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autoCompressPictures="0" defaultThemeVersion="124226"/>
  <mc:AlternateContent xmlns:mc="http://schemas.openxmlformats.org/markup-compatibility/2006">
    <mc:Choice Requires="x15">
      <x15ac:absPath xmlns:x15ac="http://schemas.microsoft.com/office/spreadsheetml/2010/11/ac" url="G:\Marketing Dept\1_Marketing Materials\Housing &amp; CLP\2025\Forms\branded\"/>
    </mc:Choice>
  </mc:AlternateContent>
  <xr:revisionPtr revIDLastSave="0" documentId="13_ncr:1_{C5A2C071-9A67-4B1F-A10E-B1E978C92599}" xr6:coauthVersionLast="47" xr6:coauthVersionMax="47" xr10:uidLastSave="{00000000-0000-0000-0000-000000000000}"/>
  <workbookProtection workbookAlgorithmName="SHA-512" workbookHashValue="agur/x8L3DEGFggomw5mFr3IDoevuTVLQXDhwLlC1JxgF+gGHyEKK1kxKWEbcVQdyA2WH9AaN/fsRDA/xjrLMQ==" workbookSaltValue="DrVxA9UNtcRYxwsEriP0gQ==" workbookSpinCount="100000" lockStructure="1"/>
  <bookViews>
    <workbookView xWindow="-98" yWindow="-98" windowWidth="25508" windowHeight="16350" tabRatio="957" firstSheet="2" activeTab="2" xr2:uid="{00000000-000D-0000-FFFF-FFFF00000000}"/>
  </bookViews>
  <sheets>
    <sheet name="Exhibits Lookup" sheetId="1" state="hidden" r:id="rId1"/>
    <sheet name="2nd Dist. Priority - Projects" sheetId="52" state="hidden" r:id="rId2"/>
    <sheet name="RPW Instructions" sheetId="29" r:id="rId3"/>
    <sheet name="Project Description" sheetId="49" r:id="rId4"/>
    <sheet name="Dev Budget" sheetId="31" r:id="rId5"/>
    <sheet name="Supplement" sheetId="32" r:id="rId6"/>
    <sheet name="Source of Funds" sheetId="33" r:id="rId7"/>
    <sheet name="Debt Service" sheetId="34" r:id="rId8"/>
    <sheet name="RP" sheetId="35" r:id="rId9"/>
    <sheet name="Pro Forma (Res.)" sheetId="36" r:id="rId10"/>
    <sheet name="Pro Forma (Comm.)" sheetId="37" r:id="rId11"/>
    <sheet name="Pro Forma (Social)" sheetId="38" r:id="rId12"/>
    <sheet name="Financial Narrative" sheetId="12" r:id="rId13"/>
    <sheet name="Results" sheetId="40" r:id="rId14"/>
    <sheet name="LIMITS_COUNTYLEVEL" sheetId="47" state="hidden" r:id="rId15"/>
    <sheet name="Sheet2" sheetId="48" state="hidden" r:id="rId16"/>
    <sheet name="Input" sheetId="39" state="hidden" r:id="rId17"/>
    <sheet name="Operating Cost" sheetId="41" state="hidden" r:id="rId18"/>
    <sheet name="Lookups" sheetId="42" state="hidden" r:id="rId19"/>
    <sheet name="RPW Version Control" sheetId="43" state="hidden" r:id="rId20"/>
    <sheet name="sof formulas" sheetId="44" state="hidden" r:id="rId21"/>
    <sheet name="uof formulas" sheetId="45" state="hidden" r:id="rId22"/>
    <sheet name="inc_exp formulas" sheetId="46" state="hidden" r:id="rId23"/>
  </sheets>
  <externalReferences>
    <externalReference r:id="rId24"/>
  </externalReferences>
  <definedNames>
    <definedName name="acquisition">'Exhibits Lookup'!$H$2:$H$6</definedName>
    <definedName name="AK">Lookups!$G$4:$G$32</definedName>
    <definedName name="AL">Lookups!$H$4:$H$70</definedName>
    <definedName name="AMI" localSheetId="1">[1]Lookups!#REF!</definedName>
    <definedName name="AMI" localSheetId="3">Lookups!#REF!</definedName>
    <definedName name="AMI">Lookups!#REF!</definedName>
    <definedName name="AMIBandEdit" localSheetId="1">[1]Lookups!$I$4:$I$8</definedName>
    <definedName name="AMIBandEdit">Lookups!$BE$4:$BE$8</definedName>
    <definedName name="AMIBands" localSheetId="1">Lookups!$BE$4:$BE$8</definedName>
    <definedName name="ApartmentType" localSheetId="1">[1]Lookups!$J$4:$J$9</definedName>
    <definedName name="ApartmentType" localSheetId="7">Lookups!$BF$4:$BF$11</definedName>
    <definedName name="ApartmentType">Lookups!$BF$4:$BF$10</definedName>
    <definedName name="AR">Lookups!$I$4:$I$78</definedName>
    <definedName name="AZ">Lookups!$J$4:$J$18</definedName>
    <definedName name="CA">Lookups!$K$4:$K$61</definedName>
    <definedName name="CO">Lookups!$L$4:$L$67</definedName>
    <definedName name="communitystability">#REF!</definedName>
    <definedName name="contractor">'Exhibits Lookup'!$L$2:$L$3</definedName>
    <definedName name="CT">Lookups!$M$4:$M$11</definedName>
    <definedName name="DDAQCT" localSheetId="7">Lookups!$BI$4:$BI$5</definedName>
    <definedName name="DDAQCT">Lookups!$BI$4:$BI$5</definedName>
    <definedName name="DDAQCTNA" localSheetId="1">[1]Lookups!$M$4:$M$6</definedName>
    <definedName name="DDAQCTNA">Lookups!$BI$4:$BI$6</definedName>
    <definedName name="DE">Lookups!$N$4:$N$6</definedName>
    <definedName name="displacement">'Exhibits Lookup'!$R$2:$R$3</definedName>
    <definedName name="economicdiversity">'Exhibits Lookup'!$W$2:$W$3</definedName>
    <definedName name="economicdiversity2">'Exhibits Lookup'!$AA$2:$AA$3</definedName>
    <definedName name="ExhAProjectType">'Exhibits Lookup'!$AC$2:$AC$4</definedName>
    <definedName name="Expired">'Exhibits Lookup'!$E$2:$E$4</definedName>
    <definedName name="FL">Lookups!$O$4:$O$70</definedName>
    <definedName name="FundingSources" localSheetId="1">[1]Lookups!#REF!</definedName>
    <definedName name="FundingSources" localSheetId="7">Lookups!$BD$4:$BD$20</definedName>
    <definedName name="FundingSources" localSheetId="3">Lookups!#REF!</definedName>
    <definedName name="FundingSources">Lookups!#REF!</definedName>
    <definedName name="FundingSourcesEdit" localSheetId="1">[1]Lookups!$H$4:$H$20</definedName>
    <definedName name="FundingSourcesEdit">Lookups!$BD$4:$BD$21</definedName>
    <definedName name="GA">Lookups!$P$4:$P$162</definedName>
    <definedName name="HI">Lookups!$Q$4:$Q$8</definedName>
    <definedName name="Household" localSheetId="1">'[1]Exhibits Lookup'!$A$2:$A$3</definedName>
    <definedName name="Household">'Exhibits Lookup'!$A$2:$A$3</definedName>
    <definedName name="IA">Lookups!$R$4:$R$102</definedName>
    <definedName name="ID">Lookups!$S$4:$S$47</definedName>
    <definedName name="Ifno">'Exhibits Lookup'!$B$10:$B$13</definedName>
    <definedName name="IL">Lookups!$T$4:$T$105</definedName>
    <definedName name="IN">Lookups!$U$4:$U$95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S">Lookups!$V$4:$V$108</definedName>
    <definedName name="KY">Lookups!$W$4:$W$123</definedName>
    <definedName name="LA">Lookups!$X$4:$X$67</definedName>
    <definedName name="LIMITS_COUNTYLEVEL">LIMITS_COUNTYLEVEL!$A$1:$AJ$4772</definedName>
    <definedName name="MA">Lookups!$Y$4:$Y$17</definedName>
    <definedName name="MD">Lookups!$Z$4:$Z$27</definedName>
    <definedName name="ME">Lookups!$AA$4:$AA$19</definedName>
    <definedName name="MI">Lookups!$AB$4:$AB$86</definedName>
    <definedName name="MN">Lookups!$AC$4:$AC$90</definedName>
    <definedName name="MO">Lookups!$AD$4:$AD$118</definedName>
    <definedName name="MS">Lookups!$AE$4:$AE$85</definedName>
    <definedName name="MT">Lookups!$AF$4:$AF$60</definedName>
    <definedName name="NC">Lookups!$AG$4:$AG$103</definedName>
    <definedName name="ND">Lookups!$AH$4:$AH$56</definedName>
    <definedName name="NE">Lookups!$AI$4:$AI$96</definedName>
    <definedName name="NH">Lookups!$AJ$4:$AJ$13</definedName>
    <definedName name="NJ">Lookups!$D$4:$D$24</definedName>
    <definedName name="NM">Lookups!$AK$4:$AK$36</definedName>
    <definedName name="No">'Exhibits Lookup'!$D$3:$D$6</definedName>
    <definedName name="nonarm">'Exhibits Lookup'!$I$2:$I$4</definedName>
    <definedName name="notdisplaced">'Exhibits Lookup'!$T$2:$T$3</definedName>
    <definedName name="NV">Lookups!$AL$4:$AL$20</definedName>
    <definedName name="NY">Lookups!$C$4:$C$65</definedName>
    <definedName name="OccupancyStatus">'Exhibits Lookup'!$AD$2:$AD$3</definedName>
    <definedName name="OH">Lookups!$AM$4:$AM$91</definedName>
    <definedName name="OK">Lookups!$AN$4:$AN$80</definedName>
    <definedName name="OR">Lookups!$AO$4:$AO$39</definedName>
    <definedName name="Ownership">'Exhibits Lookup'!$B$2:$B$3</definedName>
    <definedName name="PA">Lookups!$AP$4:$AP$70</definedName>
    <definedName name="Period" localSheetId="1">[1]Lookups!$O$4:$O$5</definedName>
    <definedName name="Period">Lookups!$BK$4:$BK$5</definedName>
    <definedName name="PR">Lookups!$E$4:$E$81</definedName>
    <definedName name="Preservation_Role">#REF!</definedName>
    <definedName name="_xlnm.Print_Area" localSheetId="1">'2nd Dist. Priority - Projects'!$A$1:$K$50</definedName>
    <definedName name="_xlnm.Print_Area" localSheetId="7">'Debt Service'!$A$2:$O$40</definedName>
    <definedName name="_xlnm.Print_Area" localSheetId="4">'Dev Budget'!$A$2:$D$49</definedName>
    <definedName name="_xlnm.Print_Area" localSheetId="12">'Financial Narrative'!$A$1:$L$180</definedName>
    <definedName name="_xlnm.Print_Area" localSheetId="22">'inc_exp formulas'!$A$1:$I$25</definedName>
    <definedName name="_xlnm.Print_Area" localSheetId="16">Input!$A$1:$E$106</definedName>
    <definedName name="_xlnm.Print_Area" localSheetId="17">'Operating Cost'!$A$1:$G$51</definedName>
    <definedName name="_xlnm.Print_Area" localSheetId="10">'Pro Forma (Comm.)'!$A$2:$P$48</definedName>
    <definedName name="_xlnm.Print_Area" localSheetId="9">'Pro Forma (Res.)'!$A$2:$S$84</definedName>
    <definedName name="_xlnm.Print_Area" localSheetId="11">'Pro Forma (Social)'!$A$2:$P$48</definedName>
    <definedName name="_xlnm.Print_Area" localSheetId="3">'Project Description'!$A$1:$L$87</definedName>
    <definedName name="_xlnm.Print_Area" localSheetId="13">Results!$B$2:$K$43</definedName>
    <definedName name="_xlnm.Print_Area" localSheetId="8">RP!$A$2:$P$60</definedName>
    <definedName name="_xlnm.Print_Area" localSheetId="2">'RPW Instructions'!$B$1:$AS$80</definedName>
    <definedName name="_xlnm.Print_Area" localSheetId="20">'sof formulas'!$A$1:$G$63</definedName>
    <definedName name="_xlnm.Print_Area" localSheetId="6">'Source of Funds'!$A$3:$H$28</definedName>
    <definedName name="_xlnm.Print_Area" localSheetId="5">Supplement!$A$2:$G$36</definedName>
    <definedName name="_xlnm.Print_Area" localSheetId="21">'uof formulas'!$A$1:$I$13</definedName>
    <definedName name="PROPERTYLOCATION">#REF!</definedName>
    <definedName name="propertymanager">'Exhibits Lookup'!$N$2:$N$3</definedName>
    <definedName name="repayterms" localSheetId="7">Lookups!$BJ$4:$BJ$7</definedName>
    <definedName name="repayterms">Lookups!$BJ$4:$BJ$6</definedName>
    <definedName name="Retention" localSheetId="1">'Exhibits Lookup'!#REF!</definedName>
    <definedName name="Retention" localSheetId="3">'Exhibits Lookup'!#REF!</definedName>
    <definedName name="Retention">'Exhibits Lookup'!#REF!</definedName>
    <definedName name="RI">Lookups!$AQ$4:$AQ$8</definedName>
    <definedName name="SC">Lookups!$AR$4:$AR$49</definedName>
    <definedName name="SD">Lookups!$AS$4:$AS$69</definedName>
    <definedName name="State" localSheetId="1">[1]Lookups!$B$4:$B$55</definedName>
    <definedName name="State" localSheetId="7">Lookups!$B$4:$B$55</definedName>
    <definedName name="State">Lookups!$B$4:$B$55</definedName>
    <definedName name="StatusEdit" localSheetId="1">[1]Lookups!$L$4:$L$10</definedName>
    <definedName name="StatusEdit">Lookups!$BH$4:$BH$10</definedName>
    <definedName name="StatusOfFundingSources" localSheetId="1">[1]Lookups!#REF!</definedName>
    <definedName name="StatusOfFundingSources" localSheetId="7">Lookups!$BH$4:$BH$10</definedName>
    <definedName name="StatusOfFundingSources" localSheetId="3">Lookups!#REF!</definedName>
    <definedName name="StatusOfFundingSources">Lookups!#REF!</definedName>
    <definedName name="TC" localSheetId="1">'[1]Exhibits Lookup'!$B$2:$B$3</definedName>
    <definedName name="TC" localSheetId="3">'Exhibits Lookup'!#REF!</definedName>
    <definedName name="TC">'Exhibits Lookup'!#REF!</definedName>
    <definedName name="Title">'Exhibits Lookup'!$AE$2:$AE$3</definedName>
    <definedName name="TN">Lookups!$AT$4:$AT$98</definedName>
    <definedName name="Transaction" localSheetId="1">[1]Lookups!$R$4:$R$5</definedName>
    <definedName name="Transaction">Lookups!$BN$4:$BN$6</definedName>
    <definedName name="TX">Lookups!$AU$4:$AU$257</definedName>
    <definedName name="Type" localSheetId="1">'[1]Exhibits Lookup'!#REF!</definedName>
    <definedName name="Type" localSheetId="3">'Exhibits Lookup'!#REF!</definedName>
    <definedName name="Type">'Exhibits Lookup'!#REF!</definedName>
    <definedName name="UnitType" localSheetId="1">[1]Lookups!$K$4:$K$5</definedName>
    <definedName name="UnitType" localSheetId="7">Lookups!$BG$4:$BG$5</definedName>
    <definedName name="UnitType">Lookups!$BG$4:$BG$5</definedName>
    <definedName name="UnitType_ProjectDesc">'Project Description'!$B$84:$B$85</definedName>
    <definedName name="UT">Lookups!$AV$4:$AV$32</definedName>
    <definedName name="VA">Lookups!$AW$4:$AW$139</definedName>
    <definedName name="VI">Lookups!$F$4:$F$6</definedName>
    <definedName name="VT">Lookups!$AX$4:$AX$17</definedName>
    <definedName name="WA">Lookups!$AY$4:$AY$42</definedName>
    <definedName name="WI">Lookups!$AZ$4:$AZ$75</definedName>
    <definedName name="WV">Lookups!$BA$4:$BA$58</definedName>
    <definedName name="WY">Lookups!$BB$4:$BB$26</definedName>
    <definedName name="Yes">'Exhibits Lookup'!$C$2:$C$3</definedName>
    <definedName name="yesno">#REF!</definedName>
    <definedName name="yesnona">'Exhibits Lookup'!$Q$2:$Q$4</definedName>
    <definedName name="YNNA" localSheetId="1">[1]Lookups!$G$4:$G$6</definedName>
    <definedName name="YNNA" localSheetId="7">Lookups!$BC$4:$BC$6</definedName>
    <definedName name="YNNA">Lookups!$BC$4:$BC$6</definedName>
    <definedName name="Z_549168A2_B131_4BD3_8B45_8127C961C256_.wvu.Cols" localSheetId="1" hidden="1">'2nd Dist. Priority - Projects'!$M:$XFD</definedName>
    <definedName name="Z_549168A2_B131_4BD3_8B45_8127C961C256_.wvu.Cols" localSheetId="7" hidden="1">'Debt Service'!$Q:$XFD</definedName>
    <definedName name="Z_549168A2_B131_4BD3_8B45_8127C961C256_.wvu.Cols" localSheetId="4" hidden="1">'Dev Budget'!$F:$XFD</definedName>
    <definedName name="Z_549168A2_B131_4BD3_8B45_8127C961C256_.wvu.Cols" localSheetId="12" hidden="1">'Financial Narrative'!$M:$XFD</definedName>
    <definedName name="Z_549168A2_B131_4BD3_8B45_8127C961C256_.wvu.Cols" localSheetId="10" hidden="1">'Pro Forma (Comm.)'!$R:$XFD</definedName>
    <definedName name="Z_549168A2_B131_4BD3_8B45_8127C961C256_.wvu.Cols" localSheetId="9" hidden="1">'Pro Forma (Res.)'!$U:$XFD</definedName>
    <definedName name="Z_549168A2_B131_4BD3_8B45_8127C961C256_.wvu.Cols" localSheetId="11" hidden="1">'Pro Forma (Social)'!$R:$XFD</definedName>
    <definedName name="Z_549168A2_B131_4BD3_8B45_8127C961C256_.wvu.Cols" localSheetId="3" hidden="1">'Project Description'!$M:$XFD</definedName>
    <definedName name="Z_549168A2_B131_4BD3_8B45_8127C961C256_.wvu.Cols" localSheetId="13" hidden="1">Results!$O:$XFD</definedName>
    <definedName name="Z_549168A2_B131_4BD3_8B45_8127C961C256_.wvu.Cols" localSheetId="8" hidden="1">RP!$K:$L,RP!$R:$U,RP!$W:$XFD</definedName>
    <definedName name="Z_549168A2_B131_4BD3_8B45_8127C961C256_.wvu.Cols" localSheetId="2" hidden="1">'RPW Instructions'!$F:$F,'RPW Instructions'!$M:$XFD</definedName>
    <definedName name="Z_549168A2_B131_4BD3_8B45_8127C961C256_.wvu.Cols" localSheetId="19" hidden="1">'RPW Version Control'!$O:$XFD</definedName>
    <definedName name="Z_549168A2_B131_4BD3_8B45_8127C961C256_.wvu.Cols" localSheetId="6" hidden="1">'Source of Funds'!$K:$XFD</definedName>
    <definedName name="Z_549168A2_B131_4BD3_8B45_8127C961C256_.wvu.Cols" localSheetId="5" hidden="1">Supplement!$I:$XFD</definedName>
    <definedName name="Z_549168A2_B131_4BD3_8B45_8127C961C256_.wvu.PrintArea" localSheetId="1" hidden="1">'2nd Dist. Priority - Projects'!$A$1:$K$50</definedName>
    <definedName name="Z_549168A2_B131_4BD3_8B45_8127C961C256_.wvu.PrintArea" localSheetId="7" hidden="1">'Debt Service'!$A$2:$O$40</definedName>
    <definedName name="Z_549168A2_B131_4BD3_8B45_8127C961C256_.wvu.PrintArea" localSheetId="4" hidden="1">'Dev Budget'!$A$2:$D$49</definedName>
    <definedName name="Z_549168A2_B131_4BD3_8B45_8127C961C256_.wvu.PrintArea" localSheetId="12" hidden="1">'Financial Narrative'!$A$1:$K$180</definedName>
    <definedName name="Z_549168A2_B131_4BD3_8B45_8127C961C256_.wvu.PrintArea" localSheetId="22" hidden="1">'inc_exp formulas'!$A$1:$I$25</definedName>
    <definedName name="Z_549168A2_B131_4BD3_8B45_8127C961C256_.wvu.PrintArea" localSheetId="16" hidden="1">Input!$A$1:$E$106</definedName>
    <definedName name="Z_549168A2_B131_4BD3_8B45_8127C961C256_.wvu.PrintArea" localSheetId="17" hidden="1">'Operating Cost'!$A$1:$G$51</definedName>
    <definedName name="Z_549168A2_B131_4BD3_8B45_8127C961C256_.wvu.PrintArea" localSheetId="10" hidden="1">'Pro Forma (Comm.)'!$A$2:$P$48</definedName>
    <definedName name="Z_549168A2_B131_4BD3_8B45_8127C961C256_.wvu.PrintArea" localSheetId="9" hidden="1">'Pro Forma (Res.)'!$A$2:$S$84</definedName>
    <definedName name="Z_549168A2_B131_4BD3_8B45_8127C961C256_.wvu.PrintArea" localSheetId="11" hidden="1">'Pro Forma (Social)'!$A$2:$P$48</definedName>
    <definedName name="Z_549168A2_B131_4BD3_8B45_8127C961C256_.wvu.PrintArea" localSheetId="3" hidden="1">'Project Description'!$A$1:$K$56</definedName>
    <definedName name="Z_549168A2_B131_4BD3_8B45_8127C961C256_.wvu.PrintArea" localSheetId="13" hidden="1">Results!$B$2:$K$43</definedName>
    <definedName name="Z_549168A2_B131_4BD3_8B45_8127C961C256_.wvu.PrintArea" localSheetId="8" hidden="1">RP!$A$2:$P$60</definedName>
    <definedName name="Z_549168A2_B131_4BD3_8B45_8127C961C256_.wvu.PrintArea" localSheetId="2" hidden="1">'RPW Instructions'!$B$1:$AS$80</definedName>
    <definedName name="Z_549168A2_B131_4BD3_8B45_8127C961C256_.wvu.PrintArea" localSheetId="20" hidden="1">'sof formulas'!$A$1:$G$63</definedName>
    <definedName name="Z_549168A2_B131_4BD3_8B45_8127C961C256_.wvu.PrintArea" localSheetId="6" hidden="1">'Source of Funds'!$A$3:$H$28</definedName>
    <definedName name="Z_549168A2_B131_4BD3_8B45_8127C961C256_.wvu.PrintArea" localSheetId="5" hidden="1">Supplement!$A$2:$G$36</definedName>
    <definedName name="Z_549168A2_B131_4BD3_8B45_8127C961C256_.wvu.PrintArea" localSheetId="21" hidden="1">'uof formulas'!$A$1:$I$13</definedName>
    <definedName name="Z_549168A2_B131_4BD3_8B45_8127C961C256_.wvu.Rows" localSheetId="1" hidden="1">'2nd Dist. Priority - Projects'!$59:$1048576,'2nd Dist. Priority - Projects'!$45:$49</definedName>
    <definedName name="Z_549168A2_B131_4BD3_8B45_8127C961C256_.wvu.Rows" localSheetId="7" hidden="1">'Debt Service'!$46:$1048576,'Debt Service'!$39:$45</definedName>
    <definedName name="Z_549168A2_B131_4BD3_8B45_8127C961C256_.wvu.Rows" localSheetId="4" hidden="1">'Dev Budget'!$191:$1048576,'Dev Budget'!$50:$190</definedName>
    <definedName name="Z_549168A2_B131_4BD3_8B45_8127C961C256_.wvu.Rows" localSheetId="12" hidden="1">'Financial Narrative'!$181:$1048576,'Financial Narrative'!#REF!</definedName>
    <definedName name="Z_549168A2_B131_4BD3_8B45_8127C961C256_.wvu.Rows" localSheetId="10" hidden="1">'Pro Forma (Comm.)'!$52:$1048576,'Pro Forma (Comm.)'!$51:$51</definedName>
    <definedName name="Z_549168A2_B131_4BD3_8B45_8127C961C256_.wvu.Rows" localSheetId="9" hidden="1">'Pro Forma (Res.)'!$131:$1048576,'Pro Forma (Res.)'!$72:$74,'Pro Forma (Res.)'!$95:$113</definedName>
    <definedName name="Z_549168A2_B131_4BD3_8B45_8127C961C256_.wvu.Rows" localSheetId="11" hidden="1">'Pro Forma (Social)'!$51:$1048576</definedName>
    <definedName name="Z_549168A2_B131_4BD3_8B45_8127C961C256_.wvu.Rows" localSheetId="3" hidden="1">'Project Description'!$71:$1048576,'Project Description'!$57:$57</definedName>
    <definedName name="Z_549168A2_B131_4BD3_8B45_8127C961C256_.wvu.Rows" localSheetId="13" hidden="1">Results!$124:$1048576,Results!$45:$123</definedName>
    <definedName name="Z_549168A2_B131_4BD3_8B45_8127C961C256_.wvu.Rows" localSheetId="8" hidden="1">RP!$88:$1048576,RP!$61:$87</definedName>
    <definedName name="Z_549168A2_B131_4BD3_8B45_8127C961C256_.wvu.Rows" localSheetId="2" hidden="1">'RPW Instructions'!$82:$1048576,'RPW Instructions'!#REF!,'RPW Instructions'!#REF!</definedName>
    <definedName name="Z_549168A2_B131_4BD3_8B45_8127C961C256_.wvu.Rows" localSheetId="19" hidden="1">'RPW Version Control'!$44:$1048576,'RPW Version Control'!$24:$42</definedName>
    <definedName name="Z_549168A2_B131_4BD3_8B45_8127C961C256_.wvu.Rows" localSheetId="6" hidden="1">'Source of Funds'!$39:$1048576,'Source of Funds'!$32:$34</definedName>
    <definedName name="Z_549168A2_B131_4BD3_8B45_8127C961C256_.wvu.Rows" localSheetId="5" hidden="1">Supplement!$39:$1048576</definedName>
  </definedNames>
  <calcPr calcId="191029"/>
  <customWorkbookViews>
    <customWorkbookView name="randalld - Personal View" guid="{549168A2-B131-4BD3-8B45-8127C961C256}" mergeInterval="0" personalView="1" maximized="1" xWindow="1276" yWindow="-4" windowWidth="1288" windowHeight="1032" tabRatio="870" activeSheetId="1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 i="40" l="1"/>
  <c r="C4" i="31" l="1"/>
  <c r="H53" i="35" l="1"/>
  <c r="G53" i="35" s="1"/>
  <c r="H54" i="35"/>
  <c r="G54" i="35" s="1"/>
  <c r="H55" i="35"/>
  <c r="G55" i="35" s="1"/>
  <c r="H56" i="35"/>
  <c r="H57" i="35"/>
  <c r="H58" i="35"/>
  <c r="M46" i="35"/>
  <c r="L46" i="35"/>
  <c r="I46" i="35"/>
  <c r="N46" i="35" s="1"/>
  <c r="I24" i="35"/>
  <c r="N24" i="35" s="1"/>
  <c r="J24" i="35"/>
  <c r="K24" i="35"/>
  <c r="L24" i="35"/>
  <c r="M24" i="35"/>
  <c r="I25" i="35"/>
  <c r="N25" i="35" s="1"/>
  <c r="J25" i="35"/>
  <c r="K25" i="35"/>
  <c r="L25" i="35"/>
  <c r="M25" i="35"/>
  <c r="I26" i="35"/>
  <c r="N26" i="35" s="1"/>
  <c r="J26" i="35"/>
  <c r="K26" i="35"/>
  <c r="L26" i="35"/>
  <c r="M26" i="35"/>
  <c r="I27" i="35"/>
  <c r="N27" i="35" s="1"/>
  <c r="J27" i="35"/>
  <c r="K27" i="35"/>
  <c r="L27" i="35"/>
  <c r="M27" i="35"/>
  <c r="I28" i="35"/>
  <c r="N28" i="35" s="1"/>
  <c r="J28" i="35"/>
  <c r="K28" i="35"/>
  <c r="L28" i="35"/>
  <c r="M28" i="35"/>
  <c r="I29" i="35"/>
  <c r="N29" i="35" s="1"/>
  <c r="J29" i="35"/>
  <c r="K29" i="35"/>
  <c r="L29" i="35"/>
  <c r="M29" i="35"/>
  <c r="I30" i="35"/>
  <c r="N30" i="35" s="1"/>
  <c r="J30" i="35"/>
  <c r="K30" i="35"/>
  <c r="L30" i="35"/>
  <c r="M30" i="35"/>
  <c r="I31" i="35"/>
  <c r="J31" i="35"/>
  <c r="K31" i="35"/>
  <c r="L31" i="35"/>
  <c r="M31" i="35"/>
  <c r="N31" i="35"/>
  <c r="I32" i="35"/>
  <c r="N32" i="35" s="1"/>
  <c r="J32" i="35"/>
  <c r="K32" i="35"/>
  <c r="L32" i="35"/>
  <c r="M32" i="35"/>
  <c r="I33" i="35"/>
  <c r="N33" i="35" s="1"/>
  <c r="J33" i="35"/>
  <c r="K33" i="35"/>
  <c r="L33" i="35"/>
  <c r="M33" i="35"/>
  <c r="I34" i="35"/>
  <c r="N34" i="35" s="1"/>
  <c r="J34" i="35"/>
  <c r="K34" i="35"/>
  <c r="L34" i="35"/>
  <c r="M34" i="35"/>
  <c r="I35" i="35"/>
  <c r="J35" i="35"/>
  <c r="K35" i="35"/>
  <c r="L35" i="35"/>
  <c r="M35" i="35"/>
  <c r="N35" i="35"/>
  <c r="I36" i="35"/>
  <c r="N36" i="35" s="1"/>
  <c r="J36" i="35"/>
  <c r="K36" i="35"/>
  <c r="L36" i="35"/>
  <c r="M36" i="35"/>
  <c r="I37" i="35"/>
  <c r="J37" i="35"/>
  <c r="K37" i="35"/>
  <c r="L37" i="35"/>
  <c r="M37" i="35"/>
  <c r="N37" i="35"/>
  <c r="I38" i="35"/>
  <c r="N38" i="35" s="1"/>
  <c r="J38" i="35"/>
  <c r="K38" i="35"/>
  <c r="L38" i="35"/>
  <c r="M38" i="35"/>
  <c r="I39" i="35"/>
  <c r="N39" i="35" s="1"/>
  <c r="J39" i="35"/>
  <c r="K39" i="35"/>
  <c r="L39" i="35"/>
  <c r="M39" i="35"/>
  <c r="M16" i="40"/>
  <c r="H58" i="12"/>
  <c r="H57" i="12"/>
  <c r="F9" i="44"/>
  <c r="F10" i="44"/>
  <c r="F11" i="44"/>
  <c r="F12" i="44"/>
  <c r="F13" i="44"/>
  <c r="F14" i="44"/>
  <c r="F15" i="44"/>
  <c r="F16" i="44"/>
  <c r="F17" i="44"/>
  <c r="F18" i="44"/>
  <c r="F19" i="44"/>
  <c r="F20" i="44"/>
  <c r="F23" i="44"/>
  <c r="F24" i="44"/>
  <c r="F25" i="44"/>
  <c r="B32" i="44"/>
  <c r="B33" i="44"/>
  <c r="B34" i="44"/>
  <c r="B35" i="44"/>
  <c r="B36" i="44"/>
  <c r="B37" i="44"/>
  <c r="B38" i="44"/>
  <c r="B39" i="44"/>
  <c r="B40" i="44"/>
  <c r="B41" i="44"/>
  <c r="B42" i="44"/>
  <c r="B43" i="44"/>
  <c r="B47" i="44"/>
  <c r="B48" i="44"/>
  <c r="B49" i="44"/>
  <c r="B9" i="44"/>
  <c r="B10" i="44"/>
  <c r="B11" i="44"/>
  <c r="B12" i="44"/>
  <c r="B13" i="44"/>
  <c r="B14" i="44"/>
  <c r="B15" i="44"/>
  <c r="B16" i="44"/>
  <c r="B17" i="44"/>
  <c r="B18" i="44"/>
  <c r="B19" i="44"/>
  <c r="B20" i="44"/>
  <c r="B23" i="44"/>
  <c r="B24" i="44"/>
  <c r="B25" i="44"/>
  <c r="F32" i="44"/>
  <c r="F33" i="44"/>
  <c r="F34" i="44"/>
  <c r="F35" i="44"/>
  <c r="F36" i="44"/>
  <c r="F37" i="44"/>
  <c r="F38" i="44"/>
  <c r="F39" i="44"/>
  <c r="F40" i="44"/>
  <c r="F41" i="44"/>
  <c r="F42" i="44"/>
  <c r="F43" i="44"/>
  <c r="F47" i="44"/>
  <c r="F48" i="44"/>
  <c r="F49" i="44"/>
  <c r="K24" i="34"/>
  <c r="K25" i="34"/>
  <c r="K26" i="34"/>
  <c r="K27" i="34"/>
  <c r="K23" i="34"/>
  <c r="K6" i="34"/>
  <c r="K7" i="34"/>
  <c r="K8" i="34"/>
  <c r="K9" i="34"/>
  <c r="K10" i="34"/>
  <c r="K11" i="34"/>
  <c r="K12" i="34"/>
  <c r="K13" i="34"/>
  <c r="K14" i="34"/>
  <c r="K15" i="34"/>
  <c r="K16" i="34"/>
  <c r="K17" i="34"/>
  <c r="D34" i="32"/>
  <c r="H15" i="40" s="1"/>
  <c r="H19" i="40"/>
  <c r="K19" i="40" s="1"/>
  <c r="F2" i="41"/>
  <c r="J17" i="35"/>
  <c r="J18" i="35"/>
  <c r="J19" i="35"/>
  <c r="J20" i="35"/>
  <c r="J21" i="35"/>
  <c r="J22" i="35"/>
  <c r="J23" i="35"/>
  <c r="J40" i="35"/>
  <c r="J41" i="35"/>
  <c r="J42" i="35"/>
  <c r="J43" i="35"/>
  <c r="J44" i="35"/>
  <c r="J45" i="35"/>
  <c r="J47" i="35"/>
  <c r="K20" i="35"/>
  <c r="K21" i="35"/>
  <c r="K22" i="35"/>
  <c r="K23" i="35"/>
  <c r="K40" i="35"/>
  <c r="K41" i="35"/>
  <c r="K42" i="35"/>
  <c r="K43" i="35"/>
  <c r="K44" i="35"/>
  <c r="K45" i="35"/>
  <c r="K47" i="35"/>
  <c r="F11" i="35"/>
  <c r="F12" i="35" s="1"/>
  <c r="N4" i="38"/>
  <c r="E11" i="35"/>
  <c r="E12" i="35" s="1"/>
  <c r="E13" i="35"/>
  <c r="G13" i="35"/>
  <c r="F6" i="35"/>
  <c r="G6" i="35"/>
  <c r="H6" i="35"/>
  <c r="I6" i="35"/>
  <c r="J6" i="35"/>
  <c r="K6" i="35"/>
  <c r="L6" i="35"/>
  <c r="E6" i="35"/>
  <c r="K13" i="35"/>
  <c r="I13" i="35"/>
  <c r="K11" i="35"/>
  <c r="I11" i="35"/>
  <c r="G11" i="35"/>
  <c r="J13" i="35"/>
  <c r="H13" i="35"/>
  <c r="F13" i="35"/>
  <c r="J11" i="35"/>
  <c r="H11" i="35"/>
  <c r="H12" i="35" s="1"/>
  <c r="E43" i="52"/>
  <c r="K43" i="52" s="1"/>
  <c r="B43" i="52"/>
  <c r="E42" i="52"/>
  <c r="K42" i="52" s="1"/>
  <c r="B42" i="52"/>
  <c r="E41" i="52"/>
  <c r="K41" i="52" s="1"/>
  <c r="B41" i="52"/>
  <c r="E40" i="52"/>
  <c r="K40" i="52" s="1"/>
  <c r="B40" i="52"/>
  <c r="E39" i="52"/>
  <c r="K39" i="52" s="1"/>
  <c r="B39" i="52"/>
  <c r="E38" i="52"/>
  <c r="K38" i="52" s="1"/>
  <c r="B38" i="52"/>
  <c r="E37" i="52"/>
  <c r="K37" i="52" s="1"/>
  <c r="B37" i="52"/>
  <c r="E36" i="52"/>
  <c r="K36" i="52" s="1"/>
  <c r="B36" i="52"/>
  <c r="E35" i="52"/>
  <c r="K35" i="52" s="1"/>
  <c r="B35" i="52"/>
  <c r="E34" i="52"/>
  <c r="K34" i="52" s="1"/>
  <c r="B34" i="52"/>
  <c r="E33" i="52"/>
  <c r="K33" i="52" s="1"/>
  <c r="B33" i="52"/>
  <c r="E32" i="52"/>
  <c r="K32" i="52" s="1"/>
  <c r="B32" i="52"/>
  <c r="K8" i="52"/>
  <c r="G8" i="52"/>
  <c r="C8" i="52"/>
  <c r="K7" i="52"/>
  <c r="G7" i="52"/>
  <c r="C7" i="52"/>
  <c r="J52" i="35"/>
  <c r="K52" i="35"/>
  <c r="K16" i="40"/>
  <c r="D44" i="31"/>
  <c r="H40" i="40" s="1"/>
  <c r="B10" i="31"/>
  <c r="B30" i="31"/>
  <c r="C10" i="31"/>
  <c r="C30" i="31"/>
  <c r="L16" i="35"/>
  <c r="L17" i="35"/>
  <c r="L18" i="35"/>
  <c r="L19" i="35"/>
  <c r="L20" i="35"/>
  <c r="L21" i="35"/>
  <c r="L22" i="35"/>
  <c r="L23" i="35"/>
  <c r="B56" i="35" s="1"/>
  <c r="E8" i="36" s="1"/>
  <c r="L40" i="35"/>
  <c r="L41" i="35"/>
  <c r="L42" i="35"/>
  <c r="L43" i="35"/>
  <c r="L44" i="35"/>
  <c r="L45" i="35"/>
  <c r="L47" i="35"/>
  <c r="M16" i="35"/>
  <c r="M17" i="35"/>
  <c r="M18" i="35"/>
  <c r="M19" i="35"/>
  <c r="M20" i="35"/>
  <c r="M21" i="35"/>
  <c r="M22" i="35"/>
  <c r="M23" i="35"/>
  <c r="M40" i="35"/>
  <c r="M41" i="35"/>
  <c r="M42" i="35"/>
  <c r="M43" i="35"/>
  <c r="M44" i="35"/>
  <c r="M45" i="35"/>
  <c r="M47" i="35"/>
  <c r="B57" i="39"/>
  <c r="H37" i="40" s="1"/>
  <c r="H18" i="40"/>
  <c r="D17" i="31"/>
  <c r="D35" i="31"/>
  <c r="B25" i="39" s="1"/>
  <c r="B9" i="45" s="1"/>
  <c r="B53" i="39"/>
  <c r="C5" i="46" s="1"/>
  <c r="B54" i="39"/>
  <c r="C6" i="46" s="1"/>
  <c r="E26" i="36"/>
  <c r="E41" i="36"/>
  <c r="E50" i="36"/>
  <c r="E58" i="36"/>
  <c r="D38" i="31"/>
  <c r="H41" i="40" s="1"/>
  <c r="B42" i="31"/>
  <c r="C42" i="31"/>
  <c r="B46" i="31"/>
  <c r="C46" i="31"/>
  <c r="D12" i="31"/>
  <c r="D13" i="31"/>
  <c r="D14" i="31"/>
  <c r="D15" i="31"/>
  <c r="D16" i="31"/>
  <c r="D18" i="31"/>
  <c r="D19" i="31"/>
  <c r="D20" i="31"/>
  <c r="D21" i="31"/>
  <c r="D22" i="31"/>
  <c r="D23" i="31"/>
  <c r="D24" i="31"/>
  <c r="D25" i="31"/>
  <c r="D26" i="31"/>
  <c r="D27" i="31"/>
  <c r="D28" i="31"/>
  <c r="D29" i="31"/>
  <c r="D34" i="31"/>
  <c r="B24" i="39" s="1"/>
  <c r="H9" i="40" s="1"/>
  <c r="K9" i="40" s="1"/>
  <c r="D32" i="31"/>
  <c r="B12" i="39" s="1"/>
  <c r="D33" i="31"/>
  <c r="B13" i="39" s="1"/>
  <c r="B18" i="39"/>
  <c r="G52" i="44"/>
  <c r="BE8" i="42"/>
  <c r="BE7" i="42"/>
  <c r="BE6" i="42"/>
  <c r="D54" i="35" s="1"/>
  <c r="E54" i="35" s="1"/>
  <c r="BE5" i="42"/>
  <c r="B12" i="35" s="1"/>
  <c r="BE4" i="42"/>
  <c r="B11" i="35" s="1"/>
  <c r="C99" i="39"/>
  <c r="B65" i="39"/>
  <c r="F19" i="36"/>
  <c r="F26" i="36" s="1"/>
  <c r="F20" i="36"/>
  <c r="F21" i="36"/>
  <c r="F22" i="36"/>
  <c r="F23" i="36"/>
  <c r="F24" i="36"/>
  <c r="F25" i="36"/>
  <c r="F28" i="36"/>
  <c r="F29" i="36"/>
  <c r="F30" i="36"/>
  <c r="F31" i="36"/>
  <c r="F32" i="36"/>
  <c r="F33" i="36"/>
  <c r="F34" i="36"/>
  <c r="F35" i="36"/>
  <c r="F36" i="36"/>
  <c r="F37" i="36"/>
  <c r="F38" i="36"/>
  <c r="F39" i="36"/>
  <c r="F40" i="36"/>
  <c r="F45" i="36"/>
  <c r="F46" i="36"/>
  <c r="F47" i="36"/>
  <c r="F48" i="36"/>
  <c r="F49" i="36"/>
  <c r="F52" i="36"/>
  <c r="F53" i="36"/>
  <c r="F54" i="36"/>
  <c r="F55" i="36"/>
  <c r="F56" i="36"/>
  <c r="F57" i="36"/>
  <c r="F8" i="36"/>
  <c r="F9" i="36"/>
  <c r="F13" i="36"/>
  <c r="F14" i="36"/>
  <c r="B58" i="39"/>
  <c r="H39" i="40" s="1"/>
  <c r="K39" i="40" s="1"/>
  <c r="B56" i="39"/>
  <c r="I16" i="35"/>
  <c r="I17" i="35"/>
  <c r="I18" i="35"/>
  <c r="K18" i="35"/>
  <c r="I19" i="35"/>
  <c r="I20" i="35"/>
  <c r="N20" i="35" s="1"/>
  <c r="I21" i="35"/>
  <c r="T21" i="35" s="1"/>
  <c r="I22" i="35"/>
  <c r="I23" i="35"/>
  <c r="N23" i="35" s="1"/>
  <c r="I40" i="35"/>
  <c r="I41" i="35"/>
  <c r="N41" i="35" s="1"/>
  <c r="I42" i="35"/>
  <c r="N42" i="35" s="1"/>
  <c r="I43" i="35"/>
  <c r="N43" i="35" s="1"/>
  <c r="I44" i="35"/>
  <c r="I45" i="35"/>
  <c r="N45" i="35" s="1"/>
  <c r="I47" i="35"/>
  <c r="B53" i="35"/>
  <c r="B52" i="35" s="1"/>
  <c r="B45" i="39"/>
  <c r="B43" i="39"/>
  <c r="B41" i="39"/>
  <c r="B9" i="41" s="1"/>
  <c r="B39" i="39"/>
  <c r="B37" i="39"/>
  <c r="B100" i="39" s="1"/>
  <c r="D8" i="31"/>
  <c r="B7" i="39" s="1"/>
  <c r="D45" i="31"/>
  <c r="H54" i="12" s="1"/>
  <c r="B8" i="40"/>
  <c r="B9" i="40" s="1"/>
  <c r="B10" i="40" s="1"/>
  <c r="B11" i="40" s="1"/>
  <c r="B14" i="40" s="1"/>
  <c r="B15" i="40" s="1"/>
  <c r="B16" i="40" s="1"/>
  <c r="B17" i="40" s="1"/>
  <c r="B18" i="40" s="1"/>
  <c r="B19" i="40" s="1"/>
  <c r="B22" i="40" s="1"/>
  <c r="B23" i="40" s="1"/>
  <c r="B24" i="40" s="1"/>
  <c r="B25" i="40" s="1"/>
  <c r="B26" i="40" s="1"/>
  <c r="G8" i="36"/>
  <c r="G9" i="36"/>
  <c r="G13" i="36"/>
  <c r="G14" i="36"/>
  <c r="G19" i="36"/>
  <c r="G20" i="36"/>
  <c r="G21" i="36"/>
  <c r="G22" i="36"/>
  <c r="G23" i="36"/>
  <c r="G24" i="36"/>
  <c r="G25" i="36"/>
  <c r="G28" i="36"/>
  <c r="G29" i="36"/>
  <c r="G30" i="36"/>
  <c r="G31" i="36"/>
  <c r="G32" i="36"/>
  <c r="G33" i="36"/>
  <c r="G34" i="36"/>
  <c r="G35" i="36"/>
  <c r="G36" i="36"/>
  <c r="G37" i="36"/>
  <c r="G38" i="36"/>
  <c r="G39" i="36"/>
  <c r="G40" i="36"/>
  <c r="G45" i="36"/>
  <c r="G46" i="36"/>
  <c r="G50" i="36" s="1"/>
  <c r="G47" i="36"/>
  <c r="G48" i="36"/>
  <c r="G49" i="36"/>
  <c r="G52" i="36"/>
  <c r="G53" i="36"/>
  <c r="G54" i="36"/>
  <c r="G58" i="36" s="1"/>
  <c r="G55" i="36"/>
  <c r="G56" i="36"/>
  <c r="G57" i="36"/>
  <c r="H8" i="36"/>
  <c r="H9" i="36"/>
  <c r="H13" i="36"/>
  <c r="H14" i="36"/>
  <c r="H19" i="36"/>
  <c r="H26" i="36" s="1"/>
  <c r="H20" i="36"/>
  <c r="H21" i="36"/>
  <c r="H22" i="36"/>
  <c r="H23" i="36"/>
  <c r="H24" i="36"/>
  <c r="H25" i="36"/>
  <c r="H28" i="36"/>
  <c r="H29" i="36"/>
  <c r="H30" i="36"/>
  <c r="H31" i="36"/>
  <c r="H41" i="36" s="1"/>
  <c r="H32" i="36"/>
  <c r="H33" i="36"/>
  <c r="H34" i="36"/>
  <c r="H35" i="36"/>
  <c r="H36" i="36"/>
  <c r="H37" i="36"/>
  <c r="H38" i="36"/>
  <c r="H39" i="36"/>
  <c r="H40" i="36"/>
  <c r="H45" i="36"/>
  <c r="H46" i="36"/>
  <c r="H47" i="36"/>
  <c r="H48" i="36"/>
  <c r="H49" i="36"/>
  <c r="H52" i="36"/>
  <c r="H53" i="36"/>
  <c r="H54" i="36"/>
  <c r="H55" i="36"/>
  <c r="H56" i="36"/>
  <c r="H57" i="36"/>
  <c r="I8" i="36"/>
  <c r="I9" i="36"/>
  <c r="I13" i="36"/>
  <c r="I14" i="36"/>
  <c r="I19" i="36"/>
  <c r="I20" i="36"/>
  <c r="I21" i="36"/>
  <c r="I22" i="36"/>
  <c r="I23" i="36"/>
  <c r="I24" i="36"/>
  <c r="I25" i="36"/>
  <c r="I28" i="36"/>
  <c r="I41" i="36" s="1"/>
  <c r="I29" i="36"/>
  <c r="I30" i="36"/>
  <c r="I31" i="36"/>
  <c r="I32" i="36"/>
  <c r="I33" i="36"/>
  <c r="I34" i="36"/>
  <c r="I35" i="36"/>
  <c r="I36" i="36"/>
  <c r="I37" i="36"/>
  <c r="I38" i="36"/>
  <c r="I39" i="36"/>
  <c r="I40" i="36"/>
  <c r="I45" i="36"/>
  <c r="I46" i="36"/>
  <c r="I47" i="36"/>
  <c r="I48" i="36"/>
  <c r="I50" i="36" s="1"/>
  <c r="I49" i="36"/>
  <c r="I52" i="36"/>
  <c r="I53" i="36"/>
  <c r="I54" i="36"/>
  <c r="I55" i="36"/>
  <c r="I58" i="36" s="1"/>
  <c r="I56" i="36"/>
  <c r="I57" i="36"/>
  <c r="J8" i="36"/>
  <c r="J9" i="36"/>
  <c r="J13" i="36"/>
  <c r="J14" i="36"/>
  <c r="J19" i="36"/>
  <c r="J20" i="36"/>
  <c r="J21" i="36"/>
  <c r="J22" i="36"/>
  <c r="J23" i="36"/>
  <c r="J24" i="36"/>
  <c r="J25" i="36"/>
  <c r="J28" i="36"/>
  <c r="J29" i="36"/>
  <c r="J30" i="36"/>
  <c r="J31" i="36"/>
  <c r="J32" i="36"/>
  <c r="J33" i="36"/>
  <c r="J34" i="36"/>
  <c r="J35" i="36"/>
  <c r="J36" i="36"/>
  <c r="J37" i="36"/>
  <c r="J38" i="36"/>
  <c r="J39" i="36"/>
  <c r="J40" i="36"/>
  <c r="J45" i="36"/>
  <c r="J46" i="36"/>
  <c r="J47" i="36"/>
  <c r="J48" i="36"/>
  <c r="J49" i="36"/>
  <c r="J52" i="36"/>
  <c r="J53" i="36"/>
  <c r="J54" i="36"/>
  <c r="J55" i="36"/>
  <c r="J56" i="36"/>
  <c r="J57" i="36"/>
  <c r="K8" i="36"/>
  <c r="K9" i="36"/>
  <c r="K13" i="36"/>
  <c r="K14" i="36"/>
  <c r="K19" i="36"/>
  <c r="K20" i="36"/>
  <c r="K21" i="36"/>
  <c r="K22" i="36"/>
  <c r="K23" i="36"/>
  <c r="K24" i="36"/>
  <c r="K25" i="36"/>
  <c r="K28" i="36"/>
  <c r="K29" i="36"/>
  <c r="K30" i="36"/>
  <c r="K31" i="36"/>
  <c r="K32" i="36"/>
  <c r="K33" i="36"/>
  <c r="K34" i="36"/>
  <c r="K35" i="36"/>
  <c r="K36" i="36"/>
  <c r="K37" i="36"/>
  <c r="K38" i="36"/>
  <c r="K39" i="36"/>
  <c r="K40" i="36"/>
  <c r="K45" i="36"/>
  <c r="K46" i="36"/>
  <c r="K47" i="36"/>
  <c r="K48" i="36"/>
  <c r="K49" i="36"/>
  <c r="K52" i="36"/>
  <c r="K58" i="36" s="1"/>
  <c r="K53" i="36"/>
  <c r="K54" i="36"/>
  <c r="K55" i="36"/>
  <c r="K56" i="36"/>
  <c r="K57" i="36"/>
  <c r="L8" i="36"/>
  <c r="L9" i="36"/>
  <c r="L13" i="36"/>
  <c r="L14" i="36"/>
  <c r="L19" i="36"/>
  <c r="L20" i="36"/>
  <c r="L21" i="36"/>
  <c r="L22" i="36"/>
  <c r="L23" i="36"/>
  <c r="L24" i="36"/>
  <c r="L25" i="36"/>
  <c r="L28" i="36"/>
  <c r="L29" i="36"/>
  <c r="L30" i="36"/>
  <c r="L31" i="36"/>
  <c r="L32" i="36"/>
  <c r="L41" i="36" s="1"/>
  <c r="L33" i="36"/>
  <c r="L34" i="36"/>
  <c r="L35" i="36"/>
  <c r="L36" i="36"/>
  <c r="L37" i="36"/>
  <c r="L38" i="36"/>
  <c r="L39" i="36"/>
  <c r="L40" i="36"/>
  <c r="L45" i="36"/>
  <c r="L46" i="36"/>
  <c r="L47" i="36"/>
  <c r="L48" i="36"/>
  <c r="L49" i="36"/>
  <c r="L52" i="36"/>
  <c r="L53" i="36"/>
  <c r="L54" i="36"/>
  <c r="L55" i="36"/>
  <c r="L56" i="36"/>
  <c r="L57" i="36"/>
  <c r="M8" i="36"/>
  <c r="M9" i="36"/>
  <c r="M13" i="36"/>
  <c r="M14" i="36"/>
  <c r="M19" i="36"/>
  <c r="M26" i="36" s="1"/>
  <c r="M20" i="36"/>
  <c r="M21" i="36"/>
  <c r="M22" i="36"/>
  <c r="M23" i="36"/>
  <c r="M24" i="36"/>
  <c r="M25" i="36"/>
  <c r="M28" i="36"/>
  <c r="M29" i="36"/>
  <c r="M30" i="36"/>
  <c r="M31" i="36"/>
  <c r="M32" i="36"/>
  <c r="M33" i="36"/>
  <c r="M34" i="36"/>
  <c r="M35" i="36"/>
  <c r="M36" i="36"/>
  <c r="M37" i="36"/>
  <c r="M38" i="36"/>
  <c r="M39" i="36"/>
  <c r="M40" i="36"/>
  <c r="M45" i="36"/>
  <c r="M46" i="36"/>
  <c r="M47" i="36"/>
  <c r="M48" i="36"/>
  <c r="M49" i="36"/>
  <c r="M50" i="36" s="1"/>
  <c r="M52" i="36"/>
  <c r="M53" i="36"/>
  <c r="M54" i="36"/>
  <c r="M55" i="36"/>
  <c r="M56" i="36"/>
  <c r="M57" i="36"/>
  <c r="N8" i="36"/>
  <c r="N9" i="36"/>
  <c r="N13" i="36"/>
  <c r="N14" i="36"/>
  <c r="N19" i="36"/>
  <c r="N26" i="36" s="1"/>
  <c r="N20" i="36"/>
  <c r="N21" i="36"/>
  <c r="N22" i="36"/>
  <c r="N23" i="36"/>
  <c r="N24" i="36"/>
  <c r="N25" i="36"/>
  <c r="N28" i="36"/>
  <c r="N29" i="36"/>
  <c r="N30" i="36"/>
  <c r="N31" i="36"/>
  <c r="N32" i="36"/>
  <c r="N33" i="36"/>
  <c r="N34" i="36"/>
  <c r="N35" i="36"/>
  <c r="N36" i="36"/>
  <c r="N37" i="36"/>
  <c r="N38" i="36"/>
  <c r="N39" i="36"/>
  <c r="N40" i="36"/>
  <c r="N45" i="36"/>
  <c r="N46" i="36"/>
  <c r="N47" i="36"/>
  <c r="N50" i="36" s="1"/>
  <c r="N48" i="36"/>
  <c r="N49" i="36"/>
  <c r="N52" i="36"/>
  <c r="N53" i="36"/>
  <c r="N54" i="36"/>
  <c r="N55" i="36"/>
  <c r="N56" i="36"/>
  <c r="N57" i="36"/>
  <c r="O8" i="36"/>
  <c r="O9" i="36"/>
  <c r="O13" i="36"/>
  <c r="O14" i="36"/>
  <c r="O19" i="36"/>
  <c r="O20" i="36"/>
  <c r="O21" i="36"/>
  <c r="O22" i="36"/>
  <c r="O23" i="36"/>
  <c r="O24" i="36"/>
  <c r="O25" i="36"/>
  <c r="O28" i="36"/>
  <c r="O29" i="36"/>
  <c r="O30" i="36"/>
  <c r="O31" i="36"/>
  <c r="O32" i="36"/>
  <c r="O33" i="36"/>
  <c r="O34" i="36"/>
  <c r="O35" i="36"/>
  <c r="O36" i="36"/>
  <c r="O37" i="36"/>
  <c r="O38" i="36"/>
  <c r="O39" i="36"/>
  <c r="O40" i="36"/>
  <c r="O45" i="36"/>
  <c r="O46" i="36"/>
  <c r="O47" i="36"/>
  <c r="O48" i="36"/>
  <c r="O49" i="36"/>
  <c r="O52" i="36"/>
  <c r="O53" i="36"/>
  <c r="O54" i="36"/>
  <c r="O55" i="36"/>
  <c r="O56" i="36"/>
  <c r="O57" i="36"/>
  <c r="P8" i="36"/>
  <c r="P9" i="36"/>
  <c r="P13" i="36"/>
  <c r="P14" i="36"/>
  <c r="P19" i="36"/>
  <c r="P20" i="36"/>
  <c r="P21" i="36"/>
  <c r="P22" i="36"/>
  <c r="P23" i="36"/>
  <c r="P24" i="36"/>
  <c r="P25" i="36"/>
  <c r="P28" i="36"/>
  <c r="P29" i="36"/>
  <c r="P30" i="36"/>
  <c r="P31" i="36"/>
  <c r="P32" i="36"/>
  <c r="P33" i="36"/>
  <c r="P34" i="36"/>
  <c r="P35" i="36"/>
  <c r="P36" i="36"/>
  <c r="P37" i="36"/>
  <c r="P38" i="36"/>
  <c r="P39" i="36"/>
  <c r="P40" i="36"/>
  <c r="P45" i="36"/>
  <c r="P46" i="36"/>
  <c r="P47" i="36"/>
  <c r="P48" i="36"/>
  <c r="P49" i="36"/>
  <c r="P52" i="36"/>
  <c r="P53" i="36"/>
  <c r="P54" i="36"/>
  <c r="P55" i="36"/>
  <c r="P56" i="36"/>
  <c r="P57" i="36"/>
  <c r="Q8" i="36"/>
  <c r="Q9" i="36"/>
  <c r="Q10" i="36" s="1"/>
  <c r="Q11" i="36" s="1"/>
  <c r="Q13" i="36"/>
  <c r="Q14" i="36"/>
  <c r="Q19" i="36"/>
  <c r="Q20" i="36"/>
  <c r="Q21" i="36"/>
  <c r="Q22" i="36"/>
  <c r="Q23" i="36"/>
  <c r="Q24" i="36"/>
  <c r="Q25" i="36"/>
  <c r="Q28" i="36"/>
  <c r="Q29" i="36"/>
  <c r="Q30" i="36"/>
  <c r="Q31" i="36"/>
  <c r="Q32" i="36"/>
  <c r="Q33" i="36"/>
  <c r="Q34" i="36"/>
  <c r="Q35" i="36"/>
  <c r="Q36" i="36"/>
  <c r="Q37" i="36"/>
  <c r="Q38" i="36"/>
  <c r="Q39" i="36"/>
  <c r="Q40" i="36"/>
  <c r="Q45" i="36"/>
  <c r="Q46" i="36"/>
  <c r="Q47" i="36"/>
  <c r="Q48" i="36"/>
  <c r="Q49" i="36"/>
  <c r="Q52" i="36"/>
  <c r="Q53" i="36"/>
  <c r="Q54" i="36"/>
  <c r="Q55" i="36"/>
  <c r="Q56" i="36"/>
  <c r="Q57" i="36"/>
  <c r="R8" i="36"/>
  <c r="R9" i="36"/>
  <c r="R13" i="36"/>
  <c r="R14" i="36"/>
  <c r="R19" i="36"/>
  <c r="R20" i="36"/>
  <c r="R21" i="36"/>
  <c r="R22" i="36"/>
  <c r="R23" i="36"/>
  <c r="R24" i="36"/>
  <c r="R25" i="36"/>
  <c r="R28" i="36"/>
  <c r="R29" i="36"/>
  <c r="R30" i="36"/>
  <c r="R31" i="36"/>
  <c r="R32" i="36"/>
  <c r="R33" i="36"/>
  <c r="R34" i="36"/>
  <c r="R35" i="36"/>
  <c r="R36" i="36"/>
  <c r="R37" i="36"/>
  <c r="R38" i="36"/>
  <c r="R39" i="36"/>
  <c r="R40" i="36"/>
  <c r="R45" i="36"/>
  <c r="R46" i="36"/>
  <c r="R47" i="36"/>
  <c r="R48" i="36"/>
  <c r="R49" i="36"/>
  <c r="R52" i="36"/>
  <c r="R53" i="36"/>
  <c r="R54" i="36"/>
  <c r="R55" i="36"/>
  <c r="R56" i="36"/>
  <c r="R57" i="36"/>
  <c r="S8" i="36"/>
  <c r="S9" i="36"/>
  <c r="S13" i="36"/>
  <c r="S14" i="36"/>
  <c r="S19" i="36"/>
  <c r="S20" i="36"/>
  <c r="S21" i="36"/>
  <c r="S22" i="36"/>
  <c r="S23" i="36"/>
  <c r="S24" i="36"/>
  <c r="S25" i="36"/>
  <c r="S28" i="36"/>
  <c r="S29" i="36"/>
  <c r="S30" i="36"/>
  <c r="S31" i="36"/>
  <c r="S32" i="36"/>
  <c r="S33" i="36"/>
  <c r="S34" i="36"/>
  <c r="S35" i="36"/>
  <c r="S36" i="36"/>
  <c r="S37" i="36"/>
  <c r="S38" i="36"/>
  <c r="S39" i="36"/>
  <c r="S40" i="36"/>
  <c r="S45" i="36"/>
  <c r="S46" i="36"/>
  <c r="S47" i="36"/>
  <c r="S48" i="36"/>
  <c r="S49" i="36"/>
  <c r="S50" i="36" s="1"/>
  <c r="S52" i="36"/>
  <c r="S53" i="36"/>
  <c r="S54" i="36"/>
  <c r="S55" i="36"/>
  <c r="S56" i="36"/>
  <c r="S57" i="36"/>
  <c r="G58" i="35"/>
  <c r="G57" i="35"/>
  <c r="G56" i="35"/>
  <c r="B55" i="35"/>
  <c r="H52" i="35"/>
  <c r="G52" i="35" s="1"/>
  <c r="K12" i="35"/>
  <c r="J12" i="35"/>
  <c r="I12" i="35"/>
  <c r="G12" i="35"/>
  <c r="K10" i="35"/>
  <c r="J10" i="35"/>
  <c r="I10" i="35"/>
  <c r="H10" i="35"/>
  <c r="G10" i="35"/>
  <c r="R5" i="34"/>
  <c r="R14" i="34" s="1"/>
  <c r="Q7" i="34"/>
  <c r="Q8" i="34"/>
  <c r="Q9" i="34"/>
  <c r="Q10" i="34"/>
  <c r="Q11" i="34"/>
  <c r="Q12" i="34"/>
  <c r="Q13" i="34"/>
  <c r="Q14" i="34"/>
  <c r="Q15" i="34"/>
  <c r="Q16" i="34"/>
  <c r="Q17" i="34"/>
  <c r="Q23" i="34"/>
  <c r="Q24" i="34"/>
  <c r="Q25" i="34"/>
  <c r="Q26" i="34"/>
  <c r="Q27" i="34"/>
  <c r="L27" i="34"/>
  <c r="L26" i="34"/>
  <c r="L25" i="34"/>
  <c r="L24" i="34"/>
  <c r="L23" i="34"/>
  <c r="E6" i="34"/>
  <c r="E7" i="34"/>
  <c r="E8" i="34"/>
  <c r="E9" i="34"/>
  <c r="E10" i="34"/>
  <c r="E11" i="34"/>
  <c r="E12" i="34"/>
  <c r="E13" i="34"/>
  <c r="E14" i="34"/>
  <c r="E15" i="34"/>
  <c r="E16" i="34"/>
  <c r="E17" i="34"/>
  <c r="F18" i="34"/>
  <c r="L17" i="34"/>
  <c r="C17" i="34"/>
  <c r="A17" i="34"/>
  <c r="L16" i="34"/>
  <c r="C16" i="34"/>
  <c r="A16" i="34"/>
  <c r="L15" i="34"/>
  <c r="C15" i="34"/>
  <c r="A15" i="34"/>
  <c r="L14" i="34"/>
  <c r="C14" i="34"/>
  <c r="A14" i="34"/>
  <c r="L13" i="34"/>
  <c r="C13" i="34"/>
  <c r="A13" i="34"/>
  <c r="L12" i="34"/>
  <c r="C12" i="34"/>
  <c r="A12" i="34"/>
  <c r="L11" i="34"/>
  <c r="C11" i="34"/>
  <c r="A11" i="34"/>
  <c r="L10" i="34"/>
  <c r="C10" i="34"/>
  <c r="A10" i="34"/>
  <c r="L9" i="34"/>
  <c r="C9" i="34"/>
  <c r="A9" i="34"/>
  <c r="L8" i="34"/>
  <c r="C8" i="34"/>
  <c r="A8" i="34"/>
  <c r="L7" i="34"/>
  <c r="C7" i="34"/>
  <c r="A7" i="34"/>
  <c r="L6" i="34"/>
  <c r="C6" i="34"/>
  <c r="A6" i="34"/>
  <c r="D20" i="33"/>
  <c r="E20" i="33"/>
  <c r="K20" i="33"/>
  <c r="F20" i="33"/>
  <c r="L19" i="33"/>
  <c r="H19" i="33"/>
  <c r="I19" i="33" s="1"/>
  <c r="L18" i="33"/>
  <c r="H18" i="33"/>
  <c r="I18" i="33" s="1"/>
  <c r="L17" i="33"/>
  <c r="H17" i="33"/>
  <c r="I17" i="33" s="1"/>
  <c r="L16" i="33"/>
  <c r="H16" i="33"/>
  <c r="I16" i="33" s="1"/>
  <c r="L15" i="33"/>
  <c r="H15" i="33"/>
  <c r="I15" i="33"/>
  <c r="L14" i="33"/>
  <c r="H14" i="33"/>
  <c r="I14" i="33" s="1"/>
  <c r="L13" i="33"/>
  <c r="H13" i="33"/>
  <c r="I13" i="33" s="1"/>
  <c r="L12" i="33"/>
  <c r="H12" i="33"/>
  <c r="I12" i="33" s="1"/>
  <c r="L11" i="33"/>
  <c r="H11" i="33"/>
  <c r="I11" i="33" s="1"/>
  <c r="L10" i="33"/>
  <c r="H10" i="33"/>
  <c r="I10" i="33" s="1"/>
  <c r="L9" i="33"/>
  <c r="H9" i="33"/>
  <c r="I9" i="33" s="1"/>
  <c r="L8" i="33"/>
  <c r="H8" i="33"/>
  <c r="I8" i="33" s="1"/>
  <c r="D41" i="31"/>
  <c r="H75" i="12" s="1"/>
  <c r="D25" i="32"/>
  <c r="D14" i="32"/>
  <c r="D40" i="31"/>
  <c r="H74" i="12" s="1"/>
  <c r="D39" i="31"/>
  <c r="H73" i="12" s="1"/>
  <c r="D9" i="31"/>
  <c r="B9" i="39" s="1"/>
  <c r="B72" i="39"/>
  <c r="B99" i="39"/>
  <c r="N19" i="35"/>
  <c r="K19" i="35"/>
  <c r="N17" i="35"/>
  <c r="K17" i="35"/>
  <c r="H38" i="40"/>
  <c r="K38" i="40" s="1"/>
  <c r="B11" i="39"/>
  <c r="R25" i="34"/>
  <c r="P50" i="36"/>
  <c r="B82" i="39"/>
  <c r="B86" i="39"/>
  <c r="B83" i="39"/>
  <c r="D55" i="35"/>
  <c r="E55" i="35" s="1"/>
  <c r="B88" i="39"/>
  <c r="B78" i="39"/>
  <c r="B70" i="39"/>
  <c r="B85" i="39"/>
  <c r="B75" i="39"/>
  <c r="T23" i="35"/>
  <c r="T19" i="35"/>
  <c r="T43" i="35"/>
  <c r="T17" i="35"/>
  <c r="T41" i="35"/>
  <c r="T45" i="35"/>
  <c r="R26" i="34"/>
  <c r="D53" i="35"/>
  <c r="E53" i="35" s="1"/>
  <c r="B13" i="35"/>
  <c r="D4" i="33"/>
  <c r="M10" i="36"/>
  <c r="M11" i="36" s="1"/>
  <c r="H10" i="36"/>
  <c r="H11" i="36" s="1"/>
  <c r="K10" i="36"/>
  <c r="K11" i="36" s="1"/>
  <c r="N4" i="37"/>
  <c r="I4" i="36"/>
  <c r="P58" i="36"/>
  <c r="N47" i="35"/>
  <c r="T47" i="35"/>
  <c r="N44" i="35"/>
  <c r="T44" i="35"/>
  <c r="N40" i="35"/>
  <c r="T40" i="35"/>
  <c r="N22" i="35"/>
  <c r="T22" i="35"/>
  <c r="N18" i="35"/>
  <c r="T18" i="35"/>
  <c r="N16" i="35"/>
  <c r="T16" i="35"/>
  <c r="M41" i="36"/>
  <c r="E16" i="35"/>
  <c r="F16" i="35" s="1"/>
  <c r="U16" i="35"/>
  <c r="V16" i="35" s="1"/>
  <c r="H36" i="40"/>
  <c r="M36" i="40" s="1"/>
  <c r="J16" i="35"/>
  <c r="K16" i="35"/>
  <c r="S65" i="36"/>
  <c r="S66" i="36"/>
  <c r="S64" i="36"/>
  <c r="S69" i="36" s="1"/>
  <c r="Q6" i="34"/>
  <c r="P64" i="36"/>
  <c r="P69" i="36" s="1"/>
  <c r="O64" i="36"/>
  <c r="I64" i="36"/>
  <c r="I69" i="36" s="1"/>
  <c r="K64" i="36"/>
  <c r="M64" i="36"/>
  <c r="M69" i="36" s="1"/>
  <c r="J64" i="36"/>
  <c r="G64" i="36"/>
  <c r="G69" i="36" s="1"/>
  <c r="F64" i="36"/>
  <c r="Q64" i="36"/>
  <c r="Q69" i="36" s="1"/>
  <c r="E64" i="36"/>
  <c r="E65" i="36"/>
  <c r="E66" i="36"/>
  <c r="Q65" i="36"/>
  <c r="Q66" i="36"/>
  <c r="F65" i="36"/>
  <c r="F66" i="36"/>
  <c r="G65" i="36"/>
  <c r="G66" i="36"/>
  <c r="J65" i="36"/>
  <c r="J66" i="36"/>
  <c r="M65" i="36"/>
  <c r="M66" i="36"/>
  <c r="K65" i="36"/>
  <c r="K66" i="36"/>
  <c r="I65" i="36"/>
  <c r="I66" i="36"/>
  <c r="O65" i="36"/>
  <c r="O66" i="36"/>
  <c r="P65" i="36"/>
  <c r="P66" i="36"/>
  <c r="L66" i="36"/>
  <c r="L65" i="36"/>
  <c r="R64" i="36"/>
  <c r="R69" i="36" s="1"/>
  <c r="N65" i="36"/>
  <c r="L64" i="36"/>
  <c r="L69" i="36" s="1"/>
  <c r="H65" i="36"/>
  <c r="R66" i="36"/>
  <c r="R65" i="36"/>
  <c r="H66" i="36"/>
  <c r="H64" i="36"/>
  <c r="H69" i="36" s="1"/>
  <c r="N66" i="36"/>
  <c r="N64" i="36"/>
  <c r="N69" i="36" s="1"/>
  <c r="H58" i="36" l="1"/>
  <c r="M58" i="36"/>
  <c r="L50" i="36"/>
  <c r="L10" i="36"/>
  <c r="L11" i="36" s="1"/>
  <c r="K41" i="36"/>
  <c r="J58" i="36"/>
  <c r="N61" i="36"/>
  <c r="F41" i="36"/>
  <c r="F61" i="36" s="1"/>
  <c r="B62" i="39" s="1"/>
  <c r="Q58" i="36"/>
  <c r="O58" i="36"/>
  <c r="F50" i="36"/>
  <c r="S10" i="36"/>
  <c r="S11" i="36" s="1"/>
  <c r="J41" i="36"/>
  <c r="J26" i="36"/>
  <c r="J61" i="36" s="1"/>
  <c r="H50" i="36"/>
  <c r="H61" i="36" s="1"/>
  <c r="G41" i="36"/>
  <c r="F58" i="36"/>
  <c r="L58" i="36"/>
  <c r="L26" i="36"/>
  <c r="K50" i="36"/>
  <c r="R50" i="36"/>
  <c r="Q50" i="36"/>
  <c r="Q41" i="36"/>
  <c r="Q26" i="36"/>
  <c r="Q61" i="36" s="1"/>
  <c r="P41" i="36"/>
  <c r="O50" i="36"/>
  <c r="N58" i="36"/>
  <c r="N41" i="36"/>
  <c r="R41" i="36"/>
  <c r="O41" i="36"/>
  <c r="S58" i="36"/>
  <c r="S41" i="36"/>
  <c r="S61" i="36" s="1"/>
  <c r="S26" i="36"/>
  <c r="R58" i="36"/>
  <c r="J50" i="36"/>
  <c r="O26" i="36"/>
  <c r="O61" i="36" s="1"/>
  <c r="G26" i="36"/>
  <c r="G61" i="36" s="1"/>
  <c r="L61" i="36"/>
  <c r="P26" i="36"/>
  <c r="P61" i="36" s="1"/>
  <c r="I26" i="36"/>
  <c r="I61" i="36" s="1"/>
  <c r="K26" i="36"/>
  <c r="K61" i="36" s="1"/>
  <c r="E61" i="36"/>
  <c r="B61" i="39" s="1"/>
  <c r="M61" i="36"/>
  <c r="R26" i="36"/>
  <c r="T20" i="35"/>
  <c r="B57" i="35"/>
  <c r="E9" i="36" s="1"/>
  <c r="E10" i="36" s="1"/>
  <c r="J54" i="35"/>
  <c r="N16" i="40" s="1"/>
  <c r="N21" i="35"/>
  <c r="B58" i="35" s="1"/>
  <c r="B51" i="39" s="1"/>
  <c r="D52" i="35"/>
  <c r="E52" i="35" s="1"/>
  <c r="T42" i="35"/>
  <c r="O10" i="36"/>
  <c r="O11" i="36" s="1"/>
  <c r="O12" i="36" s="1"/>
  <c r="O15" i="36" s="1"/>
  <c r="O62" i="36" s="1"/>
  <c r="J10" i="36"/>
  <c r="A49" i="35"/>
  <c r="S12" i="36"/>
  <c r="S15" i="36" s="1"/>
  <c r="G10" i="36"/>
  <c r="G11" i="36" s="1"/>
  <c r="E17" i="35"/>
  <c r="E21" i="35"/>
  <c r="E25" i="35"/>
  <c r="F25" i="35" s="1"/>
  <c r="E29" i="35"/>
  <c r="F29" i="35" s="1"/>
  <c r="E33" i="35"/>
  <c r="F33" i="35" s="1"/>
  <c r="E37" i="35"/>
  <c r="F37" i="35" s="1"/>
  <c r="E41" i="35"/>
  <c r="E45" i="35"/>
  <c r="E30" i="35"/>
  <c r="F30" i="35" s="1"/>
  <c r="E38" i="35"/>
  <c r="F38" i="35" s="1"/>
  <c r="E42" i="35"/>
  <c r="E47" i="35"/>
  <c r="E40" i="35"/>
  <c r="E22" i="35"/>
  <c r="E26" i="35"/>
  <c r="F26" i="35" s="1"/>
  <c r="E46" i="35"/>
  <c r="F46" i="35" s="1"/>
  <c r="E18" i="35"/>
  <c r="E34" i="35"/>
  <c r="F34" i="35" s="1"/>
  <c r="E43" i="35"/>
  <c r="E44" i="35"/>
  <c r="E19" i="35"/>
  <c r="E23" i="35"/>
  <c r="E27" i="35"/>
  <c r="F27" i="35" s="1"/>
  <c r="E31" i="35"/>
  <c r="F31" i="35" s="1"/>
  <c r="E35" i="35"/>
  <c r="F35" i="35" s="1"/>
  <c r="E39" i="35"/>
  <c r="F39" i="35" s="1"/>
  <c r="E20" i="35"/>
  <c r="E24" i="35"/>
  <c r="F24" i="35" s="1"/>
  <c r="E28" i="35"/>
  <c r="F28" i="35" s="1"/>
  <c r="E32" i="35"/>
  <c r="F32" i="35" s="1"/>
  <c r="E36" i="35"/>
  <c r="F36" i="35" s="1"/>
  <c r="I10" i="36"/>
  <c r="I11" i="36" s="1"/>
  <c r="B36" i="31"/>
  <c r="R13" i="34"/>
  <c r="R10" i="34"/>
  <c r="R6" i="34"/>
  <c r="R17" i="34"/>
  <c r="R12" i="34"/>
  <c r="R9" i="34"/>
  <c r="D15" i="32"/>
  <c r="L20" i="33"/>
  <c r="I20" i="33"/>
  <c r="M19" i="40"/>
  <c r="H20" i="33"/>
  <c r="M18" i="40"/>
  <c r="K18" i="40"/>
  <c r="D46" i="31"/>
  <c r="D30" i="31"/>
  <c r="B22" i="39" s="1"/>
  <c r="B7" i="45" s="1"/>
  <c r="D10" i="31"/>
  <c r="F19" i="34"/>
  <c r="H72" i="12"/>
  <c r="B6" i="45"/>
  <c r="C36" i="31"/>
  <c r="C47" i="31" s="1"/>
  <c r="B27" i="39"/>
  <c r="B4" i="45"/>
  <c r="B47" i="31"/>
  <c r="D21" i="33" s="1"/>
  <c r="M37" i="40"/>
  <c r="K36" i="40"/>
  <c r="D42" i="31"/>
  <c r="M15" i="40"/>
  <c r="K15" i="40"/>
  <c r="M41" i="40"/>
  <c r="K41" i="40"/>
  <c r="D26" i="32"/>
  <c r="H53" i="12"/>
  <c r="B29" i="39"/>
  <c r="E81" i="36"/>
  <c r="E82" i="36" s="1"/>
  <c r="C27" i="41"/>
  <c r="C16" i="41"/>
  <c r="B27" i="41"/>
  <c r="B71" i="39"/>
  <c r="B79" i="39"/>
  <c r="B89" i="39"/>
  <c r="B74" i="39"/>
  <c r="B84" i="39"/>
  <c r="B73" i="39"/>
  <c r="B76" i="39"/>
  <c r="B77" i="39"/>
  <c r="B90" i="39"/>
  <c r="B87" i="39"/>
  <c r="H68" i="36"/>
  <c r="H70" i="36" s="1"/>
  <c r="R68" i="36"/>
  <c r="R70" i="36" s="1"/>
  <c r="P68" i="36"/>
  <c r="P70" i="36" s="1"/>
  <c r="E18" i="34"/>
  <c r="S5" i="34"/>
  <c r="R23" i="34"/>
  <c r="R27" i="34"/>
  <c r="R16" i="34"/>
  <c r="R8" i="34"/>
  <c r="R24" i="34"/>
  <c r="R15" i="34"/>
  <c r="R11" i="34"/>
  <c r="R7" i="34"/>
  <c r="B54" i="35"/>
  <c r="B46" i="39"/>
  <c r="H7" i="40" s="1"/>
  <c r="M7" i="40" s="1"/>
  <c r="J11" i="36"/>
  <c r="J12" i="36" s="1"/>
  <c r="J15" i="36" s="1"/>
  <c r="X2" i="1"/>
  <c r="Y2" i="1" s="1"/>
  <c r="M39" i="40"/>
  <c r="R10" i="36"/>
  <c r="P10" i="36"/>
  <c r="P11" i="36" s="1"/>
  <c r="N10" i="36"/>
  <c r="F10" i="36"/>
  <c r="N68" i="36"/>
  <c r="N70" i="36" s="1"/>
  <c r="Q68" i="36"/>
  <c r="Q70" i="36" s="1"/>
  <c r="S68" i="36"/>
  <c r="S70" i="36" s="1"/>
  <c r="L68" i="36"/>
  <c r="L70" i="36" s="1"/>
  <c r="M68" i="36"/>
  <c r="M70" i="36" s="1"/>
  <c r="K12" i="36"/>
  <c r="K15" i="36" s="1"/>
  <c r="K62" i="36" s="1"/>
  <c r="L12" i="36"/>
  <c r="L15" i="36" s="1"/>
  <c r="L62" i="36" s="1"/>
  <c r="Q12" i="36"/>
  <c r="Q15" i="36" s="1"/>
  <c r="G12" i="36"/>
  <c r="G15" i="36" s="1"/>
  <c r="H12" i="36"/>
  <c r="H15" i="36" s="1"/>
  <c r="I12" i="36"/>
  <c r="I15" i="36" s="1"/>
  <c r="I62" i="36" s="1"/>
  <c r="M12" i="36"/>
  <c r="M15" i="36" s="1"/>
  <c r="R28" i="34"/>
  <c r="B44" i="39"/>
  <c r="H8" i="40" s="1"/>
  <c r="H11" i="40" s="1"/>
  <c r="K11" i="40" s="1"/>
  <c r="I16" i="40"/>
  <c r="J16" i="40"/>
  <c r="E69" i="36"/>
  <c r="H26" i="40" s="1"/>
  <c r="E68" i="36"/>
  <c r="F69" i="36"/>
  <c r="F68" i="36"/>
  <c r="J69" i="36"/>
  <c r="J68" i="36"/>
  <c r="J70" i="36" s="1"/>
  <c r="K69" i="36"/>
  <c r="K68" i="36"/>
  <c r="K70" i="36" s="1"/>
  <c r="O69" i="36"/>
  <c r="O68" i="36"/>
  <c r="G68" i="36"/>
  <c r="G70" i="36" s="1"/>
  <c r="I68" i="36"/>
  <c r="I70" i="36" s="1"/>
  <c r="H32" i="40"/>
  <c r="M32" i="40" s="1"/>
  <c r="B92" i="39"/>
  <c r="B40" i="39" s="1"/>
  <c r="B8" i="41" s="1"/>
  <c r="C39" i="41" s="1"/>
  <c r="B16" i="41"/>
  <c r="B28" i="41"/>
  <c r="B29" i="41" s="1"/>
  <c r="B8" i="39"/>
  <c r="C8" i="39" s="1"/>
  <c r="B10" i="39"/>
  <c r="C10" i="39" s="1"/>
  <c r="B102" i="39"/>
  <c r="B103" i="39"/>
  <c r="N3" i="34"/>
  <c r="H4" i="40"/>
  <c r="C3" i="39"/>
  <c r="C38" i="41"/>
  <c r="B101" i="39"/>
  <c r="B105" i="39" s="1"/>
  <c r="B38" i="39" s="1"/>
  <c r="M9" i="40"/>
  <c r="M38" i="40"/>
  <c r="B27" i="40"/>
  <c r="B30" i="40" s="1"/>
  <c r="B29" i="40"/>
  <c r="J62" i="36" l="1"/>
  <c r="S62" i="36"/>
  <c r="Q62" i="36"/>
  <c r="R61" i="36"/>
  <c r="M62" i="36"/>
  <c r="H62" i="36"/>
  <c r="H71" i="36" s="1"/>
  <c r="H76" i="36" s="1"/>
  <c r="H77" i="36" s="1"/>
  <c r="H78" i="36" s="1"/>
  <c r="G62" i="36"/>
  <c r="P12" i="36"/>
  <c r="P15" i="36" s="1"/>
  <c r="P62" i="36" s="1"/>
  <c r="P71" i="36" s="1"/>
  <c r="P76" i="36" s="1"/>
  <c r="P83" i="36" s="1"/>
  <c r="H22" i="40"/>
  <c r="K22" i="40" s="1"/>
  <c r="F44" i="35"/>
  <c r="U44" i="35"/>
  <c r="V44" i="35" s="1"/>
  <c r="F47" i="35"/>
  <c r="U47" i="35"/>
  <c r="V47" i="35" s="1"/>
  <c r="F20" i="35"/>
  <c r="U20" i="35"/>
  <c r="V20" i="35" s="1"/>
  <c r="F43" i="35"/>
  <c r="U43" i="35"/>
  <c r="V43" i="35" s="1"/>
  <c r="F42" i="35"/>
  <c r="U42" i="35"/>
  <c r="V42" i="35" s="1"/>
  <c r="F21" i="35"/>
  <c r="U21" i="35"/>
  <c r="V21" i="35" s="1"/>
  <c r="F18" i="35"/>
  <c r="U18" i="35"/>
  <c r="V18" i="35" s="1"/>
  <c r="F17" i="35"/>
  <c r="U17" i="35"/>
  <c r="V17" i="35" s="1"/>
  <c r="F45" i="35"/>
  <c r="U45" i="35"/>
  <c r="V45" i="35" s="1"/>
  <c r="F41" i="35"/>
  <c r="U41" i="35"/>
  <c r="V41" i="35" s="1"/>
  <c r="F23" i="35"/>
  <c r="U23" i="35"/>
  <c r="V23" i="35" s="1"/>
  <c r="F22" i="35"/>
  <c r="U22" i="35"/>
  <c r="V22" i="35" s="1"/>
  <c r="F19" i="35"/>
  <c r="U19" i="35"/>
  <c r="V19" i="35" s="1"/>
  <c r="F40" i="35"/>
  <c r="U40" i="35"/>
  <c r="V40" i="35" s="1"/>
  <c r="M26" i="40"/>
  <c r="K26" i="40"/>
  <c r="S28" i="34"/>
  <c r="B28" i="39"/>
  <c r="L71" i="36"/>
  <c r="L76" i="36" s="1"/>
  <c r="L83" i="36" s="1"/>
  <c r="J20" i="33"/>
  <c r="F21" i="33"/>
  <c r="K21" i="33"/>
  <c r="L21" i="33"/>
  <c r="B10" i="45"/>
  <c r="B11" i="45" s="1"/>
  <c r="D47" i="31"/>
  <c r="B30" i="39" s="1"/>
  <c r="C11" i="45" s="1"/>
  <c r="D36" i="31"/>
  <c r="H14" i="40" s="1"/>
  <c r="K14" i="40" s="1"/>
  <c r="B35" i="39"/>
  <c r="I28" i="40" s="1"/>
  <c r="M11" i="40"/>
  <c r="E21" i="33"/>
  <c r="B29" i="44" s="1"/>
  <c r="B50" i="44" s="1"/>
  <c r="K8" i="40"/>
  <c r="H10" i="40"/>
  <c r="K10" i="40" s="1"/>
  <c r="E19" i="34"/>
  <c r="E20" i="34" s="1"/>
  <c r="D22" i="33"/>
  <c r="B6" i="44"/>
  <c r="B26" i="44" s="1"/>
  <c r="I27" i="40"/>
  <c r="C17" i="41"/>
  <c r="C18" i="41" s="1"/>
  <c r="C19" i="41" s="1"/>
  <c r="C28" i="41"/>
  <c r="C29" i="41" s="1"/>
  <c r="B17" i="41"/>
  <c r="J71" i="36"/>
  <c r="J76" i="36" s="1"/>
  <c r="J77" i="36" s="1"/>
  <c r="J78" i="36" s="1"/>
  <c r="S8" i="34"/>
  <c r="S12" i="34"/>
  <c r="S16" i="34"/>
  <c r="S25" i="34"/>
  <c r="S7" i="34"/>
  <c r="S11" i="34"/>
  <c r="S15" i="34"/>
  <c r="S24" i="34"/>
  <c r="T5" i="34"/>
  <c r="S14" i="34"/>
  <c r="S27" i="34"/>
  <c r="S13" i="34"/>
  <c r="S26" i="34"/>
  <c r="S23" i="34"/>
  <c r="S17" i="34"/>
  <c r="S9" i="34"/>
  <c r="S10" i="34"/>
  <c r="S6" i="34"/>
  <c r="N11" i="36"/>
  <c r="N12" i="36" s="1"/>
  <c r="N15" i="36" s="1"/>
  <c r="N62" i="36" s="1"/>
  <c r="N71" i="36" s="1"/>
  <c r="N76" i="36" s="1"/>
  <c r="R11" i="36"/>
  <c r="R12" i="36" s="1"/>
  <c r="R15" i="36" s="1"/>
  <c r="R62" i="36" s="1"/>
  <c r="R71" i="36" s="1"/>
  <c r="R76" i="36" s="1"/>
  <c r="K7" i="40"/>
  <c r="Q71" i="36"/>
  <c r="Q76" i="36" s="1"/>
  <c r="Q77" i="36" s="1"/>
  <c r="Q78" i="36" s="1"/>
  <c r="F11" i="36"/>
  <c r="F12" i="36" s="1"/>
  <c r="F15" i="36" s="1"/>
  <c r="M71" i="36"/>
  <c r="M76" i="36" s="1"/>
  <c r="M77" i="36" s="1"/>
  <c r="M78" i="36" s="1"/>
  <c r="I71" i="36"/>
  <c r="I76" i="36" s="1"/>
  <c r="I83" i="36" s="1"/>
  <c r="H83" i="36"/>
  <c r="M8" i="40"/>
  <c r="S71" i="36"/>
  <c r="S76" i="36" s="1"/>
  <c r="S83" i="36" s="1"/>
  <c r="B50" i="39"/>
  <c r="E11" i="36"/>
  <c r="B52" i="39" s="1"/>
  <c r="C11" i="46"/>
  <c r="C13" i="46" s="1"/>
  <c r="H24" i="40"/>
  <c r="K24" i="40" s="1"/>
  <c r="O71" i="36"/>
  <c r="O76" i="36" s="1"/>
  <c r="O70" i="36"/>
  <c r="F70" i="36"/>
  <c r="E70" i="36"/>
  <c r="B64" i="39"/>
  <c r="K71" i="36"/>
  <c r="K76" i="36" s="1"/>
  <c r="I40" i="40"/>
  <c r="G71" i="36"/>
  <c r="G76" i="36" s="1"/>
  <c r="C40" i="41"/>
  <c r="C41" i="41" s="1"/>
  <c r="D41" i="41" s="1"/>
  <c r="B18" i="41"/>
  <c r="B19" i="41" s="1"/>
  <c r="D19" i="41" s="1"/>
  <c r="C42" i="41"/>
  <c r="D42" i="41" s="1"/>
  <c r="C31" i="41"/>
  <c r="C30" i="41"/>
  <c r="B1" i="44"/>
  <c r="C1" i="46"/>
  <c r="B1" i="45"/>
  <c r="C20" i="41"/>
  <c r="B20" i="41"/>
  <c r="B30" i="41"/>
  <c r="D30" i="41" s="1"/>
  <c r="B31" i="41"/>
  <c r="D31" i="41" s="1"/>
  <c r="B28" i="40"/>
  <c r="B35" i="40" s="1"/>
  <c r="B38" i="40" s="1"/>
  <c r="B39" i="40" s="1"/>
  <c r="B40" i="40" s="1"/>
  <c r="B41" i="40" s="1"/>
  <c r="L77" i="36" l="1"/>
  <c r="L78" i="36" s="1"/>
  <c r="M22" i="40"/>
  <c r="J83" i="36"/>
  <c r="P77" i="36"/>
  <c r="P78" i="36" s="1"/>
  <c r="M83" i="36"/>
  <c r="Q83" i="36"/>
  <c r="S77" i="36"/>
  <c r="S78" i="36" s="1"/>
  <c r="I77" i="36"/>
  <c r="I78" i="36" s="1"/>
  <c r="B26" i="39"/>
  <c r="D11" i="45"/>
  <c r="G58" i="44"/>
  <c r="M14" i="40"/>
  <c r="B36" i="39"/>
  <c r="C36" i="39" s="1"/>
  <c r="H17" i="40"/>
  <c r="K17" i="40" s="1"/>
  <c r="M10" i="40"/>
  <c r="E22" i="33"/>
  <c r="G22" i="33" s="1"/>
  <c r="G56" i="44"/>
  <c r="G59" i="44"/>
  <c r="K40" i="40"/>
  <c r="M40" i="40"/>
  <c r="T28" i="34"/>
  <c r="T7" i="34"/>
  <c r="T11" i="34"/>
  <c r="T15" i="34"/>
  <c r="T24" i="34"/>
  <c r="T8" i="34"/>
  <c r="T12" i="34"/>
  <c r="T16" i="34"/>
  <c r="T25" i="34"/>
  <c r="U5" i="34"/>
  <c r="T13" i="34"/>
  <c r="T26" i="34"/>
  <c r="T14" i="34"/>
  <c r="T27" i="34"/>
  <c r="T9" i="34"/>
  <c r="T10" i="34"/>
  <c r="T17" i="34"/>
  <c r="T23" i="34"/>
  <c r="T6" i="34"/>
  <c r="B60" i="39"/>
  <c r="H23" i="40" s="1"/>
  <c r="K23" i="40" s="1"/>
  <c r="F62" i="36"/>
  <c r="F71" i="36" s="1"/>
  <c r="F76" i="36" s="1"/>
  <c r="F77" i="36" s="1"/>
  <c r="F78" i="36" s="1"/>
  <c r="R83" i="36"/>
  <c r="R77" i="36"/>
  <c r="R78" i="36" s="1"/>
  <c r="N83" i="36"/>
  <c r="N77" i="36"/>
  <c r="N78" i="36" s="1"/>
  <c r="E12" i="36"/>
  <c r="E15" i="36" s="1"/>
  <c r="E62" i="36" s="1"/>
  <c r="C4" i="46"/>
  <c r="C51" i="39"/>
  <c r="B8" i="46"/>
  <c r="H29" i="40"/>
  <c r="K29" i="40" s="1"/>
  <c r="D8" i="46"/>
  <c r="G77" i="36"/>
  <c r="G78" i="36" s="1"/>
  <c r="G83" i="36"/>
  <c r="K83" i="36"/>
  <c r="K77" i="36"/>
  <c r="K78" i="36" s="1"/>
  <c r="C17" i="46"/>
  <c r="C20" i="46" s="1"/>
  <c r="H25" i="40"/>
  <c r="K25" i="40" s="1"/>
  <c r="M24" i="40"/>
  <c r="O83" i="36"/>
  <c r="O77" i="36"/>
  <c r="O78" i="36" s="1"/>
  <c r="D20" i="41"/>
  <c r="D45" i="41"/>
  <c r="D46" i="41"/>
  <c r="B55" i="39" l="1"/>
  <c r="D7" i="46" s="1"/>
  <c r="B59" i="39"/>
  <c r="F83" i="36"/>
  <c r="M17" i="40"/>
  <c r="F22" i="33"/>
  <c r="U28" i="34"/>
  <c r="V5" i="34"/>
  <c r="U10" i="34"/>
  <c r="U14" i="34"/>
  <c r="U23" i="34"/>
  <c r="U27" i="34"/>
  <c r="U9" i="34"/>
  <c r="U13" i="34"/>
  <c r="U17" i="34"/>
  <c r="U26" i="34"/>
  <c r="U8" i="34"/>
  <c r="U16" i="34"/>
  <c r="U7" i="34"/>
  <c r="U15" i="34"/>
  <c r="U25" i="34"/>
  <c r="U24" i="34"/>
  <c r="U11" i="34"/>
  <c r="U12" i="34"/>
  <c r="U6" i="34"/>
  <c r="M23" i="40"/>
  <c r="M29" i="40"/>
  <c r="C8" i="46"/>
  <c r="E8" i="46" s="1"/>
  <c r="C7" i="46"/>
  <c r="D9" i="46"/>
  <c r="H31" i="40"/>
  <c r="K31" i="40" s="1"/>
  <c r="E71" i="36"/>
  <c r="E76" i="36" s="1"/>
  <c r="B63" i="39"/>
  <c r="D16" i="46" s="1"/>
  <c r="M25" i="40"/>
  <c r="H27" i="40"/>
  <c r="C9" i="46" l="1"/>
  <c r="C16" i="46" s="1"/>
  <c r="V28" i="34"/>
  <c r="V7" i="34"/>
  <c r="V11" i="34"/>
  <c r="V15" i="34"/>
  <c r="V24" i="34"/>
  <c r="W5" i="34"/>
  <c r="V10" i="34"/>
  <c r="V14" i="34"/>
  <c r="V23" i="34"/>
  <c r="V27" i="34"/>
  <c r="V13" i="34"/>
  <c r="V26" i="34"/>
  <c r="V12" i="34"/>
  <c r="V25" i="34"/>
  <c r="V9" i="34"/>
  <c r="V8" i="34"/>
  <c r="V17" i="34"/>
  <c r="V16" i="34"/>
  <c r="V6" i="34"/>
  <c r="E9" i="46"/>
  <c r="B66" i="39"/>
  <c r="E83" i="36"/>
  <c r="E84" i="36" s="1"/>
  <c r="F81" i="36" s="1"/>
  <c r="E77" i="36"/>
  <c r="E78" i="36" s="1"/>
  <c r="E79" i="36" s="1"/>
  <c r="H28" i="40" s="1"/>
  <c r="K28" i="40" s="1"/>
  <c r="M31" i="40"/>
  <c r="K27" i="40"/>
  <c r="M27" i="40"/>
  <c r="W28" i="34" l="1"/>
  <c r="M28" i="40"/>
  <c r="W14" i="34"/>
  <c r="W27" i="34"/>
  <c r="W12" i="34"/>
  <c r="W25" i="34"/>
  <c r="W11" i="34"/>
  <c r="W24" i="34"/>
  <c r="W9" i="34"/>
  <c r="W17" i="34"/>
  <c r="W23" i="34"/>
  <c r="W16" i="34"/>
  <c r="W15" i="34"/>
  <c r="W13" i="34"/>
  <c r="W10" i="34"/>
  <c r="W7" i="34"/>
  <c r="W26" i="34"/>
  <c r="W8" i="34"/>
  <c r="X5" i="34"/>
  <c r="W6" i="34"/>
  <c r="F82" i="36"/>
  <c r="F84" i="36" s="1"/>
  <c r="G81" i="36" s="1"/>
  <c r="G82" i="36" s="1"/>
  <c r="G84" i="36" s="1"/>
  <c r="H81" i="36" s="1"/>
  <c r="H82" i="36" s="1"/>
  <c r="H84" i="36" s="1"/>
  <c r="I81" i="36" s="1"/>
  <c r="I82" i="36" s="1"/>
  <c r="I84" i="36" s="1"/>
  <c r="J81" i="36" s="1"/>
  <c r="J82" i="36" s="1"/>
  <c r="J84" i="36" s="1"/>
  <c r="K81" i="36" s="1"/>
  <c r="K82" i="36" s="1"/>
  <c r="K84" i="36" s="1"/>
  <c r="L81" i="36" s="1"/>
  <c r="E16" i="46"/>
  <c r="C23" i="46"/>
  <c r="C22" i="46"/>
  <c r="X7" i="34" l="1"/>
  <c r="X15" i="34"/>
  <c r="X8" i="34"/>
  <c r="X14" i="34"/>
  <c r="Y5" i="34"/>
  <c r="X13" i="34"/>
  <c r="X26" i="34"/>
  <c r="X25" i="34"/>
  <c r="X23" i="34"/>
  <c r="X11" i="34"/>
  <c r="X16" i="34"/>
  <c r="X9" i="34"/>
  <c r="X12" i="34"/>
  <c r="X27" i="34"/>
  <c r="X10" i="34"/>
  <c r="X24" i="34"/>
  <c r="X17" i="34"/>
  <c r="X6" i="34"/>
  <c r="X28" i="34"/>
  <c r="L82" i="36"/>
  <c r="L84" i="36" s="1"/>
  <c r="M81" i="36" s="1"/>
  <c r="Y28" i="34" l="1"/>
  <c r="Y11" i="34"/>
  <c r="Y24" i="34"/>
  <c r="Y27" i="34"/>
  <c r="Y25" i="34"/>
  <c r="Y9" i="34"/>
  <c r="Y17" i="34"/>
  <c r="Y10" i="34"/>
  <c r="Y8" i="34"/>
  <c r="Y7" i="34"/>
  <c r="Y14" i="34"/>
  <c r="Z5" i="34"/>
  <c r="Y26" i="34"/>
  <c r="Y16" i="34"/>
  <c r="Y12" i="34"/>
  <c r="Y23" i="34"/>
  <c r="Y15" i="34"/>
  <c r="Y13" i="34"/>
  <c r="Y6" i="34"/>
  <c r="M82" i="36"/>
  <c r="M84" i="36" s="1"/>
  <c r="N81" i="36" s="1"/>
  <c r="Z28" i="34" l="1"/>
  <c r="AA5" i="34"/>
  <c r="Z13" i="34"/>
  <c r="Z26" i="34"/>
  <c r="Z25" i="34"/>
  <c r="Z23" i="34"/>
  <c r="Z11" i="34"/>
  <c r="Z24" i="34"/>
  <c r="Z16" i="34"/>
  <c r="Z27" i="34"/>
  <c r="Z17" i="34"/>
  <c r="Z10" i="34"/>
  <c r="Z15" i="34"/>
  <c r="Z14" i="34"/>
  <c r="Z12" i="34"/>
  <c r="Z8" i="34"/>
  <c r="Z9" i="34"/>
  <c r="Z7" i="34"/>
  <c r="Z6" i="34"/>
  <c r="N82" i="36"/>
  <c r="N84" i="36" s="1"/>
  <c r="O81" i="36" s="1"/>
  <c r="AA28" i="34" l="1"/>
  <c r="AA11" i="34"/>
  <c r="AA24" i="34"/>
  <c r="AA27" i="34"/>
  <c r="AA25" i="34"/>
  <c r="AA9" i="34"/>
  <c r="AA17" i="34"/>
  <c r="AA15" i="34"/>
  <c r="AA12" i="34"/>
  <c r="AA13" i="34"/>
  <c r="AA10" i="34"/>
  <c r="AA8" i="34"/>
  <c r="AA14" i="34"/>
  <c r="AA26" i="34"/>
  <c r="AA16" i="34"/>
  <c r="AA7" i="34"/>
  <c r="AA23" i="34"/>
  <c r="AB5" i="34"/>
  <c r="AA6" i="34"/>
  <c r="O82" i="36"/>
  <c r="O84" i="36" s="1"/>
  <c r="P81" i="36" s="1"/>
  <c r="AB28" i="34" l="1"/>
  <c r="AB7" i="34"/>
  <c r="AC7" i="34" s="1"/>
  <c r="AB11" i="34"/>
  <c r="AC11" i="34" s="1"/>
  <c r="AB15" i="34"/>
  <c r="AC15" i="34" s="1"/>
  <c r="AB24" i="34"/>
  <c r="AC24" i="34" s="1"/>
  <c r="AB8" i="34"/>
  <c r="AC8" i="34" s="1"/>
  <c r="AB16" i="34"/>
  <c r="AC16" i="34" s="1"/>
  <c r="AB14" i="34"/>
  <c r="AC14" i="34" s="1"/>
  <c r="AB27" i="34"/>
  <c r="AC27" i="34" s="1"/>
  <c r="AD5" i="34"/>
  <c r="AB13" i="34"/>
  <c r="AC13" i="34" s="1"/>
  <c r="AB26" i="34"/>
  <c r="AC26" i="34" s="1"/>
  <c r="AB25" i="34"/>
  <c r="AC25" i="34" s="1"/>
  <c r="AB23" i="34"/>
  <c r="AC23" i="34" s="1"/>
  <c r="AB17" i="34"/>
  <c r="AC17" i="34" s="1"/>
  <c r="AB10" i="34"/>
  <c r="AC10" i="34" s="1"/>
  <c r="AB12" i="34"/>
  <c r="AC12" i="34" s="1"/>
  <c r="AB9" i="34"/>
  <c r="AC9" i="34" s="1"/>
  <c r="AB6" i="34"/>
  <c r="P82" i="36"/>
  <c r="P84" i="36" s="1"/>
  <c r="Q81" i="36" s="1"/>
  <c r="AD9" i="34" l="1"/>
  <c r="AD17" i="34"/>
  <c r="AD10" i="34"/>
  <c r="AD8" i="34"/>
  <c r="AD7" i="34"/>
  <c r="AD15" i="34"/>
  <c r="AD14" i="34"/>
  <c r="AD12" i="34"/>
  <c r="AD13" i="34"/>
  <c r="AD23" i="34"/>
  <c r="AD11" i="34"/>
  <c r="AD27" i="34"/>
  <c r="AD26" i="34"/>
  <c r="AD24" i="34"/>
  <c r="AD16" i="34"/>
  <c r="AE5" i="34"/>
  <c r="AD25" i="34"/>
  <c r="AD6" i="34"/>
  <c r="AC28" i="34"/>
  <c r="AC6" i="34"/>
  <c r="Q82" i="36"/>
  <c r="Q84" i="36" s="1"/>
  <c r="R81" i="36" s="1"/>
  <c r="AE28" i="34" l="1"/>
  <c r="AE9" i="34"/>
  <c r="AE17" i="34"/>
  <c r="AE12" i="34"/>
  <c r="AE14" i="34"/>
  <c r="AE7" i="34"/>
  <c r="AE15" i="34"/>
  <c r="AE8" i="34"/>
  <c r="AF5" i="34"/>
  <c r="AE23" i="34"/>
  <c r="AE13" i="34"/>
  <c r="AE25" i="34"/>
  <c r="AE11" i="34"/>
  <c r="AE16" i="34"/>
  <c r="AE26" i="34"/>
  <c r="AE24" i="34"/>
  <c r="AE27" i="34"/>
  <c r="AE10" i="34"/>
  <c r="AE6" i="34"/>
  <c r="R82" i="36"/>
  <c r="R84" i="36" s="1"/>
  <c r="S81" i="36" s="1"/>
  <c r="AF28" i="34" l="1"/>
  <c r="AF9" i="34"/>
  <c r="AF17" i="34"/>
  <c r="AF10" i="34"/>
  <c r="AF8" i="34"/>
  <c r="AF7" i="34"/>
  <c r="AF15" i="34"/>
  <c r="AF14" i="34"/>
  <c r="AF12" i="34"/>
  <c r="AG5" i="34"/>
  <c r="AF26" i="34"/>
  <c r="AF16" i="34"/>
  <c r="AF24" i="34"/>
  <c r="AF25" i="34"/>
  <c r="AF13" i="34"/>
  <c r="AF11" i="34"/>
  <c r="AF23" i="34"/>
  <c r="AF27" i="34"/>
  <c r="AF6" i="34"/>
  <c r="S82" i="36"/>
  <c r="S84" i="36" s="1"/>
  <c r="AG28" i="34" l="1"/>
  <c r="AG7" i="34"/>
  <c r="AG15" i="34"/>
  <c r="AG8" i="34"/>
  <c r="AG14" i="34"/>
  <c r="AH5" i="34"/>
  <c r="AG13" i="34"/>
  <c r="AG26" i="34"/>
  <c r="AG24" i="34"/>
  <c r="AG27" i="34"/>
  <c r="AG17" i="34"/>
  <c r="AG25" i="34"/>
  <c r="AG23" i="34"/>
  <c r="AG11" i="34"/>
  <c r="AG9" i="34"/>
  <c r="AG10" i="34"/>
  <c r="AG16" i="34"/>
  <c r="AG12" i="34"/>
  <c r="AG6" i="34"/>
  <c r="AH28" i="34" l="1"/>
  <c r="AH9" i="34"/>
  <c r="AH17" i="34"/>
  <c r="AH10" i="34"/>
  <c r="AH8" i="34"/>
  <c r="AH7" i="34"/>
  <c r="AH15" i="34"/>
  <c r="AH14" i="34"/>
  <c r="AH12" i="34"/>
  <c r="AH13" i="34"/>
  <c r="AH23" i="34"/>
  <c r="AH11" i="34"/>
  <c r="AH27" i="34"/>
  <c r="AI5" i="34"/>
  <c r="AH16" i="34"/>
  <c r="AH25" i="34"/>
  <c r="AH24" i="34"/>
  <c r="AH26" i="34"/>
  <c r="AH6" i="34"/>
  <c r="AI28" i="34" l="1"/>
  <c r="AI7" i="34"/>
  <c r="AI15" i="34"/>
  <c r="AI8" i="34"/>
  <c r="AI14" i="34"/>
  <c r="AJ5" i="34"/>
  <c r="AI13" i="34"/>
  <c r="AI26" i="34"/>
  <c r="AI25" i="34"/>
  <c r="AI23" i="34"/>
  <c r="AI11" i="34"/>
  <c r="AI16" i="34"/>
  <c r="AI9" i="34"/>
  <c r="AI12" i="34"/>
  <c r="AI27" i="34"/>
  <c r="AI10" i="34"/>
  <c r="AI17" i="34"/>
  <c r="AI24" i="34"/>
  <c r="AI6" i="34"/>
  <c r="AJ11" i="34" l="1"/>
  <c r="AJ24" i="34"/>
  <c r="AJ27" i="34"/>
  <c r="AJ25" i="34"/>
  <c r="AJ9" i="34"/>
  <c r="AJ17" i="34"/>
  <c r="AJ10" i="34"/>
  <c r="AJ8" i="34"/>
  <c r="AJ7" i="34"/>
  <c r="AJ14" i="34"/>
  <c r="AK5" i="34"/>
  <c r="AJ26" i="34"/>
  <c r="AJ16" i="34"/>
  <c r="AJ12" i="34"/>
  <c r="AJ23" i="34"/>
  <c r="AJ13" i="34"/>
  <c r="AJ15" i="34"/>
  <c r="AJ6" i="34"/>
  <c r="AJ28" i="34"/>
  <c r="AK28" i="34" l="1"/>
  <c r="AK7" i="34"/>
  <c r="AK15" i="34"/>
  <c r="AK8" i="34"/>
  <c r="AK14" i="34"/>
  <c r="AL5" i="34"/>
  <c r="AK13" i="34"/>
  <c r="AK26" i="34"/>
  <c r="AK25" i="34"/>
  <c r="AK23" i="34"/>
  <c r="AK24" i="34"/>
  <c r="AK27" i="34"/>
  <c r="AK17" i="34"/>
  <c r="AK10" i="34"/>
  <c r="AK16" i="34"/>
  <c r="AK12" i="34"/>
  <c r="AK9" i="34"/>
  <c r="AK11" i="34"/>
  <c r="AK6" i="34"/>
  <c r="AL28" i="34" l="1"/>
  <c r="AL11" i="34"/>
  <c r="AL24" i="34"/>
  <c r="AL27" i="34"/>
  <c r="AL25" i="34"/>
  <c r="AL9" i="34"/>
  <c r="AL17" i="34"/>
  <c r="AL10" i="34"/>
  <c r="AL8" i="34"/>
  <c r="AL15" i="34"/>
  <c r="AL12" i="34"/>
  <c r="AL13" i="34"/>
  <c r="AL23" i="34"/>
  <c r="AL14" i="34"/>
  <c r="AL26" i="34"/>
  <c r="AM5" i="34"/>
  <c r="AL7" i="34"/>
  <c r="AL16" i="34"/>
  <c r="AL6" i="34"/>
  <c r="AM28" i="34" l="1"/>
  <c r="AM7" i="34"/>
  <c r="AM15" i="34"/>
  <c r="AN5" i="34"/>
  <c r="AM25" i="34"/>
  <c r="AM23" i="34"/>
  <c r="AM13" i="34"/>
  <c r="AM26" i="34"/>
  <c r="AM16" i="34"/>
  <c r="AM27" i="34"/>
  <c r="AM11" i="34"/>
  <c r="AM12" i="34"/>
  <c r="AM9" i="34"/>
  <c r="AM8" i="34"/>
  <c r="AM24" i="34"/>
  <c r="AM17" i="34"/>
  <c r="AM10" i="34"/>
  <c r="AM14" i="34"/>
  <c r="AM6" i="34"/>
  <c r="AN28" i="34" l="1"/>
  <c r="AN11" i="34"/>
  <c r="AN24" i="34"/>
  <c r="AN27" i="34"/>
  <c r="AN25" i="34"/>
  <c r="AN9" i="34"/>
  <c r="AN17" i="34"/>
  <c r="AN10" i="34"/>
  <c r="AN8" i="34"/>
  <c r="AN7" i="34"/>
  <c r="AN14" i="34"/>
  <c r="AO5" i="34"/>
  <c r="AN26" i="34"/>
  <c r="AN16" i="34"/>
  <c r="AN15" i="34"/>
  <c r="AN13" i="34"/>
  <c r="AN12" i="34"/>
  <c r="AN23" i="34"/>
  <c r="AN6" i="34"/>
  <c r="AO7" i="34" l="1"/>
  <c r="AP7" i="34" s="1"/>
  <c r="AO11" i="34"/>
  <c r="AP11" i="34" s="1"/>
  <c r="AO15" i="34"/>
  <c r="AP15" i="34" s="1"/>
  <c r="AO24" i="34"/>
  <c r="AP24" i="34" s="1"/>
  <c r="AO8" i="34"/>
  <c r="AP8" i="34" s="1"/>
  <c r="AO16" i="34"/>
  <c r="AP16" i="34" s="1"/>
  <c r="AO14" i="34"/>
  <c r="AP14" i="34" s="1"/>
  <c r="AO27" i="34"/>
  <c r="AP27" i="34" s="1"/>
  <c r="AQ5" i="34"/>
  <c r="AO13" i="34"/>
  <c r="AP13" i="34" s="1"/>
  <c r="AO26" i="34"/>
  <c r="AP26" i="34" s="1"/>
  <c r="AO25" i="34"/>
  <c r="AP25" i="34" s="1"/>
  <c r="AO23" i="34"/>
  <c r="AP23" i="34" s="1"/>
  <c r="AO17" i="34"/>
  <c r="AP17" i="34" s="1"/>
  <c r="AO10" i="34"/>
  <c r="AP10" i="34" s="1"/>
  <c r="AO9" i="34"/>
  <c r="AP9" i="34" s="1"/>
  <c r="AO12" i="34"/>
  <c r="AP12" i="34" s="1"/>
  <c r="AO6" i="34"/>
  <c r="AO28" i="34"/>
  <c r="AP28" i="34" l="1"/>
  <c r="AP6" i="34"/>
  <c r="AQ9" i="34"/>
  <c r="AQ17" i="34"/>
  <c r="AQ10" i="34"/>
  <c r="AQ8" i="34"/>
  <c r="AQ7" i="34"/>
  <c r="AQ15" i="34"/>
  <c r="AQ14" i="34"/>
  <c r="AQ12" i="34"/>
  <c r="AQ13" i="34"/>
  <c r="AQ23" i="34"/>
  <c r="AQ11" i="34"/>
  <c r="AQ27" i="34"/>
  <c r="AR5" i="34"/>
  <c r="AQ16" i="34"/>
  <c r="AQ25" i="34"/>
  <c r="AQ24" i="34"/>
  <c r="AQ26" i="34"/>
  <c r="AQ6" i="34"/>
  <c r="AR7" i="34" l="1"/>
  <c r="AR15" i="34"/>
  <c r="AR8" i="34"/>
  <c r="AR14" i="34"/>
  <c r="AS5" i="34"/>
  <c r="AR13" i="34"/>
  <c r="AR26" i="34"/>
  <c r="AR25" i="34"/>
  <c r="AR23" i="34"/>
  <c r="AR11" i="34"/>
  <c r="AR16" i="34"/>
  <c r="AR9" i="34"/>
  <c r="AR12" i="34"/>
  <c r="AR27" i="34"/>
  <c r="AR10" i="34"/>
  <c r="AR17" i="34"/>
  <c r="AR24" i="34"/>
  <c r="AR6" i="34"/>
  <c r="AR28" i="34"/>
  <c r="AS28" i="34" l="1"/>
  <c r="AS11" i="34"/>
  <c r="AS24" i="34"/>
  <c r="AS27" i="34"/>
  <c r="AS25" i="34"/>
  <c r="AS9" i="34"/>
  <c r="AS17" i="34"/>
  <c r="AS10" i="34"/>
  <c r="AS8" i="34"/>
  <c r="AS7" i="34"/>
  <c r="AS14" i="34"/>
  <c r="AT5" i="34"/>
  <c r="AS26" i="34"/>
  <c r="AS16" i="34"/>
  <c r="AS12" i="34"/>
  <c r="AS23" i="34"/>
  <c r="AS13" i="34"/>
  <c r="AS15" i="34"/>
  <c r="AS6" i="34"/>
  <c r="AU5" i="34" l="1"/>
  <c r="AT13" i="34"/>
  <c r="AT26" i="34"/>
  <c r="AT25" i="34"/>
  <c r="AT23" i="34"/>
  <c r="AT11" i="34"/>
  <c r="AT24" i="34"/>
  <c r="AT16" i="34"/>
  <c r="AT27" i="34"/>
  <c r="AT17" i="34"/>
  <c r="AT10" i="34"/>
  <c r="AT15" i="34"/>
  <c r="AT14" i="34"/>
  <c r="AT12" i="34"/>
  <c r="AT8" i="34"/>
  <c r="AT7" i="34"/>
  <c r="AT9" i="34"/>
  <c r="AT6" i="34"/>
  <c r="AT28" i="34"/>
  <c r="AU28" i="34" l="1"/>
  <c r="AU11" i="34"/>
  <c r="AU24" i="34"/>
  <c r="AU27" i="34"/>
  <c r="AU25" i="34"/>
  <c r="AU9" i="34"/>
  <c r="AU17" i="34"/>
  <c r="AU10" i="34"/>
  <c r="AU8" i="34"/>
  <c r="AU15" i="34"/>
  <c r="AU12" i="34"/>
  <c r="AU13" i="34"/>
  <c r="AU23" i="34"/>
  <c r="AU14" i="34"/>
  <c r="AU26" i="34"/>
  <c r="AV5" i="34"/>
  <c r="AU7" i="34"/>
  <c r="AU16" i="34"/>
  <c r="AU6" i="34"/>
  <c r="AV9" i="34" l="1"/>
  <c r="AV17" i="34"/>
  <c r="AV12" i="34"/>
  <c r="AV14" i="34"/>
  <c r="AV7" i="34"/>
  <c r="AV15" i="34"/>
  <c r="AV8" i="34"/>
  <c r="AW5" i="34"/>
  <c r="AV23" i="34"/>
  <c r="AV13" i="34"/>
  <c r="AV25" i="34"/>
  <c r="AV11" i="34"/>
  <c r="AV16" i="34"/>
  <c r="AV26" i="34"/>
  <c r="AV24" i="34"/>
  <c r="AV27" i="34"/>
  <c r="AV10" i="34"/>
  <c r="AV6" i="34"/>
  <c r="AV28" i="34"/>
  <c r="AW28" i="34" l="1"/>
  <c r="AW9" i="34"/>
  <c r="AX5" i="34"/>
  <c r="AW17" i="34"/>
  <c r="AW10" i="34"/>
  <c r="AW8" i="34"/>
  <c r="AW7" i="34"/>
  <c r="AW15" i="34"/>
  <c r="AW14" i="34"/>
  <c r="AW12" i="34"/>
  <c r="AW13" i="34"/>
  <c r="AW23" i="34"/>
  <c r="AW11" i="34"/>
  <c r="AW27" i="34"/>
  <c r="AW26" i="34"/>
  <c r="AW24" i="34"/>
  <c r="AW16" i="34"/>
  <c r="AW25" i="34"/>
  <c r="AW6" i="34"/>
  <c r="AX28" i="34" l="1"/>
  <c r="AY5" i="34"/>
  <c r="AX13" i="34"/>
  <c r="AX26" i="34"/>
  <c r="AX25" i="34"/>
  <c r="AX23" i="34"/>
  <c r="AX11" i="34"/>
  <c r="AX24" i="34"/>
  <c r="AX16" i="34"/>
  <c r="AX27" i="34"/>
  <c r="AX9" i="34"/>
  <c r="AX12" i="34"/>
  <c r="AX7" i="34"/>
  <c r="AX8" i="34"/>
  <c r="AX17" i="34"/>
  <c r="AX15" i="34"/>
  <c r="AX10" i="34"/>
  <c r="AX14" i="34"/>
  <c r="AX6" i="34"/>
  <c r="AY28" i="34" l="1"/>
  <c r="AY11" i="34"/>
  <c r="AY24" i="34"/>
  <c r="AY27" i="34"/>
  <c r="AY25" i="34"/>
  <c r="AY9" i="34"/>
  <c r="AY17" i="34"/>
  <c r="AY10" i="34"/>
  <c r="AY8" i="34"/>
  <c r="AY7" i="34"/>
  <c r="AY14" i="34"/>
  <c r="AZ5" i="34"/>
  <c r="AY26" i="34"/>
  <c r="AY16" i="34"/>
  <c r="AY15" i="34"/>
  <c r="AY13" i="34"/>
  <c r="AY12" i="34"/>
  <c r="AY23" i="34"/>
  <c r="AY6" i="34"/>
  <c r="AZ28" i="34" l="1"/>
  <c r="BA5" i="34"/>
  <c r="AZ13" i="34"/>
  <c r="AZ26" i="34"/>
  <c r="AZ25" i="34"/>
  <c r="AZ23" i="34"/>
  <c r="AZ11" i="34"/>
  <c r="AZ24" i="34"/>
  <c r="AZ16" i="34"/>
  <c r="AZ27" i="34"/>
  <c r="AZ17" i="34"/>
  <c r="AZ10" i="34"/>
  <c r="AZ15" i="34"/>
  <c r="AZ14" i="34"/>
  <c r="AZ9" i="34"/>
  <c r="AZ7" i="34"/>
  <c r="AZ12" i="34"/>
  <c r="AZ8" i="34"/>
  <c r="AZ6" i="34"/>
  <c r="BA28" i="34" l="1"/>
  <c r="BA11" i="34"/>
  <c r="BA24" i="34"/>
  <c r="BA27" i="34"/>
  <c r="BA25" i="34"/>
  <c r="BA9" i="34"/>
  <c r="BA17" i="34"/>
  <c r="BA10" i="34"/>
  <c r="BA8" i="34"/>
  <c r="BA15" i="34"/>
  <c r="BA12" i="34"/>
  <c r="BA13" i="34"/>
  <c r="BA23" i="34"/>
  <c r="BA7" i="34"/>
  <c r="BB5" i="34"/>
  <c r="BA16" i="34"/>
  <c r="BA14" i="34"/>
  <c r="BA26" i="34"/>
  <c r="BA6" i="34"/>
  <c r="BB28" i="34" l="1"/>
  <c r="BD5" i="34"/>
  <c r="BB13" i="34"/>
  <c r="BC13" i="34" s="1"/>
  <c r="BB26" i="34"/>
  <c r="BC26" i="34" s="1"/>
  <c r="BB25" i="34"/>
  <c r="BC25" i="34" s="1"/>
  <c r="BB23" i="34"/>
  <c r="BC23" i="34" s="1"/>
  <c r="BB11" i="34"/>
  <c r="BC11" i="34" s="1"/>
  <c r="BB24" i="34"/>
  <c r="BC24" i="34" s="1"/>
  <c r="BB16" i="34"/>
  <c r="BC16" i="34" s="1"/>
  <c r="BB27" i="34"/>
  <c r="BC27" i="34" s="1"/>
  <c r="BB9" i="34"/>
  <c r="BC9" i="34" s="1"/>
  <c r="BB12" i="34"/>
  <c r="BC12" i="34" s="1"/>
  <c r="BB7" i="34"/>
  <c r="BC7" i="34" s="1"/>
  <c r="BB8" i="34"/>
  <c r="BC8" i="34" s="1"/>
  <c r="BB10" i="34"/>
  <c r="BC10" i="34" s="1"/>
  <c r="BB14" i="34"/>
  <c r="BC14" i="34" s="1"/>
  <c r="BB17" i="34"/>
  <c r="BC17" i="34" s="1"/>
  <c r="BB15" i="34"/>
  <c r="BC15" i="34" s="1"/>
  <c r="BB6" i="34"/>
  <c r="BC28" i="34" l="1"/>
  <c r="BC6" i="34"/>
  <c r="BD11" i="34"/>
  <c r="BD24" i="34"/>
  <c r="BD27" i="34"/>
  <c r="BD25" i="34"/>
  <c r="BD9" i="34"/>
  <c r="BD17" i="34"/>
  <c r="BD10" i="34"/>
  <c r="BD8" i="34"/>
  <c r="BD7" i="34"/>
  <c r="BD14" i="34"/>
  <c r="BE5" i="34"/>
  <c r="BD26" i="34"/>
  <c r="BD16" i="34"/>
  <c r="BD12" i="34"/>
  <c r="BD23" i="34"/>
  <c r="BD15" i="34"/>
  <c r="BD13" i="34"/>
  <c r="BD6" i="34"/>
  <c r="BE28" i="34" l="1"/>
  <c r="BE7" i="34"/>
  <c r="BE15" i="34"/>
  <c r="BF5" i="34"/>
  <c r="BE25" i="34"/>
  <c r="BE23" i="34"/>
  <c r="BE13" i="34"/>
  <c r="BE26" i="34"/>
  <c r="BE16" i="34"/>
  <c r="BE27" i="34"/>
  <c r="BE24" i="34"/>
  <c r="BE10" i="34"/>
  <c r="BE17" i="34"/>
  <c r="BE14" i="34"/>
  <c r="BE12" i="34"/>
  <c r="BE8" i="34"/>
  <c r="BE11" i="34"/>
  <c r="BE9" i="34"/>
  <c r="BE6" i="34"/>
  <c r="BF28" i="34" l="1"/>
  <c r="BF11" i="34"/>
  <c r="BF24" i="34"/>
  <c r="BF27" i="34"/>
  <c r="BF25" i="34"/>
  <c r="BF9" i="34"/>
  <c r="BF17" i="34"/>
  <c r="BF10" i="34"/>
  <c r="BF8" i="34"/>
  <c r="BF15" i="34"/>
  <c r="BF12" i="34"/>
  <c r="BF13" i="34"/>
  <c r="BF23" i="34"/>
  <c r="BF14" i="34"/>
  <c r="BF26" i="34"/>
  <c r="BF7" i="34"/>
  <c r="BG5" i="34"/>
  <c r="BF16" i="34"/>
  <c r="BF6" i="34"/>
  <c r="BG28" i="34" l="1"/>
  <c r="BH5" i="34"/>
  <c r="BG13" i="34"/>
  <c r="BG26" i="34"/>
  <c r="BG25" i="34"/>
  <c r="BG23" i="34"/>
  <c r="BG11" i="34"/>
  <c r="BG24" i="34"/>
  <c r="BG16" i="34"/>
  <c r="BG27" i="34"/>
  <c r="BG9" i="34"/>
  <c r="BG12" i="34"/>
  <c r="BG7" i="34"/>
  <c r="BG8" i="34"/>
  <c r="BG17" i="34"/>
  <c r="BG15" i="34"/>
  <c r="BG10" i="34"/>
  <c r="BG14" i="34"/>
  <c r="BG6" i="34"/>
  <c r="BH9" i="34" l="1"/>
  <c r="BH17" i="34"/>
  <c r="BI5" i="34"/>
  <c r="BH26" i="34"/>
  <c r="BH23" i="34"/>
  <c r="BH16" i="34"/>
  <c r="BH11" i="34"/>
  <c r="BH24" i="34"/>
  <c r="BH27" i="34"/>
  <c r="BH25" i="34"/>
  <c r="BH13" i="34"/>
  <c r="BH8" i="34"/>
  <c r="BH15" i="34"/>
  <c r="BH12" i="34"/>
  <c r="BH10" i="34"/>
  <c r="BH7" i="34"/>
  <c r="BH14" i="34"/>
  <c r="BH6" i="34"/>
  <c r="BH28" i="34"/>
  <c r="BI28" i="34" l="1"/>
  <c r="BI11" i="34"/>
  <c r="BI24" i="34"/>
  <c r="BI16" i="34"/>
  <c r="BI27" i="34"/>
  <c r="BI9" i="34"/>
  <c r="BI17" i="34"/>
  <c r="BI12" i="34"/>
  <c r="BI10" i="34"/>
  <c r="BI15" i="34"/>
  <c r="BI14" i="34"/>
  <c r="BI13" i="34"/>
  <c r="BI25" i="34"/>
  <c r="BI7" i="34"/>
  <c r="BI8" i="34"/>
  <c r="BJ5" i="34"/>
  <c r="BI26" i="34"/>
  <c r="BI23" i="34"/>
  <c r="BI6" i="34"/>
  <c r="BK5" i="34" l="1"/>
  <c r="BJ13" i="34"/>
  <c r="BJ26" i="34"/>
  <c r="BJ23" i="34"/>
  <c r="BJ16" i="34"/>
  <c r="BJ11" i="34"/>
  <c r="BJ24" i="34"/>
  <c r="BJ27" i="34"/>
  <c r="BJ25" i="34"/>
  <c r="BJ9" i="34"/>
  <c r="BJ10" i="34"/>
  <c r="BJ7" i="34"/>
  <c r="BJ14" i="34"/>
  <c r="BJ17" i="34"/>
  <c r="BJ8" i="34"/>
  <c r="BJ15" i="34"/>
  <c r="BJ12" i="34"/>
  <c r="BJ6" i="34"/>
  <c r="BJ28" i="34"/>
  <c r="BK28" i="34" l="1"/>
  <c r="BK11" i="34"/>
  <c r="BK24" i="34"/>
  <c r="BK16" i="34"/>
  <c r="BK27" i="34"/>
  <c r="BK9" i="34"/>
  <c r="BK17" i="34"/>
  <c r="BK12" i="34"/>
  <c r="BK10" i="34"/>
  <c r="BK7" i="34"/>
  <c r="BK8" i="34"/>
  <c r="BL5" i="34"/>
  <c r="BK26" i="34"/>
  <c r="BK23" i="34"/>
  <c r="BK15" i="34"/>
  <c r="BK14" i="34"/>
  <c r="BK13" i="34"/>
  <c r="BK25" i="34"/>
  <c r="BK6" i="34"/>
  <c r="BL28" i="34" l="1"/>
  <c r="BM5" i="34"/>
  <c r="BL13" i="34"/>
  <c r="BL26" i="34"/>
  <c r="BL23" i="34"/>
  <c r="BL16" i="34"/>
  <c r="BL11" i="34"/>
  <c r="BL24" i="34"/>
  <c r="BL27" i="34"/>
  <c r="BL25" i="34"/>
  <c r="BL17" i="34"/>
  <c r="BL8" i="34"/>
  <c r="BL15" i="34"/>
  <c r="BL12" i="34"/>
  <c r="BL9" i="34"/>
  <c r="BL10" i="34"/>
  <c r="BL7" i="34"/>
  <c r="BL14" i="34"/>
  <c r="BL6" i="34"/>
  <c r="BM28" i="34" l="1"/>
  <c r="BM13" i="34"/>
  <c r="BM26" i="34"/>
  <c r="BM25" i="34"/>
  <c r="BM27" i="34"/>
  <c r="BM11" i="34"/>
  <c r="BM24" i="34"/>
  <c r="BM16" i="34"/>
  <c r="BM10" i="34"/>
  <c r="BM17" i="34"/>
  <c r="BM14" i="34"/>
  <c r="BM15" i="34"/>
  <c r="BN5" i="34"/>
  <c r="BM9" i="34"/>
  <c r="BM12" i="34"/>
  <c r="BM7" i="34"/>
  <c r="BM8" i="34"/>
  <c r="BM23" i="34"/>
  <c r="BM6" i="34"/>
  <c r="BN28" i="34" l="1"/>
  <c r="BO5" i="34"/>
  <c r="BN13" i="34"/>
  <c r="BN26" i="34"/>
  <c r="BN23" i="34"/>
  <c r="BN16" i="34"/>
  <c r="BN11" i="34"/>
  <c r="BN24" i="34"/>
  <c r="BN27" i="34"/>
  <c r="BN25" i="34"/>
  <c r="BN9" i="34"/>
  <c r="BN10" i="34"/>
  <c r="BN7" i="34"/>
  <c r="BN14" i="34"/>
  <c r="BN17" i="34"/>
  <c r="BN8" i="34"/>
  <c r="BN15" i="34"/>
  <c r="BN12" i="34"/>
  <c r="BN6" i="34"/>
  <c r="BO28" i="34" l="1"/>
  <c r="BO9" i="34"/>
  <c r="BP9" i="34" s="1"/>
  <c r="BO17" i="34"/>
  <c r="BP17" i="34" s="1"/>
  <c r="BO12" i="34"/>
  <c r="BP12" i="34" s="1"/>
  <c r="BO10" i="34"/>
  <c r="BP10" i="34" s="1"/>
  <c r="BO7" i="34"/>
  <c r="BP7" i="34" s="1"/>
  <c r="BO15" i="34"/>
  <c r="BP15" i="34" s="1"/>
  <c r="BO8" i="34"/>
  <c r="BP8" i="34" s="1"/>
  <c r="BO14" i="34"/>
  <c r="BP14" i="34" s="1"/>
  <c r="BQ5" i="34"/>
  <c r="BO26" i="34"/>
  <c r="BP26" i="34" s="1"/>
  <c r="BO23" i="34"/>
  <c r="BP23" i="34" s="1"/>
  <c r="BO11" i="34"/>
  <c r="BP11" i="34" s="1"/>
  <c r="BO24" i="34"/>
  <c r="BP24" i="34" s="1"/>
  <c r="BO16" i="34"/>
  <c r="BP16" i="34" s="1"/>
  <c r="BO27" i="34"/>
  <c r="BP27" i="34" s="1"/>
  <c r="BO13" i="34"/>
  <c r="BP13" i="34" s="1"/>
  <c r="BO25" i="34"/>
  <c r="BP25" i="34" s="1"/>
  <c r="BO6" i="34"/>
  <c r="BQ7" i="34" l="1"/>
  <c r="BQ15" i="34"/>
  <c r="BQ14" i="34"/>
  <c r="BQ12" i="34"/>
  <c r="BR5" i="34"/>
  <c r="BQ13" i="34"/>
  <c r="BQ26" i="34"/>
  <c r="BQ23" i="34"/>
  <c r="BQ16" i="34"/>
  <c r="BQ24" i="34"/>
  <c r="BQ25" i="34"/>
  <c r="BQ17" i="34"/>
  <c r="BQ8" i="34"/>
  <c r="BQ11" i="34"/>
  <c r="BQ27" i="34"/>
  <c r="BQ9" i="34"/>
  <c r="BQ10" i="34"/>
  <c r="BQ6" i="34"/>
  <c r="BP28" i="34"/>
  <c r="BP6" i="34"/>
  <c r="BR28" i="34" l="1"/>
  <c r="BR11" i="34"/>
  <c r="BR24" i="34"/>
  <c r="BR16" i="34"/>
  <c r="BR27" i="34"/>
  <c r="BR9" i="34"/>
  <c r="BR17" i="34"/>
  <c r="BR12" i="34"/>
  <c r="BR10" i="34"/>
  <c r="BR15" i="34"/>
  <c r="BR14" i="34"/>
  <c r="BR13" i="34"/>
  <c r="BR25" i="34"/>
  <c r="BR7" i="34"/>
  <c r="BR8" i="34"/>
  <c r="BS5" i="34"/>
  <c r="BR26" i="34"/>
  <c r="BR23" i="34"/>
  <c r="BR6" i="34"/>
  <c r="BS28" i="34" l="1"/>
  <c r="BT5" i="34"/>
  <c r="BS13" i="34"/>
  <c r="BS26" i="34"/>
  <c r="BS23" i="34"/>
  <c r="BS16" i="34"/>
  <c r="BS11" i="34"/>
  <c r="BS24" i="34"/>
  <c r="BS27" i="34"/>
  <c r="BS25" i="34"/>
  <c r="BS9" i="34"/>
  <c r="BS10" i="34"/>
  <c r="BS7" i="34"/>
  <c r="BS14" i="34"/>
  <c r="BS17" i="34"/>
  <c r="BS8" i="34"/>
  <c r="BS15" i="34"/>
  <c r="BS12" i="34"/>
  <c r="BS6" i="34"/>
  <c r="BT28" i="34" l="1"/>
  <c r="BT11" i="34"/>
  <c r="BT24" i="34"/>
  <c r="BT16" i="34"/>
  <c r="BT27" i="34"/>
  <c r="BT9" i="34"/>
  <c r="BT17" i="34"/>
  <c r="BT12" i="34"/>
  <c r="BT10" i="34"/>
  <c r="BT7" i="34"/>
  <c r="BT8" i="34"/>
  <c r="BU5" i="34"/>
  <c r="BT26" i="34"/>
  <c r="BT23" i="34"/>
  <c r="BT15" i="34"/>
  <c r="BT14" i="34"/>
  <c r="BT13" i="34"/>
  <c r="BT25" i="34"/>
  <c r="BT6" i="34"/>
  <c r="BU28" i="34" l="1"/>
  <c r="BV5" i="34"/>
  <c r="BU13" i="34"/>
  <c r="BU26" i="34"/>
  <c r="BU23" i="34"/>
  <c r="BU16" i="34"/>
  <c r="BU11" i="34"/>
  <c r="BU24" i="34"/>
  <c r="BU27" i="34"/>
  <c r="BU25" i="34"/>
  <c r="BU17" i="34"/>
  <c r="BU8" i="34"/>
  <c r="BU15" i="34"/>
  <c r="BU12" i="34"/>
  <c r="BU9" i="34"/>
  <c r="BU10" i="34"/>
  <c r="BU7" i="34"/>
  <c r="BU14" i="34"/>
  <c r="BU6" i="34"/>
  <c r="BV28" i="34" l="1"/>
  <c r="BV13" i="34"/>
  <c r="BV26" i="34"/>
  <c r="BV16" i="34"/>
  <c r="BV27" i="34"/>
  <c r="BV11" i="34"/>
  <c r="BV24" i="34"/>
  <c r="BV12" i="34"/>
  <c r="BV10" i="34"/>
  <c r="BV17" i="34"/>
  <c r="BV14" i="34"/>
  <c r="BV15" i="34"/>
  <c r="BV25" i="34"/>
  <c r="BV9" i="34"/>
  <c r="BV8" i="34"/>
  <c r="BV7" i="34"/>
  <c r="BW5" i="34"/>
  <c r="BV23" i="34"/>
  <c r="BV6" i="34"/>
  <c r="BW28" i="34" l="1"/>
  <c r="BX5" i="34"/>
  <c r="BW13" i="34"/>
  <c r="BW26" i="34"/>
  <c r="BW23" i="34"/>
  <c r="BW16" i="34"/>
  <c r="BW11" i="34"/>
  <c r="BW24" i="34"/>
  <c r="BW27" i="34"/>
  <c r="BW25" i="34"/>
  <c r="BW9" i="34"/>
  <c r="BW10" i="34"/>
  <c r="BW7" i="34"/>
  <c r="BW14" i="34"/>
  <c r="BW17" i="34"/>
  <c r="BW8" i="34"/>
  <c r="BW15" i="34"/>
  <c r="BW12" i="34"/>
  <c r="BW6" i="34"/>
  <c r="BX28" i="34" l="1"/>
  <c r="BX9" i="34"/>
  <c r="BX17" i="34"/>
  <c r="BX12" i="34"/>
  <c r="BX10" i="34"/>
  <c r="BX7" i="34"/>
  <c r="BX15" i="34"/>
  <c r="BX8" i="34"/>
  <c r="BX14" i="34"/>
  <c r="BY5" i="34"/>
  <c r="BX26" i="34"/>
  <c r="BX23" i="34"/>
  <c r="BX24" i="34"/>
  <c r="BX27" i="34"/>
  <c r="BX13" i="34"/>
  <c r="BX25" i="34"/>
  <c r="BX11" i="34"/>
  <c r="BX16" i="34"/>
  <c r="BX6" i="34"/>
  <c r="BY28" i="34" l="1"/>
  <c r="BY7" i="34"/>
  <c r="BY15" i="34"/>
  <c r="BY14" i="34"/>
  <c r="BY12" i="34"/>
  <c r="BZ5" i="34"/>
  <c r="BY13" i="34"/>
  <c r="BY26" i="34"/>
  <c r="BY23" i="34"/>
  <c r="BY16" i="34"/>
  <c r="BY24" i="34"/>
  <c r="BY25" i="34"/>
  <c r="BY17" i="34"/>
  <c r="BY8" i="34"/>
  <c r="BY11" i="34"/>
  <c r="BY27" i="34"/>
  <c r="BY9" i="34"/>
  <c r="BY10" i="34"/>
  <c r="BY6" i="34"/>
  <c r="BZ28" i="34" l="1"/>
  <c r="BZ9" i="34"/>
  <c r="BZ17" i="34"/>
  <c r="BZ12" i="34"/>
  <c r="BZ10" i="34"/>
  <c r="BZ7" i="34"/>
  <c r="BZ15" i="34"/>
  <c r="BZ8" i="34"/>
  <c r="BZ14" i="34"/>
  <c r="BZ13" i="34"/>
  <c r="BZ25" i="34"/>
  <c r="BZ11" i="34"/>
  <c r="BZ16" i="34"/>
  <c r="CA5" i="34"/>
  <c r="BZ26" i="34"/>
  <c r="BZ23" i="34"/>
  <c r="BZ24" i="34"/>
  <c r="BZ27" i="34"/>
  <c r="BZ6" i="34"/>
  <c r="CA28" i="34" l="1"/>
  <c r="CA7" i="34"/>
  <c r="CA15" i="34"/>
  <c r="CA14" i="34"/>
  <c r="CA12" i="34"/>
  <c r="CB5" i="34"/>
  <c r="CA13" i="34"/>
  <c r="CA26" i="34"/>
  <c r="CA23" i="34"/>
  <c r="CA16" i="34"/>
  <c r="CA11" i="34"/>
  <c r="CA27" i="34"/>
  <c r="CA9" i="34"/>
  <c r="CA10" i="34"/>
  <c r="CA24" i="34"/>
  <c r="CA25" i="34"/>
  <c r="CA17" i="34"/>
  <c r="CA8" i="34"/>
  <c r="CA6" i="34"/>
  <c r="CB28" i="34" l="1"/>
  <c r="CB9" i="34"/>
  <c r="CC9" i="34" s="1"/>
  <c r="CB17" i="34"/>
  <c r="CC17" i="34" s="1"/>
  <c r="CB12" i="34"/>
  <c r="CC12" i="34" s="1"/>
  <c r="CB10" i="34"/>
  <c r="CC10" i="34" s="1"/>
  <c r="CB7" i="34"/>
  <c r="CC7" i="34" s="1"/>
  <c r="CB15" i="34"/>
  <c r="CC15" i="34" s="1"/>
  <c r="CB8" i="34"/>
  <c r="CC8" i="34" s="1"/>
  <c r="CB14" i="34"/>
  <c r="CC14" i="34" s="1"/>
  <c r="CD5" i="34"/>
  <c r="CB26" i="34"/>
  <c r="CC26" i="34" s="1"/>
  <c r="CB23" i="34"/>
  <c r="CC23" i="34" s="1"/>
  <c r="CB24" i="34"/>
  <c r="CC24" i="34" s="1"/>
  <c r="CB27" i="34"/>
  <c r="CC27" i="34" s="1"/>
  <c r="CB13" i="34"/>
  <c r="CC13" i="34" s="1"/>
  <c r="CB25" i="34"/>
  <c r="CC25" i="34" s="1"/>
  <c r="CB11" i="34"/>
  <c r="CC11" i="34" s="1"/>
  <c r="CB16" i="34"/>
  <c r="CC16" i="34" s="1"/>
  <c r="CB6" i="34"/>
  <c r="CC28" i="34" l="1"/>
  <c r="CC6" i="34"/>
  <c r="CD7" i="34"/>
  <c r="CD15" i="34"/>
  <c r="CD14" i="34"/>
  <c r="CD12" i="34"/>
  <c r="CE5" i="34"/>
  <c r="CD13" i="34"/>
  <c r="CD26" i="34"/>
  <c r="CD23" i="34"/>
  <c r="CD16" i="34"/>
  <c r="CD24" i="34"/>
  <c r="CD25" i="34"/>
  <c r="CD17" i="34"/>
  <c r="CD8" i="34"/>
  <c r="CD11" i="34"/>
  <c r="CD27" i="34"/>
  <c r="CD9" i="34"/>
  <c r="CD10" i="34"/>
  <c r="CD6" i="34"/>
  <c r="CE28" i="34" l="1"/>
  <c r="CE11" i="34"/>
  <c r="CE24" i="34"/>
  <c r="CE16" i="34"/>
  <c r="CE10" i="34"/>
  <c r="CE9" i="34"/>
  <c r="CE17" i="34"/>
  <c r="CE12" i="34"/>
  <c r="CE14" i="34"/>
  <c r="CE15" i="34"/>
  <c r="CF5" i="34"/>
  <c r="CE13" i="34"/>
  <c r="CE25" i="34"/>
  <c r="CE7" i="34"/>
  <c r="CE8" i="34"/>
  <c r="CE23" i="34"/>
  <c r="CE26" i="34"/>
  <c r="CE27" i="34"/>
  <c r="CE6" i="34"/>
  <c r="CF28" i="34" l="1"/>
  <c r="CF7" i="34"/>
  <c r="CF15" i="34"/>
  <c r="CF14" i="34"/>
  <c r="CF12" i="34"/>
  <c r="CG5" i="34"/>
  <c r="CF13" i="34"/>
  <c r="CF26" i="34"/>
  <c r="CF23" i="34"/>
  <c r="CF16" i="34"/>
  <c r="CF11" i="34"/>
  <c r="CF27" i="34"/>
  <c r="CF9" i="34"/>
  <c r="CF10" i="34"/>
  <c r="CF24" i="34"/>
  <c r="CF25" i="34"/>
  <c r="CF17" i="34"/>
  <c r="CF8" i="34"/>
  <c r="CF6" i="34"/>
  <c r="CG28" i="34" l="1"/>
  <c r="CG9" i="34"/>
  <c r="CG17" i="34"/>
  <c r="CG12" i="34"/>
  <c r="CG10" i="34"/>
  <c r="CG7" i="34"/>
  <c r="CG15" i="34"/>
  <c r="CG8" i="34"/>
  <c r="CG14" i="34"/>
  <c r="CH5" i="34"/>
  <c r="CG26" i="34"/>
  <c r="CG23" i="34"/>
  <c r="CG24" i="34"/>
  <c r="CG27" i="34"/>
  <c r="CG13" i="34"/>
  <c r="CG25" i="34"/>
  <c r="CG11" i="34"/>
  <c r="CG16" i="34"/>
  <c r="CG6" i="34"/>
  <c r="CH28" i="34" l="1"/>
  <c r="CI5" i="34"/>
  <c r="CH13" i="34"/>
  <c r="CH26" i="34"/>
  <c r="CH23" i="34"/>
  <c r="CH16" i="34"/>
  <c r="CH11" i="34"/>
  <c r="CH24" i="34"/>
  <c r="CH27" i="34"/>
  <c r="CH25" i="34"/>
  <c r="CH17" i="34"/>
  <c r="CH8" i="34"/>
  <c r="CH15" i="34"/>
  <c r="CH12" i="34"/>
  <c r="CH9" i="34"/>
  <c r="CH10" i="34"/>
  <c r="CH7" i="34"/>
  <c r="CH14" i="34"/>
  <c r="CH6" i="34"/>
  <c r="CI28" i="34" l="1"/>
  <c r="CI9" i="34"/>
  <c r="CI17" i="34"/>
  <c r="CI12" i="34"/>
  <c r="CI10" i="34"/>
  <c r="CI7" i="34"/>
  <c r="CI15" i="34"/>
  <c r="CI8" i="34"/>
  <c r="CI14" i="34"/>
  <c r="CI13" i="34"/>
  <c r="CI25" i="34"/>
  <c r="CI11" i="34"/>
  <c r="CI16" i="34"/>
  <c r="CJ5" i="34"/>
  <c r="CI26" i="34"/>
  <c r="CI23" i="34"/>
  <c r="CI24" i="34"/>
  <c r="CI27" i="34"/>
  <c r="CI6" i="34"/>
  <c r="CK5" i="34" l="1"/>
  <c r="CJ13" i="34"/>
  <c r="CJ26" i="34"/>
  <c r="CJ23" i="34"/>
  <c r="CJ16" i="34"/>
  <c r="CJ11" i="34"/>
  <c r="CJ24" i="34"/>
  <c r="CJ27" i="34"/>
  <c r="CJ25" i="34"/>
  <c r="CJ9" i="34"/>
  <c r="CJ10" i="34"/>
  <c r="CJ7" i="34"/>
  <c r="CJ14" i="34"/>
  <c r="CJ17" i="34"/>
  <c r="CJ8" i="34"/>
  <c r="CJ15" i="34"/>
  <c r="CJ12" i="34"/>
  <c r="CJ6" i="34"/>
  <c r="CJ28" i="34"/>
  <c r="CK28" i="34" l="1"/>
  <c r="CK11" i="34"/>
  <c r="CK24" i="34"/>
  <c r="CK16" i="34"/>
  <c r="CK27" i="34"/>
  <c r="CK9" i="34"/>
  <c r="CK17" i="34"/>
  <c r="CK12" i="34"/>
  <c r="CK10" i="34"/>
  <c r="CK7" i="34"/>
  <c r="CK8" i="34"/>
  <c r="CL5" i="34"/>
  <c r="CK26" i="34"/>
  <c r="CK23" i="34"/>
  <c r="CK15" i="34"/>
  <c r="CK14" i="34"/>
  <c r="CK13" i="34"/>
  <c r="CK25" i="34"/>
  <c r="CK6" i="34"/>
  <c r="CL28" i="34" l="1"/>
  <c r="CM5" i="34"/>
  <c r="CL13" i="34"/>
  <c r="CL26" i="34"/>
  <c r="CL23" i="34"/>
  <c r="CL16" i="34"/>
  <c r="CL11" i="34"/>
  <c r="CL24" i="34"/>
  <c r="CL27" i="34"/>
  <c r="CL25" i="34"/>
  <c r="CL17" i="34"/>
  <c r="CL8" i="34"/>
  <c r="CL15" i="34"/>
  <c r="CL12" i="34"/>
  <c r="CL9" i="34"/>
  <c r="CL10" i="34"/>
  <c r="CL7" i="34"/>
  <c r="CL14" i="34"/>
  <c r="CL6" i="34"/>
  <c r="CM28" i="34" l="1"/>
  <c r="CM13" i="34"/>
  <c r="CM26" i="34"/>
  <c r="CM16" i="34"/>
  <c r="CM27" i="34"/>
  <c r="CM11" i="34"/>
  <c r="CM24" i="34"/>
  <c r="CM17" i="34"/>
  <c r="CM14" i="34"/>
  <c r="CM15" i="34"/>
  <c r="CM12" i="34"/>
  <c r="CM10" i="34"/>
  <c r="CM9" i="34"/>
  <c r="CM8" i="34"/>
  <c r="CM7" i="34"/>
  <c r="CN5" i="34"/>
  <c r="CM25" i="34"/>
  <c r="CM23" i="34"/>
  <c r="CM6" i="34"/>
  <c r="CO5" i="34" l="1"/>
  <c r="CN13" i="34"/>
  <c r="CN26" i="34"/>
  <c r="CN23" i="34"/>
  <c r="CN16" i="34"/>
  <c r="CN11" i="34"/>
  <c r="CN24" i="34"/>
  <c r="CN27" i="34"/>
  <c r="CN25" i="34"/>
  <c r="CN9" i="34"/>
  <c r="CN17" i="34"/>
  <c r="CN10" i="34"/>
  <c r="CN8" i="34"/>
  <c r="CN7" i="34"/>
  <c r="CN15" i="34"/>
  <c r="CN14" i="34"/>
  <c r="CN12" i="34"/>
  <c r="CN6" i="34"/>
  <c r="CN28" i="34"/>
  <c r="CO28" i="34" l="1"/>
  <c r="CO9" i="34"/>
  <c r="CP9" i="34" s="1"/>
  <c r="CO17" i="34"/>
  <c r="CP17" i="34" s="1"/>
  <c r="CO12" i="34"/>
  <c r="CP12" i="34" s="1"/>
  <c r="CO10" i="34"/>
  <c r="CP10" i="34" s="1"/>
  <c r="CO7" i="34"/>
  <c r="CP7" i="34" s="1"/>
  <c r="CO11" i="34"/>
  <c r="CP11" i="34" s="1"/>
  <c r="CO15" i="34"/>
  <c r="CP15" i="34" s="1"/>
  <c r="CO24" i="34"/>
  <c r="CP24" i="34" s="1"/>
  <c r="CO8" i="34"/>
  <c r="CP8" i="34" s="1"/>
  <c r="CO16" i="34"/>
  <c r="CP16" i="34" s="1"/>
  <c r="CO14" i="34"/>
  <c r="CP14" i="34" s="1"/>
  <c r="CO27" i="34"/>
  <c r="CP27" i="34" s="1"/>
  <c r="CQ5" i="34"/>
  <c r="CO13" i="34"/>
  <c r="CP13" i="34" s="1"/>
  <c r="CO26" i="34"/>
  <c r="CP26" i="34" s="1"/>
  <c r="CO25" i="34"/>
  <c r="CP25" i="34" s="1"/>
  <c r="CO23" i="34"/>
  <c r="CP23" i="34" s="1"/>
  <c r="CO6" i="34"/>
  <c r="CQ11" i="34" l="1"/>
  <c r="CQ24" i="34"/>
  <c r="CQ27" i="34"/>
  <c r="CQ25" i="34"/>
  <c r="CQ9" i="34"/>
  <c r="CQ17" i="34"/>
  <c r="CQ10" i="34"/>
  <c r="CQ8" i="34"/>
  <c r="CQ7" i="34"/>
  <c r="CQ15" i="34"/>
  <c r="CQ14" i="34"/>
  <c r="CQ12" i="34"/>
  <c r="CR5" i="34"/>
  <c r="CQ13" i="34"/>
  <c r="CQ26" i="34"/>
  <c r="CQ23" i="34"/>
  <c r="CQ16" i="34"/>
  <c r="CQ6" i="34"/>
  <c r="CP28" i="34"/>
  <c r="CP6" i="34"/>
  <c r="CR28" i="34" l="1"/>
  <c r="CS5" i="34"/>
  <c r="CR13" i="34"/>
  <c r="CR26" i="34"/>
  <c r="CR25" i="34"/>
  <c r="CR23" i="34"/>
  <c r="CR11" i="34"/>
  <c r="CR24" i="34"/>
  <c r="CR16" i="34"/>
  <c r="CR27" i="34"/>
  <c r="CR9" i="34"/>
  <c r="CR17" i="34"/>
  <c r="CR12" i="34"/>
  <c r="CR10" i="34"/>
  <c r="CR7" i="34"/>
  <c r="CR15" i="34"/>
  <c r="CR8" i="34"/>
  <c r="CR14" i="34"/>
  <c r="CR6" i="34"/>
  <c r="CS28" i="34" l="1"/>
  <c r="CS11" i="34"/>
  <c r="CS24" i="34"/>
  <c r="CS27" i="34"/>
  <c r="CS25" i="34"/>
  <c r="CS9" i="34"/>
  <c r="CS17" i="34"/>
  <c r="CS10" i="34"/>
  <c r="CS8" i="34"/>
  <c r="CS7" i="34"/>
  <c r="CS15" i="34"/>
  <c r="CS14" i="34"/>
  <c r="CS12" i="34"/>
  <c r="CT5" i="34"/>
  <c r="CS13" i="34"/>
  <c r="CS26" i="34"/>
  <c r="CS23" i="34"/>
  <c r="CS16" i="34"/>
  <c r="CS6" i="34"/>
  <c r="CT28" i="34" l="1"/>
  <c r="CU5" i="34"/>
  <c r="CT13" i="34"/>
  <c r="CT26" i="34"/>
  <c r="CT25" i="34"/>
  <c r="CT23" i="34"/>
  <c r="CT11" i="34"/>
  <c r="CT24" i="34"/>
  <c r="CT16" i="34"/>
  <c r="CT27" i="34"/>
  <c r="CT9" i="34"/>
  <c r="CT17" i="34"/>
  <c r="CT12" i="34"/>
  <c r="CT10" i="34"/>
  <c r="CT7" i="34"/>
  <c r="CT15" i="34"/>
  <c r="CT8" i="34"/>
  <c r="CT14" i="34"/>
  <c r="CT6" i="34"/>
  <c r="CU28" i="34" l="1"/>
  <c r="CU11" i="34"/>
  <c r="CU24" i="34"/>
  <c r="CU27" i="34"/>
  <c r="CU25" i="34"/>
  <c r="CU9" i="34"/>
  <c r="CU17" i="34"/>
  <c r="CU10" i="34"/>
  <c r="CU8" i="34"/>
  <c r="CU7" i="34"/>
  <c r="CU15" i="34"/>
  <c r="CU14" i="34"/>
  <c r="CU12" i="34"/>
  <c r="CV5" i="34"/>
  <c r="CU13" i="34"/>
  <c r="CU26" i="34"/>
  <c r="CU23" i="34"/>
  <c r="CU16" i="34"/>
  <c r="CU6" i="34"/>
  <c r="CV28" i="34" l="1"/>
  <c r="CV9" i="34"/>
  <c r="CV17" i="34"/>
  <c r="CV12" i="34"/>
  <c r="CV14" i="34"/>
  <c r="CV7" i="34"/>
  <c r="CV15" i="34"/>
  <c r="CV8" i="34"/>
  <c r="CW5" i="34"/>
  <c r="CV23" i="34"/>
  <c r="CV13" i="34"/>
  <c r="CV26" i="34"/>
  <c r="CV25" i="34"/>
  <c r="CV27" i="34"/>
  <c r="CV11" i="34"/>
  <c r="CV24" i="34"/>
  <c r="CV16" i="34"/>
  <c r="CV10" i="34"/>
  <c r="CV6" i="34"/>
  <c r="CW28" i="34" l="1"/>
  <c r="CW9" i="34"/>
  <c r="CW17" i="34"/>
  <c r="CW10" i="34"/>
  <c r="CW8" i="34"/>
  <c r="CW7" i="34"/>
  <c r="CW15" i="34"/>
  <c r="CW14" i="34"/>
  <c r="CW12" i="34"/>
  <c r="CX5" i="34"/>
  <c r="CW13" i="34"/>
  <c r="CW26" i="34"/>
  <c r="CW23" i="34"/>
  <c r="CW16" i="34"/>
  <c r="CW11" i="34"/>
  <c r="CW24" i="34"/>
  <c r="CW27" i="34"/>
  <c r="CW25" i="34"/>
  <c r="CW6" i="34"/>
  <c r="CX28" i="34" l="1"/>
  <c r="CY5" i="34"/>
  <c r="CX13" i="34"/>
  <c r="CX26" i="34"/>
  <c r="CX25" i="34"/>
  <c r="CX23" i="34"/>
  <c r="CX11" i="34"/>
  <c r="CX24" i="34"/>
  <c r="CX16" i="34"/>
  <c r="CX27" i="34"/>
  <c r="CX9" i="34"/>
  <c r="CX17" i="34"/>
  <c r="CX12" i="34"/>
  <c r="CX10" i="34"/>
  <c r="CX7" i="34"/>
  <c r="CX15" i="34"/>
  <c r="CX8" i="34"/>
  <c r="CX14" i="34"/>
  <c r="CX6" i="34"/>
  <c r="CY28" i="34" l="1"/>
  <c r="CY11" i="34"/>
  <c r="CY24" i="34"/>
  <c r="CY27" i="34"/>
  <c r="CY25" i="34"/>
  <c r="CY9" i="34"/>
  <c r="CY17" i="34"/>
  <c r="CY10" i="34"/>
  <c r="CY8" i="34"/>
  <c r="CY7" i="34"/>
  <c r="CY15" i="34"/>
  <c r="CY14" i="34"/>
  <c r="CY12" i="34"/>
  <c r="CZ5" i="34"/>
  <c r="CY13" i="34"/>
  <c r="CY26" i="34"/>
  <c r="CY23" i="34"/>
  <c r="CY16" i="34"/>
  <c r="CY6" i="34"/>
  <c r="CZ28" i="34" l="1"/>
  <c r="DA5" i="34"/>
  <c r="CZ13" i="34"/>
  <c r="CZ26" i="34"/>
  <c r="CZ25" i="34"/>
  <c r="CZ23" i="34"/>
  <c r="CZ11" i="34"/>
  <c r="CZ24" i="34"/>
  <c r="CZ16" i="34"/>
  <c r="CZ27" i="34"/>
  <c r="CZ9" i="34"/>
  <c r="CZ17" i="34"/>
  <c r="CZ12" i="34"/>
  <c r="CZ10" i="34"/>
  <c r="CZ7" i="34"/>
  <c r="CZ15" i="34"/>
  <c r="CZ8" i="34"/>
  <c r="CZ14" i="34"/>
  <c r="CZ6" i="34"/>
  <c r="DA28" i="34" l="1"/>
  <c r="DA11" i="34"/>
  <c r="DA24" i="34"/>
  <c r="DA27" i="34"/>
  <c r="DA25" i="34"/>
  <c r="DA9" i="34"/>
  <c r="DA17" i="34"/>
  <c r="DA10" i="34"/>
  <c r="DA8" i="34"/>
  <c r="DA7" i="34"/>
  <c r="DA15" i="34"/>
  <c r="DA14" i="34"/>
  <c r="DA12" i="34"/>
  <c r="DB5" i="34"/>
  <c r="DA13" i="34"/>
  <c r="DA26" i="34"/>
  <c r="DA23" i="34"/>
  <c r="DA16" i="34"/>
  <c r="DA6" i="34"/>
  <c r="DB28" i="34" l="1"/>
  <c r="DD5" i="34"/>
  <c r="DB9" i="34"/>
  <c r="DC9" i="34" s="1"/>
  <c r="DB13" i="34"/>
  <c r="DC13" i="34" s="1"/>
  <c r="DB17" i="34"/>
  <c r="DC17" i="34" s="1"/>
  <c r="DB26" i="34"/>
  <c r="DC26" i="34" s="1"/>
  <c r="DB12" i="34"/>
  <c r="DC12" i="34" s="1"/>
  <c r="DB25" i="34"/>
  <c r="DC25" i="34" s="1"/>
  <c r="DB10" i="34"/>
  <c r="DC10" i="34" s="1"/>
  <c r="DB23" i="34"/>
  <c r="DC23" i="34" s="1"/>
  <c r="DB7" i="34"/>
  <c r="DC7" i="34" s="1"/>
  <c r="DB11" i="34"/>
  <c r="DC11" i="34" s="1"/>
  <c r="DB15" i="34"/>
  <c r="DC15" i="34" s="1"/>
  <c r="DB24" i="34"/>
  <c r="DC24" i="34" s="1"/>
  <c r="DB8" i="34"/>
  <c r="DC8" i="34" s="1"/>
  <c r="DB16" i="34"/>
  <c r="DC16" i="34" s="1"/>
  <c r="DB14" i="34"/>
  <c r="DC14" i="34" s="1"/>
  <c r="DB27" i="34"/>
  <c r="DC27" i="34" s="1"/>
  <c r="DB6" i="34"/>
  <c r="DC28" i="34" l="1"/>
  <c r="DC6" i="34"/>
  <c r="DD11" i="34"/>
  <c r="DD24" i="34"/>
  <c r="DD27" i="34"/>
  <c r="DD25" i="34"/>
  <c r="DD9" i="34"/>
  <c r="DD17" i="34"/>
  <c r="DD10" i="34"/>
  <c r="DD8" i="34"/>
  <c r="DD7" i="34"/>
  <c r="DD15" i="34"/>
  <c r="DD14" i="34"/>
  <c r="DD12" i="34"/>
  <c r="DE5" i="34"/>
  <c r="DD13" i="34"/>
  <c r="DD26" i="34"/>
  <c r="DD23" i="34"/>
  <c r="DD16" i="34"/>
  <c r="DD6" i="34"/>
  <c r="DE28" i="34" l="1"/>
  <c r="DE7" i="34"/>
  <c r="DE15" i="34"/>
  <c r="DF5" i="34"/>
  <c r="DE25" i="34"/>
  <c r="DE23" i="34"/>
  <c r="DE13" i="34"/>
  <c r="DE26" i="34"/>
  <c r="DE16" i="34"/>
  <c r="DE27" i="34"/>
  <c r="DE11" i="34"/>
  <c r="DE24" i="34"/>
  <c r="DE12" i="34"/>
  <c r="DE10" i="34"/>
  <c r="DE9" i="34"/>
  <c r="DE17" i="34"/>
  <c r="DE8" i="34"/>
  <c r="DE14" i="34"/>
  <c r="DE6" i="34"/>
  <c r="DF11" i="34" l="1"/>
  <c r="DF24" i="34"/>
  <c r="DF27" i="34"/>
  <c r="DF25" i="34"/>
  <c r="DF9" i="34"/>
  <c r="DF17" i="34"/>
  <c r="DF10" i="34"/>
  <c r="DF8" i="34"/>
  <c r="DF7" i="34"/>
  <c r="DF15" i="34"/>
  <c r="DF14" i="34"/>
  <c r="DF12" i="34"/>
  <c r="DG5" i="34"/>
  <c r="DF13" i="34"/>
  <c r="DF26" i="34"/>
  <c r="DF23" i="34"/>
  <c r="DF16" i="34"/>
  <c r="DF6" i="34"/>
  <c r="DF28" i="34"/>
  <c r="DG28" i="34" l="1"/>
  <c r="DH5" i="34"/>
  <c r="DG13" i="34"/>
  <c r="DG26" i="34"/>
  <c r="DG25" i="34"/>
  <c r="DG23" i="34"/>
  <c r="DG11" i="34"/>
  <c r="DG24" i="34"/>
  <c r="DG16" i="34"/>
  <c r="DG27" i="34"/>
  <c r="DG9" i="34"/>
  <c r="DG17" i="34"/>
  <c r="DG12" i="34"/>
  <c r="DG10" i="34"/>
  <c r="DG7" i="34"/>
  <c r="DG15" i="34"/>
  <c r="DG8" i="34"/>
  <c r="DG14" i="34"/>
  <c r="DG6" i="34"/>
  <c r="DH28" i="34" l="1"/>
  <c r="DH9" i="34"/>
  <c r="DH17" i="34"/>
  <c r="DH10" i="34"/>
  <c r="DH8" i="34"/>
  <c r="DI5" i="34"/>
  <c r="DH13" i="34"/>
  <c r="DH26" i="34"/>
  <c r="DH23" i="34"/>
  <c r="DH16" i="34"/>
  <c r="DH11" i="34"/>
  <c r="DH24" i="34"/>
  <c r="DH27" i="34"/>
  <c r="DH25" i="34"/>
  <c r="DH7" i="34"/>
  <c r="DH14" i="34"/>
  <c r="DH15" i="34"/>
  <c r="DH12" i="34"/>
  <c r="DH6" i="34"/>
  <c r="DI11" i="34" l="1"/>
  <c r="DI24" i="34"/>
  <c r="DI16" i="34"/>
  <c r="DI27" i="34"/>
  <c r="DI9" i="34"/>
  <c r="DI17" i="34"/>
  <c r="DI12" i="34"/>
  <c r="DI10" i="34"/>
  <c r="DI7" i="34"/>
  <c r="DI8" i="34"/>
  <c r="DJ5" i="34"/>
  <c r="DI26" i="34"/>
  <c r="DI23" i="34"/>
  <c r="DI15" i="34"/>
  <c r="DI14" i="34"/>
  <c r="DI13" i="34"/>
  <c r="DI25" i="34"/>
  <c r="DI6" i="34"/>
  <c r="DI28" i="34"/>
  <c r="DJ28" i="34" l="1"/>
  <c r="DK5" i="34"/>
  <c r="DJ13" i="34"/>
  <c r="DJ26" i="34"/>
  <c r="DJ23" i="34"/>
  <c r="DJ16" i="34"/>
  <c r="DJ11" i="34"/>
  <c r="DJ24" i="34"/>
  <c r="DJ27" i="34"/>
  <c r="DJ25" i="34"/>
  <c r="DJ17" i="34"/>
  <c r="DJ8" i="34"/>
  <c r="DJ15" i="34"/>
  <c r="DJ12" i="34"/>
  <c r="DJ9" i="34"/>
  <c r="DJ10" i="34"/>
  <c r="DJ7" i="34"/>
  <c r="DJ14" i="34"/>
  <c r="DJ6" i="34"/>
  <c r="DK11" i="34" l="1"/>
  <c r="DK24" i="34"/>
  <c r="DK16" i="34"/>
  <c r="DK27" i="34"/>
  <c r="DK9" i="34"/>
  <c r="DK17" i="34"/>
  <c r="DK12" i="34"/>
  <c r="DK10" i="34"/>
  <c r="DK15" i="34"/>
  <c r="DK14" i="34"/>
  <c r="DK13" i="34"/>
  <c r="DK25" i="34"/>
  <c r="DK7" i="34"/>
  <c r="DK8" i="34"/>
  <c r="DL5" i="34"/>
  <c r="DK26" i="34"/>
  <c r="DK23" i="34"/>
  <c r="DK6" i="34"/>
  <c r="DK28" i="34"/>
  <c r="DL28" i="34" l="1"/>
  <c r="DM5" i="34"/>
  <c r="DL13" i="34"/>
  <c r="DL26" i="34"/>
  <c r="DL23" i="34"/>
  <c r="DL16" i="34"/>
  <c r="DL11" i="34"/>
  <c r="DL24" i="34"/>
  <c r="DL27" i="34"/>
  <c r="DL25" i="34"/>
  <c r="DL9" i="34"/>
  <c r="DL10" i="34"/>
  <c r="DL7" i="34"/>
  <c r="DL14" i="34"/>
  <c r="DL17" i="34"/>
  <c r="DL8" i="34"/>
  <c r="DL15" i="34"/>
  <c r="DL12" i="34"/>
  <c r="DL6" i="34"/>
  <c r="DM28" i="34" l="1"/>
  <c r="DM13" i="34"/>
  <c r="DM26" i="34"/>
  <c r="DM25" i="34"/>
  <c r="DM27" i="34"/>
  <c r="DM11" i="34"/>
  <c r="DM24" i="34"/>
  <c r="DM16" i="34"/>
  <c r="DM10" i="34"/>
  <c r="DM9" i="34"/>
  <c r="DM12" i="34"/>
  <c r="DM7" i="34"/>
  <c r="DM8" i="34"/>
  <c r="DM23" i="34"/>
  <c r="DM17" i="34"/>
  <c r="DM14" i="34"/>
  <c r="DM15" i="34"/>
  <c r="DN5" i="34"/>
  <c r="DM6" i="34"/>
  <c r="DO5" i="34" l="1"/>
  <c r="DN13" i="34"/>
  <c r="DN26" i="34"/>
  <c r="DN23" i="34"/>
  <c r="DN16" i="34"/>
  <c r="DN11" i="34"/>
  <c r="DN24" i="34"/>
  <c r="DN27" i="34"/>
  <c r="DN25" i="34"/>
  <c r="DN17" i="34"/>
  <c r="DN8" i="34"/>
  <c r="DN15" i="34"/>
  <c r="DN12" i="34"/>
  <c r="DN9" i="34"/>
  <c r="DN10" i="34"/>
  <c r="DN7" i="34"/>
  <c r="DN14" i="34"/>
  <c r="DN6" i="34"/>
  <c r="DN28" i="34"/>
  <c r="DO28" i="34" l="1"/>
  <c r="DO11" i="34"/>
  <c r="DP11" i="34" s="1"/>
  <c r="DO24" i="34"/>
  <c r="DP24" i="34" s="1"/>
  <c r="DO16" i="34"/>
  <c r="DP16" i="34" s="1"/>
  <c r="DO27" i="34"/>
  <c r="DP27" i="34" s="1"/>
  <c r="DO9" i="34"/>
  <c r="DP9" i="34" s="1"/>
  <c r="DO13" i="34"/>
  <c r="DP13" i="34" s="1"/>
  <c r="DO17" i="34"/>
  <c r="DP17" i="34" s="1"/>
  <c r="DO26" i="34"/>
  <c r="DP26" i="34" s="1"/>
  <c r="DO12" i="34"/>
  <c r="DP12" i="34" s="1"/>
  <c r="DO25" i="34"/>
  <c r="DP25" i="34" s="1"/>
  <c r="DO10" i="34"/>
  <c r="DP10" i="34" s="1"/>
  <c r="DO23" i="34"/>
  <c r="DP23" i="34" s="1"/>
  <c r="DO15" i="34"/>
  <c r="DP15" i="34" s="1"/>
  <c r="DO14" i="34"/>
  <c r="DP14" i="34" s="1"/>
  <c r="DO7" i="34"/>
  <c r="DP7" i="34" s="1"/>
  <c r="DO8" i="34"/>
  <c r="DP8" i="34" s="1"/>
  <c r="DQ5" i="34"/>
  <c r="DO6" i="34"/>
  <c r="DQ7" i="34" l="1"/>
  <c r="DQ15" i="34"/>
  <c r="DQ14" i="34"/>
  <c r="DQ12" i="34"/>
  <c r="DR5" i="34"/>
  <c r="DQ13" i="34"/>
  <c r="DQ26" i="34"/>
  <c r="DQ23" i="34"/>
  <c r="DQ16" i="34"/>
  <c r="DQ11" i="34"/>
  <c r="DQ27" i="34"/>
  <c r="DQ9" i="34"/>
  <c r="DQ10" i="34"/>
  <c r="DQ24" i="34"/>
  <c r="DQ25" i="34"/>
  <c r="DQ17" i="34"/>
  <c r="DQ8" i="34"/>
  <c r="DQ6" i="34"/>
  <c r="DP28" i="34"/>
  <c r="DP6" i="34"/>
  <c r="DR28" i="34" l="1"/>
  <c r="DR11" i="34"/>
  <c r="DR24" i="34"/>
  <c r="DR7" i="34"/>
  <c r="DR8" i="34"/>
  <c r="DR14" i="34"/>
  <c r="DS5" i="34"/>
  <c r="DR13" i="34"/>
  <c r="DR26" i="34"/>
  <c r="DR25" i="34"/>
  <c r="DR23" i="34"/>
  <c r="DR15" i="34"/>
  <c r="DR16" i="34"/>
  <c r="DR27" i="34"/>
  <c r="DR9" i="34"/>
  <c r="DR17" i="34"/>
  <c r="DR12" i="34"/>
  <c r="DR10" i="34"/>
  <c r="DR6" i="34"/>
  <c r="DS28" i="34" l="1"/>
  <c r="DS9" i="34"/>
  <c r="DS17" i="34"/>
  <c r="DS10" i="34"/>
  <c r="DS8" i="34"/>
  <c r="DS7" i="34"/>
  <c r="DS15" i="34"/>
  <c r="DS14" i="34"/>
  <c r="DS12" i="34"/>
  <c r="DT5" i="34"/>
  <c r="DS13" i="34"/>
  <c r="DS26" i="34"/>
  <c r="DS23" i="34"/>
  <c r="DS16" i="34"/>
  <c r="DS11" i="34"/>
  <c r="DS24" i="34"/>
  <c r="DS27" i="34"/>
  <c r="DS25" i="34"/>
  <c r="DS6" i="34"/>
  <c r="DT28" i="34" l="1"/>
  <c r="DT7" i="34"/>
  <c r="DT15" i="34"/>
  <c r="DT8" i="34"/>
  <c r="DT14" i="34"/>
  <c r="DU5" i="34"/>
  <c r="DT13" i="34"/>
  <c r="DT26" i="34"/>
  <c r="DT25" i="34"/>
  <c r="DT23" i="34"/>
  <c r="DT11" i="34"/>
  <c r="DT24" i="34"/>
  <c r="DT16" i="34"/>
  <c r="DT27" i="34"/>
  <c r="DT9" i="34"/>
  <c r="DT17" i="34"/>
  <c r="DT12" i="34"/>
  <c r="DT10" i="34"/>
  <c r="DT6" i="34"/>
  <c r="DU28" i="34" l="1"/>
  <c r="DU9" i="34"/>
  <c r="DU17" i="34"/>
  <c r="DU10" i="34"/>
  <c r="DU8" i="34"/>
  <c r="DU7" i="34"/>
  <c r="DU15" i="34"/>
  <c r="DU14" i="34"/>
  <c r="DU12" i="34"/>
  <c r="DV5" i="34"/>
  <c r="DU13" i="34"/>
  <c r="DU26" i="34"/>
  <c r="DU23" i="34"/>
  <c r="DU16" i="34"/>
  <c r="DU11" i="34"/>
  <c r="DU24" i="34"/>
  <c r="DU27" i="34"/>
  <c r="DU25" i="34"/>
  <c r="DU6" i="34"/>
  <c r="DV28" i="34" l="1"/>
  <c r="DV9" i="34"/>
  <c r="DV17" i="34"/>
  <c r="DV8" i="34"/>
  <c r="DV14" i="34"/>
  <c r="DV7" i="34"/>
  <c r="DV15" i="34"/>
  <c r="DW5" i="34"/>
  <c r="DV25" i="34"/>
  <c r="DV23" i="34"/>
  <c r="DV13" i="34"/>
  <c r="DV26" i="34"/>
  <c r="DV16" i="34"/>
  <c r="DV27" i="34"/>
  <c r="DV11" i="34"/>
  <c r="DV24" i="34"/>
  <c r="DV12" i="34"/>
  <c r="DV10" i="34"/>
  <c r="DV6" i="34"/>
  <c r="DW28" i="34" l="1"/>
  <c r="DW9" i="34"/>
  <c r="DW17" i="34"/>
  <c r="DW10" i="34"/>
  <c r="DW8" i="34"/>
  <c r="DW7" i="34"/>
  <c r="DW15" i="34"/>
  <c r="DW14" i="34"/>
  <c r="DW12" i="34"/>
  <c r="DX5" i="34"/>
  <c r="DW13" i="34"/>
  <c r="DW26" i="34"/>
  <c r="DW23" i="34"/>
  <c r="DW16" i="34"/>
  <c r="DW11" i="34"/>
  <c r="DW24" i="34"/>
  <c r="DW27" i="34"/>
  <c r="DW25" i="34"/>
  <c r="DW6" i="34"/>
  <c r="DX28" i="34" l="1"/>
  <c r="DY5" i="34"/>
  <c r="DX13" i="34"/>
  <c r="DX26" i="34"/>
  <c r="DX25" i="34"/>
  <c r="DX23" i="34"/>
  <c r="DX11" i="34"/>
  <c r="DX24" i="34"/>
  <c r="DX16" i="34"/>
  <c r="DX27" i="34"/>
  <c r="DX9" i="34"/>
  <c r="DX17" i="34"/>
  <c r="DX12" i="34"/>
  <c r="DX10" i="34"/>
  <c r="DX7" i="34"/>
  <c r="DX15" i="34"/>
  <c r="DX8" i="34"/>
  <c r="DX14" i="34"/>
  <c r="DX6" i="34"/>
  <c r="DY28" i="34" l="1"/>
  <c r="DY11" i="34"/>
  <c r="DY24" i="34"/>
  <c r="DY27" i="34"/>
  <c r="DY25" i="34"/>
  <c r="DY9" i="34"/>
  <c r="DY17" i="34"/>
  <c r="DY10" i="34"/>
  <c r="DY8" i="34"/>
  <c r="DY7" i="34"/>
  <c r="DY15" i="34"/>
  <c r="DY14" i="34"/>
  <c r="DY12" i="34"/>
  <c r="DZ5" i="34"/>
  <c r="DY13" i="34"/>
  <c r="DY26" i="34"/>
  <c r="DY23" i="34"/>
  <c r="DY16" i="34"/>
  <c r="DY6" i="34"/>
  <c r="DZ28" i="34" l="1"/>
  <c r="EA5" i="34"/>
  <c r="DZ13" i="34"/>
  <c r="DZ26" i="34"/>
  <c r="DZ25" i="34"/>
  <c r="DZ23" i="34"/>
  <c r="DZ11" i="34"/>
  <c r="DZ24" i="34"/>
  <c r="DZ16" i="34"/>
  <c r="DZ27" i="34"/>
  <c r="DZ9" i="34"/>
  <c r="DZ17" i="34"/>
  <c r="DZ12" i="34"/>
  <c r="DZ10" i="34"/>
  <c r="DZ7" i="34"/>
  <c r="DZ15" i="34"/>
  <c r="DZ8" i="34"/>
  <c r="DZ14" i="34"/>
  <c r="DZ6" i="34"/>
  <c r="EA28" i="34" l="1"/>
  <c r="EA11" i="34"/>
  <c r="EA24" i="34"/>
  <c r="EA27" i="34"/>
  <c r="EA25" i="34"/>
  <c r="EA9" i="34"/>
  <c r="EA17" i="34"/>
  <c r="EA10" i="34"/>
  <c r="EA8" i="34"/>
  <c r="EA7" i="34"/>
  <c r="EA15" i="34"/>
  <c r="EA14" i="34"/>
  <c r="EA12" i="34"/>
  <c r="EB5" i="34"/>
  <c r="EA13" i="34"/>
  <c r="EA26" i="34"/>
  <c r="EA23" i="34"/>
  <c r="EA16" i="34"/>
  <c r="EA6" i="34"/>
  <c r="EB28" i="34" l="1"/>
  <c r="ED5" i="34"/>
  <c r="EB8" i="34"/>
  <c r="EC8" i="34" s="1"/>
  <c r="EB12" i="34"/>
  <c r="EC12" i="34" s="1"/>
  <c r="EB16" i="34"/>
  <c r="EC16" i="34" s="1"/>
  <c r="EB25" i="34"/>
  <c r="EC25" i="34" s="1"/>
  <c r="EB7" i="34"/>
  <c r="EC7" i="34" s="1"/>
  <c r="EB15" i="34"/>
  <c r="EC15" i="34" s="1"/>
  <c r="EB9" i="34"/>
  <c r="EC9" i="34" s="1"/>
  <c r="EB13" i="34"/>
  <c r="EC13" i="34" s="1"/>
  <c r="EB10" i="34"/>
  <c r="EC10" i="34" s="1"/>
  <c r="EB14" i="34"/>
  <c r="EC14" i="34" s="1"/>
  <c r="EB23" i="34"/>
  <c r="EC23" i="34" s="1"/>
  <c r="EB27" i="34"/>
  <c r="EC27" i="34" s="1"/>
  <c r="EB11" i="34"/>
  <c r="EC11" i="34" s="1"/>
  <c r="EB24" i="34"/>
  <c r="EC24" i="34" s="1"/>
  <c r="EB17" i="34"/>
  <c r="EC17" i="34" s="1"/>
  <c r="EB26" i="34"/>
  <c r="EC26" i="34" s="1"/>
  <c r="EB6" i="34"/>
  <c r="ED14" i="34" l="1"/>
  <c r="ED27" i="34"/>
  <c r="ED26" i="34"/>
  <c r="ED15" i="34"/>
  <c r="ED8" i="34"/>
  <c r="ED16" i="34"/>
  <c r="ED9" i="34"/>
  <c r="ED11" i="34"/>
  <c r="ED10" i="34"/>
  <c r="ED23" i="34"/>
  <c r="ED13" i="34"/>
  <c r="ED24" i="34"/>
  <c r="EE5" i="34"/>
  <c r="ED12" i="34"/>
  <c r="ED25" i="34"/>
  <c r="ED17" i="34"/>
  <c r="ED7" i="34"/>
  <c r="ED6" i="34"/>
  <c r="EC28" i="34"/>
  <c r="EC6" i="34"/>
  <c r="EE28" i="34" l="1"/>
  <c r="EE10" i="34"/>
  <c r="EE23" i="34"/>
  <c r="EE11" i="34"/>
  <c r="EE26" i="34"/>
  <c r="EE8" i="34"/>
  <c r="EE16" i="34"/>
  <c r="EE7" i="34"/>
  <c r="EE13" i="34"/>
  <c r="EE17" i="34"/>
  <c r="EE14" i="34"/>
  <c r="EE27" i="34"/>
  <c r="EE24" i="34"/>
  <c r="EE9" i="34"/>
  <c r="EE12" i="34"/>
  <c r="EE25" i="34"/>
  <c r="EE15" i="34"/>
  <c r="EF5" i="34"/>
  <c r="EE6" i="34"/>
  <c r="EF28" i="34" l="1"/>
  <c r="EF8" i="34"/>
  <c r="EF16" i="34"/>
  <c r="EF9" i="34"/>
  <c r="EF7" i="34"/>
  <c r="EF10" i="34"/>
  <c r="EF23" i="34"/>
  <c r="EF13" i="34"/>
  <c r="EF15" i="34"/>
  <c r="EG5" i="34"/>
  <c r="EF12" i="34"/>
  <c r="EF25" i="34"/>
  <c r="EF17" i="34"/>
  <c r="EF11" i="34"/>
  <c r="EF14" i="34"/>
  <c r="EF27" i="34"/>
  <c r="EF26" i="34"/>
  <c r="EF24" i="34"/>
  <c r="EF6" i="34"/>
  <c r="EG28" i="34" l="1"/>
  <c r="EG10" i="34"/>
  <c r="EG23" i="34"/>
  <c r="EG11" i="34"/>
  <c r="EG17" i="34"/>
  <c r="EH5" i="34"/>
  <c r="EG12" i="34"/>
  <c r="EG25" i="34"/>
  <c r="EG15" i="34"/>
  <c r="EG13" i="34"/>
  <c r="EG14" i="34"/>
  <c r="EG27" i="34"/>
  <c r="EG24" i="34"/>
  <c r="EG26" i="34"/>
  <c r="EG8" i="34"/>
  <c r="EG16" i="34"/>
  <c r="EG7" i="34"/>
  <c r="EG9" i="34"/>
  <c r="EG6" i="34"/>
  <c r="EH28" i="34" l="1"/>
  <c r="EH8" i="34"/>
  <c r="EH16" i="34"/>
  <c r="EH9" i="34"/>
  <c r="EH11" i="34"/>
  <c r="EH10" i="34"/>
  <c r="EH23" i="34"/>
  <c r="EH13" i="34"/>
  <c r="EH24" i="34"/>
  <c r="EI5" i="34"/>
  <c r="EH12" i="34"/>
  <c r="EH25" i="34"/>
  <c r="EH17" i="34"/>
  <c r="EH7" i="34"/>
  <c r="EH14" i="34"/>
  <c r="EH27" i="34"/>
  <c r="EH26" i="34"/>
  <c r="EH15" i="34"/>
  <c r="EH6" i="34"/>
  <c r="EI10" i="34" l="1"/>
  <c r="EI23" i="34"/>
  <c r="EI7" i="34"/>
  <c r="EI13" i="34"/>
  <c r="EI8" i="34"/>
  <c r="EI16" i="34"/>
  <c r="EJ5" i="34"/>
  <c r="EI24" i="34"/>
  <c r="EI17" i="34"/>
  <c r="EI14" i="34"/>
  <c r="EI27" i="34"/>
  <c r="EI15" i="34"/>
  <c r="EI9" i="34"/>
  <c r="EI12" i="34"/>
  <c r="EI25" i="34"/>
  <c r="EI11" i="34"/>
  <c r="EI26" i="34"/>
  <c r="EI6" i="34"/>
  <c r="EI28" i="34"/>
  <c r="EJ28" i="34" l="1"/>
  <c r="EJ14" i="34"/>
  <c r="EJ27" i="34"/>
  <c r="EJ26" i="34"/>
  <c r="EJ24" i="34"/>
  <c r="EJ8" i="34"/>
  <c r="EJ16" i="34"/>
  <c r="EJ9" i="34"/>
  <c r="EJ7" i="34"/>
  <c r="EJ10" i="34"/>
  <c r="EJ23" i="34"/>
  <c r="EJ13" i="34"/>
  <c r="EJ15" i="34"/>
  <c r="EK5" i="34"/>
  <c r="EJ12" i="34"/>
  <c r="EJ25" i="34"/>
  <c r="EJ17" i="34"/>
  <c r="EJ11" i="34"/>
  <c r="EJ6" i="34"/>
  <c r="EK28" i="34" l="1"/>
  <c r="EL5" i="34"/>
  <c r="EK12" i="34"/>
  <c r="EK25" i="34"/>
  <c r="EK15" i="34"/>
  <c r="EK13" i="34"/>
  <c r="EK14" i="34"/>
  <c r="EK27" i="34"/>
  <c r="EK24" i="34"/>
  <c r="EK26" i="34"/>
  <c r="EK8" i="34"/>
  <c r="EK16" i="34"/>
  <c r="EK7" i="34"/>
  <c r="EK9" i="34"/>
  <c r="EK10" i="34"/>
  <c r="EK23" i="34"/>
  <c r="EK11" i="34"/>
  <c r="EK17" i="34"/>
  <c r="EK6" i="34"/>
  <c r="EL28" i="34" l="1"/>
  <c r="EL14" i="34"/>
  <c r="EL27" i="34"/>
  <c r="EL26" i="34"/>
  <c r="EL15" i="34"/>
  <c r="EL8" i="34"/>
  <c r="EL16" i="34"/>
  <c r="EL9" i="34"/>
  <c r="EL11" i="34"/>
  <c r="EL10" i="34"/>
  <c r="EL23" i="34"/>
  <c r="EL13" i="34"/>
  <c r="EL24" i="34"/>
  <c r="EM5" i="34"/>
  <c r="EL12" i="34"/>
  <c r="EL25" i="34"/>
  <c r="EL17" i="34"/>
  <c r="EL7" i="34"/>
  <c r="EL6" i="34"/>
  <c r="EM28" i="34" l="1"/>
  <c r="EM10" i="34"/>
  <c r="EM23" i="34"/>
  <c r="EM11" i="34"/>
  <c r="EM13" i="34"/>
  <c r="EM8" i="34"/>
  <c r="EM16" i="34"/>
  <c r="EM7" i="34"/>
  <c r="EN5" i="34"/>
  <c r="EM17" i="34"/>
  <c r="EM14" i="34"/>
  <c r="EM27" i="34"/>
  <c r="EM24" i="34"/>
  <c r="EM9" i="34"/>
  <c r="EM12" i="34"/>
  <c r="EM25" i="34"/>
  <c r="EM15" i="34"/>
  <c r="EM26" i="34"/>
  <c r="EM6" i="34"/>
  <c r="EN28" i="34" l="1"/>
  <c r="EN8" i="34"/>
  <c r="EN16" i="34"/>
  <c r="EN9" i="34"/>
  <c r="EN7" i="34"/>
  <c r="EN10" i="34"/>
  <c r="EN23" i="34"/>
  <c r="EN13" i="34"/>
  <c r="EN15" i="34"/>
  <c r="EO5" i="34"/>
  <c r="EN12" i="34"/>
  <c r="EN25" i="34"/>
  <c r="EN17" i="34"/>
  <c r="EN11" i="34"/>
  <c r="EN14" i="34"/>
  <c r="EN27" i="34"/>
  <c r="EN26" i="34"/>
  <c r="EN24" i="34"/>
  <c r="EN6" i="34"/>
  <c r="EO28" i="34" l="1"/>
  <c r="EO10" i="34"/>
  <c r="EP10" i="34" s="1"/>
  <c r="EO23" i="34"/>
  <c r="EP23" i="34" s="1"/>
  <c r="EO11" i="34"/>
  <c r="EP11" i="34" s="1"/>
  <c r="EO17" i="34"/>
  <c r="EP17" i="34" s="1"/>
  <c r="EQ5" i="34"/>
  <c r="EO14" i="34"/>
  <c r="EP14" i="34" s="1"/>
  <c r="EO27" i="34"/>
  <c r="EP27" i="34" s="1"/>
  <c r="EO24" i="34"/>
  <c r="EP24" i="34" s="1"/>
  <c r="EO26" i="34"/>
  <c r="EP26" i="34" s="1"/>
  <c r="EO8" i="34"/>
  <c r="EP8" i="34" s="1"/>
  <c r="EO12" i="34"/>
  <c r="EP12" i="34" s="1"/>
  <c r="EO16" i="34"/>
  <c r="EP16" i="34" s="1"/>
  <c r="EO25" i="34"/>
  <c r="EP25" i="34" s="1"/>
  <c r="EO7" i="34"/>
  <c r="EP7" i="34" s="1"/>
  <c r="EO15" i="34"/>
  <c r="EP15" i="34" s="1"/>
  <c r="EO9" i="34"/>
  <c r="EP9" i="34" s="1"/>
  <c r="EO13" i="34"/>
  <c r="EP13" i="34" s="1"/>
  <c r="EO6" i="34"/>
  <c r="EP28" i="34" l="1"/>
  <c r="EP6" i="34"/>
  <c r="EQ14" i="34"/>
  <c r="EQ27" i="34"/>
  <c r="EQ26" i="34"/>
  <c r="EQ15" i="34"/>
  <c r="EQ8" i="34"/>
  <c r="EQ16" i="34"/>
  <c r="EQ9" i="34"/>
  <c r="EQ11" i="34"/>
  <c r="EQ10" i="34"/>
  <c r="EQ23" i="34"/>
  <c r="EQ13" i="34"/>
  <c r="EQ24" i="34"/>
  <c r="ER5" i="34"/>
  <c r="EQ12" i="34"/>
  <c r="EQ25" i="34"/>
  <c r="EQ17" i="34"/>
  <c r="EQ7" i="34"/>
  <c r="EQ6" i="34"/>
  <c r="ER28" i="34" l="1"/>
  <c r="ER8" i="34"/>
  <c r="ER16" i="34"/>
  <c r="ES5" i="34"/>
  <c r="ER24" i="34"/>
  <c r="ER17" i="34"/>
  <c r="ER14" i="34"/>
  <c r="ER27" i="34"/>
  <c r="ER15" i="34"/>
  <c r="ER9" i="34"/>
  <c r="ER12" i="34"/>
  <c r="ER25" i="34"/>
  <c r="ER11" i="34"/>
  <c r="ER26" i="34"/>
  <c r="ER10" i="34"/>
  <c r="ER23" i="34"/>
  <c r="ER7" i="34"/>
  <c r="ER13" i="34"/>
  <c r="ER6" i="34"/>
  <c r="ES28" i="34" l="1"/>
  <c r="ES14" i="34"/>
  <c r="ES27" i="34"/>
  <c r="ES26" i="34"/>
  <c r="ES24" i="34"/>
  <c r="ES8" i="34"/>
  <c r="ES16" i="34"/>
  <c r="ES9" i="34"/>
  <c r="ES7" i="34"/>
  <c r="ES10" i="34"/>
  <c r="ES23" i="34"/>
  <c r="ES13" i="34"/>
  <c r="ES15" i="34"/>
  <c r="ET5" i="34"/>
  <c r="ES12" i="34"/>
  <c r="ES25" i="34"/>
  <c r="ES17" i="34"/>
  <c r="ES11" i="34"/>
  <c r="ES6" i="34"/>
  <c r="ET10" i="34" l="1"/>
  <c r="ET23" i="34"/>
  <c r="ET11" i="34"/>
  <c r="ET17" i="34"/>
  <c r="EU5" i="34"/>
  <c r="ET12" i="34"/>
  <c r="ET25" i="34"/>
  <c r="ET15" i="34"/>
  <c r="ET13" i="34"/>
  <c r="ET14" i="34"/>
  <c r="ET27" i="34"/>
  <c r="ET24" i="34"/>
  <c r="ET26" i="34"/>
  <c r="ET8" i="34"/>
  <c r="ET16" i="34"/>
  <c r="ET7" i="34"/>
  <c r="ET9" i="34"/>
  <c r="ET6" i="34"/>
  <c r="ET28" i="34"/>
  <c r="EU28" i="34" l="1"/>
  <c r="EU14" i="34"/>
  <c r="EU27" i="34"/>
  <c r="EU26" i="34"/>
  <c r="EU15" i="34"/>
  <c r="EU8" i="34"/>
  <c r="EU16" i="34"/>
  <c r="EU9" i="34"/>
  <c r="EU11" i="34"/>
  <c r="EU10" i="34"/>
  <c r="EU23" i="34"/>
  <c r="EU13" i="34"/>
  <c r="EU24" i="34"/>
  <c r="EV5" i="34"/>
  <c r="EU12" i="34"/>
  <c r="EU25" i="34"/>
  <c r="EU17" i="34"/>
  <c r="EU7" i="34"/>
  <c r="EU6" i="34"/>
  <c r="EV10" i="34" l="1"/>
  <c r="EV23" i="34"/>
  <c r="EV11" i="34"/>
  <c r="EV26" i="34"/>
  <c r="EV8" i="34"/>
  <c r="EV16" i="34"/>
  <c r="EV7" i="34"/>
  <c r="EV13" i="34"/>
  <c r="EV17" i="34"/>
  <c r="EV14" i="34"/>
  <c r="EV27" i="34"/>
  <c r="EV24" i="34"/>
  <c r="EV9" i="34"/>
  <c r="EV12" i="34"/>
  <c r="EV25" i="34"/>
  <c r="EV15" i="34"/>
  <c r="EW5" i="34"/>
  <c r="EV6" i="34"/>
  <c r="EV28" i="34"/>
  <c r="EW28" i="34" l="1"/>
  <c r="EW8" i="34"/>
  <c r="EW16" i="34"/>
  <c r="EW9" i="34"/>
  <c r="EW7" i="34"/>
  <c r="EW10" i="34"/>
  <c r="EW23" i="34"/>
  <c r="EW13" i="34"/>
  <c r="EW15" i="34"/>
  <c r="EX5" i="34"/>
  <c r="EW12" i="34"/>
  <c r="EW25" i="34"/>
  <c r="EW17" i="34"/>
  <c r="EW11" i="34"/>
  <c r="EW14" i="34"/>
  <c r="EW27" i="34"/>
  <c r="EW26" i="34"/>
  <c r="EW24" i="34"/>
  <c r="EW6" i="34"/>
  <c r="EX10" i="34" l="1"/>
  <c r="EX23" i="34"/>
  <c r="EX11" i="34"/>
  <c r="EX17" i="34"/>
  <c r="EY5" i="34"/>
  <c r="EX12" i="34"/>
  <c r="EX25" i="34"/>
  <c r="EX15" i="34"/>
  <c r="EX13" i="34"/>
  <c r="EX14" i="34"/>
  <c r="EX27" i="34"/>
  <c r="EX24" i="34"/>
  <c r="EX26" i="34"/>
  <c r="EX8" i="34"/>
  <c r="EX16" i="34"/>
  <c r="EX7" i="34"/>
  <c r="EX9" i="34"/>
  <c r="EX6" i="34"/>
  <c r="EX28" i="34"/>
  <c r="EY28" i="34" l="1"/>
  <c r="EY8" i="34"/>
  <c r="EY16" i="34"/>
  <c r="EY9" i="34"/>
  <c r="EY11" i="34"/>
  <c r="EY10" i="34"/>
  <c r="EY23" i="34"/>
  <c r="EY13" i="34"/>
  <c r="EY24" i="34"/>
  <c r="EZ5" i="34"/>
  <c r="EY12" i="34"/>
  <c r="EY25" i="34"/>
  <c r="EY17" i="34"/>
  <c r="EY7" i="34"/>
  <c r="EY14" i="34"/>
  <c r="EY27" i="34"/>
  <c r="EY26" i="34"/>
  <c r="EY15" i="34"/>
  <c r="EY6" i="34"/>
  <c r="EZ28" i="34" l="1"/>
  <c r="EZ8" i="34"/>
  <c r="EZ16" i="34"/>
  <c r="FA5" i="34"/>
  <c r="EZ24" i="34"/>
  <c r="EZ17" i="34"/>
  <c r="EZ14" i="34"/>
  <c r="EZ27" i="34"/>
  <c r="EZ15" i="34"/>
  <c r="EZ9" i="34"/>
  <c r="EZ12" i="34"/>
  <c r="EZ25" i="34"/>
  <c r="EZ11" i="34"/>
  <c r="EZ26" i="34"/>
  <c r="EZ10" i="34"/>
  <c r="EZ23" i="34"/>
  <c r="EZ7" i="34"/>
  <c r="EZ13" i="34"/>
  <c r="EZ6" i="34"/>
  <c r="FA28" i="34" l="1"/>
  <c r="FA14" i="34"/>
  <c r="FA27" i="34"/>
  <c r="FA26" i="34"/>
  <c r="FA24" i="34"/>
  <c r="FA8" i="34"/>
  <c r="FA16" i="34"/>
  <c r="FA9" i="34"/>
  <c r="FA7" i="34"/>
  <c r="FA10" i="34"/>
  <c r="FA23" i="34"/>
  <c r="FA13" i="34"/>
  <c r="FA15" i="34"/>
  <c r="FB5" i="34"/>
  <c r="FA12" i="34"/>
  <c r="FA25" i="34"/>
  <c r="FA17" i="34"/>
  <c r="FA11" i="34"/>
  <c r="FA6" i="34"/>
  <c r="FB28" i="34" l="1"/>
  <c r="FD5" i="34"/>
  <c r="FB8" i="34"/>
  <c r="FC8" i="34" s="1"/>
  <c r="FB12" i="34"/>
  <c r="FC12" i="34" s="1"/>
  <c r="FB16" i="34"/>
  <c r="FC16" i="34" s="1"/>
  <c r="FB25" i="34"/>
  <c r="FC25" i="34" s="1"/>
  <c r="FB7" i="34"/>
  <c r="FC7" i="34" s="1"/>
  <c r="FB15" i="34"/>
  <c r="FC15" i="34" s="1"/>
  <c r="FB9" i="34"/>
  <c r="FC9" i="34" s="1"/>
  <c r="FB13" i="34"/>
  <c r="FC13" i="34" s="1"/>
  <c r="FB10" i="34"/>
  <c r="FC10" i="34" s="1"/>
  <c r="FB14" i="34"/>
  <c r="FC14" i="34" s="1"/>
  <c r="FB23" i="34"/>
  <c r="FC23" i="34" s="1"/>
  <c r="FB27" i="34"/>
  <c r="FC27" i="34" s="1"/>
  <c r="FB11" i="34"/>
  <c r="FC11" i="34" s="1"/>
  <c r="FB24" i="34"/>
  <c r="FC24" i="34" s="1"/>
  <c r="FB17" i="34"/>
  <c r="FC17" i="34" s="1"/>
  <c r="FB26" i="34"/>
  <c r="FC26" i="34" s="1"/>
  <c r="FB6" i="34"/>
  <c r="FC28" i="34" l="1"/>
  <c r="FC6" i="34"/>
  <c r="FD14" i="34"/>
  <c r="FD27" i="34"/>
  <c r="FD26" i="34"/>
  <c r="FD15" i="34"/>
  <c r="FD8" i="34"/>
  <c r="FD16" i="34"/>
  <c r="FD9" i="34"/>
  <c r="FD11" i="34"/>
  <c r="FD10" i="34"/>
  <c r="FD23" i="34"/>
  <c r="FD13" i="34"/>
  <c r="FD24" i="34"/>
  <c r="FE5" i="34"/>
  <c r="FD12" i="34"/>
  <c r="FD25" i="34"/>
  <c r="FD17" i="34"/>
  <c r="FD7" i="34"/>
  <c r="FD6" i="34"/>
  <c r="FE28" i="34" l="1"/>
  <c r="FE10" i="34"/>
  <c r="FE23" i="34"/>
  <c r="FE11" i="34"/>
  <c r="FE13" i="34"/>
  <c r="FE8" i="34"/>
  <c r="FE16" i="34"/>
  <c r="FE7" i="34"/>
  <c r="FF5" i="34"/>
  <c r="FE17" i="34"/>
  <c r="FE14" i="34"/>
  <c r="FE27" i="34"/>
  <c r="FE24" i="34"/>
  <c r="FE9" i="34"/>
  <c r="FE12" i="34"/>
  <c r="FE25" i="34"/>
  <c r="FE15" i="34"/>
  <c r="FE26" i="34"/>
  <c r="FE6" i="34"/>
  <c r="FF28" i="34" l="1"/>
  <c r="FF8" i="34"/>
  <c r="FF16" i="34"/>
  <c r="FF9" i="34"/>
  <c r="FF7" i="34"/>
  <c r="FF10" i="34"/>
  <c r="FF23" i="34"/>
  <c r="FF13" i="34"/>
  <c r="FF15" i="34"/>
  <c r="FG5" i="34"/>
  <c r="FF12" i="34"/>
  <c r="FF25" i="34"/>
  <c r="FF17" i="34"/>
  <c r="FF11" i="34"/>
  <c r="FF14" i="34"/>
  <c r="FF27" i="34"/>
  <c r="FF26" i="34"/>
  <c r="FF24" i="34"/>
  <c r="FF6" i="34"/>
  <c r="FG28" i="34" l="1"/>
  <c r="FH5" i="34"/>
  <c r="FG12" i="34"/>
  <c r="FG25" i="34"/>
  <c r="FG15" i="34"/>
  <c r="FG13" i="34"/>
  <c r="FG14" i="34"/>
  <c r="FG27" i="34"/>
  <c r="FG24" i="34"/>
  <c r="FG26" i="34"/>
  <c r="FG8" i="34"/>
  <c r="FG16" i="34"/>
  <c r="FG7" i="34"/>
  <c r="FG9" i="34"/>
  <c r="FG10" i="34"/>
  <c r="FG23" i="34"/>
  <c r="FG11" i="34"/>
  <c r="FG17" i="34"/>
  <c r="FG6" i="34"/>
  <c r="FH28" i="34" l="1"/>
  <c r="FH8" i="34"/>
  <c r="FH16" i="34"/>
  <c r="FH9" i="34"/>
  <c r="FH11" i="34"/>
  <c r="FH10" i="34"/>
  <c r="FH23" i="34"/>
  <c r="FH13" i="34"/>
  <c r="FH24" i="34"/>
  <c r="FI5" i="34"/>
  <c r="FH12" i="34"/>
  <c r="FH25" i="34"/>
  <c r="FH17" i="34"/>
  <c r="FH7" i="34"/>
  <c r="FH14" i="34"/>
  <c r="FH27" i="34"/>
  <c r="FH26" i="34"/>
  <c r="FH15" i="34"/>
  <c r="FH6" i="34"/>
  <c r="FI28" i="34" l="1"/>
  <c r="FI10" i="34"/>
  <c r="FI23" i="34"/>
  <c r="FI7" i="34"/>
  <c r="FI13" i="34"/>
  <c r="FI8" i="34"/>
  <c r="FI16" i="34"/>
  <c r="FJ5" i="34"/>
  <c r="FI24" i="34"/>
  <c r="FI17" i="34"/>
  <c r="FI14" i="34"/>
  <c r="FI27" i="34"/>
  <c r="FI15" i="34"/>
  <c r="FI9" i="34"/>
  <c r="FI12" i="34"/>
  <c r="FI25" i="34"/>
  <c r="FI11" i="34"/>
  <c r="FI26" i="34"/>
  <c r="FI6" i="34"/>
  <c r="FJ28" i="34" l="1"/>
  <c r="FJ14" i="34"/>
  <c r="FJ27" i="34"/>
  <c r="FJ26" i="34"/>
  <c r="FJ24" i="34"/>
  <c r="FJ8" i="34"/>
  <c r="FJ16" i="34"/>
  <c r="FJ9" i="34"/>
  <c r="FJ7" i="34"/>
  <c r="FJ10" i="34"/>
  <c r="FJ23" i="34"/>
  <c r="FJ13" i="34"/>
  <c r="FJ15" i="34"/>
  <c r="FK5" i="34"/>
  <c r="FJ12" i="34"/>
  <c r="FJ25" i="34"/>
  <c r="FJ17" i="34"/>
  <c r="FJ11" i="34"/>
  <c r="FJ6" i="34"/>
  <c r="FK28" i="34" l="1"/>
  <c r="FL5" i="34"/>
  <c r="FK12" i="34"/>
  <c r="FK25" i="34"/>
  <c r="FK15" i="34"/>
  <c r="FK13" i="34"/>
  <c r="FK14" i="34"/>
  <c r="FK27" i="34"/>
  <c r="FK24" i="34"/>
  <c r="FK26" i="34"/>
  <c r="FK8" i="34"/>
  <c r="FK16" i="34"/>
  <c r="FK7" i="34"/>
  <c r="FK9" i="34"/>
  <c r="FK10" i="34"/>
  <c r="FK23" i="34"/>
  <c r="FK11" i="34"/>
  <c r="FK17" i="34"/>
  <c r="FK6" i="34"/>
  <c r="FL28" i="34" l="1"/>
  <c r="FL14" i="34"/>
  <c r="FL27" i="34"/>
  <c r="FL26" i="34"/>
  <c r="FL15" i="34"/>
  <c r="FL8" i="34"/>
  <c r="FL16" i="34"/>
  <c r="FL9" i="34"/>
  <c r="FL11" i="34"/>
  <c r="FL10" i="34"/>
  <c r="FL23" i="34"/>
  <c r="FL13" i="34"/>
  <c r="FL24" i="34"/>
  <c r="FM5" i="34"/>
  <c r="FL12" i="34"/>
  <c r="FL25" i="34"/>
  <c r="FL17" i="34"/>
  <c r="FL7" i="34"/>
  <c r="FL6" i="34"/>
  <c r="FM28" i="34" l="1"/>
  <c r="FM10" i="34"/>
  <c r="FM23" i="34"/>
  <c r="FM11" i="34"/>
  <c r="FM26" i="34"/>
  <c r="FM8" i="34"/>
  <c r="FM16" i="34"/>
  <c r="FM7" i="34"/>
  <c r="FM13" i="34"/>
  <c r="FM17" i="34"/>
  <c r="FM14" i="34"/>
  <c r="FM27" i="34"/>
  <c r="FM24" i="34"/>
  <c r="FM9" i="34"/>
  <c r="FM12" i="34"/>
  <c r="FM25" i="34"/>
  <c r="FM15" i="34"/>
  <c r="FN5" i="34"/>
  <c r="FM6" i="34"/>
  <c r="FN28" i="34" l="1"/>
  <c r="FN8" i="34"/>
  <c r="FN16" i="34"/>
  <c r="FN9" i="34"/>
  <c r="FN7" i="34"/>
  <c r="FN10" i="34"/>
  <c r="FN23" i="34"/>
  <c r="FN13" i="34"/>
  <c r="FN15" i="34"/>
  <c r="FO5" i="34"/>
  <c r="FN12" i="34"/>
  <c r="FN25" i="34"/>
  <c r="FN17" i="34"/>
  <c r="FN11" i="34"/>
  <c r="FN14" i="34"/>
  <c r="FN27" i="34"/>
  <c r="FN26" i="34"/>
  <c r="FN24" i="34"/>
  <c r="FN6" i="34"/>
  <c r="FO28" i="34" l="1"/>
  <c r="FO10" i="34"/>
  <c r="FP10" i="34" s="1"/>
  <c r="FO23" i="34"/>
  <c r="FP23" i="34" s="1"/>
  <c r="FO11" i="34"/>
  <c r="FP11" i="34" s="1"/>
  <c r="FO17" i="34"/>
  <c r="FP17" i="34" s="1"/>
  <c r="FQ5" i="34"/>
  <c r="FO14" i="34"/>
  <c r="FP14" i="34" s="1"/>
  <c r="FO27" i="34"/>
  <c r="FP27" i="34" s="1"/>
  <c r="FO24" i="34"/>
  <c r="FP24" i="34" s="1"/>
  <c r="FO26" i="34"/>
  <c r="FP26" i="34" s="1"/>
  <c r="FO8" i="34"/>
  <c r="FP8" i="34" s="1"/>
  <c r="FO12" i="34"/>
  <c r="FP12" i="34" s="1"/>
  <c r="FO16" i="34"/>
  <c r="FP16" i="34" s="1"/>
  <c r="FO25" i="34"/>
  <c r="FP25" i="34" s="1"/>
  <c r="FO7" i="34"/>
  <c r="FP7" i="34" s="1"/>
  <c r="FO15" i="34"/>
  <c r="FP15" i="34" s="1"/>
  <c r="FO9" i="34"/>
  <c r="FP9" i="34" s="1"/>
  <c r="FO13" i="34"/>
  <c r="FP13" i="34" s="1"/>
  <c r="FO6" i="34"/>
  <c r="FP28" i="34" l="1"/>
  <c r="FP6" i="34"/>
  <c r="FQ14" i="34"/>
  <c r="FQ27" i="34"/>
  <c r="FQ26" i="34"/>
  <c r="FQ15" i="34"/>
  <c r="FQ8" i="34"/>
  <c r="FQ16" i="34"/>
  <c r="FQ9" i="34"/>
  <c r="FQ11" i="34"/>
  <c r="FQ10" i="34"/>
  <c r="FQ23" i="34"/>
  <c r="FQ13" i="34"/>
  <c r="FQ24" i="34"/>
  <c r="FR5" i="34"/>
  <c r="FQ12" i="34"/>
  <c r="FQ25" i="34"/>
  <c r="FQ17" i="34"/>
  <c r="FQ7" i="34"/>
  <c r="FQ6" i="34"/>
  <c r="FR10" i="34" l="1"/>
  <c r="FR23" i="34"/>
  <c r="FR7" i="34"/>
  <c r="FR13" i="34"/>
  <c r="FR8" i="34"/>
  <c r="FR16" i="34"/>
  <c r="FS5" i="34"/>
  <c r="FR24" i="34"/>
  <c r="FR17" i="34"/>
  <c r="FR14" i="34"/>
  <c r="FR27" i="34"/>
  <c r="FR15" i="34"/>
  <c r="FR9" i="34"/>
  <c r="FR12" i="34"/>
  <c r="FR25" i="34"/>
  <c r="FR11" i="34"/>
  <c r="FR26" i="34"/>
  <c r="FR6" i="34"/>
  <c r="FR28" i="34"/>
  <c r="FS28" i="34" l="1"/>
  <c r="FS8" i="34"/>
  <c r="FS16" i="34"/>
  <c r="FS9" i="34"/>
  <c r="FS7" i="34"/>
  <c r="FS10" i="34"/>
  <c r="FS23" i="34"/>
  <c r="FS13" i="34"/>
  <c r="FS15" i="34"/>
  <c r="FT5" i="34"/>
  <c r="FS12" i="34"/>
  <c r="FS25" i="34"/>
  <c r="FS17" i="34"/>
  <c r="FS11" i="34"/>
  <c r="FS14" i="34"/>
  <c r="FS27" i="34"/>
  <c r="FS26" i="34"/>
  <c r="FS24" i="34"/>
  <c r="FS6" i="34"/>
  <c r="FT28" i="34" l="1"/>
  <c r="FU5" i="34"/>
  <c r="FT12" i="34"/>
  <c r="FT25" i="34"/>
  <c r="FT15" i="34"/>
  <c r="FT13" i="34"/>
  <c r="FT14" i="34"/>
  <c r="FT27" i="34"/>
  <c r="FT24" i="34"/>
  <c r="FT26" i="34"/>
  <c r="FT8" i="34"/>
  <c r="FT16" i="34"/>
  <c r="FT7" i="34"/>
  <c r="FT9" i="34"/>
  <c r="FT10" i="34"/>
  <c r="FT23" i="34"/>
  <c r="FT11" i="34"/>
  <c r="FT17" i="34"/>
  <c r="FT6" i="34"/>
  <c r="FU28" i="34" l="1"/>
  <c r="FU8" i="34"/>
  <c r="FU16" i="34"/>
  <c r="FU9" i="34"/>
  <c r="FU11" i="34"/>
  <c r="FU10" i="34"/>
  <c r="FU23" i="34"/>
  <c r="FU13" i="34"/>
  <c r="FU24" i="34"/>
  <c r="FV5" i="34"/>
  <c r="FU12" i="34"/>
  <c r="FU25" i="34"/>
  <c r="FU17" i="34"/>
  <c r="FU7" i="34"/>
  <c r="FU14" i="34"/>
  <c r="FU27" i="34"/>
  <c r="FU26" i="34"/>
  <c r="FU15" i="34"/>
  <c r="FU6" i="34"/>
  <c r="FV28" i="34" l="1"/>
  <c r="FV10" i="34"/>
  <c r="FV23" i="34"/>
  <c r="FV11" i="34"/>
  <c r="FV13" i="34"/>
  <c r="FV8" i="34"/>
  <c r="FV16" i="34"/>
  <c r="FV7" i="34"/>
  <c r="FW5" i="34"/>
  <c r="FV17" i="34"/>
  <c r="FV14" i="34"/>
  <c r="FV27" i="34"/>
  <c r="FV24" i="34"/>
  <c r="FV9" i="34"/>
  <c r="FV12" i="34"/>
  <c r="FV25" i="34"/>
  <c r="FV15" i="34"/>
  <c r="FV26" i="34"/>
  <c r="FV6" i="34"/>
  <c r="FW28" i="34" l="1"/>
  <c r="FW8" i="34"/>
  <c r="FW16" i="34"/>
  <c r="FW9" i="34"/>
  <c r="FW7" i="34"/>
  <c r="FW10" i="34"/>
  <c r="FW23" i="34"/>
  <c r="FW13" i="34"/>
  <c r="FW15" i="34"/>
  <c r="FX5" i="34"/>
  <c r="FW12" i="34"/>
  <c r="FW25" i="34"/>
  <c r="FW17" i="34"/>
  <c r="FW11" i="34"/>
  <c r="FW14" i="34"/>
  <c r="FW27" i="34"/>
  <c r="FW26" i="34"/>
  <c r="FW24" i="34"/>
  <c r="FW6" i="34"/>
  <c r="FX28" i="34" l="1"/>
  <c r="FX10" i="34"/>
  <c r="FX23" i="34"/>
  <c r="FX11" i="34"/>
  <c r="FX17" i="34"/>
  <c r="FY5" i="34"/>
  <c r="FX12" i="34"/>
  <c r="FX25" i="34"/>
  <c r="FX15" i="34"/>
  <c r="FX13" i="34"/>
  <c r="FX14" i="34"/>
  <c r="FX27" i="34"/>
  <c r="FX24" i="34"/>
  <c r="FX26" i="34"/>
  <c r="FX8" i="34"/>
  <c r="FX16" i="34"/>
  <c r="FX7" i="34"/>
  <c r="FX9" i="34"/>
  <c r="FX6" i="34"/>
  <c r="FY28" i="34" l="1"/>
  <c r="FY8" i="34"/>
  <c r="FY16" i="34"/>
  <c r="FY9" i="34"/>
  <c r="FY11" i="34"/>
  <c r="FY10" i="34"/>
  <c r="FY23" i="34"/>
  <c r="FY13" i="34"/>
  <c r="FY24" i="34"/>
  <c r="FZ5" i="34"/>
  <c r="FY12" i="34"/>
  <c r="FY25" i="34"/>
  <c r="FY17" i="34"/>
  <c r="FY7" i="34"/>
  <c r="FY14" i="34"/>
  <c r="FY27" i="34"/>
  <c r="FY26" i="34"/>
  <c r="FY15" i="34"/>
  <c r="FY6" i="34"/>
  <c r="FZ28" i="34" l="1"/>
  <c r="FZ8" i="34"/>
  <c r="FZ16" i="34"/>
  <c r="GA5" i="34"/>
  <c r="FZ24" i="34"/>
  <c r="FZ17" i="34"/>
  <c r="FZ14" i="34"/>
  <c r="FZ27" i="34"/>
  <c r="FZ15" i="34"/>
  <c r="FZ9" i="34"/>
  <c r="FZ12" i="34"/>
  <c r="FZ25" i="34"/>
  <c r="FZ11" i="34"/>
  <c r="FZ26" i="34"/>
  <c r="FZ10" i="34"/>
  <c r="FZ23" i="34"/>
  <c r="FZ7" i="34"/>
  <c r="FZ13" i="34"/>
  <c r="FZ6" i="34"/>
  <c r="GA28" i="34" l="1"/>
  <c r="GA14" i="34"/>
  <c r="GA27" i="34"/>
  <c r="GA26" i="34"/>
  <c r="GA24" i="34"/>
  <c r="GA8" i="34"/>
  <c r="GA16" i="34"/>
  <c r="GA9" i="34"/>
  <c r="GA7" i="34"/>
  <c r="GA10" i="34"/>
  <c r="GA23" i="34"/>
  <c r="GA13" i="34"/>
  <c r="GA15" i="34"/>
  <c r="GB5" i="34"/>
  <c r="GA12" i="34"/>
  <c r="GA25" i="34"/>
  <c r="GA17" i="34"/>
  <c r="GA11" i="34"/>
  <c r="GA6" i="34"/>
  <c r="GB28" i="34" l="1"/>
  <c r="GD5" i="34"/>
  <c r="GB8" i="34"/>
  <c r="GC8" i="34" s="1"/>
  <c r="GB12" i="34"/>
  <c r="GC12" i="34" s="1"/>
  <c r="GB16" i="34"/>
  <c r="GC16" i="34" s="1"/>
  <c r="GB25" i="34"/>
  <c r="GC25" i="34" s="1"/>
  <c r="GB7" i="34"/>
  <c r="GC7" i="34" s="1"/>
  <c r="GB15" i="34"/>
  <c r="GC15" i="34" s="1"/>
  <c r="GB9" i="34"/>
  <c r="GC9" i="34" s="1"/>
  <c r="GB13" i="34"/>
  <c r="GC13" i="34" s="1"/>
  <c r="GB10" i="34"/>
  <c r="GC10" i="34" s="1"/>
  <c r="GB14" i="34"/>
  <c r="GC14" i="34" s="1"/>
  <c r="GB23" i="34"/>
  <c r="GC23" i="34" s="1"/>
  <c r="GB27" i="34"/>
  <c r="GC27" i="34" s="1"/>
  <c r="GB11" i="34"/>
  <c r="GC11" i="34" s="1"/>
  <c r="GB24" i="34"/>
  <c r="GC24" i="34" s="1"/>
  <c r="GB17" i="34"/>
  <c r="GC17" i="34" s="1"/>
  <c r="GB26" i="34"/>
  <c r="GC26" i="34" s="1"/>
  <c r="GB6" i="34"/>
  <c r="GD14" i="34" l="1"/>
  <c r="GD27" i="34"/>
  <c r="GD26" i="34"/>
  <c r="GD15" i="34"/>
  <c r="GD8" i="34"/>
  <c r="GD16" i="34"/>
  <c r="GD9" i="34"/>
  <c r="GD11" i="34"/>
  <c r="GD10" i="34"/>
  <c r="GD23" i="34"/>
  <c r="GD13" i="34"/>
  <c r="GD24" i="34"/>
  <c r="GE5" i="34"/>
  <c r="GD12" i="34"/>
  <c r="GD25" i="34"/>
  <c r="GD17" i="34"/>
  <c r="GD7" i="34"/>
  <c r="GD6" i="34"/>
  <c r="GC28" i="34"/>
  <c r="GC6" i="34"/>
  <c r="GE28" i="34" l="1"/>
  <c r="GE8" i="34"/>
  <c r="GE16" i="34"/>
  <c r="GE7" i="34"/>
  <c r="GE13" i="34"/>
  <c r="GE17" i="34"/>
  <c r="GE14" i="34"/>
  <c r="GE27" i="34"/>
  <c r="GE24" i="34"/>
  <c r="GE9" i="34"/>
  <c r="GE12" i="34"/>
  <c r="GE25" i="34"/>
  <c r="GE15" i="34"/>
  <c r="GF5" i="34"/>
  <c r="GE10" i="34"/>
  <c r="GE23" i="34"/>
  <c r="GE11" i="34"/>
  <c r="GE26" i="34"/>
  <c r="GE6" i="34"/>
  <c r="GF28" i="34" l="1"/>
  <c r="GF8" i="34"/>
  <c r="GF16" i="34"/>
  <c r="GF9" i="34"/>
  <c r="GF7" i="34"/>
  <c r="GF10" i="34"/>
  <c r="GF23" i="34"/>
  <c r="GF13" i="34"/>
  <c r="GF15" i="34"/>
  <c r="GG5" i="34"/>
  <c r="GF12" i="34"/>
  <c r="GF25" i="34"/>
  <c r="GF17" i="34"/>
  <c r="GF11" i="34"/>
  <c r="GF14" i="34"/>
  <c r="GF27" i="34"/>
  <c r="GF26" i="34"/>
  <c r="GF24" i="34"/>
  <c r="GF6" i="34"/>
  <c r="GG28" i="34" l="1"/>
  <c r="GG10" i="34"/>
  <c r="GG23" i="34"/>
  <c r="GG11" i="34"/>
  <c r="GG17" i="34"/>
  <c r="GH5" i="34"/>
  <c r="GG12" i="34"/>
  <c r="GG25" i="34"/>
  <c r="GG15" i="34"/>
  <c r="GG13" i="34"/>
  <c r="GG14" i="34"/>
  <c r="GG27" i="34"/>
  <c r="GG24" i="34"/>
  <c r="GG26" i="34"/>
  <c r="GG8" i="34"/>
  <c r="GG16" i="34"/>
  <c r="GG7" i="34"/>
  <c r="GG9" i="34"/>
  <c r="GG6" i="34"/>
  <c r="GH28" i="34" l="1"/>
  <c r="GH8" i="34"/>
  <c r="GH16" i="34"/>
  <c r="GH9" i="34"/>
  <c r="GH11" i="34"/>
  <c r="GH10" i="34"/>
  <c r="GH23" i="34"/>
  <c r="GH13" i="34"/>
  <c r="GH24" i="34"/>
  <c r="GI5" i="34"/>
  <c r="GH12" i="34"/>
  <c r="GH25" i="34"/>
  <c r="GH17" i="34"/>
  <c r="GH7" i="34"/>
  <c r="GH14" i="34"/>
  <c r="GH27" i="34"/>
  <c r="GH26" i="34"/>
  <c r="GH15" i="34"/>
  <c r="GH6" i="34"/>
  <c r="GI28" i="34" l="1"/>
  <c r="GI14" i="34"/>
  <c r="GI27" i="34"/>
  <c r="GI15" i="34"/>
  <c r="GI9" i="34"/>
  <c r="GI12" i="34"/>
  <c r="GI25" i="34"/>
  <c r="GI11" i="34"/>
  <c r="GI26" i="34"/>
  <c r="GI10" i="34"/>
  <c r="GI7" i="34"/>
  <c r="GI8" i="34"/>
  <c r="GJ5" i="34"/>
  <c r="GI17" i="34"/>
  <c r="GI6" i="34"/>
  <c r="GI23" i="34"/>
  <c r="GI13" i="34"/>
  <c r="GI16" i="34"/>
  <c r="GI24" i="34"/>
  <c r="GJ28" i="34" l="1"/>
  <c r="GJ10" i="34"/>
  <c r="GJ23" i="34"/>
  <c r="GJ13" i="34"/>
  <c r="GJ15" i="34"/>
  <c r="GK5" i="34"/>
  <c r="GJ12" i="34"/>
  <c r="GJ25" i="34"/>
  <c r="GJ17" i="34"/>
  <c r="GJ11" i="34"/>
  <c r="GJ27" i="34"/>
  <c r="GJ24" i="34"/>
  <c r="GJ16" i="34"/>
  <c r="GJ7" i="34"/>
  <c r="GJ14" i="34"/>
  <c r="GJ26" i="34"/>
  <c r="GJ8" i="34"/>
  <c r="GJ9" i="34"/>
  <c r="GJ6" i="34"/>
  <c r="GK28" i="34" l="1"/>
  <c r="GK8" i="34"/>
  <c r="GK16" i="34"/>
  <c r="GK7" i="34"/>
  <c r="GK9" i="34"/>
  <c r="GK10" i="34"/>
  <c r="GK23" i="34"/>
  <c r="GK11" i="34"/>
  <c r="GK17" i="34"/>
  <c r="GK12" i="34"/>
  <c r="GK15" i="34"/>
  <c r="GK14" i="34"/>
  <c r="GK24" i="34"/>
  <c r="GK6" i="34"/>
  <c r="GL5" i="34"/>
  <c r="GK25" i="34"/>
  <c r="GK13" i="34"/>
  <c r="GK27" i="34"/>
  <c r="GK26" i="34"/>
  <c r="GL28" i="34" l="1"/>
  <c r="GL10" i="34"/>
  <c r="GL23" i="34"/>
  <c r="GL13" i="34"/>
  <c r="GL24" i="34"/>
  <c r="GM5" i="34"/>
  <c r="GL12" i="34"/>
  <c r="GL25" i="34"/>
  <c r="GL17" i="34"/>
  <c r="GL7" i="34"/>
  <c r="GL14" i="34"/>
  <c r="GL26" i="34"/>
  <c r="GL8" i="34"/>
  <c r="GL9" i="34"/>
  <c r="GL27" i="34"/>
  <c r="GL15" i="34"/>
  <c r="GL16" i="34"/>
  <c r="GL11" i="34"/>
  <c r="GL6" i="34"/>
  <c r="GM28" i="34" l="1"/>
  <c r="GM11" i="34"/>
  <c r="GM23" i="34"/>
  <c r="GM15" i="34"/>
  <c r="GM26" i="34"/>
  <c r="GM13" i="34"/>
  <c r="GM16" i="34"/>
  <c r="GM8" i="34"/>
  <c r="GM12" i="34"/>
  <c r="GM7" i="34"/>
  <c r="GM27" i="34"/>
  <c r="GM9" i="34"/>
  <c r="GM25" i="34"/>
  <c r="GM17" i="34"/>
  <c r="GM6" i="34"/>
  <c r="GM14" i="34"/>
  <c r="GN5" i="34"/>
  <c r="GM10" i="34"/>
  <c r="GM24" i="34"/>
  <c r="GN28" i="34" l="1"/>
  <c r="GN7" i="34"/>
  <c r="GN15" i="34"/>
  <c r="GN8" i="34"/>
  <c r="GN10" i="34"/>
  <c r="GN27" i="34"/>
  <c r="GN9" i="34"/>
  <c r="GN17" i="34"/>
  <c r="GN12" i="34"/>
  <c r="GN23" i="34"/>
  <c r="GN24" i="34"/>
  <c r="GN14" i="34"/>
  <c r="GN13" i="34"/>
  <c r="GN25" i="34"/>
  <c r="GN11" i="34"/>
  <c r="GN16" i="34"/>
  <c r="GO5" i="34"/>
  <c r="GN26" i="34"/>
  <c r="GN6" i="34"/>
  <c r="GO28" i="34" l="1"/>
  <c r="GO13" i="34"/>
  <c r="GP13" i="34" s="1"/>
  <c r="GO26" i="34"/>
  <c r="GP26" i="34" s="1"/>
  <c r="GO27" i="34"/>
  <c r="GP27" i="34" s="1"/>
  <c r="GO8" i="34"/>
  <c r="GP8" i="34" s="1"/>
  <c r="GO15" i="34"/>
  <c r="GP15" i="34" s="1"/>
  <c r="GO10" i="34"/>
  <c r="GP10" i="34" s="1"/>
  <c r="GO12" i="34"/>
  <c r="GP12" i="34" s="1"/>
  <c r="GO7" i="34"/>
  <c r="GP7" i="34" s="1"/>
  <c r="GO24" i="34"/>
  <c r="GP24" i="34" s="1"/>
  <c r="GO23" i="34"/>
  <c r="GP23" i="34" s="1"/>
  <c r="GO16" i="34"/>
  <c r="GP16" i="34" s="1"/>
  <c r="GO17" i="34"/>
  <c r="GP17" i="34" s="1"/>
  <c r="GO25" i="34"/>
  <c r="GP25" i="34" s="1"/>
  <c r="GQ5" i="34"/>
  <c r="GO6" i="34"/>
  <c r="GO9" i="34"/>
  <c r="GP9" i="34" s="1"/>
  <c r="GO14" i="34"/>
  <c r="GP14" i="34" s="1"/>
  <c r="GO11" i="34"/>
  <c r="GP11" i="34" s="1"/>
  <c r="GQ7" i="34" l="1"/>
  <c r="GQ15" i="34"/>
  <c r="GQ8" i="34"/>
  <c r="GQ27" i="34"/>
  <c r="GR5" i="34"/>
  <c r="GQ13" i="34"/>
  <c r="GQ26" i="34"/>
  <c r="GQ24" i="34"/>
  <c r="GQ10" i="34"/>
  <c r="GQ17" i="34"/>
  <c r="GQ25" i="34"/>
  <c r="GQ23" i="34"/>
  <c r="GQ11" i="34"/>
  <c r="GQ16" i="34"/>
  <c r="GQ9" i="34"/>
  <c r="GQ12" i="34"/>
  <c r="GQ14" i="34"/>
  <c r="GQ6" i="34"/>
  <c r="GP28" i="34"/>
  <c r="GP6" i="34"/>
  <c r="GR28" i="34" l="1"/>
  <c r="GR13" i="34"/>
  <c r="GR26" i="34"/>
  <c r="GR23" i="34"/>
  <c r="GR16" i="34"/>
  <c r="GR7" i="34"/>
  <c r="GR24" i="34"/>
  <c r="GR8" i="34"/>
  <c r="GR14" i="34"/>
  <c r="GR6" i="34"/>
  <c r="GR9" i="34"/>
  <c r="GR17" i="34"/>
  <c r="GR10" i="34"/>
  <c r="GS5" i="34"/>
  <c r="GR12" i="34"/>
  <c r="GR11" i="34"/>
  <c r="GR27" i="34"/>
  <c r="GR15" i="34"/>
  <c r="GR25" i="34"/>
  <c r="GT5" i="34" l="1"/>
  <c r="GS13" i="34"/>
  <c r="GS26" i="34"/>
  <c r="GS25" i="34"/>
  <c r="GS7" i="34"/>
  <c r="GS15" i="34"/>
  <c r="GS8" i="34"/>
  <c r="GS10" i="34"/>
  <c r="GS27" i="34"/>
  <c r="GS9" i="34"/>
  <c r="GS17" i="34"/>
  <c r="GS12" i="34"/>
  <c r="GS23" i="34"/>
  <c r="GS11" i="34"/>
  <c r="GS24" i="34"/>
  <c r="GS16" i="34"/>
  <c r="GS14" i="34"/>
  <c r="GS6" i="34"/>
  <c r="GS28" i="34"/>
  <c r="GT28" i="34" l="1"/>
  <c r="GT11" i="34"/>
  <c r="GT24" i="34"/>
  <c r="GT10" i="34"/>
  <c r="GT12" i="34"/>
  <c r="GT9" i="34"/>
  <c r="GT17" i="34"/>
  <c r="GT14" i="34"/>
  <c r="GT25" i="34"/>
  <c r="GT6" i="34"/>
  <c r="GT7" i="34"/>
  <c r="GT15" i="34"/>
  <c r="GU5" i="34"/>
  <c r="GT23" i="34"/>
  <c r="GT8" i="34"/>
  <c r="GT13" i="34"/>
  <c r="GT26" i="34"/>
  <c r="GT27" i="34"/>
  <c r="GT16" i="34"/>
  <c r="GU28" i="34" l="1"/>
  <c r="GU7" i="34"/>
  <c r="GU15" i="34"/>
  <c r="GU8" i="34"/>
  <c r="GU27" i="34"/>
  <c r="GV5" i="34"/>
  <c r="GU13" i="34"/>
  <c r="GU26" i="34"/>
  <c r="GU25" i="34"/>
  <c r="GU10" i="34"/>
  <c r="GU11" i="34"/>
  <c r="GU24" i="34"/>
  <c r="GU16" i="34"/>
  <c r="GU23" i="34"/>
  <c r="GU9" i="34"/>
  <c r="GU17" i="34"/>
  <c r="GU12" i="34"/>
  <c r="GU14" i="34"/>
  <c r="GU6" i="34"/>
  <c r="GV28" i="34" l="1"/>
  <c r="GV13" i="34"/>
  <c r="GV26" i="34"/>
  <c r="GV23" i="34"/>
  <c r="GV12" i="34"/>
  <c r="GV7" i="34"/>
  <c r="GV15" i="34"/>
  <c r="GV14" i="34"/>
  <c r="GV16" i="34"/>
  <c r="GV6" i="34"/>
  <c r="GV9" i="34"/>
  <c r="GV17" i="34"/>
  <c r="GV10" i="34"/>
  <c r="GV8" i="34"/>
  <c r="GV25" i="34"/>
  <c r="GV11" i="34"/>
  <c r="GV24" i="34"/>
  <c r="GV27" i="34"/>
  <c r="GW5" i="34"/>
  <c r="GW7" i="34" l="1"/>
  <c r="GW15" i="34"/>
  <c r="GW8" i="34"/>
  <c r="GW10" i="34"/>
  <c r="GX5" i="34"/>
  <c r="GW13" i="34"/>
  <c r="GW26" i="34"/>
  <c r="GW25" i="34"/>
  <c r="GW27" i="34"/>
  <c r="GW11" i="34"/>
  <c r="GW24" i="34"/>
  <c r="GW16" i="34"/>
  <c r="GW14" i="34"/>
  <c r="GW9" i="34"/>
  <c r="GW17" i="34"/>
  <c r="GW12" i="34"/>
  <c r="GW23" i="34"/>
  <c r="GW6" i="34"/>
  <c r="GW28" i="34"/>
  <c r="GX28" i="34" l="1"/>
  <c r="GX11" i="34"/>
  <c r="GX24" i="34"/>
  <c r="GX10" i="34"/>
  <c r="GX12" i="34"/>
  <c r="GX8" i="34"/>
  <c r="GX13" i="34"/>
  <c r="GX26" i="34"/>
  <c r="GX27" i="34"/>
  <c r="GX6" i="34"/>
  <c r="GX7" i="34"/>
  <c r="GX15" i="34"/>
  <c r="GY5" i="34"/>
  <c r="GX23" i="34"/>
  <c r="GX16" i="34"/>
  <c r="GX9" i="34"/>
  <c r="GX17" i="34"/>
  <c r="GX14" i="34"/>
  <c r="GX25" i="34"/>
  <c r="GY7" i="34" l="1"/>
  <c r="GY15" i="34"/>
  <c r="GY8" i="34"/>
  <c r="GY27" i="34"/>
  <c r="GY14" i="34"/>
  <c r="GZ5" i="34"/>
  <c r="GY13" i="34"/>
  <c r="GY26" i="34"/>
  <c r="GY25" i="34"/>
  <c r="GY11" i="34"/>
  <c r="GY24" i="34"/>
  <c r="GY16" i="34"/>
  <c r="GY10" i="34"/>
  <c r="GY23" i="34"/>
  <c r="GY9" i="34"/>
  <c r="GY17" i="34"/>
  <c r="GY12" i="34"/>
  <c r="GY6" i="34"/>
  <c r="GY28" i="34"/>
  <c r="GZ28" i="34" l="1"/>
  <c r="GZ11" i="34"/>
  <c r="GZ24" i="34"/>
  <c r="GZ27" i="34"/>
  <c r="GZ9" i="34"/>
  <c r="GZ17" i="34"/>
  <c r="GZ10" i="34"/>
  <c r="HA5" i="34"/>
  <c r="GZ12" i="34"/>
  <c r="GZ6" i="34"/>
  <c r="GZ7" i="34"/>
  <c r="GZ15" i="34"/>
  <c r="GZ14" i="34"/>
  <c r="GZ25" i="34"/>
  <c r="GZ13" i="34"/>
  <c r="GZ26" i="34"/>
  <c r="GZ23" i="34"/>
  <c r="GZ16" i="34"/>
  <c r="GZ8" i="34"/>
  <c r="HA28" i="34" l="1"/>
  <c r="HB5" i="34"/>
  <c r="HA13" i="34"/>
  <c r="HA26" i="34"/>
  <c r="HA25" i="34"/>
  <c r="HA27" i="34"/>
  <c r="HA11" i="34"/>
  <c r="HA24" i="34"/>
  <c r="HA16" i="34"/>
  <c r="HA14" i="34"/>
  <c r="HA9" i="34"/>
  <c r="HA17" i="34"/>
  <c r="HA12" i="34"/>
  <c r="HA23" i="34"/>
  <c r="HA7" i="34"/>
  <c r="HA15" i="34"/>
  <c r="HA8" i="34"/>
  <c r="HA10" i="34"/>
  <c r="HA6" i="34"/>
  <c r="HB28" i="34" l="1"/>
  <c r="HB13" i="34"/>
  <c r="HC13" i="34" s="1"/>
  <c r="HB26" i="34"/>
  <c r="HC26" i="34" s="1"/>
  <c r="HB23" i="34"/>
  <c r="HC23" i="34" s="1"/>
  <c r="HB8" i="34"/>
  <c r="HC8" i="34" s="1"/>
  <c r="HB11" i="34"/>
  <c r="HC11" i="34" s="1"/>
  <c r="HB24" i="34"/>
  <c r="HC24" i="34" s="1"/>
  <c r="HB27" i="34"/>
  <c r="HC27" i="34" s="1"/>
  <c r="HB16" i="34"/>
  <c r="HC16" i="34" s="1"/>
  <c r="HB6" i="34"/>
  <c r="HB9" i="34"/>
  <c r="HC9" i="34" s="1"/>
  <c r="HB17" i="34"/>
  <c r="HC17" i="34" s="1"/>
  <c r="HB10" i="34"/>
  <c r="HC10" i="34" s="1"/>
  <c r="HB12" i="34"/>
  <c r="HC12" i="34" s="1"/>
  <c r="HB7" i="34"/>
  <c r="HC7" i="34" s="1"/>
  <c r="HB15" i="34"/>
  <c r="HC15" i="34" s="1"/>
  <c r="HB14" i="34"/>
  <c r="HC14" i="34" s="1"/>
  <c r="HB25" i="34"/>
  <c r="HC25" i="34" s="1"/>
  <c r="HC28" i="34" l="1"/>
  <c r="HC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vol</author>
  </authors>
  <commentList>
    <comment ref="A1" authorId="0" shapeId="0" xr:uid="{00000000-0006-0000-0000-000001000000}">
      <text>
        <r>
          <rPr>
            <b/>
            <sz val="8"/>
            <color indexed="81"/>
            <rFont val="Tahoma"/>
            <family val="2"/>
          </rPr>
          <t>vol:</t>
        </r>
        <r>
          <rPr>
            <sz val="8"/>
            <color indexed="81"/>
            <rFont val="Tahoma"/>
            <family val="2"/>
          </rPr>
          <t xml:space="preserve">
Exhibit E</t>
        </r>
      </text>
    </comment>
    <comment ref="L1" authorId="0" shapeId="0" xr:uid="{00000000-0006-0000-0000-000002000000}">
      <text>
        <r>
          <rPr>
            <b/>
            <sz val="8"/>
            <color indexed="81"/>
            <rFont val="Tahoma"/>
            <family val="2"/>
          </rPr>
          <t>vol:</t>
        </r>
        <r>
          <rPr>
            <sz val="8"/>
            <color indexed="81"/>
            <rFont val="Tahoma"/>
            <family val="2"/>
          </rPr>
          <t xml:space="preserve">
Exhibit I</t>
        </r>
      </text>
    </comment>
    <comment ref="R1" authorId="0" shapeId="0" xr:uid="{00000000-0006-0000-0000-000003000000}">
      <text>
        <r>
          <rPr>
            <b/>
            <sz val="8"/>
            <color indexed="81"/>
            <rFont val="Tahoma"/>
            <family val="2"/>
          </rPr>
          <t>vol:</t>
        </r>
        <r>
          <rPr>
            <sz val="8"/>
            <color indexed="81"/>
            <rFont val="Tahoma"/>
            <family val="2"/>
          </rPr>
          <t xml:space="preserve">
Exhibit N</t>
        </r>
      </text>
    </comment>
    <comment ref="W1" authorId="0" shapeId="0" xr:uid="{00000000-0006-0000-0000-000004000000}">
      <text>
        <r>
          <rPr>
            <b/>
            <sz val="8"/>
            <color indexed="81"/>
            <rFont val="Tahoma"/>
            <family val="2"/>
          </rPr>
          <t>vol:</t>
        </r>
        <r>
          <rPr>
            <sz val="8"/>
            <color indexed="81"/>
            <rFont val="Tahoma"/>
            <family val="2"/>
          </rPr>
          <t xml:space="preserve">
Exhibit 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randalld</author>
  </authors>
  <commentList>
    <comment ref="B27" authorId="0" shapeId="0" xr:uid="{00000000-0006-0000-1B00-000001000000}">
      <text>
        <r>
          <rPr>
            <b/>
            <sz val="8"/>
            <color indexed="81"/>
            <rFont val="Tahoma"/>
            <family val="2"/>
          </rPr>
          <t>randalld:</t>
        </r>
        <r>
          <rPr>
            <sz val="8"/>
            <color indexed="81"/>
            <rFont val="Tahoma"/>
            <family val="2"/>
          </rPr>
          <t xml:space="preserve">
test the functionality of this comparison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griffita</author>
  </authors>
  <commentList>
    <comment ref="C13" authorId="0" shapeId="0" xr:uid="{00000000-0006-0000-2000-000001000000}">
      <text>
        <r>
          <rPr>
            <b/>
            <sz val="8"/>
            <color indexed="81"/>
            <rFont val="Tahoma"/>
            <family val="2"/>
          </rPr>
          <t>Example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cognettp</author>
    <author>seyfertk</author>
  </authors>
  <commentList>
    <comment ref="D15" authorId="0" shapeId="0" xr:uid="{00000000-0006-0000-2300-000001000000}">
      <text>
        <r>
          <rPr>
            <b/>
            <sz val="10"/>
            <color indexed="81"/>
            <rFont val="Tahoma"/>
            <family val="2"/>
          </rPr>
          <t>Admin:</t>
        </r>
        <r>
          <rPr>
            <sz val="10"/>
            <color indexed="81"/>
            <rFont val="Tahoma"/>
            <family val="2"/>
          </rPr>
          <t xml:space="preserve">
Difference between Dev Budget E33 &amp; C20.</t>
        </r>
      </text>
    </comment>
    <comment ref="D26" authorId="0" shapeId="0" xr:uid="{00000000-0006-0000-2300-000002000000}">
      <text>
        <r>
          <rPr>
            <b/>
            <sz val="10"/>
            <color indexed="81"/>
            <rFont val="Tahoma"/>
            <family val="2"/>
          </rPr>
          <t>Admin:</t>
        </r>
        <r>
          <rPr>
            <sz val="10"/>
            <color indexed="81"/>
            <rFont val="Tahoma"/>
            <family val="2"/>
          </rPr>
          <t xml:space="preserve">
Difference between Dev Budget E45 &amp; C35.</t>
        </r>
      </text>
    </comment>
    <comment ref="D34" authorId="1" shapeId="0" xr:uid="{00000000-0006-0000-2300-000003000000}">
      <text>
        <r>
          <rPr>
            <b/>
            <sz val="10"/>
            <color indexed="81"/>
            <rFont val="Tahoma"/>
            <family val="2"/>
          </rPr>
          <t xml:space="preserve">Admin:
</t>
        </r>
        <r>
          <rPr>
            <sz val="10"/>
            <color indexed="81"/>
            <rFont val="Tahoma"/>
            <family val="2"/>
          </rPr>
          <t>The total amount must correspond with the Project Construction Form.</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seyfertk</author>
    <author>cognettp</author>
    <author>bentleyb</author>
  </authors>
  <commentList>
    <comment ref="B7" authorId="0" shapeId="0" xr:uid="{00000000-0006-0000-2400-000001000000}">
      <text>
        <r>
          <rPr>
            <b/>
            <sz val="10"/>
            <color indexed="81"/>
            <rFont val="Tahoma"/>
            <family val="2"/>
          </rPr>
          <t>Admin:</t>
        </r>
        <r>
          <rPr>
            <sz val="10"/>
            <color indexed="81"/>
            <rFont val="Tahoma"/>
            <family val="2"/>
          </rPr>
          <t xml:space="preserve">
For Low Income Housing Tax Credit projects, provide the proposed tax credit equity investor.</t>
        </r>
      </text>
    </comment>
    <comment ref="F7" authorId="1" shapeId="0" xr:uid="{00000000-0006-0000-2400-000002000000}">
      <text>
        <r>
          <rPr>
            <b/>
            <sz val="10"/>
            <color indexed="81"/>
            <rFont val="Tahoma"/>
            <family val="2"/>
          </rPr>
          <t>Admin:</t>
        </r>
        <r>
          <rPr>
            <sz val="10"/>
            <color indexed="81"/>
            <rFont val="Tahoma"/>
            <family val="2"/>
          </rPr>
          <t xml:space="preserve">
If you state the funding source is committed, provide loan commitment letters, grant award letters, ordinances, executed grant agreements, executed loan documents, or similar evidence.
Please note that unless you have received your tax credit allocation, the letter of intent from the investor does not constitute committed funds.</t>
        </r>
      </text>
    </comment>
    <comment ref="J20" authorId="1" shapeId="0" xr:uid="{00000000-0006-0000-2400-000003000000}">
      <text>
        <r>
          <rPr>
            <b/>
            <sz val="10"/>
            <color indexed="81"/>
            <rFont val="Tahoma"/>
            <family val="2"/>
          </rPr>
          <t>Admin:</t>
        </r>
        <r>
          <rPr>
            <sz val="10"/>
            <color indexed="81"/>
            <rFont val="Tahoma"/>
            <family val="2"/>
          </rPr>
          <t xml:space="preserve">
Difference between I18 and E18
</t>
        </r>
      </text>
    </comment>
    <comment ref="F21" authorId="1" shapeId="0" xr:uid="{00000000-0006-0000-2400-000004000000}">
      <text>
        <r>
          <rPr>
            <b/>
            <sz val="10"/>
            <color indexed="81"/>
            <rFont val="Tahoma"/>
            <family val="2"/>
          </rPr>
          <t>Admin:</t>
        </r>
        <r>
          <rPr>
            <sz val="10"/>
            <color indexed="81"/>
            <rFont val="Tahoma"/>
            <family val="2"/>
          </rPr>
          <t xml:space="preserve">
Percentage of permanent funds that are committed.</t>
        </r>
      </text>
    </comment>
    <comment ref="F22" authorId="2" shapeId="0" xr:uid="{00000000-0006-0000-2400-000005000000}">
      <text>
        <r>
          <rPr>
            <b/>
            <sz val="10"/>
            <color indexed="81"/>
            <rFont val="Tahoma"/>
            <family val="2"/>
          </rPr>
          <t>Admin:</t>
        </r>
        <r>
          <rPr>
            <sz val="10"/>
            <color indexed="81"/>
            <rFont val="Tahoma"/>
            <family val="2"/>
          </rPr>
          <t xml:space="preserve">
Difference between cell D20 and E20.</t>
        </r>
        <r>
          <rPr>
            <sz val="8"/>
            <color indexed="81"/>
            <rFont val="Tahoma"/>
            <family val="2"/>
          </rPr>
          <t xml:space="preserve">
</t>
        </r>
      </text>
    </comment>
    <comment ref="G22" authorId="2" shapeId="0" xr:uid="{00000000-0006-0000-2400-000006000000}">
      <text>
        <r>
          <rPr>
            <b/>
            <sz val="10"/>
            <color indexed="81"/>
            <rFont val="Tahoma"/>
            <family val="2"/>
          </rPr>
          <t>Admin:</t>
        </r>
        <r>
          <rPr>
            <sz val="10"/>
            <color indexed="81"/>
            <rFont val="Tahoma"/>
            <family val="2"/>
          </rPr>
          <t xml:space="preserve">
Difference between cell D46, within the development budget, and cell E20.</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cognettp</author>
    <author>mewa</author>
  </authors>
  <commentList>
    <comment ref="F5" authorId="0" shapeId="0" xr:uid="{00000000-0006-0000-2500-000001000000}">
      <text>
        <r>
          <rPr>
            <b/>
            <sz val="10"/>
            <color indexed="81"/>
            <rFont val="Tahoma"/>
            <family val="2"/>
          </rPr>
          <t>Admin:</t>
        </r>
        <r>
          <rPr>
            <sz val="10"/>
            <color indexed="81"/>
            <rFont val="Tahoma"/>
            <family val="2"/>
          </rPr>
          <t xml:space="preserve">
Input lender &amp; funder fees associated with each funding source.  Please note that these fees should correspond to the lender &amp; funder fees input on the development budget.</t>
        </r>
      </text>
    </comment>
    <comment ref="G5" authorId="0" shapeId="0" xr:uid="{00000000-0006-0000-2500-000002000000}">
      <text>
        <r>
          <rPr>
            <b/>
            <sz val="10"/>
            <color indexed="81"/>
            <rFont val="Tahoma"/>
            <family val="2"/>
          </rPr>
          <t>Admin:</t>
        </r>
        <r>
          <rPr>
            <sz val="10"/>
            <color indexed="81"/>
            <rFont val="Tahoma"/>
            <family val="2"/>
          </rPr>
          <t xml:space="preserve">
Input the amortization period, in months, for the associated funding source.  If the associated funding source does not have a debt service payment, provide that information in the Notes section.</t>
        </r>
      </text>
    </comment>
    <comment ref="I5" authorId="1" shapeId="0" xr:uid="{00000000-0006-0000-2500-000003000000}">
      <text>
        <r>
          <rPr>
            <b/>
            <sz val="10"/>
            <color indexed="81"/>
            <rFont val="Tahoma"/>
            <family val="2"/>
          </rPr>
          <t>Admin:</t>
        </r>
        <r>
          <rPr>
            <sz val="10"/>
            <color indexed="81"/>
            <rFont val="Tahoma"/>
            <family val="2"/>
          </rPr>
          <t xml:space="preserve">
Input the interest rate associated with the debt service payment.  If there is no debt service payment with the associated funding source, provide that information in the Notes section.
If the debt service payment is a percentage of cash flow, input that percentage of cash flow and describe the terms of said percentage in the Notes section.</t>
        </r>
      </text>
    </comment>
    <comment ref="J5" authorId="1" shapeId="0" xr:uid="{00000000-0006-0000-2500-000004000000}">
      <text>
        <r>
          <rPr>
            <b/>
            <sz val="10"/>
            <color indexed="81"/>
            <rFont val="Tahoma"/>
            <family val="2"/>
          </rPr>
          <t xml:space="preserve">Admin:
</t>
        </r>
        <r>
          <rPr>
            <sz val="10"/>
            <color indexed="81"/>
            <rFont val="Tahoma"/>
            <family val="2"/>
          </rPr>
          <t>Input any servicing/agency fees or other charges associated with the debt service payment, which would be factored in to the effective interest rate.  If there is no debt service payment with the associated funding source, provide that information in the Notes section.
If the debt service payment is a percentage of cash flow, input that percentage of cash flow and describe the terms of said percentage in the Notes section.</t>
        </r>
      </text>
    </comment>
    <comment ref="K5" authorId="0" shapeId="0" xr:uid="{00000000-0006-0000-2500-000005000000}">
      <text>
        <r>
          <rPr>
            <b/>
            <sz val="10"/>
            <color indexed="81"/>
            <rFont val="Tahoma"/>
            <family val="2"/>
          </rPr>
          <t>Admin:</t>
        </r>
        <r>
          <rPr>
            <sz val="10"/>
            <color indexed="81"/>
            <rFont val="Tahoma"/>
            <family val="2"/>
          </rPr>
          <t xml:space="preserve">
This calculates the effective interest rate, which is used to determine the monthly debt service payments.  This is calculated based on a sum of the interest rate (column I) and any servicing/agency fees or other charges (column J)
</t>
        </r>
      </text>
    </comment>
    <comment ref="L5" authorId="0" shapeId="0" xr:uid="{00000000-0006-0000-2500-000006000000}">
      <text>
        <r>
          <rPr>
            <b/>
            <sz val="10"/>
            <color indexed="81"/>
            <rFont val="Tahoma"/>
            <family val="2"/>
          </rPr>
          <t>Admin:</t>
        </r>
        <r>
          <rPr>
            <sz val="10"/>
            <color indexed="81"/>
            <rFont val="Tahoma"/>
            <family val="2"/>
          </rPr>
          <t xml:space="preserve">
This calculates the monthly debt service payment based upon the permanent amount (column E), the amortization period (column G), and the effective interest rate (column K).</t>
        </r>
      </text>
    </comment>
    <comment ref="M5" authorId="0" shapeId="0" xr:uid="{00000000-0006-0000-2500-000007000000}">
      <text>
        <r>
          <rPr>
            <b/>
            <sz val="10"/>
            <color indexed="81"/>
            <rFont val="Tahoma"/>
            <family val="2"/>
          </rPr>
          <t>Admin:</t>
        </r>
        <r>
          <rPr>
            <sz val="10"/>
            <color indexed="81"/>
            <rFont val="Tahoma"/>
            <family val="2"/>
          </rPr>
          <t xml:space="preserve">
If there is a debt service payment with the associated funding source, input the monthly debt payment.  Please include any continuing service fees associated with the debt payment.
If the debt payment is a percentage of cash flow, leave the cell blank.</t>
        </r>
      </text>
    </comment>
    <comment ref="N5" authorId="0" shapeId="0" xr:uid="{00000000-0006-0000-2500-000008000000}">
      <text>
        <r>
          <rPr>
            <b/>
            <sz val="10"/>
            <color indexed="81"/>
            <rFont val="Tahoma"/>
            <family val="2"/>
          </rPr>
          <t>Admin:</t>
        </r>
        <r>
          <rPr>
            <sz val="10"/>
            <color indexed="81"/>
            <rFont val="Tahoma"/>
            <family val="2"/>
          </rPr>
          <t xml:space="preserve">
If the debt service payment is hard debt, select "Mandatory".
If the debt service payment is a percentage of cash flow, select "Percentage of Cash Flow".
If the debt service payment is soft debt and/or accrues, select "Soft / Accrues".</t>
        </r>
      </text>
    </comment>
    <comment ref="O5" authorId="0" shapeId="0" xr:uid="{00000000-0006-0000-2500-000009000000}">
      <text>
        <r>
          <rPr>
            <b/>
            <sz val="10"/>
            <color indexed="81"/>
            <rFont val="Tahoma"/>
            <family val="2"/>
          </rPr>
          <t>Admin:</t>
        </r>
        <r>
          <rPr>
            <sz val="10"/>
            <color indexed="81"/>
            <rFont val="Tahoma"/>
            <family val="2"/>
          </rPr>
          <t xml:space="preserve">
If there is a different between the monthly debt service amounts, please explain.</t>
        </r>
      </text>
    </comment>
    <comment ref="F19" authorId="0" shapeId="0" xr:uid="{00000000-0006-0000-2500-00000A000000}">
      <text>
        <r>
          <rPr>
            <b/>
            <sz val="10"/>
            <color indexed="81"/>
            <rFont val="Tahoma"/>
            <family val="2"/>
          </rPr>
          <t>Admin:</t>
        </r>
        <r>
          <rPr>
            <sz val="10"/>
            <color indexed="81"/>
            <rFont val="Tahoma"/>
            <family val="2"/>
          </rPr>
          <t xml:space="preserve">
Difference between lender and funder fee total on the development budget and the total amount on this worksheet. </t>
        </r>
      </text>
    </comment>
    <comment ref="A21" authorId="1" shapeId="0" xr:uid="{00000000-0006-0000-2500-00000B000000}">
      <text>
        <r>
          <rPr>
            <b/>
            <sz val="10"/>
            <color indexed="81"/>
            <rFont val="Tahoma"/>
            <family val="2"/>
          </rPr>
          <t>Admin:</t>
        </r>
        <r>
          <rPr>
            <b/>
            <sz val="8"/>
            <color indexed="81"/>
            <rFont val="Tahoma"/>
            <family val="2"/>
          </rPr>
          <t xml:space="preserve">
</t>
        </r>
        <r>
          <rPr>
            <sz val="10"/>
            <color indexed="81"/>
            <rFont val="Tahoma"/>
            <family val="2"/>
          </rPr>
          <t>Please use this section to identify pre-existing debt service to be re-paid through the project’s operations during the 15-year AHP retention period.</t>
        </r>
        <r>
          <rPr>
            <sz val="8"/>
            <color indexed="81"/>
            <rFont val="Tahoma"/>
            <family val="2"/>
          </rPr>
          <t xml:space="preserve">
</t>
        </r>
      </text>
    </comment>
    <comment ref="E22" authorId="1" shapeId="0" xr:uid="{00000000-0006-0000-2500-00000C000000}">
      <text>
        <r>
          <rPr>
            <b/>
            <sz val="10"/>
            <color indexed="81"/>
            <rFont val="Tahoma"/>
            <family val="2"/>
          </rPr>
          <t>Admin:</t>
        </r>
        <r>
          <rPr>
            <sz val="10"/>
            <color indexed="81"/>
            <rFont val="Tahoma"/>
            <family val="2"/>
          </rPr>
          <t xml:space="preserve">
Input the current (outstanding) amount associated with the debt service payment.
</t>
        </r>
      </text>
    </comment>
    <comment ref="G22" authorId="0" shapeId="0" xr:uid="{00000000-0006-0000-2500-00000D000000}">
      <text>
        <r>
          <rPr>
            <b/>
            <sz val="10"/>
            <color indexed="81"/>
            <rFont val="Arial"/>
            <family val="2"/>
          </rPr>
          <t>Admin:</t>
        </r>
        <r>
          <rPr>
            <sz val="10"/>
            <color indexed="81"/>
            <rFont val="Arial"/>
            <family val="2"/>
          </rPr>
          <t xml:space="preserve">
Input the amortization period, in months, for the associated funding source.</t>
        </r>
      </text>
    </comment>
    <comment ref="I22" authorId="1" shapeId="0" xr:uid="{00000000-0006-0000-2500-00000E000000}">
      <text>
        <r>
          <rPr>
            <b/>
            <sz val="10"/>
            <color indexed="81"/>
            <rFont val="Tahoma"/>
            <family val="2"/>
          </rPr>
          <t xml:space="preserve">Admin:
</t>
        </r>
        <r>
          <rPr>
            <sz val="10"/>
            <color indexed="81"/>
            <rFont val="Tahoma"/>
            <family val="2"/>
          </rPr>
          <t>Input the interest rate associated with the debt service payment.
If the debt service payment is a percentage of cash flow, input that percentage of cash flow and describe the terms of said percentage in the Notes section.</t>
        </r>
      </text>
    </comment>
    <comment ref="J22" authorId="1" shapeId="0" xr:uid="{00000000-0006-0000-2500-00000F000000}">
      <text>
        <r>
          <rPr>
            <b/>
            <sz val="10"/>
            <color indexed="81"/>
            <rFont val="Tahoma"/>
            <family val="2"/>
          </rPr>
          <t xml:space="preserve">Admin:
</t>
        </r>
        <r>
          <rPr>
            <sz val="10"/>
            <color indexed="81"/>
            <rFont val="Tahoma"/>
            <family val="2"/>
          </rPr>
          <t>Input any servicing/agency fees or other charges associated with the debt service payment, which would be factored in to the effective interest rate.  
If the debt service payment is a percentage of cash flow, input that percentage of cash flow and describe the terms of said percentage in the Notes section.</t>
        </r>
      </text>
    </comment>
    <comment ref="K22" authorId="1" shapeId="0" xr:uid="{00000000-0006-0000-2500-000010000000}">
      <text>
        <r>
          <rPr>
            <b/>
            <sz val="10"/>
            <color indexed="81"/>
            <rFont val="Tahoma"/>
            <family val="2"/>
          </rPr>
          <t xml:space="preserve">Admin:
</t>
        </r>
        <r>
          <rPr>
            <sz val="10"/>
            <color indexed="81"/>
            <rFont val="Tahoma"/>
            <family val="2"/>
          </rPr>
          <t xml:space="preserve">This calculates the effective interest rate, which is used to determine the monthly debt service payments.  This is calculated based on a sum of the interest rate (column I) and any servicing/agency fees or other charges (column J)
</t>
        </r>
      </text>
    </comment>
    <comment ref="L22" authorId="1" shapeId="0" xr:uid="{00000000-0006-0000-2500-000011000000}">
      <text>
        <r>
          <rPr>
            <b/>
            <sz val="10"/>
            <color indexed="81"/>
            <rFont val="Tahoma"/>
            <family val="2"/>
          </rPr>
          <t xml:space="preserve">Admin:
</t>
        </r>
        <r>
          <rPr>
            <sz val="10"/>
            <color indexed="81"/>
            <rFont val="Tahoma"/>
            <family val="2"/>
          </rPr>
          <t>This calculates the monthly debt service payment based upon the permanent amount (column E), the amortization period (column G), and the effective interest rate (column K).</t>
        </r>
      </text>
    </comment>
    <comment ref="M22" authorId="0" shapeId="0" xr:uid="{00000000-0006-0000-2500-000012000000}">
      <text>
        <r>
          <rPr>
            <b/>
            <sz val="10"/>
            <color indexed="81"/>
            <rFont val="Tahoma"/>
            <family val="2"/>
          </rPr>
          <t>Admin:</t>
        </r>
        <r>
          <rPr>
            <sz val="10"/>
            <color indexed="81"/>
            <rFont val="Tahoma"/>
            <family val="2"/>
          </rPr>
          <t xml:space="preserve">
Please input the monthly debt payment, including any continuing service fees associated with the debt payment.
If the debt payment is a percentage of cash flow, leave the cell blank.</t>
        </r>
      </text>
    </comment>
    <comment ref="N22" authorId="0" shapeId="0" xr:uid="{00000000-0006-0000-2500-000013000000}">
      <text>
        <r>
          <rPr>
            <b/>
            <sz val="10"/>
            <color indexed="81"/>
            <rFont val="Tahoma"/>
            <family val="2"/>
          </rPr>
          <t>Admin:</t>
        </r>
        <r>
          <rPr>
            <sz val="10"/>
            <color indexed="81"/>
            <rFont val="Tahoma"/>
            <family val="2"/>
          </rPr>
          <t xml:space="preserve">
If the debt service payment is hard debt, select "Mandatory".
If the debt service payment is a percentage of cash flow, select "Percentage of Cash Flow".
If the debt service payment is soft debt and/or accrues, select "Soft / Accrues".</t>
        </r>
      </text>
    </comment>
    <comment ref="O22" authorId="0" shapeId="0" xr:uid="{00000000-0006-0000-2500-000014000000}">
      <text>
        <r>
          <rPr>
            <b/>
            <sz val="10"/>
            <color indexed="81"/>
            <rFont val="Tahoma"/>
            <family val="2"/>
          </rPr>
          <t>Admin:</t>
        </r>
        <r>
          <rPr>
            <sz val="10"/>
            <color indexed="81"/>
            <rFont val="Tahoma"/>
            <family val="2"/>
          </rPr>
          <t xml:space="preserve">
If there is a different between the monthly debt service amounts, please explain.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cognettp</author>
    <author>vol</author>
    <author>bentleyb</author>
    <author>griffita</author>
  </authors>
  <commentList>
    <comment ref="A6" authorId="0" shapeId="0" xr:uid="{00000000-0006-0000-2600-000001000000}">
      <text>
        <r>
          <rPr>
            <b/>
            <sz val="10"/>
            <color indexed="81"/>
            <rFont val="Tahoma"/>
            <family val="2"/>
          </rPr>
          <t>Admin:</t>
        </r>
        <r>
          <rPr>
            <sz val="10"/>
            <color indexed="81"/>
            <rFont val="Tahoma"/>
            <family val="2"/>
          </rPr>
          <t xml:space="preserve">
This link will take you to HUDs website where you can find the appropriate income limit figures.
</t>
        </r>
        <r>
          <rPr>
            <b/>
            <sz val="10"/>
            <color indexed="81"/>
            <rFont val="Tahoma"/>
            <family val="2"/>
          </rPr>
          <t>Please use the current year's income limits.</t>
        </r>
      </text>
    </comment>
    <comment ref="G10" authorId="1" shapeId="0" xr:uid="{00000000-0006-0000-2600-000002000000}">
      <text>
        <r>
          <rPr>
            <b/>
            <sz val="10"/>
            <color indexed="81"/>
            <rFont val="Tahoma"/>
            <family val="2"/>
          </rPr>
          <t xml:space="preserve">Admin:
This is calculated automatically
</t>
        </r>
        <r>
          <rPr>
            <sz val="10"/>
            <color indexed="81"/>
            <rFont val="Tahoma"/>
            <family val="2"/>
          </rPr>
          <t xml:space="preserve">Please see the example below for the 50% of AMI:
Household Size 1 at 50% AMI = $31,750
Household Size 2 at 50% AMI = $36,250
Calculation for Household Size 1.5 at 50% AMI = ($31,750 + $36,250) / 2 = </t>
        </r>
        <r>
          <rPr>
            <b/>
            <sz val="10"/>
            <color indexed="81"/>
            <rFont val="Tahoma"/>
            <family val="2"/>
          </rPr>
          <t>$34,000.</t>
        </r>
      </text>
    </comment>
    <comment ref="I10" authorId="1" shapeId="0" xr:uid="{00000000-0006-0000-2600-000003000000}">
      <text>
        <r>
          <rPr>
            <b/>
            <sz val="10"/>
            <color indexed="81"/>
            <rFont val="Tahoma"/>
            <family val="2"/>
          </rPr>
          <t xml:space="preserve">Admin:
This is calculated automatically.
</t>
        </r>
        <r>
          <rPr>
            <sz val="10"/>
            <color indexed="81"/>
            <rFont val="Tahoma"/>
            <family val="2"/>
          </rPr>
          <t>Please see the example below for the 50% of AMI:
Household Size 4 at 50% AMI = $45,300
Household Size 5 at 50% AMI = $48,950
Calculation for Household Size 4.5 at 50% AMI = ($45,300 + $48,950) / 2 =</t>
        </r>
        <r>
          <rPr>
            <b/>
            <sz val="10"/>
            <color indexed="81"/>
            <rFont val="Tahoma"/>
            <family val="2"/>
          </rPr>
          <t xml:space="preserve"> $47,125.</t>
        </r>
      </text>
    </comment>
    <comment ref="K10" authorId="1" shapeId="0" xr:uid="{00000000-0006-0000-2600-000004000000}">
      <text>
        <r>
          <rPr>
            <b/>
            <sz val="10"/>
            <color indexed="81"/>
            <rFont val="Tahoma"/>
            <family val="2"/>
          </rPr>
          <t xml:space="preserve">Admin:
This is calculated automatically.
</t>
        </r>
        <r>
          <rPr>
            <sz val="10"/>
            <color indexed="81"/>
            <rFont val="Tahoma"/>
            <family val="2"/>
          </rPr>
          <t xml:space="preserve">Please see the example below for the 50% of AMI:
Household Size 7 at 50% AMI = $56,200
Household Size 8 at 50% AMI = $59,800
Calculation for Household Size 7.5 at 50% AMI = ($56,200 + $59,800) / 2 = </t>
        </r>
        <r>
          <rPr>
            <b/>
            <sz val="10"/>
            <color indexed="81"/>
            <rFont val="Tahoma"/>
            <family val="2"/>
          </rPr>
          <t>$58,000.</t>
        </r>
        <r>
          <rPr>
            <b/>
            <sz val="8"/>
            <color indexed="81"/>
            <rFont val="Tahoma"/>
            <family val="2"/>
          </rPr>
          <t xml:space="preserve">
</t>
        </r>
      </text>
    </comment>
    <comment ref="G15" authorId="2" shapeId="0" xr:uid="{00000000-0006-0000-2600-000005000000}">
      <text>
        <r>
          <rPr>
            <b/>
            <sz val="10"/>
            <color indexed="81"/>
            <rFont val="Tahoma"/>
            <family val="2"/>
          </rPr>
          <t>Admin:</t>
        </r>
        <r>
          <rPr>
            <sz val="10"/>
            <color indexed="81"/>
            <rFont val="Tahoma"/>
            <family val="2"/>
          </rPr>
          <t xml:space="preserve">
Proposed Monthly Tenant Portion of Rent is the tenant's share of the rent. </t>
        </r>
      </text>
    </comment>
    <comment ref="H15" authorId="2" shapeId="0" xr:uid="{00000000-0006-0000-2600-000006000000}">
      <text>
        <r>
          <rPr>
            <b/>
            <sz val="10"/>
            <color indexed="81"/>
            <rFont val="Tahoma"/>
            <family val="2"/>
          </rPr>
          <t>Admin:</t>
        </r>
        <r>
          <rPr>
            <sz val="10"/>
            <color indexed="81"/>
            <rFont val="Tahoma"/>
            <family val="2"/>
          </rPr>
          <t xml:space="preserve">
Monthly Rental Subsidy is the rent collected by the project owner through rental subsidy. </t>
        </r>
      </text>
    </comment>
    <comment ref="I15" authorId="2" shapeId="0" xr:uid="{00000000-0006-0000-2600-000007000000}">
      <text>
        <r>
          <rPr>
            <b/>
            <sz val="10"/>
            <color indexed="81"/>
            <rFont val="Tahoma"/>
            <family val="2"/>
          </rPr>
          <t>Admin:</t>
        </r>
        <r>
          <rPr>
            <sz val="10"/>
            <color indexed="81"/>
            <rFont val="Tahoma"/>
            <family val="2"/>
          </rPr>
          <t xml:space="preserve">
Proposed Rent is the gross amount collected by the project owner, not the tenant's share of the rent. </t>
        </r>
      </text>
    </comment>
    <comment ref="J15" authorId="0" shapeId="0" xr:uid="{00000000-0006-0000-2600-000008000000}">
      <text>
        <r>
          <rPr>
            <b/>
            <sz val="10"/>
            <color indexed="81"/>
            <rFont val="Tahoma"/>
            <family val="2"/>
          </rPr>
          <t>Admin:</t>
        </r>
        <r>
          <rPr>
            <sz val="10"/>
            <color indexed="81"/>
            <rFont val="Tahoma"/>
            <family val="2"/>
          </rPr>
          <t xml:space="preserve">
If this indicator is "Unaffordable to Tenant(s)" then lower the tenant portion of the rent as it is not within the Bank's standards.</t>
        </r>
      </text>
    </comment>
    <comment ref="K15" authorId="3" shapeId="0" xr:uid="{00000000-0006-0000-2600-000009000000}">
      <text>
        <r>
          <rPr>
            <b/>
            <sz val="9"/>
            <color indexed="81"/>
            <rFont val="Tahoma"/>
            <family val="2"/>
          </rPr>
          <t xml:space="preserve">Admin:
</t>
        </r>
        <r>
          <rPr>
            <sz val="9"/>
            <color indexed="81"/>
            <rFont val="Tahoma"/>
            <family val="2"/>
          </rPr>
          <t xml:space="preserve">If this indicator is "Above Max Rent" then either lower the rent or provide an explanation as to why it is at the current level.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cognettp</author>
  </authors>
  <commentList>
    <comment ref="E8" authorId="0" shapeId="0" xr:uid="{00000000-0006-0000-2700-000001000000}">
      <text>
        <r>
          <rPr>
            <b/>
            <sz val="10"/>
            <color indexed="81"/>
            <rFont val="Tahoma"/>
            <family val="2"/>
          </rPr>
          <t>Admin:</t>
        </r>
        <r>
          <rPr>
            <sz val="10"/>
            <color indexed="81"/>
            <rFont val="Tahoma"/>
            <family val="2"/>
          </rPr>
          <t xml:space="preserve">
This figure is pulled from the Annual  Tenant Rents on the Rent Plan.</t>
        </r>
      </text>
    </comment>
    <comment ref="E9" authorId="0" shapeId="0" xr:uid="{00000000-0006-0000-2700-000002000000}">
      <text>
        <r>
          <rPr>
            <b/>
            <sz val="10"/>
            <color indexed="81"/>
            <rFont val="Tahoma"/>
            <family val="2"/>
          </rPr>
          <t>Admin:</t>
        </r>
        <r>
          <rPr>
            <sz val="10"/>
            <color indexed="81"/>
            <rFont val="Tahoma"/>
            <family val="2"/>
          </rPr>
          <t xml:space="preserve">
This figure is pulled from the Annual  Subsidized Rents on the Rent Plan.</t>
        </r>
      </text>
    </comment>
    <comment ref="C11" authorId="0" shapeId="0" xr:uid="{00000000-0006-0000-2700-000003000000}">
      <text>
        <r>
          <rPr>
            <b/>
            <sz val="10"/>
            <color indexed="81"/>
            <rFont val="Tahoma"/>
            <family val="2"/>
          </rPr>
          <t>Admin:</t>
        </r>
        <r>
          <rPr>
            <sz val="10"/>
            <color indexed="81"/>
            <rFont val="Tahoma"/>
            <family val="2"/>
          </rPr>
          <t xml:space="preserve">
Input the percentage vacancy rate assumed of gross rents.</t>
        </r>
      </text>
    </comment>
    <comment ref="A87" authorId="0" shapeId="0" xr:uid="{00000000-0006-0000-2700-000004000000}">
      <text>
        <r>
          <rPr>
            <b/>
            <sz val="10"/>
            <color indexed="81"/>
            <rFont val="Tahoma"/>
            <family val="2"/>
          </rPr>
          <t>Admin:</t>
        </r>
        <r>
          <rPr>
            <sz val="10"/>
            <color indexed="81"/>
            <rFont val="Tahoma"/>
            <family val="2"/>
          </rPr>
          <t xml:space="preserve">
Utilize this section to assist you in any calculations, and to provide additional notes to the FHLBNY.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bentleyb</author>
  </authors>
  <commentList>
    <comment ref="K16" authorId="0" shapeId="0" xr:uid="{00000000-0006-0000-2A00-000001000000}">
      <text>
        <r>
          <rPr>
            <b/>
            <sz val="10"/>
            <color indexed="81"/>
            <rFont val="Tahoma"/>
            <family val="2"/>
          </rPr>
          <t>Admin:</t>
        </r>
        <r>
          <rPr>
            <sz val="10"/>
            <color indexed="81"/>
            <rFont val="Tahoma"/>
            <family val="2"/>
          </rPr>
          <t xml:space="preserve">
Data must be input by FHLBNY staff.</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cognettp</author>
  </authors>
  <commentList>
    <comment ref="C17" authorId="0" shapeId="0" xr:uid="{00000000-0006-0000-3300-000001000000}">
      <text>
        <r>
          <rPr>
            <b/>
            <sz val="8"/>
            <color indexed="81"/>
            <rFont val="Tahoma"/>
            <family val="2"/>
          </rPr>
          <t>cognettp:</t>
        </r>
        <r>
          <rPr>
            <sz val="8"/>
            <color indexed="81"/>
            <rFont val="Tahoma"/>
            <family val="2"/>
          </rPr>
          <t xml:space="preserve">
This includes all debt service
</t>
        </r>
      </text>
    </comment>
  </commentList>
</comments>
</file>

<file path=xl/sharedStrings.xml><?xml version="1.0" encoding="utf-8"?>
<sst xmlns="http://schemas.openxmlformats.org/spreadsheetml/2006/main" count="43982" uniqueCount="15947">
  <si>
    <t>Allegany</t>
  </si>
  <si>
    <t>Cattaraugus</t>
  </si>
  <si>
    <t>Cayuga</t>
  </si>
  <si>
    <t>Chautauqua</t>
  </si>
  <si>
    <t>Chemung</t>
  </si>
  <si>
    <t>Erie</t>
  </si>
  <si>
    <t>Genesee</t>
  </si>
  <si>
    <t>Livingston</t>
  </si>
  <si>
    <t>Madison</t>
  </si>
  <si>
    <t>Monroe</t>
  </si>
  <si>
    <t>Niagara</t>
  </si>
  <si>
    <t>Onondaga</t>
  </si>
  <si>
    <t>Ontario</t>
  </si>
  <si>
    <t>Orleans</t>
  </si>
  <si>
    <t>Oswego</t>
  </si>
  <si>
    <t>Schuyler</t>
  </si>
  <si>
    <t>Seneca</t>
  </si>
  <si>
    <t>St. Lawrence</t>
  </si>
  <si>
    <t>Tioga</t>
  </si>
  <si>
    <t>Tompkins</t>
  </si>
  <si>
    <t>Wayne</t>
  </si>
  <si>
    <t>Wyoming</t>
  </si>
  <si>
    <t>Yates</t>
  </si>
  <si>
    <t>-</t>
  </si>
  <si>
    <t>Ulster</t>
  </si>
  <si>
    <t>Orange</t>
  </si>
  <si>
    <t>Dutchess</t>
  </si>
  <si>
    <t>Sullivan</t>
  </si>
  <si>
    <t>Other Cash Flow to Operating Reserve:</t>
  </si>
  <si>
    <t>Term Length (in months)</t>
  </si>
  <si>
    <t>Minimum Acceptable Operating Costs:</t>
  </si>
  <si>
    <t>Year 1</t>
  </si>
  <si>
    <t>Year 2</t>
  </si>
  <si>
    <t>Year 3</t>
  </si>
  <si>
    <t>Year 4</t>
  </si>
  <si>
    <t>Year 5</t>
  </si>
  <si>
    <t>Year 6</t>
  </si>
  <si>
    <t>Year 7</t>
  </si>
  <si>
    <t>Year 8</t>
  </si>
  <si>
    <t>Year 9</t>
  </si>
  <si>
    <t>Year 10</t>
  </si>
  <si>
    <t>Year 11</t>
  </si>
  <si>
    <t>Year 12</t>
  </si>
  <si>
    <t>Year 13</t>
  </si>
  <si>
    <t>Year 14</t>
  </si>
  <si>
    <t>Year 15</t>
  </si>
  <si>
    <t>Monthly Debt Service</t>
  </si>
  <si>
    <t>NJ</t>
  </si>
  <si>
    <t>Marketing Bands</t>
  </si>
  <si>
    <t>Lender &amp; Funder Fees</t>
  </si>
  <si>
    <t>FMR</t>
  </si>
  <si>
    <t>Mandatory</t>
  </si>
  <si>
    <t>Percentage of Cash Flow</t>
  </si>
  <si>
    <t>Explanation</t>
  </si>
  <si>
    <t>"Other" Working Capital Costs</t>
  </si>
  <si>
    <t>"Other" Soft Cost(s)</t>
  </si>
  <si>
    <t>Committed Amount</t>
  </si>
  <si>
    <t>Non-Committed Amount</t>
  </si>
  <si>
    <t>Commitment Letter</t>
  </si>
  <si>
    <t>Note &amp; Mortgage</t>
  </si>
  <si>
    <t>Grant Agreement</t>
  </si>
  <si>
    <t>Maximum Income</t>
  </si>
  <si>
    <t>Minimum Income</t>
  </si>
  <si>
    <t>Repayment Terms</t>
  </si>
  <si>
    <t>Soft / Accrues</t>
  </si>
  <si>
    <t>Total Annual Debt Service</t>
  </si>
  <si>
    <t>Debt Service Coverage Ratio</t>
  </si>
  <si>
    <t>Notes / Calculations:</t>
  </si>
  <si>
    <t>If the project involves rehabilitation or construction, confirm the following:</t>
  </si>
  <si>
    <t>Does b25 = b48?</t>
  </si>
  <si>
    <t>For all projects, confirm the following:</t>
  </si>
  <si>
    <t>Do the Total Sources = the Total Uses?</t>
  </si>
  <si>
    <t>Do the total sources equal the TPC net of commercial hard and other costs?</t>
  </si>
  <si>
    <t>USES OF FUNDS - Project Name:</t>
  </si>
  <si>
    <t>Description</t>
  </si>
  <si>
    <t>Acquisition Costs</t>
  </si>
  <si>
    <t>Consultant Costs</t>
  </si>
  <si>
    <t>Leave blank</t>
  </si>
  <si>
    <t>Rehabilitation/Construction Costs</t>
  </si>
  <si>
    <t>Indirect/Soft Costs</t>
  </si>
  <si>
    <t>Finance Costs</t>
  </si>
  <si>
    <t>Developer's Retention</t>
  </si>
  <si>
    <t>Other</t>
  </si>
  <si>
    <t>Cell d11 should equal 0</t>
  </si>
  <si>
    <t>INCOME AND EXPENSES - Project:</t>
  </si>
  <si>
    <t>Rental</t>
  </si>
  <si>
    <t>Residential Income</t>
  </si>
  <si>
    <t>Other Income</t>
  </si>
  <si>
    <t>Potential Gross</t>
  </si>
  <si>
    <t>Less Vacancy (%)*</t>
  </si>
  <si>
    <t>e8 should be 0</t>
  </si>
  <si>
    <t>Effective Gross Income</t>
  </si>
  <si>
    <t>e9 should be 0</t>
  </si>
  <si>
    <t>O&amp;M Expenses</t>
  </si>
  <si>
    <t>Other Expenses</t>
  </si>
  <si>
    <t>Leave Blank</t>
  </si>
  <si>
    <t>Expenses per Unit</t>
  </si>
  <si>
    <t>e16 should be 0</t>
  </si>
  <si>
    <t>Annual Debt Service - 1st Lien</t>
  </si>
  <si>
    <t>From 'F - Input'!B65</t>
  </si>
  <si>
    <t>Other DS/Cash Flow to Reserves</t>
  </si>
  <si>
    <t>formula fills 'F - Input'!B66 + 'F - Input'!B67 is greater than 0, the sum of those minus 2</t>
  </si>
  <si>
    <t>DDA</t>
  </si>
  <si>
    <t>QCT</t>
  </si>
  <si>
    <t>SOURCES OF FUNDS  -   Project Name:</t>
  </si>
  <si>
    <t>Construction/Rehab Phase Sources</t>
  </si>
  <si>
    <t>Amount</t>
  </si>
  <si>
    <t>Percent*</t>
  </si>
  <si>
    <t>Yrs.</t>
  </si>
  <si>
    <t>Amrt.</t>
  </si>
  <si>
    <t>Source Name</t>
  </si>
  <si>
    <t>Status**</t>
  </si>
  <si>
    <t>NOTES:</t>
  </si>
  <si>
    <t>Predevelopment Loans</t>
  </si>
  <si>
    <t>*Input 7.5 for 7.5%.</t>
  </si>
  <si>
    <t>Predevelopment Grants</t>
  </si>
  <si>
    <t>AHP Direct Subsidy</t>
  </si>
  <si>
    <t>Member</t>
  </si>
  <si>
    <t>p</t>
  </si>
  <si>
    <t>**Status Codes are:</t>
  </si>
  <si>
    <t>AHP Advance Loan by Member</t>
  </si>
  <si>
    <t>Closed=</t>
  </si>
  <si>
    <t>c</t>
  </si>
  <si>
    <t>FHLB Advance (CICA)</t>
  </si>
  <si>
    <t>Committed=</t>
  </si>
  <si>
    <t>m</t>
  </si>
  <si>
    <t>Pending=</t>
  </si>
  <si>
    <t>Other Conventional Financing</t>
  </si>
  <si>
    <t>Other Federal Housing Program</t>
  </si>
  <si>
    <t>In-Kind Donations</t>
  </si>
  <si>
    <t>Volunteer Professional Labor/Services</t>
  </si>
  <si>
    <t>Other 1</t>
  </si>
  <si>
    <t>Other 2</t>
  </si>
  <si>
    <t>TOTAL Construction/Rehab Sources</t>
  </si>
  <si>
    <t>Permanent Phase Sources</t>
  </si>
  <si>
    <t>Borrower Equity</t>
  </si>
  <si>
    <t>TOTAL Permanent Sources</t>
  </si>
  <si>
    <t>adjust sof if necessary to subtract commercial funding source(s)</t>
  </si>
  <si>
    <t>Status of Allocation</t>
  </si>
  <si>
    <t>AHP Subsidy Request - Worksheet A</t>
  </si>
  <si>
    <t>AHP Subsidy Request - Worksheet B</t>
  </si>
  <si>
    <t>County</t>
  </si>
  <si>
    <t>List of High Cost Counties:</t>
  </si>
  <si>
    <t>Bronx</t>
  </si>
  <si>
    <t>Kings</t>
  </si>
  <si>
    <t>Queens</t>
  </si>
  <si>
    <t>Richmond</t>
  </si>
  <si>
    <t>Nassau</t>
  </si>
  <si>
    <t>Suffolk</t>
  </si>
  <si>
    <t>Westchester</t>
  </si>
  <si>
    <t>Rockland</t>
  </si>
  <si>
    <t>Putnam</t>
  </si>
  <si>
    <t>Passaic</t>
  </si>
  <si>
    <t>Bergen</t>
  </si>
  <si>
    <t>Hudson</t>
  </si>
  <si>
    <t>Essex</t>
  </si>
  <si>
    <t>Morris</t>
  </si>
  <si>
    <t>Somerset</t>
  </si>
  <si>
    <t>Union</t>
  </si>
  <si>
    <t>Middlesex</t>
  </si>
  <si>
    <t>Cash Flow Loan Payment</t>
  </si>
  <si>
    <t>Cash Flow to Operating Reserves</t>
  </si>
  <si>
    <t>State:  NJ, NY,PR/VI or Other</t>
  </si>
  <si>
    <t>Sussex</t>
  </si>
  <si>
    <t>High Cost County Flag:</t>
  </si>
  <si>
    <t>Note:  PR/VI have no high cost counties.</t>
  </si>
  <si>
    <t>"other" States must be analyzed using cost figures from the FHLB where</t>
  </si>
  <si>
    <t>they are located.</t>
  </si>
  <si>
    <t>WORKSHEET F:  INPUT</t>
  </si>
  <si>
    <t>NA</t>
  </si>
  <si>
    <t>WORKING CAPITAL</t>
  </si>
  <si>
    <t>Purchase Price - Land on Worksheet A</t>
  </si>
  <si>
    <t>Purchase Price - Land on Worksheet C</t>
  </si>
  <si>
    <t>Purchase Price - Building on Worksheet A</t>
  </si>
  <si>
    <t>Purchase Price - Building on Worksheet C</t>
  </si>
  <si>
    <t>Total Square Footage Newly Constructed</t>
  </si>
  <si>
    <t>Total Square Footage Rehabilitated</t>
  </si>
  <si>
    <t>Site Hard Costs</t>
  </si>
  <si>
    <t>Residential New Con Sq Footage</t>
  </si>
  <si>
    <t>Residential Rehab Sq Footage</t>
  </si>
  <si>
    <t>Capitalized Operating Reserve</t>
  </si>
  <si>
    <t>Total Project Cost</t>
  </si>
  <si>
    <t>Gas</t>
  </si>
  <si>
    <t>Total Utilities</t>
  </si>
  <si>
    <t>Taxes and Insurance</t>
  </si>
  <si>
    <t>Real Estate Taxes</t>
  </si>
  <si>
    <t>Payroll Taxes</t>
  </si>
  <si>
    <t>Other Taxes (specify)</t>
  </si>
  <si>
    <t>Property and Liability Insurance</t>
  </si>
  <si>
    <t>Fidelity Bond Insurance</t>
  </si>
  <si>
    <t>Other Insurance (specify)</t>
  </si>
  <si>
    <t>Total Taxes and Insurance</t>
  </si>
  <si>
    <t>Total Expenses</t>
  </si>
  <si>
    <t>Debt Service</t>
  </si>
  <si>
    <t>Total Debt Service</t>
  </si>
  <si>
    <t>Cash Flow</t>
  </si>
  <si>
    <t>Beginning Balance</t>
  </si>
  <si>
    <t>Interest Earned</t>
  </si>
  <si>
    <t>Payment to (draw from) cash flow</t>
  </si>
  <si>
    <t>Ending Balance</t>
  </si>
  <si>
    <t>Annual Gross Rent</t>
  </si>
  <si>
    <t>Vacancy and Arrears</t>
  </si>
  <si>
    <t>Net Residential Income</t>
  </si>
  <si>
    <t>Ancillary Income</t>
  </si>
  <si>
    <t>RESIDENTIAL INCOME</t>
  </si>
  <si>
    <t>Net Cash Flow</t>
  </si>
  <si>
    <t>Utilities</t>
  </si>
  <si>
    <t>YEAR OF OPERATION:</t>
  </si>
  <si>
    <t>TOTAL SOFT COSTS</t>
  </si>
  <si>
    <t>TOTAL CONSTRUCTION</t>
  </si>
  <si>
    <t>TOTAL DEVELOPMENT COSTS</t>
  </si>
  <si>
    <t>TOTAL WORKING CAPITAL</t>
  </si>
  <si>
    <t>TOTAL PROJECT RESERVES</t>
  </si>
  <si>
    <t>TOTAL PROJECT COSTS</t>
  </si>
  <si>
    <t>OK?</t>
  </si>
  <si>
    <t>Total M&amp;O</t>
  </si>
  <si>
    <t>Developer’s Ret + Housing Con.</t>
  </si>
  <si>
    <t>Affordable Housing Program</t>
  </si>
  <si>
    <t>Other Sources</t>
  </si>
  <si>
    <t>Funding Source Type</t>
  </si>
  <si>
    <t>Program or Funder Name</t>
  </si>
  <si>
    <t>Conventional Financing</t>
  </si>
  <si>
    <t>Federal LIHTC</t>
  </si>
  <si>
    <t>State LIHTC</t>
  </si>
  <si>
    <t>Historic Tax Credits</t>
  </si>
  <si>
    <t>HOME</t>
  </si>
  <si>
    <t>CDBG</t>
  </si>
  <si>
    <t>FHA Financing</t>
  </si>
  <si>
    <t>State Funds</t>
  </si>
  <si>
    <t>Local Funds</t>
  </si>
  <si>
    <t>Developer Equity</t>
  </si>
  <si>
    <t>Charitable Grants</t>
  </si>
  <si>
    <t>Sub-Total</t>
  </si>
  <si>
    <t>Total Number of Elevators in the Project:</t>
  </si>
  <si>
    <t>Total</t>
  </si>
  <si>
    <t>PROJECT NAME:</t>
  </si>
  <si>
    <t>Acquisition</t>
  </si>
  <si>
    <t>Land</t>
  </si>
  <si>
    <t>Structures</t>
  </si>
  <si>
    <t>Soft Costs</t>
  </si>
  <si>
    <t>Appraisals</t>
  </si>
  <si>
    <t>Survey</t>
  </si>
  <si>
    <t>Soil Borings</t>
  </si>
  <si>
    <t>Asbestos &amp; Lead Based Paint Testing</t>
  </si>
  <si>
    <t>Construction Manager Fee</t>
  </si>
  <si>
    <t>Legal Fees</t>
  </si>
  <si>
    <t>Cost Certification Audit</t>
  </si>
  <si>
    <t>Insurances</t>
  </si>
  <si>
    <t>Taxes</t>
  </si>
  <si>
    <t xml:space="preserve">Interim Interest </t>
  </si>
  <si>
    <t>Title &amp; Recording</t>
  </si>
  <si>
    <t>Relocation Expenses</t>
  </si>
  <si>
    <t>Construction</t>
  </si>
  <si>
    <t>Other (Specify)</t>
  </si>
  <si>
    <t>Developers Fee</t>
  </si>
  <si>
    <t>Initial Operating Deficit</t>
  </si>
  <si>
    <t>Supplemental. Mgmt. Fee &amp; Marketing</t>
  </si>
  <si>
    <t>Purch. of Maintenance &amp; Other Equipment</t>
  </si>
  <si>
    <t>PROJECT RESERVES</t>
  </si>
  <si>
    <t>Capitalization of Operating Reserve</t>
  </si>
  <si>
    <t>Total Construction Costs</t>
  </si>
  <si>
    <t>Total Soft Costs</t>
  </si>
  <si>
    <t>Hard Cost Contingency</t>
  </si>
  <si>
    <t>Soft Cost Contingency</t>
  </si>
  <si>
    <t>Total Effective Income</t>
  </si>
  <si>
    <t>ESTIMATE OF ANNUAL EXPENSE</t>
  </si>
  <si>
    <t>Administration</t>
  </si>
  <si>
    <t>Accounting and Audit</t>
  </si>
  <si>
    <t>Legal</t>
  </si>
  <si>
    <t>Advertising</t>
  </si>
  <si>
    <t>Office Supplies &amp; Equipment</t>
  </si>
  <si>
    <t>Total Administration</t>
  </si>
  <si>
    <t>Maintenance and Operations</t>
  </si>
  <si>
    <t>Janitor and Cleaning Payroll</t>
  </si>
  <si>
    <t>Janitor and Cleaning Supplies</t>
  </si>
  <si>
    <t>Exterminating</t>
  </si>
  <si>
    <t>Garbage and Trash Removal</t>
  </si>
  <si>
    <t>Security</t>
  </si>
  <si>
    <t>Ground Expense</t>
  </si>
  <si>
    <t>Maintenance and Repair Payroll</t>
  </si>
  <si>
    <t>Maintenance and Repair Materials</t>
  </si>
  <si>
    <t>Maintenance and Repair Contracts</t>
  </si>
  <si>
    <t>Elevator</t>
  </si>
  <si>
    <t>Snow Removal</t>
  </si>
  <si>
    <t>Painting &amp; Decorating</t>
  </si>
  <si>
    <t>Fuel Oil</t>
  </si>
  <si>
    <t>Lighting/Electricity</t>
  </si>
  <si>
    <t>Water and Sewer</t>
  </si>
  <si>
    <t>Chenango</t>
  </si>
  <si>
    <t>Clinton</t>
  </si>
  <si>
    <t>Cape May</t>
  </si>
  <si>
    <t>Columbia</t>
  </si>
  <si>
    <t>Cumberland</t>
  </si>
  <si>
    <t>Cortland</t>
  </si>
  <si>
    <t>Gloucester</t>
  </si>
  <si>
    <t>Delaware</t>
  </si>
  <si>
    <t>Mercer</t>
  </si>
  <si>
    <t>Ocean</t>
  </si>
  <si>
    <t>Franklin</t>
  </si>
  <si>
    <t>Salem</t>
  </si>
  <si>
    <t>Fulton</t>
  </si>
  <si>
    <t>Greene</t>
  </si>
  <si>
    <t>Hamilton</t>
  </si>
  <si>
    <t>Herkimer</t>
  </si>
  <si>
    <t>Jefferson</t>
  </si>
  <si>
    <t>Lewis</t>
  </si>
  <si>
    <t>Montgomery</t>
  </si>
  <si>
    <t>Oneida</t>
  </si>
  <si>
    <t>Otsego</t>
  </si>
  <si>
    <t>Rensselaer</t>
  </si>
  <si>
    <t>Saratoga</t>
  </si>
  <si>
    <t>Schenectady</t>
  </si>
  <si>
    <t>Schoharie</t>
  </si>
  <si>
    <t>Warren</t>
  </si>
  <si>
    <t>Washington</t>
  </si>
  <si>
    <t>Result</t>
  </si>
  <si>
    <t>Initial Operating Reserve Amt</t>
  </si>
  <si>
    <t>Other Reserves/Working Cap.</t>
  </si>
  <si>
    <t>If the project has no debt, how much debt could the cash flow support?</t>
  </si>
  <si>
    <t>Gross Res Income Pro Forma</t>
  </si>
  <si>
    <t>AHP</t>
  </si>
  <si>
    <t>Closing Costs</t>
  </si>
  <si>
    <t>Apartment Type</t>
  </si>
  <si>
    <t>Household Size</t>
  </si>
  <si>
    <t>Hard Costs for Commercial Space</t>
  </si>
  <si>
    <t>Total Square Footage Commercial Space</t>
  </si>
  <si>
    <t>Other development costs for commercial space</t>
  </si>
  <si>
    <t>Development Uses/Sources</t>
  </si>
  <si>
    <t>TOTAL</t>
  </si>
  <si>
    <t>Total Development Cost</t>
  </si>
  <si>
    <t xml:space="preserve"> </t>
  </si>
  <si>
    <t>DEVELOPMENT BUDGET</t>
  </si>
  <si>
    <t>OPERATING BUDGET</t>
  </si>
  <si>
    <t>Tax Credit Allocation</t>
  </si>
  <si>
    <t>Tax Credit Equity Investment</t>
  </si>
  <si>
    <t>Vacancy Allowance</t>
  </si>
  <si>
    <t>Management Fee</t>
  </si>
  <si>
    <t>Replacement Reserve</t>
  </si>
  <si>
    <t>Operating Reserve</t>
  </si>
  <si>
    <t>Net Operating Income</t>
  </si>
  <si>
    <t>Debt Service Payment</t>
  </si>
  <si>
    <t>Management Fee %</t>
  </si>
  <si>
    <t xml:space="preserve">                                               </t>
  </si>
  <si>
    <t>New York</t>
  </si>
  <si>
    <t>New Jersey</t>
  </si>
  <si>
    <t>State</t>
  </si>
  <si>
    <t>Rep. Reserve/Unit</t>
  </si>
  <si>
    <t>Rep. Reserve/% net TDC</t>
  </si>
  <si>
    <t>First Year Operating Costs</t>
  </si>
  <si>
    <t>Second Year Operating Costs</t>
  </si>
  <si>
    <t>Atlantic</t>
  </si>
  <si>
    <t>Broome</t>
  </si>
  <si>
    <t>Gross Inc Rent Plan</t>
  </si>
  <si>
    <t>0 BR</t>
  </si>
  <si>
    <t>Tax-Exempt Revenue Bonds</t>
  </si>
  <si>
    <t>High Cost County?</t>
  </si>
  <si>
    <t>High Cost</t>
  </si>
  <si>
    <t>Not High Cost</t>
  </si>
  <si>
    <t>In the State</t>
  </si>
  <si>
    <t>County Type</t>
  </si>
  <si>
    <t>County/State Combo?</t>
  </si>
  <si>
    <t>PR / VI</t>
  </si>
  <si>
    <t>Maximum Acceptable Operating Costs:</t>
  </si>
  <si>
    <t>City</t>
  </si>
  <si>
    <t>High Cost Percentage</t>
  </si>
  <si>
    <t>High Cost City Percentage</t>
  </si>
  <si>
    <t>Albany</t>
  </si>
  <si>
    <t>Camden</t>
  </si>
  <si>
    <t>Newark</t>
  </si>
  <si>
    <t>Buffalo</t>
  </si>
  <si>
    <t>High Cost City Percentage:</t>
  </si>
  <si>
    <t>Other Financing by Member</t>
  </si>
  <si>
    <t>Subsidy Income</t>
  </si>
  <si>
    <t>WORKSHEET I:  Maximum Operating Costs</t>
  </si>
  <si>
    <t>Contingency Analysis</t>
  </si>
  <si>
    <t>Development Budget Analysis</t>
  </si>
  <si>
    <t>Operating Pro Forma Analysis</t>
  </si>
  <si>
    <t>Reserve Analysis</t>
  </si>
  <si>
    <t>NY</t>
  </si>
  <si>
    <t>Steuben</t>
  </si>
  <si>
    <t>Hunterdon</t>
  </si>
  <si>
    <t>Monmouth</t>
  </si>
  <si>
    <t>Resolution</t>
  </si>
  <si>
    <t>Miscellaneous Cash Flow</t>
  </si>
  <si>
    <t>INSTRUCTIONS</t>
  </si>
  <si>
    <t>LP/Operating Agreement</t>
  </si>
  <si>
    <t/>
  </si>
  <si>
    <t>Maximums</t>
  </si>
  <si>
    <t>Min. Standard</t>
  </si>
  <si>
    <t>Max. Standard</t>
  </si>
  <si>
    <t>Min. Cost Sub-total</t>
  </si>
  <si>
    <t>Max. Cost Sub-total</t>
  </si>
  <si>
    <t>USDA</t>
  </si>
  <si>
    <t>Section 811 / 202</t>
  </si>
  <si>
    <t>Section 811 / 202 Amount</t>
  </si>
  <si>
    <t>Site Value</t>
  </si>
  <si>
    <t>YNNA</t>
  </si>
  <si>
    <t>Capitalization of Replacement Reserve</t>
  </si>
  <si>
    <t>Maximum</t>
  </si>
  <si>
    <t>Minimum</t>
  </si>
  <si>
    <t>or is the new construction project's combined soft and hard cost contingency both within the standard?</t>
  </si>
  <si>
    <t>or is the rehabilitation project's combined soft and hard cost contingency both within the standard?</t>
  </si>
  <si>
    <t xml:space="preserve">Maximum </t>
  </si>
  <si>
    <t>If the project is a rehabilitation project, is the hard cost contingency within the standard?</t>
  </si>
  <si>
    <t>If the project is a new construction project, is the hard cost contingency within the standard?</t>
  </si>
  <si>
    <t>Funding Sources</t>
  </si>
  <si>
    <t>Select Funding Source Type</t>
  </si>
  <si>
    <t>Is the soft cost contingency within the standard?</t>
  </si>
  <si>
    <t>Is the vacancy rate within the standard?</t>
  </si>
  <si>
    <t>Targeted AMI</t>
  </si>
  <si>
    <t>AMI adjusted for family size</t>
  </si>
  <si>
    <t>Rent Rule Indicator</t>
  </si>
  <si>
    <t>Number of Units</t>
  </si>
  <si>
    <t>Number of Subsidized Units</t>
  </si>
  <si>
    <t>AMI Bands</t>
  </si>
  <si>
    <t>Source of Subsidy</t>
  </si>
  <si>
    <t>Summary:</t>
  </si>
  <si>
    <t>Super Units:</t>
  </si>
  <si>
    <t>Total Units:</t>
  </si>
  <si>
    <t>Units:</t>
  </si>
  <si>
    <t>Targeting:</t>
  </si>
  <si>
    <t>Bedroom Size:</t>
  </si>
  <si>
    <t>Annual Gross Rents:</t>
  </si>
  <si>
    <t>Super Unit(s)</t>
  </si>
  <si>
    <t>Super's Unit</t>
  </si>
  <si>
    <t>Not Used</t>
  </si>
  <si>
    <t>Management Fee/Unit/month</t>
  </si>
  <si>
    <t>Marketing Brand</t>
  </si>
  <si>
    <t>HUD Income Limits</t>
  </si>
  <si>
    <t>Total Subsidized Units:</t>
  </si>
  <si>
    <t xml:space="preserve">Monthly Debt Service </t>
  </si>
  <si>
    <t>Profit Overhead and General Requirements</t>
  </si>
  <si>
    <t>Unit Type</t>
  </si>
  <si>
    <t>New Construction</t>
  </si>
  <si>
    <t>Rehabilitated</t>
  </si>
  <si>
    <t>New Construction Units</t>
  </si>
  <si>
    <t>New Construction Percentage</t>
  </si>
  <si>
    <t>Rehabilitated Units</t>
  </si>
  <si>
    <t>Rehabilitated Percentage</t>
  </si>
  <si>
    <t>Status of Funding Sources</t>
  </si>
  <si>
    <t>Is the developer’s fee (including any additional fees for housing consultants) within the standard?</t>
  </si>
  <si>
    <t>Are the annual operating expenses within the standard?</t>
  </si>
  <si>
    <t>Is the percentage change in operating expenses within the standard?</t>
  </si>
  <si>
    <t>Is the annual contribution to the replacement reserve within the standard?</t>
  </si>
  <si>
    <t>DSCR - Mandatory</t>
  </si>
  <si>
    <t>DSCR - Total</t>
  </si>
  <si>
    <t>DDA/QCT</t>
  </si>
  <si>
    <t>Pending</t>
  </si>
  <si>
    <t>Status</t>
  </si>
  <si>
    <t>PR</t>
  </si>
  <si>
    <t>VI</t>
  </si>
  <si>
    <t>St. Croix</t>
  </si>
  <si>
    <t>St. John</t>
  </si>
  <si>
    <t>St. Thomas</t>
  </si>
  <si>
    <t xml:space="preserve">Adjuntas </t>
  </si>
  <si>
    <t xml:space="preserve">Aguada </t>
  </si>
  <si>
    <t xml:space="preserve">Aguadilla </t>
  </si>
  <si>
    <t xml:space="preserve">Aguas Buenas </t>
  </si>
  <si>
    <t xml:space="preserve">Aibonito </t>
  </si>
  <si>
    <t xml:space="preserve">Añasco </t>
  </si>
  <si>
    <t xml:space="preserve">Arecibo </t>
  </si>
  <si>
    <t xml:space="preserve">Arroyo </t>
  </si>
  <si>
    <t xml:space="preserve">Barceloneta </t>
  </si>
  <si>
    <t xml:space="preserve">Barranquitas </t>
  </si>
  <si>
    <t xml:space="preserve">Bayamón </t>
  </si>
  <si>
    <t xml:space="preserve">Cabo Rojo </t>
  </si>
  <si>
    <t xml:space="preserve">Caguas </t>
  </si>
  <si>
    <t xml:space="preserve">Camuy </t>
  </si>
  <si>
    <t xml:space="preserve">Canóvanas </t>
  </si>
  <si>
    <t xml:space="preserve">Carolina </t>
  </si>
  <si>
    <t xml:space="preserve">Cataño </t>
  </si>
  <si>
    <t xml:space="preserve">Cayey </t>
  </si>
  <si>
    <t xml:space="preserve">Ceiba </t>
  </si>
  <si>
    <t xml:space="preserve">Ciales </t>
  </si>
  <si>
    <t xml:space="preserve">Cidra </t>
  </si>
  <si>
    <t xml:space="preserve">Coamo </t>
  </si>
  <si>
    <t xml:space="preserve">Comerío </t>
  </si>
  <si>
    <t xml:space="preserve">Corozal </t>
  </si>
  <si>
    <t xml:space="preserve">Culebra </t>
  </si>
  <si>
    <t xml:space="preserve">Dorado </t>
  </si>
  <si>
    <t xml:space="preserve">Fajardo </t>
  </si>
  <si>
    <t xml:space="preserve">Florida </t>
  </si>
  <si>
    <t xml:space="preserve">Guánica </t>
  </si>
  <si>
    <t xml:space="preserve">Guayama </t>
  </si>
  <si>
    <t xml:space="preserve">Guayanilla </t>
  </si>
  <si>
    <t xml:space="preserve">Guaynabo </t>
  </si>
  <si>
    <t xml:space="preserve">Gurabo </t>
  </si>
  <si>
    <t xml:space="preserve">Hatillo </t>
  </si>
  <si>
    <t xml:space="preserve">Hormigueros </t>
  </si>
  <si>
    <t xml:space="preserve">Humacao </t>
  </si>
  <si>
    <t xml:space="preserve">Isabela </t>
  </si>
  <si>
    <t xml:space="preserve">Jayuya </t>
  </si>
  <si>
    <t xml:space="preserve">Juana Díaz </t>
  </si>
  <si>
    <t xml:space="preserve">Juncos </t>
  </si>
  <si>
    <t xml:space="preserve">Lajas </t>
  </si>
  <si>
    <t xml:space="preserve">Lares </t>
  </si>
  <si>
    <t xml:space="preserve">Las Marías </t>
  </si>
  <si>
    <t xml:space="preserve">Las Piedras </t>
  </si>
  <si>
    <t xml:space="preserve">Loíza </t>
  </si>
  <si>
    <t xml:space="preserve">Luquillo </t>
  </si>
  <si>
    <t xml:space="preserve">Manatí </t>
  </si>
  <si>
    <t xml:space="preserve">Maricao </t>
  </si>
  <si>
    <t xml:space="preserve">Maunabo </t>
  </si>
  <si>
    <t xml:space="preserve">Mayagüez </t>
  </si>
  <si>
    <t xml:space="preserve">Moca </t>
  </si>
  <si>
    <t xml:space="preserve">Morovis </t>
  </si>
  <si>
    <t xml:space="preserve">Naguabo </t>
  </si>
  <si>
    <t xml:space="preserve">Naranjito </t>
  </si>
  <si>
    <t xml:space="preserve">Orocovis </t>
  </si>
  <si>
    <t xml:space="preserve">Patillas </t>
  </si>
  <si>
    <t xml:space="preserve">Peñuelas </t>
  </si>
  <si>
    <t xml:space="preserve">Ponce </t>
  </si>
  <si>
    <t xml:space="preserve">Quebradillas </t>
  </si>
  <si>
    <t xml:space="preserve">Rincón </t>
  </si>
  <si>
    <t xml:space="preserve">Río Grande </t>
  </si>
  <si>
    <t xml:space="preserve">Sabana Grande </t>
  </si>
  <si>
    <t xml:space="preserve">Salinas </t>
  </si>
  <si>
    <t xml:space="preserve">San Germán </t>
  </si>
  <si>
    <t xml:space="preserve">San Juan </t>
  </si>
  <si>
    <t xml:space="preserve">San Lorenzo </t>
  </si>
  <si>
    <t xml:space="preserve">San Sebastián </t>
  </si>
  <si>
    <t xml:space="preserve">Santa Isabel </t>
  </si>
  <si>
    <t xml:space="preserve">Toa Alta </t>
  </si>
  <si>
    <t xml:space="preserve">Toa Baja </t>
  </si>
  <si>
    <t xml:space="preserve">Trujillo Alto </t>
  </si>
  <si>
    <t xml:space="preserve">Utuado </t>
  </si>
  <si>
    <t xml:space="preserve">Vega Alta </t>
  </si>
  <si>
    <t xml:space="preserve">Vega Baja </t>
  </si>
  <si>
    <t xml:space="preserve">Vieques </t>
  </si>
  <si>
    <t xml:space="preserve">Villalba </t>
  </si>
  <si>
    <t xml:space="preserve">Yabucoa </t>
  </si>
  <si>
    <t xml:space="preserve">Yauco </t>
  </si>
  <si>
    <t>Check this</t>
  </si>
  <si>
    <t>from total construction &amp; permanent sources.</t>
  </si>
  <si>
    <t>Engineering Fees</t>
  </si>
  <si>
    <t>Architecture Fees</t>
  </si>
  <si>
    <t>Construction Amount</t>
  </si>
  <si>
    <t>Permanent Amount</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</si>
  <si>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</si>
  <si>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</si>
  <si>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</si>
  <si>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</si>
  <si>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</si>
  <si>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</si>
  <si>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</si>
  <si>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</si>
  <si>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</si>
  <si>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</si>
  <si>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</si>
  <si>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</si>
  <si>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</si>
  <si>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</si>
  <si>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</si>
  <si>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</si>
  <si>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</si>
  <si>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</si>
  <si>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</si>
  <si>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</si>
  <si>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</si>
  <si>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</si>
  <si>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</si>
  <si>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</si>
  <si>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</si>
  <si>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</si>
  <si>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</si>
  <si>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</si>
  <si>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</si>
  <si>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NM</t>
  </si>
  <si>
    <t>NC</t>
  </si>
  <si>
    <t>ND</t>
  </si>
  <si>
    <t>OH</t>
  </si>
  <si>
    <t>OK</t>
  </si>
  <si>
    <t>OR</t>
  </si>
  <si>
    <t>PA</t>
  </si>
  <si>
    <t>RI</t>
  </si>
  <si>
    <t>SC</t>
  </si>
  <si>
    <t>SD</t>
  </si>
  <si>
    <t>TN</t>
  </si>
  <si>
    <t>TX</t>
  </si>
  <si>
    <t>UT</t>
  </si>
  <si>
    <t>VT</t>
  </si>
  <si>
    <t>VA</t>
  </si>
  <si>
    <t>WA</t>
  </si>
  <si>
    <t>WV</t>
  </si>
  <si>
    <t>WI</t>
  </si>
  <si>
    <t>WY</t>
  </si>
  <si>
    <t>Notes for Debt and Fees</t>
  </si>
  <si>
    <t>Yes</t>
  </si>
  <si>
    <t>No</t>
  </si>
  <si>
    <t xml:space="preserve">Does the Project have its allocation? </t>
  </si>
  <si>
    <t>Project Name:</t>
  </si>
  <si>
    <t>Monthly Proposed Rent</t>
  </si>
  <si>
    <t>Max Monthly Rent - 30% of AMI</t>
  </si>
  <si>
    <t>Manager Payroll</t>
  </si>
  <si>
    <t>Leave Blank; this is system calculated</t>
  </si>
  <si>
    <t>High Cost County? 1= Y or 0= N</t>
  </si>
  <si>
    <t>DO NOT USE</t>
  </si>
  <si>
    <t>Other (specify on Supplement Tab)</t>
  </si>
  <si>
    <t>Are the "soft" project costs within the Bank's limits?</t>
  </si>
  <si>
    <t>Development Budget</t>
  </si>
  <si>
    <t>Source of Funds</t>
  </si>
  <si>
    <t>Rent Plan</t>
  </si>
  <si>
    <t>15 Year Operating Pro Forma (Commercial)</t>
  </si>
  <si>
    <t>Financial Analysis Results</t>
  </si>
  <si>
    <t>15 Year Operating Pro Forma (Residential)</t>
  </si>
  <si>
    <t>Overview:</t>
  </si>
  <si>
    <t>This worksheet serves to outline the changes to the RPW over time. This will be updated whenever a new version is published to the Bank's website.</t>
  </si>
  <si>
    <t>Brief Description</t>
  </si>
  <si>
    <t>Revision History Details:</t>
  </si>
  <si>
    <t>Revision History</t>
  </si>
  <si>
    <t>Revision History Summary:</t>
  </si>
  <si>
    <t>•Took ahp_125 (1/14/2014) and renamed it to ahp_108. This version of ahp_125 included the most current information</t>
  </si>
  <si>
    <t>AHP-Assisted Units</t>
  </si>
  <si>
    <t>•Added the Project Schedule worksheet</t>
  </si>
  <si>
    <t>Monthly Tenant Portion of Rent</t>
  </si>
  <si>
    <t>Monthly Rental Subsidy</t>
  </si>
  <si>
    <t>Annual Tenant Rent</t>
  </si>
  <si>
    <t>Annual Subsidized Rent</t>
  </si>
  <si>
    <t>Annual Tenant Rents:</t>
  </si>
  <si>
    <t>Annual Subsidized Rents:</t>
  </si>
  <si>
    <t>Tenant Rents</t>
  </si>
  <si>
    <t>Subsidized Rents</t>
  </si>
  <si>
    <t>Ancillary Income (Specify)</t>
  </si>
  <si>
    <t>Subsidy Income (Specify)</t>
  </si>
  <si>
    <t>Gross Rents</t>
  </si>
  <si>
    <t>% Increase</t>
  </si>
  <si>
    <t>Annual</t>
  </si>
  <si>
    <t>AHP/APP-108: Rental Project Workbook</t>
  </si>
  <si>
    <t>AHP Assisted-Units</t>
  </si>
  <si>
    <t>AHP Assisted-Units:</t>
  </si>
  <si>
    <t>•Added annual percent increases to pro-forma line items</t>
  </si>
  <si>
    <t>Miscellaneous Debt (specify)</t>
  </si>
  <si>
    <t>•Changed the formatting on each worksheet to remove white background and then removed the gridlines - this was to make the file size smaller.</t>
  </si>
  <si>
    <t>•Updated financial feasibility guidelines; Vacancy Rates, Operating Expenses, Tax Credit Sales Price</t>
  </si>
  <si>
    <t>First Year  Revenue</t>
  </si>
  <si>
    <t xml:space="preserve">Second Year  Revenue </t>
  </si>
  <si>
    <t>Is the percentage change in net income within the standard?</t>
  </si>
  <si>
    <t>•Added new feasibility guideline of Change in New Income</t>
  </si>
  <si>
    <t>Effective Date</t>
  </si>
  <si>
    <t>Made changes per the 2014 Implementation Plan and future state requirements</t>
  </si>
  <si>
    <t>•Created macro to allow user to cross check data within the RPW and the Application (eForm)</t>
  </si>
  <si>
    <t>•Adjusted targeting to match 2014 Implementation Plan</t>
  </si>
  <si>
    <t>TOTAL-Acquisition</t>
  </si>
  <si>
    <r>
      <rPr>
        <sz val="11"/>
        <rFont val="Calibri"/>
        <family val="2"/>
      </rPr>
      <t>≤</t>
    </r>
    <r>
      <rPr>
        <sz val="11"/>
        <rFont val="Arial"/>
        <family val="2"/>
      </rPr>
      <t>50%</t>
    </r>
  </si>
  <si>
    <t>˃50% and ≤60%</t>
  </si>
  <si>
    <r>
      <rPr>
        <sz val="11"/>
        <rFont val="Calibri"/>
        <family val="2"/>
      </rPr>
      <t>˃</t>
    </r>
    <r>
      <rPr>
        <sz val="11"/>
        <rFont val="Arial"/>
        <family val="2"/>
      </rPr>
      <t>80%</t>
    </r>
  </si>
  <si>
    <t>˃60% and ≤80%</t>
  </si>
  <si>
    <t>Updated the contingency analysis on the results tab</t>
  </si>
  <si>
    <t>Deferred Developer Fee</t>
  </si>
  <si>
    <t>Period</t>
  </si>
  <si>
    <t>Pre-2014</t>
  </si>
  <si>
    <t>Post-2014</t>
  </si>
  <si>
    <t>˃50% and ≤65%</t>
  </si>
  <si>
    <t>˃65% and ≤80%</t>
  </si>
  <si>
    <t>If the project has debt, how much more debt can the existing cash flow support?</t>
  </si>
  <si>
    <t>Variance</t>
  </si>
  <si>
    <t>Non-Arm's Length Transaction or Arm's Length Transaction</t>
  </si>
  <si>
    <t>Committed Amount E&amp;S</t>
  </si>
  <si>
    <t>Variance Since E&amp;S</t>
  </si>
  <si>
    <t>Non-Arm's Length</t>
  </si>
  <si>
    <t>Arm's Length</t>
  </si>
  <si>
    <t>Head of Households</t>
  </si>
  <si>
    <t>1)</t>
  </si>
  <si>
    <t>2)</t>
  </si>
  <si>
    <t>3)</t>
  </si>
  <si>
    <t>4)</t>
  </si>
  <si>
    <t>5)</t>
  </si>
  <si>
    <t>6)</t>
  </si>
  <si>
    <t>For Rehabilitation Projects Only</t>
  </si>
  <si>
    <t>Sponsor Ownership</t>
  </si>
  <si>
    <t>An extension agreement.</t>
  </si>
  <si>
    <t>A letter from an attorney.</t>
  </si>
  <si>
    <t>A letter from the seller.</t>
  </si>
  <si>
    <t>Expired Site Control</t>
  </si>
  <si>
    <t>If Yes (Ownership):</t>
  </si>
  <si>
    <t>If No (Ownership):</t>
  </si>
  <si>
    <t>If Yes (Title)</t>
  </si>
  <si>
    <t>If No (Title)</t>
  </si>
  <si>
    <t>a) A municipal source that confirms the current property owner, property address, and SBL within 6 months of the application.</t>
  </si>
  <si>
    <t>c) A title report dated within 6 months of the application.</t>
  </si>
  <si>
    <t>Evidence of Acquisition</t>
  </si>
  <si>
    <t>A settlement statement</t>
  </si>
  <si>
    <t>A municipal ordinance</t>
  </si>
  <si>
    <t>An executed sales contract</t>
  </si>
  <si>
    <t>A formal letter from the donor or seller</t>
  </si>
  <si>
    <t>Non-arm's length transaction?</t>
  </si>
  <si>
    <t>Non-arm's length confirmed</t>
  </si>
  <si>
    <t>Arm's length confirmed</t>
  </si>
  <si>
    <t>If yes, please provide the following:</t>
  </si>
  <si>
    <t>Confirmation of Committed Amount</t>
  </si>
  <si>
    <t>Check</t>
  </si>
  <si>
    <t>Contractor related?</t>
  </si>
  <si>
    <t>If Contractor related:</t>
  </si>
  <si>
    <t>Provide verifiable evidence that a third party will review the appropriate documents and budgets to determine that the fees and costs charged are reasonable or that a competitive bidding process will be used.</t>
  </si>
  <si>
    <t>Property manager related?</t>
  </si>
  <si>
    <t>If P.M. related:</t>
  </si>
  <si>
    <t>Provide verifiable evidence that a third party will review the appropriate documents and budgets to determine that the fees and costs charged are reasonable.</t>
  </si>
  <si>
    <t>Ex. I #8-11</t>
  </si>
  <si>
    <t>Occupied and Displaced</t>
  </si>
  <si>
    <t>Furnish a copy of the formal Relocation Plan.</t>
  </si>
  <si>
    <t>If tenants will be displaced</t>
  </si>
  <si>
    <t>Occupied and Not Displaced</t>
  </si>
  <si>
    <t>If tenants will not be displaced</t>
  </si>
  <si>
    <t>Describe how the rehabilitation work will be managed in order to minimize the impact on the tenants during the rehabilitation process.</t>
  </si>
  <si>
    <t>AHP Scoring Categories</t>
  </si>
  <si>
    <t>Ex. O Economic Diversity</t>
  </si>
  <si>
    <t>Does the Project have at least 75 percent of the very low income units located in a census tract(s) with a median family income that is equal to or greater than 100 percent of the regional median family income (Metropolitan Statistical Area [MSA]/Metropolitan Division [MD] or non-MSA/MD) as published on the Federal Financial Institutions Examination Council's (FFIEC) website?</t>
  </si>
  <si>
    <t>Economic Diversity Targeting Calculation</t>
  </si>
  <si>
    <t>Drop-down Selection for #1 E.D.</t>
  </si>
  <si>
    <t>Economic Diversity Option 2</t>
  </si>
  <si>
    <t>Drop-down Selection for #3 E.D.</t>
  </si>
  <si>
    <t>N/A</t>
  </si>
  <si>
    <t>a) To receive points under this part of the definition, all properties in the project must be known and identified. Provide the FFIEC printout for all project site(s).
b) In instances where sites are known but addresses are not identified, FFIEC census tract documentation reflecting the exact property/properties must be provided.</t>
  </si>
  <si>
    <t>Project Type:</t>
  </si>
  <si>
    <t>Location:</t>
  </si>
  <si>
    <t>If the "OK?" column says "NA", the guideline does not apply to your project for this category.</t>
  </si>
  <si>
    <t>If the "OK?" column says "Yes", your project is within the guidelines for this category.</t>
  </si>
  <si>
    <t>Review the "OK?" column for each category.</t>
  </si>
  <si>
    <t>This worksheet automatically performs the financial feasibility analysis of your project based on the Financial Feasibility Guidelines of the Federal Home Loan Bank of New York (AHP-101).</t>
  </si>
  <si>
    <t>If the project contains social services, please provide a 15-year operating pro forma that includes social service-related income and expenses.  The Bank does not require a standard format for the social service operating pro forma.  Please note that the majority of this worksheet is not protected, for your ease of use.</t>
  </si>
  <si>
    <t>If the project contains commercial space, please provide a 15-year operating pro forma that includes commercial-related income and expenses.  The Bank does not require a standard format for the commercial operating pro forma.  Please note that the majority of this worksheet is not protected, for your ease of use.</t>
  </si>
  <si>
    <t xml:space="preserve">Input year 1 income and expenses in column D and the annual percentage increase in column B:C for all applicable line items. The remaining years 2-15 will automatically populate based on these inputs. </t>
  </si>
  <si>
    <t xml:space="preserve">The current 15-year operating pro forma must forecast housing-related income and expenses.  Do not include income or expenses associated with activities in the non-housing areas (such as management offices, meeting rooms, social service, recreational areas or commercial space) in this pro forma.  </t>
  </si>
  <si>
    <t>Please refer to the comments within certain cells for additional information/instruction.</t>
  </si>
  <si>
    <t>Fill in the appropriate information for each funder.</t>
  </si>
  <si>
    <t>Input the amount of funds that are not committed.</t>
  </si>
  <si>
    <t>Select the evidence that supports the committed amount.</t>
  </si>
  <si>
    <t>Input the committed amount to the project.</t>
  </si>
  <si>
    <t xml:space="preserve">Section 1A:  Status of Permanent Funding Sources </t>
  </si>
  <si>
    <t>Select the type of funding and provide the corresponding program/funder name along with the amounts available from each source during the construction and permanent phase.</t>
  </si>
  <si>
    <t>Section 1:  Funding Sources</t>
  </si>
  <si>
    <t>If you have Other Soft Costs or Other Working Capital Expenses, provide an itemization on worksheet Supplement.</t>
  </si>
  <si>
    <t xml:space="preserve">Cells shaded orange contain formulas which may help you to identify possible input errors. </t>
  </si>
  <si>
    <t>Cells shaded yellow are unlocked.   Input the data that is applicable to your project in these cells.</t>
  </si>
  <si>
    <t>Note the following formatting information:</t>
  </si>
  <si>
    <t>Rental Project Workbook Instructions</t>
  </si>
  <si>
    <t>FEDERAL HOME LOAN BANK OF NEW YORK</t>
  </si>
  <si>
    <t xml:space="preserve">Indicate which eligible development expenses will be paid for with AHP funds.  Note that the most practical use is for construction costs; funds will not be disbursed until the following has been satisfied:
           • Site is owned by the entity that will develop and operate the site
           • Building permit(s) have been secured
           • Documents such as mortgages, notes and grant agreements related to all construction 
              period sources have been executed
           • All permanent funding commitments have been obtained
</t>
  </si>
  <si>
    <t>The total in both phases (Construction &amp; Permanent) should be equal to each other and to the "Total Project Costs" on the Development Budget.</t>
  </si>
  <si>
    <t>The "Variance" column indicates the difference in percentage from the result and the Bank's guideline. This column is for your information only.</t>
  </si>
  <si>
    <t>Major</t>
  </si>
  <si>
    <t>Rehabilitation</t>
  </si>
  <si>
    <t>General Requirements</t>
  </si>
  <si>
    <t>Contractor's Overhead</t>
  </si>
  <si>
    <t>Contractor's Profit</t>
  </si>
  <si>
    <t>Title</t>
  </si>
  <si>
    <t xml:space="preserve">The Rent Plan is a tool used to identify the following: 
</t>
  </si>
  <si>
    <t>An executed deed is provided.</t>
  </si>
  <si>
    <t>An executed lease, the effective date, and the expiration date is provided.</t>
  </si>
  <si>
    <t>An executed purchase option, the effective date, and the expiration date is provided.</t>
  </si>
  <si>
    <t>A municipal ordinance, the effective date, and the expiration date is provided.</t>
  </si>
  <si>
    <t>A sales agreement, the effective date, and the expiration date is provided.</t>
  </si>
  <si>
    <t>New Construction &amp; Rehabilitation</t>
  </si>
  <si>
    <t>b) If the site is owned by a local, state, or federal government entity, a letter from the seller's attorney confirming the current property owner, property address and Section, Block &amp; Lot.</t>
  </si>
  <si>
    <t>Is the capitalized replacement reserve no greater the resulting standard?</t>
  </si>
  <si>
    <t>OTHER FINANCING SOURCES</t>
  </si>
  <si>
    <t>Project Description - Project Type</t>
  </si>
  <si>
    <t>The listed items should mirror the total Other Soft Costs or Other Working Capital Expenses noted on the Development Budget section.</t>
  </si>
  <si>
    <t>For Projects have existing debt, complete the Pre-Existing Debt section at the bottom of the page.</t>
  </si>
  <si>
    <t>If the "OK?" column says "Explain", your project is not within the guidelines for this category.  Check the cells referenced in the formulas to see if you input your information correctly, modify your budgets OR provide a written statement to explain why the project is not within the guidelines in the Financial Narrative section accordingly.</t>
  </si>
  <si>
    <t>Please save this workbook with the name "Rental Project Workbook".</t>
  </si>
  <si>
    <t>Provided</t>
  </si>
  <si>
    <t>Not Provided</t>
  </si>
  <si>
    <t>Is the “hard” project development cost within the Bank’s limits?</t>
  </si>
  <si>
    <t>1.)</t>
  </si>
  <si>
    <t>2.)</t>
  </si>
  <si>
    <t>3.)</t>
  </si>
  <si>
    <t>4.)</t>
  </si>
  <si>
    <t>5.)</t>
  </si>
  <si>
    <t>6.)</t>
  </si>
  <si>
    <t>7.)</t>
  </si>
  <si>
    <t>8.)</t>
  </si>
  <si>
    <t>9.)</t>
  </si>
  <si>
    <t>10.)</t>
  </si>
  <si>
    <t>11.)</t>
  </si>
  <si>
    <t>12.)</t>
  </si>
  <si>
    <t>13.)</t>
  </si>
  <si>
    <t>14.)</t>
  </si>
  <si>
    <t>15.)</t>
  </si>
  <si>
    <t>16.)</t>
  </si>
  <si>
    <t>17.)</t>
  </si>
  <si>
    <t>2. Existing Reserve Account(s)</t>
  </si>
  <si>
    <t>3. Source of Funds Comparison</t>
  </si>
  <si>
    <t>1.)  Funding Commitment Documentation</t>
  </si>
  <si>
    <t>Table of Contents</t>
  </si>
  <si>
    <r>
      <rPr>
        <b/>
        <u/>
        <sz val="10"/>
        <color theme="0"/>
        <rFont val="Arial"/>
        <family val="2"/>
      </rPr>
      <t>Instructions:</t>
    </r>
    <r>
      <rPr>
        <b/>
        <sz val="10"/>
        <color theme="0"/>
        <rFont val="Arial"/>
        <family val="2"/>
      </rPr>
      <t xml:space="preserve"> 
</t>
    </r>
    <r>
      <rPr>
        <sz val="10"/>
        <color theme="0"/>
        <rFont val="Arial"/>
        <family val="2"/>
      </rPr>
      <t xml:space="preserve">Provide current third-party evidence of any other financing sources that are already committed or in place to fund the Project. 
If the project has closed on any funding sources, the executed funding source documentation (such as grant agreements, mortgages and/or notes) should be submitted instead of commitment letters. </t>
    </r>
  </si>
  <si>
    <r>
      <rPr>
        <b/>
        <sz val="10"/>
        <color theme="1"/>
        <rFont val="Arial"/>
        <family val="2"/>
      </rPr>
      <t>a.) Acceptable documentation includes:</t>
    </r>
    <r>
      <rPr>
        <sz val="10"/>
        <color theme="1"/>
        <rFont val="Arial"/>
        <family val="2"/>
      </rPr>
      <t xml:space="preserve">
          1.    Current executed loan commitment letters
          2.    Grant award letters
          3.    Ordinances 
          4.    Executed grant agreements and/or
          5.    Executed loan documents 
</t>
    </r>
  </si>
  <si>
    <r>
      <rPr>
        <b/>
        <i/>
        <sz val="10"/>
        <color theme="0"/>
        <rFont val="Arial"/>
        <family val="2"/>
      </rPr>
      <t xml:space="preserve">Note:
</t>
    </r>
    <r>
      <rPr>
        <sz val="10"/>
        <color theme="0"/>
        <rFont val="Arial"/>
        <family val="2"/>
      </rPr>
      <t xml:space="preserve"> All funding source documentation must be project specific. Letters of intent or conditional commitment letters do not constitute commitment letters.</t>
    </r>
  </si>
  <si>
    <r>
      <rPr>
        <b/>
        <u/>
        <sz val="10"/>
        <color theme="0"/>
        <rFont val="Arial"/>
        <family val="2"/>
      </rPr>
      <t>Instructions:</t>
    </r>
    <r>
      <rPr>
        <sz val="10"/>
        <color theme="0"/>
        <rFont val="Arial"/>
        <family val="2"/>
      </rPr>
      <t xml:space="preserve"> Provide the following, if applicable:</t>
    </r>
  </si>
  <si>
    <r>
      <rPr>
        <b/>
        <u/>
        <sz val="10"/>
        <color theme="0"/>
        <rFont val="Arial"/>
        <family val="2"/>
      </rPr>
      <t>Instructions</t>
    </r>
    <r>
      <rPr>
        <b/>
        <sz val="10"/>
        <color theme="0"/>
        <rFont val="Arial"/>
        <family val="2"/>
      </rPr>
      <t>:</t>
    </r>
    <r>
      <rPr>
        <sz val="10"/>
        <color theme="0"/>
        <rFont val="Arial"/>
        <family val="2"/>
      </rPr>
      <t xml:space="preserve"> Provide the commitment amount as indicated on each funding source documentation. If the amount entered is different from the amount provided on the  
please revise accordingly.
Please note that prior to complete the following table, ensure the Source of Funds section of the Rental Project WorkBook (AHP/APP-108) is completed.</t>
    </r>
  </si>
  <si>
    <t>Virgin Islands</t>
  </si>
  <si>
    <t>St. Thomas Island, VI</t>
  </si>
  <si>
    <t>NCNTY78030N78030</t>
  </si>
  <si>
    <t>7803099999</t>
  </si>
  <si>
    <t>St. John Island, VI</t>
  </si>
  <si>
    <t>NCNTY78020N78020</t>
  </si>
  <si>
    <t>7802099999</t>
  </si>
  <si>
    <t>St. Croix Island, VI</t>
  </si>
  <si>
    <t>NCNTY78010N78010</t>
  </si>
  <si>
    <t>7801099999</t>
  </si>
  <si>
    <t>Puerto Rico</t>
  </si>
  <si>
    <t>Yauco Municipio</t>
  </si>
  <si>
    <t>Yauco, PR HUD Metro FMR Area</t>
  </si>
  <si>
    <t>METRO38660M49500</t>
  </si>
  <si>
    <t>7215399999</t>
  </si>
  <si>
    <t>Yabucoa Municipio</t>
  </si>
  <si>
    <t>San Juan-Guaynabo, PR HUD Metro FMR Area</t>
  </si>
  <si>
    <t>METRO41980MM7440</t>
  </si>
  <si>
    <t>7215199999</t>
  </si>
  <si>
    <t>Villalba Municipio</t>
  </si>
  <si>
    <t>Ponce, PR HUD Metro FMR Area</t>
  </si>
  <si>
    <t>METRO38660M38660</t>
  </si>
  <si>
    <t>7214999999</t>
  </si>
  <si>
    <t>Vieques Municipio</t>
  </si>
  <si>
    <t>Puerto Rico HUD Nonmetro Area</t>
  </si>
  <si>
    <t>NCNTY72923N72923</t>
  </si>
  <si>
    <t>7214799999</t>
  </si>
  <si>
    <t>Vega Baja Municipio</t>
  </si>
  <si>
    <t>7214599999</t>
  </si>
  <si>
    <t>Vega Alta Municipio</t>
  </si>
  <si>
    <t>7214399999</t>
  </si>
  <si>
    <t>Utuado Municipio</t>
  </si>
  <si>
    <t>Utuado Municipio, PR HUD Metro FMR Area</t>
  </si>
  <si>
    <t>METRO10380N72141</t>
  </si>
  <si>
    <t>7214199999</t>
  </si>
  <si>
    <t>Trujillo Alto Municipio</t>
  </si>
  <si>
    <t>7213999999</t>
  </si>
  <si>
    <t>Toa Baja Municipio</t>
  </si>
  <si>
    <t>7213799999</t>
  </si>
  <si>
    <t>Toa Alta Municipio</t>
  </si>
  <si>
    <t>7213599999</t>
  </si>
  <si>
    <t>Santa Isabel Municipio</t>
  </si>
  <si>
    <t>7213399999</t>
  </si>
  <si>
    <t>San Sebastián Municipio</t>
  </si>
  <si>
    <t>Aguadilla-Isabela, PR HUD Metro FMR Area</t>
  </si>
  <si>
    <t>METRO10380M10380</t>
  </si>
  <si>
    <t>7213199999</t>
  </si>
  <si>
    <t>San Lorenzo Municipio</t>
  </si>
  <si>
    <t>Caguas, PR HUD Metro FMR Area</t>
  </si>
  <si>
    <t>METRO41980MM1310</t>
  </si>
  <si>
    <t>7212999999</t>
  </si>
  <si>
    <t>San Juan Municipio</t>
  </si>
  <si>
    <t>7212799999</t>
  </si>
  <si>
    <t>San Germán Municipio</t>
  </si>
  <si>
    <t>San German, PR MSA</t>
  </si>
  <si>
    <t>METRO41900M41900</t>
  </si>
  <si>
    <t>7212599999</t>
  </si>
  <si>
    <t>Salinas Municipio</t>
  </si>
  <si>
    <t>7212399999</t>
  </si>
  <si>
    <t>Sabana Grande Municipio</t>
  </si>
  <si>
    <t>7212199999</t>
  </si>
  <si>
    <t>Río Grande Municipio</t>
  </si>
  <si>
    <t>7211999999</t>
  </si>
  <si>
    <t>Rincón Municipio</t>
  </si>
  <si>
    <t>7211799999</t>
  </si>
  <si>
    <t>Quebradillas Municipio</t>
  </si>
  <si>
    <t>Quebradillas Municipio, PR HUD Metro FMR Area</t>
  </si>
  <si>
    <t>METRO11640N72923</t>
  </si>
  <si>
    <t>7211599999</t>
  </si>
  <si>
    <t>Ponce Municipio</t>
  </si>
  <si>
    <t>7211399999</t>
  </si>
  <si>
    <t>Peñuelas Municipio</t>
  </si>
  <si>
    <t>7211199999</t>
  </si>
  <si>
    <t>Patillas Municipio</t>
  </si>
  <si>
    <t>Guayama, PR MSA</t>
  </si>
  <si>
    <t>METRO25020M25020</t>
  </si>
  <si>
    <t>7210999999</t>
  </si>
  <si>
    <t>Orocovis Municipio</t>
  </si>
  <si>
    <t>Barranquitas-Aibonito, PR HUD Metro FMR Area</t>
  </si>
  <si>
    <t>METRO41980N72923</t>
  </si>
  <si>
    <t>7210799999</t>
  </si>
  <si>
    <t>Naranjito Municipio</t>
  </si>
  <si>
    <t>7210599999</t>
  </si>
  <si>
    <t>Naguabo Municipio</t>
  </si>
  <si>
    <t>7210399999</t>
  </si>
  <si>
    <t>Morovis Municipio</t>
  </si>
  <si>
    <t>7210199999</t>
  </si>
  <si>
    <t>Moca Municipio</t>
  </si>
  <si>
    <t>7209999999</t>
  </si>
  <si>
    <t>Mayagüez Municipio</t>
  </si>
  <si>
    <t>Mayagüez, PR MSA</t>
  </si>
  <si>
    <t>METRO32420M32420</t>
  </si>
  <si>
    <t>7209799999</t>
  </si>
  <si>
    <t>Maunabo Municipio</t>
  </si>
  <si>
    <t>7209599999</t>
  </si>
  <si>
    <t>Maricao Municipio</t>
  </si>
  <si>
    <t>7209399999</t>
  </si>
  <si>
    <t>Manatí Municipio</t>
  </si>
  <si>
    <t>7209199999</t>
  </si>
  <si>
    <t>Luquillo Municipio</t>
  </si>
  <si>
    <t>Fajardo, PR HUD Metro FMR Area</t>
  </si>
  <si>
    <t>METRO41980M21940</t>
  </si>
  <si>
    <t>7208999999</t>
  </si>
  <si>
    <t>Loíza Municipio</t>
  </si>
  <si>
    <t>7208799999</t>
  </si>
  <si>
    <t>Las Piedras Municipio</t>
  </si>
  <si>
    <t>7208599999</t>
  </si>
  <si>
    <t>Las Marías Municipio</t>
  </si>
  <si>
    <t>7208399999</t>
  </si>
  <si>
    <t>Lares Municipio</t>
  </si>
  <si>
    <t>7208199999</t>
  </si>
  <si>
    <t>Lajas Municipio</t>
  </si>
  <si>
    <t>7207999999</t>
  </si>
  <si>
    <t>Juncos Municipio</t>
  </si>
  <si>
    <t>7207799999</t>
  </si>
  <si>
    <t>Juana Díaz Municipio</t>
  </si>
  <si>
    <t>7207599999</t>
  </si>
  <si>
    <t>Jayuya Municipio</t>
  </si>
  <si>
    <t>7207399999</t>
  </si>
  <si>
    <t>Isabela Municipio</t>
  </si>
  <si>
    <t>7207199999</t>
  </si>
  <si>
    <t>Humacao Municipio</t>
  </si>
  <si>
    <t>7206999999</t>
  </si>
  <si>
    <t>Hormigueros Municipio</t>
  </si>
  <si>
    <t>7206799999</t>
  </si>
  <si>
    <t>Hatillo Municipio</t>
  </si>
  <si>
    <t>Arecibo, PR HUD Metro FMR Area</t>
  </si>
  <si>
    <t>METRO11640MM0470</t>
  </si>
  <si>
    <t>7206599999</t>
  </si>
  <si>
    <t>Gurabo Municipio</t>
  </si>
  <si>
    <t>7206399999</t>
  </si>
  <si>
    <t>Guaynabo Municipio</t>
  </si>
  <si>
    <t>7206199999</t>
  </si>
  <si>
    <t>Guayanilla Municipio</t>
  </si>
  <si>
    <t>7205999999</t>
  </si>
  <si>
    <t>Guayama Municipio</t>
  </si>
  <si>
    <t>7205799999</t>
  </si>
  <si>
    <t>Guánica Municipio</t>
  </si>
  <si>
    <t>7205599999</t>
  </si>
  <si>
    <t>Florida Municipio</t>
  </si>
  <si>
    <t>7205499999</t>
  </si>
  <si>
    <t>Fajardo Municipio</t>
  </si>
  <si>
    <t>7205399999</t>
  </si>
  <si>
    <t>Dorado Municipio</t>
  </si>
  <si>
    <t>7205199999</t>
  </si>
  <si>
    <t>Culebra Municipio</t>
  </si>
  <si>
    <t>7204999999</t>
  </si>
  <si>
    <t>Corozal Municipio</t>
  </si>
  <si>
    <t>7204799999</t>
  </si>
  <si>
    <t>Comerío Municipio</t>
  </si>
  <si>
    <t>7204599999</t>
  </si>
  <si>
    <t>Coamo Municipio</t>
  </si>
  <si>
    <t>7204399999</t>
  </si>
  <si>
    <t>Cidra Municipio</t>
  </si>
  <si>
    <t>7204199999</t>
  </si>
  <si>
    <t>Ciales Municipio</t>
  </si>
  <si>
    <t>7203999999</t>
  </si>
  <si>
    <t>Ceiba Municipio</t>
  </si>
  <si>
    <t>7203799999</t>
  </si>
  <si>
    <t>Cayey Municipio</t>
  </si>
  <si>
    <t>7203599999</t>
  </si>
  <si>
    <t>Cataño Municipio</t>
  </si>
  <si>
    <t>7203399999</t>
  </si>
  <si>
    <t>Carolina Municipio</t>
  </si>
  <si>
    <t>7203199999</t>
  </si>
  <si>
    <t>Canóvanas Municipio</t>
  </si>
  <si>
    <t>7202999999</t>
  </si>
  <si>
    <t>Camuy Municipio</t>
  </si>
  <si>
    <t>7202799999</t>
  </si>
  <si>
    <t>Caguas Municipio</t>
  </si>
  <si>
    <t>7202599999</t>
  </si>
  <si>
    <t>Cabo Rojo Municipio</t>
  </si>
  <si>
    <t>7202399999</t>
  </si>
  <si>
    <t>Bayamón Municipio</t>
  </si>
  <si>
    <t>7202199999</t>
  </si>
  <si>
    <t>Barranquitas Municipio</t>
  </si>
  <si>
    <t>7201999999</t>
  </si>
  <si>
    <t>Barceloneta Municipio</t>
  </si>
  <si>
    <t>7201799999</t>
  </si>
  <si>
    <t>Arroyo Municipio</t>
  </si>
  <si>
    <t>7201599999</t>
  </si>
  <si>
    <t>Arecibo Municipio</t>
  </si>
  <si>
    <t>7201399999</t>
  </si>
  <si>
    <t>Añasco Municipio</t>
  </si>
  <si>
    <t>7201199999</t>
  </si>
  <si>
    <t>Aibonito Municipio</t>
  </si>
  <si>
    <t>7200999999</t>
  </si>
  <si>
    <t>Aguas Buenas Municipio</t>
  </si>
  <si>
    <t>7200799999</t>
  </si>
  <si>
    <t>Aguadilla Municipio</t>
  </si>
  <si>
    <t>7200599999</t>
  </si>
  <si>
    <t>Aguada Municipio</t>
  </si>
  <si>
    <t>7200399999</t>
  </si>
  <si>
    <t>Adjuntas Municipio</t>
  </si>
  <si>
    <t>7200199999</t>
  </si>
  <si>
    <t>Northern Mariana Isl</t>
  </si>
  <si>
    <t>Northern Mariana Islands</t>
  </si>
  <si>
    <t>NCNTY69999N69999</t>
  </si>
  <si>
    <t>6999999999</t>
  </si>
  <si>
    <t>MP</t>
  </si>
  <si>
    <t>Guam</t>
  </si>
  <si>
    <t>NCNTY66010N66010</t>
  </si>
  <si>
    <t>6601099999</t>
  </si>
  <si>
    <t>GU</t>
  </si>
  <si>
    <t>American Samoa</t>
  </si>
  <si>
    <t>NCNTY60999N60999</t>
  </si>
  <si>
    <t>6099999999</t>
  </si>
  <si>
    <t>AS</t>
  </si>
  <si>
    <t>Weston County</t>
  </si>
  <si>
    <t>Weston County, WY</t>
  </si>
  <si>
    <t>NCNTY56045N56045</t>
  </si>
  <si>
    <t>5604599999</t>
  </si>
  <si>
    <t>Washakie County</t>
  </si>
  <si>
    <t>Washakie County, WY</t>
  </si>
  <si>
    <t>NCNTY56043N56043</t>
  </si>
  <si>
    <t>5604399999</t>
  </si>
  <si>
    <t>Uinta County</t>
  </si>
  <si>
    <t>Uinta County, WY</t>
  </si>
  <si>
    <t>NCNTY56041N56041</t>
  </si>
  <si>
    <t>5604199999</t>
  </si>
  <si>
    <t>Teton County</t>
  </si>
  <si>
    <t>Teton County, WY</t>
  </si>
  <si>
    <t>NCNTY56039N56039</t>
  </si>
  <si>
    <t>5603999999</t>
  </si>
  <si>
    <t>Sweetwater County</t>
  </si>
  <si>
    <t>Sweetwater County, WY</t>
  </si>
  <si>
    <t>NCNTY56037N56037</t>
  </si>
  <si>
    <t>5603799999</t>
  </si>
  <si>
    <t>Sublette County</t>
  </si>
  <si>
    <t>Sublette County, WY</t>
  </si>
  <si>
    <t>NCNTY56035N56035</t>
  </si>
  <si>
    <t>5603599999</t>
  </si>
  <si>
    <t>Sheridan County</t>
  </si>
  <si>
    <t>Sheridan County, WY</t>
  </si>
  <si>
    <t>NCNTY56033N56033</t>
  </si>
  <si>
    <t>5603399999</t>
  </si>
  <si>
    <t>Platte County</t>
  </si>
  <si>
    <t>Platte County, WY</t>
  </si>
  <si>
    <t>NCNTY56031N56031</t>
  </si>
  <si>
    <t>5603199999</t>
  </si>
  <si>
    <t>Park County</t>
  </si>
  <si>
    <t>Park County, WY</t>
  </si>
  <si>
    <t>NCNTY56029N56029</t>
  </si>
  <si>
    <t>5602999999</t>
  </si>
  <si>
    <t>Niobrara County</t>
  </si>
  <si>
    <t>Niobrara County, WY</t>
  </si>
  <si>
    <t>NCNTY56027N56027</t>
  </si>
  <si>
    <t>5602799999</t>
  </si>
  <si>
    <t>Natrona County</t>
  </si>
  <si>
    <t>Casper, WY MSA</t>
  </si>
  <si>
    <t>METRO16220M16220</t>
  </si>
  <si>
    <t>5602599999</t>
  </si>
  <si>
    <t>Lincoln County</t>
  </si>
  <si>
    <t>Lincoln County, WY</t>
  </si>
  <si>
    <t>NCNTY56023N56023</t>
  </si>
  <si>
    <t>5602399999</t>
  </si>
  <si>
    <t>Laramie County</t>
  </si>
  <si>
    <t>Cheyenne, WY MSA</t>
  </si>
  <si>
    <t>METRO16940M16940</t>
  </si>
  <si>
    <t>5602199999</t>
  </si>
  <si>
    <t>Johnson County</t>
  </si>
  <si>
    <t>Johnson County, WY</t>
  </si>
  <si>
    <t>NCNTY56019N56019</t>
  </si>
  <si>
    <t>5601999999</t>
  </si>
  <si>
    <t>Hot Springs County</t>
  </si>
  <si>
    <t>Hot Springs County, WY</t>
  </si>
  <si>
    <t>NCNTY56017N56017</t>
  </si>
  <si>
    <t>5601799999</t>
  </si>
  <si>
    <t>Goshen County</t>
  </si>
  <si>
    <t>Goshen County, WY</t>
  </si>
  <si>
    <t>NCNTY56015N56015</t>
  </si>
  <si>
    <t>5601599999</t>
  </si>
  <si>
    <t>Fremont County</t>
  </si>
  <si>
    <t>Fremont County, WY</t>
  </si>
  <si>
    <t>NCNTY56013N56013</t>
  </si>
  <si>
    <t>5601399999</t>
  </si>
  <si>
    <t>Crook County</t>
  </si>
  <si>
    <t>Crook County, WY</t>
  </si>
  <si>
    <t>NCNTY56011N56011</t>
  </si>
  <si>
    <t>5601199999</t>
  </si>
  <si>
    <t>Converse County</t>
  </si>
  <si>
    <t>Converse County, WY</t>
  </si>
  <si>
    <t>NCNTY56009N56009</t>
  </si>
  <si>
    <t>5600999999</t>
  </si>
  <si>
    <t>Carbon County</t>
  </si>
  <si>
    <t>Carbon County, WY</t>
  </si>
  <si>
    <t>NCNTY56007N56007</t>
  </si>
  <si>
    <t>5600799999</t>
  </si>
  <si>
    <t>Campbell County</t>
  </si>
  <si>
    <t>Campbell County, WY</t>
  </si>
  <si>
    <t>NCNTY56005N56005</t>
  </si>
  <si>
    <t>5600599999</t>
  </si>
  <si>
    <t>Big Horn County</t>
  </si>
  <si>
    <t>Big Horn County, WY</t>
  </si>
  <si>
    <t>NCNTY56003N56003</t>
  </si>
  <si>
    <t>5600399999</t>
  </si>
  <si>
    <t>Albany County</t>
  </si>
  <si>
    <t>Albany County, WY</t>
  </si>
  <si>
    <t>NCNTY56001N56001</t>
  </si>
  <si>
    <t>5600199999</t>
  </si>
  <si>
    <t>Wisconsin</t>
  </si>
  <si>
    <t>Wood County</t>
  </si>
  <si>
    <t>Wood County, WI</t>
  </si>
  <si>
    <t>NCNTY55141N55141</t>
  </si>
  <si>
    <t>5514199999</t>
  </si>
  <si>
    <t>Winnebago County</t>
  </si>
  <si>
    <t>Oshkosh-Neenah, WI MSA</t>
  </si>
  <si>
    <t>METRO36780M36780</t>
  </si>
  <si>
    <t>5513999999</t>
  </si>
  <si>
    <t>Waushara County</t>
  </si>
  <si>
    <t>Waushara County, WI</t>
  </si>
  <si>
    <t>NCNTY55137N55137</t>
  </si>
  <si>
    <t>5513799999</t>
  </si>
  <si>
    <t>Waupaca County</t>
  </si>
  <si>
    <t>Waupaca County, WI</t>
  </si>
  <si>
    <t>NCNTY55135N55135</t>
  </si>
  <si>
    <t>5513599999</t>
  </si>
  <si>
    <t>Waukesha County</t>
  </si>
  <si>
    <t>Milwaukee-Waukesha-West Allis, WI MSA</t>
  </si>
  <si>
    <t>METRO33340M33340</t>
  </si>
  <si>
    <t>5513399999</t>
  </si>
  <si>
    <t>Washington County</t>
  </si>
  <si>
    <t>5513199999</t>
  </si>
  <si>
    <t>Washburn County</t>
  </si>
  <si>
    <t>Washburn County, WI</t>
  </si>
  <si>
    <t>NCNTY55129N55129</t>
  </si>
  <si>
    <t>5512999999</t>
  </si>
  <si>
    <t>Walworth County</t>
  </si>
  <si>
    <t>Walworth County, WI</t>
  </si>
  <si>
    <t>NCNTY55127N55127</t>
  </si>
  <si>
    <t>5512799999</t>
  </si>
  <si>
    <t>Vilas County</t>
  </si>
  <si>
    <t>Vilas County, WI</t>
  </si>
  <si>
    <t>NCNTY55125N55125</t>
  </si>
  <si>
    <t>5512599999</t>
  </si>
  <si>
    <t>Vernon County</t>
  </si>
  <si>
    <t>Vernon County, WI</t>
  </si>
  <si>
    <t>NCNTY55123N55123</t>
  </si>
  <si>
    <t>5512399999</t>
  </si>
  <si>
    <t>Trempealeau County</t>
  </si>
  <si>
    <t>Trempealeau County, WI</t>
  </si>
  <si>
    <t>NCNTY55121N55121</t>
  </si>
  <si>
    <t>5512199999</t>
  </si>
  <si>
    <t>Taylor County</t>
  </si>
  <si>
    <t>Taylor County, WI</t>
  </si>
  <si>
    <t>NCNTY55119N55119</t>
  </si>
  <si>
    <t>5511999999</t>
  </si>
  <si>
    <t>Sheboygan County</t>
  </si>
  <si>
    <t>Sheboygan, WI MSA</t>
  </si>
  <si>
    <t>METRO43100M43100</t>
  </si>
  <si>
    <t>5511799999</t>
  </si>
  <si>
    <t>Shawano County</t>
  </si>
  <si>
    <t>Shawano County, WI</t>
  </si>
  <si>
    <t>NCNTY55115N55115</t>
  </si>
  <si>
    <t>5511599999</t>
  </si>
  <si>
    <t>Sawyer County</t>
  </si>
  <si>
    <t>Sawyer County, WI</t>
  </si>
  <si>
    <t>NCNTY55113N55113</t>
  </si>
  <si>
    <t>5511399999</t>
  </si>
  <si>
    <t>Sauk County</t>
  </si>
  <si>
    <t>Sauk County, WI</t>
  </si>
  <si>
    <t>NCNTY55111N55111</t>
  </si>
  <si>
    <t>5511199999</t>
  </si>
  <si>
    <t>St. Croix County</t>
  </si>
  <si>
    <t>Minneapolis-St. Paul-Bloomington, MN-WI HUD Metro FMR Area</t>
  </si>
  <si>
    <t>METRO33460M33460</t>
  </si>
  <si>
    <t>5510999999</t>
  </si>
  <si>
    <t>Rusk County</t>
  </si>
  <si>
    <t>Rusk County, WI</t>
  </si>
  <si>
    <t>NCNTY55107N55107</t>
  </si>
  <si>
    <t>5510799999</t>
  </si>
  <si>
    <t>Rock County</t>
  </si>
  <si>
    <t>Janesville-Beloit, WI MSA</t>
  </si>
  <si>
    <t>METRO27500M27500</t>
  </si>
  <si>
    <t>5510599999</t>
  </si>
  <si>
    <t>Richland County</t>
  </si>
  <si>
    <t>Richland County, WI</t>
  </si>
  <si>
    <t>NCNTY55103N55103</t>
  </si>
  <si>
    <t>5510399999</t>
  </si>
  <si>
    <t>Racine County</t>
  </si>
  <si>
    <t>Racine, WI MSA</t>
  </si>
  <si>
    <t>METRO39540M39540</t>
  </si>
  <si>
    <t>5510199999</t>
  </si>
  <si>
    <t>Price County</t>
  </si>
  <si>
    <t>Price County, WI</t>
  </si>
  <si>
    <t>NCNTY55099N55099</t>
  </si>
  <si>
    <t>5509999999</t>
  </si>
  <si>
    <t>Portage County</t>
  </si>
  <si>
    <t>Portage County, WI</t>
  </si>
  <si>
    <t>NCNTY55097N55097</t>
  </si>
  <si>
    <t>5509799999</t>
  </si>
  <si>
    <t>Polk County</t>
  </si>
  <si>
    <t>Polk County, WI</t>
  </si>
  <si>
    <t>NCNTY55095N55095</t>
  </si>
  <si>
    <t>5509599999</t>
  </si>
  <si>
    <t>Pierce County</t>
  </si>
  <si>
    <t>5509399999</t>
  </si>
  <si>
    <t>Pepin County</t>
  </si>
  <si>
    <t>Pepin County, WI</t>
  </si>
  <si>
    <t>NCNTY55091N55091</t>
  </si>
  <si>
    <t>5509199999</t>
  </si>
  <si>
    <t>Ozaukee County</t>
  </si>
  <si>
    <t>5508999999</t>
  </si>
  <si>
    <t>Outagamie County</t>
  </si>
  <si>
    <t>Appleton, WI MSA</t>
  </si>
  <si>
    <t>METRO11540M11540</t>
  </si>
  <si>
    <t>5508799999</t>
  </si>
  <si>
    <t>Oneida County</t>
  </si>
  <si>
    <t>Oneida County, WI</t>
  </si>
  <si>
    <t>NCNTY55085N55085</t>
  </si>
  <si>
    <t>5508599999</t>
  </si>
  <si>
    <t>Oconto County</t>
  </si>
  <si>
    <t>Oconto County, WI HUD Metro FMR Area</t>
  </si>
  <si>
    <t>METRO24580N55083</t>
  </si>
  <si>
    <t>5508399999</t>
  </si>
  <si>
    <t>Monroe County</t>
  </si>
  <si>
    <t>Monroe County, WI</t>
  </si>
  <si>
    <t>NCNTY55081N55081</t>
  </si>
  <si>
    <t>5508199999</t>
  </si>
  <si>
    <t>Milwaukee County</t>
  </si>
  <si>
    <t>5507999999</t>
  </si>
  <si>
    <t>Menominee County</t>
  </si>
  <si>
    <t>Menominee County, WI</t>
  </si>
  <si>
    <t>NCNTY55078N55078</t>
  </si>
  <si>
    <t>5507899999</t>
  </si>
  <si>
    <t>Marquette County</t>
  </si>
  <si>
    <t>Marquette County, WI</t>
  </si>
  <si>
    <t>NCNTY55077N55077</t>
  </si>
  <si>
    <t>5507799999</t>
  </si>
  <si>
    <t>Marinette County</t>
  </si>
  <si>
    <t>Marinette County, WI</t>
  </si>
  <si>
    <t>NCNTY55075N55075</t>
  </si>
  <si>
    <t>5507599999</t>
  </si>
  <si>
    <t>Marathon County</t>
  </si>
  <si>
    <t>Wausau, WI MSA</t>
  </si>
  <si>
    <t>METRO48140M48140</t>
  </si>
  <si>
    <t>5507399999</t>
  </si>
  <si>
    <t>Manitowoc County</t>
  </si>
  <si>
    <t>Manitowoc County, WI</t>
  </si>
  <si>
    <t>NCNTY55071N55071</t>
  </si>
  <si>
    <t>5507199999</t>
  </si>
  <si>
    <t>Lincoln County, WI</t>
  </si>
  <si>
    <t>NCNTY55069N55069</t>
  </si>
  <si>
    <t>5506999999</t>
  </si>
  <si>
    <t>Langlade County</t>
  </si>
  <si>
    <t>Langlade County, WI</t>
  </si>
  <si>
    <t>NCNTY55067N55067</t>
  </si>
  <si>
    <t>5506799999</t>
  </si>
  <si>
    <t>Lafayette County</t>
  </si>
  <si>
    <t>Lafayette County, WI</t>
  </si>
  <si>
    <t>NCNTY55065N55065</t>
  </si>
  <si>
    <t>5506599999</t>
  </si>
  <si>
    <t>La Crosse County</t>
  </si>
  <si>
    <t>La Crosse-Onalaska, WI-MN MSA</t>
  </si>
  <si>
    <t>METRO29100M29100</t>
  </si>
  <si>
    <t>5506399999</t>
  </si>
  <si>
    <t>Kewaunee County</t>
  </si>
  <si>
    <t>Green Bay, WI HUD Metro FMR Area</t>
  </si>
  <si>
    <t>METRO24580M24580</t>
  </si>
  <si>
    <t>5506199999</t>
  </si>
  <si>
    <t>Kenosha County</t>
  </si>
  <si>
    <t>Kenosha County, WI HUD Metro FMR Area</t>
  </si>
  <si>
    <t>METRO16980MM3800</t>
  </si>
  <si>
    <t>5505999999</t>
  </si>
  <si>
    <t>Juneau County</t>
  </si>
  <si>
    <t>Juneau County, WI</t>
  </si>
  <si>
    <t>NCNTY55057N55057</t>
  </si>
  <si>
    <t>5505799999</t>
  </si>
  <si>
    <t>Jefferson County</t>
  </si>
  <si>
    <t>Jefferson County, WI</t>
  </si>
  <si>
    <t>NCNTY55055N55055</t>
  </si>
  <si>
    <t>5505599999</t>
  </si>
  <si>
    <t>Jackson County</t>
  </si>
  <si>
    <t>Jackson County, WI</t>
  </si>
  <si>
    <t>NCNTY55053N55053</t>
  </si>
  <si>
    <t>5505399999</t>
  </si>
  <si>
    <t>Iron County</t>
  </si>
  <si>
    <t>Iron County, WI</t>
  </si>
  <si>
    <t>NCNTY55051N55051</t>
  </si>
  <si>
    <t>5505199999</t>
  </si>
  <si>
    <t>Iowa County</t>
  </si>
  <si>
    <t>Iowa County, WI HUD Metro FMR Area</t>
  </si>
  <si>
    <t>METRO31540N55049</t>
  </si>
  <si>
    <t>5504999999</t>
  </si>
  <si>
    <t>Green Lake County</t>
  </si>
  <si>
    <t>Green Lake County, WI</t>
  </si>
  <si>
    <t>NCNTY55047N55047</t>
  </si>
  <si>
    <t>5504799999</t>
  </si>
  <si>
    <t>Green County</t>
  </si>
  <si>
    <t>Green County, WI HUD Metro FMR Area</t>
  </si>
  <si>
    <t>METRO31540N55045</t>
  </si>
  <si>
    <t>5504599999</t>
  </si>
  <si>
    <t>Grant County</t>
  </si>
  <si>
    <t>Grant County, WI</t>
  </si>
  <si>
    <t>NCNTY55043N55043</t>
  </si>
  <si>
    <t>5504399999</t>
  </si>
  <si>
    <t>Forest County</t>
  </si>
  <si>
    <t>Forest County, WI</t>
  </si>
  <si>
    <t>NCNTY55041N55041</t>
  </si>
  <si>
    <t>5504199999</t>
  </si>
  <si>
    <t>Fond du Lac County</t>
  </si>
  <si>
    <t>Fond du Lac, WI MSA</t>
  </si>
  <si>
    <t>METRO22540M22540</t>
  </si>
  <si>
    <t>5503999999</t>
  </si>
  <si>
    <t>Florence County</t>
  </si>
  <si>
    <t>Florence County, WI</t>
  </si>
  <si>
    <t>NCNTY55037N55037</t>
  </si>
  <si>
    <t>5503799999</t>
  </si>
  <si>
    <t>Eau Claire County</t>
  </si>
  <si>
    <t>Eau Claire, WI MSA</t>
  </si>
  <si>
    <t>METRO20740M20740</t>
  </si>
  <si>
    <t>5503599999</t>
  </si>
  <si>
    <t>Dunn County</t>
  </si>
  <si>
    <t>Dunn County, WI</t>
  </si>
  <si>
    <t>NCNTY55033N55033</t>
  </si>
  <si>
    <t>5503399999</t>
  </si>
  <si>
    <t>Douglas County</t>
  </si>
  <si>
    <t>Duluth, MN-WI MSA</t>
  </si>
  <si>
    <t>METRO20260M20260</t>
  </si>
  <si>
    <t>5503199999</t>
  </si>
  <si>
    <t>Door County</t>
  </si>
  <si>
    <t>Door County, WI</t>
  </si>
  <si>
    <t>NCNTY55029N55029</t>
  </si>
  <si>
    <t>5502999999</t>
  </si>
  <si>
    <t>Dodge County</t>
  </si>
  <si>
    <t>Dodge County, WI</t>
  </si>
  <si>
    <t>NCNTY55027N55027</t>
  </si>
  <si>
    <t>5502799999</t>
  </si>
  <si>
    <t>Dane County</t>
  </si>
  <si>
    <t>Madison, WI HUD Metro FMR Area</t>
  </si>
  <si>
    <t>METRO31540M31540</t>
  </si>
  <si>
    <t>5502599999</t>
  </si>
  <si>
    <t>Crawford County</t>
  </si>
  <si>
    <t>Crawford County, WI</t>
  </si>
  <si>
    <t>NCNTY55023N55023</t>
  </si>
  <si>
    <t>5502399999</t>
  </si>
  <si>
    <t>Columbia County</t>
  </si>
  <si>
    <t>Columbia County, WI HUD Metro FMR Area</t>
  </si>
  <si>
    <t>METRO31540N55021</t>
  </si>
  <si>
    <t>5502199999</t>
  </si>
  <si>
    <t>Clark County</t>
  </si>
  <si>
    <t>Clark County, WI</t>
  </si>
  <si>
    <t>NCNTY55019N55019</t>
  </si>
  <si>
    <t>5501999999</t>
  </si>
  <si>
    <t>Chippewa County</t>
  </si>
  <si>
    <t>5501799999</t>
  </si>
  <si>
    <t>Calumet County</t>
  </si>
  <si>
    <t>5501599999</t>
  </si>
  <si>
    <t>Burnett County</t>
  </si>
  <si>
    <t>Burnett County, WI</t>
  </si>
  <si>
    <t>NCNTY55013N55013</t>
  </si>
  <si>
    <t>5501399999</t>
  </si>
  <si>
    <t>Buffalo County</t>
  </si>
  <si>
    <t>Buffalo County, WI</t>
  </si>
  <si>
    <t>NCNTY55011N55011</t>
  </si>
  <si>
    <t>5501199999</t>
  </si>
  <si>
    <t>Brown County</t>
  </si>
  <si>
    <t>5500999999</t>
  </si>
  <si>
    <t>Bayfield County</t>
  </si>
  <si>
    <t>Bayfield County, WI</t>
  </si>
  <si>
    <t>NCNTY55007N55007</t>
  </si>
  <si>
    <t>5500799999</t>
  </si>
  <si>
    <t>Barron County</t>
  </si>
  <si>
    <t>Barron County, WI</t>
  </si>
  <si>
    <t>NCNTY55005N55005</t>
  </si>
  <si>
    <t>5500599999</t>
  </si>
  <si>
    <t>Ashland County</t>
  </si>
  <si>
    <t>Ashland County, WI</t>
  </si>
  <si>
    <t>NCNTY55003N55003</t>
  </si>
  <si>
    <t>5500399999</t>
  </si>
  <si>
    <t>Adams County</t>
  </si>
  <si>
    <t>Adams County, WI</t>
  </si>
  <si>
    <t>NCNTY55001N55001</t>
  </si>
  <si>
    <t>5500199999</t>
  </si>
  <si>
    <t>West Virginia</t>
  </si>
  <si>
    <t>Wyoming County</t>
  </si>
  <si>
    <t>Wyoming County, WV</t>
  </si>
  <si>
    <t>NCNTY54109N54109</t>
  </si>
  <si>
    <t>5410999999</t>
  </si>
  <si>
    <t>Parkersburg-Vienna, WV MSA</t>
  </si>
  <si>
    <t>METRO37620M37620</t>
  </si>
  <si>
    <t>5410799999</t>
  </si>
  <si>
    <t>Wirt County</t>
  </si>
  <si>
    <t>5410599999</t>
  </si>
  <si>
    <t>Wetzel County</t>
  </si>
  <si>
    <t>Wetzel County, WV</t>
  </si>
  <si>
    <t>NCNTY54103N54103</t>
  </si>
  <si>
    <t>5410399999</t>
  </si>
  <si>
    <t>Webster County</t>
  </si>
  <si>
    <t>Webster County, WV</t>
  </si>
  <si>
    <t>NCNTY54101N54101</t>
  </si>
  <si>
    <t>5410199999</t>
  </si>
  <si>
    <t>Wayne County</t>
  </si>
  <si>
    <t>Huntington-Ashland, WV-KY-OH HUD Metro FMR Area</t>
  </si>
  <si>
    <t>METRO26580M26580</t>
  </si>
  <si>
    <t>5409999999</t>
  </si>
  <si>
    <t>Upshur County</t>
  </si>
  <si>
    <t>Upshur County, WV</t>
  </si>
  <si>
    <t>NCNTY54097N54097</t>
  </si>
  <si>
    <t>5409799999</t>
  </si>
  <si>
    <t>Tyler County</t>
  </si>
  <si>
    <t>Tyler County, WV</t>
  </si>
  <si>
    <t>NCNTY54095N54095</t>
  </si>
  <si>
    <t>5409599999</t>
  </si>
  <si>
    <t>Tucker County</t>
  </si>
  <si>
    <t>Tucker County, WV</t>
  </si>
  <si>
    <t>NCNTY54093N54093</t>
  </si>
  <si>
    <t>5409399999</t>
  </si>
  <si>
    <t>Taylor County, WV</t>
  </si>
  <si>
    <t>NCNTY54091N54091</t>
  </si>
  <si>
    <t>5409199999</t>
  </si>
  <si>
    <t>Summers County</t>
  </si>
  <si>
    <t>Summers County, WV</t>
  </si>
  <si>
    <t>NCNTY54089N54089</t>
  </si>
  <si>
    <t>5408999999</t>
  </si>
  <si>
    <t>Roane County</t>
  </si>
  <si>
    <t>Roane County, WV</t>
  </si>
  <si>
    <t>NCNTY54087N54087</t>
  </si>
  <si>
    <t>5408799999</t>
  </si>
  <si>
    <t>Ritchie County</t>
  </si>
  <si>
    <t>Ritchie County, WV</t>
  </si>
  <si>
    <t>NCNTY54085N54085</t>
  </si>
  <si>
    <t>5408599999</t>
  </si>
  <si>
    <t>Randolph County</t>
  </si>
  <si>
    <t>Randolph County, WV</t>
  </si>
  <si>
    <t>NCNTY54083N54083</t>
  </si>
  <si>
    <t>5408399999</t>
  </si>
  <si>
    <t>Raleigh County</t>
  </si>
  <si>
    <t>Raleigh County, WV HUD Metro FMR Area</t>
  </si>
  <si>
    <t>METRO13220N54081</t>
  </si>
  <si>
    <t>5408199999</t>
  </si>
  <si>
    <t>Putnam County</t>
  </si>
  <si>
    <t>Putnam County, WV HUD Metro FMR Area</t>
  </si>
  <si>
    <t>METRO26580M54079</t>
  </si>
  <si>
    <t>5407999999</t>
  </si>
  <si>
    <t>Preston County</t>
  </si>
  <si>
    <t>Morgantown, WV MSA</t>
  </si>
  <si>
    <t>METRO34060M34060</t>
  </si>
  <si>
    <t>5407799999</t>
  </si>
  <si>
    <t>Pocahontas County</t>
  </si>
  <si>
    <t>Pocahontas County, WV</t>
  </si>
  <si>
    <t>NCNTY54075N54075</t>
  </si>
  <si>
    <t>5407599999</t>
  </si>
  <si>
    <t>Pleasants County</t>
  </si>
  <si>
    <t>Pleasants County, WV</t>
  </si>
  <si>
    <t>NCNTY54073N54073</t>
  </si>
  <si>
    <t>5407399999</t>
  </si>
  <si>
    <t>Pendleton County</t>
  </si>
  <si>
    <t>Pendleton County, WV</t>
  </si>
  <si>
    <t>NCNTY54071N54071</t>
  </si>
  <si>
    <t>5407199999</t>
  </si>
  <si>
    <t>Ohio County</t>
  </si>
  <si>
    <t>Wheeling, WV-OH MSA</t>
  </si>
  <si>
    <t>METRO48540M48540</t>
  </si>
  <si>
    <t>5406999999</t>
  </si>
  <si>
    <t>Nicholas County</t>
  </si>
  <si>
    <t>Nicholas County, WV</t>
  </si>
  <si>
    <t>NCNTY54067N54067</t>
  </si>
  <si>
    <t>5406799999</t>
  </si>
  <si>
    <t>Morgan County</t>
  </si>
  <si>
    <t>Morgan County, WV</t>
  </si>
  <si>
    <t>NCNTY54065N54065</t>
  </si>
  <si>
    <t>5406599999</t>
  </si>
  <si>
    <t>Monroe County, WV</t>
  </si>
  <si>
    <t>NCNTY54063N54063</t>
  </si>
  <si>
    <t>5406399999</t>
  </si>
  <si>
    <t>Monongalia County</t>
  </si>
  <si>
    <t>5406199999</t>
  </si>
  <si>
    <t>Mingo County</t>
  </si>
  <si>
    <t>Mingo County, WV</t>
  </si>
  <si>
    <t>NCNTY54059N54059</t>
  </si>
  <si>
    <t>5405999999</t>
  </si>
  <si>
    <t>Mineral County</t>
  </si>
  <si>
    <t>Cumberland, MD-WV MSA</t>
  </si>
  <si>
    <t>METRO19060M19060</t>
  </si>
  <si>
    <t>5405799999</t>
  </si>
  <si>
    <t>Mercer County</t>
  </si>
  <si>
    <t>Mercer County, WV</t>
  </si>
  <si>
    <t>NCNTY54055N54055</t>
  </si>
  <si>
    <t>5405599999</t>
  </si>
  <si>
    <t>Mason County</t>
  </si>
  <si>
    <t>Mason County, WV</t>
  </si>
  <si>
    <t>NCNTY54053N54053</t>
  </si>
  <si>
    <t>5405399999</t>
  </si>
  <si>
    <t>Marshall County</t>
  </si>
  <si>
    <t>5405199999</t>
  </si>
  <si>
    <t>Marion County</t>
  </si>
  <si>
    <t>Marion County, WV</t>
  </si>
  <si>
    <t>NCNTY54049N54049</t>
  </si>
  <si>
    <t>5404999999</t>
  </si>
  <si>
    <t>McDowell County</t>
  </si>
  <si>
    <t>McDowell County, WV</t>
  </si>
  <si>
    <t>NCNTY54047N54047</t>
  </si>
  <si>
    <t>5404799999</t>
  </si>
  <si>
    <t>Logan County</t>
  </si>
  <si>
    <t>Logan County, WV</t>
  </si>
  <si>
    <t>NCNTY54045N54045</t>
  </si>
  <si>
    <t>5404599999</t>
  </si>
  <si>
    <t>Lincoln County, WV HUD Metro FMR Area</t>
  </si>
  <si>
    <t>METRO26580M54043</t>
  </si>
  <si>
    <t>5404399999</t>
  </si>
  <si>
    <t>Lewis County</t>
  </si>
  <si>
    <t>Lewis County, WV</t>
  </si>
  <si>
    <t>NCNTY54041N54041</t>
  </si>
  <si>
    <t>5404199999</t>
  </si>
  <si>
    <t>Kanawha County</t>
  </si>
  <si>
    <t>Charleston, WV HUD Metro FMR Area</t>
  </si>
  <si>
    <t>METRO16620M16620</t>
  </si>
  <si>
    <t>5403999999</t>
  </si>
  <si>
    <t>Jefferson County, WV HUD Metro FMR Area</t>
  </si>
  <si>
    <t>METRO47900MM3630</t>
  </si>
  <si>
    <t>5403799999</t>
  </si>
  <si>
    <t>Jackson County, WV</t>
  </si>
  <si>
    <t>NCNTY54035N54035</t>
  </si>
  <si>
    <t>5403599999</t>
  </si>
  <si>
    <t>Harrison County</t>
  </si>
  <si>
    <t>Harrison County, WV</t>
  </si>
  <si>
    <t>NCNTY54033N54033</t>
  </si>
  <si>
    <t>5403399999</t>
  </si>
  <si>
    <t>Hardy County</t>
  </si>
  <si>
    <t>Hardy County, WV</t>
  </si>
  <si>
    <t>NCNTY54031N54031</t>
  </si>
  <si>
    <t>5403199999</t>
  </si>
  <si>
    <t>Hancock County</t>
  </si>
  <si>
    <t>Weirton-Steubenville, WV-OH MSA</t>
  </si>
  <si>
    <t>METRO48260M48260</t>
  </si>
  <si>
    <t>5402999999</t>
  </si>
  <si>
    <t>Hampshire County</t>
  </si>
  <si>
    <t>Winchester, VA-WV MSA</t>
  </si>
  <si>
    <t>METRO49020M49020</t>
  </si>
  <si>
    <t>5402799999</t>
  </si>
  <si>
    <t>Greenbrier County</t>
  </si>
  <si>
    <t>Greenbrier County, WV</t>
  </si>
  <si>
    <t>NCNTY54025N54025</t>
  </si>
  <si>
    <t>5402599999</t>
  </si>
  <si>
    <t>Grant County, WV</t>
  </si>
  <si>
    <t>NCNTY54023N54023</t>
  </si>
  <si>
    <t>5402399999</t>
  </si>
  <si>
    <t>Gilmer County</t>
  </si>
  <si>
    <t>Gilmer County, WV</t>
  </si>
  <si>
    <t>NCNTY54021N54021</t>
  </si>
  <si>
    <t>5402199999</t>
  </si>
  <si>
    <t>Fayette County</t>
  </si>
  <si>
    <t>Fayette County, WV HUD Metro FMR Area</t>
  </si>
  <si>
    <t>METRO13220N54019</t>
  </si>
  <si>
    <t>5401999999</t>
  </si>
  <si>
    <t>Doddridge County</t>
  </si>
  <si>
    <t>Doddridge County, WV</t>
  </si>
  <si>
    <t>NCNTY54017N54017</t>
  </si>
  <si>
    <t>5401799999</t>
  </si>
  <si>
    <t>Clay County</t>
  </si>
  <si>
    <t>5401599999</t>
  </si>
  <si>
    <t>Calhoun County</t>
  </si>
  <si>
    <t>Calhoun County, WV</t>
  </si>
  <si>
    <t>NCNTY54013N54013</t>
  </si>
  <si>
    <t>5401399999</t>
  </si>
  <si>
    <t>Cabell County</t>
  </si>
  <si>
    <t>5401199999</t>
  </si>
  <si>
    <t>Brooke County</t>
  </si>
  <si>
    <t>5400999999</t>
  </si>
  <si>
    <t>Braxton County</t>
  </si>
  <si>
    <t>Braxton County, WV</t>
  </si>
  <si>
    <t>NCNTY54007N54007</t>
  </si>
  <si>
    <t>5400799999</t>
  </si>
  <si>
    <t>Boone County</t>
  </si>
  <si>
    <t>Boone County, WV HUD Metro FMR Area</t>
  </si>
  <si>
    <t>METRO16620N54005</t>
  </si>
  <si>
    <t>5400599999</t>
  </si>
  <si>
    <t>Berkeley County</t>
  </si>
  <si>
    <t>Martinsburg, WV HUD Metro FMR Area</t>
  </si>
  <si>
    <t>METRO25180MM0877</t>
  </si>
  <si>
    <t>5400399999</t>
  </si>
  <si>
    <t>Barbour County</t>
  </si>
  <si>
    <t>Barbour County, WV</t>
  </si>
  <si>
    <t>NCNTY54001N54001</t>
  </si>
  <si>
    <t>5400199999</t>
  </si>
  <si>
    <t>Yakima County</t>
  </si>
  <si>
    <t>Yakima, WA MSA</t>
  </si>
  <si>
    <t>METRO49420M49420</t>
  </si>
  <si>
    <t>5307799999</t>
  </si>
  <si>
    <t>Whitman County</t>
  </si>
  <si>
    <t>Whitman County, WA</t>
  </si>
  <si>
    <t>NCNTY53075N53075</t>
  </si>
  <si>
    <t>5307599999</t>
  </si>
  <si>
    <t>Whatcom County</t>
  </si>
  <si>
    <t>Bellingham, WA MSA</t>
  </si>
  <si>
    <t>METRO13380M13380</t>
  </si>
  <si>
    <t>5307399999</t>
  </si>
  <si>
    <t>Walla Walla County</t>
  </si>
  <si>
    <t>Walla Walla County, WA HUD Metro FMR Area</t>
  </si>
  <si>
    <t>METRO47460N53071</t>
  </si>
  <si>
    <t>5307199999</t>
  </si>
  <si>
    <t>Wahkiakum County</t>
  </si>
  <si>
    <t>Wahkiakum County, WA</t>
  </si>
  <si>
    <t>NCNTY53069N53069</t>
  </si>
  <si>
    <t>5306999999</t>
  </si>
  <si>
    <t>Thurston County</t>
  </si>
  <si>
    <t>Olympia-Tumwater, WA MSA</t>
  </si>
  <si>
    <t>METRO36500M36500</t>
  </si>
  <si>
    <t>5306799999</t>
  </si>
  <si>
    <t>Stevens County</t>
  </si>
  <si>
    <t>Stevens County, WA HUD Metro FMR Area</t>
  </si>
  <si>
    <t>METRO44060N53065</t>
  </si>
  <si>
    <t>5306599999</t>
  </si>
  <si>
    <t>Spokane County</t>
  </si>
  <si>
    <t>Spokane, WA HUD Metro FMR Area</t>
  </si>
  <si>
    <t>METRO44060M44060</t>
  </si>
  <si>
    <t>5306399999</t>
  </si>
  <si>
    <t>Snohomish County</t>
  </si>
  <si>
    <t>Seattle-Bellevue, WA HUD Metro FMR Area</t>
  </si>
  <si>
    <t>METRO42660MM7600</t>
  </si>
  <si>
    <t>5306199999</t>
  </si>
  <si>
    <t>Skamania County</t>
  </si>
  <si>
    <t>Portland-Vancouver-Hillsboro, OR-WA MSA</t>
  </si>
  <si>
    <t>METRO38900M38900</t>
  </si>
  <si>
    <t>5305999999</t>
  </si>
  <si>
    <t>Skagit County</t>
  </si>
  <si>
    <t>Mount Vernon-Anacortes, WA MSA</t>
  </si>
  <si>
    <t>METRO34580M34580</t>
  </si>
  <si>
    <t>5305799999</t>
  </si>
  <si>
    <t>San Juan County</t>
  </si>
  <si>
    <t>San Juan County, WA</t>
  </si>
  <si>
    <t>NCNTY53055N53055</t>
  </si>
  <si>
    <t>5305599999</t>
  </si>
  <si>
    <t>Tacoma, WA HUD Metro FMR Area</t>
  </si>
  <si>
    <t>METRO42660MM8200</t>
  </si>
  <si>
    <t>5305399999</t>
  </si>
  <si>
    <t>Pend Oreille County</t>
  </si>
  <si>
    <t>Pend Oreille County, WA HUD Metro FMR Area</t>
  </si>
  <si>
    <t>METRO44060N53051</t>
  </si>
  <si>
    <t>5305199999</t>
  </si>
  <si>
    <t>Pacific County</t>
  </si>
  <si>
    <t>Pacific County, WA</t>
  </si>
  <si>
    <t>NCNTY53049N53049</t>
  </si>
  <si>
    <t>5304999999</t>
  </si>
  <si>
    <t>Okanogan County</t>
  </si>
  <si>
    <t>Okanogan County, WA</t>
  </si>
  <si>
    <t>NCNTY53047N53047</t>
  </si>
  <si>
    <t>5304799999</t>
  </si>
  <si>
    <t>Mason County, WA</t>
  </si>
  <si>
    <t>NCNTY53045N53045</t>
  </si>
  <si>
    <t>5304599999</t>
  </si>
  <si>
    <t>Lincoln County, WA</t>
  </si>
  <si>
    <t>NCNTY53043N53043</t>
  </si>
  <si>
    <t>5304399999</t>
  </si>
  <si>
    <t>Lewis County, WA</t>
  </si>
  <si>
    <t>NCNTY53041N53041</t>
  </si>
  <si>
    <t>5304199999</t>
  </si>
  <si>
    <t>Klickitat County</t>
  </si>
  <si>
    <t>Klickitat County, WA</t>
  </si>
  <si>
    <t>NCNTY53039N53039</t>
  </si>
  <si>
    <t>5303999999</t>
  </si>
  <si>
    <t>Kittitas County</t>
  </si>
  <si>
    <t>Kittitas County, WA</t>
  </si>
  <si>
    <t>NCNTY53037N53037</t>
  </si>
  <si>
    <t>5303799999</t>
  </si>
  <si>
    <t>Kitsap County</t>
  </si>
  <si>
    <t>Bremerton-Silverdale, WA MSA</t>
  </si>
  <si>
    <t>METRO14740M14740</t>
  </si>
  <si>
    <t>5303599999</t>
  </si>
  <si>
    <t>King County</t>
  </si>
  <si>
    <t>5303399999</t>
  </si>
  <si>
    <t>Jefferson County, WA</t>
  </si>
  <si>
    <t>NCNTY53031N53031</t>
  </si>
  <si>
    <t>5303199999</t>
  </si>
  <si>
    <t>Island County</t>
  </si>
  <si>
    <t>Island County, WA</t>
  </si>
  <si>
    <t>NCNTY53029N53029</t>
  </si>
  <si>
    <t>5302999999</t>
  </si>
  <si>
    <t>Grays Harbor County</t>
  </si>
  <si>
    <t>Grays Harbor County, WA</t>
  </si>
  <si>
    <t>NCNTY53027N53027</t>
  </si>
  <si>
    <t>5302799999</t>
  </si>
  <si>
    <t>Grant County, WA</t>
  </si>
  <si>
    <t>NCNTY53025N53025</t>
  </si>
  <si>
    <t>5302599999</t>
  </si>
  <si>
    <t>Garfield County</t>
  </si>
  <si>
    <t>Garfield County, WA</t>
  </si>
  <si>
    <t>NCNTY53023N53023</t>
  </si>
  <si>
    <t>5302399999</t>
  </si>
  <si>
    <t>Franklin County</t>
  </si>
  <si>
    <t>Kennewick-Richland, WA MSA</t>
  </si>
  <si>
    <t>METRO28420M28420</t>
  </si>
  <si>
    <t>5302199999</t>
  </si>
  <si>
    <t>Ferry County</t>
  </si>
  <si>
    <t>Ferry County, WA</t>
  </si>
  <si>
    <t>NCNTY53019N53019</t>
  </si>
  <si>
    <t>5301999999</t>
  </si>
  <si>
    <t>Wenatchee, WA MSA</t>
  </si>
  <si>
    <t>METRO48300M48300</t>
  </si>
  <si>
    <t>5301799999</t>
  </si>
  <si>
    <t>Cowlitz County</t>
  </si>
  <si>
    <t>Longview, WA MSA</t>
  </si>
  <si>
    <t>METRO31020M31020</t>
  </si>
  <si>
    <t>5301599999</t>
  </si>
  <si>
    <t>Columbia County, WA HUD Metro FMR Area</t>
  </si>
  <si>
    <t>METRO47460N53013</t>
  </si>
  <si>
    <t>5301399999</t>
  </si>
  <si>
    <t>5301199999</t>
  </si>
  <si>
    <t>Clallam County</t>
  </si>
  <si>
    <t>Clallam County, WA</t>
  </si>
  <si>
    <t>NCNTY53009N53009</t>
  </si>
  <si>
    <t>5300999999</t>
  </si>
  <si>
    <t>Chelan County</t>
  </si>
  <si>
    <t>5300799999</t>
  </si>
  <si>
    <t>Benton County</t>
  </si>
  <si>
    <t>5300599999</t>
  </si>
  <si>
    <t>Asotin County</t>
  </si>
  <si>
    <t>Lewiston, ID-WA MSA</t>
  </si>
  <si>
    <t>METRO30300M30300</t>
  </si>
  <si>
    <t>5300399999</t>
  </si>
  <si>
    <t>Adams County, WA</t>
  </si>
  <si>
    <t>NCNTY53001N53001</t>
  </si>
  <si>
    <t>5300199999</t>
  </si>
  <si>
    <t>Virginia</t>
  </si>
  <si>
    <t>Winchester city</t>
  </si>
  <si>
    <t>5184099999</t>
  </si>
  <si>
    <t>Williamsburg city</t>
  </si>
  <si>
    <t>Virginia Beach-Norfolk-Newport News, VA-NC HUD Metro FMR Area</t>
  </si>
  <si>
    <t>METRO47260M47260</t>
  </si>
  <si>
    <t>5183099999</t>
  </si>
  <si>
    <t>Waynesboro city</t>
  </si>
  <si>
    <t>Staunton-Waynesboro, VA MSA</t>
  </si>
  <si>
    <t>METRO44420M44420</t>
  </si>
  <si>
    <t>5182099999</t>
  </si>
  <si>
    <t>Virginia Beach city</t>
  </si>
  <si>
    <t>5181099999</t>
  </si>
  <si>
    <t>Suffolk city</t>
  </si>
  <si>
    <t>5180099999</t>
  </si>
  <si>
    <t>Staunton city</t>
  </si>
  <si>
    <t>5179099999</t>
  </si>
  <si>
    <t>Salem city</t>
  </si>
  <si>
    <t>Roanoke, VA HUD Metro FMR Area</t>
  </si>
  <si>
    <t>METRO40220M40220</t>
  </si>
  <si>
    <t>5177599999</t>
  </si>
  <si>
    <t>Roanoke city</t>
  </si>
  <si>
    <t>5177099999</t>
  </si>
  <si>
    <t>Richmond city</t>
  </si>
  <si>
    <t>Richmond, VA MSA</t>
  </si>
  <si>
    <t>METRO40060M40060</t>
  </si>
  <si>
    <t>5176099999</t>
  </si>
  <si>
    <t>Radford city</t>
  </si>
  <si>
    <t>Blacksburg-Christiansburg-Radford, VA HUD Metro FMR Area</t>
  </si>
  <si>
    <t>METRO13980M13980</t>
  </si>
  <si>
    <t>5175099999</t>
  </si>
  <si>
    <t>Portsmouth city</t>
  </si>
  <si>
    <t>5174099999</t>
  </si>
  <si>
    <t>Poquoson city</t>
  </si>
  <si>
    <t>5173599999</t>
  </si>
  <si>
    <t>Petersburg city</t>
  </si>
  <si>
    <t>5173099999</t>
  </si>
  <si>
    <t>Norton city</t>
  </si>
  <si>
    <t>Wise County-Norton city, VA HUD Nonmetro FMR Area</t>
  </si>
  <si>
    <t>NCNTY51195N51195</t>
  </si>
  <si>
    <t>5172099999</t>
  </si>
  <si>
    <t>Norfolk city</t>
  </si>
  <si>
    <t>5171099999</t>
  </si>
  <si>
    <t>Newport News city</t>
  </si>
  <si>
    <t>5170099999</t>
  </si>
  <si>
    <t>Martinsville city</t>
  </si>
  <si>
    <t>Henry County-Martinsville city, VA HUD Nonmetro FMR Area</t>
  </si>
  <si>
    <t>NCNTY51089N51089</t>
  </si>
  <si>
    <t>5169099999</t>
  </si>
  <si>
    <t>Manassas Park city</t>
  </si>
  <si>
    <t>Washington-Arlington-Alexandria, DC-VA-MD HUD Metro FMR Area</t>
  </si>
  <si>
    <t>METRO47900M47900</t>
  </si>
  <si>
    <t>5168599999</t>
  </si>
  <si>
    <t>Manassas city</t>
  </si>
  <si>
    <t>5168399999</t>
  </si>
  <si>
    <t>Lynchburg city</t>
  </si>
  <si>
    <t>Lynchburg, VA MSA</t>
  </si>
  <si>
    <t>METRO31340M31340</t>
  </si>
  <si>
    <t>5168099999</t>
  </si>
  <si>
    <t>Lexington city</t>
  </si>
  <si>
    <t>Rockbridge County-Buena Vista city-Lexington city, VA HUD Nonmetr</t>
  </si>
  <si>
    <t>NCNTY51163N51163</t>
  </si>
  <si>
    <t>5167899999</t>
  </si>
  <si>
    <t>Hopewell city</t>
  </si>
  <si>
    <t>5167099999</t>
  </si>
  <si>
    <t>Harrisonburg city</t>
  </si>
  <si>
    <t>Harrisonburg, VA MSA</t>
  </si>
  <si>
    <t>METRO25500M25500</t>
  </si>
  <si>
    <t>5166099999</t>
  </si>
  <si>
    <t>Hampton city</t>
  </si>
  <si>
    <t>5165099999</t>
  </si>
  <si>
    <t>Galax city</t>
  </si>
  <si>
    <t>Carroll County-Galax city, VA HUD Nonmetro FMR Area</t>
  </si>
  <si>
    <t>NCNTY51035N51035</t>
  </si>
  <si>
    <t>5164099999</t>
  </si>
  <si>
    <t>Fredericksburg city</t>
  </si>
  <si>
    <t>5163099999</t>
  </si>
  <si>
    <t>Franklin city</t>
  </si>
  <si>
    <t>Southampton County-Franklin city, VA HUD Nonmetro FMR Area</t>
  </si>
  <si>
    <t>NCNTY51175N51175</t>
  </si>
  <si>
    <t>5162099999</t>
  </si>
  <si>
    <t>Falls Church city</t>
  </si>
  <si>
    <t>5161099999</t>
  </si>
  <si>
    <t>Fairfax city</t>
  </si>
  <si>
    <t>5160099999</t>
  </si>
  <si>
    <t>Emporia city</t>
  </si>
  <si>
    <t>Greensville County-Emporia city, VA HUD Nonmetro FMR Area</t>
  </si>
  <si>
    <t>NCNTY51081N51081</t>
  </si>
  <si>
    <t>5159599999</t>
  </si>
  <si>
    <t>Danville city</t>
  </si>
  <si>
    <t>Pittsylvania County-Danville city, VA HUD Nonmetro FMR Area</t>
  </si>
  <si>
    <t>NCNTY51143N51143</t>
  </si>
  <si>
    <t>5159099999</t>
  </si>
  <si>
    <t>Covington city</t>
  </si>
  <si>
    <t>Alleghany County-Clifton Forge city-Covington city, VA HUD Nonmet</t>
  </si>
  <si>
    <t>NCNTY51005N51005</t>
  </si>
  <si>
    <t>5158099999</t>
  </si>
  <si>
    <t>Colonial Heights city</t>
  </si>
  <si>
    <t>5157099999</t>
  </si>
  <si>
    <t>Chesapeake city</t>
  </si>
  <si>
    <t>5155099999</t>
  </si>
  <si>
    <t>Charlottesville city</t>
  </si>
  <si>
    <t>Charlottesville, VA HUD Metro FMR Area</t>
  </si>
  <si>
    <t>METRO16820M16820</t>
  </si>
  <si>
    <t>5154099999</t>
  </si>
  <si>
    <t>Buena Vista city</t>
  </si>
  <si>
    <t>5153099999</t>
  </si>
  <si>
    <t>Bristol city</t>
  </si>
  <si>
    <t>Kingsport-Bristol-Bristol, TN-VA MSA</t>
  </si>
  <si>
    <t>METRO28700M28700</t>
  </si>
  <si>
    <t>5152099999</t>
  </si>
  <si>
    <t>Bedford city</t>
  </si>
  <si>
    <t>5151599999</t>
  </si>
  <si>
    <t>Alexandria city</t>
  </si>
  <si>
    <t>5151099999</t>
  </si>
  <si>
    <t>York County</t>
  </si>
  <si>
    <t>5119999999</t>
  </si>
  <si>
    <t>Wythe County</t>
  </si>
  <si>
    <t>Wythe County, VA</t>
  </si>
  <si>
    <t>NCNTY51197N51197</t>
  </si>
  <si>
    <t>5119799999</t>
  </si>
  <si>
    <t>Wise County</t>
  </si>
  <si>
    <t>5119599999</t>
  </si>
  <si>
    <t>Westmoreland County</t>
  </si>
  <si>
    <t>Westmoreland County, VA</t>
  </si>
  <si>
    <t>NCNTY51193N51193</t>
  </si>
  <si>
    <t>5119399999</t>
  </si>
  <si>
    <t>5119199999</t>
  </si>
  <si>
    <t>Warren County</t>
  </si>
  <si>
    <t>Warren County, VA HUD Metro FMR Area</t>
  </si>
  <si>
    <t>METRO47900MM8820</t>
  </si>
  <si>
    <t>5118799999</t>
  </si>
  <si>
    <t>Tazewell County</t>
  </si>
  <si>
    <t>Tazewell County, VA</t>
  </si>
  <si>
    <t>NCNTY51185N51185</t>
  </si>
  <si>
    <t>5118599999</t>
  </si>
  <si>
    <t>Sussex County</t>
  </si>
  <si>
    <t>5118399999</t>
  </si>
  <si>
    <t>Surry County</t>
  </si>
  <si>
    <t>Surry County, VA</t>
  </si>
  <si>
    <t>NCNTY51181N51181</t>
  </si>
  <si>
    <t>5118199999</t>
  </si>
  <si>
    <t>Stafford County</t>
  </si>
  <si>
    <t>5117999999</t>
  </si>
  <si>
    <t>Spotsylvania County</t>
  </si>
  <si>
    <t>5117799999</t>
  </si>
  <si>
    <t>Southampton County</t>
  </si>
  <si>
    <t>5117599999</t>
  </si>
  <si>
    <t>Smyth County</t>
  </si>
  <si>
    <t>Smyth County, VA</t>
  </si>
  <si>
    <t>NCNTY51173N51173</t>
  </si>
  <si>
    <t>5117399999</t>
  </si>
  <si>
    <t>Shenandoah County</t>
  </si>
  <si>
    <t>Shenandoah County, VA</t>
  </si>
  <si>
    <t>NCNTY51171N51171</t>
  </si>
  <si>
    <t>5117199999</t>
  </si>
  <si>
    <t>Scott County</t>
  </si>
  <si>
    <t>5116999999</t>
  </si>
  <si>
    <t>Russell County</t>
  </si>
  <si>
    <t>Russell County, VA</t>
  </si>
  <si>
    <t>NCNTY51167N51167</t>
  </si>
  <si>
    <t>5116799999</t>
  </si>
  <si>
    <t>Rockingham County</t>
  </si>
  <si>
    <t>5116599999</t>
  </si>
  <si>
    <t>Rockbridge County</t>
  </si>
  <si>
    <t>5116399999</t>
  </si>
  <si>
    <t>Roanoke County</t>
  </si>
  <si>
    <t>5116199999</t>
  </si>
  <si>
    <t>Richmond County</t>
  </si>
  <si>
    <t>Richmond County, VA</t>
  </si>
  <si>
    <t>NCNTY51159N51159</t>
  </si>
  <si>
    <t>5115999999</t>
  </si>
  <si>
    <t>Rappahannock County</t>
  </si>
  <si>
    <t>Rappahannock County, VA HUD Metro FMR Area</t>
  </si>
  <si>
    <t>METRO47900N51157</t>
  </si>
  <si>
    <t>5115799999</t>
  </si>
  <si>
    <t>Pulaski County</t>
  </si>
  <si>
    <t>Pulaski County, VA HUD Metro FMR Area</t>
  </si>
  <si>
    <t>METRO13980N51155</t>
  </si>
  <si>
    <t>5115599999</t>
  </si>
  <si>
    <t>Prince William County</t>
  </si>
  <si>
    <t>5115399999</t>
  </si>
  <si>
    <t>Prince George County</t>
  </si>
  <si>
    <t>5114999999</t>
  </si>
  <si>
    <t>Prince Edward County</t>
  </si>
  <si>
    <t>Prince Edward County, VA</t>
  </si>
  <si>
    <t>NCNTY51147N51147</t>
  </si>
  <si>
    <t>5114799999</t>
  </si>
  <si>
    <t>Powhatan County</t>
  </si>
  <si>
    <t>5114599999</t>
  </si>
  <si>
    <t>Pittsylvania County</t>
  </si>
  <si>
    <t>5114399999</t>
  </si>
  <si>
    <t>Patrick County</t>
  </si>
  <si>
    <t>Patrick County, VA</t>
  </si>
  <si>
    <t>NCNTY51141N51141</t>
  </si>
  <si>
    <t>5114199999</t>
  </si>
  <si>
    <t>Page County</t>
  </si>
  <si>
    <t>Page County, VA</t>
  </si>
  <si>
    <t>NCNTY51139N51139</t>
  </si>
  <si>
    <t>5113999999</t>
  </si>
  <si>
    <t>Orange County</t>
  </si>
  <si>
    <t>Orange County, VA</t>
  </si>
  <si>
    <t>NCNTY51137N51137</t>
  </si>
  <si>
    <t>5113799999</t>
  </si>
  <si>
    <t>Nottoway County</t>
  </si>
  <si>
    <t>Nottoway County, VA</t>
  </si>
  <si>
    <t>NCNTY51135N51135</t>
  </si>
  <si>
    <t>5113599999</t>
  </si>
  <si>
    <t>Northumberland County</t>
  </si>
  <si>
    <t>Northumberland County, VA</t>
  </si>
  <si>
    <t>NCNTY51133N51133</t>
  </si>
  <si>
    <t>5113399999</t>
  </si>
  <si>
    <t>Northampton County</t>
  </si>
  <si>
    <t>Northampton County, VA</t>
  </si>
  <si>
    <t>NCNTY51131N51131</t>
  </si>
  <si>
    <t>5113199999</t>
  </si>
  <si>
    <t>New Kent County</t>
  </si>
  <si>
    <t>5112799999</t>
  </si>
  <si>
    <t>Nelson County</t>
  </si>
  <si>
    <t>5112599999</t>
  </si>
  <si>
    <t>Montgomery County</t>
  </si>
  <si>
    <t>5112199999</t>
  </si>
  <si>
    <t>Middlesex County</t>
  </si>
  <si>
    <t>Middlesex County, VA</t>
  </si>
  <si>
    <t>NCNTY51119N51119</t>
  </si>
  <si>
    <t>5111999999</t>
  </si>
  <si>
    <t>Mecklenburg County</t>
  </si>
  <si>
    <t>Mecklenburg County, VA</t>
  </si>
  <si>
    <t>NCNTY51117N51117</t>
  </si>
  <si>
    <t>5111799999</t>
  </si>
  <si>
    <t>Mathews County</t>
  </si>
  <si>
    <t>5111599999</t>
  </si>
  <si>
    <t>Madison County</t>
  </si>
  <si>
    <t>Madison County, VA</t>
  </si>
  <si>
    <t>NCNTY51113N51113</t>
  </si>
  <si>
    <t>5111399999</t>
  </si>
  <si>
    <t>Lunenburg County</t>
  </si>
  <si>
    <t>Lunenburg County, VA</t>
  </si>
  <si>
    <t>NCNTY51111N51111</t>
  </si>
  <si>
    <t>5111199999</t>
  </si>
  <si>
    <t>Louisa County</t>
  </si>
  <si>
    <t>Louisa County, VA</t>
  </si>
  <si>
    <t>NCNTY51109N51109</t>
  </si>
  <si>
    <t>5110999999</t>
  </si>
  <si>
    <t>Loudoun County</t>
  </si>
  <si>
    <t>5110799999</t>
  </si>
  <si>
    <t>Lee County</t>
  </si>
  <si>
    <t>Lee County, VA</t>
  </si>
  <si>
    <t>NCNTY51105N51105</t>
  </si>
  <si>
    <t>5110599999</t>
  </si>
  <si>
    <t>Lancaster County</t>
  </si>
  <si>
    <t>Lancaster County, VA</t>
  </si>
  <si>
    <t>NCNTY51103N51103</t>
  </si>
  <si>
    <t>5110399999</t>
  </si>
  <si>
    <t>King William County</t>
  </si>
  <si>
    <t>5110199999</t>
  </si>
  <si>
    <t>King George County</t>
  </si>
  <si>
    <t>King George County, VA</t>
  </si>
  <si>
    <t>NCNTY51099N51099</t>
  </si>
  <si>
    <t>5109999999</t>
  </si>
  <si>
    <t>King and Queen County</t>
  </si>
  <si>
    <t>King and Queen County, VA</t>
  </si>
  <si>
    <t>NCNTY51097N51097</t>
  </si>
  <si>
    <t>5109799999</t>
  </si>
  <si>
    <t>James City County</t>
  </si>
  <si>
    <t>5109599999</t>
  </si>
  <si>
    <t>Isle of Wight County</t>
  </si>
  <si>
    <t>5109399999</t>
  </si>
  <si>
    <t>Highland County</t>
  </si>
  <si>
    <t>Highland County, VA</t>
  </si>
  <si>
    <t>NCNTY51091N51091</t>
  </si>
  <si>
    <t>5109199999</t>
  </si>
  <si>
    <t>Henry County</t>
  </si>
  <si>
    <t>5108999999</t>
  </si>
  <si>
    <t>Henrico County</t>
  </si>
  <si>
    <t>5108799999</t>
  </si>
  <si>
    <t>Hanover County</t>
  </si>
  <si>
    <t>5108599999</t>
  </si>
  <si>
    <t>Halifax County</t>
  </si>
  <si>
    <t>Halifax County, VA</t>
  </si>
  <si>
    <t>NCNTY51083N51083</t>
  </si>
  <si>
    <t>5108399999</t>
  </si>
  <si>
    <t>Greensville County</t>
  </si>
  <si>
    <t>5108199999</t>
  </si>
  <si>
    <t>Greene County</t>
  </si>
  <si>
    <t>5107999999</t>
  </si>
  <si>
    <t>Grayson County</t>
  </si>
  <si>
    <t>Grayson County, VA</t>
  </si>
  <si>
    <t>NCNTY51077N51077</t>
  </si>
  <si>
    <t>5107799999</t>
  </si>
  <si>
    <t>Goochland County</t>
  </si>
  <si>
    <t>5107599999</t>
  </si>
  <si>
    <t>Gloucester County</t>
  </si>
  <si>
    <t>5107399999</t>
  </si>
  <si>
    <t>Giles County</t>
  </si>
  <si>
    <t>Giles County, VA HUD Metro FMR Area</t>
  </si>
  <si>
    <t>METRO13980N51071</t>
  </si>
  <si>
    <t>5107199999</t>
  </si>
  <si>
    <t>Frederick County</t>
  </si>
  <si>
    <t>5106999999</t>
  </si>
  <si>
    <t>Franklin County, VA HUD Metro FMR Area</t>
  </si>
  <si>
    <t>METRO40220N51067</t>
  </si>
  <si>
    <t>5106799999</t>
  </si>
  <si>
    <t>Fluvanna County</t>
  </si>
  <si>
    <t>5106599999</t>
  </si>
  <si>
    <t>Floyd County</t>
  </si>
  <si>
    <t>Floyd County, VA HUD Metro FMR Area</t>
  </si>
  <si>
    <t>METRO13980N51063</t>
  </si>
  <si>
    <t>5106399999</t>
  </si>
  <si>
    <t>Fauquier County</t>
  </si>
  <si>
    <t>5106199999</t>
  </si>
  <si>
    <t>Fairfax County</t>
  </si>
  <si>
    <t>5105999999</t>
  </si>
  <si>
    <t>Essex County</t>
  </si>
  <si>
    <t>Essex County, VA</t>
  </si>
  <si>
    <t>NCNTY51057N51057</t>
  </si>
  <si>
    <t>5105799999</t>
  </si>
  <si>
    <t>Dinwiddie County</t>
  </si>
  <si>
    <t>5105399999</t>
  </si>
  <si>
    <t>Dickenson County</t>
  </si>
  <si>
    <t>Dickenson County, VA</t>
  </si>
  <si>
    <t>NCNTY51051N51051</t>
  </si>
  <si>
    <t>5105199999</t>
  </si>
  <si>
    <t>Cumberland County</t>
  </si>
  <si>
    <t>Cumberland County, VA</t>
  </si>
  <si>
    <t>NCNTY51049N51049</t>
  </si>
  <si>
    <t>5104999999</t>
  </si>
  <si>
    <t>Culpeper County</t>
  </si>
  <si>
    <t>Culpeper County, VA HUD Metro FMR Area</t>
  </si>
  <si>
    <t>METRO47900N51047</t>
  </si>
  <si>
    <t>5104799999</t>
  </si>
  <si>
    <t>Craig County</t>
  </si>
  <si>
    <t>5104599999</t>
  </si>
  <si>
    <t>Clarke County</t>
  </si>
  <si>
    <t>5104399999</t>
  </si>
  <si>
    <t>Chesterfield County</t>
  </si>
  <si>
    <t>5104199999</t>
  </si>
  <si>
    <t>Charlotte County</t>
  </si>
  <si>
    <t>Charlotte County, VA</t>
  </si>
  <si>
    <t>NCNTY51037N51037</t>
  </si>
  <si>
    <t>5103799999</t>
  </si>
  <si>
    <t>Charles City County</t>
  </si>
  <si>
    <t>5103699999</t>
  </si>
  <si>
    <t>Carroll County</t>
  </si>
  <si>
    <t>5103599999</t>
  </si>
  <si>
    <t>Caroline County</t>
  </si>
  <si>
    <t>5103399999</t>
  </si>
  <si>
    <t>5103199999</t>
  </si>
  <si>
    <t>Buckingham County</t>
  </si>
  <si>
    <t>Buckingham County, VA HUD Metro FMR Area</t>
  </si>
  <si>
    <t>METRO16820N51029</t>
  </si>
  <si>
    <t>5102999999</t>
  </si>
  <si>
    <t>Buchanan County</t>
  </si>
  <si>
    <t>Buchanan County, VA</t>
  </si>
  <si>
    <t>NCNTY51027N51027</t>
  </si>
  <si>
    <t>5102799999</t>
  </si>
  <si>
    <t>Brunswick County</t>
  </si>
  <si>
    <t>Brunswick County, VA</t>
  </si>
  <si>
    <t>NCNTY51025N51025</t>
  </si>
  <si>
    <t>5102599999</t>
  </si>
  <si>
    <t>Botetourt County</t>
  </si>
  <si>
    <t>5102399999</t>
  </si>
  <si>
    <t>Bland County</t>
  </si>
  <si>
    <t>Bland County, VA</t>
  </si>
  <si>
    <t>NCNTY51021N51021</t>
  </si>
  <si>
    <t>5102199999</t>
  </si>
  <si>
    <t>Bedford County</t>
  </si>
  <si>
    <t>5101999999</t>
  </si>
  <si>
    <t>Bath County</t>
  </si>
  <si>
    <t>Bath County, VA</t>
  </si>
  <si>
    <t>NCNTY51017N51017</t>
  </si>
  <si>
    <t>5101799999</t>
  </si>
  <si>
    <t>Augusta County</t>
  </si>
  <si>
    <t>5101599999</t>
  </si>
  <si>
    <t>Arlington County</t>
  </si>
  <si>
    <t>5101399999</t>
  </si>
  <si>
    <t>Appomattox County</t>
  </si>
  <si>
    <t>5101199999</t>
  </si>
  <si>
    <t>Amherst County</t>
  </si>
  <si>
    <t>5100999999</t>
  </si>
  <si>
    <t>Amelia County</t>
  </si>
  <si>
    <t>5100799999</t>
  </si>
  <si>
    <t>Alleghany County</t>
  </si>
  <si>
    <t>5100599999</t>
  </si>
  <si>
    <t>Albemarle County</t>
  </si>
  <si>
    <t>5100399999</t>
  </si>
  <si>
    <t>Accomack County</t>
  </si>
  <si>
    <t>Accomack County, VA</t>
  </si>
  <si>
    <t>NCNTY51001N51001</t>
  </si>
  <si>
    <t>5100199999</t>
  </si>
  <si>
    <t>Vermont</t>
  </si>
  <si>
    <t>Woodstock town</t>
  </si>
  <si>
    <t>Windsor County</t>
  </si>
  <si>
    <t>Windsor County, VT</t>
  </si>
  <si>
    <t>NCNTY50027N50027</t>
  </si>
  <si>
    <t>5002785975</t>
  </si>
  <si>
    <t>Windsor town</t>
  </si>
  <si>
    <t>5002784925</t>
  </si>
  <si>
    <t>West Windsor town</t>
  </si>
  <si>
    <t>5002783050</t>
  </si>
  <si>
    <t>Weston town</t>
  </si>
  <si>
    <t>5002782000</t>
  </si>
  <si>
    <t>Weathersfield town</t>
  </si>
  <si>
    <t>5002777500</t>
  </si>
  <si>
    <t>Stockbridge town</t>
  </si>
  <si>
    <t>5002770375</t>
  </si>
  <si>
    <t>Springfield town</t>
  </si>
  <si>
    <t>5002769550</t>
  </si>
  <si>
    <t>Sharon town</t>
  </si>
  <si>
    <t>5002763775</t>
  </si>
  <si>
    <t>Royalton town</t>
  </si>
  <si>
    <t>5002760850</t>
  </si>
  <si>
    <t>Rochester town</t>
  </si>
  <si>
    <t>5002760100</t>
  </si>
  <si>
    <t>Reading town</t>
  </si>
  <si>
    <t>5002758375</t>
  </si>
  <si>
    <t>Pomfret town</t>
  </si>
  <si>
    <t>5002756350</t>
  </si>
  <si>
    <t>Plymouth town</t>
  </si>
  <si>
    <t>5002756050</t>
  </si>
  <si>
    <t>Norwich town</t>
  </si>
  <si>
    <t>5002752900</t>
  </si>
  <si>
    <t>Ludlow town</t>
  </si>
  <si>
    <t>5002741275</t>
  </si>
  <si>
    <t>Hartland town</t>
  </si>
  <si>
    <t>5002732425</t>
  </si>
  <si>
    <t>Hartford town</t>
  </si>
  <si>
    <t>5002732275</t>
  </si>
  <si>
    <t>Chester town</t>
  </si>
  <si>
    <t>5002713675</t>
  </si>
  <si>
    <t>Cavendish town</t>
  </si>
  <si>
    <t>5002712250</t>
  </si>
  <si>
    <t>Bridgewater town</t>
  </si>
  <si>
    <t>5002708275</t>
  </si>
  <si>
    <t>Bethel town</t>
  </si>
  <si>
    <t>5002705800</t>
  </si>
  <si>
    <t>Barnard town</t>
  </si>
  <si>
    <t>5002702725</t>
  </si>
  <si>
    <t>Baltimore town</t>
  </si>
  <si>
    <t>5002702575</t>
  </si>
  <si>
    <t>Andover town</t>
  </si>
  <si>
    <t>5002701300</t>
  </si>
  <si>
    <t>Windham town</t>
  </si>
  <si>
    <t>Windham County</t>
  </si>
  <si>
    <t>Windham County, VT</t>
  </si>
  <si>
    <t>NCNTY50025N50025</t>
  </si>
  <si>
    <t>5002584850</t>
  </si>
  <si>
    <t>Wilmington town</t>
  </si>
  <si>
    <t>5002584700</t>
  </si>
  <si>
    <t>Whitingham town</t>
  </si>
  <si>
    <t>5002583950</t>
  </si>
  <si>
    <t>Westminster town</t>
  </si>
  <si>
    <t>5002581400</t>
  </si>
  <si>
    <t>Wardsboro town</t>
  </si>
  <si>
    <t>5002576225</t>
  </si>
  <si>
    <t>Vernon town</t>
  </si>
  <si>
    <t>5002574800</t>
  </si>
  <si>
    <t>Townshend town</t>
  </si>
  <si>
    <t>5002573300</t>
  </si>
  <si>
    <t>Stratton town</t>
  </si>
  <si>
    <t>5002570750</t>
  </si>
  <si>
    <t>Somerset town</t>
  </si>
  <si>
    <t>5002565762</t>
  </si>
  <si>
    <t>Rockingham town</t>
  </si>
  <si>
    <t>5002560250</t>
  </si>
  <si>
    <t>Putney town</t>
  </si>
  <si>
    <t>5002557700</t>
  </si>
  <si>
    <t>Newfane town</t>
  </si>
  <si>
    <t>5002548400</t>
  </si>
  <si>
    <t>Marlboro town</t>
  </si>
  <si>
    <t>5002543375</t>
  </si>
  <si>
    <t>Londonderry town</t>
  </si>
  <si>
    <t>5002540225</t>
  </si>
  <si>
    <t>Jamaica town</t>
  </si>
  <si>
    <t>5002536175</t>
  </si>
  <si>
    <t>Halifax town</t>
  </si>
  <si>
    <t>5002531150</t>
  </si>
  <si>
    <t>Guilford town</t>
  </si>
  <si>
    <t>5002530925</t>
  </si>
  <si>
    <t>Grafton town</t>
  </si>
  <si>
    <t>5002528900</t>
  </si>
  <si>
    <t>Dummerston town</t>
  </si>
  <si>
    <t>5002518325</t>
  </si>
  <si>
    <t>Dover town</t>
  </si>
  <si>
    <t>5002517875</t>
  </si>
  <si>
    <t>Brookline town</t>
  </si>
  <si>
    <t>5002509475</t>
  </si>
  <si>
    <t>Brattleboro town</t>
  </si>
  <si>
    <t>5002507900</t>
  </si>
  <si>
    <t>Athens town</t>
  </si>
  <si>
    <t>5002501900</t>
  </si>
  <si>
    <t>Worcester town</t>
  </si>
  <si>
    <t>Washington County, VT</t>
  </si>
  <si>
    <t>NCNTY50023N50023</t>
  </si>
  <si>
    <t>5002386125</t>
  </si>
  <si>
    <t>Woodbury town</t>
  </si>
  <si>
    <t>5002385525</t>
  </si>
  <si>
    <t>Waterbury town</t>
  </si>
  <si>
    <t>5002376975</t>
  </si>
  <si>
    <t>Warren town</t>
  </si>
  <si>
    <t>5002376525</t>
  </si>
  <si>
    <t>Waitsfield town</t>
  </si>
  <si>
    <t>5002375325</t>
  </si>
  <si>
    <t>Roxbury town</t>
  </si>
  <si>
    <t>5002360625</t>
  </si>
  <si>
    <t>Plainfield town</t>
  </si>
  <si>
    <t>5002355825</t>
  </si>
  <si>
    <t>Northfield town</t>
  </si>
  <si>
    <t>5002350275</t>
  </si>
  <si>
    <t>Moretown town</t>
  </si>
  <si>
    <t>5002346225</t>
  </si>
  <si>
    <t>Montpelier city</t>
  </si>
  <si>
    <t>5002346000</t>
  </si>
  <si>
    <t>Middlesex town</t>
  </si>
  <si>
    <t>5002344500</t>
  </si>
  <si>
    <t>Marshfield town</t>
  </si>
  <si>
    <t>5002343600</t>
  </si>
  <si>
    <t>Fayston town</t>
  </si>
  <si>
    <t>5002325825</t>
  </si>
  <si>
    <t>East Montpelier town</t>
  </si>
  <si>
    <t>5002321925</t>
  </si>
  <si>
    <t>Duxbury town</t>
  </si>
  <si>
    <t>5002318550</t>
  </si>
  <si>
    <t>Calais town</t>
  </si>
  <si>
    <t>5002311350</t>
  </si>
  <si>
    <t>Cabot town</t>
  </si>
  <si>
    <t>5002311125</t>
  </si>
  <si>
    <t>Berlin town</t>
  </si>
  <si>
    <t>5002305650</t>
  </si>
  <si>
    <t>Barre town</t>
  </si>
  <si>
    <t>5002303250</t>
  </si>
  <si>
    <t>Barre city</t>
  </si>
  <si>
    <t>5002303175</t>
  </si>
  <si>
    <t>West Rutland town</t>
  </si>
  <si>
    <t>Rutland County</t>
  </si>
  <si>
    <t>Rutland County, VT</t>
  </si>
  <si>
    <t>NCNTY50021N50021</t>
  </si>
  <si>
    <t>5002182300</t>
  </si>
  <si>
    <t>West Haven town</t>
  </si>
  <si>
    <t>5002180875</t>
  </si>
  <si>
    <t>Wells town</t>
  </si>
  <si>
    <t>5002177950</t>
  </si>
  <si>
    <t>Wallingford town</t>
  </si>
  <si>
    <t>5002175925</t>
  </si>
  <si>
    <t>Tinmouth town</t>
  </si>
  <si>
    <t>5002172925</t>
  </si>
  <si>
    <t>Sudbury town</t>
  </si>
  <si>
    <t>5002171050</t>
  </si>
  <si>
    <t>Shrewsbury town</t>
  </si>
  <si>
    <t>5002165275</t>
  </si>
  <si>
    <t>Rutland town</t>
  </si>
  <si>
    <t>5002161300</t>
  </si>
  <si>
    <t>Rutland city</t>
  </si>
  <si>
    <t>5002161225</t>
  </si>
  <si>
    <t>Proctor town</t>
  </si>
  <si>
    <t>5002157250</t>
  </si>
  <si>
    <t>Poultney town</t>
  </si>
  <si>
    <t>5002156875</t>
  </si>
  <si>
    <t>Pittsford town</t>
  </si>
  <si>
    <t>5002155600</t>
  </si>
  <si>
    <t>Pittsfield town</t>
  </si>
  <si>
    <t>5002155450</t>
  </si>
  <si>
    <t>Pawlet town</t>
  </si>
  <si>
    <t>5002154250</t>
  </si>
  <si>
    <t>Mount Tabor town</t>
  </si>
  <si>
    <t>5002147425</t>
  </si>
  <si>
    <t>Mount Holly town</t>
  </si>
  <si>
    <t>5002147200</t>
  </si>
  <si>
    <t>Middletown Springs town</t>
  </si>
  <si>
    <t>5002144800</t>
  </si>
  <si>
    <t>Mendon town</t>
  </si>
  <si>
    <t>5002144125</t>
  </si>
  <si>
    <t>Killington town</t>
  </si>
  <si>
    <t>5002137685</t>
  </si>
  <si>
    <t>Ira town</t>
  </si>
  <si>
    <t>5002135425</t>
  </si>
  <si>
    <t>Hubbardton town</t>
  </si>
  <si>
    <t>5002134450</t>
  </si>
  <si>
    <t>Fair Haven town</t>
  </si>
  <si>
    <t>5002125375</t>
  </si>
  <si>
    <t>Danby town</t>
  </si>
  <si>
    <t>5002116825</t>
  </si>
  <si>
    <t>Clarendon town</t>
  </si>
  <si>
    <t>5002114500</t>
  </si>
  <si>
    <t>Chittenden town</t>
  </si>
  <si>
    <t>5002114350</t>
  </si>
  <si>
    <t>Castleton town</t>
  </si>
  <si>
    <t>5002111950</t>
  </si>
  <si>
    <t>Brandon town</t>
  </si>
  <si>
    <t>5002107750</t>
  </si>
  <si>
    <t>Benson town</t>
  </si>
  <si>
    <t>5002105200</t>
  </si>
  <si>
    <t>Westmore town</t>
  </si>
  <si>
    <t>Orleans County</t>
  </si>
  <si>
    <t>Orleans County, VT</t>
  </si>
  <si>
    <t>NCNTY50019N50019</t>
  </si>
  <si>
    <t>5001981700</t>
  </si>
  <si>
    <t>Westfield town</t>
  </si>
  <si>
    <t>5001980200</t>
  </si>
  <si>
    <t>Troy town</t>
  </si>
  <si>
    <t>5001973525</t>
  </si>
  <si>
    <t>Newport town</t>
  </si>
  <si>
    <t>5001948925</t>
  </si>
  <si>
    <t>Newport city</t>
  </si>
  <si>
    <t>5001948850</t>
  </si>
  <si>
    <t>Morgan town</t>
  </si>
  <si>
    <t>5001946450</t>
  </si>
  <si>
    <t>Lowell town</t>
  </si>
  <si>
    <t>5001940525</t>
  </si>
  <si>
    <t>Jay town</t>
  </si>
  <si>
    <t>5001936325</t>
  </si>
  <si>
    <t>Irasburg town</t>
  </si>
  <si>
    <t>5001935575</t>
  </si>
  <si>
    <t>Holland town</t>
  </si>
  <si>
    <t>5001933775</t>
  </si>
  <si>
    <t>Greensboro town</t>
  </si>
  <si>
    <t>5001930175</t>
  </si>
  <si>
    <t>Glover town</t>
  </si>
  <si>
    <t>5001928075</t>
  </si>
  <si>
    <t>Derby town</t>
  </si>
  <si>
    <t>5001917350</t>
  </si>
  <si>
    <t>Craftsbury town</t>
  </si>
  <si>
    <t>5001916300</t>
  </si>
  <si>
    <t>Coventry town</t>
  </si>
  <si>
    <t>5001916150</t>
  </si>
  <si>
    <t>Charleston town</t>
  </si>
  <si>
    <t>5001913150</t>
  </si>
  <si>
    <t>Brownington town</t>
  </si>
  <si>
    <t>5001909850</t>
  </si>
  <si>
    <t>Barton town</t>
  </si>
  <si>
    <t>5001903550</t>
  </si>
  <si>
    <t>Albany town</t>
  </si>
  <si>
    <t>5001900475</t>
  </si>
  <si>
    <t>Williamstown town</t>
  </si>
  <si>
    <t>Orange County, VT</t>
  </si>
  <si>
    <t>NCNTY50017N50017</t>
  </si>
  <si>
    <t>5001784175</t>
  </si>
  <si>
    <t>West Fairlee town</t>
  </si>
  <si>
    <t>5001779975</t>
  </si>
  <si>
    <t>Washington town</t>
  </si>
  <si>
    <t>5001776750</t>
  </si>
  <si>
    <t>Vershire town</t>
  </si>
  <si>
    <t>5001774950</t>
  </si>
  <si>
    <t>Tunbridge town</t>
  </si>
  <si>
    <t>5001773675</t>
  </si>
  <si>
    <t>Topsham town</t>
  </si>
  <si>
    <t>5001773075</t>
  </si>
  <si>
    <t>Thetford town</t>
  </si>
  <si>
    <t>5001772400</t>
  </si>
  <si>
    <t>Strafford town</t>
  </si>
  <si>
    <t>5001770675</t>
  </si>
  <si>
    <t>Randolph town</t>
  </si>
  <si>
    <t>5001758075</t>
  </si>
  <si>
    <t>Orange town</t>
  </si>
  <si>
    <t>5001753425</t>
  </si>
  <si>
    <t>Newbury town</t>
  </si>
  <si>
    <t>5001748175</t>
  </si>
  <si>
    <t>Fairlee town</t>
  </si>
  <si>
    <t>5001725675</t>
  </si>
  <si>
    <t>Corinth town</t>
  </si>
  <si>
    <t>5001715700</t>
  </si>
  <si>
    <t>Chelsea town</t>
  </si>
  <si>
    <t>5001713525</t>
  </si>
  <si>
    <t>Brookfield town</t>
  </si>
  <si>
    <t>5001709325</t>
  </si>
  <si>
    <t>Braintree town</t>
  </si>
  <si>
    <t>5001707600</t>
  </si>
  <si>
    <t>Bradford town</t>
  </si>
  <si>
    <t>5001707375</t>
  </si>
  <si>
    <t>Wolcott town</t>
  </si>
  <si>
    <t>Lamoille County</t>
  </si>
  <si>
    <t>Lamoille County, VT</t>
  </si>
  <si>
    <t>NCNTY50015N50015</t>
  </si>
  <si>
    <t>5001585375</t>
  </si>
  <si>
    <t>Waterville town</t>
  </si>
  <si>
    <t>5001577425</t>
  </si>
  <si>
    <t>Stowe town</t>
  </si>
  <si>
    <t>5001570525</t>
  </si>
  <si>
    <t>Morristown town</t>
  </si>
  <si>
    <t>5001546675</t>
  </si>
  <si>
    <t>Johnson town</t>
  </si>
  <si>
    <t>5001537075</t>
  </si>
  <si>
    <t>Hyde Park town</t>
  </si>
  <si>
    <t>5001535050</t>
  </si>
  <si>
    <t>Elmore town</t>
  </si>
  <si>
    <t>5001523725</t>
  </si>
  <si>
    <t>Eden town</t>
  </si>
  <si>
    <t>5001523500</t>
  </si>
  <si>
    <t>Cambridge town</t>
  </si>
  <si>
    <t>5001511500</t>
  </si>
  <si>
    <t>Belvidere town</t>
  </si>
  <si>
    <t>5001504375</t>
  </si>
  <si>
    <t>South Hero town</t>
  </si>
  <si>
    <t>Grand Isle County</t>
  </si>
  <si>
    <t>Burlington-South Burlington, VT MSA</t>
  </si>
  <si>
    <t>METRO15540M15540</t>
  </si>
  <si>
    <t>5001367000</t>
  </si>
  <si>
    <t>North Hero town</t>
  </si>
  <si>
    <t>5001350650</t>
  </si>
  <si>
    <t>Isle La Motte town</t>
  </si>
  <si>
    <t>5001335875</t>
  </si>
  <si>
    <t>Grand Isle town</t>
  </si>
  <si>
    <t>5001329275</t>
  </si>
  <si>
    <t>Alburgh town</t>
  </si>
  <si>
    <t>5001300860</t>
  </si>
  <si>
    <t>Swanton town</t>
  </si>
  <si>
    <t>5001171725</t>
  </si>
  <si>
    <t>Sheldon town</t>
  </si>
  <si>
    <t>5001164600</t>
  </si>
  <si>
    <t>St. Albans town</t>
  </si>
  <si>
    <t>5001161750</t>
  </si>
  <si>
    <t>St. Albans city</t>
  </si>
  <si>
    <t>5001161675</t>
  </si>
  <si>
    <t>Richford town</t>
  </si>
  <si>
    <t>5001159125</t>
  </si>
  <si>
    <t>Montgomery town</t>
  </si>
  <si>
    <t>5001145850</t>
  </si>
  <si>
    <t>Highgate town</t>
  </si>
  <si>
    <t>5001133025</t>
  </si>
  <si>
    <t>Georgia town</t>
  </si>
  <si>
    <t>5001127700</t>
  </si>
  <si>
    <t>Franklin town</t>
  </si>
  <si>
    <t>5001127100</t>
  </si>
  <si>
    <t>Fletcher town</t>
  </si>
  <si>
    <t>5001126500</t>
  </si>
  <si>
    <t>Fairfield town</t>
  </si>
  <si>
    <t>5001125225</t>
  </si>
  <si>
    <t>Fairfax town</t>
  </si>
  <si>
    <t>5001124925</t>
  </si>
  <si>
    <t>Enosburgh town</t>
  </si>
  <si>
    <t>5001124050</t>
  </si>
  <si>
    <t>Berkshire town</t>
  </si>
  <si>
    <t>5001105425</t>
  </si>
  <si>
    <t>Bakersfield town</t>
  </si>
  <si>
    <t>5001102500</t>
  </si>
  <si>
    <t>Warren's gore</t>
  </si>
  <si>
    <t>Essex County, VT</t>
  </si>
  <si>
    <t>NCNTY50009N50009</t>
  </si>
  <si>
    <t>5000976562</t>
  </si>
  <si>
    <t>Warner's grant</t>
  </si>
  <si>
    <t>5000976337</t>
  </si>
  <si>
    <t>Victory town</t>
  </si>
  <si>
    <t>5000975175</t>
  </si>
  <si>
    <t>Norton town</t>
  </si>
  <si>
    <t>5000952750</t>
  </si>
  <si>
    <t>Maidstone town</t>
  </si>
  <si>
    <t>5000942475</t>
  </si>
  <si>
    <t>Lunenburg town</t>
  </si>
  <si>
    <t>5000941425</t>
  </si>
  <si>
    <t>Lewis town</t>
  </si>
  <si>
    <t>5000939775</t>
  </si>
  <si>
    <t>Lemington town</t>
  </si>
  <si>
    <t>5000939700</t>
  </si>
  <si>
    <t>Guildhall town</t>
  </si>
  <si>
    <t>5000930775</t>
  </si>
  <si>
    <t>Granby town</t>
  </si>
  <si>
    <t>5000929125</t>
  </si>
  <si>
    <t>Ferdinand town</t>
  </si>
  <si>
    <t>5000925975</t>
  </si>
  <si>
    <t>East Haven town</t>
  </si>
  <si>
    <t>5000921250</t>
  </si>
  <si>
    <t>Concord town</t>
  </si>
  <si>
    <t>5000915250</t>
  </si>
  <si>
    <t>Canaan town</t>
  </si>
  <si>
    <t>5000911800</t>
  </si>
  <si>
    <t>Brunswick town</t>
  </si>
  <si>
    <t>5000910075</t>
  </si>
  <si>
    <t>Brighton town</t>
  </si>
  <si>
    <t>5000908725</t>
  </si>
  <si>
    <t>Bloomfield town</t>
  </si>
  <si>
    <t>5000906325</t>
  </si>
  <si>
    <t>Avery's gore</t>
  </si>
  <si>
    <t>5000902162</t>
  </si>
  <si>
    <t>Averill town</t>
  </si>
  <si>
    <t>5000902125</t>
  </si>
  <si>
    <t>Winooski city</t>
  </si>
  <si>
    <t>Chittenden County</t>
  </si>
  <si>
    <t>5000785150</t>
  </si>
  <si>
    <t>Williston town</t>
  </si>
  <si>
    <t>5000784475</t>
  </si>
  <si>
    <t>Westford town</t>
  </si>
  <si>
    <t>5000780350</t>
  </si>
  <si>
    <t>Underhill town</t>
  </si>
  <si>
    <t>5000773975</t>
  </si>
  <si>
    <t>South Burlington city</t>
  </si>
  <si>
    <t>5000766175</t>
  </si>
  <si>
    <t>Shelburne town</t>
  </si>
  <si>
    <t>5000764300</t>
  </si>
  <si>
    <t>St. George town</t>
  </si>
  <si>
    <t>5000762050</t>
  </si>
  <si>
    <t>Richmond town</t>
  </si>
  <si>
    <t>5000759275</t>
  </si>
  <si>
    <t>Milton town</t>
  </si>
  <si>
    <t>5000745250</t>
  </si>
  <si>
    <t>Jericho town</t>
  </si>
  <si>
    <t>5000736700</t>
  </si>
  <si>
    <t>Huntington town</t>
  </si>
  <si>
    <t>5000734600</t>
  </si>
  <si>
    <t>Hinesburg town</t>
  </si>
  <si>
    <t>5000733475</t>
  </si>
  <si>
    <t>Essex town</t>
  </si>
  <si>
    <t>5000724175</t>
  </si>
  <si>
    <t>Colchester town</t>
  </si>
  <si>
    <t>5000714875</t>
  </si>
  <si>
    <t>Charlotte town</t>
  </si>
  <si>
    <t>5000713300</t>
  </si>
  <si>
    <t>Burlington city</t>
  </si>
  <si>
    <t>5000710675</t>
  </si>
  <si>
    <t>Buels gore</t>
  </si>
  <si>
    <t>5000710300</t>
  </si>
  <si>
    <t>Bolton town</t>
  </si>
  <si>
    <t>5000706550</t>
  </si>
  <si>
    <t>Wheelock town</t>
  </si>
  <si>
    <t>Caledonia County</t>
  </si>
  <si>
    <t>Caledonia County, VT</t>
  </si>
  <si>
    <t>NCNTY50005N50005</t>
  </si>
  <si>
    <t>5000583500</t>
  </si>
  <si>
    <t>Waterford town</t>
  </si>
  <si>
    <t>5000577125</t>
  </si>
  <si>
    <t>Walden town</t>
  </si>
  <si>
    <t>5000575700</t>
  </si>
  <si>
    <t>Sutton town</t>
  </si>
  <si>
    <t>5000571575</t>
  </si>
  <si>
    <t>Stannard town</t>
  </si>
  <si>
    <t>5000569925</t>
  </si>
  <si>
    <t>Sheffield town</t>
  </si>
  <si>
    <t>5000564075</t>
  </si>
  <si>
    <t>St. Johnsbury town</t>
  </si>
  <si>
    <t>5000562200</t>
  </si>
  <si>
    <t>Ryegate town</t>
  </si>
  <si>
    <t>5000561525</t>
  </si>
  <si>
    <t>Peacham town</t>
  </si>
  <si>
    <t>5000554400</t>
  </si>
  <si>
    <t>Newark town</t>
  </si>
  <si>
    <t>5000547725</t>
  </si>
  <si>
    <t>Lyndon town</t>
  </si>
  <si>
    <t>5000541725</t>
  </si>
  <si>
    <t>Kirby town</t>
  </si>
  <si>
    <t>5000537900</t>
  </si>
  <si>
    <t>Hardwick town</t>
  </si>
  <si>
    <t>5000531825</t>
  </si>
  <si>
    <t>Groton town</t>
  </si>
  <si>
    <t>5000530550</t>
  </si>
  <si>
    <t>Danville town</t>
  </si>
  <si>
    <t>5000517125</t>
  </si>
  <si>
    <t>Burke town</t>
  </si>
  <si>
    <t>5000510450</t>
  </si>
  <si>
    <t>Barnet town</t>
  </si>
  <si>
    <t>5000502875</t>
  </si>
  <si>
    <t>Woodford town</t>
  </si>
  <si>
    <t>Bennington County</t>
  </si>
  <si>
    <t>Bennington County, VT</t>
  </si>
  <si>
    <t>NCNTY50003N50003</t>
  </si>
  <si>
    <t>5000385675</t>
  </si>
  <si>
    <t>Winhall town</t>
  </si>
  <si>
    <t>5000385075</t>
  </si>
  <si>
    <t>Sunderland town</t>
  </si>
  <si>
    <t>5000371425</t>
  </si>
  <si>
    <t>Stamford town</t>
  </si>
  <si>
    <t>5000369775</t>
  </si>
  <si>
    <t>Shaftsbury town</t>
  </si>
  <si>
    <t>5000363550</t>
  </si>
  <si>
    <t>Searsburg town</t>
  </si>
  <si>
    <t>5000363175</t>
  </si>
  <si>
    <t>Sandgate town</t>
  </si>
  <si>
    <t>5000362875</t>
  </si>
  <si>
    <t>Rupert town</t>
  </si>
  <si>
    <t>5000361000</t>
  </si>
  <si>
    <t>Readsboro town</t>
  </si>
  <si>
    <t>5000358600</t>
  </si>
  <si>
    <t>Pownal town</t>
  </si>
  <si>
    <t>5000357025</t>
  </si>
  <si>
    <t>Peru town</t>
  </si>
  <si>
    <t>5000355000</t>
  </si>
  <si>
    <t>Manchester town</t>
  </si>
  <si>
    <t>5000342850</t>
  </si>
  <si>
    <t>Landgrove town</t>
  </si>
  <si>
    <t>5000339025</t>
  </si>
  <si>
    <t>Glastenbury town</t>
  </si>
  <si>
    <t>5000327962</t>
  </si>
  <si>
    <t>Dorset town</t>
  </si>
  <si>
    <t>5000317725</t>
  </si>
  <si>
    <t>Bennington town</t>
  </si>
  <si>
    <t>5000304825</t>
  </si>
  <si>
    <t>Arlington town</t>
  </si>
  <si>
    <t>5000301450</t>
  </si>
  <si>
    <t>Whiting town</t>
  </si>
  <si>
    <t>Addison County</t>
  </si>
  <si>
    <t>Addison County, VT</t>
  </si>
  <si>
    <t>NCNTY50001N50001</t>
  </si>
  <si>
    <t>5000183800</t>
  </si>
  <si>
    <t>Weybridge town</t>
  </si>
  <si>
    <t>5000183275</t>
  </si>
  <si>
    <t>Waltham town</t>
  </si>
  <si>
    <t>5000176075</t>
  </si>
  <si>
    <t>Vergennes city</t>
  </si>
  <si>
    <t>5000174650</t>
  </si>
  <si>
    <t>Starksboro town</t>
  </si>
  <si>
    <t>5000170075</t>
  </si>
  <si>
    <t>Shoreham town</t>
  </si>
  <si>
    <t>5000165050</t>
  </si>
  <si>
    <t>Salisbury town</t>
  </si>
  <si>
    <t>5000162575</t>
  </si>
  <si>
    <t>Ripton town</t>
  </si>
  <si>
    <t>5000159650</t>
  </si>
  <si>
    <t>Panton town</t>
  </si>
  <si>
    <t>5000153950</t>
  </si>
  <si>
    <t>Orwell town</t>
  </si>
  <si>
    <t>5000153725</t>
  </si>
  <si>
    <t>New Haven town</t>
  </si>
  <si>
    <t>5000148700</t>
  </si>
  <si>
    <t>Monkton town</t>
  </si>
  <si>
    <t>5000145550</t>
  </si>
  <si>
    <t>Middlebury town</t>
  </si>
  <si>
    <t>5000144350</t>
  </si>
  <si>
    <t>Lincoln town</t>
  </si>
  <si>
    <t>5000140075</t>
  </si>
  <si>
    <t>Leicester town</t>
  </si>
  <si>
    <t>5000139325</t>
  </si>
  <si>
    <t>Hancock town</t>
  </si>
  <si>
    <t>5000131525</t>
  </si>
  <si>
    <t>Granville town</t>
  </si>
  <si>
    <t>5000129575</t>
  </si>
  <si>
    <t>Goshen town</t>
  </si>
  <si>
    <t>5000128600</t>
  </si>
  <si>
    <t>Ferrisburgh town</t>
  </si>
  <si>
    <t>5000126300</t>
  </si>
  <si>
    <t>Cornwall town</t>
  </si>
  <si>
    <t>5000116000</t>
  </si>
  <si>
    <t>Bristol town</t>
  </si>
  <si>
    <t>5000109025</t>
  </si>
  <si>
    <t>Bridport town</t>
  </si>
  <si>
    <t>5000108575</t>
  </si>
  <si>
    <t>Addison town</t>
  </si>
  <si>
    <t>5000100325</t>
  </si>
  <si>
    <t>Utah</t>
  </si>
  <si>
    <t>Weber County</t>
  </si>
  <si>
    <t>Ogden-Clearfield, UT HUD Metro FMR Area</t>
  </si>
  <si>
    <t>METRO36260M36260</t>
  </si>
  <si>
    <t>4905799999</t>
  </si>
  <si>
    <t>Wayne County, UT</t>
  </si>
  <si>
    <t>NCNTY49055N49055</t>
  </si>
  <si>
    <t>4905599999</t>
  </si>
  <si>
    <t>St. George, UT MSA</t>
  </si>
  <si>
    <t>METRO41100M41100</t>
  </si>
  <si>
    <t>4905399999</t>
  </si>
  <si>
    <t>Wasatch County</t>
  </si>
  <si>
    <t>Wasatch County, UT</t>
  </si>
  <si>
    <t>NCNTY49051N49051</t>
  </si>
  <si>
    <t>4905199999</t>
  </si>
  <si>
    <t>Utah County</t>
  </si>
  <si>
    <t>Provo-Orem, UT MSA</t>
  </si>
  <si>
    <t>METRO39340M39340</t>
  </si>
  <si>
    <t>4904999999</t>
  </si>
  <si>
    <t>Uintah County</t>
  </si>
  <si>
    <t>Uintah County, UT</t>
  </si>
  <si>
    <t>NCNTY49047N49047</t>
  </si>
  <si>
    <t>4904799999</t>
  </si>
  <si>
    <t>Tooele County</t>
  </si>
  <si>
    <t>Tooele County, UT HUD Metro FMR Area</t>
  </si>
  <si>
    <t>METRO41620N49045</t>
  </si>
  <si>
    <t>4904599999</t>
  </si>
  <si>
    <t>Summit County</t>
  </si>
  <si>
    <t>Summit County, UT</t>
  </si>
  <si>
    <t>NCNTY49043N49043</t>
  </si>
  <si>
    <t>4904399999</t>
  </si>
  <si>
    <t>Sevier County</t>
  </si>
  <si>
    <t>Sevier County, UT</t>
  </si>
  <si>
    <t>NCNTY49041N49041</t>
  </si>
  <si>
    <t>4904199999</t>
  </si>
  <si>
    <t>Sanpete County</t>
  </si>
  <si>
    <t>Sanpete County, UT</t>
  </si>
  <si>
    <t>NCNTY49039N49039</t>
  </si>
  <si>
    <t>4903999999</t>
  </si>
  <si>
    <t>San Juan County, UT</t>
  </si>
  <si>
    <t>NCNTY49037N49037</t>
  </si>
  <si>
    <t>4903799999</t>
  </si>
  <si>
    <t>Salt Lake County</t>
  </si>
  <si>
    <t>Salt Lake City, UT HUD Metro FMR Area</t>
  </si>
  <si>
    <t>METRO41620M41620</t>
  </si>
  <si>
    <t>4903599999</t>
  </si>
  <si>
    <t>Rich County</t>
  </si>
  <si>
    <t>Rich County, UT</t>
  </si>
  <si>
    <t>NCNTY49033N49033</t>
  </si>
  <si>
    <t>4903399999</t>
  </si>
  <si>
    <t>Piute County</t>
  </si>
  <si>
    <t>Piute County, UT</t>
  </si>
  <si>
    <t>NCNTY49031N49031</t>
  </si>
  <si>
    <t>4903199999</t>
  </si>
  <si>
    <t>4902999999</t>
  </si>
  <si>
    <t>Millard County</t>
  </si>
  <si>
    <t>Millard County, UT</t>
  </si>
  <si>
    <t>NCNTY49027N49027</t>
  </si>
  <si>
    <t>4902799999</t>
  </si>
  <si>
    <t>Kane County</t>
  </si>
  <si>
    <t>Kane County, UT</t>
  </si>
  <si>
    <t>NCNTY49025N49025</t>
  </si>
  <si>
    <t>4902599999</t>
  </si>
  <si>
    <t>Juab County</t>
  </si>
  <si>
    <t>4902399999</t>
  </si>
  <si>
    <t>Iron County, UT</t>
  </si>
  <si>
    <t>NCNTY49021N49021</t>
  </si>
  <si>
    <t>4902199999</t>
  </si>
  <si>
    <t>Grand County</t>
  </si>
  <si>
    <t>Grand County, UT</t>
  </si>
  <si>
    <t>NCNTY49019N49019</t>
  </si>
  <si>
    <t>4901999999</t>
  </si>
  <si>
    <t>Garfield County, UT</t>
  </si>
  <si>
    <t>NCNTY49017N49017</t>
  </si>
  <si>
    <t>4901799999</t>
  </si>
  <si>
    <t>Emery County</t>
  </si>
  <si>
    <t>Emery County, UT</t>
  </si>
  <si>
    <t>NCNTY49015N49015</t>
  </si>
  <si>
    <t>4901599999</t>
  </si>
  <si>
    <t>Duchesne County</t>
  </si>
  <si>
    <t>Duchesne County, UT</t>
  </si>
  <si>
    <t>NCNTY49013N49013</t>
  </si>
  <si>
    <t>4901399999</t>
  </si>
  <si>
    <t>Davis County</t>
  </si>
  <si>
    <t>4901199999</t>
  </si>
  <si>
    <t>Daggett County</t>
  </si>
  <si>
    <t>Daggett County, UT</t>
  </si>
  <si>
    <t>NCNTY49009N49009</t>
  </si>
  <si>
    <t>4900999999</t>
  </si>
  <si>
    <t>Carbon County, UT</t>
  </si>
  <si>
    <t>NCNTY49007N49007</t>
  </si>
  <si>
    <t>4900799999</t>
  </si>
  <si>
    <t>Cache County</t>
  </si>
  <si>
    <t>Logan, UT-ID MSA</t>
  </si>
  <si>
    <t>METRO30860M30860</t>
  </si>
  <si>
    <t>4900599999</t>
  </si>
  <si>
    <t>Box Elder County</t>
  </si>
  <si>
    <t>Box Elder County, UT HUD Metro FMR Area</t>
  </si>
  <si>
    <t>METRO36260N49003</t>
  </si>
  <si>
    <t>4900399999</t>
  </si>
  <si>
    <t>Beaver County</t>
  </si>
  <si>
    <t>Beaver County, UT</t>
  </si>
  <si>
    <t>NCNTY49001N49001</t>
  </si>
  <si>
    <t>4900199999</t>
  </si>
  <si>
    <t>Texas</t>
  </si>
  <si>
    <t>Zavala County</t>
  </si>
  <si>
    <t>Zavala County, TX</t>
  </si>
  <si>
    <t>NCNTY48507N48507</t>
  </si>
  <si>
    <t>4850799999</t>
  </si>
  <si>
    <t>Zapata County</t>
  </si>
  <si>
    <t>Zapata County, TX</t>
  </si>
  <si>
    <t>NCNTY48505N48505</t>
  </si>
  <si>
    <t>4850599999</t>
  </si>
  <si>
    <t>Young County</t>
  </si>
  <si>
    <t>Young County, TX</t>
  </si>
  <si>
    <t>NCNTY48503N48503</t>
  </si>
  <si>
    <t>4850399999</t>
  </si>
  <si>
    <t>Yoakum County</t>
  </si>
  <si>
    <t>Yoakum County, TX</t>
  </si>
  <si>
    <t>NCNTY48501N48501</t>
  </si>
  <si>
    <t>4850199999</t>
  </si>
  <si>
    <t>Wood County, TX</t>
  </si>
  <si>
    <t>NCNTY48499N48499</t>
  </si>
  <si>
    <t>4849999999</t>
  </si>
  <si>
    <t>Wise County, TX HUD Metro FMR Area</t>
  </si>
  <si>
    <t>METRO19100N48497</t>
  </si>
  <si>
    <t>4849799999</t>
  </si>
  <si>
    <t>Winkler County</t>
  </si>
  <si>
    <t>Winkler County, TX</t>
  </si>
  <si>
    <t>NCNTY48495N48495</t>
  </si>
  <si>
    <t>4849599999</t>
  </si>
  <si>
    <t>Wilson County</t>
  </si>
  <si>
    <t>San Antonio-New Braunfels, TX HUD Metro FMR Area</t>
  </si>
  <si>
    <t>METRO41700M41700</t>
  </si>
  <si>
    <t>4849399999</t>
  </si>
  <si>
    <t>Williamson County</t>
  </si>
  <si>
    <t>Austin-Round Rock, TX MSA</t>
  </si>
  <si>
    <t>METRO12420M12420</t>
  </si>
  <si>
    <t>4849199999</t>
  </si>
  <si>
    <t>Willacy County</t>
  </si>
  <si>
    <t>Willacy County, TX</t>
  </si>
  <si>
    <t>NCNTY48489N48489</t>
  </si>
  <si>
    <t>4848999999</t>
  </si>
  <si>
    <t>Wilbarger County</t>
  </si>
  <si>
    <t>Wilbarger County, TX</t>
  </si>
  <si>
    <t>NCNTY48487N48487</t>
  </si>
  <si>
    <t>4848799999</t>
  </si>
  <si>
    <t>Wichita County</t>
  </si>
  <si>
    <t>Wichita Falls, TX MSA</t>
  </si>
  <si>
    <t>METRO48660M48660</t>
  </si>
  <si>
    <t>4848599999</t>
  </si>
  <si>
    <t>Wheeler County</t>
  </si>
  <si>
    <t>Wheeler County, TX</t>
  </si>
  <si>
    <t>NCNTY48483N48483</t>
  </si>
  <si>
    <t>4848399999</t>
  </si>
  <si>
    <t>Wharton County</t>
  </si>
  <si>
    <t>Wharton County, TX</t>
  </si>
  <si>
    <t>NCNTY48481N48481</t>
  </si>
  <si>
    <t>4848199999</t>
  </si>
  <si>
    <t>Webb County</t>
  </si>
  <si>
    <t>Laredo, TX MSA</t>
  </si>
  <si>
    <t>METRO29700M29700</t>
  </si>
  <si>
    <t>4847999999</t>
  </si>
  <si>
    <t>Washington County, TX</t>
  </si>
  <si>
    <t>NCNTY48477N48477</t>
  </si>
  <si>
    <t>4847799999</t>
  </si>
  <si>
    <t>Ward County</t>
  </si>
  <si>
    <t>Ward County, TX</t>
  </si>
  <si>
    <t>NCNTY48475N48475</t>
  </si>
  <si>
    <t>4847599999</t>
  </si>
  <si>
    <t>Waller County</t>
  </si>
  <si>
    <t>Houston-The Woodlands-Sugar Land, TX HUD Metro FMR Area</t>
  </si>
  <si>
    <t>METRO26420M26420</t>
  </si>
  <si>
    <t>4847399999</t>
  </si>
  <si>
    <t>Walker County</t>
  </si>
  <si>
    <t>Walker County, TX</t>
  </si>
  <si>
    <t>NCNTY48471N48471</t>
  </si>
  <si>
    <t>4847199999</t>
  </si>
  <si>
    <t>Victoria County</t>
  </si>
  <si>
    <t>Victoria, TX MSA</t>
  </si>
  <si>
    <t>METRO47020M47020</t>
  </si>
  <si>
    <t>4846999999</t>
  </si>
  <si>
    <t>Van Zandt County</t>
  </si>
  <si>
    <t>Van Zandt County, TX</t>
  </si>
  <si>
    <t>NCNTY48467N48467</t>
  </si>
  <si>
    <t>4846799999</t>
  </si>
  <si>
    <t>Val Verde County</t>
  </si>
  <si>
    <t>Val Verde County, TX</t>
  </si>
  <si>
    <t>NCNTY48465N48465</t>
  </si>
  <si>
    <t>4846599999</t>
  </si>
  <si>
    <t>Uvalde County</t>
  </si>
  <si>
    <t>Uvalde County, TX</t>
  </si>
  <si>
    <t>NCNTY48463N48463</t>
  </si>
  <si>
    <t>4846399999</t>
  </si>
  <si>
    <t>Upton County</t>
  </si>
  <si>
    <t>Upton County, TX</t>
  </si>
  <si>
    <t>NCNTY48461N48461</t>
  </si>
  <si>
    <t>4846199999</t>
  </si>
  <si>
    <t>Longview, TX HUD Metro FMR Area</t>
  </si>
  <si>
    <t>METRO30980M30980</t>
  </si>
  <si>
    <t>4845999999</t>
  </si>
  <si>
    <t>Tyler County, TX</t>
  </si>
  <si>
    <t>NCNTY48457N48457</t>
  </si>
  <si>
    <t>4845799999</t>
  </si>
  <si>
    <t>Trinity County</t>
  </si>
  <si>
    <t>Trinity County, TX</t>
  </si>
  <si>
    <t>NCNTY48455N48455</t>
  </si>
  <si>
    <t>4845599999</t>
  </si>
  <si>
    <t>Travis County</t>
  </si>
  <si>
    <t>4845399999</t>
  </si>
  <si>
    <t>Tom Green County</t>
  </si>
  <si>
    <t>San Angelo, TX MSA</t>
  </si>
  <si>
    <t>METRO41660M41660</t>
  </si>
  <si>
    <t>4845199999</t>
  </si>
  <si>
    <t>Titus County</t>
  </si>
  <si>
    <t>Titus County, TX</t>
  </si>
  <si>
    <t>NCNTY48449N48449</t>
  </si>
  <si>
    <t>4844999999</t>
  </si>
  <si>
    <t>Throckmorton County</t>
  </si>
  <si>
    <t>Throckmorton County, TX</t>
  </si>
  <si>
    <t>NCNTY48447N48447</t>
  </si>
  <si>
    <t>4844799999</t>
  </si>
  <si>
    <t>Terry County</t>
  </si>
  <si>
    <t>Terry County, TX</t>
  </si>
  <si>
    <t>NCNTY48445N48445</t>
  </si>
  <si>
    <t>4844599999</t>
  </si>
  <si>
    <t>Terrell County</t>
  </si>
  <si>
    <t>Terrell County, TX</t>
  </si>
  <si>
    <t>NCNTY48443N48443</t>
  </si>
  <si>
    <t>4844399999</t>
  </si>
  <si>
    <t>Abilene, TX MSA</t>
  </si>
  <si>
    <t>METRO10180M10180</t>
  </si>
  <si>
    <t>4844199999</t>
  </si>
  <si>
    <t>Tarrant County</t>
  </si>
  <si>
    <t>Fort Worth-Arlington, TX HUD Metro FMR Area</t>
  </si>
  <si>
    <t>METRO19100MM2800</t>
  </si>
  <si>
    <t>4843999999</t>
  </si>
  <si>
    <t>Swisher County</t>
  </si>
  <si>
    <t>Swisher County, TX</t>
  </si>
  <si>
    <t>NCNTY48437N48437</t>
  </si>
  <si>
    <t>4843799999</t>
  </si>
  <si>
    <t>Sutton County</t>
  </si>
  <si>
    <t>Sutton County, TX</t>
  </si>
  <si>
    <t>NCNTY48435N48435</t>
  </si>
  <si>
    <t>4843599999</t>
  </si>
  <si>
    <t>Stonewall County</t>
  </si>
  <si>
    <t>Stonewall County, TX</t>
  </si>
  <si>
    <t>NCNTY48433N48433</t>
  </si>
  <si>
    <t>4843399999</t>
  </si>
  <si>
    <t>Sterling County</t>
  </si>
  <si>
    <t>Sterling County, TX</t>
  </si>
  <si>
    <t>NCNTY48431N48431</t>
  </si>
  <si>
    <t>4843199999</t>
  </si>
  <si>
    <t>Stephens County</t>
  </si>
  <si>
    <t>Stephens County, TX</t>
  </si>
  <si>
    <t>NCNTY48429N48429</t>
  </si>
  <si>
    <t>4842999999</t>
  </si>
  <si>
    <t>Starr County</t>
  </si>
  <si>
    <t>Starr County, TX</t>
  </si>
  <si>
    <t>NCNTY48427N48427</t>
  </si>
  <si>
    <t>4842799999</t>
  </si>
  <si>
    <t>Somervell County</t>
  </si>
  <si>
    <t>Somervell County, TX HUD Metro FMR Area</t>
  </si>
  <si>
    <t>METRO19100N48425</t>
  </si>
  <si>
    <t>4842599999</t>
  </si>
  <si>
    <t>Smith County</t>
  </si>
  <si>
    <t>Tyler, TX MSA</t>
  </si>
  <si>
    <t>METRO46340M46340</t>
  </si>
  <si>
    <t>4842399999</t>
  </si>
  <si>
    <t>Sherman County</t>
  </si>
  <si>
    <t>Sherman County, TX</t>
  </si>
  <si>
    <t>NCNTY48421N48421</t>
  </si>
  <si>
    <t>4842199999</t>
  </si>
  <si>
    <t>Shelby County</t>
  </si>
  <si>
    <t>Shelby County, TX</t>
  </si>
  <si>
    <t>NCNTY48419N48419</t>
  </si>
  <si>
    <t>4841999999</t>
  </si>
  <si>
    <t>Shackelford County</t>
  </si>
  <si>
    <t>Shackelford County, TX</t>
  </si>
  <si>
    <t>NCNTY48417N48417</t>
  </si>
  <si>
    <t>4841799999</t>
  </si>
  <si>
    <t>Scurry County</t>
  </si>
  <si>
    <t>Scurry County, TX</t>
  </si>
  <si>
    <t>NCNTY48415N48415</t>
  </si>
  <si>
    <t>4841599999</t>
  </si>
  <si>
    <t>Schleicher County</t>
  </si>
  <si>
    <t>Schleicher County, TX</t>
  </si>
  <si>
    <t>NCNTY48413N48413</t>
  </si>
  <si>
    <t>4841399999</t>
  </si>
  <si>
    <t>San Saba County</t>
  </si>
  <si>
    <t>San Saba County, TX</t>
  </si>
  <si>
    <t>NCNTY48411N48411</t>
  </si>
  <si>
    <t>4841199999</t>
  </si>
  <si>
    <t>San Patricio County</t>
  </si>
  <si>
    <t>Corpus Christi, TX HUD Metro FMR Area</t>
  </si>
  <si>
    <t>METRO18580M18580</t>
  </si>
  <si>
    <t>4840999999</t>
  </si>
  <si>
    <t>San Jacinto County</t>
  </si>
  <si>
    <t>San Jacinto County, TX</t>
  </si>
  <si>
    <t>NCNTY48407N48407</t>
  </si>
  <si>
    <t>4840799999</t>
  </si>
  <si>
    <t>San Augustine County</t>
  </si>
  <si>
    <t>San Augustine County, TX</t>
  </si>
  <si>
    <t>NCNTY48405N48405</t>
  </si>
  <si>
    <t>4840599999</t>
  </si>
  <si>
    <t>Sabine County</t>
  </si>
  <si>
    <t>Sabine County, TX</t>
  </si>
  <si>
    <t>NCNTY48403N48403</t>
  </si>
  <si>
    <t>4840399999</t>
  </si>
  <si>
    <t>Rusk County, TX HUD Metro FMR Area</t>
  </si>
  <si>
    <t>METRO30980N48401</t>
  </si>
  <si>
    <t>4840199999</t>
  </si>
  <si>
    <t>Runnels County</t>
  </si>
  <si>
    <t>Runnels County, TX</t>
  </si>
  <si>
    <t>NCNTY48399N48399</t>
  </si>
  <si>
    <t>4839999999</t>
  </si>
  <si>
    <t>Rockwall County</t>
  </si>
  <si>
    <t>Dallas, TX HUD Metro FMR Area</t>
  </si>
  <si>
    <t>METRO19100M19100</t>
  </si>
  <si>
    <t>4839799999</t>
  </si>
  <si>
    <t>Robertson County</t>
  </si>
  <si>
    <t>College Station-Bryan, TX MSA</t>
  </si>
  <si>
    <t>METRO17780M17780</t>
  </si>
  <si>
    <t>4839599999</t>
  </si>
  <si>
    <t>Roberts County</t>
  </si>
  <si>
    <t>Roberts County, TX</t>
  </si>
  <si>
    <t>NCNTY48393N48393</t>
  </si>
  <si>
    <t>4839399999</t>
  </si>
  <si>
    <t>Refugio County</t>
  </si>
  <si>
    <t>Refugio County, TX</t>
  </si>
  <si>
    <t>NCNTY48391N48391</t>
  </si>
  <si>
    <t>4839199999</t>
  </si>
  <si>
    <t>Reeves County</t>
  </si>
  <si>
    <t>Reeves County, TX</t>
  </si>
  <si>
    <t>NCNTY48389N48389</t>
  </si>
  <si>
    <t>4838999999</t>
  </si>
  <si>
    <t>Red River County</t>
  </si>
  <si>
    <t>Red River County, TX</t>
  </si>
  <si>
    <t>NCNTY48387N48387</t>
  </si>
  <si>
    <t>4838799999</t>
  </si>
  <si>
    <t>Real County</t>
  </si>
  <si>
    <t>Real County, TX</t>
  </si>
  <si>
    <t>NCNTY48385N48385</t>
  </si>
  <si>
    <t>4838599999</t>
  </si>
  <si>
    <t>Reagan County</t>
  </si>
  <si>
    <t>Reagan County, TX</t>
  </si>
  <si>
    <t>NCNTY48383N48383</t>
  </si>
  <si>
    <t>4838399999</t>
  </si>
  <si>
    <t>Randall County</t>
  </si>
  <si>
    <t>Amarillo, TX HUD Metro FMR Area</t>
  </si>
  <si>
    <t>METRO11100M11100</t>
  </si>
  <si>
    <t>4838199999</t>
  </si>
  <si>
    <t>Rains County</t>
  </si>
  <si>
    <t>Rains County, TX</t>
  </si>
  <si>
    <t>NCNTY48379N48379</t>
  </si>
  <si>
    <t>4837999999</t>
  </si>
  <si>
    <t>Presidio County</t>
  </si>
  <si>
    <t>Presidio County, TX</t>
  </si>
  <si>
    <t>NCNTY48377N48377</t>
  </si>
  <si>
    <t>4837799999</t>
  </si>
  <si>
    <t>Potter County</t>
  </si>
  <si>
    <t>4837599999</t>
  </si>
  <si>
    <t>Polk County, TX</t>
  </si>
  <si>
    <t>NCNTY48373N48373</t>
  </si>
  <si>
    <t>4837399999</t>
  </si>
  <si>
    <t>Pecos County</t>
  </si>
  <si>
    <t>Pecos County, TX</t>
  </si>
  <si>
    <t>NCNTY48371N48371</t>
  </si>
  <si>
    <t>4837199999</t>
  </si>
  <si>
    <t>Parmer County</t>
  </si>
  <si>
    <t>Parmer County, TX</t>
  </si>
  <si>
    <t>NCNTY48369N48369</t>
  </si>
  <si>
    <t>4836999999</t>
  </si>
  <si>
    <t>Parker County</t>
  </si>
  <si>
    <t>4836799999</t>
  </si>
  <si>
    <t>Panola County</t>
  </si>
  <si>
    <t>Panola County, TX</t>
  </si>
  <si>
    <t>NCNTY48365N48365</t>
  </si>
  <si>
    <t>4836599999</t>
  </si>
  <si>
    <t>Palo Pinto County</t>
  </si>
  <si>
    <t>Palo Pinto County, TX</t>
  </si>
  <si>
    <t>NCNTY48363N48363</t>
  </si>
  <si>
    <t>4836399999</t>
  </si>
  <si>
    <t>Beaumont-Port Arthur, TX HUD Metro FMR Area</t>
  </si>
  <si>
    <t>METRO13140M13140</t>
  </si>
  <si>
    <t>4836199999</t>
  </si>
  <si>
    <t>Oldham County</t>
  </si>
  <si>
    <t>Oldham County, TX HUD Metro FMR Area</t>
  </si>
  <si>
    <t>METRO11100N48359</t>
  </si>
  <si>
    <t>4835999999</t>
  </si>
  <si>
    <t>Ochiltree County</t>
  </si>
  <si>
    <t>Ochiltree County, TX</t>
  </si>
  <si>
    <t>NCNTY48357N48357</t>
  </si>
  <si>
    <t>4835799999</t>
  </si>
  <si>
    <t>Nueces County</t>
  </si>
  <si>
    <t>4835599999</t>
  </si>
  <si>
    <t>Nolan County</t>
  </si>
  <si>
    <t>Nolan County, TX</t>
  </si>
  <si>
    <t>NCNTY48353N48353</t>
  </si>
  <si>
    <t>4835399999</t>
  </si>
  <si>
    <t>Newton County</t>
  </si>
  <si>
    <t>Newton County, TX HUD Metro FMR Area</t>
  </si>
  <si>
    <t>METRO13140N48351</t>
  </si>
  <si>
    <t>4835199999</t>
  </si>
  <si>
    <t>Navarro County</t>
  </si>
  <si>
    <t>Navarro County, TX</t>
  </si>
  <si>
    <t>NCNTY48349N48349</t>
  </si>
  <si>
    <t>4834999999</t>
  </si>
  <si>
    <t>Nacogdoches County</t>
  </si>
  <si>
    <t>Nacogdoches County, TX</t>
  </si>
  <si>
    <t>NCNTY48347N48347</t>
  </si>
  <si>
    <t>4834799999</t>
  </si>
  <si>
    <t>Motley County</t>
  </si>
  <si>
    <t>Motley County, TX</t>
  </si>
  <si>
    <t>NCNTY48345N48345</t>
  </si>
  <si>
    <t>4834599999</t>
  </si>
  <si>
    <t>Morris County</t>
  </si>
  <si>
    <t>Morris County, TX</t>
  </si>
  <si>
    <t>NCNTY48343N48343</t>
  </si>
  <si>
    <t>4834399999</t>
  </si>
  <si>
    <t>Moore County</t>
  </si>
  <si>
    <t>Moore County, TX</t>
  </si>
  <si>
    <t>NCNTY48341N48341</t>
  </si>
  <si>
    <t>4834199999</t>
  </si>
  <si>
    <t>4833999999</t>
  </si>
  <si>
    <t>Montague County</t>
  </si>
  <si>
    <t>Montague County, TX</t>
  </si>
  <si>
    <t>NCNTY48337N48337</t>
  </si>
  <si>
    <t>4833799999</t>
  </si>
  <si>
    <t>Mitchell County</t>
  </si>
  <si>
    <t>Mitchell County, TX</t>
  </si>
  <si>
    <t>NCNTY48335N48335</t>
  </si>
  <si>
    <t>4833599999</t>
  </si>
  <si>
    <t>Mills County</t>
  </si>
  <si>
    <t>Mills County, TX</t>
  </si>
  <si>
    <t>NCNTY48333N48333</t>
  </si>
  <si>
    <t>4833399999</t>
  </si>
  <si>
    <t>Milam County</t>
  </si>
  <si>
    <t>Milam County, TX</t>
  </si>
  <si>
    <t>NCNTY48331N48331</t>
  </si>
  <si>
    <t>4833199999</t>
  </si>
  <si>
    <t>Midland County</t>
  </si>
  <si>
    <t>Midland, TX HUD Metro FMR Area</t>
  </si>
  <si>
    <t>METRO33260M33260</t>
  </si>
  <si>
    <t>4832999999</t>
  </si>
  <si>
    <t>Menard County</t>
  </si>
  <si>
    <t>Menard County, TX</t>
  </si>
  <si>
    <t>NCNTY48327N48327</t>
  </si>
  <si>
    <t>4832799999</t>
  </si>
  <si>
    <t>Medina County</t>
  </si>
  <si>
    <t>Medina County, TX HUD Metro FMR Area</t>
  </si>
  <si>
    <t>METRO41700N48325</t>
  </si>
  <si>
    <t>4832599999</t>
  </si>
  <si>
    <t>Maverick County</t>
  </si>
  <si>
    <t>Maverick County, TX</t>
  </si>
  <si>
    <t>NCNTY48323N48323</t>
  </si>
  <si>
    <t>4832399999</t>
  </si>
  <si>
    <t>Matagorda County</t>
  </si>
  <si>
    <t>Matagorda County, TX</t>
  </si>
  <si>
    <t>NCNTY48321N48321</t>
  </si>
  <si>
    <t>4832199999</t>
  </si>
  <si>
    <t>Mason County, TX</t>
  </si>
  <si>
    <t>NCNTY48319N48319</t>
  </si>
  <si>
    <t>4831999999</t>
  </si>
  <si>
    <t>Martin County</t>
  </si>
  <si>
    <t>Martin County, TX HUD Metro FMR Area</t>
  </si>
  <si>
    <t>METRO33260N48317</t>
  </si>
  <si>
    <t>4831799999</t>
  </si>
  <si>
    <t>Marion County, TX</t>
  </si>
  <si>
    <t>NCNTY48315N48315</t>
  </si>
  <si>
    <t>4831599999</t>
  </si>
  <si>
    <t>Madison County, TX</t>
  </si>
  <si>
    <t>NCNTY48313N48313</t>
  </si>
  <si>
    <t>4831399999</t>
  </si>
  <si>
    <t>McMullen County</t>
  </si>
  <si>
    <t>McMullen County, TX</t>
  </si>
  <si>
    <t>NCNTY48311N48311</t>
  </si>
  <si>
    <t>4831199999</t>
  </si>
  <si>
    <t>McLennan County</t>
  </si>
  <si>
    <t>Waco, TX HUD Metro FMR Area</t>
  </si>
  <si>
    <t>METRO47380M47380</t>
  </si>
  <si>
    <t>4830999999</t>
  </si>
  <si>
    <t>McCulloch County</t>
  </si>
  <si>
    <t>McCulloch County, TX</t>
  </si>
  <si>
    <t>NCNTY48307N48307</t>
  </si>
  <si>
    <t>4830799999</t>
  </si>
  <si>
    <t>Lynn County</t>
  </si>
  <si>
    <t>Lynn County, TX HUD Metro FMR Area</t>
  </si>
  <si>
    <t>METRO31180N48305</t>
  </si>
  <si>
    <t>4830599999</t>
  </si>
  <si>
    <t>Lubbock County</t>
  </si>
  <si>
    <t>Lubbock, TX HUD Metro FMR Area</t>
  </si>
  <si>
    <t>METRO31180M31180</t>
  </si>
  <si>
    <t>4830399999</t>
  </si>
  <si>
    <t>Loving County</t>
  </si>
  <si>
    <t>Loving County, TX</t>
  </si>
  <si>
    <t>NCNTY48301N48301</t>
  </si>
  <si>
    <t>4830199999</t>
  </si>
  <si>
    <t>Llano County</t>
  </si>
  <si>
    <t>Llano County, TX</t>
  </si>
  <si>
    <t>NCNTY48299N48299</t>
  </si>
  <si>
    <t>4829999999</t>
  </si>
  <si>
    <t>Live Oak County</t>
  </si>
  <si>
    <t>Live Oak County, TX</t>
  </si>
  <si>
    <t>NCNTY48297N48297</t>
  </si>
  <si>
    <t>4829799999</t>
  </si>
  <si>
    <t>Lipscomb County</t>
  </si>
  <si>
    <t>Lipscomb County, TX</t>
  </si>
  <si>
    <t>NCNTY48295N48295</t>
  </si>
  <si>
    <t>4829599999</t>
  </si>
  <si>
    <t>Limestone County</t>
  </si>
  <si>
    <t>Limestone County, TX</t>
  </si>
  <si>
    <t>NCNTY48293N48293</t>
  </si>
  <si>
    <t>4829399999</t>
  </si>
  <si>
    <t>Liberty County</t>
  </si>
  <si>
    <t>4829199999</t>
  </si>
  <si>
    <t>Leon County</t>
  </si>
  <si>
    <t>Leon County, TX</t>
  </si>
  <si>
    <t>NCNTY48289N48289</t>
  </si>
  <si>
    <t>4828999999</t>
  </si>
  <si>
    <t>Lee County, TX</t>
  </si>
  <si>
    <t>NCNTY48287N48287</t>
  </si>
  <si>
    <t>4828799999</t>
  </si>
  <si>
    <t>Lavaca County</t>
  </si>
  <si>
    <t>Lavaca County, TX</t>
  </si>
  <si>
    <t>NCNTY48285N48285</t>
  </si>
  <si>
    <t>4828599999</t>
  </si>
  <si>
    <t>La Salle County</t>
  </si>
  <si>
    <t>La Salle County, TX</t>
  </si>
  <si>
    <t>NCNTY48283N48283</t>
  </si>
  <si>
    <t>4828399999</t>
  </si>
  <si>
    <t>Lampasas County</t>
  </si>
  <si>
    <t>Lampasas County, TX HUD Metro FMR Area</t>
  </si>
  <si>
    <t>METRO28660N48281</t>
  </si>
  <si>
    <t>4828199999</t>
  </si>
  <si>
    <t>Lamb County</t>
  </si>
  <si>
    <t>Lamb County, TX</t>
  </si>
  <si>
    <t>NCNTY48279N48279</t>
  </si>
  <si>
    <t>4827999999</t>
  </si>
  <si>
    <t>Lamar County</t>
  </si>
  <si>
    <t>Lamar County, TX</t>
  </si>
  <si>
    <t>NCNTY48277N48277</t>
  </si>
  <si>
    <t>4827799999</t>
  </si>
  <si>
    <t>Knox County</t>
  </si>
  <si>
    <t>Knox County, TX</t>
  </si>
  <si>
    <t>NCNTY48275N48275</t>
  </si>
  <si>
    <t>4827599999</t>
  </si>
  <si>
    <t>Kleberg County</t>
  </si>
  <si>
    <t>Kleberg County, TX</t>
  </si>
  <si>
    <t>NCNTY48273N48273</t>
  </si>
  <si>
    <t>4827399999</t>
  </si>
  <si>
    <t>Kinney County</t>
  </si>
  <si>
    <t>Kinney County, TX</t>
  </si>
  <si>
    <t>NCNTY48271N48271</t>
  </si>
  <si>
    <t>4827199999</t>
  </si>
  <si>
    <t>King County, TX</t>
  </si>
  <si>
    <t>NCNTY48269N48269</t>
  </si>
  <si>
    <t>4826999999</t>
  </si>
  <si>
    <t>Kimble County</t>
  </si>
  <si>
    <t>Kimble County, TX</t>
  </si>
  <si>
    <t>NCNTY48267N48267</t>
  </si>
  <si>
    <t>4826799999</t>
  </si>
  <si>
    <t>Kerr County</t>
  </si>
  <si>
    <t>Kerr County, TX</t>
  </si>
  <si>
    <t>NCNTY48265N48265</t>
  </si>
  <si>
    <t>4826599999</t>
  </si>
  <si>
    <t>Kent County</t>
  </si>
  <si>
    <t>Kent County, TX</t>
  </si>
  <si>
    <t>NCNTY48263N48263</t>
  </si>
  <si>
    <t>4826399999</t>
  </si>
  <si>
    <t>Kenedy County</t>
  </si>
  <si>
    <t>Kenedy County, TX</t>
  </si>
  <si>
    <t>NCNTY48261N48261</t>
  </si>
  <si>
    <t>4826199999</t>
  </si>
  <si>
    <t>Kendall County</t>
  </si>
  <si>
    <t>Kendall County, TX HUD Metro FMR Area</t>
  </si>
  <si>
    <t>METRO41700N48259</t>
  </si>
  <si>
    <t>4825999999</t>
  </si>
  <si>
    <t>Kaufman County</t>
  </si>
  <si>
    <t>4825799999</t>
  </si>
  <si>
    <t>Karnes County</t>
  </si>
  <si>
    <t>Karnes County, TX</t>
  </si>
  <si>
    <t>NCNTY48255N48255</t>
  </si>
  <si>
    <t>4825599999</t>
  </si>
  <si>
    <t>Jones County</t>
  </si>
  <si>
    <t>4825399999</t>
  </si>
  <si>
    <t>4825199999</t>
  </si>
  <si>
    <t>Jim Wells County</t>
  </si>
  <si>
    <t>Jim Wells County, TX</t>
  </si>
  <si>
    <t>NCNTY48249N48249</t>
  </si>
  <si>
    <t>4824999999</t>
  </si>
  <si>
    <t>Jim Hogg County</t>
  </si>
  <si>
    <t>Jim Hogg County, TX</t>
  </si>
  <si>
    <t>NCNTY48247N48247</t>
  </si>
  <si>
    <t>4824799999</t>
  </si>
  <si>
    <t>4824599999</t>
  </si>
  <si>
    <t>Jeff Davis County</t>
  </si>
  <si>
    <t>Jeff Davis County, TX</t>
  </si>
  <si>
    <t>NCNTY48243N48243</t>
  </si>
  <si>
    <t>4824399999</t>
  </si>
  <si>
    <t>Jasper County</t>
  </si>
  <si>
    <t>Jasper County, TX</t>
  </si>
  <si>
    <t>NCNTY48241N48241</t>
  </si>
  <si>
    <t>4824199999</t>
  </si>
  <si>
    <t>Jackson County, TX</t>
  </si>
  <si>
    <t>NCNTY48239N48239</t>
  </si>
  <si>
    <t>4823999999</t>
  </si>
  <si>
    <t>Jack County</t>
  </si>
  <si>
    <t>Jack County, TX</t>
  </si>
  <si>
    <t>NCNTY48237N48237</t>
  </si>
  <si>
    <t>4823799999</t>
  </si>
  <si>
    <t>Irion County</t>
  </si>
  <si>
    <t>4823599999</t>
  </si>
  <si>
    <t>Hutchinson County</t>
  </si>
  <si>
    <t>Hutchinson County, TX</t>
  </si>
  <si>
    <t>NCNTY48233N48233</t>
  </si>
  <si>
    <t>4823399999</t>
  </si>
  <si>
    <t>Hunt County</t>
  </si>
  <si>
    <t>4823199999</t>
  </si>
  <si>
    <t>Hudspeth County</t>
  </si>
  <si>
    <t>Hudspeth County, TX HUD Metro FMR Area</t>
  </si>
  <si>
    <t>METRO21340N48229</t>
  </si>
  <si>
    <t>4822999999</t>
  </si>
  <si>
    <t>Howard County</t>
  </si>
  <si>
    <t>Howard County, TX</t>
  </si>
  <si>
    <t>NCNTY48227N48227</t>
  </si>
  <si>
    <t>4822799999</t>
  </si>
  <si>
    <t>Houston County</t>
  </si>
  <si>
    <t>Houston County, TX</t>
  </si>
  <si>
    <t>NCNTY48225N48225</t>
  </si>
  <si>
    <t>4822599999</t>
  </si>
  <si>
    <t>Hopkins County</t>
  </si>
  <si>
    <t>Hopkins County, TX</t>
  </si>
  <si>
    <t>NCNTY48223N48223</t>
  </si>
  <si>
    <t>4822399999</t>
  </si>
  <si>
    <t>Hood County</t>
  </si>
  <si>
    <t>Hood County, TX HUD Metro FMR Area</t>
  </si>
  <si>
    <t>METRO19100N48221</t>
  </si>
  <si>
    <t>4822199999</t>
  </si>
  <si>
    <t>Hockley County</t>
  </si>
  <si>
    <t>Hockley County, TX</t>
  </si>
  <si>
    <t>NCNTY48219N48219</t>
  </si>
  <si>
    <t>4821999999</t>
  </si>
  <si>
    <t>Hill County</t>
  </si>
  <si>
    <t>Hill County, TX</t>
  </si>
  <si>
    <t>NCNTY48217N48217</t>
  </si>
  <si>
    <t>4821799999</t>
  </si>
  <si>
    <t>Hidalgo County</t>
  </si>
  <si>
    <t>McAllen-Edinburg-Mission, TX MSA</t>
  </si>
  <si>
    <t>METRO32580M32580</t>
  </si>
  <si>
    <t>4821599999</t>
  </si>
  <si>
    <t>Henderson County</t>
  </si>
  <si>
    <t>Henderson County, TX</t>
  </si>
  <si>
    <t>NCNTY48213N48213</t>
  </si>
  <si>
    <t>4821399999</t>
  </si>
  <si>
    <t>Hemphill County</t>
  </si>
  <si>
    <t>Hemphill County, TX</t>
  </si>
  <si>
    <t>NCNTY48211N48211</t>
  </si>
  <si>
    <t>4821199999</t>
  </si>
  <si>
    <t>Hays County</t>
  </si>
  <si>
    <t>4820999999</t>
  </si>
  <si>
    <t>Haskell County</t>
  </si>
  <si>
    <t>Haskell County, TX</t>
  </si>
  <si>
    <t>NCNTY48207N48207</t>
  </si>
  <si>
    <t>4820799999</t>
  </si>
  <si>
    <t>Hartley County</t>
  </si>
  <si>
    <t>Hartley County, TX</t>
  </si>
  <si>
    <t>NCNTY48205N48205</t>
  </si>
  <si>
    <t>4820599999</t>
  </si>
  <si>
    <t>Harrison County, TX</t>
  </si>
  <si>
    <t>NCNTY48203N48203</t>
  </si>
  <si>
    <t>4820399999</t>
  </si>
  <si>
    <t>Harris County</t>
  </si>
  <si>
    <t>4820199999</t>
  </si>
  <si>
    <t>Hardin County</t>
  </si>
  <si>
    <t>4819999999</t>
  </si>
  <si>
    <t>Hardeman County</t>
  </si>
  <si>
    <t>Hardeman County, TX</t>
  </si>
  <si>
    <t>NCNTY48197N48197</t>
  </si>
  <si>
    <t>4819799999</t>
  </si>
  <si>
    <t>Hansford County</t>
  </si>
  <si>
    <t>Hansford County, TX</t>
  </si>
  <si>
    <t>NCNTY48195N48195</t>
  </si>
  <si>
    <t>4819599999</t>
  </si>
  <si>
    <t>Hamilton County</t>
  </si>
  <si>
    <t>Hamilton County, TX</t>
  </si>
  <si>
    <t>NCNTY48193N48193</t>
  </si>
  <si>
    <t>4819399999</t>
  </si>
  <si>
    <t>Hall County</t>
  </si>
  <si>
    <t>Hall County, TX</t>
  </si>
  <si>
    <t>NCNTY48191N48191</t>
  </si>
  <si>
    <t>4819199999</t>
  </si>
  <si>
    <t>Hale County</t>
  </si>
  <si>
    <t>Hale County, TX</t>
  </si>
  <si>
    <t>NCNTY48189N48189</t>
  </si>
  <si>
    <t>4818999999</t>
  </si>
  <si>
    <t>Guadalupe County</t>
  </si>
  <si>
    <t>4818799999</t>
  </si>
  <si>
    <t>Grimes County</t>
  </si>
  <si>
    <t>Grimes County, TX</t>
  </si>
  <si>
    <t>NCNTY48185N48185</t>
  </si>
  <si>
    <t>4818599999</t>
  </si>
  <si>
    <t>Gregg County</t>
  </si>
  <si>
    <t>4818399999</t>
  </si>
  <si>
    <t>Sherman-Denison, TX MSA</t>
  </si>
  <si>
    <t>METRO43300M43300</t>
  </si>
  <si>
    <t>4818199999</t>
  </si>
  <si>
    <t>Gray County</t>
  </si>
  <si>
    <t>Gray County, TX</t>
  </si>
  <si>
    <t>NCNTY48179N48179</t>
  </si>
  <si>
    <t>4817999999</t>
  </si>
  <si>
    <t>Gonzales County</t>
  </si>
  <si>
    <t>Gonzales County, TX</t>
  </si>
  <si>
    <t>NCNTY48177N48177</t>
  </si>
  <si>
    <t>4817799999</t>
  </si>
  <si>
    <t>Goliad County</t>
  </si>
  <si>
    <t>4817599999</t>
  </si>
  <si>
    <t>Glasscock County</t>
  </si>
  <si>
    <t>Glasscock County, TX</t>
  </si>
  <si>
    <t>NCNTY48173N48173</t>
  </si>
  <si>
    <t>4817399999</t>
  </si>
  <si>
    <t>Gillespie County</t>
  </si>
  <si>
    <t>Gillespie County, TX</t>
  </si>
  <si>
    <t>NCNTY48171N48171</t>
  </si>
  <si>
    <t>4817199999</t>
  </si>
  <si>
    <t>Garza County</t>
  </si>
  <si>
    <t>Garza County, TX</t>
  </si>
  <si>
    <t>NCNTY48169N48169</t>
  </si>
  <si>
    <t>4816999999</t>
  </si>
  <si>
    <t>Galveston County</t>
  </si>
  <si>
    <t>4816799999</t>
  </si>
  <si>
    <t>Gaines County</t>
  </si>
  <si>
    <t>Gaines County, TX</t>
  </si>
  <si>
    <t>NCNTY48165N48165</t>
  </si>
  <si>
    <t>4816599999</t>
  </si>
  <si>
    <t>Frio County</t>
  </si>
  <si>
    <t>Frio County, TX</t>
  </si>
  <si>
    <t>NCNTY48163N48163</t>
  </si>
  <si>
    <t>4816399999</t>
  </si>
  <si>
    <t>Freestone County</t>
  </si>
  <si>
    <t>Freestone County, TX</t>
  </si>
  <si>
    <t>NCNTY48161N48161</t>
  </si>
  <si>
    <t>4816199999</t>
  </si>
  <si>
    <t>Franklin County, TX</t>
  </si>
  <si>
    <t>NCNTY48159N48159</t>
  </si>
  <si>
    <t>4815999999</t>
  </si>
  <si>
    <t>Fort Bend County</t>
  </si>
  <si>
    <t>4815799999</t>
  </si>
  <si>
    <t>Foard County</t>
  </si>
  <si>
    <t>Foard County, TX</t>
  </si>
  <si>
    <t>NCNTY48155N48155</t>
  </si>
  <si>
    <t>4815599999</t>
  </si>
  <si>
    <t>Floyd County, TX</t>
  </si>
  <si>
    <t>NCNTY48153N48153</t>
  </si>
  <si>
    <t>4815399999</t>
  </si>
  <si>
    <t>Fisher County</t>
  </si>
  <si>
    <t>Fisher County, TX</t>
  </si>
  <si>
    <t>NCNTY48151N48151</t>
  </si>
  <si>
    <t>4815199999</t>
  </si>
  <si>
    <t>Fayette County, TX</t>
  </si>
  <si>
    <t>NCNTY48149N48149</t>
  </si>
  <si>
    <t>4814999999</t>
  </si>
  <si>
    <t>Fannin County</t>
  </si>
  <si>
    <t>Fannin County, TX</t>
  </si>
  <si>
    <t>NCNTY48147N48147</t>
  </si>
  <si>
    <t>4814799999</t>
  </si>
  <si>
    <t>Falls County</t>
  </si>
  <si>
    <t>Falls County, TX HUD Metro FMR Area</t>
  </si>
  <si>
    <t>METRO47380N48145</t>
  </si>
  <si>
    <t>4814599999</t>
  </si>
  <si>
    <t>Erath County</t>
  </si>
  <si>
    <t>Erath County, TX</t>
  </si>
  <si>
    <t>NCNTY48143N48143</t>
  </si>
  <si>
    <t>4814399999</t>
  </si>
  <si>
    <t>El Paso County</t>
  </si>
  <si>
    <t>El Paso, TX HUD Metro FMR Area</t>
  </si>
  <si>
    <t>METRO21340M21340</t>
  </si>
  <si>
    <t>4814199999</t>
  </si>
  <si>
    <t>Ellis County</t>
  </si>
  <si>
    <t>4813999999</t>
  </si>
  <si>
    <t>Edwards County</t>
  </si>
  <si>
    <t>Edwards County, TX</t>
  </si>
  <si>
    <t>NCNTY48137N48137</t>
  </si>
  <si>
    <t>4813799999</t>
  </si>
  <si>
    <t>Ector County</t>
  </si>
  <si>
    <t>Odessa, TX MSA</t>
  </si>
  <si>
    <t>METRO36220M36220</t>
  </si>
  <si>
    <t>4813599999</t>
  </si>
  <si>
    <t>Eastland County</t>
  </si>
  <si>
    <t>Eastland County, TX</t>
  </si>
  <si>
    <t>NCNTY48133N48133</t>
  </si>
  <si>
    <t>4813399999</t>
  </si>
  <si>
    <t>Duval County</t>
  </si>
  <si>
    <t>Duval County, TX</t>
  </si>
  <si>
    <t>NCNTY48131N48131</t>
  </si>
  <si>
    <t>4813199999</t>
  </si>
  <si>
    <t>Donley County</t>
  </si>
  <si>
    <t>Donley County, TX</t>
  </si>
  <si>
    <t>NCNTY48129N48129</t>
  </si>
  <si>
    <t>4812999999</t>
  </si>
  <si>
    <t>Dimmit County</t>
  </si>
  <si>
    <t>Dimmit County, TX</t>
  </si>
  <si>
    <t>NCNTY48127N48127</t>
  </si>
  <si>
    <t>4812799999</t>
  </si>
  <si>
    <t>Dickens County</t>
  </si>
  <si>
    <t>Dickens County, TX</t>
  </si>
  <si>
    <t>NCNTY48125N48125</t>
  </si>
  <si>
    <t>4812599999</t>
  </si>
  <si>
    <t>DeWitt County</t>
  </si>
  <si>
    <t>DeWitt County, TX</t>
  </si>
  <si>
    <t>NCNTY48123N48123</t>
  </si>
  <si>
    <t>4812399999</t>
  </si>
  <si>
    <t>Denton County</t>
  </si>
  <si>
    <t>4812199999</t>
  </si>
  <si>
    <t>Delta County</t>
  </si>
  <si>
    <t>Delta County, TX</t>
  </si>
  <si>
    <t>NCNTY48119N48119</t>
  </si>
  <si>
    <t>4811999999</t>
  </si>
  <si>
    <t>Deaf Smith County</t>
  </si>
  <si>
    <t>Deaf Smith County, TX</t>
  </si>
  <si>
    <t>NCNTY48117N48117</t>
  </si>
  <si>
    <t>4811799999</t>
  </si>
  <si>
    <t>Dawson County</t>
  </si>
  <si>
    <t>Dawson County, TX</t>
  </si>
  <si>
    <t>NCNTY48115N48115</t>
  </si>
  <si>
    <t>4811599999</t>
  </si>
  <si>
    <t>Dallas County</t>
  </si>
  <si>
    <t>4811399999</t>
  </si>
  <si>
    <t>Dallam County</t>
  </si>
  <si>
    <t>Dallam County, TX</t>
  </si>
  <si>
    <t>NCNTY48111N48111</t>
  </si>
  <si>
    <t>4811199999</t>
  </si>
  <si>
    <t>Culberson County</t>
  </si>
  <si>
    <t>Culberson County, TX</t>
  </si>
  <si>
    <t>NCNTY48109N48109</t>
  </si>
  <si>
    <t>4810999999</t>
  </si>
  <si>
    <t>Crosby County</t>
  </si>
  <si>
    <t>4810799999</t>
  </si>
  <si>
    <t>Crockett County</t>
  </si>
  <si>
    <t>Crockett County, TX</t>
  </si>
  <si>
    <t>NCNTY48105N48105</t>
  </si>
  <si>
    <t>4810599999</t>
  </si>
  <si>
    <t>Crane County</t>
  </si>
  <si>
    <t>Crane County, TX</t>
  </si>
  <si>
    <t>NCNTY48103N48103</t>
  </si>
  <si>
    <t>4810399999</t>
  </si>
  <si>
    <t>Cottle County</t>
  </si>
  <si>
    <t>Cottle County, TX</t>
  </si>
  <si>
    <t>NCNTY48101N48101</t>
  </si>
  <si>
    <t>4810199999</t>
  </si>
  <si>
    <t>Coryell County</t>
  </si>
  <si>
    <t>Killeen-Temple, TX HUD Metro FMR Area</t>
  </si>
  <si>
    <t>METRO28660M28660</t>
  </si>
  <si>
    <t>4809999999</t>
  </si>
  <si>
    <t>Cooke County</t>
  </si>
  <si>
    <t>Cooke County, TX</t>
  </si>
  <si>
    <t>NCNTY48097N48097</t>
  </si>
  <si>
    <t>4809799999</t>
  </si>
  <si>
    <t>Concho County</t>
  </si>
  <si>
    <t>Concho County, TX</t>
  </si>
  <si>
    <t>NCNTY48095N48095</t>
  </si>
  <si>
    <t>4809599999</t>
  </si>
  <si>
    <t>Comanche County</t>
  </si>
  <si>
    <t>Comanche County, TX</t>
  </si>
  <si>
    <t>NCNTY48093N48093</t>
  </si>
  <si>
    <t>4809399999</t>
  </si>
  <si>
    <t>Comal County</t>
  </si>
  <si>
    <t>4809199999</t>
  </si>
  <si>
    <t>Colorado County</t>
  </si>
  <si>
    <t>Colorado County, TX</t>
  </si>
  <si>
    <t>NCNTY48089N48089</t>
  </si>
  <si>
    <t>4808999999</t>
  </si>
  <si>
    <t>Collingsworth County</t>
  </si>
  <si>
    <t>Collingsworth County, TX</t>
  </si>
  <si>
    <t>NCNTY48087N48087</t>
  </si>
  <si>
    <t>4808799999</t>
  </si>
  <si>
    <t>Collin County</t>
  </si>
  <si>
    <t>4808599999</t>
  </si>
  <si>
    <t>Coleman County</t>
  </si>
  <si>
    <t>Coleman County, TX</t>
  </si>
  <si>
    <t>NCNTY48083N48083</t>
  </si>
  <si>
    <t>4808399999</t>
  </si>
  <si>
    <t>Coke County</t>
  </si>
  <si>
    <t>Coke County, TX</t>
  </si>
  <si>
    <t>NCNTY48081N48081</t>
  </si>
  <si>
    <t>4808199999</t>
  </si>
  <si>
    <t>Cochran County</t>
  </si>
  <si>
    <t>Cochran County, TX</t>
  </si>
  <si>
    <t>NCNTY48079N48079</t>
  </si>
  <si>
    <t>4807999999</t>
  </si>
  <si>
    <t>4807799999</t>
  </si>
  <si>
    <t>Childress County</t>
  </si>
  <si>
    <t>Childress County, TX</t>
  </si>
  <si>
    <t>NCNTY48075N48075</t>
  </si>
  <si>
    <t>4807599999</t>
  </si>
  <si>
    <t>Cherokee County</t>
  </si>
  <si>
    <t>Cherokee County, TX</t>
  </si>
  <si>
    <t>NCNTY48073N48073</t>
  </si>
  <si>
    <t>4807399999</t>
  </si>
  <si>
    <t>Chambers County</t>
  </si>
  <si>
    <t>4807199999</t>
  </si>
  <si>
    <t>Castro County</t>
  </si>
  <si>
    <t>Castro County, TX</t>
  </si>
  <si>
    <t>NCNTY48069N48069</t>
  </si>
  <si>
    <t>4806999999</t>
  </si>
  <si>
    <t>Cass County</t>
  </si>
  <si>
    <t>Cass County, TX</t>
  </si>
  <si>
    <t>NCNTY48067N48067</t>
  </si>
  <si>
    <t>4806799999</t>
  </si>
  <si>
    <t>Carson County</t>
  </si>
  <si>
    <t>4806599999</t>
  </si>
  <si>
    <t>Camp County</t>
  </si>
  <si>
    <t>Camp County, TX</t>
  </si>
  <si>
    <t>NCNTY48063N48063</t>
  </si>
  <si>
    <t>4806399999</t>
  </si>
  <si>
    <t>Cameron County</t>
  </si>
  <si>
    <t>Brownsville-Harlingen, TX MSA</t>
  </si>
  <si>
    <t>METRO15180M15180</t>
  </si>
  <si>
    <t>4806199999</t>
  </si>
  <si>
    <t>Callahan County</t>
  </si>
  <si>
    <t>4805999999</t>
  </si>
  <si>
    <t>Calhoun County, TX</t>
  </si>
  <si>
    <t>NCNTY48057N48057</t>
  </si>
  <si>
    <t>4805799999</t>
  </si>
  <si>
    <t>Caldwell County</t>
  </si>
  <si>
    <t>4805599999</t>
  </si>
  <si>
    <t>Burnet County</t>
  </si>
  <si>
    <t>Burnet County, TX</t>
  </si>
  <si>
    <t>NCNTY48053N48053</t>
  </si>
  <si>
    <t>4805399999</t>
  </si>
  <si>
    <t>Burleson County</t>
  </si>
  <si>
    <t>4805199999</t>
  </si>
  <si>
    <t>Brown County, TX</t>
  </si>
  <si>
    <t>NCNTY48049N48049</t>
  </si>
  <si>
    <t>4804999999</t>
  </si>
  <si>
    <t>Brooks County</t>
  </si>
  <si>
    <t>Brooks County, TX</t>
  </si>
  <si>
    <t>NCNTY48047N48047</t>
  </si>
  <si>
    <t>4804799999</t>
  </si>
  <si>
    <t>Briscoe County</t>
  </si>
  <si>
    <t>Briscoe County, TX</t>
  </si>
  <si>
    <t>NCNTY48045N48045</t>
  </si>
  <si>
    <t>4804599999</t>
  </si>
  <si>
    <t>Brewster County</t>
  </si>
  <si>
    <t>Brewster County, TX</t>
  </si>
  <si>
    <t>NCNTY48043N48043</t>
  </si>
  <si>
    <t>4804399999</t>
  </si>
  <si>
    <t>Brazos County</t>
  </si>
  <si>
    <t>4804199999</t>
  </si>
  <si>
    <t>Brazoria County</t>
  </si>
  <si>
    <t>Brazoria County, TX HUD Metro FMR Area</t>
  </si>
  <si>
    <t>METRO26420MM1145</t>
  </si>
  <si>
    <t>4803999999</t>
  </si>
  <si>
    <t>Bowie County</t>
  </si>
  <si>
    <t>Texarkana, TX-Texarkana, AR HUD Metro FMR Area</t>
  </si>
  <si>
    <t>METRO45500M45500</t>
  </si>
  <si>
    <t>4803799999</t>
  </si>
  <si>
    <t>Bosque County</t>
  </si>
  <si>
    <t>Bosque County, TX</t>
  </si>
  <si>
    <t>NCNTY48035N48035</t>
  </si>
  <si>
    <t>4803599999</t>
  </si>
  <si>
    <t>Borden County</t>
  </si>
  <si>
    <t>Borden County, TX</t>
  </si>
  <si>
    <t>NCNTY48033N48033</t>
  </si>
  <si>
    <t>4803399999</t>
  </si>
  <si>
    <t>Blanco County</t>
  </si>
  <si>
    <t>Blanco County, TX</t>
  </si>
  <si>
    <t>NCNTY48031N48031</t>
  </si>
  <si>
    <t>4803199999</t>
  </si>
  <si>
    <t>Bexar County</t>
  </si>
  <si>
    <t>4802999999</t>
  </si>
  <si>
    <t>Bell County</t>
  </si>
  <si>
    <t>4802799999</t>
  </si>
  <si>
    <t>Bee County</t>
  </si>
  <si>
    <t>Bee County, TX</t>
  </si>
  <si>
    <t>NCNTY48025N48025</t>
  </si>
  <si>
    <t>4802599999</t>
  </si>
  <si>
    <t>Baylor County</t>
  </si>
  <si>
    <t>Baylor County, TX</t>
  </si>
  <si>
    <t>NCNTY48023N48023</t>
  </si>
  <si>
    <t>4802399999</t>
  </si>
  <si>
    <t>Bastrop County</t>
  </si>
  <si>
    <t>4802199999</t>
  </si>
  <si>
    <t>Bandera County</t>
  </si>
  <si>
    <t>4801999999</t>
  </si>
  <si>
    <t>Bailey County</t>
  </si>
  <si>
    <t>Bailey County, TX</t>
  </si>
  <si>
    <t>NCNTY48017N48017</t>
  </si>
  <si>
    <t>4801799999</t>
  </si>
  <si>
    <t>Austin County</t>
  </si>
  <si>
    <t>Austin County, TX HUD Metro FMR Area</t>
  </si>
  <si>
    <t>METRO26420N48015</t>
  </si>
  <si>
    <t>4801599999</t>
  </si>
  <si>
    <t>Atascosa County</t>
  </si>
  <si>
    <t>Atascosa County, TX HUD Metro FMR Area</t>
  </si>
  <si>
    <t>METRO41700N48013</t>
  </si>
  <si>
    <t>4801399999</t>
  </si>
  <si>
    <t>Armstrong County</t>
  </si>
  <si>
    <t>4801199999</t>
  </si>
  <si>
    <t>Archer County</t>
  </si>
  <si>
    <t>4800999999</t>
  </si>
  <si>
    <t>Aransas County</t>
  </si>
  <si>
    <t>Aransas County, TX HUD Metro FMR Area</t>
  </si>
  <si>
    <t>METRO18580N48007</t>
  </si>
  <si>
    <t>4800799999</t>
  </si>
  <si>
    <t>Angelina County</t>
  </si>
  <si>
    <t>Angelina County, TX</t>
  </si>
  <si>
    <t>NCNTY48005N48005</t>
  </si>
  <si>
    <t>4800599999</t>
  </si>
  <si>
    <t>Andrews County</t>
  </si>
  <si>
    <t>Andrews County, TX</t>
  </si>
  <si>
    <t>NCNTY48003N48003</t>
  </si>
  <si>
    <t>4800399999</t>
  </si>
  <si>
    <t>Anderson County</t>
  </si>
  <si>
    <t>Anderson County, TX</t>
  </si>
  <si>
    <t>NCNTY48001N48001</t>
  </si>
  <si>
    <t>4800199999</t>
  </si>
  <si>
    <t>Tennessee</t>
  </si>
  <si>
    <t>Nashville-Davidson--Murfreesboro--Franklin, TN HUD Metro FMR Area</t>
  </si>
  <si>
    <t>METRO34980M34980</t>
  </si>
  <si>
    <t>4718999999</t>
  </si>
  <si>
    <t>4718799999</t>
  </si>
  <si>
    <t>White County</t>
  </si>
  <si>
    <t>White County, TN</t>
  </si>
  <si>
    <t>NCNTY47185N47185</t>
  </si>
  <si>
    <t>4718599999</t>
  </si>
  <si>
    <t>Weakley County</t>
  </si>
  <si>
    <t>Weakley County, TN</t>
  </si>
  <si>
    <t>NCNTY47183N47183</t>
  </si>
  <si>
    <t>4718399999</t>
  </si>
  <si>
    <t>Wayne County, TN</t>
  </si>
  <si>
    <t>NCNTY47181N47181</t>
  </si>
  <si>
    <t>4718199999</t>
  </si>
  <si>
    <t>Johnson City, TN MSA</t>
  </si>
  <si>
    <t>METRO27740M27740</t>
  </si>
  <si>
    <t>4717999999</t>
  </si>
  <si>
    <t>Warren County, TN</t>
  </si>
  <si>
    <t>NCNTY47177N47177</t>
  </si>
  <si>
    <t>4717799999</t>
  </si>
  <si>
    <t>Van Buren County</t>
  </si>
  <si>
    <t>Van Buren County, TN</t>
  </si>
  <si>
    <t>NCNTY47175N47175</t>
  </si>
  <si>
    <t>4717599999</t>
  </si>
  <si>
    <t>Union County</t>
  </si>
  <si>
    <t>Knoxville, TN HUD Metro FMR Area</t>
  </si>
  <si>
    <t>METRO28940M28940</t>
  </si>
  <si>
    <t>4717399999</t>
  </si>
  <si>
    <t>Unicoi County</t>
  </si>
  <si>
    <t>4717199999</t>
  </si>
  <si>
    <t>Trousdale County</t>
  </si>
  <si>
    <t>4716999999</t>
  </si>
  <si>
    <t>Tipton County</t>
  </si>
  <si>
    <t>Memphis, TN-MS-AR HUD Metro FMR Area</t>
  </si>
  <si>
    <t>METRO32820M32820</t>
  </si>
  <si>
    <t>4716799999</t>
  </si>
  <si>
    <t>Sumner County</t>
  </si>
  <si>
    <t>4716599999</t>
  </si>
  <si>
    <t>Sullivan County</t>
  </si>
  <si>
    <t>4716399999</t>
  </si>
  <si>
    <t>Stewart County</t>
  </si>
  <si>
    <t>Stewart County, TN</t>
  </si>
  <si>
    <t>NCNTY47161N47161</t>
  </si>
  <si>
    <t>4716199999</t>
  </si>
  <si>
    <t>Smith County, TN HUD Metro FMR Area</t>
  </si>
  <si>
    <t>METRO34980N47159</t>
  </si>
  <si>
    <t>4715999999</t>
  </si>
  <si>
    <t>4715799999</t>
  </si>
  <si>
    <t>Sevier County, TN</t>
  </si>
  <si>
    <t>NCNTY47155N47155</t>
  </si>
  <si>
    <t>4715599999</t>
  </si>
  <si>
    <t>Sequatchie County</t>
  </si>
  <si>
    <t>Chattanooga, TN-GA MSA</t>
  </si>
  <si>
    <t>METRO16860M16860</t>
  </si>
  <si>
    <t>4715399999</t>
  </si>
  <si>
    <t>Scott County, TN</t>
  </si>
  <si>
    <t>NCNTY47151N47151</t>
  </si>
  <si>
    <t>4715199999</t>
  </si>
  <si>
    <t>Rutherford County</t>
  </si>
  <si>
    <t>4714999999</t>
  </si>
  <si>
    <t>4714799999</t>
  </si>
  <si>
    <t>Roane County, TN HUD Metro FMR Area</t>
  </si>
  <si>
    <t>METRO28940N47145</t>
  </si>
  <si>
    <t>4714599999</t>
  </si>
  <si>
    <t>Rhea County</t>
  </si>
  <si>
    <t>Rhea County, TN</t>
  </si>
  <si>
    <t>NCNTY47143N47143</t>
  </si>
  <si>
    <t>4714399999</t>
  </si>
  <si>
    <t>Putnam County, TN</t>
  </si>
  <si>
    <t>NCNTY47141N47141</t>
  </si>
  <si>
    <t>4714199999</t>
  </si>
  <si>
    <t>Cleveland, TN MSA</t>
  </si>
  <si>
    <t>METRO17420M17420</t>
  </si>
  <si>
    <t>4713999999</t>
  </si>
  <si>
    <t>Pickett County</t>
  </si>
  <si>
    <t>Pickett County, TN</t>
  </si>
  <si>
    <t>NCNTY47137N47137</t>
  </si>
  <si>
    <t>4713799999</t>
  </si>
  <si>
    <t>Perry County</t>
  </si>
  <si>
    <t>Perry County, TN</t>
  </si>
  <si>
    <t>NCNTY47135N47135</t>
  </si>
  <si>
    <t>4713599999</t>
  </si>
  <si>
    <t>Overton County</t>
  </si>
  <si>
    <t>Overton County, TN</t>
  </si>
  <si>
    <t>NCNTY47133N47133</t>
  </si>
  <si>
    <t>4713399999</t>
  </si>
  <si>
    <t>Obion County</t>
  </si>
  <si>
    <t>Obion County, TN</t>
  </si>
  <si>
    <t>NCNTY47131N47131</t>
  </si>
  <si>
    <t>4713199999</t>
  </si>
  <si>
    <t>Morgan County, TN HUD Metro FMR Area</t>
  </si>
  <si>
    <t>METRO28940N47129</t>
  </si>
  <si>
    <t>4712999999</t>
  </si>
  <si>
    <t>Moore County, TN</t>
  </si>
  <si>
    <t>NCNTY47127N47127</t>
  </si>
  <si>
    <t>4712799999</t>
  </si>
  <si>
    <t>Clarksville, TN-KY MSA</t>
  </si>
  <si>
    <t>METRO17300M17300</t>
  </si>
  <si>
    <t>4712599999</t>
  </si>
  <si>
    <t>Monroe County, TN</t>
  </si>
  <si>
    <t>NCNTY47123N47123</t>
  </si>
  <si>
    <t>4712399999</t>
  </si>
  <si>
    <t>Meigs County</t>
  </si>
  <si>
    <t>Meigs County, TN</t>
  </si>
  <si>
    <t>NCNTY47121N47121</t>
  </si>
  <si>
    <t>4712199999</t>
  </si>
  <si>
    <t>Maury County</t>
  </si>
  <si>
    <t>Maury County, TN HUD Metro FMR Area</t>
  </si>
  <si>
    <t>METRO34980N47119</t>
  </si>
  <si>
    <t>4711999999</t>
  </si>
  <si>
    <t>Marshall County, TN</t>
  </si>
  <si>
    <t>NCNTY47117N47117</t>
  </si>
  <si>
    <t>4711799999</t>
  </si>
  <si>
    <t>4711599999</t>
  </si>
  <si>
    <t>Jackson, TN HUD Metro FMR Area</t>
  </si>
  <si>
    <t>METRO27180M27180</t>
  </si>
  <si>
    <t>4711399999</t>
  </si>
  <si>
    <t>Macon County</t>
  </si>
  <si>
    <t>Macon County, TN HUD Metro FMR Area</t>
  </si>
  <si>
    <t>METRO34980N47111</t>
  </si>
  <si>
    <t>4711199999</t>
  </si>
  <si>
    <t>McNairy County</t>
  </si>
  <si>
    <t>McNairy County, TN</t>
  </si>
  <si>
    <t>NCNTY47109N47109</t>
  </si>
  <si>
    <t>4710999999</t>
  </si>
  <si>
    <t>McMinn County</t>
  </si>
  <si>
    <t>McMinn County, TN</t>
  </si>
  <si>
    <t>NCNTY47107N47107</t>
  </si>
  <si>
    <t>4710799999</t>
  </si>
  <si>
    <t>Loudon County</t>
  </si>
  <si>
    <t>4710599999</t>
  </si>
  <si>
    <t>Lincoln County, TN</t>
  </si>
  <si>
    <t>NCNTY47103N47103</t>
  </si>
  <si>
    <t>4710399999</t>
  </si>
  <si>
    <t>Lewis County, TN</t>
  </si>
  <si>
    <t>NCNTY47101N47101</t>
  </si>
  <si>
    <t>4710199999</t>
  </si>
  <si>
    <t>Lawrence County</t>
  </si>
  <si>
    <t>Lawrence County, TN</t>
  </si>
  <si>
    <t>NCNTY47099N47099</t>
  </si>
  <si>
    <t>4709999999</t>
  </si>
  <si>
    <t>Lauderdale County</t>
  </si>
  <si>
    <t>Lauderdale County, TN</t>
  </si>
  <si>
    <t>NCNTY47097N47097</t>
  </si>
  <si>
    <t>4709799999</t>
  </si>
  <si>
    <t>Lake County</t>
  </si>
  <si>
    <t>Lake County, TN</t>
  </si>
  <si>
    <t>NCNTY47095N47095</t>
  </si>
  <si>
    <t>4709599999</t>
  </si>
  <si>
    <t>4709399999</t>
  </si>
  <si>
    <t>Johnson County, TN</t>
  </si>
  <si>
    <t>NCNTY47091N47091</t>
  </si>
  <si>
    <t>4709199999</t>
  </si>
  <si>
    <t>Morristown, TN MSA</t>
  </si>
  <si>
    <t>METRO34100M34100</t>
  </si>
  <si>
    <t>4708999999</t>
  </si>
  <si>
    <t>Jackson County, TN</t>
  </si>
  <si>
    <t>NCNTY47087N47087</t>
  </si>
  <si>
    <t>4708799999</t>
  </si>
  <si>
    <t>Humphreys County</t>
  </si>
  <si>
    <t>Humphreys County, TN</t>
  </si>
  <si>
    <t>NCNTY47085N47085</t>
  </si>
  <si>
    <t>4708599999</t>
  </si>
  <si>
    <t>Houston County, TN</t>
  </si>
  <si>
    <t>NCNTY47083N47083</t>
  </si>
  <si>
    <t>4708399999</t>
  </si>
  <si>
    <t>Hickman County</t>
  </si>
  <si>
    <t>Hickman County, TN HUD Metro FMR Area</t>
  </si>
  <si>
    <t>METRO34980N47081</t>
  </si>
  <si>
    <t>4708199999</t>
  </si>
  <si>
    <t>Henry County, TN</t>
  </si>
  <si>
    <t>NCNTY47079N47079</t>
  </si>
  <si>
    <t>4707999999</t>
  </si>
  <si>
    <t>Henderson County, TN</t>
  </si>
  <si>
    <t>NCNTY47077N47077</t>
  </si>
  <si>
    <t>4707799999</t>
  </si>
  <si>
    <t>Haywood County</t>
  </si>
  <si>
    <t>Haywood County, TN</t>
  </si>
  <si>
    <t>NCNTY47075N47075</t>
  </si>
  <si>
    <t>4707599999</t>
  </si>
  <si>
    <t>Hawkins County</t>
  </si>
  <si>
    <t>4707399999</t>
  </si>
  <si>
    <t>Hardin County, TN</t>
  </si>
  <si>
    <t>NCNTY47071N47071</t>
  </si>
  <si>
    <t>4707199999</t>
  </si>
  <si>
    <t>Hardeman County, TN</t>
  </si>
  <si>
    <t>NCNTY47069N47069</t>
  </si>
  <si>
    <t>4706999999</t>
  </si>
  <si>
    <t>Hancock County, TN</t>
  </si>
  <si>
    <t>NCNTY47067N47067</t>
  </si>
  <si>
    <t>4706799999</t>
  </si>
  <si>
    <t>4706599999</t>
  </si>
  <si>
    <t>Hamblen County</t>
  </si>
  <si>
    <t>4706399999</t>
  </si>
  <si>
    <t>Grundy County</t>
  </si>
  <si>
    <t>Grundy County, TN</t>
  </si>
  <si>
    <t>NCNTY47061N47061</t>
  </si>
  <si>
    <t>4706199999</t>
  </si>
  <si>
    <t>Greene County, TN</t>
  </si>
  <si>
    <t>NCNTY47059N47059</t>
  </si>
  <si>
    <t>4705999999</t>
  </si>
  <si>
    <t>Grainger County</t>
  </si>
  <si>
    <t>Grainger County, TN HUD Metro FMR Area</t>
  </si>
  <si>
    <t>METRO28940M34100</t>
  </si>
  <si>
    <t>4705799999</t>
  </si>
  <si>
    <t>Giles County, TN</t>
  </si>
  <si>
    <t>NCNTY47055N47055</t>
  </si>
  <si>
    <t>4705599999</t>
  </si>
  <si>
    <t>Gibson County</t>
  </si>
  <si>
    <t>Gibson County, TN</t>
  </si>
  <si>
    <t>NCNTY47053N47053</t>
  </si>
  <si>
    <t>4705399999</t>
  </si>
  <si>
    <t>Franklin County, TN</t>
  </si>
  <si>
    <t>NCNTY47051N47051</t>
  </si>
  <si>
    <t>4705199999</t>
  </si>
  <si>
    <t>Fentress County</t>
  </si>
  <si>
    <t>Fentress County, TN</t>
  </si>
  <si>
    <t>NCNTY47049N47049</t>
  </si>
  <si>
    <t>4704999999</t>
  </si>
  <si>
    <t>4704799999</t>
  </si>
  <si>
    <t>Dyer County</t>
  </si>
  <si>
    <t>Dyer County, TN</t>
  </si>
  <si>
    <t>NCNTY47045N47045</t>
  </si>
  <si>
    <t>4704599999</t>
  </si>
  <si>
    <t>Dickson County</t>
  </si>
  <si>
    <t>4704399999</t>
  </si>
  <si>
    <t>DeKalb County</t>
  </si>
  <si>
    <t>DeKalb County, TN</t>
  </si>
  <si>
    <t>NCNTY47041N47041</t>
  </si>
  <si>
    <t>4704199999</t>
  </si>
  <si>
    <t>Decatur County</t>
  </si>
  <si>
    <t>Decatur County, TN</t>
  </si>
  <si>
    <t>NCNTY47039N47039</t>
  </si>
  <si>
    <t>4703999999</t>
  </si>
  <si>
    <t>Davidson County</t>
  </si>
  <si>
    <t>4703799999</t>
  </si>
  <si>
    <t>Cumberland County, TN</t>
  </si>
  <si>
    <t>NCNTY47035N47035</t>
  </si>
  <si>
    <t>4703599999</t>
  </si>
  <si>
    <t>Crockett County, TN HUD Metro FMR Area</t>
  </si>
  <si>
    <t>METRO27180N47033</t>
  </si>
  <si>
    <t>4703399999</t>
  </si>
  <si>
    <t>Coffee County</t>
  </si>
  <si>
    <t>Coffee County, TN</t>
  </si>
  <si>
    <t>NCNTY47031N47031</t>
  </si>
  <si>
    <t>4703199999</t>
  </si>
  <si>
    <t>Cocke County</t>
  </si>
  <si>
    <t>Cocke County, TN</t>
  </si>
  <si>
    <t>NCNTY47029N47029</t>
  </si>
  <si>
    <t>4702999999</t>
  </si>
  <si>
    <t>Clay County, TN</t>
  </si>
  <si>
    <t>NCNTY47027N47027</t>
  </si>
  <si>
    <t>4702799999</t>
  </si>
  <si>
    <t>Claiborne County</t>
  </si>
  <si>
    <t>Claiborne County, TN</t>
  </si>
  <si>
    <t>NCNTY47025N47025</t>
  </si>
  <si>
    <t>4702599999</t>
  </si>
  <si>
    <t>Chester County</t>
  </si>
  <si>
    <t>4702399999</t>
  </si>
  <si>
    <t>Cheatham County</t>
  </si>
  <si>
    <t>4702199999</t>
  </si>
  <si>
    <t>Carter County</t>
  </si>
  <si>
    <t>4701999999</t>
  </si>
  <si>
    <t>Carroll County, TN</t>
  </si>
  <si>
    <t>NCNTY47017N47017</t>
  </si>
  <si>
    <t>4701799999</t>
  </si>
  <si>
    <t>Cannon County</t>
  </si>
  <si>
    <t>4701599999</t>
  </si>
  <si>
    <t>Campbell County, TN HUD Metro FMR Area</t>
  </si>
  <si>
    <t>METRO28940N47013</t>
  </si>
  <si>
    <t>4701399999</t>
  </si>
  <si>
    <t>Bradley County</t>
  </si>
  <si>
    <t>4701199999</t>
  </si>
  <si>
    <t>Blount County</t>
  </si>
  <si>
    <t>4700999999</t>
  </si>
  <si>
    <t>Bledsoe County</t>
  </si>
  <si>
    <t>Bledsoe County, TN</t>
  </si>
  <si>
    <t>NCNTY47007N47007</t>
  </si>
  <si>
    <t>4700799999</t>
  </si>
  <si>
    <t>Benton County, TN</t>
  </si>
  <si>
    <t>NCNTY47005N47005</t>
  </si>
  <si>
    <t>4700599999</t>
  </si>
  <si>
    <t>Bedford County, TN</t>
  </si>
  <si>
    <t>NCNTY47003N47003</t>
  </si>
  <si>
    <t>4700399999</t>
  </si>
  <si>
    <t>4700199999</t>
  </si>
  <si>
    <t>South Dakota</t>
  </si>
  <si>
    <t>Ziebach County</t>
  </si>
  <si>
    <t>Ziebach County, SD</t>
  </si>
  <si>
    <t>NCNTY46137N46137</t>
  </si>
  <si>
    <t>4613799999</t>
  </si>
  <si>
    <t>Yankton County</t>
  </si>
  <si>
    <t>Yankton County, SD</t>
  </si>
  <si>
    <t>NCNTY46135N46135</t>
  </si>
  <si>
    <t>4613599999</t>
  </si>
  <si>
    <t>Walworth County, SD</t>
  </si>
  <si>
    <t>NCNTY46129N46129</t>
  </si>
  <si>
    <t>4612999999</t>
  </si>
  <si>
    <t>Sioux City, IA-NE-SD HUD Metro FMR Area</t>
  </si>
  <si>
    <t>METRO43580M43580</t>
  </si>
  <si>
    <t>4612799999</t>
  </si>
  <si>
    <t>Turner County</t>
  </si>
  <si>
    <t>Sioux Falls, SD MSA</t>
  </si>
  <si>
    <t>METRO43620M43620</t>
  </si>
  <si>
    <t>4612599999</t>
  </si>
  <si>
    <t>Tripp County</t>
  </si>
  <si>
    <t>Tripp County, SD</t>
  </si>
  <si>
    <t>NCNTY46123N46123</t>
  </si>
  <si>
    <t>4612399999</t>
  </si>
  <si>
    <t>Todd County</t>
  </si>
  <si>
    <t>Todd County, SD</t>
  </si>
  <si>
    <t>NCNTY46121N46121</t>
  </si>
  <si>
    <t>4612199999</t>
  </si>
  <si>
    <t>Sully County</t>
  </si>
  <si>
    <t>Sully County, SD</t>
  </si>
  <si>
    <t>NCNTY46119N46119</t>
  </si>
  <si>
    <t>4611999999</t>
  </si>
  <si>
    <t>Stanley County</t>
  </si>
  <si>
    <t>Stanley County, SD</t>
  </si>
  <si>
    <t>NCNTY46117N46117</t>
  </si>
  <si>
    <t>4611799999</t>
  </si>
  <si>
    <t>Spink County</t>
  </si>
  <si>
    <t>Spink County, SD</t>
  </si>
  <si>
    <t>NCNTY46115N46115</t>
  </si>
  <si>
    <t>4611599999</t>
  </si>
  <si>
    <t>Shannon County</t>
  </si>
  <si>
    <t>Shannon County, SD</t>
  </si>
  <si>
    <t>NCNTY46113N46113</t>
  </si>
  <si>
    <t>4611399999</t>
  </si>
  <si>
    <t>Sanborn County</t>
  </si>
  <si>
    <t>Sanborn County, SD</t>
  </si>
  <si>
    <t>NCNTY46111N46111</t>
  </si>
  <si>
    <t>4611199999</t>
  </si>
  <si>
    <t>Roberts County, SD</t>
  </si>
  <si>
    <t>NCNTY46109N46109</t>
  </si>
  <si>
    <t>4610999999</t>
  </si>
  <si>
    <t>Potter County, SD</t>
  </si>
  <si>
    <t>NCNTY46107N46107</t>
  </si>
  <si>
    <t>4610799999</t>
  </si>
  <si>
    <t>Perkins County</t>
  </si>
  <si>
    <t>Perkins County, SD</t>
  </si>
  <si>
    <t>NCNTY46105N46105</t>
  </si>
  <si>
    <t>4610599999</t>
  </si>
  <si>
    <t>Pennington County</t>
  </si>
  <si>
    <t>Rapid City, SD HUD Metro FMR Area</t>
  </si>
  <si>
    <t>METRO39660M39660</t>
  </si>
  <si>
    <t>4610399999</t>
  </si>
  <si>
    <t>Moody County</t>
  </si>
  <si>
    <t>Moody County, SD</t>
  </si>
  <si>
    <t>NCNTY46101N46101</t>
  </si>
  <si>
    <t>4610199999</t>
  </si>
  <si>
    <t>Minnehaha County</t>
  </si>
  <si>
    <t>4609999999</t>
  </si>
  <si>
    <t>Miner County</t>
  </si>
  <si>
    <t>Miner County, SD</t>
  </si>
  <si>
    <t>NCNTY46097N46097</t>
  </si>
  <si>
    <t>4609799999</t>
  </si>
  <si>
    <t>Mellette County</t>
  </si>
  <si>
    <t>Mellette County, SD</t>
  </si>
  <si>
    <t>NCNTY46095N46095</t>
  </si>
  <si>
    <t>4609599999</t>
  </si>
  <si>
    <t>Meade County</t>
  </si>
  <si>
    <t>Meade County, SD HUD Metro FMR Area</t>
  </si>
  <si>
    <t>METRO39660N46093</t>
  </si>
  <si>
    <t>4609399999</t>
  </si>
  <si>
    <t>Marshall County, SD</t>
  </si>
  <si>
    <t>NCNTY46091N46091</t>
  </si>
  <si>
    <t>4609199999</t>
  </si>
  <si>
    <t>McPherson County</t>
  </si>
  <si>
    <t>McPherson County, SD</t>
  </si>
  <si>
    <t>NCNTY46089N46089</t>
  </si>
  <si>
    <t>4608999999</t>
  </si>
  <si>
    <t>McCook County</t>
  </si>
  <si>
    <t>4608799999</t>
  </si>
  <si>
    <t>Lyman County</t>
  </si>
  <si>
    <t>Lyman County, SD</t>
  </si>
  <si>
    <t>NCNTY46085N46085</t>
  </si>
  <si>
    <t>4608599999</t>
  </si>
  <si>
    <t>4608399999</t>
  </si>
  <si>
    <t>Lawrence County, SD</t>
  </si>
  <si>
    <t>NCNTY46081N46081</t>
  </si>
  <si>
    <t>4608199999</t>
  </si>
  <si>
    <t>Lake County, SD</t>
  </si>
  <si>
    <t>NCNTY46079N46079</t>
  </si>
  <si>
    <t>4607999999</t>
  </si>
  <si>
    <t>Kingsbury County</t>
  </si>
  <si>
    <t>Kingsbury County, SD</t>
  </si>
  <si>
    <t>NCNTY46077N46077</t>
  </si>
  <si>
    <t>4607799999</t>
  </si>
  <si>
    <t>Jones County, SD</t>
  </si>
  <si>
    <t>NCNTY46075N46075</t>
  </si>
  <si>
    <t>4607599999</t>
  </si>
  <si>
    <t>Jerauld County</t>
  </si>
  <si>
    <t>Jerauld County, SD</t>
  </si>
  <si>
    <t>NCNTY46073N46073</t>
  </si>
  <si>
    <t>4607399999</t>
  </si>
  <si>
    <t>Jackson County, SD</t>
  </si>
  <si>
    <t>NCNTY46071N46071</t>
  </si>
  <si>
    <t>4607199999</t>
  </si>
  <si>
    <t>Hyde County</t>
  </si>
  <si>
    <t>Hyde County, SD</t>
  </si>
  <si>
    <t>NCNTY46069N46069</t>
  </si>
  <si>
    <t>4606999999</t>
  </si>
  <si>
    <t>Hutchinson County, SD</t>
  </si>
  <si>
    <t>NCNTY46067N46067</t>
  </si>
  <si>
    <t>4606799999</t>
  </si>
  <si>
    <t>Hughes County</t>
  </si>
  <si>
    <t>Hughes County, SD</t>
  </si>
  <si>
    <t>NCNTY46065N46065</t>
  </si>
  <si>
    <t>4606599999</t>
  </si>
  <si>
    <t>Harding County</t>
  </si>
  <si>
    <t>Harding County, SD</t>
  </si>
  <si>
    <t>NCNTY46063N46063</t>
  </si>
  <si>
    <t>4606399999</t>
  </si>
  <si>
    <t>Hanson County</t>
  </si>
  <si>
    <t>Hanson County, SD</t>
  </si>
  <si>
    <t>NCNTY46061N46061</t>
  </si>
  <si>
    <t>4606199999</t>
  </si>
  <si>
    <t>Hand County</t>
  </si>
  <si>
    <t>Hand County, SD</t>
  </si>
  <si>
    <t>NCNTY46059N46059</t>
  </si>
  <si>
    <t>4605999999</t>
  </si>
  <si>
    <t>Hamlin County</t>
  </si>
  <si>
    <t>Hamlin County, SD</t>
  </si>
  <si>
    <t>NCNTY46057N46057</t>
  </si>
  <si>
    <t>4605799999</t>
  </si>
  <si>
    <t>Haakon County</t>
  </si>
  <si>
    <t>Haakon County, SD</t>
  </si>
  <si>
    <t>NCNTY46055N46055</t>
  </si>
  <si>
    <t>4605599999</t>
  </si>
  <si>
    <t>Gregory County</t>
  </si>
  <si>
    <t>Gregory County, SD</t>
  </si>
  <si>
    <t>NCNTY46053N46053</t>
  </si>
  <si>
    <t>4605399999</t>
  </si>
  <si>
    <t>Grant County, SD</t>
  </si>
  <si>
    <t>NCNTY46051N46051</t>
  </si>
  <si>
    <t>4605199999</t>
  </si>
  <si>
    <t>Faulk County</t>
  </si>
  <si>
    <t>Faulk County, SD</t>
  </si>
  <si>
    <t>NCNTY46049N46049</t>
  </si>
  <si>
    <t>4604999999</t>
  </si>
  <si>
    <t>Fall River County</t>
  </si>
  <si>
    <t>Fall River County, SD</t>
  </si>
  <si>
    <t>NCNTY46047N46047</t>
  </si>
  <si>
    <t>4604799999</t>
  </si>
  <si>
    <t>Edmunds County</t>
  </si>
  <si>
    <t>Edmunds County, SD</t>
  </si>
  <si>
    <t>NCNTY46045N46045</t>
  </si>
  <si>
    <t>4604599999</t>
  </si>
  <si>
    <t>Douglas County, SD</t>
  </si>
  <si>
    <t>NCNTY46043N46043</t>
  </si>
  <si>
    <t>4604399999</t>
  </si>
  <si>
    <t>Dewey County</t>
  </si>
  <si>
    <t>Dewey County, SD</t>
  </si>
  <si>
    <t>NCNTY46041N46041</t>
  </si>
  <si>
    <t>4604199999</t>
  </si>
  <si>
    <t>Deuel County</t>
  </si>
  <si>
    <t>Deuel County, SD</t>
  </si>
  <si>
    <t>NCNTY46039N46039</t>
  </si>
  <si>
    <t>4603999999</t>
  </si>
  <si>
    <t>Day County</t>
  </si>
  <si>
    <t>Day County, SD</t>
  </si>
  <si>
    <t>NCNTY46037N46037</t>
  </si>
  <si>
    <t>4603799999</t>
  </si>
  <si>
    <t>Davison County</t>
  </si>
  <si>
    <t>Davison County, SD</t>
  </si>
  <si>
    <t>NCNTY46035N46035</t>
  </si>
  <si>
    <t>4603599999</t>
  </si>
  <si>
    <t>Custer County</t>
  </si>
  <si>
    <t>Custer County, SD HUD Metro FMR Area</t>
  </si>
  <si>
    <t>METRO39660N46033</t>
  </si>
  <si>
    <t>4603399999</t>
  </si>
  <si>
    <t>Corson County</t>
  </si>
  <si>
    <t>Corson County, SD</t>
  </si>
  <si>
    <t>NCNTY46031N46031</t>
  </si>
  <si>
    <t>4603199999</t>
  </si>
  <si>
    <t>Codington County</t>
  </si>
  <si>
    <t>Codington County, SD</t>
  </si>
  <si>
    <t>NCNTY46029N46029</t>
  </si>
  <si>
    <t>4602999999</t>
  </si>
  <si>
    <t>Clay County, SD</t>
  </si>
  <si>
    <t>NCNTY46027N46027</t>
  </si>
  <si>
    <t>4602799999</t>
  </si>
  <si>
    <t>Clark County, SD</t>
  </si>
  <si>
    <t>NCNTY46025N46025</t>
  </si>
  <si>
    <t>4602599999</t>
  </si>
  <si>
    <t>Charles Mix County</t>
  </si>
  <si>
    <t>Charles Mix County, SD</t>
  </si>
  <si>
    <t>NCNTY46023N46023</t>
  </si>
  <si>
    <t>4602399999</t>
  </si>
  <si>
    <t>Campbell County, SD</t>
  </si>
  <si>
    <t>NCNTY46021N46021</t>
  </si>
  <si>
    <t>4602199999</t>
  </si>
  <si>
    <t>Butte County</t>
  </si>
  <si>
    <t>Butte County, SD</t>
  </si>
  <si>
    <t>NCNTY46019N46019</t>
  </si>
  <si>
    <t>4601999999</t>
  </si>
  <si>
    <t>Buffalo County, SD</t>
  </si>
  <si>
    <t>NCNTY46017N46017</t>
  </si>
  <si>
    <t>4601799999</t>
  </si>
  <si>
    <t>Brule County</t>
  </si>
  <si>
    <t>Brule County, SD</t>
  </si>
  <si>
    <t>NCNTY46015N46015</t>
  </si>
  <si>
    <t>4601599999</t>
  </si>
  <si>
    <t>Brown County, SD</t>
  </si>
  <si>
    <t>NCNTY46013N46013</t>
  </si>
  <si>
    <t>4601399999</t>
  </si>
  <si>
    <t>Brookings County</t>
  </si>
  <si>
    <t>Brookings County, SD</t>
  </si>
  <si>
    <t>NCNTY46011N46011</t>
  </si>
  <si>
    <t>4601199999</t>
  </si>
  <si>
    <t>Bon Homme County</t>
  </si>
  <si>
    <t>Bon Homme County, SD</t>
  </si>
  <si>
    <t>NCNTY46009N46009</t>
  </si>
  <si>
    <t>4600999999</t>
  </si>
  <si>
    <t>Bennett County</t>
  </si>
  <si>
    <t>Bennett County, SD</t>
  </si>
  <si>
    <t>NCNTY46007N46007</t>
  </si>
  <si>
    <t>4600799999</t>
  </si>
  <si>
    <t>Beadle County</t>
  </si>
  <si>
    <t>Beadle County, SD</t>
  </si>
  <si>
    <t>NCNTY46005N46005</t>
  </si>
  <si>
    <t>4600599999</t>
  </si>
  <si>
    <t>Aurora County</t>
  </si>
  <si>
    <t>Aurora County, SD</t>
  </si>
  <si>
    <t>NCNTY46003N46003</t>
  </si>
  <si>
    <t>4600399999</t>
  </si>
  <si>
    <t>South Carolina</t>
  </si>
  <si>
    <t>Charlotte-Concord-Gastonia, NC-SC HUD Metro FMR Area</t>
  </si>
  <si>
    <t>METRO16740M16740</t>
  </si>
  <si>
    <t>4509199999</t>
  </si>
  <si>
    <t>Williamsburg County</t>
  </si>
  <si>
    <t>Williamsburg County, SC</t>
  </si>
  <si>
    <t>NCNTY45089N45089</t>
  </si>
  <si>
    <t>4508999999</t>
  </si>
  <si>
    <t>Union County, SC HUD Metro FMR Area</t>
  </si>
  <si>
    <t>METRO43900N45087</t>
  </si>
  <si>
    <t>4508799999</t>
  </si>
  <si>
    <t>Sumter County</t>
  </si>
  <si>
    <t>Sumter, SC MSA</t>
  </si>
  <si>
    <t>METRO44940M44940</t>
  </si>
  <si>
    <t>4508599999</t>
  </si>
  <si>
    <t>Spartanburg County</t>
  </si>
  <si>
    <t>Spartanburg, SC HUD Metro FMR Area</t>
  </si>
  <si>
    <t>METRO43900M43900</t>
  </si>
  <si>
    <t>4508399999</t>
  </si>
  <si>
    <t>Saluda County</t>
  </si>
  <si>
    <t>Columbia, SC HUD Metro FMR Area</t>
  </si>
  <si>
    <t>METRO17900M17900</t>
  </si>
  <si>
    <t>4508199999</t>
  </si>
  <si>
    <t>4507999999</t>
  </si>
  <si>
    <t>Pickens County</t>
  </si>
  <si>
    <t>Greenville-Mauldin-Easley, SC HUD Metro FMR Area</t>
  </si>
  <si>
    <t>METRO24860M24860</t>
  </si>
  <si>
    <t>4507799999</t>
  </si>
  <si>
    <t>Orangeburg County</t>
  </si>
  <si>
    <t>Orangeburg County, SC</t>
  </si>
  <si>
    <t>NCNTY45075N45075</t>
  </si>
  <si>
    <t>4507599999</t>
  </si>
  <si>
    <t>Oconee County</t>
  </si>
  <si>
    <t>Oconee County, SC</t>
  </si>
  <si>
    <t>NCNTY45073N45073</t>
  </si>
  <si>
    <t>4507399999</t>
  </si>
  <si>
    <t>Newberry County</t>
  </si>
  <si>
    <t>Newberry County, SC</t>
  </si>
  <si>
    <t>NCNTY45071N45071</t>
  </si>
  <si>
    <t>4507199999</t>
  </si>
  <si>
    <t>Marlboro County</t>
  </si>
  <si>
    <t>Marlboro County, SC</t>
  </si>
  <si>
    <t>NCNTY45069N45069</t>
  </si>
  <si>
    <t>4506999999</t>
  </si>
  <si>
    <t>Marion County, SC</t>
  </si>
  <si>
    <t>NCNTY45067N45067</t>
  </si>
  <si>
    <t>4506799999</t>
  </si>
  <si>
    <t>McCormick County</t>
  </si>
  <si>
    <t>McCormick County, SC</t>
  </si>
  <si>
    <t>NCNTY45065N45065</t>
  </si>
  <si>
    <t>4506599999</t>
  </si>
  <si>
    <t>Lexington County</t>
  </si>
  <si>
    <t>4506399999</t>
  </si>
  <si>
    <t>Lee County, SC</t>
  </si>
  <si>
    <t>NCNTY45061N45061</t>
  </si>
  <si>
    <t>4506199999</t>
  </si>
  <si>
    <t>Laurens County</t>
  </si>
  <si>
    <t>Laurens County, SC HUD Metro FMR Area</t>
  </si>
  <si>
    <t>METRO24860N45059</t>
  </si>
  <si>
    <t>4505999999</t>
  </si>
  <si>
    <t>Lancaster County, SC HUD Metro FMR Area</t>
  </si>
  <si>
    <t>METRO16740N45057</t>
  </si>
  <si>
    <t>4505799999</t>
  </si>
  <si>
    <t>Kershaw County</t>
  </si>
  <si>
    <t>Kershaw County, SC HUD Metro FMR Area</t>
  </si>
  <si>
    <t>METRO17900N45055</t>
  </si>
  <si>
    <t>4505599999</t>
  </si>
  <si>
    <t>Jasper County, SC HUD Metro FMR Area</t>
  </si>
  <si>
    <t>METRO25940N45053</t>
  </si>
  <si>
    <t>4505399999</t>
  </si>
  <si>
    <t>Horry County</t>
  </si>
  <si>
    <t>Myrtle Beach-North Myrtle Beach-Conway, SC HUD Metro FMR Area</t>
  </si>
  <si>
    <t>METRO34820M34820</t>
  </si>
  <si>
    <t>4505199999</t>
  </si>
  <si>
    <t>Hampton County</t>
  </si>
  <si>
    <t>Hampton County, SC</t>
  </si>
  <si>
    <t>NCNTY45049N45049</t>
  </si>
  <si>
    <t>4504999999</t>
  </si>
  <si>
    <t>Greenwood County</t>
  </si>
  <si>
    <t>Greenwood County, SC</t>
  </si>
  <si>
    <t>NCNTY45047N45047</t>
  </si>
  <si>
    <t>4504799999</t>
  </si>
  <si>
    <t>Greenville County</t>
  </si>
  <si>
    <t>4504599999</t>
  </si>
  <si>
    <t>Georgetown County</t>
  </si>
  <si>
    <t>Georgetown County, SC</t>
  </si>
  <si>
    <t>NCNTY45043N45043</t>
  </si>
  <si>
    <t>4504399999</t>
  </si>
  <si>
    <t>Florence, SC HUD Metro FMR Area</t>
  </si>
  <si>
    <t>METRO22500M22500</t>
  </si>
  <si>
    <t>4504199999</t>
  </si>
  <si>
    <t>Fairfield County</t>
  </si>
  <si>
    <t>4503999999</t>
  </si>
  <si>
    <t>Edgefield County</t>
  </si>
  <si>
    <t>Augusta-Richmond County, GA-SC HUD Metro FMR Area</t>
  </si>
  <si>
    <t>METRO12260M12260</t>
  </si>
  <si>
    <t>4503799999</t>
  </si>
  <si>
    <t>Dorchester County</t>
  </si>
  <si>
    <t>Charleston-North Charleston, SC MSA</t>
  </si>
  <si>
    <t>METRO16700M16700</t>
  </si>
  <si>
    <t>4503599999</t>
  </si>
  <si>
    <t>Dillon County</t>
  </si>
  <si>
    <t>Dillon County, SC</t>
  </si>
  <si>
    <t>NCNTY45033N45033</t>
  </si>
  <si>
    <t>4503399999</t>
  </si>
  <si>
    <t>Darlington County</t>
  </si>
  <si>
    <t>Darlington County, SC HUD Metro FMR Area</t>
  </si>
  <si>
    <t>METRO22500N45031</t>
  </si>
  <si>
    <t>4503199999</t>
  </si>
  <si>
    <t>Colleton County</t>
  </si>
  <si>
    <t>Colleton County, SC</t>
  </si>
  <si>
    <t>NCNTY45029N45029</t>
  </si>
  <si>
    <t>4502999999</t>
  </si>
  <si>
    <t>Clarendon County</t>
  </si>
  <si>
    <t>Clarendon County, SC</t>
  </si>
  <si>
    <t>NCNTY45027N45027</t>
  </si>
  <si>
    <t>4502799999</t>
  </si>
  <si>
    <t>Chesterfield County, SC</t>
  </si>
  <si>
    <t>NCNTY45025N45025</t>
  </si>
  <si>
    <t>4502599999</t>
  </si>
  <si>
    <t>Chester County, SC HUD Metro FMR Area</t>
  </si>
  <si>
    <t>METRO16740N45023</t>
  </si>
  <si>
    <t>4502399999</t>
  </si>
  <si>
    <t>Cherokee County, SC</t>
  </si>
  <si>
    <t>NCNTY45021N45021</t>
  </si>
  <si>
    <t>4502199999</t>
  </si>
  <si>
    <t>Charleston County</t>
  </si>
  <si>
    <t>4501999999</t>
  </si>
  <si>
    <t>4501799999</t>
  </si>
  <si>
    <t>4501599999</t>
  </si>
  <si>
    <t>Beaufort County</t>
  </si>
  <si>
    <t>Beaufort County, SC HUD Metro FMR Area</t>
  </si>
  <si>
    <t>METRO25940N45013</t>
  </si>
  <si>
    <t>4501399999</t>
  </si>
  <si>
    <t>Barnwell County</t>
  </si>
  <si>
    <t>Barnwell County, SC</t>
  </si>
  <si>
    <t>NCNTY45011N45011</t>
  </si>
  <si>
    <t>4501199999</t>
  </si>
  <si>
    <t>Bamberg County</t>
  </si>
  <si>
    <t>Bamberg County, SC</t>
  </si>
  <si>
    <t>NCNTY45009N45009</t>
  </si>
  <si>
    <t>4500999999</t>
  </si>
  <si>
    <t>Anderson, SC HUD Metro FMR Area</t>
  </si>
  <si>
    <t>METRO24860M11340</t>
  </si>
  <si>
    <t>4500799999</t>
  </si>
  <si>
    <t>Allendale County</t>
  </si>
  <si>
    <t>Allendale County, SC</t>
  </si>
  <si>
    <t>NCNTY45005N45005</t>
  </si>
  <si>
    <t>4500599999</t>
  </si>
  <si>
    <t>Aiken County</t>
  </si>
  <si>
    <t>4500399999</t>
  </si>
  <si>
    <t>Abbeville County</t>
  </si>
  <si>
    <t>Abbeville County, SC</t>
  </si>
  <si>
    <t>NCNTY45001N45001</t>
  </si>
  <si>
    <t>4500199999</t>
  </si>
  <si>
    <t>Rhode Island</t>
  </si>
  <si>
    <t>Westerly town</t>
  </si>
  <si>
    <t>Westerly-Hopkinton-New Shoreham, RI HUD Metro FMR Area</t>
  </si>
  <si>
    <t>METRO39300MM5520</t>
  </si>
  <si>
    <t>4400977000</t>
  </si>
  <si>
    <t>South Kingstown town</t>
  </si>
  <si>
    <t>Providence-Fall River, RI-MA HUD Metro FMR Area</t>
  </si>
  <si>
    <t>METRO39300M39300</t>
  </si>
  <si>
    <t>4400967460</t>
  </si>
  <si>
    <t>4400961160</t>
  </si>
  <si>
    <t>North Kingstown town</t>
  </si>
  <si>
    <t>4400951580</t>
  </si>
  <si>
    <t>New Shoreham town</t>
  </si>
  <si>
    <t>4400950500</t>
  </si>
  <si>
    <t>Narragansett town</t>
  </si>
  <si>
    <t>4400948340</t>
  </si>
  <si>
    <t>Hopkinton town</t>
  </si>
  <si>
    <t>4400935380</t>
  </si>
  <si>
    <t>Exeter town</t>
  </si>
  <si>
    <t>4400925300</t>
  </si>
  <si>
    <t>Charlestown town</t>
  </si>
  <si>
    <t>4400914500</t>
  </si>
  <si>
    <t>Woonsocket city</t>
  </si>
  <si>
    <t>Providence County</t>
  </si>
  <si>
    <t>4400780780</t>
  </si>
  <si>
    <t>Smithfield town</t>
  </si>
  <si>
    <t>4400766200</t>
  </si>
  <si>
    <t>Scituate town</t>
  </si>
  <si>
    <t>4400764220</t>
  </si>
  <si>
    <t>Providence city</t>
  </si>
  <si>
    <t>4400759000</t>
  </si>
  <si>
    <t>Pawtucket city</t>
  </si>
  <si>
    <t>4400754640</t>
  </si>
  <si>
    <t>North Smithfield town</t>
  </si>
  <si>
    <t>4400752480</t>
  </si>
  <si>
    <t>North Providence town</t>
  </si>
  <si>
    <t>4400751760</t>
  </si>
  <si>
    <t>4400741500</t>
  </si>
  <si>
    <t>Johnston town</t>
  </si>
  <si>
    <t>4400737720</t>
  </si>
  <si>
    <t>Glocester town</t>
  </si>
  <si>
    <t>4400730340</t>
  </si>
  <si>
    <t>Foster town</t>
  </si>
  <si>
    <t>4400727460</t>
  </si>
  <si>
    <t>East Providence city</t>
  </si>
  <si>
    <t>4400722960</t>
  </si>
  <si>
    <t>Cumberland town</t>
  </si>
  <si>
    <t>4400720080</t>
  </si>
  <si>
    <t>Cranston city</t>
  </si>
  <si>
    <t>4400719180</t>
  </si>
  <si>
    <t>Central Falls city</t>
  </si>
  <si>
    <t>4400714140</t>
  </si>
  <si>
    <t>Burrillville town</t>
  </si>
  <si>
    <t>4400711800</t>
  </si>
  <si>
    <t>Tiverton town</t>
  </si>
  <si>
    <t>Newport County</t>
  </si>
  <si>
    <t>4400570880</t>
  </si>
  <si>
    <t>Portsmouth town</t>
  </si>
  <si>
    <t>Newport-Middleton-Portsmouth, RI HUD Metro FMR Area</t>
  </si>
  <si>
    <t>METRO39300N44005</t>
  </si>
  <si>
    <t>4400557880</t>
  </si>
  <si>
    <t>4400549960</t>
  </si>
  <si>
    <t>Middletown town</t>
  </si>
  <si>
    <t>4400545460</t>
  </si>
  <si>
    <t>Little Compton town</t>
  </si>
  <si>
    <t>4400542400</t>
  </si>
  <si>
    <t>Jamestown town</t>
  </si>
  <si>
    <t>4400536820</t>
  </si>
  <si>
    <t>West Warwick town</t>
  </si>
  <si>
    <t>4400378440</t>
  </si>
  <si>
    <t>West Greenwich town</t>
  </si>
  <si>
    <t>4400377720</t>
  </si>
  <si>
    <t>Warwick city</t>
  </si>
  <si>
    <t>4400374300</t>
  </si>
  <si>
    <t>East Greenwich town</t>
  </si>
  <si>
    <t>4400322240</t>
  </si>
  <si>
    <t>4400318640</t>
  </si>
  <si>
    <t>Bristol County</t>
  </si>
  <si>
    <t>4400173760</t>
  </si>
  <si>
    <t>4400109280</t>
  </si>
  <si>
    <t>Barrington town</t>
  </si>
  <si>
    <t>4400105140</t>
  </si>
  <si>
    <t>Pennsylvania</t>
  </si>
  <si>
    <t>York-Hanover, PA MSA</t>
  </si>
  <si>
    <t>METRO49620M49620</t>
  </si>
  <si>
    <t>4213399999</t>
  </si>
  <si>
    <t>Scranton--Wilkes-Barre, PA MSA</t>
  </si>
  <si>
    <t>METRO42540M42540</t>
  </si>
  <si>
    <t>4213199999</t>
  </si>
  <si>
    <t>Pittsburgh, PA HUD Metro FMR Area</t>
  </si>
  <si>
    <t>METRO38300M38300</t>
  </si>
  <si>
    <t>4212999999</t>
  </si>
  <si>
    <t>Wayne County, PA</t>
  </si>
  <si>
    <t>NCNTY42127N42127</t>
  </si>
  <si>
    <t>4212799999</t>
  </si>
  <si>
    <t>4212599999</t>
  </si>
  <si>
    <t>Warren County, PA</t>
  </si>
  <si>
    <t>NCNTY42123N42123</t>
  </si>
  <si>
    <t>4212399999</t>
  </si>
  <si>
    <t>Venango County</t>
  </si>
  <si>
    <t>Venango County, PA</t>
  </si>
  <si>
    <t>NCNTY42121N42121</t>
  </si>
  <si>
    <t>4212199999</t>
  </si>
  <si>
    <t>Union County, PA</t>
  </si>
  <si>
    <t>NCNTY42119N42119</t>
  </si>
  <si>
    <t>4211999999</t>
  </si>
  <si>
    <t>Tioga County</t>
  </si>
  <si>
    <t>Tioga County, PA</t>
  </si>
  <si>
    <t>NCNTY42117N42117</t>
  </si>
  <si>
    <t>4211799999</t>
  </si>
  <si>
    <t>Susquehanna County</t>
  </si>
  <si>
    <t>Susquehanna County, PA</t>
  </si>
  <si>
    <t>NCNTY42115N42115</t>
  </si>
  <si>
    <t>4211599999</t>
  </si>
  <si>
    <t>Sullivan County, PA</t>
  </si>
  <si>
    <t>NCNTY42113N42113</t>
  </si>
  <si>
    <t>4211399999</t>
  </si>
  <si>
    <t>Somerset County</t>
  </si>
  <si>
    <t>Somerset County, PA</t>
  </si>
  <si>
    <t>NCNTY42111N42111</t>
  </si>
  <si>
    <t>4211199999</t>
  </si>
  <si>
    <t>Snyder County</t>
  </si>
  <si>
    <t>Snyder County, PA</t>
  </si>
  <si>
    <t>NCNTY42109N42109</t>
  </si>
  <si>
    <t>4210999999</t>
  </si>
  <si>
    <t>Schuylkill County</t>
  </si>
  <si>
    <t>Schuylkill County, PA</t>
  </si>
  <si>
    <t>NCNTY42107N42107</t>
  </si>
  <si>
    <t>4210799999</t>
  </si>
  <si>
    <t>Potter County, PA</t>
  </si>
  <si>
    <t>NCNTY42105N42105</t>
  </si>
  <si>
    <t>4210599999</t>
  </si>
  <si>
    <t>Pike County</t>
  </si>
  <si>
    <t>Pike County, PA HUD Metro FMR Area</t>
  </si>
  <si>
    <t>METRO35620MM5660</t>
  </si>
  <si>
    <t>4210399999</t>
  </si>
  <si>
    <t>Philadelphia County</t>
  </si>
  <si>
    <t>Philadelphia-Camden-Wilmington, PA-NJ-DE-MD MSA</t>
  </si>
  <si>
    <t>METRO37980M37980</t>
  </si>
  <si>
    <t>4210199999</t>
  </si>
  <si>
    <t>Harrisburg-Carlisle, PA MSA</t>
  </si>
  <si>
    <t>METRO25420M25420</t>
  </si>
  <si>
    <t>4209999999</t>
  </si>
  <si>
    <t>Northumberland County, PA</t>
  </si>
  <si>
    <t>NCNTY42097N42097</t>
  </si>
  <si>
    <t>4209799999</t>
  </si>
  <si>
    <t>Allentown-Bethlehem-Easton, PA HUD Metro FMR Area</t>
  </si>
  <si>
    <t>METRO10900M10900</t>
  </si>
  <si>
    <t>4209599999</t>
  </si>
  <si>
    <t>Montour County</t>
  </si>
  <si>
    <t>Montour County, PA HUD Metro FMR Area</t>
  </si>
  <si>
    <t>METRO14100N42093</t>
  </si>
  <si>
    <t>4209399999</t>
  </si>
  <si>
    <t>4209199999</t>
  </si>
  <si>
    <t>East Stroudsburg, PA MSA</t>
  </si>
  <si>
    <t>METRO20700M20700</t>
  </si>
  <si>
    <t>4208999999</t>
  </si>
  <si>
    <t>Mifflin County</t>
  </si>
  <si>
    <t>Mifflin County, PA</t>
  </si>
  <si>
    <t>NCNTY42087N42087</t>
  </si>
  <si>
    <t>4208799999</t>
  </si>
  <si>
    <t>Sharon, PA HUD Metro FMR Area</t>
  </si>
  <si>
    <t>METRO49660MM7610</t>
  </si>
  <si>
    <t>4208599999</t>
  </si>
  <si>
    <t>McKean County</t>
  </si>
  <si>
    <t>McKean County, PA</t>
  </si>
  <si>
    <t>NCNTY42083N42083</t>
  </si>
  <si>
    <t>4208399999</t>
  </si>
  <si>
    <t>Lycoming County</t>
  </si>
  <si>
    <t>Williamsport, PA MSA</t>
  </si>
  <si>
    <t>METRO48700M48700</t>
  </si>
  <si>
    <t>4208199999</t>
  </si>
  <si>
    <t>Luzerne County</t>
  </si>
  <si>
    <t>4207999999</t>
  </si>
  <si>
    <t>Lehigh County</t>
  </si>
  <si>
    <t>4207799999</t>
  </si>
  <si>
    <t>Lebanon County</t>
  </si>
  <si>
    <t>Lebanon, PA MSA</t>
  </si>
  <si>
    <t>METRO30140M30140</t>
  </si>
  <si>
    <t>4207599999</t>
  </si>
  <si>
    <t>Lawrence County, PA</t>
  </si>
  <si>
    <t>NCNTY42073N42073</t>
  </si>
  <si>
    <t>4207399999</t>
  </si>
  <si>
    <t>Lancaster, PA MSA</t>
  </si>
  <si>
    <t>METRO29540M29540</t>
  </si>
  <si>
    <t>4207199999</t>
  </si>
  <si>
    <t>Lackawanna County</t>
  </si>
  <si>
    <t>4206999999</t>
  </si>
  <si>
    <t>Juniata County</t>
  </si>
  <si>
    <t>Juniata County, PA</t>
  </si>
  <si>
    <t>NCNTY42067N42067</t>
  </si>
  <si>
    <t>4206799999</t>
  </si>
  <si>
    <t>Jefferson County, PA</t>
  </si>
  <si>
    <t>NCNTY42065N42065</t>
  </si>
  <si>
    <t>4206599999</t>
  </si>
  <si>
    <t>Indiana County</t>
  </si>
  <si>
    <t>Indiana County, PA</t>
  </si>
  <si>
    <t>NCNTY42063N42063</t>
  </si>
  <si>
    <t>4206399999</t>
  </si>
  <si>
    <t>Huntingdon County</t>
  </si>
  <si>
    <t>Huntingdon County, PA</t>
  </si>
  <si>
    <t>NCNTY42061N42061</t>
  </si>
  <si>
    <t>4206199999</t>
  </si>
  <si>
    <t>Greene County, PA</t>
  </si>
  <si>
    <t>NCNTY42059N42059</t>
  </si>
  <si>
    <t>4205999999</t>
  </si>
  <si>
    <t>Fulton County</t>
  </si>
  <si>
    <t>Fulton County, PA</t>
  </si>
  <si>
    <t>NCNTY42057N42057</t>
  </si>
  <si>
    <t>4205799999</t>
  </si>
  <si>
    <t>Chambersburg-Waynesboro, PA MSA</t>
  </si>
  <si>
    <t>METRO16540M16540</t>
  </si>
  <si>
    <t>4205599999</t>
  </si>
  <si>
    <t>Forest County, PA</t>
  </si>
  <si>
    <t>NCNTY42053N42053</t>
  </si>
  <si>
    <t>4205399999</t>
  </si>
  <si>
    <t>4205199999</t>
  </si>
  <si>
    <t>Erie County</t>
  </si>
  <si>
    <t>Erie, PA MSA</t>
  </si>
  <si>
    <t>METRO21500M21500</t>
  </si>
  <si>
    <t>4204999999</t>
  </si>
  <si>
    <t>Elk County</t>
  </si>
  <si>
    <t>Elk County, PA</t>
  </si>
  <si>
    <t>NCNTY42047N42047</t>
  </si>
  <si>
    <t>4204799999</t>
  </si>
  <si>
    <t>Delaware County</t>
  </si>
  <si>
    <t>4204599999</t>
  </si>
  <si>
    <t>Dauphin County</t>
  </si>
  <si>
    <t>4204399999</t>
  </si>
  <si>
    <t>4204199999</t>
  </si>
  <si>
    <t>Crawford County, PA</t>
  </si>
  <si>
    <t>NCNTY42039N42039</t>
  </si>
  <si>
    <t>4203999999</t>
  </si>
  <si>
    <t>Columbia County, PA HUD Metro FMR Area</t>
  </si>
  <si>
    <t>METRO14100N42037</t>
  </si>
  <si>
    <t>4203799999</t>
  </si>
  <si>
    <t>Clinton County</t>
  </si>
  <si>
    <t>Clinton County, PA</t>
  </si>
  <si>
    <t>NCNTY42035N42035</t>
  </si>
  <si>
    <t>4203599999</t>
  </si>
  <si>
    <t>Clearfield County</t>
  </si>
  <si>
    <t>Clearfield County, PA</t>
  </si>
  <si>
    <t>NCNTY42033N42033</t>
  </si>
  <si>
    <t>4203399999</t>
  </si>
  <si>
    <t>Clarion County</t>
  </si>
  <si>
    <t>Clarion County, PA</t>
  </si>
  <si>
    <t>NCNTY42031N42031</t>
  </si>
  <si>
    <t>4203199999</t>
  </si>
  <si>
    <t>4202999999</t>
  </si>
  <si>
    <t>Centre County</t>
  </si>
  <si>
    <t>State College, PA MSA</t>
  </si>
  <si>
    <t>METRO44300M44300</t>
  </si>
  <si>
    <t>4202799999</t>
  </si>
  <si>
    <t>4202599999</t>
  </si>
  <si>
    <t>Cameron County, PA</t>
  </si>
  <si>
    <t>NCNTY42023N42023</t>
  </si>
  <si>
    <t>4202399999</t>
  </si>
  <si>
    <t>Cambria County</t>
  </si>
  <si>
    <t>Johnstown, PA MSA</t>
  </si>
  <si>
    <t>METRO27780M27780</t>
  </si>
  <si>
    <t>4202199999</t>
  </si>
  <si>
    <t>Butler County</t>
  </si>
  <si>
    <t>4201999999</t>
  </si>
  <si>
    <t>Bucks County</t>
  </si>
  <si>
    <t>4201799999</t>
  </si>
  <si>
    <t>Bradford County</t>
  </si>
  <si>
    <t>Bradford County, PA</t>
  </si>
  <si>
    <t>NCNTY42015N42015</t>
  </si>
  <si>
    <t>4201599999</t>
  </si>
  <si>
    <t>Blair County</t>
  </si>
  <si>
    <t>Altoona, PA MSA</t>
  </si>
  <si>
    <t>METRO11020M11020</t>
  </si>
  <si>
    <t>4201399999</t>
  </si>
  <si>
    <t>Berks County</t>
  </si>
  <si>
    <t>Reading, PA MSA</t>
  </si>
  <si>
    <t>METRO39740M39740</t>
  </si>
  <si>
    <t>4201199999</t>
  </si>
  <si>
    <t>Bedford County, PA</t>
  </si>
  <si>
    <t>NCNTY42009N42009</t>
  </si>
  <si>
    <t>4200999999</t>
  </si>
  <si>
    <t>4200799999</t>
  </si>
  <si>
    <t>Armstrong County, PA HUD Metro FMR Area</t>
  </si>
  <si>
    <t>METRO38300N42005</t>
  </si>
  <si>
    <t>4200599999</t>
  </si>
  <si>
    <t>Allegheny County</t>
  </si>
  <si>
    <t>4200399999</t>
  </si>
  <si>
    <t>Gettysburg, PA MSA</t>
  </si>
  <si>
    <t>METRO23900M23900</t>
  </si>
  <si>
    <t>4200199999</t>
  </si>
  <si>
    <t>Oregon</t>
  </si>
  <si>
    <t>Yamhill County</t>
  </si>
  <si>
    <t>4107199999</t>
  </si>
  <si>
    <t>Wheeler County, OR</t>
  </si>
  <si>
    <t>NCNTY41069N41069</t>
  </si>
  <si>
    <t>4106999999</t>
  </si>
  <si>
    <t>4106799999</t>
  </si>
  <si>
    <t>Wasco County</t>
  </si>
  <si>
    <t>Wasco County, OR</t>
  </si>
  <si>
    <t>NCNTY41065N41065</t>
  </si>
  <si>
    <t>4106599999</t>
  </si>
  <si>
    <t>Wallowa County</t>
  </si>
  <si>
    <t>Wallowa County, OR</t>
  </si>
  <si>
    <t>NCNTY41063N41063</t>
  </si>
  <si>
    <t>4106399999</t>
  </si>
  <si>
    <t>Union County, OR</t>
  </si>
  <si>
    <t>NCNTY41061N41061</t>
  </si>
  <si>
    <t>4106199999</t>
  </si>
  <si>
    <t>Umatilla County</t>
  </si>
  <si>
    <t>Umatilla County, OR</t>
  </si>
  <si>
    <t>NCNTY41059N41059</t>
  </si>
  <si>
    <t>4105999999</t>
  </si>
  <si>
    <t>Tillamook County</t>
  </si>
  <si>
    <t>Tillamook County, OR</t>
  </si>
  <si>
    <t>NCNTY41057N41057</t>
  </si>
  <si>
    <t>4105799999</t>
  </si>
  <si>
    <t>Sherman County, OR</t>
  </si>
  <si>
    <t>NCNTY41055N41055</t>
  </si>
  <si>
    <t>4105599999</t>
  </si>
  <si>
    <t>Salem, OR MSA</t>
  </si>
  <si>
    <t>METRO41420M41420</t>
  </si>
  <si>
    <t>4105399999</t>
  </si>
  <si>
    <t>Multnomah County</t>
  </si>
  <si>
    <t>4105199999</t>
  </si>
  <si>
    <t>Morrow County</t>
  </si>
  <si>
    <t>Morrow County, OR</t>
  </si>
  <si>
    <t>NCNTY41049N41049</t>
  </si>
  <si>
    <t>4104999999</t>
  </si>
  <si>
    <t>4104799999</t>
  </si>
  <si>
    <t>Malheur County</t>
  </si>
  <si>
    <t>Malheur County, OR</t>
  </si>
  <si>
    <t>NCNTY41045N41045</t>
  </si>
  <si>
    <t>4104599999</t>
  </si>
  <si>
    <t>Linn County</t>
  </si>
  <si>
    <t>Albany, OR MSA</t>
  </si>
  <si>
    <t>METRO10540M10540</t>
  </si>
  <si>
    <t>4104399999</t>
  </si>
  <si>
    <t>Lincoln County, OR</t>
  </si>
  <si>
    <t>NCNTY41041N41041</t>
  </si>
  <si>
    <t>4104199999</t>
  </si>
  <si>
    <t>Lane County</t>
  </si>
  <si>
    <t>Eugene-Springfield, OR MSA</t>
  </si>
  <si>
    <t>METRO21660M21660</t>
  </si>
  <si>
    <t>4103999999</t>
  </si>
  <si>
    <t>Lake County, OR</t>
  </si>
  <si>
    <t>NCNTY41037N41037</t>
  </si>
  <si>
    <t>4103799999</t>
  </si>
  <si>
    <t>Klamath County</t>
  </si>
  <si>
    <t>Klamath County, OR</t>
  </si>
  <si>
    <t>NCNTY41035N41035</t>
  </si>
  <si>
    <t>4103599999</t>
  </si>
  <si>
    <t>Josephine County</t>
  </si>
  <si>
    <t>Grants Pass, OR MSA</t>
  </si>
  <si>
    <t>METRO24420M24420</t>
  </si>
  <si>
    <t>4103399999</t>
  </si>
  <si>
    <t>Jefferson County, OR</t>
  </si>
  <si>
    <t>NCNTY41031N41031</t>
  </si>
  <si>
    <t>4103199999</t>
  </si>
  <si>
    <t>Medford, OR MSA</t>
  </si>
  <si>
    <t>METRO32780M32780</t>
  </si>
  <si>
    <t>4102999999</t>
  </si>
  <si>
    <t>Hood River County</t>
  </si>
  <si>
    <t>Hood River County, OR</t>
  </si>
  <si>
    <t>NCNTY41027N41027</t>
  </si>
  <si>
    <t>4102799999</t>
  </si>
  <si>
    <t>Harney County</t>
  </si>
  <si>
    <t>Harney County, OR</t>
  </si>
  <si>
    <t>NCNTY41025N41025</t>
  </si>
  <si>
    <t>4102599999</t>
  </si>
  <si>
    <t>Grant County, OR</t>
  </si>
  <si>
    <t>NCNTY41023N41023</t>
  </si>
  <si>
    <t>4102399999</t>
  </si>
  <si>
    <t>Gilliam County</t>
  </si>
  <si>
    <t>Gilliam County, OR</t>
  </si>
  <si>
    <t>NCNTY41021N41021</t>
  </si>
  <si>
    <t>4102199999</t>
  </si>
  <si>
    <t>Douglas County, OR</t>
  </si>
  <si>
    <t>NCNTY41019N41019</t>
  </si>
  <si>
    <t>4101999999</t>
  </si>
  <si>
    <t>Deschutes County</t>
  </si>
  <si>
    <t>Bend-Redmond, OR MSA</t>
  </si>
  <si>
    <t>METRO13460M13460</t>
  </si>
  <si>
    <t>4101799999</t>
  </si>
  <si>
    <t>Curry County</t>
  </si>
  <si>
    <t>Curry County, OR</t>
  </si>
  <si>
    <t>NCNTY41015N41015</t>
  </si>
  <si>
    <t>4101599999</t>
  </si>
  <si>
    <t>Crook County, OR</t>
  </si>
  <si>
    <t>NCNTY41013N41013</t>
  </si>
  <si>
    <t>4101399999</t>
  </si>
  <si>
    <t>Coos County</t>
  </si>
  <si>
    <t>Coos County, OR</t>
  </si>
  <si>
    <t>NCNTY41011N41011</t>
  </si>
  <si>
    <t>4101199999</t>
  </si>
  <si>
    <t>4100999999</t>
  </si>
  <si>
    <t>Clatsop County</t>
  </si>
  <si>
    <t>Clatsop County, OR</t>
  </si>
  <si>
    <t>NCNTY41007N41007</t>
  </si>
  <si>
    <t>4100799999</t>
  </si>
  <si>
    <t>Clackamas County</t>
  </si>
  <si>
    <t>4100599999</t>
  </si>
  <si>
    <t>Corvallis, OR MSA</t>
  </si>
  <si>
    <t>METRO18700M18700</t>
  </si>
  <si>
    <t>4100399999</t>
  </si>
  <si>
    <t>Baker County</t>
  </si>
  <si>
    <t>Baker County, OR</t>
  </si>
  <si>
    <t>NCNTY41001N41001</t>
  </si>
  <si>
    <t>4100199999</t>
  </si>
  <si>
    <t>Oklahoma</t>
  </si>
  <si>
    <t>Woodward County</t>
  </si>
  <si>
    <t>Woodward County, OK</t>
  </si>
  <si>
    <t>NCNTY40153N40153</t>
  </si>
  <si>
    <t>4015399999</t>
  </si>
  <si>
    <t>Woods County</t>
  </si>
  <si>
    <t>Woods County, OK</t>
  </si>
  <si>
    <t>NCNTY40151N40151</t>
  </si>
  <si>
    <t>4015199999</t>
  </si>
  <si>
    <t>Washita County</t>
  </si>
  <si>
    <t>Washita County, OK</t>
  </si>
  <si>
    <t>NCNTY40149N40149</t>
  </si>
  <si>
    <t>4014999999</t>
  </si>
  <si>
    <t>Washington County, OK</t>
  </si>
  <si>
    <t>NCNTY40147N40147</t>
  </si>
  <si>
    <t>4014799999</t>
  </si>
  <si>
    <t>Wagoner County</t>
  </si>
  <si>
    <t>Tulsa, OK HUD Metro FMR Area</t>
  </si>
  <si>
    <t>METRO46140M46140</t>
  </si>
  <si>
    <t>4014599999</t>
  </si>
  <si>
    <t>Tulsa County</t>
  </si>
  <si>
    <t>4014399999</t>
  </si>
  <si>
    <t>Tillman County</t>
  </si>
  <si>
    <t>Tillman County, OK</t>
  </si>
  <si>
    <t>NCNTY40141N40141</t>
  </si>
  <si>
    <t>4014199999</t>
  </si>
  <si>
    <t>Texas County</t>
  </si>
  <si>
    <t>Texas County, OK</t>
  </si>
  <si>
    <t>NCNTY40139N40139</t>
  </si>
  <si>
    <t>4013999999</t>
  </si>
  <si>
    <t>Stephens County, OK</t>
  </si>
  <si>
    <t>NCNTY40137N40137</t>
  </si>
  <si>
    <t>4013799999</t>
  </si>
  <si>
    <t>Sequoyah County</t>
  </si>
  <si>
    <t>Fort Smith, AR-OK HUD Metro FMR Area</t>
  </si>
  <si>
    <t>METRO22900M22900</t>
  </si>
  <si>
    <t>4013599999</t>
  </si>
  <si>
    <t>Seminole County</t>
  </si>
  <si>
    <t>Seminole County, OK</t>
  </si>
  <si>
    <t>NCNTY40133N40133</t>
  </si>
  <si>
    <t>4013399999</t>
  </si>
  <si>
    <t>Rogers County</t>
  </si>
  <si>
    <t>4013199999</t>
  </si>
  <si>
    <t>Roger Mills County</t>
  </si>
  <si>
    <t>Roger Mills County, OK</t>
  </si>
  <si>
    <t>NCNTY40129N40129</t>
  </si>
  <si>
    <t>4012999999</t>
  </si>
  <si>
    <t>Pushmataha County</t>
  </si>
  <si>
    <t>Pushmataha County, OK</t>
  </si>
  <si>
    <t>NCNTY40127N40127</t>
  </si>
  <si>
    <t>4012799999</t>
  </si>
  <si>
    <t>Pottawatomie County</t>
  </si>
  <si>
    <t>Pottawatomie County, OK</t>
  </si>
  <si>
    <t>NCNTY40125N40125</t>
  </si>
  <si>
    <t>4012599999</t>
  </si>
  <si>
    <t>Pontotoc County</t>
  </si>
  <si>
    <t>Pontotoc County, OK</t>
  </si>
  <si>
    <t>NCNTY40123N40123</t>
  </si>
  <si>
    <t>4012399999</t>
  </si>
  <si>
    <t>Pittsburg County</t>
  </si>
  <si>
    <t>Pittsburg County, OK</t>
  </si>
  <si>
    <t>NCNTY40121N40121</t>
  </si>
  <si>
    <t>4012199999</t>
  </si>
  <si>
    <t>Payne County</t>
  </si>
  <si>
    <t>Payne County, OK</t>
  </si>
  <si>
    <t>NCNTY40119N40119</t>
  </si>
  <si>
    <t>4011999999</t>
  </si>
  <si>
    <t>Pawnee County</t>
  </si>
  <si>
    <t>Pawnee County, OK HUD Metro FMR Area</t>
  </si>
  <si>
    <t>METRO46140N40117</t>
  </si>
  <si>
    <t>4011799999</t>
  </si>
  <si>
    <t>Ottawa County</t>
  </si>
  <si>
    <t>Ottawa County, OK</t>
  </si>
  <si>
    <t>NCNTY40115N40115</t>
  </si>
  <si>
    <t>4011599999</t>
  </si>
  <si>
    <t>Osage County</t>
  </si>
  <si>
    <t>4011399999</t>
  </si>
  <si>
    <t>Okmulgee County</t>
  </si>
  <si>
    <t>Okmulgee County, OK HUD Metro FMR Area</t>
  </si>
  <si>
    <t>METRO46140N40111</t>
  </si>
  <si>
    <t>4011199999</t>
  </si>
  <si>
    <t>Oklahoma County</t>
  </si>
  <si>
    <t>Oklahoma City, OK HUD Metro FMR Area</t>
  </si>
  <si>
    <t>METRO36420M36420</t>
  </si>
  <si>
    <t>4010999999</t>
  </si>
  <si>
    <t>Okfuskee County</t>
  </si>
  <si>
    <t>Okfuskee County, OK</t>
  </si>
  <si>
    <t>NCNTY40107N40107</t>
  </si>
  <si>
    <t>4010799999</t>
  </si>
  <si>
    <t>Nowata County</t>
  </si>
  <si>
    <t>Nowata County, OK</t>
  </si>
  <si>
    <t>NCNTY40105N40105</t>
  </si>
  <si>
    <t>4010599999</t>
  </si>
  <si>
    <t>Noble County</t>
  </si>
  <si>
    <t>Noble County, OK</t>
  </si>
  <si>
    <t>NCNTY40103N40103</t>
  </si>
  <si>
    <t>4010399999</t>
  </si>
  <si>
    <t>Muskogee County</t>
  </si>
  <si>
    <t>Muskogee County, OK</t>
  </si>
  <si>
    <t>NCNTY40101N40101</t>
  </si>
  <si>
    <t>4010199999</t>
  </si>
  <si>
    <t>Murray County</t>
  </si>
  <si>
    <t>Murray County, OK</t>
  </si>
  <si>
    <t>NCNTY40099N40099</t>
  </si>
  <si>
    <t>4009999999</t>
  </si>
  <si>
    <t>Mayes County</t>
  </si>
  <si>
    <t>Mayes County, OK</t>
  </si>
  <si>
    <t>NCNTY40097N40097</t>
  </si>
  <si>
    <t>4009799999</t>
  </si>
  <si>
    <t>Marshall County, OK</t>
  </si>
  <si>
    <t>NCNTY40095N40095</t>
  </si>
  <si>
    <t>4009599999</t>
  </si>
  <si>
    <t>Major County</t>
  </si>
  <si>
    <t>Major County, OK</t>
  </si>
  <si>
    <t>NCNTY40093N40093</t>
  </si>
  <si>
    <t>4009399999</t>
  </si>
  <si>
    <t>McIntosh County</t>
  </si>
  <si>
    <t>McIntosh County, OK</t>
  </si>
  <si>
    <t>NCNTY40091N40091</t>
  </si>
  <si>
    <t>4009199999</t>
  </si>
  <si>
    <t>McCurtain County</t>
  </si>
  <si>
    <t>McCurtain County, OK</t>
  </si>
  <si>
    <t>NCNTY40089N40089</t>
  </si>
  <si>
    <t>4008999999</t>
  </si>
  <si>
    <t>McClain County</t>
  </si>
  <si>
    <t>4008799999</t>
  </si>
  <si>
    <t>Love County</t>
  </si>
  <si>
    <t>Love County, OK</t>
  </si>
  <si>
    <t>NCNTY40085N40085</t>
  </si>
  <si>
    <t>4008599999</t>
  </si>
  <si>
    <t>4008399999</t>
  </si>
  <si>
    <t>Lincoln County, OK HUD Metro FMR Area</t>
  </si>
  <si>
    <t>METRO36420N40081</t>
  </si>
  <si>
    <t>4008199999</t>
  </si>
  <si>
    <t>Le Flore County</t>
  </si>
  <si>
    <t>Le Flore County, OK HUD Metro FMR Area</t>
  </si>
  <si>
    <t>METRO22900N40079</t>
  </si>
  <si>
    <t>4007999999</t>
  </si>
  <si>
    <t>Latimer County</t>
  </si>
  <si>
    <t>Latimer County, OK</t>
  </si>
  <si>
    <t>NCNTY40077N40077</t>
  </si>
  <si>
    <t>4007799999</t>
  </si>
  <si>
    <t>Kiowa County</t>
  </si>
  <si>
    <t>Kiowa County, OK</t>
  </si>
  <si>
    <t>NCNTY40075N40075</t>
  </si>
  <si>
    <t>4007599999</t>
  </si>
  <si>
    <t>Kingfisher County</t>
  </si>
  <si>
    <t>Kingfisher County, OK</t>
  </si>
  <si>
    <t>NCNTY40073N40073</t>
  </si>
  <si>
    <t>4007399999</t>
  </si>
  <si>
    <t>Kay County</t>
  </si>
  <si>
    <t>Kay County, OK</t>
  </si>
  <si>
    <t>NCNTY40071N40071</t>
  </si>
  <si>
    <t>4007199999</t>
  </si>
  <si>
    <t>Johnston County</t>
  </si>
  <si>
    <t>Johnston County, OK</t>
  </si>
  <si>
    <t>NCNTY40069N40069</t>
  </si>
  <si>
    <t>4006999999</t>
  </si>
  <si>
    <t>Jefferson County, OK</t>
  </si>
  <si>
    <t>NCNTY40067N40067</t>
  </si>
  <si>
    <t>4006799999</t>
  </si>
  <si>
    <t>Jackson County, OK</t>
  </si>
  <si>
    <t>NCNTY40065N40065</t>
  </si>
  <si>
    <t>4006599999</t>
  </si>
  <si>
    <t>Hughes County, OK</t>
  </si>
  <si>
    <t>NCNTY40063N40063</t>
  </si>
  <si>
    <t>4006399999</t>
  </si>
  <si>
    <t>Haskell County, OK</t>
  </si>
  <si>
    <t>NCNTY40061N40061</t>
  </si>
  <si>
    <t>4006199999</t>
  </si>
  <si>
    <t>Harper County</t>
  </si>
  <si>
    <t>Harper County, OK</t>
  </si>
  <si>
    <t>NCNTY40059N40059</t>
  </si>
  <si>
    <t>4005999999</t>
  </si>
  <si>
    <t>Harmon County</t>
  </si>
  <si>
    <t>Harmon County, OK</t>
  </si>
  <si>
    <t>NCNTY40057N40057</t>
  </si>
  <si>
    <t>4005799999</t>
  </si>
  <si>
    <t>Greer County</t>
  </si>
  <si>
    <t>Greer County, OK</t>
  </si>
  <si>
    <t>NCNTY40055N40055</t>
  </si>
  <si>
    <t>4005599999</t>
  </si>
  <si>
    <t>Grant County, OK</t>
  </si>
  <si>
    <t>NCNTY40053N40053</t>
  </si>
  <si>
    <t>4005399999</t>
  </si>
  <si>
    <t>Grady County</t>
  </si>
  <si>
    <t>Grady County, OK HUD Metro FMR Area</t>
  </si>
  <si>
    <t>METRO36420N40051</t>
  </si>
  <si>
    <t>4005199999</t>
  </si>
  <si>
    <t>Garvin County</t>
  </si>
  <si>
    <t>Garvin County, OK</t>
  </si>
  <si>
    <t>NCNTY40049N40049</t>
  </si>
  <si>
    <t>4004999999</t>
  </si>
  <si>
    <t>Garfield County, OK</t>
  </si>
  <si>
    <t>NCNTY40047N40047</t>
  </si>
  <si>
    <t>4004799999</t>
  </si>
  <si>
    <t>Ellis County, OK</t>
  </si>
  <si>
    <t>NCNTY40045N40045</t>
  </si>
  <si>
    <t>4004599999</t>
  </si>
  <si>
    <t>Dewey County, OK</t>
  </si>
  <si>
    <t>NCNTY40043N40043</t>
  </si>
  <si>
    <t>4004399999</t>
  </si>
  <si>
    <t>Delaware County, OK</t>
  </si>
  <si>
    <t>NCNTY40041N40041</t>
  </si>
  <si>
    <t>4004199999</t>
  </si>
  <si>
    <t>Custer County, OK</t>
  </si>
  <si>
    <t>NCNTY40039N40039</t>
  </si>
  <si>
    <t>4003999999</t>
  </si>
  <si>
    <t>Creek County</t>
  </si>
  <si>
    <t>4003799999</t>
  </si>
  <si>
    <t>Craig County, OK</t>
  </si>
  <si>
    <t>NCNTY40035N40035</t>
  </si>
  <si>
    <t>4003599999</t>
  </si>
  <si>
    <t>Cotton County</t>
  </si>
  <si>
    <t>Cotton County, OK HUD Metro FMR Area</t>
  </si>
  <si>
    <t>METRO30020N40033</t>
  </si>
  <si>
    <t>4003399999</t>
  </si>
  <si>
    <t>Lawton, OK HUD Metro FMR Area</t>
  </si>
  <si>
    <t>METRO30020M30020</t>
  </si>
  <si>
    <t>4003199999</t>
  </si>
  <si>
    <t>Coal County</t>
  </si>
  <si>
    <t>Coal County, OK</t>
  </si>
  <si>
    <t>NCNTY40029N40029</t>
  </si>
  <si>
    <t>4002999999</t>
  </si>
  <si>
    <t>Cleveland County</t>
  </si>
  <si>
    <t>4002799999</t>
  </si>
  <si>
    <t>Cimarron County</t>
  </si>
  <si>
    <t>Cimarron County, OK</t>
  </si>
  <si>
    <t>NCNTY40025N40025</t>
  </si>
  <si>
    <t>4002599999</t>
  </si>
  <si>
    <t>Choctaw County</t>
  </si>
  <si>
    <t>Choctaw County, OK</t>
  </si>
  <si>
    <t>NCNTY40023N40023</t>
  </si>
  <si>
    <t>4002399999</t>
  </si>
  <si>
    <t>Cherokee County, OK</t>
  </si>
  <si>
    <t>NCNTY40021N40021</t>
  </si>
  <si>
    <t>4002199999</t>
  </si>
  <si>
    <t>Carter County, OK</t>
  </si>
  <si>
    <t>NCNTY40019N40019</t>
  </si>
  <si>
    <t>4001999999</t>
  </si>
  <si>
    <t>Canadian County</t>
  </si>
  <si>
    <t>4001799999</t>
  </si>
  <si>
    <t>Caddo County</t>
  </si>
  <si>
    <t>Caddo County, OK</t>
  </si>
  <si>
    <t>NCNTY40015N40015</t>
  </si>
  <si>
    <t>4001599999</t>
  </si>
  <si>
    <t>Bryan County</t>
  </si>
  <si>
    <t>Bryan County, OK</t>
  </si>
  <si>
    <t>NCNTY40013N40013</t>
  </si>
  <si>
    <t>4001399999</t>
  </si>
  <si>
    <t>Blaine County</t>
  </si>
  <si>
    <t>Blaine County, OK</t>
  </si>
  <si>
    <t>NCNTY40011N40011</t>
  </si>
  <si>
    <t>4001199999</t>
  </si>
  <si>
    <t>Beckham County</t>
  </si>
  <si>
    <t>Beckham County, OK</t>
  </si>
  <si>
    <t>NCNTY40009N40009</t>
  </si>
  <si>
    <t>4000999999</t>
  </si>
  <si>
    <t>Beaver County, OK</t>
  </si>
  <si>
    <t>NCNTY40007N40007</t>
  </si>
  <si>
    <t>4000799999</t>
  </si>
  <si>
    <t>Atoka County</t>
  </si>
  <si>
    <t>Atoka County, OK</t>
  </si>
  <si>
    <t>NCNTY40005N40005</t>
  </si>
  <si>
    <t>4000599999</t>
  </si>
  <si>
    <t>Alfalfa County</t>
  </si>
  <si>
    <t>Alfalfa County, OK</t>
  </si>
  <si>
    <t>NCNTY40003N40003</t>
  </si>
  <si>
    <t>4000399999</t>
  </si>
  <si>
    <t>Adair County</t>
  </si>
  <si>
    <t>Adair County, OK</t>
  </si>
  <si>
    <t>NCNTY40001N40001</t>
  </si>
  <si>
    <t>4000199999</t>
  </si>
  <si>
    <t>Ohio</t>
  </si>
  <si>
    <t>Wyandot County</t>
  </si>
  <si>
    <t>Wyandot County, OH</t>
  </si>
  <si>
    <t>NCNTY39175N39175</t>
  </si>
  <si>
    <t>3917599999</t>
  </si>
  <si>
    <t>Toledo, OH MSA</t>
  </si>
  <si>
    <t>METRO45780M45780</t>
  </si>
  <si>
    <t>3917399999</t>
  </si>
  <si>
    <t>Williams County</t>
  </si>
  <si>
    <t>Williams County, OH</t>
  </si>
  <si>
    <t>NCNTY39171N39171</t>
  </si>
  <si>
    <t>3917199999</t>
  </si>
  <si>
    <t>Wayne County, OH</t>
  </si>
  <si>
    <t>NCNTY39169N39169</t>
  </si>
  <si>
    <t>3916999999</t>
  </si>
  <si>
    <t>Washington County, OH</t>
  </si>
  <si>
    <t>NCNTY39167N39167</t>
  </si>
  <si>
    <t>3916799999</t>
  </si>
  <si>
    <t>Cincinnati, OH-KY-IN  HUD Metro FMR Area</t>
  </si>
  <si>
    <t>METRO17140M17140</t>
  </si>
  <si>
    <t>3916599999</t>
  </si>
  <si>
    <t>Vinton County</t>
  </si>
  <si>
    <t>Vinton County, OH</t>
  </si>
  <si>
    <t>NCNTY39163N39163</t>
  </si>
  <si>
    <t>3916399999</t>
  </si>
  <si>
    <t>Van Wert County</t>
  </si>
  <si>
    <t>Van Wert County, OH</t>
  </si>
  <si>
    <t>NCNTY39161N39161</t>
  </si>
  <si>
    <t>3916199999</t>
  </si>
  <si>
    <t>Union County, OH HUD Metro FMR Area</t>
  </si>
  <si>
    <t>METRO18140N39159</t>
  </si>
  <si>
    <t>3915999999</t>
  </si>
  <si>
    <t>Tuscarawas County</t>
  </si>
  <si>
    <t>Tuscarawas County, OH</t>
  </si>
  <si>
    <t>NCNTY39157N39157</t>
  </si>
  <si>
    <t>3915799999</t>
  </si>
  <si>
    <t>Trumbull County</t>
  </si>
  <si>
    <t>Youngstown-Warren-Boardman, OH HUD Metro FMR Area</t>
  </si>
  <si>
    <t>METRO49660M49660</t>
  </si>
  <si>
    <t>3915599999</t>
  </si>
  <si>
    <t>Akron, OH MSA</t>
  </si>
  <si>
    <t>METRO10420M10420</t>
  </si>
  <si>
    <t>3915399999</t>
  </si>
  <si>
    <t>Stark County</t>
  </si>
  <si>
    <t>Canton-Massillon, OH MSA</t>
  </si>
  <si>
    <t>METRO15940M15940</t>
  </si>
  <si>
    <t>3915199999</t>
  </si>
  <si>
    <t>Shelby County, OH</t>
  </si>
  <si>
    <t>NCNTY39149N39149</t>
  </si>
  <si>
    <t>3914999999</t>
  </si>
  <si>
    <t>Seneca County</t>
  </si>
  <si>
    <t>Seneca County, OH</t>
  </si>
  <si>
    <t>NCNTY39147N39147</t>
  </si>
  <si>
    <t>3914799999</t>
  </si>
  <si>
    <t>Scioto County</t>
  </si>
  <si>
    <t>Scioto County, OH</t>
  </si>
  <si>
    <t>NCNTY39145N39145</t>
  </si>
  <si>
    <t>3914599999</t>
  </si>
  <si>
    <t>Sandusky County</t>
  </si>
  <si>
    <t>Sandusky County, OH</t>
  </si>
  <si>
    <t>NCNTY39143N39143</t>
  </si>
  <si>
    <t>3914399999</t>
  </si>
  <si>
    <t>Ross County</t>
  </si>
  <si>
    <t>Ross County, OH</t>
  </si>
  <si>
    <t>NCNTY39141N39141</t>
  </si>
  <si>
    <t>3914199999</t>
  </si>
  <si>
    <t>Mansfield, OH MSA</t>
  </si>
  <si>
    <t>METRO31900M31900</t>
  </si>
  <si>
    <t>3913999999</t>
  </si>
  <si>
    <t>Putnam County, OH</t>
  </si>
  <si>
    <t>NCNTY39137N39137</t>
  </si>
  <si>
    <t>3913799999</t>
  </si>
  <si>
    <t>Preble County</t>
  </si>
  <si>
    <t>Preble County, OH</t>
  </si>
  <si>
    <t>NCNTY39135N39135</t>
  </si>
  <si>
    <t>3913599999</t>
  </si>
  <si>
    <t>3913399999</t>
  </si>
  <si>
    <t>Pike County, OH</t>
  </si>
  <si>
    <t>NCNTY39131N39131</t>
  </si>
  <si>
    <t>3913199999</t>
  </si>
  <si>
    <t>Pickaway County</t>
  </si>
  <si>
    <t>Columbus, OH HUD Metro FMR Area</t>
  </si>
  <si>
    <t>METRO18140M18140</t>
  </si>
  <si>
    <t>3912999999</t>
  </si>
  <si>
    <t>Perry County, OH HUD Metro FMR Area</t>
  </si>
  <si>
    <t>METRO18140N39127</t>
  </si>
  <si>
    <t>3912799999</t>
  </si>
  <si>
    <t>Paulding County</t>
  </si>
  <si>
    <t>Paulding County, OH</t>
  </si>
  <si>
    <t>NCNTY39125N39125</t>
  </si>
  <si>
    <t>3912599999</t>
  </si>
  <si>
    <t>Ottawa County, OH</t>
  </si>
  <si>
    <t>NCNTY39123N39123</t>
  </si>
  <si>
    <t>3912399999</t>
  </si>
  <si>
    <t>Noble County, OH</t>
  </si>
  <si>
    <t>NCNTY39121N39121</t>
  </si>
  <si>
    <t>3912199999</t>
  </si>
  <si>
    <t>Muskingum County</t>
  </si>
  <si>
    <t>Muskingum County, OH</t>
  </si>
  <si>
    <t>NCNTY39119N39119</t>
  </si>
  <si>
    <t>3911999999</t>
  </si>
  <si>
    <t>3911799999</t>
  </si>
  <si>
    <t>Morgan County, OH</t>
  </si>
  <si>
    <t>NCNTY39115N39115</t>
  </si>
  <si>
    <t>3911599999</t>
  </si>
  <si>
    <t>Dayton, OH MSA</t>
  </si>
  <si>
    <t>METRO19380M19380</t>
  </si>
  <si>
    <t>3911399999</t>
  </si>
  <si>
    <t>Monroe County, OH</t>
  </si>
  <si>
    <t>NCNTY39111N39111</t>
  </si>
  <si>
    <t>3911199999</t>
  </si>
  <si>
    <t>Miami County</t>
  </si>
  <si>
    <t>3910999999</t>
  </si>
  <si>
    <t>Mercer County, OH</t>
  </si>
  <si>
    <t>NCNTY39107N39107</t>
  </si>
  <si>
    <t>3910799999</t>
  </si>
  <si>
    <t>Meigs County, OH</t>
  </si>
  <si>
    <t>NCNTY39105N39105</t>
  </si>
  <si>
    <t>3910599999</t>
  </si>
  <si>
    <t>Cleveland-Elyria, OH MSA</t>
  </si>
  <si>
    <t>METRO17460M17460</t>
  </si>
  <si>
    <t>3910399999</t>
  </si>
  <si>
    <t>Marion County, OH</t>
  </si>
  <si>
    <t>NCNTY39101N39101</t>
  </si>
  <si>
    <t>3910199999</t>
  </si>
  <si>
    <t>Mahoning County</t>
  </si>
  <si>
    <t>3909999999</t>
  </si>
  <si>
    <t>3909799999</t>
  </si>
  <si>
    <t>Lucas County</t>
  </si>
  <si>
    <t>3909599999</t>
  </si>
  <si>
    <t>Lorain County</t>
  </si>
  <si>
    <t>3909399999</t>
  </si>
  <si>
    <t>Logan County, OH</t>
  </si>
  <si>
    <t>NCNTY39091N39091</t>
  </si>
  <si>
    <t>3909199999</t>
  </si>
  <si>
    <t>Licking County</t>
  </si>
  <si>
    <t>3908999999</t>
  </si>
  <si>
    <t>3908799999</t>
  </si>
  <si>
    <t>3908599999</t>
  </si>
  <si>
    <t>Knox County, OH</t>
  </si>
  <si>
    <t>NCNTY39083N39083</t>
  </si>
  <si>
    <t>3908399999</t>
  </si>
  <si>
    <t>3908199999</t>
  </si>
  <si>
    <t>Jackson County, OH</t>
  </si>
  <si>
    <t>NCNTY39079N39079</t>
  </si>
  <si>
    <t>3907999999</t>
  </si>
  <si>
    <t>Huron County</t>
  </si>
  <si>
    <t>Huron County, OH</t>
  </si>
  <si>
    <t>NCNTY39077N39077</t>
  </si>
  <si>
    <t>3907799999</t>
  </si>
  <si>
    <t>Holmes County</t>
  </si>
  <si>
    <t>Holmes County, OH</t>
  </si>
  <si>
    <t>NCNTY39075N39075</t>
  </si>
  <si>
    <t>3907599999</t>
  </si>
  <si>
    <t>Hocking County</t>
  </si>
  <si>
    <t>Hocking County, OH HUD Metro FMR Area</t>
  </si>
  <si>
    <t>METRO18140N39073</t>
  </si>
  <si>
    <t>3907399999</t>
  </si>
  <si>
    <t>Highland County, OH</t>
  </si>
  <si>
    <t>NCNTY39071N39071</t>
  </si>
  <si>
    <t>3907199999</t>
  </si>
  <si>
    <t>Henry County, OH</t>
  </si>
  <si>
    <t>NCNTY39069N39069</t>
  </si>
  <si>
    <t>3906999999</t>
  </si>
  <si>
    <t>Harrison County, OH</t>
  </si>
  <si>
    <t>NCNTY39067N39067</t>
  </si>
  <si>
    <t>3906799999</t>
  </si>
  <si>
    <t>Hardin County, OH</t>
  </si>
  <si>
    <t>NCNTY39065N39065</t>
  </si>
  <si>
    <t>3906599999</t>
  </si>
  <si>
    <t>Hancock County, OH</t>
  </si>
  <si>
    <t>NCNTY39063N39063</t>
  </si>
  <si>
    <t>3906399999</t>
  </si>
  <si>
    <t>3906199999</t>
  </si>
  <si>
    <t>Guernsey County</t>
  </si>
  <si>
    <t>Guernsey County, OH</t>
  </si>
  <si>
    <t>NCNTY39059N39059</t>
  </si>
  <si>
    <t>3905999999</t>
  </si>
  <si>
    <t>3905799999</t>
  </si>
  <si>
    <t>Geauga County</t>
  </si>
  <si>
    <t>3905599999</t>
  </si>
  <si>
    <t>Gallia County</t>
  </si>
  <si>
    <t>Gallia County, OH</t>
  </si>
  <si>
    <t>NCNTY39053N39053</t>
  </si>
  <si>
    <t>3905399999</t>
  </si>
  <si>
    <t>3905199999</t>
  </si>
  <si>
    <t>3904999999</t>
  </si>
  <si>
    <t>Fayette County, OH</t>
  </si>
  <si>
    <t>NCNTY39047N39047</t>
  </si>
  <si>
    <t>3904799999</t>
  </si>
  <si>
    <t>3904599999</t>
  </si>
  <si>
    <t>Erie County, OH</t>
  </si>
  <si>
    <t>NCNTY39043N39043</t>
  </si>
  <si>
    <t>3904399999</t>
  </si>
  <si>
    <t>3904199999</t>
  </si>
  <si>
    <t>Defiance County</t>
  </si>
  <si>
    <t>Defiance County, OH</t>
  </si>
  <si>
    <t>NCNTY39039N39039</t>
  </si>
  <si>
    <t>3903999999</t>
  </si>
  <si>
    <t>Darke County</t>
  </si>
  <si>
    <t>Darke County, OH</t>
  </si>
  <si>
    <t>NCNTY39037N39037</t>
  </si>
  <si>
    <t>3903799999</t>
  </si>
  <si>
    <t>Cuyahoga County</t>
  </si>
  <si>
    <t>3903599999</t>
  </si>
  <si>
    <t>Crawford County, OH</t>
  </si>
  <si>
    <t>NCNTY39033N39033</t>
  </si>
  <si>
    <t>3903399999</t>
  </si>
  <si>
    <t>Coshocton County</t>
  </si>
  <si>
    <t>Coshocton County, OH</t>
  </si>
  <si>
    <t>NCNTY39031N39031</t>
  </si>
  <si>
    <t>3903199999</t>
  </si>
  <si>
    <t>Columbiana County</t>
  </si>
  <si>
    <t>Columbiana County, OH</t>
  </si>
  <si>
    <t>NCNTY39029N39029</t>
  </si>
  <si>
    <t>3902999999</t>
  </si>
  <si>
    <t>Clinton County, OH</t>
  </si>
  <si>
    <t>NCNTY39027N39027</t>
  </si>
  <si>
    <t>3902799999</t>
  </si>
  <si>
    <t>Clermont County</t>
  </si>
  <si>
    <t>3902599999</t>
  </si>
  <si>
    <t>Springfield, OH MSA</t>
  </si>
  <si>
    <t>METRO44220M44220</t>
  </si>
  <si>
    <t>3902399999</t>
  </si>
  <si>
    <t>Champaign County</t>
  </si>
  <si>
    <t>Champaign County, OH</t>
  </si>
  <si>
    <t>NCNTY39021N39021</t>
  </si>
  <si>
    <t>3902199999</t>
  </si>
  <si>
    <t>3901999999</t>
  </si>
  <si>
    <t>3901799999</t>
  </si>
  <si>
    <t>Brown County, OH HUD Metro FMR Area</t>
  </si>
  <si>
    <t>METRO17140MM1220</t>
  </si>
  <si>
    <t>3901599999</t>
  </si>
  <si>
    <t>Belmont County</t>
  </si>
  <si>
    <t>3901399999</t>
  </si>
  <si>
    <t>Auglaize County</t>
  </si>
  <si>
    <t>Auglaize County, OH</t>
  </si>
  <si>
    <t>NCNTY39011N39011</t>
  </si>
  <si>
    <t>3901199999</t>
  </si>
  <si>
    <t>Athens County</t>
  </si>
  <si>
    <t>Athens County, OH</t>
  </si>
  <si>
    <t>NCNTY39009N39009</t>
  </si>
  <si>
    <t>3900999999</t>
  </si>
  <si>
    <t>Ashtabula County</t>
  </si>
  <si>
    <t>Ashtabula County, OH</t>
  </si>
  <si>
    <t>NCNTY39007N39007</t>
  </si>
  <si>
    <t>3900799999</t>
  </si>
  <si>
    <t>Ashland County, OH</t>
  </si>
  <si>
    <t>NCNTY39005N39005</t>
  </si>
  <si>
    <t>3900599999</t>
  </si>
  <si>
    <t>Allen County</t>
  </si>
  <si>
    <t>Lima, OH MSA</t>
  </si>
  <si>
    <t>METRO30620M30620</t>
  </si>
  <si>
    <t>3900399999</t>
  </si>
  <si>
    <t>Adams County, OH</t>
  </si>
  <si>
    <t>NCNTY39001N39001</t>
  </si>
  <si>
    <t>3900199999</t>
  </si>
  <si>
    <t>North Dakota</t>
  </si>
  <si>
    <t>Williams County, ND</t>
  </si>
  <si>
    <t>NCNTY38105N38105</t>
  </si>
  <si>
    <t>3810599999</t>
  </si>
  <si>
    <t>Wells County</t>
  </si>
  <si>
    <t>Wells County, ND</t>
  </si>
  <si>
    <t>NCNTY38103N38103</t>
  </si>
  <si>
    <t>3810399999</t>
  </si>
  <si>
    <t>Ward County, ND</t>
  </si>
  <si>
    <t>NCNTY38101N38101</t>
  </si>
  <si>
    <t>3810199999</t>
  </si>
  <si>
    <t>Walsh County</t>
  </si>
  <si>
    <t>Walsh County, ND</t>
  </si>
  <si>
    <t>NCNTY38099N38099</t>
  </si>
  <si>
    <t>3809999999</t>
  </si>
  <si>
    <t>Traill County</t>
  </si>
  <si>
    <t>Traill County, ND</t>
  </si>
  <si>
    <t>NCNTY38097N38097</t>
  </si>
  <si>
    <t>3809799999</t>
  </si>
  <si>
    <t>Towner County</t>
  </si>
  <si>
    <t>Towner County, ND</t>
  </si>
  <si>
    <t>NCNTY38095N38095</t>
  </si>
  <si>
    <t>3809599999</t>
  </si>
  <si>
    <t>Stutsman County</t>
  </si>
  <si>
    <t>Stutsman County, ND</t>
  </si>
  <si>
    <t>NCNTY38093N38093</t>
  </si>
  <si>
    <t>3809399999</t>
  </si>
  <si>
    <t>Steele County</t>
  </si>
  <si>
    <t>Steele County, ND</t>
  </si>
  <si>
    <t>NCNTY38091N38091</t>
  </si>
  <si>
    <t>3809199999</t>
  </si>
  <si>
    <t>Stark County, ND</t>
  </si>
  <si>
    <t>NCNTY38089N38089</t>
  </si>
  <si>
    <t>3808999999</t>
  </si>
  <si>
    <t>Slope County</t>
  </si>
  <si>
    <t>Slope County, ND</t>
  </si>
  <si>
    <t>NCNTY38087N38087</t>
  </si>
  <si>
    <t>3808799999</t>
  </si>
  <si>
    <t>Sioux County</t>
  </si>
  <si>
    <t>Sioux County, ND HUD Metro FMR Area</t>
  </si>
  <si>
    <t>METRO13900N38085</t>
  </si>
  <si>
    <t>3808599999</t>
  </si>
  <si>
    <t>Sheridan County, ND</t>
  </si>
  <si>
    <t>NCNTY38083N38083</t>
  </si>
  <si>
    <t>3808399999</t>
  </si>
  <si>
    <t>Sargent County</t>
  </si>
  <si>
    <t>Sargent County, ND</t>
  </si>
  <si>
    <t>NCNTY38081N38081</t>
  </si>
  <si>
    <t>3808199999</t>
  </si>
  <si>
    <t>Rolette County</t>
  </si>
  <si>
    <t>Rolette County, ND</t>
  </si>
  <si>
    <t>NCNTY38079N38079</t>
  </si>
  <si>
    <t>3807999999</t>
  </si>
  <si>
    <t>Richland County, ND</t>
  </si>
  <si>
    <t>NCNTY38077N38077</t>
  </si>
  <si>
    <t>3807799999</t>
  </si>
  <si>
    <t>Renville County</t>
  </si>
  <si>
    <t>Renville County, ND</t>
  </si>
  <si>
    <t>NCNTY38075N38075</t>
  </si>
  <si>
    <t>3807599999</t>
  </si>
  <si>
    <t>Ransom County</t>
  </si>
  <si>
    <t>Ransom County, ND</t>
  </si>
  <si>
    <t>NCNTY38073N38073</t>
  </si>
  <si>
    <t>3807399999</t>
  </si>
  <si>
    <t>Ramsey County</t>
  </si>
  <si>
    <t>Ramsey County, ND</t>
  </si>
  <si>
    <t>NCNTY38071N38071</t>
  </si>
  <si>
    <t>3807199999</t>
  </si>
  <si>
    <t>Pierce County, ND</t>
  </si>
  <si>
    <t>NCNTY38069N38069</t>
  </si>
  <si>
    <t>3806999999</t>
  </si>
  <si>
    <t>Pembina County</t>
  </si>
  <si>
    <t>Pembina County, ND</t>
  </si>
  <si>
    <t>NCNTY38067N38067</t>
  </si>
  <si>
    <t>3806799999</t>
  </si>
  <si>
    <t>Oliver County</t>
  </si>
  <si>
    <t>Oliver County, ND HUD Metro FMR Area</t>
  </si>
  <si>
    <t>METRO13900N38065</t>
  </si>
  <si>
    <t>3806599999</t>
  </si>
  <si>
    <t>Nelson County, ND</t>
  </si>
  <si>
    <t>NCNTY38063N38063</t>
  </si>
  <si>
    <t>3806399999</t>
  </si>
  <si>
    <t>Mountrail County</t>
  </si>
  <si>
    <t>Mountrail County, ND</t>
  </si>
  <si>
    <t>NCNTY38061N38061</t>
  </si>
  <si>
    <t>3806199999</t>
  </si>
  <si>
    <t>Morton County</t>
  </si>
  <si>
    <t>Bismarck, ND HUD Metro FMR Area</t>
  </si>
  <si>
    <t>METRO13900M13900</t>
  </si>
  <si>
    <t>3805999999</t>
  </si>
  <si>
    <t>Mercer County, ND</t>
  </si>
  <si>
    <t>NCNTY38057N38057</t>
  </si>
  <si>
    <t>3805799999</t>
  </si>
  <si>
    <t>McLean County</t>
  </si>
  <si>
    <t>McLean County, ND</t>
  </si>
  <si>
    <t>NCNTY38055N38055</t>
  </si>
  <si>
    <t>3805599999</t>
  </si>
  <si>
    <t>McKenzie County</t>
  </si>
  <si>
    <t>McKenzie County, ND</t>
  </si>
  <si>
    <t>NCNTY38053N38053</t>
  </si>
  <si>
    <t>3805399999</t>
  </si>
  <si>
    <t>McIntosh County, ND</t>
  </si>
  <si>
    <t>NCNTY38051N38051</t>
  </si>
  <si>
    <t>3805199999</t>
  </si>
  <si>
    <t>McHenry County</t>
  </si>
  <si>
    <t>McHenry County, ND</t>
  </si>
  <si>
    <t>NCNTY38049N38049</t>
  </si>
  <si>
    <t>3804999999</t>
  </si>
  <si>
    <t>Logan County, ND</t>
  </si>
  <si>
    <t>NCNTY38047N38047</t>
  </si>
  <si>
    <t>3804799999</t>
  </si>
  <si>
    <t>LaMoure County</t>
  </si>
  <si>
    <t>LaMoure County, ND</t>
  </si>
  <si>
    <t>NCNTY38045N38045</t>
  </si>
  <si>
    <t>3804599999</t>
  </si>
  <si>
    <t>Kidder County</t>
  </si>
  <si>
    <t>Kidder County, ND</t>
  </si>
  <si>
    <t>NCNTY38043N38043</t>
  </si>
  <si>
    <t>3804399999</t>
  </si>
  <si>
    <t>Hettinger County</t>
  </si>
  <si>
    <t>Hettinger County, ND</t>
  </si>
  <si>
    <t>NCNTY38041N38041</t>
  </si>
  <si>
    <t>3804199999</t>
  </si>
  <si>
    <t>Griggs County</t>
  </si>
  <si>
    <t>Griggs County, ND</t>
  </si>
  <si>
    <t>NCNTY38039N38039</t>
  </si>
  <si>
    <t>3803999999</t>
  </si>
  <si>
    <t>Grant County, ND</t>
  </si>
  <si>
    <t>NCNTY38037N38037</t>
  </si>
  <si>
    <t>3803799999</t>
  </si>
  <si>
    <t>Grand Forks County</t>
  </si>
  <si>
    <t>Grand Forks, ND-MN MSA</t>
  </si>
  <si>
    <t>METRO24220M24220</t>
  </si>
  <si>
    <t>3803599999</t>
  </si>
  <si>
    <t>Golden Valley County</t>
  </si>
  <si>
    <t>Golden Valley County, ND</t>
  </si>
  <si>
    <t>NCNTY38033N38033</t>
  </si>
  <si>
    <t>3803399999</t>
  </si>
  <si>
    <t>Foster County</t>
  </si>
  <si>
    <t>Foster County, ND</t>
  </si>
  <si>
    <t>NCNTY38031N38031</t>
  </si>
  <si>
    <t>3803199999</t>
  </si>
  <si>
    <t>Emmons County</t>
  </si>
  <si>
    <t>Emmons County, ND</t>
  </si>
  <si>
    <t>NCNTY38029N38029</t>
  </si>
  <si>
    <t>3802999999</t>
  </si>
  <si>
    <t>Eddy County</t>
  </si>
  <si>
    <t>Eddy County, ND</t>
  </si>
  <si>
    <t>NCNTY38027N38027</t>
  </si>
  <si>
    <t>3802799999</t>
  </si>
  <si>
    <t>Dunn County, ND</t>
  </si>
  <si>
    <t>NCNTY38025N38025</t>
  </si>
  <si>
    <t>3802599999</t>
  </si>
  <si>
    <t>Divide County</t>
  </si>
  <si>
    <t>Divide County, ND</t>
  </si>
  <si>
    <t>NCNTY38023N38023</t>
  </si>
  <si>
    <t>3802399999</t>
  </si>
  <si>
    <t>Dickey County</t>
  </si>
  <si>
    <t>Dickey County, ND</t>
  </si>
  <si>
    <t>NCNTY38021N38021</t>
  </si>
  <si>
    <t>3802199999</t>
  </si>
  <si>
    <t>Cavalier County</t>
  </si>
  <si>
    <t>Cavalier County, ND</t>
  </si>
  <si>
    <t>NCNTY38019N38019</t>
  </si>
  <si>
    <t>3801999999</t>
  </si>
  <si>
    <t>Fargo, ND-MN MSA</t>
  </si>
  <si>
    <t>METRO22020M22020</t>
  </si>
  <si>
    <t>3801799999</t>
  </si>
  <si>
    <t>Burleigh County</t>
  </si>
  <si>
    <t>3801599999</t>
  </si>
  <si>
    <t>Burke County</t>
  </si>
  <si>
    <t>Burke County, ND</t>
  </si>
  <si>
    <t>NCNTY38013N38013</t>
  </si>
  <si>
    <t>3801399999</t>
  </si>
  <si>
    <t>Bowman County</t>
  </si>
  <si>
    <t>Bowman County, ND</t>
  </si>
  <si>
    <t>NCNTY38011N38011</t>
  </si>
  <si>
    <t>3801199999</t>
  </si>
  <si>
    <t>Bottineau County</t>
  </si>
  <si>
    <t>Bottineau County, ND</t>
  </si>
  <si>
    <t>NCNTY38009N38009</t>
  </si>
  <si>
    <t>3800999999</t>
  </si>
  <si>
    <t>Billings County</t>
  </si>
  <si>
    <t>Billings County, ND</t>
  </si>
  <si>
    <t>NCNTY38007N38007</t>
  </si>
  <si>
    <t>3800799999</t>
  </si>
  <si>
    <t>Benson County</t>
  </si>
  <si>
    <t>Benson County, ND</t>
  </si>
  <si>
    <t>NCNTY38005N38005</t>
  </si>
  <si>
    <t>3800599999</t>
  </si>
  <si>
    <t>Barnes County</t>
  </si>
  <si>
    <t>Barnes County, ND</t>
  </si>
  <si>
    <t>NCNTY38003N38003</t>
  </si>
  <si>
    <t>3800399999</t>
  </si>
  <si>
    <t>Adams County, ND</t>
  </si>
  <si>
    <t>NCNTY38001N38001</t>
  </si>
  <si>
    <t>3800199999</t>
  </si>
  <si>
    <t>North Carolina</t>
  </si>
  <si>
    <t>Yancey County</t>
  </si>
  <si>
    <t>Yancey County, NC</t>
  </si>
  <si>
    <t>NCNTY37199N37199</t>
  </si>
  <si>
    <t>3719999999</t>
  </si>
  <si>
    <t>Yadkin County</t>
  </si>
  <si>
    <t>Winston-Salem, NC HUD Metro FMR Area</t>
  </si>
  <si>
    <t>METRO49180M49180</t>
  </si>
  <si>
    <t>3719799999</t>
  </si>
  <si>
    <t>Wilson County, NC</t>
  </si>
  <si>
    <t>NCNTY37195N37195</t>
  </si>
  <si>
    <t>3719599999</t>
  </si>
  <si>
    <t>Wilkes County</t>
  </si>
  <si>
    <t>Wilkes County, NC</t>
  </si>
  <si>
    <t>NCNTY37193N37193</t>
  </si>
  <si>
    <t>3719399999</t>
  </si>
  <si>
    <t>Goldsboro, NC MSA</t>
  </si>
  <si>
    <t>METRO24140M24140</t>
  </si>
  <si>
    <t>3719199999</t>
  </si>
  <si>
    <t>Watauga County</t>
  </si>
  <si>
    <t>Watauga County, NC</t>
  </si>
  <si>
    <t>NCNTY37189N37189</t>
  </si>
  <si>
    <t>3718999999</t>
  </si>
  <si>
    <t>Washington County, NC</t>
  </si>
  <si>
    <t>NCNTY37187N37187</t>
  </si>
  <si>
    <t>3718799999</t>
  </si>
  <si>
    <t>Warren County, NC</t>
  </si>
  <si>
    <t>NCNTY37185N37185</t>
  </si>
  <si>
    <t>3718599999</t>
  </si>
  <si>
    <t>Wake County</t>
  </si>
  <si>
    <t>Raleigh, NC MSA</t>
  </si>
  <si>
    <t>METRO39580M39580</t>
  </si>
  <si>
    <t>3718399999</t>
  </si>
  <si>
    <t>Vance County</t>
  </si>
  <si>
    <t>Vance County, NC</t>
  </si>
  <si>
    <t>NCNTY37181N37181</t>
  </si>
  <si>
    <t>3718199999</t>
  </si>
  <si>
    <t>3717999999</t>
  </si>
  <si>
    <t>Tyrrell County</t>
  </si>
  <si>
    <t>Tyrrell County, NC</t>
  </si>
  <si>
    <t>NCNTY37177N37177</t>
  </si>
  <si>
    <t>3717799999</t>
  </si>
  <si>
    <t>Transylvania County</t>
  </si>
  <si>
    <t>Transylvania County, NC</t>
  </si>
  <si>
    <t>NCNTY37175N37175</t>
  </si>
  <si>
    <t>3717599999</t>
  </si>
  <si>
    <t>Swain County</t>
  </si>
  <si>
    <t>Swain County, NC</t>
  </si>
  <si>
    <t>NCNTY37173N37173</t>
  </si>
  <si>
    <t>3717399999</t>
  </si>
  <si>
    <t>Surry County, NC</t>
  </si>
  <si>
    <t>NCNTY37171N37171</t>
  </si>
  <si>
    <t>3717199999</t>
  </si>
  <si>
    <t>Stokes County</t>
  </si>
  <si>
    <t>3716999999</t>
  </si>
  <si>
    <t>Stanly County</t>
  </si>
  <si>
    <t>Stanly County, NC</t>
  </si>
  <si>
    <t>NCNTY37167N37167</t>
  </si>
  <si>
    <t>3716799999</t>
  </si>
  <si>
    <t>Scotland County</t>
  </si>
  <si>
    <t>Scotland County, NC</t>
  </si>
  <si>
    <t>NCNTY37165N37165</t>
  </si>
  <si>
    <t>3716599999</t>
  </si>
  <si>
    <t>Sampson County</t>
  </si>
  <si>
    <t>Sampson County, NC</t>
  </si>
  <si>
    <t>NCNTY37163N37163</t>
  </si>
  <si>
    <t>3716399999</t>
  </si>
  <si>
    <t>Rutherford County, NC</t>
  </si>
  <si>
    <t>NCNTY37161N37161</t>
  </si>
  <si>
    <t>3716199999</t>
  </si>
  <si>
    <t>Rowan County</t>
  </si>
  <si>
    <t>Rowan County, NC HUD Metro FMR Area</t>
  </si>
  <si>
    <t>METRO16740N37159</t>
  </si>
  <si>
    <t>3715999999</t>
  </si>
  <si>
    <t>Rockingham County, NC HUD Metro FMR Area</t>
  </si>
  <si>
    <t>METRO24660N37157</t>
  </si>
  <si>
    <t>3715799999</t>
  </si>
  <si>
    <t>Robeson County</t>
  </si>
  <si>
    <t>Robeson County, NC</t>
  </si>
  <si>
    <t>NCNTY37155N37155</t>
  </si>
  <si>
    <t>3715599999</t>
  </si>
  <si>
    <t>Richmond County, NC</t>
  </si>
  <si>
    <t>NCNTY37153N37153</t>
  </si>
  <si>
    <t>3715399999</t>
  </si>
  <si>
    <t>Greensboro-High Point, NC HUD Metro FMR Area</t>
  </si>
  <si>
    <t>METRO24660M24660</t>
  </si>
  <si>
    <t>3715199999</t>
  </si>
  <si>
    <t>Polk County, NC</t>
  </si>
  <si>
    <t>NCNTY37149N37149</t>
  </si>
  <si>
    <t>3714999999</t>
  </si>
  <si>
    <t>Pitt County</t>
  </si>
  <si>
    <t>Greenville, NC MSA</t>
  </si>
  <si>
    <t>METRO24780M24780</t>
  </si>
  <si>
    <t>3714799999</t>
  </si>
  <si>
    <t>Person County</t>
  </si>
  <si>
    <t>Person County, NC HUD Metro FMR Area</t>
  </si>
  <si>
    <t>METRO20500N37145</t>
  </si>
  <si>
    <t>3714599999</t>
  </si>
  <si>
    <t>Perquimans County</t>
  </si>
  <si>
    <t>Perquimans County, NC</t>
  </si>
  <si>
    <t>NCNTY37143N37143</t>
  </si>
  <si>
    <t>3714399999</t>
  </si>
  <si>
    <t>Pender County</t>
  </si>
  <si>
    <t>Pender County, NC HUD Metro FMR Area</t>
  </si>
  <si>
    <t>METRO48900N37141</t>
  </si>
  <si>
    <t>3714199999</t>
  </si>
  <si>
    <t>Pasquotank County</t>
  </si>
  <si>
    <t>Pasquotank County, NC</t>
  </si>
  <si>
    <t>NCNTY37139N37139</t>
  </si>
  <si>
    <t>3713999999</t>
  </si>
  <si>
    <t>Pamlico County</t>
  </si>
  <si>
    <t>Pamlico County, NC HUD Metro FMR Area</t>
  </si>
  <si>
    <t>METRO35100N37137</t>
  </si>
  <si>
    <t>3713799999</t>
  </si>
  <si>
    <t>Durham-Chapel Hill, NC HUD Metro FMR Area</t>
  </si>
  <si>
    <t>METRO20500M20500</t>
  </si>
  <si>
    <t>3713599999</t>
  </si>
  <si>
    <t>Onslow County</t>
  </si>
  <si>
    <t>Jacksonville, NC MSA</t>
  </si>
  <si>
    <t>METRO27340M27340</t>
  </si>
  <si>
    <t>3713399999</t>
  </si>
  <si>
    <t>Northampton County, NC</t>
  </si>
  <si>
    <t>NCNTY37131N37131</t>
  </si>
  <si>
    <t>3713199999</t>
  </si>
  <si>
    <t>New Hanover County</t>
  </si>
  <si>
    <t>Wilmington, NC HUD Metro FMR Area</t>
  </si>
  <si>
    <t>METRO48900M48900</t>
  </si>
  <si>
    <t>3712999999</t>
  </si>
  <si>
    <t>Nash County</t>
  </si>
  <si>
    <t>Rocky Mount, NC MSA</t>
  </si>
  <si>
    <t>METRO40580M40580</t>
  </si>
  <si>
    <t>3712799999</t>
  </si>
  <si>
    <t>Moore County, NC</t>
  </si>
  <si>
    <t>NCNTY37125N37125</t>
  </si>
  <si>
    <t>3712599999</t>
  </si>
  <si>
    <t>Montgomery County, NC</t>
  </si>
  <si>
    <t>NCNTY37123N37123</t>
  </si>
  <si>
    <t>3712399999</t>
  </si>
  <si>
    <t>Mitchell County, NC</t>
  </si>
  <si>
    <t>NCNTY37121N37121</t>
  </si>
  <si>
    <t>3712199999</t>
  </si>
  <si>
    <t>3711999999</t>
  </si>
  <si>
    <t>Martin County, NC</t>
  </si>
  <si>
    <t>NCNTY37117N37117</t>
  </si>
  <si>
    <t>3711799999</t>
  </si>
  <si>
    <t>Asheville, NC HUD Metro FMR Area</t>
  </si>
  <si>
    <t>METRO11700M11700</t>
  </si>
  <si>
    <t>3711599999</t>
  </si>
  <si>
    <t>Macon County, NC</t>
  </si>
  <si>
    <t>NCNTY37113N37113</t>
  </si>
  <si>
    <t>3711399999</t>
  </si>
  <si>
    <t>McDowell County, NC</t>
  </si>
  <si>
    <t>NCNTY37111N37111</t>
  </si>
  <si>
    <t>3711199999</t>
  </si>
  <si>
    <t>Lincoln County, NC HUD Metro FMR Area</t>
  </si>
  <si>
    <t>METRO16740N37109</t>
  </si>
  <si>
    <t>3710999999</t>
  </si>
  <si>
    <t>Lenoir County</t>
  </si>
  <si>
    <t>Lenoir County, NC</t>
  </si>
  <si>
    <t>NCNTY37107N37107</t>
  </si>
  <si>
    <t>3710799999</t>
  </si>
  <si>
    <t>Lee County, NC</t>
  </si>
  <si>
    <t>NCNTY37105N37105</t>
  </si>
  <si>
    <t>3710599999</t>
  </si>
  <si>
    <t>Jones County, NC HUD Metro FMR Area</t>
  </si>
  <si>
    <t>METRO35100N37103</t>
  </si>
  <si>
    <t>3710399999</t>
  </si>
  <si>
    <t>3710199999</t>
  </si>
  <si>
    <t>Jackson County, NC</t>
  </si>
  <si>
    <t>NCNTY37099N37099</t>
  </si>
  <si>
    <t>3709999999</t>
  </si>
  <si>
    <t>Iredell County</t>
  </si>
  <si>
    <t>Iredell County, NC HUD Metro FMR Area</t>
  </si>
  <si>
    <t>METRO16740N37097</t>
  </si>
  <si>
    <t>3709799999</t>
  </si>
  <si>
    <t>Hyde County, NC</t>
  </si>
  <si>
    <t>NCNTY37095N37095</t>
  </si>
  <si>
    <t>3709599999</t>
  </si>
  <si>
    <t>Hoke County</t>
  </si>
  <si>
    <t>Hoke County, NC HUD Metro FMR Area</t>
  </si>
  <si>
    <t>METRO22180N37093</t>
  </si>
  <si>
    <t>3709399999</t>
  </si>
  <si>
    <t>Hertford County</t>
  </si>
  <si>
    <t>Hertford County, NC</t>
  </si>
  <si>
    <t>NCNTY37091N37091</t>
  </si>
  <si>
    <t>3709199999</t>
  </si>
  <si>
    <t>3708999999</t>
  </si>
  <si>
    <t>Haywood County, NC HUD Metro FMR Area</t>
  </si>
  <si>
    <t>METRO11700N37087</t>
  </si>
  <si>
    <t>3708799999</t>
  </si>
  <si>
    <t>Harnett County</t>
  </si>
  <si>
    <t>Harnett County, NC</t>
  </si>
  <si>
    <t>NCNTY37085N37085</t>
  </si>
  <si>
    <t>3708599999</t>
  </si>
  <si>
    <t>Halifax County, NC</t>
  </si>
  <si>
    <t>NCNTY37083N37083</t>
  </si>
  <si>
    <t>3708399999</t>
  </si>
  <si>
    <t>Guilford County</t>
  </si>
  <si>
    <t>3708199999</t>
  </si>
  <si>
    <t>Greene County, NC</t>
  </si>
  <si>
    <t>NCNTY37079N37079</t>
  </si>
  <si>
    <t>3707999999</t>
  </si>
  <si>
    <t>Granville County</t>
  </si>
  <si>
    <t>Granville County, NC</t>
  </si>
  <si>
    <t>NCNTY37077N37077</t>
  </si>
  <si>
    <t>3707799999</t>
  </si>
  <si>
    <t>Graham County</t>
  </si>
  <si>
    <t>Graham County, NC</t>
  </si>
  <si>
    <t>NCNTY37075N37075</t>
  </si>
  <si>
    <t>3707599999</t>
  </si>
  <si>
    <t>Gates County</t>
  </si>
  <si>
    <t>Gates County, NC HUD Metro FMR Area</t>
  </si>
  <si>
    <t>METRO47260N37073</t>
  </si>
  <si>
    <t>3707399999</t>
  </si>
  <si>
    <t>Gaston County</t>
  </si>
  <si>
    <t>3707199999</t>
  </si>
  <si>
    <t>3706999999</t>
  </si>
  <si>
    <t>Forsyth County</t>
  </si>
  <si>
    <t>3706799999</t>
  </si>
  <si>
    <t>Edgecombe County</t>
  </si>
  <si>
    <t>3706599999</t>
  </si>
  <si>
    <t>Durham County</t>
  </si>
  <si>
    <t>3706399999</t>
  </si>
  <si>
    <t>Duplin County</t>
  </si>
  <si>
    <t>Duplin County, NC</t>
  </si>
  <si>
    <t>NCNTY37061N37061</t>
  </si>
  <si>
    <t>3706199999</t>
  </si>
  <si>
    <t>Davie County</t>
  </si>
  <si>
    <t>3705999999</t>
  </si>
  <si>
    <t>Davidson County, NC HUD Metro FMR Area</t>
  </si>
  <si>
    <t>METRO49180N37057</t>
  </si>
  <si>
    <t>3705799999</t>
  </si>
  <si>
    <t>Dare County</t>
  </si>
  <si>
    <t>Dare County, NC</t>
  </si>
  <si>
    <t>NCNTY37055N37055</t>
  </si>
  <si>
    <t>3705599999</t>
  </si>
  <si>
    <t>Currituck County</t>
  </si>
  <si>
    <t>3705399999</t>
  </si>
  <si>
    <t>Fayetteville, NC HUD Metro FMR Area</t>
  </si>
  <si>
    <t>METRO22180M22180</t>
  </si>
  <si>
    <t>3705199999</t>
  </si>
  <si>
    <t>Craven County</t>
  </si>
  <si>
    <t>Craven County, NC HUD Metro FMR Area</t>
  </si>
  <si>
    <t>METRO35100N37049</t>
  </si>
  <si>
    <t>3704999999</t>
  </si>
  <si>
    <t>Columbus County</t>
  </si>
  <si>
    <t>Columbus County, NC</t>
  </si>
  <si>
    <t>NCNTY37047N37047</t>
  </si>
  <si>
    <t>3704799999</t>
  </si>
  <si>
    <t>Cleveland County, NC</t>
  </si>
  <si>
    <t>NCNTY37045N37045</t>
  </si>
  <si>
    <t>3704599999</t>
  </si>
  <si>
    <t>Clay County, NC</t>
  </si>
  <si>
    <t>NCNTY37043N37043</t>
  </si>
  <si>
    <t>3704399999</t>
  </si>
  <si>
    <t>Chowan County</t>
  </si>
  <si>
    <t>Chowan County, NC</t>
  </si>
  <si>
    <t>NCNTY37041N37041</t>
  </si>
  <si>
    <t>3704199999</t>
  </si>
  <si>
    <t>Cherokee County, NC</t>
  </si>
  <si>
    <t>NCNTY37039N37039</t>
  </si>
  <si>
    <t>3703999999</t>
  </si>
  <si>
    <t>Chatham County</t>
  </si>
  <si>
    <t>3703799999</t>
  </si>
  <si>
    <t>Catawba County</t>
  </si>
  <si>
    <t>Hickory-Lenoir-Morganton, NC MSA</t>
  </si>
  <si>
    <t>METRO25860M25860</t>
  </si>
  <si>
    <t>3703599999</t>
  </si>
  <si>
    <t>Caswell County</t>
  </si>
  <si>
    <t>Caswell County, NC</t>
  </si>
  <si>
    <t>NCNTY37033N37033</t>
  </si>
  <si>
    <t>3703399999</t>
  </si>
  <si>
    <t>Carteret County</t>
  </si>
  <si>
    <t>Carteret County, NC</t>
  </si>
  <si>
    <t>NCNTY37031N37031</t>
  </si>
  <si>
    <t>3703199999</t>
  </si>
  <si>
    <t>Camden County</t>
  </si>
  <si>
    <t>Camden County, NC</t>
  </si>
  <si>
    <t>NCNTY37029N37029</t>
  </si>
  <si>
    <t>3702999999</t>
  </si>
  <si>
    <t>3702799999</t>
  </si>
  <si>
    <t>Cabarrus County</t>
  </si>
  <si>
    <t>3702599999</t>
  </si>
  <si>
    <t>3702399999</t>
  </si>
  <si>
    <t>Buncombe County</t>
  </si>
  <si>
    <t>3702199999</t>
  </si>
  <si>
    <t>Brunswick County, NC HUD Metro FMR Area</t>
  </si>
  <si>
    <t>METRO34820M48900</t>
  </si>
  <si>
    <t>3701999999</t>
  </si>
  <si>
    <t>Bladen County</t>
  </si>
  <si>
    <t>Bladen County, NC</t>
  </si>
  <si>
    <t>NCNTY37017N37017</t>
  </si>
  <si>
    <t>3701799999</t>
  </si>
  <si>
    <t>Bertie County</t>
  </si>
  <si>
    <t>Bertie County, NC</t>
  </si>
  <si>
    <t>NCNTY37015N37015</t>
  </si>
  <si>
    <t>3701599999</t>
  </si>
  <si>
    <t>Beaufort County, NC</t>
  </si>
  <si>
    <t>NCNTY37013N37013</t>
  </si>
  <si>
    <t>3701399999</t>
  </si>
  <si>
    <t>Avery County</t>
  </si>
  <si>
    <t>Avery County, NC</t>
  </si>
  <si>
    <t>NCNTY37011N37011</t>
  </si>
  <si>
    <t>3701199999</t>
  </si>
  <si>
    <t>Ashe County</t>
  </si>
  <si>
    <t>Ashe County, NC</t>
  </si>
  <si>
    <t>NCNTY37009N37009</t>
  </si>
  <si>
    <t>3700999999</t>
  </si>
  <si>
    <t>Anson County</t>
  </si>
  <si>
    <t>Anson County, NC</t>
  </si>
  <si>
    <t>NCNTY37007N37007</t>
  </si>
  <si>
    <t>3700799999</t>
  </si>
  <si>
    <t>Alleghany County, NC</t>
  </si>
  <si>
    <t>NCNTY37005N37005</t>
  </si>
  <si>
    <t>3700599999</t>
  </si>
  <si>
    <t>Alexander County</t>
  </si>
  <si>
    <t>3700399999</t>
  </si>
  <si>
    <t>Alamance County</t>
  </si>
  <si>
    <t>Burlington, NC MSA</t>
  </si>
  <si>
    <t>METRO15500M15500</t>
  </si>
  <si>
    <t>3700199999</t>
  </si>
  <si>
    <t>Yates County</t>
  </si>
  <si>
    <t>Yates County, NY HUD Metro FMR Area</t>
  </si>
  <si>
    <t>METRO40380N36123</t>
  </si>
  <si>
    <t>3612399999</t>
  </si>
  <si>
    <t>Wyoming County, NY</t>
  </si>
  <si>
    <t>NCNTY36121N36121</t>
  </si>
  <si>
    <t>3612199999</t>
  </si>
  <si>
    <t>Westchester County</t>
  </si>
  <si>
    <t>Westchester County, NY Statutory Exception Area</t>
  </si>
  <si>
    <t>METRO48325M48325</t>
  </si>
  <si>
    <t>3611999999</t>
  </si>
  <si>
    <t>New York, NY HUD Metro FMR Area</t>
  </si>
  <si>
    <t>METRO35620MM5600</t>
  </si>
  <si>
    <t>3611999998</t>
  </si>
  <si>
    <t>Rochester, NY HUD Metro FMR Area</t>
  </si>
  <si>
    <t>METRO40380M40380</t>
  </si>
  <si>
    <t>3611799999</t>
  </si>
  <si>
    <t>Glens Falls, NY MSA</t>
  </si>
  <si>
    <t>METRO24020M24020</t>
  </si>
  <si>
    <t>3611599999</t>
  </si>
  <si>
    <t>3611399999</t>
  </si>
  <si>
    <t>Ulster County</t>
  </si>
  <si>
    <t>Kingston, NY MSA</t>
  </si>
  <si>
    <t>METRO28740M28740</t>
  </si>
  <si>
    <t>3611199999</t>
  </si>
  <si>
    <t>Tompkins County</t>
  </si>
  <si>
    <t>Ithaca, NY MSA</t>
  </si>
  <si>
    <t>METRO27060M27060</t>
  </si>
  <si>
    <t>3610999999</t>
  </si>
  <si>
    <t>Binghamton, NY MSA</t>
  </si>
  <si>
    <t>METRO13780M13780</t>
  </si>
  <si>
    <t>3610799999</t>
  </si>
  <si>
    <t>Sullivan County, NY</t>
  </si>
  <si>
    <t>NCNTY36105N36105</t>
  </si>
  <si>
    <t>3610599999</t>
  </si>
  <si>
    <t>Suffolk County</t>
  </si>
  <si>
    <t>Nassau-Suffolk, NY HUD Metro FMR Area</t>
  </si>
  <si>
    <t>METRO35620MM5380</t>
  </si>
  <si>
    <t>3610399999</t>
  </si>
  <si>
    <t>Steuben County</t>
  </si>
  <si>
    <t>Steuben County, NY</t>
  </si>
  <si>
    <t>NCNTY36101N36101</t>
  </si>
  <si>
    <t>3610199999</t>
  </si>
  <si>
    <t>Seneca County, NY</t>
  </si>
  <si>
    <t>NCNTY36099N36099</t>
  </si>
  <si>
    <t>3609999999</t>
  </si>
  <si>
    <t>Schuyler County</t>
  </si>
  <si>
    <t>Schuyler County, NY</t>
  </si>
  <si>
    <t>NCNTY36097N36097</t>
  </si>
  <si>
    <t>3609799999</t>
  </si>
  <si>
    <t>Schoharie County</t>
  </si>
  <si>
    <t>Albany-Schenectady-Troy, NY MSA</t>
  </si>
  <si>
    <t>METRO10580M10580</t>
  </si>
  <si>
    <t>3609599999</t>
  </si>
  <si>
    <t>Schenectady County</t>
  </si>
  <si>
    <t>3609399999</t>
  </si>
  <si>
    <t>Saratoga County</t>
  </si>
  <si>
    <t>3609199999</t>
  </si>
  <si>
    <t>St. Lawrence County</t>
  </si>
  <si>
    <t>St. Lawrence County, NY</t>
  </si>
  <si>
    <t>NCNTY36089N36089</t>
  </si>
  <si>
    <t>3608999999</t>
  </si>
  <si>
    <t>Rockland County</t>
  </si>
  <si>
    <t>Rockland County, NY HUD Metro FMR Area</t>
  </si>
  <si>
    <t>METRO40525M40525</t>
  </si>
  <si>
    <t>3608799999</t>
  </si>
  <si>
    <t>3608799998</t>
  </si>
  <si>
    <t>3608599999</t>
  </si>
  <si>
    <t>Rensselaer County</t>
  </si>
  <si>
    <t>3608399999</t>
  </si>
  <si>
    <t>Queens County</t>
  </si>
  <si>
    <t>3608199999</t>
  </si>
  <si>
    <t>3607999999</t>
  </si>
  <si>
    <t>Otsego County</t>
  </si>
  <si>
    <t>Otsego County, NY</t>
  </si>
  <si>
    <t>NCNTY36077N36077</t>
  </si>
  <si>
    <t>3607799999</t>
  </si>
  <si>
    <t>Oswego County</t>
  </si>
  <si>
    <t>Syracuse, NY MSA</t>
  </si>
  <si>
    <t>METRO45060M45060</t>
  </si>
  <si>
    <t>3607599999</t>
  </si>
  <si>
    <t>3607399999</t>
  </si>
  <si>
    <t>Poughkeepsie-Newburgh-Middletown, NY HUD Metro FMR Area</t>
  </si>
  <si>
    <t>METRO35620M39100</t>
  </si>
  <si>
    <t>3607199999</t>
  </si>
  <si>
    <t>Ontario County</t>
  </si>
  <si>
    <t>3606999999</t>
  </si>
  <si>
    <t>Onondaga County</t>
  </si>
  <si>
    <t>3606799999</t>
  </si>
  <si>
    <t>Utica-Rome, NY MSA</t>
  </si>
  <si>
    <t>METRO46540M46540</t>
  </si>
  <si>
    <t>3606599999</t>
  </si>
  <si>
    <t>Niagara County</t>
  </si>
  <si>
    <t>Buffalo-Cheektowaga-Niagara Falls, NY MSA</t>
  </si>
  <si>
    <t>METRO15380M15380</t>
  </si>
  <si>
    <t>3606399999</t>
  </si>
  <si>
    <t>New York County</t>
  </si>
  <si>
    <t>3606199999</t>
  </si>
  <si>
    <t>Nassau County</t>
  </si>
  <si>
    <t>3605999999</t>
  </si>
  <si>
    <t>Montgomery County, NY</t>
  </si>
  <si>
    <t>NCNTY36057N36057</t>
  </si>
  <si>
    <t>3605799999</t>
  </si>
  <si>
    <t>3605599999</t>
  </si>
  <si>
    <t>3605399999</t>
  </si>
  <si>
    <t>Livingston County</t>
  </si>
  <si>
    <t>3605199999</t>
  </si>
  <si>
    <t>Lewis County, NY</t>
  </si>
  <si>
    <t>NCNTY36049N36049</t>
  </si>
  <si>
    <t>3604999999</t>
  </si>
  <si>
    <t>Kings County</t>
  </si>
  <si>
    <t>3604799999</t>
  </si>
  <si>
    <t>Watertown-Fort Drum, NY MSA</t>
  </si>
  <si>
    <t>METRO48060M48060</t>
  </si>
  <si>
    <t>3604599999</t>
  </si>
  <si>
    <t>Herkimer County</t>
  </si>
  <si>
    <t>3604399999</t>
  </si>
  <si>
    <t>Hamilton County, NY</t>
  </si>
  <si>
    <t>NCNTY36041N36041</t>
  </si>
  <si>
    <t>3604199999</t>
  </si>
  <si>
    <t>Greene County, NY</t>
  </si>
  <si>
    <t>NCNTY36039N36039</t>
  </si>
  <si>
    <t>3603999999</t>
  </si>
  <si>
    <t>Genesee County</t>
  </si>
  <si>
    <t>Genesee County, NY</t>
  </si>
  <si>
    <t>NCNTY36037N36037</t>
  </si>
  <si>
    <t>3603799999</t>
  </si>
  <si>
    <t>Fulton County, NY</t>
  </si>
  <si>
    <t>NCNTY36035N36035</t>
  </si>
  <si>
    <t>3603599999</t>
  </si>
  <si>
    <t>Franklin County, NY</t>
  </si>
  <si>
    <t>NCNTY36033N36033</t>
  </si>
  <si>
    <t>3603399999</t>
  </si>
  <si>
    <t>Essex County, NY</t>
  </si>
  <si>
    <t>NCNTY36031N36031</t>
  </si>
  <si>
    <t>3603199999</t>
  </si>
  <si>
    <t>3602999999</t>
  </si>
  <si>
    <t>Dutchess County</t>
  </si>
  <si>
    <t>3602799999</t>
  </si>
  <si>
    <t>Delaware County, NY</t>
  </si>
  <si>
    <t>NCNTY36025N36025</t>
  </si>
  <si>
    <t>3602599999</t>
  </si>
  <si>
    <t>Cortland County</t>
  </si>
  <si>
    <t>Cortland County, NY</t>
  </si>
  <si>
    <t>NCNTY36023N36023</t>
  </si>
  <si>
    <t>3602399999</t>
  </si>
  <si>
    <t>Columbia County, NY</t>
  </si>
  <si>
    <t>NCNTY36021N36021</t>
  </si>
  <si>
    <t>3602199999</t>
  </si>
  <si>
    <t>Clinton County, NY</t>
  </si>
  <si>
    <t>NCNTY36019N36019</t>
  </si>
  <si>
    <t>3601999999</t>
  </si>
  <si>
    <t>Chenango County</t>
  </si>
  <si>
    <t>Chenango County, NY</t>
  </si>
  <si>
    <t>NCNTY36017N36017</t>
  </si>
  <si>
    <t>3601799999</t>
  </si>
  <si>
    <t>Chemung County</t>
  </si>
  <si>
    <t>Elmira, NY MSA</t>
  </si>
  <si>
    <t>METRO21300M21300</t>
  </si>
  <si>
    <t>3601599999</t>
  </si>
  <si>
    <t>Chautauqua County</t>
  </si>
  <si>
    <t>Chautauqua County, NY</t>
  </si>
  <si>
    <t>NCNTY36013N36013</t>
  </si>
  <si>
    <t>3601399999</t>
  </si>
  <si>
    <t>Cayuga County</t>
  </si>
  <si>
    <t>Cayuga County, NY</t>
  </si>
  <si>
    <t>NCNTY36011N36011</t>
  </si>
  <si>
    <t>3601199999</t>
  </si>
  <si>
    <t>Cattaraugus County</t>
  </si>
  <si>
    <t>Cattaraugus County, NY</t>
  </si>
  <si>
    <t>NCNTY36009N36009</t>
  </si>
  <si>
    <t>3600999999</t>
  </si>
  <si>
    <t>Broome County</t>
  </si>
  <si>
    <t>3600799999</t>
  </si>
  <si>
    <t>Bronx County</t>
  </si>
  <si>
    <t>3600599999</t>
  </si>
  <si>
    <t>Allegany County</t>
  </si>
  <si>
    <t>Allegany County, NY</t>
  </si>
  <si>
    <t>NCNTY36003N36003</t>
  </si>
  <si>
    <t>3600399999</t>
  </si>
  <si>
    <t>3600199999</t>
  </si>
  <si>
    <t>New Mexico</t>
  </si>
  <si>
    <t>Valencia County</t>
  </si>
  <si>
    <t>Albuquerque, NM MSA</t>
  </si>
  <si>
    <t>METRO10740M10740</t>
  </si>
  <si>
    <t>3506199999</t>
  </si>
  <si>
    <t>Union County, NM</t>
  </si>
  <si>
    <t>NCNTY35059N35059</t>
  </si>
  <si>
    <t>3505999999</t>
  </si>
  <si>
    <t>Torrance County</t>
  </si>
  <si>
    <t>3505799999</t>
  </si>
  <si>
    <t>Taos County</t>
  </si>
  <si>
    <t>Taos County, NM</t>
  </si>
  <si>
    <t>NCNTY35055N35055</t>
  </si>
  <si>
    <t>3505599999</t>
  </si>
  <si>
    <t>Socorro County</t>
  </si>
  <si>
    <t>Socorro County, NM</t>
  </si>
  <si>
    <t>NCNTY35053N35053</t>
  </si>
  <si>
    <t>3505399999</t>
  </si>
  <si>
    <t>Sierra County</t>
  </si>
  <si>
    <t>Sierra County, NM</t>
  </si>
  <si>
    <t>NCNTY35051N35051</t>
  </si>
  <si>
    <t>3505199999</t>
  </si>
  <si>
    <t>Santa Fe County</t>
  </si>
  <si>
    <t>Santa Fe, NM MSA</t>
  </si>
  <si>
    <t>METRO42140M42140</t>
  </si>
  <si>
    <t>3504999999</t>
  </si>
  <si>
    <t>San Miguel County</t>
  </si>
  <si>
    <t>San Miguel County, NM</t>
  </si>
  <si>
    <t>NCNTY35047N35047</t>
  </si>
  <si>
    <t>3504799999</t>
  </si>
  <si>
    <t>Farmington, NM MSA</t>
  </si>
  <si>
    <t>METRO22140M22140</t>
  </si>
  <si>
    <t>3504599999</t>
  </si>
  <si>
    <t>Sandoval County</t>
  </si>
  <si>
    <t>3504399999</t>
  </si>
  <si>
    <t>Roosevelt County</t>
  </si>
  <si>
    <t>Roosevelt County, NM</t>
  </si>
  <si>
    <t>NCNTY35041N35041</t>
  </si>
  <si>
    <t>3504199999</t>
  </si>
  <si>
    <t>Rio Arriba County</t>
  </si>
  <si>
    <t>Rio Arriba County, NM</t>
  </si>
  <si>
    <t>NCNTY35039N35039</t>
  </si>
  <si>
    <t>3503999999</t>
  </si>
  <si>
    <t>Quay County</t>
  </si>
  <si>
    <t>Quay County, NM</t>
  </si>
  <si>
    <t>NCNTY35037N35037</t>
  </si>
  <si>
    <t>3503799999</t>
  </si>
  <si>
    <t>Otero County</t>
  </si>
  <si>
    <t>Otero County, NM</t>
  </si>
  <si>
    <t>NCNTY35035N35035</t>
  </si>
  <si>
    <t>3503599999</t>
  </si>
  <si>
    <t>Mora County</t>
  </si>
  <si>
    <t>Mora County, NM</t>
  </si>
  <si>
    <t>NCNTY35033N35033</t>
  </si>
  <si>
    <t>3503399999</t>
  </si>
  <si>
    <t>McKinley County</t>
  </si>
  <si>
    <t>McKinley County, NM</t>
  </si>
  <si>
    <t>NCNTY35031N35031</t>
  </si>
  <si>
    <t>3503199999</t>
  </si>
  <si>
    <t>Luna County</t>
  </si>
  <si>
    <t>Luna County, NM</t>
  </si>
  <si>
    <t>NCNTY35029N35029</t>
  </si>
  <si>
    <t>3502999999</t>
  </si>
  <si>
    <t>Los Alamos County</t>
  </si>
  <si>
    <t>Los Alamos County, NM</t>
  </si>
  <si>
    <t>NCNTY35028N35028</t>
  </si>
  <si>
    <t>3502899999</t>
  </si>
  <si>
    <t>Lincoln County, NM</t>
  </si>
  <si>
    <t>NCNTY35027N35027</t>
  </si>
  <si>
    <t>3502799999</t>
  </si>
  <si>
    <t>Lea County</t>
  </si>
  <si>
    <t>Lea County, NM</t>
  </si>
  <si>
    <t>NCNTY35025N35025</t>
  </si>
  <si>
    <t>3502599999</t>
  </si>
  <si>
    <t>Hidalgo County, NM</t>
  </si>
  <si>
    <t>NCNTY35023N35023</t>
  </si>
  <si>
    <t>3502399999</t>
  </si>
  <si>
    <t>Harding County, NM</t>
  </si>
  <si>
    <t>NCNTY35021N35021</t>
  </si>
  <si>
    <t>3502199999</t>
  </si>
  <si>
    <t>Guadalupe County, NM</t>
  </si>
  <si>
    <t>NCNTY35019N35019</t>
  </si>
  <si>
    <t>3501999999</t>
  </si>
  <si>
    <t>Grant County, NM</t>
  </si>
  <si>
    <t>NCNTY35017N35017</t>
  </si>
  <si>
    <t>3501799999</t>
  </si>
  <si>
    <t>Eddy County, NM</t>
  </si>
  <si>
    <t>NCNTY35015N35015</t>
  </si>
  <si>
    <t>3501599999</t>
  </si>
  <si>
    <t>Dona Ana County</t>
  </si>
  <si>
    <t>Las Cruces, NM MSA</t>
  </si>
  <si>
    <t>METRO29740M29740</t>
  </si>
  <si>
    <t>3501399999</t>
  </si>
  <si>
    <t>De Baca County</t>
  </si>
  <si>
    <t>De Baca County, NM</t>
  </si>
  <si>
    <t>NCNTY35011N35011</t>
  </si>
  <si>
    <t>3501199999</t>
  </si>
  <si>
    <t>Curry County, NM</t>
  </si>
  <si>
    <t>NCNTY35009N35009</t>
  </si>
  <si>
    <t>3500999999</t>
  </si>
  <si>
    <t>Colfax County</t>
  </si>
  <si>
    <t>Colfax County, NM</t>
  </si>
  <si>
    <t>NCNTY35007N35007</t>
  </si>
  <si>
    <t>3500799999</t>
  </si>
  <si>
    <t>Cibola County</t>
  </si>
  <si>
    <t>Cibola County, NM</t>
  </si>
  <si>
    <t>NCNTY35006N35006</t>
  </si>
  <si>
    <t>3500699999</t>
  </si>
  <si>
    <t>Chaves County</t>
  </si>
  <si>
    <t>Chaves County, NM</t>
  </si>
  <si>
    <t>NCNTY35005N35005</t>
  </si>
  <si>
    <t>3500599999</t>
  </si>
  <si>
    <t>Catron County</t>
  </si>
  <si>
    <t>Catron County, NM</t>
  </si>
  <si>
    <t>NCNTY35003N35003</t>
  </si>
  <si>
    <t>3500399999</t>
  </si>
  <si>
    <t>Bernalillo County</t>
  </si>
  <si>
    <t>3500199999</t>
  </si>
  <si>
    <t>Warren County, NJ HUD Metro FMR Area</t>
  </si>
  <si>
    <t>METRO10900MM5640</t>
  </si>
  <si>
    <t>3404199999</t>
  </si>
  <si>
    <t>Newark, NJ HUD Metro FMR Area</t>
  </si>
  <si>
    <t>METRO35620MM5640</t>
  </si>
  <si>
    <t>3403999999</t>
  </si>
  <si>
    <t>3403799999</t>
  </si>
  <si>
    <t>Middlesex-Somerset-Hunterdon, NJ HUD Metro FMR Area</t>
  </si>
  <si>
    <t>METRO35620MM5015</t>
  </si>
  <si>
    <t>3403599999</t>
  </si>
  <si>
    <t>Salem County</t>
  </si>
  <si>
    <t>3403399999</t>
  </si>
  <si>
    <t>Passaic County</t>
  </si>
  <si>
    <t>Bergen-Passaic, NJ HUD Metro FMR Area</t>
  </si>
  <si>
    <t>METRO35620MM0875</t>
  </si>
  <si>
    <t>3403199999</t>
  </si>
  <si>
    <t>Ocean County</t>
  </si>
  <si>
    <t>Monmouth-Ocean, NJ HUD Metro FMR Area</t>
  </si>
  <si>
    <t>METRO35620MM5190</t>
  </si>
  <si>
    <t>3402999999</t>
  </si>
  <si>
    <t>3402799999</t>
  </si>
  <si>
    <t>Monmouth County</t>
  </si>
  <si>
    <t>3402599999</t>
  </si>
  <si>
    <t>3402399999</t>
  </si>
  <si>
    <t>Trenton, NJ MSA</t>
  </si>
  <si>
    <t>METRO45940M45940</t>
  </si>
  <si>
    <t>3402199999</t>
  </si>
  <si>
    <t>Hunterdon County</t>
  </si>
  <si>
    <t>3401999999</t>
  </si>
  <si>
    <t>Hudson County</t>
  </si>
  <si>
    <t>Jersey City, NJ HUD Metro FMR Area</t>
  </si>
  <si>
    <t>METRO35620MM3640</t>
  </si>
  <si>
    <t>3401799999</t>
  </si>
  <si>
    <t>3401599999</t>
  </si>
  <si>
    <t>3401399999</t>
  </si>
  <si>
    <t>Vineland-Bridgeton, NJ MSA</t>
  </si>
  <si>
    <t>METRO47220M47220</t>
  </si>
  <si>
    <t>3401199999</t>
  </si>
  <si>
    <t>Cape May County</t>
  </si>
  <si>
    <t>Ocean City, NJ MSA</t>
  </si>
  <si>
    <t>METRO36140M36140</t>
  </si>
  <si>
    <t>3400999999</t>
  </si>
  <si>
    <t>3400799999</t>
  </si>
  <si>
    <t>Burlington County</t>
  </si>
  <si>
    <t>3400599999</t>
  </si>
  <si>
    <t>Bergen County</t>
  </si>
  <si>
    <t>3400399999</t>
  </si>
  <si>
    <t>Atlantic County</t>
  </si>
  <si>
    <t>Atlantic City-Hammonton, NJ MSA</t>
  </si>
  <si>
    <t>METRO12100M12100</t>
  </si>
  <si>
    <t>3400199999</t>
  </si>
  <si>
    <t>New Hampshire</t>
  </si>
  <si>
    <t>Sullivan County, NH</t>
  </si>
  <si>
    <t>NCNTY33019N33019</t>
  </si>
  <si>
    <t>3301978980</t>
  </si>
  <si>
    <t>Unity town</t>
  </si>
  <si>
    <t>3301977940</t>
  </si>
  <si>
    <t>Sunapee town</t>
  </si>
  <si>
    <t>3301975060</t>
  </si>
  <si>
    <t>3301972740</t>
  </si>
  <si>
    <t>3301962340</t>
  </si>
  <si>
    <t>3301952580</t>
  </si>
  <si>
    <t>Lempster town</t>
  </si>
  <si>
    <t>3301941700</t>
  </si>
  <si>
    <t>Langdon town</t>
  </si>
  <si>
    <t>3301940900</t>
  </si>
  <si>
    <t>Grantham town</t>
  </si>
  <si>
    <t>3301931220</t>
  </si>
  <si>
    <t>3301930500</t>
  </si>
  <si>
    <t>Croydon town</t>
  </si>
  <si>
    <t>3301916340</t>
  </si>
  <si>
    <t>Cornish town</t>
  </si>
  <si>
    <t>3301915060</t>
  </si>
  <si>
    <t>Claremont city</t>
  </si>
  <si>
    <t>3301912900</t>
  </si>
  <si>
    <t>3301911380</t>
  </si>
  <si>
    <t>Acworth town</t>
  </si>
  <si>
    <t>3301900260</t>
  </si>
  <si>
    <t>Strafford County</t>
  </si>
  <si>
    <t>Portsmouth-Rochester, NH HUD Metro FMR Area</t>
  </si>
  <si>
    <t>METRO14460MM6450</t>
  </si>
  <si>
    <t>3301773860</t>
  </si>
  <si>
    <t>Somersworth city</t>
  </si>
  <si>
    <t>3301769940</t>
  </si>
  <si>
    <t>Rollinsford town</t>
  </si>
  <si>
    <t>3301765540</t>
  </si>
  <si>
    <t>Rochester city</t>
  </si>
  <si>
    <t>3301765140</t>
  </si>
  <si>
    <t>New Durham town</t>
  </si>
  <si>
    <t>3301751220</t>
  </si>
  <si>
    <t>3301748660</t>
  </si>
  <si>
    <t>Middleton town</t>
  </si>
  <si>
    <t>3301747700</t>
  </si>
  <si>
    <t>Madbury town</t>
  </si>
  <si>
    <t>3301744820</t>
  </si>
  <si>
    <t>Lee town</t>
  </si>
  <si>
    <t>3301741460</t>
  </si>
  <si>
    <t>Farmington town</t>
  </si>
  <si>
    <t>3301726020</t>
  </si>
  <si>
    <t>Durham town</t>
  </si>
  <si>
    <t>3301719700</t>
  </si>
  <si>
    <t>Dover city</t>
  </si>
  <si>
    <t>3301718820</t>
  </si>
  <si>
    <t>3301703460</t>
  </si>
  <si>
    <t>Lawrence, MA-NH HUD Metro FMR Area</t>
  </si>
  <si>
    <t>METRO14460MM4160</t>
  </si>
  <si>
    <t>3301585780</t>
  </si>
  <si>
    <t>Stratham town</t>
  </si>
  <si>
    <t>3301574340</t>
  </si>
  <si>
    <t>South Hampton town</t>
  </si>
  <si>
    <t>Boston-Cambridge-Quincy, MA-NH HUD Metro FMR Area</t>
  </si>
  <si>
    <t>METRO14460MM1120</t>
  </si>
  <si>
    <t>3301571140</t>
  </si>
  <si>
    <t>Seabrook town</t>
  </si>
  <si>
    <t>3301568260</t>
  </si>
  <si>
    <t>Sandown town</t>
  </si>
  <si>
    <t>3301567620</t>
  </si>
  <si>
    <t>Salem town</t>
  </si>
  <si>
    <t>3301566660</t>
  </si>
  <si>
    <t>Rye town</t>
  </si>
  <si>
    <t>3301566180</t>
  </si>
  <si>
    <t>Raymond town</t>
  </si>
  <si>
    <t>3301564020</t>
  </si>
  <si>
    <t>3301562900</t>
  </si>
  <si>
    <t>Plaistow town</t>
  </si>
  <si>
    <t>3301562500</t>
  </si>
  <si>
    <t>Nottingham town</t>
  </si>
  <si>
    <t>Western Rockingham County, NH HUD Metro FMR Area</t>
  </si>
  <si>
    <t>METRO14460MM4760</t>
  </si>
  <si>
    <t>3301557460</t>
  </si>
  <si>
    <t>Northwood town</t>
  </si>
  <si>
    <t>3301556820</t>
  </si>
  <si>
    <t>North Hampton town</t>
  </si>
  <si>
    <t>3301554580</t>
  </si>
  <si>
    <t>Newton town</t>
  </si>
  <si>
    <t>3301552900</t>
  </si>
  <si>
    <t>Newmarket town</t>
  </si>
  <si>
    <t>3301552340</t>
  </si>
  <si>
    <t>Newington town</t>
  </si>
  <si>
    <t>3301551620</t>
  </si>
  <si>
    <t>Newfields town</t>
  </si>
  <si>
    <t>3301551380</t>
  </si>
  <si>
    <t>New Castle town</t>
  </si>
  <si>
    <t>3301550980</t>
  </si>
  <si>
    <t>3301543220</t>
  </si>
  <si>
    <t>Kingston town</t>
  </si>
  <si>
    <t>3301540100</t>
  </si>
  <si>
    <t>Kensington town</t>
  </si>
  <si>
    <t>3301539780</t>
  </si>
  <si>
    <t>Hampton Falls town</t>
  </si>
  <si>
    <t>3301533460</t>
  </si>
  <si>
    <t>Hampton town</t>
  </si>
  <si>
    <t>3301533060</t>
  </si>
  <si>
    <t>Hampstead town</t>
  </si>
  <si>
    <t>3301532900</t>
  </si>
  <si>
    <t>Greenland town</t>
  </si>
  <si>
    <t>3301531700</t>
  </si>
  <si>
    <t>Fremont town</t>
  </si>
  <si>
    <t>3301527940</t>
  </si>
  <si>
    <t>3301525380</t>
  </si>
  <si>
    <t>Epping town</t>
  </si>
  <si>
    <t>3301524660</t>
  </si>
  <si>
    <t>East Kingston town</t>
  </si>
  <si>
    <t>3301521380</t>
  </si>
  <si>
    <t>Derry town</t>
  </si>
  <si>
    <t>3301517940</t>
  </si>
  <si>
    <t>Deerfield town</t>
  </si>
  <si>
    <t>3301517460</t>
  </si>
  <si>
    <t>3301517140</t>
  </si>
  <si>
    <t>3301512100</t>
  </si>
  <si>
    <t>Candia town</t>
  </si>
  <si>
    <t>3301509300</t>
  </si>
  <si>
    <t>Brentwood town</t>
  </si>
  <si>
    <t>3301507220</t>
  </si>
  <si>
    <t>Auburn town</t>
  </si>
  <si>
    <t>3301502820</t>
  </si>
  <si>
    <t>Atkinson town</t>
  </si>
  <si>
    <t>3301502340</t>
  </si>
  <si>
    <t>Wilmot town</t>
  </si>
  <si>
    <t>Merrimack County</t>
  </si>
  <si>
    <t>Merrimack County, NH</t>
  </si>
  <si>
    <t>NCNTY33013N33013</t>
  </si>
  <si>
    <t>3301384900</t>
  </si>
  <si>
    <t>Webster town</t>
  </si>
  <si>
    <t>3301380020</t>
  </si>
  <si>
    <t>Warner town</t>
  </si>
  <si>
    <t>3301378580</t>
  </si>
  <si>
    <t>3301375460</t>
  </si>
  <si>
    <t>3301366980</t>
  </si>
  <si>
    <t>3301361940</t>
  </si>
  <si>
    <t>Pembroke town</t>
  </si>
  <si>
    <t>3301360020</t>
  </si>
  <si>
    <t>3301354260</t>
  </si>
  <si>
    <t>New London town</t>
  </si>
  <si>
    <t>3301352100</t>
  </si>
  <si>
    <t>3301350900</t>
  </si>
  <si>
    <t>Loudon town</t>
  </si>
  <si>
    <t>3301343380</t>
  </si>
  <si>
    <t>3301337540</t>
  </si>
  <si>
    <t>Hooksett town</t>
  </si>
  <si>
    <t>3301337300</t>
  </si>
  <si>
    <t>Hill town</t>
  </si>
  <si>
    <t>3301335860</t>
  </si>
  <si>
    <t>Henniker town</t>
  </si>
  <si>
    <t>3301335540</t>
  </si>
  <si>
    <t>3301327380</t>
  </si>
  <si>
    <t>Epsom town</t>
  </si>
  <si>
    <t>3301324900</t>
  </si>
  <si>
    <t>Dunbarton town</t>
  </si>
  <si>
    <t>3301319460</t>
  </si>
  <si>
    <t>Danbury town</t>
  </si>
  <si>
    <t>3301316980</t>
  </si>
  <si>
    <t>Concord city</t>
  </si>
  <si>
    <t>3301314200</t>
  </si>
  <si>
    <t>Chichester town</t>
  </si>
  <si>
    <t>3301312420</t>
  </si>
  <si>
    <t>Canterbury town</t>
  </si>
  <si>
    <t>3301309860</t>
  </si>
  <si>
    <t>3301306980</t>
  </si>
  <si>
    <t>Bow town</t>
  </si>
  <si>
    <t>3301306500</t>
  </si>
  <si>
    <t>Boscawen town</t>
  </si>
  <si>
    <t>3301306260</t>
  </si>
  <si>
    <t>3301301460</t>
  </si>
  <si>
    <t>Allenstown town</t>
  </si>
  <si>
    <t>3301300660</t>
  </si>
  <si>
    <t>Hillsborough County</t>
  </si>
  <si>
    <t>Hillsborough County, NH (part) HUD Metro FMR Area</t>
  </si>
  <si>
    <t>METRO31700N33011</t>
  </si>
  <si>
    <t>3301185940</t>
  </si>
  <si>
    <t>Wilton town</t>
  </si>
  <si>
    <t>Nashua, NH HUD Metro FMR Area</t>
  </si>
  <si>
    <t>METRO31700MM5350</t>
  </si>
  <si>
    <t>3301185220</t>
  </si>
  <si>
    <t>Weare town</t>
  </si>
  <si>
    <t>Manchester, NH HUD Metro FMR Area</t>
  </si>
  <si>
    <t>METRO31700MM4760</t>
  </si>
  <si>
    <t>3301179780</t>
  </si>
  <si>
    <t>Temple town</t>
  </si>
  <si>
    <t>3301176260</t>
  </si>
  <si>
    <t>3301168820</t>
  </si>
  <si>
    <t>Peterborough town</t>
  </si>
  <si>
    <t>3301160580</t>
  </si>
  <si>
    <t>Pelham town</t>
  </si>
  <si>
    <t>3301159940</t>
  </si>
  <si>
    <t>New Ipswich town</t>
  </si>
  <si>
    <t>3301151940</t>
  </si>
  <si>
    <t>New Boston town</t>
  </si>
  <si>
    <t>3301150740</t>
  </si>
  <si>
    <t>Nashua city</t>
  </si>
  <si>
    <t>3301150260</t>
  </si>
  <si>
    <t>Mont Vernon town</t>
  </si>
  <si>
    <t>3301149140</t>
  </si>
  <si>
    <t>Milford town</t>
  </si>
  <si>
    <t>3301148020</t>
  </si>
  <si>
    <t>Merrimack town</t>
  </si>
  <si>
    <t>3301147540</t>
  </si>
  <si>
    <t>Mason town</t>
  </si>
  <si>
    <t>3301146260</t>
  </si>
  <si>
    <t>Manchester city</t>
  </si>
  <si>
    <t>3301145140</t>
  </si>
  <si>
    <t>Lyndeborough town</t>
  </si>
  <si>
    <t>3301144580</t>
  </si>
  <si>
    <t>Litchfield town</t>
  </si>
  <si>
    <t>3301142260</t>
  </si>
  <si>
    <t>Hudson town</t>
  </si>
  <si>
    <t>3301137940</t>
  </si>
  <si>
    <t>Hollis town</t>
  </si>
  <si>
    <t>3301137140</t>
  </si>
  <si>
    <t>Hillsborough town</t>
  </si>
  <si>
    <t>3301136180</t>
  </si>
  <si>
    <t>3301133700</t>
  </si>
  <si>
    <t>Greenville town</t>
  </si>
  <si>
    <t>3301131940</t>
  </si>
  <si>
    <t>Greenfield town</t>
  </si>
  <si>
    <t>3301131540</t>
  </si>
  <si>
    <t>Goffstown town</t>
  </si>
  <si>
    <t>3301129860</t>
  </si>
  <si>
    <t>Francestown town</t>
  </si>
  <si>
    <t>3301127140</t>
  </si>
  <si>
    <t>Deering town</t>
  </si>
  <si>
    <t>3301117780</t>
  </si>
  <si>
    <t>3301108100</t>
  </si>
  <si>
    <t>3301104900</t>
  </si>
  <si>
    <t>Bedford town</t>
  </si>
  <si>
    <t>3301104500</t>
  </si>
  <si>
    <t>Antrim town</t>
  </si>
  <si>
    <t>3301101700</t>
  </si>
  <si>
    <t>Amherst town</t>
  </si>
  <si>
    <t>3301101300</t>
  </si>
  <si>
    <t>Grafton County</t>
  </si>
  <si>
    <t>Grafton County, NH</t>
  </si>
  <si>
    <t>NCNTY33009N33009</t>
  </si>
  <si>
    <t>3300987060</t>
  </si>
  <si>
    <t>Wentworth town</t>
  </si>
  <si>
    <t>3300980500</t>
  </si>
  <si>
    <t>Waterville Valley town</t>
  </si>
  <si>
    <t>3300979380</t>
  </si>
  <si>
    <t>3300978740</t>
  </si>
  <si>
    <t>Thornton town</t>
  </si>
  <si>
    <t>3300976740</t>
  </si>
  <si>
    <t>Sugar Hill town</t>
  </si>
  <si>
    <t>3300974740</t>
  </si>
  <si>
    <t>Rumney town</t>
  </si>
  <si>
    <t>3300965940</t>
  </si>
  <si>
    <t>3300962660</t>
  </si>
  <si>
    <t>Piermont town</t>
  </si>
  <si>
    <t>3300961060</t>
  </si>
  <si>
    <t>Orford town</t>
  </si>
  <si>
    <t>3300958500</t>
  </si>
  <si>
    <t>3300958340</t>
  </si>
  <si>
    <t>Monroe town</t>
  </si>
  <si>
    <t>3300948980</t>
  </si>
  <si>
    <t>Lyme town</t>
  </si>
  <si>
    <t>3300944260</t>
  </si>
  <si>
    <t>Lyman town</t>
  </si>
  <si>
    <t>3300944100</t>
  </si>
  <si>
    <t>Livermore town</t>
  </si>
  <si>
    <t>3300942820</t>
  </si>
  <si>
    <t>Littleton town</t>
  </si>
  <si>
    <t>3300942580</t>
  </si>
  <si>
    <t>Lisbon town</t>
  </si>
  <si>
    <t>3300942020</t>
  </si>
  <si>
    <t>3300941860</t>
  </si>
  <si>
    <t>Lebanon city</t>
  </si>
  <si>
    <t>3300941300</t>
  </si>
  <si>
    <t>Landaff town</t>
  </si>
  <si>
    <t>3300940660</t>
  </si>
  <si>
    <t>Holderness town</t>
  </si>
  <si>
    <t>3300936900</t>
  </si>
  <si>
    <t>Hebron town</t>
  </si>
  <si>
    <t>3300935220</t>
  </si>
  <si>
    <t>Haverhill town</t>
  </si>
  <si>
    <t>3300934820</t>
  </si>
  <si>
    <t>Hanover town</t>
  </si>
  <si>
    <t>3300933860</t>
  </si>
  <si>
    <t>3300932180</t>
  </si>
  <si>
    <t>3300930820</t>
  </si>
  <si>
    <t>Franconia town</t>
  </si>
  <si>
    <t>3300927300</t>
  </si>
  <si>
    <t>Enfield town</t>
  </si>
  <si>
    <t>3300924340</t>
  </si>
  <si>
    <t>Ellsworth town</t>
  </si>
  <si>
    <t>3300923860</t>
  </si>
  <si>
    <t>Easton town</t>
  </si>
  <si>
    <t>3300922020</t>
  </si>
  <si>
    <t>Dorchester town</t>
  </si>
  <si>
    <t>3300918740</t>
  </si>
  <si>
    <t>3300908980</t>
  </si>
  <si>
    <t>Campton town</t>
  </si>
  <si>
    <t>3300908660</t>
  </si>
  <si>
    <t>3300907700</t>
  </si>
  <si>
    <t>3300907540</t>
  </si>
  <si>
    <t>Bethlehem town</t>
  </si>
  <si>
    <t>3300905460</t>
  </si>
  <si>
    <t>Benton town</t>
  </si>
  <si>
    <t>3300905060</t>
  </si>
  <si>
    <t>Bath town</t>
  </si>
  <si>
    <t>3300903940</t>
  </si>
  <si>
    <t>Ashland town</t>
  </si>
  <si>
    <t>3300902020</t>
  </si>
  <si>
    <t>Alexandria town</t>
  </si>
  <si>
    <t>3300900580</t>
  </si>
  <si>
    <t>Whitefield town</t>
  </si>
  <si>
    <t>Coos County, NH</t>
  </si>
  <si>
    <t>NCNTY33007N33007</t>
  </si>
  <si>
    <t>3300784420</t>
  </si>
  <si>
    <t>Wentworth location</t>
  </si>
  <si>
    <t>3300780740</t>
  </si>
  <si>
    <t>Thompson and Meserves purchase</t>
  </si>
  <si>
    <t>3300776580</t>
  </si>
  <si>
    <t>Success township</t>
  </si>
  <si>
    <t>3300774500</t>
  </si>
  <si>
    <t>Stratford town</t>
  </si>
  <si>
    <t>3300774180</t>
  </si>
  <si>
    <t>Stewartstown town</t>
  </si>
  <si>
    <t>3300773380</t>
  </si>
  <si>
    <t>Stark town</t>
  </si>
  <si>
    <t>3300773060</t>
  </si>
  <si>
    <t>3300768980</t>
  </si>
  <si>
    <t>Second College grant</t>
  </si>
  <si>
    <t>3300768500</t>
  </si>
  <si>
    <t>Sargents purchase</t>
  </si>
  <si>
    <t>3300767860</t>
  </si>
  <si>
    <t>3300763860</t>
  </si>
  <si>
    <t>Pittsburg town</t>
  </si>
  <si>
    <t>3300761780</t>
  </si>
  <si>
    <t>Pinkhams grant</t>
  </si>
  <si>
    <t>3300761620</t>
  </si>
  <si>
    <t>Odell township</t>
  </si>
  <si>
    <t>3300757860</t>
  </si>
  <si>
    <t>Northumberland town</t>
  </si>
  <si>
    <t>3300756100</t>
  </si>
  <si>
    <t>Millsfield township</t>
  </si>
  <si>
    <t>3300748260</t>
  </si>
  <si>
    <t>Milan town</t>
  </si>
  <si>
    <t>3300747860</t>
  </si>
  <si>
    <t>Martins location</t>
  </si>
  <si>
    <t>3300746020</t>
  </si>
  <si>
    <t>Low and Burbanks grant</t>
  </si>
  <si>
    <t>3300743620</t>
  </si>
  <si>
    <t>Lancaster town</t>
  </si>
  <si>
    <t>3300740420</t>
  </si>
  <si>
    <t>Kilkenny township</t>
  </si>
  <si>
    <t>3300739940</t>
  </si>
  <si>
    <t>Jefferson town</t>
  </si>
  <si>
    <t>3300738820</t>
  </si>
  <si>
    <t>Hadleys purchase</t>
  </si>
  <si>
    <t>3300732420</t>
  </si>
  <si>
    <t>Greens grant</t>
  </si>
  <si>
    <t>3300731780</t>
  </si>
  <si>
    <t>Gorham town</t>
  </si>
  <si>
    <t>3300730260</t>
  </si>
  <si>
    <t>Ervings location</t>
  </si>
  <si>
    <t>3300725180</t>
  </si>
  <si>
    <t>Errol town</t>
  </si>
  <si>
    <t>3300725140</t>
  </si>
  <si>
    <t>Dummer town</t>
  </si>
  <si>
    <t>3300719300</t>
  </si>
  <si>
    <t>Dixville township</t>
  </si>
  <si>
    <t>3300718420</t>
  </si>
  <si>
    <t>Dixs grant</t>
  </si>
  <si>
    <t>3300718340</t>
  </si>
  <si>
    <t>Dalton town</t>
  </si>
  <si>
    <t>3300716820</t>
  </si>
  <si>
    <t>Cutts grant</t>
  </si>
  <si>
    <t>3300716660</t>
  </si>
  <si>
    <t>Crawfords purchase</t>
  </si>
  <si>
    <t>3300716100</t>
  </si>
  <si>
    <t>Columbia town</t>
  </si>
  <si>
    <t>3300713940</t>
  </si>
  <si>
    <t>Colebrook town</t>
  </si>
  <si>
    <t>3300713780</t>
  </si>
  <si>
    <t>Clarksville town</t>
  </si>
  <si>
    <t>3300713220</t>
  </si>
  <si>
    <t>Chandlers purchase</t>
  </si>
  <si>
    <t>3300711220</t>
  </si>
  <si>
    <t>Carroll town</t>
  </si>
  <si>
    <t>3300710100</t>
  </si>
  <si>
    <t>Cambridge township</t>
  </si>
  <si>
    <t>3300708420</t>
  </si>
  <si>
    <t>Berlin city</t>
  </si>
  <si>
    <t>3300705140</t>
  </si>
  <si>
    <t>Beans purchase</t>
  </si>
  <si>
    <t>3300704260</t>
  </si>
  <si>
    <t>Beans grant</t>
  </si>
  <si>
    <t>3300704100</t>
  </si>
  <si>
    <t>Atkinson and Gilmanton Academy grant</t>
  </si>
  <si>
    <t>3300702420</t>
  </si>
  <si>
    <t>Winchester town</t>
  </si>
  <si>
    <t>Cheshire County</t>
  </si>
  <si>
    <t>Cheshire County, NH</t>
  </si>
  <si>
    <t>NCNTY33005N33005</t>
  </si>
  <si>
    <t>3300585540</t>
  </si>
  <si>
    <t>Westmoreland town</t>
  </si>
  <si>
    <t>3300582660</t>
  </si>
  <si>
    <t>Walpole town</t>
  </si>
  <si>
    <t>3300578420</t>
  </si>
  <si>
    <t>3300577380</t>
  </si>
  <si>
    <t>Swanzey town</t>
  </si>
  <si>
    <t>3300575700</t>
  </si>
  <si>
    <t>Surry town</t>
  </si>
  <si>
    <t>3300575300</t>
  </si>
  <si>
    <t>Sullivan town</t>
  </si>
  <si>
    <t>3300574900</t>
  </si>
  <si>
    <t>Stoddard town</t>
  </si>
  <si>
    <t>3300573700</t>
  </si>
  <si>
    <t>3300565700</t>
  </si>
  <si>
    <t>Rindge town</t>
  </si>
  <si>
    <t>3300564580</t>
  </si>
  <si>
    <t>3300564420</t>
  </si>
  <si>
    <t>Nelson town</t>
  </si>
  <si>
    <t>3300550580</t>
  </si>
  <si>
    <t>Marlow town</t>
  </si>
  <si>
    <t>3300545700</t>
  </si>
  <si>
    <t>Marlborough town</t>
  </si>
  <si>
    <t>3300545460</t>
  </si>
  <si>
    <t>Keene city</t>
  </si>
  <si>
    <t>3300539300</t>
  </si>
  <si>
    <t>Jaffrey town</t>
  </si>
  <si>
    <t>3300538500</t>
  </si>
  <si>
    <t>Hinsdale town</t>
  </si>
  <si>
    <t>3300536660</t>
  </si>
  <si>
    <t>Harrisville town</t>
  </si>
  <si>
    <t>3300534420</t>
  </si>
  <si>
    <t>Gilsum town</t>
  </si>
  <si>
    <t>3300529220</t>
  </si>
  <si>
    <t>Fitzwilliam town</t>
  </si>
  <si>
    <t>3300526500</t>
  </si>
  <si>
    <t>Dublin town</t>
  </si>
  <si>
    <t>3300519140</t>
  </si>
  <si>
    <t>Chesterfield town</t>
  </si>
  <si>
    <t>3300512260</t>
  </si>
  <si>
    <t>Alstead town</t>
  </si>
  <si>
    <t>3300500820</t>
  </si>
  <si>
    <t>Wolfeboro town</t>
  </si>
  <si>
    <t>Carroll County, NH</t>
  </si>
  <si>
    <t>NCNTY33003N33003</t>
  </si>
  <si>
    <t>3300386420</t>
  </si>
  <si>
    <t>Wakefield town</t>
  </si>
  <si>
    <t>3300378180</t>
  </si>
  <si>
    <t>Tuftonboro town</t>
  </si>
  <si>
    <t>3300377620</t>
  </si>
  <si>
    <t>Tamworth town</t>
  </si>
  <si>
    <t>3300376100</t>
  </si>
  <si>
    <t>Sandwich town</t>
  </si>
  <si>
    <t>3300367780</t>
  </si>
  <si>
    <t>Ossipee town</t>
  </si>
  <si>
    <t>3300358740</t>
  </si>
  <si>
    <t>Moultonborough town</t>
  </si>
  <si>
    <t>3300349380</t>
  </si>
  <si>
    <t>Madison town</t>
  </si>
  <si>
    <t>3300345060</t>
  </si>
  <si>
    <t>Jackson town</t>
  </si>
  <si>
    <t>3300338260</t>
  </si>
  <si>
    <t>Hart's Location town</t>
  </si>
  <si>
    <t>3300334500</t>
  </si>
  <si>
    <t>Hale's location</t>
  </si>
  <si>
    <t>3300332500</t>
  </si>
  <si>
    <t>Freedom town</t>
  </si>
  <si>
    <t>3300327700</t>
  </si>
  <si>
    <t>Effingham town</t>
  </si>
  <si>
    <t>3300323620</t>
  </si>
  <si>
    <t>Eaton town</t>
  </si>
  <si>
    <t>3300323380</t>
  </si>
  <si>
    <t>Conway town</t>
  </si>
  <si>
    <t>3300314660</t>
  </si>
  <si>
    <t>Chatham town</t>
  </si>
  <si>
    <t>3300311780</t>
  </si>
  <si>
    <t>3300307940</t>
  </si>
  <si>
    <t>Bartlett town</t>
  </si>
  <si>
    <t>3300303700</t>
  </si>
  <si>
    <t>3300300420</t>
  </si>
  <si>
    <t>Tilton town</t>
  </si>
  <si>
    <t>Belknap County</t>
  </si>
  <si>
    <t>Belknap County, NH</t>
  </si>
  <si>
    <t>NCNTY33001N33001</t>
  </si>
  <si>
    <t>3300177060</t>
  </si>
  <si>
    <t>Sanbornton town</t>
  </si>
  <si>
    <t>3300167300</t>
  </si>
  <si>
    <t>New Hampton town</t>
  </si>
  <si>
    <t>3300151540</t>
  </si>
  <si>
    <t>Meredith town</t>
  </si>
  <si>
    <t>3300147140</t>
  </si>
  <si>
    <t>Laconia city</t>
  </si>
  <si>
    <t>3300140180</t>
  </si>
  <si>
    <t>Gilmanton town</t>
  </si>
  <si>
    <t>3300128980</t>
  </si>
  <si>
    <t>Gilford town</t>
  </si>
  <si>
    <t>3300128740</t>
  </si>
  <si>
    <t>Center Harbor town</t>
  </si>
  <si>
    <t>3300110660</t>
  </si>
  <si>
    <t>Belmont town</t>
  </si>
  <si>
    <t>3300104740</t>
  </si>
  <si>
    <t>Barnstead town</t>
  </si>
  <si>
    <t>3300103220</t>
  </si>
  <si>
    <t>Alton town</t>
  </si>
  <si>
    <t>3300101060</t>
  </si>
  <si>
    <t>Nevada</t>
  </si>
  <si>
    <t>Carson City</t>
  </si>
  <si>
    <t>Carson City, NV MSA</t>
  </si>
  <si>
    <t>METRO16180M16180</t>
  </si>
  <si>
    <t>3251099999</t>
  </si>
  <si>
    <t>White Pine County</t>
  </si>
  <si>
    <t>White Pine County, NV</t>
  </si>
  <si>
    <t>NCNTY32033N32033</t>
  </si>
  <si>
    <t>3203399999</t>
  </si>
  <si>
    <t>Washoe County</t>
  </si>
  <si>
    <t>Reno, NV MSA</t>
  </si>
  <si>
    <t>METRO39900M39900</t>
  </si>
  <si>
    <t>3203199999</t>
  </si>
  <si>
    <t>Storey County</t>
  </si>
  <si>
    <t>3202999999</t>
  </si>
  <si>
    <t>Pershing County</t>
  </si>
  <si>
    <t>Pershing County, NV</t>
  </si>
  <si>
    <t>NCNTY32027N32027</t>
  </si>
  <si>
    <t>3202799999</t>
  </si>
  <si>
    <t>Nye County</t>
  </si>
  <si>
    <t>Nye County, NV</t>
  </si>
  <si>
    <t>NCNTY32023N32023</t>
  </si>
  <si>
    <t>3202399999</t>
  </si>
  <si>
    <t>Mineral County, NV</t>
  </si>
  <si>
    <t>NCNTY32021N32021</t>
  </si>
  <si>
    <t>3202199999</t>
  </si>
  <si>
    <t>Lyon County</t>
  </si>
  <si>
    <t>Lyon County, NV</t>
  </si>
  <si>
    <t>NCNTY32019N32019</t>
  </si>
  <si>
    <t>3201999999</t>
  </si>
  <si>
    <t>Lincoln County, NV</t>
  </si>
  <si>
    <t>NCNTY32017N32017</t>
  </si>
  <si>
    <t>3201799999</t>
  </si>
  <si>
    <t>Lander County</t>
  </si>
  <si>
    <t>Lander County, NV</t>
  </si>
  <si>
    <t>NCNTY32015N32015</t>
  </si>
  <si>
    <t>3201599999</t>
  </si>
  <si>
    <t>Humboldt County</t>
  </si>
  <si>
    <t>Humboldt County, NV</t>
  </si>
  <si>
    <t>NCNTY32013N32013</t>
  </si>
  <si>
    <t>3201399999</t>
  </si>
  <si>
    <t>Eureka County</t>
  </si>
  <si>
    <t>Eureka County, NV</t>
  </si>
  <si>
    <t>NCNTY32011N32011</t>
  </si>
  <si>
    <t>3201199999</t>
  </si>
  <si>
    <t>Esmeralda County</t>
  </si>
  <si>
    <t>Esmeralda County, NV</t>
  </si>
  <si>
    <t>NCNTY32009N32009</t>
  </si>
  <si>
    <t>3200999999</t>
  </si>
  <si>
    <t>Elko County</t>
  </si>
  <si>
    <t>Elko County, NV</t>
  </si>
  <si>
    <t>NCNTY32007N32007</t>
  </si>
  <si>
    <t>3200799999</t>
  </si>
  <si>
    <t>Douglas County, NV</t>
  </si>
  <si>
    <t>NCNTY32005N32005</t>
  </si>
  <si>
    <t>3200599999</t>
  </si>
  <si>
    <t>Las Vegas-Henderson-Paradise, NV MSA</t>
  </si>
  <si>
    <t>METRO29820M29820</t>
  </si>
  <si>
    <t>3200399999</t>
  </si>
  <si>
    <t>Churchill County</t>
  </si>
  <si>
    <t>Churchill County, NV</t>
  </si>
  <si>
    <t>NCNTY32001N32001</t>
  </si>
  <si>
    <t>3200199999</t>
  </si>
  <si>
    <t>Nebraska</t>
  </si>
  <si>
    <t>York County, NE</t>
  </si>
  <si>
    <t>NCNTY31185N31185</t>
  </si>
  <si>
    <t>3118599999</t>
  </si>
  <si>
    <t>Wheeler County, NE</t>
  </si>
  <si>
    <t>NCNTY31183N31183</t>
  </si>
  <si>
    <t>3118399999</t>
  </si>
  <si>
    <t>Webster County, NE</t>
  </si>
  <si>
    <t>NCNTY31181N31181</t>
  </si>
  <si>
    <t>3118199999</t>
  </si>
  <si>
    <t>Wayne County, NE</t>
  </si>
  <si>
    <t>NCNTY31179N31179</t>
  </si>
  <si>
    <t>3117999999</t>
  </si>
  <si>
    <t>Omaha-Council Bluffs, NE-IA HUD Metro FMR Area</t>
  </si>
  <si>
    <t>METRO36540M36540</t>
  </si>
  <si>
    <t>3117799999</t>
  </si>
  <si>
    <t>Valley County</t>
  </si>
  <si>
    <t>Valley County, NE</t>
  </si>
  <si>
    <t>NCNTY31175N31175</t>
  </si>
  <si>
    <t>3117599999</t>
  </si>
  <si>
    <t>Thurston County, NE</t>
  </si>
  <si>
    <t>NCNTY31173N31173</t>
  </si>
  <si>
    <t>3117399999</t>
  </si>
  <si>
    <t>Thomas County</t>
  </si>
  <si>
    <t>Thomas County, NE</t>
  </si>
  <si>
    <t>NCNTY31171N31171</t>
  </si>
  <si>
    <t>3117199999</t>
  </si>
  <si>
    <t>Thayer County</t>
  </si>
  <si>
    <t>Thayer County, NE</t>
  </si>
  <si>
    <t>NCNTY31169N31169</t>
  </si>
  <si>
    <t>3116999999</t>
  </si>
  <si>
    <t>Stanton County</t>
  </si>
  <si>
    <t>Stanton County, NE</t>
  </si>
  <si>
    <t>NCNTY31167N31167</t>
  </si>
  <si>
    <t>3116799999</t>
  </si>
  <si>
    <t>Sioux County, NE</t>
  </si>
  <si>
    <t>NCNTY31165N31165</t>
  </si>
  <si>
    <t>3116599999</t>
  </si>
  <si>
    <t>Sherman County, NE</t>
  </si>
  <si>
    <t>NCNTY31163N31163</t>
  </si>
  <si>
    <t>3116399999</t>
  </si>
  <si>
    <t>Sheridan County, NE</t>
  </si>
  <si>
    <t>NCNTY31161N31161</t>
  </si>
  <si>
    <t>3116199999</t>
  </si>
  <si>
    <t>Seward County</t>
  </si>
  <si>
    <t>Seward County, NE HUD Metro FMR Area</t>
  </si>
  <si>
    <t>METRO30700N31159</t>
  </si>
  <si>
    <t>3115999999</t>
  </si>
  <si>
    <t>Scotts Bluff County</t>
  </si>
  <si>
    <t>Scotts Bluff County, NE</t>
  </si>
  <si>
    <t>NCNTY31157N31157</t>
  </si>
  <si>
    <t>3115799999</t>
  </si>
  <si>
    <t>Saunders County</t>
  </si>
  <si>
    <t>Saunders County, NE HUD Metro FMR Area</t>
  </si>
  <si>
    <t>METRO36540N31155</t>
  </si>
  <si>
    <t>3115599999</t>
  </si>
  <si>
    <t>Sarpy County</t>
  </si>
  <si>
    <t>3115399999</t>
  </si>
  <si>
    <t>Saline County</t>
  </si>
  <si>
    <t>Saline County, NE</t>
  </si>
  <si>
    <t>NCNTY31151N31151</t>
  </si>
  <si>
    <t>3115199999</t>
  </si>
  <si>
    <t>Rock County, NE</t>
  </si>
  <si>
    <t>NCNTY31149N31149</t>
  </si>
  <si>
    <t>3114999999</t>
  </si>
  <si>
    <t>Richardson County</t>
  </si>
  <si>
    <t>Richardson County, NE</t>
  </si>
  <si>
    <t>NCNTY31147N31147</t>
  </si>
  <si>
    <t>3114799999</t>
  </si>
  <si>
    <t>Red Willow County</t>
  </si>
  <si>
    <t>Red Willow County, NE</t>
  </si>
  <si>
    <t>NCNTY31145N31145</t>
  </si>
  <si>
    <t>3114599999</t>
  </si>
  <si>
    <t>Polk County, NE</t>
  </si>
  <si>
    <t>NCNTY31143N31143</t>
  </si>
  <si>
    <t>3114399999</t>
  </si>
  <si>
    <t>Platte County, NE</t>
  </si>
  <si>
    <t>NCNTY31141N31141</t>
  </si>
  <si>
    <t>3114199999</t>
  </si>
  <si>
    <t>Pierce County, NE</t>
  </si>
  <si>
    <t>NCNTY31139N31139</t>
  </si>
  <si>
    <t>3113999999</t>
  </si>
  <si>
    <t>Phelps County</t>
  </si>
  <si>
    <t>Phelps County, NE</t>
  </si>
  <si>
    <t>NCNTY31137N31137</t>
  </si>
  <si>
    <t>3113799999</t>
  </si>
  <si>
    <t>Perkins County, NE</t>
  </si>
  <si>
    <t>NCNTY31135N31135</t>
  </si>
  <si>
    <t>3113599999</t>
  </si>
  <si>
    <t>Pawnee County, NE</t>
  </si>
  <si>
    <t>NCNTY31133N31133</t>
  </si>
  <si>
    <t>3113399999</t>
  </si>
  <si>
    <t>Otoe County</t>
  </si>
  <si>
    <t>Otoe County, NE</t>
  </si>
  <si>
    <t>NCNTY31131N31131</t>
  </si>
  <si>
    <t>3113199999</t>
  </si>
  <si>
    <t>Nuckolls County</t>
  </si>
  <si>
    <t>Nuckolls County, NE</t>
  </si>
  <si>
    <t>NCNTY31129N31129</t>
  </si>
  <si>
    <t>3112999999</t>
  </si>
  <si>
    <t>Nemaha County</t>
  </si>
  <si>
    <t>Nemaha County, NE</t>
  </si>
  <si>
    <t>NCNTY31127N31127</t>
  </si>
  <si>
    <t>3112799999</t>
  </si>
  <si>
    <t>Nance County</t>
  </si>
  <si>
    <t>Nance County, NE</t>
  </si>
  <si>
    <t>NCNTY31125N31125</t>
  </si>
  <si>
    <t>3112599999</t>
  </si>
  <si>
    <t>Morrill County</t>
  </si>
  <si>
    <t>Morrill County, NE</t>
  </si>
  <si>
    <t>NCNTY31123N31123</t>
  </si>
  <si>
    <t>3112399999</t>
  </si>
  <si>
    <t>Merrick County</t>
  </si>
  <si>
    <t>Merrick County, NE HUD Metro FMR Area</t>
  </si>
  <si>
    <t>METRO24260N31121</t>
  </si>
  <si>
    <t>3112199999</t>
  </si>
  <si>
    <t>Madison County, NE</t>
  </si>
  <si>
    <t>NCNTY31119N31119</t>
  </si>
  <si>
    <t>3111999999</t>
  </si>
  <si>
    <t>McPherson County, NE</t>
  </si>
  <si>
    <t>NCNTY31117N31117</t>
  </si>
  <si>
    <t>3111799999</t>
  </si>
  <si>
    <t>Loup County</t>
  </si>
  <si>
    <t>Loup County, NE</t>
  </si>
  <si>
    <t>NCNTY31115N31115</t>
  </si>
  <si>
    <t>3111599999</t>
  </si>
  <si>
    <t>Logan County, NE</t>
  </si>
  <si>
    <t>NCNTY31113N31113</t>
  </si>
  <si>
    <t>3111399999</t>
  </si>
  <si>
    <t>Lincoln County, NE</t>
  </si>
  <si>
    <t>NCNTY31111N31111</t>
  </si>
  <si>
    <t>3111199999</t>
  </si>
  <si>
    <t>Lincoln, NE HUD Metro FMR Area</t>
  </si>
  <si>
    <t>METRO30700M30700</t>
  </si>
  <si>
    <t>3110999999</t>
  </si>
  <si>
    <t>Knox County, NE</t>
  </si>
  <si>
    <t>NCNTY31107N31107</t>
  </si>
  <si>
    <t>3110799999</t>
  </si>
  <si>
    <t>Kimball County</t>
  </si>
  <si>
    <t>Kimball County, NE</t>
  </si>
  <si>
    <t>NCNTY31105N31105</t>
  </si>
  <si>
    <t>3110599999</t>
  </si>
  <si>
    <t>Keya Paha County</t>
  </si>
  <si>
    <t>Keya Paha County, NE</t>
  </si>
  <si>
    <t>NCNTY31103N31103</t>
  </si>
  <si>
    <t>3110399999</t>
  </si>
  <si>
    <t>Keith County</t>
  </si>
  <si>
    <t>Keith County, NE</t>
  </si>
  <si>
    <t>NCNTY31101N31101</t>
  </si>
  <si>
    <t>3110199999</t>
  </si>
  <si>
    <t>Kearney County</t>
  </si>
  <si>
    <t>Kearney County, NE</t>
  </si>
  <si>
    <t>NCNTY31099N31099</t>
  </si>
  <si>
    <t>3109999999</t>
  </si>
  <si>
    <t>Johnson County, NE</t>
  </si>
  <si>
    <t>NCNTY31097N31097</t>
  </si>
  <si>
    <t>3109799999</t>
  </si>
  <si>
    <t>Jefferson County, NE</t>
  </si>
  <si>
    <t>NCNTY31095N31095</t>
  </si>
  <si>
    <t>3109599999</t>
  </si>
  <si>
    <t>Howard County, NE HUD Metro FMR Area</t>
  </si>
  <si>
    <t>METRO24260N31093</t>
  </si>
  <si>
    <t>3109399999</t>
  </si>
  <si>
    <t>Hooker County</t>
  </si>
  <si>
    <t>Hooker County, NE</t>
  </si>
  <si>
    <t>NCNTY31091N31091</t>
  </si>
  <si>
    <t>3109199999</t>
  </si>
  <si>
    <t>Holt County</t>
  </si>
  <si>
    <t>Holt County, NE</t>
  </si>
  <si>
    <t>NCNTY31089N31089</t>
  </si>
  <si>
    <t>3108999999</t>
  </si>
  <si>
    <t>Hitchcock County</t>
  </si>
  <si>
    <t>Hitchcock County, NE</t>
  </si>
  <si>
    <t>NCNTY31087N31087</t>
  </si>
  <si>
    <t>3108799999</t>
  </si>
  <si>
    <t>Hayes County</t>
  </si>
  <si>
    <t>Hayes County, NE</t>
  </si>
  <si>
    <t>NCNTY31085N31085</t>
  </si>
  <si>
    <t>3108599999</t>
  </si>
  <si>
    <t>Harlan County</t>
  </si>
  <si>
    <t>Harlan County, NE</t>
  </si>
  <si>
    <t>NCNTY31083N31083</t>
  </si>
  <si>
    <t>3108399999</t>
  </si>
  <si>
    <t>Hamilton County, NE HUD Metro FMR Area</t>
  </si>
  <si>
    <t>METRO24260N31081</t>
  </si>
  <si>
    <t>3108199999</t>
  </si>
  <si>
    <t>Hall County, NE HUD Metro FMR Area</t>
  </si>
  <si>
    <t>METRO24260N31079</t>
  </si>
  <si>
    <t>3107999999</t>
  </si>
  <si>
    <t>Greeley County</t>
  </si>
  <si>
    <t>Greeley County, NE</t>
  </si>
  <si>
    <t>NCNTY31077N31077</t>
  </si>
  <si>
    <t>3107799999</t>
  </si>
  <si>
    <t>Grant County, NE</t>
  </si>
  <si>
    <t>NCNTY31075N31075</t>
  </si>
  <si>
    <t>3107599999</t>
  </si>
  <si>
    <t>Gosper County</t>
  </si>
  <si>
    <t>Gosper County, NE</t>
  </si>
  <si>
    <t>NCNTY31073N31073</t>
  </si>
  <si>
    <t>3107399999</t>
  </si>
  <si>
    <t>Garfield County, NE</t>
  </si>
  <si>
    <t>NCNTY31071N31071</t>
  </si>
  <si>
    <t>3107199999</t>
  </si>
  <si>
    <t>Garden County</t>
  </si>
  <si>
    <t>Garden County, NE</t>
  </si>
  <si>
    <t>NCNTY31069N31069</t>
  </si>
  <si>
    <t>3106999999</t>
  </si>
  <si>
    <t>Gage County</t>
  </si>
  <si>
    <t>Gage County, NE</t>
  </si>
  <si>
    <t>NCNTY31067N31067</t>
  </si>
  <si>
    <t>3106799999</t>
  </si>
  <si>
    <t>Furnas County</t>
  </si>
  <si>
    <t>Furnas County, NE</t>
  </si>
  <si>
    <t>NCNTY31065N31065</t>
  </si>
  <si>
    <t>3106599999</t>
  </si>
  <si>
    <t>Frontier County</t>
  </si>
  <si>
    <t>Frontier County, NE</t>
  </si>
  <si>
    <t>NCNTY31063N31063</t>
  </si>
  <si>
    <t>3106399999</t>
  </si>
  <si>
    <t>Franklin County, NE</t>
  </si>
  <si>
    <t>NCNTY31061N31061</t>
  </si>
  <si>
    <t>3106199999</t>
  </si>
  <si>
    <t>Fillmore County</t>
  </si>
  <si>
    <t>Fillmore County, NE</t>
  </si>
  <si>
    <t>NCNTY31059N31059</t>
  </si>
  <si>
    <t>3105999999</t>
  </si>
  <si>
    <t>Dundy County</t>
  </si>
  <si>
    <t>Dundy County, NE</t>
  </si>
  <si>
    <t>NCNTY31057N31057</t>
  </si>
  <si>
    <t>3105799999</t>
  </si>
  <si>
    <t>3105599999</t>
  </si>
  <si>
    <t>Dodge County, NE</t>
  </si>
  <si>
    <t>NCNTY31053N31053</t>
  </si>
  <si>
    <t>3105399999</t>
  </si>
  <si>
    <t>Dixon County</t>
  </si>
  <si>
    <t>3105199999</t>
  </si>
  <si>
    <t>Deuel County, NE</t>
  </si>
  <si>
    <t>NCNTY31049N31049</t>
  </si>
  <si>
    <t>3104999999</t>
  </si>
  <si>
    <t>Dawson County, NE</t>
  </si>
  <si>
    <t>NCNTY31047N31047</t>
  </si>
  <si>
    <t>3104799999</t>
  </si>
  <si>
    <t>Dawes County</t>
  </si>
  <si>
    <t>Dawes County, NE</t>
  </si>
  <si>
    <t>NCNTY31045N31045</t>
  </si>
  <si>
    <t>3104599999</t>
  </si>
  <si>
    <t>Dakota County</t>
  </si>
  <si>
    <t>3104399999</t>
  </si>
  <si>
    <t>Custer County, NE</t>
  </si>
  <si>
    <t>NCNTY31041N31041</t>
  </si>
  <si>
    <t>3104199999</t>
  </si>
  <si>
    <t>Cuming County</t>
  </si>
  <si>
    <t>Cuming County, NE</t>
  </si>
  <si>
    <t>NCNTY31039N31039</t>
  </si>
  <si>
    <t>3103999999</t>
  </si>
  <si>
    <t>Colfax County, NE</t>
  </si>
  <si>
    <t>NCNTY31037N31037</t>
  </si>
  <si>
    <t>3103799999</t>
  </si>
  <si>
    <t>Clay County, NE</t>
  </si>
  <si>
    <t>NCNTY31035N31035</t>
  </si>
  <si>
    <t>3103599999</t>
  </si>
  <si>
    <t>Cheyenne County</t>
  </si>
  <si>
    <t>Cheyenne County, NE</t>
  </si>
  <si>
    <t>NCNTY31033N31033</t>
  </si>
  <si>
    <t>3103399999</t>
  </si>
  <si>
    <t>Cherry County</t>
  </si>
  <si>
    <t>Cherry County, NE</t>
  </si>
  <si>
    <t>NCNTY31031N31031</t>
  </si>
  <si>
    <t>3103199999</t>
  </si>
  <si>
    <t>Chase County</t>
  </si>
  <si>
    <t>Chase County, NE</t>
  </si>
  <si>
    <t>NCNTY31029N31029</t>
  </si>
  <si>
    <t>3102999999</t>
  </si>
  <si>
    <t>Cedar County</t>
  </si>
  <si>
    <t>Cedar County, NE</t>
  </si>
  <si>
    <t>NCNTY31027N31027</t>
  </si>
  <si>
    <t>3102799999</t>
  </si>
  <si>
    <t>3102599999</t>
  </si>
  <si>
    <t>Butler County, NE</t>
  </si>
  <si>
    <t>NCNTY31023N31023</t>
  </si>
  <si>
    <t>3102399999</t>
  </si>
  <si>
    <t>Burt County</t>
  </si>
  <si>
    <t>Burt County, NE</t>
  </si>
  <si>
    <t>NCNTY31021N31021</t>
  </si>
  <si>
    <t>3102199999</t>
  </si>
  <si>
    <t>Buffalo County, NE</t>
  </si>
  <si>
    <t>NCNTY31019N31019</t>
  </si>
  <si>
    <t>3101999999</t>
  </si>
  <si>
    <t>Brown County, NE</t>
  </si>
  <si>
    <t>NCNTY31017N31017</t>
  </si>
  <si>
    <t>3101799999</t>
  </si>
  <si>
    <t>Boyd County</t>
  </si>
  <si>
    <t>Boyd County, NE</t>
  </si>
  <si>
    <t>NCNTY31015N31015</t>
  </si>
  <si>
    <t>3101599999</t>
  </si>
  <si>
    <t>Box Butte County</t>
  </si>
  <si>
    <t>Box Butte County, NE</t>
  </si>
  <si>
    <t>NCNTY31013N31013</t>
  </si>
  <si>
    <t>3101399999</t>
  </si>
  <si>
    <t>Boone County, NE</t>
  </si>
  <si>
    <t>NCNTY31011N31011</t>
  </si>
  <si>
    <t>3101199999</t>
  </si>
  <si>
    <t>Blaine County, NE</t>
  </si>
  <si>
    <t>NCNTY31009N31009</t>
  </si>
  <si>
    <t>3100999999</t>
  </si>
  <si>
    <t>Banner County</t>
  </si>
  <si>
    <t>Banner County, NE</t>
  </si>
  <si>
    <t>NCNTY31007N31007</t>
  </si>
  <si>
    <t>3100799999</t>
  </si>
  <si>
    <t>Arthur County</t>
  </si>
  <si>
    <t>Arthur County, NE</t>
  </si>
  <si>
    <t>NCNTY31005N31005</t>
  </si>
  <si>
    <t>3100599999</t>
  </si>
  <si>
    <t>Antelope County</t>
  </si>
  <si>
    <t>Antelope County, NE</t>
  </si>
  <si>
    <t>NCNTY31003N31003</t>
  </si>
  <si>
    <t>3100399999</t>
  </si>
  <si>
    <t>Adams County, NE</t>
  </si>
  <si>
    <t>NCNTY31001N31001</t>
  </si>
  <si>
    <t>3100199999</t>
  </si>
  <si>
    <t>Montana</t>
  </si>
  <si>
    <t>Yellowstone County</t>
  </si>
  <si>
    <t>Billings, MT HUD Metro FMR Area</t>
  </si>
  <si>
    <t>METRO13740M13740</t>
  </si>
  <si>
    <t>3011199999</t>
  </si>
  <si>
    <t>Wibaux County</t>
  </si>
  <si>
    <t>Wibaux County, MT</t>
  </si>
  <si>
    <t>NCNTY30109N30109</t>
  </si>
  <si>
    <t>3010999999</t>
  </si>
  <si>
    <t>Wheatland County</t>
  </si>
  <si>
    <t>Wheatland County, MT</t>
  </si>
  <si>
    <t>NCNTY30107N30107</t>
  </si>
  <si>
    <t>3010799999</t>
  </si>
  <si>
    <t>Valley County, MT</t>
  </si>
  <si>
    <t>NCNTY30105N30105</t>
  </si>
  <si>
    <t>3010599999</t>
  </si>
  <si>
    <t>Treasure County</t>
  </si>
  <si>
    <t>Treasure County, MT</t>
  </si>
  <si>
    <t>NCNTY30103N30103</t>
  </si>
  <si>
    <t>3010399999</t>
  </si>
  <si>
    <t>Toole County</t>
  </si>
  <si>
    <t>Toole County, MT</t>
  </si>
  <si>
    <t>NCNTY30101N30101</t>
  </si>
  <si>
    <t>3010199999</t>
  </si>
  <si>
    <t>Teton County, MT</t>
  </si>
  <si>
    <t>NCNTY30099N30099</t>
  </si>
  <si>
    <t>3009999999</t>
  </si>
  <si>
    <t>Sweet Grass County</t>
  </si>
  <si>
    <t>Sweet Grass County, MT</t>
  </si>
  <si>
    <t>NCNTY30097N30097</t>
  </si>
  <si>
    <t>3009799999</t>
  </si>
  <si>
    <t>Stillwater County</t>
  </si>
  <si>
    <t>Stillwater County, MT</t>
  </si>
  <si>
    <t>NCNTY30095N30095</t>
  </si>
  <si>
    <t>3009599999</t>
  </si>
  <si>
    <t>Silver Bow County</t>
  </si>
  <si>
    <t>Silver Bow County, MT</t>
  </si>
  <si>
    <t>NCNTY30093N30093</t>
  </si>
  <si>
    <t>3009399999</t>
  </si>
  <si>
    <t>Sheridan County, MT</t>
  </si>
  <si>
    <t>NCNTY30091N30091</t>
  </si>
  <si>
    <t>3009199999</t>
  </si>
  <si>
    <t>Sanders County</t>
  </si>
  <si>
    <t>Sanders County, MT</t>
  </si>
  <si>
    <t>NCNTY30089N30089</t>
  </si>
  <si>
    <t>3008999999</t>
  </si>
  <si>
    <t>Rosebud County</t>
  </si>
  <si>
    <t>Rosebud County, MT</t>
  </si>
  <si>
    <t>NCNTY30087N30087</t>
  </si>
  <si>
    <t>3008799999</t>
  </si>
  <si>
    <t>Roosevelt County, MT</t>
  </si>
  <si>
    <t>NCNTY30085N30085</t>
  </si>
  <si>
    <t>3008599999</t>
  </si>
  <si>
    <t>Richland County, MT</t>
  </si>
  <si>
    <t>NCNTY30083N30083</t>
  </si>
  <si>
    <t>3008399999</t>
  </si>
  <si>
    <t>Ravalli County</t>
  </si>
  <si>
    <t>Ravalli County, MT</t>
  </si>
  <si>
    <t>NCNTY30081N30081</t>
  </si>
  <si>
    <t>3008199999</t>
  </si>
  <si>
    <t>Prairie County</t>
  </si>
  <si>
    <t>Prairie County, MT</t>
  </si>
  <si>
    <t>NCNTY30079N30079</t>
  </si>
  <si>
    <t>3007999999</t>
  </si>
  <si>
    <t>Powell County</t>
  </si>
  <si>
    <t>Powell County, MT</t>
  </si>
  <si>
    <t>NCNTY30077N30077</t>
  </si>
  <si>
    <t>3007799999</t>
  </si>
  <si>
    <t>Powder River County</t>
  </si>
  <si>
    <t>Powder River County, MT</t>
  </si>
  <si>
    <t>NCNTY30075N30075</t>
  </si>
  <si>
    <t>3007599999</t>
  </si>
  <si>
    <t>Pondera County</t>
  </si>
  <si>
    <t>Pondera County, MT</t>
  </si>
  <si>
    <t>NCNTY30073N30073</t>
  </si>
  <si>
    <t>3007399999</t>
  </si>
  <si>
    <t>Phillips County</t>
  </si>
  <si>
    <t>Phillips County, MT</t>
  </si>
  <si>
    <t>NCNTY30071N30071</t>
  </si>
  <si>
    <t>3007199999</t>
  </si>
  <si>
    <t>Petroleum County</t>
  </si>
  <si>
    <t>Petroleum County, MT</t>
  </si>
  <si>
    <t>NCNTY30069N30069</t>
  </si>
  <si>
    <t>3006999999</t>
  </si>
  <si>
    <t>Park County, MT</t>
  </si>
  <si>
    <t>NCNTY30067N30067</t>
  </si>
  <si>
    <t>3006799999</t>
  </si>
  <si>
    <t>Musselshell County</t>
  </si>
  <si>
    <t>Musselshell County, MT</t>
  </si>
  <si>
    <t>NCNTY30065N30065</t>
  </si>
  <si>
    <t>3006599999</t>
  </si>
  <si>
    <t>Missoula County</t>
  </si>
  <si>
    <t>Missoula, MT MSA</t>
  </si>
  <si>
    <t>METRO33540M33540</t>
  </si>
  <si>
    <t>3006399999</t>
  </si>
  <si>
    <t>Mineral County, MT</t>
  </si>
  <si>
    <t>NCNTY30061N30061</t>
  </si>
  <si>
    <t>3006199999</t>
  </si>
  <si>
    <t>Meagher County</t>
  </si>
  <si>
    <t>Meagher County, MT</t>
  </si>
  <si>
    <t>NCNTY30059N30059</t>
  </si>
  <si>
    <t>3005999999</t>
  </si>
  <si>
    <t>Madison County, MT</t>
  </si>
  <si>
    <t>NCNTY30057N30057</t>
  </si>
  <si>
    <t>3005799999</t>
  </si>
  <si>
    <t>McCone County</t>
  </si>
  <si>
    <t>McCone County, MT</t>
  </si>
  <si>
    <t>NCNTY30055N30055</t>
  </si>
  <si>
    <t>3005599999</t>
  </si>
  <si>
    <t>Lincoln County, MT</t>
  </si>
  <si>
    <t>NCNTY30053N30053</t>
  </si>
  <si>
    <t>3005399999</t>
  </si>
  <si>
    <t>Liberty County, MT</t>
  </si>
  <si>
    <t>NCNTY30051N30051</t>
  </si>
  <si>
    <t>3005199999</t>
  </si>
  <si>
    <t>Lewis and Clark County</t>
  </si>
  <si>
    <t>Lewis and Clark County, MT</t>
  </si>
  <si>
    <t>NCNTY30049N30049</t>
  </si>
  <si>
    <t>3004999999</t>
  </si>
  <si>
    <t>Lake County, MT</t>
  </si>
  <si>
    <t>NCNTY30047N30047</t>
  </si>
  <si>
    <t>3004799999</t>
  </si>
  <si>
    <t>Judith Basin County</t>
  </si>
  <si>
    <t>Judith Basin County, MT</t>
  </si>
  <si>
    <t>NCNTY30045N30045</t>
  </si>
  <si>
    <t>3004599999</t>
  </si>
  <si>
    <t>Jefferson County, MT</t>
  </si>
  <si>
    <t>NCNTY30043N30043</t>
  </si>
  <si>
    <t>3004399999</t>
  </si>
  <si>
    <t>Hill County, MT</t>
  </si>
  <si>
    <t>NCNTY30041N30041</t>
  </si>
  <si>
    <t>3004199999</t>
  </si>
  <si>
    <t>Granite County</t>
  </si>
  <si>
    <t>Granite County, MT</t>
  </si>
  <si>
    <t>NCNTY30039N30039</t>
  </si>
  <si>
    <t>3003999999</t>
  </si>
  <si>
    <t>Golden Valley County, MT HUD Metro FMR Area</t>
  </si>
  <si>
    <t>METRO13740N30037</t>
  </si>
  <si>
    <t>3003799999</t>
  </si>
  <si>
    <t>Glacier County</t>
  </si>
  <si>
    <t>Glacier County, MT</t>
  </si>
  <si>
    <t>NCNTY30035N30035</t>
  </si>
  <si>
    <t>3003599999</t>
  </si>
  <si>
    <t>Garfield County, MT</t>
  </si>
  <si>
    <t>NCNTY30033N30033</t>
  </si>
  <si>
    <t>3003399999</t>
  </si>
  <si>
    <t>Gallatin County</t>
  </si>
  <si>
    <t>Gallatin County, MT</t>
  </si>
  <si>
    <t>NCNTY30031N30031</t>
  </si>
  <si>
    <t>3003199999</t>
  </si>
  <si>
    <t>Flathead County</t>
  </si>
  <si>
    <t>Flathead County, MT</t>
  </si>
  <si>
    <t>NCNTY30029N30029</t>
  </si>
  <si>
    <t>3002999999</t>
  </si>
  <si>
    <t>Fergus County</t>
  </si>
  <si>
    <t>Fergus County, MT</t>
  </si>
  <si>
    <t>NCNTY30027N30027</t>
  </si>
  <si>
    <t>3002799999</t>
  </si>
  <si>
    <t>Fallon County</t>
  </si>
  <si>
    <t>Fallon County, MT</t>
  </si>
  <si>
    <t>NCNTY30025N30025</t>
  </si>
  <si>
    <t>3002599999</t>
  </si>
  <si>
    <t>Deer Lodge County</t>
  </si>
  <si>
    <t>Deer Lodge County, MT</t>
  </si>
  <si>
    <t>NCNTY30023N30023</t>
  </si>
  <si>
    <t>3002399999</t>
  </si>
  <si>
    <t>Dawson County, MT</t>
  </si>
  <si>
    <t>NCNTY30021N30021</t>
  </si>
  <si>
    <t>3002199999</t>
  </si>
  <si>
    <t>Daniels County</t>
  </si>
  <si>
    <t>Daniels County, MT</t>
  </si>
  <si>
    <t>NCNTY30019N30019</t>
  </si>
  <si>
    <t>3001999999</t>
  </si>
  <si>
    <t>Custer County, MT</t>
  </si>
  <si>
    <t>NCNTY30017N30017</t>
  </si>
  <si>
    <t>3001799999</t>
  </si>
  <si>
    <t>Chouteau County</t>
  </si>
  <si>
    <t>Chouteau County, MT</t>
  </si>
  <si>
    <t>NCNTY30015N30015</t>
  </si>
  <si>
    <t>3001599999</t>
  </si>
  <si>
    <t>Cascade County</t>
  </si>
  <si>
    <t>Great Falls, MT MSA</t>
  </si>
  <si>
    <t>METRO24500M24500</t>
  </si>
  <si>
    <t>3001399999</t>
  </si>
  <si>
    <t>Carter County, MT</t>
  </si>
  <si>
    <t>NCNTY30011N30011</t>
  </si>
  <si>
    <t>3001199999</t>
  </si>
  <si>
    <t>3000999999</t>
  </si>
  <si>
    <t>Broadwater County</t>
  </si>
  <si>
    <t>Broadwater County, MT</t>
  </si>
  <si>
    <t>NCNTY30007N30007</t>
  </si>
  <si>
    <t>3000799999</t>
  </si>
  <si>
    <t>Blaine County, MT</t>
  </si>
  <si>
    <t>NCNTY30005N30005</t>
  </si>
  <si>
    <t>3000599999</t>
  </si>
  <si>
    <t>Big Horn County, MT</t>
  </si>
  <si>
    <t>NCNTY30003N30003</t>
  </si>
  <si>
    <t>3000399999</t>
  </si>
  <si>
    <t>Beaverhead County</t>
  </si>
  <si>
    <t>Beaverhead County, MT</t>
  </si>
  <si>
    <t>NCNTY30001N30001</t>
  </si>
  <si>
    <t>3000199999</t>
  </si>
  <si>
    <t>Missouri</t>
  </si>
  <si>
    <t>St. Louis city</t>
  </si>
  <si>
    <t>St. Louis, MO-IL HUD Metro FMR Area</t>
  </si>
  <si>
    <t>METRO41180M41180</t>
  </si>
  <si>
    <t>2951099999</t>
  </si>
  <si>
    <t>Wright County</t>
  </si>
  <si>
    <t>Wright County, MO</t>
  </si>
  <si>
    <t>NCNTY29229N29229</t>
  </si>
  <si>
    <t>2922999999</t>
  </si>
  <si>
    <t>Worth County</t>
  </si>
  <si>
    <t>Worth County, MO</t>
  </si>
  <si>
    <t>NCNTY29227N29227</t>
  </si>
  <si>
    <t>2922799999</t>
  </si>
  <si>
    <t>Springfield, MO HUD Metro FMR Area</t>
  </si>
  <si>
    <t>METRO44180M44180</t>
  </si>
  <si>
    <t>2922599999</t>
  </si>
  <si>
    <t>Wayne County, MO</t>
  </si>
  <si>
    <t>NCNTY29223N29223</t>
  </si>
  <si>
    <t>2922399999</t>
  </si>
  <si>
    <t>Washington County, MO</t>
  </si>
  <si>
    <t>NCNTY29221N29221</t>
  </si>
  <si>
    <t>2922199999</t>
  </si>
  <si>
    <t>2921999999</t>
  </si>
  <si>
    <t>Vernon County, MO</t>
  </si>
  <si>
    <t>NCNTY29217N29217</t>
  </si>
  <si>
    <t>2921799999</t>
  </si>
  <si>
    <t>Texas County, MO</t>
  </si>
  <si>
    <t>NCNTY29215N29215</t>
  </si>
  <si>
    <t>2921599999</t>
  </si>
  <si>
    <t>Taney County</t>
  </si>
  <si>
    <t>Taney County, MO</t>
  </si>
  <si>
    <t>NCNTY29213N29213</t>
  </si>
  <si>
    <t>2921399999</t>
  </si>
  <si>
    <t>Sullivan County, MO</t>
  </si>
  <si>
    <t>NCNTY29211N29211</t>
  </si>
  <si>
    <t>2921199999</t>
  </si>
  <si>
    <t>Stone County</t>
  </si>
  <si>
    <t>Stone County, MO</t>
  </si>
  <si>
    <t>NCNTY29209N29209</t>
  </si>
  <si>
    <t>2920999999</t>
  </si>
  <si>
    <t>Stoddard County</t>
  </si>
  <si>
    <t>Stoddard County, MO</t>
  </si>
  <si>
    <t>NCNTY29207N29207</t>
  </si>
  <si>
    <t>2920799999</t>
  </si>
  <si>
    <t>Shelby County, MO</t>
  </si>
  <si>
    <t>NCNTY29205N29205</t>
  </si>
  <si>
    <t>2920599999</t>
  </si>
  <si>
    <t>Shannon County, MO</t>
  </si>
  <si>
    <t>NCNTY29203N29203</t>
  </si>
  <si>
    <t>2920399999</t>
  </si>
  <si>
    <t>Scott County, MO</t>
  </si>
  <si>
    <t>NCNTY29201N29201</t>
  </si>
  <si>
    <t>2920199999</t>
  </si>
  <si>
    <t>Scotland County, MO</t>
  </si>
  <si>
    <t>NCNTY29199N29199</t>
  </si>
  <si>
    <t>2919999999</t>
  </si>
  <si>
    <t>Schuyler County, MO</t>
  </si>
  <si>
    <t>NCNTY29197N29197</t>
  </si>
  <si>
    <t>2919799999</t>
  </si>
  <si>
    <t>Saline County, MO</t>
  </si>
  <si>
    <t>NCNTY29195N29195</t>
  </si>
  <si>
    <t>2919599999</t>
  </si>
  <si>
    <t>St. Louis County</t>
  </si>
  <si>
    <t>2918999999</t>
  </si>
  <si>
    <t>St. Francois County</t>
  </si>
  <si>
    <t>St. Francois County, MO</t>
  </si>
  <si>
    <t>NCNTY29187N29187</t>
  </si>
  <si>
    <t>2918799999</t>
  </si>
  <si>
    <t>Ste. Genevieve County</t>
  </si>
  <si>
    <t>Ste. Genevieve County, MO</t>
  </si>
  <si>
    <t>NCNTY29186N29186</t>
  </si>
  <si>
    <t>2918699999</t>
  </si>
  <si>
    <t>St. Clair County</t>
  </si>
  <si>
    <t>St. Clair County, MO</t>
  </si>
  <si>
    <t>NCNTY29185N29185</t>
  </si>
  <si>
    <t>2918599999</t>
  </si>
  <si>
    <t>St. Charles County</t>
  </si>
  <si>
    <t>2918399999</t>
  </si>
  <si>
    <t>Ripley County</t>
  </si>
  <si>
    <t>Ripley County, MO</t>
  </si>
  <si>
    <t>NCNTY29181N29181</t>
  </si>
  <si>
    <t>2918199999</t>
  </si>
  <si>
    <t>Reynolds County</t>
  </si>
  <si>
    <t>Reynolds County, MO</t>
  </si>
  <si>
    <t>NCNTY29179N29179</t>
  </si>
  <si>
    <t>2917999999</t>
  </si>
  <si>
    <t>Ray County</t>
  </si>
  <si>
    <t>Kansas City, MO-KS HUD Metro FMR Area</t>
  </si>
  <si>
    <t>METRO28140M28140</t>
  </si>
  <si>
    <t>2917799999</t>
  </si>
  <si>
    <t>Randolph County, MO</t>
  </si>
  <si>
    <t>NCNTY29175N29175</t>
  </si>
  <si>
    <t>2917599999</t>
  </si>
  <si>
    <t>Ralls County</t>
  </si>
  <si>
    <t>Ralls County, MO</t>
  </si>
  <si>
    <t>NCNTY29173N29173</t>
  </si>
  <si>
    <t>2917399999</t>
  </si>
  <si>
    <t>Putnam County, MO</t>
  </si>
  <si>
    <t>NCNTY29171N29171</t>
  </si>
  <si>
    <t>2917199999</t>
  </si>
  <si>
    <t>Pulaski County, MO</t>
  </si>
  <si>
    <t>NCNTY29169N29169</t>
  </si>
  <si>
    <t>2916999999</t>
  </si>
  <si>
    <t>Polk County, MO HUD Metro FMR Area</t>
  </si>
  <si>
    <t>METRO44180N29167</t>
  </si>
  <si>
    <t>2916799999</t>
  </si>
  <si>
    <t>2916599999</t>
  </si>
  <si>
    <t>Pike County, MO</t>
  </si>
  <si>
    <t>NCNTY29163N29163</t>
  </si>
  <si>
    <t>2916399999</t>
  </si>
  <si>
    <t>Phelps County, MO</t>
  </si>
  <si>
    <t>NCNTY29161N29161</t>
  </si>
  <si>
    <t>2916199999</t>
  </si>
  <si>
    <t>Pettis County</t>
  </si>
  <si>
    <t>Pettis County, MO</t>
  </si>
  <si>
    <t>NCNTY29159N29159</t>
  </si>
  <si>
    <t>2915999999</t>
  </si>
  <si>
    <t>Perry County, MO</t>
  </si>
  <si>
    <t>NCNTY29157N29157</t>
  </si>
  <si>
    <t>2915799999</t>
  </si>
  <si>
    <t>Pemiscot County</t>
  </si>
  <si>
    <t>Pemiscot County, MO</t>
  </si>
  <si>
    <t>NCNTY29155N29155</t>
  </si>
  <si>
    <t>2915599999</t>
  </si>
  <si>
    <t>Ozark County</t>
  </si>
  <si>
    <t>Ozark County, MO</t>
  </si>
  <si>
    <t>NCNTY29153N29153</t>
  </si>
  <si>
    <t>2915399999</t>
  </si>
  <si>
    <t>Jefferson City, MO HUD Metro FMR Area</t>
  </si>
  <si>
    <t>METRO27620M27620</t>
  </si>
  <si>
    <t>2915199999</t>
  </si>
  <si>
    <t>Oregon County</t>
  </si>
  <si>
    <t>Oregon County, MO</t>
  </si>
  <si>
    <t>NCNTY29149N29149</t>
  </si>
  <si>
    <t>2914999999</t>
  </si>
  <si>
    <t>Nodaway County</t>
  </si>
  <si>
    <t>Nodaway County, MO</t>
  </si>
  <si>
    <t>NCNTY29147N29147</t>
  </si>
  <si>
    <t>2914799999</t>
  </si>
  <si>
    <t>Joplin, MO MSA</t>
  </si>
  <si>
    <t>METRO27900M27900</t>
  </si>
  <si>
    <t>2914599999</t>
  </si>
  <si>
    <t>New Madrid County</t>
  </si>
  <si>
    <t>New Madrid County, MO</t>
  </si>
  <si>
    <t>NCNTY29143N29143</t>
  </si>
  <si>
    <t>2914399999</t>
  </si>
  <si>
    <t>Morgan County, MO</t>
  </si>
  <si>
    <t>NCNTY29141N29141</t>
  </si>
  <si>
    <t>2914199999</t>
  </si>
  <si>
    <t>Montgomery County, MO</t>
  </si>
  <si>
    <t>NCNTY29139N29139</t>
  </si>
  <si>
    <t>2913999999</t>
  </si>
  <si>
    <t>Monroe County, MO</t>
  </si>
  <si>
    <t>NCNTY29137N29137</t>
  </si>
  <si>
    <t>2913799999</t>
  </si>
  <si>
    <t>Moniteau County</t>
  </si>
  <si>
    <t>Moniteau County, MO HUD Metro FMR Area</t>
  </si>
  <si>
    <t>METRO27620N29135</t>
  </si>
  <si>
    <t>2913599999</t>
  </si>
  <si>
    <t>Mississippi County</t>
  </si>
  <si>
    <t>Mississippi County, MO</t>
  </si>
  <si>
    <t>NCNTY29133N29133</t>
  </si>
  <si>
    <t>2913399999</t>
  </si>
  <si>
    <t>Miller County</t>
  </si>
  <si>
    <t>Miller County, MO</t>
  </si>
  <si>
    <t>NCNTY29131N29131</t>
  </si>
  <si>
    <t>2913199999</t>
  </si>
  <si>
    <t>Mercer County, MO</t>
  </si>
  <si>
    <t>NCNTY29129N29129</t>
  </si>
  <si>
    <t>2912999999</t>
  </si>
  <si>
    <t>Marion County, MO</t>
  </si>
  <si>
    <t>NCNTY29127N29127</t>
  </si>
  <si>
    <t>2912799999</t>
  </si>
  <si>
    <t>Maries County</t>
  </si>
  <si>
    <t>Maries County, MO</t>
  </si>
  <si>
    <t>NCNTY29125N29125</t>
  </si>
  <si>
    <t>2912599999</t>
  </si>
  <si>
    <t>Madison County, MO</t>
  </si>
  <si>
    <t>NCNTY29123N29123</t>
  </si>
  <si>
    <t>2912399999</t>
  </si>
  <si>
    <t>Macon County, MO</t>
  </si>
  <si>
    <t>NCNTY29121N29121</t>
  </si>
  <si>
    <t>2912199999</t>
  </si>
  <si>
    <t>McDonald County</t>
  </si>
  <si>
    <t>McDonald County, MO HUD Metro FMR Area</t>
  </si>
  <si>
    <t>METRO22220N29119</t>
  </si>
  <si>
    <t>2911999999</t>
  </si>
  <si>
    <t>Livingston County, MO</t>
  </si>
  <si>
    <t>NCNTY29117N29117</t>
  </si>
  <si>
    <t>2911799999</t>
  </si>
  <si>
    <t>Linn County, MO</t>
  </si>
  <si>
    <t>NCNTY29115N29115</t>
  </si>
  <si>
    <t>2911599999</t>
  </si>
  <si>
    <t>2911399999</t>
  </si>
  <si>
    <t>Lewis County, MO</t>
  </si>
  <si>
    <t>NCNTY29111N29111</t>
  </si>
  <si>
    <t>2911199999</t>
  </si>
  <si>
    <t>Lawrence County, MO</t>
  </si>
  <si>
    <t>NCNTY29109N29109</t>
  </si>
  <si>
    <t>2910999999</t>
  </si>
  <si>
    <t>2910799999</t>
  </si>
  <si>
    <t>Laclede County</t>
  </si>
  <si>
    <t>Laclede County, MO</t>
  </si>
  <si>
    <t>NCNTY29105N29105</t>
  </si>
  <si>
    <t>2910599999</t>
  </si>
  <si>
    <t>Knox County, MO</t>
  </si>
  <si>
    <t>NCNTY29103N29103</t>
  </si>
  <si>
    <t>2910399999</t>
  </si>
  <si>
    <t>Johnson County, MO</t>
  </si>
  <si>
    <t>NCNTY29101N29101</t>
  </si>
  <si>
    <t>2910199999</t>
  </si>
  <si>
    <t>2909999999</t>
  </si>
  <si>
    <t>2909799999</t>
  </si>
  <si>
    <t>2909599999</t>
  </si>
  <si>
    <t>Iron County, MO</t>
  </si>
  <si>
    <t>NCNTY29093N29093</t>
  </si>
  <si>
    <t>2909399999</t>
  </si>
  <si>
    <t>Howell County</t>
  </si>
  <si>
    <t>Howell County, MO</t>
  </si>
  <si>
    <t>NCNTY29091N29091</t>
  </si>
  <si>
    <t>2909199999</t>
  </si>
  <si>
    <t>Howard County, MO</t>
  </si>
  <si>
    <t>NCNTY29089N29089</t>
  </si>
  <si>
    <t>2908999999</t>
  </si>
  <si>
    <t>Holt County, MO</t>
  </si>
  <si>
    <t>NCNTY29087N29087</t>
  </si>
  <si>
    <t>2908799999</t>
  </si>
  <si>
    <t>Hickory County</t>
  </si>
  <si>
    <t>Hickory County, MO</t>
  </si>
  <si>
    <t>NCNTY29085N29085</t>
  </si>
  <si>
    <t>2908599999</t>
  </si>
  <si>
    <t>Henry County, MO</t>
  </si>
  <si>
    <t>NCNTY29083N29083</t>
  </si>
  <si>
    <t>2908399999</t>
  </si>
  <si>
    <t>Harrison County, MO</t>
  </si>
  <si>
    <t>NCNTY29081N29081</t>
  </si>
  <si>
    <t>2908199999</t>
  </si>
  <si>
    <t>Grundy County, MO</t>
  </si>
  <si>
    <t>NCNTY29079N29079</t>
  </si>
  <si>
    <t>2907999999</t>
  </si>
  <si>
    <t>2907799999</t>
  </si>
  <si>
    <t>Gentry County</t>
  </si>
  <si>
    <t>Gentry County, MO</t>
  </si>
  <si>
    <t>NCNTY29075N29075</t>
  </si>
  <si>
    <t>2907599999</t>
  </si>
  <si>
    <t>Gasconade County</t>
  </si>
  <si>
    <t>Gasconade County, MO</t>
  </si>
  <si>
    <t>NCNTY29073N29073</t>
  </si>
  <si>
    <t>2907399999</t>
  </si>
  <si>
    <t>2907199999</t>
  </si>
  <si>
    <t>Dunklin County</t>
  </si>
  <si>
    <t>Dunklin County, MO</t>
  </si>
  <si>
    <t>NCNTY29069N29069</t>
  </si>
  <si>
    <t>2906999999</t>
  </si>
  <si>
    <t>Douglas County, MO</t>
  </si>
  <si>
    <t>NCNTY29067N29067</t>
  </si>
  <si>
    <t>2906799999</t>
  </si>
  <si>
    <t>Dent County</t>
  </si>
  <si>
    <t>Dent County, MO</t>
  </si>
  <si>
    <t>NCNTY29065N29065</t>
  </si>
  <si>
    <t>2906599999</t>
  </si>
  <si>
    <t>St. Joseph, MO-KS MSA</t>
  </si>
  <si>
    <t>METRO41140M41140</t>
  </si>
  <si>
    <t>2906399999</t>
  </si>
  <si>
    <t>Daviess County</t>
  </si>
  <si>
    <t>Daviess County, MO</t>
  </si>
  <si>
    <t>NCNTY29061N29061</t>
  </si>
  <si>
    <t>2906199999</t>
  </si>
  <si>
    <t>Dallas County, MO HUD Metro FMR Area</t>
  </si>
  <si>
    <t>METRO44180N29059</t>
  </si>
  <si>
    <t>2905999999</t>
  </si>
  <si>
    <t>Dade County</t>
  </si>
  <si>
    <t>Dade County, MO</t>
  </si>
  <si>
    <t>NCNTY29057N29057</t>
  </si>
  <si>
    <t>2905799999</t>
  </si>
  <si>
    <t>Sullivan city part of Crawford County</t>
  </si>
  <si>
    <t>Sullivan part</t>
  </si>
  <si>
    <t>2905699999</t>
  </si>
  <si>
    <t>Crawford County, MO</t>
  </si>
  <si>
    <t>NCNTY29055N29055</t>
  </si>
  <si>
    <t>2905599999</t>
  </si>
  <si>
    <t>Cooper County</t>
  </si>
  <si>
    <t>Cooper County, MO</t>
  </si>
  <si>
    <t>NCNTY29053N29053</t>
  </si>
  <si>
    <t>2905399999</t>
  </si>
  <si>
    <t>Cole County</t>
  </si>
  <si>
    <t>2905199999</t>
  </si>
  <si>
    <t>2904999999</t>
  </si>
  <si>
    <t>2904799999</t>
  </si>
  <si>
    <t>Clark County, MO</t>
  </si>
  <si>
    <t>NCNTY29045N29045</t>
  </si>
  <si>
    <t>2904599999</t>
  </si>
  <si>
    <t>Christian County</t>
  </si>
  <si>
    <t>2904399999</t>
  </si>
  <si>
    <t>Chariton County</t>
  </si>
  <si>
    <t>Chariton County, MO</t>
  </si>
  <si>
    <t>NCNTY29041N29041</t>
  </si>
  <si>
    <t>2904199999</t>
  </si>
  <si>
    <t>Cedar County, MO</t>
  </si>
  <si>
    <t>NCNTY29039N29039</t>
  </si>
  <si>
    <t>2903999999</t>
  </si>
  <si>
    <t>2903799999</t>
  </si>
  <si>
    <t>Carter County, MO</t>
  </si>
  <si>
    <t>NCNTY29035N29035</t>
  </si>
  <si>
    <t>2903599999</t>
  </si>
  <si>
    <t>Carroll County, MO</t>
  </si>
  <si>
    <t>NCNTY29033N29033</t>
  </si>
  <si>
    <t>2903399999</t>
  </si>
  <si>
    <t>Cape Girardeau County</t>
  </si>
  <si>
    <t>Cape Girardeau, MO-IL MSA</t>
  </si>
  <si>
    <t>METRO16020M16020</t>
  </si>
  <si>
    <t>2903199999</t>
  </si>
  <si>
    <t>Camden County, MO</t>
  </si>
  <si>
    <t>NCNTY29029N29029</t>
  </si>
  <si>
    <t>2902999999</t>
  </si>
  <si>
    <t>Callaway County</t>
  </si>
  <si>
    <t>Callaway County, MO HUD Metro FMR Area</t>
  </si>
  <si>
    <t>METRO27620N29027</t>
  </si>
  <si>
    <t>2902799999</t>
  </si>
  <si>
    <t>2902599999</t>
  </si>
  <si>
    <t>Butler County, MO</t>
  </si>
  <si>
    <t>NCNTY29023N29023</t>
  </si>
  <si>
    <t>2902399999</t>
  </si>
  <si>
    <t>2902199999</t>
  </si>
  <si>
    <t>Columbia, MO MSA</t>
  </si>
  <si>
    <t>METRO17860M17860</t>
  </si>
  <si>
    <t>2901999999</t>
  </si>
  <si>
    <t>Bollinger County</t>
  </si>
  <si>
    <t>2901799999</t>
  </si>
  <si>
    <t>Benton County, MO</t>
  </si>
  <si>
    <t>NCNTY29015N29015</t>
  </si>
  <si>
    <t>2901599999</t>
  </si>
  <si>
    <t>Bates County</t>
  </si>
  <si>
    <t>Bates County, MO HUD Metro FMR Area</t>
  </si>
  <si>
    <t>METRO28140N29013</t>
  </si>
  <si>
    <t>2901399999</t>
  </si>
  <si>
    <t>Barton County</t>
  </si>
  <si>
    <t>Barton County, MO</t>
  </si>
  <si>
    <t>NCNTY29011N29011</t>
  </si>
  <si>
    <t>2901199999</t>
  </si>
  <si>
    <t>Barry County</t>
  </si>
  <si>
    <t>Barry County, MO</t>
  </si>
  <si>
    <t>NCNTY29009N29009</t>
  </si>
  <si>
    <t>2900999999</t>
  </si>
  <si>
    <t>Audrain County</t>
  </si>
  <si>
    <t>Audrain County, MO</t>
  </si>
  <si>
    <t>NCNTY29007N29007</t>
  </si>
  <si>
    <t>2900799999</t>
  </si>
  <si>
    <t>Atchison County</t>
  </si>
  <si>
    <t>Atchison County, MO</t>
  </si>
  <si>
    <t>NCNTY29005N29005</t>
  </si>
  <si>
    <t>2900599999</t>
  </si>
  <si>
    <t>Andrew County</t>
  </si>
  <si>
    <t>2900399999</t>
  </si>
  <si>
    <t>Adair County, MO</t>
  </si>
  <si>
    <t>NCNTY29001N29001</t>
  </si>
  <si>
    <t>2900199999</t>
  </si>
  <si>
    <t>Mississippi</t>
  </si>
  <si>
    <t>Yazoo County</t>
  </si>
  <si>
    <t>Yazoo County, MS HUD Metro FMR Area</t>
  </si>
  <si>
    <t>METRO27140N28163</t>
  </si>
  <si>
    <t>2816399999</t>
  </si>
  <si>
    <t>Yalobusha County</t>
  </si>
  <si>
    <t>Yalobusha County, MS</t>
  </si>
  <si>
    <t>NCNTY28161N28161</t>
  </si>
  <si>
    <t>2816199999</t>
  </si>
  <si>
    <t>Winston County</t>
  </si>
  <si>
    <t>Winston County, MS</t>
  </si>
  <si>
    <t>NCNTY28159N28159</t>
  </si>
  <si>
    <t>2815999999</t>
  </si>
  <si>
    <t>Wilkinson County</t>
  </si>
  <si>
    <t>Wilkinson County, MS</t>
  </si>
  <si>
    <t>NCNTY28157N28157</t>
  </si>
  <si>
    <t>2815799999</t>
  </si>
  <si>
    <t>Webster County, MS</t>
  </si>
  <si>
    <t>NCNTY28155N28155</t>
  </si>
  <si>
    <t>2815599999</t>
  </si>
  <si>
    <t>Wayne County, MS</t>
  </si>
  <si>
    <t>NCNTY28153N28153</t>
  </si>
  <si>
    <t>2815399999</t>
  </si>
  <si>
    <t>Washington County, MS</t>
  </si>
  <si>
    <t>NCNTY28151N28151</t>
  </si>
  <si>
    <t>2815199999</t>
  </si>
  <si>
    <t>Warren County, MS</t>
  </si>
  <si>
    <t>NCNTY28149N28149</t>
  </si>
  <si>
    <t>2814999999</t>
  </si>
  <si>
    <t>Walthall County</t>
  </si>
  <si>
    <t>Walthall County, MS</t>
  </si>
  <si>
    <t>NCNTY28147N28147</t>
  </si>
  <si>
    <t>2814799999</t>
  </si>
  <si>
    <t>Union County, MS</t>
  </si>
  <si>
    <t>NCNTY28145N28145</t>
  </si>
  <si>
    <t>2814599999</t>
  </si>
  <si>
    <t>Tunica County</t>
  </si>
  <si>
    <t>Tunica County, MS HUD Metro FMR Area</t>
  </si>
  <si>
    <t>METRO32820N28143</t>
  </si>
  <si>
    <t>2814399999</t>
  </si>
  <si>
    <t>Tishomingo County</t>
  </si>
  <si>
    <t>Tishomingo County, MS</t>
  </si>
  <si>
    <t>NCNTY28141N28141</t>
  </si>
  <si>
    <t>2814199999</t>
  </si>
  <si>
    <t>Tippah County</t>
  </si>
  <si>
    <t>Tippah County, MS</t>
  </si>
  <si>
    <t>NCNTY28139N28139</t>
  </si>
  <si>
    <t>2813999999</t>
  </si>
  <si>
    <t>Tate County</t>
  </si>
  <si>
    <t>Tate County, MS HUD Metro FMR Area</t>
  </si>
  <si>
    <t>METRO32820N28137</t>
  </si>
  <si>
    <t>2813799999</t>
  </si>
  <si>
    <t>Tallahatchie County</t>
  </si>
  <si>
    <t>Tallahatchie County, MS</t>
  </si>
  <si>
    <t>NCNTY28135N28135</t>
  </si>
  <si>
    <t>2813599999</t>
  </si>
  <si>
    <t>Sunflower County</t>
  </si>
  <si>
    <t>Sunflower County, MS</t>
  </si>
  <si>
    <t>NCNTY28133N28133</t>
  </si>
  <si>
    <t>2813399999</t>
  </si>
  <si>
    <t>Stone County, MS</t>
  </si>
  <si>
    <t>NCNTY28131N28131</t>
  </si>
  <si>
    <t>2813199999</t>
  </si>
  <si>
    <t>Smith County, MS</t>
  </si>
  <si>
    <t>NCNTY28129N28129</t>
  </si>
  <si>
    <t>2812999999</t>
  </si>
  <si>
    <t>Simpson County</t>
  </si>
  <si>
    <t>Simpson County, MS HUD Metro FMR Area</t>
  </si>
  <si>
    <t>METRO27140N28127</t>
  </si>
  <si>
    <t>2812799999</t>
  </si>
  <si>
    <t>Sharkey County</t>
  </si>
  <si>
    <t>Sharkey County, MS</t>
  </si>
  <si>
    <t>NCNTY28125N28125</t>
  </si>
  <si>
    <t>2812599999</t>
  </si>
  <si>
    <t>Scott County, MS</t>
  </si>
  <si>
    <t>NCNTY28123N28123</t>
  </si>
  <si>
    <t>2812399999</t>
  </si>
  <si>
    <t>Rankin County</t>
  </si>
  <si>
    <t>Jackson, MS HUD Metro FMR Area</t>
  </si>
  <si>
    <t>METRO27140M27140</t>
  </si>
  <si>
    <t>2812199999</t>
  </si>
  <si>
    <t>Quitman County</t>
  </si>
  <si>
    <t>Quitman County, MS</t>
  </si>
  <si>
    <t>NCNTY28119N28119</t>
  </si>
  <si>
    <t>2811999999</t>
  </si>
  <si>
    <t>Prentiss County</t>
  </si>
  <si>
    <t>Prentiss County, MS</t>
  </si>
  <si>
    <t>NCNTY28117N28117</t>
  </si>
  <si>
    <t>2811799999</t>
  </si>
  <si>
    <t>Pontotoc County, MS</t>
  </si>
  <si>
    <t>NCNTY28115N28115</t>
  </si>
  <si>
    <t>2811599999</t>
  </si>
  <si>
    <t>Pike County, MS</t>
  </si>
  <si>
    <t>NCNTY28113N28113</t>
  </si>
  <si>
    <t>2811399999</t>
  </si>
  <si>
    <t>Hattiesburg, MS MSA</t>
  </si>
  <si>
    <t>METRO25620M25620</t>
  </si>
  <si>
    <t>2811199999</t>
  </si>
  <si>
    <t>Pearl River County</t>
  </si>
  <si>
    <t>Pearl River County, MS</t>
  </si>
  <si>
    <t>NCNTY28109N28109</t>
  </si>
  <si>
    <t>2810999999</t>
  </si>
  <si>
    <t>Panola County, MS</t>
  </si>
  <si>
    <t>NCNTY28107N28107</t>
  </si>
  <si>
    <t>2810799999</t>
  </si>
  <si>
    <t>Oktibbeha County</t>
  </si>
  <si>
    <t>Oktibbeha County, MS</t>
  </si>
  <si>
    <t>NCNTY28105N28105</t>
  </si>
  <si>
    <t>2810599999</t>
  </si>
  <si>
    <t>Noxubee County</t>
  </si>
  <si>
    <t>Noxubee County, MS</t>
  </si>
  <si>
    <t>NCNTY28103N28103</t>
  </si>
  <si>
    <t>2810399999</t>
  </si>
  <si>
    <t>Newton County, MS</t>
  </si>
  <si>
    <t>NCNTY28101N28101</t>
  </si>
  <si>
    <t>2810199999</t>
  </si>
  <si>
    <t>Neshoba County</t>
  </si>
  <si>
    <t>Neshoba County, MS</t>
  </si>
  <si>
    <t>NCNTY28099N28099</t>
  </si>
  <si>
    <t>2809999999</t>
  </si>
  <si>
    <t>Montgomery County, MS</t>
  </si>
  <si>
    <t>NCNTY28097N28097</t>
  </si>
  <si>
    <t>2809799999</t>
  </si>
  <si>
    <t>Monroe County, MS</t>
  </si>
  <si>
    <t>NCNTY28095N28095</t>
  </si>
  <si>
    <t>2809599999</t>
  </si>
  <si>
    <t>Marshall County, MS HUD Metro FMR Area</t>
  </si>
  <si>
    <t>METRO32820N28093</t>
  </si>
  <si>
    <t>2809399999</t>
  </si>
  <si>
    <t>Marion County, MS</t>
  </si>
  <si>
    <t>NCNTY28091N28091</t>
  </si>
  <si>
    <t>2809199999</t>
  </si>
  <si>
    <t>2808999999</t>
  </si>
  <si>
    <t>Lowndes County</t>
  </si>
  <si>
    <t>Lowndes County, MS</t>
  </si>
  <si>
    <t>NCNTY28087N28087</t>
  </si>
  <si>
    <t>2808799999</t>
  </si>
  <si>
    <t>Lincoln County, MS</t>
  </si>
  <si>
    <t>NCNTY28085N28085</t>
  </si>
  <si>
    <t>2808599999</t>
  </si>
  <si>
    <t>Leflore County</t>
  </si>
  <si>
    <t>Leflore County, MS</t>
  </si>
  <si>
    <t>NCNTY28083N28083</t>
  </si>
  <si>
    <t>2808399999</t>
  </si>
  <si>
    <t>Lee County, MS</t>
  </si>
  <si>
    <t>NCNTY28081N28081</t>
  </si>
  <si>
    <t>2808199999</t>
  </si>
  <si>
    <t>Leake County</t>
  </si>
  <si>
    <t>Leake County, MS</t>
  </si>
  <si>
    <t>NCNTY28079N28079</t>
  </si>
  <si>
    <t>2807999999</t>
  </si>
  <si>
    <t>Lawrence County, MS</t>
  </si>
  <si>
    <t>NCNTY28077N28077</t>
  </si>
  <si>
    <t>2807799999</t>
  </si>
  <si>
    <t>Lauderdale County, MS</t>
  </si>
  <si>
    <t>NCNTY28075N28075</t>
  </si>
  <si>
    <t>2807599999</t>
  </si>
  <si>
    <t>2807399999</t>
  </si>
  <si>
    <t>Lafayette County, MS</t>
  </si>
  <si>
    <t>NCNTY28071N28071</t>
  </si>
  <si>
    <t>2807199999</t>
  </si>
  <si>
    <t>Kemper County</t>
  </si>
  <si>
    <t>Kemper County, MS</t>
  </si>
  <si>
    <t>NCNTY28069N28069</t>
  </si>
  <si>
    <t>2806999999</t>
  </si>
  <si>
    <t>Jones County, MS</t>
  </si>
  <si>
    <t>NCNTY28067N28067</t>
  </si>
  <si>
    <t>2806799999</t>
  </si>
  <si>
    <t>Jefferson Davis County</t>
  </si>
  <si>
    <t>Jefferson Davis County, MS</t>
  </si>
  <si>
    <t>NCNTY28065N28065</t>
  </si>
  <si>
    <t>2806599999</t>
  </si>
  <si>
    <t>Jefferson County, MS</t>
  </si>
  <si>
    <t>NCNTY28063N28063</t>
  </si>
  <si>
    <t>2806399999</t>
  </si>
  <si>
    <t>Jasper County, MS</t>
  </si>
  <si>
    <t>NCNTY28061N28061</t>
  </si>
  <si>
    <t>2806199999</t>
  </si>
  <si>
    <t>Pascagoula, MS HUD Metro FMR Area</t>
  </si>
  <si>
    <t>METRO25060M37700</t>
  </si>
  <si>
    <t>2805999999</t>
  </si>
  <si>
    <t>Itawamba County</t>
  </si>
  <si>
    <t>Itawamba County, MS</t>
  </si>
  <si>
    <t>NCNTY28057N28057</t>
  </si>
  <si>
    <t>2805799999</t>
  </si>
  <si>
    <t>Issaquena County</t>
  </si>
  <si>
    <t>Issaquena County, MS</t>
  </si>
  <si>
    <t>NCNTY28055N28055</t>
  </si>
  <si>
    <t>2805599999</t>
  </si>
  <si>
    <t>Humphreys County, MS</t>
  </si>
  <si>
    <t>NCNTY28053N28053</t>
  </si>
  <si>
    <t>2805399999</t>
  </si>
  <si>
    <t>Holmes County, MS</t>
  </si>
  <si>
    <t>NCNTY28051N28051</t>
  </si>
  <si>
    <t>2805199999</t>
  </si>
  <si>
    <t>Hinds County</t>
  </si>
  <si>
    <t>2804999999</t>
  </si>
  <si>
    <t>Gulfport-Biloxi, MS HUD Metro FMR Area</t>
  </si>
  <si>
    <t>METRO25060M25060</t>
  </si>
  <si>
    <t>2804799999</t>
  </si>
  <si>
    <t>2804599999</t>
  </si>
  <si>
    <t>Grenada County</t>
  </si>
  <si>
    <t>Grenada County, MS</t>
  </si>
  <si>
    <t>NCNTY28043N28043</t>
  </si>
  <si>
    <t>2804399999</t>
  </si>
  <si>
    <t>Greene County, MS</t>
  </si>
  <si>
    <t>NCNTY28041N28041</t>
  </si>
  <si>
    <t>2804199999</t>
  </si>
  <si>
    <t>George County</t>
  </si>
  <si>
    <t>George County, MS</t>
  </si>
  <si>
    <t>NCNTY28039N28039</t>
  </si>
  <si>
    <t>2803999999</t>
  </si>
  <si>
    <t>Franklin County, MS</t>
  </si>
  <si>
    <t>NCNTY28037N28037</t>
  </si>
  <si>
    <t>2803799999</t>
  </si>
  <si>
    <t>Forrest County</t>
  </si>
  <si>
    <t>2803599999</t>
  </si>
  <si>
    <t>DeSoto County</t>
  </si>
  <si>
    <t>2803399999</t>
  </si>
  <si>
    <t>Covington County</t>
  </si>
  <si>
    <t>Covington County, MS</t>
  </si>
  <si>
    <t>NCNTY28031N28031</t>
  </si>
  <si>
    <t>2803199999</t>
  </si>
  <si>
    <t>Copiah County</t>
  </si>
  <si>
    <t>2802999999</t>
  </si>
  <si>
    <t>Coahoma County</t>
  </si>
  <si>
    <t>Coahoma County, MS</t>
  </si>
  <si>
    <t>NCNTY28027N28027</t>
  </si>
  <si>
    <t>2802799999</t>
  </si>
  <si>
    <t>Clay County, MS</t>
  </si>
  <si>
    <t>NCNTY28025N28025</t>
  </si>
  <si>
    <t>2802599999</t>
  </si>
  <si>
    <t>Clarke County, MS</t>
  </si>
  <si>
    <t>NCNTY28023N28023</t>
  </si>
  <si>
    <t>2802399999</t>
  </si>
  <si>
    <t>Claiborne County, MS</t>
  </si>
  <si>
    <t>NCNTY28021N28021</t>
  </si>
  <si>
    <t>2802199999</t>
  </si>
  <si>
    <t>Choctaw County, MS</t>
  </si>
  <si>
    <t>NCNTY28019N28019</t>
  </si>
  <si>
    <t>2801999999</t>
  </si>
  <si>
    <t>Chickasaw County</t>
  </si>
  <si>
    <t>Chickasaw County, MS</t>
  </si>
  <si>
    <t>NCNTY28017N28017</t>
  </si>
  <si>
    <t>2801799999</t>
  </si>
  <si>
    <t>Carroll County, MS</t>
  </si>
  <si>
    <t>NCNTY28015N28015</t>
  </si>
  <si>
    <t>2801599999</t>
  </si>
  <si>
    <t>Calhoun County, MS</t>
  </si>
  <si>
    <t>NCNTY28013N28013</t>
  </si>
  <si>
    <t>2801399999</t>
  </si>
  <si>
    <t>Bolivar County</t>
  </si>
  <si>
    <t>Bolivar County, MS</t>
  </si>
  <si>
    <t>NCNTY28011N28011</t>
  </si>
  <si>
    <t>2801199999</t>
  </si>
  <si>
    <t>Benton County, MS HUD Metro FMR Area</t>
  </si>
  <si>
    <t>METRO32820N28009</t>
  </si>
  <si>
    <t>2800999999</t>
  </si>
  <si>
    <t>Attala County</t>
  </si>
  <si>
    <t>Attala County, MS</t>
  </si>
  <si>
    <t>NCNTY28007N28007</t>
  </si>
  <si>
    <t>2800799999</t>
  </si>
  <si>
    <t>Amite County</t>
  </si>
  <si>
    <t>Amite County, MS</t>
  </si>
  <si>
    <t>NCNTY28005N28005</t>
  </si>
  <si>
    <t>2800599999</t>
  </si>
  <si>
    <t>Alcorn County</t>
  </si>
  <si>
    <t>Alcorn County, MS</t>
  </si>
  <si>
    <t>NCNTY28003N28003</t>
  </si>
  <si>
    <t>2800399999</t>
  </si>
  <si>
    <t>Adams County, MS</t>
  </si>
  <si>
    <t>NCNTY28001N28001</t>
  </si>
  <si>
    <t>2800199999</t>
  </si>
  <si>
    <t>Minnesota</t>
  </si>
  <si>
    <t>Yellow Medicine County</t>
  </si>
  <si>
    <t>Yellow Medicine County, MN</t>
  </si>
  <si>
    <t>NCNTY27173N27173</t>
  </si>
  <si>
    <t>2717399999</t>
  </si>
  <si>
    <t>2717199999</t>
  </si>
  <si>
    <t>Winona County</t>
  </si>
  <si>
    <t>Winona County, MN</t>
  </si>
  <si>
    <t>NCNTY27169N27169</t>
  </si>
  <si>
    <t>2716999999</t>
  </si>
  <si>
    <t>Wilkin County</t>
  </si>
  <si>
    <t>Wilkin County, MN</t>
  </si>
  <si>
    <t>NCNTY27167N27167</t>
  </si>
  <si>
    <t>2716799999</t>
  </si>
  <si>
    <t>Watonwan County</t>
  </si>
  <si>
    <t>Watonwan County, MN</t>
  </si>
  <si>
    <t>NCNTY27165N27165</t>
  </si>
  <si>
    <t>2716599999</t>
  </si>
  <si>
    <t>2716399999</t>
  </si>
  <si>
    <t>Waseca County</t>
  </si>
  <si>
    <t>Waseca County, MN</t>
  </si>
  <si>
    <t>NCNTY27161N27161</t>
  </si>
  <si>
    <t>2716199999</t>
  </si>
  <si>
    <t>Wadena County</t>
  </si>
  <si>
    <t>Wadena County, MN</t>
  </si>
  <si>
    <t>NCNTY27159N27159</t>
  </si>
  <si>
    <t>2715999999</t>
  </si>
  <si>
    <t>Wabasha County</t>
  </si>
  <si>
    <t>Wabasha County, MN HUD Metro FMR Area</t>
  </si>
  <si>
    <t>METRO40340N27157</t>
  </si>
  <si>
    <t>2715799999</t>
  </si>
  <si>
    <t>Traverse County</t>
  </si>
  <si>
    <t>Traverse County, MN</t>
  </si>
  <si>
    <t>NCNTY27155N27155</t>
  </si>
  <si>
    <t>2715599999</t>
  </si>
  <si>
    <t>Todd County, MN</t>
  </si>
  <si>
    <t>NCNTY27153N27153</t>
  </si>
  <si>
    <t>2715399999</t>
  </si>
  <si>
    <t>Swift County</t>
  </si>
  <si>
    <t>Swift County, MN</t>
  </si>
  <si>
    <t>NCNTY27151N27151</t>
  </si>
  <si>
    <t>2715199999</t>
  </si>
  <si>
    <t>Stevens County, MN</t>
  </si>
  <si>
    <t>NCNTY27149N27149</t>
  </si>
  <si>
    <t>2714999999</t>
  </si>
  <si>
    <t>Steele County, MN</t>
  </si>
  <si>
    <t>NCNTY27147N27147</t>
  </si>
  <si>
    <t>2714799999</t>
  </si>
  <si>
    <t>Stearns County</t>
  </si>
  <si>
    <t>St. Cloud, MN MSA</t>
  </si>
  <si>
    <t>METRO41060M41060</t>
  </si>
  <si>
    <t>2714599999</t>
  </si>
  <si>
    <t>Sibley County</t>
  </si>
  <si>
    <t>Sibley County, MN HUD Metro FMR Area</t>
  </si>
  <si>
    <t>METRO33460N27143</t>
  </si>
  <si>
    <t>2714399999</t>
  </si>
  <si>
    <t>Sherburne County</t>
  </si>
  <si>
    <t>2714199999</t>
  </si>
  <si>
    <t>2713999999</t>
  </si>
  <si>
    <t>2713799999</t>
  </si>
  <si>
    <t>Roseau County</t>
  </si>
  <si>
    <t>Roseau County, MN</t>
  </si>
  <si>
    <t>NCNTY27135N27135</t>
  </si>
  <si>
    <t>2713599999</t>
  </si>
  <si>
    <t>Rock County, MN</t>
  </si>
  <si>
    <t>NCNTY27133N27133</t>
  </si>
  <si>
    <t>2713399999</t>
  </si>
  <si>
    <t>Rice County</t>
  </si>
  <si>
    <t>Rice County, MN</t>
  </si>
  <si>
    <t>NCNTY27131N27131</t>
  </si>
  <si>
    <t>2713199999</t>
  </si>
  <si>
    <t>Renville County, MN</t>
  </si>
  <si>
    <t>NCNTY27129N27129</t>
  </si>
  <si>
    <t>2712999999</t>
  </si>
  <si>
    <t>Redwood County</t>
  </si>
  <si>
    <t>Redwood County, MN</t>
  </si>
  <si>
    <t>NCNTY27127N27127</t>
  </si>
  <si>
    <t>2712799999</t>
  </si>
  <si>
    <t>Red Lake County</t>
  </si>
  <si>
    <t>Red Lake County, MN</t>
  </si>
  <si>
    <t>NCNTY27125N27125</t>
  </si>
  <si>
    <t>2712599999</t>
  </si>
  <si>
    <t>2712399999</t>
  </si>
  <si>
    <t>Pope County</t>
  </si>
  <si>
    <t>Pope County, MN</t>
  </si>
  <si>
    <t>NCNTY27121N27121</t>
  </si>
  <si>
    <t>2712199999</t>
  </si>
  <si>
    <t>2711999999</t>
  </si>
  <si>
    <t>Pipestone County</t>
  </si>
  <si>
    <t>Pipestone County, MN</t>
  </si>
  <si>
    <t>NCNTY27117N27117</t>
  </si>
  <si>
    <t>2711799999</t>
  </si>
  <si>
    <t>Pine County</t>
  </si>
  <si>
    <t>Pine County, MN</t>
  </si>
  <si>
    <t>NCNTY27115N27115</t>
  </si>
  <si>
    <t>2711599999</t>
  </si>
  <si>
    <t>Pennington County, MN</t>
  </si>
  <si>
    <t>NCNTY27113N27113</t>
  </si>
  <si>
    <t>2711399999</t>
  </si>
  <si>
    <t>Otter Tail County</t>
  </si>
  <si>
    <t>Otter Tail County, MN</t>
  </si>
  <si>
    <t>NCNTY27111N27111</t>
  </si>
  <si>
    <t>2711199999</t>
  </si>
  <si>
    <t>Olmsted County</t>
  </si>
  <si>
    <t>Rochester, MN HUD Metro FMR Area</t>
  </si>
  <si>
    <t>METRO40340M40340</t>
  </si>
  <si>
    <t>2710999999</t>
  </si>
  <si>
    <t>Norman County</t>
  </si>
  <si>
    <t>Norman County, MN</t>
  </si>
  <si>
    <t>NCNTY27107N27107</t>
  </si>
  <si>
    <t>2710799999</t>
  </si>
  <si>
    <t>Nobles County</t>
  </si>
  <si>
    <t>Nobles County, MN</t>
  </si>
  <si>
    <t>NCNTY27105N27105</t>
  </si>
  <si>
    <t>2710599999</t>
  </si>
  <si>
    <t>Nicollet County</t>
  </si>
  <si>
    <t>Mankato-North Mankato, MN MSA</t>
  </si>
  <si>
    <t>METRO31860M31860</t>
  </si>
  <si>
    <t>2710399999</t>
  </si>
  <si>
    <t>Murray County, MN</t>
  </si>
  <si>
    <t>NCNTY27101N27101</t>
  </si>
  <si>
    <t>2710199999</t>
  </si>
  <si>
    <t>Mower County</t>
  </si>
  <si>
    <t>Mower County, MN</t>
  </si>
  <si>
    <t>NCNTY27099N27099</t>
  </si>
  <si>
    <t>2709999999</t>
  </si>
  <si>
    <t>Morrison County</t>
  </si>
  <si>
    <t>Morrison County, MN</t>
  </si>
  <si>
    <t>NCNTY27097N27097</t>
  </si>
  <si>
    <t>2709799999</t>
  </si>
  <si>
    <t>Mille Lacs County</t>
  </si>
  <si>
    <t>Mille Lacs County, MN HUD Metro FMR Area</t>
  </si>
  <si>
    <t>METRO33460N27095</t>
  </si>
  <si>
    <t>2709599999</t>
  </si>
  <si>
    <t>Meeker County</t>
  </si>
  <si>
    <t>Meeker County, MN</t>
  </si>
  <si>
    <t>NCNTY27093N27093</t>
  </si>
  <si>
    <t>2709399999</t>
  </si>
  <si>
    <t>Martin County, MN</t>
  </si>
  <si>
    <t>NCNTY27091N27091</t>
  </si>
  <si>
    <t>2709199999</t>
  </si>
  <si>
    <t>Marshall County, MN</t>
  </si>
  <si>
    <t>NCNTY27089N27089</t>
  </si>
  <si>
    <t>2708999999</t>
  </si>
  <si>
    <t>Mahnomen County</t>
  </si>
  <si>
    <t>Mahnomen County, MN</t>
  </si>
  <si>
    <t>NCNTY27087N27087</t>
  </si>
  <si>
    <t>2708799999</t>
  </si>
  <si>
    <t>McLeod County</t>
  </si>
  <si>
    <t>McLeod County, MN</t>
  </si>
  <si>
    <t>NCNTY27085N27085</t>
  </si>
  <si>
    <t>2708599999</t>
  </si>
  <si>
    <t>Lyon County, MN</t>
  </si>
  <si>
    <t>NCNTY27083N27083</t>
  </si>
  <si>
    <t>2708399999</t>
  </si>
  <si>
    <t>Lincoln County, MN</t>
  </si>
  <si>
    <t>NCNTY27081N27081</t>
  </si>
  <si>
    <t>2708199999</t>
  </si>
  <si>
    <t>Le Sueur County</t>
  </si>
  <si>
    <t>Le Sueur County, MN HUD Metro FMR Area</t>
  </si>
  <si>
    <t>METRO33460N27079</t>
  </si>
  <si>
    <t>2707999999</t>
  </si>
  <si>
    <t>Lake of the Woods County</t>
  </si>
  <si>
    <t>Lake of the Woods County, MN</t>
  </si>
  <si>
    <t>NCNTY27077N27077</t>
  </si>
  <si>
    <t>2707799999</t>
  </si>
  <si>
    <t>Lake County, MN</t>
  </si>
  <si>
    <t>NCNTY27075N27075</t>
  </si>
  <si>
    <t>2707599999</t>
  </si>
  <si>
    <t>Lac qui Parle County</t>
  </si>
  <si>
    <t>Lac qui Parle County, MN</t>
  </si>
  <si>
    <t>NCNTY27073N27073</t>
  </si>
  <si>
    <t>2707399999</t>
  </si>
  <si>
    <t>Koochiching County</t>
  </si>
  <si>
    <t>Koochiching County, MN</t>
  </si>
  <si>
    <t>NCNTY27071N27071</t>
  </si>
  <si>
    <t>2707199999</t>
  </si>
  <si>
    <t>Kittson County</t>
  </si>
  <si>
    <t>Kittson County, MN</t>
  </si>
  <si>
    <t>NCNTY27069N27069</t>
  </si>
  <si>
    <t>2706999999</t>
  </si>
  <si>
    <t>Kandiyohi County</t>
  </si>
  <si>
    <t>Kandiyohi County, MN</t>
  </si>
  <si>
    <t>NCNTY27067N27067</t>
  </si>
  <si>
    <t>2706799999</t>
  </si>
  <si>
    <t>Kanabec County</t>
  </si>
  <si>
    <t>Kanabec County, MN</t>
  </si>
  <si>
    <t>NCNTY27065N27065</t>
  </si>
  <si>
    <t>2706599999</t>
  </si>
  <si>
    <t>Jackson County, MN</t>
  </si>
  <si>
    <t>NCNTY27063N27063</t>
  </si>
  <si>
    <t>2706399999</t>
  </si>
  <si>
    <t>Itasca County</t>
  </si>
  <si>
    <t>Itasca County, MN</t>
  </si>
  <si>
    <t>NCNTY27061N27061</t>
  </si>
  <si>
    <t>2706199999</t>
  </si>
  <si>
    <t>Isanti County</t>
  </si>
  <si>
    <t>2705999999</t>
  </si>
  <si>
    <t>Hubbard County</t>
  </si>
  <si>
    <t>Hubbard County, MN</t>
  </si>
  <si>
    <t>NCNTY27057N27057</t>
  </si>
  <si>
    <t>2705799999</t>
  </si>
  <si>
    <t>2705599999</t>
  </si>
  <si>
    <t>Hennepin County</t>
  </si>
  <si>
    <t>2705399999</t>
  </si>
  <si>
    <t>Grant County, MN</t>
  </si>
  <si>
    <t>NCNTY27051N27051</t>
  </si>
  <si>
    <t>2705199999</t>
  </si>
  <si>
    <t>Goodhue County</t>
  </si>
  <si>
    <t>Goodhue County, MN</t>
  </si>
  <si>
    <t>NCNTY27049N27049</t>
  </si>
  <si>
    <t>2704999999</t>
  </si>
  <si>
    <t>Freeborn County</t>
  </si>
  <si>
    <t>Freeborn County, MN</t>
  </si>
  <si>
    <t>NCNTY27047N27047</t>
  </si>
  <si>
    <t>2704799999</t>
  </si>
  <si>
    <t>Fillmore County, MN HUD Metro FMR Area</t>
  </si>
  <si>
    <t>METRO40340N27045</t>
  </si>
  <si>
    <t>2704599999</t>
  </si>
  <si>
    <t>Faribault County</t>
  </si>
  <si>
    <t>Faribault County, MN</t>
  </si>
  <si>
    <t>NCNTY27043N27043</t>
  </si>
  <si>
    <t>2704399999</t>
  </si>
  <si>
    <t>Douglas County, MN</t>
  </si>
  <si>
    <t>NCNTY27041N27041</t>
  </si>
  <si>
    <t>2704199999</t>
  </si>
  <si>
    <t>2703999999</t>
  </si>
  <si>
    <t>2703799999</t>
  </si>
  <si>
    <t>Crow Wing County</t>
  </si>
  <si>
    <t>Crow Wing County, MN</t>
  </si>
  <si>
    <t>NCNTY27035N27035</t>
  </si>
  <si>
    <t>2703599999</t>
  </si>
  <si>
    <t>Cottonwood County</t>
  </si>
  <si>
    <t>Cottonwood County, MN</t>
  </si>
  <si>
    <t>NCNTY27033N27033</t>
  </si>
  <si>
    <t>2703399999</t>
  </si>
  <si>
    <t>Cook County</t>
  </si>
  <si>
    <t>Cook County, MN</t>
  </si>
  <si>
    <t>NCNTY27031N27031</t>
  </si>
  <si>
    <t>2703199999</t>
  </si>
  <si>
    <t>Clearwater County</t>
  </si>
  <si>
    <t>Clearwater County, MN</t>
  </si>
  <si>
    <t>NCNTY27029N27029</t>
  </si>
  <si>
    <t>2702999999</t>
  </si>
  <si>
    <t>2702799999</t>
  </si>
  <si>
    <t>Chisago County</t>
  </si>
  <si>
    <t>2702599999</t>
  </si>
  <si>
    <t>Chippewa County, MN</t>
  </si>
  <si>
    <t>NCNTY27023N27023</t>
  </si>
  <si>
    <t>2702399999</t>
  </si>
  <si>
    <t>Cass County, MN</t>
  </si>
  <si>
    <t>NCNTY27021N27021</t>
  </si>
  <si>
    <t>2702199999</t>
  </si>
  <si>
    <t>Carver County</t>
  </si>
  <si>
    <t>2701999999</t>
  </si>
  <si>
    <t>Carlton County</t>
  </si>
  <si>
    <t>2701799999</t>
  </si>
  <si>
    <t>Brown County, MN</t>
  </si>
  <si>
    <t>NCNTY27015N27015</t>
  </si>
  <si>
    <t>2701599999</t>
  </si>
  <si>
    <t>Blue Earth County</t>
  </si>
  <si>
    <t>2701399999</t>
  </si>
  <si>
    <t>Big Stone County</t>
  </si>
  <si>
    <t>Big Stone County, MN</t>
  </si>
  <si>
    <t>NCNTY27011N27011</t>
  </si>
  <si>
    <t>2701199999</t>
  </si>
  <si>
    <t>2700999999</t>
  </si>
  <si>
    <t>Beltrami County</t>
  </si>
  <si>
    <t>Beltrami County, MN</t>
  </si>
  <si>
    <t>NCNTY27007N27007</t>
  </si>
  <si>
    <t>2700799999</t>
  </si>
  <si>
    <t>Becker County</t>
  </si>
  <si>
    <t>Becker County, MN</t>
  </si>
  <si>
    <t>NCNTY27005N27005</t>
  </si>
  <si>
    <t>2700599999</t>
  </si>
  <si>
    <t>Anoka County</t>
  </si>
  <si>
    <t>2700399999</t>
  </si>
  <si>
    <t>Aitkin County</t>
  </si>
  <si>
    <t>Aitkin County, MN</t>
  </si>
  <si>
    <t>NCNTY27001N27001</t>
  </si>
  <si>
    <t>2700199999</t>
  </si>
  <si>
    <t>Michigan</t>
  </si>
  <si>
    <t>Wexford County</t>
  </si>
  <si>
    <t>Wexford County, MI</t>
  </si>
  <si>
    <t>NCNTY26165N26165</t>
  </si>
  <si>
    <t>2616599999</t>
  </si>
  <si>
    <t>Detroit-Warren-Livonia, MI HUD Metro FMR Area</t>
  </si>
  <si>
    <t>METRO19820M19820</t>
  </si>
  <si>
    <t>2616399999</t>
  </si>
  <si>
    <t>Washtenaw County</t>
  </si>
  <si>
    <t>Ann Arbor, MI MSA</t>
  </si>
  <si>
    <t>METRO11460M11460</t>
  </si>
  <si>
    <t>2616199999</t>
  </si>
  <si>
    <t>Kalamazoo-Portage, MI MSA</t>
  </si>
  <si>
    <t>METRO28020M28020</t>
  </si>
  <si>
    <t>2615999999</t>
  </si>
  <si>
    <t>Tuscola County</t>
  </si>
  <si>
    <t>Tuscola County, MI</t>
  </si>
  <si>
    <t>NCNTY26157N26157</t>
  </si>
  <si>
    <t>2615799999</t>
  </si>
  <si>
    <t>Shiawassee County</t>
  </si>
  <si>
    <t>Shiawassee County, MI</t>
  </si>
  <si>
    <t>NCNTY26155N26155</t>
  </si>
  <si>
    <t>2615599999</t>
  </si>
  <si>
    <t>Schoolcraft County</t>
  </si>
  <si>
    <t>Schoolcraft County, MI</t>
  </si>
  <si>
    <t>NCNTY26153N26153</t>
  </si>
  <si>
    <t>2615399999</t>
  </si>
  <si>
    <t>Sanilac County</t>
  </si>
  <si>
    <t>Sanilac County, MI</t>
  </si>
  <si>
    <t>NCNTY26151N26151</t>
  </si>
  <si>
    <t>2615199999</t>
  </si>
  <si>
    <t>St. Joseph County</t>
  </si>
  <si>
    <t>St. Joseph County, MI</t>
  </si>
  <si>
    <t>NCNTY26149N26149</t>
  </si>
  <si>
    <t>2614999999</t>
  </si>
  <si>
    <t>2614799999</t>
  </si>
  <si>
    <t>Saginaw County</t>
  </si>
  <si>
    <t>Saginaw, MI MSA</t>
  </si>
  <si>
    <t>METRO40980M40980</t>
  </si>
  <si>
    <t>2614599999</t>
  </si>
  <si>
    <t>Roscommon County</t>
  </si>
  <si>
    <t>Roscommon County, MI</t>
  </si>
  <si>
    <t>NCNTY26143N26143</t>
  </si>
  <si>
    <t>2614399999</t>
  </si>
  <si>
    <t>Presque Isle County</t>
  </si>
  <si>
    <t>Presque Isle County, MI</t>
  </si>
  <si>
    <t>NCNTY26141N26141</t>
  </si>
  <si>
    <t>2614199999</t>
  </si>
  <si>
    <t>Holland-Grand Haven, MI HUD Metro FMR Area</t>
  </si>
  <si>
    <t>METRO24340M26100</t>
  </si>
  <si>
    <t>2613999999</t>
  </si>
  <si>
    <t>Otsego County, MI</t>
  </si>
  <si>
    <t>NCNTY26137N26137</t>
  </si>
  <si>
    <t>2613799999</t>
  </si>
  <si>
    <t>Oscoda County</t>
  </si>
  <si>
    <t>Oscoda County, MI</t>
  </si>
  <si>
    <t>NCNTY26135N26135</t>
  </si>
  <si>
    <t>2613599999</t>
  </si>
  <si>
    <t>Osceola County</t>
  </si>
  <si>
    <t>Osceola County, MI</t>
  </si>
  <si>
    <t>NCNTY26133N26133</t>
  </si>
  <si>
    <t>2613399999</t>
  </si>
  <si>
    <t>Ontonagon County</t>
  </si>
  <si>
    <t>Ontonagon County, MI</t>
  </si>
  <si>
    <t>NCNTY26131N26131</t>
  </si>
  <si>
    <t>2613199999</t>
  </si>
  <si>
    <t>Ogemaw County</t>
  </si>
  <si>
    <t>Ogemaw County, MI</t>
  </si>
  <si>
    <t>NCNTY26129N26129</t>
  </si>
  <si>
    <t>2612999999</t>
  </si>
  <si>
    <t>Oceana County</t>
  </si>
  <si>
    <t>Oceana County, MI</t>
  </si>
  <si>
    <t>NCNTY26127N26127</t>
  </si>
  <si>
    <t>2612799999</t>
  </si>
  <si>
    <t>Oakland County</t>
  </si>
  <si>
    <t>2612599999</t>
  </si>
  <si>
    <t>Newaygo County</t>
  </si>
  <si>
    <t>Newaygo County, MI</t>
  </si>
  <si>
    <t>NCNTY26123N26123</t>
  </si>
  <si>
    <t>2612399999</t>
  </si>
  <si>
    <t>Muskegon County</t>
  </si>
  <si>
    <t>Muskegon, MI MSA</t>
  </si>
  <si>
    <t>METRO34740M34740</t>
  </si>
  <si>
    <t>2612199999</t>
  </si>
  <si>
    <t>Montmorency County</t>
  </si>
  <si>
    <t>Montmorency County, MI</t>
  </si>
  <si>
    <t>NCNTY26119N26119</t>
  </si>
  <si>
    <t>2611999999</t>
  </si>
  <si>
    <t>Montcalm County</t>
  </si>
  <si>
    <t>Montcalm County, MI HUD Metro FMR Area</t>
  </si>
  <si>
    <t>METRO24340N26117</t>
  </si>
  <si>
    <t>2611799999</t>
  </si>
  <si>
    <t>Monroe, MI MSA</t>
  </si>
  <si>
    <t>METRO33780M33780</t>
  </si>
  <si>
    <t>2611599999</t>
  </si>
  <si>
    <t>Missaukee County</t>
  </si>
  <si>
    <t>Missaukee County, MI</t>
  </si>
  <si>
    <t>NCNTY26113N26113</t>
  </si>
  <si>
    <t>2611399999</t>
  </si>
  <si>
    <t>Midland, MI MSA</t>
  </si>
  <si>
    <t>METRO33220M33220</t>
  </si>
  <si>
    <t>2611199999</t>
  </si>
  <si>
    <t>Menominee County, MI</t>
  </si>
  <si>
    <t>NCNTY26109N26109</t>
  </si>
  <si>
    <t>2610999999</t>
  </si>
  <si>
    <t>Mecosta County</t>
  </si>
  <si>
    <t>Mecosta County, MI</t>
  </si>
  <si>
    <t>NCNTY26107N26107</t>
  </si>
  <si>
    <t>2610799999</t>
  </si>
  <si>
    <t>Mason County, MI</t>
  </si>
  <si>
    <t>NCNTY26105N26105</t>
  </si>
  <si>
    <t>2610599999</t>
  </si>
  <si>
    <t>Marquette County, MI</t>
  </si>
  <si>
    <t>NCNTY26103N26103</t>
  </si>
  <si>
    <t>2610399999</t>
  </si>
  <si>
    <t>Manistee County</t>
  </si>
  <si>
    <t>Manistee County, MI</t>
  </si>
  <si>
    <t>NCNTY26101N26101</t>
  </si>
  <si>
    <t>2610199999</t>
  </si>
  <si>
    <t>Macomb County</t>
  </si>
  <si>
    <t>2609999999</t>
  </si>
  <si>
    <t>Mackinac County</t>
  </si>
  <si>
    <t>Mackinac County, MI</t>
  </si>
  <si>
    <t>NCNTY26097N26097</t>
  </si>
  <si>
    <t>2609799999</t>
  </si>
  <si>
    <t>Luce County</t>
  </si>
  <si>
    <t>Luce County, MI</t>
  </si>
  <si>
    <t>NCNTY26095N26095</t>
  </si>
  <si>
    <t>2609599999</t>
  </si>
  <si>
    <t>Livingston County, MI HUD Metro FMR Area</t>
  </si>
  <si>
    <t>METRO19820MM0440</t>
  </si>
  <si>
    <t>2609399999</t>
  </si>
  <si>
    <t>Lenawee County</t>
  </si>
  <si>
    <t>Lenawee County, MI</t>
  </si>
  <si>
    <t>NCNTY26091N26091</t>
  </si>
  <si>
    <t>2609199999</t>
  </si>
  <si>
    <t>Leelanau County</t>
  </si>
  <si>
    <t>Leelanau County, MI</t>
  </si>
  <si>
    <t>NCNTY26089N26089</t>
  </si>
  <si>
    <t>2608999999</t>
  </si>
  <si>
    <t>Lapeer County</t>
  </si>
  <si>
    <t>2608799999</t>
  </si>
  <si>
    <t>Lake County, MI</t>
  </si>
  <si>
    <t>NCNTY26085N26085</t>
  </si>
  <si>
    <t>2608599999</t>
  </si>
  <si>
    <t>Keweenaw County</t>
  </si>
  <si>
    <t>Keweenaw County, MI</t>
  </si>
  <si>
    <t>NCNTY26083N26083</t>
  </si>
  <si>
    <t>2608399999</t>
  </si>
  <si>
    <t>Grand Rapids-Wyoming, MI HUD Metro FMR Area</t>
  </si>
  <si>
    <t>METRO24340M24340</t>
  </si>
  <si>
    <t>2608199999</t>
  </si>
  <si>
    <t>Kalkaska County</t>
  </si>
  <si>
    <t>Kalkaska County, MI</t>
  </si>
  <si>
    <t>NCNTY26079N26079</t>
  </si>
  <si>
    <t>2607999999</t>
  </si>
  <si>
    <t>Kalamazoo County</t>
  </si>
  <si>
    <t>2607799999</t>
  </si>
  <si>
    <t>Jackson, MI MSA</t>
  </si>
  <si>
    <t>METRO27100M27100</t>
  </si>
  <si>
    <t>2607599999</t>
  </si>
  <si>
    <t>Isabella County</t>
  </si>
  <si>
    <t>Isabella County, MI</t>
  </si>
  <si>
    <t>NCNTY26073N26073</t>
  </si>
  <si>
    <t>2607399999</t>
  </si>
  <si>
    <t>Iron County, MI</t>
  </si>
  <si>
    <t>NCNTY26071N26071</t>
  </si>
  <si>
    <t>2607199999</t>
  </si>
  <si>
    <t>Iosco County</t>
  </si>
  <si>
    <t>Iosco County, MI</t>
  </si>
  <si>
    <t>NCNTY26069N26069</t>
  </si>
  <si>
    <t>2606999999</t>
  </si>
  <si>
    <t>Ionia County</t>
  </si>
  <si>
    <t>Ionia County, MI</t>
  </si>
  <si>
    <t>NCNTY26067N26067</t>
  </si>
  <si>
    <t>2606799999</t>
  </si>
  <si>
    <t>Ingham County</t>
  </si>
  <si>
    <t>Lansing-East Lansing, MI MSA</t>
  </si>
  <si>
    <t>METRO29620M29620</t>
  </si>
  <si>
    <t>2606599999</t>
  </si>
  <si>
    <t>Huron County, MI</t>
  </si>
  <si>
    <t>NCNTY26063N26063</t>
  </si>
  <si>
    <t>2606399999</t>
  </si>
  <si>
    <t>Houghton County</t>
  </si>
  <si>
    <t>Houghton County, MI</t>
  </si>
  <si>
    <t>NCNTY26061N26061</t>
  </si>
  <si>
    <t>2606199999</t>
  </si>
  <si>
    <t>Hillsdale County</t>
  </si>
  <si>
    <t>Hillsdale County, MI</t>
  </si>
  <si>
    <t>NCNTY26059N26059</t>
  </si>
  <si>
    <t>2605999999</t>
  </si>
  <si>
    <t>Gratiot County</t>
  </si>
  <si>
    <t>Gratiot County, MI</t>
  </si>
  <si>
    <t>NCNTY26057N26057</t>
  </si>
  <si>
    <t>2605799999</t>
  </si>
  <si>
    <t>Grand Traverse County</t>
  </si>
  <si>
    <t>Grand Traverse County, MI</t>
  </si>
  <si>
    <t>NCNTY26055N26055</t>
  </si>
  <si>
    <t>2605599999</t>
  </si>
  <si>
    <t>Gogebic County</t>
  </si>
  <si>
    <t>Gogebic County, MI</t>
  </si>
  <si>
    <t>NCNTY26053N26053</t>
  </si>
  <si>
    <t>2605399999</t>
  </si>
  <si>
    <t>Gladwin County</t>
  </si>
  <si>
    <t>Gladwin County, MI</t>
  </si>
  <si>
    <t>NCNTY26051N26051</t>
  </si>
  <si>
    <t>2605199999</t>
  </si>
  <si>
    <t>Flint, MI MSA</t>
  </si>
  <si>
    <t>METRO22420M22420</t>
  </si>
  <si>
    <t>2604999999</t>
  </si>
  <si>
    <t>Emmet County</t>
  </si>
  <si>
    <t>Emmet County, MI</t>
  </si>
  <si>
    <t>NCNTY26047N26047</t>
  </si>
  <si>
    <t>2604799999</t>
  </si>
  <si>
    <t>Eaton County</t>
  </si>
  <si>
    <t>2604599999</t>
  </si>
  <si>
    <t>Dickinson County</t>
  </si>
  <si>
    <t>Dickinson County, MI</t>
  </si>
  <si>
    <t>NCNTY26043N26043</t>
  </si>
  <si>
    <t>2604399999</t>
  </si>
  <si>
    <t>Delta County, MI</t>
  </si>
  <si>
    <t>NCNTY26041N26041</t>
  </si>
  <si>
    <t>2604199999</t>
  </si>
  <si>
    <t>Crawford County, MI</t>
  </si>
  <si>
    <t>NCNTY26039N26039</t>
  </si>
  <si>
    <t>2603999999</t>
  </si>
  <si>
    <t>2603799999</t>
  </si>
  <si>
    <t>Clare County</t>
  </si>
  <si>
    <t>Clare County, MI</t>
  </si>
  <si>
    <t>NCNTY26035N26035</t>
  </si>
  <si>
    <t>2603599999</t>
  </si>
  <si>
    <t>Chippewa County, MI</t>
  </si>
  <si>
    <t>NCNTY26033N26033</t>
  </si>
  <si>
    <t>2603399999</t>
  </si>
  <si>
    <t>Cheboygan County</t>
  </si>
  <si>
    <t>Cheboygan County, MI</t>
  </si>
  <si>
    <t>NCNTY26031N26031</t>
  </si>
  <si>
    <t>2603199999</t>
  </si>
  <si>
    <t>Charlevoix County</t>
  </si>
  <si>
    <t>Charlevoix County, MI</t>
  </si>
  <si>
    <t>NCNTY26029N26029</t>
  </si>
  <si>
    <t>2602999999</t>
  </si>
  <si>
    <t>Cass County, MI HUD Metro FMR Area</t>
  </si>
  <si>
    <t>METRO43780N26027</t>
  </si>
  <si>
    <t>2602799999</t>
  </si>
  <si>
    <t>Battle Creek, MI MSA</t>
  </si>
  <si>
    <t>METRO12980M12980</t>
  </si>
  <si>
    <t>2602599999</t>
  </si>
  <si>
    <t>Branch County</t>
  </si>
  <si>
    <t>Branch County, MI</t>
  </si>
  <si>
    <t>NCNTY26023N26023</t>
  </si>
  <si>
    <t>2602399999</t>
  </si>
  <si>
    <t>Berrien County</t>
  </si>
  <si>
    <t>Niles-Benton Harbor, MI MSA</t>
  </si>
  <si>
    <t>METRO35660M35660</t>
  </si>
  <si>
    <t>2602199999</t>
  </si>
  <si>
    <t>Benzie County</t>
  </si>
  <si>
    <t>Benzie County, MI</t>
  </si>
  <si>
    <t>NCNTY26019N26019</t>
  </si>
  <si>
    <t>2601999999</t>
  </si>
  <si>
    <t>Bay County</t>
  </si>
  <si>
    <t>Bay City, MI MSA</t>
  </si>
  <si>
    <t>METRO13020M13020</t>
  </si>
  <si>
    <t>2601799999</t>
  </si>
  <si>
    <t>Barry County, MI HUD Metro FMR Area</t>
  </si>
  <si>
    <t>METRO24340N26015</t>
  </si>
  <si>
    <t>2601599999</t>
  </si>
  <si>
    <t>Baraga County</t>
  </si>
  <si>
    <t>Baraga County, MI</t>
  </si>
  <si>
    <t>NCNTY26013N26013</t>
  </si>
  <si>
    <t>2601399999</t>
  </si>
  <si>
    <t>Arenac County</t>
  </si>
  <si>
    <t>Arenac County, MI</t>
  </si>
  <si>
    <t>NCNTY26011N26011</t>
  </si>
  <si>
    <t>2601199999</t>
  </si>
  <si>
    <t>Antrim County</t>
  </si>
  <si>
    <t>Antrim County, MI</t>
  </si>
  <si>
    <t>NCNTY26009N26009</t>
  </si>
  <si>
    <t>2600999999</t>
  </si>
  <si>
    <t>Alpena County</t>
  </si>
  <si>
    <t>Alpena County, MI</t>
  </si>
  <si>
    <t>NCNTY26007N26007</t>
  </si>
  <si>
    <t>2600799999</t>
  </si>
  <si>
    <t>Allegan County</t>
  </si>
  <si>
    <t>Allegan County, MI</t>
  </si>
  <si>
    <t>NCNTY26005N26005</t>
  </si>
  <si>
    <t>2600599999</t>
  </si>
  <si>
    <t>Alger County</t>
  </si>
  <si>
    <t>Alger County, MI</t>
  </si>
  <si>
    <t>NCNTY26003N26003</t>
  </si>
  <si>
    <t>2600399999</t>
  </si>
  <si>
    <t>Alcona County</t>
  </si>
  <si>
    <t>Alcona County, MI</t>
  </si>
  <si>
    <t>NCNTY26001N26001</t>
  </si>
  <si>
    <t>2600199999</t>
  </si>
  <si>
    <t>Massachusetts</t>
  </si>
  <si>
    <t>Worcester city</t>
  </si>
  <si>
    <t>Worcester County</t>
  </si>
  <si>
    <t>Worcester, MA HUD Metro FMR Area</t>
  </si>
  <si>
    <t>METRO49340M49340</t>
  </si>
  <si>
    <t>2502782000</t>
  </si>
  <si>
    <t>Winchendon town</t>
  </si>
  <si>
    <t>Fitchburg-Leominster, MA HUD Metro FMR Area</t>
  </si>
  <si>
    <t>METRO49340MM2600</t>
  </si>
  <si>
    <t>2502780405</t>
  </si>
  <si>
    <t>2502777010</t>
  </si>
  <si>
    <t>West Brookfield town</t>
  </si>
  <si>
    <t>2502775400</t>
  </si>
  <si>
    <t>West Boylston town</t>
  </si>
  <si>
    <t>2502775155</t>
  </si>
  <si>
    <t>Westborough town</t>
  </si>
  <si>
    <t>2502775015</t>
  </si>
  <si>
    <t>2502773895</t>
  </si>
  <si>
    <t>Western Worcester County, MA HUD Metro FMR Area</t>
  </si>
  <si>
    <t>METRO49340N25027</t>
  </si>
  <si>
    <t>2502773090</t>
  </si>
  <si>
    <t>Uxbridge town</t>
  </si>
  <si>
    <t>2502771620</t>
  </si>
  <si>
    <t>Upton town</t>
  </si>
  <si>
    <t>Eastern Worcester County, MA HUD Metro FMR Area</t>
  </si>
  <si>
    <t>METRO49340MM1120</t>
  </si>
  <si>
    <t>2502771480</t>
  </si>
  <si>
    <t>Templeton town</t>
  </si>
  <si>
    <t>2502769275</t>
  </si>
  <si>
    <t>2502768610</t>
  </si>
  <si>
    <t>Sturbridge town</t>
  </si>
  <si>
    <t>2502768155</t>
  </si>
  <si>
    <t>Sterling town</t>
  </si>
  <si>
    <t>2502767385</t>
  </si>
  <si>
    <t>Spencer town</t>
  </si>
  <si>
    <t>2502766105</t>
  </si>
  <si>
    <t>Southbridge Town city</t>
  </si>
  <si>
    <t>2502763345</t>
  </si>
  <si>
    <t>Southborough town</t>
  </si>
  <si>
    <t>2502763165</t>
  </si>
  <si>
    <t>2502761800</t>
  </si>
  <si>
    <t>2502758825</t>
  </si>
  <si>
    <t>Royalston town</t>
  </si>
  <si>
    <t>2502758580</t>
  </si>
  <si>
    <t>Princeton town</t>
  </si>
  <si>
    <t>2502755395</t>
  </si>
  <si>
    <t>Phillipston town</t>
  </si>
  <si>
    <t>2502753225</t>
  </si>
  <si>
    <t>Petersham town</t>
  </si>
  <si>
    <t>2502753120</t>
  </si>
  <si>
    <t>Paxton town</t>
  </si>
  <si>
    <t>2502752420</t>
  </si>
  <si>
    <t>Oxford town</t>
  </si>
  <si>
    <t>2502751825</t>
  </si>
  <si>
    <t>Oakham town</t>
  </si>
  <si>
    <t>2502750670</t>
  </si>
  <si>
    <t>North Brookfield town</t>
  </si>
  <si>
    <t>2502747135</t>
  </si>
  <si>
    <t>Northbridge town</t>
  </si>
  <si>
    <t>2502746925</t>
  </si>
  <si>
    <t>Northborough town</t>
  </si>
  <si>
    <t>2502746820</t>
  </si>
  <si>
    <t>New Braintree town</t>
  </si>
  <si>
    <t>2502745105</t>
  </si>
  <si>
    <t>Millville town</t>
  </si>
  <si>
    <t>2502741585</t>
  </si>
  <si>
    <t>Millbury town</t>
  </si>
  <si>
    <t>2502741340</t>
  </si>
  <si>
    <t>2502741165</t>
  </si>
  <si>
    <t>2502740255</t>
  </si>
  <si>
    <t>2502737420</t>
  </si>
  <si>
    <t>Leominster city</t>
  </si>
  <si>
    <t>2502735075</t>
  </si>
  <si>
    <t>2502734795</t>
  </si>
  <si>
    <t>2502734165</t>
  </si>
  <si>
    <t>Hubbardston town</t>
  </si>
  <si>
    <t>2502731435</t>
  </si>
  <si>
    <t>Hopedale town</t>
  </si>
  <si>
    <t>2502730945</t>
  </si>
  <si>
    <t>Holden town</t>
  </si>
  <si>
    <t>2502730560</t>
  </si>
  <si>
    <t>Harvard town</t>
  </si>
  <si>
    <t>2502728950</t>
  </si>
  <si>
    <t>2502728740</t>
  </si>
  <si>
    <t>2502726430</t>
  </si>
  <si>
    <t>Gardner city</t>
  </si>
  <si>
    <t>2502725485</t>
  </si>
  <si>
    <t>Fitchburg city</t>
  </si>
  <si>
    <t>2502723875</t>
  </si>
  <si>
    <t>East Brookfield town</t>
  </si>
  <si>
    <t>2502718560</t>
  </si>
  <si>
    <t>Dudley town</t>
  </si>
  <si>
    <t>2502717685</t>
  </si>
  <si>
    <t>Douglas town</t>
  </si>
  <si>
    <t>2502717300</t>
  </si>
  <si>
    <t>Clinton town</t>
  </si>
  <si>
    <t>2502714395</t>
  </si>
  <si>
    <t>Charlton town</t>
  </si>
  <si>
    <t>2502712715</t>
  </si>
  <si>
    <t>2502709105</t>
  </si>
  <si>
    <t>Boylston town</t>
  </si>
  <si>
    <t>2502707525</t>
  </si>
  <si>
    <t>2502706365</t>
  </si>
  <si>
    <t>Blackstone town</t>
  </si>
  <si>
    <t>2502706015</t>
  </si>
  <si>
    <t>2502705490</t>
  </si>
  <si>
    <t>2502703740</t>
  </si>
  <si>
    <t>2502702760</t>
  </si>
  <si>
    <t>Athol town</t>
  </si>
  <si>
    <t>2502702480</t>
  </si>
  <si>
    <t>Ashburnham town</t>
  </si>
  <si>
    <t>2502701885</t>
  </si>
  <si>
    <t>Winthrop Town city</t>
  </si>
  <si>
    <t>2502581005</t>
  </si>
  <si>
    <t>Revere city</t>
  </si>
  <si>
    <t>2502556585</t>
  </si>
  <si>
    <t>Chelsea city</t>
  </si>
  <si>
    <t>2502513205</t>
  </si>
  <si>
    <t>Boston city</t>
  </si>
  <si>
    <t>2502507000</t>
  </si>
  <si>
    <t>Whitman town</t>
  </si>
  <si>
    <t>Plymouth County</t>
  </si>
  <si>
    <t>Brockton, MA HUD Metro FMR Area</t>
  </si>
  <si>
    <t>METRO14460MM1200</t>
  </si>
  <si>
    <t>2502379530</t>
  </si>
  <si>
    <t>West Bridgewater town</t>
  </si>
  <si>
    <t>2502375260</t>
  </si>
  <si>
    <t>Wareham town</t>
  </si>
  <si>
    <t>2502372985</t>
  </si>
  <si>
    <t>2502360330</t>
  </si>
  <si>
    <t>Rockland town</t>
  </si>
  <si>
    <t>2502357775</t>
  </si>
  <si>
    <t>2502357600</t>
  </si>
  <si>
    <t>Plympton town</t>
  </si>
  <si>
    <t>2502354415</t>
  </si>
  <si>
    <t>2502354310</t>
  </si>
  <si>
    <t>2502352630</t>
  </si>
  <si>
    <t>Norwell town</t>
  </si>
  <si>
    <t>2502350145</t>
  </si>
  <si>
    <t>Middleborough town</t>
  </si>
  <si>
    <t>2502340850</t>
  </si>
  <si>
    <t>Mattapoisett town</t>
  </si>
  <si>
    <t>2502339450</t>
  </si>
  <si>
    <t>2502338855</t>
  </si>
  <si>
    <t>Marion town</t>
  </si>
  <si>
    <t>2502338540</t>
  </si>
  <si>
    <t>Lakeville town</t>
  </si>
  <si>
    <t>2502333920</t>
  </si>
  <si>
    <t>2502333220</t>
  </si>
  <si>
    <t>Hull town</t>
  </si>
  <si>
    <t>2502331645</t>
  </si>
  <si>
    <t>Hingham town</t>
  </si>
  <si>
    <t>2502330210</t>
  </si>
  <si>
    <t>Hanson town</t>
  </si>
  <si>
    <t>2502328495</t>
  </si>
  <si>
    <t>2502328285</t>
  </si>
  <si>
    <t>2502327795</t>
  </si>
  <si>
    <t>East Bridgewater town</t>
  </si>
  <si>
    <t>2502318455</t>
  </si>
  <si>
    <t>2502317895</t>
  </si>
  <si>
    <t>Carver town</t>
  </si>
  <si>
    <t>2502311665</t>
  </si>
  <si>
    <t>Brockton city</t>
  </si>
  <si>
    <t>2502309000</t>
  </si>
  <si>
    <t>2502308085</t>
  </si>
  <si>
    <t>Abington town</t>
  </si>
  <si>
    <t>2502300170</t>
  </si>
  <si>
    <t>Wrentham town</t>
  </si>
  <si>
    <t>Norfolk County</t>
  </si>
  <si>
    <t>2502182315</t>
  </si>
  <si>
    <t>Weymouth Town city</t>
  </si>
  <si>
    <t>2502178972</t>
  </si>
  <si>
    <t>Westwood town</t>
  </si>
  <si>
    <t>2502178690</t>
  </si>
  <si>
    <t>Wellesley town</t>
  </si>
  <si>
    <t>2502174175</t>
  </si>
  <si>
    <t>2502172495</t>
  </si>
  <si>
    <t>Stoughton town</t>
  </si>
  <si>
    <t>2502167945</t>
  </si>
  <si>
    <t>2502160785</t>
  </si>
  <si>
    <t>2502155955</t>
  </si>
  <si>
    <t>Quincy city</t>
  </si>
  <si>
    <t>2502155745</t>
  </si>
  <si>
    <t>Plainville town</t>
  </si>
  <si>
    <t>2502154100</t>
  </si>
  <si>
    <t>Norwood town</t>
  </si>
  <si>
    <t>2502150250</t>
  </si>
  <si>
    <t>Norfolk town</t>
  </si>
  <si>
    <t>2502146050</t>
  </si>
  <si>
    <t>Needham town</t>
  </si>
  <si>
    <t>2502144105</t>
  </si>
  <si>
    <t>2502141690</t>
  </si>
  <si>
    <t>Millis town</t>
  </si>
  <si>
    <t>2502141515</t>
  </si>
  <si>
    <t>Medway town</t>
  </si>
  <si>
    <t>2502139975</t>
  </si>
  <si>
    <t>Medfield town</t>
  </si>
  <si>
    <t>2502139765</t>
  </si>
  <si>
    <t>Holbrook town</t>
  </si>
  <si>
    <t>2502130455</t>
  </si>
  <si>
    <t>Franklin Town city</t>
  </si>
  <si>
    <t>2502125172</t>
  </si>
  <si>
    <t>Foxborough town</t>
  </si>
  <si>
    <t>2502124820</t>
  </si>
  <si>
    <t>2502117405</t>
  </si>
  <si>
    <t>Dedham town</t>
  </si>
  <si>
    <t>2502116495</t>
  </si>
  <si>
    <t>Cohasset town</t>
  </si>
  <si>
    <t>2502114640</t>
  </si>
  <si>
    <t>Canton town</t>
  </si>
  <si>
    <t>2502111315</t>
  </si>
  <si>
    <t>2502109175</t>
  </si>
  <si>
    <t>Braintree Town city</t>
  </si>
  <si>
    <t>2502107740</t>
  </si>
  <si>
    <t>Bellingham town</t>
  </si>
  <si>
    <t>2502104930</t>
  </si>
  <si>
    <t>Avon town</t>
  </si>
  <si>
    <t>2502102935</t>
  </si>
  <si>
    <t>Nantucket town</t>
  </si>
  <si>
    <t>Nantucket County</t>
  </si>
  <si>
    <t>Nantucket County, MA</t>
  </si>
  <si>
    <t>NCNTY25019N25019</t>
  </si>
  <si>
    <t>2501943790</t>
  </si>
  <si>
    <t>Woburn city</t>
  </si>
  <si>
    <t>2501781035</t>
  </si>
  <si>
    <t>2501780510</t>
  </si>
  <si>
    <t>2501780230</t>
  </si>
  <si>
    <t>2501777255</t>
  </si>
  <si>
    <t>Lowell, MA HUD Metro FMR Area</t>
  </si>
  <si>
    <t>METRO14460MM4560</t>
  </si>
  <si>
    <t>2501776135</t>
  </si>
  <si>
    <t>Wayland town</t>
  </si>
  <si>
    <t>2501773790</t>
  </si>
  <si>
    <t>Watertown city</t>
  </si>
  <si>
    <t>2501773440</t>
  </si>
  <si>
    <t>Waltham city</t>
  </si>
  <si>
    <t>2501772600</t>
  </si>
  <si>
    <t>2501772215</t>
  </si>
  <si>
    <t>Tyngsborough town</t>
  </si>
  <si>
    <t>2501771025</t>
  </si>
  <si>
    <t>Townsend town</t>
  </si>
  <si>
    <t>2501770360</t>
  </si>
  <si>
    <t>Tewksbury town</t>
  </si>
  <si>
    <t>2501769415</t>
  </si>
  <si>
    <t>2501768260</t>
  </si>
  <si>
    <t>Stow town</t>
  </si>
  <si>
    <t>2501768050</t>
  </si>
  <si>
    <t>Stoneham town</t>
  </si>
  <si>
    <t>2501767665</t>
  </si>
  <si>
    <t>Somerville city</t>
  </si>
  <si>
    <t>2501762535</t>
  </si>
  <si>
    <t>Shirley town</t>
  </si>
  <si>
    <t>2501761590</t>
  </si>
  <si>
    <t>Sherborn town</t>
  </si>
  <si>
    <t>2501761380</t>
  </si>
  <si>
    <t>2501756130</t>
  </si>
  <si>
    <t>Pepperell town</t>
  </si>
  <si>
    <t>2501752805</t>
  </si>
  <si>
    <t>North Reading town</t>
  </si>
  <si>
    <t>2501748955</t>
  </si>
  <si>
    <t>Newton city</t>
  </si>
  <si>
    <t>2501745560</t>
  </si>
  <si>
    <t>Natick town</t>
  </si>
  <si>
    <t>2501743895</t>
  </si>
  <si>
    <t>Melrose city</t>
  </si>
  <si>
    <t>2501740115</t>
  </si>
  <si>
    <t>Medford city</t>
  </si>
  <si>
    <t>2501739835</t>
  </si>
  <si>
    <t>Maynard town</t>
  </si>
  <si>
    <t>2501739625</t>
  </si>
  <si>
    <t>Marlborough city</t>
  </si>
  <si>
    <t>2501738715</t>
  </si>
  <si>
    <t>Malden city</t>
  </si>
  <si>
    <t>2501737875</t>
  </si>
  <si>
    <t>Lowell city</t>
  </si>
  <si>
    <t>2501737000</t>
  </si>
  <si>
    <t>2501735950</t>
  </si>
  <si>
    <t>2501735425</t>
  </si>
  <si>
    <t>Lexington town</t>
  </si>
  <si>
    <t>2501735215</t>
  </si>
  <si>
    <t>2501731540</t>
  </si>
  <si>
    <t>2501731085</t>
  </si>
  <si>
    <t>Holliston town</t>
  </si>
  <si>
    <t>2501730700</t>
  </si>
  <si>
    <t>2501727480</t>
  </si>
  <si>
    <t>Framingham town</t>
  </si>
  <si>
    <t>2501724925</t>
  </si>
  <si>
    <t>Everett city</t>
  </si>
  <si>
    <t>2501721990</t>
  </si>
  <si>
    <t>Dunstable town</t>
  </si>
  <si>
    <t>2501717825</t>
  </si>
  <si>
    <t>Dracut town</t>
  </si>
  <si>
    <t>2501717475</t>
  </si>
  <si>
    <t>2501715060</t>
  </si>
  <si>
    <t>Chelmsford town</t>
  </si>
  <si>
    <t>2501713135</t>
  </si>
  <si>
    <t>Carlisle town</t>
  </si>
  <si>
    <t>2501711525</t>
  </si>
  <si>
    <t>Cambridge city</t>
  </si>
  <si>
    <t>2501711000</t>
  </si>
  <si>
    <t>Burlington town</t>
  </si>
  <si>
    <t>2501709840</t>
  </si>
  <si>
    <t>Boxborough town</t>
  </si>
  <si>
    <t>2501707350</t>
  </si>
  <si>
    <t>Billerica town</t>
  </si>
  <si>
    <t>2501705805</t>
  </si>
  <si>
    <t>2501705070</t>
  </si>
  <si>
    <t>2501704615</t>
  </si>
  <si>
    <t>Ayer town</t>
  </si>
  <si>
    <t>2501703005</t>
  </si>
  <si>
    <t>2501702130</t>
  </si>
  <si>
    <t>Ashby town</t>
  </si>
  <si>
    <t>2501701955</t>
  </si>
  <si>
    <t>2501701605</t>
  </si>
  <si>
    <t>Acton town</t>
  </si>
  <si>
    <t>2501700380</t>
  </si>
  <si>
    <t>Worthington town</t>
  </si>
  <si>
    <t>Springfield, MA MSA</t>
  </si>
  <si>
    <t>METRO44140M44140</t>
  </si>
  <si>
    <t>2501582175</t>
  </si>
  <si>
    <t>Williamsburg town</t>
  </si>
  <si>
    <t>2501579915</t>
  </si>
  <si>
    <t>Westhampton town</t>
  </si>
  <si>
    <t>2501576380</t>
  </si>
  <si>
    <t>Ware town</t>
  </si>
  <si>
    <t>2501572880</t>
  </si>
  <si>
    <t>South Hadley town</t>
  </si>
  <si>
    <t>2501564145</t>
  </si>
  <si>
    <t>Southampton town</t>
  </si>
  <si>
    <t>2501562745</t>
  </si>
  <si>
    <t>2501554030</t>
  </si>
  <si>
    <t>2501552560</t>
  </si>
  <si>
    <t>Northampton city</t>
  </si>
  <si>
    <t>2501546330</t>
  </si>
  <si>
    <t>Middlefield town</t>
  </si>
  <si>
    <t>2501540990</t>
  </si>
  <si>
    <t>2501531785</t>
  </si>
  <si>
    <t>Hatfield town</t>
  </si>
  <si>
    <t>2501529265</t>
  </si>
  <si>
    <t>Hadley town</t>
  </si>
  <si>
    <t>2501527690</t>
  </si>
  <si>
    <t>2501526535</t>
  </si>
  <si>
    <t>2501526290</t>
  </si>
  <si>
    <t>Easthampton Town city</t>
  </si>
  <si>
    <t>2501519370</t>
  </si>
  <si>
    <t>Cummington town</t>
  </si>
  <si>
    <t>2501516040</t>
  </si>
  <si>
    <t>2501513590</t>
  </si>
  <si>
    <t>Belchertown town</t>
  </si>
  <si>
    <t>2501504825</t>
  </si>
  <si>
    <t>2501501325</t>
  </si>
  <si>
    <t>Wilbraham town</t>
  </si>
  <si>
    <t>Hampden County</t>
  </si>
  <si>
    <t>2501379740</t>
  </si>
  <si>
    <t>West Springfield Town city</t>
  </si>
  <si>
    <t>2501377890</t>
  </si>
  <si>
    <t>Westfield city</t>
  </si>
  <si>
    <t>2501376030</t>
  </si>
  <si>
    <t>Wales town</t>
  </si>
  <si>
    <t>2501372390</t>
  </si>
  <si>
    <t>Tolland town</t>
  </si>
  <si>
    <t>2501370045</t>
  </si>
  <si>
    <t>Springfield city</t>
  </si>
  <si>
    <t>2501367000</t>
  </si>
  <si>
    <t>Southwick town</t>
  </si>
  <si>
    <t>2501365825</t>
  </si>
  <si>
    <t>Russell town</t>
  </si>
  <si>
    <t>2501358650</t>
  </si>
  <si>
    <t>Palmer Town city</t>
  </si>
  <si>
    <t>2501352144</t>
  </si>
  <si>
    <t>2501342530</t>
  </si>
  <si>
    <t>Monson town</t>
  </si>
  <si>
    <t>2501342145</t>
  </si>
  <si>
    <t>2501337175</t>
  </si>
  <si>
    <t>Longmeadow town</t>
  </si>
  <si>
    <t>2501336300</t>
  </si>
  <si>
    <t>Holyoke city</t>
  </si>
  <si>
    <t>2501330840</t>
  </si>
  <si>
    <t>2501330665</t>
  </si>
  <si>
    <t>Hampden town</t>
  </si>
  <si>
    <t>2501328075</t>
  </si>
  <si>
    <t>2501326675</t>
  </si>
  <si>
    <t>East Longmeadow town</t>
  </si>
  <si>
    <t>2501319645</t>
  </si>
  <si>
    <t>Chicopee city</t>
  </si>
  <si>
    <t>2501313660</t>
  </si>
  <si>
    <t>2501313485</t>
  </si>
  <si>
    <t>Brimfield town</t>
  </si>
  <si>
    <t>2501308470</t>
  </si>
  <si>
    <t>Blandford town</t>
  </si>
  <si>
    <t>2501306085</t>
  </si>
  <si>
    <t>Agawam Town city</t>
  </si>
  <si>
    <t>2501300840</t>
  </si>
  <si>
    <t>Whately town</t>
  </si>
  <si>
    <t>Franklin County, MA</t>
  </si>
  <si>
    <t>NCNTY25011N25011</t>
  </si>
  <si>
    <t>2501179110</t>
  </si>
  <si>
    <t>Wendell town</t>
  </si>
  <si>
    <t>2501174525</t>
  </si>
  <si>
    <t>Warwick town</t>
  </si>
  <si>
    <t>2501173265</t>
  </si>
  <si>
    <t>2501168400</t>
  </si>
  <si>
    <t>Shutesbury town</t>
  </si>
  <si>
    <t>2501161905</t>
  </si>
  <si>
    <t>2501161135</t>
  </si>
  <si>
    <t>Rowe town</t>
  </si>
  <si>
    <t>2501158335</t>
  </si>
  <si>
    <t>2501151265</t>
  </si>
  <si>
    <t>2501147835</t>
  </si>
  <si>
    <t>New Salem town</t>
  </si>
  <si>
    <t>2501145490</t>
  </si>
  <si>
    <t>Montague town</t>
  </si>
  <si>
    <t>2501142285</t>
  </si>
  <si>
    <t>2501142040</t>
  </si>
  <si>
    <t>Leyden town</t>
  </si>
  <si>
    <t>2501135285</t>
  </si>
  <si>
    <t>Leverett town</t>
  </si>
  <si>
    <t>2501135180</t>
  </si>
  <si>
    <t>Heath town</t>
  </si>
  <si>
    <t>2501129650</t>
  </si>
  <si>
    <t>Hawley town</t>
  </si>
  <si>
    <t>2501129475</t>
  </si>
  <si>
    <t>Greenfield Town city</t>
  </si>
  <si>
    <t>2501127100</t>
  </si>
  <si>
    <t>Gill town</t>
  </si>
  <si>
    <t>2501125730</t>
  </si>
  <si>
    <t>Erving town</t>
  </si>
  <si>
    <t>2501121780</t>
  </si>
  <si>
    <t>2501116670</t>
  </si>
  <si>
    <t>2501115200</t>
  </si>
  <si>
    <t>Colrain town</t>
  </si>
  <si>
    <t>2501114885</t>
  </si>
  <si>
    <t>Charlemont town</t>
  </si>
  <si>
    <t>2501112505</t>
  </si>
  <si>
    <t>Buckland town</t>
  </si>
  <si>
    <t>2501109595</t>
  </si>
  <si>
    <t>Bernardston town</t>
  </si>
  <si>
    <t>2501105560</t>
  </si>
  <si>
    <t>Ashfield town</t>
  </si>
  <si>
    <t>2501102095</t>
  </si>
  <si>
    <t>West Newbury town</t>
  </si>
  <si>
    <t>2500977150</t>
  </si>
  <si>
    <t>Wenham town</t>
  </si>
  <si>
    <t>2500974595</t>
  </si>
  <si>
    <t>Topsfield town</t>
  </si>
  <si>
    <t>2500970150</t>
  </si>
  <si>
    <t>Swampscott town</t>
  </si>
  <si>
    <t>2500968645</t>
  </si>
  <si>
    <t>Saugus town</t>
  </si>
  <si>
    <t>2500960015</t>
  </si>
  <si>
    <t>2500959245</t>
  </si>
  <si>
    <t>2500959105</t>
  </si>
  <si>
    <t>Rowley town</t>
  </si>
  <si>
    <t>2500958405</t>
  </si>
  <si>
    <t>Rockport town</t>
  </si>
  <si>
    <t>2500957880</t>
  </si>
  <si>
    <t>Peabody city</t>
  </si>
  <si>
    <t>2500952490</t>
  </si>
  <si>
    <t>North Andover town</t>
  </si>
  <si>
    <t>2500946365</t>
  </si>
  <si>
    <t>Newburyport city</t>
  </si>
  <si>
    <t>2500945245</t>
  </si>
  <si>
    <t>2500945175</t>
  </si>
  <si>
    <t>Nahant town</t>
  </si>
  <si>
    <t>2500943580</t>
  </si>
  <si>
    <t>2500941095</t>
  </si>
  <si>
    <t>Methuen city</t>
  </si>
  <si>
    <t>2500940710</t>
  </si>
  <si>
    <t>Merrimac town</t>
  </si>
  <si>
    <t>2500940430</t>
  </si>
  <si>
    <t>Marblehead town</t>
  </si>
  <si>
    <t>2500938400</t>
  </si>
  <si>
    <t>Manchester-by-the-Sea town</t>
  </si>
  <si>
    <t>2500937995</t>
  </si>
  <si>
    <t>Lynnfield town</t>
  </si>
  <si>
    <t>2500937560</t>
  </si>
  <si>
    <t>Lynn city</t>
  </si>
  <si>
    <t>2500937490</t>
  </si>
  <si>
    <t>Lawrence city</t>
  </si>
  <si>
    <t>2500934550</t>
  </si>
  <si>
    <t>Ipswich town</t>
  </si>
  <si>
    <t>2500932310</t>
  </si>
  <si>
    <t>Haverhill city</t>
  </si>
  <si>
    <t>2500929405</t>
  </si>
  <si>
    <t>Hamilton town</t>
  </si>
  <si>
    <t>2500927900</t>
  </si>
  <si>
    <t>Groveland town</t>
  </si>
  <si>
    <t>2500927620</t>
  </si>
  <si>
    <t>Gloucester city</t>
  </si>
  <si>
    <t>2500926150</t>
  </si>
  <si>
    <t>Georgetown town</t>
  </si>
  <si>
    <t>2500925625</t>
  </si>
  <si>
    <t>2500921850</t>
  </si>
  <si>
    <t>Danvers town</t>
  </si>
  <si>
    <t>2500916250</t>
  </si>
  <si>
    <t>Boxford town</t>
  </si>
  <si>
    <t>2500907420</t>
  </si>
  <si>
    <t>Beverly city</t>
  </si>
  <si>
    <t>2500905595</t>
  </si>
  <si>
    <t>2500901465</t>
  </si>
  <si>
    <t>Amesbury Town city</t>
  </si>
  <si>
    <t>2500901260</t>
  </si>
  <si>
    <t>West Tisbury town</t>
  </si>
  <si>
    <t>Dukes County</t>
  </si>
  <si>
    <t>Dukes County, MA</t>
  </si>
  <si>
    <t>NCNTY25007N25007</t>
  </si>
  <si>
    <t>2500778235</t>
  </si>
  <si>
    <t>Tisbury town</t>
  </si>
  <si>
    <t>2500769940</t>
  </si>
  <si>
    <t>Oak Bluffs town</t>
  </si>
  <si>
    <t>2500750390</t>
  </si>
  <si>
    <t>Gosnold town</t>
  </si>
  <si>
    <t>2500726325</t>
  </si>
  <si>
    <t>Edgartown town</t>
  </si>
  <si>
    <t>2500721150</t>
  </si>
  <si>
    <t>Chilmark town</t>
  </si>
  <si>
    <t>2500713800</t>
  </si>
  <si>
    <t>Aquinnah town</t>
  </si>
  <si>
    <t>2500701585</t>
  </si>
  <si>
    <t>Westport town</t>
  </si>
  <si>
    <t>2500577570</t>
  </si>
  <si>
    <t>Taunton city</t>
  </si>
  <si>
    <t>Taunton-Mansfield-Norton, MA HUD Metro FMR Area</t>
  </si>
  <si>
    <t>METRO39300MM1120</t>
  </si>
  <si>
    <t>2500569170</t>
  </si>
  <si>
    <t>Swansea town</t>
  </si>
  <si>
    <t>2500568750</t>
  </si>
  <si>
    <t>2500562430</t>
  </si>
  <si>
    <t>Seekonk town</t>
  </si>
  <si>
    <t>2500560645</t>
  </si>
  <si>
    <t>Rehoboth town</t>
  </si>
  <si>
    <t>2500556375</t>
  </si>
  <si>
    <t>Raynham town</t>
  </si>
  <si>
    <t>Easton-Raynham, MA HUD Metro FMR Area</t>
  </si>
  <si>
    <t>METRO39300MM1200</t>
  </si>
  <si>
    <t>2500556060</t>
  </si>
  <si>
    <t>2500549970</t>
  </si>
  <si>
    <t>North Attleborough town</t>
  </si>
  <si>
    <t>2500546575</t>
  </si>
  <si>
    <t>New Bedford city</t>
  </si>
  <si>
    <t>New Bedford, MA HUD Metro FMR Area</t>
  </si>
  <si>
    <t>METRO39300MM5400</t>
  </si>
  <si>
    <t>2500545000</t>
  </si>
  <si>
    <t>Mansfield town</t>
  </si>
  <si>
    <t>2500538225</t>
  </si>
  <si>
    <t>Freetown town</t>
  </si>
  <si>
    <t>2500525240</t>
  </si>
  <si>
    <t>Fall River city</t>
  </si>
  <si>
    <t>2500523000</t>
  </si>
  <si>
    <t>Fairhaven town</t>
  </si>
  <si>
    <t>2500522130</t>
  </si>
  <si>
    <t>2500520100</t>
  </si>
  <si>
    <t>Dighton town</t>
  </si>
  <si>
    <t>2500516950</t>
  </si>
  <si>
    <t>Dartmouth town</t>
  </si>
  <si>
    <t>2500516425</t>
  </si>
  <si>
    <t>Berkley town</t>
  </si>
  <si>
    <t>2500505280</t>
  </si>
  <si>
    <t>Attleboro city</t>
  </si>
  <si>
    <t>2500502690</t>
  </si>
  <si>
    <t>Acushnet town</t>
  </si>
  <si>
    <t>2500500520</t>
  </si>
  <si>
    <t>Berkshire County</t>
  </si>
  <si>
    <t>Berkshire County, MA (part) HUD Metro FMR Area</t>
  </si>
  <si>
    <t>METRO38340N25003</t>
  </si>
  <si>
    <t>2500380685</t>
  </si>
  <si>
    <t>2500379985</t>
  </si>
  <si>
    <t>West Stockbridge town</t>
  </si>
  <si>
    <t>2500377990</t>
  </si>
  <si>
    <t>2500373335</t>
  </si>
  <si>
    <t>Tyringham town</t>
  </si>
  <si>
    <t>2500371095</t>
  </si>
  <si>
    <t>Pittsfield, MA HUD Metro FMR Area</t>
  </si>
  <si>
    <t>METRO38340M38340</t>
  </si>
  <si>
    <t>2500367595</t>
  </si>
  <si>
    <t>2500361065</t>
  </si>
  <si>
    <t>Savoy town</t>
  </si>
  <si>
    <t>2500360225</t>
  </si>
  <si>
    <t>Sandisfield town</t>
  </si>
  <si>
    <t>2500359665</t>
  </si>
  <si>
    <t>2500356795</t>
  </si>
  <si>
    <t>Pittsfield city</t>
  </si>
  <si>
    <t>2500353960</t>
  </si>
  <si>
    <t>2500353050</t>
  </si>
  <si>
    <t>Otis town</t>
  </si>
  <si>
    <t>2500351580</t>
  </si>
  <si>
    <t>North Adams city</t>
  </si>
  <si>
    <t>2500346225</t>
  </si>
  <si>
    <t>New Marlborough town</t>
  </si>
  <si>
    <t>2500345420</t>
  </si>
  <si>
    <t>New Ashford town</t>
  </si>
  <si>
    <t>2500344385</t>
  </si>
  <si>
    <t>Mount Washington town</t>
  </si>
  <si>
    <t>2500343300</t>
  </si>
  <si>
    <t>Monterey town</t>
  </si>
  <si>
    <t>2500342460</t>
  </si>
  <si>
    <t>Lenox town</t>
  </si>
  <si>
    <t>2500334970</t>
  </si>
  <si>
    <t>2500334655</t>
  </si>
  <si>
    <t>Lanesborough town</t>
  </si>
  <si>
    <t>2500334340</t>
  </si>
  <si>
    <t>2500330315</t>
  </si>
  <si>
    <t>2500328180</t>
  </si>
  <si>
    <t>Great Barrington town</t>
  </si>
  <si>
    <t>2500326815</t>
  </si>
  <si>
    <t>Florida town</t>
  </si>
  <si>
    <t>2500324120</t>
  </si>
  <si>
    <t>Egremont town</t>
  </si>
  <si>
    <t>2500321360</t>
  </si>
  <si>
    <t>2500316180</t>
  </si>
  <si>
    <t>Clarksburg town</t>
  </si>
  <si>
    <t>2500314010</t>
  </si>
  <si>
    <t>Cheshire town</t>
  </si>
  <si>
    <t>2500313345</t>
  </si>
  <si>
    <t>Becket town</t>
  </si>
  <si>
    <t>2500304545</t>
  </si>
  <si>
    <t>Alford town</t>
  </si>
  <si>
    <t>2500300975</t>
  </si>
  <si>
    <t>Adams town</t>
  </si>
  <si>
    <t>2500300555</t>
  </si>
  <si>
    <t>Yarmouth town</t>
  </si>
  <si>
    <t>Barnstable County</t>
  </si>
  <si>
    <t>Barnstable Town, MA MSA</t>
  </si>
  <si>
    <t>METRO12700M12700</t>
  </si>
  <si>
    <t>2500182525</t>
  </si>
  <si>
    <t>Wellfleet town</t>
  </si>
  <si>
    <t>2500174385</t>
  </si>
  <si>
    <t>Truro town</t>
  </si>
  <si>
    <t>2500170605</t>
  </si>
  <si>
    <t>2500159735</t>
  </si>
  <si>
    <t>Provincetown town</t>
  </si>
  <si>
    <t>2500155500</t>
  </si>
  <si>
    <t>Orleans town</t>
  </si>
  <si>
    <t>2500151440</t>
  </si>
  <si>
    <t>Mashpee town</t>
  </si>
  <si>
    <t>2500139100</t>
  </si>
  <si>
    <t>Harwich town</t>
  </si>
  <si>
    <t>2500129020</t>
  </si>
  <si>
    <t>Falmouth town</t>
  </si>
  <si>
    <t>2500123105</t>
  </si>
  <si>
    <t>Eastham town</t>
  </si>
  <si>
    <t>2500119295</t>
  </si>
  <si>
    <t>Dennis town</t>
  </si>
  <si>
    <t>2500116775</t>
  </si>
  <si>
    <t>2500112995</t>
  </si>
  <si>
    <t>Brewster town</t>
  </si>
  <si>
    <t>2500107980</t>
  </si>
  <si>
    <t>Bourne town</t>
  </si>
  <si>
    <t>2500107175</t>
  </si>
  <si>
    <t>Barnstable Town city</t>
  </si>
  <si>
    <t>2500103690</t>
  </si>
  <si>
    <t>Maryland</t>
  </si>
  <si>
    <t>Baltimore city</t>
  </si>
  <si>
    <t>Baltimore-Columbia-Towson, MD MSA</t>
  </si>
  <si>
    <t>METRO12580M12580</t>
  </si>
  <si>
    <t>2451099999</t>
  </si>
  <si>
    <t>Worcester County, MD HUD Metro FMR Area</t>
  </si>
  <si>
    <t>METRO41540N24047</t>
  </si>
  <si>
    <t>2404799999</t>
  </si>
  <si>
    <t>Wicomico County</t>
  </si>
  <si>
    <t>Salisbury, MD HUD Metro FMR Area</t>
  </si>
  <si>
    <t>METRO41540M41540</t>
  </si>
  <si>
    <t>2404599999</t>
  </si>
  <si>
    <t>Hagerstown, MD HUD Metro FMR Area</t>
  </si>
  <si>
    <t>METRO25180MM3180</t>
  </si>
  <si>
    <t>2404399999</t>
  </si>
  <si>
    <t>Talbot County</t>
  </si>
  <si>
    <t>Talbot County, MD</t>
  </si>
  <si>
    <t>NCNTY24041N24041</t>
  </si>
  <si>
    <t>2404199999</t>
  </si>
  <si>
    <t>Somerset County, MD HUD Metro FMR Area</t>
  </si>
  <si>
    <t>METRO41540N24039</t>
  </si>
  <si>
    <t>2403999999</t>
  </si>
  <si>
    <t>St. Mary's County</t>
  </si>
  <si>
    <t>California-Lexington Park, MD MSA</t>
  </si>
  <si>
    <t>METRO15680M15680</t>
  </si>
  <si>
    <t>2403799999</t>
  </si>
  <si>
    <t>Queen Anne's County</t>
  </si>
  <si>
    <t>2403599999</t>
  </si>
  <si>
    <t>Prince George's County</t>
  </si>
  <si>
    <t>2403399999</t>
  </si>
  <si>
    <t>2403199999</t>
  </si>
  <si>
    <t>Kent County, MD</t>
  </si>
  <si>
    <t>NCNTY24029N24029</t>
  </si>
  <si>
    <t>2402999999</t>
  </si>
  <si>
    <t>2402799999</t>
  </si>
  <si>
    <t>Harford County</t>
  </si>
  <si>
    <t>2402599999</t>
  </si>
  <si>
    <t>Garrett County</t>
  </si>
  <si>
    <t>Garrett County, MD</t>
  </si>
  <si>
    <t>NCNTY24023N24023</t>
  </si>
  <si>
    <t>2402399999</t>
  </si>
  <si>
    <t>2402199999</t>
  </si>
  <si>
    <t>Dorchester County, MD</t>
  </si>
  <si>
    <t>NCNTY24019N24019</t>
  </si>
  <si>
    <t>2401999999</t>
  </si>
  <si>
    <t>Charles County</t>
  </si>
  <si>
    <t>2401799999</t>
  </si>
  <si>
    <t>Cecil County</t>
  </si>
  <si>
    <t>2401599999</t>
  </si>
  <si>
    <t>2401399999</t>
  </si>
  <si>
    <t>Caroline County, MD</t>
  </si>
  <si>
    <t>NCNTY24011N24011</t>
  </si>
  <si>
    <t>2401199999</t>
  </si>
  <si>
    <t>Calvert County</t>
  </si>
  <si>
    <t>2400999999</t>
  </si>
  <si>
    <t>Baltimore County</t>
  </si>
  <si>
    <t>2400599999</t>
  </si>
  <si>
    <t>Anne Arundel County</t>
  </si>
  <si>
    <t>2400399999</t>
  </si>
  <si>
    <t>2400199999</t>
  </si>
  <si>
    <t>Maine</t>
  </si>
  <si>
    <t>York town</t>
  </si>
  <si>
    <t>York-Kittery-South Berwick, ME HUD Metro FMR Area</t>
  </si>
  <si>
    <t>METRO38860MM6450</t>
  </si>
  <si>
    <t>2303187985</t>
  </si>
  <si>
    <t>York County, ME (part) HUD Metro FMR Area</t>
  </si>
  <si>
    <t>METRO38860N23031</t>
  </si>
  <si>
    <t>2303181475</t>
  </si>
  <si>
    <t>Waterboro town</t>
  </si>
  <si>
    <t>2303180530</t>
  </si>
  <si>
    <t>South Berwick town</t>
  </si>
  <si>
    <t>2303170030</t>
  </si>
  <si>
    <t>Shapleigh town</t>
  </si>
  <si>
    <t>2303167475</t>
  </si>
  <si>
    <t>Sanford city</t>
  </si>
  <si>
    <t>2303165725</t>
  </si>
  <si>
    <t>Saco city</t>
  </si>
  <si>
    <t>2303164675</t>
  </si>
  <si>
    <t>Parsonsfield town</t>
  </si>
  <si>
    <t>2303156870</t>
  </si>
  <si>
    <t>Old Orchard Beach town</t>
  </si>
  <si>
    <t>Portland, ME HUD Metro FMR Area</t>
  </si>
  <si>
    <t>METRO38860MM6400</t>
  </si>
  <si>
    <t>2303155085</t>
  </si>
  <si>
    <t>Ogunquit town</t>
  </si>
  <si>
    <t>2303154980</t>
  </si>
  <si>
    <t>North Berwick town</t>
  </si>
  <si>
    <t>2303150325</t>
  </si>
  <si>
    <t>Newfield town</t>
  </si>
  <si>
    <t>2303148750</t>
  </si>
  <si>
    <t>2303141750</t>
  </si>
  <si>
    <t>Limington town</t>
  </si>
  <si>
    <t>2303139405</t>
  </si>
  <si>
    <t>Limerick town</t>
  </si>
  <si>
    <t>2303139195</t>
  </si>
  <si>
    <t>Lebanon town</t>
  </si>
  <si>
    <t>2303138425</t>
  </si>
  <si>
    <t>Kittery town</t>
  </si>
  <si>
    <t>2303137270</t>
  </si>
  <si>
    <t>Kennebunkport town</t>
  </si>
  <si>
    <t>2303136745</t>
  </si>
  <si>
    <t>Kennebunk town</t>
  </si>
  <si>
    <t>2303136535</t>
  </si>
  <si>
    <t>2303133665</t>
  </si>
  <si>
    <t>Eliot town</t>
  </si>
  <si>
    <t>2303122955</t>
  </si>
  <si>
    <t>Dayton town</t>
  </si>
  <si>
    <t>2303116725</t>
  </si>
  <si>
    <t>2303114485</t>
  </si>
  <si>
    <t>Buxton town</t>
  </si>
  <si>
    <t>2303109410</t>
  </si>
  <si>
    <t>Biddeford city</t>
  </si>
  <si>
    <t>2303104860</t>
  </si>
  <si>
    <t>Berwick town</t>
  </si>
  <si>
    <t>2303104720</t>
  </si>
  <si>
    <t>Arundel town</t>
  </si>
  <si>
    <t>2303101605</t>
  </si>
  <si>
    <t>Alfred town</t>
  </si>
  <si>
    <t>2303100730</t>
  </si>
  <si>
    <t>2303100275</t>
  </si>
  <si>
    <t>Whitneyville town</t>
  </si>
  <si>
    <t>Washington County, ME</t>
  </si>
  <si>
    <t>NCNTY23029N23029</t>
  </si>
  <si>
    <t>2302985290</t>
  </si>
  <si>
    <t>2302985185</t>
  </si>
  <si>
    <t>Wesley town</t>
  </si>
  <si>
    <t>2302981685</t>
  </si>
  <si>
    <t>Waite town</t>
  </si>
  <si>
    <t>2302979375</t>
  </si>
  <si>
    <t>Vanceboro town</t>
  </si>
  <si>
    <t>2302978675</t>
  </si>
  <si>
    <t>2302976895</t>
  </si>
  <si>
    <t>Talmadge town</t>
  </si>
  <si>
    <t>2302975770</t>
  </si>
  <si>
    <t>Steuben town</t>
  </si>
  <si>
    <t>2302974125</t>
  </si>
  <si>
    <t>Roque Bluffs town</t>
  </si>
  <si>
    <t>2302963940</t>
  </si>
  <si>
    <t>Robbinston town</t>
  </si>
  <si>
    <t>2302963275</t>
  </si>
  <si>
    <t>2302961035</t>
  </si>
  <si>
    <t>Perry town</t>
  </si>
  <si>
    <t>2302958165</t>
  </si>
  <si>
    <t>2302957780</t>
  </si>
  <si>
    <t>Passamaquoddy Pleasant Point Reservation</t>
  </si>
  <si>
    <t>2302957090</t>
  </si>
  <si>
    <t>Passamaquoddy Indian Township Reservation</t>
  </si>
  <si>
    <t>2302957082</t>
  </si>
  <si>
    <t>North Washington UT</t>
  </si>
  <si>
    <t>2302953500</t>
  </si>
  <si>
    <t>2302951375</t>
  </si>
  <si>
    <t>Milbridge town</t>
  </si>
  <si>
    <t>2302945600</t>
  </si>
  <si>
    <t>Meddybemps town</t>
  </si>
  <si>
    <t>2302944760</t>
  </si>
  <si>
    <t>2302943640</t>
  </si>
  <si>
    <t>Machiasport town</t>
  </si>
  <si>
    <t>2302942100</t>
  </si>
  <si>
    <t>Machias town</t>
  </si>
  <si>
    <t>2302941960</t>
  </si>
  <si>
    <t>Lubec town</t>
  </si>
  <si>
    <t>2302941610</t>
  </si>
  <si>
    <t>Jonesport town</t>
  </si>
  <si>
    <t>2302936010</t>
  </si>
  <si>
    <t>Jonesboro town</t>
  </si>
  <si>
    <t>2302935905</t>
  </si>
  <si>
    <t>Harrington town</t>
  </si>
  <si>
    <t>2302931530</t>
  </si>
  <si>
    <t>Grand Lake Stream plantation</t>
  </si>
  <si>
    <t>2302928660</t>
  </si>
  <si>
    <t>Eastport city</t>
  </si>
  <si>
    <t>2302921730</t>
  </si>
  <si>
    <t>East Machias town</t>
  </si>
  <si>
    <t>2302920960</t>
  </si>
  <si>
    <t>East Central Washington UT</t>
  </si>
  <si>
    <t>2302919870</t>
  </si>
  <si>
    <t>Dennysville town</t>
  </si>
  <si>
    <t>2302917355</t>
  </si>
  <si>
    <t>Deblois town</t>
  </si>
  <si>
    <t>2302916865</t>
  </si>
  <si>
    <t>Danforth town</t>
  </si>
  <si>
    <t>2302916410</t>
  </si>
  <si>
    <t>Cutler town</t>
  </si>
  <si>
    <t>2302915920</t>
  </si>
  <si>
    <t>Crawford town</t>
  </si>
  <si>
    <t>2302914940</t>
  </si>
  <si>
    <t>Cooper town</t>
  </si>
  <si>
    <t>2302914100</t>
  </si>
  <si>
    <t>Columbia Falls town</t>
  </si>
  <si>
    <t>2302913820</t>
  </si>
  <si>
    <t>2302913750</t>
  </si>
  <si>
    <t>Codyville plantation</t>
  </si>
  <si>
    <t>2302913610</t>
  </si>
  <si>
    <t>Cherryfield town</t>
  </si>
  <si>
    <t>2302912455</t>
  </si>
  <si>
    <t>2302912175</t>
  </si>
  <si>
    <t>Centerville town</t>
  </si>
  <si>
    <t>2302911755</t>
  </si>
  <si>
    <t>Calais city</t>
  </si>
  <si>
    <t>2302909585</t>
  </si>
  <si>
    <t>Beddington town</t>
  </si>
  <si>
    <t>2302903810</t>
  </si>
  <si>
    <t>Beals town</t>
  </si>
  <si>
    <t>2302903670</t>
  </si>
  <si>
    <t>Baring plantation</t>
  </si>
  <si>
    <t>2302902970</t>
  </si>
  <si>
    <t>Baileyville town</t>
  </si>
  <si>
    <t>2302902480</t>
  </si>
  <si>
    <t>Alexander town</t>
  </si>
  <si>
    <t>2302900660</t>
  </si>
  <si>
    <t>2302900380</t>
  </si>
  <si>
    <t>Winterport town</t>
  </si>
  <si>
    <t>Waldo County</t>
  </si>
  <si>
    <t>Waldo County, ME</t>
  </si>
  <si>
    <t>NCNTY23027N23027</t>
  </si>
  <si>
    <t>2302786760</t>
  </si>
  <si>
    <t>Waldo town</t>
  </si>
  <si>
    <t>2302779480</t>
  </si>
  <si>
    <t>2302778255</t>
  </si>
  <si>
    <t>2302777625</t>
  </si>
  <si>
    <t>Thorndike town</t>
  </si>
  <si>
    <t>2302776610</t>
  </si>
  <si>
    <t>Swanville town</t>
  </si>
  <si>
    <t>2302775525</t>
  </si>
  <si>
    <t>Stockton Springs town</t>
  </si>
  <si>
    <t>2302774475</t>
  </si>
  <si>
    <t>Searsport town</t>
  </si>
  <si>
    <t>2302766635</t>
  </si>
  <si>
    <t>Searsmont town</t>
  </si>
  <si>
    <t>2302766565</t>
  </si>
  <si>
    <t>Prospect town</t>
  </si>
  <si>
    <t>2302761210</t>
  </si>
  <si>
    <t>Palermo town</t>
  </si>
  <si>
    <t>2302756450</t>
  </si>
  <si>
    <t>Northport town</t>
  </si>
  <si>
    <t>2302752845</t>
  </si>
  <si>
    <t>Morrill town</t>
  </si>
  <si>
    <t>2302747245</t>
  </si>
  <si>
    <t>Montville town</t>
  </si>
  <si>
    <t>2302746790</t>
  </si>
  <si>
    <t>2302746475</t>
  </si>
  <si>
    <t>Lincolnville town</t>
  </si>
  <si>
    <t>2302739755</t>
  </si>
  <si>
    <t>Liberty town</t>
  </si>
  <si>
    <t>2302739055</t>
  </si>
  <si>
    <t>Knox town</t>
  </si>
  <si>
    <t>2302737585</t>
  </si>
  <si>
    <t>2302735450</t>
  </si>
  <si>
    <t>Islesboro town</t>
  </si>
  <si>
    <t>2302735240</t>
  </si>
  <si>
    <t>2302726420</t>
  </si>
  <si>
    <t>Frankfort town</t>
  </si>
  <si>
    <t>2302726280</t>
  </si>
  <si>
    <t>Burnham town</t>
  </si>
  <si>
    <t>2302709270</t>
  </si>
  <si>
    <t>Brooks town</t>
  </si>
  <si>
    <t>2302707870</t>
  </si>
  <si>
    <t>2302704125</t>
  </si>
  <si>
    <t>Belfast city</t>
  </si>
  <si>
    <t>2302703950</t>
  </si>
  <si>
    <t>West Forks plantation</t>
  </si>
  <si>
    <t>Somerset County, ME</t>
  </si>
  <si>
    <t>NCNTY23025N23025</t>
  </si>
  <si>
    <t>2302582840</t>
  </si>
  <si>
    <t>The Forks plantation</t>
  </si>
  <si>
    <t>2302576190</t>
  </si>
  <si>
    <t>Starks town</t>
  </si>
  <si>
    <t>2302573845</t>
  </si>
  <si>
    <t>Solon town</t>
  </si>
  <si>
    <t>2302569505</t>
  </si>
  <si>
    <t>2302569155</t>
  </si>
  <si>
    <t>Skowhegan town</t>
  </si>
  <si>
    <t>2302568910</t>
  </si>
  <si>
    <t>Seboomook Lake UT</t>
  </si>
  <si>
    <t>2302567238</t>
  </si>
  <si>
    <t>2302564850</t>
  </si>
  <si>
    <t>Ripley town</t>
  </si>
  <si>
    <t>2302562995</t>
  </si>
  <si>
    <t>Pleasant Ridge plantation</t>
  </si>
  <si>
    <t>2302559705</t>
  </si>
  <si>
    <t>2302559005</t>
  </si>
  <si>
    <t>Palmyra town</t>
  </si>
  <si>
    <t>2302556520</t>
  </si>
  <si>
    <t>Northwest Somerset UT</t>
  </si>
  <si>
    <t>2302553636</t>
  </si>
  <si>
    <t>Northeast Somerset UT</t>
  </si>
  <si>
    <t>2302551114</t>
  </si>
  <si>
    <t>Norridgewock town</t>
  </si>
  <si>
    <t>2302549835</t>
  </si>
  <si>
    <t>New Portland town</t>
  </si>
  <si>
    <t>2302549205</t>
  </si>
  <si>
    <t>Moscow town</t>
  </si>
  <si>
    <t>2302547455</t>
  </si>
  <si>
    <t>Moose River town</t>
  </si>
  <si>
    <t>2302547140</t>
  </si>
  <si>
    <t>Mercer town</t>
  </si>
  <si>
    <t>2302545110</t>
  </si>
  <si>
    <t>2302542660</t>
  </si>
  <si>
    <t>Jackman town</t>
  </si>
  <si>
    <t>2302535345</t>
  </si>
  <si>
    <t>Highland plantation</t>
  </si>
  <si>
    <t>2302532895</t>
  </si>
  <si>
    <t>2302531740</t>
  </si>
  <si>
    <t>Harmony town</t>
  </si>
  <si>
    <t>2302531355</t>
  </si>
  <si>
    <t>2302524320</t>
  </si>
  <si>
    <t>Embden town</t>
  </si>
  <si>
    <t>2302523410</t>
  </si>
  <si>
    <t>Detroit town</t>
  </si>
  <si>
    <t>2302517460</t>
  </si>
  <si>
    <t>Dennistown plantation</t>
  </si>
  <si>
    <t>2302517285</t>
  </si>
  <si>
    <t>Cornville town</t>
  </si>
  <si>
    <t>2302514555</t>
  </si>
  <si>
    <t>Central Somerset UT</t>
  </si>
  <si>
    <t>2302511820</t>
  </si>
  <si>
    <t>Caratunk town</t>
  </si>
  <si>
    <t>2302510495</t>
  </si>
  <si>
    <t>2302509935</t>
  </si>
  <si>
    <t>2302509655</t>
  </si>
  <si>
    <t>Brighton plantation</t>
  </si>
  <si>
    <t>2302507380</t>
  </si>
  <si>
    <t>Bingham town</t>
  </si>
  <si>
    <t>2302505000</t>
  </si>
  <si>
    <t>2302501885</t>
  </si>
  <si>
    <t>Anson town</t>
  </si>
  <si>
    <t>2302501395</t>
  </si>
  <si>
    <t>Woolwich town</t>
  </si>
  <si>
    <t>Sagadahoc County</t>
  </si>
  <si>
    <t>Sagadahoc County, ME HUD Metro FMR Area</t>
  </si>
  <si>
    <t>METRO38860N23023</t>
  </si>
  <si>
    <t>2302387460</t>
  </si>
  <si>
    <t>West Bath town</t>
  </si>
  <si>
    <t>2302381930</t>
  </si>
  <si>
    <t>2302376960</t>
  </si>
  <si>
    <t>2302362645</t>
  </si>
  <si>
    <t>Phippsburg town</t>
  </si>
  <si>
    <t>2302358515</t>
  </si>
  <si>
    <t>Perkins UT</t>
  </si>
  <si>
    <t>2302358070</t>
  </si>
  <si>
    <t>2302327295</t>
  </si>
  <si>
    <t>Bowdoinham town</t>
  </si>
  <si>
    <t>2302306365</t>
  </si>
  <si>
    <t>Bowdoin town</t>
  </si>
  <si>
    <t>2302306260</t>
  </si>
  <si>
    <t>Bath city</t>
  </si>
  <si>
    <t>2302303355</t>
  </si>
  <si>
    <t>Arrowsic town</t>
  </si>
  <si>
    <t>2302301570</t>
  </si>
  <si>
    <t>Willimantic town</t>
  </si>
  <si>
    <t>Piscataquis County</t>
  </si>
  <si>
    <t>Piscataquis County, ME</t>
  </si>
  <si>
    <t>NCNTY23021N23021</t>
  </si>
  <si>
    <t>2302185710</t>
  </si>
  <si>
    <t>Wellington town</t>
  </si>
  <si>
    <t>2302181405</t>
  </si>
  <si>
    <t>Southeast Piscataquis UT</t>
  </si>
  <si>
    <t>2302170655</t>
  </si>
  <si>
    <t>2302168140</t>
  </si>
  <si>
    <t>Sebec town</t>
  </si>
  <si>
    <t>2302166950</t>
  </si>
  <si>
    <t>Sangerville town</t>
  </si>
  <si>
    <t>2302165865</t>
  </si>
  <si>
    <t>Parkman town</t>
  </si>
  <si>
    <t>2302156765</t>
  </si>
  <si>
    <t>Northwest Piscataquis UT</t>
  </si>
  <si>
    <t>2302153628</t>
  </si>
  <si>
    <t>Northeast Piscataquis UT</t>
  </si>
  <si>
    <t>2302151105</t>
  </si>
  <si>
    <t>2302146580</t>
  </si>
  <si>
    <t>Milo town</t>
  </si>
  <si>
    <t>2302146020</t>
  </si>
  <si>
    <t>Medford town</t>
  </si>
  <si>
    <t>2302144830</t>
  </si>
  <si>
    <t>Lake View plantation</t>
  </si>
  <si>
    <t>2302137970</t>
  </si>
  <si>
    <t>Kingsbury plantation</t>
  </si>
  <si>
    <t>2302137095</t>
  </si>
  <si>
    <t>2302130095</t>
  </si>
  <si>
    <t>2302129535</t>
  </si>
  <si>
    <t>Dover-Foxcroft town</t>
  </si>
  <si>
    <t>2302118195</t>
  </si>
  <si>
    <t>Brownville town</t>
  </si>
  <si>
    <t>2302108325</t>
  </si>
  <si>
    <t>Bowerbank town</t>
  </si>
  <si>
    <t>2302106400</t>
  </si>
  <si>
    <t>Blanchard UT</t>
  </si>
  <si>
    <t>2302105560</t>
  </si>
  <si>
    <t>Beaver Cove town</t>
  </si>
  <si>
    <t>2302103740</t>
  </si>
  <si>
    <t>2302101920</t>
  </si>
  <si>
    <t>Abbot town</t>
  </si>
  <si>
    <t>2302100100</t>
  </si>
  <si>
    <t>Woodville town</t>
  </si>
  <si>
    <t>Penobscot County</t>
  </si>
  <si>
    <t>Penobscot County, ME (part) HUD Metro FMR Area</t>
  </si>
  <si>
    <t>METRO12620N23019</t>
  </si>
  <si>
    <t>2301987390</t>
  </si>
  <si>
    <t>Winn town</t>
  </si>
  <si>
    <t>2301986305</t>
  </si>
  <si>
    <t>Whitney UT</t>
  </si>
  <si>
    <t>2301985230</t>
  </si>
  <si>
    <t>Webster plantation</t>
  </si>
  <si>
    <t>2301981055</t>
  </si>
  <si>
    <t>Veazie town</t>
  </si>
  <si>
    <t>Bangor, ME HUD Metro FMR Area</t>
  </si>
  <si>
    <t>METRO12620MM0730</t>
  </si>
  <si>
    <t>2301978780</t>
  </si>
  <si>
    <t>Twombly UT</t>
  </si>
  <si>
    <t>2301978015</t>
  </si>
  <si>
    <t>Stetson town</t>
  </si>
  <si>
    <t>2301974055</t>
  </si>
  <si>
    <t>Stacyville town</t>
  </si>
  <si>
    <t>2301973600</t>
  </si>
  <si>
    <t>2301973250</t>
  </si>
  <si>
    <t>Seboeis plantation</t>
  </si>
  <si>
    <t>2301967160</t>
  </si>
  <si>
    <t>Prentiss UT</t>
  </si>
  <si>
    <t>2301960790</t>
  </si>
  <si>
    <t>2301959950</t>
  </si>
  <si>
    <t>Penobscot Indian Island Reservation</t>
  </si>
  <si>
    <t>2301957936</t>
  </si>
  <si>
    <t>Patten town</t>
  </si>
  <si>
    <t>2301957150</t>
  </si>
  <si>
    <t>Passadumkeag town</t>
  </si>
  <si>
    <t>2301957045</t>
  </si>
  <si>
    <t>Orrington town</t>
  </si>
  <si>
    <t>2301955680</t>
  </si>
  <si>
    <t>Orono town</t>
  </si>
  <si>
    <t>2301955565</t>
  </si>
  <si>
    <t>Old Town city</t>
  </si>
  <si>
    <t>2301955225</t>
  </si>
  <si>
    <t>North Penobscot UT</t>
  </si>
  <si>
    <t>2301952710</t>
  </si>
  <si>
    <t>2301949065</t>
  </si>
  <si>
    <t>Newburgh town</t>
  </si>
  <si>
    <t>2301948505</t>
  </si>
  <si>
    <t>Mount Chase town</t>
  </si>
  <si>
    <t>2301947560</t>
  </si>
  <si>
    <t>Millinocket town</t>
  </si>
  <si>
    <t>2301945810</t>
  </si>
  <si>
    <t>2301945670</t>
  </si>
  <si>
    <t>2301945005</t>
  </si>
  <si>
    <t>Maxfield town</t>
  </si>
  <si>
    <t>2301944340</t>
  </si>
  <si>
    <t>Mattawamkeag town</t>
  </si>
  <si>
    <t>2301944270</t>
  </si>
  <si>
    <t>2301941435</t>
  </si>
  <si>
    <t>2301939475</t>
  </si>
  <si>
    <t>Levant town</t>
  </si>
  <si>
    <t>2301938705</t>
  </si>
  <si>
    <t>2301938530</t>
  </si>
  <si>
    <t>2301938005</t>
  </si>
  <si>
    <t>Lagrange town</t>
  </si>
  <si>
    <t>2301937760</t>
  </si>
  <si>
    <t>Kingman UT</t>
  </si>
  <si>
    <t>2301937075</t>
  </si>
  <si>
    <t>Kenduskeag town</t>
  </si>
  <si>
    <t>2301936325</t>
  </si>
  <si>
    <t>2301934365</t>
  </si>
  <si>
    <t>Howland town</t>
  </si>
  <si>
    <t>2301934190</t>
  </si>
  <si>
    <t>2301933490</t>
  </si>
  <si>
    <t>Hermon town</t>
  </si>
  <si>
    <t>2301932510</t>
  </si>
  <si>
    <t>2301930795</t>
  </si>
  <si>
    <t>Greenbush town</t>
  </si>
  <si>
    <t>2301929185</t>
  </si>
  <si>
    <t>Glenburn town</t>
  </si>
  <si>
    <t>2301927645</t>
  </si>
  <si>
    <t>Garland town</t>
  </si>
  <si>
    <t>2301927190</t>
  </si>
  <si>
    <t>2301924110</t>
  </si>
  <si>
    <t>Etna town</t>
  </si>
  <si>
    <t>2301923865</t>
  </si>
  <si>
    <t>2301923620</t>
  </si>
  <si>
    <t>Edinburg town</t>
  </si>
  <si>
    <t>2301922710</t>
  </si>
  <si>
    <t>Eddington town</t>
  </si>
  <si>
    <t>2301922535</t>
  </si>
  <si>
    <t>East Millinocket town</t>
  </si>
  <si>
    <t>2301921030</t>
  </si>
  <si>
    <t>East Central Penobscot UT</t>
  </si>
  <si>
    <t>2301919868</t>
  </si>
  <si>
    <t>Drew plantation</t>
  </si>
  <si>
    <t>2301918580</t>
  </si>
  <si>
    <t>Dixmont town</t>
  </si>
  <si>
    <t>2301917950</t>
  </si>
  <si>
    <t>Dexter town</t>
  </si>
  <si>
    <t>2301917530</t>
  </si>
  <si>
    <t>2301914380</t>
  </si>
  <si>
    <t>Corinna town</t>
  </si>
  <si>
    <t>2301914310</t>
  </si>
  <si>
    <t>Clifton town</t>
  </si>
  <si>
    <t>2301913365</t>
  </si>
  <si>
    <t>2301912525</t>
  </si>
  <si>
    <t>2301912105</t>
  </si>
  <si>
    <t>Carroll plantation</t>
  </si>
  <si>
    <t>2301910810</t>
  </si>
  <si>
    <t>Carmel town</t>
  </si>
  <si>
    <t>2301910670</t>
  </si>
  <si>
    <t>2301909200</t>
  </si>
  <si>
    <t>Brewer city</t>
  </si>
  <si>
    <t>2301906925</t>
  </si>
  <si>
    <t>Bradley town</t>
  </si>
  <si>
    <t>2301906680</t>
  </si>
  <si>
    <t>2301906575</t>
  </si>
  <si>
    <t>Bangor city</t>
  </si>
  <si>
    <t>2301902795</t>
  </si>
  <si>
    <t>Argyle UT</t>
  </si>
  <si>
    <t>2301901500</t>
  </si>
  <si>
    <t>2301901115</t>
  </si>
  <si>
    <t>Oxford County</t>
  </si>
  <si>
    <t>Oxford County, ME</t>
  </si>
  <si>
    <t>NCNTY23017N23017</t>
  </si>
  <si>
    <t>2301787355</t>
  </si>
  <si>
    <t>West Paris town</t>
  </si>
  <si>
    <t>2301783890</t>
  </si>
  <si>
    <t>2301780635</t>
  </si>
  <si>
    <t>2301778465</t>
  </si>
  <si>
    <t>Sweden town</t>
  </si>
  <si>
    <t>2301775595</t>
  </si>
  <si>
    <t>Sumner town</t>
  </si>
  <si>
    <t>2301775035</t>
  </si>
  <si>
    <t>2301774685</t>
  </si>
  <si>
    <t>2301774510</t>
  </si>
  <si>
    <t>South Oxford UT</t>
  </si>
  <si>
    <t>2301771755</t>
  </si>
  <si>
    <t>Rumford town</t>
  </si>
  <si>
    <t>2301764290</t>
  </si>
  <si>
    <t>2301764185</t>
  </si>
  <si>
    <t>Porter town</t>
  </si>
  <si>
    <t>2301760405</t>
  </si>
  <si>
    <t>2301758270</t>
  </si>
  <si>
    <t>Paris town</t>
  </si>
  <si>
    <t>2301756625</t>
  </si>
  <si>
    <t>2301756310</t>
  </si>
  <si>
    <t>Otisfield town</t>
  </si>
  <si>
    <t>2301755960</t>
  </si>
  <si>
    <t>Norway town</t>
  </si>
  <si>
    <t>2301754000</t>
  </si>
  <si>
    <t>North Oxford UT</t>
  </si>
  <si>
    <t>2301752575</t>
  </si>
  <si>
    <t>Newry town</t>
  </si>
  <si>
    <t>2301749275</t>
  </si>
  <si>
    <t>Milton UT</t>
  </si>
  <si>
    <t>2301746105</t>
  </si>
  <si>
    <t>Mexico town</t>
  </si>
  <si>
    <t>2301745285</t>
  </si>
  <si>
    <t>Magalloway plantation</t>
  </si>
  <si>
    <t>2301742835</t>
  </si>
  <si>
    <t>Lovell town</t>
  </si>
  <si>
    <t>2301741365</t>
  </si>
  <si>
    <t>Lincoln plantation</t>
  </si>
  <si>
    <t>2301739422</t>
  </si>
  <si>
    <t>Hiram town</t>
  </si>
  <si>
    <t>2301733315</t>
  </si>
  <si>
    <t>2301732370</t>
  </si>
  <si>
    <t>2301731670</t>
  </si>
  <si>
    <t>2301731110</t>
  </si>
  <si>
    <t>Greenwood town</t>
  </si>
  <si>
    <t>2301729710</t>
  </si>
  <si>
    <t>Gilead town</t>
  </si>
  <si>
    <t>2301727505</t>
  </si>
  <si>
    <t>Fryeburg town</t>
  </si>
  <si>
    <t>2301726910</t>
  </si>
  <si>
    <t>Dixfield town</t>
  </si>
  <si>
    <t>2301717740</t>
  </si>
  <si>
    <t>Denmark town</t>
  </si>
  <si>
    <t>2301717250</t>
  </si>
  <si>
    <t>2301710005</t>
  </si>
  <si>
    <t>Byron town</t>
  </si>
  <si>
    <t>2301709550</t>
  </si>
  <si>
    <t>Buckfield town</t>
  </si>
  <si>
    <t>2301708710</t>
  </si>
  <si>
    <t>Brownfield town</t>
  </si>
  <si>
    <t>2301708150</t>
  </si>
  <si>
    <t>2301704825</t>
  </si>
  <si>
    <t>2301701325</t>
  </si>
  <si>
    <t>Wiscasset town</t>
  </si>
  <si>
    <t>Lincoln County, ME</t>
  </si>
  <si>
    <t>NCNTY23015N23015</t>
  </si>
  <si>
    <t>2301587075</t>
  </si>
  <si>
    <t>2301585010</t>
  </si>
  <si>
    <t>Westport Island town</t>
  </si>
  <si>
    <t>2301584140</t>
  </si>
  <si>
    <t>Waldoboro town</t>
  </si>
  <si>
    <t>2301579550</t>
  </si>
  <si>
    <t>Southport town</t>
  </si>
  <si>
    <t>2301571955</t>
  </si>
  <si>
    <t>South Bristol town</t>
  </si>
  <si>
    <t>2301570240</t>
  </si>
  <si>
    <t>Somerville town</t>
  </si>
  <si>
    <t>2301569645</t>
  </si>
  <si>
    <t>Nobleboro town</t>
  </si>
  <si>
    <t>2301549660</t>
  </si>
  <si>
    <t>Newcastle town</t>
  </si>
  <si>
    <t>2301548645</t>
  </si>
  <si>
    <t>Monhegan plantation</t>
  </si>
  <si>
    <t>2301546335</t>
  </si>
  <si>
    <t>Louds Island UT</t>
  </si>
  <si>
    <t>2301541280</t>
  </si>
  <si>
    <t>2301535695</t>
  </si>
  <si>
    <t>Hibberts gore</t>
  </si>
  <si>
    <t>2301532715</t>
  </si>
  <si>
    <t>Edgecomb town</t>
  </si>
  <si>
    <t>2301522675</t>
  </si>
  <si>
    <t>Dresden town</t>
  </si>
  <si>
    <t>2301518475</t>
  </si>
  <si>
    <t>Damariscotta town</t>
  </si>
  <si>
    <t>2301516235</t>
  </si>
  <si>
    <t>2301507485</t>
  </si>
  <si>
    <t>Bremen town</t>
  </si>
  <si>
    <t>2301506855</t>
  </si>
  <si>
    <t>Boothbay Harbor town</t>
  </si>
  <si>
    <t>2301506120</t>
  </si>
  <si>
    <t>Boothbay town</t>
  </si>
  <si>
    <t>2301506050</t>
  </si>
  <si>
    <t>Alna town</t>
  </si>
  <si>
    <t>2301501010</t>
  </si>
  <si>
    <t>Knox County, ME</t>
  </si>
  <si>
    <t>NCNTY23013N23013</t>
  </si>
  <si>
    <t>2301380425</t>
  </si>
  <si>
    <t>2301380215</t>
  </si>
  <si>
    <t>Vinalhaven town</t>
  </si>
  <si>
    <t>2301379130</t>
  </si>
  <si>
    <t>Union town</t>
  </si>
  <si>
    <t>2301378115</t>
  </si>
  <si>
    <t>Thomaston town</t>
  </si>
  <si>
    <t>2301376365</t>
  </si>
  <si>
    <t>South Thomaston town</t>
  </si>
  <si>
    <t>2301372585</t>
  </si>
  <si>
    <t>2301365130</t>
  </si>
  <si>
    <t>2301363660</t>
  </si>
  <si>
    <t>Rockland city</t>
  </si>
  <si>
    <t>2301363590</t>
  </si>
  <si>
    <t>Owls Head town</t>
  </si>
  <si>
    <t>2301356135</t>
  </si>
  <si>
    <t>North Haven town</t>
  </si>
  <si>
    <t>2301351620</t>
  </si>
  <si>
    <t>Muscle Ridge Island UT</t>
  </si>
  <si>
    <t>2301347962</t>
  </si>
  <si>
    <t>Matinicus Isle plantation</t>
  </si>
  <si>
    <t>2301344165</t>
  </si>
  <si>
    <t>Isle au Haut town</t>
  </si>
  <si>
    <t>2301335135</t>
  </si>
  <si>
    <t>Hope town</t>
  </si>
  <si>
    <t>2301333840</t>
  </si>
  <si>
    <t>Friendship town</t>
  </si>
  <si>
    <t>2301326805</t>
  </si>
  <si>
    <t>Cushing town</t>
  </si>
  <si>
    <t>2301315780</t>
  </si>
  <si>
    <t>Criehaven UT</t>
  </si>
  <si>
    <t>2301315125</t>
  </si>
  <si>
    <t>Camden town</t>
  </si>
  <si>
    <t>2301309725</t>
  </si>
  <si>
    <t>Appleton town</t>
  </si>
  <si>
    <t>2301301465</t>
  </si>
  <si>
    <t>Winthrop town</t>
  </si>
  <si>
    <t>Kennebec County</t>
  </si>
  <si>
    <t>Kennebec County, ME</t>
  </si>
  <si>
    <t>NCNTY23011N23011</t>
  </si>
  <si>
    <t>2301186970</t>
  </si>
  <si>
    <t>Winslow town</t>
  </si>
  <si>
    <t>2301186515</t>
  </si>
  <si>
    <t>2301186165</t>
  </si>
  <si>
    <t>West Gardiner town</t>
  </si>
  <si>
    <t>2301182945</t>
  </si>
  <si>
    <t>Wayne town</t>
  </si>
  <si>
    <t>2301180880</t>
  </si>
  <si>
    <t>Waterville city</t>
  </si>
  <si>
    <t>2301180740</t>
  </si>
  <si>
    <t>Vienna town</t>
  </si>
  <si>
    <t>2301179025</t>
  </si>
  <si>
    <t>Vassalboro town</t>
  </si>
  <si>
    <t>2301178745</t>
  </si>
  <si>
    <t>Unity UT</t>
  </si>
  <si>
    <t>2301178190</t>
  </si>
  <si>
    <t>Sidney town</t>
  </si>
  <si>
    <t>2301168385</t>
  </si>
  <si>
    <t>Rome town</t>
  </si>
  <si>
    <t>2301163835</t>
  </si>
  <si>
    <t>Readfield town</t>
  </si>
  <si>
    <t>2301162190</t>
  </si>
  <si>
    <t>2301161700</t>
  </si>
  <si>
    <t>Pittston town</t>
  </si>
  <si>
    <t>2301159110</t>
  </si>
  <si>
    <t>Oakland town</t>
  </si>
  <si>
    <t>2301154560</t>
  </si>
  <si>
    <t>Mount Vernon town</t>
  </si>
  <si>
    <t>2301147770</t>
  </si>
  <si>
    <t>Monmouth town</t>
  </si>
  <si>
    <t>2301146405</t>
  </si>
  <si>
    <t>2301143080</t>
  </si>
  <si>
    <t>2301140175</t>
  </si>
  <si>
    <t>Hallowell city</t>
  </si>
  <si>
    <t>2301130550</t>
  </si>
  <si>
    <t>Gardiner city</t>
  </si>
  <si>
    <t>2301127085</t>
  </si>
  <si>
    <t>Fayette town</t>
  </si>
  <si>
    <t>2301124950</t>
  </si>
  <si>
    <t>Farmingdale town</t>
  </si>
  <si>
    <t>2301124670</t>
  </si>
  <si>
    <t>2301113470</t>
  </si>
  <si>
    <t>China town</t>
  </si>
  <si>
    <t>2301112735</t>
  </si>
  <si>
    <t>2301112350</t>
  </si>
  <si>
    <t>2301104475</t>
  </si>
  <si>
    <t>Belgrade town</t>
  </si>
  <si>
    <t>2301104020</t>
  </si>
  <si>
    <t>Augusta city</t>
  </si>
  <si>
    <t>2301102100</t>
  </si>
  <si>
    <t>Albion town</t>
  </si>
  <si>
    <t>2301100590</t>
  </si>
  <si>
    <t>Winter Harbor town</t>
  </si>
  <si>
    <t>Hancock County, ME</t>
  </si>
  <si>
    <t>NCNTY23009N23009</t>
  </si>
  <si>
    <t>2300986655</t>
  </si>
  <si>
    <t>2300980040</t>
  </si>
  <si>
    <t>Verona Island town</t>
  </si>
  <si>
    <t>2300978925</t>
  </si>
  <si>
    <t>Trenton town</t>
  </si>
  <si>
    <t>2300977415</t>
  </si>
  <si>
    <t>Tremont town</t>
  </si>
  <si>
    <t>2300977345</t>
  </si>
  <si>
    <t>Swans Island town</t>
  </si>
  <si>
    <t>2300975455</t>
  </si>
  <si>
    <t>2300975280</t>
  </si>
  <si>
    <t>2300974965</t>
  </si>
  <si>
    <t>Stonington town</t>
  </si>
  <si>
    <t>2300974580</t>
  </si>
  <si>
    <t>Southwest Harbor town</t>
  </si>
  <si>
    <t>2300972865</t>
  </si>
  <si>
    <t>Sorrento town</t>
  </si>
  <si>
    <t>2300969750</t>
  </si>
  <si>
    <t>Sedgwick town</t>
  </si>
  <si>
    <t>2300967300</t>
  </si>
  <si>
    <t>Penobscot town</t>
  </si>
  <si>
    <t>2300957920</t>
  </si>
  <si>
    <t>2300955890</t>
  </si>
  <si>
    <t>Osborn town</t>
  </si>
  <si>
    <t>2300955855</t>
  </si>
  <si>
    <t>Orland town</t>
  </si>
  <si>
    <t>2300955505</t>
  </si>
  <si>
    <t>Northwest Hancock UT</t>
  </si>
  <si>
    <t>2300953620</t>
  </si>
  <si>
    <t>Marshall Island UT</t>
  </si>
  <si>
    <t>2300947962</t>
  </si>
  <si>
    <t>Mount Desert town</t>
  </si>
  <si>
    <t>2300947630</t>
  </si>
  <si>
    <t>Mariaville town</t>
  </si>
  <si>
    <t>2300943430</t>
  </si>
  <si>
    <t>Lamoine town</t>
  </si>
  <si>
    <t>2300938180</t>
  </si>
  <si>
    <t>2300930970</t>
  </si>
  <si>
    <t>Great Pond town</t>
  </si>
  <si>
    <t>2300928975</t>
  </si>
  <si>
    <t>Gouldsboro town</t>
  </si>
  <si>
    <t>2300928450</t>
  </si>
  <si>
    <t>Frenchboro town</t>
  </si>
  <si>
    <t>2300926595</t>
  </si>
  <si>
    <t>2300926350</t>
  </si>
  <si>
    <t>Ellsworth city</t>
  </si>
  <si>
    <t>2300923200</t>
  </si>
  <si>
    <t>East Hancock UT</t>
  </si>
  <si>
    <t>2300920405</t>
  </si>
  <si>
    <t>Eastbrook town</t>
  </si>
  <si>
    <t>2300919770</t>
  </si>
  <si>
    <t>Deer Isle town</t>
  </si>
  <si>
    <t>2300917145</t>
  </si>
  <si>
    <t>2300916935</t>
  </si>
  <si>
    <t>Cranberry Isles town</t>
  </si>
  <si>
    <t>2300914905</t>
  </si>
  <si>
    <t>Central Hancock UT</t>
  </si>
  <si>
    <t>2300911800</t>
  </si>
  <si>
    <t>Castine town</t>
  </si>
  <si>
    <t>2300911265</t>
  </si>
  <si>
    <t>Bucksport town</t>
  </si>
  <si>
    <t>2300908815</t>
  </si>
  <si>
    <t>Brooksville town</t>
  </si>
  <si>
    <t>2300907975</t>
  </si>
  <si>
    <t>Brooklin town</t>
  </si>
  <si>
    <t>2300907800</t>
  </si>
  <si>
    <t>Blue Hill town</t>
  </si>
  <si>
    <t>2300905700</t>
  </si>
  <si>
    <t>Bar Harbor town</t>
  </si>
  <si>
    <t>2300902865</t>
  </si>
  <si>
    <t>Aurora town</t>
  </si>
  <si>
    <t>2300902165</t>
  </si>
  <si>
    <t>2300901185</t>
  </si>
  <si>
    <t>Wyman UT</t>
  </si>
  <si>
    <t>Franklin County, ME</t>
  </si>
  <si>
    <t>NCNTY23007N23007</t>
  </si>
  <si>
    <t>2300787680</t>
  </si>
  <si>
    <t>2300785850</t>
  </si>
  <si>
    <t>West Central Franklin UT</t>
  </si>
  <si>
    <t>2300782235</t>
  </si>
  <si>
    <t>Weld town</t>
  </si>
  <si>
    <t>2300781300</t>
  </si>
  <si>
    <t>2300775980</t>
  </si>
  <si>
    <t>Strong town</t>
  </si>
  <si>
    <t>2300774825</t>
  </si>
  <si>
    <t>South Franklin UT</t>
  </si>
  <si>
    <t>2300770760</t>
  </si>
  <si>
    <t>Sandy River plantation</t>
  </si>
  <si>
    <t>2300765655</t>
  </si>
  <si>
    <t>Rangeley plantation</t>
  </si>
  <si>
    <t>2300761875</t>
  </si>
  <si>
    <t>Rangeley town</t>
  </si>
  <si>
    <t>2300761840</t>
  </si>
  <si>
    <t>Phillips town</t>
  </si>
  <si>
    <t>2300758445</t>
  </si>
  <si>
    <t>North Franklin UT</t>
  </si>
  <si>
    <t>2300751400</t>
  </si>
  <si>
    <t>New Vineyard town</t>
  </si>
  <si>
    <t>2300749520</t>
  </si>
  <si>
    <t>New Sharon town</t>
  </si>
  <si>
    <t>2300749345</t>
  </si>
  <si>
    <t>Madrid town</t>
  </si>
  <si>
    <t>2300742765</t>
  </si>
  <si>
    <t>Kingfield town</t>
  </si>
  <si>
    <t>2300737025</t>
  </si>
  <si>
    <t>2300735625</t>
  </si>
  <si>
    <t>Industry town</t>
  </si>
  <si>
    <t>2300734820</t>
  </si>
  <si>
    <t>2300724775</t>
  </si>
  <si>
    <t>Eustis town</t>
  </si>
  <si>
    <t>2300724005</t>
  </si>
  <si>
    <t>East Central Franklin UT</t>
  </si>
  <si>
    <t>2300719865</t>
  </si>
  <si>
    <t>Dallas plantation</t>
  </si>
  <si>
    <t>2300716165</t>
  </si>
  <si>
    <t>Coplin plantation</t>
  </si>
  <si>
    <t>2300714205</t>
  </si>
  <si>
    <t>Chesterville town</t>
  </si>
  <si>
    <t>2300712595</t>
  </si>
  <si>
    <t>Carthage town</t>
  </si>
  <si>
    <t>2300710915</t>
  </si>
  <si>
    <t>Carrabassett Valley town</t>
  </si>
  <si>
    <t>2300710740</t>
  </si>
  <si>
    <t>2300702235</t>
  </si>
  <si>
    <t>2300587845</t>
  </si>
  <si>
    <t>2300586025</t>
  </si>
  <si>
    <t>Westbrook city</t>
  </si>
  <si>
    <t>2300582105</t>
  </si>
  <si>
    <t>Standish town</t>
  </si>
  <si>
    <t>2300573670</t>
  </si>
  <si>
    <t>South Portland city</t>
  </si>
  <si>
    <t>2300571990</t>
  </si>
  <si>
    <t>Sebago town</t>
  </si>
  <si>
    <t>Cumberland County, ME (part) HUD Metro FMR Area</t>
  </si>
  <si>
    <t>METRO38860N23005</t>
  </si>
  <si>
    <t>2300566775</t>
  </si>
  <si>
    <t>Scarborough town</t>
  </si>
  <si>
    <t>2300566145</t>
  </si>
  <si>
    <t>2300561945</t>
  </si>
  <si>
    <t>2300560685</t>
  </si>
  <si>
    <t>Portland city</t>
  </si>
  <si>
    <t>2300560545</t>
  </si>
  <si>
    <t>North Yarmouth town</t>
  </si>
  <si>
    <t>2300553860</t>
  </si>
  <si>
    <t>New Gloucester town</t>
  </si>
  <si>
    <t>2300548820</t>
  </si>
  <si>
    <t>Naples town</t>
  </si>
  <si>
    <t>2300548085</t>
  </si>
  <si>
    <t>Long Island town</t>
  </si>
  <si>
    <t>2300541067</t>
  </si>
  <si>
    <t>Harrison town</t>
  </si>
  <si>
    <t>2300531600</t>
  </si>
  <si>
    <t>Harpswell town</t>
  </si>
  <si>
    <t>2300531390</t>
  </si>
  <si>
    <t>Gray town</t>
  </si>
  <si>
    <t>2300528870</t>
  </si>
  <si>
    <t>2300528240</t>
  </si>
  <si>
    <t>Frye Island town</t>
  </si>
  <si>
    <t>2300527025</t>
  </si>
  <si>
    <t>Freeport town</t>
  </si>
  <si>
    <t>2300526525</t>
  </si>
  <si>
    <t>2300524495</t>
  </si>
  <si>
    <t>2300515430</t>
  </si>
  <si>
    <t>Chebeague Island town</t>
  </si>
  <si>
    <t>2300512300</t>
  </si>
  <si>
    <t>Casco town</t>
  </si>
  <si>
    <t>2300511125</t>
  </si>
  <si>
    <t>Cape Elizabeth town</t>
  </si>
  <si>
    <t>2300510180</t>
  </si>
  <si>
    <t>2300508430</t>
  </si>
  <si>
    <t>Bridgton town</t>
  </si>
  <si>
    <t>2300507170</t>
  </si>
  <si>
    <t>Baldwin town</t>
  </si>
  <si>
    <t>2300502655</t>
  </si>
  <si>
    <t>Woodland town</t>
  </si>
  <si>
    <t>Aroostook County</t>
  </si>
  <si>
    <t>Aroostook County, ME</t>
  </si>
  <si>
    <t>NCNTY23003N23003</t>
  </si>
  <si>
    <t>2300387215</t>
  </si>
  <si>
    <t>Winterville plantation</t>
  </si>
  <si>
    <t>2300386865</t>
  </si>
  <si>
    <t>2300383785</t>
  </si>
  <si>
    <t>Westmanland town</t>
  </si>
  <si>
    <t>2300383540</t>
  </si>
  <si>
    <t>2300382770</t>
  </si>
  <si>
    <t>Washburn town</t>
  </si>
  <si>
    <t>2300380285</t>
  </si>
  <si>
    <t>Wallagrass town</t>
  </si>
  <si>
    <t>2300379865</t>
  </si>
  <si>
    <t>Wade town</t>
  </si>
  <si>
    <t>2300379270</t>
  </si>
  <si>
    <t>Van Buren town</t>
  </si>
  <si>
    <t>2300378570</t>
  </si>
  <si>
    <t>Stockholm town</t>
  </si>
  <si>
    <t>2300374405</t>
  </si>
  <si>
    <t>Square Lake UT</t>
  </si>
  <si>
    <t>2300373472</t>
  </si>
  <si>
    <t>South Aroostook UT</t>
  </si>
  <si>
    <t>2300369930</t>
  </si>
  <si>
    <t>Smyrna town</t>
  </si>
  <si>
    <t>2300369260</t>
  </si>
  <si>
    <t>Sherman town</t>
  </si>
  <si>
    <t>2300367790</t>
  </si>
  <si>
    <t>St. John plantation</t>
  </si>
  <si>
    <t>2300365200</t>
  </si>
  <si>
    <t>St. Francis town</t>
  </si>
  <si>
    <t>2300365025</t>
  </si>
  <si>
    <t>St. Agatha town</t>
  </si>
  <si>
    <t>2300364780</t>
  </si>
  <si>
    <t>Reed plantation</t>
  </si>
  <si>
    <t>2300362400</t>
  </si>
  <si>
    <t>Presque Isle city</t>
  </si>
  <si>
    <t>2300360825</t>
  </si>
  <si>
    <t>Portage Lake town</t>
  </si>
  <si>
    <t>2300360300</t>
  </si>
  <si>
    <t>Perham town</t>
  </si>
  <si>
    <t>2300358060</t>
  </si>
  <si>
    <t>2300357936</t>
  </si>
  <si>
    <t>Oxbow plantation</t>
  </si>
  <si>
    <t>2300356205</t>
  </si>
  <si>
    <t>Orient town</t>
  </si>
  <si>
    <t>2300355435</t>
  </si>
  <si>
    <t>Oakfield town</t>
  </si>
  <si>
    <t>2300354385</t>
  </si>
  <si>
    <t>Northwest Aroostook UT</t>
  </si>
  <si>
    <t>2300353602</t>
  </si>
  <si>
    <t>New Sweden town</t>
  </si>
  <si>
    <t>2300349415</t>
  </si>
  <si>
    <t>New Limerick town</t>
  </si>
  <si>
    <t>2300348960</t>
  </si>
  <si>
    <t>New Canada town</t>
  </si>
  <si>
    <t>2300348575</t>
  </si>
  <si>
    <t>Nashville plantation</t>
  </si>
  <si>
    <t>2300348120</t>
  </si>
  <si>
    <t>Moro plantation</t>
  </si>
  <si>
    <t>2300347175</t>
  </si>
  <si>
    <t>Monticello town</t>
  </si>
  <si>
    <t>2300346685</t>
  </si>
  <si>
    <t>Merrill town</t>
  </si>
  <si>
    <t>2300345180</t>
  </si>
  <si>
    <t>Masardis town</t>
  </si>
  <si>
    <t>2300343990</t>
  </si>
  <si>
    <t>Mars Hill town</t>
  </si>
  <si>
    <t>2300343710</t>
  </si>
  <si>
    <t>Mapleton town</t>
  </si>
  <si>
    <t>2300343255</t>
  </si>
  <si>
    <t>Madawaska town</t>
  </si>
  <si>
    <t>2300342520</t>
  </si>
  <si>
    <t>Macwahoc plantation</t>
  </si>
  <si>
    <t>2300342450</t>
  </si>
  <si>
    <t>2300341715</t>
  </si>
  <si>
    <t>2300340595</t>
  </si>
  <si>
    <t>Linneus town</t>
  </si>
  <si>
    <t>2300339965</t>
  </si>
  <si>
    <t>Limestone town</t>
  </si>
  <si>
    <t>2300339300</t>
  </si>
  <si>
    <t>Island Falls town</t>
  </si>
  <si>
    <t>2300335065</t>
  </si>
  <si>
    <t>Houlton town</t>
  </si>
  <si>
    <t>2300333980</t>
  </si>
  <si>
    <t>Hodgdon town</t>
  </si>
  <si>
    <t>2300333385</t>
  </si>
  <si>
    <t>Hersey town</t>
  </si>
  <si>
    <t>2300332685</t>
  </si>
  <si>
    <t>Haynesville town</t>
  </si>
  <si>
    <t>2300332195</t>
  </si>
  <si>
    <t>Hammond town</t>
  </si>
  <si>
    <t>2300330725</t>
  </si>
  <si>
    <t>Hamlin town</t>
  </si>
  <si>
    <t>2300330690</t>
  </si>
  <si>
    <t>2300328590</t>
  </si>
  <si>
    <t>Glenwood plantation</t>
  </si>
  <si>
    <t>2300327855</t>
  </si>
  <si>
    <t>Garfield plantation</t>
  </si>
  <si>
    <t>2300327120</t>
  </si>
  <si>
    <t>Frenchville town</t>
  </si>
  <si>
    <t>2300326735</t>
  </si>
  <si>
    <t>Fort Kent town</t>
  </si>
  <si>
    <t>2300325755</t>
  </si>
  <si>
    <t>Fort Fairfield town</t>
  </si>
  <si>
    <t>2300325615</t>
  </si>
  <si>
    <t>2300321380</t>
  </si>
  <si>
    <t>Eagle Lake town</t>
  </si>
  <si>
    <t>2300319420</t>
  </si>
  <si>
    <t>Dyer Brook town</t>
  </si>
  <si>
    <t>2300319210</t>
  </si>
  <si>
    <t>Cyr plantation</t>
  </si>
  <si>
    <t>2300315990</t>
  </si>
  <si>
    <t>Crystal town</t>
  </si>
  <si>
    <t>2300315395</t>
  </si>
  <si>
    <t>Connor UT</t>
  </si>
  <si>
    <t>2300313900</t>
  </si>
  <si>
    <t>Chapman town</t>
  </si>
  <si>
    <t>2300312000</t>
  </si>
  <si>
    <t>Central Aroostook UT</t>
  </si>
  <si>
    <t>2300311785</t>
  </si>
  <si>
    <t>Caswell town</t>
  </si>
  <si>
    <t>2300311335</t>
  </si>
  <si>
    <t>Castle Hill town</t>
  </si>
  <si>
    <t>2300311300</t>
  </si>
  <si>
    <t>Cary plantation</t>
  </si>
  <si>
    <t>2300311020</t>
  </si>
  <si>
    <t>Caribou city</t>
  </si>
  <si>
    <t>2300310565</t>
  </si>
  <si>
    <t>2300307065</t>
  </si>
  <si>
    <t>Blaine town</t>
  </si>
  <si>
    <t>2300305385</t>
  </si>
  <si>
    <t>Bancroft town</t>
  </si>
  <si>
    <t>2300302760</t>
  </si>
  <si>
    <t>2300301710</t>
  </si>
  <si>
    <t>Amity town</t>
  </si>
  <si>
    <t>2300301220</t>
  </si>
  <si>
    <t>Allagash town</t>
  </si>
  <si>
    <t>2300300800</t>
  </si>
  <si>
    <t>Androscoggin County</t>
  </si>
  <si>
    <t>Lewiston-Auburn, ME MSA</t>
  </si>
  <si>
    <t>METRO30340M30340</t>
  </si>
  <si>
    <t>2300179585</t>
  </si>
  <si>
    <t>Turner town</t>
  </si>
  <si>
    <t>2300177800</t>
  </si>
  <si>
    <t>Sabattus town</t>
  </si>
  <si>
    <t>2300164570</t>
  </si>
  <si>
    <t>Poland town</t>
  </si>
  <si>
    <t>2300160020</t>
  </si>
  <si>
    <t>Minot town</t>
  </si>
  <si>
    <t>2300146160</t>
  </si>
  <si>
    <t>Mechanic Falls town</t>
  </si>
  <si>
    <t>2300144585</t>
  </si>
  <si>
    <t>Livermore Falls town</t>
  </si>
  <si>
    <t>2300140770</t>
  </si>
  <si>
    <t>2300140665</t>
  </si>
  <si>
    <t>2300140035</t>
  </si>
  <si>
    <t>Lewiston city</t>
  </si>
  <si>
    <t>2300138740</t>
  </si>
  <si>
    <t>Leeds town</t>
  </si>
  <si>
    <t>2300138565</t>
  </si>
  <si>
    <t>Greene town</t>
  </si>
  <si>
    <t>2300129255</t>
  </si>
  <si>
    <t>2300119105</t>
  </si>
  <si>
    <t>Auburn city</t>
  </si>
  <si>
    <t>2300102060</t>
  </si>
  <si>
    <t>Louisiana</t>
  </si>
  <si>
    <t>Winn Parish</t>
  </si>
  <si>
    <t>Winn Parish, LA</t>
  </si>
  <si>
    <t>NCNTY22127N22127</t>
  </si>
  <si>
    <t>2212799999</t>
  </si>
  <si>
    <t>West Feliciana Parish</t>
  </si>
  <si>
    <t>Baton Rouge, LA HUD Metro FMR Area</t>
  </si>
  <si>
    <t>METRO12940M12940</t>
  </si>
  <si>
    <t>2212599999</t>
  </si>
  <si>
    <t>West Carroll Parish</t>
  </si>
  <si>
    <t>West Carroll Parish, LA</t>
  </si>
  <si>
    <t>NCNTY22123N22123</t>
  </si>
  <si>
    <t>2212399999</t>
  </si>
  <si>
    <t>West Baton Rouge Parish</t>
  </si>
  <si>
    <t>2212199999</t>
  </si>
  <si>
    <t>Webster Parish</t>
  </si>
  <si>
    <t>Webster Parish, LA HUD Metro FMR Area</t>
  </si>
  <si>
    <t>METRO43340N22119</t>
  </si>
  <si>
    <t>2211999999</t>
  </si>
  <si>
    <t>Washington Parish</t>
  </si>
  <si>
    <t>Washington Parish, LA</t>
  </si>
  <si>
    <t>NCNTY22117N22117</t>
  </si>
  <si>
    <t>2211799999</t>
  </si>
  <si>
    <t>Vernon Parish</t>
  </si>
  <si>
    <t>Vernon Parish, LA</t>
  </si>
  <si>
    <t>NCNTY22115N22115</t>
  </si>
  <si>
    <t>2211599999</t>
  </si>
  <si>
    <t>Vermilion Parish</t>
  </si>
  <si>
    <t>Vermilion Parish, LA HUD Metro FMR Area</t>
  </si>
  <si>
    <t>METRO29180N22113</t>
  </si>
  <si>
    <t>2211399999</t>
  </si>
  <si>
    <t>Union Parish</t>
  </si>
  <si>
    <t>Monroe, LA MSA</t>
  </si>
  <si>
    <t>METRO33740M33740</t>
  </si>
  <si>
    <t>2211199999</t>
  </si>
  <si>
    <t>Terrebonne Parish</t>
  </si>
  <si>
    <t>Houma-Thibodaux, LA MSA</t>
  </si>
  <si>
    <t>METRO26380M26380</t>
  </si>
  <si>
    <t>2210999999</t>
  </si>
  <si>
    <t>Tensas Parish</t>
  </si>
  <si>
    <t>Tensas Parish, LA</t>
  </si>
  <si>
    <t>NCNTY22107N22107</t>
  </si>
  <si>
    <t>2210799999</t>
  </si>
  <si>
    <t>Tangipahoa Parish</t>
  </si>
  <si>
    <t>Hammond, LA MSA</t>
  </si>
  <si>
    <t>METRO25220M25220</t>
  </si>
  <si>
    <t>2210599999</t>
  </si>
  <si>
    <t>St. Tammany Parish</t>
  </si>
  <si>
    <t>New Orleans-Metairie, LA HUD Metro FMR Area</t>
  </si>
  <si>
    <t>METRO35380M35380</t>
  </si>
  <si>
    <t>2210399999</t>
  </si>
  <si>
    <t>St. Mary Parish</t>
  </si>
  <si>
    <t>St. Mary Parish, LA</t>
  </si>
  <si>
    <t>NCNTY22101N22101</t>
  </si>
  <si>
    <t>2210199999</t>
  </si>
  <si>
    <t>St. Martin Parish</t>
  </si>
  <si>
    <t>Lafayette, LA HUD Metro FMR Area</t>
  </si>
  <si>
    <t>METRO29180M29180</t>
  </si>
  <si>
    <t>2209999999</t>
  </si>
  <si>
    <t>St. Landry Parish</t>
  </si>
  <si>
    <t>St. Landry Parish, LA</t>
  </si>
  <si>
    <t>NCNTY22097N22097</t>
  </si>
  <si>
    <t>2209799999</t>
  </si>
  <si>
    <t>St. John the Baptist Parish</t>
  </si>
  <si>
    <t>2209599999</t>
  </si>
  <si>
    <t>St. James Parish</t>
  </si>
  <si>
    <t>St. James Parish, LA HUD Metro FMR Area</t>
  </si>
  <si>
    <t>METRO35380N22093</t>
  </si>
  <si>
    <t>2209399999</t>
  </si>
  <si>
    <t>St. Helena Parish</t>
  </si>
  <si>
    <t>2209199999</t>
  </si>
  <si>
    <t>St. Charles Parish</t>
  </si>
  <si>
    <t>2208999999</t>
  </si>
  <si>
    <t>St. Bernard Parish</t>
  </si>
  <si>
    <t>2208799999</t>
  </si>
  <si>
    <t>Sabine Parish</t>
  </si>
  <si>
    <t>Sabine Parish, LA</t>
  </si>
  <si>
    <t>NCNTY22085N22085</t>
  </si>
  <si>
    <t>2208599999</t>
  </si>
  <si>
    <t>Richland Parish</t>
  </si>
  <si>
    <t>Richland Parish, LA</t>
  </si>
  <si>
    <t>NCNTY22083N22083</t>
  </si>
  <si>
    <t>2208399999</t>
  </si>
  <si>
    <t>Red River Parish</t>
  </si>
  <si>
    <t>Red River Parish, LA</t>
  </si>
  <si>
    <t>NCNTY22081N22081</t>
  </si>
  <si>
    <t>2208199999</t>
  </si>
  <si>
    <t>Rapides Parish</t>
  </si>
  <si>
    <t>Alexandria, LA MSA</t>
  </si>
  <si>
    <t>METRO10780M10780</t>
  </si>
  <si>
    <t>2207999999</t>
  </si>
  <si>
    <t>Pointe Coupee Parish</t>
  </si>
  <si>
    <t>2207799999</t>
  </si>
  <si>
    <t>Plaquemines Parish</t>
  </si>
  <si>
    <t>2207599999</t>
  </si>
  <si>
    <t>Ouachita Parish</t>
  </si>
  <si>
    <t>2207399999</t>
  </si>
  <si>
    <t>Orleans Parish</t>
  </si>
  <si>
    <t>2207199999</t>
  </si>
  <si>
    <t>Natchitoches Parish</t>
  </si>
  <si>
    <t>Natchitoches Parish, LA</t>
  </si>
  <si>
    <t>NCNTY22069N22069</t>
  </si>
  <si>
    <t>2206999999</t>
  </si>
  <si>
    <t>Morehouse Parish</t>
  </si>
  <si>
    <t>Morehouse Parish, LA</t>
  </si>
  <si>
    <t>NCNTY22067N22067</t>
  </si>
  <si>
    <t>2206799999</t>
  </si>
  <si>
    <t>Madison Parish</t>
  </si>
  <si>
    <t>Madison Parish, LA</t>
  </si>
  <si>
    <t>NCNTY22065N22065</t>
  </si>
  <si>
    <t>2206599999</t>
  </si>
  <si>
    <t>Livingston Parish</t>
  </si>
  <si>
    <t>2206399999</t>
  </si>
  <si>
    <t>Lincoln Parish</t>
  </si>
  <si>
    <t>Lincoln Parish, LA</t>
  </si>
  <si>
    <t>NCNTY22061N22061</t>
  </si>
  <si>
    <t>2206199999</t>
  </si>
  <si>
    <t>La Salle Parish</t>
  </si>
  <si>
    <t>La Salle Parish, LA</t>
  </si>
  <si>
    <t>NCNTY22059N22059</t>
  </si>
  <si>
    <t>2205999999</t>
  </si>
  <si>
    <t>Lafourche Parish</t>
  </si>
  <si>
    <t>2205799999</t>
  </si>
  <si>
    <t>Lafayette Parish</t>
  </si>
  <si>
    <t>2205599999</t>
  </si>
  <si>
    <t>Jefferson Davis Parish</t>
  </si>
  <si>
    <t>Jefferson Davis Parish, LA</t>
  </si>
  <si>
    <t>NCNTY22053N22053</t>
  </si>
  <si>
    <t>2205399999</t>
  </si>
  <si>
    <t>Jefferson Parish</t>
  </si>
  <si>
    <t>2205199999</t>
  </si>
  <si>
    <t>Jackson Parish</t>
  </si>
  <si>
    <t>Jackson Parish, LA</t>
  </si>
  <si>
    <t>NCNTY22049N22049</t>
  </si>
  <si>
    <t>2204999999</t>
  </si>
  <si>
    <t>Iberville Parish</t>
  </si>
  <si>
    <t>Iberville Parish, LA HUD Metro FMR Area</t>
  </si>
  <si>
    <t>METRO12940N22047</t>
  </si>
  <si>
    <t>2204799999</t>
  </si>
  <si>
    <t>Iberia Parish</t>
  </si>
  <si>
    <t>Iberia Parish, LA HUD Metro FMR Area</t>
  </si>
  <si>
    <t>METRO29180N22045</t>
  </si>
  <si>
    <t>2204599999</t>
  </si>
  <si>
    <t>Grant Parish</t>
  </si>
  <si>
    <t>2204399999</t>
  </si>
  <si>
    <t>Franklin Parish</t>
  </si>
  <si>
    <t>Franklin Parish, LA</t>
  </si>
  <si>
    <t>NCNTY22041N22041</t>
  </si>
  <si>
    <t>2204199999</t>
  </si>
  <si>
    <t>Evangeline Parish</t>
  </si>
  <si>
    <t>Evangeline Parish, LA</t>
  </si>
  <si>
    <t>NCNTY22039N22039</t>
  </si>
  <si>
    <t>2203999999</t>
  </si>
  <si>
    <t>East Feliciana Parish</t>
  </si>
  <si>
    <t>2203799999</t>
  </si>
  <si>
    <t>East Carroll Parish</t>
  </si>
  <si>
    <t>East Carroll Parish, LA</t>
  </si>
  <si>
    <t>NCNTY22035N22035</t>
  </si>
  <si>
    <t>2203599999</t>
  </si>
  <si>
    <t>East Baton Rouge Parish</t>
  </si>
  <si>
    <t>2203399999</t>
  </si>
  <si>
    <t>De Soto Parish</t>
  </si>
  <si>
    <t>Shreveport-Bossier City, LA HUD Metro FMR Area</t>
  </si>
  <si>
    <t>METRO43340M43340</t>
  </si>
  <si>
    <t>2203199999</t>
  </si>
  <si>
    <t>Concordia Parish</t>
  </si>
  <si>
    <t>Concordia Parish, LA</t>
  </si>
  <si>
    <t>NCNTY22029N22029</t>
  </si>
  <si>
    <t>2202999999</t>
  </si>
  <si>
    <t>Claiborne Parish</t>
  </si>
  <si>
    <t>Claiborne Parish, LA</t>
  </si>
  <si>
    <t>NCNTY22027N22027</t>
  </si>
  <si>
    <t>2202799999</t>
  </si>
  <si>
    <t>Catahoula Parish</t>
  </si>
  <si>
    <t>Catahoula Parish, LA</t>
  </si>
  <si>
    <t>NCNTY22025N22025</t>
  </si>
  <si>
    <t>2202599999</t>
  </si>
  <si>
    <t>Cameron Parish</t>
  </si>
  <si>
    <t>Lake Charles, LA MSA</t>
  </si>
  <si>
    <t>METRO29340M29340</t>
  </si>
  <si>
    <t>2202399999</t>
  </si>
  <si>
    <t>Caldwell Parish</t>
  </si>
  <si>
    <t>Caldwell Parish, LA</t>
  </si>
  <si>
    <t>NCNTY22021N22021</t>
  </si>
  <si>
    <t>2202199999</t>
  </si>
  <si>
    <t>Calcasieu Parish</t>
  </si>
  <si>
    <t>2201999999</t>
  </si>
  <si>
    <t>Caddo Parish</t>
  </si>
  <si>
    <t>2201799999</t>
  </si>
  <si>
    <t>Bossier Parish</t>
  </si>
  <si>
    <t>2201599999</t>
  </si>
  <si>
    <t>Bienville Parish</t>
  </si>
  <si>
    <t>Bienville Parish, LA</t>
  </si>
  <si>
    <t>NCNTY22013N22013</t>
  </si>
  <si>
    <t>2201399999</t>
  </si>
  <si>
    <t>Beauregard Parish</t>
  </si>
  <si>
    <t>Beauregard Parish, LA</t>
  </si>
  <si>
    <t>NCNTY22011N22011</t>
  </si>
  <si>
    <t>2201199999</t>
  </si>
  <si>
    <t>Avoyelles Parish</t>
  </si>
  <si>
    <t>Avoyelles Parish, LA</t>
  </si>
  <si>
    <t>NCNTY22009N22009</t>
  </si>
  <si>
    <t>2200999999</t>
  </si>
  <si>
    <t>Assumption Parish</t>
  </si>
  <si>
    <t>Assumption Parish, LA</t>
  </si>
  <si>
    <t>NCNTY22007N22007</t>
  </si>
  <si>
    <t>2200799999</t>
  </si>
  <si>
    <t>Ascension Parish</t>
  </si>
  <si>
    <t>2200599999</t>
  </si>
  <si>
    <t>Allen Parish</t>
  </si>
  <si>
    <t>Allen Parish, LA</t>
  </si>
  <si>
    <t>NCNTY22003N22003</t>
  </si>
  <si>
    <t>2200399999</t>
  </si>
  <si>
    <t>Acadia Parish</t>
  </si>
  <si>
    <t>Acadia Parish, LA HUD Metro FMR Area</t>
  </si>
  <si>
    <t>METRO29180N22001</t>
  </si>
  <si>
    <t>2200199999</t>
  </si>
  <si>
    <t>Kentucky</t>
  </si>
  <si>
    <t>Woodford County</t>
  </si>
  <si>
    <t>Lexington-Fayette, KY MSA</t>
  </si>
  <si>
    <t>METRO30460M30460</t>
  </si>
  <si>
    <t>2123999999</t>
  </si>
  <si>
    <t>Wolfe County</t>
  </si>
  <si>
    <t>Wolfe County, KY</t>
  </si>
  <si>
    <t>NCNTY21237N21237</t>
  </si>
  <si>
    <t>2123799999</t>
  </si>
  <si>
    <t>Whitley County</t>
  </si>
  <si>
    <t>Whitley County, KY</t>
  </si>
  <si>
    <t>NCNTY21235N21235</t>
  </si>
  <si>
    <t>2123599999</t>
  </si>
  <si>
    <t>Webster County, KY</t>
  </si>
  <si>
    <t>NCNTY21233N21233</t>
  </si>
  <si>
    <t>2123399999</t>
  </si>
  <si>
    <t>Wayne County, KY</t>
  </si>
  <si>
    <t>NCNTY21231N21231</t>
  </si>
  <si>
    <t>2123199999</t>
  </si>
  <si>
    <t>Washington County, KY</t>
  </si>
  <si>
    <t>NCNTY21229N21229</t>
  </si>
  <si>
    <t>2122999999</t>
  </si>
  <si>
    <t>Bowling Green, KY HUD Metro FMR Area</t>
  </si>
  <si>
    <t>METRO14540M14540</t>
  </si>
  <si>
    <t>2122799999</t>
  </si>
  <si>
    <t>Union County, KY</t>
  </si>
  <si>
    <t>NCNTY21225N21225</t>
  </si>
  <si>
    <t>2122599999</t>
  </si>
  <si>
    <t>Trimble County</t>
  </si>
  <si>
    <t>Louisville, KY-IN HUD Metro FMR Area</t>
  </si>
  <si>
    <t>METRO31140M31140</t>
  </si>
  <si>
    <t>2122399999</t>
  </si>
  <si>
    <t>Trigg County</t>
  </si>
  <si>
    <t>2122199999</t>
  </si>
  <si>
    <t>Todd County, KY</t>
  </si>
  <si>
    <t>NCNTY21219N21219</t>
  </si>
  <si>
    <t>2121999999</t>
  </si>
  <si>
    <t>Taylor County, KY</t>
  </si>
  <si>
    <t>NCNTY21217N21217</t>
  </si>
  <si>
    <t>2121799999</t>
  </si>
  <si>
    <t>Spencer County</t>
  </si>
  <si>
    <t>2121599999</t>
  </si>
  <si>
    <t>Simpson County, KY</t>
  </si>
  <si>
    <t>NCNTY21213N21213</t>
  </si>
  <si>
    <t>2121399999</t>
  </si>
  <si>
    <t>Shelby County, KY HUD Metro FMR Area</t>
  </si>
  <si>
    <t>METRO31140N21211</t>
  </si>
  <si>
    <t>2121199999</t>
  </si>
  <si>
    <t>2120999999</t>
  </si>
  <si>
    <t>Russell County, KY</t>
  </si>
  <si>
    <t>NCNTY21207N21207</t>
  </si>
  <si>
    <t>2120799999</t>
  </si>
  <si>
    <t>Rowan County, KY</t>
  </si>
  <si>
    <t>NCNTY21205N21205</t>
  </si>
  <si>
    <t>2120599999</t>
  </si>
  <si>
    <t>Rockcastle County</t>
  </si>
  <si>
    <t>Rockcastle County, KY</t>
  </si>
  <si>
    <t>NCNTY21203N21203</t>
  </si>
  <si>
    <t>2120399999</t>
  </si>
  <si>
    <t>Robertson County, KY</t>
  </si>
  <si>
    <t>NCNTY21201N21201</t>
  </si>
  <si>
    <t>2120199999</t>
  </si>
  <si>
    <t>Pulaski County, KY</t>
  </si>
  <si>
    <t>NCNTY21199N21199</t>
  </si>
  <si>
    <t>2119999999</t>
  </si>
  <si>
    <t>Powell County, KY</t>
  </si>
  <si>
    <t>NCNTY21197N21197</t>
  </si>
  <si>
    <t>2119799999</t>
  </si>
  <si>
    <t>Pike County, KY</t>
  </si>
  <si>
    <t>NCNTY21195N21195</t>
  </si>
  <si>
    <t>2119599999</t>
  </si>
  <si>
    <t>Perry County, KY</t>
  </si>
  <si>
    <t>NCNTY21193N21193</t>
  </si>
  <si>
    <t>2119399999</t>
  </si>
  <si>
    <t>2119199999</t>
  </si>
  <si>
    <t>Owsley County</t>
  </si>
  <si>
    <t>Owsley County, KY</t>
  </si>
  <si>
    <t>NCNTY21189N21189</t>
  </si>
  <si>
    <t>2118999999</t>
  </si>
  <si>
    <t>Owen County</t>
  </si>
  <si>
    <t>Owen County, KY</t>
  </si>
  <si>
    <t>NCNTY21187N21187</t>
  </si>
  <si>
    <t>2118799999</t>
  </si>
  <si>
    <t>2118599999</t>
  </si>
  <si>
    <t>Ohio County, KY</t>
  </si>
  <si>
    <t>NCNTY21183N21183</t>
  </si>
  <si>
    <t>2118399999</t>
  </si>
  <si>
    <t>Nicholas County, KY</t>
  </si>
  <si>
    <t>NCNTY21181N21181</t>
  </si>
  <si>
    <t>2118199999</t>
  </si>
  <si>
    <t>Nelson County, KY</t>
  </si>
  <si>
    <t>NCNTY21179N21179</t>
  </si>
  <si>
    <t>2117999999</t>
  </si>
  <si>
    <t>Muhlenberg County</t>
  </si>
  <si>
    <t>Muhlenberg County, KY</t>
  </si>
  <si>
    <t>NCNTY21177N21177</t>
  </si>
  <si>
    <t>2117799999</t>
  </si>
  <si>
    <t>Morgan County, KY</t>
  </si>
  <si>
    <t>NCNTY21175N21175</t>
  </si>
  <si>
    <t>2117599999</t>
  </si>
  <si>
    <t>Montgomery County, KY</t>
  </si>
  <si>
    <t>NCNTY21173N21173</t>
  </si>
  <si>
    <t>2117399999</t>
  </si>
  <si>
    <t>Monroe County, KY</t>
  </si>
  <si>
    <t>NCNTY21171N21171</t>
  </si>
  <si>
    <t>2117199999</t>
  </si>
  <si>
    <t>Metcalfe County</t>
  </si>
  <si>
    <t>Metcalfe County, KY</t>
  </si>
  <si>
    <t>NCNTY21169N21169</t>
  </si>
  <si>
    <t>2116999999</t>
  </si>
  <si>
    <t>Mercer County, KY</t>
  </si>
  <si>
    <t>NCNTY21167N21167</t>
  </si>
  <si>
    <t>2116799999</t>
  </si>
  <si>
    <t>Menifee County</t>
  </si>
  <si>
    <t>Menifee County, KY</t>
  </si>
  <si>
    <t>NCNTY21165N21165</t>
  </si>
  <si>
    <t>2116599999</t>
  </si>
  <si>
    <t>Meade County, KY HUD Metro FMR Area</t>
  </si>
  <si>
    <t>METRO21060N21163</t>
  </si>
  <si>
    <t>2116399999</t>
  </si>
  <si>
    <t>Mason County, KY</t>
  </si>
  <si>
    <t>NCNTY21161N21161</t>
  </si>
  <si>
    <t>2116199999</t>
  </si>
  <si>
    <t>Martin County, KY</t>
  </si>
  <si>
    <t>NCNTY21159N21159</t>
  </si>
  <si>
    <t>2115999999</t>
  </si>
  <si>
    <t>Marshall County, KY</t>
  </si>
  <si>
    <t>NCNTY21157N21157</t>
  </si>
  <si>
    <t>2115799999</t>
  </si>
  <si>
    <t>Marion County, KY</t>
  </si>
  <si>
    <t>NCNTY21155N21155</t>
  </si>
  <si>
    <t>2115599999</t>
  </si>
  <si>
    <t>Magoffin County</t>
  </si>
  <si>
    <t>Magoffin County, KY</t>
  </si>
  <si>
    <t>NCNTY21153N21153</t>
  </si>
  <si>
    <t>2115399999</t>
  </si>
  <si>
    <t>Madison County, KY</t>
  </si>
  <si>
    <t>NCNTY21151N21151</t>
  </si>
  <si>
    <t>2115199999</t>
  </si>
  <si>
    <t>Owensboro, KY MSA</t>
  </si>
  <si>
    <t>METRO36980M36980</t>
  </si>
  <si>
    <t>2114999999</t>
  </si>
  <si>
    <t>McCreary County</t>
  </si>
  <si>
    <t>McCreary County, KY</t>
  </si>
  <si>
    <t>NCNTY21147N21147</t>
  </si>
  <si>
    <t>2114799999</t>
  </si>
  <si>
    <t>McCracken County</t>
  </si>
  <si>
    <t>McCracken County, KY</t>
  </si>
  <si>
    <t>NCNTY21145N21145</t>
  </si>
  <si>
    <t>2114599999</t>
  </si>
  <si>
    <t>Lyon County, KY</t>
  </si>
  <si>
    <t>NCNTY21143N21143</t>
  </si>
  <si>
    <t>2114399999</t>
  </si>
  <si>
    <t>Logan County, KY</t>
  </si>
  <si>
    <t>NCNTY21141N21141</t>
  </si>
  <si>
    <t>2114199999</t>
  </si>
  <si>
    <t>Livingston County, KY</t>
  </si>
  <si>
    <t>NCNTY21139N21139</t>
  </si>
  <si>
    <t>2113999999</t>
  </si>
  <si>
    <t>Lincoln County, KY</t>
  </si>
  <si>
    <t>NCNTY21137N21137</t>
  </si>
  <si>
    <t>2113799999</t>
  </si>
  <si>
    <t>Lewis County, KY</t>
  </si>
  <si>
    <t>NCNTY21135N21135</t>
  </si>
  <si>
    <t>2113599999</t>
  </si>
  <si>
    <t>Letcher County</t>
  </si>
  <si>
    <t>Letcher County, KY</t>
  </si>
  <si>
    <t>NCNTY21133N21133</t>
  </si>
  <si>
    <t>2113399999</t>
  </si>
  <si>
    <t>Leslie County</t>
  </si>
  <si>
    <t>Leslie County, KY</t>
  </si>
  <si>
    <t>NCNTY21131N21131</t>
  </si>
  <si>
    <t>2113199999</t>
  </si>
  <si>
    <t>Lee County, KY</t>
  </si>
  <si>
    <t>NCNTY21129N21129</t>
  </si>
  <si>
    <t>2112999999</t>
  </si>
  <si>
    <t>Lawrence County, KY</t>
  </si>
  <si>
    <t>NCNTY21127N21127</t>
  </si>
  <si>
    <t>2112799999</t>
  </si>
  <si>
    <t>Laurel County</t>
  </si>
  <si>
    <t>Laurel County, KY</t>
  </si>
  <si>
    <t>NCNTY21125N21125</t>
  </si>
  <si>
    <t>2112599999</t>
  </si>
  <si>
    <t>Larue County</t>
  </si>
  <si>
    <t>Elizabethtown, KY HUD Metro FMR Area</t>
  </si>
  <si>
    <t>METRO21060M21060</t>
  </si>
  <si>
    <t>2112399999</t>
  </si>
  <si>
    <t>Knox County, KY</t>
  </si>
  <si>
    <t>NCNTY21121N21121</t>
  </si>
  <si>
    <t>2112199999</t>
  </si>
  <si>
    <t>Knott County</t>
  </si>
  <si>
    <t>Knott County, KY</t>
  </si>
  <si>
    <t>NCNTY21119N21119</t>
  </si>
  <si>
    <t>2111999999</t>
  </si>
  <si>
    <t>Kenton County</t>
  </si>
  <si>
    <t>2111799999</t>
  </si>
  <si>
    <t>Johnson County, KY</t>
  </si>
  <si>
    <t>NCNTY21115N21115</t>
  </si>
  <si>
    <t>2111599999</t>
  </si>
  <si>
    <t>Jessamine County</t>
  </si>
  <si>
    <t>2111399999</t>
  </si>
  <si>
    <t>2111199999</t>
  </si>
  <si>
    <t>Jackson County, KY</t>
  </si>
  <si>
    <t>NCNTY21109N21109</t>
  </si>
  <si>
    <t>2110999999</t>
  </si>
  <si>
    <t>Hopkins County, KY</t>
  </si>
  <si>
    <t>NCNTY21107N21107</t>
  </si>
  <si>
    <t>2110799999</t>
  </si>
  <si>
    <t>Hickman County, KY</t>
  </si>
  <si>
    <t>NCNTY21105N21105</t>
  </si>
  <si>
    <t>2110599999</t>
  </si>
  <si>
    <t>2110399999</t>
  </si>
  <si>
    <t>Evansville, IN-KY MSA</t>
  </si>
  <si>
    <t>METRO21780M21780</t>
  </si>
  <si>
    <t>2110199999</t>
  </si>
  <si>
    <t>Hart County</t>
  </si>
  <si>
    <t>Hart County, KY</t>
  </si>
  <si>
    <t>NCNTY21099N21099</t>
  </si>
  <si>
    <t>2109999999</t>
  </si>
  <si>
    <t>Harrison County, KY</t>
  </si>
  <si>
    <t>NCNTY21097N21097</t>
  </si>
  <si>
    <t>2109799999</t>
  </si>
  <si>
    <t>Harlan County, KY</t>
  </si>
  <si>
    <t>NCNTY21095N21095</t>
  </si>
  <si>
    <t>2109599999</t>
  </si>
  <si>
    <t>2109399999</t>
  </si>
  <si>
    <t>2109199999</t>
  </si>
  <si>
    <t>Greenup County</t>
  </si>
  <si>
    <t>2108999999</t>
  </si>
  <si>
    <t>Green County, KY</t>
  </si>
  <si>
    <t>NCNTY21087N21087</t>
  </si>
  <si>
    <t>2108799999</t>
  </si>
  <si>
    <t>Grayson County, KY</t>
  </si>
  <si>
    <t>NCNTY21085N21085</t>
  </si>
  <si>
    <t>2108599999</t>
  </si>
  <si>
    <t>Graves County</t>
  </si>
  <si>
    <t>Graves County, KY</t>
  </si>
  <si>
    <t>NCNTY21083N21083</t>
  </si>
  <si>
    <t>2108399999</t>
  </si>
  <si>
    <t>Grant County, KY HUD Metro FMR Area</t>
  </si>
  <si>
    <t>METRO17140MM3020</t>
  </si>
  <si>
    <t>2108199999</t>
  </si>
  <si>
    <t>Garrard County</t>
  </si>
  <si>
    <t>Garrard County, KY</t>
  </si>
  <si>
    <t>NCNTY21079N21079</t>
  </si>
  <si>
    <t>2107999999</t>
  </si>
  <si>
    <t>2107799999</t>
  </si>
  <si>
    <t>Fulton County, KY</t>
  </si>
  <si>
    <t>NCNTY21075N21075</t>
  </si>
  <si>
    <t>2107599999</t>
  </si>
  <si>
    <t>Franklin County, KY</t>
  </si>
  <si>
    <t>NCNTY21073N21073</t>
  </si>
  <si>
    <t>2107399999</t>
  </si>
  <si>
    <t>Floyd County, KY</t>
  </si>
  <si>
    <t>NCNTY21071N21071</t>
  </si>
  <si>
    <t>2107199999</t>
  </si>
  <si>
    <t>Fleming County</t>
  </si>
  <si>
    <t>Fleming County, KY</t>
  </si>
  <si>
    <t>NCNTY21069N21069</t>
  </si>
  <si>
    <t>2106999999</t>
  </si>
  <si>
    <t>2106799999</t>
  </si>
  <si>
    <t>Estill County</t>
  </si>
  <si>
    <t>Estill County, KY</t>
  </si>
  <si>
    <t>NCNTY21065N21065</t>
  </si>
  <si>
    <t>2106599999</t>
  </si>
  <si>
    <t>Elliott County</t>
  </si>
  <si>
    <t>Elliott County, KY</t>
  </si>
  <si>
    <t>NCNTY21063N21063</t>
  </si>
  <si>
    <t>2106399999</t>
  </si>
  <si>
    <t>Edmonson County</t>
  </si>
  <si>
    <t>2106199999</t>
  </si>
  <si>
    <t>2105999999</t>
  </si>
  <si>
    <t>Cumberland County, KY</t>
  </si>
  <si>
    <t>NCNTY21057N21057</t>
  </si>
  <si>
    <t>2105799999</t>
  </si>
  <si>
    <t>Crittenden County</t>
  </si>
  <si>
    <t>Crittenden County, KY</t>
  </si>
  <si>
    <t>NCNTY21055N21055</t>
  </si>
  <si>
    <t>2105599999</t>
  </si>
  <si>
    <t>Clinton County, KY</t>
  </si>
  <si>
    <t>NCNTY21053N21053</t>
  </si>
  <si>
    <t>2105399999</t>
  </si>
  <si>
    <t>Clay County, KY</t>
  </si>
  <si>
    <t>NCNTY21051N21051</t>
  </si>
  <si>
    <t>2105199999</t>
  </si>
  <si>
    <t>2104999999</t>
  </si>
  <si>
    <t>2104799999</t>
  </si>
  <si>
    <t>Casey County</t>
  </si>
  <si>
    <t>Casey County, KY</t>
  </si>
  <si>
    <t>NCNTY21045N21045</t>
  </si>
  <si>
    <t>2104599999</t>
  </si>
  <si>
    <t>Carter County, KY</t>
  </si>
  <si>
    <t>NCNTY21043N21043</t>
  </si>
  <si>
    <t>2104399999</t>
  </si>
  <si>
    <t>Carroll County, KY</t>
  </si>
  <si>
    <t>NCNTY21041N21041</t>
  </si>
  <si>
    <t>2104199999</t>
  </si>
  <si>
    <t>Carlisle County</t>
  </si>
  <si>
    <t>Carlisle County, KY</t>
  </si>
  <si>
    <t>NCNTY21039N21039</t>
  </si>
  <si>
    <t>2103999999</t>
  </si>
  <si>
    <t>2103799999</t>
  </si>
  <si>
    <t>Calloway County</t>
  </si>
  <si>
    <t>Calloway County, KY</t>
  </si>
  <si>
    <t>NCNTY21035N21035</t>
  </si>
  <si>
    <t>2103599999</t>
  </si>
  <si>
    <t>Caldwell County, KY</t>
  </si>
  <si>
    <t>NCNTY21033N21033</t>
  </si>
  <si>
    <t>2103399999</t>
  </si>
  <si>
    <t>Butler County, KY HUD Metro FMR Area</t>
  </si>
  <si>
    <t>METRO14540N21031</t>
  </si>
  <si>
    <t>2103199999</t>
  </si>
  <si>
    <t>Bullitt County</t>
  </si>
  <si>
    <t>2102999999</t>
  </si>
  <si>
    <t>Breckinridge County</t>
  </si>
  <si>
    <t>Breckinridge County, KY</t>
  </si>
  <si>
    <t>NCNTY21027N21027</t>
  </si>
  <si>
    <t>2102799999</t>
  </si>
  <si>
    <t>Breathitt County</t>
  </si>
  <si>
    <t>Breathitt County, KY</t>
  </si>
  <si>
    <t>NCNTY21025N21025</t>
  </si>
  <si>
    <t>2102599999</t>
  </si>
  <si>
    <t>Bracken County</t>
  </si>
  <si>
    <t>2102399999</t>
  </si>
  <si>
    <t>Boyle County</t>
  </si>
  <si>
    <t>Boyle County, KY</t>
  </si>
  <si>
    <t>NCNTY21021N21021</t>
  </si>
  <si>
    <t>2102199999</t>
  </si>
  <si>
    <t>2101999999</t>
  </si>
  <si>
    <t>Bourbon County</t>
  </si>
  <si>
    <t>2101799999</t>
  </si>
  <si>
    <t>2101599999</t>
  </si>
  <si>
    <t>Bell County, KY</t>
  </si>
  <si>
    <t>NCNTY21013N21013</t>
  </si>
  <si>
    <t>2101399999</t>
  </si>
  <si>
    <t>Bath County, KY</t>
  </si>
  <si>
    <t>NCNTY21011N21011</t>
  </si>
  <si>
    <t>2101199999</t>
  </si>
  <si>
    <t>Barren County</t>
  </si>
  <si>
    <t>Barren County, KY</t>
  </si>
  <si>
    <t>NCNTY21009N21009</t>
  </si>
  <si>
    <t>2100999999</t>
  </si>
  <si>
    <t>Ballard County</t>
  </si>
  <si>
    <t>Ballard County, KY</t>
  </si>
  <si>
    <t>NCNTY21007N21007</t>
  </si>
  <si>
    <t>2100799999</t>
  </si>
  <si>
    <t>Anderson County, KY</t>
  </si>
  <si>
    <t>NCNTY21005N21005</t>
  </si>
  <si>
    <t>2100599999</t>
  </si>
  <si>
    <t>Allen County, KY HUD Metro FMR Area</t>
  </si>
  <si>
    <t>METRO14540N21003</t>
  </si>
  <si>
    <t>2100399999</t>
  </si>
  <si>
    <t>Adair County, KY</t>
  </si>
  <si>
    <t>NCNTY21001N21001</t>
  </si>
  <si>
    <t>2100199999</t>
  </si>
  <si>
    <t>Kansas</t>
  </si>
  <si>
    <t>Wyandotte County</t>
  </si>
  <si>
    <t>2020999999</t>
  </si>
  <si>
    <t>Woodson County</t>
  </si>
  <si>
    <t>Woodson County, KS</t>
  </si>
  <si>
    <t>NCNTY20207N20207</t>
  </si>
  <si>
    <t>2020799999</t>
  </si>
  <si>
    <t>Wilson County, KS</t>
  </si>
  <si>
    <t>NCNTY20205N20205</t>
  </si>
  <si>
    <t>2020599999</t>
  </si>
  <si>
    <t>Wichita County, KS</t>
  </si>
  <si>
    <t>NCNTY20203N20203</t>
  </si>
  <si>
    <t>2020399999</t>
  </si>
  <si>
    <t>Washington County, KS</t>
  </si>
  <si>
    <t>NCNTY20201N20201</t>
  </si>
  <si>
    <t>2020199999</t>
  </si>
  <si>
    <t>Wallace County</t>
  </si>
  <si>
    <t>Wallace County, KS</t>
  </si>
  <si>
    <t>NCNTY20199N20199</t>
  </si>
  <si>
    <t>2019999999</t>
  </si>
  <si>
    <t>Wabaunsee County</t>
  </si>
  <si>
    <t>Topeka, KS MSA</t>
  </si>
  <si>
    <t>METRO45820M45820</t>
  </si>
  <si>
    <t>2019799999</t>
  </si>
  <si>
    <t>Trego County</t>
  </si>
  <si>
    <t>Trego County, KS</t>
  </si>
  <si>
    <t>NCNTY20195N20195</t>
  </si>
  <si>
    <t>2019599999</t>
  </si>
  <si>
    <t>Thomas County, KS</t>
  </si>
  <si>
    <t>NCNTY20193N20193</t>
  </si>
  <si>
    <t>2019399999</t>
  </si>
  <si>
    <t>Sumner County, KS HUD Metro FMR Area</t>
  </si>
  <si>
    <t>METRO48620N20191</t>
  </si>
  <si>
    <t>2019199999</t>
  </si>
  <si>
    <t>Stevens County, KS</t>
  </si>
  <si>
    <t>NCNTY20189N20189</t>
  </si>
  <si>
    <t>2018999999</t>
  </si>
  <si>
    <t>Stanton County, KS</t>
  </si>
  <si>
    <t>NCNTY20187N20187</t>
  </si>
  <si>
    <t>2018799999</t>
  </si>
  <si>
    <t>Stafford County, KS</t>
  </si>
  <si>
    <t>NCNTY20185N20185</t>
  </si>
  <si>
    <t>2018599999</t>
  </si>
  <si>
    <t>Smith County, KS</t>
  </si>
  <si>
    <t>NCNTY20183N20183</t>
  </si>
  <si>
    <t>2018399999</t>
  </si>
  <si>
    <t>Sherman County, KS</t>
  </si>
  <si>
    <t>NCNTY20181N20181</t>
  </si>
  <si>
    <t>2018199999</t>
  </si>
  <si>
    <t>Sheridan County, KS</t>
  </si>
  <si>
    <t>NCNTY20179N20179</t>
  </si>
  <si>
    <t>2017999999</t>
  </si>
  <si>
    <t>Shawnee County</t>
  </si>
  <si>
    <t>2017799999</t>
  </si>
  <si>
    <t>Seward County, KS</t>
  </si>
  <si>
    <t>NCNTY20175N20175</t>
  </si>
  <si>
    <t>2017599999</t>
  </si>
  <si>
    <t>Sedgwick County</t>
  </si>
  <si>
    <t>Wichita, KS HUD Metro FMR Area</t>
  </si>
  <si>
    <t>METRO48620M48620</t>
  </si>
  <si>
    <t>2017399999</t>
  </si>
  <si>
    <t>Scott County, KS</t>
  </si>
  <si>
    <t>NCNTY20171N20171</t>
  </si>
  <si>
    <t>2017199999</t>
  </si>
  <si>
    <t>Saline County, KS</t>
  </si>
  <si>
    <t>NCNTY20169N20169</t>
  </si>
  <si>
    <t>2016999999</t>
  </si>
  <si>
    <t>Russell County, KS</t>
  </si>
  <si>
    <t>NCNTY20167N20167</t>
  </si>
  <si>
    <t>2016799999</t>
  </si>
  <si>
    <t>Rush County</t>
  </si>
  <si>
    <t>Rush County, KS</t>
  </si>
  <si>
    <t>NCNTY20165N20165</t>
  </si>
  <si>
    <t>2016599999</t>
  </si>
  <si>
    <t>Rooks County</t>
  </si>
  <si>
    <t>Rooks County, KS</t>
  </si>
  <si>
    <t>NCNTY20163N20163</t>
  </si>
  <si>
    <t>2016399999</t>
  </si>
  <si>
    <t>Riley County</t>
  </si>
  <si>
    <t>Manhattan, KS MSA</t>
  </si>
  <si>
    <t>METRO31740M31740</t>
  </si>
  <si>
    <t>2016199999</t>
  </si>
  <si>
    <t>Rice County, KS</t>
  </si>
  <si>
    <t>NCNTY20159N20159</t>
  </si>
  <si>
    <t>2015999999</t>
  </si>
  <si>
    <t>Republic County</t>
  </si>
  <si>
    <t>Republic County, KS</t>
  </si>
  <si>
    <t>NCNTY20157N20157</t>
  </si>
  <si>
    <t>2015799999</t>
  </si>
  <si>
    <t>Reno County</t>
  </si>
  <si>
    <t>Reno County, KS</t>
  </si>
  <si>
    <t>NCNTY20155N20155</t>
  </si>
  <si>
    <t>2015599999</t>
  </si>
  <si>
    <t>Rawlins County</t>
  </si>
  <si>
    <t>Rawlins County, KS</t>
  </si>
  <si>
    <t>NCNTY20153N20153</t>
  </si>
  <si>
    <t>2015399999</t>
  </si>
  <si>
    <t>Pratt County</t>
  </si>
  <si>
    <t>Pratt County, KS</t>
  </si>
  <si>
    <t>NCNTY20151N20151</t>
  </si>
  <si>
    <t>2015199999</t>
  </si>
  <si>
    <t>2014999999</t>
  </si>
  <si>
    <t>Phillips County, KS</t>
  </si>
  <si>
    <t>NCNTY20147N20147</t>
  </si>
  <si>
    <t>2014799999</t>
  </si>
  <si>
    <t>Pawnee County, KS</t>
  </si>
  <si>
    <t>NCNTY20145N20145</t>
  </si>
  <si>
    <t>2014599999</t>
  </si>
  <si>
    <t>Ottawa County, KS</t>
  </si>
  <si>
    <t>NCNTY20143N20143</t>
  </si>
  <si>
    <t>2014399999</t>
  </si>
  <si>
    <t>Osborne County</t>
  </si>
  <si>
    <t>Osborne County, KS</t>
  </si>
  <si>
    <t>NCNTY20141N20141</t>
  </si>
  <si>
    <t>2014199999</t>
  </si>
  <si>
    <t>2013999999</t>
  </si>
  <si>
    <t>Norton County</t>
  </si>
  <si>
    <t>Norton County, KS</t>
  </si>
  <si>
    <t>NCNTY20137N20137</t>
  </si>
  <si>
    <t>2013799999</t>
  </si>
  <si>
    <t>Ness County</t>
  </si>
  <si>
    <t>Ness County, KS</t>
  </si>
  <si>
    <t>NCNTY20135N20135</t>
  </si>
  <si>
    <t>2013599999</t>
  </si>
  <si>
    <t>Neosho County</t>
  </si>
  <si>
    <t>Neosho County, KS</t>
  </si>
  <si>
    <t>NCNTY20133N20133</t>
  </si>
  <si>
    <t>2013399999</t>
  </si>
  <si>
    <t>Nemaha County, KS</t>
  </si>
  <si>
    <t>NCNTY20131N20131</t>
  </si>
  <si>
    <t>2013199999</t>
  </si>
  <si>
    <t>Morton County, KS</t>
  </si>
  <si>
    <t>NCNTY20129N20129</t>
  </si>
  <si>
    <t>2012999999</t>
  </si>
  <si>
    <t>Morris County, KS</t>
  </si>
  <si>
    <t>NCNTY20127N20127</t>
  </si>
  <si>
    <t>2012799999</t>
  </si>
  <si>
    <t>Montgomery County, KS</t>
  </si>
  <si>
    <t>NCNTY20125N20125</t>
  </si>
  <si>
    <t>2012599999</t>
  </si>
  <si>
    <t>Mitchell County, KS</t>
  </si>
  <si>
    <t>NCNTY20123N20123</t>
  </si>
  <si>
    <t>2012399999</t>
  </si>
  <si>
    <t>2012199999</t>
  </si>
  <si>
    <t>Meade County, KS</t>
  </si>
  <si>
    <t>NCNTY20119N20119</t>
  </si>
  <si>
    <t>2011999999</t>
  </si>
  <si>
    <t>Marshall County, KS</t>
  </si>
  <si>
    <t>NCNTY20117N20117</t>
  </si>
  <si>
    <t>2011799999</t>
  </si>
  <si>
    <t>Marion County, KS</t>
  </si>
  <si>
    <t>NCNTY20115N20115</t>
  </si>
  <si>
    <t>2011599999</t>
  </si>
  <si>
    <t>McPherson County, KS</t>
  </si>
  <si>
    <t>NCNTY20113N20113</t>
  </si>
  <si>
    <t>2011399999</t>
  </si>
  <si>
    <t>Lyon County, KS</t>
  </si>
  <si>
    <t>NCNTY20111N20111</t>
  </si>
  <si>
    <t>2011199999</t>
  </si>
  <si>
    <t>Logan County, KS</t>
  </si>
  <si>
    <t>NCNTY20109N20109</t>
  </si>
  <si>
    <t>2010999999</t>
  </si>
  <si>
    <t>2010799999</t>
  </si>
  <si>
    <t>Lincoln County, KS</t>
  </si>
  <si>
    <t>NCNTY20105N20105</t>
  </si>
  <si>
    <t>2010599999</t>
  </si>
  <si>
    <t>Leavenworth County</t>
  </si>
  <si>
    <t>2010399999</t>
  </si>
  <si>
    <t>Lane County, KS</t>
  </si>
  <si>
    <t>NCNTY20101N20101</t>
  </si>
  <si>
    <t>2010199999</t>
  </si>
  <si>
    <t>Labette County</t>
  </si>
  <si>
    <t>Labette County, KS</t>
  </si>
  <si>
    <t>NCNTY20099N20099</t>
  </si>
  <si>
    <t>2009999999</t>
  </si>
  <si>
    <t>Kiowa County, KS</t>
  </si>
  <si>
    <t>NCNTY20097N20097</t>
  </si>
  <si>
    <t>2009799999</t>
  </si>
  <si>
    <t>Kingman County</t>
  </si>
  <si>
    <t>Kingman County, KS HUD Metro FMR Area</t>
  </si>
  <si>
    <t>METRO48620N20095</t>
  </si>
  <si>
    <t>2009599999</t>
  </si>
  <si>
    <t>Kearny County</t>
  </si>
  <si>
    <t>Kearny County, KS</t>
  </si>
  <si>
    <t>NCNTY20093N20093</t>
  </si>
  <si>
    <t>2009399999</t>
  </si>
  <si>
    <t>2009199999</t>
  </si>
  <si>
    <t>Jewell County</t>
  </si>
  <si>
    <t>Jewell County, KS</t>
  </si>
  <si>
    <t>NCNTY20089N20089</t>
  </si>
  <si>
    <t>2008999999</t>
  </si>
  <si>
    <t>2008799999</t>
  </si>
  <si>
    <t>2008599999</t>
  </si>
  <si>
    <t>Hodgeman County</t>
  </si>
  <si>
    <t>Hodgeman County, KS</t>
  </si>
  <si>
    <t>NCNTY20083N20083</t>
  </si>
  <si>
    <t>2008399999</t>
  </si>
  <si>
    <t>Haskell County, KS</t>
  </si>
  <si>
    <t>NCNTY20081N20081</t>
  </si>
  <si>
    <t>2008199999</t>
  </si>
  <si>
    <t>Harvey County</t>
  </si>
  <si>
    <t>2007999999</t>
  </si>
  <si>
    <t>Harper County, KS</t>
  </si>
  <si>
    <t>NCNTY20077N20077</t>
  </si>
  <si>
    <t>2007799999</t>
  </si>
  <si>
    <t>Hamilton County, KS</t>
  </si>
  <si>
    <t>NCNTY20075N20075</t>
  </si>
  <si>
    <t>2007599999</t>
  </si>
  <si>
    <t>Greenwood County, KS</t>
  </si>
  <si>
    <t>NCNTY20073N20073</t>
  </si>
  <si>
    <t>2007399999</t>
  </si>
  <si>
    <t>Greeley County, KS</t>
  </si>
  <si>
    <t>NCNTY20071N20071</t>
  </si>
  <si>
    <t>2007199999</t>
  </si>
  <si>
    <t>Gray County, KS</t>
  </si>
  <si>
    <t>NCNTY20069N20069</t>
  </si>
  <si>
    <t>2006999999</t>
  </si>
  <si>
    <t>Grant County, KS</t>
  </si>
  <si>
    <t>NCNTY20067N20067</t>
  </si>
  <si>
    <t>2006799999</t>
  </si>
  <si>
    <t>Graham County, KS</t>
  </si>
  <si>
    <t>NCNTY20065N20065</t>
  </si>
  <si>
    <t>2006599999</t>
  </si>
  <si>
    <t>Gove County</t>
  </si>
  <si>
    <t>Gove County, KS</t>
  </si>
  <si>
    <t>NCNTY20063N20063</t>
  </si>
  <si>
    <t>2006399999</t>
  </si>
  <si>
    <t>Geary County</t>
  </si>
  <si>
    <t>Geary County, KS</t>
  </si>
  <si>
    <t>NCNTY20061N20061</t>
  </si>
  <si>
    <t>2006199999</t>
  </si>
  <si>
    <t>Franklin County, KS</t>
  </si>
  <si>
    <t>NCNTY20059N20059</t>
  </si>
  <si>
    <t>2005999999</t>
  </si>
  <si>
    <t>Ford County</t>
  </si>
  <si>
    <t>Ford County, KS</t>
  </si>
  <si>
    <t>NCNTY20057N20057</t>
  </si>
  <si>
    <t>2005799999</t>
  </si>
  <si>
    <t>Finney County</t>
  </si>
  <si>
    <t>Finney County, KS</t>
  </si>
  <si>
    <t>NCNTY20055N20055</t>
  </si>
  <si>
    <t>2005599999</t>
  </si>
  <si>
    <t>Ellsworth County</t>
  </si>
  <si>
    <t>Ellsworth County, KS</t>
  </si>
  <si>
    <t>NCNTY20053N20053</t>
  </si>
  <si>
    <t>2005399999</t>
  </si>
  <si>
    <t>Ellis County, KS</t>
  </si>
  <si>
    <t>NCNTY20051N20051</t>
  </si>
  <si>
    <t>2005199999</t>
  </si>
  <si>
    <t>Elk County, KS</t>
  </si>
  <si>
    <t>NCNTY20049N20049</t>
  </si>
  <si>
    <t>2004999999</t>
  </si>
  <si>
    <t>Edwards County, KS</t>
  </si>
  <si>
    <t>NCNTY20047N20047</t>
  </si>
  <si>
    <t>2004799999</t>
  </si>
  <si>
    <t>Lawrence, KS MSA</t>
  </si>
  <si>
    <t>METRO29940M29940</t>
  </si>
  <si>
    <t>2004599999</t>
  </si>
  <si>
    <t>Doniphan County</t>
  </si>
  <si>
    <t>2004399999</t>
  </si>
  <si>
    <t>Dickinson County, KS</t>
  </si>
  <si>
    <t>NCNTY20041N20041</t>
  </si>
  <si>
    <t>2004199999</t>
  </si>
  <si>
    <t>Decatur County, KS</t>
  </si>
  <si>
    <t>NCNTY20039N20039</t>
  </si>
  <si>
    <t>2003999999</t>
  </si>
  <si>
    <t>Crawford County, KS</t>
  </si>
  <si>
    <t>NCNTY20037N20037</t>
  </si>
  <si>
    <t>2003799999</t>
  </si>
  <si>
    <t>Cowley County</t>
  </si>
  <si>
    <t>Cowley County, KS</t>
  </si>
  <si>
    <t>NCNTY20035N20035</t>
  </si>
  <si>
    <t>2003599999</t>
  </si>
  <si>
    <t>Comanche County, KS</t>
  </si>
  <si>
    <t>NCNTY20033N20033</t>
  </si>
  <si>
    <t>2003399999</t>
  </si>
  <si>
    <t>Coffey County</t>
  </si>
  <si>
    <t>Coffey County, KS</t>
  </si>
  <si>
    <t>NCNTY20031N20031</t>
  </si>
  <si>
    <t>2003199999</t>
  </si>
  <si>
    <t>Cloud County</t>
  </si>
  <si>
    <t>Cloud County, KS</t>
  </si>
  <si>
    <t>NCNTY20029N20029</t>
  </si>
  <si>
    <t>2002999999</t>
  </si>
  <si>
    <t>Clay County, KS</t>
  </si>
  <si>
    <t>NCNTY20027N20027</t>
  </si>
  <si>
    <t>2002799999</t>
  </si>
  <si>
    <t>Clark County, KS</t>
  </si>
  <si>
    <t>NCNTY20025N20025</t>
  </si>
  <si>
    <t>2002599999</t>
  </si>
  <si>
    <t>Cheyenne County, KS</t>
  </si>
  <si>
    <t>NCNTY20023N20023</t>
  </si>
  <si>
    <t>2002399999</t>
  </si>
  <si>
    <t>Cherokee County, KS</t>
  </si>
  <si>
    <t>NCNTY20021N20021</t>
  </si>
  <si>
    <t>2002199999</t>
  </si>
  <si>
    <t>Chautauqua County, KS</t>
  </si>
  <si>
    <t>NCNTY20019N20019</t>
  </si>
  <si>
    <t>2001999999</t>
  </si>
  <si>
    <t>Chase County, KS</t>
  </si>
  <si>
    <t>NCNTY20017N20017</t>
  </si>
  <si>
    <t>2001799999</t>
  </si>
  <si>
    <t>2001599999</t>
  </si>
  <si>
    <t>Brown County, KS</t>
  </si>
  <si>
    <t>NCNTY20013N20013</t>
  </si>
  <si>
    <t>2001399999</t>
  </si>
  <si>
    <t>Bourbon County, KS</t>
  </si>
  <si>
    <t>NCNTY20011N20011</t>
  </si>
  <si>
    <t>2001199999</t>
  </si>
  <si>
    <t>Barton County, KS</t>
  </si>
  <si>
    <t>NCNTY20009N20009</t>
  </si>
  <si>
    <t>2000999999</t>
  </si>
  <si>
    <t>Barber County</t>
  </si>
  <si>
    <t>Barber County, KS</t>
  </si>
  <si>
    <t>NCNTY20007N20007</t>
  </si>
  <si>
    <t>2000799999</t>
  </si>
  <si>
    <t>Atchison County, KS</t>
  </si>
  <si>
    <t>NCNTY20005N20005</t>
  </si>
  <si>
    <t>2000599999</t>
  </si>
  <si>
    <t>Anderson County, KS</t>
  </si>
  <si>
    <t>NCNTY20003N20003</t>
  </si>
  <si>
    <t>2000399999</t>
  </si>
  <si>
    <t>Allen County, KS</t>
  </si>
  <si>
    <t>NCNTY20001N20001</t>
  </si>
  <si>
    <t>2000199999</t>
  </si>
  <si>
    <t>Iowa</t>
  </si>
  <si>
    <t>Wright County, IA</t>
  </si>
  <si>
    <t>NCNTY19197N19197</t>
  </si>
  <si>
    <t>1919799999</t>
  </si>
  <si>
    <t>Worth County, IA</t>
  </si>
  <si>
    <t>NCNTY19195N19195</t>
  </si>
  <si>
    <t>1919599999</t>
  </si>
  <si>
    <t>Woodbury County</t>
  </si>
  <si>
    <t>1919399999</t>
  </si>
  <si>
    <t>Winneshiek County</t>
  </si>
  <si>
    <t>Winneshiek County, IA</t>
  </si>
  <si>
    <t>NCNTY19191N19191</t>
  </si>
  <si>
    <t>1919199999</t>
  </si>
  <si>
    <t>Winnebago County, IA</t>
  </si>
  <si>
    <t>NCNTY19189N19189</t>
  </si>
  <si>
    <t>1918999999</t>
  </si>
  <si>
    <t>Webster County, IA</t>
  </si>
  <si>
    <t>NCNTY19187N19187</t>
  </si>
  <si>
    <t>1918799999</t>
  </si>
  <si>
    <t>Wayne County, IA</t>
  </si>
  <si>
    <t>NCNTY19185N19185</t>
  </si>
  <si>
    <t>1918599999</t>
  </si>
  <si>
    <t>Washington County, IA HUD Metro FMR Area</t>
  </si>
  <si>
    <t>METRO26980N19183</t>
  </si>
  <si>
    <t>1918399999</t>
  </si>
  <si>
    <t>Des Moines-West Des Moines, IA MSA</t>
  </si>
  <si>
    <t>METRO19780M19780</t>
  </si>
  <si>
    <t>1918199999</t>
  </si>
  <si>
    <t>Wapello County</t>
  </si>
  <si>
    <t>Wapello County, IA</t>
  </si>
  <si>
    <t>NCNTY19179N19179</t>
  </si>
  <si>
    <t>1917999999</t>
  </si>
  <si>
    <t>Van Buren County, IA</t>
  </si>
  <si>
    <t>NCNTY19177N19177</t>
  </si>
  <si>
    <t>1917799999</t>
  </si>
  <si>
    <t>Union County, IA</t>
  </si>
  <si>
    <t>NCNTY19175N19175</t>
  </si>
  <si>
    <t>1917599999</t>
  </si>
  <si>
    <t>Taylor County, IA</t>
  </si>
  <si>
    <t>NCNTY19173N19173</t>
  </si>
  <si>
    <t>1917399999</t>
  </si>
  <si>
    <t>Tama County</t>
  </si>
  <si>
    <t>Tama County, IA</t>
  </si>
  <si>
    <t>NCNTY19171N19171</t>
  </si>
  <si>
    <t>1917199999</t>
  </si>
  <si>
    <t>Story County</t>
  </si>
  <si>
    <t>Ames, IA MSA</t>
  </si>
  <si>
    <t>METRO11180M11180</t>
  </si>
  <si>
    <t>1916999999</t>
  </si>
  <si>
    <t>Sioux County, IA</t>
  </si>
  <si>
    <t>NCNTY19167N19167</t>
  </si>
  <si>
    <t>1916799999</t>
  </si>
  <si>
    <t>Shelby County, IA</t>
  </si>
  <si>
    <t>NCNTY19165N19165</t>
  </si>
  <si>
    <t>1916599999</t>
  </si>
  <si>
    <t>Davenport-Moline-Rock Island, IA-IL MSA</t>
  </si>
  <si>
    <t>METRO19340M19340</t>
  </si>
  <si>
    <t>1916399999</t>
  </si>
  <si>
    <t>Sac County</t>
  </si>
  <si>
    <t>Sac County, IA</t>
  </si>
  <si>
    <t>NCNTY19161N19161</t>
  </si>
  <si>
    <t>1916199999</t>
  </si>
  <si>
    <t>Ringgold County</t>
  </si>
  <si>
    <t>Ringgold County, IA</t>
  </si>
  <si>
    <t>NCNTY19159N19159</t>
  </si>
  <si>
    <t>1915999999</t>
  </si>
  <si>
    <t>Poweshiek County</t>
  </si>
  <si>
    <t>Poweshiek County, IA</t>
  </si>
  <si>
    <t>NCNTY19157N19157</t>
  </si>
  <si>
    <t>1915799999</t>
  </si>
  <si>
    <t>Pottawattamie County</t>
  </si>
  <si>
    <t>1915599999</t>
  </si>
  <si>
    <t>1915399999</t>
  </si>
  <si>
    <t>Pocahontas County, IA</t>
  </si>
  <si>
    <t>NCNTY19151N19151</t>
  </si>
  <si>
    <t>1915199999</t>
  </si>
  <si>
    <t>Plymouth County, IA HUD Metro FMR Area</t>
  </si>
  <si>
    <t>METRO43580N19149</t>
  </si>
  <si>
    <t>1914999999</t>
  </si>
  <si>
    <t>Palo Alto County</t>
  </si>
  <si>
    <t>Palo Alto County, IA</t>
  </si>
  <si>
    <t>NCNTY19147N19147</t>
  </si>
  <si>
    <t>1914799999</t>
  </si>
  <si>
    <t>Page County, IA</t>
  </si>
  <si>
    <t>NCNTY19145N19145</t>
  </si>
  <si>
    <t>1914599999</t>
  </si>
  <si>
    <t>Osceola County, IA</t>
  </si>
  <si>
    <t>NCNTY19143N19143</t>
  </si>
  <si>
    <t>1914399999</t>
  </si>
  <si>
    <t>O'Brien County</t>
  </si>
  <si>
    <t>O'Brien County, IA</t>
  </si>
  <si>
    <t>NCNTY19141N19141</t>
  </si>
  <si>
    <t>1914199999</t>
  </si>
  <si>
    <t>Muscatine County</t>
  </si>
  <si>
    <t>Muscatine County, IA</t>
  </si>
  <si>
    <t>NCNTY19139N19139</t>
  </si>
  <si>
    <t>1913999999</t>
  </si>
  <si>
    <t>Montgomery County, IA</t>
  </si>
  <si>
    <t>NCNTY19137N19137</t>
  </si>
  <si>
    <t>1913799999</t>
  </si>
  <si>
    <t>Monroe County, IA</t>
  </si>
  <si>
    <t>NCNTY19135N19135</t>
  </si>
  <si>
    <t>1913599999</t>
  </si>
  <si>
    <t>Monona County</t>
  </si>
  <si>
    <t>Monona County, IA</t>
  </si>
  <si>
    <t>NCNTY19133N19133</t>
  </si>
  <si>
    <t>1913399999</t>
  </si>
  <si>
    <t>Mitchell County, IA</t>
  </si>
  <si>
    <t>NCNTY19131N19131</t>
  </si>
  <si>
    <t>1913199999</t>
  </si>
  <si>
    <t>1912999999</t>
  </si>
  <si>
    <t>Marshall County, IA</t>
  </si>
  <si>
    <t>NCNTY19127N19127</t>
  </si>
  <si>
    <t>1912799999</t>
  </si>
  <si>
    <t>Marion County, IA</t>
  </si>
  <si>
    <t>NCNTY19125N19125</t>
  </si>
  <si>
    <t>1912599999</t>
  </si>
  <si>
    <t>Mahaska County</t>
  </si>
  <si>
    <t>Mahaska County, IA</t>
  </si>
  <si>
    <t>NCNTY19123N19123</t>
  </si>
  <si>
    <t>1912399999</t>
  </si>
  <si>
    <t>1912199999</t>
  </si>
  <si>
    <t>Lyon County, IA</t>
  </si>
  <si>
    <t>NCNTY19119N19119</t>
  </si>
  <si>
    <t>1911999999</t>
  </si>
  <si>
    <t>Lucas County, IA</t>
  </si>
  <si>
    <t>NCNTY19117N19117</t>
  </si>
  <si>
    <t>1911799999</t>
  </si>
  <si>
    <t>Louisa County, IA</t>
  </si>
  <si>
    <t>NCNTY19115N19115</t>
  </si>
  <si>
    <t>1911599999</t>
  </si>
  <si>
    <t>Cedar Rapids, IA HUD Metro FMR Area</t>
  </si>
  <si>
    <t>METRO16300M16300</t>
  </si>
  <si>
    <t>1911399999</t>
  </si>
  <si>
    <t>Lee County, IA</t>
  </si>
  <si>
    <t>NCNTY19111N19111</t>
  </si>
  <si>
    <t>1911199999</t>
  </si>
  <si>
    <t>Kossuth County</t>
  </si>
  <si>
    <t>Kossuth County, IA</t>
  </si>
  <si>
    <t>NCNTY19109N19109</t>
  </si>
  <si>
    <t>1910999999</t>
  </si>
  <si>
    <t>Keokuk County</t>
  </si>
  <si>
    <t>Keokuk County, IA</t>
  </si>
  <si>
    <t>NCNTY19107N19107</t>
  </si>
  <si>
    <t>1910799999</t>
  </si>
  <si>
    <t>Jones County, IA HUD Metro FMR Area</t>
  </si>
  <si>
    <t>METRO16300N19105</t>
  </si>
  <si>
    <t>1910599999</t>
  </si>
  <si>
    <t>Iowa City, IA HUD Metro FMR Area</t>
  </si>
  <si>
    <t>METRO26980MM3500</t>
  </si>
  <si>
    <t>1910399999</t>
  </si>
  <si>
    <t>Jefferson County, IA</t>
  </si>
  <si>
    <t>NCNTY19101N19101</t>
  </si>
  <si>
    <t>1910199999</t>
  </si>
  <si>
    <t>Jasper County, IA</t>
  </si>
  <si>
    <t>NCNTY19099N19099</t>
  </si>
  <si>
    <t>1909999999</t>
  </si>
  <si>
    <t>Jackson County, IA</t>
  </si>
  <si>
    <t>NCNTY19097N19097</t>
  </si>
  <si>
    <t>1909799999</t>
  </si>
  <si>
    <t>Iowa County, IA</t>
  </si>
  <si>
    <t>NCNTY19095N19095</t>
  </si>
  <si>
    <t>1909599999</t>
  </si>
  <si>
    <t>Ida County</t>
  </si>
  <si>
    <t>Ida County, IA</t>
  </si>
  <si>
    <t>NCNTY19093N19093</t>
  </si>
  <si>
    <t>1909399999</t>
  </si>
  <si>
    <t>Humboldt County, IA</t>
  </si>
  <si>
    <t>NCNTY19091N19091</t>
  </si>
  <si>
    <t>1909199999</t>
  </si>
  <si>
    <t>Howard County, IA</t>
  </si>
  <si>
    <t>NCNTY19089N19089</t>
  </si>
  <si>
    <t>1908999999</t>
  </si>
  <si>
    <t>Henry County, IA</t>
  </si>
  <si>
    <t>NCNTY19087N19087</t>
  </si>
  <si>
    <t>1908799999</t>
  </si>
  <si>
    <t>1908599999</t>
  </si>
  <si>
    <t>Hardin County, IA</t>
  </si>
  <si>
    <t>NCNTY19083N19083</t>
  </si>
  <si>
    <t>1908399999</t>
  </si>
  <si>
    <t>Hancock County, IA</t>
  </si>
  <si>
    <t>NCNTY19081N19081</t>
  </si>
  <si>
    <t>1908199999</t>
  </si>
  <si>
    <t>Hamilton County, IA</t>
  </si>
  <si>
    <t>NCNTY19079N19079</t>
  </si>
  <si>
    <t>1907999999</t>
  </si>
  <si>
    <t>Guthrie County</t>
  </si>
  <si>
    <t>1907799999</t>
  </si>
  <si>
    <t>Waterloo-Cedar Falls, IA HUD Metro FMR Area</t>
  </si>
  <si>
    <t>METRO47940M47940</t>
  </si>
  <si>
    <t>1907599999</t>
  </si>
  <si>
    <t>Greene County, IA</t>
  </si>
  <si>
    <t>NCNTY19073N19073</t>
  </si>
  <si>
    <t>1907399999</t>
  </si>
  <si>
    <t>Fremont County, IA</t>
  </si>
  <si>
    <t>NCNTY19071N19071</t>
  </si>
  <si>
    <t>1907199999</t>
  </si>
  <si>
    <t>Franklin County, IA</t>
  </si>
  <si>
    <t>NCNTY19069N19069</t>
  </si>
  <si>
    <t>1906999999</t>
  </si>
  <si>
    <t>Floyd County, IA</t>
  </si>
  <si>
    <t>NCNTY19067N19067</t>
  </si>
  <si>
    <t>1906799999</t>
  </si>
  <si>
    <t>Fayette County, IA</t>
  </si>
  <si>
    <t>NCNTY19065N19065</t>
  </si>
  <si>
    <t>1906599999</t>
  </si>
  <si>
    <t>Emmet County, IA</t>
  </si>
  <si>
    <t>NCNTY19063N19063</t>
  </si>
  <si>
    <t>1906399999</t>
  </si>
  <si>
    <t>Dubuque County</t>
  </si>
  <si>
    <t>Dubuque, IA MSA</t>
  </si>
  <si>
    <t>METRO20220M20220</t>
  </si>
  <si>
    <t>1906199999</t>
  </si>
  <si>
    <t>Dickinson County, IA</t>
  </si>
  <si>
    <t>NCNTY19059N19059</t>
  </si>
  <si>
    <t>1905999999</t>
  </si>
  <si>
    <t>Des Moines County</t>
  </si>
  <si>
    <t>Des Moines County, IA</t>
  </si>
  <si>
    <t>NCNTY19057N19057</t>
  </si>
  <si>
    <t>1905799999</t>
  </si>
  <si>
    <t>Delaware County, IA</t>
  </si>
  <si>
    <t>NCNTY19055N19055</t>
  </si>
  <si>
    <t>1905599999</t>
  </si>
  <si>
    <t>Decatur County, IA</t>
  </si>
  <si>
    <t>NCNTY19053N19053</t>
  </si>
  <si>
    <t>1905399999</t>
  </si>
  <si>
    <t>Davis County, IA</t>
  </si>
  <si>
    <t>NCNTY19051N19051</t>
  </si>
  <si>
    <t>1905199999</t>
  </si>
  <si>
    <t>1904999999</t>
  </si>
  <si>
    <t>Crawford County, IA</t>
  </si>
  <si>
    <t>NCNTY19047N19047</t>
  </si>
  <si>
    <t>1904799999</t>
  </si>
  <si>
    <t>Clinton County, IA</t>
  </si>
  <si>
    <t>NCNTY19045N19045</t>
  </si>
  <si>
    <t>1904599999</t>
  </si>
  <si>
    <t>Clayton County</t>
  </si>
  <si>
    <t>Clayton County, IA</t>
  </si>
  <si>
    <t>NCNTY19043N19043</t>
  </si>
  <si>
    <t>1904399999</t>
  </si>
  <si>
    <t>Clay County, IA</t>
  </si>
  <si>
    <t>NCNTY19041N19041</t>
  </si>
  <si>
    <t>1904199999</t>
  </si>
  <si>
    <t>Clarke County, IA</t>
  </si>
  <si>
    <t>NCNTY19039N19039</t>
  </si>
  <si>
    <t>1903999999</t>
  </si>
  <si>
    <t>Chickasaw County, IA</t>
  </si>
  <si>
    <t>NCNTY19037N19037</t>
  </si>
  <si>
    <t>1903799999</t>
  </si>
  <si>
    <t>Cherokee County, IA</t>
  </si>
  <si>
    <t>NCNTY19035N19035</t>
  </si>
  <si>
    <t>1903599999</t>
  </si>
  <si>
    <t>Cerro Gordo County</t>
  </si>
  <si>
    <t>Cerro Gordo County, IA</t>
  </si>
  <si>
    <t>NCNTY19033N19033</t>
  </si>
  <si>
    <t>1903399999</t>
  </si>
  <si>
    <t>Cedar County, IA</t>
  </si>
  <si>
    <t>NCNTY19031N19031</t>
  </si>
  <si>
    <t>1903199999</t>
  </si>
  <si>
    <t>Cass County, IA</t>
  </si>
  <si>
    <t>NCNTY19029N19029</t>
  </si>
  <si>
    <t>1902999999</t>
  </si>
  <si>
    <t>Carroll County, IA</t>
  </si>
  <si>
    <t>NCNTY19027N19027</t>
  </si>
  <si>
    <t>1902799999</t>
  </si>
  <si>
    <t>Calhoun County, IA</t>
  </si>
  <si>
    <t>NCNTY19025N19025</t>
  </si>
  <si>
    <t>1902599999</t>
  </si>
  <si>
    <t>Butler County, IA</t>
  </si>
  <si>
    <t>NCNTY19023N19023</t>
  </si>
  <si>
    <t>1902399999</t>
  </si>
  <si>
    <t>Buena Vista County</t>
  </si>
  <si>
    <t>Buena Vista County, IA</t>
  </si>
  <si>
    <t>NCNTY19021N19021</t>
  </si>
  <si>
    <t>1902199999</t>
  </si>
  <si>
    <t>Buchanan County, IA</t>
  </si>
  <si>
    <t>NCNTY19019N19019</t>
  </si>
  <si>
    <t>1901999999</t>
  </si>
  <si>
    <t>Bremer County</t>
  </si>
  <si>
    <t>Bremer County, IA HUD Metro FMR Area</t>
  </si>
  <si>
    <t>METRO47940N19017</t>
  </si>
  <si>
    <t>1901799999</t>
  </si>
  <si>
    <t>Boone County, IA</t>
  </si>
  <si>
    <t>NCNTY19015N19015</t>
  </si>
  <si>
    <t>1901599999</t>
  </si>
  <si>
    <t>Black Hawk County</t>
  </si>
  <si>
    <t>1901399999</t>
  </si>
  <si>
    <t>Benton County, IA HUD Metro FMR Area</t>
  </si>
  <si>
    <t>METRO16300N19011</t>
  </si>
  <si>
    <t>1901199999</t>
  </si>
  <si>
    <t>Audubon County</t>
  </si>
  <si>
    <t>Audubon County, IA</t>
  </si>
  <si>
    <t>NCNTY19009N19009</t>
  </si>
  <si>
    <t>1900999999</t>
  </si>
  <si>
    <t>Appanoose County</t>
  </si>
  <si>
    <t>Appanoose County, IA</t>
  </si>
  <si>
    <t>NCNTY19007N19007</t>
  </si>
  <si>
    <t>1900799999</t>
  </si>
  <si>
    <t>Allamakee County</t>
  </si>
  <si>
    <t>Allamakee County, IA</t>
  </si>
  <si>
    <t>NCNTY19005N19005</t>
  </si>
  <si>
    <t>1900599999</t>
  </si>
  <si>
    <t>Adams County, IA</t>
  </si>
  <si>
    <t>NCNTY19003N19003</t>
  </si>
  <si>
    <t>1900399999</t>
  </si>
  <si>
    <t>Adair County, IA</t>
  </si>
  <si>
    <t>NCNTY19001N19001</t>
  </si>
  <si>
    <t>1900199999</t>
  </si>
  <si>
    <t>Indiana</t>
  </si>
  <si>
    <t>Fort Wayne, IN MSA</t>
  </si>
  <si>
    <t>METRO23060M23060</t>
  </si>
  <si>
    <t>1818399999</t>
  </si>
  <si>
    <t>White County, IN</t>
  </si>
  <si>
    <t>NCNTY18181N18181</t>
  </si>
  <si>
    <t>1818199999</t>
  </si>
  <si>
    <t>1817999999</t>
  </si>
  <si>
    <t>Wayne County, IN</t>
  </si>
  <si>
    <t>NCNTY18177N18177</t>
  </si>
  <si>
    <t>1817799999</t>
  </si>
  <si>
    <t>Washington County, IN HUD Metro FMR Area</t>
  </si>
  <si>
    <t>METRO31140N18175</t>
  </si>
  <si>
    <t>1817599999</t>
  </si>
  <si>
    <t>Warrick County</t>
  </si>
  <si>
    <t>1817399999</t>
  </si>
  <si>
    <t>Warren County, IN</t>
  </si>
  <si>
    <t>NCNTY18171N18171</t>
  </si>
  <si>
    <t>1817199999</t>
  </si>
  <si>
    <t>Wabash County</t>
  </si>
  <si>
    <t>Wabash County, IN</t>
  </si>
  <si>
    <t>NCNTY18169N18169</t>
  </si>
  <si>
    <t>1816999999</t>
  </si>
  <si>
    <t>Vigo County</t>
  </si>
  <si>
    <t>Terre Haute, IN HUD Metro FMR Area</t>
  </si>
  <si>
    <t>METRO45460M45460</t>
  </si>
  <si>
    <t>1816799999</t>
  </si>
  <si>
    <t>Vermillion County</t>
  </si>
  <si>
    <t>1816599999</t>
  </si>
  <si>
    <t>Vanderburgh County</t>
  </si>
  <si>
    <t>1816399999</t>
  </si>
  <si>
    <t>Union County, IN HUD Metro FMR Area</t>
  </si>
  <si>
    <t>METRO17140N18161</t>
  </si>
  <si>
    <t>1816199999</t>
  </si>
  <si>
    <t>Tipton County, IN</t>
  </si>
  <si>
    <t>NCNTY18159N18159</t>
  </si>
  <si>
    <t>1815999999</t>
  </si>
  <si>
    <t>Tippecanoe County</t>
  </si>
  <si>
    <t>Lafayette-West Lafayette, IN HUD Metro FMR Area</t>
  </si>
  <si>
    <t>METRO29200M29140</t>
  </si>
  <si>
    <t>1815799999</t>
  </si>
  <si>
    <t>Switzerland County</t>
  </si>
  <si>
    <t>Switzerland County, IN</t>
  </si>
  <si>
    <t>NCNTY18155N18155</t>
  </si>
  <si>
    <t>1815599999</t>
  </si>
  <si>
    <t>Sullivan County, IN HUD Metro FMR Area</t>
  </si>
  <si>
    <t>METRO45460N18153</t>
  </si>
  <si>
    <t>1815399999</t>
  </si>
  <si>
    <t>Steuben County, IN</t>
  </si>
  <si>
    <t>NCNTY18151N18151</t>
  </si>
  <si>
    <t>1815199999</t>
  </si>
  <si>
    <t>Starke County</t>
  </si>
  <si>
    <t>Starke County, IN</t>
  </si>
  <si>
    <t>NCNTY18149N18149</t>
  </si>
  <si>
    <t>1814999999</t>
  </si>
  <si>
    <t>Spencer County, IN</t>
  </si>
  <si>
    <t>NCNTY18147N18147</t>
  </si>
  <si>
    <t>1814799999</t>
  </si>
  <si>
    <t>Indianapolis-Carmel, IN HUD Metro FMR Area</t>
  </si>
  <si>
    <t>METRO26900M26900</t>
  </si>
  <si>
    <t>1814599999</t>
  </si>
  <si>
    <t>Scott County, IN HUD Metro FMR Area</t>
  </si>
  <si>
    <t>METRO31140N18143</t>
  </si>
  <si>
    <t>1814399999</t>
  </si>
  <si>
    <t>South Bend-Mishawaka, IN HUD Metro FMR Area</t>
  </si>
  <si>
    <t>METRO43780M43780</t>
  </si>
  <si>
    <t>1814199999</t>
  </si>
  <si>
    <t>Rush County, IN</t>
  </si>
  <si>
    <t>NCNTY18139N18139</t>
  </si>
  <si>
    <t>1813999999</t>
  </si>
  <si>
    <t>Ripley County, IN</t>
  </si>
  <si>
    <t>NCNTY18137N18137</t>
  </si>
  <si>
    <t>1813799999</t>
  </si>
  <si>
    <t>Randolph County, IN</t>
  </si>
  <si>
    <t>NCNTY18135N18135</t>
  </si>
  <si>
    <t>1813599999</t>
  </si>
  <si>
    <t>Putnam County, IN HUD Metro FMR Area</t>
  </si>
  <si>
    <t>METRO26900N18133</t>
  </si>
  <si>
    <t>1813399999</t>
  </si>
  <si>
    <t>Pulaski County, IN</t>
  </si>
  <si>
    <t>NCNTY18131N18131</t>
  </si>
  <si>
    <t>1813199999</t>
  </si>
  <si>
    <t>Posey County</t>
  </si>
  <si>
    <t>1812999999</t>
  </si>
  <si>
    <t>Porter County</t>
  </si>
  <si>
    <t>Gary, IN HUD Metro FMR Area</t>
  </si>
  <si>
    <t>METRO16980MM2960</t>
  </si>
  <si>
    <t>1812799999</t>
  </si>
  <si>
    <t>Pike County, IN</t>
  </si>
  <si>
    <t>NCNTY18125N18125</t>
  </si>
  <si>
    <t>1812599999</t>
  </si>
  <si>
    <t>Perry County, IN</t>
  </si>
  <si>
    <t>NCNTY18123N18123</t>
  </si>
  <si>
    <t>1812399999</t>
  </si>
  <si>
    <t>Parke County</t>
  </si>
  <si>
    <t>Parke County, IN</t>
  </si>
  <si>
    <t>NCNTY18121N18121</t>
  </si>
  <si>
    <t>1812199999</t>
  </si>
  <si>
    <t>Owen County, IN HUD Metro FMR Area</t>
  </si>
  <si>
    <t>METRO14020N18119</t>
  </si>
  <si>
    <t>1811999999</t>
  </si>
  <si>
    <t>Orange County, IN</t>
  </si>
  <si>
    <t>NCNTY18117N18117</t>
  </si>
  <si>
    <t>1811799999</t>
  </si>
  <si>
    <t>1811599999</t>
  </si>
  <si>
    <t>Noble County, IN</t>
  </si>
  <si>
    <t>NCNTY18113N18113</t>
  </si>
  <si>
    <t>1811399999</t>
  </si>
  <si>
    <t>1811199999</t>
  </si>
  <si>
    <t>1810999999</t>
  </si>
  <si>
    <t>Montgomery County, IN</t>
  </si>
  <si>
    <t>NCNTY18107N18107</t>
  </si>
  <si>
    <t>1810799999</t>
  </si>
  <si>
    <t>Bloomington, IN HUD Metro FMR Area</t>
  </si>
  <si>
    <t>METRO14020MM1020</t>
  </si>
  <si>
    <t>1810599999</t>
  </si>
  <si>
    <t>Miami County, IN</t>
  </si>
  <si>
    <t>NCNTY18103N18103</t>
  </si>
  <si>
    <t>1810399999</t>
  </si>
  <si>
    <t>Martin County, IN</t>
  </si>
  <si>
    <t>NCNTY18101N18101</t>
  </si>
  <si>
    <t>1810199999</t>
  </si>
  <si>
    <t>Marshall County, IN</t>
  </si>
  <si>
    <t>NCNTY18099N18099</t>
  </si>
  <si>
    <t>1809999999</t>
  </si>
  <si>
    <t>1809799999</t>
  </si>
  <si>
    <t>Anderson, IN HUD Metro FMR Area</t>
  </si>
  <si>
    <t>METRO26900M11300</t>
  </si>
  <si>
    <t>1809599999</t>
  </si>
  <si>
    <t>Lawrence County, IN</t>
  </si>
  <si>
    <t>NCNTY18093N18093</t>
  </si>
  <si>
    <t>1809399999</t>
  </si>
  <si>
    <t>LaPorte County</t>
  </si>
  <si>
    <t>Michigan City-La Porte, IN MSA</t>
  </si>
  <si>
    <t>METRO33140M33140</t>
  </si>
  <si>
    <t>1809199999</t>
  </si>
  <si>
    <t>1808999999</t>
  </si>
  <si>
    <t>LaGrange County</t>
  </si>
  <si>
    <t>LaGrange County, IN</t>
  </si>
  <si>
    <t>NCNTY18087N18087</t>
  </si>
  <si>
    <t>1808799999</t>
  </si>
  <si>
    <t>Kosciusko County</t>
  </si>
  <si>
    <t>Kosciusko County, IN</t>
  </si>
  <si>
    <t>NCNTY18085N18085</t>
  </si>
  <si>
    <t>1808599999</t>
  </si>
  <si>
    <t>Knox County, IN</t>
  </si>
  <si>
    <t>NCNTY18083N18083</t>
  </si>
  <si>
    <t>1808399999</t>
  </si>
  <si>
    <t>1808199999</t>
  </si>
  <si>
    <t>Jennings County</t>
  </si>
  <si>
    <t>Jennings County, IN</t>
  </si>
  <si>
    <t>NCNTY18079N18079</t>
  </si>
  <si>
    <t>1807999999</t>
  </si>
  <si>
    <t>Jefferson County, IN</t>
  </si>
  <si>
    <t>NCNTY18077N18077</t>
  </si>
  <si>
    <t>1807799999</t>
  </si>
  <si>
    <t>Jay County</t>
  </si>
  <si>
    <t>Jay County, IN</t>
  </si>
  <si>
    <t>NCNTY18075N18075</t>
  </si>
  <si>
    <t>1807599999</t>
  </si>
  <si>
    <t>Jasper County, IN HUD Metro FMR Area</t>
  </si>
  <si>
    <t>METRO16980N18073</t>
  </si>
  <si>
    <t>1807399999</t>
  </si>
  <si>
    <t>Jackson County, IN</t>
  </si>
  <si>
    <t>NCNTY18071N18071</t>
  </si>
  <si>
    <t>1807199999</t>
  </si>
  <si>
    <t>Huntington County</t>
  </si>
  <si>
    <t>Huntington County, IN</t>
  </si>
  <si>
    <t>NCNTY18069N18069</t>
  </si>
  <si>
    <t>1806999999</t>
  </si>
  <si>
    <t>Kokomo, IN MSA</t>
  </si>
  <si>
    <t>METRO29020M29020</t>
  </si>
  <si>
    <t>1806799999</t>
  </si>
  <si>
    <t>Henry County, IN</t>
  </si>
  <si>
    <t>NCNTY18065N18065</t>
  </si>
  <si>
    <t>1806599999</t>
  </si>
  <si>
    <t>Hendricks County</t>
  </si>
  <si>
    <t>1806399999</t>
  </si>
  <si>
    <t>1806199999</t>
  </si>
  <si>
    <t>1805999999</t>
  </si>
  <si>
    <t>1805799999</t>
  </si>
  <si>
    <t>Greene County, IN</t>
  </si>
  <si>
    <t>NCNTY18055N18055</t>
  </si>
  <si>
    <t>1805599999</t>
  </si>
  <si>
    <t>Grant County, IN</t>
  </si>
  <si>
    <t>NCNTY18053N18053</t>
  </si>
  <si>
    <t>1805399999</t>
  </si>
  <si>
    <t>Gibson County, IN</t>
  </si>
  <si>
    <t>NCNTY18051N18051</t>
  </si>
  <si>
    <t>1805199999</t>
  </si>
  <si>
    <t>Fulton County, IN</t>
  </si>
  <si>
    <t>NCNTY18049N18049</t>
  </si>
  <si>
    <t>1804999999</t>
  </si>
  <si>
    <t>Franklin County, IN</t>
  </si>
  <si>
    <t>NCNTY18047N18047</t>
  </si>
  <si>
    <t>1804799999</t>
  </si>
  <si>
    <t>Fountain County</t>
  </si>
  <si>
    <t>Fountain County, IN</t>
  </si>
  <si>
    <t>NCNTY18045N18045</t>
  </si>
  <si>
    <t>1804599999</t>
  </si>
  <si>
    <t>1804399999</t>
  </si>
  <si>
    <t>Fayette County, IN</t>
  </si>
  <si>
    <t>NCNTY18041N18041</t>
  </si>
  <si>
    <t>1804199999</t>
  </si>
  <si>
    <t>Elkhart County</t>
  </si>
  <si>
    <t>Elkhart-Goshen, IN MSA</t>
  </si>
  <si>
    <t>METRO21140M21140</t>
  </si>
  <si>
    <t>1803999999</t>
  </si>
  <si>
    <t>Dubois County</t>
  </si>
  <si>
    <t>Dubois County, IN</t>
  </si>
  <si>
    <t>NCNTY18037N18037</t>
  </si>
  <si>
    <t>1803799999</t>
  </si>
  <si>
    <t>Muncie, IN MSA</t>
  </si>
  <si>
    <t>METRO34620M34620</t>
  </si>
  <si>
    <t>1803599999</t>
  </si>
  <si>
    <t>DeKalb County, IN</t>
  </si>
  <si>
    <t>NCNTY18033N18033</t>
  </si>
  <si>
    <t>1803399999</t>
  </si>
  <si>
    <t>Decatur County, IN</t>
  </si>
  <si>
    <t>NCNTY18031N18031</t>
  </si>
  <si>
    <t>1803199999</t>
  </si>
  <si>
    <t>Dearborn County</t>
  </si>
  <si>
    <t>1802999999</t>
  </si>
  <si>
    <t>Daviess County, IN</t>
  </si>
  <si>
    <t>NCNTY18027N18027</t>
  </si>
  <si>
    <t>1802799999</t>
  </si>
  <si>
    <t>Crawford County, IN</t>
  </si>
  <si>
    <t>NCNTY18025N18025</t>
  </si>
  <si>
    <t>1802599999</t>
  </si>
  <si>
    <t>Clinton County, IN</t>
  </si>
  <si>
    <t>NCNTY18023N18023</t>
  </si>
  <si>
    <t>1802399999</t>
  </si>
  <si>
    <t>1802199999</t>
  </si>
  <si>
    <t>1801999999</t>
  </si>
  <si>
    <t>Cass County, IN</t>
  </si>
  <si>
    <t>NCNTY18017N18017</t>
  </si>
  <si>
    <t>1801799999</t>
  </si>
  <si>
    <t>Carroll County, IN HUD Metro FMR Area</t>
  </si>
  <si>
    <t>METRO29200N18015</t>
  </si>
  <si>
    <t>1801599999</t>
  </si>
  <si>
    <t>1801399999</t>
  </si>
  <si>
    <t>1801199999</t>
  </si>
  <si>
    <t>Blackford County</t>
  </si>
  <si>
    <t>Blackford County, IN</t>
  </si>
  <si>
    <t>NCNTY18009N18009</t>
  </si>
  <si>
    <t>1800999999</t>
  </si>
  <si>
    <t>1800799999</t>
  </si>
  <si>
    <t>Bartholomew County</t>
  </si>
  <si>
    <t>Columbus, IN MSA</t>
  </si>
  <si>
    <t>METRO18020M18020</t>
  </si>
  <si>
    <t>1800599999</t>
  </si>
  <si>
    <t>1800399999</t>
  </si>
  <si>
    <t>Adams County, IN</t>
  </si>
  <si>
    <t>NCNTY18001N18001</t>
  </si>
  <si>
    <t>1800199999</t>
  </si>
  <si>
    <t>Illinois</t>
  </si>
  <si>
    <t>Peoria, IL MSA</t>
  </si>
  <si>
    <t>METRO37900M37900</t>
  </si>
  <si>
    <t>1720399999</t>
  </si>
  <si>
    <t>Rockford, IL MSA</t>
  </si>
  <si>
    <t>METRO40420M40420</t>
  </si>
  <si>
    <t>1720199999</t>
  </si>
  <si>
    <t>Williamson County, IL HUD Metro FMR Area</t>
  </si>
  <si>
    <t>METRO16060N17199</t>
  </si>
  <si>
    <t>1719999999</t>
  </si>
  <si>
    <t>Will County</t>
  </si>
  <si>
    <t>Chicago-Joliet-Naperville, IL HUD Metro FMR Area</t>
  </si>
  <si>
    <t>METRO16980M16980</t>
  </si>
  <si>
    <t>1719799999</t>
  </si>
  <si>
    <t>Whiteside County</t>
  </si>
  <si>
    <t>Whiteside County, IL</t>
  </si>
  <si>
    <t>NCNTY17195N17195</t>
  </si>
  <si>
    <t>1719599999</t>
  </si>
  <si>
    <t>White County, IL</t>
  </si>
  <si>
    <t>NCNTY17193N17193</t>
  </si>
  <si>
    <t>1719399999</t>
  </si>
  <si>
    <t>Wayne County, IL</t>
  </si>
  <si>
    <t>NCNTY17191N17191</t>
  </si>
  <si>
    <t>1719199999</t>
  </si>
  <si>
    <t>Washington County, IL</t>
  </si>
  <si>
    <t>NCNTY17189N17189</t>
  </si>
  <si>
    <t>1718999999</t>
  </si>
  <si>
    <t>Warren County, IL</t>
  </si>
  <si>
    <t>NCNTY17187N17187</t>
  </si>
  <si>
    <t>1718799999</t>
  </si>
  <si>
    <t>Wabash County, IL</t>
  </si>
  <si>
    <t>NCNTY17185N17185</t>
  </si>
  <si>
    <t>1718599999</t>
  </si>
  <si>
    <t>Vermilion County</t>
  </si>
  <si>
    <t>Danville, IL MSA</t>
  </si>
  <si>
    <t>METRO19180M19180</t>
  </si>
  <si>
    <t>1718399999</t>
  </si>
  <si>
    <t>Union County, IL</t>
  </si>
  <si>
    <t>NCNTY17181N17181</t>
  </si>
  <si>
    <t>1718199999</t>
  </si>
  <si>
    <t>1717999999</t>
  </si>
  <si>
    <t>Stephenson County</t>
  </si>
  <si>
    <t>Stephenson County, IL</t>
  </si>
  <si>
    <t>NCNTY17177N17177</t>
  </si>
  <si>
    <t>1717799999</t>
  </si>
  <si>
    <t>1717599999</t>
  </si>
  <si>
    <t>Shelby County, IL</t>
  </si>
  <si>
    <t>NCNTY17173N17173</t>
  </si>
  <si>
    <t>1717399999</t>
  </si>
  <si>
    <t>Scott County, IL</t>
  </si>
  <si>
    <t>NCNTY17171N17171</t>
  </si>
  <si>
    <t>1717199999</t>
  </si>
  <si>
    <t>Schuyler County, IL</t>
  </si>
  <si>
    <t>NCNTY17169N17169</t>
  </si>
  <si>
    <t>1716999999</t>
  </si>
  <si>
    <t>Sangamon County</t>
  </si>
  <si>
    <t>Springfield, IL MSA</t>
  </si>
  <si>
    <t>METRO44100M44100</t>
  </si>
  <si>
    <t>1716799999</t>
  </si>
  <si>
    <t>Saline County, IL</t>
  </si>
  <si>
    <t>NCNTY17165N17165</t>
  </si>
  <si>
    <t>1716599999</t>
  </si>
  <si>
    <t>1716399999</t>
  </si>
  <si>
    <t>Rock Island County</t>
  </si>
  <si>
    <t>1716199999</t>
  </si>
  <si>
    <t>Richland County, IL</t>
  </si>
  <si>
    <t>NCNTY17159N17159</t>
  </si>
  <si>
    <t>1715999999</t>
  </si>
  <si>
    <t>Randolph County, IL</t>
  </si>
  <si>
    <t>NCNTY17157N17157</t>
  </si>
  <si>
    <t>1715799999</t>
  </si>
  <si>
    <t>Putnam County, IL</t>
  </si>
  <si>
    <t>NCNTY17155N17155</t>
  </si>
  <si>
    <t>1715599999</t>
  </si>
  <si>
    <t>Pulaski County, IL</t>
  </si>
  <si>
    <t>NCNTY17153N17153</t>
  </si>
  <si>
    <t>1715399999</t>
  </si>
  <si>
    <t>Pope County, IL</t>
  </si>
  <si>
    <t>NCNTY17151N17151</t>
  </si>
  <si>
    <t>1715199999</t>
  </si>
  <si>
    <t>Pike County, IL</t>
  </si>
  <si>
    <t>NCNTY17149N17149</t>
  </si>
  <si>
    <t>1714999999</t>
  </si>
  <si>
    <t>Piatt County</t>
  </si>
  <si>
    <t>Champaign-Urbana, IL MSA</t>
  </si>
  <si>
    <t>METRO16580M16580</t>
  </si>
  <si>
    <t>1714799999</t>
  </si>
  <si>
    <t>Perry County, IL</t>
  </si>
  <si>
    <t>NCNTY17145N17145</t>
  </si>
  <si>
    <t>1714599999</t>
  </si>
  <si>
    <t>Peoria County</t>
  </si>
  <si>
    <t>1714399999</t>
  </si>
  <si>
    <t>Ogle County</t>
  </si>
  <si>
    <t>Ogle County, IL</t>
  </si>
  <si>
    <t>NCNTY17141N17141</t>
  </si>
  <si>
    <t>1714199999</t>
  </si>
  <si>
    <t>Moultrie County</t>
  </si>
  <si>
    <t>Moultrie County, IL</t>
  </si>
  <si>
    <t>NCNTY17139N17139</t>
  </si>
  <si>
    <t>1713999999</t>
  </si>
  <si>
    <t>Morgan County, IL</t>
  </si>
  <si>
    <t>NCNTY17137N17137</t>
  </si>
  <si>
    <t>1713799999</t>
  </si>
  <si>
    <t>Montgomery County, IL</t>
  </si>
  <si>
    <t>NCNTY17135N17135</t>
  </si>
  <si>
    <t>1713599999</t>
  </si>
  <si>
    <t>1713399999</t>
  </si>
  <si>
    <t>1713199999</t>
  </si>
  <si>
    <t>1712999999</t>
  </si>
  <si>
    <t>Massac County</t>
  </si>
  <si>
    <t>Massac County, IL</t>
  </si>
  <si>
    <t>NCNTY17127N17127</t>
  </si>
  <si>
    <t>1712799999</t>
  </si>
  <si>
    <t>Mason County, IL</t>
  </si>
  <si>
    <t>NCNTY17125N17125</t>
  </si>
  <si>
    <t>1712599999</t>
  </si>
  <si>
    <t>1712399999</t>
  </si>
  <si>
    <t>Marion County, IL</t>
  </si>
  <si>
    <t>NCNTY17121N17121</t>
  </si>
  <si>
    <t>1712199999</t>
  </si>
  <si>
    <t>1711999999</t>
  </si>
  <si>
    <t>Macoupin County</t>
  </si>
  <si>
    <t>Macoupin County, IL HUD Metro FMR Area</t>
  </si>
  <si>
    <t>METRO41180N17117</t>
  </si>
  <si>
    <t>1711799999</t>
  </si>
  <si>
    <t>Decatur, IL MSA</t>
  </si>
  <si>
    <t>METRO19500M19500</t>
  </si>
  <si>
    <t>1711599999</t>
  </si>
  <si>
    <t>Bloomington, IL  HUD Metro FMR Area</t>
  </si>
  <si>
    <t>METRO14010M14060</t>
  </si>
  <si>
    <t>1711399999</t>
  </si>
  <si>
    <t>1711199999</t>
  </si>
  <si>
    <t>McDonough County</t>
  </si>
  <si>
    <t>McDonough County, IL</t>
  </si>
  <si>
    <t>NCNTY17109N17109</t>
  </si>
  <si>
    <t>1710999999</t>
  </si>
  <si>
    <t>Logan County, IL</t>
  </si>
  <si>
    <t>NCNTY17107N17107</t>
  </si>
  <si>
    <t>1710799999</t>
  </si>
  <si>
    <t>Livingston County, IL</t>
  </si>
  <si>
    <t>NCNTY17105N17105</t>
  </si>
  <si>
    <t>1710599999</t>
  </si>
  <si>
    <t>Lee County, IL</t>
  </si>
  <si>
    <t>NCNTY17103N17103</t>
  </si>
  <si>
    <t>1710399999</t>
  </si>
  <si>
    <t>Lawrence County, IL</t>
  </si>
  <si>
    <t>NCNTY17101N17101</t>
  </si>
  <si>
    <t>1710199999</t>
  </si>
  <si>
    <t>La Salle County, IL</t>
  </si>
  <si>
    <t>NCNTY17099N17099</t>
  </si>
  <si>
    <t>1709999999</t>
  </si>
  <si>
    <t>1709799999</t>
  </si>
  <si>
    <t>Knox County, IL</t>
  </si>
  <si>
    <t>NCNTY17095N17095</t>
  </si>
  <si>
    <t>1709599999</t>
  </si>
  <si>
    <t>Kendall County, IL HUD Metro FMR Area</t>
  </si>
  <si>
    <t>METRO16980MM3780</t>
  </si>
  <si>
    <t>1709399999</t>
  </si>
  <si>
    <t>Kankakee County</t>
  </si>
  <si>
    <t>Kankakee, IL MSA</t>
  </si>
  <si>
    <t>METRO28100M28100</t>
  </si>
  <si>
    <t>1709199999</t>
  </si>
  <si>
    <t>1708999999</t>
  </si>
  <si>
    <t>Johnson County, IL</t>
  </si>
  <si>
    <t>NCNTY17087N17087</t>
  </si>
  <si>
    <t>1708799999</t>
  </si>
  <si>
    <t>Jo Daviess County</t>
  </si>
  <si>
    <t>Jo Daviess County, IL</t>
  </si>
  <si>
    <t>NCNTY17085N17085</t>
  </si>
  <si>
    <t>1708599999</t>
  </si>
  <si>
    <t>Jersey County</t>
  </si>
  <si>
    <t>1708399999</t>
  </si>
  <si>
    <t>Jefferson County, IL</t>
  </si>
  <si>
    <t>NCNTY17081N17081</t>
  </si>
  <si>
    <t>1708199999</t>
  </si>
  <si>
    <t>Jasper County, IL</t>
  </si>
  <si>
    <t>NCNTY17079N17079</t>
  </si>
  <si>
    <t>1707999999</t>
  </si>
  <si>
    <t>Jackson County, IL HUD Metro FMR Area</t>
  </si>
  <si>
    <t>METRO16060N17077</t>
  </si>
  <si>
    <t>1707799999</t>
  </si>
  <si>
    <t>Iroquois County</t>
  </si>
  <si>
    <t>Iroquois County, IL</t>
  </si>
  <si>
    <t>NCNTY17075N17075</t>
  </si>
  <si>
    <t>1707599999</t>
  </si>
  <si>
    <t>1707399999</t>
  </si>
  <si>
    <t>Henderson County, IL</t>
  </si>
  <si>
    <t>NCNTY17071N17071</t>
  </si>
  <si>
    <t>1707199999</t>
  </si>
  <si>
    <t>Hardin County, IL</t>
  </si>
  <si>
    <t>NCNTY17069N17069</t>
  </si>
  <si>
    <t>1706999999</t>
  </si>
  <si>
    <t>Hancock County, IL</t>
  </si>
  <si>
    <t>NCNTY17067N17067</t>
  </si>
  <si>
    <t>1706799999</t>
  </si>
  <si>
    <t>Hamilton County, IL</t>
  </si>
  <si>
    <t>NCNTY17065N17065</t>
  </si>
  <si>
    <t>1706599999</t>
  </si>
  <si>
    <t>Grundy County, IL HUD Metro FMR Area</t>
  </si>
  <si>
    <t>METRO16980MM3170</t>
  </si>
  <si>
    <t>1706399999</t>
  </si>
  <si>
    <t>Greene County, IL</t>
  </si>
  <si>
    <t>NCNTY17061N17061</t>
  </si>
  <si>
    <t>1706199999</t>
  </si>
  <si>
    <t>Gallatin County, IL</t>
  </si>
  <si>
    <t>NCNTY17059N17059</t>
  </si>
  <si>
    <t>1705999999</t>
  </si>
  <si>
    <t>Fulton County, IL</t>
  </si>
  <si>
    <t>NCNTY17057N17057</t>
  </si>
  <si>
    <t>1705799999</t>
  </si>
  <si>
    <t>Franklin County, IL</t>
  </si>
  <si>
    <t>NCNTY17055N17055</t>
  </si>
  <si>
    <t>1705599999</t>
  </si>
  <si>
    <t>1705399999</t>
  </si>
  <si>
    <t>Fayette County, IL</t>
  </si>
  <si>
    <t>NCNTY17051N17051</t>
  </si>
  <si>
    <t>1705199999</t>
  </si>
  <si>
    <t>Effingham County</t>
  </si>
  <si>
    <t>Effingham County, IL</t>
  </si>
  <si>
    <t>NCNTY17049N17049</t>
  </si>
  <si>
    <t>1704999999</t>
  </si>
  <si>
    <t>Edwards County, IL</t>
  </si>
  <si>
    <t>NCNTY17047N17047</t>
  </si>
  <si>
    <t>1704799999</t>
  </si>
  <si>
    <t>Edgar County</t>
  </si>
  <si>
    <t>Edgar County, IL</t>
  </si>
  <si>
    <t>NCNTY17045N17045</t>
  </si>
  <si>
    <t>1704599999</t>
  </si>
  <si>
    <t>DuPage County</t>
  </si>
  <si>
    <t>1704399999</t>
  </si>
  <si>
    <t>Douglas County, IL</t>
  </si>
  <si>
    <t>NCNTY17041N17041</t>
  </si>
  <si>
    <t>1704199999</t>
  </si>
  <si>
    <t>De Witt County</t>
  </si>
  <si>
    <t>De Witt County, IL HUD Metro FMR Area</t>
  </si>
  <si>
    <t>METRO14010N17039</t>
  </si>
  <si>
    <t>1703999999</t>
  </si>
  <si>
    <t>DeKalb County, IL HUD Metro FMR Area</t>
  </si>
  <si>
    <t>METRO16980MM2050</t>
  </si>
  <si>
    <t>1703799999</t>
  </si>
  <si>
    <t>Cumberland County, IL</t>
  </si>
  <si>
    <t>NCNTY17035N17035</t>
  </si>
  <si>
    <t>1703599999</t>
  </si>
  <si>
    <t>Crawford County, IL</t>
  </si>
  <si>
    <t>NCNTY17033N17033</t>
  </si>
  <si>
    <t>1703399999</t>
  </si>
  <si>
    <t>1703199999</t>
  </si>
  <si>
    <t>Coles County</t>
  </si>
  <si>
    <t>Coles County, IL</t>
  </si>
  <si>
    <t>NCNTY17029N17029</t>
  </si>
  <si>
    <t>1702999999</t>
  </si>
  <si>
    <t>1702799999</t>
  </si>
  <si>
    <t>Clay County, IL</t>
  </si>
  <si>
    <t>NCNTY17025N17025</t>
  </si>
  <si>
    <t>1702599999</t>
  </si>
  <si>
    <t>Clark County, IL</t>
  </si>
  <si>
    <t>NCNTY17023N17023</t>
  </si>
  <si>
    <t>1702399999</t>
  </si>
  <si>
    <t>Christian County, IL</t>
  </si>
  <si>
    <t>NCNTY17021N17021</t>
  </si>
  <si>
    <t>1702199999</t>
  </si>
  <si>
    <t>1701999999</t>
  </si>
  <si>
    <t>Cass County, IL</t>
  </si>
  <si>
    <t>NCNTY17017N17017</t>
  </si>
  <si>
    <t>1701799999</t>
  </si>
  <si>
    <t>Carroll County, IL</t>
  </si>
  <si>
    <t>NCNTY17015N17015</t>
  </si>
  <si>
    <t>1701599999</t>
  </si>
  <si>
    <t>1701399999</t>
  </si>
  <si>
    <t>Bureau County</t>
  </si>
  <si>
    <t>Bureau County, IL</t>
  </si>
  <si>
    <t>NCNTY17011N17011</t>
  </si>
  <si>
    <t>1701199999</t>
  </si>
  <si>
    <t>Brown County, IL</t>
  </si>
  <si>
    <t>NCNTY17009N17009</t>
  </si>
  <si>
    <t>1700999999</t>
  </si>
  <si>
    <t>1700799999</t>
  </si>
  <si>
    <t>Bond County</t>
  </si>
  <si>
    <t>Bond County, IL HUD Metro FMR Area</t>
  </si>
  <si>
    <t>METRO41180N17005</t>
  </si>
  <si>
    <t>1700599999</t>
  </si>
  <si>
    <t>1700399999</t>
  </si>
  <si>
    <t>Adams County, IL</t>
  </si>
  <si>
    <t>NCNTY17001N17001</t>
  </si>
  <si>
    <t>1700199999</t>
  </si>
  <si>
    <t>Idaho</t>
  </si>
  <si>
    <t>Washington County, ID</t>
  </si>
  <si>
    <t>NCNTY16087N16087</t>
  </si>
  <si>
    <t>1608799999</t>
  </si>
  <si>
    <t>Valley County, ID</t>
  </si>
  <si>
    <t>NCNTY16085N16085</t>
  </si>
  <si>
    <t>1608599999</t>
  </si>
  <si>
    <t>Twin Falls County</t>
  </si>
  <si>
    <t>Twin Falls County, ID</t>
  </si>
  <si>
    <t>NCNTY16083N16083</t>
  </si>
  <si>
    <t>1608399999</t>
  </si>
  <si>
    <t>Teton County, ID</t>
  </si>
  <si>
    <t>NCNTY16081N16081</t>
  </si>
  <si>
    <t>1608199999</t>
  </si>
  <si>
    <t>Shoshone County</t>
  </si>
  <si>
    <t>Shoshone County, ID</t>
  </si>
  <si>
    <t>NCNTY16079N16079</t>
  </si>
  <si>
    <t>1607999999</t>
  </si>
  <si>
    <t>Power County</t>
  </si>
  <si>
    <t>Power County, ID</t>
  </si>
  <si>
    <t>NCNTY16077N16077</t>
  </si>
  <si>
    <t>1607799999</t>
  </si>
  <si>
    <t>Payette County</t>
  </si>
  <si>
    <t>Payette County, ID</t>
  </si>
  <si>
    <t>NCNTY16075N16075</t>
  </si>
  <si>
    <t>1607599999</t>
  </si>
  <si>
    <t>Owyhee County</t>
  </si>
  <si>
    <t>Boise City, ID HUD Metro FMR Area</t>
  </si>
  <si>
    <t>METRO14260M14260</t>
  </si>
  <si>
    <t>1607399999</t>
  </si>
  <si>
    <t>Oneida County, ID</t>
  </si>
  <si>
    <t>NCNTY16071N16071</t>
  </si>
  <si>
    <t>1607199999</t>
  </si>
  <si>
    <t>Nez Perce County</t>
  </si>
  <si>
    <t>1606999999</t>
  </si>
  <si>
    <t>Minidoka County</t>
  </si>
  <si>
    <t>Minidoka County, ID</t>
  </si>
  <si>
    <t>NCNTY16067N16067</t>
  </si>
  <si>
    <t>1606799999</t>
  </si>
  <si>
    <t>Madison County, ID</t>
  </si>
  <si>
    <t>NCNTY16065N16065</t>
  </si>
  <si>
    <t>1606599999</t>
  </si>
  <si>
    <t>Lincoln County, ID</t>
  </si>
  <si>
    <t>NCNTY16063N16063</t>
  </si>
  <si>
    <t>1606399999</t>
  </si>
  <si>
    <t>Lewis County, ID</t>
  </si>
  <si>
    <t>NCNTY16061N16061</t>
  </si>
  <si>
    <t>1606199999</t>
  </si>
  <si>
    <t>Lemhi County</t>
  </si>
  <si>
    <t>Lemhi County, ID</t>
  </si>
  <si>
    <t>NCNTY16059N16059</t>
  </si>
  <si>
    <t>1605999999</t>
  </si>
  <si>
    <t>Latah County</t>
  </si>
  <si>
    <t>Latah County, ID</t>
  </si>
  <si>
    <t>NCNTY16057N16057</t>
  </si>
  <si>
    <t>1605799999</t>
  </si>
  <si>
    <t>Kootenai County</t>
  </si>
  <si>
    <t>Coeur d'Alene, ID MSA</t>
  </si>
  <si>
    <t>METRO17660M17660</t>
  </si>
  <si>
    <t>1605599999</t>
  </si>
  <si>
    <t>Jerome County</t>
  </si>
  <si>
    <t>Jerome County, ID</t>
  </si>
  <si>
    <t>NCNTY16053N16053</t>
  </si>
  <si>
    <t>1605399999</t>
  </si>
  <si>
    <t>Idaho Falls, ID HUD Metro FMR Area</t>
  </si>
  <si>
    <t>METRO26820M26820</t>
  </si>
  <si>
    <t>1605199999</t>
  </si>
  <si>
    <t>Idaho County</t>
  </si>
  <si>
    <t>Idaho County, ID</t>
  </si>
  <si>
    <t>NCNTY16049N16049</t>
  </si>
  <si>
    <t>1604999999</t>
  </si>
  <si>
    <t>Gooding County</t>
  </si>
  <si>
    <t>Gooding County, ID</t>
  </si>
  <si>
    <t>NCNTY16047N16047</t>
  </si>
  <si>
    <t>1604799999</t>
  </si>
  <si>
    <t>Gem County</t>
  </si>
  <si>
    <t>Gem County, ID HUD Metro FMR Area</t>
  </si>
  <si>
    <t>METRO14260N16045</t>
  </si>
  <si>
    <t>1604599999</t>
  </si>
  <si>
    <t>Fremont County, ID</t>
  </si>
  <si>
    <t>NCNTY16043N16043</t>
  </si>
  <si>
    <t>1604399999</t>
  </si>
  <si>
    <t>1604199999</t>
  </si>
  <si>
    <t>Elmore County</t>
  </si>
  <si>
    <t>Elmore County, ID</t>
  </si>
  <si>
    <t>NCNTY16039N16039</t>
  </si>
  <si>
    <t>1603999999</t>
  </si>
  <si>
    <t>Custer County, ID</t>
  </si>
  <si>
    <t>NCNTY16037N16037</t>
  </si>
  <si>
    <t>1603799999</t>
  </si>
  <si>
    <t>Clearwater County, ID</t>
  </si>
  <si>
    <t>NCNTY16035N16035</t>
  </si>
  <si>
    <t>1603599999</t>
  </si>
  <si>
    <t>Clark County, ID</t>
  </si>
  <si>
    <t>NCNTY16033N16033</t>
  </si>
  <si>
    <t>1603399999</t>
  </si>
  <si>
    <t>Cassia County</t>
  </si>
  <si>
    <t>Cassia County, ID</t>
  </si>
  <si>
    <t>NCNTY16031N16031</t>
  </si>
  <si>
    <t>1603199999</t>
  </si>
  <si>
    <t>Caribou County</t>
  </si>
  <si>
    <t>Caribou County, ID</t>
  </si>
  <si>
    <t>NCNTY16029N16029</t>
  </si>
  <si>
    <t>1602999999</t>
  </si>
  <si>
    <t>Canyon County</t>
  </si>
  <si>
    <t>1602799999</t>
  </si>
  <si>
    <t>Camas County</t>
  </si>
  <si>
    <t>Camas County, ID</t>
  </si>
  <si>
    <t>NCNTY16025N16025</t>
  </si>
  <si>
    <t>1602599999</t>
  </si>
  <si>
    <t>Butte County, ID HUD Metro FMR Area</t>
  </si>
  <si>
    <t>METRO26820N16023</t>
  </si>
  <si>
    <t>1602399999</t>
  </si>
  <si>
    <t>Boundary County</t>
  </si>
  <si>
    <t>Boundary County, ID</t>
  </si>
  <si>
    <t>NCNTY16021N16021</t>
  </si>
  <si>
    <t>1602199999</t>
  </si>
  <si>
    <t>Bonneville County</t>
  </si>
  <si>
    <t>1601999999</t>
  </si>
  <si>
    <t>Bonner County</t>
  </si>
  <si>
    <t>Bonner County, ID</t>
  </si>
  <si>
    <t>NCNTY16017N16017</t>
  </si>
  <si>
    <t>1601799999</t>
  </si>
  <si>
    <t>Boise County</t>
  </si>
  <si>
    <t>1601599999</t>
  </si>
  <si>
    <t>Blaine County, ID</t>
  </si>
  <si>
    <t>NCNTY16013N16013</t>
  </si>
  <si>
    <t>1601399999</t>
  </si>
  <si>
    <t>Bingham County</t>
  </si>
  <si>
    <t>Bingham County, ID</t>
  </si>
  <si>
    <t>NCNTY16011N16011</t>
  </si>
  <si>
    <t>1601199999</t>
  </si>
  <si>
    <t>Benewah County</t>
  </si>
  <si>
    <t>Benewah County, ID</t>
  </si>
  <si>
    <t>NCNTY16009N16009</t>
  </si>
  <si>
    <t>1600999999</t>
  </si>
  <si>
    <t>Bear Lake County</t>
  </si>
  <si>
    <t>Bear Lake County, ID</t>
  </si>
  <si>
    <t>NCNTY16007N16007</t>
  </si>
  <si>
    <t>1600799999</t>
  </si>
  <si>
    <t>Bannock County</t>
  </si>
  <si>
    <t>Pocatello, ID MSA</t>
  </si>
  <si>
    <t>METRO38540M38540</t>
  </si>
  <si>
    <t>1600599999</t>
  </si>
  <si>
    <t>Adams County, ID</t>
  </si>
  <si>
    <t>NCNTY16003N16003</t>
  </si>
  <si>
    <t>1600399999</t>
  </si>
  <si>
    <t>Ada County</t>
  </si>
  <si>
    <t>1600199999</t>
  </si>
  <si>
    <t>Hawaii</t>
  </si>
  <si>
    <t>Maui County</t>
  </si>
  <si>
    <t>Maui County, HI HUD Metro FMR Area</t>
  </si>
  <si>
    <t>METRO27980N15009</t>
  </si>
  <si>
    <t>1500999999</t>
  </si>
  <si>
    <t>Kauai County</t>
  </si>
  <si>
    <t>Kauai County, HI</t>
  </si>
  <si>
    <t>NCNTY15007N15007</t>
  </si>
  <si>
    <t>1500799999</t>
  </si>
  <si>
    <t>Kalawao County</t>
  </si>
  <si>
    <t>Kalawao County, HI HUD Metro FMR Area</t>
  </si>
  <si>
    <t>METRO27980N15005</t>
  </si>
  <si>
    <t>1500599999</t>
  </si>
  <si>
    <t>Honolulu County</t>
  </si>
  <si>
    <t>Urban Honolulu, HI MSA</t>
  </si>
  <si>
    <t>METRO46520M46520</t>
  </si>
  <si>
    <t>1500399999</t>
  </si>
  <si>
    <t>Hawaii County</t>
  </si>
  <si>
    <t>Hawaii County, HI</t>
  </si>
  <si>
    <t>NCNTY15001N15001</t>
  </si>
  <si>
    <t>1500199999</t>
  </si>
  <si>
    <t>Georgia</t>
  </si>
  <si>
    <t>Albany, GA MSA</t>
  </si>
  <si>
    <t>METRO10500M10500</t>
  </si>
  <si>
    <t>1332199999</t>
  </si>
  <si>
    <t>Wilkinson County, GA</t>
  </si>
  <si>
    <t>NCNTY13319N13319</t>
  </si>
  <si>
    <t>1331999999</t>
  </si>
  <si>
    <t>Wilkes County, GA</t>
  </si>
  <si>
    <t>NCNTY13317N13317</t>
  </si>
  <si>
    <t>1331799999</t>
  </si>
  <si>
    <t>Wilcox County</t>
  </si>
  <si>
    <t>Wilcox County, GA</t>
  </si>
  <si>
    <t>NCNTY13315N13315</t>
  </si>
  <si>
    <t>1331599999</t>
  </si>
  <si>
    <t>Whitfield County</t>
  </si>
  <si>
    <t>Dalton, GA HUD Metro FMR Area</t>
  </si>
  <si>
    <t>METRO19140M19140</t>
  </si>
  <si>
    <t>1331399999</t>
  </si>
  <si>
    <t>White County, GA</t>
  </si>
  <si>
    <t>NCNTY13311N13311</t>
  </si>
  <si>
    <t>1331199999</t>
  </si>
  <si>
    <t>Wheeler County, GA</t>
  </si>
  <si>
    <t>NCNTY13309N13309</t>
  </si>
  <si>
    <t>1330999999</t>
  </si>
  <si>
    <t>Webster County, GA</t>
  </si>
  <si>
    <t>NCNTY13307N13307</t>
  </si>
  <si>
    <t>1330799999</t>
  </si>
  <si>
    <t>Wayne County, GA</t>
  </si>
  <si>
    <t>NCNTY13305N13305</t>
  </si>
  <si>
    <t>1330599999</t>
  </si>
  <si>
    <t>Washington County, GA</t>
  </si>
  <si>
    <t>NCNTY13303N13303</t>
  </si>
  <si>
    <t>1330399999</t>
  </si>
  <si>
    <t>Warren County, GA</t>
  </si>
  <si>
    <t>NCNTY13301N13301</t>
  </si>
  <si>
    <t>1330199999</t>
  </si>
  <si>
    <t>Ware County</t>
  </si>
  <si>
    <t>Ware County, GA</t>
  </si>
  <si>
    <t>NCNTY13299N13299</t>
  </si>
  <si>
    <t>1329999999</t>
  </si>
  <si>
    <t>Walton County</t>
  </si>
  <si>
    <t>Atlanta-Sandy Springs-Roswell, GA HUD Metro FMR Area</t>
  </si>
  <si>
    <t>METRO12060M12060</t>
  </si>
  <si>
    <t>1329799999</t>
  </si>
  <si>
    <t>1329599999</t>
  </si>
  <si>
    <t>Upson County</t>
  </si>
  <si>
    <t>Upson County, GA</t>
  </si>
  <si>
    <t>NCNTY13293N13293</t>
  </si>
  <si>
    <t>1329399999</t>
  </si>
  <si>
    <t>Union County, GA</t>
  </si>
  <si>
    <t>NCNTY13291N13291</t>
  </si>
  <si>
    <t>1329199999</t>
  </si>
  <si>
    <t>Twiggs County</t>
  </si>
  <si>
    <t>Macon, GA HUD Metro FMR Area</t>
  </si>
  <si>
    <t>METRO31420M31420</t>
  </si>
  <si>
    <t>1328999999</t>
  </si>
  <si>
    <t>Turner County, GA</t>
  </si>
  <si>
    <t>NCNTY13287N13287</t>
  </si>
  <si>
    <t>1328799999</t>
  </si>
  <si>
    <t>Troup County</t>
  </si>
  <si>
    <t>Troup County, GA</t>
  </si>
  <si>
    <t>NCNTY13285N13285</t>
  </si>
  <si>
    <t>1328599999</t>
  </si>
  <si>
    <t>Treutlen County</t>
  </si>
  <si>
    <t>Treutlen County, GA</t>
  </si>
  <si>
    <t>NCNTY13283N13283</t>
  </si>
  <si>
    <t>1328399999</t>
  </si>
  <si>
    <t>Towns County</t>
  </si>
  <si>
    <t>Towns County, GA</t>
  </si>
  <si>
    <t>NCNTY13281N13281</t>
  </si>
  <si>
    <t>1328199999</t>
  </si>
  <si>
    <t>Toombs County</t>
  </si>
  <si>
    <t>Toombs County, GA</t>
  </si>
  <si>
    <t>NCNTY13279N13279</t>
  </si>
  <si>
    <t>1327999999</t>
  </si>
  <si>
    <t>Tift County</t>
  </si>
  <si>
    <t>Tift County, GA</t>
  </si>
  <si>
    <t>NCNTY13277N13277</t>
  </si>
  <si>
    <t>1327799999</t>
  </si>
  <si>
    <t>Thomas County, GA</t>
  </si>
  <si>
    <t>NCNTY13275N13275</t>
  </si>
  <si>
    <t>1327599999</t>
  </si>
  <si>
    <t>1327399999</t>
  </si>
  <si>
    <t>Telfair County</t>
  </si>
  <si>
    <t>Telfair County, GA</t>
  </si>
  <si>
    <t>NCNTY13271N13271</t>
  </si>
  <si>
    <t>1327199999</t>
  </si>
  <si>
    <t>Taylor County, GA</t>
  </si>
  <si>
    <t>NCNTY13269N13269</t>
  </si>
  <si>
    <t>1326999999</t>
  </si>
  <si>
    <t>Tattnall County</t>
  </si>
  <si>
    <t>Tattnall County, GA</t>
  </si>
  <si>
    <t>NCNTY13267N13267</t>
  </si>
  <si>
    <t>1326799999</t>
  </si>
  <si>
    <t>Taliaferro County</t>
  </si>
  <si>
    <t>Taliaferro County, GA</t>
  </si>
  <si>
    <t>NCNTY13265N13265</t>
  </si>
  <si>
    <t>1326599999</t>
  </si>
  <si>
    <t>Talbot County, GA</t>
  </si>
  <si>
    <t>NCNTY13263N13263</t>
  </si>
  <si>
    <t>1326399999</t>
  </si>
  <si>
    <t>Sumter County, GA</t>
  </si>
  <si>
    <t>NCNTY13261N13261</t>
  </si>
  <si>
    <t>1326199999</t>
  </si>
  <si>
    <t>Stewart County, GA</t>
  </si>
  <si>
    <t>NCNTY13259N13259</t>
  </si>
  <si>
    <t>1325999999</t>
  </si>
  <si>
    <t>Stephens County, GA</t>
  </si>
  <si>
    <t>NCNTY13257N13257</t>
  </si>
  <si>
    <t>1325799999</t>
  </si>
  <si>
    <t>Spalding County</t>
  </si>
  <si>
    <t>1325599999</t>
  </si>
  <si>
    <t>Seminole County, GA</t>
  </si>
  <si>
    <t>NCNTY13253N13253</t>
  </si>
  <si>
    <t>1325399999</t>
  </si>
  <si>
    <t>Screven County</t>
  </si>
  <si>
    <t>Screven County, GA</t>
  </si>
  <si>
    <t>NCNTY13251N13251</t>
  </si>
  <si>
    <t>1325199999</t>
  </si>
  <si>
    <t>Schley County</t>
  </si>
  <si>
    <t>Schley County, GA</t>
  </si>
  <si>
    <t>NCNTY13249N13249</t>
  </si>
  <si>
    <t>1324999999</t>
  </si>
  <si>
    <t>Rockdale County</t>
  </si>
  <si>
    <t>1324799999</t>
  </si>
  <si>
    <t>1324599999</t>
  </si>
  <si>
    <t>Randolph County, GA</t>
  </si>
  <si>
    <t>NCNTY13243N13243</t>
  </si>
  <si>
    <t>1324399999</t>
  </si>
  <si>
    <t>Rabun County</t>
  </si>
  <si>
    <t>Rabun County, GA</t>
  </si>
  <si>
    <t>NCNTY13241N13241</t>
  </si>
  <si>
    <t>1324199999</t>
  </si>
  <si>
    <t>Quitman County, GA</t>
  </si>
  <si>
    <t>NCNTY13239N13239</t>
  </si>
  <si>
    <t>1323999999</t>
  </si>
  <si>
    <t>Putnam County, GA</t>
  </si>
  <si>
    <t>NCNTY13237N13237</t>
  </si>
  <si>
    <t>1323799999</t>
  </si>
  <si>
    <t>Pulaski County, GA HUD Metro FMR Area</t>
  </si>
  <si>
    <t>METRO47580N13235</t>
  </si>
  <si>
    <t>1323599999</t>
  </si>
  <si>
    <t>Polk County, GA</t>
  </si>
  <si>
    <t>NCNTY13233N13233</t>
  </si>
  <si>
    <t>1323399999</t>
  </si>
  <si>
    <t>1323199999</t>
  </si>
  <si>
    <t>Pierce County, GA</t>
  </si>
  <si>
    <t>NCNTY13229N13229</t>
  </si>
  <si>
    <t>1322999999</t>
  </si>
  <si>
    <t>1322799999</t>
  </si>
  <si>
    <t>Peach County</t>
  </si>
  <si>
    <t>Peach County, GA HUD Metro FMR Area</t>
  </si>
  <si>
    <t>METRO47580N13225</t>
  </si>
  <si>
    <t>1322599999</t>
  </si>
  <si>
    <t>1322399999</t>
  </si>
  <si>
    <t>Oglethorpe County</t>
  </si>
  <si>
    <t>Athens-Clarke County, GA MSA</t>
  </si>
  <si>
    <t>METRO12020M12020</t>
  </si>
  <si>
    <t>1322199999</t>
  </si>
  <si>
    <t>1321999999</t>
  </si>
  <si>
    <t>1321799999</t>
  </si>
  <si>
    <t>Muscogee County</t>
  </si>
  <si>
    <t>Columbus, GA-AL MSA</t>
  </si>
  <si>
    <t>METRO17980M17980</t>
  </si>
  <si>
    <t>1321599999</t>
  </si>
  <si>
    <t>Murray County, GA HUD Metro FMR Area</t>
  </si>
  <si>
    <t>METRO19140N13213</t>
  </si>
  <si>
    <t>1321399999</t>
  </si>
  <si>
    <t>Morgan County, GA HUD Metro FMR Area</t>
  </si>
  <si>
    <t>METRO12060N13211</t>
  </si>
  <si>
    <t>1321199999</t>
  </si>
  <si>
    <t>Montgomery County, GA</t>
  </si>
  <si>
    <t>NCNTY13209N13209</t>
  </si>
  <si>
    <t>1320999999</t>
  </si>
  <si>
    <t>Monroe County, GA HUD Metro FMR Area</t>
  </si>
  <si>
    <t>METRO31420N13207</t>
  </si>
  <si>
    <t>1320799999</t>
  </si>
  <si>
    <t>Mitchell County, GA</t>
  </si>
  <si>
    <t>NCNTY13205N13205</t>
  </si>
  <si>
    <t>1320599999</t>
  </si>
  <si>
    <t>Miller County, GA</t>
  </si>
  <si>
    <t>NCNTY13201N13201</t>
  </si>
  <si>
    <t>1320199999</t>
  </si>
  <si>
    <t>Meriwether County</t>
  </si>
  <si>
    <t>Meriwether County, GA HUD Metro FMR Area</t>
  </si>
  <si>
    <t>METRO12060N13199</t>
  </si>
  <si>
    <t>1319999999</t>
  </si>
  <si>
    <t>1319799999</t>
  </si>
  <si>
    <t>1319599999</t>
  </si>
  <si>
    <t>Macon County, GA</t>
  </si>
  <si>
    <t>NCNTY13193N13193</t>
  </si>
  <si>
    <t>1319399999</t>
  </si>
  <si>
    <t>Brunswick, GA MSA</t>
  </si>
  <si>
    <t>METRO15260M15260</t>
  </si>
  <si>
    <t>1319199999</t>
  </si>
  <si>
    <t>McDuffie County</t>
  </si>
  <si>
    <t>1318999999</t>
  </si>
  <si>
    <t>Lumpkin County</t>
  </si>
  <si>
    <t>Lumpkin County, GA</t>
  </si>
  <si>
    <t>NCNTY13187N13187</t>
  </si>
  <si>
    <t>1318799999</t>
  </si>
  <si>
    <t>Valdosta, GA MSA</t>
  </si>
  <si>
    <t>METRO46660M46660</t>
  </si>
  <si>
    <t>1318599999</t>
  </si>
  <si>
    <t>Long County</t>
  </si>
  <si>
    <t>Long County, GA HUD Metro FMR Area</t>
  </si>
  <si>
    <t>METRO25980N13183</t>
  </si>
  <si>
    <t>1318399999</t>
  </si>
  <si>
    <t>Lincoln County, GA HUD Metro FMR Area</t>
  </si>
  <si>
    <t>METRO12260N13181</t>
  </si>
  <si>
    <t>1318199999</t>
  </si>
  <si>
    <t>Hinesville, GA HUD Metro FMR Area</t>
  </si>
  <si>
    <t>METRO25980M25980</t>
  </si>
  <si>
    <t>1317999999</t>
  </si>
  <si>
    <t>1317799999</t>
  </si>
  <si>
    <t>Laurens County, GA</t>
  </si>
  <si>
    <t>NCNTY13175N13175</t>
  </si>
  <si>
    <t>1317599999</t>
  </si>
  <si>
    <t>Lanier County</t>
  </si>
  <si>
    <t>1317399999</t>
  </si>
  <si>
    <t>Lamar County, GA HUD Metro FMR Area</t>
  </si>
  <si>
    <t>METRO12060N13171</t>
  </si>
  <si>
    <t>1317199999</t>
  </si>
  <si>
    <t>1316999999</t>
  </si>
  <si>
    <t>Johnson County, GA</t>
  </si>
  <si>
    <t>NCNTY13167N13167</t>
  </si>
  <si>
    <t>1316799999</t>
  </si>
  <si>
    <t>Jenkins County</t>
  </si>
  <si>
    <t>Jenkins County, GA</t>
  </si>
  <si>
    <t>NCNTY13165N13165</t>
  </si>
  <si>
    <t>1316599999</t>
  </si>
  <si>
    <t>Jefferson County, GA</t>
  </si>
  <si>
    <t>NCNTY13163N13163</t>
  </si>
  <si>
    <t>1316399999</t>
  </si>
  <si>
    <t>Jeff Davis County, GA</t>
  </si>
  <si>
    <t>NCNTY13161N13161</t>
  </si>
  <si>
    <t>1316199999</t>
  </si>
  <si>
    <t>1315999999</t>
  </si>
  <si>
    <t>Jackson County, GA</t>
  </si>
  <si>
    <t>NCNTY13157N13157</t>
  </si>
  <si>
    <t>1315799999</t>
  </si>
  <si>
    <t>Irwin County</t>
  </si>
  <si>
    <t>Irwin County, GA</t>
  </si>
  <si>
    <t>NCNTY13155N13155</t>
  </si>
  <si>
    <t>1315599999</t>
  </si>
  <si>
    <t>Warner Robins, GA HUD Metro FMR Area</t>
  </si>
  <si>
    <t>METRO47580M47580</t>
  </si>
  <si>
    <t>1315399999</t>
  </si>
  <si>
    <t>1315199999</t>
  </si>
  <si>
    <t>Heard County</t>
  </si>
  <si>
    <t>1314999999</t>
  </si>
  <si>
    <t>Hart County, GA</t>
  </si>
  <si>
    <t>NCNTY13147N13147</t>
  </si>
  <si>
    <t>1314799999</t>
  </si>
  <si>
    <t>1314599999</t>
  </si>
  <si>
    <t>Haralson County</t>
  </si>
  <si>
    <t>Haralson County, GA HUD Metro FMR Area</t>
  </si>
  <si>
    <t>METRO12060N13143</t>
  </si>
  <si>
    <t>1314399999</t>
  </si>
  <si>
    <t>Hancock County, GA</t>
  </si>
  <si>
    <t>NCNTY13141N13141</t>
  </si>
  <si>
    <t>1314199999</t>
  </si>
  <si>
    <t>Gainesville, GA MSA</t>
  </si>
  <si>
    <t>METRO23580M23580</t>
  </si>
  <si>
    <t>1313999999</t>
  </si>
  <si>
    <t>Habersham County</t>
  </si>
  <si>
    <t>Habersham County, GA</t>
  </si>
  <si>
    <t>NCNTY13137N13137</t>
  </si>
  <si>
    <t>1313799999</t>
  </si>
  <si>
    <t>Gwinnett County</t>
  </si>
  <si>
    <t>1313599999</t>
  </si>
  <si>
    <t>Greene County, GA</t>
  </si>
  <si>
    <t>NCNTY13133N13133</t>
  </si>
  <si>
    <t>1313399999</t>
  </si>
  <si>
    <t>Grady County, GA</t>
  </si>
  <si>
    <t>NCNTY13131N13131</t>
  </si>
  <si>
    <t>1313199999</t>
  </si>
  <si>
    <t>Gordon County</t>
  </si>
  <si>
    <t>Gordon County, GA</t>
  </si>
  <si>
    <t>NCNTY13129N13129</t>
  </si>
  <si>
    <t>1312999999</t>
  </si>
  <si>
    <t>Glynn County</t>
  </si>
  <si>
    <t>1312799999</t>
  </si>
  <si>
    <t>Glascock County</t>
  </si>
  <si>
    <t>Glascock County, GA</t>
  </si>
  <si>
    <t>NCNTY13125N13125</t>
  </si>
  <si>
    <t>1312599999</t>
  </si>
  <si>
    <t>Gilmer County, GA</t>
  </si>
  <si>
    <t>NCNTY13123N13123</t>
  </si>
  <si>
    <t>1312399999</t>
  </si>
  <si>
    <t>1312199999</t>
  </si>
  <si>
    <t>Franklin County, GA</t>
  </si>
  <si>
    <t>NCNTY13119N13119</t>
  </si>
  <si>
    <t>1311999999</t>
  </si>
  <si>
    <t>1311799999</t>
  </si>
  <si>
    <t>Rome, GA MSA</t>
  </si>
  <si>
    <t>METRO40660M40660</t>
  </si>
  <si>
    <t>1311599999</t>
  </si>
  <si>
    <t>1311399999</t>
  </si>
  <si>
    <t>Fannin County, GA</t>
  </si>
  <si>
    <t>NCNTY13111N13111</t>
  </si>
  <si>
    <t>1311199999</t>
  </si>
  <si>
    <t>Evans County</t>
  </si>
  <si>
    <t>Evans County, GA</t>
  </si>
  <si>
    <t>NCNTY13109N13109</t>
  </si>
  <si>
    <t>1310999999</t>
  </si>
  <si>
    <t>Emanuel County</t>
  </si>
  <si>
    <t>Emanuel County, GA</t>
  </si>
  <si>
    <t>NCNTY13107N13107</t>
  </si>
  <si>
    <t>1310799999</t>
  </si>
  <si>
    <t>Elbert County</t>
  </si>
  <si>
    <t>Elbert County, GA</t>
  </si>
  <si>
    <t>NCNTY13105N13105</t>
  </si>
  <si>
    <t>1310599999</t>
  </si>
  <si>
    <t>Savannah, GA MSA</t>
  </si>
  <si>
    <t>METRO42340M42340</t>
  </si>
  <si>
    <t>1310399999</t>
  </si>
  <si>
    <t>Echols County</t>
  </si>
  <si>
    <t>1310199999</t>
  </si>
  <si>
    <t>Early County</t>
  </si>
  <si>
    <t>Early County, GA</t>
  </si>
  <si>
    <t>NCNTY13099N13099</t>
  </si>
  <si>
    <t>1309999999</t>
  </si>
  <si>
    <t>1309799999</t>
  </si>
  <si>
    <t>Dougherty County</t>
  </si>
  <si>
    <t>1309599999</t>
  </si>
  <si>
    <t>Dooly County</t>
  </si>
  <si>
    <t>Dooly County, GA</t>
  </si>
  <si>
    <t>NCNTY13093N13093</t>
  </si>
  <si>
    <t>1309399999</t>
  </si>
  <si>
    <t>Dodge County, GA</t>
  </si>
  <si>
    <t>NCNTY13091N13091</t>
  </si>
  <si>
    <t>1309199999</t>
  </si>
  <si>
    <t>1308999999</t>
  </si>
  <si>
    <t>Decatur County, GA</t>
  </si>
  <si>
    <t>NCNTY13087N13087</t>
  </si>
  <si>
    <t>1308799999</t>
  </si>
  <si>
    <t>1308599999</t>
  </si>
  <si>
    <t>1308399999</t>
  </si>
  <si>
    <t>Crisp County</t>
  </si>
  <si>
    <t>Crisp County, GA</t>
  </si>
  <si>
    <t>NCNTY13081N13081</t>
  </si>
  <si>
    <t>1308199999</t>
  </si>
  <si>
    <t>1307999999</t>
  </si>
  <si>
    <t>Coweta County</t>
  </si>
  <si>
    <t>1307799999</t>
  </si>
  <si>
    <t>Cook County, GA</t>
  </si>
  <si>
    <t>NCNTY13075N13075</t>
  </si>
  <si>
    <t>1307599999</t>
  </si>
  <si>
    <t>1307399999</t>
  </si>
  <si>
    <t>Colquitt County</t>
  </si>
  <si>
    <t>Colquitt County, GA</t>
  </si>
  <si>
    <t>NCNTY13071N13071</t>
  </si>
  <si>
    <t>1307199999</t>
  </si>
  <si>
    <t>Coffee County, GA</t>
  </si>
  <si>
    <t>NCNTY13069N13069</t>
  </si>
  <si>
    <t>1306999999</t>
  </si>
  <si>
    <t>Cobb County</t>
  </si>
  <si>
    <t>1306799999</t>
  </si>
  <si>
    <t>Clinch County</t>
  </si>
  <si>
    <t>Clinch County, GA</t>
  </si>
  <si>
    <t>NCNTY13065N13065</t>
  </si>
  <si>
    <t>1306599999</t>
  </si>
  <si>
    <t>1306399999</t>
  </si>
  <si>
    <t>Clay County, GA</t>
  </si>
  <si>
    <t>NCNTY13061N13061</t>
  </si>
  <si>
    <t>1306199999</t>
  </si>
  <si>
    <t>1305999999</t>
  </si>
  <si>
    <t>1305799999</t>
  </si>
  <si>
    <t>Chattooga County</t>
  </si>
  <si>
    <t>Chattooga County, GA</t>
  </si>
  <si>
    <t>NCNTY13055N13055</t>
  </si>
  <si>
    <t>1305599999</t>
  </si>
  <si>
    <t>Chattahoochee County</t>
  </si>
  <si>
    <t>1305399999</t>
  </si>
  <si>
    <t>1305199999</t>
  </si>
  <si>
    <t>Charlton County</t>
  </si>
  <si>
    <t>Charlton County, GA</t>
  </si>
  <si>
    <t>NCNTY13049N13049</t>
  </si>
  <si>
    <t>1304999999</t>
  </si>
  <si>
    <t>Catoosa County</t>
  </si>
  <si>
    <t>1304799999</t>
  </si>
  <si>
    <t>1304599999</t>
  </si>
  <si>
    <t>Candler County</t>
  </si>
  <si>
    <t>Candler County, GA</t>
  </si>
  <si>
    <t>NCNTY13043N13043</t>
  </si>
  <si>
    <t>1304399999</t>
  </si>
  <si>
    <t>Camden County, GA</t>
  </si>
  <si>
    <t>NCNTY13039N13039</t>
  </si>
  <si>
    <t>1303999999</t>
  </si>
  <si>
    <t>Calhoun County, GA</t>
  </si>
  <si>
    <t>NCNTY13037N13037</t>
  </si>
  <si>
    <t>1303799999</t>
  </si>
  <si>
    <t>Butts County</t>
  </si>
  <si>
    <t>Butts County, GA HUD Metro FMR Area</t>
  </si>
  <si>
    <t>METRO12060N13035</t>
  </si>
  <si>
    <t>1303599999</t>
  </si>
  <si>
    <t>1303399999</t>
  </si>
  <si>
    <t>Bulloch County</t>
  </si>
  <si>
    <t>Bulloch County, GA</t>
  </si>
  <si>
    <t>NCNTY13031N13031</t>
  </si>
  <si>
    <t>1303199999</t>
  </si>
  <si>
    <t>1302999999</t>
  </si>
  <si>
    <t>1302799999</t>
  </si>
  <si>
    <t>Brantley County</t>
  </si>
  <si>
    <t>1302599999</t>
  </si>
  <si>
    <t>Bleckley County</t>
  </si>
  <si>
    <t>Bleckley County, GA</t>
  </si>
  <si>
    <t>NCNTY13023N13023</t>
  </si>
  <si>
    <t>1302399999</t>
  </si>
  <si>
    <t>Bibb County</t>
  </si>
  <si>
    <t>1302199999</t>
  </si>
  <si>
    <t>Berrien County, GA</t>
  </si>
  <si>
    <t>NCNTY13019N13019</t>
  </si>
  <si>
    <t>1301999999</t>
  </si>
  <si>
    <t>Ben Hill County</t>
  </si>
  <si>
    <t>Ben Hill County, GA</t>
  </si>
  <si>
    <t>NCNTY13017N13017</t>
  </si>
  <si>
    <t>1301799999</t>
  </si>
  <si>
    <t>Bartow County</t>
  </si>
  <si>
    <t>1301599999</t>
  </si>
  <si>
    <t>Barrow County</t>
  </si>
  <si>
    <t>1301399999</t>
  </si>
  <si>
    <t>Banks County</t>
  </si>
  <si>
    <t>Banks County, GA</t>
  </si>
  <si>
    <t>NCNTY13011N13011</t>
  </si>
  <si>
    <t>1301199999</t>
  </si>
  <si>
    <t>Baldwin County</t>
  </si>
  <si>
    <t>Baldwin County, GA</t>
  </si>
  <si>
    <t>NCNTY13009N13009</t>
  </si>
  <si>
    <t>1300999999</t>
  </si>
  <si>
    <t>1300799999</t>
  </si>
  <si>
    <t>Bacon County</t>
  </si>
  <si>
    <t>Bacon County, GA</t>
  </si>
  <si>
    <t>NCNTY13005N13005</t>
  </si>
  <si>
    <t>1300599999</t>
  </si>
  <si>
    <t>Atkinson County</t>
  </si>
  <si>
    <t>Atkinson County, GA</t>
  </si>
  <si>
    <t>NCNTY13003N13003</t>
  </si>
  <si>
    <t>1300399999</t>
  </si>
  <si>
    <t>Appling County</t>
  </si>
  <si>
    <t>Appling County, GA</t>
  </si>
  <si>
    <t>NCNTY13001N13001</t>
  </si>
  <si>
    <t>1300199999</t>
  </si>
  <si>
    <t>Florida</t>
  </si>
  <si>
    <t>Washington County, FL</t>
  </si>
  <si>
    <t>NCNTY12133N12133</t>
  </si>
  <si>
    <t>1213399999</t>
  </si>
  <si>
    <t>Walton County, FL HUD Metro FMR Area</t>
  </si>
  <si>
    <t>METRO18880N12131</t>
  </si>
  <si>
    <t>1213199999</t>
  </si>
  <si>
    <t>Wakulla County</t>
  </si>
  <si>
    <t>Wakulla County, FL HUD Metro FMR Area</t>
  </si>
  <si>
    <t>METRO45220N12129</t>
  </si>
  <si>
    <t>1212999999</t>
  </si>
  <si>
    <t>Volusia County</t>
  </si>
  <si>
    <t>Deltona-Daytona Beach-Ormond Beach, FL HUD Metro FMR Area</t>
  </si>
  <si>
    <t>METRO19660M19660</t>
  </si>
  <si>
    <t>1212799999</t>
  </si>
  <si>
    <t>Union County, FL</t>
  </si>
  <si>
    <t>NCNTY12125N12125</t>
  </si>
  <si>
    <t>1212599999</t>
  </si>
  <si>
    <t>Taylor County, FL</t>
  </si>
  <si>
    <t>NCNTY12123N12123</t>
  </si>
  <si>
    <t>1212399999</t>
  </si>
  <si>
    <t>Suwannee County</t>
  </si>
  <si>
    <t>Suwannee County, FL</t>
  </si>
  <si>
    <t>NCNTY12121N12121</t>
  </si>
  <si>
    <t>1212199999</t>
  </si>
  <si>
    <t>The Villages, FL MSA</t>
  </si>
  <si>
    <t>METRO45540M45540</t>
  </si>
  <si>
    <t>1211999999</t>
  </si>
  <si>
    <t>Orlando-Kissimmee-Sanford, FL MSA</t>
  </si>
  <si>
    <t>METRO36740M36740</t>
  </si>
  <si>
    <t>1211799999</t>
  </si>
  <si>
    <t>Sarasota County</t>
  </si>
  <si>
    <t>North Port-Sarasota-Bradenton, FL MSA</t>
  </si>
  <si>
    <t>METRO35840M35840</t>
  </si>
  <si>
    <t>1211599999</t>
  </si>
  <si>
    <t>Santa Rosa County</t>
  </si>
  <si>
    <t>Pensacola-Ferry Pass-Brent, FL MSA</t>
  </si>
  <si>
    <t>METRO37860M37860</t>
  </si>
  <si>
    <t>1211399999</t>
  </si>
  <si>
    <t>St. Lucie County</t>
  </si>
  <si>
    <t>Port St. Lucie, FL MSA</t>
  </si>
  <si>
    <t>METRO38940M38940</t>
  </si>
  <si>
    <t>1211199999</t>
  </si>
  <si>
    <t>St. Johns County</t>
  </si>
  <si>
    <t>Jacksonville, FL HUD Metro FMR Area</t>
  </si>
  <si>
    <t>METRO27260M27260</t>
  </si>
  <si>
    <t>1210999999</t>
  </si>
  <si>
    <t>Putnam County, FL</t>
  </si>
  <si>
    <t>NCNTY12107N12107</t>
  </si>
  <si>
    <t>1210799999</t>
  </si>
  <si>
    <t>Lakeland-Winter Haven, FL MSA</t>
  </si>
  <si>
    <t>METRO29460M29460</t>
  </si>
  <si>
    <t>1210599999</t>
  </si>
  <si>
    <t>Pinellas County</t>
  </si>
  <si>
    <t>Tampa-St. Petersburg-Clearwater, FL MSA</t>
  </si>
  <si>
    <t>METRO45300M45300</t>
  </si>
  <si>
    <t>1210399999</t>
  </si>
  <si>
    <t>Pasco County</t>
  </si>
  <si>
    <t>1210199999</t>
  </si>
  <si>
    <t>Palm Beach County</t>
  </si>
  <si>
    <t>West Palm Beach-Boca Raton, FL HUD Metro FMR Area</t>
  </si>
  <si>
    <t>METRO33100MM8960</t>
  </si>
  <si>
    <t>1209999999</t>
  </si>
  <si>
    <t>1209799999</t>
  </si>
  <si>
    <t>1209599999</t>
  </si>
  <si>
    <t>Okeechobee County</t>
  </si>
  <si>
    <t>Okeechobee County, FL</t>
  </si>
  <si>
    <t>NCNTY12093N12093</t>
  </si>
  <si>
    <t>1209399999</t>
  </si>
  <si>
    <t>Okaloosa County</t>
  </si>
  <si>
    <t>Crestview-Fort Walton Beach-Destin, FL HUD Metro FMR Area</t>
  </si>
  <si>
    <t>METRO18880M18880</t>
  </si>
  <si>
    <t>1209199999</t>
  </si>
  <si>
    <t>1208999999</t>
  </si>
  <si>
    <t>Monroe County, FL</t>
  </si>
  <si>
    <t>NCNTY12087N12087</t>
  </si>
  <si>
    <t>1208799999</t>
  </si>
  <si>
    <t>Miami-Dade County</t>
  </si>
  <si>
    <t>Miami-Miami Beach-Kendall, FL HUD Metro FMR Area</t>
  </si>
  <si>
    <t>METRO33100MM5000</t>
  </si>
  <si>
    <t>1208699999</t>
  </si>
  <si>
    <t>1208599999</t>
  </si>
  <si>
    <t>Ocala, FL MSA</t>
  </si>
  <si>
    <t>METRO36100M36100</t>
  </si>
  <si>
    <t>1208399999</t>
  </si>
  <si>
    <t>Manatee County</t>
  </si>
  <si>
    <t>1208199999</t>
  </si>
  <si>
    <t>Madison County, FL</t>
  </si>
  <si>
    <t>NCNTY12079N12079</t>
  </si>
  <si>
    <t>1207999999</t>
  </si>
  <si>
    <t>Liberty County, FL</t>
  </si>
  <si>
    <t>NCNTY12077N12077</t>
  </si>
  <si>
    <t>1207799999</t>
  </si>
  <si>
    <t>Levy County</t>
  </si>
  <si>
    <t>Levy County, FL</t>
  </si>
  <si>
    <t>NCNTY12075N12075</t>
  </si>
  <si>
    <t>1207599999</t>
  </si>
  <si>
    <t>Tallahassee, FL HUD Metro FMR Area</t>
  </si>
  <si>
    <t>METRO45220M45220</t>
  </si>
  <si>
    <t>1207399999</t>
  </si>
  <si>
    <t>Cape Coral-Fort Myers, FL MSA</t>
  </si>
  <si>
    <t>METRO15980M15980</t>
  </si>
  <si>
    <t>1207199999</t>
  </si>
  <si>
    <t>1206999999</t>
  </si>
  <si>
    <t>Lafayette County, FL</t>
  </si>
  <si>
    <t>NCNTY12067N12067</t>
  </si>
  <si>
    <t>1206799999</t>
  </si>
  <si>
    <t>1206599999</t>
  </si>
  <si>
    <t>Jackson County, FL</t>
  </si>
  <si>
    <t>NCNTY12063N12063</t>
  </si>
  <si>
    <t>1206399999</t>
  </si>
  <si>
    <t>Indian River County</t>
  </si>
  <si>
    <t>Sebastian-Vero Beach, FL MSA</t>
  </si>
  <si>
    <t>METRO42680M42680</t>
  </si>
  <si>
    <t>1206199999</t>
  </si>
  <si>
    <t>Holmes County, FL</t>
  </si>
  <si>
    <t>NCNTY12059N12059</t>
  </si>
  <si>
    <t>1205999999</t>
  </si>
  <si>
    <t>1205799999</t>
  </si>
  <si>
    <t>Highlands County</t>
  </si>
  <si>
    <t>Sebring, FL MSA</t>
  </si>
  <si>
    <t>METRO42700M42700</t>
  </si>
  <si>
    <t>1205599999</t>
  </si>
  <si>
    <t>Hernando County</t>
  </si>
  <si>
    <t>1205399999</t>
  </si>
  <si>
    <t>Hendry County</t>
  </si>
  <si>
    <t>Hendry County, FL</t>
  </si>
  <si>
    <t>NCNTY12051N12051</t>
  </si>
  <si>
    <t>1205199999</t>
  </si>
  <si>
    <t>Hardee County</t>
  </si>
  <si>
    <t>Hardee County, FL</t>
  </si>
  <si>
    <t>NCNTY12049N12049</t>
  </si>
  <si>
    <t>1204999999</t>
  </si>
  <si>
    <t>Hamilton County, FL</t>
  </si>
  <si>
    <t>NCNTY12047N12047</t>
  </si>
  <si>
    <t>1204799999</t>
  </si>
  <si>
    <t>Gulf County</t>
  </si>
  <si>
    <t>Gulf County, FL HUD Metro FMR Area</t>
  </si>
  <si>
    <t>METRO37460N12045</t>
  </si>
  <si>
    <t>1204599999</t>
  </si>
  <si>
    <t>Glades County</t>
  </si>
  <si>
    <t>Glades County, FL</t>
  </si>
  <si>
    <t>NCNTY12043N12043</t>
  </si>
  <si>
    <t>1204399999</t>
  </si>
  <si>
    <t>Gilchrist County</t>
  </si>
  <si>
    <t>Gainesville, FL MSA</t>
  </si>
  <si>
    <t>METRO23540M23540</t>
  </si>
  <si>
    <t>1204199999</t>
  </si>
  <si>
    <t>Gadsden County</t>
  </si>
  <si>
    <t>1203999999</t>
  </si>
  <si>
    <t>Franklin County, FL</t>
  </si>
  <si>
    <t>NCNTY12037N12037</t>
  </si>
  <si>
    <t>1203799999</t>
  </si>
  <si>
    <t>Flagler County</t>
  </si>
  <si>
    <t>Palm Coast, FL HUD Metro FMR Area</t>
  </si>
  <si>
    <t>METRO19660M37380</t>
  </si>
  <si>
    <t>1203599999</t>
  </si>
  <si>
    <t>Escambia County</t>
  </si>
  <si>
    <t>1203399999</t>
  </si>
  <si>
    <t>1203199999</t>
  </si>
  <si>
    <t>Dixie County</t>
  </si>
  <si>
    <t>Dixie County, FL</t>
  </si>
  <si>
    <t>NCNTY12029N12029</t>
  </si>
  <si>
    <t>1202999999</t>
  </si>
  <si>
    <t>DeSoto County, FL</t>
  </si>
  <si>
    <t>NCNTY12027N12027</t>
  </si>
  <si>
    <t>1202799999</t>
  </si>
  <si>
    <t>Columbia County, FL</t>
  </si>
  <si>
    <t>NCNTY12023N12023</t>
  </si>
  <si>
    <t>1202399999</t>
  </si>
  <si>
    <t>Collier County</t>
  </si>
  <si>
    <t>Naples-Immokalee-Marco Island, FL MSA</t>
  </si>
  <si>
    <t>METRO34940M34940</t>
  </si>
  <si>
    <t>1202199999</t>
  </si>
  <si>
    <t>1201999999</t>
  </si>
  <si>
    <t>Citrus County</t>
  </si>
  <si>
    <t>Homosassa Springs, FL MSA</t>
  </si>
  <si>
    <t>METRO26140M26140</t>
  </si>
  <si>
    <t>1201799999</t>
  </si>
  <si>
    <t>Punta Gorda, FL MSA</t>
  </si>
  <si>
    <t>METRO39460M39460</t>
  </si>
  <si>
    <t>1201599999</t>
  </si>
  <si>
    <t>Calhoun County, FL</t>
  </si>
  <si>
    <t>NCNTY12013N12013</t>
  </si>
  <si>
    <t>1201399999</t>
  </si>
  <si>
    <t>Broward County</t>
  </si>
  <si>
    <t>Fort Lauderdale, FL HUD Metro FMR Area</t>
  </si>
  <si>
    <t>METRO33100MM2680</t>
  </si>
  <si>
    <t>1201199999</t>
  </si>
  <si>
    <t>Brevard County</t>
  </si>
  <si>
    <t>Palm Bay-Melbourne-Titusville, FL MSA</t>
  </si>
  <si>
    <t>METRO37340M37340</t>
  </si>
  <si>
    <t>1200999999</t>
  </si>
  <si>
    <t>Bradford County, FL</t>
  </si>
  <si>
    <t>NCNTY12007N12007</t>
  </si>
  <si>
    <t>1200799999</t>
  </si>
  <si>
    <t>Panama City-Lynn Haven-Panama City Beach, FL HUD Metro FMR Area</t>
  </si>
  <si>
    <t>METRO37460M37460</t>
  </si>
  <si>
    <t>1200599999</t>
  </si>
  <si>
    <t>Baker County, FL HUD Metro FMR Area</t>
  </si>
  <si>
    <t>METRO27260N12003</t>
  </si>
  <si>
    <t>1200399999</t>
  </si>
  <si>
    <t>Alachua County</t>
  </si>
  <si>
    <t>1200199999</t>
  </si>
  <si>
    <t>District of Columbia</t>
  </si>
  <si>
    <t>1100199999</t>
  </si>
  <si>
    <t>DC</t>
  </si>
  <si>
    <t>Sussex County, DE HUD Metro FMR Area</t>
  </si>
  <si>
    <t>METRO41540N10005</t>
  </si>
  <si>
    <t>1000599999</t>
  </si>
  <si>
    <t>New Castle County</t>
  </si>
  <si>
    <t>1000399999</t>
  </si>
  <si>
    <t>Dover, DE MSA</t>
  </si>
  <si>
    <t>METRO20100M20100</t>
  </si>
  <si>
    <t>1000199999</t>
  </si>
  <si>
    <t>Connecticut</t>
  </si>
  <si>
    <t>Windham County, CT HUD Metro FMR Area</t>
  </si>
  <si>
    <t>METRO49340N09015</t>
  </si>
  <si>
    <t>0901588190</t>
  </si>
  <si>
    <t>0901586790</t>
  </si>
  <si>
    <t>Thompson town</t>
  </si>
  <si>
    <t>0901575870</t>
  </si>
  <si>
    <t>0901573420</t>
  </si>
  <si>
    <t>Scotland town</t>
  </si>
  <si>
    <t>0901567400</t>
  </si>
  <si>
    <t>Putnam town</t>
  </si>
  <si>
    <t>0901562710</t>
  </si>
  <si>
    <t>0901561030</t>
  </si>
  <si>
    <t>0901559980</t>
  </si>
  <si>
    <t>Killingly town</t>
  </si>
  <si>
    <t>0901540500</t>
  </si>
  <si>
    <t>0901536000</t>
  </si>
  <si>
    <t>Eastford town</t>
  </si>
  <si>
    <t>0901521860</t>
  </si>
  <si>
    <t>Chaplin town</t>
  </si>
  <si>
    <t>0901513810</t>
  </si>
  <si>
    <t>0901512130</t>
  </si>
  <si>
    <t>Brooklyn town</t>
  </si>
  <si>
    <t>0901509190</t>
  </si>
  <si>
    <t>Ashford town</t>
  </si>
  <si>
    <t>0901501430</t>
  </si>
  <si>
    <t>Willington town</t>
  </si>
  <si>
    <t>Tolland County</t>
  </si>
  <si>
    <t>Hartford-West Hartford-East Hartford, CT HUD Metro FMR Area</t>
  </si>
  <si>
    <t>METRO25540M25540</t>
  </si>
  <si>
    <t>0901385950</t>
  </si>
  <si>
    <t>0901378250</t>
  </si>
  <si>
    <t>0901377830</t>
  </si>
  <si>
    <t>0901376290</t>
  </si>
  <si>
    <t>Stafford town</t>
  </si>
  <si>
    <t>0901372090</t>
  </si>
  <si>
    <t>Somers town</t>
  </si>
  <si>
    <t>0901369220</t>
  </si>
  <si>
    <t>0901344910</t>
  </si>
  <si>
    <t>0901337910</t>
  </si>
  <si>
    <t>Ellington town</t>
  </si>
  <si>
    <t>0901325360</t>
  </si>
  <si>
    <t>0901317800</t>
  </si>
  <si>
    <t>0901316400</t>
  </si>
  <si>
    <t>0901306260</t>
  </si>
  <si>
    <t>0901301080</t>
  </si>
  <si>
    <t>New London County</t>
  </si>
  <si>
    <t>Norwich-New London, CT HUD Metro FMR Area</t>
  </si>
  <si>
    <t>METRO35980M35980</t>
  </si>
  <si>
    <t>0901180280</t>
  </si>
  <si>
    <t>Voluntown town</t>
  </si>
  <si>
    <t>0901178600</t>
  </si>
  <si>
    <t>0901173770</t>
  </si>
  <si>
    <t>Sprague town</t>
  </si>
  <si>
    <t>0901171670</t>
  </si>
  <si>
    <t>0901166210</t>
  </si>
  <si>
    <t>Preston town</t>
  </si>
  <si>
    <t>0901162150</t>
  </si>
  <si>
    <t>Old Lyme town</t>
  </si>
  <si>
    <t>0901157040</t>
  </si>
  <si>
    <t>0901156270</t>
  </si>
  <si>
    <t>North Stonington town</t>
  </si>
  <si>
    <t>0901155500</t>
  </si>
  <si>
    <t>0901152350</t>
  </si>
  <si>
    <t>0901148900</t>
  </si>
  <si>
    <t>0901144210</t>
  </si>
  <si>
    <t>0901143230</t>
  </si>
  <si>
    <t>Ledyard town</t>
  </si>
  <si>
    <t>0901142600</t>
  </si>
  <si>
    <t>Colchester-Lebanon, CT HUD Metro FMR Area</t>
  </si>
  <si>
    <t>METRO35980MM3280</t>
  </si>
  <si>
    <t>0901142390</t>
  </si>
  <si>
    <t>0901134250</t>
  </si>
  <si>
    <t>Griswold town</t>
  </si>
  <si>
    <t>0901133900</t>
  </si>
  <si>
    <t>0901129910</t>
  </si>
  <si>
    <t>East Lyme town</t>
  </si>
  <si>
    <t>0901123400</t>
  </si>
  <si>
    <t>0901115910</t>
  </si>
  <si>
    <t>Bozrah town</t>
  </si>
  <si>
    <t>0901106820</t>
  </si>
  <si>
    <t>Woodbridge town</t>
  </si>
  <si>
    <t>New Haven County</t>
  </si>
  <si>
    <t>New Haven-Meriden, CT HUD Metro FMR Area</t>
  </si>
  <si>
    <t>METRO35300MM5480</t>
  </si>
  <si>
    <t>0900987700</t>
  </si>
  <si>
    <t>Waterbury, CT HUD Metro FMR Area</t>
  </si>
  <si>
    <t>METRO35300MM8880</t>
  </si>
  <si>
    <t>0900987560</t>
  </si>
  <si>
    <t>0900982870</t>
  </si>
  <si>
    <t>0900980070</t>
  </si>
  <si>
    <t>0900978740</t>
  </si>
  <si>
    <t>Southbury town</t>
  </si>
  <si>
    <t>0900969640</t>
  </si>
  <si>
    <t>Seymour town</t>
  </si>
  <si>
    <t>Milford-Ansonia-Seymour, CT HUD Metro FMR Area</t>
  </si>
  <si>
    <t>METRO35300MM1160</t>
  </si>
  <si>
    <t>0900967610</t>
  </si>
  <si>
    <t>0900962290</t>
  </si>
  <si>
    <t>0900958300</t>
  </si>
  <si>
    <t>0900957600</t>
  </si>
  <si>
    <t>0900954870</t>
  </si>
  <si>
    <t>North Branford town</t>
  </si>
  <si>
    <t>0900953890</t>
  </si>
  <si>
    <t>0900952070</t>
  </si>
  <si>
    <t>Naugatuck town</t>
  </si>
  <si>
    <t>0900949950</t>
  </si>
  <si>
    <t>0900947535</t>
  </si>
  <si>
    <t>0900946940</t>
  </si>
  <si>
    <t>Meriden town</t>
  </si>
  <si>
    <t>0900946520</t>
  </si>
  <si>
    <t>0900944560</t>
  </si>
  <si>
    <t>Hamden town</t>
  </si>
  <si>
    <t>0900935650</t>
  </si>
  <si>
    <t>0900934950</t>
  </si>
  <si>
    <t>0900922910</t>
  </si>
  <si>
    <t>0900919550</t>
  </si>
  <si>
    <t>0900914160</t>
  </si>
  <si>
    <t>Branford town</t>
  </si>
  <si>
    <t>0900907310</t>
  </si>
  <si>
    <t>Bethany town</t>
  </si>
  <si>
    <t>0900904580</t>
  </si>
  <si>
    <t>Beacon Falls town</t>
  </si>
  <si>
    <t>0900903250</t>
  </si>
  <si>
    <t>Ansonia town</t>
  </si>
  <si>
    <t>0900901220</t>
  </si>
  <si>
    <t>Westbrook town</t>
  </si>
  <si>
    <t>Southern Middlesex County, CT HUD Metro FMR Area</t>
  </si>
  <si>
    <t>METRO25540MM5480</t>
  </si>
  <si>
    <t>0900781680</t>
  </si>
  <si>
    <t>Portland town</t>
  </si>
  <si>
    <t>0900761800</t>
  </si>
  <si>
    <t>Old Saybrook town</t>
  </si>
  <si>
    <t>0900757320</t>
  </si>
  <si>
    <t>0900747360</t>
  </si>
  <si>
    <t>0900747080</t>
  </si>
  <si>
    <t>Killingworth town</t>
  </si>
  <si>
    <t>0900740710</t>
  </si>
  <si>
    <t>Haddam town</t>
  </si>
  <si>
    <t>0900735230</t>
  </si>
  <si>
    <t>0900726270</t>
  </si>
  <si>
    <t>East Hampton town</t>
  </si>
  <si>
    <t>0900722490</t>
  </si>
  <si>
    <t>East Haddam town</t>
  </si>
  <si>
    <t>0900722280</t>
  </si>
  <si>
    <t>0900720810</t>
  </si>
  <si>
    <t>Deep River town</t>
  </si>
  <si>
    <t>0900719130</t>
  </si>
  <si>
    <t>Cromwell town</t>
  </si>
  <si>
    <t>0900718080</t>
  </si>
  <si>
    <t>0900715350</t>
  </si>
  <si>
    <t>0900714300</t>
  </si>
  <si>
    <t>Litchfield County</t>
  </si>
  <si>
    <t>Litchfield County, CT</t>
  </si>
  <si>
    <t>NCNTY09005N09005</t>
  </si>
  <si>
    <t>0900587910</t>
  </si>
  <si>
    <t>0900586440</t>
  </si>
  <si>
    <t>Watertown town</t>
  </si>
  <si>
    <t>0900580490</t>
  </si>
  <si>
    <t>0900579720</t>
  </si>
  <si>
    <t>0900579510</t>
  </si>
  <si>
    <t>Torrington town</t>
  </si>
  <si>
    <t>0900576570</t>
  </si>
  <si>
    <t>0900575730</t>
  </si>
  <si>
    <t>0900567960</t>
  </si>
  <si>
    <t>0900566420</t>
  </si>
  <si>
    <t>0900565930</t>
  </si>
  <si>
    <t>0900560750</t>
  </si>
  <si>
    <t>North Canaan town</t>
  </si>
  <si>
    <t>0900554030</t>
  </si>
  <si>
    <t>0900553470</t>
  </si>
  <si>
    <t>New Milford town</t>
  </si>
  <si>
    <t>0900552630</t>
  </si>
  <si>
    <t>New Hartford town</t>
  </si>
  <si>
    <t>0900551350</t>
  </si>
  <si>
    <t>Morris town</t>
  </si>
  <si>
    <t>0900549460</t>
  </si>
  <si>
    <t>0900543370</t>
  </si>
  <si>
    <t>Kent town</t>
  </si>
  <si>
    <t>0900540290</t>
  </si>
  <si>
    <t>Harwinton town</t>
  </si>
  <si>
    <t>0900537280</t>
  </si>
  <si>
    <t>0900532290</t>
  </si>
  <si>
    <t>0900517240</t>
  </si>
  <si>
    <t>0900516050</t>
  </si>
  <si>
    <t>0900510940</t>
  </si>
  <si>
    <t>0900508210</t>
  </si>
  <si>
    <t>0900504930</t>
  </si>
  <si>
    <t>Barkhamsted town</t>
  </si>
  <si>
    <t>0900502760</t>
  </si>
  <si>
    <t>Windsor Locks town</t>
  </si>
  <si>
    <t>Hartford County</t>
  </si>
  <si>
    <t>0900387070</t>
  </si>
  <si>
    <t>0900387000</t>
  </si>
  <si>
    <t>Wethersfield town</t>
  </si>
  <si>
    <t>0900384900</t>
  </si>
  <si>
    <t>West Hartford town</t>
  </si>
  <si>
    <t>0900382590</t>
  </si>
  <si>
    <t>Suffield town</t>
  </si>
  <si>
    <t>0900374540</t>
  </si>
  <si>
    <t>South Windsor town</t>
  </si>
  <si>
    <t>0900371390</t>
  </si>
  <si>
    <t>Southington town</t>
  </si>
  <si>
    <t>0900370550</t>
  </si>
  <si>
    <t>Simsbury town</t>
  </si>
  <si>
    <t>0900368940</t>
  </si>
  <si>
    <t>Rocky Hill town</t>
  </si>
  <si>
    <t>0900365370</t>
  </si>
  <si>
    <t>0900360120</t>
  </si>
  <si>
    <t>0900352140</t>
  </si>
  <si>
    <t>New Britain town</t>
  </si>
  <si>
    <t>0900350440</t>
  </si>
  <si>
    <t>0900345820</t>
  </si>
  <si>
    <t>0900344700</t>
  </si>
  <si>
    <t>0900337140</t>
  </si>
  <si>
    <t>0900337070</t>
  </si>
  <si>
    <t>0900332640</t>
  </si>
  <si>
    <t>Glastonbury town</t>
  </si>
  <si>
    <t>0900331240</t>
  </si>
  <si>
    <t>0900327600</t>
  </si>
  <si>
    <t>0900325990</t>
  </si>
  <si>
    <t>East Windsor town</t>
  </si>
  <si>
    <t>0900324800</t>
  </si>
  <si>
    <t>East Hartford town</t>
  </si>
  <si>
    <t>0900322630</t>
  </si>
  <si>
    <t>East Granby town</t>
  </si>
  <si>
    <t>0900322070</t>
  </si>
  <si>
    <t>0900312270</t>
  </si>
  <si>
    <t>0900310100</t>
  </si>
  <si>
    <t>0900308490</t>
  </si>
  <si>
    <t>0900305910</t>
  </si>
  <si>
    <t>0900304300</t>
  </si>
  <si>
    <t>0900302060</t>
  </si>
  <si>
    <t>Stamford-Norwalk, CT HUD Metro FMR Area</t>
  </si>
  <si>
    <t>METRO14860MM8040</t>
  </si>
  <si>
    <t>0900186370</t>
  </si>
  <si>
    <t>0900183500</t>
  </si>
  <si>
    <t>0900183430</t>
  </si>
  <si>
    <t>Trumbull town</t>
  </si>
  <si>
    <t>Bridgeport, CT HUD Metro FMR Area</t>
  </si>
  <si>
    <t>METRO14860MM1160</t>
  </si>
  <si>
    <t>0900177200</t>
  </si>
  <si>
    <t>0900174190</t>
  </si>
  <si>
    <t>0900173070</t>
  </si>
  <si>
    <t>Danbury, CT HUD Metro FMR Area</t>
  </si>
  <si>
    <t>METRO14860MM1930</t>
  </si>
  <si>
    <t>0900168310</t>
  </si>
  <si>
    <t>Shelton town</t>
  </si>
  <si>
    <t>0900168170</t>
  </si>
  <si>
    <t>Ridgefield town</t>
  </si>
  <si>
    <t>0900163970</t>
  </si>
  <si>
    <t>Redding town</t>
  </si>
  <si>
    <t>0900163480</t>
  </si>
  <si>
    <t>Norwalk town</t>
  </si>
  <si>
    <t>0900156060</t>
  </si>
  <si>
    <t>Newtown town</t>
  </si>
  <si>
    <t>0900152980</t>
  </si>
  <si>
    <t>New Fairfield town</t>
  </si>
  <si>
    <t>0900150860</t>
  </si>
  <si>
    <t>New Canaan town</t>
  </si>
  <si>
    <t>0900150580</t>
  </si>
  <si>
    <t>0900148620</t>
  </si>
  <si>
    <t>Greenwich town</t>
  </si>
  <si>
    <t>0900133620</t>
  </si>
  <si>
    <t>0900126620</t>
  </si>
  <si>
    <t>0900123890</t>
  </si>
  <si>
    <t>Darien town</t>
  </si>
  <si>
    <t>0900118850</t>
  </si>
  <si>
    <t>0900118500</t>
  </si>
  <si>
    <t>0900108980</t>
  </si>
  <si>
    <t>Bridgeport town</t>
  </si>
  <si>
    <t>0900108070</t>
  </si>
  <si>
    <t>0900104720</t>
  </si>
  <si>
    <t>Colorado</t>
  </si>
  <si>
    <t>Yuma County</t>
  </si>
  <si>
    <t>Yuma County, CO</t>
  </si>
  <si>
    <t>NCNTY08125N08125</t>
  </si>
  <si>
    <t>0812599999</t>
  </si>
  <si>
    <t>Weld County</t>
  </si>
  <si>
    <t>Greeley, CO MSA</t>
  </si>
  <si>
    <t>METRO24540M24540</t>
  </si>
  <si>
    <t>0812399999</t>
  </si>
  <si>
    <t>Washington County, CO</t>
  </si>
  <si>
    <t>NCNTY08121N08121</t>
  </si>
  <si>
    <t>0812199999</t>
  </si>
  <si>
    <t>Teller County</t>
  </si>
  <si>
    <t>Teller County, CO HUD Metro FMR Area</t>
  </si>
  <si>
    <t>METRO17820N08119</t>
  </si>
  <si>
    <t>0811999999</t>
  </si>
  <si>
    <t>Summit County, CO</t>
  </si>
  <si>
    <t>NCNTY08117N08117</t>
  </si>
  <si>
    <t>0811799999</t>
  </si>
  <si>
    <t>Sedgwick County, CO</t>
  </si>
  <si>
    <t>NCNTY08115N08115</t>
  </si>
  <si>
    <t>0811599999</t>
  </si>
  <si>
    <t>San Miguel County, CO</t>
  </si>
  <si>
    <t>NCNTY08113N08113</t>
  </si>
  <si>
    <t>0811399999</t>
  </si>
  <si>
    <t>San Juan County, CO</t>
  </si>
  <si>
    <t>NCNTY08111N08111</t>
  </si>
  <si>
    <t>0811199999</t>
  </si>
  <si>
    <t>Saguache County</t>
  </si>
  <si>
    <t>Saguache County, CO</t>
  </si>
  <si>
    <t>NCNTY08109N08109</t>
  </si>
  <si>
    <t>0810999999</t>
  </si>
  <si>
    <t>Routt County</t>
  </si>
  <si>
    <t>Routt County, CO</t>
  </si>
  <si>
    <t>NCNTY08107N08107</t>
  </si>
  <si>
    <t>0810799999</t>
  </si>
  <si>
    <t>Rio Grande County</t>
  </si>
  <si>
    <t>Rio Grande County, CO</t>
  </si>
  <si>
    <t>NCNTY08105N08105</t>
  </si>
  <si>
    <t>0810599999</t>
  </si>
  <si>
    <t>Rio Blanco County</t>
  </si>
  <si>
    <t>Rio Blanco County, CO</t>
  </si>
  <si>
    <t>NCNTY08103N08103</t>
  </si>
  <si>
    <t>0810399999</t>
  </si>
  <si>
    <t>Pueblo County</t>
  </si>
  <si>
    <t>Pueblo, CO MSA</t>
  </si>
  <si>
    <t>METRO39380M39380</t>
  </si>
  <si>
    <t>0810199999</t>
  </si>
  <si>
    <t>Prowers County</t>
  </si>
  <si>
    <t>Prowers County, CO</t>
  </si>
  <si>
    <t>NCNTY08099N08099</t>
  </si>
  <si>
    <t>0809999999</t>
  </si>
  <si>
    <t>Pitkin County</t>
  </si>
  <si>
    <t>Pitkin County, CO</t>
  </si>
  <si>
    <t>NCNTY08097N08097</t>
  </si>
  <si>
    <t>0809799999</t>
  </si>
  <si>
    <t>Phillips County, CO</t>
  </si>
  <si>
    <t>NCNTY08095N08095</t>
  </si>
  <si>
    <t>0809599999</t>
  </si>
  <si>
    <t>Denver-Aurora-Lakewood, CO MSA</t>
  </si>
  <si>
    <t>METRO19740M19740</t>
  </si>
  <si>
    <t>0809399999</t>
  </si>
  <si>
    <t>Ouray County</t>
  </si>
  <si>
    <t>Ouray County, CO</t>
  </si>
  <si>
    <t>NCNTY08091N08091</t>
  </si>
  <si>
    <t>0809199999</t>
  </si>
  <si>
    <t>Otero County, CO</t>
  </si>
  <si>
    <t>NCNTY08089N08089</t>
  </si>
  <si>
    <t>0808999999</t>
  </si>
  <si>
    <t>Morgan County, CO</t>
  </si>
  <si>
    <t>NCNTY08087N08087</t>
  </si>
  <si>
    <t>0808799999</t>
  </si>
  <si>
    <t>Montrose County</t>
  </si>
  <si>
    <t>Montrose County, CO</t>
  </si>
  <si>
    <t>NCNTY08085N08085</t>
  </si>
  <si>
    <t>0808599999</t>
  </si>
  <si>
    <t>Montezuma County</t>
  </si>
  <si>
    <t>Montezuma County, CO</t>
  </si>
  <si>
    <t>NCNTY08083N08083</t>
  </si>
  <si>
    <t>0808399999</t>
  </si>
  <si>
    <t>Moffat County</t>
  </si>
  <si>
    <t>Moffat County, CO</t>
  </si>
  <si>
    <t>NCNTY08081N08081</t>
  </si>
  <si>
    <t>0808199999</t>
  </si>
  <si>
    <t>Mineral County, CO</t>
  </si>
  <si>
    <t>NCNTY08079N08079</t>
  </si>
  <si>
    <t>0807999999</t>
  </si>
  <si>
    <t>Mesa County</t>
  </si>
  <si>
    <t>Grand Junction, CO MSA</t>
  </si>
  <si>
    <t>METRO24300M24300</t>
  </si>
  <si>
    <t>0807799999</t>
  </si>
  <si>
    <t>Logan County, CO</t>
  </si>
  <si>
    <t>NCNTY08075N08075</t>
  </si>
  <si>
    <t>0807599999</t>
  </si>
  <si>
    <t>Lincoln County, CO</t>
  </si>
  <si>
    <t>NCNTY08073N08073</t>
  </si>
  <si>
    <t>0807399999</t>
  </si>
  <si>
    <t>Las Animas County</t>
  </si>
  <si>
    <t>Las Animas County, CO</t>
  </si>
  <si>
    <t>NCNTY08071N08071</t>
  </si>
  <si>
    <t>0807199999</t>
  </si>
  <si>
    <t>Larimer County</t>
  </si>
  <si>
    <t>Fort Collins, CO MSA</t>
  </si>
  <si>
    <t>METRO22660M22660</t>
  </si>
  <si>
    <t>0806999999</t>
  </si>
  <si>
    <t>La Plata County</t>
  </si>
  <si>
    <t>La Plata County, CO</t>
  </si>
  <si>
    <t>NCNTY08067N08067</t>
  </si>
  <si>
    <t>0806799999</t>
  </si>
  <si>
    <t>Lake County, CO</t>
  </si>
  <si>
    <t>NCNTY08065N08065</t>
  </si>
  <si>
    <t>0806599999</t>
  </si>
  <si>
    <t>Kit Carson County</t>
  </si>
  <si>
    <t>Kit Carson County, CO</t>
  </si>
  <si>
    <t>NCNTY08063N08063</t>
  </si>
  <si>
    <t>0806399999</t>
  </si>
  <si>
    <t>Kiowa County, CO</t>
  </si>
  <si>
    <t>NCNTY08061N08061</t>
  </si>
  <si>
    <t>0806199999</t>
  </si>
  <si>
    <t>0805999999</t>
  </si>
  <si>
    <t>Jackson County, CO</t>
  </si>
  <si>
    <t>NCNTY08057N08057</t>
  </si>
  <si>
    <t>0805799999</t>
  </si>
  <si>
    <t>Huerfano County</t>
  </si>
  <si>
    <t>Huerfano County, CO</t>
  </si>
  <si>
    <t>NCNTY08055N08055</t>
  </si>
  <si>
    <t>0805599999</t>
  </si>
  <si>
    <t>Hinsdale County</t>
  </si>
  <si>
    <t>Hinsdale County, CO</t>
  </si>
  <si>
    <t>NCNTY08053N08053</t>
  </si>
  <si>
    <t>0805399999</t>
  </si>
  <si>
    <t>Gunnison County</t>
  </si>
  <si>
    <t>Gunnison County, CO</t>
  </si>
  <si>
    <t>NCNTY08051N08051</t>
  </si>
  <si>
    <t>0805199999</t>
  </si>
  <si>
    <t>Grand County, CO</t>
  </si>
  <si>
    <t>NCNTY08049N08049</t>
  </si>
  <si>
    <t>0804999999</t>
  </si>
  <si>
    <t>Gilpin County</t>
  </si>
  <si>
    <t>0804799999</t>
  </si>
  <si>
    <t>Garfield County, CO</t>
  </si>
  <si>
    <t>NCNTY08045N08045</t>
  </si>
  <si>
    <t>0804599999</t>
  </si>
  <si>
    <t>Fremont County, CO</t>
  </si>
  <si>
    <t>NCNTY08043N08043</t>
  </si>
  <si>
    <t>0804399999</t>
  </si>
  <si>
    <t>Colorado Springs, CO HUD Metro FMR Area</t>
  </si>
  <si>
    <t>METRO17820M17820</t>
  </si>
  <si>
    <t>0804199999</t>
  </si>
  <si>
    <t>0803999999</t>
  </si>
  <si>
    <t>Eagle County</t>
  </si>
  <si>
    <t>Eagle County, CO</t>
  </si>
  <si>
    <t>NCNTY08037N08037</t>
  </si>
  <si>
    <t>0803799999</t>
  </si>
  <si>
    <t>0803599999</t>
  </si>
  <si>
    <t>Dolores County</t>
  </si>
  <si>
    <t>Dolores County, CO</t>
  </si>
  <si>
    <t>NCNTY08033N08033</t>
  </si>
  <si>
    <t>0803399999</t>
  </si>
  <si>
    <t>Denver County</t>
  </si>
  <si>
    <t>0803199999</t>
  </si>
  <si>
    <t>Delta County, CO</t>
  </si>
  <si>
    <t>NCNTY08029N08029</t>
  </si>
  <si>
    <t>0802999999</t>
  </si>
  <si>
    <t>Custer County, CO</t>
  </si>
  <si>
    <t>NCNTY08027N08027</t>
  </si>
  <si>
    <t>0802799999</t>
  </si>
  <si>
    <t>Crowley County</t>
  </si>
  <si>
    <t>Crowley County, CO</t>
  </si>
  <si>
    <t>NCNTY08025N08025</t>
  </si>
  <si>
    <t>0802599999</t>
  </si>
  <si>
    <t>Costilla County</t>
  </si>
  <si>
    <t>Costilla County, CO</t>
  </si>
  <si>
    <t>NCNTY08023N08023</t>
  </si>
  <si>
    <t>0802399999</t>
  </si>
  <si>
    <t>Conejos County</t>
  </si>
  <si>
    <t>Conejos County, CO</t>
  </si>
  <si>
    <t>NCNTY08021N08021</t>
  </si>
  <si>
    <t>0802199999</t>
  </si>
  <si>
    <t>Clear Creek County</t>
  </si>
  <si>
    <t>0801999999</t>
  </si>
  <si>
    <t>Cheyenne County, CO</t>
  </si>
  <si>
    <t>NCNTY08017N08017</t>
  </si>
  <si>
    <t>0801799999</t>
  </si>
  <si>
    <t>Chaffee County</t>
  </si>
  <si>
    <t>Chaffee County, CO</t>
  </si>
  <si>
    <t>NCNTY08015N08015</t>
  </si>
  <si>
    <t>0801599999</t>
  </si>
  <si>
    <t>Broomfield County</t>
  </si>
  <si>
    <t>0801499999</t>
  </si>
  <si>
    <t>Boulder County</t>
  </si>
  <si>
    <t>Boulder, CO MSA</t>
  </si>
  <si>
    <t>METRO14500M14500</t>
  </si>
  <si>
    <t>0801399999</t>
  </si>
  <si>
    <t>Bent County</t>
  </si>
  <si>
    <t>Bent County, CO</t>
  </si>
  <si>
    <t>NCNTY08011N08011</t>
  </si>
  <si>
    <t>0801199999</t>
  </si>
  <si>
    <t>Baca County</t>
  </si>
  <si>
    <t>Baca County, CO</t>
  </si>
  <si>
    <t>NCNTY08009N08009</t>
  </si>
  <si>
    <t>0800999999</t>
  </si>
  <si>
    <t>Archuleta County</t>
  </si>
  <si>
    <t>Archuleta County, CO</t>
  </si>
  <si>
    <t>NCNTY08007N08007</t>
  </si>
  <si>
    <t>0800799999</t>
  </si>
  <si>
    <t>Arapahoe County</t>
  </si>
  <si>
    <t>0800599999</t>
  </si>
  <si>
    <t>Alamosa County</t>
  </si>
  <si>
    <t>Alamosa County, CO</t>
  </si>
  <si>
    <t>NCNTY08003N08003</t>
  </si>
  <si>
    <t>0800399999</t>
  </si>
  <si>
    <t>0800199999</t>
  </si>
  <si>
    <t>California</t>
  </si>
  <si>
    <t>Yuba County</t>
  </si>
  <si>
    <t>Yuba City, CA MSA</t>
  </si>
  <si>
    <t>METRO49700M49700</t>
  </si>
  <si>
    <t>0611599999</t>
  </si>
  <si>
    <t>Yolo County</t>
  </si>
  <si>
    <t>Yolo, CA HUD Metro FMR Area</t>
  </si>
  <si>
    <t>METRO40900MM9270</t>
  </si>
  <si>
    <t>0611399999</t>
  </si>
  <si>
    <t>Ventura County</t>
  </si>
  <si>
    <t>Oxnard-Thousand Oaks-Ventura, CA MSA</t>
  </si>
  <si>
    <t>METRO37100M37100</t>
  </si>
  <si>
    <t>0611199999</t>
  </si>
  <si>
    <t>Tuolumne County</t>
  </si>
  <si>
    <t>Tuolumne County, CA</t>
  </si>
  <si>
    <t>NCNTY06109N06109</t>
  </si>
  <si>
    <t>0610999999</t>
  </si>
  <si>
    <t>Tulare County</t>
  </si>
  <si>
    <t>Visalia-Porterville, CA MSA</t>
  </si>
  <si>
    <t>METRO47300M47300</t>
  </si>
  <si>
    <t>0610799999</t>
  </si>
  <si>
    <t>Trinity County, CA</t>
  </si>
  <si>
    <t>NCNTY06105N06105</t>
  </si>
  <si>
    <t>0610599999</t>
  </si>
  <si>
    <t>Tehama County</t>
  </si>
  <si>
    <t>Tehama County, CA</t>
  </si>
  <si>
    <t>NCNTY06103N06103</t>
  </si>
  <si>
    <t>0610399999</t>
  </si>
  <si>
    <t>Sutter County</t>
  </si>
  <si>
    <t>0610199999</t>
  </si>
  <si>
    <t>Stanislaus County</t>
  </si>
  <si>
    <t>Modesto, CA MSA</t>
  </si>
  <si>
    <t>METRO33700M33700</t>
  </si>
  <si>
    <t>0609999999</t>
  </si>
  <si>
    <t>Sonoma County</t>
  </si>
  <si>
    <t>Santa Rosa, CA MSA</t>
  </si>
  <si>
    <t>METRO42220M42220</t>
  </si>
  <si>
    <t>0609799999</t>
  </si>
  <si>
    <t>Solano County</t>
  </si>
  <si>
    <t>Vallejo-Fairfield, CA MSA</t>
  </si>
  <si>
    <t>METRO46700M46700</t>
  </si>
  <si>
    <t>0609599999</t>
  </si>
  <si>
    <t>Siskiyou County</t>
  </si>
  <si>
    <t>Siskiyou County, CA</t>
  </si>
  <si>
    <t>NCNTY06093N06093</t>
  </si>
  <si>
    <t>0609399999</t>
  </si>
  <si>
    <t>Sierra County, CA</t>
  </si>
  <si>
    <t>NCNTY06091N06091</t>
  </si>
  <si>
    <t>0609199999</t>
  </si>
  <si>
    <t>Shasta County</t>
  </si>
  <si>
    <t>Redding, CA MSA</t>
  </si>
  <si>
    <t>METRO39820M39820</t>
  </si>
  <si>
    <t>0608999999</t>
  </si>
  <si>
    <t>Santa Cruz County</t>
  </si>
  <si>
    <t>Santa Cruz-Watsonville, CA MSA</t>
  </si>
  <si>
    <t>METRO42100M42100</t>
  </si>
  <si>
    <t>0608799999</t>
  </si>
  <si>
    <t>Santa Clara County</t>
  </si>
  <si>
    <t>San Jose-Sunnyvale-Santa Clara, CA HUD Metro FMR Area</t>
  </si>
  <si>
    <t>METRO41940M41940</t>
  </si>
  <si>
    <t>0608599999</t>
  </si>
  <si>
    <t>Santa Barbara County</t>
  </si>
  <si>
    <t>Santa Maria-Santa Barbara, CA MSA</t>
  </si>
  <si>
    <t>METRO42200M42200</t>
  </si>
  <si>
    <t>0608399999</t>
  </si>
  <si>
    <t>San Mateo County</t>
  </si>
  <si>
    <t>San Francisco, CA HUD Metro FMR Area</t>
  </si>
  <si>
    <t>METRO41860MM7360</t>
  </si>
  <si>
    <t>0608199999</t>
  </si>
  <si>
    <t>San Luis Obispo County</t>
  </si>
  <si>
    <t>San Luis Obispo-Paso Robles-Arroyo Grande, CA MSA</t>
  </si>
  <si>
    <t>METRO42020M42020</t>
  </si>
  <si>
    <t>0607999999</t>
  </si>
  <si>
    <t>San Joaquin County</t>
  </si>
  <si>
    <t>Stockton-Lodi, CA MSA</t>
  </si>
  <si>
    <t>METRO44700M44700</t>
  </si>
  <si>
    <t>0607799999</t>
  </si>
  <si>
    <t>San Francisco County</t>
  </si>
  <si>
    <t>0607599999</t>
  </si>
  <si>
    <t>San Diego County</t>
  </si>
  <si>
    <t>San Diego-Carlsbad, CA MSA</t>
  </si>
  <si>
    <t>METRO41740M41740</t>
  </si>
  <si>
    <t>0607399999</t>
  </si>
  <si>
    <t>San Bernardino County</t>
  </si>
  <si>
    <t>Riverside-San Bernardino-Ontario, CA MSA</t>
  </si>
  <si>
    <t>METRO40140M40140</t>
  </si>
  <si>
    <t>0607199999</t>
  </si>
  <si>
    <t>San Benito County</t>
  </si>
  <si>
    <t>San Benito County, CA HUD Metro FMR Area</t>
  </si>
  <si>
    <t>METRO41940N06069</t>
  </si>
  <si>
    <t>0606999999</t>
  </si>
  <si>
    <t>Sacramento County</t>
  </si>
  <si>
    <t>Sacramento--Roseville--Arden-Arcade, CA HUD Metro FMR Area</t>
  </si>
  <si>
    <t>METRO40900M40900</t>
  </si>
  <si>
    <t>0606799999</t>
  </si>
  <si>
    <t>Riverside County</t>
  </si>
  <si>
    <t>0606599999</t>
  </si>
  <si>
    <t>Plumas County</t>
  </si>
  <si>
    <t>Plumas County, CA</t>
  </si>
  <si>
    <t>NCNTY06063N06063</t>
  </si>
  <si>
    <t>0606399999</t>
  </si>
  <si>
    <t>Placer County</t>
  </si>
  <si>
    <t>0606199999</t>
  </si>
  <si>
    <t>Santa Ana-Anaheim-Irvine, CA HUD Metro FMR Area</t>
  </si>
  <si>
    <t>METRO31080MM5945</t>
  </si>
  <si>
    <t>0605999999</t>
  </si>
  <si>
    <t>Nevada County</t>
  </si>
  <si>
    <t>Nevada County, CA</t>
  </si>
  <si>
    <t>NCNTY06057N06057</t>
  </si>
  <si>
    <t>0605799999</t>
  </si>
  <si>
    <t>Napa County</t>
  </si>
  <si>
    <t>Napa, CA MSA</t>
  </si>
  <si>
    <t>METRO34900M34900</t>
  </si>
  <si>
    <t>0605599999</t>
  </si>
  <si>
    <t>Monterey County</t>
  </si>
  <si>
    <t>Salinas, CA MSA</t>
  </si>
  <si>
    <t>METRO41500M41500</t>
  </si>
  <si>
    <t>0605399999</t>
  </si>
  <si>
    <t>Mono County</t>
  </si>
  <si>
    <t>Mono County, CA</t>
  </si>
  <si>
    <t>NCNTY06051N06051</t>
  </si>
  <si>
    <t>0605199999</t>
  </si>
  <si>
    <t>Modoc County</t>
  </si>
  <si>
    <t>Modoc County, CA</t>
  </si>
  <si>
    <t>NCNTY06049N06049</t>
  </si>
  <si>
    <t>0604999999</t>
  </si>
  <si>
    <t>Merced County</t>
  </si>
  <si>
    <t>Merced, CA MSA</t>
  </si>
  <si>
    <t>METRO32900M32900</t>
  </si>
  <si>
    <t>0604799999</t>
  </si>
  <si>
    <t>Mendocino County</t>
  </si>
  <si>
    <t>Mendocino County, CA</t>
  </si>
  <si>
    <t>NCNTY06045N06045</t>
  </si>
  <si>
    <t>0604599999</t>
  </si>
  <si>
    <t>Mariposa County</t>
  </si>
  <si>
    <t>Mariposa County, CA</t>
  </si>
  <si>
    <t>NCNTY06043N06043</t>
  </si>
  <si>
    <t>0604399999</t>
  </si>
  <si>
    <t>Marin County</t>
  </si>
  <si>
    <t>0604199999</t>
  </si>
  <si>
    <t>Madera County</t>
  </si>
  <si>
    <t>Madera, CA MSA</t>
  </si>
  <si>
    <t>METRO31460M31460</t>
  </si>
  <si>
    <t>0603999999</t>
  </si>
  <si>
    <t>Los Angeles County</t>
  </si>
  <si>
    <t>Los Angeles-Long Beach-Glendale, CA HUD Metro FMR Area</t>
  </si>
  <si>
    <t>METRO31080MM4480</t>
  </si>
  <si>
    <t>0603799999</t>
  </si>
  <si>
    <t>Lassen County</t>
  </si>
  <si>
    <t>Lassen County, CA</t>
  </si>
  <si>
    <t>NCNTY06035N06035</t>
  </si>
  <si>
    <t>0603599999</t>
  </si>
  <si>
    <t>Lake County, CA</t>
  </si>
  <si>
    <t>NCNTY06033N06033</t>
  </si>
  <si>
    <t>0603399999</t>
  </si>
  <si>
    <t>Hanford-Corcoran, CA MSA</t>
  </si>
  <si>
    <t>METRO25260M25260</t>
  </si>
  <si>
    <t>0603199999</t>
  </si>
  <si>
    <t>Kern County</t>
  </si>
  <si>
    <t>Bakersfield, CA MSA</t>
  </si>
  <si>
    <t>METRO12540M12540</t>
  </si>
  <si>
    <t>0602999999</t>
  </si>
  <si>
    <t>Inyo County</t>
  </si>
  <si>
    <t>Inyo County, CA</t>
  </si>
  <si>
    <t>NCNTY06027N06027</t>
  </si>
  <si>
    <t>0602799999</t>
  </si>
  <si>
    <t>Imperial County</t>
  </si>
  <si>
    <t>El Centro, CA MSA</t>
  </si>
  <si>
    <t>METRO20940M20940</t>
  </si>
  <si>
    <t>0602599999</t>
  </si>
  <si>
    <t>Humboldt County, CA</t>
  </si>
  <si>
    <t>NCNTY06023N06023</t>
  </si>
  <si>
    <t>0602399999</t>
  </si>
  <si>
    <t>Glenn County</t>
  </si>
  <si>
    <t>Glenn County, CA</t>
  </si>
  <si>
    <t>NCNTY06021N06021</t>
  </si>
  <si>
    <t>0602199999</t>
  </si>
  <si>
    <t>Fresno County</t>
  </si>
  <si>
    <t>Fresno, CA MSA</t>
  </si>
  <si>
    <t>METRO23420M23420</t>
  </si>
  <si>
    <t>0601999999</t>
  </si>
  <si>
    <t>El Dorado County</t>
  </si>
  <si>
    <t>0601799999</t>
  </si>
  <si>
    <t>Del Norte County</t>
  </si>
  <si>
    <t>Del Norte County, CA</t>
  </si>
  <si>
    <t>NCNTY06015N06015</t>
  </si>
  <si>
    <t>0601599999</t>
  </si>
  <si>
    <t>Contra Costa County</t>
  </si>
  <si>
    <t>Oakland-Fremont, CA HUD Metro FMR Area</t>
  </si>
  <si>
    <t>METRO41860MM5775</t>
  </si>
  <si>
    <t>0601399999</t>
  </si>
  <si>
    <t>Colusa County</t>
  </si>
  <si>
    <t>Colusa County, CA</t>
  </si>
  <si>
    <t>NCNTY06011N06011</t>
  </si>
  <si>
    <t>0601199999</t>
  </si>
  <si>
    <t>Calaveras County</t>
  </si>
  <si>
    <t>Calaveras County, CA</t>
  </si>
  <si>
    <t>NCNTY06009N06009</t>
  </si>
  <si>
    <t>0600999999</t>
  </si>
  <si>
    <t>Chico, CA MSA</t>
  </si>
  <si>
    <t>METRO17020M17020</t>
  </si>
  <si>
    <t>0600799999</t>
  </si>
  <si>
    <t>Amador County</t>
  </si>
  <si>
    <t>Amador County, CA</t>
  </si>
  <si>
    <t>NCNTY06005N06005</t>
  </si>
  <si>
    <t>0600599999</t>
  </si>
  <si>
    <t>Alpine County</t>
  </si>
  <si>
    <t>Alpine County, CA</t>
  </si>
  <si>
    <t>NCNTY06003N06003</t>
  </si>
  <si>
    <t>0600399999</t>
  </si>
  <si>
    <t>Alameda County</t>
  </si>
  <si>
    <t>0600199999</t>
  </si>
  <si>
    <t>Arkansas</t>
  </si>
  <si>
    <t>Yell County</t>
  </si>
  <si>
    <t>Yell County, AR</t>
  </si>
  <si>
    <t>NCNTY05149N05149</t>
  </si>
  <si>
    <t>0514999999</t>
  </si>
  <si>
    <t>Woodruff County</t>
  </si>
  <si>
    <t>Woodruff County, AR</t>
  </si>
  <si>
    <t>NCNTY05147N05147</t>
  </si>
  <si>
    <t>0514799999</t>
  </si>
  <si>
    <t>White County, AR</t>
  </si>
  <si>
    <t>NCNTY05145N05145</t>
  </si>
  <si>
    <t>0514599999</t>
  </si>
  <si>
    <t>Fayetteville-Springdale-Rogers, AR HUD Metro FMR Area</t>
  </si>
  <si>
    <t>METRO22220M22220</t>
  </si>
  <si>
    <t>0514399999</t>
  </si>
  <si>
    <t>Van Buren County, AR</t>
  </si>
  <si>
    <t>NCNTY05141N05141</t>
  </si>
  <si>
    <t>0514199999</t>
  </si>
  <si>
    <t>Union County, AR</t>
  </si>
  <si>
    <t>NCNTY05139N05139</t>
  </si>
  <si>
    <t>0513999999</t>
  </si>
  <si>
    <t>Stone County, AR</t>
  </si>
  <si>
    <t>NCNTY05137N05137</t>
  </si>
  <si>
    <t>0513799999</t>
  </si>
  <si>
    <t>Sharp County</t>
  </si>
  <si>
    <t>Sharp County, AR</t>
  </si>
  <si>
    <t>NCNTY05135N05135</t>
  </si>
  <si>
    <t>0513599999</t>
  </si>
  <si>
    <t>Sevier County, AR</t>
  </si>
  <si>
    <t>NCNTY05133N05133</t>
  </si>
  <si>
    <t>0513399999</t>
  </si>
  <si>
    <t>Sebastian County</t>
  </si>
  <si>
    <t>0513199999</t>
  </si>
  <si>
    <t>Searcy County</t>
  </si>
  <si>
    <t>Searcy County, AR</t>
  </si>
  <si>
    <t>NCNTY05129N05129</t>
  </si>
  <si>
    <t>0512999999</t>
  </si>
  <si>
    <t>Scott County, AR</t>
  </si>
  <si>
    <t>NCNTY05127N05127</t>
  </si>
  <si>
    <t>0512799999</t>
  </si>
  <si>
    <t>Little Rock-North Little Rock-Conway, AR HUD Metro FMR Area</t>
  </si>
  <si>
    <t>METRO30780M30780</t>
  </si>
  <si>
    <t>0512599999</t>
  </si>
  <si>
    <t>St. Francis County</t>
  </si>
  <si>
    <t>St. Francis County, AR</t>
  </si>
  <si>
    <t>NCNTY05123N05123</t>
  </si>
  <si>
    <t>0512399999</t>
  </si>
  <si>
    <t>Randolph County, AR</t>
  </si>
  <si>
    <t>NCNTY05121N05121</t>
  </si>
  <si>
    <t>0512199999</t>
  </si>
  <si>
    <t>0511999999</t>
  </si>
  <si>
    <t>Prairie County, AR</t>
  </si>
  <si>
    <t>NCNTY05117N05117</t>
  </si>
  <si>
    <t>0511799999</t>
  </si>
  <si>
    <t>Pope County, AR</t>
  </si>
  <si>
    <t>NCNTY05115N05115</t>
  </si>
  <si>
    <t>0511599999</t>
  </si>
  <si>
    <t>Polk County, AR</t>
  </si>
  <si>
    <t>NCNTY05113N05113</t>
  </si>
  <si>
    <t>0511399999</t>
  </si>
  <si>
    <t>Poinsett County</t>
  </si>
  <si>
    <t>Poinsett County, AR HUD Metro FMR Area</t>
  </si>
  <si>
    <t>METRO27860N05111</t>
  </si>
  <si>
    <t>0511199999</t>
  </si>
  <si>
    <t>Pike County, AR</t>
  </si>
  <si>
    <t>NCNTY05109N05109</t>
  </si>
  <si>
    <t>0510999999</t>
  </si>
  <si>
    <t>Phillips County, AR</t>
  </si>
  <si>
    <t>NCNTY05107N05107</t>
  </si>
  <si>
    <t>0510799999</t>
  </si>
  <si>
    <t>0510599999</t>
  </si>
  <si>
    <t>Ouachita County</t>
  </si>
  <si>
    <t>Ouachita County, AR</t>
  </si>
  <si>
    <t>NCNTY05103N05103</t>
  </si>
  <si>
    <t>0510399999</t>
  </si>
  <si>
    <t>Newton County, AR</t>
  </si>
  <si>
    <t>NCNTY05101N05101</t>
  </si>
  <si>
    <t>0510199999</t>
  </si>
  <si>
    <t>Nevada County, AR</t>
  </si>
  <si>
    <t>NCNTY05099N05099</t>
  </si>
  <si>
    <t>0509999999</t>
  </si>
  <si>
    <t>Montgomery County, AR</t>
  </si>
  <si>
    <t>NCNTY05097N05097</t>
  </si>
  <si>
    <t>0509799999</t>
  </si>
  <si>
    <t>Monroe County, AR</t>
  </si>
  <si>
    <t>NCNTY05095N05095</t>
  </si>
  <si>
    <t>0509599999</t>
  </si>
  <si>
    <t>Mississippi County, AR</t>
  </si>
  <si>
    <t>NCNTY05093N05093</t>
  </si>
  <si>
    <t>0509399999</t>
  </si>
  <si>
    <t>0509199999</t>
  </si>
  <si>
    <t>Marion County, AR</t>
  </si>
  <si>
    <t>NCNTY05089N05089</t>
  </si>
  <si>
    <t>0508999999</t>
  </si>
  <si>
    <t>0508799999</t>
  </si>
  <si>
    <t>Lonoke County</t>
  </si>
  <si>
    <t>0508599999</t>
  </si>
  <si>
    <t>Logan County, AR</t>
  </si>
  <si>
    <t>NCNTY05083N05083</t>
  </si>
  <si>
    <t>0508399999</t>
  </si>
  <si>
    <t>Little River County</t>
  </si>
  <si>
    <t>Little River County, AR HUD Metro FMR Area</t>
  </si>
  <si>
    <t>METRO45500N05081</t>
  </si>
  <si>
    <t>0508199999</t>
  </si>
  <si>
    <t>Pine Bluff, AR MSA</t>
  </si>
  <si>
    <t>METRO38220M38220</t>
  </si>
  <si>
    <t>0507999999</t>
  </si>
  <si>
    <t>Lee County, AR</t>
  </si>
  <si>
    <t>NCNTY05077N05077</t>
  </si>
  <si>
    <t>0507799999</t>
  </si>
  <si>
    <t>Lawrence County, AR</t>
  </si>
  <si>
    <t>NCNTY05075N05075</t>
  </si>
  <si>
    <t>0507599999</t>
  </si>
  <si>
    <t>Lafayette County, AR</t>
  </si>
  <si>
    <t>NCNTY05073N05073</t>
  </si>
  <si>
    <t>0507399999</t>
  </si>
  <si>
    <t>Johnson County, AR</t>
  </si>
  <si>
    <t>NCNTY05071N05071</t>
  </si>
  <si>
    <t>0507199999</t>
  </si>
  <si>
    <t>0506999999</t>
  </si>
  <si>
    <t>Jackson County, AR</t>
  </si>
  <si>
    <t>NCNTY05067N05067</t>
  </si>
  <si>
    <t>0506799999</t>
  </si>
  <si>
    <t>Izard County</t>
  </si>
  <si>
    <t>Izard County, AR</t>
  </si>
  <si>
    <t>NCNTY05065N05065</t>
  </si>
  <si>
    <t>0506599999</t>
  </si>
  <si>
    <t>Independence County</t>
  </si>
  <si>
    <t>Independence County, AR</t>
  </si>
  <si>
    <t>NCNTY05063N05063</t>
  </si>
  <si>
    <t>0506399999</t>
  </si>
  <si>
    <t>Howard County, AR</t>
  </si>
  <si>
    <t>NCNTY05061N05061</t>
  </si>
  <si>
    <t>0506199999</t>
  </si>
  <si>
    <t>Hot Spring County</t>
  </si>
  <si>
    <t>Hot Spring County, AR</t>
  </si>
  <si>
    <t>NCNTY05059N05059</t>
  </si>
  <si>
    <t>0505999999</t>
  </si>
  <si>
    <t>Hempstead County</t>
  </si>
  <si>
    <t>Hempstead County, AR</t>
  </si>
  <si>
    <t>NCNTY05057N05057</t>
  </si>
  <si>
    <t>0505799999</t>
  </si>
  <si>
    <t>Greene County, AR</t>
  </si>
  <si>
    <t>NCNTY05055N05055</t>
  </si>
  <si>
    <t>0505599999</t>
  </si>
  <si>
    <t>Grant County, AR HUD Metro FMR Area</t>
  </si>
  <si>
    <t>METRO30780N05053</t>
  </si>
  <si>
    <t>0505399999</t>
  </si>
  <si>
    <t>Garland County</t>
  </si>
  <si>
    <t>Hot Springs, AR MSA</t>
  </si>
  <si>
    <t>METRO26300M26300</t>
  </si>
  <si>
    <t>0505199999</t>
  </si>
  <si>
    <t>Fulton County, AR</t>
  </si>
  <si>
    <t>NCNTY05049N05049</t>
  </si>
  <si>
    <t>0504999999</t>
  </si>
  <si>
    <t>Franklin County, AR</t>
  </si>
  <si>
    <t>NCNTY05047N05047</t>
  </si>
  <si>
    <t>0504799999</t>
  </si>
  <si>
    <t>Faulkner County</t>
  </si>
  <si>
    <t>0504599999</t>
  </si>
  <si>
    <t>Drew County</t>
  </si>
  <si>
    <t>Drew County, AR</t>
  </si>
  <si>
    <t>NCNTY05043N05043</t>
  </si>
  <si>
    <t>0504399999</t>
  </si>
  <si>
    <t>Desha County</t>
  </si>
  <si>
    <t>Desha County, AR</t>
  </si>
  <si>
    <t>NCNTY05041N05041</t>
  </si>
  <si>
    <t>0504199999</t>
  </si>
  <si>
    <t>Dallas County, AR</t>
  </si>
  <si>
    <t>NCNTY05039N05039</t>
  </si>
  <si>
    <t>0503999999</t>
  </si>
  <si>
    <t>Cross County</t>
  </si>
  <si>
    <t>Cross County, AR</t>
  </si>
  <si>
    <t>NCNTY05037N05037</t>
  </si>
  <si>
    <t>0503799999</t>
  </si>
  <si>
    <t>0503599999</t>
  </si>
  <si>
    <t>0503399999</t>
  </si>
  <si>
    <t>Craighead County</t>
  </si>
  <si>
    <t>Jonesboro, AR HUD Metro FMR Area</t>
  </si>
  <si>
    <t>METRO27860MM3700</t>
  </si>
  <si>
    <t>0503199999</t>
  </si>
  <si>
    <t>Conway County</t>
  </si>
  <si>
    <t>Conway County, AR</t>
  </si>
  <si>
    <t>NCNTY05029N05029</t>
  </si>
  <si>
    <t>0502999999</t>
  </si>
  <si>
    <t>Columbia County, AR</t>
  </si>
  <si>
    <t>NCNTY05027N05027</t>
  </si>
  <si>
    <t>0502799999</t>
  </si>
  <si>
    <t>0502599999</t>
  </si>
  <si>
    <t>Cleburne County</t>
  </si>
  <si>
    <t>Cleburne County, AR</t>
  </si>
  <si>
    <t>NCNTY05023N05023</t>
  </si>
  <si>
    <t>0502399999</t>
  </si>
  <si>
    <t>Clay County, AR</t>
  </si>
  <si>
    <t>NCNTY05021N05021</t>
  </si>
  <si>
    <t>0502199999</t>
  </si>
  <si>
    <t>Clark County, AR</t>
  </si>
  <si>
    <t>NCNTY05019N05019</t>
  </si>
  <si>
    <t>0501999999</t>
  </si>
  <si>
    <t>Chicot County</t>
  </si>
  <si>
    <t>Chicot County, AR</t>
  </si>
  <si>
    <t>NCNTY05017N05017</t>
  </si>
  <si>
    <t>0501799999</t>
  </si>
  <si>
    <t>Carroll County, AR</t>
  </si>
  <si>
    <t>NCNTY05015N05015</t>
  </si>
  <si>
    <t>0501599999</t>
  </si>
  <si>
    <t>Calhoun County, AR</t>
  </si>
  <si>
    <t>NCNTY05013N05013</t>
  </si>
  <si>
    <t>0501399999</t>
  </si>
  <si>
    <t>Bradley County, AR</t>
  </si>
  <si>
    <t>NCNTY05011N05011</t>
  </si>
  <si>
    <t>0501199999</t>
  </si>
  <si>
    <t>Boone County, AR</t>
  </si>
  <si>
    <t>NCNTY05009N05009</t>
  </si>
  <si>
    <t>0500999999</t>
  </si>
  <si>
    <t>0500799999</t>
  </si>
  <si>
    <t>Baxter County</t>
  </si>
  <si>
    <t>Baxter County, AR</t>
  </si>
  <si>
    <t>NCNTY05005N05005</t>
  </si>
  <si>
    <t>0500599999</t>
  </si>
  <si>
    <t>Ashley County</t>
  </si>
  <si>
    <t>Ashley County, AR</t>
  </si>
  <si>
    <t>NCNTY05003N05003</t>
  </si>
  <si>
    <t>0500399999</t>
  </si>
  <si>
    <t>Arkansas County</t>
  </si>
  <si>
    <t>Arkansas County, AR</t>
  </si>
  <si>
    <t>NCNTY05001N05001</t>
  </si>
  <si>
    <t>0500199999</t>
  </si>
  <si>
    <t>Arizona</t>
  </si>
  <si>
    <t>Yuma, AZ MSA</t>
  </si>
  <si>
    <t>METRO49740M49740</t>
  </si>
  <si>
    <t>0402799999</t>
  </si>
  <si>
    <t>Yavapai County</t>
  </si>
  <si>
    <t>Prescott, AZ MSA</t>
  </si>
  <si>
    <t>METRO39140M39140</t>
  </si>
  <si>
    <t>0402599999</t>
  </si>
  <si>
    <t>Santa Cruz County, AZ</t>
  </si>
  <si>
    <t>NCNTY04023N04023</t>
  </si>
  <si>
    <t>0402399999</t>
  </si>
  <si>
    <t>Pinal County</t>
  </si>
  <si>
    <t>Phoenix-Mesa-Scottsdale, AZ MSA</t>
  </si>
  <si>
    <t>METRO38060M38060</t>
  </si>
  <si>
    <t>0402199999</t>
  </si>
  <si>
    <t>Pima County</t>
  </si>
  <si>
    <t>Tucson, AZ MSA</t>
  </si>
  <si>
    <t>METRO46060M46060</t>
  </si>
  <si>
    <t>0401999999</t>
  </si>
  <si>
    <t>Navajo County</t>
  </si>
  <si>
    <t>Navajo County, AZ</t>
  </si>
  <si>
    <t>NCNTY04017N04017</t>
  </si>
  <si>
    <t>0401799999</t>
  </si>
  <si>
    <t>Mohave County</t>
  </si>
  <si>
    <t>Lake Havasu City-Kingman, AZ MSA</t>
  </si>
  <si>
    <t>METRO29420M29420</t>
  </si>
  <si>
    <t>0401599999</t>
  </si>
  <si>
    <t>Maricopa County</t>
  </si>
  <si>
    <t>0401399999</t>
  </si>
  <si>
    <t>La Paz County</t>
  </si>
  <si>
    <t>La Paz County, AZ</t>
  </si>
  <si>
    <t>NCNTY04012N04012</t>
  </si>
  <si>
    <t>0401299999</t>
  </si>
  <si>
    <t>Greenlee County</t>
  </si>
  <si>
    <t>Greenlee County, AZ</t>
  </si>
  <si>
    <t>NCNTY04011N04011</t>
  </si>
  <si>
    <t>0401199999</t>
  </si>
  <si>
    <t>Graham County, AZ</t>
  </si>
  <si>
    <t>NCNTY04009N04009</t>
  </si>
  <si>
    <t>0400999999</t>
  </si>
  <si>
    <t>Gila County</t>
  </si>
  <si>
    <t>Gila County, AZ</t>
  </si>
  <si>
    <t>NCNTY04007N04007</t>
  </si>
  <si>
    <t>0400799999</t>
  </si>
  <si>
    <t>Coconino County</t>
  </si>
  <si>
    <t>Flagstaff, AZ MSA</t>
  </si>
  <si>
    <t>METRO22380M22380</t>
  </si>
  <si>
    <t>0400599999</t>
  </si>
  <si>
    <t>Cochise County</t>
  </si>
  <si>
    <t>Sierra Vista-Douglas, AZ MSA</t>
  </si>
  <si>
    <t>METRO43420M43420</t>
  </si>
  <si>
    <t>0400399999</t>
  </si>
  <si>
    <t>Apache County</t>
  </si>
  <si>
    <t>Apache County, AZ</t>
  </si>
  <si>
    <t>NCNTY04001N04001</t>
  </si>
  <si>
    <t>0400199999</t>
  </si>
  <si>
    <t>Alaska</t>
  </si>
  <si>
    <t>Yukon-Koyukuk Census Area</t>
  </si>
  <si>
    <t>Yukon-Koyukuk Census Area, AK</t>
  </si>
  <si>
    <t>NCNTY02290N02290</t>
  </si>
  <si>
    <t>0229099999</t>
  </si>
  <si>
    <t>Yakutat City and Borough</t>
  </si>
  <si>
    <t>Yakutat City and Borough, AK</t>
  </si>
  <si>
    <t>NCNTY02282N02282</t>
  </si>
  <si>
    <t>0228299999</t>
  </si>
  <si>
    <t>Wrangell City and Borough</t>
  </si>
  <si>
    <t>Wrangell City and Borough, AK</t>
  </si>
  <si>
    <t>NCNTY02275N02275</t>
  </si>
  <si>
    <t>0227599999</t>
  </si>
  <si>
    <t>Wade Hampton Census Area</t>
  </si>
  <si>
    <t>Wade Hampton Census Area, AK</t>
  </si>
  <si>
    <t>NCNTY02270N02270</t>
  </si>
  <si>
    <t>0227099999</t>
  </si>
  <si>
    <t>Valdez-Cordova Census Area</t>
  </si>
  <si>
    <t>Valdez-Cordova Census Area, AK</t>
  </si>
  <si>
    <t>NCNTY02261N02261</t>
  </si>
  <si>
    <t>0226199999</t>
  </si>
  <si>
    <t>Southeast Fairbanks Census Area</t>
  </si>
  <si>
    <t>Southeast Fairbanks Census Area, AK</t>
  </si>
  <si>
    <t>NCNTY02240N02240</t>
  </si>
  <si>
    <t>0224099999</t>
  </si>
  <si>
    <t>Skagway Municipality</t>
  </si>
  <si>
    <t>Skagway Municipality, AK</t>
  </si>
  <si>
    <t>NCNTY02230N02230</t>
  </si>
  <si>
    <t>0223099999</t>
  </si>
  <si>
    <t>Sitka City and Borough</t>
  </si>
  <si>
    <t>Sitka City and Borough, AK</t>
  </si>
  <si>
    <t>NCNTY02220N02220</t>
  </si>
  <si>
    <t>0222099999</t>
  </si>
  <si>
    <t>Prince of Wales-Hyder Census Area</t>
  </si>
  <si>
    <t>Prince of Wales-Hyder Census Area, AK</t>
  </si>
  <si>
    <t>NCNTY02198N02198</t>
  </si>
  <si>
    <t>0219899999</t>
  </si>
  <si>
    <t>Petersburg Census Area</t>
  </si>
  <si>
    <t>Petersburg Census Area, AK</t>
  </si>
  <si>
    <t>NCNTY02195N02195</t>
  </si>
  <si>
    <t>0219599999</t>
  </si>
  <si>
    <t>Northwest Arctic Borough</t>
  </si>
  <si>
    <t>Northwest Arctic Borough, AK</t>
  </si>
  <si>
    <t>NCNTY02188N02188</t>
  </si>
  <si>
    <t>0218899999</t>
  </si>
  <si>
    <t>North Slope Borough</t>
  </si>
  <si>
    <t>North Slope Borough, AK</t>
  </si>
  <si>
    <t>NCNTY02185N02185</t>
  </si>
  <si>
    <t>0218599999</t>
  </si>
  <si>
    <t>Nome Census Area</t>
  </si>
  <si>
    <t>Nome Census Area, AK</t>
  </si>
  <si>
    <t>NCNTY02180N02180</t>
  </si>
  <si>
    <t>0218099999</t>
  </si>
  <si>
    <t>Matanuska-Susitna Borough</t>
  </si>
  <si>
    <t>Matanuska-Susitna Borough, AK HUD Metro FMR Area</t>
  </si>
  <si>
    <t>METRO11260N02170</t>
  </si>
  <si>
    <t>0217099999</t>
  </si>
  <si>
    <t>Lake and Peninsula Borough</t>
  </si>
  <si>
    <t>Lake and Peninsula Borough, AK</t>
  </si>
  <si>
    <t>NCNTY02164N02164</t>
  </si>
  <si>
    <t>0216499999</t>
  </si>
  <si>
    <t>Kodiak Island Borough</t>
  </si>
  <si>
    <t>Kodiak Island Borough, AK</t>
  </si>
  <si>
    <t>NCNTY02150N02150</t>
  </si>
  <si>
    <t>0215099999</t>
  </si>
  <si>
    <t>Ketchikan Gateway Borough</t>
  </si>
  <si>
    <t>Ketchikan Gateway Borough, AK</t>
  </si>
  <si>
    <t>NCNTY02130N02130</t>
  </si>
  <si>
    <t>0213099999</t>
  </si>
  <si>
    <t>Kenai Peninsula Borough</t>
  </si>
  <si>
    <t>Kenai Peninsula Borough, AK</t>
  </si>
  <si>
    <t>NCNTY02122N02122</t>
  </si>
  <si>
    <t>0212299999</t>
  </si>
  <si>
    <t>Juneau City and Borough</t>
  </si>
  <si>
    <t>Juneau City and Borough, AK</t>
  </si>
  <si>
    <t>NCNTY02110N02110</t>
  </si>
  <si>
    <t>0211099999</t>
  </si>
  <si>
    <t>Hoonah-Angoon Census Area</t>
  </si>
  <si>
    <t>Hoonah-Angoon Census Area, AK</t>
  </si>
  <si>
    <t>NCNTY02105N02105</t>
  </si>
  <si>
    <t>0210599999</t>
  </si>
  <si>
    <t>Haines Borough</t>
  </si>
  <si>
    <t>Haines Borough, AK</t>
  </si>
  <si>
    <t>NCNTY02100N02100</t>
  </si>
  <si>
    <t>0210099999</t>
  </si>
  <si>
    <t>Fairbanks North Star Borough</t>
  </si>
  <si>
    <t>Fairbanks, AK MSA</t>
  </si>
  <si>
    <t>METRO21820M21820</t>
  </si>
  <si>
    <t>0209099999</t>
  </si>
  <si>
    <t>Dillingham Census Area</t>
  </si>
  <si>
    <t>Dillingham Census Area, AK</t>
  </si>
  <si>
    <t>NCNTY02070N02070</t>
  </si>
  <si>
    <t>0207099999</t>
  </si>
  <si>
    <t>Denali Borough</t>
  </si>
  <si>
    <t>Denali Borough, AK</t>
  </si>
  <si>
    <t>NCNTY02068N02068</t>
  </si>
  <si>
    <t>0206899999</t>
  </si>
  <si>
    <t>Bristol Bay Borough</t>
  </si>
  <si>
    <t>Bristol Bay Borough, AK</t>
  </si>
  <si>
    <t>NCNTY02060N02060</t>
  </si>
  <si>
    <t>0206099999</t>
  </si>
  <si>
    <t>Bethel Census Area</t>
  </si>
  <si>
    <t>Bethel Census Area, AK</t>
  </si>
  <si>
    <t>NCNTY02050N02050</t>
  </si>
  <si>
    <t>0205099999</t>
  </si>
  <si>
    <t>Anchorage Municipality</t>
  </si>
  <si>
    <t>Anchorage, AK HUD Metro FMR Area</t>
  </si>
  <si>
    <t>METRO11260M11260</t>
  </si>
  <si>
    <t>0202099999</t>
  </si>
  <si>
    <t>Aleutians West Census Area</t>
  </si>
  <si>
    <t>Aleutians West Census Area, AK</t>
  </si>
  <si>
    <t>NCNTY02016N02016</t>
  </si>
  <si>
    <t>0201699999</t>
  </si>
  <si>
    <t>Aleutians East Borough</t>
  </si>
  <si>
    <t>Aleutians East Borough, AK</t>
  </si>
  <si>
    <t>NCNTY02013N02013</t>
  </si>
  <si>
    <t>0201399999</t>
  </si>
  <si>
    <t>Alabama</t>
  </si>
  <si>
    <t>Winston County, AL</t>
  </si>
  <si>
    <t>NCNTY01133N01133</t>
  </si>
  <si>
    <t>0113399999</t>
  </si>
  <si>
    <t>Wilcox County, AL</t>
  </si>
  <si>
    <t>NCNTY01131N01131</t>
  </si>
  <si>
    <t>0113199999</t>
  </si>
  <si>
    <t>Washington County, AL</t>
  </si>
  <si>
    <t>NCNTY01129N01129</t>
  </si>
  <si>
    <t>0112999999</t>
  </si>
  <si>
    <t>Walker County, AL HUD Metro FMR Area</t>
  </si>
  <si>
    <t>METRO13820N01127</t>
  </si>
  <si>
    <t>0112799999</t>
  </si>
  <si>
    <t>Tuscaloosa County</t>
  </si>
  <si>
    <t>Tuscaloosa, AL HUD Metro FMR Area</t>
  </si>
  <si>
    <t>METRO46220M46220</t>
  </si>
  <si>
    <t>0112599999</t>
  </si>
  <si>
    <t>Tallapoosa County</t>
  </si>
  <si>
    <t>Tallapoosa County, AL</t>
  </si>
  <si>
    <t>NCNTY01123N01123</t>
  </si>
  <si>
    <t>0112399999</t>
  </si>
  <si>
    <t>Talladega County</t>
  </si>
  <si>
    <t>Talladega County, AL</t>
  </si>
  <si>
    <t>NCNTY01121N01121</t>
  </si>
  <si>
    <t>0112199999</t>
  </si>
  <si>
    <t>Sumter County, AL</t>
  </si>
  <si>
    <t>NCNTY01119N01119</t>
  </si>
  <si>
    <t>0111999999</t>
  </si>
  <si>
    <t>Birmingham-Hoover, AL HUD Metro FMR Area</t>
  </si>
  <si>
    <t>METRO13820M13820</t>
  </si>
  <si>
    <t>0111799999</t>
  </si>
  <si>
    <t>0111599999</t>
  </si>
  <si>
    <t>0111399999</t>
  </si>
  <si>
    <t>Randolph County, AL</t>
  </si>
  <si>
    <t>NCNTY01111N01111</t>
  </si>
  <si>
    <t>0111199999</t>
  </si>
  <si>
    <t>Pike County, AL</t>
  </si>
  <si>
    <t>NCNTY01109N01109</t>
  </si>
  <si>
    <t>0110999999</t>
  </si>
  <si>
    <t>Pickens County, AL HUD Metro FMR Area</t>
  </si>
  <si>
    <t>METRO46220N01107</t>
  </si>
  <si>
    <t>0110799999</t>
  </si>
  <si>
    <t>Perry County, AL</t>
  </si>
  <si>
    <t>NCNTY01105N01105</t>
  </si>
  <si>
    <t>0110599999</t>
  </si>
  <si>
    <t>Decatur, AL MSA</t>
  </si>
  <si>
    <t>METRO19460M19460</t>
  </si>
  <si>
    <t>0110399999</t>
  </si>
  <si>
    <t>Montgomery, AL MSA</t>
  </si>
  <si>
    <t>METRO33860M33860</t>
  </si>
  <si>
    <t>0110199999</t>
  </si>
  <si>
    <t>Monroe County, AL</t>
  </si>
  <si>
    <t>NCNTY01099N01099</t>
  </si>
  <si>
    <t>0109999999</t>
  </si>
  <si>
    <t>Mobile County</t>
  </si>
  <si>
    <t>Mobile, AL MSA</t>
  </si>
  <si>
    <t>METRO33660M33660</t>
  </si>
  <si>
    <t>0109799999</t>
  </si>
  <si>
    <t>Marshall County, AL</t>
  </si>
  <si>
    <t>NCNTY01095N01095</t>
  </si>
  <si>
    <t>0109599999</t>
  </si>
  <si>
    <t>Marion County, AL</t>
  </si>
  <si>
    <t>NCNTY01093N01093</t>
  </si>
  <si>
    <t>0109399999</t>
  </si>
  <si>
    <t>Marengo County</t>
  </si>
  <si>
    <t>Marengo County, AL</t>
  </si>
  <si>
    <t>NCNTY01091N01091</t>
  </si>
  <si>
    <t>0109199999</t>
  </si>
  <si>
    <t>Huntsville, AL MSA</t>
  </si>
  <si>
    <t>METRO26620M26620</t>
  </si>
  <si>
    <t>0108999999</t>
  </si>
  <si>
    <t>Macon County, AL</t>
  </si>
  <si>
    <t>NCNTY01087N01087</t>
  </si>
  <si>
    <t>0108799999</t>
  </si>
  <si>
    <t>0108599999</t>
  </si>
  <si>
    <t>0108399999</t>
  </si>
  <si>
    <t>Auburn-Opelika, AL MSA</t>
  </si>
  <si>
    <t>METRO12220M12220</t>
  </si>
  <si>
    <t>0108199999</t>
  </si>
  <si>
    <t>0107999999</t>
  </si>
  <si>
    <t>Florence-Muscle Shoals, AL MSA</t>
  </si>
  <si>
    <t>METRO22520M22520</t>
  </si>
  <si>
    <t>0107799999</t>
  </si>
  <si>
    <t>Lamar County, AL</t>
  </si>
  <si>
    <t>NCNTY01075N01075</t>
  </si>
  <si>
    <t>0107599999</t>
  </si>
  <si>
    <t>0107399999</t>
  </si>
  <si>
    <t>Jackson County, AL</t>
  </si>
  <si>
    <t>NCNTY01071N01071</t>
  </si>
  <si>
    <t>0107199999</t>
  </si>
  <si>
    <t>Dothan, AL HUD Metro FMR Area</t>
  </si>
  <si>
    <t>METRO20020M20020</t>
  </si>
  <si>
    <t>0106999999</t>
  </si>
  <si>
    <t>Henry County, AL HUD Metro FMR Area</t>
  </si>
  <si>
    <t>METRO20020N01067</t>
  </si>
  <si>
    <t>0106799999</t>
  </si>
  <si>
    <t>0106599999</t>
  </si>
  <si>
    <t>Greene County, AL</t>
  </si>
  <si>
    <t>NCNTY01063N01063</t>
  </si>
  <si>
    <t>0106399999</t>
  </si>
  <si>
    <t>Geneva County</t>
  </si>
  <si>
    <t>0106199999</t>
  </si>
  <si>
    <t>Franklin County, AL</t>
  </si>
  <si>
    <t>NCNTY01059N01059</t>
  </si>
  <si>
    <t>0105999999</t>
  </si>
  <si>
    <t>Fayette County, AL</t>
  </si>
  <si>
    <t>NCNTY01057N01057</t>
  </si>
  <si>
    <t>0105799999</t>
  </si>
  <si>
    <t>Etowah County</t>
  </si>
  <si>
    <t>Gadsden, AL MSA</t>
  </si>
  <si>
    <t>METRO23460M23460</t>
  </si>
  <si>
    <t>0105599999</t>
  </si>
  <si>
    <t>Escambia County, AL</t>
  </si>
  <si>
    <t>NCNTY01053N01053</t>
  </si>
  <si>
    <t>0105399999</t>
  </si>
  <si>
    <t>0105199999</t>
  </si>
  <si>
    <t>DeKalb County, AL</t>
  </si>
  <si>
    <t>NCNTY01049N01049</t>
  </si>
  <si>
    <t>0104999999</t>
  </si>
  <si>
    <t>Dallas County, AL</t>
  </si>
  <si>
    <t>NCNTY01047N01047</t>
  </si>
  <si>
    <t>0104799999</t>
  </si>
  <si>
    <t>Dale County</t>
  </si>
  <si>
    <t>Dale County, AL</t>
  </si>
  <si>
    <t>NCNTY01045N01045</t>
  </si>
  <si>
    <t>0104599999</t>
  </si>
  <si>
    <t>Cullman County</t>
  </si>
  <si>
    <t>Cullman County, AL</t>
  </si>
  <si>
    <t>NCNTY01043N01043</t>
  </si>
  <si>
    <t>0104399999</t>
  </si>
  <si>
    <t>Crenshaw County</t>
  </si>
  <si>
    <t>Crenshaw County, AL</t>
  </si>
  <si>
    <t>NCNTY01041N01041</t>
  </si>
  <si>
    <t>0104199999</t>
  </si>
  <si>
    <t>Covington County, AL</t>
  </si>
  <si>
    <t>NCNTY01039N01039</t>
  </si>
  <si>
    <t>0103999999</t>
  </si>
  <si>
    <t>Coosa County</t>
  </si>
  <si>
    <t>Coosa County, AL</t>
  </si>
  <si>
    <t>NCNTY01037N01037</t>
  </si>
  <si>
    <t>0103799999</t>
  </si>
  <si>
    <t>Conecuh County</t>
  </si>
  <si>
    <t>Conecuh County, AL</t>
  </si>
  <si>
    <t>NCNTY01035N01035</t>
  </si>
  <si>
    <t>0103599999</t>
  </si>
  <si>
    <t>Colbert County</t>
  </si>
  <si>
    <t>0103399999</t>
  </si>
  <si>
    <t>Coffee County, AL</t>
  </si>
  <si>
    <t>NCNTY01031N01031</t>
  </si>
  <si>
    <t>0103199999</t>
  </si>
  <si>
    <t>Cleburne County, AL</t>
  </si>
  <si>
    <t>NCNTY01029N01029</t>
  </si>
  <si>
    <t>0102999999</t>
  </si>
  <si>
    <t>Clay County, AL</t>
  </si>
  <si>
    <t>NCNTY01027N01027</t>
  </si>
  <si>
    <t>0102799999</t>
  </si>
  <si>
    <t>Clarke County, AL</t>
  </si>
  <si>
    <t>NCNTY01025N01025</t>
  </si>
  <si>
    <t>0102599999</t>
  </si>
  <si>
    <t>Choctaw County, AL</t>
  </si>
  <si>
    <t>NCNTY01023N01023</t>
  </si>
  <si>
    <t>0102399999</t>
  </si>
  <si>
    <t>Chilton County</t>
  </si>
  <si>
    <t>Chilton County, AL HUD Metro FMR Area</t>
  </si>
  <si>
    <t>METRO13820N01021</t>
  </si>
  <si>
    <t>0102199999</t>
  </si>
  <si>
    <t>Cherokee County, AL</t>
  </si>
  <si>
    <t>NCNTY01019N01019</t>
  </si>
  <si>
    <t>0101999999</t>
  </si>
  <si>
    <t>Chambers County, AL</t>
  </si>
  <si>
    <t>NCNTY01017N01017</t>
  </si>
  <si>
    <t>0101799999</t>
  </si>
  <si>
    <t>Anniston-Oxford-Jacksonville, AL MSA</t>
  </si>
  <si>
    <t>METRO11500M11500</t>
  </si>
  <si>
    <t>0101599999</t>
  </si>
  <si>
    <t>Butler County, AL</t>
  </si>
  <si>
    <t>NCNTY01013N01013</t>
  </si>
  <si>
    <t>0101399999</t>
  </si>
  <si>
    <t>Bullock County</t>
  </si>
  <si>
    <t>Bullock County, AL</t>
  </si>
  <si>
    <t>NCNTY01011N01011</t>
  </si>
  <si>
    <t>0101199999</t>
  </si>
  <si>
    <t>0100999999</t>
  </si>
  <si>
    <t>0100799999</t>
  </si>
  <si>
    <t>Barbour County, AL</t>
  </si>
  <si>
    <t>NCNTY01005N01005</t>
  </si>
  <si>
    <t>0100599999</t>
  </si>
  <si>
    <t>Daphne-Fairhope-Foley, AL MSA</t>
  </si>
  <si>
    <t>METRO19300M19300</t>
  </si>
  <si>
    <t>0100399999</t>
  </si>
  <si>
    <t>Autauga County</t>
  </si>
  <si>
    <t>0100199999</t>
  </si>
  <si>
    <t>metro</t>
  </si>
  <si>
    <t>state_name</t>
  </si>
  <si>
    <t>county_town_name</t>
  </si>
  <si>
    <t>MSA</t>
  </si>
  <si>
    <t>l80_8</t>
  </si>
  <si>
    <t>l80_7</t>
  </si>
  <si>
    <t>l80_6</t>
  </si>
  <si>
    <t>l80_5</t>
  </si>
  <si>
    <t>l80_4</t>
  </si>
  <si>
    <t>l80_3</t>
  </si>
  <si>
    <t>l80_2</t>
  </si>
  <si>
    <t>l80_1</t>
  </si>
  <si>
    <t>ELI_8</t>
  </si>
  <si>
    <t>ELI_7</t>
  </si>
  <si>
    <t>ELI_6</t>
  </si>
  <si>
    <t>ELI_5</t>
  </si>
  <si>
    <t>ELI_4</t>
  </si>
  <si>
    <t>ELI_3</t>
  </si>
  <si>
    <t>ELI_2</t>
  </si>
  <si>
    <t>ELI_1</t>
  </si>
  <si>
    <t>l50_8</t>
  </si>
  <si>
    <t>l50_7</t>
  </si>
  <si>
    <t>l50_6</t>
  </si>
  <si>
    <t>l50_5</t>
  </si>
  <si>
    <t>l50_4</t>
  </si>
  <si>
    <t>l50_3</t>
  </si>
  <si>
    <t>l50_2</t>
  </si>
  <si>
    <t>l50_1</t>
  </si>
  <si>
    <t>median2017</t>
  </si>
  <si>
    <t>County_Name</t>
  </si>
  <si>
    <t>Metro_Area_Name</t>
  </si>
  <si>
    <t>cbsasub</t>
  </si>
  <si>
    <t>fips2010</t>
  </si>
  <si>
    <t>State_Alpha</t>
  </si>
  <si>
    <t>Federal LIHTC - 4%</t>
  </si>
  <si>
    <t>Federal LIHTC - 9%</t>
  </si>
  <si>
    <t>Housing Consultant (incl. Energy/Green)</t>
  </si>
  <si>
    <t>Unit Type:</t>
  </si>
  <si>
    <t>Amortization Period 
(in months)</t>
  </si>
  <si>
    <t>SRO</t>
  </si>
  <si>
    <t>Project:</t>
  </si>
  <si>
    <t>AHP Subsidy:</t>
  </si>
  <si>
    <t>Type:</t>
  </si>
  <si>
    <t>AHP Units:</t>
  </si>
  <si>
    <t>Pop. Served:</t>
  </si>
  <si>
    <r>
      <rPr>
        <b/>
        <sz val="10"/>
        <color theme="1"/>
        <rFont val="Arial"/>
        <family val="2"/>
      </rPr>
      <t>a.)  A monthly financial statement dated within 60 days of the application deadline</t>
    </r>
    <r>
      <rPr>
        <sz val="10"/>
        <color theme="1"/>
        <rFont val="Arial"/>
        <family val="2"/>
      </rPr>
      <t xml:space="preserve"> detailing the current reserve balance(s); and
</t>
    </r>
    <r>
      <rPr>
        <b/>
        <sz val="10"/>
        <color theme="1"/>
        <rFont val="Arial"/>
        <family val="2"/>
      </rPr>
      <t>b.)  A statement, letter, or e-mail from the governing agency</t>
    </r>
    <r>
      <rPr>
        <sz val="10"/>
        <color theme="1"/>
        <rFont val="Arial"/>
        <family val="2"/>
      </rPr>
      <t xml:space="preserve"> that contains the following:
                     1.) The annual required reserve payment; 
                     2.) any restrictions imposed on withdrawing from these reserves; and 
                     3.) the amount of funds that can be contributed to the project’s capital repairs.
</t>
    </r>
  </si>
  <si>
    <t>18.)</t>
  </si>
  <si>
    <t>19.)</t>
  </si>
  <si>
    <t>Additional Notes for the Project's Pre-Existing Debt:</t>
  </si>
  <si>
    <t>Name of Document</t>
  </si>
  <si>
    <t>Page Number</t>
  </si>
  <si>
    <t>Notes</t>
  </si>
  <si>
    <t>Aleutians East</t>
  </si>
  <si>
    <t>Aleutians West</t>
  </si>
  <si>
    <t>Anchorage</t>
  </si>
  <si>
    <t>Bethel</t>
  </si>
  <si>
    <t>Bristol Bay</t>
  </si>
  <si>
    <t>Denali</t>
  </si>
  <si>
    <t>Dillingham</t>
  </si>
  <si>
    <t>Fairbanks North Star</t>
  </si>
  <si>
    <t>Haines</t>
  </si>
  <si>
    <t>Hoonah-Angoon</t>
  </si>
  <si>
    <t>Juneau</t>
  </si>
  <si>
    <t>Kenai Peninsula</t>
  </si>
  <si>
    <t>Ketchikan Gateway</t>
  </si>
  <si>
    <t>Kodiak Island</t>
  </si>
  <si>
    <t>Lake and Peninsula</t>
  </si>
  <si>
    <t>Matanuska-Susitna</t>
  </si>
  <si>
    <t>Nome</t>
  </si>
  <si>
    <t>North Slope</t>
  </si>
  <si>
    <t>Northwest Arctic</t>
  </si>
  <si>
    <t>Petersburg</t>
  </si>
  <si>
    <t>Prince of Wales-Hyder</t>
  </si>
  <si>
    <t>Sitka</t>
  </si>
  <si>
    <t>Skagway</t>
  </si>
  <si>
    <t>Southeast Fairbanks</t>
  </si>
  <si>
    <t>Valdez-Cordova</t>
  </si>
  <si>
    <t>Wrangell</t>
  </si>
  <si>
    <t>Yakutat</t>
  </si>
  <si>
    <t>Yukon-Koyukuk</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</si>
  <si>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</si>
  <si>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</si>
  <si>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</si>
  <si>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</si>
  <si>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</si>
  <si>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</si>
  <si>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</si>
  <si>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</si>
  <si>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</si>
  <si>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</si>
  <si>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</si>
  <si>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</si>
  <si>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</si>
  <si>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</si>
  <si>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</si>
  <si>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</si>
  <si>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</si>
  <si>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</si>
  <si>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</si>
  <si>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</si>
  <si>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</si>
  <si>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</si>
  <si>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</si>
  <si>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</si>
  <si>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</si>
  <si>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</si>
  <si>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</si>
  <si>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</si>
  <si>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</si>
  <si>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Geneva</t>
  </si>
  <si>
    <t>Hale</t>
  </si>
  <si>
    <t>Henry</t>
  </si>
  <si>
    <t>Houston</t>
  </si>
  <si>
    <t>Jackson</t>
  </si>
  <si>
    <t>Lamar</t>
  </si>
  <si>
    <t>Lauderdale</t>
  </si>
  <si>
    <t>Lawrence</t>
  </si>
  <si>
    <t>Lee</t>
  </si>
  <si>
    <t>Limestone</t>
  </si>
  <si>
    <t>Lowndes</t>
  </si>
  <si>
    <t>Macon</t>
  </si>
  <si>
    <t>Marengo</t>
  </si>
  <si>
    <t>Marion</t>
  </si>
  <si>
    <t>Marshall</t>
  </si>
  <si>
    <t>Mobile</t>
  </si>
  <si>
    <t>Morgan</t>
  </si>
  <si>
    <t>Perry</t>
  </si>
  <si>
    <t>Pickens</t>
  </si>
  <si>
    <t>Pike</t>
  </si>
  <si>
    <t>Randolph</t>
  </si>
  <si>
    <t>Russell</t>
  </si>
  <si>
    <t>St. Clair</t>
  </si>
  <si>
    <t>Shelby</t>
  </si>
  <si>
    <t>Sumter</t>
  </si>
  <si>
    <t>Talladega</t>
  </si>
  <si>
    <t>Tallapoosa</t>
  </si>
  <si>
    <t>Tuscaloosa</t>
  </si>
  <si>
    <t>Walker</t>
  </si>
  <si>
    <t>Wilcox</t>
  </si>
  <si>
    <t>Winston</t>
  </si>
  <si>
    <t>Ashley</t>
  </si>
  <si>
    <t>Baxter</t>
  </si>
  <si>
    <t>Benton</t>
  </si>
  <si>
    <t>Boone</t>
  </si>
  <si>
    <t>Bradley</t>
  </si>
  <si>
    <t>Carroll</t>
  </si>
  <si>
    <t>Chicot</t>
  </si>
  <si>
    <t>Clark</t>
  </si>
  <si>
    <t>Cleveland</t>
  </si>
  <si>
    <t>Conway</t>
  </si>
  <si>
    <t>Craighead</t>
  </si>
  <si>
    <t>Crawford</t>
  </si>
  <si>
    <t>Crittenden</t>
  </si>
  <si>
    <t>Cross</t>
  </si>
  <si>
    <t>Desha</t>
  </si>
  <si>
    <t>Drew</t>
  </si>
  <si>
    <t>Faulkner</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</si>
  <si>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</si>
  <si>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</si>
  <si>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</si>
  <si>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</si>
  <si>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</si>
  <si>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</si>
  <si>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</si>
  <si>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</si>
  <si>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</si>
  <si>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</si>
  <si>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</si>
  <si>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</si>
  <si>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</si>
  <si>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</si>
  <si>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</si>
  <si>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</si>
  <si>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</si>
  <si>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</si>
  <si>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</si>
  <si>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</si>
  <si>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</si>
  <si>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</si>
  <si>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St. Francis</t>
  </si>
  <si>
    <t>Saline</t>
  </si>
  <si>
    <t>Scott</t>
  </si>
  <si>
    <t>Searcy</t>
  </si>
  <si>
    <t>Sebastian</t>
  </si>
  <si>
    <t>Sevier</t>
  </si>
  <si>
    <t>Sharp</t>
  </si>
  <si>
    <t>Stone</t>
  </si>
  <si>
    <t>Van Buren</t>
  </si>
  <si>
    <t>White</t>
  </si>
  <si>
    <t>Woodruff</t>
  </si>
  <si>
    <t>Yell</t>
  </si>
  <si>
    <t>Apache</t>
  </si>
  <si>
    <t>Cochise</t>
  </si>
  <si>
    <t>Coconino</t>
  </si>
  <si>
    <t>Gila</t>
  </si>
  <si>
    <t>Graham</t>
  </si>
  <si>
    <t>Greenlee</t>
  </si>
  <si>
    <t>La Paz</t>
  </si>
  <si>
    <t>Maricopa</t>
  </si>
  <si>
    <t>Mohave</t>
  </si>
  <si>
    <t>Navajo</t>
  </si>
  <si>
    <t>Pima</t>
  </si>
  <si>
    <t>Pinal</t>
  </si>
  <si>
    <t>Santa Cruz</t>
  </si>
  <si>
    <t>Yavapai</t>
  </si>
  <si>
    <t>Yuma</t>
  </si>
  <si>
    <t>Alameda</t>
  </si>
  <si>
    <t>Alpine</t>
  </si>
  <si>
    <t>Amador</t>
  </si>
  <si>
    <t>Butte</t>
  </si>
  <si>
    <t>Calaveras</t>
  </si>
  <si>
    <t>Colusa</t>
  </si>
  <si>
    <t>Contra Costa</t>
  </si>
  <si>
    <t>Del Norte</t>
  </si>
  <si>
    <t>El Dorado</t>
  </si>
  <si>
    <t>Fresno</t>
  </si>
  <si>
    <t>Glenn</t>
  </si>
  <si>
    <t>Humboldt</t>
  </si>
  <si>
    <t>Imperial</t>
  </si>
  <si>
    <t>Inyo</t>
  </si>
  <si>
    <t>Kern</t>
  </si>
  <si>
    <t>Lake</t>
  </si>
  <si>
    <t>Lassen</t>
  </si>
  <si>
    <t>Los Angeles</t>
  </si>
  <si>
    <t>Madera</t>
  </si>
  <si>
    <t>Marin</t>
  </si>
  <si>
    <t>Mariposa</t>
  </si>
  <si>
    <t>Mendocino</t>
  </si>
  <si>
    <t>Merced</t>
  </si>
  <si>
    <t>Modoc</t>
  </si>
  <si>
    <t>Mono</t>
  </si>
  <si>
    <t>Monterey</t>
  </si>
  <si>
    <t>Napa</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</si>
  <si>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</si>
  <si>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</si>
  <si>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</si>
  <si>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</si>
  <si>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</si>
  <si>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</si>
  <si>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</si>
  <si>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</si>
  <si>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</si>
  <si>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</si>
  <si>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</si>
  <si>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</si>
  <si>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</si>
  <si>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</si>
  <si>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</si>
  <si>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</si>
  <si>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</si>
  <si>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</si>
  <si>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</si>
  <si>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</si>
  <si>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</si>
  <si>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</si>
  <si>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</si>
  <si>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</si>
  <si>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</si>
  <si>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</si>
  <si>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</si>
  <si>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</si>
  <si>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</si>
  <si>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</si>
  <si>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</si>
  <si>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</si>
  <si>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</si>
  <si>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</si>
  <si>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</si>
  <si>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</si>
  <si>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</si>
  <si>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</si>
  <si>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</si>
  <si>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</si>
  <si>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</si>
  <si>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</si>
  <si>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</si>
  <si>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</si>
  <si>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</si>
  <si>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</si>
  <si>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</si>
  <si>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</si>
  <si>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</si>
  <si>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</si>
  <si>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</si>
  <si>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</si>
  <si>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</si>
  <si>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</si>
  <si>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</si>
  <si>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</si>
  <si>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</si>
  <si>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</si>
  <si>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</si>
  <si>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</si>
  <si>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</si>
  <si>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</si>
  <si>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</si>
  <si>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</si>
  <si>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</si>
  <si>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</si>
  <si>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</si>
  <si>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</si>
  <si>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</si>
  <si>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</si>
  <si>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</si>
  <si>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</si>
  <si>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</si>
  <si>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</si>
  <si>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</si>
  <si>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</si>
  <si>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</si>
  <si>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</si>
  <si>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</si>
  <si>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</si>
  <si>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</si>
  <si>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</si>
  <si>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Fairfield</t>
  </si>
  <si>
    <t>Hartford</t>
  </si>
  <si>
    <t>Litchfield</t>
  </si>
  <si>
    <t>New Haven</t>
  </si>
  <si>
    <t>New London</t>
  </si>
  <si>
    <t>Tolland</t>
  </si>
  <si>
    <t>Windham</t>
  </si>
  <si>
    <t>Kent</t>
  </si>
  <si>
    <t>New Castle</t>
  </si>
  <si>
    <t>Alachua</t>
  </si>
  <si>
    <t>Baker</t>
  </si>
  <si>
    <t>Bay</t>
  </si>
  <si>
    <t>Bradford</t>
  </si>
  <si>
    <t>Brevard</t>
  </si>
  <si>
    <t>Broward</t>
  </si>
  <si>
    <t>Charlotte</t>
  </si>
  <si>
    <t>Citrus</t>
  </si>
  <si>
    <t>Collier</t>
  </si>
  <si>
    <t>DeSoto</t>
  </si>
  <si>
    <t>Dixie</t>
  </si>
  <si>
    <t>Duval</t>
  </si>
  <si>
    <t>Flagler</t>
  </si>
  <si>
    <t>Gadsden</t>
  </si>
  <si>
    <t>Gilchrist</t>
  </si>
  <si>
    <t>Glades</t>
  </si>
  <si>
    <t>Gulf</t>
  </si>
  <si>
    <t>Hardee</t>
  </si>
  <si>
    <t>Hendry</t>
  </si>
  <si>
    <t>Hernando</t>
  </si>
  <si>
    <t>Highlands</t>
  </si>
  <si>
    <t>Hillsborough</t>
  </si>
  <si>
    <t>Holmes</t>
  </si>
  <si>
    <t>Indian River</t>
  </si>
  <si>
    <t>Leon</t>
  </si>
  <si>
    <t>Levy</t>
  </si>
  <si>
    <t>Liberty</t>
  </si>
  <si>
    <t>Manatee</t>
  </si>
  <si>
    <t>Martin</t>
  </si>
  <si>
    <t>Miami-Dade</t>
  </si>
  <si>
    <t>Okaloosa</t>
  </si>
  <si>
    <t>Okeechobee</t>
  </si>
  <si>
    <t>Osceola</t>
  </si>
  <si>
    <t>Palm Beach</t>
  </si>
  <si>
    <t>Pasco</t>
  </si>
  <si>
    <t>Pinellas</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</si>
  <si>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</si>
  <si>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</si>
  <si>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</si>
  <si>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</si>
  <si>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</si>
  <si>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</si>
  <si>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</si>
  <si>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</si>
  <si>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</si>
  <si>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</si>
  <si>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</si>
  <si>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</si>
  <si>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</si>
  <si>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</si>
  <si>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</si>
  <si>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</si>
  <si>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</si>
  <si>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</si>
  <si>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</si>
  <si>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</si>
  <si>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</si>
  <si>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</si>
  <si>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</si>
  <si>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</si>
  <si>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</si>
  <si>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Candler</t>
  </si>
  <si>
    <t>Catoosa</t>
  </si>
  <si>
    <t>Charlton</t>
  </si>
  <si>
    <t>Chatham</t>
  </si>
  <si>
    <t>Chattahoochee</t>
  </si>
  <si>
    <t>Chattooga</t>
  </si>
  <si>
    <t>Clayton</t>
  </si>
  <si>
    <t>Clinch</t>
  </si>
  <si>
    <t>Cobb</t>
  </si>
  <si>
    <t>Colquitt</t>
  </si>
  <si>
    <t>Cook</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</si>
  <si>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</si>
  <si>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</si>
  <si>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</si>
  <si>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</si>
  <si>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</si>
  <si>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</si>
  <si>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</si>
  <si>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</si>
  <si>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</si>
  <si>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</si>
  <si>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</si>
  <si>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</si>
  <si>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</si>
  <si>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</si>
  <si>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</si>
  <si>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</si>
  <si>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</si>
  <si>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</si>
  <si>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</si>
  <si>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</si>
  <si>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</si>
  <si>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</si>
  <si>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</si>
  <si>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</si>
  <si>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</si>
  <si>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</si>
  <si>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</si>
  <si>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</si>
  <si>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</si>
  <si>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</si>
  <si>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</si>
  <si>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</si>
  <si>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</si>
  <si>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</si>
  <si>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</si>
  <si>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</si>
  <si>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</si>
  <si>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</si>
  <si>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</si>
  <si>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</si>
  <si>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</si>
  <si>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</si>
  <si>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</si>
  <si>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</si>
  <si>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</si>
  <si>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</si>
  <si>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</si>
  <si>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</si>
  <si>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</si>
  <si>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</si>
  <si>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</si>
  <si>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</si>
  <si>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</si>
  <si>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</si>
  <si>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</si>
  <si>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</si>
  <si>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</si>
  <si>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</si>
  <si>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</si>
  <si>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</si>
  <si>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</si>
  <si>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</si>
  <si>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</si>
  <si>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</si>
  <si>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</si>
  <si>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</si>
  <si>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</si>
  <si>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</si>
  <si>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</si>
  <si>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</si>
  <si>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</si>
  <si>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</si>
  <si>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Webster</t>
  </si>
  <si>
    <t>Wheeler</t>
  </si>
  <si>
    <t>Whitfield</t>
  </si>
  <si>
    <t>Wilkes</t>
  </si>
  <si>
    <t>Wilkinson</t>
  </si>
  <si>
    <t>Worth</t>
  </si>
  <si>
    <t>Honolulu</t>
  </si>
  <si>
    <t>Kalawao</t>
  </si>
  <si>
    <t>Kauai</t>
  </si>
  <si>
    <t>Maui</t>
  </si>
  <si>
    <t>Adair</t>
  </si>
  <si>
    <t>Allamakee</t>
  </si>
  <si>
    <t>Appanoose</t>
  </si>
  <si>
    <t>Audubon</t>
  </si>
  <si>
    <t>Black Hawk</t>
  </si>
  <si>
    <t>Bremer</t>
  </si>
  <si>
    <t>Buchanan</t>
  </si>
  <si>
    <t>Buena Vista</t>
  </si>
  <si>
    <t>Cass</t>
  </si>
  <si>
    <t>Cedar</t>
  </si>
  <si>
    <t>Cerro Gordo</t>
  </si>
  <si>
    <t>Chickasaw</t>
  </si>
  <si>
    <t>Davis</t>
  </si>
  <si>
    <t>Des Moines</t>
  </si>
  <si>
    <t>Dickinson</t>
  </si>
  <si>
    <t>Dubuque</t>
  </si>
  <si>
    <t>Emmet</t>
  </si>
  <si>
    <t>Grundy</t>
  </si>
  <si>
    <t>Guthrie</t>
  </si>
  <si>
    <t>Hardin</t>
  </si>
  <si>
    <t>Harrison</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</si>
  <si>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</si>
  <si>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</si>
  <si>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</si>
  <si>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</si>
  <si>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</si>
  <si>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</si>
  <si>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</si>
  <si>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</si>
  <si>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</si>
  <si>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</si>
  <si>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</si>
  <si>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</si>
  <si>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</si>
  <si>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</si>
  <si>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</si>
  <si>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</si>
  <si>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</si>
  <si>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</si>
  <si>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</si>
  <si>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</si>
  <si>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</si>
  <si>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</si>
  <si>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</si>
  <si>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</si>
  <si>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Winnebago</t>
  </si>
  <si>
    <t>Winneshiek</t>
  </si>
  <si>
    <t>Woodbury</t>
  </si>
  <si>
    <t>Wright</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</si>
  <si>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</si>
  <si>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</si>
  <si>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</si>
  <si>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</si>
  <si>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</si>
  <si>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</si>
  <si>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</si>
  <si>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</si>
  <si>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</si>
  <si>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</si>
  <si>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</si>
  <si>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</si>
  <si>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</si>
  <si>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</si>
  <si>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</si>
  <si>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</si>
  <si>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</si>
  <si>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</si>
  <si>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</si>
  <si>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</si>
  <si>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</si>
  <si>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Minidoka</t>
  </si>
  <si>
    <t>Nez Perce</t>
  </si>
  <si>
    <t>Owyhee</t>
  </si>
  <si>
    <t>Payette</t>
  </si>
  <si>
    <t>Power</t>
  </si>
  <si>
    <t>Shoshone</t>
  </si>
  <si>
    <t>Teton</t>
  </si>
  <si>
    <t>Twin Falls</t>
  </si>
  <si>
    <t>Valley</t>
  </si>
  <si>
    <t>Alexander</t>
  </si>
  <si>
    <t>Bond</t>
  </si>
  <si>
    <t>Brown</t>
  </si>
  <si>
    <t>Bureau</t>
  </si>
  <si>
    <t>Champaign</t>
  </si>
  <si>
    <t>Christian</t>
  </si>
  <si>
    <t>Coles</t>
  </si>
  <si>
    <t>De Witt</t>
  </si>
  <si>
    <t>DuPage</t>
  </si>
  <si>
    <t>Edgar</t>
  </si>
  <si>
    <t>Edwards</t>
  </si>
  <si>
    <t>Ford</t>
  </si>
  <si>
    <t>Gallatin</t>
  </si>
  <si>
    <t>Henderson</t>
  </si>
  <si>
    <t>Iroquois</t>
  </si>
  <si>
    <t>Jersey</t>
  </si>
  <si>
    <t>Jo Daviess</t>
  </si>
  <si>
    <t>Kane</t>
  </si>
  <si>
    <t>Kankakee</t>
  </si>
  <si>
    <t>Kendall</t>
  </si>
  <si>
    <t>Knox</t>
  </si>
  <si>
    <t>LaSalle</t>
  </si>
  <si>
    <t>McDonough</t>
  </si>
  <si>
    <t>McHenry</t>
  </si>
  <si>
    <t>McLean</t>
  </si>
  <si>
    <t>Macoupin</t>
  </si>
  <si>
    <t>Mason</t>
  </si>
  <si>
    <t>Massac</t>
  </si>
  <si>
    <t>Menard</t>
  </si>
  <si>
    <t>Moultrie</t>
  </si>
  <si>
    <t>Ogle</t>
  </si>
  <si>
    <t>Peoria</t>
  </si>
  <si>
    <t>Piatt</t>
  </si>
  <si>
    <t>Richland</t>
  </si>
  <si>
    <t>Rock Island</t>
  </si>
  <si>
    <t>Sangamon</t>
  </si>
  <si>
    <t>Stark</t>
  </si>
  <si>
    <t>Stephenson</t>
  </si>
  <si>
    <t>Tazewell</t>
  </si>
  <si>
    <t>Vermilion</t>
  </si>
  <si>
    <t>Wabash</t>
  </si>
  <si>
    <t>Whiteside</t>
  </si>
  <si>
    <t>Will</t>
  </si>
  <si>
    <t>Williamson</t>
  </si>
  <si>
    <t>Woodford</t>
  </si>
  <si>
    <t>Allen</t>
  </si>
  <si>
    <t>Bartholomew</t>
  </si>
  <si>
    <t>Blackford</t>
  </si>
  <si>
    <t>Daviess</t>
  </si>
  <si>
    <t>Dearborn</t>
  </si>
  <si>
    <t>Dubois</t>
  </si>
  <si>
    <t>Elkhart</t>
  </si>
  <si>
    <t>Fountain</t>
  </si>
  <si>
    <t>Gibson</t>
  </si>
  <si>
    <t>Hendricks</t>
  </si>
  <si>
    <t>Huntington</t>
  </si>
  <si>
    <t>Jay</t>
  </si>
  <si>
    <t>Jennings</t>
  </si>
  <si>
    <t>Kosciusko</t>
  </si>
  <si>
    <t>LaGrange</t>
  </si>
  <si>
    <t>LaPorte</t>
  </si>
  <si>
    <t>Miami</t>
  </si>
  <si>
    <t>Noble</t>
  </si>
  <si>
    <t>Owen</t>
  </si>
  <si>
    <t>Parke</t>
  </si>
  <si>
    <t>Porter</t>
  </si>
  <si>
    <t>Posey</t>
  </si>
  <si>
    <t>Ripley</t>
  </si>
  <si>
    <t>Rush</t>
  </si>
  <si>
    <t>St. Joseph</t>
  </si>
  <si>
    <t>Spencer</t>
  </si>
  <si>
    <t>Starke</t>
  </si>
  <si>
    <t>Switzerland</t>
  </si>
  <si>
    <t>Tippecanoe</t>
  </si>
  <si>
    <t>Tipton</t>
  </si>
  <si>
    <t>Vanderburgh</t>
  </si>
  <si>
    <t>Vermillion</t>
  </si>
  <si>
    <t>Vigo</t>
  </si>
  <si>
    <t>Warrick</t>
  </si>
  <si>
    <t>Wells</t>
  </si>
  <si>
    <t>Whitley</t>
  </si>
  <si>
    <t>Anderson</t>
  </si>
  <si>
    <t>Atchison</t>
  </si>
  <si>
    <t>Barber</t>
  </si>
  <si>
    <t>Barton</t>
  </si>
  <si>
    <t>Bourbon</t>
  </si>
  <si>
    <t>Chase</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</si>
  <si>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</si>
  <si>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</si>
  <si>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</si>
  <si>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</si>
  <si>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</si>
  <si>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</si>
  <si>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</si>
  <si>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</si>
  <si>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</si>
  <si>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</si>
  <si>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</si>
  <si>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</si>
  <si>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</si>
  <si>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</si>
  <si>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</si>
  <si>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</si>
  <si>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</si>
  <si>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</si>
  <si>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</si>
  <si>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</si>
  <si>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</si>
  <si>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</si>
  <si>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</si>
  <si>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</si>
  <si>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</si>
  <si>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</si>
  <si>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</si>
  <si>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</si>
  <si>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</si>
  <si>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</si>
  <si>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</si>
  <si>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</si>
  <si>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</si>
  <si>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</si>
  <si>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</si>
  <si>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</si>
  <si>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</si>
  <si>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</si>
  <si>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</si>
  <si>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</si>
  <si>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</si>
  <si>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</si>
  <si>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</si>
  <si>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</si>
  <si>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</si>
  <si>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</si>
  <si>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</si>
  <si>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</si>
  <si>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</si>
  <si>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</si>
  <si>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</si>
  <si>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</si>
  <si>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</si>
  <si>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</si>
  <si>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</si>
  <si>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</si>
  <si>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</si>
  <si>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</si>
  <si>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</si>
  <si>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</si>
  <si>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</si>
  <si>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</si>
  <si>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</si>
  <si>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</si>
  <si>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</si>
  <si>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</si>
  <si>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</si>
  <si>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</si>
  <si>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</si>
  <si>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</si>
  <si>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</si>
  <si>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</si>
  <si>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</si>
  <si>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</si>
  <si>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</si>
  <si>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</si>
  <si>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</si>
  <si>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</si>
  <si>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</si>
  <si>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</si>
  <si>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</si>
  <si>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</si>
  <si>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</si>
  <si>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</si>
  <si>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</si>
  <si>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</si>
  <si>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</si>
  <si>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</si>
  <si>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</si>
  <si>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</si>
  <si>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</si>
  <si>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</si>
  <si>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</si>
  <si>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</si>
  <si>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</si>
  <si>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</si>
  <si>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</si>
  <si>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</si>
  <si>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</si>
  <si>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</si>
  <si>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</si>
  <si>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</si>
  <si>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</si>
  <si>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</si>
  <si>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</si>
  <si>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</si>
  <si>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</si>
  <si>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</si>
  <si>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</si>
  <si>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</si>
  <si>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</si>
  <si>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</si>
  <si>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</si>
  <si>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</si>
  <si>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</si>
  <si>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Ascension</t>
  </si>
  <si>
    <t>Assumption</t>
  </si>
  <si>
    <t>Avoyelles</t>
  </si>
  <si>
    <t>Beauregard</t>
  </si>
  <si>
    <t>Bienville</t>
  </si>
  <si>
    <t>Bossier</t>
  </si>
  <si>
    <t>Caddo</t>
  </si>
  <si>
    <t>Calcasieu</t>
  </si>
  <si>
    <t>Cameron</t>
  </si>
  <si>
    <t>Catahoula</t>
  </si>
  <si>
    <t>Claiborne</t>
  </si>
  <si>
    <t>Concordia</t>
  </si>
  <si>
    <t>De Soto</t>
  </si>
  <si>
    <t>East Baton Rouge</t>
  </si>
  <si>
    <t>East Carroll</t>
  </si>
  <si>
    <t>East Feliciana</t>
  </si>
  <si>
    <t>Evangeline</t>
  </si>
  <si>
    <t>Iberia</t>
  </si>
  <si>
    <t>Iberville</t>
  </si>
  <si>
    <t>Jefferson Davis</t>
  </si>
  <si>
    <t>Lafourche</t>
  </si>
  <si>
    <t>La Salle</t>
  </si>
  <si>
    <t>Morehouse</t>
  </si>
  <si>
    <t>Natchitoches</t>
  </si>
  <si>
    <t>Plaquemines</t>
  </si>
  <si>
    <t>Pointe Coupee</t>
  </si>
  <si>
    <t>Rapides</t>
  </si>
  <si>
    <t>Red River</t>
  </si>
  <si>
    <t>Sabine</t>
  </si>
  <si>
    <t>St. Bernard</t>
  </si>
  <si>
    <t>St. Charles</t>
  </si>
  <si>
    <t>St. Helena</t>
  </si>
  <si>
    <t>St. James</t>
  </si>
  <si>
    <t>St. John the Baptist</t>
  </si>
  <si>
    <t>St. Landry</t>
  </si>
  <si>
    <t>St. Martin</t>
  </si>
  <si>
    <t>St. Mary</t>
  </si>
  <si>
    <t>St. Tammany</t>
  </si>
  <si>
    <t>Tangipahoa</t>
  </si>
  <si>
    <t>Tensas</t>
  </si>
  <si>
    <t>Terrebonne</t>
  </si>
  <si>
    <t>Vernon</t>
  </si>
  <si>
    <t>West Baton Rouge</t>
  </si>
  <si>
    <t>West Carroll</t>
  </si>
  <si>
    <t>West Feliciana</t>
  </si>
  <si>
    <t>Winn</t>
  </si>
  <si>
    <t>Barnstable</t>
  </si>
  <si>
    <t>Berkshire</t>
  </si>
  <si>
    <t>Bristol</t>
  </si>
  <si>
    <t>Dukes</t>
  </si>
  <si>
    <t>Hampden</t>
  </si>
  <si>
    <t>Hampshire</t>
  </si>
  <si>
    <t>Nantucket</t>
  </si>
  <si>
    <t>Norfolk</t>
  </si>
  <si>
    <t>Worcester</t>
  </si>
  <si>
    <t>Anne Arundel</t>
  </si>
  <si>
    <t>Baltimore</t>
  </si>
  <si>
    <t>Calvert</t>
  </si>
  <si>
    <t>Caroline</t>
  </si>
  <si>
    <t>Cecil</t>
  </si>
  <si>
    <t>Charles</t>
  </si>
  <si>
    <t>Dorchester</t>
  </si>
  <si>
    <t>Frederick</t>
  </si>
  <si>
    <t>Garrett</t>
  </si>
  <si>
    <t>Harford</t>
  </si>
  <si>
    <t>Prince George's</t>
  </si>
  <si>
    <t>Queen Anne's</t>
  </si>
  <si>
    <t>St. Mary's</t>
  </si>
  <si>
    <t>Wicomico</t>
  </si>
  <si>
    <t>Androscoggin</t>
  </si>
  <si>
    <t>Aroostook</t>
  </si>
  <si>
    <t>Kennebec</t>
  </si>
  <si>
    <t>Oxford</t>
  </si>
  <si>
    <t>Penobscot</t>
  </si>
  <si>
    <t>Piscataquis</t>
  </si>
  <si>
    <t>Sagadahoc</t>
  </si>
  <si>
    <t>Waldo</t>
  </si>
  <si>
    <t>York</t>
  </si>
  <si>
    <t>Alcona</t>
  </si>
  <si>
    <t>Alger</t>
  </si>
  <si>
    <t>Allegan</t>
  </si>
  <si>
    <t>Alpena</t>
  </si>
  <si>
    <t>Antrim</t>
  </si>
  <si>
    <t>Arenac</t>
  </si>
  <si>
    <t>Baraga</t>
  </si>
  <si>
    <t>Barry</t>
  </si>
  <si>
    <t>Benzie</t>
  </si>
  <si>
    <t>Branch</t>
  </si>
  <si>
    <t>Charlevoix</t>
  </si>
  <si>
    <t>Cheboygan</t>
  </si>
  <si>
    <t>Chippewa</t>
  </si>
  <si>
    <t>Clare</t>
  </si>
  <si>
    <t>Eaton</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</si>
  <si>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</si>
  <si>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</si>
  <si>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</si>
  <si>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</si>
  <si>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</si>
  <si>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</si>
  <si>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</si>
  <si>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</si>
  <si>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</si>
  <si>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</si>
  <si>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</si>
  <si>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</si>
  <si>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</si>
  <si>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</si>
  <si>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</si>
  <si>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</si>
  <si>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</si>
  <si>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</si>
  <si>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</si>
  <si>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</si>
  <si>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</si>
  <si>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</si>
  <si>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</si>
  <si>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</si>
  <si>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</si>
  <si>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</si>
  <si>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</si>
  <si>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</si>
  <si>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</si>
  <si>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</si>
  <si>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</si>
  <si>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</si>
  <si>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</si>
  <si>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</si>
  <si>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</si>
  <si>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</si>
  <si>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</si>
  <si>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</si>
  <si>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</si>
  <si>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</si>
  <si>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</si>
  <si>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</si>
  <si>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</si>
  <si>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</si>
  <si>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</si>
  <si>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</si>
  <si>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</si>
  <si>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</si>
  <si>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</si>
  <si>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</si>
  <si>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</si>
  <si>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</si>
  <si>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</si>
  <si>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</si>
  <si>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</si>
  <si>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</si>
  <si>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</si>
  <si>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</si>
  <si>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</si>
  <si>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</si>
  <si>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</si>
  <si>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</si>
  <si>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</si>
  <si>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</si>
  <si>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</si>
  <si>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</si>
  <si>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</si>
  <si>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</si>
  <si>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</si>
  <si>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</si>
  <si>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</si>
  <si>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</si>
  <si>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</si>
  <si>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</si>
  <si>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</si>
  <si>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</si>
  <si>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</si>
  <si>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</si>
  <si>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</si>
  <si>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</si>
  <si>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</si>
  <si>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</si>
  <si>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</si>
  <si>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</si>
  <si>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</si>
  <si>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</si>
  <si>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</si>
  <si>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</si>
  <si>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</si>
  <si>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</si>
  <si>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</si>
  <si>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</si>
  <si>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</si>
  <si>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</si>
  <si>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</si>
  <si>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</si>
  <si>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</si>
  <si>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</si>
  <si>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</si>
  <si>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</si>
  <si>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</si>
  <si>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</si>
  <si>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</si>
  <si>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</si>
  <si>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</si>
  <si>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</si>
  <si>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</si>
  <si>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</si>
  <si>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</si>
  <si>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</si>
  <si>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</si>
  <si>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</si>
  <si>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</si>
  <si>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</si>
  <si>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</si>
  <si>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</si>
  <si>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</si>
  <si>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</si>
  <si>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</si>
  <si>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</si>
  <si>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</si>
  <si>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</si>
  <si>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</si>
  <si>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</si>
  <si>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</si>
  <si>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</si>
  <si>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</si>
  <si>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</si>
  <si>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Ozark</t>
  </si>
  <si>
    <t>Pemiscot</t>
  </si>
  <si>
    <t>Pettis</t>
  </si>
  <si>
    <t>Phelps</t>
  </si>
  <si>
    <t>Platte</t>
  </si>
  <si>
    <t>Ralls</t>
  </si>
  <si>
    <t>Ray</t>
  </si>
  <si>
    <t>Reynolds</t>
  </si>
  <si>
    <t>Ste. Genevieve</t>
  </si>
  <si>
    <t>St. Francois</t>
  </si>
  <si>
    <t>Scotland</t>
  </si>
  <si>
    <t>Shannon</t>
  </si>
  <si>
    <t>Stoddard</t>
  </si>
  <si>
    <t>Taney</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</si>
  <si>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</si>
  <si>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</si>
  <si>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</si>
  <si>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</si>
  <si>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</si>
  <si>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</si>
  <si>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</si>
  <si>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</si>
  <si>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</si>
  <si>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</si>
  <si>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</si>
  <si>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</si>
  <si>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</si>
  <si>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</si>
  <si>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</si>
  <si>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</si>
  <si>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</si>
  <si>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</si>
  <si>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</si>
  <si>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</si>
  <si>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</si>
  <si>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</si>
  <si>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</si>
  <si>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</si>
  <si>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</si>
  <si>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</si>
  <si>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</si>
  <si>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</si>
  <si>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</si>
  <si>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</si>
  <si>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</si>
  <si>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</si>
  <si>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</si>
  <si>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</si>
  <si>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</si>
  <si>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</si>
  <si>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</si>
  <si>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</si>
  <si>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</si>
  <si>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</si>
  <si>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</si>
  <si>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</si>
  <si>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</si>
  <si>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</si>
  <si>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</si>
  <si>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</si>
  <si>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</si>
  <si>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</si>
  <si>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</si>
  <si>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</si>
  <si>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</si>
  <si>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</si>
  <si>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</si>
  <si>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</si>
  <si>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</si>
  <si>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</si>
  <si>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</si>
  <si>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</si>
  <si>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</si>
  <si>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</si>
  <si>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</si>
  <si>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</si>
  <si>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</si>
  <si>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</si>
  <si>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</si>
  <si>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</si>
  <si>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</si>
  <si>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</si>
  <si>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</si>
  <si>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</si>
  <si>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Yellowstone National Park</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</si>
  <si>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</si>
  <si>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</si>
  <si>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</si>
  <si>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</si>
  <si>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</si>
  <si>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</si>
  <si>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</si>
  <si>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</si>
  <si>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</si>
  <si>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</si>
  <si>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</si>
  <si>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</si>
  <si>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</si>
  <si>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</si>
  <si>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</si>
  <si>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</si>
  <si>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</si>
  <si>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</si>
  <si>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</si>
  <si>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</si>
  <si>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</si>
  <si>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</si>
  <si>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</si>
  <si>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</si>
  <si>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</si>
  <si>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</si>
  <si>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</si>
  <si>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</si>
  <si>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</si>
  <si>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</si>
  <si>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</si>
  <si>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</si>
  <si>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</si>
  <si>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</si>
  <si>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</si>
  <si>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</si>
  <si>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</si>
  <si>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</si>
  <si>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</si>
  <si>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</si>
  <si>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</si>
  <si>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</si>
  <si>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</si>
  <si>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</si>
  <si>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</si>
  <si>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</si>
  <si>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</si>
  <si>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</si>
  <si>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</si>
  <si>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</si>
  <si>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</si>
  <si>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</si>
  <si>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</si>
  <si>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</si>
  <si>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</si>
  <si>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</si>
  <si>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</si>
  <si>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</si>
  <si>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</si>
  <si>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</si>
  <si>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</si>
  <si>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</si>
  <si>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</si>
  <si>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</si>
  <si>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</si>
  <si>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</si>
  <si>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</si>
  <si>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</si>
  <si>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</si>
  <si>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</si>
  <si>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</si>
  <si>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</si>
  <si>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</si>
  <si>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</si>
  <si>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</si>
  <si>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Eddy</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</si>
  <si>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</si>
  <si>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</si>
  <si>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</si>
  <si>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</si>
  <si>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</si>
  <si>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</si>
  <si>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</si>
  <si>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</si>
  <si>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</si>
  <si>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</si>
  <si>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</si>
  <si>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</si>
  <si>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</si>
  <si>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</si>
  <si>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</si>
  <si>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</si>
  <si>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</si>
  <si>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</si>
  <si>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</si>
  <si>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</si>
  <si>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Williams</t>
  </si>
  <si>
    <t>Antelope</t>
  </si>
  <si>
    <t>Arthur</t>
  </si>
  <si>
    <t>Banner</t>
  </si>
  <si>
    <t>Box Butte</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</si>
  <si>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</si>
  <si>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</si>
  <si>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</si>
  <si>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</si>
  <si>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</si>
  <si>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</si>
  <si>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</si>
  <si>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</si>
  <si>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</si>
  <si>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</si>
  <si>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</si>
  <si>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</si>
  <si>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</si>
  <si>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</si>
  <si>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</si>
  <si>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</si>
  <si>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</si>
  <si>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</si>
  <si>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</si>
  <si>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</si>
  <si>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</si>
  <si>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</si>
  <si>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</si>
  <si>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</si>
  <si>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</si>
  <si>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</si>
  <si>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</si>
  <si>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</si>
  <si>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</si>
  <si>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</si>
  <si>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</si>
  <si>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</si>
  <si>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</si>
  <si>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</si>
  <si>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</si>
  <si>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Belknap</t>
  </si>
  <si>
    <t>Cheshire</t>
  </si>
  <si>
    <t>Coos</t>
  </si>
  <si>
    <t>Grafton</t>
  </si>
  <si>
    <t>Merrimack</t>
  </si>
  <si>
    <t>Strafford</t>
  </si>
  <si>
    <t>Burlington</t>
  </si>
  <si>
    <t>Bernalillo</t>
  </si>
  <si>
    <t>Catron</t>
  </si>
  <si>
    <t>Chaves</t>
  </si>
  <si>
    <t>Cibola</t>
  </si>
  <si>
    <t>Curry</t>
  </si>
  <si>
    <t>De Baca</t>
  </si>
  <si>
    <t>Dona Ana</t>
  </si>
  <si>
    <t>Guadalupe</t>
  </si>
  <si>
    <t>Harding</t>
  </si>
  <si>
    <t>Hidalgo</t>
  </si>
  <si>
    <t>Lea</t>
  </si>
  <si>
    <t>Los Alamos</t>
  </si>
  <si>
    <t>Luna</t>
  </si>
  <si>
    <t>McKinley</t>
  </si>
  <si>
    <t>Mora</t>
  </si>
  <si>
    <t>Quay</t>
  </si>
  <si>
    <t>Rio Arriba</t>
  </si>
  <si>
    <t>Sandoval</t>
  </si>
  <si>
    <t>Santa Fe</t>
  </si>
  <si>
    <t>Socorro</t>
  </si>
  <si>
    <t>Taos</t>
  </si>
  <si>
    <t>Torrance</t>
  </si>
  <si>
    <t>Valencia</t>
  </si>
  <si>
    <t>Churchill</t>
  </si>
  <si>
    <t>Elko</t>
  </si>
  <si>
    <t>Esmeralda</t>
  </si>
  <si>
    <t>Eureka</t>
  </si>
  <si>
    <t>Lander</t>
  </si>
  <si>
    <t>Nye</t>
  </si>
  <si>
    <t>Pershing</t>
  </si>
  <si>
    <t>Storey</t>
  </si>
  <si>
    <t>Washoe</t>
  </si>
  <si>
    <t>White Pine</t>
  </si>
  <si>
    <t>Carson City city</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</si>
  <si>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</si>
  <si>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</si>
  <si>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</si>
  <si>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</si>
  <si>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</si>
  <si>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</si>
  <si>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</si>
  <si>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</si>
  <si>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</si>
  <si>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</si>
  <si>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</si>
  <si>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</si>
  <si>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</si>
  <si>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</si>
  <si>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</si>
  <si>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</si>
  <si>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</si>
  <si>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</si>
  <si>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</si>
  <si>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</si>
  <si>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</si>
  <si>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</si>
  <si>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</si>
  <si>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</si>
  <si>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</si>
  <si>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</si>
  <si>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</si>
  <si>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</si>
  <si>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</si>
  <si>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</si>
  <si>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</si>
  <si>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</si>
  <si>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</si>
  <si>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</si>
  <si>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</si>
  <si>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</si>
  <si>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</si>
  <si>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</si>
  <si>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</si>
  <si>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</si>
  <si>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</si>
  <si>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</si>
  <si>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</si>
  <si>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</si>
  <si>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</si>
  <si>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</si>
  <si>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</si>
  <si>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</si>
  <si>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</si>
  <si>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</si>
  <si>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</si>
  <si>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</si>
  <si>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</si>
  <si>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</si>
  <si>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</si>
  <si>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</si>
  <si>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</si>
  <si>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</si>
  <si>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</si>
  <si>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</si>
  <si>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</si>
  <si>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</si>
  <si>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</si>
  <si>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</si>
  <si>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</si>
  <si>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</si>
  <si>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</si>
  <si>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</si>
  <si>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</si>
  <si>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</si>
  <si>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</si>
  <si>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</si>
  <si>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</si>
  <si>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</si>
  <si>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</si>
  <si>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</si>
  <si>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</si>
  <si>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</si>
  <si>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</si>
  <si>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</si>
  <si>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</si>
  <si>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</si>
  <si>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</si>
  <si>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</si>
  <si>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</si>
  <si>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</si>
  <si>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</si>
  <si>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</si>
  <si>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</si>
  <si>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</si>
  <si>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</si>
  <si>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</si>
  <si>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</si>
  <si>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</si>
  <si>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</si>
  <si>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</si>
  <si>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</si>
  <si>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</si>
  <si>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</si>
  <si>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</si>
  <si>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</si>
  <si>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</si>
  <si>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</si>
  <si>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</si>
  <si>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</si>
  <si>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</si>
  <si>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</si>
  <si>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</si>
  <si>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</si>
  <si>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</si>
  <si>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McKean</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</si>
  <si>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</si>
  <si>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</si>
  <si>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</si>
  <si>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</si>
  <si>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</si>
  <si>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</si>
  <si>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</si>
  <si>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</si>
  <si>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</si>
  <si>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</si>
  <si>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</si>
  <si>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</si>
  <si>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</si>
  <si>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</si>
  <si>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</si>
  <si>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</si>
  <si>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</si>
  <si>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</si>
  <si>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</si>
  <si>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</si>
  <si>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</si>
  <si>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</si>
  <si>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</si>
  <si>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</si>
  <si>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</si>
  <si>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</si>
  <si>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</si>
  <si>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</si>
  <si>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</si>
  <si>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</si>
  <si>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</si>
  <si>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</si>
  <si>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</si>
  <si>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</si>
  <si>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</si>
  <si>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</si>
  <si>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</si>
  <si>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</si>
  <si>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</si>
  <si>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</si>
  <si>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</si>
  <si>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</si>
  <si>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</si>
  <si>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</si>
  <si>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</si>
  <si>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</si>
  <si>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</si>
  <si>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</si>
  <si>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</si>
  <si>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</si>
  <si>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</si>
  <si>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</si>
  <si>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</si>
  <si>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</si>
  <si>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</si>
  <si>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</si>
  <si>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</si>
  <si>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</si>
  <si>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</si>
  <si>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</si>
  <si>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</si>
  <si>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</si>
  <si>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</si>
  <si>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</si>
  <si>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</si>
  <si>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</si>
  <si>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</si>
  <si>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</si>
  <si>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</si>
  <si>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</si>
  <si>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</si>
  <si>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</si>
  <si>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</si>
  <si>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</si>
  <si>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</si>
  <si>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</si>
  <si>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</si>
  <si>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</si>
  <si>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</si>
  <si>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</si>
  <si>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</si>
  <si>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</si>
  <si>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</si>
  <si>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</si>
  <si>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</si>
  <si>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</si>
  <si>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</si>
  <si>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</si>
  <si>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</si>
  <si>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</si>
  <si>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</si>
  <si>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</si>
  <si>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</si>
  <si>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</si>
  <si>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</si>
  <si>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</si>
  <si>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</si>
  <si>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</si>
  <si>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</si>
  <si>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</si>
  <si>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</si>
  <si>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</si>
  <si>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</si>
  <si>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</si>
  <si>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</si>
  <si>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</si>
  <si>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</si>
  <si>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</si>
  <si>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</si>
  <si>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</si>
  <si>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</si>
  <si>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</si>
  <si>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</si>
  <si>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</si>
  <si>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</si>
  <si>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</si>
  <si>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</si>
  <si>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</si>
  <si>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</si>
  <si>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</si>
  <si>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</si>
  <si>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</si>
  <si>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</si>
  <si>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</si>
  <si>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</si>
  <si>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</si>
  <si>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</si>
  <si>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</si>
  <si>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</si>
  <si>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</si>
  <si>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</si>
  <si>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</si>
  <si>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</si>
  <si>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</si>
  <si>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</si>
  <si>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</si>
  <si>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</si>
  <si>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</si>
  <si>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</si>
  <si>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</si>
  <si>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</si>
  <si>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</si>
  <si>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</si>
  <si>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</si>
  <si>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</si>
  <si>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</si>
  <si>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</si>
  <si>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</si>
  <si>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</si>
  <si>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</si>
  <si>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</si>
  <si>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</si>
  <si>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</si>
  <si>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</si>
  <si>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</si>
  <si>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</si>
  <si>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</si>
  <si>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</si>
  <si>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</si>
  <si>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</si>
  <si>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</si>
  <si>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</si>
  <si>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</si>
  <si>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</si>
  <si>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</si>
  <si>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</si>
  <si>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</si>
  <si>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</si>
  <si>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</si>
  <si>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</si>
  <si>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</si>
  <si>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</si>
  <si>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</si>
  <si>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</si>
  <si>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</si>
  <si>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</si>
  <si>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</si>
  <si>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</si>
  <si>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</si>
  <si>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</si>
  <si>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</si>
  <si>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</si>
  <si>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</si>
  <si>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</si>
  <si>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</si>
  <si>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</si>
  <si>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</si>
  <si>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</si>
  <si>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</si>
  <si>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</si>
  <si>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</si>
  <si>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</si>
  <si>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</si>
  <si>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</si>
  <si>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</si>
  <si>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</si>
  <si>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</si>
  <si>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</si>
  <si>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</si>
  <si>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</si>
  <si>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</si>
  <si>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</si>
  <si>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</si>
  <si>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</si>
  <si>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</si>
  <si>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</si>
  <si>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</si>
  <si>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</si>
  <si>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</si>
  <si>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</si>
  <si>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</si>
  <si>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</si>
  <si>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</si>
  <si>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</si>
  <si>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</si>
  <si>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</si>
  <si>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</si>
  <si>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</si>
  <si>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</si>
  <si>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</si>
  <si>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</si>
  <si>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</si>
  <si>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</si>
  <si>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</si>
  <si>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</si>
  <si>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</si>
  <si>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</si>
  <si>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</si>
  <si>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</si>
  <si>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</si>
  <si>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</si>
  <si>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</si>
  <si>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</si>
  <si>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</si>
  <si>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</si>
  <si>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</si>
  <si>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</si>
  <si>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</si>
  <si>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</si>
  <si>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</si>
  <si>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</si>
  <si>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</si>
  <si>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</si>
  <si>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</si>
  <si>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</si>
  <si>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</si>
  <si>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</si>
  <si>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</si>
  <si>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</si>
  <si>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</si>
  <si>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</si>
  <si>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</si>
  <si>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</si>
  <si>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</si>
  <si>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</si>
  <si>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</si>
  <si>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</si>
  <si>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</si>
  <si>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</si>
  <si>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</si>
  <si>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</si>
  <si>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</si>
  <si>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</si>
  <si>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</si>
  <si>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</si>
  <si>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</si>
  <si>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</si>
  <si>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</si>
  <si>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</si>
  <si>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</si>
  <si>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</si>
  <si>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</si>
  <si>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</si>
  <si>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</si>
  <si>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</si>
  <si>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</si>
  <si>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</si>
  <si>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</si>
  <si>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</si>
  <si>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</si>
  <si>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</si>
  <si>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</si>
  <si>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</si>
  <si>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</si>
  <si>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</si>
  <si>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</si>
  <si>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</si>
  <si>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</si>
  <si>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</si>
  <si>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</si>
  <si>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</si>
  <si>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</si>
  <si>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</si>
  <si>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</si>
  <si>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</si>
  <si>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</si>
  <si>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</si>
  <si>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</si>
  <si>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</si>
  <si>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</si>
  <si>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</si>
  <si>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</si>
  <si>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</si>
  <si>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</si>
  <si>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</si>
  <si>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</si>
  <si>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</si>
  <si>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</si>
  <si>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</si>
  <si>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</si>
  <si>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</si>
  <si>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</si>
  <si>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</si>
  <si>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</si>
  <si>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</si>
  <si>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</si>
  <si>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</si>
  <si>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</si>
  <si>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</si>
  <si>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</si>
  <si>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t>
  </si>
  <si>
    <t>Charlottesville</t>
  </si>
  <si>
    <t>Chesapeake</t>
  </si>
  <si>
    <t>Clifton Forge</t>
  </si>
  <si>
    <t>Colonial Heights</t>
  </si>
  <si>
    <t>Danville</t>
  </si>
  <si>
    <t>Emporia</t>
  </si>
  <si>
    <t>Falls Church</t>
  </si>
  <si>
    <t>Fredericksburg</t>
  </si>
  <si>
    <t>Galax</t>
  </si>
  <si>
    <t>Harrisonburg</t>
  </si>
  <si>
    <t>Hopewell</t>
  </si>
  <si>
    <t>Lynchburg</t>
  </si>
  <si>
    <t>Manassas</t>
  </si>
  <si>
    <t>Manassas Park</t>
  </si>
  <si>
    <t>Martinsville</t>
  </si>
  <si>
    <t>Newport News</t>
  </si>
  <si>
    <t>Poquoson</t>
  </si>
  <si>
    <t>Portsmouth</t>
  </si>
  <si>
    <t>Radford</t>
  </si>
  <si>
    <t>South Boston</t>
  </si>
  <si>
    <t>Staunton</t>
  </si>
  <si>
    <t>Virginia Beach</t>
  </si>
  <si>
    <t>Waynesboro</t>
  </si>
  <si>
    <t>Winchester</t>
  </si>
  <si>
    <t>Addison</t>
  </si>
  <si>
    <t>Bennington</t>
  </si>
  <si>
    <t>Caledonia</t>
  </si>
  <si>
    <t>Chittenden</t>
  </si>
  <si>
    <t>Grand Isle</t>
  </si>
  <si>
    <t>Lamoille</t>
  </si>
  <si>
    <t>Rutland</t>
  </si>
  <si>
    <t>Windsor</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</si>
  <si>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</si>
  <si>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</si>
  <si>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</si>
  <si>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</si>
  <si>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</si>
  <si>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</si>
  <si>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</si>
  <si>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</si>
  <si>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</si>
  <si>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</si>
  <si>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</si>
  <si>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</si>
  <si>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</si>
  <si>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</si>
  <si>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</si>
  <si>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</si>
  <si>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</si>
  <si>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</si>
  <si>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</si>
  <si>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</si>
  <si>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</si>
  <si>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</si>
  <si>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</si>
  <si>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</si>
  <si>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</si>
  <si>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</si>
  <si>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</si>
  <si>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</si>
  <si>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</si>
  <si>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</si>
  <si>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</si>
  <si>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</si>
  <si>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</si>
  <si>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</si>
  <si>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</si>
  <si>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</si>
  <si>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</si>
  <si>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</si>
  <si>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</si>
  <si>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</si>
  <si>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</si>
  <si>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</si>
  <si>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</si>
  <si>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</si>
  <si>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</si>
  <si>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Sauk</t>
  </si>
  <si>
    <t>Sawyer</t>
  </si>
  <si>
    <t>Shawano</t>
  </si>
  <si>
    <t>Sheboygan</t>
  </si>
  <si>
    <t>Trempealeau</t>
  </si>
  <si>
    <t>Vilas</t>
  </si>
  <si>
    <t>Washburn</t>
  </si>
  <si>
    <t>Waukesha</t>
  </si>
  <si>
    <t>Waupaca</t>
  </si>
  <si>
    <t>Waushara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</si>
  <si>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</si>
  <si>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</si>
  <si>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</si>
  <si>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</si>
  <si>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</si>
  <si>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</si>
  <si>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</si>
  <si>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</si>
  <si>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</si>
  <si>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</si>
  <si>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</si>
  <si>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</si>
  <si>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</si>
  <si>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</si>
  <si>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</si>
  <si>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</si>
  <si>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</si>
  <si>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</si>
  <si>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</si>
  <si>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</si>
  <si>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</si>
  <si>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</si>
  <si>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</si>
  <si>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</si>
  <si>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</si>
  <si>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</si>
  <si>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</si>
  <si>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</si>
  <si>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Kusilvak</t>
  </si>
  <si>
    <t>Oglala Lakota</t>
  </si>
  <si>
    <t xml:space="preserve">
</t>
  </si>
  <si>
    <r>
      <rPr>
        <b/>
        <sz val="10"/>
        <rFont val="Arial"/>
        <family val="2"/>
      </rPr>
      <t>Acquistion Costs:</t>
    </r>
    <r>
      <rPr>
        <sz val="10"/>
        <rFont val="Arial"/>
        <family val="2"/>
      </rPr>
      <t xml:space="preserve"> Only if site is acquired after application date</t>
    </r>
  </si>
  <si>
    <r>
      <rPr>
        <b/>
        <sz val="10"/>
        <rFont val="Arial"/>
        <family val="2"/>
      </rPr>
      <t xml:space="preserve">Total Acquistion Costs: </t>
    </r>
    <r>
      <rPr>
        <sz val="10"/>
        <rFont val="Arial"/>
        <family val="2"/>
      </rPr>
      <t>Should equal price(s) on site control evidence</t>
    </r>
  </si>
  <si>
    <r>
      <rPr>
        <b/>
        <sz val="10"/>
        <rFont val="Arial"/>
        <family val="2"/>
      </rPr>
      <t>Architect, Engineer, and Asbestos test Costs:</t>
    </r>
    <r>
      <rPr>
        <sz val="10"/>
        <rFont val="Arial"/>
        <family val="2"/>
      </rPr>
      <t xml:space="preserve"> Only for costs incurred after application date. Drawdown requirements must be met.</t>
    </r>
  </si>
  <si>
    <r>
      <rPr>
        <b/>
        <sz val="10"/>
        <rFont val="Arial"/>
        <family val="2"/>
      </rPr>
      <t>Legal Fees:</t>
    </r>
    <r>
      <rPr>
        <sz val="10"/>
        <rFont val="Arial"/>
        <family val="2"/>
      </rPr>
      <t xml:space="preserve"> Only for legal cost related to acquistion after application date.</t>
    </r>
  </si>
  <si>
    <t>15 Year Operating Pro Forma (Social)</t>
  </si>
  <si>
    <r>
      <t xml:space="preserve">If the project's financing includes </t>
    </r>
    <r>
      <rPr>
        <i/>
        <sz val="9"/>
        <rFont val="Arial"/>
        <family val="2"/>
      </rPr>
      <t>State Low-income Housing Tax Credit Financing</t>
    </r>
    <r>
      <rPr>
        <sz val="9"/>
        <rFont val="Arial"/>
        <family val="2"/>
      </rPr>
      <t>, is the net equity received greater than or equal to the standard?</t>
    </r>
  </si>
  <si>
    <r>
      <t xml:space="preserve">If the project’s financing includes </t>
    </r>
    <r>
      <rPr>
        <i/>
        <sz val="9"/>
        <rFont val="Arial"/>
        <family val="2"/>
      </rPr>
      <t>Federal Low-Income Housing Tax Credit Financing</t>
    </r>
    <r>
      <rPr>
        <sz val="9"/>
        <rFont val="Arial"/>
        <family val="2"/>
      </rPr>
      <t>, is the net equity received greater than or equal to the standard?</t>
    </r>
  </si>
  <si>
    <r>
      <t xml:space="preserve">Does the project have a debt coverage ratio of 1.1 or greater on </t>
    </r>
    <r>
      <rPr>
        <u/>
        <sz val="9"/>
        <rFont val="Arial"/>
        <family val="2"/>
      </rPr>
      <t>mandatory debt</t>
    </r>
    <r>
      <rPr>
        <sz val="9"/>
        <rFont val="Arial"/>
        <family val="2"/>
      </rPr>
      <t>?</t>
    </r>
  </si>
  <si>
    <r>
      <t>Is the annual operating reserve no greater than 3% of the gross rents</t>
    </r>
    <r>
      <rPr>
        <sz val="9"/>
        <rFont val="Arial"/>
        <family val="2"/>
      </rPr>
      <t xml:space="preserve">? </t>
    </r>
  </si>
  <si>
    <t>Worksheet:  15 Year Operating Pro Forma (Commercial) ( Click to go to the section)</t>
  </si>
  <si>
    <t>Worksheet: Source of Funds (Click here to go to the section)</t>
  </si>
  <si>
    <t>Worksheet:  Debt Service (Click to go to the section)</t>
  </si>
  <si>
    <t>Worksheet:  Rent Plan (Click to go to the section)</t>
  </si>
  <si>
    <t>Worksheet:  15 Year Operating Pro Forma (Residential) (Click to go to the section)</t>
  </si>
  <si>
    <t>Worksheet:  15 Year Operating Pro Forma (Social) (Click to go to the section)</t>
  </si>
  <si>
    <t>Tab:  Results (Click to go to the section)</t>
  </si>
  <si>
    <t>Worksheet: Supplement (Click to go to the section)</t>
  </si>
  <si>
    <t>Worksheet: Development Budget (Click to go to the section)</t>
  </si>
  <si>
    <r>
      <t xml:space="preserve">Cells with </t>
    </r>
    <r>
      <rPr>
        <sz val="10"/>
        <color rgb="FFFF0000"/>
        <rFont val="Arial"/>
        <family val="2"/>
      </rPr>
      <t>red</t>
    </r>
    <r>
      <rPr>
        <sz val="10"/>
        <rFont val="Arial"/>
        <family val="2"/>
      </rPr>
      <t xml:space="preserve"> triangles in the contain comments, which are visible when you move your cursor over the triangle.</t>
    </r>
  </si>
  <si>
    <r>
      <rPr>
        <b/>
        <sz val="10"/>
        <rFont val="Arial"/>
        <family val="2"/>
      </rPr>
      <t>• Targeting Goals
• Bedroom Distribution</t>
    </r>
    <r>
      <rPr>
        <sz val="10"/>
        <rFont val="Arial"/>
        <family val="2"/>
      </rPr>
      <t xml:space="preserve">
</t>
    </r>
    <r>
      <rPr>
        <b/>
        <sz val="10"/>
        <rFont val="Arial"/>
        <family val="2"/>
      </rPr>
      <t xml:space="preserve">• Assess whether the maximum rent rule specified has met the AHP regulations </t>
    </r>
    <r>
      <rPr>
        <sz val="10"/>
        <rFont val="Arial"/>
        <family val="2"/>
      </rPr>
      <t xml:space="preserve">
</t>
    </r>
    <r>
      <rPr>
        <b/>
        <sz val="10"/>
        <rFont val="Arial"/>
        <family val="2"/>
      </rPr>
      <t>• Monthly Tenant Portion of Rent:</t>
    </r>
    <r>
      <rPr>
        <sz val="10"/>
        <rFont val="Arial"/>
        <family val="2"/>
      </rPr>
      <t xml:space="preserve"> The maximum rent rule require rents not to exceed the amount affordable to the maximum household size expected to occupy the unit.
</t>
    </r>
    <r>
      <rPr>
        <b/>
        <sz val="10"/>
        <rFont val="Arial"/>
        <family val="2"/>
      </rPr>
      <t>• Monthly Proposed Rent:</t>
    </r>
    <r>
      <rPr>
        <sz val="10"/>
        <rFont val="Arial"/>
        <family val="2"/>
      </rPr>
      <t xml:space="preserve"> If the Monthly Tenant Portion of Rent plus the Monthly Rental Subsidy exceeds the maximum rent rule, identify the Source of Subsidy accordingly.
</t>
    </r>
    <r>
      <rPr>
        <b/>
        <sz val="10"/>
        <rFont val="Arial"/>
        <family val="2"/>
      </rPr>
      <t>• Income Limit:</t>
    </r>
    <r>
      <rPr>
        <sz val="10"/>
        <rFont val="Arial"/>
        <family val="2"/>
      </rPr>
      <t xml:space="preserve"> According to the FHLBNY Regulation, 1BR apartment type will be calculated on a 1.5 household size; 3BR apartment type will be calculated on a 4.5 household size; and 5BR apartment type will be calculated on a 7.5 household size. Please refer to the following example for calculating the appropriate income limit:
Household Size 1 at 50% AMI = $31,750
Household Size 2 at 50% AMI = $36,250
Calculation for Household Size 1.5 at 50% AMI = ($31,750 + $36,250) / 2 =</t>
    </r>
    <r>
      <rPr>
        <b/>
        <sz val="10"/>
        <rFont val="Arial"/>
        <family val="2"/>
      </rPr>
      <t xml:space="preserve"> $34,000</t>
    </r>
    <r>
      <rPr>
        <sz val="10"/>
        <rFont val="Arial"/>
        <family val="2"/>
      </rPr>
      <t>.</t>
    </r>
  </si>
  <si>
    <r>
      <rPr>
        <b/>
        <sz val="10"/>
        <rFont val="Arial"/>
        <family val="2"/>
      </rPr>
      <t xml:space="preserve">Total Construction Cost: </t>
    </r>
    <r>
      <rPr>
        <sz val="10"/>
        <rFont val="Arial"/>
        <family val="2"/>
      </rPr>
      <t xml:space="preserve">Must equal hard cost documentation provided for all hard cost including builder's overhead and Profit. </t>
    </r>
  </si>
  <si>
    <t>Commercial Construction Costs</t>
  </si>
  <si>
    <t>Tenant Affordability Indicator</t>
  </si>
  <si>
    <r>
      <t xml:space="preserve">Note:  Proposed Rent is the gross amount collected by the project owner, not the tenant's share of the rent. The Monthly Proposed Rent may exceed the Maximum Monthly Rent (30% of AMI) if the unit's rent will be subsidized. </t>
    </r>
    <r>
      <rPr>
        <b/>
        <u/>
        <sz val="10"/>
        <rFont val="Arial"/>
        <family val="2"/>
      </rPr>
      <t xml:space="preserve"> If the Monthly Proposed Rent exceeds the Maximum Monthly Rent, please provide an explanation and file documentation as referenced in the Financial Narrative Tab.</t>
    </r>
  </si>
  <si>
    <t>Owner</t>
  </si>
  <si>
    <t>Other Partnership Interest</t>
  </si>
  <si>
    <t>Non-Subsidized</t>
  </si>
  <si>
    <t>Project-Based Subsidy</t>
  </si>
  <si>
    <t>Tenant-Based Subsidy</t>
  </si>
  <si>
    <t>Rental Operations Subsidy:</t>
  </si>
  <si>
    <t>Is the Profit, Overhead &amp; General Requirement cost within the standard?</t>
  </si>
  <si>
    <t xml:space="preserve">• Third-party evidence to support the explanation(s) given such as a letter or an email from another project funder or qualified third-party;
• The executed funding source documents or commitment letters referencing the requirement(s) that line items be set at a level that exceed the guideline; or 
• A link to or a copy of relevant pages of a project funder’s guidelines referencing the requirement(s) that line items be set at a level that exceeds the Bank’s guidelines.
</t>
  </si>
  <si>
    <r>
      <t xml:space="preserve">PRE-EXISTING DEBT
</t>
    </r>
    <r>
      <rPr>
        <sz val="10"/>
        <color theme="0"/>
        <rFont val="Arial"/>
        <family val="2"/>
      </rPr>
      <t>Please provide loan documentation to evidence loan terms, principal and interest payments. Place documentation in the Financial Narrative folder.</t>
    </r>
  </si>
  <si>
    <t>NOTE: The FHLBNY does not require the Project's commercial budget to be in a standard format.  Please provide the commercial operating pro-forma below.</t>
  </si>
  <si>
    <t>NOTE: The FHLBNY does not require the Project's social services budget to be in a standard format.  Please provide the social services operating pro-forma below.</t>
  </si>
  <si>
    <t>Project's Financial Structure:</t>
  </si>
  <si>
    <t>Both Project &amp; Tenant Based Subsidy</t>
  </si>
  <si>
    <r>
      <t xml:space="preserve">Based on the Project's selected targeting goals, the project is eligible for 10 points since </t>
    </r>
    <r>
      <rPr>
        <sz val="11"/>
        <color theme="1"/>
        <rFont val="Calibri"/>
        <family val="2"/>
      </rPr>
      <t>≥ 30%</t>
    </r>
    <r>
      <rPr>
        <sz val="11"/>
        <color theme="1"/>
        <rFont val="Calibri"/>
        <family val="2"/>
        <scheme val="minor"/>
      </rPr>
      <t xml:space="preserve"> of AHP-assisted units are reserved for households above 60% of AMI. If this information is incorrect, please revise the Rental Project Workbook (AHPAPP-108) and Application Form (AHPAPP-001) accordingly. </t>
    </r>
    <r>
      <rPr>
        <sz val="11"/>
        <color rgb="FFFF0000"/>
        <rFont val="Calibri"/>
        <family val="2"/>
        <scheme val="minor"/>
      </rPr>
      <t>You do not need to select an answer for the drop-down on the right.</t>
    </r>
  </si>
  <si>
    <r>
      <t xml:space="preserve">Based on the Project's selected targeting goals, the project is eligible for 5 points since </t>
    </r>
    <r>
      <rPr>
        <sz val="11"/>
        <color theme="1"/>
        <rFont val="Calibri"/>
        <family val="2"/>
      </rPr>
      <t>≥ 20% to &lt; 30%</t>
    </r>
    <r>
      <rPr>
        <sz val="11"/>
        <color theme="1"/>
        <rFont val="Calibri"/>
        <family val="2"/>
        <scheme val="minor"/>
      </rPr>
      <t xml:space="preserve"> of AHP-assisted units are reserved for households above 60% of AMI. If this information is incorrect, please revise the Rental Project Workbook (AHPAPP-108) and Application Form (AHPAPP-001) accordingly. </t>
    </r>
    <r>
      <rPr>
        <sz val="11"/>
        <color rgb="FFFF0000"/>
        <rFont val="Calibri"/>
        <family val="2"/>
        <scheme val="minor"/>
      </rPr>
      <t>You do not need to select an answer for the drop-down on the right.</t>
    </r>
  </si>
  <si>
    <t>Qualified Points for E.D. based on #3 Selection and RP tab</t>
  </si>
  <si>
    <t>Which of the following has the Sponsor procured?</t>
  </si>
  <si>
    <t>Feasibility Explanations: Reserve Analysis</t>
  </si>
  <si>
    <t>Feasibility Explanations: Operating Analysis</t>
  </si>
  <si>
    <t>Feasibility Explanations: Development Analysis</t>
  </si>
  <si>
    <t>Feasibility Explanations: Contingency Analysis</t>
  </si>
  <si>
    <t>Occupancy Status:</t>
  </si>
  <si>
    <t>Occupancy Status</t>
  </si>
  <si>
    <t>Occupied</t>
  </si>
  <si>
    <t>Vacant</t>
  </si>
  <si>
    <t>Arm's Length Transaction</t>
  </si>
  <si>
    <t>Non Arm's Length Transaction</t>
  </si>
  <si>
    <t>Interest Rate</t>
  </si>
  <si>
    <t>Servicing Fee / Agency Fee / Charges / Etc.</t>
  </si>
  <si>
    <t>Effective Interest Rate /  Percentage of Cash Flow</t>
  </si>
  <si>
    <t>Partnership Distribution</t>
  </si>
  <si>
    <t>Hard Cost Exception</t>
  </si>
  <si>
    <t>HUD 811/202</t>
  </si>
  <si>
    <t>LIHTC</t>
  </si>
  <si>
    <t>Non-LIHTC and Non-HUD 811/202</t>
  </si>
  <si>
    <t>Majority Ownership Interest</t>
  </si>
  <si>
    <t xml:space="preserve"> 
Please continue on to the next section if the project's financial structure includes low-income housing tax credits. For non-tax credit projects, this is the end of the section.</t>
  </si>
  <si>
    <r>
      <rPr>
        <b/>
        <sz val="10"/>
        <rFont val="Arial"/>
        <family val="2"/>
      </rPr>
      <t xml:space="preserve">Developer's Fee: </t>
    </r>
    <r>
      <rPr>
        <sz val="10"/>
        <rFont val="Arial"/>
        <family val="2"/>
      </rPr>
      <t xml:space="preserve">May include Non-Profit Developer's Allowance (NPDA) </t>
    </r>
  </si>
  <si>
    <t>Capitalized Replacement Reserve</t>
  </si>
  <si>
    <t>2.) If the operating budget includes Annual Contributions to Reserves:</t>
  </si>
  <si>
    <t>Annual Operating Reserve</t>
  </si>
  <si>
    <t>Annual Replacement Reserve</t>
  </si>
  <si>
    <t>Please reference any relevant document filed with the application and used to establish this narrative. (500 Characters Maximum)</t>
  </si>
  <si>
    <t>Supplemental Mgmt. Fee &amp; Marketing</t>
  </si>
  <si>
    <t>Purch. Of Maintenance &amp; Other Eqiuip.</t>
  </si>
  <si>
    <t>Other Working Capital</t>
  </si>
  <si>
    <t>Please provide: 
• An explanation, from the other project funder who is requiring the reserve, elaborating on how the amounts for these line items were determined; or
• The executed funding source documents or commitment letters referencing the requirement(s) that the reserve line items be set at the levels as indicated in the project’s development budget and/or operating budget.</t>
  </si>
  <si>
    <t xml:space="preserve">  Please note that income averaging is not allowed.</t>
  </si>
  <si>
    <t>Apartments</t>
  </si>
  <si>
    <t>Beds (with shared living spaces)</t>
  </si>
  <si>
    <t>Please provide: 
• An explanation, from the other project funder who is requiring the working capital and/or escrow line item, elaborating on how the amounts for these line items were determined; or
• The executed funding source documents or commitment letters referencing the requirement(s) that the working capital and/or escrow line items be set at the levels as indicated in the project’s development budget and/or operating budget.</t>
  </si>
  <si>
    <r>
      <t xml:space="preserve">Does the project have a debt coverage ratio of 1.40 or less on </t>
    </r>
    <r>
      <rPr>
        <u/>
        <sz val="9"/>
        <rFont val="Arial"/>
        <family val="2"/>
      </rPr>
      <t>all debt</t>
    </r>
    <r>
      <rPr>
        <sz val="9"/>
        <rFont val="Arial"/>
        <family val="2"/>
      </rPr>
      <t>?</t>
    </r>
  </si>
  <si>
    <t>Is the capitalized operating reserve no greater than six months of operating expenses plus six months of debt service?</t>
  </si>
  <si>
    <t>Is the initial operating deficit no greater than six months of operating expenses plus debt service?
(The result is the ratio of the initial operating deficit to the sum of the project's operating expenses plus debt service; the maximum "0.50" represents 50% [six months] of the sum of the project's operating expenses plus debt service)</t>
  </si>
  <si>
    <t>i. If the acquisition is an arm's length transaction, please provide separate narrative in the box below that describes the details of the transaction and demonstrates that the parties are not related.  Moreover, please provide documentation in the Site Control folder to support the provided narrative.
Please continue on to the next section if the project's financial structure includes low-income housing tax credits. For non-tax credit projects, this is the end of the section.</t>
  </si>
  <si>
    <t>i. If there are related entities involved as both sellers and buyers for one or more properties that comprise the development of this project, provide evidence of the chain of title and sales price evidence related to each sales transaction beginning with the date when the site was acquired in an arm's length transaction through the date of the evidence provided above.
ii. Please provide separate narrative in the box below that describes how the funds generated from the sale will remain (or have remained) in the project to refinance or pay-off any existing debt, provide a seller loan, and/or pay for reasonable and customary development costs.  Please provide documentation in the Site Control folder to support the narrative; moreover, the development budget and the sources of funds included in the Rental Project Workbook should reconcile to the narrative provided below and documentation provided in the Site Control folder.
Please continue on to the next section if the project's financial structure includes low-income housing tax credits. For non-tax credit projects, this is the end of the section.</t>
  </si>
  <si>
    <t>Yes/No</t>
  </si>
  <si>
    <t>Is there a manager salary expense line item and is the annual management fee  8% of total effective income or $53/unit/month?</t>
  </si>
  <si>
    <t xml:space="preserve">Please note that, if the financing source is not committed or closed at the time of Application, narrative should be completed in the appropriate section of the Financial Narrative. </t>
  </si>
  <si>
    <t>RS MEANS</t>
  </si>
  <si>
    <r>
      <rPr>
        <b/>
        <sz val="12"/>
        <color theme="0"/>
        <rFont val="Arial"/>
        <family val="2"/>
      </rPr>
      <t>For projects that include conventional permanent financing:</t>
    </r>
    <r>
      <rPr>
        <sz val="12"/>
        <color theme="0"/>
        <rFont val="Arial"/>
        <family val="2"/>
      </rPr>
      <t xml:space="preserve">
If the project has not procured a firm commitment(s) and/or a loan proposal(s) for any or all of its permanent financing sources, please provide narrative concerning how the interest rate and loan terms presented on the Debt Service tab in the Rental Project Workbook were estimated in the narrative box; moreover, please provide (as applicable) supporting documentation in the Financial folder of the Application Package as a supplement to the narrative provided below.</t>
    </r>
  </si>
  <si>
    <t xml:space="preserve">2.) For project with scattered sites, please answer the following: </t>
  </si>
  <si>
    <t>a.) If the project involves more than one (1) site, a map/survey should be provided in PDF format to demonstrate the proximity of the sites and the unit layout; please identify in the box below the name of the documentation provided.</t>
  </si>
  <si>
    <t xml:space="preserve">c.)  If the site is unidentified on Google Maps or FFIEC as a result of the project's lot vacancy or pending to be assigned with an address after construction, please provide a map and clarification from the project's architect justifying the project's location. Please identify in the box below the name of the documentation provided. </t>
  </si>
  <si>
    <t>City, County:</t>
  </si>
  <si>
    <t>State/Territory:</t>
  </si>
  <si>
    <t>b.)  Scattered sites/lots should include an architectural/conveyance map; additionally, an illustration of the anticipated building layout(s) is needed if the number of AHP-assisted units is based on beds.  Documentation provided in response to item #2 should be in PDF format; please identify in the box below the name of the documentation provided.</t>
  </si>
  <si>
    <t xml:space="preserve">d.) For projects that involve scattered sites and are requesting points in Donated Properties, please identify the sites being donated below: </t>
  </si>
  <si>
    <t>Site Address</t>
  </si>
  <si>
    <t>Acquisition Date</t>
  </si>
  <si>
    <t>Acquisition Price</t>
  </si>
  <si>
    <t>Appraised Value (if applicable)</t>
  </si>
  <si>
    <t>Worksheet: Financial Narrative</t>
  </si>
  <si>
    <t>Worksheet: Development Budget Supplement (Click to go to that section)</t>
  </si>
  <si>
    <t xml:space="preserve">Complete the requested information, if applicable, and upload appropriate documentation to the AHP System. </t>
  </si>
  <si>
    <t>Complete the requested information, if applicable.</t>
  </si>
  <si>
    <r>
      <rPr>
        <b/>
        <u/>
        <sz val="12"/>
        <rFont val="Arial"/>
        <family val="2"/>
      </rPr>
      <t>Instructions</t>
    </r>
    <r>
      <rPr>
        <b/>
        <sz val="12"/>
        <rFont val="Arial"/>
        <family val="2"/>
      </rPr>
      <t xml:space="preserve">: 
</t>
    </r>
    <r>
      <rPr>
        <sz val="12"/>
        <rFont val="Arial"/>
        <family val="2"/>
      </rPr>
      <t>Complete the following questions below and upload any relevant documentation to the AHP System.</t>
    </r>
  </si>
  <si>
    <t>Project Description</t>
  </si>
  <si>
    <t>1.)  Development Team</t>
  </si>
  <si>
    <t>Development Budget Supplement</t>
  </si>
  <si>
    <r>
      <rPr>
        <sz val="10"/>
        <rFont val="Arial"/>
        <family val="2"/>
      </rPr>
      <t>Section 1:</t>
    </r>
    <r>
      <rPr>
        <b/>
        <sz val="10"/>
        <rFont val="Arial"/>
        <family val="2"/>
      </rPr>
      <t xml:space="preserve">  Funding Sources</t>
    </r>
  </si>
  <si>
    <r>
      <rPr>
        <sz val="10"/>
        <rFont val="Arial"/>
        <family val="2"/>
      </rPr>
      <t xml:space="preserve">Section 1A: </t>
    </r>
    <r>
      <rPr>
        <b/>
        <sz val="10"/>
        <rFont val="Arial"/>
        <family val="2"/>
      </rPr>
      <t xml:space="preserve">Status of </t>
    </r>
    <r>
      <rPr>
        <b/>
        <i/>
        <sz val="10"/>
        <rFont val="Arial"/>
        <family val="2"/>
      </rPr>
      <t>Permanent</t>
    </r>
    <r>
      <rPr>
        <b/>
        <sz val="10"/>
        <rFont val="Arial"/>
        <family val="2"/>
      </rPr>
      <t xml:space="preserve"> Funding Sources</t>
    </r>
  </si>
  <si>
    <r>
      <t xml:space="preserve">Estimated of </t>
    </r>
    <r>
      <rPr>
        <b/>
        <sz val="10"/>
        <rFont val="Arial"/>
        <family val="2"/>
      </rPr>
      <t>Federal</t>
    </r>
    <r>
      <rPr>
        <sz val="10"/>
        <rFont val="Arial"/>
        <family val="2"/>
      </rPr>
      <t xml:space="preserve"> Tax Credit Allocation:</t>
    </r>
  </si>
  <si>
    <r>
      <t xml:space="preserve">Estimated of </t>
    </r>
    <r>
      <rPr>
        <b/>
        <sz val="10"/>
        <rFont val="Arial"/>
        <family val="2"/>
      </rPr>
      <t xml:space="preserve">State </t>
    </r>
    <r>
      <rPr>
        <sz val="10"/>
        <rFont val="Arial"/>
        <family val="2"/>
      </rPr>
      <t>Tax Credit Allocation:</t>
    </r>
  </si>
  <si>
    <t>Financial Narrative</t>
  </si>
  <si>
    <t>20.)</t>
  </si>
  <si>
    <r>
      <rPr>
        <b/>
        <u/>
        <sz val="12"/>
        <color theme="0"/>
        <rFont val="Arial"/>
        <family val="2"/>
      </rPr>
      <t>Vacancy Rate</t>
    </r>
    <r>
      <rPr>
        <b/>
        <sz val="12"/>
        <color theme="0"/>
        <rFont val="Arial"/>
        <family val="2"/>
      </rPr>
      <t>:</t>
    </r>
    <r>
      <rPr>
        <sz val="12"/>
        <color theme="0"/>
        <rFont val="Arial"/>
        <family val="2"/>
      </rPr>
      <t xml:space="preserve"> Provide a brief explanation and appropriate documentation if the vacancy rate reported on the operating budget is not consistent with the historic data.</t>
    </r>
  </si>
  <si>
    <r>
      <rPr>
        <b/>
        <u/>
        <sz val="12"/>
        <color theme="0"/>
        <rFont val="Arial"/>
        <family val="2"/>
      </rPr>
      <t>Occupancy</t>
    </r>
    <r>
      <rPr>
        <b/>
        <sz val="12"/>
        <color theme="0"/>
        <rFont val="Arial"/>
        <family val="2"/>
      </rPr>
      <t>:</t>
    </r>
    <r>
      <rPr>
        <sz val="12"/>
        <color theme="0"/>
        <rFont val="Arial"/>
        <family val="2"/>
      </rPr>
      <t xml:space="preserve"> Provide an explanation if the actual occupancy noted in the Rental Income Verification Workbook (AHP/APP-126) differs from the proposed occupancy detailed in the Rent Plan (RP) tab. </t>
    </r>
  </si>
  <si>
    <r>
      <rPr>
        <b/>
        <sz val="9.5"/>
        <rFont val="AvantGarde Bk BT"/>
        <family val="2"/>
      </rPr>
      <t xml:space="preserve">ID: </t>
    </r>
    <r>
      <rPr>
        <sz val="9.5"/>
        <rFont val="AvantGarde Bk BT"/>
        <family val="2"/>
      </rPr>
      <t>AHP/APP-108: Rental Project Workbook</t>
    </r>
  </si>
  <si>
    <t>Sponsor:</t>
  </si>
  <si>
    <t>Architect:</t>
  </si>
  <si>
    <t>General Contractor:</t>
  </si>
  <si>
    <t>Developer:</t>
  </si>
  <si>
    <t>Property Manager:</t>
  </si>
  <si>
    <t>Consultant:</t>
  </si>
  <si>
    <r>
      <rPr>
        <b/>
        <u/>
        <sz val="10"/>
        <rFont val="Arial"/>
        <family val="2"/>
      </rPr>
      <t>Instructions</t>
    </r>
    <r>
      <rPr>
        <b/>
        <sz val="10"/>
        <rFont val="Arial"/>
        <family val="2"/>
      </rPr>
      <t xml:space="preserve">: </t>
    </r>
    <r>
      <rPr>
        <sz val="10"/>
        <rFont val="Arial"/>
        <family val="2"/>
      </rPr>
      <t xml:space="preserve">The Rental Project Workbook (AHP/APP-108) contains multiple worksheets. On some, you will input information. Others will be filled-in based on formulas linked to those worksheets. These worksheets are write-protected except for the cells in which you are permitted to input data. The information that you input will feed into the formulas that the FHLBNY staff will use during the financial review, of the application, and the draw down review process. We are providing the worksheets used by FHLBNY staff to enable you to identify items that may need to be corrected or explained.  </t>
    </r>
  </si>
  <si>
    <r>
      <rPr>
        <b/>
        <u/>
        <sz val="14"/>
        <rFont val="Arial"/>
        <family val="2"/>
      </rPr>
      <t>Instructions</t>
    </r>
    <r>
      <rPr>
        <b/>
        <sz val="14"/>
        <rFont val="Arial"/>
        <family val="2"/>
      </rPr>
      <t>:</t>
    </r>
    <r>
      <rPr>
        <u/>
        <sz val="14"/>
        <rFont val="Arial"/>
        <family val="2"/>
      </rPr>
      <t xml:space="preserve"> </t>
    </r>
    <r>
      <rPr>
        <sz val="14"/>
        <rFont val="Arial"/>
        <family val="2"/>
      </rPr>
      <t xml:space="preserve">
The following set of questions will reference the financial activity of the project. The answer that is provided should reflect the financial information that is in the RPW. Complete the following set of questions (1-17), if applicable. Any supporting documentation should be uploaded to the AHP System with the Rental Project Workbook. See Project Workbook tab of application for upload prompt.</t>
    </r>
  </si>
  <si>
    <r>
      <rPr>
        <b/>
        <u/>
        <sz val="12"/>
        <color theme="0"/>
        <rFont val="Arial"/>
        <family val="2"/>
      </rPr>
      <t>Financial Feasibility Thresholds</t>
    </r>
    <r>
      <rPr>
        <b/>
        <sz val="12"/>
        <color theme="0"/>
        <rFont val="Arial"/>
        <family val="2"/>
      </rPr>
      <t xml:space="preserve">:  </t>
    </r>
    <r>
      <rPr>
        <sz val="12"/>
        <color theme="0"/>
        <rFont val="Arial"/>
        <family val="2"/>
      </rPr>
      <t xml:space="preserve">Use the space below to provide an explanation for areas on the development or operating budgets that are outside of the FHLBNY’s AHP Project Financial Feasibility Analysis Guidelines. Review the Results tab, any line item with an 'Explain' must be addressed in the fields below. </t>
    </r>
    <r>
      <rPr>
        <b/>
        <sz val="12"/>
        <color theme="0"/>
        <rFont val="Arial"/>
        <family val="2"/>
      </rPr>
      <t xml:space="preserve">
</t>
    </r>
    <r>
      <rPr>
        <b/>
        <u/>
        <sz val="12"/>
        <color theme="0"/>
        <rFont val="Arial"/>
        <family val="2"/>
      </rPr>
      <t>Financial Feasibility Thresholds Documentation</t>
    </r>
    <r>
      <rPr>
        <b/>
        <sz val="12"/>
        <color theme="0"/>
        <rFont val="Arial"/>
        <family val="2"/>
      </rPr>
      <t xml:space="preserve">:  Furnish the following documentation to support financial feasibility threshold outliers:        </t>
    </r>
  </si>
  <si>
    <r>
      <t>Reserves</t>
    </r>
    <r>
      <rPr>
        <b/>
        <sz val="12"/>
        <color theme="0"/>
        <rFont val="Arial"/>
        <family val="2"/>
      </rPr>
      <t>:</t>
    </r>
    <r>
      <rPr>
        <b/>
        <u/>
        <sz val="12"/>
        <color theme="0"/>
        <rFont val="Arial"/>
        <family val="2"/>
      </rPr>
      <t xml:space="preserve">
</t>
    </r>
    <r>
      <rPr>
        <sz val="12"/>
        <color theme="0"/>
        <rFont val="Arial"/>
        <family val="2"/>
      </rPr>
      <t>1.) If the development budget includes Capitalized Reserves</t>
    </r>
  </si>
  <si>
    <r>
      <t>Working Capital and/or Escrows</t>
    </r>
    <r>
      <rPr>
        <b/>
        <sz val="12"/>
        <color theme="0"/>
        <rFont val="Arial"/>
        <family val="2"/>
      </rPr>
      <t>:</t>
    </r>
    <r>
      <rPr>
        <b/>
        <u/>
        <sz val="12"/>
        <color theme="0"/>
        <rFont val="Arial"/>
        <family val="2"/>
      </rPr>
      <t xml:space="preserve">
</t>
    </r>
    <r>
      <rPr>
        <sz val="12"/>
        <color theme="0"/>
        <rFont val="Arial"/>
        <family val="2"/>
      </rPr>
      <t xml:space="preserve">1.) If the development budget includes </t>
    </r>
    <r>
      <rPr>
        <b/>
        <u/>
        <sz val="12"/>
        <color theme="0"/>
        <rFont val="Arial"/>
        <family val="2"/>
      </rPr>
      <t>Working Capital and/or Escrows</t>
    </r>
  </si>
  <si>
    <r>
      <rPr>
        <b/>
        <u/>
        <sz val="12"/>
        <color theme="0"/>
        <rFont val="Arial"/>
        <family val="2"/>
      </rPr>
      <t>Developer's Fee</t>
    </r>
    <r>
      <rPr>
        <b/>
        <sz val="12"/>
        <color theme="0"/>
        <rFont val="Arial"/>
        <family val="2"/>
      </rPr>
      <t>:</t>
    </r>
    <r>
      <rPr>
        <sz val="12"/>
        <color theme="0"/>
        <rFont val="Arial"/>
        <family val="2"/>
      </rPr>
      <t xml:space="preserve"> The developer fee must be </t>
    </r>
    <r>
      <rPr>
        <b/>
        <u/>
        <sz val="12"/>
        <color theme="0"/>
        <rFont val="Arial"/>
        <family val="2"/>
      </rPr>
      <t>established at time of application</t>
    </r>
    <r>
      <rPr>
        <sz val="12"/>
        <color theme="0"/>
        <rFont val="Arial"/>
        <family val="2"/>
      </rPr>
      <t xml:space="preserve">.
</t>
    </r>
    <r>
      <rPr>
        <b/>
        <u/>
        <sz val="12"/>
        <color theme="0"/>
        <rFont val="Arial"/>
        <family val="2"/>
      </rPr>
      <t>Note</t>
    </r>
    <r>
      <rPr>
        <sz val="12"/>
        <color theme="0"/>
        <rFont val="Arial"/>
        <family val="2"/>
      </rPr>
      <t>: If an AHP commitment is awarded to assist in the financing of your project and it is later determined that the developer fee was subsequently increased, and that increase cannot be substantiated or is above the AHP feasibility threshold, the AHP Staff reserves the right to de-obligate all or a portion of the AHP subsidy. Please provide acknowledgement of the above statement (500 Characters Maximum). 
Please reference any relevant document filed with the application and used to establish this narrative.</t>
    </r>
  </si>
  <si>
    <r>
      <rPr>
        <b/>
        <u/>
        <sz val="12"/>
        <color theme="0"/>
        <rFont val="Arial"/>
        <family val="2"/>
      </rPr>
      <t>Deferred Developer's Fee</t>
    </r>
    <r>
      <rPr>
        <sz val="12"/>
        <color theme="0"/>
        <rFont val="Arial"/>
        <family val="2"/>
      </rPr>
      <t>: If the project will be deferring a portion of the developer's fee as a source of permanent funding, please provide the repayment terms. Please ensure the information is detailed in the Debt Service tab (500 Characters Maximum).</t>
    </r>
  </si>
  <si>
    <r>
      <rPr>
        <b/>
        <u/>
        <sz val="12"/>
        <color theme="0"/>
        <rFont val="Arial"/>
        <family val="2"/>
      </rPr>
      <t>Cash Flow during Construction</t>
    </r>
    <r>
      <rPr>
        <b/>
        <sz val="12"/>
        <color theme="0"/>
        <rFont val="Arial"/>
        <family val="2"/>
      </rPr>
      <t>:</t>
    </r>
    <r>
      <rPr>
        <sz val="12"/>
        <color theme="0"/>
        <rFont val="Arial"/>
        <family val="2"/>
      </rPr>
      <t xml:space="preserve"> Provide a description of the arrangements made to meet cash flow needs during the construction period in order to complete the project.  The description provided should identify the funds available to the project in order to complete the development work that the AHP subsidy will reimburse (500 Characters Maximum) 
Please reference any relevant document filed with the application and used to establish this narrative.</t>
    </r>
  </si>
  <si>
    <r>
      <t>Existing Reserves</t>
    </r>
    <r>
      <rPr>
        <b/>
        <sz val="12"/>
        <color theme="0"/>
        <rFont val="Arial"/>
        <family val="2"/>
      </rPr>
      <t>:</t>
    </r>
    <r>
      <rPr>
        <sz val="12"/>
        <color theme="0"/>
        <rFont val="Arial"/>
        <family val="2"/>
      </rPr>
      <t xml:space="preserve"> For projects with existing reserves,  
1.) If there is no contribution of existing reserve, please provide clarification. 
2.) If exisiting reserves are committed:
   a. Provide documentation to evidence the current balance of the reserves. 
   b. Identify the percentage of reserves that will be contributed to the project's proposed 
       development. 
   c. Provide clarification how the level of the reserve committed was determined.
Please reference any relevant document filed with the application and used to establish this narrative. (500 Characters Maximum).</t>
    </r>
  </si>
  <si>
    <r>
      <t>Existing Debt</t>
    </r>
    <r>
      <rPr>
        <b/>
        <sz val="12"/>
        <color theme="0"/>
        <rFont val="Arial"/>
        <family val="2"/>
      </rPr>
      <t>:</t>
    </r>
    <r>
      <rPr>
        <sz val="12"/>
        <color theme="0"/>
        <rFont val="Arial"/>
        <family val="2"/>
      </rPr>
      <t xml:space="preserve"> For projects with existing debt, 1.) Provide the original note and mortgage of the existing debt.  2.) Provide a statement as evidence of the current balance.  (500 Characters Maximum).
Please reference any relevant document filed with the application and used to establish this narrative.</t>
    </r>
  </si>
  <si>
    <r>
      <t>Commercial Space/Non-housing Areas</t>
    </r>
    <r>
      <rPr>
        <b/>
        <sz val="12"/>
        <color theme="0"/>
        <rFont val="Arial"/>
        <family val="2"/>
      </rPr>
      <t>:</t>
    </r>
    <r>
      <rPr>
        <sz val="12"/>
        <color theme="0"/>
        <rFont val="Arial"/>
        <family val="2"/>
      </rPr>
      <t xml:space="preserve"> For projects containing commercial space or other non-housing areas (such as management offices, meeting rooms, social service or recreational areas), provide a statement that no AHP funds will be used to construct and/or rehabilitate such space. Identify which funding sources will be used to construct and/or rehabilitate such space (500 Characters Maximum).
Please reference any relevant document filed with the application and used to establish this narrative.</t>
    </r>
  </si>
  <si>
    <r>
      <t>Social Services Budget</t>
    </r>
    <r>
      <rPr>
        <b/>
        <sz val="12"/>
        <color theme="0"/>
        <rFont val="Arial"/>
        <family val="2"/>
      </rPr>
      <t>:</t>
    </r>
    <r>
      <rPr>
        <sz val="12"/>
        <color theme="0"/>
        <rFont val="Arial"/>
        <family val="2"/>
      </rPr>
      <t xml:space="preserve"> For projects providing social services, provide a 15-year pro forma budget for the social service income and expenses within the Pro Forma (Social) tab.                                                                                                             
If the project receives subsidy for the social services, please identify and document which funding source will be providing financing for the social service budget. Note that social services may not be funded out of operating income from the AHP-assisted units (500 Characters Maximum).</t>
    </r>
  </si>
  <si>
    <r>
      <rPr>
        <b/>
        <u/>
        <sz val="12"/>
        <color theme="0"/>
        <rFont val="Arial"/>
        <family val="2"/>
      </rPr>
      <t>Rental Subsidy</t>
    </r>
    <r>
      <rPr>
        <b/>
        <sz val="12"/>
        <color theme="0"/>
        <rFont val="Arial"/>
        <family val="2"/>
      </rPr>
      <t>:</t>
    </r>
    <r>
      <rPr>
        <sz val="12"/>
        <color theme="0"/>
        <rFont val="Arial"/>
        <family val="2"/>
      </rPr>
      <t xml:space="preserve"> For projects that receive or will receive rental subsidy, please record the subsidy provider in the box below and furnish third party evidence from the source funder.  Please clarify the process of obtaining the rental subsidy and the anticipated approval date if the project has not yet received a commitment or contract from the source funder (500 Characters Maximum). 
Please reference any relevant document filed with the application and used to establish this narrative.</t>
    </r>
  </si>
  <si>
    <r>
      <rPr>
        <b/>
        <u/>
        <sz val="12"/>
        <color theme="0"/>
        <rFont val="Arial"/>
        <family val="2"/>
      </rPr>
      <t>Operating Expenses</t>
    </r>
    <r>
      <rPr>
        <b/>
        <sz val="12"/>
        <color theme="0"/>
        <rFont val="Arial"/>
        <family val="2"/>
      </rPr>
      <t>:</t>
    </r>
    <r>
      <rPr>
        <sz val="12"/>
        <color theme="0"/>
        <rFont val="Arial"/>
        <family val="2"/>
      </rPr>
      <t xml:space="preserve"> For all line items in the operating budget that are reported as $0.00, provide an explanation (500 Characters Maximum). </t>
    </r>
  </si>
  <si>
    <r>
      <rPr>
        <b/>
        <u/>
        <sz val="12"/>
        <color theme="0"/>
        <rFont val="Arial"/>
        <family val="2"/>
      </rPr>
      <t>Operating Cash Flow</t>
    </r>
    <r>
      <rPr>
        <b/>
        <sz val="12"/>
        <color theme="0"/>
        <rFont val="Arial"/>
        <family val="2"/>
      </rPr>
      <t>:</t>
    </r>
    <r>
      <rPr>
        <sz val="12"/>
        <color theme="0"/>
        <rFont val="Arial"/>
        <family val="2"/>
      </rPr>
      <t xml:space="preserve"> Provide an explanation on how the project will handle excess cash flow (500 Characters Maximum).</t>
    </r>
  </si>
  <si>
    <r>
      <t>Project-Specific Employee Salaries</t>
    </r>
    <r>
      <rPr>
        <b/>
        <sz val="12"/>
        <color theme="0"/>
        <rFont val="Arial"/>
        <family val="2"/>
      </rPr>
      <t>:</t>
    </r>
    <r>
      <rPr>
        <sz val="12"/>
        <color theme="0"/>
        <rFont val="Arial"/>
        <family val="2"/>
      </rPr>
      <t xml:space="preserve"> For employees whose salaries will be paid through line items in the operating budget, provide a brief job description that includes the title and salary.</t>
    </r>
    <r>
      <rPr>
        <b/>
        <sz val="12"/>
        <color theme="0"/>
        <rFont val="Arial"/>
        <family val="2"/>
      </rPr>
      <t xml:space="preserve"> Specify which line items on the operating budget these descriptions relate to </t>
    </r>
    <r>
      <rPr>
        <sz val="12"/>
        <color theme="0"/>
        <rFont val="Arial"/>
        <family val="2"/>
      </rPr>
      <t>(500 Characters Maximum).</t>
    </r>
  </si>
  <si>
    <r>
      <rPr>
        <b/>
        <u/>
        <sz val="12"/>
        <color theme="0"/>
        <rFont val="Arial"/>
        <family val="2"/>
      </rPr>
      <t>Utility Costs</t>
    </r>
    <r>
      <rPr>
        <b/>
        <sz val="12"/>
        <color theme="0"/>
        <rFont val="Arial"/>
        <family val="2"/>
      </rPr>
      <t>:</t>
    </r>
    <r>
      <rPr>
        <sz val="12"/>
        <color theme="0"/>
        <rFont val="Arial"/>
        <family val="2"/>
      </rPr>
      <t xml:space="preserve"> Provide a letter from the Project's management company to indicate how the project-paid utilities were estimated.
Please reference any relevant document filed with the application and used to establish this narrative.</t>
    </r>
  </si>
  <si>
    <r>
      <rPr>
        <b/>
        <u/>
        <sz val="12"/>
        <color theme="0"/>
        <rFont val="Arial"/>
        <family val="2"/>
      </rPr>
      <t>Ancillary Income</t>
    </r>
    <r>
      <rPr>
        <b/>
        <sz val="12"/>
        <color theme="0"/>
        <rFont val="Arial"/>
        <family val="2"/>
      </rPr>
      <t>:</t>
    </r>
    <r>
      <rPr>
        <sz val="12"/>
        <color theme="0"/>
        <rFont val="Arial"/>
        <family val="2"/>
      </rPr>
      <t xml:space="preserve"> For projects with ancillary income noted on the operating budget, provide the source of the income and how the amount was determined (500 Characters Maximum).</t>
    </r>
  </si>
  <si>
    <r>
      <rPr>
        <b/>
        <u/>
        <sz val="12"/>
        <color theme="0"/>
        <rFont val="Arial"/>
        <family val="2"/>
      </rPr>
      <t>Approved Development/Operating Budget</t>
    </r>
    <r>
      <rPr>
        <b/>
        <sz val="12"/>
        <color theme="0"/>
        <rFont val="Arial"/>
        <family val="2"/>
      </rPr>
      <t>:</t>
    </r>
    <r>
      <rPr>
        <sz val="12"/>
        <color theme="0"/>
        <rFont val="Arial"/>
        <family val="2"/>
      </rPr>
      <t xml:space="preserve"> Provide the Development and Operating budgets reviewed and approved by the tax allocating agency and/or the project's lenders and funders, if available.  If "Not Available", please indicate in the text box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</si>
</sst>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 numFmtId="167" formatCode="0.000"/>
    <numFmt numFmtId="168" formatCode="0.000%"/>
    <numFmt numFmtId="169" formatCode="#&quot;BR&quot;\ "/>
    <numFmt numFmtId="170" formatCode="0&quot;BR/SRO&quot;\ "/>
    <numFmt numFmtId="171" formatCode="_(&quot;$&quot;* #,##0_);_(&quot;$&quot;* \(#,##0\);_(&quot;$&quot;* &quot;-&quot;??_);_(@_)"/>
    <numFmt numFmtId="172" formatCode="#.##0\X\ &quot;DSCR&quot;"/>
    <numFmt numFmtId="173" formatCode="&quot;Loan Size - using an int. rate of&quot;\ ##.##%"/>
    <numFmt numFmtId="174" formatCode="&quot;PV with a discount rate of&quot;\ ###.00%"/>
    <numFmt numFmtId="175" formatCode="0%&quot; AMI&quot;"/>
    <numFmt numFmtId="176" formatCode="0\)"/>
    <numFmt numFmtId="177" formatCode="0&quot;BR&quot;\ "/>
    <numFmt numFmtId="178" formatCode="0&quot;BR&quot;"/>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b/>
      <sz val="11"/>
      <name val="Arial"/>
      <family val="2"/>
    </font>
    <font>
      <sz val="11"/>
      <name val="Arial"/>
      <family val="2"/>
    </font>
    <font>
      <sz val="11"/>
      <name val="Arial"/>
      <family val="2"/>
    </font>
    <font>
      <b/>
      <u/>
      <sz val="11"/>
      <name val="Arial"/>
      <family val="2"/>
    </font>
    <font>
      <sz val="10"/>
      <name val="Arial"/>
      <family val="2"/>
    </font>
    <font>
      <b/>
      <u/>
      <sz val="10"/>
      <name val="Arial"/>
      <family val="2"/>
    </font>
    <font>
      <u/>
      <sz val="10"/>
      <name val="Arial"/>
      <family val="2"/>
    </font>
    <font>
      <sz val="8"/>
      <name val="Arial"/>
      <family val="2"/>
    </font>
    <font>
      <b/>
      <u/>
      <sz val="11"/>
      <name val="Arial"/>
      <family val="2"/>
    </font>
    <font>
      <sz val="8"/>
      <color indexed="81"/>
      <name val="Tahoma"/>
      <family val="2"/>
    </font>
    <font>
      <b/>
      <sz val="8"/>
      <color indexed="81"/>
      <name val="Tahoma"/>
      <family val="2"/>
    </font>
    <font>
      <sz val="12"/>
      <name val="Times New Roman"/>
      <family val="1"/>
    </font>
    <font>
      <sz val="10"/>
      <name val="Arial"/>
      <family val="2"/>
    </font>
    <font>
      <sz val="10"/>
      <color indexed="81"/>
      <name val="Tahoma"/>
      <family val="2"/>
    </font>
    <font>
      <b/>
      <sz val="10"/>
      <color indexed="81"/>
      <name val="Tahoma"/>
      <family val="2"/>
    </font>
    <font>
      <sz val="10"/>
      <color indexed="9"/>
      <name val="Arial"/>
      <family val="2"/>
    </font>
    <font>
      <sz val="10"/>
      <color indexed="10"/>
      <name val="Arial"/>
      <family val="2"/>
    </font>
    <font>
      <sz val="8"/>
      <name val="Verdana"/>
      <family val="2"/>
    </font>
    <font>
      <b/>
      <sz val="11"/>
      <color indexed="9"/>
      <name val="Arial"/>
      <family val="2"/>
    </font>
    <font>
      <sz val="11"/>
      <color theme="1"/>
      <name val="Calibri"/>
      <family val="2"/>
      <scheme val="minor"/>
    </font>
    <font>
      <u/>
      <sz val="7"/>
      <color theme="10"/>
      <name val="Arial"/>
      <family val="2"/>
    </font>
    <font>
      <sz val="10"/>
      <color theme="0"/>
      <name val="Arial"/>
      <family val="2"/>
    </font>
    <font>
      <sz val="10"/>
      <color rgb="FFFF0000"/>
      <name val="Arial"/>
      <family val="2"/>
    </font>
    <font>
      <u/>
      <sz val="10"/>
      <color theme="10"/>
      <name val="Arial"/>
      <family val="2"/>
    </font>
    <font>
      <sz val="11"/>
      <name val="Calibri"/>
      <family val="2"/>
      <scheme val="minor"/>
    </font>
    <font>
      <b/>
      <sz val="11"/>
      <name val="Calibri"/>
      <family val="2"/>
      <scheme val="minor"/>
    </font>
    <font>
      <sz val="11"/>
      <name val="Calibri"/>
      <family val="2"/>
    </font>
    <font>
      <b/>
      <sz val="10"/>
      <name val="AvantGarde Md BT"/>
      <family val="2"/>
    </font>
    <font>
      <sz val="10"/>
      <name val="AvantGarde Md BT"/>
      <family val="2"/>
    </font>
    <font>
      <b/>
      <sz val="10"/>
      <name val="Tahoma"/>
      <family val="2"/>
    </font>
    <font>
      <sz val="10"/>
      <name val="Tahoma"/>
      <family val="2"/>
    </font>
    <font>
      <u/>
      <sz val="10"/>
      <color theme="10"/>
      <name val="Tahoma"/>
      <family val="2"/>
    </font>
    <font>
      <sz val="8"/>
      <name val="Tahoma"/>
      <family val="2"/>
    </font>
    <font>
      <sz val="10"/>
      <color rgb="FFFF0000"/>
      <name val="Tahoma"/>
      <family val="2"/>
    </font>
    <font>
      <sz val="10"/>
      <color indexed="9"/>
      <name val="Tahoma"/>
      <family val="2"/>
    </font>
    <font>
      <b/>
      <sz val="12"/>
      <name val="Tahoma"/>
      <family val="2"/>
    </font>
    <font>
      <b/>
      <u/>
      <sz val="10"/>
      <name val="Tahoma"/>
      <family val="2"/>
    </font>
    <font>
      <sz val="10"/>
      <color theme="0"/>
      <name val="Tahoma"/>
      <family val="2"/>
    </font>
    <font>
      <sz val="11"/>
      <color rgb="FFFF0000"/>
      <name val="Calibri"/>
      <family val="2"/>
      <scheme val="minor"/>
    </font>
    <font>
      <b/>
      <sz val="11"/>
      <color theme="1"/>
      <name val="Calibri"/>
      <family val="2"/>
      <scheme val="minor"/>
    </font>
    <font>
      <sz val="11"/>
      <color theme="1"/>
      <name val="Arial"/>
      <family val="2"/>
    </font>
    <font>
      <u/>
      <sz val="11"/>
      <color theme="1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font>
    <font>
      <b/>
      <sz val="10"/>
      <color theme="1"/>
      <name val="Arial"/>
      <family val="2"/>
    </font>
    <font>
      <sz val="10"/>
      <color theme="1"/>
      <name val="Arial"/>
      <family val="2"/>
    </font>
    <font>
      <i/>
      <sz val="10"/>
      <name val="Arial"/>
      <family val="2"/>
    </font>
    <font>
      <u/>
      <sz val="10"/>
      <color theme="11"/>
      <name val="Arial"/>
      <family val="2"/>
    </font>
    <font>
      <b/>
      <sz val="11"/>
      <color theme="1"/>
      <name val="Arial"/>
      <family val="2"/>
    </font>
    <font>
      <b/>
      <sz val="12"/>
      <color theme="1"/>
      <name val="Arial"/>
      <family val="2"/>
    </font>
    <font>
      <b/>
      <sz val="10"/>
      <color theme="0"/>
      <name val="Arial"/>
      <family val="2"/>
    </font>
    <font>
      <b/>
      <u/>
      <sz val="10"/>
      <color theme="0"/>
      <name val="Arial"/>
      <family val="2"/>
    </font>
    <font>
      <b/>
      <i/>
      <u/>
      <sz val="10"/>
      <color theme="1"/>
      <name val="Arial"/>
      <family val="2"/>
    </font>
    <font>
      <b/>
      <u/>
      <sz val="10"/>
      <color theme="1"/>
      <name val="Arial"/>
      <family val="2"/>
    </font>
    <font>
      <u/>
      <sz val="10"/>
      <color theme="0"/>
      <name val="Arial"/>
      <family val="2"/>
    </font>
    <font>
      <b/>
      <i/>
      <sz val="10"/>
      <color theme="0"/>
      <name val="Arial"/>
      <family val="2"/>
    </font>
    <font>
      <b/>
      <sz val="10"/>
      <color rgb="FFFF0000"/>
      <name val="Arial"/>
      <family val="2"/>
    </font>
    <font>
      <sz val="7"/>
      <color theme="0"/>
      <name val="Arial"/>
      <family val="2"/>
    </font>
    <font>
      <sz val="11"/>
      <color theme="0"/>
      <name val="Calibri"/>
      <family val="2"/>
      <scheme val="minor"/>
    </font>
    <font>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8"/>
      <color theme="3"/>
      <name val="Cambria"/>
      <family val="2"/>
      <scheme val="major"/>
    </font>
    <font>
      <u/>
      <sz val="11"/>
      <color theme="10"/>
      <name val="Calibri"/>
      <family val="2"/>
    </font>
    <font>
      <b/>
      <sz val="9"/>
      <name val="Arial"/>
      <family val="2"/>
    </font>
    <font>
      <b/>
      <sz val="9"/>
      <color theme="0"/>
      <name val="Arial"/>
      <family val="2"/>
    </font>
    <font>
      <i/>
      <sz val="9"/>
      <name val="Arial"/>
      <family val="2"/>
    </font>
    <font>
      <sz val="9"/>
      <color indexed="8"/>
      <name val="Arial"/>
      <family val="2"/>
    </font>
    <font>
      <u/>
      <sz val="9"/>
      <name val="Arial"/>
      <family val="2"/>
    </font>
    <font>
      <u/>
      <sz val="11"/>
      <color theme="0"/>
      <name val="Calibri"/>
      <family val="2"/>
      <scheme val="minor"/>
    </font>
    <font>
      <sz val="10"/>
      <color indexed="8"/>
      <name val="Arial"/>
      <family val="2"/>
    </font>
    <font>
      <b/>
      <u/>
      <sz val="10"/>
      <color theme="10"/>
      <name val="Arial"/>
      <family val="2"/>
    </font>
    <font>
      <sz val="9"/>
      <color indexed="81"/>
      <name val="Tahoma"/>
      <family val="2"/>
    </font>
    <font>
      <b/>
      <sz val="9"/>
      <color indexed="81"/>
      <name val="Tahoma"/>
      <family val="2"/>
    </font>
    <font>
      <sz val="9"/>
      <color theme="1"/>
      <name val="Arial"/>
      <family val="2"/>
    </font>
    <font>
      <sz val="10"/>
      <name val="Arial "/>
    </font>
    <font>
      <b/>
      <sz val="10"/>
      <color indexed="81"/>
      <name val="Arial"/>
      <family val="2"/>
    </font>
    <font>
      <sz val="10"/>
      <color indexed="81"/>
      <name val="Arial"/>
      <family val="2"/>
    </font>
    <font>
      <sz val="12"/>
      <name val="Arial"/>
      <family val="2"/>
    </font>
    <font>
      <b/>
      <sz val="12"/>
      <name val="Arial"/>
      <family val="2"/>
    </font>
    <font>
      <b/>
      <sz val="12"/>
      <color theme="0"/>
      <name val="Arial"/>
      <family val="2"/>
    </font>
    <font>
      <sz val="11"/>
      <color theme="0"/>
      <name val="Arial"/>
      <family val="2"/>
    </font>
    <font>
      <sz val="12"/>
      <color theme="0"/>
      <name val="Arial"/>
      <family val="2"/>
    </font>
    <font>
      <b/>
      <u/>
      <sz val="12"/>
      <color theme="0"/>
      <name val="Arial"/>
      <family val="2"/>
    </font>
    <font>
      <b/>
      <sz val="11"/>
      <color theme="0"/>
      <name val="Arial"/>
      <family val="2"/>
    </font>
    <font>
      <sz val="12"/>
      <color theme="1"/>
      <name val="Arial"/>
      <family val="2"/>
    </font>
    <font>
      <b/>
      <u/>
      <sz val="12"/>
      <color theme="1"/>
      <name val="Arial"/>
      <family val="2"/>
    </font>
    <font>
      <b/>
      <sz val="16"/>
      <color theme="1"/>
      <name val="Arial"/>
      <family val="2"/>
    </font>
    <font>
      <b/>
      <u/>
      <sz val="12"/>
      <name val="Arial"/>
      <family val="2"/>
    </font>
    <font>
      <b/>
      <sz val="16"/>
      <name val="Arial"/>
      <family val="2"/>
    </font>
    <font>
      <b/>
      <i/>
      <sz val="10"/>
      <name val="Arial"/>
      <family val="2"/>
    </font>
    <font>
      <sz val="9.5"/>
      <name val="AvantGarde Bk BT"/>
      <family val="2"/>
    </font>
    <font>
      <sz val="9.5"/>
      <name val="AvantGarde Md BT"/>
      <family val="2"/>
    </font>
    <font>
      <sz val="14"/>
      <name val="Arial"/>
      <family val="2"/>
    </font>
    <font>
      <b/>
      <u/>
      <sz val="14"/>
      <name val="Arial"/>
      <family val="2"/>
    </font>
    <font>
      <u/>
      <sz val="14"/>
      <name val="Arial"/>
      <family val="2"/>
    </font>
    <font>
      <b/>
      <sz val="9.5"/>
      <name val="AvantGarde Bk BT"/>
      <family val="2"/>
    </font>
    <font>
      <b/>
      <sz val="14"/>
      <name val="Arial"/>
      <family val="2"/>
    </font>
  </fonts>
  <fills count="82">
    <fill>
      <patternFill patternType="none"/>
    </fill>
    <fill>
      <patternFill patternType="gray125"/>
    </fill>
    <fill>
      <patternFill patternType="gray0625"/>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indexed="8"/>
        <bgColor indexed="64"/>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
      <patternFill patternType="solid">
        <fgColor rgb="FFFFCC9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1"/>
        <bgColor indexed="64"/>
      </patternFill>
    </fill>
    <fill>
      <patternFill patternType="gray0625">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09A"/>
        <bgColor indexed="64"/>
      </patternFill>
    </fill>
    <fill>
      <patternFill patternType="solid">
        <fgColor theme="3" tint="-0.249977111117893"/>
        <bgColor indexed="64"/>
      </patternFill>
    </fill>
    <fill>
      <patternFill patternType="solid">
        <fgColor theme="5"/>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1B3A6B"/>
        <bgColor indexed="64"/>
      </patternFill>
    </fill>
    <fill>
      <patternFill patternType="solid">
        <fgColor rgb="FFFF0000"/>
        <bgColor indexed="64"/>
      </patternFill>
    </fill>
    <fill>
      <patternFill patternType="solid">
        <fgColor theme="0" tint="-0.499984740745262"/>
        <bgColor indexed="64"/>
      </patternFill>
    </fill>
    <fill>
      <patternFill patternType="solid">
        <fgColor rgb="FFC0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05E"/>
        <bgColor indexed="64"/>
      </patternFill>
    </fill>
    <fill>
      <patternFill patternType="solid">
        <fgColor rgb="FFFFFF00"/>
        <bgColor indexed="64"/>
      </patternFill>
    </fill>
    <fill>
      <patternFill patternType="solid">
        <fgColor rgb="FF111F66"/>
        <bgColor indexed="64"/>
      </patternFill>
    </fill>
  </fills>
  <borders count="121">
    <border>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top/>
      <bottom style="thin">
        <color indexed="22"/>
      </bottom>
      <diagonal/>
    </border>
    <border>
      <left/>
      <right style="thin">
        <color indexed="22"/>
      </right>
      <top/>
      <bottom/>
      <diagonal/>
    </border>
    <border>
      <left/>
      <right style="thin">
        <color indexed="22"/>
      </right>
      <top style="medium">
        <color auto="1"/>
      </top>
      <bottom/>
      <diagonal/>
    </border>
    <border>
      <left style="thin">
        <color auto="1"/>
      </left>
      <right style="thin">
        <color auto="1"/>
      </right>
      <top/>
      <bottom/>
      <diagonal/>
    </border>
    <border>
      <left/>
      <right style="thin">
        <color indexed="22"/>
      </right>
      <top/>
      <bottom style="thin">
        <color indexed="22"/>
      </bottom>
      <diagonal/>
    </border>
    <border>
      <left/>
      <right/>
      <top style="thin">
        <color indexed="22"/>
      </top>
      <bottom/>
      <diagonal/>
    </border>
    <border>
      <left style="thin">
        <color auto="1"/>
      </left>
      <right/>
      <top style="medium">
        <color auto="1"/>
      </top>
      <bottom style="medium">
        <color auto="1"/>
      </bottom>
      <diagonal/>
    </border>
    <border>
      <left style="thin">
        <color auto="1"/>
      </left>
      <right/>
      <top/>
      <bottom style="medium">
        <color auto="1"/>
      </bottom>
      <diagonal/>
    </border>
    <border>
      <left/>
      <right style="medium">
        <color auto="1"/>
      </right>
      <top/>
      <bottom/>
      <diagonal/>
    </border>
    <border>
      <left style="thin">
        <color auto="1"/>
      </left>
      <right style="medium">
        <color auto="1"/>
      </right>
      <top/>
      <bottom/>
      <diagonal/>
    </border>
    <border>
      <left/>
      <right style="thin">
        <color indexed="22"/>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indexed="22"/>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77111117893"/>
      </top>
      <bottom/>
      <diagonal/>
    </border>
    <border>
      <left/>
      <right style="thin">
        <color indexed="22"/>
      </right>
      <top/>
      <bottom style="thin">
        <color theme="0" tint="-0.249977111117893"/>
      </bottom>
      <diagonal/>
    </border>
    <border>
      <left style="medium">
        <color auto="1"/>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right/>
      <top/>
      <bottom style="double">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top/>
      <bottom style="thin">
        <color theme="0" tint="-0.499984740745262"/>
      </bottom>
      <diagonal/>
    </border>
  </borders>
  <cellStyleXfs count="373">
    <xf numFmtId="0" fontId="0" fillId="0" borderId="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59" fillId="0" borderId="0" applyNumberFormat="0" applyFill="0" applyBorder="0" applyAlignment="0" applyProtection="0">
      <alignment vertical="top"/>
      <protection locked="0"/>
    </xf>
    <xf numFmtId="0" fontId="37" fillId="0" borderId="0"/>
    <xf numFmtId="0" fontId="37" fillId="0" borderId="0"/>
    <xf numFmtId="0" fontId="58" fillId="0" borderId="0"/>
    <xf numFmtId="0" fontId="58" fillId="0" borderId="0"/>
    <xf numFmtId="0" fontId="41"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9" fillId="0" borderId="0" applyNumberFormat="0" applyFill="0" applyBorder="0" applyAlignment="0" applyProtection="0">
      <alignmen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28" fillId="0" borderId="0"/>
    <xf numFmtId="0" fontId="28" fillId="0" borderId="0"/>
    <xf numFmtId="0" fontId="27" fillId="0" borderId="0"/>
    <xf numFmtId="43"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19" borderId="0" applyNumberFormat="0" applyBorder="0" applyAlignment="0" applyProtection="0"/>
    <xf numFmtId="0" fontId="81" fillId="22" borderId="0" applyNumberFormat="0" applyBorder="0" applyAlignment="0" applyProtection="0"/>
    <xf numFmtId="0" fontId="81" fillId="25" borderId="0" applyNumberFormat="0" applyBorder="0" applyAlignment="0" applyProtection="0"/>
    <xf numFmtId="0" fontId="82" fillId="26"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33" borderId="0" applyNumberFormat="0" applyBorder="0" applyAlignment="0" applyProtection="0"/>
    <xf numFmtId="0" fontId="83" fillId="17" borderId="0" applyNumberFormat="0" applyBorder="0" applyAlignment="0" applyProtection="0"/>
    <xf numFmtId="0" fontId="84" fillId="34" borderId="46" applyNumberFormat="0" applyAlignment="0" applyProtection="0"/>
    <xf numFmtId="0" fontId="85" fillId="35" borderId="47" applyNumberFormat="0" applyAlignment="0" applyProtection="0"/>
    <xf numFmtId="0" fontId="86" fillId="0" borderId="0" applyNumberFormat="0" applyFill="0" applyBorder="0" applyAlignment="0" applyProtection="0"/>
    <xf numFmtId="0" fontId="87" fillId="18" borderId="0" applyNumberFormat="0" applyBorder="0" applyAlignment="0" applyProtection="0"/>
    <xf numFmtId="0" fontId="88" fillId="0" borderId="48" applyNumberFormat="0" applyFill="0" applyAlignment="0" applyProtection="0"/>
    <xf numFmtId="0" fontId="89" fillId="0" borderId="49" applyNumberFormat="0" applyFill="0" applyAlignment="0" applyProtection="0"/>
    <xf numFmtId="0" fontId="90" fillId="0" borderId="50" applyNumberFormat="0" applyFill="0" applyAlignment="0" applyProtection="0"/>
    <xf numFmtId="0" fontId="90" fillId="0" borderId="0" applyNumberFormat="0" applyFill="0" applyBorder="0" applyAlignment="0" applyProtection="0"/>
    <xf numFmtId="0" fontId="91" fillId="21" borderId="46" applyNumberFormat="0" applyAlignment="0" applyProtection="0"/>
    <xf numFmtId="0" fontId="92" fillId="0" borderId="51" applyNumberFormat="0" applyFill="0" applyAlignment="0" applyProtection="0"/>
    <xf numFmtId="0" fontId="93" fillId="36" borderId="0" applyNumberFormat="0" applyBorder="0" applyAlignment="0" applyProtection="0"/>
    <xf numFmtId="0" fontId="37" fillId="37" borderId="1" applyNumberFormat="0" applyFont="0" applyAlignment="0" applyProtection="0"/>
    <xf numFmtId="0" fontId="94" fillId="34" borderId="52" applyNumberFormat="0" applyAlignment="0" applyProtection="0"/>
    <xf numFmtId="0" fontId="95" fillId="0" borderId="0" applyNumberFormat="0" applyFill="0" applyBorder="0" applyAlignment="0" applyProtection="0"/>
    <xf numFmtId="0" fontId="96" fillId="0" borderId="53" applyNumberFormat="0" applyFill="0" applyAlignment="0" applyProtection="0"/>
    <xf numFmtId="0" fontId="97" fillId="0" borderId="0" applyNumberFormat="0" applyFill="0" applyBorder="0" applyAlignment="0" applyProtection="0"/>
    <xf numFmtId="0" fontId="21" fillId="0" borderId="0"/>
    <xf numFmtId="0" fontId="20" fillId="0" borderId="0"/>
    <xf numFmtId="0" fontId="37" fillId="0" borderId="0"/>
    <xf numFmtId="0" fontId="19" fillId="0" borderId="0"/>
    <xf numFmtId="0" fontId="19" fillId="0" borderId="0"/>
    <xf numFmtId="0" fontId="84" fillId="34" borderId="63"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91" fillId="21" borderId="63"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37" borderId="64" applyNumberFormat="0" applyFont="0" applyAlignment="0" applyProtection="0"/>
    <xf numFmtId="0" fontId="94" fillId="34" borderId="65" applyNumberFormat="0" applyAlignment="0" applyProtection="0"/>
    <xf numFmtId="9" fontId="19" fillId="0" borderId="0" applyFont="0" applyFill="0" applyBorder="0" applyAlignment="0" applyProtection="0"/>
    <xf numFmtId="0" fontId="96" fillId="0" borderId="66" applyNumberFormat="0" applyFill="0" applyAlignment="0" applyProtection="0"/>
    <xf numFmtId="0" fontId="91" fillId="21" borderId="77" applyNumberFormat="0" applyAlignment="0" applyProtection="0"/>
    <xf numFmtId="0" fontId="94" fillId="34" borderId="67" applyNumberFormat="0" applyAlignment="0" applyProtection="0"/>
    <xf numFmtId="0" fontId="96" fillId="0" borderId="68" applyNumberFormat="0" applyFill="0" applyAlignment="0" applyProtection="0"/>
    <xf numFmtId="0" fontId="84" fillId="34" borderId="77" applyNumberFormat="0" applyAlignment="0" applyProtection="0"/>
    <xf numFmtId="0" fontId="91" fillId="21" borderId="69" applyNumberFormat="0" applyAlignment="0" applyProtection="0"/>
    <xf numFmtId="0" fontId="84" fillId="34" borderId="69" applyNumberFormat="0" applyAlignment="0" applyProtection="0"/>
    <xf numFmtId="0" fontId="19" fillId="0" borderId="0"/>
    <xf numFmtId="0" fontId="19" fillId="0" borderId="0"/>
    <xf numFmtId="0" fontId="91" fillId="21" borderId="73" applyNumberFormat="0" applyAlignment="0" applyProtection="0"/>
    <xf numFmtId="0" fontId="84" fillId="34" borderId="73" applyNumberFormat="0" applyAlignment="0" applyProtection="0"/>
    <xf numFmtId="0" fontId="84" fillId="34" borderId="81" applyNumberFormat="0" applyAlignment="0" applyProtection="0"/>
    <xf numFmtId="0" fontId="91" fillId="21" borderId="81" applyNumberFormat="0" applyAlignment="0" applyProtection="0"/>
    <xf numFmtId="0" fontId="94" fillId="34" borderId="67" applyNumberFormat="0" applyAlignment="0" applyProtection="0"/>
    <xf numFmtId="0" fontId="96" fillId="0" borderId="68" applyNumberFormat="0" applyFill="0" applyAlignment="0" applyProtection="0"/>
    <xf numFmtId="0" fontId="84" fillId="34" borderId="63" applyNumberFormat="0" applyAlignment="0" applyProtection="0"/>
    <xf numFmtId="0" fontId="91" fillId="21" borderId="63" applyNumberFormat="0" applyAlignment="0" applyProtection="0"/>
    <xf numFmtId="0" fontId="37" fillId="37" borderId="64" applyNumberFormat="0" applyFont="0" applyAlignment="0" applyProtection="0"/>
    <xf numFmtId="0" fontId="94" fillId="34" borderId="67" applyNumberFormat="0" applyAlignment="0" applyProtection="0"/>
    <xf numFmtId="0" fontId="96" fillId="0" borderId="68" applyNumberFormat="0" applyFill="0" applyAlignment="0" applyProtection="0"/>
    <xf numFmtId="0" fontId="94" fillId="34" borderId="67" applyNumberFormat="0" applyAlignment="0" applyProtection="0"/>
    <xf numFmtId="0" fontId="96" fillId="0" borderId="68" applyNumberFormat="0" applyFill="0" applyAlignment="0" applyProtection="0"/>
    <xf numFmtId="0" fontId="37" fillId="37" borderId="70" applyNumberFormat="0" applyFont="0" applyAlignment="0" applyProtection="0"/>
    <xf numFmtId="0" fontId="94" fillId="34" borderId="71" applyNumberFormat="0" applyAlignment="0" applyProtection="0"/>
    <xf numFmtId="0" fontId="96" fillId="0" borderId="72" applyNumberFormat="0" applyFill="0" applyAlignment="0" applyProtection="0"/>
    <xf numFmtId="0" fontId="94" fillId="34" borderId="71" applyNumberFormat="0" applyAlignment="0" applyProtection="0"/>
    <xf numFmtId="0" fontId="96" fillId="0" borderId="72" applyNumberFormat="0" applyFill="0" applyAlignment="0" applyProtection="0"/>
    <xf numFmtId="0" fontId="84" fillId="34" borderId="69" applyNumberFormat="0" applyAlignment="0" applyProtection="0"/>
    <xf numFmtId="0" fontId="91" fillId="21" borderId="69" applyNumberFormat="0" applyAlignment="0" applyProtection="0"/>
    <xf numFmtId="0" fontId="37" fillId="37" borderId="70" applyNumberFormat="0" applyFont="0" applyAlignment="0" applyProtection="0"/>
    <xf numFmtId="0" fontId="94" fillId="34" borderId="71" applyNumberFormat="0" applyAlignment="0" applyProtection="0"/>
    <xf numFmtId="0" fontId="96" fillId="0" borderId="72" applyNumberFormat="0" applyFill="0" applyAlignment="0" applyProtection="0"/>
    <xf numFmtId="0" fontId="94" fillId="34" borderId="71" applyNumberFormat="0" applyAlignment="0" applyProtection="0"/>
    <xf numFmtId="0" fontId="96" fillId="0" borderId="72" applyNumberFormat="0" applyFill="0" applyAlignment="0" applyProtection="0"/>
    <xf numFmtId="0" fontId="37" fillId="37" borderId="74" applyNumberFormat="0" applyFont="0" applyAlignment="0" applyProtection="0"/>
    <xf numFmtId="0" fontId="94" fillId="34" borderId="75" applyNumberFormat="0" applyAlignment="0" applyProtection="0"/>
    <xf numFmtId="0" fontId="96" fillId="0" borderId="76" applyNumberFormat="0" applyFill="0" applyAlignment="0" applyProtection="0"/>
    <xf numFmtId="0" fontId="94" fillId="34" borderId="75" applyNumberFormat="0" applyAlignment="0" applyProtection="0"/>
    <xf numFmtId="0" fontId="96" fillId="0" borderId="76" applyNumberFormat="0" applyFill="0" applyAlignment="0" applyProtection="0"/>
    <xf numFmtId="0" fontId="84" fillId="34" borderId="73" applyNumberFormat="0" applyAlignment="0" applyProtection="0"/>
    <xf numFmtId="0" fontId="91" fillId="21" borderId="73" applyNumberFormat="0" applyAlignment="0" applyProtection="0"/>
    <xf numFmtId="0" fontId="37" fillId="37" borderId="74" applyNumberFormat="0" applyFont="0" applyAlignment="0" applyProtection="0"/>
    <xf numFmtId="0" fontId="94" fillId="34" borderId="75" applyNumberFormat="0" applyAlignment="0" applyProtection="0"/>
    <xf numFmtId="0" fontId="96" fillId="0" borderId="76" applyNumberFormat="0" applyFill="0" applyAlignment="0" applyProtection="0"/>
    <xf numFmtId="0" fontId="94" fillId="34" borderId="75" applyNumberFormat="0" applyAlignment="0" applyProtection="0"/>
    <xf numFmtId="0" fontId="96" fillId="0" borderId="76" applyNumberFormat="0" applyFill="0" applyAlignment="0" applyProtection="0"/>
    <xf numFmtId="0" fontId="37" fillId="37" borderId="78" applyNumberFormat="0" applyFont="0" applyAlignment="0" applyProtection="0"/>
    <xf numFmtId="0" fontId="94" fillId="34" borderId="79" applyNumberFormat="0" applyAlignment="0" applyProtection="0"/>
    <xf numFmtId="0" fontId="96" fillId="0" borderId="80" applyNumberFormat="0" applyFill="0" applyAlignment="0" applyProtection="0"/>
    <xf numFmtId="0" fontId="94" fillId="34" borderId="79" applyNumberFormat="0" applyAlignment="0" applyProtection="0"/>
    <xf numFmtId="0" fontId="96" fillId="0" borderId="80" applyNumberFormat="0" applyFill="0" applyAlignment="0" applyProtection="0"/>
    <xf numFmtId="0" fontId="84" fillId="34" borderId="77" applyNumberFormat="0" applyAlignment="0" applyProtection="0"/>
    <xf numFmtId="0" fontId="91" fillId="21" borderId="77" applyNumberFormat="0" applyAlignment="0" applyProtection="0"/>
    <xf numFmtId="0" fontId="37" fillId="37" borderId="78" applyNumberFormat="0" applyFont="0" applyAlignment="0" applyProtection="0"/>
    <xf numFmtId="0" fontId="94" fillId="34" borderId="79" applyNumberFormat="0" applyAlignment="0" applyProtection="0"/>
    <xf numFmtId="0" fontId="96" fillId="0" borderId="80" applyNumberFormat="0" applyFill="0" applyAlignment="0" applyProtection="0"/>
    <xf numFmtId="0" fontId="94" fillId="34" borderId="79" applyNumberFormat="0" applyAlignment="0" applyProtection="0"/>
    <xf numFmtId="0" fontId="96" fillId="0" borderId="80" applyNumberFormat="0" applyFill="0" applyAlignment="0" applyProtection="0"/>
    <xf numFmtId="0" fontId="37" fillId="37" borderId="82" applyNumberFormat="0" applyFont="0" applyAlignment="0" applyProtection="0"/>
    <xf numFmtId="0" fontId="94" fillId="34" borderId="83" applyNumberFormat="0" applyAlignment="0" applyProtection="0"/>
    <xf numFmtId="0" fontId="96" fillId="0" borderId="84" applyNumberFormat="0" applyFill="0" applyAlignment="0" applyProtection="0"/>
    <xf numFmtId="0" fontId="94" fillId="34" borderId="83" applyNumberFormat="0" applyAlignment="0" applyProtection="0"/>
    <xf numFmtId="0" fontId="96" fillId="0" borderId="84" applyNumberFormat="0" applyFill="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1" fillId="0" borderId="0"/>
    <xf numFmtId="0" fontId="115" fillId="0" borderId="106" applyNumberFormat="0" applyFill="0" applyAlignment="0" applyProtection="0"/>
    <xf numFmtId="0" fontId="116" fillId="0" borderId="107" applyNumberFormat="0" applyFill="0" applyAlignment="0" applyProtection="0"/>
    <xf numFmtId="0" fontId="117" fillId="0" borderId="108" applyNumberFormat="0" applyFill="0" applyAlignment="0" applyProtection="0"/>
    <xf numFmtId="0" fontId="117" fillId="0" borderId="0" applyNumberFormat="0" applyFill="0" applyBorder="0" applyAlignment="0" applyProtection="0"/>
    <xf numFmtId="0" fontId="118" fillId="48" borderId="0" applyNumberFormat="0" applyBorder="0" applyAlignment="0" applyProtection="0"/>
    <xf numFmtId="0" fontId="119" fillId="49" borderId="0" applyNumberFormat="0" applyBorder="0" applyAlignment="0" applyProtection="0"/>
    <xf numFmtId="0" fontId="120" fillId="50" borderId="0" applyNumberFormat="0" applyBorder="0" applyAlignment="0" applyProtection="0"/>
    <xf numFmtId="0" fontId="121" fillId="51" borderId="109" applyNumberFormat="0" applyAlignment="0" applyProtection="0"/>
    <xf numFmtId="0" fontId="122" fillId="52" borderId="110" applyNumberFormat="0" applyAlignment="0" applyProtection="0"/>
    <xf numFmtId="0" fontId="123" fillId="52" borderId="109" applyNumberFormat="0" applyAlignment="0" applyProtection="0"/>
    <xf numFmtId="0" fontId="124" fillId="0" borderId="111" applyNumberFormat="0" applyFill="0" applyAlignment="0" applyProtection="0"/>
    <xf numFmtId="0" fontId="125" fillId="53" borderId="112" applyNumberFormat="0" applyAlignment="0" applyProtection="0"/>
    <xf numFmtId="0" fontId="77" fillId="0" borderId="0" applyNumberFormat="0" applyFill="0" applyBorder="0" applyAlignment="0" applyProtection="0"/>
    <xf numFmtId="0" fontId="126" fillId="0" borderId="0" applyNumberFormat="0" applyFill="0" applyBorder="0" applyAlignment="0" applyProtection="0"/>
    <xf numFmtId="0" fontId="78" fillId="0" borderId="114" applyNumberFormat="0" applyFill="0" applyAlignment="0" applyProtection="0"/>
    <xf numFmtId="0" fontId="113"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13" fillId="58" borderId="0" applyNumberFormat="0" applyBorder="0" applyAlignment="0" applyProtection="0"/>
    <xf numFmtId="0" fontId="113"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13" fillId="62" borderId="0" applyNumberFormat="0" applyBorder="0" applyAlignment="0" applyProtection="0"/>
    <xf numFmtId="0" fontId="113"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13" fillId="66" borderId="0" applyNumberFormat="0" applyBorder="0" applyAlignment="0" applyProtection="0"/>
    <xf numFmtId="0" fontId="113" fillId="67" borderId="0" applyNumberFormat="0" applyBorder="0" applyAlignment="0" applyProtection="0"/>
    <xf numFmtId="0" fontId="10" fillId="68" borderId="0" applyNumberFormat="0" applyBorder="0" applyAlignment="0" applyProtection="0"/>
    <xf numFmtId="0" fontId="10" fillId="69" borderId="0" applyNumberFormat="0" applyBorder="0" applyAlignment="0" applyProtection="0"/>
    <xf numFmtId="0" fontId="113" fillId="70" borderId="0" applyNumberFormat="0" applyBorder="0" applyAlignment="0" applyProtection="0"/>
    <xf numFmtId="0" fontId="113"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13" fillId="74" borderId="0" applyNumberFormat="0" applyBorder="0" applyAlignment="0" applyProtection="0"/>
    <xf numFmtId="0" fontId="113" fillId="75" borderId="0" applyNumberFormat="0" applyBorder="0" applyAlignment="0" applyProtection="0"/>
    <xf numFmtId="0" fontId="10" fillId="76" borderId="0" applyNumberFormat="0" applyBorder="0" applyAlignment="0" applyProtection="0"/>
    <xf numFmtId="0" fontId="10" fillId="77" borderId="0" applyNumberFormat="0" applyBorder="0" applyAlignment="0" applyProtection="0"/>
    <xf numFmtId="0" fontId="113" fillId="78" borderId="0" applyNumberFormat="0" applyBorder="0" applyAlignment="0" applyProtection="0"/>
    <xf numFmtId="0" fontId="10" fillId="0" borderId="0"/>
    <xf numFmtId="0" fontId="127" fillId="0" borderId="0" applyNumberFormat="0" applyFill="0" applyBorder="0" applyAlignment="0" applyProtection="0"/>
    <xf numFmtId="0" fontId="10" fillId="54" borderId="113" applyNumberFormat="0" applyFont="0" applyAlignment="0" applyProtection="0"/>
    <xf numFmtId="0" fontId="128" fillId="0" borderId="0" applyNumberFormat="0" applyFill="0" applyBorder="0" applyAlignment="0" applyProtection="0">
      <alignment vertical="top"/>
      <protection locked="0"/>
    </xf>
    <xf numFmtId="0" fontId="6" fillId="0" borderId="0"/>
    <xf numFmtId="0" fontId="6" fillId="0" borderId="0"/>
    <xf numFmtId="0" fontId="4" fillId="0" borderId="0"/>
    <xf numFmtId="0" fontId="4" fillId="0" borderId="0"/>
  </cellStyleXfs>
  <cellXfs count="1191">
    <xf numFmtId="0" fontId="0" fillId="0" borderId="0" xfId="0"/>
    <xf numFmtId="0" fontId="0" fillId="0" borderId="0" xfId="0" applyBorder="1"/>
    <xf numFmtId="0" fontId="0" fillId="0" borderId="2" xfId="0" applyBorder="1"/>
    <xf numFmtId="0" fontId="38" fillId="0" borderId="0" xfId="0" applyFont="1" applyFill="1" applyAlignment="1">
      <alignment horizontal="right"/>
    </xf>
    <xf numFmtId="0" fontId="37" fillId="0" borderId="0" xfId="0" applyFont="1"/>
    <xf numFmtId="0" fontId="0" fillId="0" borderId="7" xfId="0" applyBorder="1"/>
    <xf numFmtId="165" fontId="0" fillId="4" borderId="11" xfId="0" applyNumberFormat="1" applyFill="1" applyBorder="1"/>
    <xf numFmtId="0" fontId="0" fillId="0" borderId="23" xfId="0" applyFill="1" applyBorder="1"/>
    <xf numFmtId="165" fontId="37" fillId="0" borderId="3" xfId="0" applyNumberFormat="1" applyFont="1" applyFill="1" applyBorder="1" applyAlignment="1">
      <alignment horizontal="right"/>
    </xf>
    <xf numFmtId="165" fontId="37" fillId="0" borderId="25" xfId="0" applyNumberFormat="1" applyFont="1" applyFill="1" applyBorder="1" applyAlignment="1">
      <alignment horizontal="right"/>
    </xf>
    <xf numFmtId="165" fontId="37" fillId="0" borderId="20" xfId="0" applyNumberFormat="1" applyFont="1" applyFill="1" applyBorder="1" applyAlignment="1">
      <alignment horizontal="right"/>
    </xf>
    <xf numFmtId="165" fontId="37" fillId="0" borderId="9" xfId="0" applyNumberFormat="1" applyFont="1" applyFill="1" applyBorder="1" applyAlignment="1">
      <alignment horizontal="right"/>
    </xf>
    <xf numFmtId="0" fontId="37" fillId="0" borderId="9" xfId="0" applyNumberFormat="1" applyFont="1" applyFill="1" applyBorder="1" applyAlignment="1">
      <alignment horizontal="right"/>
    </xf>
    <xf numFmtId="4" fontId="37" fillId="0" borderId="9" xfId="0" applyNumberFormat="1" applyFont="1" applyFill="1" applyBorder="1" applyAlignment="1">
      <alignment horizontal="right"/>
    </xf>
    <xf numFmtId="3" fontId="37" fillId="0" borderId="9" xfId="0" applyNumberFormat="1" applyFont="1" applyFill="1" applyBorder="1" applyAlignment="1">
      <alignment horizontal="right"/>
    </xf>
    <xf numFmtId="165" fontId="37" fillId="0" borderId="26" xfId="0" applyNumberFormat="1" applyFont="1" applyFill="1" applyBorder="1" applyAlignment="1">
      <alignment horizontal="right"/>
    </xf>
    <xf numFmtId="165" fontId="37" fillId="0" borderId="7" xfId="0" applyNumberFormat="1" applyFont="1" applyFill="1" applyBorder="1" applyAlignment="1">
      <alignment horizontal="right"/>
    </xf>
    <xf numFmtId="3" fontId="37" fillId="0" borderId="9" xfId="0" applyNumberFormat="1" applyFont="1" applyFill="1" applyBorder="1"/>
    <xf numFmtId="3" fontId="0" fillId="0" borderId="9" xfId="0" applyNumberFormat="1" applyFill="1" applyBorder="1"/>
    <xf numFmtId="4" fontId="37" fillId="0" borderId="9" xfId="0" applyNumberFormat="1" applyFont="1" applyFill="1" applyBorder="1"/>
    <xf numFmtId="2" fontId="37" fillId="0" borderId="3" xfId="0" applyNumberFormat="1" applyFont="1" applyFill="1" applyBorder="1"/>
    <xf numFmtId="2" fontId="37" fillId="0" borderId="20" xfId="0" applyNumberFormat="1" applyFont="1" applyFill="1" applyBorder="1"/>
    <xf numFmtId="2" fontId="0" fillId="0" borderId="20" xfId="0" applyNumberFormat="1" applyFill="1" applyBorder="1"/>
    <xf numFmtId="2" fontId="0" fillId="0" borderId="7" xfId="0" applyNumberFormat="1" applyFill="1" applyBorder="1"/>
    <xf numFmtId="4" fontId="0" fillId="0" borderId="10" xfId="0" applyNumberFormat="1" applyFill="1" applyBorder="1"/>
    <xf numFmtId="0" fontId="38" fillId="0" borderId="0" xfId="0" applyFont="1" applyBorder="1" applyAlignment="1">
      <alignment horizontal="left"/>
    </xf>
    <xf numFmtId="1" fontId="38" fillId="0" borderId="0" xfId="0" applyNumberFormat="1" applyFont="1" applyBorder="1" applyAlignment="1">
      <alignment horizontal="left"/>
    </xf>
    <xf numFmtId="1" fontId="0" fillId="0" borderId="0" xfId="0" applyNumberFormat="1" applyBorder="1"/>
    <xf numFmtId="1" fontId="38" fillId="0" borderId="0" xfId="0" applyNumberFormat="1" applyFont="1" applyBorder="1" applyAlignment="1">
      <alignment horizontal="right"/>
    </xf>
    <xf numFmtId="167" fontId="0" fillId="0" borderId="0" xfId="0" applyNumberFormat="1" applyBorder="1"/>
    <xf numFmtId="0" fontId="38" fillId="0" borderId="2" xfId="0" applyFont="1" applyBorder="1"/>
    <xf numFmtId="167" fontId="38" fillId="0" borderId="2" xfId="0" applyNumberFormat="1" applyFont="1" applyBorder="1"/>
    <xf numFmtId="1" fontId="38" fillId="0" borderId="2" xfId="0" applyNumberFormat="1" applyFont="1" applyBorder="1"/>
    <xf numFmtId="0" fontId="38" fillId="0" borderId="0" xfId="0" applyFont="1"/>
    <xf numFmtId="165" fontId="0" fillId="6" borderId="2" xfId="0" applyNumberFormat="1" applyFill="1" applyBorder="1" applyProtection="1">
      <protection locked="0"/>
    </xf>
    <xf numFmtId="10" fontId="0" fillId="6" borderId="2" xfId="0" applyNumberFormat="1" applyFill="1" applyBorder="1" applyProtection="1">
      <protection locked="0"/>
    </xf>
    <xf numFmtId="166" fontId="0" fillId="6" borderId="2" xfId="0" applyNumberFormat="1" applyFill="1" applyBorder="1" applyProtection="1">
      <protection locked="0"/>
    </xf>
    <xf numFmtId="0" fontId="0" fillId="6" borderId="2" xfId="0" applyNumberFormat="1" applyFill="1" applyBorder="1" applyProtection="1">
      <protection locked="0"/>
    </xf>
    <xf numFmtId="0" fontId="0" fillId="6" borderId="2" xfId="0" applyFill="1" applyBorder="1" applyProtection="1">
      <protection locked="0"/>
    </xf>
    <xf numFmtId="165" fontId="51" fillId="6" borderId="2" xfId="0" applyNumberFormat="1" applyFont="1" applyFill="1" applyBorder="1" applyAlignment="1" applyProtection="1">
      <alignment horizontal="right"/>
    </xf>
    <xf numFmtId="0" fontId="51" fillId="6" borderId="2" xfId="0" applyNumberFormat="1" applyFont="1" applyFill="1" applyBorder="1" applyAlignment="1" applyProtection="1">
      <alignment horizontal="left"/>
    </xf>
    <xf numFmtId="0" fontId="0" fillId="0" borderId="0" xfId="0" quotePrefix="1" applyFill="1" applyBorder="1"/>
    <xf numFmtId="0" fontId="51" fillId="6" borderId="2" xfId="0" applyNumberFormat="1" applyFont="1" applyFill="1" applyBorder="1" applyAlignment="1" applyProtection="1">
      <alignment horizontal="right"/>
    </xf>
    <xf numFmtId="165" fontId="0" fillId="0" borderId="2" xfId="0" applyNumberFormat="1" applyBorder="1"/>
    <xf numFmtId="165" fontId="0" fillId="0" borderId="0" xfId="0" applyNumberFormat="1" applyBorder="1"/>
    <xf numFmtId="165" fontId="0" fillId="6" borderId="2" xfId="0" applyNumberFormat="1" applyFill="1" applyBorder="1"/>
    <xf numFmtId="0" fontId="0" fillId="6" borderId="2" xfId="0" applyNumberFormat="1" applyFill="1" applyBorder="1"/>
    <xf numFmtId="0" fontId="0" fillId="0" borderId="0" xfId="0" applyFill="1" applyBorder="1"/>
    <xf numFmtId="1" fontId="0" fillId="0" borderId="0" xfId="0" applyNumberFormat="1"/>
    <xf numFmtId="0" fontId="0" fillId="6" borderId="11" xfId="0" applyFill="1" applyBorder="1"/>
    <xf numFmtId="1" fontId="0" fillId="0" borderId="0" xfId="0" applyNumberFormat="1" applyAlignment="1">
      <alignment horizontal="right"/>
    </xf>
    <xf numFmtId="167" fontId="0" fillId="0" borderId="2" xfId="0" applyNumberFormat="1" applyBorder="1"/>
    <xf numFmtId="1" fontId="0" fillId="0" borderId="2" xfId="0" applyNumberFormat="1" applyBorder="1"/>
    <xf numFmtId="2" fontId="38" fillId="0" borderId="0" xfId="0" applyNumberFormat="1" applyFont="1" applyAlignment="1">
      <alignment horizontal="left"/>
    </xf>
    <xf numFmtId="0" fontId="0" fillId="6" borderId="15" xfId="0" applyFill="1" applyBorder="1" applyAlignment="1"/>
    <xf numFmtId="0" fontId="0" fillId="0" borderId="0" xfId="0" applyFill="1" applyBorder="1" applyAlignment="1"/>
    <xf numFmtId="0" fontId="38" fillId="0" borderId="2" xfId="0" applyFont="1" applyBorder="1" applyAlignment="1">
      <alignment horizontal="right"/>
    </xf>
    <xf numFmtId="165" fontId="37" fillId="6" borderId="3" xfId="0" quotePrefix="1" applyNumberFormat="1" applyFont="1" applyFill="1" applyBorder="1" applyAlignment="1">
      <alignment horizontal="right" vertical="top"/>
    </xf>
    <xf numFmtId="165" fontId="37" fillId="6" borderId="2" xfId="0" quotePrefix="1" applyNumberFormat="1" applyFont="1" applyFill="1" applyBorder="1" applyAlignment="1">
      <alignment horizontal="right" vertical="top"/>
    </xf>
    <xf numFmtId="165" fontId="37" fillId="6" borderId="20" xfId="0" quotePrefix="1" applyNumberFormat="1" applyFont="1" applyFill="1" applyBorder="1" applyAlignment="1">
      <alignment horizontal="right" vertical="top"/>
    </xf>
    <xf numFmtId="165" fontId="37" fillId="6" borderId="6" xfId="0" quotePrefix="1" applyNumberFormat="1" applyFont="1" applyFill="1" applyBorder="1" applyAlignment="1">
      <alignment horizontal="right" vertical="top"/>
    </xf>
    <xf numFmtId="0" fontId="38" fillId="0" borderId="0" xfId="0" applyFont="1" applyAlignment="1">
      <alignment horizontal="left"/>
    </xf>
    <xf numFmtId="0" fontId="0" fillId="0" borderId="2" xfId="0" applyFill="1" applyBorder="1"/>
    <xf numFmtId="0" fontId="0" fillId="0" borderId="2" xfId="0" applyBorder="1" applyProtection="1"/>
    <xf numFmtId="0" fontId="0" fillId="6" borderId="2" xfId="0" applyFill="1" applyBorder="1" applyAlignment="1"/>
    <xf numFmtId="0" fontId="37" fillId="0" borderId="0" xfId="0" applyFont="1" applyAlignment="1"/>
    <xf numFmtId="0" fontId="0" fillId="0" borderId="2" xfId="0" applyFill="1" applyBorder="1" applyProtection="1"/>
    <xf numFmtId="165" fontId="0" fillId="0" borderId="2" xfId="0" applyNumberFormat="1" applyBorder="1" applyProtection="1"/>
    <xf numFmtId="165" fontId="0" fillId="6" borderId="2" xfId="0" applyNumberFormat="1" applyFill="1" applyBorder="1" applyAlignment="1"/>
    <xf numFmtId="0" fontId="37" fillId="0" borderId="0" xfId="0" applyFont="1" applyFill="1"/>
    <xf numFmtId="0" fontId="0" fillId="0" borderId="0" xfId="0" applyBorder="1" applyProtection="1"/>
    <xf numFmtId="0" fontId="0" fillId="0" borderId="0" xfId="0" applyFill="1" applyBorder="1" applyProtection="1"/>
    <xf numFmtId="165" fontId="0" fillId="0" borderId="0" xfId="0" applyNumberFormat="1" applyBorder="1" applyProtection="1"/>
    <xf numFmtId="0" fontId="0" fillId="0" borderId="5" xfId="0" applyBorder="1" applyProtection="1"/>
    <xf numFmtId="0" fontId="0" fillId="0" borderId="6" xfId="0" applyFill="1" applyBorder="1" applyProtection="1"/>
    <xf numFmtId="165" fontId="0" fillId="7" borderId="2" xfId="0" applyNumberFormat="1" applyFill="1" applyBorder="1" applyProtection="1"/>
    <xf numFmtId="0" fontId="0" fillId="0" borderId="6" xfId="0" applyBorder="1" applyProtection="1"/>
    <xf numFmtId="165" fontId="0" fillId="0" borderId="6" xfId="0" applyNumberFormat="1" applyBorder="1" applyProtection="1"/>
    <xf numFmtId="0" fontId="0" fillId="0" borderId="7" xfId="0" applyBorder="1" applyProtection="1">
      <protection locked="0"/>
    </xf>
    <xf numFmtId="0" fontId="0" fillId="0" borderId="2" xfId="0" applyBorder="1" applyProtection="1">
      <protection locked="0"/>
    </xf>
    <xf numFmtId="165" fontId="0" fillId="7" borderId="7" xfId="0" applyNumberFormat="1" applyFill="1" applyBorder="1" applyProtection="1"/>
    <xf numFmtId="2" fontId="0" fillId="0" borderId="2" xfId="0" applyNumberFormat="1" applyBorder="1" applyProtection="1"/>
    <xf numFmtId="165" fontId="37" fillId="6" borderId="2" xfId="0" applyNumberFormat="1" applyFont="1" applyFill="1" applyBorder="1" applyAlignment="1" applyProtection="1">
      <alignment horizontal="right"/>
    </xf>
    <xf numFmtId="0" fontId="37" fillId="6" borderId="2" xfId="0" applyNumberFormat="1" applyFont="1" applyFill="1" applyBorder="1" applyAlignment="1" applyProtection="1">
      <alignment horizontal="left"/>
    </xf>
    <xf numFmtId="0" fontId="0" fillId="6" borderId="3" xfId="0" applyFill="1" applyBorder="1"/>
    <xf numFmtId="49" fontId="37" fillId="0" borderId="0" xfId="0" applyNumberFormat="1" applyFont="1" applyFill="1" applyBorder="1" applyAlignment="1">
      <alignment horizontal="right"/>
    </xf>
    <xf numFmtId="10" fontId="37" fillId="0" borderId="20" xfId="10" applyNumberFormat="1" applyFont="1" applyFill="1" applyBorder="1" applyAlignment="1">
      <alignment horizontal="right"/>
    </xf>
    <xf numFmtId="1" fontId="37" fillId="0" borderId="3" xfId="0" applyNumberFormat="1" applyFont="1" applyFill="1" applyBorder="1" applyAlignment="1">
      <alignment horizontal="right"/>
    </xf>
    <xf numFmtId="1" fontId="37" fillId="0" borderId="20" xfId="0" applyNumberFormat="1" applyFont="1" applyFill="1" applyBorder="1" applyAlignment="1">
      <alignment horizontal="right"/>
    </xf>
    <xf numFmtId="10" fontId="37" fillId="0" borderId="7" xfId="10" applyNumberFormat="1" applyFont="1" applyFill="1" applyBorder="1" applyAlignment="1">
      <alignment horizontal="right"/>
    </xf>
    <xf numFmtId="0" fontId="37" fillId="0" borderId="0" xfId="0" applyFont="1" applyBorder="1"/>
    <xf numFmtId="0" fontId="0" fillId="0" borderId="15" xfId="0" applyFill="1" applyBorder="1" applyAlignment="1"/>
    <xf numFmtId="0" fontId="37" fillId="0" borderId="10" xfId="0" applyNumberFormat="1" applyFont="1" applyFill="1" applyBorder="1" applyAlignment="1">
      <alignment horizontal="right"/>
    </xf>
    <xf numFmtId="165" fontId="0" fillId="0" borderId="2" xfId="0" applyNumberFormat="1" applyFill="1" applyBorder="1"/>
    <xf numFmtId="165" fontId="0" fillId="13" borderId="6" xfId="0" applyNumberFormat="1" applyFill="1" applyBorder="1"/>
    <xf numFmtId="165" fontId="37" fillId="13" borderId="2" xfId="0" applyNumberFormat="1" applyFont="1" applyFill="1" applyBorder="1"/>
    <xf numFmtId="165" fontId="0" fillId="14" borderId="2" xfId="0" applyNumberFormat="1" applyFill="1" applyBorder="1" applyProtection="1"/>
    <xf numFmtId="0" fontId="36" fillId="0" borderId="0" xfId="0" applyFont="1"/>
    <xf numFmtId="0" fontId="0" fillId="0" borderId="0" xfId="0" applyFill="1"/>
    <xf numFmtId="0" fontId="62" fillId="0" borderId="0" xfId="4" applyFont="1" applyFill="1" applyAlignment="1" applyProtection="1"/>
    <xf numFmtId="0" fontId="40" fillId="0" borderId="4" xfId="0" applyFont="1" applyFill="1" applyBorder="1" applyAlignment="1">
      <alignment horizontal="center"/>
    </xf>
    <xf numFmtId="0" fontId="38" fillId="0" borderId="0" xfId="0" applyFont="1" applyFill="1" applyAlignment="1"/>
    <xf numFmtId="0" fontId="0" fillId="0" borderId="17" xfId="0" applyFill="1" applyBorder="1"/>
    <xf numFmtId="0" fontId="0" fillId="0" borderId="0" xfId="0" applyFill="1" applyProtection="1"/>
    <xf numFmtId="0" fontId="37" fillId="0" borderId="5" xfId="0" applyFont="1" applyFill="1" applyBorder="1"/>
    <xf numFmtId="0" fontId="54" fillId="0" borderId="0" xfId="0" applyFont="1" applyFill="1"/>
    <xf numFmtId="0" fontId="0" fillId="0" borderId="9" xfId="0" applyFill="1" applyBorder="1"/>
    <xf numFmtId="0" fontId="0" fillId="0" borderId="18" xfId="0" applyFill="1" applyBorder="1"/>
    <xf numFmtId="0" fontId="37" fillId="0" borderId="13" xfId="0" applyFont="1" applyFill="1" applyBorder="1"/>
    <xf numFmtId="0" fontId="37" fillId="0" borderId="0" xfId="0" applyFont="1" applyFill="1" applyBorder="1"/>
    <xf numFmtId="0" fontId="60" fillId="0" borderId="0" xfId="0" applyFont="1" applyFill="1"/>
    <xf numFmtId="44" fontId="60" fillId="0" borderId="0" xfId="2" applyFont="1" applyFill="1"/>
    <xf numFmtId="5" fontId="60" fillId="0" borderId="0" xfId="2" applyNumberFormat="1" applyFont="1" applyFill="1"/>
    <xf numFmtId="6" fontId="60" fillId="0" borderId="0" xfId="0" applyNumberFormat="1" applyFont="1" applyFill="1"/>
    <xf numFmtId="5" fontId="0" fillId="0" borderId="0" xfId="2" applyNumberFormat="1" applyFont="1" applyFill="1"/>
    <xf numFmtId="0" fontId="0" fillId="0" borderId="16" xfId="0" applyFill="1" applyBorder="1"/>
    <xf numFmtId="8" fontId="60" fillId="0" borderId="0" xfId="0" applyNumberFormat="1" applyFont="1" applyFill="1" applyAlignment="1"/>
    <xf numFmtId="5" fontId="60" fillId="0" borderId="0" xfId="0" applyNumberFormat="1" applyFont="1" applyFill="1"/>
    <xf numFmtId="8" fontId="60" fillId="0" borderId="0" xfId="0" applyNumberFormat="1" applyFont="1" applyFill="1"/>
    <xf numFmtId="165" fontId="60" fillId="0" borderId="0" xfId="0" applyNumberFormat="1" applyFont="1" applyFill="1"/>
    <xf numFmtId="44" fontId="39" fillId="0" borderId="0" xfId="2" applyFont="1" applyFill="1" applyBorder="1" applyAlignment="1" applyProtection="1">
      <alignment horizontal="right"/>
    </xf>
    <xf numFmtId="0" fontId="54" fillId="0" borderId="0" xfId="0" applyFont="1" applyFill="1" applyAlignment="1">
      <alignment vertical="top"/>
    </xf>
    <xf numFmtId="0" fontId="37" fillId="0" borderId="0" xfId="0" applyFont="1" applyFill="1" applyAlignment="1">
      <alignment vertical="top"/>
    </xf>
    <xf numFmtId="0" fontId="55" fillId="0" borderId="0" xfId="0" applyFont="1" applyFill="1"/>
    <xf numFmtId="0" fontId="44" fillId="0" borderId="0" xfId="0" applyFont="1" applyFill="1" applyBorder="1" applyAlignment="1">
      <alignment horizontal="center" vertical="center"/>
    </xf>
    <xf numFmtId="0" fontId="37" fillId="0" borderId="13" xfId="0" applyFont="1" applyFill="1" applyBorder="1" applyAlignment="1">
      <alignment vertical="top" wrapText="1"/>
    </xf>
    <xf numFmtId="0" fontId="41" fillId="0" borderId="0" xfId="9" applyFill="1" applyAlignment="1">
      <alignment horizontal="left"/>
    </xf>
    <xf numFmtId="0" fontId="40" fillId="0" borderId="0" xfId="9" applyFont="1" applyFill="1" applyAlignment="1">
      <alignment horizontal="center"/>
    </xf>
    <xf numFmtId="0" fontId="40" fillId="0" borderId="0" xfId="9" applyFont="1" applyFill="1" applyBorder="1" applyAlignment="1">
      <alignment horizontal="center"/>
    </xf>
    <xf numFmtId="0" fontId="40" fillId="0" borderId="0" xfId="9" applyFont="1" applyFill="1" applyAlignment="1">
      <alignment horizontal="center" wrapText="1"/>
    </xf>
    <xf numFmtId="0" fontId="40" fillId="0" borderId="0" xfId="9" applyFont="1" applyFill="1" applyAlignment="1">
      <alignment horizontal="left"/>
    </xf>
    <xf numFmtId="0" fontId="41" fillId="0" borderId="0" xfId="9" applyFill="1" applyAlignment="1">
      <alignment horizontal="center"/>
    </xf>
    <xf numFmtId="0" fontId="41" fillId="0" borderId="15" xfId="9" applyFill="1" applyBorder="1" applyAlignment="1">
      <alignment horizontal="center"/>
    </xf>
    <xf numFmtId="0" fontId="41" fillId="0" borderId="0" xfId="9" applyFill="1"/>
    <xf numFmtId="0" fontId="38" fillId="0" borderId="0" xfId="9" applyFont="1" applyFill="1" applyBorder="1" applyAlignment="1">
      <alignment vertical="center"/>
    </xf>
    <xf numFmtId="0" fontId="39" fillId="0" borderId="0" xfId="9" applyFont="1" applyFill="1"/>
    <xf numFmtId="0" fontId="41" fillId="0" borderId="0" xfId="9" applyFont="1" applyFill="1" applyBorder="1"/>
    <xf numFmtId="0" fontId="41" fillId="0" borderId="0" xfId="9" applyFill="1" applyBorder="1"/>
    <xf numFmtId="0" fontId="41" fillId="0" borderId="0" xfId="9" applyFont="1" applyFill="1" applyBorder="1" applyAlignment="1"/>
    <xf numFmtId="0" fontId="41" fillId="0" borderId="12" xfId="9" applyFill="1" applyBorder="1"/>
    <xf numFmtId="0" fontId="42" fillId="0" borderId="16" xfId="9" applyFont="1" applyFill="1" applyBorder="1" applyAlignment="1">
      <alignment horizontal="center"/>
    </xf>
    <xf numFmtId="0" fontId="41" fillId="0" borderId="13" xfId="9" applyFill="1" applyBorder="1"/>
    <xf numFmtId="0" fontId="41" fillId="0" borderId="9" xfId="9" applyFill="1" applyBorder="1" applyAlignment="1">
      <alignment horizontal="center"/>
    </xf>
    <xf numFmtId="0" fontId="41" fillId="0" borderId="13" xfId="9" applyFont="1" applyFill="1" applyBorder="1"/>
    <xf numFmtId="0" fontId="50" fillId="0" borderId="9" xfId="0" applyFont="1" applyFill="1" applyBorder="1" applyAlignment="1">
      <alignment horizontal="center"/>
    </xf>
    <xf numFmtId="0" fontId="41" fillId="0" borderId="14" xfId="9" applyFont="1" applyFill="1" applyBorder="1"/>
    <xf numFmtId="3" fontId="41" fillId="0" borderId="10" xfId="9" applyNumberFormat="1" applyFont="1" applyFill="1" applyBorder="1" applyAlignment="1">
      <alignment horizontal="center"/>
    </xf>
    <xf numFmtId="0" fontId="41" fillId="0" borderId="0" xfId="9" applyFont="1" applyFill="1"/>
    <xf numFmtId="3" fontId="41" fillId="0" borderId="0" xfId="9" applyNumberFormat="1" applyFill="1" applyAlignment="1">
      <alignment horizontal="center"/>
    </xf>
    <xf numFmtId="0" fontId="40" fillId="0" borderId="0" xfId="9" applyFont="1" applyFill="1"/>
    <xf numFmtId="0" fontId="42" fillId="0" borderId="12" xfId="9" applyFont="1" applyFill="1" applyBorder="1"/>
    <xf numFmtId="0" fontId="42" fillId="0" borderId="4" xfId="9" applyFont="1" applyFill="1" applyBorder="1" applyAlignment="1">
      <alignment horizontal="center"/>
    </xf>
    <xf numFmtId="0" fontId="47" fillId="0" borderId="16" xfId="9" applyFont="1" applyFill="1" applyBorder="1" applyAlignment="1">
      <alignment horizontal="center"/>
    </xf>
    <xf numFmtId="0" fontId="41" fillId="0" borderId="0" xfId="9" applyFill="1" applyBorder="1" applyAlignment="1">
      <alignment horizontal="center"/>
    </xf>
    <xf numFmtId="0" fontId="41" fillId="0" borderId="9" xfId="9" applyFill="1" applyBorder="1"/>
    <xf numFmtId="0" fontId="40" fillId="0" borderId="13" xfId="9" applyFont="1" applyFill="1" applyBorder="1"/>
    <xf numFmtId="6" fontId="41" fillId="0" borderId="0" xfId="9" applyNumberFormat="1" applyFill="1" applyBorder="1" applyAlignment="1">
      <alignment horizontal="center"/>
    </xf>
    <xf numFmtId="1" fontId="41" fillId="0" borderId="13" xfId="9" applyNumberFormat="1" applyFont="1" applyFill="1" applyBorder="1"/>
    <xf numFmtId="1" fontId="41" fillId="0" borderId="0" xfId="9" applyNumberFormat="1" applyFill="1" applyBorder="1" applyAlignment="1">
      <alignment horizontal="center"/>
    </xf>
    <xf numFmtId="1" fontId="41" fillId="0" borderId="9" xfId="9" applyNumberFormat="1" applyFont="1" applyFill="1" applyBorder="1" applyAlignment="1">
      <alignment horizontal="center"/>
    </xf>
    <xf numFmtId="6" fontId="41" fillId="0" borderId="9" xfId="9" applyNumberFormat="1" applyFill="1" applyBorder="1" applyAlignment="1">
      <alignment horizontal="center"/>
    </xf>
    <xf numFmtId="0" fontId="40" fillId="0" borderId="14" xfId="9" applyFont="1" applyFill="1" applyBorder="1"/>
    <xf numFmtId="6" fontId="41" fillId="0" borderId="15" xfId="9" applyNumberFormat="1" applyFill="1" applyBorder="1" applyAlignment="1">
      <alignment horizontal="center"/>
    </xf>
    <xf numFmtId="6" fontId="41" fillId="0" borderId="10" xfId="9" applyNumberFormat="1" applyFill="1" applyBorder="1" applyAlignment="1">
      <alignment horizontal="center"/>
    </xf>
    <xf numFmtId="6" fontId="41" fillId="0" borderId="0" xfId="9" applyNumberFormat="1" applyFill="1" applyAlignment="1">
      <alignment horizontal="center"/>
    </xf>
    <xf numFmtId="1" fontId="41" fillId="0" borderId="0" xfId="9" applyNumberFormat="1" applyFill="1"/>
    <xf numFmtId="1" fontId="41" fillId="0" borderId="0" xfId="9" applyNumberFormat="1" applyFill="1" applyAlignment="1">
      <alignment horizontal="center"/>
    </xf>
    <xf numFmtId="0" fontId="41" fillId="0" borderId="0" xfId="9" applyFont="1" applyFill="1" applyBorder="1" applyAlignment="1">
      <alignment horizontal="center"/>
    </xf>
    <xf numFmtId="6" fontId="41" fillId="0" borderId="9" xfId="9" applyNumberFormat="1" applyFont="1" applyFill="1" applyBorder="1" applyAlignment="1">
      <alignment horizontal="center"/>
    </xf>
    <xf numFmtId="0" fontId="41" fillId="0" borderId="15" xfId="9" applyFill="1" applyBorder="1"/>
    <xf numFmtId="0" fontId="39" fillId="0" borderId="5" xfId="9" applyFont="1" applyFill="1" applyBorder="1"/>
    <xf numFmtId="0" fontId="41" fillId="0" borderId="8" xfId="9" applyFill="1" applyBorder="1" applyAlignment="1">
      <alignment horizontal="center"/>
    </xf>
    <xf numFmtId="6" fontId="41" fillId="0" borderId="6" xfId="9" applyNumberFormat="1" applyFill="1" applyBorder="1" applyAlignment="1">
      <alignment horizontal="center"/>
    </xf>
    <xf numFmtId="0" fontId="41" fillId="0" borderId="8" xfId="9" applyFill="1" applyBorder="1"/>
    <xf numFmtId="0" fontId="43" fillId="0" borderId="0" xfId="0" applyFont="1" applyFill="1" applyBorder="1" applyAlignment="1" applyProtection="1"/>
    <xf numFmtId="0" fontId="37" fillId="0" borderId="6" xfId="0" applyFont="1" applyFill="1" applyBorder="1"/>
    <xf numFmtId="0" fontId="37" fillId="0" borderId="20" xfId="0" applyFont="1" applyFill="1" applyBorder="1"/>
    <xf numFmtId="0" fontId="0" fillId="0" borderId="24" xfId="0" applyFill="1" applyBorder="1"/>
    <xf numFmtId="0" fontId="37" fillId="0" borderId="7" xfId="0" applyFont="1" applyFill="1" applyBorder="1"/>
    <xf numFmtId="0" fontId="37" fillId="0" borderId="12" xfId="0" applyFont="1" applyFill="1" applyBorder="1"/>
    <xf numFmtId="0" fontId="37" fillId="0" borderId="14" xfId="0" applyFont="1" applyFill="1" applyBorder="1"/>
    <xf numFmtId="0" fontId="36" fillId="0" borderId="5" xfId="0" applyFont="1" applyFill="1" applyBorder="1" applyAlignment="1">
      <alignment horizontal="center"/>
    </xf>
    <xf numFmtId="0" fontId="36" fillId="0" borderId="6" xfId="0" applyFont="1" applyFill="1" applyBorder="1" applyAlignment="1">
      <alignment horizontal="center"/>
    </xf>
    <xf numFmtId="0" fontId="38" fillId="0" borderId="5" xfId="0" applyFont="1" applyFill="1" applyBorder="1"/>
    <xf numFmtId="49" fontId="45" fillId="0" borderId="3" xfId="0" applyNumberFormat="1" applyFont="1" applyFill="1" applyBorder="1"/>
    <xf numFmtId="0" fontId="37" fillId="0" borderId="9" xfId="0" applyFont="1" applyFill="1" applyBorder="1"/>
    <xf numFmtId="49" fontId="43" fillId="0" borderId="20" xfId="0" applyNumberFormat="1" applyFont="1" applyFill="1" applyBorder="1"/>
    <xf numFmtId="49" fontId="45" fillId="0" borderId="20" xfId="0" applyNumberFormat="1" applyFont="1" applyFill="1" applyBorder="1"/>
    <xf numFmtId="0" fontId="43" fillId="0" borderId="20" xfId="0" applyFont="1" applyFill="1" applyBorder="1"/>
    <xf numFmtId="49" fontId="38" fillId="0" borderId="20" xfId="0" applyNumberFormat="1" applyFont="1" applyFill="1" applyBorder="1"/>
    <xf numFmtId="49" fontId="38" fillId="0" borderId="7" xfId="0" applyNumberFormat="1" applyFont="1" applyFill="1" applyBorder="1"/>
    <xf numFmtId="3" fontId="0" fillId="0" borderId="10" xfId="0" applyNumberFormat="1" applyFill="1" applyBorder="1"/>
    <xf numFmtId="0" fontId="43" fillId="0" borderId="12" xfId="0" applyFont="1" applyFill="1" applyBorder="1"/>
    <xf numFmtId="0" fontId="0" fillId="0" borderId="20" xfId="0" applyFill="1" applyBorder="1"/>
    <xf numFmtId="0" fontId="0" fillId="0" borderId="14" xfId="0" applyFill="1" applyBorder="1"/>
    <xf numFmtId="0" fontId="0" fillId="0" borderId="10" xfId="0" applyFill="1" applyBorder="1"/>
    <xf numFmtId="0" fontId="0" fillId="0" borderId="3" xfId="0" applyFill="1" applyBorder="1"/>
    <xf numFmtId="0" fontId="38" fillId="0" borderId="20" xfId="0" applyFont="1" applyFill="1" applyBorder="1"/>
    <xf numFmtId="0" fontId="38" fillId="0" borderId="7" xfId="0" applyFont="1" applyFill="1" applyBorder="1"/>
    <xf numFmtId="0" fontId="37" fillId="0" borderId="0" xfId="0" quotePrefix="1" applyFont="1" applyFill="1"/>
    <xf numFmtId="0" fontId="0" fillId="0" borderId="21" xfId="0" applyFill="1" applyBorder="1"/>
    <xf numFmtId="0" fontId="0" fillId="0" borderId="22" xfId="0" applyFill="1" applyBorder="1"/>
    <xf numFmtId="0" fontId="37" fillId="0" borderId="29" xfId="0" quotePrefix="1" applyFont="1" applyFill="1" applyBorder="1"/>
    <xf numFmtId="170" fontId="40" fillId="0" borderId="0" xfId="9" applyNumberFormat="1" applyFont="1" applyFill="1" applyAlignment="1">
      <alignment horizontal="center"/>
    </xf>
    <xf numFmtId="0" fontId="40" fillId="0" borderId="0" xfId="0" applyFont="1" applyFill="1" applyAlignment="1">
      <alignment horizontal="center"/>
    </xf>
    <xf numFmtId="0" fontId="40" fillId="0" borderId="0" xfId="0" applyFont="1" applyFill="1" applyAlignment="1" applyProtection="1">
      <alignment horizontal="center"/>
    </xf>
    <xf numFmtId="169" fontId="40" fillId="0" borderId="0" xfId="9" applyNumberFormat="1" applyFont="1" applyFill="1" applyAlignment="1">
      <alignment horizontal="center"/>
    </xf>
    <xf numFmtId="0" fontId="63" fillId="0" borderId="0" xfId="0" applyFont="1" applyFill="1"/>
    <xf numFmtId="0" fontId="64" fillId="0" borderId="0" xfId="0" applyFont="1" applyFill="1" applyAlignment="1">
      <alignment vertical="top"/>
    </xf>
    <xf numFmtId="0" fontId="64" fillId="0" borderId="0" xfId="0" applyFont="1" applyFill="1" applyAlignment="1">
      <alignment horizontal="right"/>
    </xf>
    <xf numFmtId="0" fontId="64" fillId="0" borderId="0" xfId="0" applyFont="1" applyFill="1"/>
    <xf numFmtId="0" fontId="64" fillId="0" borderId="0" xfId="0" applyFont="1" applyFill="1" applyAlignment="1">
      <alignment vertical="center"/>
    </xf>
    <xf numFmtId="0" fontId="63" fillId="8" borderId="2" xfId="0" applyFont="1" applyFill="1" applyBorder="1" applyAlignment="1">
      <alignment horizontal="left"/>
    </xf>
    <xf numFmtId="0" fontId="63" fillId="8" borderId="8" xfId="0" applyFont="1" applyFill="1" applyBorder="1"/>
    <xf numFmtId="0" fontId="63" fillId="8" borderId="6" xfId="0" applyFont="1" applyFill="1" applyBorder="1"/>
    <xf numFmtId="14" fontId="63" fillId="0" borderId="2" xfId="0" applyNumberFormat="1" applyFont="1" applyFill="1" applyBorder="1" applyAlignment="1">
      <alignment horizontal="left"/>
    </xf>
    <xf numFmtId="0" fontId="63" fillId="0" borderId="5" xfId="0" applyFont="1" applyFill="1" applyBorder="1"/>
    <xf numFmtId="0" fontId="63" fillId="0" borderId="8" xfId="0" applyFont="1" applyFill="1" applyBorder="1"/>
    <xf numFmtId="0" fontId="63" fillId="0" borderId="6" xfId="0" applyFont="1" applyFill="1" applyBorder="1"/>
    <xf numFmtId="0" fontId="63" fillId="0" borderId="2" xfId="0" applyFont="1" applyFill="1" applyBorder="1" applyAlignment="1">
      <alignment horizontal="left"/>
    </xf>
    <xf numFmtId="14" fontId="63" fillId="0" borderId="0" xfId="0" applyNumberFormat="1" applyFont="1" applyFill="1"/>
    <xf numFmtId="0" fontId="63" fillId="0" borderId="0" xfId="0" applyFont="1" applyFill="1" applyAlignment="1"/>
    <xf numFmtId="0" fontId="67" fillId="0" borderId="0" xfId="0" applyFont="1" applyFill="1"/>
    <xf numFmtId="0" fontId="67" fillId="0" borderId="0" xfId="0" applyFont="1" applyFill="1" applyProtection="1"/>
    <xf numFmtId="0" fontId="66" fillId="0" borderId="0" xfId="0" applyFont="1" applyFill="1" applyAlignment="1" applyProtection="1">
      <alignment horizontal="right" vertical="top"/>
    </xf>
    <xf numFmtId="0" fontId="68" fillId="0" borderId="0" xfId="0" applyFont="1" applyFill="1" applyAlignment="1"/>
    <xf numFmtId="0" fontId="69" fillId="0" borderId="0" xfId="0" applyFont="1" applyFill="1"/>
    <xf numFmtId="0" fontId="68" fillId="0" borderId="0" xfId="0" applyFont="1" applyFill="1" applyAlignment="1">
      <alignment horizontal="center"/>
    </xf>
    <xf numFmtId="0" fontId="69" fillId="0" borderId="0" xfId="0" applyFont="1" applyFill="1" applyBorder="1"/>
    <xf numFmtId="0" fontId="69" fillId="0" borderId="13" xfId="0" applyFont="1" applyFill="1" applyBorder="1"/>
    <xf numFmtId="165" fontId="69" fillId="0" borderId="0" xfId="0" applyNumberFormat="1" applyFont="1" applyFill="1" applyBorder="1" applyAlignment="1" applyProtection="1">
      <alignment horizontal="center"/>
    </xf>
    <xf numFmtId="165" fontId="73" fillId="0" borderId="0" xfId="0" applyNumberFormat="1" applyFont="1" applyFill="1" applyBorder="1" applyAlignment="1" applyProtection="1">
      <alignment horizontal="center"/>
    </xf>
    <xf numFmtId="0" fontId="69" fillId="0" borderId="0" xfId="0" applyFont="1" applyFill="1" applyBorder="1" applyProtection="1"/>
    <xf numFmtId="0" fontId="74" fillId="0" borderId="0" xfId="0" applyFont="1" applyFill="1" applyBorder="1" applyProtection="1"/>
    <xf numFmtId="0" fontId="68" fillId="0" borderId="0" xfId="0" applyFont="1" applyFill="1" applyBorder="1" applyAlignment="1"/>
    <xf numFmtId="0" fontId="69" fillId="0" borderId="0" xfId="0" applyFont="1" applyFill="1" applyProtection="1"/>
    <xf numFmtId="0" fontId="68" fillId="0" borderId="0" xfId="0" applyFont="1" applyFill="1" applyAlignment="1" applyProtection="1"/>
    <xf numFmtId="0" fontId="69" fillId="0" borderId="0" xfId="0" applyFont="1" applyFill="1" applyAlignment="1">
      <alignment vertical="center"/>
    </xf>
    <xf numFmtId="0" fontId="70" fillId="0" borderId="0" xfId="4" applyFont="1" applyFill="1" applyBorder="1" applyAlignment="1" applyProtection="1"/>
    <xf numFmtId="0" fontId="68" fillId="0" borderId="15" xfId="0" applyFont="1" applyFill="1" applyBorder="1" applyAlignment="1">
      <alignment vertical="center"/>
    </xf>
    <xf numFmtId="0" fontId="68" fillId="0" borderId="0" xfId="0" applyFont="1" applyFill="1" applyBorder="1" applyAlignment="1">
      <alignment horizontal="right" vertical="center"/>
    </xf>
    <xf numFmtId="0" fontId="68" fillId="0" borderId="15" xfId="0" applyFont="1" applyFill="1" applyBorder="1" applyAlignment="1">
      <alignment horizontal="right" vertical="center"/>
    </xf>
    <xf numFmtId="0" fontId="68" fillId="0" borderId="0" xfId="0" applyFont="1" applyFill="1" applyBorder="1" applyAlignment="1">
      <alignment horizontal="center" vertical="center"/>
    </xf>
    <xf numFmtId="0" fontId="76" fillId="0" borderId="0" xfId="0" applyFont="1" applyFill="1"/>
    <xf numFmtId="0" fontId="69" fillId="10" borderId="30" xfId="0" applyFont="1" applyFill="1" applyBorder="1" applyAlignment="1" applyProtection="1">
      <alignment vertical="top" wrapText="1"/>
      <protection locked="0"/>
    </xf>
    <xf numFmtId="0" fontId="69" fillId="10" borderId="4" xfId="0" applyFont="1" applyFill="1" applyBorder="1" applyAlignment="1" applyProtection="1">
      <alignment vertical="top" wrapText="1"/>
      <protection locked="0"/>
    </xf>
    <xf numFmtId="0" fontId="69" fillId="10" borderId="31" xfId="0" applyFont="1" applyFill="1" applyBorder="1" applyAlignment="1" applyProtection="1">
      <alignment vertical="top" wrapText="1"/>
      <protection locked="0"/>
    </xf>
    <xf numFmtId="10" fontId="69" fillId="0" borderId="0" xfId="10" applyNumberFormat="1" applyFont="1" applyFill="1"/>
    <xf numFmtId="8" fontId="69" fillId="10" borderId="32" xfId="0" applyNumberFormat="1" applyFont="1" applyFill="1" applyBorder="1" applyAlignment="1" applyProtection="1">
      <alignment vertical="top" wrapText="1"/>
      <protection locked="0"/>
    </xf>
    <xf numFmtId="8" fontId="69" fillId="10" borderId="0" xfId="0" applyNumberFormat="1" applyFont="1" applyFill="1" applyBorder="1" applyAlignment="1" applyProtection="1">
      <alignment vertical="top" wrapText="1"/>
      <protection locked="0"/>
    </xf>
    <xf numFmtId="0" fontId="69" fillId="10" borderId="0" xfId="0" applyFont="1" applyFill="1" applyBorder="1" applyAlignment="1" applyProtection="1">
      <alignment vertical="top" wrapText="1"/>
      <protection locked="0"/>
    </xf>
    <xf numFmtId="0" fontId="69" fillId="10" borderId="25" xfId="0" applyFont="1" applyFill="1" applyBorder="1" applyAlignment="1" applyProtection="1">
      <alignment vertical="top" wrapText="1"/>
      <protection locked="0"/>
    </xf>
    <xf numFmtId="171" fontId="69" fillId="0" borderId="0" xfId="2" applyNumberFormat="1" applyFont="1" applyFill="1"/>
    <xf numFmtId="8" fontId="69" fillId="0" borderId="0" xfId="0" applyNumberFormat="1" applyFont="1" applyFill="1"/>
    <xf numFmtId="0" fontId="69" fillId="10" borderId="32" xfId="0" applyFont="1" applyFill="1" applyBorder="1" applyAlignment="1" applyProtection="1">
      <alignment vertical="top" wrapText="1"/>
      <protection locked="0"/>
    </xf>
    <xf numFmtId="10" fontId="69" fillId="0" borderId="0" xfId="0" applyNumberFormat="1" applyFont="1" applyFill="1"/>
    <xf numFmtId="0" fontId="69" fillId="10" borderId="33" xfId="0" applyFont="1" applyFill="1" applyBorder="1" applyAlignment="1" applyProtection="1">
      <alignment vertical="top" wrapText="1"/>
      <protection locked="0"/>
    </xf>
    <xf numFmtId="0" fontId="69" fillId="10" borderId="34" xfId="0" applyFont="1" applyFill="1" applyBorder="1" applyAlignment="1" applyProtection="1">
      <alignment vertical="top" wrapText="1"/>
      <protection locked="0"/>
    </xf>
    <xf numFmtId="0" fontId="69" fillId="10" borderId="35" xfId="0" applyFont="1" applyFill="1" applyBorder="1" applyAlignment="1" applyProtection="1">
      <alignment vertical="top" wrapText="1"/>
      <protection locked="0"/>
    </xf>
    <xf numFmtId="44" fontId="68" fillId="0" borderId="0" xfId="2" applyFont="1" applyFill="1" applyBorder="1" applyAlignment="1">
      <alignment horizontal="right"/>
    </xf>
    <xf numFmtId="0" fontId="69" fillId="0" borderId="0" xfId="0" applyNumberFormat="1" applyFont="1" applyFill="1" applyBorder="1" applyAlignment="1"/>
    <xf numFmtId="0" fontId="68" fillId="0" borderId="0" xfId="0" applyFont="1" applyFill="1" applyBorder="1" applyAlignment="1" applyProtection="1"/>
    <xf numFmtId="44" fontId="69" fillId="0" borderId="0" xfId="2" applyFont="1" applyFill="1" applyBorder="1" applyAlignment="1" applyProtection="1"/>
    <xf numFmtId="0" fontId="69" fillId="0" borderId="0" xfId="0" applyFont="1" applyFill="1" applyAlignment="1">
      <alignment horizontal="left" vertical="top" wrapText="1"/>
    </xf>
    <xf numFmtId="0" fontId="40" fillId="0" borderId="0" xfId="19" applyFont="1" applyFill="1" applyAlignment="1">
      <alignment horizontal="center"/>
    </xf>
    <xf numFmtId="0" fontId="40" fillId="8" borderId="0" xfId="30" applyFont="1" applyFill="1" applyAlignment="1">
      <alignment horizontal="center"/>
    </xf>
    <xf numFmtId="0" fontId="40" fillId="8" borderId="15" xfId="30" applyFill="1" applyBorder="1" applyAlignment="1">
      <alignment horizontal="left"/>
    </xf>
    <xf numFmtId="0" fontId="40" fillId="8" borderId="0" xfId="30" applyFont="1" applyFill="1" applyAlignment="1">
      <alignment horizontal="left"/>
    </xf>
    <xf numFmtId="0" fontId="40" fillId="0" borderId="0" xfId="30" applyFont="1" applyFill="1" applyAlignment="1">
      <alignment horizontal="center"/>
    </xf>
    <xf numFmtId="0" fontId="40" fillId="0" borderId="0" xfId="5" applyFont="1" applyFill="1" applyAlignment="1">
      <alignment horizontal="center"/>
    </xf>
    <xf numFmtId="0" fontId="40" fillId="0" borderId="0" xfId="5" applyFont="1" applyFill="1" applyBorder="1" applyAlignment="1">
      <alignment horizontal="center"/>
    </xf>
    <xf numFmtId="168" fontId="37" fillId="0" borderId="20" xfId="0" applyNumberFormat="1" applyFont="1" applyFill="1" applyBorder="1" applyAlignment="1">
      <alignment horizontal="center" vertical="top"/>
    </xf>
    <xf numFmtId="168" fontId="37" fillId="0" borderId="7" xfId="0" applyNumberFormat="1" applyFont="1" applyFill="1" applyBorder="1" applyAlignment="1">
      <alignment horizontal="center" vertical="top"/>
    </xf>
    <xf numFmtId="0" fontId="40" fillId="8" borderId="0" xfId="30" applyFont="1" applyFill="1" applyAlignment="1">
      <alignment horizontal="left" wrapText="1"/>
    </xf>
    <xf numFmtId="0" fontId="40" fillId="8" borderId="15" xfId="30" applyFont="1" applyFill="1" applyBorder="1" applyAlignment="1">
      <alignment horizontal="left"/>
    </xf>
    <xf numFmtId="0" fontId="69" fillId="0" borderId="0" xfId="5" applyFont="1" applyFill="1" applyProtection="1"/>
    <xf numFmtId="0" fontId="69" fillId="0" borderId="0" xfId="5" applyFont="1" applyFill="1" applyAlignment="1" applyProtection="1">
      <alignment vertical="center"/>
    </xf>
    <xf numFmtId="0" fontId="72" fillId="0" borderId="0" xfId="5" applyFont="1" applyFill="1" applyProtection="1"/>
    <xf numFmtId="0" fontId="69" fillId="0" borderId="0" xfId="5" applyFont="1" applyFill="1" applyBorder="1" applyAlignment="1" applyProtection="1">
      <alignment horizontal="center" wrapText="1"/>
    </xf>
    <xf numFmtId="0" fontId="69" fillId="9" borderId="0" xfId="5" applyFont="1" applyFill="1" applyAlignment="1" applyProtection="1">
      <alignment wrapText="1"/>
    </xf>
    <xf numFmtId="0" fontId="69" fillId="12" borderId="0" xfId="5" applyFont="1" applyFill="1" applyAlignment="1" applyProtection="1">
      <alignment wrapText="1"/>
    </xf>
    <xf numFmtId="0" fontId="69" fillId="0" borderId="0" xfId="5" applyFont="1" applyFill="1" applyAlignment="1" applyProtection="1">
      <alignment wrapText="1"/>
    </xf>
    <xf numFmtId="0" fontId="69" fillId="9" borderId="0" xfId="5" applyFont="1" applyFill="1" applyProtection="1"/>
    <xf numFmtId="2" fontId="69" fillId="12" borderId="0" xfId="5" applyNumberFormat="1" applyFont="1" applyFill="1" applyProtection="1"/>
    <xf numFmtId="2" fontId="69" fillId="0" borderId="0" xfId="5" applyNumberFormat="1" applyFont="1" applyFill="1" applyProtection="1"/>
    <xf numFmtId="0" fontId="69" fillId="0" borderId="0" xfId="5" applyFont="1" applyFill="1" applyBorder="1" applyAlignment="1" applyProtection="1">
      <alignment vertical="center"/>
    </xf>
    <xf numFmtId="37" fontId="69" fillId="0" borderId="0" xfId="1" applyNumberFormat="1" applyFont="1" applyFill="1" applyBorder="1" applyAlignment="1" applyProtection="1">
      <alignment horizontal="center"/>
    </xf>
    <xf numFmtId="0" fontId="69" fillId="0" borderId="0" xfId="5" applyFont="1" applyFill="1" applyBorder="1" applyProtection="1"/>
    <xf numFmtId="0" fontId="69" fillId="0" borderId="0" xfId="0" applyFont="1" applyFill="1" applyBorder="1" applyAlignment="1" applyProtection="1">
      <alignment horizontal="center"/>
    </xf>
    <xf numFmtId="5" fontId="69" fillId="0" borderId="0" xfId="0" applyNumberFormat="1" applyFont="1" applyFill="1" applyBorder="1" applyAlignment="1" applyProtection="1">
      <alignment horizontal="center"/>
    </xf>
    <xf numFmtId="0" fontId="32" fillId="38" borderId="60" xfId="89" applyFill="1" applyBorder="1" applyAlignment="1">
      <alignment horizontal="left" vertical="top" wrapText="1"/>
    </xf>
    <xf numFmtId="0" fontId="31" fillId="38" borderId="61" xfId="89" applyFont="1" applyFill="1" applyBorder="1" applyAlignment="1">
      <alignment horizontal="left" vertical="top" wrapText="1"/>
    </xf>
    <xf numFmtId="0" fontId="29" fillId="38" borderId="61" xfId="89" applyFont="1" applyFill="1" applyBorder="1" applyAlignment="1">
      <alignment horizontal="left" vertical="top"/>
    </xf>
    <xf numFmtId="0" fontId="29" fillId="38" borderId="61" xfId="89" applyFont="1" applyFill="1" applyBorder="1" applyAlignment="1">
      <alignment horizontal="left" vertical="top" wrapText="1"/>
    </xf>
    <xf numFmtId="0" fontId="27" fillId="38" borderId="61" xfId="89" applyFont="1" applyFill="1" applyBorder="1" applyAlignment="1">
      <alignment horizontal="left" vertical="top"/>
    </xf>
    <xf numFmtId="0" fontId="27" fillId="38" borderId="61" xfId="89" applyFont="1" applyFill="1" applyBorder="1" applyAlignment="1">
      <alignment horizontal="left" vertical="top" wrapText="1"/>
    </xf>
    <xf numFmtId="0" fontId="26" fillId="0" borderId="61" xfId="89" applyFont="1" applyBorder="1" applyAlignment="1">
      <alignment horizontal="left" vertical="top"/>
    </xf>
    <xf numFmtId="0" fontId="25" fillId="38" borderId="61" xfId="89" applyFont="1" applyFill="1" applyBorder="1" applyAlignment="1">
      <alignment horizontal="left" vertical="top" wrapText="1"/>
    </xf>
    <xf numFmtId="0" fontId="32" fillId="38" borderId="61" xfId="89" applyFill="1" applyBorder="1" applyAlignment="1">
      <alignment horizontal="left" vertical="top"/>
    </xf>
    <xf numFmtId="0" fontId="32" fillId="0" borderId="61" xfId="89" applyBorder="1" applyAlignment="1">
      <alignment horizontal="left" vertical="top"/>
    </xf>
    <xf numFmtId="0" fontId="32" fillId="38" borderId="7" xfId="89" applyFill="1" applyBorder="1" applyAlignment="1">
      <alignment horizontal="left" vertical="top"/>
    </xf>
    <xf numFmtId="0" fontId="31" fillId="38" borderId="7" xfId="89" applyFont="1" applyFill="1" applyBorder="1" applyAlignment="1">
      <alignment horizontal="left" vertical="top"/>
    </xf>
    <xf numFmtId="0" fontId="29" fillId="38" borderId="7" xfId="89" applyFont="1" applyFill="1" applyBorder="1" applyAlignment="1">
      <alignment horizontal="left" vertical="top"/>
    </xf>
    <xf numFmtId="0" fontId="29" fillId="38" borderId="7" xfId="89" applyFont="1" applyFill="1" applyBorder="1" applyAlignment="1">
      <alignment horizontal="left" vertical="top" wrapText="1"/>
    </xf>
    <xf numFmtId="0" fontId="27" fillId="38" borderId="7" xfId="89" applyFont="1" applyFill="1" applyBorder="1" applyAlignment="1">
      <alignment horizontal="left" vertical="top" wrapText="1"/>
    </xf>
    <xf numFmtId="0" fontId="27" fillId="38" borderId="7" xfId="89" applyNumberFormat="1" applyFont="1" applyFill="1" applyBorder="1" applyAlignment="1">
      <alignment horizontal="left" vertical="top" wrapText="1"/>
    </xf>
    <xf numFmtId="0" fontId="26" fillId="0" borderId="7" xfId="89" applyFont="1" applyBorder="1" applyAlignment="1">
      <alignment horizontal="left" vertical="top"/>
    </xf>
    <xf numFmtId="0" fontId="26" fillId="0" borderId="7" xfId="89" applyFont="1" applyBorder="1" applyAlignment="1">
      <alignment horizontal="left" vertical="top" wrapText="1"/>
    </xf>
    <xf numFmtId="0" fontId="25" fillId="38" borderId="7" xfId="89" applyFont="1" applyFill="1" applyBorder="1" applyAlignment="1">
      <alignment horizontal="left" vertical="top"/>
    </xf>
    <xf numFmtId="0" fontId="25" fillId="38" borderId="7" xfId="89" applyFont="1" applyFill="1" applyBorder="1" applyAlignment="1">
      <alignment horizontal="left" vertical="top" wrapText="1"/>
    </xf>
    <xf numFmtId="0" fontId="32" fillId="0" borderId="7" xfId="89" applyBorder="1" applyAlignment="1">
      <alignment horizontal="left" vertical="top"/>
    </xf>
    <xf numFmtId="0" fontId="32" fillId="38" borderId="2" xfId="89" applyFill="1" applyBorder="1" applyAlignment="1">
      <alignment horizontal="left" vertical="top"/>
    </xf>
    <xf numFmtId="0" fontId="31" fillId="38" borderId="2" xfId="89" applyFont="1" applyFill="1" applyBorder="1" applyAlignment="1">
      <alignment horizontal="left" vertical="top"/>
    </xf>
    <xf numFmtId="0" fontId="29" fillId="38" borderId="2" xfId="89" applyFont="1" applyFill="1" applyBorder="1" applyAlignment="1">
      <alignment horizontal="left" vertical="top"/>
    </xf>
    <xf numFmtId="0" fontId="29" fillId="38" borderId="2" xfId="89" applyFont="1" applyFill="1" applyBorder="1" applyAlignment="1">
      <alignment horizontal="left" vertical="top" wrapText="1"/>
    </xf>
    <xf numFmtId="0" fontId="27" fillId="38" borderId="2" xfId="89" applyFont="1" applyFill="1" applyBorder="1" applyAlignment="1">
      <alignment horizontal="left" vertical="top" wrapText="1"/>
    </xf>
    <xf numFmtId="0" fontId="26" fillId="0" borderId="2" xfId="89" applyFont="1" applyBorder="1" applyAlignment="1">
      <alignment horizontal="left" vertical="top"/>
    </xf>
    <xf numFmtId="0" fontId="25" fillId="38" borderId="2" xfId="89" applyFont="1" applyFill="1" applyBorder="1" applyAlignment="1">
      <alignment horizontal="left" vertical="top"/>
    </xf>
    <xf numFmtId="0" fontId="32" fillId="0" borderId="2" xfId="89" applyBorder="1" applyAlignment="1">
      <alignment horizontal="left" vertical="top"/>
    </xf>
    <xf numFmtId="0" fontId="30" fillId="38" borderId="2" xfId="89" applyFont="1" applyFill="1" applyBorder="1" applyAlignment="1">
      <alignment horizontal="left" vertical="top"/>
    </xf>
    <xf numFmtId="0" fontId="26" fillId="0" borderId="61" xfId="89" applyFont="1" applyBorder="1" applyAlignment="1">
      <alignment horizontal="left" vertical="top" wrapText="1"/>
    </xf>
    <xf numFmtId="0" fontId="24" fillId="0" borderId="61" xfId="89" applyFont="1" applyBorder="1" applyAlignment="1">
      <alignment horizontal="left" vertical="top" wrapText="1"/>
    </xf>
    <xf numFmtId="0" fontId="24" fillId="0" borderId="7" xfId="89" applyFont="1" applyBorder="1" applyAlignment="1">
      <alignment horizontal="left" vertical="top"/>
    </xf>
    <xf numFmtId="0" fontId="24" fillId="0" borderId="2" xfId="89" applyFont="1" applyBorder="1" applyAlignment="1">
      <alignment horizontal="left" vertical="top"/>
    </xf>
    <xf numFmtId="0" fontId="24" fillId="0" borderId="7" xfId="89" applyFont="1" applyBorder="1" applyAlignment="1">
      <alignment horizontal="left" vertical="top" wrapText="1"/>
    </xf>
    <xf numFmtId="0" fontId="24" fillId="0" borderId="2" xfId="89" applyFont="1" applyBorder="1" applyAlignment="1">
      <alignment horizontal="left" vertical="top" wrapText="1"/>
    </xf>
    <xf numFmtId="0" fontId="23" fillId="0" borderId="7" xfId="89" applyFont="1" applyBorder="1" applyAlignment="1">
      <alignment horizontal="left" vertical="top"/>
    </xf>
    <xf numFmtId="0" fontId="23" fillId="0" borderId="2" xfId="89" applyFont="1" applyBorder="1" applyAlignment="1">
      <alignment horizontal="left" vertical="top"/>
    </xf>
    <xf numFmtId="0" fontId="23" fillId="0" borderId="61" xfId="89" applyFont="1" applyBorder="1" applyAlignment="1">
      <alignment horizontal="left" vertical="top" wrapText="1"/>
    </xf>
    <xf numFmtId="0" fontId="23" fillId="0" borderId="2" xfId="89" applyFont="1" applyBorder="1" applyAlignment="1">
      <alignment horizontal="left" vertical="top" wrapText="1"/>
    </xf>
    <xf numFmtId="0" fontId="22" fillId="0" borderId="7" xfId="89" applyFont="1" applyBorder="1" applyAlignment="1">
      <alignment horizontal="left" vertical="top" wrapText="1"/>
    </xf>
    <xf numFmtId="0" fontId="37" fillId="0" borderId="0" xfId="5" applyFill="1" applyProtection="1"/>
    <xf numFmtId="0" fontId="36" fillId="0" borderId="0" xfId="5" applyFont="1" applyFill="1" applyAlignment="1" applyProtection="1">
      <alignment horizontal="center"/>
    </xf>
    <xf numFmtId="0" fontId="37" fillId="0" borderId="0" xfId="5" applyFill="1" applyAlignment="1" applyProtection="1">
      <alignment vertical="center"/>
    </xf>
    <xf numFmtId="0" fontId="79" fillId="9" borderId="0" xfId="89" applyFont="1" applyFill="1" applyProtection="1">
      <protection hidden="1"/>
    </xf>
    <xf numFmtId="0" fontId="80" fillId="0" borderId="0" xfId="4" applyFont="1" applyFill="1" applyAlignment="1" applyProtection="1"/>
    <xf numFmtId="0" fontId="80" fillId="0" borderId="15" xfId="4" applyFont="1" applyFill="1" applyBorder="1" applyAlignment="1" applyProtection="1"/>
    <xf numFmtId="0" fontId="17" fillId="38" borderId="7" xfId="89" applyFont="1" applyFill="1" applyBorder="1" applyAlignment="1">
      <alignment horizontal="left" vertical="top" wrapText="1"/>
    </xf>
    <xf numFmtId="0" fontId="17" fillId="38" borderId="2" xfId="89" applyFont="1" applyFill="1" applyBorder="1" applyAlignment="1">
      <alignment horizontal="left" vertical="top" wrapText="1"/>
    </xf>
    <xf numFmtId="0" fontId="16" fillId="0" borderId="7" xfId="89" applyFont="1" applyBorder="1" applyAlignment="1">
      <alignment horizontal="left" vertical="top"/>
    </xf>
    <xf numFmtId="0" fontId="16" fillId="0" borderId="2" xfId="89" applyFont="1" applyBorder="1" applyAlignment="1">
      <alignment horizontal="left" vertical="top"/>
    </xf>
    <xf numFmtId="0" fontId="16" fillId="0" borderId="2" xfId="89" applyFont="1" applyBorder="1" applyAlignment="1">
      <alignment horizontal="left" vertical="top" wrapText="1"/>
    </xf>
    <xf numFmtId="0" fontId="15" fillId="38" borderId="2" xfId="89" applyFont="1" applyFill="1" applyBorder="1" applyAlignment="1">
      <alignment horizontal="left" vertical="top" wrapText="1"/>
    </xf>
    <xf numFmtId="0" fontId="14" fillId="0" borderId="61" xfId="89" applyFont="1" applyBorder="1" applyAlignment="1">
      <alignment horizontal="left" vertical="top" wrapText="1"/>
    </xf>
    <xf numFmtId="0" fontId="14" fillId="38" borderId="2" xfId="89" applyFont="1" applyFill="1" applyBorder="1" applyAlignment="1">
      <alignment horizontal="left" vertical="top" wrapText="1"/>
    </xf>
    <xf numFmtId="0" fontId="13" fillId="0" borderId="61" xfId="89" applyFont="1" applyBorder="1" applyAlignment="1">
      <alignment horizontal="left" vertical="top"/>
    </xf>
    <xf numFmtId="0" fontId="13" fillId="0" borderId="7" xfId="89" applyFont="1" applyBorder="1" applyAlignment="1">
      <alignment horizontal="left" vertical="top"/>
    </xf>
    <xf numFmtId="0" fontId="13" fillId="0" borderId="2" xfId="89" applyFont="1" applyBorder="1" applyAlignment="1">
      <alignment horizontal="left" vertical="top"/>
    </xf>
    <xf numFmtId="0" fontId="12" fillId="38" borderId="2" xfId="89" applyFont="1" applyFill="1" applyBorder="1" applyAlignment="1">
      <alignment horizontal="left" vertical="top"/>
    </xf>
    <xf numFmtId="0" fontId="79" fillId="9" borderId="0" xfId="93" applyFont="1" applyFill="1" applyProtection="1">
      <protection hidden="1"/>
    </xf>
    <xf numFmtId="0" fontId="79" fillId="9" borderId="0" xfId="93" applyFont="1" applyFill="1" applyBorder="1" applyProtection="1">
      <protection hidden="1"/>
    </xf>
    <xf numFmtId="0" fontId="79" fillId="14" borderId="0" xfId="93" applyFont="1" applyFill="1" applyProtection="1">
      <protection hidden="1"/>
    </xf>
    <xf numFmtId="0" fontId="79" fillId="9" borderId="15" xfId="93" applyFont="1" applyFill="1" applyBorder="1" applyProtection="1">
      <protection hidden="1"/>
    </xf>
    <xf numFmtId="0" fontId="79" fillId="9" borderId="0" xfId="89" applyFont="1" applyFill="1" applyBorder="1" applyProtection="1">
      <protection hidden="1"/>
    </xf>
    <xf numFmtId="0" fontId="60" fillId="9" borderId="15" xfId="0" applyFont="1" applyFill="1" applyBorder="1" applyAlignment="1" applyProtection="1">
      <alignment horizontal="left" vertical="top" wrapText="1"/>
      <protection hidden="1"/>
    </xf>
    <xf numFmtId="0" fontId="79" fillId="9" borderId="0" xfId="94" applyFont="1" applyFill="1" applyProtection="1">
      <protection hidden="1"/>
    </xf>
    <xf numFmtId="0" fontId="79" fillId="9" borderId="34" xfId="89" applyFont="1" applyFill="1" applyBorder="1" applyProtection="1">
      <protection hidden="1"/>
    </xf>
    <xf numFmtId="0" fontId="79" fillId="44" borderId="0" xfId="93" applyFont="1" applyFill="1" applyProtection="1">
      <protection hidden="1"/>
    </xf>
    <xf numFmtId="0" fontId="100" fillId="9" borderId="0" xfId="93" applyFont="1" applyFill="1" applyProtection="1">
      <protection hidden="1"/>
    </xf>
    <xf numFmtId="0" fontId="100" fillId="9" borderId="0" xfId="93" applyFont="1" applyFill="1" applyBorder="1" applyProtection="1">
      <protection hidden="1"/>
    </xf>
    <xf numFmtId="0" fontId="100" fillId="9" borderId="0" xfId="89" applyFont="1" applyFill="1" applyProtection="1">
      <protection hidden="1"/>
    </xf>
    <xf numFmtId="0" fontId="100" fillId="9" borderId="0" xfId="89" applyFont="1" applyFill="1" applyBorder="1" applyProtection="1">
      <protection hidden="1"/>
    </xf>
    <xf numFmtId="176" fontId="100" fillId="9" borderId="0" xfId="89" applyNumberFormat="1" applyFont="1" applyFill="1" applyAlignment="1" applyProtection="1">
      <alignment horizontal="left" vertical="top"/>
      <protection hidden="1"/>
    </xf>
    <xf numFmtId="0" fontId="100" fillId="9" borderId="0" xfId="89" applyFont="1" applyFill="1" applyAlignment="1" applyProtection="1">
      <alignment vertical="top" wrapText="1"/>
      <protection hidden="1"/>
    </xf>
    <xf numFmtId="0" fontId="100" fillId="9" borderId="0" xfId="89" applyFont="1" applyFill="1" applyAlignment="1" applyProtection="1">
      <alignment vertical="top"/>
      <protection hidden="1"/>
    </xf>
    <xf numFmtId="0" fontId="107" fillId="9" borderId="0" xfId="89" applyFont="1" applyFill="1" applyAlignment="1" applyProtection="1">
      <alignment horizontal="left" vertical="top" wrapText="1"/>
      <protection hidden="1"/>
    </xf>
    <xf numFmtId="0" fontId="100" fillId="44" borderId="62" xfId="93" applyFont="1" applyFill="1" applyBorder="1" applyProtection="1">
      <protection hidden="1"/>
    </xf>
    <xf numFmtId="0" fontId="100" fillId="43" borderId="62" xfId="93" applyFont="1" applyFill="1" applyBorder="1" applyProtection="1">
      <protection hidden="1"/>
    </xf>
    <xf numFmtId="176" fontId="60" fillId="9" borderId="0" xfId="89" applyNumberFormat="1" applyFont="1" applyFill="1" applyAlignment="1" applyProtection="1">
      <alignment horizontal="left" vertical="top"/>
      <protection hidden="1"/>
    </xf>
    <xf numFmtId="0" fontId="60" fillId="9" borderId="0" xfId="89" applyFont="1" applyFill="1" applyAlignment="1" applyProtection="1">
      <alignment horizontal="left" vertical="top" wrapText="1"/>
      <protection hidden="1"/>
    </xf>
    <xf numFmtId="0" fontId="108" fillId="9" borderId="0" xfId="89" applyFont="1" applyFill="1" applyBorder="1" applyAlignment="1" applyProtection="1">
      <alignment horizontal="left" vertical="top" wrapText="1"/>
      <protection hidden="1"/>
    </xf>
    <xf numFmtId="0" fontId="106" fillId="9" borderId="0" xfId="89" applyFont="1" applyFill="1" applyAlignment="1" applyProtection="1">
      <alignment horizontal="left" vertical="top" wrapText="1"/>
      <protection hidden="1"/>
    </xf>
    <xf numFmtId="0" fontId="106" fillId="9" borderId="0" xfId="89" applyFont="1" applyFill="1" applyBorder="1" applyAlignment="1" applyProtection="1">
      <alignment horizontal="left" vertical="top" wrapText="1"/>
      <protection hidden="1"/>
    </xf>
    <xf numFmtId="0" fontId="100" fillId="9" borderId="34" xfId="89" applyFont="1" applyFill="1" applyBorder="1" applyProtection="1">
      <protection hidden="1"/>
    </xf>
    <xf numFmtId="0" fontId="60" fillId="9" borderId="0" xfId="93" applyFont="1" applyFill="1" applyBorder="1" applyAlignment="1" applyProtection="1">
      <alignment horizontal="center" vertical="center" wrapText="1"/>
      <protection hidden="1"/>
    </xf>
    <xf numFmtId="0" fontId="60" fillId="9" borderId="0" xfId="93" applyFont="1" applyFill="1" applyBorder="1" applyAlignment="1" applyProtection="1">
      <alignment horizontal="left" vertical="center" wrapText="1"/>
      <protection hidden="1"/>
    </xf>
    <xf numFmtId="0" fontId="99" fillId="40" borderId="62" xfId="93" applyFont="1" applyFill="1" applyBorder="1" applyProtection="1">
      <protection hidden="1"/>
    </xf>
    <xf numFmtId="0" fontId="105" fillId="41" borderId="94" xfId="93" applyFont="1" applyFill="1" applyBorder="1" applyAlignment="1" applyProtection="1">
      <alignment horizontal="center" vertical="center"/>
      <protection hidden="1"/>
    </xf>
    <xf numFmtId="0" fontId="100" fillId="9" borderId="93" xfId="93" applyFont="1" applyFill="1" applyBorder="1" applyAlignment="1" applyProtection="1">
      <alignment horizontal="center"/>
      <protection hidden="1"/>
    </xf>
    <xf numFmtId="0" fontId="100" fillId="9" borderId="57" xfId="93" applyFont="1" applyFill="1" applyBorder="1" applyAlignment="1" applyProtection="1">
      <alignment horizontal="center"/>
      <protection hidden="1"/>
    </xf>
    <xf numFmtId="0" fontId="100" fillId="9" borderId="59" xfId="93" applyFont="1" applyFill="1" applyBorder="1" applyAlignment="1" applyProtection="1">
      <alignment horizontal="center"/>
      <protection hidden="1"/>
    </xf>
    <xf numFmtId="0" fontId="11" fillId="0" borderId="0" xfId="325"/>
    <xf numFmtId="0" fontId="79" fillId="42" borderId="87" xfId="93" applyFont="1" applyFill="1" applyBorder="1" applyAlignment="1" applyProtection="1">
      <alignment horizontal="left"/>
      <protection hidden="1"/>
    </xf>
    <xf numFmtId="0" fontId="112" fillId="42" borderId="89" xfId="93" applyFont="1" applyFill="1" applyBorder="1" applyAlignment="1" applyProtection="1">
      <alignment horizontal="left" vertical="center"/>
      <protection hidden="1"/>
    </xf>
    <xf numFmtId="0" fontId="112" fillId="46" borderId="90" xfId="93" applyFont="1" applyFill="1" applyBorder="1" applyAlignment="1" applyProtection="1">
      <alignment horizontal="left" vertical="center"/>
      <protection hidden="1"/>
    </xf>
    <xf numFmtId="0" fontId="79" fillId="42" borderId="14" xfId="89" applyFont="1" applyFill="1" applyBorder="1" applyAlignment="1" applyProtection="1">
      <alignment horizontal="left"/>
      <protection hidden="1"/>
    </xf>
    <xf numFmtId="0" fontId="112" fillId="42" borderId="15" xfId="93" applyFont="1" applyFill="1" applyBorder="1" applyAlignment="1" applyProtection="1">
      <alignment horizontal="left" vertical="center"/>
      <protection hidden="1"/>
    </xf>
    <xf numFmtId="0" fontId="112" fillId="46" borderId="10" xfId="89" applyFont="1" applyFill="1" applyBorder="1" applyAlignment="1" applyProtection="1">
      <alignment horizontal="left" vertical="center"/>
      <protection hidden="1"/>
    </xf>
    <xf numFmtId="0" fontId="112" fillId="46" borderId="89" xfId="93" applyFont="1" applyFill="1" applyBorder="1" applyAlignment="1" applyProtection="1">
      <alignment horizontal="left" vertical="center"/>
      <protection hidden="1"/>
    </xf>
    <xf numFmtId="0" fontId="112" fillId="46" borderId="15" xfId="89" applyFont="1" applyFill="1" applyBorder="1" applyAlignment="1" applyProtection="1">
      <alignment horizontal="left" vertical="center"/>
      <protection hidden="1"/>
    </xf>
    <xf numFmtId="0" fontId="40" fillId="0" borderId="0" xfId="0" applyFont="1" applyFill="1" applyBorder="1" applyAlignment="1">
      <alignment horizontal="center"/>
    </xf>
    <xf numFmtId="0" fontId="79" fillId="9" borderId="0" xfId="89" applyFont="1" applyFill="1" applyAlignment="1" applyProtection="1">
      <alignment vertical="center"/>
      <protection hidden="1"/>
    </xf>
    <xf numFmtId="0" fontId="100" fillId="9" borderId="0" xfId="89" applyFont="1" applyFill="1" applyBorder="1" applyAlignment="1" applyProtection="1">
      <alignment vertical="center"/>
      <protection hidden="1"/>
    </xf>
    <xf numFmtId="177" fontId="40" fillId="0" borderId="0" xfId="9" applyNumberFormat="1" applyFont="1" applyFill="1" applyAlignment="1">
      <alignment horizontal="center"/>
    </xf>
    <xf numFmtId="10" fontId="40" fillId="0" borderId="0" xfId="10" applyNumberFormat="1" applyFont="1" applyFill="1" applyAlignment="1">
      <alignment horizontal="center"/>
    </xf>
    <xf numFmtId="0" fontId="40" fillId="8" borderId="0" xfId="30" applyFont="1" applyFill="1" applyAlignment="1">
      <alignment horizontal="center" wrapText="1"/>
    </xf>
    <xf numFmtId="0" fontId="37" fillId="8" borderId="0" xfId="5" applyFill="1" applyAlignment="1">
      <alignment horizontal="center"/>
    </xf>
    <xf numFmtId="0" fontId="57" fillId="0" borderId="0" xfId="9" applyFont="1" applyFill="1" applyBorder="1" applyAlignment="1">
      <alignment horizontal="center"/>
    </xf>
    <xf numFmtId="165" fontId="37" fillId="39" borderId="2" xfId="0" applyNumberFormat="1" applyFont="1" applyFill="1" applyBorder="1" applyProtection="1">
      <protection locked="0"/>
    </xf>
    <xf numFmtId="165" fontId="37" fillId="0" borderId="98" xfId="0" applyNumberFormat="1" applyFont="1" applyFill="1" applyBorder="1" applyProtection="1"/>
    <xf numFmtId="165" fontId="37" fillId="9" borderId="98" xfId="0" applyNumberFormat="1" applyFont="1" applyFill="1" applyBorder="1" applyProtection="1"/>
    <xf numFmtId="165" fontId="37" fillId="0" borderId="2" xfId="5" applyNumberFormat="1" applyFont="1" applyFill="1" applyBorder="1" applyAlignment="1" applyProtection="1">
      <alignment horizontal="center" vertical="center"/>
    </xf>
    <xf numFmtId="164" fontId="37" fillId="0" borderId="2" xfId="10" applyNumberFormat="1" applyFont="1" applyFill="1" applyBorder="1" applyAlignment="1" applyProtection="1">
      <alignment horizontal="center" vertical="center"/>
    </xf>
    <xf numFmtId="8" fontId="37" fillId="0" borderId="16" xfId="5" applyNumberFormat="1" applyFont="1" applyFill="1" applyBorder="1" applyAlignment="1" applyProtection="1">
      <alignment horizontal="center" vertical="center"/>
    </xf>
    <xf numFmtId="0" fontId="37" fillId="0" borderId="0" xfId="5" applyFont="1" applyFill="1" applyAlignment="1" applyProtection="1">
      <alignment vertical="center"/>
    </xf>
    <xf numFmtId="0" fontId="37" fillId="0" borderId="16" xfId="5" applyFont="1" applyFill="1" applyBorder="1" applyAlignment="1" applyProtection="1">
      <alignment vertical="center"/>
    </xf>
    <xf numFmtId="0" fontId="37" fillId="0" borderId="12" xfId="5" applyFont="1" applyFill="1" applyBorder="1" applyAlignment="1" applyProtection="1">
      <alignment horizontal="center" vertical="center"/>
    </xf>
    <xf numFmtId="0" fontId="37" fillId="0" borderId="4" xfId="5" applyFont="1" applyFill="1" applyBorder="1" applyAlignment="1" applyProtection="1">
      <alignment horizontal="center" vertical="center"/>
    </xf>
    <xf numFmtId="165" fontId="37" fillId="0" borderId="3" xfId="5" applyNumberFormat="1" applyFont="1" applyFill="1" applyBorder="1" applyAlignment="1" applyProtection="1">
      <alignment horizontal="center" vertical="center"/>
    </xf>
    <xf numFmtId="0" fontId="37" fillId="0" borderId="0" xfId="5" applyFont="1" applyFill="1" applyProtection="1"/>
    <xf numFmtId="164" fontId="37" fillId="39" borderId="2" xfId="5" applyNumberFormat="1" applyFont="1" applyFill="1" applyBorder="1" applyAlignment="1" applyProtection="1">
      <alignment horizontal="center" vertical="center"/>
      <protection locked="0"/>
    </xf>
    <xf numFmtId="0" fontId="37" fillId="39" borderId="2" xfId="5" applyFont="1" applyFill="1" applyBorder="1" applyAlignment="1" applyProtection="1">
      <alignment horizontal="center" vertical="center"/>
      <protection locked="0"/>
    </xf>
    <xf numFmtId="0" fontId="37" fillId="39" borderId="2" xfId="5" applyFont="1" applyFill="1" applyBorder="1" applyAlignment="1" applyProtection="1">
      <alignment horizontal="center" vertical="center" wrapText="1"/>
      <protection locked="0"/>
    </xf>
    <xf numFmtId="0" fontId="37" fillId="39" borderId="2" xfId="5" applyFont="1" applyFill="1" applyBorder="1" applyAlignment="1" applyProtection="1">
      <alignment vertical="center" wrapText="1"/>
      <protection locked="0"/>
    </xf>
    <xf numFmtId="165" fontId="37" fillId="39" borderId="2" xfId="5" applyNumberFormat="1" applyFont="1" applyFill="1" applyBorder="1" applyAlignment="1" applyProtection="1">
      <alignment horizontal="center" vertical="center"/>
      <protection locked="0"/>
    </xf>
    <xf numFmtId="0" fontId="36" fillId="0" borderId="2" xfId="5" applyFont="1" applyFill="1" applyBorder="1" applyAlignment="1" applyProtection="1">
      <alignment horizontal="center" vertical="center" wrapText="1"/>
    </xf>
    <xf numFmtId="0" fontId="36" fillId="9" borderId="2" xfId="5" applyFont="1" applyFill="1" applyBorder="1" applyAlignment="1" applyProtection="1">
      <alignment horizontal="center" vertical="center" wrapText="1"/>
    </xf>
    <xf numFmtId="171" fontId="37" fillId="39" borderId="2" xfId="2" applyNumberFormat="1" applyFont="1" applyFill="1" applyBorder="1" applyAlignment="1" applyProtection="1">
      <alignment horizontal="center" vertical="center"/>
      <protection locked="0"/>
    </xf>
    <xf numFmtId="0" fontId="125" fillId="9" borderId="0" xfId="4" applyFont="1" applyFill="1" applyBorder="1" applyAlignment="1" applyProtection="1">
      <alignment vertical="center"/>
    </xf>
    <xf numFmtId="0" fontId="36" fillId="0" borderId="12" xfId="0" applyFont="1" applyFill="1" applyBorder="1"/>
    <xf numFmtId="0" fontId="36" fillId="0" borderId="0" xfId="0" applyFont="1" applyFill="1" applyBorder="1"/>
    <xf numFmtId="0" fontId="37" fillId="0" borderId="0" xfId="0" applyFont="1" applyFill="1" applyBorder="1" applyProtection="1"/>
    <xf numFmtId="165" fontId="37" fillId="2" borderId="4" xfId="0" applyNumberFormat="1" applyFont="1" applyFill="1" applyBorder="1"/>
    <xf numFmtId="165" fontId="37" fillId="2" borderId="0" xfId="0" applyNumberFormat="1" applyFont="1" applyFill="1" applyBorder="1"/>
    <xf numFmtId="3" fontId="37" fillId="0" borderId="0" xfId="0" applyNumberFormat="1" applyFont="1" applyFill="1" applyBorder="1" applyProtection="1"/>
    <xf numFmtId="3" fontId="37" fillId="9" borderId="0" xfId="0" applyNumberFormat="1" applyFont="1" applyFill="1" applyBorder="1" applyAlignment="1" applyProtection="1">
      <alignment horizontal="right"/>
    </xf>
    <xf numFmtId="0" fontId="37" fillId="39" borderId="0" xfId="0" applyFont="1" applyFill="1" applyBorder="1" applyAlignment="1" applyProtection="1">
      <alignment horizontal="left"/>
      <protection locked="0"/>
    </xf>
    <xf numFmtId="3" fontId="37" fillId="39" borderId="0" xfId="0" applyNumberFormat="1" applyFont="1" applyFill="1" applyBorder="1" applyProtection="1">
      <protection locked="0"/>
    </xf>
    <xf numFmtId="0" fontId="36" fillId="0" borderId="15" xfId="0" applyFont="1" applyFill="1" applyBorder="1"/>
    <xf numFmtId="0" fontId="37" fillId="0" borderId="15" xfId="0" applyFont="1" applyFill="1" applyBorder="1"/>
    <xf numFmtId="0" fontId="37" fillId="0" borderId="15" xfId="0" applyFont="1" applyFill="1" applyBorder="1" applyProtection="1"/>
    <xf numFmtId="165" fontId="37" fillId="5" borderId="15" xfId="0" applyNumberFormat="1" applyFont="1" applyFill="1" applyBorder="1"/>
    <xf numFmtId="165" fontId="37" fillId="5" borderId="15" xfId="0" applyNumberFormat="1" applyFont="1" applyFill="1" applyBorder="1" applyProtection="1"/>
    <xf numFmtId="165" fontId="37" fillId="0" borderId="0" xfId="0" applyNumberFormat="1" applyFont="1" applyFill="1" applyBorder="1"/>
    <xf numFmtId="165" fontId="37" fillId="0" borderId="8" xfId="0" applyNumberFormat="1" applyFont="1" applyFill="1" applyBorder="1"/>
    <xf numFmtId="0" fontId="36" fillId="0" borderId="4" xfId="0" applyFont="1" applyFill="1" applyBorder="1"/>
    <xf numFmtId="0" fontId="37" fillId="0" borderId="4" xfId="0" applyFont="1" applyFill="1" applyBorder="1"/>
    <xf numFmtId="0" fontId="37" fillId="0" borderId="4" xfId="0" applyFont="1" applyFill="1" applyBorder="1" applyProtection="1"/>
    <xf numFmtId="165" fontId="37" fillId="9" borderId="0" xfId="0" applyNumberFormat="1" applyFont="1" applyFill="1" applyBorder="1"/>
    <xf numFmtId="165" fontId="37" fillId="0" borderId="15" xfId="0" applyNumberFormat="1" applyFont="1" applyFill="1" applyBorder="1" applyProtection="1"/>
    <xf numFmtId="0" fontId="36" fillId="0" borderId="15" xfId="0" applyNumberFormat="1" applyFont="1" applyFill="1" applyBorder="1" applyAlignment="1">
      <alignment vertical="center"/>
    </xf>
    <xf numFmtId="44" fontId="36" fillId="0" borderId="0" xfId="0" applyNumberFormat="1" applyFont="1" applyFill="1" applyBorder="1" applyAlignment="1">
      <alignment vertical="center"/>
    </xf>
    <xf numFmtId="0" fontId="37" fillId="0" borderId="0" xfId="0" applyFont="1" applyFill="1" applyBorder="1" applyAlignment="1">
      <alignment vertical="center"/>
    </xf>
    <xf numFmtId="0" fontId="37" fillId="0" borderId="0" xfId="0" applyFont="1" applyFill="1" applyBorder="1" applyAlignment="1" applyProtection="1">
      <alignment vertical="center"/>
    </xf>
    <xf numFmtId="0" fontId="36" fillId="0" borderId="0" xfId="0" applyFont="1" applyFill="1" applyBorder="1" applyAlignment="1">
      <alignment horizontal="right" vertical="center"/>
    </xf>
    <xf numFmtId="0" fontId="36" fillId="0" borderId="15" xfId="0" applyFont="1" applyFill="1" applyBorder="1" applyAlignment="1">
      <alignment horizontal="right" vertical="center"/>
    </xf>
    <xf numFmtId="165" fontId="37" fillId="0" borderId="0" xfId="0" applyNumberFormat="1" applyFont="1" applyFill="1" applyBorder="1" applyProtection="1"/>
    <xf numFmtId="10" fontId="37" fillId="0" borderId="0" xfId="10" applyNumberFormat="1" applyFont="1" applyFill="1" applyBorder="1" applyAlignment="1" applyProtection="1">
      <alignment horizontal="center"/>
    </xf>
    <xf numFmtId="165" fontId="37" fillId="0" borderId="15" xfId="0" applyNumberFormat="1" applyFont="1" applyFill="1" applyBorder="1"/>
    <xf numFmtId="0" fontId="36" fillId="0" borderId="0" xfId="0" applyFont="1" applyFill="1" applyBorder="1" applyProtection="1"/>
    <xf numFmtId="165" fontId="37" fillId="2" borderId="0" xfId="0" applyNumberFormat="1" applyFont="1" applyFill="1" applyBorder="1" applyProtection="1"/>
    <xf numFmtId="165" fontId="37" fillId="2" borderId="4" xfId="0" applyNumberFormat="1" applyFont="1" applyFill="1" applyBorder="1" applyProtection="1"/>
    <xf numFmtId="0" fontId="37" fillId="0" borderId="0" xfId="0" applyFont="1" applyFill="1" applyBorder="1" applyAlignment="1" applyProtection="1">
      <alignment horizontal="left"/>
    </xf>
    <xf numFmtId="4" fontId="37" fillId="0" borderId="4" xfId="0" applyNumberFormat="1" applyFont="1" applyFill="1" applyBorder="1"/>
    <xf numFmtId="4" fontId="37" fillId="0" borderId="0" xfId="0" applyNumberFormat="1" applyFont="1" applyFill="1" applyBorder="1"/>
    <xf numFmtId="4" fontId="37" fillId="0" borderId="15" xfId="0" applyNumberFormat="1" applyFont="1" applyFill="1" applyBorder="1"/>
    <xf numFmtId="165" fontId="37" fillId="0" borderId="4" xfId="0" applyNumberFormat="1" applyFont="1" applyFill="1" applyBorder="1"/>
    <xf numFmtId="0" fontId="37" fillId="0" borderId="0" xfId="0" applyFont="1" applyFill="1" applyBorder="1" applyProtection="1">
      <protection locked="0"/>
    </xf>
    <xf numFmtId="172" fontId="37" fillId="0" borderId="0" xfId="0" applyNumberFormat="1" applyFont="1" applyFill="1" applyBorder="1" applyAlignment="1">
      <alignment horizontal="left"/>
    </xf>
    <xf numFmtId="174" fontId="37" fillId="0" borderId="0" xfId="0" applyNumberFormat="1" applyFont="1" applyFill="1" applyBorder="1" applyAlignment="1">
      <alignment horizontal="left"/>
    </xf>
    <xf numFmtId="173" fontId="37" fillId="0" borderId="0" xfId="0" applyNumberFormat="1" applyFont="1" applyFill="1" applyBorder="1" applyAlignment="1">
      <alignment horizontal="left"/>
    </xf>
    <xf numFmtId="165" fontId="36" fillId="0" borderId="15" xfId="0" applyNumberFormat="1" applyFont="1" applyFill="1" applyBorder="1"/>
    <xf numFmtId="165" fontId="37" fillId="0" borderId="0" xfId="0" applyNumberFormat="1" applyFont="1" applyFill="1"/>
    <xf numFmtId="0" fontId="44" fillId="0" borderId="4" xfId="0" applyFont="1" applyFill="1" applyBorder="1"/>
    <xf numFmtId="0" fontId="44" fillId="0" borderId="0" xfId="0" applyFont="1" applyFill="1" applyBorder="1"/>
    <xf numFmtId="165" fontId="37" fillId="0" borderId="0" xfId="2" applyNumberFormat="1" applyFont="1" applyFill="1" applyBorder="1"/>
    <xf numFmtId="9" fontId="37" fillId="0" borderId="0" xfId="0" applyNumberFormat="1" applyFont="1" applyFill="1" applyBorder="1"/>
    <xf numFmtId="165" fontId="37" fillId="0" borderId="15" xfId="2" applyNumberFormat="1" applyFont="1" applyFill="1" applyBorder="1"/>
    <xf numFmtId="44" fontId="36" fillId="0" borderId="0" xfId="2" applyFont="1" applyFill="1" applyBorder="1" applyAlignment="1">
      <alignment horizontal="right"/>
    </xf>
    <xf numFmtId="0" fontId="114" fillId="0" borderId="3" xfId="0" applyFont="1" applyFill="1" applyBorder="1" applyAlignment="1">
      <alignment horizontal="left" vertical="top"/>
    </xf>
    <xf numFmtId="0" fontId="114" fillId="0" borderId="4" xfId="0" applyFont="1" applyFill="1" applyBorder="1" applyAlignment="1">
      <alignment horizontal="left" vertical="top"/>
    </xf>
    <xf numFmtId="0" fontId="129" fillId="0" borderId="4" xfId="0" applyFont="1" applyFill="1" applyBorder="1" applyAlignment="1">
      <alignment horizontal="center" vertical="top"/>
    </xf>
    <xf numFmtId="0" fontId="129" fillId="0" borderId="16" xfId="0" applyFont="1" applyFill="1" applyBorder="1" applyAlignment="1">
      <alignment horizontal="center" vertical="top"/>
    </xf>
    <xf numFmtId="10" fontId="114" fillId="0" borderId="4" xfId="0" applyNumberFormat="1" applyFont="1" applyFill="1" applyBorder="1" applyAlignment="1">
      <alignment horizontal="center" vertical="top"/>
    </xf>
    <xf numFmtId="10" fontId="114" fillId="0" borderId="4" xfId="10" applyNumberFormat="1" applyFont="1" applyFill="1" applyBorder="1" applyAlignment="1">
      <alignment horizontal="center" vertical="top"/>
    </xf>
    <xf numFmtId="0" fontId="114" fillId="0" borderId="16" xfId="0" applyFont="1" applyFill="1" applyBorder="1" applyAlignment="1">
      <alignment horizontal="center" vertical="top"/>
    </xf>
    <xf numFmtId="0" fontId="114" fillId="0" borderId="20" xfId="0" applyFont="1" applyFill="1" applyBorder="1" applyAlignment="1">
      <alignment horizontal="left" vertical="top"/>
    </xf>
    <xf numFmtId="10" fontId="114" fillId="0" borderId="0" xfId="0" applyNumberFormat="1" applyFont="1" applyFill="1" applyBorder="1" applyAlignment="1">
      <alignment horizontal="center" vertical="top"/>
    </xf>
    <xf numFmtId="0" fontId="114" fillId="0" borderId="9" xfId="0" applyFont="1" applyFill="1" applyBorder="1" applyAlignment="1">
      <alignment horizontal="center" vertical="top" wrapText="1"/>
    </xf>
    <xf numFmtId="0" fontId="114" fillId="0" borderId="9" xfId="0" applyFont="1" applyFill="1" applyBorder="1" applyAlignment="1">
      <alignment horizontal="center" vertical="top" wrapText="1" shrinkToFit="1"/>
    </xf>
    <xf numFmtId="0" fontId="114" fillId="0" borderId="9" xfId="0" applyFont="1" applyFill="1" applyBorder="1" applyAlignment="1">
      <alignment horizontal="center" vertical="top"/>
    </xf>
    <xf numFmtId="0" fontId="114" fillId="0" borderId="7" xfId="0" applyFont="1" applyFill="1" applyBorder="1" applyAlignment="1">
      <alignment horizontal="left" vertical="top"/>
    </xf>
    <xf numFmtId="10" fontId="114" fillId="0" borderId="15" xfId="0" applyNumberFormat="1" applyFont="1" applyFill="1" applyBorder="1" applyAlignment="1">
      <alignment horizontal="center" vertical="top"/>
    </xf>
    <xf numFmtId="0" fontId="114" fillId="0" borderId="10" xfId="0" applyFont="1" applyFill="1" applyBorder="1" applyAlignment="1">
      <alignment horizontal="center" vertical="top"/>
    </xf>
    <xf numFmtId="0" fontId="114" fillId="0" borderId="0" xfId="0" quotePrefix="1" applyFont="1" applyFill="1" applyBorder="1" applyAlignment="1">
      <alignment horizontal="left" vertical="top"/>
    </xf>
    <xf numFmtId="9" fontId="114" fillId="0" borderId="0" xfId="0" applyNumberFormat="1" applyFont="1" applyFill="1" applyBorder="1" applyAlignment="1">
      <alignment horizontal="center" vertical="top"/>
    </xf>
    <xf numFmtId="0" fontId="114" fillId="0" borderId="0" xfId="0" applyFont="1" applyFill="1" applyBorder="1" applyAlignment="1">
      <alignment horizontal="center" vertical="top"/>
    </xf>
    <xf numFmtId="10" fontId="114" fillId="0" borderId="12" xfId="0" applyNumberFormat="1" applyFont="1" applyFill="1" applyBorder="1" applyAlignment="1">
      <alignment horizontal="center" vertical="top" wrapText="1"/>
    </xf>
    <xf numFmtId="10" fontId="114" fillId="0" borderId="13" xfId="0" applyNumberFormat="1" applyFont="1" applyFill="1" applyBorder="1" applyAlignment="1">
      <alignment horizontal="center" vertical="top"/>
    </xf>
    <xf numFmtId="10" fontId="114" fillId="0" borderId="0" xfId="10" applyNumberFormat="1" applyFont="1" applyFill="1" applyBorder="1" applyAlignment="1">
      <alignment horizontal="center" vertical="top"/>
    </xf>
    <xf numFmtId="10" fontId="114" fillId="0" borderId="13" xfId="10" quotePrefix="1" applyNumberFormat="1" applyFont="1" applyFill="1" applyBorder="1" applyAlignment="1" applyProtection="1">
      <alignment horizontal="center" vertical="top"/>
    </xf>
    <xf numFmtId="10" fontId="114" fillId="0" borderId="0" xfId="10" quotePrefix="1" applyNumberFormat="1" applyFont="1" applyFill="1" applyBorder="1" applyAlignment="1" applyProtection="1">
      <alignment horizontal="center" vertical="top"/>
    </xf>
    <xf numFmtId="10" fontId="114" fillId="0" borderId="0" xfId="10" applyNumberFormat="1" applyFont="1" applyFill="1" applyBorder="1" applyAlignment="1" applyProtection="1">
      <alignment horizontal="center" vertical="top"/>
    </xf>
    <xf numFmtId="0" fontId="114" fillId="0" borderId="9" xfId="0" applyFont="1" applyFill="1" applyBorder="1" applyAlignment="1" applyProtection="1">
      <alignment horizontal="center" vertical="top"/>
    </xf>
    <xf numFmtId="164" fontId="114" fillId="0" borderId="13" xfId="0" applyNumberFormat="1" applyFont="1" applyFill="1" applyBorder="1" applyAlignment="1">
      <alignment horizontal="center" vertical="top" wrapText="1"/>
    </xf>
    <xf numFmtId="164" fontId="114" fillId="0" borderId="0" xfId="0" applyNumberFormat="1" applyFont="1" applyFill="1" applyBorder="1" applyAlignment="1">
      <alignment horizontal="center" vertical="top"/>
    </xf>
    <xf numFmtId="164" fontId="114" fillId="0" borderId="15" xfId="0" applyNumberFormat="1" applyFont="1" applyFill="1" applyBorder="1" applyAlignment="1">
      <alignment horizontal="center" vertical="top"/>
    </xf>
    <xf numFmtId="165" fontId="114" fillId="0" borderId="0" xfId="0" applyNumberFormat="1" applyFont="1" applyFill="1" applyBorder="1" applyAlignment="1">
      <alignment horizontal="center" vertical="top"/>
    </xf>
    <xf numFmtId="0" fontId="114" fillId="0" borderId="0" xfId="0" quotePrefix="1" applyFont="1" applyFill="1" applyBorder="1" applyAlignment="1" applyProtection="1">
      <alignment horizontal="center" vertical="top"/>
    </xf>
    <xf numFmtId="164" fontId="132" fillId="0" borderId="4" xfId="0" applyNumberFormat="1" applyFont="1" applyFill="1" applyBorder="1" applyAlignment="1">
      <alignment horizontal="center" vertical="top" wrapText="1"/>
    </xf>
    <xf numFmtId="164" fontId="132" fillId="0" borderId="4" xfId="0" applyNumberFormat="1" applyFont="1" applyFill="1" applyBorder="1" applyAlignment="1">
      <alignment horizontal="center" vertical="top"/>
    </xf>
    <xf numFmtId="0" fontId="132" fillId="0" borderId="16" xfId="0" applyFont="1" applyFill="1" applyBorder="1" applyAlignment="1">
      <alignment horizontal="center" vertical="top"/>
    </xf>
    <xf numFmtId="10" fontId="114" fillId="0" borderId="13" xfId="0" applyNumberFormat="1" applyFont="1" applyFill="1" applyBorder="1" applyAlignment="1">
      <alignment horizontal="center" vertical="top" wrapText="1"/>
    </xf>
    <xf numFmtId="2" fontId="114" fillId="0" borderId="0" xfId="0" applyNumberFormat="1" applyFont="1" applyFill="1" applyBorder="1" applyAlignment="1">
      <alignment horizontal="center" vertical="top"/>
    </xf>
    <xf numFmtId="164" fontId="114" fillId="0" borderId="9" xfId="0" applyNumberFormat="1" applyFont="1" applyFill="1" applyBorder="1" applyAlignment="1">
      <alignment horizontal="center" vertical="top"/>
    </xf>
    <xf numFmtId="0" fontId="129" fillId="0" borderId="9" xfId="0" applyFont="1" applyFill="1" applyBorder="1" applyAlignment="1">
      <alignment horizontal="right" vertical="top"/>
    </xf>
    <xf numFmtId="0" fontId="129" fillId="0" borderId="10" xfId="0" applyFont="1" applyFill="1" applyBorder="1" applyAlignment="1">
      <alignment horizontal="right" vertical="top"/>
    </xf>
    <xf numFmtId="165" fontId="114" fillId="0" borderId="15" xfId="0" applyNumberFormat="1" applyFont="1" applyFill="1" applyBorder="1" applyAlignment="1">
      <alignment horizontal="center" vertical="top"/>
    </xf>
    <xf numFmtId="0" fontId="114" fillId="0" borderId="16" xfId="0" applyFont="1" applyFill="1" applyBorder="1" applyAlignment="1">
      <alignment horizontal="left" vertical="top"/>
    </xf>
    <xf numFmtId="0" fontId="129" fillId="0" borderId="20" xfId="0" applyFont="1" applyFill="1" applyBorder="1" applyAlignment="1">
      <alignment horizontal="left"/>
    </xf>
    <xf numFmtId="0" fontId="129" fillId="0" borderId="0" xfId="0" applyFont="1" applyFill="1" applyBorder="1" applyAlignment="1">
      <alignment horizontal="right" vertical="top"/>
    </xf>
    <xf numFmtId="0" fontId="114" fillId="0" borderId="0" xfId="0" applyFont="1" applyFill="1" applyBorder="1" applyAlignment="1">
      <alignment horizontal="right" vertical="top"/>
    </xf>
    <xf numFmtId="164" fontId="114" fillId="0" borderId="0" xfId="0" applyNumberFormat="1" applyFont="1" applyFill="1" applyBorder="1" applyAlignment="1">
      <alignment horizontal="center" vertical="top" wrapText="1"/>
    </xf>
    <xf numFmtId="10" fontId="114" fillId="0" borderId="0" xfId="0" applyNumberFormat="1" applyFont="1" applyFill="1" applyBorder="1" applyAlignment="1">
      <alignment horizontal="center" vertical="top" wrapText="1"/>
    </xf>
    <xf numFmtId="1" fontId="114" fillId="0" borderId="20" xfId="0" applyNumberFormat="1" applyFont="1" applyFill="1" applyBorder="1" applyAlignment="1">
      <alignment horizontal="left" vertical="top"/>
    </xf>
    <xf numFmtId="6" fontId="114" fillId="0" borderId="0" xfId="0" applyNumberFormat="1" applyFont="1" applyFill="1" applyBorder="1" applyAlignment="1">
      <alignment horizontal="center" vertical="top"/>
    </xf>
    <xf numFmtId="1" fontId="114" fillId="0" borderId="7" xfId="0" applyNumberFormat="1" applyFont="1" applyFill="1" applyBorder="1" applyAlignment="1">
      <alignment horizontal="left" vertical="top"/>
    </xf>
    <xf numFmtId="2" fontId="114" fillId="0" borderId="15" xfId="0" applyNumberFormat="1" applyFont="1" applyFill="1" applyBorder="1" applyAlignment="1">
      <alignment horizontal="center" vertical="top"/>
    </xf>
    <xf numFmtId="1" fontId="114" fillId="0" borderId="0" xfId="0" applyNumberFormat="1" applyFont="1" applyFill="1" applyBorder="1" applyAlignment="1">
      <alignment horizontal="left" vertical="top"/>
    </xf>
    <xf numFmtId="165" fontId="37" fillId="39" borderId="2" xfId="0" applyNumberFormat="1" applyFont="1" applyFill="1" applyBorder="1" applyAlignment="1" applyProtection="1">
      <alignment horizontal="center" vertical="center"/>
      <protection locked="0"/>
    </xf>
    <xf numFmtId="0" fontId="37" fillId="0" borderId="0" xfId="5" applyFill="1" applyBorder="1" applyProtection="1"/>
    <xf numFmtId="0" fontId="37" fillId="9" borderId="0" xfId="5" applyFont="1" applyFill="1" applyAlignment="1" applyProtection="1">
      <alignment horizontal="left" vertical="top"/>
      <protection hidden="1"/>
    </xf>
    <xf numFmtId="0" fontId="37" fillId="9" borderId="0" xfId="5" applyFont="1" applyFill="1" applyProtection="1">
      <protection hidden="1"/>
    </xf>
    <xf numFmtId="0" fontId="37" fillId="9" borderId="0" xfId="5" applyFont="1" applyFill="1" applyAlignment="1" applyProtection="1">
      <alignment vertical="top"/>
      <protection hidden="1"/>
    </xf>
    <xf numFmtId="0" fontId="37" fillId="9" borderId="0" xfId="5" applyFont="1" applyFill="1" applyAlignment="1" applyProtection="1">
      <alignment vertical="top" wrapText="1"/>
      <protection hidden="1"/>
    </xf>
    <xf numFmtId="0" fontId="36" fillId="9" borderId="0" xfId="5" applyFont="1" applyFill="1" applyProtection="1">
      <protection hidden="1"/>
    </xf>
    <xf numFmtId="0" fontId="136" fillId="9" borderId="0" xfId="4" applyFont="1" applyFill="1" applyAlignment="1" applyProtection="1">
      <alignment horizontal="left" vertical="top"/>
      <protection hidden="1"/>
    </xf>
    <xf numFmtId="0" fontId="37" fillId="9" borderId="0" xfId="5" applyFont="1" applyFill="1" applyAlignment="1" applyProtection="1">
      <alignment horizontal="center"/>
      <protection hidden="1"/>
    </xf>
    <xf numFmtId="0" fontId="36" fillId="9" borderId="0" xfId="5" applyFont="1" applyFill="1" applyAlignment="1" applyProtection="1">
      <alignment horizontal="left" vertical="top"/>
      <protection hidden="1"/>
    </xf>
    <xf numFmtId="0" fontId="136" fillId="9" borderId="0" xfId="4" applyFont="1" applyFill="1" applyAlignment="1" applyProtection="1">
      <alignment horizontal="left"/>
      <protection hidden="1"/>
    </xf>
    <xf numFmtId="0" fontId="136" fillId="9" borderId="0" xfId="4" applyFont="1" applyFill="1" applyAlignment="1" applyProtection="1">
      <protection hidden="1"/>
    </xf>
    <xf numFmtId="0" fontId="37" fillId="9" borderId="0" xfId="5" applyFont="1" applyFill="1" applyAlignment="1" applyProtection="1">
      <alignment horizontal="left"/>
      <protection hidden="1"/>
    </xf>
    <xf numFmtId="0" fontId="37" fillId="9" borderId="0" xfId="5" applyFont="1" applyFill="1" applyAlignment="1" applyProtection="1">
      <alignment horizontal="right" vertical="top"/>
      <protection hidden="1"/>
    </xf>
    <xf numFmtId="176" fontId="100" fillId="9" borderId="0" xfId="89" applyNumberFormat="1" applyFont="1" applyFill="1" applyAlignment="1" applyProtection="1">
      <alignment horizontal="left" vertical="center"/>
      <protection hidden="1"/>
    </xf>
    <xf numFmtId="164" fontId="114" fillId="9" borderId="0" xfId="0" applyNumberFormat="1" applyFont="1" applyFill="1" applyBorder="1" applyAlignment="1">
      <alignment horizontal="center" vertical="top"/>
    </xf>
    <xf numFmtId="0" fontId="69" fillId="39" borderId="12" xfId="0" applyFont="1" applyFill="1" applyBorder="1" applyProtection="1">
      <protection locked="0"/>
    </xf>
    <xf numFmtId="0" fontId="69" fillId="39" borderId="4" xfId="0" applyFont="1" applyFill="1" applyBorder="1" applyProtection="1">
      <protection locked="0"/>
    </xf>
    <xf numFmtId="0" fontId="69" fillId="39" borderId="16" xfId="0" applyFont="1" applyFill="1" applyBorder="1" applyProtection="1">
      <protection locked="0"/>
    </xf>
    <xf numFmtId="0" fontId="69" fillId="39" borderId="13" xfId="0" applyFont="1" applyFill="1" applyBorder="1" applyProtection="1">
      <protection locked="0"/>
    </xf>
    <xf numFmtId="0" fontId="69" fillId="39" borderId="0" xfId="0" applyFont="1" applyFill="1" applyBorder="1" applyProtection="1">
      <protection locked="0"/>
    </xf>
    <xf numFmtId="0" fontId="69" fillId="39" borderId="9" xfId="0" applyFont="1" applyFill="1" applyBorder="1" applyProtection="1">
      <protection locked="0"/>
    </xf>
    <xf numFmtId="0" fontId="69" fillId="39" borderId="14" xfId="0" applyFont="1" applyFill="1" applyBorder="1" applyProtection="1">
      <protection locked="0"/>
    </xf>
    <xf numFmtId="0" fontId="69" fillId="39" borderId="15" xfId="0" applyFont="1" applyFill="1" applyBorder="1" applyProtection="1">
      <protection locked="0"/>
    </xf>
    <xf numFmtId="0" fontId="69" fillId="39" borderId="10" xfId="0" applyFont="1" applyFill="1" applyBorder="1" applyProtection="1">
      <protection locked="0"/>
    </xf>
    <xf numFmtId="164" fontId="100" fillId="0" borderId="20" xfId="0" applyNumberFormat="1" applyFont="1" applyFill="1" applyBorder="1" applyAlignment="1">
      <alignment horizontal="center" vertical="top"/>
    </xf>
    <xf numFmtId="6" fontId="139" fillId="0" borderId="0" xfId="0" applyNumberFormat="1" applyFont="1" applyFill="1" applyBorder="1" applyAlignment="1">
      <alignment horizontal="center" vertical="top"/>
    </xf>
    <xf numFmtId="0" fontId="99" fillId="0" borderId="0" xfId="0" applyFont="1" applyFill="1"/>
    <xf numFmtId="176" fontId="99" fillId="9" borderId="0" xfId="89" applyNumberFormat="1" applyFont="1" applyFill="1" applyAlignment="1" applyProtection="1">
      <alignment horizontal="right" vertical="center"/>
      <protection hidden="1"/>
    </xf>
    <xf numFmtId="0" fontId="100" fillId="9" borderId="0" xfId="89" applyFont="1" applyFill="1" applyAlignment="1" applyProtection="1">
      <alignment horizontal="left" vertical="top" wrapText="1"/>
      <protection hidden="1"/>
    </xf>
    <xf numFmtId="0" fontId="100" fillId="9" borderId="0" xfId="89" applyFont="1" applyFill="1" applyBorder="1" applyAlignment="1" applyProtection="1">
      <alignment horizontal="left" vertical="top" wrapText="1"/>
      <protection hidden="1"/>
    </xf>
    <xf numFmtId="0" fontId="37" fillId="9" borderId="0" xfId="5" applyFont="1" applyFill="1" applyAlignment="1" applyProtection="1">
      <alignment horizontal="left" vertical="top" wrapText="1"/>
      <protection hidden="1"/>
    </xf>
    <xf numFmtId="0" fontId="37" fillId="9" borderId="0" xfId="5" applyFont="1" applyFill="1" applyAlignment="1" applyProtection="1">
      <alignment horizontal="left" vertical="top" wrapText="1" shrinkToFit="1"/>
      <protection hidden="1"/>
    </xf>
    <xf numFmtId="0" fontId="37" fillId="9" borderId="0" xfId="5" applyNumberFormat="1" applyFont="1" applyFill="1" applyAlignment="1" applyProtection="1">
      <alignment horizontal="left" vertical="top" wrapText="1"/>
      <protection hidden="1"/>
    </xf>
    <xf numFmtId="0" fontId="37" fillId="39" borderId="2" xfId="0" applyFont="1" applyFill="1" applyBorder="1" applyAlignment="1" applyProtection="1">
      <alignment horizontal="left" vertical="center" wrapText="1"/>
      <protection locked="0"/>
    </xf>
    <xf numFmtId="0" fontId="36" fillId="0" borderId="0" xfId="0" applyFont="1" applyFill="1" applyAlignment="1" applyProtection="1">
      <alignment horizontal="center" vertical="center"/>
    </xf>
    <xf numFmtId="0" fontId="132" fillId="0" borderId="0" xfId="0" applyFont="1" applyFill="1" applyBorder="1" applyAlignment="1">
      <alignment horizontal="left" vertical="top" wrapText="1"/>
    </xf>
    <xf numFmtId="0" fontId="114" fillId="0" borderId="0" xfId="0" applyFont="1" applyFill="1" applyBorder="1" applyAlignment="1">
      <alignment horizontal="left" vertical="top"/>
    </xf>
    <xf numFmtId="0" fontId="114" fillId="0" borderId="9" xfId="0" applyFont="1" applyFill="1" applyBorder="1" applyAlignment="1">
      <alignment horizontal="left" vertical="top"/>
    </xf>
    <xf numFmtId="0" fontId="114" fillId="0" borderId="15" xfId="0" applyFont="1" applyFill="1" applyBorder="1" applyAlignment="1">
      <alignment horizontal="left" vertical="top"/>
    </xf>
    <xf numFmtId="0" fontId="100" fillId="9" borderId="0" xfId="89" applyFont="1" applyFill="1" applyBorder="1" applyAlignment="1" applyProtection="1">
      <alignment vertical="top" wrapText="1"/>
    </xf>
    <xf numFmtId="0" fontId="100" fillId="9" borderId="0" xfId="89" applyFont="1" applyFill="1" applyBorder="1" applyAlignment="1" applyProtection="1">
      <alignment horizontal="center" vertical="top" wrapText="1"/>
    </xf>
    <xf numFmtId="0" fontId="60" fillId="9" borderId="0" xfId="89" applyFont="1" applyFill="1" applyBorder="1" applyAlignment="1" applyProtection="1">
      <alignment horizontal="left" vertical="center" wrapText="1"/>
    </xf>
    <xf numFmtId="0" fontId="105" fillId="9" borderId="0" xfId="89" applyFont="1" applyFill="1" applyBorder="1" applyAlignment="1" applyProtection="1">
      <alignment horizontal="left" vertical="center" wrapText="1"/>
    </xf>
    <xf numFmtId="0" fontId="99" fillId="9" borderId="0" xfId="89" applyFont="1" applyFill="1" applyBorder="1" applyAlignment="1" applyProtection="1">
      <alignment horizontal="center" vertical="center"/>
    </xf>
    <xf numFmtId="0" fontId="100" fillId="9" borderId="0" xfId="89" applyFont="1" applyFill="1" applyBorder="1" applyAlignment="1" applyProtection="1">
      <alignment horizontal="left" vertical="center"/>
    </xf>
    <xf numFmtId="0" fontId="100" fillId="9" borderId="0" xfId="89" applyFont="1" applyFill="1" applyBorder="1" applyAlignment="1" applyProtection="1">
      <alignment vertical="top"/>
    </xf>
    <xf numFmtId="0" fontId="37" fillId="9" borderId="0" xfId="89" applyFont="1" applyFill="1" applyBorder="1" applyAlignment="1" applyProtection="1">
      <alignment vertical="top"/>
    </xf>
    <xf numFmtId="0" fontId="37" fillId="9" borderId="0" xfId="5" applyFill="1" applyProtection="1"/>
    <xf numFmtId="165" fontId="37" fillId="9" borderId="0" xfId="5" applyNumberFormat="1" applyFont="1" applyFill="1" applyAlignment="1" applyProtection="1">
      <alignment horizontal="center"/>
    </xf>
    <xf numFmtId="165" fontId="37" fillId="9" borderId="0" xfId="5" applyNumberFormat="1" applyFont="1" applyFill="1" applyProtection="1"/>
    <xf numFmtId="165" fontId="37" fillId="0" borderId="0" xfId="5" applyNumberFormat="1" applyFont="1" applyFill="1" applyBorder="1" applyProtection="1"/>
    <xf numFmtId="165" fontId="37" fillId="0" borderId="0" xfId="5" applyNumberFormat="1" applyFont="1" applyFill="1" applyBorder="1" applyAlignment="1" applyProtection="1">
      <alignment horizontal="center"/>
    </xf>
    <xf numFmtId="0" fontId="37" fillId="0" borderId="0" xfId="5" applyFont="1" applyProtection="1"/>
    <xf numFmtId="0" fontId="37" fillId="0" borderId="0" xfId="0" applyFont="1" applyFill="1" applyAlignment="1" applyProtection="1">
      <alignment vertical="center"/>
    </xf>
    <xf numFmtId="0" fontId="61" fillId="0" borderId="0" xfId="0" applyFont="1" applyFill="1" applyProtection="1"/>
    <xf numFmtId="0" fontId="69" fillId="0" borderId="0" xfId="0" applyFont="1" applyFill="1" applyBorder="1" applyAlignment="1" applyProtection="1">
      <alignment horizontal="center" vertical="center"/>
    </xf>
    <xf numFmtId="0" fontId="66" fillId="0" borderId="0" xfId="0" applyFont="1" applyFill="1" applyAlignment="1" applyProtection="1">
      <alignment vertical="top"/>
    </xf>
    <xf numFmtId="0" fontId="68" fillId="0" borderId="0" xfId="0" applyFont="1" applyFill="1" applyAlignment="1" applyProtection="1">
      <alignment horizontal="center"/>
    </xf>
    <xf numFmtId="0" fontId="68" fillId="0" borderId="0" xfId="0" applyFont="1" applyFill="1" applyBorder="1" applyAlignment="1" applyProtection="1">
      <alignment horizontal="left"/>
    </xf>
    <xf numFmtId="0" fontId="129" fillId="0" borderId="2" xfId="0" applyFont="1" applyFill="1" applyBorder="1" applyProtection="1"/>
    <xf numFmtId="165" fontId="69" fillId="2" borderId="2" xfId="0" applyNumberFormat="1" applyFont="1" applyFill="1" applyBorder="1" applyProtection="1"/>
    <xf numFmtId="165" fontId="69" fillId="2" borderId="98" xfId="0" applyNumberFormat="1" applyFont="1" applyFill="1" applyBorder="1" applyProtection="1"/>
    <xf numFmtId="0" fontId="68" fillId="9" borderId="105" xfId="0" applyFont="1" applyFill="1" applyBorder="1" applyProtection="1"/>
    <xf numFmtId="3" fontId="129" fillId="0" borderId="2" xfId="0" applyNumberFormat="1" applyFont="1" applyFill="1" applyBorder="1" applyProtection="1"/>
    <xf numFmtId="165" fontId="36" fillId="0" borderId="2" xfId="0" applyNumberFormat="1" applyFont="1" applyFill="1" applyBorder="1" applyProtection="1"/>
    <xf numFmtId="165" fontId="36" fillId="0" borderId="98" xfId="0" applyNumberFormat="1" applyFont="1" applyFill="1" applyBorder="1" applyProtection="1"/>
    <xf numFmtId="0" fontId="37" fillId="9" borderId="105" xfId="0" applyFont="1" applyFill="1" applyBorder="1" applyProtection="1"/>
    <xf numFmtId="165" fontId="37" fillId="2" borderId="2" xfId="0" applyNumberFormat="1" applyFont="1" applyFill="1" applyBorder="1" applyProtection="1"/>
    <xf numFmtId="165" fontId="37" fillId="15" borderId="2" xfId="0" applyNumberFormat="1" applyFont="1" applyFill="1" applyBorder="1" applyProtection="1"/>
    <xf numFmtId="0" fontId="0" fillId="9" borderId="0" xfId="0" applyFill="1" applyProtection="1"/>
    <xf numFmtId="165" fontId="37" fillId="2" borderId="98" xfId="0" applyNumberFormat="1" applyFont="1" applyFill="1" applyBorder="1" applyProtection="1"/>
    <xf numFmtId="165" fontId="36" fillId="9" borderId="2" xfId="0" applyNumberFormat="1" applyFont="1" applyFill="1" applyBorder="1" applyProtection="1"/>
    <xf numFmtId="165" fontId="37" fillId="0" borderId="2" xfId="0" applyNumberFormat="1" applyFont="1" applyFill="1" applyBorder="1" applyProtection="1"/>
    <xf numFmtId="164" fontId="36" fillId="0" borderId="2" xfId="0" applyNumberFormat="1" applyFont="1" applyFill="1" applyBorder="1" applyProtection="1"/>
    <xf numFmtId="164" fontId="36" fillId="0" borderId="98" xfId="0" applyNumberFormat="1" applyFont="1" applyFill="1" applyBorder="1" applyProtection="1"/>
    <xf numFmtId="0" fontId="71" fillId="9" borderId="0" xfId="0" applyFont="1" applyFill="1" applyBorder="1" applyProtection="1"/>
    <xf numFmtId="0" fontId="69" fillId="9" borderId="0" xfId="0" applyFont="1" applyFill="1" applyBorder="1" applyProtection="1"/>
    <xf numFmtId="0" fontId="37" fillId="0" borderId="0" xfId="0" applyFont="1" applyFill="1" applyProtection="1"/>
    <xf numFmtId="0" fontId="37" fillId="0" borderId="0" xfId="0" applyFont="1" applyFill="1" applyAlignment="1" applyProtection="1">
      <alignment horizontal="center" vertical="center"/>
    </xf>
    <xf numFmtId="164" fontId="37" fillId="0" borderId="2" xfId="0" applyNumberFormat="1" applyFont="1" applyFill="1" applyBorder="1" applyAlignment="1" applyProtection="1">
      <alignment horizontal="center"/>
    </xf>
    <xf numFmtId="164" fontId="37" fillId="11" borderId="2" xfId="0" applyNumberFormat="1" applyFont="1" applyFill="1" applyBorder="1" applyAlignment="1" applyProtection="1">
      <alignment horizontal="center"/>
    </xf>
    <xf numFmtId="164" fontId="37" fillId="9" borderId="2" xfId="0" applyNumberFormat="1" applyFont="1" applyFill="1" applyBorder="1" applyAlignment="1" applyProtection="1">
      <alignment horizontal="center"/>
    </xf>
    <xf numFmtId="0" fontId="37" fillId="9" borderId="0" xfId="0" applyFont="1" applyFill="1" applyProtection="1"/>
    <xf numFmtId="0" fontId="37" fillId="0" borderId="0" xfId="0" applyFont="1" applyFill="1" applyAlignment="1" applyProtection="1">
      <alignment horizontal="left" vertical="center"/>
    </xf>
    <xf numFmtId="0" fontId="44" fillId="0" borderId="0" xfId="0" applyFont="1" applyFill="1" applyBorder="1" applyAlignment="1" applyProtection="1">
      <alignment vertical="center"/>
    </xf>
    <xf numFmtId="0" fontId="0" fillId="0" borderId="0" xfId="0" applyFill="1" applyAlignment="1" applyProtection="1">
      <alignment horizontal="left" vertical="center"/>
    </xf>
    <xf numFmtId="0" fontId="37" fillId="0" borderId="2" xfId="0" applyFont="1" applyFill="1" applyBorder="1" applyAlignment="1" applyProtection="1">
      <alignment wrapText="1"/>
    </xf>
    <xf numFmtId="0" fontId="0" fillId="0" borderId="2" xfId="0" applyFill="1" applyBorder="1" applyAlignment="1" applyProtection="1">
      <alignment wrapText="1"/>
    </xf>
    <xf numFmtId="165" fontId="0" fillId="0" borderId="2" xfId="0" applyNumberFormat="1" applyFill="1" applyBorder="1" applyProtection="1"/>
    <xf numFmtId="0" fontId="72" fillId="0" borderId="0" xfId="0" applyFont="1" applyFill="1" applyProtection="1"/>
    <xf numFmtId="9" fontId="0" fillId="0" borderId="2" xfId="0" applyNumberFormat="1" applyFill="1" applyBorder="1" applyProtection="1"/>
    <xf numFmtId="0" fontId="69" fillId="0" borderId="43" xfId="0" applyFont="1" applyFill="1" applyBorder="1" applyProtection="1"/>
    <xf numFmtId="164" fontId="37" fillId="4" borderId="2" xfId="5" applyNumberFormat="1" applyFont="1" applyFill="1" applyBorder="1" applyAlignment="1" applyProtection="1">
      <alignment horizontal="center" vertical="center"/>
    </xf>
    <xf numFmtId="0" fontId="69" fillId="0" borderId="0" xfId="5" applyFont="1" applyProtection="1"/>
    <xf numFmtId="0" fontId="69" fillId="0" borderId="0" xfId="0" applyFont="1" applyFill="1" applyAlignment="1" applyProtection="1">
      <alignment horizontal="left"/>
    </xf>
    <xf numFmtId="0" fontId="69" fillId="0" borderId="0" xfId="0" applyFont="1" applyFill="1" applyAlignment="1" applyProtection="1">
      <alignment horizontal="center"/>
    </xf>
    <xf numFmtId="0" fontId="68" fillId="0" borderId="0" xfId="0" applyFont="1" applyFill="1" applyAlignment="1" applyProtection="1">
      <alignment vertical="top"/>
    </xf>
    <xf numFmtId="0" fontId="68" fillId="0" borderId="0" xfId="0" applyFont="1" applyFill="1" applyAlignment="1" applyProtection="1">
      <alignment horizontal="right" vertical="top"/>
    </xf>
    <xf numFmtId="171" fontId="37" fillId="0" borderId="2" xfId="2" applyNumberFormat="1" applyFont="1" applyFill="1" applyBorder="1" applyAlignment="1" applyProtection="1">
      <alignment horizontal="center" vertical="center"/>
    </xf>
    <xf numFmtId="0" fontId="36" fillId="0" borderId="0" xfId="0" applyFont="1" applyFill="1" applyAlignment="1" applyProtection="1">
      <alignment vertical="top"/>
    </xf>
    <xf numFmtId="0" fontId="36" fillId="0" borderId="0" xfId="0" applyFont="1" applyFill="1" applyAlignment="1" applyProtection="1">
      <alignment horizontal="right" vertical="top"/>
    </xf>
    <xf numFmtId="0" fontId="36" fillId="0" borderId="0" xfId="0" applyFont="1" applyFill="1" applyAlignment="1" applyProtection="1">
      <alignment vertical="center"/>
    </xf>
    <xf numFmtId="0" fontId="61" fillId="0" borderId="0" xfId="0" applyFont="1" applyFill="1" applyAlignment="1" applyProtection="1">
      <alignment vertical="center"/>
    </xf>
    <xf numFmtId="0" fontId="69" fillId="0" borderId="0" xfId="0" applyFont="1" applyFill="1" applyAlignment="1" applyProtection="1">
      <alignment vertical="center"/>
    </xf>
    <xf numFmtId="0" fontId="69" fillId="0" borderId="0" xfId="0" applyFont="1" applyFill="1" applyAlignment="1" applyProtection="1">
      <alignment horizontal="left" vertical="center"/>
    </xf>
    <xf numFmtId="0" fontId="69" fillId="0" borderId="0" xfId="0" applyFont="1" applyFill="1" applyAlignment="1" applyProtection="1">
      <alignment horizontal="center" vertical="center"/>
    </xf>
    <xf numFmtId="0" fontId="37" fillId="0" borderId="2" xfId="0" applyFont="1" applyFill="1" applyBorder="1" applyAlignment="1" applyProtection="1">
      <alignment horizontal="center" vertical="center"/>
    </xf>
    <xf numFmtId="9" fontId="60" fillId="0" borderId="0" xfId="0" applyNumberFormat="1" applyFont="1" applyFill="1" applyAlignment="1" applyProtection="1">
      <alignment horizontal="right" vertical="center"/>
    </xf>
    <xf numFmtId="0" fontId="37" fillId="0" borderId="0" xfId="0" applyFont="1" applyFill="1" applyAlignment="1" applyProtection="1">
      <alignment horizontal="center"/>
    </xf>
    <xf numFmtId="0" fontId="37" fillId="5" borderId="0" xfId="0" applyFont="1" applyFill="1" applyAlignment="1" applyProtection="1">
      <alignment horizontal="center"/>
    </xf>
    <xf numFmtId="0" fontId="69" fillId="0" borderId="2" xfId="0" applyFont="1" applyFill="1" applyBorder="1" applyAlignment="1" applyProtection="1">
      <alignment horizontal="center"/>
    </xf>
    <xf numFmtId="0" fontId="69" fillId="0" borderId="2" xfId="0" applyFont="1" applyFill="1" applyBorder="1" applyAlignment="1" applyProtection="1">
      <alignment horizontal="center" wrapText="1"/>
    </xf>
    <xf numFmtId="0" fontId="37" fillId="5" borderId="98"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44" fontId="69" fillId="0" borderId="2" xfId="0" applyNumberFormat="1" applyFont="1" applyFill="1" applyBorder="1" applyAlignment="1" applyProtection="1">
      <alignment horizontal="center" vertical="center"/>
    </xf>
    <xf numFmtId="0" fontId="69" fillId="0" borderId="3" xfId="0" applyFont="1" applyFill="1" applyBorder="1" applyAlignment="1" applyProtection="1">
      <alignment horizontal="center" vertical="center"/>
    </xf>
    <xf numFmtId="44" fontId="69" fillId="0" borderId="6" xfId="0" applyNumberFormat="1" applyFont="1" applyFill="1" applyBorder="1" applyAlignment="1" applyProtection="1">
      <alignment horizontal="center" vertical="center"/>
    </xf>
    <xf numFmtId="0" fontId="44" fillId="0" borderId="0" xfId="0" applyFont="1" applyFill="1" applyAlignment="1" applyProtection="1">
      <alignment vertical="center"/>
    </xf>
    <xf numFmtId="0" fontId="36" fillId="0" borderId="0" xfId="0" applyFont="1" applyFill="1" applyAlignment="1" applyProtection="1">
      <alignment horizontal="center"/>
    </xf>
    <xf numFmtId="0" fontId="36" fillId="0" borderId="89" xfId="0" applyFont="1" applyFill="1" applyBorder="1" applyAlignment="1" applyProtection="1"/>
    <xf numFmtId="0" fontId="37" fillId="0" borderId="0" xfId="0" applyFont="1" applyFill="1" applyAlignment="1" applyProtection="1">
      <alignment horizontal="center" vertical="center" wrapText="1"/>
    </xf>
    <xf numFmtId="0" fontId="37" fillId="0" borderId="0" xfId="0" applyFont="1" applyFill="1" applyAlignment="1" applyProtection="1">
      <alignment horizontal="right" vertical="center" wrapText="1"/>
    </xf>
    <xf numFmtId="9" fontId="37" fillId="0" borderId="0" xfId="9" applyNumberFormat="1" applyFont="1" applyFill="1" applyAlignment="1" applyProtection="1">
      <alignment horizontal="right" vertical="center"/>
    </xf>
    <xf numFmtId="170" fontId="37" fillId="0" borderId="0" xfId="9" applyNumberFormat="1" applyFont="1" applyFill="1" applyAlignment="1" applyProtection="1">
      <alignment horizontal="right" vertical="center"/>
    </xf>
    <xf numFmtId="0" fontId="37" fillId="0" borderId="102" xfId="0" applyFont="1" applyFill="1" applyBorder="1" applyAlignment="1" applyProtection="1">
      <alignment horizontal="center" vertical="center"/>
    </xf>
    <xf numFmtId="0" fontId="37" fillId="0" borderId="98" xfId="0" applyFont="1" applyFill="1" applyBorder="1" applyAlignment="1" applyProtection="1">
      <alignment horizontal="center" vertical="center"/>
    </xf>
    <xf numFmtId="0" fontId="37" fillId="0" borderId="0" xfId="0" applyFont="1" applyFill="1" applyBorder="1" applyAlignment="1" applyProtection="1">
      <alignment horizontal="center"/>
    </xf>
    <xf numFmtId="169" fontId="37" fillId="0" borderId="0" xfId="9" applyNumberFormat="1" applyFont="1" applyFill="1" applyAlignment="1" applyProtection="1">
      <alignment horizontal="right" vertical="center"/>
    </xf>
    <xf numFmtId="0" fontId="60" fillId="0" borderId="0" xfId="0" applyFont="1" applyFill="1" applyProtection="1"/>
    <xf numFmtId="37" fontId="37" fillId="0" borderId="2" xfId="0" applyNumberFormat="1" applyFont="1" applyFill="1" applyBorder="1" applyAlignment="1" applyProtection="1">
      <alignment horizontal="center" vertical="center"/>
    </xf>
    <xf numFmtId="44" fontId="37" fillId="0" borderId="0" xfId="0" applyNumberFormat="1" applyFont="1" applyFill="1" applyProtection="1"/>
    <xf numFmtId="171" fontId="37" fillId="0" borderId="2" xfId="0"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69" fillId="0" borderId="0" xfId="0" applyFont="1" applyFill="1" applyAlignment="1" applyProtection="1">
      <alignment horizontal="right" vertical="center" wrapText="1"/>
    </xf>
    <xf numFmtId="171" fontId="69" fillId="0" borderId="0" xfId="0" applyNumberFormat="1" applyFont="1" applyFill="1" applyBorder="1" applyAlignment="1" applyProtection="1">
      <alignment horizontal="center" vertical="center"/>
    </xf>
    <xf numFmtId="169" fontId="69" fillId="0" borderId="0" xfId="9" applyNumberFormat="1" applyFont="1" applyFill="1" applyAlignment="1" applyProtection="1">
      <alignment horizontal="right" vertical="center"/>
    </xf>
    <xf numFmtId="0" fontId="75" fillId="0" borderId="0" xfId="0" applyFont="1" applyFill="1" applyBorder="1" applyAlignment="1" applyProtection="1">
      <alignment horizontal="left"/>
    </xf>
    <xf numFmtId="5" fontId="69" fillId="0" borderId="0" xfId="0" applyNumberFormat="1" applyFont="1" applyFill="1" applyAlignment="1" applyProtection="1">
      <alignment horizontal="left"/>
    </xf>
    <xf numFmtId="5" fontId="69" fillId="0" borderId="0" xfId="0" applyNumberFormat="1" applyFont="1" applyFill="1" applyBorder="1" applyAlignment="1" applyProtection="1">
      <alignment horizontal="left"/>
    </xf>
    <xf numFmtId="165" fontId="69" fillId="0" borderId="0" xfId="0" applyNumberFormat="1" applyFont="1" applyFill="1" applyBorder="1" applyAlignment="1" applyProtection="1">
      <alignment horizontal="left"/>
    </xf>
    <xf numFmtId="9" fontId="69" fillId="0" borderId="0" xfId="10" applyNumberFormat="1" applyFont="1" applyFill="1" applyAlignment="1" applyProtection="1">
      <alignment horizontal="left"/>
    </xf>
    <xf numFmtId="3" fontId="0" fillId="6" borderId="2" xfId="0" applyNumberFormat="1" applyFill="1" applyBorder="1" applyAlignment="1"/>
    <xf numFmtId="0" fontId="99" fillId="9" borderId="0" xfId="89" applyFont="1" applyFill="1" applyBorder="1" applyAlignment="1" applyProtection="1">
      <alignment horizontal="left" vertical="top" wrapText="1"/>
      <protection hidden="1"/>
    </xf>
    <xf numFmtId="0" fontId="69" fillId="0" borderId="85" xfId="0" applyFont="1" applyFill="1" applyBorder="1" applyAlignment="1" applyProtection="1">
      <alignment horizontal="center" wrapText="1"/>
    </xf>
    <xf numFmtId="44" fontId="69" fillId="0" borderId="85" xfId="0" applyNumberFormat="1" applyFont="1" applyFill="1" applyBorder="1" applyAlignment="1" applyProtection="1">
      <alignment horizontal="center" vertical="center"/>
    </xf>
    <xf numFmtId="0" fontId="76" fillId="0" borderId="0" xfId="0" applyFont="1" applyFill="1" applyBorder="1" applyAlignment="1" applyProtection="1">
      <alignment horizontal="center" wrapText="1"/>
    </xf>
    <xf numFmtId="44" fontId="69" fillId="0" borderId="0" xfId="0" applyNumberFormat="1" applyFont="1" applyFill="1" applyBorder="1" applyAlignment="1" applyProtection="1">
      <alignment horizontal="center" vertical="center"/>
    </xf>
    <xf numFmtId="0" fontId="9" fillId="0" borderId="7" xfId="89" applyFont="1" applyBorder="1" applyAlignment="1">
      <alignment horizontal="left" vertical="top" wrapText="1"/>
    </xf>
    <xf numFmtId="0" fontId="9" fillId="0" borderId="61" xfId="89" applyFont="1" applyBorder="1" applyAlignment="1">
      <alignment horizontal="left" vertical="top" wrapText="1"/>
    </xf>
    <xf numFmtId="0" fontId="9" fillId="38" borderId="7" xfId="89" applyFont="1" applyFill="1" applyBorder="1" applyAlignment="1">
      <alignment horizontal="left" vertical="top" wrapText="1"/>
    </xf>
    <xf numFmtId="0" fontId="100" fillId="9" borderId="0" xfId="89" applyFont="1" applyFill="1" applyBorder="1" applyAlignment="1" applyProtection="1">
      <alignment horizontal="left" vertical="top" wrapText="1"/>
      <protection hidden="1"/>
    </xf>
    <xf numFmtId="0" fontId="16" fillId="0" borderId="98" xfId="89" applyFont="1" applyBorder="1" applyAlignment="1">
      <alignment horizontal="left" vertical="top" wrapText="1"/>
    </xf>
    <xf numFmtId="0" fontId="32" fillId="0" borderId="98" xfId="89" applyBorder="1" applyAlignment="1">
      <alignment horizontal="left" vertical="top"/>
    </xf>
    <xf numFmtId="0" fontId="8" fillId="0" borderId="61" xfId="89" applyFont="1" applyBorder="1" applyAlignment="1">
      <alignment horizontal="left" vertical="top" wrapText="1"/>
    </xf>
    <xf numFmtId="0" fontId="8" fillId="0" borderId="7" xfId="89" applyFont="1" applyBorder="1" applyAlignment="1">
      <alignment horizontal="left" vertical="top"/>
    </xf>
    <xf numFmtId="0" fontId="8" fillId="0" borderId="98" xfId="89" applyFont="1" applyBorder="1" applyAlignment="1">
      <alignment horizontal="left" vertical="top"/>
    </xf>
    <xf numFmtId="0" fontId="37" fillId="9" borderId="0" xfId="89" applyFont="1" applyFill="1" applyBorder="1" applyAlignment="1" applyProtection="1">
      <alignment horizontal="left" vertical="top" wrapText="1"/>
      <protection locked="0"/>
    </xf>
    <xf numFmtId="0" fontId="37" fillId="9" borderId="0" xfId="89" applyFont="1" applyFill="1" applyBorder="1" applyAlignment="1" applyProtection="1">
      <alignment horizontal="center" vertical="top"/>
      <protection locked="0"/>
    </xf>
    <xf numFmtId="0" fontId="36" fillId="9" borderId="98" xfId="5" applyFont="1" applyFill="1" applyBorder="1" applyAlignment="1" applyProtection="1">
      <alignment horizontal="center" vertical="center" wrapText="1"/>
    </xf>
    <xf numFmtId="0" fontId="7" fillId="38" borderId="7" xfId="89" applyFont="1" applyFill="1" applyBorder="1" applyAlignment="1">
      <alignment horizontal="left" vertical="top" wrapText="1"/>
    </xf>
    <xf numFmtId="0" fontId="7" fillId="38" borderId="2" xfId="89" applyFont="1" applyFill="1" applyBorder="1" applyAlignment="1">
      <alignment horizontal="left" vertical="top" wrapText="1"/>
    </xf>
    <xf numFmtId="0" fontId="105" fillId="9" borderId="15" xfId="0" applyFont="1" applyFill="1" applyBorder="1" applyAlignment="1" applyProtection="1">
      <alignment vertical="center" wrapText="1"/>
    </xf>
    <xf numFmtId="0" fontId="0" fillId="0" borderId="0" xfId="0" applyFill="1" applyAlignment="1" applyProtection="1">
      <alignment vertical="center"/>
    </xf>
    <xf numFmtId="165" fontId="37" fillId="9" borderId="2" xfId="0" applyNumberFormat="1" applyFont="1" applyFill="1" applyBorder="1" applyAlignment="1" applyProtection="1">
      <alignment horizontal="center" vertical="center"/>
    </xf>
    <xf numFmtId="10" fontId="37" fillId="39" borderId="98" xfId="10" applyNumberFormat="1" applyFont="1" applyFill="1" applyBorder="1" applyAlignment="1" applyProtection="1">
      <alignment horizontal="center" vertical="center"/>
      <protection locked="0"/>
    </xf>
    <xf numFmtId="10" fontId="37" fillId="9" borderId="2" xfId="10" applyNumberFormat="1" applyFont="1" applyFill="1" applyBorder="1" applyAlignment="1" applyProtection="1">
      <alignment horizontal="center" vertical="center"/>
    </xf>
    <xf numFmtId="0" fontId="37" fillId="39" borderId="98" xfId="5" applyFont="1" applyFill="1" applyBorder="1" applyAlignment="1" applyProtection="1">
      <alignment vertical="center" wrapText="1"/>
      <protection locked="0"/>
    </xf>
    <xf numFmtId="165" fontId="37" fillId="9" borderId="2" xfId="5" applyNumberFormat="1" applyFont="1" applyFill="1" applyBorder="1" applyAlignment="1" applyProtection="1">
      <alignment horizontal="center" vertical="center"/>
    </xf>
    <xf numFmtId="168" fontId="37" fillId="9" borderId="2" xfId="10" applyNumberFormat="1" applyFont="1" applyFill="1" applyBorder="1" applyAlignment="1" applyProtection="1">
      <alignment horizontal="center" vertical="center"/>
    </xf>
    <xf numFmtId="164" fontId="114" fillId="9" borderId="0" xfId="0" applyNumberFormat="1" applyFont="1" applyFill="1" applyBorder="1" applyAlignment="1" applyProtection="1">
      <alignment horizontal="center" vertical="top"/>
    </xf>
    <xf numFmtId="0" fontId="5" fillId="38" borderId="2" xfId="89" applyFont="1" applyFill="1" applyBorder="1" applyAlignment="1">
      <alignment horizontal="left" vertical="top" wrapText="1"/>
    </xf>
    <xf numFmtId="5" fontId="37" fillId="39" borderId="2" xfId="2" applyNumberFormat="1" applyFont="1" applyFill="1" applyBorder="1" applyAlignment="1" applyProtection="1">
      <alignment horizontal="center" vertical="center"/>
      <protection locked="0"/>
    </xf>
    <xf numFmtId="0" fontId="37" fillId="9" borderId="0" xfId="5" applyFont="1" applyFill="1" applyAlignment="1" applyProtection="1">
      <alignment vertical="center"/>
    </xf>
    <xf numFmtId="0" fontId="72" fillId="9" borderId="0" xfId="0" applyFont="1" applyFill="1" applyProtection="1"/>
    <xf numFmtId="9" fontId="37" fillId="39" borderId="98" xfId="10" applyFont="1" applyFill="1" applyBorder="1" applyAlignment="1" applyProtection="1">
      <alignment horizontal="center" vertical="center"/>
      <protection locked="0"/>
    </xf>
    <xf numFmtId="0" fontId="37" fillId="39" borderId="98" xfId="0" applyFont="1" applyFill="1" applyBorder="1" applyAlignment="1" applyProtection="1">
      <alignment horizontal="center" vertical="center"/>
      <protection locked="0"/>
    </xf>
    <xf numFmtId="0" fontId="37" fillId="39" borderId="98" xfId="0" applyFont="1" applyFill="1" applyBorder="1" applyAlignment="1" applyProtection="1">
      <alignment horizontal="center" vertical="center" wrapText="1"/>
      <protection locked="0"/>
    </xf>
    <xf numFmtId="44" fontId="37" fillId="0" borderId="98" xfId="2" applyFont="1" applyFill="1" applyBorder="1" applyAlignment="1" applyProtection="1">
      <alignment horizontal="center" vertical="center"/>
    </xf>
    <xf numFmtId="44" fontId="37" fillId="0" borderId="98" xfId="2" applyNumberFormat="1" applyFont="1" applyFill="1" applyBorder="1" applyAlignment="1" applyProtection="1">
      <alignment horizontal="center" vertical="center"/>
    </xf>
    <xf numFmtId="44" fontId="37" fillId="39" borderId="98" xfId="2" applyFont="1" applyFill="1" applyBorder="1" applyAlignment="1" applyProtection="1">
      <alignment horizontal="center" vertical="center"/>
      <protection locked="0"/>
    </xf>
    <xf numFmtId="0" fontId="37" fillId="5" borderId="98" xfId="0" applyFont="1" applyFill="1" applyBorder="1" applyAlignment="1" applyProtection="1">
      <alignment horizontal="center" vertical="center" wrapText="1"/>
    </xf>
    <xf numFmtId="44" fontId="37" fillId="9" borderId="98" xfId="0" applyNumberFormat="1" applyFont="1" applyFill="1" applyBorder="1" applyAlignment="1" applyProtection="1">
      <alignment horizontal="center" vertical="center"/>
    </xf>
    <xf numFmtId="37" fontId="37" fillId="39" borderId="98" xfId="0" applyNumberFormat="1" applyFont="1" applyFill="1" applyBorder="1" applyAlignment="1" applyProtection="1">
      <alignment horizontal="center" vertical="center"/>
      <protection locked="0"/>
    </xf>
    <xf numFmtId="37" fontId="37" fillId="39" borderId="85" xfId="0" applyNumberFormat="1" applyFont="1" applyFill="1" applyBorder="1" applyAlignment="1" applyProtection="1">
      <alignment horizontal="center" vertical="center"/>
      <protection locked="0"/>
    </xf>
    <xf numFmtId="0" fontId="114" fillId="9" borderId="20" xfId="0" applyFont="1" applyFill="1" applyBorder="1" applyAlignment="1">
      <alignment horizontal="left" vertical="top"/>
    </xf>
    <xf numFmtId="0" fontId="114" fillId="9" borderId="7" xfId="0" applyFont="1" applyFill="1" applyBorder="1" applyAlignment="1">
      <alignment horizontal="left" vertical="top"/>
    </xf>
    <xf numFmtId="164" fontId="114" fillId="9" borderId="13" xfId="0" applyNumberFormat="1" applyFont="1" applyFill="1" applyBorder="1" applyAlignment="1" applyProtection="1">
      <alignment horizontal="center" vertical="top"/>
    </xf>
    <xf numFmtId="7" fontId="114" fillId="9" borderId="0" xfId="2" applyNumberFormat="1" applyFont="1" applyFill="1" applyBorder="1" applyAlignment="1" applyProtection="1">
      <alignment horizontal="center" vertical="top"/>
    </xf>
    <xf numFmtId="0" fontId="114" fillId="9" borderId="9" xfId="0" applyFont="1" applyFill="1" applyBorder="1" applyAlignment="1">
      <alignment horizontal="center" vertical="top"/>
    </xf>
    <xf numFmtId="165" fontId="60" fillId="9" borderId="96" xfId="0" applyNumberFormat="1" applyFont="1" applyFill="1" applyBorder="1" applyAlignment="1">
      <alignment horizontal="center" vertical="top"/>
    </xf>
    <xf numFmtId="10" fontId="37" fillId="9" borderId="105" xfId="0" applyNumberFormat="1" applyFont="1" applyFill="1" applyBorder="1" applyAlignment="1">
      <alignment horizontal="center" vertical="top"/>
    </xf>
    <xf numFmtId="164" fontId="114" fillId="9" borderId="14" xfId="0" applyNumberFormat="1" applyFont="1" applyFill="1" applyBorder="1" applyAlignment="1">
      <alignment horizontal="center" vertical="top"/>
    </xf>
    <xf numFmtId="0" fontId="37" fillId="9" borderId="105" xfId="0" applyFont="1" applyFill="1" applyBorder="1" applyAlignment="1" applyProtection="1">
      <alignment wrapText="1"/>
    </xf>
    <xf numFmtId="10" fontId="109" fillId="0" borderId="0" xfId="10" applyNumberFormat="1" applyFont="1" applyFill="1" applyBorder="1" applyAlignment="1">
      <alignment horizontal="center" vertical="center" wrapText="1"/>
    </xf>
    <xf numFmtId="0" fontId="60" fillId="0" borderId="0" xfId="0" applyFont="1" applyFill="1" applyBorder="1" applyAlignment="1" applyProtection="1">
      <alignment horizontal="center" vertical="top"/>
    </xf>
    <xf numFmtId="0" fontId="144" fillId="0" borderId="118" xfId="0" applyFont="1" applyFill="1" applyBorder="1" applyAlignment="1" applyProtection="1">
      <alignment vertical="top"/>
    </xf>
    <xf numFmtId="0" fontId="143" fillId="0" borderId="118" xfId="0" applyFont="1" applyFill="1" applyBorder="1" applyAlignment="1" applyProtection="1">
      <alignment vertical="top"/>
    </xf>
    <xf numFmtId="0" fontId="100" fillId="9" borderId="0" xfId="89" applyFont="1" applyFill="1" applyBorder="1" applyAlignment="1" applyProtection="1">
      <alignment horizontal="center" vertical="top" wrapText="1"/>
    </xf>
    <xf numFmtId="0" fontId="60" fillId="9" borderId="0" xfId="89" applyFont="1" applyFill="1" applyBorder="1" applyAlignment="1" applyProtection="1">
      <alignment horizontal="left" vertical="center" wrapText="1"/>
      <protection hidden="1"/>
    </xf>
    <xf numFmtId="0" fontId="0" fillId="80" borderId="5" xfId="0" applyFill="1" applyBorder="1" applyProtection="1"/>
    <xf numFmtId="0" fontId="0" fillId="80" borderId="2" xfId="0" applyFill="1" applyBorder="1" applyProtection="1"/>
    <xf numFmtId="0" fontId="39" fillId="9" borderId="0" xfId="0" applyFont="1" applyFill="1" applyAlignment="1" applyProtection="1">
      <alignment horizontal="left"/>
    </xf>
    <xf numFmtId="0" fontId="37" fillId="9" borderId="0" xfId="0" applyFont="1" applyFill="1" applyAlignment="1" applyProtection="1">
      <alignment horizontal="center"/>
    </xf>
    <xf numFmtId="174" fontId="37" fillId="9" borderId="0" xfId="0" applyNumberFormat="1" applyFont="1" applyFill="1" applyBorder="1" applyAlignment="1">
      <alignment horizontal="left"/>
    </xf>
    <xf numFmtId="0" fontId="60" fillId="9" borderId="0" xfId="89" applyFont="1" applyFill="1" applyBorder="1" applyAlignment="1" applyProtection="1">
      <alignment horizontal="left" vertical="center" wrapText="1"/>
      <protection hidden="1"/>
    </xf>
    <xf numFmtId="0" fontId="37" fillId="9" borderId="0" xfId="89" applyFont="1" applyFill="1" applyBorder="1" applyAlignment="1" applyProtection="1">
      <alignment horizontal="center" vertical="top" wrapText="1"/>
      <protection locked="0"/>
    </xf>
    <xf numFmtId="37" fontId="37" fillId="39" borderId="102" xfId="0" applyNumberFormat="1" applyFont="1" applyFill="1" applyBorder="1" applyAlignment="1" applyProtection="1">
      <alignment horizontal="center" vertical="center"/>
      <protection locked="0"/>
    </xf>
    <xf numFmtId="0" fontId="69" fillId="0" borderId="115" xfId="0" applyFont="1" applyFill="1" applyBorder="1" applyAlignment="1" applyProtection="1">
      <alignment horizontal="center" vertical="center"/>
    </xf>
    <xf numFmtId="44" fontId="69" fillId="0" borderId="104" xfId="0" applyNumberFormat="1" applyFont="1" applyFill="1" applyBorder="1" applyAlignment="1" applyProtection="1">
      <alignment horizontal="center" vertical="center"/>
    </xf>
    <xf numFmtId="44" fontId="69" fillId="0" borderId="102" xfId="0" applyNumberFormat="1" applyFont="1" applyFill="1" applyBorder="1" applyAlignment="1" applyProtection="1">
      <alignment horizontal="center" vertical="center"/>
    </xf>
    <xf numFmtId="0" fontId="69" fillId="0" borderId="98" xfId="0" applyFont="1" applyFill="1" applyBorder="1" applyAlignment="1" applyProtection="1">
      <alignment horizontal="center" vertical="center"/>
    </xf>
    <xf numFmtId="44" fontId="69" fillId="0" borderId="98" xfId="0" applyNumberFormat="1" applyFont="1" applyFill="1" applyBorder="1" applyAlignment="1" applyProtection="1">
      <alignment horizontal="center" vertical="center"/>
    </xf>
    <xf numFmtId="177" fontId="37" fillId="0" borderId="0" xfId="9" applyNumberFormat="1" applyFont="1" applyFill="1" applyAlignment="1" applyProtection="1">
      <alignment horizontal="right" vertical="center"/>
    </xf>
    <xf numFmtId="0" fontId="139" fillId="0" borderId="9" xfId="0" applyFont="1" applyFill="1" applyBorder="1" applyAlignment="1">
      <alignment horizontal="center" vertical="center"/>
    </xf>
    <xf numFmtId="165" fontId="139" fillId="0" borderId="13" xfId="0" applyNumberFormat="1" applyFont="1" applyFill="1" applyBorder="1" applyAlignment="1">
      <alignment horizontal="center" vertical="center"/>
    </xf>
    <xf numFmtId="0" fontId="114" fillId="0" borderId="115" xfId="0" applyFont="1" applyFill="1" applyBorder="1" applyAlignment="1">
      <alignment horizontal="left" vertical="top"/>
    </xf>
    <xf numFmtId="0" fontId="114" fillId="0" borderId="105" xfId="0" applyFont="1" applyFill="1" applyBorder="1" applyAlignment="1">
      <alignment horizontal="left" vertical="top"/>
    </xf>
    <xf numFmtId="1" fontId="132" fillId="0" borderId="115" xfId="0" applyNumberFormat="1" applyFont="1" applyFill="1" applyBorder="1" applyAlignment="1">
      <alignment horizontal="left" vertical="top"/>
    </xf>
    <xf numFmtId="1" fontId="132" fillId="0" borderId="105" xfId="0" applyNumberFormat="1" applyFont="1" applyFill="1" applyBorder="1" applyAlignment="1">
      <alignment horizontal="left" vertical="top"/>
    </xf>
    <xf numFmtId="1" fontId="132" fillId="0" borderId="7" xfId="0" applyNumberFormat="1" applyFont="1" applyFill="1" applyBorder="1" applyAlignment="1">
      <alignment horizontal="left" vertical="top"/>
    </xf>
    <xf numFmtId="4" fontId="139" fillId="0" borderId="0" xfId="0" applyNumberFormat="1" applyFont="1" applyFill="1" applyBorder="1" applyAlignment="1">
      <alignment horizontal="center" vertical="center"/>
    </xf>
    <xf numFmtId="0" fontId="3" fillId="38" borderId="2" xfId="89" applyNumberFormat="1" applyFont="1" applyFill="1" applyBorder="1" applyAlignment="1">
      <alignment horizontal="left" vertical="top" wrapText="1"/>
    </xf>
    <xf numFmtId="0" fontId="2" fillId="0" borderId="2" xfId="89" applyFont="1" applyBorder="1" applyAlignment="1">
      <alignment horizontal="left" vertical="top"/>
    </xf>
    <xf numFmtId="0" fontId="2" fillId="0" borderId="61" xfId="89" applyFont="1" applyBorder="1" applyAlignment="1">
      <alignment horizontal="left" vertical="top"/>
    </xf>
    <xf numFmtId="0" fontId="2" fillId="0" borderId="7" xfId="89" applyFont="1" applyBorder="1" applyAlignment="1">
      <alignment horizontal="left" vertical="top" wrapText="1"/>
    </xf>
    <xf numFmtId="0" fontId="2" fillId="0" borderId="98" xfId="89" applyFont="1" applyBorder="1" applyAlignment="1">
      <alignment horizontal="left" vertical="top"/>
    </xf>
    <xf numFmtId="0" fontId="100" fillId="9" borderId="0" xfId="89" applyFont="1" applyFill="1" applyBorder="1" applyAlignment="1" applyProtection="1">
      <alignment horizontal="center" vertical="top" wrapText="1"/>
    </xf>
    <xf numFmtId="0" fontId="150" fillId="9" borderId="0" xfId="89" applyFont="1" applyFill="1" applyBorder="1" applyAlignment="1" applyProtection="1">
      <alignment horizontal="left" vertical="top" wrapText="1"/>
      <protection hidden="1"/>
    </xf>
    <xf numFmtId="0" fontId="79" fillId="9" borderId="0" xfId="89" applyFont="1" applyFill="1" applyBorder="1" applyAlignment="1" applyProtection="1">
      <alignment vertical="top"/>
    </xf>
    <xf numFmtId="0" fontId="150" fillId="9" borderId="0" xfId="89" applyFont="1" applyFill="1" applyProtection="1">
      <protection hidden="1"/>
    </xf>
    <xf numFmtId="0" fontId="104" fillId="9" borderId="0" xfId="89" applyFont="1" applyFill="1" applyAlignment="1" applyProtection="1">
      <alignment horizontal="left" vertical="center"/>
      <protection hidden="1"/>
    </xf>
    <xf numFmtId="0" fontId="143" fillId="9" borderId="0" xfId="89" applyFont="1" applyFill="1" applyBorder="1" applyAlignment="1" applyProtection="1">
      <alignment horizontal="left" vertical="center" wrapText="1"/>
      <protection locked="0"/>
    </xf>
    <xf numFmtId="0" fontId="150" fillId="9" borderId="97" xfId="89" applyFont="1" applyFill="1" applyBorder="1" applyAlignment="1" applyProtection="1">
      <alignment horizontal="center"/>
      <protection hidden="1"/>
    </xf>
    <xf numFmtId="0" fontId="143" fillId="9" borderId="0" xfId="89" applyFont="1" applyFill="1" applyBorder="1" applyAlignment="1" applyProtection="1">
      <alignment vertical="center" wrapText="1"/>
      <protection locked="0"/>
    </xf>
    <xf numFmtId="0" fontId="100" fillId="9" borderId="0" xfId="89" applyFont="1" applyFill="1" applyBorder="1" applyAlignment="1" applyProtection="1">
      <alignment horizontal="center" vertical="top"/>
    </xf>
    <xf numFmtId="0" fontId="37" fillId="0" borderId="0" xfId="5"/>
    <xf numFmtId="0" fontId="37" fillId="0" borderId="0" xfId="5" applyAlignment="1">
      <alignment horizontal="left" vertical="top"/>
    </xf>
    <xf numFmtId="0" fontId="37" fillId="0" borderId="0" xfId="5" applyAlignment="1">
      <alignment vertical="top" wrapText="1"/>
    </xf>
    <xf numFmtId="0" fontId="37" fillId="0" borderId="0" xfId="5" applyAlignment="1">
      <alignment horizontal="right" vertical="top"/>
    </xf>
    <xf numFmtId="0" fontId="37" fillId="0" borderId="0" xfId="5" applyAlignment="1">
      <alignment horizontal="center" vertical="center"/>
    </xf>
    <xf numFmtId="0" fontId="100" fillId="9" borderId="0" xfId="89" applyFont="1" applyFill="1" applyAlignment="1" applyProtection="1">
      <alignment horizontal="left" vertical="top" wrapText="1"/>
      <protection hidden="1"/>
    </xf>
    <xf numFmtId="0" fontId="132" fillId="0" borderId="0" xfId="0" applyFont="1" applyFill="1" applyBorder="1" applyAlignment="1">
      <alignment horizontal="left" vertical="top" wrapText="1"/>
    </xf>
    <xf numFmtId="0" fontId="114" fillId="0" borderId="0" xfId="0" applyFont="1" applyFill="1" applyBorder="1" applyAlignment="1">
      <alignment horizontal="left" vertical="top" wrapText="1"/>
    </xf>
    <xf numFmtId="0" fontId="154" fillId="0" borderId="0" xfId="0" applyFont="1" applyFill="1" applyAlignment="1" applyProtection="1">
      <alignment horizontal="center" vertical="center"/>
    </xf>
    <xf numFmtId="0" fontId="40" fillId="81" borderId="0" xfId="93" applyFont="1" applyFill="1" applyProtection="1">
      <protection hidden="1"/>
    </xf>
    <xf numFmtId="0" fontId="105" fillId="81" borderId="98" xfId="0" applyFont="1" applyFill="1" applyBorder="1" applyAlignment="1" applyProtection="1">
      <alignment horizontal="center" vertical="center"/>
    </xf>
    <xf numFmtId="0" fontId="105" fillId="81" borderId="2" xfId="0" applyFont="1" applyFill="1" applyBorder="1" applyAlignment="1" applyProtection="1">
      <alignment vertical="center" wrapText="1"/>
    </xf>
    <xf numFmtId="0" fontId="60" fillId="81" borderId="12" xfId="0" applyFont="1" applyFill="1" applyBorder="1" applyAlignment="1" applyProtection="1">
      <alignment vertical="center"/>
    </xf>
    <xf numFmtId="0" fontId="105" fillId="81" borderId="3" xfId="0" applyFont="1" applyFill="1" applyBorder="1" applyAlignment="1" applyProtection="1">
      <alignment horizontal="center" vertical="center"/>
    </xf>
    <xf numFmtId="0" fontId="105" fillId="81" borderId="4" xfId="0" applyFont="1" applyFill="1" applyBorder="1" applyAlignment="1" applyProtection="1">
      <alignment horizontal="center" vertical="center"/>
    </xf>
    <xf numFmtId="3" fontId="114" fillId="0" borderId="2" xfId="0" applyNumberFormat="1" applyFont="1" applyFill="1" applyBorder="1" applyAlignment="1" applyProtection="1">
      <alignment horizontal="left" indent="1"/>
    </xf>
    <xf numFmtId="3" fontId="129" fillId="0" borderId="2" xfId="0" applyNumberFormat="1" applyFont="1" applyFill="1" applyBorder="1" applyAlignment="1" applyProtection="1">
      <alignment horizontal="left" indent="1"/>
    </xf>
    <xf numFmtId="3" fontId="114" fillId="9" borderId="2" xfId="0" applyNumberFormat="1" applyFont="1" applyFill="1" applyBorder="1" applyAlignment="1" applyProtection="1">
      <alignment horizontal="left" indent="1"/>
    </xf>
    <xf numFmtId="0" fontId="130" fillId="81" borderId="5" xfId="0" applyFont="1" applyFill="1" applyBorder="1" applyAlignment="1" applyProtection="1">
      <alignment vertical="center"/>
    </xf>
    <xf numFmtId="0" fontId="130" fillId="81" borderId="2" xfId="0" applyFont="1" applyFill="1" applyBorder="1" applyAlignment="1" applyProtection="1">
      <alignment horizontal="center" vertical="center" wrapText="1"/>
    </xf>
    <xf numFmtId="0" fontId="130" fillId="81" borderId="7" xfId="0" applyFont="1" applyFill="1" applyBorder="1" applyAlignment="1" applyProtection="1">
      <alignment horizontal="center" vertical="center" wrapText="1"/>
    </xf>
    <xf numFmtId="0" fontId="130" fillId="81" borderId="7" xfId="0" applyFont="1" applyFill="1" applyBorder="1" applyAlignment="1" applyProtection="1">
      <alignment horizontal="center" vertical="center"/>
    </xf>
    <xf numFmtId="0" fontId="130" fillId="81" borderId="14" xfId="0" applyFont="1" applyFill="1" applyBorder="1" applyAlignment="1" applyProtection="1">
      <alignment horizontal="center" vertical="center" wrapText="1"/>
    </xf>
    <xf numFmtId="0" fontId="130" fillId="81" borderId="40" xfId="0" applyFont="1" applyFill="1" applyBorder="1" applyAlignment="1" applyProtection="1">
      <alignment horizontal="center" vertical="center"/>
    </xf>
    <xf numFmtId="0" fontId="36" fillId="0" borderId="5" xfId="0" applyFont="1" applyFill="1" applyBorder="1" applyAlignment="1" applyProtection="1"/>
    <xf numFmtId="0" fontId="36" fillId="0" borderId="8" xfId="0" applyFont="1" applyFill="1" applyBorder="1" applyAlignment="1" applyProtection="1"/>
    <xf numFmtId="0" fontId="36" fillId="0" borderId="6" xfId="0" applyFont="1" applyFill="1" applyBorder="1" applyAlignment="1" applyProtection="1"/>
    <xf numFmtId="0" fontId="37" fillId="39" borderId="6" xfId="0" applyFont="1" applyFill="1" applyBorder="1" applyAlignment="1" applyProtection="1">
      <alignment horizontal="left" indent="1"/>
      <protection locked="0"/>
    </xf>
    <xf numFmtId="165" fontId="40" fillId="39" borderId="2" xfId="0" applyNumberFormat="1" applyFont="1" applyFill="1" applyBorder="1" applyProtection="1">
      <protection locked="0"/>
    </xf>
    <xf numFmtId="165" fontId="37" fillId="39" borderId="2" xfId="0" applyNumberFormat="1" applyFont="1" applyFill="1" applyBorder="1" applyAlignment="1" applyProtection="1">
      <alignment horizontal="center"/>
      <protection locked="0"/>
    </xf>
    <xf numFmtId="0" fontId="37" fillId="39" borderId="2" xfId="0" applyFont="1" applyFill="1" applyBorder="1" applyAlignment="1" applyProtection="1">
      <alignment horizontal="center"/>
      <protection locked="0"/>
    </xf>
    <xf numFmtId="165" fontId="37" fillId="0" borderId="2" xfId="0" applyNumberFormat="1" applyFont="1" applyFill="1" applyBorder="1" applyAlignment="1" applyProtection="1">
      <alignment horizontal="center"/>
    </xf>
    <xf numFmtId="165" fontId="37" fillId="5" borderId="41" xfId="0" applyNumberFormat="1" applyFont="1" applyFill="1" applyBorder="1" applyAlignment="1" applyProtection="1">
      <alignment horizontal="center"/>
    </xf>
    <xf numFmtId="0" fontId="54" fillId="0" borderId="0" xfId="0" applyFont="1" applyFill="1" applyProtection="1"/>
    <xf numFmtId="0" fontId="37" fillId="0" borderId="7" xfId="0" applyFont="1" applyFill="1" applyBorder="1" applyProtection="1"/>
    <xf numFmtId="164" fontId="37" fillId="0" borderId="2" xfId="0" applyNumberFormat="1" applyFont="1" applyFill="1" applyBorder="1" applyAlignment="1" applyProtection="1">
      <alignment horizontal="right"/>
    </xf>
    <xf numFmtId="164" fontId="37" fillId="0" borderId="2" xfId="10" applyNumberFormat="1" applyFont="1" applyFill="1" applyBorder="1" applyAlignment="1" applyProtection="1">
      <alignment horizontal="center"/>
    </xf>
    <xf numFmtId="164" fontId="37" fillId="5" borderId="42" xfId="0" applyNumberFormat="1" applyFont="1" applyFill="1" applyBorder="1" applyAlignment="1" applyProtection="1">
      <alignment horizontal="center"/>
    </xf>
    <xf numFmtId="164" fontId="37" fillId="11" borderId="45" xfId="0" applyNumberFormat="1" applyFont="1" applyFill="1" applyBorder="1" applyAlignment="1" applyProtection="1">
      <alignment horizontal="center"/>
    </xf>
    <xf numFmtId="0" fontId="37" fillId="0" borderId="2" xfId="0" applyFont="1" applyFill="1" applyBorder="1" applyProtection="1"/>
    <xf numFmtId="9" fontId="37" fillId="0" borderId="28" xfId="10" applyFont="1" applyFill="1" applyBorder="1" applyAlignment="1" applyProtection="1">
      <alignment horizontal="center"/>
    </xf>
    <xf numFmtId="165" fontId="37" fillId="0" borderId="27" xfId="0" applyNumberFormat="1" applyFont="1" applyFill="1" applyBorder="1" applyProtection="1"/>
    <xf numFmtId="0" fontId="37" fillId="0" borderId="5" xfId="0" applyFont="1" applyFill="1" applyBorder="1" applyProtection="1"/>
    <xf numFmtId="0" fontId="37" fillId="2" borderId="5" xfId="0" applyFont="1" applyFill="1" applyBorder="1" applyAlignment="1" applyProtection="1">
      <alignment horizontal="center"/>
    </xf>
    <xf numFmtId="0" fontId="37" fillId="2" borderId="8" xfId="0" applyFont="1" applyFill="1" applyBorder="1" applyAlignment="1" applyProtection="1">
      <alignment horizontal="center"/>
    </xf>
    <xf numFmtId="164" fontId="37" fillId="4" borderId="36" xfId="0" applyNumberFormat="1" applyFont="1" applyFill="1" applyBorder="1" applyProtection="1"/>
    <xf numFmtId="164" fontId="37" fillId="4" borderId="11" xfId="0" applyNumberFormat="1" applyFont="1" applyFill="1" applyBorder="1" applyProtection="1"/>
    <xf numFmtId="0" fontId="37" fillId="0" borderId="9" xfId="0" applyFont="1" applyFill="1" applyBorder="1" applyAlignment="1" applyProtection="1">
      <alignment horizontal="center"/>
    </xf>
    <xf numFmtId="0" fontId="37" fillId="0" borderId="19" xfId="0" applyFont="1" applyFill="1" applyBorder="1" applyProtection="1"/>
    <xf numFmtId="0" fontId="37" fillId="0" borderId="13" xfId="0" applyFont="1" applyFill="1" applyBorder="1" applyProtection="1"/>
    <xf numFmtId="164" fontId="37" fillId="39" borderId="15" xfId="0" applyNumberFormat="1" applyFont="1" applyFill="1" applyBorder="1" applyAlignment="1" applyProtection="1">
      <alignment horizontal="right"/>
      <protection locked="0"/>
    </xf>
    <xf numFmtId="0" fontId="37" fillId="0" borderId="9" xfId="0" applyFont="1" applyFill="1" applyBorder="1" applyProtection="1"/>
    <xf numFmtId="0" fontId="37" fillId="0" borderId="18" xfId="0" applyFont="1" applyFill="1" applyBorder="1" applyProtection="1"/>
    <xf numFmtId="164" fontId="37" fillId="39" borderId="8" xfId="0" applyNumberFormat="1" applyFont="1" applyFill="1" applyBorder="1" applyAlignment="1" applyProtection="1">
      <alignment horizontal="right"/>
      <protection locked="0"/>
    </xf>
    <xf numFmtId="0" fontId="37" fillId="0" borderId="13" xfId="0" applyFont="1" applyFill="1" applyBorder="1" applyAlignment="1" applyProtection="1">
      <alignment horizontal="left"/>
    </xf>
    <xf numFmtId="0" fontId="37" fillId="39" borderId="15" xfId="0" applyFont="1" applyFill="1" applyBorder="1" applyAlignment="1" applyProtection="1">
      <alignment horizontal="right"/>
      <protection locked="0"/>
    </xf>
    <xf numFmtId="0" fontId="37" fillId="0" borderId="9" xfId="0" applyFont="1" applyFill="1" applyBorder="1" applyAlignment="1" applyProtection="1"/>
    <xf numFmtId="0" fontId="37" fillId="0" borderId="44" xfId="0" applyFont="1" applyFill="1" applyBorder="1" applyProtection="1"/>
    <xf numFmtId="0" fontId="149" fillId="47" borderId="98" xfId="4" applyFont="1" applyFill="1" applyBorder="1" applyAlignment="1" applyProtection="1">
      <alignment horizontal="center" vertical="center"/>
    </xf>
    <xf numFmtId="0" fontId="36" fillId="0" borderId="0" xfId="0" applyFont="1" applyFill="1" applyAlignment="1" applyProtection="1">
      <alignment horizontal="right" vertical="center"/>
    </xf>
    <xf numFmtId="0" fontId="105" fillId="81" borderId="2" xfId="5" applyFont="1" applyFill="1" applyBorder="1" applyAlignment="1" applyProtection="1">
      <alignment horizontal="center" vertical="center" wrapText="1"/>
    </xf>
    <xf numFmtId="0" fontId="105" fillId="81" borderId="2" xfId="5" applyFont="1" applyFill="1" applyBorder="1" applyAlignment="1" applyProtection="1">
      <alignment horizontal="center" vertical="center" wrapText="1"/>
      <protection locked="0"/>
    </xf>
    <xf numFmtId="0" fontId="105" fillId="81" borderId="96" xfId="5" applyFont="1" applyFill="1" applyBorder="1" applyAlignment="1" applyProtection="1">
      <alignment horizontal="center" vertical="center" wrapText="1"/>
    </xf>
    <xf numFmtId="0" fontId="105" fillId="81" borderId="98" xfId="5" applyFont="1" applyFill="1" applyBorder="1" applyAlignment="1" applyProtection="1">
      <alignment horizontal="center" vertical="center" wrapText="1"/>
    </xf>
    <xf numFmtId="0" fontId="36" fillId="0" borderId="0" xfId="5" applyFont="1" applyFill="1" applyBorder="1" applyAlignment="1" applyProtection="1">
      <alignment horizontal="right"/>
    </xf>
    <xf numFmtId="0" fontId="36" fillId="0" borderId="12" xfId="5" applyFont="1" applyFill="1" applyBorder="1" applyAlignment="1" applyProtection="1">
      <alignment vertical="center"/>
    </xf>
    <xf numFmtId="0" fontId="36" fillId="12" borderId="98" xfId="0" applyFont="1" applyFill="1" applyBorder="1" applyAlignment="1" applyProtection="1">
      <alignment horizontal="center" vertical="center"/>
      <protection hidden="1"/>
    </xf>
    <xf numFmtId="0" fontId="60" fillId="81" borderId="98" xfId="0" applyFont="1" applyFill="1" applyBorder="1" applyAlignment="1" applyProtection="1">
      <alignment horizontal="center" vertical="center" wrapText="1"/>
    </xf>
    <xf numFmtId="0" fontId="105" fillId="81" borderId="2" xfId="0" applyFont="1" applyFill="1" applyBorder="1" applyAlignment="1" applyProtection="1">
      <alignment horizontal="center" vertical="center"/>
    </xf>
    <xf numFmtId="170" fontId="105" fillId="81" borderId="2" xfId="9" applyNumberFormat="1" applyFont="1" applyFill="1" applyBorder="1" applyAlignment="1" applyProtection="1">
      <alignment horizontal="center" vertical="center"/>
    </xf>
    <xf numFmtId="178" fontId="105" fillId="81" borderId="2" xfId="9" applyNumberFormat="1" applyFont="1" applyFill="1" applyBorder="1" applyAlignment="1" applyProtection="1">
      <alignment horizontal="center" vertical="center"/>
    </xf>
    <xf numFmtId="169" fontId="105" fillId="81" borderId="2" xfId="9" applyNumberFormat="1" applyFont="1" applyFill="1" applyBorder="1" applyAlignment="1" applyProtection="1">
      <alignment horizontal="center" vertical="center"/>
    </xf>
    <xf numFmtId="0" fontId="156" fillId="0" borderId="0" xfId="0" applyFont="1" applyFill="1" applyAlignment="1">
      <alignment vertical="center"/>
    </xf>
    <xf numFmtId="44" fontId="36" fillId="0" borderId="0" xfId="2" applyFont="1" applyFill="1" applyBorder="1" applyAlignment="1" applyProtection="1">
      <alignment horizontal="right"/>
    </xf>
    <xf numFmtId="0" fontId="146" fillId="81" borderId="0" xfId="89" applyFont="1" applyFill="1" applyBorder="1" applyAlignment="1" applyProtection="1">
      <alignment horizontal="center" vertical="center"/>
      <protection hidden="1"/>
    </xf>
    <xf numFmtId="0" fontId="149" fillId="9" borderId="0" xfId="4" applyFont="1" applyFill="1" applyBorder="1" applyAlignment="1" applyProtection="1">
      <alignment vertical="center"/>
    </xf>
    <xf numFmtId="0" fontId="148" fillId="81" borderId="0" xfId="89" applyFont="1" applyFill="1" applyBorder="1" applyAlignment="1" applyProtection="1">
      <alignment horizontal="left" vertical="center" wrapText="1"/>
      <protection hidden="1"/>
    </xf>
    <xf numFmtId="0" fontId="147" fillId="81" borderId="0" xfId="89" applyFont="1" applyFill="1" applyBorder="1" applyAlignment="1" applyProtection="1">
      <alignment horizontal="left" vertical="center" wrapText="1"/>
      <protection hidden="1"/>
    </xf>
    <xf numFmtId="0" fontId="147" fillId="81" borderId="0" xfId="89" applyFont="1" applyFill="1" applyBorder="1" applyAlignment="1" applyProtection="1">
      <alignment vertical="center" wrapText="1"/>
      <protection hidden="1"/>
    </xf>
    <xf numFmtId="0" fontId="147" fillId="81" borderId="0" xfId="89" applyFont="1" applyFill="1" applyBorder="1" applyAlignment="1" applyProtection="1">
      <alignment horizontal="left" vertical="top" wrapText="1"/>
      <protection hidden="1"/>
    </xf>
    <xf numFmtId="0" fontId="147" fillId="81" borderId="0" xfId="89" applyFont="1" applyFill="1" applyBorder="1" applyAlignment="1" applyProtection="1">
      <alignment vertical="top" wrapText="1"/>
      <protection hidden="1"/>
    </xf>
    <xf numFmtId="176" fontId="150" fillId="9" borderId="0" xfId="89" applyNumberFormat="1" applyFont="1" applyFill="1" applyAlignment="1" applyProtection="1">
      <alignment horizontal="left" vertical="top" indent="1"/>
      <protection hidden="1"/>
    </xf>
    <xf numFmtId="0" fontId="36" fillId="0" borderId="0" xfId="0" applyFont="1" applyFill="1" applyAlignment="1">
      <alignment horizontal="right"/>
    </xf>
    <xf numFmtId="0" fontId="44" fillId="0" borderId="8" xfId="0" applyFont="1" applyFill="1" applyBorder="1" applyAlignment="1">
      <alignment horizontal="center" vertical="center"/>
    </xf>
    <xf numFmtId="0" fontId="44" fillId="0" borderId="6" xfId="0" applyFont="1" applyFill="1" applyBorder="1" applyAlignment="1">
      <alignment horizontal="center" vertical="center"/>
    </xf>
    <xf numFmtId="0" fontId="36" fillId="0" borderId="5" xfId="0" applyFont="1" applyFill="1" applyBorder="1" applyAlignment="1">
      <alignment horizontal="left" vertical="center"/>
    </xf>
    <xf numFmtId="0" fontId="37" fillId="0" borderId="8" xfId="0" applyFont="1" applyFill="1" applyBorder="1" applyAlignment="1">
      <alignment horizontal="left" vertical="top" wrapText="1"/>
    </xf>
    <xf numFmtId="0" fontId="44" fillId="0" borderId="2" xfId="0" applyFont="1" applyFill="1" applyBorder="1" applyAlignment="1">
      <alignment horizontal="center" vertical="center" wrapText="1"/>
    </xf>
    <xf numFmtId="0" fontId="44" fillId="0" borderId="2" xfId="0" applyFont="1" applyFill="1" applyBorder="1" applyAlignment="1">
      <alignment horizontal="center" vertical="center"/>
    </xf>
    <xf numFmtId="0" fontId="36" fillId="0" borderId="0" xfId="0" applyFont="1" applyFill="1" applyAlignment="1"/>
    <xf numFmtId="0" fontId="36" fillId="0" borderId="15" xfId="0" applyFont="1" applyFill="1" applyBorder="1" applyAlignment="1"/>
    <xf numFmtId="0" fontId="36" fillId="0" borderId="15" xfId="0" applyFont="1" applyFill="1" applyBorder="1" applyAlignment="1">
      <alignment horizontal="right"/>
    </xf>
    <xf numFmtId="0" fontId="36" fillId="0" borderId="15" xfId="0" applyFont="1" applyFill="1" applyBorder="1" applyAlignment="1">
      <alignment horizontal="right" vertical="top"/>
    </xf>
    <xf numFmtId="0" fontId="45" fillId="0" borderId="15" xfId="0" applyFont="1" applyFill="1" applyBorder="1" applyAlignment="1">
      <alignment horizontal="left" vertical="top"/>
    </xf>
    <xf numFmtId="0" fontId="44" fillId="0" borderId="0" xfId="0" applyFont="1" applyFill="1" applyBorder="1" applyAlignment="1">
      <alignment vertical="center" wrapText="1"/>
    </xf>
    <xf numFmtId="10" fontId="37" fillId="0" borderId="0" xfId="0" applyNumberFormat="1" applyFont="1" applyFill="1" applyBorder="1" applyAlignment="1">
      <alignment horizontal="center" vertical="top"/>
    </xf>
    <xf numFmtId="168" fontId="37" fillId="0" borderId="0" xfId="0" applyNumberFormat="1" applyFont="1" applyFill="1" applyBorder="1" applyAlignment="1">
      <alignment horizontal="center" vertical="top"/>
    </xf>
    <xf numFmtId="10" fontId="37" fillId="0" borderId="0" xfId="10" applyNumberFormat="1" applyFont="1" applyFill="1" applyBorder="1" applyAlignment="1">
      <alignment horizontal="center" vertical="top" wrapText="1"/>
    </xf>
    <xf numFmtId="10" fontId="37" fillId="9" borderId="20" xfId="0" applyNumberFormat="1" applyFont="1" applyFill="1" applyBorder="1" applyAlignment="1">
      <alignment horizontal="center" vertical="top"/>
    </xf>
    <xf numFmtId="168" fontId="37" fillId="0" borderId="20" xfId="0" applyNumberFormat="1" applyFont="1" applyFill="1" applyBorder="1" applyAlignment="1" applyProtection="1">
      <alignment horizontal="center" vertical="top"/>
    </xf>
    <xf numFmtId="0" fontId="37" fillId="0" borderId="0" xfId="0" applyFont="1" applyFill="1" applyBorder="1" applyAlignment="1" applyProtection="1">
      <alignment horizontal="center" vertical="top"/>
    </xf>
    <xf numFmtId="164" fontId="37" fillId="0" borderId="20" xfId="0" applyNumberFormat="1" applyFont="1" applyFill="1" applyBorder="1" applyAlignment="1">
      <alignment horizontal="center" vertical="top"/>
    </xf>
    <xf numFmtId="164" fontId="37" fillId="0" borderId="7" xfId="0" applyNumberFormat="1" applyFont="1" applyFill="1" applyBorder="1" applyAlignment="1">
      <alignment horizontal="center" vertical="top"/>
    </xf>
    <xf numFmtId="164" fontId="37" fillId="0" borderId="20" xfId="0" applyNumberFormat="1" applyFont="1" applyFill="1" applyBorder="1" applyAlignment="1">
      <alignment horizontal="center"/>
    </xf>
    <xf numFmtId="168" fontId="37" fillId="0" borderId="20" xfId="0" applyNumberFormat="1" applyFont="1" applyFill="1" applyBorder="1" applyAlignment="1">
      <alignment horizontal="center"/>
    </xf>
    <xf numFmtId="167" fontId="37" fillId="0" borderId="20" xfId="0" applyNumberFormat="1" applyFont="1" applyFill="1" applyBorder="1" applyAlignment="1">
      <alignment horizontal="center"/>
    </xf>
    <xf numFmtId="164" fontId="37" fillId="0" borderId="7" xfId="0" applyNumberFormat="1" applyFont="1" applyFill="1" applyBorder="1" applyAlignment="1">
      <alignment horizontal="center"/>
    </xf>
    <xf numFmtId="0" fontId="37" fillId="0" borderId="20" xfId="0" applyFont="1" applyFill="1" applyBorder="1" applyAlignment="1">
      <alignment horizontal="center" vertical="top" wrapText="1"/>
    </xf>
    <xf numFmtId="0" fontId="37" fillId="0" borderId="0" xfId="0" applyFont="1" applyFill="1" applyAlignment="1">
      <alignment vertical="top" wrapText="1"/>
    </xf>
    <xf numFmtId="8" fontId="37" fillId="0" borderId="0" xfId="0" applyNumberFormat="1" applyFont="1" applyFill="1" applyBorder="1"/>
    <xf numFmtId="164" fontId="37" fillId="0" borderId="0" xfId="0" applyNumberFormat="1" applyFont="1" applyFill="1"/>
    <xf numFmtId="0" fontId="37" fillId="0" borderId="20" xfId="0" applyFont="1" applyFill="1" applyBorder="1" applyAlignment="1">
      <alignment horizontal="center" vertical="top"/>
    </xf>
    <xf numFmtId="0" fontId="54" fillId="0" borderId="8" xfId="0" applyFont="1" applyFill="1" applyBorder="1" applyAlignment="1">
      <alignment horizontal="left" vertical="top"/>
    </xf>
    <xf numFmtId="0" fontId="54" fillId="0" borderId="6" xfId="0" applyFont="1" applyFill="1" applyBorder="1" applyAlignment="1">
      <alignment horizontal="left" vertical="top"/>
    </xf>
    <xf numFmtId="0" fontId="143" fillId="9" borderId="15" xfId="89" applyFont="1" applyFill="1" applyBorder="1" applyAlignment="1" applyProtection="1">
      <alignment horizontal="center" vertical="center" wrapText="1"/>
      <protection locked="0"/>
    </xf>
    <xf numFmtId="0" fontId="154" fillId="0" borderId="0" xfId="0" applyFont="1" applyFill="1" applyAlignment="1">
      <alignment horizontal="center" vertical="center"/>
    </xf>
    <xf numFmtId="0" fontId="148" fillId="81" borderId="0" xfId="89" applyFont="1" applyFill="1" applyBorder="1" applyAlignment="1" applyProtection="1">
      <alignment horizontal="left" vertical="top" wrapText="1"/>
      <protection hidden="1"/>
    </xf>
    <xf numFmtId="0" fontId="147" fillId="81" borderId="0" xfId="89" applyFont="1" applyFill="1" applyBorder="1" applyAlignment="1" applyProtection="1">
      <alignment horizontal="left" vertical="center"/>
      <protection hidden="1"/>
    </xf>
    <xf numFmtId="0" fontId="154" fillId="0" borderId="0" xfId="0" applyFont="1" applyFill="1" applyAlignment="1">
      <alignment horizontal="center" vertical="top"/>
    </xf>
    <xf numFmtId="0" fontId="0" fillId="0" borderId="0" xfId="0" applyFill="1" applyAlignment="1">
      <alignment horizontal="center" vertical="center"/>
    </xf>
    <xf numFmtId="0" fontId="37" fillId="9" borderId="0" xfId="5" applyFont="1" applyFill="1" applyBorder="1" applyProtection="1"/>
    <xf numFmtId="165" fontId="37" fillId="81" borderId="0" xfId="5" applyNumberFormat="1" applyFont="1" applyFill="1" applyBorder="1" applyAlignment="1" applyProtection="1">
      <alignment horizontal="center"/>
    </xf>
    <xf numFmtId="165" fontId="37" fillId="81" borderId="0" xfId="5" applyNumberFormat="1" applyFont="1" applyFill="1" applyBorder="1" applyProtection="1"/>
    <xf numFmtId="165" fontId="37" fillId="9" borderId="0" xfId="5" applyNumberFormat="1" applyFont="1" applyFill="1" applyBorder="1" applyProtection="1"/>
    <xf numFmtId="0" fontId="37" fillId="0" borderId="0" xfId="5" applyFont="1" applyBorder="1" applyProtection="1"/>
    <xf numFmtId="165" fontId="37" fillId="9" borderId="0" xfId="5" applyNumberFormat="1" applyFont="1" applyFill="1" applyBorder="1" applyAlignment="1" applyProtection="1">
      <alignment horizontal="center"/>
    </xf>
    <xf numFmtId="0" fontId="60" fillId="9" borderId="0" xfId="89" applyFont="1" applyFill="1" applyBorder="1" applyProtection="1">
      <protection hidden="1"/>
    </xf>
    <xf numFmtId="3" fontId="129" fillId="0" borderId="15" xfId="0" applyNumberFormat="1" applyFont="1" applyFill="1" applyBorder="1" applyProtection="1"/>
    <xf numFmtId="164" fontId="36" fillId="0" borderId="15" xfId="0" applyNumberFormat="1" applyFont="1" applyFill="1" applyBorder="1" applyProtection="1"/>
    <xf numFmtId="0" fontId="37" fillId="9" borderId="15" xfId="0" applyFont="1" applyFill="1" applyBorder="1" applyProtection="1"/>
    <xf numFmtId="0" fontId="0" fillId="0" borderId="15" xfId="0" applyFill="1" applyBorder="1" applyProtection="1"/>
    <xf numFmtId="0" fontId="156" fillId="0" borderId="0" xfId="0" applyFont="1" applyFill="1" applyAlignment="1" applyProtection="1">
      <alignment vertical="top"/>
    </xf>
    <xf numFmtId="0" fontId="156" fillId="0" borderId="0" xfId="0" applyFont="1" applyFill="1" applyAlignment="1" applyProtection="1">
      <alignment horizontal="right" vertical="top"/>
    </xf>
    <xf numFmtId="0" fontId="79" fillId="81" borderId="0" xfId="93" applyFont="1" applyFill="1" applyBorder="1" applyProtection="1">
      <protection hidden="1"/>
    </xf>
    <xf numFmtId="0" fontId="105" fillId="81" borderId="98" xfId="4" applyFont="1" applyFill="1" applyBorder="1" applyAlignment="1" applyProtection="1">
      <alignment horizontal="center" vertical="center"/>
    </xf>
    <xf numFmtId="0" fontId="67" fillId="9" borderId="0" xfId="0" applyFont="1" applyFill="1" applyBorder="1" applyProtection="1"/>
    <xf numFmtId="0" fontId="125" fillId="9" borderId="0" xfId="4" applyFont="1" applyFill="1" applyBorder="1" applyAlignment="1" applyProtection="1">
      <alignment horizontal="center" vertical="center"/>
    </xf>
    <xf numFmtId="0" fontId="149" fillId="47" borderId="0" xfId="4" applyFont="1" applyFill="1" applyBorder="1" applyAlignment="1" applyProtection="1">
      <alignment horizontal="center" vertical="center"/>
    </xf>
    <xf numFmtId="0" fontId="154" fillId="0" borderId="0" xfId="0" applyFont="1" applyFill="1" applyAlignment="1" applyProtection="1">
      <alignment vertical="center"/>
    </xf>
    <xf numFmtId="0" fontId="105" fillId="81" borderId="98" xfId="0" applyFont="1" applyFill="1" applyBorder="1" applyAlignment="1" applyProtection="1">
      <alignment horizontal="left" vertical="center" indent="1"/>
    </xf>
    <xf numFmtId="0" fontId="37" fillId="0" borderId="120" xfId="0" applyFont="1" applyFill="1" applyBorder="1" applyProtection="1"/>
    <xf numFmtId="0" fontId="156" fillId="0" borderId="120" xfId="0" applyFont="1" applyFill="1" applyBorder="1" applyAlignment="1" applyProtection="1">
      <alignment horizontal="right" vertical="center"/>
    </xf>
    <xf numFmtId="0" fontId="0" fillId="0" borderId="120" xfId="0" applyFill="1" applyBorder="1" applyProtection="1"/>
    <xf numFmtId="0" fontId="100" fillId="9" borderId="0" xfId="89" applyFont="1" applyFill="1" applyBorder="1" applyAlignment="1" applyProtection="1">
      <alignment horizontal="left" wrapText="1"/>
      <protection hidden="1"/>
    </xf>
    <xf numFmtId="0" fontId="99" fillId="9" borderId="0" xfId="89" applyFont="1" applyFill="1" applyAlignment="1" applyProtection="1">
      <alignment horizontal="left" vertical="center"/>
      <protection hidden="1"/>
    </xf>
    <xf numFmtId="0" fontId="99" fillId="9" borderId="0" xfId="89" applyFont="1" applyFill="1" applyAlignment="1" applyProtection="1">
      <alignment horizontal="left"/>
      <protection hidden="1"/>
    </xf>
    <xf numFmtId="0" fontId="36" fillId="9" borderId="0" xfId="89" applyFont="1" applyFill="1" applyBorder="1" applyAlignment="1" applyProtection="1">
      <alignment horizontal="left" vertical="center" wrapText="1"/>
      <protection locked="0"/>
    </xf>
    <xf numFmtId="0" fontId="104" fillId="9" borderId="0" xfId="89" applyFont="1" applyFill="1" applyBorder="1" applyAlignment="1" applyProtection="1">
      <alignment horizontal="left" vertical="center" wrapText="1" indent="4"/>
    </xf>
    <xf numFmtId="0" fontId="100" fillId="9" borderId="0" xfId="89" applyFont="1" applyFill="1" applyBorder="1" applyAlignment="1" applyProtection="1">
      <alignment horizontal="left" vertical="top" wrapText="1" indent="2"/>
    </xf>
    <xf numFmtId="0" fontId="157" fillId="0" borderId="120" xfId="0" applyFont="1" applyFill="1" applyBorder="1" applyAlignment="1" applyProtection="1">
      <alignment horizontal="right" vertical="center"/>
    </xf>
    <xf numFmtId="0" fontId="36" fillId="9" borderId="0" xfId="4" applyFont="1" applyFill="1" applyBorder="1" applyAlignment="1" applyProtection="1">
      <alignment horizontal="right" vertical="center"/>
    </xf>
    <xf numFmtId="0" fontId="69" fillId="0" borderId="120" xfId="5" applyFont="1" applyFill="1" applyBorder="1" applyProtection="1"/>
    <xf numFmtId="0" fontId="154" fillId="0" borderId="0" xfId="0" applyFont="1" applyFill="1" applyBorder="1" applyAlignment="1" applyProtection="1">
      <alignment horizontal="center" vertical="center"/>
    </xf>
    <xf numFmtId="0" fontId="69" fillId="0" borderId="120" xfId="0" applyFont="1" applyFill="1" applyBorder="1" applyProtection="1"/>
    <xf numFmtId="0" fontId="0" fillId="0" borderId="120" xfId="0" applyFill="1" applyBorder="1"/>
    <xf numFmtId="0" fontId="69" fillId="9" borderId="120" xfId="0" applyFont="1" applyFill="1" applyBorder="1" applyProtection="1">
      <protection locked="0"/>
    </xf>
    <xf numFmtId="0" fontId="0" fillId="9" borderId="120" xfId="0" applyFill="1" applyBorder="1" applyProtection="1"/>
    <xf numFmtId="176" fontId="100" fillId="9" borderId="0" xfId="89" applyNumberFormat="1" applyFont="1" applyFill="1" applyBorder="1" applyAlignment="1" applyProtection="1">
      <alignment horizontal="left" vertical="top"/>
      <protection hidden="1"/>
    </xf>
    <xf numFmtId="0" fontId="37" fillId="9" borderId="0" xfId="89" applyFont="1" applyFill="1" applyBorder="1" applyAlignment="1" applyProtection="1">
      <alignment horizontal="center" vertical="top"/>
    </xf>
    <xf numFmtId="176" fontId="147" fillId="81" borderId="0" xfId="89" applyNumberFormat="1" applyFont="1" applyFill="1" applyBorder="1" applyAlignment="1" applyProtection="1">
      <alignment horizontal="center" vertical="center"/>
      <protection hidden="1"/>
    </xf>
    <xf numFmtId="0" fontId="79" fillId="9" borderId="0" xfId="89" applyFont="1" applyFill="1" applyAlignment="1" applyProtection="1">
      <alignment vertical="top"/>
      <protection hidden="1"/>
    </xf>
    <xf numFmtId="0" fontId="147" fillId="81" borderId="116" xfId="89" applyFont="1" applyFill="1" applyBorder="1" applyAlignment="1" applyProtection="1">
      <alignment horizontal="center" vertical="center"/>
      <protection hidden="1"/>
    </xf>
    <xf numFmtId="0" fontId="69" fillId="0" borderId="120" xfId="0" applyFont="1" applyFill="1" applyBorder="1"/>
    <xf numFmtId="0" fontId="100" fillId="9" borderId="0" xfId="93" applyFont="1" applyFill="1" applyBorder="1" applyAlignment="1" applyProtection="1">
      <alignment horizontal="center"/>
      <protection hidden="1"/>
    </xf>
    <xf numFmtId="0" fontId="105" fillId="45" borderId="87" xfId="4" applyFont="1" applyFill="1" applyBorder="1" applyAlignment="1" applyProtection="1">
      <alignment horizontal="center" vertical="center"/>
      <protection hidden="1"/>
    </xf>
    <xf numFmtId="0" fontId="105" fillId="45" borderId="89" xfId="4" applyFont="1" applyFill="1" applyBorder="1" applyAlignment="1" applyProtection="1">
      <alignment horizontal="center" vertical="center"/>
      <protection hidden="1"/>
    </xf>
    <xf numFmtId="0" fontId="105" fillId="45" borderId="90" xfId="4" applyFont="1" applyFill="1" applyBorder="1" applyAlignment="1" applyProtection="1">
      <alignment horizontal="center" vertical="center"/>
      <protection hidden="1"/>
    </xf>
    <xf numFmtId="0" fontId="105" fillId="45" borderId="14" xfId="4" applyFont="1" applyFill="1" applyBorder="1" applyAlignment="1" applyProtection="1">
      <alignment horizontal="center" vertical="center"/>
      <protection hidden="1"/>
    </xf>
    <xf numFmtId="0" fontId="105" fillId="45" borderId="15" xfId="4" applyFont="1" applyFill="1" applyBorder="1" applyAlignment="1" applyProtection="1">
      <alignment horizontal="center" vertical="center"/>
      <protection hidden="1"/>
    </xf>
    <xf numFmtId="0" fontId="105" fillId="45" borderId="10" xfId="4" applyFont="1" applyFill="1" applyBorder="1" applyAlignment="1" applyProtection="1">
      <alignment horizontal="center" vertical="center"/>
      <protection hidden="1"/>
    </xf>
    <xf numFmtId="0" fontId="105" fillId="44" borderId="87" xfId="4" applyFont="1" applyFill="1" applyBorder="1" applyAlignment="1" applyProtection="1">
      <alignment horizontal="center" vertical="center"/>
      <protection hidden="1"/>
    </xf>
    <xf numFmtId="0" fontId="105" fillId="44" borderId="89" xfId="4" applyFont="1" applyFill="1" applyBorder="1" applyAlignment="1" applyProtection="1">
      <alignment horizontal="center" vertical="center"/>
      <protection hidden="1"/>
    </xf>
    <xf numFmtId="0" fontId="105" fillId="44" borderId="90" xfId="4" applyFont="1" applyFill="1" applyBorder="1" applyAlignment="1" applyProtection="1">
      <alignment horizontal="center" vertical="center"/>
      <protection hidden="1"/>
    </xf>
    <xf numFmtId="0" fontId="105" fillId="44" borderId="14" xfId="4" applyFont="1" applyFill="1" applyBorder="1" applyAlignment="1" applyProtection="1">
      <alignment horizontal="center" vertical="center"/>
      <protection hidden="1"/>
    </xf>
    <xf numFmtId="0" fontId="105" fillId="44" borderId="15" xfId="4" applyFont="1" applyFill="1" applyBorder="1" applyAlignment="1" applyProtection="1">
      <alignment horizontal="center" vertical="center"/>
      <protection hidden="1"/>
    </xf>
    <xf numFmtId="0" fontId="105" fillId="44" borderId="10" xfId="4" applyFont="1" applyFill="1" applyBorder="1" applyAlignment="1" applyProtection="1">
      <alignment horizontal="center" vertical="center"/>
      <protection hidden="1"/>
    </xf>
    <xf numFmtId="0" fontId="100" fillId="9" borderId="56" xfId="93" applyFont="1" applyFill="1" applyBorder="1" applyAlignment="1" applyProtection="1">
      <alignment horizontal="center"/>
      <protection hidden="1"/>
    </xf>
    <xf numFmtId="0" fontId="100" fillId="9" borderId="2" xfId="93" applyFont="1" applyFill="1" applyBorder="1" applyAlignment="1" applyProtection="1">
      <alignment horizontal="center"/>
      <protection hidden="1"/>
    </xf>
    <xf numFmtId="164" fontId="100" fillId="9" borderId="2" xfId="93" applyNumberFormat="1" applyFont="1" applyFill="1" applyBorder="1" applyAlignment="1" applyProtection="1">
      <alignment horizontal="center"/>
      <protection hidden="1"/>
    </xf>
    <xf numFmtId="164" fontId="100" fillId="8" borderId="2" xfId="93" applyNumberFormat="1" applyFont="1" applyFill="1" applyBorder="1" applyAlignment="1" applyProtection="1">
      <alignment horizontal="center"/>
      <protection locked="0" hidden="1"/>
    </xf>
    <xf numFmtId="0" fontId="100" fillId="9" borderId="58" xfId="93" applyFont="1" applyFill="1" applyBorder="1" applyAlignment="1" applyProtection="1">
      <alignment horizontal="center"/>
      <protection hidden="1"/>
    </xf>
    <xf numFmtId="0" fontId="100" fillId="9" borderId="28" xfId="93" applyFont="1" applyFill="1" applyBorder="1" applyAlignment="1" applyProtection="1">
      <alignment horizontal="center"/>
      <protection hidden="1"/>
    </xf>
    <xf numFmtId="164" fontId="100" fillId="9" borderId="28" xfId="93" applyNumberFormat="1" applyFont="1" applyFill="1" applyBorder="1" applyAlignment="1" applyProtection="1">
      <alignment horizontal="center"/>
      <protection hidden="1"/>
    </xf>
    <xf numFmtId="164" fontId="100" fillId="8" borderId="28" xfId="93" applyNumberFormat="1" applyFont="1" applyFill="1" applyBorder="1" applyAlignment="1" applyProtection="1">
      <alignment horizontal="center"/>
      <protection locked="0" hidden="1"/>
    </xf>
    <xf numFmtId="0" fontId="100" fillId="9" borderId="92" xfId="93" applyFont="1" applyFill="1" applyBorder="1" applyAlignment="1" applyProtection="1">
      <alignment horizontal="center"/>
      <protection hidden="1"/>
    </xf>
    <xf numFmtId="0" fontId="100" fillId="9" borderId="7" xfId="93" applyFont="1" applyFill="1" applyBorder="1" applyAlignment="1" applyProtection="1">
      <alignment horizontal="center"/>
      <protection hidden="1"/>
    </xf>
    <xf numFmtId="164" fontId="100" fillId="9" borderId="7" xfId="93" applyNumberFormat="1" applyFont="1" applyFill="1" applyBorder="1" applyAlignment="1" applyProtection="1">
      <alignment horizontal="center"/>
      <protection hidden="1"/>
    </xf>
    <xf numFmtId="164" fontId="100" fillId="8" borderId="7" xfId="93" applyNumberFormat="1" applyFont="1" applyFill="1" applyBorder="1" applyAlignment="1" applyProtection="1">
      <alignment horizontal="center"/>
      <protection locked="0" hidden="1"/>
    </xf>
    <xf numFmtId="0" fontId="60" fillId="43" borderId="62" xfId="93" applyFont="1" applyFill="1" applyBorder="1" applyAlignment="1" applyProtection="1">
      <alignment horizontal="left" vertical="center" wrapText="1"/>
      <protection hidden="1"/>
    </xf>
    <xf numFmtId="0" fontId="100" fillId="9" borderId="0" xfId="93" applyFont="1" applyFill="1" applyBorder="1" applyAlignment="1" applyProtection="1">
      <alignment horizontal="left" vertical="top" wrapText="1"/>
      <protection hidden="1"/>
    </xf>
    <xf numFmtId="0" fontId="105" fillId="40" borderId="62" xfId="93" applyFont="1" applyFill="1" applyBorder="1" applyAlignment="1" applyProtection="1">
      <alignment horizontal="left" vertical="center" wrapText="1"/>
      <protection hidden="1"/>
    </xf>
    <xf numFmtId="0" fontId="60" fillId="43" borderId="62" xfId="93" applyFont="1" applyFill="1" applyBorder="1" applyAlignment="1" applyProtection="1">
      <alignment horizontal="left" vertical="top" wrapText="1"/>
      <protection hidden="1"/>
    </xf>
    <xf numFmtId="0" fontId="105" fillId="41" borderId="54" xfId="0" applyFont="1" applyFill="1" applyBorder="1" applyAlignment="1" applyProtection="1">
      <alignment horizontal="center" vertical="center"/>
      <protection hidden="1"/>
    </xf>
    <xf numFmtId="0" fontId="105" fillId="41" borderId="55" xfId="0" applyFont="1" applyFill="1" applyBorder="1" applyAlignment="1" applyProtection="1">
      <alignment horizontal="center" vertical="center"/>
      <protection hidden="1"/>
    </xf>
    <xf numFmtId="0" fontId="105" fillId="41" borderId="91" xfId="93" applyFont="1" applyFill="1" applyBorder="1" applyAlignment="1" applyProtection="1">
      <alignment horizontal="center" vertical="center" wrapText="1"/>
      <protection hidden="1"/>
    </xf>
    <xf numFmtId="0" fontId="105" fillId="41" borderId="55" xfId="93" applyFont="1" applyFill="1" applyBorder="1" applyAlignment="1" applyProtection="1">
      <alignment horizontal="center" vertical="center" wrapText="1"/>
      <protection hidden="1"/>
    </xf>
    <xf numFmtId="0" fontId="105" fillId="44" borderId="62" xfId="93" applyFont="1" applyFill="1" applyBorder="1" applyAlignment="1" applyProtection="1">
      <alignment horizontal="left" vertical="center" wrapText="1"/>
      <protection hidden="1"/>
    </xf>
    <xf numFmtId="0" fontId="112" fillId="46" borderId="89" xfId="93" applyFont="1" applyFill="1" applyBorder="1" applyAlignment="1" applyProtection="1">
      <alignment horizontal="left" vertical="center"/>
      <protection hidden="1"/>
    </xf>
    <xf numFmtId="0" fontId="112" fillId="46" borderId="15" xfId="89" applyFont="1" applyFill="1" applyBorder="1" applyAlignment="1" applyProtection="1">
      <alignment horizontal="left" vertical="center"/>
      <protection hidden="1"/>
    </xf>
    <xf numFmtId="0" fontId="103" fillId="9" borderId="89" xfId="89" applyFont="1" applyFill="1" applyBorder="1" applyAlignment="1" applyProtection="1">
      <alignment horizontal="center" vertical="center" wrapText="1"/>
      <protection hidden="1"/>
    </xf>
    <xf numFmtId="0" fontId="104" fillId="9" borderId="0" xfId="93" applyFont="1" applyFill="1" applyAlignment="1" applyProtection="1">
      <alignment horizontal="center"/>
      <protection hidden="1"/>
    </xf>
    <xf numFmtId="0" fontId="60" fillId="44" borderId="62" xfId="93" applyFont="1" applyFill="1" applyBorder="1" applyAlignment="1" applyProtection="1">
      <alignment horizontal="left" vertical="center" wrapText="1"/>
      <protection hidden="1"/>
    </xf>
    <xf numFmtId="0" fontId="105" fillId="43" borderId="62" xfId="93" applyFont="1" applyFill="1" applyBorder="1" applyAlignment="1" applyProtection="1">
      <alignment vertical="center" wrapText="1"/>
      <protection hidden="1"/>
    </xf>
    <xf numFmtId="0" fontId="60" fillId="43" borderId="62" xfId="0" applyFont="1" applyFill="1" applyBorder="1" applyAlignment="1" applyProtection="1">
      <alignment vertical="center" wrapText="1"/>
      <protection hidden="1"/>
    </xf>
    <xf numFmtId="0" fontId="100" fillId="9" borderId="0" xfId="93" applyFont="1" applyFill="1" applyBorder="1" applyAlignment="1" applyProtection="1">
      <alignment horizontal="left"/>
      <protection hidden="1"/>
    </xf>
    <xf numFmtId="0" fontId="37" fillId="38" borderId="0" xfId="5" applyFont="1" applyFill="1" applyAlignment="1" applyProtection="1">
      <alignment horizontal="left" vertical="center" wrapText="1"/>
      <protection hidden="1"/>
    </xf>
    <xf numFmtId="0" fontId="37" fillId="9" borderId="0" xfId="5" applyFont="1" applyFill="1" applyAlignment="1" applyProtection="1">
      <alignment horizontal="left" vertical="top" wrapText="1"/>
      <protection hidden="1"/>
    </xf>
    <xf numFmtId="0" fontId="135" fillId="3" borderId="0" xfId="5" applyFont="1" applyFill="1" applyAlignment="1" applyProtection="1">
      <alignment horizontal="left" vertical="top" wrapText="1"/>
      <protection hidden="1"/>
    </xf>
    <xf numFmtId="0" fontId="36" fillId="9" borderId="0" xfId="5" applyFont="1" applyFill="1" applyAlignment="1" applyProtection="1">
      <alignment horizontal="left" vertical="top" wrapText="1"/>
      <protection hidden="1"/>
    </xf>
    <xf numFmtId="0" fontId="37" fillId="0" borderId="0" xfId="5" applyFont="1" applyFill="1" applyAlignment="1" applyProtection="1">
      <alignment horizontal="left" vertical="top" wrapText="1"/>
      <protection hidden="1"/>
    </xf>
    <xf numFmtId="0" fontId="37" fillId="4" borderId="0" xfId="5" applyFont="1" applyFill="1" applyAlignment="1" applyProtection="1">
      <alignment horizontal="left" vertical="top" wrapText="1"/>
      <protection hidden="1"/>
    </xf>
    <xf numFmtId="0" fontId="105" fillId="81" borderId="98" xfId="4" applyFont="1" applyFill="1" applyBorder="1" applyAlignment="1" applyProtection="1">
      <alignment horizontal="center" vertical="center" wrapText="1"/>
      <protection hidden="1"/>
    </xf>
    <xf numFmtId="0" fontId="37" fillId="9" borderId="0" xfId="5" applyFont="1" applyFill="1" applyAlignment="1" applyProtection="1">
      <alignment horizontal="left" vertical="top" wrapText="1" shrinkToFit="1"/>
      <protection hidden="1"/>
    </xf>
    <xf numFmtId="0" fontId="37" fillId="9" borderId="0" xfId="5" applyNumberFormat="1" applyFont="1" applyFill="1" applyAlignment="1" applyProtection="1">
      <alignment horizontal="left" vertical="top" wrapText="1"/>
      <protection hidden="1"/>
    </xf>
    <xf numFmtId="0" fontId="154" fillId="0" borderId="0" xfId="5" applyFont="1" applyFill="1" applyBorder="1" applyAlignment="1" applyProtection="1">
      <alignment horizontal="center"/>
    </xf>
    <xf numFmtId="0" fontId="105" fillId="79" borderId="0" xfId="56" applyFont="1" applyFill="1" applyAlignment="1" applyProtection="1">
      <alignment horizontal="center" vertical="center"/>
    </xf>
    <xf numFmtId="0" fontId="37" fillId="0" borderId="0" xfId="5" applyAlignment="1">
      <alignment horizontal="left" vertical="center" wrapText="1"/>
    </xf>
    <xf numFmtId="0" fontId="37" fillId="0" borderId="0" xfId="5" applyAlignment="1">
      <alignment horizontal="center" vertical="center"/>
    </xf>
    <xf numFmtId="0" fontId="105" fillId="81" borderId="0" xfId="56" applyFont="1" applyFill="1" applyAlignment="1" applyProtection="1">
      <alignment horizontal="center" vertical="center"/>
    </xf>
    <xf numFmtId="0" fontId="143" fillId="38" borderId="0" xfId="89" applyFont="1" applyFill="1" applyBorder="1" applyAlignment="1" applyProtection="1">
      <alignment horizontal="left" vertical="center" wrapText="1" indent="2"/>
    </xf>
    <xf numFmtId="0" fontId="99" fillId="9" borderId="0" xfId="89" applyFont="1" applyFill="1" applyAlignment="1" applyProtection="1">
      <alignment horizontal="left" vertical="center" wrapText="1"/>
      <protection hidden="1"/>
    </xf>
    <xf numFmtId="0" fontId="99" fillId="9" borderId="0" xfId="89" applyFont="1" applyFill="1" applyAlignment="1" applyProtection="1">
      <alignment horizontal="left" vertical="center"/>
      <protection hidden="1"/>
    </xf>
    <xf numFmtId="0" fontId="99" fillId="9" borderId="0" xfId="89" applyFont="1" applyFill="1" applyAlignment="1" applyProtection="1">
      <alignment horizontal="left" vertical="top" wrapText="1"/>
      <protection hidden="1"/>
    </xf>
    <xf numFmtId="0" fontId="99" fillId="9" borderId="9" xfId="89" applyFont="1" applyFill="1" applyBorder="1" applyAlignment="1" applyProtection="1">
      <alignment horizontal="left" vertical="top" wrapText="1"/>
      <protection hidden="1"/>
    </xf>
    <xf numFmtId="0" fontId="143" fillId="39" borderId="102" xfId="89" applyFont="1" applyFill="1" applyBorder="1" applyAlignment="1" applyProtection="1">
      <alignment horizontal="center" vertical="center" wrapText="1"/>
      <protection locked="0"/>
    </xf>
    <xf numFmtId="0" fontId="143" fillId="39" borderId="119" xfId="89" applyFont="1" applyFill="1" applyBorder="1" applyAlignment="1" applyProtection="1">
      <alignment horizontal="center" vertical="center" wrapText="1"/>
      <protection locked="0"/>
    </xf>
    <xf numFmtId="0" fontId="144" fillId="39" borderId="102" xfId="89" applyFont="1" applyFill="1" applyBorder="1" applyAlignment="1" applyProtection="1">
      <alignment horizontal="center" vertical="center" wrapText="1"/>
      <protection locked="0"/>
    </xf>
    <xf numFmtId="0" fontId="144" fillId="39" borderId="104" xfId="89" applyFont="1" applyFill="1" applyBorder="1" applyAlignment="1" applyProtection="1">
      <alignment horizontal="center" vertical="center" wrapText="1"/>
      <protection locked="0"/>
    </xf>
    <xf numFmtId="0" fontId="37" fillId="39" borderId="102" xfId="89" applyFont="1" applyFill="1" applyBorder="1" applyAlignment="1" applyProtection="1">
      <alignment horizontal="center" vertical="top" wrapText="1"/>
      <protection locked="0"/>
    </xf>
    <xf numFmtId="0" fontId="37" fillId="39" borderId="119" xfId="89" applyFont="1" applyFill="1" applyBorder="1" applyAlignment="1" applyProtection="1">
      <alignment horizontal="center" vertical="top" wrapText="1"/>
      <protection locked="0"/>
    </xf>
    <xf numFmtId="0" fontId="37" fillId="39" borderId="104" xfId="89" applyFont="1" applyFill="1" applyBorder="1" applyAlignment="1" applyProtection="1">
      <alignment horizontal="center" vertical="top" wrapText="1"/>
      <protection locked="0"/>
    </xf>
    <xf numFmtId="14" fontId="37" fillId="39" borderId="102" xfId="89" applyNumberFormat="1" applyFont="1" applyFill="1" applyBorder="1" applyAlignment="1" applyProtection="1">
      <alignment horizontal="center" vertical="top" wrapText="1"/>
      <protection locked="0"/>
    </xf>
    <xf numFmtId="14" fontId="37" fillId="39" borderId="104" xfId="89" applyNumberFormat="1" applyFont="1" applyFill="1" applyBorder="1" applyAlignment="1" applyProtection="1">
      <alignment horizontal="center" vertical="top" wrapText="1"/>
      <protection locked="0"/>
    </xf>
    <xf numFmtId="164" fontId="37" fillId="39" borderId="102" xfId="89" applyNumberFormat="1" applyFont="1" applyFill="1" applyBorder="1" applyAlignment="1" applyProtection="1">
      <alignment horizontal="center" vertical="top" wrapText="1"/>
      <protection locked="0"/>
    </xf>
    <xf numFmtId="164" fontId="37" fillId="39" borderId="104" xfId="89" applyNumberFormat="1" applyFont="1" applyFill="1" applyBorder="1" applyAlignment="1" applyProtection="1">
      <alignment horizontal="center" vertical="top" wrapText="1"/>
      <protection locked="0"/>
    </xf>
    <xf numFmtId="0" fontId="143" fillId="38" borderId="0" xfId="89" applyFont="1" applyFill="1" applyBorder="1" applyAlignment="1" applyProtection="1">
      <alignment horizontal="left" vertical="center" wrapText="1" indent="2"/>
      <protection hidden="1"/>
    </xf>
    <xf numFmtId="0" fontId="105" fillId="81" borderId="98" xfId="89" applyFont="1" applyFill="1" applyBorder="1" applyAlignment="1" applyProtection="1">
      <alignment horizontal="center" vertical="center" wrapText="1"/>
      <protection locked="0"/>
    </xf>
    <xf numFmtId="0" fontId="149" fillId="47" borderId="0" xfId="4" applyFont="1" applyFill="1" applyBorder="1" applyAlignment="1" applyProtection="1">
      <alignment horizontal="center" vertical="center"/>
    </xf>
    <xf numFmtId="0" fontId="37" fillId="39" borderId="99" xfId="89" applyFont="1" applyFill="1" applyBorder="1" applyAlignment="1" applyProtection="1">
      <alignment horizontal="left" vertical="top" wrapText="1"/>
      <protection locked="0"/>
    </xf>
    <xf numFmtId="0" fontId="37" fillId="39" borderId="100" xfId="89" applyFont="1" applyFill="1" applyBorder="1" applyAlignment="1" applyProtection="1">
      <alignment horizontal="left" vertical="top" wrapText="1"/>
      <protection locked="0"/>
    </xf>
    <xf numFmtId="0" fontId="37" fillId="39" borderId="101" xfId="89" applyFont="1" applyFill="1" applyBorder="1" applyAlignment="1" applyProtection="1">
      <alignment horizontal="left" vertical="top" wrapText="1"/>
      <protection locked="0"/>
    </xf>
    <xf numFmtId="0" fontId="37" fillId="39" borderId="13" xfId="89" applyFont="1" applyFill="1" applyBorder="1" applyAlignment="1" applyProtection="1">
      <alignment horizontal="left" vertical="top" wrapText="1"/>
      <protection locked="0"/>
    </xf>
    <xf numFmtId="0" fontId="37" fillId="39" borderId="0" xfId="89" applyFont="1" applyFill="1" applyBorder="1" applyAlignment="1" applyProtection="1">
      <alignment horizontal="left" vertical="top" wrapText="1"/>
      <protection locked="0"/>
    </xf>
    <xf numFmtId="0" fontId="37" fillId="39" borderId="9" xfId="89" applyFont="1" applyFill="1" applyBorder="1" applyAlignment="1" applyProtection="1">
      <alignment horizontal="left" vertical="top" wrapText="1"/>
      <protection locked="0"/>
    </xf>
    <xf numFmtId="0" fontId="37" fillId="39" borderId="14" xfId="89" applyFont="1" applyFill="1" applyBorder="1" applyAlignment="1" applyProtection="1">
      <alignment horizontal="left" vertical="top" wrapText="1"/>
      <protection locked="0"/>
    </xf>
    <xf numFmtId="0" fontId="37" fillId="39" borderId="15" xfId="89" applyFont="1" applyFill="1" applyBorder="1" applyAlignment="1" applyProtection="1">
      <alignment horizontal="left" vertical="top" wrapText="1"/>
      <protection locked="0"/>
    </xf>
    <xf numFmtId="0" fontId="37" fillId="39" borderId="10" xfId="89" applyFont="1" applyFill="1" applyBorder="1" applyAlignment="1" applyProtection="1">
      <alignment horizontal="left" vertical="top" wrapText="1"/>
      <protection locked="0"/>
    </xf>
    <xf numFmtId="0" fontId="103" fillId="9" borderId="0" xfId="89" applyFont="1" applyFill="1" applyAlignment="1" applyProtection="1">
      <alignment horizontal="center" vertical="center" wrapText="1"/>
      <protection hidden="1"/>
    </xf>
    <xf numFmtId="0" fontId="152" fillId="9" borderId="0" xfId="89" applyFont="1" applyFill="1" applyAlignment="1" applyProtection="1">
      <alignment horizontal="center" wrapText="1"/>
      <protection hidden="1"/>
    </xf>
    <xf numFmtId="0" fontId="144" fillId="38" borderId="0" xfId="89" applyFont="1" applyFill="1" applyBorder="1" applyAlignment="1" applyProtection="1">
      <alignment horizontal="left" vertical="center" wrapText="1"/>
      <protection hidden="1"/>
    </xf>
    <xf numFmtId="0" fontId="37" fillId="39" borderId="99" xfId="89" applyFont="1" applyFill="1" applyBorder="1" applyAlignment="1" applyProtection="1">
      <alignment horizontal="center" vertical="top" wrapText="1"/>
      <protection locked="0"/>
    </xf>
    <xf numFmtId="0" fontId="37" fillId="39" borderId="100" xfId="89" applyFont="1" applyFill="1" applyBorder="1" applyAlignment="1" applyProtection="1">
      <alignment horizontal="center" vertical="top" wrapText="1"/>
      <protection locked="0"/>
    </xf>
    <xf numFmtId="0" fontId="37" fillId="39" borderId="101" xfId="89" applyFont="1" applyFill="1" applyBorder="1" applyAlignment="1" applyProtection="1">
      <alignment horizontal="center" vertical="top" wrapText="1"/>
      <protection locked="0"/>
    </xf>
    <xf numFmtId="0" fontId="37" fillId="39" borderId="13" xfId="89" applyFont="1" applyFill="1" applyBorder="1" applyAlignment="1" applyProtection="1">
      <alignment horizontal="center" vertical="top" wrapText="1"/>
      <protection locked="0"/>
    </xf>
    <xf numFmtId="0" fontId="37" fillId="39" borderId="0" xfId="89" applyFont="1" applyFill="1" applyBorder="1" applyAlignment="1" applyProtection="1">
      <alignment horizontal="center" vertical="top" wrapText="1"/>
      <protection locked="0"/>
    </xf>
    <xf numFmtId="0" fontId="37" fillId="39" borderId="9" xfId="89" applyFont="1" applyFill="1" applyBorder="1" applyAlignment="1" applyProtection="1">
      <alignment horizontal="center" vertical="top" wrapText="1"/>
      <protection locked="0"/>
    </xf>
    <xf numFmtId="0" fontId="37" fillId="39" borderId="14" xfId="89" applyFont="1" applyFill="1" applyBorder="1" applyAlignment="1" applyProtection="1">
      <alignment horizontal="center" vertical="top" wrapText="1"/>
      <protection locked="0"/>
    </xf>
    <xf numFmtId="0" fontId="37" fillId="39" borderId="15" xfId="89" applyFont="1" applyFill="1" applyBorder="1" applyAlignment="1" applyProtection="1">
      <alignment horizontal="center" vertical="top" wrapText="1"/>
      <protection locked="0"/>
    </xf>
    <xf numFmtId="0" fontId="37" fillId="39" borderId="10" xfId="89" applyFont="1" applyFill="1" applyBorder="1" applyAlignment="1" applyProtection="1">
      <alignment horizontal="center" vertical="top" wrapText="1"/>
      <protection locked="0"/>
    </xf>
    <xf numFmtId="0" fontId="104" fillId="9" borderId="0" xfId="89" applyFont="1" applyFill="1" applyBorder="1" applyAlignment="1" applyProtection="1">
      <alignment horizontal="left" vertical="center" wrapText="1" indent="4"/>
    </xf>
    <xf numFmtId="0" fontId="100" fillId="9" borderId="119" xfId="89" applyFont="1" applyFill="1" applyBorder="1" applyAlignment="1" applyProtection="1">
      <alignment horizontal="center" vertical="top" wrapText="1"/>
    </xf>
    <xf numFmtId="0" fontId="145" fillId="81" borderId="0" xfId="89" applyFont="1" applyFill="1" applyBorder="1" applyAlignment="1" applyProtection="1">
      <alignment horizontal="left" vertical="center" wrapText="1"/>
      <protection hidden="1"/>
    </xf>
    <xf numFmtId="0" fontId="144" fillId="39" borderId="96" xfId="89" applyFont="1" applyFill="1" applyBorder="1" applyAlignment="1" applyProtection="1">
      <alignment horizontal="center" vertical="center" wrapText="1"/>
      <protection locked="0"/>
    </xf>
    <xf numFmtId="0" fontId="104" fillId="9" borderId="0" xfId="89" applyFont="1" applyFill="1" applyAlignment="1" applyProtection="1">
      <alignment horizontal="right" vertical="center" wrapText="1"/>
      <protection hidden="1"/>
    </xf>
    <xf numFmtId="0" fontId="143" fillId="39" borderId="104" xfId="89" applyFont="1" applyFill="1" applyBorder="1" applyAlignment="1" applyProtection="1">
      <alignment horizontal="center" vertical="center" wrapText="1"/>
      <protection locked="0"/>
    </xf>
    <xf numFmtId="0" fontId="36" fillId="9" borderId="0" xfId="89" applyFont="1" applyFill="1" applyBorder="1" applyAlignment="1" applyProtection="1">
      <alignment horizontal="left" vertical="center"/>
      <protection hidden="1"/>
    </xf>
    <xf numFmtId="0" fontId="154" fillId="0" borderId="0" xfId="0" applyFont="1" applyFill="1" applyAlignment="1" applyProtection="1">
      <alignment horizontal="center" vertical="center"/>
    </xf>
    <xf numFmtId="0" fontId="37" fillId="9" borderId="105" xfId="0" applyFont="1" applyFill="1" applyBorder="1" applyAlignment="1" applyProtection="1">
      <alignment horizontal="left" vertical="center"/>
    </xf>
    <xf numFmtId="0" fontId="37" fillId="9" borderId="105" xfId="0" applyFont="1" applyFill="1" applyBorder="1" applyAlignment="1" applyProtection="1">
      <alignment horizontal="left" vertical="center" wrapText="1"/>
    </xf>
    <xf numFmtId="0" fontId="140" fillId="9" borderId="15" xfId="0" applyNumberFormat="1" applyFont="1" applyFill="1" applyBorder="1" applyAlignment="1" applyProtection="1">
      <alignment horizontal="left" vertical="top" wrapText="1"/>
    </xf>
    <xf numFmtId="0" fontId="37" fillId="9" borderId="105" xfId="0" applyFont="1" applyFill="1" applyBorder="1" applyAlignment="1" applyProtection="1">
      <alignment horizontal="left" wrapText="1"/>
    </xf>
    <xf numFmtId="0" fontId="37" fillId="39" borderId="2" xfId="0" applyFont="1" applyFill="1" applyBorder="1" applyAlignment="1" applyProtection="1">
      <alignment horizontal="left" vertical="center" wrapText="1"/>
      <protection locked="0"/>
    </xf>
    <xf numFmtId="0" fontId="105" fillId="81" borderId="98" xfId="0" applyFont="1" applyFill="1" applyBorder="1" applyAlignment="1" applyProtection="1">
      <alignment horizontal="left" vertical="center"/>
    </xf>
    <xf numFmtId="0" fontId="134" fillId="9" borderId="0" xfId="4" applyFont="1" applyFill="1" applyAlignment="1" applyProtection="1">
      <alignment horizontal="left"/>
    </xf>
    <xf numFmtId="0" fontId="144" fillId="0" borderId="0" xfId="0" applyFont="1" applyFill="1" applyAlignment="1" applyProtection="1">
      <alignment horizontal="left" vertical="center"/>
    </xf>
    <xf numFmtId="0" fontId="46" fillId="2" borderId="8" xfId="0" applyFont="1" applyFill="1" applyBorder="1" applyAlignment="1" applyProtection="1">
      <alignment horizontal="center"/>
    </xf>
    <xf numFmtId="0" fontId="68" fillId="0" borderId="4" xfId="0" applyFont="1" applyFill="1" applyBorder="1" applyAlignment="1" applyProtection="1">
      <alignment horizontal="center"/>
    </xf>
    <xf numFmtId="49" fontId="69" fillId="0" borderId="15" xfId="0" applyNumberFormat="1" applyFont="1" applyFill="1" applyBorder="1" applyAlignment="1" applyProtection="1">
      <alignment horizontal="left"/>
    </xf>
    <xf numFmtId="0" fontId="130" fillId="81" borderId="5" xfId="0" applyFont="1" applyFill="1" applyBorder="1" applyAlignment="1" applyProtection="1">
      <alignment horizontal="left" vertical="center"/>
    </xf>
    <xf numFmtId="0" fontId="130" fillId="81" borderId="6" xfId="0" applyFont="1" applyFill="1" applyBorder="1" applyAlignment="1" applyProtection="1">
      <alignment horizontal="left" vertical="center"/>
    </xf>
    <xf numFmtId="0" fontId="46" fillId="39" borderId="5" xfId="0" applyFont="1" applyFill="1" applyBorder="1" applyAlignment="1" applyProtection="1">
      <alignment horizontal="left" shrinkToFit="1"/>
      <protection locked="0"/>
    </xf>
    <xf numFmtId="0" fontId="46" fillId="39" borderId="6" xfId="0" applyFont="1" applyFill="1" applyBorder="1" applyAlignment="1" applyProtection="1">
      <alignment horizontal="left" shrinkToFit="1"/>
      <protection locked="0"/>
    </xf>
    <xf numFmtId="0" fontId="36" fillId="0" borderId="42" xfId="0" applyFont="1" applyFill="1" applyBorder="1" applyAlignment="1" applyProtection="1">
      <alignment horizontal="center"/>
    </xf>
    <xf numFmtId="0" fontId="36" fillId="0" borderId="41" xfId="0" applyFont="1" applyFill="1" applyBorder="1" applyAlignment="1" applyProtection="1">
      <alignment horizontal="center"/>
    </xf>
    <xf numFmtId="0" fontId="154" fillId="0" borderId="0" xfId="5" applyFont="1" applyFill="1" applyAlignment="1" applyProtection="1">
      <alignment horizontal="center" vertical="center"/>
    </xf>
    <xf numFmtId="0" fontId="37" fillId="39" borderId="99" xfId="5" applyFont="1" applyFill="1" applyBorder="1" applyAlignment="1" applyProtection="1">
      <alignment horizontal="left" vertical="top"/>
      <protection locked="0"/>
    </xf>
    <xf numFmtId="0" fontId="37" fillId="39" borderId="100" xfId="5" applyFont="1" applyFill="1" applyBorder="1" applyAlignment="1" applyProtection="1">
      <alignment horizontal="left" vertical="top"/>
      <protection locked="0"/>
    </xf>
    <xf numFmtId="0" fontId="37" fillId="39" borderId="101" xfId="5" applyFont="1" applyFill="1" applyBorder="1" applyAlignment="1" applyProtection="1">
      <alignment horizontal="left" vertical="top"/>
      <protection locked="0"/>
    </xf>
    <xf numFmtId="0" fontId="37" fillId="39" borderId="97" xfId="5" applyFont="1" applyFill="1" applyBorder="1" applyAlignment="1" applyProtection="1">
      <alignment horizontal="left" vertical="top"/>
      <protection locked="0"/>
    </xf>
    <xf numFmtId="0" fontId="37" fillId="39" borderId="0" xfId="5" applyFont="1" applyFill="1" applyBorder="1" applyAlignment="1" applyProtection="1">
      <alignment horizontal="left" vertical="top"/>
      <protection locked="0"/>
    </xf>
    <xf numFmtId="0" fontId="37" fillId="39" borderId="9" xfId="5" applyFont="1" applyFill="1" applyBorder="1" applyAlignment="1" applyProtection="1">
      <alignment horizontal="left" vertical="top"/>
      <protection locked="0"/>
    </xf>
    <xf numFmtId="0" fontId="37" fillId="39" borderId="14" xfId="5" applyFont="1" applyFill="1" applyBorder="1" applyAlignment="1" applyProtection="1">
      <alignment horizontal="left" vertical="top"/>
      <protection locked="0"/>
    </xf>
    <xf numFmtId="0" fontId="37" fillId="39" borderId="15" xfId="5" applyFont="1" applyFill="1" applyBorder="1" applyAlignment="1" applyProtection="1">
      <alignment horizontal="left" vertical="top"/>
      <protection locked="0"/>
    </xf>
    <xf numFmtId="0" fontId="37" fillId="39" borderId="10" xfId="5" applyFont="1" applyFill="1" applyBorder="1" applyAlignment="1" applyProtection="1">
      <alignment horizontal="left" vertical="top"/>
      <protection locked="0"/>
    </xf>
    <xf numFmtId="0" fontId="36" fillId="0" borderId="15" xfId="5" applyFont="1" applyFill="1" applyBorder="1" applyAlignment="1" applyProtection="1">
      <alignment horizontal="left" vertical="top" wrapText="1"/>
    </xf>
    <xf numFmtId="0" fontId="37" fillId="0" borderId="15" xfId="5" applyFont="1" applyFill="1" applyBorder="1" applyAlignment="1" applyProtection="1">
      <alignment horizontal="left" vertical="top" wrapText="1"/>
    </xf>
    <xf numFmtId="0" fontId="37" fillId="0" borderId="15" xfId="5" applyFont="1" applyFill="1" applyBorder="1" applyAlignment="1" applyProtection="1">
      <alignment horizontal="left" wrapText="1"/>
    </xf>
    <xf numFmtId="0" fontId="80" fillId="0" borderId="15" xfId="4" applyFont="1" applyFill="1" applyBorder="1" applyAlignment="1" applyProtection="1">
      <alignment horizontal="left" vertical="center"/>
    </xf>
    <xf numFmtId="0" fontId="105" fillId="81" borderId="5" xfId="5" applyFont="1" applyFill="1" applyBorder="1" applyAlignment="1" applyProtection="1">
      <alignment horizontal="left" vertical="center" wrapText="1"/>
    </xf>
    <xf numFmtId="0" fontId="105" fillId="81" borderId="6" xfId="5" applyFont="1" applyFill="1" applyBorder="1" applyAlignment="1" applyProtection="1">
      <alignment horizontal="left" vertical="center" wrapText="1"/>
    </xf>
    <xf numFmtId="0" fontId="37" fillId="0" borderId="5" xfId="5" applyFont="1" applyFill="1" applyBorder="1" applyAlignment="1" applyProtection="1">
      <alignment horizontal="left" vertical="center" wrapText="1"/>
    </xf>
    <xf numFmtId="0" fontId="37" fillId="0" borderId="6" xfId="5" applyFont="1" applyFill="1" applyBorder="1" applyAlignment="1" applyProtection="1">
      <alignment horizontal="left" vertical="center" wrapText="1"/>
    </xf>
    <xf numFmtId="0" fontId="37" fillId="39" borderId="5" xfId="5" applyFont="1" applyFill="1" applyBorder="1" applyAlignment="1" applyProtection="1">
      <alignment horizontal="left" vertical="center" wrapText="1"/>
      <protection locked="0"/>
    </xf>
    <xf numFmtId="0" fontId="37" fillId="39" borderId="6" xfId="5" applyFont="1" applyFill="1" applyBorder="1" applyAlignment="1" applyProtection="1">
      <alignment horizontal="left" vertical="center" wrapText="1"/>
      <protection locked="0"/>
    </xf>
    <xf numFmtId="0" fontId="37" fillId="0" borderId="8" xfId="5" applyFont="1" applyFill="1" applyBorder="1" applyAlignment="1" applyProtection="1">
      <alignment horizontal="center" vertical="center"/>
    </xf>
    <xf numFmtId="0" fontId="105" fillId="81" borderId="5" xfId="5" applyFont="1" applyFill="1" applyBorder="1" applyAlignment="1" applyProtection="1">
      <alignment horizontal="center" vertical="center" wrapText="1"/>
    </xf>
    <xf numFmtId="0" fontId="105" fillId="81" borderId="8" xfId="5" applyFont="1" applyFill="1" applyBorder="1" applyAlignment="1" applyProtection="1">
      <alignment horizontal="center" vertical="center"/>
    </xf>
    <xf numFmtId="0" fontId="105" fillId="81" borderId="88" xfId="5" applyFont="1" applyFill="1" applyBorder="1" applyAlignment="1" applyProtection="1">
      <alignment horizontal="center" vertical="center"/>
    </xf>
    <xf numFmtId="0" fontId="105" fillId="81" borderId="117" xfId="5" applyFont="1" applyFill="1" applyBorder="1" applyAlignment="1" applyProtection="1">
      <alignment horizontal="center" vertical="center"/>
    </xf>
    <xf numFmtId="0" fontId="105" fillId="81" borderId="6" xfId="5" applyFont="1" applyFill="1" applyBorder="1" applyAlignment="1" applyProtection="1">
      <alignment horizontal="center" vertical="center"/>
    </xf>
    <xf numFmtId="0" fontId="36" fillId="0" borderId="5" xfId="5" applyFont="1" applyFill="1" applyBorder="1" applyAlignment="1" applyProtection="1">
      <alignment horizontal="left" vertical="center" wrapText="1"/>
    </xf>
    <xf numFmtId="0" fontId="36" fillId="0" borderId="6" xfId="5" applyFont="1" applyFill="1" applyBorder="1" applyAlignment="1" applyProtection="1">
      <alignment horizontal="left" vertical="center" wrapText="1"/>
    </xf>
    <xf numFmtId="0" fontId="36" fillId="0" borderId="102" xfId="5" applyFont="1" applyFill="1" applyBorder="1" applyAlignment="1" applyProtection="1">
      <alignment horizontal="left" vertical="center"/>
    </xf>
    <xf numFmtId="0" fontId="36" fillId="0" borderId="104" xfId="5" applyFont="1" applyFill="1" applyBorder="1" applyAlignment="1" applyProtection="1">
      <alignment horizontal="left" vertical="center"/>
    </xf>
    <xf numFmtId="0" fontId="144" fillId="38" borderId="98" xfId="5" applyFont="1" applyFill="1" applyBorder="1" applyAlignment="1" applyProtection="1">
      <alignment horizontal="left" vertical="center" wrapText="1" indent="1"/>
    </xf>
    <xf numFmtId="0" fontId="154" fillId="0" borderId="0" xfId="0" applyFont="1" applyFill="1" applyBorder="1" applyAlignment="1" applyProtection="1">
      <alignment horizontal="center" vertical="center"/>
    </xf>
    <xf numFmtId="0" fontId="68" fillId="0" borderId="15" xfId="0" applyFont="1" applyFill="1" applyBorder="1" applyAlignment="1" applyProtection="1">
      <alignment horizontal="center"/>
    </xf>
    <xf numFmtId="0" fontId="37" fillId="39" borderId="98" xfId="0" applyFont="1" applyFill="1" applyBorder="1" applyAlignment="1" applyProtection="1">
      <alignment horizontal="left" vertical="center" wrapText="1"/>
      <protection locked="0"/>
    </xf>
    <xf numFmtId="0" fontId="37" fillId="39" borderId="115" xfId="0" applyFont="1" applyFill="1" applyBorder="1" applyAlignment="1" applyProtection="1">
      <alignment horizontal="left" vertical="center" wrapText="1"/>
      <protection locked="0"/>
    </xf>
    <xf numFmtId="0" fontId="111" fillId="0" borderId="5" xfId="0" applyFont="1" applyFill="1" applyBorder="1" applyAlignment="1" applyProtection="1">
      <alignment horizontal="left" vertical="center" wrapText="1"/>
    </xf>
    <xf numFmtId="0" fontId="111" fillId="0" borderId="8" xfId="0" applyFont="1" applyFill="1" applyBorder="1" applyAlignment="1" applyProtection="1">
      <alignment horizontal="left" vertical="center" wrapText="1"/>
    </xf>
    <xf numFmtId="0" fontId="111" fillId="0" borderId="6" xfId="0" applyFont="1" applyFill="1" applyBorder="1" applyAlignment="1" applyProtection="1">
      <alignment horizontal="left" vertical="center" wrapText="1"/>
    </xf>
    <xf numFmtId="0" fontId="36" fillId="0" borderId="0" xfId="0" applyFont="1" applyFill="1" applyAlignment="1" applyProtection="1">
      <alignment horizontal="center"/>
    </xf>
    <xf numFmtId="0" fontId="36" fillId="0" borderId="2" xfId="0" applyFont="1" applyFill="1" applyBorder="1" applyAlignment="1" applyProtection="1">
      <alignment horizontal="right" vertical="center"/>
    </xf>
    <xf numFmtId="175" fontId="37" fillId="0" borderId="2" xfId="0" applyNumberFormat="1" applyFont="1" applyFill="1" applyBorder="1" applyAlignment="1" applyProtection="1">
      <alignment horizontal="right" vertical="center"/>
    </xf>
    <xf numFmtId="0" fontId="60" fillId="81" borderId="98" xfId="0" applyFont="1" applyFill="1" applyBorder="1" applyAlignment="1" applyProtection="1">
      <alignment horizontal="center" vertical="center" wrapText="1"/>
    </xf>
    <xf numFmtId="0" fontId="36" fillId="0" borderId="4" xfId="0" applyFont="1" applyFill="1" applyBorder="1" applyAlignment="1" applyProtection="1">
      <alignment horizontal="left" vertical="center" wrapText="1"/>
    </xf>
    <xf numFmtId="0" fontId="36" fillId="0" borderId="89" xfId="0" applyFont="1" applyFill="1" applyBorder="1" applyAlignment="1" applyProtection="1">
      <alignment horizontal="center"/>
    </xf>
    <xf numFmtId="0" fontId="105" fillId="81" borderId="102" xfId="0" applyFont="1" applyFill="1" applyBorder="1" applyAlignment="1" applyProtection="1">
      <alignment horizontal="right" vertical="center"/>
    </xf>
    <xf numFmtId="0" fontId="105" fillId="81" borderId="95" xfId="0" applyFont="1" applyFill="1" applyBorder="1" applyAlignment="1" applyProtection="1">
      <alignment horizontal="right" vertical="center"/>
    </xf>
    <xf numFmtId="0" fontId="105" fillId="81" borderId="2" xfId="0" applyFont="1" applyFill="1" applyBorder="1" applyAlignment="1" applyProtection="1">
      <alignment horizontal="right" vertical="center"/>
    </xf>
    <xf numFmtId="0" fontId="154" fillId="0" borderId="0" xfId="0" applyFont="1" applyFill="1" applyAlignment="1">
      <alignment horizontal="center" vertical="center"/>
    </xf>
    <xf numFmtId="10" fontId="37" fillId="39" borderId="0" xfId="10" applyNumberFormat="1" applyFont="1" applyFill="1" applyBorder="1" applyAlignment="1" applyProtection="1">
      <alignment horizontal="center"/>
      <protection locked="0"/>
    </xf>
    <xf numFmtId="0" fontId="68" fillId="0" borderId="0" xfId="0" applyFont="1" applyFill="1" applyBorder="1" applyAlignment="1">
      <alignment horizontal="center" vertical="top" wrapText="1"/>
    </xf>
    <xf numFmtId="8" fontId="60" fillId="0" borderId="0" xfId="0" applyNumberFormat="1" applyFont="1" applyFill="1" applyAlignment="1">
      <alignment horizontal="center"/>
    </xf>
    <xf numFmtId="0" fontId="69" fillId="10" borderId="37" xfId="0" applyFont="1" applyFill="1" applyBorder="1" applyAlignment="1" applyProtection="1">
      <alignment horizontal="center"/>
    </xf>
    <xf numFmtId="0" fontId="69" fillId="10" borderId="38" xfId="0" applyFont="1" applyFill="1" applyBorder="1" applyAlignment="1" applyProtection="1">
      <alignment horizontal="center"/>
    </xf>
    <xf numFmtId="0" fontId="69" fillId="10" borderId="39" xfId="0" applyFont="1" applyFill="1" applyBorder="1" applyAlignment="1" applyProtection="1">
      <alignment horizontal="center"/>
    </xf>
    <xf numFmtId="0" fontId="68" fillId="0" borderId="0" xfId="0" applyFont="1" applyFill="1" applyAlignment="1">
      <alignment horizontal="right"/>
    </xf>
    <xf numFmtId="0" fontId="68" fillId="0" borderId="15" xfId="0" applyFont="1" applyFill="1" applyBorder="1" applyAlignment="1">
      <alignment horizontal="center" vertical="top" wrapText="1"/>
    </xf>
    <xf numFmtId="0" fontId="69" fillId="0" borderId="15" xfId="2" applyNumberFormat="1" applyFont="1" applyFill="1" applyBorder="1" applyAlignment="1">
      <alignment horizontal="left"/>
    </xf>
    <xf numFmtId="0" fontId="101" fillId="0" borderId="0" xfId="0" applyFont="1" applyFill="1" applyAlignment="1" applyProtection="1">
      <alignment horizontal="left" wrapText="1"/>
    </xf>
    <xf numFmtId="0" fontId="69" fillId="0" borderId="15" xfId="2" applyNumberFormat="1" applyFont="1" applyFill="1" applyBorder="1" applyAlignment="1" applyProtection="1">
      <alignment horizontal="left"/>
    </xf>
    <xf numFmtId="0" fontId="0" fillId="0" borderId="0" xfId="0" applyNumberFormat="1" applyFill="1" applyBorder="1" applyAlignment="1" applyProtection="1">
      <alignment horizontal="left"/>
    </xf>
    <xf numFmtId="176" fontId="147" fillId="81" borderId="0" xfId="89" applyNumberFormat="1" applyFont="1" applyFill="1" applyBorder="1" applyAlignment="1" applyProtection="1">
      <alignment horizontal="center" vertical="center"/>
      <protection hidden="1"/>
    </xf>
    <xf numFmtId="0" fontId="99" fillId="9" borderId="0" xfId="89" applyFont="1" applyFill="1" applyBorder="1" applyAlignment="1" applyProtection="1">
      <alignment horizontal="left" vertical="top"/>
    </xf>
    <xf numFmtId="0" fontId="99" fillId="9" borderId="0" xfId="89" applyFont="1" applyFill="1" applyBorder="1" applyAlignment="1" applyProtection="1">
      <alignment horizontal="left" vertical="center"/>
    </xf>
    <xf numFmtId="0" fontId="37" fillId="39" borderId="102" xfId="89" applyFont="1" applyFill="1" applyBorder="1" applyAlignment="1" applyProtection="1">
      <alignment horizontal="center" vertical="top"/>
      <protection locked="0"/>
    </xf>
    <xf numFmtId="0" fontId="37" fillId="39" borderId="103" xfId="89" applyFont="1" applyFill="1" applyBorder="1" applyAlignment="1" applyProtection="1">
      <alignment horizontal="center" vertical="top"/>
      <protection locked="0"/>
    </xf>
    <xf numFmtId="0" fontId="37" fillId="39" borderId="104" xfId="89" applyFont="1" applyFill="1" applyBorder="1" applyAlignment="1" applyProtection="1">
      <alignment horizontal="center" vertical="top"/>
      <protection locked="0"/>
    </xf>
    <xf numFmtId="0" fontId="150" fillId="9" borderId="15" xfId="89" applyFont="1" applyFill="1" applyBorder="1" applyAlignment="1" applyProtection="1">
      <alignment horizontal="left" vertical="center" wrapText="1"/>
      <protection hidden="1"/>
    </xf>
    <xf numFmtId="0" fontId="150" fillId="9" borderId="0" xfId="89" applyFont="1" applyFill="1" applyBorder="1" applyAlignment="1" applyProtection="1">
      <alignment horizontal="center"/>
      <protection hidden="1"/>
    </xf>
    <xf numFmtId="176" fontId="147" fillId="9" borderId="0" xfId="89" applyNumberFormat="1" applyFont="1" applyFill="1" applyBorder="1" applyAlignment="1" applyProtection="1">
      <alignment horizontal="center" vertical="top"/>
      <protection hidden="1"/>
    </xf>
    <xf numFmtId="0" fontId="148" fillId="81" borderId="0" xfId="89" applyFont="1" applyFill="1" applyBorder="1" applyAlignment="1" applyProtection="1">
      <alignment horizontal="left" wrapText="1"/>
      <protection hidden="1"/>
    </xf>
    <xf numFmtId="0" fontId="147" fillId="81" borderId="0" xfId="89" applyFont="1" applyFill="1" applyBorder="1" applyAlignment="1" applyProtection="1">
      <alignment horizontal="left" wrapText="1"/>
      <protection hidden="1"/>
    </xf>
    <xf numFmtId="0" fontId="147" fillId="81" borderId="0" xfId="89" applyFont="1" applyFill="1" applyBorder="1" applyAlignment="1" applyProtection="1">
      <alignment horizontal="left" vertical="top" wrapText="1"/>
      <protection hidden="1"/>
    </xf>
    <xf numFmtId="0" fontId="147" fillId="81" borderId="0" xfId="89" applyFont="1" applyFill="1" applyBorder="1" applyAlignment="1" applyProtection="1">
      <alignment horizontal="left" vertical="center"/>
      <protection hidden="1"/>
    </xf>
    <xf numFmtId="44" fontId="143" fillId="9" borderId="98" xfId="2" applyFont="1" applyFill="1" applyBorder="1" applyAlignment="1" applyProtection="1">
      <alignment horizontal="left" vertical="center" wrapText="1"/>
    </xf>
    <xf numFmtId="44" fontId="143" fillId="9" borderId="115" xfId="2" applyFont="1" applyFill="1" applyBorder="1" applyAlignment="1" applyProtection="1">
      <alignment horizontal="left" vertical="center" wrapText="1"/>
    </xf>
    <xf numFmtId="44" fontId="143" fillId="9" borderId="85" xfId="2" applyFont="1" applyFill="1" applyBorder="1" applyAlignment="1" applyProtection="1">
      <alignment horizontal="left" vertical="center" wrapText="1"/>
    </xf>
    <xf numFmtId="44" fontId="143" fillId="9" borderId="104" xfId="2" applyFont="1" applyFill="1" applyBorder="1" applyAlignment="1" applyProtection="1">
      <alignment horizontal="left" vertical="center" wrapText="1"/>
    </xf>
    <xf numFmtId="0" fontId="147" fillId="81" borderId="9" xfId="89" applyFont="1" applyFill="1" applyBorder="1" applyAlignment="1" applyProtection="1">
      <alignment horizontal="left" vertical="center"/>
      <protection hidden="1"/>
    </xf>
    <xf numFmtId="44" fontId="143" fillId="9" borderId="99" xfId="2" applyFont="1" applyFill="1" applyBorder="1" applyAlignment="1" applyProtection="1">
      <alignment horizontal="left" vertical="center" wrapText="1"/>
    </xf>
    <xf numFmtId="44" fontId="143" fillId="9" borderId="101" xfId="2" applyFont="1" applyFill="1" applyBorder="1" applyAlignment="1" applyProtection="1">
      <alignment horizontal="left" vertical="center" wrapText="1"/>
    </xf>
    <xf numFmtId="0" fontId="148" fillId="81" borderId="0" xfId="89" applyFont="1" applyFill="1" applyBorder="1" applyAlignment="1" applyProtection="1">
      <alignment horizontal="left" vertical="center" wrapText="1"/>
      <protection hidden="1"/>
    </xf>
    <xf numFmtId="0" fontId="37" fillId="39" borderId="85" xfId="89" applyFont="1" applyFill="1" applyBorder="1" applyAlignment="1" applyProtection="1">
      <alignment horizontal="left" vertical="top" wrapText="1"/>
      <protection locked="0"/>
    </xf>
    <xf numFmtId="0" fontId="37" fillId="39" borderId="88" xfId="89" applyFont="1" applyFill="1" applyBorder="1" applyAlignment="1" applyProtection="1">
      <alignment horizontal="left" vertical="top" wrapText="1"/>
      <protection locked="0"/>
    </xf>
    <xf numFmtId="0" fontId="37" fillId="39" borderId="86" xfId="89" applyFont="1" applyFill="1" applyBorder="1" applyAlignment="1" applyProtection="1">
      <alignment horizontal="left" vertical="top" wrapText="1"/>
      <protection locked="0"/>
    </xf>
    <xf numFmtId="0" fontId="147" fillId="81" borderId="116" xfId="89" applyFont="1" applyFill="1" applyBorder="1" applyAlignment="1" applyProtection="1">
      <alignment horizontal="left" vertical="center" wrapText="1"/>
      <protection hidden="1"/>
    </xf>
    <xf numFmtId="0" fontId="103" fillId="9" borderId="0" xfId="89" applyFont="1" applyFill="1" applyBorder="1" applyAlignment="1" applyProtection="1">
      <alignment horizontal="center" vertical="center" wrapText="1"/>
      <protection hidden="1"/>
    </xf>
    <xf numFmtId="0" fontId="158" fillId="38" borderId="0" xfId="89" applyFont="1" applyFill="1" applyBorder="1" applyAlignment="1" applyProtection="1">
      <alignment horizontal="left" vertical="top" wrapText="1"/>
      <protection hidden="1"/>
    </xf>
    <xf numFmtId="0" fontId="152" fillId="9" borderId="0" xfId="89" applyFont="1" applyFill="1" applyBorder="1" applyAlignment="1" applyProtection="1">
      <alignment horizontal="center" vertical="top" wrapText="1"/>
      <protection hidden="1"/>
    </xf>
    <xf numFmtId="0" fontId="145" fillId="81" borderId="0" xfId="89" applyFont="1" applyFill="1" applyBorder="1" applyAlignment="1" applyProtection="1">
      <alignment horizontal="left" vertical="center"/>
    </xf>
    <xf numFmtId="0" fontId="37" fillId="39" borderId="85" xfId="89" applyFont="1" applyFill="1" applyBorder="1" applyAlignment="1" applyProtection="1">
      <alignment horizontal="center" vertical="top"/>
      <protection locked="0"/>
    </xf>
    <xf numFmtId="0" fontId="37" fillId="39" borderId="100" xfId="89" applyFont="1" applyFill="1" applyBorder="1" applyAlignment="1" applyProtection="1">
      <alignment horizontal="left" vertical="top"/>
      <protection locked="0"/>
    </xf>
    <xf numFmtId="0" fontId="37" fillId="39" borderId="101" xfId="89" applyFont="1" applyFill="1" applyBorder="1" applyAlignment="1" applyProtection="1">
      <alignment horizontal="left" vertical="top"/>
      <protection locked="0"/>
    </xf>
    <xf numFmtId="0" fontId="37" fillId="39" borderId="14" xfId="89" applyFont="1" applyFill="1" applyBorder="1" applyAlignment="1" applyProtection="1">
      <alignment horizontal="left" vertical="top"/>
      <protection locked="0"/>
    </xf>
    <xf numFmtId="0" fontId="37" fillId="39" borderId="15" xfId="89" applyFont="1" applyFill="1" applyBorder="1" applyAlignment="1" applyProtection="1">
      <alignment horizontal="left" vertical="top"/>
      <protection locked="0"/>
    </xf>
    <xf numFmtId="0" fontId="37" fillId="39" borderId="10" xfId="89" applyFont="1" applyFill="1" applyBorder="1" applyAlignment="1" applyProtection="1">
      <alignment horizontal="left" vertical="top"/>
      <protection locked="0"/>
    </xf>
    <xf numFmtId="0" fontId="147" fillId="81" borderId="0" xfId="89" applyFont="1" applyFill="1" applyBorder="1" applyAlignment="1" applyProtection="1">
      <alignment horizontal="left" vertical="center" wrapText="1"/>
      <protection hidden="1"/>
    </xf>
    <xf numFmtId="0" fontId="40" fillId="39" borderId="98" xfId="89" applyFont="1" applyFill="1" applyBorder="1" applyAlignment="1" applyProtection="1">
      <alignment horizontal="center" vertical="top"/>
      <protection locked="0"/>
    </xf>
    <xf numFmtId="0" fontId="147" fillId="81" borderId="0" xfId="0" applyFont="1" applyFill="1" applyBorder="1" applyAlignment="1" applyProtection="1">
      <alignment horizontal="left" vertical="center" wrapText="1"/>
      <protection hidden="1"/>
    </xf>
    <xf numFmtId="0" fontId="37" fillId="39" borderId="5" xfId="89" applyFont="1" applyFill="1" applyBorder="1" applyAlignment="1" applyProtection="1">
      <alignment horizontal="left" vertical="top" wrapText="1"/>
      <protection locked="0"/>
    </xf>
    <xf numFmtId="0" fontId="37" fillId="39" borderId="8" xfId="89" applyFont="1" applyFill="1" applyBorder="1" applyAlignment="1" applyProtection="1">
      <alignment horizontal="left" vertical="top" wrapText="1"/>
      <protection locked="0"/>
    </xf>
    <xf numFmtId="0" fontId="37" fillId="39" borderId="6" xfId="89" applyFont="1" applyFill="1" applyBorder="1" applyAlignment="1" applyProtection="1">
      <alignment horizontal="left" vertical="top" wrapText="1"/>
      <protection locked="0"/>
    </xf>
    <xf numFmtId="0" fontId="103" fillId="9" borderId="0" xfId="89" applyFont="1" applyFill="1" applyBorder="1" applyAlignment="1" applyProtection="1">
      <alignment horizontal="left" vertical="top"/>
    </xf>
    <xf numFmtId="0" fontId="103" fillId="9" borderId="0" xfId="89" applyFont="1" applyFill="1" applyBorder="1" applyAlignment="1" applyProtection="1">
      <alignment horizontal="left" vertical="center"/>
    </xf>
    <xf numFmtId="0" fontId="100" fillId="9" borderId="0" xfId="89" applyFont="1" applyFill="1" applyAlignment="1" applyProtection="1">
      <alignment horizontal="left" vertical="top" wrapText="1"/>
      <protection hidden="1"/>
    </xf>
    <xf numFmtId="0" fontId="151" fillId="9" borderId="0" xfId="89" applyFont="1" applyFill="1" applyAlignment="1" applyProtection="1">
      <alignment horizontal="left" vertical="top" wrapText="1"/>
      <protection hidden="1"/>
    </xf>
    <xf numFmtId="0" fontId="37" fillId="39" borderId="98" xfId="89" applyFont="1" applyFill="1" applyBorder="1" applyAlignment="1" applyProtection="1">
      <alignment horizontal="left" vertical="top"/>
      <protection locked="0"/>
    </xf>
    <xf numFmtId="0" fontId="150" fillId="9" borderId="0" xfId="89" applyFont="1" applyFill="1" applyBorder="1" applyAlignment="1" applyProtection="1">
      <alignment horizontal="left" vertical="top" wrapText="1"/>
      <protection hidden="1"/>
    </xf>
    <xf numFmtId="0" fontId="132" fillId="0" borderId="97" xfId="0" applyFont="1" applyFill="1" applyBorder="1" applyAlignment="1">
      <alignment horizontal="left" vertical="top" wrapText="1"/>
    </xf>
    <xf numFmtId="0" fontId="132" fillId="0" borderId="0" xfId="0" applyFont="1" applyFill="1" applyBorder="1" applyAlignment="1">
      <alignment horizontal="left" vertical="top" wrapText="1"/>
    </xf>
    <xf numFmtId="0" fontId="132" fillId="0" borderId="9" xfId="0" applyFont="1" applyFill="1" applyBorder="1" applyAlignment="1">
      <alignment horizontal="left" vertical="top" wrapText="1"/>
    </xf>
    <xf numFmtId="0" fontId="132" fillId="0" borderId="14" xfId="0" applyFont="1" applyFill="1" applyBorder="1" applyAlignment="1">
      <alignment horizontal="left" vertical="top" wrapText="1"/>
    </xf>
    <xf numFmtId="0" fontId="132" fillId="0" borderId="15" xfId="0" applyFont="1" applyFill="1" applyBorder="1" applyAlignment="1">
      <alignment horizontal="left" vertical="top" wrapText="1"/>
    </xf>
    <xf numFmtId="0" fontId="132" fillId="0" borderId="10" xfId="0" applyFont="1" applyFill="1" applyBorder="1" applyAlignment="1">
      <alignment horizontal="left" vertical="top" wrapText="1"/>
    </xf>
    <xf numFmtId="0" fontId="37" fillId="0" borderId="15" xfId="0" applyFont="1" applyFill="1" applyBorder="1" applyAlignment="1">
      <alignment horizontal="left"/>
    </xf>
    <xf numFmtId="0" fontId="114" fillId="0" borderId="0" xfId="0" applyFont="1" applyFill="1" applyBorder="1" applyAlignment="1">
      <alignment horizontal="left" vertical="top" wrapText="1"/>
    </xf>
    <xf numFmtId="0" fontId="114" fillId="0" borderId="9" xfId="0" applyFont="1" applyFill="1" applyBorder="1" applyAlignment="1">
      <alignment horizontal="left" vertical="top" wrapText="1"/>
    </xf>
    <xf numFmtId="0" fontId="114" fillId="0" borderId="9" xfId="0" applyFont="1" applyFill="1" applyBorder="1" applyAlignment="1">
      <alignment horizontal="center" vertical="center"/>
    </xf>
    <xf numFmtId="0" fontId="114" fillId="0" borderId="10" xfId="0" applyFont="1" applyFill="1" applyBorder="1" applyAlignment="1">
      <alignment horizontal="center" vertical="center"/>
    </xf>
    <xf numFmtId="0" fontId="139" fillId="0" borderId="0" xfId="0" applyFont="1" applyFill="1" applyBorder="1" applyAlignment="1">
      <alignment horizontal="left" vertical="top" wrapText="1"/>
    </xf>
    <xf numFmtId="0" fontId="114" fillId="0" borderId="4" xfId="0" applyFont="1" applyFill="1" applyBorder="1" applyAlignment="1">
      <alignment horizontal="left" vertical="top" wrapText="1"/>
    </xf>
    <xf numFmtId="0" fontId="114" fillId="0" borderId="15" xfId="0" applyFont="1" applyFill="1" applyBorder="1" applyAlignment="1">
      <alignment horizontal="left" vertical="top" wrapText="1"/>
    </xf>
    <xf numFmtId="0" fontId="36" fillId="0" borderId="14" xfId="0" applyFont="1" applyFill="1" applyBorder="1" applyAlignment="1">
      <alignment horizontal="left" vertical="center"/>
    </xf>
    <xf numFmtId="0" fontId="36" fillId="0" borderId="15" xfId="0" applyFont="1" applyFill="1" applyBorder="1" applyAlignment="1">
      <alignment horizontal="left" vertical="center"/>
    </xf>
    <xf numFmtId="0" fontId="36" fillId="0" borderId="8" xfId="0" applyFont="1" applyFill="1" applyBorder="1" applyAlignment="1">
      <alignment horizontal="left" vertical="center"/>
    </xf>
    <xf numFmtId="0" fontId="114" fillId="9" borderId="13" xfId="0" applyFont="1" applyFill="1" applyBorder="1" applyAlignment="1">
      <alignment horizontal="left" vertical="top"/>
    </xf>
    <xf numFmtId="0" fontId="114" fillId="9" borderId="0" xfId="0" applyFont="1" applyFill="1" applyBorder="1" applyAlignment="1">
      <alignment horizontal="left" vertical="top"/>
    </xf>
    <xf numFmtId="0" fontId="114" fillId="9" borderId="9" xfId="0" applyFont="1" applyFill="1" applyBorder="1" applyAlignment="1">
      <alignment horizontal="left" vertical="top"/>
    </xf>
    <xf numFmtId="0" fontId="132" fillId="0" borderId="97" xfId="0" applyFont="1" applyBorder="1" applyAlignment="1">
      <alignment horizontal="left" vertical="top" wrapText="1"/>
    </xf>
    <xf numFmtId="0" fontId="132" fillId="0" borderId="0" xfId="0" applyFont="1" applyAlignment="1">
      <alignment horizontal="left" vertical="top" wrapText="1"/>
    </xf>
    <xf numFmtId="0" fontId="132" fillId="0" borderId="9" xfId="0" applyFont="1" applyBorder="1" applyAlignment="1">
      <alignment horizontal="left" vertical="top" wrapText="1"/>
    </xf>
    <xf numFmtId="0" fontId="114" fillId="0" borderId="16" xfId="0" applyFont="1" applyFill="1" applyBorder="1" applyAlignment="1">
      <alignment horizontal="left" vertical="top" wrapText="1"/>
    </xf>
    <xf numFmtId="0" fontId="114" fillId="0" borderId="13" xfId="0" applyFont="1" applyFill="1" applyBorder="1" applyAlignment="1">
      <alignment horizontal="left" vertical="top" wrapText="1"/>
    </xf>
    <xf numFmtId="0" fontId="132" fillId="0" borderId="4" xfId="0" applyFont="1" applyFill="1" applyBorder="1" applyAlignment="1">
      <alignment horizontal="left" vertical="top" wrapText="1"/>
    </xf>
    <xf numFmtId="0" fontId="132" fillId="0" borderId="16" xfId="0" applyFont="1" applyFill="1" applyBorder="1" applyAlignment="1">
      <alignment horizontal="left" vertical="top" wrapText="1"/>
    </xf>
    <xf numFmtId="0" fontId="114" fillId="9" borderId="14" xfId="0" applyFont="1" applyFill="1" applyBorder="1" applyAlignment="1">
      <alignment horizontal="left" vertical="top"/>
    </xf>
    <xf numFmtId="0" fontId="114" fillId="9" borderId="15" xfId="0" applyFont="1" applyFill="1" applyBorder="1" applyAlignment="1">
      <alignment horizontal="left" vertical="top"/>
    </xf>
    <xf numFmtId="0" fontId="114" fillId="9" borderId="10" xfId="0" applyFont="1" applyFill="1" applyBorder="1" applyAlignment="1">
      <alignment horizontal="left" vertical="top"/>
    </xf>
    <xf numFmtId="0" fontId="114" fillId="0" borderId="13" xfId="0" applyFont="1" applyFill="1" applyBorder="1" applyAlignment="1" applyProtection="1">
      <alignment horizontal="left" vertical="top" wrapText="1"/>
    </xf>
    <xf numFmtId="0" fontId="114" fillId="0" borderId="0" xfId="0" applyFont="1" applyFill="1" applyBorder="1" applyAlignment="1" applyProtection="1">
      <alignment horizontal="left" vertical="top" wrapText="1"/>
    </xf>
    <xf numFmtId="0" fontId="114" fillId="0" borderId="9" xfId="0" applyFont="1" applyFill="1" applyBorder="1" applyAlignment="1" applyProtection="1">
      <alignment horizontal="left" vertical="top" wrapText="1"/>
    </xf>
    <xf numFmtId="0" fontId="36" fillId="0" borderId="5" xfId="0" applyFont="1" applyFill="1" applyBorder="1" applyAlignment="1">
      <alignment horizontal="center"/>
    </xf>
    <xf numFmtId="0" fontId="36" fillId="0" borderId="6" xfId="0" applyFont="1" applyFill="1" applyBorder="1" applyAlignment="1">
      <alignment horizontal="center"/>
    </xf>
    <xf numFmtId="0" fontId="43" fillId="0" borderId="15" xfId="0" applyFont="1" applyFill="1" applyBorder="1" applyAlignment="1" applyProtection="1">
      <alignment horizontal="left"/>
    </xf>
    <xf numFmtId="0" fontId="0" fillId="0" borderId="0" xfId="0" applyFill="1" applyAlignment="1">
      <alignment horizontal="center" vertical="center"/>
    </xf>
    <xf numFmtId="0" fontId="38" fillId="0" borderId="0" xfId="9" applyFont="1" applyFill="1" applyAlignment="1">
      <alignment horizontal="left"/>
    </xf>
    <xf numFmtId="0" fontId="38" fillId="0" borderId="0" xfId="9" applyFont="1" applyFill="1" applyAlignment="1">
      <alignment horizontal="right"/>
    </xf>
    <xf numFmtId="0" fontId="38" fillId="0" borderId="15" xfId="9" applyFont="1" applyFill="1" applyBorder="1" applyAlignment="1">
      <alignment horizontal="left"/>
    </xf>
    <xf numFmtId="0" fontId="63" fillId="0" borderId="0" xfId="0" applyFont="1" applyFill="1" applyAlignment="1">
      <alignment horizontal="left" wrapText="1"/>
    </xf>
    <xf numFmtId="0" fontId="0" fillId="0" borderId="15" xfId="0" applyFill="1" applyBorder="1" applyAlignment="1">
      <alignment horizontal="left"/>
    </xf>
    <xf numFmtId="0" fontId="0" fillId="0" borderId="5" xfId="0" applyBorder="1" applyAlignment="1">
      <alignment horizontal="center"/>
    </xf>
    <xf numFmtId="0" fontId="0" fillId="0" borderId="8" xfId="0" applyBorder="1" applyAlignment="1">
      <alignment horizontal="center"/>
    </xf>
    <xf numFmtId="0" fontId="0" fillId="0" borderId="6" xfId="0" applyBorder="1" applyAlignment="1">
      <alignment horizontal="center"/>
    </xf>
  </cellXfs>
  <cellStyles count="373">
    <cellStyle name="20% - Accent1" xfId="342" builtinId="30" customBuiltin="1"/>
    <cellStyle name="20% - Accent1 2" xfId="99" xr:uid="{00000000-0005-0000-0000-000001000000}"/>
    <cellStyle name="20% - Accent2" xfId="346" builtinId="34" customBuiltin="1"/>
    <cellStyle name="20% - Accent2 2" xfId="100" xr:uid="{00000000-0005-0000-0000-000003000000}"/>
    <cellStyle name="20% - Accent3" xfId="350" builtinId="38" customBuiltin="1"/>
    <cellStyle name="20% - Accent3 2" xfId="101" xr:uid="{00000000-0005-0000-0000-000005000000}"/>
    <cellStyle name="20% - Accent4" xfId="354" builtinId="42" customBuiltin="1"/>
    <cellStyle name="20% - Accent4 2" xfId="102" xr:uid="{00000000-0005-0000-0000-000007000000}"/>
    <cellStyle name="20% - Accent5" xfId="358" builtinId="46" customBuiltin="1"/>
    <cellStyle name="20% - Accent5 2" xfId="103" xr:uid="{00000000-0005-0000-0000-000009000000}"/>
    <cellStyle name="20% - Accent6" xfId="362" builtinId="50" customBuiltin="1"/>
    <cellStyle name="20% - Accent6 2" xfId="104" xr:uid="{00000000-0005-0000-0000-00000B000000}"/>
    <cellStyle name="40% - Accent1" xfId="343" builtinId="31" customBuiltin="1"/>
    <cellStyle name="40% - Accent1 2" xfId="105" xr:uid="{00000000-0005-0000-0000-00000D000000}"/>
    <cellStyle name="40% - Accent2" xfId="347" builtinId="35" customBuiltin="1"/>
    <cellStyle name="40% - Accent2 2" xfId="106" xr:uid="{00000000-0005-0000-0000-00000F000000}"/>
    <cellStyle name="40% - Accent3" xfId="351" builtinId="39" customBuiltin="1"/>
    <cellStyle name="40% - Accent3 2" xfId="107" xr:uid="{00000000-0005-0000-0000-000011000000}"/>
    <cellStyle name="40% - Accent4" xfId="355" builtinId="43" customBuiltin="1"/>
    <cellStyle name="40% - Accent4 2" xfId="108" xr:uid="{00000000-0005-0000-0000-000013000000}"/>
    <cellStyle name="40% - Accent5" xfId="359" builtinId="47" customBuiltin="1"/>
    <cellStyle name="40% - Accent5 2" xfId="109" xr:uid="{00000000-0005-0000-0000-000015000000}"/>
    <cellStyle name="40% - Accent6" xfId="363" builtinId="51" customBuiltin="1"/>
    <cellStyle name="40% - Accent6 2" xfId="110" xr:uid="{00000000-0005-0000-0000-000017000000}"/>
    <cellStyle name="60% - Accent1" xfId="344" builtinId="32" customBuiltin="1"/>
    <cellStyle name="60% - Accent1 2" xfId="111" xr:uid="{00000000-0005-0000-0000-000019000000}"/>
    <cellStyle name="60% - Accent2" xfId="348" builtinId="36" customBuiltin="1"/>
    <cellStyle name="60% - Accent2 2" xfId="112" xr:uid="{00000000-0005-0000-0000-00001B000000}"/>
    <cellStyle name="60% - Accent3" xfId="352" builtinId="40" customBuiltin="1"/>
    <cellStyle name="60% - Accent3 2" xfId="113" xr:uid="{00000000-0005-0000-0000-00001D000000}"/>
    <cellStyle name="60% - Accent4" xfId="356" builtinId="44" customBuiltin="1"/>
    <cellStyle name="60% - Accent4 2" xfId="114" xr:uid="{00000000-0005-0000-0000-00001F000000}"/>
    <cellStyle name="60% - Accent5" xfId="360" builtinId="48" customBuiltin="1"/>
    <cellStyle name="60% - Accent5 2" xfId="115" xr:uid="{00000000-0005-0000-0000-000021000000}"/>
    <cellStyle name="60% - Accent6" xfId="364" builtinId="52" customBuiltin="1"/>
    <cellStyle name="60% - Accent6 2" xfId="116" xr:uid="{00000000-0005-0000-0000-000023000000}"/>
    <cellStyle name="Accent1" xfId="341" builtinId="29" customBuiltin="1"/>
    <cellStyle name="Accent1 2" xfId="117" xr:uid="{00000000-0005-0000-0000-000025000000}"/>
    <cellStyle name="Accent2" xfId="345" builtinId="33" customBuiltin="1"/>
    <cellStyle name="Accent2 2" xfId="118" xr:uid="{00000000-0005-0000-0000-000027000000}"/>
    <cellStyle name="Accent3" xfId="349" builtinId="37" customBuiltin="1"/>
    <cellStyle name="Accent3 2" xfId="119" xr:uid="{00000000-0005-0000-0000-000029000000}"/>
    <cellStyle name="Accent4" xfId="353" builtinId="41" customBuiltin="1"/>
    <cellStyle name="Accent4 2" xfId="120" xr:uid="{00000000-0005-0000-0000-00002B000000}"/>
    <cellStyle name="Accent5" xfId="357" builtinId="45" customBuiltin="1"/>
    <cellStyle name="Accent5 2" xfId="121" xr:uid="{00000000-0005-0000-0000-00002D000000}"/>
    <cellStyle name="Accent6" xfId="361" builtinId="49" customBuiltin="1"/>
    <cellStyle name="Accent6 2" xfId="122" xr:uid="{00000000-0005-0000-0000-00002F000000}"/>
    <cellStyle name="Bad" xfId="331" builtinId="27" customBuiltin="1"/>
    <cellStyle name="Bad 2" xfId="123" xr:uid="{00000000-0005-0000-0000-000031000000}"/>
    <cellStyle name="Calculation" xfId="335" builtinId="22" customBuiltin="1"/>
    <cellStyle name="Calculation 2" xfId="124" xr:uid="{00000000-0005-0000-0000-000033000000}"/>
    <cellStyle name="Calculation 2 2" xfId="145" xr:uid="{00000000-0005-0000-0000-000034000000}"/>
    <cellStyle name="Calculation 2 2 2" xfId="239" xr:uid="{00000000-0005-0000-0000-000035000000}"/>
    <cellStyle name="Calculation 2 2 2 2" xfId="251" xr:uid="{00000000-0005-0000-0000-000036000000}"/>
    <cellStyle name="Calculation 2 2 2 3" xfId="263" xr:uid="{00000000-0005-0000-0000-000037000000}"/>
    <cellStyle name="Calculation 2 2 2 4" xfId="275" xr:uid="{00000000-0005-0000-0000-000038000000}"/>
    <cellStyle name="Calculation 2 2 3" xfId="230" xr:uid="{00000000-0005-0000-0000-000039000000}"/>
    <cellStyle name="Calculation 2 2 3 2" xfId="234" xr:uid="{00000000-0005-0000-0000-00003A000000}"/>
    <cellStyle name="Calculation 2 2 3 3" xfId="228" xr:uid="{00000000-0005-0000-0000-00003B000000}"/>
    <cellStyle name="Calculation 2 2 3 4" xfId="235" xr:uid="{00000000-0005-0000-0000-00003C000000}"/>
    <cellStyle name="Check Cell" xfId="337" builtinId="23" customBuiltin="1"/>
    <cellStyle name="Check Cell 2" xfId="125" xr:uid="{00000000-0005-0000-0000-00003E000000}"/>
    <cellStyle name="Comma" xfId="1" builtinId="3"/>
    <cellStyle name="Comma 2" xfId="90" xr:uid="{00000000-0005-0000-0000-000040000000}"/>
    <cellStyle name="Comma 3" xfId="96" xr:uid="{00000000-0005-0000-0000-000041000000}"/>
    <cellStyle name="Comma 3 2" xfId="146" xr:uid="{00000000-0005-0000-0000-000042000000}"/>
    <cellStyle name="Comma 4" xfId="288" xr:uid="{00000000-0005-0000-0000-000043000000}"/>
    <cellStyle name="Currency" xfId="2" builtinId="4"/>
    <cellStyle name="Currency 2" xfId="3" xr:uid="{00000000-0005-0000-0000-000045000000}"/>
    <cellStyle name="Currency 3" xfId="91" xr:uid="{00000000-0005-0000-0000-000046000000}"/>
    <cellStyle name="Currency 4" xfId="98" xr:uid="{00000000-0005-0000-0000-000047000000}"/>
    <cellStyle name="Currency 4 2" xfId="147" xr:uid="{00000000-0005-0000-0000-000048000000}"/>
    <cellStyle name="Currency 5" xfId="290" xr:uid="{00000000-0005-0000-0000-000049000000}"/>
    <cellStyle name="Explanatory Text" xfId="339" builtinId="53" customBuiltin="1"/>
    <cellStyle name="Explanatory Text 2" xfId="126" xr:uid="{00000000-0005-0000-0000-00004B000000}"/>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Good" xfId="330" builtinId="26" customBuiltin="1"/>
    <cellStyle name="Good 2" xfId="127" xr:uid="{00000000-0005-0000-0000-00006F000000}"/>
    <cellStyle name="Heading 1" xfId="326" builtinId="16" customBuiltin="1"/>
    <cellStyle name="Heading 1 2" xfId="128" xr:uid="{00000000-0005-0000-0000-000071000000}"/>
    <cellStyle name="Heading 2" xfId="327" builtinId="17" customBuiltin="1"/>
    <cellStyle name="Heading 2 2" xfId="129" xr:uid="{00000000-0005-0000-0000-000073000000}"/>
    <cellStyle name="Heading 3" xfId="328" builtinId="18" customBuiltin="1"/>
    <cellStyle name="Heading 3 2" xfId="130" xr:uid="{00000000-0005-0000-0000-000075000000}"/>
    <cellStyle name="Heading 4" xfId="329" builtinId="19" customBuiltin="1"/>
    <cellStyle name="Heading 4 2" xfId="131" xr:uid="{00000000-0005-0000-0000-000077000000}"/>
    <cellStyle name="Hyperlink" xfId="4" builtinId="8"/>
    <cellStyle name="Hyperlink 2" xfId="56" xr:uid="{00000000-0005-0000-0000-000079000000}"/>
    <cellStyle name="Hyperlink 3" xfId="368" xr:uid="{00000000-0005-0000-0000-00007A000000}"/>
    <cellStyle name="Input" xfId="333" builtinId="20" customBuiltin="1"/>
    <cellStyle name="Input 2" xfId="132" xr:uid="{00000000-0005-0000-0000-00007C000000}"/>
    <cellStyle name="Input 2 2" xfId="148" xr:uid="{00000000-0005-0000-0000-00007D000000}"/>
    <cellStyle name="Input 2 2 2" xfId="240" xr:uid="{00000000-0005-0000-0000-00007E000000}"/>
    <cellStyle name="Input 2 2 2 2" xfId="252" xr:uid="{00000000-0005-0000-0000-00007F000000}"/>
    <cellStyle name="Input 2 2 2 3" xfId="264" xr:uid="{00000000-0005-0000-0000-000080000000}"/>
    <cellStyle name="Input 2 2 2 4" xfId="276" xr:uid="{00000000-0005-0000-0000-000081000000}"/>
    <cellStyle name="Input 2 2 3" xfId="229" xr:uid="{00000000-0005-0000-0000-000082000000}"/>
    <cellStyle name="Input 2 2 3 2" xfId="233" xr:uid="{00000000-0005-0000-0000-000083000000}"/>
    <cellStyle name="Input 2 2 3 3" xfId="225" xr:uid="{00000000-0005-0000-0000-000084000000}"/>
    <cellStyle name="Input 2 2 3 4" xfId="236" xr:uid="{00000000-0005-0000-0000-000085000000}"/>
    <cellStyle name="Linked Cell" xfId="336" builtinId="24" customBuiltin="1"/>
    <cellStyle name="Linked Cell 2" xfId="133" xr:uid="{00000000-0005-0000-0000-000087000000}"/>
    <cellStyle name="Neutral" xfId="332" builtinId="28" customBuiltin="1"/>
    <cellStyle name="Neutral 2" xfId="134" xr:uid="{00000000-0005-0000-0000-000089000000}"/>
    <cellStyle name="Normal" xfId="0" builtinId="0"/>
    <cellStyle name="Normal 10" xfId="325" xr:uid="{00000000-0005-0000-0000-00008B000000}"/>
    <cellStyle name="Normal 11" xfId="365" xr:uid="{00000000-0005-0000-0000-00008C000000}"/>
    <cellStyle name="Normal 2" xfId="5" xr:uid="{00000000-0005-0000-0000-00008D000000}"/>
    <cellStyle name="Normal 2 2" xfId="6" xr:uid="{00000000-0005-0000-0000-00008E000000}"/>
    <cellStyle name="Normal 3" xfId="7" xr:uid="{00000000-0005-0000-0000-00008F000000}"/>
    <cellStyle name="Normal 3 10" xfId="43" xr:uid="{00000000-0005-0000-0000-000090000000}"/>
    <cellStyle name="Normal 3 10 2" xfId="67" xr:uid="{00000000-0005-0000-0000-000091000000}"/>
    <cellStyle name="Normal 3 10 2 2" xfId="151" xr:uid="{00000000-0005-0000-0000-000092000000}"/>
    <cellStyle name="Normal 3 10 3" xfId="150" xr:uid="{00000000-0005-0000-0000-000093000000}"/>
    <cellStyle name="Normal 3 11" xfId="48" xr:uid="{00000000-0005-0000-0000-000094000000}"/>
    <cellStyle name="Normal 3 11 2" xfId="152" xr:uid="{00000000-0005-0000-0000-000095000000}"/>
    <cellStyle name="Normal 3 12" xfId="17" xr:uid="{00000000-0005-0000-0000-000096000000}"/>
    <cellStyle name="Normal 3 12 2" xfId="153" xr:uid="{00000000-0005-0000-0000-000097000000}"/>
    <cellStyle name="Normal 3 13" xfId="61" xr:uid="{00000000-0005-0000-0000-000098000000}"/>
    <cellStyle name="Normal 3 13 2" xfId="154" xr:uid="{00000000-0005-0000-0000-000099000000}"/>
    <cellStyle name="Normal 3 14" xfId="149" xr:uid="{00000000-0005-0000-0000-00009A000000}"/>
    <cellStyle name="Normal 3 2" xfId="8" xr:uid="{00000000-0005-0000-0000-00009B000000}"/>
    <cellStyle name="Normal 3 2 10" xfId="44" xr:uid="{00000000-0005-0000-0000-00009C000000}"/>
    <cellStyle name="Normal 3 2 10 2" xfId="156" xr:uid="{00000000-0005-0000-0000-00009D000000}"/>
    <cellStyle name="Normal 3 2 11" xfId="49" xr:uid="{00000000-0005-0000-0000-00009E000000}"/>
    <cellStyle name="Normal 3 2 11 2" xfId="157" xr:uid="{00000000-0005-0000-0000-00009F000000}"/>
    <cellStyle name="Normal 3 2 12" xfId="18" xr:uid="{00000000-0005-0000-0000-0000A0000000}"/>
    <cellStyle name="Normal 3 2 12 2" xfId="158" xr:uid="{00000000-0005-0000-0000-0000A1000000}"/>
    <cellStyle name="Normal 3 2 13" xfId="62" xr:uid="{00000000-0005-0000-0000-0000A2000000}"/>
    <cellStyle name="Normal 3 2 13 2" xfId="159" xr:uid="{00000000-0005-0000-0000-0000A3000000}"/>
    <cellStyle name="Normal 3 2 14" xfId="155" xr:uid="{00000000-0005-0000-0000-0000A4000000}"/>
    <cellStyle name="Normal 3 2 2" xfId="16" xr:uid="{00000000-0005-0000-0000-0000A5000000}"/>
    <cellStyle name="Normal 3 2 2 2" xfId="29" xr:uid="{00000000-0005-0000-0000-0000A6000000}"/>
    <cellStyle name="Normal 3 2 2 2 2" xfId="78" xr:uid="{00000000-0005-0000-0000-0000A7000000}"/>
    <cellStyle name="Normal 3 2 2 2 2 2" xfId="162" xr:uid="{00000000-0005-0000-0000-0000A8000000}"/>
    <cellStyle name="Normal 3 2 2 2 3" xfId="161" xr:uid="{00000000-0005-0000-0000-0000A9000000}"/>
    <cellStyle name="Normal 3 2 2 3" xfId="53" xr:uid="{00000000-0005-0000-0000-0000AA000000}"/>
    <cellStyle name="Normal 3 2 2 3 2" xfId="86" xr:uid="{00000000-0005-0000-0000-0000AB000000}"/>
    <cellStyle name="Normal 3 2 2 3 2 2" xfId="164" xr:uid="{00000000-0005-0000-0000-0000AC000000}"/>
    <cellStyle name="Normal 3 2 2 3 3" xfId="163" xr:uid="{00000000-0005-0000-0000-0000AD000000}"/>
    <cellStyle name="Normal 3 2 2 4" xfId="23" xr:uid="{00000000-0005-0000-0000-0000AE000000}"/>
    <cellStyle name="Normal 3 2 2 4 2" xfId="72" xr:uid="{00000000-0005-0000-0000-0000AF000000}"/>
    <cellStyle name="Normal 3 2 2 4 2 2" xfId="166" xr:uid="{00000000-0005-0000-0000-0000B0000000}"/>
    <cellStyle name="Normal 3 2 2 4 3" xfId="165" xr:uid="{00000000-0005-0000-0000-0000B1000000}"/>
    <cellStyle name="Normal 3 2 2 5" xfId="66" xr:uid="{00000000-0005-0000-0000-0000B2000000}"/>
    <cellStyle name="Normal 3 2 2 5 2" xfId="167" xr:uid="{00000000-0005-0000-0000-0000B3000000}"/>
    <cellStyle name="Normal 3 2 2 6" xfId="160" xr:uid="{00000000-0005-0000-0000-0000B4000000}"/>
    <cellStyle name="Normal 3 2 2_Sheet2" xfId="31" xr:uid="{00000000-0005-0000-0000-0000B5000000}"/>
    <cellStyle name="Normal 3 2 3" xfId="14" xr:uid="{00000000-0005-0000-0000-0000B6000000}"/>
    <cellStyle name="Normal 3 2 3 2" xfId="27" xr:uid="{00000000-0005-0000-0000-0000B7000000}"/>
    <cellStyle name="Normal 3 2 3 2 2" xfId="76" xr:uid="{00000000-0005-0000-0000-0000B8000000}"/>
    <cellStyle name="Normal 3 2 3 2 2 2" xfId="170" xr:uid="{00000000-0005-0000-0000-0000B9000000}"/>
    <cellStyle name="Normal 3 2 3 2 3" xfId="169" xr:uid="{00000000-0005-0000-0000-0000BA000000}"/>
    <cellStyle name="Normal 3 2 3 3" xfId="51" xr:uid="{00000000-0005-0000-0000-0000BB000000}"/>
    <cellStyle name="Normal 3 2 3 3 2" xfId="84" xr:uid="{00000000-0005-0000-0000-0000BC000000}"/>
    <cellStyle name="Normal 3 2 3 3 2 2" xfId="172" xr:uid="{00000000-0005-0000-0000-0000BD000000}"/>
    <cellStyle name="Normal 3 2 3 3 3" xfId="171" xr:uid="{00000000-0005-0000-0000-0000BE000000}"/>
    <cellStyle name="Normal 3 2 3 4" xfId="21" xr:uid="{00000000-0005-0000-0000-0000BF000000}"/>
    <cellStyle name="Normal 3 2 3 4 2" xfId="70" xr:uid="{00000000-0005-0000-0000-0000C0000000}"/>
    <cellStyle name="Normal 3 2 3 4 2 2" xfId="174" xr:uid="{00000000-0005-0000-0000-0000C1000000}"/>
    <cellStyle name="Normal 3 2 3 4 3" xfId="173" xr:uid="{00000000-0005-0000-0000-0000C2000000}"/>
    <cellStyle name="Normal 3 2 3 5" xfId="64" xr:uid="{00000000-0005-0000-0000-0000C3000000}"/>
    <cellStyle name="Normal 3 2 3 5 2" xfId="175" xr:uid="{00000000-0005-0000-0000-0000C4000000}"/>
    <cellStyle name="Normal 3 2 3 6" xfId="168" xr:uid="{00000000-0005-0000-0000-0000C5000000}"/>
    <cellStyle name="Normal 3 2 3_Sheet2" xfId="35" xr:uid="{00000000-0005-0000-0000-0000C6000000}"/>
    <cellStyle name="Normal 3 2 4" xfId="25" xr:uid="{00000000-0005-0000-0000-0000C7000000}"/>
    <cellStyle name="Normal 3 2 4 2" xfId="55" xr:uid="{00000000-0005-0000-0000-0000C8000000}"/>
    <cellStyle name="Normal 3 2 4 2 2" xfId="88" xr:uid="{00000000-0005-0000-0000-0000C9000000}"/>
    <cellStyle name="Normal 3 2 4 2 2 2" xfId="178" xr:uid="{00000000-0005-0000-0000-0000CA000000}"/>
    <cellStyle name="Normal 3 2 4 2 3" xfId="177" xr:uid="{00000000-0005-0000-0000-0000CB000000}"/>
    <cellStyle name="Normal 3 2 4 3" xfId="80" xr:uid="{00000000-0005-0000-0000-0000CC000000}"/>
    <cellStyle name="Normal 3 2 4 3 2" xfId="179" xr:uid="{00000000-0005-0000-0000-0000CD000000}"/>
    <cellStyle name="Normal 3 2 4 4" xfId="176" xr:uid="{00000000-0005-0000-0000-0000CE000000}"/>
    <cellStyle name="Normal 3 2 5" xfId="42" xr:uid="{00000000-0005-0000-0000-0000CF000000}"/>
    <cellStyle name="Normal 3 2 5 2" xfId="57" xr:uid="{00000000-0005-0000-0000-0000D0000000}"/>
    <cellStyle name="Normal 3 2 5 2 2" xfId="181" xr:uid="{00000000-0005-0000-0000-0000D1000000}"/>
    <cellStyle name="Normal 3 2 5 3" xfId="180" xr:uid="{00000000-0005-0000-0000-0000D2000000}"/>
    <cellStyle name="Normal 3 2 6" xfId="38" xr:uid="{00000000-0005-0000-0000-0000D3000000}"/>
    <cellStyle name="Normal 3 2 6 2" xfId="58" xr:uid="{00000000-0005-0000-0000-0000D4000000}"/>
    <cellStyle name="Normal 3 2 6 2 2" xfId="183" xr:uid="{00000000-0005-0000-0000-0000D5000000}"/>
    <cellStyle name="Normal 3 2 6 3" xfId="182" xr:uid="{00000000-0005-0000-0000-0000D6000000}"/>
    <cellStyle name="Normal 3 2 7" xfId="46" xr:uid="{00000000-0005-0000-0000-0000D7000000}"/>
    <cellStyle name="Normal 3 2 7 2" xfId="74" xr:uid="{00000000-0005-0000-0000-0000D8000000}"/>
    <cellStyle name="Normal 3 2 7 2 2" xfId="185" xr:uid="{00000000-0005-0000-0000-0000D9000000}"/>
    <cellStyle name="Normal 3 2 7 3" xfId="184" xr:uid="{00000000-0005-0000-0000-0000DA000000}"/>
    <cellStyle name="Normal 3 2 8" xfId="37" xr:uid="{00000000-0005-0000-0000-0000DB000000}"/>
    <cellStyle name="Normal 3 2 8 2" xfId="82" xr:uid="{00000000-0005-0000-0000-0000DC000000}"/>
    <cellStyle name="Normal 3 2 8 2 2" xfId="187" xr:uid="{00000000-0005-0000-0000-0000DD000000}"/>
    <cellStyle name="Normal 3 2 8 3" xfId="186" xr:uid="{00000000-0005-0000-0000-0000DE000000}"/>
    <cellStyle name="Normal 3 2 9" xfId="47" xr:uid="{00000000-0005-0000-0000-0000DF000000}"/>
    <cellStyle name="Normal 3 2 9 2" xfId="68" xr:uid="{00000000-0005-0000-0000-0000E0000000}"/>
    <cellStyle name="Normal 3 2 9 2 2" xfId="189" xr:uid="{00000000-0005-0000-0000-0000E1000000}"/>
    <cellStyle name="Normal 3 2 9 3" xfId="188" xr:uid="{00000000-0005-0000-0000-0000E2000000}"/>
    <cellStyle name="Normal 3 2_Sheet2" xfId="33" xr:uid="{00000000-0005-0000-0000-0000E3000000}"/>
    <cellStyle name="Normal 3 3" xfId="15" xr:uid="{00000000-0005-0000-0000-0000E4000000}"/>
    <cellStyle name="Normal 3 3 2" xfId="28" xr:uid="{00000000-0005-0000-0000-0000E5000000}"/>
    <cellStyle name="Normal 3 3 2 2" xfId="77" xr:uid="{00000000-0005-0000-0000-0000E6000000}"/>
    <cellStyle name="Normal 3 3 2 2 2" xfId="192" xr:uid="{00000000-0005-0000-0000-0000E7000000}"/>
    <cellStyle name="Normal 3 3 2 3" xfId="191" xr:uid="{00000000-0005-0000-0000-0000E8000000}"/>
    <cellStyle name="Normal 3 3 3" xfId="52" xr:uid="{00000000-0005-0000-0000-0000E9000000}"/>
    <cellStyle name="Normal 3 3 3 2" xfId="85" xr:uid="{00000000-0005-0000-0000-0000EA000000}"/>
    <cellStyle name="Normal 3 3 3 2 2" xfId="194" xr:uid="{00000000-0005-0000-0000-0000EB000000}"/>
    <cellStyle name="Normal 3 3 3 3" xfId="193" xr:uid="{00000000-0005-0000-0000-0000EC000000}"/>
    <cellStyle name="Normal 3 3 4" xfId="22" xr:uid="{00000000-0005-0000-0000-0000ED000000}"/>
    <cellStyle name="Normal 3 3 4 2" xfId="71" xr:uid="{00000000-0005-0000-0000-0000EE000000}"/>
    <cellStyle name="Normal 3 3 4 2 2" xfId="196" xr:uid="{00000000-0005-0000-0000-0000EF000000}"/>
    <cellStyle name="Normal 3 3 4 3" xfId="195" xr:uid="{00000000-0005-0000-0000-0000F0000000}"/>
    <cellStyle name="Normal 3 3 5" xfId="65" xr:uid="{00000000-0005-0000-0000-0000F1000000}"/>
    <cellStyle name="Normal 3 3 5 2" xfId="197" xr:uid="{00000000-0005-0000-0000-0000F2000000}"/>
    <cellStyle name="Normal 3 3 6" xfId="190" xr:uid="{00000000-0005-0000-0000-0000F3000000}"/>
    <cellStyle name="Normal 3 3_Sheet2" xfId="34" xr:uid="{00000000-0005-0000-0000-0000F4000000}"/>
    <cellStyle name="Normal 3 4" xfId="13" xr:uid="{00000000-0005-0000-0000-0000F5000000}"/>
    <cellStyle name="Normal 3 4 2" xfId="26" xr:uid="{00000000-0005-0000-0000-0000F6000000}"/>
    <cellStyle name="Normal 3 4 2 2" xfId="75" xr:uid="{00000000-0005-0000-0000-0000F7000000}"/>
    <cellStyle name="Normal 3 4 2 2 2" xfId="200" xr:uid="{00000000-0005-0000-0000-0000F8000000}"/>
    <cellStyle name="Normal 3 4 2 3" xfId="199" xr:uid="{00000000-0005-0000-0000-0000F9000000}"/>
    <cellStyle name="Normal 3 4 3" xfId="50" xr:uid="{00000000-0005-0000-0000-0000FA000000}"/>
    <cellStyle name="Normal 3 4 3 2" xfId="83" xr:uid="{00000000-0005-0000-0000-0000FB000000}"/>
    <cellStyle name="Normal 3 4 3 2 2" xfId="202" xr:uid="{00000000-0005-0000-0000-0000FC000000}"/>
    <cellStyle name="Normal 3 4 3 3" xfId="201" xr:uid="{00000000-0005-0000-0000-0000FD000000}"/>
    <cellStyle name="Normal 3 4 4" xfId="20" xr:uid="{00000000-0005-0000-0000-0000FE000000}"/>
    <cellStyle name="Normal 3 4 4 2" xfId="69" xr:uid="{00000000-0005-0000-0000-0000FF000000}"/>
    <cellStyle name="Normal 3 4 4 2 2" xfId="204" xr:uid="{00000000-0005-0000-0000-000000010000}"/>
    <cellStyle name="Normal 3 4 4 3" xfId="203" xr:uid="{00000000-0005-0000-0000-000001010000}"/>
    <cellStyle name="Normal 3 4 5" xfId="63" xr:uid="{00000000-0005-0000-0000-000002010000}"/>
    <cellStyle name="Normal 3 4 5 2" xfId="205" xr:uid="{00000000-0005-0000-0000-000003010000}"/>
    <cellStyle name="Normal 3 4 6" xfId="198" xr:uid="{00000000-0005-0000-0000-000004010000}"/>
    <cellStyle name="Normal 3 4_Sheet2" xfId="36" xr:uid="{00000000-0005-0000-0000-000005010000}"/>
    <cellStyle name="Normal 3 5" xfId="24" xr:uid="{00000000-0005-0000-0000-000006010000}"/>
    <cellStyle name="Normal 3 5 2" xfId="54" xr:uid="{00000000-0005-0000-0000-000007010000}"/>
    <cellStyle name="Normal 3 5 2 2" xfId="87" xr:uid="{00000000-0005-0000-0000-000008010000}"/>
    <cellStyle name="Normal 3 5 2 2 2" xfId="208" xr:uid="{00000000-0005-0000-0000-000009010000}"/>
    <cellStyle name="Normal 3 5 2 3" xfId="207" xr:uid="{00000000-0005-0000-0000-00000A010000}"/>
    <cellStyle name="Normal 3 5 3" xfId="79" xr:uid="{00000000-0005-0000-0000-00000B010000}"/>
    <cellStyle name="Normal 3 5 3 2" xfId="209" xr:uid="{00000000-0005-0000-0000-00000C010000}"/>
    <cellStyle name="Normal 3 5 4" xfId="206" xr:uid="{00000000-0005-0000-0000-00000D010000}"/>
    <cellStyle name="Normal 3 6" xfId="41" xr:uid="{00000000-0005-0000-0000-00000E010000}"/>
    <cellStyle name="Normal 3 6 2" xfId="59" xr:uid="{00000000-0005-0000-0000-00000F010000}"/>
    <cellStyle name="Normal 3 6 2 2" xfId="211" xr:uid="{00000000-0005-0000-0000-000010010000}"/>
    <cellStyle name="Normal 3 6 3" xfId="210" xr:uid="{00000000-0005-0000-0000-000011010000}"/>
    <cellStyle name="Normal 3 7" xfId="39" xr:uid="{00000000-0005-0000-0000-000012010000}"/>
    <cellStyle name="Normal 3 7 2" xfId="60" xr:uid="{00000000-0005-0000-0000-000013010000}"/>
    <cellStyle name="Normal 3 7 2 2" xfId="213" xr:uid="{00000000-0005-0000-0000-000014010000}"/>
    <cellStyle name="Normal 3 7 3" xfId="212" xr:uid="{00000000-0005-0000-0000-000015010000}"/>
    <cellStyle name="Normal 3 8" xfId="45" xr:uid="{00000000-0005-0000-0000-000016010000}"/>
    <cellStyle name="Normal 3 8 2" xfId="73" xr:uid="{00000000-0005-0000-0000-000017010000}"/>
    <cellStyle name="Normal 3 8 2 2" xfId="215" xr:uid="{00000000-0005-0000-0000-000018010000}"/>
    <cellStyle name="Normal 3 8 3" xfId="214" xr:uid="{00000000-0005-0000-0000-000019010000}"/>
    <cellStyle name="Normal 3 9" xfId="40" xr:uid="{00000000-0005-0000-0000-00001A010000}"/>
    <cellStyle name="Normal 3 9 2" xfId="81" xr:uid="{00000000-0005-0000-0000-00001B010000}"/>
    <cellStyle name="Normal 3 9 2 2" xfId="217" xr:uid="{00000000-0005-0000-0000-00001C010000}"/>
    <cellStyle name="Normal 3 9 3" xfId="216" xr:uid="{00000000-0005-0000-0000-00001D010000}"/>
    <cellStyle name="Normal 3_Sheet2" xfId="32" xr:uid="{00000000-0005-0000-0000-00001E010000}"/>
    <cellStyle name="Normal 4" xfId="89" xr:uid="{00000000-0005-0000-0000-00001F010000}"/>
    <cellStyle name="Normal 4 2" xfId="94" xr:uid="{00000000-0005-0000-0000-000020010000}"/>
    <cellStyle name="Normal 4 2 2" xfId="218" xr:uid="{00000000-0005-0000-0000-000021010000}"/>
    <cellStyle name="Normal 4 3" xfId="140" xr:uid="{00000000-0005-0000-0000-000022010000}"/>
    <cellStyle name="Normal 4 3 2" xfId="231" xr:uid="{00000000-0005-0000-0000-000023010000}"/>
    <cellStyle name="Normal 4 4" xfId="144" xr:uid="{00000000-0005-0000-0000-000024010000}"/>
    <cellStyle name="Normal 4 5" xfId="369" xr:uid="{00000000-0005-0000-0000-000025010000}"/>
    <cellStyle name="Normal 4 6" xfId="372" xr:uid="{9B9C721A-5A88-4AA1-9610-CC77C398D4C1}"/>
    <cellStyle name="Normal 5" xfId="93" xr:uid="{00000000-0005-0000-0000-000026010000}"/>
    <cellStyle name="Normal 5 2" xfId="141" xr:uid="{00000000-0005-0000-0000-000027010000}"/>
    <cellStyle name="Normal 5 2 2" xfId="232" xr:uid="{00000000-0005-0000-0000-000028010000}"/>
    <cellStyle name="Normal 5 3" xfId="219" xr:uid="{00000000-0005-0000-0000-000029010000}"/>
    <cellStyle name="Normal 5 4" xfId="370" xr:uid="{00000000-0005-0000-0000-00002A010000}"/>
    <cellStyle name="Normal 5 5" xfId="371" xr:uid="{3BE805AB-E9B9-4F3F-A118-27846AA1F67A}"/>
    <cellStyle name="Normal 6" xfId="95" xr:uid="{00000000-0005-0000-0000-00002B010000}"/>
    <cellStyle name="Normal 6 2" xfId="220" xr:uid="{00000000-0005-0000-0000-00002C010000}"/>
    <cellStyle name="Normal 7" xfId="142" xr:uid="{00000000-0005-0000-0000-00002D010000}"/>
    <cellStyle name="Normal 8" xfId="143" xr:uid="{00000000-0005-0000-0000-00002E010000}"/>
    <cellStyle name="Normal 9" xfId="287" xr:uid="{00000000-0005-0000-0000-00002F010000}"/>
    <cellStyle name="Normal_MAXCOST" xfId="9" xr:uid="{00000000-0005-0000-0000-000030010000}"/>
    <cellStyle name="Normal_MAXCOST 2" xfId="30" xr:uid="{00000000-0005-0000-0000-000031010000}"/>
    <cellStyle name="Normal_MAXCOST 3" xfId="19" xr:uid="{00000000-0005-0000-0000-000032010000}"/>
    <cellStyle name="Note 2" xfId="135" xr:uid="{00000000-0005-0000-0000-000033010000}"/>
    <cellStyle name="Note 2 2" xfId="221" xr:uid="{00000000-0005-0000-0000-000034010000}"/>
    <cellStyle name="Note 2 2 2" xfId="241" xr:uid="{00000000-0005-0000-0000-000035010000}"/>
    <cellStyle name="Note 2 2 2 2" xfId="253" xr:uid="{00000000-0005-0000-0000-000036010000}"/>
    <cellStyle name="Note 2 2 2 3" xfId="265" xr:uid="{00000000-0005-0000-0000-000037010000}"/>
    <cellStyle name="Note 2 2 2 4" xfId="277" xr:uid="{00000000-0005-0000-0000-000038010000}"/>
    <cellStyle name="Note 2 2 3" xfId="246" xr:uid="{00000000-0005-0000-0000-000039010000}"/>
    <cellStyle name="Note 2 2 3 2" xfId="258" xr:uid="{00000000-0005-0000-0000-00003A010000}"/>
    <cellStyle name="Note 2 2 3 3" xfId="270" xr:uid="{00000000-0005-0000-0000-00003B010000}"/>
    <cellStyle name="Note 2 2 3 4" xfId="282" xr:uid="{00000000-0005-0000-0000-00003C010000}"/>
    <cellStyle name="Note 3" xfId="367" xr:uid="{00000000-0005-0000-0000-00003D010000}"/>
    <cellStyle name="Output" xfId="334" builtinId="21" customBuiltin="1"/>
    <cellStyle name="Output 2" xfId="136" xr:uid="{00000000-0005-0000-0000-00003F010000}"/>
    <cellStyle name="Output 2 2" xfId="222" xr:uid="{00000000-0005-0000-0000-000040010000}"/>
    <cellStyle name="Output 2 2 2" xfId="242" xr:uid="{00000000-0005-0000-0000-000041010000}"/>
    <cellStyle name="Output 2 2 2 2" xfId="254" xr:uid="{00000000-0005-0000-0000-000042010000}"/>
    <cellStyle name="Output 2 2 2 3" xfId="266" xr:uid="{00000000-0005-0000-0000-000043010000}"/>
    <cellStyle name="Output 2 2 2 4" xfId="278" xr:uid="{00000000-0005-0000-0000-000044010000}"/>
    <cellStyle name="Output 2 2 3" xfId="247" xr:uid="{00000000-0005-0000-0000-000045010000}"/>
    <cellStyle name="Output 2 2 3 2" xfId="259" xr:uid="{00000000-0005-0000-0000-000046010000}"/>
    <cellStyle name="Output 2 2 3 3" xfId="271" xr:uid="{00000000-0005-0000-0000-000047010000}"/>
    <cellStyle name="Output 2 2 3 4" xfId="283" xr:uid="{00000000-0005-0000-0000-000048010000}"/>
    <cellStyle name="Output 2 2 4" xfId="237" xr:uid="{00000000-0005-0000-0000-000049010000}"/>
    <cellStyle name="Output 2 3" xfId="226" xr:uid="{00000000-0005-0000-0000-00004A010000}"/>
    <cellStyle name="Output 2 3 2" xfId="244" xr:uid="{00000000-0005-0000-0000-00004B010000}"/>
    <cellStyle name="Output 2 3 2 2" xfId="256" xr:uid="{00000000-0005-0000-0000-00004C010000}"/>
    <cellStyle name="Output 2 3 2 3" xfId="268" xr:uid="{00000000-0005-0000-0000-00004D010000}"/>
    <cellStyle name="Output 2 3 2 4" xfId="280" xr:uid="{00000000-0005-0000-0000-00004E010000}"/>
    <cellStyle name="Output 2 3 3" xfId="249" xr:uid="{00000000-0005-0000-0000-00004F010000}"/>
    <cellStyle name="Output 2 3 3 2" xfId="261" xr:uid="{00000000-0005-0000-0000-000050010000}"/>
    <cellStyle name="Output 2 3 3 3" xfId="273" xr:uid="{00000000-0005-0000-0000-000051010000}"/>
    <cellStyle name="Output 2 3 3 4" xfId="285" xr:uid="{00000000-0005-0000-0000-000052010000}"/>
    <cellStyle name="Percent" xfId="10" builtinId="5"/>
    <cellStyle name="Percent 2" xfId="11" xr:uid="{00000000-0005-0000-0000-000054010000}"/>
    <cellStyle name="Percent 3" xfId="12" xr:uid="{00000000-0005-0000-0000-000055010000}"/>
    <cellStyle name="Percent 4" xfId="92" xr:uid="{00000000-0005-0000-0000-000056010000}"/>
    <cellStyle name="Percent 5" xfId="97" xr:uid="{00000000-0005-0000-0000-000057010000}"/>
    <cellStyle name="Percent 5 2" xfId="223" xr:uid="{00000000-0005-0000-0000-000058010000}"/>
    <cellStyle name="Percent 6" xfId="289" xr:uid="{00000000-0005-0000-0000-000059010000}"/>
    <cellStyle name="Title 2" xfId="137" xr:uid="{00000000-0005-0000-0000-00005A010000}"/>
    <cellStyle name="Title 3" xfId="366" xr:uid="{00000000-0005-0000-0000-00005B010000}"/>
    <cellStyle name="Total" xfId="340" builtinId="25" customBuiltin="1"/>
    <cellStyle name="Total 2" xfId="138" xr:uid="{00000000-0005-0000-0000-00005D010000}"/>
    <cellStyle name="Total 2 2" xfId="224" xr:uid="{00000000-0005-0000-0000-00005E010000}"/>
    <cellStyle name="Total 2 2 2" xfId="243" xr:uid="{00000000-0005-0000-0000-00005F010000}"/>
    <cellStyle name="Total 2 2 2 2" xfId="255" xr:uid="{00000000-0005-0000-0000-000060010000}"/>
    <cellStyle name="Total 2 2 2 3" xfId="267" xr:uid="{00000000-0005-0000-0000-000061010000}"/>
    <cellStyle name="Total 2 2 2 4" xfId="279" xr:uid="{00000000-0005-0000-0000-000062010000}"/>
    <cellStyle name="Total 2 2 3" xfId="248" xr:uid="{00000000-0005-0000-0000-000063010000}"/>
    <cellStyle name="Total 2 2 3 2" xfId="260" xr:uid="{00000000-0005-0000-0000-000064010000}"/>
    <cellStyle name="Total 2 2 3 3" xfId="272" xr:uid="{00000000-0005-0000-0000-000065010000}"/>
    <cellStyle name="Total 2 2 3 4" xfId="284" xr:uid="{00000000-0005-0000-0000-000066010000}"/>
    <cellStyle name="Total 2 2 4" xfId="238" xr:uid="{00000000-0005-0000-0000-000067010000}"/>
    <cellStyle name="Total 2 3" xfId="227" xr:uid="{00000000-0005-0000-0000-000068010000}"/>
    <cellStyle name="Total 2 3 2" xfId="245" xr:uid="{00000000-0005-0000-0000-000069010000}"/>
    <cellStyle name="Total 2 3 2 2" xfId="257" xr:uid="{00000000-0005-0000-0000-00006A010000}"/>
    <cellStyle name="Total 2 3 2 3" xfId="269" xr:uid="{00000000-0005-0000-0000-00006B010000}"/>
    <cellStyle name="Total 2 3 2 4" xfId="281" xr:uid="{00000000-0005-0000-0000-00006C010000}"/>
    <cellStyle name="Total 2 3 3" xfId="250" xr:uid="{00000000-0005-0000-0000-00006D010000}"/>
    <cellStyle name="Total 2 3 3 2" xfId="262" xr:uid="{00000000-0005-0000-0000-00006E010000}"/>
    <cellStyle name="Total 2 3 3 3" xfId="274" xr:uid="{00000000-0005-0000-0000-00006F010000}"/>
    <cellStyle name="Total 2 3 3 4" xfId="286" xr:uid="{00000000-0005-0000-0000-000070010000}"/>
    <cellStyle name="Warning Text" xfId="338" builtinId="11" customBuiltin="1"/>
    <cellStyle name="Warning Text 2" xfId="139" xr:uid="{00000000-0005-0000-0000-000072010000}"/>
  </cellStyles>
  <dxfs count="15">
    <dxf>
      <font>
        <color theme="0"/>
      </font>
    </dxf>
    <dxf>
      <fill>
        <patternFill>
          <bgColor rgb="FFFFCC99"/>
        </patternFill>
      </fill>
    </dxf>
    <dxf>
      <font>
        <b/>
        <i val="0"/>
        <color theme="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111F66"/>
      <color rgb="FF1B3A6B"/>
      <color rgb="FFFFF09A"/>
      <color rgb="FF404F21"/>
      <color rgb="FF99FF33"/>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3</xdr:col>
      <xdr:colOff>171450</xdr:colOff>
      <xdr:row>3</xdr:row>
      <xdr:rowOff>142875</xdr:rowOff>
    </xdr:to>
    <xdr:pic>
      <xdr:nvPicPr>
        <xdr:cNvPr id="2" name="Picture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grayscl/>
        </a:blip>
        <a:srcRect/>
        <a:stretch>
          <a:fillRect/>
        </a:stretch>
      </xdr:blipFill>
      <xdr:spPr bwMode="auto">
        <a:xfrm>
          <a:off x="0" y="95250"/>
          <a:ext cx="2000250" cy="590550"/>
        </a:xfrm>
        <a:prstGeom prst="rect">
          <a:avLst/>
        </a:prstGeom>
        <a:noFill/>
        <a:ln w="9525">
          <a:noFill/>
          <a:miter lim="800000"/>
          <a:headEnd/>
          <a:tailEnd/>
        </a:ln>
      </xdr:spPr>
    </xdr:pic>
    <xdr:clientData/>
  </xdr:twoCellAnchor>
  <xdr:twoCellAnchor>
    <xdr:from>
      <xdr:col>9</xdr:col>
      <xdr:colOff>0</xdr:colOff>
      <xdr:row>1</xdr:row>
      <xdr:rowOff>0</xdr:rowOff>
    </xdr:from>
    <xdr:to>
      <xdr:col>10</xdr:col>
      <xdr:colOff>228600</xdr:colOff>
      <xdr:row>2</xdr:row>
      <xdr:rowOff>38100</xdr:rowOff>
    </xdr:to>
    <xdr:sp macro="" textlink="">
      <xdr:nvSpPr>
        <xdr:cNvPr id="3" name="Text Box 6">
          <a:extLst>
            <a:ext uri="{FF2B5EF4-FFF2-40B4-BE49-F238E27FC236}">
              <a16:creationId xmlns:a16="http://schemas.microsoft.com/office/drawing/2014/main" id="{00000000-0008-0000-0100-000003000000}"/>
            </a:ext>
          </a:extLst>
        </xdr:cNvPr>
        <xdr:cNvSpPr txBox="1">
          <a:spLocks noChangeArrowheads="1"/>
        </xdr:cNvSpPr>
      </xdr:nvSpPr>
      <xdr:spPr bwMode="auto">
        <a:xfrm>
          <a:off x="5486400" y="180975"/>
          <a:ext cx="838200" cy="219075"/>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3/2017</a:t>
          </a:r>
        </a:p>
      </xdr:txBody>
    </xdr:sp>
    <xdr:clientData/>
  </xdr:twoCellAnchor>
  <xdr:twoCellAnchor>
    <xdr:from>
      <xdr:col>9</xdr:col>
      <xdr:colOff>0</xdr:colOff>
      <xdr:row>4</xdr:row>
      <xdr:rowOff>19050</xdr:rowOff>
    </xdr:from>
    <xdr:to>
      <xdr:col>10</xdr:col>
      <xdr:colOff>590550</xdr:colOff>
      <xdr:row>4</xdr:row>
      <xdr:rowOff>161925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5486400" y="742950"/>
          <a:ext cx="1200150" cy="14287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APP/AHP-108</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clientData/>
  </xdr:twoCellAnchor>
  <xdr:twoCellAnchor>
    <xdr:from>
      <xdr:col>7</xdr:col>
      <xdr:colOff>0</xdr:colOff>
      <xdr:row>28</xdr:row>
      <xdr:rowOff>209550</xdr:rowOff>
    </xdr:from>
    <xdr:to>
      <xdr:col>10</xdr:col>
      <xdr:colOff>269876</xdr:colOff>
      <xdr:row>28</xdr:row>
      <xdr:rowOff>571500</xdr:rowOff>
    </xdr:to>
    <xdr:sp macro="[0]!ExhibitstoRPW" textlink="">
      <xdr:nvSpPr>
        <xdr:cNvPr id="5" name="Rectangle 4">
          <a:extLst>
            <a:ext uri="{FF2B5EF4-FFF2-40B4-BE49-F238E27FC236}">
              <a16:creationId xmlns:a16="http://schemas.microsoft.com/office/drawing/2014/main" id="{00000000-0008-0000-0100-000005000000}"/>
            </a:ext>
          </a:extLst>
        </xdr:cNvPr>
        <xdr:cNvSpPr/>
      </xdr:nvSpPr>
      <xdr:spPr>
        <a:xfrm>
          <a:off x="4267200" y="9277350"/>
          <a:ext cx="2098676"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Rental Project Workbook,</a:t>
          </a:r>
        </a:p>
      </xdr:txBody>
    </xdr:sp>
    <xdr:clientData/>
  </xdr:twoCellAnchor>
  <xdr:twoCellAnchor>
    <xdr:from>
      <xdr:col>4</xdr:col>
      <xdr:colOff>0</xdr:colOff>
      <xdr:row>1</xdr:row>
      <xdr:rowOff>0</xdr:rowOff>
    </xdr:from>
    <xdr:to>
      <xdr:col>8</xdr:col>
      <xdr:colOff>285750</xdr:colOff>
      <xdr:row>2</xdr:row>
      <xdr:rowOff>47625</xdr:rowOff>
    </xdr:to>
    <xdr:sp macro="[0]!ExhibitstoRPW" textlink="">
      <xdr:nvSpPr>
        <xdr:cNvPr id="6" name="Rectangle 5">
          <a:extLst>
            <a:ext uri="{FF2B5EF4-FFF2-40B4-BE49-F238E27FC236}">
              <a16:creationId xmlns:a16="http://schemas.microsoft.com/office/drawing/2014/main" id="{00000000-0008-0000-0100-000006000000}"/>
            </a:ext>
          </a:extLst>
        </xdr:cNvPr>
        <xdr:cNvSpPr/>
      </xdr:nvSpPr>
      <xdr:spPr>
        <a:xfrm>
          <a:off x="2438400" y="180975"/>
          <a:ext cx="27241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t>Open Rental Project Workbook</a:t>
          </a:r>
        </a:p>
      </xdr:txBody>
    </xdr:sp>
    <xdr:clientData fPrintsWithSheet="0"/>
  </xdr:twoCellAnchor>
  <xdr:twoCellAnchor>
    <xdr:from>
      <xdr:col>4</xdr:col>
      <xdr:colOff>0</xdr:colOff>
      <xdr:row>2</xdr:row>
      <xdr:rowOff>85725</xdr:rowOff>
    </xdr:from>
    <xdr:to>
      <xdr:col>8</xdr:col>
      <xdr:colOff>285749</xdr:colOff>
      <xdr:row>3</xdr:row>
      <xdr:rowOff>152400</xdr:rowOff>
    </xdr:to>
    <xdr:sp macro="[0]!Exhibitsto109" textlink="">
      <xdr:nvSpPr>
        <xdr:cNvPr id="7" name="Rectangle 6">
          <a:extLst>
            <a:ext uri="{FF2B5EF4-FFF2-40B4-BE49-F238E27FC236}">
              <a16:creationId xmlns:a16="http://schemas.microsoft.com/office/drawing/2014/main" id="{00000000-0008-0000-0100-000007000000}"/>
            </a:ext>
          </a:extLst>
        </xdr:cNvPr>
        <xdr:cNvSpPr/>
      </xdr:nvSpPr>
      <xdr:spPr>
        <a:xfrm>
          <a:off x="2438400" y="447675"/>
          <a:ext cx="2724149" cy="247650"/>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t>Open Project Construction</a:t>
          </a:r>
          <a:r>
            <a:rPr lang="en-US" sz="1100" b="1" baseline="0"/>
            <a:t> Form</a:t>
          </a:r>
          <a:endParaRPr lang="en-US" sz="11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200025</xdr:colOff>
      <xdr:row>0</xdr:row>
      <xdr:rowOff>0</xdr:rowOff>
    </xdr:from>
    <xdr:to>
      <xdr:col>11</xdr:col>
      <xdr:colOff>2382</xdr:colOff>
      <xdr:row>2</xdr:row>
      <xdr:rowOff>4763</xdr:rowOff>
    </xdr:to>
    <xdr:grpSp>
      <xdr:nvGrpSpPr>
        <xdr:cNvPr id="4" name="Group 18">
          <a:extLst>
            <a:ext uri="{FF2B5EF4-FFF2-40B4-BE49-F238E27FC236}">
              <a16:creationId xmlns:a16="http://schemas.microsoft.com/office/drawing/2014/main" id="{00000000-0008-0000-0200-000004000000}"/>
            </a:ext>
          </a:extLst>
        </xdr:cNvPr>
        <xdr:cNvGrpSpPr>
          <a:grpSpLocks/>
        </xdr:cNvGrpSpPr>
      </xdr:nvGrpSpPr>
      <xdr:grpSpPr bwMode="auto">
        <a:xfrm>
          <a:off x="6924675" y="0"/>
          <a:ext cx="1935957" cy="795338"/>
          <a:chOff x="4888856" y="0"/>
          <a:chExt cx="1995342" cy="795338"/>
        </a:xfrm>
      </xdr:grpSpPr>
      <xdr:sp macro="" textlink="">
        <xdr:nvSpPr>
          <xdr:cNvPr id="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6048055" y="0"/>
            <a:ext cx="836143" cy="227239"/>
          </a:xfrm>
          <a:prstGeom prst="rect">
            <a:avLst/>
          </a:prstGeom>
          <a:noFill/>
          <a:ln>
            <a:noFill/>
          </a:ln>
        </xdr:spPr>
        <xdr:txBody>
          <a:bodyPr vertOverflow="clip" wrap="square" lIns="91440" tIns="45720" rIns="0" bIns="45720" anchor="t" upright="1"/>
          <a:lstStyle/>
          <a:p>
            <a:pPr algn="r" rtl="0">
              <a:defRPr sz="1000"/>
            </a:pPr>
            <a:r>
              <a:rPr lang="en-US" sz="900" b="0" i="0" u="none" strike="noStrike" baseline="0">
                <a:solidFill>
                  <a:srgbClr val="808080"/>
                </a:solidFill>
                <a:latin typeface="AvantGarde Bk BT"/>
              </a:rPr>
              <a:t>2/2025</a:t>
            </a:r>
          </a:p>
        </xdr:txBody>
      </xdr:sp>
      <xdr:sp macro="" textlink="">
        <xdr:nvSpPr>
          <xdr:cNvPr id="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4888856" y="653313"/>
            <a:ext cx="1197205" cy="14202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AHP/APP-108</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twoCellAnchor editAs="oneCell">
    <xdr:from>
      <xdr:col>1</xdr:col>
      <xdr:colOff>9526</xdr:colOff>
      <xdr:row>0</xdr:row>
      <xdr:rowOff>57150</xdr:rowOff>
    </xdr:from>
    <xdr:to>
      <xdr:col>3</xdr:col>
      <xdr:colOff>1623252</xdr:colOff>
      <xdr:row>0</xdr:row>
      <xdr:rowOff>638698</xdr:rowOff>
    </xdr:to>
    <xdr:pic>
      <xdr:nvPicPr>
        <xdr:cNvPr id="13" name="Picture 12">
          <a:extLst>
            <a:ext uri="{FF2B5EF4-FFF2-40B4-BE49-F238E27FC236}">
              <a16:creationId xmlns:a16="http://schemas.microsoft.com/office/drawing/2014/main" id="{A143FD27-67A8-897F-0AFA-B160BCFA4879}"/>
            </a:ext>
          </a:extLst>
        </xdr:cNvPr>
        <xdr:cNvPicPr>
          <a:picLocks noChangeAspect="1"/>
        </xdr:cNvPicPr>
      </xdr:nvPicPr>
      <xdr:blipFill>
        <a:blip xmlns:r="http://schemas.openxmlformats.org/officeDocument/2006/relationships" r:embed="rId1"/>
        <a:stretch>
          <a:fillRect/>
        </a:stretch>
      </xdr:blipFill>
      <xdr:spPr>
        <a:xfrm>
          <a:off x="242889" y="57150"/>
          <a:ext cx="2075688" cy="5815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52385</xdr:rowOff>
    </xdr:from>
    <xdr:to>
      <xdr:col>4</xdr:col>
      <xdr:colOff>361188</xdr:colOff>
      <xdr:row>3</xdr:row>
      <xdr:rowOff>118488</xdr:rowOff>
    </xdr:to>
    <xdr:pic>
      <xdr:nvPicPr>
        <xdr:cNvPr id="2" name="Picture 1">
          <a:extLst>
            <a:ext uri="{FF2B5EF4-FFF2-40B4-BE49-F238E27FC236}">
              <a16:creationId xmlns:a16="http://schemas.microsoft.com/office/drawing/2014/main" id="{04C936A8-62AC-4A1E-929E-84F9B339D27F}"/>
            </a:ext>
          </a:extLst>
        </xdr:cNvPr>
        <xdr:cNvPicPr>
          <a:picLocks/>
        </xdr:cNvPicPr>
      </xdr:nvPicPr>
      <xdr:blipFill>
        <a:blip xmlns:r="http://schemas.openxmlformats.org/officeDocument/2006/relationships" r:embed="rId1"/>
        <a:stretch>
          <a:fillRect/>
        </a:stretch>
      </xdr:blipFill>
      <xdr:spPr>
        <a:xfrm>
          <a:off x="261938" y="52385"/>
          <a:ext cx="2075688" cy="585216"/>
        </a:xfrm>
        <a:prstGeom prst="rect">
          <a:avLst/>
        </a:prstGeom>
      </xdr:spPr>
    </xdr:pic>
    <xdr:clientData/>
  </xdr:twoCellAnchor>
  <xdr:twoCellAnchor editAs="oneCell">
    <xdr:from>
      <xdr:col>9</xdr:col>
      <xdr:colOff>504834</xdr:colOff>
      <xdr:row>0</xdr:row>
      <xdr:rowOff>9525</xdr:rowOff>
    </xdr:from>
    <xdr:to>
      <xdr:col>10</xdr:col>
      <xdr:colOff>1183490</xdr:colOff>
      <xdr:row>5</xdr:row>
      <xdr:rowOff>4763</xdr:rowOff>
    </xdr:to>
    <xdr:grpSp>
      <xdr:nvGrpSpPr>
        <xdr:cNvPr id="5" name="Group 18">
          <a:extLst>
            <a:ext uri="{FF2B5EF4-FFF2-40B4-BE49-F238E27FC236}">
              <a16:creationId xmlns:a16="http://schemas.microsoft.com/office/drawing/2014/main" id="{CA6BD4FF-D8CB-4CA3-BF54-AA4FBF4131C1}"/>
            </a:ext>
          </a:extLst>
        </xdr:cNvPr>
        <xdr:cNvGrpSpPr>
          <a:grpSpLocks/>
        </xdr:cNvGrpSpPr>
      </xdr:nvGrpSpPr>
      <xdr:grpSpPr bwMode="auto">
        <a:xfrm>
          <a:off x="8458209" y="9525"/>
          <a:ext cx="1874044" cy="762001"/>
          <a:chOff x="4888856" y="0"/>
          <a:chExt cx="1995342" cy="795338"/>
        </a:xfrm>
      </xdr:grpSpPr>
      <xdr:sp macro="" textlink="">
        <xdr:nvSpPr>
          <xdr:cNvPr id="6" name="Text Box 6">
            <a:extLst>
              <a:ext uri="{FF2B5EF4-FFF2-40B4-BE49-F238E27FC236}">
                <a16:creationId xmlns:a16="http://schemas.microsoft.com/office/drawing/2014/main" id="{65BEDF9B-898C-2023-E9E7-18FE3F67231B}"/>
              </a:ext>
            </a:extLst>
          </xdr:cNvPr>
          <xdr:cNvSpPr txBox="1">
            <a:spLocks noChangeArrowheads="1"/>
          </xdr:cNvSpPr>
        </xdr:nvSpPr>
        <xdr:spPr bwMode="auto">
          <a:xfrm>
            <a:off x="6048055" y="0"/>
            <a:ext cx="836143" cy="227239"/>
          </a:xfrm>
          <a:prstGeom prst="rect">
            <a:avLst/>
          </a:prstGeom>
          <a:noFill/>
          <a:ln>
            <a:noFill/>
          </a:ln>
        </xdr:spPr>
        <xdr:txBody>
          <a:bodyPr vertOverflow="clip" wrap="square" lIns="91440" tIns="45720" rIns="0" bIns="45720" anchor="t" upright="1"/>
          <a:lstStyle/>
          <a:p>
            <a:pPr algn="r" rtl="0">
              <a:defRPr sz="1000"/>
            </a:pPr>
            <a:r>
              <a:rPr lang="en-US" sz="900" b="0" i="0" u="none" strike="noStrike" baseline="0">
                <a:solidFill>
                  <a:srgbClr val="808080"/>
                </a:solidFill>
                <a:latin typeface="AvantGarde Bk BT"/>
              </a:rPr>
              <a:t>2/2025</a:t>
            </a:r>
          </a:p>
        </xdr:txBody>
      </xdr:sp>
      <xdr:sp macro="" textlink="">
        <xdr:nvSpPr>
          <xdr:cNvPr id="8" name="Text Box 3">
            <a:extLst>
              <a:ext uri="{FF2B5EF4-FFF2-40B4-BE49-F238E27FC236}">
                <a16:creationId xmlns:a16="http://schemas.microsoft.com/office/drawing/2014/main" id="{4BB5C6D1-7F1A-0F97-02E6-CFBAF471D713}"/>
              </a:ext>
            </a:extLst>
          </xdr:cNvPr>
          <xdr:cNvSpPr txBox="1">
            <a:spLocks noChangeArrowheads="1"/>
          </xdr:cNvSpPr>
        </xdr:nvSpPr>
        <xdr:spPr bwMode="auto">
          <a:xfrm>
            <a:off x="4888856" y="653313"/>
            <a:ext cx="1197205" cy="14202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AHP/APP-108</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759607</xdr:colOff>
      <xdr:row>0</xdr:row>
      <xdr:rowOff>23812</xdr:rowOff>
    </xdr:from>
    <xdr:to>
      <xdr:col>10</xdr:col>
      <xdr:colOff>1302533</xdr:colOff>
      <xdr:row>4</xdr:row>
      <xdr:rowOff>92869</xdr:rowOff>
    </xdr:to>
    <xdr:grpSp>
      <xdr:nvGrpSpPr>
        <xdr:cNvPr id="2" name="Group 18">
          <a:extLst>
            <a:ext uri="{FF2B5EF4-FFF2-40B4-BE49-F238E27FC236}">
              <a16:creationId xmlns:a16="http://schemas.microsoft.com/office/drawing/2014/main" id="{9CC61F28-EA68-4B00-AB79-1F9E77ECE226}"/>
            </a:ext>
          </a:extLst>
        </xdr:cNvPr>
        <xdr:cNvGrpSpPr>
          <a:grpSpLocks/>
        </xdr:cNvGrpSpPr>
      </xdr:nvGrpSpPr>
      <xdr:grpSpPr bwMode="auto">
        <a:xfrm>
          <a:off x="11094232" y="23812"/>
          <a:ext cx="1881189" cy="759620"/>
          <a:chOff x="4888856" y="0"/>
          <a:chExt cx="1995342" cy="795338"/>
        </a:xfrm>
      </xdr:grpSpPr>
      <xdr:sp macro="" textlink="">
        <xdr:nvSpPr>
          <xdr:cNvPr id="3" name="Text Box 6">
            <a:extLst>
              <a:ext uri="{FF2B5EF4-FFF2-40B4-BE49-F238E27FC236}">
                <a16:creationId xmlns:a16="http://schemas.microsoft.com/office/drawing/2014/main" id="{C108CB85-CEAD-61E9-BC5A-14973FFA7EF3}"/>
              </a:ext>
            </a:extLst>
          </xdr:cNvPr>
          <xdr:cNvSpPr txBox="1">
            <a:spLocks noChangeArrowheads="1"/>
          </xdr:cNvSpPr>
        </xdr:nvSpPr>
        <xdr:spPr bwMode="auto">
          <a:xfrm>
            <a:off x="6048055" y="0"/>
            <a:ext cx="836143" cy="227239"/>
          </a:xfrm>
          <a:prstGeom prst="rect">
            <a:avLst/>
          </a:prstGeom>
          <a:noFill/>
          <a:ln>
            <a:noFill/>
          </a:ln>
        </xdr:spPr>
        <xdr:txBody>
          <a:bodyPr vertOverflow="clip" wrap="square" lIns="91440" tIns="45720" rIns="0" bIns="45720" anchor="t" upright="1"/>
          <a:lstStyle/>
          <a:p>
            <a:pPr algn="r" rtl="0">
              <a:defRPr sz="1000"/>
            </a:pPr>
            <a:r>
              <a:rPr lang="en-US" sz="900" b="0" i="0" u="none" strike="noStrike" baseline="0">
                <a:solidFill>
                  <a:srgbClr val="808080"/>
                </a:solidFill>
                <a:latin typeface="AvantGarde Bk BT"/>
              </a:rPr>
              <a:t>2/2025</a:t>
            </a:r>
          </a:p>
        </xdr:txBody>
      </xdr:sp>
      <xdr:sp macro="" textlink="">
        <xdr:nvSpPr>
          <xdr:cNvPr id="4" name="Text Box 3">
            <a:extLst>
              <a:ext uri="{FF2B5EF4-FFF2-40B4-BE49-F238E27FC236}">
                <a16:creationId xmlns:a16="http://schemas.microsoft.com/office/drawing/2014/main" id="{BF92384A-80BA-8568-4237-096CF7A617D9}"/>
              </a:ext>
            </a:extLst>
          </xdr:cNvPr>
          <xdr:cNvSpPr txBox="1">
            <a:spLocks noChangeArrowheads="1"/>
          </xdr:cNvSpPr>
        </xdr:nvSpPr>
        <xdr:spPr bwMode="auto">
          <a:xfrm>
            <a:off x="4888856" y="653313"/>
            <a:ext cx="1197205" cy="14202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AHP/APP-108</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twoCellAnchor editAs="oneCell">
    <xdr:from>
      <xdr:col>1</xdr:col>
      <xdr:colOff>35719</xdr:colOff>
      <xdr:row>0</xdr:row>
      <xdr:rowOff>57149</xdr:rowOff>
    </xdr:from>
    <xdr:to>
      <xdr:col>3</xdr:col>
      <xdr:colOff>49245</xdr:colOff>
      <xdr:row>3</xdr:row>
      <xdr:rowOff>123252</xdr:rowOff>
    </xdr:to>
    <xdr:pic>
      <xdr:nvPicPr>
        <xdr:cNvPr id="5" name="Picture 4">
          <a:extLst>
            <a:ext uri="{FF2B5EF4-FFF2-40B4-BE49-F238E27FC236}">
              <a16:creationId xmlns:a16="http://schemas.microsoft.com/office/drawing/2014/main" id="{DE4139CB-E1F0-4FF5-B862-40BB5A09AB23}"/>
            </a:ext>
          </a:extLst>
        </xdr:cNvPr>
        <xdr:cNvPicPr>
          <a:picLocks/>
        </xdr:cNvPicPr>
      </xdr:nvPicPr>
      <xdr:blipFill>
        <a:blip xmlns:r="http://schemas.openxmlformats.org/officeDocument/2006/relationships" r:embed="rId1"/>
        <a:stretch>
          <a:fillRect/>
        </a:stretch>
      </xdr:blipFill>
      <xdr:spPr>
        <a:xfrm>
          <a:off x="278607" y="57149"/>
          <a:ext cx="2075688" cy="5852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vol\Content.Outlook\7CH25V2C\AHPAPP-108_Exhibi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s Lookup"/>
      <sheetName val="Scoring Categories"/>
      <sheetName val="Exhibit A"/>
      <sheetName val="Exhibit B"/>
      <sheetName val="Exhibit C"/>
      <sheetName val="Exhibit D"/>
      <sheetName val="Exhibit E"/>
      <sheetName val="Exhibit F"/>
      <sheetName val="Exhibit G"/>
      <sheetName val="Exhibit H"/>
      <sheetName val="Exhibit I"/>
      <sheetName val="Exhibit J"/>
      <sheetName val="Exhibit K"/>
      <sheetName val="Exhibit L"/>
      <sheetName val="Exhibit M"/>
      <sheetName val="Exhibit N"/>
      <sheetName val="Exhibit O"/>
      <sheetName val="Exhibit P"/>
      <sheetName val="Exhibit Q"/>
      <sheetName val="Exhibit R"/>
      <sheetName val="Exhibit S"/>
      <sheetName val="Exhibit T"/>
      <sheetName val="Exhibit U"/>
      <sheetName val="Exhibit V"/>
      <sheetName val="Exhibit W"/>
      <sheetName val="Site Info"/>
      <sheetName val="Dev Budget"/>
      <sheetName val="Supplement"/>
      <sheetName val="Source of Funds"/>
      <sheetName val="Debt Service"/>
      <sheetName val="RP"/>
      <sheetName val="Pro Forma (Res.)"/>
      <sheetName val="Pro Forma (Comm.)"/>
      <sheetName val="Pro Forma (Social)"/>
      <sheetName val="Input"/>
      <sheetName val="Results"/>
      <sheetName val="Operating Cost"/>
      <sheetName val="Lookups"/>
      <sheetName val="Version Control"/>
      <sheetName val="sof formulas"/>
      <sheetName val="uof formulas"/>
      <sheetName val="inc_exp formulas"/>
    </sheetNames>
    <sheetDataSet>
      <sheetData sheetId="0">
        <row r="2">
          <cell r="A2" t="str">
            <v>Yes</v>
          </cell>
          <cell r="B2" t="str">
            <v>Tax Credit Project</v>
          </cell>
        </row>
        <row r="3">
          <cell r="A3" t="str">
            <v>No</v>
          </cell>
          <cell r="B3" t="str">
            <v>Non-Tax Credit Project</v>
          </cell>
        </row>
      </sheetData>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sheetData sheetId="12"/>
      <sheetData sheetId="13"/>
      <sheetData sheetId="14"/>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
          <cell r="A2" t="str">
            <v>Yes</v>
          </cell>
        </row>
        <row r="4">
          <cell r="B4" t="str">
            <v>NJ</v>
          </cell>
          <cell r="G4" t="str">
            <v>Yes</v>
          </cell>
          <cell r="H4" t="str">
            <v>CDBG</v>
          </cell>
          <cell r="I4" t="str">
            <v>≤50%</v>
          </cell>
          <cell r="J4">
            <v>0</v>
          </cell>
          <cell r="K4" t="str">
            <v>New Construction</v>
          </cell>
          <cell r="L4" t="str">
            <v>Commitment Letter</v>
          </cell>
          <cell r="M4" t="str">
            <v>DDA</v>
          </cell>
          <cell r="O4" t="str">
            <v>Pre-2014</v>
          </cell>
          <cell r="R4" t="str">
            <v>Non-Arm's Length</v>
          </cell>
        </row>
        <row r="5">
          <cell r="B5" t="str">
            <v>NY</v>
          </cell>
          <cell r="G5" t="str">
            <v>No</v>
          </cell>
          <cell r="H5" t="str">
            <v>Charitable Grants</v>
          </cell>
          <cell r="I5" t="str">
            <v>˃50% and ≤60%</v>
          </cell>
          <cell r="J5">
            <v>1</v>
          </cell>
          <cell r="K5" t="str">
            <v>Rehabilitated</v>
          </cell>
          <cell r="L5" t="str">
            <v>Grant Agreement</v>
          </cell>
          <cell r="M5" t="str">
            <v>QCT</v>
          </cell>
          <cell r="O5" t="str">
            <v>Post-2014</v>
          </cell>
          <cell r="R5" t="str">
            <v>Arm's Length</v>
          </cell>
        </row>
        <row r="6">
          <cell r="B6" t="str">
            <v>PR</v>
          </cell>
          <cell r="G6" t="str">
            <v>NA</v>
          </cell>
          <cell r="H6" t="str">
            <v>Conventional Financing</v>
          </cell>
          <cell r="I6" t="str">
            <v>˃60% and ≤80%</v>
          </cell>
          <cell r="J6">
            <v>2</v>
          </cell>
          <cell r="L6" t="str">
            <v>LP/Operating Agreement</v>
          </cell>
          <cell r="M6" t="str">
            <v>NA</v>
          </cell>
        </row>
        <row r="7">
          <cell r="B7" t="str">
            <v>VI</v>
          </cell>
          <cell r="H7" t="str">
            <v>Deferred Developer Fee</v>
          </cell>
          <cell r="I7" t="str">
            <v>˃80%</v>
          </cell>
          <cell r="J7">
            <v>3</v>
          </cell>
          <cell r="L7" t="str">
            <v>Note &amp; Mortgage</v>
          </cell>
        </row>
        <row r="8">
          <cell r="B8" t="str">
            <v>AK</v>
          </cell>
          <cell r="H8" t="str">
            <v>Developer Equity</v>
          </cell>
          <cell r="I8" t="str">
            <v>Super's Unit</v>
          </cell>
          <cell r="J8">
            <v>4</v>
          </cell>
          <cell r="L8" t="str">
            <v>Other</v>
          </cell>
        </row>
        <row r="9">
          <cell r="B9" t="str">
            <v>AL</v>
          </cell>
          <cell r="H9" t="str">
            <v>Federal LIHTC</v>
          </cell>
          <cell r="J9">
            <v>5</v>
          </cell>
          <cell r="L9" t="str">
            <v>Pending</v>
          </cell>
        </row>
        <row r="10">
          <cell r="B10" t="str">
            <v>AR</v>
          </cell>
          <cell r="H10" t="str">
            <v>FHA Financing</v>
          </cell>
          <cell r="L10" t="str">
            <v>Resolution</v>
          </cell>
        </row>
        <row r="11">
          <cell r="B11" t="str">
            <v>AZ</v>
          </cell>
          <cell r="H11" t="str">
            <v>Historic Tax Credits</v>
          </cell>
        </row>
        <row r="12">
          <cell r="B12" t="str">
            <v>CA</v>
          </cell>
          <cell r="H12" t="str">
            <v>HOME</v>
          </cell>
        </row>
        <row r="13">
          <cell r="B13" t="str">
            <v>CO</v>
          </cell>
          <cell r="H13" t="str">
            <v>Local Funds</v>
          </cell>
        </row>
        <row r="14">
          <cell r="B14" t="str">
            <v>CT</v>
          </cell>
          <cell r="H14" t="str">
            <v>Other</v>
          </cell>
        </row>
        <row r="15">
          <cell r="B15" t="str">
            <v>DE</v>
          </cell>
          <cell r="H15" t="str">
            <v>Other Financing by Member</v>
          </cell>
        </row>
        <row r="16">
          <cell r="B16" t="str">
            <v>FL</v>
          </cell>
          <cell r="H16" t="str">
            <v>Section 811 / 202</v>
          </cell>
        </row>
        <row r="17">
          <cell r="B17" t="str">
            <v>GA</v>
          </cell>
          <cell r="H17" t="str">
            <v>State Funds</v>
          </cell>
        </row>
        <row r="18">
          <cell r="B18" t="str">
            <v>HI</v>
          </cell>
          <cell r="H18" t="str">
            <v>State LIHTC</v>
          </cell>
        </row>
        <row r="19">
          <cell r="B19" t="str">
            <v>IA</v>
          </cell>
          <cell r="H19" t="str">
            <v>Tax-Exempt Revenue Bonds</v>
          </cell>
        </row>
        <row r="20">
          <cell r="B20" t="str">
            <v>ID</v>
          </cell>
          <cell r="H20" t="str">
            <v>USDA</v>
          </cell>
        </row>
        <row r="21">
          <cell r="B21" t="str">
            <v>IL</v>
          </cell>
        </row>
        <row r="22">
          <cell r="B22" t="str">
            <v>IN</v>
          </cell>
        </row>
        <row r="23">
          <cell r="B23" t="str">
            <v>KS</v>
          </cell>
        </row>
        <row r="24">
          <cell r="B24" t="str">
            <v>KY</v>
          </cell>
        </row>
        <row r="25">
          <cell r="B25" t="str">
            <v>LA</v>
          </cell>
        </row>
        <row r="26">
          <cell r="B26" t="str">
            <v>MA</v>
          </cell>
        </row>
        <row r="27">
          <cell r="B27" t="str">
            <v>MD</v>
          </cell>
        </row>
        <row r="28">
          <cell r="B28" t="str">
            <v>ME</v>
          </cell>
        </row>
        <row r="29">
          <cell r="B29" t="str">
            <v>MI</v>
          </cell>
        </row>
        <row r="30">
          <cell r="B30" t="str">
            <v>MN</v>
          </cell>
        </row>
        <row r="31">
          <cell r="B31" t="str">
            <v>MO</v>
          </cell>
        </row>
        <row r="32">
          <cell r="B32" t="str">
            <v>MS</v>
          </cell>
        </row>
        <row r="33">
          <cell r="B33" t="str">
            <v>MT</v>
          </cell>
        </row>
        <row r="34">
          <cell r="B34" t="str">
            <v>NC</v>
          </cell>
        </row>
        <row r="35">
          <cell r="B35" t="str">
            <v>ND</v>
          </cell>
        </row>
        <row r="36">
          <cell r="B36" t="str">
            <v>NE</v>
          </cell>
        </row>
        <row r="37">
          <cell r="B37" t="str">
            <v>NH</v>
          </cell>
        </row>
        <row r="38">
          <cell r="B38" t="str">
            <v>NM</v>
          </cell>
        </row>
        <row r="39">
          <cell r="B39" t="str">
            <v>NV</v>
          </cell>
        </row>
        <row r="40">
          <cell r="B40" t="str">
            <v>OH</v>
          </cell>
        </row>
        <row r="41">
          <cell r="B41" t="str">
            <v>OK</v>
          </cell>
        </row>
        <row r="42">
          <cell r="B42" t="str">
            <v>OR</v>
          </cell>
        </row>
        <row r="43">
          <cell r="B43" t="str">
            <v>PA</v>
          </cell>
        </row>
        <row r="44">
          <cell r="B44" t="str">
            <v>RI</v>
          </cell>
        </row>
        <row r="45">
          <cell r="B45" t="str">
            <v>SC</v>
          </cell>
        </row>
        <row r="46">
          <cell r="B46" t="str">
            <v>SD</v>
          </cell>
        </row>
        <row r="47">
          <cell r="B47" t="str">
            <v>TN</v>
          </cell>
        </row>
        <row r="48">
          <cell r="B48" t="str">
            <v>TX</v>
          </cell>
        </row>
        <row r="49">
          <cell r="B49" t="str">
            <v>UT</v>
          </cell>
        </row>
        <row r="50">
          <cell r="B50" t="str">
            <v>VA</v>
          </cell>
        </row>
        <row r="51">
          <cell r="B51" t="str">
            <v>VT</v>
          </cell>
        </row>
        <row r="52">
          <cell r="B52" t="str">
            <v>WA</v>
          </cell>
        </row>
        <row r="53">
          <cell r="B53" t="str">
            <v>WI</v>
          </cell>
        </row>
        <row r="54">
          <cell r="B54" t="str">
            <v>WV</v>
          </cell>
        </row>
        <row r="55">
          <cell r="B55" t="str">
            <v>WY</v>
          </cell>
        </row>
      </sheetData>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HP2019A/2019%20Application%20Materials/mewa/AppData/Roaming/martea/AppData/Roaming/Microsoft/Excel/AHPAPP-108_2017_Final_V2.xlsm" TargetMode="External"/><Relationship Id="rId1" Type="http://schemas.openxmlformats.org/officeDocument/2006/relationships/hyperlink" Target="../../../../../AHP2019A/2019%20Application%20Materials/mewa/AppData/Roaming/martea/AppData/Roaming/Microsoft/Excel/AHPAPP-108_2017_Final_V2.xls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www.huduser.org/portal/datasets/il.html" TargetMode="Externa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E13"/>
  <sheetViews>
    <sheetView zoomScale="60" zoomScaleNormal="60" workbookViewId="0">
      <selection activeCell="B2" sqref="B2"/>
    </sheetView>
  </sheetViews>
  <sheetFormatPr defaultColWidth="8.86328125" defaultRowHeight="14.25"/>
  <cols>
    <col min="1" max="1" width="11.73046875" style="311" customWidth="1"/>
    <col min="2" max="2" width="11.1328125" style="311" customWidth="1"/>
    <col min="3" max="3" width="17.86328125" style="311" customWidth="1"/>
    <col min="4" max="4" width="17.3984375" style="311" customWidth="1"/>
    <col min="5" max="5" width="19.3984375" style="311" customWidth="1"/>
    <col min="6" max="6" width="29.265625" style="311" customWidth="1"/>
    <col min="7" max="7" width="29.3984375" style="311" customWidth="1"/>
    <col min="8" max="8" width="22.1328125" style="311" customWidth="1"/>
    <col min="9" max="9" width="16.3984375" style="311" customWidth="1"/>
    <col min="10" max="11" width="29.3984375" style="311" customWidth="1"/>
    <col min="12" max="12" width="10.1328125" style="318" customWidth="1"/>
    <col min="13" max="13" width="19.73046875" style="318" bestFit="1" customWidth="1"/>
    <col min="14" max="14" width="8.86328125" style="318" customWidth="1"/>
    <col min="15" max="15" width="14.265625" style="318" bestFit="1" customWidth="1"/>
    <col min="16" max="16" width="14.265625" style="672" customWidth="1"/>
    <col min="17" max="17" width="23.73046875" style="318" customWidth="1"/>
    <col min="18" max="18" width="9.86328125" style="311" customWidth="1"/>
    <col min="19" max="19" width="11" style="311" customWidth="1"/>
    <col min="20" max="20" width="9.86328125" style="311" customWidth="1"/>
    <col min="21" max="21" width="15.1328125" style="311" customWidth="1"/>
    <col min="22" max="22" width="8.86328125" style="311"/>
    <col min="23" max="23" width="8.86328125" style="318"/>
    <col min="24" max="24" width="19.86328125" style="318" customWidth="1"/>
    <col min="25" max="25" width="31.265625" style="318" customWidth="1"/>
    <col min="26" max="26" width="31" style="318" customWidth="1"/>
    <col min="27" max="27" width="8.86328125" style="318"/>
    <col min="28" max="28" width="11" style="318" bestFit="1" customWidth="1"/>
    <col min="29" max="29" width="16.86328125" style="318" customWidth="1"/>
    <col min="30" max="30" width="16.86328125" style="672" customWidth="1"/>
    <col min="31" max="16384" width="8.86328125" style="318"/>
  </cols>
  <sheetData>
    <row r="1" spans="1:31" s="299" customFormat="1" ht="43.15" thickBot="1">
      <c r="A1" s="290" t="s">
        <v>661</v>
      </c>
      <c r="B1" s="291" t="s">
        <v>669</v>
      </c>
      <c r="C1" s="292" t="s">
        <v>674</v>
      </c>
      <c r="D1" s="293" t="s">
        <v>675</v>
      </c>
      <c r="E1" s="292" t="s">
        <v>673</v>
      </c>
      <c r="F1" s="292" t="s">
        <v>676</v>
      </c>
      <c r="G1" s="292" t="s">
        <v>677</v>
      </c>
      <c r="H1" s="294" t="s">
        <v>680</v>
      </c>
      <c r="I1" s="295" t="s">
        <v>685</v>
      </c>
      <c r="J1" s="294" t="s">
        <v>686</v>
      </c>
      <c r="K1" s="294" t="s">
        <v>687</v>
      </c>
      <c r="L1" s="320" t="s">
        <v>691</v>
      </c>
      <c r="M1" s="296" t="s">
        <v>692</v>
      </c>
      <c r="N1" s="320" t="s">
        <v>694</v>
      </c>
      <c r="O1" s="296" t="s">
        <v>695</v>
      </c>
      <c r="P1" s="743" t="s">
        <v>15889</v>
      </c>
      <c r="Q1" s="296" t="s">
        <v>697</v>
      </c>
      <c r="R1" s="297" t="s">
        <v>698</v>
      </c>
      <c r="S1" s="297" t="s">
        <v>700</v>
      </c>
      <c r="T1" s="297" t="s">
        <v>701</v>
      </c>
      <c r="U1" s="297" t="s">
        <v>702</v>
      </c>
      <c r="V1" s="298"/>
      <c r="W1" s="321" t="s">
        <v>705</v>
      </c>
      <c r="X1" s="321" t="s">
        <v>707</v>
      </c>
      <c r="Y1" s="321" t="s">
        <v>708</v>
      </c>
      <c r="Z1" s="668" t="s">
        <v>15848</v>
      </c>
      <c r="AA1" s="328" t="s">
        <v>709</v>
      </c>
      <c r="AB1" s="328" t="s">
        <v>710</v>
      </c>
      <c r="AC1" s="343" t="s">
        <v>756</v>
      </c>
      <c r="AD1" s="673" t="s">
        <v>15855</v>
      </c>
      <c r="AE1" s="345" t="s">
        <v>745</v>
      </c>
    </row>
    <row r="2" spans="1:31" s="310" customFormat="1" ht="409.5">
      <c r="A2" s="300" t="s">
        <v>587</v>
      </c>
      <c r="B2" s="301" t="s">
        <v>587</v>
      </c>
      <c r="C2" s="337" t="s">
        <v>747</v>
      </c>
      <c r="D2" s="669" t="s">
        <v>15849</v>
      </c>
      <c r="E2" s="302" t="s">
        <v>670</v>
      </c>
      <c r="F2" s="303" t="s">
        <v>678</v>
      </c>
      <c r="G2" s="303" t="s">
        <v>678</v>
      </c>
      <c r="H2" s="304" t="s">
        <v>681</v>
      </c>
      <c r="I2" s="679" t="s">
        <v>15858</v>
      </c>
      <c r="J2" s="304" t="s">
        <v>688</v>
      </c>
      <c r="K2" s="305" t="s">
        <v>330</v>
      </c>
      <c r="L2" s="306" t="s">
        <v>587</v>
      </c>
      <c r="M2" s="307" t="s">
        <v>693</v>
      </c>
      <c r="N2" s="306" t="s">
        <v>587</v>
      </c>
      <c r="O2" s="307" t="s">
        <v>696</v>
      </c>
      <c r="P2" s="744" t="s">
        <v>587</v>
      </c>
      <c r="Q2" s="306" t="s">
        <v>587</v>
      </c>
      <c r="R2" s="308" t="s">
        <v>587</v>
      </c>
      <c r="S2" s="309" t="s">
        <v>699</v>
      </c>
      <c r="T2" s="308" t="s">
        <v>587</v>
      </c>
      <c r="U2" s="309" t="s">
        <v>703</v>
      </c>
      <c r="V2" s="300"/>
      <c r="W2" s="322" t="s">
        <v>587</v>
      </c>
      <c r="X2" s="324" t="str">
        <f>IFERROR(SUM((RP!E54+RP!E55)/RP!B52),"NA")</f>
        <v>NA</v>
      </c>
      <c r="Y2" s="324" t="str">
        <f>IF(AND(X2&gt;=20%,X2&lt;30%),Z2,IF(AND(X2&gt;=30%,X2&lt;=100),Z3,Y3))</f>
        <v>Does the Project have at least 75 percent of the very low income units located in a census tract(s) with a median family income that is equal to or greater than 100 percent of the regional median family income (Metropolitan Statistical Area [MSA]/Metropolitan Division [MD] or non-MSA/MD) as published on the Federal Financial Institutions Examination Council's (FFIEC) website?</v>
      </c>
      <c r="Z2" s="667" t="s">
        <v>15847</v>
      </c>
      <c r="AA2" s="326" t="s">
        <v>587</v>
      </c>
      <c r="AB2" s="330" t="s">
        <v>712</v>
      </c>
      <c r="AC2" s="339" t="s">
        <v>433</v>
      </c>
      <c r="AD2" s="674" t="s">
        <v>15856</v>
      </c>
      <c r="AE2" s="346" t="s">
        <v>761</v>
      </c>
    </row>
    <row r="3" spans="1:31" ht="409.5">
      <c r="A3" s="311" t="s">
        <v>588</v>
      </c>
      <c r="B3" s="312" t="s">
        <v>588</v>
      </c>
      <c r="C3" s="338" t="s">
        <v>748</v>
      </c>
      <c r="D3" s="338" t="s">
        <v>748</v>
      </c>
      <c r="E3" s="313" t="s">
        <v>671</v>
      </c>
      <c r="F3" s="342" t="s">
        <v>753</v>
      </c>
      <c r="G3" s="342" t="s">
        <v>753</v>
      </c>
      <c r="H3" s="315" t="s">
        <v>682</v>
      </c>
      <c r="I3" s="680" t="s">
        <v>15859</v>
      </c>
      <c r="J3" s="741" t="s">
        <v>15888</v>
      </c>
      <c r="K3" s="741" t="s">
        <v>15887</v>
      </c>
      <c r="L3" s="316" t="s">
        <v>588</v>
      </c>
      <c r="M3" s="316" t="s">
        <v>330</v>
      </c>
      <c r="N3" s="316" t="s">
        <v>588</v>
      </c>
      <c r="O3" s="316" t="s">
        <v>330</v>
      </c>
      <c r="P3" s="745" t="s">
        <v>588</v>
      </c>
      <c r="Q3" s="316" t="s">
        <v>588</v>
      </c>
      <c r="R3" s="317" t="s">
        <v>588</v>
      </c>
      <c r="S3" s="317" t="s">
        <v>330</v>
      </c>
      <c r="T3" s="317" t="s">
        <v>588</v>
      </c>
      <c r="U3" s="317" t="s">
        <v>330</v>
      </c>
      <c r="W3" s="323" t="s">
        <v>588</v>
      </c>
      <c r="X3" s="325"/>
      <c r="Y3" s="325" t="s">
        <v>706</v>
      </c>
      <c r="Z3" s="667" t="s">
        <v>15846</v>
      </c>
      <c r="AA3" s="327" t="s">
        <v>588</v>
      </c>
      <c r="AB3" s="327" t="s">
        <v>330</v>
      </c>
      <c r="AC3" s="340" t="s">
        <v>741</v>
      </c>
      <c r="AD3" s="675" t="s">
        <v>15857</v>
      </c>
      <c r="AE3" s="347" t="s">
        <v>762</v>
      </c>
    </row>
    <row r="4" spans="1:31" ht="99.75">
      <c r="D4" s="338" t="s">
        <v>749</v>
      </c>
      <c r="E4" s="313" t="s">
        <v>672</v>
      </c>
      <c r="F4" s="314" t="s">
        <v>679</v>
      </c>
      <c r="G4" s="314"/>
      <c r="H4" s="315" t="s">
        <v>683</v>
      </c>
      <c r="I4" s="690" t="s">
        <v>169</v>
      </c>
      <c r="J4" s="344"/>
      <c r="K4" s="690" t="s">
        <v>15869</v>
      </c>
      <c r="Q4" s="742" t="s">
        <v>169</v>
      </c>
      <c r="Z4" s="329"/>
      <c r="AC4" s="341" t="s">
        <v>752</v>
      </c>
      <c r="AD4" s="671"/>
    </row>
    <row r="5" spans="1:31" ht="57">
      <c r="B5" s="312"/>
      <c r="D5" s="338" t="s">
        <v>751</v>
      </c>
      <c r="H5" s="315" t="s">
        <v>684</v>
      </c>
      <c r="I5" s="315"/>
      <c r="J5" s="315"/>
      <c r="K5" s="315"/>
      <c r="Z5" s="329"/>
    </row>
    <row r="6" spans="1:31" ht="71.25">
      <c r="B6" s="319"/>
      <c r="D6" s="338" t="s">
        <v>750</v>
      </c>
      <c r="F6" s="312"/>
      <c r="H6" s="348" t="s">
        <v>711</v>
      </c>
      <c r="J6" s="315"/>
      <c r="Z6" s="329"/>
    </row>
    <row r="7" spans="1:31">
      <c r="B7" s="319"/>
    </row>
    <row r="8" spans="1:31">
      <c r="B8" s="312"/>
    </row>
    <row r="9" spans="1:31">
      <c r="B9" s="319"/>
    </row>
    <row r="10" spans="1:31">
      <c r="B10" s="319"/>
    </row>
    <row r="11" spans="1:31">
      <c r="B11" s="319"/>
    </row>
    <row r="12" spans="1:31">
      <c r="B12" s="319"/>
    </row>
    <row r="13" spans="1:31">
      <c r="B13" s="319"/>
    </row>
  </sheetData>
  <customSheetViews>
    <customSheetView guid="{549168A2-B131-4BD3-8B45-8127C961C256}" state="hidden" topLeftCell="X2">
      <selection activeCell="AF2" sqref="AF2"/>
      <pageMargins left="0.7" right="0.7" top="0.75" bottom="0.75" header="0.3" footer="0.3"/>
      <pageSetup orientation="portrait"/>
    </customSheetView>
  </customSheetView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0"/>
  <dimension ref="A1:T59"/>
  <sheetViews>
    <sheetView workbookViewId="0">
      <selection activeCell="B16" sqref="B16:K16"/>
    </sheetView>
  </sheetViews>
  <sheetFormatPr defaultColWidth="0" defaultRowHeight="14.25" customHeight="1" zeroHeight="1"/>
  <cols>
    <col min="1" max="12" width="9.1328125" style="349" customWidth="1"/>
    <col min="13" max="20" width="0" style="349" hidden="1" customWidth="1"/>
    <col min="21" max="16384" width="9.1328125" style="349" hidden="1"/>
  </cols>
  <sheetData>
    <row r="1" spans="1:12" ht="13.5"/>
    <row r="2" spans="1:12" ht="13.5"/>
    <row r="3" spans="1:12" ht="13.5">
      <c r="L3" s="350"/>
    </row>
    <row r="4" spans="1:12" ht="13.5">
      <c r="L4" s="350"/>
    </row>
    <row r="5" spans="1:12" s="351" customFormat="1" ht="13.5">
      <c r="A5" s="357"/>
      <c r="B5" s="357"/>
      <c r="C5" s="357"/>
      <c r="D5" s="357"/>
      <c r="E5" s="357"/>
      <c r="F5" s="357"/>
      <c r="G5" s="357"/>
      <c r="H5" s="357"/>
      <c r="I5" s="357"/>
      <c r="J5" s="357"/>
      <c r="K5" s="357"/>
      <c r="L5" s="350"/>
    </row>
    <row r="6" spans="1:12" s="352" customFormat="1" ht="2.4500000000000002" customHeight="1">
      <c r="L6" s="350"/>
    </row>
    <row r="7" spans="1:12" s="334" customFormat="1" ht="13.5">
      <c r="A7" s="382"/>
      <c r="B7" s="383" t="s">
        <v>14057</v>
      </c>
      <c r="C7" s="952" t="str">
        <f>IF('Project Description'!D10=0,"",'Project Description'!D10)</f>
        <v/>
      </c>
      <c r="D7" s="952"/>
      <c r="E7" s="952"/>
      <c r="F7" s="388" t="s">
        <v>714</v>
      </c>
      <c r="G7" s="952" t="str">
        <f>IF('Project Description'!D20=0,"",'Project Description'!D20)</f>
        <v/>
      </c>
      <c r="H7" s="952"/>
      <c r="I7" s="952"/>
      <c r="J7" s="388" t="s">
        <v>14058</v>
      </c>
      <c r="K7" s="384" t="e">
        <f>IF('Project Description'!#REF!=0,"",'Project Description'!#REF!)</f>
        <v>#REF!</v>
      </c>
    </row>
    <row r="8" spans="1:12" s="355" customFormat="1" ht="13.5">
      <c r="A8" s="385"/>
      <c r="B8" s="386" t="s">
        <v>14059</v>
      </c>
      <c r="C8" s="953" t="str">
        <f>IF('Project Description'!D12 =0,"",'Project Description'!D12)</f>
        <v/>
      </c>
      <c r="D8" s="953"/>
      <c r="E8" s="953"/>
      <c r="F8" s="389" t="s">
        <v>14061</v>
      </c>
      <c r="G8" s="953" t="e">
        <f>IF('Project Description'!#REF!=0,"",'Project Description'!#REF!)</f>
        <v>#REF!</v>
      </c>
      <c r="H8" s="953"/>
      <c r="I8" s="953"/>
      <c r="J8" s="389" t="s">
        <v>14060</v>
      </c>
      <c r="K8" s="387" t="str">
        <f>IF('Project Description'!K18=0,"",'Project Description'!K18)</f>
        <v/>
      </c>
    </row>
    <row r="9" spans="1:12" s="334" customFormat="1" ht="15" customHeight="1">
      <c r="B9" s="954"/>
      <c r="C9" s="954"/>
      <c r="D9" s="954"/>
      <c r="E9" s="954"/>
      <c r="F9" s="954"/>
      <c r="G9" s="954"/>
      <c r="H9" s="954"/>
      <c r="I9" s="954"/>
      <c r="J9" s="954"/>
      <c r="K9" s="954"/>
    </row>
    <row r="10" spans="1:12" ht="15">
      <c r="B10" s="955" t="s">
        <v>755</v>
      </c>
      <c r="C10" s="955"/>
      <c r="D10" s="955"/>
      <c r="E10" s="955"/>
      <c r="F10" s="955"/>
      <c r="G10" s="955"/>
      <c r="H10" s="955"/>
      <c r="I10" s="955"/>
      <c r="J10" s="955"/>
      <c r="K10" s="955"/>
    </row>
    <row r="11" spans="1:12" ht="13.5">
      <c r="A11" s="350"/>
      <c r="B11" s="350"/>
      <c r="C11" s="350"/>
      <c r="D11" s="350"/>
      <c r="E11" s="350"/>
      <c r="F11" s="350"/>
      <c r="G11" s="350"/>
      <c r="H11" s="350"/>
      <c r="I11" s="350"/>
      <c r="J11" s="350"/>
      <c r="K11" s="350"/>
    </row>
    <row r="12" spans="1:12" ht="21.95" customHeight="1" thickBot="1">
      <c r="A12" s="366"/>
      <c r="B12" s="951" t="s">
        <v>783</v>
      </c>
      <c r="C12" s="956"/>
      <c r="D12" s="956"/>
      <c r="E12" s="956"/>
      <c r="F12" s="956"/>
      <c r="G12" s="956"/>
      <c r="H12" s="956"/>
      <c r="I12" s="956"/>
      <c r="J12" s="956"/>
      <c r="K12" s="956"/>
      <c r="L12" s="358"/>
    </row>
    <row r="13" spans="1:12" ht="17.100000000000001" customHeight="1" thickTop="1">
      <c r="A13" s="359"/>
      <c r="B13" s="374"/>
      <c r="C13" s="374"/>
      <c r="D13" s="374"/>
      <c r="E13" s="374"/>
      <c r="F13" s="374"/>
      <c r="G13" s="374"/>
      <c r="H13" s="374"/>
      <c r="I13" s="374"/>
      <c r="J13" s="374"/>
      <c r="K13" s="374"/>
      <c r="L13" s="358"/>
    </row>
    <row r="14" spans="1:12" ht="87.95" customHeight="1" thickBot="1">
      <c r="A14" s="367"/>
      <c r="B14" s="957" t="s">
        <v>785</v>
      </c>
      <c r="C14" s="958"/>
      <c r="D14" s="958"/>
      <c r="E14" s="958"/>
      <c r="F14" s="958"/>
      <c r="G14" s="958"/>
      <c r="H14" s="958"/>
      <c r="I14" s="958"/>
      <c r="J14" s="958"/>
      <c r="K14" s="958"/>
      <c r="L14" s="358"/>
    </row>
    <row r="15" spans="1:12" ht="13.9" thickTop="1">
      <c r="A15" s="359"/>
      <c r="B15" s="359"/>
      <c r="C15" s="359"/>
      <c r="D15" s="359"/>
      <c r="E15" s="359"/>
      <c r="F15" s="359"/>
      <c r="G15" s="359"/>
      <c r="H15" s="359"/>
      <c r="I15" s="359"/>
      <c r="J15" s="359"/>
      <c r="K15" s="359"/>
      <c r="L15" s="358"/>
    </row>
    <row r="16" spans="1:12" ht="105" customHeight="1">
      <c r="A16" s="359"/>
      <c r="B16" s="944" t="s">
        <v>786</v>
      </c>
      <c r="C16" s="944"/>
      <c r="D16" s="944"/>
      <c r="E16" s="944"/>
      <c r="F16" s="944"/>
      <c r="G16" s="944"/>
      <c r="H16" s="944"/>
      <c r="I16" s="944"/>
      <c r="J16" s="944"/>
      <c r="K16" s="944"/>
      <c r="L16" s="358"/>
    </row>
    <row r="17" spans="1:12" ht="8.1" customHeight="1">
      <c r="A17" s="359"/>
      <c r="B17" s="959"/>
      <c r="C17" s="959"/>
      <c r="D17" s="959"/>
      <c r="E17" s="959"/>
      <c r="F17" s="959"/>
      <c r="G17" s="959"/>
      <c r="H17" s="959"/>
      <c r="I17" s="959"/>
      <c r="J17" s="959"/>
      <c r="K17" s="959"/>
      <c r="L17" s="358"/>
    </row>
    <row r="18" spans="1:12" ht="44.1" customHeight="1" thickBot="1">
      <c r="A18" s="367"/>
      <c r="B18" s="946" t="s">
        <v>787</v>
      </c>
      <c r="C18" s="946"/>
      <c r="D18" s="946"/>
      <c r="E18" s="946"/>
      <c r="F18" s="946"/>
      <c r="G18" s="946"/>
      <c r="H18" s="946"/>
      <c r="I18" s="946"/>
      <c r="J18" s="946"/>
      <c r="K18" s="946"/>
      <c r="L18" s="358"/>
    </row>
    <row r="19" spans="1:12" ht="13.9" thickTop="1">
      <c r="A19" s="359"/>
      <c r="B19" s="359"/>
      <c r="C19" s="359"/>
      <c r="D19" s="359"/>
      <c r="E19" s="359"/>
      <c r="F19" s="359"/>
      <c r="G19" s="359"/>
      <c r="H19" s="359"/>
      <c r="I19" s="359"/>
      <c r="J19" s="359"/>
      <c r="K19" s="359"/>
      <c r="L19" s="358"/>
    </row>
    <row r="20" spans="1:12" ht="13.5">
      <c r="A20" s="359"/>
      <c r="B20" s="359"/>
      <c r="C20" s="359"/>
      <c r="D20" s="359"/>
      <c r="E20" s="359"/>
      <c r="F20" s="359"/>
      <c r="G20" s="359"/>
      <c r="H20" s="359"/>
      <c r="I20" s="359"/>
      <c r="J20" s="359"/>
      <c r="K20" s="359"/>
      <c r="L20" s="358"/>
    </row>
    <row r="21" spans="1:12" ht="27" customHeight="1" thickBot="1">
      <c r="A21" s="366"/>
      <c r="B21" s="951" t="s">
        <v>781</v>
      </c>
      <c r="C21" s="951"/>
      <c r="D21" s="951"/>
      <c r="E21" s="951"/>
      <c r="F21" s="951"/>
      <c r="G21" s="951"/>
      <c r="H21" s="951"/>
      <c r="I21" s="951"/>
      <c r="J21" s="951"/>
      <c r="K21" s="951"/>
      <c r="L21" s="358"/>
    </row>
    <row r="22" spans="1:12" ht="18" customHeight="1" thickTop="1">
      <c r="A22" s="359"/>
      <c r="B22" s="375"/>
      <c r="C22" s="375"/>
      <c r="D22" s="375"/>
      <c r="E22" s="375"/>
      <c r="F22" s="375"/>
      <c r="G22" s="375"/>
      <c r="H22" s="375"/>
      <c r="I22" s="375"/>
      <c r="J22" s="375"/>
      <c r="K22" s="375"/>
      <c r="L22" s="358"/>
    </row>
    <row r="23" spans="1:12" ht="20.100000000000001" customHeight="1" thickBot="1">
      <c r="A23" s="367"/>
      <c r="B23" s="943" t="s">
        <v>788</v>
      </c>
      <c r="C23" s="943"/>
      <c r="D23" s="943"/>
      <c r="E23" s="943"/>
      <c r="F23" s="943"/>
      <c r="G23" s="943"/>
      <c r="H23" s="943"/>
      <c r="I23" s="943"/>
      <c r="J23" s="943"/>
      <c r="K23" s="943"/>
      <c r="L23" s="358"/>
    </row>
    <row r="24" spans="1:12" ht="13.9" thickTop="1">
      <c r="A24" s="359"/>
      <c r="B24" s="359"/>
      <c r="C24" s="359"/>
      <c r="D24" s="359"/>
      <c r="E24" s="359"/>
      <c r="F24" s="359"/>
      <c r="G24" s="359"/>
      <c r="H24" s="359"/>
      <c r="I24" s="359"/>
      <c r="J24" s="359"/>
      <c r="K24" s="359"/>
      <c r="L24" s="358"/>
    </row>
    <row r="25" spans="1:12" ht="105" customHeight="1">
      <c r="A25" s="359"/>
      <c r="B25" s="944" t="s">
        <v>14062</v>
      </c>
      <c r="C25" s="944"/>
      <c r="D25" s="944"/>
      <c r="E25" s="944"/>
      <c r="F25" s="944"/>
      <c r="G25" s="944"/>
      <c r="H25" s="944"/>
      <c r="I25" s="944"/>
      <c r="J25" s="944"/>
      <c r="K25" s="944"/>
      <c r="L25" s="358"/>
    </row>
    <row r="26" spans="1:12" ht="13.5">
      <c r="A26" s="359"/>
      <c r="B26" s="359"/>
      <c r="C26" s="359"/>
      <c r="D26" s="359"/>
      <c r="E26" s="359"/>
      <c r="F26" s="359"/>
      <c r="G26" s="359"/>
      <c r="H26" s="359"/>
      <c r="I26" s="359"/>
      <c r="J26" s="359"/>
      <c r="K26" s="359"/>
      <c r="L26" s="358"/>
    </row>
    <row r="27" spans="1:12" ht="24" customHeight="1" thickBot="1">
      <c r="A27" s="376"/>
      <c r="B27" s="945" t="s">
        <v>782</v>
      </c>
      <c r="C27" s="945"/>
      <c r="D27" s="945"/>
      <c r="E27" s="945"/>
      <c r="F27" s="945"/>
      <c r="G27" s="945"/>
      <c r="H27" s="945"/>
      <c r="I27" s="945"/>
      <c r="J27" s="945"/>
      <c r="K27" s="945"/>
      <c r="L27" s="358"/>
    </row>
    <row r="28" spans="1:12" ht="18" customHeight="1" thickTop="1">
      <c r="A28" s="359"/>
      <c r="B28" s="375"/>
      <c r="C28" s="375"/>
      <c r="D28" s="375"/>
      <c r="E28" s="375"/>
      <c r="F28" s="375"/>
      <c r="G28" s="375"/>
      <c r="H28" s="375"/>
      <c r="I28" s="375"/>
      <c r="J28" s="375"/>
      <c r="K28" s="375"/>
      <c r="L28" s="358"/>
    </row>
    <row r="29" spans="1:12" ht="98.25" customHeight="1" thickBot="1">
      <c r="A29" s="367"/>
      <c r="B29" s="946" t="s">
        <v>789</v>
      </c>
      <c r="C29" s="946"/>
      <c r="D29" s="946"/>
      <c r="E29" s="946"/>
      <c r="F29" s="946"/>
      <c r="G29" s="946"/>
      <c r="H29" s="946"/>
      <c r="I29" s="946"/>
      <c r="J29" s="946"/>
      <c r="K29" s="946"/>
      <c r="L29" s="358"/>
    </row>
    <row r="30" spans="1:12" ht="17.100000000000001" customHeight="1" thickTop="1" thickBot="1">
      <c r="A30" s="359"/>
      <c r="B30" s="359"/>
      <c r="C30" s="359"/>
      <c r="D30" s="359"/>
      <c r="E30" s="359"/>
      <c r="F30" s="359"/>
      <c r="G30" s="359"/>
      <c r="H30" s="359"/>
      <c r="I30" s="359"/>
      <c r="J30" s="359"/>
      <c r="K30" s="359"/>
      <c r="L30" s="358"/>
    </row>
    <row r="31" spans="1:12" ht="24" customHeight="1">
      <c r="A31" s="359"/>
      <c r="B31" s="947" t="s">
        <v>220</v>
      </c>
      <c r="C31" s="948"/>
      <c r="D31" s="948"/>
      <c r="E31" s="949" t="s">
        <v>56</v>
      </c>
      <c r="F31" s="950"/>
      <c r="G31" s="949" t="s">
        <v>689</v>
      </c>
      <c r="H31" s="950"/>
      <c r="I31" s="950"/>
      <c r="J31" s="950"/>
      <c r="K31" s="377" t="s">
        <v>690</v>
      </c>
      <c r="L31" s="358"/>
    </row>
    <row r="32" spans="1:12" ht="13.5">
      <c r="A32" s="359"/>
      <c r="B32" s="939">
        <f>'Source of Funds'!B8</f>
        <v>0</v>
      </c>
      <c r="C32" s="940"/>
      <c r="D32" s="940"/>
      <c r="E32" s="941">
        <f>'Source of Funds'!F8</f>
        <v>0</v>
      </c>
      <c r="F32" s="941"/>
      <c r="G32" s="942"/>
      <c r="H32" s="942"/>
      <c r="I32" s="942"/>
      <c r="J32" s="942"/>
      <c r="K32" s="378" t="str">
        <f>IF(E32=G32,"Yes","No")</f>
        <v>Yes</v>
      </c>
      <c r="L32" s="358"/>
    </row>
    <row r="33" spans="1:12" ht="13.5">
      <c r="A33" s="359"/>
      <c r="B33" s="931">
        <f>'Source of Funds'!B9</f>
        <v>0</v>
      </c>
      <c r="C33" s="932"/>
      <c r="D33" s="932"/>
      <c r="E33" s="933">
        <f>'Source of Funds'!F9</f>
        <v>0</v>
      </c>
      <c r="F33" s="933"/>
      <c r="G33" s="934"/>
      <c r="H33" s="934"/>
      <c r="I33" s="934"/>
      <c r="J33" s="934"/>
      <c r="K33" s="379" t="str">
        <f t="shared" ref="K33:K43" si="0">IF(E33=G33,"Yes","No")</f>
        <v>Yes</v>
      </c>
      <c r="L33" s="358"/>
    </row>
    <row r="34" spans="1:12" ht="13.5">
      <c r="A34" s="359"/>
      <c r="B34" s="931">
        <f>'Source of Funds'!B10</f>
        <v>0</v>
      </c>
      <c r="C34" s="932"/>
      <c r="D34" s="932"/>
      <c r="E34" s="933">
        <f>'Source of Funds'!F10</f>
        <v>0</v>
      </c>
      <c r="F34" s="933"/>
      <c r="G34" s="934"/>
      <c r="H34" s="934"/>
      <c r="I34" s="934"/>
      <c r="J34" s="934"/>
      <c r="K34" s="379" t="str">
        <f t="shared" si="0"/>
        <v>Yes</v>
      </c>
      <c r="L34" s="358"/>
    </row>
    <row r="35" spans="1:12" ht="13.5">
      <c r="A35" s="359"/>
      <c r="B35" s="931">
        <f>'Source of Funds'!B11</f>
        <v>0</v>
      </c>
      <c r="C35" s="932"/>
      <c r="D35" s="932"/>
      <c r="E35" s="933">
        <f>'Source of Funds'!F11</f>
        <v>0</v>
      </c>
      <c r="F35" s="933"/>
      <c r="G35" s="934"/>
      <c r="H35" s="934"/>
      <c r="I35" s="934"/>
      <c r="J35" s="934"/>
      <c r="K35" s="379" t="str">
        <f t="shared" si="0"/>
        <v>Yes</v>
      </c>
      <c r="L35" s="358"/>
    </row>
    <row r="36" spans="1:12" ht="13.5">
      <c r="A36" s="359"/>
      <c r="B36" s="931">
        <f>'Source of Funds'!B12</f>
        <v>0</v>
      </c>
      <c r="C36" s="932"/>
      <c r="D36" s="932"/>
      <c r="E36" s="933">
        <f>'Source of Funds'!F12</f>
        <v>0</v>
      </c>
      <c r="F36" s="933"/>
      <c r="G36" s="934"/>
      <c r="H36" s="934"/>
      <c r="I36" s="934"/>
      <c r="J36" s="934"/>
      <c r="K36" s="379" t="str">
        <f t="shared" si="0"/>
        <v>Yes</v>
      </c>
      <c r="L36" s="358"/>
    </row>
    <row r="37" spans="1:12" ht="13.5">
      <c r="A37" s="359"/>
      <c r="B37" s="931">
        <f>'Source of Funds'!B13</f>
        <v>0</v>
      </c>
      <c r="C37" s="932"/>
      <c r="D37" s="932"/>
      <c r="E37" s="933">
        <f>'Source of Funds'!F13</f>
        <v>0</v>
      </c>
      <c r="F37" s="933"/>
      <c r="G37" s="934"/>
      <c r="H37" s="934"/>
      <c r="I37" s="934"/>
      <c r="J37" s="934"/>
      <c r="K37" s="379" t="str">
        <f t="shared" si="0"/>
        <v>Yes</v>
      </c>
      <c r="L37" s="358"/>
    </row>
    <row r="38" spans="1:12" ht="13.5">
      <c r="A38" s="359"/>
      <c r="B38" s="931">
        <f>'Source of Funds'!B14</f>
        <v>0</v>
      </c>
      <c r="C38" s="932"/>
      <c r="D38" s="932"/>
      <c r="E38" s="933">
        <f>'Source of Funds'!F14</f>
        <v>0</v>
      </c>
      <c r="F38" s="933"/>
      <c r="G38" s="934"/>
      <c r="H38" s="934"/>
      <c r="I38" s="934"/>
      <c r="J38" s="934"/>
      <c r="K38" s="379" t="str">
        <f t="shared" si="0"/>
        <v>Yes</v>
      </c>
      <c r="L38" s="358"/>
    </row>
    <row r="39" spans="1:12" ht="13.5">
      <c r="A39" s="359"/>
      <c r="B39" s="931">
        <f>'Source of Funds'!B15</f>
        <v>0</v>
      </c>
      <c r="C39" s="932"/>
      <c r="D39" s="932"/>
      <c r="E39" s="933">
        <f>'Source of Funds'!F15</f>
        <v>0</v>
      </c>
      <c r="F39" s="933"/>
      <c r="G39" s="934"/>
      <c r="H39" s="934"/>
      <c r="I39" s="934"/>
      <c r="J39" s="934"/>
      <c r="K39" s="379" t="str">
        <f t="shared" si="0"/>
        <v>Yes</v>
      </c>
      <c r="L39" s="358"/>
    </row>
    <row r="40" spans="1:12" ht="13.5">
      <c r="A40" s="359"/>
      <c r="B40" s="931">
        <f>'Source of Funds'!B16</f>
        <v>0</v>
      </c>
      <c r="C40" s="932"/>
      <c r="D40" s="932"/>
      <c r="E40" s="933">
        <f>'Source of Funds'!F16</f>
        <v>0</v>
      </c>
      <c r="F40" s="933"/>
      <c r="G40" s="934"/>
      <c r="H40" s="934"/>
      <c r="I40" s="934"/>
      <c r="J40" s="934"/>
      <c r="K40" s="379" t="str">
        <f t="shared" si="0"/>
        <v>Yes</v>
      </c>
      <c r="L40" s="358"/>
    </row>
    <row r="41" spans="1:12" ht="13.5">
      <c r="A41" s="359"/>
      <c r="B41" s="931">
        <f>'Source of Funds'!B17</f>
        <v>0</v>
      </c>
      <c r="C41" s="932"/>
      <c r="D41" s="932"/>
      <c r="E41" s="933">
        <f>'Source of Funds'!F17</f>
        <v>0</v>
      </c>
      <c r="F41" s="933"/>
      <c r="G41" s="934"/>
      <c r="H41" s="934"/>
      <c r="I41" s="934"/>
      <c r="J41" s="934"/>
      <c r="K41" s="379" t="str">
        <f t="shared" si="0"/>
        <v>Yes</v>
      </c>
      <c r="L41" s="358"/>
    </row>
    <row r="42" spans="1:12" ht="13.5">
      <c r="A42" s="359"/>
      <c r="B42" s="931">
        <f>'Source of Funds'!B18</f>
        <v>0</v>
      </c>
      <c r="C42" s="932"/>
      <c r="D42" s="932"/>
      <c r="E42" s="933">
        <f>'Source of Funds'!F18</f>
        <v>0</v>
      </c>
      <c r="F42" s="933"/>
      <c r="G42" s="934"/>
      <c r="H42" s="934"/>
      <c r="I42" s="934"/>
      <c r="J42" s="934"/>
      <c r="K42" s="379" t="str">
        <f t="shared" si="0"/>
        <v>Yes</v>
      </c>
      <c r="L42" s="358"/>
    </row>
    <row r="43" spans="1:12" ht="13.9" thickBot="1">
      <c r="A43" s="359"/>
      <c r="B43" s="935">
        <f>'Source of Funds'!B19</f>
        <v>0</v>
      </c>
      <c r="C43" s="936"/>
      <c r="D43" s="936"/>
      <c r="E43" s="937">
        <f>'Source of Funds'!F19</f>
        <v>0</v>
      </c>
      <c r="F43" s="937"/>
      <c r="G43" s="938"/>
      <c r="H43" s="938"/>
      <c r="I43" s="938"/>
      <c r="J43" s="938"/>
      <c r="K43" s="380" t="str">
        <f t="shared" si="0"/>
        <v>Yes</v>
      </c>
      <c r="L43" s="358"/>
    </row>
    <row r="44" spans="1:12" ht="13.5">
      <c r="A44" s="359"/>
      <c r="B44" s="918"/>
      <c r="C44" s="918"/>
      <c r="D44" s="918"/>
      <c r="E44" s="359"/>
      <c r="F44" s="359"/>
      <c r="G44" s="359"/>
      <c r="H44" s="359"/>
      <c r="I44" s="359"/>
      <c r="J44" s="359"/>
      <c r="K44" s="359"/>
      <c r="L44" s="358"/>
    </row>
    <row r="45" spans="1:12" ht="13.5" hidden="1">
      <c r="A45" s="358"/>
      <c r="B45" s="358"/>
      <c r="C45" s="358"/>
      <c r="D45" s="358"/>
      <c r="E45" s="358"/>
      <c r="F45" s="358"/>
      <c r="G45" s="358"/>
      <c r="H45" s="358"/>
      <c r="I45" s="358"/>
      <c r="J45" s="358"/>
      <c r="K45" s="358"/>
      <c r="L45" s="358"/>
    </row>
    <row r="46" spans="1:12" ht="13.5" hidden="1">
      <c r="A46" s="358"/>
      <c r="B46" s="358"/>
      <c r="C46" s="358"/>
      <c r="D46" s="358"/>
      <c r="E46" s="358"/>
      <c r="F46" s="358"/>
      <c r="G46" s="358"/>
      <c r="H46" s="358"/>
      <c r="I46" s="358"/>
      <c r="J46" s="358"/>
      <c r="K46" s="358"/>
      <c r="L46" s="358"/>
    </row>
    <row r="47" spans="1:12" ht="13.5" hidden="1">
      <c r="A47" s="358"/>
      <c r="B47" s="358"/>
      <c r="C47" s="358"/>
      <c r="D47" s="358"/>
      <c r="E47" s="358"/>
      <c r="F47" s="358"/>
      <c r="G47" s="358"/>
      <c r="H47" s="358"/>
      <c r="I47" s="358"/>
      <c r="J47" s="358"/>
      <c r="K47" s="358"/>
      <c r="L47" s="358"/>
    </row>
    <row r="48" spans="1:12" ht="13.5" hidden="1">
      <c r="A48" s="358"/>
      <c r="B48" s="358"/>
      <c r="C48" s="358"/>
      <c r="D48" s="358"/>
      <c r="E48" s="358"/>
      <c r="F48" s="358"/>
      <c r="G48" s="358"/>
      <c r="H48" s="358"/>
      <c r="I48" s="358"/>
      <c r="J48" s="358"/>
      <c r="K48" s="358"/>
      <c r="L48" s="358"/>
    </row>
    <row r="49" spans="1:12" ht="13.5" hidden="1">
      <c r="A49" s="358"/>
      <c r="B49" s="358"/>
      <c r="C49" s="358"/>
      <c r="D49" s="358"/>
      <c r="E49" s="358"/>
      <c r="F49" s="358"/>
      <c r="G49" s="358"/>
      <c r="H49" s="358"/>
      <c r="I49" s="358"/>
      <c r="J49" s="358"/>
      <c r="K49" s="358"/>
      <c r="L49" s="358"/>
    </row>
    <row r="50" spans="1:12" ht="13.5">
      <c r="A50" s="358"/>
      <c r="B50" s="358"/>
      <c r="C50" s="358"/>
      <c r="D50" s="358"/>
      <c r="E50" s="358"/>
      <c r="F50" s="358"/>
      <c r="G50" s="358"/>
      <c r="H50" s="358"/>
      <c r="I50" s="358"/>
      <c r="J50" s="358"/>
      <c r="K50" s="358"/>
      <c r="L50" s="358"/>
    </row>
    <row r="51" spans="1:12" ht="13.5">
      <c r="A51" s="358"/>
      <c r="B51" s="358"/>
      <c r="C51" s="358"/>
      <c r="D51" s="358"/>
      <c r="E51" s="358"/>
      <c r="F51" s="358"/>
      <c r="G51" s="358"/>
      <c r="H51" s="358"/>
      <c r="I51" s="358"/>
      <c r="J51" s="358"/>
      <c r="K51" s="358"/>
      <c r="L51" s="358"/>
    </row>
    <row r="52" spans="1:12" ht="13.5">
      <c r="A52" s="358"/>
      <c r="B52" s="358"/>
      <c r="C52" s="358"/>
      <c r="D52" s="358"/>
      <c r="E52" s="919" t="s">
        <v>704</v>
      </c>
      <c r="F52" s="920"/>
      <c r="G52" s="920"/>
      <c r="H52" s="921"/>
      <c r="I52" s="358"/>
      <c r="J52" s="358"/>
      <c r="K52" s="358"/>
      <c r="L52" s="358"/>
    </row>
    <row r="53" spans="1:12" ht="13.5">
      <c r="A53" s="358"/>
      <c r="B53" s="358"/>
      <c r="C53" s="358"/>
      <c r="D53" s="358"/>
      <c r="E53" s="922"/>
      <c r="F53" s="923"/>
      <c r="G53" s="923"/>
      <c r="H53" s="924"/>
      <c r="I53" s="358"/>
      <c r="J53" s="358"/>
      <c r="K53" s="358"/>
      <c r="L53" s="358"/>
    </row>
    <row r="54" spans="1:12" ht="13.5">
      <c r="A54" s="358"/>
      <c r="B54" s="358"/>
      <c r="C54" s="358"/>
      <c r="D54" s="358"/>
      <c r="E54" s="358"/>
      <c r="F54" s="358"/>
      <c r="G54" s="358"/>
      <c r="H54" s="358"/>
      <c r="I54" s="358"/>
      <c r="J54" s="358"/>
      <c r="K54" s="358"/>
      <c r="L54" s="358"/>
    </row>
    <row r="55" spans="1:12" ht="13.5">
      <c r="A55" s="358"/>
      <c r="B55" s="358"/>
      <c r="C55" s="358"/>
      <c r="D55" s="358"/>
      <c r="E55" s="925" t="s">
        <v>784</v>
      </c>
      <c r="F55" s="926"/>
      <c r="G55" s="926"/>
      <c r="H55" s="927"/>
      <c r="I55" s="358"/>
      <c r="J55" s="358"/>
      <c r="K55" s="358"/>
      <c r="L55" s="358"/>
    </row>
    <row r="56" spans="1:12" ht="13.5">
      <c r="A56" s="358"/>
      <c r="B56" s="358"/>
      <c r="C56" s="358"/>
      <c r="D56" s="358"/>
      <c r="E56" s="928"/>
      <c r="F56" s="929"/>
      <c r="G56" s="929"/>
      <c r="H56" s="930"/>
      <c r="I56" s="358"/>
      <c r="J56" s="358"/>
      <c r="K56" s="358"/>
      <c r="L56" s="358"/>
    </row>
    <row r="57" spans="1:12" ht="13.5">
      <c r="A57" s="358"/>
      <c r="B57" s="358"/>
      <c r="C57" s="358"/>
      <c r="D57" s="358"/>
      <c r="E57" s="358"/>
      <c r="F57" s="358"/>
      <c r="G57" s="358"/>
      <c r="H57" s="358"/>
      <c r="I57" s="358"/>
      <c r="J57" s="358"/>
      <c r="K57" s="358"/>
      <c r="L57" s="358"/>
    </row>
    <row r="58" spans="1:12" ht="13.5">
      <c r="A58" s="358"/>
      <c r="B58" s="358"/>
      <c r="C58" s="358"/>
      <c r="D58" s="358"/>
      <c r="E58" s="358"/>
      <c r="F58" s="358"/>
      <c r="G58" s="358"/>
      <c r="H58" s="358"/>
      <c r="I58" s="358"/>
      <c r="J58" s="358"/>
      <c r="K58" s="358"/>
      <c r="L58" s="358"/>
    </row>
    <row r="59" spans="1:12" ht="13.5"/>
  </sheetData>
  <mergeCells count="58">
    <mergeCell ref="B21:K21"/>
    <mergeCell ref="C7:E7"/>
    <mergeCell ref="G7:I7"/>
    <mergeCell ref="C8:E8"/>
    <mergeCell ref="G8:I8"/>
    <mergeCell ref="B9:K9"/>
    <mergeCell ref="B10:K10"/>
    <mergeCell ref="B12:K12"/>
    <mergeCell ref="B14:K14"/>
    <mergeCell ref="B16:K16"/>
    <mergeCell ref="B17:K17"/>
    <mergeCell ref="B18:K18"/>
    <mergeCell ref="B23:K23"/>
    <mergeCell ref="B25:K25"/>
    <mergeCell ref="B27:K27"/>
    <mergeCell ref="B29:K29"/>
    <mergeCell ref="B31:D31"/>
    <mergeCell ref="E31:F31"/>
    <mergeCell ref="G31:J31"/>
    <mergeCell ref="B32:D32"/>
    <mergeCell ref="E32:F32"/>
    <mergeCell ref="G32:J32"/>
    <mergeCell ref="B33:D33"/>
    <mergeCell ref="E33:F33"/>
    <mergeCell ref="G33:J33"/>
    <mergeCell ref="B34:D34"/>
    <mergeCell ref="E34:F34"/>
    <mergeCell ref="G34:J34"/>
    <mergeCell ref="B35:D35"/>
    <mergeCell ref="E35:F35"/>
    <mergeCell ref="G35:J35"/>
    <mergeCell ref="B36:D36"/>
    <mergeCell ref="E36:F36"/>
    <mergeCell ref="G36:J36"/>
    <mergeCell ref="B37:D37"/>
    <mergeCell ref="E37:F37"/>
    <mergeCell ref="G37:J37"/>
    <mergeCell ref="B38:D38"/>
    <mergeCell ref="E38:F38"/>
    <mergeCell ref="G38:J38"/>
    <mergeCell ref="B39:D39"/>
    <mergeCell ref="E39:F39"/>
    <mergeCell ref="G39:J39"/>
    <mergeCell ref="B40:D40"/>
    <mergeCell ref="E40:F40"/>
    <mergeCell ref="G40:J40"/>
    <mergeCell ref="B41:D41"/>
    <mergeCell ref="E41:F41"/>
    <mergeCell ref="G41:J41"/>
    <mergeCell ref="B44:D44"/>
    <mergeCell ref="E52:H53"/>
    <mergeCell ref="E55:H56"/>
    <mergeCell ref="B42:D42"/>
    <mergeCell ref="E42:F42"/>
    <mergeCell ref="G42:J42"/>
    <mergeCell ref="B43:D43"/>
    <mergeCell ref="E43:F43"/>
    <mergeCell ref="G43:J43"/>
  </mergeCells>
  <conditionalFormatting sqref="K32">
    <cfRule type="expression" dxfId="14" priority="12">
      <formula>$K$32="No"</formula>
    </cfRule>
  </conditionalFormatting>
  <conditionalFormatting sqref="K33">
    <cfRule type="expression" dxfId="13" priority="11">
      <formula>$K$33="No"</formula>
    </cfRule>
  </conditionalFormatting>
  <conditionalFormatting sqref="K34">
    <cfRule type="expression" dxfId="12" priority="10">
      <formula>$K$34="No"</formula>
    </cfRule>
  </conditionalFormatting>
  <conditionalFormatting sqref="K35">
    <cfRule type="expression" dxfId="11" priority="9">
      <formula>$K$35="No"</formula>
    </cfRule>
  </conditionalFormatting>
  <conditionalFormatting sqref="K36">
    <cfRule type="expression" dxfId="10" priority="8">
      <formula>$K$36="No"</formula>
    </cfRule>
  </conditionalFormatting>
  <conditionalFormatting sqref="K37">
    <cfRule type="expression" dxfId="9" priority="7">
      <formula>$K$37="No"</formula>
    </cfRule>
  </conditionalFormatting>
  <conditionalFormatting sqref="K38">
    <cfRule type="expression" dxfId="8" priority="6">
      <formula>$K$38="No"</formula>
    </cfRule>
  </conditionalFormatting>
  <conditionalFormatting sqref="K39">
    <cfRule type="expression" dxfId="7" priority="5">
      <formula>$K$39="No"</formula>
    </cfRule>
  </conditionalFormatting>
  <conditionalFormatting sqref="K40">
    <cfRule type="expression" dxfId="6" priority="4">
      <formula>$K$40="No"</formula>
    </cfRule>
  </conditionalFormatting>
  <conditionalFormatting sqref="K41">
    <cfRule type="expression" dxfId="5" priority="3">
      <formula>$K$41="No"</formula>
    </cfRule>
  </conditionalFormatting>
  <conditionalFormatting sqref="K42">
    <cfRule type="expression" dxfId="4" priority="2">
      <formula>$K$42="No"</formula>
    </cfRule>
  </conditionalFormatting>
  <conditionalFormatting sqref="K43">
    <cfRule type="expression" dxfId="3" priority="1">
      <formula>$K$43="No"</formula>
    </cfRule>
  </conditionalFormatting>
  <hyperlinks>
    <hyperlink ref="E55" r:id="rId1" location="'Table of Contents'!A1" xr:uid="{00000000-0004-0000-1B00-000000000000}"/>
    <hyperlink ref="E55:H56" location="'Table of Contents'!A1" display="Table of Contents" xr:uid="{00000000-0004-0000-1B00-000001000000}"/>
    <hyperlink ref="E52" r:id="rId2" location="'Scoring Categories'!A1" xr:uid="{00000000-0004-0000-1B00-000002000000}"/>
    <hyperlink ref="E52:H53" location="'Scoring Categories'!A1" display="AHP Scoring Categories" xr:uid="{00000000-0004-0000-1B00-000003000000}"/>
  </hyperlinks>
  <pageMargins left="0.4" right="0.25" top="0.5" bottom="0.5" header="0.3" footer="0.3"/>
  <pageSetup scale="95" orientation="portrait"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A1:XFD84"/>
  <sheetViews>
    <sheetView showGridLines="0" tabSelected="1" zoomScaleNormal="100" zoomScaleSheetLayoutView="80" workbookViewId="0">
      <pane ySplit="4" topLeftCell="A5" activePane="bottomLeft" state="frozen"/>
      <selection pane="bottomLeft" activeCell="B5" sqref="B5:K5"/>
    </sheetView>
  </sheetViews>
  <sheetFormatPr defaultColWidth="0" defaultRowHeight="12.75" customHeight="1" zeroHeight="1"/>
  <cols>
    <col min="1" max="1" width="3.265625" style="331" customWidth="1"/>
    <col min="2" max="2" width="2.73046875" style="331" customWidth="1"/>
    <col min="3" max="3" width="3.73046875" style="331" customWidth="1"/>
    <col min="4" max="4" width="28.73046875" style="331" bestFit="1" customWidth="1"/>
    <col min="5" max="5" width="28.3984375" style="331" customWidth="1"/>
    <col min="6" max="6" width="32.73046875" style="331" hidden="1" customWidth="1"/>
    <col min="7" max="7" width="27.265625" style="331" customWidth="1"/>
    <col min="8" max="8" width="4.86328125" style="331" customWidth="1"/>
    <col min="9" max="9" width="13.3984375" style="331" customWidth="1"/>
    <col min="10" max="10" width="2.73046875" style="331" customWidth="1"/>
    <col min="11" max="11" width="8.86328125" style="331" customWidth="1"/>
    <col min="12" max="12" width="3.265625" style="331" customWidth="1"/>
    <col min="13" max="16384" width="8.86328125" style="331" hidden="1"/>
  </cols>
  <sheetData>
    <row r="1" spans="1:12" s="572" customFormat="1" ht="54.95" customHeight="1">
      <c r="A1" s="567"/>
      <c r="B1" s="568"/>
      <c r="C1" s="568"/>
      <c r="D1" s="568"/>
      <c r="E1" s="568"/>
      <c r="F1" s="568"/>
      <c r="G1" s="568"/>
      <c r="H1" s="569"/>
      <c r="I1" s="569"/>
      <c r="J1" s="570"/>
      <c r="K1" s="571"/>
    </row>
    <row r="2" spans="1:12" s="879" customFormat="1" ht="7.5" customHeight="1">
      <c r="A2" s="875"/>
      <c r="B2" s="876"/>
      <c r="C2" s="876"/>
      <c r="D2" s="876"/>
      <c r="E2" s="876"/>
      <c r="F2" s="876"/>
      <c r="G2" s="876"/>
      <c r="H2" s="877"/>
      <c r="I2" s="877"/>
      <c r="J2" s="877"/>
      <c r="K2" s="877"/>
      <c r="L2" s="878"/>
    </row>
    <row r="3" spans="1:12" s="879" customFormat="1" ht="2.4500000000000002" customHeight="1">
      <c r="A3" s="875"/>
      <c r="B3" s="880"/>
      <c r="C3" s="880"/>
      <c r="D3" s="880"/>
      <c r="E3" s="880"/>
      <c r="F3" s="880"/>
      <c r="G3" s="880"/>
      <c r="H3" s="878"/>
      <c r="I3" s="878"/>
      <c r="J3" s="878"/>
      <c r="K3" s="878"/>
      <c r="L3" s="878"/>
    </row>
    <row r="4" spans="1:12" s="879" customFormat="1">
      <c r="A4" s="875"/>
      <c r="B4" s="880"/>
      <c r="C4" s="880"/>
      <c r="D4" s="880"/>
      <c r="E4" s="880"/>
      <c r="F4" s="880"/>
      <c r="G4" s="880"/>
      <c r="H4" s="878"/>
      <c r="I4" s="878"/>
      <c r="J4" s="878"/>
      <c r="K4" s="878"/>
      <c r="L4" s="878"/>
    </row>
    <row r="5" spans="1:12" ht="20.65">
      <c r="B5" s="969" t="s">
        <v>735</v>
      </c>
      <c r="C5" s="969"/>
      <c r="D5" s="969"/>
      <c r="E5" s="969"/>
      <c r="F5" s="969"/>
      <c r="G5" s="969"/>
      <c r="H5" s="969"/>
      <c r="I5" s="969"/>
      <c r="J5" s="969"/>
      <c r="K5" s="969"/>
    </row>
    <row r="6" spans="1:12" ht="13.15">
      <c r="B6" s="332"/>
      <c r="C6" s="332"/>
      <c r="D6" s="332"/>
      <c r="E6" s="409"/>
      <c r="F6" s="409"/>
      <c r="G6" s="409"/>
      <c r="H6" s="409"/>
      <c r="I6" s="409"/>
      <c r="J6" s="409"/>
      <c r="K6" s="409"/>
    </row>
    <row r="7" spans="1:12" ht="67.5" customHeight="1">
      <c r="B7" s="960" t="s">
        <v>15928</v>
      </c>
      <c r="C7" s="960"/>
      <c r="D7" s="960"/>
      <c r="E7" s="960"/>
      <c r="F7" s="960"/>
      <c r="G7" s="960"/>
      <c r="H7" s="960"/>
      <c r="I7" s="960"/>
      <c r="J7" s="960"/>
      <c r="K7" s="960"/>
    </row>
    <row r="8" spans="1:12">
      <c r="B8" s="550"/>
      <c r="C8" s="550"/>
      <c r="D8" s="550"/>
      <c r="E8" s="550"/>
      <c r="F8" s="550"/>
      <c r="G8" s="550"/>
      <c r="H8" s="550"/>
      <c r="I8" s="550"/>
      <c r="J8" s="550"/>
      <c r="K8" s="550"/>
    </row>
    <row r="9" spans="1:12">
      <c r="B9" s="961" t="s">
        <v>734</v>
      </c>
      <c r="C9" s="961"/>
      <c r="D9" s="961"/>
      <c r="E9" s="961"/>
      <c r="F9" s="961"/>
      <c r="G9" s="961"/>
      <c r="H9" s="961"/>
      <c r="I9" s="961"/>
      <c r="J9" s="961"/>
      <c r="K9" s="961"/>
    </row>
    <row r="10" spans="1:12" ht="15.75" customHeight="1">
      <c r="B10" s="550"/>
      <c r="C10" s="550"/>
      <c r="D10" s="550"/>
      <c r="E10" s="550"/>
      <c r="F10" s="550"/>
      <c r="G10" s="550"/>
      <c r="H10" s="550"/>
      <c r="I10" s="550"/>
      <c r="J10" s="550"/>
      <c r="K10" s="550"/>
    </row>
    <row r="11" spans="1:12" ht="12.75" customHeight="1">
      <c r="B11" s="521" t="s">
        <v>662</v>
      </c>
      <c r="C11" s="962" t="s">
        <v>733</v>
      </c>
      <c r="D11" s="962"/>
      <c r="E11" s="962"/>
      <c r="F11" s="962"/>
      <c r="G11" s="962"/>
      <c r="H11" s="962"/>
      <c r="I11" s="962"/>
      <c r="J11" s="962"/>
      <c r="K11" s="962"/>
    </row>
    <row r="12" spans="1:12">
      <c r="B12" s="521" t="s">
        <v>663</v>
      </c>
      <c r="C12" s="965" t="s">
        <v>732</v>
      </c>
      <c r="D12" s="965"/>
      <c r="E12" s="965"/>
      <c r="F12" s="965"/>
      <c r="G12" s="965"/>
      <c r="H12" s="965"/>
      <c r="I12" s="965"/>
      <c r="J12" s="965"/>
      <c r="K12" s="965"/>
    </row>
    <row r="13" spans="1:12">
      <c r="B13" s="521" t="s">
        <v>664</v>
      </c>
      <c r="C13" s="964" t="s">
        <v>15827</v>
      </c>
      <c r="D13" s="964"/>
      <c r="E13" s="964"/>
      <c r="F13" s="964"/>
      <c r="G13" s="964"/>
      <c r="H13" s="964"/>
      <c r="I13" s="964"/>
      <c r="J13" s="964"/>
      <c r="K13" s="964"/>
    </row>
    <row r="14" spans="1:12">
      <c r="B14" s="522"/>
      <c r="C14" s="522"/>
      <c r="D14" s="522"/>
      <c r="E14" s="522"/>
      <c r="F14" s="522"/>
      <c r="G14" s="522"/>
      <c r="H14" s="522"/>
      <c r="I14" s="522"/>
      <c r="J14" s="522"/>
      <c r="K14" s="522"/>
    </row>
    <row r="15" spans="1:12" ht="14.25" customHeight="1">
      <c r="B15" s="961" t="s">
        <v>760</v>
      </c>
      <c r="C15" s="961"/>
      <c r="D15" s="961"/>
      <c r="E15" s="961"/>
      <c r="F15" s="961"/>
      <c r="G15" s="961"/>
      <c r="H15" s="961"/>
      <c r="I15" s="961"/>
      <c r="J15" s="961"/>
      <c r="K15" s="961"/>
    </row>
    <row r="16" spans="1:12">
      <c r="B16" s="522"/>
      <c r="C16" s="522"/>
      <c r="D16" s="522"/>
      <c r="E16" s="522"/>
      <c r="F16" s="522"/>
      <c r="G16" s="522"/>
      <c r="H16" s="522"/>
      <c r="I16" s="522"/>
      <c r="J16" s="522"/>
      <c r="K16" s="522"/>
    </row>
    <row r="17" spans="2:11" ht="18.75" customHeight="1">
      <c r="B17" s="966" t="s">
        <v>15826</v>
      </c>
      <c r="C17" s="966"/>
      <c r="D17" s="966"/>
      <c r="E17" s="966"/>
      <c r="F17" s="966"/>
      <c r="G17" s="966"/>
      <c r="H17" s="966"/>
      <c r="I17" s="966"/>
      <c r="J17" s="966"/>
      <c r="K17" s="966"/>
    </row>
    <row r="18" spans="2:11" ht="12.75" customHeight="1">
      <c r="B18" s="525"/>
      <c r="C18" s="525"/>
      <c r="D18" s="522"/>
      <c r="E18" s="522"/>
      <c r="F18" s="522"/>
      <c r="G18" s="522"/>
      <c r="H18" s="522"/>
      <c r="I18" s="522"/>
      <c r="J18" s="522"/>
      <c r="K18" s="522"/>
    </row>
    <row r="19" spans="2:11" ht="126" customHeight="1">
      <c r="B19" s="521" t="s">
        <v>662</v>
      </c>
      <c r="C19" s="961" t="s">
        <v>737</v>
      </c>
      <c r="D19" s="961"/>
      <c r="E19" s="961"/>
      <c r="F19" s="961"/>
      <c r="G19" s="961"/>
      <c r="H19" s="961"/>
      <c r="I19" s="961"/>
      <c r="J19" s="961"/>
      <c r="K19" s="961"/>
    </row>
    <row r="20" spans="2:11" ht="16.5" customHeight="1">
      <c r="B20" s="521" t="s">
        <v>663</v>
      </c>
      <c r="C20" s="961" t="s">
        <v>731</v>
      </c>
      <c r="D20" s="961"/>
      <c r="E20" s="961"/>
      <c r="F20" s="961"/>
      <c r="G20" s="961"/>
      <c r="H20" s="961"/>
      <c r="I20" s="961"/>
      <c r="J20" s="961"/>
      <c r="K20" s="961"/>
    </row>
    <row r="21" spans="2:11" ht="15" customHeight="1">
      <c r="B21" s="521"/>
      <c r="C21" s="524"/>
      <c r="D21" s="522"/>
      <c r="E21" s="522"/>
      <c r="F21" s="522"/>
      <c r="G21" s="522"/>
      <c r="H21" s="522"/>
      <c r="I21" s="522"/>
      <c r="J21" s="522"/>
      <c r="K21" s="522"/>
    </row>
    <row r="22" spans="2:11" ht="18.75" customHeight="1">
      <c r="B22" s="966" t="s">
        <v>15825</v>
      </c>
      <c r="C22" s="966"/>
      <c r="D22" s="966"/>
      <c r="E22" s="966"/>
      <c r="F22" s="966"/>
      <c r="G22" s="966"/>
      <c r="H22" s="966"/>
      <c r="I22" s="966"/>
      <c r="J22" s="966"/>
      <c r="K22" s="966"/>
    </row>
    <row r="23" spans="2:11" ht="15" customHeight="1">
      <c r="B23" s="526"/>
      <c r="C23" s="526"/>
      <c r="D23" s="522"/>
      <c r="E23" s="522"/>
      <c r="F23" s="522"/>
      <c r="G23" s="522"/>
      <c r="H23" s="522"/>
      <c r="I23" s="522"/>
      <c r="J23" s="522"/>
      <c r="K23" s="522"/>
    </row>
    <row r="24" spans="2:11" ht="18.75" customHeight="1">
      <c r="B24" s="521" t="s">
        <v>662</v>
      </c>
      <c r="C24" s="961" t="s">
        <v>757</v>
      </c>
      <c r="D24" s="961"/>
      <c r="E24" s="961"/>
      <c r="F24" s="961"/>
      <c r="G24" s="961"/>
      <c r="H24" s="961"/>
      <c r="I24" s="961"/>
      <c r="J24" s="961"/>
      <c r="K24" s="961"/>
    </row>
    <row r="25" spans="2:11" ht="15" customHeight="1">
      <c r="B25" s="521"/>
      <c r="C25" s="524"/>
      <c r="D25" s="522"/>
      <c r="E25" s="522"/>
      <c r="F25" s="522"/>
      <c r="G25" s="522"/>
      <c r="H25" s="522"/>
      <c r="I25" s="522"/>
      <c r="J25" s="522"/>
      <c r="K25" s="522"/>
    </row>
    <row r="26" spans="2:11" ht="18.75" customHeight="1">
      <c r="B26" s="966" t="s">
        <v>15819</v>
      </c>
      <c r="C26" s="966"/>
      <c r="D26" s="966"/>
      <c r="E26" s="966"/>
      <c r="F26" s="966"/>
      <c r="G26" s="966"/>
      <c r="H26" s="966"/>
      <c r="I26" s="966"/>
      <c r="J26" s="966"/>
      <c r="K26" s="966"/>
    </row>
    <row r="27" spans="2:11" ht="12.75" customHeight="1">
      <c r="B27" s="522"/>
      <c r="C27" s="521"/>
      <c r="D27" s="524"/>
      <c r="E27" s="522"/>
      <c r="F27" s="522"/>
      <c r="G27" s="522"/>
      <c r="H27" s="522"/>
      <c r="I27" s="522"/>
      <c r="J27" s="522"/>
      <c r="K27" s="522"/>
    </row>
    <row r="28" spans="2:11" s="333" customFormat="1" ht="13.15">
      <c r="B28" s="522"/>
      <c r="C28" s="963" t="s">
        <v>730</v>
      </c>
      <c r="D28" s="963"/>
      <c r="E28" s="963"/>
      <c r="F28" s="963"/>
      <c r="G28" s="963"/>
      <c r="H28" s="963"/>
      <c r="I28" s="963"/>
      <c r="J28" s="963"/>
      <c r="K28" s="963"/>
    </row>
    <row r="29" spans="2:11" ht="12.75" customHeight="1">
      <c r="B29" s="522"/>
      <c r="C29" s="521"/>
      <c r="D29" s="524"/>
      <c r="E29" s="522"/>
      <c r="F29" s="522"/>
      <c r="G29" s="522"/>
      <c r="H29" s="522"/>
      <c r="I29" s="522"/>
      <c r="J29" s="522"/>
      <c r="K29" s="522"/>
    </row>
    <row r="30" spans="2:11" ht="33" customHeight="1">
      <c r="B30" s="522"/>
      <c r="C30" s="522"/>
      <c r="D30" s="532" t="s">
        <v>662</v>
      </c>
      <c r="E30" s="961" t="s">
        <v>729</v>
      </c>
      <c r="F30" s="961"/>
      <c r="G30" s="961"/>
      <c r="H30" s="961"/>
      <c r="I30" s="961"/>
      <c r="J30" s="961"/>
      <c r="K30" s="961"/>
    </row>
    <row r="31" spans="2:11" ht="32.25" customHeight="1">
      <c r="B31" s="522"/>
      <c r="C31" s="522"/>
      <c r="D31" s="532" t="s">
        <v>663</v>
      </c>
      <c r="E31" s="961" t="s">
        <v>738</v>
      </c>
      <c r="F31" s="961"/>
      <c r="G31" s="961"/>
      <c r="H31" s="961"/>
      <c r="I31" s="961"/>
      <c r="J31" s="961"/>
      <c r="K31" s="961"/>
    </row>
    <row r="32" spans="2:11">
      <c r="B32" s="522"/>
      <c r="C32" s="521"/>
      <c r="D32" s="524"/>
      <c r="E32" s="522"/>
      <c r="F32" s="522"/>
      <c r="G32" s="527"/>
      <c r="H32" s="522"/>
      <c r="I32" s="522"/>
      <c r="J32" s="522"/>
      <c r="K32" s="522"/>
    </row>
    <row r="33" spans="2:11" ht="13.15">
      <c r="B33" s="522"/>
      <c r="C33" s="963" t="s">
        <v>728</v>
      </c>
      <c r="D33" s="963"/>
      <c r="E33" s="963"/>
      <c r="F33" s="963"/>
      <c r="G33" s="963"/>
      <c r="H33" s="963"/>
      <c r="I33" s="963"/>
      <c r="J33" s="963"/>
      <c r="K33" s="963"/>
    </row>
    <row r="34" spans="2:11" ht="13.5" customHeight="1">
      <c r="B34" s="522"/>
      <c r="C34" s="528"/>
      <c r="D34" s="524"/>
      <c r="E34" s="522"/>
      <c r="F34" s="522"/>
      <c r="G34" s="527"/>
      <c r="H34" s="522"/>
      <c r="I34" s="522"/>
      <c r="J34" s="522"/>
      <c r="K34" s="522"/>
    </row>
    <row r="35" spans="2:11" ht="13.5" customHeight="1">
      <c r="B35" s="522"/>
      <c r="C35" s="522"/>
      <c r="D35" s="532" t="s">
        <v>662</v>
      </c>
      <c r="E35" s="961" t="s">
        <v>727</v>
      </c>
      <c r="F35" s="961"/>
      <c r="G35" s="961"/>
      <c r="H35" s="961"/>
      <c r="I35" s="961"/>
      <c r="J35" s="961"/>
      <c r="K35" s="961"/>
    </row>
    <row r="36" spans="2:11" ht="13.5" customHeight="1">
      <c r="B36" s="522"/>
      <c r="C36" s="522"/>
      <c r="D36" s="532" t="s">
        <v>663</v>
      </c>
      <c r="E36" s="961" t="s">
        <v>726</v>
      </c>
      <c r="F36" s="961"/>
      <c r="G36" s="961"/>
      <c r="H36" s="961"/>
      <c r="I36" s="961"/>
      <c r="J36" s="961"/>
      <c r="K36" s="961"/>
    </row>
    <row r="37" spans="2:11" ht="18" customHeight="1">
      <c r="B37" s="522"/>
      <c r="C37" s="522"/>
      <c r="D37" s="532" t="s">
        <v>664</v>
      </c>
      <c r="E37" s="961" t="s">
        <v>725</v>
      </c>
      <c r="F37" s="961"/>
      <c r="G37" s="961"/>
      <c r="H37" s="961"/>
      <c r="I37" s="961"/>
      <c r="J37" s="961"/>
      <c r="K37" s="961"/>
    </row>
    <row r="38" spans="2:11">
      <c r="B38" s="522"/>
      <c r="C38" s="522"/>
      <c r="D38" s="521"/>
      <c r="E38" s="524"/>
      <c r="F38" s="522"/>
      <c r="G38" s="522"/>
      <c r="H38" s="522"/>
      <c r="I38" s="522"/>
      <c r="J38" s="522"/>
      <c r="K38" s="522"/>
    </row>
    <row r="39" spans="2:11" s="520" customFormat="1" ht="18.75" customHeight="1">
      <c r="B39" s="966" t="s">
        <v>15820</v>
      </c>
      <c r="C39" s="966"/>
      <c r="D39" s="966"/>
      <c r="E39" s="966"/>
      <c r="F39" s="966"/>
      <c r="G39" s="966"/>
      <c r="H39" s="966"/>
      <c r="I39" s="966"/>
      <c r="J39" s="966"/>
      <c r="K39" s="966"/>
    </row>
    <row r="40" spans="2:11" ht="12.75" customHeight="1">
      <c r="B40" s="522"/>
      <c r="C40" s="521"/>
      <c r="D40" s="523"/>
      <c r="E40" s="522"/>
      <c r="F40" s="522"/>
      <c r="G40" s="522"/>
      <c r="H40" s="522"/>
      <c r="I40" s="522"/>
      <c r="J40" s="522"/>
      <c r="K40" s="522"/>
    </row>
    <row r="41" spans="2:11" ht="12.75" customHeight="1">
      <c r="B41" s="521" t="s">
        <v>662</v>
      </c>
      <c r="C41" s="961" t="s">
        <v>724</v>
      </c>
      <c r="D41" s="961"/>
      <c r="E41" s="961"/>
      <c r="F41" s="961"/>
      <c r="G41" s="961"/>
      <c r="H41" s="961"/>
      <c r="I41" s="961"/>
      <c r="J41" s="961"/>
      <c r="K41" s="961"/>
    </row>
    <row r="42" spans="2:11" ht="12.75" customHeight="1">
      <c r="B42" s="521" t="s">
        <v>663</v>
      </c>
      <c r="C42" s="961" t="s">
        <v>723</v>
      </c>
      <c r="D42" s="961"/>
      <c r="E42" s="961"/>
      <c r="F42" s="961"/>
      <c r="G42" s="961"/>
      <c r="H42" s="961"/>
      <c r="I42" s="961"/>
      <c r="J42" s="961"/>
      <c r="K42" s="961"/>
    </row>
    <row r="43" spans="2:11">
      <c r="B43" s="521" t="s">
        <v>664</v>
      </c>
      <c r="C43" s="961" t="s">
        <v>758</v>
      </c>
      <c r="D43" s="961"/>
      <c r="E43" s="961"/>
      <c r="F43" s="961"/>
      <c r="G43" s="961"/>
      <c r="H43" s="961"/>
      <c r="I43" s="961"/>
      <c r="J43" s="961"/>
      <c r="K43" s="961"/>
    </row>
    <row r="44" spans="2:11" ht="15" customHeight="1">
      <c r="B44" s="522"/>
      <c r="C44" s="521"/>
      <c r="D44" s="524"/>
      <c r="E44" s="522"/>
      <c r="F44" s="522"/>
      <c r="G44" s="522"/>
      <c r="H44" s="522"/>
      <c r="I44" s="522"/>
      <c r="J44" s="522"/>
      <c r="K44" s="522"/>
    </row>
    <row r="45" spans="2:11" ht="18.75" customHeight="1">
      <c r="B45" s="966" t="s">
        <v>15821</v>
      </c>
      <c r="C45" s="966"/>
      <c r="D45" s="966"/>
      <c r="E45" s="966"/>
      <c r="F45" s="966"/>
      <c r="G45" s="966"/>
      <c r="H45" s="966"/>
      <c r="I45" s="966"/>
      <c r="J45" s="966"/>
      <c r="K45" s="966"/>
    </row>
    <row r="46" spans="2:11" ht="15" customHeight="1">
      <c r="B46" s="529"/>
      <c r="C46" s="529"/>
      <c r="D46" s="529"/>
      <c r="E46" s="522"/>
      <c r="F46" s="522"/>
      <c r="G46" s="522"/>
      <c r="H46" s="522"/>
      <c r="I46" s="522"/>
      <c r="J46" s="522"/>
      <c r="K46" s="522"/>
    </row>
    <row r="47" spans="2:11" ht="13.15">
      <c r="B47" s="963" t="s">
        <v>746</v>
      </c>
      <c r="C47" s="963"/>
      <c r="D47" s="963"/>
      <c r="E47" s="963"/>
      <c r="F47" s="963"/>
      <c r="G47" s="963"/>
      <c r="H47" s="963"/>
      <c r="I47" s="963"/>
      <c r="J47" s="963"/>
      <c r="K47" s="963"/>
    </row>
    <row r="48" spans="2:11" ht="12.75" customHeight="1">
      <c r="B48" s="524"/>
      <c r="C48" s="524"/>
      <c r="D48" s="524"/>
      <c r="E48" s="524"/>
      <c r="F48" s="524"/>
      <c r="G48" s="524"/>
      <c r="H48" s="524"/>
      <c r="I48" s="524"/>
      <c r="J48" s="524"/>
      <c r="K48" s="524"/>
    </row>
    <row r="49" spans="2:11" ht="15" customHeight="1">
      <c r="B49" s="550"/>
      <c r="C49" s="961" t="s">
        <v>15828</v>
      </c>
      <c r="D49" s="961"/>
      <c r="E49" s="961"/>
      <c r="F49" s="961"/>
      <c r="G49" s="961"/>
      <c r="H49" s="961"/>
      <c r="I49" s="961"/>
      <c r="J49" s="961"/>
      <c r="K49" s="961"/>
    </row>
    <row r="50" spans="2:11" ht="24.75" customHeight="1">
      <c r="B50" s="550"/>
      <c r="C50" s="961"/>
      <c r="D50" s="961"/>
      <c r="E50" s="961"/>
      <c r="F50" s="961"/>
      <c r="G50" s="961"/>
      <c r="H50" s="961"/>
      <c r="I50" s="961"/>
      <c r="J50" s="961"/>
      <c r="K50" s="961"/>
    </row>
    <row r="51" spans="2:11" ht="12.75" customHeight="1">
      <c r="B51" s="550"/>
      <c r="C51" s="961"/>
      <c r="D51" s="961"/>
      <c r="E51" s="961"/>
      <c r="F51" s="961"/>
      <c r="G51" s="961"/>
      <c r="H51" s="961"/>
      <c r="I51" s="961"/>
      <c r="J51" s="961"/>
      <c r="K51" s="961"/>
    </row>
    <row r="52" spans="2:11" ht="12.75" customHeight="1">
      <c r="B52" s="550"/>
      <c r="C52" s="961"/>
      <c r="D52" s="961"/>
      <c r="E52" s="961"/>
      <c r="F52" s="961"/>
      <c r="G52" s="961"/>
      <c r="H52" s="961"/>
      <c r="I52" s="961"/>
      <c r="J52" s="961"/>
      <c r="K52" s="961"/>
    </row>
    <row r="53" spans="2:11" ht="12.75" customHeight="1">
      <c r="B53" s="524"/>
      <c r="C53" s="961"/>
      <c r="D53" s="961"/>
      <c r="E53" s="961"/>
      <c r="F53" s="961"/>
      <c r="G53" s="961"/>
      <c r="H53" s="961"/>
      <c r="I53" s="961"/>
      <c r="J53" s="961"/>
      <c r="K53" s="961"/>
    </row>
    <row r="54" spans="2:11">
      <c r="B54" s="550"/>
      <c r="C54" s="961"/>
      <c r="D54" s="961"/>
      <c r="E54" s="961"/>
      <c r="F54" s="961"/>
      <c r="G54" s="961"/>
      <c r="H54" s="961"/>
      <c r="I54" s="961"/>
      <c r="J54" s="961"/>
      <c r="K54" s="961"/>
    </row>
    <row r="55" spans="2:11" ht="93.75" customHeight="1">
      <c r="B55" s="550"/>
      <c r="C55" s="961"/>
      <c r="D55" s="961"/>
      <c r="E55" s="961"/>
      <c r="F55" s="961"/>
      <c r="G55" s="961"/>
      <c r="H55" s="961"/>
      <c r="I55" s="961"/>
      <c r="J55" s="961"/>
      <c r="K55" s="961"/>
    </row>
    <row r="56" spans="2:11" ht="12.75" customHeight="1">
      <c r="B56" s="530"/>
      <c r="C56" s="530"/>
      <c r="D56" s="530"/>
      <c r="E56" s="522"/>
      <c r="F56" s="522"/>
      <c r="G56" s="522"/>
      <c r="H56" s="522"/>
      <c r="I56" s="522"/>
      <c r="J56" s="522"/>
      <c r="K56" s="522"/>
    </row>
    <row r="57" spans="2:11" s="520" customFormat="1" ht="18.75" customHeight="1">
      <c r="B57" s="966" t="s">
        <v>15822</v>
      </c>
      <c r="C57" s="966"/>
      <c r="D57" s="966"/>
      <c r="E57" s="966"/>
      <c r="F57" s="966"/>
      <c r="G57" s="966"/>
      <c r="H57" s="966"/>
      <c r="I57" s="966"/>
      <c r="J57" s="966"/>
      <c r="K57" s="966"/>
    </row>
    <row r="58" spans="2:11" ht="12.75" customHeight="1">
      <c r="B58" s="525"/>
      <c r="C58" s="525"/>
      <c r="D58" s="525"/>
      <c r="E58" s="522"/>
      <c r="F58" s="522"/>
      <c r="G58" s="522"/>
      <c r="H58" s="522"/>
      <c r="I58" s="522"/>
      <c r="J58" s="522"/>
      <c r="K58" s="522"/>
    </row>
    <row r="59" spans="2:11" ht="47.25" customHeight="1">
      <c r="B59" s="521" t="s">
        <v>662</v>
      </c>
      <c r="C59" s="968" t="s">
        <v>722</v>
      </c>
      <c r="D59" s="968"/>
      <c r="E59" s="968"/>
      <c r="F59" s="968"/>
      <c r="G59" s="968"/>
      <c r="H59" s="968"/>
      <c r="I59" s="968"/>
      <c r="J59" s="968"/>
      <c r="K59" s="968"/>
    </row>
    <row r="60" spans="2:11" ht="31.5" customHeight="1">
      <c r="B60" s="521" t="s">
        <v>663</v>
      </c>
      <c r="C60" s="968" t="s">
        <v>721</v>
      </c>
      <c r="D60" s="968"/>
      <c r="E60" s="968"/>
      <c r="F60" s="968"/>
      <c r="G60" s="968"/>
      <c r="H60" s="968"/>
      <c r="I60" s="968"/>
      <c r="J60" s="968"/>
      <c r="K60" s="968"/>
    </row>
    <row r="61" spans="2:11" ht="15" customHeight="1">
      <c r="B61" s="522"/>
      <c r="C61" s="531"/>
      <c r="D61" s="522"/>
      <c r="E61" s="552"/>
      <c r="F61" s="552"/>
      <c r="G61" s="552"/>
      <c r="H61" s="552"/>
      <c r="I61" s="552"/>
      <c r="J61" s="522"/>
      <c r="K61" s="522"/>
    </row>
    <row r="62" spans="2:11" s="520" customFormat="1" ht="18.75" customHeight="1">
      <c r="B62" s="966" t="s">
        <v>15818</v>
      </c>
      <c r="C62" s="966"/>
      <c r="D62" s="966"/>
      <c r="E62" s="966"/>
      <c r="F62" s="966"/>
      <c r="G62" s="966"/>
      <c r="H62" s="966"/>
      <c r="I62" s="966"/>
      <c r="J62" s="966"/>
      <c r="K62" s="966"/>
    </row>
    <row r="63" spans="2:11" ht="12.75" customHeight="1">
      <c r="B63" s="522"/>
      <c r="C63" s="531"/>
      <c r="D63" s="522"/>
      <c r="E63" s="522"/>
      <c r="F63" s="522"/>
      <c r="G63" s="522"/>
      <c r="H63" s="522"/>
      <c r="I63" s="522"/>
      <c r="J63" s="522"/>
      <c r="K63" s="522"/>
    </row>
    <row r="64" spans="2:11" ht="42" customHeight="1">
      <c r="B64" s="521" t="s">
        <v>662</v>
      </c>
      <c r="C64" s="967" t="s">
        <v>720</v>
      </c>
      <c r="D64" s="967"/>
      <c r="E64" s="967"/>
      <c r="F64" s="967"/>
      <c r="G64" s="967"/>
      <c r="H64" s="967"/>
      <c r="I64" s="967"/>
      <c r="J64" s="967"/>
      <c r="K64" s="967"/>
    </row>
    <row r="65" spans="1:16384" s="331" customFormat="1" ht="15" customHeight="1">
      <c r="B65" s="522"/>
      <c r="C65" s="531"/>
      <c r="D65" s="522"/>
      <c r="E65" s="551"/>
      <c r="F65" s="551"/>
      <c r="G65" s="551"/>
      <c r="H65" s="551"/>
      <c r="I65" s="551"/>
      <c r="J65" s="522"/>
      <c r="K65" s="522"/>
    </row>
    <row r="66" spans="1:16384" s="520" customFormat="1" ht="18.75" customHeight="1">
      <c r="B66" s="966" t="s">
        <v>15823</v>
      </c>
      <c r="C66" s="966"/>
      <c r="D66" s="966"/>
      <c r="E66" s="966"/>
      <c r="F66" s="966"/>
      <c r="G66" s="966"/>
      <c r="H66" s="966"/>
      <c r="I66" s="966"/>
      <c r="J66" s="966"/>
      <c r="K66" s="966"/>
    </row>
    <row r="67" spans="1:16384" s="331" customFormat="1" ht="15" customHeight="1">
      <c r="B67" s="522"/>
      <c r="C67" s="531"/>
      <c r="D67" s="522"/>
      <c r="E67" s="522"/>
      <c r="F67" s="522"/>
      <c r="G67" s="522"/>
      <c r="H67" s="522"/>
      <c r="I67" s="522"/>
      <c r="J67" s="522"/>
      <c r="K67" s="522"/>
    </row>
    <row r="68" spans="1:16384" s="331" customFormat="1" ht="45.75" customHeight="1">
      <c r="B68" s="521" t="s">
        <v>662</v>
      </c>
      <c r="C68" s="967" t="s">
        <v>719</v>
      </c>
      <c r="D68" s="967"/>
      <c r="E68" s="967"/>
      <c r="F68" s="967"/>
      <c r="G68" s="967"/>
      <c r="H68" s="967"/>
      <c r="I68" s="967"/>
      <c r="J68" s="967"/>
      <c r="K68" s="967"/>
    </row>
    <row r="69" spans="1:16384" s="331" customFormat="1" ht="15" customHeight="1">
      <c r="B69" s="522"/>
      <c r="C69" s="531"/>
      <c r="D69" s="522"/>
      <c r="E69" s="551"/>
      <c r="F69" s="551"/>
      <c r="G69" s="551"/>
      <c r="H69" s="551"/>
      <c r="I69" s="551"/>
      <c r="J69" s="522"/>
      <c r="K69" s="522"/>
    </row>
    <row r="70" spans="1:16384" s="331" customFormat="1" ht="18.75" customHeight="1">
      <c r="B70" s="966" t="s">
        <v>15824</v>
      </c>
      <c r="C70" s="966"/>
      <c r="D70" s="966"/>
      <c r="E70" s="966"/>
      <c r="F70" s="966"/>
      <c r="G70" s="966"/>
      <c r="H70" s="966"/>
      <c r="I70" s="966"/>
      <c r="J70" s="966"/>
      <c r="K70" s="966"/>
    </row>
    <row r="71" spans="1:16384" s="331" customFormat="1" ht="15" customHeight="1">
      <c r="B71" s="525"/>
      <c r="C71" s="525"/>
      <c r="D71" s="525"/>
      <c r="E71" s="522"/>
      <c r="F71" s="522"/>
      <c r="G71" s="522"/>
      <c r="H71" s="522"/>
      <c r="I71" s="522"/>
      <c r="J71" s="522"/>
      <c r="K71" s="522"/>
    </row>
    <row r="72" spans="1:16384" s="331" customFormat="1" ht="31.5" customHeight="1">
      <c r="B72" s="521" t="s">
        <v>662</v>
      </c>
      <c r="C72" s="961" t="s">
        <v>718</v>
      </c>
      <c r="D72" s="961"/>
      <c r="E72" s="961"/>
      <c r="F72" s="961"/>
      <c r="G72" s="961"/>
      <c r="H72" s="961"/>
      <c r="I72" s="961"/>
      <c r="J72" s="961"/>
      <c r="K72" s="961"/>
    </row>
    <row r="73" spans="1:16384" s="331" customFormat="1">
      <c r="B73" s="521" t="s">
        <v>663</v>
      </c>
      <c r="C73" s="961" t="s">
        <v>717</v>
      </c>
      <c r="D73" s="961"/>
      <c r="E73" s="961"/>
      <c r="F73" s="961"/>
      <c r="G73" s="961"/>
      <c r="H73" s="961"/>
      <c r="I73" s="961"/>
      <c r="J73" s="961"/>
      <c r="K73" s="961"/>
    </row>
    <row r="74" spans="1:16384" s="331" customFormat="1">
      <c r="B74" s="521" t="s">
        <v>664</v>
      </c>
      <c r="C74" s="961" t="s">
        <v>716</v>
      </c>
      <c r="D74" s="961"/>
      <c r="E74" s="961"/>
      <c r="F74" s="961"/>
      <c r="G74" s="961"/>
      <c r="H74" s="961"/>
      <c r="I74" s="961"/>
      <c r="J74" s="961"/>
      <c r="K74" s="961"/>
    </row>
    <row r="75" spans="1:16384" s="331" customFormat="1">
      <c r="B75" s="521" t="s">
        <v>665</v>
      </c>
      <c r="C75" s="961" t="s">
        <v>715</v>
      </c>
      <c r="D75" s="961"/>
      <c r="E75" s="961"/>
      <c r="F75" s="961"/>
      <c r="G75" s="961"/>
      <c r="H75" s="961"/>
      <c r="I75" s="961"/>
      <c r="J75" s="961"/>
      <c r="K75" s="961"/>
    </row>
    <row r="76" spans="1:16384" s="331" customFormat="1" ht="48" customHeight="1">
      <c r="B76" s="521" t="s">
        <v>666</v>
      </c>
      <c r="C76" s="961" t="s">
        <v>759</v>
      </c>
      <c r="D76" s="961"/>
      <c r="E76" s="961"/>
      <c r="F76" s="961"/>
      <c r="G76" s="961"/>
      <c r="H76" s="961"/>
      <c r="I76" s="961"/>
      <c r="J76" s="961"/>
      <c r="K76" s="961"/>
    </row>
    <row r="77" spans="1:16384" s="331" customFormat="1" ht="30.75" customHeight="1">
      <c r="B77" s="523" t="s">
        <v>667</v>
      </c>
      <c r="C77" s="961" t="s">
        <v>739</v>
      </c>
      <c r="D77" s="961"/>
      <c r="E77" s="961"/>
      <c r="F77" s="961"/>
      <c r="G77" s="961"/>
      <c r="H77" s="961"/>
      <c r="I77" s="961"/>
      <c r="J77" s="961"/>
      <c r="K77" s="961"/>
    </row>
    <row r="78" spans="1:16384" s="759" customFormat="1" ht="18.75" customHeight="1">
      <c r="A78" s="973" t="s">
        <v>15905</v>
      </c>
      <c r="B78" s="973"/>
      <c r="C78" s="973"/>
      <c r="D78" s="973"/>
      <c r="E78" s="973"/>
      <c r="F78" s="973"/>
      <c r="G78" s="973"/>
      <c r="H78" s="973"/>
      <c r="I78" s="973"/>
      <c r="J78" s="973"/>
      <c r="K78" s="973"/>
      <c r="L78" s="973"/>
      <c r="M78" s="973"/>
      <c r="N78" s="973"/>
      <c r="O78" s="973"/>
      <c r="P78" s="973"/>
      <c r="Q78" s="970" t="s">
        <v>15906</v>
      </c>
      <c r="R78" s="970"/>
      <c r="S78" s="970"/>
      <c r="T78" s="970"/>
      <c r="U78" s="970"/>
      <c r="V78" s="970"/>
      <c r="W78" s="970"/>
      <c r="X78" s="970"/>
      <c r="Y78" s="970" t="s">
        <v>15906</v>
      </c>
      <c r="Z78" s="970"/>
      <c r="AA78" s="970"/>
      <c r="AB78" s="970"/>
      <c r="AC78" s="970"/>
      <c r="AD78" s="970"/>
      <c r="AE78" s="970"/>
      <c r="AF78" s="970"/>
      <c r="AG78" s="970" t="s">
        <v>15906</v>
      </c>
      <c r="AH78" s="970"/>
      <c r="AI78" s="970"/>
      <c r="AJ78" s="970"/>
      <c r="AK78" s="970"/>
      <c r="AL78" s="970"/>
      <c r="AM78" s="970"/>
      <c r="AN78" s="970"/>
      <c r="AO78" s="970" t="s">
        <v>15906</v>
      </c>
      <c r="AP78" s="970"/>
      <c r="AQ78" s="970"/>
      <c r="AR78" s="970"/>
      <c r="AS78" s="970"/>
      <c r="AT78" s="970"/>
      <c r="AU78" s="970"/>
      <c r="AV78" s="970"/>
      <c r="AW78" s="970" t="s">
        <v>15906</v>
      </c>
      <c r="AX78" s="970"/>
      <c r="AY78" s="970"/>
      <c r="AZ78" s="970"/>
      <c r="BA78" s="970"/>
      <c r="BB78" s="970"/>
      <c r="BC78" s="970"/>
      <c r="BD78" s="970"/>
      <c r="BE78" s="970" t="s">
        <v>15906</v>
      </c>
      <c r="BF78" s="970"/>
      <c r="BG78" s="970"/>
      <c r="BH78" s="970"/>
      <c r="BI78" s="970"/>
      <c r="BJ78" s="970"/>
      <c r="BK78" s="970"/>
      <c r="BL78" s="970"/>
      <c r="BM78" s="970" t="s">
        <v>15906</v>
      </c>
      <c r="BN78" s="970"/>
      <c r="BO78" s="970"/>
      <c r="BP78" s="970"/>
      <c r="BQ78" s="970"/>
      <c r="BR78" s="970"/>
      <c r="BS78" s="970"/>
      <c r="BT78" s="970"/>
      <c r="BU78" s="970" t="s">
        <v>15906</v>
      </c>
      <c r="BV78" s="970"/>
      <c r="BW78" s="970"/>
      <c r="BX78" s="970"/>
      <c r="BY78" s="970"/>
      <c r="BZ78" s="970"/>
      <c r="CA78" s="970"/>
      <c r="CB78" s="970"/>
      <c r="CC78" s="970" t="s">
        <v>15906</v>
      </c>
      <c r="CD78" s="970"/>
      <c r="CE78" s="970"/>
      <c r="CF78" s="970"/>
      <c r="CG78" s="970"/>
      <c r="CH78" s="970"/>
      <c r="CI78" s="970"/>
      <c r="CJ78" s="970"/>
      <c r="CK78" s="970" t="s">
        <v>15906</v>
      </c>
      <c r="CL78" s="970"/>
      <c r="CM78" s="970"/>
      <c r="CN78" s="970"/>
      <c r="CO78" s="970"/>
      <c r="CP78" s="970"/>
      <c r="CQ78" s="970"/>
      <c r="CR78" s="970"/>
      <c r="CS78" s="970" t="s">
        <v>15906</v>
      </c>
      <c r="CT78" s="970"/>
      <c r="CU78" s="970"/>
      <c r="CV78" s="970"/>
      <c r="CW78" s="970"/>
      <c r="CX78" s="970"/>
      <c r="CY78" s="970"/>
      <c r="CZ78" s="970"/>
      <c r="DA78" s="970" t="s">
        <v>15906</v>
      </c>
      <c r="DB78" s="970"/>
      <c r="DC78" s="970"/>
      <c r="DD78" s="970"/>
      <c r="DE78" s="970"/>
      <c r="DF78" s="970"/>
      <c r="DG78" s="970"/>
      <c r="DH78" s="970"/>
      <c r="DI78" s="970" t="s">
        <v>15906</v>
      </c>
      <c r="DJ78" s="970"/>
      <c r="DK78" s="970"/>
      <c r="DL78" s="970"/>
      <c r="DM78" s="970"/>
      <c r="DN78" s="970"/>
      <c r="DO78" s="970"/>
      <c r="DP78" s="970"/>
      <c r="DQ78" s="970" t="s">
        <v>15906</v>
      </c>
      <c r="DR78" s="970"/>
      <c r="DS78" s="970"/>
      <c r="DT78" s="970"/>
      <c r="DU78" s="970"/>
      <c r="DV78" s="970"/>
      <c r="DW78" s="970"/>
      <c r="DX78" s="970"/>
      <c r="DY78" s="970" t="s">
        <v>15906</v>
      </c>
      <c r="DZ78" s="970"/>
      <c r="EA78" s="970"/>
      <c r="EB78" s="970"/>
      <c r="EC78" s="970"/>
      <c r="ED78" s="970"/>
      <c r="EE78" s="970"/>
      <c r="EF78" s="970"/>
      <c r="EG78" s="970" t="s">
        <v>15906</v>
      </c>
      <c r="EH78" s="970"/>
      <c r="EI78" s="970"/>
      <c r="EJ78" s="970"/>
      <c r="EK78" s="970"/>
      <c r="EL78" s="970"/>
      <c r="EM78" s="970"/>
      <c r="EN78" s="970"/>
      <c r="EO78" s="970" t="s">
        <v>15906</v>
      </c>
      <c r="EP78" s="970"/>
      <c r="EQ78" s="970"/>
      <c r="ER78" s="970"/>
      <c r="ES78" s="970"/>
      <c r="ET78" s="970"/>
      <c r="EU78" s="970"/>
      <c r="EV78" s="970"/>
      <c r="EW78" s="970" t="s">
        <v>15906</v>
      </c>
      <c r="EX78" s="970"/>
      <c r="EY78" s="970"/>
      <c r="EZ78" s="970"/>
      <c r="FA78" s="970"/>
      <c r="FB78" s="970"/>
      <c r="FC78" s="970"/>
      <c r="FD78" s="970"/>
      <c r="FE78" s="970" t="s">
        <v>15906</v>
      </c>
      <c r="FF78" s="970"/>
      <c r="FG78" s="970"/>
      <c r="FH78" s="970"/>
      <c r="FI78" s="970"/>
      <c r="FJ78" s="970"/>
      <c r="FK78" s="970"/>
      <c r="FL78" s="970"/>
      <c r="FM78" s="970" t="s">
        <v>15906</v>
      </c>
      <c r="FN78" s="970"/>
      <c r="FO78" s="970"/>
      <c r="FP78" s="970"/>
      <c r="FQ78" s="970"/>
      <c r="FR78" s="970"/>
      <c r="FS78" s="970"/>
      <c r="FT78" s="970"/>
      <c r="FU78" s="970" t="s">
        <v>15906</v>
      </c>
      <c r="FV78" s="970"/>
      <c r="FW78" s="970"/>
      <c r="FX78" s="970"/>
      <c r="FY78" s="970"/>
      <c r="FZ78" s="970"/>
      <c r="GA78" s="970"/>
      <c r="GB78" s="970"/>
      <c r="GC78" s="970" t="s">
        <v>15906</v>
      </c>
      <c r="GD78" s="970"/>
      <c r="GE78" s="970"/>
      <c r="GF78" s="970"/>
      <c r="GG78" s="970"/>
      <c r="GH78" s="970"/>
      <c r="GI78" s="970"/>
      <c r="GJ78" s="970"/>
      <c r="GK78" s="970" t="s">
        <v>15906</v>
      </c>
      <c r="GL78" s="970"/>
      <c r="GM78" s="970"/>
      <c r="GN78" s="970"/>
      <c r="GO78" s="970"/>
      <c r="GP78" s="970"/>
      <c r="GQ78" s="970"/>
      <c r="GR78" s="970"/>
      <c r="GS78" s="970" t="s">
        <v>15906</v>
      </c>
      <c r="GT78" s="970"/>
      <c r="GU78" s="970"/>
      <c r="GV78" s="970"/>
      <c r="GW78" s="970"/>
      <c r="GX78" s="970"/>
      <c r="GY78" s="970"/>
      <c r="GZ78" s="970"/>
      <c r="HA78" s="970" t="s">
        <v>15906</v>
      </c>
      <c r="HB78" s="970"/>
      <c r="HC78" s="970"/>
      <c r="HD78" s="970"/>
      <c r="HE78" s="970"/>
      <c r="HF78" s="970"/>
      <c r="HG78" s="970"/>
      <c r="HH78" s="970"/>
      <c r="HI78" s="970" t="s">
        <v>15906</v>
      </c>
      <c r="HJ78" s="970"/>
      <c r="HK78" s="970"/>
      <c r="HL78" s="970"/>
      <c r="HM78" s="970"/>
      <c r="HN78" s="970"/>
      <c r="HO78" s="970"/>
      <c r="HP78" s="970"/>
      <c r="HQ78" s="970" t="s">
        <v>15906</v>
      </c>
      <c r="HR78" s="970"/>
      <c r="HS78" s="970"/>
      <c r="HT78" s="970"/>
      <c r="HU78" s="970"/>
      <c r="HV78" s="970"/>
      <c r="HW78" s="970"/>
      <c r="HX78" s="970"/>
      <c r="HY78" s="970" t="s">
        <v>15906</v>
      </c>
      <c r="HZ78" s="970"/>
      <c r="IA78" s="970"/>
      <c r="IB78" s="970"/>
      <c r="IC78" s="970"/>
      <c r="ID78" s="970"/>
      <c r="IE78" s="970"/>
      <c r="IF78" s="970"/>
      <c r="IG78" s="970" t="s">
        <v>15906</v>
      </c>
      <c r="IH78" s="970"/>
      <c r="II78" s="970"/>
      <c r="IJ78" s="970"/>
      <c r="IK78" s="970"/>
      <c r="IL78" s="970"/>
      <c r="IM78" s="970"/>
      <c r="IN78" s="970"/>
      <c r="IO78" s="970" t="s">
        <v>15906</v>
      </c>
      <c r="IP78" s="970"/>
      <c r="IQ78" s="970"/>
      <c r="IR78" s="970"/>
      <c r="IS78" s="970"/>
      <c r="IT78" s="970"/>
      <c r="IU78" s="970"/>
      <c r="IV78" s="970"/>
      <c r="IW78" s="970" t="s">
        <v>15906</v>
      </c>
      <c r="IX78" s="970"/>
      <c r="IY78" s="970"/>
      <c r="IZ78" s="970"/>
      <c r="JA78" s="970"/>
      <c r="JB78" s="970"/>
      <c r="JC78" s="970"/>
      <c r="JD78" s="970"/>
      <c r="JE78" s="970" t="s">
        <v>15906</v>
      </c>
      <c r="JF78" s="970"/>
      <c r="JG78" s="970"/>
      <c r="JH78" s="970"/>
      <c r="JI78" s="970"/>
      <c r="JJ78" s="970"/>
      <c r="JK78" s="970"/>
      <c r="JL78" s="970"/>
      <c r="JM78" s="970" t="s">
        <v>15906</v>
      </c>
      <c r="JN78" s="970"/>
      <c r="JO78" s="970"/>
      <c r="JP78" s="970"/>
      <c r="JQ78" s="970"/>
      <c r="JR78" s="970"/>
      <c r="JS78" s="970"/>
      <c r="JT78" s="970"/>
      <c r="JU78" s="970" t="s">
        <v>15906</v>
      </c>
      <c r="JV78" s="970"/>
      <c r="JW78" s="970"/>
      <c r="JX78" s="970"/>
      <c r="JY78" s="970"/>
      <c r="JZ78" s="970"/>
      <c r="KA78" s="970"/>
      <c r="KB78" s="970"/>
      <c r="KC78" s="970" t="s">
        <v>15906</v>
      </c>
      <c r="KD78" s="970"/>
      <c r="KE78" s="970"/>
      <c r="KF78" s="970"/>
      <c r="KG78" s="970"/>
      <c r="KH78" s="970"/>
      <c r="KI78" s="970"/>
      <c r="KJ78" s="970"/>
      <c r="KK78" s="970" t="s">
        <v>15906</v>
      </c>
      <c r="KL78" s="970"/>
      <c r="KM78" s="970"/>
      <c r="KN78" s="970"/>
      <c r="KO78" s="970"/>
      <c r="KP78" s="970"/>
      <c r="KQ78" s="970"/>
      <c r="KR78" s="970"/>
      <c r="KS78" s="970" t="s">
        <v>15906</v>
      </c>
      <c r="KT78" s="970"/>
      <c r="KU78" s="970"/>
      <c r="KV78" s="970"/>
      <c r="KW78" s="970"/>
      <c r="KX78" s="970"/>
      <c r="KY78" s="970"/>
      <c r="KZ78" s="970"/>
      <c r="LA78" s="970" t="s">
        <v>15906</v>
      </c>
      <c r="LB78" s="970"/>
      <c r="LC78" s="970"/>
      <c r="LD78" s="970"/>
      <c r="LE78" s="970"/>
      <c r="LF78" s="970"/>
      <c r="LG78" s="970"/>
      <c r="LH78" s="970"/>
      <c r="LI78" s="970" t="s">
        <v>15906</v>
      </c>
      <c r="LJ78" s="970"/>
      <c r="LK78" s="970"/>
      <c r="LL78" s="970"/>
      <c r="LM78" s="970"/>
      <c r="LN78" s="970"/>
      <c r="LO78" s="970"/>
      <c r="LP78" s="970"/>
      <c r="LQ78" s="970" t="s">
        <v>15906</v>
      </c>
      <c r="LR78" s="970"/>
      <c r="LS78" s="970"/>
      <c r="LT78" s="970"/>
      <c r="LU78" s="970"/>
      <c r="LV78" s="970"/>
      <c r="LW78" s="970"/>
      <c r="LX78" s="970"/>
      <c r="LY78" s="970" t="s">
        <v>15906</v>
      </c>
      <c r="LZ78" s="970"/>
      <c r="MA78" s="970"/>
      <c r="MB78" s="970"/>
      <c r="MC78" s="970"/>
      <c r="MD78" s="970"/>
      <c r="ME78" s="970"/>
      <c r="MF78" s="970"/>
      <c r="MG78" s="970" t="s">
        <v>15906</v>
      </c>
      <c r="MH78" s="970"/>
      <c r="MI78" s="970"/>
      <c r="MJ78" s="970"/>
      <c r="MK78" s="970"/>
      <c r="ML78" s="970"/>
      <c r="MM78" s="970"/>
      <c r="MN78" s="970"/>
      <c r="MO78" s="970" t="s">
        <v>15906</v>
      </c>
      <c r="MP78" s="970"/>
      <c r="MQ78" s="970"/>
      <c r="MR78" s="970"/>
      <c r="MS78" s="970"/>
      <c r="MT78" s="970"/>
      <c r="MU78" s="970"/>
      <c r="MV78" s="970"/>
      <c r="MW78" s="970" t="s">
        <v>15906</v>
      </c>
      <c r="MX78" s="970"/>
      <c r="MY78" s="970"/>
      <c r="MZ78" s="970"/>
      <c r="NA78" s="970"/>
      <c r="NB78" s="970"/>
      <c r="NC78" s="970"/>
      <c r="ND78" s="970"/>
      <c r="NE78" s="970" t="s">
        <v>15906</v>
      </c>
      <c r="NF78" s="970"/>
      <c r="NG78" s="970"/>
      <c r="NH78" s="970"/>
      <c r="NI78" s="970"/>
      <c r="NJ78" s="970"/>
      <c r="NK78" s="970"/>
      <c r="NL78" s="970"/>
      <c r="NM78" s="970" t="s">
        <v>15906</v>
      </c>
      <c r="NN78" s="970"/>
      <c r="NO78" s="970"/>
      <c r="NP78" s="970"/>
      <c r="NQ78" s="970"/>
      <c r="NR78" s="970"/>
      <c r="NS78" s="970"/>
      <c r="NT78" s="970"/>
      <c r="NU78" s="970" t="s">
        <v>15906</v>
      </c>
      <c r="NV78" s="970"/>
      <c r="NW78" s="970"/>
      <c r="NX78" s="970"/>
      <c r="NY78" s="970"/>
      <c r="NZ78" s="970"/>
      <c r="OA78" s="970"/>
      <c r="OB78" s="970"/>
      <c r="OC78" s="970" t="s">
        <v>15906</v>
      </c>
      <c r="OD78" s="970"/>
      <c r="OE78" s="970"/>
      <c r="OF78" s="970"/>
      <c r="OG78" s="970"/>
      <c r="OH78" s="970"/>
      <c r="OI78" s="970"/>
      <c r="OJ78" s="970"/>
      <c r="OK78" s="970" t="s">
        <v>15906</v>
      </c>
      <c r="OL78" s="970"/>
      <c r="OM78" s="970"/>
      <c r="ON78" s="970"/>
      <c r="OO78" s="970"/>
      <c r="OP78" s="970"/>
      <c r="OQ78" s="970"/>
      <c r="OR78" s="970"/>
      <c r="OS78" s="970" t="s">
        <v>15906</v>
      </c>
      <c r="OT78" s="970"/>
      <c r="OU78" s="970"/>
      <c r="OV78" s="970"/>
      <c r="OW78" s="970"/>
      <c r="OX78" s="970"/>
      <c r="OY78" s="970"/>
      <c r="OZ78" s="970"/>
      <c r="PA78" s="970" t="s">
        <v>15906</v>
      </c>
      <c r="PB78" s="970"/>
      <c r="PC78" s="970"/>
      <c r="PD78" s="970"/>
      <c r="PE78" s="970"/>
      <c r="PF78" s="970"/>
      <c r="PG78" s="970"/>
      <c r="PH78" s="970"/>
      <c r="PI78" s="970" t="s">
        <v>15906</v>
      </c>
      <c r="PJ78" s="970"/>
      <c r="PK78" s="970"/>
      <c r="PL78" s="970"/>
      <c r="PM78" s="970"/>
      <c r="PN78" s="970"/>
      <c r="PO78" s="970"/>
      <c r="PP78" s="970"/>
      <c r="PQ78" s="970" t="s">
        <v>15906</v>
      </c>
      <c r="PR78" s="970"/>
      <c r="PS78" s="970"/>
      <c r="PT78" s="970"/>
      <c r="PU78" s="970"/>
      <c r="PV78" s="970"/>
      <c r="PW78" s="970"/>
      <c r="PX78" s="970"/>
      <c r="PY78" s="970" t="s">
        <v>15906</v>
      </c>
      <c r="PZ78" s="970"/>
      <c r="QA78" s="970"/>
      <c r="QB78" s="970"/>
      <c r="QC78" s="970"/>
      <c r="QD78" s="970"/>
      <c r="QE78" s="970"/>
      <c r="QF78" s="970"/>
      <c r="QG78" s="970" t="s">
        <v>15906</v>
      </c>
      <c r="QH78" s="970"/>
      <c r="QI78" s="970"/>
      <c r="QJ78" s="970"/>
      <c r="QK78" s="970"/>
      <c r="QL78" s="970"/>
      <c r="QM78" s="970"/>
      <c r="QN78" s="970"/>
      <c r="QO78" s="970" t="s">
        <v>15906</v>
      </c>
      <c r="QP78" s="970"/>
      <c r="QQ78" s="970"/>
      <c r="QR78" s="970"/>
      <c r="QS78" s="970"/>
      <c r="QT78" s="970"/>
      <c r="QU78" s="970"/>
      <c r="QV78" s="970"/>
      <c r="QW78" s="970" t="s">
        <v>15906</v>
      </c>
      <c r="QX78" s="970"/>
      <c r="QY78" s="970"/>
      <c r="QZ78" s="970"/>
      <c r="RA78" s="970"/>
      <c r="RB78" s="970"/>
      <c r="RC78" s="970"/>
      <c r="RD78" s="970"/>
      <c r="RE78" s="970" t="s">
        <v>15906</v>
      </c>
      <c r="RF78" s="970"/>
      <c r="RG78" s="970"/>
      <c r="RH78" s="970"/>
      <c r="RI78" s="970"/>
      <c r="RJ78" s="970"/>
      <c r="RK78" s="970"/>
      <c r="RL78" s="970"/>
      <c r="RM78" s="970" t="s">
        <v>15906</v>
      </c>
      <c r="RN78" s="970"/>
      <c r="RO78" s="970"/>
      <c r="RP78" s="970"/>
      <c r="RQ78" s="970"/>
      <c r="RR78" s="970"/>
      <c r="RS78" s="970"/>
      <c r="RT78" s="970"/>
      <c r="RU78" s="970" t="s">
        <v>15906</v>
      </c>
      <c r="RV78" s="970"/>
      <c r="RW78" s="970"/>
      <c r="RX78" s="970"/>
      <c r="RY78" s="970"/>
      <c r="RZ78" s="970"/>
      <c r="SA78" s="970"/>
      <c r="SB78" s="970"/>
      <c r="SC78" s="970" t="s">
        <v>15906</v>
      </c>
      <c r="SD78" s="970"/>
      <c r="SE78" s="970"/>
      <c r="SF78" s="970"/>
      <c r="SG78" s="970"/>
      <c r="SH78" s="970"/>
      <c r="SI78" s="970"/>
      <c r="SJ78" s="970"/>
      <c r="SK78" s="970" t="s">
        <v>15906</v>
      </c>
      <c r="SL78" s="970"/>
      <c r="SM78" s="970"/>
      <c r="SN78" s="970"/>
      <c r="SO78" s="970"/>
      <c r="SP78" s="970"/>
      <c r="SQ78" s="970"/>
      <c r="SR78" s="970"/>
      <c r="SS78" s="970" t="s">
        <v>15906</v>
      </c>
      <c r="ST78" s="970"/>
      <c r="SU78" s="970"/>
      <c r="SV78" s="970"/>
      <c r="SW78" s="970"/>
      <c r="SX78" s="970"/>
      <c r="SY78" s="970"/>
      <c r="SZ78" s="970"/>
      <c r="TA78" s="970" t="s">
        <v>15906</v>
      </c>
      <c r="TB78" s="970"/>
      <c r="TC78" s="970"/>
      <c r="TD78" s="970"/>
      <c r="TE78" s="970"/>
      <c r="TF78" s="970"/>
      <c r="TG78" s="970"/>
      <c r="TH78" s="970"/>
      <c r="TI78" s="970" t="s">
        <v>15906</v>
      </c>
      <c r="TJ78" s="970"/>
      <c r="TK78" s="970"/>
      <c r="TL78" s="970"/>
      <c r="TM78" s="970"/>
      <c r="TN78" s="970"/>
      <c r="TO78" s="970"/>
      <c r="TP78" s="970"/>
      <c r="TQ78" s="970" t="s">
        <v>15906</v>
      </c>
      <c r="TR78" s="970"/>
      <c r="TS78" s="970"/>
      <c r="TT78" s="970"/>
      <c r="TU78" s="970"/>
      <c r="TV78" s="970"/>
      <c r="TW78" s="970"/>
      <c r="TX78" s="970"/>
      <c r="TY78" s="970" t="s">
        <v>15906</v>
      </c>
      <c r="TZ78" s="970"/>
      <c r="UA78" s="970"/>
      <c r="UB78" s="970"/>
      <c r="UC78" s="970"/>
      <c r="UD78" s="970"/>
      <c r="UE78" s="970"/>
      <c r="UF78" s="970"/>
      <c r="UG78" s="970" t="s">
        <v>15906</v>
      </c>
      <c r="UH78" s="970"/>
      <c r="UI78" s="970"/>
      <c r="UJ78" s="970"/>
      <c r="UK78" s="970"/>
      <c r="UL78" s="970"/>
      <c r="UM78" s="970"/>
      <c r="UN78" s="970"/>
      <c r="UO78" s="970" t="s">
        <v>15906</v>
      </c>
      <c r="UP78" s="970"/>
      <c r="UQ78" s="970"/>
      <c r="UR78" s="970"/>
      <c r="US78" s="970"/>
      <c r="UT78" s="970"/>
      <c r="UU78" s="970"/>
      <c r="UV78" s="970"/>
      <c r="UW78" s="970" t="s">
        <v>15906</v>
      </c>
      <c r="UX78" s="970"/>
      <c r="UY78" s="970"/>
      <c r="UZ78" s="970"/>
      <c r="VA78" s="970"/>
      <c r="VB78" s="970"/>
      <c r="VC78" s="970"/>
      <c r="VD78" s="970"/>
      <c r="VE78" s="970" t="s">
        <v>15906</v>
      </c>
      <c r="VF78" s="970"/>
      <c r="VG78" s="970"/>
      <c r="VH78" s="970"/>
      <c r="VI78" s="970"/>
      <c r="VJ78" s="970"/>
      <c r="VK78" s="970"/>
      <c r="VL78" s="970"/>
      <c r="VM78" s="970" t="s">
        <v>15906</v>
      </c>
      <c r="VN78" s="970"/>
      <c r="VO78" s="970"/>
      <c r="VP78" s="970"/>
      <c r="VQ78" s="970"/>
      <c r="VR78" s="970"/>
      <c r="VS78" s="970"/>
      <c r="VT78" s="970"/>
      <c r="VU78" s="970" t="s">
        <v>15906</v>
      </c>
      <c r="VV78" s="970"/>
      <c r="VW78" s="970"/>
      <c r="VX78" s="970"/>
      <c r="VY78" s="970"/>
      <c r="VZ78" s="970"/>
      <c r="WA78" s="970"/>
      <c r="WB78" s="970"/>
      <c r="WC78" s="970" t="s">
        <v>15906</v>
      </c>
      <c r="WD78" s="970"/>
      <c r="WE78" s="970"/>
      <c r="WF78" s="970"/>
      <c r="WG78" s="970"/>
      <c r="WH78" s="970"/>
      <c r="WI78" s="970"/>
      <c r="WJ78" s="970"/>
      <c r="WK78" s="970" t="s">
        <v>15906</v>
      </c>
      <c r="WL78" s="970"/>
      <c r="WM78" s="970"/>
      <c r="WN78" s="970"/>
      <c r="WO78" s="970"/>
      <c r="WP78" s="970"/>
      <c r="WQ78" s="970"/>
      <c r="WR78" s="970"/>
      <c r="WS78" s="970" t="s">
        <v>15906</v>
      </c>
      <c r="WT78" s="970"/>
      <c r="WU78" s="970"/>
      <c r="WV78" s="970"/>
      <c r="WW78" s="970"/>
      <c r="WX78" s="970"/>
      <c r="WY78" s="970"/>
      <c r="WZ78" s="970"/>
      <c r="XA78" s="970" t="s">
        <v>15906</v>
      </c>
      <c r="XB78" s="970"/>
      <c r="XC78" s="970"/>
      <c r="XD78" s="970"/>
      <c r="XE78" s="970"/>
      <c r="XF78" s="970"/>
      <c r="XG78" s="970"/>
      <c r="XH78" s="970"/>
      <c r="XI78" s="970" t="s">
        <v>15906</v>
      </c>
      <c r="XJ78" s="970"/>
      <c r="XK78" s="970"/>
      <c r="XL78" s="970"/>
      <c r="XM78" s="970"/>
      <c r="XN78" s="970"/>
      <c r="XO78" s="970"/>
      <c r="XP78" s="970"/>
      <c r="XQ78" s="970" t="s">
        <v>15906</v>
      </c>
      <c r="XR78" s="970"/>
      <c r="XS78" s="970"/>
      <c r="XT78" s="970"/>
      <c r="XU78" s="970"/>
      <c r="XV78" s="970"/>
      <c r="XW78" s="970"/>
      <c r="XX78" s="970"/>
      <c r="XY78" s="970" t="s">
        <v>15906</v>
      </c>
      <c r="XZ78" s="970"/>
      <c r="YA78" s="970"/>
      <c r="YB78" s="970"/>
      <c r="YC78" s="970"/>
      <c r="YD78" s="970"/>
      <c r="YE78" s="970"/>
      <c r="YF78" s="970"/>
      <c r="YG78" s="970" t="s">
        <v>15906</v>
      </c>
      <c r="YH78" s="970"/>
      <c r="YI78" s="970"/>
      <c r="YJ78" s="970"/>
      <c r="YK78" s="970"/>
      <c r="YL78" s="970"/>
      <c r="YM78" s="970"/>
      <c r="YN78" s="970"/>
      <c r="YO78" s="970" t="s">
        <v>15906</v>
      </c>
      <c r="YP78" s="970"/>
      <c r="YQ78" s="970"/>
      <c r="YR78" s="970"/>
      <c r="YS78" s="970"/>
      <c r="YT78" s="970"/>
      <c r="YU78" s="970"/>
      <c r="YV78" s="970"/>
      <c r="YW78" s="970" t="s">
        <v>15906</v>
      </c>
      <c r="YX78" s="970"/>
      <c r="YY78" s="970"/>
      <c r="YZ78" s="970"/>
      <c r="ZA78" s="970"/>
      <c r="ZB78" s="970"/>
      <c r="ZC78" s="970"/>
      <c r="ZD78" s="970"/>
      <c r="ZE78" s="970" t="s">
        <v>15906</v>
      </c>
      <c r="ZF78" s="970"/>
      <c r="ZG78" s="970"/>
      <c r="ZH78" s="970"/>
      <c r="ZI78" s="970"/>
      <c r="ZJ78" s="970"/>
      <c r="ZK78" s="970"/>
      <c r="ZL78" s="970"/>
      <c r="ZM78" s="970" t="s">
        <v>15906</v>
      </c>
      <c r="ZN78" s="970"/>
      <c r="ZO78" s="970"/>
      <c r="ZP78" s="970"/>
      <c r="ZQ78" s="970"/>
      <c r="ZR78" s="970"/>
      <c r="ZS78" s="970"/>
      <c r="ZT78" s="970"/>
      <c r="ZU78" s="970" t="s">
        <v>15906</v>
      </c>
      <c r="ZV78" s="970"/>
      <c r="ZW78" s="970"/>
      <c r="ZX78" s="970"/>
      <c r="ZY78" s="970"/>
      <c r="ZZ78" s="970"/>
      <c r="AAA78" s="970"/>
      <c r="AAB78" s="970"/>
      <c r="AAC78" s="970" t="s">
        <v>15906</v>
      </c>
      <c r="AAD78" s="970"/>
      <c r="AAE78" s="970"/>
      <c r="AAF78" s="970"/>
      <c r="AAG78" s="970"/>
      <c r="AAH78" s="970"/>
      <c r="AAI78" s="970"/>
      <c r="AAJ78" s="970"/>
      <c r="AAK78" s="970" t="s">
        <v>15906</v>
      </c>
      <c r="AAL78" s="970"/>
      <c r="AAM78" s="970"/>
      <c r="AAN78" s="970"/>
      <c r="AAO78" s="970"/>
      <c r="AAP78" s="970"/>
      <c r="AAQ78" s="970"/>
      <c r="AAR78" s="970"/>
      <c r="AAS78" s="970" t="s">
        <v>15906</v>
      </c>
      <c r="AAT78" s="970"/>
      <c r="AAU78" s="970"/>
      <c r="AAV78" s="970"/>
      <c r="AAW78" s="970"/>
      <c r="AAX78" s="970"/>
      <c r="AAY78" s="970"/>
      <c r="AAZ78" s="970"/>
      <c r="ABA78" s="970" t="s">
        <v>15906</v>
      </c>
      <c r="ABB78" s="970"/>
      <c r="ABC78" s="970"/>
      <c r="ABD78" s="970"/>
      <c r="ABE78" s="970"/>
      <c r="ABF78" s="970"/>
      <c r="ABG78" s="970"/>
      <c r="ABH78" s="970"/>
      <c r="ABI78" s="970" t="s">
        <v>15906</v>
      </c>
      <c r="ABJ78" s="970"/>
      <c r="ABK78" s="970"/>
      <c r="ABL78" s="970"/>
      <c r="ABM78" s="970"/>
      <c r="ABN78" s="970"/>
      <c r="ABO78" s="970"/>
      <c r="ABP78" s="970"/>
      <c r="ABQ78" s="970" t="s">
        <v>15906</v>
      </c>
      <c r="ABR78" s="970"/>
      <c r="ABS78" s="970"/>
      <c r="ABT78" s="970"/>
      <c r="ABU78" s="970"/>
      <c r="ABV78" s="970"/>
      <c r="ABW78" s="970"/>
      <c r="ABX78" s="970"/>
      <c r="ABY78" s="970" t="s">
        <v>15906</v>
      </c>
      <c r="ABZ78" s="970"/>
      <c r="ACA78" s="970"/>
      <c r="ACB78" s="970"/>
      <c r="ACC78" s="970"/>
      <c r="ACD78" s="970"/>
      <c r="ACE78" s="970"/>
      <c r="ACF78" s="970"/>
      <c r="ACG78" s="970" t="s">
        <v>15906</v>
      </c>
      <c r="ACH78" s="970"/>
      <c r="ACI78" s="970"/>
      <c r="ACJ78" s="970"/>
      <c r="ACK78" s="970"/>
      <c r="ACL78" s="970"/>
      <c r="ACM78" s="970"/>
      <c r="ACN78" s="970"/>
      <c r="ACO78" s="970" t="s">
        <v>15906</v>
      </c>
      <c r="ACP78" s="970"/>
      <c r="ACQ78" s="970"/>
      <c r="ACR78" s="970"/>
      <c r="ACS78" s="970"/>
      <c r="ACT78" s="970"/>
      <c r="ACU78" s="970"/>
      <c r="ACV78" s="970"/>
      <c r="ACW78" s="970" t="s">
        <v>15906</v>
      </c>
      <c r="ACX78" s="970"/>
      <c r="ACY78" s="970"/>
      <c r="ACZ78" s="970"/>
      <c r="ADA78" s="970"/>
      <c r="ADB78" s="970"/>
      <c r="ADC78" s="970"/>
      <c r="ADD78" s="970"/>
      <c r="ADE78" s="970" t="s">
        <v>15906</v>
      </c>
      <c r="ADF78" s="970"/>
      <c r="ADG78" s="970"/>
      <c r="ADH78" s="970"/>
      <c r="ADI78" s="970"/>
      <c r="ADJ78" s="970"/>
      <c r="ADK78" s="970"/>
      <c r="ADL78" s="970"/>
      <c r="ADM78" s="970" t="s">
        <v>15906</v>
      </c>
      <c r="ADN78" s="970"/>
      <c r="ADO78" s="970"/>
      <c r="ADP78" s="970"/>
      <c r="ADQ78" s="970"/>
      <c r="ADR78" s="970"/>
      <c r="ADS78" s="970"/>
      <c r="ADT78" s="970"/>
      <c r="ADU78" s="970" t="s">
        <v>15906</v>
      </c>
      <c r="ADV78" s="970"/>
      <c r="ADW78" s="970"/>
      <c r="ADX78" s="970"/>
      <c r="ADY78" s="970"/>
      <c r="ADZ78" s="970"/>
      <c r="AEA78" s="970"/>
      <c r="AEB78" s="970"/>
      <c r="AEC78" s="970" t="s">
        <v>15906</v>
      </c>
      <c r="AED78" s="970"/>
      <c r="AEE78" s="970"/>
      <c r="AEF78" s="970"/>
      <c r="AEG78" s="970"/>
      <c r="AEH78" s="970"/>
      <c r="AEI78" s="970"/>
      <c r="AEJ78" s="970"/>
      <c r="AEK78" s="970" t="s">
        <v>15906</v>
      </c>
      <c r="AEL78" s="970"/>
      <c r="AEM78" s="970"/>
      <c r="AEN78" s="970"/>
      <c r="AEO78" s="970"/>
      <c r="AEP78" s="970"/>
      <c r="AEQ78" s="970"/>
      <c r="AER78" s="970"/>
      <c r="AES78" s="970" t="s">
        <v>15906</v>
      </c>
      <c r="AET78" s="970"/>
      <c r="AEU78" s="970"/>
      <c r="AEV78" s="970"/>
      <c r="AEW78" s="970"/>
      <c r="AEX78" s="970"/>
      <c r="AEY78" s="970"/>
      <c r="AEZ78" s="970"/>
      <c r="AFA78" s="970" t="s">
        <v>15906</v>
      </c>
      <c r="AFB78" s="970"/>
      <c r="AFC78" s="970"/>
      <c r="AFD78" s="970"/>
      <c r="AFE78" s="970"/>
      <c r="AFF78" s="970"/>
      <c r="AFG78" s="970"/>
      <c r="AFH78" s="970"/>
      <c r="AFI78" s="970" t="s">
        <v>15906</v>
      </c>
      <c r="AFJ78" s="970"/>
      <c r="AFK78" s="970"/>
      <c r="AFL78" s="970"/>
      <c r="AFM78" s="970"/>
      <c r="AFN78" s="970"/>
      <c r="AFO78" s="970"/>
      <c r="AFP78" s="970"/>
      <c r="AFQ78" s="970" t="s">
        <v>15906</v>
      </c>
      <c r="AFR78" s="970"/>
      <c r="AFS78" s="970"/>
      <c r="AFT78" s="970"/>
      <c r="AFU78" s="970"/>
      <c r="AFV78" s="970"/>
      <c r="AFW78" s="970"/>
      <c r="AFX78" s="970"/>
      <c r="AFY78" s="970" t="s">
        <v>15906</v>
      </c>
      <c r="AFZ78" s="970"/>
      <c r="AGA78" s="970"/>
      <c r="AGB78" s="970"/>
      <c r="AGC78" s="970"/>
      <c r="AGD78" s="970"/>
      <c r="AGE78" s="970"/>
      <c r="AGF78" s="970"/>
      <c r="AGG78" s="970" t="s">
        <v>15906</v>
      </c>
      <c r="AGH78" s="970"/>
      <c r="AGI78" s="970"/>
      <c r="AGJ78" s="970"/>
      <c r="AGK78" s="970"/>
      <c r="AGL78" s="970"/>
      <c r="AGM78" s="970"/>
      <c r="AGN78" s="970"/>
      <c r="AGO78" s="970" t="s">
        <v>15906</v>
      </c>
      <c r="AGP78" s="970"/>
      <c r="AGQ78" s="970"/>
      <c r="AGR78" s="970"/>
      <c r="AGS78" s="970"/>
      <c r="AGT78" s="970"/>
      <c r="AGU78" s="970"/>
      <c r="AGV78" s="970"/>
      <c r="AGW78" s="970" t="s">
        <v>15906</v>
      </c>
      <c r="AGX78" s="970"/>
      <c r="AGY78" s="970"/>
      <c r="AGZ78" s="970"/>
      <c r="AHA78" s="970"/>
      <c r="AHB78" s="970"/>
      <c r="AHC78" s="970"/>
      <c r="AHD78" s="970"/>
      <c r="AHE78" s="970" t="s">
        <v>15906</v>
      </c>
      <c r="AHF78" s="970"/>
      <c r="AHG78" s="970"/>
      <c r="AHH78" s="970"/>
      <c r="AHI78" s="970"/>
      <c r="AHJ78" s="970"/>
      <c r="AHK78" s="970"/>
      <c r="AHL78" s="970"/>
      <c r="AHM78" s="970" t="s">
        <v>15906</v>
      </c>
      <c r="AHN78" s="970"/>
      <c r="AHO78" s="970"/>
      <c r="AHP78" s="970"/>
      <c r="AHQ78" s="970"/>
      <c r="AHR78" s="970"/>
      <c r="AHS78" s="970"/>
      <c r="AHT78" s="970"/>
      <c r="AHU78" s="970" t="s">
        <v>15906</v>
      </c>
      <c r="AHV78" s="970"/>
      <c r="AHW78" s="970"/>
      <c r="AHX78" s="970"/>
      <c r="AHY78" s="970"/>
      <c r="AHZ78" s="970"/>
      <c r="AIA78" s="970"/>
      <c r="AIB78" s="970"/>
      <c r="AIC78" s="970" t="s">
        <v>15906</v>
      </c>
      <c r="AID78" s="970"/>
      <c r="AIE78" s="970"/>
      <c r="AIF78" s="970"/>
      <c r="AIG78" s="970"/>
      <c r="AIH78" s="970"/>
      <c r="AII78" s="970"/>
      <c r="AIJ78" s="970"/>
      <c r="AIK78" s="970" t="s">
        <v>15906</v>
      </c>
      <c r="AIL78" s="970"/>
      <c r="AIM78" s="970"/>
      <c r="AIN78" s="970"/>
      <c r="AIO78" s="970"/>
      <c r="AIP78" s="970"/>
      <c r="AIQ78" s="970"/>
      <c r="AIR78" s="970"/>
      <c r="AIS78" s="970" t="s">
        <v>15906</v>
      </c>
      <c r="AIT78" s="970"/>
      <c r="AIU78" s="970"/>
      <c r="AIV78" s="970"/>
      <c r="AIW78" s="970"/>
      <c r="AIX78" s="970"/>
      <c r="AIY78" s="970"/>
      <c r="AIZ78" s="970"/>
      <c r="AJA78" s="970" t="s">
        <v>15906</v>
      </c>
      <c r="AJB78" s="970"/>
      <c r="AJC78" s="970"/>
      <c r="AJD78" s="970"/>
      <c r="AJE78" s="970"/>
      <c r="AJF78" s="970"/>
      <c r="AJG78" s="970"/>
      <c r="AJH78" s="970"/>
      <c r="AJI78" s="970" t="s">
        <v>15906</v>
      </c>
      <c r="AJJ78" s="970"/>
      <c r="AJK78" s="970"/>
      <c r="AJL78" s="970"/>
      <c r="AJM78" s="970"/>
      <c r="AJN78" s="970"/>
      <c r="AJO78" s="970"/>
      <c r="AJP78" s="970"/>
      <c r="AJQ78" s="970" t="s">
        <v>15906</v>
      </c>
      <c r="AJR78" s="970"/>
      <c r="AJS78" s="970"/>
      <c r="AJT78" s="970"/>
      <c r="AJU78" s="970"/>
      <c r="AJV78" s="970"/>
      <c r="AJW78" s="970"/>
      <c r="AJX78" s="970"/>
      <c r="AJY78" s="970" t="s">
        <v>15906</v>
      </c>
      <c r="AJZ78" s="970"/>
      <c r="AKA78" s="970"/>
      <c r="AKB78" s="970"/>
      <c r="AKC78" s="970"/>
      <c r="AKD78" s="970"/>
      <c r="AKE78" s="970"/>
      <c r="AKF78" s="970"/>
      <c r="AKG78" s="970" t="s">
        <v>15906</v>
      </c>
      <c r="AKH78" s="970"/>
      <c r="AKI78" s="970"/>
      <c r="AKJ78" s="970"/>
      <c r="AKK78" s="970"/>
      <c r="AKL78" s="970"/>
      <c r="AKM78" s="970"/>
      <c r="AKN78" s="970"/>
      <c r="AKO78" s="970" t="s">
        <v>15906</v>
      </c>
      <c r="AKP78" s="970"/>
      <c r="AKQ78" s="970"/>
      <c r="AKR78" s="970"/>
      <c r="AKS78" s="970"/>
      <c r="AKT78" s="970"/>
      <c r="AKU78" s="970"/>
      <c r="AKV78" s="970"/>
      <c r="AKW78" s="970" t="s">
        <v>15906</v>
      </c>
      <c r="AKX78" s="970"/>
      <c r="AKY78" s="970"/>
      <c r="AKZ78" s="970"/>
      <c r="ALA78" s="970"/>
      <c r="ALB78" s="970"/>
      <c r="ALC78" s="970"/>
      <c r="ALD78" s="970"/>
      <c r="ALE78" s="970" t="s">
        <v>15906</v>
      </c>
      <c r="ALF78" s="970"/>
      <c r="ALG78" s="970"/>
      <c r="ALH78" s="970"/>
      <c r="ALI78" s="970"/>
      <c r="ALJ78" s="970"/>
      <c r="ALK78" s="970"/>
      <c r="ALL78" s="970"/>
      <c r="ALM78" s="970" t="s">
        <v>15906</v>
      </c>
      <c r="ALN78" s="970"/>
      <c r="ALO78" s="970"/>
      <c r="ALP78" s="970"/>
      <c r="ALQ78" s="970"/>
      <c r="ALR78" s="970"/>
      <c r="ALS78" s="970"/>
      <c r="ALT78" s="970"/>
      <c r="ALU78" s="970" t="s">
        <v>15906</v>
      </c>
      <c r="ALV78" s="970"/>
      <c r="ALW78" s="970"/>
      <c r="ALX78" s="970"/>
      <c r="ALY78" s="970"/>
      <c r="ALZ78" s="970"/>
      <c r="AMA78" s="970"/>
      <c r="AMB78" s="970"/>
      <c r="AMC78" s="970" t="s">
        <v>15906</v>
      </c>
      <c r="AMD78" s="970"/>
      <c r="AME78" s="970"/>
      <c r="AMF78" s="970"/>
      <c r="AMG78" s="970"/>
      <c r="AMH78" s="970"/>
      <c r="AMI78" s="970"/>
      <c r="AMJ78" s="970"/>
      <c r="AMK78" s="970" t="s">
        <v>15906</v>
      </c>
      <c r="AML78" s="970"/>
      <c r="AMM78" s="970"/>
      <c r="AMN78" s="970"/>
      <c r="AMO78" s="970"/>
      <c r="AMP78" s="970"/>
      <c r="AMQ78" s="970"/>
      <c r="AMR78" s="970"/>
      <c r="AMS78" s="970" t="s">
        <v>15906</v>
      </c>
      <c r="AMT78" s="970"/>
      <c r="AMU78" s="970"/>
      <c r="AMV78" s="970"/>
      <c r="AMW78" s="970"/>
      <c r="AMX78" s="970"/>
      <c r="AMY78" s="970"/>
      <c r="AMZ78" s="970"/>
      <c r="ANA78" s="970" t="s">
        <v>15906</v>
      </c>
      <c r="ANB78" s="970"/>
      <c r="ANC78" s="970"/>
      <c r="AND78" s="970"/>
      <c r="ANE78" s="970"/>
      <c r="ANF78" s="970"/>
      <c r="ANG78" s="970"/>
      <c r="ANH78" s="970"/>
      <c r="ANI78" s="970" t="s">
        <v>15906</v>
      </c>
      <c r="ANJ78" s="970"/>
      <c r="ANK78" s="970"/>
      <c r="ANL78" s="970"/>
      <c r="ANM78" s="970"/>
      <c r="ANN78" s="970"/>
      <c r="ANO78" s="970"/>
      <c r="ANP78" s="970"/>
      <c r="ANQ78" s="970" t="s">
        <v>15906</v>
      </c>
      <c r="ANR78" s="970"/>
      <c r="ANS78" s="970"/>
      <c r="ANT78" s="970"/>
      <c r="ANU78" s="970"/>
      <c r="ANV78" s="970"/>
      <c r="ANW78" s="970"/>
      <c r="ANX78" s="970"/>
      <c r="ANY78" s="970" t="s">
        <v>15906</v>
      </c>
      <c r="ANZ78" s="970"/>
      <c r="AOA78" s="970"/>
      <c r="AOB78" s="970"/>
      <c r="AOC78" s="970"/>
      <c r="AOD78" s="970"/>
      <c r="AOE78" s="970"/>
      <c r="AOF78" s="970"/>
      <c r="AOG78" s="970" t="s">
        <v>15906</v>
      </c>
      <c r="AOH78" s="970"/>
      <c r="AOI78" s="970"/>
      <c r="AOJ78" s="970"/>
      <c r="AOK78" s="970"/>
      <c r="AOL78" s="970"/>
      <c r="AOM78" s="970"/>
      <c r="AON78" s="970"/>
      <c r="AOO78" s="970" t="s">
        <v>15906</v>
      </c>
      <c r="AOP78" s="970"/>
      <c r="AOQ78" s="970"/>
      <c r="AOR78" s="970"/>
      <c r="AOS78" s="970"/>
      <c r="AOT78" s="970"/>
      <c r="AOU78" s="970"/>
      <c r="AOV78" s="970"/>
      <c r="AOW78" s="970" t="s">
        <v>15906</v>
      </c>
      <c r="AOX78" s="970"/>
      <c r="AOY78" s="970"/>
      <c r="AOZ78" s="970"/>
      <c r="APA78" s="970"/>
      <c r="APB78" s="970"/>
      <c r="APC78" s="970"/>
      <c r="APD78" s="970"/>
      <c r="APE78" s="970" t="s">
        <v>15906</v>
      </c>
      <c r="APF78" s="970"/>
      <c r="APG78" s="970"/>
      <c r="APH78" s="970"/>
      <c r="API78" s="970"/>
      <c r="APJ78" s="970"/>
      <c r="APK78" s="970"/>
      <c r="APL78" s="970"/>
      <c r="APM78" s="970" t="s">
        <v>15906</v>
      </c>
      <c r="APN78" s="970"/>
      <c r="APO78" s="970"/>
      <c r="APP78" s="970"/>
      <c r="APQ78" s="970"/>
      <c r="APR78" s="970"/>
      <c r="APS78" s="970"/>
      <c r="APT78" s="970"/>
      <c r="APU78" s="970" t="s">
        <v>15906</v>
      </c>
      <c r="APV78" s="970"/>
      <c r="APW78" s="970"/>
      <c r="APX78" s="970"/>
      <c r="APY78" s="970"/>
      <c r="APZ78" s="970"/>
      <c r="AQA78" s="970"/>
      <c r="AQB78" s="970"/>
      <c r="AQC78" s="970" t="s">
        <v>15906</v>
      </c>
      <c r="AQD78" s="970"/>
      <c r="AQE78" s="970"/>
      <c r="AQF78" s="970"/>
      <c r="AQG78" s="970"/>
      <c r="AQH78" s="970"/>
      <c r="AQI78" s="970"/>
      <c r="AQJ78" s="970"/>
      <c r="AQK78" s="970" t="s">
        <v>15906</v>
      </c>
      <c r="AQL78" s="970"/>
      <c r="AQM78" s="970"/>
      <c r="AQN78" s="970"/>
      <c r="AQO78" s="970"/>
      <c r="AQP78" s="970"/>
      <c r="AQQ78" s="970"/>
      <c r="AQR78" s="970"/>
      <c r="AQS78" s="970" t="s">
        <v>15906</v>
      </c>
      <c r="AQT78" s="970"/>
      <c r="AQU78" s="970"/>
      <c r="AQV78" s="970"/>
      <c r="AQW78" s="970"/>
      <c r="AQX78" s="970"/>
      <c r="AQY78" s="970"/>
      <c r="AQZ78" s="970"/>
      <c r="ARA78" s="970" t="s">
        <v>15906</v>
      </c>
      <c r="ARB78" s="970"/>
      <c r="ARC78" s="970"/>
      <c r="ARD78" s="970"/>
      <c r="ARE78" s="970"/>
      <c r="ARF78" s="970"/>
      <c r="ARG78" s="970"/>
      <c r="ARH78" s="970"/>
      <c r="ARI78" s="970" t="s">
        <v>15906</v>
      </c>
      <c r="ARJ78" s="970"/>
      <c r="ARK78" s="970"/>
      <c r="ARL78" s="970"/>
      <c r="ARM78" s="970"/>
      <c r="ARN78" s="970"/>
      <c r="ARO78" s="970"/>
      <c r="ARP78" s="970"/>
      <c r="ARQ78" s="970" t="s">
        <v>15906</v>
      </c>
      <c r="ARR78" s="970"/>
      <c r="ARS78" s="970"/>
      <c r="ART78" s="970"/>
      <c r="ARU78" s="970"/>
      <c r="ARV78" s="970"/>
      <c r="ARW78" s="970"/>
      <c r="ARX78" s="970"/>
      <c r="ARY78" s="970" t="s">
        <v>15906</v>
      </c>
      <c r="ARZ78" s="970"/>
      <c r="ASA78" s="970"/>
      <c r="ASB78" s="970"/>
      <c r="ASC78" s="970"/>
      <c r="ASD78" s="970"/>
      <c r="ASE78" s="970"/>
      <c r="ASF78" s="970"/>
      <c r="ASG78" s="970" t="s">
        <v>15906</v>
      </c>
      <c r="ASH78" s="970"/>
      <c r="ASI78" s="970"/>
      <c r="ASJ78" s="970"/>
      <c r="ASK78" s="970"/>
      <c r="ASL78" s="970"/>
      <c r="ASM78" s="970"/>
      <c r="ASN78" s="970"/>
      <c r="ASO78" s="970" t="s">
        <v>15906</v>
      </c>
      <c r="ASP78" s="970"/>
      <c r="ASQ78" s="970"/>
      <c r="ASR78" s="970"/>
      <c r="ASS78" s="970"/>
      <c r="AST78" s="970"/>
      <c r="ASU78" s="970"/>
      <c r="ASV78" s="970"/>
      <c r="ASW78" s="970" t="s">
        <v>15906</v>
      </c>
      <c r="ASX78" s="970"/>
      <c r="ASY78" s="970"/>
      <c r="ASZ78" s="970"/>
      <c r="ATA78" s="970"/>
      <c r="ATB78" s="970"/>
      <c r="ATC78" s="970"/>
      <c r="ATD78" s="970"/>
      <c r="ATE78" s="970" t="s">
        <v>15906</v>
      </c>
      <c r="ATF78" s="970"/>
      <c r="ATG78" s="970"/>
      <c r="ATH78" s="970"/>
      <c r="ATI78" s="970"/>
      <c r="ATJ78" s="970"/>
      <c r="ATK78" s="970"/>
      <c r="ATL78" s="970"/>
      <c r="ATM78" s="970" t="s">
        <v>15906</v>
      </c>
      <c r="ATN78" s="970"/>
      <c r="ATO78" s="970"/>
      <c r="ATP78" s="970"/>
      <c r="ATQ78" s="970"/>
      <c r="ATR78" s="970"/>
      <c r="ATS78" s="970"/>
      <c r="ATT78" s="970"/>
      <c r="ATU78" s="970" t="s">
        <v>15906</v>
      </c>
      <c r="ATV78" s="970"/>
      <c r="ATW78" s="970"/>
      <c r="ATX78" s="970"/>
      <c r="ATY78" s="970"/>
      <c r="ATZ78" s="970"/>
      <c r="AUA78" s="970"/>
      <c r="AUB78" s="970"/>
      <c r="AUC78" s="970" t="s">
        <v>15906</v>
      </c>
      <c r="AUD78" s="970"/>
      <c r="AUE78" s="970"/>
      <c r="AUF78" s="970"/>
      <c r="AUG78" s="970"/>
      <c r="AUH78" s="970"/>
      <c r="AUI78" s="970"/>
      <c r="AUJ78" s="970"/>
      <c r="AUK78" s="970" t="s">
        <v>15906</v>
      </c>
      <c r="AUL78" s="970"/>
      <c r="AUM78" s="970"/>
      <c r="AUN78" s="970"/>
      <c r="AUO78" s="970"/>
      <c r="AUP78" s="970"/>
      <c r="AUQ78" s="970"/>
      <c r="AUR78" s="970"/>
      <c r="AUS78" s="970" t="s">
        <v>15906</v>
      </c>
      <c r="AUT78" s="970"/>
      <c r="AUU78" s="970"/>
      <c r="AUV78" s="970"/>
      <c r="AUW78" s="970"/>
      <c r="AUX78" s="970"/>
      <c r="AUY78" s="970"/>
      <c r="AUZ78" s="970"/>
      <c r="AVA78" s="970" t="s">
        <v>15906</v>
      </c>
      <c r="AVB78" s="970"/>
      <c r="AVC78" s="970"/>
      <c r="AVD78" s="970"/>
      <c r="AVE78" s="970"/>
      <c r="AVF78" s="970"/>
      <c r="AVG78" s="970"/>
      <c r="AVH78" s="970"/>
      <c r="AVI78" s="970" t="s">
        <v>15906</v>
      </c>
      <c r="AVJ78" s="970"/>
      <c r="AVK78" s="970"/>
      <c r="AVL78" s="970"/>
      <c r="AVM78" s="970"/>
      <c r="AVN78" s="970"/>
      <c r="AVO78" s="970"/>
      <c r="AVP78" s="970"/>
      <c r="AVQ78" s="970" t="s">
        <v>15906</v>
      </c>
      <c r="AVR78" s="970"/>
      <c r="AVS78" s="970"/>
      <c r="AVT78" s="970"/>
      <c r="AVU78" s="970"/>
      <c r="AVV78" s="970"/>
      <c r="AVW78" s="970"/>
      <c r="AVX78" s="970"/>
      <c r="AVY78" s="970" t="s">
        <v>15906</v>
      </c>
      <c r="AVZ78" s="970"/>
      <c r="AWA78" s="970"/>
      <c r="AWB78" s="970"/>
      <c r="AWC78" s="970"/>
      <c r="AWD78" s="970"/>
      <c r="AWE78" s="970"/>
      <c r="AWF78" s="970"/>
      <c r="AWG78" s="970" t="s">
        <v>15906</v>
      </c>
      <c r="AWH78" s="970"/>
      <c r="AWI78" s="970"/>
      <c r="AWJ78" s="970"/>
      <c r="AWK78" s="970"/>
      <c r="AWL78" s="970"/>
      <c r="AWM78" s="970"/>
      <c r="AWN78" s="970"/>
      <c r="AWO78" s="970" t="s">
        <v>15906</v>
      </c>
      <c r="AWP78" s="970"/>
      <c r="AWQ78" s="970"/>
      <c r="AWR78" s="970"/>
      <c r="AWS78" s="970"/>
      <c r="AWT78" s="970"/>
      <c r="AWU78" s="970"/>
      <c r="AWV78" s="970"/>
      <c r="AWW78" s="970" t="s">
        <v>15906</v>
      </c>
      <c r="AWX78" s="970"/>
      <c r="AWY78" s="970"/>
      <c r="AWZ78" s="970"/>
      <c r="AXA78" s="970"/>
      <c r="AXB78" s="970"/>
      <c r="AXC78" s="970"/>
      <c r="AXD78" s="970"/>
      <c r="AXE78" s="970" t="s">
        <v>15906</v>
      </c>
      <c r="AXF78" s="970"/>
      <c r="AXG78" s="970"/>
      <c r="AXH78" s="970"/>
      <c r="AXI78" s="970"/>
      <c r="AXJ78" s="970"/>
      <c r="AXK78" s="970"/>
      <c r="AXL78" s="970"/>
      <c r="AXM78" s="970" t="s">
        <v>15906</v>
      </c>
      <c r="AXN78" s="970"/>
      <c r="AXO78" s="970"/>
      <c r="AXP78" s="970"/>
      <c r="AXQ78" s="970"/>
      <c r="AXR78" s="970"/>
      <c r="AXS78" s="970"/>
      <c r="AXT78" s="970"/>
      <c r="AXU78" s="970" t="s">
        <v>15906</v>
      </c>
      <c r="AXV78" s="970"/>
      <c r="AXW78" s="970"/>
      <c r="AXX78" s="970"/>
      <c r="AXY78" s="970"/>
      <c r="AXZ78" s="970"/>
      <c r="AYA78" s="970"/>
      <c r="AYB78" s="970"/>
      <c r="AYC78" s="970" t="s">
        <v>15906</v>
      </c>
      <c r="AYD78" s="970"/>
      <c r="AYE78" s="970"/>
      <c r="AYF78" s="970"/>
      <c r="AYG78" s="970"/>
      <c r="AYH78" s="970"/>
      <c r="AYI78" s="970"/>
      <c r="AYJ78" s="970"/>
      <c r="AYK78" s="970" t="s">
        <v>15906</v>
      </c>
      <c r="AYL78" s="970"/>
      <c r="AYM78" s="970"/>
      <c r="AYN78" s="970"/>
      <c r="AYO78" s="970"/>
      <c r="AYP78" s="970"/>
      <c r="AYQ78" s="970"/>
      <c r="AYR78" s="970"/>
      <c r="AYS78" s="970" t="s">
        <v>15906</v>
      </c>
      <c r="AYT78" s="970"/>
      <c r="AYU78" s="970"/>
      <c r="AYV78" s="970"/>
      <c r="AYW78" s="970"/>
      <c r="AYX78" s="970"/>
      <c r="AYY78" s="970"/>
      <c r="AYZ78" s="970"/>
      <c r="AZA78" s="970" t="s">
        <v>15906</v>
      </c>
      <c r="AZB78" s="970"/>
      <c r="AZC78" s="970"/>
      <c r="AZD78" s="970"/>
      <c r="AZE78" s="970"/>
      <c r="AZF78" s="970"/>
      <c r="AZG78" s="970"/>
      <c r="AZH78" s="970"/>
      <c r="AZI78" s="970" t="s">
        <v>15906</v>
      </c>
      <c r="AZJ78" s="970"/>
      <c r="AZK78" s="970"/>
      <c r="AZL78" s="970"/>
      <c r="AZM78" s="970"/>
      <c r="AZN78" s="970"/>
      <c r="AZO78" s="970"/>
      <c r="AZP78" s="970"/>
      <c r="AZQ78" s="970" t="s">
        <v>15906</v>
      </c>
      <c r="AZR78" s="970"/>
      <c r="AZS78" s="970"/>
      <c r="AZT78" s="970"/>
      <c r="AZU78" s="970"/>
      <c r="AZV78" s="970"/>
      <c r="AZW78" s="970"/>
      <c r="AZX78" s="970"/>
      <c r="AZY78" s="970" t="s">
        <v>15906</v>
      </c>
      <c r="AZZ78" s="970"/>
      <c r="BAA78" s="970"/>
      <c r="BAB78" s="970"/>
      <c r="BAC78" s="970"/>
      <c r="BAD78" s="970"/>
      <c r="BAE78" s="970"/>
      <c r="BAF78" s="970"/>
      <c r="BAG78" s="970" t="s">
        <v>15906</v>
      </c>
      <c r="BAH78" s="970"/>
      <c r="BAI78" s="970"/>
      <c r="BAJ78" s="970"/>
      <c r="BAK78" s="970"/>
      <c r="BAL78" s="970"/>
      <c r="BAM78" s="970"/>
      <c r="BAN78" s="970"/>
      <c r="BAO78" s="970" t="s">
        <v>15906</v>
      </c>
      <c r="BAP78" s="970"/>
      <c r="BAQ78" s="970"/>
      <c r="BAR78" s="970"/>
      <c r="BAS78" s="970"/>
      <c r="BAT78" s="970"/>
      <c r="BAU78" s="970"/>
      <c r="BAV78" s="970"/>
      <c r="BAW78" s="970" t="s">
        <v>15906</v>
      </c>
      <c r="BAX78" s="970"/>
      <c r="BAY78" s="970"/>
      <c r="BAZ78" s="970"/>
      <c r="BBA78" s="970"/>
      <c r="BBB78" s="970"/>
      <c r="BBC78" s="970"/>
      <c r="BBD78" s="970"/>
      <c r="BBE78" s="970" t="s">
        <v>15906</v>
      </c>
      <c r="BBF78" s="970"/>
      <c r="BBG78" s="970"/>
      <c r="BBH78" s="970"/>
      <c r="BBI78" s="970"/>
      <c r="BBJ78" s="970"/>
      <c r="BBK78" s="970"/>
      <c r="BBL78" s="970"/>
      <c r="BBM78" s="970" t="s">
        <v>15906</v>
      </c>
      <c r="BBN78" s="970"/>
      <c r="BBO78" s="970"/>
      <c r="BBP78" s="970"/>
      <c r="BBQ78" s="970"/>
      <c r="BBR78" s="970"/>
      <c r="BBS78" s="970"/>
      <c r="BBT78" s="970"/>
      <c r="BBU78" s="970" t="s">
        <v>15906</v>
      </c>
      <c r="BBV78" s="970"/>
      <c r="BBW78" s="970"/>
      <c r="BBX78" s="970"/>
      <c r="BBY78" s="970"/>
      <c r="BBZ78" s="970"/>
      <c r="BCA78" s="970"/>
      <c r="BCB78" s="970"/>
      <c r="BCC78" s="970" t="s">
        <v>15906</v>
      </c>
      <c r="BCD78" s="970"/>
      <c r="BCE78" s="970"/>
      <c r="BCF78" s="970"/>
      <c r="BCG78" s="970"/>
      <c r="BCH78" s="970"/>
      <c r="BCI78" s="970"/>
      <c r="BCJ78" s="970"/>
      <c r="BCK78" s="970" t="s">
        <v>15906</v>
      </c>
      <c r="BCL78" s="970"/>
      <c r="BCM78" s="970"/>
      <c r="BCN78" s="970"/>
      <c r="BCO78" s="970"/>
      <c r="BCP78" s="970"/>
      <c r="BCQ78" s="970"/>
      <c r="BCR78" s="970"/>
      <c r="BCS78" s="970" t="s">
        <v>15906</v>
      </c>
      <c r="BCT78" s="970"/>
      <c r="BCU78" s="970"/>
      <c r="BCV78" s="970"/>
      <c r="BCW78" s="970"/>
      <c r="BCX78" s="970"/>
      <c r="BCY78" s="970"/>
      <c r="BCZ78" s="970"/>
      <c r="BDA78" s="970" t="s">
        <v>15906</v>
      </c>
      <c r="BDB78" s="970"/>
      <c r="BDC78" s="970"/>
      <c r="BDD78" s="970"/>
      <c r="BDE78" s="970"/>
      <c r="BDF78" s="970"/>
      <c r="BDG78" s="970"/>
      <c r="BDH78" s="970"/>
      <c r="BDI78" s="970" t="s">
        <v>15906</v>
      </c>
      <c r="BDJ78" s="970"/>
      <c r="BDK78" s="970"/>
      <c r="BDL78" s="970"/>
      <c r="BDM78" s="970"/>
      <c r="BDN78" s="970"/>
      <c r="BDO78" s="970"/>
      <c r="BDP78" s="970"/>
      <c r="BDQ78" s="970" t="s">
        <v>15906</v>
      </c>
      <c r="BDR78" s="970"/>
      <c r="BDS78" s="970"/>
      <c r="BDT78" s="970"/>
      <c r="BDU78" s="970"/>
      <c r="BDV78" s="970"/>
      <c r="BDW78" s="970"/>
      <c r="BDX78" s="970"/>
      <c r="BDY78" s="970" t="s">
        <v>15906</v>
      </c>
      <c r="BDZ78" s="970"/>
      <c r="BEA78" s="970"/>
      <c r="BEB78" s="970"/>
      <c r="BEC78" s="970"/>
      <c r="BED78" s="970"/>
      <c r="BEE78" s="970"/>
      <c r="BEF78" s="970"/>
      <c r="BEG78" s="970" t="s">
        <v>15906</v>
      </c>
      <c r="BEH78" s="970"/>
      <c r="BEI78" s="970"/>
      <c r="BEJ78" s="970"/>
      <c r="BEK78" s="970"/>
      <c r="BEL78" s="970"/>
      <c r="BEM78" s="970"/>
      <c r="BEN78" s="970"/>
      <c r="BEO78" s="970" t="s">
        <v>15906</v>
      </c>
      <c r="BEP78" s="970"/>
      <c r="BEQ78" s="970"/>
      <c r="BER78" s="970"/>
      <c r="BES78" s="970"/>
      <c r="BET78" s="970"/>
      <c r="BEU78" s="970"/>
      <c r="BEV78" s="970"/>
      <c r="BEW78" s="970" t="s">
        <v>15906</v>
      </c>
      <c r="BEX78" s="970"/>
      <c r="BEY78" s="970"/>
      <c r="BEZ78" s="970"/>
      <c r="BFA78" s="970"/>
      <c r="BFB78" s="970"/>
      <c r="BFC78" s="970"/>
      <c r="BFD78" s="970"/>
      <c r="BFE78" s="970" t="s">
        <v>15906</v>
      </c>
      <c r="BFF78" s="970"/>
      <c r="BFG78" s="970"/>
      <c r="BFH78" s="970"/>
      <c r="BFI78" s="970"/>
      <c r="BFJ78" s="970"/>
      <c r="BFK78" s="970"/>
      <c r="BFL78" s="970"/>
      <c r="BFM78" s="970" t="s">
        <v>15906</v>
      </c>
      <c r="BFN78" s="970"/>
      <c r="BFO78" s="970"/>
      <c r="BFP78" s="970"/>
      <c r="BFQ78" s="970"/>
      <c r="BFR78" s="970"/>
      <c r="BFS78" s="970"/>
      <c r="BFT78" s="970"/>
      <c r="BFU78" s="970" t="s">
        <v>15906</v>
      </c>
      <c r="BFV78" s="970"/>
      <c r="BFW78" s="970"/>
      <c r="BFX78" s="970"/>
      <c r="BFY78" s="970"/>
      <c r="BFZ78" s="970"/>
      <c r="BGA78" s="970"/>
      <c r="BGB78" s="970"/>
      <c r="BGC78" s="970" t="s">
        <v>15906</v>
      </c>
      <c r="BGD78" s="970"/>
      <c r="BGE78" s="970"/>
      <c r="BGF78" s="970"/>
      <c r="BGG78" s="970"/>
      <c r="BGH78" s="970"/>
      <c r="BGI78" s="970"/>
      <c r="BGJ78" s="970"/>
      <c r="BGK78" s="970" t="s">
        <v>15906</v>
      </c>
      <c r="BGL78" s="970"/>
      <c r="BGM78" s="970"/>
      <c r="BGN78" s="970"/>
      <c r="BGO78" s="970"/>
      <c r="BGP78" s="970"/>
      <c r="BGQ78" s="970"/>
      <c r="BGR78" s="970"/>
      <c r="BGS78" s="970" t="s">
        <v>15906</v>
      </c>
      <c r="BGT78" s="970"/>
      <c r="BGU78" s="970"/>
      <c r="BGV78" s="970"/>
      <c r="BGW78" s="970"/>
      <c r="BGX78" s="970"/>
      <c r="BGY78" s="970"/>
      <c r="BGZ78" s="970"/>
      <c r="BHA78" s="970" t="s">
        <v>15906</v>
      </c>
      <c r="BHB78" s="970"/>
      <c r="BHC78" s="970"/>
      <c r="BHD78" s="970"/>
      <c r="BHE78" s="970"/>
      <c r="BHF78" s="970"/>
      <c r="BHG78" s="970"/>
      <c r="BHH78" s="970"/>
      <c r="BHI78" s="970" t="s">
        <v>15906</v>
      </c>
      <c r="BHJ78" s="970"/>
      <c r="BHK78" s="970"/>
      <c r="BHL78" s="970"/>
      <c r="BHM78" s="970"/>
      <c r="BHN78" s="970"/>
      <c r="BHO78" s="970"/>
      <c r="BHP78" s="970"/>
      <c r="BHQ78" s="970" t="s">
        <v>15906</v>
      </c>
      <c r="BHR78" s="970"/>
      <c r="BHS78" s="970"/>
      <c r="BHT78" s="970"/>
      <c r="BHU78" s="970"/>
      <c r="BHV78" s="970"/>
      <c r="BHW78" s="970"/>
      <c r="BHX78" s="970"/>
      <c r="BHY78" s="970" t="s">
        <v>15906</v>
      </c>
      <c r="BHZ78" s="970"/>
      <c r="BIA78" s="970"/>
      <c r="BIB78" s="970"/>
      <c r="BIC78" s="970"/>
      <c r="BID78" s="970"/>
      <c r="BIE78" s="970"/>
      <c r="BIF78" s="970"/>
      <c r="BIG78" s="970" t="s">
        <v>15906</v>
      </c>
      <c r="BIH78" s="970"/>
      <c r="BII78" s="970"/>
      <c r="BIJ78" s="970"/>
      <c r="BIK78" s="970"/>
      <c r="BIL78" s="970"/>
      <c r="BIM78" s="970"/>
      <c r="BIN78" s="970"/>
      <c r="BIO78" s="970" t="s">
        <v>15906</v>
      </c>
      <c r="BIP78" s="970"/>
      <c r="BIQ78" s="970"/>
      <c r="BIR78" s="970"/>
      <c r="BIS78" s="970"/>
      <c r="BIT78" s="970"/>
      <c r="BIU78" s="970"/>
      <c r="BIV78" s="970"/>
      <c r="BIW78" s="970" t="s">
        <v>15906</v>
      </c>
      <c r="BIX78" s="970"/>
      <c r="BIY78" s="970"/>
      <c r="BIZ78" s="970"/>
      <c r="BJA78" s="970"/>
      <c r="BJB78" s="970"/>
      <c r="BJC78" s="970"/>
      <c r="BJD78" s="970"/>
      <c r="BJE78" s="970" t="s">
        <v>15906</v>
      </c>
      <c r="BJF78" s="970"/>
      <c r="BJG78" s="970"/>
      <c r="BJH78" s="970"/>
      <c r="BJI78" s="970"/>
      <c r="BJJ78" s="970"/>
      <c r="BJK78" s="970"/>
      <c r="BJL78" s="970"/>
      <c r="BJM78" s="970" t="s">
        <v>15906</v>
      </c>
      <c r="BJN78" s="970"/>
      <c r="BJO78" s="970"/>
      <c r="BJP78" s="970"/>
      <c r="BJQ78" s="970"/>
      <c r="BJR78" s="970"/>
      <c r="BJS78" s="970"/>
      <c r="BJT78" s="970"/>
      <c r="BJU78" s="970" t="s">
        <v>15906</v>
      </c>
      <c r="BJV78" s="970"/>
      <c r="BJW78" s="970"/>
      <c r="BJX78" s="970"/>
      <c r="BJY78" s="970"/>
      <c r="BJZ78" s="970"/>
      <c r="BKA78" s="970"/>
      <c r="BKB78" s="970"/>
      <c r="BKC78" s="970" t="s">
        <v>15906</v>
      </c>
      <c r="BKD78" s="970"/>
      <c r="BKE78" s="970"/>
      <c r="BKF78" s="970"/>
      <c r="BKG78" s="970"/>
      <c r="BKH78" s="970"/>
      <c r="BKI78" s="970"/>
      <c r="BKJ78" s="970"/>
      <c r="BKK78" s="970" t="s">
        <v>15906</v>
      </c>
      <c r="BKL78" s="970"/>
      <c r="BKM78" s="970"/>
      <c r="BKN78" s="970"/>
      <c r="BKO78" s="970"/>
      <c r="BKP78" s="970"/>
      <c r="BKQ78" s="970"/>
      <c r="BKR78" s="970"/>
      <c r="BKS78" s="970" t="s">
        <v>15906</v>
      </c>
      <c r="BKT78" s="970"/>
      <c r="BKU78" s="970"/>
      <c r="BKV78" s="970"/>
      <c r="BKW78" s="970"/>
      <c r="BKX78" s="970"/>
      <c r="BKY78" s="970"/>
      <c r="BKZ78" s="970"/>
      <c r="BLA78" s="970" t="s">
        <v>15906</v>
      </c>
      <c r="BLB78" s="970"/>
      <c r="BLC78" s="970"/>
      <c r="BLD78" s="970"/>
      <c r="BLE78" s="970"/>
      <c r="BLF78" s="970"/>
      <c r="BLG78" s="970"/>
      <c r="BLH78" s="970"/>
      <c r="BLI78" s="970" t="s">
        <v>15906</v>
      </c>
      <c r="BLJ78" s="970"/>
      <c r="BLK78" s="970"/>
      <c r="BLL78" s="970"/>
      <c r="BLM78" s="970"/>
      <c r="BLN78" s="970"/>
      <c r="BLO78" s="970"/>
      <c r="BLP78" s="970"/>
      <c r="BLQ78" s="970" t="s">
        <v>15906</v>
      </c>
      <c r="BLR78" s="970"/>
      <c r="BLS78" s="970"/>
      <c r="BLT78" s="970"/>
      <c r="BLU78" s="970"/>
      <c r="BLV78" s="970"/>
      <c r="BLW78" s="970"/>
      <c r="BLX78" s="970"/>
      <c r="BLY78" s="970" t="s">
        <v>15906</v>
      </c>
      <c r="BLZ78" s="970"/>
      <c r="BMA78" s="970"/>
      <c r="BMB78" s="970"/>
      <c r="BMC78" s="970"/>
      <c r="BMD78" s="970"/>
      <c r="BME78" s="970"/>
      <c r="BMF78" s="970"/>
      <c r="BMG78" s="970" t="s">
        <v>15906</v>
      </c>
      <c r="BMH78" s="970"/>
      <c r="BMI78" s="970"/>
      <c r="BMJ78" s="970"/>
      <c r="BMK78" s="970"/>
      <c r="BML78" s="970"/>
      <c r="BMM78" s="970"/>
      <c r="BMN78" s="970"/>
      <c r="BMO78" s="970" t="s">
        <v>15906</v>
      </c>
      <c r="BMP78" s="970"/>
      <c r="BMQ78" s="970"/>
      <c r="BMR78" s="970"/>
      <c r="BMS78" s="970"/>
      <c r="BMT78" s="970"/>
      <c r="BMU78" s="970"/>
      <c r="BMV78" s="970"/>
      <c r="BMW78" s="970" t="s">
        <v>15906</v>
      </c>
      <c r="BMX78" s="970"/>
      <c r="BMY78" s="970"/>
      <c r="BMZ78" s="970"/>
      <c r="BNA78" s="970"/>
      <c r="BNB78" s="970"/>
      <c r="BNC78" s="970"/>
      <c r="BND78" s="970"/>
      <c r="BNE78" s="970" t="s">
        <v>15906</v>
      </c>
      <c r="BNF78" s="970"/>
      <c r="BNG78" s="970"/>
      <c r="BNH78" s="970"/>
      <c r="BNI78" s="970"/>
      <c r="BNJ78" s="970"/>
      <c r="BNK78" s="970"/>
      <c r="BNL78" s="970"/>
      <c r="BNM78" s="970" t="s">
        <v>15906</v>
      </c>
      <c r="BNN78" s="970"/>
      <c r="BNO78" s="970"/>
      <c r="BNP78" s="970"/>
      <c r="BNQ78" s="970"/>
      <c r="BNR78" s="970"/>
      <c r="BNS78" s="970"/>
      <c r="BNT78" s="970"/>
      <c r="BNU78" s="970" t="s">
        <v>15906</v>
      </c>
      <c r="BNV78" s="970"/>
      <c r="BNW78" s="970"/>
      <c r="BNX78" s="970"/>
      <c r="BNY78" s="970"/>
      <c r="BNZ78" s="970"/>
      <c r="BOA78" s="970"/>
      <c r="BOB78" s="970"/>
      <c r="BOC78" s="970" t="s">
        <v>15906</v>
      </c>
      <c r="BOD78" s="970"/>
      <c r="BOE78" s="970"/>
      <c r="BOF78" s="970"/>
      <c r="BOG78" s="970"/>
      <c r="BOH78" s="970"/>
      <c r="BOI78" s="970"/>
      <c r="BOJ78" s="970"/>
      <c r="BOK78" s="970" t="s">
        <v>15906</v>
      </c>
      <c r="BOL78" s="970"/>
      <c r="BOM78" s="970"/>
      <c r="BON78" s="970"/>
      <c r="BOO78" s="970"/>
      <c r="BOP78" s="970"/>
      <c r="BOQ78" s="970"/>
      <c r="BOR78" s="970"/>
      <c r="BOS78" s="970" t="s">
        <v>15906</v>
      </c>
      <c r="BOT78" s="970"/>
      <c r="BOU78" s="970"/>
      <c r="BOV78" s="970"/>
      <c r="BOW78" s="970"/>
      <c r="BOX78" s="970"/>
      <c r="BOY78" s="970"/>
      <c r="BOZ78" s="970"/>
      <c r="BPA78" s="970" t="s">
        <v>15906</v>
      </c>
      <c r="BPB78" s="970"/>
      <c r="BPC78" s="970"/>
      <c r="BPD78" s="970"/>
      <c r="BPE78" s="970"/>
      <c r="BPF78" s="970"/>
      <c r="BPG78" s="970"/>
      <c r="BPH78" s="970"/>
      <c r="BPI78" s="970" t="s">
        <v>15906</v>
      </c>
      <c r="BPJ78" s="970"/>
      <c r="BPK78" s="970"/>
      <c r="BPL78" s="970"/>
      <c r="BPM78" s="970"/>
      <c r="BPN78" s="970"/>
      <c r="BPO78" s="970"/>
      <c r="BPP78" s="970"/>
      <c r="BPQ78" s="970" t="s">
        <v>15906</v>
      </c>
      <c r="BPR78" s="970"/>
      <c r="BPS78" s="970"/>
      <c r="BPT78" s="970"/>
      <c r="BPU78" s="970"/>
      <c r="BPV78" s="970"/>
      <c r="BPW78" s="970"/>
      <c r="BPX78" s="970"/>
      <c r="BPY78" s="970" t="s">
        <v>15906</v>
      </c>
      <c r="BPZ78" s="970"/>
      <c r="BQA78" s="970"/>
      <c r="BQB78" s="970"/>
      <c r="BQC78" s="970"/>
      <c r="BQD78" s="970"/>
      <c r="BQE78" s="970"/>
      <c r="BQF78" s="970"/>
      <c r="BQG78" s="970" t="s">
        <v>15906</v>
      </c>
      <c r="BQH78" s="970"/>
      <c r="BQI78" s="970"/>
      <c r="BQJ78" s="970"/>
      <c r="BQK78" s="970"/>
      <c r="BQL78" s="970"/>
      <c r="BQM78" s="970"/>
      <c r="BQN78" s="970"/>
      <c r="BQO78" s="970" t="s">
        <v>15906</v>
      </c>
      <c r="BQP78" s="970"/>
      <c r="BQQ78" s="970"/>
      <c r="BQR78" s="970"/>
      <c r="BQS78" s="970"/>
      <c r="BQT78" s="970"/>
      <c r="BQU78" s="970"/>
      <c r="BQV78" s="970"/>
      <c r="BQW78" s="970" t="s">
        <v>15906</v>
      </c>
      <c r="BQX78" s="970"/>
      <c r="BQY78" s="970"/>
      <c r="BQZ78" s="970"/>
      <c r="BRA78" s="970"/>
      <c r="BRB78" s="970"/>
      <c r="BRC78" s="970"/>
      <c r="BRD78" s="970"/>
      <c r="BRE78" s="970" t="s">
        <v>15906</v>
      </c>
      <c r="BRF78" s="970"/>
      <c r="BRG78" s="970"/>
      <c r="BRH78" s="970"/>
      <c r="BRI78" s="970"/>
      <c r="BRJ78" s="970"/>
      <c r="BRK78" s="970"/>
      <c r="BRL78" s="970"/>
      <c r="BRM78" s="970" t="s">
        <v>15906</v>
      </c>
      <c r="BRN78" s="970"/>
      <c r="BRO78" s="970"/>
      <c r="BRP78" s="970"/>
      <c r="BRQ78" s="970"/>
      <c r="BRR78" s="970"/>
      <c r="BRS78" s="970"/>
      <c r="BRT78" s="970"/>
      <c r="BRU78" s="970" t="s">
        <v>15906</v>
      </c>
      <c r="BRV78" s="970"/>
      <c r="BRW78" s="970"/>
      <c r="BRX78" s="970"/>
      <c r="BRY78" s="970"/>
      <c r="BRZ78" s="970"/>
      <c r="BSA78" s="970"/>
      <c r="BSB78" s="970"/>
      <c r="BSC78" s="970" t="s">
        <v>15906</v>
      </c>
      <c r="BSD78" s="970"/>
      <c r="BSE78" s="970"/>
      <c r="BSF78" s="970"/>
      <c r="BSG78" s="970"/>
      <c r="BSH78" s="970"/>
      <c r="BSI78" s="970"/>
      <c r="BSJ78" s="970"/>
      <c r="BSK78" s="970" t="s">
        <v>15906</v>
      </c>
      <c r="BSL78" s="970"/>
      <c r="BSM78" s="970"/>
      <c r="BSN78" s="970"/>
      <c r="BSO78" s="970"/>
      <c r="BSP78" s="970"/>
      <c r="BSQ78" s="970"/>
      <c r="BSR78" s="970"/>
      <c r="BSS78" s="970" t="s">
        <v>15906</v>
      </c>
      <c r="BST78" s="970"/>
      <c r="BSU78" s="970"/>
      <c r="BSV78" s="970"/>
      <c r="BSW78" s="970"/>
      <c r="BSX78" s="970"/>
      <c r="BSY78" s="970"/>
      <c r="BSZ78" s="970"/>
      <c r="BTA78" s="970" t="s">
        <v>15906</v>
      </c>
      <c r="BTB78" s="970"/>
      <c r="BTC78" s="970"/>
      <c r="BTD78" s="970"/>
      <c r="BTE78" s="970"/>
      <c r="BTF78" s="970"/>
      <c r="BTG78" s="970"/>
      <c r="BTH78" s="970"/>
      <c r="BTI78" s="970" t="s">
        <v>15906</v>
      </c>
      <c r="BTJ78" s="970"/>
      <c r="BTK78" s="970"/>
      <c r="BTL78" s="970"/>
      <c r="BTM78" s="970"/>
      <c r="BTN78" s="970"/>
      <c r="BTO78" s="970"/>
      <c r="BTP78" s="970"/>
      <c r="BTQ78" s="970" t="s">
        <v>15906</v>
      </c>
      <c r="BTR78" s="970"/>
      <c r="BTS78" s="970"/>
      <c r="BTT78" s="970"/>
      <c r="BTU78" s="970"/>
      <c r="BTV78" s="970"/>
      <c r="BTW78" s="970"/>
      <c r="BTX78" s="970"/>
      <c r="BTY78" s="970" t="s">
        <v>15906</v>
      </c>
      <c r="BTZ78" s="970"/>
      <c r="BUA78" s="970"/>
      <c r="BUB78" s="970"/>
      <c r="BUC78" s="970"/>
      <c r="BUD78" s="970"/>
      <c r="BUE78" s="970"/>
      <c r="BUF78" s="970"/>
      <c r="BUG78" s="970" t="s">
        <v>15906</v>
      </c>
      <c r="BUH78" s="970"/>
      <c r="BUI78" s="970"/>
      <c r="BUJ78" s="970"/>
      <c r="BUK78" s="970"/>
      <c r="BUL78" s="970"/>
      <c r="BUM78" s="970"/>
      <c r="BUN78" s="970"/>
      <c r="BUO78" s="970" t="s">
        <v>15906</v>
      </c>
      <c r="BUP78" s="970"/>
      <c r="BUQ78" s="970"/>
      <c r="BUR78" s="970"/>
      <c r="BUS78" s="970"/>
      <c r="BUT78" s="970"/>
      <c r="BUU78" s="970"/>
      <c r="BUV78" s="970"/>
      <c r="BUW78" s="970" t="s">
        <v>15906</v>
      </c>
      <c r="BUX78" s="970"/>
      <c r="BUY78" s="970"/>
      <c r="BUZ78" s="970"/>
      <c r="BVA78" s="970"/>
      <c r="BVB78" s="970"/>
      <c r="BVC78" s="970"/>
      <c r="BVD78" s="970"/>
      <c r="BVE78" s="970" t="s">
        <v>15906</v>
      </c>
      <c r="BVF78" s="970"/>
      <c r="BVG78" s="970"/>
      <c r="BVH78" s="970"/>
      <c r="BVI78" s="970"/>
      <c r="BVJ78" s="970"/>
      <c r="BVK78" s="970"/>
      <c r="BVL78" s="970"/>
      <c r="BVM78" s="970" t="s">
        <v>15906</v>
      </c>
      <c r="BVN78" s="970"/>
      <c r="BVO78" s="970"/>
      <c r="BVP78" s="970"/>
      <c r="BVQ78" s="970"/>
      <c r="BVR78" s="970"/>
      <c r="BVS78" s="970"/>
      <c r="BVT78" s="970"/>
      <c r="BVU78" s="970" t="s">
        <v>15906</v>
      </c>
      <c r="BVV78" s="970"/>
      <c r="BVW78" s="970"/>
      <c r="BVX78" s="970"/>
      <c r="BVY78" s="970"/>
      <c r="BVZ78" s="970"/>
      <c r="BWA78" s="970"/>
      <c r="BWB78" s="970"/>
      <c r="BWC78" s="970" t="s">
        <v>15906</v>
      </c>
      <c r="BWD78" s="970"/>
      <c r="BWE78" s="970"/>
      <c r="BWF78" s="970"/>
      <c r="BWG78" s="970"/>
      <c r="BWH78" s="970"/>
      <c r="BWI78" s="970"/>
      <c r="BWJ78" s="970"/>
      <c r="BWK78" s="970" t="s">
        <v>15906</v>
      </c>
      <c r="BWL78" s="970"/>
      <c r="BWM78" s="970"/>
      <c r="BWN78" s="970"/>
      <c r="BWO78" s="970"/>
      <c r="BWP78" s="970"/>
      <c r="BWQ78" s="970"/>
      <c r="BWR78" s="970"/>
      <c r="BWS78" s="970" t="s">
        <v>15906</v>
      </c>
      <c r="BWT78" s="970"/>
      <c r="BWU78" s="970"/>
      <c r="BWV78" s="970"/>
      <c r="BWW78" s="970"/>
      <c r="BWX78" s="970"/>
      <c r="BWY78" s="970"/>
      <c r="BWZ78" s="970"/>
      <c r="BXA78" s="970" t="s">
        <v>15906</v>
      </c>
      <c r="BXB78" s="970"/>
      <c r="BXC78" s="970"/>
      <c r="BXD78" s="970"/>
      <c r="BXE78" s="970"/>
      <c r="BXF78" s="970"/>
      <c r="BXG78" s="970"/>
      <c r="BXH78" s="970"/>
      <c r="BXI78" s="970" t="s">
        <v>15906</v>
      </c>
      <c r="BXJ78" s="970"/>
      <c r="BXK78" s="970"/>
      <c r="BXL78" s="970"/>
      <c r="BXM78" s="970"/>
      <c r="BXN78" s="970"/>
      <c r="BXO78" s="970"/>
      <c r="BXP78" s="970"/>
      <c r="BXQ78" s="970" t="s">
        <v>15906</v>
      </c>
      <c r="BXR78" s="970"/>
      <c r="BXS78" s="970"/>
      <c r="BXT78" s="970"/>
      <c r="BXU78" s="970"/>
      <c r="BXV78" s="970"/>
      <c r="BXW78" s="970"/>
      <c r="BXX78" s="970"/>
      <c r="BXY78" s="970" t="s">
        <v>15906</v>
      </c>
      <c r="BXZ78" s="970"/>
      <c r="BYA78" s="970"/>
      <c r="BYB78" s="970"/>
      <c r="BYC78" s="970"/>
      <c r="BYD78" s="970"/>
      <c r="BYE78" s="970"/>
      <c r="BYF78" s="970"/>
      <c r="BYG78" s="970" t="s">
        <v>15906</v>
      </c>
      <c r="BYH78" s="970"/>
      <c r="BYI78" s="970"/>
      <c r="BYJ78" s="970"/>
      <c r="BYK78" s="970"/>
      <c r="BYL78" s="970"/>
      <c r="BYM78" s="970"/>
      <c r="BYN78" s="970"/>
      <c r="BYO78" s="970" t="s">
        <v>15906</v>
      </c>
      <c r="BYP78" s="970"/>
      <c r="BYQ78" s="970"/>
      <c r="BYR78" s="970"/>
      <c r="BYS78" s="970"/>
      <c r="BYT78" s="970"/>
      <c r="BYU78" s="970"/>
      <c r="BYV78" s="970"/>
      <c r="BYW78" s="970" t="s">
        <v>15906</v>
      </c>
      <c r="BYX78" s="970"/>
      <c r="BYY78" s="970"/>
      <c r="BYZ78" s="970"/>
      <c r="BZA78" s="970"/>
      <c r="BZB78" s="970"/>
      <c r="BZC78" s="970"/>
      <c r="BZD78" s="970"/>
      <c r="BZE78" s="970" t="s">
        <v>15906</v>
      </c>
      <c r="BZF78" s="970"/>
      <c r="BZG78" s="970"/>
      <c r="BZH78" s="970"/>
      <c r="BZI78" s="970"/>
      <c r="BZJ78" s="970"/>
      <c r="BZK78" s="970"/>
      <c r="BZL78" s="970"/>
      <c r="BZM78" s="970" t="s">
        <v>15906</v>
      </c>
      <c r="BZN78" s="970"/>
      <c r="BZO78" s="970"/>
      <c r="BZP78" s="970"/>
      <c r="BZQ78" s="970"/>
      <c r="BZR78" s="970"/>
      <c r="BZS78" s="970"/>
      <c r="BZT78" s="970"/>
      <c r="BZU78" s="970" t="s">
        <v>15906</v>
      </c>
      <c r="BZV78" s="970"/>
      <c r="BZW78" s="970"/>
      <c r="BZX78" s="970"/>
      <c r="BZY78" s="970"/>
      <c r="BZZ78" s="970"/>
      <c r="CAA78" s="970"/>
      <c r="CAB78" s="970"/>
      <c r="CAC78" s="970" t="s">
        <v>15906</v>
      </c>
      <c r="CAD78" s="970"/>
      <c r="CAE78" s="970"/>
      <c r="CAF78" s="970"/>
      <c r="CAG78" s="970"/>
      <c r="CAH78" s="970"/>
      <c r="CAI78" s="970"/>
      <c r="CAJ78" s="970"/>
      <c r="CAK78" s="970" t="s">
        <v>15906</v>
      </c>
      <c r="CAL78" s="970"/>
      <c r="CAM78" s="970"/>
      <c r="CAN78" s="970"/>
      <c r="CAO78" s="970"/>
      <c r="CAP78" s="970"/>
      <c r="CAQ78" s="970"/>
      <c r="CAR78" s="970"/>
      <c r="CAS78" s="970" t="s">
        <v>15906</v>
      </c>
      <c r="CAT78" s="970"/>
      <c r="CAU78" s="970"/>
      <c r="CAV78" s="970"/>
      <c r="CAW78" s="970"/>
      <c r="CAX78" s="970"/>
      <c r="CAY78" s="970"/>
      <c r="CAZ78" s="970"/>
      <c r="CBA78" s="970" t="s">
        <v>15906</v>
      </c>
      <c r="CBB78" s="970"/>
      <c r="CBC78" s="970"/>
      <c r="CBD78" s="970"/>
      <c r="CBE78" s="970"/>
      <c r="CBF78" s="970"/>
      <c r="CBG78" s="970"/>
      <c r="CBH78" s="970"/>
      <c r="CBI78" s="970" t="s">
        <v>15906</v>
      </c>
      <c r="CBJ78" s="970"/>
      <c r="CBK78" s="970"/>
      <c r="CBL78" s="970"/>
      <c r="CBM78" s="970"/>
      <c r="CBN78" s="970"/>
      <c r="CBO78" s="970"/>
      <c r="CBP78" s="970"/>
      <c r="CBQ78" s="970" t="s">
        <v>15906</v>
      </c>
      <c r="CBR78" s="970"/>
      <c r="CBS78" s="970"/>
      <c r="CBT78" s="970"/>
      <c r="CBU78" s="970"/>
      <c r="CBV78" s="970"/>
      <c r="CBW78" s="970"/>
      <c r="CBX78" s="970"/>
      <c r="CBY78" s="970" t="s">
        <v>15906</v>
      </c>
      <c r="CBZ78" s="970"/>
      <c r="CCA78" s="970"/>
      <c r="CCB78" s="970"/>
      <c r="CCC78" s="970"/>
      <c r="CCD78" s="970"/>
      <c r="CCE78" s="970"/>
      <c r="CCF78" s="970"/>
      <c r="CCG78" s="970" t="s">
        <v>15906</v>
      </c>
      <c r="CCH78" s="970"/>
      <c r="CCI78" s="970"/>
      <c r="CCJ78" s="970"/>
      <c r="CCK78" s="970"/>
      <c r="CCL78" s="970"/>
      <c r="CCM78" s="970"/>
      <c r="CCN78" s="970"/>
      <c r="CCO78" s="970" t="s">
        <v>15906</v>
      </c>
      <c r="CCP78" s="970"/>
      <c r="CCQ78" s="970"/>
      <c r="CCR78" s="970"/>
      <c r="CCS78" s="970"/>
      <c r="CCT78" s="970"/>
      <c r="CCU78" s="970"/>
      <c r="CCV78" s="970"/>
      <c r="CCW78" s="970" t="s">
        <v>15906</v>
      </c>
      <c r="CCX78" s="970"/>
      <c r="CCY78" s="970"/>
      <c r="CCZ78" s="970"/>
      <c r="CDA78" s="970"/>
      <c r="CDB78" s="970"/>
      <c r="CDC78" s="970"/>
      <c r="CDD78" s="970"/>
      <c r="CDE78" s="970" t="s">
        <v>15906</v>
      </c>
      <c r="CDF78" s="970"/>
      <c r="CDG78" s="970"/>
      <c r="CDH78" s="970"/>
      <c r="CDI78" s="970"/>
      <c r="CDJ78" s="970"/>
      <c r="CDK78" s="970"/>
      <c r="CDL78" s="970"/>
      <c r="CDM78" s="970" t="s">
        <v>15906</v>
      </c>
      <c r="CDN78" s="970"/>
      <c r="CDO78" s="970"/>
      <c r="CDP78" s="970"/>
      <c r="CDQ78" s="970"/>
      <c r="CDR78" s="970"/>
      <c r="CDS78" s="970"/>
      <c r="CDT78" s="970"/>
      <c r="CDU78" s="970" t="s">
        <v>15906</v>
      </c>
      <c r="CDV78" s="970"/>
      <c r="CDW78" s="970"/>
      <c r="CDX78" s="970"/>
      <c r="CDY78" s="970"/>
      <c r="CDZ78" s="970"/>
      <c r="CEA78" s="970"/>
      <c r="CEB78" s="970"/>
      <c r="CEC78" s="970" t="s">
        <v>15906</v>
      </c>
      <c r="CED78" s="970"/>
      <c r="CEE78" s="970"/>
      <c r="CEF78" s="970"/>
      <c r="CEG78" s="970"/>
      <c r="CEH78" s="970"/>
      <c r="CEI78" s="970"/>
      <c r="CEJ78" s="970"/>
      <c r="CEK78" s="970" t="s">
        <v>15906</v>
      </c>
      <c r="CEL78" s="970"/>
      <c r="CEM78" s="970"/>
      <c r="CEN78" s="970"/>
      <c r="CEO78" s="970"/>
      <c r="CEP78" s="970"/>
      <c r="CEQ78" s="970"/>
      <c r="CER78" s="970"/>
      <c r="CES78" s="970" t="s">
        <v>15906</v>
      </c>
      <c r="CET78" s="970"/>
      <c r="CEU78" s="970"/>
      <c r="CEV78" s="970"/>
      <c r="CEW78" s="970"/>
      <c r="CEX78" s="970"/>
      <c r="CEY78" s="970"/>
      <c r="CEZ78" s="970"/>
      <c r="CFA78" s="970" t="s">
        <v>15906</v>
      </c>
      <c r="CFB78" s="970"/>
      <c r="CFC78" s="970"/>
      <c r="CFD78" s="970"/>
      <c r="CFE78" s="970"/>
      <c r="CFF78" s="970"/>
      <c r="CFG78" s="970"/>
      <c r="CFH78" s="970"/>
      <c r="CFI78" s="970" t="s">
        <v>15906</v>
      </c>
      <c r="CFJ78" s="970"/>
      <c r="CFK78" s="970"/>
      <c r="CFL78" s="970"/>
      <c r="CFM78" s="970"/>
      <c r="CFN78" s="970"/>
      <c r="CFO78" s="970"/>
      <c r="CFP78" s="970"/>
      <c r="CFQ78" s="970" t="s">
        <v>15906</v>
      </c>
      <c r="CFR78" s="970"/>
      <c r="CFS78" s="970"/>
      <c r="CFT78" s="970"/>
      <c r="CFU78" s="970"/>
      <c r="CFV78" s="970"/>
      <c r="CFW78" s="970"/>
      <c r="CFX78" s="970"/>
      <c r="CFY78" s="970" t="s">
        <v>15906</v>
      </c>
      <c r="CFZ78" s="970"/>
      <c r="CGA78" s="970"/>
      <c r="CGB78" s="970"/>
      <c r="CGC78" s="970"/>
      <c r="CGD78" s="970"/>
      <c r="CGE78" s="970"/>
      <c r="CGF78" s="970"/>
      <c r="CGG78" s="970" t="s">
        <v>15906</v>
      </c>
      <c r="CGH78" s="970"/>
      <c r="CGI78" s="970"/>
      <c r="CGJ78" s="970"/>
      <c r="CGK78" s="970"/>
      <c r="CGL78" s="970"/>
      <c r="CGM78" s="970"/>
      <c r="CGN78" s="970"/>
      <c r="CGO78" s="970" t="s">
        <v>15906</v>
      </c>
      <c r="CGP78" s="970"/>
      <c r="CGQ78" s="970"/>
      <c r="CGR78" s="970"/>
      <c r="CGS78" s="970"/>
      <c r="CGT78" s="970"/>
      <c r="CGU78" s="970"/>
      <c r="CGV78" s="970"/>
      <c r="CGW78" s="970" t="s">
        <v>15906</v>
      </c>
      <c r="CGX78" s="970"/>
      <c r="CGY78" s="970"/>
      <c r="CGZ78" s="970"/>
      <c r="CHA78" s="970"/>
      <c r="CHB78" s="970"/>
      <c r="CHC78" s="970"/>
      <c r="CHD78" s="970"/>
      <c r="CHE78" s="970" t="s">
        <v>15906</v>
      </c>
      <c r="CHF78" s="970"/>
      <c r="CHG78" s="970"/>
      <c r="CHH78" s="970"/>
      <c r="CHI78" s="970"/>
      <c r="CHJ78" s="970"/>
      <c r="CHK78" s="970"/>
      <c r="CHL78" s="970"/>
      <c r="CHM78" s="970" t="s">
        <v>15906</v>
      </c>
      <c r="CHN78" s="970"/>
      <c r="CHO78" s="970"/>
      <c r="CHP78" s="970"/>
      <c r="CHQ78" s="970"/>
      <c r="CHR78" s="970"/>
      <c r="CHS78" s="970"/>
      <c r="CHT78" s="970"/>
      <c r="CHU78" s="970" t="s">
        <v>15906</v>
      </c>
      <c r="CHV78" s="970"/>
      <c r="CHW78" s="970"/>
      <c r="CHX78" s="970"/>
      <c r="CHY78" s="970"/>
      <c r="CHZ78" s="970"/>
      <c r="CIA78" s="970"/>
      <c r="CIB78" s="970"/>
      <c r="CIC78" s="970" t="s">
        <v>15906</v>
      </c>
      <c r="CID78" s="970"/>
      <c r="CIE78" s="970"/>
      <c r="CIF78" s="970"/>
      <c r="CIG78" s="970"/>
      <c r="CIH78" s="970"/>
      <c r="CII78" s="970"/>
      <c r="CIJ78" s="970"/>
      <c r="CIK78" s="970" t="s">
        <v>15906</v>
      </c>
      <c r="CIL78" s="970"/>
      <c r="CIM78" s="970"/>
      <c r="CIN78" s="970"/>
      <c r="CIO78" s="970"/>
      <c r="CIP78" s="970"/>
      <c r="CIQ78" s="970"/>
      <c r="CIR78" s="970"/>
      <c r="CIS78" s="970" t="s">
        <v>15906</v>
      </c>
      <c r="CIT78" s="970"/>
      <c r="CIU78" s="970"/>
      <c r="CIV78" s="970"/>
      <c r="CIW78" s="970"/>
      <c r="CIX78" s="970"/>
      <c r="CIY78" s="970"/>
      <c r="CIZ78" s="970"/>
      <c r="CJA78" s="970" t="s">
        <v>15906</v>
      </c>
      <c r="CJB78" s="970"/>
      <c r="CJC78" s="970"/>
      <c r="CJD78" s="970"/>
      <c r="CJE78" s="970"/>
      <c r="CJF78" s="970"/>
      <c r="CJG78" s="970"/>
      <c r="CJH78" s="970"/>
      <c r="CJI78" s="970" t="s">
        <v>15906</v>
      </c>
      <c r="CJJ78" s="970"/>
      <c r="CJK78" s="970"/>
      <c r="CJL78" s="970"/>
      <c r="CJM78" s="970"/>
      <c r="CJN78" s="970"/>
      <c r="CJO78" s="970"/>
      <c r="CJP78" s="970"/>
      <c r="CJQ78" s="970" t="s">
        <v>15906</v>
      </c>
      <c r="CJR78" s="970"/>
      <c r="CJS78" s="970"/>
      <c r="CJT78" s="970"/>
      <c r="CJU78" s="970"/>
      <c r="CJV78" s="970"/>
      <c r="CJW78" s="970"/>
      <c r="CJX78" s="970"/>
      <c r="CJY78" s="970" t="s">
        <v>15906</v>
      </c>
      <c r="CJZ78" s="970"/>
      <c r="CKA78" s="970"/>
      <c r="CKB78" s="970"/>
      <c r="CKC78" s="970"/>
      <c r="CKD78" s="970"/>
      <c r="CKE78" s="970"/>
      <c r="CKF78" s="970"/>
      <c r="CKG78" s="970" t="s">
        <v>15906</v>
      </c>
      <c r="CKH78" s="970"/>
      <c r="CKI78" s="970"/>
      <c r="CKJ78" s="970"/>
      <c r="CKK78" s="970"/>
      <c r="CKL78" s="970"/>
      <c r="CKM78" s="970"/>
      <c r="CKN78" s="970"/>
      <c r="CKO78" s="970" t="s">
        <v>15906</v>
      </c>
      <c r="CKP78" s="970"/>
      <c r="CKQ78" s="970"/>
      <c r="CKR78" s="970"/>
      <c r="CKS78" s="970"/>
      <c r="CKT78" s="970"/>
      <c r="CKU78" s="970"/>
      <c r="CKV78" s="970"/>
      <c r="CKW78" s="970" t="s">
        <v>15906</v>
      </c>
      <c r="CKX78" s="970"/>
      <c r="CKY78" s="970"/>
      <c r="CKZ78" s="970"/>
      <c r="CLA78" s="970"/>
      <c r="CLB78" s="970"/>
      <c r="CLC78" s="970"/>
      <c r="CLD78" s="970"/>
      <c r="CLE78" s="970" t="s">
        <v>15906</v>
      </c>
      <c r="CLF78" s="970"/>
      <c r="CLG78" s="970"/>
      <c r="CLH78" s="970"/>
      <c r="CLI78" s="970"/>
      <c r="CLJ78" s="970"/>
      <c r="CLK78" s="970"/>
      <c r="CLL78" s="970"/>
      <c r="CLM78" s="970" t="s">
        <v>15906</v>
      </c>
      <c r="CLN78" s="970"/>
      <c r="CLO78" s="970"/>
      <c r="CLP78" s="970"/>
      <c r="CLQ78" s="970"/>
      <c r="CLR78" s="970"/>
      <c r="CLS78" s="970"/>
      <c r="CLT78" s="970"/>
      <c r="CLU78" s="970" t="s">
        <v>15906</v>
      </c>
      <c r="CLV78" s="970"/>
      <c r="CLW78" s="970"/>
      <c r="CLX78" s="970"/>
      <c r="CLY78" s="970"/>
      <c r="CLZ78" s="970"/>
      <c r="CMA78" s="970"/>
      <c r="CMB78" s="970"/>
      <c r="CMC78" s="970" t="s">
        <v>15906</v>
      </c>
      <c r="CMD78" s="970"/>
      <c r="CME78" s="970"/>
      <c r="CMF78" s="970"/>
      <c r="CMG78" s="970"/>
      <c r="CMH78" s="970"/>
      <c r="CMI78" s="970"/>
      <c r="CMJ78" s="970"/>
      <c r="CMK78" s="970" t="s">
        <v>15906</v>
      </c>
      <c r="CML78" s="970"/>
      <c r="CMM78" s="970"/>
      <c r="CMN78" s="970"/>
      <c r="CMO78" s="970"/>
      <c r="CMP78" s="970"/>
      <c r="CMQ78" s="970"/>
      <c r="CMR78" s="970"/>
      <c r="CMS78" s="970" t="s">
        <v>15906</v>
      </c>
      <c r="CMT78" s="970"/>
      <c r="CMU78" s="970"/>
      <c r="CMV78" s="970"/>
      <c r="CMW78" s="970"/>
      <c r="CMX78" s="970"/>
      <c r="CMY78" s="970"/>
      <c r="CMZ78" s="970"/>
      <c r="CNA78" s="970" t="s">
        <v>15906</v>
      </c>
      <c r="CNB78" s="970"/>
      <c r="CNC78" s="970"/>
      <c r="CND78" s="970"/>
      <c r="CNE78" s="970"/>
      <c r="CNF78" s="970"/>
      <c r="CNG78" s="970"/>
      <c r="CNH78" s="970"/>
      <c r="CNI78" s="970" t="s">
        <v>15906</v>
      </c>
      <c r="CNJ78" s="970"/>
      <c r="CNK78" s="970"/>
      <c r="CNL78" s="970"/>
      <c r="CNM78" s="970"/>
      <c r="CNN78" s="970"/>
      <c r="CNO78" s="970"/>
      <c r="CNP78" s="970"/>
      <c r="CNQ78" s="970" t="s">
        <v>15906</v>
      </c>
      <c r="CNR78" s="970"/>
      <c r="CNS78" s="970"/>
      <c r="CNT78" s="970"/>
      <c r="CNU78" s="970"/>
      <c r="CNV78" s="970"/>
      <c r="CNW78" s="970"/>
      <c r="CNX78" s="970"/>
      <c r="CNY78" s="970" t="s">
        <v>15906</v>
      </c>
      <c r="CNZ78" s="970"/>
      <c r="COA78" s="970"/>
      <c r="COB78" s="970"/>
      <c r="COC78" s="970"/>
      <c r="COD78" s="970"/>
      <c r="COE78" s="970"/>
      <c r="COF78" s="970"/>
      <c r="COG78" s="970" t="s">
        <v>15906</v>
      </c>
      <c r="COH78" s="970"/>
      <c r="COI78" s="970"/>
      <c r="COJ78" s="970"/>
      <c r="COK78" s="970"/>
      <c r="COL78" s="970"/>
      <c r="COM78" s="970"/>
      <c r="CON78" s="970"/>
      <c r="COO78" s="970" t="s">
        <v>15906</v>
      </c>
      <c r="COP78" s="970"/>
      <c r="COQ78" s="970"/>
      <c r="COR78" s="970"/>
      <c r="COS78" s="970"/>
      <c r="COT78" s="970"/>
      <c r="COU78" s="970"/>
      <c r="COV78" s="970"/>
      <c r="COW78" s="970" t="s">
        <v>15906</v>
      </c>
      <c r="COX78" s="970"/>
      <c r="COY78" s="970"/>
      <c r="COZ78" s="970"/>
      <c r="CPA78" s="970"/>
      <c r="CPB78" s="970"/>
      <c r="CPC78" s="970"/>
      <c r="CPD78" s="970"/>
      <c r="CPE78" s="970" t="s">
        <v>15906</v>
      </c>
      <c r="CPF78" s="970"/>
      <c r="CPG78" s="970"/>
      <c r="CPH78" s="970"/>
      <c r="CPI78" s="970"/>
      <c r="CPJ78" s="970"/>
      <c r="CPK78" s="970"/>
      <c r="CPL78" s="970"/>
      <c r="CPM78" s="970" t="s">
        <v>15906</v>
      </c>
      <c r="CPN78" s="970"/>
      <c r="CPO78" s="970"/>
      <c r="CPP78" s="970"/>
      <c r="CPQ78" s="970"/>
      <c r="CPR78" s="970"/>
      <c r="CPS78" s="970"/>
      <c r="CPT78" s="970"/>
      <c r="CPU78" s="970" t="s">
        <v>15906</v>
      </c>
      <c r="CPV78" s="970"/>
      <c r="CPW78" s="970"/>
      <c r="CPX78" s="970"/>
      <c r="CPY78" s="970"/>
      <c r="CPZ78" s="970"/>
      <c r="CQA78" s="970"/>
      <c r="CQB78" s="970"/>
      <c r="CQC78" s="970" t="s">
        <v>15906</v>
      </c>
      <c r="CQD78" s="970"/>
      <c r="CQE78" s="970"/>
      <c r="CQF78" s="970"/>
      <c r="CQG78" s="970"/>
      <c r="CQH78" s="970"/>
      <c r="CQI78" s="970"/>
      <c r="CQJ78" s="970"/>
      <c r="CQK78" s="970" t="s">
        <v>15906</v>
      </c>
      <c r="CQL78" s="970"/>
      <c r="CQM78" s="970"/>
      <c r="CQN78" s="970"/>
      <c r="CQO78" s="970"/>
      <c r="CQP78" s="970"/>
      <c r="CQQ78" s="970"/>
      <c r="CQR78" s="970"/>
      <c r="CQS78" s="970" t="s">
        <v>15906</v>
      </c>
      <c r="CQT78" s="970"/>
      <c r="CQU78" s="970"/>
      <c r="CQV78" s="970"/>
      <c r="CQW78" s="970"/>
      <c r="CQX78" s="970"/>
      <c r="CQY78" s="970"/>
      <c r="CQZ78" s="970"/>
      <c r="CRA78" s="970" t="s">
        <v>15906</v>
      </c>
      <c r="CRB78" s="970"/>
      <c r="CRC78" s="970"/>
      <c r="CRD78" s="970"/>
      <c r="CRE78" s="970"/>
      <c r="CRF78" s="970"/>
      <c r="CRG78" s="970"/>
      <c r="CRH78" s="970"/>
      <c r="CRI78" s="970" t="s">
        <v>15906</v>
      </c>
      <c r="CRJ78" s="970"/>
      <c r="CRK78" s="970"/>
      <c r="CRL78" s="970"/>
      <c r="CRM78" s="970"/>
      <c r="CRN78" s="970"/>
      <c r="CRO78" s="970"/>
      <c r="CRP78" s="970"/>
      <c r="CRQ78" s="970" t="s">
        <v>15906</v>
      </c>
      <c r="CRR78" s="970"/>
      <c r="CRS78" s="970"/>
      <c r="CRT78" s="970"/>
      <c r="CRU78" s="970"/>
      <c r="CRV78" s="970"/>
      <c r="CRW78" s="970"/>
      <c r="CRX78" s="970"/>
      <c r="CRY78" s="970" t="s">
        <v>15906</v>
      </c>
      <c r="CRZ78" s="970"/>
      <c r="CSA78" s="970"/>
      <c r="CSB78" s="970"/>
      <c r="CSC78" s="970"/>
      <c r="CSD78" s="970"/>
      <c r="CSE78" s="970"/>
      <c r="CSF78" s="970"/>
      <c r="CSG78" s="970" t="s">
        <v>15906</v>
      </c>
      <c r="CSH78" s="970"/>
      <c r="CSI78" s="970"/>
      <c r="CSJ78" s="970"/>
      <c r="CSK78" s="970"/>
      <c r="CSL78" s="970"/>
      <c r="CSM78" s="970"/>
      <c r="CSN78" s="970"/>
      <c r="CSO78" s="970" t="s">
        <v>15906</v>
      </c>
      <c r="CSP78" s="970"/>
      <c r="CSQ78" s="970"/>
      <c r="CSR78" s="970"/>
      <c r="CSS78" s="970"/>
      <c r="CST78" s="970"/>
      <c r="CSU78" s="970"/>
      <c r="CSV78" s="970"/>
      <c r="CSW78" s="970" t="s">
        <v>15906</v>
      </c>
      <c r="CSX78" s="970"/>
      <c r="CSY78" s="970"/>
      <c r="CSZ78" s="970"/>
      <c r="CTA78" s="970"/>
      <c r="CTB78" s="970"/>
      <c r="CTC78" s="970"/>
      <c r="CTD78" s="970"/>
      <c r="CTE78" s="970" t="s">
        <v>15906</v>
      </c>
      <c r="CTF78" s="970"/>
      <c r="CTG78" s="970"/>
      <c r="CTH78" s="970"/>
      <c r="CTI78" s="970"/>
      <c r="CTJ78" s="970"/>
      <c r="CTK78" s="970"/>
      <c r="CTL78" s="970"/>
      <c r="CTM78" s="970" t="s">
        <v>15906</v>
      </c>
      <c r="CTN78" s="970"/>
      <c r="CTO78" s="970"/>
      <c r="CTP78" s="970"/>
      <c r="CTQ78" s="970"/>
      <c r="CTR78" s="970"/>
      <c r="CTS78" s="970"/>
      <c r="CTT78" s="970"/>
      <c r="CTU78" s="970" t="s">
        <v>15906</v>
      </c>
      <c r="CTV78" s="970"/>
      <c r="CTW78" s="970"/>
      <c r="CTX78" s="970"/>
      <c r="CTY78" s="970"/>
      <c r="CTZ78" s="970"/>
      <c r="CUA78" s="970"/>
      <c r="CUB78" s="970"/>
      <c r="CUC78" s="970" t="s">
        <v>15906</v>
      </c>
      <c r="CUD78" s="970"/>
      <c r="CUE78" s="970"/>
      <c r="CUF78" s="970"/>
      <c r="CUG78" s="970"/>
      <c r="CUH78" s="970"/>
      <c r="CUI78" s="970"/>
      <c r="CUJ78" s="970"/>
      <c r="CUK78" s="970" t="s">
        <v>15906</v>
      </c>
      <c r="CUL78" s="970"/>
      <c r="CUM78" s="970"/>
      <c r="CUN78" s="970"/>
      <c r="CUO78" s="970"/>
      <c r="CUP78" s="970"/>
      <c r="CUQ78" s="970"/>
      <c r="CUR78" s="970"/>
      <c r="CUS78" s="970" t="s">
        <v>15906</v>
      </c>
      <c r="CUT78" s="970"/>
      <c r="CUU78" s="970"/>
      <c r="CUV78" s="970"/>
      <c r="CUW78" s="970"/>
      <c r="CUX78" s="970"/>
      <c r="CUY78" s="970"/>
      <c r="CUZ78" s="970"/>
      <c r="CVA78" s="970" t="s">
        <v>15906</v>
      </c>
      <c r="CVB78" s="970"/>
      <c r="CVC78" s="970"/>
      <c r="CVD78" s="970"/>
      <c r="CVE78" s="970"/>
      <c r="CVF78" s="970"/>
      <c r="CVG78" s="970"/>
      <c r="CVH78" s="970"/>
      <c r="CVI78" s="970" t="s">
        <v>15906</v>
      </c>
      <c r="CVJ78" s="970"/>
      <c r="CVK78" s="970"/>
      <c r="CVL78" s="970"/>
      <c r="CVM78" s="970"/>
      <c r="CVN78" s="970"/>
      <c r="CVO78" s="970"/>
      <c r="CVP78" s="970"/>
      <c r="CVQ78" s="970" t="s">
        <v>15906</v>
      </c>
      <c r="CVR78" s="970"/>
      <c r="CVS78" s="970"/>
      <c r="CVT78" s="970"/>
      <c r="CVU78" s="970"/>
      <c r="CVV78" s="970"/>
      <c r="CVW78" s="970"/>
      <c r="CVX78" s="970"/>
      <c r="CVY78" s="970" t="s">
        <v>15906</v>
      </c>
      <c r="CVZ78" s="970"/>
      <c r="CWA78" s="970"/>
      <c r="CWB78" s="970"/>
      <c r="CWC78" s="970"/>
      <c r="CWD78" s="970"/>
      <c r="CWE78" s="970"/>
      <c r="CWF78" s="970"/>
      <c r="CWG78" s="970" t="s">
        <v>15906</v>
      </c>
      <c r="CWH78" s="970"/>
      <c r="CWI78" s="970"/>
      <c r="CWJ78" s="970"/>
      <c r="CWK78" s="970"/>
      <c r="CWL78" s="970"/>
      <c r="CWM78" s="970"/>
      <c r="CWN78" s="970"/>
      <c r="CWO78" s="970" t="s">
        <v>15906</v>
      </c>
      <c r="CWP78" s="970"/>
      <c r="CWQ78" s="970"/>
      <c r="CWR78" s="970"/>
      <c r="CWS78" s="970"/>
      <c r="CWT78" s="970"/>
      <c r="CWU78" s="970"/>
      <c r="CWV78" s="970"/>
      <c r="CWW78" s="970" t="s">
        <v>15906</v>
      </c>
      <c r="CWX78" s="970"/>
      <c r="CWY78" s="970"/>
      <c r="CWZ78" s="970"/>
      <c r="CXA78" s="970"/>
      <c r="CXB78" s="970"/>
      <c r="CXC78" s="970"/>
      <c r="CXD78" s="970"/>
      <c r="CXE78" s="970" t="s">
        <v>15906</v>
      </c>
      <c r="CXF78" s="970"/>
      <c r="CXG78" s="970"/>
      <c r="CXH78" s="970"/>
      <c r="CXI78" s="970"/>
      <c r="CXJ78" s="970"/>
      <c r="CXK78" s="970"/>
      <c r="CXL78" s="970"/>
      <c r="CXM78" s="970" t="s">
        <v>15906</v>
      </c>
      <c r="CXN78" s="970"/>
      <c r="CXO78" s="970"/>
      <c r="CXP78" s="970"/>
      <c r="CXQ78" s="970"/>
      <c r="CXR78" s="970"/>
      <c r="CXS78" s="970"/>
      <c r="CXT78" s="970"/>
      <c r="CXU78" s="970" t="s">
        <v>15906</v>
      </c>
      <c r="CXV78" s="970"/>
      <c r="CXW78" s="970"/>
      <c r="CXX78" s="970"/>
      <c r="CXY78" s="970"/>
      <c r="CXZ78" s="970"/>
      <c r="CYA78" s="970"/>
      <c r="CYB78" s="970"/>
      <c r="CYC78" s="970" t="s">
        <v>15906</v>
      </c>
      <c r="CYD78" s="970"/>
      <c r="CYE78" s="970"/>
      <c r="CYF78" s="970"/>
      <c r="CYG78" s="970"/>
      <c r="CYH78" s="970"/>
      <c r="CYI78" s="970"/>
      <c r="CYJ78" s="970"/>
      <c r="CYK78" s="970" t="s">
        <v>15906</v>
      </c>
      <c r="CYL78" s="970"/>
      <c r="CYM78" s="970"/>
      <c r="CYN78" s="970"/>
      <c r="CYO78" s="970"/>
      <c r="CYP78" s="970"/>
      <c r="CYQ78" s="970"/>
      <c r="CYR78" s="970"/>
      <c r="CYS78" s="970" t="s">
        <v>15906</v>
      </c>
      <c r="CYT78" s="970"/>
      <c r="CYU78" s="970"/>
      <c r="CYV78" s="970"/>
      <c r="CYW78" s="970"/>
      <c r="CYX78" s="970"/>
      <c r="CYY78" s="970"/>
      <c r="CYZ78" s="970"/>
      <c r="CZA78" s="970" t="s">
        <v>15906</v>
      </c>
      <c r="CZB78" s="970"/>
      <c r="CZC78" s="970"/>
      <c r="CZD78" s="970"/>
      <c r="CZE78" s="970"/>
      <c r="CZF78" s="970"/>
      <c r="CZG78" s="970"/>
      <c r="CZH78" s="970"/>
      <c r="CZI78" s="970" t="s">
        <v>15906</v>
      </c>
      <c r="CZJ78" s="970"/>
      <c r="CZK78" s="970"/>
      <c r="CZL78" s="970"/>
      <c r="CZM78" s="970"/>
      <c r="CZN78" s="970"/>
      <c r="CZO78" s="970"/>
      <c r="CZP78" s="970"/>
      <c r="CZQ78" s="970" t="s">
        <v>15906</v>
      </c>
      <c r="CZR78" s="970"/>
      <c r="CZS78" s="970"/>
      <c r="CZT78" s="970"/>
      <c r="CZU78" s="970"/>
      <c r="CZV78" s="970"/>
      <c r="CZW78" s="970"/>
      <c r="CZX78" s="970"/>
      <c r="CZY78" s="970" t="s">
        <v>15906</v>
      </c>
      <c r="CZZ78" s="970"/>
      <c r="DAA78" s="970"/>
      <c r="DAB78" s="970"/>
      <c r="DAC78" s="970"/>
      <c r="DAD78" s="970"/>
      <c r="DAE78" s="970"/>
      <c r="DAF78" s="970"/>
      <c r="DAG78" s="970" t="s">
        <v>15906</v>
      </c>
      <c r="DAH78" s="970"/>
      <c r="DAI78" s="970"/>
      <c r="DAJ78" s="970"/>
      <c r="DAK78" s="970"/>
      <c r="DAL78" s="970"/>
      <c r="DAM78" s="970"/>
      <c r="DAN78" s="970"/>
      <c r="DAO78" s="970" t="s">
        <v>15906</v>
      </c>
      <c r="DAP78" s="970"/>
      <c r="DAQ78" s="970"/>
      <c r="DAR78" s="970"/>
      <c r="DAS78" s="970"/>
      <c r="DAT78" s="970"/>
      <c r="DAU78" s="970"/>
      <c r="DAV78" s="970"/>
      <c r="DAW78" s="970" t="s">
        <v>15906</v>
      </c>
      <c r="DAX78" s="970"/>
      <c r="DAY78" s="970"/>
      <c r="DAZ78" s="970"/>
      <c r="DBA78" s="970"/>
      <c r="DBB78" s="970"/>
      <c r="DBC78" s="970"/>
      <c r="DBD78" s="970"/>
      <c r="DBE78" s="970" t="s">
        <v>15906</v>
      </c>
      <c r="DBF78" s="970"/>
      <c r="DBG78" s="970"/>
      <c r="DBH78" s="970"/>
      <c r="DBI78" s="970"/>
      <c r="DBJ78" s="970"/>
      <c r="DBK78" s="970"/>
      <c r="DBL78" s="970"/>
      <c r="DBM78" s="970" t="s">
        <v>15906</v>
      </c>
      <c r="DBN78" s="970"/>
      <c r="DBO78" s="970"/>
      <c r="DBP78" s="970"/>
      <c r="DBQ78" s="970"/>
      <c r="DBR78" s="970"/>
      <c r="DBS78" s="970"/>
      <c r="DBT78" s="970"/>
      <c r="DBU78" s="970" t="s">
        <v>15906</v>
      </c>
      <c r="DBV78" s="970"/>
      <c r="DBW78" s="970"/>
      <c r="DBX78" s="970"/>
      <c r="DBY78" s="970"/>
      <c r="DBZ78" s="970"/>
      <c r="DCA78" s="970"/>
      <c r="DCB78" s="970"/>
      <c r="DCC78" s="970" t="s">
        <v>15906</v>
      </c>
      <c r="DCD78" s="970"/>
      <c r="DCE78" s="970"/>
      <c r="DCF78" s="970"/>
      <c r="DCG78" s="970"/>
      <c r="DCH78" s="970"/>
      <c r="DCI78" s="970"/>
      <c r="DCJ78" s="970"/>
      <c r="DCK78" s="970" t="s">
        <v>15906</v>
      </c>
      <c r="DCL78" s="970"/>
      <c r="DCM78" s="970"/>
      <c r="DCN78" s="970"/>
      <c r="DCO78" s="970"/>
      <c r="DCP78" s="970"/>
      <c r="DCQ78" s="970"/>
      <c r="DCR78" s="970"/>
      <c r="DCS78" s="970" t="s">
        <v>15906</v>
      </c>
      <c r="DCT78" s="970"/>
      <c r="DCU78" s="970"/>
      <c r="DCV78" s="970"/>
      <c r="DCW78" s="970"/>
      <c r="DCX78" s="970"/>
      <c r="DCY78" s="970"/>
      <c r="DCZ78" s="970"/>
      <c r="DDA78" s="970" t="s">
        <v>15906</v>
      </c>
      <c r="DDB78" s="970"/>
      <c r="DDC78" s="970"/>
      <c r="DDD78" s="970"/>
      <c r="DDE78" s="970"/>
      <c r="DDF78" s="970"/>
      <c r="DDG78" s="970"/>
      <c r="DDH78" s="970"/>
      <c r="DDI78" s="970" t="s">
        <v>15906</v>
      </c>
      <c r="DDJ78" s="970"/>
      <c r="DDK78" s="970"/>
      <c r="DDL78" s="970"/>
      <c r="DDM78" s="970"/>
      <c r="DDN78" s="970"/>
      <c r="DDO78" s="970"/>
      <c r="DDP78" s="970"/>
      <c r="DDQ78" s="970" t="s">
        <v>15906</v>
      </c>
      <c r="DDR78" s="970"/>
      <c r="DDS78" s="970"/>
      <c r="DDT78" s="970"/>
      <c r="DDU78" s="970"/>
      <c r="DDV78" s="970"/>
      <c r="DDW78" s="970"/>
      <c r="DDX78" s="970"/>
      <c r="DDY78" s="970" t="s">
        <v>15906</v>
      </c>
      <c r="DDZ78" s="970"/>
      <c r="DEA78" s="970"/>
      <c r="DEB78" s="970"/>
      <c r="DEC78" s="970"/>
      <c r="DED78" s="970"/>
      <c r="DEE78" s="970"/>
      <c r="DEF78" s="970"/>
      <c r="DEG78" s="970" t="s">
        <v>15906</v>
      </c>
      <c r="DEH78" s="970"/>
      <c r="DEI78" s="970"/>
      <c r="DEJ78" s="970"/>
      <c r="DEK78" s="970"/>
      <c r="DEL78" s="970"/>
      <c r="DEM78" s="970"/>
      <c r="DEN78" s="970"/>
      <c r="DEO78" s="970" t="s">
        <v>15906</v>
      </c>
      <c r="DEP78" s="970"/>
      <c r="DEQ78" s="970"/>
      <c r="DER78" s="970"/>
      <c r="DES78" s="970"/>
      <c r="DET78" s="970"/>
      <c r="DEU78" s="970"/>
      <c r="DEV78" s="970"/>
      <c r="DEW78" s="970" t="s">
        <v>15906</v>
      </c>
      <c r="DEX78" s="970"/>
      <c r="DEY78" s="970"/>
      <c r="DEZ78" s="970"/>
      <c r="DFA78" s="970"/>
      <c r="DFB78" s="970"/>
      <c r="DFC78" s="970"/>
      <c r="DFD78" s="970"/>
      <c r="DFE78" s="970" t="s">
        <v>15906</v>
      </c>
      <c r="DFF78" s="970"/>
      <c r="DFG78" s="970"/>
      <c r="DFH78" s="970"/>
      <c r="DFI78" s="970"/>
      <c r="DFJ78" s="970"/>
      <c r="DFK78" s="970"/>
      <c r="DFL78" s="970"/>
      <c r="DFM78" s="970" t="s">
        <v>15906</v>
      </c>
      <c r="DFN78" s="970"/>
      <c r="DFO78" s="970"/>
      <c r="DFP78" s="970"/>
      <c r="DFQ78" s="970"/>
      <c r="DFR78" s="970"/>
      <c r="DFS78" s="970"/>
      <c r="DFT78" s="970"/>
      <c r="DFU78" s="970" t="s">
        <v>15906</v>
      </c>
      <c r="DFV78" s="970"/>
      <c r="DFW78" s="970"/>
      <c r="DFX78" s="970"/>
      <c r="DFY78" s="970"/>
      <c r="DFZ78" s="970"/>
      <c r="DGA78" s="970"/>
      <c r="DGB78" s="970"/>
      <c r="DGC78" s="970" t="s">
        <v>15906</v>
      </c>
      <c r="DGD78" s="970"/>
      <c r="DGE78" s="970"/>
      <c r="DGF78" s="970"/>
      <c r="DGG78" s="970"/>
      <c r="DGH78" s="970"/>
      <c r="DGI78" s="970"/>
      <c r="DGJ78" s="970"/>
      <c r="DGK78" s="970" t="s">
        <v>15906</v>
      </c>
      <c r="DGL78" s="970"/>
      <c r="DGM78" s="970"/>
      <c r="DGN78" s="970"/>
      <c r="DGO78" s="970"/>
      <c r="DGP78" s="970"/>
      <c r="DGQ78" s="970"/>
      <c r="DGR78" s="970"/>
      <c r="DGS78" s="970" t="s">
        <v>15906</v>
      </c>
      <c r="DGT78" s="970"/>
      <c r="DGU78" s="970"/>
      <c r="DGV78" s="970"/>
      <c r="DGW78" s="970"/>
      <c r="DGX78" s="970"/>
      <c r="DGY78" s="970"/>
      <c r="DGZ78" s="970"/>
      <c r="DHA78" s="970" t="s">
        <v>15906</v>
      </c>
      <c r="DHB78" s="970"/>
      <c r="DHC78" s="970"/>
      <c r="DHD78" s="970"/>
      <c r="DHE78" s="970"/>
      <c r="DHF78" s="970"/>
      <c r="DHG78" s="970"/>
      <c r="DHH78" s="970"/>
      <c r="DHI78" s="970" t="s">
        <v>15906</v>
      </c>
      <c r="DHJ78" s="970"/>
      <c r="DHK78" s="970"/>
      <c r="DHL78" s="970"/>
      <c r="DHM78" s="970"/>
      <c r="DHN78" s="970"/>
      <c r="DHO78" s="970"/>
      <c r="DHP78" s="970"/>
      <c r="DHQ78" s="970" t="s">
        <v>15906</v>
      </c>
      <c r="DHR78" s="970"/>
      <c r="DHS78" s="970"/>
      <c r="DHT78" s="970"/>
      <c r="DHU78" s="970"/>
      <c r="DHV78" s="970"/>
      <c r="DHW78" s="970"/>
      <c r="DHX78" s="970"/>
      <c r="DHY78" s="970" t="s">
        <v>15906</v>
      </c>
      <c r="DHZ78" s="970"/>
      <c r="DIA78" s="970"/>
      <c r="DIB78" s="970"/>
      <c r="DIC78" s="970"/>
      <c r="DID78" s="970"/>
      <c r="DIE78" s="970"/>
      <c r="DIF78" s="970"/>
      <c r="DIG78" s="970" t="s">
        <v>15906</v>
      </c>
      <c r="DIH78" s="970"/>
      <c r="DII78" s="970"/>
      <c r="DIJ78" s="970"/>
      <c r="DIK78" s="970"/>
      <c r="DIL78" s="970"/>
      <c r="DIM78" s="970"/>
      <c r="DIN78" s="970"/>
      <c r="DIO78" s="970" t="s">
        <v>15906</v>
      </c>
      <c r="DIP78" s="970"/>
      <c r="DIQ78" s="970"/>
      <c r="DIR78" s="970"/>
      <c r="DIS78" s="970"/>
      <c r="DIT78" s="970"/>
      <c r="DIU78" s="970"/>
      <c r="DIV78" s="970"/>
      <c r="DIW78" s="970" t="s">
        <v>15906</v>
      </c>
      <c r="DIX78" s="970"/>
      <c r="DIY78" s="970"/>
      <c r="DIZ78" s="970"/>
      <c r="DJA78" s="970"/>
      <c r="DJB78" s="970"/>
      <c r="DJC78" s="970"/>
      <c r="DJD78" s="970"/>
      <c r="DJE78" s="970" t="s">
        <v>15906</v>
      </c>
      <c r="DJF78" s="970"/>
      <c r="DJG78" s="970"/>
      <c r="DJH78" s="970"/>
      <c r="DJI78" s="970"/>
      <c r="DJJ78" s="970"/>
      <c r="DJK78" s="970"/>
      <c r="DJL78" s="970"/>
      <c r="DJM78" s="970" t="s">
        <v>15906</v>
      </c>
      <c r="DJN78" s="970"/>
      <c r="DJO78" s="970"/>
      <c r="DJP78" s="970"/>
      <c r="DJQ78" s="970"/>
      <c r="DJR78" s="970"/>
      <c r="DJS78" s="970"/>
      <c r="DJT78" s="970"/>
      <c r="DJU78" s="970" t="s">
        <v>15906</v>
      </c>
      <c r="DJV78" s="970"/>
      <c r="DJW78" s="970"/>
      <c r="DJX78" s="970"/>
      <c r="DJY78" s="970"/>
      <c r="DJZ78" s="970"/>
      <c r="DKA78" s="970"/>
      <c r="DKB78" s="970"/>
      <c r="DKC78" s="970" t="s">
        <v>15906</v>
      </c>
      <c r="DKD78" s="970"/>
      <c r="DKE78" s="970"/>
      <c r="DKF78" s="970"/>
      <c r="DKG78" s="970"/>
      <c r="DKH78" s="970"/>
      <c r="DKI78" s="970"/>
      <c r="DKJ78" s="970"/>
      <c r="DKK78" s="970" t="s">
        <v>15906</v>
      </c>
      <c r="DKL78" s="970"/>
      <c r="DKM78" s="970"/>
      <c r="DKN78" s="970"/>
      <c r="DKO78" s="970"/>
      <c r="DKP78" s="970"/>
      <c r="DKQ78" s="970"/>
      <c r="DKR78" s="970"/>
      <c r="DKS78" s="970" t="s">
        <v>15906</v>
      </c>
      <c r="DKT78" s="970"/>
      <c r="DKU78" s="970"/>
      <c r="DKV78" s="970"/>
      <c r="DKW78" s="970"/>
      <c r="DKX78" s="970"/>
      <c r="DKY78" s="970"/>
      <c r="DKZ78" s="970"/>
      <c r="DLA78" s="970" t="s">
        <v>15906</v>
      </c>
      <c r="DLB78" s="970"/>
      <c r="DLC78" s="970"/>
      <c r="DLD78" s="970"/>
      <c r="DLE78" s="970"/>
      <c r="DLF78" s="970"/>
      <c r="DLG78" s="970"/>
      <c r="DLH78" s="970"/>
      <c r="DLI78" s="970" t="s">
        <v>15906</v>
      </c>
      <c r="DLJ78" s="970"/>
      <c r="DLK78" s="970"/>
      <c r="DLL78" s="970"/>
      <c r="DLM78" s="970"/>
      <c r="DLN78" s="970"/>
      <c r="DLO78" s="970"/>
      <c r="DLP78" s="970"/>
      <c r="DLQ78" s="970" t="s">
        <v>15906</v>
      </c>
      <c r="DLR78" s="970"/>
      <c r="DLS78" s="970"/>
      <c r="DLT78" s="970"/>
      <c r="DLU78" s="970"/>
      <c r="DLV78" s="970"/>
      <c r="DLW78" s="970"/>
      <c r="DLX78" s="970"/>
      <c r="DLY78" s="970" t="s">
        <v>15906</v>
      </c>
      <c r="DLZ78" s="970"/>
      <c r="DMA78" s="970"/>
      <c r="DMB78" s="970"/>
      <c r="DMC78" s="970"/>
      <c r="DMD78" s="970"/>
      <c r="DME78" s="970"/>
      <c r="DMF78" s="970"/>
      <c r="DMG78" s="970" t="s">
        <v>15906</v>
      </c>
      <c r="DMH78" s="970"/>
      <c r="DMI78" s="970"/>
      <c r="DMJ78" s="970"/>
      <c r="DMK78" s="970"/>
      <c r="DML78" s="970"/>
      <c r="DMM78" s="970"/>
      <c r="DMN78" s="970"/>
      <c r="DMO78" s="970" t="s">
        <v>15906</v>
      </c>
      <c r="DMP78" s="970"/>
      <c r="DMQ78" s="970"/>
      <c r="DMR78" s="970"/>
      <c r="DMS78" s="970"/>
      <c r="DMT78" s="970"/>
      <c r="DMU78" s="970"/>
      <c r="DMV78" s="970"/>
      <c r="DMW78" s="970" t="s">
        <v>15906</v>
      </c>
      <c r="DMX78" s="970"/>
      <c r="DMY78" s="970"/>
      <c r="DMZ78" s="970"/>
      <c r="DNA78" s="970"/>
      <c r="DNB78" s="970"/>
      <c r="DNC78" s="970"/>
      <c r="DND78" s="970"/>
      <c r="DNE78" s="970" t="s">
        <v>15906</v>
      </c>
      <c r="DNF78" s="970"/>
      <c r="DNG78" s="970"/>
      <c r="DNH78" s="970"/>
      <c r="DNI78" s="970"/>
      <c r="DNJ78" s="970"/>
      <c r="DNK78" s="970"/>
      <c r="DNL78" s="970"/>
      <c r="DNM78" s="970" t="s">
        <v>15906</v>
      </c>
      <c r="DNN78" s="970"/>
      <c r="DNO78" s="970"/>
      <c r="DNP78" s="970"/>
      <c r="DNQ78" s="970"/>
      <c r="DNR78" s="970"/>
      <c r="DNS78" s="970"/>
      <c r="DNT78" s="970"/>
      <c r="DNU78" s="970" t="s">
        <v>15906</v>
      </c>
      <c r="DNV78" s="970"/>
      <c r="DNW78" s="970"/>
      <c r="DNX78" s="970"/>
      <c r="DNY78" s="970"/>
      <c r="DNZ78" s="970"/>
      <c r="DOA78" s="970"/>
      <c r="DOB78" s="970"/>
      <c r="DOC78" s="970" t="s">
        <v>15906</v>
      </c>
      <c r="DOD78" s="970"/>
      <c r="DOE78" s="970"/>
      <c r="DOF78" s="970"/>
      <c r="DOG78" s="970"/>
      <c r="DOH78" s="970"/>
      <c r="DOI78" s="970"/>
      <c r="DOJ78" s="970"/>
      <c r="DOK78" s="970" t="s">
        <v>15906</v>
      </c>
      <c r="DOL78" s="970"/>
      <c r="DOM78" s="970"/>
      <c r="DON78" s="970"/>
      <c r="DOO78" s="970"/>
      <c r="DOP78" s="970"/>
      <c r="DOQ78" s="970"/>
      <c r="DOR78" s="970"/>
      <c r="DOS78" s="970" t="s">
        <v>15906</v>
      </c>
      <c r="DOT78" s="970"/>
      <c r="DOU78" s="970"/>
      <c r="DOV78" s="970"/>
      <c r="DOW78" s="970"/>
      <c r="DOX78" s="970"/>
      <c r="DOY78" s="970"/>
      <c r="DOZ78" s="970"/>
      <c r="DPA78" s="970" t="s">
        <v>15906</v>
      </c>
      <c r="DPB78" s="970"/>
      <c r="DPC78" s="970"/>
      <c r="DPD78" s="970"/>
      <c r="DPE78" s="970"/>
      <c r="DPF78" s="970"/>
      <c r="DPG78" s="970"/>
      <c r="DPH78" s="970"/>
      <c r="DPI78" s="970" t="s">
        <v>15906</v>
      </c>
      <c r="DPJ78" s="970"/>
      <c r="DPK78" s="970"/>
      <c r="DPL78" s="970"/>
      <c r="DPM78" s="970"/>
      <c r="DPN78" s="970"/>
      <c r="DPO78" s="970"/>
      <c r="DPP78" s="970"/>
      <c r="DPQ78" s="970" t="s">
        <v>15906</v>
      </c>
      <c r="DPR78" s="970"/>
      <c r="DPS78" s="970"/>
      <c r="DPT78" s="970"/>
      <c r="DPU78" s="970"/>
      <c r="DPV78" s="970"/>
      <c r="DPW78" s="970"/>
      <c r="DPX78" s="970"/>
      <c r="DPY78" s="970" t="s">
        <v>15906</v>
      </c>
      <c r="DPZ78" s="970"/>
      <c r="DQA78" s="970"/>
      <c r="DQB78" s="970"/>
      <c r="DQC78" s="970"/>
      <c r="DQD78" s="970"/>
      <c r="DQE78" s="970"/>
      <c r="DQF78" s="970"/>
      <c r="DQG78" s="970" t="s">
        <v>15906</v>
      </c>
      <c r="DQH78" s="970"/>
      <c r="DQI78" s="970"/>
      <c r="DQJ78" s="970"/>
      <c r="DQK78" s="970"/>
      <c r="DQL78" s="970"/>
      <c r="DQM78" s="970"/>
      <c r="DQN78" s="970"/>
      <c r="DQO78" s="970" t="s">
        <v>15906</v>
      </c>
      <c r="DQP78" s="970"/>
      <c r="DQQ78" s="970"/>
      <c r="DQR78" s="970"/>
      <c r="DQS78" s="970"/>
      <c r="DQT78" s="970"/>
      <c r="DQU78" s="970"/>
      <c r="DQV78" s="970"/>
      <c r="DQW78" s="970" t="s">
        <v>15906</v>
      </c>
      <c r="DQX78" s="970"/>
      <c r="DQY78" s="970"/>
      <c r="DQZ78" s="970"/>
      <c r="DRA78" s="970"/>
      <c r="DRB78" s="970"/>
      <c r="DRC78" s="970"/>
      <c r="DRD78" s="970"/>
      <c r="DRE78" s="970" t="s">
        <v>15906</v>
      </c>
      <c r="DRF78" s="970"/>
      <c r="DRG78" s="970"/>
      <c r="DRH78" s="970"/>
      <c r="DRI78" s="970"/>
      <c r="DRJ78" s="970"/>
      <c r="DRK78" s="970"/>
      <c r="DRL78" s="970"/>
      <c r="DRM78" s="970" t="s">
        <v>15906</v>
      </c>
      <c r="DRN78" s="970"/>
      <c r="DRO78" s="970"/>
      <c r="DRP78" s="970"/>
      <c r="DRQ78" s="970"/>
      <c r="DRR78" s="970"/>
      <c r="DRS78" s="970"/>
      <c r="DRT78" s="970"/>
      <c r="DRU78" s="970" t="s">
        <v>15906</v>
      </c>
      <c r="DRV78" s="970"/>
      <c r="DRW78" s="970"/>
      <c r="DRX78" s="970"/>
      <c r="DRY78" s="970"/>
      <c r="DRZ78" s="970"/>
      <c r="DSA78" s="970"/>
      <c r="DSB78" s="970"/>
      <c r="DSC78" s="970" t="s">
        <v>15906</v>
      </c>
      <c r="DSD78" s="970"/>
      <c r="DSE78" s="970"/>
      <c r="DSF78" s="970"/>
      <c r="DSG78" s="970"/>
      <c r="DSH78" s="970"/>
      <c r="DSI78" s="970"/>
      <c r="DSJ78" s="970"/>
      <c r="DSK78" s="970" t="s">
        <v>15906</v>
      </c>
      <c r="DSL78" s="970"/>
      <c r="DSM78" s="970"/>
      <c r="DSN78" s="970"/>
      <c r="DSO78" s="970"/>
      <c r="DSP78" s="970"/>
      <c r="DSQ78" s="970"/>
      <c r="DSR78" s="970"/>
      <c r="DSS78" s="970" t="s">
        <v>15906</v>
      </c>
      <c r="DST78" s="970"/>
      <c r="DSU78" s="970"/>
      <c r="DSV78" s="970"/>
      <c r="DSW78" s="970"/>
      <c r="DSX78" s="970"/>
      <c r="DSY78" s="970"/>
      <c r="DSZ78" s="970"/>
      <c r="DTA78" s="970" t="s">
        <v>15906</v>
      </c>
      <c r="DTB78" s="970"/>
      <c r="DTC78" s="970"/>
      <c r="DTD78" s="970"/>
      <c r="DTE78" s="970"/>
      <c r="DTF78" s="970"/>
      <c r="DTG78" s="970"/>
      <c r="DTH78" s="970"/>
      <c r="DTI78" s="970" t="s">
        <v>15906</v>
      </c>
      <c r="DTJ78" s="970"/>
      <c r="DTK78" s="970"/>
      <c r="DTL78" s="970"/>
      <c r="DTM78" s="970"/>
      <c r="DTN78" s="970"/>
      <c r="DTO78" s="970"/>
      <c r="DTP78" s="970"/>
      <c r="DTQ78" s="970" t="s">
        <v>15906</v>
      </c>
      <c r="DTR78" s="970"/>
      <c r="DTS78" s="970"/>
      <c r="DTT78" s="970"/>
      <c r="DTU78" s="970"/>
      <c r="DTV78" s="970"/>
      <c r="DTW78" s="970"/>
      <c r="DTX78" s="970"/>
      <c r="DTY78" s="970" t="s">
        <v>15906</v>
      </c>
      <c r="DTZ78" s="970"/>
      <c r="DUA78" s="970"/>
      <c r="DUB78" s="970"/>
      <c r="DUC78" s="970"/>
      <c r="DUD78" s="970"/>
      <c r="DUE78" s="970"/>
      <c r="DUF78" s="970"/>
      <c r="DUG78" s="970" t="s">
        <v>15906</v>
      </c>
      <c r="DUH78" s="970"/>
      <c r="DUI78" s="970"/>
      <c r="DUJ78" s="970"/>
      <c r="DUK78" s="970"/>
      <c r="DUL78" s="970"/>
      <c r="DUM78" s="970"/>
      <c r="DUN78" s="970"/>
      <c r="DUO78" s="970" t="s">
        <v>15906</v>
      </c>
      <c r="DUP78" s="970"/>
      <c r="DUQ78" s="970"/>
      <c r="DUR78" s="970"/>
      <c r="DUS78" s="970"/>
      <c r="DUT78" s="970"/>
      <c r="DUU78" s="970"/>
      <c r="DUV78" s="970"/>
      <c r="DUW78" s="970" t="s">
        <v>15906</v>
      </c>
      <c r="DUX78" s="970"/>
      <c r="DUY78" s="970"/>
      <c r="DUZ78" s="970"/>
      <c r="DVA78" s="970"/>
      <c r="DVB78" s="970"/>
      <c r="DVC78" s="970"/>
      <c r="DVD78" s="970"/>
      <c r="DVE78" s="970" t="s">
        <v>15906</v>
      </c>
      <c r="DVF78" s="970"/>
      <c r="DVG78" s="970"/>
      <c r="DVH78" s="970"/>
      <c r="DVI78" s="970"/>
      <c r="DVJ78" s="970"/>
      <c r="DVK78" s="970"/>
      <c r="DVL78" s="970"/>
      <c r="DVM78" s="970" t="s">
        <v>15906</v>
      </c>
      <c r="DVN78" s="970"/>
      <c r="DVO78" s="970"/>
      <c r="DVP78" s="970"/>
      <c r="DVQ78" s="970"/>
      <c r="DVR78" s="970"/>
      <c r="DVS78" s="970"/>
      <c r="DVT78" s="970"/>
      <c r="DVU78" s="970" t="s">
        <v>15906</v>
      </c>
      <c r="DVV78" s="970"/>
      <c r="DVW78" s="970"/>
      <c r="DVX78" s="970"/>
      <c r="DVY78" s="970"/>
      <c r="DVZ78" s="970"/>
      <c r="DWA78" s="970"/>
      <c r="DWB78" s="970"/>
      <c r="DWC78" s="970" t="s">
        <v>15906</v>
      </c>
      <c r="DWD78" s="970"/>
      <c r="DWE78" s="970"/>
      <c r="DWF78" s="970"/>
      <c r="DWG78" s="970"/>
      <c r="DWH78" s="970"/>
      <c r="DWI78" s="970"/>
      <c r="DWJ78" s="970"/>
      <c r="DWK78" s="970" t="s">
        <v>15906</v>
      </c>
      <c r="DWL78" s="970"/>
      <c r="DWM78" s="970"/>
      <c r="DWN78" s="970"/>
      <c r="DWO78" s="970"/>
      <c r="DWP78" s="970"/>
      <c r="DWQ78" s="970"/>
      <c r="DWR78" s="970"/>
      <c r="DWS78" s="970" t="s">
        <v>15906</v>
      </c>
      <c r="DWT78" s="970"/>
      <c r="DWU78" s="970"/>
      <c r="DWV78" s="970"/>
      <c r="DWW78" s="970"/>
      <c r="DWX78" s="970"/>
      <c r="DWY78" s="970"/>
      <c r="DWZ78" s="970"/>
      <c r="DXA78" s="970" t="s">
        <v>15906</v>
      </c>
      <c r="DXB78" s="970"/>
      <c r="DXC78" s="970"/>
      <c r="DXD78" s="970"/>
      <c r="DXE78" s="970"/>
      <c r="DXF78" s="970"/>
      <c r="DXG78" s="970"/>
      <c r="DXH78" s="970"/>
      <c r="DXI78" s="970" t="s">
        <v>15906</v>
      </c>
      <c r="DXJ78" s="970"/>
      <c r="DXK78" s="970"/>
      <c r="DXL78" s="970"/>
      <c r="DXM78" s="970"/>
      <c r="DXN78" s="970"/>
      <c r="DXO78" s="970"/>
      <c r="DXP78" s="970"/>
      <c r="DXQ78" s="970" t="s">
        <v>15906</v>
      </c>
      <c r="DXR78" s="970"/>
      <c r="DXS78" s="970"/>
      <c r="DXT78" s="970"/>
      <c r="DXU78" s="970"/>
      <c r="DXV78" s="970"/>
      <c r="DXW78" s="970"/>
      <c r="DXX78" s="970"/>
      <c r="DXY78" s="970" t="s">
        <v>15906</v>
      </c>
      <c r="DXZ78" s="970"/>
      <c r="DYA78" s="970"/>
      <c r="DYB78" s="970"/>
      <c r="DYC78" s="970"/>
      <c r="DYD78" s="970"/>
      <c r="DYE78" s="970"/>
      <c r="DYF78" s="970"/>
      <c r="DYG78" s="970" t="s">
        <v>15906</v>
      </c>
      <c r="DYH78" s="970"/>
      <c r="DYI78" s="970"/>
      <c r="DYJ78" s="970"/>
      <c r="DYK78" s="970"/>
      <c r="DYL78" s="970"/>
      <c r="DYM78" s="970"/>
      <c r="DYN78" s="970"/>
      <c r="DYO78" s="970" t="s">
        <v>15906</v>
      </c>
      <c r="DYP78" s="970"/>
      <c r="DYQ78" s="970"/>
      <c r="DYR78" s="970"/>
      <c r="DYS78" s="970"/>
      <c r="DYT78" s="970"/>
      <c r="DYU78" s="970"/>
      <c r="DYV78" s="970"/>
      <c r="DYW78" s="970" t="s">
        <v>15906</v>
      </c>
      <c r="DYX78" s="970"/>
      <c r="DYY78" s="970"/>
      <c r="DYZ78" s="970"/>
      <c r="DZA78" s="970"/>
      <c r="DZB78" s="970"/>
      <c r="DZC78" s="970"/>
      <c r="DZD78" s="970"/>
      <c r="DZE78" s="970" t="s">
        <v>15906</v>
      </c>
      <c r="DZF78" s="970"/>
      <c r="DZG78" s="970"/>
      <c r="DZH78" s="970"/>
      <c r="DZI78" s="970"/>
      <c r="DZJ78" s="970"/>
      <c r="DZK78" s="970"/>
      <c r="DZL78" s="970"/>
      <c r="DZM78" s="970" t="s">
        <v>15906</v>
      </c>
      <c r="DZN78" s="970"/>
      <c r="DZO78" s="970"/>
      <c r="DZP78" s="970"/>
      <c r="DZQ78" s="970"/>
      <c r="DZR78" s="970"/>
      <c r="DZS78" s="970"/>
      <c r="DZT78" s="970"/>
      <c r="DZU78" s="970" t="s">
        <v>15906</v>
      </c>
      <c r="DZV78" s="970"/>
      <c r="DZW78" s="970"/>
      <c r="DZX78" s="970"/>
      <c r="DZY78" s="970"/>
      <c r="DZZ78" s="970"/>
      <c r="EAA78" s="970"/>
      <c r="EAB78" s="970"/>
      <c r="EAC78" s="970" t="s">
        <v>15906</v>
      </c>
      <c r="EAD78" s="970"/>
      <c r="EAE78" s="970"/>
      <c r="EAF78" s="970"/>
      <c r="EAG78" s="970"/>
      <c r="EAH78" s="970"/>
      <c r="EAI78" s="970"/>
      <c r="EAJ78" s="970"/>
      <c r="EAK78" s="970" t="s">
        <v>15906</v>
      </c>
      <c r="EAL78" s="970"/>
      <c r="EAM78" s="970"/>
      <c r="EAN78" s="970"/>
      <c r="EAO78" s="970"/>
      <c r="EAP78" s="970"/>
      <c r="EAQ78" s="970"/>
      <c r="EAR78" s="970"/>
      <c r="EAS78" s="970" t="s">
        <v>15906</v>
      </c>
      <c r="EAT78" s="970"/>
      <c r="EAU78" s="970"/>
      <c r="EAV78" s="970"/>
      <c r="EAW78" s="970"/>
      <c r="EAX78" s="970"/>
      <c r="EAY78" s="970"/>
      <c r="EAZ78" s="970"/>
      <c r="EBA78" s="970" t="s">
        <v>15906</v>
      </c>
      <c r="EBB78" s="970"/>
      <c r="EBC78" s="970"/>
      <c r="EBD78" s="970"/>
      <c r="EBE78" s="970"/>
      <c r="EBF78" s="970"/>
      <c r="EBG78" s="970"/>
      <c r="EBH78" s="970"/>
      <c r="EBI78" s="970" t="s">
        <v>15906</v>
      </c>
      <c r="EBJ78" s="970"/>
      <c r="EBK78" s="970"/>
      <c r="EBL78" s="970"/>
      <c r="EBM78" s="970"/>
      <c r="EBN78" s="970"/>
      <c r="EBO78" s="970"/>
      <c r="EBP78" s="970"/>
      <c r="EBQ78" s="970" t="s">
        <v>15906</v>
      </c>
      <c r="EBR78" s="970"/>
      <c r="EBS78" s="970"/>
      <c r="EBT78" s="970"/>
      <c r="EBU78" s="970"/>
      <c r="EBV78" s="970"/>
      <c r="EBW78" s="970"/>
      <c r="EBX78" s="970"/>
      <c r="EBY78" s="970" t="s">
        <v>15906</v>
      </c>
      <c r="EBZ78" s="970"/>
      <c r="ECA78" s="970"/>
      <c r="ECB78" s="970"/>
      <c r="ECC78" s="970"/>
      <c r="ECD78" s="970"/>
      <c r="ECE78" s="970"/>
      <c r="ECF78" s="970"/>
      <c r="ECG78" s="970" t="s">
        <v>15906</v>
      </c>
      <c r="ECH78" s="970"/>
      <c r="ECI78" s="970"/>
      <c r="ECJ78" s="970"/>
      <c r="ECK78" s="970"/>
      <c r="ECL78" s="970"/>
      <c r="ECM78" s="970"/>
      <c r="ECN78" s="970"/>
      <c r="ECO78" s="970" t="s">
        <v>15906</v>
      </c>
      <c r="ECP78" s="970"/>
      <c r="ECQ78" s="970"/>
      <c r="ECR78" s="970"/>
      <c r="ECS78" s="970"/>
      <c r="ECT78" s="970"/>
      <c r="ECU78" s="970"/>
      <c r="ECV78" s="970"/>
      <c r="ECW78" s="970" t="s">
        <v>15906</v>
      </c>
      <c r="ECX78" s="970"/>
      <c r="ECY78" s="970"/>
      <c r="ECZ78" s="970"/>
      <c r="EDA78" s="970"/>
      <c r="EDB78" s="970"/>
      <c r="EDC78" s="970"/>
      <c r="EDD78" s="970"/>
      <c r="EDE78" s="970" t="s">
        <v>15906</v>
      </c>
      <c r="EDF78" s="970"/>
      <c r="EDG78" s="970"/>
      <c r="EDH78" s="970"/>
      <c r="EDI78" s="970"/>
      <c r="EDJ78" s="970"/>
      <c r="EDK78" s="970"/>
      <c r="EDL78" s="970"/>
      <c r="EDM78" s="970" t="s">
        <v>15906</v>
      </c>
      <c r="EDN78" s="970"/>
      <c r="EDO78" s="970"/>
      <c r="EDP78" s="970"/>
      <c r="EDQ78" s="970"/>
      <c r="EDR78" s="970"/>
      <c r="EDS78" s="970"/>
      <c r="EDT78" s="970"/>
      <c r="EDU78" s="970" t="s">
        <v>15906</v>
      </c>
      <c r="EDV78" s="970"/>
      <c r="EDW78" s="970"/>
      <c r="EDX78" s="970"/>
      <c r="EDY78" s="970"/>
      <c r="EDZ78" s="970"/>
      <c r="EEA78" s="970"/>
      <c r="EEB78" s="970"/>
      <c r="EEC78" s="970" t="s">
        <v>15906</v>
      </c>
      <c r="EED78" s="970"/>
      <c r="EEE78" s="970"/>
      <c r="EEF78" s="970"/>
      <c r="EEG78" s="970"/>
      <c r="EEH78" s="970"/>
      <c r="EEI78" s="970"/>
      <c r="EEJ78" s="970"/>
      <c r="EEK78" s="970" t="s">
        <v>15906</v>
      </c>
      <c r="EEL78" s="970"/>
      <c r="EEM78" s="970"/>
      <c r="EEN78" s="970"/>
      <c r="EEO78" s="970"/>
      <c r="EEP78" s="970"/>
      <c r="EEQ78" s="970"/>
      <c r="EER78" s="970"/>
      <c r="EES78" s="970" t="s">
        <v>15906</v>
      </c>
      <c r="EET78" s="970"/>
      <c r="EEU78" s="970"/>
      <c r="EEV78" s="970"/>
      <c r="EEW78" s="970"/>
      <c r="EEX78" s="970"/>
      <c r="EEY78" s="970"/>
      <c r="EEZ78" s="970"/>
      <c r="EFA78" s="970" t="s">
        <v>15906</v>
      </c>
      <c r="EFB78" s="970"/>
      <c r="EFC78" s="970"/>
      <c r="EFD78" s="970"/>
      <c r="EFE78" s="970"/>
      <c r="EFF78" s="970"/>
      <c r="EFG78" s="970"/>
      <c r="EFH78" s="970"/>
      <c r="EFI78" s="970" t="s">
        <v>15906</v>
      </c>
      <c r="EFJ78" s="970"/>
      <c r="EFK78" s="970"/>
      <c r="EFL78" s="970"/>
      <c r="EFM78" s="970"/>
      <c r="EFN78" s="970"/>
      <c r="EFO78" s="970"/>
      <c r="EFP78" s="970"/>
      <c r="EFQ78" s="970" t="s">
        <v>15906</v>
      </c>
      <c r="EFR78" s="970"/>
      <c r="EFS78" s="970"/>
      <c r="EFT78" s="970"/>
      <c r="EFU78" s="970"/>
      <c r="EFV78" s="970"/>
      <c r="EFW78" s="970"/>
      <c r="EFX78" s="970"/>
      <c r="EFY78" s="970" t="s">
        <v>15906</v>
      </c>
      <c r="EFZ78" s="970"/>
      <c r="EGA78" s="970"/>
      <c r="EGB78" s="970"/>
      <c r="EGC78" s="970"/>
      <c r="EGD78" s="970"/>
      <c r="EGE78" s="970"/>
      <c r="EGF78" s="970"/>
      <c r="EGG78" s="970" t="s">
        <v>15906</v>
      </c>
      <c r="EGH78" s="970"/>
      <c r="EGI78" s="970"/>
      <c r="EGJ78" s="970"/>
      <c r="EGK78" s="970"/>
      <c r="EGL78" s="970"/>
      <c r="EGM78" s="970"/>
      <c r="EGN78" s="970"/>
      <c r="EGO78" s="970" t="s">
        <v>15906</v>
      </c>
      <c r="EGP78" s="970"/>
      <c r="EGQ78" s="970"/>
      <c r="EGR78" s="970"/>
      <c r="EGS78" s="970"/>
      <c r="EGT78" s="970"/>
      <c r="EGU78" s="970"/>
      <c r="EGV78" s="970"/>
      <c r="EGW78" s="970" t="s">
        <v>15906</v>
      </c>
      <c r="EGX78" s="970"/>
      <c r="EGY78" s="970"/>
      <c r="EGZ78" s="970"/>
      <c r="EHA78" s="970"/>
      <c r="EHB78" s="970"/>
      <c r="EHC78" s="970"/>
      <c r="EHD78" s="970"/>
      <c r="EHE78" s="970" t="s">
        <v>15906</v>
      </c>
      <c r="EHF78" s="970"/>
      <c r="EHG78" s="970"/>
      <c r="EHH78" s="970"/>
      <c r="EHI78" s="970"/>
      <c r="EHJ78" s="970"/>
      <c r="EHK78" s="970"/>
      <c r="EHL78" s="970"/>
      <c r="EHM78" s="970" t="s">
        <v>15906</v>
      </c>
      <c r="EHN78" s="970"/>
      <c r="EHO78" s="970"/>
      <c r="EHP78" s="970"/>
      <c r="EHQ78" s="970"/>
      <c r="EHR78" s="970"/>
      <c r="EHS78" s="970"/>
      <c r="EHT78" s="970"/>
      <c r="EHU78" s="970" t="s">
        <v>15906</v>
      </c>
      <c r="EHV78" s="970"/>
      <c r="EHW78" s="970"/>
      <c r="EHX78" s="970"/>
      <c r="EHY78" s="970"/>
      <c r="EHZ78" s="970"/>
      <c r="EIA78" s="970"/>
      <c r="EIB78" s="970"/>
      <c r="EIC78" s="970" t="s">
        <v>15906</v>
      </c>
      <c r="EID78" s="970"/>
      <c r="EIE78" s="970"/>
      <c r="EIF78" s="970"/>
      <c r="EIG78" s="970"/>
      <c r="EIH78" s="970"/>
      <c r="EII78" s="970"/>
      <c r="EIJ78" s="970"/>
      <c r="EIK78" s="970" t="s">
        <v>15906</v>
      </c>
      <c r="EIL78" s="970"/>
      <c r="EIM78" s="970"/>
      <c r="EIN78" s="970"/>
      <c r="EIO78" s="970"/>
      <c r="EIP78" s="970"/>
      <c r="EIQ78" s="970"/>
      <c r="EIR78" s="970"/>
      <c r="EIS78" s="970" t="s">
        <v>15906</v>
      </c>
      <c r="EIT78" s="970"/>
      <c r="EIU78" s="970"/>
      <c r="EIV78" s="970"/>
      <c r="EIW78" s="970"/>
      <c r="EIX78" s="970"/>
      <c r="EIY78" s="970"/>
      <c r="EIZ78" s="970"/>
      <c r="EJA78" s="970" t="s">
        <v>15906</v>
      </c>
      <c r="EJB78" s="970"/>
      <c r="EJC78" s="970"/>
      <c r="EJD78" s="970"/>
      <c r="EJE78" s="970"/>
      <c r="EJF78" s="970"/>
      <c r="EJG78" s="970"/>
      <c r="EJH78" s="970"/>
      <c r="EJI78" s="970" t="s">
        <v>15906</v>
      </c>
      <c r="EJJ78" s="970"/>
      <c r="EJK78" s="970"/>
      <c r="EJL78" s="970"/>
      <c r="EJM78" s="970"/>
      <c r="EJN78" s="970"/>
      <c r="EJO78" s="970"/>
      <c r="EJP78" s="970"/>
      <c r="EJQ78" s="970" t="s">
        <v>15906</v>
      </c>
      <c r="EJR78" s="970"/>
      <c r="EJS78" s="970"/>
      <c r="EJT78" s="970"/>
      <c r="EJU78" s="970"/>
      <c r="EJV78" s="970"/>
      <c r="EJW78" s="970"/>
      <c r="EJX78" s="970"/>
      <c r="EJY78" s="970" t="s">
        <v>15906</v>
      </c>
      <c r="EJZ78" s="970"/>
      <c r="EKA78" s="970"/>
      <c r="EKB78" s="970"/>
      <c r="EKC78" s="970"/>
      <c r="EKD78" s="970"/>
      <c r="EKE78" s="970"/>
      <c r="EKF78" s="970"/>
      <c r="EKG78" s="970" t="s">
        <v>15906</v>
      </c>
      <c r="EKH78" s="970"/>
      <c r="EKI78" s="970"/>
      <c r="EKJ78" s="970"/>
      <c r="EKK78" s="970"/>
      <c r="EKL78" s="970"/>
      <c r="EKM78" s="970"/>
      <c r="EKN78" s="970"/>
      <c r="EKO78" s="970" t="s">
        <v>15906</v>
      </c>
      <c r="EKP78" s="970"/>
      <c r="EKQ78" s="970"/>
      <c r="EKR78" s="970"/>
      <c r="EKS78" s="970"/>
      <c r="EKT78" s="970"/>
      <c r="EKU78" s="970"/>
      <c r="EKV78" s="970"/>
      <c r="EKW78" s="970" t="s">
        <v>15906</v>
      </c>
      <c r="EKX78" s="970"/>
      <c r="EKY78" s="970"/>
      <c r="EKZ78" s="970"/>
      <c r="ELA78" s="970"/>
      <c r="ELB78" s="970"/>
      <c r="ELC78" s="970"/>
      <c r="ELD78" s="970"/>
      <c r="ELE78" s="970" t="s">
        <v>15906</v>
      </c>
      <c r="ELF78" s="970"/>
      <c r="ELG78" s="970"/>
      <c r="ELH78" s="970"/>
      <c r="ELI78" s="970"/>
      <c r="ELJ78" s="970"/>
      <c r="ELK78" s="970"/>
      <c r="ELL78" s="970"/>
      <c r="ELM78" s="970" t="s">
        <v>15906</v>
      </c>
      <c r="ELN78" s="970"/>
      <c r="ELO78" s="970"/>
      <c r="ELP78" s="970"/>
      <c r="ELQ78" s="970"/>
      <c r="ELR78" s="970"/>
      <c r="ELS78" s="970"/>
      <c r="ELT78" s="970"/>
      <c r="ELU78" s="970" t="s">
        <v>15906</v>
      </c>
      <c r="ELV78" s="970"/>
      <c r="ELW78" s="970"/>
      <c r="ELX78" s="970"/>
      <c r="ELY78" s="970"/>
      <c r="ELZ78" s="970"/>
      <c r="EMA78" s="970"/>
      <c r="EMB78" s="970"/>
      <c r="EMC78" s="970" t="s">
        <v>15906</v>
      </c>
      <c r="EMD78" s="970"/>
      <c r="EME78" s="970"/>
      <c r="EMF78" s="970"/>
      <c r="EMG78" s="970"/>
      <c r="EMH78" s="970"/>
      <c r="EMI78" s="970"/>
      <c r="EMJ78" s="970"/>
      <c r="EMK78" s="970" t="s">
        <v>15906</v>
      </c>
      <c r="EML78" s="970"/>
      <c r="EMM78" s="970"/>
      <c r="EMN78" s="970"/>
      <c r="EMO78" s="970"/>
      <c r="EMP78" s="970"/>
      <c r="EMQ78" s="970"/>
      <c r="EMR78" s="970"/>
      <c r="EMS78" s="970" t="s">
        <v>15906</v>
      </c>
      <c r="EMT78" s="970"/>
      <c r="EMU78" s="970"/>
      <c r="EMV78" s="970"/>
      <c r="EMW78" s="970"/>
      <c r="EMX78" s="970"/>
      <c r="EMY78" s="970"/>
      <c r="EMZ78" s="970"/>
      <c r="ENA78" s="970" t="s">
        <v>15906</v>
      </c>
      <c r="ENB78" s="970"/>
      <c r="ENC78" s="970"/>
      <c r="END78" s="970"/>
      <c r="ENE78" s="970"/>
      <c r="ENF78" s="970"/>
      <c r="ENG78" s="970"/>
      <c r="ENH78" s="970"/>
      <c r="ENI78" s="970" t="s">
        <v>15906</v>
      </c>
      <c r="ENJ78" s="970"/>
      <c r="ENK78" s="970"/>
      <c r="ENL78" s="970"/>
      <c r="ENM78" s="970"/>
      <c r="ENN78" s="970"/>
      <c r="ENO78" s="970"/>
      <c r="ENP78" s="970"/>
      <c r="ENQ78" s="970" t="s">
        <v>15906</v>
      </c>
      <c r="ENR78" s="970"/>
      <c r="ENS78" s="970"/>
      <c r="ENT78" s="970"/>
      <c r="ENU78" s="970"/>
      <c r="ENV78" s="970"/>
      <c r="ENW78" s="970"/>
      <c r="ENX78" s="970"/>
      <c r="ENY78" s="970" t="s">
        <v>15906</v>
      </c>
      <c r="ENZ78" s="970"/>
      <c r="EOA78" s="970"/>
      <c r="EOB78" s="970"/>
      <c r="EOC78" s="970"/>
      <c r="EOD78" s="970"/>
      <c r="EOE78" s="970"/>
      <c r="EOF78" s="970"/>
      <c r="EOG78" s="970" t="s">
        <v>15906</v>
      </c>
      <c r="EOH78" s="970"/>
      <c r="EOI78" s="970"/>
      <c r="EOJ78" s="970"/>
      <c r="EOK78" s="970"/>
      <c r="EOL78" s="970"/>
      <c r="EOM78" s="970"/>
      <c r="EON78" s="970"/>
      <c r="EOO78" s="970" t="s">
        <v>15906</v>
      </c>
      <c r="EOP78" s="970"/>
      <c r="EOQ78" s="970"/>
      <c r="EOR78" s="970"/>
      <c r="EOS78" s="970"/>
      <c r="EOT78" s="970"/>
      <c r="EOU78" s="970"/>
      <c r="EOV78" s="970"/>
      <c r="EOW78" s="970" t="s">
        <v>15906</v>
      </c>
      <c r="EOX78" s="970"/>
      <c r="EOY78" s="970"/>
      <c r="EOZ78" s="970"/>
      <c r="EPA78" s="970"/>
      <c r="EPB78" s="970"/>
      <c r="EPC78" s="970"/>
      <c r="EPD78" s="970"/>
      <c r="EPE78" s="970" t="s">
        <v>15906</v>
      </c>
      <c r="EPF78" s="970"/>
      <c r="EPG78" s="970"/>
      <c r="EPH78" s="970"/>
      <c r="EPI78" s="970"/>
      <c r="EPJ78" s="970"/>
      <c r="EPK78" s="970"/>
      <c r="EPL78" s="970"/>
      <c r="EPM78" s="970" t="s">
        <v>15906</v>
      </c>
      <c r="EPN78" s="970"/>
      <c r="EPO78" s="970"/>
      <c r="EPP78" s="970"/>
      <c r="EPQ78" s="970"/>
      <c r="EPR78" s="970"/>
      <c r="EPS78" s="970"/>
      <c r="EPT78" s="970"/>
      <c r="EPU78" s="970" t="s">
        <v>15906</v>
      </c>
      <c r="EPV78" s="970"/>
      <c r="EPW78" s="970"/>
      <c r="EPX78" s="970"/>
      <c r="EPY78" s="970"/>
      <c r="EPZ78" s="970"/>
      <c r="EQA78" s="970"/>
      <c r="EQB78" s="970"/>
      <c r="EQC78" s="970" t="s">
        <v>15906</v>
      </c>
      <c r="EQD78" s="970"/>
      <c r="EQE78" s="970"/>
      <c r="EQF78" s="970"/>
      <c r="EQG78" s="970"/>
      <c r="EQH78" s="970"/>
      <c r="EQI78" s="970"/>
      <c r="EQJ78" s="970"/>
      <c r="EQK78" s="970" t="s">
        <v>15906</v>
      </c>
      <c r="EQL78" s="970"/>
      <c r="EQM78" s="970"/>
      <c r="EQN78" s="970"/>
      <c r="EQO78" s="970"/>
      <c r="EQP78" s="970"/>
      <c r="EQQ78" s="970"/>
      <c r="EQR78" s="970"/>
      <c r="EQS78" s="970" t="s">
        <v>15906</v>
      </c>
      <c r="EQT78" s="970"/>
      <c r="EQU78" s="970"/>
      <c r="EQV78" s="970"/>
      <c r="EQW78" s="970"/>
      <c r="EQX78" s="970"/>
      <c r="EQY78" s="970"/>
      <c r="EQZ78" s="970"/>
      <c r="ERA78" s="970" t="s">
        <v>15906</v>
      </c>
      <c r="ERB78" s="970"/>
      <c r="ERC78" s="970"/>
      <c r="ERD78" s="970"/>
      <c r="ERE78" s="970"/>
      <c r="ERF78" s="970"/>
      <c r="ERG78" s="970"/>
      <c r="ERH78" s="970"/>
      <c r="ERI78" s="970" t="s">
        <v>15906</v>
      </c>
      <c r="ERJ78" s="970"/>
      <c r="ERK78" s="970"/>
      <c r="ERL78" s="970"/>
      <c r="ERM78" s="970"/>
      <c r="ERN78" s="970"/>
      <c r="ERO78" s="970"/>
      <c r="ERP78" s="970"/>
      <c r="ERQ78" s="970" t="s">
        <v>15906</v>
      </c>
      <c r="ERR78" s="970"/>
      <c r="ERS78" s="970"/>
      <c r="ERT78" s="970"/>
      <c r="ERU78" s="970"/>
      <c r="ERV78" s="970"/>
      <c r="ERW78" s="970"/>
      <c r="ERX78" s="970"/>
      <c r="ERY78" s="970" t="s">
        <v>15906</v>
      </c>
      <c r="ERZ78" s="970"/>
      <c r="ESA78" s="970"/>
      <c r="ESB78" s="970"/>
      <c r="ESC78" s="970"/>
      <c r="ESD78" s="970"/>
      <c r="ESE78" s="970"/>
      <c r="ESF78" s="970"/>
      <c r="ESG78" s="970" t="s">
        <v>15906</v>
      </c>
      <c r="ESH78" s="970"/>
      <c r="ESI78" s="970"/>
      <c r="ESJ78" s="970"/>
      <c r="ESK78" s="970"/>
      <c r="ESL78" s="970"/>
      <c r="ESM78" s="970"/>
      <c r="ESN78" s="970"/>
      <c r="ESO78" s="970" t="s">
        <v>15906</v>
      </c>
      <c r="ESP78" s="970"/>
      <c r="ESQ78" s="970"/>
      <c r="ESR78" s="970"/>
      <c r="ESS78" s="970"/>
      <c r="EST78" s="970"/>
      <c r="ESU78" s="970"/>
      <c r="ESV78" s="970"/>
      <c r="ESW78" s="970" t="s">
        <v>15906</v>
      </c>
      <c r="ESX78" s="970"/>
      <c r="ESY78" s="970"/>
      <c r="ESZ78" s="970"/>
      <c r="ETA78" s="970"/>
      <c r="ETB78" s="970"/>
      <c r="ETC78" s="970"/>
      <c r="ETD78" s="970"/>
      <c r="ETE78" s="970" t="s">
        <v>15906</v>
      </c>
      <c r="ETF78" s="970"/>
      <c r="ETG78" s="970"/>
      <c r="ETH78" s="970"/>
      <c r="ETI78" s="970"/>
      <c r="ETJ78" s="970"/>
      <c r="ETK78" s="970"/>
      <c r="ETL78" s="970"/>
      <c r="ETM78" s="970" t="s">
        <v>15906</v>
      </c>
      <c r="ETN78" s="970"/>
      <c r="ETO78" s="970"/>
      <c r="ETP78" s="970"/>
      <c r="ETQ78" s="970"/>
      <c r="ETR78" s="970"/>
      <c r="ETS78" s="970"/>
      <c r="ETT78" s="970"/>
      <c r="ETU78" s="970" t="s">
        <v>15906</v>
      </c>
      <c r="ETV78" s="970"/>
      <c r="ETW78" s="970"/>
      <c r="ETX78" s="970"/>
      <c r="ETY78" s="970"/>
      <c r="ETZ78" s="970"/>
      <c r="EUA78" s="970"/>
      <c r="EUB78" s="970"/>
      <c r="EUC78" s="970" t="s">
        <v>15906</v>
      </c>
      <c r="EUD78" s="970"/>
      <c r="EUE78" s="970"/>
      <c r="EUF78" s="970"/>
      <c r="EUG78" s="970"/>
      <c r="EUH78" s="970"/>
      <c r="EUI78" s="970"/>
      <c r="EUJ78" s="970"/>
      <c r="EUK78" s="970" t="s">
        <v>15906</v>
      </c>
      <c r="EUL78" s="970"/>
      <c r="EUM78" s="970"/>
      <c r="EUN78" s="970"/>
      <c r="EUO78" s="970"/>
      <c r="EUP78" s="970"/>
      <c r="EUQ78" s="970"/>
      <c r="EUR78" s="970"/>
      <c r="EUS78" s="970" t="s">
        <v>15906</v>
      </c>
      <c r="EUT78" s="970"/>
      <c r="EUU78" s="970"/>
      <c r="EUV78" s="970"/>
      <c r="EUW78" s="970"/>
      <c r="EUX78" s="970"/>
      <c r="EUY78" s="970"/>
      <c r="EUZ78" s="970"/>
      <c r="EVA78" s="970" t="s">
        <v>15906</v>
      </c>
      <c r="EVB78" s="970"/>
      <c r="EVC78" s="970"/>
      <c r="EVD78" s="970"/>
      <c r="EVE78" s="970"/>
      <c r="EVF78" s="970"/>
      <c r="EVG78" s="970"/>
      <c r="EVH78" s="970"/>
      <c r="EVI78" s="970" t="s">
        <v>15906</v>
      </c>
      <c r="EVJ78" s="970"/>
      <c r="EVK78" s="970"/>
      <c r="EVL78" s="970"/>
      <c r="EVM78" s="970"/>
      <c r="EVN78" s="970"/>
      <c r="EVO78" s="970"/>
      <c r="EVP78" s="970"/>
      <c r="EVQ78" s="970" t="s">
        <v>15906</v>
      </c>
      <c r="EVR78" s="970"/>
      <c r="EVS78" s="970"/>
      <c r="EVT78" s="970"/>
      <c r="EVU78" s="970"/>
      <c r="EVV78" s="970"/>
      <c r="EVW78" s="970"/>
      <c r="EVX78" s="970"/>
      <c r="EVY78" s="970" t="s">
        <v>15906</v>
      </c>
      <c r="EVZ78" s="970"/>
      <c r="EWA78" s="970"/>
      <c r="EWB78" s="970"/>
      <c r="EWC78" s="970"/>
      <c r="EWD78" s="970"/>
      <c r="EWE78" s="970"/>
      <c r="EWF78" s="970"/>
      <c r="EWG78" s="970" t="s">
        <v>15906</v>
      </c>
      <c r="EWH78" s="970"/>
      <c r="EWI78" s="970"/>
      <c r="EWJ78" s="970"/>
      <c r="EWK78" s="970"/>
      <c r="EWL78" s="970"/>
      <c r="EWM78" s="970"/>
      <c r="EWN78" s="970"/>
      <c r="EWO78" s="970" t="s">
        <v>15906</v>
      </c>
      <c r="EWP78" s="970"/>
      <c r="EWQ78" s="970"/>
      <c r="EWR78" s="970"/>
      <c r="EWS78" s="970"/>
      <c r="EWT78" s="970"/>
      <c r="EWU78" s="970"/>
      <c r="EWV78" s="970"/>
      <c r="EWW78" s="970" t="s">
        <v>15906</v>
      </c>
      <c r="EWX78" s="970"/>
      <c r="EWY78" s="970"/>
      <c r="EWZ78" s="970"/>
      <c r="EXA78" s="970"/>
      <c r="EXB78" s="970"/>
      <c r="EXC78" s="970"/>
      <c r="EXD78" s="970"/>
      <c r="EXE78" s="970" t="s">
        <v>15906</v>
      </c>
      <c r="EXF78" s="970"/>
      <c r="EXG78" s="970"/>
      <c r="EXH78" s="970"/>
      <c r="EXI78" s="970"/>
      <c r="EXJ78" s="970"/>
      <c r="EXK78" s="970"/>
      <c r="EXL78" s="970"/>
      <c r="EXM78" s="970" t="s">
        <v>15906</v>
      </c>
      <c r="EXN78" s="970"/>
      <c r="EXO78" s="970"/>
      <c r="EXP78" s="970"/>
      <c r="EXQ78" s="970"/>
      <c r="EXR78" s="970"/>
      <c r="EXS78" s="970"/>
      <c r="EXT78" s="970"/>
      <c r="EXU78" s="970" t="s">
        <v>15906</v>
      </c>
      <c r="EXV78" s="970"/>
      <c r="EXW78" s="970"/>
      <c r="EXX78" s="970"/>
      <c r="EXY78" s="970"/>
      <c r="EXZ78" s="970"/>
      <c r="EYA78" s="970"/>
      <c r="EYB78" s="970"/>
      <c r="EYC78" s="970" t="s">
        <v>15906</v>
      </c>
      <c r="EYD78" s="970"/>
      <c r="EYE78" s="970"/>
      <c r="EYF78" s="970"/>
      <c r="EYG78" s="970"/>
      <c r="EYH78" s="970"/>
      <c r="EYI78" s="970"/>
      <c r="EYJ78" s="970"/>
      <c r="EYK78" s="970" t="s">
        <v>15906</v>
      </c>
      <c r="EYL78" s="970"/>
      <c r="EYM78" s="970"/>
      <c r="EYN78" s="970"/>
      <c r="EYO78" s="970"/>
      <c r="EYP78" s="970"/>
      <c r="EYQ78" s="970"/>
      <c r="EYR78" s="970"/>
      <c r="EYS78" s="970" t="s">
        <v>15906</v>
      </c>
      <c r="EYT78" s="970"/>
      <c r="EYU78" s="970"/>
      <c r="EYV78" s="970"/>
      <c r="EYW78" s="970"/>
      <c r="EYX78" s="970"/>
      <c r="EYY78" s="970"/>
      <c r="EYZ78" s="970"/>
      <c r="EZA78" s="970" t="s">
        <v>15906</v>
      </c>
      <c r="EZB78" s="970"/>
      <c r="EZC78" s="970"/>
      <c r="EZD78" s="970"/>
      <c r="EZE78" s="970"/>
      <c r="EZF78" s="970"/>
      <c r="EZG78" s="970"/>
      <c r="EZH78" s="970"/>
      <c r="EZI78" s="970" t="s">
        <v>15906</v>
      </c>
      <c r="EZJ78" s="970"/>
      <c r="EZK78" s="970"/>
      <c r="EZL78" s="970"/>
      <c r="EZM78" s="970"/>
      <c r="EZN78" s="970"/>
      <c r="EZO78" s="970"/>
      <c r="EZP78" s="970"/>
      <c r="EZQ78" s="970" t="s">
        <v>15906</v>
      </c>
      <c r="EZR78" s="970"/>
      <c r="EZS78" s="970"/>
      <c r="EZT78" s="970"/>
      <c r="EZU78" s="970"/>
      <c r="EZV78" s="970"/>
      <c r="EZW78" s="970"/>
      <c r="EZX78" s="970"/>
      <c r="EZY78" s="970" t="s">
        <v>15906</v>
      </c>
      <c r="EZZ78" s="970"/>
      <c r="FAA78" s="970"/>
      <c r="FAB78" s="970"/>
      <c r="FAC78" s="970"/>
      <c r="FAD78" s="970"/>
      <c r="FAE78" s="970"/>
      <c r="FAF78" s="970"/>
      <c r="FAG78" s="970" t="s">
        <v>15906</v>
      </c>
      <c r="FAH78" s="970"/>
      <c r="FAI78" s="970"/>
      <c r="FAJ78" s="970"/>
      <c r="FAK78" s="970"/>
      <c r="FAL78" s="970"/>
      <c r="FAM78" s="970"/>
      <c r="FAN78" s="970"/>
      <c r="FAO78" s="970" t="s">
        <v>15906</v>
      </c>
      <c r="FAP78" s="970"/>
      <c r="FAQ78" s="970"/>
      <c r="FAR78" s="970"/>
      <c r="FAS78" s="970"/>
      <c r="FAT78" s="970"/>
      <c r="FAU78" s="970"/>
      <c r="FAV78" s="970"/>
      <c r="FAW78" s="970" t="s">
        <v>15906</v>
      </c>
      <c r="FAX78" s="970"/>
      <c r="FAY78" s="970"/>
      <c r="FAZ78" s="970"/>
      <c r="FBA78" s="970"/>
      <c r="FBB78" s="970"/>
      <c r="FBC78" s="970"/>
      <c r="FBD78" s="970"/>
      <c r="FBE78" s="970" t="s">
        <v>15906</v>
      </c>
      <c r="FBF78" s="970"/>
      <c r="FBG78" s="970"/>
      <c r="FBH78" s="970"/>
      <c r="FBI78" s="970"/>
      <c r="FBJ78" s="970"/>
      <c r="FBK78" s="970"/>
      <c r="FBL78" s="970"/>
      <c r="FBM78" s="970" t="s">
        <v>15906</v>
      </c>
      <c r="FBN78" s="970"/>
      <c r="FBO78" s="970"/>
      <c r="FBP78" s="970"/>
      <c r="FBQ78" s="970"/>
      <c r="FBR78" s="970"/>
      <c r="FBS78" s="970"/>
      <c r="FBT78" s="970"/>
      <c r="FBU78" s="970" t="s">
        <v>15906</v>
      </c>
      <c r="FBV78" s="970"/>
      <c r="FBW78" s="970"/>
      <c r="FBX78" s="970"/>
      <c r="FBY78" s="970"/>
      <c r="FBZ78" s="970"/>
      <c r="FCA78" s="970"/>
      <c r="FCB78" s="970"/>
      <c r="FCC78" s="970" t="s">
        <v>15906</v>
      </c>
      <c r="FCD78" s="970"/>
      <c r="FCE78" s="970"/>
      <c r="FCF78" s="970"/>
      <c r="FCG78" s="970"/>
      <c r="FCH78" s="970"/>
      <c r="FCI78" s="970"/>
      <c r="FCJ78" s="970"/>
      <c r="FCK78" s="970" t="s">
        <v>15906</v>
      </c>
      <c r="FCL78" s="970"/>
      <c r="FCM78" s="970"/>
      <c r="FCN78" s="970"/>
      <c r="FCO78" s="970"/>
      <c r="FCP78" s="970"/>
      <c r="FCQ78" s="970"/>
      <c r="FCR78" s="970"/>
      <c r="FCS78" s="970" t="s">
        <v>15906</v>
      </c>
      <c r="FCT78" s="970"/>
      <c r="FCU78" s="970"/>
      <c r="FCV78" s="970"/>
      <c r="FCW78" s="970"/>
      <c r="FCX78" s="970"/>
      <c r="FCY78" s="970"/>
      <c r="FCZ78" s="970"/>
      <c r="FDA78" s="970" t="s">
        <v>15906</v>
      </c>
      <c r="FDB78" s="970"/>
      <c r="FDC78" s="970"/>
      <c r="FDD78" s="970"/>
      <c r="FDE78" s="970"/>
      <c r="FDF78" s="970"/>
      <c r="FDG78" s="970"/>
      <c r="FDH78" s="970"/>
      <c r="FDI78" s="970" t="s">
        <v>15906</v>
      </c>
      <c r="FDJ78" s="970"/>
      <c r="FDK78" s="970"/>
      <c r="FDL78" s="970"/>
      <c r="FDM78" s="970"/>
      <c r="FDN78" s="970"/>
      <c r="FDO78" s="970"/>
      <c r="FDP78" s="970"/>
      <c r="FDQ78" s="970" t="s">
        <v>15906</v>
      </c>
      <c r="FDR78" s="970"/>
      <c r="FDS78" s="970"/>
      <c r="FDT78" s="970"/>
      <c r="FDU78" s="970"/>
      <c r="FDV78" s="970"/>
      <c r="FDW78" s="970"/>
      <c r="FDX78" s="970"/>
      <c r="FDY78" s="970" t="s">
        <v>15906</v>
      </c>
      <c r="FDZ78" s="970"/>
      <c r="FEA78" s="970"/>
      <c r="FEB78" s="970"/>
      <c r="FEC78" s="970"/>
      <c r="FED78" s="970"/>
      <c r="FEE78" s="970"/>
      <c r="FEF78" s="970"/>
      <c r="FEG78" s="970" t="s">
        <v>15906</v>
      </c>
      <c r="FEH78" s="970"/>
      <c r="FEI78" s="970"/>
      <c r="FEJ78" s="970"/>
      <c r="FEK78" s="970"/>
      <c r="FEL78" s="970"/>
      <c r="FEM78" s="970"/>
      <c r="FEN78" s="970"/>
      <c r="FEO78" s="970" t="s">
        <v>15906</v>
      </c>
      <c r="FEP78" s="970"/>
      <c r="FEQ78" s="970"/>
      <c r="FER78" s="970"/>
      <c r="FES78" s="970"/>
      <c r="FET78" s="970"/>
      <c r="FEU78" s="970"/>
      <c r="FEV78" s="970"/>
      <c r="FEW78" s="970" t="s">
        <v>15906</v>
      </c>
      <c r="FEX78" s="970"/>
      <c r="FEY78" s="970"/>
      <c r="FEZ78" s="970"/>
      <c r="FFA78" s="970"/>
      <c r="FFB78" s="970"/>
      <c r="FFC78" s="970"/>
      <c r="FFD78" s="970"/>
      <c r="FFE78" s="970" t="s">
        <v>15906</v>
      </c>
      <c r="FFF78" s="970"/>
      <c r="FFG78" s="970"/>
      <c r="FFH78" s="970"/>
      <c r="FFI78" s="970"/>
      <c r="FFJ78" s="970"/>
      <c r="FFK78" s="970"/>
      <c r="FFL78" s="970"/>
      <c r="FFM78" s="970" t="s">
        <v>15906</v>
      </c>
      <c r="FFN78" s="970"/>
      <c r="FFO78" s="970"/>
      <c r="FFP78" s="970"/>
      <c r="FFQ78" s="970"/>
      <c r="FFR78" s="970"/>
      <c r="FFS78" s="970"/>
      <c r="FFT78" s="970"/>
      <c r="FFU78" s="970" t="s">
        <v>15906</v>
      </c>
      <c r="FFV78" s="970"/>
      <c r="FFW78" s="970"/>
      <c r="FFX78" s="970"/>
      <c r="FFY78" s="970"/>
      <c r="FFZ78" s="970"/>
      <c r="FGA78" s="970"/>
      <c r="FGB78" s="970"/>
      <c r="FGC78" s="970" t="s">
        <v>15906</v>
      </c>
      <c r="FGD78" s="970"/>
      <c r="FGE78" s="970"/>
      <c r="FGF78" s="970"/>
      <c r="FGG78" s="970"/>
      <c r="FGH78" s="970"/>
      <c r="FGI78" s="970"/>
      <c r="FGJ78" s="970"/>
      <c r="FGK78" s="970" t="s">
        <v>15906</v>
      </c>
      <c r="FGL78" s="970"/>
      <c r="FGM78" s="970"/>
      <c r="FGN78" s="970"/>
      <c r="FGO78" s="970"/>
      <c r="FGP78" s="970"/>
      <c r="FGQ78" s="970"/>
      <c r="FGR78" s="970"/>
      <c r="FGS78" s="970" t="s">
        <v>15906</v>
      </c>
      <c r="FGT78" s="970"/>
      <c r="FGU78" s="970"/>
      <c r="FGV78" s="970"/>
      <c r="FGW78" s="970"/>
      <c r="FGX78" s="970"/>
      <c r="FGY78" s="970"/>
      <c r="FGZ78" s="970"/>
      <c r="FHA78" s="970" t="s">
        <v>15906</v>
      </c>
      <c r="FHB78" s="970"/>
      <c r="FHC78" s="970"/>
      <c r="FHD78" s="970"/>
      <c r="FHE78" s="970"/>
      <c r="FHF78" s="970"/>
      <c r="FHG78" s="970"/>
      <c r="FHH78" s="970"/>
      <c r="FHI78" s="970" t="s">
        <v>15906</v>
      </c>
      <c r="FHJ78" s="970"/>
      <c r="FHK78" s="970"/>
      <c r="FHL78" s="970"/>
      <c r="FHM78" s="970"/>
      <c r="FHN78" s="970"/>
      <c r="FHO78" s="970"/>
      <c r="FHP78" s="970"/>
      <c r="FHQ78" s="970" t="s">
        <v>15906</v>
      </c>
      <c r="FHR78" s="970"/>
      <c r="FHS78" s="970"/>
      <c r="FHT78" s="970"/>
      <c r="FHU78" s="970"/>
      <c r="FHV78" s="970"/>
      <c r="FHW78" s="970"/>
      <c r="FHX78" s="970"/>
      <c r="FHY78" s="970" t="s">
        <v>15906</v>
      </c>
      <c r="FHZ78" s="970"/>
      <c r="FIA78" s="970"/>
      <c r="FIB78" s="970"/>
      <c r="FIC78" s="970"/>
      <c r="FID78" s="970"/>
      <c r="FIE78" s="970"/>
      <c r="FIF78" s="970"/>
      <c r="FIG78" s="970" t="s">
        <v>15906</v>
      </c>
      <c r="FIH78" s="970"/>
      <c r="FII78" s="970"/>
      <c r="FIJ78" s="970"/>
      <c r="FIK78" s="970"/>
      <c r="FIL78" s="970"/>
      <c r="FIM78" s="970"/>
      <c r="FIN78" s="970"/>
      <c r="FIO78" s="970" t="s">
        <v>15906</v>
      </c>
      <c r="FIP78" s="970"/>
      <c r="FIQ78" s="970"/>
      <c r="FIR78" s="970"/>
      <c r="FIS78" s="970"/>
      <c r="FIT78" s="970"/>
      <c r="FIU78" s="970"/>
      <c r="FIV78" s="970"/>
      <c r="FIW78" s="970" t="s">
        <v>15906</v>
      </c>
      <c r="FIX78" s="970"/>
      <c r="FIY78" s="970"/>
      <c r="FIZ78" s="970"/>
      <c r="FJA78" s="970"/>
      <c r="FJB78" s="970"/>
      <c r="FJC78" s="970"/>
      <c r="FJD78" s="970"/>
      <c r="FJE78" s="970" t="s">
        <v>15906</v>
      </c>
      <c r="FJF78" s="970"/>
      <c r="FJG78" s="970"/>
      <c r="FJH78" s="970"/>
      <c r="FJI78" s="970"/>
      <c r="FJJ78" s="970"/>
      <c r="FJK78" s="970"/>
      <c r="FJL78" s="970"/>
      <c r="FJM78" s="970" t="s">
        <v>15906</v>
      </c>
      <c r="FJN78" s="970"/>
      <c r="FJO78" s="970"/>
      <c r="FJP78" s="970"/>
      <c r="FJQ78" s="970"/>
      <c r="FJR78" s="970"/>
      <c r="FJS78" s="970"/>
      <c r="FJT78" s="970"/>
      <c r="FJU78" s="970" t="s">
        <v>15906</v>
      </c>
      <c r="FJV78" s="970"/>
      <c r="FJW78" s="970"/>
      <c r="FJX78" s="970"/>
      <c r="FJY78" s="970"/>
      <c r="FJZ78" s="970"/>
      <c r="FKA78" s="970"/>
      <c r="FKB78" s="970"/>
      <c r="FKC78" s="970" t="s">
        <v>15906</v>
      </c>
      <c r="FKD78" s="970"/>
      <c r="FKE78" s="970"/>
      <c r="FKF78" s="970"/>
      <c r="FKG78" s="970"/>
      <c r="FKH78" s="970"/>
      <c r="FKI78" s="970"/>
      <c r="FKJ78" s="970"/>
      <c r="FKK78" s="970" t="s">
        <v>15906</v>
      </c>
      <c r="FKL78" s="970"/>
      <c r="FKM78" s="970"/>
      <c r="FKN78" s="970"/>
      <c r="FKO78" s="970"/>
      <c r="FKP78" s="970"/>
      <c r="FKQ78" s="970"/>
      <c r="FKR78" s="970"/>
      <c r="FKS78" s="970" t="s">
        <v>15906</v>
      </c>
      <c r="FKT78" s="970"/>
      <c r="FKU78" s="970"/>
      <c r="FKV78" s="970"/>
      <c r="FKW78" s="970"/>
      <c r="FKX78" s="970"/>
      <c r="FKY78" s="970"/>
      <c r="FKZ78" s="970"/>
      <c r="FLA78" s="970" t="s">
        <v>15906</v>
      </c>
      <c r="FLB78" s="970"/>
      <c r="FLC78" s="970"/>
      <c r="FLD78" s="970"/>
      <c r="FLE78" s="970"/>
      <c r="FLF78" s="970"/>
      <c r="FLG78" s="970"/>
      <c r="FLH78" s="970"/>
      <c r="FLI78" s="970" t="s">
        <v>15906</v>
      </c>
      <c r="FLJ78" s="970"/>
      <c r="FLK78" s="970"/>
      <c r="FLL78" s="970"/>
      <c r="FLM78" s="970"/>
      <c r="FLN78" s="970"/>
      <c r="FLO78" s="970"/>
      <c r="FLP78" s="970"/>
      <c r="FLQ78" s="970" t="s">
        <v>15906</v>
      </c>
      <c r="FLR78" s="970"/>
      <c r="FLS78" s="970"/>
      <c r="FLT78" s="970"/>
      <c r="FLU78" s="970"/>
      <c r="FLV78" s="970"/>
      <c r="FLW78" s="970"/>
      <c r="FLX78" s="970"/>
      <c r="FLY78" s="970" t="s">
        <v>15906</v>
      </c>
      <c r="FLZ78" s="970"/>
      <c r="FMA78" s="970"/>
      <c r="FMB78" s="970"/>
      <c r="FMC78" s="970"/>
      <c r="FMD78" s="970"/>
      <c r="FME78" s="970"/>
      <c r="FMF78" s="970"/>
      <c r="FMG78" s="970" t="s">
        <v>15906</v>
      </c>
      <c r="FMH78" s="970"/>
      <c r="FMI78" s="970"/>
      <c r="FMJ78" s="970"/>
      <c r="FMK78" s="970"/>
      <c r="FML78" s="970"/>
      <c r="FMM78" s="970"/>
      <c r="FMN78" s="970"/>
      <c r="FMO78" s="970" t="s">
        <v>15906</v>
      </c>
      <c r="FMP78" s="970"/>
      <c r="FMQ78" s="970"/>
      <c r="FMR78" s="970"/>
      <c r="FMS78" s="970"/>
      <c r="FMT78" s="970"/>
      <c r="FMU78" s="970"/>
      <c r="FMV78" s="970"/>
      <c r="FMW78" s="970" t="s">
        <v>15906</v>
      </c>
      <c r="FMX78" s="970"/>
      <c r="FMY78" s="970"/>
      <c r="FMZ78" s="970"/>
      <c r="FNA78" s="970"/>
      <c r="FNB78" s="970"/>
      <c r="FNC78" s="970"/>
      <c r="FND78" s="970"/>
      <c r="FNE78" s="970" t="s">
        <v>15906</v>
      </c>
      <c r="FNF78" s="970"/>
      <c r="FNG78" s="970"/>
      <c r="FNH78" s="970"/>
      <c r="FNI78" s="970"/>
      <c r="FNJ78" s="970"/>
      <c r="FNK78" s="970"/>
      <c r="FNL78" s="970"/>
      <c r="FNM78" s="970" t="s">
        <v>15906</v>
      </c>
      <c r="FNN78" s="970"/>
      <c r="FNO78" s="970"/>
      <c r="FNP78" s="970"/>
      <c r="FNQ78" s="970"/>
      <c r="FNR78" s="970"/>
      <c r="FNS78" s="970"/>
      <c r="FNT78" s="970"/>
      <c r="FNU78" s="970" t="s">
        <v>15906</v>
      </c>
      <c r="FNV78" s="970"/>
      <c r="FNW78" s="970"/>
      <c r="FNX78" s="970"/>
      <c r="FNY78" s="970"/>
      <c r="FNZ78" s="970"/>
      <c r="FOA78" s="970"/>
      <c r="FOB78" s="970"/>
      <c r="FOC78" s="970" t="s">
        <v>15906</v>
      </c>
      <c r="FOD78" s="970"/>
      <c r="FOE78" s="970"/>
      <c r="FOF78" s="970"/>
      <c r="FOG78" s="970"/>
      <c r="FOH78" s="970"/>
      <c r="FOI78" s="970"/>
      <c r="FOJ78" s="970"/>
      <c r="FOK78" s="970" t="s">
        <v>15906</v>
      </c>
      <c r="FOL78" s="970"/>
      <c r="FOM78" s="970"/>
      <c r="FON78" s="970"/>
      <c r="FOO78" s="970"/>
      <c r="FOP78" s="970"/>
      <c r="FOQ78" s="970"/>
      <c r="FOR78" s="970"/>
      <c r="FOS78" s="970" t="s">
        <v>15906</v>
      </c>
      <c r="FOT78" s="970"/>
      <c r="FOU78" s="970"/>
      <c r="FOV78" s="970"/>
      <c r="FOW78" s="970"/>
      <c r="FOX78" s="970"/>
      <c r="FOY78" s="970"/>
      <c r="FOZ78" s="970"/>
      <c r="FPA78" s="970" t="s">
        <v>15906</v>
      </c>
      <c r="FPB78" s="970"/>
      <c r="FPC78" s="970"/>
      <c r="FPD78" s="970"/>
      <c r="FPE78" s="970"/>
      <c r="FPF78" s="970"/>
      <c r="FPG78" s="970"/>
      <c r="FPH78" s="970"/>
      <c r="FPI78" s="970" t="s">
        <v>15906</v>
      </c>
      <c r="FPJ78" s="970"/>
      <c r="FPK78" s="970"/>
      <c r="FPL78" s="970"/>
      <c r="FPM78" s="970"/>
      <c r="FPN78" s="970"/>
      <c r="FPO78" s="970"/>
      <c r="FPP78" s="970"/>
      <c r="FPQ78" s="970" t="s">
        <v>15906</v>
      </c>
      <c r="FPR78" s="970"/>
      <c r="FPS78" s="970"/>
      <c r="FPT78" s="970"/>
      <c r="FPU78" s="970"/>
      <c r="FPV78" s="970"/>
      <c r="FPW78" s="970"/>
      <c r="FPX78" s="970"/>
      <c r="FPY78" s="970" t="s">
        <v>15906</v>
      </c>
      <c r="FPZ78" s="970"/>
      <c r="FQA78" s="970"/>
      <c r="FQB78" s="970"/>
      <c r="FQC78" s="970"/>
      <c r="FQD78" s="970"/>
      <c r="FQE78" s="970"/>
      <c r="FQF78" s="970"/>
      <c r="FQG78" s="970" t="s">
        <v>15906</v>
      </c>
      <c r="FQH78" s="970"/>
      <c r="FQI78" s="970"/>
      <c r="FQJ78" s="970"/>
      <c r="FQK78" s="970"/>
      <c r="FQL78" s="970"/>
      <c r="FQM78" s="970"/>
      <c r="FQN78" s="970"/>
      <c r="FQO78" s="970" t="s">
        <v>15906</v>
      </c>
      <c r="FQP78" s="970"/>
      <c r="FQQ78" s="970"/>
      <c r="FQR78" s="970"/>
      <c r="FQS78" s="970"/>
      <c r="FQT78" s="970"/>
      <c r="FQU78" s="970"/>
      <c r="FQV78" s="970"/>
      <c r="FQW78" s="970" t="s">
        <v>15906</v>
      </c>
      <c r="FQX78" s="970"/>
      <c r="FQY78" s="970"/>
      <c r="FQZ78" s="970"/>
      <c r="FRA78" s="970"/>
      <c r="FRB78" s="970"/>
      <c r="FRC78" s="970"/>
      <c r="FRD78" s="970"/>
      <c r="FRE78" s="970" t="s">
        <v>15906</v>
      </c>
      <c r="FRF78" s="970"/>
      <c r="FRG78" s="970"/>
      <c r="FRH78" s="970"/>
      <c r="FRI78" s="970"/>
      <c r="FRJ78" s="970"/>
      <c r="FRK78" s="970"/>
      <c r="FRL78" s="970"/>
      <c r="FRM78" s="970" t="s">
        <v>15906</v>
      </c>
      <c r="FRN78" s="970"/>
      <c r="FRO78" s="970"/>
      <c r="FRP78" s="970"/>
      <c r="FRQ78" s="970"/>
      <c r="FRR78" s="970"/>
      <c r="FRS78" s="970"/>
      <c r="FRT78" s="970"/>
      <c r="FRU78" s="970" t="s">
        <v>15906</v>
      </c>
      <c r="FRV78" s="970"/>
      <c r="FRW78" s="970"/>
      <c r="FRX78" s="970"/>
      <c r="FRY78" s="970"/>
      <c r="FRZ78" s="970"/>
      <c r="FSA78" s="970"/>
      <c r="FSB78" s="970"/>
      <c r="FSC78" s="970" t="s">
        <v>15906</v>
      </c>
      <c r="FSD78" s="970"/>
      <c r="FSE78" s="970"/>
      <c r="FSF78" s="970"/>
      <c r="FSG78" s="970"/>
      <c r="FSH78" s="970"/>
      <c r="FSI78" s="970"/>
      <c r="FSJ78" s="970"/>
      <c r="FSK78" s="970" t="s">
        <v>15906</v>
      </c>
      <c r="FSL78" s="970"/>
      <c r="FSM78" s="970"/>
      <c r="FSN78" s="970"/>
      <c r="FSO78" s="970"/>
      <c r="FSP78" s="970"/>
      <c r="FSQ78" s="970"/>
      <c r="FSR78" s="970"/>
      <c r="FSS78" s="970" t="s">
        <v>15906</v>
      </c>
      <c r="FST78" s="970"/>
      <c r="FSU78" s="970"/>
      <c r="FSV78" s="970"/>
      <c r="FSW78" s="970"/>
      <c r="FSX78" s="970"/>
      <c r="FSY78" s="970"/>
      <c r="FSZ78" s="970"/>
      <c r="FTA78" s="970" t="s">
        <v>15906</v>
      </c>
      <c r="FTB78" s="970"/>
      <c r="FTC78" s="970"/>
      <c r="FTD78" s="970"/>
      <c r="FTE78" s="970"/>
      <c r="FTF78" s="970"/>
      <c r="FTG78" s="970"/>
      <c r="FTH78" s="970"/>
      <c r="FTI78" s="970" t="s">
        <v>15906</v>
      </c>
      <c r="FTJ78" s="970"/>
      <c r="FTK78" s="970"/>
      <c r="FTL78" s="970"/>
      <c r="FTM78" s="970"/>
      <c r="FTN78" s="970"/>
      <c r="FTO78" s="970"/>
      <c r="FTP78" s="970"/>
      <c r="FTQ78" s="970" t="s">
        <v>15906</v>
      </c>
      <c r="FTR78" s="970"/>
      <c r="FTS78" s="970"/>
      <c r="FTT78" s="970"/>
      <c r="FTU78" s="970"/>
      <c r="FTV78" s="970"/>
      <c r="FTW78" s="970"/>
      <c r="FTX78" s="970"/>
      <c r="FTY78" s="970" t="s">
        <v>15906</v>
      </c>
      <c r="FTZ78" s="970"/>
      <c r="FUA78" s="970"/>
      <c r="FUB78" s="970"/>
      <c r="FUC78" s="970"/>
      <c r="FUD78" s="970"/>
      <c r="FUE78" s="970"/>
      <c r="FUF78" s="970"/>
      <c r="FUG78" s="970" t="s">
        <v>15906</v>
      </c>
      <c r="FUH78" s="970"/>
      <c r="FUI78" s="970"/>
      <c r="FUJ78" s="970"/>
      <c r="FUK78" s="970"/>
      <c r="FUL78" s="970"/>
      <c r="FUM78" s="970"/>
      <c r="FUN78" s="970"/>
      <c r="FUO78" s="970" t="s">
        <v>15906</v>
      </c>
      <c r="FUP78" s="970"/>
      <c r="FUQ78" s="970"/>
      <c r="FUR78" s="970"/>
      <c r="FUS78" s="970"/>
      <c r="FUT78" s="970"/>
      <c r="FUU78" s="970"/>
      <c r="FUV78" s="970"/>
      <c r="FUW78" s="970" t="s">
        <v>15906</v>
      </c>
      <c r="FUX78" s="970"/>
      <c r="FUY78" s="970"/>
      <c r="FUZ78" s="970"/>
      <c r="FVA78" s="970"/>
      <c r="FVB78" s="970"/>
      <c r="FVC78" s="970"/>
      <c r="FVD78" s="970"/>
      <c r="FVE78" s="970" t="s">
        <v>15906</v>
      </c>
      <c r="FVF78" s="970"/>
      <c r="FVG78" s="970"/>
      <c r="FVH78" s="970"/>
      <c r="FVI78" s="970"/>
      <c r="FVJ78" s="970"/>
      <c r="FVK78" s="970"/>
      <c r="FVL78" s="970"/>
      <c r="FVM78" s="970" t="s">
        <v>15906</v>
      </c>
      <c r="FVN78" s="970"/>
      <c r="FVO78" s="970"/>
      <c r="FVP78" s="970"/>
      <c r="FVQ78" s="970"/>
      <c r="FVR78" s="970"/>
      <c r="FVS78" s="970"/>
      <c r="FVT78" s="970"/>
      <c r="FVU78" s="970" t="s">
        <v>15906</v>
      </c>
      <c r="FVV78" s="970"/>
      <c r="FVW78" s="970"/>
      <c r="FVX78" s="970"/>
      <c r="FVY78" s="970"/>
      <c r="FVZ78" s="970"/>
      <c r="FWA78" s="970"/>
      <c r="FWB78" s="970"/>
      <c r="FWC78" s="970" t="s">
        <v>15906</v>
      </c>
      <c r="FWD78" s="970"/>
      <c r="FWE78" s="970"/>
      <c r="FWF78" s="970"/>
      <c r="FWG78" s="970"/>
      <c r="FWH78" s="970"/>
      <c r="FWI78" s="970"/>
      <c r="FWJ78" s="970"/>
      <c r="FWK78" s="970" t="s">
        <v>15906</v>
      </c>
      <c r="FWL78" s="970"/>
      <c r="FWM78" s="970"/>
      <c r="FWN78" s="970"/>
      <c r="FWO78" s="970"/>
      <c r="FWP78" s="970"/>
      <c r="FWQ78" s="970"/>
      <c r="FWR78" s="970"/>
      <c r="FWS78" s="970" t="s">
        <v>15906</v>
      </c>
      <c r="FWT78" s="970"/>
      <c r="FWU78" s="970"/>
      <c r="FWV78" s="970"/>
      <c r="FWW78" s="970"/>
      <c r="FWX78" s="970"/>
      <c r="FWY78" s="970"/>
      <c r="FWZ78" s="970"/>
      <c r="FXA78" s="970" t="s">
        <v>15906</v>
      </c>
      <c r="FXB78" s="970"/>
      <c r="FXC78" s="970"/>
      <c r="FXD78" s="970"/>
      <c r="FXE78" s="970"/>
      <c r="FXF78" s="970"/>
      <c r="FXG78" s="970"/>
      <c r="FXH78" s="970"/>
      <c r="FXI78" s="970" t="s">
        <v>15906</v>
      </c>
      <c r="FXJ78" s="970"/>
      <c r="FXK78" s="970"/>
      <c r="FXL78" s="970"/>
      <c r="FXM78" s="970"/>
      <c r="FXN78" s="970"/>
      <c r="FXO78" s="970"/>
      <c r="FXP78" s="970"/>
      <c r="FXQ78" s="970" t="s">
        <v>15906</v>
      </c>
      <c r="FXR78" s="970"/>
      <c r="FXS78" s="970"/>
      <c r="FXT78" s="970"/>
      <c r="FXU78" s="970"/>
      <c r="FXV78" s="970"/>
      <c r="FXW78" s="970"/>
      <c r="FXX78" s="970"/>
      <c r="FXY78" s="970" t="s">
        <v>15906</v>
      </c>
      <c r="FXZ78" s="970"/>
      <c r="FYA78" s="970"/>
      <c r="FYB78" s="970"/>
      <c r="FYC78" s="970"/>
      <c r="FYD78" s="970"/>
      <c r="FYE78" s="970"/>
      <c r="FYF78" s="970"/>
      <c r="FYG78" s="970" t="s">
        <v>15906</v>
      </c>
      <c r="FYH78" s="970"/>
      <c r="FYI78" s="970"/>
      <c r="FYJ78" s="970"/>
      <c r="FYK78" s="970"/>
      <c r="FYL78" s="970"/>
      <c r="FYM78" s="970"/>
      <c r="FYN78" s="970"/>
      <c r="FYO78" s="970" t="s">
        <v>15906</v>
      </c>
      <c r="FYP78" s="970"/>
      <c r="FYQ78" s="970"/>
      <c r="FYR78" s="970"/>
      <c r="FYS78" s="970"/>
      <c r="FYT78" s="970"/>
      <c r="FYU78" s="970"/>
      <c r="FYV78" s="970"/>
      <c r="FYW78" s="970" t="s">
        <v>15906</v>
      </c>
      <c r="FYX78" s="970"/>
      <c r="FYY78" s="970"/>
      <c r="FYZ78" s="970"/>
      <c r="FZA78" s="970"/>
      <c r="FZB78" s="970"/>
      <c r="FZC78" s="970"/>
      <c r="FZD78" s="970"/>
      <c r="FZE78" s="970" t="s">
        <v>15906</v>
      </c>
      <c r="FZF78" s="970"/>
      <c r="FZG78" s="970"/>
      <c r="FZH78" s="970"/>
      <c r="FZI78" s="970"/>
      <c r="FZJ78" s="970"/>
      <c r="FZK78" s="970"/>
      <c r="FZL78" s="970"/>
      <c r="FZM78" s="970" t="s">
        <v>15906</v>
      </c>
      <c r="FZN78" s="970"/>
      <c r="FZO78" s="970"/>
      <c r="FZP78" s="970"/>
      <c r="FZQ78" s="970"/>
      <c r="FZR78" s="970"/>
      <c r="FZS78" s="970"/>
      <c r="FZT78" s="970"/>
      <c r="FZU78" s="970" t="s">
        <v>15906</v>
      </c>
      <c r="FZV78" s="970"/>
      <c r="FZW78" s="970"/>
      <c r="FZX78" s="970"/>
      <c r="FZY78" s="970"/>
      <c r="FZZ78" s="970"/>
      <c r="GAA78" s="970"/>
      <c r="GAB78" s="970"/>
      <c r="GAC78" s="970" t="s">
        <v>15906</v>
      </c>
      <c r="GAD78" s="970"/>
      <c r="GAE78" s="970"/>
      <c r="GAF78" s="970"/>
      <c r="GAG78" s="970"/>
      <c r="GAH78" s="970"/>
      <c r="GAI78" s="970"/>
      <c r="GAJ78" s="970"/>
      <c r="GAK78" s="970" t="s">
        <v>15906</v>
      </c>
      <c r="GAL78" s="970"/>
      <c r="GAM78" s="970"/>
      <c r="GAN78" s="970"/>
      <c r="GAO78" s="970"/>
      <c r="GAP78" s="970"/>
      <c r="GAQ78" s="970"/>
      <c r="GAR78" s="970"/>
      <c r="GAS78" s="970" t="s">
        <v>15906</v>
      </c>
      <c r="GAT78" s="970"/>
      <c r="GAU78" s="970"/>
      <c r="GAV78" s="970"/>
      <c r="GAW78" s="970"/>
      <c r="GAX78" s="970"/>
      <c r="GAY78" s="970"/>
      <c r="GAZ78" s="970"/>
      <c r="GBA78" s="970" t="s">
        <v>15906</v>
      </c>
      <c r="GBB78" s="970"/>
      <c r="GBC78" s="970"/>
      <c r="GBD78" s="970"/>
      <c r="GBE78" s="970"/>
      <c r="GBF78" s="970"/>
      <c r="GBG78" s="970"/>
      <c r="GBH78" s="970"/>
      <c r="GBI78" s="970" t="s">
        <v>15906</v>
      </c>
      <c r="GBJ78" s="970"/>
      <c r="GBK78" s="970"/>
      <c r="GBL78" s="970"/>
      <c r="GBM78" s="970"/>
      <c r="GBN78" s="970"/>
      <c r="GBO78" s="970"/>
      <c r="GBP78" s="970"/>
      <c r="GBQ78" s="970" t="s">
        <v>15906</v>
      </c>
      <c r="GBR78" s="970"/>
      <c r="GBS78" s="970"/>
      <c r="GBT78" s="970"/>
      <c r="GBU78" s="970"/>
      <c r="GBV78" s="970"/>
      <c r="GBW78" s="970"/>
      <c r="GBX78" s="970"/>
      <c r="GBY78" s="970" t="s">
        <v>15906</v>
      </c>
      <c r="GBZ78" s="970"/>
      <c r="GCA78" s="970"/>
      <c r="GCB78" s="970"/>
      <c r="GCC78" s="970"/>
      <c r="GCD78" s="970"/>
      <c r="GCE78" s="970"/>
      <c r="GCF78" s="970"/>
      <c r="GCG78" s="970" t="s">
        <v>15906</v>
      </c>
      <c r="GCH78" s="970"/>
      <c r="GCI78" s="970"/>
      <c r="GCJ78" s="970"/>
      <c r="GCK78" s="970"/>
      <c r="GCL78" s="970"/>
      <c r="GCM78" s="970"/>
      <c r="GCN78" s="970"/>
      <c r="GCO78" s="970" t="s">
        <v>15906</v>
      </c>
      <c r="GCP78" s="970"/>
      <c r="GCQ78" s="970"/>
      <c r="GCR78" s="970"/>
      <c r="GCS78" s="970"/>
      <c r="GCT78" s="970"/>
      <c r="GCU78" s="970"/>
      <c r="GCV78" s="970"/>
      <c r="GCW78" s="970" t="s">
        <v>15906</v>
      </c>
      <c r="GCX78" s="970"/>
      <c r="GCY78" s="970"/>
      <c r="GCZ78" s="970"/>
      <c r="GDA78" s="970"/>
      <c r="GDB78" s="970"/>
      <c r="GDC78" s="970"/>
      <c r="GDD78" s="970"/>
      <c r="GDE78" s="970" t="s">
        <v>15906</v>
      </c>
      <c r="GDF78" s="970"/>
      <c r="GDG78" s="970"/>
      <c r="GDH78" s="970"/>
      <c r="GDI78" s="970"/>
      <c r="GDJ78" s="970"/>
      <c r="GDK78" s="970"/>
      <c r="GDL78" s="970"/>
      <c r="GDM78" s="970" t="s">
        <v>15906</v>
      </c>
      <c r="GDN78" s="970"/>
      <c r="GDO78" s="970"/>
      <c r="GDP78" s="970"/>
      <c r="GDQ78" s="970"/>
      <c r="GDR78" s="970"/>
      <c r="GDS78" s="970"/>
      <c r="GDT78" s="970"/>
      <c r="GDU78" s="970" t="s">
        <v>15906</v>
      </c>
      <c r="GDV78" s="970"/>
      <c r="GDW78" s="970"/>
      <c r="GDX78" s="970"/>
      <c r="GDY78" s="970"/>
      <c r="GDZ78" s="970"/>
      <c r="GEA78" s="970"/>
      <c r="GEB78" s="970"/>
      <c r="GEC78" s="970" t="s">
        <v>15906</v>
      </c>
      <c r="GED78" s="970"/>
      <c r="GEE78" s="970"/>
      <c r="GEF78" s="970"/>
      <c r="GEG78" s="970"/>
      <c r="GEH78" s="970"/>
      <c r="GEI78" s="970"/>
      <c r="GEJ78" s="970"/>
      <c r="GEK78" s="970" t="s">
        <v>15906</v>
      </c>
      <c r="GEL78" s="970"/>
      <c r="GEM78" s="970"/>
      <c r="GEN78" s="970"/>
      <c r="GEO78" s="970"/>
      <c r="GEP78" s="970"/>
      <c r="GEQ78" s="970"/>
      <c r="GER78" s="970"/>
      <c r="GES78" s="970" t="s">
        <v>15906</v>
      </c>
      <c r="GET78" s="970"/>
      <c r="GEU78" s="970"/>
      <c r="GEV78" s="970"/>
      <c r="GEW78" s="970"/>
      <c r="GEX78" s="970"/>
      <c r="GEY78" s="970"/>
      <c r="GEZ78" s="970"/>
      <c r="GFA78" s="970" t="s">
        <v>15906</v>
      </c>
      <c r="GFB78" s="970"/>
      <c r="GFC78" s="970"/>
      <c r="GFD78" s="970"/>
      <c r="GFE78" s="970"/>
      <c r="GFF78" s="970"/>
      <c r="GFG78" s="970"/>
      <c r="GFH78" s="970"/>
      <c r="GFI78" s="970" t="s">
        <v>15906</v>
      </c>
      <c r="GFJ78" s="970"/>
      <c r="GFK78" s="970"/>
      <c r="GFL78" s="970"/>
      <c r="GFM78" s="970"/>
      <c r="GFN78" s="970"/>
      <c r="GFO78" s="970"/>
      <c r="GFP78" s="970"/>
      <c r="GFQ78" s="970" t="s">
        <v>15906</v>
      </c>
      <c r="GFR78" s="970"/>
      <c r="GFS78" s="970"/>
      <c r="GFT78" s="970"/>
      <c r="GFU78" s="970"/>
      <c r="GFV78" s="970"/>
      <c r="GFW78" s="970"/>
      <c r="GFX78" s="970"/>
      <c r="GFY78" s="970" t="s">
        <v>15906</v>
      </c>
      <c r="GFZ78" s="970"/>
      <c r="GGA78" s="970"/>
      <c r="GGB78" s="970"/>
      <c r="GGC78" s="970"/>
      <c r="GGD78" s="970"/>
      <c r="GGE78" s="970"/>
      <c r="GGF78" s="970"/>
      <c r="GGG78" s="970" t="s">
        <v>15906</v>
      </c>
      <c r="GGH78" s="970"/>
      <c r="GGI78" s="970"/>
      <c r="GGJ78" s="970"/>
      <c r="GGK78" s="970"/>
      <c r="GGL78" s="970"/>
      <c r="GGM78" s="970"/>
      <c r="GGN78" s="970"/>
      <c r="GGO78" s="970" t="s">
        <v>15906</v>
      </c>
      <c r="GGP78" s="970"/>
      <c r="GGQ78" s="970"/>
      <c r="GGR78" s="970"/>
      <c r="GGS78" s="970"/>
      <c r="GGT78" s="970"/>
      <c r="GGU78" s="970"/>
      <c r="GGV78" s="970"/>
      <c r="GGW78" s="970" t="s">
        <v>15906</v>
      </c>
      <c r="GGX78" s="970"/>
      <c r="GGY78" s="970"/>
      <c r="GGZ78" s="970"/>
      <c r="GHA78" s="970"/>
      <c r="GHB78" s="970"/>
      <c r="GHC78" s="970"/>
      <c r="GHD78" s="970"/>
      <c r="GHE78" s="970" t="s">
        <v>15906</v>
      </c>
      <c r="GHF78" s="970"/>
      <c r="GHG78" s="970"/>
      <c r="GHH78" s="970"/>
      <c r="GHI78" s="970"/>
      <c r="GHJ78" s="970"/>
      <c r="GHK78" s="970"/>
      <c r="GHL78" s="970"/>
      <c r="GHM78" s="970" t="s">
        <v>15906</v>
      </c>
      <c r="GHN78" s="970"/>
      <c r="GHO78" s="970"/>
      <c r="GHP78" s="970"/>
      <c r="GHQ78" s="970"/>
      <c r="GHR78" s="970"/>
      <c r="GHS78" s="970"/>
      <c r="GHT78" s="970"/>
      <c r="GHU78" s="970" t="s">
        <v>15906</v>
      </c>
      <c r="GHV78" s="970"/>
      <c r="GHW78" s="970"/>
      <c r="GHX78" s="970"/>
      <c r="GHY78" s="970"/>
      <c r="GHZ78" s="970"/>
      <c r="GIA78" s="970"/>
      <c r="GIB78" s="970"/>
      <c r="GIC78" s="970" t="s">
        <v>15906</v>
      </c>
      <c r="GID78" s="970"/>
      <c r="GIE78" s="970"/>
      <c r="GIF78" s="970"/>
      <c r="GIG78" s="970"/>
      <c r="GIH78" s="970"/>
      <c r="GII78" s="970"/>
      <c r="GIJ78" s="970"/>
      <c r="GIK78" s="970" t="s">
        <v>15906</v>
      </c>
      <c r="GIL78" s="970"/>
      <c r="GIM78" s="970"/>
      <c r="GIN78" s="970"/>
      <c r="GIO78" s="970"/>
      <c r="GIP78" s="970"/>
      <c r="GIQ78" s="970"/>
      <c r="GIR78" s="970"/>
      <c r="GIS78" s="970" t="s">
        <v>15906</v>
      </c>
      <c r="GIT78" s="970"/>
      <c r="GIU78" s="970"/>
      <c r="GIV78" s="970"/>
      <c r="GIW78" s="970"/>
      <c r="GIX78" s="970"/>
      <c r="GIY78" s="970"/>
      <c r="GIZ78" s="970"/>
      <c r="GJA78" s="970" t="s">
        <v>15906</v>
      </c>
      <c r="GJB78" s="970"/>
      <c r="GJC78" s="970"/>
      <c r="GJD78" s="970"/>
      <c r="GJE78" s="970"/>
      <c r="GJF78" s="970"/>
      <c r="GJG78" s="970"/>
      <c r="GJH78" s="970"/>
      <c r="GJI78" s="970" t="s">
        <v>15906</v>
      </c>
      <c r="GJJ78" s="970"/>
      <c r="GJK78" s="970"/>
      <c r="GJL78" s="970"/>
      <c r="GJM78" s="970"/>
      <c r="GJN78" s="970"/>
      <c r="GJO78" s="970"/>
      <c r="GJP78" s="970"/>
      <c r="GJQ78" s="970" t="s">
        <v>15906</v>
      </c>
      <c r="GJR78" s="970"/>
      <c r="GJS78" s="970"/>
      <c r="GJT78" s="970"/>
      <c r="GJU78" s="970"/>
      <c r="GJV78" s="970"/>
      <c r="GJW78" s="970"/>
      <c r="GJX78" s="970"/>
      <c r="GJY78" s="970" t="s">
        <v>15906</v>
      </c>
      <c r="GJZ78" s="970"/>
      <c r="GKA78" s="970"/>
      <c r="GKB78" s="970"/>
      <c r="GKC78" s="970"/>
      <c r="GKD78" s="970"/>
      <c r="GKE78" s="970"/>
      <c r="GKF78" s="970"/>
      <c r="GKG78" s="970" t="s">
        <v>15906</v>
      </c>
      <c r="GKH78" s="970"/>
      <c r="GKI78" s="970"/>
      <c r="GKJ78" s="970"/>
      <c r="GKK78" s="970"/>
      <c r="GKL78" s="970"/>
      <c r="GKM78" s="970"/>
      <c r="GKN78" s="970"/>
      <c r="GKO78" s="970" t="s">
        <v>15906</v>
      </c>
      <c r="GKP78" s="970"/>
      <c r="GKQ78" s="970"/>
      <c r="GKR78" s="970"/>
      <c r="GKS78" s="970"/>
      <c r="GKT78" s="970"/>
      <c r="GKU78" s="970"/>
      <c r="GKV78" s="970"/>
      <c r="GKW78" s="970" t="s">
        <v>15906</v>
      </c>
      <c r="GKX78" s="970"/>
      <c r="GKY78" s="970"/>
      <c r="GKZ78" s="970"/>
      <c r="GLA78" s="970"/>
      <c r="GLB78" s="970"/>
      <c r="GLC78" s="970"/>
      <c r="GLD78" s="970"/>
      <c r="GLE78" s="970" t="s">
        <v>15906</v>
      </c>
      <c r="GLF78" s="970"/>
      <c r="GLG78" s="970"/>
      <c r="GLH78" s="970"/>
      <c r="GLI78" s="970"/>
      <c r="GLJ78" s="970"/>
      <c r="GLK78" s="970"/>
      <c r="GLL78" s="970"/>
      <c r="GLM78" s="970" t="s">
        <v>15906</v>
      </c>
      <c r="GLN78" s="970"/>
      <c r="GLO78" s="970"/>
      <c r="GLP78" s="970"/>
      <c r="GLQ78" s="970"/>
      <c r="GLR78" s="970"/>
      <c r="GLS78" s="970"/>
      <c r="GLT78" s="970"/>
      <c r="GLU78" s="970" t="s">
        <v>15906</v>
      </c>
      <c r="GLV78" s="970"/>
      <c r="GLW78" s="970"/>
      <c r="GLX78" s="970"/>
      <c r="GLY78" s="970"/>
      <c r="GLZ78" s="970"/>
      <c r="GMA78" s="970"/>
      <c r="GMB78" s="970"/>
      <c r="GMC78" s="970" t="s">
        <v>15906</v>
      </c>
      <c r="GMD78" s="970"/>
      <c r="GME78" s="970"/>
      <c r="GMF78" s="970"/>
      <c r="GMG78" s="970"/>
      <c r="GMH78" s="970"/>
      <c r="GMI78" s="970"/>
      <c r="GMJ78" s="970"/>
      <c r="GMK78" s="970" t="s">
        <v>15906</v>
      </c>
      <c r="GML78" s="970"/>
      <c r="GMM78" s="970"/>
      <c r="GMN78" s="970"/>
      <c r="GMO78" s="970"/>
      <c r="GMP78" s="970"/>
      <c r="GMQ78" s="970"/>
      <c r="GMR78" s="970"/>
      <c r="GMS78" s="970" t="s">
        <v>15906</v>
      </c>
      <c r="GMT78" s="970"/>
      <c r="GMU78" s="970"/>
      <c r="GMV78" s="970"/>
      <c r="GMW78" s="970"/>
      <c r="GMX78" s="970"/>
      <c r="GMY78" s="970"/>
      <c r="GMZ78" s="970"/>
      <c r="GNA78" s="970" t="s">
        <v>15906</v>
      </c>
      <c r="GNB78" s="970"/>
      <c r="GNC78" s="970"/>
      <c r="GND78" s="970"/>
      <c r="GNE78" s="970"/>
      <c r="GNF78" s="970"/>
      <c r="GNG78" s="970"/>
      <c r="GNH78" s="970"/>
      <c r="GNI78" s="970" t="s">
        <v>15906</v>
      </c>
      <c r="GNJ78" s="970"/>
      <c r="GNK78" s="970"/>
      <c r="GNL78" s="970"/>
      <c r="GNM78" s="970"/>
      <c r="GNN78" s="970"/>
      <c r="GNO78" s="970"/>
      <c r="GNP78" s="970"/>
      <c r="GNQ78" s="970" t="s">
        <v>15906</v>
      </c>
      <c r="GNR78" s="970"/>
      <c r="GNS78" s="970"/>
      <c r="GNT78" s="970"/>
      <c r="GNU78" s="970"/>
      <c r="GNV78" s="970"/>
      <c r="GNW78" s="970"/>
      <c r="GNX78" s="970"/>
      <c r="GNY78" s="970" t="s">
        <v>15906</v>
      </c>
      <c r="GNZ78" s="970"/>
      <c r="GOA78" s="970"/>
      <c r="GOB78" s="970"/>
      <c r="GOC78" s="970"/>
      <c r="GOD78" s="970"/>
      <c r="GOE78" s="970"/>
      <c r="GOF78" s="970"/>
      <c r="GOG78" s="970" t="s">
        <v>15906</v>
      </c>
      <c r="GOH78" s="970"/>
      <c r="GOI78" s="970"/>
      <c r="GOJ78" s="970"/>
      <c r="GOK78" s="970"/>
      <c r="GOL78" s="970"/>
      <c r="GOM78" s="970"/>
      <c r="GON78" s="970"/>
      <c r="GOO78" s="970" t="s">
        <v>15906</v>
      </c>
      <c r="GOP78" s="970"/>
      <c r="GOQ78" s="970"/>
      <c r="GOR78" s="970"/>
      <c r="GOS78" s="970"/>
      <c r="GOT78" s="970"/>
      <c r="GOU78" s="970"/>
      <c r="GOV78" s="970"/>
      <c r="GOW78" s="970" t="s">
        <v>15906</v>
      </c>
      <c r="GOX78" s="970"/>
      <c r="GOY78" s="970"/>
      <c r="GOZ78" s="970"/>
      <c r="GPA78" s="970"/>
      <c r="GPB78" s="970"/>
      <c r="GPC78" s="970"/>
      <c r="GPD78" s="970"/>
      <c r="GPE78" s="970" t="s">
        <v>15906</v>
      </c>
      <c r="GPF78" s="970"/>
      <c r="GPG78" s="970"/>
      <c r="GPH78" s="970"/>
      <c r="GPI78" s="970"/>
      <c r="GPJ78" s="970"/>
      <c r="GPK78" s="970"/>
      <c r="GPL78" s="970"/>
      <c r="GPM78" s="970" t="s">
        <v>15906</v>
      </c>
      <c r="GPN78" s="970"/>
      <c r="GPO78" s="970"/>
      <c r="GPP78" s="970"/>
      <c r="GPQ78" s="970"/>
      <c r="GPR78" s="970"/>
      <c r="GPS78" s="970"/>
      <c r="GPT78" s="970"/>
      <c r="GPU78" s="970" t="s">
        <v>15906</v>
      </c>
      <c r="GPV78" s="970"/>
      <c r="GPW78" s="970"/>
      <c r="GPX78" s="970"/>
      <c r="GPY78" s="970"/>
      <c r="GPZ78" s="970"/>
      <c r="GQA78" s="970"/>
      <c r="GQB78" s="970"/>
      <c r="GQC78" s="970" t="s">
        <v>15906</v>
      </c>
      <c r="GQD78" s="970"/>
      <c r="GQE78" s="970"/>
      <c r="GQF78" s="970"/>
      <c r="GQG78" s="970"/>
      <c r="GQH78" s="970"/>
      <c r="GQI78" s="970"/>
      <c r="GQJ78" s="970"/>
      <c r="GQK78" s="970" t="s">
        <v>15906</v>
      </c>
      <c r="GQL78" s="970"/>
      <c r="GQM78" s="970"/>
      <c r="GQN78" s="970"/>
      <c r="GQO78" s="970"/>
      <c r="GQP78" s="970"/>
      <c r="GQQ78" s="970"/>
      <c r="GQR78" s="970"/>
      <c r="GQS78" s="970" t="s">
        <v>15906</v>
      </c>
      <c r="GQT78" s="970"/>
      <c r="GQU78" s="970"/>
      <c r="GQV78" s="970"/>
      <c r="GQW78" s="970"/>
      <c r="GQX78" s="970"/>
      <c r="GQY78" s="970"/>
      <c r="GQZ78" s="970"/>
      <c r="GRA78" s="970" t="s">
        <v>15906</v>
      </c>
      <c r="GRB78" s="970"/>
      <c r="GRC78" s="970"/>
      <c r="GRD78" s="970"/>
      <c r="GRE78" s="970"/>
      <c r="GRF78" s="970"/>
      <c r="GRG78" s="970"/>
      <c r="GRH78" s="970"/>
      <c r="GRI78" s="970" t="s">
        <v>15906</v>
      </c>
      <c r="GRJ78" s="970"/>
      <c r="GRK78" s="970"/>
      <c r="GRL78" s="970"/>
      <c r="GRM78" s="970"/>
      <c r="GRN78" s="970"/>
      <c r="GRO78" s="970"/>
      <c r="GRP78" s="970"/>
      <c r="GRQ78" s="970" t="s">
        <v>15906</v>
      </c>
      <c r="GRR78" s="970"/>
      <c r="GRS78" s="970"/>
      <c r="GRT78" s="970"/>
      <c r="GRU78" s="970"/>
      <c r="GRV78" s="970"/>
      <c r="GRW78" s="970"/>
      <c r="GRX78" s="970"/>
      <c r="GRY78" s="970" t="s">
        <v>15906</v>
      </c>
      <c r="GRZ78" s="970"/>
      <c r="GSA78" s="970"/>
      <c r="GSB78" s="970"/>
      <c r="GSC78" s="970"/>
      <c r="GSD78" s="970"/>
      <c r="GSE78" s="970"/>
      <c r="GSF78" s="970"/>
      <c r="GSG78" s="970" t="s">
        <v>15906</v>
      </c>
      <c r="GSH78" s="970"/>
      <c r="GSI78" s="970"/>
      <c r="GSJ78" s="970"/>
      <c r="GSK78" s="970"/>
      <c r="GSL78" s="970"/>
      <c r="GSM78" s="970"/>
      <c r="GSN78" s="970"/>
      <c r="GSO78" s="970" t="s">
        <v>15906</v>
      </c>
      <c r="GSP78" s="970"/>
      <c r="GSQ78" s="970"/>
      <c r="GSR78" s="970"/>
      <c r="GSS78" s="970"/>
      <c r="GST78" s="970"/>
      <c r="GSU78" s="970"/>
      <c r="GSV78" s="970"/>
      <c r="GSW78" s="970" t="s">
        <v>15906</v>
      </c>
      <c r="GSX78" s="970"/>
      <c r="GSY78" s="970"/>
      <c r="GSZ78" s="970"/>
      <c r="GTA78" s="970"/>
      <c r="GTB78" s="970"/>
      <c r="GTC78" s="970"/>
      <c r="GTD78" s="970"/>
      <c r="GTE78" s="970" t="s">
        <v>15906</v>
      </c>
      <c r="GTF78" s="970"/>
      <c r="GTG78" s="970"/>
      <c r="GTH78" s="970"/>
      <c r="GTI78" s="970"/>
      <c r="GTJ78" s="970"/>
      <c r="GTK78" s="970"/>
      <c r="GTL78" s="970"/>
      <c r="GTM78" s="970" t="s">
        <v>15906</v>
      </c>
      <c r="GTN78" s="970"/>
      <c r="GTO78" s="970"/>
      <c r="GTP78" s="970"/>
      <c r="GTQ78" s="970"/>
      <c r="GTR78" s="970"/>
      <c r="GTS78" s="970"/>
      <c r="GTT78" s="970"/>
      <c r="GTU78" s="970" t="s">
        <v>15906</v>
      </c>
      <c r="GTV78" s="970"/>
      <c r="GTW78" s="970"/>
      <c r="GTX78" s="970"/>
      <c r="GTY78" s="970"/>
      <c r="GTZ78" s="970"/>
      <c r="GUA78" s="970"/>
      <c r="GUB78" s="970"/>
      <c r="GUC78" s="970" t="s">
        <v>15906</v>
      </c>
      <c r="GUD78" s="970"/>
      <c r="GUE78" s="970"/>
      <c r="GUF78" s="970"/>
      <c r="GUG78" s="970"/>
      <c r="GUH78" s="970"/>
      <c r="GUI78" s="970"/>
      <c r="GUJ78" s="970"/>
      <c r="GUK78" s="970" t="s">
        <v>15906</v>
      </c>
      <c r="GUL78" s="970"/>
      <c r="GUM78" s="970"/>
      <c r="GUN78" s="970"/>
      <c r="GUO78" s="970"/>
      <c r="GUP78" s="970"/>
      <c r="GUQ78" s="970"/>
      <c r="GUR78" s="970"/>
      <c r="GUS78" s="970" t="s">
        <v>15906</v>
      </c>
      <c r="GUT78" s="970"/>
      <c r="GUU78" s="970"/>
      <c r="GUV78" s="970"/>
      <c r="GUW78" s="970"/>
      <c r="GUX78" s="970"/>
      <c r="GUY78" s="970"/>
      <c r="GUZ78" s="970"/>
      <c r="GVA78" s="970" t="s">
        <v>15906</v>
      </c>
      <c r="GVB78" s="970"/>
      <c r="GVC78" s="970"/>
      <c r="GVD78" s="970"/>
      <c r="GVE78" s="970"/>
      <c r="GVF78" s="970"/>
      <c r="GVG78" s="970"/>
      <c r="GVH78" s="970"/>
      <c r="GVI78" s="970" t="s">
        <v>15906</v>
      </c>
      <c r="GVJ78" s="970"/>
      <c r="GVK78" s="970"/>
      <c r="GVL78" s="970"/>
      <c r="GVM78" s="970"/>
      <c r="GVN78" s="970"/>
      <c r="GVO78" s="970"/>
      <c r="GVP78" s="970"/>
      <c r="GVQ78" s="970" t="s">
        <v>15906</v>
      </c>
      <c r="GVR78" s="970"/>
      <c r="GVS78" s="970"/>
      <c r="GVT78" s="970"/>
      <c r="GVU78" s="970"/>
      <c r="GVV78" s="970"/>
      <c r="GVW78" s="970"/>
      <c r="GVX78" s="970"/>
      <c r="GVY78" s="970" t="s">
        <v>15906</v>
      </c>
      <c r="GVZ78" s="970"/>
      <c r="GWA78" s="970"/>
      <c r="GWB78" s="970"/>
      <c r="GWC78" s="970"/>
      <c r="GWD78" s="970"/>
      <c r="GWE78" s="970"/>
      <c r="GWF78" s="970"/>
      <c r="GWG78" s="970" t="s">
        <v>15906</v>
      </c>
      <c r="GWH78" s="970"/>
      <c r="GWI78" s="970"/>
      <c r="GWJ78" s="970"/>
      <c r="GWK78" s="970"/>
      <c r="GWL78" s="970"/>
      <c r="GWM78" s="970"/>
      <c r="GWN78" s="970"/>
      <c r="GWO78" s="970" t="s">
        <v>15906</v>
      </c>
      <c r="GWP78" s="970"/>
      <c r="GWQ78" s="970"/>
      <c r="GWR78" s="970"/>
      <c r="GWS78" s="970"/>
      <c r="GWT78" s="970"/>
      <c r="GWU78" s="970"/>
      <c r="GWV78" s="970"/>
      <c r="GWW78" s="970" t="s">
        <v>15906</v>
      </c>
      <c r="GWX78" s="970"/>
      <c r="GWY78" s="970"/>
      <c r="GWZ78" s="970"/>
      <c r="GXA78" s="970"/>
      <c r="GXB78" s="970"/>
      <c r="GXC78" s="970"/>
      <c r="GXD78" s="970"/>
      <c r="GXE78" s="970" t="s">
        <v>15906</v>
      </c>
      <c r="GXF78" s="970"/>
      <c r="GXG78" s="970"/>
      <c r="GXH78" s="970"/>
      <c r="GXI78" s="970"/>
      <c r="GXJ78" s="970"/>
      <c r="GXK78" s="970"/>
      <c r="GXL78" s="970"/>
      <c r="GXM78" s="970" t="s">
        <v>15906</v>
      </c>
      <c r="GXN78" s="970"/>
      <c r="GXO78" s="970"/>
      <c r="GXP78" s="970"/>
      <c r="GXQ78" s="970"/>
      <c r="GXR78" s="970"/>
      <c r="GXS78" s="970"/>
      <c r="GXT78" s="970"/>
      <c r="GXU78" s="970" t="s">
        <v>15906</v>
      </c>
      <c r="GXV78" s="970"/>
      <c r="GXW78" s="970"/>
      <c r="GXX78" s="970"/>
      <c r="GXY78" s="970"/>
      <c r="GXZ78" s="970"/>
      <c r="GYA78" s="970"/>
      <c r="GYB78" s="970"/>
      <c r="GYC78" s="970" t="s">
        <v>15906</v>
      </c>
      <c r="GYD78" s="970"/>
      <c r="GYE78" s="970"/>
      <c r="GYF78" s="970"/>
      <c r="GYG78" s="970"/>
      <c r="GYH78" s="970"/>
      <c r="GYI78" s="970"/>
      <c r="GYJ78" s="970"/>
      <c r="GYK78" s="970" t="s">
        <v>15906</v>
      </c>
      <c r="GYL78" s="970"/>
      <c r="GYM78" s="970"/>
      <c r="GYN78" s="970"/>
      <c r="GYO78" s="970"/>
      <c r="GYP78" s="970"/>
      <c r="GYQ78" s="970"/>
      <c r="GYR78" s="970"/>
      <c r="GYS78" s="970" t="s">
        <v>15906</v>
      </c>
      <c r="GYT78" s="970"/>
      <c r="GYU78" s="970"/>
      <c r="GYV78" s="970"/>
      <c r="GYW78" s="970"/>
      <c r="GYX78" s="970"/>
      <c r="GYY78" s="970"/>
      <c r="GYZ78" s="970"/>
      <c r="GZA78" s="970" t="s">
        <v>15906</v>
      </c>
      <c r="GZB78" s="970"/>
      <c r="GZC78" s="970"/>
      <c r="GZD78" s="970"/>
      <c r="GZE78" s="970"/>
      <c r="GZF78" s="970"/>
      <c r="GZG78" s="970"/>
      <c r="GZH78" s="970"/>
      <c r="GZI78" s="970" t="s">
        <v>15906</v>
      </c>
      <c r="GZJ78" s="970"/>
      <c r="GZK78" s="970"/>
      <c r="GZL78" s="970"/>
      <c r="GZM78" s="970"/>
      <c r="GZN78" s="970"/>
      <c r="GZO78" s="970"/>
      <c r="GZP78" s="970"/>
      <c r="GZQ78" s="970" t="s">
        <v>15906</v>
      </c>
      <c r="GZR78" s="970"/>
      <c r="GZS78" s="970"/>
      <c r="GZT78" s="970"/>
      <c r="GZU78" s="970"/>
      <c r="GZV78" s="970"/>
      <c r="GZW78" s="970"/>
      <c r="GZX78" s="970"/>
      <c r="GZY78" s="970" t="s">
        <v>15906</v>
      </c>
      <c r="GZZ78" s="970"/>
      <c r="HAA78" s="970"/>
      <c r="HAB78" s="970"/>
      <c r="HAC78" s="970"/>
      <c r="HAD78" s="970"/>
      <c r="HAE78" s="970"/>
      <c r="HAF78" s="970"/>
      <c r="HAG78" s="970" t="s">
        <v>15906</v>
      </c>
      <c r="HAH78" s="970"/>
      <c r="HAI78" s="970"/>
      <c r="HAJ78" s="970"/>
      <c r="HAK78" s="970"/>
      <c r="HAL78" s="970"/>
      <c r="HAM78" s="970"/>
      <c r="HAN78" s="970"/>
      <c r="HAO78" s="970" t="s">
        <v>15906</v>
      </c>
      <c r="HAP78" s="970"/>
      <c r="HAQ78" s="970"/>
      <c r="HAR78" s="970"/>
      <c r="HAS78" s="970"/>
      <c r="HAT78" s="970"/>
      <c r="HAU78" s="970"/>
      <c r="HAV78" s="970"/>
      <c r="HAW78" s="970" t="s">
        <v>15906</v>
      </c>
      <c r="HAX78" s="970"/>
      <c r="HAY78" s="970"/>
      <c r="HAZ78" s="970"/>
      <c r="HBA78" s="970"/>
      <c r="HBB78" s="970"/>
      <c r="HBC78" s="970"/>
      <c r="HBD78" s="970"/>
      <c r="HBE78" s="970" t="s">
        <v>15906</v>
      </c>
      <c r="HBF78" s="970"/>
      <c r="HBG78" s="970"/>
      <c r="HBH78" s="970"/>
      <c r="HBI78" s="970"/>
      <c r="HBJ78" s="970"/>
      <c r="HBK78" s="970"/>
      <c r="HBL78" s="970"/>
      <c r="HBM78" s="970" t="s">
        <v>15906</v>
      </c>
      <c r="HBN78" s="970"/>
      <c r="HBO78" s="970"/>
      <c r="HBP78" s="970"/>
      <c r="HBQ78" s="970"/>
      <c r="HBR78" s="970"/>
      <c r="HBS78" s="970"/>
      <c r="HBT78" s="970"/>
      <c r="HBU78" s="970" t="s">
        <v>15906</v>
      </c>
      <c r="HBV78" s="970"/>
      <c r="HBW78" s="970"/>
      <c r="HBX78" s="970"/>
      <c r="HBY78" s="970"/>
      <c r="HBZ78" s="970"/>
      <c r="HCA78" s="970"/>
      <c r="HCB78" s="970"/>
      <c r="HCC78" s="970" t="s">
        <v>15906</v>
      </c>
      <c r="HCD78" s="970"/>
      <c r="HCE78" s="970"/>
      <c r="HCF78" s="970"/>
      <c r="HCG78" s="970"/>
      <c r="HCH78" s="970"/>
      <c r="HCI78" s="970"/>
      <c r="HCJ78" s="970"/>
      <c r="HCK78" s="970" t="s">
        <v>15906</v>
      </c>
      <c r="HCL78" s="970"/>
      <c r="HCM78" s="970"/>
      <c r="HCN78" s="970"/>
      <c r="HCO78" s="970"/>
      <c r="HCP78" s="970"/>
      <c r="HCQ78" s="970"/>
      <c r="HCR78" s="970"/>
      <c r="HCS78" s="970" t="s">
        <v>15906</v>
      </c>
      <c r="HCT78" s="970"/>
      <c r="HCU78" s="970"/>
      <c r="HCV78" s="970"/>
      <c r="HCW78" s="970"/>
      <c r="HCX78" s="970"/>
      <c r="HCY78" s="970"/>
      <c r="HCZ78" s="970"/>
      <c r="HDA78" s="970" t="s">
        <v>15906</v>
      </c>
      <c r="HDB78" s="970"/>
      <c r="HDC78" s="970"/>
      <c r="HDD78" s="970"/>
      <c r="HDE78" s="970"/>
      <c r="HDF78" s="970"/>
      <c r="HDG78" s="970"/>
      <c r="HDH78" s="970"/>
      <c r="HDI78" s="970" t="s">
        <v>15906</v>
      </c>
      <c r="HDJ78" s="970"/>
      <c r="HDK78" s="970"/>
      <c r="HDL78" s="970"/>
      <c r="HDM78" s="970"/>
      <c r="HDN78" s="970"/>
      <c r="HDO78" s="970"/>
      <c r="HDP78" s="970"/>
      <c r="HDQ78" s="970" t="s">
        <v>15906</v>
      </c>
      <c r="HDR78" s="970"/>
      <c r="HDS78" s="970"/>
      <c r="HDT78" s="970"/>
      <c r="HDU78" s="970"/>
      <c r="HDV78" s="970"/>
      <c r="HDW78" s="970"/>
      <c r="HDX78" s="970"/>
      <c r="HDY78" s="970" t="s">
        <v>15906</v>
      </c>
      <c r="HDZ78" s="970"/>
      <c r="HEA78" s="970"/>
      <c r="HEB78" s="970"/>
      <c r="HEC78" s="970"/>
      <c r="HED78" s="970"/>
      <c r="HEE78" s="970"/>
      <c r="HEF78" s="970"/>
      <c r="HEG78" s="970" t="s">
        <v>15906</v>
      </c>
      <c r="HEH78" s="970"/>
      <c r="HEI78" s="970"/>
      <c r="HEJ78" s="970"/>
      <c r="HEK78" s="970"/>
      <c r="HEL78" s="970"/>
      <c r="HEM78" s="970"/>
      <c r="HEN78" s="970"/>
      <c r="HEO78" s="970" t="s">
        <v>15906</v>
      </c>
      <c r="HEP78" s="970"/>
      <c r="HEQ78" s="970"/>
      <c r="HER78" s="970"/>
      <c r="HES78" s="970"/>
      <c r="HET78" s="970"/>
      <c r="HEU78" s="970"/>
      <c r="HEV78" s="970"/>
      <c r="HEW78" s="970" t="s">
        <v>15906</v>
      </c>
      <c r="HEX78" s="970"/>
      <c r="HEY78" s="970"/>
      <c r="HEZ78" s="970"/>
      <c r="HFA78" s="970"/>
      <c r="HFB78" s="970"/>
      <c r="HFC78" s="970"/>
      <c r="HFD78" s="970"/>
      <c r="HFE78" s="970" t="s">
        <v>15906</v>
      </c>
      <c r="HFF78" s="970"/>
      <c r="HFG78" s="970"/>
      <c r="HFH78" s="970"/>
      <c r="HFI78" s="970"/>
      <c r="HFJ78" s="970"/>
      <c r="HFK78" s="970"/>
      <c r="HFL78" s="970"/>
      <c r="HFM78" s="970" t="s">
        <v>15906</v>
      </c>
      <c r="HFN78" s="970"/>
      <c r="HFO78" s="970"/>
      <c r="HFP78" s="970"/>
      <c r="HFQ78" s="970"/>
      <c r="HFR78" s="970"/>
      <c r="HFS78" s="970"/>
      <c r="HFT78" s="970"/>
      <c r="HFU78" s="970" t="s">
        <v>15906</v>
      </c>
      <c r="HFV78" s="970"/>
      <c r="HFW78" s="970"/>
      <c r="HFX78" s="970"/>
      <c r="HFY78" s="970"/>
      <c r="HFZ78" s="970"/>
      <c r="HGA78" s="970"/>
      <c r="HGB78" s="970"/>
      <c r="HGC78" s="970" t="s">
        <v>15906</v>
      </c>
      <c r="HGD78" s="970"/>
      <c r="HGE78" s="970"/>
      <c r="HGF78" s="970"/>
      <c r="HGG78" s="970"/>
      <c r="HGH78" s="970"/>
      <c r="HGI78" s="970"/>
      <c r="HGJ78" s="970"/>
      <c r="HGK78" s="970" t="s">
        <v>15906</v>
      </c>
      <c r="HGL78" s="970"/>
      <c r="HGM78" s="970"/>
      <c r="HGN78" s="970"/>
      <c r="HGO78" s="970"/>
      <c r="HGP78" s="970"/>
      <c r="HGQ78" s="970"/>
      <c r="HGR78" s="970"/>
      <c r="HGS78" s="970" t="s">
        <v>15906</v>
      </c>
      <c r="HGT78" s="970"/>
      <c r="HGU78" s="970"/>
      <c r="HGV78" s="970"/>
      <c r="HGW78" s="970"/>
      <c r="HGX78" s="970"/>
      <c r="HGY78" s="970"/>
      <c r="HGZ78" s="970"/>
      <c r="HHA78" s="970" t="s">
        <v>15906</v>
      </c>
      <c r="HHB78" s="970"/>
      <c r="HHC78" s="970"/>
      <c r="HHD78" s="970"/>
      <c r="HHE78" s="970"/>
      <c r="HHF78" s="970"/>
      <c r="HHG78" s="970"/>
      <c r="HHH78" s="970"/>
      <c r="HHI78" s="970" t="s">
        <v>15906</v>
      </c>
      <c r="HHJ78" s="970"/>
      <c r="HHK78" s="970"/>
      <c r="HHL78" s="970"/>
      <c r="HHM78" s="970"/>
      <c r="HHN78" s="970"/>
      <c r="HHO78" s="970"/>
      <c r="HHP78" s="970"/>
      <c r="HHQ78" s="970" t="s">
        <v>15906</v>
      </c>
      <c r="HHR78" s="970"/>
      <c r="HHS78" s="970"/>
      <c r="HHT78" s="970"/>
      <c r="HHU78" s="970"/>
      <c r="HHV78" s="970"/>
      <c r="HHW78" s="970"/>
      <c r="HHX78" s="970"/>
      <c r="HHY78" s="970" t="s">
        <v>15906</v>
      </c>
      <c r="HHZ78" s="970"/>
      <c r="HIA78" s="970"/>
      <c r="HIB78" s="970"/>
      <c r="HIC78" s="970"/>
      <c r="HID78" s="970"/>
      <c r="HIE78" s="970"/>
      <c r="HIF78" s="970"/>
      <c r="HIG78" s="970" t="s">
        <v>15906</v>
      </c>
      <c r="HIH78" s="970"/>
      <c r="HII78" s="970"/>
      <c r="HIJ78" s="970"/>
      <c r="HIK78" s="970"/>
      <c r="HIL78" s="970"/>
      <c r="HIM78" s="970"/>
      <c r="HIN78" s="970"/>
      <c r="HIO78" s="970" t="s">
        <v>15906</v>
      </c>
      <c r="HIP78" s="970"/>
      <c r="HIQ78" s="970"/>
      <c r="HIR78" s="970"/>
      <c r="HIS78" s="970"/>
      <c r="HIT78" s="970"/>
      <c r="HIU78" s="970"/>
      <c r="HIV78" s="970"/>
      <c r="HIW78" s="970" t="s">
        <v>15906</v>
      </c>
      <c r="HIX78" s="970"/>
      <c r="HIY78" s="970"/>
      <c r="HIZ78" s="970"/>
      <c r="HJA78" s="970"/>
      <c r="HJB78" s="970"/>
      <c r="HJC78" s="970"/>
      <c r="HJD78" s="970"/>
      <c r="HJE78" s="970" t="s">
        <v>15906</v>
      </c>
      <c r="HJF78" s="970"/>
      <c r="HJG78" s="970"/>
      <c r="HJH78" s="970"/>
      <c r="HJI78" s="970"/>
      <c r="HJJ78" s="970"/>
      <c r="HJK78" s="970"/>
      <c r="HJL78" s="970"/>
      <c r="HJM78" s="970" t="s">
        <v>15906</v>
      </c>
      <c r="HJN78" s="970"/>
      <c r="HJO78" s="970"/>
      <c r="HJP78" s="970"/>
      <c r="HJQ78" s="970"/>
      <c r="HJR78" s="970"/>
      <c r="HJS78" s="970"/>
      <c r="HJT78" s="970"/>
      <c r="HJU78" s="970" t="s">
        <v>15906</v>
      </c>
      <c r="HJV78" s="970"/>
      <c r="HJW78" s="970"/>
      <c r="HJX78" s="970"/>
      <c r="HJY78" s="970"/>
      <c r="HJZ78" s="970"/>
      <c r="HKA78" s="970"/>
      <c r="HKB78" s="970"/>
      <c r="HKC78" s="970" t="s">
        <v>15906</v>
      </c>
      <c r="HKD78" s="970"/>
      <c r="HKE78" s="970"/>
      <c r="HKF78" s="970"/>
      <c r="HKG78" s="970"/>
      <c r="HKH78" s="970"/>
      <c r="HKI78" s="970"/>
      <c r="HKJ78" s="970"/>
      <c r="HKK78" s="970" t="s">
        <v>15906</v>
      </c>
      <c r="HKL78" s="970"/>
      <c r="HKM78" s="970"/>
      <c r="HKN78" s="970"/>
      <c r="HKO78" s="970"/>
      <c r="HKP78" s="970"/>
      <c r="HKQ78" s="970"/>
      <c r="HKR78" s="970"/>
      <c r="HKS78" s="970" t="s">
        <v>15906</v>
      </c>
      <c r="HKT78" s="970"/>
      <c r="HKU78" s="970"/>
      <c r="HKV78" s="970"/>
      <c r="HKW78" s="970"/>
      <c r="HKX78" s="970"/>
      <c r="HKY78" s="970"/>
      <c r="HKZ78" s="970"/>
      <c r="HLA78" s="970" t="s">
        <v>15906</v>
      </c>
      <c r="HLB78" s="970"/>
      <c r="HLC78" s="970"/>
      <c r="HLD78" s="970"/>
      <c r="HLE78" s="970"/>
      <c r="HLF78" s="970"/>
      <c r="HLG78" s="970"/>
      <c r="HLH78" s="970"/>
      <c r="HLI78" s="970" t="s">
        <v>15906</v>
      </c>
      <c r="HLJ78" s="970"/>
      <c r="HLK78" s="970"/>
      <c r="HLL78" s="970"/>
      <c r="HLM78" s="970"/>
      <c r="HLN78" s="970"/>
      <c r="HLO78" s="970"/>
      <c r="HLP78" s="970"/>
      <c r="HLQ78" s="970" t="s">
        <v>15906</v>
      </c>
      <c r="HLR78" s="970"/>
      <c r="HLS78" s="970"/>
      <c r="HLT78" s="970"/>
      <c r="HLU78" s="970"/>
      <c r="HLV78" s="970"/>
      <c r="HLW78" s="970"/>
      <c r="HLX78" s="970"/>
      <c r="HLY78" s="970" t="s">
        <v>15906</v>
      </c>
      <c r="HLZ78" s="970"/>
      <c r="HMA78" s="970"/>
      <c r="HMB78" s="970"/>
      <c r="HMC78" s="970"/>
      <c r="HMD78" s="970"/>
      <c r="HME78" s="970"/>
      <c r="HMF78" s="970"/>
      <c r="HMG78" s="970" t="s">
        <v>15906</v>
      </c>
      <c r="HMH78" s="970"/>
      <c r="HMI78" s="970"/>
      <c r="HMJ78" s="970"/>
      <c r="HMK78" s="970"/>
      <c r="HML78" s="970"/>
      <c r="HMM78" s="970"/>
      <c r="HMN78" s="970"/>
      <c r="HMO78" s="970" t="s">
        <v>15906</v>
      </c>
      <c r="HMP78" s="970"/>
      <c r="HMQ78" s="970"/>
      <c r="HMR78" s="970"/>
      <c r="HMS78" s="970"/>
      <c r="HMT78" s="970"/>
      <c r="HMU78" s="970"/>
      <c r="HMV78" s="970"/>
      <c r="HMW78" s="970" t="s">
        <v>15906</v>
      </c>
      <c r="HMX78" s="970"/>
      <c r="HMY78" s="970"/>
      <c r="HMZ78" s="970"/>
      <c r="HNA78" s="970"/>
      <c r="HNB78" s="970"/>
      <c r="HNC78" s="970"/>
      <c r="HND78" s="970"/>
      <c r="HNE78" s="970" t="s">
        <v>15906</v>
      </c>
      <c r="HNF78" s="970"/>
      <c r="HNG78" s="970"/>
      <c r="HNH78" s="970"/>
      <c r="HNI78" s="970"/>
      <c r="HNJ78" s="970"/>
      <c r="HNK78" s="970"/>
      <c r="HNL78" s="970"/>
      <c r="HNM78" s="970" t="s">
        <v>15906</v>
      </c>
      <c r="HNN78" s="970"/>
      <c r="HNO78" s="970"/>
      <c r="HNP78" s="970"/>
      <c r="HNQ78" s="970"/>
      <c r="HNR78" s="970"/>
      <c r="HNS78" s="970"/>
      <c r="HNT78" s="970"/>
      <c r="HNU78" s="970" t="s">
        <v>15906</v>
      </c>
      <c r="HNV78" s="970"/>
      <c r="HNW78" s="970"/>
      <c r="HNX78" s="970"/>
      <c r="HNY78" s="970"/>
      <c r="HNZ78" s="970"/>
      <c r="HOA78" s="970"/>
      <c r="HOB78" s="970"/>
      <c r="HOC78" s="970" t="s">
        <v>15906</v>
      </c>
      <c r="HOD78" s="970"/>
      <c r="HOE78" s="970"/>
      <c r="HOF78" s="970"/>
      <c r="HOG78" s="970"/>
      <c r="HOH78" s="970"/>
      <c r="HOI78" s="970"/>
      <c r="HOJ78" s="970"/>
      <c r="HOK78" s="970" t="s">
        <v>15906</v>
      </c>
      <c r="HOL78" s="970"/>
      <c r="HOM78" s="970"/>
      <c r="HON78" s="970"/>
      <c r="HOO78" s="970"/>
      <c r="HOP78" s="970"/>
      <c r="HOQ78" s="970"/>
      <c r="HOR78" s="970"/>
      <c r="HOS78" s="970" t="s">
        <v>15906</v>
      </c>
      <c r="HOT78" s="970"/>
      <c r="HOU78" s="970"/>
      <c r="HOV78" s="970"/>
      <c r="HOW78" s="970"/>
      <c r="HOX78" s="970"/>
      <c r="HOY78" s="970"/>
      <c r="HOZ78" s="970"/>
      <c r="HPA78" s="970" t="s">
        <v>15906</v>
      </c>
      <c r="HPB78" s="970"/>
      <c r="HPC78" s="970"/>
      <c r="HPD78" s="970"/>
      <c r="HPE78" s="970"/>
      <c r="HPF78" s="970"/>
      <c r="HPG78" s="970"/>
      <c r="HPH78" s="970"/>
      <c r="HPI78" s="970" t="s">
        <v>15906</v>
      </c>
      <c r="HPJ78" s="970"/>
      <c r="HPK78" s="970"/>
      <c r="HPL78" s="970"/>
      <c r="HPM78" s="970"/>
      <c r="HPN78" s="970"/>
      <c r="HPO78" s="970"/>
      <c r="HPP78" s="970"/>
      <c r="HPQ78" s="970" t="s">
        <v>15906</v>
      </c>
      <c r="HPR78" s="970"/>
      <c r="HPS78" s="970"/>
      <c r="HPT78" s="970"/>
      <c r="HPU78" s="970"/>
      <c r="HPV78" s="970"/>
      <c r="HPW78" s="970"/>
      <c r="HPX78" s="970"/>
      <c r="HPY78" s="970" t="s">
        <v>15906</v>
      </c>
      <c r="HPZ78" s="970"/>
      <c r="HQA78" s="970"/>
      <c r="HQB78" s="970"/>
      <c r="HQC78" s="970"/>
      <c r="HQD78" s="970"/>
      <c r="HQE78" s="970"/>
      <c r="HQF78" s="970"/>
      <c r="HQG78" s="970" t="s">
        <v>15906</v>
      </c>
      <c r="HQH78" s="970"/>
      <c r="HQI78" s="970"/>
      <c r="HQJ78" s="970"/>
      <c r="HQK78" s="970"/>
      <c r="HQL78" s="970"/>
      <c r="HQM78" s="970"/>
      <c r="HQN78" s="970"/>
      <c r="HQO78" s="970" t="s">
        <v>15906</v>
      </c>
      <c r="HQP78" s="970"/>
      <c r="HQQ78" s="970"/>
      <c r="HQR78" s="970"/>
      <c r="HQS78" s="970"/>
      <c r="HQT78" s="970"/>
      <c r="HQU78" s="970"/>
      <c r="HQV78" s="970"/>
      <c r="HQW78" s="970" t="s">
        <v>15906</v>
      </c>
      <c r="HQX78" s="970"/>
      <c r="HQY78" s="970"/>
      <c r="HQZ78" s="970"/>
      <c r="HRA78" s="970"/>
      <c r="HRB78" s="970"/>
      <c r="HRC78" s="970"/>
      <c r="HRD78" s="970"/>
      <c r="HRE78" s="970" t="s">
        <v>15906</v>
      </c>
      <c r="HRF78" s="970"/>
      <c r="HRG78" s="970"/>
      <c r="HRH78" s="970"/>
      <c r="HRI78" s="970"/>
      <c r="HRJ78" s="970"/>
      <c r="HRK78" s="970"/>
      <c r="HRL78" s="970"/>
      <c r="HRM78" s="970" t="s">
        <v>15906</v>
      </c>
      <c r="HRN78" s="970"/>
      <c r="HRO78" s="970"/>
      <c r="HRP78" s="970"/>
      <c r="HRQ78" s="970"/>
      <c r="HRR78" s="970"/>
      <c r="HRS78" s="970"/>
      <c r="HRT78" s="970"/>
      <c r="HRU78" s="970" t="s">
        <v>15906</v>
      </c>
      <c r="HRV78" s="970"/>
      <c r="HRW78" s="970"/>
      <c r="HRX78" s="970"/>
      <c r="HRY78" s="970"/>
      <c r="HRZ78" s="970"/>
      <c r="HSA78" s="970"/>
      <c r="HSB78" s="970"/>
      <c r="HSC78" s="970" t="s">
        <v>15906</v>
      </c>
      <c r="HSD78" s="970"/>
      <c r="HSE78" s="970"/>
      <c r="HSF78" s="970"/>
      <c r="HSG78" s="970"/>
      <c r="HSH78" s="970"/>
      <c r="HSI78" s="970"/>
      <c r="HSJ78" s="970"/>
      <c r="HSK78" s="970" t="s">
        <v>15906</v>
      </c>
      <c r="HSL78" s="970"/>
      <c r="HSM78" s="970"/>
      <c r="HSN78" s="970"/>
      <c r="HSO78" s="970"/>
      <c r="HSP78" s="970"/>
      <c r="HSQ78" s="970"/>
      <c r="HSR78" s="970"/>
      <c r="HSS78" s="970" t="s">
        <v>15906</v>
      </c>
      <c r="HST78" s="970"/>
      <c r="HSU78" s="970"/>
      <c r="HSV78" s="970"/>
      <c r="HSW78" s="970"/>
      <c r="HSX78" s="970"/>
      <c r="HSY78" s="970"/>
      <c r="HSZ78" s="970"/>
      <c r="HTA78" s="970" t="s">
        <v>15906</v>
      </c>
      <c r="HTB78" s="970"/>
      <c r="HTC78" s="970"/>
      <c r="HTD78" s="970"/>
      <c r="HTE78" s="970"/>
      <c r="HTF78" s="970"/>
      <c r="HTG78" s="970"/>
      <c r="HTH78" s="970"/>
      <c r="HTI78" s="970" t="s">
        <v>15906</v>
      </c>
      <c r="HTJ78" s="970"/>
      <c r="HTK78" s="970"/>
      <c r="HTL78" s="970"/>
      <c r="HTM78" s="970"/>
      <c r="HTN78" s="970"/>
      <c r="HTO78" s="970"/>
      <c r="HTP78" s="970"/>
      <c r="HTQ78" s="970" t="s">
        <v>15906</v>
      </c>
      <c r="HTR78" s="970"/>
      <c r="HTS78" s="970"/>
      <c r="HTT78" s="970"/>
      <c r="HTU78" s="970"/>
      <c r="HTV78" s="970"/>
      <c r="HTW78" s="970"/>
      <c r="HTX78" s="970"/>
      <c r="HTY78" s="970" t="s">
        <v>15906</v>
      </c>
      <c r="HTZ78" s="970"/>
      <c r="HUA78" s="970"/>
      <c r="HUB78" s="970"/>
      <c r="HUC78" s="970"/>
      <c r="HUD78" s="970"/>
      <c r="HUE78" s="970"/>
      <c r="HUF78" s="970"/>
      <c r="HUG78" s="970" t="s">
        <v>15906</v>
      </c>
      <c r="HUH78" s="970"/>
      <c r="HUI78" s="970"/>
      <c r="HUJ78" s="970"/>
      <c r="HUK78" s="970"/>
      <c r="HUL78" s="970"/>
      <c r="HUM78" s="970"/>
      <c r="HUN78" s="970"/>
      <c r="HUO78" s="970" t="s">
        <v>15906</v>
      </c>
      <c r="HUP78" s="970"/>
      <c r="HUQ78" s="970"/>
      <c r="HUR78" s="970"/>
      <c r="HUS78" s="970"/>
      <c r="HUT78" s="970"/>
      <c r="HUU78" s="970"/>
      <c r="HUV78" s="970"/>
      <c r="HUW78" s="970" t="s">
        <v>15906</v>
      </c>
      <c r="HUX78" s="970"/>
      <c r="HUY78" s="970"/>
      <c r="HUZ78" s="970"/>
      <c r="HVA78" s="970"/>
      <c r="HVB78" s="970"/>
      <c r="HVC78" s="970"/>
      <c r="HVD78" s="970"/>
      <c r="HVE78" s="970" t="s">
        <v>15906</v>
      </c>
      <c r="HVF78" s="970"/>
      <c r="HVG78" s="970"/>
      <c r="HVH78" s="970"/>
      <c r="HVI78" s="970"/>
      <c r="HVJ78" s="970"/>
      <c r="HVK78" s="970"/>
      <c r="HVL78" s="970"/>
      <c r="HVM78" s="970" t="s">
        <v>15906</v>
      </c>
      <c r="HVN78" s="970"/>
      <c r="HVO78" s="970"/>
      <c r="HVP78" s="970"/>
      <c r="HVQ78" s="970"/>
      <c r="HVR78" s="970"/>
      <c r="HVS78" s="970"/>
      <c r="HVT78" s="970"/>
      <c r="HVU78" s="970" t="s">
        <v>15906</v>
      </c>
      <c r="HVV78" s="970"/>
      <c r="HVW78" s="970"/>
      <c r="HVX78" s="970"/>
      <c r="HVY78" s="970"/>
      <c r="HVZ78" s="970"/>
      <c r="HWA78" s="970"/>
      <c r="HWB78" s="970"/>
      <c r="HWC78" s="970" t="s">
        <v>15906</v>
      </c>
      <c r="HWD78" s="970"/>
      <c r="HWE78" s="970"/>
      <c r="HWF78" s="970"/>
      <c r="HWG78" s="970"/>
      <c r="HWH78" s="970"/>
      <c r="HWI78" s="970"/>
      <c r="HWJ78" s="970"/>
      <c r="HWK78" s="970" t="s">
        <v>15906</v>
      </c>
      <c r="HWL78" s="970"/>
      <c r="HWM78" s="970"/>
      <c r="HWN78" s="970"/>
      <c r="HWO78" s="970"/>
      <c r="HWP78" s="970"/>
      <c r="HWQ78" s="970"/>
      <c r="HWR78" s="970"/>
      <c r="HWS78" s="970" t="s">
        <v>15906</v>
      </c>
      <c r="HWT78" s="970"/>
      <c r="HWU78" s="970"/>
      <c r="HWV78" s="970"/>
      <c r="HWW78" s="970"/>
      <c r="HWX78" s="970"/>
      <c r="HWY78" s="970"/>
      <c r="HWZ78" s="970"/>
      <c r="HXA78" s="970" t="s">
        <v>15906</v>
      </c>
      <c r="HXB78" s="970"/>
      <c r="HXC78" s="970"/>
      <c r="HXD78" s="970"/>
      <c r="HXE78" s="970"/>
      <c r="HXF78" s="970"/>
      <c r="HXG78" s="970"/>
      <c r="HXH78" s="970"/>
      <c r="HXI78" s="970" t="s">
        <v>15906</v>
      </c>
      <c r="HXJ78" s="970"/>
      <c r="HXK78" s="970"/>
      <c r="HXL78" s="970"/>
      <c r="HXM78" s="970"/>
      <c r="HXN78" s="970"/>
      <c r="HXO78" s="970"/>
      <c r="HXP78" s="970"/>
      <c r="HXQ78" s="970" t="s">
        <v>15906</v>
      </c>
      <c r="HXR78" s="970"/>
      <c r="HXS78" s="970"/>
      <c r="HXT78" s="970"/>
      <c r="HXU78" s="970"/>
      <c r="HXV78" s="970"/>
      <c r="HXW78" s="970"/>
      <c r="HXX78" s="970"/>
      <c r="HXY78" s="970" t="s">
        <v>15906</v>
      </c>
      <c r="HXZ78" s="970"/>
      <c r="HYA78" s="970"/>
      <c r="HYB78" s="970"/>
      <c r="HYC78" s="970"/>
      <c r="HYD78" s="970"/>
      <c r="HYE78" s="970"/>
      <c r="HYF78" s="970"/>
      <c r="HYG78" s="970" t="s">
        <v>15906</v>
      </c>
      <c r="HYH78" s="970"/>
      <c r="HYI78" s="970"/>
      <c r="HYJ78" s="970"/>
      <c r="HYK78" s="970"/>
      <c r="HYL78" s="970"/>
      <c r="HYM78" s="970"/>
      <c r="HYN78" s="970"/>
      <c r="HYO78" s="970" t="s">
        <v>15906</v>
      </c>
      <c r="HYP78" s="970"/>
      <c r="HYQ78" s="970"/>
      <c r="HYR78" s="970"/>
      <c r="HYS78" s="970"/>
      <c r="HYT78" s="970"/>
      <c r="HYU78" s="970"/>
      <c r="HYV78" s="970"/>
      <c r="HYW78" s="970" t="s">
        <v>15906</v>
      </c>
      <c r="HYX78" s="970"/>
      <c r="HYY78" s="970"/>
      <c r="HYZ78" s="970"/>
      <c r="HZA78" s="970"/>
      <c r="HZB78" s="970"/>
      <c r="HZC78" s="970"/>
      <c r="HZD78" s="970"/>
      <c r="HZE78" s="970" t="s">
        <v>15906</v>
      </c>
      <c r="HZF78" s="970"/>
      <c r="HZG78" s="970"/>
      <c r="HZH78" s="970"/>
      <c r="HZI78" s="970"/>
      <c r="HZJ78" s="970"/>
      <c r="HZK78" s="970"/>
      <c r="HZL78" s="970"/>
      <c r="HZM78" s="970" t="s">
        <v>15906</v>
      </c>
      <c r="HZN78" s="970"/>
      <c r="HZO78" s="970"/>
      <c r="HZP78" s="970"/>
      <c r="HZQ78" s="970"/>
      <c r="HZR78" s="970"/>
      <c r="HZS78" s="970"/>
      <c r="HZT78" s="970"/>
      <c r="HZU78" s="970" t="s">
        <v>15906</v>
      </c>
      <c r="HZV78" s="970"/>
      <c r="HZW78" s="970"/>
      <c r="HZX78" s="970"/>
      <c r="HZY78" s="970"/>
      <c r="HZZ78" s="970"/>
      <c r="IAA78" s="970"/>
      <c r="IAB78" s="970"/>
      <c r="IAC78" s="970" t="s">
        <v>15906</v>
      </c>
      <c r="IAD78" s="970"/>
      <c r="IAE78" s="970"/>
      <c r="IAF78" s="970"/>
      <c r="IAG78" s="970"/>
      <c r="IAH78" s="970"/>
      <c r="IAI78" s="970"/>
      <c r="IAJ78" s="970"/>
      <c r="IAK78" s="970" t="s">
        <v>15906</v>
      </c>
      <c r="IAL78" s="970"/>
      <c r="IAM78" s="970"/>
      <c r="IAN78" s="970"/>
      <c r="IAO78" s="970"/>
      <c r="IAP78" s="970"/>
      <c r="IAQ78" s="970"/>
      <c r="IAR78" s="970"/>
      <c r="IAS78" s="970" t="s">
        <v>15906</v>
      </c>
      <c r="IAT78" s="970"/>
      <c r="IAU78" s="970"/>
      <c r="IAV78" s="970"/>
      <c r="IAW78" s="970"/>
      <c r="IAX78" s="970"/>
      <c r="IAY78" s="970"/>
      <c r="IAZ78" s="970"/>
      <c r="IBA78" s="970" t="s">
        <v>15906</v>
      </c>
      <c r="IBB78" s="970"/>
      <c r="IBC78" s="970"/>
      <c r="IBD78" s="970"/>
      <c r="IBE78" s="970"/>
      <c r="IBF78" s="970"/>
      <c r="IBG78" s="970"/>
      <c r="IBH78" s="970"/>
      <c r="IBI78" s="970" t="s">
        <v>15906</v>
      </c>
      <c r="IBJ78" s="970"/>
      <c r="IBK78" s="970"/>
      <c r="IBL78" s="970"/>
      <c r="IBM78" s="970"/>
      <c r="IBN78" s="970"/>
      <c r="IBO78" s="970"/>
      <c r="IBP78" s="970"/>
      <c r="IBQ78" s="970" t="s">
        <v>15906</v>
      </c>
      <c r="IBR78" s="970"/>
      <c r="IBS78" s="970"/>
      <c r="IBT78" s="970"/>
      <c r="IBU78" s="970"/>
      <c r="IBV78" s="970"/>
      <c r="IBW78" s="970"/>
      <c r="IBX78" s="970"/>
      <c r="IBY78" s="970" t="s">
        <v>15906</v>
      </c>
      <c r="IBZ78" s="970"/>
      <c r="ICA78" s="970"/>
      <c r="ICB78" s="970"/>
      <c r="ICC78" s="970"/>
      <c r="ICD78" s="970"/>
      <c r="ICE78" s="970"/>
      <c r="ICF78" s="970"/>
      <c r="ICG78" s="970" t="s">
        <v>15906</v>
      </c>
      <c r="ICH78" s="970"/>
      <c r="ICI78" s="970"/>
      <c r="ICJ78" s="970"/>
      <c r="ICK78" s="970"/>
      <c r="ICL78" s="970"/>
      <c r="ICM78" s="970"/>
      <c r="ICN78" s="970"/>
      <c r="ICO78" s="970" t="s">
        <v>15906</v>
      </c>
      <c r="ICP78" s="970"/>
      <c r="ICQ78" s="970"/>
      <c r="ICR78" s="970"/>
      <c r="ICS78" s="970"/>
      <c r="ICT78" s="970"/>
      <c r="ICU78" s="970"/>
      <c r="ICV78" s="970"/>
      <c r="ICW78" s="970" t="s">
        <v>15906</v>
      </c>
      <c r="ICX78" s="970"/>
      <c r="ICY78" s="970"/>
      <c r="ICZ78" s="970"/>
      <c r="IDA78" s="970"/>
      <c r="IDB78" s="970"/>
      <c r="IDC78" s="970"/>
      <c r="IDD78" s="970"/>
      <c r="IDE78" s="970" t="s">
        <v>15906</v>
      </c>
      <c r="IDF78" s="970"/>
      <c r="IDG78" s="970"/>
      <c r="IDH78" s="970"/>
      <c r="IDI78" s="970"/>
      <c r="IDJ78" s="970"/>
      <c r="IDK78" s="970"/>
      <c r="IDL78" s="970"/>
      <c r="IDM78" s="970" t="s">
        <v>15906</v>
      </c>
      <c r="IDN78" s="970"/>
      <c r="IDO78" s="970"/>
      <c r="IDP78" s="970"/>
      <c r="IDQ78" s="970"/>
      <c r="IDR78" s="970"/>
      <c r="IDS78" s="970"/>
      <c r="IDT78" s="970"/>
      <c r="IDU78" s="970" t="s">
        <v>15906</v>
      </c>
      <c r="IDV78" s="970"/>
      <c r="IDW78" s="970"/>
      <c r="IDX78" s="970"/>
      <c r="IDY78" s="970"/>
      <c r="IDZ78" s="970"/>
      <c r="IEA78" s="970"/>
      <c r="IEB78" s="970"/>
      <c r="IEC78" s="970" t="s">
        <v>15906</v>
      </c>
      <c r="IED78" s="970"/>
      <c r="IEE78" s="970"/>
      <c r="IEF78" s="970"/>
      <c r="IEG78" s="970"/>
      <c r="IEH78" s="970"/>
      <c r="IEI78" s="970"/>
      <c r="IEJ78" s="970"/>
      <c r="IEK78" s="970" t="s">
        <v>15906</v>
      </c>
      <c r="IEL78" s="970"/>
      <c r="IEM78" s="970"/>
      <c r="IEN78" s="970"/>
      <c r="IEO78" s="970"/>
      <c r="IEP78" s="970"/>
      <c r="IEQ78" s="970"/>
      <c r="IER78" s="970"/>
      <c r="IES78" s="970" t="s">
        <v>15906</v>
      </c>
      <c r="IET78" s="970"/>
      <c r="IEU78" s="970"/>
      <c r="IEV78" s="970"/>
      <c r="IEW78" s="970"/>
      <c r="IEX78" s="970"/>
      <c r="IEY78" s="970"/>
      <c r="IEZ78" s="970"/>
      <c r="IFA78" s="970" t="s">
        <v>15906</v>
      </c>
      <c r="IFB78" s="970"/>
      <c r="IFC78" s="970"/>
      <c r="IFD78" s="970"/>
      <c r="IFE78" s="970"/>
      <c r="IFF78" s="970"/>
      <c r="IFG78" s="970"/>
      <c r="IFH78" s="970"/>
      <c r="IFI78" s="970" t="s">
        <v>15906</v>
      </c>
      <c r="IFJ78" s="970"/>
      <c r="IFK78" s="970"/>
      <c r="IFL78" s="970"/>
      <c r="IFM78" s="970"/>
      <c r="IFN78" s="970"/>
      <c r="IFO78" s="970"/>
      <c r="IFP78" s="970"/>
      <c r="IFQ78" s="970" t="s">
        <v>15906</v>
      </c>
      <c r="IFR78" s="970"/>
      <c r="IFS78" s="970"/>
      <c r="IFT78" s="970"/>
      <c r="IFU78" s="970"/>
      <c r="IFV78" s="970"/>
      <c r="IFW78" s="970"/>
      <c r="IFX78" s="970"/>
      <c r="IFY78" s="970" t="s">
        <v>15906</v>
      </c>
      <c r="IFZ78" s="970"/>
      <c r="IGA78" s="970"/>
      <c r="IGB78" s="970"/>
      <c r="IGC78" s="970"/>
      <c r="IGD78" s="970"/>
      <c r="IGE78" s="970"/>
      <c r="IGF78" s="970"/>
      <c r="IGG78" s="970" t="s">
        <v>15906</v>
      </c>
      <c r="IGH78" s="970"/>
      <c r="IGI78" s="970"/>
      <c r="IGJ78" s="970"/>
      <c r="IGK78" s="970"/>
      <c r="IGL78" s="970"/>
      <c r="IGM78" s="970"/>
      <c r="IGN78" s="970"/>
      <c r="IGO78" s="970" t="s">
        <v>15906</v>
      </c>
      <c r="IGP78" s="970"/>
      <c r="IGQ78" s="970"/>
      <c r="IGR78" s="970"/>
      <c r="IGS78" s="970"/>
      <c r="IGT78" s="970"/>
      <c r="IGU78" s="970"/>
      <c r="IGV78" s="970"/>
      <c r="IGW78" s="970" t="s">
        <v>15906</v>
      </c>
      <c r="IGX78" s="970"/>
      <c r="IGY78" s="970"/>
      <c r="IGZ78" s="970"/>
      <c r="IHA78" s="970"/>
      <c r="IHB78" s="970"/>
      <c r="IHC78" s="970"/>
      <c r="IHD78" s="970"/>
      <c r="IHE78" s="970" t="s">
        <v>15906</v>
      </c>
      <c r="IHF78" s="970"/>
      <c r="IHG78" s="970"/>
      <c r="IHH78" s="970"/>
      <c r="IHI78" s="970"/>
      <c r="IHJ78" s="970"/>
      <c r="IHK78" s="970"/>
      <c r="IHL78" s="970"/>
      <c r="IHM78" s="970" t="s">
        <v>15906</v>
      </c>
      <c r="IHN78" s="970"/>
      <c r="IHO78" s="970"/>
      <c r="IHP78" s="970"/>
      <c r="IHQ78" s="970"/>
      <c r="IHR78" s="970"/>
      <c r="IHS78" s="970"/>
      <c r="IHT78" s="970"/>
      <c r="IHU78" s="970" t="s">
        <v>15906</v>
      </c>
      <c r="IHV78" s="970"/>
      <c r="IHW78" s="970"/>
      <c r="IHX78" s="970"/>
      <c r="IHY78" s="970"/>
      <c r="IHZ78" s="970"/>
      <c r="IIA78" s="970"/>
      <c r="IIB78" s="970"/>
      <c r="IIC78" s="970" t="s">
        <v>15906</v>
      </c>
      <c r="IID78" s="970"/>
      <c r="IIE78" s="970"/>
      <c r="IIF78" s="970"/>
      <c r="IIG78" s="970"/>
      <c r="IIH78" s="970"/>
      <c r="III78" s="970"/>
      <c r="IIJ78" s="970"/>
      <c r="IIK78" s="970" t="s">
        <v>15906</v>
      </c>
      <c r="IIL78" s="970"/>
      <c r="IIM78" s="970"/>
      <c r="IIN78" s="970"/>
      <c r="IIO78" s="970"/>
      <c r="IIP78" s="970"/>
      <c r="IIQ78" s="970"/>
      <c r="IIR78" s="970"/>
      <c r="IIS78" s="970" t="s">
        <v>15906</v>
      </c>
      <c r="IIT78" s="970"/>
      <c r="IIU78" s="970"/>
      <c r="IIV78" s="970"/>
      <c r="IIW78" s="970"/>
      <c r="IIX78" s="970"/>
      <c r="IIY78" s="970"/>
      <c r="IIZ78" s="970"/>
      <c r="IJA78" s="970" t="s">
        <v>15906</v>
      </c>
      <c r="IJB78" s="970"/>
      <c r="IJC78" s="970"/>
      <c r="IJD78" s="970"/>
      <c r="IJE78" s="970"/>
      <c r="IJF78" s="970"/>
      <c r="IJG78" s="970"/>
      <c r="IJH78" s="970"/>
      <c r="IJI78" s="970" t="s">
        <v>15906</v>
      </c>
      <c r="IJJ78" s="970"/>
      <c r="IJK78" s="970"/>
      <c r="IJL78" s="970"/>
      <c r="IJM78" s="970"/>
      <c r="IJN78" s="970"/>
      <c r="IJO78" s="970"/>
      <c r="IJP78" s="970"/>
      <c r="IJQ78" s="970" t="s">
        <v>15906</v>
      </c>
      <c r="IJR78" s="970"/>
      <c r="IJS78" s="970"/>
      <c r="IJT78" s="970"/>
      <c r="IJU78" s="970"/>
      <c r="IJV78" s="970"/>
      <c r="IJW78" s="970"/>
      <c r="IJX78" s="970"/>
      <c r="IJY78" s="970" t="s">
        <v>15906</v>
      </c>
      <c r="IJZ78" s="970"/>
      <c r="IKA78" s="970"/>
      <c r="IKB78" s="970"/>
      <c r="IKC78" s="970"/>
      <c r="IKD78" s="970"/>
      <c r="IKE78" s="970"/>
      <c r="IKF78" s="970"/>
      <c r="IKG78" s="970" t="s">
        <v>15906</v>
      </c>
      <c r="IKH78" s="970"/>
      <c r="IKI78" s="970"/>
      <c r="IKJ78" s="970"/>
      <c r="IKK78" s="970"/>
      <c r="IKL78" s="970"/>
      <c r="IKM78" s="970"/>
      <c r="IKN78" s="970"/>
      <c r="IKO78" s="970" t="s">
        <v>15906</v>
      </c>
      <c r="IKP78" s="970"/>
      <c r="IKQ78" s="970"/>
      <c r="IKR78" s="970"/>
      <c r="IKS78" s="970"/>
      <c r="IKT78" s="970"/>
      <c r="IKU78" s="970"/>
      <c r="IKV78" s="970"/>
      <c r="IKW78" s="970" t="s">
        <v>15906</v>
      </c>
      <c r="IKX78" s="970"/>
      <c r="IKY78" s="970"/>
      <c r="IKZ78" s="970"/>
      <c r="ILA78" s="970"/>
      <c r="ILB78" s="970"/>
      <c r="ILC78" s="970"/>
      <c r="ILD78" s="970"/>
      <c r="ILE78" s="970" t="s">
        <v>15906</v>
      </c>
      <c r="ILF78" s="970"/>
      <c r="ILG78" s="970"/>
      <c r="ILH78" s="970"/>
      <c r="ILI78" s="970"/>
      <c r="ILJ78" s="970"/>
      <c r="ILK78" s="970"/>
      <c r="ILL78" s="970"/>
      <c r="ILM78" s="970" t="s">
        <v>15906</v>
      </c>
      <c r="ILN78" s="970"/>
      <c r="ILO78" s="970"/>
      <c r="ILP78" s="970"/>
      <c r="ILQ78" s="970"/>
      <c r="ILR78" s="970"/>
      <c r="ILS78" s="970"/>
      <c r="ILT78" s="970"/>
      <c r="ILU78" s="970" t="s">
        <v>15906</v>
      </c>
      <c r="ILV78" s="970"/>
      <c r="ILW78" s="970"/>
      <c r="ILX78" s="970"/>
      <c r="ILY78" s="970"/>
      <c r="ILZ78" s="970"/>
      <c r="IMA78" s="970"/>
      <c r="IMB78" s="970"/>
      <c r="IMC78" s="970" t="s">
        <v>15906</v>
      </c>
      <c r="IMD78" s="970"/>
      <c r="IME78" s="970"/>
      <c r="IMF78" s="970"/>
      <c r="IMG78" s="970"/>
      <c r="IMH78" s="970"/>
      <c r="IMI78" s="970"/>
      <c r="IMJ78" s="970"/>
      <c r="IMK78" s="970" t="s">
        <v>15906</v>
      </c>
      <c r="IML78" s="970"/>
      <c r="IMM78" s="970"/>
      <c r="IMN78" s="970"/>
      <c r="IMO78" s="970"/>
      <c r="IMP78" s="970"/>
      <c r="IMQ78" s="970"/>
      <c r="IMR78" s="970"/>
      <c r="IMS78" s="970" t="s">
        <v>15906</v>
      </c>
      <c r="IMT78" s="970"/>
      <c r="IMU78" s="970"/>
      <c r="IMV78" s="970"/>
      <c r="IMW78" s="970"/>
      <c r="IMX78" s="970"/>
      <c r="IMY78" s="970"/>
      <c r="IMZ78" s="970"/>
      <c r="INA78" s="970" t="s">
        <v>15906</v>
      </c>
      <c r="INB78" s="970"/>
      <c r="INC78" s="970"/>
      <c r="IND78" s="970"/>
      <c r="INE78" s="970"/>
      <c r="INF78" s="970"/>
      <c r="ING78" s="970"/>
      <c r="INH78" s="970"/>
      <c r="INI78" s="970" t="s">
        <v>15906</v>
      </c>
      <c r="INJ78" s="970"/>
      <c r="INK78" s="970"/>
      <c r="INL78" s="970"/>
      <c r="INM78" s="970"/>
      <c r="INN78" s="970"/>
      <c r="INO78" s="970"/>
      <c r="INP78" s="970"/>
      <c r="INQ78" s="970" t="s">
        <v>15906</v>
      </c>
      <c r="INR78" s="970"/>
      <c r="INS78" s="970"/>
      <c r="INT78" s="970"/>
      <c r="INU78" s="970"/>
      <c r="INV78" s="970"/>
      <c r="INW78" s="970"/>
      <c r="INX78" s="970"/>
      <c r="INY78" s="970" t="s">
        <v>15906</v>
      </c>
      <c r="INZ78" s="970"/>
      <c r="IOA78" s="970"/>
      <c r="IOB78" s="970"/>
      <c r="IOC78" s="970"/>
      <c r="IOD78" s="970"/>
      <c r="IOE78" s="970"/>
      <c r="IOF78" s="970"/>
      <c r="IOG78" s="970" t="s">
        <v>15906</v>
      </c>
      <c r="IOH78" s="970"/>
      <c r="IOI78" s="970"/>
      <c r="IOJ78" s="970"/>
      <c r="IOK78" s="970"/>
      <c r="IOL78" s="970"/>
      <c r="IOM78" s="970"/>
      <c r="ION78" s="970"/>
      <c r="IOO78" s="970" t="s">
        <v>15906</v>
      </c>
      <c r="IOP78" s="970"/>
      <c r="IOQ78" s="970"/>
      <c r="IOR78" s="970"/>
      <c r="IOS78" s="970"/>
      <c r="IOT78" s="970"/>
      <c r="IOU78" s="970"/>
      <c r="IOV78" s="970"/>
      <c r="IOW78" s="970" t="s">
        <v>15906</v>
      </c>
      <c r="IOX78" s="970"/>
      <c r="IOY78" s="970"/>
      <c r="IOZ78" s="970"/>
      <c r="IPA78" s="970"/>
      <c r="IPB78" s="970"/>
      <c r="IPC78" s="970"/>
      <c r="IPD78" s="970"/>
      <c r="IPE78" s="970" t="s">
        <v>15906</v>
      </c>
      <c r="IPF78" s="970"/>
      <c r="IPG78" s="970"/>
      <c r="IPH78" s="970"/>
      <c r="IPI78" s="970"/>
      <c r="IPJ78" s="970"/>
      <c r="IPK78" s="970"/>
      <c r="IPL78" s="970"/>
      <c r="IPM78" s="970" t="s">
        <v>15906</v>
      </c>
      <c r="IPN78" s="970"/>
      <c r="IPO78" s="970"/>
      <c r="IPP78" s="970"/>
      <c r="IPQ78" s="970"/>
      <c r="IPR78" s="970"/>
      <c r="IPS78" s="970"/>
      <c r="IPT78" s="970"/>
      <c r="IPU78" s="970" t="s">
        <v>15906</v>
      </c>
      <c r="IPV78" s="970"/>
      <c r="IPW78" s="970"/>
      <c r="IPX78" s="970"/>
      <c r="IPY78" s="970"/>
      <c r="IPZ78" s="970"/>
      <c r="IQA78" s="970"/>
      <c r="IQB78" s="970"/>
      <c r="IQC78" s="970" t="s">
        <v>15906</v>
      </c>
      <c r="IQD78" s="970"/>
      <c r="IQE78" s="970"/>
      <c r="IQF78" s="970"/>
      <c r="IQG78" s="970"/>
      <c r="IQH78" s="970"/>
      <c r="IQI78" s="970"/>
      <c r="IQJ78" s="970"/>
      <c r="IQK78" s="970" t="s">
        <v>15906</v>
      </c>
      <c r="IQL78" s="970"/>
      <c r="IQM78" s="970"/>
      <c r="IQN78" s="970"/>
      <c r="IQO78" s="970"/>
      <c r="IQP78" s="970"/>
      <c r="IQQ78" s="970"/>
      <c r="IQR78" s="970"/>
      <c r="IQS78" s="970" t="s">
        <v>15906</v>
      </c>
      <c r="IQT78" s="970"/>
      <c r="IQU78" s="970"/>
      <c r="IQV78" s="970"/>
      <c r="IQW78" s="970"/>
      <c r="IQX78" s="970"/>
      <c r="IQY78" s="970"/>
      <c r="IQZ78" s="970"/>
      <c r="IRA78" s="970" t="s">
        <v>15906</v>
      </c>
      <c r="IRB78" s="970"/>
      <c r="IRC78" s="970"/>
      <c r="IRD78" s="970"/>
      <c r="IRE78" s="970"/>
      <c r="IRF78" s="970"/>
      <c r="IRG78" s="970"/>
      <c r="IRH78" s="970"/>
      <c r="IRI78" s="970" t="s">
        <v>15906</v>
      </c>
      <c r="IRJ78" s="970"/>
      <c r="IRK78" s="970"/>
      <c r="IRL78" s="970"/>
      <c r="IRM78" s="970"/>
      <c r="IRN78" s="970"/>
      <c r="IRO78" s="970"/>
      <c r="IRP78" s="970"/>
      <c r="IRQ78" s="970" t="s">
        <v>15906</v>
      </c>
      <c r="IRR78" s="970"/>
      <c r="IRS78" s="970"/>
      <c r="IRT78" s="970"/>
      <c r="IRU78" s="970"/>
      <c r="IRV78" s="970"/>
      <c r="IRW78" s="970"/>
      <c r="IRX78" s="970"/>
      <c r="IRY78" s="970" t="s">
        <v>15906</v>
      </c>
      <c r="IRZ78" s="970"/>
      <c r="ISA78" s="970"/>
      <c r="ISB78" s="970"/>
      <c r="ISC78" s="970"/>
      <c r="ISD78" s="970"/>
      <c r="ISE78" s="970"/>
      <c r="ISF78" s="970"/>
      <c r="ISG78" s="970" t="s">
        <v>15906</v>
      </c>
      <c r="ISH78" s="970"/>
      <c r="ISI78" s="970"/>
      <c r="ISJ78" s="970"/>
      <c r="ISK78" s="970"/>
      <c r="ISL78" s="970"/>
      <c r="ISM78" s="970"/>
      <c r="ISN78" s="970"/>
      <c r="ISO78" s="970" t="s">
        <v>15906</v>
      </c>
      <c r="ISP78" s="970"/>
      <c r="ISQ78" s="970"/>
      <c r="ISR78" s="970"/>
      <c r="ISS78" s="970"/>
      <c r="IST78" s="970"/>
      <c r="ISU78" s="970"/>
      <c r="ISV78" s="970"/>
      <c r="ISW78" s="970" t="s">
        <v>15906</v>
      </c>
      <c r="ISX78" s="970"/>
      <c r="ISY78" s="970"/>
      <c r="ISZ78" s="970"/>
      <c r="ITA78" s="970"/>
      <c r="ITB78" s="970"/>
      <c r="ITC78" s="970"/>
      <c r="ITD78" s="970"/>
      <c r="ITE78" s="970" t="s">
        <v>15906</v>
      </c>
      <c r="ITF78" s="970"/>
      <c r="ITG78" s="970"/>
      <c r="ITH78" s="970"/>
      <c r="ITI78" s="970"/>
      <c r="ITJ78" s="970"/>
      <c r="ITK78" s="970"/>
      <c r="ITL78" s="970"/>
      <c r="ITM78" s="970" t="s">
        <v>15906</v>
      </c>
      <c r="ITN78" s="970"/>
      <c r="ITO78" s="970"/>
      <c r="ITP78" s="970"/>
      <c r="ITQ78" s="970"/>
      <c r="ITR78" s="970"/>
      <c r="ITS78" s="970"/>
      <c r="ITT78" s="970"/>
      <c r="ITU78" s="970" t="s">
        <v>15906</v>
      </c>
      <c r="ITV78" s="970"/>
      <c r="ITW78" s="970"/>
      <c r="ITX78" s="970"/>
      <c r="ITY78" s="970"/>
      <c r="ITZ78" s="970"/>
      <c r="IUA78" s="970"/>
      <c r="IUB78" s="970"/>
      <c r="IUC78" s="970" t="s">
        <v>15906</v>
      </c>
      <c r="IUD78" s="970"/>
      <c r="IUE78" s="970"/>
      <c r="IUF78" s="970"/>
      <c r="IUG78" s="970"/>
      <c r="IUH78" s="970"/>
      <c r="IUI78" s="970"/>
      <c r="IUJ78" s="970"/>
      <c r="IUK78" s="970" t="s">
        <v>15906</v>
      </c>
      <c r="IUL78" s="970"/>
      <c r="IUM78" s="970"/>
      <c r="IUN78" s="970"/>
      <c r="IUO78" s="970"/>
      <c r="IUP78" s="970"/>
      <c r="IUQ78" s="970"/>
      <c r="IUR78" s="970"/>
      <c r="IUS78" s="970" t="s">
        <v>15906</v>
      </c>
      <c r="IUT78" s="970"/>
      <c r="IUU78" s="970"/>
      <c r="IUV78" s="970"/>
      <c r="IUW78" s="970"/>
      <c r="IUX78" s="970"/>
      <c r="IUY78" s="970"/>
      <c r="IUZ78" s="970"/>
      <c r="IVA78" s="970" t="s">
        <v>15906</v>
      </c>
      <c r="IVB78" s="970"/>
      <c r="IVC78" s="970"/>
      <c r="IVD78" s="970"/>
      <c r="IVE78" s="970"/>
      <c r="IVF78" s="970"/>
      <c r="IVG78" s="970"/>
      <c r="IVH78" s="970"/>
      <c r="IVI78" s="970" t="s">
        <v>15906</v>
      </c>
      <c r="IVJ78" s="970"/>
      <c r="IVK78" s="970"/>
      <c r="IVL78" s="970"/>
      <c r="IVM78" s="970"/>
      <c r="IVN78" s="970"/>
      <c r="IVO78" s="970"/>
      <c r="IVP78" s="970"/>
      <c r="IVQ78" s="970" t="s">
        <v>15906</v>
      </c>
      <c r="IVR78" s="970"/>
      <c r="IVS78" s="970"/>
      <c r="IVT78" s="970"/>
      <c r="IVU78" s="970"/>
      <c r="IVV78" s="970"/>
      <c r="IVW78" s="970"/>
      <c r="IVX78" s="970"/>
      <c r="IVY78" s="970" t="s">
        <v>15906</v>
      </c>
      <c r="IVZ78" s="970"/>
      <c r="IWA78" s="970"/>
      <c r="IWB78" s="970"/>
      <c r="IWC78" s="970"/>
      <c r="IWD78" s="970"/>
      <c r="IWE78" s="970"/>
      <c r="IWF78" s="970"/>
      <c r="IWG78" s="970" t="s">
        <v>15906</v>
      </c>
      <c r="IWH78" s="970"/>
      <c r="IWI78" s="970"/>
      <c r="IWJ78" s="970"/>
      <c r="IWK78" s="970"/>
      <c r="IWL78" s="970"/>
      <c r="IWM78" s="970"/>
      <c r="IWN78" s="970"/>
      <c r="IWO78" s="970" t="s">
        <v>15906</v>
      </c>
      <c r="IWP78" s="970"/>
      <c r="IWQ78" s="970"/>
      <c r="IWR78" s="970"/>
      <c r="IWS78" s="970"/>
      <c r="IWT78" s="970"/>
      <c r="IWU78" s="970"/>
      <c r="IWV78" s="970"/>
      <c r="IWW78" s="970" t="s">
        <v>15906</v>
      </c>
      <c r="IWX78" s="970"/>
      <c r="IWY78" s="970"/>
      <c r="IWZ78" s="970"/>
      <c r="IXA78" s="970"/>
      <c r="IXB78" s="970"/>
      <c r="IXC78" s="970"/>
      <c r="IXD78" s="970"/>
      <c r="IXE78" s="970" t="s">
        <v>15906</v>
      </c>
      <c r="IXF78" s="970"/>
      <c r="IXG78" s="970"/>
      <c r="IXH78" s="970"/>
      <c r="IXI78" s="970"/>
      <c r="IXJ78" s="970"/>
      <c r="IXK78" s="970"/>
      <c r="IXL78" s="970"/>
      <c r="IXM78" s="970" t="s">
        <v>15906</v>
      </c>
      <c r="IXN78" s="970"/>
      <c r="IXO78" s="970"/>
      <c r="IXP78" s="970"/>
      <c r="IXQ78" s="970"/>
      <c r="IXR78" s="970"/>
      <c r="IXS78" s="970"/>
      <c r="IXT78" s="970"/>
      <c r="IXU78" s="970" t="s">
        <v>15906</v>
      </c>
      <c r="IXV78" s="970"/>
      <c r="IXW78" s="970"/>
      <c r="IXX78" s="970"/>
      <c r="IXY78" s="970"/>
      <c r="IXZ78" s="970"/>
      <c r="IYA78" s="970"/>
      <c r="IYB78" s="970"/>
      <c r="IYC78" s="970" t="s">
        <v>15906</v>
      </c>
      <c r="IYD78" s="970"/>
      <c r="IYE78" s="970"/>
      <c r="IYF78" s="970"/>
      <c r="IYG78" s="970"/>
      <c r="IYH78" s="970"/>
      <c r="IYI78" s="970"/>
      <c r="IYJ78" s="970"/>
      <c r="IYK78" s="970" t="s">
        <v>15906</v>
      </c>
      <c r="IYL78" s="970"/>
      <c r="IYM78" s="970"/>
      <c r="IYN78" s="970"/>
      <c r="IYO78" s="970"/>
      <c r="IYP78" s="970"/>
      <c r="IYQ78" s="970"/>
      <c r="IYR78" s="970"/>
      <c r="IYS78" s="970" t="s">
        <v>15906</v>
      </c>
      <c r="IYT78" s="970"/>
      <c r="IYU78" s="970"/>
      <c r="IYV78" s="970"/>
      <c r="IYW78" s="970"/>
      <c r="IYX78" s="970"/>
      <c r="IYY78" s="970"/>
      <c r="IYZ78" s="970"/>
      <c r="IZA78" s="970" t="s">
        <v>15906</v>
      </c>
      <c r="IZB78" s="970"/>
      <c r="IZC78" s="970"/>
      <c r="IZD78" s="970"/>
      <c r="IZE78" s="970"/>
      <c r="IZF78" s="970"/>
      <c r="IZG78" s="970"/>
      <c r="IZH78" s="970"/>
      <c r="IZI78" s="970" t="s">
        <v>15906</v>
      </c>
      <c r="IZJ78" s="970"/>
      <c r="IZK78" s="970"/>
      <c r="IZL78" s="970"/>
      <c r="IZM78" s="970"/>
      <c r="IZN78" s="970"/>
      <c r="IZO78" s="970"/>
      <c r="IZP78" s="970"/>
      <c r="IZQ78" s="970" t="s">
        <v>15906</v>
      </c>
      <c r="IZR78" s="970"/>
      <c r="IZS78" s="970"/>
      <c r="IZT78" s="970"/>
      <c r="IZU78" s="970"/>
      <c r="IZV78" s="970"/>
      <c r="IZW78" s="970"/>
      <c r="IZX78" s="970"/>
      <c r="IZY78" s="970" t="s">
        <v>15906</v>
      </c>
      <c r="IZZ78" s="970"/>
      <c r="JAA78" s="970"/>
      <c r="JAB78" s="970"/>
      <c r="JAC78" s="970"/>
      <c r="JAD78" s="970"/>
      <c r="JAE78" s="970"/>
      <c r="JAF78" s="970"/>
      <c r="JAG78" s="970" t="s">
        <v>15906</v>
      </c>
      <c r="JAH78" s="970"/>
      <c r="JAI78" s="970"/>
      <c r="JAJ78" s="970"/>
      <c r="JAK78" s="970"/>
      <c r="JAL78" s="970"/>
      <c r="JAM78" s="970"/>
      <c r="JAN78" s="970"/>
      <c r="JAO78" s="970" t="s">
        <v>15906</v>
      </c>
      <c r="JAP78" s="970"/>
      <c r="JAQ78" s="970"/>
      <c r="JAR78" s="970"/>
      <c r="JAS78" s="970"/>
      <c r="JAT78" s="970"/>
      <c r="JAU78" s="970"/>
      <c r="JAV78" s="970"/>
      <c r="JAW78" s="970" t="s">
        <v>15906</v>
      </c>
      <c r="JAX78" s="970"/>
      <c r="JAY78" s="970"/>
      <c r="JAZ78" s="970"/>
      <c r="JBA78" s="970"/>
      <c r="JBB78" s="970"/>
      <c r="JBC78" s="970"/>
      <c r="JBD78" s="970"/>
      <c r="JBE78" s="970" t="s">
        <v>15906</v>
      </c>
      <c r="JBF78" s="970"/>
      <c r="JBG78" s="970"/>
      <c r="JBH78" s="970"/>
      <c r="JBI78" s="970"/>
      <c r="JBJ78" s="970"/>
      <c r="JBK78" s="970"/>
      <c r="JBL78" s="970"/>
      <c r="JBM78" s="970" t="s">
        <v>15906</v>
      </c>
      <c r="JBN78" s="970"/>
      <c r="JBO78" s="970"/>
      <c r="JBP78" s="970"/>
      <c r="JBQ78" s="970"/>
      <c r="JBR78" s="970"/>
      <c r="JBS78" s="970"/>
      <c r="JBT78" s="970"/>
      <c r="JBU78" s="970" t="s">
        <v>15906</v>
      </c>
      <c r="JBV78" s="970"/>
      <c r="JBW78" s="970"/>
      <c r="JBX78" s="970"/>
      <c r="JBY78" s="970"/>
      <c r="JBZ78" s="970"/>
      <c r="JCA78" s="970"/>
      <c r="JCB78" s="970"/>
      <c r="JCC78" s="970" t="s">
        <v>15906</v>
      </c>
      <c r="JCD78" s="970"/>
      <c r="JCE78" s="970"/>
      <c r="JCF78" s="970"/>
      <c r="JCG78" s="970"/>
      <c r="JCH78" s="970"/>
      <c r="JCI78" s="970"/>
      <c r="JCJ78" s="970"/>
      <c r="JCK78" s="970" t="s">
        <v>15906</v>
      </c>
      <c r="JCL78" s="970"/>
      <c r="JCM78" s="970"/>
      <c r="JCN78" s="970"/>
      <c r="JCO78" s="970"/>
      <c r="JCP78" s="970"/>
      <c r="JCQ78" s="970"/>
      <c r="JCR78" s="970"/>
      <c r="JCS78" s="970" t="s">
        <v>15906</v>
      </c>
      <c r="JCT78" s="970"/>
      <c r="JCU78" s="970"/>
      <c r="JCV78" s="970"/>
      <c r="JCW78" s="970"/>
      <c r="JCX78" s="970"/>
      <c r="JCY78" s="970"/>
      <c r="JCZ78" s="970"/>
      <c r="JDA78" s="970" t="s">
        <v>15906</v>
      </c>
      <c r="JDB78" s="970"/>
      <c r="JDC78" s="970"/>
      <c r="JDD78" s="970"/>
      <c r="JDE78" s="970"/>
      <c r="JDF78" s="970"/>
      <c r="JDG78" s="970"/>
      <c r="JDH78" s="970"/>
      <c r="JDI78" s="970" t="s">
        <v>15906</v>
      </c>
      <c r="JDJ78" s="970"/>
      <c r="JDK78" s="970"/>
      <c r="JDL78" s="970"/>
      <c r="JDM78" s="970"/>
      <c r="JDN78" s="970"/>
      <c r="JDO78" s="970"/>
      <c r="JDP78" s="970"/>
      <c r="JDQ78" s="970" t="s">
        <v>15906</v>
      </c>
      <c r="JDR78" s="970"/>
      <c r="JDS78" s="970"/>
      <c r="JDT78" s="970"/>
      <c r="JDU78" s="970"/>
      <c r="JDV78" s="970"/>
      <c r="JDW78" s="970"/>
      <c r="JDX78" s="970"/>
      <c r="JDY78" s="970" t="s">
        <v>15906</v>
      </c>
      <c r="JDZ78" s="970"/>
      <c r="JEA78" s="970"/>
      <c r="JEB78" s="970"/>
      <c r="JEC78" s="970"/>
      <c r="JED78" s="970"/>
      <c r="JEE78" s="970"/>
      <c r="JEF78" s="970"/>
      <c r="JEG78" s="970" t="s">
        <v>15906</v>
      </c>
      <c r="JEH78" s="970"/>
      <c r="JEI78" s="970"/>
      <c r="JEJ78" s="970"/>
      <c r="JEK78" s="970"/>
      <c r="JEL78" s="970"/>
      <c r="JEM78" s="970"/>
      <c r="JEN78" s="970"/>
      <c r="JEO78" s="970" t="s">
        <v>15906</v>
      </c>
      <c r="JEP78" s="970"/>
      <c r="JEQ78" s="970"/>
      <c r="JER78" s="970"/>
      <c r="JES78" s="970"/>
      <c r="JET78" s="970"/>
      <c r="JEU78" s="970"/>
      <c r="JEV78" s="970"/>
      <c r="JEW78" s="970" t="s">
        <v>15906</v>
      </c>
      <c r="JEX78" s="970"/>
      <c r="JEY78" s="970"/>
      <c r="JEZ78" s="970"/>
      <c r="JFA78" s="970"/>
      <c r="JFB78" s="970"/>
      <c r="JFC78" s="970"/>
      <c r="JFD78" s="970"/>
      <c r="JFE78" s="970" t="s">
        <v>15906</v>
      </c>
      <c r="JFF78" s="970"/>
      <c r="JFG78" s="970"/>
      <c r="JFH78" s="970"/>
      <c r="JFI78" s="970"/>
      <c r="JFJ78" s="970"/>
      <c r="JFK78" s="970"/>
      <c r="JFL78" s="970"/>
      <c r="JFM78" s="970" t="s">
        <v>15906</v>
      </c>
      <c r="JFN78" s="970"/>
      <c r="JFO78" s="970"/>
      <c r="JFP78" s="970"/>
      <c r="JFQ78" s="970"/>
      <c r="JFR78" s="970"/>
      <c r="JFS78" s="970"/>
      <c r="JFT78" s="970"/>
      <c r="JFU78" s="970" t="s">
        <v>15906</v>
      </c>
      <c r="JFV78" s="970"/>
      <c r="JFW78" s="970"/>
      <c r="JFX78" s="970"/>
      <c r="JFY78" s="970"/>
      <c r="JFZ78" s="970"/>
      <c r="JGA78" s="970"/>
      <c r="JGB78" s="970"/>
      <c r="JGC78" s="970" t="s">
        <v>15906</v>
      </c>
      <c r="JGD78" s="970"/>
      <c r="JGE78" s="970"/>
      <c r="JGF78" s="970"/>
      <c r="JGG78" s="970"/>
      <c r="JGH78" s="970"/>
      <c r="JGI78" s="970"/>
      <c r="JGJ78" s="970"/>
      <c r="JGK78" s="970" t="s">
        <v>15906</v>
      </c>
      <c r="JGL78" s="970"/>
      <c r="JGM78" s="970"/>
      <c r="JGN78" s="970"/>
      <c r="JGO78" s="970"/>
      <c r="JGP78" s="970"/>
      <c r="JGQ78" s="970"/>
      <c r="JGR78" s="970"/>
      <c r="JGS78" s="970" t="s">
        <v>15906</v>
      </c>
      <c r="JGT78" s="970"/>
      <c r="JGU78" s="970"/>
      <c r="JGV78" s="970"/>
      <c r="JGW78" s="970"/>
      <c r="JGX78" s="970"/>
      <c r="JGY78" s="970"/>
      <c r="JGZ78" s="970"/>
      <c r="JHA78" s="970" t="s">
        <v>15906</v>
      </c>
      <c r="JHB78" s="970"/>
      <c r="JHC78" s="970"/>
      <c r="JHD78" s="970"/>
      <c r="JHE78" s="970"/>
      <c r="JHF78" s="970"/>
      <c r="JHG78" s="970"/>
      <c r="JHH78" s="970"/>
      <c r="JHI78" s="970" t="s">
        <v>15906</v>
      </c>
      <c r="JHJ78" s="970"/>
      <c r="JHK78" s="970"/>
      <c r="JHL78" s="970"/>
      <c r="JHM78" s="970"/>
      <c r="JHN78" s="970"/>
      <c r="JHO78" s="970"/>
      <c r="JHP78" s="970"/>
      <c r="JHQ78" s="970" t="s">
        <v>15906</v>
      </c>
      <c r="JHR78" s="970"/>
      <c r="JHS78" s="970"/>
      <c r="JHT78" s="970"/>
      <c r="JHU78" s="970"/>
      <c r="JHV78" s="970"/>
      <c r="JHW78" s="970"/>
      <c r="JHX78" s="970"/>
      <c r="JHY78" s="970" t="s">
        <v>15906</v>
      </c>
      <c r="JHZ78" s="970"/>
      <c r="JIA78" s="970"/>
      <c r="JIB78" s="970"/>
      <c r="JIC78" s="970"/>
      <c r="JID78" s="970"/>
      <c r="JIE78" s="970"/>
      <c r="JIF78" s="970"/>
      <c r="JIG78" s="970" t="s">
        <v>15906</v>
      </c>
      <c r="JIH78" s="970"/>
      <c r="JII78" s="970"/>
      <c r="JIJ78" s="970"/>
      <c r="JIK78" s="970"/>
      <c r="JIL78" s="970"/>
      <c r="JIM78" s="970"/>
      <c r="JIN78" s="970"/>
      <c r="JIO78" s="970" t="s">
        <v>15906</v>
      </c>
      <c r="JIP78" s="970"/>
      <c r="JIQ78" s="970"/>
      <c r="JIR78" s="970"/>
      <c r="JIS78" s="970"/>
      <c r="JIT78" s="970"/>
      <c r="JIU78" s="970"/>
      <c r="JIV78" s="970"/>
      <c r="JIW78" s="970" t="s">
        <v>15906</v>
      </c>
      <c r="JIX78" s="970"/>
      <c r="JIY78" s="970"/>
      <c r="JIZ78" s="970"/>
      <c r="JJA78" s="970"/>
      <c r="JJB78" s="970"/>
      <c r="JJC78" s="970"/>
      <c r="JJD78" s="970"/>
      <c r="JJE78" s="970" t="s">
        <v>15906</v>
      </c>
      <c r="JJF78" s="970"/>
      <c r="JJG78" s="970"/>
      <c r="JJH78" s="970"/>
      <c r="JJI78" s="970"/>
      <c r="JJJ78" s="970"/>
      <c r="JJK78" s="970"/>
      <c r="JJL78" s="970"/>
      <c r="JJM78" s="970" t="s">
        <v>15906</v>
      </c>
      <c r="JJN78" s="970"/>
      <c r="JJO78" s="970"/>
      <c r="JJP78" s="970"/>
      <c r="JJQ78" s="970"/>
      <c r="JJR78" s="970"/>
      <c r="JJS78" s="970"/>
      <c r="JJT78" s="970"/>
      <c r="JJU78" s="970" t="s">
        <v>15906</v>
      </c>
      <c r="JJV78" s="970"/>
      <c r="JJW78" s="970"/>
      <c r="JJX78" s="970"/>
      <c r="JJY78" s="970"/>
      <c r="JJZ78" s="970"/>
      <c r="JKA78" s="970"/>
      <c r="JKB78" s="970"/>
      <c r="JKC78" s="970" t="s">
        <v>15906</v>
      </c>
      <c r="JKD78" s="970"/>
      <c r="JKE78" s="970"/>
      <c r="JKF78" s="970"/>
      <c r="JKG78" s="970"/>
      <c r="JKH78" s="970"/>
      <c r="JKI78" s="970"/>
      <c r="JKJ78" s="970"/>
      <c r="JKK78" s="970" t="s">
        <v>15906</v>
      </c>
      <c r="JKL78" s="970"/>
      <c r="JKM78" s="970"/>
      <c r="JKN78" s="970"/>
      <c r="JKO78" s="970"/>
      <c r="JKP78" s="970"/>
      <c r="JKQ78" s="970"/>
      <c r="JKR78" s="970"/>
      <c r="JKS78" s="970" t="s">
        <v>15906</v>
      </c>
      <c r="JKT78" s="970"/>
      <c r="JKU78" s="970"/>
      <c r="JKV78" s="970"/>
      <c r="JKW78" s="970"/>
      <c r="JKX78" s="970"/>
      <c r="JKY78" s="970"/>
      <c r="JKZ78" s="970"/>
      <c r="JLA78" s="970" t="s">
        <v>15906</v>
      </c>
      <c r="JLB78" s="970"/>
      <c r="JLC78" s="970"/>
      <c r="JLD78" s="970"/>
      <c r="JLE78" s="970"/>
      <c r="JLF78" s="970"/>
      <c r="JLG78" s="970"/>
      <c r="JLH78" s="970"/>
      <c r="JLI78" s="970" t="s">
        <v>15906</v>
      </c>
      <c r="JLJ78" s="970"/>
      <c r="JLK78" s="970"/>
      <c r="JLL78" s="970"/>
      <c r="JLM78" s="970"/>
      <c r="JLN78" s="970"/>
      <c r="JLO78" s="970"/>
      <c r="JLP78" s="970"/>
      <c r="JLQ78" s="970" t="s">
        <v>15906</v>
      </c>
      <c r="JLR78" s="970"/>
      <c r="JLS78" s="970"/>
      <c r="JLT78" s="970"/>
      <c r="JLU78" s="970"/>
      <c r="JLV78" s="970"/>
      <c r="JLW78" s="970"/>
      <c r="JLX78" s="970"/>
      <c r="JLY78" s="970" t="s">
        <v>15906</v>
      </c>
      <c r="JLZ78" s="970"/>
      <c r="JMA78" s="970"/>
      <c r="JMB78" s="970"/>
      <c r="JMC78" s="970"/>
      <c r="JMD78" s="970"/>
      <c r="JME78" s="970"/>
      <c r="JMF78" s="970"/>
      <c r="JMG78" s="970" t="s">
        <v>15906</v>
      </c>
      <c r="JMH78" s="970"/>
      <c r="JMI78" s="970"/>
      <c r="JMJ78" s="970"/>
      <c r="JMK78" s="970"/>
      <c r="JML78" s="970"/>
      <c r="JMM78" s="970"/>
      <c r="JMN78" s="970"/>
      <c r="JMO78" s="970" t="s">
        <v>15906</v>
      </c>
      <c r="JMP78" s="970"/>
      <c r="JMQ78" s="970"/>
      <c r="JMR78" s="970"/>
      <c r="JMS78" s="970"/>
      <c r="JMT78" s="970"/>
      <c r="JMU78" s="970"/>
      <c r="JMV78" s="970"/>
      <c r="JMW78" s="970" t="s">
        <v>15906</v>
      </c>
      <c r="JMX78" s="970"/>
      <c r="JMY78" s="970"/>
      <c r="JMZ78" s="970"/>
      <c r="JNA78" s="970"/>
      <c r="JNB78" s="970"/>
      <c r="JNC78" s="970"/>
      <c r="JND78" s="970"/>
      <c r="JNE78" s="970" t="s">
        <v>15906</v>
      </c>
      <c r="JNF78" s="970"/>
      <c r="JNG78" s="970"/>
      <c r="JNH78" s="970"/>
      <c r="JNI78" s="970"/>
      <c r="JNJ78" s="970"/>
      <c r="JNK78" s="970"/>
      <c r="JNL78" s="970"/>
      <c r="JNM78" s="970" t="s">
        <v>15906</v>
      </c>
      <c r="JNN78" s="970"/>
      <c r="JNO78" s="970"/>
      <c r="JNP78" s="970"/>
      <c r="JNQ78" s="970"/>
      <c r="JNR78" s="970"/>
      <c r="JNS78" s="970"/>
      <c r="JNT78" s="970"/>
      <c r="JNU78" s="970" t="s">
        <v>15906</v>
      </c>
      <c r="JNV78" s="970"/>
      <c r="JNW78" s="970"/>
      <c r="JNX78" s="970"/>
      <c r="JNY78" s="970"/>
      <c r="JNZ78" s="970"/>
      <c r="JOA78" s="970"/>
      <c r="JOB78" s="970"/>
      <c r="JOC78" s="970" t="s">
        <v>15906</v>
      </c>
      <c r="JOD78" s="970"/>
      <c r="JOE78" s="970"/>
      <c r="JOF78" s="970"/>
      <c r="JOG78" s="970"/>
      <c r="JOH78" s="970"/>
      <c r="JOI78" s="970"/>
      <c r="JOJ78" s="970"/>
      <c r="JOK78" s="970" t="s">
        <v>15906</v>
      </c>
      <c r="JOL78" s="970"/>
      <c r="JOM78" s="970"/>
      <c r="JON78" s="970"/>
      <c r="JOO78" s="970"/>
      <c r="JOP78" s="970"/>
      <c r="JOQ78" s="970"/>
      <c r="JOR78" s="970"/>
      <c r="JOS78" s="970" t="s">
        <v>15906</v>
      </c>
      <c r="JOT78" s="970"/>
      <c r="JOU78" s="970"/>
      <c r="JOV78" s="970"/>
      <c r="JOW78" s="970"/>
      <c r="JOX78" s="970"/>
      <c r="JOY78" s="970"/>
      <c r="JOZ78" s="970"/>
      <c r="JPA78" s="970" t="s">
        <v>15906</v>
      </c>
      <c r="JPB78" s="970"/>
      <c r="JPC78" s="970"/>
      <c r="JPD78" s="970"/>
      <c r="JPE78" s="970"/>
      <c r="JPF78" s="970"/>
      <c r="JPG78" s="970"/>
      <c r="JPH78" s="970"/>
      <c r="JPI78" s="970" t="s">
        <v>15906</v>
      </c>
      <c r="JPJ78" s="970"/>
      <c r="JPK78" s="970"/>
      <c r="JPL78" s="970"/>
      <c r="JPM78" s="970"/>
      <c r="JPN78" s="970"/>
      <c r="JPO78" s="970"/>
      <c r="JPP78" s="970"/>
      <c r="JPQ78" s="970" t="s">
        <v>15906</v>
      </c>
      <c r="JPR78" s="970"/>
      <c r="JPS78" s="970"/>
      <c r="JPT78" s="970"/>
      <c r="JPU78" s="970"/>
      <c r="JPV78" s="970"/>
      <c r="JPW78" s="970"/>
      <c r="JPX78" s="970"/>
      <c r="JPY78" s="970" t="s">
        <v>15906</v>
      </c>
      <c r="JPZ78" s="970"/>
      <c r="JQA78" s="970"/>
      <c r="JQB78" s="970"/>
      <c r="JQC78" s="970"/>
      <c r="JQD78" s="970"/>
      <c r="JQE78" s="970"/>
      <c r="JQF78" s="970"/>
      <c r="JQG78" s="970" t="s">
        <v>15906</v>
      </c>
      <c r="JQH78" s="970"/>
      <c r="JQI78" s="970"/>
      <c r="JQJ78" s="970"/>
      <c r="JQK78" s="970"/>
      <c r="JQL78" s="970"/>
      <c r="JQM78" s="970"/>
      <c r="JQN78" s="970"/>
      <c r="JQO78" s="970" t="s">
        <v>15906</v>
      </c>
      <c r="JQP78" s="970"/>
      <c r="JQQ78" s="970"/>
      <c r="JQR78" s="970"/>
      <c r="JQS78" s="970"/>
      <c r="JQT78" s="970"/>
      <c r="JQU78" s="970"/>
      <c r="JQV78" s="970"/>
      <c r="JQW78" s="970" t="s">
        <v>15906</v>
      </c>
      <c r="JQX78" s="970"/>
      <c r="JQY78" s="970"/>
      <c r="JQZ78" s="970"/>
      <c r="JRA78" s="970"/>
      <c r="JRB78" s="970"/>
      <c r="JRC78" s="970"/>
      <c r="JRD78" s="970"/>
      <c r="JRE78" s="970" t="s">
        <v>15906</v>
      </c>
      <c r="JRF78" s="970"/>
      <c r="JRG78" s="970"/>
      <c r="JRH78" s="970"/>
      <c r="JRI78" s="970"/>
      <c r="JRJ78" s="970"/>
      <c r="JRK78" s="970"/>
      <c r="JRL78" s="970"/>
      <c r="JRM78" s="970" t="s">
        <v>15906</v>
      </c>
      <c r="JRN78" s="970"/>
      <c r="JRO78" s="970"/>
      <c r="JRP78" s="970"/>
      <c r="JRQ78" s="970"/>
      <c r="JRR78" s="970"/>
      <c r="JRS78" s="970"/>
      <c r="JRT78" s="970"/>
      <c r="JRU78" s="970" t="s">
        <v>15906</v>
      </c>
      <c r="JRV78" s="970"/>
      <c r="JRW78" s="970"/>
      <c r="JRX78" s="970"/>
      <c r="JRY78" s="970"/>
      <c r="JRZ78" s="970"/>
      <c r="JSA78" s="970"/>
      <c r="JSB78" s="970"/>
      <c r="JSC78" s="970" t="s">
        <v>15906</v>
      </c>
      <c r="JSD78" s="970"/>
      <c r="JSE78" s="970"/>
      <c r="JSF78" s="970"/>
      <c r="JSG78" s="970"/>
      <c r="JSH78" s="970"/>
      <c r="JSI78" s="970"/>
      <c r="JSJ78" s="970"/>
      <c r="JSK78" s="970" t="s">
        <v>15906</v>
      </c>
      <c r="JSL78" s="970"/>
      <c r="JSM78" s="970"/>
      <c r="JSN78" s="970"/>
      <c r="JSO78" s="970"/>
      <c r="JSP78" s="970"/>
      <c r="JSQ78" s="970"/>
      <c r="JSR78" s="970"/>
      <c r="JSS78" s="970" t="s">
        <v>15906</v>
      </c>
      <c r="JST78" s="970"/>
      <c r="JSU78" s="970"/>
      <c r="JSV78" s="970"/>
      <c r="JSW78" s="970"/>
      <c r="JSX78" s="970"/>
      <c r="JSY78" s="970"/>
      <c r="JSZ78" s="970"/>
      <c r="JTA78" s="970" t="s">
        <v>15906</v>
      </c>
      <c r="JTB78" s="970"/>
      <c r="JTC78" s="970"/>
      <c r="JTD78" s="970"/>
      <c r="JTE78" s="970"/>
      <c r="JTF78" s="970"/>
      <c r="JTG78" s="970"/>
      <c r="JTH78" s="970"/>
      <c r="JTI78" s="970" t="s">
        <v>15906</v>
      </c>
      <c r="JTJ78" s="970"/>
      <c r="JTK78" s="970"/>
      <c r="JTL78" s="970"/>
      <c r="JTM78" s="970"/>
      <c r="JTN78" s="970"/>
      <c r="JTO78" s="970"/>
      <c r="JTP78" s="970"/>
      <c r="JTQ78" s="970" t="s">
        <v>15906</v>
      </c>
      <c r="JTR78" s="970"/>
      <c r="JTS78" s="970"/>
      <c r="JTT78" s="970"/>
      <c r="JTU78" s="970"/>
      <c r="JTV78" s="970"/>
      <c r="JTW78" s="970"/>
      <c r="JTX78" s="970"/>
      <c r="JTY78" s="970" t="s">
        <v>15906</v>
      </c>
      <c r="JTZ78" s="970"/>
      <c r="JUA78" s="970"/>
      <c r="JUB78" s="970"/>
      <c r="JUC78" s="970"/>
      <c r="JUD78" s="970"/>
      <c r="JUE78" s="970"/>
      <c r="JUF78" s="970"/>
      <c r="JUG78" s="970" t="s">
        <v>15906</v>
      </c>
      <c r="JUH78" s="970"/>
      <c r="JUI78" s="970"/>
      <c r="JUJ78" s="970"/>
      <c r="JUK78" s="970"/>
      <c r="JUL78" s="970"/>
      <c r="JUM78" s="970"/>
      <c r="JUN78" s="970"/>
      <c r="JUO78" s="970" t="s">
        <v>15906</v>
      </c>
      <c r="JUP78" s="970"/>
      <c r="JUQ78" s="970"/>
      <c r="JUR78" s="970"/>
      <c r="JUS78" s="970"/>
      <c r="JUT78" s="970"/>
      <c r="JUU78" s="970"/>
      <c r="JUV78" s="970"/>
      <c r="JUW78" s="970" t="s">
        <v>15906</v>
      </c>
      <c r="JUX78" s="970"/>
      <c r="JUY78" s="970"/>
      <c r="JUZ78" s="970"/>
      <c r="JVA78" s="970"/>
      <c r="JVB78" s="970"/>
      <c r="JVC78" s="970"/>
      <c r="JVD78" s="970"/>
      <c r="JVE78" s="970" t="s">
        <v>15906</v>
      </c>
      <c r="JVF78" s="970"/>
      <c r="JVG78" s="970"/>
      <c r="JVH78" s="970"/>
      <c r="JVI78" s="970"/>
      <c r="JVJ78" s="970"/>
      <c r="JVK78" s="970"/>
      <c r="JVL78" s="970"/>
      <c r="JVM78" s="970" t="s">
        <v>15906</v>
      </c>
      <c r="JVN78" s="970"/>
      <c r="JVO78" s="970"/>
      <c r="JVP78" s="970"/>
      <c r="JVQ78" s="970"/>
      <c r="JVR78" s="970"/>
      <c r="JVS78" s="970"/>
      <c r="JVT78" s="970"/>
      <c r="JVU78" s="970" t="s">
        <v>15906</v>
      </c>
      <c r="JVV78" s="970"/>
      <c r="JVW78" s="970"/>
      <c r="JVX78" s="970"/>
      <c r="JVY78" s="970"/>
      <c r="JVZ78" s="970"/>
      <c r="JWA78" s="970"/>
      <c r="JWB78" s="970"/>
      <c r="JWC78" s="970" t="s">
        <v>15906</v>
      </c>
      <c r="JWD78" s="970"/>
      <c r="JWE78" s="970"/>
      <c r="JWF78" s="970"/>
      <c r="JWG78" s="970"/>
      <c r="JWH78" s="970"/>
      <c r="JWI78" s="970"/>
      <c r="JWJ78" s="970"/>
      <c r="JWK78" s="970" t="s">
        <v>15906</v>
      </c>
      <c r="JWL78" s="970"/>
      <c r="JWM78" s="970"/>
      <c r="JWN78" s="970"/>
      <c r="JWO78" s="970"/>
      <c r="JWP78" s="970"/>
      <c r="JWQ78" s="970"/>
      <c r="JWR78" s="970"/>
      <c r="JWS78" s="970" t="s">
        <v>15906</v>
      </c>
      <c r="JWT78" s="970"/>
      <c r="JWU78" s="970"/>
      <c r="JWV78" s="970"/>
      <c r="JWW78" s="970"/>
      <c r="JWX78" s="970"/>
      <c r="JWY78" s="970"/>
      <c r="JWZ78" s="970"/>
      <c r="JXA78" s="970" t="s">
        <v>15906</v>
      </c>
      <c r="JXB78" s="970"/>
      <c r="JXC78" s="970"/>
      <c r="JXD78" s="970"/>
      <c r="JXE78" s="970"/>
      <c r="JXF78" s="970"/>
      <c r="JXG78" s="970"/>
      <c r="JXH78" s="970"/>
      <c r="JXI78" s="970" t="s">
        <v>15906</v>
      </c>
      <c r="JXJ78" s="970"/>
      <c r="JXK78" s="970"/>
      <c r="JXL78" s="970"/>
      <c r="JXM78" s="970"/>
      <c r="JXN78" s="970"/>
      <c r="JXO78" s="970"/>
      <c r="JXP78" s="970"/>
      <c r="JXQ78" s="970" t="s">
        <v>15906</v>
      </c>
      <c r="JXR78" s="970"/>
      <c r="JXS78" s="970"/>
      <c r="JXT78" s="970"/>
      <c r="JXU78" s="970"/>
      <c r="JXV78" s="970"/>
      <c r="JXW78" s="970"/>
      <c r="JXX78" s="970"/>
      <c r="JXY78" s="970" t="s">
        <v>15906</v>
      </c>
      <c r="JXZ78" s="970"/>
      <c r="JYA78" s="970"/>
      <c r="JYB78" s="970"/>
      <c r="JYC78" s="970"/>
      <c r="JYD78" s="970"/>
      <c r="JYE78" s="970"/>
      <c r="JYF78" s="970"/>
      <c r="JYG78" s="970" t="s">
        <v>15906</v>
      </c>
      <c r="JYH78" s="970"/>
      <c r="JYI78" s="970"/>
      <c r="JYJ78" s="970"/>
      <c r="JYK78" s="970"/>
      <c r="JYL78" s="970"/>
      <c r="JYM78" s="970"/>
      <c r="JYN78" s="970"/>
      <c r="JYO78" s="970" t="s">
        <v>15906</v>
      </c>
      <c r="JYP78" s="970"/>
      <c r="JYQ78" s="970"/>
      <c r="JYR78" s="970"/>
      <c r="JYS78" s="970"/>
      <c r="JYT78" s="970"/>
      <c r="JYU78" s="970"/>
      <c r="JYV78" s="970"/>
      <c r="JYW78" s="970" t="s">
        <v>15906</v>
      </c>
      <c r="JYX78" s="970"/>
      <c r="JYY78" s="970"/>
      <c r="JYZ78" s="970"/>
      <c r="JZA78" s="970"/>
      <c r="JZB78" s="970"/>
      <c r="JZC78" s="970"/>
      <c r="JZD78" s="970"/>
      <c r="JZE78" s="970" t="s">
        <v>15906</v>
      </c>
      <c r="JZF78" s="970"/>
      <c r="JZG78" s="970"/>
      <c r="JZH78" s="970"/>
      <c r="JZI78" s="970"/>
      <c r="JZJ78" s="970"/>
      <c r="JZK78" s="970"/>
      <c r="JZL78" s="970"/>
      <c r="JZM78" s="970" t="s">
        <v>15906</v>
      </c>
      <c r="JZN78" s="970"/>
      <c r="JZO78" s="970"/>
      <c r="JZP78" s="970"/>
      <c r="JZQ78" s="970"/>
      <c r="JZR78" s="970"/>
      <c r="JZS78" s="970"/>
      <c r="JZT78" s="970"/>
      <c r="JZU78" s="970" t="s">
        <v>15906</v>
      </c>
      <c r="JZV78" s="970"/>
      <c r="JZW78" s="970"/>
      <c r="JZX78" s="970"/>
      <c r="JZY78" s="970"/>
      <c r="JZZ78" s="970"/>
      <c r="KAA78" s="970"/>
      <c r="KAB78" s="970"/>
      <c r="KAC78" s="970" t="s">
        <v>15906</v>
      </c>
      <c r="KAD78" s="970"/>
      <c r="KAE78" s="970"/>
      <c r="KAF78" s="970"/>
      <c r="KAG78" s="970"/>
      <c r="KAH78" s="970"/>
      <c r="KAI78" s="970"/>
      <c r="KAJ78" s="970"/>
      <c r="KAK78" s="970" t="s">
        <v>15906</v>
      </c>
      <c r="KAL78" s="970"/>
      <c r="KAM78" s="970"/>
      <c r="KAN78" s="970"/>
      <c r="KAO78" s="970"/>
      <c r="KAP78" s="970"/>
      <c r="KAQ78" s="970"/>
      <c r="KAR78" s="970"/>
      <c r="KAS78" s="970" t="s">
        <v>15906</v>
      </c>
      <c r="KAT78" s="970"/>
      <c r="KAU78" s="970"/>
      <c r="KAV78" s="970"/>
      <c r="KAW78" s="970"/>
      <c r="KAX78" s="970"/>
      <c r="KAY78" s="970"/>
      <c r="KAZ78" s="970"/>
      <c r="KBA78" s="970" t="s">
        <v>15906</v>
      </c>
      <c r="KBB78" s="970"/>
      <c r="KBC78" s="970"/>
      <c r="KBD78" s="970"/>
      <c r="KBE78" s="970"/>
      <c r="KBF78" s="970"/>
      <c r="KBG78" s="970"/>
      <c r="KBH78" s="970"/>
      <c r="KBI78" s="970" t="s">
        <v>15906</v>
      </c>
      <c r="KBJ78" s="970"/>
      <c r="KBK78" s="970"/>
      <c r="KBL78" s="970"/>
      <c r="KBM78" s="970"/>
      <c r="KBN78" s="970"/>
      <c r="KBO78" s="970"/>
      <c r="KBP78" s="970"/>
      <c r="KBQ78" s="970" t="s">
        <v>15906</v>
      </c>
      <c r="KBR78" s="970"/>
      <c r="KBS78" s="970"/>
      <c r="KBT78" s="970"/>
      <c r="KBU78" s="970"/>
      <c r="KBV78" s="970"/>
      <c r="KBW78" s="970"/>
      <c r="KBX78" s="970"/>
      <c r="KBY78" s="970" t="s">
        <v>15906</v>
      </c>
      <c r="KBZ78" s="970"/>
      <c r="KCA78" s="970"/>
      <c r="KCB78" s="970"/>
      <c r="KCC78" s="970"/>
      <c r="KCD78" s="970"/>
      <c r="KCE78" s="970"/>
      <c r="KCF78" s="970"/>
      <c r="KCG78" s="970" t="s">
        <v>15906</v>
      </c>
      <c r="KCH78" s="970"/>
      <c r="KCI78" s="970"/>
      <c r="KCJ78" s="970"/>
      <c r="KCK78" s="970"/>
      <c r="KCL78" s="970"/>
      <c r="KCM78" s="970"/>
      <c r="KCN78" s="970"/>
      <c r="KCO78" s="970" t="s">
        <v>15906</v>
      </c>
      <c r="KCP78" s="970"/>
      <c r="KCQ78" s="970"/>
      <c r="KCR78" s="970"/>
      <c r="KCS78" s="970"/>
      <c r="KCT78" s="970"/>
      <c r="KCU78" s="970"/>
      <c r="KCV78" s="970"/>
      <c r="KCW78" s="970" t="s">
        <v>15906</v>
      </c>
      <c r="KCX78" s="970"/>
      <c r="KCY78" s="970"/>
      <c r="KCZ78" s="970"/>
      <c r="KDA78" s="970"/>
      <c r="KDB78" s="970"/>
      <c r="KDC78" s="970"/>
      <c r="KDD78" s="970"/>
      <c r="KDE78" s="970" t="s">
        <v>15906</v>
      </c>
      <c r="KDF78" s="970"/>
      <c r="KDG78" s="970"/>
      <c r="KDH78" s="970"/>
      <c r="KDI78" s="970"/>
      <c r="KDJ78" s="970"/>
      <c r="KDK78" s="970"/>
      <c r="KDL78" s="970"/>
      <c r="KDM78" s="970" t="s">
        <v>15906</v>
      </c>
      <c r="KDN78" s="970"/>
      <c r="KDO78" s="970"/>
      <c r="KDP78" s="970"/>
      <c r="KDQ78" s="970"/>
      <c r="KDR78" s="970"/>
      <c r="KDS78" s="970"/>
      <c r="KDT78" s="970"/>
      <c r="KDU78" s="970" t="s">
        <v>15906</v>
      </c>
      <c r="KDV78" s="970"/>
      <c r="KDW78" s="970"/>
      <c r="KDX78" s="970"/>
      <c r="KDY78" s="970"/>
      <c r="KDZ78" s="970"/>
      <c r="KEA78" s="970"/>
      <c r="KEB78" s="970"/>
      <c r="KEC78" s="970" t="s">
        <v>15906</v>
      </c>
      <c r="KED78" s="970"/>
      <c r="KEE78" s="970"/>
      <c r="KEF78" s="970"/>
      <c r="KEG78" s="970"/>
      <c r="KEH78" s="970"/>
      <c r="KEI78" s="970"/>
      <c r="KEJ78" s="970"/>
      <c r="KEK78" s="970" t="s">
        <v>15906</v>
      </c>
      <c r="KEL78" s="970"/>
      <c r="KEM78" s="970"/>
      <c r="KEN78" s="970"/>
      <c r="KEO78" s="970"/>
      <c r="KEP78" s="970"/>
      <c r="KEQ78" s="970"/>
      <c r="KER78" s="970"/>
      <c r="KES78" s="970" t="s">
        <v>15906</v>
      </c>
      <c r="KET78" s="970"/>
      <c r="KEU78" s="970"/>
      <c r="KEV78" s="970"/>
      <c r="KEW78" s="970"/>
      <c r="KEX78" s="970"/>
      <c r="KEY78" s="970"/>
      <c r="KEZ78" s="970"/>
      <c r="KFA78" s="970" t="s">
        <v>15906</v>
      </c>
      <c r="KFB78" s="970"/>
      <c r="KFC78" s="970"/>
      <c r="KFD78" s="970"/>
      <c r="KFE78" s="970"/>
      <c r="KFF78" s="970"/>
      <c r="KFG78" s="970"/>
      <c r="KFH78" s="970"/>
      <c r="KFI78" s="970" t="s">
        <v>15906</v>
      </c>
      <c r="KFJ78" s="970"/>
      <c r="KFK78" s="970"/>
      <c r="KFL78" s="970"/>
      <c r="KFM78" s="970"/>
      <c r="KFN78" s="970"/>
      <c r="KFO78" s="970"/>
      <c r="KFP78" s="970"/>
      <c r="KFQ78" s="970" t="s">
        <v>15906</v>
      </c>
      <c r="KFR78" s="970"/>
      <c r="KFS78" s="970"/>
      <c r="KFT78" s="970"/>
      <c r="KFU78" s="970"/>
      <c r="KFV78" s="970"/>
      <c r="KFW78" s="970"/>
      <c r="KFX78" s="970"/>
      <c r="KFY78" s="970" t="s">
        <v>15906</v>
      </c>
      <c r="KFZ78" s="970"/>
      <c r="KGA78" s="970"/>
      <c r="KGB78" s="970"/>
      <c r="KGC78" s="970"/>
      <c r="KGD78" s="970"/>
      <c r="KGE78" s="970"/>
      <c r="KGF78" s="970"/>
      <c r="KGG78" s="970" t="s">
        <v>15906</v>
      </c>
      <c r="KGH78" s="970"/>
      <c r="KGI78" s="970"/>
      <c r="KGJ78" s="970"/>
      <c r="KGK78" s="970"/>
      <c r="KGL78" s="970"/>
      <c r="KGM78" s="970"/>
      <c r="KGN78" s="970"/>
      <c r="KGO78" s="970" t="s">
        <v>15906</v>
      </c>
      <c r="KGP78" s="970"/>
      <c r="KGQ78" s="970"/>
      <c r="KGR78" s="970"/>
      <c r="KGS78" s="970"/>
      <c r="KGT78" s="970"/>
      <c r="KGU78" s="970"/>
      <c r="KGV78" s="970"/>
      <c r="KGW78" s="970" t="s">
        <v>15906</v>
      </c>
      <c r="KGX78" s="970"/>
      <c r="KGY78" s="970"/>
      <c r="KGZ78" s="970"/>
      <c r="KHA78" s="970"/>
      <c r="KHB78" s="970"/>
      <c r="KHC78" s="970"/>
      <c r="KHD78" s="970"/>
      <c r="KHE78" s="970" t="s">
        <v>15906</v>
      </c>
      <c r="KHF78" s="970"/>
      <c r="KHG78" s="970"/>
      <c r="KHH78" s="970"/>
      <c r="KHI78" s="970"/>
      <c r="KHJ78" s="970"/>
      <c r="KHK78" s="970"/>
      <c r="KHL78" s="970"/>
      <c r="KHM78" s="970" t="s">
        <v>15906</v>
      </c>
      <c r="KHN78" s="970"/>
      <c r="KHO78" s="970"/>
      <c r="KHP78" s="970"/>
      <c r="KHQ78" s="970"/>
      <c r="KHR78" s="970"/>
      <c r="KHS78" s="970"/>
      <c r="KHT78" s="970"/>
      <c r="KHU78" s="970" t="s">
        <v>15906</v>
      </c>
      <c r="KHV78" s="970"/>
      <c r="KHW78" s="970"/>
      <c r="KHX78" s="970"/>
      <c r="KHY78" s="970"/>
      <c r="KHZ78" s="970"/>
      <c r="KIA78" s="970"/>
      <c r="KIB78" s="970"/>
      <c r="KIC78" s="970" t="s">
        <v>15906</v>
      </c>
      <c r="KID78" s="970"/>
      <c r="KIE78" s="970"/>
      <c r="KIF78" s="970"/>
      <c r="KIG78" s="970"/>
      <c r="KIH78" s="970"/>
      <c r="KII78" s="970"/>
      <c r="KIJ78" s="970"/>
      <c r="KIK78" s="970" t="s">
        <v>15906</v>
      </c>
      <c r="KIL78" s="970"/>
      <c r="KIM78" s="970"/>
      <c r="KIN78" s="970"/>
      <c r="KIO78" s="970"/>
      <c r="KIP78" s="970"/>
      <c r="KIQ78" s="970"/>
      <c r="KIR78" s="970"/>
      <c r="KIS78" s="970" t="s">
        <v>15906</v>
      </c>
      <c r="KIT78" s="970"/>
      <c r="KIU78" s="970"/>
      <c r="KIV78" s="970"/>
      <c r="KIW78" s="970"/>
      <c r="KIX78" s="970"/>
      <c r="KIY78" s="970"/>
      <c r="KIZ78" s="970"/>
      <c r="KJA78" s="970" t="s">
        <v>15906</v>
      </c>
      <c r="KJB78" s="970"/>
      <c r="KJC78" s="970"/>
      <c r="KJD78" s="970"/>
      <c r="KJE78" s="970"/>
      <c r="KJF78" s="970"/>
      <c r="KJG78" s="970"/>
      <c r="KJH78" s="970"/>
      <c r="KJI78" s="970" t="s">
        <v>15906</v>
      </c>
      <c r="KJJ78" s="970"/>
      <c r="KJK78" s="970"/>
      <c r="KJL78" s="970"/>
      <c r="KJM78" s="970"/>
      <c r="KJN78" s="970"/>
      <c r="KJO78" s="970"/>
      <c r="KJP78" s="970"/>
      <c r="KJQ78" s="970" t="s">
        <v>15906</v>
      </c>
      <c r="KJR78" s="970"/>
      <c r="KJS78" s="970"/>
      <c r="KJT78" s="970"/>
      <c r="KJU78" s="970"/>
      <c r="KJV78" s="970"/>
      <c r="KJW78" s="970"/>
      <c r="KJX78" s="970"/>
      <c r="KJY78" s="970" t="s">
        <v>15906</v>
      </c>
      <c r="KJZ78" s="970"/>
      <c r="KKA78" s="970"/>
      <c r="KKB78" s="970"/>
      <c r="KKC78" s="970"/>
      <c r="KKD78" s="970"/>
      <c r="KKE78" s="970"/>
      <c r="KKF78" s="970"/>
      <c r="KKG78" s="970" t="s">
        <v>15906</v>
      </c>
      <c r="KKH78" s="970"/>
      <c r="KKI78" s="970"/>
      <c r="KKJ78" s="970"/>
      <c r="KKK78" s="970"/>
      <c r="KKL78" s="970"/>
      <c r="KKM78" s="970"/>
      <c r="KKN78" s="970"/>
      <c r="KKO78" s="970" t="s">
        <v>15906</v>
      </c>
      <c r="KKP78" s="970"/>
      <c r="KKQ78" s="970"/>
      <c r="KKR78" s="970"/>
      <c r="KKS78" s="970"/>
      <c r="KKT78" s="970"/>
      <c r="KKU78" s="970"/>
      <c r="KKV78" s="970"/>
      <c r="KKW78" s="970" t="s">
        <v>15906</v>
      </c>
      <c r="KKX78" s="970"/>
      <c r="KKY78" s="970"/>
      <c r="KKZ78" s="970"/>
      <c r="KLA78" s="970"/>
      <c r="KLB78" s="970"/>
      <c r="KLC78" s="970"/>
      <c r="KLD78" s="970"/>
      <c r="KLE78" s="970" t="s">
        <v>15906</v>
      </c>
      <c r="KLF78" s="970"/>
      <c r="KLG78" s="970"/>
      <c r="KLH78" s="970"/>
      <c r="KLI78" s="970"/>
      <c r="KLJ78" s="970"/>
      <c r="KLK78" s="970"/>
      <c r="KLL78" s="970"/>
      <c r="KLM78" s="970" t="s">
        <v>15906</v>
      </c>
      <c r="KLN78" s="970"/>
      <c r="KLO78" s="970"/>
      <c r="KLP78" s="970"/>
      <c r="KLQ78" s="970"/>
      <c r="KLR78" s="970"/>
      <c r="KLS78" s="970"/>
      <c r="KLT78" s="970"/>
      <c r="KLU78" s="970" t="s">
        <v>15906</v>
      </c>
      <c r="KLV78" s="970"/>
      <c r="KLW78" s="970"/>
      <c r="KLX78" s="970"/>
      <c r="KLY78" s="970"/>
      <c r="KLZ78" s="970"/>
      <c r="KMA78" s="970"/>
      <c r="KMB78" s="970"/>
      <c r="KMC78" s="970" t="s">
        <v>15906</v>
      </c>
      <c r="KMD78" s="970"/>
      <c r="KME78" s="970"/>
      <c r="KMF78" s="970"/>
      <c r="KMG78" s="970"/>
      <c r="KMH78" s="970"/>
      <c r="KMI78" s="970"/>
      <c r="KMJ78" s="970"/>
      <c r="KMK78" s="970" t="s">
        <v>15906</v>
      </c>
      <c r="KML78" s="970"/>
      <c r="KMM78" s="970"/>
      <c r="KMN78" s="970"/>
      <c r="KMO78" s="970"/>
      <c r="KMP78" s="970"/>
      <c r="KMQ78" s="970"/>
      <c r="KMR78" s="970"/>
      <c r="KMS78" s="970" t="s">
        <v>15906</v>
      </c>
      <c r="KMT78" s="970"/>
      <c r="KMU78" s="970"/>
      <c r="KMV78" s="970"/>
      <c r="KMW78" s="970"/>
      <c r="KMX78" s="970"/>
      <c r="KMY78" s="970"/>
      <c r="KMZ78" s="970"/>
      <c r="KNA78" s="970" t="s">
        <v>15906</v>
      </c>
      <c r="KNB78" s="970"/>
      <c r="KNC78" s="970"/>
      <c r="KND78" s="970"/>
      <c r="KNE78" s="970"/>
      <c r="KNF78" s="970"/>
      <c r="KNG78" s="970"/>
      <c r="KNH78" s="970"/>
      <c r="KNI78" s="970" t="s">
        <v>15906</v>
      </c>
      <c r="KNJ78" s="970"/>
      <c r="KNK78" s="970"/>
      <c r="KNL78" s="970"/>
      <c r="KNM78" s="970"/>
      <c r="KNN78" s="970"/>
      <c r="KNO78" s="970"/>
      <c r="KNP78" s="970"/>
      <c r="KNQ78" s="970" t="s">
        <v>15906</v>
      </c>
      <c r="KNR78" s="970"/>
      <c r="KNS78" s="970"/>
      <c r="KNT78" s="970"/>
      <c r="KNU78" s="970"/>
      <c r="KNV78" s="970"/>
      <c r="KNW78" s="970"/>
      <c r="KNX78" s="970"/>
      <c r="KNY78" s="970" t="s">
        <v>15906</v>
      </c>
      <c r="KNZ78" s="970"/>
      <c r="KOA78" s="970"/>
      <c r="KOB78" s="970"/>
      <c r="KOC78" s="970"/>
      <c r="KOD78" s="970"/>
      <c r="KOE78" s="970"/>
      <c r="KOF78" s="970"/>
      <c r="KOG78" s="970" t="s">
        <v>15906</v>
      </c>
      <c r="KOH78" s="970"/>
      <c r="KOI78" s="970"/>
      <c r="KOJ78" s="970"/>
      <c r="KOK78" s="970"/>
      <c r="KOL78" s="970"/>
      <c r="KOM78" s="970"/>
      <c r="KON78" s="970"/>
      <c r="KOO78" s="970" t="s">
        <v>15906</v>
      </c>
      <c r="KOP78" s="970"/>
      <c r="KOQ78" s="970"/>
      <c r="KOR78" s="970"/>
      <c r="KOS78" s="970"/>
      <c r="KOT78" s="970"/>
      <c r="KOU78" s="970"/>
      <c r="KOV78" s="970"/>
      <c r="KOW78" s="970" t="s">
        <v>15906</v>
      </c>
      <c r="KOX78" s="970"/>
      <c r="KOY78" s="970"/>
      <c r="KOZ78" s="970"/>
      <c r="KPA78" s="970"/>
      <c r="KPB78" s="970"/>
      <c r="KPC78" s="970"/>
      <c r="KPD78" s="970"/>
      <c r="KPE78" s="970" t="s">
        <v>15906</v>
      </c>
      <c r="KPF78" s="970"/>
      <c r="KPG78" s="970"/>
      <c r="KPH78" s="970"/>
      <c r="KPI78" s="970"/>
      <c r="KPJ78" s="970"/>
      <c r="KPK78" s="970"/>
      <c r="KPL78" s="970"/>
      <c r="KPM78" s="970" t="s">
        <v>15906</v>
      </c>
      <c r="KPN78" s="970"/>
      <c r="KPO78" s="970"/>
      <c r="KPP78" s="970"/>
      <c r="KPQ78" s="970"/>
      <c r="KPR78" s="970"/>
      <c r="KPS78" s="970"/>
      <c r="KPT78" s="970"/>
      <c r="KPU78" s="970" t="s">
        <v>15906</v>
      </c>
      <c r="KPV78" s="970"/>
      <c r="KPW78" s="970"/>
      <c r="KPX78" s="970"/>
      <c r="KPY78" s="970"/>
      <c r="KPZ78" s="970"/>
      <c r="KQA78" s="970"/>
      <c r="KQB78" s="970"/>
      <c r="KQC78" s="970" t="s">
        <v>15906</v>
      </c>
      <c r="KQD78" s="970"/>
      <c r="KQE78" s="970"/>
      <c r="KQF78" s="970"/>
      <c r="KQG78" s="970"/>
      <c r="KQH78" s="970"/>
      <c r="KQI78" s="970"/>
      <c r="KQJ78" s="970"/>
      <c r="KQK78" s="970" t="s">
        <v>15906</v>
      </c>
      <c r="KQL78" s="970"/>
      <c r="KQM78" s="970"/>
      <c r="KQN78" s="970"/>
      <c r="KQO78" s="970"/>
      <c r="KQP78" s="970"/>
      <c r="KQQ78" s="970"/>
      <c r="KQR78" s="970"/>
      <c r="KQS78" s="970" t="s">
        <v>15906</v>
      </c>
      <c r="KQT78" s="970"/>
      <c r="KQU78" s="970"/>
      <c r="KQV78" s="970"/>
      <c r="KQW78" s="970"/>
      <c r="KQX78" s="970"/>
      <c r="KQY78" s="970"/>
      <c r="KQZ78" s="970"/>
      <c r="KRA78" s="970" t="s">
        <v>15906</v>
      </c>
      <c r="KRB78" s="970"/>
      <c r="KRC78" s="970"/>
      <c r="KRD78" s="970"/>
      <c r="KRE78" s="970"/>
      <c r="KRF78" s="970"/>
      <c r="KRG78" s="970"/>
      <c r="KRH78" s="970"/>
      <c r="KRI78" s="970" t="s">
        <v>15906</v>
      </c>
      <c r="KRJ78" s="970"/>
      <c r="KRK78" s="970"/>
      <c r="KRL78" s="970"/>
      <c r="KRM78" s="970"/>
      <c r="KRN78" s="970"/>
      <c r="KRO78" s="970"/>
      <c r="KRP78" s="970"/>
      <c r="KRQ78" s="970" t="s">
        <v>15906</v>
      </c>
      <c r="KRR78" s="970"/>
      <c r="KRS78" s="970"/>
      <c r="KRT78" s="970"/>
      <c r="KRU78" s="970"/>
      <c r="KRV78" s="970"/>
      <c r="KRW78" s="970"/>
      <c r="KRX78" s="970"/>
      <c r="KRY78" s="970" t="s">
        <v>15906</v>
      </c>
      <c r="KRZ78" s="970"/>
      <c r="KSA78" s="970"/>
      <c r="KSB78" s="970"/>
      <c r="KSC78" s="970"/>
      <c r="KSD78" s="970"/>
      <c r="KSE78" s="970"/>
      <c r="KSF78" s="970"/>
      <c r="KSG78" s="970" t="s">
        <v>15906</v>
      </c>
      <c r="KSH78" s="970"/>
      <c r="KSI78" s="970"/>
      <c r="KSJ78" s="970"/>
      <c r="KSK78" s="970"/>
      <c r="KSL78" s="970"/>
      <c r="KSM78" s="970"/>
      <c r="KSN78" s="970"/>
      <c r="KSO78" s="970" t="s">
        <v>15906</v>
      </c>
      <c r="KSP78" s="970"/>
      <c r="KSQ78" s="970"/>
      <c r="KSR78" s="970"/>
      <c r="KSS78" s="970"/>
      <c r="KST78" s="970"/>
      <c r="KSU78" s="970"/>
      <c r="KSV78" s="970"/>
      <c r="KSW78" s="970" t="s">
        <v>15906</v>
      </c>
      <c r="KSX78" s="970"/>
      <c r="KSY78" s="970"/>
      <c r="KSZ78" s="970"/>
      <c r="KTA78" s="970"/>
      <c r="KTB78" s="970"/>
      <c r="KTC78" s="970"/>
      <c r="KTD78" s="970"/>
      <c r="KTE78" s="970" t="s">
        <v>15906</v>
      </c>
      <c r="KTF78" s="970"/>
      <c r="KTG78" s="970"/>
      <c r="KTH78" s="970"/>
      <c r="KTI78" s="970"/>
      <c r="KTJ78" s="970"/>
      <c r="KTK78" s="970"/>
      <c r="KTL78" s="970"/>
      <c r="KTM78" s="970" t="s">
        <v>15906</v>
      </c>
      <c r="KTN78" s="970"/>
      <c r="KTO78" s="970"/>
      <c r="KTP78" s="970"/>
      <c r="KTQ78" s="970"/>
      <c r="KTR78" s="970"/>
      <c r="KTS78" s="970"/>
      <c r="KTT78" s="970"/>
      <c r="KTU78" s="970" t="s">
        <v>15906</v>
      </c>
      <c r="KTV78" s="970"/>
      <c r="KTW78" s="970"/>
      <c r="KTX78" s="970"/>
      <c r="KTY78" s="970"/>
      <c r="KTZ78" s="970"/>
      <c r="KUA78" s="970"/>
      <c r="KUB78" s="970"/>
      <c r="KUC78" s="970" t="s">
        <v>15906</v>
      </c>
      <c r="KUD78" s="970"/>
      <c r="KUE78" s="970"/>
      <c r="KUF78" s="970"/>
      <c r="KUG78" s="970"/>
      <c r="KUH78" s="970"/>
      <c r="KUI78" s="970"/>
      <c r="KUJ78" s="970"/>
      <c r="KUK78" s="970" t="s">
        <v>15906</v>
      </c>
      <c r="KUL78" s="970"/>
      <c r="KUM78" s="970"/>
      <c r="KUN78" s="970"/>
      <c r="KUO78" s="970"/>
      <c r="KUP78" s="970"/>
      <c r="KUQ78" s="970"/>
      <c r="KUR78" s="970"/>
      <c r="KUS78" s="970" t="s">
        <v>15906</v>
      </c>
      <c r="KUT78" s="970"/>
      <c r="KUU78" s="970"/>
      <c r="KUV78" s="970"/>
      <c r="KUW78" s="970"/>
      <c r="KUX78" s="970"/>
      <c r="KUY78" s="970"/>
      <c r="KUZ78" s="970"/>
      <c r="KVA78" s="970" t="s">
        <v>15906</v>
      </c>
      <c r="KVB78" s="970"/>
      <c r="KVC78" s="970"/>
      <c r="KVD78" s="970"/>
      <c r="KVE78" s="970"/>
      <c r="KVF78" s="970"/>
      <c r="KVG78" s="970"/>
      <c r="KVH78" s="970"/>
      <c r="KVI78" s="970" t="s">
        <v>15906</v>
      </c>
      <c r="KVJ78" s="970"/>
      <c r="KVK78" s="970"/>
      <c r="KVL78" s="970"/>
      <c r="KVM78" s="970"/>
      <c r="KVN78" s="970"/>
      <c r="KVO78" s="970"/>
      <c r="KVP78" s="970"/>
      <c r="KVQ78" s="970" t="s">
        <v>15906</v>
      </c>
      <c r="KVR78" s="970"/>
      <c r="KVS78" s="970"/>
      <c r="KVT78" s="970"/>
      <c r="KVU78" s="970"/>
      <c r="KVV78" s="970"/>
      <c r="KVW78" s="970"/>
      <c r="KVX78" s="970"/>
      <c r="KVY78" s="970" t="s">
        <v>15906</v>
      </c>
      <c r="KVZ78" s="970"/>
      <c r="KWA78" s="970"/>
      <c r="KWB78" s="970"/>
      <c r="KWC78" s="970"/>
      <c r="KWD78" s="970"/>
      <c r="KWE78" s="970"/>
      <c r="KWF78" s="970"/>
      <c r="KWG78" s="970" t="s">
        <v>15906</v>
      </c>
      <c r="KWH78" s="970"/>
      <c r="KWI78" s="970"/>
      <c r="KWJ78" s="970"/>
      <c r="KWK78" s="970"/>
      <c r="KWL78" s="970"/>
      <c r="KWM78" s="970"/>
      <c r="KWN78" s="970"/>
      <c r="KWO78" s="970" t="s">
        <v>15906</v>
      </c>
      <c r="KWP78" s="970"/>
      <c r="KWQ78" s="970"/>
      <c r="KWR78" s="970"/>
      <c r="KWS78" s="970"/>
      <c r="KWT78" s="970"/>
      <c r="KWU78" s="970"/>
      <c r="KWV78" s="970"/>
      <c r="KWW78" s="970" t="s">
        <v>15906</v>
      </c>
      <c r="KWX78" s="970"/>
      <c r="KWY78" s="970"/>
      <c r="KWZ78" s="970"/>
      <c r="KXA78" s="970"/>
      <c r="KXB78" s="970"/>
      <c r="KXC78" s="970"/>
      <c r="KXD78" s="970"/>
      <c r="KXE78" s="970" t="s">
        <v>15906</v>
      </c>
      <c r="KXF78" s="970"/>
      <c r="KXG78" s="970"/>
      <c r="KXH78" s="970"/>
      <c r="KXI78" s="970"/>
      <c r="KXJ78" s="970"/>
      <c r="KXK78" s="970"/>
      <c r="KXL78" s="970"/>
      <c r="KXM78" s="970" t="s">
        <v>15906</v>
      </c>
      <c r="KXN78" s="970"/>
      <c r="KXO78" s="970"/>
      <c r="KXP78" s="970"/>
      <c r="KXQ78" s="970"/>
      <c r="KXR78" s="970"/>
      <c r="KXS78" s="970"/>
      <c r="KXT78" s="970"/>
      <c r="KXU78" s="970" t="s">
        <v>15906</v>
      </c>
      <c r="KXV78" s="970"/>
      <c r="KXW78" s="970"/>
      <c r="KXX78" s="970"/>
      <c r="KXY78" s="970"/>
      <c r="KXZ78" s="970"/>
      <c r="KYA78" s="970"/>
      <c r="KYB78" s="970"/>
      <c r="KYC78" s="970" t="s">
        <v>15906</v>
      </c>
      <c r="KYD78" s="970"/>
      <c r="KYE78" s="970"/>
      <c r="KYF78" s="970"/>
      <c r="KYG78" s="970"/>
      <c r="KYH78" s="970"/>
      <c r="KYI78" s="970"/>
      <c r="KYJ78" s="970"/>
      <c r="KYK78" s="970" t="s">
        <v>15906</v>
      </c>
      <c r="KYL78" s="970"/>
      <c r="KYM78" s="970"/>
      <c r="KYN78" s="970"/>
      <c r="KYO78" s="970"/>
      <c r="KYP78" s="970"/>
      <c r="KYQ78" s="970"/>
      <c r="KYR78" s="970"/>
      <c r="KYS78" s="970" t="s">
        <v>15906</v>
      </c>
      <c r="KYT78" s="970"/>
      <c r="KYU78" s="970"/>
      <c r="KYV78" s="970"/>
      <c r="KYW78" s="970"/>
      <c r="KYX78" s="970"/>
      <c r="KYY78" s="970"/>
      <c r="KYZ78" s="970"/>
      <c r="KZA78" s="970" t="s">
        <v>15906</v>
      </c>
      <c r="KZB78" s="970"/>
      <c r="KZC78" s="970"/>
      <c r="KZD78" s="970"/>
      <c r="KZE78" s="970"/>
      <c r="KZF78" s="970"/>
      <c r="KZG78" s="970"/>
      <c r="KZH78" s="970"/>
      <c r="KZI78" s="970" t="s">
        <v>15906</v>
      </c>
      <c r="KZJ78" s="970"/>
      <c r="KZK78" s="970"/>
      <c r="KZL78" s="970"/>
      <c r="KZM78" s="970"/>
      <c r="KZN78" s="970"/>
      <c r="KZO78" s="970"/>
      <c r="KZP78" s="970"/>
      <c r="KZQ78" s="970" t="s">
        <v>15906</v>
      </c>
      <c r="KZR78" s="970"/>
      <c r="KZS78" s="970"/>
      <c r="KZT78" s="970"/>
      <c r="KZU78" s="970"/>
      <c r="KZV78" s="970"/>
      <c r="KZW78" s="970"/>
      <c r="KZX78" s="970"/>
      <c r="KZY78" s="970" t="s">
        <v>15906</v>
      </c>
      <c r="KZZ78" s="970"/>
      <c r="LAA78" s="970"/>
      <c r="LAB78" s="970"/>
      <c r="LAC78" s="970"/>
      <c r="LAD78" s="970"/>
      <c r="LAE78" s="970"/>
      <c r="LAF78" s="970"/>
      <c r="LAG78" s="970" t="s">
        <v>15906</v>
      </c>
      <c r="LAH78" s="970"/>
      <c r="LAI78" s="970"/>
      <c r="LAJ78" s="970"/>
      <c r="LAK78" s="970"/>
      <c r="LAL78" s="970"/>
      <c r="LAM78" s="970"/>
      <c r="LAN78" s="970"/>
      <c r="LAO78" s="970" t="s">
        <v>15906</v>
      </c>
      <c r="LAP78" s="970"/>
      <c r="LAQ78" s="970"/>
      <c r="LAR78" s="970"/>
      <c r="LAS78" s="970"/>
      <c r="LAT78" s="970"/>
      <c r="LAU78" s="970"/>
      <c r="LAV78" s="970"/>
      <c r="LAW78" s="970" t="s">
        <v>15906</v>
      </c>
      <c r="LAX78" s="970"/>
      <c r="LAY78" s="970"/>
      <c r="LAZ78" s="970"/>
      <c r="LBA78" s="970"/>
      <c r="LBB78" s="970"/>
      <c r="LBC78" s="970"/>
      <c r="LBD78" s="970"/>
      <c r="LBE78" s="970" t="s">
        <v>15906</v>
      </c>
      <c r="LBF78" s="970"/>
      <c r="LBG78" s="970"/>
      <c r="LBH78" s="970"/>
      <c r="LBI78" s="970"/>
      <c r="LBJ78" s="970"/>
      <c r="LBK78" s="970"/>
      <c r="LBL78" s="970"/>
      <c r="LBM78" s="970" t="s">
        <v>15906</v>
      </c>
      <c r="LBN78" s="970"/>
      <c r="LBO78" s="970"/>
      <c r="LBP78" s="970"/>
      <c r="LBQ78" s="970"/>
      <c r="LBR78" s="970"/>
      <c r="LBS78" s="970"/>
      <c r="LBT78" s="970"/>
      <c r="LBU78" s="970" t="s">
        <v>15906</v>
      </c>
      <c r="LBV78" s="970"/>
      <c r="LBW78" s="970"/>
      <c r="LBX78" s="970"/>
      <c r="LBY78" s="970"/>
      <c r="LBZ78" s="970"/>
      <c r="LCA78" s="970"/>
      <c r="LCB78" s="970"/>
      <c r="LCC78" s="970" t="s">
        <v>15906</v>
      </c>
      <c r="LCD78" s="970"/>
      <c r="LCE78" s="970"/>
      <c r="LCF78" s="970"/>
      <c r="LCG78" s="970"/>
      <c r="LCH78" s="970"/>
      <c r="LCI78" s="970"/>
      <c r="LCJ78" s="970"/>
      <c r="LCK78" s="970" t="s">
        <v>15906</v>
      </c>
      <c r="LCL78" s="970"/>
      <c r="LCM78" s="970"/>
      <c r="LCN78" s="970"/>
      <c r="LCO78" s="970"/>
      <c r="LCP78" s="970"/>
      <c r="LCQ78" s="970"/>
      <c r="LCR78" s="970"/>
      <c r="LCS78" s="970" t="s">
        <v>15906</v>
      </c>
      <c r="LCT78" s="970"/>
      <c r="LCU78" s="970"/>
      <c r="LCV78" s="970"/>
      <c r="LCW78" s="970"/>
      <c r="LCX78" s="970"/>
      <c r="LCY78" s="970"/>
      <c r="LCZ78" s="970"/>
      <c r="LDA78" s="970" t="s">
        <v>15906</v>
      </c>
      <c r="LDB78" s="970"/>
      <c r="LDC78" s="970"/>
      <c r="LDD78" s="970"/>
      <c r="LDE78" s="970"/>
      <c r="LDF78" s="970"/>
      <c r="LDG78" s="970"/>
      <c r="LDH78" s="970"/>
      <c r="LDI78" s="970" t="s">
        <v>15906</v>
      </c>
      <c r="LDJ78" s="970"/>
      <c r="LDK78" s="970"/>
      <c r="LDL78" s="970"/>
      <c r="LDM78" s="970"/>
      <c r="LDN78" s="970"/>
      <c r="LDO78" s="970"/>
      <c r="LDP78" s="970"/>
      <c r="LDQ78" s="970" t="s">
        <v>15906</v>
      </c>
      <c r="LDR78" s="970"/>
      <c r="LDS78" s="970"/>
      <c r="LDT78" s="970"/>
      <c r="LDU78" s="970"/>
      <c r="LDV78" s="970"/>
      <c r="LDW78" s="970"/>
      <c r="LDX78" s="970"/>
      <c r="LDY78" s="970" t="s">
        <v>15906</v>
      </c>
      <c r="LDZ78" s="970"/>
      <c r="LEA78" s="970"/>
      <c r="LEB78" s="970"/>
      <c r="LEC78" s="970"/>
      <c r="LED78" s="970"/>
      <c r="LEE78" s="970"/>
      <c r="LEF78" s="970"/>
      <c r="LEG78" s="970" t="s">
        <v>15906</v>
      </c>
      <c r="LEH78" s="970"/>
      <c r="LEI78" s="970"/>
      <c r="LEJ78" s="970"/>
      <c r="LEK78" s="970"/>
      <c r="LEL78" s="970"/>
      <c r="LEM78" s="970"/>
      <c r="LEN78" s="970"/>
      <c r="LEO78" s="970" t="s">
        <v>15906</v>
      </c>
      <c r="LEP78" s="970"/>
      <c r="LEQ78" s="970"/>
      <c r="LER78" s="970"/>
      <c r="LES78" s="970"/>
      <c r="LET78" s="970"/>
      <c r="LEU78" s="970"/>
      <c r="LEV78" s="970"/>
      <c r="LEW78" s="970" t="s">
        <v>15906</v>
      </c>
      <c r="LEX78" s="970"/>
      <c r="LEY78" s="970"/>
      <c r="LEZ78" s="970"/>
      <c r="LFA78" s="970"/>
      <c r="LFB78" s="970"/>
      <c r="LFC78" s="970"/>
      <c r="LFD78" s="970"/>
      <c r="LFE78" s="970" t="s">
        <v>15906</v>
      </c>
      <c r="LFF78" s="970"/>
      <c r="LFG78" s="970"/>
      <c r="LFH78" s="970"/>
      <c r="LFI78" s="970"/>
      <c r="LFJ78" s="970"/>
      <c r="LFK78" s="970"/>
      <c r="LFL78" s="970"/>
      <c r="LFM78" s="970" t="s">
        <v>15906</v>
      </c>
      <c r="LFN78" s="970"/>
      <c r="LFO78" s="970"/>
      <c r="LFP78" s="970"/>
      <c r="LFQ78" s="970"/>
      <c r="LFR78" s="970"/>
      <c r="LFS78" s="970"/>
      <c r="LFT78" s="970"/>
      <c r="LFU78" s="970" t="s">
        <v>15906</v>
      </c>
      <c r="LFV78" s="970"/>
      <c r="LFW78" s="970"/>
      <c r="LFX78" s="970"/>
      <c r="LFY78" s="970"/>
      <c r="LFZ78" s="970"/>
      <c r="LGA78" s="970"/>
      <c r="LGB78" s="970"/>
      <c r="LGC78" s="970" t="s">
        <v>15906</v>
      </c>
      <c r="LGD78" s="970"/>
      <c r="LGE78" s="970"/>
      <c r="LGF78" s="970"/>
      <c r="LGG78" s="970"/>
      <c r="LGH78" s="970"/>
      <c r="LGI78" s="970"/>
      <c r="LGJ78" s="970"/>
      <c r="LGK78" s="970" t="s">
        <v>15906</v>
      </c>
      <c r="LGL78" s="970"/>
      <c r="LGM78" s="970"/>
      <c r="LGN78" s="970"/>
      <c r="LGO78" s="970"/>
      <c r="LGP78" s="970"/>
      <c r="LGQ78" s="970"/>
      <c r="LGR78" s="970"/>
      <c r="LGS78" s="970" t="s">
        <v>15906</v>
      </c>
      <c r="LGT78" s="970"/>
      <c r="LGU78" s="970"/>
      <c r="LGV78" s="970"/>
      <c r="LGW78" s="970"/>
      <c r="LGX78" s="970"/>
      <c r="LGY78" s="970"/>
      <c r="LGZ78" s="970"/>
      <c r="LHA78" s="970" t="s">
        <v>15906</v>
      </c>
      <c r="LHB78" s="970"/>
      <c r="LHC78" s="970"/>
      <c r="LHD78" s="970"/>
      <c r="LHE78" s="970"/>
      <c r="LHF78" s="970"/>
      <c r="LHG78" s="970"/>
      <c r="LHH78" s="970"/>
      <c r="LHI78" s="970" t="s">
        <v>15906</v>
      </c>
      <c r="LHJ78" s="970"/>
      <c r="LHK78" s="970"/>
      <c r="LHL78" s="970"/>
      <c r="LHM78" s="970"/>
      <c r="LHN78" s="970"/>
      <c r="LHO78" s="970"/>
      <c r="LHP78" s="970"/>
      <c r="LHQ78" s="970" t="s">
        <v>15906</v>
      </c>
      <c r="LHR78" s="970"/>
      <c r="LHS78" s="970"/>
      <c r="LHT78" s="970"/>
      <c r="LHU78" s="970"/>
      <c r="LHV78" s="970"/>
      <c r="LHW78" s="970"/>
      <c r="LHX78" s="970"/>
      <c r="LHY78" s="970" t="s">
        <v>15906</v>
      </c>
      <c r="LHZ78" s="970"/>
      <c r="LIA78" s="970"/>
      <c r="LIB78" s="970"/>
      <c r="LIC78" s="970"/>
      <c r="LID78" s="970"/>
      <c r="LIE78" s="970"/>
      <c r="LIF78" s="970"/>
      <c r="LIG78" s="970" t="s">
        <v>15906</v>
      </c>
      <c r="LIH78" s="970"/>
      <c r="LII78" s="970"/>
      <c r="LIJ78" s="970"/>
      <c r="LIK78" s="970"/>
      <c r="LIL78" s="970"/>
      <c r="LIM78" s="970"/>
      <c r="LIN78" s="970"/>
      <c r="LIO78" s="970" t="s">
        <v>15906</v>
      </c>
      <c r="LIP78" s="970"/>
      <c r="LIQ78" s="970"/>
      <c r="LIR78" s="970"/>
      <c r="LIS78" s="970"/>
      <c r="LIT78" s="970"/>
      <c r="LIU78" s="970"/>
      <c r="LIV78" s="970"/>
      <c r="LIW78" s="970" t="s">
        <v>15906</v>
      </c>
      <c r="LIX78" s="970"/>
      <c r="LIY78" s="970"/>
      <c r="LIZ78" s="970"/>
      <c r="LJA78" s="970"/>
      <c r="LJB78" s="970"/>
      <c r="LJC78" s="970"/>
      <c r="LJD78" s="970"/>
      <c r="LJE78" s="970" t="s">
        <v>15906</v>
      </c>
      <c r="LJF78" s="970"/>
      <c r="LJG78" s="970"/>
      <c r="LJH78" s="970"/>
      <c r="LJI78" s="970"/>
      <c r="LJJ78" s="970"/>
      <c r="LJK78" s="970"/>
      <c r="LJL78" s="970"/>
      <c r="LJM78" s="970" t="s">
        <v>15906</v>
      </c>
      <c r="LJN78" s="970"/>
      <c r="LJO78" s="970"/>
      <c r="LJP78" s="970"/>
      <c r="LJQ78" s="970"/>
      <c r="LJR78" s="970"/>
      <c r="LJS78" s="970"/>
      <c r="LJT78" s="970"/>
      <c r="LJU78" s="970" t="s">
        <v>15906</v>
      </c>
      <c r="LJV78" s="970"/>
      <c r="LJW78" s="970"/>
      <c r="LJX78" s="970"/>
      <c r="LJY78" s="970"/>
      <c r="LJZ78" s="970"/>
      <c r="LKA78" s="970"/>
      <c r="LKB78" s="970"/>
      <c r="LKC78" s="970" t="s">
        <v>15906</v>
      </c>
      <c r="LKD78" s="970"/>
      <c r="LKE78" s="970"/>
      <c r="LKF78" s="970"/>
      <c r="LKG78" s="970"/>
      <c r="LKH78" s="970"/>
      <c r="LKI78" s="970"/>
      <c r="LKJ78" s="970"/>
      <c r="LKK78" s="970" t="s">
        <v>15906</v>
      </c>
      <c r="LKL78" s="970"/>
      <c r="LKM78" s="970"/>
      <c r="LKN78" s="970"/>
      <c r="LKO78" s="970"/>
      <c r="LKP78" s="970"/>
      <c r="LKQ78" s="970"/>
      <c r="LKR78" s="970"/>
      <c r="LKS78" s="970" t="s">
        <v>15906</v>
      </c>
      <c r="LKT78" s="970"/>
      <c r="LKU78" s="970"/>
      <c r="LKV78" s="970"/>
      <c r="LKW78" s="970"/>
      <c r="LKX78" s="970"/>
      <c r="LKY78" s="970"/>
      <c r="LKZ78" s="970"/>
      <c r="LLA78" s="970" t="s">
        <v>15906</v>
      </c>
      <c r="LLB78" s="970"/>
      <c r="LLC78" s="970"/>
      <c r="LLD78" s="970"/>
      <c r="LLE78" s="970"/>
      <c r="LLF78" s="970"/>
      <c r="LLG78" s="970"/>
      <c r="LLH78" s="970"/>
      <c r="LLI78" s="970" t="s">
        <v>15906</v>
      </c>
      <c r="LLJ78" s="970"/>
      <c r="LLK78" s="970"/>
      <c r="LLL78" s="970"/>
      <c r="LLM78" s="970"/>
      <c r="LLN78" s="970"/>
      <c r="LLO78" s="970"/>
      <c r="LLP78" s="970"/>
      <c r="LLQ78" s="970" t="s">
        <v>15906</v>
      </c>
      <c r="LLR78" s="970"/>
      <c r="LLS78" s="970"/>
      <c r="LLT78" s="970"/>
      <c r="LLU78" s="970"/>
      <c r="LLV78" s="970"/>
      <c r="LLW78" s="970"/>
      <c r="LLX78" s="970"/>
      <c r="LLY78" s="970" t="s">
        <v>15906</v>
      </c>
      <c r="LLZ78" s="970"/>
      <c r="LMA78" s="970"/>
      <c r="LMB78" s="970"/>
      <c r="LMC78" s="970"/>
      <c r="LMD78" s="970"/>
      <c r="LME78" s="970"/>
      <c r="LMF78" s="970"/>
      <c r="LMG78" s="970" t="s">
        <v>15906</v>
      </c>
      <c r="LMH78" s="970"/>
      <c r="LMI78" s="970"/>
      <c r="LMJ78" s="970"/>
      <c r="LMK78" s="970"/>
      <c r="LML78" s="970"/>
      <c r="LMM78" s="970"/>
      <c r="LMN78" s="970"/>
      <c r="LMO78" s="970" t="s">
        <v>15906</v>
      </c>
      <c r="LMP78" s="970"/>
      <c r="LMQ78" s="970"/>
      <c r="LMR78" s="970"/>
      <c r="LMS78" s="970"/>
      <c r="LMT78" s="970"/>
      <c r="LMU78" s="970"/>
      <c r="LMV78" s="970"/>
      <c r="LMW78" s="970" t="s">
        <v>15906</v>
      </c>
      <c r="LMX78" s="970"/>
      <c r="LMY78" s="970"/>
      <c r="LMZ78" s="970"/>
      <c r="LNA78" s="970"/>
      <c r="LNB78" s="970"/>
      <c r="LNC78" s="970"/>
      <c r="LND78" s="970"/>
      <c r="LNE78" s="970" t="s">
        <v>15906</v>
      </c>
      <c r="LNF78" s="970"/>
      <c r="LNG78" s="970"/>
      <c r="LNH78" s="970"/>
      <c r="LNI78" s="970"/>
      <c r="LNJ78" s="970"/>
      <c r="LNK78" s="970"/>
      <c r="LNL78" s="970"/>
      <c r="LNM78" s="970" t="s">
        <v>15906</v>
      </c>
      <c r="LNN78" s="970"/>
      <c r="LNO78" s="970"/>
      <c r="LNP78" s="970"/>
      <c r="LNQ78" s="970"/>
      <c r="LNR78" s="970"/>
      <c r="LNS78" s="970"/>
      <c r="LNT78" s="970"/>
      <c r="LNU78" s="970" t="s">
        <v>15906</v>
      </c>
      <c r="LNV78" s="970"/>
      <c r="LNW78" s="970"/>
      <c r="LNX78" s="970"/>
      <c r="LNY78" s="970"/>
      <c r="LNZ78" s="970"/>
      <c r="LOA78" s="970"/>
      <c r="LOB78" s="970"/>
      <c r="LOC78" s="970" t="s">
        <v>15906</v>
      </c>
      <c r="LOD78" s="970"/>
      <c r="LOE78" s="970"/>
      <c r="LOF78" s="970"/>
      <c r="LOG78" s="970"/>
      <c r="LOH78" s="970"/>
      <c r="LOI78" s="970"/>
      <c r="LOJ78" s="970"/>
      <c r="LOK78" s="970" t="s">
        <v>15906</v>
      </c>
      <c r="LOL78" s="970"/>
      <c r="LOM78" s="970"/>
      <c r="LON78" s="970"/>
      <c r="LOO78" s="970"/>
      <c r="LOP78" s="970"/>
      <c r="LOQ78" s="970"/>
      <c r="LOR78" s="970"/>
      <c r="LOS78" s="970" t="s">
        <v>15906</v>
      </c>
      <c r="LOT78" s="970"/>
      <c r="LOU78" s="970"/>
      <c r="LOV78" s="970"/>
      <c r="LOW78" s="970"/>
      <c r="LOX78" s="970"/>
      <c r="LOY78" s="970"/>
      <c r="LOZ78" s="970"/>
      <c r="LPA78" s="970" t="s">
        <v>15906</v>
      </c>
      <c r="LPB78" s="970"/>
      <c r="LPC78" s="970"/>
      <c r="LPD78" s="970"/>
      <c r="LPE78" s="970"/>
      <c r="LPF78" s="970"/>
      <c r="LPG78" s="970"/>
      <c r="LPH78" s="970"/>
      <c r="LPI78" s="970" t="s">
        <v>15906</v>
      </c>
      <c r="LPJ78" s="970"/>
      <c r="LPK78" s="970"/>
      <c r="LPL78" s="970"/>
      <c r="LPM78" s="970"/>
      <c r="LPN78" s="970"/>
      <c r="LPO78" s="970"/>
      <c r="LPP78" s="970"/>
      <c r="LPQ78" s="970" t="s">
        <v>15906</v>
      </c>
      <c r="LPR78" s="970"/>
      <c r="LPS78" s="970"/>
      <c r="LPT78" s="970"/>
      <c r="LPU78" s="970"/>
      <c r="LPV78" s="970"/>
      <c r="LPW78" s="970"/>
      <c r="LPX78" s="970"/>
      <c r="LPY78" s="970" t="s">
        <v>15906</v>
      </c>
      <c r="LPZ78" s="970"/>
      <c r="LQA78" s="970"/>
      <c r="LQB78" s="970"/>
      <c r="LQC78" s="970"/>
      <c r="LQD78" s="970"/>
      <c r="LQE78" s="970"/>
      <c r="LQF78" s="970"/>
      <c r="LQG78" s="970" t="s">
        <v>15906</v>
      </c>
      <c r="LQH78" s="970"/>
      <c r="LQI78" s="970"/>
      <c r="LQJ78" s="970"/>
      <c r="LQK78" s="970"/>
      <c r="LQL78" s="970"/>
      <c r="LQM78" s="970"/>
      <c r="LQN78" s="970"/>
      <c r="LQO78" s="970" t="s">
        <v>15906</v>
      </c>
      <c r="LQP78" s="970"/>
      <c r="LQQ78" s="970"/>
      <c r="LQR78" s="970"/>
      <c r="LQS78" s="970"/>
      <c r="LQT78" s="970"/>
      <c r="LQU78" s="970"/>
      <c r="LQV78" s="970"/>
      <c r="LQW78" s="970" t="s">
        <v>15906</v>
      </c>
      <c r="LQX78" s="970"/>
      <c r="LQY78" s="970"/>
      <c r="LQZ78" s="970"/>
      <c r="LRA78" s="970"/>
      <c r="LRB78" s="970"/>
      <c r="LRC78" s="970"/>
      <c r="LRD78" s="970"/>
      <c r="LRE78" s="970" t="s">
        <v>15906</v>
      </c>
      <c r="LRF78" s="970"/>
      <c r="LRG78" s="970"/>
      <c r="LRH78" s="970"/>
      <c r="LRI78" s="970"/>
      <c r="LRJ78" s="970"/>
      <c r="LRK78" s="970"/>
      <c r="LRL78" s="970"/>
      <c r="LRM78" s="970" t="s">
        <v>15906</v>
      </c>
      <c r="LRN78" s="970"/>
      <c r="LRO78" s="970"/>
      <c r="LRP78" s="970"/>
      <c r="LRQ78" s="970"/>
      <c r="LRR78" s="970"/>
      <c r="LRS78" s="970"/>
      <c r="LRT78" s="970"/>
      <c r="LRU78" s="970" t="s">
        <v>15906</v>
      </c>
      <c r="LRV78" s="970"/>
      <c r="LRW78" s="970"/>
      <c r="LRX78" s="970"/>
      <c r="LRY78" s="970"/>
      <c r="LRZ78" s="970"/>
      <c r="LSA78" s="970"/>
      <c r="LSB78" s="970"/>
      <c r="LSC78" s="970" t="s">
        <v>15906</v>
      </c>
      <c r="LSD78" s="970"/>
      <c r="LSE78" s="970"/>
      <c r="LSF78" s="970"/>
      <c r="LSG78" s="970"/>
      <c r="LSH78" s="970"/>
      <c r="LSI78" s="970"/>
      <c r="LSJ78" s="970"/>
      <c r="LSK78" s="970" t="s">
        <v>15906</v>
      </c>
      <c r="LSL78" s="970"/>
      <c r="LSM78" s="970"/>
      <c r="LSN78" s="970"/>
      <c r="LSO78" s="970"/>
      <c r="LSP78" s="970"/>
      <c r="LSQ78" s="970"/>
      <c r="LSR78" s="970"/>
      <c r="LSS78" s="970" t="s">
        <v>15906</v>
      </c>
      <c r="LST78" s="970"/>
      <c r="LSU78" s="970"/>
      <c r="LSV78" s="970"/>
      <c r="LSW78" s="970"/>
      <c r="LSX78" s="970"/>
      <c r="LSY78" s="970"/>
      <c r="LSZ78" s="970"/>
      <c r="LTA78" s="970" t="s">
        <v>15906</v>
      </c>
      <c r="LTB78" s="970"/>
      <c r="LTC78" s="970"/>
      <c r="LTD78" s="970"/>
      <c r="LTE78" s="970"/>
      <c r="LTF78" s="970"/>
      <c r="LTG78" s="970"/>
      <c r="LTH78" s="970"/>
      <c r="LTI78" s="970" t="s">
        <v>15906</v>
      </c>
      <c r="LTJ78" s="970"/>
      <c r="LTK78" s="970"/>
      <c r="LTL78" s="970"/>
      <c r="LTM78" s="970"/>
      <c r="LTN78" s="970"/>
      <c r="LTO78" s="970"/>
      <c r="LTP78" s="970"/>
      <c r="LTQ78" s="970" t="s">
        <v>15906</v>
      </c>
      <c r="LTR78" s="970"/>
      <c r="LTS78" s="970"/>
      <c r="LTT78" s="970"/>
      <c r="LTU78" s="970"/>
      <c r="LTV78" s="970"/>
      <c r="LTW78" s="970"/>
      <c r="LTX78" s="970"/>
      <c r="LTY78" s="970" t="s">
        <v>15906</v>
      </c>
      <c r="LTZ78" s="970"/>
      <c r="LUA78" s="970"/>
      <c r="LUB78" s="970"/>
      <c r="LUC78" s="970"/>
      <c r="LUD78" s="970"/>
      <c r="LUE78" s="970"/>
      <c r="LUF78" s="970"/>
      <c r="LUG78" s="970" t="s">
        <v>15906</v>
      </c>
      <c r="LUH78" s="970"/>
      <c r="LUI78" s="970"/>
      <c r="LUJ78" s="970"/>
      <c r="LUK78" s="970"/>
      <c r="LUL78" s="970"/>
      <c r="LUM78" s="970"/>
      <c r="LUN78" s="970"/>
      <c r="LUO78" s="970" t="s">
        <v>15906</v>
      </c>
      <c r="LUP78" s="970"/>
      <c r="LUQ78" s="970"/>
      <c r="LUR78" s="970"/>
      <c r="LUS78" s="970"/>
      <c r="LUT78" s="970"/>
      <c r="LUU78" s="970"/>
      <c r="LUV78" s="970"/>
      <c r="LUW78" s="970" t="s">
        <v>15906</v>
      </c>
      <c r="LUX78" s="970"/>
      <c r="LUY78" s="970"/>
      <c r="LUZ78" s="970"/>
      <c r="LVA78" s="970"/>
      <c r="LVB78" s="970"/>
      <c r="LVC78" s="970"/>
      <c r="LVD78" s="970"/>
      <c r="LVE78" s="970" t="s">
        <v>15906</v>
      </c>
      <c r="LVF78" s="970"/>
      <c r="LVG78" s="970"/>
      <c r="LVH78" s="970"/>
      <c r="LVI78" s="970"/>
      <c r="LVJ78" s="970"/>
      <c r="LVK78" s="970"/>
      <c r="LVL78" s="970"/>
      <c r="LVM78" s="970" t="s">
        <v>15906</v>
      </c>
      <c r="LVN78" s="970"/>
      <c r="LVO78" s="970"/>
      <c r="LVP78" s="970"/>
      <c r="LVQ78" s="970"/>
      <c r="LVR78" s="970"/>
      <c r="LVS78" s="970"/>
      <c r="LVT78" s="970"/>
      <c r="LVU78" s="970" t="s">
        <v>15906</v>
      </c>
      <c r="LVV78" s="970"/>
      <c r="LVW78" s="970"/>
      <c r="LVX78" s="970"/>
      <c r="LVY78" s="970"/>
      <c r="LVZ78" s="970"/>
      <c r="LWA78" s="970"/>
      <c r="LWB78" s="970"/>
      <c r="LWC78" s="970" t="s">
        <v>15906</v>
      </c>
      <c r="LWD78" s="970"/>
      <c r="LWE78" s="970"/>
      <c r="LWF78" s="970"/>
      <c r="LWG78" s="970"/>
      <c r="LWH78" s="970"/>
      <c r="LWI78" s="970"/>
      <c r="LWJ78" s="970"/>
      <c r="LWK78" s="970" t="s">
        <v>15906</v>
      </c>
      <c r="LWL78" s="970"/>
      <c r="LWM78" s="970"/>
      <c r="LWN78" s="970"/>
      <c r="LWO78" s="970"/>
      <c r="LWP78" s="970"/>
      <c r="LWQ78" s="970"/>
      <c r="LWR78" s="970"/>
      <c r="LWS78" s="970" t="s">
        <v>15906</v>
      </c>
      <c r="LWT78" s="970"/>
      <c r="LWU78" s="970"/>
      <c r="LWV78" s="970"/>
      <c r="LWW78" s="970"/>
      <c r="LWX78" s="970"/>
      <c r="LWY78" s="970"/>
      <c r="LWZ78" s="970"/>
      <c r="LXA78" s="970" t="s">
        <v>15906</v>
      </c>
      <c r="LXB78" s="970"/>
      <c r="LXC78" s="970"/>
      <c r="LXD78" s="970"/>
      <c r="LXE78" s="970"/>
      <c r="LXF78" s="970"/>
      <c r="LXG78" s="970"/>
      <c r="LXH78" s="970"/>
      <c r="LXI78" s="970" t="s">
        <v>15906</v>
      </c>
      <c r="LXJ78" s="970"/>
      <c r="LXK78" s="970"/>
      <c r="LXL78" s="970"/>
      <c r="LXM78" s="970"/>
      <c r="LXN78" s="970"/>
      <c r="LXO78" s="970"/>
      <c r="LXP78" s="970"/>
      <c r="LXQ78" s="970" t="s">
        <v>15906</v>
      </c>
      <c r="LXR78" s="970"/>
      <c r="LXS78" s="970"/>
      <c r="LXT78" s="970"/>
      <c r="LXU78" s="970"/>
      <c r="LXV78" s="970"/>
      <c r="LXW78" s="970"/>
      <c r="LXX78" s="970"/>
      <c r="LXY78" s="970" t="s">
        <v>15906</v>
      </c>
      <c r="LXZ78" s="970"/>
      <c r="LYA78" s="970"/>
      <c r="LYB78" s="970"/>
      <c r="LYC78" s="970"/>
      <c r="LYD78" s="970"/>
      <c r="LYE78" s="970"/>
      <c r="LYF78" s="970"/>
      <c r="LYG78" s="970" t="s">
        <v>15906</v>
      </c>
      <c r="LYH78" s="970"/>
      <c r="LYI78" s="970"/>
      <c r="LYJ78" s="970"/>
      <c r="LYK78" s="970"/>
      <c r="LYL78" s="970"/>
      <c r="LYM78" s="970"/>
      <c r="LYN78" s="970"/>
      <c r="LYO78" s="970" t="s">
        <v>15906</v>
      </c>
      <c r="LYP78" s="970"/>
      <c r="LYQ78" s="970"/>
      <c r="LYR78" s="970"/>
      <c r="LYS78" s="970"/>
      <c r="LYT78" s="970"/>
      <c r="LYU78" s="970"/>
      <c r="LYV78" s="970"/>
      <c r="LYW78" s="970" t="s">
        <v>15906</v>
      </c>
      <c r="LYX78" s="970"/>
      <c r="LYY78" s="970"/>
      <c r="LYZ78" s="970"/>
      <c r="LZA78" s="970"/>
      <c r="LZB78" s="970"/>
      <c r="LZC78" s="970"/>
      <c r="LZD78" s="970"/>
      <c r="LZE78" s="970" t="s">
        <v>15906</v>
      </c>
      <c r="LZF78" s="970"/>
      <c r="LZG78" s="970"/>
      <c r="LZH78" s="970"/>
      <c r="LZI78" s="970"/>
      <c r="LZJ78" s="970"/>
      <c r="LZK78" s="970"/>
      <c r="LZL78" s="970"/>
      <c r="LZM78" s="970" t="s">
        <v>15906</v>
      </c>
      <c r="LZN78" s="970"/>
      <c r="LZO78" s="970"/>
      <c r="LZP78" s="970"/>
      <c r="LZQ78" s="970"/>
      <c r="LZR78" s="970"/>
      <c r="LZS78" s="970"/>
      <c r="LZT78" s="970"/>
      <c r="LZU78" s="970" t="s">
        <v>15906</v>
      </c>
      <c r="LZV78" s="970"/>
      <c r="LZW78" s="970"/>
      <c r="LZX78" s="970"/>
      <c r="LZY78" s="970"/>
      <c r="LZZ78" s="970"/>
      <c r="MAA78" s="970"/>
      <c r="MAB78" s="970"/>
      <c r="MAC78" s="970" t="s">
        <v>15906</v>
      </c>
      <c r="MAD78" s="970"/>
      <c r="MAE78" s="970"/>
      <c r="MAF78" s="970"/>
      <c r="MAG78" s="970"/>
      <c r="MAH78" s="970"/>
      <c r="MAI78" s="970"/>
      <c r="MAJ78" s="970"/>
      <c r="MAK78" s="970" t="s">
        <v>15906</v>
      </c>
      <c r="MAL78" s="970"/>
      <c r="MAM78" s="970"/>
      <c r="MAN78" s="970"/>
      <c r="MAO78" s="970"/>
      <c r="MAP78" s="970"/>
      <c r="MAQ78" s="970"/>
      <c r="MAR78" s="970"/>
      <c r="MAS78" s="970" t="s">
        <v>15906</v>
      </c>
      <c r="MAT78" s="970"/>
      <c r="MAU78" s="970"/>
      <c r="MAV78" s="970"/>
      <c r="MAW78" s="970"/>
      <c r="MAX78" s="970"/>
      <c r="MAY78" s="970"/>
      <c r="MAZ78" s="970"/>
      <c r="MBA78" s="970" t="s">
        <v>15906</v>
      </c>
      <c r="MBB78" s="970"/>
      <c r="MBC78" s="970"/>
      <c r="MBD78" s="970"/>
      <c r="MBE78" s="970"/>
      <c r="MBF78" s="970"/>
      <c r="MBG78" s="970"/>
      <c r="MBH78" s="970"/>
      <c r="MBI78" s="970" t="s">
        <v>15906</v>
      </c>
      <c r="MBJ78" s="970"/>
      <c r="MBK78" s="970"/>
      <c r="MBL78" s="970"/>
      <c r="MBM78" s="970"/>
      <c r="MBN78" s="970"/>
      <c r="MBO78" s="970"/>
      <c r="MBP78" s="970"/>
      <c r="MBQ78" s="970" t="s">
        <v>15906</v>
      </c>
      <c r="MBR78" s="970"/>
      <c r="MBS78" s="970"/>
      <c r="MBT78" s="970"/>
      <c r="MBU78" s="970"/>
      <c r="MBV78" s="970"/>
      <c r="MBW78" s="970"/>
      <c r="MBX78" s="970"/>
      <c r="MBY78" s="970" t="s">
        <v>15906</v>
      </c>
      <c r="MBZ78" s="970"/>
      <c r="MCA78" s="970"/>
      <c r="MCB78" s="970"/>
      <c r="MCC78" s="970"/>
      <c r="MCD78" s="970"/>
      <c r="MCE78" s="970"/>
      <c r="MCF78" s="970"/>
      <c r="MCG78" s="970" t="s">
        <v>15906</v>
      </c>
      <c r="MCH78" s="970"/>
      <c r="MCI78" s="970"/>
      <c r="MCJ78" s="970"/>
      <c r="MCK78" s="970"/>
      <c r="MCL78" s="970"/>
      <c r="MCM78" s="970"/>
      <c r="MCN78" s="970"/>
      <c r="MCO78" s="970" t="s">
        <v>15906</v>
      </c>
      <c r="MCP78" s="970"/>
      <c r="MCQ78" s="970"/>
      <c r="MCR78" s="970"/>
      <c r="MCS78" s="970"/>
      <c r="MCT78" s="970"/>
      <c r="MCU78" s="970"/>
      <c r="MCV78" s="970"/>
      <c r="MCW78" s="970" t="s">
        <v>15906</v>
      </c>
      <c r="MCX78" s="970"/>
      <c r="MCY78" s="970"/>
      <c r="MCZ78" s="970"/>
      <c r="MDA78" s="970"/>
      <c r="MDB78" s="970"/>
      <c r="MDC78" s="970"/>
      <c r="MDD78" s="970"/>
      <c r="MDE78" s="970" t="s">
        <v>15906</v>
      </c>
      <c r="MDF78" s="970"/>
      <c r="MDG78" s="970"/>
      <c r="MDH78" s="970"/>
      <c r="MDI78" s="970"/>
      <c r="MDJ78" s="970"/>
      <c r="MDK78" s="970"/>
      <c r="MDL78" s="970"/>
      <c r="MDM78" s="970" t="s">
        <v>15906</v>
      </c>
      <c r="MDN78" s="970"/>
      <c r="MDO78" s="970"/>
      <c r="MDP78" s="970"/>
      <c r="MDQ78" s="970"/>
      <c r="MDR78" s="970"/>
      <c r="MDS78" s="970"/>
      <c r="MDT78" s="970"/>
      <c r="MDU78" s="970" t="s">
        <v>15906</v>
      </c>
      <c r="MDV78" s="970"/>
      <c r="MDW78" s="970"/>
      <c r="MDX78" s="970"/>
      <c r="MDY78" s="970"/>
      <c r="MDZ78" s="970"/>
      <c r="MEA78" s="970"/>
      <c r="MEB78" s="970"/>
      <c r="MEC78" s="970" t="s">
        <v>15906</v>
      </c>
      <c r="MED78" s="970"/>
      <c r="MEE78" s="970"/>
      <c r="MEF78" s="970"/>
      <c r="MEG78" s="970"/>
      <c r="MEH78" s="970"/>
      <c r="MEI78" s="970"/>
      <c r="MEJ78" s="970"/>
      <c r="MEK78" s="970" t="s">
        <v>15906</v>
      </c>
      <c r="MEL78" s="970"/>
      <c r="MEM78" s="970"/>
      <c r="MEN78" s="970"/>
      <c r="MEO78" s="970"/>
      <c r="MEP78" s="970"/>
      <c r="MEQ78" s="970"/>
      <c r="MER78" s="970"/>
      <c r="MES78" s="970" t="s">
        <v>15906</v>
      </c>
      <c r="MET78" s="970"/>
      <c r="MEU78" s="970"/>
      <c r="MEV78" s="970"/>
      <c r="MEW78" s="970"/>
      <c r="MEX78" s="970"/>
      <c r="MEY78" s="970"/>
      <c r="MEZ78" s="970"/>
      <c r="MFA78" s="970" t="s">
        <v>15906</v>
      </c>
      <c r="MFB78" s="970"/>
      <c r="MFC78" s="970"/>
      <c r="MFD78" s="970"/>
      <c r="MFE78" s="970"/>
      <c r="MFF78" s="970"/>
      <c r="MFG78" s="970"/>
      <c r="MFH78" s="970"/>
      <c r="MFI78" s="970" t="s">
        <v>15906</v>
      </c>
      <c r="MFJ78" s="970"/>
      <c r="MFK78" s="970"/>
      <c r="MFL78" s="970"/>
      <c r="MFM78" s="970"/>
      <c r="MFN78" s="970"/>
      <c r="MFO78" s="970"/>
      <c r="MFP78" s="970"/>
      <c r="MFQ78" s="970" t="s">
        <v>15906</v>
      </c>
      <c r="MFR78" s="970"/>
      <c r="MFS78" s="970"/>
      <c r="MFT78" s="970"/>
      <c r="MFU78" s="970"/>
      <c r="MFV78" s="970"/>
      <c r="MFW78" s="970"/>
      <c r="MFX78" s="970"/>
      <c r="MFY78" s="970" t="s">
        <v>15906</v>
      </c>
      <c r="MFZ78" s="970"/>
      <c r="MGA78" s="970"/>
      <c r="MGB78" s="970"/>
      <c r="MGC78" s="970"/>
      <c r="MGD78" s="970"/>
      <c r="MGE78" s="970"/>
      <c r="MGF78" s="970"/>
      <c r="MGG78" s="970" t="s">
        <v>15906</v>
      </c>
      <c r="MGH78" s="970"/>
      <c r="MGI78" s="970"/>
      <c r="MGJ78" s="970"/>
      <c r="MGK78" s="970"/>
      <c r="MGL78" s="970"/>
      <c r="MGM78" s="970"/>
      <c r="MGN78" s="970"/>
      <c r="MGO78" s="970" t="s">
        <v>15906</v>
      </c>
      <c r="MGP78" s="970"/>
      <c r="MGQ78" s="970"/>
      <c r="MGR78" s="970"/>
      <c r="MGS78" s="970"/>
      <c r="MGT78" s="970"/>
      <c r="MGU78" s="970"/>
      <c r="MGV78" s="970"/>
      <c r="MGW78" s="970" t="s">
        <v>15906</v>
      </c>
      <c r="MGX78" s="970"/>
      <c r="MGY78" s="970"/>
      <c r="MGZ78" s="970"/>
      <c r="MHA78" s="970"/>
      <c r="MHB78" s="970"/>
      <c r="MHC78" s="970"/>
      <c r="MHD78" s="970"/>
      <c r="MHE78" s="970" t="s">
        <v>15906</v>
      </c>
      <c r="MHF78" s="970"/>
      <c r="MHG78" s="970"/>
      <c r="MHH78" s="970"/>
      <c r="MHI78" s="970"/>
      <c r="MHJ78" s="970"/>
      <c r="MHK78" s="970"/>
      <c r="MHL78" s="970"/>
      <c r="MHM78" s="970" t="s">
        <v>15906</v>
      </c>
      <c r="MHN78" s="970"/>
      <c r="MHO78" s="970"/>
      <c r="MHP78" s="970"/>
      <c r="MHQ78" s="970"/>
      <c r="MHR78" s="970"/>
      <c r="MHS78" s="970"/>
      <c r="MHT78" s="970"/>
      <c r="MHU78" s="970" t="s">
        <v>15906</v>
      </c>
      <c r="MHV78" s="970"/>
      <c r="MHW78" s="970"/>
      <c r="MHX78" s="970"/>
      <c r="MHY78" s="970"/>
      <c r="MHZ78" s="970"/>
      <c r="MIA78" s="970"/>
      <c r="MIB78" s="970"/>
      <c r="MIC78" s="970" t="s">
        <v>15906</v>
      </c>
      <c r="MID78" s="970"/>
      <c r="MIE78" s="970"/>
      <c r="MIF78" s="970"/>
      <c r="MIG78" s="970"/>
      <c r="MIH78" s="970"/>
      <c r="MII78" s="970"/>
      <c r="MIJ78" s="970"/>
      <c r="MIK78" s="970" t="s">
        <v>15906</v>
      </c>
      <c r="MIL78" s="970"/>
      <c r="MIM78" s="970"/>
      <c r="MIN78" s="970"/>
      <c r="MIO78" s="970"/>
      <c r="MIP78" s="970"/>
      <c r="MIQ78" s="970"/>
      <c r="MIR78" s="970"/>
      <c r="MIS78" s="970" t="s">
        <v>15906</v>
      </c>
      <c r="MIT78" s="970"/>
      <c r="MIU78" s="970"/>
      <c r="MIV78" s="970"/>
      <c r="MIW78" s="970"/>
      <c r="MIX78" s="970"/>
      <c r="MIY78" s="970"/>
      <c r="MIZ78" s="970"/>
      <c r="MJA78" s="970" t="s">
        <v>15906</v>
      </c>
      <c r="MJB78" s="970"/>
      <c r="MJC78" s="970"/>
      <c r="MJD78" s="970"/>
      <c r="MJE78" s="970"/>
      <c r="MJF78" s="970"/>
      <c r="MJG78" s="970"/>
      <c r="MJH78" s="970"/>
      <c r="MJI78" s="970" t="s">
        <v>15906</v>
      </c>
      <c r="MJJ78" s="970"/>
      <c r="MJK78" s="970"/>
      <c r="MJL78" s="970"/>
      <c r="MJM78" s="970"/>
      <c r="MJN78" s="970"/>
      <c r="MJO78" s="970"/>
      <c r="MJP78" s="970"/>
      <c r="MJQ78" s="970" t="s">
        <v>15906</v>
      </c>
      <c r="MJR78" s="970"/>
      <c r="MJS78" s="970"/>
      <c r="MJT78" s="970"/>
      <c r="MJU78" s="970"/>
      <c r="MJV78" s="970"/>
      <c r="MJW78" s="970"/>
      <c r="MJX78" s="970"/>
      <c r="MJY78" s="970" t="s">
        <v>15906</v>
      </c>
      <c r="MJZ78" s="970"/>
      <c r="MKA78" s="970"/>
      <c r="MKB78" s="970"/>
      <c r="MKC78" s="970"/>
      <c r="MKD78" s="970"/>
      <c r="MKE78" s="970"/>
      <c r="MKF78" s="970"/>
      <c r="MKG78" s="970" t="s">
        <v>15906</v>
      </c>
      <c r="MKH78" s="970"/>
      <c r="MKI78" s="970"/>
      <c r="MKJ78" s="970"/>
      <c r="MKK78" s="970"/>
      <c r="MKL78" s="970"/>
      <c r="MKM78" s="970"/>
      <c r="MKN78" s="970"/>
      <c r="MKO78" s="970" t="s">
        <v>15906</v>
      </c>
      <c r="MKP78" s="970"/>
      <c r="MKQ78" s="970"/>
      <c r="MKR78" s="970"/>
      <c r="MKS78" s="970"/>
      <c r="MKT78" s="970"/>
      <c r="MKU78" s="970"/>
      <c r="MKV78" s="970"/>
      <c r="MKW78" s="970" t="s">
        <v>15906</v>
      </c>
      <c r="MKX78" s="970"/>
      <c r="MKY78" s="970"/>
      <c r="MKZ78" s="970"/>
      <c r="MLA78" s="970"/>
      <c r="MLB78" s="970"/>
      <c r="MLC78" s="970"/>
      <c r="MLD78" s="970"/>
      <c r="MLE78" s="970" t="s">
        <v>15906</v>
      </c>
      <c r="MLF78" s="970"/>
      <c r="MLG78" s="970"/>
      <c r="MLH78" s="970"/>
      <c r="MLI78" s="970"/>
      <c r="MLJ78" s="970"/>
      <c r="MLK78" s="970"/>
      <c r="MLL78" s="970"/>
      <c r="MLM78" s="970" t="s">
        <v>15906</v>
      </c>
      <c r="MLN78" s="970"/>
      <c r="MLO78" s="970"/>
      <c r="MLP78" s="970"/>
      <c r="MLQ78" s="970"/>
      <c r="MLR78" s="970"/>
      <c r="MLS78" s="970"/>
      <c r="MLT78" s="970"/>
      <c r="MLU78" s="970" t="s">
        <v>15906</v>
      </c>
      <c r="MLV78" s="970"/>
      <c r="MLW78" s="970"/>
      <c r="MLX78" s="970"/>
      <c r="MLY78" s="970"/>
      <c r="MLZ78" s="970"/>
      <c r="MMA78" s="970"/>
      <c r="MMB78" s="970"/>
      <c r="MMC78" s="970" t="s">
        <v>15906</v>
      </c>
      <c r="MMD78" s="970"/>
      <c r="MME78" s="970"/>
      <c r="MMF78" s="970"/>
      <c r="MMG78" s="970"/>
      <c r="MMH78" s="970"/>
      <c r="MMI78" s="970"/>
      <c r="MMJ78" s="970"/>
      <c r="MMK78" s="970" t="s">
        <v>15906</v>
      </c>
      <c r="MML78" s="970"/>
      <c r="MMM78" s="970"/>
      <c r="MMN78" s="970"/>
      <c r="MMO78" s="970"/>
      <c r="MMP78" s="970"/>
      <c r="MMQ78" s="970"/>
      <c r="MMR78" s="970"/>
      <c r="MMS78" s="970" t="s">
        <v>15906</v>
      </c>
      <c r="MMT78" s="970"/>
      <c r="MMU78" s="970"/>
      <c r="MMV78" s="970"/>
      <c r="MMW78" s="970"/>
      <c r="MMX78" s="970"/>
      <c r="MMY78" s="970"/>
      <c r="MMZ78" s="970"/>
      <c r="MNA78" s="970" t="s">
        <v>15906</v>
      </c>
      <c r="MNB78" s="970"/>
      <c r="MNC78" s="970"/>
      <c r="MND78" s="970"/>
      <c r="MNE78" s="970"/>
      <c r="MNF78" s="970"/>
      <c r="MNG78" s="970"/>
      <c r="MNH78" s="970"/>
      <c r="MNI78" s="970" t="s">
        <v>15906</v>
      </c>
      <c r="MNJ78" s="970"/>
      <c r="MNK78" s="970"/>
      <c r="MNL78" s="970"/>
      <c r="MNM78" s="970"/>
      <c r="MNN78" s="970"/>
      <c r="MNO78" s="970"/>
      <c r="MNP78" s="970"/>
      <c r="MNQ78" s="970" t="s">
        <v>15906</v>
      </c>
      <c r="MNR78" s="970"/>
      <c r="MNS78" s="970"/>
      <c r="MNT78" s="970"/>
      <c r="MNU78" s="970"/>
      <c r="MNV78" s="970"/>
      <c r="MNW78" s="970"/>
      <c r="MNX78" s="970"/>
      <c r="MNY78" s="970" t="s">
        <v>15906</v>
      </c>
      <c r="MNZ78" s="970"/>
      <c r="MOA78" s="970"/>
      <c r="MOB78" s="970"/>
      <c r="MOC78" s="970"/>
      <c r="MOD78" s="970"/>
      <c r="MOE78" s="970"/>
      <c r="MOF78" s="970"/>
      <c r="MOG78" s="970" t="s">
        <v>15906</v>
      </c>
      <c r="MOH78" s="970"/>
      <c r="MOI78" s="970"/>
      <c r="MOJ78" s="970"/>
      <c r="MOK78" s="970"/>
      <c r="MOL78" s="970"/>
      <c r="MOM78" s="970"/>
      <c r="MON78" s="970"/>
      <c r="MOO78" s="970" t="s">
        <v>15906</v>
      </c>
      <c r="MOP78" s="970"/>
      <c r="MOQ78" s="970"/>
      <c r="MOR78" s="970"/>
      <c r="MOS78" s="970"/>
      <c r="MOT78" s="970"/>
      <c r="MOU78" s="970"/>
      <c r="MOV78" s="970"/>
      <c r="MOW78" s="970" t="s">
        <v>15906</v>
      </c>
      <c r="MOX78" s="970"/>
      <c r="MOY78" s="970"/>
      <c r="MOZ78" s="970"/>
      <c r="MPA78" s="970"/>
      <c r="MPB78" s="970"/>
      <c r="MPC78" s="970"/>
      <c r="MPD78" s="970"/>
      <c r="MPE78" s="970" t="s">
        <v>15906</v>
      </c>
      <c r="MPF78" s="970"/>
      <c r="MPG78" s="970"/>
      <c r="MPH78" s="970"/>
      <c r="MPI78" s="970"/>
      <c r="MPJ78" s="970"/>
      <c r="MPK78" s="970"/>
      <c r="MPL78" s="970"/>
      <c r="MPM78" s="970" t="s">
        <v>15906</v>
      </c>
      <c r="MPN78" s="970"/>
      <c r="MPO78" s="970"/>
      <c r="MPP78" s="970"/>
      <c r="MPQ78" s="970"/>
      <c r="MPR78" s="970"/>
      <c r="MPS78" s="970"/>
      <c r="MPT78" s="970"/>
      <c r="MPU78" s="970" t="s">
        <v>15906</v>
      </c>
      <c r="MPV78" s="970"/>
      <c r="MPW78" s="970"/>
      <c r="MPX78" s="970"/>
      <c r="MPY78" s="970"/>
      <c r="MPZ78" s="970"/>
      <c r="MQA78" s="970"/>
      <c r="MQB78" s="970"/>
      <c r="MQC78" s="970" t="s">
        <v>15906</v>
      </c>
      <c r="MQD78" s="970"/>
      <c r="MQE78" s="970"/>
      <c r="MQF78" s="970"/>
      <c r="MQG78" s="970"/>
      <c r="MQH78" s="970"/>
      <c r="MQI78" s="970"/>
      <c r="MQJ78" s="970"/>
      <c r="MQK78" s="970" t="s">
        <v>15906</v>
      </c>
      <c r="MQL78" s="970"/>
      <c r="MQM78" s="970"/>
      <c r="MQN78" s="970"/>
      <c r="MQO78" s="970"/>
      <c r="MQP78" s="970"/>
      <c r="MQQ78" s="970"/>
      <c r="MQR78" s="970"/>
      <c r="MQS78" s="970" t="s">
        <v>15906</v>
      </c>
      <c r="MQT78" s="970"/>
      <c r="MQU78" s="970"/>
      <c r="MQV78" s="970"/>
      <c r="MQW78" s="970"/>
      <c r="MQX78" s="970"/>
      <c r="MQY78" s="970"/>
      <c r="MQZ78" s="970"/>
      <c r="MRA78" s="970" t="s">
        <v>15906</v>
      </c>
      <c r="MRB78" s="970"/>
      <c r="MRC78" s="970"/>
      <c r="MRD78" s="970"/>
      <c r="MRE78" s="970"/>
      <c r="MRF78" s="970"/>
      <c r="MRG78" s="970"/>
      <c r="MRH78" s="970"/>
      <c r="MRI78" s="970" t="s">
        <v>15906</v>
      </c>
      <c r="MRJ78" s="970"/>
      <c r="MRK78" s="970"/>
      <c r="MRL78" s="970"/>
      <c r="MRM78" s="970"/>
      <c r="MRN78" s="970"/>
      <c r="MRO78" s="970"/>
      <c r="MRP78" s="970"/>
      <c r="MRQ78" s="970" t="s">
        <v>15906</v>
      </c>
      <c r="MRR78" s="970"/>
      <c r="MRS78" s="970"/>
      <c r="MRT78" s="970"/>
      <c r="MRU78" s="970"/>
      <c r="MRV78" s="970"/>
      <c r="MRW78" s="970"/>
      <c r="MRX78" s="970"/>
      <c r="MRY78" s="970" t="s">
        <v>15906</v>
      </c>
      <c r="MRZ78" s="970"/>
      <c r="MSA78" s="970"/>
      <c r="MSB78" s="970"/>
      <c r="MSC78" s="970"/>
      <c r="MSD78" s="970"/>
      <c r="MSE78" s="970"/>
      <c r="MSF78" s="970"/>
      <c r="MSG78" s="970" t="s">
        <v>15906</v>
      </c>
      <c r="MSH78" s="970"/>
      <c r="MSI78" s="970"/>
      <c r="MSJ78" s="970"/>
      <c r="MSK78" s="970"/>
      <c r="MSL78" s="970"/>
      <c r="MSM78" s="970"/>
      <c r="MSN78" s="970"/>
      <c r="MSO78" s="970" t="s">
        <v>15906</v>
      </c>
      <c r="MSP78" s="970"/>
      <c r="MSQ78" s="970"/>
      <c r="MSR78" s="970"/>
      <c r="MSS78" s="970"/>
      <c r="MST78" s="970"/>
      <c r="MSU78" s="970"/>
      <c r="MSV78" s="970"/>
      <c r="MSW78" s="970" t="s">
        <v>15906</v>
      </c>
      <c r="MSX78" s="970"/>
      <c r="MSY78" s="970"/>
      <c r="MSZ78" s="970"/>
      <c r="MTA78" s="970"/>
      <c r="MTB78" s="970"/>
      <c r="MTC78" s="970"/>
      <c r="MTD78" s="970"/>
      <c r="MTE78" s="970" t="s">
        <v>15906</v>
      </c>
      <c r="MTF78" s="970"/>
      <c r="MTG78" s="970"/>
      <c r="MTH78" s="970"/>
      <c r="MTI78" s="970"/>
      <c r="MTJ78" s="970"/>
      <c r="MTK78" s="970"/>
      <c r="MTL78" s="970"/>
      <c r="MTM78" s="970" t="s">
        <v>15906</v>
      </c>
      <c r="MTN78" s="970"/>
      <c r="MTO78" s="970"/>
      <c r="MTP78" s="970"/>
      <c r="MTQ78" s="970"/>
      <c r="MTR78" s="970"/>
      <c r="MTS78" s="970"/>
      <c r="MTT78" s="970"/>
      <c r="MTU78" s="970" t="s">
        <v>15906</v>
      </c>
      <c r="MTV78" s="970"/>
      <c r="MTW78" s="970"/>
      <c r="MTX78" s="970"/>
      <c r="MTY78" s="970"/>
      <c r="MTZ78" s="970"/>
      <c r="MUA78" s="970"/>
      <c r="MUB78" s="970"/>
      <c r="MUC78" s="970" t="s">
        <v>15906</v>
      </c>
      <c r="MUD78" s="970"/>
      <c r="MUE78" s="970"/>
      <c r="MUF78" s="970"/>
      <c r="MUG78" s="970"/>
      <c r="MUH78" s="970"/>
      <c r="MUI78" s="970"/>
      <c r="MUJ78" s="970"/>
      <c r="MUK78" s="970" t="s">
        <v>15906</v>
      </c>
      <c r="MUL78" s="970"/>
      <c r="MUM78" s="970"/>
      <c r="MUN78" s="970"/>
      <c r="MUO78" s="970"/>
      <c r="MUP78" s="970"/>
      <c r="MUQ78" s="970"/>
      <c r="MUR78" s="970"/>
      <c r="MUS78" s="970" t="s">
        <v>15906</v>
      </c>
      <c r="MUT78" s="970"/>
      <c r="MUU78" s="970"/>
      <c r="MUV78" s="970"/>
      <c r="MUW78" s="970"/>
      <c r="MUX78" s="970"/>
      <c r="MUY78" s="970"/>
      <c r="MUZ78" s="970"/>
      <c r="MVA78" s="970" t="s">
        <v>15906</v>
      </c>
      <c r="MVB78" s="970"/>
      <c r="MVC78" s="970"/>
      <c r="MVD78" s="970"/>
      <c r="MVE78" s="970"/>
      <c r="MVF78" s="970"/>
      <c r="MVG78" s="970"/>
      <c r="MVH78" s="970"/>
      <c r="MVI78" s="970" t="s">
        <v>15906</v>
      </c>
      <c r="MVJ78" s="970"/>
      <c r="MVK78" s="970"/>
      <c r="MVL78" s="970"/>
      <c r="MVM78" s="970"/>
      <c r="MVN78" s="970"/>
      <c r="MVO78" s="970"/>
      <c r="MVP78" s="970"/>
      <c r="MVQ78" s="970" t="s">
        <v>15906</v>
      </c>
      <c r="MVR78" s="970"/>
      <c r="MVS78" s="970"/>
      <c r="MVT78" s="970"/>
      <c r="MVU78" s="970"/>
      <c r="MVV78" s="970"/>
      <c r="MVW78" s="970"/>
      <c r="MVX78" s="970"/>
      <c r="MVY78" s="970" t="s">
        <v>15906</v>
      </c>
      <c r="MVZ78" s="970"/>
      <c r="MWA78" s="970"/>
      <c r="MWB78" s="970"/>
      <c r="MWC78" s="970"/>
      <c r="MWD78" s="970"/>
      <c r="MWE78" s="970"/>
      <c r="MWF78" s="970"/>
      <c r="MWG78" s="970" t="s">
        <v>15906</v>
      </c>
      <c r="MWH78" s="970"/>
      <c r="MWI78" s="970"/>
      <c r="MWJ78" s="970"/>
      <c r="MWK78" s="970"/>
      <c r="MWL78" s="970"/>
      <c r="MWM78" s="970"/>
      <c r="MWN78" s="970"/>
      <c r="MWO78" s="970" t="s">
        <v>15906</v>
      </c>
      <c r="MWP78" s="970"/>
      <c r="MWQ78" s="970"/>
      <c r="MWR78" s="970"/>
      <c r="MWS78" s="970"/>
      <c r="MWT78" s="970"/>
      <c r="MWU78" s="970"/>
      <c r="MWV78" s="970"/>
      <c r="MWW78" s="970" t="s">
        <v>15906</v>
      </c>
      <c r="MWX78" s="970"/>
      <c r="MWY78" s="970"/>
      <c r="MWZ78" s="970"/>
      <c r="MXA78" s="970"/>
      <c r="MXB78" s="970"/>
      <c r="MXC78" s="970"/>
      <c r="MXD78" s="970"/>
      <c r="MXE78" s="970" t="s">
        <v>15906</v>
      </c>
      <c r="MXF78" s="970"/>
      <c r="MXG78" s="970"/>
      <c r="MXH78" s="970"/>
      <c r="MXI78" s="970"/>
      <c r="MXJ78" s="970"/>
      <c r="MXK78" s="970"/>
      <c r="MXL78" s="970"/>
      <c r="MXM78" s="970" t="s">
        <v>15906</v>
      </c>
      <c r="MXN78" s="970"/>
      <c r="MXO78" s="970"/>
      <c r="MXP78" s="970"/>
      <c r="MXQ78" s="970"/>
      <c r="MXR78" s="970"/>
      <c r="MXS78" s="970"/>
      <c r="MXT78" s="970"/>
      <c r="MXU78" s="970" t="s">
        <v>15906</v>
      </c>
      <c r="MXV78" s="970"/>
      <c r="MXW78" s="970"/>
      <c r="MXX78" s="970"/>
      <c r="MXY78" s="970"/>
      <c r="MXZ78" s="970"/>
      <c r="MYA78" s="970"/>
      <c r="MYB78" s="970"/>
      <c r="MYC78" s="970" t="s">
        <v>15906</v>
      </c>
      <c r="MYD78" s="970"/>
      <c r="MYE78" s="970"/>
      <c r="MYF78" s="970"/>
      <c r="MYG78" s="970"/>
      <c r="MYH78" s="970"/>
      <c r="MYI78" s="970"/>
      <c r="MYJ78" s="970"/>
      <c r="MYK78" s="970" t="s">
        <v>15906</v>
      </c>
      <c r="MYL78" s="970"/>
      <c r="MYM78" s="970"/>
      <c r="MYN78" s="970"/>
      <c r="MYO78" s="970"/>
      <c r="MYP78" s="970"/>
      <c r="MYQ78" s="970"/>
      <c r="MYR78" s="970"/>
      <c r="MYS78" s="970" t="s">
        <v>15906</v>
      </c>
      <c r="MYT78" s="970"/>
      <c r="MYU78" s="970"/>
      <c r="MYV78" s="970"/>
      <c r="MYW78" s="970"/>
      <c r="MYX78" s="970"/>
      <c r="MYY78" s="970"/>
      <c r="MYZ78" s="970"/>
      <c r="MZA78" s="970" t="s">
        <v>15906</v>
      </c>
      <c r="MZB78" s="970"/>
      <c r="MZC78" s="970"/>
      <c r="MZD78" s="970"/>
      <c r="MZE78" s="970"/>
      <c r="MZF78" s="970"/>
      <c r="MZG78" s="970"/>
      <c r="MZH78" s="970"/>
      <c r="MZI78" s="970" t="s">
        <v>15906</v>
      </c>
      <c r="MZJ78" s="970"/>
      <c r="MZK78" s="970"/>
      <c r="MZL78" s="970"/>
      <c r="MZM78" s="970"/>
      <c r="MZN78" s="970"/>
      <c r="MZO78" s="970"/>
      <c r="MZP78" s="970"/>
      <c r="MZQ78" s="970" t="s">
        <v>15906</v>
      </c>
      <c r="MZR78" s="970"/>
      <c r="MZS78" s="970"/>
      <c r="MZT78" s="970"/>
      <c r="MZU78" s="970"/>
      <c r="MZV78" s="970"/>
      <c r="MZW78" s="970"/>
      <c r="MZX78" s="970"/>
      <c r="MZY78" s="970" t="s">
        <v>15906</v>
      </c>
      <c r="MZZ78" s="970"/>
      <c r="NAA78" s="970"/>
      <c r="NAB78" s="970"/>
      <c r="NAC78" s="970"/>
      <c r="NAD78" s="970"/>
      <c r="NAE78" s="970"/>
      <c r="NAF78" s="970"/>
      <c r="NAG78" s="970" t="s">
        <v>15906</v>
      </c>
      <c r="NAH78" s="970"/>
      <c r="NAI78" s="970"/>
      <c r="NAJ78" s="970"/>
      <c r="NAK78" s="970"/>
      <c r="NAL78" s="970"/>
      <c r="NAM78" s="970"/>
      <c r="NAN78" s="970"/>
      <c r="NAO78" s="970" t="s">
        <v>15906</v>
      </c>
      <c r="NAP78" s="970"/>
      <c r="NAQ78" s="970"/>
      <c r="NAR78" s="970"/>
      <c r="NAS78" s="970"/>
      <c r="NAT78" s="970"/>
      <c r="NAU78" s="970"/>
      <c r="NAV78" s="970"/>
      <c r="NAW78" s="970" t="s">
        <v>15906</v>
      </c>
      <c r="NAX78" s="970"/>
      <c r="NAY78" s="970"/>
      <c r="NAZ78" s="970"/>
      <c r="NBA78" s="970"/>
      <c r="NBB78" s="970"/>
      <c r="NBC78" s="970"/>
      <c r="NBD78" s="970"/>
      <c r="NBE78" s="970" t="s">
        <v>15906</v>
      </c>
      <c r="NBF78" s="970"/>
      <c r="NBG78" s="970"/>
      <c r="NBH78" s="970"/>
      <c r="NBI78" s="970"/>
      <c r="NBJ78" s="970"/>
      <c r="NBK78" s="970"/>
      <c r="NBL78" s="970"/>
      <c r="NBM78" s="970" t="s">
        <v>15906</v>
      </c>
      <c r="NBN78" s="970"/>
      <c r="NBO78" s="970"/>
      <c r="NBP78" s="970"/>
      <c r="NBQ78" s="970"/>
      <c r="NBR78" s="970"/>
      <c r="NBS78" s="970"/>
      <c r="NBT78" s="970"/>
      <c r="NBU78" s="970" t="s">
        <v>15906</v>
      </c>
      <c r="NBV78" s="970"/>
      <c r="NBW78" s="970"/>
      <c r="NBX78" s="970"/>
      <c r="NBY78" s="970"/>
      <c r="NBZ78" s="970"/>
      <c r="NCA78" s="970"/>
      <c r="NCB78" s="970"/>
      <c r="NCC78" s="970" t="s">
        <v>15906</v>
      </c>
      <c r="NCD78" s="970"/>
      <c r="NCE78" s="970"/>
      <c r="NCF78" s="970"/>
      <c r="NCG78" s="970"/>
      <c r="NCH78" s="970"/>
      <c r="NCI78" s="970"/>
      <c r="NCJ78" s="970"/>
      <c r="NCK78" s="970" t="s">
        <v>15906</v>
      </c>
      <c r="NCL78" s="970"/>
      <c r="NCM78" s="970"/>
      <c r="NCN78" s="970"/>
      <c r="NCO78" s="970"/>
      <c r="NCP78" s="970"/>
      <c r="NCQ78" s="970"/>
      <c r="NCR78" s="970"/>
      <c r="NCS78" s="970" t="s">
        <v>15906</v>
      </c>
      <c r="NCT78" s="970"/>
      <c r="NCU78" s="970"/>
      <c r="NCV78" s="970"/>
      <c r="NCW78" s="970"/>
      <c r="NCX78" s="970"/>
      <c r="NCY78" s="970"/>
      <c r="NCZ78" s="970"/>
      <c r="NDA78" s="970" t="s">
        <v>15906</v>
      </c>
      <c r="NDB78" s="970"/>
      <c r="NDC78" s="970"/>
      <c r="NDD78" s="970"/>
      <c r="NDE78" s="970"/>
      <c r="NDF78" s="970"/>
      <c r="NDG78" s="970"/>
      <c r="NDH78" s="970"/>
      <c r="NDI78" s="970" t="s">
        <v>15906</v>
      </c>
      <c r="NDJ78" s="970"/>
      <c r="NDK78" s="970"/>
      <c r="NDL78" s="970"/>
      <c r="NDM78" s="970"/>
      <c r="NDN78" s="970"/>
      <c r="NDO78" s="970"/>
      <c r="NDP78" s="970"/>
      <c r="NDQ78" s="970" t="s">
        <v>15906</v>
      </c>
      <c r="NDR78" s="970"/>
      <c r="NDS78" s="970"/>
      <c r="NDT78" s="970"/>
      <c r="NDU78" s="970"/>
      <c r="NDV78" s="970"/>
      <c r="NDW78" s="970"/>
      <c r="NDX78" s="970"/>
      <c r="NDY78" s="970" t="s">
        <v>15906</v>
      </c>
      <c r="NDZ78" s="970"/>
      <c r="NEA78" s="970"/>
      <c r="NEB78" s="970"/>
      <c r="NEC78" s="970"/>
      <c r="NED78" s="970"/>
      <c r="NEE78" s="970"/>
      <c r="NEF78" s="970"/>
      <c r="NEG78" s="970" t="s">
        <v>15906</v>
      </c>
      <c r="NEH78" s="970"/>
      <c r="NEI78" s="970"/>
      <c r="NEJ78" s="970"/>
      <c r="NEK78" s="970"/>
      <c r="NEL78" s="970"/>
      <c r="NEM78" s="970"/>
      <c r="NEN78" s="970"/>
      <c r="NEO78" s="970" t="s">
        <v>15906</v>
      </c>
      <c r="NEP78" s="970"/>
      <c r="NEQ78" s="970"/>
      <c r="NER78" s="970"/>
      <c r="NES78" s="970"/>
      <c r="NET78" s="970"/>
      <c r="NEU78" s="970"/>
      <c r="NEV78" s="970"/>
      <c r="NEW78" s="970" t="s">
        <v>15906</v>
      </c>
      <c r="NEX78" s="970"/>
      <c r="NEY78" s="970"/>
      <c r="NEZ78" s="970"/>
      <c r="NFA78" s="970"/>
      <c r="NFB78" s="970"/>
      <c r="NFC78" s="970"/>
      <c r="NFD78" s="970"/>
      <c r="NFE78" s="970" t="s">
        <v>15906</v>
      </c>
      <c r="NFF78" s="970"/>
      <c r="NFG78" s="970"/>
      <c r="NFH78" s="970"/>
      <c r="NFI78" s="970"/>
      <c r="NFJ78" s="970"/>
      <c r="NFK78" s="970"/>
      <c r="NFL78" s="970"/>
      <c r="NFM78" s="970" t="s">
        <v>15906</v>
      </c>
      <c r="NFN78" s="970"/>
      <c r="NFO78" s="970"/>
      <c r="NFP78" s="970"/>
      <c r="NFQ78" s="970"/>
      <c r="NFR78" s="970"/>
      <c r="NFS78" s="970"/>
      <c r="NFT78" s="970"/>
      <c r="NFU78" s="970" t="s">
        <v>15906</v>
      </c>
      <c r="NFV78" s="970"/>
      <c r="NFW78" s="970"/>
      <c r="NFX78" s="970"/>
      <c r="NFY78" s="970"/>
      <c r="NFZ78" s="970"/>
      <c r="NGA78" s="970"/>
      <c r="NGB78" s="970"/>
      <c r="NGC78" s="970" t="s">
        <v>15906</v>
      </c>
      <c r="NGD78" s="970"/>
      <c r="NGE78" s="970"/>
      <c r="NGF78" s="970"/>
      <c r="NGG78" s="970"/>
      <c r="NGH78" s="970"/>
      <c r="NGI78" s="970"/>
      <c r="NGJ78" s="970"/>
      <c r="NGK78" s="970" t="s">
        <v>15906</v>
      </c>
      <c r="NGL78" s="970"/>
      <c r="NGM78" s="970"/>
      <c r="NGN78" s="970"/>
      <c r="NGO78" s="970"/>
      <c r="NGP78" s="970"/>
      <c r="NGQ78" s="970"/>
      <c r="NGR78" s="970"/>
      <c r="NGS78" s="970" t="s">
        <v>15906</v>
      </c>
      <c r="NGT78" s="970"/>
      <c r="NGU78" s="970"/>
      <c r="NGV78" s="970"/>
      <c r="NGW78" s="970"/>
      <c r="NGX78" s="970"/>
      <c r="NGY78" s="970"/>
      <c r="NGZ78" s="970"/>
      <c r="NHA78" s="970" t="s">
        <v>15906</v>
      </c>
      <c r="NHB78" s="970"/>
      <c r="NHC78" s="970"/>
      <c r="NHD78" s="970"/>
      <c r="NHE78" s="970"/>
      <c r="NHF78" s="970"/>
      <c r="NHG78" s="970"/>
      <c r="NHH78" s="970"/>
      <c r="NHI78" s="970" t="s">
        <v>15906</v>
      </c>
      <c r="NHJ78" s="970"/>
      <c r="NHK78" s="970"/>
      <c r="NHL78" s="970"/>
      <c r="NHM78" s="970"/>
      <c r="NHN78" s="970"/>
      <c r="NHO78" s="970"/>
      <c r="NHP78" s="970"/>
      <c r="NHQ78" s="970" t="s">
        <v>15906</v>
      </c>
      <c r="NHR78" s="970"/>
      <c r="NHS78" s="970"/>
      <c r="NHT78" s="970"/>
      <c r="NHU78" s="970"/>
      <c r="NHV78" s="970"/>
      <c r="NHW78" s="970"/>
      <c r="NHX78" s="970"/>
      <c r="NHY78" s="970" t="s">
        <v>15906</v>
      </c>
      <c r="NHZ78" s="970"/>
      <c r="NIA78" s="970"/>
      <c r="NIB78" s="970"/>
      <c r="NIC78" s="970"/>
      <c r="NID78" s="970"/>
      <c r="NIE78" s="970"/>
      <c r="NIF78" s="970"/>
      <c r="NIG78" s="970" t="s">
        <v>15906</v>
      </c>
      <c r="NIH78" s="970"/>
      <c r="NII78" s="970"/>
      <c r="NIJ78" s="970"/>
      <c r="NIK78" s="970"/>
      <c r="NIL78" s="970"/>
      <c r="NIM78" s="970"/>
      <c r="NIN78" s="970"/>
      <c r="NIO78" s="970" t="s">
        <v>15906</v>
      </c>
      <c r="NIP78" s="970"/>
      <c r="NIQ78" s="970"/>
      <c r="NIR78" s="970"/>
      <c r="NIS78" s="970"/>
      <c r="NIT78" s="970"/>
      <c r="NIU78" s="970"/>
      <c r="NIV78" s="970"/>
      <c r="NIW78" s="970" t="s">
        <v>15906</v>
      </c>
      <c r="NIX78" s="970"/>
      <c r="NIY78" s="970"/>
      <c r="NIZ78" s="970"/>
      <c r="NJA78" s="970"/>
      <c r="NJB78" s="970"/>
      <c r="NJC78" s="970"/>
      <c r="NJD78" s="970"/>
      <c r="NJE78" s="970" t="s">
        <v>15906</v>
      </c>
      <c r="NJF78" s="970"/>
      <c r="NJG78" s="970"/>
      <c r="NJH78" s="970"/>
      <c r="NJI78" s="970"/>
      <c r="NJJ78" s="970"/>
      <c r="NJK78" s="970"/>
      <c r="NJL78" s="970"/>
      <c r="NJM78" s="970" t="s">
        <v>15906</v>
      </c>
      <c r="NJN78" s="970"/>
      <c r="NJO78" s="970"/>
      <c r="NJP78" s="970"/>
      <c r="NJQ78" s="970"/>
      <c r="NJR78" s="970"/>
      <c r="NJS78" s="970"/>
      <c r="NJT78" s="970"/>
      <c r="NJU78" s="970" t="s">
        <v>15906</v>
      </c>
      <c r="NJV78" s="970"/>
      <c r="NJW78" s="970"/>
      <c r="NJX78" s="970"/>
      <c r="NJY78" s="970"/>
      <c r="NJZ78" s="970"/>
      <c r="NKA78" s="970"/>
      <c r="NKB78" s="970"/>
      <c r="NKC78" s="970" t="s">
        <v>15906</v>
      </c>
      <c r="NKD78" s="970"/>
      <c r="NKE78" s="970"/>
      <c r="NKF78" s="970"/>
      <c r="NKG78" s="970"/>
      <c r="NKH78" s="970"/>
      <c r="NKI78" s="970"/>
      <c r="NKJ78" s="970"/>
      <c r="NKK78" s="970" t="s">
        <v>15906</v>
      </c>
      <c r="NKL78" s="970"/>
      <c r="NKM78" s="970"/>
      <c r="NKN78" s="970"/>
      <c r="NKO78" s="970"/>
      <c r="NKP78" s="970"/>
      <c r="NKQ78" s="970"/>
      <c r="NKR78" s="970"/>
      <c r="NKS78" s="970" t="s">
        <v>15906</v>
      </c>
      <c r="NKT78" s="970"/>
      <c r="NKU78" s="970"/>
      <c r="NKV78" s="970"/>
      <c r="NKW78" s="970"/>
      <c r="NKX78" s="970"/>
      <c r="NKY78" s="970"/>
      <c r="NKZ78" s="970"/>
      <c r="NLA78" s="970" t="s">
        <v>15906</v>
      </c>
      <c r="NLB78" s="970"/>
      <c r="NLC78" s="970"/>
      <c r="NLD78" s="970"/>
      <c r="NLE78" s="970"/>
      <c r="NLF78" s="970"/>
      <c r="NLG78" s="970"/>
      <c r="NLH78" s="970"/>
      <c r="NLI78" s="970" t="s">
        <v>15906</v>
      </c>
      <c r="NLJ78" s="970"/>
      <c r="NLK78" s="970"/>
      <c r="NLL78" s="970"/>
      <c r="NLM78" s="970"/>
      <c r="NLN78" s="970"/>
      <c r="NLO78" s="970"/>
      <c r="NLP78" s="970"/>
      <c r="NLQ78" s="970" t="s">
        <v>15906</v>
      </c>
      <c r="NLR78" s="970"/>
      <c r="NLS78" s="970"/>
      <c r="NLT78" s="970"/>
      <c r="NLU78" s="970"/>
      <c r="NLV78" s="970"/>
      <c r="NLW78" s="970"/>
      <c r="NLX78" s="970"/>
      <c r="NLY78" s="970" t="s">
        <v>15906</v>
      </c>
      <c r="NLZ78" s="970"/>
      <c r="NMA78" s="970"/>
      <c r="NMB78" s="970"/>
      <c r="NMC78" s="970"/>
      <c r="NMD78" s="970"/>
      <c r="NME78" s="970"/>
      <c r="NMF78" s="970"/>
      <c r="NMG78" s="970" t="s">
        <v>15906</v>
      </c>
      <c r="NMH78" s="970"/>
      <c r="NMI78" s="970"/>
      <c r="NMJ78" s="970"/>
      <c r="NMK78" s="970"/>
      <c r="NML78" s="970"/>
      <c r="NMM78" s="970"/>
      <c r="NMN78" s="970"/>
      <c r="NMO78" s="970" t="s">
        <v>15906</v>
      </c>
      <c r="NMP78" s="970"/>
      <c r="NMQ78" s="970"/>
      <c r="NMR78" s="970"/>
      <c r="NMS78" s="970"/>
      <c r="NMT78" s="970"/>
      <c r="NMU78" s="970"/>
      <c r="NMV78" s="970"/>
      <c r="NMW78" s="970" t="s">
        <v>15906</v>
      </c>
      <c r="NMX78" s="970"/>
      <c r="NMY78" s="970"/>
      <c r="NMZ78" s="970"/>
      <c r="NNA78" s="970"/>
      <c r="NNB78" s="970"/>
      <c r="NNC78" s="970"/>
      <c r="NND78" s="970"/>
      <c r="NNE78" s="970" t="s">
        <v>15906</v>
      </c>
      <c r="NNF78" s="970"/>
      <c r="NNG78" s="970"/>
      <c r="NNH78" s="970"/>
      <c r="NNI78" s="970"/>
      <c r="NNJ78" s="970"/>
      <c r="NNK78" s="970"/>
      <c r="NNL78" s="970"/>
      <c r="NNM78" s="970" t="s">
        <v>15906</v>
      </c>
      <c r="NNN78" s="970"/>
      <c r="NNO78" s="970"/>
      <c r="NNP78" s="970"/>
      <c r="NNQ78" s="970"/>
      <c r="NNR78" s="970"/>
      <c r="NNS78" s="970"/>
      <c r="NNT78" s="970"/>
      <c r="NNU78" s="970" t="s">
        <v>15906</v>
      </c>
      <c r="NNV78" s="970"/>
      <c r="NNW78" s="970"/>
      <c r="NNX78" s="970"/>
      <c r="NNY78" s="970"/>
      <c r="NNZ78" s="970"/>
      <c r="NOA78" s="970"/>
      <c r="NOB78" s="970"/>
      <c r="NOC78" s="970" t="s">
        <v>15906</v>
      </c>
      <c r="NOD78" s="970"/>
      <c r="NOE78" s="970"/>
      <c r="NOF78" s="970"/>
      <c r="NOG78" s="970"/>
      <c r="NOH78" s="970"/>
      <c r="NOI78" s="970"/>
      <c r="NOJ78" s="970"/>
      <c r="NOK78" s="970" t="s">
        <v>15906</v>
      </c>
      <c r="NOL78" s="970"/>
      <c r="NOM78" s="970"/>
      <c r="NON78" s="970"/>
      <c r="NOO78" s="970"/>
      <c r="NOP78" s="970"/>
      <c r="NOQ78" s="970"/>
      <c r="NOR78" s="970"/>
      <c r="NOS78" s="970" t="s">
        <v>15906</v>
      </c>
      <c r="NOT78" s="970"/>
      <c r="NOU78" s="970"/>
      <c r="NOV78" s="970"/>
      <c r="NOW78" s="970"/>
      <c r="NOX78" s="970"/>
      <c r="NOY78" s="970"/>
      <c r="NOZ78" s="970"/>
      <c r="NPA78" s="970" t="s">
        <v>15906</v>
      </c>
      <c r="NPB78" s="970"/>
      <c r="NPC78" s="970"/>
      <c r="NPD78" s="970"/>
      <c r="NPE78" s="970"/>
      <c r="NPF78" s="970"/>
      <c r="NPG78" s="970"/>
      <c r="NPH78" s="970"/>
      <c r="NPI78" s="970" t="s">
        <v>15906</v>
      </c>
      <c r="NPJ78" s="970"/>
      <c r="NPK78" s="970"/>
      <c r="NPL78" s="970"/>
      <c r="NPM78" s="970"/>
      <c r="NPN78" s="970"/>
      <c r="NPO78" s="970"/>
      <c r="NPP78" s="970"/>
      <c r="NPQ78" s="970" t="s">
        <v>15906</v>
      </c>
      <c r="NPR78" s="970"/>
      <c r="NPS78" s="970"/>
      <c r="NPT78" s="970"/>
      <c r="NPU78" s="970"/>
      <c r="NPV78" s="970"/>
      <c r="NPW78" s="970"/>
      <c r="NPX78" s="970"/>
      <c r="NPY78" s="970" t="s">
        <v>15906</v>
      </c>
      <c r="NPZ78" s="970"/>
      <c r="NQA78" s="970"/>
      <c r="NQB78" s="970"/>
      <c r="NQC78" s="970"/>
      <c r="NQD78" s="970"/>
      <c r="NQE78" s="970"/>
      <c r="NQF78" s="970"/>
      <c r="NQG78" s="970" t="s">
        <v>15906</v>
      </c>
      <c r="NQH78" s="970"/>
      <c r="NQI78" s="970"/>
      <c r="NQJ78" s="970"/>
      <c r="NQK78" s="970"/>
      <c r="NQL78" s="970"/>
      <c r="NQM78" s="970"/>
      <c r="NQN78" s="970"/>
      <c r="NQO78" s="970" t="s">
        <v>15906</v>
      </c>
      <c r="NQP78" s="970"/>
      <c r="NQQ78" s="970"/>
      <c r="NQR78" s="970"/>
      <c r="NQS78" s="970"/>
      <c r="NQT78" s="970"/>
      <c r="NQU78" s="970"/>
      <c r="NQV78" s="970"/>
      <c r="NQW78" s="970" t="s">
        <v>15906</v>
      </c>
      <c r="NQX78" s="970"/>
      <c r="NQY78" s="970"/>
      <c r="NQZ78" s="970"/>
      <c r="NRA78" s="970"/>
      <c r="NRB78" s="970"/>
      <c r="NRC78" s="970"/>
      <c r="NRD78" s="970"/>
      <c r="NRE78" s="970" t="s">
        <v>15906</v>
      </c>
      <c r="NRF78" s="970"/>
      <c r="NRG78" s="970"/>
      <c r="NRH78" s="970"/>
      <c r="NRI78" s="970"/>
      <c r="NRJ78" s="970"/>
      <c r="NRK78" s="970"/>
      <c r="NRL78" s="970"/>
      <c r="NRM78" s="970" t="s">
        <v>15906</v>
      </c>
      <c r="NRN78" s="970"/>
      <c r="NRO78" s="970"/>
      <c r="NRP78" s="970"/>
      <c r="NRQ78" s="970"/>
      <c r="NRR78" s="970"/>
      <c r="NRS78" s="970"/>
      <c r="NRT78" s="970"/>
      <c r="NRU78" s="970" t="s">
        <v>15906</v>
      </c>
      <c r="NRV78" s="970"/>
      <c r="NRW78" s="970"/>
      <c r="NRX78" s="970"/>
      <c r="NRY78" s="970"/>
      <c r="NRZ78" s="970"/>
      <c r="NSA78" s="970"/>
      <c r="NSB78" s="970"/>
      <c r="NSC78" s="970" t="s">
        <v>15906</v>
      </c>
      <c r="NSD78" s="970"/>
      <c r="NSE78" s="970"/>
      <c r="NSF78" s="970"/>
      <c r="NSG78" s="970"/>
      <c r="NSH78" s="970"/>
      <c r="NSI78" s="970"/>
      <c r="NSJ78" s="970"/>
      <c r="NSK78" s="970" t="s">
        <v>15906</v>
      </c>
      <c r="NSL78" s="970"/>
      <c r="NSM78" s="970"/>
      <c r="NSN78" s="970"/>
      <c r="NSO78" s="970"/>
      <c r="NSP78" s="970"/>
      <c r="NSQ78" s="970"/>
      <c r="NSR78" s="970"/>
      <c r="NSS78" s="970" t="s">
        <v>15906</v>
      </c>
      <c r="NST78" s="970"/>
      <c r="NSU78" s="970"/>
      <c r="NSV78" s="970"/>
      <c r="NSW78" s="970"/>
      <c r="NSX78" s="970"/>
      <c r="NSY78" s="970"/>
      <c r="NSZ78" s="970"/>
      <c r="NTA78" s="970" t="s">
        <v>15906</v>
      </c>
      <c r="NTB78" s="970"/>
      <c r="NTC78" s="970"/>
      <c r="NTD78" s="970"/>
      <c r="NTE78" s="970"/>
      <c r="NTF78" s="970"/>
      <c r="NTG78" s="970"/>
      <c r="NTH78" s="970"/>
      <c r="NTI78" s="970" t="s">
        <v>15906</v>
      </c>
      <c r="NTJ78" s="970"/>
      <c r="NTK78" s="970"/>
      <c r="NTL78" s="970"/>
      <c r="NTM78" s="970"/>
      <c r="NTN78" s="970"/>
      <c r="NTO78" s="970"/>
      <c r="NTP78" s="970"/>
      <c r="NTQ78" s="970" t="s">
        <v>15906</v>
      </c>
      <c r="NTR78" s="970"/>
      <c r="NTS78" s="970"/>
      <c r="NTT78" s="970"/>
      <c r="NTU78" s="970"/>
      <c r="NTV78" s="970"/>
      <c r="NTW78" s="970"/>
      <c r="NTX78" s="970"/>
      <c r="NTY78" s="970" t="s">
        <v>15906</v>
      </c>
      <c r="NTZ78" s="970"/>
      <c r="NUA78" s="970"/>
      <c r="NUB78" s="970"/>
      <c r="NUC78" s="970"/>
      <c r="NUD78" s="970"/>
      <c r="NUE78" s="970"/>
      <c r="NUF78" s="970"/>
      <c r="NUG78" s="970" t="s">
        <v>15906</v>
      </c>
      <c r="NUH78" s="970"/>
      <c r="NUI78" s="970"/>
      <c r="NUJ78" s="970"/>
      <c r="NUK78" s="970"/>
      <c r="NUL78" s="970"/>
      <c r="NUM78" s="970"/>
      <c r="NUN78" s="970"/>
      <c r="NUO78" s="970" t="s">
        <v>15906</v>
      </c>
      <c r="NUP78" s="970"/>
      <c r="NUQ78" s="970"/>
      <c r="NUR78" s="970"/>
      <c r="NUS78" s="970"/>
      <c r="NUT78" s="970"/>
      <c r="NUU78" s="970"/>
      <c r="NUV78" s="970"/>
      <c r="NUW78" s="970" t="s">
        <v>15906</v>
      </c>
      <c r="NUX78" s="970"/>
      <c r="NUY78" s="970"/>
      <c r="NUZ78" s="970"/>
      <c r="NVA78" s="970"/>
      <c r="NVB78" s="970"/>
      <c r="NVC78" s="970"/>
      <c r="NVD78" s="970"/>
      <c r="NVE78" s="970" t="s">
        <v>15906</v>
      </c>
      <c r="NVF78" s="970"/>
      <c r="NVG78" s="970"/>
      <c r="NVH78" s="970"/>
      <c r="NVI78" s="970"/>
      <c r="NVJ78" s="970"/>
      <c r="NVK78" s="970"/>
      <c r="NVL78" s="970"/>
      <c r="NVM78" s="970" t="s">
        <v>15906</v>
      </c>
      <c r="NVN78" s="970"/>
      <c r="NVO78" s="970"/>
      <c r="NVP78" s="970"/>
      <c r="NVQ78" s="970"/>
      <c r="NVR78" s="970"/>
      <c r="NVS78" s="970"/>
      <c r="NVT78" s="970"/>
      <c r="NVU78" s="970" t="s">
        <v>15906</v>
      </c>
      <c r="NVV78" s="970"/>
      <c r="NVW78" s="970"/>
      <c r="NVX78" s="970"/>
      <c r="NVY78" s="970"/>
      <c r="NVZ78" s="970"/>
      <c r="NWA78" s="970"/>
      <c r="NWB78" s="970"/>
      <c r="NWC78" s="970" t="s">
        <v>15906</v>
      </c>
      <c r="NWD78" s="970"/>
      <c r="NWE78" s="970"/>
      <c r="NWF78" s="970"/>
      <c r="NWG78" s="970"/>
      <c r="NWH78" s="970"/>
      <c r="NWI78" s="970"/>
      <c r="NWJ78" s="970"/>
      <c r="NWK78" s="970" t="s">
        <v>15906</v>
      </c>
      <c r="NWL78" s="970"/>
      <c r="NWM78" s="970"/>
      <c r="NWN78" s="970"/>
      <c r="NWO78" s="970"/>
      <c r="NWP78" s="970"/>
      <c r="NWQ78" s="970"/>
      <c r="NWR78" s="970"/>
      <c r="NWS78" s="970" t="s">
        <v>15906</v>
      </c>
      <c r="NWT78" s="970"/>
      <c r="NWU78" s="970"/>
      <c r="NWV78" s="970"/>
      <c r="NWW78" s="970"/>
      <c r="NWX78" s="970"/>
      <c r="NWY78" s="970"/>
      <c r="NWZ78" s="970"/>
      <c r="NXA78" s="970" t="s">
        <v>15906</v>
      </c>
      <c r="NXB78" s="970"/>
      <c r="NXC78" s="970"/>
      <c r="NXD78" s="970"/>
      <c r="NXE78" s="970"/>
      <c r="NXF78" s="970"/>
      <c r="NXG78" s="970"/>
      <c r="NXH78" s="970"/>
      <c r="NXI78" s="970" t="s">
        <v>15906</v>
      </c>
      <c r="NXJ78" s="970"/>
      <c r="NXK78" s="970"/>
      <c r="NXL78" s="970"/>
      <c r="NXM78" s="970"/>
      <c r="NXN78" s="970"/>
      <c r="NXO78" s="970"/>
      <c r="NXP78" s="970"/>
      <c r="NXQ78" s="970" t="s">
        <v>15906</v>
      </c>
      <c r="NXR78" s="970"/>
      <c r="NXS78" s="970"/>
      <c r="NXT78" s="970"/>
      <c r="NXU78" s="970"/>
      <c r="NXV78" s="970"/>
      <c r="NXW78" s="970"/>
      <c r="NXX78" s="970"/>
      <c r="NXY78" s="970" t="s">
        <v>15906</v>
      </c>
      <c r="NXZ78" s="970"/>
      <c r="NYA78" s="970"/>
      <c r="NYB78" s="970"/>
      <c r="NYC78" s="970"/>
      <c r="NYD78" s="970"/>
      <c r="NYE78" s="970"/>
      <c r="NYF78" s="970"/>
      <c r="NYG78" s="970" t="s">
        <v>15906</v>
      </c>
      <c r="NYH78" s="970"/>
      <c r="NYI78" s="970"/>
      <c r="NYJ78" s="970"/>
      <c r="NYK78" s="970"/>
      <c r="NYL78" s="970"/>
      <c r="NYM78" s="970"/>
      <c r="NYN78" s="970"/>
      <c r="NYO78" s="970" t="s">
        <v>15906</v>
      </c>
      <c r="NYP78" s="970"/>
      <c r="NYQ78" s="970"/>
      <c r="NYR78" s="970"/>
      <c r="NYS78" s="970"/>
      <c r="NYT78" s="970"/>
      <c r="NYU78" s="970"/>
      <c r="NYV78" s="970"/>
      <c r="NYW78" s="970" t="s">
        <v>15906</v>
      </c>
      <c r="NYX78" s="970"/>
      <c r="NYY78" s="970"/>
      <c r="NYZ78" s="970"/>
      <c r="NZA78" s="970"/>
      <c r="NZB78" s="970"/>
      <c r="NZC78" s="970"/>
      <c r="NZD78" s="970"/>
      <c r="NZE78" s="970" t="s">
        <v>15906</v>
      </c>
      <c r="NZF78" s="970"/>
      <c r="NZG78" s="970"/>
      <c r="NZH78" s="970"/>
      <c r="NZI78" s="970"/>
      <c r="NZJ78" s="970"/>
      <c r="NZK78" s="970"/>
      <c r="NZL78" s="970"/>
      <c r="NZM78" s="970" t="s">
        <v>15906</v>
      </c>
      <c r="NZN78" s="970"/>
      <c r="NZO78" s="970"/>
      <c r="NZP78" s="970"/>
      <c r="NZQ78" s="970"/>
      <c r="NZR78" s="970"/>
      <c r="NZS78" s="970"/>
      <c r="NZT78" s="970"/>
      <c r="NZU78" s="970" t="s">
        <v>15906</v>
      </c>
      <c r="NZV78" s="970"/>
      <c r="NZW78" s="970"/>
      <c r="NZX78" s="970"/>
      <c r="NZY78" s="970"/>
      <c r="NZZ78" s="970"/>
      <c r="OAA78" s="970"/>
      <c r="OAB78" s="970"/>
      <c r="OAC78" s="970" t="s">
        <v>15906</v>
      </c>
      <c r="OAD78" s="970"/>
      <c r="OAE78" s="970"/>
      <c r="OAF78" s="970"/>
      <c r="OAG78" s="970"/>
      <c r="OAH78" s="970"/>
      <c r="OAI78" s="970"/>
      <c r="OAJ78" s="970"/>
      <c r="OAK78" s="970" t="s">
        <v>15906</v>
      </c>
      <c r="OAL78" s="970"/>
      <c r="OAM78" s="970"/>
      <c r="OAN78" s="970"/>
      <c r="OAO78" s="970"/>
      <c r="OAP78" s="970"/>
      <c r="OAQ78" s="970"/>
      <c r="OAR78" s="970"/>
      <c r="OAS78" s="970" t="s">
        <v>15906</v>
      </c>
      <c r="OAT78" s="970"/>
      <c r="OAU78" s="970"/>
      <c r="OAV78" s="970"/>
      <c r="OAW78" s="970"/>
      <c r="OAX78" s="970"/>
      <c r="OAY78" s="970"/>
      <c r="OAZ78" s="970"/>
      <c r="OBA78" s="970" t="s">
        <v>15906</v>
      </c>
      <c r="OBB78" s="970"/>
      <c r="OBC78" s="970"/>
      <c r="OBD78" s="970"/>
      <c r="OBE78" s="970"/>
      <c r="OBF78" s="970"/>
      <c r="OBG78" s="970"/>
      <c r="OBH78" s="970"/>
      <c r="OBI78" s="970" t="s">
        <v>15906</v>
      </c>
      <c r="OBJ78" s="970"/>
      <c r="OBK78" s="970"/>
      <c r="OBL78" s="970"/>
      <c r="OBM78" s="970"/>
      <c r="OBN78" s="970"/>
      <c r="OBO78" s="970"/>
      <c r="OBP78" s="970"/>
      <c r="OBQ78" s="970" t="s">
        <v>15906</v>
      </c>
      <c r="OBR78" s="970"/>
      <c r="OBS78" s="970"/>
      <c r="OBT78" s="970"/>
      <c r="OBU78" s="970"/>
      <c r="OBV78" s="970"/>
      <c r="OBW78" s="970"/>
      <c r="OBX78" s="970"/>
      <c r="OBY78" s="970" t="s">
        <v>15906</v>
      </c>
      <c r="OBZ78" s="970"/>
      <c r="OCA78" s="970"/>
      <c r="OCB78" s="970"/>
      <c r="OCC78" s="970"/>
      <c r="OCD78" s="970"/>
      <c r="OCE78" s="970"/>
      <c r="OCF78" s="970"/>
      <c r="OCG78" s="970" t="s">
        <v>15906</v>
      </c>
      <c r="OCH78" s="970"/>
      <c r="OCI78" s="970"/>
      <c r="OCJ78" s="970"/>
      <c r="OCK78" s="970"/>
      <c r="OCL78" s="970"/>
      <c r="OCM78" s="970"/>
      <c r="OCN78" s="970"/>
      <c r="OCO78" s="970" t="s">
        <v>15906</v>
      </c>
      <c r="OCP78" s="970"/>
      <c r="OCQ78" s="970"/>
      <c r="OCR78" s="970"/>
      <c r="OCS78" s="970"/>
      <c r="OCT78" s="970"/>
      <c r="OCU78" s="970"/>
      <c r="OCV78" s="970"/>
      <c r="OCW78" s="970" t="s">
        <v>15906</v>
      </c>
      <c r="OCX78" s="970"/>
      <c r="OCY78" s="970"/>
      <c r="OCZ78" s="970"/>
      <c r="ODA78" s="970"/>
      <c r="ODB78" s="970"/>
      <c r="ODC78" s="970"/>
      <c r="ODD78" s="970"/>
      <c r="ODE78" s="970" t="s">
        <v>15906</v>
      </c>
      <c r="ODF78" s="970"/>
      <c r="ODG78" s="970"/>
      <c r="ODH78" s="970"/>
      <c r="ODI78" s="970"/>
      <c r="ODJ78" s="970"/>
      <c r="ODK78" s="970"/>
      <c r="ODL78" s="970"/>
      <c r="ODM78" s="970" t="s">
        <v>15906</v>
      </c>
      <c r="ODN78" s="970"/>
      <c r="ODO78" s="970"/>
      <c r="ODP78" s="970"/>
      <c r="ODQ78" s="970"/>
      <c r="ODR78" s="970"/>
      <c r="ODS78" s="970"/>
      <c r="ODT78" s="970"/>
      <c r="ODU78" s="970" t="s">
        <v>15906</v>
      </c>
      <c r="ODV78" s="970"/>
      <c r="ODW78" s="970"/>
      <c r="ODX78" s="970"/>
      <c r="ODY78" s="970"/>
      <c r="ODZ78" s="970"/>
      <c r="OEA78" s="970"/>
      <c r="OEB78" s="970"/>
      <c r="OEC78" s="970" t="s">
        <v>15906</v>
      </c>
      <c r="OED78" s="970"/>
      <c r="OEE78" s="970"/>
      <c r="OEF78" s="970"/>
      <c r="OEG78" s="970"/>
      <c r="OEH78" s="970"/>
      <c r="OEI78" s="970"/>
      <c r="OEJ78" s="970"/>
      <c r="OEK78" s="970" t="s">
        <v>15906</v>
      </c>
      <c r="OEL78" s="970"/>
      <c r="OEM78" s="970"/>
      <c r="OEN78" s="970"/>
      <c r="OEO78" s="970"/>
      <c r="OEP78" s="970"/>
      <c r="OEQ78" s="970"/>
      <c r="OER78" s="970"/>
      <c r="OES78" s="970" t="s">
        <v>15906</v>
      </c>
      <c r="OET78" s="970"/>
      <c r="OEU78" s="970"/>
      <c r="OEV78" s="970"/>
      <c r="OEW78" s="970"/>
      <c r="OEX78" s="970"/>
      <c r="OEY78" s="970"/>
      <c r="OEZ78" s="970"/>
      <c r="OFA78" s="970" t="s">
        <v>15906</v>
      </c>
      <c r="OFB78" s="970"/>
      <c r="OFC78" s="970"/>
      <c r="OFD78" s="970"/>
      <c r="OFE78" s="970"/>
      <c r="OFF78" s="970"/>
      <c r="OFG78" s="970"/>
      <c r="OFH78" s="970"/>
      <c r="OFI78" s="970" t="s">
        <v>15906</v>
      </c>
      <c r="OFJ78" s="970"/>
      <c r="OFK78" s="970"/>
      <c r="OFL78" s="970"/>
      <c r="OFM78" s="970"/>
      <c r="OFN78" s="970"/>
      <c r="OFO78" s="970"/>
      <c r="OFP78" s="970"/>
      <c r="OFQ78" s="970" t="s">
        <v>15906</v>
      </c>
      <c r="OFR78" s="970"/>
      <c r="OFS78" s="970"/>
      <c r="OFT78" s="970"/>
      <c r="OFU78" s="970"/>
      <c r="OFV78" s="970"/>
      <c r="OFW78" s="970"/>
      <c r="OFX78" s="970"/>
      <c r="OFY78" s="970" t="s">
        <v>15906</v>
      </c>
      <c r="OFZ78" s="970"/>
      <c r="OGA78" s="970"/>
      <c r="OGB78" s="970"/>
      <c r="OGC78" s="970"/>
      <c r="OGD78" s="970"/>
      <c r="OGE78" s="970"/>
      <c r="OGF78" s="970"/>
      <c r="OGG78" s="970" t="s">
        <v>15906</v>
      </c>
      <c r="OGH78" s="970"/>
      <c r="OGI78" s="970"/>
      <c r="OGJ78" s="970"/>
      <c r="OGK78" s="970"/>
      <c r="OGL78" s="970"/>
      <c r="OGM78" s="970"/>
      <c r="OGN78" s="970"/>
      <c r="OGO78" s="970" t="s">
        <v>15906</v>
      </c>
      <c r="OGP78" s="970"/>
      <c r="OGQ78" s="970"/>
      <c r="OGR78" s="970"/>
      <c r="OGS78" s="970"/>
      <c r="OGT78" s="970"/>
      <c r="OGU78" s="970"/>
      <c r="OGV78" s="970"/>
      <c r="OGW78" s="970" t="s">
        <v>15906</v>
      </c>
      <c r="OGX78" s="970"/>
      <c r="OGY78" s="970"/>
      <c r="OGZ78" s="970"/>
      <c r="OHA78" s="970"/>
      <c r="OHB78" s="970"/>
      <c r="OHC78" s="970"/>
      <c r="OHD78" s="970"/>
      <c r="OHE78" s="970" t="s">
        <v>15906</v>
      </c>
      <c r="OHF78" s="970"/>
      <c r="OHG78" s="970"/>
      <c r="OHH78" s="970"/>
      <c r="OHI78" s="970"/>
      <c r="OHJ78" s="970"/>
      <c r="OHK78" s="970"/>
      <c r="OHL78" s="970"/>
      <c r="OHM78" s="970" t="s">
        <v>15906</v>
      </c>
      <c r="OHN78" s="970"/>
      <c r="OHO78" s="970"/>
      <c r="OHP78" s="970"/>
      <c r="OHQ78" s="970"/>
      <c r="OHR78" s="970"/>
      <c r="OHS78" s="970"/>
      <c r="OHT78" s="970"/>
      <c r="OHU78" s="970" t="s">
        <v>15906</v>
      </c>
      <c r="OHV78" s="970"/>
      <c r="OHW78" s="970"/>
      <c r="OHX78" s="970"/>
      <c r="OHY78" s="970"/>
      <c r="OHZ78" s="970"/>
      <c r="OIA78" s="970"/>
      <c r="OIB78" s="970"/>
      <c r="OIC78" s="970" t="s">
        <v>15906</v>
      </c>
      <c r="OID78" s="970"/>
      <c r="OIE78" s="970"/>
      <c r="OIF78" s="970"/>
      <c r="OIG78" s="970"/>
      <c r="OIH78" s="970"/>
      <c r="OII78" s="970"/>
      <c r="OIJ78" s="970"/>
      <c r="OIK78" s="970" t="s">
        <v>15906</v>
      </c>
      <c r="OIL78" s="970"/>
      <c r="OIM78" s="970"/>
      <c r="OIN78" s="970"/>
      <c r="OIO78" s="970"/>
      <c r="OIP78" s="970"/>
      <c r="OIQ78" s="970"/>
      <c r="OIR78" s="970"/>
      <c r="OIS78" s="970" t="s">
        <v>15906</v>
      </c>
      <c r="OIT78" s="970"/>
      <c r="OIU78" s="970"/>
      <c r="OIV78" s="970"/>
      <c r="OIW78" s="970"/>
      <c r="OIX78" s="970"/>
      <c r="OIY78" s="970"/>
      <c r="OIZ78" s="970"/>
      <c r="OJA78" s="970" t="s">
        <v>15906</v>
      </c>
      <c r="OJB78" s="970"/>
      <c r="OJC78" s="970"/>
      <c r="OJD78" s="970"/>
      <c r="OJE78" s="970"/>
      <c r="OJF78" s="970"/>
      <c r="OJG78" s="970"/>
      <c r="OJH78" s="970"/>
      <c r="OJI78" s="970" t="s">
        <v>15906</v>
      </c>
      <c r="OJJ78" s="970"/>
      <c r="OJK78" s="970"/>
      <c r="OJL78" s="970"/>
      <c r="OJM78" s="970"/>
      <c r="OJN78" s="970"/>
      <c r="OJO78" s="970"/>
      <c r="OJP78" s="970"/>
      <c r="OJQ78" s="970" t="s">
        <v>15906</v>
      </c>
      <c r="OJR78" s="970"/>
      <c r="OJS78" s="970"/>
      <c r="OJT78" s="970"/>
      <c r="OJU78" s="970"/>
      <c r="OJV78" s="970"/>
      <c r="OJW78" s="970"/>
      <c r="OJX78" s="970"/>
      <c r="OJY78" s="970" t="s">
        <v>15906</v>
      </c>
      <c r="OJZ78" s="970"/>
      <c r="OKA78" s="970"/>
      <c r="OKB78" s="970"/>
      <c r="OKC78" s="970"/>
      <c r="OKD78" s="970"/>
      <c r="OKE78" s="970"/>
      <c r="OKF78" s="970"/>
      <c r="OKG78" s="970" t="s">
        <v>15906</v>
      </c>
      <c r="OKH78" s="970"/>
      <c r="OKI78" s="970"/>
      <c r="OKJ78" s="970"/>
      <c r="OKK78" s="970"/>
      <c r="OKL78" s="970"/>
      <c r="OKM78" s="970"/>
      <c r="OKN78" s="970"/>
      <c r="OKO78" s="970" t="s">
        <v>15906</v>
      </c>
      <c r="OKP78" s="970"/>
      <c r="OKQ78" s="970"/>
      <c r="OKR78" s="970"/>
      <c r="OKS78" s="970"/>
      <c r="OKT78" s="970"/>
      <c r="OKU78" s="970"/>
      <c r="OKV78" s="970"/>
      <c r="OKW78" s="970" t="s">
        <v>15906</v>
      </c>
      <c r="OKX78" s="970"/>
      <c r="OKY78" s="970"/>
      <c r="OKZ78" s="970"/>
      <c r="OLA78" s="970"/>
      <c r="OLB78" s="970"/>
      <c r="OLC78" s="970"/>
      <c r="OLD78" s="970"/>
      <c r="OLE78" s="970" t="s">
        <v>15906</v>
      </c>
      <c r="OLF78" s="970"/>
      <c r="OLG78" s="970"/>
      <c r="OLH78" s="970"/>
      <c r="OLI78" s="970"/>
      <c r="OLJ78" s="970"/>
      <c r="OLK78" s="970"/>
      <c r="OLL78" s="970"/>
      <c r="OLM78" s="970" t="s">
        <v>15906</v>
      </c>
      <c r="OLN78" s="970"/>
      <c r="OLO78" s="970"/>
      <c r="OLP78" s="970"/>
      <c r="OLQ78" s="970"/>
      <c r="OLR78" s="970"/>
      <c r="OLS78" s="970"/>
      <c r="OLT78" s="970"/>
      <c r="OLU78" s="970" t="s">
        <v>15906</v>
      </c>
      <c r="OLV78" s="970"/>
      <c r="OLW78" s="970"/>
      <c r="OLX78" s="970"/>
      <c r="OLY78" s="970"/>
      <c r="OLZ78" s="970"/>
      <c r="OMA78" s="970"/>
      <c r="OMB78" s="970"/>
      <c r="OMC78" s="970" t="s">
        <v>15906</v>
      </c>
      <c r="OMD78" s="970"/>
      <c r="OME78" s="970"/>
      <c r="OMF78" s="970"/>
      <c r="OMG78" s="970"/>
      <c r="OMH78" s="970"/>
      <c r="OMI78" s="970"/>
      <c r="OMJ78" s="970"/>
      <c r="OMK78" s="970" t="s">
        <v>15906</v>
      </c>
      <c r="OML78" s="970"/>
      <c r="OMM78" s="970"/>
      <c r="OMN78" s="970"/>
      <c r="OMO78" s="970"/>
      <c r="OMP78" s="970"/>
      <c r="OMQ78" s="970"/>
      <c r="OMR78" s="970"/>
      <c r="OMS78" s="970" t="s">
        <v>15906</v>
      </c>
      <c r="OMT78" s="970"/>
      <c r="OMU78" s="970"/>
      <c r="OMV78" s="970"/>
      <c r="OMW78" s="970"/>
      <c r="OMX78" s="970"/>
      <c r="OMY78" s="970"/>
      <c r="OMZ78" s="970"/>
      <c r="ONA78" s="970" t="s">
        <v>15906</v>
      </c>
      <c r="ONB78" s="970"/>
      <c r="ONC78" s="970"/>
      <c r="OND78" s="970"/>
      <c r="ONE78" s="970"/>
      <c r="ONF78" s="970"/>
      <c r="ONG78" s="970"/>
      <c r="ONH78" s="970"/>
      <c r="ONI78" s="970" t="s">
        <v>15906</v>
      </c>
      <c r="ONJ78" s="970"/>
      <c r="ONK78" s="970"/>
      <c r="ONL78" s="970"/>
      <c r="ONM78" s="970"/>
      <c r="ONN78" s="970"/>
      <c r="ONO78" s="970"/>
      <c r="ONP78" s="970"/>
      <c r="ONQ78" s="970" t="s">
        <v>15906</v>
      </c>
      <c r="ONR78" s="970"/>
      <c r="ONS78" s="970"/>
      <c r="ONT78" s="970"/>
      <c r="ONU78" s="970"/>
      <c r="ONV78" s="970"/>
      <c r="ONW78" s="970"/>
      <c r="ONX78" s="970"/>
      <c r="ONY78" s="970" t="s">
        <v>15906</v>
      </c>
      <c r="ONZ78" s="970"/>
      <c r="OOA78" s="970"/>
      <c r="OOB78" s="970"/>
      <c r="OOC78" s="970"/>
      <c r="OOD78" s="970"/>
      <c r="OOE78" s="970"/>
      <c r="OOF78" s="970"/>
      <c r="OOG78" s="970" t="s">
        <v>15906</v>
      </c>
      <c r="OOH78" s="970"/>
      <c r="OOI78" s="970"/>
      <c r="OOJ78" s="970"/>
      <c r="OOK78" s="970"/>
      <c r="OOL78" s="970"/>
      <c r="OOM78" s="970"/>
      <c r="OON78" s="970"/>
      <c r="OOO78" s="970" t="s">
        <v>15906</v>
      </c>
      <c r="OOP78" s="970"/>
      <c r="OOQ78" s="970"/>
      <c r="OOR78" s="970"/>
      <c r="OOS78" s="970"/>
      <c r="OOT78" s="970"/>
      <c r="OOU78" s="970"/>
      <c r="OOV78" s="970"/>
      <c r="OOW78" s="970" t="s">
        <v>15906</v>
      </c>
      <c r="OOX78" s="970"/>
      <c r="OOY78" s="970"/>
      <c r="OOZ78" s="970"/>
      <c r="OPA78" s="970"/>
      <c r="OPB78" s="970"/>
      <c r="OPC78" s="970"/>
      <c r="OPD78" s="970"/>
      <c r="OPE78" s="970" t="s">
        <v>15906</v>
      </c>
      <c r="OPF78" s="970"/>
      <c r="OPG78" s="970"/>
      <c r="OPH78" s="970"/>
      <c r="OPI78" s="970"/>
      <c r="OPJ78" s="970"/>
      <c r="OPK78" s="970"/>
      <c r="OPL78" s="970"/>
      <c r="OPM78" s="970" t="s">
        <v>15906</v>
      </c>
      <c r="OPN78" s="970"/>
      <c r="OPO78" s="970"/>
      <c r="OPP78" s="970"/>
      <c r="OPQ78" s="970"/>
      <c r="OPR78" s="970"/>
      <c r="OPS78" s="970"/>
      <c r="OPT78" s="970"/>
      <c r="OPU78" s="970" t="s">
        <v>15906</v>
      </c>
      <c r="OPV78" s="970"/>
      <c r="OPW78" s="970"/>
      <c r="OPX78" s="970"/>
      <c r="OPY78" s="970"/>
      <c r="OPZ78" s="970"/>
      <c r="OQA78" s="970"/>
      <c r="OQB78" s="970"/>
      <c r="OQC78" s="970" t="s">
        <v>15906</v>
      </c>
      <c r="OQD78" s="970"/>
      <c r="OQE78" s="970"/>
      <c r="OQF78" s="970"/>
      <c r="OQG78" s="970"/>
      <c r="OQH78" s="970"/>
      <c r="OQI78" s="970"/>
      <c r="OQJ78" s="970"/>
      <c r="OQK78" s="970" t="s">
        <v>15906</v>
      </c>
      <c r="OQL78" s="970"/>
      <c r="OQM78" s="970"/>
      <c r="OQN78" s="970"/>
      <c r="OQO78" s="970"/>
      <c r="OQP78" s="970"/>
      <c r="OQQ78" s="970"/>
      <c r="OQR78" s="970"/>
      <c r="OQS78" s="970" t="s">
        <v>15906</v>
      </c>
      <c r="OQT78" s="970"/>
      <c r="OQU78" s="970"/>
      <c r="OQV78" s="970"/>
      <c r="OQW78" s="970"/>
      <c r="OQX78" s="970"/>
      <c r="OQY78" s="970"/>
      <c r="OQZ78" s="970"/>
      <c r="ORA78" s="970" t="s">
        <v>15906</v>
      </c>
      <c r="ORB78" s="970"/>
      <c r="ORC78" s="970"/>
      <c r="ORD78" s="970"/>
      <c r="ORE78" s="970"/>
      <c r="ORF78" s="970"/>
      <c r="ORG78" s="970"/>
      <c r="ORH78" s="970"/>
      <c r="ORI78" s="970" t="s">
        <v>15906</v>
      </c>
      <c r="ORJ78" s="970"/>
      <c r="ORK78" s="970"/>
      <c r="ORL78" s="970"/>
      <c r="ORM78" s="970"/>
      <c r="ORN78" s="970"/>
      <c r="ORO78" s="970"/>
      <c r="ORP78" s="970"/>
      <c r="ORQ78" s="970" t="s">
        <v>15906</v>
      </c>
      <c r="ORR78" s="970"/>
      <c r="ORS78" s="970"/>
      <c r="ORT78" s="970"/>
      <c r="ORU78" s="970"/>
      <c r="ORV78" s="970"/>
      <c r="ORW78" s="970"/>
      <c r="ORX78" s="970"/>
      <c r="ORY78" s="970" t="s">
        <v>15906</v>
      </c>
      <c r="ORZ78" s="970"/>
      <c r="OSA78" s="970"/>
      <c r="OSB78" s="970"/>
      <c r="OSC78" s="970"/>
      <c r="OSD78" s="970"/>
      <c r="OSE78" s="970"/>
      <c r="OSF78" s="970"/>
      <c r="OSG78" s="970" t="s">
        <v>15906</v>
      </c>
      <c r="OSH78" s="970"/>
      <c r="OSI78" s="970"/>
      <c r="OSJ78" s="970"/>
      <c r="OSK78" s="970"/>
      <c r="OSL78" s="970"/>
      <c r="OSM78" s="970"/>
      <c r="OSN78" s="970"/>
      <c r="OSO78" s="970" t="s">
        <v>15906</v>
      </c>
      <c r="OSP78" s="970"/>
      <c r="OSQ78" s="970"/>
      <c r="OSR78" s="970"/>
      <c r="OSS78" s="970"/>
      <c r="OST78" s="970"/>
      <c r="OSU78" s="970"/>
      <c r="OSV78" s="970"/>
      <c r="OSW78" s="970" t="s">
        <v>15906</v>
      </c>
      <c r="OSX78" s="970"/>
      <c r="OSY78" s="970"/>
      <c r="OSZ78" s="970"/>
      <c r="OTA78" s="970"/>
      <c r="OTB78" s="970"/>
      <c r="OTC78" s="970"/>
      <c r="OTD78" s="970"/>
      <c r="OTE78" s="970" t="s">
        <v>15906</v>
      </c>
      <c r="OTF78" s="970"/>
      <c r="OTG78" s="970"/>
      <c r="OTH78" s="970"/>
      <c r="OTI78" s="970"/>
      <c r="OTJ78" s="970"/>
      <c r="OTK78" s="970"/>
      <c r="OTL78" s="970"/>
      <c r="OTM78" s="970" t="s">
        <v>15906</v>
      </c>
      <c r="OTN78" s="970"/>
      <c r="OTO78" s="970"/>
      <c r="OTP78" s="970"/>
      <c r="OTQ78" s="970"/>
      <c r="OTR78" s="970"/>
      <c r="OTS78" s="970"/>
      <c r="OTT78" s="970"/>
      <c r="OTU78" s="970" t="s">
        <v>15906</v>
      </c>
      <c r="OTV78" s="970"/>
      <c r="OTW78" s="970"/>
      <c r="OTX78" s="970"/>
      <c r="OTY78" s="970"/>
      <c r="OTZ78" s="970"/>
      <c r="OUA78" s="970"/>
      <c r="OUB78" s="970"/>
      <c r="OUC78" s="970" t="s">
        <v>15906</v>
      </c>
      <c r="OUD78" s="970"/>
      <c r="OUE78" s="970"/>
      <c r="OUF78" s="970"/>
      <c r="OUG78" s="970"/>
      <c r="OUH78" s="970"/>
      <c r="OUI78" s="970"/>
      <c r="OUJ78" s="970"/>
      <c r="OUK78" s="970" t="s">
        <v>15906</v>
      </c>
      <c r="OUL78" s="970"/>
      <c r="OUM78" s="970"/>
      <c r="OUN78" s="970"/>
      <c r="OUO78" s="970"/>
      <c r="OUP78" s="970"/>
      <c r="OUQ78" s="970"/>
      <c r="OUR78" s="970"/>
      <c r="OUS78" s="970" t="s">
        <v>15906</v>
      </c>
      <c r="OUT78" s="970"/>
      <c r="OUU78" s="970"/>
      <c r="OUV78" s="970"/>
      <c r="OUW78" s="970"/>
      <c r="OUX78" s="970"/>
      <c r="OUY78" s="970"/>
      <c r="OUZ78" s="970"/>
      <c r="OVA78" s="970" t="s">
        <v>15906</v>
      </c>
      <c r="OVB78" s="970"/>
      <c r="OVC78" s="970"/>
      <c r="OVD78" s="970"/>
      <c r="OVE78" s="970"/>
      <c r="OVF78" s="970"/>
      <c r="OVG78" s="970"/>
      <c r="OVH78" s="970"/>
      <c r="OVI78" s="970" t="s">
        <v>15906</v>
      </c>
      <c r="OVJ78" s="970"/>
      <c r="OVK78" s="970"/>
      <c r="OVL78" s="970"/>
      <c r="OVM78" s="970"/>
      <c r="OVN78" s="970"/>
      <c r="OVO78" s="970"/>
      <c r="OVP78" s="970"/>
      <c r="OVQ78" s="970" t="s">
        <v>15906</v>
      </c>
      <c r="OVR78" s="970"/>
      <c r="OVS78" s="970"/>
      <c r="OVT78" s="970"/>
      <c r="OVU78" s="970"/>
      <c r="OVV78" s="970"/>
      <c r="OVW78" s="970"/>
      <c r="OVX78" s="970"/>
      <c r="OVY78" s="970" t="s">
        <v>15906</v>
      </c>
      <c r="OVZ78" s="970"/>
      <c r="OWA78" s="970"/>
      <c r="OWB78" s="970"/>
      <c r="OWC78" s="970"/>
      <c r="OWD78" s="970"/>
      <c r="OWE78" s="970"/>
      <c r="OWF78" s="970"/>
      <c r="OWG78" s="970" t="s">
        <v>15906</v>
      </c>
      <c r="OWH78" s="970"/>
      <c r="OWI78" s="970"/>
      <c r="OWJ78" s="970"/>
      <c r="OWK78" s="970"/>
      <c r="OWL78" s="970"/>
      <c r="OWM78" s="970"/>
      <c r="OWN78" s="970"/>
      <c r="OWO78" s="970" t="s">
        <v>15906</v>
      </c>
      <c r="OWP78" s="970"/>
      <c r="OWQ78" s="970"/>
      <c r="OWR78" s="970"/>
      <c r="OWS78" s="970"/>
      <c r="OWT78" s="970"/>
      <c r="OWU78" s="970"/>
      <c r="OWV78" s="970"/>
      <c r="OWW78" s="970" t="s">
        <v>15906</v>
      </c>
      <c r="OWX78" s="970"/>
      <c r="OWY78" s="970"/>
      <c r="OWZ78" s="970"/>
      <c r="OXA78" s="970"/>
      <c r="OXB78" s="970"/>
      <c r="OXC78" s="970"/>
      <c r="OXD78" s="970"/>
      <c r="OXE78" s="970" t="s">
        <v>15906</v>
      </c>
      <c r="OXF78" s="970"/>
      <c r="OXG78" s="970"/>
      <c r="OXH78" s="970"/>
      <c r="OXI78" s="970"/>
      <c r="OXJ78" s="970"/>
      <c r="OXK78" s="970"/>
      <c r="OXL78" s="970"/>
      <c r="OXM78" s="970" t="s">
        <v>15906</v>
      </c>
      <c r="OXN78" s="970"/>
      <c r="OXO78" s="970"/>
      <c r="OXP78" s="970"/>
      <c r="OXQ78" s="970"/>
      <c r="OXR78" s="970"/>
      <c r="OXS78" s="970"/>
      <c r="OXT78" s="970"/>
      <c r="OXU78" s="970" t="s">
        <v>15906</v>
      </c>
      <c r="OXV78" s="970"/>
      <c r="OXW78" s="970"/>
      <c r="OXX78" s="970"/>
      <c r="OXY78" s="970"/>
      <c r="OXZ78" s="970"/>
      <c r="OYA78" s="970"/>
      <c r="OYB78" s="970"/>
      <c r="OYC78" s="970" t="s">
        <v>15906</v>
      </c>
      <c r="OYD78" s="970"/>
      <c r="OYE78" s="970"/>
      <c r="OYF78" s="970"/>
      <c r="OYG78" s="970"/>
      <c r="OYH78" s="970"/>
      <c r="OYI78" s="970"/>
      <c r="OYJ78" s="970"/>
      <c r="OYK78" s="970" t="s">
        <v>15906</v>
      </c>
      <c r="OYL78" s="970"/>
      <c r="OYM78" s="970"/>
      <c r="OYN78" s="970"/>
      <c r="OYO78" s="970"/>
      <c r="OYP78" s="970"/>
      <c r="OYQ78" s="970"/>
      <c r="OYR78" s="970"/>
      <c r="OYS78" s="970" t="s">
        <v>15906</v>
      </c>
      <c r="OYT78" s="970"/>
      <c r="OYU78" s="970"/>
      <c r="OYV78" s="970"/>
      <c r="OYW78" s="970"/>
      <c r="OYX78" s="970"/>
      <c r="OYY78" s="970"/>
      <c r="OYZ78" s="970"/>
      <c r="OZA78" s="970" t="s">
        <v>15906</v>
      </c>
      <c r="OZB78" s="970"/>
      <c r="OZC78" s="970"/>
      <c r="OZD78" s="970"/>
      <c r="OZE78" s="970"/>
      <c r="OZF78" s="970"/>
      <c r="OZG78" s="970"/>
      <c r="OZH78" s="970"/>
      <c r="OZI78" s="970" t="s">
        <v>15906</v>
      </c>
      <c r="OZJ78" s="970"/>
      <c r="OZK78" s="970"/>
      <c r="OZL78" s="970"/>
      <c r="OZM78" s="970"/>
      <c r="OZN78" s="970"/>
      <c r="OZO78" s="970"/>
      <c r="OZP78" s="970"/>
      <c r="OZQ78" s="970" t="s">
        <v>15906</v>
      </c>
      <c r="OZR78" s="970"/>
      <c r="OZS78" s="970"/>
      <c r="OZT78" s="970"/>
      <c r="OZU78" s="970"/>
      <c r="OZV78" s="970"/>
      <c r="OZW78" s="970"/>
      <c r="OZX78" s="970"/>
      <c r="OZY78" s="970" t="s">
        <v>15906</v>
      </c>
      <c r="OZZ78" s="970"/>
      <c r="PAA78" s="970"/>
      <c r="PAB78" s="970"/>
      <c r="PAC78" s="970"/>
      <c r="PAD78" s="970"/>
      <c r="PAE78" s="970"/>
      <c r="PAF78" s="970"/>
      <c r="PAG78" s="970" t="s">
        <v>15906</v>
      </c>
      <c r="PAH78" s="970"/>
      <c r="PAI78" s="970"/>
      <c r="PAJ78" s="970"/>
      <c r="PAK78" s="970"/>
      <c r="PAL78" s="970"/>
      <c r="PAM78" s="970"/>
      <c r="PAN78" s="970"/>
      <c r="PAO78" s="970" t="s">
        <v>15906</v>
      </c>
      <c r="PAP78" s="970"/>
      <c r="PAQ78" s="970"/>
      <c r="PAR78" s="970"/>
      <c r="PAS78" s="970"/>
      <c r="PAT78" s="970"/>
      <c r="PAU78" s="970"/>
      <c r="PAV78" s="970"/>
      <c r="PAW78" s="970" t="s">
        <v>15906</v>
      </c>
      <c r="PAX78" s="970"/>
      <c r="PAY78" s="970"/>
      <c r="PAZ78" s="970"/>
      <c r="PBA78" s="970"/>
      <c r="PBB78" s="970"/>
      <c r="PBC78" s="970"/>
      <c r="PBD78" s="970"/>
      <c r="PBE78" s="970" t="s">
        <v>15906</v>
      </c>
      <c r="PBF78" s="970"/>
      <c r="PBG78" s="970"/>
      <c r="PBH78" s="970"/>
      <c r="PBI78" s="970"/>
      <c r="PBJ78" s="970"/>
      <c r="PBK78" s="970"/>
      <c r="PBL78" s="970"/>
      <c r="PBM78" s="970" t="s">
        <v>15906</v>
      </c>
      <c r="PBN78" s="970"/>
      <c r="PBO78" s="970"/>
      <c r="PBP78" s="970"/>
      <c r="PBQ78" s="970"/>
      <c r="PBR78" s="970"/>
      <c r="PBS78" s="970"/>
      <c r="PBT78" s="970"/>
      <c r="PBU78" s="970" t="s">
        <v>15906</v>
      </c>
      <c r="PBV78" s="970"/>
      <c r="PBW78" s="970"/>
      <c r="PBX78" s="970"/>
      <c r="PBY78" s="970"/>
      <c r="PBZ78" s="970"/>
      <c r="PCA78" s="970"/>
      <c r="PCB78" s="970"/>
      <c r="PCC78" s="970" t="s">
        <v>15906</v>
      </c>
      <c r="PCD78" s="970"/>
      <c r="PCE78" s="970"/>
      <c r="PCF78" s="970"/>
      <c r="PCG78" s="970"/>
      <c r="PCH78" s="970"/>
      <c r="PCI78" s="970"/>
      <c r="PCJ78" s="970"/>
      <c r="PCK78" s="970" t="s">
        <v>15906</v>
      </c>
      <c r="PCL78" s="970"/>
      <c r="PCM78" s="970"/>
      <c r="PCN78" s="970"/>
      <c r="PCO78" s="970"/>
      <c r="PCP78" s="970"/>
      <c r="PCQ78" s="970"/>
      <c r="PCR78" s="970"/>
      <c r="PCS78" s="970" t="s">
        <v>15906</v>
      </c>
      <c r="PCT78" s="970"/>
      <c r="PCU78" s="970"/>
      <c r="PCV78" s="970"/>
      <c r="PCW78" s="970"/>
      <c r="PCX78" s="970"/>
      <c r="PCY78" s="970"/>
      <c r="PCZ78" s="970"/>
      <c r="PDA78" s="970" t="s">
        <v>15906</v>
      </c>
      <c r="PDB78" s="970"/>
      <c r="PDC78" s="970"/>
      <c r="PDD78" s="970"/>
      <c r="PDE78" s="970"/>
      <c r="PDF78" s="970"/>
      <c r="PDG78" s="970"/>
      <c r="PDH78" s="970"/>
      <c r="PDI78" s="970" t="s">
        <v>15906</v>
      </c>
      <c r="PDJ78" s="970"/>
      <c r="PDK78" s="970"/>
      <c r="PDL78" s="970"/>
      <c r="PDM78" s="970"/>
      <c r="PDN78" s="970"/>
      <c r="PDO78" s="970"/>
      <c r="PDP78" s="970"/>
      <c r="PDQ78" s="970" t="s">
        <v>15906</v>
      </c>
      <c r="PDR78" s="970"/>
      <c r="PDS78" s="970"/>
      <c r="PDT78" s="970"/>
      <c r="PDU78" s="970"/>
      <c r="PDV78" s="970"/>
      <c r="PDW78" s="970"/>
      <c r="PDX78" s="970"/>
      <c r="PDY78" s="970" t="s">
        <v>15906</v>
      </c>
      <c r="PDZ78" s="970"/>
      <c r="PEA78" s="970"/>
      <c r="PEB78" s="970"/>
      <c r="PEC78" s="970"/>
      <c r="PED78" s="970"/>
      <c r="PEE78" s="970"/>
      <c r="PEF78" s="970"/>
      <c r="PEG78" s="970" t="s">
        <v>15906</v>
      </c>
      <c r="PEH78" s="970"/>
      <c r="PEI78" s="970"/>
      <c r="PEJ78" s="970"/>
      <c r="PEK78" s="970"/>
      <c r="PEL78" s="970"/>
      <c r="PEM78" s="970"/>
      <c r="PEN78" s="970"/>
      <c r="PEO78" s="970" t="s">
        <v>15906</v>
      </c>
      <c r="PEP78" s="970"/>
      <c r="PEQ78" s="970"/>
      <c r="PER78" s="970"/>
      <c r="PES78" s="970"/>
      <c r="PET78" s="970"/>
      <c r="PEU78" s="970"/>
      <c r="PEV78" s="970"/>
      <c r="PEW78" s="970" t="s">
        <v>15906</v>
      </c>
      <c r="PEX78" s="970"/>
      <c r="PEY78" s="970"/>
      <c r="PEZ78" s="970"/>
      <c r="PFA78" s="970"/>
      <c r="PFB78" s="970"/>
      <c r="PFC78" s="970"/>
      <c r="PFD78" s="970"/>
      <c r="PFE78" s="970" t="s">
        <v>15906</v>
      </c>
      <c r="PFF78" s="970"/>
      <c r="PFG78" s="970"/>
      <c r="PFH78" s="970"/>
      <c r="PFI78" s="970"/>
      <c r="PFJ78" s="970"/>
      <c r="PFK78" s="970"/>
      <c r="PFL78" s="970"/>
      <c r="PFM78" s="970" t="s">
        <v>15906</v>
      </c>
      <c r="PFN78" s="970"/>
      <c r="PFO78" s="970"/>
      <c r="PFP78" s="970"/>
      <c r="PFQ78" s="970"/>
      <c r="PFR78" s="970"/>
      <c r="PFS78" s="970"/>
      <c r="PFT78" s="970"/>
      <c r="PFU78" s="970" t="s">
        <v>15906</v>
      </c>
      <c r="PFV78" s="970"/>
      <c r="PFW78" s="970"/>
      <c r="PFX78" s="970"/>
      <c r="PFY78" s="970"/>
      <c r="PFZ78" s="970"/>
      <c r="PGA78" s="970"/>
      <c r="PGB78" s="970"/>
      <c r="PGC78" s="970" t="s">
        <v>15906</v>
      </c>
      <c r="PGD78" s="970"/>
      <c r="PGE78" s="970"/>
      <c r="PGF78" s="970"/>
      <c r="PGG78" s="970"/>
      <c r="PGH78" s="970"/>
      <c r="PGI78" s="970"/>
      <c r="PGJ78" s="970"/>
      <c r="PGK78" s="970" t="s">
        <v>15906</v>
      </c>
      <c r="PGL78" s="970"/>
      <c r="PGM78" s="970"/>
      <c r="PGN78" s="970"/>
      <c r="PGO78" s="970"/>
      <c r="PGP78" s="970"/>
      <c r="PGQ78" s="970"/>
      <c r="PGR78" s="970"/>
      <c r="PGS78" s="970" t="s">
        <v>15906</v>
      </c>
      <c r="PGT78" s="970"/>
      <c r="PGU78" s="970"/>
      <c r="PGV78" s="970"/>
      <c r="PGW78" s="970"/>
      <c r="PGX78" s="970"/>
      <c r="PGY78" s="970"/>
      <c r="PGZ78" s="970"/>
      <c r="PHA78" s="970" t="s">
        <v>15906</v>
      </c>
      <c r="PHB78" s="970"/>
      <c r="PHC78" s="970"/>
      <c r="PHD78" s="970"/>
      <c r="PHE78" s="970"/>
      <c r="PHF78" s="970"/>
      <c r="PHG78" s="970"/>
      <c r="PHH78" s="970"/>
      <c r="PHI78" s="970" t="s">
        <v>15906</v>
      </c>
      <c r="PHJ78" s="970"/>
      <c r="PHK78" s="970"/>
      <c r="PHL78" s="970"/>
      <c r="PHM78" s="970"/>
      <c r="PHN78" s="970"/>
      <c r="PHO78" s="970"/>
      <c r="PHP78" s="970"/>
      <c r="PHQ78" s="970" t="s">
        <v>15906</v>
      </c>
      <c r="PHR78" s="970"/>
      <c r="PHS78" s="970"/>
      <c r="PHT78" s="970"/>
      <c r="PHU78" s="970"/>
      <c r="PHV78" s="970"/>
      <c r="PHW78" s="970"/>
      <c r="PHX78" s="970"/>
      <c r="PHY78" s="970" t="s">
        <v>15906</v>
      </c>
      <c r="PHZ78" s="970"/>
      <c r="PIA78" s="970"/>
      <c r="PIB78" s="970"/>
      <c r="PIC78" s="970"/>
      <c r="PID78" s="970"/>
      <c r="PIE78" s="970"/>
      <c r="PIF78" s="970"/>
      <c r="PIG78" s="970" t="s">
        <v>15906</v>
      </c>
      <c r="PIH78" s="970"/>
      <c r="PII78" s="970"/>
      <c r="PIJ78" s="970"/>
      <c r="PIK78" s="970"/>
      <c r="PIL78" s="970"/>
      <c r="PIM78" s="970"/>
      <c r="PIN78" s="970"/>
      <c r="PIO78" s="970" t="s">
        <v>15906</v>
      </c>
      <c r="PIP78" s="970"/>
      <c r="PIQ78" s="970"/>
      <c r="PIR78" s="970"/>
      <c r="PIS78" s="970"/>
      <c r="PIT78" s="970"/>
      <c r="PIU78" s="970"/>
      <c r="PIV78" s="970"/>
      <c r="PIW78" s="970" t="s">
        <v>15906</v>
      </c>
      <c r="PIX78" s="970"/>
      <c r="PIY78" s="970"/>
      <c r="PIZ78" s="970"/>
      <c r="PJA78" s="970"/>
      <c r="PJB78" s="970"/>
      <c r="PJC78" s="970"/>
      <c r="PJD78" s="970"/>
      <c r="PJE78" s="970" t="s">
        <v>15906</v>
      </c>
      <c r="PJF78" s="970"/>
      <c r="PJG78" s="970"/>
      <c r="PJH78" s="970"/>
      <c r="PJI78" s="970"/>
      <c r="PJJ78" s="970"/>
      <c r="PJK78" s="970"/>
      <c r="PJL78" s="970"/>
      <c r="PJM78" s="970" t="s">
        <v>15906</v>
      </c>
      <c r="PJN78" s="970"/>
      <c r="PJO78" s="970"/>
      <c r="PJP78" s="970"/>
      <c r="PJQ78" s="970"/>
      <c r="PJR78" s="970"/>
      <c r="PJS78" s="970"/>
      <c r="PJT78" s="970"/>
      <c r="PJU78" s="970" t="s">
        <v>15906</v>
      </c>
      <c r="PJV78" s="970"/>
      <c r="PJW78" s="970"/>
      <c r="PJX78" s="970"/>
      <c r="PJY78" s="970"/>
      <c r="PJZ78" s="970"/>
      <c r="PKA78" s="970"/>
      <c r="PKB78" s="970"/>
      <c r="PKC78" s="970" t="s">
        <v>15906</v>
      </c>
      <c r="PKD78" s="970"/>
      <c r="PKE78" s="970"/>
      <c r="PKF78" s="970"/>
      <c r="PKG78" s="970"/>
      <c r="PKH78" s="970"/>
      <c r="PKI78" s="970"/>
      <c r="PKJ78" s="970"/>
      <c r="PKK78" s="970" t="s">
        <v>15906</v>
      </c>
      <c r="PKL78" s="970"/>
      <c r="PKM78" s="970"/>
      <c r="PKN78" s="970"/>
      <c r="PKO78" s="970"/>
      <c r="PKP78" s="970"/>
      <c r="PKQ78" s="970"/>
      <c r="PKR78" s="970"/>
      <c r="PKS78" s="970" t="s">
        <v>15906</v>
      </c>
      <c r="PKT78" s="970"/>
      <c r="PKU78" s="970"/>
      <c r="PKV78" s="970"/>
      <c r="PKW78" s="970"/>
      <c r="PKX78" s="970"/>
      <c r="PKY78" s="970"/>
      <c r="PKZ78" s="970"/>
      <c r="PLA78" s="970" t="s">
        <v>15906</v>
      </c>
      <c r="PLB78" s="970"/>
      <c r="PLC78" s="970"/>
      <c r="PLD78" s="970"/>
      <c r="PLE78" s="970"/>
      <c r="PLF78" s="970"/>
      <c r="PLG78" s="970"/>
      <c r="PLH78" s="970"/>
      <c r="PLI78" s="970" t="s">
        <v>15906</v>
      </c>
      <c r="PLJ78" s="970"/>
      <c r="PLK78" s="970"/>
      <c r="PLL78" s="970"/>
      <c r="PLM78" s="970"/>
      <c r="PLN78" s="970"/>
      <c r="PLO78" s="970"/>
      <c r="PLP78" s="970"/>
      <c r="PLQ78" s="970" t="s">
        <v>15906</v>
      </c>
      <c r="PLR78" s="970"/>
      <c r="PLS78" s="970"/>
      <c r="PLT78" s="970"/>
      <c r="PLU78" s="970"/>
      <c r="PLV78" s="970"/>
      <c r="PLW78" s="970"/>
      <c r="PLX78" s="970"/>
      <c r="PLY78" s="970" t="s">
        <v>15906</v>
      </c>
      <c r="PLZ78" s="970"/>
      <c r="PMA78" s="970"/>
      <c r="PMB78" s="970"/>
      <c r="PMC78" s="970"/>
      <c r="PMD78" s="970"/>
      <c r="PME78" s="970"/>
      <c r="PMF78" s="970"/>
      <c r="PMG78" s="970" t="s">
        <v>15906</v>
      </c>
      <c r="PMH78" s="970"/>
      <c r="PMI78" s="970"/>
      <c r="PMJ78" s="970"/>
      <c r="PMK78" s="970"/>
      <c r="PML78" s="970"/>
      <c r="PMM78" s="970"/>
      <c r="PMN78" s="970"/>
      <c r="PMO78" s="970" t="s">
        <v>15906</v>
      </c>
      <c r="PMP78" s="970"/>
      <c r="PMQ78" s="970"/>
      <c r="PMR78" s="970"/>
      <c r="PMS78" s="970"/>
      <c r="PMT78" s="970"/>
      <c r="PMU78" s="970"/>
      <c r="PMV78" s="970"/>
      <c r="PMW78" s="970" t="s">
        <v>15906</v>
      </c>
      <c r="PMX78" s="970"/>
      <c r="PMY78" s="970"/>
      <c r="PMZ78" s="970"/>
      <c r="PNA78" s="970"/>
      <c r="PNB78" s="970"/>
      <c r="PNC78" s="970"/>
      <c r="PND78" s="970"/>
      <c r="PNE78" s="970" t="s">
        <v>15906</v>
      </c>
      <c r="PNF78" s="970"/>
      <c r="PNG78" s="970"/>
      <c r="PNH78" s="970"/>
      <c r="PNI78" s="970"/>
      <c r="PNJ78" s="970"/>
      <c r="PNK78" s="970"/>
      <c r="PNL78" s="970"/>
      <c r="PNM78" s="970" t="s">
        <v>15906</v>
      </c>
      <c r="PNN78" s="970"/>
      <c r="PNO78" s="970"/>
      <c r="PNP78" s="970"/>
      <c r="PNQ78" s="970"/>
      <c r="PNR78" s="970"/>
      <c r="PNS78" s="970"/>
      <c r="PNT78" s="970"/>
      <c r="PNU78" s="970" t="s">
        <v>15906</v>
      </c>
      <c r="PNV78" s="970"/>
      <c r="PNW78" s="970"/>
      <c r="PNX78" s="970"/>
      <c r="PNY78" s="970"/>
      <c r="PNZ78" s="970"/>
      <c r="POA78" s="970"/>
      <c r="POB78" s="970"/>
      <c r="POC78" s="970" t="s">
        <v>15906</v>
      </c>
      <c r="POD78" s="970"/>
      <c r="POE78" s="970"/>
      <c r="POF78" s="970"/>
      <c r="POG78" s="970"/>
      <c r="POH78" s="970"/>
      <c r="POI78" s="970"/>
      <c r="POJ78" s="970"/>
      <c r="POK78" s="970" t="s">
        <v>15906</v>
      </c>
      <c r="POL78" s="970"/>
      <c r="POM78" s="970"/>
      <c r="PON78" s="970"/>
      <c r="POO78" s="970"/>
      <c r="POP78" s="970"/>
      <c r="POQ78" s="970"/>
      <c r="POR78" s="970"/>
      <c r="POS78" s="970" t="s">
        <v>15906</v>
      </c>
      <c r="POT78" s="970"/>
      <c r="POU78" s="970"/>
      <c r="POV78" s="970"/>
      <c r="POW78" s="970"/>
      <c r="POX78" s="970"/>
      <c r="POY78" s="970"/>
      <c r="POZ78" s="970"/>
      <c r="PPA78" s="970" t="s">
        <v>15906</v>
      </c>
      <c r="PPB78" s="970"/>
      <c r="PPC78" s="970"/>
      <c r="PPD78" s="970"/>
      <c r="PPE78" s="970"/>
      <c r="PPF78" s="970"/>
      <c r="PPG78" s="970"/>
      <c r="PPH78" s="970"/>
      <c r="PPI78" s="970" t="s">
        <v>15906</v>
      </c>
      <c r="PPJ78" s="970"/>
      <c r="PPK78" s="970"/>
      <c r="PPL78" s="970"/>
      <c r="PPM78" s="970"/>
      <c r="PPN78" s="970"/>
      <c r="PPO78" s="970"/>
      <c r="PPP78" s="970"/>
      <c r="PPQ78" s="970" t="s">
        <v>15906</v>
      </c>
      <c r="PPR78" s="970"/>
      <c r="PPS78" s="970"/>
      <c r="PPT78" s="970"/>
      <c r="PPU78" s="970"/>
      <c r="PPV78" s="970"/>
      <c r="PPW78" s="970"/>
      <c r="PPX78" s="970"/>
      <c r="PPY78" s="970" t="s">
        <v>15906</v>
      </c>
      <c r="PPZ78" s="970"/>
      <c r="PQA78" s="970"/>
      <c r="PQB78" s="970"/>
      <c r="PQC78" s="970"/>
      <c r="PQD78" s="970"/>
      <c r="PQE78" s="970"/>
      <c r="PQF78" s="970"/>
      <c r="PQG78" s="970" t="s">
        <v>15906</v>
      </c>
      <c r="PQH78" s="970"/>
      <c r="PQI78" s="970"/>
      <c r="PQJ78" s="970"/>
      <c r="PQK78" s="970"/>
      <c r="PQL78" s="970"/>
      <c r="PQM78" s="970"/>
      <c r="PQN78" s="970"/>
      <c r="PQO78" s="970" t="s">
        <v>15906</v>
      </c>
      <c r="PQP78" s="970"/>
      <c r="PQQ78" s="970"/>
      <c r="PQR78" s="970"/>
      <c r="PQS78" s="970"/>
      <c r="PQT78" s="970"/>
      <c r="PQU78" s="970"/>
      <c r="PQV78" s="970"/>
      <c r="PQW78" s="970" t="s">
        <v>15906</v>
      </c>
      <c r="PQX78" s="970"/>
      <c r="PQY78" s="970"/>
      <c r="PQZ78" s="970"/>
      <c r="PRA78" s="970"/>
      <c r="PRB78" s="970"/>
      <c r="PRC78" s="970"/>
      <c r="PRD78" s="970"/>
      <c r="PRE78" s="970" t="s">
        <v>15906</v>
      </c>
      <c r="PRF78" s="970"/>
      <c r="PRG78" s="970"/>
      <c r="PRH78" s="970"/>
      <c r="PRI78" s="970"/>
      <c r="PRJ78" s="970"/>
      <c r="PRK78" s="970"/>
      <c r="PRL78" s="970"/>
      <c r="PRM78" s="970" t="s">
        <v>15906</v>
      </c>
      <c r="PRN78" s="970"/>
      <c r="PRO78" s="970"/>
      <c r="PRP78" s="970"/>
      <c r="PRQ78" s="970"/>
      <c r="PRR78" s="970"/>
      <c r="PRS78" s="970"/>
      <c r="PRT78" s="970"/>
      <c r="PRU78" s="970" t="s">
        <v>15906</v>
      </c>
      <c r="PRV78" s="970"/>
      <c r="PRW78" s="970"/>
      <c r="PRX78" s="970"/>
      <c r="PRY78" s="970"/>
      <c r="PRZ78" s="970"/>
      <c r="PSA78" s="970"/>
      <c r="PSB78" s="970"/>
      <c r="PSC78" s="970" t="s">
        <v>15906</v>
      </c>
      <c r="PSD78" s="970"/>
      <c r="PSE78" s="970"/>
      <c r="PSF78" s="970"/>
      <c r="PSG78" s="970"/>
      <c r="PSH78" s="970"/>
      <c r="PSI78" s="970"/>
      <c r="PSJ78" s="970"/>
      <c r="PSK78" s="970" t="s">
        <v>15906</v>
      </c>
      <c r="PSL78" s="970"/>
      <c r="PSM78" s="970"/>
      <c r="PSN78" s="970"/>
      <c r="PSO78" s="970"/>
      <c r="PSP78" s="970"/>
      <c r="PSQ78" s="970"/>
      <c r="PSR78" s="970"/>
      <c r="PSS78" s="970" t="s">
        <v>15906</v>
      </c>
      <c r="PST78" s="970"/>
      <c r="PSU78" s="970"/>
      <c r="PSV78" s="970"/>
      <c r="PSW78" s="970"/>
      <c r="PSX78" s="970"/>
      <c r="PSY78" s="970"/>
      <c r="PSZ78" s="970"/>
      <c r="PTA78" s="970" t="s">
        <v>15906</v>
      </c>
      <c r="PTB78" s="970"/>
      <c r="PTC78" s="970"/>
      <c r="PTD78" s="970"/>
      <c r="PTE78" s="970"/>
      <c r="PTF78" s="970"/>
      <c r="PTG78" s="970"/>
      <c r="PTH78" s="970"/>
      <c r="PTI78" s="970" t="s">
        <v>15906</v>
      </c>
      <c r="PTJ78" s="970"/>
      <c r="PTK78" s="970"/>
      <c r="PTL78" s="970"/>
      <c r="PTM78" s="970"/>
      <c r="PTN78" s="970"/>
      <c r="PTO78" s="970"/>
      <c r="PTP78" s="970"/>
      <c r="PTQ78" s="970" t="s">
        <v>15906</v>
      </c>
      <c r="PTR78" s="970"/>
      <c r="PTS78" s="970"/>
      <c r="PTT78" s="970"/>
      <c r="PTU78" s="970"/>
      <c r="PTV78" s="970"/>
      <c r="PTW78" s="970"/>
      <c r="PTX78" s="970"/>
      <c r="PTY78" s="970" t="s">
        <v>15906</v>
      </c>
      <c r="PTZ78" s="970"/>
      <c r="PUA78" s="970"/>
      <c r="PUB78" s="970"/>
      <c r="PUC78" s="970"/>
      <c r="PUD78" s="970"/>
      <c r="PUE78" s="970"/>
      <c r="PUF78" s="970"/>
      <c r="PUG78" s="970" t="s">
        <v>15906</v>
      </c>
      <c r="PUH78" s="970"/>
      <c r="PUI78" s="970"/>
      <c r="PUJ78" s="970"/>
      <c r="PUK78" s="970"/>
      <c r="PUL78" s="970"/>
      <c r="PUM78" s="970"/>
      <c r="PUN78" s="970"/>
      <c r="PUO78" s="970" t="s">
        <v>15906</v>
      </c>
      <c r="PUP78" s="970"/>
      <c r="PUQ78" s="970"/>
      <c r="PUR78" s="970"/>
      <c r="PUS78" s="970"/>
      <c r="PUT78" s="970"/>
      <c r="PUU78" s="970"/>
      <c r="PUV78" s="970"/>
      <c r="PUW78" s="970" t="s">
        <v>15906</v>
      </c>
      <c r="PUX78" s="970"/>
      <c r="PUY78" s="970"/>
      <c r="PUZ78" s="970"/>
      <c r="PVA78" s="970"/>
      <c r="PVB78" s="970"/>
      <c r="PVC78" s="970"/>
      <c r="PVD78" s="970"/>
      <c r="PVE78" s="970" t="s">
        <v>15906</v>
      </c>
      <c r="PVF78" s="970"/>
      <c r="PVG78" s="970"/>
      <c r="PVH78" s="970"/>
      <c r="PVI78" s="970"/>
      <c r="PVJ78" s="970"/>
      <c r="PVK78" s="970"/>
      <c r="PVL78" s="970"/>
      <c r="PVM78" s="970" t="s">
        <v>15906</v>
      </c>
      <c r="PVN78" s="970"/>
      <c r="PVO78" s="970"/>
      <c r="PVP78" s="970"/>
      <c r="PVQ78" s="970"/>
      <c r="PVR78" s="970"/>
      <c r="PVS78" s="970"/>
      <c r="PVT78" s="970"/>
      <c r="PVU78" s="970" t="s">
        <v>15906</v>
      </c>
      <c r="PVV78" s="970"/>
      <c r="PVW78" s="970"/>
      <c r="PVX78" s="970"/>
      <c r="PVY78" s="970"/>
      <c r="PVZ78" s="970"/>
      <c r="PWA78" s="970"/>
      <c r="PWB78" s="970"/>
      <c r="PWC78" s="970" t="s">
        <v>15906</v>
      </c>
      <c r="PWD78" s="970"/>
      <c r="PWE78" s="970"/>
      <c r="PWF78" s="970"/>
      <c r="PWG78" s="970"/>
      <c r="PWH78" s="970"/>
      <c r="PWI78" s="970"/>
      <c r="PWJ78" s="970"/>
      <c r="PWK78" s="970" t="s">
        <v>15906</v>
      </c>
      <c r="PWL78" s="970"/>
      <c r="PWM78" s="970"/>
      <c r="PWN78" s="970"/>
      <c r="PWO78" s="970"/>
      <c r="PWP78" s="970"/>
      <c r="PWQ78" s="970"/>
      <c r="PWR78" s="970"/>
      <c r="PWS78" s="970" t="s">
        <v>15906</v>
      </c>
      <c r="PWT78" s="970"/>
      <c r="PWU78" s="970"/>
      <c r="PWV78" s="970"/>
      <c r="PWW78" s="970"/>
      <c r="PWX78" s="970"/>
      <c r="PWY78" s="970"/>
      <c r="PWZ78" s="970"/>
      <c r="PXA78" s="970" t="s">
        <v>15906</v>
      </c>
      <c r="PXB78" s="970"/>
      <c r="PXC78" s="970"/>
      <c r="PXD78" s="970"/>
      <c r="PXE78" s="970"/>
      <c r="PXF78" s="970"/>
      <c r="PXG78" s="970"/>
      <c r="PXH78" s="970"/>
      <c r="PXI78" s="970" t="s">
        <v>15906</v>
      </c>
      <c r="PXJ78" s="970"/>
      <c r="PXK78" s="970"/>
      <c r="PXL78" s="970"/>
      <c r="PXM78" s="970"/>
      <c r="PXN78" s="970"/>
      <c r="PXO78" s="970"/>
      <c r="PXP78" s="970"/>
      <c r="PXQ78" s="970" t="s">
        <v>15906</v>
      </c>
      <c r="PXR78" s="970"/>
      <c r="PXS78" s="970"/>
      <c r="PXT78" s="970"/>
      <c r="PXU78" s="970"/>
      <c r="PXV78" s="970"/>
      <c r="PXW78" s="970"/>
      <c r="PXX78" s="970"/>
      <c r="PXY78" s="970" t="s">
        <v>15906</v>
      </c>
      <c r="PXZ78" s="970"/>
      <c r="PYA78" s="970"/>
      <c r="PYB78" s="970"/>
      <c r="PYC78" s="970"/>
      <c r="PYD78" s="970"/>
      <c r="PYE78" s="970"/>
      <c r="PYF78" s="970"/>
      <c r="PYG78" s="970" t="s">
        <v>15906</v>
      </c>
      <c r="PYH78" s="970"/>
      <c r="PYI78" s="970"/>
      <c r="PYJ78" s="970"/>
      <c r="PYK78" s="970"/>
      <c r="PYL78" s="970"/>
      <c r="PYM78" s="970"/>
      <c r="PYN78" s="970"/>
      <c r="PYO78" s="970" t="s">
        <v>15906</v>
      </c>
      <c r="PYP78" s="970"/>
      <c r="PYQ78" s="970"/>
      <c r="PYR78" s="970"/>
      <c r="PYS78" s="970"/>
      <c r="PYT78" s="970"/>
      <c r="PYU78" s="970"/>
      <c r="PYV78" s="970"/>
      <c r="PYW78" s="970" t="s">
        <v>15906</v>
      </c>
      <c r="PYX78" s="970"/>
      <c r="PYY78" s="970"/>
      <c r="PYZ78" s="970"/>
      <c r="PZA78" s="970"/>
      <c r="PZB78" s="970"/>
      <c r="PZC78" s="970"/>
      <c r="PZD78" s="970"/>
      <c r="PZE78" s="970" t="s">
        <v>15906</v>
      </c>
      <c r="PZF78" s="970"/>
      <c r="PZG78" s="970"/>
      <c r="PZH78" s="970"/>
      <c r="PZI78" s="970"/>
      <c r="PZJ78" s="970"/>
      <c r="PZK78" s="970"/>
      <c r="PZL78" s="970"/>
      <c r="PZM78" s="970" t="s">
        <v>15906</v>
      </c>
      <c r="PZN78" s="970"/>
      <c r="PZO78" s="970"/>
      <c r="PZP78" s="970"/>
      <c r="PZQ78" s="970"/>
      <c r="PZR78" s="970"/>
      <c r="PZS78" s="970"/>
      <c r="PZT78" s="970"/>
      <c r="PZU78" s="970" t="s">
        <v>15906</v>
      </c>
      <c r="PZV78" s="970"/>
      <c r="PZW78" s="970"/>
      <c r="PZX78" s="970"/>
      <c r="PZY78" s="970"/>
      <c r="PZZ78" s="970"/>
      <c r="QAA78" s="970"/>
      <c r="QAB78" s="970"/>
      <c r="QAC78" s="970" t="s">
        <v>15906</v>
      </c>
      <c r="QAD78" s="970"/>
      <c r="QAE78" s="970"/>
      <c r="QAF78" s="970"/>
      <c r="QAG78" s="970"/>
      <c r="QAH78" s="970"/>
      <c r="QAI78" s="970"/>
      <c r="QAJ78" s="970"/>
      <c r="QAK78" s="970" t="s">
        <v>15906</v>
      </c>
      <c r="QAL78" s="970"/>
      <c r="QAM78" s="970"/>
      <c r="QAN78" s="970"/>
      <c r="QAO78" s="970"/>
      <c r="QAP78" s="970"/>
      <c r="QAQ78" s="970"/>
      <c r="QAR78" s="970"/>
      <c r="QAS78" s="970" t="s">
        <v>15906</v>
      </c>
      <c r="QAT78" s="970"/>
      <c r="QAU78" s="970"/>
      <c r="QAV78" s="970"/>
      <c r="QAW78" s="970"/>
      <c r="QAX78" s="970"/>
      <c r="QAY78" s="970"/>
      <c r="QAZ78" s="970"/>
      <c r="QBA78" s="970" t="s">
        <v>15906</v>
      </c>
      <c r="QBB78" s="970"/>
      <c r="QBC78" s="970"/>
      <c r="QBD78" s="970"/>
      <c r="QBE78" s="970"/>
      <c r="QBF78" s="970"/>
      <c r="QBG78" s="970"/>
      <c r="QBH78" s="970"/>
      <c r="QBI78" s="970" t="s">
        <v>15906</v>
      </c>
      <c r="QBJ78" s="970"/>
      <c r="QBK78" s="970"/>
      <c r="QBL78" s="970"/>
      <c r="QBM78" s="970"/>
      <c r="QBN78" s="970"/>
      <c r="QBO78" s="970"/>
      <c r="QBP78" s="970"/>
      <c r="QBQ78" s="970" t="s">
        <v>15906</v>
      </c>
      <c r="QBR78" s="970"/>
      <c r="QBS78" s="970"/>
      <c r="QBT78" s="970"/>
      <c r="QBU78" s="970"/>
      <c r="QBV78" s="970"/>
      <c r="QBW78" s="970"/>
      <c r="QBX78" s="970"/>
      <c r="QBY78" s="970" t="s">
        <v>15906</v>
      </c>
      <c r="QBZ78" s="970"/>
      <c r="QCA78" s="970"/>
      <c r="QCB78" s="970"/>
      <c r="QCC78" s="970"/>
      <c r="QCD78" s="970"/>
      <c r="QCE78" s="970"/>
      <c r="QCF78" s="970"/>
      <c r="QCG78" s="970" t="s">
        <v>15906</v>
      </c>
      <c r="QCH78" s="970"/>
      <c r="QCI78" s="970"/>
      <c r="QCJ78" s="970"/>
      <c r="QCK78" s="970"/>
      <c r="QCL78" s="970"/>
      <c r="QCM78" s="970"/>
      <c r="QCN78" s="970"/>
      <c r="QCO78" s="970" t="s">
        <v>15906</v>
      </c>
      <c r="QCP78" s="970"/>
      <c r="QCQ78" s="970"/>
      <c r="QCR78" s="970"/>
      <c r="QCS78" s="970"/>
      <c r="QCT78" s="970"/>
      <c r="QCU78" s="970"/>
      <c r="QCV78" s="970"/>
      <c r="QCW78" s="970" t="s">
        <v>15906</v>
      </c>
      <c r="QCX78" s="970"/>
      <c r="QCY78" s="970"/>
      <c r="QCZ78" s="970"/>
      <c r="QDA78" s="970"/>
      <c r="QDB78" s="970"/>
      <c r="QDC78" s="970"/>
      <c r="QDD78" s="970"/>
      <c r="QDE78" s="970" t="s">
        <v>15906</v>
      </c>
      <c r="QDF78" s="970"/>
      <c r="QDG78" s="970"/>
      <c r="QDH78" s="970"/>
      <c r="QDI78" s="970"/>
      <c r="QDJ78" s="970"/>
      <c r="QDK78" s="970"/>
      <c r="QDL78" s="970"/>
      <c r="QDM78" s="970" t="s">
        <v>15906</v>
      </c>
      <c r="QDN78" s="970"/>
      <c r="QDO78" s="970"/>
      <c r="QDP78" s="970"/>
      <c r="QDQ78" s="970"/>
      <c r="QDR78" s="970"/>
      <c r="QDS78" s="970"/>
      <c r="QDT78" s="970"/>
      <c r="QDU78" s="970" t="s">
        <v>15906</v>
      </c>
      <c r="QDV78" s="970"/>
      <c r="QDW78" s="970"/>
      <c r="QDX78" s="970"/>
      <c r="QDY78" s="970"/>
      <c r="QDZ78" s="970"/>
      <c r="QEA78" s="970"/>
      <c r="QEB78" s="970"/>
      <c r="QEC78" s="970" t="s">
        <v>15906</v>
      </c>
      <c r="QED78" s="970"/>
      <c r="QEE78" s="970"/>
      <c r="QEF78" s="970"/>
      <c r="QEG78" s="970"/>
      <c r="QEH78" s="970"/>
      <c r="QEI78" s="970"/>
      <c r="QEJ78" s="970"/>
      <c r="QEK78" s="970" t="s">
        <v>15906</v>
      </c>
      <c r="QEL78" s="970"/>
      <c r="QEM78" s="970"/>
      <c r="QEN78" s="970"/>
      <c r="QEO78" s="970"/>
      <c r="QEP78" s="970"/>
      <c r="QEQ78" s="970"/>
      <c r="QER78" s="970"/>
      <c r="QES78" s="970" t="s">
        <v>15906</v>
      </c>
      <c r="QET78" s="970"/>
      <c r="QEU78" s="970"/>
      <c r="QEV78" s="970"/>
      <c r="QEW78" s="970"/>
      <c r="QEX78" s="970"/>
      <c r="QEY78" s="970"/>
      <c r="QEZ78" s="970"/>
      <c r="QFA78" s="970" t="s">
        <v>15906</v>
      </c>
      <c r="QFB78" s="970"/>
      <c r="QFC78" s="970"/>
      <c r="QFD78" s="970"/>
      <c r="QFE78" s="970"/>
      <c r="QFF78" s="970"/>
      <c r="QFG78" s="970"/>
      <c r="QFH78" s="970"/>
      <c r="QFI78" s="970" t="s">
        <v>15906</v>
      </c>
      <c r="QFJ78" s="970"/>
      <c r="QFK78" s="970"/>
      <c r="QFL78" s="970"/>
      <c r="QFM78" s="970"/>
      <c r="QFN78" s="970"/>
      <c r="QFO78" s="970"/>
      <c r="QFP78" s="970"/>
      <c r="QFQ78" s="970" t="s">
        <v>15906</v>
      </c>
      <c r="QFR78" s="970"/>
      <c r="QFS78" s="970"/>
      <c r="QFT78" s="970"/>
      <c r="QFU78" s="970"/>
      <c r="QFV78" s="970"/>
      <c r="QFW78" s="970"/>
      <c r="QFX78" s="970"/>
      <c r="QFY78" s="970" t="s">
        <v>15906</v>
      </c>
      <c r="QFZ78" s="970"/>
      <c r="QGA78" s="970"/>
      <c r="QGB78" s="970"/>
      <c r="QGC78" s="970"/>
      <c r="QGD78" s="970"/>
      <c r="QGE78" s="970"/>
      <c r="QGF78" s="970"/>
      <c r="QGG78" s="970" t="s">
        <v>15906</v>
      </c>
      <c r="QGH78" s="970"/>
      <c r="QGI78" s="970"/>
      <c r="QGJ78" s="970"/>
      <c r="QGK78" s="970"/>
      <c r="QGL78" s="970"/>
      <c r="QGM78" s="970"/>
      <c r="QGN78" s="970"/>
      <c r="QGO78" s="970" t="s">
        <v>15906</v>
      </c>
      <c r="QGP78" s="970"/>
      <c r="QGQ78" s="970"/>
      <c r="QGR78" s="970"/>
      <c r="QGS78" s="970"/>
      <c r="QGT78" s="970"/>
      <c r="QGU78" s="970"/>
      <c r="QGV78" s="970"/>
      <c r="QGW78" s="970" t="s">
        <v>15906</v>
      </c>
      <c r="QGX78" s="970"/>
      <c r="QGY78" s="970"/>
      <c r="QGZ78" s="970"/>
      <c r="QHA78" s="970"/>
      <c r="QHB78" s="970"/>
      <c r="QHC78" s="970"/>
      <c r="QHD78" s="970"/>
      <c r="QHE78" s="970" t="s">
        <v>15906</v>
      </c>
      <c r="QHF78" s="970"/>
      <c r="QHG78" s="970"/>
      <c r="QHH78" s="970"/>
      <c r="QHI78" s="970"/>
      <c r="QHJ78" s="970"/>
      <c r="QHK78" s="970"/>
      <c r="QHL78" s="970"/>
      <c r="QHM78" s="970" t="s">
        <v>15906</v>
      </c>
      <c r="QHN78" s="970"/>
      <c r="QHO78" s="970"/>
      <c r="QHP78" s="970"/>
      <c r="QHQ78" s="970"/>
      <c r="QHR78" s="970"/>
      <c r="QHS78" s="970"/>
      <c r="QHT78" s="970"/>
      <c r="QHU78" s="970" t="s">
        <v>15906</v>
      </c>
      <c r="QHV78" s="970"/>
      <c r="QHW78" s="970"/>
      <c r="QHX78" s="970"/>
      <c r="QHY78" s="970"/>
      <c r="QHZ78" s="970"/>
      <c r="QIA78" s="970"/>
      <c r="QIB78" s="970"/>
      <c r="QIC78" s="970" t="s">
        <v>15906</v>
      </c>
      <c r="QID78" s="970"/>
      <c r="QIE78" s="970"/>
      <c r="QIF78" s="970"/>
      <c r="QIG78" s="970"/>
      <c r="QIH78" s="970"/>
      <c r="QII78" s="970"/>
      <c r="QIJ78" s="970"/>
      <c r="QIK78" s="970" t="s">
        <v>15906</v>
      </c>
      <c r="QIL78" s="970"/>
      <c r="QIM78" s="970"/>
      <c r="QIN78" s="970"/>
      <c r="QIO78" s="970"/>
      <c r="QIP78" s="970"/>
      <c r="QIQ78" s="970"/>
      <c r="QIR78" s="970"/>
      <c r="QIS78" s="970" t="s">
        <v>15906</v>
      </c>
      <c r="QIT78" s="970"/>
      <c r="QIU78" s="970"/>
      <c r="QIV78" s="970"/>
      <c r="QIW78" s="970"/>
      <c r="QIX78" s="970"/>
      <c r="QIY78" s="970"/>
      <c r="QIZ78" s="970"/>
      <c r="QJA78" s="970" t="s">
        <v>15906</v>
      </c>
      <c r="QJB78" s="970"/>
      <c r="QJC78" s="970"/>
      <c r="QJD78" s="970"/>
      <c r="QJE78" s="970"/>
      <c r="QJF78" s="970"/>
      <c r="QJG78" s="970"/>
      <c r="QJH78" s="970"/>
      <c r="QJI78" s="970" t="s">
        <v>15906</v>
      </c>
      <c r="QJJ78" s="970"/>
      <c r="QJK78" s="970"/>
      <c r="QJL78" s="970"/>
      <c r="QJM78" s="970"/>
      <c r="QJN78" s="970"/>
      <c r="QJO78" s="970"/>
      <c r="QJP78" s="970"/>
      <c r="QJQ78" s="970" t="s">
        <v>15906</v>
      </c>
      <c r="QJR78" s="970"/>
      <c r="QJS78" s="970"/>
      <c r="QJT78" s="970"/>
      <c r="QJU78" s="970"/>
      <c r="QJV78" s="970"/>
      <c r="QJW78" s="970"/>
      <c r="QJX78" s="970"/>
      <c r="QJY78" s="970" t="s">
        <v>15906</v>
      </c>
      <c r="QJZ78" s="970"/>
      <c r="QKA78" s="970"/>
      <c r="QKB78" s="970"/>
      <c r="QKC78" s="970"/>
      <c r="QKD78" s="970"/>
      <c r="QKE78" s="970"/>
      <c r="QKF78" s="970"/>
      <c r="QKG78" s="970" t="s">
        <v>15906</v>
      </c>
      <c r="QKH78" s="970"/>
      <c r="QKI78" s="970"/>
      <c r="QKJ78" s="970"/>
      <c r="QKK78" s="970"/>
      <c r="QKL78" s="970"/>
      <c r="QKM78" s="970"/>
      <c r="QKN78" s="970"/>
      <c r="QKO78" s="970" t="s">
        <v>15906</v>
      </c>
      <c r="QKP78" s="970"/>
      <c r="QKQ78" s="970"/>
      <c r="QKR78" s="970"/>
      <c r="QKS78" s="970"/>
      <c r="QKT78" s="970"/>
      <c r="QKU78" s="970"/>
      <c r="QKV78" s="970"/>
      <c r="QKW78" s="970" t="s">
        <v>15906</v>
      </c>
      <c r="QKX78" s="970"/>
      <c r="QKY78" s="970"/>
      <c r="QKZ78" s="970"/>
      <c r="QLA78" s="970"/>
      <c r="QLB78" s="970"/>
      <c r="QLC78" s="970"/>
      <c r="QLD78" s="970"/>
      <c r="QLE78" s="970" t="s">
        <v>15906</v>
      </c>
      <c r="QLF78" s="970"/>
      <c r="QLG78" s="970"/>
      <c r="QLH78" s="970"/>
      <c r="QLI78" s="970"/>
      <c r="QLJ78" s="970"/>
      <c r="QLK78" s="970"/>
      <c r="QLL78" s="970"/>
      <c r="QLM78" s="970" t="s">
        <v>15906</v>
      </c>
      <c r="QLN78" s="970"/>
      <c r="QLO78" s="970"/>
      <c r="QLP78" s="970"/>
      <c r="QLQ78" s="970"/>
      <c r="QLR78" s="970"/>
      <c r="QLS78" s="970"/>
      <c r="QLT78" s="970"/>
      <c r="QLU78" s="970" t="s">
        <v>15906</v>
      </c>
      <c r="QLV78" s="970"/>
      <c r="QLW78" s="970"/>
      <c r="QLX78" s="970"/>
      <c r="QLY78" s="970"/>
      <c r="QLZ78" s="970"/>
      <c r="QMA78" s="970"/>
      <c r="QMB78" s="970"/>
      <c r="QMC78" s="970" t="s">
        <v>15906</v>
      </c>
      <c r="QMD78" s="970"/>
      <c r="QME78" s="970"/>
      <c r="QMF78" s="970"/>
      <c r="QMG78" s="970"/>
      <c r="QMH78" s="970"/>
      <c r="QMI78" s="970"/>
      <c r="QMJ78" s="970"/>
      <c r="QMK78" s="970" t="s">
        <v>15906</v>
      </c>
      <c r="QML78" s="970"/>
      <c r="QMM78" s="970"/>
      <c r="QMN78" s="970"/>
      <c r="QMO78" s="970"/>
      <c r="QMP78" s="970"/>
      <c r="QMQ78" s="970"/>
      <c r="QMR78" s="970"/>
      <c r="QMS78" s="970" t="s">
        <v>15906</v>
      </c>
      <c r="QMT78" s="970"/>
      <c r="QMU78" s="970"/>
      <c r="QMV78" s="970"/>
      <c r="QMW78" s="970"/>
      <c r="QMX78" s="970"/>
      <c r="QMY78" s="970"/>
      <c r="QMZ78" s="970"/>
      <c r="QNA78" s="970" t="s">
        <v>15906</v>
      </c>
      <c r="QNB78" s="970"/>
      <c r="QNC78" s="970"/>
      <c r="QND78" s="970"/>
      <c r="QNE78" s="970"/>
      <c r="QNF78" s="970"/>
      <c r="QNG78" s="970"/>
      <c r="QNH78" s="970"/>
      <c r="QNI78" s="970" t="s">
        <v>15906</v>
      </c>
      <c r="QNJ78" s="970"/>
      <c r="QNK78" s="970"/>
      <c r="QNL78" s="970"/>
      <c r="QNM78" s="970"/>
      <c r="QNN78" s="970"/>
      <c r="QNO78" s="970"/>
      <c r="QNP78" s="970"/>
      <c r="QNQ78" s="970" t="s">
        <v>15906</v>
      </c>
      <c r="QNR78" s="970"/>
      <c r="QNS78" s="970"/>
      <c r="QNT78" s="970"/>
      <c r="QNU78" s="970"/>
      <c r="QNV78" s="970"/>
      <c r="QNW78" s="970"/>
      <c r="QNX78" s="970"/>
      <c r="QNY78" s="970" t="s">
        <v>15906</v>
      </c>
      <c r="QNZ78" s="970"/>
      <c r="QOA78" s="970"/>
      <c r="QOB78" s="970"/>
      <c r="QOC78" s="970"/>
      <c r="QOD78" s="970"/>
      <c r="QOE78" s="970"/>
      <c r="QOF78" s="970"/>
      <c r="QOG78" s="970" t="s">
        <v>15906</v>
      </c>
      <c r="QOH78" s="970"/>
      <c r="QOI78" s="970"/>
      <c r="QOJ78" s="970"/>
      <c r="QOK78" s="970"/>
      <c r="QOL78" s="970"/>
      <c r="QOM78" s="970"/>
      <c r="QON78" s="970"/>
      <c r="QOO78" s="970" t="s">
        <v>15906</v>
      </c>
      <c r="QOP78" s="970"/>
      <c r="QOQ78" s="970"/>
      <c r="QOR78" s="970"/>
      <c r="QOS78" s="970"/>
      <c r="QOT78" s="970"/>
      <c r="QOU78" s="970"/>
      <c r="QOV78" s="970"/>
      <c r="QOW78" s="970" t="s">
        <v>15906</v>
      </c>
      <c r="QOX78" s="970"/>
      <c r="QOY78" s="970"/>
      <c r="QOZ78" s="970"/>
      <c r="QPA78" s="970"/>
      <c r="QPB78" s="970"/>
      <c r="QPC78" s="970"/>
      <c r="QPD78" s="970"/>
      <c r="QPE78" s="970" t="s">
        <v>15906</v>
      </c>
      <c r="QPF78" s="970"/>
      <c r="QPG78" s="970"/>
      <c r="QPH78" s="970"/>
      <c r="QPI78" s="970"/>
      <c r="QPJ78" s="970"/>
      <c r="QPK78" s="970"/>
      <c r="QPL78" s="970"/>
      <c r="QPM78" s="970" t="s">
        <v>15906</v>
      </c>
      <c r="QPN78" s="970"/>
      <c r="QPO78" s="970"/>
      <c r="QPP78" s="970"/>
      <c r="QPQ78" s="970"/>
      <c r="QPR78" s="970"/>
      <c r="QPS78" s="970"/>
      <c r="QPT78" s="970"/>
      <c r="QPU78" s="970" t="s">
        <v>15906</v>
      </c>
      <c r="QPV78" s="970"/>
      <c r="QPW78" s="970"/>
      <c r="QPX78" s="970"/>
      <c r="QPY78" s="970"/>
      <c r="QPZ78" s="970"/>
      <c r="QQA78" s="970"/>
      <c r="QQB78" s="970"/>
      <c r="QQC78" s="970" t="s">
        <v>15906</v>
      </c>
      <c r="QQD78" s="970"/>
      <c r="QQE78" s="970"/>
      <c r="QQF78" s="970"/>
      <c r="QQG78" s="970"/>
      <c r="QQH78" s="970"/>
      <c r="QQI78" s="970"/>
      <c r="QQJ78" s="970"/>
      <c r="QQK78" s="970" t="s">
        <v>15906</v>
      </c>
      <c r="QQL78" s="970"/>
      <c r="QQM78" s="970"/>
      <c r="QQN78" s="970"/>
      <c r="QQO78" s="970"/>
      <c r="QQP78" s="970"/>
      <c r="QQQ78" s="970"/>
      <c r="QQR78" s="970"/>
      <c r="QQS78" s="970" t="s">
        <v>15906</v>
      </c>
      <c r="QQT78" s="970"/>
      <c r="QQU78" s="970"/>
      <c r="QQV78" s="970"/>
      <c r="QQW78" s="970"/>
      <c r="QQX78" s="970"/>
      <c r="QQY78" s="970"/>
      <c r="QQZ78" s="970"/>
      <c r="QRA78" s="970" t="s">
        <v>15906</v>
      </c>
      <c r="QRB78" s="970"/>
      <c r="QRC78" s="970"/>
      <c r="QRD78" s="970"/>
      <c r="QRE78" s="970"/>
      <c r="QRF78" s="970"/>
      <c r="QRG78" s="970"/>
      <c r="QRH78" s="970"/>
      <c r="QRI78" s="970" t="s">
        <v>15906</v>
      </c>
      <c r="QRJ78" s="970"/>
      <c r="QRK78" s="970"/>
      <c r="QRL78" s="970"/>
      <c r="QRM78" s="970"/>
      <c r="QRN78" s="970"/>
      <c r="QRO78" s="970"/>
      <c r="QRP78" s="970"/>
      <c r="QRQ78" s="970" t="s">
        <v>15906</v>
      </c>
      <c r="QRR78" s="970"/>
      <c r="QRS78" s="970"/>
      <c r="QRT78" s="970"/>
      <c r="QRU78" s="970"/>
      <c r="QRV78" s="970"/>
      <c r="QRW78" s="970"/>
      <c r="QRX78" s="970"/>
      <c r="QRY78" s="970" t="s">
        <v>15906</v>
      </c>
      <c r="QRZ78" s="970"/>
      <c r="QSA78" s="970"/>
      <c r="QSB78" s="970"/>
      <c r="QSC78" s="970"/>
      <c r="QSD78" s="970"/>
      <c r="QSE78" s="970"/>
      <c r="QSF78" s="970"/>
      <c r="QSG78" s="970" t="s">
        <v>15906</v>
      </c>
      <c r="QSH78" s="970"/>
      <c r="QSI78" s="970"/>
      <c r="QSJ78" s="970"/>
      <c r="QSK78" s="970"/>
      <c r="QSL78" s="970"/>
      <c r="QSM78" s="970"/>
      <c r="QSN78" s="970"/>
      <c r="QSO78" s="970" t="s">
        <v>15906</v>
      </c>
      <c r="QSP78" s="970"/>
      <c r="QSQ78" s="970"/>
      <c r="QSR78" s="970"/>
      <c r="QSS78" s="970"/>
      <c r="QST78" s="970"/>
      <c r="QSU78" s="970"/>
      <c r="QSV78" s="970"/>
      <c r="QSW78" s="970" t="s">
        <v>15906</v>
      </c>
      <c r="QSX78" s="970"/>
      <c r="QSY78" s="970"/>
      <c r="QSZ78" s="970"/>
      <c r="QTA78" s="970"/>
      <c r="QTB78" s="970"/>
      <c r="QTC78" s="970"/>
      <c r="QTD78" s="970"/>
      <c r="QTE78" s="970" t="s">
        <v>15906</v>
      </c>
      <c r="QTF78" s="970"/>
      <c r="QTG78" s="970"/>
      <c r="QTH78" s="970"/>
      <c r="QTI78" s="970"/>
      <c r="QTJ78" s="970"/>
      <c r="QTK78" s="970"/>
      <c r="QTL78" s="970"/>
      <c r="QTM78" s="970" t="s">
        <v>15906</v>
      </c>
      <c r="QTN78" s="970"/>
      <c r="QTO78" s="970"/>
      <c r="QTP78" s="970"/>
      <c r="QTQ78" s="970"/>
      <c r="QTR78" s="970"/>
      <c r="QTS78" s="970"/>
      <c r="QTT78" s="970"/>
      <c r="QTU78" s="970" t="s">
        <v>15906</v>
      </c>
      <c r="QTV78" s="970"/>
      <c r="QTW78" s="970"/>
      <c r="QTX78" s="970"/>
      <c r="QTY78" s="970"/>
      <c r="QTZ78" s="970"/>
      <c r="QUA78" s="970"/>
      <c r="QUB78" s="970"/>
      <c r="QUC78" s="970" t="s">
        <v>15906</v>
      </c>
      <c r="QUD78" s="970"/>
      <c r="QUE78" s="970"/>
      <c r="QUF78" s="970"/>
      <c r="QUG78" s="970"/>
      <c r="QUH78" s="970"/>
      <c r="QUI78" s="970"/>
      <c r="QUJ78" s="970"/>
      <c r="QUK78" s="970" t="s">
        <v>15906</v>
      </c>
      <c r="QUL78" s="970"/>
      <c r="QUM78" s="970"/>
      <c r="QUN78" s="970"/>
      <c r="QUO78" s="970"/>
      <c r="QUP78" s="970"/>
      <c r="QUQ78" s="970"/>
      <c r="QUR78" s="970"/>
      <c r="QUS78" s="970" t="s">
        <v>15906</v>
      </c>
      <c r="QUT78" s="970"/>
      <c r="QUU78" s="970"/>
      <c r="QUV78" s="970"/>
      <c r="QUW78" s="970"/>
      <c r="QUX78" s="970"/>
      <c r="QUY78" s="970"/>
      <c r="QUZ78" s="970"/>
      <c r="QVA78" s="970" t="s">
        <v>15906</v>
      </c>
      <c r="QVB78" s="970"/>
      <c r="QVC78" s="970"/>
      <c r="QVD78" s="970"/>
      <c r="QVE78" s="970"/>
      <c r="QVF78" s="970"/>
      <c r="QVG78" s="970"/>
      <c r="QVH78" s="970"/>
      <c r="QVI78" s="970" t="s">
        <v>15906</v>
      </c>
      <c r="QVJ78" s="970"/>
      <c r="QVK78" s="970"/>
      <c r="QVL78" s="970"/>
      <c r="QVM78" s="970"/>
      <c r="QVN78" s="970"/>
      <c r="QVO78" s="970"/>
      <c r="QVP78" s="970"/>
      <c r="QVQ78" s="970" t="s">
        <v>15906</v>
      </c>
      <c r="QVR78" s="970"/>
      <c r="QVS78" s="970"/>
      <c r="QVT78" s="970"/>
      <c r="QVU78" s="970"/>
      <c r="QVV78" s="970"/>
      <c r="QVW78" s="970"/>
      <c r="QVX78" s="970"/>
      <c r="QVY78" s="970" t="s">
        <v>15906</v>
      </c>
      <c r="QVZ78" s="970"/>
      <c r="QWA78" s="970"/>
      <c r="QWB78" s="970"/>
      <c r="QWC78" s="970"/>
      <c r="QWD78" s="970"/>
      <c r="QWE78" s="970"/>
      <c r="QWF78" s="970"/>
      <c r="QWG78" s="970" t="s">
        <v>15906</v>
      </c>
      <c r="QWH78" s="970"/>
      <c r="QWI78" s="970"/>
      <c r="QWJ78" s="970"/>
      <c r="QWK78" s="970"/>
      <c r="QWL78" s="970"/>
      <c r="QWM78" s="970"/>
      <c r="QWN78" s="970"/>
      <c r="QWO78" s="970" t="s">
        <v>15906</v>
      </c>
      <c r="QWP78" s="970"/>
      <c r="QWQ78" s="970"/>
      <c r="QWR78" s="970"/>
      <c r="QWS78" s="970"/>
      <c r="QWT78" s="970"/>
      <c r="QWU78" s="970"/>
      <c r="QWV78" s="970"/>
      <c r="QWW78" s="970" t="s">
        <v>15906</v>
      </c>
      <c r="QWX78" s="970"/>
      <c r="QWY78" s="970"/>
      <c r="QWZ78" s="970"/>
      <c r="QXA78" s="970"/>
      <c r="QXB78" s="970"/>
      <c r="QXC78" s="970"/>
      <c r="QXD78" s="970"/>
      <c r="QXE78" s="970" t="s">
        <v>15906</v>
      </c>
      <c r="QXF78" s="970"/>
      <c r="QXG78" s="970"/>
      <c r="QXH78" s="970"/>
      <c r="QXI78" s="970"/>
      <c r="QXJ78" s="970"/>
      <c r="QXK78" s="970"/>
      <c r="QXL78" s="970"/>
      <c r="QXM78" s="970" t="s">
        <v>15906</v>
      </c>
      <c r="QXN78" s="970"/>
      <c r="QXO78" s="970"/>
      <c r="QXP78" s="970"/>
      <c r="QXQ78" s="970"/>
      <c r="QXR78" s="970"/>
      <c r="QXS78" s="970"/>
      <c r="QXT78" s="970"/>
      <c r="QXU78" s="970" t="s">
        <v>15906</v>
      </c>
      <c r="QXV78" s="970"/>
      <c r="QXW78" s="970"/>
      <c r="QXX78" s="970"/>
      <c r="QXY78" s="970"/>
      <c r="QXZ78" s="970"/>
      <c r="QYA78" s="970"/>
      <c r="QYB78" s="970"/>
      <c r="QYC78" s="970" t="s">
        <v>15906</v>
      </c>
      <c r="QYD78" s="970"/>
      <c r="QYE78" s="970"/>
      <c r="QYF78" s="970"/>
      <c r="QYG78" s="970"/>
      <c r="QYH78" s="970"/>
      <c r="QYI78" s="970"/>
      <c r="QYJ78" s="970"/>
      <c r="QYK78" s="970" t="s">
        <v>15906</v>
      </c>
      <c r="QYL78" s="970"/>
      <c r="QYM78" s="970"/>
      <c r="QYN78" s="970"/>
      <c r="QYO78" s="970"/>
      <c r="QYP78" s="970"/>
      <c r="QYQ78" s="970"/>
      <c r="QYR78" s="970"/>
      <c r="QYS78" s="970" t="s">
        <v>15906</v>
      </c>
      <c r="QYT78" s="970"/>
      <c r="QYU78" s="970"/>
      <c r="QYV78" s="970"/>
      <c r="QYW78" s="970"/>
      <c r="QYX78" s="970"/>
      <c r="QYY78" s="970"/>
      <c r="QYZ78" s="970"/>
      <c r="QZA78" s="970" t="s">
        <v>15906</v>
      </c>
      <c r="QZB78" s="970"/>
      <c r="QZC78" s="970"/>
      <c r="QZD78" s="970"/>
      <c r="QZE78" s="970"/>
      <c r="QZF78" s="970"/>
      <c r="QZG78" s="970"/>
      <c r="QZH78" s="970"/>
      <c r="QZI78" s="970" t="s">
        <v>15906</v>
      </c>
      <c r="QZJ78" s="970"/>
      <c r="QZK78" s="970"/>
      <c r="QZL78" s="970"/>
      <c r="QZM78" s="970"/>
      <c r="QZN78" s="970"/>
      <c r="QZO78" s="970"/>
      <c r="QZP78" s="970"/>
      <c r="QZQ78" s="970" t="s">
        <v>15906</v>
      </c>
      <c r="QZR78" s="970"/>
      <c r="QZS78" s="970"/>
      <c r="QZT78" s="970"/>
      <c r="QZU78" s="970"/>
      <c r="QZV78" s="970"/>
      <c r="QZW78" s="970"/>
      <c r="QZX78" s="970"/>
      <c r="QZY78" s="970" t="s">
        <v>15906</v>
      </c>
      <c r="QZZ78" s="970"/>
      <c r="RAA78" s="970"/>
      <c r="RAB78" s="970"/>
      <c r="RAC78" s="970"/>
      <c r="RAD78" s="970"/>
      <c r="RAE78" s="970"/>
      <c r="RAF78" s="970"/>
      <c r="RAG78" s="970" t="s">
        <v>15906</v>
      </c>
      <c r="RAH78" s="970"/>
      <c r="RAI78" s="970"/>
      <c r="RAJ78" s="970"/>
      <c r="RAK78" s="970"/>
      <c r="RAL78" s="970"/>
      <c r="RAM78" s="970"/>
      <c r="RAN78" s="970"/>
      <c r="RAO78" s="970" t="s">
        <v>15906</v>
      </c>
      <c r="RAP78" s="970"/>
      <c r="RAQ78" s="970"/>
      <c r="RAR78" s="970"/>
      <c r="RAS78" s="970"/>
      <c r="RAT78" s="970"/>
      <c r="RAU78" s="970"/>
      <c r="RAV78" s="970"/>
      <c r="RAW78" s="970" t="s">
        <v>15906</v>
      </c>
      <c r="RAX78" s="970"/>
      <c r="RAY78" s="970"/>
      <c r="RAZ78" s="970"/>
      <c r="RBA78" s="970"/>
      <c r="RBB78" s="970"/>
      <c r="RBC78" s="970"/>
      <c r="RBD78" s="970"/>
      <c r="RBE78" s="970" t="s">
        <v>15906</v>
      </c>
      <c r="RBF78" s="970"/>
      <c r="RBG78" s="970"/>
      <c r="RBH78" s="970"/>
      <c r="RBI78" s="970"/>
      <c r="RBJ78" s="970"/>
      <c r="RBK78" s="970"/>
      <c r="RBL78" s="970"/>
      <c r="RBM78" s="970" t="s">
        <v>15906</v>
      </c>
      <c r="RBN78" s="970"/>
      <c r="RBO78" s="970"/>
      <c r="RBP78" s="970"/>
      <c r="RBQ78" s="970"/>
      <c r="RBR78" s="970"/>
      <c r="RBS78" s="970"/>
      <c r="RBT78" s="970"/>
      <c r="RBU78" s="970" t="s">
        <v>15906</v>
      </c>
      <c r="RBV78" s="970"/>
      <c r="RBW78" s="970"/>
      <c r="RBX78" s="970"/>
      <c r="RBY78" s="970"/>
      <c r="RBZ78" s="970"/>
      <c r="RCA78" s="970"/>
      <c r="RCB78" s="970"/>
      <c r="RCC78" s="970" t="s">
        <v>15906</v>
      </c>
      <c r="RCD78" s="970"/>
      <c r="RCE78" s="970"/>
      <c r="RCF78" s="970"/>
      <c r="RCG78" s="970"/>
      <c r="RCH78" s="970"/>
      <c r="RCI78" s="970"/>
      <c r="RCJ78" s="970"/>
      <c r="RCK78" s="970" t="s">
        <v>15906</v>
      </c>
      <c r="RCL78" s="970"/>
      <c r="RCM78" s="970"/>
      <c r="RCN78" s="970"/>
      <c r="RCO78" s="970"/>
      <c r="RCP78" s="970"/>
      <c r="RCQ78" s="970"/>
      <c r="RCR78" s="970"/>
      <c r="RCS78" s="970" t="s">
        <v>15906</v>
      </c>
      <c r="RCT78" s="970"/>
      <c r="RCU78" s="970"/>
      <c r="RCV78" s="970"/>
      <c r="RCW78" s="970"/>
      <c r="RCX78" s="970"/>
      <c r="RCY78" s="970"/>
      <c r="RCZ78" s="970"/>
      <c r="RDA78" s="970" t="s">
        <v>15906</v>
      </c>
      <c r="RDB78" s="970"/>
      <c r="RDC78" s="970"/>
      <c r="RDD78" s="970"/>
      <c r="RDE78" s="970"/>
      <c r="RDF78" s="970"/>
      <c r="RDG78" s="970"/>
      <c r="RDH78" s="970"/>
      <c r="RDI78" s="970" t="s">
        <v>15906</v>
      </c>
      <c r="RDJ78" s="970"/>
      <c r="RDK78" s="970"/>
      <c r="RDL78" s="970"/>
      <c r="RDM78" s="970"/>
      <c r="RDN78" s="970"/>
      <c r="RDO78" s="970"/>
      <c r="RDP78" s="970"/>
      <c r="RDQ78" s="970" t="s">
        <v>15906</v>
      </c>
      <c r="RDR78" s="970"/>
      <c r="RDS78" s="970"/>
      <c r="RDT78" s="970"/>
      <c r="RDU78" s="970"/>
      <c r="RDV78" s="970"/>
      <c r="RDW78" s="970"/>
      <c r="RDX78" s="970"/>
      <c r="RDY78" s="970" t="s">
        <v>15906</v>
      </c>
      <c r="RDZ78" s="970"/>
      <c r="REA78" s="970"/>
      <c r="REB78" s="970"/>
      <c r="REC78" s="970"/>
      <c r="RED78" s="970"/>
      <c r="REE78" s="970"/>
      <c r="REF78" s="970"/>
      <c r="REG78" s="970" t="s">
        <v>15906</v>
      </c>
      <c r="REH78" s="970"/>
      <c r="REI78" s="970"/>
      <c r="REJ78" s="970"/>
      <c r="REK78" s="970"/>
      <c r="REL78" s="970"/>
      <c r="REM78" s="970"/>
      <c r="REN78" s="970"/>
      <c r="REO78" s="970" t="s">
        <v>15906</v>
      </c>
      <c r="REP78" s="970"/>
      <c r="REQ78" s="970"/>
      <c r="RER78" s="970"/>
      <c r="RES78" s="970"/>
      <c r="RET78" s="970"/>
      <c r="REU78" s="970"/>
      <c r="REV78" s="970"/>
      <c r="REW78" s="970" t="s">
        <v>15906</v>
      </c>
      <c r="REX78" s="970"/>
      <c r="REY78" s="970"/>
      <c r="REZ78" s="970"/>
      <c r="RFA78" s="970"/>
      <c r="RFB78" s="970"/>
      <c r="RFC78" s="970"/>
      <c r="RFD78" s="970"/>
      <c r="RFE78" s="970" t="s">
        <v>15906</v>
      </c>
      <c r="RFF78" s="970"/>
      <c r="RFG78" s="970"/>
      <c r="RFH78" s="970"/>
      <c r="RFI78" s="970"/>
      <c r="RFJ78" s="970"/>
      <c r="RFK78" s="970"/>
      <c r="RFL78" s="970"/>
      <c r="RFM78" s="970" t="s">
        <v>15906</v>
      </c>
      <c r="RFN78" s="970"/>
      <c r="RFO78" s="970"/>
      <c r="RFP78" s="970"/>
      <c r="RFQ78" s="970"/>
      <c r="RFR78" s="970"/>
      <c r="RFS78" s="970"/>
      <c r="RFT78" s="970"/>
      <c r="RFU78" s="970" t="s">
        <v>15906</v>
      </c>
      <c r="RFV78" s="970"/>
      <c r="RFW78" s="970"/>
      <c r="RFX78" s="970"/>
      <c r="RFY78" s="970"/>
      <c r="RFZ78" s="970"/>
      <c r="RGA78" s="970"/>
      <c r="RGB78" s="970"/>
      <c r="RGC78" s="970" t="s">
        <v>15906</v>
      </c>
      <c r="RGD78" s="970"/>
      <c r="RGE78" s="970"/>
      <c r="RGF78" s="970"/>
      <c r="RGG78" s="970"/>
      <c r="RGH78" s="970"/>
      <c r="RGI78" s="970"/>
      <c r="RGJ78" s="970"/>
      <c r="RGK78" s="970" t="s">
        <v>15906</v>
      </c>
      <c r="RGL78" s="970"/>
      <c r="RGM78" s="970"/>
      <c r="RGN78" s="970"/>
      <c r="RGO78" s="970"/>
      <c r="RGP78" s="970"/>
      <c r="RGQ78" s="970"/>
      <c r="RGR78" s="970"/>
      <c r="RGS78" s="970" t="s">
        <v>15906</v>
      </c>
      <c r="RGT78" s="970"/>
      <c r="RGU78" s="970"/>
      <c r="RGV78" s="970"/>
      <c r="RGW78" s="970"/>
      <c r="RGX78" s="970"/>
      <c r="RGY78" s="970"/>
      <c r="RGZ78" s="970"/>
      <c r="RHA78" s="970" t="s">
        <v>15906</v>
      </c>
      <c r="RHB78" s="970"/>
      <c r="RHC78" s="970"/>
      <c r="RHD78" s="970"/>
      <c r="RHE78" s="970"/>
      <c r="RHF78" s="970"/>
      <c r="RHG78" s="970"/>
      <c r="RHH78" s="970"/>
      <c r="RHI78" s="970" t="s">
        <v>15906</v>
      </c>
      <c r="RHJ78" s="970"/>
      <c r="RHK78" s="970"/>
      <c r="RHL78" s="970"/>
      <c r="RHM78" s="970"/>
      <c r="RHN78" s="970"/>
      <c r="RHO78" s="970"/>
      <c r="RHP78" s="970"/>
      <c r="RHQ78" s="970" t="s">
        <v>15906</v>
      </c>
      <c r="RHR78" s="970"/>
      <c r="RHS78" s="970"/>
      <c r="RHT78" s="970"/>
      <c r="RHU78" s="970"/>
      <c r="RHV78" s="970"/>
      <c r="RHW78" s="970"/>
      <c r="RHX78" s="970"/>
      <c r="RHY78" s="970" t="s">
        <v>15906</v>
      </c>
      <c r="RHZ78" s="970"/>
      <c r="RIA78" s="970"/>
      <c r="RIB78" s="970"/>
      <c r="RIC78" s="970"/>
      <c r="RID78" s="970"/>
      <c r="RIE78" s="970"/>
      <c r="RIF78" s="970"/>
      <c r="RIG78" s="970" t="s">
        <v>15906</v>
      </c>
      <c r="RIH78" s="970"/>
      <c r="RII78" s="970"/>
      <c r="RIJ78" s="970"/>
      <c r="RIK78" s="970"/>
      <c r="RIL78" s="970"/>
      <c r="RIM78" s="970"/>
      <c r="RIN78" s="970"/>
      <c r="RIO78" s="970" t="s">
        <v>15906</v>
      </c>
      <c r="RIP78" s="970"/>
      <c r="RIQ78" s="970"/>
      <c r="RIR78" s="970"/>
      <c r="RIS78" s="970"/>
      <c r="RIT78" s="970"/>
      <c r="RIU78" s="970"/>
      <c r="RIV78" s="970"/>
      <c r="RIW78" s="970" t="s">
        <v>15906</v>
      </c>
      <c r="RIX78" s="970"/>
      <c r="RIY78" s="970"/>
      <c r="RIZ78" s="970"/>
      <c r="RJA78" s="970"/>
      <c r="RJB78" s="970"/>
      <c r="RJC78" s="970"/>
      <c r="RJD78" s="970"/>
      <c r="RJE78" s="970" t="s">
        <v>15906</v>
      </c>
      <c r="RJF78" s="970"/>
      <c r="RJG78" s="970"/>
      <c r="RJH78" s="970"/>
      <c r="RJI78" s="970"/>
      <c r="RJJ78" s="970"/>
      <c r="RJK78" s="970"/>
      <c r="RJL78" s="970"/>
      <c r="RJM78" s="970" t="s">
        <v>15906</v>
      </c>
      <c r="RJN78" s="970"/>
      <c r="RJO78" s="970"/>
      <c r="RJP78" s="970"/>
      <c r="RJQ78" s="970"/>
      <c r="RJR78" s="970"/>
      <c r="RJS78" s="970"/>
      <c r="RJT78" s="970"/>
      <c r="RJU78" s="970" t="s">
        <v>15906</v>
      </c>
      <c r="RJV78" s="970"/>
      <c r="RJW78" s="970"/>
      <c r="RJX78" s="970"/>
      <c r="RJY78" s="970"/>
      <c r="RJZ78" s="970"/>
      <c r="RKA78" s="970"/>
      <c r="RKB78" s="970"/>
      <c r="RKC78" s="970" t="s">
        <v>15906</v>
      </c>
      <c r="RKD78" s="970"/>
      <c r="RKE78" s="970"/>
      <c r="RKF78" s="970"/>
      <c r="RKG78" s="970"/>
      <c r="RKH78" s="970"/>
      <c r="RKI78" s="970"/>
      <c r="RKJ78" s="970"/>
      <c r="RKK78" s="970" t="s">
        <v>15906</v>
      </c>
      <c r="RKL78" s="970"/>
      <c r="RKM78" s="970"/>
      <c r="RKN78" s="970"/>
      <c r="RKO78" s="970"/>
      <c r="RKP78" s="970"/>
      <c r="RKQ78" s="970"/>
      <c r="RKR78" s="970"/>
      <c r="RKS78" s="970" t="s">
        <v>15906</v>
      </c>
      <c r="RKT78" s="970"/>
      <c r="RKU78" s="970"/>
      <c r="RKV78" s="970"/>
      <c r="RKW78" s="970"/>
      <c r="RKX78" s="970"/>
      <c r="RKY78" s="970"/>
      <c r="RKZ78" s="970"/>
      <c r="RLA78" s="970" t="s">
        <v>15906</v>
      </c>
      <c r="RLB78" s="970"/>
      <c r="RLC78" s="970"/>
      <c r="RLD78" s="970"/>
      <c r="RLE78" s="970"/>
      <c r="RLF78" s="970"/>
      <c r="RLG78" s="970"/>
      <c r="RLH78" s="970"/>
      <c r="RLI78" s="970" t="s">
        <v>15906</v>
      </c>
      <c r="RLJ78" s="970"/>
      <c r="RLK78" s="970"/>
      <c r="RLL78" s="970"/>
      <c r="RLM78" s="970"/>
      <c r="RLN78" s="970"/>
      <c r="RLO78" s="970"/>
      <c r="RLP78" s="970"/>
      <c r="RLQ78" s="970" t="s">
        <v>15906</v>
      </c>
      <c r="RLR78" s="970"/>
      <c r="RLS78" s="970"/>
      <c r="RLT78" s="970"/>
      <c r="RLU78" s="970"/>
      <c r="RLV78" s="970"/>
      <c r="RLW78" s="970"/>
      <c r="RLX78" s="970"/>
      <c r="RLY78" s="970" t="s">
        <v>15906</v>
      </c>
      <c r="RLZ78" s="970"/>
      <c r="RMA78" s="970"/>
      <c r="RMB78" s="970"/>
      <c r="RMC78" s="970"/>
      <c r="RMD78" s="970"/>
      <c r="RME78" s="970"/>
      <c r="RMF78" s="970"/>
      <c r="RMG78" s="970" t="s">
        <v>15906</v>
      </c>
      <c r="RMH78" s="970"/>
      <c r="RMI78" s="970"/>
      <c r="RMJ78" s="970"/>
      <c r="RMK78" s="970"/>
      <c r="RML78" s="970"/>
      <c r="RMM78" s="970"/>
      <c r="RMN78" s="970"/>
      <c r="RMO78" s="970" t="s">
        <v>15906</v>
      </c>
      <c r="RMP78" s="970"/>
      <c r="RMQ78" s="970"/>
      <c r="RMR78" s="970"/>
      <c r="RMS78" s="970"/>
      <c r="RMT78" s="970"/>
      <c r="RMU78" s="970"/>
      <c r="RMV78" s="970"/>
      <c r="RMW78" s="970" t="s">
        <v>15906</v>
      </c>
      <c r="RMX78" s="970"/>
      <c r="RMY78" s="970"/>
      <c r="RMZ78" s="970"/>
      <c r="RNA78" s="970"/>
      <c r="RNB78" s="970"/>
      <c r="RNC78" s="970"/>
      <c r="RND78" s="970"/>
      <c r="RNE78" s="970" t="s">
        <v>15906</v>
      </c>
      <c r="RNF78" s="970"/>
      <c r="RNG78" s="970"/>
      <c r="RNH78" s="970"/>
      <c r="RNI78" s="970"/>
      <c r="RNJ78" s="970"/>
      <c r="RNK78" s="970"/>
      <c r="RNL78" s="970"/>
      <c r="RNM78" s="970" t="s">
        <v>15906</v>
      </c>
      <c r="RNN78" s="970"/>
      <c r="RNO78" s="970"/>
      <c r="RNP78" s="970"/>
      <c r="RNQ78" s="970"/>
      <c r="RNR78" s="970"/>
      <c r="RNS78" s="970"/>
      <c r="RNT78" s="970"/>
      <c r="RNU78" s="970" t="s">
        <v>15906</v>
      </c>
      <c r="RNV78" s="970"/>
      <c r="RNW78" s="970"/>
      <c r="RNX78" s="970"/>
      <c r="RNY78" s="970"/>
      <c r="RNZ78" s="970"/>
      <c r="ROA78" s="970"/>
      <c r="ROB78" s="970"/>
      <c r="ROC78" s="970" t="s">
        <v>15906</v>
      </c>
      <c r="ROD78" s="970"/>
      <c r="ROE78" s="970"/>
      <c r="ROF78" s="970"/>
      <c r="ROG78" s="970"/>
      <c r="ROH78" s="970"/>
      <c r="ROI78" s="970"/>
      <c r="ROJ78" s="970"/>
      <c r="ROK78" s="970" t="s">
        <v>15906</v>
      </c>
      <c r="ROL78" s="970"/>
      <c r="ROM78" s="970"/>
      <c r="RON78" s="970"/>
      <c r="ROO78" s="970"/>
      <c r="ROP78" s="970"/>
      <c r="ROQ78" s="970"/>
      <c r="ROR78" s="970"/>
      <c r="ROS78" s="970" t="s">
        <v>15906</v>
      </c>
      <c r="ROT78" s="970"/>
      <c r="ROU78" s="970"/>
      <c r="ROV78" s="970"/>
      <c r="ROW78" s="970"/>
      <c r="ROX78" s="970"/>
      <c r="ROY78" s="970"/>
      <c r="ROZ78" s="970"/>
      <c r="RPA78" s="970" t="s">
        <v>15906</v>
      </c>
      <c r="RPB78" s="970"/>
      <c r="RPC78" s="970"/>
      <c r="RPD78" s="970"/>
      <c r="RPE78" s="970"/>
      <c r="RPF78" s="970"/>
      <c r="RPG78" s="970"/>
      <c r="RPH78" s="970"/>
      <c r="RPI78" s="970" t="s">
        <v>15906</v>
      </c>
      <c r="RPJ78" s="970"/>
      <c r="RPK78" s="970"/>
      <c r="RPL78" s="970"/>
      <c r="RPM78" s="970"/>
      <c r="RPN78" s="970"/>
      <c r="RPO78" s="970"/>
      <c r="RPP78" s="970"/>
      <c r="RPQ78" s="970" t="s">
        <v>15906</v>
      </c>
      <c r="RPR78" s="970"/>
      <c r="RPS78" s="970"/>
      <c r="RPT78" s="970"/>
      <c r="RPU78" s="970"/>
      <c r="RPV78" s="970"/>
      <c r="RPW78" s="970"/>
      <c r="RPX78" s="970"/>
      <c r="RPY78" s="970" t="s">
        <v>15906</v>
      </c>
      <c r="RPZ78" s="970"/>
      <c r="RQA78" s="970"/>
      <c r="RQB78" s="970"/>
      <c r="RQC78" s="970"/>
      <c r="RQD78" s="970"/>
      <c r="RQE78" s="970"/>
      <c r="RQF78" s="970"/>
      <c r="RQG78" s="970" t="s">
        <v>15906</v>
      </c>
      <c r="RQH78" s="970"/>
      <c r="RQI78" s="970"/>
      <c r="RQJ78" s="970"/>
      <c r="RQK78" s="970"/>
      <c r="RQL78" s="970"/>
      <c r="RQM78" s="970"/>
      <c r="RQN78" s="970"/>
      <c r="RQO78" s="970" t="s">
        <v>15906</v>
      </c>
      <c r="RQP78" s="970"/>
      <c r="RQQ78" s="970"/>
      <c r="RQR78" s="970"/>
      <c r="RQS78" s="970"/>
      <c r="RQT78" s="970"/>
      <c r="RQU78" s="970"/>
      <c r="RQV78" s="970"/>
      <c r="RQW78" s="970" t="s">
        <v>15906</v>
      </c>
      <c r="RQX78" s="970"/>
      <c r="RQY78" s="970"/>
      <c r="RQZ78" s="970"/>
      <c r="RRA78" s="970"/>
      <c r="RRB78" s="970"/>
      <c r="RRC78" s="970"/>
      <c r="RRD78" s="970"/>
      <c r="RRE78" s="970" t="s">
        <v>15906</v>
      </c>
      <c r="RRF78" s="970"/>
      <c r="RRG78" s="970"/>
      <c r="RRH78" s="970"/>
      <c r="RRI78" s="970"/>
      <c r="RRJ78" s="970"/>
      <c r="RRK78" s="970"/>
      <c r="RRL78" s="970"/>
      <c r="RRM78" s="970" t="s">
        <v>15906</v>
      </c>
      <c r="RRN78" s="970"/>
      <c r="RRO78" s="970"/>
      <c r="RRP78" s="970"/>
      <c r="RRQ78" s="970"/>
      <c r="RRR78" s="970"/>
      <c r="RRS78" s="970"/>
      <c r="RRT78" s="970"/>
      <c r="RRU78" s="970" t="s">
        <v>15906</v>
      </c>
      <c r="RRV78" s="970"/>
      <c r="RRW78" s="970"/>
      <c r="RRX78" s="970"/>
      <c r="RRY78" s="970"/>
      <c r="RRZ78" s="970"/>
      <c r="RSA78" s="970"/>
      <c r="RSB78" s="970"/>
      <c r="RSC78" s="970" t="s">
        <v>15906</v>
      </c>
      <c r="RSD78" s="970"/>
      <c r="RSE78" s="970"/>
      <c r="RSF78" s="970"/>
      <c r="RSG78" s="970"/>
      <c r="RSH78" s="970"/>
      <c r="RSI78" s="970"/>
      <c r="RSJ78" s="970"/>
      <c r="RSK78" s="970" t="s">
        <v>15906</v>
      </c>
      <c r="RSL78" s="970"/>
      <c r="RSM78" s="970"/>
      <c r="RSN78" s="970"/>
      <c r="RSO78" s="970"/>
      <c r="RSP78" s="970"/>
      <c r="RSQ78" s="970"/>
      <c r="RSR78" s="970"/>
      <c r="RSS78" s="970" t="s">
        <v>15906</v>
      </c>
      <c r="RST78" s="970"/>
      <c r="RSU78" s="970"/>
      <c r="RSV78" s="970"/>
      <c r="RSW78" s="970"/>
      <c r="RSX78" s="970"/>
      <c r="RSY78" s="970"/>
      <c r="RSZ78" s="970"/>
      <c r="RTA78" s="970" t="s">
        <v>15906</v>
      </c>
      <c r="RTB78" s="970"/>
      <c r="RTC78" s="970"/>
      <c r="RTD78" s="970"/>
      <c r="RTE78" s="970"/>
      <c r="RTF78" s="970"/>
      <c r="RTG78" s="970"/>
      <c r="RTH78" s="970"/>
      <c r="RTI78" s="970" t="s">
        <v>15906</v>
      </c>
      <c r="RTJ78" s="970"/>
      <c r="RTK78" s="970"/>
      <c r="RTL78" s="970"/>
      <c r="RTM78" s="970"/>
      <c r="RTN78" s="970"/>
      <c r="RTO78" s="970"/>
      <c r="RTP78" s="970"/>
      <c r="RTQ78" s="970" t="s">
        <v>15906</v>
      </c>
      <c r="RTR78" s="970"/>
      <c r="RTS78" s="970"/>
      <c r="RTT78" s="970"/>
      <c r="RTU78" s="970"/>
      <c r="RTV78" s="970"/>
      <c r="RTW78" s="970"/>
      <c r="RTX78" s="970"/>
      <c r="RTY78" s="970" t="s">
        <v>15906</v>
      </c>
      <c r="RTZ78" s="970"/>
      <c r="RUA78" s="970"/>
      <c r="RUB78" s="970"/>
      <c r="RUC78" s="970"/>
      <c r="RUD78" s="970"/>
      <c r="RUE78" s="970"/>
      <c r="RUF78" s="970"/>
      <c r="RUG78" s="970" t="s">
        <v>15906</v>
      </c>
      <c r="RUH78" s="970"/>
      <c r="RUI78" s="970"/>
      <c r="RUJ78" s="970"/>
      <c r="RUK78" s="970"/>
      <c r="RUL78" s="970"/>
      <c r="RUM78" s="970"/>
      <c r="RUN78" s="970"/>
      <c r="RUO78" s="970" t="s">
        <v>15906</v>
      </c>
      <c r="RUP78" s="970"/>
      <c r="RUQ78" s="970"/>
      <c r="RUR78" s="970"/>
      <c r="RUS78" s="970"/>
      <c r="RUT78" s="970"/>
      <c r="RUU78" s="970"/>
      <c r="RUV78" s="970"/>
      <c r="RUW78" s="970" t="s">
        <v>15906</v>
      </c>
      <c r="RUX78" s="970"/>
      <c r="RUY78" s="970"/>
      <c r="RUZ78" s="970"/>
      <c r="RVA78" s="970"/>
      <c r="RVB78" s="970"/>
      <c r="RVC78" s="970"/>
      <c r="RVD78" s="970"/>
      <c r="RVE78" s="970" t="s">
        <v>15906</v>
      </c>
      <c r="RVF78" s="970"/>
      <c r="RVG78" s="970"/>
      <c r="RVH78" s="970"/>
      <c r="RVI78" s="970"/>
      <c r="RVJ78" s="970"/>
      <c r="RVK78" s="970"/>
      <c r="RVL78" s="970"/>
      <c r="RVM78" s="970" t="s">
        <v>15906</v>
      </c>
      <c r="RVN78" s="970"/>
      <c r="RVO78" s="970"/>
      <c r="RVP78" s="970"/>
      <c r="RVQ78" s="970"/>
      <c r="RVR78" s="970"/>
      <c r="RVS78" s="970"/>
      <c r="RVT78" s="970"/>
      <c r="RVU78" s="970" t="s">
        <v>15906</v>
      </c>
      <c r="RVV78" s="970"/>
      <c r="RVW78" s="970"/>
      <c r="RVX78" s="970"/>
      <c r="RVY78" s="970"/>
      <c r="RVZ78" s="970"/>
      <c r="RWA78" s="970"/>
      <c r="RWB78" s="970"/>
      <c r="RWC78" s="970" t="s">
        <v>15906</v>
      </c>
      <c r="RWD78" s="970"/>
      <c r="RWE78" s="970"/>
      <c r="RWF78" s="970"/>
      <c r="RWG78" s="970"/>
      <c r="RWH78" s="970"/>
      <c r="RWI78" s="970"/>
      <c r="RWJ78" s="970"/>
      <c r="RWK78" s="970" t="s">
        <v>15906</v>
      </c>
      <c r="RWL78" s="970"/>
      <c r="RWM78" s="970"/>
      <c r="RWN78" s="970"/>
      <c r="RWO78" s="970"/>
      <c r="RWP78" s="970"/>
      <c r="RWQ78" s="970"/>
      <c r="RWR78" s="970"/>
      <c r="RWS78" s="970" t="s">
        <v>15906</v>
      </c>
      <c r="RWT78" s="970"/>
      <c r="RWU78" s="970"/>
      <c r="RWV78" s="970"/>
      <c r="RWW78" s="970"/>
      <c r="RWX78" s="970"/>
      <c r="RWY78" s="970"/>
      <c r="RWZ78" s="970"/>
      <c r="RXA78" s="970" t="s">
        <v>15906</v>
      </c>
      <c r="RXB78" s="970"/>
      <c r="RXC78" s="970"/>
      <c r="RXD78" s="970"/>
      <c r="RXE78" s="970"/>
      <c r="RXF78" s="970"/>
      <c r="RXG78" s="970"/>
      <c r="RXH78" s="970"/>
      <c r="RXI78" s="970" t="s">
        <v>15906</v>
      </c>
      <c r="RXJ78" s="970"/>
      <c r="RXK78" s="970"/>
      <c r="RXL78" s="970"/>
      <c r="RXM78" s="970"/>
      <c r="RXN78" s="970"/>
      <c r="RXO78" s="970"/>
      <c r="RXP78" s="970"/>
      <c r="RXQ78" s="970" t="s">
        <v>15906</v>
      </c>
      <c r="RXR78" s="970"/>
      <c r="RXS78" s="970"/>
      <c r="RXT78" s="970"/>
      <c r="RXU78" s="970"/>
      <c r="RXV78" s="970"/>
      <c r="RXW78" s="970"/>
      <c r="RXX78" s="970"/>
      <c r="RXY78" s="970" t="s">
        <v>15906</v>
      </c>
      <c r="RXZ78" s="970"/>
      <c r="RYA78" s="970"/>
      <c r="RYB78" s="970"/>
      <c r="RYC78" s="970"/>
      <c r="RYD78" s="970"/>
      <c r="RYE78" s="970"/>
      <c r="RYF78" s="970"/>
      <c r="RYG78" s="970" t="s">
        <v>15906</v>
      </c>
      <c r="RYH78" s="970"/>
      <c r="RYI78" s="970"/>
      <c r="RYJ78" s="970"/>
      <c r="RYK78" s="970"/>
      <c r="RYL78" s="970"/>
      <c r="RYM78" s="970"/>
      <c r="RYN78" s="970"/>
      <c r="RYO78" s="970" t="s">
        <v>15906</v>
      </c>
      <c r="RYP78" s="970"/>
      <c r="RYQ78" s="970"/>
      <c r="RYR78" s="970"/>
      <c r="RYS78" s="970"/>
      <c r="RYT78" s="970"/>
      <c r="RYU78" s="970"/>
      <c r="RYV78" s="970"/>
      <c r="RYW78" s="970" t="s">
        <v>15906</v>
      </c>
      <c r="RYX78" s="970"/>
      <c r="RYY78" s="970"/>
      <c r="RYZ78" s="970"/>
      <c r="RZA78" s="970"/>
      <c r="RZB78" s="970"/>
      <c r="RZC78" s="970"/>
      <c r="RZD78" s="970"/>
      <c r="RZE78" s="970" t="s">
        <v>15906</v>
      </c>
      <c r="RZF78" s="970"/>
      <c r="RZG78" s="970"/>
      <c r="RZH78" s="970"/>
      <c r="RZI78" s="970"/>
      <c r="RZJ78" s="970"/>
      <c r="RZK78" s="970"/>
      <c r="RZL78" s="970"/>
      <c r="RZM78" s="970" t="s">
        <v>15906</v>
      </c>
      <c r="RZN78" s="970"/>
      <c r="RZO78" s="970"/>
      <c r="RZP78" s="970"/>
      <c r="RZQ78" s="970"/>
      <c r="RZR78" s="970"/>
      <c r="RZS78" s="970"/>
      <c r="RZT78" s="970"/>
      <c r="RZU78" s="970" t="s">
        <v>15906</v>
      </c>
      <c r="RZV78" s="970"/>
      <c r="RZW78" s="970"/>
      <c r="RZX78" s="970"/>
      <c r="RZY78" s="970"/>
      <c r="RZZ78" s="970"/>
      <c r="SAA78" s="970"/>
      <c r="SAB78" s="970"/>
      <c r="SAC78" s="970" t="s">
        <v>15906</v>
      </c>
      <c r="SAD78" s="970"/>
      <c r="SAE78" s="970"/>
      <c r="SAF78" s="970"/>
      <c r="SAG78" s="970"/>
      <c r="SAH78" s="970"/>
      <c r="SAI78" s="970"/>
      <c r="SAJ78" s="970"/>
      <c r="SAK78" s="970" t="s">
        <v>15906</v>
      </c>
      <c r="SAL78" s="970"/>
      <c r="SAM78" s="970"/>
      <c r="SAN78" s="970"/>
      <c r="SAO78" s="970"/>
      <c r="SAP78" s="970"/>
      <c r="SAQ78" s="970"/>
      <c r="SAR78" s="970"/>
      <c r="SAS78" s="970" t="s">
        <v>15906</v>
      </c>
      <c r="SAT78" s="970"/>
      <c r="SAU78" s="970"/>
      <c r="SAV78" s="970"/>
      <c r="SAW78" s="970"/>
      <c r="SAX78" s="970"/>
      <c r="SAY78" s="970"/>
      <c r="SAZ78" s="970"/>
      <c r="SBA78" s="970" t="s">
        <v>15906</v>
      </c>
      <c r="SBB78" s="970"/>
      <c r="SBC78" s="970"/>
      <c r="SBD78" s="970"/>
      <c r="SBE78" s="970"/>
      <c r="SBF78" s="970"/>
      <c r="SBG78" s="970"/>
      <c r="SBH78" s="970"/>
      <c r="SBI78" s="970" t="s">
        <v>15906</v>
      </c>
      <c r="SBJ78" s="970"/>
      <c r="SBK78" s="970"/>
      <c r="SBL78" s="970"/>
      <c r="SBM78" s="970"/>
      <c r="SBN78" s="970"/>
      <c r="SBO78" s="970"/>
      <c r="SBP78" s="970"/>
      <c r="SBQ78" s="970" t="s">
        <v>15906</v>
      </c>
      <c r="SBR78" s="970"/>
      <c r="SBS78" s="970"/>
      <c r="SBT78" s="970"/>
      <c r="SBU78" s="970"/>
      <c r="SBV78" s="970"/>
      <c r="SBW78" s="970"/>
      <c r="SBX78" s="970"/>
      <c r="SBY78" s="970" t="s">
        <v>15906</v>
      </c>
      <c r="SBZ78" s="970"/>
      <c r="SCA78" s="970"/>
      <c r="SCB78" s="970"/>
      <c r="SCC78" s="970"/>
      <c r="SCD78" s="970"/>
      <c r="SCE78" s="970"/>
      <c r="SCF78" s="970"/>
      <c r="SCG78" s="970" t="s">
        <v>15906</v>
      </c>
      <c r="SCH78" s="970"/>
      <c r="SCI78" s="970"/>
      <c r="SCJ78" s="970"/>
      <c r="SCK78" s="970"/>
      <c r="SCL78" s="970"/>
      <c r="SCM78" s="970"/>
      <c r="SCN78" s="970"/>
      <c r="SCO78" s="970" t="s">
        <v>15906</v>
      </c>
      <c r="SCP78" s="970"/>
      <c r="SCQ78" s="970"/>
      <c r="SCR78" s="970"/>
      <c r="SCS78" s="970"/>
      <c r="SCT78" s="970"/>
      <c r="SCU78" s="970"/>
      <c r="SCV78" s="970"/>
      <c r="SCW78" s="970" t="s">
        <v>15906</v>
      </c>
      <c r="SCX78" s="970"/>
      <c r="SCY78" s="970"/>
      <c r="SCZ78" s="970"/>
      <c r="SDA78" s="970"/>
      <c r="SDB78" s="970"/>
      <c r="SDC78" s="970"/>
      <c r="SDD78" s="970"/>
      <c r="SDE78" s="970" t="s">
        <v>15906</v>
      </c>
      <c r="SDF78" s="970"/>
      <c r="SDG78" s="970"/>
      <c r="SDH78" s="970"/>
      <c r="SDI78" s="970"/>
      <c r="SDJ78" s="970"/>
      <c r="SDK78" s="970"/>
      <c r="SDL78" s="970"/>
      <c r="SDM78" s="970" t="s">
        <v>15906</v>
      </c>
      <c r="SDN78" s="970"/>
      <c r="SDO78" s="970"/>
      <c r="SDP78" s="970"/>
      <c r="SDQ78" s="970"/>
      <c r="SDR78" s="970"/>
      <c r="SDS78" s="970"/>
      <c r="SDT78" s="970"/>
      <c r="SDU78" s="970" t="s">
        <v>15906</v>
      </c>
      <c r="SDV78" s="970"/>
      <c r="SDW78" s="970"/>
      <c r="SDX78" s="970"/>
      <c r="SDY78" s="970"/>
      <c r="SDZ78" s="970"/>
      <c r="SEA78" s="970"/>
      <c r="SEB78" s="970"/>
      <c r="SEC78" s="970" t="s">
        <v>15906</v>
      </c>
      <c r="SED78" s="970"/>
      <c r="SEE78" s="970"/>
      <c r="SEF78" s="970"/>
      <c r="SEG78" s="970"/>
      <c r="SEH78" s="970"/>
      <c r="SEI78" s="970"/>
      <c r="SEJ78" s="970"/>
      <c r="SEK78" s="970" t="s">
        <v>15906</v>
      </c>
      <c r="SEL78" s="970"/>
      <c r="SEM78" s="970"/>
      <c r="SEN78" s="970"/>
      <c r="SEO78" s="970"/>
      <c r="SEP78" s="970"/>
      <c r="SEQ78" s="970"/>
      <c r="SER78" s="970"/>
      <c r="SES78" s="970" t="s">
        <v>15906</v>
      </c>
      <c r="SET78" s="970"/>
      <c r="SEU78" s="970"/>
      <c r="SEV78" s="970"/>
      <c r="SEW78" s="970"/>
      <c r="SEX78" s="970"/>
      <c r="SEY78" s="970"/>
      <c r="SEZ78" s="970"/>
      <c r="SFA78" s="970" t="s">
        <v>15906</v>
      </c>
      <c r="SFB78" s="970"/>
      <c r="SFC78" s="970"/>
      <c r="SFD78" s="970"/>
      <c r="SFE78" s="970"/>
      <c r="SFF78" s="970"/>
      <c r="SFG78" s="970"/>
      <c r="SFH78" s="970"/>
      <c r="SFI78" s="970" t="s">
        <v>15906</v>
      </c>
      <c r="SFJ78" s="970"/>
      <c r="SFK78" s="970"/>
      <c r="SFL78" s="970"/>
      <c r="SFM78" s="970"/>
      <c r="SFN78" s="970"/>
      <c r="SFO78" s="970"/>
      <c r="SFP78" s="970"/>
      <c r="SFQ78" s="970" t="s">
        <v>15906</v>
      </c>
      <c r="SFR78" s="970"/>
      <c r="SFS78" s="970"/>
      <c r="SFT78" s="970"/>
      <c r="SFU78" s="970"/>
      <c r="SFV78" s="970"/>
      <c r="SFW78" s="970"/>
      <c r="SFX78" s="970"/>
      <c r="SFY78" s="970" t="s">
        <v>15906</v>
      </c>
      <c r="SFZ78" s="970"/>
      <c r="SGA78" s="970"/>
      <c r="SGB78" s="970"/>
      <c r="SGC78" s="970"/>
      <c r="SGD78" s="970"/>
      <c r="SGE78" s="970"/>
      <c r="SGF78" s="970"/>
      <c r="SGG78" s="970" t="s">
        <v>15906</v>
      </c>
      <c r="SGH78" s="970"/>
      <c r="SGI78" s="970"/>
      <c r="SGJ78" s="970"/>
      <c r="SGK78" s="970"/>
      <c r="SGL78" s="970"/>
      <c r="SGM78" s="970"/>
      <c r="SGN78" s="970"/>
      <c r="SGO78" s="970" t="s">
        <v>15906</v>
      </c>
      <c r="SGP78" s="970"/>
      <c r="SGQ78" s="970"/>
      <c r="SGR78" s="970"/>
      <c r="SGS78" s="970"/>
      <c r="SGT78" s="970"/>
      <c r="SGU78" s="970"/>
      <c r="SGV78" s="970"/>
      <c r="SGW78" s="970" t="s">
        <v>15906</v>
      </c>
      <c r="SGX78" s="970"/>
      <c r="SGY78" s="970"/>
      <c r="SGZ78" s="970"/>
      <c r="SHA78" s="970"/>
      <c r="SHB78" s="970"/>
      <c r="SHC78" s="970"/>
      <c r="SHD78" s="970"/>
      <c r="SHE78" s="970" t="s">
        <v>15906</v>
      </c>
      <c r="SHF78" s="970"/>
      <c r="SHG78" s="970"/>
      <c r="SHH78" s="970"/>
      <c r="SHI78" s="970"/>
      <c r="SHJ78" s="970"/>
      <c r="SHK78" s="970"/>
      <c r="SHL78" s="970"/>
      <c r="SHM78" s="970" t="s">
        <v>15906</v>
      </c>
      <c r="SHN78" s="970"/>
      <c r="SHO78" s="970"/>
      <c r="SHP78" s="970"/>
      <c r="SHQ78" s="970"/>
      <c r="SHR78" s="970"/>
      <c r="SHS78" s="970"/>
      <c r="SHT78" s="970"/>
      <c r="SHU78" s="970" t="s">
        <v>15906</v>
      </c>
      <c r="SHV78" s="970"/>
      <c r="SHW78" s="970"/>
      <c r="SHX78" s="970"/>
      <c r="SHY78" s="970"/>
      <c r="SHZ78" s="970"/>
      <c r="SIA78" s="970"/>
      <c r="SIB78" s="970"/>
      <c r="SIC78" s="970" t="s">
        <v>15906</v>
      </c>
      <c r="SID78" s="970"/>
      <c r="SIE78" s="970"/>
      <c r="SIF78" s="970"/>
      <c r="SIG78" s="970"/>
      <c r="SIH78" s="970"/>
      <c r="SII78" s="970"/>
      <c r="SIJ78" s="970"/>
      <c r="SIK78" s="970" t="s">
        <v>15906</v>
      </c>
      <c r="SIL78" s="970"/>
      <c r="SIM78" s="970"/>
      <c r="SIN78" s="970"/>
      <c r="SIO78" s="970"/>
      <c r="SIP78" s="970"/>
      <c r="SIQ78" s="970"/>
      <c r="SIR78" s="970"/>
      <c r="SIS78" s="970" t="s">
        <v>15906</v>
      </c>
      <c r="SIT78" s="970"/>
      <c r="SIU78" s="970"/>
      <c r="SIV78" s="970"/>
      <c r="SIW78" s="970"/>
      <c r="SIX78" s="970"/>
      <c r="SIY78" s="970"/>
      <c r="SIZ78" s="970"/>
      <c r="SJA78" s="970" t="s">
        <v>15906</v>
      </c>
      <c r="SJB78" s="970"/>
      <c r="SJC78" s="970"/>
      <c r="SJD78" s="970"/>
      <c r="SJE78" s="970"/>
      <c r="SJF78" s="970"/>
      <c r="SJG78" s="970"/>
      <c r="SJH78" s="970"/>
      <c r="SJI78" s="970" t="s">
        <v>15906</v>
      </c>
      <c r="SJJ78" s="970"/>
      <c r="SJK78" s="970"/>
      <c r="SJL78" s="970"/>
      <c r="SJM78" s="970"/>
      <c r="SJN78" s="970"/>
      <c r="SJO78" s="970"/>
      <c r="SJP78" s="970"/>
      <c r="SJQ78" s="970" t="s">
        <v>15906</v>
      </c>
      <c r="SJR78" s="970"/>
      <c r="SJS78" s="970"/>
      <c r="SJT78" s="970"/>
      <c r="SJU78" s="970"/>
      <c r="SJV78" s="970"/>
      <c r="SJW78" s="970"/>
      <c r="SJX78" s="970"/>
      <c r="SJY78" s="970" t="s">
        <v>15906</v>
      </c>
      <c r="SJZ78" s="970"/>
      <c r="SKA78" s="970"/>
      <c r="SKB78" s="970"/>
      <c r="SKC78" s="970"/>
      <c r="SKD78" s="970"/>
      <c r="SKE78" s="970"/>
      <c r="SKF78" s="970"/>
      <c r="SKG78" s="970" t="s">
        <v>15906</v>
      </c>
      <c r="SKH78" s="970"/>
      <c r="SKI78" s="970"/>
      <c r="SKJ78" s="970"/>
      <c r="SKK78" s="970"/>
      <c r="SKL78" s="970"/>
      <c r="SKM78" s="970"/>
      <c r="SKN78" s="970"/>
      <c r="SKO78" s="970" t="s">
        <v>15906</v>
      </c>
      <c r="SKP78" s="970"/>
      <c r="SKQ78" s="970"/>
      <c r="SKR78" s="970"/>
      <c r="SKS78" s="970"/>
      <c r="SKT78" s="970"/>
      <c r="SKU78" s="970"/>
      <c r="SKV78" s="970"/>
      <c r="SKW78" s="970" t="s">
        <v>15906</v>
      </c>
      <c r="SKX78" s="970"/>
      <c r="SKY78" s="970"/>
      <c r="SKZ78" s="970"/>
      <c r="SLA78" s="970"/>
      <c r="SLB78" s="970"/>
      <c r="SLC78" s="970"/>
      <c r="SLD78" s="970"/>
      <c r="SLE78" s="970" t="s">
        <v>15906</v>
      </c>
      <c r="SLF78" s="970"/>
      <c r="SLG78" s="970"/>
      <c r="SLH78" s="970"/>
      <c r="SLI78" s="970"/>
      <c r="SLJ78" s="970"/>
      <c r="SLK78" s="970"/>
      <c r="SLL78" s="970"/>
      <c r="SLM78" s="970" t="s">
        <v>15906</v>
      </c>
      <c r="SLN78" s="970"/>
      <c r="SLO78" s="970"/>
      <c r="SLP78" s="970"/>
      <c r="SLQ78" s="970"/>
      <c r="SLR78" s="970"/>
      <c r="SLS78" s="970"/>
      <c r="SLT78" s="970"/>
      <c r="SLU78" s="970" t="s">
        <v>15906</v>
      </c>
      <c r="SLV78" s="970"/>
      <c r="SLW78" s="970"/>
      <c r="SLX78" s="970"/>
      <c r="SLY78" s="970"/>
      <c r="SLZ78" s="970"/>
      <c r="SMA78" s="970"/>
      <c r="SMB78" s="970"/>
      <c r="SMC78" s="970" t="s">
        <v>15906</v>
      </c>
      <c r="SMD78" s="970"/>
      <c r="SME78" s="970"/>
      <c r="SMF78" s="970"/>
      <c r="SMG78" s="970"/>
      <c r="SMH78" s="970"/>
      <c r="SMI78" s="970"/>
      <c r="SMJ78" s="970"/>
      <c r="SMK78" s="970" t="s">
        <v>15906</v>
      </c>
      <c r="SML78" s="970"/>
      <c r="SMM78" s="970"/>
      <c r="SMN78" s="970"/>
      <c r="SMO78" s="970"/>
      <c r="SMP78" s="970"/>
      <c r="SMQ78" s="970"/>
      <c r="SMR78" s="970"/>
      <c r="SMS78" s="970" t="s">
        <v>15906</v>
      </c>
      <c r="SMT78" s="970"/>
      <c r="SMU78" s="970"/>
      <c r="SMV78" s="970"/>
      <c r="SMW78" s="970"/>
      <c r="SMX78" s="970"/>
      <c r="SMY78" s="970"/>
      <c r="SMZ78" s="970"/>
      <c r="SNA78" s="970" t="s">
        <v>15906</v>
      </c>
      <c r="SNB78" s="970"/>
      <c r="SNC78" s="970"/>
      <c r="SND78" s="970"/>
      <c r="SNE78" s="970"/>
      <c r="SNF78" s="970"/>
      <c r="SNG78" s="970"/>
      <c r="SNH78" s="970"/>
      <c r="SNI78" s="970" t="s">
        <v>15906</v>
      </c>
      <c r="SNJ78" s="970"/>
      <c r="SNK78" s="970"/>
      <c r="SNL78" s="970"/>
      <c r="SNM78" s="970"/>
      <c r="SNN78" s="970"/>
      <c r="SNO78" s="970"/>
      <c r="SNP78" s="970"/>
      <c r="SNQ78" s="970" t="s">
        <v>15906</v>
      </c>
      <c r="SNR78" s="970"/>
      <c r="SNS78" s="970"/>
      <c r="SNT78" s="970"/>
      <c r="SNU78" s="970"/>
      <c r="SNV78" s="970"/>
      <c r="SNW78" s="970"/>
      <c r="SNX78" s="970"/>
      <c r="SNY78" s="970" t="s">
        <v>15906</v>
      </c>
      <c r="SNZ78" s="970"/>
      <c r="SOA78" s="970"/>
      <c r="SOB78" s="970"/>
      <c r="SOC78" s="970"/>
      <c r="SOD78" s="970"/>
      <c r="SOE78" s="970"/>
      <c r="SOF78" s="970"/>
      <c r="SOG78" s="970" t="s">
        <v>15906</v>
      </c>
      <c r="SOH78" s="970"/>
      <c r="SOI78" s="970"/>
      <c r="SOJ78" s="970"/>
      <c r="SOK78" s="970"/>
      <c r="SOL78" s="970"/>
      <c r="SOM78" s="970"/>
      <c r="SON78" s="970"/>
      <c r="SOO78" s="970" t="s">
        <v>15906</v>
      </c>
      <c r="SOP78" s="970"/>
      <c r="SOQ78" s="970"/>
      <c r="SOR78" s="970"/>
      <c r="SOS78" s="970"/>
      <c r="SOT78" s="970"/>
      <c r="SOU78" s="970"/>
      <c r="SOV78" s="970"/>
      <c r="SOW78" s="970" t="s">
        <v>15906</v>
      </c>
      <c r="SOX78" s="970"/>
      <c r="SOY78" s="970"/>
      <c r="SOZ78" s="970"/>
      <c r="SPA78" s="970"/>
      <c r="SPB78" s="970"/>
      <c r="SPC78" s="970"/>
      <c r="SPD78" s="970"/>
      <c r="SPE78" s="970" t="s">
        <v>15906</v>
      </c>
      <c r="SPF78" s="970"/>
      <c r="SPG78" s="970"/>
      <c r="SPH78" s="970"/>
      <c r="SPI78" s="970"/>
      <c r="SPJ78" s="970"/>
      <c r="SPK78" s="970"/>
      <c r="SPL78" s="970"/>
      <c r="SPM78" s="970" t="s">
        <v>15906</v>
      </c>
      <c r="SPN78" s="970"/>
      <c r="SPO78" s="970"/>
      <c r="SPP78" s="970"/>
      <c r="SPQ78" s="970"/>
      <c r="SPR78" s="970"/>
      <c r="SPS78" s="970"/>
      <c r="SPT78" s="970"/>
      <c r="SPU78" s="970" t="s">
        <v>15906</v>
      </c>
      <c r="SPV78" s="970"/>
      <c r="SPW78" s="970"/>
      <c r="SPX78" s="970"/>
      <c r="SPY78" s="970"/>
      <c r="SPZ78" s="970"/>
      <c r="SQA78" s="970"/>
      <c r="SQB78" s="970"/>
      <c r="SQC78" s="970" t="s">
        <v>15906</v>
      </c>
      <c r="SQD78" s="970"/>
      <c r="SQE78" s="970"/>
      <c r="SQF78" s="970"/>
      <c r="SQG78" s="970"/>
      <c r="SQH78" s="970"/>
      <c r="SQI78" s="970"/>
      <c r="SQJ78" s="970"/>
      <c r="SQK78" s="970" t="s">
        <v>15906</v>
      </c>
      <c r="SQL78" s="970"/>
      <c r="SQM78" s="970"/>
      <c r="SQN78" s="970"/>
      <c r="SQO78" s="970"/>
      <c r="SQP78" s="970"/>
      <c r="SQQ78" s="970"/>
      <c r="SQR78" s="970"/>
      <c r="SQS78" s="970" t="s">
        <v>15906</v>
      </c>
      <c r="SQT78" s="970"/>
      <c r="SQU78" s="970"/>
      <c r="SQV78" s="970"/>
      <c r="SQW78" s="970"/>
      <c r="SQX78" s="970"/>
      <c r="SQY78" s="970"/>
      <c r="SQZ78" s="970"/>
      <c r="SRA78" s="970" t="s">
        <v>15906</v>
      </c>
      <c r="SRB78" s="970"/>
      <c r="SRC78" s="970"/>
      <c r="SRD78" s="970"/>
      <c r="SRE78" s="970"/>
      <c r="SRF78" s="970"/>
      <c r="SRG78" s="970"/>
      <c r="SRH78" s="970"/>
      <c r="SRI78" s="970" t="s">
        <v>15906</v>
      </c>
      <c r="SRJ78" s="970"/>
      <c r="SRK78" s="970"/>
      <c r="SRL78" s="970"/>
      <c r="SRM78" s="970"/>
      <c r="SRN78" s="970"/>
      <c r="SRO78" s="970"/>
      <c r="SRP78" s="970"/>
      <c r="SRQ78" s="970" t="s">
        <v>15906</v>
      </c>
      <c r="SRR78" s="970"/>
      <c r="SRS78" s="970"/>
      <c r="SRT78" s="970"/>
      <c r="SRU78" s="970"/>
      <c r="SRV78" s="970"/>
      <c r="SRW78" s="970"/>
      <c r="SRX78" s="970"/>
      <c r="SRY78" s="970" t="s">
        <v>15906</v>
      </c>
      <c r="SRZ78" s="970"/>
      <c r="SSA78" s="970"/>
      <c r="SSB78" s="970"/>
      <c r="SSC78" s="970"/>
      <c r="SSD78" s="970"/>
      <c r="SSE78" s="970"/>
      <c r="SSF78" s="970"/>
      <c r="SSG78" s="970" t="s">
        <v>15906</v>
      </c>
      <c r="SSH78" s="970"/>
      <c r="SSI78" s="970"/>
      <c r="SSJ78" s="970"/>
      <c r="SSK78" s="970"/>
      <c r="SSL78" s="970"/>
      <c r="SSM78" s="970"/>
      <c r="SSN78" s="970"/>
      <c r="SSO78" s="970" t="s">
        <v>15906</v>
      </c>
      <c r="SSP78" s="970"/>
      <c r="SSQ78" s="970"/>
      <c r="SSR78" s="970"/>
      <c r="SSS78" s="970"/>
      <c r="SST78" s="970"/>
      <c r="SSU78" s="970"/>
      <c r="SSV78" s="970"/>
      <c r="SSW78" s="970" t="s">
        <v>15906</v>
      </c>
      <c r="SSX78" s="970"/>
      <c r="SSY78" s="970"/>
      <c r="SSZ78" s="970"/>
      <c r="STA78" s="970"/>
      <c r="STB78" s="970"/>
      <c r="STC78" s="970"/>
      <c r="STD78" s="970"/>
      <c r="STE78" s="970" t="s">
        <v>15906</v>
      </c>
      <c r="STF78" s="970"/>
      <c r="STG78" s="970"/>
      <c r="STH78" s="970"/>
      <c r="STI78" s="970"/>
      <c r="STJ78" s="970"/>
      <c r="STK78" s="970"/>
      <c r="STL78" s="970"/>
      <c r="STM78" s="970" t="s">
        <v>15906</v>
      </c>
      <c r="STN78" s="970"/>
      <c r="STO78" s="970"/>
      <c r="STP78" s="970"/>
      <c r="STQ78" s="970"/>
      <c r="STR78" s="970"/>
      <c r="STS78" s="970"/>
      <c r="STT78" s="970"/>
      <c r="STU78" s="970" t="s">
        <v>15906</v>
      </c>
      <c r="STV78" s="970"/>
      <c r="STW78" s="970"/>
      <c r="STX78" s="970"/>
      <c r="STY78" s="970"/>
      <c r="STZ78" s="970"/>
      <c r="SUA78" s="970"/>
      <c r="SUB78" s="970"/>
      <c r="SUC78" s="970" t="s">
        <v>15906</v>
      </c>
      <c r="SUD78" s="970"/>
      <c r="SUE78" s="970"/>
      <c r="SUF78" s="970"/>
      <c r="SUG78" s="970"/>
      <c r="SUH78" s="970"/>
      <c r="SUI78" s="970"/>
      <c r="SUJ78" s="970"/>
      <c r="SUK78" s="970" t="s">
        <v>15906</v>
      </c>
      <c r="SUL78" s="970"/>
      <c r="SUM78" s="970"/>
      <c r="SUN78" s="970"/>
      <c r="SUO78" s="970"/>
      <c r="SUP78" s="970"/>
      <c r="SUQ78" s="970"/>
      <c r="SUR78" s="970"/>
      <c r="SUS78" s="970" t="s">
        <v>15906</v>
      </c>
      <c r="SUT78" s="970"/>
      <c r="SUU78" s="970"/>
      <c r="SUV78" s="970"/>
      <c r="SUW78" s="970"/>
      <c r="SUX78" s="970"/>
      <c r="SUY78" s="970"/>
      <c r="SUZ78" s="970"/>
      <c r="SVA78" s="970" t="s">
        <v>15906</v>
      </c>
      <c r="SVB78" s="970"/>
      <c r="SVC78" s="970"/>
      <c r="SVD78" s="970"/>
      <c r="SVE78" s="970"/>
      <c r="SVF78" s="970"/>
      <c r="SVG78" s="970"/>
      <c r="SVH78" s="970"/>
      <c r="SVI78" s="970" t="s">
        <v>15906</v>
      </c>
      <c r="SVJ78" s="970"/>
      <c r="SVK78" s="970"/>
      <c r="SVL78" s="970"/>
      <c r="SVM78" s="970"/>
      <c r="SVN78" s="970"/>
      <c r="SVO78" s="970"/>
      <c r="SVP78" s="970"/>
      <c r="SVQ78" s="970" t="s">
        <v>15906</v>
      </c>
      <c r="SVR78" s="970"/>
      <c r="SVS78" s="970"/>
      <c r="SVT78" s="970"/>
      <c r="SVU78" s="970"/>
      <c r="SVV78" s="970"/>
      <c r="SVW78" s="970"/>
      <c r="SVX78" s="970"/>
      <c r="SVY78" s="970" t="s">
        <v>15906</v>
      </c>
      <c r="SVZ78" s="970"/>
      <c r="SWA78" s="970"/>
      <c r="SWB78" s="970"/>
      <c r="SWC78" s="970"/>
      <c r="SWD78" s="970"/>
      <c r="SWE78" s="970"/>
      <c r="SWF78" s="970"/>
      <c r="SWG78" s="970" t="s">
        <v>15906</v>
      </c>
      <c r="SWH78" s="970"/>
      <c r="SWI78" s="970"/>
      <c r="SWJ78" s="970"/>
      <c r="SWK78" s="970"/>
      <c r="SWL78" s="970"/>
      <c r="SWM78" s="970"/>
      <c r="SWN78" s="970"/>
      <c r="SWO78" s="970" t="s">
        <v>15906</v>
      </c>
      <c r="SWP78" s="970"/>
      <c r="SWQ78" s="970"/>
      <c r="SWR78" s="970"/>
      <c r="SWS78" s="970"/>
      <c r="SWT78" s="970"/>
      <c r="SWU78" s="970"/>
      <c r="SWV78" s="970"/>
      <c r="SWW78" s="970" t="s">
        <v>15906</v>
      </c>
      <c r="SWX78" s="970"/>
      <c r="SWY78" s="970"/>
      <c r="SWZ78" s="970"/>
      <c r="SXA78" s="970"/>
      <c r="SXB78" s="970"/>
      <c r="SXC78" s="970"/>
      <c r="SXD78" s="970"/>
      <c r="SXE78" s="970" t="s">
        <v>15906</v>
      </c>
      <c r="SXF78" s="970"/>
      <c r="SXG78" s="970"/>
      <c r="SXH78" s="970"/>
      <c r="SXI78" s="970"/>
      <c r="SXJ78" s="970"/>
      <c r="SXK78" s="970"/>
      <c r="SXL78" s="970"/>
      <c r="SXM78" s="970" t="s">
        <v>15906</v>
      </c>
      <c r="SXN78" s="970"/>
      <c r="SXO78" s="970"/>
      <c r="SXP78" s="970"/>
      <c r="SXQ78" s="970"/>
      <c r="SXR78" s="970"/>
      <c r="SXS78" s="970"/>
      <c r="SXT78" s="970"/>
      <c r="SXU78" s="970" t="s">
        <v>15906</v>
      </c>
      <c r="SXV78" s="970"/>
      <c r="SXW78" s="970"/>
      <c r="SXX78" s="970"/>
      <c r="SXY78" s="970"/>
      <c r="SXZ78" s="970"/>
      <c r="SYA78" s="970"/>
      <c r="SYB78" s="970"/>
      <c r="SYC78" s="970" t="s">
        <v>15906</v>
      </c>
      <c r="SYD78" s="970"/>
      <c r="SYE78" s="970"/>
      <c r="SYF78" s="970"/>
      <c r="SYG78" s="970"/>
      <c r="SYH78" s="970"/>
      <c r="SYI78" s="970"/>
      <c r="SYJ78" s="970"/>
      <c r="SYK78" s="970" t="s">
        <v>15906</v>
      </c>
      <c r="SYL78" s="970"/>
      <c r="SYM78" s="970"/>
      <c r="SYN78" s="970"/>
      <c r="SYO78" s="970"/>
      <c r="SYP78" s="970"/>
      <c r="SYQ78" s="970"/>
      <c r="SYR78" s="970"/>
      <c r="SYS78" s="970" t="s">
        <v>15906</v>
      </c>
      <c r="SYT78" s="970"/>
      <c r="SYU78" s="970"/>
      <c r="SYV78" s="970"/>
      <c r="SYW78" s="970"/>
      <c r="SYX78" s="970"/>
      <c r="SYY78" s="970"/>
      <c r="SYZ78" s="970"/>
      <c r="SZA78" s="970" t="s">
        <v>15906</v>
      </c>
      <c r="SZB78" s="970"/>
      <c r="SZC78" s="970"/>
      <c r="SZD78" s="970"/>
      <c r="SZE78" s="970"/>
      <c r="SZF78" s="970"/>
      <c r="SZG78" s="970"/>
      <c r="SZH78" s="970"/>
      <c r="SZI78" s="970" t="s">
        <v>15906</v>
      </c>
      <c r="SZJ78" s="970"/>
      <c r="SZK78" s="970"/>
      <c r="SZL78" s="970"/>
      <c r="SZM78" s="970"/>
      <c r="SZN78" s="970"/>
      <c r="SZO78" s="970"/>
      <c r="SZP78" s="970"/>
      <c r="SZQ78" s="970" t="s">
        <v>15906</v>
      </c>
      <c r="SZR78" s="970"/>
      <c r="SZS78" s="970"/>
      <c r="SZT78" s="970"/>
      <c r="SZU78" s="970"/>
      <c r="SZV78" s="970"/>
      <c r="SZW78" s="970"/>
      <c r="SZX78" s="970"/>
      <c r="SZY78" s="970" t="s">
        <v>15906</v>
      </c>
      <c r="SZZ78" s="970"/>
      <c r="TAA78" s="970"/>
      <c r="TAB78" s="970"/>
      <c r="TAC78" s="970"/>
      <c r="TAD78" s="970"/>
      <c r="TAE78" s="970"/>
      <c r="TAF78" s="970"/>
      <c r="TAG78" s="970" t="s">
        <v>15906</v>
      </c>
      <c r="TAH78" s="970"/>
      <c r="TAI78" s="970"/>
      <c r="TAJ78" s="970"/>
      <c r="TAK78" s="970"/>
      <c r="TAL78" s="970"/>
      <c r="TAM78" s="970"/>
      <c r="TAN78" s="970"/>
      <c r="TAO78" s="970" t="s">
        <v>15906</v>
      </c>
      <c r="TAP78" s="970"/>
      <c r="TAQ78" s="970"/>
      <c r="TAR78" s="970"/>
      <c r="TAS78" s="970"/>
      <c r="TAT78" s="970"/>
      <c r="TAU78" s="970"/>
      <c r="TAV78" s="970"/>
      <c r="TAW78" s="970" t="s">
        <v>15906</v>
      </c>
      <c r="TAX78" s="970"/>
      <c r="TAY78" s="970"/>
      <c r="TAZ78" s="970"/>
      <c r="TBA78" s="970"/>
      <c r="TBB78" s="970"/>
      <c r="TBC78" s="970"/>
      <c r="TBD78" s="970"/>
      <c r="TBE78" s="970" t="s">
        <v>15906</v>
      </c>
      <c r="TBF78" s="970"/>
      <c r="TBG78" s="970"/>
      <c r="TBH78" s="970"/>
      <c r="TBI78" s="970"/>
      <c r="TBJ78" s="970"/>
      <c r="TBK78" s="970"/>
      <c r="TBL78" s="970"/>
      <c r="TBM78" s="970" t="s">
        <v>15906</v>
      </c>
      <c r="TBN78" s="970"/>
      <c r="TBO78" s="970"/>
      <c r="TBP78" s="970"/>
      <c r="TBQ78" s="970"/>
      <c r="TBR78" s="970"/>
      <c r="TBS78" s="970"/>
      <c r="TBT78" s="970"/>
      <c r="TBU78" s="970" t="s">
        <v>15906</v>
      </c>
      <c r="TBV78" s="970"/>
      <c r="TBW78" s="970"/>
      <c r="TBX78" s="970"/>
      <c r="TBY78" s="970"/>
      <c r="TBZ78" s="970"/>
      <c r="TCA78" s="970"/>
      <c r="TCB78" s="970"/>
      <c r="TCC78" s="970" t="s">
        <v>15906</v>
      </c>
      <c r="TCD78" s="970"/>
      <c r="TCE78" s="970"/>
      <c r="TCF78" s="970"/>
      <c r="TCG78" s="970"/>
      <c r="TCH78" s="970"/>
      <c r="TCI78" s="970"/>
      <c r="TCJ78" s="970"/>
      <c r="TCK78" s="970" t="s">
        <v>15906</v>
      </c>
      <c r="TCL78" s="970"/>
      <c r="TCM78" s="970"/>
      <c r="TCN78" s="970"/>
      <c r="TCO78" s="970"/>
      <c r="TCP78" s="970"/>
      <c r="TCQ78" s="970"/>
      <c r="TCR78" s="970"/>
      <c r="TCS78" s="970" t="s">
        <v>15906</v>
      </c>
      <c r="TCT78" s="970"/>
      <c r="TCU78" s="970"/>
      <c r="TCV78" s="970"/>
      <c r="TCW78" s="970"/>
      <c r="TCX78" s="970"/>
      <c r="TCY78" s="970"/>
      <c r="TCZ78" s="970"/>
      <c r="TDA78" s="970" t="s">
        <v>15906</v>
      </c>
      <c r="TDB78" s="970"/>
      <c r="TDC78" s="970"/>
      <c r="TDD78" s="970"/>
      <c r="TDE78" s="970"/>
      <c r="TDF78" s="970"/>
      <c r="TDG78" s="970"/>
      <c r="TDH78" s="970"/>
      <c r="TDI78" s="970" t="s">
        <v>15906</v>
      </c>
      <c r="TDJ78" s="970"/>
      <c r="TDK78" s="970"/>
      <c r="TDL78" s="970"/>
      <c r="TDM78" s="970"/>
      <c r="TDN78" s="970"/>
      <c r="TDO78" s="970"/>
      <c r="TDP78" s="970"/>
      <c r="TDQ78" s="970" t="s">
        <v>15906</v>
      </c>
      <c r="TDR78" s="970"/>
      <c r="TDS78" s="970"/>
      <c r="TDT78" s="970"/>
      <c r="TDU78" s="970"/>
      <c r="TDV78" s="970"/>
      <c r="TDW78" s="970"/>
      <c r="TDX78" s="970"/>
      <c r="TDY78" s="970" t="s">
        <v>15906</v>
      </c>
      <c r="TDZ78" s="970"/>
      <c r="TEA78" s="970"/>
      <c r="TEB78" s="970"/>
      <c r="TEC78" s="970"/>
      <c r="TED78" s="970"/>
      <c r="TEE78" s="970"/>
      <c r="TEF78" s="970"/>
      <c r="TEG78" s="970" t="s">
        <v>15906</v>
      </c>
      <c r="TEH78" s="970"/>
      <c r="TEI78" s="970"/>
      <c r="TEJ78" s="970"/>
      <c r="TEK78" s="970"/>
      <c r="TEL78" s="970"/>
      <c r="TEM78" s="970"/>
      <c r="TEN78" s="970"/>
      <c r="TEO78" s="970" t="s">
        <v>15906</v>
      </c>
      <c r="TEP78" s="970"/>
      <c r="TEQ78" s="970"/>
      <c r="TER78" s="970"/>
      <c r="TES78" s="970"/>
      <c r="TET78" s="970"/>
      <c r="TEU78" s="970"/>
      <c r="TEV78" s="970"/>
      <c r="TEW78" s="970" t="s">
        <v>15906</v>
      </c>
      <c r="TEX78" s="970"/>
      <c r="TEY78" s="970"/>
      <c r="TEZ78" s="970"/>
      <c r="TFA78" s="970"/>
      <c r="TFB78" s="970"/>
      <c r="TFC78" s="970"/>
      <c r="TFD78" s="970"/>
      <c r="TFE78" s="970" t="s">
        <v>15906</v>
      </c>
      <c r="TFF78" s="970"/>
      <c r="TFG78" s="970"/>
      <c r="TFH78" s="970"/>
      <c r="TFI78" s="970"/>
      <c r="TFJ78" s="970"/>
      <c r="TFK78" s="970"/>
      <c r="TFL78" s="970"/>
      <c r="TFM78" s="970" t="s">
        <v>15906</v>
      </c>
      <c r="TFN78" s="970"/>
      <c r="TFO78" s="970"/>
      <c r="TFP78" s="970"/>
      <c r="TFQ78" s="970"/>
      <c r="TFR78" s="970"/>
      <c r="TFS78" s="970"/>
      <c r="TFT78" s="970"/>
      <c r="TFU78" s="970" t="s">
        <v>15906</v>
      </c>
      <c r="TFV78" s="970"/>
      <c r="TFW78" s="970"/>
      <c r="TFX78" s="970"/>
      <c r="TFY78" s="970"/>
      <c r="TFZ78" s="970"/>
      <c r="TGA78" s="970"/>
      <c r="TGB78" s="970"/>
      <c r="TGC78" s="970" t="s">
        <v>15906</v>
      </c>
      <c r="TGD78" s="970"/>
      <c r="TGE78" s="970"/>
      <c r="TGF78" s="970"/>
      <c r="TGG78" s="970"/>
      <c r="TGH78" s="970"/>
      <c r="TGI78" s="970"/>
      <c r="TGJ78" s="970"/>
      <c r="TGK78" s="970" t="s">
        <v>15906</v>
      </c>
      <c r="TGL78" s="970"/>
      <c r="TGM78" s="970"/>
      <c r="TGN78" s="970"/>
      <c r="TGO78" s="970"/>
      <c r="TGP78" s="970"/>
      <c r="TGQ78" s="970"/>
      <c r="TGR78" s="970"/>
      <c r="TGS78" s="970" t="s">
        <v>15906</v>
      </c>
      <c r="TGT78" s="970"/>
      <c r="TGU78" s="970"/>
      <c r="TGV78" s="970"/>
      <c r="TGW78" s="970"/>
      <c r="TGX78" s="970"/>
      <c r="TGY78" s="970"/>
      <c r="TGZ78" s="970"/>
      <c r="THA78" s="970" t="s">
        <v>15906</v>
      </c>
      <c r="THB78" s="970"/>
      <c r="THC78" s="970"/>
      <c r="THD78" s="970"/>
      <c r="THE78" s="970"/>
      <c r="THF78" s="970"/>
      <c r="THG78" s="970"/>
      <c r="THH78" s="970"/>
      <c r="THI78" s="970" t="s">
        <v>15906</v>
      </c>
      <c r="THJ78" s="970"/>
      <c r="THK78" s="970"/>
      <c r="THL78" s="970"/>
      <c r="THM78" s="970"/>
      <c r="THN78" s="970"/>
      <c r="THO78" s="970"/>
      <c r="THP78" s="970"/>
      <c r="THQ78" s="970" t="s">
        <v>15906</v>
      </c>
      <c r="THR78" s="970"/>
      <c r="THS78" s="970"/>
      <c r="THT78" s="970"/>
      <c r="THU78" s="970"/>
      <c r="THV78" s="970"/>
      <c r="THW78" s="970"/>
      <c r="THX78" s="970"/>
      <c r="THY78" s="970" t="s">
        <v>15906</v>
      </c>
      <c r="THZ78" s="970"/>
      <c r="TIA78" s="970"/>
      <c r="TIB78" s="970"/>
      <c r="TIC78" s="970"/>
      <c r="TID78" s="970"/>
      <c r="TIE78" s="970"/>
      <c r="TIF78" s="970"/>
      <c r="TIG78" s="970" t="s">
        <v>15906</v>
      </c>
      <c r="TIH78" s="970"/>
      <c r="TII78" s="970"/>
      <c r="TIJ78" s="970"/>
      <c r="TIK78" s="970"/>
      <c r="TIL78" s="970"/>
      <c r="TIM78" s="970"/>
      <c r="TIN78" s="970"/>
      <c r="TIO78" s="970" t="s">
        <v>15906</v>
      </c>
      <c r="TIP78" s="970"/>
      <c r="TIQ78" s="970"/>
      <c r="TIR78" s="970"/>
      <c r="TIS78" s="970"/>
      <c r="TIT78" s="970"/>
      <c r="TIU78" s="970"/>
      <c r="TIV78" s="970"/>
      <c r="TIW78" s="970" t="s">
        <v>15906</v>
      </c>
      <c r="TIX78" s="970"/>
      <c r="TIY78" s="970"/>
      <c r="TIZ78" s="970"/>
      <c r="TJA78" s="970"/>
      <c r="TJB78" s="970"/>
      <c r="TJC78" s="970"/>
      <c r="TJD78" s="970"/>
      <c r="TJE78" s="970" t="s">
        <v>15906</v>
      </c>
      <c r="TJF78" s="970"/>
      <c r="TJG78" s="970"/>
      <c r="TJH78" s="970"/>
      <c r="TJI78" s="970"/>
      <c r="TJJ78" s="970"/>
      <c r="TJK78" s="970"/>
      <c r="TJL78" s="970"/>
      <c r="TJM78" s="970" t="s">
        <v>15906</v>
      </c>
      <c r="TJN78" s="970"/>
      <c r="TJO78" s="970"/>
      <c r="TJP78" s="970"/>
      <c r="TJQ78" s="970"/>
      <c r="TJR78" s="970"/>
      <c r="TJS78" s="970"/>
      <c r="TJT78" s="970"/>
      <c r="TJU78" s="970" t="s">
        <v>15906</v>
      </c>
      <c r="TJV78" s="970"/>
      <c r="TJW78" s="970"/>
      <c r="TJX78" s="970"/>
      <c r="TJY78" s="970"/>
      <c r="TJZ78" s="970"/>
      <c r="TKA78" s="970"/>
      <c r="TKB78" s="970"/>
      <c r="TKC78" s="970" t="s">
        <v>15906</v>
      </c>
      <c r="TKD78" s="970"/>
      <c r="TKE78" s="970"/>
      <c r="TKF78" s="970"/>
      <c r="TKG78" s="970"/>
      <c r="TKH78" s="970"/>
      <c r="TKI78" s="970"/>
      <c r="TKJ78" s="970"/>
      <c r="TKK78" s="970" t="s">
        <v>15906</v>
      </c>
      <c r="TKL78" s="970"/>
      <c r="TKM78" s="970"/>
      <c r="TKN78" s="970"/>
      <c r="TKO78" s="970"/>
      <c r="TKP78" s="970"/>
      <c r="TKQ78" s="970"/>
      <c r="TKR78" s="970"/>
      <c r="TKS78" s="970" t="s">
        <v>15906</v>
      </c>
      <c r="TKT78" s="970"/>
      <c r="TKU78" s="970"/>
      <c r="TKV78" s="970"/>
      <c r="TKW78" s="970"/>
      <c r="TKX78" s="970"/>
      <c r="TKY78" s="970"/>
      <c r="TKZ78" s="970"/>
      <c r="TLA78" s="970" t="s">
        <v>15906</v>
      </c>
      <c r="TLB78" s="970"/>
      <c r="TLC78" s="970"/>
      <c r="TLD78" s="970"/>
      <c r="TLE78" s="970"/>
      <c r="TLF78" s="970"/>
      <c r="TLG78" s="970"/>
      <c r="TLH78" s="970"/>
      <c r="TLI78" s="970" t="s">
        <v>15906</v>
      </c>
      <c r="TLJ78" s="970"/>
      <c r="TLK78" s="970"/>
      <c r="TLL78" s="970"/>
      <c r="TLM78" s="970"/>
      <c r="TLN78" s="970"/>
      <c r="TLO78" s="970"/>
      <c r="TLP78" s="970"/>
      <c r="TLQ78" s="970" t="s">
        <v>15906</v>
      </c>
      <c r="TLR78" s="970"/>
      <c r="TLS78" s="970"/>
      <c r="TLT78" s="970"/>
      <c r="TLU78" s="970"/>
      <c r="TLV78" s="970"/>
      <c r="TLW78" s="970"/>
      <c r="TLX78" s="970"/>
      <c r="TLY78" s="970" t="s">
        <v>15906</v>
      </c>
      <c r="TLZ78" s="970"/>
      <c r="TMA78" s="970"/>
      <c r="TMB78" s="970"/>
      <c r="TMC78" s="970"/>
      <c r="TMD78" s="970"/>
      <c r="TME78" s="970"/>
      <c r="TMF78" s="970"/>
      <c r="TMG78" s="970" t="s">
        <v>15906</v>
      </c>
      <c r="TMH78" s="970"/>
      <c r="TMI78" s="970"/>
      <c r="TMJ78" s="970"/>
      <c r="TMK78" s="970"/>
      <c r="TML78" s="970"/>
      <c r="TMM78" s="970"/>
      <c r="TMN78" s="970"/>
      <c r="TMO78" s="970" t="s">
        <v>15906</v>
      </c>
      <c r="TMP78" s="970"/>
      <c r="TMQ78" s="970"/>
      <c r="TMR78" s="970"/>
      <c r="TMS78" s="970"/>
      <c r="TMT78" s="970"/>
      <c r="TMU78" s="970"/>
      <c r="TMV78" s="970"/>
      <c r="TMW78" s="970" t="s">
        <v>15906</v>
      </c>
      <c r="TMX78" s="970"/>
      <c r="TMY78" s="970"/>
      <c r="TMZ78" s="970"/>
      <c r="TNA78" s="970"/>
      <c r="TNB78" s="970"/>
      <c r="TNC78" s="970"/>
      <c r="TND78" s="970"/>
      <c r="TNE78" s="970" t="s">
        <v>15906</v>
      </c>
      <c r="TNF78" s="970"/>
      <c r="TNG78" s="970"/>
      <c r="TNH78" s="970"/>
      <c r="TNI78" s="970"/>
      <c r="TNJ78" s="970"/>
      <c r="TNK78" s="970"/>
      <c r="TNL78" s="970"/>
      <c r="TNM78" s="970" t="s">
        <v>15906</v>
      </c>
      <c r="TNN78" s="970"/>
      <c r="TNO78" s="970"/>
      <c r="TNP78" s="970"/>
      <c r="TNQ78" s="970"/>
      <c r="TNR78" s="970"/>
      <c r="TNS78" s="970"/>
      <c r="TNT78" s="970"/>
      <c r="TNU78" s="970" t="s">
        <v>15906</v>
      </c>
      <c r="TNV78" s="970"/>
      <c r="TNW78" s="970"/>
      <c r="TNX78" s="970"/>
      <c r="TNY78" s="970"/>
      <c r="TNZ78" s="970"/>
      <c r="TOA78" s="970"/>
      <c r="TOB78" s="970"/>
      <c r="TOC78" s="970" t="s">
        <v>15906</v>
      </c>
      <c r="TOD78" s="970"/>
      <c r="TOE78" s="970"/>
      <c r="TOF78" s="970"/>
      <c r="TOG78" s="970"/>
      <c r="TOH78" s="970"/>
      <c r="TOI78" s="970"/>
      <c r="TOJ78" s="970"/>
      <c r="TOK78" s="970" t="s">
        <v>15906</v>
      </c>
      <c r="TOL78" s="970"/>
      <c r="TOM78" s="970"/>
      <c r="TON78" s="970"/>
      <c r="TOO78" s="970"/>
      <c r="TOP78" s="970"/>
      <c r="TOQ78" s="970"/>
      <c r="TOR78" s="970"/>
      <c r="TOS78" s="970" t="s">
        <v>15906</v>
      </c>
      <c r="TOT78" s="970"/>
      <c r="TOU78" s="970"/>
      <c r="TOV78" s="970"/>
      <c r="TOW78" s="970"/>
      <c r="TOX78" s="970"/>
      <c r="TOY78" s="970"/>
      <c r="TOZ78" s="970"/>
      <c r="TPA78" s="970" t="s">
        <v>15906</v>
      </c>
      <c r="TPB78" s="970"/>
      <c r="TPC78" s="970"/>
      <c r="TPD78" s="970"/>
      <c r="TPE78" s="970"/>
      <c r="TPF78" s="970"/>
      <c r="TPG78" s="970"/>
      <c r="TPH78" s="970"/>
      <c r="TPI78" s="970" t="s">
        <v>15906</v>
      </c>
      <c r="TPJ78" s="970"/>
      <c r="TPK78" s="970"/>
      <c r="TPL78" s="970"/>
      <c r="TPM78" s="970"/>
      <c r="TPN78" s="970"/>
      <c r="TPO78" s="970"/>
      <c r="TPP78" s="970"/>
      <c r="TPQ78" s="970" t="s">
        <v>15906</v>
      </c>
      <c r="TPR78" s="970"/>
      <c r="TPS78" s="970"/>
      <c r="TPT78" s="970"/>
      <c r="TPU78" s="970"/>
      <c r="TPV78" s="970"/>
      <c r="TPW78" s="970"/>
      <c r="TPX78" s="970"/>
      <c r="TPY78" s="970" t="s">
        <v>15906</v>
      </c>
      <c r="TPZ78" s="970"/>
      <c r="TQA78" s="970"/>
      <c r="TQB78" s="970"/>
      <c r="TQC78" s="970"/>
      <c r="TQD78" s="970"/>
      <c r="TQE78" s="970"/>
      <c r="TQF78" s="970"/>
      <c r="TQG78" s="970" t="s">
        <v>15906</v>
      </c>
      <c r="TQH78" s="970"/>
      <c r="TQI78" s="970"/>
      <c r="TQJ78" s="970"/>
      <c r="TQK78" s="970"/>
      <c r="TQL78" s="970"/>
      <c r="TQM78" s="970"/>
      <c r="TQN78" s="970"/>
      <c r="TQO78" s="970" t="s">
        <v>15906</v>
      </c>
      <c r="TQP78" s="970"/>
      <c r="TQQ78" s="970"/>
      <c r="TQR78" s="970"/>
      <c r="TQS78" s="970"/>
      <c r="TQT78" s="970"/>
      <c r="TQU78" s="970"/>
      <c r="TQV78" s="970"/>
      <c r="TQW78" s="970" t="s">
        <v>15906</v>
      </c>
      <c r="TQX78" s="970"/>
      <c r="TQY78" s="970"/>
      <c r="TQZ78" s="970"/>
      <c r="TRA78" s="970"/>
      <c r="TRB78" s="970"/>
      <c r="TRC78" s="970"/>
      <c r="TRD78" s="970"/>
      <c r="TRE78" s="970" t="s">
        <v>15906</v>
      </c>
      <c r="TRF78" s="970"/>
      <c r="TRG78" s="970"/>
      <c r="TRH78" s="970"/>
      <c r="TRI78" s="970"/>
      <c r="TRJ78" s="970"/>
      <c r="TRK78" s="970"/>
      <c r="TRL78" s="970"/>
      <c r="TRM78" s="970" t="s">
        <v>15906</v>
      </c>
      <c r="TRN78" s="970"/>
      <c r="TRO78" s="970"/>
      <c r="TRP78" s="970"/>
      <c r="TRQ78" s="970"/>
      <c r="TRR78" s="970"/>
      <c r="TRS78" s="970"/>
      <c r="TRT78" s="970"/>
      <c r="TRU78" s="970" t="s">
        <v>15906</v>
      </c>
      <c r="TRV78" s="970"/>
      <c r="TRW78" s="970"/>
      <c r="TRX78" s="970"/>
      <c r="TRY78" s="970"/>
      <c r="TRZ78" s="970"/>
      <c r="TSA78" s="970"/>
      <c r="TSB78" s="970"/>
      <c r="TSC78" s="970" t="s">
        <v>15906</v>
      </c>
      <c r="TSD78" s="970"/>
      <c r="TSE78" s="970"/>
      <c r="TSF78" s="970"/>
      <c r="TSG78" s="970"/>
      <c r="TSH78" s="970"/>
      <c r="TSI78" s="970"/>
      <c r="TSJ78" s="970"/>
      <c r="TSK78" s="970" t="s">
        <v>15906</v>
      </c>
      <c r="TSL78" s="970"/>
      <c r="TSM78" s="970"/>
      <c r="TSN78" s="970"/>
      <c r="TSO78" s="970"/>
      <c r="TSP78" s="970"/>
      <c r="TSQ78" s="970"/>
      <c r="TSR78" s="970"/>
      <c r="TSS78" s="970" t="s">
        <v>15906</v>
      </c>
      <c r="TST78" s="970"/>
      <c r="TSU78" s="970"/>
      <c r="TSV78" s="970"/>
      <c r="TSW78" s="970"/>
      <c r="TSX78" s="970"/>
      <c r="TSY78" s="970"/>
      <c r="TSZ78" s="970"/>
      <c r="TTA78" s="970" t="s">
        <v>15906</v>
      </c>
      <c r="TTB78" s="970"/>
      <c r="TTC78" s="970"/>
      <c r="TTD78" s="970"/>
      <c r="TTE78" s="970"/>
      <c r="TTF78" s="970"/>
      <c r="TTG78" s="970"/>
      <c r="TTH78" s="970"/>
      <c r="TTI78" s="970" t="s">
        <v>15906</v>
      </c>
      <c r="TTJ78" s="970"/>
      <c r="TTK78" s="970"/>
      <c r="TTL78" s="970"/>
      <c r="TTM78" s="970"/>
      <c r="TTN78" s="970"/>
      <c r="TTO78" s="970"/>
      <c r="TTP78" s="970"/>
      <c r="TTQ78" s="970" t="s">
        <v>15906</v>
      </c>
      <c r="TTR78" s="970"/>
      <c r="TTS78" s="970"/>
      <c r="TTT78" s="970"/>
      <c r="TTU78" s="970"/>
      <c r="TTV78" s="970"/>
      <c r="TTW78" s="970"/>
      <c r="TTX78" s="970"/>
      <c r="TTY78" s="970" t="s">
        <v>15906</v>
      </c>
      <c r="TTZ78" s="970"/>
      <c r="TUA78" s="970"/>
      <c r="TUB78" s="970"/>
      <c r="TUC78" s="970"/>
      <c r="TUD78" s="970"/>
      <c r="TUE78" s="970"/>
      <c r="TUF78" s="970"/>
      <c r="TUG78" s="970" t="s">
        <v>15906</v>
      </c>
      <c r="TUH78" s="970"/>
      <c r="TUI78" s="970"/>
      <c r="TUJ78" s="970"/>
      <c r="TUK78" s="970"/>
      <c r="TUL78" s="970"/>
      <c r="TUM78" s="970"/>
      <c r="TUN78" s="970"/>
      <c r="TUO78" s="970" t="s">
        <v>15906</v>
      </c>
      <c r="TUP78" s="970"/>
      <c r="TUQ78" s="970"/>
      <c r="TUR78" s="970"/>
      <c r="TUS78" s="970"/>
      <c r="TUT78" s="970"/>
      <c r="TUU78" s="970"/>
      <c r="TUV78" s="970"/>
      <c r="TUW78" s="970" t="s">
        <v>15906</v>
      </c>
      <c r="TUX78" s="970"/>
      <c r="TUY78" s="970"/>
      <c r="TUZ78" s="970"/>
      <c r="TVA78" s="970"/>
      <c r="TVB78" s="970"/>
      <c r="TVC78" s="970"/>
      <c r="TVD78" s="970"/>
      <c r="TVE78" s="970" t="s">
        <v>15906</v>
      </c>
      <c r="TVF78" s="970"/>
      <c r="TVG78" s="970"/>
      <c r="TVH78" s="970"/>
      <c r="TVI78" s="970"/>
      <c r="TVJ78" s="970"/>
      <c r="TVK78" s="970"/>
      <c r="TVL78" s="970"/>
      <c r="TVM78" s="970" t="s">
        <v>15906</v>
      </c>
      <c r="TVN78" s="970"/>
      <c r="TVO78" s="970"/>
      <c r="TVP78" s="970"/>
      <c r="TVQ78" s="970"/>
      <c r="TVR78" s="970"/>
      <c r="TVS78" s="970"/>
      <c r="TVT78" s="970"/>
      <c r="TVU78" s="970" t="s">
        <v>15906</v>
      </c>
      <c r="TVV78" s="970"/>
      <c r="TVW78" s="970"/>
      <c r="TVX78" s="970"/>
      <c r="TVY78" s="970"/>
      <c r="TVZ78" s="970"/>
      <c r="TWA78" s="970"/>
      <c r="TWB78" s="970"/>
      <c r="TWC78" s="970" t="s">
        <v>15906</v>
      </c>
      <c r="TWD78" s="970"/>
      <c r="TWE78" s="970"/>
      <c r="TWF78" s="970"/>
      <c r="TWG78" s="970"/>
      <c r="TWH78" s="970"/>
      <c r="TWI78" s="970"/>
      <c r="TWJ78" s="970"/>
      <c r="TWK78" s="970" t="s">
        <v>15906</v>
      </c>
      <c r="TWL78" s="970"/>
      <c r="TWM78" s="970"/>
      <c r="TWN78" s="970"/>
      <c r="TWO78" s="970"/>
      <c r="TWP78" s="970"/>
      <c r="TWQ78" s="970"/>
      <c r="TWR78" s="970"/>
      <c r="TWS78" s="970" t="s">
        <v>15906</v>
      </c>
      <c r="TWT78" s="970"/>
      <c r="TWU78" s="970"/>
      <c r="TWV78" s="970"/>
      <c r="TWW78" s="970"/>
      <c r="TWX78" s="970"/>
      <c r="TWY78" s="970"/>
      <c r="TWZ78" s="970"/>
      <c r="TXA78" s="970" t="s">
        <v>15906</v>
      </c>
      <c r="TXB78" s="970"/>
      <c r="TXC78" s="970"/>
      <c r="TXD78" s="970"/>
      <c r="TXE78" s="970"/>
      <c r="TXF78" s="970"/>
      <c r="TXG78" s="970"/>
      <c r="TXH78" s="970"/>
      <c r="TXI78" s="970" t="s">
        <v>15906</v>
      </c>
      <c r="TXJ78" s="970"/>
      <c r="TXK78" s="970"/>
      <c r="TXL78" s="970"/>
      <c r="TXM78" s="970"/>
      <c r="TXN78" s="970"/>
      <c r="TXO78" s="970"/>
      <c r="TXP78" s="970"/>
      <c r="TXQ78" s="970" t="s">
        <v>15906</v>
      </c>
      <c r="TXR78" s="970"/>
      <c r="TXS78" s="970"/>
      <c r="TXT78" s="970"/>
      <c r="TXU78" s="970"/>
      <c r="TXV78" s="970"/>
      <c r="TXW78" s="970"/>
      <c r="TXX78" s="970"/>
      <c r="TXY78" s="970" t="s">
        <v>15906</v>
      </c>
      <c r="TXZ78" s="970"/>
      <c r="TYA78" s="970"/>
      <c r="TYB78" s="970"/>
      <c r="TYC78" s="970"/>
      <c r="TYD78" s="970"/>
      <c r="TYE78" s="970"/>
      <c r="TYF78" s="970"/>
      <c r="TYG78" s="970" t="s">
        <v>15906</v>
      </c>
      <c r="TYH78" s="970"/>
      <c r="TYI78" s="970"/>
      <c r="TYJ78" s="970"/>
      <c r="TYK78" s="970"/>
      <c r="TYL78" s="970"/>
      <c r="TYM78" s="970"/>
      <c r="TYN78" s="970"/>
      <c r="TYO78" s="970" t="s">
        <v>15906</v>
      </c>
      <c r="TYP78" s="970"/>
      <c r="TYQ78" s="970"/>
      <c r="TYR78" s="970"/>
      <c r="TYS78" s="970"/>
      <c r="TYT78" s="970"/>
      <c r="TYU78" s="970"/>
      <c r="TYV78" s="970"/>
      <c r="TYW78" s="970" t="s">
        <v>15906</v>
      </c>
      <c r="TYX78" s="970"/>
      <c r="TYY78" s="970"/>
      <c r="TYZ78" s="970"/>
      <c r="TZA78" s="970"/>
      <c r="TZB78" s="970"/>
      <c r="TZC78" s="970"/>
      <c r="TZD78" s="970"/>
      <c r="TZE78" s="970" t="s">
        <v>15906</v>
      </c>
      <c r="TZF78" s="970"/>
      <c r="TZG78" s="970"/>
      <c r="TZH78" s="970"/>
      <c r="TZI78" s="970"/>
      <c r="TZJ78" s="970"/>
      <c r="TZK78" s="970"/>
      <c r="TZL78" s="970"/>
      <c r="TZM78" s="970" t="s">
        <v>15906</v>
      </c>
      <c r="TZN78" s="970"/>
      <c r="TZO78" s="970"/>
      <c r="TZP78" s="970"/>
      <c r="TZQ78" s="970"/>
      <c r="TZR78" s="970"/>
      <c r="TZS78" s="970"/>
      <c r="TZT78" s="970"/>
      <c r="TZU78" s="970" t="s">
        <v>15906</v>
      </c>
      <c r="TZV78" s="970"/>
      <c r="TZW78" s="970"/>
      <c r="TZX78" s="970"/>
      <c r="TZY78" s="970"/>
      <c r="TZZ78" s="970"/>
      <c r="UAA78" s="970"/>
      <c r="UAB78" s="970"/>
      <c r="UAC78" s="970" t="s">
        <v>15906</v>
      </c>
      <c r="UAD78" s="970"/>
      <c r="UAE78" s="970"/>
      <c r="UAF78" s="970"/>
      <c r="UAG78" s="970"/>
      <c r="UAH78" s="970"/>
      <c r="UAI78" s="970"/>
      <c r="UAJ78" s="970"/>
      <c r="UAK78" s="970" t="s">
        <v>15906</v>
      </c>
      <c r="UAL78" s="970"/>
      <c r="UAM78" s="970"/>
      <c r="UAN78" s="970"/>
      <c r="UAO78" s="970"/>
      <c r="UAP78" s="970"/>
      <c r="UAQ78" s="970"/>
      <c r="UAR78" s="970"/>
      <c r="UAS78" s="970" t="s">
        <v>15906</v>
      </c>
      <c r="UAT78" s="970"/>
      <c r="UAU78" s="970"/>
      <c r="UAV78" s="970"/>
      <c r="UAW78" s="970"/>
      <c r="UAX78" s="970"/>
      <c r="UAY78" s="970"/>
      <c r="UAZ78" s="970"/>
      <c r="UBA78" s="970" t="s">
        <v>15906</v>
      </c>
      <c r="UBB78" s="970"/>
      <c r="UBC78" s="970"/>
      <c r="UBD78" s="970"/>
      <c r="UBE78" s="970"/>
      <c r="UBF78" s="970"/>
      <c r="UBG78" s="970"/>
      <c r="UBH78" s="970"/>
      <c r="UBI78" s="970" t="s">
        <v>15906</v>
      </c>
      <c r="UBJ78" s="970"/>
      <c r="UBK78" s="970"/>
      <c r="UBL78" s="970"/>
      <c r="UBM78" s="970"/>
      <c r="UBN78" s="970"/>
      <c r="UBO78" s="970"/>
      <c r="UBP78" s="970"/>
      <c r="UBQ78" s="970" t="s">
        <v>15906</v>
      </c>
      <c r="UBR78" s="970"/>
      <c r="UBS78" s="970"/>
      <c r="UBT78" s="970"/>
      <c r="UBU78" s="970"/>
      <c r="UBV78" s="970"/>
      <c r="UBW78" s="970"/>
      <c r="UBX78" s="970"/>
      <c r="UBY78" s="970" t="s">
        <v>15906</v>
      </c>
      <c r="UBZ78" s="970"/>
      <c r="UCA78" s="970"/>
      <c r="UCB78" s="970"/>
      <c r="UCC78" s="970"/>
      <c r="UCD78" s="970"/>
      <c r="UCE78" s="970"/>
      <c r="UCF78" s="970"/>
      <c r="UCG78" s="970" t="s">
        <v>15906</v>
      </c>
      <c r="UCH78" s="970"/>
      <c r="UCI78" s="970"/>
      <c r="UCJ78" s="970"/>
      <c r="UCK78" s="970"/>
      <c r="UCL78" s="970"/>
      <c r="UCM78" s="970"/>
      <c r="UCN78" s="970"/>
      <c r="UCO78" s="970" t="s">
        <v>15906</v>
      </c>
      <c r="UCP78" s="970"/>
      <c r="UCQ78" s="970"/>
      <c r="UCR78" s="970"/>
      <c r="UCS78" s="970"/>
      <c r="UCT78" s="970"/>
      <c r="UCU78" s="970"/>
      <c r="UCV78" s="970"/>
      <c r="UCW78" s="970" t="s">
        <v>15906</v>
      </c>
      <c r="UCX78" s="970"/>
      <c r="UCY78" s="970"/>
      <c r="UCZ78" s="970"/>
      <c r="UDA78" s="970"/>
      <c r="UDB78" s="970"/>
      <c r="UDC78" s="970"/>
      <c r="UDD78" s="970"/>
      <c r="UDE78" s="970" t="s">
        <v>15906</v>
      </c>
      <c r="UDF78" s="970"/>
      <c r="UDG78" s="970"/>
      <c r="UDH78" s="970"/>
      <c r="UDI78" s="970"/>
      <c r="UDJ78" s="970"/>
      <c r="UDK78" s="970"/>
      <c r="UDL78" s="970"/>
      <c r="UDM78" s="970" t="s">
        <v>15906</v>
      </c>
      <c r="UDN78" s="970"/>
      <c r="UDO78" s="970"/>
      <c r="UDP78" s="970"/>
      <c r="UDQ78" s="970"/>
      <c r="UDR78" s="970"/>
      <c r="UDS78" s="970"/>
      <c r="UDT78" s="970"/>
      <c r="UDU78" s="970" t="s">
        <v>15906</v>
      </c>
      <c r="UDV78" s="970"/>
      <c r="UDW78" s="970"/>
      <c r="UDX78" s="970"/>
      <c r="UDY78" s="970"/>
      <c r="UDZ78" s="970"/>
      <c r="UEA78" s="970"/>
      <c r="UEB78" s="970"/>
      <c r="UEC78" s="970" t="s">
        <v>15906</v>
      </c>
      <c r="UED78" s="970"/>
      <c r="UEE78" s="970"/>
      <c r="UEF78" s="970"/>
      <c r="UEG78" s="970"/>
      <c r="UEH78" s="970"/>
      <c r="UEI78" s="970"/>
      <c r="UEJ78" s="970"/>
      <c r="UEK78" s="970" t="s">
        <v>15906</v>
      </c>
      <c r="UEL78" s="970"/>
      <c r="UEM78" s="970"/>
      <c r="UEN78" s="970"/>
      <c r="UEO78" s="970"/>
      <c r="UEP78" s="970"/>
      <c r="UEQ78" s="970"/>
      <c r="UER78" s="970"/>
      <c r="UES78" s="970" t="s">
        <v>15906</v>
      </c>
      <c r="UET78" s="970"/>
      <c r="UEU78" s="970"/>
      <c r="UEV78" s="970"/>
      <c r="UEW78" s="970"/>
      <c r="UEX78" s="970"/>
      <c r="UEY78" s="970"/>
      <c r="UEZ78" s="970"/>
      <c r="UFA78" s="970" t="s">
        <v>15906</v>
      </c>
      <c r="UFB78" s="970"/>
      <c r="UFC78" s="970"/>
      <c r="UFD78" s="970"/>
      <c r="UFE78" s="970"/>
      <c r="UFF78" s="970"/>
      <c r="UFG78" s="970"/>
      <c r="UFH78" s="970"/>
      <c r="UFI78" s="970" t="s">
        <v>15906</v>
      </c>
      <c r="UFJ78" s="970"/>
      <c r="UFK78" s="970"/>
      <c r="UFL78" s="970"/>
      <c r="UFM78" s="970"/>
      <c r="UFN78" s="970"/>
      <c r="UFO78" s="970"/>
      <c r="UFP78" s="970"/>
      <c r="UFQ78" s="970" t="s">
        <v>15906</v>
      </c>
      <c r="UFR78" s="970"/>
      <c r="UFS78" s="970"/>
      <c r="UFT78" s="970"/>
      <c r="UFU78" s="970"/>
      <c r="UFV78" s="970"/>
      <c r="UFW78" s="970"/>
      <c r="UFX78" s="970"/>
      <c r="UFY78" s="970" t="s">
        <v>15906</v>
      </c>
      <c r="UFZ78" s="970"/>
      <c r="UGA78" s="970"/>
      <c r="UGB78" s="970"/>
      <c r="UGC78" s="970"/>
      <c r="UGD78" s="970"/>
      <c r="UGE78" s="970"/>
      <c r="UGF78" s="970"/>
      <c r="UGG78" s="970" t="s">
        <v>15906</v>
      </c>
      <c r="UGH78" s="970"/>
      <c r="UGI78" s="970"/>
      <c r="UGJ78" s="970"/>
      <c r="UGK78" s="970"/>
      <c r="UGL78" s="970"/>
      <c r="UGM78" s="970"/>
      <c r="UGN78" s="970"/>
      <c r="UGO78" s="970" t="s">
        <v>15906</v>
      </c>
      <c r="UGP78" s="970"/>
      <c r="UGQ78" s="970"/>
      <c r="UGR78" s="970"/>
      <c r="UGS78" s="970"/>
      <c r="UGT78" s="970"/>
      <c r="UGU78" s="970"/>
      <c r="UGV78" s="970"/>
      <c r="UGW78" s="970" t="s">
        <v>15906</v>
      </c>
      <c r="UGX78" s="970"/>
      <c r="UGY78" s="970"/>
      <c r="UGZ78" s="970"/>
      <c r="UHA78" s="970"/>
      <c r="UHB78" s="970"/>
      <c r="UHC78" s="970"/>
      <c r="UHD78" s="970"/>
      <c r="UHE78" s="970" t="s">
        <v>15906</v>
      </c>
      <c r="UHF78" s="970"/>
      <c r="UHG78" s="970"/>
      <c r="UHH78" s="970"/>
      <c r="UHI78" s="970"/>
      <c r="UHJ78" s="970"/>
      <c r="UHK78" s="970"/>
      <c r="UHL78" s="970"/>
      <c r="UHM78" s="970" t="s">
        <v>15906</v>
      </c>
      <c r="UHN78" s="970"/>
      <c r="UHO78" s="970"/>
      <c r="UHP78" s="970"/>
      <c r="UHQ78" s="970"/>
      <c r="UHR78" s="970"/>
      <c r="UHS78" s="970"/>
      <c r="UHT78" s="970"/>
      <c r="UHU78" s="970" t="s">
        <v>15906</v>
      </c>
      <c r="UHV78" s="970"/>
      <c r="UHW78" s="970"/>
      <c r="UHX78" s="970"/>
      <c r="UHY78" s="970"/>
      <c r="UHZ78" s="970"/>
      <c r="UIA78" s="970"/>
      <c r="UIB78" s="970"/>
      <c r="UIC78" s="970" t="s">
        <v>15906</v>
      </c>
      <c r="UID78" s="970"/>
      <c r="UIE78" s="970"/>
      <c r="UIF78" s="970"/>
      <c r="UIG78" s="970"/>
      <c r="UIH78" s="970"/>
      <c r="UII78" s="970"/>
      <c r="UIJ78" s="970"/>
      <c r="UIK78" s="970" t="s">
        <v>15906</v>
      </c>
      <c r="UIL78" s="970"/>
      <c r="UIM78" s="970"/>
      <c r="UIN78" s="970"/>
      <c r="UIO78" s="970"/>
      <c r="UIP78" s="970"/>
      <c r="UIQ78" s="970"/>
      <c r="UIR78" s="970"/>
      <c r="UIS78" s="970" t="s">
        <v>15906</v>
      </c>
      <c r="UIT78" s="970"/>
      <c r="UIU78" s="970"/>
      <c r="UIV78" s="970"/>
      <c r="UIW78" s="970"/>
      <c r="UIX78" s="970"/>
      <c r="UIY78" s="970"/>
      <c r="UIZ78" s="970"/>
      <c r="UJA78" s="970" t="s">
        <v>15906</v>
      </c>
      <c r="UJB78" s="970"/>
      <c r="UJC78" s="970"/>
      <c r="UJD78" s="970"/>
      <c r="UJE78" s="970"/>
      <c r="UJF78" s="970"/>
      <c r="UJG78" s="970"/>
      <c r="UJH78" s="970"/>
      <c r="UJI78" s="970" t="s">
        <v>15906</v>
      </c>
      <c r="UJJ78" s="970"/>
      <c r="UJK78" s="970"/>
      <c r="UJL78" s="970"/>
      <c r="UJM78" s="970"/>
      <c r="UJN78" s="970"/>
      <c r="UJO78" s="970"/>
      <c r="UJP78" s="970"/>
      <c r="UJQ78" s="970" t="s">
        <v>15906</v>
      </c>
      <c r="UJR78" s="970"/>
      <c r="UJS78" s="970"/>
      <c r="UJT78" s="970"/>
      <c r="UJU78" s="970"/>
      <c r="UJV78" s="970"/>
      <c r="UJW78" s="970"/>
      <c r="UJX78" s="970"/>
      <c r="UJY78" s="970" t="s">
        <v>15906</v>
      </c>
      <c r="UJZ78" s="970"/>
      <c r="UKA78" s="970"/>
      <c r="UKB78" s="970"/>
      <c r="UKC78" s="970"/>
      <c r="UKD78" s="970"/>
      <c r="UKE78" s="970"/>
      <c r="UKF78" s="970"/>
      <c r="UKG78" s="970" t="s">
        <v>15906</v>
      </c>
      <c r="UKH78" s="970"/>
      <c r="UKI78" s="970"/>
      <c r="UKJ78" s="970"/>
      <c r="UKK78" s="970"/>
      <c r="UKL78" s="970"/>
      <c r="UKM78" s="970"/>
      <c r="UKN78" s="970"/>
      <c r="UKO78" s="970" t="s">
        <v>15906</v>
      </c>
      <c r="UKP78" s="970"/>
      <c r="UKQ78" s="970"/>
      <c r="UKR78" s="970"/>
      <c r="UKS78" s="970"/>
      <c r="UKT78" s="970"/>
      <c r="UKU78" s="970"/>
      <c r="UKV78" s="970"/>
      <c r="UKW78" s="970" t="s">
        <v>15906</v>
      </c>
      <c r="UKX78" s="970"/>
      <c r="UKY78" s="970"/>
      <c r="UKZ78" s="970"/>
      <c r="ULA78" s="970"/>
      <c r="ULB78" s="970"/>
      <c r="ULC78" s="970"/>
      <c r="ULD78" s="970"/>
      <c r="ULE78" s="970" t="s">
        <v>15906</v>
      </c>
      <c r="ULF78" s="970"/>
      <c r="ULG78" s="970"/>
      <c r="ULH78" s="970"/>
      <c r="ULI78" s="970"/>
      <c r="ULJ78" s="970"/>
      <c r="ULK78" s="970"/>
      <c r="ULL78" s="970"/>
      <c r="ULM78" s="970" t="s">
        <v>15906</v>
      </c>
      <c r="ULN78" s="970"/>
      <c r="ULO78" s="970"/>
      <c r="ULP78" s="970"/>
      <c r="ULQ78" s="970"/>
      <c r="ULR78" s="970"/>
      <c r="ULS78" s="970"/>
      <c r="ULT78" s="970"/>
      <c r="ULU78" s="970" t="s">
        <v>15906</v>
      </c>
      <c r="ULV78" s="970"/>
      <c r="ULW78" s="970"/>
      <c r="ULX78" s="970"/>
      <c r="ULY78" s="970"/>
      <c r="ULZ78" s="970"/>
      <c r="UMA78" s="970"/>
      <c r="UMB78" s="970"/>
      <c r="UMC78" s="970" t="s">
        <v>15906</v>
      </c>
      <c r="UMD78" s="970"/>
      <c r="UME78" s="970"/>
      <c r="UMF78" s="970"/>
      <c r="UMG78" s="970"/>
      <c r="UMH78" s="970"/>
      <c r="UMI78" s="970"/>
      <c r="UMJ78" s="970"/>
      <c r="UMK78" s="970" t="s">
        <v>15906</v>
      </c>
      <c r="UML78" s="970"/>
      <c r="UMM78" s="970"/>
      <c r="UMN78" s="970"/>
      <c r="UMO78" s="970"/>
      <c r="UMP78" s="970"/>
      <c r="UMQ78" s="970"/>
      <c r="UMR78" s="970"/>
      <c r="UMS78" s="970" t="s">
        <v>15906</v>
      </c>
      <c r="UMT78" s="970"/>
      <c r="UMU78" s="970"/>
      <c r="UMV78" s="970"/>
      <c r="UMW78" s="970"/>
      <c r="UMX78" s="970"/>
      <c r="UMY78" s="970"/>
      <c r="UMZ78" s="970"/>
      <c r="UNA78" s="970" t="s">
        <v>15906</v>
      </c>
      <c r="UNB78" s="970"/>
      <c r="UNC78" s="970"/>
      <c r="UND78" s="970"/>
      <c r="UNE78" s="970"/>
      <c r="UNF78" s="970"/>
      <c r="UNG78" s="970"/>
      <c r="UNH78" s="970"/>
      <c r="UNI78" s="970" t="s">
        <v>15906</v>
      </c>
      <c r="UNJ78" s="970"/>
      <c r="UNK78" s="970"/>
      <c r="UNL78" s="970"/>
      <c r="UNM78" s="970"/>
      <c r="UNN78" s="970"/>
      <c r="UNO78" s="970"/>
      <c r="UNP78" s="970"/>
      <c r="UNQ78" s="970" t="s">
        <v>15906</v>
      </c>
      <c r="UNR78" s="970"/>
      <c r="UNS78" s="970"/>
      <c r="UNT78" s="970"/>
      <c r="UNU78" s="970"/>
      <c r="UNV78" s="970"/>
      <c r="UNW78" s="970"/>
      <c r="UNX78" s="970"/>
      <c r="UNY78" s="970" t="s">
        <v>15906</v>
      </c>
      <c r="UNZ78" s="970"/>
      <c r="UOA78" s="970"/>
      <c r="UOB78" s="970"/>
      <c r="UOC78" s="970"/>
      <c r="UOD78" s="970"/>
      <c r="UOE78" s="970"/>
      <c r="UOF78" s="970"/>
      <c r="UOG78" s="970" t="s">
        <v>15906</v>
      </c>
      <c r="UOH78" s="970"/>
      <c r="UOI78" s="970"/>
      <c r="UOJ78" s="970"/>
      <c r="UOK78" s="970"/>
      <c r="UOL78" s="970"/>
      <c r="UOM78" s="970"/>
      <c r="UON78" s="970"/>
      <c r="UOO78" s="970" t="s">
        <v>15906</v>
      </c>
      <c r="UOP78" s="970"/>
      <c r="UOQ78" s="970"/>
      <c r="UOR78" s="970"/>
      <c r="UOS78" s="970"/>
      <c r="UOT78" s="970"/>
      <c r="UOU78" s="970"/>
      <c r="UOV78" s="970"/>
      <c r="UOW78" s="970" t="s">
        <v>15906</v>
      </c>
      <c r="UOX78" s="970"/>
      <c r="UOY78" s="970"/>
      <c r="UOZ78" s="970"/>
      <c r="UPA78" s="970"/>
      <c r="UPB78" s="970"/>
      <c r="UPC78" s="970"/>
      <c r="UPD78" s="970"/>
      <c r="UPE78" s="970" t="s">
        <v>15906</v>
      </c>
      <c r="UPF78" s="970"/>
      <c r="UPG78" s="970"/>
      <c r="UPH78" s="970"/>
      <c r="UPI78" s="970"/>
      <c r="UPJ78" s="970"/>
      <c r="UPK78" s="970"/>
      <c r="UPL78" s="970"/>
      <c r="UPM78" s="970" t="s">
        <v>15906</v>
      </c>
      <c r="UPN78" s="970"/>
      <c r="UPO78" s="970"/>
      <c r="UPP78" s="970"/>
      <c r="UPQ78" s="970"/>
      <c r="UPR78" s="970"/>
      <c r="UPS78" s="970"/>
      <c r="UPT78" s="970"/>
      <c r="UPU78" s="970" t="s">
        <v>15906</v>
      </c>
      <c r="UPV78" s="970"/>
      <c r="UPW78" s="970"/>
      <c r="UPX78" s="970"/>
      <c r="UPY78" s="970"/>
      <c r="UPZ78" s="970"/>
      <c r="UQA78" s="970"/>
      <c r="UQB78" s="970"/>
      <c r="UQC78" s="970" t="s">
        <v>15906</v>
      </c>
      <c r="UQD78" s="970"/>
      <c r="UQE78" s="970"/>
      <c r="UQF78" s="970"/>
      <c r="UQG78" s="970"/>
      <c r="UQH78" s="970"/>
      <c r="UQI78" s="970"/>
      <c r="UQJ78" s="970"/>
      <c r="UQK78" s="970" t="s">
        <v>15906</v>
      </c>
      <c r="UQL78" s="970"/>
      <c r="UQM78" s="970"/>
      <c r="UQN78" s="970"/>
      <c r="UQO78" s="970"/>
      <c r="UQP78" s="970"/>
      <c r="UQQ78" s="970"/>
      <c r="UQR78" s="970"/>
      <c r="UQS78" s="970" t="s">
        <v>15906</v>
      </c>
      <c r="UQT78" s="970"/>
      <c r="UQU78" s="970"/>
      <c r="UQV78" s="970"/>
      <c r="UQW78" s="970"/>
      <c r="UQX78" s="970"/>
      <c r="UQY78" s="970"/>
      <c r="UQZ78" s="970"/>
      <c r="URA78" s="970" t="s">
        <v>15906</v>
      </c>
      <c r="URB78" s="970"/>
      <c r="URC78" s="970"/>
      <c r="URD78" s="970"/>
      <c r="URE78" s="970"/>
      <c r="URF78" s="970"/>
      <c r="URG78" s="970"/>
      <c r="URH78" s="970"/>
      <c r="URI78" s="970" t="s">
        <v>15906</v>
      </c>
      <c r="URJ78" s="970"/>
      <c r="URK78" s="970"/>
      <c r="URL78" s="970"/>
      <c r="URM78" s="970"/>
      <c r="URN78" s="970"/>
      <c r="URO78" s="970"/>
      <c r="URP78" s="970"/>
      <c r="URQ78" s="970" t="s">
        <v>15906</v>
      </c>
      <c r="URR78" s="970"/>
      <c r="URS78" s="970"/>
      <c r="URT78" s="970"/>
      <c r="URU78" s="970"/>
      <c r="URV78" s="970"/>
      <c r="URW78" s="970"/>
      <c r="URX78" s="970"/>
      <c r="URY78" s="970" t="s">
        <v>15906</v>
      </c>
      <c r="URZ78" s="970"/>
      <c r="USA78" s="970"/>
      <c r="USB78" s="970"/>
      <c r="USC78" s="970"/>
      <c r="USD78" s="970"/>
      <c r="USE78" s="970"/>
      <c r="USF78" s="970"/>
      <c r="USG78" s="970" t="s">
        <v>15906</v>
      </c>
      <c r="USH78" s="970"/>
      <c r="USI78" s="970"/>
      <c r="USJ78" s="970"/>
      <c r="USK78" s="970"/>
      <c r="USL78" s="970"/>
      <c r="USM78" s="970"/>
      <c r="USN78" s="970"/>
      <c r="USO78" s="970" t="s">
        <v>15906</v>
      </c>
      <c r="USP78" s="970"/>
      <c r="USQ78" s="970"/>
      <c r="USR78" s="970"/>
      <c r="USS78" s="970"/>
      <c r="UST78" s="970"/>
      <c r="USU78" s="970"/>
      <c r="USV78" s="970"/>
      <c r="USW78" s="970" t="s">
        <v>15906</v>
      </c>
      <c r="USX78" s="970"/>
      <c r="USY78" s="970"/>
      <c r="USZ78" s="970"/>
      <c r="UTA78" s="970"/>
      <c r="UTB78" s="970"/>
      <c r="UTC78" s="970"/>
      <c r="UTD78" s="970"/>
      <c r="UTE78" s="970" t="s">
        <v>15906</v>
      </c>
      <c r="UTF78" s="970"/>
      <c r="UTG78" s="970"/>
      <c r="UTH78" s="970"/>
      <c r="UTI78" s="970"/>
      <c r="UTJ78" s="970"/>
      <c r="UTK78" s="970"/>
      <c r="UTL78" s="970"/>
      <c r="UTM78" s="970" t="s">
        <v>15906</v>
      </c>
      <c r="UTN78" s="970"/>
      <c r="UTO78" s="970"/>
      <c r="UTP78" s="970"/>
      <c r="UTQ78" s="970"/>
      <c r="UTR78" s="970"/>
      <c r="UTS78" s="970"/>
      <c r="UTT78" s="970"/>
      <c r="UTU78" s="970" t="s">
        <v>15906</v>
      </c>
      <c r="UTV78" s="970"/>
      <c r="UTW78" s="970"/>
      <c r="UTX78" s="970"/>
      <c r="UTY78" s="970"/>
      <c r="UTZ78" s="970"/>
      <c r="UUA78" s="970"/>
      <c r="UUB78" s="970"/>
      <c r="UUC78" s="970" t="s">
        <v>15906</v>
      </c>
      <c r="UUD78" s="970"/>
      <c r="UUE78" s="970"/>
      <c r="UUF78" s="970"/>
      <c r="UUG78" s="970"/>
      <c r="UUH78" s="970"/>
      <c r="UUI78" s="970"/>
      <c r="UUJ78" s="970"/>
      <c r="UUK78" s="970" t="s">
        <v>15906</v>
      </c>
      <c r="UUL78" s="970"/>
      <c r="UUM78" s="970"/>
      <c r="UUN78" s="970"/>
      <c r="UUO78" s="970"/>
      <c r="UUP78" s="970"/>
      <c r="UUQ78" s="970"/>
      <c r="UUR78" s="970"/>
      <c r="UUS78" s="970" t="s">
        <v>15906</v>
      </c>
      <c r="UUT78" s="970"/>
      <c r="UUU78" s="970"/>
      <c r="UUV78" s="970"/>
      <c r="UUW78" s="970"/>
      <c r="UUX78" s="970"/>
      <c r="UUY78" s="970"/>
      <c r="UUZ78" s="970"/>
      <c r="UVA78" s="970" t="s">
        <v>15906</v>
      </c>
      <c r="UVB78" s="970"/>
      <c r="UVC78" s="970"/>
      <c r="UVD78" s="970"/>
      <c r="UVE78" s="970"/>
      <c r="UVF78" s="970"/>
      <c r="UVG78" s="970"/>
      <c r="UVH78" s="970"/>
      <c r="UVI78" s="970" t="s">
        <v>15906</v>
      </c>
      <c r="UVJ78" s="970"/>
      <c r="UVK78" s="970"/>
      <c r="UVL78" s="970"/>
      <c r="UVM78" s="970"/>
      <c r="UVN78" s="970"/>
      <c r="UVO78" s="970"/>
      <c r="UVP78" s="970"/>
      <c r="UVQ78" s="970" t="s">
        <v>15906</v>
      </c>
      <c r="UVR78" s="970"/>
      <c r="UVS78" s="970"/>
      <c r="UVT78" s="970"/>
      <c r="UVU78" s="970"/>
      <c r="UVV78" s="970"/>
      <c r="UVW78" s="970"/>
      <c r="UVX78" s="970"/>
      <c r="UVY78" s="970" t="s">
        <v>15906</v>
      </c>
      <c r="UVZ78" s="970"/>
      <c r="UWA78" s="970"/>
      <c r="UWB78" s="970"/>
      <c r="UWC78" s="970"/>
      <c r="UWD78" s="970"/>
      <c r="UWE78" s="970"/>
      <c r="UWF78" s="970"/>
      <c r="UWG78" s="970" t="s">
        <v>15906</v>
      </c>
      <c r="UWH78" s="970"/>
      <c r="UWI78" s="970"/>
      <c r="UWJ78" s="970"/>
      <c r="UWK78" s="970"/>
      <c r="UWL78" s="970"/>
      <c r="UWM78" s="970"/>
      <c r="UWN78" s="970"/>
      <c r="UWO78" s="970" t="s">
        <v>15906</v>
      </c>
      <c r="UWP78" s="970"/>
      <c r="UWQ78" s="970"/>
      <c r="UWR78" s="970"/>
      <c r="UWS78" s="970"/>
      <c r="UWT78" s="970"/>
      <c r="UWU78" s="970"/>
      <c r="UWV78" s="970"/>
      <c r="UWW78" s="970" t="s">
        <v>15906</v>
      </c>
      <c r="UWX78" s="970"/>
      <c r="UWY78" s="970"/>
      <c r="UWZ78" s="970"/>
      <c r="UXA78" s="970"/>
      <c r="UXB78" s="970"/>
      <c r="UXC78" s="970"/>
      <c r="UXD78" s="970"/>
      <c r="UXE78" s="970" t="s">
        <v>15906</v>
      </c>
      <c r="UXF78" s="970"/>
      <c r="UXG78" s="970"/>
      <c r="UXH78" s="970"/>
      <c r="UXI78" s="970"/>
      <c r="UXJ78" s="970"/>
      <c r="UXK78" s="970"/>
      <c r="UXL78" s="970"/>
      <c r="UXM78" s="970" t="s">
        <v>15906</v>
      </c>
      <c r="UXN78" s="970"/>
      <c r="UXO78" s="970"/>
      <c r="UXP78" s="970"/>
      <c r="UXQ78" s="970"/>
      <c r="UXR78" s="970"/>
      <c r="UXS78" s="970"/>
      <c r="UXT78" s="970"/>
      <c r="UXU78" s="970" t="s">
        <v>15906</v>
      </c>
      <c r="UXV78" s="970"/>
      <c r="UXW78" s="970"/>
      <c r="UXX78" s="970"/>
      <c r="UXY78" s="970"/>
      <c r="UXZ78" s="970"/>
      <c r="UYA78" s="970"/>
      <c r="UYB78" s="970"/>
      <c r="UYC78" s="970" t="s">
        <v>15906</v>
      </c>
      <c r="UYD78" s="970"/>
      <c r="UYE78" s="970"/>
      <c r="UYF78" s="970"/>
      <c r="UYG78" s="970"/>
      <c r="UYH78" s="970"/>
      <c r="UYI78" s="970"/>
      <c r="UYJ78" s="970"/>
      <c r="UYK78" s="970" t="s">
        <v>15906</v>
      </c>
      <c r="UYL78" s="970"/>
      <c r="UYM78" s="970"/>
      <c r="UYN78" s="970"/>
      <c r="UYO78" s="970"/>
      <c r="UYP78" s="970"/>
      <c r="UYQ78" s="970"/>
      <c r="UYR78" s="970"/>
      <c r="UYS78" s="970" t="s">
        <v>15906</v>
      </c>
      <c r="UYT78" s="970"/>
      <c r="UYU78" s="970"/>
      <c r="UYV78" s="970"/>
      <c r="UYW78" s="970"/>
      <c r="UYX78" s="970"/>
      <c r="UYY78" s="970"/>
      <c r="UYZ78" s="970"/>
      <c r="UZA78" s="970" t="s">
        <v>15906</v>
      </c>
      <c r="UZB78" s="970"/>
      <c r="UZC78" s="970"/>
      <c r="UZD78" s="970"/>
      <c r="UZE78" s="970"/>
      <c r="UZF78" s="970"/>
      <c r="UZG78" s="970"/>
      <c r="UZH78" s="970"/>
      <c r="UZI78" s="970" t="s">
        <v>15906</v>
      </c>
      <c r="UZJ78" s="970"/>
      <c r="UZK78" s="970"/>
      <c r="UZL78" s="970"/>
      <c r="UZM78" s="970"/>
      <c r="UZN78" s="970"/>
      <c r="UZO78" s="970"/>
      <c r="UZP78" s="970"/>
      <c r="UZQ78" s="970" t="s">
        <v>15906</v>
      </c>
      <c r="UZR78" s="970"/>
      <c r="UZS78" s="970"/>
      <c r="UZT78" s="970"/>
      <c r="UZU78" s="970"/>
      <c r="UZV78" s="970"/>
      <c r="UZW78" s="970"/>
      <c r="UZX78" s="970"/>
      <c r="UZY78" s="970" t="s">
        <v>15906</v>
      </c>
      <c r="UZZ78" s="970"/>
      <c r="VAA78" s="970"/>
      <c r="VAB78" s="970"/>
      <c r="VAC78" s="970"/>
      <c r="VAD78" s="970"/>
      <c r="VAE78" s="970"/>
      <c r="VAF78" s="970"/>
      <c r="VAG78" s="970" t="s">
        <v>15906</v>
      </c>
      <c r="VAH78" s="970"/>
      <c r="VAI78" s="970"/>
      <c r="VAJ78" s="970"/>
      <c r="VAK78" s="970"/>
      <c r="VAL78" s="970"/>
      <c r="VAM78" s="970"/>
      <c r="VAN78" s="970"/>
      <c r="VAO78" s="970" t="s">
        <v>15906</v>
      </c>
      <c r="VAP78" s="970"/>
      <c r="VAQ78" s="970"/>
      <c r="VAR78" s="970"/>
      <c r="VAS78" s="970"/>
      <c r="VAT78" s="970"/>
      <c r="VAU78" s="970"/>
      <c r="VAV78" s="970"/>
      <c r="VAW78" s="970" t="s">
        <v>15906</v>
      </c>
      <c r="VAX78" s="970"/>
      <c r="VAY78" s="970"/>
      <c r="VAZ78" s="970"/>
      <c r="VBA78" s="970"/>
      <c r="VBB78" s="970"/>
      <c r="VBC78" s="970"/>
      <c r="VBD78" s="970"/>
      <c r="VBE78" s="970" t="s">
        <v>15906</v>
      </c>
      <c r="VBF78" s="970"/>
      <c r="VBG78" s="970"/>
      <c r="VBH78" s="970"/>
      <c r="VBI78" s="970"/>
      <c r="VBJ78" s="970"/>
      <c r="VBK78" s="970"/>
      <c r="VBL78" s="970"/>
      <c r="VBM78" s="970" t="s">
        <v>15906</v>
      </c>
      <c r="VBN78" s="970"/>
      <c r="VBO78" s="970"/>
      <c r="VBP78" s="970"/>
      <c r="VBQ78" s="970"/>
      <c r="VBR78" s="970"/>
      <c r="VBS78" s="970"/>
      <c r="VBT78" s="970"/>
      <c r="VBU78" s="970" t="s">
        <v>15906</v>
      </c>
      <c r="VBV78" s="970"/>
      <c r="VBW78" s="970"/>
      <c r="VBX78" s="970"/>
      <c r="VBY78" s="970"/>
      <c r="VBZ78" s="970"/>
      <c r="VCA78" s="970"/>
      <c r="VCB78" s="970"/>
      <c r="VCC78" s="970" t="s">
        <v>15906</v>
      </c>
      <c r="VCD78" s="970"/>
      <c r="VCE78" s="970"/>
      <c r="VCF78" s="970"/>
      <c r="VCG78" s="970"/>
      <c r="VCH78" s="970"/>
      <c r="VCI78" s="970"/>
      <c r="VCJ78" s="970"/>
      <c r="VCK78" s="970" t="s">
        <v>15906</v>
      </c>
      <c r="VCL78" s="970"/>
      <c r="VCM78" s="970"/>
      <c r="VCN78" s="970"/>
      <c r="VCO78" s="970"/>
      <c r="VCP78" s="970"/>
      <c r="VCQ78" s="970"/>
      <c r="VCR78" s="970"/>
      <c r="VCS78" s="970" t="s">
        <v>15906</v>
      </c>
      <c r="VCT78" s="970"/>
      <c r="VCU78" s="970"/>
      <c r="VCV78" s="970"/>
      <c r="VCW78" s="970"/>
      <c r="VCX78" s="970"/>
      <c r="VCY78" s="970"/>
      <c r="VCZ78" s="970"/>
      <c r="VDA78" s="970" t="s">
        <v>15906</v>
      </c>
      <c r="VDB78" s="970"/>
      <c r="VDC78" s="970"/>
      <c r="VDD78" s="970"/>
      <c r="VDE78" s="970"/>
      <c r="VDF78" s="970"/>
      <c r="VDG78" s="970"/>
      <c r="VDH78" s="970"/>
      <c r="VDI78" s="970" t="s">
        <v>15906</v>
      </c>
      <c r="VDJ78" s="970"/>
      <c r="VDK78" s="970"/>
      <c r="VDL78" s="970"/>
      <c r="VDM78" s="970"/>
      <c r="VDN78" s="970"/>
      <c r="VDO78" s="970"/>
      <c r="VDP78" s="970"/>
      <c r="VDQ78" s="970" t="s">
        <v>15906</v>
      </c>
      <c r="VDR78" s="970"/>
      <c r="VDS78" s="970"/>
      <c r="VDT78" s="970"/>
      <c r="VDU78" s="970"/>
      <c r="VDV78" s="970"/>
      <c r="VDW78" s="970"/>
      <c r="VDX78" s="970"/>
      <c r="VDY78" s="970" t="s">
        <v>15906</v>
      </c>
      <c r="VDZ78" s="970"/>
      <c r="VEA78" s="970"/>
      <c r="VEB78" s="970"/>
      <c r="VEC78" s="970"/>
      <c r="VED78" s="970"/>
      <c r="VEE78" s="970"/>
      <c r="VEF78" s="970"/>
      <c r="VEG78" s="970" t="s">
        <v>15906</v>
      </c>
      <c r="VEH78" s="970"/>
      <c r="VEI78" s="970"/>
      <c r="VEJ78" s="970"/>
      <c r="VEK78" s="970"/>
      <c r="VEL78" s="970"/>
      <c r="VEM78" s="970"/>
      <c r="VEN78" s="970"/>
      <c r="VEO78" s="970" t="s">
        <v>15906</v>
      </c>
      <c r="VEP78" s="970"/>
      <c r="VEQ78" s="970"/>
      <c r="VER78" s="970"/>
      <c r="VES78" s="970"/>
      <c r="VET78" s="970"/>
      <c r="VEU78" s="970"/>
      <c r="VEV78" s="970"/>
      <c r="VEW78" s="970" t="s">
        <v>15906</v>
      </c>
      <c r="VEX78" s="970"/>
      <c r="VEY78" s="970"/>
      <c r="VEZ78" s="970"/>
      <c r="VFA78" s="970"/>
      <c r="VFB78" s="970"/>
      <c r="VFC78" s="970"/>
      <c r="VFD78" s="970"/>
      <c r="VFE78" s="970" t="s">
        <v>15906</v>
      </c>
      <c r="VFF78" s="970"/>
      <c r="VFG78" s="970"/>
      <c r="VFH78" s="970"/>
      <c r="VFI78" s="970"/>
      <c r="VFJ78" s="970"/>
      <c r="VFK78" s="970"/>
      <c r="VFL78" s="970"/>
      <c r="VFM78" s="970" t="s">
        <v>15906</v>
      </c>
      <c r="VFN78" s="970"/>
      <c r="VFO78" s="970"/>
      <c r="VFP78" s="970"/>
      <c r="VFQ78" s="970"/>
      <c r="VFR78" s="970"/>
      <c r="VFS78" s="970"/>
      <c r="VFT78" s="970"/>
      <c r="VFU78" s="970" t="s">
        <v>15906</v>
      </c>
      <c r="VFV78" s="970"/>
      <c r="VFW78" s="970"/>
      <c r="VFX78" s="970"/>
      <c r="VFY78" s="970"/>
      <c r="VFZ78" s="970"/>
      <c r="VGA78" s="970"/>
      <c r="VGB78" s="970"/>
      <c r="VGC78" s="970" t="s">
        <v>15906</v>
      </c>
      <c r="VGD78" s="970"/>
      <c r="VGE78" s="970"/>
      <c r="VGF78" s="970"/>
      <c r="VGG78" s="970"/>
      <c r="VGH78" s="970"/>
      <c r="VGI78" s="970"/>
      <c r="VGJ78" s="970"/>
      <c r="VGK78" s="970" t="s">
        <v>15906</v>
      </c>
      <c r="VGL78" s="970"/>
      <c r="VGM78" s="970"/>
      <c r="VGN78" s="970"/>
      <c r="VGO78" s="970"/>
      <c r="VGP78" s="970"/>
      <c r="VGQ78" s="970"/>
      <c r="VGR78" s="970"/>
      <c r="VGS78" s="970" t="s">
        <v>15906</v>
      </c>
      <c r="VGT78" s="970"/>
      <c r="VGU78" s="970"/>
      <c r="VGV78" s="970"/>
      <c r="VGW78" s="970"/>
      <c r="VGX78" s="970"/>
      <c r="VGY78" s="970"/>
      <c r="VGZ78" s="970"/>
      <c r="VHA78" s="970" t="s">
        <v>15906</v>
      </c>
      <c r="VHB78" s="970"/>
      <c r="VHC78" s="970"/>
      <c r="VHD78" s="970"/>
      <c r="VHE78" s="970"/>
      <c r="VHF78" s="970"/>
      <c r="VHG78" s="970"/>
      <c r="VHH78" s="970"/>
      <c r="VHI78" s="970" t="s">
        <v>15906</v>
      </c>
      <c r="VHJ78" s="970"/>
      <c r="VHK78" s="970"/>
      <c r="VHL78" s="970"/>
      <c r="VHM78" s="970"/>
      <c r="VHN78" s="970"/>
      <c r="VHO78" s="970"/>
      <c r="VHP78" s="970"/>
      <c r="VHQ78" s="970" t="s">
        <v>15906</v>
      </c>
      <c r="VHR78" s="970"/>
      <c r="VHS78" s="970"/>
      <c r="VHT78" s="970"/>
      <c r="VHU78" s="970"/>
      <c r="VHV78" s="970"/>
      <c r="VHW78" s="970"/>
      <c r="VHX78" s="970"/>
      <c r="VHY78" s="970" t="s">
        <v>15906</v>
      </c>
      <c r="VHZ78" s="970"/>
      <c r="VIA78" s="970"/>
      <c r="VIB78" s="970"/>
      <c r="VIC78" s="970"/>
      <c r="VID78" s="970"/>
      <c r="VIE78" s="970"/>
      <c r="VIF78" s="970"/>
      <c r="VIG78" s="970" t="s">
        <v>15906</v>
      </c>
      <c r="VIH78" s="970"/>
      <c r="VII78" s="970"/>
      <c r="VIJ78" s="970"/>
      <c r="VIK78" s="970"/>
      <c r="VIL78" s="970"/>
      <c r="VIM78" s="970"/>
      <c r="VIN78" s="970"/>
      <c r="VIO78" s="970" t="s">
        <v>15906</v>
      </c>
      <c r="VIP78" s="970"/>
      <c r="VIQ78" s="970"/>
      <c r="VIR78" s="970"/>
      <c r="VIS78" s="970"/>
      <c r="VIT78" s="970"/>
      <c r="VIU78" s="970"/>
      <c r="VIV78" s="970"/>
      <c r="VIW78" s="970" t="s">
        <v>15906</v>
      </c>
      <c r="VIX78" s="970"/>
      <c r="VIY78" s="970"/>
      <c r="VIZ78" s="970"/>
      <c r="VJA78" s="970"/>
      <c r="VJB78" s="970"/>
      <c r="VJC78" s="970"/>
      <c r="VJD78" s="970"/>
      <c r="VJE78" s="970" t="s">
        <v>15906</v>
      </c>
      <c r="VJF78" s="970"/>
      <c r="VJG78" s="970"/>
      <c r="VJH78" s="970"/>
      <c r="VJI78" s="970"/>
      <c r="VJJ78" s="970"/>
      <c r="VJK78" s="970"/>
      <c r="VJL78" s="970"/>
      <c r="VJM78" s="970" t="s">
        <v>15906</v>
      </c>
      <c r="VJN78" s="970"/>
      <c r="VJO78" s="970"/>
      <c r="VJP78" s="970"/>
      <c r="VJQ78" s="970"/>
      <c r="VJR78" s="970"/>
      <c r="VJS78" s="970"/>
      <c r="VJT78" s="970"/>
      <c r="VJU78" s="970" t="s">
        <v>15906</v>
      </c>
      <c r="VJV78" s="970"/>
      <c r="VJW78" s="970"/>
      <c r="VJX78" s="970"/>
      <c r="VJY78" s="970"/>
      <c r="VJZ78" s="970"/>
      <c r="VKA78" s="970"/>
      <c r="VKB78" s="970"/>
      <c r="VKC78" s="970" t="s">
        <v>15906</v>
      </c>
      <c r="VKD78" s="970"/>
      <c r="VKE78" s="970"/>
      <c r="VKF78" s="970"/>
      <c r="VKG78" s="970"/>
      <c r="VKH78" s="970"/>
      <c r="VKI78" s="970"/>
      <c r="VKJ78" s="970"/>
      <c r="VKK78" s="970" t="s">
        <v>15906</v>
      </c>
      <c r="VKL78" s="970"/>
      <c r="VKM78" s="970"/>
      <c r="VKN78" s="970"/>
      <c r="VKO78" s="970"/>
      <c r="VKP78" s="970"/>
      <c r="VKQ78" s="970"/>
      <c r="VKR78" s="970"/>
      <c r="VKS78" s="970" t="s">
        <v>15906</v>
      </c>
      <c r="VKT78" s="970"/>
      <c r="VKU78" s="970"/>
      <c r="VKV78" s="970"/>
      <c r="VKW78" s="970"/>
      <c r="VKX78" s="970"/>
      <c r="VKY78" s="970"/>
      <c r="VKZ78" s="970"/>
      <c r="VLA78" s="970" t="s">
        <v>15906</v>
      </c>
      <c r="VLB78" s="970"/>
      <c r="VLC78" s="970"/>
      <c r="VLD78" s="970"/>
      <c r="VLE78" s="970"/>
      <c r="VLF78" s="970"/>
      <c r="VLG78" s="970"/>
      <c r="VLH78" s="970"/>
      <c r="VLI78" s="970" t="s">
        <v>15906</v>
      </c>
      <c r="VLJ78" s="970"/>
      <c r="VLK78" s="970"/>
      <c r="VLL78" s="970"/>
      <c r="VLM78" s="970"/>
      <c r="VLN78" s="970"/>
      <c r="VLO78" s="970"/>
      <c r="VLP78" s="970"/>
      <c r="VLQ78" s="970" t="s">
        <v>15906</v>
      </c>
      <c r="VLR78" s="970"/>
      <c r="VLS78" s="970"/>
      <c r="VLT78" s="970"/>
      <c r="VLU78" s="970"/>
      <c r="VLV78" s="970"/>
      <c r="VLW78" s="970"/>
      <c r="VLX78" s="970"/>
      <c r="VLY78" s="970" t="s">
        <v>15906</v>
      </c>
      <c r="VLZ78" s="970"/>
      <c r="VMA78" s="970"/>
      <c r="VMB78" s="970"/>
      <c r="VMC78" s="970"/>
      <c r="VMD78" s="970"/>
      <c r="VME78" s="970"/>
      <c r="VMF78" s="970"/>
      <c r="VMG78" s="970" t="s">
        <v>15906</v>
      </c>
      <c r="VMH78" s="970"/>
      <c r="VMI78" s="970"/>
      <c r="VMJ78" s="970"/>
      <c r="VMK78" s="970"/>
      <c r="VML78" s="970"/>
      <c r="VMM78" s="970"/>
      <c r="VMN78" s="970"/>
      <c r="VMO78" s="970" t="s">
        <v>15906</v>
      </c>
      <c r="VMP78" s="970"/>
      <c r="VMQ78" s="970"/>
      <c r="VMR78" s="970"/>
      <c r="VMS78" s="970"/>
      <c r="VMT78" s="970"/>
      <c r="VMU78" s="970"/>
      <c r="VMV78" s="970"/>
      <c r="VMW78" s="970" t="s">
        <v>15906</v>
      </c>
      <c r="VMX78" s="970"/>
      <c r="VMY78" s="970"/>
      <c r="VMZ78" s="970"/>
      <c r="VNA78" s="970"/>
      <c r="VNB78" s="970"/>
      <c r="VNC78" s="970"/>
      <c r="VND78" s="970"/>
      <c r="VNE78" s="970" t="s">
        <v>15906</v>
      </c>
      <c r="VNF78" s="970"/>
      <c r="VNG78" s="970"/>
      <c r="VNH78" s="970"/>
      <c r="VNI78" s="970"/>
      <c r="VNJ78" s="970"/>
      <c r="VNK78" s="970"/>
      <c r="VNL78" s="970"/>
      <c r="VNM78" s="970" t="s">
        <v>15906</v>
      </c>
      <c r="VNN78" s="970"/>
      <c r="VNO78" s="970"/>
      <c r="VNP78" s="970"/>
      <c r="VNQ78" s="970"/>
      <c r="VNR78" s="970"/>
      <c r="VNS78" s="970"/>
      <c r="VNT78" s="970"/>
      <c r="VNU78" s="970" t="s">
        <v>15906</v>
      </c>
      <c r="VNV78" s="970"/>
      <c r="VNW78" s="970"/>
      <c r="VNX78" s="970"/>
      <c r="VNY78" s="970"/>
      <c r="VNZ78" s="970"/>
      <c r="VOA78" s="970"/>
      <c r="VOB78" s="970"/>
      <c r="VOC78" s="970" t="s">
        <v>15906</v>
      </c>
      <c r="VOD78" s="970"/>
      <c r="VOE78" s="970"/>
      <c r="VOF78" s="970"/>
      <c r="VOG78" s="970"/>
      <c r="VOH78" s="970"/>
      <c r="VOI78" s="970"/>
      <c r="VOJ78" s="970"/>
      <c r="VOK78" s="970" t="s">
        <v>15906</v>
      </c>
      <c r="VOL78" s="970"/>
      <c r="VOM78" s="970"/>
      <c r="VON78" s="970"/>
      <c r="VOO78" s="970"/>
      <c r="VOP78" s="970"/>
      <c r="VOQ78" s="970"/>
      <c r="VOR78" s="970"/>
      <c r="VOS78" s="970" t="s">
        <v>15906</v>
      </c>
      <c r="VOT78" s="970"/>
      <c r="VOU78" s="970"/>
      <c r="VOV78" s="970"/>
      <c r="VOW78" s="970"/>
      <c r="VOX78" s="970"/>
      <c r="VOY78" s="970"/>
      <c r="VOZ78" s="970"/>
      <c r="VPA78" s="970" t="s">
        <v>15906</v>
      </c>
      <c r="VPB78" s="970"/>
      <c r="VPC78" s="970"/>
      <c r="VPD78" s="970"/>
      <c r="VPE78" s="970"/>
      <c r="VPF78" s="970"/>
      <c r="VPG78" s="970"/>
      <c r="VPH78" s="970"/>
      <c r="VPI78" s="970" t="s">
        <v>15906</v>
      </c>
      <c r="VPJ78" s="970"/>
      <c r="VPK78" s="970"/>
      <c r="VPL78" s="970"/>
      <c r="VPM78" s="970"/>
      <c r="VPN78" s="970"/>
      <c r="VPO78" s="970"/>
      <c r="VPP78" s="970"/>
      <c r="VPQ78" s="970" t="s">
        <v>15906</v>
      </c>
      <c r="VPR78" s="970"/>
      <c r="VPS78" s="970"/>
      <c r="VPT78" s="970"/>
      <c r="VPU78" s="970"/>
      <c r="VPV78" s="970"/>
      <c r="VPW78" s="970"/>
      <c r="VPX78" s="970"/>
      <c r="VPY78" s="970" t="s">
        <v>15906</v>
      </c>
      <c r="VPZ78" s="970"/>
      <c r="VQA78" s="970"/>
      <c r="VQB78" s="970"/>
      <c r="VQC78" s="970"/>
      <c r="VQD78" s="970"/>
      <c r="VQE78" s="970"/>
      <c r="VQF78" s="970"/>
      <c r="VQG78" s="970" t="s">
        <v>15906</v>
      </c>
      <c r="VQH78" s="970"/>
      <c r="VQI78" s="970"/>
      <c r="VQJ78" s="970"/>
      <c r="VQK78" s="970"/>
      <c r="VQL78" s="970"/>
      <c r="VQM78" s="970"/>
      <c r="VQN78" s="970"/>
      <c r="VQO78" s="970" t="s">
        <v>15906</v>
      </c>
      <c r="VQP78" s="970"/>
      <c r="VQQ78" s="970"/>
      <c r="VQR78" s="970"/>
      <c r="VQS78" s="970"/>
      <c r="VQT78" s="970"/>
      <c r="VQU78" s="970"/>
      <c r="VQV78" s="970"/>
      <c r="VQW78" s="970" t="s">
        <v>15906</v>
      </c>
      <c r="VQX78" s="970"/>
      <c r="VQY78" s="970"/>
      <c r="VQZ78" s="970"/>
      <c r="VRA78" s="970"/>
      <c r="VRB78" s="970"/>
      <c r="VRC78" s="970"/>
      <c r="VRD78" s="970"/>
      <c r="VRE78" s="970" t="s">
        <v>15906</v>
      </c>
      <c r="VRF78" s="970"/>
      <c r="VRG78" s="970"/>
      <c r="VRH78" s="970"/>
      <c r="VRI78" s="970"/>
      <c r="VRJ78" s="970"/>
      <c r="VRK78" s="970"/>
      <c r="VRL78" s="970"/>
      <c r="VRM78" s="970" t="s">
        <v>15906</v>
      </c>
      <c r="VRN78" s="970"/>
      <c r="VRO78" s="970"/>
      <c r="VRP78" s="970"/>
      <c r="VRQ78" s="970"/>
      <c r="VRR78" s="970"/>
      <c r="VRS78" s="970"/>
      <c r="VRT78" s="970"/>
      <c r="VRU78" s="970" t="s">
        <v>15906</v>
      </c>
      <c r="VRV78" s="970"/>
      <c r="VRW78" s="970"/>
      <c r="VRX78" s="970"/>
      <c r="VRY78" s="970"/>
      <c r="VRZ78" s="970"/>
      <c r="VSA78" s="970"/>
      <c r="VSB78" s="970"/>
      <c r="VSC78" s="970" t="s">
        <v>15906</v>
      </c>
      <c r="VSD78" s="970"/>
      <c r="VSE78" s="970"/>
      <c r="VSF78" s="970"/>
      <c r="VSG78" s="970"/>
      <c r="VSH78" s="970"/>
      <c r="VSI78" s="970"/>
      <c r="VSJ78" s="970"/>
      <c r="VSK78" s="970" t="s">
        <v>15906</v>
      </c>
      <c r="VSL78" s="970"/>
      <c r="VSM78" s="970"/>
      <c r="VSN78" s="970"/>
      <c r="VSO78" s="970"/>
      <c r="VSP78" s="970"/>
      <c r="VSQ78" s="970"/>
      <c r="VSR78" s="970"/>
      <c r="VSS78" s="970" t="s">
        <v>15906</v>
      </c>
      <c r="VST78" s="970"/>
      <c r="VSU78" s="970"/>
      <c r="VSV78" s="970"/>
      <c r="VSW78" s="970"/>
      <c r="VSX78" s="970"/>
      <c r="VSY78" s="970"/>
      <c r="VSZ78" s="970"/>
      <c r="VTA78" s="970" t="s">
        <v>15906</v>
      </c>
      <c r="VTB78" s="970"/>
      <c r="VTC78" s="970"/>
      <c r="VTD78" s="970"/>
      <c r="VTE78" s="970"/>
      <c r="VTF78" s="970"/>
      <c r="VTG78" s="970"/>
      <c r="VTH78" s="970"/>
      <c r="VTI78" s="970" t="s">
        <v>15906</v>
      </c>
      <c r="VTJ78" s="970"/>
      <c r="VTK78" s="970"/>
      <c r="VTL78" s="970"/>
      <c r="VTM78" s="970"/>
      <c r="VTN78" s="970"/>
      <c r="VTO78" s="970"/>
      <c r="VTP78" s="970"/>
      <c r="VTQ78" s="970" t="s">
        <v>15906</v>
      </c>
      <c r="VTR78" s="970"/>
      <c r="VTS78" s="970"/>
      <c r="VTT78" s="970"/>
      <c r="VTU78" s="970"/>
      <c r="VTV78" s="970"/>
      <c r="VTW78" s="970"/>
      <c r="VTX78" s="970"/>
      <c r="VTY78" s="970" t="s">
        <v>15906</v>
      </c>
      <c r="VTZ78" s="970"/>
      <c r="VUA78" s="970"/>
      <c r="VUB78" s="970"/>
      <c r="VUC78" s="970"/>
      <c r="VUD78" s="970"/>
      <c r="VUE78" s="970"/>
      <c r="VUF78" s="970"/>
      <c r="VUG78" s="970" t="s">
        <v>15906</v>
      </c>
      <c r="VUH78" s="970"/>
      <c r="VUI78" s="970"/>
      <c r="VUJ78" s="970"/>
      <c r="VUK78" s="970"/>
      <c r="VUL78" s="970"/>
      <c r="VUM78" s="970"/>
      <c r="VUN78" s="970"/>
      <c r="VUO78" s="970" t="s">
        <v>15906</v>
      </c>
      <c r="VUP78" s="970"/>
      <c r="VUQ78" s="970"/>
      <c r="VUR78" s="970"/>
      <c r="VUS78" s="970"/>
      <c r="VUT78" s="970"/>
      <c r="VUU78" s="970"/>
      <c r="VUV78" s="970"/>
      <c r="VUW78" s="970" t="s">
        <v>15906</v>
      </c>
      <c r="VUX78" s="970"/>
      <c r="VUY78" s="970"/>
      <c r="VUZ78" s="970"/>
      <c r="VVA78" s="970"/>
      <c r="VVB78" s="970"/>
      <c r="VVC78" s="970"/>
      <c r="VVD78" s="970"/>
      <c r="VVE78" s="970" t="s">
        <v>15906</v>
      </c>
      <c r="VVF78" s="970"/>
      <c r="VVG78" s="970"/>
      <c r="VVH78" s="970"/>
      <c r="VVI78" s="970"/>
      <c r="VVJ78" s="970"/>
      <c r="VVK78" s="970"/>
      <c r="VVL78" s="970"/>
      <c r="VVM78" s="970" t="s">
        <v>15906</v>
      </c>
      <c r="VVN78" s="970"/>
      <c r="VVO78" s="970"/>
      <c r="VVP78" s="970"/>
      <c r="VVQ78" s="970"/>
      <c r="VVR78" s="970"/>
      <c r="VVS78" s="970"/>
      <c r="VVT78" s="970"/>
      <c r="VVU78" s="970" t="s">
        <v>15906</v>
      </c>
      <c r="VVV78" s="970"/>
      <c r="VVW78" s="970"/>
      <c r="VVX78" s="970"/>
      <c r="VVY78" s="970"/>
      <c r="VVZ78" s="970"/>
      <c r="VWA78" s="970"/>
      <c r="VWB78" s="970"/>
      <c r="VWC78" s="970" t="s">
        <v>15906</v>
      </c>
      <c r="VWD78" s="970"/>
      <c r="VWE78" s="970"/>
      <c r="VWF78" s="970"/>
      <c r="VWG78" s="970"/>
      <c r="VWH78" s="970"/>
      <c r="VWI78" s="970"/>
      <c r="VWJ78" s="970"/>
      <c r="VWK78" s="970" t="s">
        <v>15906</v>
      </c>
      <c r="VWL78" s="970"/>
      <c r="VWM78" s="970"/>
      <c r="VWN78" s="970"/>
      <c r="VWO78" s="970"/>
      <c r="VWP78" s="970"/>
      <c r="VWQ78" s="970"/>
      <c r="VWR78" s="970"/>
      <c r="VWS78" s="970" t="s">
        <v>15906</v>
      </c>
      <c r="VWT78" s="970"/>
      <c r="VWU78" s="970"/>
      <c r="VWV78" s="970"/>
      <c r="VWW78" s="970"/>
      <c r="VWX78" s="970"/>
      <c r="VWY78" s="970"/>
      <c r="VWZ78" s="970"/>
      <c r="VXA78" s="970" t="s">
        <v>15906</v>
      </c>
      <c r="VXB78" s="970"/>
      <c r="VXC78" s="970"/>
      <c r="VXD78" s="970"/>
      <c r="VXE78" s="970"/>
      <c r="VXF78" s="970"/>
      <c r="VXG78" s="970"/>
      <c r="VXH78" s="970"/>
      <c r="VXI78" s="970" t="s">
        <v>15906</v>
      </c>
      <c r="VXJ78" s="970"/>
      <c r="VXK78" s="970"/>
      <c r="VXL78" s="970"/>
      <c r="VXM78" s="970"/>
      <c r="VXN78" s="970"/>
      <c r="VXO78" s="970"/>
      <c r="VXP78" s="970"/>
      <c r="VXQ78" s="970" t="s">
        <v>15906</v>
      </c>
      <c r="VXR78" s="970"/>
      <c r="VXS78" s="970"/>
      <c r="VXT78" s="970"/>
      <c r="VXU78" s="970"/>
      <c r="VXV78" s="970"/>
      <c r="VXW78" s="970"/>
      <c r="VXX78" s="970"/>
      <c r="VXY78" s="970" t="s">
        <v>15906</v>
      </c>
      <c r="VXZ78" s="970"/>
      <c r="VYA78" s="970"/>
      <c r="VYB78" s="970"/>
      <c r="VYC78" s="970"/>
      <c r="VYD78" s="970"/>
      <c r="VYE78" s="970"/>
      <c r="VYF78" s="970"/>
      <c r="VYG78" s="970" t="s">
        <v>15906</v>
      </c>
      <c r="VYH78" s="970"/>
      <c r="VYI78" s="970"/>
      <c r="VYJ78" s="970"/>
      <c r="VYK78" s="970"/>
      <c r="VYL78" s="970"/>
      <c r="VYM78" s="970"/>
      <c r="VYN78" s="970"/>
      <c r="VYO78" s="970" t="s">
        <v>15906</v>
      </c>
      <c r="VYP78" s="970"/>
      <c r="VYQ78" s="970"/>
      <c r="VYR78" s="970"/>
      <c r="VYS78" s="970"/>
      <c r="VYT78" s="970"/>
      <c r="VYU78" s="970"/>
      <c r="VYV78" s="970"/>
      <c r="VYW78" s="970" t="s">
        <v>15906</v>
      </c>
      <c r="VYX78" s="970"/>
      <c r="VYY78" s="970"/>
      <c r="VYZ78" s="970"/>
      <c r="VZA78" s="970"/>
      <c r="VZB78" s="970"/>
      <c r="VZC78" s="970"/>
      <c r="VZD78" s="970"/>
      <c r="VZE78" s="970" t="s">
        <v>15906</v>
      </c>
      <c r="VZF78" s="970"/>
      <c r="VZG78" s="970"/>
      <c r="VZH78" s="970"/>
      <c r="VZI78" s="970"/>
      <c r="VZJ78" s="970"/>
      <c r="VZK78" s="970"/>
      <c r="VZL78" s="970"/>
      <c r="VZM78" s="970" t="s">
        <v>15906</v>
      </c>
      <c r="VZN78" s="970"/>
      <c r="VZO78" s="970"/>
      <c r="VZP78" s="970"/>
      <c r="VZQ78" s="970"/>
      <c r="VZR78" s="970"/>
      <c r="VZS78" s="970"/>
      <c r="VZT78" s="970"/>
      <c r="VZU78" s="970" t="s">
        <v>15906</v>
      </c>
      <c r="VZV78" s="970"/>
      <c r="VZW78" s="970"/>
      <c r="VZX78" s="970"/>
      <c r="VZY78" s="970"/>
      <c r="VZZ78" s="970"/>
      <c r="WAA78" s="970"/>
      <c r="WAB78" s="970"/>
      <c r="WAC78" s="970" t="s">
        <v>15906</v>
      </c>
      <c r="WAD78" s="970"/>
      <c r="WAE78" s="970"/>
      <c r="WAF78" s="970"/>
      <c r="WAG78" s="970"/>
      <c r="WAH78" s="970"/>
      <c r="WAI78" s="970"/>
      <c r="WAJ78" s="970"/>
      <c r="WAK78" s="970" t="s">
        <v>15906</v>
      </c>
      <c r="WAL78" s="970"/>
      <c r="WAM78" s="970"/>
      <c r="WAN78" s="970"/>
      <c r="WAO78" s="970"/>
      <c r="WAP78" s="970"/>
      <c r="WAQ78" s="970"/>
      <c r="WAR78" s="970"/>
      <c r="WAS78" s="970" t="s">
        <v>15906</v>
      </c>
      <c r="WAT78" s="970"/>
      <c r="WAU78" s="970"/>
      <c r="WAV78" s="970"/>
      <c r="WAW78" s="970"/>
      <c r="WAX78" s="970"/>
      <c r="WAY78" s="970"/>
      <c r="WAZ78" s="970"/>
      <c r="WBA78" s="970" t="s">
        <v>15906</v>
      </c>
      <c r="WBB78" s="970"/>
      <c r="WBC78" s="970"/>
      <c r="WBD78" s="970"/>
      <c r="WBE78" s="970"/>
      <c r="WBF78" s="970"/>
      <c r="WBG78" s="970"/>
      <c r="WBH78" s="970"/>
      <c r="WBI78" s="970" t="s">
        <v>15906</v>
      </c>
      <c r="WBJ78" s="970"/>
      <c r="WBK78" s="970"/>
      <c r="WBL78" s="970"/>
      <c r="WBM78" s="970"/>
      <c r="WBN78" s="970"/>
      <c r="WBO78" s="970"/>
      <c r="WBP78" s="970"/>
      <c r="WBQ78" s="970" t="s">
        <v>15906</v>
      </c>
      <c r="WBR78" s="970"/>
      <c r="WBS78" s="970"/>
      <c r="WBT78" s="970"/>
      <c r="WBU78" s="970"/>
      <c r="WBV78" s="970"/>
      <c r="WBW78" s="970"/>
      <c r="WBX78" s="970"/>
      <c r="WBY78" s="970" t="s">
        <v>15906</v>
      </c>
      <c r="WBZ78" s="970"/>
      <c r="WCA78" s="970"/>
      <c r="WCB78" s="970"/>
      <c r="WCC78" s="970"/>
      <c r="WCD78" s="970"/>
      <c r="WCE78" s="970"/>
      <c r="WCF78" s="970"/>
      <c r="WCG78" s="970" t="s">
        <v>15906</v>
      </c>
      <c r="WCH78" s="970"/>
      <c r="WCI78" s="970"/>
      <c r="WCJ78" s="970"/>
      <c r="WCK78" s="970"/>
      <c r="WCL78" s="970"/>
      <c r="WCM78" s="970"/>
      <c r="WCN78" s="970"/>
      <c r="WCO78" s="970" t="s">
        <v>15906</v>
      </c>
      <c r="WCP78" s="970"/>
      <c r="WCQ78" s="970"/>
      <c r="WCR78" s="970"/>
      <c r="WCS78" s="970"/>
      <c r="WCT78" s="970"/>
      <c r="WCU78" s="970"/>
      <c r="WCV78" s="970"/>
      <c r="WCW78" s="970" t="s">
        <v>15906</v>
      </c>
      <c r="WCX78" s="970"/>
      <c r="WCY78" s="970"/>
      <c r="WCZ78" s="970"/>
      <c r="WDA78" s="970"/>
      <c r="WDB78" s="970"/>
      <c r="WDC78" s="970"/>
      <c r="WDD78" s="970"/>
      <c r="WDE78" s="970" t="s">
        <v>15906</v>
      </c>
      <c r="WDF78" s="970"/>
      <c r="WDG78" s="970"/>
      <c r="WDH78" s="970"/>
      <c r="WDI78" s="970"/>
      <c r="WDJ78" s="970"/>
      <c r="WDK78" s="970"/>
      <c r="WDL78" s="970"/>
      <c r="WDM78" s="970" t="s">
        <v>15906</v>
      </c>
      <c r="WDN78" s="970"/>
      <c r="WDO78" s="970"/>
      <c r="WDP78" s="970"/>
      <c r="WDQ78" s="970"/>
      <c r="WDR78" s="970"/>
      <c r="WDS78" s="970"/>
      <c r="WDT78" s="970"/>
      <c r="WDU78" s="970" t="s">
        <v>15906</v>
      </c>
      <c r="WDV78" s="970"/>
      <c r="WDW78" s="970"/>
      <c r="WDX78" s="970"/>
      <c r="WDY78" s="970"/>
      <c r="WDZ78" s="970"/>
      <c r="WEA78" s="970"/>
      <c r="WEB78" s="970"/>
      <c r="WEC78" s="970" t="s">
        <v>15906</v>
      </c>
      <c r="WED78" s="970"/>
      <c r="WEE78" s="970"/>
      <c r="WEF78" s="970"/>
      <c r="WEG78" s="970"/>
      <c r="WEH78" s="970"/>
      <c r="WEI78" s="970"/>
      <c r="WEJ78" s="970"/>
      <c r="WEK78" s="970" t="s">
        <v>15906</v>
      </c>
      <c r="WEL78" s="970"/>
      <c r="WEM78" s="970"/>
      <c r="WEN78" s="970"/>
      <c r="WEO78" s="970"/>
      <c r="WEP78" s="970"/>
      <c r="WEQ78" s="970"/>
      <c r="WER78" s="970"/>
      <c r="WES78" s="970" t="s">
        <v>15906</v>
      </c>
      <c r="WET78" s="970"/>
      <c r="WEU78" s="970"/>
      <c r="WEV78" s="970"/>
      <c r="WEW78" s="970"/>
      <c r="WEX78" s="970"/>
      <c r="WEY78" s="970"/>
      <c r="WEZ78" s="970"/>
      <c r="WFA78" s="970" t="s">
        <v>15906</v>
      </c>
      <c r="WFB78" s="970"/>
      <c r="WFC78" s="970"/>
      <c r="WFD78" s="970"/>
      <c r="WFE78" s="970"/>
      <c r="WFF78" s="970"/>
      <c r="WFG78" s="970"/>
      <c r="WFH78" s="970"/>
      <c r="WFI78" s="970" t="s">
        <v>15906</v>
      </c>
      <c r="WFJ78" s="970"/>
      <c r="WFK78" s="970"/>
      <c r="WFL78" s="970"/>
      <c r="WFM78" s="970"/>
      <c r="WFN78" s="970"/>
      <c r="WFO78" s="970"/>
      <c r="WFP78" s="970"/>
      <c r="WFQ78" s="970" t="s">
        <v>15906</v>
      </c>
      <c r="WFR78" s="970"/>
      <c r="WFS78" s="970"/>
      <c r="WFT78" s="970"/>
      <c r="WFU78" s="970"/>
      <c r="WFV78" s="970"/>
      <c r="WFW78" s="970"/>
      <c r="WFX78" s="970"/>
      <c r="WFY78" s="970" t="s">
        <v>15906</v>
      </c>
      <c r="WFZ78" s="970"/>
      <c r="WGA78" s="970"/>
      <c r="WGB78" s="970"/>
      <c r="WGC78" s="970"/>
      <c r="WGD78" s="970"/>
      <c r="WGE78" s="970"/>
      <c r="WGF78" s="970"/>
      <c r="WGG78" s="970" t="s">
        <v>15906</v>
      </c>
      <c r="WGH78" s="970"/>
      <c r="WGI78" s="970"/>
      <c r="WGJ78" s="970"/>
      <c r="WGK78" s="970"/>
      <c r="WGL78" s="970"/>
      <c r="WGM78" s="970"/>
      <c r="WGN78" s="970"/>
      <c r="WGO78" s="970" t="s">
        <v>15906</v>
      </c>
      <c r="WGP78" s="970"/>
      <c r="WGQ78" s="970"/>
      <c r="WGR78" s="970"/>
      <c r="WGS78" s="970"/>
      <c r="WGT78" s="970"/>
      <c r="WGU78" s="970"/>
      <c r="WGV78" s="970"/>
      <c r="WGW78" s="970" t="s">
        <v>15906</v>
      </c>
      <c r="WGX78" s="970"/>
      <c r="WGY78" s="970"/>
      <c r="WGZ78" s="970"/>
      <c r="WHA78" s="970"/>
      <c r="WHB78" s="970"/>
      <c r="WHC78" s="970"/>
      <c r="WHD78" s="970"/>
      <c r="WHE78" s="970" t="s">
        <v>15906</v>
      </c>
      <c r="WHF78" s="970"/>
      <c r="WHG78" s="970"/>
      <c r="WHH78" s="970"/>
      <c r="WHI78" s="970"/>
      <c r="WHJ78" s="970"/>
      <c r="WHK78" s="970"/>
      <c r="WHL78" s="970"/>
      <c r="WHM78" s="970" t="s">
        <v>15906</v>
      </c>
      <c r="WHN78" s="970"/>
      <c r="WHO78" s="970"/>
      <c r="WHP78" s="970"/>
      <c r="WHQ78" s="970"/>
      <c r="WHR78" s="970"/>
      <c r="WHS78" s="970"/>
      <c r="WHT78" s="970"/>
      <c r="WHU78" s="970" t="s">
        <v>15906</v>
      </c>
      <c r="WHV78" s="970"/>
      <c r="WHW78" s="970"/>
      <c r="WHX78" s="970"/>
      <c r="WHY78" s="970"/>
      <c r="WHZ78" s="970"/>
      <c r="WIA78" s="970"/>
      <c r="WIB78" s="970"/>
      <c r="WIC78" s="970" t="s">
        <v>15906</v>
      </c>
      <c r="WID78" s="970"/>
      <c r="WIE78" s="970"/>
      <c r="WIF78" s="970"/>
      <c r="WIG78" s="970"/>
      <c r="WIH78" s="970"/>
      <c r="WII78" s="970"/>
      <c r="WIJ78" s="970"/>
      <c r="WIK78" s="970" t="s">
        <v>15906</v>
      </c>
      <c r="WIL78" s="970"/>
      <c r="WIM78" s="970"/>
      <c r="WIN78" s="970"/>
      <c r="WIO78" s="970"/>
      <c r="WIP78" s="970"/>
      <c r="WIQ78" s="970"/>
      <c r="WIR78" s="970"/>
      <c r="WIS78" s="970" t="s">
        <v>15906</v>
      </c>
      <c r="WIT78" s="970"/>
      <c r="WIU78" s="970"/>
      <c r="WIV78" s="970"/>
      <c r="WIW78" s="970"/>
      <c r="WIX78" s="970"/>
      <c r="WIY78" s="970"/>
      <c r="WIZ78" s="970"/>
      <c r="WJA78" s="970" t="s">
        <v>15906</v>
      </c>
      <c r="WJB78" s="970"/>
      <c r="WJC78" s="970"/>
      <c r="WJD78" s="970"/>
      <c r="WJE78" s="970"/>
      <c r="WJF78" s="970"/>
      <c r="WJG78" s="970"/>
      <c r="WJH78" s="970"/>
      <c r="WJI78" s="970" t="s">
        <v>15906</v>
      </c>
      <c r="WJJ78" s="970"/>
      <c r="WJK78" s="970"/>
      <c r="WJL78" s="970"/>
      <c r="WJM78" s="970"/>
      <c r="WJN78" s="970"/>
      <c r="WJO78" s="970"/>
      <c r="WJP78" s="970"/>
      <c r="WJQ78" s="970" t="s">
        <v>15906</v>
      </c>
      <c r="WJR78" s="970"/>
      <c r="WJS78" s="970"/>
      <c r="WJT78" s="970"/>
      <c r="WJU78" s="970"/>
      <c r="WJV78" s="970"/>
      <c r="WJW78" s="970"/>
      <c r="WJX78" s="970"/>
      <c r="WJY78" s="970" t="s">
        <v>15906</v>
      </c>
      <c r="WJZ78" s="970"/>
      <c r="WKA78" s="970"/>
      <c r="WKB78" s="970"/>
      <c r="WKC78" s="970"/>
      <c r="WKD78" s="970"/>
      <c r="WKE78" s="970"/>
      <c r="WKF78" s="970"/>
      <c r="WKG78" s="970" t="s">
        <v>15906</v>
      </c>
      <c r="WKH78" s="970"/>
      <c r="WKI78" s="970"/>
      <c r="WKJ78" s="970"/>
      <c r="WKK78" s="970"/>
      <c r="WKL78" s="970"/>
      <c r="WKM78" s="970"/>
      <c r="WKN78" s="970"/>
      <c r="WKO78" s="970" t="s">
        <v>15906</v>
      </c>
      <c r="WKP78" s="970"/>
      <c r="WKQ78" s="970"/>
      <c r="WKR78" s="970"/>
      <c r="WKS78" s="970"/>
      <c r="WKT78" s="970"/>
      <c r="WKU78" s="970"/>
      <c r="WKV78" s="970"/>
      <c r="WKW78" s="970" t="s">
        <v>15906</v>
      </c>
      <c r="WKX78" s="970"/>
      <c r="WKY78" s="970"/>
      <c r="WKZ78" s="970"/>
      <c r="WLA78" s="970"/>
      <c r="WLB78" s="970"/>
      <c r="WLC78" s="970"/>
      <c r="WLD78" s="970"/>
      <c r="WLE78" s="970" t="s">
        <v>15906</v>
      </c>
      <c r="WLF78" s="970"/>
      <c r="WLG78" s="970"/>
      <c r="WLH78" s="970"/>
      <c r="WLI78" s="970"/>
      <c r="WLJ78" s="970"/>
      <c r="WLK78" s="970"/>
      <c r="WLL78" s="970"/>
      <c r="WLM78" s="970" t="s">
        <v>15906</v>
      </c>
      <c r="WLN78" s="970"/>
      <c r="WLO78" s="970"/>
      <c r="WLP78" s="970"/>
      <c r="WLQ78" s="970"/>
      <c r="WLR78" s="970"/>
      <c r="WLS78" s="970"/>
      <c r="WLT78" s="970"/>
      <c r="WLU78" s="970" t="s">
        <v>15906</v>
      </c>
      <c r="WLV78" s="970"/>
      <c r="WLW78" s="970"/>
      <c r="WLX78" s="970"/>
      <c r="WLY78" s="970"/>
      <c r="WLZ78" s="970"/>
      <c r="WMA78" s="970"/>
      <c r="WMB78" s="970"/>
      <c r="WMC78" s="970" t="s">
        <v>15906</v>
      </c>
      <c r="WMD78" s="970"/>
      <c r="WME78" s="970"/>
      <c r="WMF78" s="970"/>
      <c r="WMG78" s="970"/>
      <c r="WMH78" s="970"/>
      <c r="WMI78" s="970"/>
      <c r="WMJ78" s="970"/>
      <c r="WMK78" s="970" t="s">
        <v>15906</v>
      </c>
      <c r="WML78" s="970"/>
      <c r="WMM78" s="970"/>
      <c r="WMN78" s="970"/>
      <c r="WMO78" s="970"/>
      <c r="WMP78" s="970"/>
      <c r="WMQ78" s="970"/>
      <c r="WMR78" s="970"/>
      <c r="WMS78" s="970" t="s">
        <v>15906</v>
      </c>
      <c r="WMT78" s="970"/>
      <c r="WMU78" s="970"/>
      <c r="WMV78" s="970"/>
      <c r="WMW78" s="970"/>
      <c r="WMX78" s="970"/>
      <c r="WMY78" s="970"/>
      <c r="WMZ78" s="970"/>
      <c r="WNA78" s="970" t="s">
        <v>15906</v>
      </c>
      <c r="WNB78" s="970"/>
      <c r="WNC78" s="970"/>
      <c r="WND78" s="970"/>
      <c r="WNE78" s="970"/>
      <c r="WNF78" s="970"/>
      <c r="WNG78" s="970"/>
      <c r="WNH78" s="970"/>
      <c r="WNI78" s="970" t="s">
        <v>15906</v>
      </c>
      <c r="WNJ78" s="970"/>
      <c r="WNK78" s="970"/>
      <c r="WNL78" s="970"/>
      <c r="WNM78" s="970"/>
      <c r="WNN78" s="970"/>
      <c r="WNO78" s="970"/>
      <c r="WNP78" s="970"/>
      <c r="WNQ78" s="970" t="s">
        <v>15906</v>
      </c>
      <c r="WNR78" s="970"/>
      <c r="WNS78" s="970"/>
      <c r="WNT78" s="970"/>
      <c r="WNU78" s="970"/>
      <c r="WNV78" s="970"/>
      <c r="WNW78" s="970"/>
      <c r="WNX78" s="970"/>
      <c r="WNY78" s="970" t="s">
        <v>15906</v>
      </c>
      <c r="WNZ78" s="970"/>
      <c r="WOA78" s="970"/>
      <c r="WOB78" s="970"/>
      <c r="WOC78" s="970"/>
      <c r="WOD78" s="970"/>
      <c r="WOE78" s="970"/>
      <c r="WOF78" s="970"/>
      <c r="WOG78" s="970" t="s">
        <v>15906</v>
      </c>
      <c r="WOH78" s="970"/>
      <c r="WOI78" s="970"/>
      <c r="WOJ78" s="970"/>
      <c r="WOK78" s="970"/>
      <c r="WOL78" s="970"/>
      <c r="WOM78" s="970"/>
      <c r="WON78" s="970"/>
      <c r="WOO78" s="970" t="s">
        <v>15906</v>
      </c>
      <c r="WOP78" s="970"/>
      <c r="WOQ78" s="970"/>
      <c r="WOR78" s="970"/>
      <c r="WOS78" s="970"/>
      <c r="WOT78" s="970"/>
      <c r="WOU78" s="970"/>
      <c r="WOV78" s="970"/>
      <c r="WOW78" s="970" t="s">
        <v>15906</v>
      </c>
      <c r="WOX78" s="970"/>
      <c r="WOY78" s="970"/>
      <c r="WOZ78" s="970"/>
      <c r="WPA78" s="970"/>
      <c r="WPB78" s="970"/>
      <c r="WPC78" s="970"/>
      <c r="WPD78" s="970"/>
      <c r="WPE78" s="970" t="s">
        <v>15906</v>
      </c>
      <c r="WPF78" s="970"/>
      <c r="WPG78" s="970"/>
      <c r="WPH78" s="970"/>
      <c r="WPI78" s="970"/>
      <c r="WPJ78" s="970"/>
      <c r="WPK78" s="970"/>
      <c r="WPL78" s="970"/>
      <c r="WPM78" s="970" t="s">
        <v>15906</v>
      </c>
      <c r="WPN78" s="970"/>
      <c r="WPO78" s="970"/>
      <c r="WPP78" s="970"/>
      <c r="WPQ78" s="970"/>
      <c r="WPR78" s="970"/>
      <c r="WPS78" s="970"/>
      <c r="WPT78" s="970"/>
      <c r="WPU78" s="970" t="s">
        <v>15906</v>
      </c>
      <c r="WPV78" s="970"/>
      <c r="WPW78" s="970"/>
      <c r="WPX78" s="970"/>
      <c r="WPY78" s="970"/>
      <c r="WPZ78" s="970"/>
      <c r="WQA78" s="970"/>
      <c r="WQB78" s="970"/>
      <c r="WQC78" s="970" t="s">
        <v>15906</v>
      </c>
      <c r="WQD78" s="970"/>
      <c r="WQE78" s="970"/>
      <c r="WQF78" s="970"/>
      <c r="WQG78" s="970"/>
      <c r="WQH78" s="970"/>
      <c r="WQI78" s="970"/>
      <c r="WQJ78" s="970"/>
      <c r="WQK78" s="970" t="s">
        <v>15906</v>
      </c>
      <c r="WQL78" s="970"/>
      <c r="WQM78" s="970"/>
      <c r="WQN78" s="970"/>
      <c r="WQO78" s="970"/>
      <c r="WQP78" s="970"/>
      <c r="WQQ78" s="970"/>
      <c r="WQR78" s="970"/>
      <c r="WQS78" s="970" t="s">
        <v>15906</v>
      </c>
      <c r="WQT78" s="970"/>
      <c r="WQU78" s="970"/>
      <c r="WQV78" s="970"/>
      <c r="WQW78" s="970"/>
      <c r="WQX78" s="970"/>
      <c r="WQY78" s="970"/>
      <c r="WQZ78" s="970"/>
      <c r="WRA78" s="970" t="s">
        <v>15906</v>
      </c>
      <c r="WRB78" s="970"/>
      <c r="WRC78" s="970"/>
      <c r="WRD78" s="970"/>
      <c r="WRE78" s="970"/>
      <c r="WRF78" s="970"/>
      <c r="WRG78" s="970"/>
      <c r="WRH78" s="970"/>
      <c r="WRI78" s="970" t="s">
        <v>15906</v>
      </c>
      <c r="WRJ78" s="970"/>
      <c r="WRK78" s="970"/>
      <c r="WRL78" s="970"/>
      <c r="WRM78" s="970"/>
      <c r="WRN78" s="970"/>
      <c r="WRO78" s="970"/>
      <c r="WRP78" s="970"/>
      <c r="WRQ78" s="970" t="s">
        <v>15906</v>
      </c>
      <c r="WRR78" s="970"/>
      <c r="WRS78" s="970"/>
      <c r="WRT78" s="970"/>
      <c r="WRU78" s="970"/>
      <c r="WRV78" s="970"/>
      <c r="WRW78" s="970"/>
      <c r="WRX78" s="970"/>
      <c r="WRY78" s="970" t="s">
        <v>15906</v>
      </c>
      <c r="WRZ78" s="970"/>
      <c r="WSA78" s="970"/>
      <c r="WSB78" s="970"/>
      <c r="WSC78" s="970"/>
      <c r="WSD78" s="970"/>
      <c r="WSE78" s="970"/>
      <c r="WSF78" s="970"/>
      <c r="WSG78" s="970" t="s">
        <v>15906</v>
      </c>
      <c r="WSH78" s="970"/>
      <c r="WSI78" s="970"/>
      <c r="WSJ78" s="970"/>
      <c r="WSK78" s="970"/>
      <c r="WSL78" s="970"/>
      <c r="WSM78" s="970"/>
      <c r="WSN78" s="970"/>
      <c r="WSO78" s="970" t="s">
        <v>15906</v>
      </c>
      <c r="WSP78" s="970"/>
      <c r="WSQ78" s="970"/>
      <c r="WSR78" s="970"/>
      <c r="WSS78" s="970"/>
      <c r="WST78" s="970"/>
      <c r="WSU78" s="970"/>
      <c r="WSV78" s="970"/>
      <c r="WSW78" s="970" t="s">
        <v>15906</v>
      </c>
      <c r="WSX78" s="970"/>
      <c r="WSY78" s="970"/>
      <c r="WSZ78" s="970"/>
      <c r="WTA78" s="970"/>
      <c r="WTB78" s="970"/>
      <c r="WTC78" s="970"/>
      <c r="WTD78" s="970"/>
      <c r="WTE78" s="970" t="s">
        <v>15906</v>
      </c>
      <c r="WTF78" s="970"/>
      <c r="WTG78" s="970"/>
      <c r="WTH78" s="970"/>
      <c r="WTI78" s="970"/>
      <c r="WTJ78" s="970"/>
      <c r="WTK78" s="970"/>
      <c r="WTL78" s="970"/>
      <c r="WTM78" s="970" t="s">
        <v>15906</v>
      </c>
      <c r="WTN78" s="970"/>
      <c r="WTO78" s="970"/>
      <c r="WTP78" s="970"/>
      <c r="WTQ78" s="970"/>
      <c r="WTR78" s="970"/>
      <c r="WTS78" s="970"/>
      <c r="WTT78" s="970"/>
      <c r="WTU78" s="970" t="s">
        <v>15906</v>
      </c>
      <c r="WTV78" s="970"/>
      <c r="WTW78" s="970"/>
      <c r="WTX78" s="970"/>
      <c r="WTY78" s="970"/>
      <c r="WTZ78" s="970"/>
      <c r="WUA78" s="970"/>
      <c r="WUB78" s="970"/>
      <c r="WUC78" s="970" t="s">
        <v>15906</v>
      </c>
      <c r="WUD78" s="970"/>
      <c r="WUE78" s="970"/>
      <c r="WUF78" s="970"/>
      <c r="WUG78" s="970"/>
      <c r="WUH78" s="970"/>
      <c r="WUI78" s="970"/>
      <c r="WUJ78" s="970"/>
      <c r="WUK78" s="970" t="s">
        <v>15906</v>
      </c>
      <c r="WUL78" s="970"/>
      <c r="WUM78" s="970"/>
      <c r="WUN78" s="970"/>
      <c r="WUO78" s="970"/>
      <c r="WUP78" s="970"/>
      <c r="WUQ78" s="970"/>
      <c r="WUR78" s="970"/>
      <c r="WUS78" s="970" t="s">
        <v>15906</v>
      </c>
      <c r="WUT78" s="970"/>
      <c r="WUU78" s="970"/>
      <c r="WUV78" s="970"/>
      <c r="WUW78" s="970"/>
      <c r="WUX78" s="970"/>
      <c r="WUY78" s="970"/>
      <c r="WUZ78" s="970"/>
      <c r="WVA78" s="970" t="s">
        <v>15906</v>
      </c>
      <c r="WVB78" s="970"/>
      <c r="WVC78" s="970"/>
      <c r="WVD78" s="970"/>
      <c r="WVE78" s="970"/>
      <c r="WVF78" s="970"/>
      <c r="WVG78" s="970"/>
      <c r="WVH78" s="970"/>
      <c r="WVI78" s="970" t="s">
        <v>15906</v>
      </c>
      <c r="WVJ78" s="970"/>
      <c r="WVK78" s="970"/>
      <c r="WVL78" s="970"/>
      <c r="WVM78" s="970"/>
      <c r="WVN78" s="970"/>
      <c r="WVO78" s="970"/>
      <c r="WVP78" s="970"/>
      <c r="WVQ78" s="970" t="s">
        <v>15906</v>
      </c>
      <c r="WVR78" s="970"/>
      <c r="WVS78" s="970"/>
      <c r="WVT78" s="970"/>
      <c r="WVU78" s="970"/>
      <c r="WVV78" s="970"/>
      <c r="WVW78" s="970"/>
      <c r="WVX78" s="970"/>
      <c r="WVY78" s="970" t="s">
        <v>15906</v>
      </c>
      <c r="WVZ78" s="970"/>
      <c r="WWA78" s="970"/>
      <c r="WWB78" s="970"/>
      <c r="WWC78" s="970"/>
      <c r="WWD78" s="970"/>
      <c r="WWE78" s="970"/>
      <c r="WWF78" s="970"/>
      <c r="WWG78" s="970" t="s">
        <v>15906</v>
      </c>
      <c r="WWH78" s="970"/>
      <c r="WWI78" s="970"/>
      <c r="WWJ78" s="970"/>
      <c r="WWK78" s="970"/>
      <c r="WWL78" s="970"/>
      <c r="WWM78" s="970"/>
      <c r="WWN78" s="970"/>
      <c r="WWO78" s="970" t="s">
        <v>15906</v>
      </c>
      <c r="WWP78" s="970"/>
      <c r="WWQ78" s="970"/>
      <c r="WWR78" s="970"/>
      <c r="WWS78" s="970"/>
      <c r="WWT78" s="970"/>
      <c r="WWU78" s="970"/>
      <c r="WWV78" s="970"/>
      <c r="WWW78" s="970" t="s">
        <v>15906</v>
      </c>
      <c r="WWX78" s="970"/>
      <c r="WWY78" s="970"/>
      <c r="WWZ78" s="970"/>
      <c r="WXA78" s="970"/>
      <c r="WXB78" s="970"/>
      <c r="WXC78" s="970"/>
      <c r="WXD78" s="970"/>
      <c r="WXE78" s="970" t="s">
        <v>15906</v>
      </c>
      <c r="WXF78" s="970"/>
      <c r="WXG78" s="970"/>
      <c r="WXH78" s="970"/>
      <c r="WXI78" s="970"/>
      <c r="WXJ78" s="970"/>
      <c r="WXK78" s="970"/>
      <c r="WXL78" s="970"/>
      <c r="WXM78" s="970" t="s">
        <v>15906</v>
      </c>
      <c r="WXN78" s="970"/>
      <c r="WXO78" s="970"/>
      <c r="WXP78" s="970"/>
      <c r="WXQ78" s="970"/>
      <c r="WXR78" s="970"/>
      <c r="WXS78" s="970"/>
      <c r="WXT78" s="970"/>
      <c r="WXU78" s="970" t="s">
        <v>15906</v>
      </c>
      <c r="WXV78" s="970"/>
      <c r="WXW78" s="970"/>
      <c r="WXX78" s="970"/>
      <c r="WXY78" s="970"/>
      <c r="WXZ78" s="970"/>
      <c r="WYA78" s="970"/>
      <c r="WYB78" s="970"/>
      <c r="WYC78" s="970" t="s">
        <v>15906</v>
      </c>
      <c r="WYD78" s="970"/>
      <c r="WYE78" s="970"/>
      <c r="WYF78" s="970"/>
      <c r="WYG78" s="970"/>
      <c r="WYH78" s="970"/>
      <c r="WYI78" s="970"/>
      <c r="WYJ78" s="970"/>
      <c r="WYK78" s="970" t="s">
        <v>15906</v>
      </c>
      <c r="WYL78" s="970"/>
      <c r="WYM78" s="970"/>
      <c r="WYN78" s="970"/>
      <c r="WYO78" s="970"/>
      <c r="WYP78" s="970"/>
      <c r="WYQ78" s="970"/>
      <c r="WYR78" s="970"/>
      <c r="WYS78" s="970" t="s">
        <v>15906</v>
      </c>
      <c r="WYT78" s="970"/>
      <c r="WYU78" s="970"/>
      <c r="WYV78" s="970"/>
      <c r="WYW78" s="970"/>
      <c r="WYX78" s="970"/>
      <c r="WYY78" s="970"/>
      <c r="WYZ78" s="970"/>
      <c r="WZA78" s="970" t="s">
        <v>15906</v>
      </c>
      <c r="WZB78" s="970"/>
      <c r="WZC78" s="970"/>
      <c r="WZD78" s="970"/>
      <c r="WZE78" s="970"/>
      <c r="WZF78" s="970"/>
      <c r="WZG78" s="970"/>
      <c r="WZH78" s="970"/>
      <c r="WZI78" s="970" t="s">
        <v>15906</v>
      </c>
      <c r="WZJ78" s="970"/>
      <c r="WZK78" s="970"/>
      <c r="WZL78" s="970"/>
      <c r="WZM78" s="970"/>
      <c r="WZN78" s="970"/>
      <c r="WZO78" s="970"/>
      <c r="WZP78" s="970"/>
      <c r="WZQ78" s="970" t="s">
        <v>15906</v>
      </c>
      <c r="WZR78" s="970"/>
      <c r="WZS78" s="970"/>
      <c r="WZT78" s="970"/>
      <c r="WZU78" s="970"/>
      <c r="WZV78" s="970"/>
      <c r="WZW78" s="970"/>
      <c r="WZX78" s="970"/>
      <c r="WZY78" s="970" t="s">
        <v>15906</v>
      </c>
      <c r="WZZ78" s="970"/>
      <c r="XAA78" s="970"/>
      <c r="XAB78" s="970"/>
      <c r="XAC78" s="970"/>
      <c r="XAD78" s="970"/>
      <c r="XAE78" s="970"/>
      <c r="XAF78" s="970"/>
      <c r="XAG78" s="970" t="s">
        <v>15906</v>
      </c>
      <c r="XAH78" s="970"/>
      <c r="XAI78" s="970"/>
      <c r="XAJ78" s="970"/>
      <c r="XAK78" s="970"/>
      <c r="XAL78" s="970"/>
      <c r="XAM78" s="970"/>
      <c r="XAN78" s="970"/>
      <c r="XAO78" s="970" t="s">
        <v>15906</v>
      </c>
      <c r="XAP78" s="970"/>
      <c r="XAQ78" s="970"/>
      <c r="XAR78" s="970"/>
      <c r="XAS78" s="970"/>
      <c r="XAT78" s="970"/>
      <c r="XAU78" s="970"/>
      <c r="XAV78" s="970"/>
      <c r="XAW78" s="970" t="s">
        <v>15906</v>
      </c>
      <c r="XAX78" s="970"/>
      <c r="XAY78" s="970"/>
      <c r="XAZ78" s="970"/>
      <c r="XBA78" s="970"/>
      <c r="XBB78" s="970"/>
      <c r="XBC78" s="970"/>
      <c r="XBD78" s="970"/>
      <c r="XBE78" s="970" t="s">
        <v>15906</v>
      </c>
      <c r="XBF78" s="970"/>
      <c r="XBG78" s="970"/>
      <c r="XBH78" s="970"/>
      <c r="XBI78" s="970"/>
      <c r="XBJ78" s="970"/>
      <c r="XBK78" s="970"/>
      <c r="XBL78" s="970"/>
      <c r="XBM78" s="970" t="s">
        <v>15906</v>
      </c>
      <c r="XBN78" s="970"/>
      <c r="XBO78" s="970"/>
      <c r="XBP78" s="970"/>
      <c r="XBQ78" s="970"/>
      <c r="XBR78" s="970"/>
      <c r="XBS78" s="970"/>
      <c r="XBT78" s="970"/>
      <c r="XBU78" s="970" t="s">
        <v>15906</v>
      </c>
      <c r="XBV78" s="970"/>
      <c r="XBW78" s="970"/>
      <c r="XBX78" s="970"/>
      <c r="XBY78" s="970"/>
      <c r="XBZ78" s="970"/>
      <c r="XCA78" s="970"/>
      <c r="XCB78" s="970"/>
      <c r="XCC78" s="970" t="s">
        <v>15906</v>
      </c>
      <c r="XCD78" s="970"/>
      <c r="XCE78" s="970"/>
      <c r="XCF78" s="970"/>
      <c r="XCG78" s="970"/>
      <c r="XCH78" s="970"/>
      <c r="XCI78" s="970"/>
      <c r="XCJ78" s="970"/>
      <c r="XCK78" s="970" t="s">
        <v>15906</v>
      </c>
      <c r="XCL78" s="970"/>
      <c r="XCM78" s="970"/>
      <c r="XCN78" s="970"/>
      <c r="XCO78" s="970"/>
      <c r="XCP78" s="970"/>
      <c r="XCQ78" s="970"/>
      <c r="XCR78" s="970"/>
      <c r="XCS78" s="970" t="s">
        <v>15906</v>
      </c>
      <c r="XCT78" s="970"/>
      <c r="XCU78" s="970"/>
      <c r="XCV78" s="970"/>
      <c r="XCW78" s="970"/>
      <c r="XCX78" s="970"/>
      <c r="XCY78" s="970"/>
      <c r="XCZ78" s="970"/>
      <c r="XDA78" s="970" t="s">
        <v>15906</v>
      </c>
      <c r="XDB78" s="970"/>
      <c r="XDC78" s="970"/>
      <c r="XDD78" s="970"/>
      <c r="XDE78" s="970"/>
      <c r="XDF78" s="970"/>
      <c r="XDG78" s="970"/>
      <c r="XDH78" s="970"/>
      <c r="XDI78" s="970" t="s">
        <v>15906</v>
      </c>
      <c r="XDJ78" s="970"/>
      <c r="XDK78" s="970"/>
      <c r="XDL78" s="970"/>
      <c r="XDM78" s="970"/>
      <c r="XDN78" s="970"/>
      <c r="XDO78" s="970"/>
      <c r="XDP78" s="970"/>
      <c r="XDQ78" s="970" t="s">
        <v>15906</v>
      </c>
      <c r="XDR78" s="970"/>
      <c r="XDS78" s="970"/>
      <c r="XDT78" s="970"/>
      <c r="XDU78" s="970"/>
      <c r="XDV78" s="970"/>
      <c r="XDW78" s="970"/>
      <c r="XDX78" s="970"/>
      <c r="XDY78" s="970" t="s">
        <v>15906</v>
      </c>
      <c r="XDZ78" s="970"/>
      <c r="XEA78" s="970"/>
      <c r="XEB78" s="970"/>
      <c r="XEC78" s="970"/>
      <c r="XED78" s="970"/>
      <c r="XEE78" s="970"/>
      <c r="XEF78" s="970"/>
      <c r="XEG78" s="970" t="s">
        <v>15906</v>
      </c>
      <c r="XEH78" s="970"/>
      <c r="XEI78" s="970"/>
      <c r="XEJ78" s="970"/>
      <c r="XEK78" s="970"/>
      <c r="XEL78" s="970"/>
      <c r="XEM78" s="970"/>
      <c r="XEN78" s="970"/>
      <c r="XEO78" s="970" t="s">
        <v>15906</v>
      </c>
      <c r="XEP78" s="970"/>
      <c r="XEQ78" s="970"/>
      <c r="XER78" s="970"/>
      <c r="XES78" s="970"/>
      <c r="XET78" s="970"/>
      <c r="XEU78" s="970"/>
      <c r="XEV78" s="970"/>
      <c r="XEW78" s="970" t="s">
        <v>15906</v>
      </c>
      <c r="XEX78" s="970"/>
      <c r="XEY78" s="970"/>
      <c r="XEZ78" s="970"/>
      <c r="XFA78" s="970"/>
      <c r="XFB78" s="970"/>
      <c r="XFC78" s="970"/>
      <c r="XFD78" s="970"/>
    </row>
    <row r="79" spans="1:16384" s="755" customFormat="1" ht="20.100000000000001" customHeight="1">
      <c r="B79" s="972" t="s">
        <v>764</v>
      </c>
      <c r="C79" s="971" t="s">
        <v>15907</v>
      </c>
      <c r="D79" s="971"/>
      <c r="E79" s="971"/>
      <c r="F79" s="971"/>
      <c r="G79" s="971"/>
      <c r="H79" s="971"/>
      <c r="I79" s="971"/>
      <c r="J79" s="971"/>
      <c r="K79" s="971"/>
      <c r="R79" s="756"/>
      <c r="S79" s="757"/>
      <c r="Z79" s="756"/>
      <c r="AA79" s="757"/>
      <c r="AH79" s="756"/>
      <c r="AI79" s="757"/>
      <c r="AP79" s="756"/>
      <c r="AQ79" s="757"/>
      <c r="AX79" s="756"/>
      <c r="AY79" s="757"/>
      <c r="BF79" s="756"/>
      <c r="BG79" s="757"/>
      <c r="BN79" s="756"/>
      <c r="BO79" s="757"/>
      <c r="BV79" s="756"/>
      <c r="BW79" s="757"/>
      <c r="CD79" s="756"/>
      <c r="CE79" s="757"/>
      <c r="CL79" s="756"/>
      <c r="CM79" s="757"/>
      <c r="CT79" s="756"/>
      <c r="CU79" s="757"/>
      <c r="DB79" s="756"/>
      <c r="DC79" s="757"/>
      <c r="DJ79" s="756"/>
      <c r="DK79" s="757"/>
      <c r="DR79" s="756"/>
      <c r="DS79" s="757"/>
      <c r="DZ79" s="756"/>
      <c r="EA79" s="757"/>
      <c r="EH79" s="756"/>
      <c r="EI79" s="757"/>
      <c r="EP79" s="756"/>
      <c r="EQ79" s="757"/>
      <c r="EX79" s="756"/>
      <c r="EY79" s="757"/>
      <c r="FF79" s="756"/>
      <c r="FG79" s="757"/>
      <c r="FN79" s="756"/>
      <c r="FO79" s="757"/>
      <c r="FV79" s="756"/>
      <c r="FW79" s="757"/>
      <c r="GD79" s="756"/>
      <c r="GE79" s="757"/>
      <c r="GL79" s="756"/>
      <c r="GM79" s="757"/>
      <c r="GT79" s="756"/>
      <c r="GU79" s="757"/>
      <c r="HB79" s="756"/>
      <c r="HC79" s="757"/>
      <c r="HJ79" s="756"/>
      <c r="HK79" s="757"/>
      <c r="HR79" s="756"/>
      <c r="HS79" s="757"/>
      <c r="HZ79" s="756"/>
      <c r="IA79" s="757"/>
      <c r="IH79" s="756"/>
      <c r="II79" s="757"/>
      <c r="IP79" s="756"/>
      <c r="IQ79" s="757"/>
      <c r="IX79" s="756"/>
      <c r="IY79" s="757"/>
      <c r="JF79" s="756"/>
      <c r="JG79" s="757"/>
      <c r="JN79" s="756"/>
      <c r="JO79" s="757"/>
      <c r="JV79" s="756"/>
      <c r="JW79" s="757"/>
      <c r="KD79" s="756"/>
      <c r="KE79" s="757"/>
      <c r="KL79" s="756"/>
      <c r="KM79" s="757"/>
      <c r="KT79" s="756"/>
      <c r="KU79" s="757"/>
      <c r="LB79" s="756"/>
      <c r="LC79" s="757"/>
      <c r="LJ79" s="756"/>
      <c r="LK79" s="757"/>
      <c r="LR79" s="756"/>
      <c r="LS79" s="757"/>
      <c r="LZ79" s="756"/>
      <c r="MA79" s="757"/>
      <c r="MH79" s="756"/>
      <c r="MI79" s="757"/>
      <c r="MP79" s="756"/>
      <c r="MQ79" s="757"/>
      <c r="MX79" s="756"/>
      <c r="MY79" s="757"/>
      <c r="NF79" s="756"/>
      <c r="NG79" s="757"/>
      <c r="NN79" s="756"/>
      <c r="NO79" s="757"/>
      <c r="NV79" s="756"/>
      <c r="NW79" s="757"/>
      <c r="OD79" s="756"/>
      <c r="OE79" s="757"/>
      <c r="OL79" s="756"/>
      <c r="OM79" s="757"/>
      <c r="OT79" s="756"/>
      <c r="OU79" s="757"/>
      <c r="PB79" s="756"/>
      <c r="PC79" s="757"/>
      <c r="PJ79" s="756"/>
      <c r="PK79" s="757"/>
      <c r="PR79" s="756"/>
      <c r="PS79" s="757"/>
      <c r="PZ79" s="756"/>
      <c r="QA79" s="757"/>
      <c r="QH79" s="756"/>
      <c r="QI79" s="757"/>
      <c r="QP79" s="756"/>
      <c r="QQ79" s="757"/>
      <c r="QX79" s="756"/>
      <c r="QY79" s="757"/>
      <c r="RF79" s="756"/>
      <c r="RG79" s="757"/>
      <c r="RN79" s="756"/>
      <c r="RO79" s="757"/>
      <c r="RV79" s="756"/>
      <c r="RW79" s="757"/>
      <c r="SD79" s="756"/>
      <c r="SE79" s="757"/>
      <c r="SL79" s="756"/>
      <c r="SM79" s="757"/>
      <c r="ST79" s="756"/>
      <c r="SU79" s="757"/>
      <c r="TB79" s="756"/>
      <c r="TC79" s="757"/>
      <c r="TJ79" s="756"/>
      <c r="TK79" s="757"/>
      <c r="TR79" s="756"/>
      <c r="TS79" s="757"/>
      <c r="TZ79" s="756"/>
      <c r="UA79" s="757"/>
      <c r="UH79" s="756"/>
      <c r="UI79" s="757"/>
      <c r="UP79" s="756"/>
      <c r="UQ79" s="757"/>
      <c r="UX79" s="756"/>
      <c r="UY79" s="757"/>
      <c r="VF79" s="756"/>
      <c r="VG79" s="757"/>
      <c r="VN79" s="756"/>
      <c r="VO79" s="757"/>
      <c r="VV79" s="756"/>
      <c r="VW79" s="757"/>
      <c r="WD79" s="756"/>
      <c r="WE79" s="757"/>
      <c r="WL79" s="756"/>
      <c r="WM79" s="757"/>
      <c r="WT79" s="756"/>
      <c r="WU79" s="757"/>
      <c r="XB79" s="756"/>
      <c r="XC79" s="757"/>
      <c r="XJ79" s="756"/>
      <c r="XK79" s="757"/>
      <c r="XR79" s="756"/>
      <c r="XS79" s="757"/>
      <c r="XZ79" s="756"/>
      <c r="YA79" s="757"/>
      <c r="YH79" s="756"/>
      <c r="YI79" s="757"/>
      <c r="YP79" s="756"/>
      <c r="YQ79" s="757"/>
      <c r="YX79" s="756"/>
      <c r="YY79" s="757"/>
      <c r="ZF79" s="756"/>
      <c r="ZG79" s="757"/>
      <c r="ZN79" s="756"/>
      <c r="ZO79" s="757"/>
      <c r="ZV79" s="756"/>
      <c r="ZW79" s="757"/>
      <c r="AAD79" s="756"/>
      <c r="AAE79" s="757"/>
      <c r="AAL79" s="756"/>
      <c r="AAM79" s="757"/>
      <c r="AAT79" s="756"/>
      <c r="AAU79" s="757"/>
      <c r="ABB79" s="756"/>
      <c r="ABC79" s="757"/>
      <c r="ABJ79" s="756"/>
      <c r="ABK79" s="757"/>
      <c r="ABR79" s="756"/>
      <c r="ABS79" s="757"/>
      <c r="ABZ79" s="756"/>
      <c r="ACA79" s="757"/>
      <c r="ACH79" s="756"/>
      <c r="ACI79" s="757"/>
      <c r="ACP79" s="756"/>
      <c r="ACQ79" s="757"/>
      <c r="ACX79" s="756"/>
      <c r="ACY79" s="757"/>
      <c r="ADF79" s="756"/>
      <c r="ADG79" s="757"/>
      <c r="ADN79" s="756"/>
      <c r="ADO79" s="757"/>
      <c r="ADV79" s="756"/>
      <c r="ADW79" s="757"/>
      <c r="AED79" s="756"/>
      <c r="AEE79" s="757"/>
      <c r="AEL79" s="756"/>
      <c r="AEM79" s="757"/>
      <c r="AET79" s="756"/>
      <c r="AEU79" s="757"/>
      <c r="AFB79" s="756"/>
      <c r="AFC79" s="757"/>
      <c r="AFJ79" s="756"/>
      <c r="AFK79" s="757"/>
      <c r="AFR79" s="756"/>
      <c r="AFS79" s="757"/>
      <c r="AFZ79" s="756"/>
      <c r="AGA79" s="757"/>
      <c r="AGH79" s="756"/>
      <c r="AGI79" s="757"/>
      <c r="AGP79" s="756"/>
      <c r="AGQ79" s="757"/>
      <c r="AGX79" s="756"/>
      <c r="AGY79" s="757"/>
      <c r="AHF79" s="756"/>
      <c r="AHG79" s="757"/>
      <c r="AHN79" s="756"/>
      <c r="AHO79" s="757"/>
      <c r="AHV79" s="756"/>
      <c r="AHW79" s="757"/>
      <c r="AID79" s="756"/>
      <c r="AIE79" s="757"/>
      <c r="AIL79" s="756"/>
      <c r="AIM79" s="757"/>
      <c r="AIT79" s="756"/>
      <c r="AIU79" s="757"/>
      <c r="AJB79" s="756"/>
      <c r="AJC79" s="757"/>
      <c r="AJJ79" s="756"/>
      <c r="AJK79" s="757"/>
      <c r="AJR79" s="756"/>
      <c r="AJS79" s="757"/>
      <c r="AJZ79" s="756"/>
      <c r="AKA79" s="757"/>
      <c r="AKH79" s="756"/>
      <c r="AKI79" s="757"/>
      <c r="AKP79" s="756"/>
      <c r="AKQ79" s="757"/>
      <c r="AKX79" s="756"/>
      <c r="AKY79" s="757"/>
      <c r="ALF79" s="756"/>
      <c r="ALG79" s="757"/>
      <c r="ALN79" s="756"/>
      <c r="ALO79" s="757"/>
      <c r="ALV79" s="756"/>
      <c r="ALW79" s="757"/>
      <c r="AMD79" s="756"/>
      <c r="AME79" s="757"/>
      <c r="AML79" s="756"/>
      <c r="AMM79" s="757"/>
      <c r="AMT79" s="756"/>
      <c r="AMU79" s="757"/>
      <c r="ANB79" s="756"/>
      <c r="ANC79" s="757"/>
      <c r="ANJ79" s="756"/>
      <c r="ANK79" s="757"/>
      <c r="ANR79" s="756"/>
      <c r="ANS79" s="757"/>
      <c r="ANZ79" s="756"/>
      <c r="AOA79" s="757"/>
      <c r="AOH79" s="756"/>
      <c r="AOI79" s="757"/>
      <c r="AOP79" s="756"/>
      <c r="AOQ79" s="757"/>
      <c r="AOX79" s="756"/>
      <c r="AOY79" s="757"/>
      <c r="APF79" s="756"/>
      <c r="APG79" s="757"/>
      <c r="APN79" s="756"/>
      <c r="APO79" s="757"/>
      <c r="APV79" s="756"/>
      <c r="APW79" s="757"/>
      <c r="AQD79" s="756"/>
      <c r="AQE79" s="757"/>
      <c r="AQL79" s="756"/>
      <c r="AQM79" s="757"/>
      <c r="AQT79" s="756"/>
      <c r="AQU79" s="757"/>
      <c r="ARB79" s="756"/>
      <c r="ARC79" s="757"/>
      <c r="ARJ79" s="756"/>
      <c r="ARK79" s="757"/>
      <c r="ARR79" s="756"/>
      <c r="ARS79" s="757"/>
      <c r="ARZ79" s="756"/>
      <c r="ASA79" s="757"/>
      <c r="ASH79" s="756"/>
      <c r="ASI79" s="757"/>
      <c r="ASP79" s="756"/>
      <c r="ASQ79" s="757"/>
      <c r="ASX79" s="756"/>
      <c r="ASY79" s="757"/>
      <c r="ATF79" s="756"/>
      <c r="ATG79" s="757"/>
      <c r="ATN79" s="756"/>
      <c r="ATO79" s="757"/>
      <c r="ATV79" s="756"/>
      <c r="ATW79" s="757"/>
      <c r="AUD79" s="756"/>
      <c r="AUE79" s="757"/>
      <c r="AUL79" s="756"/>
      <c r="AUM79" s="757"/>
      <c r="AUT79" s="756"/>
      <c r="AUU79" s="757"/>
      <c r="AVB79" s="756"/>
      <c r="AVC79" s="757"/>
      <c r="AVJ79" s="756"/>
      <c r="AVK79" s="757"/>
      <c r="AVR79" s="756"/>
      <c r="AVS79" s="757"/>
      <c r="AVZ79" s="756"/>
      <c r="AWA79" s="757"/>
      <c r="AWH79" s="756"/>
      <c r="AWI79" s="757"/>
      <c r="AWP79" s="756"/>
      <c r="AWQ79" s="757"/>
      <c r="AWX79" s="756"/>
      <c r="AWY79" s="757"/>
      <c r="AXF79" s="756"/>
      <c r="AXG79" s="757"/>
      <c r="AXN79" s="756"/>
      <c r="AXO79" s="757"/>
      <c r="AXV79" s="756"/>
      <c r="AXW79" s="757"/>
      <c r="AYD79" s="756"/>
      <c r="AYE79" s="757"/>
      <c r="AYL79" s="756"/>
      <c r="AYM79" s="757"/>
      <c r="AYT79" s="756"/>
      <c r="AYU79" s="757"/>
      <c r="AZB79" s="756"/>
      <c r="AZC79" s="757"/>
      <c r="AZJ79" s="756"/>
      <c r="AZK79" s="757"/>
      <c r="AZR79" s="756"/>
      <c r="AZS79" s="757"/>
      <c r="AZZ79" s="756"/>
      <c r="BAA79" s="757"/>
      <c r="BAH79" s="756"/>
      <c r="BAI79" s="757"/>
      <c r="BAP79" s="756"/>
      <c r="BAQ79" s="757"/>
      <c r="BAX79" s="756"/>
      <c r="BAY79" s="757"/>
      <c r="BBF79" s="756"/>
      <c r="BBG79" s="757"/>
      <c r="BBN79" s="756"/>
      <c r="BBO79" s="757"/>
      <c r="BBV79" s="756"/>
      <c r="BBW79" s="757"/>
      <c r="BCD79" s="756"/>
      <c r="BCE79" s="757"/>
      <c r="BCL79" s="756"/>
      <c r="BCM79" s="757"/>
      <c r="BCT79" s="756"/>
      <c r="BCU79" s="757"/>
      <c r="BDB79" s="756"/>
      <c r="BDC79" s="757"/>
      <c r="BDJ79" s="756"/>
      <c r="BDK79" s="757"/>
      <c r="BDR79" s="756"/>
      <c r="BDS79" s="757"/>
      <c r="BDZ79" s="756"/>
      <c r="BEA79" s="757"/>
      <c r="BEH79" s="756"/>
      <c r="BEI79" s="757"/>
      <c r="BEP79" s="756"/>
      <c r="BEQ79" s="757"/>
      <c r="BEX79" s="756"/>
      <c r="BEY79" s="757"/>
      <c r="BFF79" s="756"/>
      <c r="BFG79" s="757"/>
      <c r="BFN79" s="756"/>
      <c r="BFO79" s="757"/>
      <c r="BFV79" s="756"/>
      <c r="BFW79" s="757"/>
      <c r="BGD79" s="756"/>
      <c r="BGE79" s="757"/>
      <c r="BGL79" s="756"/>
      <c r="BGM79" s="757"/>
      <c r="BGT79" s="756"/>
      <c r="BGU79" s="757"/>
      <c r="BHB79" s="756"/>
      <c r="BHC79" s="757"/>
      <c r="BHJ79" s="756"/>
      <c r="BHK79" s="757"/>
      <c r="BHR79" s="756"/>
      <c r="BHS79" s="757"/>
      <c r="BHZ79" s="756"/>
      <c r="BIA79" s="757"/>
      <c r="BIH79" s="756"/>
      <c r="BII79" s="757"/>
      <c r="BIP79" s="756"/>
      <c r="BIQ79" s="757"/>
      <c r="BIX79" s="756"/>
      <c r="BIY79" s="757"/>
      <c r="BJF79" s="756"/>
      <c r="BJG79" s="757"/>
      <c r="BJN79" s="756"/>
      <c r="BJO79" s="757"/>
      <c r="BJV79" s="756"/>
      <c r="BJW79" s="757"/>
      <c r="BKD79" s="756"/>
      <c r="BKE79" s="757"/>
      <c r="BKL79" s="756"/>
      <c r="BKM79" s="757"/>
      <c r="BKT79" s="756"/>
      <c r="BKU79" s="757"/>
      <c r="BLB79" s="756"/>
      <c r="BLC79" s="757"/>
      <c r="BLJ79" s="756"/>
      <c r="BLK79" s="757"/>
      <c r="BLR79" s="756"/>
      <c r="BLS79" s="757"/>
      <c r="BLZ79" s="756"/>
      <c r="BMA79" s="757"/>
      <c r="BMH79" s="756"/>
      <c r="BMI79" s="757"/>
      <c r="BMP79" s="756"/>
      <c r="BMQ79" s="757"/>
      <c r="BMX79" s="756"/>
      <c r="BMY79" s="757"/>
      <c r="BNF79" s="756"/>
      <c r="BNG79" s="757"/>
      <c r="BNN79" s="756"/>
      <c r="BNO79" s="757"/>
      <c r="BNV79" s="756"/>
      <c r="BNW79" s="757"/>
      <c r="BOD79" s="756"/>
      <c r="BOE79" s="757"/>
      <c r="BOL79" s="756"/>
      <c r="BOM79" s="757"/>
      <c r="BOT79" s="756"/>
      <c r="BOU79" s="757"/>
      <c r="BPB79" s="756"/>
      <c r="BPC79" s="757"/>
      <c r="BPJ79" s="756"/>
      <c r="BPK79" s="757"/>
      <c r="BPR79" s="756"/>
      <c r="BPS79" s="757"/>
      <c r="BPZ79" s="756"/>
      <c r="BQA79" s="757"/>
      <c r="BQH79" s="756"/>
      <c r="BQI79" s="757"/>
      <c r="BQP79" s="756"/>
      <c r="BQQ79" s="757"/>
      <c r="BQX79" s="756"/>
      <c r="BQY79" s="757"/>
      <c r="BRF79" s="756"/>
      <c r="BRG79" s="757"/>
      <c r="BRN79" s="756"/>
      <c r="BRO79" s="757"/>
      <c r="BRV79" s="756"/>
      <c r="BRW79" s="757"/>
      <c r="BSD79" s="756"/>
      <c r="BSE79" s="757"/>
      <c r="BSL79" s="756"/>
      <c r="BSM79" s="757"/>
      <c r="BST79" s="756"/>
      <c r="BSU79" s="757"/>
      <c r="BTB79" s="756"/>
      <c r="BTC79" s="757"/>
      <c r="BTJ79" s="756"/>
      <c r="BTK79" s="757"/>
      <c r="BTR79" s="756"/>
      <c r="BTS79" s="757"/>
      <c r="BTZ79" s="756"/>
      <c r="BUA79" s="757"/>
      <c r="BUH79" s="756"/>
      <c r="BUI79" s="757"/>
      <c r="BUP79" s="756"/>
      <c r="BUQ79" s="757"/>
      <c r="BUX79" s="756"/>
      <c r="BUY79" s="757"/>
      <c r="BVF79" s="756"/>
      <c r="BVG79" s="757"/>
      <c r="BVN79" s="756"/>
      <c r="BVO79" s="757"/>
      <c r="BVV79" s="756"/>
      <c r="BVW79" s="757"/>
      <c r="BWD79" s="756"/>
      <c r="BWE79" s="757"/>
      <c r="BWL79" s="756"/>
      <c r="BWM79" s="757"/>
      <c r="BWT79" s="756"/>
      <c r="BWU79" s="757"/>
      <c r="BXB79" s="756"/>
      <c r="BXC79" s="757"/>
      <c r="BXJ79" s="756"/>
      <c r="BXK79" s="757"/>
      <c r="BXR79" s="756"/>
      <c r="BXS79" s="757"/>
      <c r="BXZ79" s="756"/>
      <c r="BYA79" s="757"/>
      <c r="BYH79" s="756"/>
      <c r="BYI79" s="757"/>
      <c r="BYP79" s="756"/>
      <c r="BYQ79" s="757"/>
      <c r="BYX79" s="756"/>
      <c r="BYY79" s="757"/>
      <c r="BZF79" s="756"/>
      <c r="BZG79" s="757"/>
      <c r="BZN79" s="756"/>
      <c r="BZO79" s="757"/>
      <c r="BZV79" s="756"/>
      <c r="BZW79" s="757"/>
      <c r="CAD79" s="756"/>
      <c r="CAE79" s="757"/>
      <c r="CAL79" s="756"/>
      <c r="CAM79" s="757"/>
      <c r="CAT79" s="756"/>
      <c r="CAU79" s="757"/>
      <c r="CBB79" s="756"/>
      <c r="CBC79" s="757"/>
      <c r="CBJ79" s="756"/>
      <c r="CBK79" s="757"/>
      <c r="CBR79" s="756"/>
      <c r="CBS79" s="757"/>
      <c r="CBZ79" s="756"/>
      <c r="CCA79" s="757"/>
      <c r="CCH79" s="756"/>
      <c r="CCI79" s="757"/>
      <c r="CCP79" s="756"/>
      <c r="CCQ79" s="757"/>
      <c r="CCX79" s="756"/>
      <c r="CCY79" s="757"/>
      <c r="CDF79" s="756"/>
      <c r="CDG79" s="757"/>
      <c r="CDN79" s="756"/>
      <c r="CDO79" s="757"/>
      <c r="CDV79" s="756"/>
      <c r="CDW79" s="757"/>
      <c r="CED79" s="756"/>
      <c r="CEE79" s="757"/>
      <c r="CEL79" s="756"/>
      <c r="CEM79" s="757"/>
      <c r="CET79" s="756"/>
      <c r="CEU79" s="757"/>
      <c r="CFB79" s="756"/>
      <c r="CFC79" s="757"/>
      <c r="CFJ79" s="756"/>
      <c r="CFK79" s="757"/>
      <c r="CFR79" s="756"/>
      <c r="CFS79" s="757"/>
      <c r="CFZ79" s="756"/>
      <c r="CGA79" s="757"/>
      <c r="CGH79" s="756"/>
      <c r="CGI79" s="757"/>
      <c r="CGP79" s="756"/>
      <c r="CGQ79" s="757"/>
      <c r="CGX79" s="756"/>
      <c r="CGY79" s="757"/>
      <c r="CHF79" s="756"/>
      <c r="CHG79" s="757"/>
      <c r="CHN79" s="756"/>
      <c r="CHO79" s="757"/>
      <c r="CHV79" s="756"/>
      <c r="CHW79" s="757"/>
      <c r="CID79" s="756"/>
      <c r="CIE79" s="757"/>
      <c r="CIL79" s="756"/>
      <c r="CIM79" s="757"/>
      <c r="CIT79" s="756"/>
      <c r="CIU79" s="757"/>
      <c r="CJB79" s="756"/>
      <c r="CJC79" s="757"/>
      <c r="CJJ79" s="756"/>
      <c r="CJK79" s="757"/>
      <c r="CJR79" s="756"/>
      <c r="CJS79" s="757"/>
      <c r="CJZ79" s="756"/>
      <c r="CKA79" s="757"/>
      <c r="CKH79" s="756"/>
      <c r="CKI79" s="757"/>
      <c r="CKP79" s="756"/>
      <c r="CKQ79" s="757"/>
      <c r="CKX79" s="756"/>
      <c r="CKY79" s="757"/>
      <c r="CLF79" s="756"/>
      <c r="CLG79" s="757"/>
      <c r="CLN79" s="756"/>
      <c r="CLO79" s="757"/>
      <c r="CLV79" s="756"/>
      <c r="CLW79" s="757"/>
      <c r="CMD79" s="756"/>
      <c r="CME79" s="757"/>
      <c r="CML79" s="756"/>
      <c r="CMM79" s="757"/>
      <c r="CMT79" s="756"/>
      <c r="CMU79" s="757"/>
      <c r="CNB79" s="756"/>
      <c r="CNC79" s="757"/>
      <c r="CNJ79" s="756"/>
      <c r="CNK79" s="757"/>
      <c r="CNR79" s="756"/>
      <c r="CNS79" s="757"/>
      <c r="CNZ79" s="756"/>
      <c r="COA79" s="757"/>
      <c r="COH79" s="756"/>
      <c r="COI79" s="757"/>
      <c r="COP79" s="756"/>
      <c r="COQ79" s="757"/>
      <c r="COX79" s="756"/>
      <c r="COY79" s="757"/>
      <c r="CPF79" s="756"/>
      <c r="CPG79" s="757"/>
      <c r="CPN79" s="756"/>
      <c r="CPO79" s="757"/>
      <c r="CPV79" s="756"/>
      <c r="CPW79" s="757"/>
      <c r="CQD79" s="756"/>
      <c r="CQE79" s="757"/>
      <c r="CQL79" s="756"/>
      <c r="CQM79" s="757"/>
      <c r="CQT79" s="756"/>
      <c r="CQU79" s="757"/>
      <c r="CRB79" s="756"/>
      <c r="CRC79" s="757"/>
      <c r="CRJ79" s="756"/>
      <c r="CRK79" s="757"/>
      <c r="CRR79" s="756"/>
      <c r="CRS79" s="757"/>
      <c r="CRZ79" s="756"/>
      <c r="CSA79" s="757"/>
      <c r="CSH79" s="756"/>
      <c r="CSI79" s="757"/>
      <c r="CSP79" s="756"/>
      <c r="CSQ79" s="757"/>
      <c r="CSX79" s="756"/>
      <c r="CSY79" s="757"/>
      <c r="CTF79" s="756"/>
      <c r="CTG79" s="757"/>
      <c r="CTN79" s="756"/>
      <c r="CTO79" s="757"/>
      <c r="CTV79" s="756"/>
      <c r="CTW79" s="757"/>
      <c r="CUD79" s="756"/>
      <c r="CUE79" s="757"/>
      <c r="CUL79" s="756"/>
      <c r="CUM79" s="757"/>
      <c r="CUT79" s="756"/>
      <c r="CUU79" s="757"/>
      <c r="CVB79" s="756"/>
      <c r="CVC79" s="757"/>
      <c r="CVJ79" s="756"/>
      <c r="CVK79" s="757"/>
      <c r="CVR79" s="756"/>
      <c r="CVS79" s="757"/>
      <c r="CVZ79" s="756"/>
      <c r="CWA79" s="757"/>
      <c r="CWH79" s="756"/>
      <c r="CWI79" s="757"/>
      <c r="CWP79" s="756"/>
      <c r="CWQ79" s="757"/>
      <c r="CWX79" s="756"/>
      <c r="CWY79" s="757"/>
      <c r="CXF79" s="756"/>
      <c r="CXG79" s="757"/>
      <c r="CXN79" s="756"/>
      <c r="CXO79" s="757"/>
      <c r="CXV79" s="756"/>
      <c r="CXW79" s="757"/>
      <c r="CYD79" s="756"/>
      <c r="CYE79" s="757"/>
      <c r="CYL79" s="756"/>
      <c r="CYM79" s="757"/>
      <c r="CYT79" s="756"/>
      <c r="CYU79" s="757"/>
      <c r="CZB79" s="756"/>
      <c r="CZC79" s="757"/>
      <c r="CZJ79" s="756"/>
      <c r="CZK79" s="757"/>
      <c r="CZR79" s="756"/>
      <c r="CZS79" s="757"/>
      <c r="CZZ79" s="756"/>
      <c r="DAA79" s="757"/>
      <c r="DAH79" s="756"/>
      <c r="DAI79" s="757"/>
      <c r="DAP79" s="756"/>
      <c r="DAQ79" s="757"/>
      <c r="DAX79" s="756"/>
      <c r="DAY79" s="757"/>
      <c r="DBF79" s="756"/>
      <c r="DBG79" s="757"/>
      <c r="DBN79" s="756"/>
      <c r="DBO79" s="757"/>
      <c r="DBV79" s="756"/>
      <c r="DBW79" s="757"/>
      <c r="DCD79" s="756"/>
      <c r="DCE79" s="757"/>
      <c r="DCL79" s="756"/>
      <c r="DCM79" s="757"/>
      <c r="DCT79" s="756"/>
      <c r="DCU79" s="757"/>
      <c r="DDB79" s="756"/>
      <c r="DDC79" s="757"/>
      <c r="DDJ79" s="756"/>
      <c r="DDK79" s="757"/>
      <c r="DDR79" s="756"/>
      <c r="DDS79" s="757"/>
      <c r="DDZ79" s="756"/>
      <c r="DEA79" s="757"/>
      <c r="DEH79" s="756"/>
      <c r="DEI79" s="757"/>
      <c r="DEP79" s="756"/>
      <c r="DEQ79" s="757"/>
      <c r="DEX79" s="756"/>
      <c r="DEY79" s="757"/>
      <c r="DFF79" s="756"/>
      <c r="DFG79" s="757"/>
      <c r="DFN79" s="756"/>
      <c r="DFO79" s="757"/>
      <c r="DFV79" s="756"/>
      <c r="DFW79" s="757"/>
      <c r="DGD79" s="756"/>
      <c r="DGE79" s="757"/>
      <c r="DGL79" s="756"/>
      <c r="DGM79" s="757"/>
      <c r="DGT79" s="756"/>
      <c r="DGU79" s="757"/>
      <c r="DHB79" s="756"/>
      <c r="DHC79" s="757"/>
      <c r="DHJ79" s="756"/>
      <c r="DHK79" s="757"/>
      <c r="DHR79" s="756"/>
      <c r="DHS79" s="757"/>
      <c r="DHZ79" s="756"/>
      <c r="DIA79" s="757"/>
      <c r="DIH79" s="756"/>
      <c r="DII79" s="757"/>
      <c r="DIP79" s="756"/>
      <c r="DIQ79" s="757"/>
      <c r="DIX79" s="756"/>
      <c r="DIY79" s="757"/>
      <c r="DJF79" s="756"/>
      <c r="DJG79" s="757"/>
      <c r="DJN79" s="756"/>
      <c r="DJO79" s="757"/>
      <c r="DJV79" s="756"/>
      <c r="DJW79" s="757"/>
      <c r="DKD79" s="756"/>
      <c r="DKE79" s="757"/>
      <c r="DKL79" s="756"/>
      <c r="DKM79" s="757"/>
      <c r="DKT79" s="756"/>
      <c r="DKU79" s="757"/>
      <c r="DLB79" s="756"/>
      <c r="DLC79" s="757"/>
      <c r="DLJ79" s="756"/>
      <c r="DLK79" s="757"/>
      <c r="DLR79" s="756"/>
      <c r="DLS79" s="757"/>
      <c r="DLZ79" s="756"/>
      <c r="DMA79" s="757"/>
      <c r="DMH79" s="756"/>
      <c r="DMI79" s="757"/>
      <c r="DMP79" s="756"/>
      <c r="DMQ79" s="757"/>
      <c r="DMX79" s="756"/>
      <c r="DMY79" s="757"/>
      <c r="DNF79" s="756"/>
      <c r="DNG79" s="757"/>
      <c r="DNN79" s="756"/>
      <c r="DNO79" s="757"/>
      <c r="DNV79" s="756"/>
      <c r="DNW79" s="757"/>
      <c r="DOD79" s="756"/>
      <c r="DOE79" s="757"/>
      <c r="DOL79" s="756"/>
      <c r="DOM79" s="757"/>
      <c r="DOT79" s="756"/>
      <c r="DOU79" s="757"/>
      <c r="DPB79" s="756"/>
      <c r="DPC79" s="757"/>
      <c r="DPJ79" s="756"/>
      <c r="DPK79" s="757"/>
      <c r="DPR79" s="756"/>
      <c r="DPS79" s="757"/>
      <c r="DPZ79" s="756"/>
      <c r="DQA79" s="757"/>
      <c r="DQH79" s="756"/>
      <c r="DQI79" s="757"/>
      <c r="DQP79" s="756"/>
      <c r="DQQ79" s="757"/>
      <c r="DQX79" s="756"/>
      <c r="DQY79" s="757"/>
      <c r="DRF79" s="756"/>
      <c r="DRG79" s="757"/>
      <c r="DRN79" s="756"/>
      <c r="DRO79" s="757"/>
      <c r="DRV79" s="756"/>
      <c r="DRW79" s="757"/>
      <c r="DSD79" s="756"/>
      <c r="DSE79" s="757"/>
      <c r="DSL79" s="756"/>
      <c r="DSM79" s="757"/>
      <c r="DST79" s="756"/>
      <c r="DSU79" s="757"/>
      <c r="DTB79" s="756"/>
      <c r="DTC79" s="757"/>
      <c r="DTJ79" s="756"/>
      <c r="DTK79" s="757"/>
      <c r="DTR79" s="756"/>
      <c r="DTS79" s="757"/>
      <c r="DTZ79" s="756"/>
      <c r="DUA79" s="757"/>
      <c r="DUH79" s="756"/>
      <c r="DUI79" s="757"/>
      <c r="DUP79" s="756"/>
      <c r="DUQ79" s="757"/>
      <c r="DUX79" s="756"/>
      <c r="DUY79" s="757"/>
      <c r="DVF79" s="756"/>
      <c r="DVG79" s="757"/>
      <c r="DVN79" s="756"/>
      <c r="DVO79" s="757"/>
      <c r="DVV79" s="756"/>
      <c r="DVW79" s="757"/>
      <c r="DWD79" s="756"/>
      <c r="DWE79" s="757"/>
      <c r="DWL79" s="756"/>
      <c r="DWM79" s="757"/>
      <c r="DWT79" s="756"/>
      <c r="DWU79" s="757"/>
      <c r="DXB79" s="756"/>
      <c r="DXC79" s="757"/>
      <c r="DXJ79" s="756"/>
      <c r="DXK79" s="757"/>
      <c r="DXR79" s="756"/>
      <c r="DXS79" s="757"/>
      <c r="DXZ79" s="756"/>
      <c r="DYA79" s="757"/>
      <c r="DYH79" s="756"/>
      <c r="DYI79" s="757"/>
      <c r="DYP79" s="756"/>
      <c r="DYQ79" s="757"/>
      <c r="DYX79" s="756"/>
      <c r="DYY79" s="757"/>
      <c r="DZF79" s="756"/>
      <c r="DZG79" s="757"/>
      <c r="DZN79" s="756"/>
      <c r="DZO79" s="757"/>
      <c r="DZV79" s="756"/>
      <c r="DZW79" s="757"/>
      <c r="EAD79" s="756"/>
      <c r="EAE79" s="757"/>
      <c r="EAL79" s="756"/>
      <c r="EAM79" s="757"/>
      <c r="EAT79" s="756"/>
      <c r="EAU79" s="757"/>
      <c r="EBB79" s="756"/>
      <c r="EBC79" s="757"/>
      <c r="EBJ79" s="756"/>
      <c r="EBK79" s="757"/>
      <c r="EBR79" s="756"/>
      <c r="EBS79" s="757"/>
      <c r="EBZ79" s="756"/>
      <c r="ECA79" s="757"/>
      <c r="ECH79" s="756"/>
      <c r="ECI79" s="757"/>
      <c r="ECP79" s="756"/>
      <c r="ECQ79" s="757"/>
      <c r="ECX79" s="756"/>
      <c r="ECY79" s="757"/>
      <c r="EDF79" s="756"/>
      <c r="EDG79" s="757"/>
      <c r="EDN79" s="756"/>
      <c r="EDO79" s="757"/>
      <c r="EDV79" s="756"/>
      <c r="EDW79" s="757"/>
      <c r="EED79" s="756"/>
      <c r="EEE79" s="757"/>
      <c r="EEL79" s="756"/>
      <c r="EEM79" s="757"/>
      <c r="EET79" s="756"/>
      <c r="EEU79" s="757"/>
      <c r="EFB79" s="756"/>
      <c r="EFC79" s="757"/>
      <c r="EFJ79" s="756"/>
      <c r="EFK79" s="757"/>
      <c r="EFR79" s="756"/>
      <c r="EFS79" s="757"/>
      <c r="EFZ79" s="756"/>
      <c r="EGA79" s="757"/>
      <c r="EGH79" s="756"/>
      <c r="EGI79" s="757"/>
      <c r="EGP79" s="756"/>
      <c r="EGQ79" s="757"/>
      <c r="EGX79" s="756"/>
      <c r="EGY79" s="757"/>
      <c r="EHF79" s="756"/>
      <c r="EHG79" s="757"/>
      <c r="EHN79" s="756"/>
      <c r="EHO79" s="757"/>
      <c r="EHV79" s="756"/>
      <c r="EHW79" s="757"/>
      <c r="EID79" s="756"/>
      <c r="EIE79" s="757"/>
      <c r="EIL79" s="756"/>
      <c r="EIM79" s="757"/>
      <c r="EIT79" s="756"/>
      <c r="EIU79" s="757"/>
      <c r="EJB79" s="756"/>
      <c r="EJC79" s="757"/>
      <c r="EJJ79" s="756"/>
      <c r="EJK79" s="757"/>
      <c r="EJR79" s="756"/>
      <c r="EJS79" s="757"/>
      <c r="EJZ79" s="756"/>
      <c r="EKA79" s="757"/>
      <c r="EKH79" s="756"/>
      <c r="EKI79" s="757"/>
      <c r="EKP79" s="756"/>
      <c r="EKQ79" s="757"/>
      <c r="EKX79" s="756"/>
      <c r="EKY79" s="757"/>
      <c r="ELF79" s="756"/>
      <c r="ELG79" s="757"/>
      <c r="ELN79" s="756"/>
      <c r="ELO79" s="757"/>
      <c r="ELV79" s="756"/>
      <c r="ELW79" s="757"/>
      <c r="EMD79" s="756"/>
      <c r="EME79" s="757"/>
      <c r="EML79" s="756"/>
      <c r="EMM79" s="757"/>
      <c r="EMT79" s="756"/>
      <c r="EMU79" s="757"/>
      <c r="ENB79" s="756"/>
      <c r="ENC79" s="757"/>
      <c r="ENJ79" s="756"/>
      <c r="ENK79" s="757"/>
      <c r="ENR79" s="756"/>
      <c r="ENS79" s="757"/>
      <c r="ENZ79" s="756"/>
      <c r="EOA79" s="757"/>
      <c r="EOH79" s="756"/>
      <c r="EOI79" s="757"/>
      <c r="EOP79" s="756"/>
      <c r="EOQ79" s="757"/>
      <c r="EOX79" s="756"/>
      <c r="EOY79" s="757"/>
      <c r="EPF79" s="756"/>
      <c r="EPG79" s="757"/>
      <c r="EPN79" s="756"/>
      <c r="EPO79" s="757"/>
      <c r="EPV79" s="756"/>
      <c r="EPW79" s="757"/>
      <c r="EQD79" s="756"/>
      <c r="EQE79" s="757"/>
      <c r="EQL79" s="756"/>
      <c r="EQM79" s="757"/>
      <c r="EQT79" s="756"/>
      <c r="EQU79" s="757"/>
      <c r="ERB79" s="756"/>
      <c r="ERC79" s="757"/>
      <c r="ERJ79" s="756"/>
      <c r="ERK79" s="757"/>
      <c r="ERR79" s="756"/>
      <c r="ERS79" s="757"/>
      <c r="ERZ79" s="756"/>
      <c r="ESA79" s="757"/>
      <c r="ESH79" s="756"/>
      <c r="ESI79" s="757"/>
      <c r="ESP79" s="756"/>
      <c r="ESQ79" s="757"/>
      <c r="ESX79" s="756"/>
      <c r="ESY79" s="757"/>
      <c r="ETF79" s="756"/>
      <c r="ETG79" s="757"/>
      <c r="ETN79" s="756"/>
      <c r="ETO79" s="757"/>
      <c r="ETV79" s="756"/>
      <c r="ETW79" s="757"/>
      <c r="EUD79" s="756"/>
      <c r="EUE79" s="757"/>
      <c r="EUL79" s="756"/>
      <c r="EUM79" s="757"/>
      <c r="EUT79" s="756"/>
      <c r="EUU79" s="757"/>
      <c r="EVB79" s="756"/>
      <c r="EVC79" s="757"/>
      <c r="EVJ79" s="756"/>
      <c r="EVK79" s="757"/>
      <c r="EVR79" s="756"/>
      <c r="EVS79" s="757"/>
      <c r="EVZ79" s="756"/>
      <c r="EWA79" s="757"/>
      <c r="EWH79" s="756"/>
      <c r="EWI79" s="757"/>
      <c r="EWP79" s="756"/>
      <c r="EWQ79" s="757"/>
      <c r="EWX79" s="756"/>
      <c r="EWY79" s="757"/>
      <c r="EXF79" s="756"/>
      <c r="EXG79" s="757"/>
      <c r="EXN79" s="756"/>
      <c r="EXO79" s="757"/>
      <c r="EXV79" s="756"/>
      <c r="EXW79" s="757"/>
      <c r="EYD79" s="756"/>
      <c r="EYE79" s="757"/>
      <c r="EYL79" s="756"/>
      <c r="EYM79" s="757"/>
      <c r="EYT79" s="756"/>
      <c r="EYU79" s="757"/>
      <c r="EZB79" s="756"/>
      <c r="EZC79" s="757"/>
      <c r="EZJ79" s="756"/>
      <c r="EZK79" s="757"/>
      <c r="EZR79" s="756"/>
      <c r="EZS79" s="757"/>
      <c r="EZZ79" s="756"/>
      <c r="FAA79" s="757"/>
      <c r="FAH79" s="756"/>
      <c r="FAI79" s="757"/>
      <c r="FAP79" s="756"/>
      <c r="FAQ79" s="757"/>
      <c r="FAX79" s="756"/>
      <c r="FAY79" s="757"/>
      <c r="FBF79" s="756"/>
      <c r="FBG79" s="757"/>
      <c r="FBN79" s="756"/>
      <c r="FBO79" s="757"/>
      <c r="FBV79" s="756"/>
      <c r="FBW79" s="757"/>
      <c r="FCD79" s="756"/>
      <c r="FCE79" s="757"/>
      <c r="FCL79" s="756"/>
      <c r="FCM79" s="757"/>
      <c r="FCT79" s="756"/>
      <c r="FCU79" s="757"/>
      <c r="FDB79" s="756"/>
      <c r="FDC79" s="757"/>
      <c r="FDJ79" s="756"/>
      <c r="FDK79" s="757"/>
      <c r="FDR79" s="756"/>
      <c r="FDS79" s="757"/>
      <c r="FDZ79" s="756"/>
      <c r="FEA79" s="757"/>
      <c r="FEH79" s="756"/>
      <c r="FEI79" s="757"/>
      <c r="FEP79" s="756"/>
      <c r="FEQ79" s="757"/>
      <c r="FEX79" s="756"/>
      <c r="FEY79" s="757"/>
      <c r="FFF79" s="756"/>
      <c r="FFG79" s="757"/>
      <c r="FFN79" s="756"/>
      <c r="FFO79" s="757"/>
      <c r="FFV79" s="756"/>
      <c r="FFW79" s="757"/>
      <c r="FGD79" s="756"/>
      <c r="FGE79" s="757"/>
      <c r="FGL79" s="756"/>
      <c r="FGM79" s="757"/>
      <c r="FGT79" s="756"/>
      <c r="FGU79" s="757"/>
      <c r="FHB79" s="756"/>
      <c r="FHC79" s="757"/>
      <c r="FHJ79" s="756"/>
      <c r="FHK79" s="757"/>
      <c r="FHR79" s="756"/>
      <c r="FHS79" s="757"/>
      <c r="FHZ79" s="756"/>
      <c r="FIA79" s="757"/>
      <c r="FIH79" s="756"/>
      <c r="FII79" s="757"/>
      <c r="FIP79" s="756"/>
      <c r="FIQ79" s="757"/>
      <c r="FIX79" s="756"/>
      <c r="FIY79" s="757"/>
      <c r="FJF79" s="756"/>
      <c r="FJG79" s="757"/>
      <c r="FJN79" s="756"/>
      <c r="FJO79" s="757"/>
      <c r="FJV79" s="756"/>
      <c r="FJW79" s="757"/>
      <c r="FKD79" s="756"/>
      <c r="FKE79" s="757"/>
      <c r="FKL79" s="756"/>
      <c r="FKM79" s="757"/>
      <c r="FKT79" s="756"/>
      <c r="FKU79" s="757"/>
      <c r="FLB79" s="756"/>
      <c r="FLC79" s="757"/>
      <c r="FLJ79" s="756"/>
      <c r="FLK79" s="757"/>
      <c r="FLR79" s="756"/>
      <c r="FLS79" s="757"/>
      <c r="FLZ79" s="756"/>
      <c r="FMA79" s="757"/>
      <c r="FMH79" s="756"/>
      <c r="FMI79" s="757"/>
      <c r="FMP79" s="756"/>
      <c r="FMQ79" s="757"/>
      <c r="FMX79" s="756"/>
      <c r="FMY79" s="757"/>
      <c r="FNF79" s="756"/>
      <c r="FNG79" s="757"/>
      <c r="FNN79" s="756"/>
      <c r="FNO79" s="757"/>
      <c r="FNV79" s="756"/>
      <c r="FNW79" s="757"/>
      <c r="FOD79" s="756"/>
      <c r="FOE79" s="757"/>
      <c r="FOL79" s="756"/>
      <c r="FOM79" s="757"/>
      <c r="FOT79" s="756"/>
      <c r="FOU79" s="757"/>
      <c r="FPB79" s="756"/>
      <c r="FPC79" s="757"/>
      <c r="FPJ79" s="756"/>
      <c r="FPK79" s="757"/>
      <c r="FPR79" s="756"/>
      <c r="FPS79" s="757"/>
      <c r="FPZ79" s="756"/>
      <c r="FQA79" s="757"/>
      <c r="FQH79" s="756"/>
      <c r="FQI79" s="757"/>
      <c r="FQP79" s="756"/>
      <c r="FQQ79" s="757"/>
      <c r="FQX79" s="756"/>
      <c r="FQY79" s="757"/>
      <c r="FRF79" s="756"/>
      <c r="FRG79" s="757"/>
      <c r="FRN79" s="756"/>
      <c r="FRO79" s="757"/>
      <c r="FRV79" s="756"/>
      <c r="FRW79" s="757"/>
      <c r="FSD79" s="756"/>
      <c r="FSE79" s="757"/>
      <c r="FSL79" s="756"/>
      <c r="FSM79" s="757"/>
      <c r="FST79" s="756"/>
      <c r="FSU79" s="757"/>
      <c r="FTB79" s="756"/>
      <c r="FTC79" s="757"/>
      <c r="FTJ79" s="756"/>
      <c r="FTK79" s="757"/>
      <c r="FTR79" s="756"/>
      <c r="FTS79" s="757"/>
      <c r="FTZ79" s="756"/>
      <c r="FUA79" s="757"/>
      <c r="FUH79" s="756"/>
      <c r="FUI79" s="757"/>
      <c r="FUP79" s="756"/>
      <c r="FUQ79" s="757"/>
      <c r="FUX79" s="756"/>
      <c r="FUY79" s="757"/>
      <c r="FVF79" s="756"/>
      <c r="FVG79" s="757"/>
      <c r="FVN79" s="756"/>
      <c r="FVO79" s="757"/>
      <c r="FVV79" s="756"/>
      <c r="FVW79" s="757"/>
      <c r="FWD79" s="756"/>
      <c r="FWE79" s="757"/>
      <c r="FWL79" s="756"/>
      <c r="FWM79" s="757"/>
      <c r="FWT79" s="756"/>
      <c r="FWU79" s="757"/>
      <c r="FXB79" s="756"/>
      <c r="FXC79" s="757"/>
      <c r="FXJ79" s="756"/>
      <c r="FXK79" s="757"/>
      <c r="FXR79" s="756"/>
      <c r="FXS79" s="757"/>
      <c r="FXZ79" s="756"/>
      <c r="FYA79" s="757"/>
      <c r="FYH79" s="756"/>
      <c r="FYI79" s="757"/>
      <c r="FYP79" s="756"/>
      <c r="FYQ79" s="757"/>
      <c r="FYX79" s="756"/>
      <c r="FYY79" s="757"/>
      <c r="FZF79" s="756"/>
      <c r="FZG79" s="757"/>
      <c r="FZN79" s="756"/>
      <c r="FZO79" s="757"/>
      <c r="FZV79" s="756"/>
      <c r="FZW79" s="757"/>
      <c r="GAD79" s="756"/>
      <c r="GAE79" s="757"/>
      <c r="GAL79" s="756"/>
      <c r="GAM79" s="757"/>
      <c r="GAT79" s="756"/>
      <c r="GAU79" s="757"/>
      <c r="GBB79" s="756"/>
      <c r="GBC79" s="757"/>
      <c r="GBJ79" s="756"/>
      <c r="GBK79" s="757"/>
      <c r="GBR79" s="756"/>
      <c r="GBS79" s="757"/>
      <c r="GBZ79" s="756"/>
      <c r="GCA79" s="757"/>
      <c r="GCH79" s="756"/>
      <c r="GCI79" s="757"/>
      <c r="GCP79" s="756"/>
      <c r="GCQ79" s="757"/>
      <c r="GCX79" s="756"/>
      <c r="GCY79" s="757"/>
      <c r="GDF79" s="756"/>
      <c r="GDG79" s="757"/>
      <c r="GDN79" s="756"/>
      <c r="GDO79" s="757"/>
      <c r="GDV79" s="756"/>
      <c r="GDW79" s="757"/>
      <c r="GED79" s="756"/>
      <c r="GEE79" s="757"/>
      <c r="GEL79" s="756"/>
      <c r="GEM79" s="757"/>
      <c r="GET79" s="756"/>
      <c r="GEU79" s="757"/>
      <c r="GFB79" s="756"/>
      <c r="GFC79" s="757"/>
      <c r="GFJ79" s="756"/>
      <c r="GFK79" s="757"/>
      <c r="GFR79" s="756"/>
      <c r="GFS79" s="757"/>
      <c r="GFZ79" s="756"/>
      <c r="GGA79" s="757"/>
      <c r="GGH79" s="756"/>
      <c r="GGI79" s="757"/>
      <c r="GGP79" s="756"/>
      <c r="GGQ79" s="757"/>
      <c r="GGX79" s="756"/>
      <c r="GGY79" s="757"/>
      <c r="GHF79" s="756"/>
      <c r="GHG79" s="757"/>
      <c r="GHN79" s="756"/>
      <c r="GHO79" s="757"/>
      <c r="GHV79" s="756"/>
      <c r="GHW79" s="757"/>
      <c r="GID79" s="756"/>
      <c r="GIE79" s="757"/>
      <c r="GIL79" s="756"/>
      <c r="GIM79" s="757"/>
      <c r="GIT79" s="756"/>
      <c r="GIU79" s="757"/>
      <c r="GJB79" s="756"/>
      <c r="GJC79" s="757"/>
      <c r="GJJ79" s="756"/>
      <c r="GJK79" s="757"/>
      <c r="GJR79" s="756"/>
      <c r="GJS79" s="757"/>
      <c r="GJZ79" s="756"/>
      <c r="GKA79" s="757"/>
      <c r="GKH79" s="756"/>
      <c r="GKI79" s="757"/>
      <c r="GKP79" s="756"/>
      <c r="GKQ79" s="757"/>
      <c r="GKX79" s="756"/>
      <c r="GKY79" s="757"/>
      <c r="GLF79" s="756"/>
      <c r="GLG79" s="757"/>
      <c r="GLN79" s="756"/>
      <c r="GLO79" s="757"/>
      <c r="GLV79" s="756"/>
      <c r="GLW79" s="757"/>
      <c r="GMD79" s="756"/>
      <c r="GME79" s="757"/>
      <c r="GML79" s="756"/>
      <c r="GMM79" s="757"/>
      <c r="GMT79" s="756"/>
      <c r="GMU79" s="757"/>
      <c r="GNB79" s="756"/>
      <c r="GNC79" s="757"/>
      <c r="GNJ79" s="756"/>
      <c r="GNK79" s="757"/>
      <c r="GNR79" s="756"/>
      <c r="GNS79" s="757"/>
      <c r="GNZ79" s="756"/>
      <c r="GOA79" s="757"/>
      <c r="GOH79" s="756"/>
      <c r="GOI79" s="757"/>
      <c r="GOP79" s="756"/>
      <c r="GOQ79" s="757"/>
      <c r="GOX79" s="756"/>
      <c r="GOY79" s="757"/>
      <c r="GPF79" s="756"/>
      <c r="GPG79" s="757"/>
      <c r="GPN79" s="756"/>
      <c r="GPO79" s="757"/>
      <c r="GPV79" s="756"/>
      <c r="GPW79" s="757"/>
      <c r="GQD79" s="756"/>
      <c r="GQE79" s="757"/>
      <c r="GQL79" s="756"/>
      <c r="GQM79" s="757"/>
      <c r="GQT79" s="756"/>
      <c r="GQU79" s="757"/>
      <c r="GRB79" s="756"/>
      <c r="GRC79" s="757"/>
      <c r="GRJ79" s="756"/>
      <c r="GRK79" s="757"/>
      <c r="GRR79" s="756"/>
      <c r="GRS79" s="757"/>
      <c r="GRZ79" s="756"/>
      <c r="GSA79" s="757"/>
      <c r="GSH79" s="756"/>
      <c r="GSI79" s="757"/>
      <c r="GSP79" s="756"/>
      <c r="GSQ79" s="757"/>
      <c r="GSX79" s="756"/>
      <c r="GSY79" s="757"/>
      <c r="GTF79" s="756"/>
      <c r="GTG79" s="757"/>
      <c r="GTN79" s="756"/>
      <c r="GTO79" s="757"/>
      <c r="GTV79" s="756"/>
      <c r="GTW79" s="757"/>
      <c r="GUD79" s="756"/>
      <c r="GUE79" s="757"/>
      <c r="GUL79" s="756"/>
      <c r="GUM79" s="757"/>
      <c r="GUT79" s="756"/>
      <c r="GUU79" s="757"/>
      <c r="GVB79" s="756"/>
      <c r="GVC79" s="757"/>
      <c r="GVJ79" s="756"/>
      <c r="GVK79" s="757"/>
      <c r="GVR79" s="756"/>
      <c r="GVS79" s="757"/>
      <c r="GVZ79" s="756"/>
      <c r="GWA79" s="757"/>
      <c r="GWH79" s="756"/>
      <c r="GWI79" s="757"/>
      <c r="GWP79" s="756"/>
      <c r="GWQ79" s="757"/>
      <c r="GWX79" s="756"/>
      <c r="GWY79" s="757"/>
      <c r="GXF79" s="756"/>
      <c r="GXG79" s="757"/>
      <c r="GXN79" s="756"/>
      <c r="GXO79" s="757"/>
      <c r="GXV79" s="756"/>
      <c r="GXW79" s="757"/>
      <c r="GYD79" s="756"/>
      <c r="GYE79" s="757"/>
      <c r="GYL79" s="756"/>
      <c r="GYM79" s="757"/>
      <c r="GYT79" s="756"/>
      <c r="GYU79" s="757"/>
      <c r="GZB79" s="756"/>
      <c r="GZC79" s="757"/>
      <c r="GZJ79" s="756"/>
      <c r="GZK79" s="757"/>
      <c r="GZR79" s="756"/>
      <c r="GZS79" s="757"/>
      <c r="GZZ79" s="756"/>
      <c r="HAA79" s="757"/>
      <c r="HAH79" s="756"/>
      <c r="HAI79" s="757"/>
      <c r="HAP79" s="756"/>
      <c r="HAQ79" s="757"/>
      <c r="HAX79" s="756"/>
      <c r="HAY79" s="757"/>
      <c r="HBF79" s="756"/>
      <c r="HBG79" s="757"/>
      <c r="HBN79" s="756"/>
      <c r="HBO79" s="757"/>
      <c r="HBV79" s="756"/>
      <c r="HBW79" s="757"/>
      <c r="HCD79" s="756"/>
      <c r="HCE79" s="757"/>
      <c r="HCL79" s="756"/>
      <c r="HCM79" s="757"/>
      <c r="HCT79" s="756"/>
      <c r="HCU79" s="757"/>
      <c r="HDB79" s="756"/>
      <c r="HDC79" s="757"/>
      <c r="HDJ79" s="756"/>
      <c r="HDK79" s="757"/>
      <c r="HDR79" s="756"/>
      <c r="HDS79" s="757"/>
      <c r="HDZ79" s="756"/>
      <c r="HEA79" s="757"/>
      <c r="HEH79" s="756"/>
      <c r="HEI79" s="757"/>
      <c r="HEP79" s="756"/>
      <c r="HEQ79" s="757"/>
      <c r="HEX79" s="756"/>
      <c r="HEY79" s="757"/>
      <c r="HFF79" s="756"/>
      <c r="HFG79" s="757"/>
      <c r="HFN79" s="756"/>
      <c r="HFO79" s="757"/>
      <c r="HFV79" s="756"/>
      <c r="HFW79" s="757"/>
      <c r="HGD79" s="756"/>
      <c r="HGE79" s="757"/>
      <c r="HGL79" s="756"/>
      <c r="HGM79" s="757"/>
      <c r="HGT79" s="756"/>
      <c r="HGU79" s="757"/>
      <c r="HHB79" s="756"/>
      <c r="HHC79" s="757"/>
      <c r="HHJ79" s="756"/>
      <c r="HHK79" s="757"/>
      <c r="HHR79" s="756"/>
      <c r="HHS79" s="757"/>
      <c r="HHZ79" s="756"/>
      <c r="HIA79" s="757"/>
      <c r="HIH79" s="756"/>
      <c r="HII79" s="757"/>
      <c r="HIP79" s="756"/>
      <c r="HIQ79" s="757"/>
      <c r="HIX79" s="756"/>
      <c r="HIY79" s="757"/>
      <c r="HJF79" s="756"/>
      <c r="HJG79" s="757"/>
      <c r="HJN79" s="756"/>
      <c r="HJO79" s="757"/>
      <c r="HJV79" s="756"/>
      <c r="HJW79" s="757"/>
      <c r="HKD79" s="756"/>
      <c r="HKE79" s="757"/>
      <c r="HKL79" s="756"/>
      <c r="HKM79" s="757"/>
      <c r="HKT79" s="756"/>
      <c r="HKU79" s="757"/>
      <c r="HLB79" s="756"/>
      <c r="HLC79" s="757"/>
      <c r="HLJ79" s="756"/>
      <c r="HLK79" s="757"/>
      <c r="HLR79" s="756"/>
      <c r="HLS79" s="757"/>
      <c r="HLZ79" s="756"/>
      <c r="HMA79" s="757"/>
      <c r="HMH79" s="756"/>
      <c r="HMI79" s="757"/>
      <c r="HMP79" s="756"/>
      <c r="HMQ79" s="757"/>
      <c r="HMX79" s="756"/>
      <c r="HMY79" s="757"/>
      <c r="HNF79" s="756"/>
      <c r="HNG79" s="757"/>
      <c r="HNN79" s="756"/>
      <c r="HNO79" s="757"/>
      <c r="HNV79" s="756"/>
      <c r="HNW79" s="757"/>
      <c r="HOD79" s="756"/>
      <c r="HOE79" s="757"/>
      <c r="HOL79" s="756"/>
      <c r="HOM79" s="757"/>
      <c r="HOT79" s="756"/>
      <c r="HOU79" s="757"/>
      <c r="HPB79" s="756"/>
      <c r="HPC79" s="757"/>
      <c r="HPJ79" s="756"/>
      <c r="HPK79" s="757"/>
      <c r="HPR79" s="756"/>
      <c r="HPS79" s="757"/>
      <c r="HPZ79" s="756"/>
      <c r="HQA79" s="757"/>
      <c r="HQH79" s="756"/>
      <c r="HQI79" s="757"/>
      <c r="HQP79" s="756"/>
      <c r="HQQ79" s="757"/>
      <c r="HQX79" s="756"/>
      <c r="HQY79" s="757"/>
      <c r="HRF79" s="756"/>
      <c r="HRG79" s="757"/>
      <c r="HRN79" s="756"/>
      <c r="HRO79" s="757"/>
      <c r="HRV79" s="756"/>
      <c r="HRW79" s="757"/>
      <c r="HSD79" s="756"/>
      <c r="HSE79" s="757"/>
      <c r="HSL79" s="756"/>
      <c r="HSM79" s="757"/>
      <c r="HST79" s="756"/>
      <c r="HSU79" s="757"/>
      <c r="HTB79" s="756"/>
      <c r="HTC79" s="757"/>
      <c r="HTJ79" s="756"/>
      <c r="HTK79" s="757"/>
      <c r="HTR79" s="756"/>
      <c r="HTS79" s="757"/>
      <c r="HTZ79" s="756"/>
      <c r="HUA79" s="757"/>
      <c r="HUH79" s="756"/>
      <c r="HUI79" s="757"/>
      <c r="HUP79" s="756"/>
      <c r="HUQ79" s="757"/>
      <c r="HUX79" s="756"/>
      <c r="HUY79" s="757"/>
      <c r="HVF79" s="756"/>
      <c r="HVG79" s="757"/>
      <c r="HVN79" s="756"/>
      <c r="HVO79" s="757"/>
      <c r="HVV79" s="756"/>
      <c r="HVW79" s="757"/>
      <c r="HWD79" s="756"/>
      <c r="HWE79" s="757"/>
      <c r="HWL79" s="756"/>
      <c r="HWM79" s="757"/>
      <c r="HWT79" s="756"/>
      <c r="HWU79" s="757"/>
      <c r="HXB79" s="756"/>
      <c r="HXC79" s="757"/>
      <c r="HXJ79" s="756"/>
      <c r="HXK79" s="757"/>
      <c r="HXR79" s="756"/>
      <c r="HXS79" s="757"/>
      <c r="HXZ79" s="756"/>
      <c r="HYA79" s="757"/>
      <c r="HYH79" s="756"/>
      <c r="HYI79" s="757"/>
      <c r="HYP79" s="756"/>
      <c r="HYQ79" s="757"/>
      <c r="HYX79" s="756"/>
      <c r="HYY79" s="757"/>
      <c r="HZF79" s="756"/>
      <c r="HZG79" s="757"/>
      <c r="HZN79" s="756"/>
      <c r="HZO79" s="757"/>
      <c r="HZV79" s="756"/>
      <c r="HZW79" s="757"/>
      <c r="IAD79" s="756"/>
      <c r="IAE79" s="757"/>
      <c r="IAL79" s="756"/>
      <c r="IAM79" s="757"/>
      <c r="IAT79" s="756"/>
      <c r="IAU79" s="757"/>
      <c r="IBB79" s="756"/>
      <c r="IBC79" s="757"/>
      <c r="IBJ79" s="756"/>
      <c r="IBK79" s="757"/>
      <c r="IBR79" s="756"/>
      <c r="IBS79" s="757"/>
      <c r="IBZ79" s="756"/>
      <c r="ICA79" s="757"/>
      <c r="ICH79" s="756"/>
      <c r="ICI79" s="757"/>
      <c r="ICP79" s="756"/>
      <c r="ICQ79" s="757"/>
      <c r="ICX79" s="756"/>
      <c r="ICY79" s="757"/>
      <c r="IDF79" s="756"/>
      <c r="IDG79" s="757"/>
      <c r="IDN79" s="756"/>
      <c r="IDO79" s="757"/>
      <c r="IDV79" s="756"/>
      <c r="IDW79" s="757"/>
      <c r="IED79" s="756"/>
      <c r="IEE79" s="757"/>
      <c r="IEL79" s="756"/>
      <c r="IEM79" s="757"/>
      <c r="IET79" s="756"/>
      <c r="IEU79" s="757"/>
      <c r="IFB79" s="756"/>
      <c r="IFC79" s="757"/>
      <c r="IFJ79" s="756"/>
      <c r="IFK79" s="757"/>
      <c r="IFR79" s="756"/>
      <c r="IFS79" s="757"/>
      <c r="IFZ79" s="756"/>
      <c r="IGA79" s="757"/>
      <c r="IGH79" s="756"/>
      <c r="IGI79" s="757"/>
      <c r="IGP79" s="756"/>
      <c r="IGQ79" s="757"/>
      <c r="IGX79" s="756"/>
      <c r="IGY79" s="757"/>
      <c r="IHF79" s="756"/>
      <c r="IHG79" s="757"/>
      <c r="IHN79" s="756"/>
      <c r="IHO79" s="757"/>
      <c r="IHV79" s="756"/>
      <c r="IHW79" s="757"/>
      <c r="IID79" s="756"/>
      <c r="IIE79" s="757"/>
      <c r="IIL79" s="756"/>
      <c r="IIM79" s="757"/>
      <c r="IIT79" s="756"/>
      <c r="IIU79" s="757"/>
      <c r="IJB79" s="756"/>
      <c r="IJC79" s="757"/>
      <c r="IJJ79" s="756"/>
      <c r="IJK79" s="757"/>
      <c r="IJR79" s="756"/>
      <c r="IJS79" s="757"/>
      <c r="IJZ79" s="756"/>
      <c r="IKA79" s="757"/>
      <c r="IKH79" s="756"/>
      <c r="IKI79" s="757"/>
      <c r="IKP79" s="756"/>
      <c r="IKQ79" s="757"/>
      <c r="IKX79" s="756"/>
      <c r="IKY79" s="757"/>
      <c r="ILF79" s="756"/>
      <c r="ILG79" s="757"/>
      <c r="ILN79" s="756"/>
      <c r="ILO79" s="757"/>
      <c r="ILV79" s="756"/>
      <c r="ILW79" s="757"/>
      <c r="IMD79" s="756"/>
      <c r="IME79" s="757"/>
      <c r="IML79" s="756"/>
      <c r="IMM79" s="757"/>
      <c r="IMT79" s="756"/>
      <c r="IMU79" s="757"/>
      <c r="INB79" s="756"/>
      <c r="INC79" s="757"/>
      <c r="INJ79" s="756"/>
      <c r="INK79" s="757"/>
      <c r="INR79" s="756"/>
      <c r="INS79" s="757"/>
      <c r="INZ79" s="756"/>
      <c r="IOA79" s="757"/>
      <c r="IOH79" s="756"/>
      <c r="IOI79" s="757"/>
      <c r="IOP79" s="756"/>
      <c r="IOQ79" s="757"/>
      <c r="IOX79" s="756"/>
      <c r="IOY79" s="757"/>
      <c r="IPF79" s="756"/>
      <c r="IPG79" s="757"/>
      <c r="IPN79" s="756"/>
      <c r="IPO79" s="757"/>
      <c r="IPV79" s="756"/>
      <c r="IPW79" s="757"/>
      <c r="IQD79" s="756"/>
      <c r="IQE79" s="757"/>
      <c r="IQL79" s="756"/>
      <c r="IQM79" s="757"/>
      <c r="IQT79" s="756"/>
      <c r="IQU79" s="757"/>
      <c r="IRB79" s="756"/>
      <c r="IRC79" s="757"/>
      <c r="IRJ79" s="756"/>
      <c r="IRK79" s="757"/>
      <c r="IRR79" s="756"/>
      <c r="IRS79" s="757"/>
      <c r="IRZ79" s="756"/>
      <c r="ISA79" s="757"/>
      <c r="ISH79" s="756"/>
      <c r="ISI79" s="757"/>
      <c r="ISP79" s="756"/>
      <c r="ISQ79" s="757"/>
      <c r="ISX79" s="756"/>
      <c r="ISY79" s="757"/>
      <c r="ITF79" s="756"/>
      <c r="ITG79" s="757"/>
      <c r="ITN79" s="756"/>
      <c r="ITO79" s="757"/>
      <c r="ITV79" s="756"/>
      <c r="ITW79" s="757"/>
      <c r="IUD79" s="756"/>
      <c r="IUE79" s="757"/>
      <c r="IUL79" s="756"/>
      <c r="IUM79" s="757"/>
      <c r="IUT79" s="756"/>
      <c r="IUU79" s="757"/>
      <c r="IVB79" s="756"/>
      <c r="IVC79" s="757"/>
      <c r="IVJ79" s="756"/>
      <c r="IVK79" s="757"/>
      <c r="IVR79" s="756"/>
      <c r="IVS79" s="757"/>
      <c r="IVZ79" s="756"/>
      <c r="IWA79" s="757"/>
      <c r="IWH79" s="756"/>
      <c r="IWI79" s="757"/>
      <c r="IWP79" s="756"/>
      <c r="IWQ79" s="757"/>
      <c r="IWX79" s="756"/>
      <c r="IWY79" s="757"/>
      <c r="IXF79" s="756"/>
      <c r="IXG79" s="757"/>
      <c r="IXN79" s="756"/>
      <c r="IXO79" s="757"/>
      <c r="IXV79" s="756"/>
      <c r="IXW79" s="757"/>
      <c r="IYD79" s="756"/>
      <c r="IYE79" s="757"/>
      <c r="IYL79" s="756"/>
      <c r="IYM79" s="757"/>
      <c r="IYT79" s="756"/>
      <c r="IYU79" s="757"/>
      <c r="IZB79" s="756"/>
      <c r="IZC79" s="757"/>
      <c r="IZJ79" s="756"/>
      <c r="IZK79" s="757"/>
      <c r="IZR79" s="756"/>
      <c r="IZS79" s="757"/>
      <c r="IZZ79" s="756"/>
      <c r="JAA79" s="757"/>
      <c r="JAH79" s="756"/>
      <c r="JAI79" s="757"/>
      <c r="JAP79" s="756"/>
      <c r="JAQ79" s="757"/>
      <c r="JAX79" s="756"/>
      <c r="JAY79" s="757"/>
      <c r="JBF79" s="756"/>
      <c r="JBG79" s="757"/>
      <c r="JBN79" s="756"/>
      <c r="JBO79" s="757"/>
      <c r="JBV79" s="756"/>
      <c r="JBW79" s="757"/>
      <c r="JCD79" s="756"/>
      <c r="JCE79" s="757"/>
      <c r="JCL79" s="756"/>
      <c r="JCM79" s="757"/>
      <c r="JCT79" s="756"/>
      <c r="JCU79" s="757"/>
      <c r="JDB79" s="756"/>
      <c r="JDC79" s="757"/>
      <c r="JDJ79" s="756"/>
      <c r="JDK79" s="757"/>
      <c r="JDR79" s="756"/>
      <c r="JDS79" s="757"/>
      <c r="JDZ79" s="756"/>
      <c r="JEA79" s="757"/>
      <c r="JEH79" s="756"/>
      <c r="JEI79" s="757"/>
      <c r="JEP79" s="756"/>
      <c r="JEQ79" s="757"/>
      <c r="JEX79" s="756"/>
      <c r="JEY79" s="757"/>
      <c r="JFF79" s="756"/>
      <c r="JFG79" s="757"/>
      <c r="JFN79" s="756"/>
      <c r="JFO79" s="757"/>
      <c r="JFV79" s="756"/>
      <c r="JFW79" s="757"/>
      <c r="JGD79" s="756"/>
      <c r="JGE79" s="757"/>
      <c r="JGL79" s="756"/>
      <c r="JGM79" s="757"/>
      <c r="JGT79" s="756"/>
      <c r="JGU79" s="757"/>
      <c r="JHB79" s="756"/>
      <c r="JHC79" s="757"/>
      <c r="JHJ79" s="756"/>
      <c r="JHK79" s="757"/>
      <c r="JHR79" s="756"/>
      <c r="JHS79" s="757"/>
      <c r="JHZ79" s="756"/>
      <c r="JIA79" s="757"/>
      <c r="JIH79" s="756"/>
      <c r="JII79" s="757"/>
      <c r="JIP79" s="756"/>
      <c r="JIQ79" s="757"/>
      <c r="JIX79" s="756"/>
      <c r="JIY79" s="757"/>
      <c r="JJF79" s="756"/>
      <c r="JJG79" s="757"/>
      <c r="JJN79" s="756"/>
      <c r="JJO79" s="757"/>
      <c r="JJV79" s="756"/>
      <c r="JJW79" s="757"/>
      <c r="JKD79" s="756"/>
      <c r="JKE79" s="757"/>
      <c r="JKL79" s="756"/>
      <c r="JKM79" s="757"/>
      <c r="JKT79" s="756"/>
      <c r="JKU79" s="757"/>
      <c r="JLB79" s="756"/>
      <c r="JLC79" s="757"/>
      <c r="JLJ79" s="756"/>
      <c r="JLK79" s="757"/>
      <c r="JLR79" s="756"/>
      <c r="JLS79" s="757"/>
      <c r="JLZ79" s="756"/>
      <c r="JMA79" s="757"/>
      <c r="JMH79" s="756"/>
      <c r="JMI79" s="757"/>
      <c r="JMP79" s="756"/>
      <c r="JMQ79" s="757"/>
      <c r="JMX79" s="756"/>
      <c r="JMY79" s="757"/>
      <c r="JNF79" s="756"/>
      <c r="JNG79" s="757"/>
      <c r="JNN79" s="756"/>
      <c r="JNO79" s="757"/>
      <c r="JNV79" s="756"/>
      <c r="JNW79" s="757"/>
      <c r="JOD79" s="756"/>
      <c r="JOE79" s="757"/>
      <c r="JOL79" s="756"/>
      <c r="JOM79" s="757"/>
      <c r="JOT79" s="756"/>
      <c r="JOU79" s="757"/>
      <c r="JPB79" s="756"/>
      <c r="JPC79" s="757"/>
      <c r="JPJ79" s="756"/>
      <c r="JPK79" s="757"/>
      <c r="JPR79" s="756"/>
      <c r="JPS79" s="757"/>
      <c r="JPZ79" s="756"/>
      <c r="JQA79" s="757"/>
      <c r="JQH79" s="756"/>
      <c r="JQI79" s="757"/>
      <c r="JQP79" s="756"/>
      <c r="JQQ79" s="757"/>
      <c r="JQX79" s="756"/>
      <c r="JQY79" s="757"/>
      <c r="JRF79" s="756"/>
      <c r="JRG79" s="757"/>
      <c r="JRN79" s="756"/>
      <c r="JRO79" s="757"/>
      <c r="JRV79" s="756"/>
      <c r="JRW79" s="757"/>
      <c r="JSD79" s="756"/>
      <c r="JSE79" s="757"/>
      <c r="JSL79" s="756"/>
      <c r="JSM79" s="757"/>
      <c r="JST79" s="756"/>
      <c r="JSU79" s="757"/>
      <c r="JTB79" s="756"/>
      <c r="JTC79" s="757"/>
      <c r="JTJ79" s="756"/>
      <c r="JTK79" s="757"/>
      <c r="JTR79" s="756"/>
      <c r="JTS79" s="757"/>
      <c r="JTZ79" s="756"/>
      <c r="JUA79" s="757"/>
      <c r="JUH79" s="756"/>
      <c r="JUI79" s="757"/>
      <c r="JUP79" s="756"/>
      <c r="JUQ79" s="757"/>
      <c r="JUX79" s="756"/>
      <c r="JUY79" s="757"/>
      <c r="JVF79" s="756"/>
      <c r="JVG79" s="757"/>
      <c r="JVN79" s="756"/>
      <c r="JVO79" s="757"/>
      <c r="JVV79" s="756"/>
      <c r="JVW79" s="757"/>
      <c r="JWD79" s="756"/>
      <c r="JWE79" s="757"/>
      <c r="JWL79" s="756"/>
      <c r="JWM79" s="757"/>
      <c r="JWT79" s="756"/>
      <c r="JWU79" s="757"/>
      <c r="JXB79" s="756"/>
      <c r="JXC79" s="757"/>
      <c r="JXJ79" s="756"/>
      <c r="JXK79" s="757"/>
      <c r="JXR79" s="756"/>
      <c r="JXS79" s="757"/>
      <c r="JXZ79" s="756"/>
      <c r="JYA79" s="757"/>
      <c r="JYH79" s="756"/>
      <c r="JYI79" s="757"/>
      <c r="JYP79" s="756"/>
      <c r="JYQ79" s="757"/>
      <c r="JYX79" s="756"/>
      <c r="JYY79" s="757"/>
      <c r="JZF79" s="756"/>
      <c r="JZG79" s="757"/>
      <c r="JZN79" s="756"/>
      <c r="JZO79" s="757"/>
      <c r="JZV79" s="756"/>
      <c r="JZW79" s="757"/>
      <c r="KAD79" s="756"/>
      <c r="KAE79" s="757"/>
      <c r="KAL79" s="756"/>
      <c r="KAM79" s="757"/>
      <c r="KAT79" s="756"/>
      <c r="KAU79" s="757"/>
      <c r="KBB79" s="756"/>
      <c r="KBC79" s="757"/>
      <c r="KBJ79" s="756"/>
      <c r="KBK79" s="757"/>
      <c r="KBR79" s="756"/>
      <c r="KBS79" s="757"/>
      <c r="KBZ79" s="756"/>
      <c r="KCA79" s="757"/>
      <c r="KCH79" s="756"/>
      <c r="KCI79" s="757"/>
      <c r="KCP79" s="756"/>
      <c r="KCQ79" s="757"/>
      <c r="KCX79" s="756"/>
      <c r="KCY79" s="757"/>
      <c r="KDF79" s="756"/>
      <c r="KDG79" s="757"/>
      <c r="KDN79" s="756"/>
      <c r="KDO79" s="757"/>
      <c r="KDV79" s="756"/>
      <c r="KDW79" s="757"/>
      <c r="KED79" s="756"/>
      <c r="KEE79" s="757"/>
      <c r="KEL79" s="756"/>
      <c r="KEM79" s="757"/>
      <c r="KET79" s="756"/>
      <c r="KEU79" s="757"/>
      <c r="KFB79" s="756"/>
      <c r="KFC79" s="757"/>
      <c r="KFJ79" s="756"/>
      <c r="KFK79" s="757"/>
      <c r="KFR79" s="756"/>
      <c r="KFS79" s="757"/>
      <c r="KFZ79" s="756"/>
      <c r="KGA79" s="757"/>
      <c r="KGH79" s="756"/>
      <c r="KGI79" s="757"/>
      <c r="KGP79" s="756"/>
      <c r="KGQ79" s="757"/>
      <c r="KGX79" s="756"/>
      <c r="KGY79" s="757"/>
      <c r="KHF79" s="756"/>
      <c r="KHG79" s="757"/>
      <c r="KHN79" s="756"/>
      <c r="KHO79" s="757"/>
      <c r="KHV79" s="756"/>
      <c r="KHW79" s="757"/>
      <c r="KID79" s="756"/>
      <c r="KIE79" s="757"/>
      <c r="KIL79" s="756"/>
      <c r="KIM79" s="757"/>
      <c r="KIT79" s="756"/>
      <c r="KIU79" s="757"/>
      <c r="KJB79" s="756"/>
      <c r="KJC79" s="757"/>
      <c r="KJJ79" s="756"/>
      <c r="KJK79" s="757"/>
      <c r="KJR79" s="756"/>
      <c r="KJS79" s="757"/>
      <c r="KJZ79" s="756"/>
      <c r="KKA79" s="757"/>
      <c r="KKH79" s="756"/>
      <c r="KKI79" s="757"/>
      <c r="KKP79" s="756"/>
      <c r="KKQ79" s="757"/>
      <c r="KKX79" s="756"/>
      <c r="KKY79" s="757"/>
      <c r="KLF79" s="756"/>
      <c r="KLG79" s="757"/>
      <c r="KLN79" s="756"/>
      <c r="KLO79" s="757"/>
      <c r="KLV79" s="756"/>
      <c r="KLW79" s="757"/>
      <c r="KMD79" s="756"/>
      <c r="KME79" s="757"/>
      <c r="KML79" s="756"/>
      <c r="KMM79" s="757"/>
      <c r="KMT79" s="756"/>
      <c r="KMU79" s="757"/>
      <c r="KNB79" s="756"/>
      <c r="KNC79" s="757"/>
      <c r="KNJ79" s="756"/>
      <c r="KNK79" s="757"/>
      <c r="KNR79" s="756"/>
      <c r="KNS79" s="757"/>
      <c r="KNZ79" s="756"/>
      <c r="KOA79" s="757"/>
      <c r="KOH79" s="756"/>
      <c r="KOI79" s="757"/>
      <c r="KOP79" s="756"/>
      <c r="KOQ79" s="757"/>
      <c r="KOX79" s="756"/>
      <c r="KOY79" s="757"/>
      <c r="KPF79" s="756"/>
      <c r="KPG79" s="757"/>
      <c r="KPN79" s="756"/>
      <c r="KPO79" s="757"/>
      <c r="KPV79" s="756"/>
      <c r="KPW79" s="757"/>
      <c r="KQD79" s="756"/>
      <c r="KQE79" s="757"/>
      <c r="KQL79" s="756"/>
      <c r="KQM79" s="757"/>
      <c r="KQT79" s="756"/>
      <c r="KQU79" s="757"/>
      <c r="KRB79" s="756"/>
      <c r="KRC79" s="757"/>
      <c r="KRJ79" s="756"/>
      <c r="KRK79" s="757"/>
      <c r="KRR79" s="756"/>
      <c r="KRS79" s="757"/>
      <c r="KRZ79" s="756"/>
      <c r="KSA79" s="757"/>
      <c r="KSH79" s="756"/>
      <c r="KSI79" s="757"/>
      <c r="KSP79" s="756"/>
      <c r="KSQ79" s="757"/>
      <c r="KSX79" s="756"/>
      <c r="KSY79" s="757"/>
      <c r="KTF79" s="756"/>
      <c r="KTG79" s="757"/>
      <c r="KTN79" s="756"/>
      <c r="KTO79" s="757"/>
      <c r="KTV79" s="756"/>
      <c r="KTW79" s="757"/>
      <c r="KUD79" s="756"/>
      <c r="KUE79" s="757"/>
      <c r="KUL79" s="756"/>
      <c r="KUM79" s="757"/>
      <c r="KUT79" s="756"/>
      <c r="KUU79" s="757"/>
      <c r="KVB79" s="756"/>
      <c r="KVC79" s="757"/>
      <c r="KVJ79" s="756"/>
      <c r="KVK79" s="757"/>
      <c r="KVR79" s="756"/>
      <c r="KVS79" s="757"/>
      <c r="KVZ79" s="756"/>
      <c r="KWA79" s="757"/>
      <c r="KWH79" s="756"/>
      <c r="KWI79" s="757"/>
      <c r="KWP79" s="756"/>
      <c r="KWQ79" s="757"/>
      <c r="KWX79" s="756"/>
      <c r="KWY79" s="757"/>
      <c r="KXF79" s="756"/>
      <c r="KXG79" s="757"/>
      <c r="KXN79" s="756"/>
      <c r="KXO79" s="757"/>
      <c r="KXV79" s="756"/>
      <c r="KXW79" s="757"/>
      <c r="KYD79" s="756"/>
      <c r="KYE79" s="757"/>
      <c r="KYL79" s="756"/>
      <c r="KYM79" s="757"/>
      <c r="KYT79" s="756"/>
      <c r="KYU79" s="757"/>
      <c r="KZB79" s="756"/>
      <c r="KZC79" s="757"/>
      <c r="KZJ79" s="756"/>
      <c r="KZK79" s="757"/>
      <c r="KZR79" s="756"/>
      <c r="KZS79" s="757"/>
      <c r="KZZ79" s="756"/>
      <c r="LAA79" s="757"/>
      <c r="LAH79" s="756"/>
      <c r="LAI79" s="757"/>
      <c r="LAP79" s="756"/>
      <c r="LAQ79" s="757"/>
      <c r="LAX79" s="756"/>
      <c r="LAY79" s="757"/>
      <c r="LBF79" s="756"/>
      <c r="LBG79" s="757"/>
      <c r="LBN79" s="756"/>
      <c r="LBO79" s="757"/>
      <c r="LBV79" s="756"/>
      <c r="LBW79" s="757"/>
      <c r="LCD79" s="756"/>
      <c r="LCE79" s="757"/>
      <c r="LCL79" s="756"/>
      <c r="LCM79" s="757"/>
      <c r="LCT79" s="756"/>
      <c r="LCU79" s="757"/>
      <c r="LDB79" s="756"/>
      <c r="LDC79" s="757"/>
      <c r="LDJ79" s="756"/>
      <c r="LDK79" s="757"/>
      <c r="LDR79" s="756"/>
      <c r="LDS79" s="757"/>
      <c r="LDZ79" s="756"/>
      <c r="LEA79" s="757"/>
      <c r="LEH79" s="756"/>
      <c r="LEI79" s="757"/>
      <c r="LEP79" s="756"/>
      <c r="LEQ79" s="757"/>
      <c r="LEX79" s="756"/>
      <c r="LEY79" s="757"/>
      <c r="LFF79" s="756"/>
      <c r="LFG79" s="757"/>
      <c r="LFN79" s="756"/>
      <c r="LFO79" s="757"/>
      <c r="LFV79" s="756"/>
      <c r="LFW79" s="757"/>
      <c r="LGD79" s="756"/>
      <c r="LGE79" s="757"/>
      <c r="LGL79" s="756"/>
      <c r="LGM79" s="757"/>
      <c r="LGT79" s="756"/>
      <c r="LGU79" s="757"/>
      <c r="LHB79" s="756"/>
      <c r="LHC79" s="757"/>
      <c r="LHJ79" s="756"/>
      <c r="LHK79" s="757"/>
      <c r="LHR79" s="756"/>
      <c r="LHS79" s="757"/>
      <c r="LHZ79" s="756"/>
      <c r="LIA79" s="757"/>
      <c r="LIH79" s="756"/>
      <c r="LII79" s="757"/>
      <c r="LIP79" s="756"/>
      <c r="LIQ79" s="757"/>
      <c r="LIX79" s="756"/>
      <c r="LIY79" s="757"/>
      <c r="LJF79" s="756"/>
      <c r="LJG79" s="757"/>
      <c r="LJN79" s="756"/>
      <c r="LJO79" s="757"/>
      <c r="LJV79" s="756"/>
      <c r="LJW79" s="757"/>
      <c r="LKD79" s="756"/>
      <c r="LKE79" s="757"/>
      <c r="LKL79" s="756"/>
      <c r="LKM79" s="757"/>
      <c r="LKT79" s="756"/>
      <c r="LKU79" s="757"/>
      <c r="LLB79" s="756"/>
      <c r="LLC79" s="757"/>
      <c r="LLJ79" s="756"/>
      <c r="LLK79" s="757"/>
      <c r="LLR79" s="756"/>
      <c r="LLS79" s="757"/>
      <c r="LLZ79" s="756"/>
      <c r="LMA79" s="757"/>
      <c r="LMH79" s="756"/>
      <c r="LMI79" s="757"/>
      <c r="LMP79" s="756"/>
      <c r="LMQ79" s="757"/>
      <c r="LMX79" s="756"/>
      <c r="LMY79" s="757"/>
      <c r="LNF79" s="756"/>
      <c r="LNG79" s="757"/>
      <c r="LNN79" s="756"/>
      <c r="LNO79" s="757"/>
      <c r="LNV79" s="756"/>
      <c r="LNW79" s="757"/>
      <c r="LOD79" s="756"/>
      <c r="LOE79" s="757"/>
      <c r="LOL79" s="756"/>
      <c r="LOM79" s="757"/>
      <c r="LOT79" s="756"/>
      <c r="LOU79" s="757"/>
      <c r="LPB79" s="756"/>
      <c r="LPC79" s="757"/>
      <c r="LPJ79" s="756"/>
      <c r="LPK79" s="757"/>
      <c r="LPR79" s="756"/>
      <c r="LPS79" s="757"/>
      <c r="LPZ79" s="756"/>
      <c r="LQA79" s="757"/>
      <c r="LQH79" s="756"/>
      <c r="LQI79" s="757"/>
      <c r="LQP79" s="756"/>
      <c r="LQQ79" s="757"/>
      <c r="LQX79" s="756"/>
      <c r="LQY79" s="757"/>
      <c r="LRF79" s="756"/>
      <c r="LRG79" s="757"/>
      <c r="LRN79" s="756"/>
      <c r="LRO79" s="757"/>
      <c r="LRV79" s="756"/>
      <c r="LRW79" s="757"/>
      <c r="LSD79" s="756"/>
      <c r="LSE79" s="757"/>
      <c r="LSL79" s="756"/>
      <c r="LSM79" s="757"/>
      <c r="LST79" s="756"/>
      <c r="LSU79" s="757"/>
      <c r="LTB79" s="756"/>
      <c r="LTC79" s="757"/>
      <c r="LTJ79" s="756"/>
      <c r="LTK79" s="757"/>
      <c r="LTR79" s="756"/>
      <c r="LTS79" s="757"/>
      <c r="LTZ79" s="756"/>
      <c r="LUA79" s="757"/>
      <c r="LUH79" s="756"/>
      <c r="LUI79" s="757"/>
      <c r="LUP79" s="756"/>
      <c r="LUQ79" s="757"/>
      <c r="LUX79" s="756"/>
      <c r="LUY79" s="757"/>
      <c r="LVF79" s="756"/>
      <c r="LVG79" s="757"/>
      <c r="LVN79" s="756"/>
      <c r="LVO79" s="757"/>
      <c r="LVV79" s="756"/>
      <c r="LVW79" s="757"/>
      <c r="LWD79" s="756"/>
      <c r="LWE79" s="757"/>
      <c r="LWL79" s="756"/>
      <c r="LWM79" s="757"/>
      <c r="LWT79" s="756"/>
      <c r="LWU79" s="757"/>
      <c r="LXB79" s="756"/>
      <c r="LXC79" s="757"/>
      <c r="LXJ79" s="756"/>
      <c r="LXK79" s="757"/>
      <c r="LXR79" s="756"/>
      <c r="LXS79" s="757"/>
      <c r="LXZ79" s="756"/>
      <c r="LYA79" s="757"/>
      <c r="LYH79" s="756"/>
      <c r="LYI79" s="757"/>
      <c r="LYP79" s="756"/>
      <c r="LYQ79" s="757"/>
      <c r="LYX79" s="756"/>
      <c r="LYY79" s="757"/>
      <c r="LZF79" s="756"/>
      <c r="LZG79" s="757"/>
      <c r="LZN79" s="756"/>
      <c r="LZO79" s="757"/>
      <c r="LZV79" s="756"/>
      <c r="LZW79" s="757"/>
      <c r="MAD79" s="756"/>
      <c r="MAE79" s="757"/>
      <c r="MAL79" s="756"/>
      <c r="MAM79" s="757"/>
      <c r="MAT79" s="756"/>
      <c r="MAU79" s="757"/>
      <c r="MBB79" s="756"/>
      <c r="MBC79" s="757"/>
      <c r="MBJ79" s="756"/>
      <c r="MBK79" s="757"/>
      <c r="MBR79" s="756"/>
      <c r="MBS79" s="757"/>
      <c r="MBZ79" s="756"/>
      <c r="MCA79" s="757"/>
      <c r="MCH79" s="756"/>
      <c r="MCI79" s="757"/>
      <c r="MCP79" s="756"/>
      <c r="MCQ79" s="757"/>
      <c r="MCX79" s="756"/>
      <c r="MCY79" s="757"/>
      <c r="MDF79" s="756"/>
      <c r="MDG79" s="757"/>
      <c r="MDN79" s="756"/>
      <c r="MDO79" s="757"/>
      <c r="MDV79" s="756"/>
      <c r="MDW79" s="757"/>
      <c r="MED79" s="756"/>
      <c r="MEE79" s="757"/>
      <c r="MEL79" s="756"/>
      <c r="MEM79" s="757"/>
      <c r="MET79" s="756"/>
      <c r="MEU79" s="757"/>
      <c r="MFB79" s="756"/>
      <c r="MFC79" s="757"/>
      <c r="MFJ79" s="756"/>
      <c r="MFK79" s="757"/>
      <c r="MFR79" s="756"/>
      <c r="MFS79" s="757"/>
      <c r="MFZ79" s="756"/>
      <c r="MGA79" s="757"/>
      <c r="MGH79" s="756"/>
      <c r="MGI79" s="757"/>
      <c r="MGP79" s="756"/>
      <c r="MGQ79" s="757"/>
      <c r="MGX79" s="756"/>
      <c r="MGY79" s="757"/>
      <c r="MHF79" s="756"/>
      <c r="MHG79" s="757"/>
      <c r="MHN79" s="756"/>
      <c r="MHO79" s="757"/>
      <c r="MHV79" s="756"/>
      <c r="MHW79" s="757"/>
      <c r="MID79" s="756"/>
      <c r="MIE79" s="757"/>
      <c r="MIL79" s="756"/>
      <c r="MIM79" s="757"/>
      <c r="MIT79" s="756"/>
      <c r="MIU79" s="757"/>
      <c r="MJB79" s="756"/>
      <c r="MJC79" s="757"/>
      <c r="MJJ79" s="756"/>
      <c r="MJK79" s="757"/>
      <c r="MJR79" s="756"/>
      <c r="MJS79" s="757"/>
      <c r="MJZ79" s="756"/>
      <c r="MKA79" s="757"/>
      <c r="MKH79" s="756"/>
      <c r="MKI79" s="757"/>
      <c r="MKP79" s="756"/>
      <c r="MKQ79" s="757"/>
      <c r="MKX79" s="756"/>
      <c r="MKY79" s="757"/>
      <c r="MLF79" s="756"/>
      <c r="MLG79" s="757"/>
      <c r="MLN79" s="756"/>
      <c r="MLO79" s="757"/>
      <c r="MLV79" s="756"/>
      <c r="MLW79" s="757"/>
      <c r="MMD79" s="756"/>
      <c r="MME79" s="757"/>
      <c r="MML79" s="756"/>
      <c r="MMM79" s="757"/>
      <c r="MMT79" s="756"/>
      <c r="MMU79" s="757"/>
      <c r="MNB79" s="756"/>
      <c r="MNC79" s="757"/>
      <c r="MNJ79" s="756"/>
      <c r="MNK79" s="757"/>
      <c r="MNR79" s="756"/>
      <c r="MNS79" s="757"/>
      <c r="MNZ79" s="756"/>
      <c r="MOA79" s="757"/>
      <c r="MOH79" s="756"/>
      <c r="MOI79" s="757"/>
      <c r="MOP79" s="756"/>
      <c r="MOQ79" s="757"/>
      <c r="MOX79" s="756"/>
      <c r="MOY79" s="757"/>
      <c r="MPF79" s="756"/>
      <c r="MPG79" s="757"/>
      <c r="MPN79" s="756"/>
      <c r="MPO79" s="757"/>
      <c r="MPV79" s="756"/>
      <c r="MPW79" s="757"/>
      <c r="MQD79" s="756"/>
      <c r="MQE79" s="757"/>
      <c r="MQL79" s="756"/>
      <c r="MQM79" s="757"/>
      <c r="MQT79" s="756"/>
      <c r="MQU79" s="757"/>
      <c r="MRB79" s="756"/>
      <c r="MRC79" s="757"/>
      <c r="MRJ79" s="756"/>
      <c r="MRK79" s="757"/>
      <c r="MRR79" s="756"/>
      <c r="MRS79" s="757"/>
      <c r="MRZ79" s="756"/>
      <c r="MSA79" s="757"/>
      <c r="MSH79" s="756"/>
      <c r="MSI79" s="757"/>
      <c r="MSP79" s="756"/>
      <c r="MSQ79" s="757"/>
      <c r="MSX79" s="756"/>
      <c r="MSY79" s="757"/>
      <c r="MTF79" s="756"/>
      <c r="MTG79" s="757"/>
      <c r="MTN79" s="756"/>
      <c r="MTO79" s="757"/>
      <c r="MTV79" s="756"/>
      <c r="MTW79" s="757"/>
      <c r="MUD79" s="756"/>
      <c r="MUE79" s="757"/>
      <c r="MUL79" s="756"/>
      <c r="MUM79" s="757"/>
      <c r="MUT79" s="756"/>
      <c r="MUU79" s="757"/>
      <c r="MVB79" s="756"/>
      <c r="MVC79" s="757"/>
      <c r="MVJ79" s="756"/>
      <c r="MVK79" s="757"/>
      <c r="MVR79" s="756"/>
      <c r="MVS79" s="757"/>
      <c r="MVZ79" s="756"/>
      <c r="MWA79" s="757"/>
      <c r="MWH79" s="756"/>
      <c r="MWI79" s="757"/>
      <c r="MWP79" s="756"/>
      <c r="MWQ79" s="757"/>
      <c r="MWX79" s="756"/>
      <c r="MWY79" s="757"/>
      <c r="MXF79" s="756"/>
      <c r="MXG79" s="757"/>
      <c r="MXN79" s="756"/>
      <c r="MXO79" s="757"/>
      <c r="MXV79" s="756"/>
      <c r="MXW79" s="757"/>
      <c r="MYD79" s="756"/>
      <c r="MYE79" s="757"/>
      <c r="MYL79" s="756"/>
      <c r="MYM79" s="757"/>
      <c r="MYT79" s="756"/>
      <c r="MYU79" s="757"/>
      <c r="MZB79" s="756"/>
      <c r="MZC79" s="757"/>
      <c r="MZJ79" s="756"/>
      <c r="MZK79" s="757"/>
      <c r="MZR79" s="756"/>
      <c r="MZS79" s="757"/>
      <c r="MZZ79" s="756"/>
      <c r="NAA79" s="757"/>
      <c r="NAH79" s="756"/>
      <c r="NAI79" s="757"/>
      <c r="NAP79" s="756"/>
      <c r="NAQ79" s="757"/>
      <c r="NAX79" s="756"/>
      <c r="NAY79" s="757"/>
      <c r="NBF79" s="756"/>
      <c r="NBG79" s="757"/>
      <c r="NBN79" s="756"/>
      <c r="NBO79" s="757"/>
      <c r="NBV79" s="756"/>
      <c r="NBW79" s="757"/>
      <c r="NCD79" s="756"/>
      <c r="NCE79" s="757"/>
      <c r="NCL79" s="756"/>
      <c r="NCM79" s="757"/>
      <c r="NCT79" s="756"/>
      <c r="NCU79" s="757"/>
      <c r="NDB79" s="756"/>
      <c r="NDC79" s="757"/>
      <c r="NDJ79" s="756"/>
      <c r="NDK79" s="757"/>
      <c r="NDR79" s="756"/>
      <c r="NDS79" s="757"/>
      <c r="NDZ79" s="756"/>
      <c r="NEA79" s="757"/>
      <c r="NEH79" s="756"/>
      <c r="NEI79" s="757"/>
      <c r="NEP79" s="756"/>
      <c r="NEQ79" s="757"/>
      <c r="NEX79" s="756"/>
      <c r="NEY79" s="757"/>
      <c r="NFF79" s="756"/>
      <c r="NFG79" s="757"/>
      <c r="NFN79" s="756"/>
      <c r="NFO79" s="757"/>
      <c r="NFV79" s="756"/>
      <c r="NFW79" s="757"/>
      <c r="NGD79" s="756"/>
      <c r="NGE79" s="757"/>
      <c r="NGL79" s="756"/>
      <c r="NGM79" s="757"/>
      <c r="NGT79" s="756"/>
      <c r="NGU79" s="757"/>
      <c r="NHB79" s="756"/>
      <c r="NHC79" s="757"/>
      <c r="NHJ79" s="756"/>
      <c r="NHK79" s="757"/>
      <c r="NHR79" s="756"/>
      <c r="NHS79" s="757"/>
      <c r="NHZ79" s="756"/>
      <c r="NIA79" s="757"/>
      <c r="NIH79" s="756"/>
      <c r="NII79" s="757"/>
      <c r="NIP79" s="756"/>
      <c r="NIQ79" s="757"/>
      <c r="NIX79" s="756"/>
      <c r="NIY79" s="757"/>
      <c r="NJF79" s="756"/>
      <c r="NJG79" s="757"/>
      <c r="NJN79" s="756"/>
      <c r="NJO79" s="757"/>
      <c r="NJV79" s="756"/>
      <c r="NJW79" s="757"/>
      <c r="NKD79" s="756"/>
      <c r="NKE79" s="757"/>
      <c r="NKL79" s="756"/>
      <c r="NKM79" s="757"/>
      <c r="NKT79" s="756"/>
      <c r="NKU79" s="757"/>
      <c r="NLB79" s="756"/>
      <c r="NLC79" s="757"/>
      <c r="NLJ79" s="756"/>
      <c r="NLK79" s="757"/>
      <c r="NLR79" s="756"/>
      <c r="NLS79" s="757"/>
      <c r="NLZ79" s="756"/>
      <c r="NMA79" s="757"/>
      <c r="NMH79" s="756"/>
      <c r="NMI79" s="757"/>
      <c r="NMP79" s="756"/>
      <c r="NMQ79" s="757"/>
      <c r="NMX79" s="756"/>
      <c r="NMY79" s="757"/>
      <c r="NNF79" s="756"/>
      <c r="NNG79" s="757"/>
      <c r="NNN79" s="756"/>
      <c r="NNO79" s="757"/>
      <c r="NNV79" s="756"/>
      <c r="NNW79" s="757"/>
      <c r="NOD79" s="756"/>
      <c r="NOE79" s="757"/>
      <c r="NOL79" s="756"/>
      <c r="NOM79" s="757"/>
      <c r="NOT79" s="756"/>
      <c r="NOU79" s="757"/>
      <c r="NPB79" s="756"/>
      <c r="NPC79" s="757"/>
      <c r="NPJ79" s="756"/>
      <c r="NPK79" s="757"/>
      <c r="NPR79" s="756"/>
      <c r="NPS79" s="757"/>
      <c r="NPZ79" s="756"/>
      <c r="NQA79" s="757"/>
      <c r="NQH79" s="756"/>
      <c r="NQI79" s="757"/>
      <c r="NQP79" s="756"/>
      <c r="NQQ79" s="757"/>
      <c r="NQX79" s="756"/>
      <c r="NQY79" s="757"/>
      <c r="NRF79" s="756"/>
      <c r="NRG79" s="757"/>
      <c r="NRN79" s="756"/>
      <c r="NRO79" s="757"/>
      <c r="NRV79" s="756"/>
      <c r="NRW79" s="757"/>
      <c r="NSD79" s="756"/>
      <c r="NSE79" s="757"/>
      <c r="NSL79" s="756"/>
      <c r="NSM79" s="757"/>
      <c r="NST79" s="756"/>
      <c r="NSU79" s="757"/>
      <c r="NTB79" s="756"/>
      <c r="NTC79" s="757"/>
      <c r="NTJ79" s="756"/>
      <c r="NTK79" s="757"/>
      <c r="NTR79" s="756"/>
      <c r="NTS79" s="757"/>
      <c r="NTZ79" s="756"/>
      <c r="NUA79" s="757"/>
      <c r="NUH79" s="756"/>
      <c r="NUI79" s="757"/>
      <c r="NUP79" s="756"/>
      <c r="NUQ79" s="757"/>
      <c r="NUX79" s="756"/>
      <c r="NUY79" s="757"/>
      <c r="NVF79" s="756"/>
      <c r="NVG79" s="757"/>
      <c r="NVN79" s="756"/>
      <c r="NVO79" s="757"/>
      <c r="NVV79" s="756"/>
      <c r="NVW79" s="757"/>
      <c r="NWD79" s="756"/>
      <c r="NWE79" s="757"/>
      <c r="NWL79" s="756"/>
      <c r="NWM79" s="757"/>
      <c r="NWT79" s="756"/>
      <c r="NWU79" s="757"/>
      <c r="NXB79" s="756"/>
      <c r="NXC79" s="757"/>
      <c r="NXJ79" s="756"/>
      <c r="NXK79" s="757"/>
      <c r="NXR79" s="756"/>
      <c r="NXS79" s="757"/>
      <c r="NXZ79" s="756"/>
      <c r="NYA79" s="757"/>
      <c r="NYH79" s="756"/>
      <c r="NYI79" s="757"/>
      <c r="NYP79" s="756"/>
      <c r="NYQ79" s="757"/>
      <c r="NYX79" s="756"/>
      <c r="NYY79" s="757"/>
      <c r="NZF79" s="756"/>
      <c r="NZG79" s="757"/>
      <c r="NZN79" s="756"/>
      <c r="NZO79" s="757"/>
      <c r="NZV79" s="756"/>
      <c r="NZW79" s="757"/>
      <c r="OAD79" s="756"/>
      <c r="OAE79" s="757"/>
      <c r="OAL79" s="756"/>
      <c r="OAM79" s="757"/>
      <c r="OAT79" s="756"/>
      <c r="OAU79" s="757"/>
      <c r="OBB79" s="756"/>
      <c r="OBC79" s="757"/>
      <c r="OBJ79" s="756"/>
      <c r="OBK79" s="757"/>
      <c r="OBR79" s="756"/>
      <c r="OBS79" s="757"/>
      <c r="OBZ79" s="756"/>
      <c r="OCA79" s="757"/>
      <c r="OCH79" s="756"/>
      <c r="OCI79" s="757"/>
      <c r="OCP79" s="756"/>
      <c r="OCQ79" s="757"/>
      <c r="OCX79" s="756"/>
      <c r="OCY79" s="757"/>
      <c r="ODF79" s="756"/>
      <c r="ODG79" s="757"/>
      <c r="ODN79" s="756"/>
      <c r="ODO79" s="757"/>
      <c r="ODV79" s="756"/>
      <c r="ODW79" s="757"/>
      <c r="OED79" s="756"/>
      <c r="OEE79" s="757"/>
      <c r="OEL79" s="756"/>
      <c r="OEM79" s="757"/>
      <c r="OET79" s="756"/>
      <c r="OEU79" s="757"/>
      <c r="OFB79" s="756"/>
      <c r="OFC79" s="757"/>
      <c r="OFJ79" s="756"/>
      <c r="OFK79" s="757"/>
      <c r="OFR79" s="756"/>
      <c r="OFS79" s="757"/>
      <c r="OFZ79" s="756"/>
      <c r="OGA79" s="757"/>
      <c r="OGH79" s="756"/>
      <c r="OGI79" s="757"/>
      <c r="OGP79" s="756"/>
      <c r="OGQ79" s="757"/>
      <c r="OGX79" s="756"/>
      <c r="OGY79" s="757"/>
      <c r="OHF79" s="756"/>
      <c r="OHG79" s="757"/>
      <c r="OHN79" s="756"/>
      <c r="OHO79" s="757"/>
      <c r="OHV79" s="756"/>
      <c r="OHW79" s="757"/>
      <c r="OID79" s="756"/>
      <c r="OIE79" s="757"/>
      <c r="OIL79" s="756"/>
      <c r="OIM79" s="757"/>
      <c r="OIT79" s="756"/>
      <c r="OIU79" s="757"/>
      <c r="OJB79" s="756"/>
      <c r="OJC79" s="757"/>
      <c r="OJJ79" s="756"/>
      <c r="OJK79" s="757"/>
      <c r="OJR79" s="756"/>
      <c r="OJS79" s="757"/>
      <c r="OJZ79" s="756"/>
      <c r="OKA79" s="757"/>
      <c r="OKH79" s="756"/>
      <c r="OKI79" s="757"/>
      <c r="OKP79" s="756"/>
      <c r="OKQ79" s="757"/>
      <c r="OKX79" s="756"/>
      <c r="OKY79" s="757"/>
      <c r="OLF79" s="756"/>
      <c r="OLG79" s="757"/>
      <c r="OLN79" s="756"/>
      <c r="OLO79" s="757"/>
      <c r="OLV79" s="756"/>
      <c r="OLW79" s="757"/>
      <c r="OMD79" s="756"/>
      <c r="OME79" s="757"/>
      <c r="OML79" s="756"/>
      <c r="OMM79" s="757"/>
      <c r="OMT79" s="756"/>
      <c r="OMU79" s="757"/>
      <c r="ONB79" s="756"/>
      <c r="ONC79" s="757"/>
      <c r="ONJ79" s="756"/>
      <c r="ONK79" s="757"/>
      <c r="ONR79" s="756"/>
      <c r="ONS79" s="757"/>
      <c r="ONZ79" s="756"/>
      <c r="OOA79" s="757"/>
      <c r="OOH79" s="756"/>
      <c r="OOI79" s="757"/>
      <c r="OOP79" s="756"/>
      <c r="OOQ79" s="757"/>
      <c r="OOX79" s="756"/>
      <c r="OOY79" s="757"/>
      <c r="OPF79" s="756"/>
      <c r="OPG79" s="757"/>
      <c r="OPN79" s="756"/>
      <c r="OPO79" s="757"/>
      <c r="OPV79" s="756"/>
      <c r="OPW79" s="757"/>
      <c r="OQD79" s="756"/>
      <c r="OQE79" s="757"/>
      <c r="OQL79" s="756"/>
      <c r="OQM79" s="757"/>
      <c r="OQT79" s="756"/>
      <c r="OQU79" s="757"/>
      <c r="ORB79" s="756"/>
      <c r="ORC79" s="757"/>
      <c r="ORJ79" s="756"/>
      <c r="ORK79" s="757"/>
      <c r="ORR79" s="756"/>
      <c r="ORS79" s="757"/>
      <c r="ORZ79" s="756"/>
      <c r="OSA79" s="757"/>
      <c r="OSH79" s="756"/>
      <c r="OSI79" s="757"/>
      <c r="OSP79" s="756"/>
      <c r="OSQ79" s="757"/>
      <c r="OSX79" s="756"/>
      <c r="OSY79" s="757"/>
      <c r="OTF79" s="756"/>
      <c r="OTG79" s="757"/>
      <c r="OTN79" s="756"/>
      <c r="OTO79" s="757"/>
      <c r="OTV79" s="756"/>
      <c r="OTW79" s="757"/>
      <c r="OUD79" s="756"/>
      <c r="OUE79" s="757"/>
      <c r="OUL79" s="756"/>
      <c r="OUM79" s="757"/>
      <c r="OUT79" s="756"/>
      <c r="OUU79" s="757"/>
      <c r="OVB79" s="756"/>
      <c r="OVC79" s="757"/>
      <c r="OVJ79" s="756"/>
      <c r="OVK79" s="757"/>
      <c r="OVR79" s="756"/>
      <c r="OVS79" s="757"/>
      <c r="OVZ79" s="756"/>
      <c r="OWA79" s="757"/>
      <c r="OWH79" s="756"/>
      <c r="OWI79" s="757"/>
      <c r="OWP79" s="756"/>
      <c r="OWQ79" s="757"/>
      <c r="OWX79" s="756"/>
      <c r="OWY79" s="757"/>
      <c r="OXF79" s="756"/>
      <c r="OXG79" s="757"/>
      <c r="OXN79" s="756"/>
      <c r="OXO79" s="757"/>
      <c r="OXV79" s="756"/>
      <c r="OXW79" s="757"/>
      <c r="OYD79" s="756"/>
      <c r="OYE79" s="757"/>
      <c r="OYL79" s="756"/>
      <c r="OYM79" s="757"/>
      <c r="OYT79" s="756"/>
      <c r="OYU79" s="757"/>
      <c r="OZB79" s="756"/>
      <c r="OZC79" s="757"/>
      <c r="OZJ79" s="756"/>
      <c r="OZK79" s="757"/>
      <c r="OZR79" s="756"/>
      <c r="OZS79" s="757"/>
      <c r="OZZ79" s="756"/>
      <c r="PAA79" s="757"/>
      <c r="PAH79" s="756"/>
      <c r="PAI79" s="757"/>
      <c r="PAP79" s="756"/>
      <c r="PAQ79" s="757"/>
      <c r="PAX79" s="756"/>
      <c r="PAY79" s="757"/>
      <c r="PBF79" s="756"/>
      <c r="PBG79" s="757"/>
      <c r="PBN79" s="756"/>
      <c r="PBO79" s="757"/>
      <c r="PBV79" s="756"/>
      <c r="PBW79" s="757"/>
      <c r="PCD79" s="756"/>
      <c r="PCE79" s="757"/>
      <c r="PCL79" s="756"/>
      <c r="PCM79" s="757"/>
      <c r="PCT79" s="756"/>
      <c r="PCU79" s="757"/>
      <c r="PDB79" s="756"/>
      <c r="PDC79" s="757"/>
      <c r="PDJ79" s="756"/>
      <c r="PDK79" s="757"/>
      <c r="PDR79" s="756"/>
      <c r="PDS79" s="757"/>
      <c r="PDZ79" s="756"/>
      <c r="PEA79" s="757"/>
      <c r="PEH79" s="756"/>
      <c r="PEI79" s="757"/>
      <c r="PEP79" s="756"/>
      <c r="PEQ79" s="757"/>
      <c r="PEX79" s="756"/>
      <c r="PEY79" s="757"/>
      <c r="PFF79" s="756"/>
      <c r="PFG79" s="757"/>
      <c r="PFN79" s="756"/>
      <c r="PFO79" s="757"/>
      <c r="PFV79" s="756"/>
      <c r="PFW79" s="757"/>
      <c r="PGD79" s="756"/>
      <c r="PGE79" s="757"/>
      <c r="PGL79" s="756"/>
      <c r="PGM79" s="757"/>
      <c r="PGT79" s="756"/>
      <c r="PGU79" s="757"/>
      <c r="PHB79" s="756"/>
      <c r="PHC79" s="757"/>
      <c r="PHJ79" s="756"/>
      <c r="PHK79" s="757"/>
      <c r="PHR79" s="756"/>
      <c r="PHS79" s="757"/>
      <c r="PHZ79" s="756"/>
      <c r="PIA79" s="757"/>
      <c r="PIH79" s="756"/>
      <c r="PII79" s="757"/>
      <c r="PIP79" s="756"/>
      <c r="PIQ79" s="757"/>
      <c r="PIX79" s="756"/>
      <c r="PIY79" s="757"/>
      <c r="PJF79" s="756"/>
      <c r="PJG79" s="757"/>
      <c r="PJN79" s="756"/>
      <c r="PJO79" s="757"/>
      <c r="PJV79" s="756"/>
      <c r="PJW79" s="757"/>
      <c r="PKD79" s="756"/>
      <c r="PKE79" s="757"/>
      <c r="PKL79" s="756"/>
      <c r="PKM79" s="757"/>
      <c r="PKT79" s="756"/>
      <c r="PKU79" s="757"/>
      <c r="PLB79" s="756"/>
      <c r="PLC79" s="757"/>
      <c r="PLJ79" s="756"/>
      <c r="PLK79" s="757"/>
      <c r="PLR79" s="756"/>
      <c r="PLS79" s="757"/>
      <c r="PLZ79" s="756"/>
      <c r="PMA79" s="757"/>
      <c r="PMH79" s="756"/>
      <c r="PMI79" s="757"/>
      <c r="PMP79" s="756"/>
      <c r="PMQ79" s="757"/>
      <c r="PMX79" s="756"/>
      <c r="PMY79" s="757"/>
      <c r="PNF79" s="756"/>
      <c r="PNG79" s="757"/>
      <c r="PNN79" s="756"/>
      <c r="PNO79" s="757"/>
      <c r="PNV79" s="756"/>
      <c r="PNW79" s="757"/>
      <c r="POD79" s="756"/>
      <c r="POE79" s="757"/>
      <c r="POL79" s="756"/>
      <c r="POM79" s="757"/>
      <c r="POT79" s="756"/>
      <c r="POU79" s="757"/>
      <c r="PPB79" s="756"/>
      <c r="PPC79" s="757"/>
      <c r="PPJ79" s="756"/>
      <c r="PPK79" s="757"/>
      <c r="PPR79" s="756"/>
      <c r="PPS79" s="757"/>
      <c r="PPZ79" s="756"/>
      <c r="PQA79" s="757"/>
      <c r="PQH79" s="756"/>
      <c r="PQI79" s="757"/>
      <c r="PQP79" s="756"/>
      <c r="PQQ79" s="757"/>
      <c r="PQX79" s="756"/>
      <c r="PQY79" s="757"/>
      <c r="PRF79" s="756"/>
      <c r="PRG79" s="757"/>
      <c r="PRN79" s="756"/>
      <c r="PRO79" s="757"/>
      <c r="PRV79" s="756"/>
      <c r="PRW79" s="757"/>
      <c r="PSD79" s="756"/>
      <c r="PSE79" s="757"/>
      <c r="PSL79" s="756"/>
      <c r="PSM79" s="757"/>
      <c r="PST79" s="756"/>
      <c r="PSU79" s="757"/>
      <c r="PTB79" s="756"/>
      <c r="PTC79" s="757"/>
      <c r="PTJ79" s="756"/>
      <c r="PTK79" s="757"/>
      <c r="PTR79" s="756"/>
      <c r="PTS79" s="757"/>
      <c r="PTZ79" s="756"/>
      <c r="PUA79" s="757"/>
      <c r="PUH79" s="756"/>
      <c r="PUI79" s="757"/>
      <c r="PUP79" s="756"/>
      <c r="PUQ79" s="757"/>
      <c r="PUX79" s="756"/>
      <c r="PUY79" s="757"/>
      <c r="PVF79" s="756"/>
      <c r="PVG79" s="757"/>
      <c r="PVN79" s="756"/>
      <c r="PVO79" s="757"/>
      <c r="PVV79" s="756"/>
      <c r="PVW79" s="757"/>
      <c r="PWD79" s="756"/>
      <c r="PWE79" s="757"/>
      <c r="PWL79" s="756"/>
      <c r="PWM79" s="757"/>
      <c r="PWT79" s="756"/>
      <c r="PWU79" s="757"/>
      <c r="PXB79" s="756"/>
      <c r="PXC79" s="757"/>
      <c r="PXJ79" s="756"/>
      <c r="PXK79" s="757"/>
      <c r="PXR79" s="756"/>
      <c r="PXS79" s="757"/>
      <c r="PXZ79" s="756"/>
      <c r="PYA79" s="757"/>
      <c r="PYH79" s="756"/>
      <c r="PYI79" s="757"/>
      <c r="PYP79" s="756"/>
      <c r="PYQ79" s="757"/>
      <c r="PYX79" s="756"/>
      <c r="PYY79" s="757"/>
      <c r="PZF79" s="756"/>
      <c r="PZG79" s="757"/>
      <c r="PZN79" s="756"/>
      <c r="PZO79" s="757"/>
      <c r="PZV79" s="756"/>
      <c r="PZW79" s="757"/>
      <c r="QAD79" s="756"/>
      <c r="QAE79" s="757"/>
      <c r="QAL79" s="756"/>
      <c r="QAM79" s="757"/>
      <c r="QAT79" s="756"/>
      <c r="QAU79" s="757"/>
      <c r="QBB79" s="756"/>
      <c r="QBC79" s="757"/>
      <c r="QBJ79" s="756"/>
      <c r="QBK79" s="757"/>
      <c r="QBR79" s="756"/>
      <c r="QBS79" s="757"/>
      <c r="QBZ79" s="756"/>
      <c r="QCA79" s="757"/>
      <c r="QCH79" s="756"/>
      <c r="QCI79" s="757"/>
      <c r="QCP79" s="756"/>
      <c r="QCQ79" s="757"/>
      <c r="QCX79" s="756"/>
      <c r="QCY79" s="757"/>
      <c r="QDF79" s="756"/>
      <c r="QDG79" s="757"/>
      <c r="QDN79" s="756"/>
      <c r="QDO79" s="757"/>
      <c r="QDV79" s="756"/>
      <c r="QDW79" s="757"/>
      <c r="QED79" s="756"/>
      <c r="QEE79" s="757"/>
      <c r="QEL79" s="756"/>
      <c r="QEM79" s="757"/>
      <c r="QET79" s="756"/>
      <c r="QEU79" s="757"/>
      <c r="QFB79" s="756"/>
      <c r="QFC79" s="757"/>
      <c r="QFJ79" s="756"/>
      <c r="QFK79" s="757"/>
      <c r="QFR79" s="756"/>
      <c r="QFS79" s="757"/>
      <c r="QFZ79" s="756"/>
      <c r="QGA79" s="757"/>
      <c r="QGH79" s="756"/>
      <c r="QGI79" s="757"/>
      <c r="QGP79" s="756"/>
      <c r="QGQ79" s="757"/>
      <c r="QGX79" s="756"/>
      <c r="QGY79" s="757"/>
      <c r="QHF79" s="756"/>
      <c r="QHG79" s="757"/>
      <c r="QHN79" s="756"/>
      <c r="QHO79" s="757"/>
      <c r="QHV79" s="756"/>
      <c r="QHW79" s="757"/>
      <c r="QID79" s="756"/>
      <c r="QIE79" s="757"/>
      <c r="QIL79" s="756"/>
      <c r="QIM79" s="757"/>
      <c r="QIT79" s="756"/>
      <c r="QIU79" s="757"/>
      <c r="QJB79" s="756"/>
      <c r="QJC79" s="757"/>
      <c r="QJJ79" s="756"/>
      <c r="QJK79" s="757"/>
      <c r="QJR79" s="756"/>
      <c r="QJS79" s="757"/>
      <c r="QJZ79" s="756"/>
      <c r="QKA79" s="757"/>
      <c r="QKH79" s="756"/>
      <c r="QKI79" s="757"/>
      <c r="QKP79" s="756"/>
      <c r="QKQ79" s="757"/>
      <c r="QKX79" s="756"/>
      <c r="QKY79" s="757"/>
      <c r="QLF79" s="756"/>
      <c r="QLG79" s="757"/>
      <c r="QLN79" s="756"/>
      <c r="QLO79" s="757"/>
      <c r="QLV79" s="756"/>
      <c r="QLW79" s="757"/>
      <c r="QMD79" s="756"/>
      <c r="QME79" s="757"/>
      <c r="QML79" s="756"/>
      <c r="QMM79" s="757"/>
      <c r="QMT79" s="756"/>
      <c r="QMU79" s="757"/>
      <c r="QNB79" s="756"/>
      <c r="QNC79" s="757"/>
      <c r="QNJ79" s="756"/>
      <c r="QNK79" s="757"/>
      <c r="QNR79" s="756"/>
      <c r="QNS79" s="757"/>
      <c r="QNZ79" s="756"/>
      <c r="QOA79" s="757"/>
      <c r="QOH79" s="756"/>
      <c r="QOI79" s="757"/>
      <c r="QOP79" s="756"/>
      <c r="QOQ79" s="757"/>
      <c r="QOX79" s="756"/>
      <c r="QOY79" s="757"/>
      <c r="QPF79" s="756"/>
      <c r="QPG79" s="757"/>
      <c r="QPN79" s="756"/>
      <c r="QPO79" s="757"/>
      <c r="QPV79" s="756"/>
      <c r="QPW79" s="757"/>
      <c r="QQD79" s="756"/>
      <c r="QQE79" s="757"/>
      <c r="QQL79" s="756"/>
      <c r="QQM79" s="757"/>
      <c r="QQT79" s="756"/>
      <c r="QQU79" s="757"/>
      <c r="QRB79" s="756"/>
      <c r="QRC79" s="757"/>
      <c r="QRJ79" s="756"/>
      <c r="QRK79" s="757"/>
      <c r="QRR79" s="756"/>
      <c r="QRS79" s="757"/>
      <c r="QRZ79" s="756"/>
      <c r="QSA79" s="757"/>
      <c r="QSH79" s="756"/>
      <c r="QSI79" s="757"/>
      <c r="QSP79" s="756"/>
      <c r="QSQ79" s="757"/>
      <c r="QSX79" s="756"/>
      <c r="QSY79" s="757"/>
      <c r="QTF79" s="756"/>
      <c r="QTG79" s="757"/>
      <c r="QTN79" s="756"/>
      <c r="QTO79" s="757"/>
      <c r="QTV79" s="756"/>
      <c r="QTW79" s="757"/>
      <c r="QUD79" s="756"/>
      <c r="QUE79" s="757"/>
      <c r="QUL79" s="756"/>
      <c r="QUM79" s="757"/>
      <c r="QUT79" s="756"/>
      <c r="QUU79" s="757"/>
      <c r="QVB79" s="756"/>
      <c r="QVC79" s="757"/>
      <c r="QVJ79" s="756"/>
      <c r="QVK79" s="757"/>
      <c r="QVR79" s="756"/>
      <c r="QVS79" s="757"/>
      <c r="QVZ79" s="756"/>
      <c r="QWA79" s="757"/>
      <c r="QWH79" s="756"/>
      <c r="QWI79" s="757"/>
      <c r="QWP79" s="756"/>
      <c r="QWQ79" s="757"/>
      <c r="QWX79" s="756"/>
      <c r="QWY79" s="757"/>
      <c r="QXF79" s="756"/>
      <c r="QXG79" s="757"/>
      <c r="QXN79" s="756"/>
      <c r="QXO79" s="757"/>
      <c r="QXV79" s="756"/>
      <c r="QXW79" s="757"/>
      <c r="QYD79" s="756"/>
      <c r="QYE79" s="757"/>
      <c r="QYL79" s="756"/>
      <c r="QYM79" s="757"/>
      <c r="QYT79" s="756"/>
      <c r="QYU79" s="757"/>
      <c r="QZB79" s="756"/>
      <c r="QZC79" s="757"/>
      <c r="QZJ79" s="756"/>
      <c r="QZK79" s="757"/>
      <c r="QZR79" s="756"/>
      <c r="QZS79" s="757"/>
      <c r="QZZ79" s="756"/>
      <c r="RAA79" s="757"/>
      <c r="RAH79" s="756"/>
      <c r="RAI79" s="757"/>
      <c r="RAP79" s="756"/>
      <c r="RAQ79" s="757"/>
      <c r="RAX79" s="756"/>
      <c r="RAY79" s="757"/>
      <c r="RBF79" s="756"/>
      <c r="RBG79" s="757"/>
      <c r="RBN79" s="756"/>
      <c r="RBO79" s="757"/>
      <c r="RBV79" s="756"/>
      <c r="RBW79" s="757"/>
      <c r="RCD79" s="756"/>
      <c r="RCE79" s="757"/>
      <c r="RCL79" s="756"/>
      <c r="RCM79" s="757"/>
      <c r="RCT79" s="756"/>
      <c r="RCU79" s="757"/>
      <c r="RDB79" s="756"/>
      <c r="RDC79" s="757"/>
      <c r="RDJ79" s="756"/>
      <c r="RDK79" s="757"/>
      <c r="RDR79" s="756"/>
      <c r="RDS79" s="757"/>
      <c r="RDZ79" s="756"/>
      <c r="REA79" s="757"/>
      <c r="REH79" s="756"/>
      <c r="REI79" s="757"/>
      <c r="REP79" s="756"/>
      <c r="REQ79" s="757"/>
      <c r="REX79" s="756"/>
      <c r="REY79" s="757"/>
      <c r="RFF79" s="756"/>
      <c r="RFG79" s="757"/>
      <c r="RFN79" s="756"/>
      <c r="RFO79" s="757"/>
      <c r="RFV79" s="756"/>
      <c r="RFW79" s="757"/>
      <c r="RGD79" s="756"/>
      <c r="RGE79" s="757"/>
      <c r="RGL79" s="756"/>
      <c r="RGM79" s="757"/>
      <c r="RGT79" s="756"/>
      <c r="RGU79" s="757"/>
      <c r="RHB79" s="756"/>
      <c r="RHC79" s="757"/>
      <c r="RHJ79" s="756"/>
      <c r="RHK79" s="757"/>
      <c r="RHR79" s="756"/>
      <c r="RHS79" s="757"/>
      <c r="RHZ79" s="756"/>
      <c r="RIA79" s="757"/>
      <c r="RIH79" s="756"/>
      <c r="RII79" s="757"/>
      <c r="RIP79" s="756"/>
      <c r="RIQ79" s="757"/>
      <c r="RIX79" s="756"/>
      <c r="RIY79" s="757"/>
      <c r="RJF79" s="756"/>
      <c r="RJG79" s="757"/>
      <c r="RJN79" s="756"/>
      <c r="RJO79" s="757"/>
      <c r="RJV79" s="756"/>
      <c r="RJW79" s="757"/>
      <c r="RKD79" s="756"/>
      <c r="RKE79" s="757"/>
      <c r="RKL79" s="756"/>
      <c r="RKM79" s="757"/>
      <c r="RKT79" s="756"/>
      <c r="RKU79" s="757"/>
      <c r="RLB79" s="756"/>
      <c r="RLC79" s="757"/>
      <c r="RLJ79" s="756"/>
      <c r="RLK79" s="757"/>
      <c r="RLR79" s="756"/>
      <c r="RLS79" s="757"/>
      <c r="RLZ79" s="756"/>
      <c r="RMA79" s="757"/>
      <c r="RMH79" s="756"/>
      <c r="RMI79" s="757"/>
      <c r="RMP79" s="756"/>
      <c r="RMQ79" s="757"/>
      <c r="RMX79" s="756"/>
      <c r="RMY79" s="757"/>
      <c r="RNF79" s="756"/>
      <c r="RNG79" s="757"/>
      <c r="RNN79" s="756"/>
      <c r="RNO79" s="757"/>
      <c r="RNV79" s="756"/>
      <c r="RNW79" s="757"/>
      <c r="ROD79" s="756"/>
      <c r="ROE79" s="757"/>
      <c r="ROL79" s="756"/>
      <c r="ROM79" s="757"/>
      <c r="ROT79" s="756"/>
      <c r="ROU79" s="757"/>
      <c r="RPB79" s="756"/>
      <c r="RPC79" s="757"/>
      <c r="RPJ79" s="756"/>
      <c r="RPK79" s="757"/>
      <c r="RPR79" s="756"/>
      <c r="RPS79" s="757"/>
      <c r="RPZ79" s="756"/>
      <c r="RQA79" s="757"/>
      <c r="RQH79" s="756"/>
      <c r="RQI79" s="757"/>
      <c r="RQP79" s="756"/>
      <c r="RQQ79" s="757"/>
      <c r="RQX79" s="756"/>
      <c r="RQY79" s="757"/>
      <c r="RRF79" s="756"/>
      <c r="RRG79" s="757"/>
      <c r="RRN79" s="756"/>
      <c r="RRO79" s="757"/>
      <c r="RRV79" s="756"/>
      <c r="RRW79" s="757"/>
      <c r="RSD79" s="756"/>
      <c r="RSE79" s="757"/>
      <c r="RSL79" s="756"/>
      <c r="RSM79" s="757"/>
      <c r="RST79" s="756"/>
      <c r="RSU79" s="757"/>
      <c r="RTB79" s="756"/>
      <c r="RTC79" s="757"/>
      <c r="RTJ79" s="756"/>
      <c r="RTK79" s="757"/>
      <c r="RTR79" s="756"/>
      <c r="RTS79" s="757"/>
      <c r="RTZ79" s="756"/>
      <c r="RUA79" s="757"/>
      <c r="RUH79" s="756"/>
      <c r="RUI79" s="757"/>
      <c r="RUP79" s="756"/>
      <c r="RUQ79" s="757"/>
      <c r="RUX79" s="756"/>
      <c r="RUY79" s="757"/>
      <c r="RVF79" s="756"/>
      <c r="RVG79" s="757"/>
      <c r="RVN79" s="756"/>
      <c r="RVO79" s="757"/>
      <c r="RVV79" s="756"/>
      <c r="RVW79" s="757"/>
      <c r="RWD79" s="756"/>
      <c r="RWE79" s="757"/>
      <c r="RWL79" s="756"/>
      <c r="RWM79" s="757"/>
      <c r="RWT79" s="756"/>
      <c r="RWU79" s="757"/>
      <c r="RXB79" s="756"/>
      <c r="RXC79" s="757"/>
      <c r="RXJ79" s="756"/>
      <c r="RXK79" s="757"/>
      <c r="RXR79" s="756"/>
      <c r="RXS79" s="757"/>
      <c r="RXZ79" s="756"/>
      <c r="RYA79" s="757"/>
      <c r="RYH79" s="756"/>
      <c r="RYI79" s="757"/>
      <c r="RYP79" s="756"/>
      <c r="RYQ79" s="757"/>
      <c r="RYX79" s="756"/>
      <c r="RYY79" s="757"/>
      <c r="RZF79" s="756"/>
      <c r="RZG79" s="757"/>
      <c r="RZN79" s="756"/>
      <c r="RZO79" s="757"/>
      <c r="RZV79" s="756"/>
      <c r="RZW79" s="757"/>
      <c r="SAD79" s="756"/>
      <c r="SAE79" s="757"/>
      <c r="SAL79" s="756"/>
      <c r="SAM79" s="757"/>
      <c r="SAT79" s="756"/>
      <c r="SAU79" s="757"/>
      <c r="SBB79" s="756"/>
      <c r="SBC79" s="757"/>
      <c r="SBJ79" s="756"/>
      <c r="SBK79" s="757"/>
      <c r="SBR79" s="756"/>
      <c r="SBS79" s="757"/>
      <c r="SBZ79" s="756"/>
      <c r="SCA79" s="757"/>
      <c r="SCH79" s="756"/>
      <c r="SCI79" s="757"/>
      <c r="SCP79" s="756"/>
      <c r="SCQ79" s="757"/>
      <c r="SCX79" s="756"/>
      <c r="SCY79" s="757"/>
      <c r="SDF79" s="756"/>
      <c r="SDG79" s="757"/>
      <c r="SDN79" s="756"/>
      <c r="SDO79" s="757"/>
      <c r="SDV79" s="756"/>
      <c r="SDW79" s="757"/>
      <c r="SED79" s="756"/>
      <c r="SEE79" s="757"/>
      <c r="SEL79" s="756"/>
      <c r="SEM79" s="757"/>
      <c r="SET79" s="756"/>
      <c r="SEU79" s="757"/>
      <c r="SFB79" s="756"/>
      <c r="SFC79" s="757"/>
      <c r="SFJ79" s="756"/>
      <c r="SFK79" s="757"/>
      <c r="SFR79" s="756"/>
      <c r="SFS79" s="757"/>
      <c r="SFZ79" s="756"/>
      <c r="SGA79" s="757"/>
      <c r="SGH79" s="756"/>
      <c r="SGI79" s="757"/>
      <c r="SGP79" s="756"/>
      <c r="SGQ79" s="757"/>
      <c r="SGX79" s="756"/>
      <c r="SGY79" s="757"/>
      <c r="SHF79" s="756"/>
      <c r="SHG79" s="757"/>
      <c r="SHN79" s="756"/>
      <c r="SHO79" s="757"/>
      <c r="SHV79" s="756"/>
      <c r="SHW79" s="757"/>
      <c r="SID79" s="756"/>
      <c r="SIE79" s="757"/>
      <c r="SIL79" s="756"/>
      <c r="SIM79" s="757"/>
      <c r="SIT79" s="756"/>
      <c r="SIU79" s="757"/>
      <c r="SJB79" s="756"/>
      <c r="SJC79" s="757"/>
      <c r="SJJ79" s="756"/>
      <c r="SJK79" s="757"/>
      <c r="SJR79" s="756"/>
      <c r="SJS79" s="757"/>
      <c r="SJZ79" s="756"/>
      <c r="SKA79" s="757"/>
      <c r="SKH79" s="756"/>
      <c r="SKI79" s="757"/>
      <c r="SKP79" s="756"/>
      <c r="SKQ79" s="757"/>
      <c r="SKX79" s="756"/>
      <c r="SKY79" s="757"/>
      <c r="SLF79" s="756"/>
      <c r="SLG79" s="757"/>
      <c r="SLN79" s="756"/>
      <c r="SLO79" s="757"/>
      <c r="SLV79" s="756"/>
      <c r="SLW79" s="757"/>
      <c r="SMD79" s="756"/>
      <c r="SME79" s="757"/>
      <c r="SML79" s="756"/>
      <c r="SMM79" s="757"/>
      <c r="SMT79" s="756"/>
      <c r="SMU79" s="757"/>
      <c r="SNB79" s="756"/>
      <c r="SNC79" s="757"/>
      <c r="SNJ79" s="756"/>
      <c r="SNK79" s="757"/>
      <c r="SNR79" s="756"/>
      <c r="SNS79" s="757"/>
      <c r="SNZ79" s="756"/>
      <c r="SOA79" s="757"/>
      <c r="SOH79" s="756"/>
      <c r="SOI79" s="757"/>
      <c r="SOP79" s="756"/>
      <c r="SOQ79" s="757"/>
      <c r="SOX79" s="756"/>
      <c r="SOY79" s="757"/>
      <c r="SPF79" s="756"/>
      <c r="SPG79" s="757"/>
      <c r="SPN79" s="756"/>
      <c r="SPO79" s="757"/>
      <c r="SPV79" s="756"/>
      <c r="SPW79" s="757"/>
      <c r="SQD79" s="756"/>
      <c r="SQE79" s="757"/>
      <c r="SQL79" s="756"/>
      <c r="SQM79" s="757"/>
      <c r="SQT79" s="756"/>
      <c r="SQU79" s="757"/>
      <c r="SRB79" s="756"/>
      <c r="SRC79" s="757"/>
      <c r="SRJ79" s="756"/>
      <c r="SRK79" s="757"/>
      <c r="SRR79" s="756"/>
      <c r="SRS79" s="757"/>
      <c r="SRZ79" s="756"/>
      <c r="SSA79" s="757"/>
      <c r="SSH79" s="756"/>
      <c r="SSI79" s="757"/>
      <c r="SSP79" s="756"/>
      <c r="SSQ79" s="757"/>
      <c r="SSX79" s="756"/>
      <c r="SSY79" s="757"/>
      <c r="STF79" s="756"/>
      <c r="STG79" s="757"/>
      <c r="STN79" s="756"/>
      <c r="STO79" s="757"/>
      <c r="STV79" s="756"/>
      <c r="STW79" s="757"/>
      <c r="SUD79" s="756"/>
      <c r="SUE79" s="757"/>
      <c r="SUL79" s="756"/>
      <c r="SUM79" s="757"/>
      <c r="SUT79" s="756"/>
      <c r="SUU79" s="757"/>
      <c r="SVB79" s="756"/>
      <c r="SVC79" s="757"/>
      <c r="SVJ79" s="756"/>
      <c r="SVK79" s="757"/>
      <c r="SVR79" s="756"/>
      <c r="SVS79" s="757"/>
      <c r="SVZ79" s="756"/>
      <c r="SWA79" s="757"/>
      <c r="SWH79" s="756"/>
      <c r="SWI79" s="757"/>
      <c r="SWP79" s="756"/>
      <c r="SWQ79" s="757"/>
      <c r="SWX79" s="756"/>
      <c r="SWY79" s="757"/>
      <c r="SXF79" s="756"/>
      <c r="SXG79" s="757"/>
      <c r="SXN79" s="756"/>
      <c r="SXO79" s="757"/>
      <c r="SXV79" s="756"/>
      <c r="SXW79" s="757"/>
      <c r="SYD79" s="756"/>
      <c r="SYE79" s="757"/>
      <c r="SYL79" s="756"/>
      <c r="SYM79" s="757"/>
      <c r="SYT79" s="756"/>
      <c r="SYU79" s="757"/>
      <c r="SZB79" s="756"/>
      <c r="SZC79" s="757"/>
      <c r="SZJ79" s="756"/>
      <c r="SZK79" s="757"/>
      <c r="SZR79" s="756"/>
      <c r="SZS79" s="757"/>
      <c r="SZZ79" s="756"/>
      <c r="TAA79" s="757"/>
      <c r="TAH79" s="756"/>
      <c r="TAI79" s="757"/>
      <c r="TAP79" s="756"/>
      <c r="TAQ79" s="757"/>
      <c r="TAX79" s="756"/>
      <c r="TAY79" s="757"/>
      <c r="TBF79" s="756"/>
      <c r="TBG79" s="757"/>
      <c r="TBN79" s="756"/>
      <c r="TBO79" s="757"/>
      <c r="TBV79" s="756"/>
      <c r="TBW79" s="757"/>
      <c r="TCD79" s="756"/>
      <c r="TCE79" s="757"/>
      <c r="TCL79" s="756"/>
      <c r="TCM79" s="757"/>
      <c r="TCT79" s="756"/>
      <c r="TCU79" s="757"/>
      <c r="TDB79" s="756"/>
      <c r="TDC79" s="757"/>
      <c r="TDJ79" s="756"/>
      <c r="TDK79" s="757"/>
      <c r="TDR79" s="756"/>
      <c r="TDS79" s="757"/>
      <c r="TDZ79" s="756"/>
      <c r="TEA79" s="757"/>
      <c r="TEH79" s="756"/>
      <c r="TEI79" s="757"/>
      <c r="TEP79" s="756"/>
      <c r="TEQ79" s="757"/>
      <c r="TEX79" s="756"/>
      <c r="TEY79" s="757"/>
      <c r="TFF79" s="756"/>
      <c r="TFG79" s="757"/>
      <c r="TFN79" s="756"/>
      <c r="TFO79" s="757"/>
      <c r="TFV79" s="756"/>
      <c r="TFW79" s="757"/>
      <c r="TGD79" s="756"/>
      <c r="TGE79" s="757"/>
      <c r="TGL79" s="756"/>
      <c r="TGM79" s="757"/>
      <c r="TGT79" s="756"/>
      <c r="TGU79" s="757"/>
      <c r="THB79" s="756"/>
      <c r="THC79" s="757"/>
      <c r="THJ79" s="756"/>
      <c r="THK79" s="757"/>
      <c r="THR79" s="756"/>
      <c r="THS79" s="757"/>
      <c r="THZ79" s="756"/>
      <c r="TIA79" s="757"/>
      <c r="TIH79" s="756"/>
      <c r="TII79" s="757"/>
      <c r="TIP79" s="756"/>
      <c r="TIQ79" s="757"/>
      <c r="TIX79" s="756"/>
      <c r="TIY79" s="757"/>
      <c r="TJF79" s="756"/>
      <c r="TJG79" s="757"/>
      <c r="TJN79" s="756"/>
      <c r="TJO79" s="757"/>
      <c r="TJV79" s="756"/>
      <c r="TJW79" s="757"/>
      <c r="TKD79" s="756"/>
      <c r="TKE79" s="757"/>
      <c r="TKL79" s="756"/>
      <c r="TKM79" s="757"/>
      <c r="TKT79" s="756"/>
      <c r="TKU79" s="757"/>
      <c r="TLB79" s="756"/>
      <c r="TLC79" s="757"/>
      <c r="TLJ79" s="756"/>
      <c r="TLK79" s="757"/>
      <c r="TLR79" s="756"/>
      <c r="TLS79" s="757"/>
      <c r="TLZ79" s="756"/>
      <c r="TMA79" s="757"/>
      <c r="TMH79" s="756"/>
      <c r="TMI79" s="757"/>
      <c r="TMP79" s="756"/>
      <c r="TMQ79" s="757"/>
      <c r="TMX79" s="756"/>
      <c r="TMY79" s="757"/>
      <c r="TNF79" s="756"/>
      <c r="TNG79" s="757"/>
      <c r="TNN79" s="756"/>
      <c r="TNO79" s="757"/>
      <c r="TNV79" s="756"/>
      <c r="TNW79" s="757"/>
      <c r="TOD79" s="756"/>
      <c r="TOE79" s="757"/>
      <c r="TOL79" s="756"/>
      <c r="TOM79" s="757"/>
      <c r="TOT79" s="756"/>
      <c r="TOU79" s="757"/>
      <c r="TPB79" s="756"/>
      <c r="TPC79" s="757"/>
      <c r="TPJ79" s="756"/>
      <c r="TPK79" s="757"/>
      <c r="TPR79" s="756"/>
      <c r="TPS79" s="757"/>
      <c r="TPZ79" s="756"/>
      <c r="TQA79" s="757"/>
      <c r="TQH79" s="756"/>
      <c r="TQI79" s="757"/>
      <c r="TQP79" s="756"/>
      <c r="TQQ79" s="757"/>
      <c r="TQX79" s="756"/>
      <c r="TQY79" s="757"/>
      <c r="TRF79" s="756"/>
      <c r="TRG79" s="757"/>
      <c r="TRN79" s="756"/>
      <c r="TRO79" s="757"/>
      <c r="TRV79" s="756"/>
      <c r="TRW79" s="757"/>
      <c r="TSD79" s="756"/>
      <c r="TSE79" s="757"/>
      <c r="TSL79" s="756"/>
      <c r="TSM79" s="757"/>
      <c r="TST79" s="756"/>
      <c r="TSU79" s="757"/>
      <c r="TTB79" s="756"/>
      <c r="TTC79" s="757"/>
      <c r="TTJ79" s="756"/>
      <c r="TTK79" s="757"/>
      <c r="TTR79" s="756"/>
      <c r="TTS79" s="757"/>
      <c r="TTZ79" s="756"/>
      <c r="TUA79" s="757"/>
      <c r="TUH79" s="756"/>
      <c r="TUI79" s="757"/>
      <c r="TUP79" s="756"/>
      <c r="TUQ79" s="757"/>
      <c r="TUX79" s="756"/>
      <c r="TUY79" s="757"/>
      <c r="TVF79" s="756"/>
      <c r="TVG79" s="757"/>
      <c r="TVN79" s="756"/>
      <c r="TVO79" s="757"/>
      <c r="TVV79" s="756"/>
      <c r="TVW79" s="757"/>
      <c r="TWD79" s="756"/>
      <c r="TWE79" s="757"/>
      <c r="TWL79" s="756"/>
      <c r="TWM79" s="757"/>
      <c r="TWT79" s="756"/>
      <c r="TWU79" s="757"/>
      <c r="TXB79" s="756"/>
      <c r="TXC79" s="757"/>
      <c r="TXJ79" s="756"/>
      <c r="TXK79" s="757"/>
      <c r="TXR79" s="756"/>
      <c r="TXS79" s="757"/>
      <c r="TXZ79" s="756"/>
      <c r="TYA79" s="757"/>
      <c r="TYH79" s="756"/>
      <c r="TYI79" s="757"/>
      <c r="TYP79" s="756"/>
      <c r="TYQ79" s="757"/>
      <c r="TYX79" s="756"/>
      <c r="TYY79" s="757"/>
      <c r="TZF79" s="756"/>
      <c r="TZG79" s="757"/>
      <c r="TZN79" s="756"/>
      <c r="TZO79" s="757"/>
      <c r="TZV79" s="756"/>
      <c r="TZW79" s="757"/>
      <c r="UAD79" s="756"/>
      <c r="UAE79" s="757"/>
      <c r="UAL79" s="756"/>
      <c r="UAM79" s="757"/>
      <c r="UAT79" s="756"/>
      <c r="UAU79" s="757"/>
      <c r="UBB79" s="756"/>
      <c r="UBC79" s="757"/>
      <c r="UBJ79" s="756"/>
      <c r="UBK79" s="757"/>
      <c r="UBR79" s="756"/>
      <c r="UBS79" s="757"/>
      <c r="UBZ79" s="756"/>
      <c r="UCA79" s="757"/>
      <c r="UCH79" s="756"/>
      <c r="UCI79" s="757"/>
      <c r="UCP79" s="756"/>
      <c r="UCQ79" s="757"/>
      <c r="UCX79" s="756"/>
      <c r="UCY79" s="757"/>
      <c r="UDF79" s="756"/>
      <c r="UDG79" s="757"/>
      <c r="UDN79" s="756"/>
      <c r="UDO79" s="757"/>
      <c r="UDV79" s="756"/>
      <c r="UDW79" s="757"/>
      <c r="UED79" s="756"/>
      <c r="UEE79" s="757"/>
      <c r="UEL79" s="756"/>
      <c r="UEM79" s="757"/>
      <c r="UET79" s="756"/>
      <c r="UEU79" s="757"/>
      <c r="UFB79" s="756"/>
      <c r="UFC79" s="757"/>
      <c r="UFJ79" s="756"/>
      <c r="UFK79" s="757"/>
      <c r="UFR79" s="756"/>
      <c r="UFS79" s="757"/>
      <c r="UFZ79" s="756"/>
      <c r="UGA79" s="757"/>
      <c r="UGH79" s="756"/>
      <c r="UGI79" s="757"/>
      <c r="UGP79" s="756"/>
      <c r="UGQ79" s="757"/>
      <c r="UGX79" s="756"/>
      <c r="UGY79" s="757"/>
      <c r="UHF79" s="756"/>
      <c r="UHG79" s="757"/>
      <c r="UHN79" s="756"/>
      <c r="UHO79" s="757"/>
      <c r="UHV79" s="756"/>
      <c r="UHW79" s="757"/>
      <c r="UID79" s="756"/>
      <c r="UIE79" s="757"/>
      <c r="UIL79" s="756"/>
      <c r="UIM79" s="757"/>
      <c r="UIT79" s="756"/>
      <c r="UIU79" s="757"/>
      <c r="UJB79" s="756"/>
      <c r="UJC79" s="757"/>
      <c r="UJJ79" s="756"/>
      <c r="UJK79" s="757"/>
      <c r="UJR79" s="756"/>
      <c r="UJS79" s="757"/>
      <c r="UJZ79" s="756"/>
      <c r="UKA79" s="757"/>
      <c r="UKH79" s="756"/>
      <c r="UKI79" s="757"/>
      <c r="UKP79" s="756"/>
      <c r="UKQ79" s="757"/>
      <c r="UKX79" s="756"/>
      <c r="UKY79" s="757"/>
      <c r="ULF79" s="756"/>
      <c r="ULG79" s="757"/>
      <c r="ULN79" s="756"/>
      <c r="ULO79" s="757"/>
      <c r="ULV79" s="756"/>
      <c r="ULW79" s="757"/>
      <c r="UMD79" s="756"/>
      <c r="UME79" s="757"/>
      <c r="UML79" s="756"/>
      <c r="UMM79" s="757"/>
      <c r="UMT79" s="756"/>
      <c r="UMU79" s="757"/>
      <c r="UNB79" s="756"/>
      <c r="UNC79" s="757"/>
      <c r="UNJ79" s="756"/>
      <c r="UNK79" s="757"/>
      <c r="UNR79" s="756"/>
      <c r="UNS79" s="757"/>
      <c r="UNZ79" s="756"/>
      <c r="UOA79" s="757"/>
      <c r="UOH79" s="756"/>
      <c r="UOI79" s="757"/>
      <c r="UOP79" s="756"/>
      <c r="UOQ79" s="757"/>
      <c r="UOX79" s="756"/>
      <c r="UOY79" s="757"/>
      <c r="UPF79" s="756"/>
      <c r="UPG79" s="757"/>
      <c r="UPN79" s="756"/>
      <c r="UPO79" s="757"/>
      <c r="UPV79" s="756"/>
      <c r="UPW79" s="757"/>
      <c r="UQD79" s="756"/>
      <c r="UQE79" s="757"/>
      <c r="UQL79" s="756"/>
      <c r="UQM79" s="757"/>
      <c r="UQT79" s="756"/>
      <c r="UQU79" s="757"/>
      <c r="URB79" s="756"/>
      <c r="URC79" s="757"/>
      <c r="URJ79" s="756"/>
      <c r="URK79" s="757"/>
      <c r="URR79" s="756"/>
      <c r="URS79" s="757"/>
      <c r="URZ79" s="756"/>
      <c r="USA79" s="757"/>
      <c r="USH79" s="756"/>
      <c r="USI79" s="757"/>
      <c r="USP79" s="756"/>
      <c r="USQ79" s="757"/>
      <c r="USX79" s="756"/>
      <c r="USY79" s="757"/>
      <c r="UTF79" s="756"/>
      <c r="UTG79" s="757"/>
      <c r="UTN79" s="756"/>
      <c r="UTO79" s="757"/>
      <c r="UTV79" s="756"/>
      <c r="UTW79" s="757"/>
      <c r="UUD79" s="756"/>
      <c r="UUE79" s="757"/>
      <c r="UUL79" s="756"/>
      <c r="UUM79" s="757"/>
      <c r="UUT79" s="756"/>
      <c r="UUU79" s="757"/>
      <c r="UVB79" s="756"/>
      <c r="UVC79" s="757"/>
      <c r="UVJ79" s="756"/>
      <c r="UVK79" s="757"/>
      <c r="UVR79" s="756"/>
      <c r="UVS79" s="757"/>
      <c r="UVZ79" s="756"/>
      <c r="UWA79" s="757"/>
      <c r="UWH79" s="756"/>
      <c r="UWI79" s="757"/>
      <c r="UWP79" s="756"/>
      <c r="UWQ79" s="757"/>
      <c r="UWX79" s="756"/>
      <c r="UWY79" s="757"/>
      <c r="UXF79" s="756"/>
      <c r="UXG79" s="757"/>
      <c r="UXN79" s="756"/>
      <c r="UXO79" s="757"/>
      <c r="UXV79" s="756"/>
      <c r="UXW79" s="757"/>
      <c r="UYD79" s="756"/>
      <c r="UYE79" s="757"/>
      <c r="UYL79" s="756"/>
      <c r="UYM79" s="757"/>
      <c r="UYT79" s="756"/>
      <c r="UYU79" s="757"/>
      <c r="UZB79" s="756"/>
      <c r="UZC79" s="757"/>
      <c r="UZJ79" s="756"/>
      <c r="UZK79" s="757"/>
      <c r="UZR79" s="756"/>
      <c r="UZS79" s="757"/>
      <c r="UZZ79" s="756"/>
      <c r="VAA79" s="757"/>
      <c r="VAH79" s="756"/>
      <c r="VAI79" s="757"/>
      <c r="VAP79" s="756"/>
      <c r="VAQ79" s="757"/>
      <c r="VAX79" s="756"/>
      <c r="VAY79" s="757"/>
      <c r="VBF79" s="756"/>
      <c r="VBG79" s="757"/>
      <c r="VBN79" s="756"/>
      <c r="VBO79" s="757"/>
      <c r="VBV79" s="756"/>
      <c r="VBW79" s="757"/>
      <c r="VCD79" s="756"/>
      <c r="VCE79" s="757"/>
      <c r="VCL79" s="756"/>
      <c r="VCM79" s="757"/>
      <c r="VCT79" s="756"/>
      <c r="VCU79" s="757"/>
      <c r="VDB79" s="756"/>
      <c r="VDC79" s="757"/>
      <c r="VDJ79" s="756"/>
      <c r="VDK79" s="757"/>
      <c r="VDR79" s="756"/>
      <c r="VDS79" s="757"/>
      <c r="VDZ79" s="756"/>
      <c r="VEA79" s="757"/>
      <c r="VEH79" s="756"/>
      <c r="VEI79" s="757"/>
      <c r="VEP79" s="756"/>
      <c r="VEQ79" s="757"/>
      <c r="VEX79" s="756"/>
      <c r="VEY79" s="757"/>
      <c r="VFF79" s="756"/>
      <c r="VFG79" s="757"/>
      <c r="VFN79" s="756"/>
      <c r="VFO79" s="757"/>
      <c r="VFV79" s="756"/>
      <c r="VFW79" s="757"/>
      <c r="VGD79" s="756"/>
      <c r="VGE79" s="757"/>
      <c r="VGL79" s="756"/>
      <c r="VGM79" s="757"/>
      <c r="VGT79" s="756"/>
      <c r="VGU79" s="757"/>
      <c r="VHB79" s="756"/>
      <c r="VHC79" s="757"/>
      <c r="VHJ79" s="756"/>
      <c r="VHK79" s="757"/>
      <c r="VHR79" s="756"/>
      <c r="VHS79" s="757"/>
      <c r="VHZ79" s="756"/>
      <c r="VIA79" s="757"/>
      <c r="VIH79" s="756"/>
      <c r="VII79" s="757"/>
      <c r="VIP79" s="756"/>
      <c r="VIQ79" s="757"/>
      <c r="VIX79" s="756"/>
      <c r="VIY79" s="757"/>
      <c r="VJF79" s="756"/>
      <c r="VJG79" s="757"/>
      <c r="VJN79" s="756"/>
      <c r="VJO79" s="757"/>
      <c r="VJV79" s="756"/>
      <c r="VJW79" s="757"/>
      <c r="VKD79" s="756"/>
      <c r="VKE79" s="757"/>
      <c r="VKL79" s="756"/>
      <c r="VKM79" s="757"/>
      <c r="VKT79" s="756"/>
      <c r="VKU79" s="757"/>
      <c r="VLB79" s="756"/>
      <c r="VLC79" s="757"/>
      <c r="VLJ79" s="756"/>
      <c r="VLK79" s="757"/>
      <c r="VLR79" s="756"/>
      <c r="VLS79" s="757"/>
      <c r="VLZ79" s="756"/>
      <c r="VMA79" s="757"/>
      <c r="VMH79" s="756"/>
      <c r="VMI79" s="757"/>
      <c r="VMP79" s="756"/>
      <c r="VMQ79" s="757"/>
      <c r="VMX79" s="756"/>
      <c r="VMY79" s="757"/>
      <c r="VNF79" s="756"/>
      <c r="VNG79" s="757"/>
      <c r="VNN79" s="756"/>
      <c r="VNO79" s="757"/>
      <c r="VNV79" s="756"/>
      <c r="VNW79" s="757"/>
      <c r="VOD79" s="756"/>
      <c r="VOE79" s="757"/>
      <c r="VOL79" s="756"/>
      <c r="VOM79" s="757"/>
      <c r="VOT79" s="756"/>
      <c r="VOU79" s="757"/>
      <c r="VPB79" s="756"/>
      <c r="VPC79" s="757"/>
      <c r="VPJ79" s="756"/>
      <c r="VPK79" s="757"/>
      <c r="VPR79" s="756"/>
      <c r="VPS79" s="757"/>
      <c r="VPZ79" s="756"/>
      <c r="VQA79" s="757"/>
      <c r="VQH79" s="756"/>
      <c r="VQI79" s="757"/>
      <c r="VQP79" s="756"/>
      <c r="VQQ79" s="757"/>
      <c r="VQX79" s="756"/>
      <c r="VQY79" s="757"/>
      <c r="VRF79" s="756"/>
      <c r="VRG79" s="757"/>
      <c r="VRN79" s="756"/>
      <c r="VRO79" s="757"/>
      <c r="VRV79" s="756"/>
      <c r="VRW79" s="757"/>
      <c r="VSD79" s="756"/>
      <c r="VSE79" s="757"/>
      <c r="VSL79" s="756"/>
      <c r="VSM79" s="757"/>
      <c r="VST79" s="756"/>
      <c r="VSU79" s="757"/>
      <c r="VTB79" s="756"/>
      <c r="VTC79" s="757"/>
      <c r="VTJ79" s="756"/>
      <c r="VTK79" s="757"/>
      <c r="VTR79" s="756"/>
      <c r="VTS79" s="757"/>
      <c r="VTZ79" s="756"/>
      <c r="VUA79" s="757"/>
      <c r="VUH79" s="756"/>
      <c r="VUI79" s="757"/>
      <c r="VUP79" s="756"/>
      <c r="VUQ79" s="757"/>
      <c r="VUX79" s="756"/>
      <c r="VUY79" s="757"/>
      <c r="VVF79" s="756"/>
      <c r="VVG79" s="757"/>
      <c r="VVN79" s="756"/>
      <c r="VVO79" s="757"/>
      <c r="VVV79" s="756"/>
      <c r="VVW79" s="757"/>
      <c r="VWD79" s="756"/>
      <c r="VWE79" s="757"/>
      <c r="VWL79" s="756"/>
      <c r="VWM79" s="757"/>
      <c r="VWT79" s="756"/>
      <c r="VWU79" s="757"/>
      <c r="VXB79" s="756"/>
      <c r="VXC79" s="757"/>
      <c r="VXJ79" s="756"/>
      <c r="VXK79" s="757"/>
      <c r="VXR79" s="756"/>
      <c r="VXS79" s="757"/>
      <c r="VXZ79" s="756"/>
      <c r="VYA79" s="757"/>
      <c r="VYH79" s="756"/>
      <c r="VYI79" s="757"/>
      <c r="VYP79" s="756"/>
      <c r="VYQ79" s="757"/>
      <c r="VYX79" s="756"/>
      <c r="VYY79" s="757"/>
      <c r="VZF79" s="756"/>
      <c r="VZG79" s="757"/>
      <c r="VZN79" s="756"/>
      <c r="VZO79" s="757"/>
      <c r="VZV79" s="756"/>
      <c r="VZW79" s="757"/>
      <c r="WAD79" s="756"/>
      <c r="WAE79" s="757"/>
      <c r="WAL79" s="756"/>
      <c r="WAM79" s="757"/>
      <c r="WAT79" s="756"/>
      <c r="WAU79" s="757"/>
      <c r="WBB79" s="756"/>
      <c r="WBC79" s="757"/>
      <c r="WBJ79" s="756"/>
      <c r="WBK79" s="757"/>
      <c r="WBR79" s="756"/>
      <c r="WBS79" s="757"/>
      <c r="WBZ79" s="756"/>
      <c r="WCA79" s="757"/>
      <c r="WCH79" s="756"/>
      <c r="WCI79" s="757"/>
      <c r="WCP79" s="756"/>
      <c r="WCQ79" s="757"/>
      <c r="WCX79" s="756"/>
      <c r="WCY79" s="757"/>
      <c r="WDF79" s="756"/>
      <c r="WDG79" s="757"/>
      <c r="WDN79" s="756"/>
      <c r="WDO79" s="757"/>
      <c r="WDV79" s="756"/>
      <c r="WDW79" s="757"/>
      <c r="WED79" s="756"/>
      <c r="WEE79" s="757"/>
      <c r="WEL79" s="756"/>
      <c r="WEM79" s="757"/>
      <c r="WET79" s="756"/>
      <c r="WEU79" s="757"/>
      <c r="WFB79" s="756"/>
      <c r="WFC79" s="757"/>
      <c r="WFJ79" s="756"/>
      <c r="WFK79" s="757"/>
      <c r="WFR79" s="756"/>
      <c r="WFS79" s="757"/>
      <c r="WFZ79" s="756"/>
      <c r="WGA79" s="757"/>
      <c r="WGH79" s="756"/>
      <c r="WGI79" s="757"/>
      <c r="WGP79" s="756"/>
      <c r="WGQ79" s="757"/>
      <c r="WGX79" s="756"/>
      <c r="WGY79" s="757"/>
      <c r="WHF79" s="756"/>
      <c r="WHG79" s="757"/>
      <c r="WHN79" s="756"/>
      <c r="WHO79" s="757"/>
      <c r="WHV79" s="756"/>
      <c r="WHW79" s="757"/>
      <c r="WID79" s="756"/>
      <c r="WIE79" s="757"/>
      <c r="WIL79" s="756"/>
      <c r="WIM79" s="757"/>
      <c r="WIT79" s="756"/>
      <c r="WIU79" s="757"/>
      <c r="WJB79" s="756"/>
      <c r="WJC79" s="757"/>
      <c r="WJJ79" s="756"/>
      <c r="WJK79" s="757"/>
      <c r="WJR79" s="756"/>
      <c r="WJS79" s="757"/>
      <c r="WJZ79" s="756"/>
      <c r="WKA79" s="757"/>
      <c r="WKH79" s="756"/>
      <c r="WKI79" s="757"/>
      <c r="WKP79" s="756"/>
      <c r="WKQ79" s="757"/>
      <c r="WKX79" s="756"/>
      <c r="WKY79" s="757"/>
      <c r="WLF79" s="756"/>
      <c r="WLG79" s="757"/>
      <c r="WLN79" s="756"/>
      <c r="WLO79" s="757"/>
      <c r="WLV79" s="756"/>
      <c r="WLW79" s="757"/>
      <c r="WMD79" s="756"/>
      <c r="WME79" s="757"/>
      <c r="WML79" s="756"/>
      <c r="WMM79" s="757"/>
      <c r="WMT79" s="756"/>
      <c r="WMU79" s="757"/>
      <c r="WNB79" s="756"/>
      <c r="WNC79" s="757"/>
      <c r="WNJ79" s="756"/>
      <c r="WNK79" s="757"/>
      <c r="WNR79" s="756"/>
      <c r="WNS79" s="757"/>
      <c r="WNZ79" s="756"/>
      <c r="WOA79" s="757"/>
      <c r="WOH79" s="756"/>
      <c r="WOI79" s="757"/>
      <c r="WOP79" s="756"/>
      <c r="WOQ79" s="757"/>
      <c r="WOX79" s="756"/>
      <c r="WOY79" s="757"/>
      <c r="WPF79" s="756"/>
      <c r="WPG79" s="757"/>
      <c r="WPN79" s="756"/>
      <c r="WPO79" s="757"/>
      <c r="WPV79" s="756"/>
      <c r="WPW79" s="757"/>
      <c r="WQD79" s="756"/>
      <c r="WQE79" s="757"/>
      <c r="WQL79" s="756"/>
      <c r="WQM79" s="757"/>
      <c r="WQT79" s="756"/>
      <c r="WQU79" s="757"/>
      <c r="WRB79" s="756"/>
      <c r="WRC79" s="757"/>
      <c r="WRJ79" s="756"/>
      <c r="WRK79" s="757"/>
      <c r="WRR79" s="756"/>
      <c r="WRS79" s="757"/>
      <c r="WRZ79" s="756"/>
      <c r="WSA79" s="757"/>
      <c r="WSH79" s="756"/>
      <c r="WSI79" s="757"/>
      <c r="WSP79" s="756"/>
      <c r="WSQ79" s="757"/>
      <c r="WSX79" s="756"/>
      <c r="WSY79" s="757"/>
      <c r="WTF79" s="756"/>
      <c r="WTG79" s="757"/>
      <c r="WTN79" s="756"/>
      <c r="WTO79" s="757"/>
      <c r="WTV79" s="756"/>
      <c r="WTW79" s="757"/>
      <c r="WUD79" s="756"/>
      <c r="WUE79" s="757"/>
      <c r="WUL79" s="756"/>
      <c r="WUM79" s="757"/>
      <c r="WUT79" s="756"/>
      <c r="WUU79" s="757"/>
      <c r="WVB79" s="756"/>
      <c r="WVC79" s="757"/>
      <c r="WVJ79" s="756"/>
      <c r="WVK79" s="757"/>
      <c r="WVR79" s="756"/>
      <c r="WVS79" s="757"/>
      <c r="WVZ79" s="756"/>
      <c r="WWA79" s="757"/>
      <c r="WWH79" s="756"/>
      <c r="WWI79" s="757"/>
      <c r="WWP79" s="756"/>
      <c r="WWQ79" s="757"/>
      <c r="WWX79" s="756"/>
      <c r="WWY79" s="757"/>
      <c r="WXF79" s="756"/>
      <c r="WXG79" s="757"/>
      <c r="WXN79" s="756"/>
      <c r="WXO79" s="757"/>
      <c r="WXV79" s="756"/>
      <c r="WXW79" s="757"/>
      <c r="WYD79" s="756"/>
      <c r="WYE79" s="757"/>
      <c r="WYL79" s="756"/>
      <c r="WYM79" s="757"/>
      <c r="WYT79" s="756"/>
      <c r="WYU79" s="757"/>
      <c r="WZB79" s="756"/>
      <c r="WZC79" s="757"/>
      <c r="WZJ79" s="756"/>
      <c r="WZK79" s="757"/>
      <c r="WZR79" s="756"/>
      <c r="WZS79" s="757"/>
      <c r="WZZ79" s="756"/>
      <c r="XAA79" s="757"/>
      <c r="XAH79" s="756"/>
      <c r="XAI79" s="757"/>
      <c r="XAP79" s="756"/>
      <c r="XAQ79" s="757"/>
      <c r="XAX79" s="756"/>
      <c r="XAY79" s="757"/>
      <c r="XBF79" s="756"/>
      <c r="XBG79" s="757"/>
      <c r="XBN79" s="756"/>
      <c r="XBO79" s="757"/>
      <c r="XBV79" s="756"/>
      <c r="XBW79" s="757"/>
      <c r="XCD79" s="756"/>
      <c r="XCE79" s="757"/>
      <c r="XCL79" s="756"/>
      <c r="XCM79" s="757"/>
      <c r="XCT79" s="756"/>
      <c r="XCU79" s="757"/>
      <c r="XDB79" s="756"/>
      <c r="XDC79" s="757"/>
      <c r="XDJ79" s="756"/>
      <c r="XDK79" s="757"/>
      <c r="XDR79" s="756"/>
      <c r="XDS79" s="757"/>
      <c r="XDZ79" s="756"/>
      <c r="XEA79" s="757"/>
      <c r="XEH79" s="756"/>
      <c r="XEI79" s="757"/>
      <c r="XEP79" s="756"/>
      <c r="XEQ79" s="757"/>
      <c r="XEX79" s="756"/>
      <c r="XEY79" s="757"/>
    </row>
    <row r="80" spans="1:16384" s="755" customFormat="1" ht="20.100000000000001" customHeight="1">
      <c r="B80" s="972"/>
      <c r="C80" s="971"/>
      <c r="D80" s="971"/>
      <c r="E80" s="971"/>
      <c r="F80" s="971"/>
      <c r="G80" s="971"/>
      <c r="H80" s="971"/>
      <c r="I80" s="971"/>
      <c r="J80" s="971"/>
      <c r="K80" s="971"/>
      <c r="R80" s="758" t="s">
        <v>764</v>
      </c>
      <c r="S80" s="757" t="s">
        <v>15908</v>
      </c>
      <c r="Z80" s="758" t="s">
        <v>764</v>
      </c>
      <c r="AA80" s="757" t="s">
        <v>15908</v>
      </c>
      <c r="AH80" s="758" t="s">
        <v>764</v>
      </c>
      <c r="AI80" s="757" t="s">
        <v>15908</v>
      </c>
      <c r="AP80" s="758" t="s">
        <v>764</v>
      </c>
      <c r="AQ80" s="757" t="s">
        <v>15908</v>
      </c>
      <c r="AX80" s="758" t="s">
        <v>764</v>
      </c>
      <c r="AY80" s="757" t="s">
        <v>15908</v>
      </c>
      <c r="BF80" s="758" t="s">
        <v>764</v>
      </c>
      <c r="BG80" s="757" t="s">
        <v>15908</v>
      </c>
      <c r="BN80" s="758" t="s">
        <v>764</v>
      </c>
      <c r="BO80" s="757" t="s">
        <v>15908</v>
      </c>
      <c r="BV80" s="758" t="s">
        <v>764</v>
      </c>
      <c r="BW80" s="757" t="s">
        <v>15908</v>
      </c>
      <c r="CD80" s="758" t="s">
        <v>764</v>
      </c>
      <c r="CE80" s="757" t="s">
        <v>15908</v>
      </c>
      <c r="CL80" s="758" t="s">
        <v>764</v>
      </c>
      <c r="CM80" s="757" t="s">
        <v>15908</v>
      </c>
      <c r="CT80" s="758" t="s">
        <v>764</v>
      </c>
      <c r="CU80" s="757" t="s">
        <v>15908</v>
      </c>
      <c r="DB80" s="758" t="s">
        <v>764</v>
      </c>
      <c r="DC80" s="757" t="s">
        <v>15908</v>
      </c>
      <c r="DJ80" s="758" t="s">
        <v>764</v>
      </c>
      <c r="DK80" s="757" t="s">
        <v>15908</v>
      </c>
      <c r="DR80" s="758" t="s">
        <v>764</v>
      </c>
      <c r="DS80" s="757" t="s">
        <v>15908</v>
      </c>
      <c r="DZ80" s="758" t="s">
        <v>764</v>
      </c>
      <c r="EA80" s="757" t="s">
        <v>15908</v>
      </c>
      <c r="EH80" s="758" t="s">
        <v>764</v>
      </c>
      <c r="EI80" s="757" t="s">
        <v>15908</v>
      </c>
      <c r="EP80" s="758" t="s">
        <v>764</v>
      </c>
      <c r="EQ80" s="757" t="s">
        <v>15908</v>
      </c>
      <c r="EX80" s="758" t="s">
        <v>764</v>
      </c>
      <c r="EY80" s="757" t="s">
        <v>15908</v>
      </c>
      <c r="FF80" s="758" t="s">
        <v>764</v>
      </c>
      <c r="FG80" s="757" t="s">
        <v>15908</v>
      </c>
      <c r="FN80" s="758" t="s">
        <v>764</v>
      </c>
      <c r="FO80" s="757" t="s">
        <v>15908</v>
      </c>
      <c r="FV80" s="758" t="s">
        <v>764</v>
      </c>
      <c r="FW80" s="757" t="s">
        <v>15908</v>
      </c>
      <c r="GD80" s="758" t="s">
        <v>764</v>
      </c>
      <c r="GE80" s="757" t="s">
        <v>15908</v>
      </c>
      <c r="GL80" s="758" t="s">
        <v>764</v>
      </c>
      <c r="GM80" s="757" t="s">
        <v>15908</v>
      </c>
      <c r="GT80" s="758" t="s">
        <v>764</v>
      </c>
      <c r="GU80" s="757" t="s">
        <v>15908</v>
      </c>
      <c r="HB80" s="758" t="s">
        <v>764</v>
      </c>
      <c r="HC80" s="757" t="s">
        <v>15908</v>
      </c>
      <c r="HJ80" s="758" t="s">
        <v>764</v>
      </c>
      <c r="HK80" s="757" t="s">
        <v>15908</v>
      </c>
      <c r="HR80" s="758" t="s">
        <v>764</v>
      </c>
      <c r="HS80" s="757" t="s">
        <v>15908</v>
      </c>
      <c r="HZ80" s="758" t="s">
        <v>764</v>
      </c>
      <c r="IA80" s="757" t="s">
        <v>15908</v>
      </c>
      <c r="IH80" s="758" t="s">
        <v>764</v>
      </c>
      <c r="II80" s="757" t="s">
        <v>15908</v>
      </c>
      <c r="IP80" s="758" t="s">
        <v>764</v>
      </c>
      <c r="IQ80" s="757" t="s">
        <v>15908</v>
      </c>
      <c r="IX80" s="758" t="s">
        <v>764</v>
      </c>
      <c r="IY80" s="757" t="s">
        <v>15908</v>
      </c>
      <c r="JF80" s="758" t="s">
        <v>764</v>
      </c>
      <c r="JG80" s="757" t="s">
        <v>15908</v>
      </c>
      <c r="JN80" s="758" t="s">
        <v>764</v>
      </c>
      <c r="JO80" s="757" t="s">
        <v>15908</v>
      </c>
      <c r="JV80" s="758" t="s">
        <v>764</v>
      </c>
      <c r="JW80" s="757" t="s">
        <v>15908</v>
      </c>
      <c r="KD80" s="758" t="s">
        <v>764</v>
      </c>
      <c r="KE80" s="757" t="s">
        <v>15908</v>
      </c>
      <c r="KL80" s="758" t="s">
        <v>764</v>
      </c>
      <c r="KM80" s="757" t="s">
        <v>15908</v>
      </c>
      <c r="KT80" s="758" t="s">
        <v>764</v>
      </c>
      <c r="KU80" s="757" t="s">
        <v>15908</v>
      </c>
      <c r="LB80" s="758" t="s">
        <v>764</v>
      </c>
      <c r="LC80" s="757" t="s">
        <v>15908</v>
      </c>
      <c r="LJ80" s="758" t="s">
        <v>764</v>
      </c>
      <c r="LK80" s="757" t="s">
        <v>15908</v>
      </c>
      <c r="LR80" s="758" t="s">
        <v>764</v>
      </c>
      <c r="LS80" s="757" t="s">
        <v>15908</v>
      </c>
      <c r="LZ80" s="758" t="s">
        <v>764</v>
      </c>
      <c r="MA80" s="757" t="s">
        <v>15908</v>
      </c>
      <c r="MH80" s="758" t="s">
        <v>764</v>
      </c>
      <c r="MI80" s="757" t="s">
        <v>15908</v>
      </c>
      <c r="MP80" s="758" t="s">
        <v>764</v>
      </c>
      <c r="MQ80" s="757" t="s">
        <v>15908</v>
      </c>
      <c r="MX80" s="758" t="s">
        <v>764</v>
      </c>
      <c r="MY80" s="757" t="s">
        <v>15908</v>
      </c>
      <c r="NF80" s="758" t="s">
        <v>764</v>
      </c>
      <c r="NG80" s="757" t="s">
        <v>15908</v>
      </c>
      <c r="NN80" s="758" t="s">
        <v>764</v>
      </c>
      <c r="NO80" s="757" t="s">
        <v>15908</v>
      </c>
      <c r="NV80" s="758" t="s">
        <v>764</v>
      </c>
      <c r="NW80" s="757" t="s">
        <v>15908</v>
      </c>
      <c r="OD80" s="758" t="s">
        <v>764</v>
      </c>
      <c r="OE80" s="757" t="s">
        <v>15908</v>
      </c>
      <c r="OL80" s="758" t="s">
        <v>764</v>
      </c>
      <c r="OM80" s="757" t="s">
        <v>15908</v>
      </c>
      <c r="OT80" s="758" t="s">
        <v>764</v>
      </c>
      <c r="OU80" s="757" t="s">
        <v>15908</v>
      </c>
      <c r="PB80" s="758" t="s">
        <v>764</v>
      </c>
      <c r="PC80" s="757" t="s">
        <v>15908</v>
      </c>
      <c r="PJ80" s="758" t="s">
        <v>764</v>
      </c>
      <c r="PK80" s="757" t="s">
        <v>15908</v>
      </c>
      <c r="PR80" s="758" t="s">
        <v>764</v>
      </c>
      <c r="PS80" s="757" t="s">
        <v>15908</v>
      </c>
      <c r="PZ80" s="758" t="s">
        <v>764</v>
      </c>
      <c r="QA80" s="757" t="s">
        <v>15908</v>
      </c>
      <c r="QH80" s="758" t="s">
        <v>764</v>
      </c>
      <c r="QI80" s="757" t="s">
        <v>15908</v>
      </c>
      <c r="QP80" s="758" t="s">
        <v>764</v>
      </c>
      <c r="QQ80" s="757" t="s">
        <v>15908</v>
      </c>
      <c r="QX80" s="758" t="s">
        <v>764</v>
      </c>
      <c r="QY80" s="757" t="s">
        <v>15908</v>
      </c>
      <c r="RF80" s="758" t="s">
        <v>764</v>
      </c>
      <c r="RG80" s="757" t="s">
        <v>15908</v>
      </c>
      <c r="RN80" s="758" t="s">
        <v>764</v>
      </c>
      <c r="RO80" s="757" t="s">
        <v>15908</v>
      </c>
      <c r="RV80" s="758" t="s">
        <v>764</v>
      </c>
      <c r="RW80" s="757" t="s">
        <v>15908</v>
      </c>
      <c r="SD80" s="758" t="s">
        <v>764</v>
      </c>
      <c r="SE80" s="757" t="s">
        <v>15908</v>
      </c>
      <c r="SL80" s="758" t="s">
        <v>764</v>
      </c>
      <c r="SM80" s="757" t="s">
        <v>15908</v>
      </c>
      <c r="ST80" s="758" t="s">
        <v>764</v>
      </c>
      <c r="SU80" s="757" t="s">
        <v>15908</v>
      </c>
      <c r="TB80" s="758" t="s">
        <v>764</v>
      </c>
      <c r="TC80" s="757" t="s">
        <v>15908</v>
      </c>
      <c r="TJ80" s="758" t="s">
        <v>764</v>
      </c>
      <c r="TK80" s="757" t="s">
        <v>15908</v>
      </c>
      <c r="TR80" s="758" t="s">
        <v>764</v>
      </c>
      <c r="TS80" s="757" t="s">
        <v>15908</v>
      </c>
      <c r="TZ80" s="758" t="s">
        <v>764</v>
      </c>
      <c r="UA80" s="757" t="s">
        <v>15908</v>
      </c>
      <c r="UH80" s="758" t="s">
        <v>764</v>
      </c>
      <c r="UI80" s="757" t="s">
        <v>15908</v>
      </c>
      <c r="UP80" s="758" t="s">
        <v>764</v>
      </c>
      <c r="UQ80" s="757" t="s">
        <v>15908</v>
      </c>
      <c r="UX80" s="758" t="s">
        <v>764</v>
      </c>
      <c r="UY80" s="757" t="s">
        <v>15908</v>
      </c>
      <c r="VF80" s="758" t="s">
        <v>764</v>
      </c>
      <c r="VG80" s="757" t="s">
        <v>15908</v>
      </c>
      <c r="VN80" s="758" t="s">
        <v>764</v>
      </c>
      <c r="VO80" s="757" t="s">
        <v>15908</v>
      </c>
      <c r="VV80" s="758" t="s">
        <v>764</v>
      </c>
      <c r="VW80" s="757" t="s">
        <v>15908</v>
      </c>
      <c r="WD80" s="758" t="s">
        <v>764</v>
      </c>
      <c r="WE80" s="757" t="s">
        <v>15908</v>
      </c>
      <c r="WL80" s="758" t="s">
        <v>764</v>
      </c>
      <c r="WM80" s="757" t="s">
        <v>15908</v>
      </c>
      <c r="WT80" s="758" t="s">
        <v>764</v>
      </c>
      <c r="WU80" s="757" t="s">
        <v>15908</v>
      </c>
      <c r="XB80" s="758" t="s">
        <v>764</v>
      </c>
      <c r="XC80" s="757" t="s">
        <v>15908</v>
      </c>
      <c r="XJ80" s="758" t="s">
        <v>764</v>
      </c>
      <c r="XK80" s="757" t="s">
        <v>15908</v>
      </c>
      <c r="XR80" s="758" t="s">
        <v>764</v>
      </c>
      <c r="XS80" s="757" t="s">
        <v>15908</v>
      </c>
      <c r="XZ80" s="758" t="s">
        <v>764</v>
      </c>
      <c r="YA80" s="757" t="s">
        <v>15908</v>
      </c>
      <c r="YH80" s="758" t="s">
        <v>764</v>
      </c>
      <c r="YI80" s="757" t="s">
        <v>15908</v>
      </c>
      <c r="YP80" s="758" t="s">
        <v>764</v>
      </c>
      <c r="YQ80" s="757" t="s">
        <v>15908</v>
      </c>
      <c r="YX80" s="758" t="s">
        <v>764</v>
      </c>
      <c r="YY80" s="757" t="s">
        <v>15908</v>
      </c>
      <c r="ZF80" s="758" t="s">
        <v>764</v>
      </c>
      <c r="ZG80" s="757" t="s">
        <v>15908</v>
      </c>
      <c r="ZN80" s="758" t="s">
        <v>764</v>
      </c>
      <c r="ZO80" s="757" t="s">
        <v>15908</v>
      </c>
      <c r="ZV80" s="758" t="s">
        <v>764</v>
      </c>
      <c r="ZW80" s="757" t="s">
        <v>15908</v>
      </c>
      <c r="AAD80" s="758" t="s">
        <v>764</v>
      </c>
      <c r="AAE80" s="757" t="s">
        <v>15908</v>
      </c>
      <c r="AAL80" s="758" t="s">
        <v>764</v>
      </c>
      <c r="AAM80" s="757" t="s">
        <v>15908</v>
      </c>
      <c r="AAT80" s="758" t="s">
        <v>764</v>
      </c>
      <c r="AAU80" s="757" t="s">
        <v>15908</v>
      </c>
      <c r="ABB80" s="758" t="s">
        <v>764</v>
      </c>
      <c r="ABC80" s="757" t="s">
        <v>15908</v>
      </c>
      <c r="ABJ80" s="758" t="s">
        <v>764</v>
      </c>
      <c r="ABK80" s="757" t="s">
        <v>15908</v>
      </c>
      <c r="ABR80" s="758" t="s">
        <v>764</v>
      </c>
      <c r="ABS80" s="757" t="s">
        <v>15908</v>
      </c>
      <c r="ABZ80" s="758" t="s">
        <v>764</v>
      </c>
      <c r="ACA80" s="757" t="s">
        <v>15908</v>
      </c>
      <c r="ACH80" s="758" t="s">
        <v>764</v>
      </c>
      <c r="ACI80" s="757" t="s">
        <v>15908</v>
      </c>
      <c r="ACP80" s="758" t="s">
        <v>764</v>
      </c>
      <c r="ACQ80" s="757" t="s">
        <v>15908</v>
      </c>
      <c r="ACX80" s="758" t="s">
        <v>764</v>
      </c>
      <c r="ACY80" s="757" t="s">
        <v>15908</v>
      </c>
      <c r="ADF80" s="758" t="s">
        <v>764</v>
      </c>
      <c r="ADG80" s="757" t="s">
        <v>15908</v>
      </c>
      <c r="ADN80" s="758" t="s">
        <v>764</v>
      </c>
      <c r="ADO80" s="757" t="s">
        <v>15908</v>
      </c>
      <c r="ADV80" s="758" t="s">
        <v>764</v>
      </c>
      <c r="ADW80" s="757" t="s">
        <v>15908</v>
      </c>
      <c r="AED80" s="758" t="s">
        <v>764</v>
      </c>
      <c r="AEE80" s="757" t="s">
        <v>15908</v>
      </c>
      <c r="AEL80" s="758" t="s">
        <v>764</v>
      </c>
      <c r="AEM80" s="757" t="s">
        <v>15908</v>
      </c>
      <c r="AET80" s="758" t="s">
        <v>764</v>
      </c>
      <c r="AEU80" s="757" t="s">
        <v>15908</v>
      </c>
      <c r="AFB80" s="758" t="s">
        <v>764</v>
      </c>
      <c r="AFC80" s="757" t="s">
        <v>15908</v>
      </c>
      <c r="AFJ80" s="758" t="s">
        <v>764</v>
      </c>
      <c r="AFK80" s="757" t="s">
        <v>15908</v>
      </c>
      <c r="AFR80" s="758" t="s">
        <v>764</v>
      </c>
      <c r="AFS80" s="757" t="s">
        <v>15908</v>
      </c>
      <c r="AFZ80" s="758" t="s">
        <v>764</v>
      </c>
      <c r="AGA80" s="757" t="s">
        <v>15908</v>
      </c>
      <c r="AGH80" s="758" t="s">
        <v>764</v>
      </c>
      <c r="AGI80" s="757" t="s">
        <v>15908</v>
      </c>
      <c r="AGP80" s="758" t="s">
        <v>764</v>
      </c>
      <c r="AGQ80" s="757" t="s">
        <v>15908</v>
      </c>
      <c r="AGX80" s="758" t="s">
        <v>764</v>
      </c>
      <c r="AGY80" s="757" t="s">
        <v>15908</v>
      </c>
      <c r="AHF80" s="758" t="s">
        <v>764</v>
      </c>
      <c r="AHG80" s="757" t="s">
        <v>15908</v>
      </c>
      <c r="AHN80" s="758" t="s">
        <v>764</v>
      </c>
      <c r="AHO80" s="757" t="s">
        <v>15908</v>
      </c>
      <c r="AHV80" s="758" t="s">
        <v>764</v>
      </c>
      <c r="AHW80" s="757" t="s">
        <v>15908</v>
      </c>
      <c r="AID80" s="758" t="s">
        <v>764</v>
      </c>
      <c r="AIE80" s="757" t="s">
        <v>15908</v>
      </c>
      <c r="AIL80" s="758" t="s">
        <v>764</v>
      </c>
      <c r="AIM80" s="757" t="s">
        <v>15908</v>
      </c>
      <c r="AIT80" s="758" t="s">
        <v>764</v>
      </c>
      <c r="AIU80" s="757" t="s">
        <v>15908</v>
      </c>
      <c r="AJB80" s="758" t="s">
        <v>764</v>
      </c>
      <c r="AJC80" s="757" t="s">
        <v>15908</v>
      </c>
      <c r="AJJ80" s="758" t="s">
        <v>764</v>
      </c>
      <c r="AJK80" s="757" t="s">
        <v>15908</v>
      </c>
      <c r="AJR80" s="758" t="s">
        <v>764</v>
      </c>
      <c r="AJS80" s="757" t="s">
        <v>15908</v>
      </c>
      <c r="AJZ80" s="758" t="s">
        <v>764</v>
      </c>
      <c r="AKA80" s="757" t="s">
        <v>15908</v>
      </c>
      <c r="AKH80" s="758" t="s">
        <v>764</v>
      </c>
      <c r="AKI80" s="757" t="s">
        <v>15908</v>
      </c>
      <c r="AKP80" s="758" t="s">
        <v>764</v>
      </c>
      <c r="AKQ80" s="757" t="s">
        <v>15908</v>
      </c>
      <c r="AKX80" s="758" t="s">
        <v>764</v>
      </c>
      <c r="AKY80" s="757" t="s">
        <v>15908</v>
      </c>
      <c r="ALF80" s="758" t="s">
        <v>764</v>
      </c>
      <c r="ALG80" s="757" t="s">
        <v>15908</v>
      </c>
      <c r="ALN80" s="758" t="s">
        <v>764</v>
      </c>
      <c r="ALO80" s="757" t="s">
        <v>15908</v>
      </c>
      <c r="ALV80" s="758" t="s">
        <v>764</v>
      </c>
      <c r="ALW80" s="757" t="s">
        <v>15908</v>
      </c>
      <c r="AMD80" s="758" t="s">
        <v>764</v>
      </c>
      <c r="AME80" s="757" t="s">
        <v>15908</v>
      </c>
      <c r="AML80" s="758" t="s">
        <v>764</v>
      </c>
      <c r="AMM80" s="757" t="s">
        <v>15908</v>
      </c>
      <c r="AMT80" s="758" t="s">
        <v>764</v>
      </c>
      <c r="AMU80" s="757" t="s">
        <v>15908</v>
      </c>
      <c r="ANB80" s="758" t="s">
        <v>764</v>
      </c>
      <c r="ANC80" s="757" t="s">
        <v>15908</v>
      </c>
      <c r="ANJ80" s="758" t="s">
        <v>764</v>
      </c>
      <c r="ANK80" s="757" t="s">
        <v>15908</v>
      </c>
      <c r="ANR80" s="758" t="s">
        <v>764</v>
      </c>
      <c r="ANS80" s="757" t="s">
        <v>15908</v>
      </c>
      <c r="ANZ80" s="758" t="s">
        <v>764</v>
      </c>
      <c r="AOA80" s="757" t="s">
        <v>15908</v>
      </c>
      <c r="AOH80" s="758" t="s">
        <v>764</v>
      </c>
      <c r="AOI80" s="757" t="s">
        <v>15908</v>
      </c>
      <c r="AOP80" s="758" t="s">
        <v>764</v>
      </c>
      <c r="AOQ80" s="757" t="s">
        <v>15908</v>
      </c>
      <c r="AOX80" s="758" t="s">
        <v>764</v>
      </c>
      <c r="AOY80" s="757" t="s">
        <v>15908</v>
      </c>
      <c r="APF80" s="758" t="s">
        <v>764</v>
      </c>
      <c r="APG80" s="757" t="s">
        <v>15908</v>
      </c>
      <c r="APN80" s="758" t="s">
        <v>764</v>
      </c>
      <c r="APO80" s="757" t="s">
        <v>15908</v>
      </c>
      <c r="APV80" s="758" t="s">
        <v>764</v>
      </c>
      <c r="APW80" s="757" t="s">
        <v>15908</v>
      </c>
      <c r="AQD80" s="758" t="s">
        <v>764</v>
      </c>
      <c r="AQE80" s="757" t="s">
        <v>15908</v>
      </c>
      <c r="AQL80" s="758" t="s">
        <v>764</v>
      </c>
      <c r="AQM80" s="757" t="s">
        <v>15908</v>
      </c>
      <c r="AQT80" s="758" t="s">
        <v>764</v>
      </c>
      <c r="AQU80" s="757" t="s">
        <v>15908</v>
      </c>
      <c r="ARB80" s="758" t="s">
        <v>764</v>
      </c>
      <c r="ARC80" s="757" t="s">
        <v>15908</v>
      </c>
      <c r="ARJ80" s="758" t="s">
        <v>764</v>
      </c>
      <c r="ARK80" s="757" t="s">
        <v>15908</v>
      </c>
      <c r="ARR80" s="758" t="s">
        <v>764</v>
      </c>
      <c r="ARS80" s="757" t="s">
        <v>15908</v>
      </c>
      <c r="ARZ80" s="758" t="s">
        <v>764</v>
      </c>
      <c r="ASA80" s="757" t="s">
        <v>15908</v>
      </c>
      <c r="ASH80" s="758" t="s">
        <v>764</v>
      </c>
      <c r="ASI80" s="757" t="s">
        <v>15908</v>
      </c>
      <c r="ASP80" s="758" t="s">
        <v>764</v>
      </c>
      <c r="ASQ80" s="757" t="s">
        <v>15908</v>
      </c>
      <c r="ASX80" s="758" t="s">
        <v>764</v>
      </c>
      <c r="ASY80" s="757" t="s">
        <v>15908</v>
      </c>
      <c r="ATF80" s="758" t="s">
        <v>764</v>
      </c>
      <c r="ATG80" s="757" t="s">
        <v>15908</v>
      </c>
      <c r="ATN80" s="758" t="s">
        <v>764</v>
      </c>
      <c r="ATO80" s="757" t="s">
        <v>15908</v>
      </c>
      <c r="ATV80" s="758" t="s">
        <v>764</v>
      </c>
      <c r="ATW80" s="757" t="s">
        <v>15908</v>
      </c>
      <c r="AUD80" s="758" t="s">
        <v>764</v>
      </c>
      <c r="AUE80" s="757" t="s">
        <v>15908</v>
      </c>
      <c r="AUL80" s="758" t="s">
        <v>764</v>
      </c>
      <c r="AUM80" s="757" t="s">
        <v>15908</v>
      </c>
      <c r="AUT80" s="758" t="s">
        <v>764</v>
      </c>
      <c r="AUU80" s="757" t="s">
        <v>15908</v>
      </c>
      <c r="AVB80" s="758" t="s">
        <v>764</v>
      </c>
      <c r="AVC80" s="757" t="s">
        <v>15908</v>
      </c>
      <c r="AVJ80" s="758" t="s">
        <v>764</v>
      </c>
      <c r="AVK80" s="757" t="s">
        <v>15908</v>
      </c>
      <c r="AVR80" s="758" t="s">
        <v>764</v>
      </c>
      <c r="AVS80" s="757" t="s">
        <v>15908</v>
      </c>
      <c r="AVZ80" s="758" t="s">
        <v>764</v>
      </c>
      <c r="AWA80" s="757" t="s">
        <v>15908</v>
      </c>
      <c r="AWH80" s="758" t="s">
        <v>764</v>
      </c>
      <c r="AWI80" s="757" t="s">
        <v>15908</v>
      </c>
      <c r="AWP80" s="758" t="s">
        <v>764</v>
      </c>
      <c r="AWQ80" s="757" t="s">
        <v>15908</v>
      </c>
      <c r="AWX80" s="758" t="s">
        <v>764</v>
      </c>
      <c r="AWY80" s="757" t="s">
        <v>15908</v>
      </c>
      <c r="AXF80" s="758" t="s">
        <v>764</v>
      </c>
      <c r="AXG80" s="757" t="s">
        <v>15908</v>
      </c>
      <c r="AXN80" s="758" t="s">
        <v>764</v>
      </c>
      <c r="AXO80" s="757" t="s">
        <v>15908</v>
      </c>
      <c r="AXV80" s="758" t="s">
        <v>764</v>
      </c>
      <c r="AXW80" s="757" t="s">
        <v>15908</v>
      </c>
      <c r="AYD80" s="758" t="s">
        <v>764</v>
      </c>
      <c r="AYE80" s="757" t="s">
        <v>15908</v>
      </c>
      <c r="AYL80" s="758" t="s">
        <v>764</v>
      </c>
      <c r="AYM80" s="757" t="s">
        <v>15908</v>
      </c>
      <c r="AYT80" s="758" t="s">
        <v>764</v>
      </c>
      <c r="AYU80" s="757" t="s">
        <v>15908</v>
      </c>
      <c r="AZB80" s="758" t="s">
        <v>764</v>
      </c>
      <c r="AZC80" s="757" t="s">
        <v>15908</v>
      </c>
      <c r="AZJ80" s="758" t="s">
        <v>764</v>
      </c>
      <c r="AZK80" s="757" t="s">
        <v>15908</v>
      </c>
      <c r="AZR80" s="758" t="s">
        <v>764</v>
      </c>
      <c r="AZS80" s="757" t="s">
        <v>15908</v>
      </c>
      <c r="AZZ80" s="758" t="s">
        <v>764</v>
      </c>
      <c r="BAA80" s="757" t="s">
        <v>15908</v>
      </c>
      <c r="BAH80" s="758" t="s">
        <v>764</v>
      </c>
      <c r="BAI80" s="757" t="s">
        <v>15908</v>
      </c>
      <c r="BAP80" s="758" t="s">
        <v>764</v>
      </c>
      <c r="BAQ80" s="757" t="s">
        <v>15908</v>
      </c>
      <c r="BAX80" s="758" t="s">
        <v>764</v>
      </c>
      <c r="BAY80" s="757" t="s">
        <v>15908</v>
      </c>
      <c r="BBF80" s="758" t="s">
        <v>764</v>
      </c>
      <c r="BBG80" s="757" t="s">
        <v>15908</v>
      </c>
      <c r="BBN80" s="758" t="s">
        <v>764</v>
      </c>
      <c r="BBO80" s="757" t="s">
        <v>15908</v>
      </c>
      <c r="BBV80" s="758" t="s">
        <v>764</v>
      </c>
      <c r="BBW80" s="757" t="s">
        <v>15908</v>
      </c>
      <c r="BCD80" s="758" t="s">
        <v>764</v>
      </c>
      <c r="BCE80" s="757" t="s">
        <v>15908</v>
      </c>
      <c r="BCL80" s="758" t="s">
        <v>764</v>
      </c>
      <c r="BCM80" s="757" t="s">
        <v>15908</v>
      </c>
      <c r="BCT80" s="758" t="s">
        <v>764</v>
      </c>
      <c r="BCU80" s="757" t="s">
        <v>15908</v>
      </c>
      <c r="BDB80" s="758" t="s">
        <v>764</v>
      </c>
      <c r="BDC80" s="757" t="s">
        <v>15908</v>
      </c>
      <c r="BDJ80" s="758" t="s">
        <v>764</v>
      </c>
      <c r="BDK80" s="757" t="s">
        <v>15908</v>
      </c>
      <c r="BDR80" s="758" t="s">
        <v>764</v>
      </c>
      <c r="BDS80" s="757" t="s">
        <v>15908</v>
      </c>
      <c r="BDZ80" s="758" t="s">
        <v>764</v>
      </c>
      <c r="BEA80" s="757" t="s">
        <v>15908</v>
      </c>
      <c r="BEH80" s="758" t="s">
        <v>764</v>
      </c>
      <c r="BEI80" s="757" t="s">
        <v>15908</v>
      </c>
      <c r="BEP80" s="758" t="s">
        <v>764</v>
      </c>
      <c r="BEQ80" s="757" t="s">
        <v>15908</v>
      </c>
      <c r="BEX80" s="758" t="s">
        <v>764</v>
      </c>
      <c r="BEY80" s="757" t="s">
        <v>15908</v>
      </c>
      <c r="BFF80" s="758" t="s">
        <v>764</v>
      </c>
      <c r="BFG80" s="757" t="s">
        <v>15908</v>
      </c>
      <c r="BFN80" s="758" t="s">
        <v>764</v>
      </c>
      <c r="BFO80" s="757" t="s">
        <v>15908</v>
      </c>
      <c r="BFV80" s="758" t="s">
        <v>764</v>
      </c>
      <c r="BFW80" s="757" t="s">
        <v>15908</v>
      </c>
      <c r="BGD80" s="758" t="s">
        <v>764</v>
      </c>
      <c r="BGE80" s="757" t="s">
        <v>15908</v>
      </c>
      <c r="BGL80" s="758" t="s">
        <v>764</v>
      </c>
      <c r="BGM80" s="757" t="s">
        <v>15908</v>
      </c>
      <c r="BGT80" s="758" t="s">
        <v>764</v>
      </c>
      <c r="BGU80" s="757" t="s">
        <v>15908</v>
      </c>
      <c r="BHB80" s="758" t="s">
        <v>764</v>
      </c>
      <c r="BHC80" s="757" t="s">
        <v>15908</v>
      </c>
      <c r="BHJ80" s="758" t="s">
        <v>764</v>
      </c>
      <c r="BHK80" s="757" t="s">
        <v>15908</v>
      </c>
      <c r="BHR80" s="758" t="s">
        <v>764</v>
      </c>
      <c r="BHS80" s="757" t="s">
        <v>15908</v>
      </c>
      <c r="BHZ80" s="758" t="s">
        <v>764</v>
      </c>
      <c r="BIA80" s="757" t="s">
        <v>15908</v>
      </c>
      <c r="BIH80" s="758" t="s">
        <v>764</v>
      </c>
      <c r="BII80" s="757" t="s">
        <v>15908</v>
      </c>
      <c r="BIP80" s="758" t="s">
        <v>764</v>
      </c>
      <c r="BIQ80" s="757" t="s">
        <v>15908</v>
      </c>
      <c r="BIX80" s="758" t="s">
        <v>764</v>
      </c>
      <c r="BIY80" s="757" t="s">
        <v>15908</v>
      </c>
      <c r="BJF80" s="758" t="s">
        <v>764</v>
      </c>
      <c r="BJG80" s="757" t="s">
        <v>15908</v>
      </c>
      <c r="BJN80" s="758" t="s">
        <v>764</v>
      </c>
      <c r="BJO80" s="757" t="s">
        <v>15908</v>
      </c>
      <c r="BJV80" s="758" t="s">
        <v>764</v>
      </c>
      <c r="BJW80" s="757" t="s">
        <v>15908</v>
      </c>
      <c r="BKD80" s="758" t="s">
        <v>764</v>
      </c>
      <c r="BKE80" s="757" t="s">
        <v>15908</v>
      </c>
      <c r="BKL80" s="758" t="s">
        <v>764</v>
      </c>
      <c r="BKM80" s="757" t="s">
        <v>15908</v>
      </c>
      <c r="BKT80" s="758" t="s">
        <v>764</v>
      </c>
      <c r="BKU80" s="757" t="s">
        <v>15908</v>
      </c>
      <c r="BLB80" s="758" t="s">
        <v>764</v>
      </c>
      <c r="BLC80" s="757" t="s">
        <v>15908</v>
      </c>
      <c r="BLJ80" s="758" t="s">
        <v>764</v>
      </c>
      <c r="BLK80" s="757" t="s">
        <v>15908</v>
      </c>
      <c r="BLR80" s="758" t="s">
        <v>764</v>
      </c>
      <c r="BLS80" s="757" t="s">
        <v>15908</v>
      </c>
      <c r="BLZ80" s="758" t="s">
        <v>764</v>
      </c>
      <c r="BMA80" s="757" t="s">
        <v>15908</v>
      </c>
      <c r="BMH80" s="758" t="s">
        <v>764</v>
      </c>
      <c r="BMI80" s="757" t="s">
        <v>15908</v>
      </c>
      <c r="BMP80" s="758" t="s">
        <v>764</v>
      </c>
      <c r="BMQ80" s="757" t="s">
        <v>15908</v>
      </c>
      <c r="BMX80" s="758" t="s">
        <v>764</v>
      </c>
      <c r="BMY80" s="757" t="s">
        <v>15908</v>
      </c>
      <c r="BNF80" s="758" t="s">
        <v>764</v>
      </c>
      <c r="BNG80" s="757" t="s">
        <v>15908</v>
      </c>
      <c r="BNN80" s="758" t="s">
        <v>764</v>
      </c>
      <c r="BNO80" s="757" t="s">
        <v>15908</v>
      </c>
      <c r="BNV80" s="758" t="s">
        <v>764</v>
      </c>
      <c r="BNW80" s="757" t="s">
        <v>15908</v>
      </c>
      <c r="BOD80" s="758" t="s">
        <v>764</v>
      </c>
      <c r="BOE80" s="757" t="s">
        <v>15908</v>
      </c>
      <c r="BOL80" s="758" t="s">
        <v>764</v>
      </c>
      <c r="BOM80" s="757" t="s">
        <v>15908</v>
      </c>
      <c r="BOT80" s="758" t="s">
        <v>764</v>
      </c>
      <c r="BOU80" s="757" t="s">
        <v>15908</v>
      </c>
      <c r="BPB80" s="758" t="s">
        <v>764</v>
      </c>
      <c r="BPC80" s="757" t="s">
        <v>15908</v>
      </c>
      <c r="BPJ80" s="758" t="s">
        <v>764</v>
      </c>
      <c r="BPK80" s="757" t="s">
        <v>15908</v>
      </c>
      <c r="BPR80" s="758" t="s">
        <v>764</v>
      </c>
      <c r="BPS80" s="757" t="s">
        <v>15908</v>
      </c>
      <c r="BPZ80" s="758" t="s">
        <v>764</v>
      </c>
      <c r="BQA80" s="757" t="s">
        <v>15908</v>
      </c>
      <c r="BQH80" s="758" t="s">
        <v>764</v>
      </c>
      <c r="BQI80" s="757" t="s">
        <v>15908</v>
      </c>
      <c r="BQP80" s="758" t="s">
        <v>764</v>
      </c>
      <c r="BQQ80" s="757" t="s">
        <v>15908</v>
      </c>
      <c r="BQX80" s="758" t="s">
        <v>764</v>
      </c>
      <c r="BQY80" s="757" t="s">
        <v>15908</v>
      </c>
      <c r="BRF80" s="758" t="s">
        <v>764</v>
      </c>
      <c r="BRG80" s="757" t="s">
        <v>15908</v>
      </c>
      <c r="BRN80" s="758" t="s">
        <v>764</v>
      </c>
      <c r="BRO80" s="757" t="s">
        <v>15908</v>
      </c>
      <c r="BRV80" s="758" t="s">
        <v>764</v>
      </c>
      <c r="BRW80" s="757" t="s">
        <v>15908</v>
      </c>
      <c r="BSD80" s="758" t="s">
        <v>764</v>
      </c>
      <c r="BSE80" s="757" t="s">
        <v>15908</v>
      </c>
      <c r="BSL80" s="758" t="s">
        <v>764</v>
      </c>
      <c r="BSM80" s="757" t="s">
        <v>15908</v>
      </c>
      <c r="BST80" s="758" t="s">
        <v>764</v>
      </c>
      <c r="BSU80" s="757" t="s">
        <v>15908</v>
      </c>
      <c r="BTB80" s="758" t="s">
        <v>764</v>
      </c>
      <c r="BTC80" s="757" t="s">
        <v>15908</v>
      </c>
      <c r="BTJ80" s="758" t="s">
        <v>764</v>
      </c>
      <c r="BTK80" s="757" t="s">
        <v>15908</v>
      </c>
      <c r="BTR80" s="758" t="s">
        <v>764</v>
      </c>
      <c r="BTS80" s="757" t="s">
        <v>15908</v>
      </c>
      <c r="BTZ80" s="758" t="s">
        <v>764</v>
      </c>
      <c r="BUA80" s="757" t="s">
        <v>15908</v>
      </c>
      <c r="BUH80" s="758" t="s">
        <v>764</v>
      </c>
      <c r="BUI80" s="757" t="s">
        <v>15908</v>
      </c>
      <c r="BUP80" s="758" t="s">
        <v>764</v>
      </c>
      <c r="BUQ80" s="757" t="s">
        <v>15908</v>
      </c>
      <c r="BUX80" s="758" t="s">
        <v>764</v>
      </c>
      <c r="BUY80" s="757" t="s">
        <v>15908</v>
      </c>
      <c r="BVF80" s="758" t="s">
        <v>764</v>
      </c>
      <c r="BVG80" s="757" t="s">
        <v>15908</v>
      </c>
      <c r="BVN80" s="758" t="s">
        <v>764</v>
      </c>
      <c r="BVO80" s="757" t="s">
        <v>15908</v>
      </c>
      <c r="BVV80" s="758" t="s">
        <v>764</v>
      </c>
      <c r="BVW80" s="757" t="s">
        <v>15908</v>
      </c>
      <c r="BWD80" s="758" t="s">
        <v>764</v>
      </c>
      <c r="BWE80" s="757" t="s">
        <v>15908</v>
      </c>
      <c r="BWL80" s="758" t="s">
        <v>764</v>
      </c>
      <c r="BWM80" s="757" t="s">
        <v>15908</v>
      </c>
      <c r="BWT80" s="758" t="s">
        <v>764</v>
      </c>
      <c r="BWU80" s="757" t="s">
        <v>15908</v>
      </c>
      <c r="BXB80" s="758" t="s">
        <v>764</v>
      </c>
      <c r="BXC80" s="757" t="s">
        <v>15908</v>
      </c>
      <c r="BXJ80" s="758" t="s">
        <v>764</v>
      </c>
      <c r="BXK80" s="757" t="s">
        <v>15908</v>
      </c>
      <c r="BXR80" s="758" t="s">
        <v>764</v>
      </c>
      <c r="BXS80" s="757" t="s">
        <v>15908</v>
      </c>
      <c r="BXZ80" s="758" t="s">
        <v>764</v>
      </c>
      <c r="BYA80" s="757" t="s">
        <v>15908</v>
      </c>
      <c r="BYH80" s="758" t="s">
        <v>764</v>
      </c>
      <c r="BYI80" s="757" t="s">
        <v>15908</v>
      </c>
      <c r="BYP80" s="758" t="s">
        <v>764</v>
      </c>
      <c r="BYQ80" s="757" t="s">
        <v>15908</v>
      </c>
      <c r="BYX80" s="758" t="s">
        <v>764</v>
      </c>
      <c r="BYY80" s="757" t="s">
        <v>15908</v>
      </c>
      <c r="BZF80" s="758" t="s">
        <v>764</v>
      </c>
      <c r="BZG80" s="757" t="s">
        <v>15908</v>
      </c>
      <c r="BZN80" s="758" t="s">
        <v>764</v>
      </c>
      <c r="BZO80" s="757" t="s">
        <v>15908</v>
      </c>
      <c r="BZV80" s="758" t="s">
        <v>764</v>
      </c>
      <c r="BZW80" s="757" t="s">
        <v>15908</v>
      </c>
      <c r="CAD80" s="758" t="s">
        <v>764</v>
      </c>
      <c r="CAE80" s="757" t="s">
        <v>15908</v>
      </c>
      <c r="CAL80" s="758" t="s">
        <v>764</v>
      </c>
      <c r="CAM80" s="757" t="s">
        <v>15908</v>
      </c>
      <c r="CAT80" s="758" t="s">
        <v>764</v>
      </c>
      <c r="CAU80" s="757" t="s">
        <v>15908</v>
      </c>
      <c r="CBB80" s="758" t="s">
        <v>764</v>
      </c>
      <c r="CBC80" s="757" t="s">
        <v>15908</v>
      </c>
      <c r="CBJ80" s="758" t="s">
        <v>764</v>
      </c>
      <c r="CBK80" s="757" t="s">
        <v>15908</v>
      </c>
      <c r="CBR80" s="758" t="s">
        <v>764</v>
      </c>
      <c r="CBS80" s="757" t="s">
        <v>15908</v>
      </c>
      <c r="CBZ80" s="758" t="s">
        <v>764</v>
      </c>
      <c r="CCA80" s="757" t="s">
        <v>15908</v>
      </c>
      <c r="CCH80" s="758" t="s">
        <v>764</v>
      </c>
      <c r="CCI80" s="757" t="s">
        <v>15908</v>
      </c>
      <c r="CCP80" s="758" t="s">
        <v>764</v>
      </c>
      <c r="CCQ80" s="757" t="s">
        <v>15908</v>
      </c>
      <c r="CCX80" s="758" t="s">
        <v>764</v>
      </c>
      <c r="CCY80" s="757" t="s">
        <v>15908</v>
      </c>
      <c r="CDF80" s="758" t="s">
        <v>764</v>
      </c>
      <c r="CDG80" s="757" t="s">
        <v>15908</v>
      </c>
      <c r="CDN80" s="758" t="s">
        <v>764</v>
      </c>
      <c r="CDO80" s="757" t="s">
        <v>15908</v>
      </c>
      <c r="CDV80" s="758" t="s">
        <v>764</v>
      </c>
      <c r="CDW80" s="757" t="s">
        <v>15908</v>
      </c>
      <c r="CED80" s="758" t="s">
        <v>764</v>
      </c>
      <c r="CEE80" s="757" t="s">
        <v>15908</v>
      </c>
      <c r="CEL80" s="758" t="s">
        <v>764</v>
      </c>
      <c r="CEM80" s="757" t="s">
        <v>15908</v>
      </c>
      <c r="CET80" s="758" t="s">
        <v>764</v>
      </c>
      <c r="CEU80" s="757" t="s">
        <v>15908</v>
      </c>
      <c r="CFB80" s="758" t="s">
        <v>764</v>
      </c>
      <c r="CFC80" s="757" t="s">
        <v>15908</v>
      </c>
      <c r="CFJ80" s="758" t="s">
        <v>764</v>
      </c>
      <c r="CFK80" s="757" t="s">
        <v>15908</v>
      </c>
      <c r="CFR80" s="758" t="s">
        <v>764</v>
      </c>
      <c r="CFS80" s="757" t="s">
        <v>15908</v>
      </c>
      <c r="CFZ80" s="758" t="s">
        <v>764</v>
      </c>
      <c r="CGA80" s="757" t="s">
        <v>15908</v>
      </c>
      <c r="CGH80" s="758" t="s">
        <v>764</v>
      </c>
      <c r="CGI80" s="757" t="s">
        <v>15908</v>
      </c>
      <c r="CGP80" s="758" t="s">
        <v>764</v>
      </c>
      <c r="CGQ80" s="757" t="s">
        <v>15908</v>
      </c>
      <c r="CGX80" s="758" t="s">
        <v>764</v>
      </c>
      <c r="CGY80" s="757" t="s">
        <v>15908</v>
      </c>
      <c r="CHF80" s="758" t="s">
        <v>764</v>
      </c>
      <c r="CHG80" s="757" t="s">
        <v>15908</v>
      </c>
      <c r="CHN80" s="758" t="s">
        <v>764</v>
      </c>
      <c r="CHO80" s="757" t="s">
        <v>15908</v>
      </c>
      <c r="CHV80" s="758" t="s">
        <v>764</v>
      </c>
      <c r="CHW80" s="757" t="s">
        <v>15908</v>
      </c>
      <c r="CID80" s="758" t="s">
        <v>764</v>
      </c>
      <c r="CIE80" s="757" t="s">
        <v>15908</v>
      </c>
      <c r="CIL80" s="758" t="s">
        <v>764</v>
      </c>
      <c r="CIM80" s="757" t="s">
        <v>15908</v>
      </c>
      <c r="CIT80" s="758" t="s">
        <v>764</v>
      </c>
      <c r="CIU80" s="757" t="s">
        <v>15908</v>
      </c>
      <c r="CJB80" s="758" t="s">
        <v>764</v>
      </c>
      <c r="CJC80" s="757" t="s">
        <v>15908</v>
      </c>
      <c r="CJJ80" s="758" t="s">
        <v>764</v>
      </c>
      <c r="CJK80" s="757" t="s">
        <v>15908</v>
      </c>
      <c r="CJR80" s="758" t="s">
        <v>764</v>
      </c>
      <c r="CJS80" s="757" t="s">
        <v>15908</v>
      </c>
      <c r="CJZ80" s="758" t="s">
        <v>764</v>
      </c>
      <c r="CKA80" s="757" t="s">
        <v>15908</v>
      </c>
      <c r="CKH80" s="758" t="s">
        <v>764</v>
      </c>
      <c r="CKI80" s="757" t="s">
        <v>15908</v>
      </c>
      <c r="CKP80" s="758" t="s">
        <v>764</v>
      </c>
      <c r="CKQ80" s="757" t="s">
        <v>15908</v>
      </c>
      <c r="CKX80" s="758" t="s">
        <v>764</v>
      </c>
      <c r="CKY80" s="757" t="s">
        <v>15908</v>
      </c>
      <c r="CLF80" s="758" t="s">
        <v>764</v>
      </c>
      <c r="CLG80" s="757" t="s">
        <v>15908</v>
      </c>
      <c r="CLN80" s="758" t="s">
        <v>764</v>
      </c>
      <c r="CLO80" s="757" t="s">
        <v>15908</v>
      </c>
      <c r="CLV80" s="758" t="s">
        <v>764</v>
      </c>
      <c r="CLW80" s="757" t="s">
        <v>15908</v>
      </c>
      <c r="CMD80" s="758" t="s">
        <v>764</v>
      </c>
      <c r="CME80" s="757" t="s">
        <v>15908</v>
      </c>
      <c r="CML80" s="758" t="s">
        <v>764</v>
      </c>
      <c r="CMM80" s="757" t="s">
        <v>15908</v>
      </c>
      <c r="CMT80" s="758" t="s">
        <v>764</v>
      </c>
      <c r="CMU80" s="757" t="s">
        <v>15908</v>
      </c>
      <c r="CNB80" s="758" t="s">
        <v>764</v>
      </c>
      <c r="CNC80" s="757" t="s">
        <v>15908</v>
      </c>
      <c r="CNJ80" s="758" t="s">
        <v>764</v>
      </c>
      <c r="CNK80" s="757" t="s">
        <v>15908</v>
      </c>
      <c r="CNR80" s="758" t="s">
        <v>764</v>
      </c>
      <c r="CNS80" s="757" t="s">
        <v>15908</v>
      </c>
      <c r="CNZ80" s="758" t="s">
        <v>764</v>
      </c>
      <c r="COA80" s="757" t="s">
        <v>15908</v>
      </c>
      <c r="COH80" s="758" t="s">
        <v>764</v>
      </c>
      <c r="COI80" s="757" t="s">
        <v>15908</v>
      </c>
      <c r="COP80" s="758" t="s">
        <v>764</v>
      </c>
      <c r="COQ80" s="757" t="s">
        <v>15908</v>
      </c>
      <c r="COX80" s="758" t="s">
        <v>764</v>
      </c>
      <c r="COY80" s="757" t="s">
        <v>15908</v>
      </c>
      <c r="CPF80" s="758" t="s">
        <v>764</v>
      </c>
      <c r="CPG80" s="757" t="s">
        <v>15908</v>
      </c>
      <c r="CPN80" s="758" t="s">
        <v>764</v>
      </c>
      <c r="CPO80" s="757" t="s">
        <v>15908</v>
      </c>
      <c r="CPV80" s="758" t="s">
        <v>764</v>
      </c>
      <c r="CPW80" s="757" t="s">
        <v>15908</v>
      </c>
      <c r="CQD80" s="758" t="s">
        <v>764</v>
      </c>
      <c r="CQE80" s="757" t="s">
        <v>15908</v>
      </c>
      <c r="CQL80" s="758" t="s">
        <v>764</v>
      </c>
      <c r="CQM80" s="757" t="s">
        <v>15908</v>
      </c>
      <c r="CQT80" s="758" t="s">
        <v>764</v>
      </c>
      <c r="CQU80" s="757" t="s">
        <v>15908</v>
      </c>
      <c r="CRB80" s="758" t="s">
        <v>764</v>
      </c>
      <c r="CRC80" s="757" t="s">
        <v>15908</v>
      </c>
      <c r="CRJ80" s="758" t="s">
        <v>764</v>
      </c>
      <c r="CRK80" s="757" t="s">
        <v>15908</v>
      </c>
      <c r="CRR80" s="758" t="s">
        <v>764</v>
      </c>
      <c r="CRS80" s="757" t="s">
        <v>15908</v>
      </c>
      <c r="CRZ80" s="758" t="s">
        <v>764</v>
      </c>
      <c r="CSA80" s="757" t="s">
        <v>15908</v>
      </c>
      <c r="CSH80" s="758" t="s">
        <v>764</v>
      </c>
      <c r="CSI80" s="757" t="s">
        <v>15908</v>
      </c>
      <c r="CSP80" s="758" t="s">
        <v>764</v>
      </c>
      <c r="CSQ80" s="757" t="s">
        <v>15908</v>
      </c>
      <c r="CSX80" s="758" t="s">
        <v>764</v>
      </c>
      <c r="CSY80" s="757" t="s">
        <v>15908</v>
      </c>
      <c r="CTF80" s="758" t="s">
        <v>764</v>
      </c>
      <c r="CTG80" s="757" t="s">
        <v>15908</v>
      </c>
      <c r="CTN80" s="758" t="s">
        <v>764</v>
      </c>
      <c r="CTO80" s="757" t="s">
        <v>15908</v>
      </c>
      <c r="CTV80" s="758" t="s">
        <v>764</v>
      </c>
      <c r="CTW80" s="757" t="s">
        <v>15908</v>
      </c>
      <c r="CUD80" s="758" t="s">
        <v>764</v>
      </c>
      <c r="CUE80" s="757" t="s">
        <v>15908</v>
      </c>
      <c r="CUL80" s="758" t="s">
        <v>764</v>
      </c>
      <c r="CUM80" s="757" t="s">
        <v>15908</v>
      </c>
      <c r="CUT80" s="758" t="s">
        <v>764</v>
      </c>
      <c r="CUU80" s="757" t="s">
        <v>15908</v>
      </c>
      <c r="CVB80" s="758" t="s">
        <v>764</v>
      </c>
      <c r="CVC80" s="757" t="s">
        <v>15908</v>
      </c>
      <c r="CVJ80" s="758" t="s">
        <v>764</v>
      </c>
      <c r="CVK80" s="757" t="s">
        <v>15908</v>
      </c>
      <c r="CVR80" s="758" t="s">
        <v>764</v>
      </c>
      <c r="CVS80" s="757" t="s">
        <v>15908</v>
      </c>
      <c r="CVZ80" s="758" t="s">
        <v>764</v>
      </c>
      <c r="CWA80" s="757" t="s">
        <v>15908</v>
      </c>
      <c r="CWH80" s="758" t="s">
        <v>764</v>
      </c>
      <c r="CWI80" s="757" t="s">
        <v>15908</v>
      </c>
      <c r="CWP80" s="758" t="s">
        <v>764</v>
      </c>
      <c r="CWQ80" s="757" t="s">
        <v>15908</v>
      </c>
      <c r="CWX80" s="758" t="s">
        <v>764</v>
      </c>
      <c r="CWY80" s="757" t="s">
        <v>15908</v>
      </c>
      <c r="CXF80" s="758" t="s">
        <v>764</v>
      </c>
      <c r="CXG80" s="757" t="s">
        <v>15908</v>
      </c>
      <c r="CXN80" s="758" t="s">
        <v>764</v>
      </c>
      <c r="CXO80" s="757" t="s">
        <v>15908</v>
      </c>
      <c r="CXV80" s="758" t="s">
        <v>764</v>
      </c>
      <c r="CXW80" s="757" t="s">
        <v>15908</v>
      </c>
      <c r="CYD80" s="758" t="s">
        <v>764</v>
      </c>
      <c r="CYE80" s="757" t="s">
        <v>15908</v>
      </c>
      <c r="CYL80" s="758" t="s">
        <v>764</v>
      </c>
      <c r="CYM80" s="757" t="s">
        <v>15908</v>
      </c>
      <c r="CYT80" s="758" t="s">
        <v>764</v>
      </c>
      <c r="CYU80" s="757" t="s">
        <v>15908</v>
      </c>
      <c r="CZB80" s="758" t="s">
        <v>764</v>
      </c>
      <c r="CZC80" s="757" t="s">
        <v>15908</v>
      </c>
      <c r="CZJ80" s="758" t="s">
        <v>764</v>
      </c>
      <c r="CZK80" s="757" t="s">
        <v>15908</v>
      </c>
      <c r="CZR80" s="758" t="s">
        <v>764</v>
      </c>
      <c r="CZS80" s="757" t="s">
        <v>15908</v>
      </c>
      <c r="CZZ80" s="758" t="s">
        <v>764</v>
      </c>
      <c r="DAA80" s="757" t="s">
        <v>15908</v>
      </c>
      <c r="DAH80" s="758" t="s">
        <v>764</v>
      </c>
      <c r="DAI80" s="757" t="s">
        <v>15908</v>
      </c>
      <c r="DAP80" s="758" t="s">
        <v>764</v>
      </c>
      <c r="DAQ80" s="757" t="s">
        <v>15908</v>
      </c>
      <c r="DAX80" s="758" t="s">
        <v>764</v>
      </c>
      <c r="DAY80" s="757" t="s">
        <v>15908</v>
      </c>
      <c r="DBF80" s="758" t="s">
        <v>764</v>
      </c>
      <c r="DBG80" s="757" t="s">
        <v>15908</v>
      </c>
      <c r="DBN80" s="758" t="s">
        <v>764</v>
      </c>
      <c r="DBO80" s="757" t="s">
        <v>15908</v>
      </c>
      <c r="DBV80" s="758" t="s">
        <v>764</v>
      </c>
      <c r="DBW80" s="757" t="s">
        <v>15908</v>
      </c>
      <c r="DCD80" s="758" t="s">
        <v>764</v>
      </c>
      <c r="DCE80" s="757" t="s">
        <v>15908</v>
      </c>
      <c r="DCL80" s="758" t="s">
        <v>764</v>
      </c>
      <c r="DCM80" s="757" t="s">
        <v>15908</v>
      </c>
      <c r="DCT80" s="758" t="s">
        <v>764</v>
      </c>
      <c r="DCU80" s="757" t="s">
        <v>15908</v>
      </c>
      <c r="DDB80" s="758" t="s">
        <v>764</v>
      </c>
      <c r="DDC80" s="757" t="s">
        <v>15908</v>
      </c>
      <c r="DDJ80" s="758" t="s">
        <v>764</v>
      </c>
      <c r="DDK80" s="757" t="s">
        <v>15908</v>
      </c>
      <c r="DDR80" s="758" t="s">
        <v>764</v>
      </c>
      <c r="DDS80" s="757" t="s">
        <v>15908</v>
      </c>
      <c r="DDZ80" s="758" t="s">
        <v>764</v>
      </c>
      <c r="DEA80" s="757" t="s">
        <v>15908</v>
      </c>
      <c r="DEH80" s="758" t="s">
        <v>764</v>
      </c>
      <c r="DEI80" s="757" t="s">
        <v>15908</v>
      </c>
      <c r="DEP80" s="758" t="s">
        <v>764</v>
      </c>
      <c r="DEQ80" s="757" t="s">
        <v>15908</v>
      </c>
      <c r="DEX80" s="758" t="s">
        <v>764</v>
      </c>
      <c r="DEY80" s="757" t="s">
        <v>15908</v>
      </c>
      <c r="DFF80" s="758" t="s">
        <v>764</v>
      </c>
      <c r="DFG80" s="757" t="s">
        <v>15908</v>
      </c>
      <c r="DFN80" s="758" t="s">
        <v>764</v>
      </c>
      <c r="DFO80" s="757" t="s">
        <v>15908</v>
      </c>
      <c r="DFV80" s="758" t="s">
        <v>764</v>
      </c>
      <c r="DFW80" s="757" t="s">
        <v>15908</v>
      </c>
      <c r="DGD80" s="758" t="s">
        <v>764</v>
      </c>
      <c r="DGE80" s="757" t="s">
        <v>15908</v>
      </c>
      <c r="DGL80" s="758" t="s">
        <v>764</v>
      </c>
      <c r="DGM80" s="757" t="s">
        <v>15908</v>
      </c>
      <c r="DGT80" s="758" t="s">
        <v>764</v>
      </c>
      <c r="DGU80" s="757" t="s">
        <v>15908</v>
      </c>
      <c r="DHB80" s="758" t="s">
        <v>764</v>
      </c>
      <c r="DHC80" s="757" t="s">
        <v>15908</v>
      </c>
      <c r="DHJ80" s="758" t="s">
        <v>764</v>
      </c>
      <c r="DHK80" s="757" t="s">
        <v>15908</v>
      </c>
      <c r="DHR80" s="758" t="s">
        <v>764</v>
      </c>
      <c r="DHS80" s="757" t="s">
        <v>15908</v>
      </c>
      <c r="DHZ80" s="758" t="s">
        <v>764</v>
      </c>
      <c r="DIA80" s="757" t="s">
        <v>15908</v>
      </c>
      <c r="DIH80" s="758" t="s">
        <v>764</v>
      </c>
      <c r="DII80" s="757" t="s">
        <v>15908</v>
      </c>
      <c r="DIP80" s="758" t="s">
        <v>764</v>
      </c>
      <c r="DIQ80" s="757" t="s">
        <v>15908</v>
      </c>
      <c r="DIX80" s="758" t="s">
        <v>764</v>
      </c>
      <c r="DIY80" s="757" t="s">
        <v>15908</v>
      </c>
      <c r="DJF80" s="758" t="s">
        <v>764</v>
      </c>
      <c r="DJG80" s="757" t="s">
        <v>15908</v>
      </c>
      <c r="DJN80" s="758" t="s">
        <v>764</v>
      </c>
      <c r="DJO80" s="757" t="s">
        <v>15908</v>
      </c>
      <c r="DJV80" s="758" t="s">
        <v>764</v>
      </c>
      <c r="DJW80" s="757" t="s">
        <v>15908</v>
      </c>
      <c r="DKD80" s="758" t="s">
        <v>764</v>
      </c>
      <c r="DKE80" s="757" t="s">
        <v>15908</v>
      </c>
      <c r="DKL80" s="758" t="s">
        <v>764</v>
      </c>
      <c r="DKM80" s="757" t="s">
        <v>15908</v>
      </c>
      <c r="DKT80" s="758" t="s">
        <v>764</v>
      </c>
      <c r="DKU80" s="757" t="s">
        <v>15908</v>
      </c>
      <c r="DLB80" s="758" t="s">
        <v>764</v>
      </c>
      <c r="DLC80" s="757" t="s">
        <v>15908</v>
      </c>
      <c r="DLJ80" s="758" t="s">
        <v>764</v>
      </c>
      <c r="DLK80" s="757" t="s">
        <v>15908</v>
      </c>
      <c r="DLR80" s="758" t="s">
        <v>764</v>
      </c>
      <c r="DLS80" s="757" t="s">
        <v>15908</v>
      </c>
      <c r="DLZ80" s="758" t="s">
        <v>764</v>
      </c>
      <c r="DMA80" s="757" t="s">
        <v>15908</v>
      </c>
      <c r="DMH80" s="758" t="s">
        <v>764</v>
      </c>
      <c r="DMI80" s="757" t="s">
        <v>15908</v>
      </c>
      <c r="DMP80" s="758" t="s">
        <v>764</v>
      </c>
      <c r="DMQ80" s="757" t="s">
        <v>15908</v>
      </c>
      <c r="DMX80" s="758" t="s">
        <v>764</v>
      </c>
      <c r="DMY80" s="757" t="s">
        <v>15908</v>
      </c>
      <c r="DNF80" s="758" t="s">
        <v>764</v>
      </c>
      <c r="DNG80" s="757" t="s">
        <v>15908</v>
      </c>
      <c r="DNN80" s="758" t="s">
        <v>764</v>
      </c>
      <c r="DNO80" s="757" t="s">
        <v>15908</v>
      </c>
      <c r="DNV80" s="758" t="s">
        <v>764</v>
      </c>
      <c r="DNW80" s="757" t="s">
        <v>15908</v>
      </c>
      <c r="DOD80" s="758" t="s">
        <v>764</v>
      </c>
      <c r="DOE80" s="757" t="s">
        <v>15908</v>
      </c>
      <c r="DOL80" s="758" t="s">
        <v>764</v>
      </c>
      <c r="DOM80" s="757" t="s">
        <v>15908</v>
      </c>
      <c r="DOT80" s="758" t="s">
        <v>764</v>
      </c>
      <c r="DOU80" s="757" t="s">
        <v>15908</v>
      </c>
      <c r="DPB80" s="758" t="s">
        <v>764</v>
      </c>
      <c r="DPC80" s="757" t="s">
        <v>15908</v>
      </c>
      <c r="DPJ80" s="758" t="s">
        <v>764</v>
      </c>
      <c r="DPK80" s="757" t="s">
        <v>15908</v>
      </c>
      <c r="DPR80" s="758" t="s">
        <v>764</v>
      </c>
      <c r="DPS80" s="757" t="s">
        <v>15908</v>
      </c>
      <c r="DPZ80" s="758" t="s">
        <v>764</v>
      </c>
      <c r="DQA80" s="757" t="s">
        <v>15908</v>
      </c>
      <c r="DQH80" s="758" t="s">
        <v>764</v>
      </c>
      <c r="DQI80" s="757" t="s">
        <v>15908</v>
      </c>
      <c r="DQP80" s="758" t="s">
        <v>764</v>
      </c>
      <c r="DQQ80" s="757" t="s">
        <v>15908</v>
      </c>
      <c r="DQX80" s="758" t="s">
        <v>764</v>
      </c>
      <c r="DQY80" s="757" t="s">
        <v>15908</v>
      </c>
      <c r="DRF80" s="758" t="s">
        <v>764</v>
      </c>
      <c r="DRG80" s="757" t="s">
        <v>15908</v>
      </c>
      <c r="DRN80" s="758" t="s">
        <v>764</v>
      </c>
      <c r="DRO80" s="757" t="s">
        <v>15908</v>
      </c>
      <c r="DRV80" s="758" t="s">
        <v>764</v>
      </c>
      <c r="DRW80" s="757" t="s">
        <v>15908</v>
      </c>
      <c r="DSD80" s="758" t="s">
        <v>764</v>
      </c>
      <c r="DSE80" s="757" t="s">
        <v>15908</v>
      </c>
      <c r="DSL80" s="758" t="s">
        <v>764</v>
      </c>
      <c r="DSM80" s="757" t="s">
        <v>15908</v>
      </c>
      <c r="DST80" s="758" t="s">
        <v>764</v>
      </c>
      <c r="DSU80" s="757" t="s">
        <v>15908</v>
      </c>
      <c r="DTB80" s="758" t="s">
        <v>764</v>
      </c>
      <c r="DTC80" s="757" t="s">
        <v>15908</v>
      </c>
      <c r="DTJ80" s="758" t="s">
        <v>764</v>
      </c>
      <c r="DTK80" s="757" t="s">
        <v>15908</v>
      </c>
      <c r="DTR80" s="758" t="s">
        <v>764</v>
      </c>
      <c r="DTS80" s="757" t="s">
        <v>15908</v>
      </c>
      <c r="DTZ80" s="758" t="s">
        <v>764</v>
      </c>
      <c r="DUA80" s="757" t="s">
        <v>15908</v>
      </c>
      <c r="DUH80" s="758" t="s">
        <v>764</v>
      </c>
      <c r="DUI80" s="757" t="s">
        <v>15908</v>
      </c>
      <c r="DUP80" s="758" t="s">
        <v>764</v>
      </c>
      <c r="DUQ80" s="757" t="s">
        <v>15908</v>
      </c>
      <c r="DUX80" s="758" t="s">
        <v>764</v>
      </c>
      <c r="DUY80" s="757" t="s">
        <v>15908</v>
      </c>
      <c r="DVF80" s="758" t="s">
        <v>764</v>
      </c>
      <c r="DVG80" s="757" t="s">
        <v>15908</v>
      </c>
      <c r="DVN80" s="758" t="s">
        <v>764</v>
      </c>
      <c r="DVO80" s="757" t="s">
        <v>15908</v>
      </c>
      <c r="DVV80" s="758" t="s">
        <v>764</v>
      </c>
      <c r="DVW80" s="757" t="s">
        <v>15908</v>
      </c>
      <c r="DWD80" s="758" t="s">
        <v>764</v>
      </c>
      <c r="DWE80" s="757" t="s">
        <v>15908</v>
      </c>
      <c r="DWL80" s="758" t="s">
        <v>764</v>
      </c>
      <c r="DWM80" s="757" t="s">
        <v>15908</v>
      </c>
      <c r="DWT80" s="758" t="s">
        <v>764</v>
      </c>
      <c r="DWU80" s="757" t="s">
        <v>15908</v>
      </c>
      <c r="DXB80" s="758" t="s">
        <v>764</v>
      </c>
      <c r="DXC80" s="757" t="s">
        <v>15908</v>
      </c>
      <c r="DXJ80" s="758" t="s">
        <v>764</v>
      </c>
      <c r="DXK80" s="757" t="s">
        <v>15908</v>
      </c>
      <c r="DXR80" s="758" t="s">
        <v>764</v>
      </c>
      <c r="DXS80" s="757" t="s">
        <v>15908</v>
      </c>
      <c r="DXZ80" s="758" t="s">
        <v>764</v>
      </c>
      <c r="DYA80" s="757" t="s">
        <v>15908</v>
      </c>
      <c r="DYH80" s="758" t="s">
        <v>764</v>
      </c>
      <c r="DYI80" s="757" t="s">
        <v>15908</v>
      </c>
      <c r="DYP80" s="758" t="s">
        <v>764</v>
      </c>
      <c r="DYQ80" s="757" t="s">
        <v>15908</v>
      </c>
      <c r="DYX80" s="758" t="s">
        <v>764</v>
      </c>
      <c r="DYY80" s="757" t="s">
        <v>15908</v>
      </c>
      <c r="DZF80" s="758" t="s">
        <v>764</v>
      </c>
      <c r="DZG80" s="757" t="s">
        <v>15908</v>
      </c>
      <c r="DZN80" s="758" t="s">
        <v>764</v>
      </c>
      <c r="DZO80" s="757" t="s">
        <v>15908</v>
      </c>
      <c r="DZV80" s="758" t="s">
        <v>764</v>
      </c>
      <c r="DZW80" s="757" t="s">
        <v>15908</v>
      </c>
      <c r="EAD80" s="758" t="s">
        <v>764</v>
      </c>
      <c r="EAE80" s="757" t="s">
        <v>15908</v>
      </c>
      <c r="EAL80" s="758" t="s">
        <v>764</v>
      </c>
      <c r="EAM80" s="757" t="s">
        <v>15908</v>
      </c>
      <c r="EAT80" s="758" t="s">
        <v>764</v>
      </c>
      <c r="EAU80" s="757" t="s">
        <v>15908</v>
      </c>
      <c r="EBB80" s="758" t="s">
        <v>764</v>
      </c>
      <c r="EBC80" s="757" t="s">
        <v>15908</v>
      </c>
      <c r="EBJ80" s="758" t="s">
        <v>764</v>
      </c>
      <c r="EBK80" s="757" t="s">
        <v>15908</v>
      </c>
      <c r="EBR80" s="758" t="s">
        <v>764</v>
      </c>
      <c r="EBS80" s="757" t="s">
        <v>15908</v>
      </c>
      <c r="EBZ80" s="758" t="s">
        <v>764</v>
      </c>
      <c r="ECA80" s="757" t="s">
        <v>15908</v>
      </c>
      <c r="ECH80" s="758" t="s">
        <v>764</v>
      </c>
      <c r="ECI80" s="757" t="s">
        <v>15908</v>
      </c>
      <c r="ECP80" s="758" t="s">
        <v>764</v>
      </c>
      <c r="ECQ80" s="757" t="s">
        <v>15908</v>
      </c>
      <c r="ECX80" s="758" t="s">
        <v>764</v>
      </c>
      <c r="ECY80" s="757" t="s">
        <v>15908</v>
      </c>
      <c r="EDF80" s="758" t="s">
        <v>764</v>
      </c>
      <c r="EDG80" s="757" t="s">
        <v>15908</v>
      </c>
      <c r="EDN80" s="758" t="s">
        <v>764</v>
      </c>
      <c r="EDO80" s="757" t="s">
        <v>15908</v>
      </c>
      <c r="EDV80" s="758" t="s">
        <v>764</v>
      </c>
      <c r="EDW80" s="757" t="s">
        <v>15908</v>
      </c>
      <c r="EED80" s="758" t="s">
        <v>764</v>
      </c>
      <c r="EEE80" s="757" t="s">
        <v>15908</v>
      </c>
      <c r="EEL80" s="758" t="s">
        <v>764</v>
      </c>
      <c r="EEM80" s="757" t="s">
        <v>15908</v>
      </c>
      <c r="EET80" s="758" t="s">
        <v>764</v>
      </c>
      <c r="EEU80" s="757" t="s">
        <v>15908</v>
      </c>
      <c r="EFB80" s="758" t="s">
        <v>764</v>
      </c>
      <c r="EFC80" s="757" t="s">
        <v>15908</v>
      </c>
      <c r="EFJ80" s="758" t="s">
        <v>764</v>
      </c>
      <c r="EFK80" s="757" t="s">
        <v>15908</v>
      </c>
      <c r="EFR80" s="758" t="s">
        <v>764</v>
      </c>
      <c r="EFS80" s="757" t="s">
        <v>15908</v>
      </c>
      <c r="EFZ80" s="758" t="s">
        <v>764</v>
      </c>
      <c r="EGA80" s="757" t="s">
        <v>15908</v>
      </c>
      <c r="EGH80" s="758" t="s">
        <v>764</v>
      </c>
      <c r="EGI80" s="757" t="s">
        <v>15908</v>
      </c>
      <c r="EGP80" s="758" t="s">
        <v>764</v>
      </c>
      <c r="EGQ80" s="757" t="s">
        <v>15908</v>
      </c>
      <c r="EGX80" s="758" t="s">
        <v>764</v>
      </c>
      <c r="EGY80" s="757" t="s">
        <v>15908</v>
      </c>
      <c r="EHF80" s="758" t="s">
        <v>764</v>
      </c>
      <c r="EHG80" s="757" t="s">
        <v>15908</v>
      </c>
      <c r="EHN80" s="758" t="s">
        <v>764</v>
      </c>
      <c r="EHO80" s="757" t="s">
        <v>15908</v>
      </c>
      <c r="EHV80" s="758" t="s">
        <v>764</v>
      </c>
      <c r="EHW80" s="757" t="s">
        <v>15908</v>
      </c>
      <c r="EID80" s="758" t="s">
        <v>764</v>
      </c>
      <c r="EIE80" s="757" t="s">
        <v>15908</v>
      </c>
      <c r="EIL80" s="758" t="s">
        <v>764</v>
      </c>
      <c r="EIM80" s="757" t="s">
        <v>15908</v>
      </c>
      <c r="EIT80" s="758" t="s">
        <v>764</v>
      </c>
      <c r="EIU80" s="757" t="s">
        <v>15908</v>
      </c>
      <c r="EJB80" s="758" t="s">
        <v>764</v>
      </c>
      <c r="EJC80" s="757" t="s">
        <v>15908</v>
      </c>
      <c r="EJJ80" s="758" t="s">
        <v>764</v>
      </c>
      <c r="EJK80" s="757" t="s">
        <v>15908</v>
      </c>
      <c r="EJR80" s="758" t="s">
        <v>764</v>
      </c>
      <c r="EJS80" s="757" t="s">
        <v>15908</v>
      </c>
      <c r="EJZ80" s="758" t="s">
        <v>764</v>
      </c>
      <c r="EKA80" s="757" t="s">
        <v>15908</v>
      </c>
      <c r="EKH80" s="758" t="s">
        <v>764</v>
      </c>
      <c r="EKI80" s="757" t="s">
        <v>15908</v>
      </c>
      <c r="EKP80" s="758" t="s">
        <v>764</v>
      </c>
      <c r="EKQ80" s="757" t="s">
        <v>15908</v>
      </c>
      <c r="EKX80" s="758" t="s">
        <v>764</v>
      </c>
      <c r="EKY80" s="757" t="s">
        <v>15908</v>
      </c>
      <c r="ELF80" s="758" t="s">
        <v>764</v>
      </c>
      <c r="ELG80" s="757" t="s">
        <v>15908</v>
      </c>
      <c r="ELN80" s="758" t="s">
        <v>764</v>
      </c>
      <c r="ELO80" s="757" t="s">
        <v>15908</v>
      </c>
      <c r="ELV80" s="758" t="s">
        <v>764</v>
      </c>
      <c r="ELW80" s="757" t="s">
        <v>15908</v>
      </c>
      <c r="EMD80" s="758" t="s">
        <v>764</v>
      </c>
      <c r="EME80" s="757" t="s">
        <v>15908</v>
      </c>
      <c r="EML80" s="758" t="s">
        <v>764</v>
      </c>
      <c r="EMM80" s="757" t="s">
        <v>15908</v>
      </c>
      <c r="EMT80" s="758" t="s">
        <v>764</v>
      </c>
      <c r="EMU80" s="757" t="s">
        <v>15908</v>
      </c>
      <c r="ENB80" s="758" t="s">
        <v>764</v>
      </c>
      <c r="ENC80" s="757" t="s">
        <v>15908</v>
      </c>
      <c r="ENJ80" s="758" t="s">
        <v>764</v>
      </c>
      <c r="ENK80" s="757" t="s">
        <v>15908</v>
      </c>
      <c r="ENR80" s="758" t="s">
        <v>764</v>
      </c>
      <c r="ENS80" s="757" t="s">
        <v>15908</v>
      </c>
      <c r="ENZ80" s="758" t="s">
        <v>764</v>
      </c>
      <c r="EOA80" s="757" t="s">
        <v>15908</v>
      </c>
      <c r="EOH80" s="758" t="s">
        <v>764</v>
      </c>
      <c r="EOI80" s="757" t="s">
        <v>15908</v>
      </c>
      <c r="EOP80" s="758" t="s">
        <v>764</v>
      </c>
      <c r="EOQ80" s="757" t="s">
        <v>15908</v>
      </c>
      <c r="EOX80" s="758" t="s">
        <v>764</v>
      </c>
      <c r="EOY80" s="757" t="s">
        <v>15908</v>
      </c>
      <c r="EPF80" s="758" t="s">
        <v>764</v>
      </c>
      <c r="EPG80" s="757" t="s">
        <v>15908</v>
      </c>
      <c r="EPN80" s="758" t="s">
        <v>764</v>
      </c>
      <c r="EPO80" s="757" t="s">
        <v>15908</v>
      </c>
      <c r="EPV80" s="758" t="s">
        <v>764</v>
      </c>
      <c r="EPW80" s="757" t="s">
        <v>15908</v>
      </c>
      <c r="EQD80" s="758" t="s">
        <v>764</v>
      </c>
      <c r="EQE80" s="757" t="s">
        <v>15908</v>
      </c>
      <c r="EQL80" s="758" t="s">
        <v>764</v>
      </c>
      <c r="EQM80" s="757" t="s">
        <v>15908</v>
      </c>
      <c r="EQT80" s="758" t="s">
        <v>764</v>
      </c>
      <c r="EQU80" s="757" t="s">
        <v>15908</v>
      </c>
      <c r="ERB80" s="758" t="s">
        <v>764</v>
      </c>
      <c r="ERC80" s="757" t="s">
        <v>15908</v>
      </c>
      <c r="ERJ80" s="758" t="s">
        <v>764</v>
      </c>
      <c r="ERK80" s="757" t="s">
        <v>15908</v>
      </c>
      <c r="ERR80" s="758" t="s">
        <v>764</v>
      </c>
      <c r="ERS80" s="757" t="s">
        <v>15908</v>
      </c>
      <c r="ERZ80" s="758" t="s">
        <v>764</v>
      </c>
      <c r="ESA80" s="757" t="s">
        <v>15908</v>
      </c>
      <c r="ESH80" s="758" t="s">
        <v>764</v>
      </c>
      <c r="ESI80" s="757" t="s">
        <v>15908</v>
      </c>
      <c r="ESP80" s="758" t="s">
        <v>764</v>
      </c>
      <c r="ESQ80" s="757" t="s">
        <v>15908</v>
      </c>
      <c r="ESX80" s="758" t="s">
        <v>764</v>
      </c>
      <c r="ESY80" s="757" t="s">
        <v>15908</v>
      </c>
      <c r="ETF80" s="758" t="s">
        <v>764</v>
      </c>
      <c r="ETG80" s="757" t="s">
        <v>15908</v>
      </c>
      <c r="ETN80" s="758" t="s">
        <v>764</v>
      </c>
      <c r="ETO80" s="757" t="s">
        <v>15908</v>
      </c>
      <c r="ETV80" s="758" t="s">
        <v>764</v>
      </c>
      <c r="ETW80" s="757" t="s">
        <v>15908</v>
      </c>
      <c r="EUD80" s="758" t="s">
        <v>764</v>
      </c>
      <c r="EUE80" s="757" t="s">
        <v>15908</v>
      </c>
      <c r="EUL80" s="758" t="s">
        <v>764</v>
      </c>
      <c r="EUM80" s="757" t="s">
        <v>15908</v>
      </c>
      <c r="EUT80" s="758" t="s">
        <v>764</v>
      </c>
      <c r="EUU80" s="757" t="s">
        <v>15908</v>
      </c>
      <c r="EVB80" s="758" t="s">
        <v>764</v>
      </c>
      <c r="EVC80" s="757" t="s">
        <v>15908</v>
      </c>
      <c r="EVJ80" s="758" t="s">
        <v>764</v>
      </c>
      <c r="EVK80" s="757" t="s">
        <v>15908</v>
      </c>
      <c r="EVR80" s="758" t="s">
        <v>764</v>
      </c>
      <c r="EVS80" s="757" t="s">
        <v>15908</v>
      </c>
      <c r="EVZ80" s="758" t="s">
        <v>764</v>
      </c>
      <c r="EWA80" s="757" t="s">
        <v>15908</v>
      </c>
      <c r="EWH80" s="758" t="s">
        <v>764</v>
      </c>
      <c r="EWI80" s="757" t="s">
        <v>15908</v>
      </c>
      <c r="EWP80" s="758" t="s">
        <v>764</v>
      </c>
      <c r="EWQ80" s="757" t="s">
        <v>15908</v>
      </c>
      <c r="EWX80" s="758" t="s">
        <v>764</v>
      </c>
      <c r="EWY80" s="757" t="s">
        <v>15908</v>
      </c>
      <c r="EXF80" s="758" t="s">
        <v>764</v>
      </c>
      <c r="EXG80" s="757" t="s">
        <v>15908</v>
      </c>
      <c r="EXN80" s="758" t="s">
        <v>764</v>
      </c>
      <c r="EXO80" s="757" t="s">
        <v>15908</v>
      </c>
      <c r="EXV80" s="758" t="s">
        <v>764</v>
      </c>
      <c r="EXW80" s="757" t="s">
        <v>15908</v>
      </c>
      <c r="EYD80" s="758" t="s">
        <v>764</v>
      </c>
      <c r="EYE80" s="757" t="s">
        <v>15908</v>
      </c>
      <c r="EYL80" s="758" t="s">
        <v>764</v>
      </c>
      <c r="EYM80" s="757" t="s">
        <v>15908</v>
      </c>
      <c r="EYT80" s="758" t="s">
        <v>764</v>
      </c>
      <c r="EYU80" s="757" t="s">
        <v>15908</v>
      </c>
      <c r="EZB80" s="758" t="s">
        <v>764</v>
      </c>
      <c r="EZC80" s="757" t="s">
        <v>15908</v>
      </c>
      <c r="EZJ80" s="758" t="s">
        <v>764</v>
      </c>
      <c r="EZK80" s="757" t="s">
        <v>15908</v>
      </c>
      <c r="EZR80" s="758" t="s">
        <v>764</v>
      </c>
      <c r="EZS80" s="757" t="s">
        <v>15908</v>
      </c>
      <c r="EZZ80" s="758" t="s">
        <v>764</v>
      </c>
      <c r="FAA80" s="757" t="s">
        <v>15908</v>
      </c>
      <c r="FAH80" s="758" t="s">
        <v>764</v>
      </c>
      <c r="FAI80" s="757" t="s">
        <v>15908</v>
      </c>
      <c r="FAP80" s="758" t="s">
        <v>764</v>
      </c>
      <c r="FAQ80" s="757" t="s">
        <v>15908</v>
      </c>
      <c r="FAX80" s="758" t="s">
        <v>764</v>
      </c>
      <c r="FAY80" s="757" t="s">
        <v>15908</v>
      </c>
      <c r="FBF80" s="758" t="s">
        <v>764</v>
      </c>
      <c r="FBG80" s="757" t="s">
        <v>15908</v>
      </c>
      <c r="FBN80" s="758" t="s">
        <v>764</v>
      </c>
      <c r="FBO80" s="757" t="s">
        <v>15908</v>
      </c>
      <c r="FBV80" s="758" t="s">
        <v>764</v>
      </c>
      <c r="FBW80" s="757" t="s">
        <v>15908</v>
      </c>
      <c r="FCD80" s="758" t="s">
        <v>764</v>
      </c>
      <c r="FCE80" s="757" t="s">
        <v>15908</v>
      </c>
      <c r="FCL80" s="758" t="s">
        <v>764</v>
      </c>
      <c r="FCM80" s="757" t="s">
        <v>15908</v>
      </c>
      <c r="FCT80" s="758" t="s">
        <v>764</v>
      </c>
      <c r="FCU80" s="757" t="s">
        <v>15908</v>
      </c>
      <c r="FDB80" s="758" t="s">
        <v>764</v>
      </c>
      <c r="FDC80" s="757" t="s">
        <v>15908</v>
      </c>
      <c r="FDJ80" s="758" t="s">
        <v>764</v>
      </c>
      <c r="FDK80" s="757" t="s">
        <v>15908</v>
      </c>
      <c r="FDR80" s="758" t="s">
        <v>764</v>
      </c>
      <c r="FDS80" s="757" t="s">
        <v>15908</v>
      </c>
      <c r="FDZ80" s="758" t="s">
        <v>764</v>
      </c>
      <c r="FEA80" s="757" t="s">
        <v>15908</v>
      </c>
      <c r="FEH80" s="758" t="s">
        <v>764</v>
      </c>
      <c r="FEI80" s="757" t="s">
        <v>15908</v>
      </c>
      <c r="FEP80" s="758" t="s">
        <v>764</v>
      </c>
      <c r="FEQ80" s="757" t="s">
        <v>15908</v>
      </c>
      <c r="FEX80" s="758" t="s">
        <v>764</v>
      </c>
      <c r="FEY80" s="757" t="s">
        <v>15908</v>
      </c>
      <c r="FFF80" s="758" t="s">
        <v>764</v>
      </c>
      <c r="FFG80" s="757" t="s">
        <v>15908</v>
      </c>
      <c r="FFN80" s="758" t="s">
        <v>764</v>
      </c>
      <c r="FFO80" s="757" t="s">
        <v>15908</v>
      </c>
      <c r="FFV80" s="758" t="s">
        <v>764</v>
      </c>
      <c r="FFW80" s="757" t="s">
        <v>15908</v>
      </c>
      <c r="FGD80" s="758" t="s">
        <v>764</v>
      </c>
      <c r="FGE80" s="757" t="s">
        <v>15908</v>
      </c>
      <c r="FGL80" s="758" t="s">
        <v>764</v>
      </c>
      <c r="FGM80" s="757" t="s">
        <v>15908</v>
      </c>
      <c r="FGT80" s="758" t="s">
        <v>764</v>
      </c>
      <c r="FGU80" s="757" t="s">
        <v>15908</v>
      </c>
      <c r="FHB80" s="758" t="s">
        <v>764</v>
      </c>
      <c r="FHC80" s="757" t="s">
        <v>15908</v>
      </c>
      <c r="FHJ80" s="758" t="s">
        <v>764</v>
      </c>
      <c r="FHK80" s="757" t="s">
        <v>15908</v>
      </c>
      <c r="FHR80" s="758" t="s">
        <v>764</v>
      </c>
      <c r="FHS80" s="757" t="s">
        <v>15908</v>
      </c>
      <c r="FHZ80" s="758" t="s">
        <v>764</v>
      </c>
      <c r="FIA80" s="757" t="s">
        <v>15908</v>
      </c>
      <c r="FIH80" s="758" t="s">
        <v>764</v>
      </c>
      <c r="FII80" s="757" t="s">
        <v>15908</v>
      </c>
      <c r="FIP80" s="758" t="s">
        <v>764</v>
      </c>
      <c r="FIQ80" s="757" t="s">
        <v>15908</v>
      </c>
      <c r="FIX80" s="758" t="s">
        <v>764</v>
      </c>
      <c r="FIY80" s="757" t="s">
        <v>15908</v>
      </c>
      <c r="FJF80" s="758" t="s">
        <v>764</v>
      </c>
      <c r="FJG80" s="757" t="s">
        <v>15908</v>
      </c>
      <c r="FJN80" s="758" t="s">
        <v>764</v>
      </c>
      <c r="FJO80" s="757" t="s">
        <v>15908</v>
      </c>
      <c r="FJV80" s="758" t="s">
        <v>764</v>
      </c>
      <c r="FJW80" s="757" t="s">
        <v>15908</v>
      </c>
      <c r="FKD80" s="758" t="s">
        <v>764</v>
      </c>
      <c r="FKE80" s="757" t="s">
        <v>15908</v>
      </c>
      <c r="FKL80" s="758" t="s">
        <v>764</v>
      </c>
      <c r="FKM80" s="757" t="s">
        <v>15908</v>
      </c>
      <c r="FKT80" s="758" t="s">
        <v>764</v>
      </c>
      <c r="FKU80" s="757" t="s">
        <v>15908</v>
      </c>
      <c r="FLB80" s="758" t="s">
        <v>764</v>
      </c>
      <c r="FLC80" s="757" t="s">
        <v>15908</v>
      </c>
      <c r="FLJ80" s="758" t="s">
        <v>764</v>
      </c>
      <c r="FLK80" s="757" t="s">
        <v>15908</v>
      </c>
      <c r="FLR80" s="758" t="s">
        <v>764</v>
      </c>
      <c r="FLS80" s="757" t="s">
        <v>15908</v>
      </c>
      <c r="FLZ80" s="758" t="s">
        <v>764</v>
      </c>
      <c r="FMA80" s="757" t="s">
        <v>15908</v>
      </c>
      <c r="FMH80" s="758" t="s">
        <v>764</v>
      </c>
      <c r="FMI80" s="757" t="s">
        <v>15908</v>
      </c>
      <c r="FMP80" s="758" t="s">
        <v>764</v>
      </c>
      <c r="FMQ80" s="757" t="s">
        <v>15908</v>
      </c>
      <c r="FMX80" s="758" t="s">
        <v>764</v>
      </c>
      <c r="FMY80" s="757" t="s">
        <v>15908</v>
      </c>
      <c r="FNF80" s="758" t="s">
        <v>764</v>
      </c>
      <c r="FNG80" s="757" t="s">
        <v>15908</v>
      </c>
      <c r="FNN80" s="758" t="s">
        <v>764</v>
      </c>
      <c r="FNO80" s="757" t="s">
        <v>15908</v>
      </c>
      <c r="FNV80" s="758" t="s">
        <v>764</v>
      </c>
      <c r="FNW80" s="757" t="s">
        <v>15908</v>
      </c>
      <c r="FOD80" s="758" t="s">
        <v>764</v>
      </c>
      <c r="FOE80" s="757" t="s">
        <v>15908</v>
      </c>
      <c r="FOL80" s="758" t="s">
        <v>764</v>
      </c>
      <c r="FOM80" s="757" t="s">
        <v>15908</v>
      </c>
      <c r="FOT80" s="758" t="s">
        <v>764</v>
      </c>
      <c r="FOU80" s="757" t="s">
        <v>15908</v>
      </c>
      <c r="FPB80" s="758" t="s">
        <v>764</v>
      </c>
      <c r="FPC80" s="757" t="s">
        <v>15908</v>
      </c>
      <c r="FPJ80" s="758" t="s">
        <v>764</v>
      </c>
      <c r="FPK80" s="757" t="s">
        <v>15908</v>
      </c>
      <c r="FPR80" s="758" t="s">
        <v>764</v>
      </c>
      <c r="FPS80" s="757" t="s">
        <v>15908</v>
      </c>
      <c r="FPZ80" s="758" t="s">
        <v>764</v>
      </c>
      <c r="FQA80" s="757" t="s">
        <v>15908</v>
      </c>
      <c r="FQH80" s="758" t="s">
        <v>764</v>
      </c>
      <c r="FQI80" s="757" t="s">
        <v>15908</v>
      </c>
      <c r="FQP80" s="758" t="s">
        <v>764</v>
      </c>
      <c r="FQQ80" s="757" t="s">
        <v>15908</v>
      </c>
      <c r="FQX80" s="758" t="s">
        <v>764</v>
      </c>
      <c r="FQY80" s="757" t="s">
        <v>15908</v>
      </c>
      <c r="FRF80" s="758" t="s">
        <v>764</v>
      </c>
      <c r="FRG80" s="757" t="s">
        <v>15908</v>
      </c>
      <c r="FRN80" s="758" t="s">
        <v>764</v>
      </c>
      <c r="FRO80" s="757" t="s">
        <v>15908</v>
      </c>
      <c r="FRV80" s="758" t="s">
        <v>764</v>
      </c>
      <c r="FRW80" s="757" t="s">
        <v>15908</v>
      </c>
      <c r="FSD80" s="758" t="s">
        <v>764</v>
      </c>
      <c r="FSE80" s="757" t="s">
        <v>15908</v>
      </c>
      <c r="FSL80" s="758" t="s">
        <v>764</v>
      </c>
      <c r="FSM80" s="757" t="s">
        <v>15908</v>
      </c>
      <c r="FST80" s="758" t="s">
        <v>764</v>
      </c>
      <c r="FSU80" s="757" t="s">
        <v>15908</v>
      </c>
      <c r="FTB80" s="758" t="s">
        <v>764</v>
      </c>
      <c r="FTC80" s="757" t="s">
        <v>15908</v>
      </c>
      <c r="FTJ80" s="758" t="s">
        <v>764</v>
      </c>
      <c r="FTK80" s="757" t="s">
        <v>15908</v>
      </c>
      <c r="FTR80" s="758" t="s">
        <v>764</v>
      </c>
      <c r="FTS80" s="757" t="s">
        <v>15908</v>
      </c>
      <c r="FTZ80" s="758" t="s">
        <v>764</v>
      </c>
      <c r="FUA80" s="757" t="s">
        <v>15908</v>
      </c>
      <c r="FUH80" s="758" t="s">
        <v>764</v>
      </c>
      <c r="FUI80" s="757" t="s">
        <v>15908</v>
      </c>
      <c r="FUP80" s="758" t="s">
        <v>764</v>
      </c>
      <c r="FUQ80" s="757" t="s">
        <v>15908</v>
      </c>
      <c r="FUX80" s="758" t="s">
        <v>764</v>
      </c>
      <c r="FUY80" s="757" t="s">
        <v>15908</v>
      </c>
      <c r="FVF80" s="758" t="s">
        <v>764</v>
      </c>
      <c r="FVG80" s="757" t="s">
        <v>15908</v>
      </c>
      <c r="FVN80" s="758" t="s">
        <v>764</v>
      </c>
      <c r="FVO80" s="757" t="s">
        <v>15908</v>
      </c>
      <c r="FVV80" s="758" t="s">
        <v>764</v>
      </c>
      <c r="FVW80" s="757" t="s">
        <v>15908</v>
      </c>
      <c r="FWD80" s="758" t="s">
        <v>764</v>
      </c>
      <c r="FWE80" s="757" t="s">
        <v>15908</v>
      </c>
      <c r="FWL80" s="758" t="s">
        <v>764</v>
      </c>
      <c r="FWM80" s="757" t="s">
        <v>15908</v>
      </c>
      <c r="FWT80" s="758" t="s">
        <v>764</v>
      </c>
      <c r="FWU80" s="757" t="s">
        <v>15908</v>
      </c>
      <c r="FXB80" s="758" t="s">
        <v>764</v>
      </c>
      <c r="FXC80" s="757" t="s">
        <v>15908</v>
      </c>
      <c r="FXJ80" s="758" t="s">
        <v>764</v>
      </c>
      <c r="FXK80" s="757" t="s">
        <v>15908</v>
      </c>
      <c r="FXR80" s="758" t="s">
        <v>764</v>
      </c>
      <c r="FXS80" s="757" t="s">
        <v>15908</v>
      </c>
      <c r="FXZ80" s="758" t="s">
        <v>764</v>
      </c>
      <c r="FYA80" s="757" t="s">
        <v>15908</v>
      </c>
      <c r="FYH80" s="758" t="s">
        <v>764</v>
      </c>
      <c r="FYI80" s="757" t="s">
        <v>15908</v>
      </c>
      <c r="FYP80" s="758" t="s">
        <v>764</v>
      </c>
      <c r="FYQ80" s="757" t="s">
        <v>15908</v>
      </c>
      <c r="FYX80" s="758" t="s">
        <v>764</v>
      </c>
      <c r="FYY80" s="757" t="s">
        <v>15908</v>
      </c>
      <c r="FZF80" s="758" t="s">
        <v>764</v>
      </c>
      <c r="FZG80" s="757" t="s">
        <v>15908</v>
      </c>
      <c r="FZN80" s="758" t="s">
        <v>764</v>
      </c>
      <c r="FZO80" s="757" t="s">
        <v>15908</v>
      </c>
      <c r="FZV80" s="758" t="s">
        <v>764</v>
      </c>
      <c r="FZW80" s="757" t="s">
        <v>15908</v>
      </c>
      <c r="GAD80" s="758" t="s">
        <v>764</v>
      </c>
      <c r="GAE80" s="757" t="s">
        <v>15908</v>
      </c>
      <c r="GAL80" s="758" t="s">
        <v>764</v>
      </c>
      <c r="GAM80" s="757" t="s">
        <v>15908</v>
      </c>
      <c r="GAT80" s="758" t="s">
        <v>764</v>
      </c>
      <c r="GAU80" s="757" t="s">
        <v>15908</v>
      </c>
      <c r="GBB80" s="758" t="s">
        <v>764</v>
      </c>
      <c r="GBC80" s="757" t="s">
        <v>15908</v>
      </c>
      <c r="GBJ80" s="758" t="s">
        <v>764</v>
      </c>
      <c r="GBK80" s="757" t="s">
        <v>15908</v>
      </c>
      <c r="GBR80" s="758" t="s">
        <v>764</v>
      </c>
      <c r="GBS80" s="757" t="s">
        <v>15908</v>
      </c>
      <c r="GBZ80" s="758" t="s">
        <v>764</v>
      </c>
      <c r="GCA80" s="757" t="s">
        <v>15908</v>
      </c>
      <c r="GCH80" s="758" t="s">
        <v>764</v>
      </c>
      <c r="GCI80" s="757" t="s">
        <v>15908</v>
      </c>
      <c r="GCP80" s="758" t="s">
        <v>764</v>
      </c>
      <c r="GCQ80" s="757" t="s">
        <v>15908</v>
      </c>
      <c r="GCX80" s="758" t="s">
        <v>764</v>
      </c>
      <c r="GCY80" s="757" t="s">
        <v>15908</v>
      </c>
      <c r="GDF80" s="758" t="s">
        <v>764</v>
      </c>
      <c r="GDG80" s="757" t="s">
        <v>15908</v>
      </c>
      <c r="GDN80" s="758" t="s">
        <v>764</v>
      </c>
      <c r="GDO80" s="757" t="s">
        <v>15908</v>
      </c>
      <c r="GDV80" s="758" t="s">
        <v>764</v>
      </c>
      <c r="GDW80" s="757" t="s">
        <v>15908</v>
      </c>
      <c r="GED80" s="758" t="s">
        <v>764</v>
      </c>
      <c r="GEE80" s="757" t="s">
        <v>15908</v>
      </c>
      <c r="GEL80" s="758" t="s">
        <v>764</v>
      </c>
      <c r="GEM80" s="757" t="s">
        <v>15908</v>
      </c>
      <c r="GET80" s="758" t="s">
        <v>764</v>
      </c>
      <c r="GEU80" s="757" t="s">
        <v>15908</v>
      </c>
      <c r="GFB80" s="758" t="s">
        <v>764</v>
      </c>
      <c r="GFC80" s="757" t="s">
        <v>15908</v>
      </c>
      <c r="GFJ80" s="758" t="s">
        <v>764</v>
      </c>
      <c r="GFK80" s="757" t="s">
        <v>15908</v>
      </c>
      <c r="GFR80" s="758" t="s">
        <v>764</v>
      </c>
      <c r="GFS80" s="757" t="s">
        <v>15908</v>
      </c>
      <c r="GFZ80" s="758" t="s">
        <v>764</v>
      </c>
      <c r="GGA80" s="757" t="s">
        <v>15908</v>
      </c>
      <c r="GGH80" s="758" t="s">
        <v>764</v>
      </c>
      <c r="GGI80" s="757" t="s">
        <v>15908</v>
      </c>
      <c r="GGP80" s="758" t="s">
        <v>764</v>
      </c>
      <c r="GGQ80" s="757" t="s">
        <v>15908</v>
      </c>
      <c r="GGX80" s="758" t="s">
        <v>764</v>
      </c>
      <c r="GGY80" s="757" t="s">
        <v>15908</v>
      </c>
      <c r="GHF80" s="758" t="s">
        <v>764</v>
      </c>
      <c r="GHG80" s="757" t="s">
        <v>15908</v>
      </c>
      <c r="GHN80" s="758" t="s">
        <v>764</v>
      </c>
      <c r="GHO80" s="757" t="s">
        <v>15908</v>
      </c>
      <c r="GHV80" s="758" t="s">
        <v>764</v>
      </c>
      <c r="GHW80" s="757" t="s">
        <v>15908</v>
      </c>
      <c r="GID80" s="758" t="s">
        <v>764</v>
      </c>
      <c r="GIE80" s="757" t="s">
        <v>15908</v>
      </c>
      <c r="GIL80" s="758" t="s">
        <v>764</v>
      </c>
      <c r="GIM80" s="757" t="s">
        <v>15908</v>
      </c>
      <c r="GIT80" s="758" t="s">
        <v>764</v>
      </c>
      <c r="GIU80" s="757" t="s">
        <v>15908</v>
      </c>
      <c r="GJB80" s="758" t="s">
        <v>764</v>
      </c>
      <c r="GJC80" s="757" t="s">
        <v>15908</v>
      </c>
      <c r="GJJ80" s="758" t="s">
        <v>764</v>
      </c>
      <c r="GJK80" s="757" t="s">
        <v>15908</v>
      </c>
      <c r="GJR80" s="758" t="s">
        <v>764</v>
      </c>
      <c r="GJS80" s="757" t="s">
        <v>15908</v>
      </c>
      <c r="GJZ80" s="758" t="s">
        <v>764</v>
      </c>
      <c r="GKA80" s="757" t="s">
        <v>15908</v>
      </c>
      <c r="GKH80" s="758" t="s">
        <v>764</v>
      </c>
      <c r="GKI80" s="757" t="s">
        <v>15908</v>
      </c>
      <c r="GKP80" s="758" t="s">
        <v>764</v>
      </c>
      <c r="GKQ80" s="757" t="s">
        <v>15908</v>
      </c>
      <c r="GKX80" s="758" t="s">
        <v>764</v>
      </c>
      <c r="GKY80" s="757" t="s">
        <v>15908</v>
      </c>
      <c r="GLF80" s="758" t="s">
        <v>764</v>
      </c>
      <c r="GLG80" s="757" t="s">
        <v>15908</v>
      </c>
      <c r="GLN80" s="758" t="s">
        <v>764</v>
      </c>
      <c r="GLO80" s="757" t="s">
        <v>15908</v>
      </c>
      <c r="GLV80" s="758" t="s">
        <v>764</v>
      </c>
      <c r="GLW80" s="757" t="s">
        <v>15908</v>
      </c>
      <c r="GMD80" s="758" t="s">
        <v>764</v>
      </c>
      <c r="GME80" s="757" t="s">
        <v>15908</v>
      </c>
      <c r="GML80" s="758" t="s">
        <v>764</v>
      </c>
      <c r="GMM80" s="757" t="s">
        <v>15908</v>
      </c>
      <c r="GMT80" s="758" t="s">
        <v>764</v>
      </c>
      <c r="GMU80" s="757" t="s">
        <v>15908</v>
      </c>
      <c r="GNB80" s="758" t="s">
        <v>764</v>
      </c>
      <c r="GNC80" s="757" t="s">
        <v>15908</v>
      </c>
      <c r="GNJ80" s="758" t="s">
        <v>764</v>
      </c>
      <c r="GNK80" s="757" t="s">
        <v>15908</v>
      </c>
      <c r="GNR80" s="758" t="s">
        <v>764</v>
      </c>
      <c r="GNS80" s="757" t="s">
        <v>15908</v>
      </c>
      <c r="GNZ80" s="758" t="s">
        <v>764</v>
      </c>
      <c r="GOA80" s="757" t="s">
        <v>15908</v>
      </c>
      <c r="GOH80" s="758" t="s">
        <v>764</v>
      </c>
      <c r="GOI80" s="757" t="s">
        <v>15908</v>
      </c>
      <c r="GOP80" s="758" t="s">
        <v>764</v>
      </c>
      <c r="GOQ80" s="757" t="s">
        <v>15908</v>
      </c>
      <c r="GOX80" s="758" t="s">
        <v>764</v>
      </c>
      <c r="GOY80" s="757" t="s">
        <v>15908</v>
      </c>
      <c r="GPF80" s="758" t="s">
        <v>764</v>
      </c>
      <c r="GPG80" s="757" t="s">
        <v>15908</v>
      </c>
      <c r="GPN80" s="758" t="s">
        <v>764</v>
      </c>
      <c r="GPO80" s="757" t="s">
        <v>15908</v>
      </c>
      <c r="GPV80" s="758" t="s">
        <v>764</v>
      </c>
      <c r="GPW80" s="757" t="s">
        <v>15908</v>
      </c>
      <c r="GQD80" s="758" t="s">
        <v>764</v>
      </c>
      <c r="GQE80" s="757" t="s">
        <v>15908</v>
      </c>
      <c r="GQL80" s="758" t="s">
        <v>764</v>
      </c>
      <c r="GQM80" s="757" t="s">
        <v>15908</v>
      </c>
      <c r="GQT80" s="758" t="s">
        <v>764</v>
      </c>
      <c r="GQU80" s="757" t="s">
        <v>15908</v>
      </c>
      <c r="GRB80" s="758" t="s">
        <v>764</v>
      </c>
      <c r="GRC80" s="757" t="s">
        <v>15908</v>
      </c>
      <c r="GRJ80" s="758" t="s">
        <v>764</v>
      </c>
      <c r="GRK80" s="757" t="s">
        <v>15908</v>
      </c>
      <c r="GRR80" s="758" t="s">
        <v>764</v>
      </c>
      <c r="GRS80" s="757" t="s">
        <v>15908</v>
      </c>
      <c r="GRZ80" s="758" t="s">
        <v>764</v>
      </c>
      <c r="GSA80" s="757" t="s">
        <v>15908</v>
      </c>
      <c r="GSH80" s="758" t="s">
        <v>764</v>
      </c>
      <c r="GSI80" s="757" t="s">
        <v>15908</v>
      </c>
      <c r="GSP80" s="758" t="s">
        <v>764</v>
      </c>
      <c r="GSQ80" s="757" t="s">
        <v>15908</v>
      </c>
      <c r="GSX80" s="758" t="s">
        <v>764</v>
      </c>
      <c r="GSY80" s="757" t="s">
        <v>15908</v>
      </c>
      <c r="GTF80" s="758" t="s">
        <v>764</v>
      </c>
      <c r="GTG80" s="757" t="s">
        <v>15908</v>
      </c>
      <c r="GTN80" s="758" t="s">
        <v>764</v>
      </c>
      <c r="GTO80" s="757" t="s">
        <v>15908</v>
      </c>
      <c r="GTV80" s="758" t="s">
        <v>764</v>
      </c>
      <c r="GTW80" s="757" t="s">
        <v>15908</v>
      </c>
      <c r="GUD80" s="758" t="s">
        <v>764</v>
      </c>
      <c r="GUE80" s="757" t="s">
        <v>15908</v>
      </c>
      <c r="GUL80" s="758" t="s">
        <v>764</v>
      </c>
      <c r="GUM80" s="757" t="s">
        <v>15908</v>
      </c>
      <c r="GUT80" s="758" t="s">
        <v>764</v>
      </c>
      <c r="GUU80" s="757" t="s">
        <v>15908</v>
      </c>
      <c r="GVB80" s="758" t="s">
        <v>764</v>
      </c>
      <c r="GVC80" s="757" t="s">
        <v>15908</v>
      </c>
      <c r="GVJ80" s="758" t="s">
        <v>764</v>
      </c>
      <c r="GVK80" s="757" t="s">
        <v>15908</v>
      </c>
      <c r="GVR80" s="758" t="s">
        <v>764</v>
      </c>
      <c r="GVS80" s="757" t="s">
        <v>15908</v>
      </c>
      <c r="GVZ80" s="758" t="s">
        <v>764</v>
      </c>
      <c r="GWA80" s="757" t="s">
        <v>15908</v>
      </c>
      <c r="GWH80" s="758" t="s">
        <v>764</v>
      </c>
      <c r="GWI80" s="757" t="s">
        <v>15908</v>
      </c>
      <c r="GWP80" s="758" t="s">
        <v>764</v>
      </c>
      <c r="GWQ80" s="757" t="s">
        <v>15908</v>
      </c>
      <c r="GWX80" s="758" t="s">
        <v>764</v>
      </c>
      <c r="GWY80" s="757" t="s">
        <v>15908</v>
      </c>
      <c r="GXF80" s="758" t="s">
        <v>764</v>
      </c>
      <c r="GXG80" s="757" t="s">
        <v>15908</v>
      </c>
      <c r="GXN80" s="758" t="s">
        <v>764</v>
      </c>
      <c r="GXO80" s="757" t="s">
        <v>15908</v>
      </c>
      <c r="GXV80" s="758" t="s">
        <v>764</v>
      </c>
      <c r="GXW80" s="757" t="s">
        <v>15908</v>
      </c>
      <c r="GYD80" s="758" t="s">
        <v>764</v>
      </c>
      <c r="GYE80" s="757" t="s">
        <v>15908</v>
      </c>
      <c r="GYL80" s="758" t="s">
        <v>764</v>
      </c>
      <c r="GYM80" s="757" t="s">
        <v>15908</v>
      </c>
      <c r="GYT80" s="758" t="s">
        <v>764</v>
      </c>
      <c r="GYU80" s="757" t="s">
        <v>15908</v>
      </c>
      <c r="GZB80" s="758" t="s">
        <v>764</v>
      </c>
      <c r="GZC80" s="757" t="s">
        <v>15908</v>
      </c>
      <c r="GZJ80" s="758" t="s">
        <v>764</v>
      </c>
      <c r="GZK80" s="757" t="s">
        <v>15908</v>
      </c>
      <c r="GZR80" s="758" t="s">
        <v>764</v>
      </c>
      <c r="GZS80" s="757" t="s">
        <v>15908</v>
      </c>
      <c r="GZZ80" s="758" t="s">
        <v>764</v>
      </c>
      <c r="HAA80" s="757" t="s">
        <v>15908</v>
      </c>
      <c r="HAH80" s="758" t="s">
        <v>764</v>
      </c>
      <c r="HAI80" s="757" t="s">
        <v>15908</v>
      </c>
      <c r="HAP80" s="758" t="s">
        <v>764</v>
      </c>
      <c r="HAQ80" s="757" t="s">
        <v>15908</v>
      </c>
      <c r="HAX80" s="758" t="s">
        <v>764</v>
      </c>
      <c r="HAY80" s="757" t="s">
        <v>15908</v>
      </c>
      <c r="HBF80" s="758" t="s">
        <v>764</v>
      </c>
      <c r="HBG80" s="757" t="s">
        <v>15908</v>
      </c>
      <c r="HBN80" s="758" t="s">
        <v>764</v>
      </c>
      <c r="HBO80" s="757" t="s">
        <v>15908</v>
      </c>
      <c r="HBV80" s="758" t="s">
        <v>764</v>
      </c>
      <c r="HBW80" s="757" t="s">
        <v>15908</v>
      </c>
      <c r="HCD80" s="758" t="s">
        <v>764</v>
      </c>
      <c r="HCE80" s="757" t="s">
        <v>15908</v>
      </c>
      <c r="HCL80" s="758" t="s">
        <v>764</v>
      </c>
      <c r="HCM80" s="757" t="s">
        <v>15908</v>
      </c>
      <c r="HCT80" s="758" t="s">
        <v>764</v>
      </c>
      <c r="HCU80" s="757" t="s">
        <v>15908</v>
      </c>
      <c r="HDB80" s="758" t="s">
        <v>764</v>
      </c>
      <c r="HDC80" s="757" t="s">
        <v>15908</v>
      </c>
      <c r="HDJ80" s="758" t="s">
        <v>764</v>
      </c>
      <c r="HDK80" s="757" t="s">
        <v>15908</v>
      </c>
      <c r="HDR80" s="758" t="s">
        <v>764</v>
      </c>
      <c r="HDS80" s="757" t="s">
        <v>15908</v>
      </c>
      <c r="HDZ80" s="758" t="s">
        <v>764</v>
      </c>
      <c r="HEA80" s="757" t="s">
        <v>15908</v>
      </c>
      <c r="HEH80" s="758" t="s">
        <v>764</v>
      </c>
      <c r="HEI80" s="757" t="s">
        <v>15908</v>
      </c>
      <c r="HEP80" s="758" t="s">
        <v>764</v>
      </c>
      <c r="HEQ80" s="757" t="s">
        <v>15908</v>
      </c>
      <c r="HEX80" s="758" t="s">
        <v>764</v>
      </c>
      <c r="HEY80" s="757" t="s">
        <v>15908</v>
      </c>
      <c r="HFF80" s="758" t="s">
        <v>764</v>
      </c>
      <c r="HFG80" s="757" t="s">
        <v>15908</v>
      </c>
      <c r="HFN80" s="758" t="s">
        <v>764</v>
      </c>
      <c r="HFO80" s="757" t="s">
        <v>15908</v>
      </c>
      <c r="HFV80" s="758" t="s">
        <v>764</v>
      </c>
      <c r="HFW80" s="757" t="s">
        <v>15908</v>
      </c>
      <c r="HGD80" s="758" t="s">
        <v>764</v>
      </c>
      <c r="HGE80" s="757" t="s">
        <v>15908</v>
      </c>
      <c r="HGL80" s="758" t="s">
        <v>764</v>
      </c>
      <c r="HGM80" s="757" t="s">
        <v>15908</v>
      </c>
      <c r="HGT80" s="758" t="s">
        <v>764</v>
      </c>
      <c r="HGU80" s="757" t="s">
        <v>15908</v>
      </c>
      <c r="HHB80" s="758" t="s">
        <v>764</v>
      </c>
      <c r="HHC80" s="757" t="s">
        <v>15908</v>
      </c>
      <c r="HHJ80" s="758" t="s">
        <v>764</v>
      </c>
      <c r="HHK80" s="757" t="s">
        <v>15908</v>
      </c>
      <c r="HHR80" s="758" t="s">
        <v>764</v>
      </c>
      <c r="HHS80" s="757" t="s">
        <v>15908</v>
      </c>
      <c r="HHZ80" s="758" t="s">
        <v>764</v>
      </c>
      <c r="HIA80" s="757" t="s">
        <v>15908</v>
      </c>
      <c r="HIH80" s="758" t="s">
        <v>764</v>
      </c>
      <c r="HII80" s="757" t="s">
        <v>15908</v>
      </c>
      <c r="HIP80" s="758" t="s">
        <v>764</v>
      </c>
      <c r="HIQ80" s="757" t="s">
        <v>15908</v>
      </c>
      <c r="HIX80" s="758" t="s">
        <v>764</v>
      </c>
      <c r="HIY80" s="757" t="s">
        <v>15908</v>
      </c>
      <c r="HJF80" s="758" t="s">
        <v>764</v>
      </c>
      <c r="HJG80" s="757" t="s">
        <v>15908</v>
      </c>
      <c r="HJN80" s="758" t="s">
        <v>764</v>
      </c>
      <c r="HJO80" s="757" t="s">
        <v>15908</v>
      </c>
      <c r="HJV80" s="758" t="s">
        <v>764</v>
      </c>
      <c r="HJW80" s="757" t="s">
        <v>15908</v>
      </c>
      <c r="HKD80" s="758" t="s">
        <v>764</v>
      </c>
      <c r="HKE80" s="757" t="s">
        <v>15908</v>
      </c>
      <c r="HKL80" s="758" t="s">
        <v>764</v>
      </c>
      <c r="HKM80" s="757" t="s">
        <v>15908</v>
      </c>
      <c r="HKT80" s="758" t="s">
        <v>764</v>
      </c>
      <c r="HKU80" s="757" t="s">
        <v>15908</v>
      </c>
      <c r="HLB80" s="758" t="s">
        <v>764</v>
      </c>
      <c r="HLC80" s="757" t="s">
        <v>15908</v>
      </c>
      <c r="HLJ80" s="758" t="s">
        <v>764</v>
      </c>
      <c r="HLK80" s="757" t="s">
        <v>15908</v>
      </c>
      <c r="HLR80" s="758" t="s">
        <v>764</v>
      </c>
      <c r="HLS80" s="757" t="s">
        <v>15908</v>
      </c>
      <c r="HLZ80" s="758" t="s">
        <v>764</v>
      </c>
      <c r="HMA80" s="757" t="s">
        <v>15908</v>
      </c>
      <c r="HMH80" s="758" t="s">
        <v>764</v>
      </c>
      <c r="HMI80" s="757" t="s">
        <v>15908</v>
      </c>
      <c r="HMP80" s="758" t="s">
        <v>764</v>
      </c>
      <c r="HMQ80" s="757" t="s">
        <v>15908</v>
      </c>
      <c r="HMX80" s="758" t="s">
        <v>764</v>
      </c>
      <c r="HMY80" s="757" t="s">
        <v>15908</v>
      </c>
      <c r="HNF80" s="758" t="s">
        <v>764</v>
      </c>
      <c r="HNG80" s="757" t="s">
        <v>15908</v>
      </c>
      <c r="HNN80" s="758" t="s">
        <v>764</v>
      </c>
      <c r="HNO80" s="757" t="s">
        <v>15908</v>
      </c>
      <c r="HNV80" s="758" t="s">
        <v>764</v>
      </c>
      <c r="HNW80" s="757" t="s">
        <v>15908</v>
      </c>
      <c r="HOD80" s="758" t="s">
        <v>764</v>
      </c>
      <c r="HOE80" s="757" t="s">
        <v>15908</v>
      </c>
      <c r="HOL80" s="758" t="s">
        <v>764</v>
      </c>
      <c r="HOM80" s="757" t="s">
        <v>15908</v>
      </c>
      <c r="HOT80" s="758" t="s">
        <v>764</v>
      </c>
      <c r="HOU80" s="757" t="s">
        <v>15908</v>
      </c>
      <c r="HPB80" s="758" t="s">
        <v>764</v>
      </c>
      <c r="HPC80" s="757" t="s">
        <v>15908</v>
      </c>
      <c r="HPJ80" s="758" t="s">
        <v>764</v>
      </c>
      <c r="HPK80" s="757" t="s">
        <v>15908</v>
      </c>
      <c r="HPR80" s="758" t="s">
        <v>764</v>
      </c>
      <c r="HPS80" s="757" t="s">
        <v>15908</v>
      </c>
      <c r="HPZ80" s="758" t="s">
        <v>764</v>
      </c>
      <c r="HQA80" s="757" t="s">
        <v>15908</v>
      </c>
      <c r="HQH80" s="758" t="s">
        <v>764</v>
      </c>
      <c r="HQI80" s="757" t="s">
        <v>15908</v>
      </c>
      <c r="HQP80" s="758" t="s">
        <v>764</v>
      </c>
      <c r="HQQ80" s="757" t="s">
        <v>15908</v>
      </c>
      <c r="HQX80" s="758" t="s">
        <v>764</v>
      </c>
      <c r="HQY80" s="757" t="s">
        <v>15908</v>
      </c>
      <c r="HRF80" s="758" t="s">
        <v>764</v>
      </c>
      <c r="HRG80" s="757" t="s">
        <v>15908</v>
      </c>
      <c r="HRN80" s="758" t="s">
        <v>764</v>
      </c>
      <c r="HRO80" s="757" t="s">
        <v>15908</v>
      </c>
      <c r="HRV80" s="758" t="s">
        <v>764</v>
      </c>
      <c r="HRW80" s="757" t="s">
        <v>15908</v>
      </c>
      <c r="HSD80" s="758" t="s">
        <v>764</v>
      </c>
      <c r="HSE80" s="757" t="s">
        <v>15908</v>
      </c>
      <c r="HSL80" s="758" t="s">
        <v>764</v>
      </c>
      <c r="HSM80" s="757" t="s">
        <v>15908</v>
      </c>
      <c r="HST80" s="758" t="s">
        <v>764</v>
      </c>
      <c r="HSU80" s="757" t="s">
        <v>15908</v>
      </c>
      <c r="HTB80" s="758" t="s">
        <v>764</v>
      </c>
      <c r="HTC80" s="757" t="s">
        <v>15908</v>
      </c>
      <c r="HTJ80" s="758" t="s">
        <v>764</v>
      </c>
      <c r="HTK80" s="757" t="s">
        <v>15908</v>
      </c>
      <c r="HTR80" s="758" t="s">
        <v>764</v>
      </c>
      <c r="HTS80" s="757" t="s">
        <v>15908</v>
      </c>
      <c r="HTZ80" s="758" t="s">
        <v>764</v>
      </c>
      <c r="HUA80" s="757" t="s">
        <v>15908</v>
      </c>
      <c r="HUH80" s="758" t="s">
        <v>764</v>
      </c>
      <c r="HUI80" s="757" t="s">
        <v>15908</v>
      </c>
      <c r="HUP80" s="758" t="s">
        <v>764</v>
      </c>
      <c r="HUQ80" s="757" t="s">
        <v>15908</v>
      </c>
      <c r="HUX80" s="758" t="s">
        <v>764</v>
      </c>
      <c r="HUY80" s="757" t="s">
        <v>15908</v>
      </c>
      <c r="HVF80" s="758" t="s">
        <v>764</v>
      </c>
      <c r="HVG80" s="757" t="s">
        <v>15908</v>
      </c>
      <c r="HVN80" s="758" t="s">
        <v>764</v>
      </c>
      <c r="HVO80" s="757" t="s">
        <v>15908</v>
      </c>
      <c r="HVV80" s="758" t="s">
        <v>764</v>
      </c>
      <c r="HVW80" s="757" t="s">
        <v>15908</v>
      </c>
      <c r="HWD80" s="758" t="s">
        <v>764</v>
      </c>
      <c r="HWE80" s="757" t="s">
        <v>15908</v>
      </c>
      <c r="HWL80" s="758" t="s">
        <v>764</v>
      </c>
      <c r="HWM80" s="757" t="s">
        <v>15908</v>
      </c>
      <c r="HWT80" s="758" t="s">
        <v>764</v>
      </c>
      <c r="HWU80" s="757" t="s">
        <v>15908</v>
      </c>
      <c r="HXB80" s="758" t="s">
        <v>764</v>
      </c>
      <c r="HXC80" s="757" t="s">
        <v>15908</v>
      </c>
      <c r="HXJ80" s="758" t="s">
        <v>764</v>
      </c>
      <c r="HXK80" s="757" t="s">
        <v>15908</v>
      </c>
      <c r="HXR80" s="758" t="s">
        <v>764</v>
      </c>
      <c r="HXS80" s="757" t="s">
        <v>15908</v>
      </c>
      <c r="HXZ80" s="758" t="s">
        <v>764</v>
      </c>
      <c r="HYA80" s="757" t="s">
        <v>15908</v>
      </c>
      <c r="HYH80" s="758" t="s">
        <v>764</v>
      </c>
      <c r="HYI80" s="757" t="s">
        <v>15908</v>
      </c>
      <c r="HYP80" s="758" t="s">
        <v>764</v>
      </c>
      <c r="HYQ80" s="757" t="s">
        <v>15908</v>
      </c>
      <c r="HYX80" s="758" t="s">
        <v>764</v>
      </c>
      <c r="HYY80" s="757" t="s">
        <v>15908</v>
      </c>
      <c r="HZF80" s="758" t="s">
        <v>764</v>
      </c>
      <c r="HZG80" s="757" t="s">
        <v>15908</v>
      </c>
      <c r="HZN80" s="758" t="s">
        <v>764</v>
      </c>
      <c r="HZO80" s="757" t="s">
        <v>15908</v>
      </c>
      <c r="HZV80" s="758" t="s">
        <v>764</v>
      </c>
      <c r="HZW80" s="757" t="s">
        <v>15908</v>
      </c>
      <c r="IAD80" s="758" t="s">
        <v>764</v>
      </c>
      <c r="IAE80" s="757" t="s">
        <v>15908</v>
      </c>
      <c r="IAL80" s="758" t="s">
        <v>764</v>
      </c>
      <c r="IAM80" s="757" t="s">
        <v>15908</v>
      </c>
      <c r="IAT80" s="758" t="s">
        <v>764</v>
      </c>
      <c r="IAU80" s="757" t="s">
        <v>15908</v>
      </c>
      <c r="IBB80" s="758" t="s">
        <v>764</v>
      </c>
      <c r="IBC80" s="757" t="s">
        <v>15908</v>
      </c>
      <c r="IBJ80" s="758" t="s">
        <v>764</v>
      </c>
      <c r="IBK80" s="757" t="s">
        <v>15908</v>
      </c>
      <c r="IBR80" s="758" t="s">
        <v>764</v>
      </c>
      <c r="IBS80" s="757" t="s">
        <v>15908</v>
      </c>
      <c r="IBZ80" s="758" t="s">
        <v>764</v>
      </c>
      <c r="ICA80" s="757" t="s">
        <v>15908</v>
      </c>
      <c r="ICH80" s="758" t="s">
        <v>764</v>
      </c>
      <c r="ICI80" s="757" t="s">
        <v>15908</v>
      </c>
      <c r="ICP80" s="758" t="s">
        <v>764</v>
      </c>
      <c r="ICQ80" s="757" t="s">
        <v>15908</v>
      </c>
      <c r="ICX80" s="758" t="s">
        <v>764</v>
      </c>
      <c r="ICY80" s="757" t="s">
        <v>15908</v>
      </c>
      <c r="IDF80" s="758" t="s">
        <v>764</v>
      </c>
      <c r="IDG80" s="757" t="s">
        <v>15908</v>
      </c>
      <c r="IDN80" s="758" t="s">
        <v>764</v>
      </c>
      <c r="IDO80" s="757" t="s">
        <v>15908</v>
      </c>
      <c r="IDV80" s="758" t="s">
        <v>764</v>
      </c>
      <c r="IDW80" s="757" t="s">
        <v>15908</v>
      </c>
      <c r="IED80" s="758" t="s">
        <v>764</v>
      </c>
      <c r="IEE80" s="757" t="s">
        <v>15908</v>
      </c>
      <c r="IEL80" s="758" t="s">
        <v>764</v>
      </c>
      <c r="IEM80" s="757" t="s">
        <v>15908</v>
      </c>
      <c r="IET80" s="758" t="s">
        <v>764</v>
      </c>
      <c r="IEU80" s="757" t="s">
        <v>15908</v>
      </c>
      <c r="IFB80" s="758" t="s">
        <v>764</v>
      </c>
      <c r="IFC80" s="757" t="s">
        <v>15908</v>
      </c>
      <c r="IFJ80" s="758" t="s">
        <v>764</v>
      </c>
      <c r="IFK80" s="757" t="s">
        <v>15908</v>
      </c>
      <c r="IFR80" s="758" t="s">
        <v>764</v>
      </c>
      <c r="IFS80" s="757" t="s">
        <v>15908</v>
      </c>
      <c r="IFZ80" s="758" t="s">
        <v>764</v>
      </c>
      <c r="IGA80" s="757" t="s">
        <v>15908</v>
      </c>
      <c r="IGH80" s="758" t="s">
        <v>764</v>
      </c>
      <c r="IGI80" s="757" t="s">
        <v>15908</v>
      </c>
      <c r="IGP80" s="758" t="s">
        <v>764</v>
      </c>
      <c r="IGQ80" s="757" t="s">
        <v>15908</v>
      </c>
      <c r="IGX80" s="758" t="s">
        <v>764</v>
      </c>
      <c r="IGY80" s="757" t="s">
        <v>15908</v>
      </c>
      <c r="IHF80" s="758" t="s">
        <v>764</v>
      </c>
      <c r="IHG80" s="757" t="s">
        <v>15908</v>
      </c>
      <c r="IHN80" s="758" t="s">
        <v>764</v>
      </c>
      <c r="IHO80" s="757" t="s">
        <v>15908</v>
      </c>
      <c r="IHV80" s="758" t="s">
        <v>764</v>
      </c>
      <c r="IHW80" s="757" t="s">
        <v>15908</v>
      </c>
      <c r="IID80" s="758" t="s">
        <v>764</v>
      </c>
      <c r="IIE80" s="757" t="s">
        <v>15908</v>
      </c>
      <c r="IIL80" s="758" t="s">
        <v>764</v>
      </c>
      <c r="IIM80" s="757" t="s">
        <v>15908</v>
      </c>
      <c r="IIT80" s="758" t="s">
        <v>764</v>
      </c>
      <c r="IIU80" s="757" t="s">
        <v>15908</v>
      </c>
      <c r="IJB80" s="758" t="s">
        <v>764</v>
      </c>
      <c r="IJC80" s="757" t="s">
        <v>15908</v>
      </c>
      <c r="IJJ80" s="758" t="s">
        <v>764</v>
      </c>
      <c r="IJK80" s="757" t="s">
        <v>15908</v>
      </c>
      <c r="IJR80" s="758" t="s">
        <v>764</v>
      </c>
      <c r="IJS80" s="757" t="s">
        <v>15908</v>
      </c>
      <c r="IJZ80" s="758" t="s">
        <v>764</v>
      </c>
      <c r="IKA80" s="757" t="s">
        <v>15908</v>
      </c>
      <c r="IKH80" s="758" t="s">
        <v>764</v>
      </c>
      <c r="IKI80" s="757" t="s">
        <v>15908</v>
      </c>
      <c r="IKP80" s="758" t="s">
        <v>764</v>
      </c>
      <c r="IKQ80" s="757" t="s">
        <v>15908</v>
      </c>
      <c r="IKX80" s="758" t="s">
        <v>764</v>
      </c>
      <c r="IKY80" s="757" t="s">
        <v>15908</v>
      </c>
      <c r="ILF80" s="758" t="s">
        <v>764</v>
      </c>
      <c r="ILG80" s="757" t="s">
        <v>15908</v>
      </c>
      <c r="ILN80" s="758" t="s">
        <v>764</v>
      </c>
      <c r="ILO80" s="757" t="s">
        <v>15908</v>
      </c>
      <c r="ILV80" s="758" t="s">
        <v>764</v>
      </c>
      <c r="ILW80" s="757" t="s">
        <v>15908</v>
      </c>
      <c r="IMD80" s="758" t="s">
        <v>764</v>
      </c>
      <c r="IME80" s="757" t="s">
        <v>15908</v>
      </c>
      <c r="IML80" s="758" t="s">
        <v>764</v>
      </c>
      <c r="IMM80" s="757" t="s">
        <v>15908</v>
      </c>
      <c r="IMT80" s="758" t="s">
        <v>764</v>
      </c>
      <c r="IMU80" s="757" t="s">
        <v>15908</v>
      </c>
      <c r="INB80" s="758" t="s">
        <v>764</v>
      </c>
      <c r="INC80" s="757" t="s">
        <v>15908</v>
      </c>
      <c r="INJ80" s="758" t="s">
        <v>764</v>
      </c>
      <c r="INK80" s="757" t="s">
        <v>15908</v>
      </c>
      <c r="INR80" s="758" t="s">
        <v>764</v>
      </c>
      <c r="INS80" s="757" t="s">
        <v>15908</v>
      </c>
      <c r="INZ80" s="758" t="s">
        <v>764</v>
      </c>
      <c r="IOA80" s="757" t="s">
        <v>15908</v>
      </c>
      <c r="IOH80" s="758" t="s">
        <v>764</v>
      </c>
      <c r="IOI80" s="757" t="s">
        <v>15908</v>
      </c>
      <c r="IOP80" s="758" t="s">
        <v>764</v>
      </c>
      <c r="IOQ80" s="757" t="s">
        <v>15908</v>
      </c>
      <c r="IOX80" s="758" t="s">
        <v>764</v>
      </c>
      <c r="IOY80" s="757" t="s">
        <v>15908</v>
      </c>
      <c r="IPF80" s="758" t="s">
        <v>764</v>
      </c>
      <c r="IPG80" s="757" t="s">
        <v>15908</v>
      </c>
      <c r="IPN80" s="758" t="s">
        <v>764</v>
      </c>
      <c r="IPO80" s="757" t="s">
        <v>15908</v>
      </c>
      <c r="IPV80" s="758" t="s">
        <v>764</v>
      </c>
      <c r="IPW80" s="757" t="s">
        <v>15908</v>
      </c>
      <c r="IQD80" s="758" t="s">
        <v>764</v>
      </c>
      <c r="IQE80" s="757" t="s">
        <v>15908</v>
      </c>
      <c r="IQL80" s="758" t="s">
        <v>764</v>
      </c>
      <c r="IQM80" s="757" t="s">
        <v>15908</v>
      </c>
      <c r="IQT80" s="758" t="s">
        <v>764</v>
      </c>
      <c r="IQU80" s="757" t="s">
        <v>15908</v>
      </c>
      <c r="IRB80" s="758" t="s">
        <v>764</v>
      </c>
      <c r="IRC80" s="757" t="s">
        <v>15908</v>
      </c>
      <c r="IRJ80" s="758" t="s">
        <v>764</v>
      </c>
      <c r="IRK80" s="757" t="s">
        <v>15908</v>
      </c>
      <c r="IRR80" s="758" t="s">
        <v>764</v>
      </c>
      <c r="IRS80" s="757" t="s">
        <v>15908</v>
      </c>
      <c r="IRZ80" s="758" t="s">
        <v>764</v>
      </c>
      <c r="ISA80" s="757" t="s">
        <v>15908</v>
      </c>
      <c r="ISH80" s="758" t="s">
        <v>764</v>
      </c>
      <c r="ISI80" s="757" t="s">
        <v>15908</v>
      </c>
      <c r="ISP80" s="758" t="s">
        <v>764</v>
      </c>
      <c r="ISQ80" s="757" t="s">
        <v>15908</v>
      </c>
      <c r="ISX80" s="758" t="s">
        <v>764</v>
      </c>
      <c r="ISY80" s="757" t="s">
        <v>15908</v>
      </c>
      <c r="ITF80" s="758" t="s">
        <v>764</v>
      </c>
      <c r="ITG80" s="757" t="s">
        <v>15908</v>
      </c>
      <c r="ITN80" s="758" t="s">
        <v>764</v>
      </c>
      <c r="ITO80" s="757" t="s">
        <v>15908</v>
      </c>
      <c r="ITV80" s="758" t="s">
        <v>764</v>
      </c>
      <c r="ITW80" s="757" t="s">
        <v>15908</v>
      </c>
      <c r="IUD80" s="758" t="s">
        <v>764</v>
      </c>
      <c r="IUE80" s="757" t="s">
        <v>15908</v>
      </c>
      <c r="IUL80" s="758" t="s">
        <v>764</v>
      </c>
      <c r="IUM80" s="757" t="s">
        <v>15908</v>
      </c>
      <c r="IUT80" s="758" t="s">
        <v>764</v>
      </c>
      <c r="IUU80" s="757" t="s">
        <v>15908</v>
      </c>
      <c r="IVB80" s="758" t="s">
        <v>764</v>
      </c>
      <c r="IVC80" s="757" t="s">
        <v>15908</v>
      </c>
      <c r="IVJ80" s="758" t="s">
        <v>764</v>
      </c>
      <c r="IVK80" s="757" t="s">
        <v>15908</v>
      </c>
      <c r="IVR80" s="758" t="s">
        <v>764</v>
      </c>
      <c r="IVS80" s="757" t="s">
        <v>15908</v>
      </c>
      <c r="IVZ80" s="758" t="s">
        <v>764</v>
      </c>
      <c r="IWA80" s="757" t="s">
        <v>15908</v>
      </c>
      <c r="IWH80" s="758" t="s">
        <v>764</v>
      </c>
      <c r="IWI80" s="757" t="s">
        <v>15908</v>
      </c>
      <c r="IWP80" s="758" t="s">
        <v>764</v>
      </c>
      <c r="IWQ80" s="757" t="s">
        <v>15908</v>
      </c>
      <c r="IWX80" s="758" t="s">
        <v>764</v>
      </c>
      <c r="IWY80" s="757" t="s">
        <v>15908</v>
      </c>
      <c r="IXF80" s="758" t="s">
        <v>764</v>
      </c>
      <c r="IXG80" s="757" t="s">
        <v>15908</v>
      </c>
      <c r="IXN80" s="758" t="s">
        <v>764</v>
      </c>
      <c r="IXO80" s="757" t="s">
        <v>15908</v>
      </c>
      <c r="IXV80" s="758" t="s">
        <v>764</v>
      </c>
      <c r="IXW80" s="757" t="s">
        <v>15908</v>
      </c>
      <c r="IYD80" s="758" t="s">
        <v>764</v>
      </c>
      <c r="IYE80" s="757" t="s">
        <v>15908</v>
      </c>
      <c r="IYL80" s="758" t="s">
        <v>764</v>
      </c>
      <c r="IYM80" s="757" t="s">
        <v>15908</v>
      </c>
      <c r="IYT80" s="758" t="s">
        <v>764</v>
      </c>
      <c r="IYU80" s="757" t="s">
        <v>15908</v>
      </c>
      <c r="IZB80" s="758" t="s">
        <v>764</v>
      </c>
      <c r="IZC80" s="757" t="s">
        <v>15908</v>
      </c>
      <c r="IZJ80" s="758" t="s">
        <v>764</v>
      </c>
      <c r="IZK80" s="757" t="s">
        <v>15908</v>
      </c>
      <c r="IZR80" s="758" t="s">
        <v>764</v>
      </c>
      <c r="IZS80" s="757" t="s">
        <v>15908</v>
      </c>
      <c r="IZZ80" s="758" t="s">
        <v>764</v>
      </c>
      <c r="JAA80" s="757" t="s">
        <v>15908</v>
      </c>
      <c r="JAH80" s="758" t="s">
        <v>764</v>
      </c>
      <c r="JAI80" s="757" t="s">
        <v>15908</v>
      </c>
      <c r="JAP80" s="758" t="s">
        <v>764</v>
      </c>
      <c r="JAQ80" s="757" t="s">
        <v>15908</v>
      </c>
      <c r="JAX80" s="758" t="s">
        <v>764</v>
      </c>
      <c r="JAY80" s="757" t="s">
        <v>15908</v>
      </c>
      <c r="JBF80" s="758" t="s">
        <v>764</v>
      </c>
      <c r="JBG80" s="757" t="s">
        <v>15908</v>
      </c>
      <c r="JBN80" s="758" t="s">
        <v>764</v>
      </c>
      <c r="JBO80" s="757" t="s">
        <v>15908</v>
      </c>
      <c r="JBV80" s="758" t="s">
        <v>764</v>
      </c>
      <c r="JBW80" s="757" t="s">
        <v>15908</v>
      </c>
      <c r="JCD80" s="758" t="s">
        <v>764</v>
      </c>
      <c r="JCE80" s="757" t="s">
        <v>15908</v>
      </c>
      <c r="JCL80" s="758" t="s">
        <v>764</v>
      </c>
      <c r="JCM80" s="757" t="s">
        <v>15908</v>
      </c>
      <c r="JCT80" s="758" t="s">
        <v>764</v>
      </c>
      <c r="JCU80" s="757" t="s">
        <v>15908</v>
      </c>
      <c r="JDB80" s="758" t="s">
        <v>764</v>
      </c>
      <c r="JDC80" s="757" t="s">
        <v>15908</v>
      </c>
      <c r="JDJ80" s="758" t="s">
        <v>764</v>
      </c>
      <c r="JDK80" s="757" t="s">
        <v>15908</v>
      </c>
      <c r="JDR80" s="758" t="s">
        <v>764</v>
      </c>
      <c r="JDS80" s="757" t="s">
        <v>15908</v>
      </c>
      <c r="JDZ80" s="758" t="s">
        <v>764</v>
      </c>
      <c r="JEA80" s="757" t="s">
        <v>15908</v>
      </c>
      <c r="JEH80" s="758" t="s">
        <v>764</v>
      </c>
      <c r="JEI80" s="757" t="s">
        <v>15908</v>
      </c>
      <c r="JEP80" s="758" t="s">
        <v>764</v>
      </c>
      <c r="JEQ80" s="757" t="s">
        <v>15908</v>
      </c>
      <c r="JEX80" s="758" t="s">
        <v>764</v>
      </c>
      <c r="JEY80" s="757" t="s">
        <v>15908</v>
      </c>
      <c r="JFF80" s="758" t="s">
        <v>764</v>
      </c>
      <c r="JFG80" s="757" t="s">
        <v>15908</v>
      </c>
      <c r="JFN80" s="758" t="s">
        <v>764</v>
      </c>
      <c r="JFO80" s="757" t="s">
        <v>15908</v>
      </c>
      <c r="JFV80" s="758" t="s">
        <v>764</v>
      </c>
      <c r="JFW80" s="757" t="s">
        <v>15908</v>
      </c>
      <c r="JGD80" s="758" t="s">
        <v>764</v>
      </c>
      <c r="JGE80" s="757" t="s">
        <v>15908</v>
      </c>
      <c r="JGL80" s="758" t="s">
        <v>764</v>
      </c>
      <c r="JGM80" s="757" t="s">
        <v>15908</v>
      </c>
      <c r="JGT80" s="758" t="s">
        <v>764</v>
      </c>
      <c r="JGU80" s="757" t="s">
        <v>15908</v>
      </c>
      <c r="JHB80" s="758" t="s">
        <v>764</v>
      </c>
      <c r="JHC80" s="757" t="s">
        <v>15908</v>
      </c>
      <c r="JHJ80" s="758" t="s">
        <v>764</v>
      </c>
      <c r="JHK80" s="757" t="s">
        <v>15908</v>
      </c>
      <c r="JHR80" s="758" t="s">
        <v>764</v>
      </c>
      <c r="JHS80" s="757" t="s">
        <v>15908</v>
      </c>
      <c r="JHZ80" s="758" t="s">
        <v>764</v>
      </c>
      <c r="JIA80" s="757" t="s">
        <v>15908</v>
      </c>
      <c r="JIH80" s="758" t="s">
        <v>764</v>
      </c>
      <c r="JII80" s="757" t="s">
        <v>15908</v>
      </c>
      <c r="JIP80" s="758" t="s">
        <v>764</v>
      </c>
      <c r="JIQ80" s="757" t="s">
        <v>15908</v>
      </c>
      <c r="JIX80" s="758" t="s">
        <v>764</v>
      </c>
      <c r="JIY80" s="757" t="s">
        <v>15908</v>
      </c>
      <c r="JJF80" s="758" t="s">
        <v>764</v>
      </c>
      <c r="JJG80" s="757" t="s">
        <v>15908</v>
      </c>
      <c r="JJN80" s="758" t="s">
        <v>764</v>
      </c>
      <c r="JJO80" s="757" t="s">
        <v>15908</v>
      </c>
      <c r="JJV80" s="758" t="s">
        <v>764</v>
      </c>
      <c r="JJW80" s="757" t="s">
        <v>15908</v>
      </c>
      <c r="JKD80" s="758" t="s">
        <v>764</v>
      </c>
      <c r="JKE80" s="757" t="s">
        <v>15908</v>
      </c>
      <c r="JKL80" s="758" t="s">
        <v>764</v>
      </c>
      <c r="JKM80" s="757" t="s">
        <v>15908</v>
      </c>
      <c r="JKT80" s="758" t="s">
        <v>764</v>
      </c>
      <c r="JKU80" s="757" t="s">
        <v>15908</v>
      </c>
      <c r="JLB80" s="758" t="s">
        <v>764</v>
      </c>
      <c r="JLC80" s="757" t="s">
        <v>15908</v>
      </c>
      <c r="JLJ80" s="758" t="s">
        <v>764</v>
      </c>
      <c r="JLK80" s="757" t="s">
        <v>15908</v>
      </c>
      <c r="JLR80" s="758" t="s">
        <v>764</v>
      </c>
      <c r="JLS80" s="757" t="s">
        <v>15908</v>
      </c>
      <c r="JLZ80" s="758" t="s">
        <v>764</v>
      </c>
      <c r="JMA80" s="757" t="s">
        <v>15908</v>
      </c>
      <c r="JMH80" s="758" t="s">
        <v>764</v>
      </c>
      <c r="JMI80" s="757" t="s">
        <v>15908</v>
      </c>
      <c r="JMP80" s="758" t="s">
        <v>764</v>
      </c>
      <c r="JMQ80" s="757" t="s">
        <v>15908</v>
      </c>
      <c r="JMX80" s="758" t="s">
        <v>764</v>
      </c>
      <c r="JMY80" s="757" t="s">
        <v>15908</v>
      </c>
      <c r="JNF80" s="758" t="s">
        <v>764</v>
      </c>
      <c r="JNG80" s="757" t="s">
        <v>15908</v>
      </c>
      <c r="JNN80" s="758" t="s">
        <v>764</v>
      </c>
      <c r="JNO80" s="757" t="s">
        <v>15908</v>
      </c>
      <c r="JNV80" s="758" t="s">
        <v>764</v>
      </c>
      <c r="JNW80" s="757" t="s">
        <v>15908</v>
      </c>
      <c r="JOD80" s="758" t="s">
        <v>764</v>
      </c>
      <c r="JOE80" s="757" t="s">
        <v>15908</v>
      </c>
      <c r="JOL80" s="758" t="s">
        <v>764</v>
      </c>
      <c r="JOM80" s="757" t="s">
        <v>15908</v>
      </c>
      <c r="JOT80" s="758" t="s">
        <v>764</v>
      </c>
      <c r="JOU80" s="757" t="s">
        <v>15908</v>
      </c>
      <c r="JPB80" s="758" t="s">
        <v>764</v>
      </c>
      <c r="JPC80" s="757" t="s">
        <v>15908</v>
      </c>
      <c r="JPJ80" s="758" t="s">
        <v>764</v>
      </c>
      <c r="JPK80" s="757" t="s">
        <v>15908</v>
      </c>
      <c r="JPR80" s="758" t="s">
        <v>764</v>
      </c>
      <c r="JPS80" s="757" t="s">
        <v>15908</v>
      </c>
      <c r="JPZ80" s="758" t="s">
        <v>764</v>
      </c>
      <c r="JQA80" s="757" t="s">
        <v>15908</v>
      </c>
      <c r="JQH80" s="758" t="s">
        <v>764</v>
      </c>
      <c r="JQI80" s="757" t="s">
        <v>15908</v>
      </c>
      <c r="JQP80" s="758" t="s">
        <v>764</v>
      </c>
      <c r="JQQ80" s="757" t="s">
        <v>15908</v>
      </c>
      <c r="JQX80" s="758" t="s">
        <v>764</v>
      </c>
      <c r="JQY80" s="757" t="s">
        <v>15908</v>
      </c>
      <c r="JRF80" s="758" t="s">
        <v>764</v>
      </c>
      <c r="JRG80" s="757" t="s">
        <v>15908</v>
      </c>
      <c r="JRN80" s="758" t="s">
        <v>764</v>
      </c>
      <c r="JRO80" s="757" t="s">
        <v>15908</v>
      </c>
      <c r="JRV80" s="758" t="s">
        <v>764</v>
      </c>
      <c r="JRW80" s="757" t="s">
        <v>15908</v>
      </c>
      <c r="JSD80" s="758" t="s">
        <v>764</v>
      </c>
      <c r="JSE80" s="757" t="s">
        <v>15908</v>
      </c>
      <c r="JSL80" s="758" t="s">
        <v>764</v>
      </c>
      <c r="JSM80" s="757" t="s">
        <v>15908</v>
      </c>
      <c r="JST80" s="758" t="s">
        <v>764</v>
      </c>
      <c r="JSU80" s="757" t="s">
        <v>15908</v>
      </c>
      <c r="JTB80" s="758" t="s">
        <v>764</v>
      </c>
      <c r="JTC80" s="757" t="s">
        <v>15908</v>
      </c>
      <c r="JTJ80" s="758" t="s">
        <v>764</v>
      </c>
      <c r="JTK80" s="757" t="s">
        <v>15908</v>
      </c>
      <c r="JTR80" s="758" t="s">
        <v>764</v>
      </c>
      <c r="JTS80" s="757" t="s">
        <v>15908</v>
      </c>
      <c r="JTZ80" s="758" t="s">
        <v>764</v>
      </c>
      <c r="JUA80" s="757" t="s">
        <v>15908</v>
      </c>
      <c r="JUH80" s="758" t="s">
        <v>764</v>
      </c>
      <c r="JUI80" s="757" t="s">
        <v>15908</v>
      </c>
      <c r="JUP80" s="758" t="s">
        <v>764</v>
      </c>
      <c r="JUQ80" s="757" t="s">
        <v>15908</v>
      </c>
      <c r="JUX80" s="758" t="s">
        <v>764</v>
      </c>
      <c r="JUY80" s="757" t="s">
        <v>15908</v>
      </c>
      <c r="JVF80" s="758" t="s">
        <v>764</v>
      </c>
      <c r="JVG80" s="757" t="s">
        <v>15908</v>
      </c>
      <c r="JVN80" s="758" t="s">
        <v>764</v>
      </c>
      <c r="JVO80" s="757" t="s">
        <v>15908</v>
      </c>
      <c r="JVV80" s="758" t="s">
        <v>764</v>
      </c>
      <c r="JVW80" s="757" t="s">
        <v>15908</v>
      </c>
      <c r="JWD80" s="758" t="s">
        <v>764</v>
      </c>
      <c r="JWE80" s="757" t="s">
        <v>15908</v>
      </c>
      <c r="JWL80" s="758" t="s">
        <v>764</v>
      </c>
      <c r="JWM80" s="757" t="s">
        <v>15908</v>
      </c>
      <c r="JWT80" s="758" t="s">
        <v>764</v>
      </c>
      <c r="JWU80" s="757" t="s">
        <v>15908</v>
      </c>
      <c r="JXB80" s="758" t="s">
        <v>764</v>
      </c>
      <c r="JXC80" s="757" t="s">
        <v>15908</v>
      </c>
      <c r="JXJ80" s="758" t="s">
        <v>764</v>
      </c>
      <c r="JXK80" s="757" t="s">
        <v>15908</v>
      </c>
      <c r="JXR80" s="758" t="s">
        <v>764</v>
      </c>
      <c r="JXS80" s="757" t="s">
        <v>15908</v>
      </c>
      <c r="JXZ80" s="758" t="s">
        <v>764</v>
      </c>
      <c r="JYA80" s="757" t="s">
        <v>15908</v>
      </c>
      <c r="JYH80" s="758" t="s">
        <v>764</v>
      </c>
      <c r="JYI80" s="757" t="s">
        <v>15908</v>
      </c>
      <c r="JYP80" s="758" t="s">
        <v>764</v>
      </c>
      <c r="JYQ80" s="757" t="s">
        <v>15908</v>
      </c>
      <c r="JYX80" s="758" t="s">
        <v>764</v>
      </c>
      <c r="JYY80" s="757" t="s">
        <v>15908</v>
      </c>
      <c r="JZF80" s="758" t="s">
        <v>764</v>
      </c>
      <c r="JZG80" s="757" t="s">
        <v>15908</v>
      </c>
      <c r="JZN80" s="758" t="s">
        <v>764</v>
      </c>
      <c r="JZO80" s="757" t="s">
        <v>15908</v>
      </c>
      <c r="JZV80" s="758" t="s">
        <v>764</v>
      </c>
      <c r="JZW80" s="757" t="s">
        <v>15908</v>
      </c>
      <c r="KAD80" s="758" t="s">
        <v>764</v>
      </c>
      <c r="KAE80" s="757" t="s">
        <v>15908</v>
      </c>
      <c r="KAL80" s="758" t="s">
        <v>764</v>
      </c>
      <c r="KAM80" s="757" t="s">
        <v>15908</v>
      </c>
      <c r="KAT80" s="758" t="s">
        <v>764</v>
      </c>
      <c r="KAU80" s="757" t="s">
        <v>15908</v>
      </c>
      <c r="KBB80" s="758" t="s">
        <v>764</v>
      </c>
      <c r="KBC80" s="757" t="s">
        <v>15908</v>
      </c>
      <c r="KBJ80" s="758" t="s">
        <v>764</v>
      </c>
      <c r="KBK80" s="757" t="s">
        <v>15908</v>
      </c>
      <c r="KBR80" s="758" t="s">
        <v>764</v>
      </c>
      <c r="KBS80" s="757" t="s">
        <v>15908</v>
      </c>
      <c r="KBZ80" s="758" t="s">
        <v>764</v>
      </c>
      <c r="KCA80" s="757" t="s">
        <v>15908</v>
      </c>
      <c r="KCH80" s="758" t="s">
        <v>764</v>
      </c>
      <c r="KCI80" s="757" t="s">
        <v>15908</v>
      </c>
      <c r="KCP80" s="758" t="s">
        <v>764</v>
      </c>
      <c r="KCQ80" s="757" t="s">
        <v>15908</v>
      </c>
      <c r="KCX80" s="758" t="s">
        <v>764</v>
      </c>
      <c r="KCY80" s="757" t="s">
        <v>15908</v>
      </c>
      <c r="KDF80" s="758" t="s">
        <v>764</v>
      </c>
      <c r="KDG80" s="757" t="s">
        <v>15908</v>
      </c>
      <c r="KDN80" s="758" t="s">
        <v>764</v>
      </c>
      <c r="KDO80" s="757" t="s">
        <v>15908</v>
      </c>
      <c r="KDV80" s="758" t="s">
        <v>764</v>
      </c>
      <c r="KDW80" s="757" t="s">
        <v>15908</v>
      </c>
      <c r="KED80" s="758" t="s">
        <v>764</v>
      </c>
      <c r="KEE80" s="757" t="s">
        <v>15908</v>
      </c>
      <c r="KEL80" s="758" t="s">
        <v>764</v>
      </c>
      <c r="KEM80" s="757" t="s">
        <v>15908</v>
      </c>
      <c r="KET80" s="758" t="s">
        <v>764</v>
      </c>
      <c r="KEU80" s="757" t="s">
        <v>15908</v>
      </c>
      <c r="KFB80" s="758" t="s">
        <v>764</v>
      </c>
      <c r="KFC80" s="757" t="s">
        <v>15908</v>
      </c>
      <c r="KFJ80" s="758" t="s">
        <v>764</v>
      </c>
      <c r="KFK80" s="757" t="s">
        <v>15908</v>
      </c>
      <c r="KFR80" s="758" t="s">
        <v>764</v>
      </c>
      <c r="KFS80" s="757" t="s">
        <v>15908</v>
      </c>
      <c r="KFZ80" s="758" t="s">
        <v>764</v>
      </c>
      <c r="KGA80" s="757" t="s">
        <v>15908</v>
      </c>
      <c r="KGH80" s="758" t="s">
        <v>764</v>
      </c>
      <c r="KGI80" s="757" t="s">
        <v>15908</v>
      </c>
      <c r="KGP80" s="758" t="s">
        <v>764</v>
      </c>
      <c r="KGQ80" s="757" t="s">
        <v>15908</v>
      </c>
      <c r="KGX80" s="758" t="s">
        <v>764</v>
      </c>
      <c r="KGY80" s="757" t="s">
        <v>15908</v>
      </c>
      <c r="KHF80" s="758" t="s">
        <v>764</v>
      </c>
      <c r="KHG80" s="757" t="s">
        <v>15908</v>
      </c>
      <c r="KHN80" s="758" t="s">
        <v>764</v>
      </c>
      <c r="KHO80" s="757" t="s">
        <v>15908</v>
      </c>
      <c r="KHV80" s="758" t="s">
        <v>764</v>
      </c>
      <c r="KHW80" s="757" t="s">
        <v>15908</v>
      </c>
      <c r="KID80" s="758" t="s">
        <v>764</v>
      </c>
      <c r="KIE80" s="757" t="s">
        <v>15908</v>
      </c>
      <c r="KIL80" s="758" t="s">
        <v>764</v>
      </c>
      <c r="KIM80" s="757" t="s">
        <v>15908</v>
      </c>
      <c r="KIT80" s="758" t="s">
        <v>764</v>
      </c>
      <c r="KIU80" s="757" t="s">
        <v>15908</v>
      </c>
      <c r="KJB80" s="758" t="s">
        <v>764</v>
      </c>
      <c r="KJC80" s="757" t="s">
        <v>15908</v>
      </c>
      <c r="KJJ80" s="758" t="s">
        <v>764</v>
      </c>
      <c r="KJK80" s="757" t="s">
        <v>15908</v>
      </c>
      <c r="KJR80" s="758" t="s">
        <v>764</v>
      </c>
      <c r="KJS80" s="757" t="s">
        <v>15908</v>
      </c>
      <c r="KJZ80" s="758" t="s">
        <v>764</v>
      </c>
      <c r="KKA80" s="757" t="s">
        <v>15908</v>
      </c>
      <c r="KKH80" s="758" t="s">
        <v>764</v>
      </c>
      <c r="KKI80" s="757" t="s">
        <v>15908</v>
      </c>
      <c r="KKP80" s="758" t="s">
        <v>764</v>
      </c>
      <c r="KKQ80" s="757" t="s">
        <v>15908</v>
      </c>
      <c r="KKX80" s="758" t="s">
        <v>764</v>
      </c>
      <c r="KKY80" s="757" t="s">
        <v>15908</v>
      </c>
      <c r="KLF80" s="758" t="s">
        <v>764</v>
      </c>
      <c r="KLG80" s="757" t="s">
        <v>15908</v>
      </c>
      <c r="KLN80" s="758" t="s">
        <v>764</v>
      </c>
      <c r="KLO80" s="757" t="s">
        <v>15908</v>
      </c>
      <c r="KLV80" s="758" t="s">
        <v>764</v>
      </c>
      <c r="KLW80" s="757" t="s">
        <v>15908</v>
      </c>
      <c r="KMD80" s="758" t="s">
        <v>764</v>
      </c>
      <c r="KME80" s="757" t="s">
        <v>15908</v>
      </c>
      <c r="KML80" s="758" t="s">
        <v>764</v>
      </c>
      <c r="KMM80" s="757" t="s">
        <v>15908</v>
      </c>
      <c r="KMT80" s="758" t="s">
        <v>764</v>
      </c>
      <c r="KMU80" s="757" t="s">
        <v>15908</v>
      </c>
      <c r="KNB80" s="758" t="s">
        <v>764</v>
      </c>
      <c r="KNC80" s="757" t="s">
        <v>15908</v>
      </c>
      <c r="KNJ80" s="758" t="s">
        <v>764</v>
      </c>
      <c r="KNK80" s="757" t="s">
        <v>15908</v>
      </c>
      <c r="KNR80" s="758" t="s">
        <v>764</v>
      </c>
      <c r="KNS80" s="757" t="s">
        <v>15908</v>
      </c>
      <c r="KNZ80" s="758" t="s">
        <v>764</v>
      </c>
      <c r="KOA80" s="757" t="s">
        <v>15908</v>
      </c>
      <c r="KOH80" s="758" t="s">
        <v>764</v>
      </c>
      <c r="KOI80" s="757" t="s">
        <v>15908</v>
      </c>
      <c r="KOP80" s="758" t="s">
        <v>764</v>
      </c>
      <c r="KOQ80" s="757" t="s">
        <v>15908</v>
      </c>
      <c r="KOX80" s="758" t="s">
        <v>764</v>
      </c>
      <c r="KOY80" s="757" t="s">
        <v>15908</v>
      </c>
      <c r="KPF80" s="758" t="s">
        <v>764</v>
      </c>
      <c r="KPG80" s="757" t="s">
        <v>15908</v>
      </c>
      <c r="KPN80" s="758" t="s">
        <v>764</v>
      </c>
      <c r="KPO80" s="757" t="s">
        <v>15908</v>
      </c>
      <c r="KPV80" s="758" t="s">
        <v>764</v>
      </c>
      <c r="KPW80" s="757" t="s">
        <v>15908</v>
      </c>
      <c r="KQD80" s="758" t="s">
        <v>764</v>
      </c>
      <c r="KQE80" s="757" t="s">
        <v>15908</v>
      </c>
      <c r="KQL80" s="758" t="s">
        <v>764</v>
      </c>
      <c r="KQM80" s="757" t="s">
        <v>15908</v>
      </c>
      <c r="KQT80" s="758" t="s">
        <v>764</v>
      </c>
      <c r="KQU80" s="757" t="s">
        <v>15908</v>
      </c>
      <c r="KRB80" s="758" t="s">
        <v>764</v>
      </c>
      <c r="KRC80" s="757" t="s">
        <v>15908</v>
      </c>
      <c r="KRJ80" s="758" t="s">
        <v>764</v>
      </c>
      <c r="KRK80" s="757" t="s">
        <v>15908</v>
      </c>
      <c r="KRR80" s="758" t="s">
        <v>764</v>
      </c>
      <c r="KRS80" s="757" t="s">
        <v>15908</v>
      </c>
      <c r="KRZ80" s="758" t="s">
        <v>764</v>
      </c>
      <c r="KSA80" s="757" t="s">
        <v>15908</v>
      </c>
      <c r="KSH80" s="758" t="s">
        <v>764</v>
      </c>
      <c r="KSI80" s="757" t="s">
        <v>15908</v>
      </c>
      <c r="KSP80" s="758" t="s">
        <v>764</v>
      </c>
      <c r="KSQ80" s="757" t="s">
        <v>15908</v>
      </c>
      <c r="KSX80" s="758" t="s">
        <v>764</v>
      </c>
      <c r="KSY80" s="757" t="s">
        <v>15908</v>
      </c>
      <c r="KTF80" s="758" t="s">
        <v>764</v>
      </c>
      <c r="KTG80" s="757" t="s">
        <v>15908</v>
      </c>
      <c r="KTN80" s="758" t="s">
        <v>764</v>
      </c>
      <c r="KTO80" s="757" t="s">
        <v>15908</v>
      </c>
      <c r="KTV80" s="758" t="s">
        <v>764</v>
      </c>
      <c r="KTW80" s="757" t="s">
        <v>15908</v>
      </c>
      <c r="KUD80" s="758" t="s">
        <v>764</v>
      </c>
      <c r="KUE80" s="757" t="s">
        <v>15908</v>
      </c>
      <c r="KUL80" s="758" t="s">
        <v>764</v>
      </c>
      <c r="KUM80" s="757" t="s">
        <v>15908</v>
      </c>
      <c r="KUT80" s="758" t="s">
        <v>764</v>
      </c>
      <c r="KUU80" s="757" t="s">
        <v>15908</v>
      </c>
      <c r="KVB80" s="758" t="s">
        <v>764</v>
      </c>
      <c r="KVC80" s="757" t="s">
        <v>15908</v>
      </c>
      <c r="KVJ80" s="758" t="s">
        <v>764</v>
      </c>
      <c r="KVK80" s="757" t="s">
        <v>15908</v>
      </c>
      <c r="KVR80" s="758" t="s">
        <v>764</v>
      </c>
      <c r="KVS80" s="757" t="s">
        <v>15908</v>
      </c>
      <c r="KVZ80" s="758" t="s">
        <v>764</v>
      </c>
      <c r="KWA80" s="757" t="s">
        <v>15908</v>
      </c>
      <c r="KWH80" s="758" t="s">
        <v>764</v>
      </c>
      <c r="KWI80" s="757" t="s">
        <v>15908</v>
      </c>
      <c r="KWP80" s="758" t="s">
        <v>764</v>
      </c>
      <c r="KWQ80" s="757" t="s">
        <v>15908</v>
      </c>
      <c r="KWX80" s="758" t="s">
        <v>764</v>
      </c>
      <c r="KWY80" s="757" t="s">
        <v>15908</v>
      </c>
      <c r="KXF80" s="758" t="s">
        <v>764</v>
      </c>
      <c r="KXG80" s="757" t="s">
        <v>15908</v>
      </c>
      <c r="KXN80" s="758" t="s">
        <v>764</v>
      </c>
      <c r="KXO80" s="757" t="s">
        <v>15908</v>
      </c>
      <c r="KXV80" s="758" t="s">
        <v>764</v>
      </c>
      <c r="KXW80" s="757" t="s">
        <v>15908</v>
      </c>
      <c r="KYD80" s="758" t="s">
        <v>764</v>
      </c>
      <c r="KYE80" s="757" t="s">
        <v>15908</v>
      </c>
      <c r="KYL80" s="758" t="s">
        <v>764</v>
      </c>
      <c r="KYM80" s="757" t="s">
        <v>15908</v>
      </c>
      <c r="KYT80" s="758" t="s">
        <v>764</v>
      </c>
      <c r="KYU80" s="757" t="s">
        <v>15908</v>
      </c>
      <c r="KZB80" s="758" t="s">
        <v>764</v>
      </c>
      <c r="KZC80" s="757" t="s">
        <v>15908</v>
      </c>
      <c r="KZJ80" s="758" t="s">
        <v>764</v>
      </c>
      <c r="KZK80" s="757" t="s">
        <v>15908</v>
      </c>
      <c r="KZR80" s="758" t="s">
        <v>764</v>
      </c>
      <c r="KZS80" s="757" t="s">
        <v>15908</v>
      </c>
      <c r="KZZ80" s="758" t="s">
        <v>764</v>
      </c>
      <c r="LAA80" s="757" t="s">
        <v>15908</v>
      </c>
      <c r="LAH80" s="758" t="s">
        <v>764</v>
      </c>
      <c r="LAI80" s="757" t="s">
        <v>15908</v>
      </c>
      <c r="LAP80" s="758" t="s">
        <v>764</v>
      </c>
      <c r="LAQ80" s="757" t="s">
        <v>15908</v>
      </c>
      <c r="LAX80" s="758" t="s">
        <v>764</v>
      </c>
      <c r="LAY80" s="757" t="s">
        <v>15908</v>
      </c>
      <c r="LBF80" s="758" t="s">
        <v>764</v>
      </c>
      <c r="LBG80" s="757" t="s">
        <v>15908</v>
      </c>
      <c r="LBN80" s="758" t="s">
        <v>764</v>
      </c>
      <c r="LBO80" s="757" t="s">
        <v>15908</v>
      </c>
      <c r="LBV80" s="758" t="s">
        <v>764</v>
      </c>
      <c r="LBW80" s="757" t="s">
        <v>15908</v>
      </c>
      <c r="LCD80" s="758" t="s">
        <v>764</v>
      </c>
      <c r="LCE80" s="757" t="s">
        <v>15908</v>
      </c>
      <c r="LCL80" s="758" t="s">
        <v>764</v>
      </c>
      <c r="LCM80" s="757" t="s">
        <v>15908</v>
      </c>
      <c r="LCT80" s="758" t="s">
        <v>764</v>
      </c>
      <c r="LCU80" s="757" t="s">
        <v>15908</v>
      </c>
      <c r="LDB80" s="758" t="s">
        <v>764</v>
      </c>
      <c r="LDC80" s="757" t="s">
        <v>15908</v>
      </c>
      <c r="LDJ80" s="758" t="s">
        <v>764</v>
      </c>
      <c r="LDK80" s="757" t="s">
        <v>15908</v>
      </c>
      <c r="LDR80" s="758" t="s">
        <v>764</v>
      </c>
      <c r="LDS80" s="757" t="s">
        <v>15908</v>
      </c>
      <c r="LDZ80" s="758" t="s">
        <v>764</v>
      </c>
      <c r="LEA80" s="757" t="s">
        <v>15908</v>
      </c>
      <c r="LEH80" s="758" t="s">
        <v>764</v>
      </c>
      <c r="LEI80" s="757" t="s">
        <v>15908</v>
      </c>
      <c r="LEP80" s="758" t="s">
        <v>764</v>
      </c>
      <c r="LEQ80" s="757" t="s">
        <v>15908</v>
      </c>
      <c r="LEX80" s="758" t="s">
        <v>764</v>
      </c>
      <c r="LEY80" s="757" t="s">
        <v>15908</v>
      </c>
      <c r="LFF80" s="758" t="s">
        <v>764</v>
      </c>
      <c r="LFG80" s="757" t="s">
        <v>15908</v>
      </c>
      <c r="LFN80" s="758" t="s">
        <v>764</v>
      </c>
      <c r="LFO80" s="757" t="s">
        <v>15908</v>
      </c>
      <c r="LFV80" s="758" t="s">
        <v>764</v>
      </c>
      <c r="LFW80" s="757" t="s">
        <v>15908</v>
      </c>
      <c r="LGD80" s="758" t="s">
        <v>764</v>
      </c>
      <c r="LGE80" s="757" t="s">
        <v>15908</v>
      </c>
      <c r="LGL80" s="758" t="s">
        <v>764</v>
      </c>
      <c r="LGM80" s="757" t="s">
        <v>15908</v>
      </c>
      <c r="LGT80" s="758" t="s">
        <v>764</v>
      </c>
      <c r="LGU80" s="757" t="s">
        <v>15908</v>
      </c>
      <c r="LHB80" s="758" t="s">
        <v>764</v>
      </c>
      <c r="LHC80" s="757" t="s">
        <v>15908</v>
      </c>
      <c r="LHJ80" s="758" t="s">
        <v>764</v>
      </c>
      <c r="LHK80" s="757" t="s">
        <v>15908</v>
      </c>
      <c r="LHR80" s="758" t="s">
        <v>764</v>
      </c>
      <c r="LHS80" s="757" t="s">
        <v>15908</v>
      </c>
      <c r="LHZ80" s="758" t="s">
        <v>764</v>
      </c>
      <c r="LIA80" s="757" t="s">
        <v>15908</v>
      </c>
      <c r="LIH80" s="758" t="s">
        <v>764</v>
      </c>
      <c r="LII80" s="757" t="s">
        <v>15908</v>
      </c>
      <c r="LIP80" s="758" t="s">
        <v>764</v>
      </c>
      <c r="LIQ80" s="757" t="s">
        <v>15908</v>
      </c>
      <c r="LIX80" s="758" t="s">
        <v>764</v>
      </c>
      <c r="LIY80" s="757" t="s">
        <v>15908</v>
      </c>
      <c r="LJF80" s="758" t="s">
        <v>764</v>
      </c>
      <c r="LJG80" s="757" t="s">
        <v>15908</v>
      </c>
      <c r="LJN80" s="758" t="s">
        <v>764</v>
      </c>
      <c r="LJO80" s="757" t="s">
        <v>15908</v>
      </c>
      <c r="LJV80" s="758" t="s">
        <v>764</v>
      </c>
      <c r="LJW80" s="757" t="s">
        <v>15908</v>
      </c>
      <c r="LKD80" s="758" t="s">
        <v>764</v>
      </c>
      <c r="LKE80" s="757" t="s">
        <v>15908</v>
      </c>
      <c r="LKL80" s="758" t="s">
        <v>764</v>
      </c>
      <c r="LKM80" s="757" t="s">
        <v>15908</v>
      </c>
      <c r="LKT80" s="758" t="s">
        <v>764</v>
      </c>
      <c r="LKU80" s="757" t="s">
        <v>15908</v>
      </c>
      <c r="LLB80" s="758" t="s">
        <v>764</v>
      </c>
      <c r="LLC80" s="757" t="s">
        <v>15908</v>
      </c>
      <c r="LLJ80" s="758" t="s">
        <v>764</v>
      </c>
      <c r="LLK80" s="757" t="s">
        <v>15908</v>
      </c>
      <c r="LLR80" s="758" t="s">
        <v>764</v>
      </c>
      <c r="LLS80" s="757" t="s">
        <v>15908</v>
      </c>
      <c r="LLZ80" s="758" t="s">
        <v>764</v>
      </c>
      <c r="LMA80" s="757" t="s">
        <v>15908</v>
      </c>
      <c r="LMH80" s="758" t="s">
        <v>764</v>
      </c>
      <c r="LMI80" s="757" t="s">
        <v>15908</v>
      </c>
      <c r="LMP80" s="758" t="s">
        <v>764</v>
      </c>
      <c r="LMQ80" s="757" t="s">
        <v>15908</v>
      </c>
      <c r="LMX80" s="758" t="s">
        <v>764</v>
      </c>
      <c r="LMY80" s="757" t="s">
        <v>15908</v>
      </c>
      <c r="LNF80" s="758" t="s">
        <v>764</v>
      </c>
      <c r="LNG80" s="757" t="s">
        <v>15908</v>
      </c>
      <c r="LNN80" s="758" t="s">
        <v>764</v>
      </c>
      <c r="LNO80" s="757" t="s">
        <v>15908</v>
      </c>
      <c r="LNV80" s="758" t="s">
        <v>764</v>
      </c>
      <c r="LNW80" s="757" t="s">
        <v>15908</v>
      </c>
      <c r="LOD80" s="758" t="s">
        <v>764</v>
      </c>
      <c r="LOE80" s="757" t="s">
        <v>15908</v>
      </c>
      <c r="LOL80" s="758" t="s">
        <v>764</v>
      </c>
      <c r="LOM80" s="757" t="s">
        <v>15908</v>
      </c>
      <c r="LOT80" s="758" t="s">
        <v>764</v>
      </c>
      <c r="LOU80" s="757" t="s">
        <v>15908</v>
      </c>
      <c r="LPB80" s="758" t="s">
        <v>764</v>
      </c>
      <c r="LPC80" s="757" t="s">
        <v>15908</v>
      </c>
      <c r="LPJ80" s="758" t="s">
        <v>764</v>
      </c>
      <c r="LPK80" s="757" t="s">
        <v>15908</v>
      </c>
      <c r="LPR80" s="758" t="s">
        <v>764</v>
      </c>
      <c r="LPS80" s="757" t="s">
        <v>15908</v>
      </c>
      <c r="LPZ80" s="758" t="s">
        <v>764</v>
      </c>
      <c r="LQA80" s="757" t="s">
        <v>15908</v>
      </c>
      <c r="LQH80" s="758" t="s">
        <v>764</v>
      </c>
      <c r="LQI80" s="757" t="s">
        <v>15908</v>
      </c>
      <c r="LQP80" s="758" t="s">
        <v>764</v>
      </c>
      <c r="LQQ80" s="757" t="s">
        <v>15908</v>
      </c>
      <c r="LQX80" s="758" t="s">
        <v>764</v>
      </c>
      <c r="LQY80" s="757" t="s">
        <v>15908</v>
      </c>
      <c r="LRF80" s="758" t="s">
        <v>764</v>
      </c>
      <c r="LRG80" s="757" t="s">
        <v>15908</v>
      </c>
      <c r="LRN80" s="758" t="s">
        <v>764</v>
      </c>
      <c r="LRO80" s="757" t="s">
        <v>15908</v>
      </c>
      <c r="LRV80" s="758" t="s">
        <v>764</v>
      </c>
      <c r="LRW80" s="757" t="s">
        <v>15908</v>
      </c>
      <c r="LSD80" s="758" t="s">
        <v>764</v>
      </c>
      <c r="LSE80" s="757" t="s">
        <v>15908</v>
      </c>
      <c r="LSL80" s="758" t="s">
        <v>764</v>
      </c>
      <c r="LSM80" s="757" t="s">
        <v>15908</v>
      </c>
      <c r="LST80" s="758" t="s">
        <v>764</v>
      </c>
      <c r="LSU80" s="757" t="s">
        <v>15908</v>
      </c>
      <c r="LTB80" s="758" t="s">
        <v>764</v>
      </c>
      <c r="LTC80" s="757" t="s">
        <v>15908</v>
      </c>
      <c r="LTJ80" s="758" t="s">
        <v>764</v>
      </c>
      <c r="LTK80" s="757" t="s">
        <v>15908</v>
      </c>
      <c r="LTR80" s="758" t="s">
        <v>764</v>
      </c>
      <c r="LTS80" s="757" t="s">
        <v>15908</v>
      </c>
      <c r="LTZ80" s="758" t="s">
        <v>764</v>
      </c>
      <c r="LUA80" s="757" t="s">
        <v>15908</v>
      </c>
      <c r="LUH80" s="758" t="s">
        <v>764</v>
      </c>
      <c r="LUI80" s="757" t="s">
        <v>15908</v>
      </c>
      <c r="LUP80" s="758" t="s">
        <v>764</v>
      </c>
      <c r="LUQ80" s="757" t="s">
        <v>15908</v>
      </c>
      <c r="LUX80" s="758" t="s">
        <v>764</v>
      </c>
      <c r="LUY80" s="757" t="s">
        <v>15908</v>
      </c>
      <c r="LVF80" s="758" t="s">
        <v>764</v>
      </c>
      <c r="LVG80" s="757" t="s">
        <v>15908</v>
      </c>
      <c r="LVN80" s="758" t="s">
        <v>764</v>
      </c>
      <c r="LVO80" s="757" t="s">
        <v>15908</v>
      </c>
      <c r="LVV80" s="758" t="s">
        <v>764</v>
      </c>
      <c r="LVW80" s="757" t="s">
        <v>15908</v>
      </c>
      <c r="LWD80" s="758" t="s">
        <v>764</v>
      </c>
      <c r="LWE80" s="757" t="s">
        <v>15908</v>
      </c>
      <c r="LWL80" s="758" t="s">
        <v>764</v>
      </c>
      <c r="LWM80" s="757" t="s">
        <v>15908</v>
      </c>
      <c r="LWT80" s="758" t="s">
        <v>764</v>
      </c>
      <c r="LWU80" s="757" t="s">
        <v>15908</v>
      </c>
      <c r="LXB80" s="758" t="s">
        <v>764</v>
      </c>
      <c r="LXC80" s="757" t="s">
        <v>15908</v>
      </c>
      <c r="LXJ80" s="758" t="s">
        <v>764</v>
      </c>
      <c r="LXK80" s="757" t="s">
        <v>15908</v>
      </c>
      <c r="LXR80" s="758" t="s">
        <v>764</v>
      </c>
      <c r="LXS80" s="757" t="s">
        <v>15908</v>
      </c>
      <c r="LXZ80" s="758" t="s">
        <v>764</v>
      </c>
      <c r="LYA80" s="757" t="s">
        <v>15908</v>
      </c>
      <c r="LYH80" s="758" t="s">
        <v>764</v>
      </c>
      <c r="LYI80" s="757" t="s">
        <v>15908</v>
      </c>
      <c r="LYP80" s="758" t="s">
        <v>764</v>
      </c>
      <c r="LYQ80" s="757" t="s">
        <v>15908</v>
      </c>
      <c r="LYX80" s="758" t="s">
        <v>764</v>
      </c>
      <c r="LYY80" s="757" t="s">
        <v>15908</v>
      </c>
      <c r="LZF80" s="758" t="s">
        <v>764</v>
      </c>
      <c r="LZG80" s="757" t="s">
        <v>15908</v>
      </c>
      <c r="LZN80" s="758" t="s">
        <v>764</v>
      </c>
      <c r="LZO80" s="757" t="s">
        <v>15908</v>
      </c>
      <c r="LZV80" s="758" t="s">
        <v>764</v>
      </c>
      <c r="LZW80" s="757" t="s">
        <v>15908</v>
      </c>
      <c r="MAD80" s="758" t="s">
        <v>764</v>
      </c>
      <c r="MAE80" s="757" t="s">
        <v>15908</v>
      </c>
      <c r="MAL80" s="758" t="s">
        <v>764</v>
      </c>
      <c r="MAM80" s="757" t="s">
        <v>15908</v>
      </c>
      <c r="MAT80" s="758" t="s">
        <v>764</v>
      </c>
      <c r="MAU80" s="757" t="s">
        <v>15908</v>
      </c>
      <c r="MBB80" s="758" t="s">
        <v>764</v>
      </c>
      <c r="MBC80" s="757" t="s">
        <v>15908</v>
      </c>
      <c r="MBJ80" s="758" t="s">
        <v>764</v>
      </c>
      <c r="MBK80" s="757" t="s">
        <v>15908</v>
      </c>
      <c r="MBR80" s="758" t="s">
        <v>764</v>
      </c>
      <c r="MBS80" s="757" t="s">
        <v>15908</v>
      </c>
      <c r="MBZ80" s="758" t="s">
        <v>764</v>
      </c>
      <c r="MCA80" s="757" t="s">
        <v>15908</v>
      </c>
      <c r="MCH80" s="758" t="s">
        <v>764</v>
      </c>
      <c r="MCI80" s="757" t="s">
        <v>15908</v>
      </c>
      <c r="MCP80" s="758" t="s">
        <v>764</v>
      </c>
      <c r="MCQ80" s="757" t="s">
        <v>15908</v>
      </c>
      <c r="MCX80" s="758" t="s">
        <v>764</v>
      </c>
      <c r="MCY80" s="757" t="s">
        <v>15908</v>
      </c>
      <c r="MDF80" s="758" t="s">
        <v>764</v>
      </c>
      <c r="MDG80" s="757" t="s">
        <v>15908</v>
      </c>
      <c r="MDN80" s="758" t="s">
        <v>764</v>
      </c>
      <c r="MDO80" s="757" t="s">
        <v>15908</v>
      </c>
      <c r="MDV80" s="758" t="s">
        <v>764</v>
      </c>
      <c r="MDW80" s="757" t="s">
        <v>15908</v>
      </c>
      <c r="MED80" s="758" t="s">
        <v>764</v>
      </c>
      <c r="MEE80" s="757" t="s">
        <v>15908</v>
      </c>
      <c r="MEL80" s="758" t="s">
        <v>764</v>
      </c>
      <c r="MEM80" s="757" t="s">
        <v>15908</v>
      </c>
      <c r="MET80" s="758" t="s">
        <v>764</v>
      </c>
      <c r="MEU80" s="757" t="s">
        <v>15908</v>
      </c>
      <c r="MFB80" s="758" t="s">
        <v>764</v>
      </c>
      <c r="MFC80" s="757" t="s">
        <v>15908</v>
      </c>
      <c r="MFJ80" s="758" t="s">
        <v>764</v>
      </c>
      <c r="MFK80" s="757" t="s">
        <v>15908</v>
      </c>
      <c r="MFR80" s="758" t="s">
        <v>764</v>
      </c>
      <c r="MFS80" s="757" t="s">
        <v>15908</v>
      </c>
      <c r="MFZ80" s="758" t="s">
        <v>764</v>
      </c>
      <c r="MGA80" s="757" t="s">
        <v>15908</v>
      </c>
      <c r="MGH80" s="758" t="s">
        <v>764</v>
      </c>
      <c r="MGI80" s="757" t="s">
        <v>15908</v>
      </c>
      <c r="MGP80" s="758" t="s">
        <v>764</v>
      </c>
      <c r="MGQ80" s="757" t="s">
        <v>15908</v>
      </c>
      <c r="MGX80" s="758" t="s">
        <v>764</v>
      </c>
      <c r="MGY80" s="757" t="s">
        <v>15908</v>
      </c>
      <c r="MHF80" s="758" t="s">
        <v>764</v>
      </c>
      <c r="MHG80" s="757" t="s">
        <v>15908</v>
      </c>
      <c r="MHN80" s="758" t="s">
        <v>764</v>
      </c>
      <c r="MHO80" s="757" t="s">
        <v>15908</v>
      </c>
      <c r="MHV80" s="758" t="s">
        <v>764</v>
      </c>
      <c r="MHW80" s="757" t="s">
        <v>15908</v>
      </c>
      <c r="MID80" s="758" t="s">
        <v>764</v>
      </c>
      <c r="MIE80" s="757" t="s">
        <v>15908</v>
      </c>
      <c r="MIL80" s="758" t="s">
        <v>764</v>
      </c>
      <c r="MIM80" s="757" t="s">
        <v>15908</v>
      </c>
      <c r="MIT80" s="758" t="s">
        <v>764</v>
      </c>
      <c r="MIU80" s="757" t="s">
        <v>15908</v>
      </c>
      <c r="MJB80" s="758" t="s">
        <v>764</v>
      </c>
      <c r="MJC80" s="757" t="s">
        <v>15908</v>
      </c>
      <c r="MJJ80" s="758" t="s">
        <v>764</v>
      </c>
      <c r="MJK80" s="757" t="s">
        <v>15908</v>
      </c>
      <c r="MJR80" s="758" t="s">
        <v>764</v>
      </c>
      <c r="MJS80" s="757" t="s">
        <v>15908</v>
      </c>
      <c r="MJZ80" s="758" t="s">
        <v>764</v>
      </c>
      <c r="MKA80" s="757" t="s">
        <v>15908</v>
      </c>
      <c r="MKH80" s="758" t="s">
        <v>764</v>
      </c>
      <c r="MKI80" s="757" t="s">
        <v>15908</v>
      </c>
      <c r="MKP80" s="758" t="s">
        <v>764</v>
      </c>
      <c r="MKQ80" s="757" t="s">
        <v>15908</v>
      </c>
      <c r="MKX80" s="758" t="s">
        <v>764</v>
      </c>
      <c r="MKY80" s="757" t="s">
        <v>15908</v>
      </c>
      <c r="MLF80" s="758" t="s">
        <v>764</v>
      </c>
      <c r="MLG80" s="757" t="s">
        <v>15908</v>
      </c>
      <c r="MLN80" s="758" t="s">
        <v>764</v>
      </c>
      <c r="MLO80" s="757" t="s">
        <v>15908</v>
      </c>
      <c r="MLV80" s="758" t="s">
        <v>764</v>
      </c>
      <c r="MLW80" s="757" t="s">
        <v>15908</v>
      </c>
      <c r="MMD80" s="758" t="s">
        <v>764</v>
      </c>
      <c r="MME80" s="757" t="s">
        <v>15908</v>
      </c>
      <c r="MML80" s="758" t="s">
        <v>764</v>
      </c>
      <c r="MMM80" s="757" t="s">
        <v>15908</v>
      </c>
      <c r="MMT80" s="758" t="s">
        <v>764</v>
      </c>
      <c r="MMU80" s="757" t="s">
        <v>15908</v>
      </c>
      <c r="MNB80" s="758" t="s">
        <v>764</v>
      </c>
      <c r="MNC80" s="757" t="s">
        <v>15908</v>
      </c>
      <c r="MNJ80" s="758" t="s">
        <v>764</v>
      </c>
      <c r="MNK80" s="757" t="s">
        <v>15908</v>
      </c>
      <c r="MNR80" s="758" t="s">
        <v>764</v>
      </c>
      <c r="MNS80" s="757" t="s">
        <v>15908</v>
      </c>
      <c r="MNZ80" s="758" t="s">
        <v>764</v>
      </c>
      <c r="MOA80" s="757" t="s">
        <v>15908</v>
      </c>
      <c r="MOH80" s="758" t="s">
        <v>764</v>
      </c>
      <c r="MOI80" s="757" t="s">
        <v>15908</v>
      </c>
      <c r="MOP80" s="758" t="s">
        <v>764</v>
      </c>
      <c r="MOQ80" s="757" t="s">
        <v>15908</v>
      </c>
      <c r="MOX80" s="758" t="s">
        <v>764</v>
      </c>
      <c r="MOY80" s="757" t="s">
        <v>15908</v>
      </c>
      <c r="MPF80" s="758" t="s">
        <v>764</v>
      </c>
      <c r="MPG80" s="757" t="s">
        <v>15908</v>
      </c>
      <c r="MPN80" s="758" t="s">
        <v>764</v>
      </c>
      <c r="MPO80" s="757" t="s">
        <v>15908</v>
      </c>
      <c r="MPV80" s="758" t="s">
        <v>764</v>
      </c>
      <c r="MPW80" s="757" t="s">
        <v>15908</v>
      </c>
      <c r="MQD80" s="758" t="s">
        <v>764</v>
      </c>
      <c r="MQE80" s="757" t="s">
        <v>15908</v>
      </c>
      <c r="MQL80" s="758" t="s">
        <v>764</v>
      </c>
      <c r="MQM80" s="757" t="s">
        <v>15908</v>
      </c>
      <c r="MQT80" s="758" t="s">
        <v>764</v>
      </c>
      <c r="MQU80" s="757" t="s">
        <v>15908</v>
      </c>
      <c r="MRB80" s="758" t="s">
        <v>764</v>
      </c>
      <c r="MRC80" s="757" t="s">
        <v>15908</v>
      </c>
      <c r="MRJ80" s="758" t="s">
        <v>764</v>
      </c>
      <c r="MRK80" s="757" t="s">
        <v>15908</v>
      </c>
      <c r="MRR80" s="758" t="s">
        <v>764</v>
      </c>
      <c r="MRS80" s="757" t="s">
        <v>15908</v>
      </c>
      <c r="MRZ80" s="758" t="s">
        <v>764</v>
      </c>
      <c r="MSA80" s="757" t="s">
        <v>15908</v>
      </c>
      <c r="MSH80" s="758" t="s">
        <v>764</v>
      </c>
      <c r="MSI80" s="757" t="s">
        <v>15908</v>
      </c>
      <c r="MSP80" s="758" t="s">
        <v>764</v>
      </c>
      <c r="MSQ80" s="757" t="s">
        <v>15908</v>
      </c>
      <c r="MSX80" s="758" t="s">
        <v>764</v>
      </c>
      <c r="MSY80" s="757" t="s">
        <v>15908</v>
      </c>
      <c r="MTF80" s="758" t="s">
        <v>764</v>
      </c>
      <c r="MTG80" s="757" t="s">
        <v>15908</v>
      </c>
      <c r="MTN80" s="758" t="s">
        <v>764</v>
      </c>
      <c r="MTO80" s="757" t="s">
        <v>15908</v>
      </c>
      <c r="MTV80" s="758" t="s">
        <v>764</v>
      </c>
      <c r="MTW80" s="757" t="s">
        <v>15908</v>
      </c>
      <c r="MUD80" s="758" t="s">
        <v>764</v>
      </c>
      <c r="MUE80" s="757" t="s">
        <v>15908</v>
      </c>
      <c r="MUL80" s="758" t="s">
        <v>764</v>
      </c>
      <c r="MUM80" s="757" t="s">
        <v>15908</v>
      </c>
      <c r="MUT80" s="758" t="s">
        <v>764</v>
      </c>
      <c r="MUU80" s="757" t="s">
        <v>15908</v>
      </c>
      <c r="MVB80" s="758" t="s">
        <v>764</v>
      </c>
      <c r="MVC80" s="757" t="s">
        <v>15908</v>
      </c>
      <c r="MVJ80" s="758" t="s">
        <v>764</v>
      </c>
      <c r="MVK80" s="757" t="s">
        <v>15908</v>
      </c>
      <c r="MVR80" s="758" t="s">
        <v>764</v>
      </c>
      <c r="MVS80" s="757" t="s">
        <v>15908</v>
      </c>
      <c r="MVZ80" s="758" t="s">
        <v>764</v>
      </c>
      <c r="MWA80" s="757" t="s">
        <v>15908</v>
      </c>
      <c r="MWH80" s="758" t="s">
        <v>764</v>
      </c>
      <c r="MWI80" s="757" t="s">
        <v>15908</v>
      </c>
      <c r="MWP80" s="758" t="s">
        <v>764</v>
      </c>
      <c r="MWQ80" s="757" t="s">
        <v>15908</v>
      </c>
      <c r="MWX80" s="758" t="s">
        <v>764</v>
      </c>
      <c r="MWY80" s="757" t="s">
        <v>15908</v>
      </c>
      <c r="MXF80" s="758" t="s">
        <v>764</v>
      </c>
      <c r="MXG80" s="757" t="s">
        <v>15908</v>
      </c>
      <c r="MXN80" s="758" t="s">
        <v>764</v>
      </c>
      <c r="MXO80" s="757" t="s">
        <v>15908</v>
      </c>
      <c r="MXV80" s="758" t="s">
        <v>764</v>
      </c>
      <c r="MXW80" s="757" t="s">
        <v>15908</v>
      </c>
      <c r="MYD80" s="758" t="s">
        <v>764</v>
      </c>
      <c r="MYE80" s="757" t="s">
        <v>15908</v>
      </c>
      <c r="MYL80" s="758" t="s">
        <v>764</v>
      </c>
      <c r="MYM80" s="757" t="s">
        <v>15908</v>
      </c>
      <c r="MYT80" s="758" t="s">
        <v>764</v>
      </c>
      <c r="MYU80" s="757" t="s">
        <v>15908</v>
      </c>
      <c r="MZB80" s="758" t="s">
        <v>764</v>
      </c>
      <c r="MZC80" s="757" t="s">
        <v>15908</v>
      </c>
      <c r="MZJ80" s="758" t="s">
        <v>764</v>
      </c>
      <c r="MZK80" s="757" t="s">
        <v>15908</v>
      </c>
      <c r="MZR80" s="758" t="s">
        <v>764</v>
      </c>
      <c r="MZS80" s="757" t="s">
        <v>15908</v>
      </c>
      <c r="MZZ80" s="758" t="s">
        <v>764</v>
      </c>
      <c r="NAA80" s="757" t="s">
        <v>15908</v>
      </c>
      <c r="NAH80" s="758" t="s">
        <v>764</v>
      </c>
      <c r="NAI80" s="757" t="s">
        <v>15908</v>
      </c>
      <c r="NAP80" s="758" t="s">
        <v>764</v>
      </c>
      <c r="NAQ80" s="757" t="s">
        <v>15908</v>
      </c>
      <c r="NAX80" s="758" t="s">
        <v>764</v>
      </c>
      <c r="NAY80" s="757" t="s">
        <v>15908</v>
      </c>
      <c r="NBF80" s="758" t="s">
        <v>764</v>
      </c>
      <c r="NBG80" s="757" t="s">
        <v>15908</v>
      </c>
      <c r="NBN80" s="758" t="s">
        <v>764</v>
      </c>
      <c r="NBO80" s="757" t="s">
        <v>15908</v>
      </c>
      <c r="NBV80" s="758" t="s">
        <v>764</v>
      </c>
      <c r="NBW80" s="757" t="s">
        <v>15908</v>
      </c>
      <c r="NCD80" s="758" t="s">
        <v>764</v>
      </c>
      <c r="NCE80" s="757" t="s">
        <v>15908</v>
      </c>
      <c r="NCL80" s="758" t="s">
        <v>764</v>
      </c>
      <c r="NCM80" s="757" t="s">
        <v>15908</v>
      </c>
      <c r="NCT80" s="758" t="s">
        <v>764</v>
      </c>
      <c r="NCU80" s="757" t="s">
        <v>15908</v>
      </c>
      <c r="NDB80" s="758" t="s">
        <v>764</v>
      </c>
      <c r="NDC80" s="757" t="s">
        <v>15908</v>
      </c>
      <c r="NDJ80" s="758" t="s">
        <v>764</v>
      </c>
      <c r="NDK80" s="757" t="s">
        <v>15908</v>
      </c>
      <c r="NDR80" s="758" t="s">
        <v>764</v>
      </c>
      <c r="NDS80" s="757" t="s">
        <v>15908</v>
      </c>
      <c r="NDZ80" s="758" t="s">
        <v>764</v>
      </c>
      <c r="NEA80" s="757" t="s">
        <v>15908</v>
      </c>
      <c r="NEH80" s="758" t="s">
        <v>764</v>
      </c>
      <c r="NEI80" s="757" t="s">
        <v>15908</v>
      </c>
      <c r="NEP80" s="758" t="s">
        <v>764</v>
      </c>
      <c r="NEQ80" s="757" t="s">
        <v>15908</v>
      </c>
      <c r="NEX80" s="758" t="s">
        <v>764</v>
      </c>
      <c r="NEY80" s="757" t="s">
        <v>15908</v>
      </c>
      <c r="NFF80" s="758" t="s">
        <v>764</v>
      </c>
      <c r="NFG80" s="757" t="s">
        <v>15908</v>
      </c>
      <c r="NFN80" s="758" t="s">
        <v>764</v>
      </c>
      <c r="NFO80" s="757" t="s">
        <v>15908</v>
      </c>
      <c r="NFV80" s="758" t="s">
        <v>764</v>
      </c>
      <c r="NFW80" s="757" t="s">
        <v>15908</v>
      </c>
      <c r="NGD80" s="758" t="s">
        <v>764</v>
      </c>
      <c r="NGE80" s="757" t="s">
        <v>15908</v>
      </c>
      <c r="NGL80" s="758" t="s">
        <v>764</v>
      </c>
      <c r="NGM80" s="757" t="s">
        <v>15908</v>
      </c>
      <c r="NGT80" s="758" t="s">
        <v>764</v>
      </c>
      <c r="NGU80" s="757" t="s">
        <v>15908</v>
      </c>
      <c r="NHB80" s="758" t="s">
        <v>764</v>
      </c>
      <c r="NHC80" s="757" t="s">
        <v>15908</v>
      </c>
      <c r="NHJ80" s="758" t="s">
        <v>764</v>
      </c>
      <c r="NHK80" s="757" t="s">
        <v>15908</v>
      </c>
      <c r="NHR80" s="758" t="s">
        <v>764</v>
      </c>
      <c r="NHS80" s="757" t="s">
        <v>15908</v>
      </c>
      <c r="NHZ80" s="758" t="s">
        <v>764</v>
      </c>
      <c r="NIA80" s="757" t="s">
        <v>15908</v>
      </c>
      <c r="NIH80" s="758" t="s">
        <v>764</v>
      </c>
      <c r="NII80" s="757" t="s">
        <v>15908</v>
      </c>
      <c r="NIP80" s="758" t="s">
        <v>764</v>
      </c>
      <c r="NIQ80" s="757" t="s">
        <v>15908</v>
      </c>
      <c r="NIX80" s="758" t="s">
        <v>764</v>
      </c>
      <c r="NIY80" s="757" t="s">
        <v>15908</v>
      </c>
      <c r="NJF80" s="758" t="s">
        <v>764</v>
      </c>
      <c r="NJG80" s="757" t="s">
        <v>15908</v>
      </c>
      <c r="NJN80" s="758" t="s">
        <v>764</v>
      </c>
      <c r="NJO80" s="757" t="s">
        <v>15908</v>
      </c>
      <c r="NJV80" s="758" t="s">
        <v>764</v>
      </c>
      <c r="NJW80" s="757" t="s">
        <v>15908</v>
      </c>
      <c r="NKD80" s="758" t="s">
        <v>764</v>
      </c>
      <c r="NKE80" s="757" t="s">
        <v>15908</v>
      </c>
      <c r="NKL80" s="758" t="s">
        <v>764</v>
      </c>
      <c r="NKM80" s="757" t="s">
        <v>15908</v>
      </c>
      <c r="NKT80" s="758" t="s">
        <v>764</v>
      </c>
      <c r="NKU80" s="757" t="s">
        <v>15908</v>
      </c>
      <c r="NLB80" s="758" t="s">
        <v>764</v>
      </c>
      <c r="NLC80" s="757" t="s">
        <v>15908</v>
      </c>
      <c r="NLJ80" s="758" t="s">
        <v>764</v>
      </c>
      <c r="NLK80" s="757" t="s">
        <v>15908</v>
      </c>
      <c r="NLR80" s="758" t="s">
        <v>764</v>
      </c>
      <c r="NLS80" s="757" t="s">
        <v>15908</v>
      </c>
      <c r="NLZ80" s="758" t="s">
        <v>764</v>
      </c>
      <c r="NMA80" s="757" t="s">
        <v>15908</v>
      </c>
      <c r="NMH80" s="758" t="s">
        <v>764</v>
      </c>
      <c r="NMI80" s="757" t="s">
        <v>15908</v>
      </c>
      <c r="NMP80" s="758" t="s">
        <v>764</v>
      </c>
      <c r="NMQ80" s="757" t="s">
        <v>15908</v>
      </c>
      <c r="NMX80" s="758" t="s">
        <v>764</v>
      </c>
      <c r="NMY80" s="757" t="s">
        <v>15908</v>
      </c>
      <c r="NNF80" s="758" t="s">
        <v>764</v>
      </c>
      <c r="NNG80" s="757" t="s">
        <v>15908</v>
      </c>
      <c r="NNN80" s="758" t="s">
        <v>764</v>
      </c>
      <c r="NNO80" s="757" t="s">
        <v>15908</v>
      </c>
      <c r="NNV80" s="758" t="s">
        <v>764</v>
      </c>
      <c r="NNW80" s="757" t="s">
        <v>15908</v>
      </c>
      <c r="NOD80" s="758" t="s">
        <v>764</v>
      </c>
      <c r="NOE80" s="757" t="s">
        <v>15908</v>
      </c>
      <c r="NOL80" s="758" t="s">
        <v>764</v>
      </c>
      <c r="NOM80" s="757" t="s">
        <v>15908</v>
      </c>
      <c r="NOT80" s="758" t="s">
        <v>764</v>
      </c>
      <c r="NOU80" s="757" t="s">
        <v>15908</v>
      </c>
      <c r="NPB80" s="758" t="s">
        <v>764</v>
      </c>
      <c r="NPC80" s="757" t="s">
        <v>15908</v>
      </c>
      <c r="NPJ80" s="758" t="s">
        <v>764</v>
      </c>
      <c r="NPK80" s="757" t="s">
        <v>15908</v>
      </c>
      <c r="NPR80" s="758" t="s">
        <v>764</v>
      </c>
      <c r="NPS80" s="757" t="s">
        <v>15908</v>
      </c>
      <c r="NPZ80" s="758" t="s">
        <v>764</v>
      </c>
      <c r="NQA80" s="757" t="s">
        <v>15908</v>
      </c>
      <c r="NQH80" s="758" t="s">
        <v>764</v>
      </c>
      <c r="NQI80" s="757" t="s">
        <v>15908</v>
      </c>
      <c r="NQP80" s="758" t="s">
        <v>764</v>
      </c>
      <c r="NQQ80" s="757" t="s">
        <v>15908</v>
      </c>
      <c r="NQX80" s="758" t="s">
        <v>764</v>
      </c>
      <c r="NQY80" s="757" t="s">
        <v>15908</v>
      </c>
      <c r="NRF80" s="758" t="s">
        <v>764</v>
      </c>
      <c r="NRG80" s="757" t="s">
        <v>15908</v>
      </c>
      <c r="NRN80" s="758" t="s">
        <v>764</v>
      </c>
      <c r="NRO80" s="757" t="s">
        <v>15908</v>
      </c>
      <c r="NRV80" s="758" t="s">
        <v>764</v>
      </c>
      <c r="NRW80" s="757" t="s">
        <v>15908</v>
      </c>
      <c r="NSD80" s="758" t="s">
        <v>764</v>
      </c>
      <c r="NSE80" s="757" t="s">
        <v>15908</v>
      </c>
      <c r="NSL80" s="758" t="s">
        <v>764</v>
      </c>
      <c r="NSM80" s="757" t="s">
        <v>15908</v>
      </c>
      <c r="NST80" s="758" t="s">
        <v>764</v>
      </c>
      <c r="NSU80" s="757" t="s">
        <v>15908</v>
      </c>
      <c r="NTB80" s="758" t="s">
        <v>764</v>
      </c>
      <c r="NTC80" s="757" t="s">
        <v>15908</v>
      </c>
      <c r="NTJ80" s="758" t="s">
        <v>764</v>
      </c>
      <c r="NTK80" s="757" t="s">
        <v>15908</v>
      </c>
      <c r="NTR80" s="758" t="s">
        <v>764</v>
      </c>
      <c r="NTS80" s="757" t="s">
        <v>15908</v>
      </c>
      <c r="NTZ80" s="758" t="s">
        <v>764</v>
      </c>
      <c r="NUA80" s="757" t="s">
        <v>15908</v>
      </c>
      <c r="NUH80" s="758" t="s">
        <v>764</v>
      </c>
      <c r="NUI80" s="757" t="s">
        <v>15908</v>
      </c>
      <c r="NUP80" s="758" t="s">
        <v>764</v>
      </c>
      <c r="NUQ80" s="757" t="s">
        <v>15908</v>
      </c>
      <c r="NUX80" s="758" t="s">
        <v>764</v>
      </c>
      <c r="NUY80" s="757" t="s">
        <v>15908</v>
      </c>
      <c r="NVF80" s="758" t="s">
        <v>764</v>
      </c>
      <c r="NVG80" s="757" t="s">
        <v>15908</v>
      </c>
      <c r="NVN80" s="758" t="s">
        <v>764</v>
      </c>
      <c r="NVO80" s="757" t="s">
        <v>15908</v>
      </c>
      <c r="NVV80" s="758" t="s">
        <v>764</v>
      </c>
      <c r="NVW80" s="757" t="s">
        <v>15908</v>
      </c>
      <c r="NWD80" s="758" t="s">
        <v>764</v>
      </c>
      <c r="NWE80" s="757" t="s">
        <v>15908</v>
      </c>
      <c r="NWL80" s="758" t="s">
        <v>764</v>
      </c>
      <c r="NWM80" s="757" t="s">
        <v>15908</v>
      </c>
      <c r="NWT80" s="758" t="s">
        <v>764</v>
      </c>
      <c r="NWU80" s="757" t="s">
        <v>15908</v>
      </c>
      <c r="NXB80" s="758" t="s">
        <v>764</v>
      </c>
      <c r="NXC80" s="757" t="s">
        <v>15908</v>
      </c>
      <c r="NXJ80" s="758" t="s">
        <v>764</v>
      </c>
      <c r="NXK80" s="757" t="s">
        <v>15908</v>
      </c>
      <c r="NXR80" s="758" t="s">
        <v>764</v>
      </c>
      <c r="NXS80" s="757" t="s">
        <v>15908</v>
      </c>
      <c r="NXZ80" s="758" t="s">
        <v>764</v>
      </c>
      <c r="NYA80" s="757" t="s">
        <v>15908</v>
      </c>
      <c r="NYH80" s="758" t="s">
        <v>764</v>
      </c>
      <c r="NYI80" s="757" t="s">
        <v>15908</v>
      </c>
      <c r="NYP80" s="758" t="s">
        <v>764</v>
      </c>
      <c r="NYQ80" s="757" t="s">
        <v>15908</v>
      </c>
      <c r="NYX80" s="758" t="s">
        <v>764</v>
      </c>
      <c r="NYY80" s="757" t="s">
        <v>15908</v>
      </c>
      <c r="NZF80" s="758" t="s">
        <v>764</v>
      </c>
      <c r="NZG80" s="757" t="s">
        <v>15908</v>
      </c>
      <c r="NZN80" s="758" t="s">
        <v>764</v>
      </c>
      <c r="NZO80" s="757" t="s">
        <v>15908</v>
      </c>
      <c r="NZV80" s="758" t="s">
        <v>764</v>
      </c>
      <c r="NZW80" s="757" t="s">
        <v>15908</v>
      </c>
      <c r="OAD80" s="758" t="s">
        <v>764</v>
      </c>
      <c r="OAE80" s="757" t="s">
        <v>15908</v>
      </c>
      <c r="OAL80" s="758" t="s">
        <v>764</v>
      </c>
      <c r="OAM80" s="757" t="s">
        <v>15908</v>
      </c>
      <c r="OAT80" s="758" t="s">
        <v>764</v>
      </c>
      <c r="OAU80" s="757" t="s">
        <v>15908</v>
      </c>
      <c r="OBB80" s="758" t="s">
        <v>764</v>
      </c>
      <c r="OBC80" s="757" t="s">
        <v>15908</v>
      </c>
      <c r="OBJ80" s="758" t="s">
        <v>764</v>
      </c>
      <c r="OBK80" s="757" t="s">
        <v>15908</v>
      </c>
      <c r="OBR80" s="758" t="s">
        <v>764</v>
      </c>
      <c r="OBS80" s="757" t="s">
        <v>15908</v>
      </c>
      <c r="OBZ80" s="758" t="s">
        <v>764</v>
      </c>
      <c r="OCA80" s="757" t="s">
        <v>15908</v>
      </c>
      <c r="OCH80" s="758" t="s">
        <v>764</v>
      </c>
      <c r="OCI80" s="757" t="s">
        <v>15908</v>
      </c>
      <c r="OCP80" s="758" t="s">
        <v>764</v>
      </c>
      <c r="OCQ80" s="757" t="s">
        <v>15908</v>
      </c>
      <c r="OCX80" s="758" t="s">
        <v>764</v>
      </c>
      <c r="OCY80" s="757" t="s">
        <v>15908</v>
      </c>
      <c r="ODF80" s="758" t="s">
        <v>764</v>
      </c>
      <c r="ODG80" s="757" t="s">
        <v>15908</v>
      </c>
      <c r="ODN80" s="758" t="s">
        <v>764</v>
      </c>
      <c r="ODO80" s="757" t="s">
        <v>15908</v>
      </c>
      <c r="ODV80" s="758" t="s">
        <v>764</v>
      </c>
      <c r="ODW80" s="757" t="s">
        <v>15908</v>
      </c>
      <c r="OED80" s="758" t="s">
        <v>764</v>
      </c>
      <c r="OEE80" s="757" t="s">
        <v>15908</v>
      </c>
      <c r="OEL80" s="758" t="s">
        <v>764</v>
      </c>
      <c r="OEM80" s="757" t="s">
        <v>15908</v>
      </c>
      <c r="OET80" s="758" t="s">
        <v>764</v>
      </c>
      <c r="OEU80" s="757" t="s">
        <v>15908</v>
      </c>
      <c r="OFB80" s="758" t="s">
        <v>764</v>
      </c>
      <c r="OFC80" s="757" t="s">
        <v>15908</v>
      </c>
      <c r="OFJ80" s="758" t="s">
        <v>764</v>
      </c>
      <c r="OFK80" s="757" t="s">
        <v>15908</v>
      </c>
      <c r="OFR80" s="758" t="s">
        <v>764</v>
      </c>
      <c r="OFS80" s="757" t="s">
        <v>15908</v>
      </c>
      <c r="OFZ80" s="758" t="s">
        <v>764</v>
      </c>
      <c r="OGA80" s="757" t="s">
        <v>15908</v>
      </c>
      <c r="OGH80" s="758" t="s">
        <v>764</v>
      </c>
      <c r="OGI80" s="757" t="s">
        <v>15908</v>
      </c>
      <c r="OGP80" s="758" t="s">
        <v>764</v>
      </c>
      <c r="OGQ80" s="757" t="s">
        <v>15908</v>
      </c>
      <c r="OGX80" s="758" t="s">
        <v>764</v>
      </c>
      <c r="OGY80" s="757" t="s">
        <v>15908</v>
      </c>
      <c r="OHF80" s="758" t="s">
        <v>764</v>
      </c>
      <c r="OHG80" s="757" t="s">
        <v>15908</v>
      </c>
      <c r="OHN80" s="758" t="s">
        <v>764</v>
      </c>
      <c r="OHO80" s="757" t="s">
        <v>15908</v>
      </c>
      <c r="OHV80" s="758" t="s">
        <v>764</v>
      </c>
      <c r="OHW80" s="757" t="s">
        <v>15908</v>
      </c>
      <c r="OID80" s="758" t="s">
        <v>764</v>
      </c>
      <c r="OIE80" s="757" t="s">
        <v>15908</v>
      </c>
      <c r="OIL80" s="758" t="s">
        <v>764</v>
      </c>
      <c r="OIM80" s="757" t="s">
        <v>15908</v>
      </c>
      <c r="OIT80" s="758" t="s">
        <v>764</v>
      </c>
      <c r="OIU80" s="757" t="s">
        <v>15908</v>
      </c>
      <c r="OJB80" s="758" t="s">
        <v>764</v>
      </c>
      <c r="OJC80" s="757" t="s">
        <v>15908</v>
      </c>
      <c r="OJJ80" s="758" t="s">
        <v>764</v>
      </c>
      <c r="OJK80" s="757" t="s">
        <v>15908</v>
      </c>
      <c r="OJR80" s="758" t="s">
        <v>764</v>
      </c>
      <c r="OJS80" s="757" t="s">
        <v>15908</v>
      </c>
      <c r="OJZ80" s="758" t="s">
        <v>764</v>
      </c>
      <c r="OKA80" s="757" t="s">
        <v>15908</v>
      </c>
      <c r="OKH80" s="758" t="s">
        <v>764</v>
      </c>
      <c r="OKI80" s="757" t="s">
        <v>15908</v>
      </c>
      <c r="OKP80" s="758" t="s">
        <v>764</v>
      </c>
      <c r="OKQ80" s="757" t="s">
        <v>15908</v>
      </c>
      <c r="OKX80" s="758" t="s">
        <v>764</v>
      </c>
      <c r="OKY80" s="757" t="s">
        <v>15908</v>
      </c>
      <c r="OLF80" s="758" t="s">
        <v>764</v>
      </c>
      <c r="OLG80" s="757" t="s">
        <v>15908</v>
      </c>
      <c r="OLN80" s="758" t="s">
        <v>764</v>
      </c>
      <c r="OLO80" s="757" t="s">
        <v>15908</v>
      </c>
      <c r="OLV80" s="758" t="s">
        <v>764</v>
      </c>
      <c r="OLW80" s="757" t="s">
        <v>15908</v>
      </c>
      <c r="OMD80" s="758" t="s">
        <v>764</v>
      </c>
      <c r="OME80" s="757" t="s">
        <v>15908</v>
      </c>
      <c r="OML80" s="758" t="s">
        <v>764</v>
      </c>
      <c r="OMM80" s="757" t="s">
        <v>15908</v>
      </c>
      <c r="OMT80" s="758" t="s">
        <v>764</v>
      </c>
      <c r="OMU80" s="757" t="s">
        <v>15908</v>
      </c>
      <c r="ONB80" s="758" t="s">
        <v>764</v>
      </c>
      <c r="ONC80" s="757" t="s">
        <v>15908</v>
      </c>
      <c r="ONJ80" s="758" t="s">
        <v>764</v>
      </c>
      <c r="ONK80" s="757" t="s">
        <v>15908</v>
      </c>
      <c r="ONR80" s="758" t="s">
        <v>764</v>
      </c>
      <c r="ONS80" s="757" t="s">
        <v>15908</v>
      </c>
      <c r="ONZ80" s="758" t="s">
        <v>764</v>
      </c>
      <c r="OOA80" s="757" t="s">
        <v>15908</v>
      </c>
      <c r="OOH80" s="758" t="s">
        <v>764</v>
      </c>
      <c r="OOI80" s="757" t="s">
        <v>15908</v>
      </c>
      <c r="OOP80" s="758" t="s">
        <v>764</v>
      </c>
      <c r="OOQ80" s="757" t="s">
        <v>15908</v>
      </c>
      <c r="OOX80" s="758" t="s">
        <v>764</v>
      </c>
      <c r="OOY80" s="757" t="s">
        <v>15908</v>
      </c>
      <c r="OPF80" s="758" t="s">
        <v>764</v>
      </c>
      <c r="OPG80" s="757" t="s">
        <v>15908</v>
      </c>
      <c r="OPN80" s="758" t="s">
        <v>764</v>
      </c>
      <c r="OPO80" s="757" t="s">
        <v>15908</v>
      </c>
      <c r="OPV80" s="758" t="s">
        <v>764</v>
      </c>
      <c r="OPW80" s="757" t="s">
        <v>15908</v>
      </c>
      <c r="OQD80" s="758" t="s">
        <v>764</v>
      </c>
      <c r="OQE80" s="757" t="s">
        <v>15908</v>
      </c>
      <c r="OQL80" s="758" t="s">
        <v>764</v>
      </c>
      <c r="OQM80" s="757" t="s">
        <v>15908</v>
      </c>
      <c r="OQT80" s="758" t="s">
        <v>764</v>
      </c>
      <c r="OQU80" s="757" t="s">
        <v>15908</v>
      </c>
      <c r="ORB80" s="758" t="s">
        <v>764</v>
      </c>
      <c r="ORC80" s="757" t="s">
        <v>15908</v>
      </c>
      <c r="ORJ80" s="758" t="s">
        <v>764</v>
      </c>
      <c r="ORK80" s="757" t="s">
        <v>15908</v>
      </c>
      <c r="ORR80" s="758" t="s">
        <v>764</v>
      </c>
      <c r="ORS80" s="757" t="s">
        <v>15908</v>
      </c>
      <c r="ORZ80" s="758" t="s">
        <v>764</v>
      </c>
      <c r="OSA80" s="757" t="s">
        <v>15908</v>
      </c>
      <c r="OSH80" s="758" t="s">
        <v>764</v>
      </c>
      <c r="OSI80" s="757" t="s">
        <v>15908</v>
      </c>
      <c r="OSP80" s="758" t="s">
        <v>764</v>
      </c>
      <c r="OSQ80" s="757" t="s">
        <v>15908</v>
      </c>
      <c r="OSX80" s="758" t="s">
        <v>764</v>
      </c>
      <c r="OSY80" s="757" t="s">
        <v>15908</v>
      </c>
      <c r="OTF80" s="758" t="s">
        <v>764</v>
      </c>
      <c r="OTG80" s="757" t="s">
        <v>15908</v>
      </c>
      <c r="OTN80" s="758" t="s">
        <v>764</v>
      </c>
      <c r="OTO80" s="757" t="s">
        <v>15908</v>
      </c>
      <c r="OTV80" s="758" t="s">
        <v>764</v>
      </c>
      <c r="OTW80" s="757" t="s">
        <v>15908</v>
      </c>
      <c r="OUD80" s="758" t="s">
        <v>764</v>
      </c>
      <c r="OUE80" s="757" t="s">
        <v>15908</v>
      </c>
      <c r="OUL80" s="758" t="s">
        <v>764</v>
      </c>
      <c r="OUM80" s="757" t="s">
        <v>15908</v>
      </c>
      <c r="OUT80" s="758" t="s">
        <v>764</v>
      </c>
      <c r="OUU80" s="757" t="s">
        <v>15908</v>
      </c>
      <c r="OVB80" s="758" t="s">
        <v>764</v>
      </c>
      <c r="OVC80" s="757" t="s">
        <v>15908</v>
      </c>
      <c r="OVJ80" s="758" t="s">
        <v>764</v>
      </c>
      <c r="OVK80" s="757" t="s">
        <v>15908</v>
      </c>
      <c r="OVR80" s="758" t="s">
        <v>764</v>
      </c>
      <c r="OVS80" s="757" t="s">
        <v>15908</v>
      </c>
      <c r="OVZ80" s="758" t="s">
        <v>764</v>
      </c>
      <c r="OWA80" s="757" t="s">
        <v>15908</v>
      </c>
      <c r="OWH80" s="758" t="s">
        <v>764</v>
      </c>
      <c r="OWI80" s="757" t="s">
        <v>15908</v>
      </c>
      <c r="OWP80" s="758" t="s">
        <v>764</v>
      </c>
      <c r="OWQ80" s="757" t="s">
        <v>15908</v>
      </c>
      <c r="OWX80" s="758" t="s">
        <v>764</v>
      </c>
      <c r="OWY80" s="757" t="s">
        <v>15908</v>
      </c>
      <c r="OXF80" s="758" t="s">
        <v>764</v>
      </c>
      <c r="OXG80" s="757" t="s">
        <v>15908</v>
      </c>
      <c r="OXN80" s="758" t="s">
        <v>764</v>
      </c>
      <c r="OXO80" s="757" t="s">
        <v>15908</v>
      </c>
      <c r="OXV80" s="758" t="s">
        <v>764</v>
      </c>
      <c r="OXW80" s="757" t="s">
        <v>15908</v>
      </c>
      <c r="OYD80" s="758" t="s">
        <v>764</v>
      </c>
      <c r="OYE80" s="757" t="s">
        <v>15908</v>
      </c>
      <c r="OYL80" s="758" t="s">
        <v>764</v>
      </c>
      <c r="OYM80" s="757" t="s">
        <v>15908</v>
      </c>
      <c r="OYT80" s="758" t="s">
        <v>764</v>
      </c>
      <c r="OYU80" s="757" t="s">
        <v>15908</v>
      </c>
      <c r="OZB80" s="758" t="s">
        <v>764</v>
      </c>
      <c r="OZC80" s="757" t="s">
        <v>15908</v>
      </c>
      <c r="OZJ80" s="758" t="s">
        <v>764</v>
      </c>
      <c r="OZK80" s="757" t="s">
        <v>15908</v>
      </c>
      <c r="OZR80" s="758" t="s">
        <v>764</v>
      </c>
      <c r="OZS80" s="757" t="s">
        <v>15908</v>
      </c>
      <c r="OZZ80" s="758" t="s">
        <v>764</v>
      </c>
      <c r="PAA80" s="757" t="s">
        <v>15908</v>
      </c>
      <c r="PAH80" s="758" t="s">
        <v>764</v>
      </c>
      <c r="PAI80" s="757" t="s">
        <v>15908</v>
      </c>
      <c r="PAP80" s="758" t="s">
        <v>764</v>
      </c>
      <c r="PAQ80" s="757" t="s">
        <v>15908</v>
      </c>
      <c r="PAX80" s="758" t="s">
        <v>764</v>
      </c>
      <c r="PAY80" s="757" t="s">
        <v>15908</v>
      </c>
      <c r="PBF80" s="758" t="s">
        <v>764</v>
      </c>
      <c r="PBG80" s="757" t="s">
        <v>15908</v>
      </c>
      <c r="PBN80" s="758" t="s">
        <v>764</v>
      </c>
      <c r="PBO80" s="757" t="s">
        <v>15908</v>
      </c>
      <c r="PBV80" s="758" t="s">
        <v>764</v>
      </c>
      <c r="PBW80" s="757" t="s">
        <v>15908</v>
      </c>
      <c r="PCD80" s="758" t="s">
        <v>764</v>
      </c>
      <c r="PCE80" s="757" t="s">
        <v>15908</v>
      </c>
      <c r="PCL80" s="758" t="s">
        <v>764</v>
      </c>
      <c r="PCM80" s="757" t="s">
        <v>15908</v>
      </c>
      <c r="PCT80" s="758" t="s">
        <v>764</v>
      </c>
      <c r="PCU80" s="757" t="s">
        <v>15908</v>
      </c>
      <c r="PDB80" s="758" t="s">
        <v>764</v>
      </c>
      <c r="PDC80" s="757" t="s">
        <v>15908</v>
      </c>
      <c r="PDJ80" s="758" t="s">
        <v>764</v>
      </c>
      <c r="PDK80" s="757" t="s">
        <v>15908</v>
      </c>
      <c r="PDR80" s="758" t="s">
        <v>764</v>
      </c>
      <c r="PDS80" s="757" t="s">
        <v>15908</v>
      </c>
      <c r="PDZ80" s="758" t="s">
        <v>764</v>
      </c>
      <c r="PEA80" s="757" t="s">
        <v>15908</v>
      </c>
      <c r="PEH80" s="758" t="s">
        <v>764</v>
      </c>
      <c r="PEI80" s="757" t="s">
        <v>15908</v>
      </c>
      <c r="PEP80" s="758" t="s">
        <v>764</v>
      </c>
      <c r="PEQ80" s="757" t="s">
        <v>15908</v>
      </c>
      <c r="PEX80" s="758" t="s">
        <v>764</v>
      </c>
      <c r="PEY80" s="757" t="s">
        <v>15908</v>
      </c>
      <c r="PFF80" s="758" t="s">
        <v>764</v>
      </c>
      <c r="PFG80" s="757" t="s">
        <v>15908</v>
      </c>
      <c r="PFN80" s="758" t="s">
        <v>764</v>
      </c>
      <c r="PFO80" s="757" t="s">
        <v>15908</v>
      </c>
      <c r="PFV80" s="758" t="s">
        <v>764</v>
      </c>
      <c r="PFW80" s="757" t="s">
        <v>15908</v>
      </c>
      <c r="PGD80" s="758" t="s">
        <v>764</v>
      </c>
      <c r="PGE80" s="757" t="s">
        <v>15908</v>
      </c>
      <c r="PGL80" s="758" t="s">
        <v>764</v>
      </c>
      <c r="PGM80" s="757" t="s">
        <v>15908</v>
      </c>
      <c r="PGT80" s="758" t="s">
        <v>764</v>
      </c>
      <c r="PGU80" s="757" t="s">
        <v>15908</v>
      </c>
      <c r="PHB80" s="758" t="s">
        <v>764</v>
      </c>
      <c r="PHC80" s="757" t="s">
        <v>15908</v>
      </c>
      <c r="PHJ80" s="758" t="s">
        <v>764</v>
      </c>
      <c r="PHK80" s="757" t="s">
        <v>15908</v>
      </c>
      <c r="PHR80" s="758" t="s">
        <v>764</v>
      </c>
      <c r="PHS80" s="757" t="s">
        <v>15908</v>
      </c>
      <c r="PHZ80" s="758" t="s">
        <v>764</v>
      </c>
      <c r="PIA80" s="757" t="s">
        <v>15908</v>
      </c>
      <c r="PIH80" s="758" t="s">
        <v>764</v>
      </c>
      <c r="PII80" s="757" t="s">
        <v>15908</v>
      </c>
      <c r="PIP80" s="758" t="s">
        <v>764</v>
      </c>
      <c r="PIQ80" s="757" t="s">
        <v>15908</v>
      </c>
      <c r="PIX80" s="758" t="s">
        <v>764</v>
      </c>
      <c r="PIY80" s="757" t="s">
        <v>15908</v>
      </c>
      <c r="PJF80" s="758" t="s">
        <v>764</v>
      </c>
      <c r="PJG80" s="757" t="s">
        <v>15908</v>
      </c>
      <c r="PJN80" s="758" t="s">
        <v>764</v>
      </c>
      <c r="PJO80" s="757" t="s">
        <v>15908</v>
      </c>
      <c r="PJV80" s="758" t="s">
        <v>764</v>
      </c>
      <c r="PJW80" s="757" t="s">
        <v>15908</v>
      </c>
      <c r="PKD80" s="758" t="s">
        <v>764</v>
      </c>
      <c r="PKE80" s="757" t="s">
        <v>15908</v>
      </c>
      <c r="PKL80" s="758" t="s">
        <v>764</v>
      </c>
      <c r="PKM80" s="757" t="s">
        <v>15908</v>
      </c>
      <c r="PKT80" s="758" t="s">
        <v>764</v>
      </c>
      <c r="PKU80" s="757" t="s">
        <v>15908</v>
      </c>
      <c r="PLB80" s="758" t="s">
        <v>764</v>
      </c>
      <c r="PLC80" s="757" t="s">
        <v>15908</v>
      </c>
      <c r="PLJ80" s="758" t="s">
        <v>764</v>
      </c>
      <c r="PLK80" s="757" t="s">
        <v>15908</v>
      </c>
      <c r="PLR80" s="758" t="s">
        <v>764</v>
      </c>
      <c r="PLS80" s="757" t="s">
        <v>15908</v>
      </c>
      <c r="PLZ80" s="758" t="s">
        <v>764</v>
      </c>
      <c r="PMA80" s="757" t="s">
        <v>15908</v>
      </c>
      <c r="PMH80" s="758" t="s">
        <v>764</v>
      </c>
      <c r="PMI80" s="757" t="s">
        <v>15908</v>
      </c>
      <c r="PMP80" s="758" t="s">
        <v>764</v>
      </c>
      <c r="PMQ80" s="757" t="s">
        <v>15908</v>
      </c>
      <c r="PMX80" s="758" t="s">
        <v>764</v>
      </c>
      <c r="PMY80" s="757" t="s">
        <v>15908</v>
      </c>
      <c r="PNF80" s="758" t="s">
        <v>764</v>
      </c>
      <c r="PNG80" s="757" t="s">
        <v>15908</v>
      </c>
      <c r="PNN80" s="758" t="s">
        <v>764</v>
      </c>
      <c r="PNO80" s="757" t="s">
        <v>15908</v>
      </c>
      <c r="PNV80" s="758" t="s">
        <v>764</v>
      </c>
      <c r="PNW80" s="757" t="s">
        <v>15908</v>
      </c>
      <c r="POD80" s="758" t="s">
        <v>764</v>
      </c>
      <c r="POE80" s="757" t="s">
        <v>15908</v>
      </c>
      <c r="POL80" s="758" t="s">
        <v>764</v>
      </c>
      <c r="POM80" s="757" t="s">
        <v>15908</v>
      </c>
      <c r="POT80" s="758" t="s">
        <v>764</v>
      </c>
      <c r="POU80" s="757" t="s">
        <v>15908</v>
      </c>
      <c r="PPB80" s="758" t="s">
        <v>764</v>
      </c>
      <c r="PPC80" s="757" t="s">
        <v>15908</v>
      </c>
      <c r="PPJ80" s="758" t="s">
        <v>764</v>
      </c>
      <c r="PPK80" s="757" t="s">
        <v>15908</v>
      </c>
      <c r="PPR80" s="758" t="s">
        <v>764</v>
      </c>
      <c r="PPS80" s="757" t="s">
        <v>15908</v>
      </c>
      <c r="PPZ80" s="758" t="s">
        <v>764</v>
      </c>
      <c r="PQA80" s="757" t="s">
        <v>15908</v>
      </c>
      <c r="PQH80" s="758" t="s">
        <v>764</v>
      </c>
      <c r="PQI80" s="757" t="s">
        <v>15908</v>
      </c>
      <c r="PQP80" s="758" t="s">
        <v>764</v>
      </c>
      <c r="PQQ80" s="757" t="s">
        <v>15908</v>
      </c>
      <c r="PQX80" s="758" t="s">
        <v>764</v>
      </c>
      <c r="PQY80" s="757" t="s">
        <v>15908</v>
      </c>
      <c r="PRF80" s="758" t="s">
        <v>764</v>
      </c>
      <c r="PRG80" s="757" t="s">
        <v>15908</v>
      </c>
      <c r="PRN80" s="758" t="s">
        <v>764</v>
      </c>
      <c r="PRO80" s="757" t="s">
        <v>15908</v>
      </c>
      <c r="PRV80" s="758" t="s">
        <v>764</v>
      </c>
      <c r="PRW80" s="757" t="s">
        <v>15908</v>
      </c>
      <c r="PSD80" s="758" t="s">
        <v>764</v>
      </c>
      <c r="PSE80" s="757" t="s">
        <v>15908</v>
      </c>
      <c r="PSL80" s="758" t="s">
        <v>764</v>
      </c>
      <c r="PSM80" s="757" t="s">
        <v>15908</v>
      </c>
      <c r="PST80" s="758" t="s">
        <v>764</v>
      </c>
      <c r="PSU80" s="757" t="s">
        <v>15908</v>
      </c>
      <c r="PTB80" s="758" t="s">
        <v>764</v>
      </c>
      <c r="PTC80" s="757" t="s">
        <v>15908</v>
      </c>
      <c r="PTJ80" s="758" t="s">
        <v>764</v>
      </c>
      <c r="PTK80" s="757" t="s">
        <v>15908</v>
      </c>
      <c r="PTR80" s="758" t="s">
        <v>764</v>
      </c>
      <c r="PTS80" s="757" t="s">
        <v>15908</v>
      </c>
      <c r="PTZ80" s="758" t="s">
        <v>764</v>
      </c>
      <c r="PUA80" s="757" t="s">
        <v>15908</v>
      </c>
      <c r="PUH80" s="758" t="s">
        <v>764</v>
      </c>
      <c r="PUI80" s="757" t="s">
        <v>15908</v>
      </c>
      <c r="PUP80" s="758" t="s">
        <v>764</v>
      </c>
      <c r="PUQ80" s="757" t="s">
        <v>15908</v>
      </c>
      <c r="PUX80" s="758" t="s">
        <v>764</v>
      </c>
      <c r="PUY80" s="757" t="s">
        <v>15908</v>
      </c>
      <c r="PVF80" s="758" t="s">
        <v>764</v>
      </c>
      <c r="PVG80" s="757" t="s">
        <v>15908</v>
      </c>
      <c r="PVN80" s="758" t="s">
        <v>764</v>
      </c>
      <c r="PVO80" s="757" t="s">
        <v>15908</v>
      </c>
      <c r="PVV80" s="758" t="s">
        <v>764</v>
      </c>
      <c r="PVW80" s="757" t="s">
        <v>15908</v>
      </c>
      <c r="PWD80" s="758" t="s">
        <v>764</v>
      </c>
      <c r="PWE80" s="757" t="s">
        <v>15908</v>
      </c>
      <c r="PWL80" s="758" t="s">
        <v>764</v>
      </c>
      <c r="PWM80" s="757" t="s">
        <v>15908</v>
      </c>
      <c r="PWT80" s="758" t="s">
        <v>764</v>
      </c>
      <c r="PWU80" s="757" t="s">
        <v>15908</v>
      </c>
      <c r="PXB80" s="758" t="s">
        <v>764</v>
      </c>
      <c r="PXC80" s="757" t="s">
        <v>15908</v>
      </c>
      <c r="PXJ80" s="758" t="s">
        <v>764</v>
      </c>
      <c r="PXK80" s="757" t="s">
        <v>15908</v>
      </c>
      <c r="PXR80" s="758" t="s">
        <v>764</v>
      </c>
      <c r="PXS80" s="757" t="s">
        <v>15908</v>
      </c>
      <c r="PXZ80" s="758" t="s">
        <v>764</v>
      </c>
      <c r="PYA80" s="757" t="s">
        <v>15908</v>
      </c>
      <c r="PYH80" s="758" t="s">
        <v>764</v>
      </c>
      <c r="PYI80" s="757" t="s">
        <v>15908</v>
      </c>
      <c r="PYP80" s="758" t="s">
        <v>764</v>
      </c>
      <c r="PYQ80" s="757" t="s">
        <v>15908</v>
      </c>
      <c r="PYX80" s="758" t="s">
        <v>764</v>
      </c>
      <c r="PYY80" s="757" t="s">
        <v>15908</v>
      </c>
      <c r="PZF80" s="758" t="s">
        <v>764</v>
      </c>
      <c r="PZG80" s="757" t="s">
        <v>15908</v>
      </c>
      <c r="PZN80" s="758" t="s">
        <v>764</v>
      </c>
      <c r="PZO80" s="757" t="s">
        <v>15908</v>
      </c>
      <c r="PZV80" s="758" t="s">
        <v>764</v>
      </c>
      <c r="PZW80" s="757" t="s">
        <v>15908</v>
      </c>
      <c r="QAD80" s="758" t="s">
        <v>764</v>
      </c>
      <c r="QAE80" s="757" t="s">
        <v>15908</v>
      </c>
      <c r="QAL80" s="758" t="s">
        <v>764</v>
      </c>
      <c r="QAM80" s="757" t="s">
        <v>15908</v>
      </c>
      <c r="QAT80" s="758" t="s">
        <v>764</v>
      </c>
      <c r="QAU80" s="757" t="s">
        <v>15908</v>
      </c>
      <c r="QBB80" s="758" t="s">
        <v>764</v>
      </c>
      <c r="QBC80" s="757" t="s">
        <v>15908</v>
      </c>
      <c r="QBJ80" s="758" t="s">
        <v>764</v>
      </c>
      <c r="QBK80" s="757" t="s">
        <v>15908</v>
      </c>
      <c r="QBR80" s="758" t="s">
        <v>764</v>
      </c>
      <c r="QBS80" s="757" t="s">
        <v>15908</v>
      </c>
      <c r="QBZ80" s="758" t="s">
        <v>764</v>
      </c>
      <c r="QCA80" s="757" t="s">
        <v>15908</v>
      </c>
      <c r="QCH80" s="758" t="s">
        <v>764</v>
      </c>
      <c r="QCI80" s="757" t="s">
        <v>15908</v>
      </c>
      <c r="QCP80" s="758" t="s">
        <v>764</v>
      </c>
      <c r="QCQ80" s="757" t="s">
        <v>15908</v>
      </c>
      <c r="QCX80" s="758" t="s">
        <v>764</v>
      </c>
      <c r="QCY80" s="757" t="s">
        <v>15908</v>
      </c>
      <c r="QDF80" s="758" t="s">
        <v>764</v>
      </c>
      <c r="QDG80" s="757" t="s">
        <v>15908</v>
      </c>
      <c r="QDN80" s="758" t="s">
        <v>764</v>
      </c>
      <c r="QDO80" s="757" t="s">
        <v>15908</v>
      </c>
      <c r="QDV80" s="758" t="s">
        <v>764</v>
      </c>
      <c r="QDW80" s="757" t="s">
        <v>15908</v>
      </c>
      <c r="QED80" s="758" t="s">
        <v>764</v>
      </c>
      <c r="QEE80" s="757" t="s">
        <v>15908</v>
      </c>
      <c r="QEL80" s="758" t="s">
        <v>764</v>
      </c>
      <c r="QEM80" s="757" t="s">
        <v>15908</v>
      </c>
      <c r="QET80" s="758" t="s">
        <v>764</v>
      </c>
      <c r="QEU80" s="757" t="s">
        <v>15908</v>
      </c>
      <c r="QFB80" s="758" t="s">
        <v>764</v>
      </c>
      <c r="QFC80" s="757" t="s">
        <v>15908</v>
      </c>
      <c r="QFJ80" s="758" t="s">
        <v>764</v>
      </c>
      <c r="QFK80" s="757" t="s">
        <v>15908</v>
      </c>
      <c r="QFR80" s="758" t="s">
        <v>764</v>
      </c>
      <c r="QFS80" s="757" t="s">
        <v>15908</v>
      </c>
      <c r="QFZ80" s="758" t="s">
        <v>764</v>
      </c>
      <c r="QGA80" s="757" t="s">
        <v>15908</v>
      </c>
      <c r="QGH80" s="758" t="s">
        <v>764</v>
      </c>
      <c r="QGI80" s="757" t="s">
        <v>15908</v>
      </c>
      <c r="QGP80" s="758" t="s">
        <v>764</v>
      </c>
      <c r="QGQ80" s="757" t="s">
        <v>15908</v>
      </c>
      <c r="QGX80" s="758" t="s">
        <v>764</v>
      </c>
      <c r="QGY80" s="757" t="s">
        <v>15908</v>
      </c>
      <c r="QHF80" s="758" t="s">
        <v>764</v>
      </c>
      <c r="QHG80" s="757" t="s">
        <v>15908</v>
      </c>
      <c r="QHN80" s="758" t="s">
        <v>764</v>
      </c>
      <c r="QHO80" s="757" t="s">
        <v>15908</v>
      </c>
      <c r="QHV80" s="758" t="s">
        <v>764</v>
      </c>
      <c r="QHW80" s="757" t="s">
        <v>15908</v>
      </c>
      <c r="QID80" s="758" t="s">
        <v>764</v>
      </c>
      <c r="QIE80" s="757" t="s">
        <v>15908</v>
      </c>
      <c r="QIL80" s="758" t="s">
        <v>764</v>
      </c>
      <c r="QIM80" s="757" t="s">
        <v>15908</v>
      </c>
      <c r="QIT80" s="758" t="s">
        <v>764</v>
      </c>
      <c r="QIU80" s="757" t="s">
        <v>15908</v>
      </c>
      <c r="QJB80" s="758" t="s">
        <v>764</v>
      </c>
      <c r="QJC80" s="757" t="s">
        <v>15908</v>
      </c>
      <c r="QJJ80" s="758" t="s">
        <v>764</v>
      </c>
      <c r="QJK80" s="757" t="s">
        <v>15908</v>
      </c>
      <c r="QJR80" s="758" t="s">
        <v>764</v>
      </c>
      <c r="QJS80" s="757" t="s">
        <v>15908</v>
      </c>
      <c r="QJZ80" s="758" t="s">
        <v>764</v>
      </c>
      <c r="QKA80" s="757" t="s">
        <v>15908</v>
      </c>
      <c r="QKH80" s="758" t="s">
        <v>764</v>
      </c>
      <c r="QKI80" s="757" t="s">
        <v>15908</v>
      </c>
      <c r="QKP80" s="758" t="s">
        <v>764</v>
      </c>
      <c r="QKQ80" s="757" t="s">
        <v>15908</v>
      </c>
      <c r="QKX80" s="758" t="s">
        <v>764</v>
      </c>
      <c r="QKY80" s="757" t="s">
        <v>15908</v>
      </c>
      <c r="QLF80" s="758" t="s">
        <v>764</v>
      </c>
      <c r="QLG80" s="757" t="s">
        <v>15908</v>
      </c>
      <c r="QLN80" s="758" t="s">
        <v>764</v>
      </c>
      <c r="QLO80" s="757" t="s">
        <v>15908</v>
      </c>
      <c r="QLV80" s="758" t="s">
        <v>764</v>
      </c>
      <c r="QLW80" s="757" t="s">
        <v>15908</v>
      </c>
      <c r="QMD80" s="758" t="s">
        <v>764</v>
      </c>
      <c r="QME80" s="757" t="s">
        <v>15908</v>
      </c>
      <c r="QML80" s="758" t="s">
        <v>764</v>
      </c>
      <c r="QMM80" s="757" t="s">
        <v>15908</v>
      </c>
      <c r="QMT80" s="758" t="s">
        <v>764</v>
      </c>
      <c r="QMU80" s="757" t="s">
        <v>15908</v>
      </c>
      <c r="QNB80" s="758" t="s">
        <v>764</v>
      </c>
      <c r="QNC80" s="757" t="s">
        <v>15908</v>
      </c>
      <c r="QNJ80" s="758" t="s">
        <v>764</v>
      </c>
      <c r="QNK80" s="757" t="s">
        <v>15908</v>
      </c>
      <c r="QNR80" s="758" t="s">
        <v>764</v>
      </c>
      <c r="QNS80" s="757" t="s">
        <v>15908</v>
      </c>
      <c r="QNZ80" s="758" t="s">
        <v>764</v>
      </c>
      <c r="QOA80" s="757" t="s">
        <v>15908</v>
      </c>
      <c r="QOH80" s="758" t="s">
        <v>764</v>
      </c>
      <c r="QOI80" s="757" t="s">
        <v>15908</v>
      </c>
      <c r="QOP80" s="758" t="s">
        <v>764</v>
      </c>
      <c r="QOQ80" s="757" t="s">
        <v>15908</v>
      </c>
      <c r="QOX80" s="758" t="s">
        <v>764</v>
      </c>
      <c r="QOY80" s="757" t="s">
        <v>15908</v>
      </c>
      <c r="QPF80" s="758" t="s">
        <v>764</v>
      </c>
      <c r="QPG80" s="757" t="s">
        <v>15908</v>
      </c>
      <c r="QPN80" s="758" t="s">
        <v>764</v>
      </c>
      <c r="QPO80" s="757" t="s">
        <v>15908</v>
      </c>
      <c r="QPV80" s="758" t="s">
        <v>764</v>
      </c>
      <c r="QPW80" s="757" t="s">
        <v>15908</v>
      </c>
      <c r="QQD80" s="758" t="s">
        <v>764</v>
      </c>
      <c r="QQE80" s="757" t="s">
        <v>15908</v>
      </c>
      <c r="QQL80" s="758" t="s">
        <v>764</v>
      </c>
      <c r="QQM80" s="757" t="s">
        <v>15908</v>
      </c>
      <c r="QQT80" s="758" t="s">
        <v>764</v>
      </c>
      <c r="QQU80" s="757" t="s">
        <v>15908</v>
      </c>
      <c r="QRB80" s="758" t="s">
        <v>764</v>
      </c>
      <c r="QRC80" s="757" t="s">
        <v>15908</v>
      </c>
      <c r="QRJ80" s="758" t="s">
        <v>764</v>
      </c>
      <c r="QRK80" s="757" t="s">
        <v>15908</v>
      </c>
      <c r="QRR80" s="758" t="s">
        <v>764</v>
      </c>
      <c r="QRS80" s="757" t="s">
        <v>15908</v>
      </c>
      <c r="QRZ80" s="758" t="s">
        <v>764</v>
      </c>
      <c r="QSA80" s="757" t="s">
        <v>15908</v>
      </c>
      <c r="QSH80" s="758" t="s">
        <v>764</v>
      </c>
      <c r="QSI80" s="757" t="s">
        <v>15908</v>
      </c>
      <c r="QSP80" s="758" t="s">
        <v>764</v>
      </c>
      <c r="QSQ80" s="757" t="s">
        <v>15908</v>
      </c>
      <c r="QSX80" s="758" t="s">
        <v>764</v>
      </c>
      <c r="QSY80" s="757" t="s">
        <v>15908</v>
      </c>
      <c r="QTF80" s="758" t="s">
        <v>764</v>
      </c>
      <c r="QTG80" s="757" t="s">
        <v>15908</v>
      </c>
      <c r="QTN80" s="758" t="s">
        <v>764</v>
      </c>
      <c r="QTO80" s="757" t="s">
        <v>15908</v>
      </c>
      <c r="QTV80" s="758" t="s">
        <v>764</v>
      </c>
      <c r="QTW80" s="757" t="s">
        <v>15908</v>
      </c>
      <c r="QUD80" s="758" t="s">
        <v>764</v>
      </c>
      <c r="QUE80" s="757" t="s">
        <v>15908</v>
      </c>
      <c r="QUL80" s="758" t="s">
        <v>764</v>
      </c>
      <c r="QUM80" s="757" t="s">
        <v>15908</v>
      </c>
      <c r="QUT80" s="758" t="s">
        <v>764</v>
      </c>
      <c r="QUU80" s="757" t="s">
        <v>15908</v>
      </c>
      <c r="QVB80" s="758" t="s">
        <v>764</v>
      </c>
      <c r="QVC80" s="757" t="s">
        <v>15908</v>
      </c>
      <c r="QVJ80" s="758" t="s">
        <v>764</v>
      </c>
      <c r="QVK80" s="757" t="s">
        <v>15908</v>
      </c>
      <c r="QVR80" s="758" t="s">
        <v>764</v>
      </c>
      <c r="QVS80" s="757" t="s">
        <v>15908</v>
      </c>
      <c r="QVZ80" s="758" t="s">
        <v>764</v>
      </c>
      <c r="QWA80" s="757" t="s">
        <v>15908</v>
      </c>
      <c r="QWH80" s="758" t="s">
        <v>764</v>
      </c>
      <c r="QWI80" s="757" t="s">
        <v>15908</v>
      </c>
      <c r="QWP80" s="758" t="s">
        <v>764</v>
      </c>
      <c r="QWQ80" s="757" t="s">
        <v>15908</v>
      </c>
      <c r="QWX80" s="758" t="s">
        <v>764</v>
      </c>
      <c r="QWY80" s="757" t="s">
        <v>15908</v>
      </c>
      <c r="QXF80" s="758" t="s">
        <v>764</v>
      </c>
      <c r="QXG80" s="757" t="s">
        <v>15908</v>
      </c>
      <c r="QXN80" s="758" t="s">
        <v>764</v>
      </c>
      <c r="QXO80" s="757" t="s">
        <v>15908</v>
      </c>
      <c r="QXV80" s="758" t="s">
        <v>764</v>
      </c>
      <c r="QXW80" s="757" t="s">
        <v>15908</v>
      </c>
      <c r="QYD80" s="758" t="s">
        <v>764</v>
      </c>
      <c r="QYE80" s="757" t="s">
        <v>15908</v>
      </c>
      <c r="QYL80" s="758" t="s">
        <v>764</v>
      </c>
      <c r="QYM80" s="757" t="s">
        <v>15908</v>
      </c>
      <c r="QYT80" s="758" t="s">
        <v>764</v>
      </c>
      <c r="QYU80" s="757" t="s">
        <v>15908</v>
      </c>
      <c r="QZB80" s="758" t="s">
        <v>764</v>
      </c>
      <c r="QZC80" s="757" t="s">
        <v>15908</v>
      </c>
      <c r="QZJ80" s="758" t="s">
        <v>764</v>
      </c>
      <c r="QZK80" s="757" t="s">
        <v>15908</v>
      </c>
      <c r="QZR80" s="758" t="s">
        <v>764</v>
      </c>
      <c r="QZS80" s="757" t="s">
        <v>15908</v>
      </c>
      <c r="QZZ80" s="758" t="s">
        <v>764</v>
      </c>
      <c r="RAA80" s="757" t="s">
        <v>15908</v>
      </c>
      <c r="RAH80" s="758" t="s">
        <v>764</v>
      </c>
      <c r="RAI80" s="757" t="s">
        <v>15908</v>
      </c>
      <c r="RAP80" s="758" t="s">
        <v>764</v>
      </c>
      <c r="RAQ80" s="757" t="s">
        <v>15908</v>
      </c>
      <c r="RAX80" s="758" t="s">
        <v>764</v>
      </c>
      <c r="RAY80" s="757" t="s">
        <v>15908</v>
      </c>
      <c r="RBF80" s="758" t="s">
        <v>764</v>
      </c>
      <c r="RBG80" s="757" t="s">
        <v>15908</v>
      </c>
      <c r="RBN80" s="758" t="s">
        <v>764</v>
      </c>
      <c r="RBO80" s="757" t="s">
        <v>15908</v>
      </c>
      <c r="RBV80" s="758" t="s">
        <v>764</v>
      </c>
      <c r="RBW80" s="757" t="s">
        <v>15908</v>
      </c>
      <c r="RCD80" s="758" t="s">
        <v>764</v>
      </c>
      <c r="RCE80" s="757" t="s">
        <v>15908</v>
      </c>
      <c r="RCL80" s="758" t="s">
        <v>764</v>
      </c>
      <c r="RCM80" s="757" t="s">
        <v>15908</v>
      </c>
      <c r="RCT80" s="758" t="s">
        <v>764</v>
      </c>
      <c r="RCU80" s="757" t="s">
        <v>15908</v>
      </c>
      <c r="RDB80" s="758" t="s">
        <v>764</v>
      </c>
      <c r="RDC80" s="757" t="s">
        <v>15908</v>
      </c>
      <c r="RDJ80" s="758" t="s">
        <v>764</v>
      </c>
      <c r="RDK80" s="757" t="s">
        <v>15908</v>
      </c>
      <c r="RDR80" s="758" t="s">
        <v>764</v>
      </c>
      <c r="RDS80" s="757" t="s">
        <v>15908</v>
      </c>
      <c r="RDZ80" s="758" t="s">
        <v>764</v>
      </c>
      <c r="REA80" s="757" t="s">
        <v>15908</v>
      </c>
      <c r="REH80" s="758" t="s">
        <v>764</v>
      </c>
      <c r="REI80" s="757" t="s">
        <v>15908</v>
      </c>
      <c r="REP80" s="758" t="s">
        <v>764</v>
      </c>
      <c r="REQ80" s="757" t="s">
        <v>15908</v>
      </c>
      <c r="REX80" s="758" t="s">
        <v>764</v>
      </c>
      <c r="REY80" s="757" t="s">
        <v>15908</v>
      </c>
      <c r="RFF80" s="758" t="s">
        <v>764</v>
      </c>
      <c r="RFG80" s="757" t="s">
        <v>15908</v>
      </c>
      <c r="RFN80" s="758" t="s">
        <v>764</v>
      </c>
      <c r="RFO80" s="757" t="s">
        <v>15908</v>
      </c>
      <c r="RFV80" s="758" t="s">
        <v>764</v>
      </c>
      <c r="RFW80" s="757" t="s">
        <v>15908</v>
      </c>
      <c r="RGD80" s="758" t="s">
        <v>764</v>
      </c>
      <c r="RGE80" s="757" t="s">
        <v>15908</v>
      </c>
      <c r="RGL80" s="758" t="s">
        <v>764</v>
      </c>
      <c r="RGM80" s="757" t="s">
        <v>15908</v>
      </c>
      <c r="RGT80" s="758" t="s">
        <v>764</v>
      </c>
      <c r="RGU80" s="757" t="s">
        <v>15908</v>
      </c>
      <c r="RHB80" s="758" t="s">
        <v>764</v>
      </c>
      <c r="RHC80" s="757" t="s">
        <v>15908</v>
      </c>
      <c r="RHJ80" s="758" t="s">
        <v>764</v>
      </c>
      <c r="RHK80" s="757" t="s">
        <v>15908</v>
      </c>
      <c r="RHR80" s="758" t="s">
        <v>764</v>
      </c>
      <c r="RHS80" s="757" t="s">
        <v>15908</v>
      </c>
      <c r="RHZ80" s="758" t="s">
        <v>764</v>
      </c>
      <c r="RIA80" s="757" t="s">
        <v>15908</v>
      </c>
      <c r="RIH80" s="758" t="s">
        <v>764</v>
      </c>
      <c r="RII80" s="757" t="s">
        <v>15908</v>
      </c>
      <c r="RIP80" s="758" t="s">
        <v>764</v>
      </c>
      <c r="RIQ80" s="757" t="s">
        <v>15908</v>
      </c>
      <c r="RIX80" s="758" t="s">
        <v>764</v>
      </c>
      <c r="RIY80" s="757" t="s">
        <v>15908</v>
      </c>
      <c r="RJF80" s="758" t="s">
        <v>764</v>
      </c>
      <c r="RJG80" s="757" t="s">
        <v>15908</v>
      </c>
      <c r="RJN80" s="758" t="s">
        <v>764</v>
      </c>
      <c r="RJO80" s="757" t="s">
        <v>15908</v>
      </c>
      <c r="RJV80" s="758" t="s">
        <v>764</v>
      </c>
      <c r="RJW80" s="757" t="s">
        <v>15908</v>
      </c>
      <c r="RKD80" s="758" t="s">
        <v>764</v>
      </c>
      <c r="RKE80" s="757" t="s">
        <v>15908</v>
      </c>
      <c r="RKL80" s="758" t="s">
        <v>764</v>
      </c>
      <c r="RKM80" s="757" t="s">
        <v>15908</v>
      </c>
      <c r="RKT80" s="758" t="s">
        <v>764</v>
      </c>
      <c r="RKU80" s="757" t="s">
        <v>15908</v>
      </c>
      <c r="RLB80" s="758" t="s">
        <v>764</v>
      </c>
      <c r="RLC80" s="757" t="s">
        <v>15908</v>
      </c>
      <c r="RLJ80" s="758" t="s">
        <v>764</v>
      </c>
      <c r="RLK80" s="757" t="s">
        <v>15908</v>
      </c>
      <c r="RLR80" s="758" t="s">
        <v>764</v>
      </c>
      <c r="RLS80" s="757" t="s">
        <v>15908</v>
      </c>
      <c r="RLZ80" s="758" t="s">
        <v>764</v>
      </c>
      <c r="RMA80" s="757" t="s">
        <v>15908</v>
      </c>
      <c r="RMH80" s="758" t="s">
        <v>764</v>
      </c>
      <c r="RMI80" s="757" t="s">
        <v>15908</v>
      </c>
      <c r="RMP80" s="758" t="s">
        <v>764</v>
      </c>
      <c r="RMQ80" s="757" t="s">
        <v>15908</v>
      </c>
      <c r="RMX80" s="758" t="s">
        <v>764</v>
      </c>
      <c r="RMY80" s="757" t="s">
        <v>15908</v>
      </c>
      <c r="RNF80" s="758" t="s">
        <v>764</v>
      </c>
      <c r="RNG80" s="757" t="s">
        <v>15908</v>
      </c>
      <c r="RNN80" s="758" t="s">
        <v>764</v>
      </c>
      <c r="RNO80" s="757" t="s">
        <v>15908</v>
      </c>
      <c r="RNV80" s="758" t="s">
        <v>764</v>
      </c>
      <c r="RNW80" s="757" t="s">
        <v>15908</v>
      </c>
      <c r="ROD80" s="758" t="s">
        <v>764</v>
      </c>
      <c r="ROE80" s="757" t="s">
        <v>15908</v>
      </c>
      <c r="ROL80" s="758" t="s">
        <v>764</v>
      </c>
      <c r="ROM80" s="757" t="s">
        <v>15908</v>
      </c>
      <c r="ROT80" s="758" t="s">
        <v>764</v>
      </c>
      <c r="ROU80" s="757" t="s">
        <v>15908</v>
      </c>
      <c r="RPB80" s="758" t="s">
        <v>764</v>
      </c>
      <c r="RPC80" s="757" t="s">
        <v>15908</v>
      </c>
      <c r="RPJ80" s="758" t="s">
        <v>764</v>
      </c>
      <c r="RPK80" s="757" t="s">
        <v>15908</v>
      </c>
      <c r="RPR80" s="758" t="s">
        <v>764</v>
      </c>
      <c r="RPS80" s="757" t="s">
        <v>15908</v>
      </c>
      <c r="RPZ80" s="758" t="s">
        <v>764</v>
      </c>
      <c r="RQA80" s="757" t="s">
        <v>15908</v>
      </c>
      <c r="RQH80" s="758" t="s">
        <v>764</v>
      </c>
      <c r="RQI80" s="757" t="s">
        <v>15908</v>
      </c>
      <c r="RQP80" s="758" t="s">
        <v>764</v>
      </c>
      <c r="RQQ80" s="757" t="s">
        <v>15908</v>
      </c>
      <c r="RQX80" s="758" t="s">
        <v>764</v>
      </c>
      <c r="RQY80" s="757" t="s">
        <v>15908</v>
      </c>
      <c r="RRF80" s="758" t="s">
        <v>764</v>
      </c>
      <c r="RRG80" s="757" t="s">
        <v>15908</v>
      </c>
      <c r="RRN80" s="758" t="s">
        <v>764</v>
      </c>
      <c r="RRO80" s="757" t="s">
        <v>15908</v>
      </c>
      <c r="RRV80" s="758" t="s">
        <v>764</v>
      </c>
      <c r="RRW80" s="757" t="s">
        <v>15908</v>
      </c>
      <c r="RSD80" s="758" t="s">
        <v>764</v>
      </c>
      <c r="RSE80" s="757" t="s">
        <v>15908</v>
      </c>
      <c r="RSL80" s="758" t="s">
        <v>764</v>
      </c>
      <c r="RSM80" s="757" t="s">
        <v>15908</v>
      </c>
      <c r="RST80" s="758" t="s">
        <v>764</v>
      </c>
      <c r="RSU80" s="757" t="s">
        <v>15908</v>
      </c>
      <c r="RTB80" s="758" t="s">
        <v>764</v>
      </c>
      <c r="RTC80" s="757" t="s">
        <v>15908</v>
      </c>
      <c r="RTJ80" s="758" t="s">
        <v>764</v>
      </c>
      <c r="RTK80" s="757" t="s">
        <v>15908</v>
      </c>
      <c r="RTR80" s="758" t="s">
        <v>764</v>
      </c>
      <c r="RTS80" s="757" t="s">
        <v>15908</v>
      </c>
      <c r="RTZ80" s="758" t="s">
        <v>764</v>
      </c>
      <c r="RUA80" s="757" t="s">
        <v>15908</v>
      </c>
      <c r="RUH80" s="758" t="s">
        <v>764</v>
      </c>
      <c r="RUI80" s="757" t="s">
        <v>15908</v>
      </c>
      <c r="RUP80" s="758" t="s">
        <v>764</v>
      </c>
      <c r="RUQ80" s="757" t="s">
        <v>15908</v>
      </c>
      <c r="RUX80" s="758" t="s">
        <v>764</v>
      </c>
      <c r="RUY80" s="757" t="s">
        <v>15908</v>
      </c>
      <c r="RVF80" s="758" t="s">
        <v>764</v>
      </c>
      <c r="RVG80" s="757" t="s">
        <v>15908</v>
      </c>
      <c r="RVN80" s="758" t="s">
        <v>764</v>
      </c>
      <c r="RVO80" s="757" t="s">
        <v>15908</v>
      </c>
      <c r="RVV80" s="758" t="s">
        <v>764</v>
      </c>
      <c r="RVW80" s="757" t="s">
        <v>15908</v>
      </c>
      <c r="RWD80" s="758" t="s">
        <v>764</v>
      </c>
      <c r="RWE80" s="757" t="s">
        <v>15908</v>
      </c>
      <c r="RWL80" s="758" t="s">
        <v>764</v>
      </c>
      <c r="RWM80" s="757" t="s">
        <v>15908</v>
      </c>
      <c r="RWT80" s="758" t="s">
        <v>764</v>
      </c>
      <c r="RWU80" s="757" t="s">
        <v>15908</v>
      </c>
      <c r="RXB80" s="758" t="s">
        <v>764</v>
      </c>
      <c r="RXC80" s="757" t="s">
        <v>15908</v>
      </c>
      <c r="RXJ80" s="758" t="s">
        <v>764</v>
      </c>
      <c r="RXK80" s="757" t="s">
        <v>15908</v>
      </c>
      <c r="RXR80" s="758" t="s">
        <v>764</v>
      </c>
      <c r="RXS80" s="757" t="s">
        <v>15908</v>
      </c>
      <c r="RXZ80" s="758" t="s">
        <v>764</v>
      </c>
      <c r="RYA80" s="757" t="s">
        <v>15908</v>
      </c>
      <c r="RYH80" s="758" t="s">
        <v>764</v>
      </c>
      <c r="RYI80" s="757" t="s">
        <v>15908</v>
      </c>
      <c r="RYP80" s="758" t="s">
        <v>764</v>
      </c>
      <c r="RYQ80" s="757" t="s">
        <v>15908</v>
      </c>
      <c r="RYX80" s="758" t="s">
        <v>764</v>
      </c>
      <c r="RYY80" s="757" t="s">
        <v>15908</v>
      </c>
      <c r="RZF80" s="758" t="s">
        <v>764</v>
      </c>
      <c r="RZG80" s="757" t="s">
        <v>15908</v>
      </c>
      <c r="RZN80" s="758" t="s">
        <v>764</v>
      </c>
      <c r="RZO80" s="757" t="s">
        <v>15908</v>
      </c>
      <c r="RZV80" s="758" t="s">
        <v>764</v>
      </c>
      <c r="RZW80" s="757" t="s">
        <v>15908</v>
      </c>
      <c r="SAD80" s="758" t="s">
        <v>764</v>
      </c>
      <c r="SAE80" s="757" t="s">
        <v>15908</v>
      </c>
      <c r="SAL80" s="758" t="s">
        <v>764</v>
      </c>
      <c r="SAM80" s="757" t="s">
        <v>15908</v>
      </c>
      <c r="SAT80" s="758" t="s">
        <v>764</v>
      </c>
      <c r="SAU80" s="757" t="s">
        <v>15908</v>
      </c>
      <c r="SBB80" s="758" t="s">
        <v>764</v>
      </c>
      <c r="SBC80" s="757" t="s">
        <v>15908</v>
      </c>
      <c r="SBJ80" s="758" t="s">
        <v>764</v>
      </c>
      <c r="SBK80" s="757" t="s">
        <v>15908</v>
      </c>
      <c r="SBR80" s="758" t="s">
        <v>764</v>
      </c>
      <c r="SBS80" s="757" t="s">
        <v>15908</v>
      </c>
      <c r="SBZ80" s="758" t="s">
        <v>764</v>
      </c>
      <c r="SCA80" s="757" t="s">
        <v>15908</v>
      </c>
      <c r="SCH80" s="758" t="s">
        <v>764</v>
      </c>
      <c r="SCI80" s="757" t="s">
        <v>15908</v>
      </c>
      <c r="SCP80" s="758" t="s">
        <v>764</v>
      </c>
      <c r="SCQ80" s="757" t="s">
        <v>15908</v>
      </c>
      <c r="SCX80" s="758" t="s">
        <v>764</v>
      </c>
      <c r="SCY80" s="757" t="s">
        <v>15908</v>
      </c>
      <c r="SDF80" s="758" t="s">
        <v>764</v>
      </c>
      <c r="SDG80" s="757" t="s">
        <v>15908</v>
      </c>
      <c r="SDN80" s="758" t="s">
        <v>764</v>
      </c>
      <c r="SDO80" s="757" t="s">
        <v>15908</v>
      </c>
      <c r="SDV80" s="758" t="s">
        <v>764</v>
      </c>
      <c r="SDW80" s="757" t="s">
        <v>15908</v>
      </c>
      <c r="SED80" s="758" t="s">
        <v>764</v>
      </c>
      <c r="SEE80" s="757" t="s">
        <v>15908</v>
      </c>
      <c r="SEL80" s="758" t="s">
        <v>764</v>
      </c>
      <c r="SEM80" s="757" t="s">
        <v>15908</v>
      </c>
      <c r="SET80" s="758" t="s">
        <v>764</v>
      </c>
      <c r="SEU80" s="757" t="s">
        <v>15908</v>
      </c>
      <c r="SFB80" s="758" t="s">
        <v>764</v>
      </c>
      <c r="SFC80" s="757" t="s">
        <v>15908</v>
      </c>
      <c r="SFJ80" s="758" t="s">
        <v>764</v>
      </c>
      <c r="SFK80" s="757" t="s">
        <v>15908</v>
      </c>
      <c r="SFR80" s="758" t="s">
        <v>764</v>
      </c>
      <c r="SFS80" s="757" t="s">
        <v>15908</v>
      </c>
      <c r="SFZ80" s="758" t="s">
        <v>764</v>
      </c>
      <c r="SGA80" s="757" t="s">
        <v>15908</v>
      </c>
      <c r="SGH80" s="758" t="s">
        <v>764</v>
      </c>
      <c r="SGI80" s="757" t="s">
        <v>15908</v>
      </c>
      <c r="SGP80" s="758" t="s">
        <v>764</v>
      </c>
      <c r="SGQ80" s="757" t="s">
        <v>15908</v>
      </c>
      <c r="SGX80" s="758" t="s">
        <v>764</v>
      </c>
      <c r="SGY80" s="757" t="s">
        <v>15908</v>
      </c>
      <c r="SHF80" s="758" t="s">
        <v>764</v>
      </c>
      <c r="SHG80" s="757" t="s">
        <v>15908</v>
      </c>
      <c r="SHN80" s="758" t="s">
        <v>764</v>
      </c>
      <c r="SHO80" s="757" t="s">
        <v>15908</v>
      </c>
      <c r="SHV80" s="758" t="s">
        <v>764</v>
      </c>
      <c r="SHW80" s="757" t="s">
        <v>15908</v>
      </c>
      <c r="SID80" s="758" t="s">
        <v>764</v>
      </c>
      <c r="SIE80" s="757" t="s">
        <v>15908</v>
      </c>
      <c r="SIL80" s="758" t="s">
        <v>764</v>
      </c>
      <c r="SIM80" s="757" t="s">
        <v>15908</v>
      </c>
      <c r="SIT80" s="758" t="s">
        <v>764</v>
      </c>
      <c r="SIU80" s="757" t="s">
        <v>15908</v>
      </c>
      <c r="SJB80" s="758" t="s">
        <v>764</v>
      </c>
      <c r="SJC80" s="757" t="s">
        <v>15908</v>
      </c>
      <c r="SJJ80" s="758" t="s">
        <v>764</v>
      </c>
      <c r="SJK80" s="757" t="s">
        <v>15908</v>
      </c>
      <c r="SJR80" s="758" t="s">
        <v>764</v>
      </c>
      <c r="SJS80" s="757" t="s">
        <v>15908</v>
      </c>
      <c r="SJZ80" s="758" t="s">
        <v>764</v>
      </c>
      <c r="SKA80" s="757" t="s">
        <v>15908</v>
      </c>
      <c r="SKH80" s="758" t="s">
        <v>764</v>
      </c>
      <c r="SKI80" s="757" t="s">
        <v>15908</v>
      </c>
      <c r="SKP80" s="758" t="s">
        <v>764</v>
      </c>
      <c r="SKQ80" s="757" t="s">
        <v>15908</v>
      </c>
      <c r="SKX80" s="758" t="s">
        <v>764</v>
      </c>
      <c r="SKY80" s="757" t="s">
        <v>15908</v>
      </c>
      <c r="SLF80" s="758" t="s">
        <v>764</v>
      </c>
      <c r="SLG80" s="757" t="s">
        <v>15908</v>
      </c>
      <c r="SLN80" s="758" t="s">
        <v>764</v>
      </c>
      <c r="SLO80" s="757" t="s">
        <v>15908</v>
      </c>
      <c r="SLV80" s="758" t="s">
        <v>764</v>
      </c>
      <c r="SLW80" s="757" t="s">
        <v>15908</v>
      </c>
      <c r="SMD80" s="758" t="s">
        <v>764</v>
      </c>
      <c r="SME80" s="757" t="s">
        <v>15908</v>
      </c>
      <c r="SML80" s="758" t="s">
        <v>764</v>
      </c>
      <c r="SMM80" s="757" t="s">
        <v>15908</v>
      </c>
      <c r="SMT80" s="758" t="s">
        <v>764</v>
      </c>
      <c r="SMU80" s="757" t="s">
        <v>15908</v>
      </c>
      <c r="SNB80" s="758" t="s">
        <v>764</v>
      </c>
      <c r="SNC80" s="757" t="s">
        <v>15908</v>
      </c>
      <c r="SNJ80" s="758" t="s">
        <v>764</v>
      </c>
      <c r="SNK80" s="757" t="s">
        <v>15908</v>
      </c>
      <c r="SNR80" s="758" t="s">
        <v>764</v>
      </c>
      <c r="SNS80" s="757" t="s">
        <v>15908</v>
      </c>
      <c r="SNZ80" s="758" t="s">
        <v>764</v>
      </c>
      <c r="SOA80" s="757" t="s">
        <v>15908</v>
      </c>
      <c r="SOH80" s="758" t="s">
        <v>764</v>
      </c>
      <c r="SOI80" s="757" t="s">
        <v>15908</v>
      </c>
      <c r="SOP80" s="758" t="s">
        <v>764</v>
      </c>
      <c r="SOQ80" s="757" t="s">
        <v>15908</v>
      </c>
      <c r="SOX80" s="758" t="s">
        <v>764</v>
      </c>
      <c r="SOY80" s="757" t="s">
        <v>15908</v>
      </c>
      <c r="SPF80" s="758" t="s">
        <v>764</v>
      </c>
      <c r="SPG80" s="757" t="s">
        <v>15908</v>
      </c>
      <c r="SPN80" s="758" t="s">
        <v>764</v>
      </c>
      <c r="SPO80" s="757" t="s">
        <v>15908</v>
      </c>
      <c r="SPV80" s="758" t="s">
        <v>764</v>
      </c>
      <c r="SPW80" s="757" t="s">
        <v>15908</v>
      </c>
      <c r="SQD80" s="758" t="s">
        <v>764</v>
      </c>
      <c r="SQE80" s="757" t="s">
        <v>15908</v>
      </c>
      <c r="SQL80" s="758" t="s">
        <v>764</v>
      </c>
      <c r="SQM80" s="757" t="s">
        <v>15908</v>
      </c>
      <c r="SQT80" s="758" t="s">
        <v>764</v>
      </c>
      <c r="SQU80" s="757" t="s">
        <v>15908</v>
      </c>
      <c r="SRB80" s="758" t="s">
        <v>764</v>
      </c>
      <c r="SRC80" s="757" t="s">
        <v>15908</v>
      </c>
      <c r="SRJ80" s="758" t="s">
        <v>764</v>
      </c>
      <c r="SRK80" s="757" t="s">
        <v>15908</v>
      </c>
      <c r="SRR80" s="758" t="s">
        <v>764</v>
      </c>
      <c r="SRS80" s="757" t="s">
        <v>15908</v>
      </c>
      <c r="SRZ80" s="758" t="s">
        <v>764</v>
      </c>
      <c r="SSA80" s="757" t="s">
        <v>15908</v>
      </c>
      <c r="SSH80" s="758" t="s">
        <v>764</v>
      </c>
      <c r="SSI80" s="757" t="s">
        <v>15908</v>
      </c>
      <c r="SSP80" s="758" t="s">
        <v>764</v>
      </c>
      <c r="SSQ80" s="757" t="s">
        <v>15908</v>
      </c>
      <c r="SSX80" s="758" t="s">
        <v>764</v>
      </c>
      <c r="SSY80" s="757" t="s">
        <v>15908</v>
      </c>
      <c r="STF80" s="758" t="s">
        <v>764</v>
      </c>
      <c r="STG80" s="757" t="s">
        <v>15908</v>
      </c>
      <c r="STN80" s="758" t="s">
        <v>764</v>
      </c>
      <c r="STO80" s="757" t="s">
        <v>15908</v>
      </c>
      <c r="STV80" s="758" t="s">
        <v>764</v>
      </c>
      <c r="STW80" s="757" t="s">
        <v>15908</v>
      </c>
      <c r="SUD80" s="758" t="s">
        <v>764</v>
      </c>
      <c r="SUE80" s="757" t="s">
        <v>15908</v>
      </c>
      <c r="SUL80" s="758" t="s">
        <v>764</v>
      </c>
      <c r="SUM80" s="757" t="s">
        <v>15908</v>
      </c>
      <c r="SUT80" s="758" t="s">
        <v>764</v>
      </c>
      <c r="SUU80" s="757" t="s">
        <v>15908</v>
      </c>
      <c r="SVB80" s="758" t="s">
        <v>764</v>
      </c>
      <c r="SVC80" s="757" t="s">
        <v>15908</v>
      </c>
      <c r="SVJ80" s="758" t="s">
        <v>764</v>
      </c>
      <c r="SVK80" s="757" t="s">
        <v>15908</v>
      </c>
      <c r="SVR80" s="758" t="s">
        <v>764</v>
      </c>
      <c r="SVS80" s="757" t="s">
        <v>15908</v>
      </c>
      <c r="SVZ80" s="758" t="s">
        <v>764</v>
      </c>
      <c r="SWA80" s="757" t="s">
        <v>15908</v>
      </c>
      <c r="SWH80" s="758" t="s">
        <v>764</v>
      </c>
      <c r="SWI80" s="757" t="s">
        <v>15908</v>
      </c>
      <c r="SWP80" s="758" t="s">
        <v>764</v>
      </c>
      <c r="SWQ80" s="757" t="s">
        <v>15908</v>
      </c>
      <c r="SWX80" s="758" t="s">
        <v>764</v>
      </c>
      <c r="SWY80" s="757" t="s">
        <v>15908</v>
      </c>
      <c r="SXF80" s="758" t="s">
        <v>764</v>
      </c>
      <c r="SXG80" s="757" t="s">
        <v>15908</v>
      </c>
      <c r="SXN80" s="758" t="s">
        <v>764</v>
      </c>
      <c r="SXO80" s="757" t="s">
        <v>15908</v>
      </c>
      <c r="SXV80" s="758" t="s">
        <v>764</v>
      </c>
      <c r="SXW80" s="757" t="s">
        <v>15908</v>
      </c>
      <c r="SYD80" s="758" t="s">
        <v>764</v>
      </c>
      <c r="SYE80" s="757" t="s">
        <v>15908</v>
      </c>
      <c r="SYL80" s="758" t="s">
        <v>764</v>
      </c>
      <c r="SYM80" s="757" t="s">
        <v>15908</v>
      </c>
      <c r="SYT80" s="758" t="s">
        <v>764</v>
      </c>
      <c r="SYU80" s="757" t="s">
        <v>15908</v>
      </c>
      <c r="SZB80" s="758" t="s">
        <v>764</v>
      </c>
      <c r="SZC80" s="757" t="s">
        <v>15908</v>
      </c>
      <c r="SZJ80" s="758" t="s">
        <v>764</v>
      </c>
      <c r="SZK80" s="757" t="s">
        <v>15908</v>
      </c>
      <c r="SZR80" s="758" t="s">
        <v>764</v>
      </c>
      <c r="SZS80" s="757" t="s">
        <v>15908</v>
      </c>
      <c r="SZZ80" s="758" t="s">
        <v>764</v>
      </c>
      <c r="TAA80" s="757" t="s">
        <v>15908</v>
      </c>
      <c r="TAH80" s="758" t="s">
        <v>764</v>
      </c>
      <c r="TAI80" s="757" t="s">
        <v>15908</v>
      </c>
      <c r="TAP80" s="758" t="s">
        <v>764</v>
      </c>
      <c r="TAQ80" s="757" t="s">
        <v>15908</v>
      </c>
      <c r="TAX80" s="758" t="s">
        <v>764</v>
      </c>
      <c r="TAY80" s="757" t="s">
        <v>15908</v>
      </c>
      <c r="TBF80" s="758" t="s">
        <v>764</v>
      </c>
      <c r="TBG80" s="757" t="s">
        <v>15908</v>
      </c>
      <c r="TBN80" s="758" t="s">
        <v>764</v>
      </c>
      <c r="TBO80" s="757" t="s">
        <v>15908</v>
      </c>
      <c r="TBV80" s="758" t="s">
        <v>764</v>
      </c>
      <c r="TBW80" s="757" t="s">
        <v>15908</v>
      </c>
      <c r="TCD80" s="758" t="s">
        <v>764</v>
      </c>
      <c r="TCE80" s="757" t="s">
        <v>15908</v>
      </c>
      <c r="TCL80" s="758" t="s">
        <v>764</v>
      </c>
      <c r="TCM80" s="757" t="s">
        <v>15908</v>
      </c>
      <c r="TCT80" s="758" t="s">
        <v>764</v>
      </c>
      <c r="TCU80" s="757" t="s">
        <v>15908</v>
      </c>
      <c r="TDB80" s="758" t="s">
        <v>764</v>
      </c>
      <c r="TDC80" s="757" t="s">
        <v>15908</v>
      </c>
      <c r="TDJ80" s="758" t="s">
        <v>764</v>
      </c>
      <c r="TDK80" s="757" t="s">
        <v>15908</v>
      </c>
      <c r="TDR80" s="758" t="s">
        <v>764</v>
      </c>
      <c r="TDS80" s="757" t="s">
        <v>15908</v>
      </c>
      <c r="TDZ80" s="758" t="s">
        <v>764</v>
      </c>
      <c r="TEA80" s="757" t="s">
        <v>15908</v>
      </c>
      <c r="TEH80" s="758" t="s">
        <v>764</v>
      </c>
      <c r="TEI80" s="757" t="s">
        <v>15908</v>
      </c>
      <c r="TEP80" s="758" t="s">
        <v>764</v>
      </c>
      <c r="TEQ80" s="757" t="s">
        <v>15908</v>
      </c>
      <c r="TEX80" s="758" t="s">
        <v>764</v>
      </c>
      <c r="TEY80" s="757" t="s">
        <v>15908</v>
      </c>
      <c r="TFF80" s="758" t="s">
        <v>764</v>
      </c>
      <c r="TFG80" s="757" t="s">
        <v>15908</v>
      </c>
      <c r="TFN80" s="758" t="s">
        <v>764</v>
      </c>
      <c r="TFO80" s="757" t="s">
        <v>15908</v>
      </c>
      <c r="TFV80" s="758" t="s">
        <v>764</v>
      </c>
      <c r="TFW80" s="757" t="s">
        <v>15908</v>
      </c>
      <c r="TGD80" s="758" t="s">
        <v>764</v>
      </c>
      <c r="TGE80" s="757" t="s">
        <v>15908</v>
      </c>
      <c r="TGL80" s="758" t="s">
        <v>764</v>
      </c>
      <c r="TGM80" s="757" t="s">
        <v>15908</v>
      </c>
      <c r="TGT80" s="758" t="s">
        <v>764</v>
      </c>
      <c r="TGU80" s="757" t="s">
        <v>15908</v>
      </c>
      <c r="THB80" s="758" t="s">
        <v>764</v>
      </c>
      <c r="THC80" s="757" t="s">
        <v>15908</v>
      </c>
      <c r="THJ80" s="758" t="s">
        <v>764</v>
      </c>
      <c r="THK80" s="757" t="s">
        <v>15908</v>
      </c>
      <c r="THR80" s="758" t="s">
        <v>764</v>
      </c>
      <c r="THS80" s="757" t="s">
        <v>15908</v>
      </c>
      <c r="THZ80" s="758" t="s">
        <v>764</v>
      </c>
      <c r="TIA80" s="757" t="s">
        <v>15908</v>
      </c>
      <c r="TIH80" s="758" t="s">
        <v>764</v>
      </c>
      <c r="TII80" s="757" t="s">
        <v>15908</v>
      </c>
      <c r="TIP80" s="758" t="s">
        <v>764</v>
      </c>
      <c r="TIQ80" s="757" t="s">
        <v>15908</v>
      </c>
      <c r="TIX80" s="758" t="s">
        <v>764</v>
      </c>
      <c r="TIY80" s="757" t="s">
        <v>15908</v>
      </c>
      <c r="TJF80" s="758" t="s">
        <v>764</v>
      </c>
      <c r="TJG80" s="757" t="s">
        <v>15908</v>
      </c>
      <c r="TJN80" s="758" t="s">
        <v>764</v>
      </c>
      <c r="TJO80" s="757" t="s">
        <v>15908</v>
      </c>
      <c r="TJV80" s="758" t="s">
        <v>764</v>
      </c>
      <c r="TJW80" s="757" t="s">
        <v>15908</v>
      </c>
      <c r="TKD80" s="758" t="s">
        <v>764</v>
      </c>
      <c r="TKE80" s="757" t="s">
        <v>15908</v>
      </c>
      <c r="TKL80" s="758" t="s">
        <v>764</v>
      </c>
      <c r="TKM80" s="757" t="s">
        <v>15908</v>
      </c>
      <c r="TKT80" s="758" t="s">
        <v>764</v>
      </c>
      <c r="TKU80" s="757" t="s">
        <v>15908</v>
      </c>
      <c r="TLB80" s="758" t="s">
        <v>764</v>
      </c>
      <c r="TLC80" s="757" t="s">
        <v>15908</v>
      </c>
      <c r="TLJ80" s="758" t="s">
        <v>764</v>
      </c>
      <c r="TLK80" s="757" t="s">
        <v>15908</v>
      </c>
      <c r="TLR80" s="758" t="s">
        <v>764</v>
      </c>
      <c r="TLS80" s="757" t="s">
        <v>15908</v>
      </c>
      <c r="TLZ80" s="758" t="s">
        <v>764</v>
      </c>
      <c r="TMA80" s="757" t="s">
        <v>15908</v>
      </c>
      <c r="TMH80" s="758" t="s">
        <v>764</v>
      </c>
      <c r="TMI80" s="757" t="s">
        <v>15908</v>
      </c>
      <c r="TMP80" s="758" t="s">
        <v>764</v>
      </c>
      <c r="TMQ80" s="757" t="s">
        <v>15908</v>
      </c>
      <c r="TMX80" s="758" t="s">
        <v>764</v>
      </c>
      <c r="TMY80" s="757" t="s">
        <v>15908</v>
      </c>
      <c r="TNF80" s="758" t="s">
        <v>764</v>
      </c>
      <c r="TNG80" s="757" t="s">
        <v>15908</v>
      </c>
      <c r="TNN80" s="758" t="s">
        <v>764</v>
      </c>
      <c r="TNO80" s="757" t="s">
        <v>15908</v>
      </c>
      <c r="TNV80" s="758" t="s">
        <v>764</v>
      </c>
      <c r="TNW80" s="757" t="s">
        <v>15908</v>
      </c>
      <c r="TOD80" s="758" t="s">
        <v>764</v>
      </c>
      <c r="TOE80" s="757" t="s">
        <v>15908</v>
      </c>
      <c r="TOL80" s="758" t="s">
        <v>764</v>
      </c>
      <c r="TOM80" s="757" t="s">
        <v>15908</v>
      </c>
      <c r="TOT80" s="758" t="s">
        <v>764</v>
      </c>
      <c r="TOU80" s="757" t="s">
        <v>15908</v>
      </c>
      <c r="TPB80" s="758" t="s">
        <v>764</v>
      </c>
      <c r="TPC80" s="757" t="s">
        <v>15908</v>
      </c>
      <c r="TPJ80" s="758" t="s">
        <v>764</v>
      </c>
      <c r="TPK80" s="757" t="s">
        <v>15908</v>
      </c>
      <c r="TPR80" s="758" t="s">
        <v>764</v>
      </c>
      <c r="TPS80" s="757" t="s">
        <v>15908</v>
      </c>
      <c r="TPZ80" s="758" t="s">
        <v>764</v>
      </c>
      <c r="TQA80" s="757" t="s">
        <v>15908</v>
      </c>
      <c r="TQH80" s="758" t="s">
        <v>764</v>
      </c>
      <c r="TQI80" s="757" t="s">
        <v>15908</v>
      </c>
      <c r="TQP80" s="758" t="s">
        <v>764</v>
      </c>
      <c r="TQQ80" s="757" t="s">
        <v>15908</v>
      </c>
      <c r="TQX80" s="758" t="s">
        <v>764</v>
      </c>
      <c r="TQY80" s="757" t="s">
        <v>15908</v>
      </c>
      <c r="TRF80" s="758" t="s">
        <v>764</v>
      </c>
      <c r="TRG80" s="757" t="s">
        <v>15908</v>
      </c>
      <c r="TRN80" s="758" t="s">
        <v>764</v>
      </c>
      <c r="TRO80" s="757" t="s">
        <v>15908</v>
      </c>
      <c r="TRV80" s="758" t="s">
        <v>764</v>
      </c>
      <c r="TRW80" s="757" t="s">
        <v>15908</v>
      </c>
      <c r="TSD80" s="758" t="s">
        <v>764</v>
      </c>
      <c r="TSE80" s="757" t="s">
        <v>15908</v>
      </c>
      <c r="TSL80" s="758" t="s">
        <v>764</v>
      </c>
      <c r="TSM80" s="757" t="s">
        <v>15908</v>
      </c>
      <c r="TST80" s="758" t="s">
        <v>764</v>
      </c>
      <c r="TSU80" s="757" t="s">
        <v>15908</v>
      </c>
      <c r="TTB80" s="758" t="s">
        <v>764</v>
      </c>
      <c r="TTC80" s="757" t="s">
        <v>15908</v>
      </c>
      <c r="TTJ80" s="758" t="s">
        <v>764</v>
      </c>
      <c r="TTK80" s="757" t="s">
        <v>15908</v>
      </c>
      <c r="TTR80" s="758" t="s">
        <v>764</v>
      </c>
      <c r="TTS80" s="757" t="s">
        <v>15908</v>
      </c>
      <c r="TTZ80" s="758" t="s">
        <v>764</v>
      </c>
      <c r="TUA80" s="757" t="s">
        <v>15908</v>
      </c>
      <c r="TUH80" s="758" t="s">
        <v>764</v>
      </c>
      <c r="TUI80" s="757" t="s">
        <v>15908</v>
      </c>
      <c r="TUP80" s="758" t="s">
        <v>764</v>
      </c>
      <c r="TUQ80" s="757" t="s">
        <v>15908</v>
      </c>
      <c r="TUX80" s="758" t="s">
        <v>764</v>
      </c>
      <c r="TUY80" s="757" t="s">
        <v>15908</v>
      </c>
      <c r="TVF80" s="758" t="s">
        <v>764</v>
      </c>
      <c r="TVG80" s="757" t="s">
        <v>15908</v>
      </c>
      <c r="TVN80" s="758" t="s">
        <v>764</v>
      </c>
      <c r="TVO80" s="757" t="s">
        <v>15908</v>
      </c>
      <c r="TVV80" s="758" t="s">
        <v>764</v>
      </c>
      <c r="TVW80" s="757" t="s">
        <v>15908</v>
      </c>
      <c r="TWD80" s="758" t="s">
        <v>764</v>
      </c>
      <c r="TWE80" s="757" t="s">
        <v>15908</v>
      </c>
      <c r="TWL80" s="758" t="s">
        <v>764</v>
      </c>
      <c r="TWM80" s="757" t="s">
        <v>15908</v>
      </c>
      <c r="TWT80" s="758" t="s">
        <v>764</v>
      </c>
      <c r="TWU80" s="757" t="s">
        <v>15908</v>
      </c>
      <c r="TXB80" s="758" t="s">
        <v>764</v>
      </c>
      <c r="TXC80" s="757" t="s">
        <v>15908</v>
      </c>
      <c r="TXJ80" s="758" t="s">
        <v>764</v>
      </c>
      <c r="TXK80" s="757" t="s">
        <v>15908</v>
      </c>
      <c r="TXR80" s="758" t="s">
        <v>764</v>
      </c>
      <c r="TXS80" s="757" t="s">
        <v>15908</v>
      </c>
      <c r="TXZ80" s="758" t="s">
        <v>764</v>
      </c>
      <c r="TYA80" s="757" t="s">
        <v>15908</v>
      </c>
      <c r="TYH80" s="758" t="s">
        <v>764</v>
      </c>
      <c r="TYI80" s="757" t="s">
        <v>15908</v>
      </c>
      <c r="TYP80" s="758" t="s">
        <v>764</v>
      </c>
      <c r="TYQ80" s="757" t="s">
        <v>15908</v>
      </c>
      <c r="TYX80" s="758" t="s">
        <v>764</v>
      </c>
      <c r="TYY80" s="757" t="s">
        <v>15908</v>
      </c>
      <c r="TZF80" s="758" t="s">
        <v>764</v>
      </c>
      <c r="TZG80" s="757" t="s">
        <v>15908</v>
      </c>
      <c r="TZN80" s="758" t="s">
        <v>764</v>
      </c>
      <c r="TZO80" s="757" t="s">
        <v>15908</v>
      </c>
      <c r="TZV80" s="758" t="s">
        <v>764</v>
      </c>
      <c r="TZW80" s="757" t="s">
        <v>15908</v>
      </c>
      <c r="UAD80" s="758" t="s">
        <v>764</v>
      </c>
      <c r="UAE80" s="757" t="s">
        <v>15908</v>
      </c>
      <c r="UAL80" s="758" t="s">
        <v>764</v>
      </c>
      <c r="UAM80" s="757" t="s">
        <v>15908</v>
      </c>
      <c r="UAT80" s="758" t="s">
        <v>764</v>
      </c>
      <c r="UAU80" s="757" t="s">
        <v>15908</v>
      </c>
      <c r="UBB80" s="758" t="s">
        <v>764</v>
      </c>
      <c r="UBC80" s="757" t="s">
        <v>15908</v>
      </c>
      <c r="UBJ80" s="758" t="s">
        <v>764</v>
      </c>
      <c r="UBK80" s="757" t="s">
        <v>15908</v>
      </c>
      <c r="UBR80" s="758" t="s">
        <v>764</v>
      </c>
      <c r="UBS80" s="757" t="s">
        <v>15908</v>
      </c>
      <c r="UBZ80" s="758" t="s">
        <v>764</v>
      </c>
      <c r="UCA80" s="757" t="s">
        <v>15908</v>
      </c>
      <c r="UCH80" s="758" t="s">
        <v>764</v>
      </c>
      <c r="UCI80" s="757" t="s">
        <v>15908</v>
      </c>
      <c r="UCP80" s="758" t="s">
        <v>764</v>
      </c>
      <c r="UCQ80" s="757" t="s">
        <v>15908</v>
      </c>
      <c r="UCX80" s="758" t="s">
        <v>764</v>
      </c>
      <c r="UCY80" s="757" t="s">
        <v>15908</v>
      </c>
      <c r="UDF80" s="758" t="s">
        <v>764</v>
      </c>
      <c r="UDG80" s="757" t="s">
        <v>15908</v>
      </c>
      <c r="UDN80" s="758" t="s">
        <v>764</v>
      </c>
      <c r="UDO80" s="757" t="s">
        <v>15908</v>
      </c>
      <c r="UDV80" s="758" t="s">
        <v>764</v>
      </c>
      <c r="UDW80" s="757" t="s">
        <v>15908</v>
      </c>
      <c r="UED80" s="758" t="s">
        <v>764</v>
      </c>
      <c r="UEE80" s="757" t="s">
        <v>15908</v>
      </c>
      <c r="UEL80" s="758" t="s">
        <v>764</v>
      </c>
      <c r="UEM80" s="757" t="s">
        <v>15908</v>
      </c>
      <c r="UET80" s="758" t="s">
        <v>764</v>
      </c>
      <c r="UEU80" s="757" t="s">
        <v>15908</v>
      </c>
      <c r="UFB80" s="758" t="s">
        <v>764</v>
      </c>
      <c r="UFC80" s="757" t="s">
        <v>15908</v>
      </c>
      <c r="UFJ80" s="758" t="s">
        <v>764</v>
      </c>
      <c r="UFK80" s="757" t="s">
        <v>15908</v>
      </c>
      <c r="UFR80" s="758" t="s">
        <v>764</v>
      </c>
      <c r="UFS80" s="757" t="s">
        <v>15908</v>
      </c>
      <c r="UFZ80" s="758" t="s">
        <v>764</v>
      </c>
      <c r="UGA80" s="757" t="s">
        <v>15908</v>
      </c>
      <c r="UGH80" s="758" t="s">
        <v>764</v>
      </c>
      <c r="UGI80" s="757" t="s">
        <v>15908</v>
      </c>
      <c r="UGP80" s="758" t="s">
        <v>764</v>
      </c>
      <c r="UGQ80" s="757" t="s">
        <v>15908</v>
      </c>
      <c r="UGX80" s="758" t="s">
        <v>764</v>
      </c>
      <c r="UGY80" s="757" t="s">
        <v>15908</v>
      </c>
      <c r="UHF80" s="758" t="s">
        <v>764</v>
      </c>
      <c r="UHG80" s="757" t="s">
        <v>15908</v>
      </c>
      <c r="UHN80" s="758" t="s">
        <v>764</v>
      </c>
      <c r="UHO80" s="757" t="s">
        <v>15908</v>
      </c>
      <c r="UHV80" s="758" t="s">
        <v>764</v>
      </c>
      <c r="UHW80" s="757" t="s">
        <v>15908</v>
      </c>
      <c r="UID80" s="758" t="s">
        <v>764</v>
      </c>
      <c r="UIE80" s="757" t="s">
        <v>15908</v>
      </c>
      <c r="UIL80" s="758" t="s">
        <v>764</v>
      </c>
      <c r="UIM80" s="757" t="s">
        <v>15908</v>
      </c>
      <c r="UIT80" s="758" t="s">
        <v>764</v>
      </c>
      <c r="UIU80" s="757" t="s">
        <v>15908</v>
      </c>
      <c r="UJB80" s="758" t="s">
        <v>764</v>
      </c>
      <c r="UJC80" s="757" t="s">
        <v>15908</v>
      </c>
      <c r="UJJ80" s="758" t="s">
        <v>764</v>
      </c>
      <c r="UJK80" s="757" t="s">
        <v>15908</v>
      </c>
      <c r="UJR80" s="758" t="s">
        <v>764</v>
      </c>
      <c r="UJS80" s="757" t="s">
        <v>15908</v>
      </c>
      <c r="UJZ80" s="758" t="s">
        <v>764</v>
      </c>
      <c r="UKA80" s="757" t="s">
        <v>15908</v>
      </c>
      <c r="UKH80" s="758" t="s">
        <v>764</v>
      </c>
      <c r="UKI80" s="757" t="s">
        <v>15908</v>
      </c>
      <c r="UKP80" s="758" t="s">
        <v>764</v>
      </c>
      <c r="UKQ80" s="757" t="s">
        <v>15908</v>
      </c>
      <c r="UKX80" s="758" t="s">
        <v>764</v>
      </c>
      <c r="UKY80" s="757" t="s">
        <v>15908</v>
      </c>
      <c r="ULF80" s="758" t="s">
        <v>764</v>
      </c>
      <c r="ULG80" s="757" t="s">
        <v>15908</v>
      </c>
      <c r="ULN80" s="758" t="s">
        <v>764</v>
      </c>
      <c r="ULO80" s="757" t="s">
        <v>15908</v>
      </c>
      <c r="ULV80" s="758" t="s">
        <v>764</v>
      </c>
      <c r="ULW80" s="757" t="s">
        <v>15908</v>
      </c>
      <c r="UMD80" s="758" t="s">
        <v>764</v>
      </c>
      <c r="UME80" s="757" t="s">
        <v>15908</v>
      </c>
      <c r="UML80" s="758" t="s">
        <v>764</v>
      </c>
      <c r="UMM80" s="757" t="s">
        <v>15908</v>
      </c>
      <c r="UMT80" s="758" t="s">
        <v>764</v>
      </c>
      <c r="UMU80" s="757" t="s">
        <v>15908</v>
      </c>
      <c r="UNB80" s="758" t="s">
        <v>764</v>
      </c>
      <c r="UNC80" s="757" t="s">
        <v>15908</v>
      </c>
      <c r="UNJ80" s="758" t="s">
        <v>764</v>
      </c>
      <c r="UNK80" s="757" t="s">
        <v>15908</v>
      </c>
      <c r="UNR80" s="758" t="s">
        <v>764</v>
      </c>
      <c r="UNS80" s="757" t="s">
        <v>15908</v>
      </c>
      <c r="UNZ80" s="758" t="s">
        <v>764</v>
      </c>
      <c r="UOA80" s="757" t="s">
        <v>15908</v>
      </c>
      <c r="UOH80" s="758" t="s">
        <v>764</v>
      </c>
      <c r="UOI80" s="757" t="s">
        <v>15908</v>
      </c>
      <c r="UOP80" s="758" t="s">
        <v>764</v>
      </c>
      <c r="UOQ80" s="757" t="s">
        <v>15908</v>
      </c>
      <c r="UOX80" s="758" t="s">
        <v>764</v>
      </c>
      <c r="UOY80" s="757" t="s">
        <v>15908</v>
      </c>
      <c r="UPF80" s="758" t="s">
        <v>764</v>
      </c>
      <c r="UPG80" s="757" t="s">
        <v>15908</v>
      </c>
      <c r="UPN80" s="758" t="s">
        <v>764</v>
      </c>
      <c r="UPO80" s="757" t="s">
        <v>15908</v>
      </c>
      <c r="UPV80" s="758" t="s">
        <v>764</v>
      </c>
      <c r="UPW80" s="757" t="s">
        <v>15908</v>
      </c>
      <c r="UQD80" s="758" t="s">
        <v>764</v>
      </c>
      <c r="UQE80" s="757" t="s">
        <v>15908</v>
      </c>
      <c r="UQL80" s="758" t="s">
        <v>764</v>
      </c>
      <c r="UQM80" s="757" t="s">
        <v>15908</v>
      </c>
      <c r="UQT80" s="758" t="s">
        <v>764</v>
      </c>
      <c r="UQU80" s="757" t="s">
        <v>15908</v>
      </c>
      <c r="URB80" s="758" t="s">
        <v>764</v>
      </c>
      <c r="URC80" s="757" t="s">
        <v>15908</v>
      </c>
      <c r="URJ80" s="758" t="s">
        <v>764</v>
      </c>
      <c r="URK80" s="757" t="s">
        <v>15908</v>
      </c>
      <c r="URR80" s="758" t="s">
        <v>764</v>
      </c>
      <c r="URS80" s="757" t="s">
        <v>15908</v>
      </c>
      <c r="URZ80" s="758" t="s">
        <v>764</v>
      </c>
      <c r="USA80" s="757" t="s">
        <v>15908</v>
      </c>
      <c r="USH80" s="758" t="s">
        <v>764</v>
      </c>
      <c r="USI80" s="757" t="s">
        <v>15908</v>
      </c>
      <c r="USP80" s="758" t="s">
        <v>764</v>
      </c>
      <c r="USQ80" s="757" t="s">
        <v>15908</v>
      </c>
      <c r="USX80" s="758" t="s">
        <v>764</v>
      </c>
      <c r="USY80" s="757" t="s">
        <v>15908</v>
      </c>
      <c r="UTF80" s="758" t="s">
        <v>764</v>
      </c>
      <c r="UTG80" s="757" t="s">
        <v>15908</v>
      </c>
      <c r="UTN80" s="758" t="s">
        <v>764</v>
      </c>
      <c r="UTO80" s="757" t="s">
        <v>15908</v>
      </c>
      <c r="UTV80" s="758" t="s">
        <v>764</v>
      </c>
      <c r="UTW80" s="757" t="s">
        <v>15908</v>
      </c>
      <c r="UUD80" s="758" t="s">
        <v>764</v>
      </c>
      <c r="UUE80" s="757" t="s">
        <v>15908</v>
      </c>
      <c r="UUL80" s="758" t="s">
        <v>764</v>
      </c>
      <c r="UUM80" s="757" t="s">
        <v>15908</v>
      </c>
      <c r="UUT80" s="758" t="s">
        <v>764</v>
      </c>
      <c r="UUU80" s="757" t="s">
        <v>15908</v>
      </c>
      <c r="UVB80" s="758" t="s">
        <v>764</v>
      </c>
      <c r="UVC80" s="757" t="s">
        <v>15908</v>
      </c>
      <c r="UVJ80" s="758" t="s">
        <v>764</v>
      </c>
      <c r="UVK80" s="757" t="s">
        <v>15908</v>
      </c>
      <c r="UVR80" s="758" t="s">
        <v>764</v>
      </c>
      <c r="UVS80" s="757" t="s">
        <v>15908</v>
      </c>
      <c r="UVZ80" s="758" t="s">
        <v>764</v>
      </c>
      <c r="UWA80" s="757" t="s">
        <v>15908</v>
      </c>
      <c r="UWH80" s="758" t="s">
        <v>764</v>
      </c>
      <c r="UWI80" s="757" t="s">
        <v>15908</v>
      </c>
      <c r="UWP80" s="758" t="s">
        <v>764</v>
      </c>
      <c r="UWQ80" s="757" t="s">
        <v>15908</v>
      </c>
      <c r="UWX80" s="758" t="s">
        <v>764</v>
      </c>
      <c r="UWY80" s="757" t="s">
        <v>15908</v>
      </c>
      <c r="UXF80" s="758" t="s">
        <v>764</v>
      </c>
      <c r="UXG80" s="757" t="s">
        <v>15908</v>
      </c>
      <c r="UXN80" s="758" t="s">
        <v>764</v>
      </c>
      <c r="UXO80" s="757" t="s">
        <v>15908</v>
      </c>
      <c r="UXV80" s="758" t="s">
        <v>764</v>
      </c>
      <c r="UXW80" s="757" t="s">
        <v>15908</v>
      </c>
      <c r="UYD80" s="758" t="s">
        <v>764</v>
      </c>
      <c r="UYE80" s="757" t="s">
        <v>15908</v>
      </c>
      <c r="UYL80" s="758" t="s">
        <v>764</v>
      </c>
      <c r="UYM80" s="757" t="s">
        <v>15908</v>
      </c>
      <c r="UYT80" s="758" t="s">
        <v>764</v>
      </c>
      <c r="UYU80" s="757" t="s">
        <v>15908</v>
      </c>
      <c r="UZB80" s="758" t="s">
        <v>764</v>
      </c>
      <c r="UZC80" s="757" t="s">
        <v>15908</v>
      </c>
      <c r="UZJ80" s="758" t="s">
        <v>764</v>
      </c>
      <c r="UZK80" s="757" t="s">
        <v>15908</v>
      </c>
      <c r="UZR80" s="758" t="s">
        <v>764</v>
      </c>
      <c r="UZS80" s="757" t="s">
        <v>15908</v>
      </c>
      <c r="UZZ80" s="758" t="s">
        <v>764</v>
      </c>
      <c r="VAA80" s="757" t="s">
        <v>15908</v>
      </c>
      <c r="VAH80" s="758" t="s">
        <v>764</v>
      </c>
      <c r="VAI80" s="757" t="s">
        <v>15908</v>
      </c>
      <c r="VAP80" s="758" t="s">
        <v>764</v>
      </c>
      <c r="VAQ80" s="757" t="s">
        <v>15908</v>
      </c>
      <c r="VAX80" s="758" t="s">
        <v>764</v>
      </c>
      <c r="VAY80" s="757" t="s">
        <v>15908</v>
      </c>
      <c r="VBF80" s="758" t="s">
        <v>764</v>
      </c>
      <c r="VBG80" s="757" t="s">
        <v>15908</v>
      </c>
      <c r="VBN80" s="758" t="s">
        <v>764</v>
      </c>
      <c r="VBO80" s="757" t="s">
        <v>15908</v>
      </c>
      <c r="VBV80" s="758" t="s">
        <v>764</v>
      </c>
      <c r="VBW80" s="757" t="s">
        <v>15908</v>
      </c>
      <c r="VCD80" s="758" t="s">
        <v>764</v>
      </c>
      <c r="VCE80" s="757" t="s">
        <v>15908</v>
      </c>
      <c r="VCL80" s="758" t="s">
        <v>764</v>
      </c>
      <c r="VCM80" s="757" t="s">
        <v>15908</v>
      </c>
      <c r="VCT80" s="758" t="s">
        <v>764</v>
      </c>
      <c r="VCU80" s="757" t="s">
        <v>15908</v>
      </c>
      <c r="VDB80" s="758" t="s">
        <v>764</v>
      </c>
      <c r="VDC80" s="757" t="s">
        <v>15908</v>
      </c>
      <c r="VDJ80" s="758" t="s">
        <v>764</v>
      </c>
      <c r="VDK80" s="757" t="s">
        <v>15908</v>
      </c>
      <c r="VDR80" s="758" t="s">
        <v>764</v>
      </c>
      <c r="VDS80" s="757" t="s">
        <v>15908</v>
      </c>
      <c r="VDZ80" s="758" t="s">
        <v>764</v>
      </c>
      <c r="VEA80" s="757" t="s">
        <v>15908</v>
      </c>
      <c r="VEH80" s="758" t="s">
        <v>764</v>
      </c>
      <c r="VEI80" s="757" t="s">
        <v>15908</v>
      </c>
      <c r="VEP80" s="758" t="s">
        <v>764</v>
      </c>
      <c r="VEQ80" s="757" t="s">
        <v>15908</v>
      </c>
      <c r="VEX80" s="758" t="s">
        <v>764</v>
      </c>
      <c r="VEY80" s="757" t="s">
        <v>15908</v>
      </c>
      <c r="VFF80" s="758" t="s">
        <v>764</v>
      </c>
      <c r="VFG80" s="757" t="s">
        <v>15908</v>
      </c>
      <c r="VFN80" s="758" t="s">
        <v>764</v>
      </c>
      <c r="VFO80" s="757" t="s">
        <v>15908</v>
      </c>
      <c r="VFV80" s="758" t="s">
        <v>764</v>
      </c>
      <c r="VFW80" s="757" t="s">
        <v>15908</v>
      </c>
      <c r="VGD80" s="758" t="s">
        <v>764</v>
      </c>
      <c r="VGE80" s="757" t="s">
        <v>15908</v>
      </c>
      <c r="VGL80" s="758" t="s">
        <v>764</v>
      </c>
      <c r="VGM80" s="757" t="s">
        <v>15908</v>
      </c>
      <c r="VGT80" s="758" t="s">
        <v>764</v>
      </c>
      <c r="VGU80" s="757" t="s">
        <v>15908</v>
      </c>
      <c r="VHB80" s="758" t="s">
        <v>764</v>
      </c>
      <c r="VHC80" s="757" t="s">
        <v>15908</v>
      </c>
      <c r="VHJ80" s="758" t="s">
        <v>764</v>
      </c>
      <c r="VHK80" s="757" t="s">
        <v>15908</v>
      </c>
      <c r="VHR80" s="758" t="s">
        <v>764</v>
      </c>
      <c r="VHS80" s="757" t="s">
        <v>15908</v>
      </c>
      <c r="VHZ80" s="758" t="s">
        <v>764</v>
      </c>
      <c r="VIA80" s="757" t="s">
        <v>15908</v>
      </c>
      <c r="VIH80" s="758" t="s">
        <v>764</v>
      </c>
      <c r="VII80" s="757" t="s">
        <v>15908</v>
      </c>
      <c r="VIP80" s="758" t="s">
        <v>764</v>
      </c>
      <c r="VIQ80" s="757" t="s">
        <v>15908</v>
      </c>
      <c r="VIX80" s="758" t="s">
        <v>764</v>
      </c>
      <c r="VIY80" s="757" t="s">
        <v>15908</v>
      </c>
      <c r="VJF80" s="758" t="s">
        <v>764</v>
      </c>
      <c r="VJG80" s="757" t="s">
        <v>15908</v>
      </c>
      <c r="VJN80" s="758" t="s">
        <v>764</v>
      </c>
      <c r="VJO80" s="757" t="s">
        <v>15908</v>
      </c>
      <c r="VJV80" s="758" t="s">
        <v>764</v>
      </c>
      <c r="VJW80" s="757" t="s">
        <v>15908</v>
      </c>
      <c r="VKD80" s="758" t="s">
        <v>764</v>
      </c>
      <c r="VKE80" s="757" t="s">
        <v>15908</v>
      </c>
      <c r="VKL80" s="758" t="s">
        <v>764</v>
      </c>
      <c r="VKM80" s="757" t="s">
        <v>15908</v>
      </c>
      <c r="VKT80" s="758" t="s">
        <v>764</v>
      </c>
      <c r="VKU80" s="757" t="s">
        <v>15908</v>
      </c>
      <c r="VLB80" s="758" t="s">
        <v>764</v>
      </c>
      <c r="VLC80" s="757" t="s">
        <v>15908</v>
      </c>
      <c r="VLJ80" s="758" t="s">
        <v>764</v>
      </c>
      <c r="VLK80" s="757" t="s">
        <v>15908</v>
      </c>
      <c r="VLR80" s="758" t="s">
        <v>764</v>
      </c>
      <c r="VLS80" s="757" t="s">
        <v>15908</v>
      </c>
      <c r="VLZ80" s="758" t="s">
        <v>764</v>
      </c>
      <c r="VMA80" s="757" t="s">
        <v>15908</v>
      </c>
      <c r="VMH80" s="758" t="s">
        <v>764</v>
      </c>
      <c r="VMI80" s="757" t="s">
        <v>15908</v>
      </c>
      <c r="VMP80" s="758" t="s">
        <v>764</v>
      </c>
      <c r="VMQ80" s="757" t="s">
        <v>15908</v>
      </c>
      <c r="VMX80" s="758" t="s">
        <v>764</v>
      </c>
      <c r="VMY80" s="757" t="s">
        <v>15908</v>
      </c>
      <c r="VNF80" s="758" t="s">
        <v>764</v>
      </c>
      <c r="VNG80" s="757" t="s">
        <v>15908</v>
      </c>
      <c r="VNN80" s="758" t="s">
        <v>764</v>
      </c>
      <c r="VNO80" s="757" t="s">
        <v>15908</v>
      </c>
      <c r="VNV80" s="758" t="s">
        <v>764</v>
      </c>
      <c r="VNW80" s="757" t="s">
        <v>15908</v>
      </c>
      <c r="VOD80" s="758" t="s">
        <v>764</v>
      </c>
      <c r="VOE80" s="757" t="s">
        <v>15908</v>
      </c>
      <c r="VOL80" s="758" t="s">
        <v>764</v>
      </c>
      <c r="VOM80" s="757" t="s">
        <v>15908</v>
      </c>
      <c r="VOT80" s="758" t="s">
        <v>764</v>
      </c>
      <c r="VOU80" s="757" t="s">
        <v>15908</v>
      </c>
      <c r="VPB80" s="758" t="s">
        <v>764</v>
      </c>
      <c r="VPC80" s="757" t="s">
        <v>15908</v>
      </c>
      <c r="VPJ80" s="758" t="s">
        <v>764</v>
      </c>
      <c r="VPK80" s="757" t="s">
        <v>15908</v>
      </c>
      <c r="VPR80" s="758" t="s">
        <v>764</v>
      </c>
      <c r="VPS80" s="757" t="s">
        <v>15908</v>
      </c>
      <c r="VPZ80" s="758" t="s">
        <v>764</v>
      </c>
      <c r="VQA80" s="757" t="s">
        <v>15908</v>
      </c>
      <c r="VQH80" s="758" t="s">
        <v>764</v>
      </c>
      <c r="VQI80" s="757" t="s">
        <v>15908</v>
      </c>
      <c r="VQP80" s="758" t="s">
        <v>764</v>
      </c>
      <c r="VQQ80" s="757" t="s">
        <v>15908</v>
      </c>
      <c r="VQX80" s="758" t="s">
        <v>764</v>
      </c>
      <c r="VQY80" s="757" t="s">
        <v>15908</v>
      </c>
      <c r="VRF80" s="758" t="s">
        <v>764</v>
      </c>
      <c r="VRG80" s="757" t="s">
        <v>15908</v>
      </c>
      <c r="VRN80" s="758" t="s">
        <v>764</v>
      </c>
      <c r="VRO80" s="757" t="s">
        <v>15908</v>
      </c>
      <c r="VRV80" s="758" t="s">
        <v>764</v>
      </c>
      <c r="VRW80" s="757" t="s">
        <v>15908</v>
      </c>
      <c r="VSD80" s="758" t="s">
        <v>764</v>
      </c>
      <c r="VSE80" s="757" t="s">
        <v>15908</v>
      </c>
      <c r="VSL80" s="758" t="s">
        <v>764</v>
      </c>
      <c r="VSM80" s="757" t="s">
        <v>15908</v>
      </c>
      <c r="VST80" s="758" t="s">
        <v>764</v>
      </c>
      <c r="VSU80" s="757" t="s">
        <v>15908</v>
      </c>
      <c r="VTB80" s="758" t="s">
        <v>764</v>
      </c>
      <c r="VTC80" s="757" t="s">
        <v>15908</v>
      </c>
      <c r="VTJ80" s="758" t="s">
        <v>764</v>
      </c>
      <c r="VTK80" s="757" t="s">
        <v>15908</v>
      </c>
      <c r="VTR80" s="758" t="s">
        <v>764</v>
      </c>
      <c r="VTS80" s="757" t="s">
        <v>15908</v>
      </c>
      <c r="VTZ80" s="758" t="s">
        <v>764</v>
      </c>
      <c r="VUA80" s="757" t="s">
        <v>15908</v>
      </c>
      <c r="VUH80" s="758" t="s">
        <v>764</v>
      </c>
      <c r="VUI80" s="757" t="s">
        <v>15908</v>
      </c>
      <c r="VUP80" s="758" t="s">
        <v>764</v>
      </c>
      <c r="VUQ80" s="757" t="s">
        <v>15908</v>
      </c>
      <c r="VUX80" s="758" t="s">
        <v>764</v>
      </c>
      <c r="VUY80" s="757" t="s">
        <v>15908</v>
      </c>
      <c r="VVF80" s="758" t="s">
        <v>764</v>
      </c>
      <c r="VVG80" s="757" t="s">
        <v>15908</v>
      </c>
      <c r="VVN80" s="758" t="s">
        <v>764</v>
      </c>
      <c r="VVO80" s="757" t="s">
        <v>15908</v>
      </c>
      <c r="VVV80" s="758" t="s">
        <v>764</v>
      </c>
      <c r="VVW80" s="757" t="s">
        <v>15908</v>
      </c>
      <c r="VWD80" s="758" t="s">
        <v>764</v>
      </c>
      <c r="VWE80" s="757" t="s">
        <v>15908</v>
      </c>
      <c r="VWL80" s="758" t="s">
        <v>764</v>
      </c>
      <c r="VWM80" s="757" t="s">
        <v>15908</v>
      </c>
      <c r="VWT80" s="758" t="s">
        <v>764</v>
      </c>
      <c r="VWU80" s="757" t="s">
        <v>15908</v>
      </c>
      <c r="VXB80" s="758" t="s">
        <v>764</v>
      </c>
      <c r="VXC80" s="757" t="s">
        <v>15908</v>
      </c>
      <c r="VXJ80" s="758" t="s">
        <v>764</v>
      </c>
      <c r="VXK80" s="757" t="s">
        <v>15908</v>
      </c>
      <c r="VXR80" s="758" t="s">
        <v>764</v>
      </c>
      <c r="VXS80" s="757" t="s">
        <v>15908</v>
      </c>
      <c r="VXZ80" s="758" t="s">
        <v>764</v>
      </c>
      <c r="VYA80" s="757" t="s">
        <v>15908</v>
      </c>
      <c r="VYH80" s="758" t="s">
        <v>764</v>
      </c>
      <c r="VYI80" s="757" t="s">
        <v>15908</v>
      </c>
      <c r="VYP80" s="758" t="s">
        <v>764</v>
      </c>
      <c r="VYQ80" s="757" t="s">
        <v>15908</v>
      </c>
      <c r="VYX80" s="758" t="s">
        <v>764</v>
      </c>
      <c r="VYY80" s="757" t="s">
        <v>15908</v>
      </c>
      <c r="VZF80" s="758" t="s">
        <v>764</v>
      </c>
      <c r="VZG80" s="757" t="s">
        <v>15908</v>
      </c>
      <c r="VZN80" s="758" t="s">
        <v>764</v>
      </c>
      <c r="VZO80" s="757" t="s">
        <v>15908</v>
      </c>
      <c r="VZV80" s="758" t="s">
        <v>764</v>
      </c>
      <c r="VZW80" s="757" t="s">
        <v>15908</v>
      </c>
      <c r="WAD80" s="758" t="s">
        <v>764</v>
      </c>
      <c r="WAE80" s="757" t="s">
        <v>15908</v>
      </c>
      <c r="WAL80" s="758" t="s">
        <v>764</v>
      </c>
      <c r="WAM80" s="757" t="s">
        <v>15908</v>
      </c>
      <c r="WAT80" s="758" t="s">
        <v>764</v>
      </c>
      <c r="WAU80" s="757" t="s">
        <v>15908</v>
      </c>
      <c r="WBB80" s="758" t="s">
        <v>764</v>
      </c>
      <c r="WBC80" s="757" t="s">
        <v>15908</v>
      </c>
      <c r="WBJ80" s="758" t="s">
        <v>764</v>
      </c>
      <c r="WBK80" s="757" t="s">
        <v>15908</v>
      </c>
      <c r="WBR80" s="758" t="s">
        <v>764</v>
      </c>
      <c r="WBS80" s="757" t="s">
        <v>15908</v>
      </c>
      <c r="WBZ80" s="758" t="s">
        <v>764</v>
      </c>
      <c r="WCA80" s="757" t="s">
        <v>15908</v>
      </c>
      <c r="WCH80" s="758" t="s">
        <v>764</v>
      </c>
      <c r="WCI80" s="757" t="s">
        <v>15908</v>
      </c>
      <c r="WCP80" s="758" t="s">
        <v>764</v>
      </c>
      <c r="WCQ80" s="757" t="s">
        <v>15908</v>
      </c>
      <c r="WCX80" s="758" t="s">
        <v>764</v>
      </c>
      <c r="WCY80" s="757" t="s">
        <v>15908</v>
      </c>
      <c r="WDF80" s="758" t="s">
        <v>764</v>
      </c>
      <c r="WDG80" s="757" t="s">
        <v>15908</v>
      </c>
      <c r="WDN80" s="758" t="s">
        <v>764</v>
      </c>
      <c r="WDO80" s="757" t="s">
        <v>15908</v>
      </c>
      <c r="WDV80" s="758" t="s">
        <v>764</v>
      </c>
      <c r="WDW80" s="757" t="s">
        <v>15908</v>
      </c>
      <c r="WED80" s="758" t="s">
        <v>764</v>
      </c>
      <c r="WEE80" s="757" t="s">
        <v>15908</v>
      </c>
      <c r="WEL80" s="758" t="s">
        <v>764</v>
      </c>
      <c r="WEM80" s="757" t="s">
        <v>15908</v>
      </c>
      <c r="WET80" s="758" t="s">
        <v>764</v>
      </c>
      <c r="WEU80" s="757" t="s">
        <v>15908</v>
      </c>
      <c r="WFB80" s="758" t="s">
        <v>764</v>
      </c>
      <c r="WFC80" s="757" t="s">
        <v>15908</v>
      </c>
      <c r="WFJ80" s="758" t="s">
        <v>764</v>
      </c>
      <c r="WFK80" s="757" t="s">
        <v>15908</v>
      </c>
      <c r="WFR80" s="758" t="s">
        <v>764</v>
      </c>
      <c r="WFS80" s="757" t="s">
        <v>15908</v>
      </c>
      <c r="WFZ80" s="758" t="s">
        <v>764</v>
      </c>
      <c r="WGA80" s="757" t="s">
        <v>15908</v>
      </c>
      <c r="WGH80" s="758" t="s">
        <v>764</v>
      </c>
      <c r="WGI80" s="757" t="s">
        <v>15908</v>
      </c>
      <c r="WGP80" s="758" t="s">
        <v>764</v>
      </c>
      <c r="WGQ80" s="757" t="s">
        <v>15908</v>
      </c>
      <c r="WGX80" s="758" t="s">
        <v>764</v>
      </c>
      <c r="WGY80" s="757" t="s">
        <v>15908</v>
      </c>
      <c r="WHF80" s="758" t="s">
        <v>764</v>
      </c>
      <c r="WHG80" s="757" t="s">
        <v>15908</v>
      </c>
      <c r="WHN80" s="758" t="s">
        <v>764</v>
      </c>
      <c r="WHO80" s="757" t="s">
        <v>15908</v>
      </c>
      <c r="WHV80" s="758" t="s">
        <v>764</v>
      </c>
      <c r="WHW80" s="757" t="s">
        <v>15908</v>
      </c>
      <c r="WID80" s="758" t="s">
        <v>764</v>
      </c>
      <c r="WIE80" s="757" t="s">
        <v>15908</v>
      </c>
      <c r="WIL80" s="758" t="s">
        <v>764</v>
      </c>
      <c r="WIM80" s="757" t="s">
        <v>15908</v>
      </c>
      <c r="WIT80" s="758" t="s">
        <v>764</v>
      </c>
      <c r="WIU80" s="757" t="s">
        <v>15908</v>
      </c>
      <c r="WJB80" s="758" t="s">
        <v>764</v>
      </c>
      <c r="WJC80" s="757" t="s">
        <v>15908</v>
      </c>
      <c r="WJJ80" s="758" t="s">
        <v>764</v>
      </c>
      <c r="WJK80" s="757" t="s">
        <v>15908</v>
      </c>
      <c r="WJR80" s="758" t="s">
        <v>764</v>
      </c>
      <c r="WJS80" s="757" t="s">
        <v>15908</v>
      </c>
      <c r="WJZ80" s="758" t="s">
        <v>764</v>
      </c>
      <c r="WKA80" s="757" t="s">
        <v>15908</v>
      </c>
      <c r="WKH80" s="758" t="s">
        <v>764</v>
      </c>
      <c r="WKI80" s="757" t="s">
        <v>15908</v>
      </c>
      <c r="WKP80" s="758" t="s">
        <v>764</v>
      </c>
      <c r="WKQ80" s="757" t="s">
        <v>15908</v>
      </c>
      <c r="WKX80" s="758" t="s">
        <v>764</v>
      </c>
      <c r="WKY80" s="757" t="s">
        <v>15908</v>
      </c>
      <c r="WLF80" s="758" t="s">
        <v>764</v>
      </c>
      <c r="WLG80" s="757" t="s">
        <v>15908</v>
      </c>
      <c r="WLN80" s="758" t="s">
        <v>764</v>
      </c>
      <c r="WLO80" s="757" t="s">
        <v>15908</v>
      </c>
      <c r="WLV80" s="758" t="s">
        <v>764</v>
      </c>
      <c r="WLW80" s="757" t="s">
        <v>15908</v>
      </c>
      <c r="WMD80" s="758" t="s">
        <v>764</v>
      </c>
      <c r="WME80" s="757" t="s">
        <v>15908</v>
      </c>
      <c r="WML80" s="758" t="s">
        <v>764</v>
      </c>
      <c r="WMM80" s="757" t="s">
        <v>15908</v>
      </c>
      <c r="WMT80" s="758" t="s">
        <v>764</v>
      </c>
      <c r="WMU80" s="757" t="s">
        <v>15908</v>
      </c>
      <c r="WNB80" s="758" t="s">
        <v>764</v>
      </c>
      <c r="WNC80" s="757" t="s">
        <v>15908</v>
      </c>
      <c r="WNJ80" s="758" t="s">
        <v>764</v>
      </c>
      <c r="WNK80" s="757" t="s">
        <v>15908</v>
      </c>
      <c r="WNR80" s="758" t="s">
        <v>764</v>
      </c>
      <c r="WNS80" s="757" t="s">
        <v>15908</v>
      </c>
      <c r="WNZ80" s="758" t="s">
        <v>764</v>
      </c>
      <c r="WOA80" s="757" t="s">
        <v>15908</v>
      </c>
      <c r="WOH80" s="758" t="s">
        <v>764</v>
      </c>
      <c r="WOI80" s="757" t="s">
        <v>15908</v>
      </c>
      <c r="WOP80" s="758" t="s">
        <v>764</v>
      </c>
      <c r="WOQ80" s="757" t="s">
        <v>15908</v>
      </c>
      <c r="WOX80" s="758" t="s">
        <v>764</v>
      </c>
      <c r="WOY80" s="757" t="s">
        <v>15908</v>
      </c>
      <c r="WPF80" s="758" t="s">
        <v>764</v>
      </c>
      <c r="WPG80" s="757" t="s">
        <v>15908</v>
      </c>
      <c r="WPN80" s="758" t="s">
        <v>764</v>
      </c>
      <c r="WPO80" s="757" t="s">
        <v>15908</v>
      </c>
      <c r="WPV80" s="758" t="s">
        <v>764</v>
      </c>
      <c r="WPW80" s="757" t="s">
        <v>15908</v>
      </c>
      <c r="WQD80" s="758" t="s">
        <v>764</v>
      </c>
      <c r="WQE80" s="757" t="s">
        <v>15908</v>
      </c>
      <c r="WQL80" s="758" t="s">
        <v>764</v>
      </c>
      <c r="WQM80" s="757" t="s">
        <v>15908</v>
      </c>
      <c r="WQT80" s="758" t="s">
        <v>764</v>
      </c>
      <c r="WQU80" s="757" t="s">
        <v>15908</v>
      </c>
      <c r="WRB80" s="758" t="s">
        <v>764</v>
      </c>
      <c r="WRC80" s="757" t="s">
        <v>15908</v>
      </c>
      <c r="WRJ80" s="758" t="s">
        <v>764</v>
      </c>
      <c r="WRK80" s="757" t="s">
        <v>15908</v>
      </c>
      <c r="WRR80" s="758" t="s">
        <v>764</v>
      </c>
      <c r="WRS80" s="757" t="s">
        <v>15908</v>
      </c>
      <c r="WRZ80" s="758" t="s">
        <v>764</v>
      </c>
      <c r="WSA80" s="757" t="s">
        <v>15908</v>
      </c>
      <c r="WSH80" s="758" t="s">
        <v>764</v>
      </c>
      <c r="WSI80" s="757" t="s">
        <v>15908</v>
      </c>
      <c r="WSP80" s="758" t="s">
        <v>764</v>
      </c>
      <c r="WSQ80" s="757" t="s">
        <v>15908</v>
      </c>
      <c r="WSX80" s="758" t="s">
        <v>764</v>
      </c>
      <c r="WSY80" s="757" t="s">
        <v>15908</v>
      </c>
      <c r="WTF80" s="758" t="s">
        <v>764</v>
      </c>
      <c r="WTG80" s="757" t="s">
        <v>15908</v>
      </c>
      <c r="WTN80" s="758" t="s">
        <v>764</v>
      </c>
      <c r="WTO80" s="757" t="s">
        <v>15908</v>
      </c>
      <c r="WTV80" s="758" t="s">
        <v>764</v>
      </c>
      <c r="WTW80" s="757" t="s">
        <v>15908</v>
      </c>
      <c r="WUD80" s="758" t="s">
        <v>764</v>
      </c>
      <c r="WUE80" s="757" t="s">
        <v>15908</v>
      </c>
      <c r="WUL80" s="758" t="s">
        <v>764</v>
      </c>
      <c r="WUM80" s="757" t="s">
        <v>15908</v>
      </c>
      <c r="WUT80" s="758" t="s">
        <v>764</v>
      </c>
      <c r="WUU80" s="757" t="s">
        <v>15908</v>
      </c>
      <c r="WVB80" s="758" t="s">
        <v>764</v>
      </c>
      <c r="WVC80" s="757" t="s">
        <v>15908</v>
      </c>
      <c r="WVJ80" s="758" t="s">
        <v>764</v>
      </c>
      <c r="WVK80" s="757" t="s">
        <v>15908</v>
      </c>
      <c r="WVR80" s="758" t="s">
        <v>764</v>
      </c>
      <c r="WVS80" s="757" t="s">
        <v>15908</v>
      </c>
      <c r="WVZ80" s="758" t="s">
        <v>764</v>
      </c>
      <c r="WWA80" s="757" t="s">
        <v>15908</v>
      </c>
      <c r="WWH80" s="758" t="s">
        <v>764</v>
      </c>
      <c r="WWI80" s="757" t="s">
        <v>15908</v>
      </c>
      <c r="WWP80" s="758" t="s">
        <v>764</v>
      </c>
      <c r="WWQ80" s="757" t="s">
        <v>15908</v>
      </c>
      <c r="WWX80" s="758" t="s">
        <v>764</v>
      </c>
      <c r="WWY80" s="757" t="s">
        <v>15908</v>
      </c>
      <c r="WXF80" s="758" t="s">
        <v>764</v>
      </c>
      <c r="WXG80" s="757" t="s">
        <v>15908</v>
      </c>
      <c r="WXN80" s="758" t="s">
        <v>764</v>
      </c>
      <c r="WXO80" s="757" t="s">
        <v>15908</v>
      </c>
      <c r="WXV80" s="758" t="s">
        <v>764</v>
      </c>
      <c r="WXW80" s="757" t="s">
        <v>15908</v>
      </c>
      <c r="WYD80" s="758" t="s">
        <v>764</v>
      </c>
      <c r="WYE80" s="757" t="s">
        <v>15908</v>
      </c>
      <c r="WYL80" s="758" t="s">
        <v>764</v>
      </c>
      <c r="WYM80" s="757" t="s">
        <v>15908</v>
      </c>
      <c r="WYT80" s="758" t="s">
        <v>764</v>
      </c>
      <c r="WYU80" s="757" t="s">
        <v>15908</v>
      </c>
      <c r="WZB80" s="758" t="s">
        <v>764</v>
      </c>
      <c r="WZC80" s="757" t="s">
        <v>15908</v>
      </c>
      <c r="WZJ80" s="758" t="s">
        <v>764</v>
      </c>
      <c r="WZK80" s="757" t="s">
        <v>15908</v>
      </c>
      <c r="WZR80" s="758" t="s">
        <v>764</v>
      </c>
      <c r="WZS80" s="757" t="s">
        <v>15908</v>
      </c>
      <c r="WZZ80" s="758" t="s">
        <v>764</v>
      </c>
      <c r="XAA80" s="757" t="s">
        <v>15908</v>
      </c>
      <c r="XAH80" s="758" t="s">
        <v>764</v>
      </c>
      <c r="XAI80" s="757" t="s">
        <v>15908</v>
      </c>
      <c r="XAP80" s="758" t="s">
        <v>764</v>
      </c>
      <c r="XAQ80" s="757" t="s">
        <v>15908</v>
      </c>
      <c r="XAX80" s="758" t="s">
        <v>764</v>
      </c>
      <c r="XAY80" s="757" t="s">
        <v>15908</v>
      </c>
      <c r="XBF80" s="758" t="s">
        <v>764</v>
      </c>
      <c r="XBG80" s="757" t="s">
        <v>15908</v>
      </c>
      <c r="XBN80" s="758" t="s">
        <v>764</v>
      </c>
      <c r="XBO80" s="757" t="s">
        <v>15908</v>
      </c>
      <c r="XBV80" s="758" t="s">
        <v>764</v>
      </c>
      <c r="XBW80" s="757" t="s">
        <v>15908</v>
      </c>
      <c r="XCD80" s="758" t="s">
        <v>764</v>
      </c>
      <c r="XCE80" s="757" t="s">
        <v>15908</v>
      </c>
      <c r="XCL80" s="758" t="s">
        <v>764</v>
      </c>
      <c r="XCM80" s="757" t="s">
        <v>15908</v>
      </c>
      <c r="XCT80" s="758" t="s">
        <v>764</v>
      </c>
      <c r="XCU80" s="757" t="s">
        <v>15908</v>
      </c>
      <c r="XDB80" s="758" t="s">
        <v>764</v>
      </c>
      <c r="XDC80" s="757" t="s">
        <v>15908</v>
      </c>
      <c r="XDJ80" s="758" t="s">
        <v>764</v>
      </c>
      <c r="XDK80" s="757" t="s">
        <v>15908</v>
      </c>
      <c r="XDR80" s="758" t="s">
        <v>764</v>
      </c>
      <c r="XDS80" s="757" t="s">
        <v>15908</v>
      </c>
      <c r="XDZ80" s="758" t="s">
        <v>764</v>
      </c>
      <c r="XEA80" s="757" t="s">
        <v>15908</v>
      </c>
      <c r="XEH80" s="758" t="s">
        <v>764</v>
      </c>
      <c r="XEI80" s="757" t="s">
        <v>15908</v>
      </c>
      <c r="XEP80" s="758" t="s">
        <v>764</v>
      </c>
      <c r="XEQ80" s="757" t="s">
        <v>15908</v>
      </c>
      <c r="XEX80" s="758" t="s">
        <v>764</v>
      </c>
      <c r="XEY80" s="757" t="s">
        <v>15908</v>
      </c>
    </row>
    <row r="81" s="331" customFormat="1" ht="12.75" customHeight="1"/>
    <row r="82" s="331" customFormat="1" ht="12.75" customHeight="1"/>
    <row r="83" s="331" customFormat="1" ht="12.75" customHeight="1"/>
    <row r="84" s="331" customFormat="1" ht="12.75" customHeight="1"/>
  </sheetData>
  <sheetProtection algorithmName="SHA-512" hashValue="qMkdSC1U03ePtbAD/OtrVRH18SMY5TyeRPSa9LQuJVzdf2afl/XtFmNlV8/D/OkpObQYSp+mUyDqLvhMuWzp9A==" saltValue="gKhJhEDlrmC7JGTKrGOHAw==" spinCount="100000" sheet="1" objects="1" scenarios="1"/>
  <customSheetViews>
    <customSheetView guid="{549168A2-B131-4BD3-8B45-8127C961C256}" showGridLines="0" fitToPage="1" hiddenRows="1" hiddenColumns="1" state="hidden">
      <pane ySplit="5" topLeftCell="A81" activePane="bottomLeft" state="frozenSplit"/>
      <selection pane="bottomLeft" activeCell="J11" sqref="J11"/>
      <pageMargins left="0.7" right="0.7" top="0.75" bottom="0.75" header="0.3" footer="0.3"/>
      <printOptions horizontalCentered="1"/>
      <pageSetup scale="73" fitToHeight="2" orientation="portrait"/>
      <headerFooter alignWithMargins="0"/>
    </customSheetView>
  </customSheetViews>
  <mergeCells count="2090">
    <mergeCell ref="C79:K80"/>
    <mergeCell ref="B79:B80"/>
    <mergeCell ref="XEG78:XEN78"/>
    <mergeCell ref="XEO78:XEV78"/>
    <mergeCell ref="XEW78:XFD78"/>
    <mergeCell ref="A78:P78"/>
    <mergeCell ref="XCS78:XCZ78"/>
    <mergeCell ref="XDA78:XDH78"/>
    <mergeCell ref="XDI78:XDP78"/>
    <mergeCell ref="XDQ78:XDX78"/>
    <mergeCell ref="XDY78:XEF78"/>
    <mergeCell ref="XBE78:XBL78"/>
    <mergeCell ref="XBM78:XBT78"/>
    <mergeCell ref="XBU78:XCB78"/>
    <mergeCell ref="XCC78:XCJ78"/>
    <mergeCell ref="XCK78:XCR78"/>
    <mergeCell ref="WZQ78:WZX78"/>
    <mergeCell ref="WZY78:XAF78"/>
    <mergeCell ref="XAG78:XAN78"/>
    <mergeCell ref="XAO78:XAV78"/>
    <mergeCell ref="XAW78:XBD78"/>
    <mergeCell ref="WYC78:WYJ78"/>
    <mergeCell ref="WYK78:WYR78"/>
    <mergeCell ref="WYS78:WYZ78"/>
    <mergeCell ref="WZA78:WZH78"/>
    <mergeCell ref="WZI78:WZP78"/>
    <mergeCell ref="WWO78:WWV78"/>
    <mergeCell ref="WWW78:WXD78"/>
    <mergeCell ref="WXE78:WXL78"/>
    <mergeCell ref="WXM78:WXT78"/>
    <mergeCell ref="WXU78:WYB78"/>
    <mergeCell ref="WVA78:WVH78"/>
    <mergeCell ref="WVI78:WVP78"/>
    <mergeCell ref="WVQ78:WVX78"/>
    <mergeCell ref="WVY78:WWF78"/>
    <mergeCell ref="WWG78:WWN78"/>
    <mergeCell ref="WTM78:WTT78"/>
    <mergeCell ref="WTU78:WUB78"/>
    <mergeCell ref="WUC78:WUJ78"/>
    <mergeCell ref="WUK78:WUR78"/>
    <mergeCell ref="WUS78:WUZ78"/>
    <mergeCell ref="WRY78:WSF78"/>
    <mergeCell ref="WSG78:WSN78"/>
    <mergeCell ref="WSO78:WSV78"/>
    <mergeCell ref="WSW78:WTD78"/>
    <mergeCell ref="WTE78:WTL78"/>
    <mergeCell ref="WQK78:WQR78"/>
    <mergeCell ref="WQS78:WQZ78"/>
    <mergeCell ref="WRA78:WRH78"/>
    <mergeCell ref="WRI78:WRP78"/>
    <mergeCell ref="WRQ78:WRX78"/>
    <mergeCell ref="WOW78:WPD78"/>
    <mergeCell ref="WPE78:WPL78"/>
    <mergeCell ref="WPM78:WPT78"/>
    <mergeCell ref="WPU78:WQB78"/>
    <mergeCell ref="WQC78:WQJ78"/>
    <mergeCell ref="WNI78:WNP78"/>
    <mergeCell ref="WNQ78:WNX78"/>
    <mergeCell ref="WNY78:WOF78"/>
    <mergeCell ref="WOG78:WON78"/>
    <mergeCell ref="WOO78:WOV78"/>
    <mergeCell ref="WLU78:WMB78"/>
    <mergeCell ref="WMC78:WMJ78"/>
    <mergeCell ref="WMK78:WMR78"/>
    <mergeCell ref="WMS78:WMZ78"/>
    <mergeCell ref="WNA78:WNH78"/>
    <mergeCell ref="WKG78:WKN78"/>
    <mergeCell ref="WKO78:WKV78"/>
    <mergeCell ref="WKW78:WLD78"/>
    <mergeCell ref="WLE78:WLL78"/>
    <mergeCell ref="WLM78:WLT78"/>
    <mergeCell ref="WIS78:WIZ78"/>
    <mergeCell ref="WJA78:WJH78"/>
    <mergeCell ref="WJI78:WJP78"/>
    <mergeCell ref="WJQ78:WJX78"/>
    <mergeCell ref="WJY78:WKF78"/>
    <mergeCell ref="WHE78:WHL78"/>
    <mergeCell ref="WHM78:WHT78"/>
    <mergeCell ref="WHU78:WIB78"/>
    <mergeCell ref="WIC78:WIJ78"/>
    <mergeCell ref="WIK78:WIR78"/>
    <mergeCell ref="WFQ78:WFX78"/>
    <mergeCell ref="WFY78:WGF78"/>
    <mergeCell ref="WGG78:WGN78"/>
    <mergeCell ref="WGO78:WGV78"/>
    <mergeCell ref="WGW78:WHD78"/>
    <mergeCell ref="WEC78:WEJ78"/>
    <mergeCell ref="WEK78:WER78"/>
    <mergeCell ref="WES78:WEZ78"/>
    <mergeCell ref="WFA78:WFH78"/>
    <mergeCell ref="WFI78:WFP78"/>
    <mergeCell ref="WCO78:WCV78"/>
    <mergeCell ref="WCW78:WDD78"/>
    <mergeCell ref="WDE78:WDL78"/>
    <mergeCell ref="WDM78:WDT78"/>
    <mergeCell ref="WDU78:WEB78"/>
    <mergeCell ref="WBA78:WBH78"/>
    <mergeCell ref="WBI78:WBP78"/>
    <mergeCell ref="WBQ78:WBX78"/>
    <mergeCell ref="WBY78:WCF78"/>
    <mergeCell ref="WCG78:WCN78"/>
    <mergeCell ref="VZM78:VZT78"/>
    <mergeCell ref="VZU78:WAB78"/>
    <mergeCell ref="WAC78:WAJ78"/>
    <mergeCell ref="WAK78:WAR78"/>
    <mergeCell ref="WAS78:WAZ78"/>
    <mergeCell ref="VXY78:VYF78"/>
    <mergeCell ref="VYG78:VYN78"/>
    <mergeCell ref="VYO78:VYV78"/>
    <mergeCell ref="VYW78:VZD78"/>
    <mergeCell ref="VZE78:VZL78"/>
    <mergeCell ref="VWK78:VWR78"/>
    <mergeCell ref="VWS78:VWZ78"/>
    <mergeCell ref="VXA78:VXH78"/>
    <mergeCell ref="VXI78:VXP78"/>
    <mergeCell ref="VXQ78:VXX78"/>
    <mergeCell ref="VUW78:VVD78"/>
    <mergeCell ref="VVE78:VVL78"/>
    <mergeCell ref="VVM78:VVT78"/>
    <mergeCell ref="VVU78:VWB78"/>
    <mergeCell ref="VWC78:VWJ78"/>
    <mergeCell ref="VTI78:VTP78"/>
    <mergeCell ref="VTQ78:VTX78"/>
    <mergeCell ref="VTY78:VUF78"/>
    <mergeCell ref="VUG78:VUN78"/>
    <mergeCell ref="VUO78:VUV78"/>
    <mergeCell ref="VRU78:VSB78"/>
    <mergeCell ref="VSC78:VSJ78"/>
    <mergeCell ref="VSK78:VSR78"/>
    <mergeCell ref="VSS78:VSZ78"/>
    <mergeCell ref="VTA78:VTH78"/>
    <mergeCell ref="VQG78:VQN78"/>
    <mergeCell ref="VQO78:VQV78"/>
    <mergeCell ref="VQW78:VRD78"/>
    <mergeCell ref="VRE78:VRL78"/>
    <mergeCell ref="VRM78:VRT78"/>
    <mergeCell ref="VOS78:VOZ78"/>
    <mergeCell ref="VPA78:VPH78"/>
    <mergeCell ref="VPI78:VPP78"/>
    <mergeCell ref="VPQ78:VPX78"/>
    <mergeCell ref="VPY78:VQF78"/>
    <mergeCell ref="VNE78:VNL78"/>
    <mergeCell ref="VNM78:VNT78"/>
    <mergeCell ref="VNU78:VOB78"/>
    <mergeCell ref="VOC78:VOJ78"/>
    <mergeCell ref="VOK78:VOR78"/>
    <mergeCell ref="VLQ78:VLX78"/>
    <mergeCell ref="VLY78:VMF78"/>
    <mergeCell ref="VMG78:VMN78"/>
    <mergeCell ref="VMO78:VMV78"/>
    <mergeCell ref="VMW78:VND78"/>
    <mergeCell ref="VKC78:VKJ78"/>
    <mergeCell ref="VKK78:VKR78"/>
    <mergeCell ref="VKS78:VKZ78"/>
    <mergeCell ref="VLA78:VLH78"/>
    <mergeCell ref="VLI78:VLP78"/>
    <mergeCell ref="VIO78:VIV78"/>
    <mergeCell ref="VIW78:VJD78"/>
    <mergeCell ref="VJE78:VJL78"/>
    <mergeCell ref="VJM78:VJT78"/>
    <mergeCell ref="VJU78:VKB78"/>
    <mergeCell ref="VHA78:VHH78"/>
    <mergeCell ref="VHI78:VHP78"/>
    <mergeCell ref="VHQ78:VHX78"/>
    <mergeCell ref="VHY78:VIF78"/>
    <mergeCell ref="VIG78:VIN78"/>
    <mergeCell ref="VFM78:VFT78"/>
    <mergeCell ref="VFU78:VGB78"/>
    <mergeCell ref="VGC78:VGJ78"/>
    <mergeCell ref="VGK78:VGR78"/>
    <mergeCell ref="VGS78:VGZ78"/>
    <mergeCell ref="VDY78:VEF78"/>
    <mergeCell ref="VEG78:VEN78"/>
    <mergeCell ref="VEO78:VEV78"/>
    <mergeCell ref="VEW78:VFD78"/>
    <mergeCell ref="VFE78:VFL78"/>
    <mergeCell ref="VCK78:VCR78"/>
    <mergeCell ref="VCS78:VCZ78"/>
    <mergeCell ref="VDA78:VDH78"/>
    <mergeCell ref="VDI78:VDP78"/>
    <mergeCell ref="VDQ78:VDX78"/>
    <mergeCell ref="VAW78:VBD78"/>
    <mergeCell ref="VBE78:VBL78"/>
    <mergeCell ref="VBM78:VBT78"/>
    <mergeCell ref="VBU78:VCB78"/>
    <mergeCell ref="VCC78:VCJ78"/>
    <mergeCell ref="UZI78:UZP78"/>
    <mergeCell ref="UZQ78:UZX78"/>
    <mergeCell ref="UZY78:VAF78"/>
    <mergeCell ref="VAG78:VAN78"/>
    <mergeCell ref="VAO78:VAV78"/>
    <mergeCell ref="UXU78:UYB78"/>
    <mergeCell ref="UYC78:UYJ78"/>
    <mergeCell ref="UYK78:UYR78"/>
    <mergeCell ref="UYS78:UYZ78"/>
    <mergeCell ref="UZA78:UZH78"/>
    <mergeCell ref="UWG78:UWN78"/>
    <mergeCell ref="UWO78:UWV78"/>
    <mergeCell ref="UWW78:UXD78"/>
    <mergeCell ref="UXE78:UXL78"/>
    <mergeCell ref="UXM78:UXT78"/>
    <mergeCell ref="UUS78:UUZ78"/>
    <mergeCell ref="UVA78:UVH78"/>
    <mergeCell ref="UVI78:UVP78"/>
    <mergeCell ref="UVQ78:UVX78"/>
    <mergeCell ref="UVY78:UWF78"/>
    <mergeCell ref="UTE78:UTL78"/>
    <mergeCell ref="UTM78:UTT78"/>
    <mergeCell ref="UTU78:UUB78"/>
    <mergeCell ref="UUC78:UUJ78"/>
    <mergeCell ref="UUK78:UUR78"/>
    <mergeCell ref="URQ78:URX78"/>
    <mergeCell ref="URY78:USF78"/>
    <mergeCell ref="USG78:USN78"/>
    <mergeCell ref="USO78:USV78"/>
    <mergeCell ref="USW78:UTD78"/>
    <mergeCell ref="UQC78:UQJ78"/>
    <mergeCell ref="UQK78:UQR78"/>
    <mergeCell ref="UQS78:UQZ78"/>
    <mergeCell ref="URA78:URH78"/>
    <mergeCell ref="URI78:URP78"/>
    <mergeCell ref="UOO78:UOV78"/>
    <mergeCell ref="UOW78:UPD78"/>
    <mergeCell ref="UPE78:UPL78"/>
    <mergeCell ref="UPM78:UPT78"/>
    <mergeCell ref="UPU78:UQB78"/>
    <mergeCell ref="UNA78:UNH78"/>
    <mergeCell ref="UNI78:UNP78"/>
    <mergeCell ref="UNQ78:UNX78"/>
    <mergeCell ref="UNY78:UOF78"/>
    <mergeCell ref="UOG78:UON78"/>
    <mergeCell ref="ULM78:ULT78"/>
    <mergeCell ref="ULU78:UMB78"/>
    <mergeCell ref="UMC78:UMJ78"/>
    <mergeCell ref="UMK78:UMR78"/>
    <mergeCell ref="UMS78:UMZ78"/>
    <mergeCell ref="UJY78:UKF78"/>
    <mergeCell ref="UKG78:UKN78"/>
    <mergeCell ref="UKO78:UKV78"/>
    <mergeCell ref="UKW78:ULD78"/>
    <mergeCell ref="ULE78:ULL78"/>
    <mergeCell ref="UIK78:UIR78"/>
    <mergeCell ref="UIS78:UIZ78"/>
    <mergeCell ref="UJA78:UJH78"/>
    <mergeCell ref="UJI78:UJP78"/>
    <mergeCell ref="UJQ78:UJX78"/>
    <mergeCell ref="UGW78:UHD78"/>
    <mergeCell ref="UHE78:UHL78"/>
    <mergeCell ref="UHM78:UHT78"/>
    <mergeCell ref="UHU78:UIB78"/>
    <mergeCell ref="UIC78:UIJ78"/>
    <mergeCell ref="UFI78:UFP78"/>
    <mergeCell ref="UFQ78:UFX78"/>
    <mergeCell ref="UFY78:UGF78"/>
    <mergeCell ref="UGG78:UGN78"/>
    <mergeCell ref="UGO78:UGV78"/>
    <mergeCell ref="UDU78:UEB78"/>
    <mergeCell ref="UEC78:UEJ78"/>
    <mergeCell ref="UEK78:UER78"/>
    <mergeCell ref="UES78:UEZ78"/>
    <mergeCell ref="UFA78:UFH78"/>
    <mergeCell ref="UCG78:UCN78"/>
    <mergeCell ref="UCO78:UCV78"/>
    <mergeCell ref="UCW78:UDD78"/>
    <mergeCell ref="UDE78:UDL78"/>
    <mergeCell ref="UDM78:UDT78"/>
    <mergeCell ref="UAS78:UAZ78"/>
    <mergeCell ref="UBA78:UBH78"/>
    <mergeCell ref="UBI78:UBP78"/>
    <mergeCell ref="UBQ78:UBX78"/>
    <mergeCell ref="UBY78:UCF78"/>
    <mergeCell ref="TZE78:TZL78"/>
    <mergeCell ref="TZM78:TZT78"/>
    <mergeCell ref="TZU78:UAB78"/>
    <mergeCell ref="UAC78:UAJ78"/>
    <mergeCell ref="UAK78:UAR78"/>
    <mergeCell ref="TXQ78:TXX78"/>
    <mergeCell ref="TXY78:TYF78"/>
    <mergeCell ref="TYG78:TYN78"/>
    <mergeCell ref="TYO78:TYV78"/>
    <mergeCell ref="TYW78:TZD78"/>
    <mergeCell ref="TWC78:TWJ78"/>
    <mergeCell ref="TWK78:TWR78"/>
    <mergeCell ref="TWS78:TWZ78"/>
    <mergeCell ref="TXA78:TXH78"/>
    <mergeCell ref="TXI78:TXP78"/>
    <mergeCell ref="TUO78:TUV78"/>
    <mergeCell ref="TUW78:TVD78"/>
    <mergeCell ref="TVE78:TVL78"/>
    <mergeCell ref="TVM78:TVT78"/>
    <mergeCell ref="TVU78:TWB78"/>
    <mergeCell ref="TTA78:TTH78"/>
    <mergeCell ref="TTI78:TTP78"/>
    <mergeCell ref="TTQ78:TTX78"/>
    <mergeCell ref="TTY78:TUF78"/>
    <mergeCell ref="TUG78:TUN78"/>
    <mergeCell ref="TRM78:TRT78"/>
    <mergeCell ref="TRU78:TSB78"/>
    <mergeCell ref="TSC78:TSJ78"/>
    <mergeCell ref="TSK78:TSR78"/>
    <mergeCell ref="TSS78:TSZ78"/>
    <mergeCell ref="TPY78:TQF78"/>
    <mergeCell ref="TQG78:TQN78"/>
    <mergeCell ref="TQO78:TQV78"/>
    <mergeCell ref="TQW78:TRD78"/>
    <mergeCell ref="TRE78:TRL78"/>
    <mergeCell ref="TOK78:TOR78"/>
    <mergeCell ref="TOS78:TOZ78"/>
    <mergeCell ref="TPA78:TPH78"/>
    <mergeCell ref="TPI78:TPP78"/>
    <mergeCell ref="TPQ78:TPX78"/>
    <mergeCell ref="TMW78:TND78"/>
    <mergeCell ref="TNE78:TNL78"/>
    <mergeCell ref="TNM78:TNT78"/>
    <mergeCell ref="TNU78:TOB78"/>
    <mergeCell ref="TOC78:TOJ78"/>
    <mergeCell ref="TLI78:TLP78"/>
    <mergeCell ref="TLQ78:TLX78"/>
    <mergeCell ref="TLY78:TMF78"/>
    <mergeCell ref="TMG78:TMN78"/>
    <mergeCell ref="TMO78:TMV78"/>
    <mergeCell ref="TJU78:TKB78"/>
    <mergeCell ref="TKC78:TKJ78"/>
    <mergeCell ref="TKK78:TKR78"/>
    <mergeCell ref="TKS78:TKZ78"/>
    <mergeCell ref="TLA78:TLH78"/>
    <mergeCell ref="TIG78:TIN78"/>
    <mergeCell ref="TIO78:TIV78"/>
    <mergeCell ref="TIW78:TJD78"/>
    <mergeCell ref="TJE78:TJL78"/>
    <mergeCell ref="TJM78:TJT78"/>
    <mergeCell ref="TGS78:TGZ78"/>
    <mergeCell ref="THA78:THH78"/>
    <mergeCell ref="THI78:THP78"/>
    <mergeCell ref="THQ78:THX78"/>
    <mergeCell ref="THY78:TIF78"/>
    <mergeCell ref="TFE78:TFL78"/>
    <mergeCell ref="TFM78:TFT78"/>
    <mergeCell ref="TFU78:TGB78"/>
    <mergeCell ref="TGC78:TGJ78"/>
    <mergeCell ref="TGK78:TGR78"/>
    <mergeCell ref="TDQ78:TDX78"/>
    <mergeCell ref="TDY78:TEF78"/>
    <mergeCell ref="TEG78:TEN78"/>
    <mergeCell ref="TEO78:TEV78"/>
    <mergeCell ref="TEW78:TFD78"/>
    <mergeCell ref="TCC78:TCJ78"/>
    <mergeCell ref="TCK78:TCR78"/>
    <mergeCell ref="TCS78:TCZ78"/>
    <mergeCell ref="TDA78:TDH78"/>
    <mergeCell ref="TDI78:TDP78"/>
    <mergeCell ref="TAO78:TAV78"/>
    <mergeCell ref="TAW78:TBD78"/>
    <mergeCell ref="TBE78:TBL78"/>
    <mergeCell ref="TBM78:TBT78"/>
    <mergeCell ref="TBU78:TCB78"/>
    <mergeCell ref="SZA78:SZH78"/>
    <mergeCell ref="SZI78:SZP78"/>
    <mergeCell ref="SZQ78:SZX78"/>
    <mergeCell ref="SZY78:TAF78"/>
    <mergeCell ref="TAG78:TAN78"/>
    <mergeCell ref="SXM78:SXT78"/>
    <mergeCell ref="SXU78:SYB78"/>
    <mergeCell ref="SYC78:SYJ78"/>
    <mergeCell ref="SYK78:SYR78"/>
    <mergeCell ref="SYS78:SYZ78"/>
    <mergeCell ref="SVY78:SWF78"/>
    <mergeCell ref="SWG78:SWN78"/>
    <mergeCell ref="SWO78:SWV78"/>
    <mergeCell ref="SWW78:SXD78"/>
    <mergeCell ref="SXE78:SXL78"/>
    <mergeCell ref="SUK78:SUR78"/>
    <mergeCell ref="SUS78:SUZ78"/>
    <mergeCell ref="SVA78:SVH78"/>
    <mergeCell ref="SVI78:SVP78"/>
    <mergeCell ref="SVQ78:SVX78"/>
    <mergeCell ref="SSW78:STD78"/>
    <mergeCell ref="STE78:STL78"/>
    <mergeCell ref="STM78:STT78"/>
    <mergeCell ref="STU78:SUB78"/>
    <mergeCell ref="SUC78:SUJ78"/>
    <mergeCell ref="SRI78:SRP78"/>
    <mergeCell ref="SRQ78:SRX78"/>
    <mergeCell ref="SRY78:SSF78"/>
    <mergeCell ref="SSG78:SSN78"/>
    <mergeCell ref="SSO78:SSV78"/>
    <mergeCell ref="SPU78:SQB78"/>
    <mergeCell ref="SQC78:SQJ78"/>
    <mergeCell ref="SQK78:SQR78"/>
    <mergeCell ref="SQS78:SQZ78"/>
    <mergeCell ref="SRA78:SRH78"/>
    <mergeCell ref="SOG78:SON78"/>
    <mergeCell ref="SOO78:SOV78"/>
    <mergeCell ref="SOW78:SPD78"/>
    <mergeCell ref="SPE78:SPL78"/>
    <mergeCell ref="SPM78:SPT78"/>
    <mergeCell ref="SMS78:SMZ78"/>
    <mergeCell ref="SNA78:SNH78"/>
    <mergeCell ref="SNI78:SNP78"/>
    <mergeCell ref="SNQ78:SNX78"/>
    <mergeCell ref="SNY78:SOF78"/>
    <mergeCell ref="SLE78:SLL78"/>
    <mergeCell ref="SLM78:SLT78"/>
    <mergeCell ref="SLU78:SMB78"/>
    <mergeCell ref="SMC78:SMJ78"/>
    <mergeCell ref="SMK78:SMR78"/>
    <mergeCell ref="SJQ78:SJX78"/>
    <mergeCell ref="SJY78:SKF78"/>
    <mergeCell ref="SKG78:SKN78"/>
    <mergeCell ref="SKO78:SKV78"/>
    <mergeCell ref="SKW78:SLD78"/>
    <mergeCell ref="SIC78:SIJ78"/>
    <mergeCell ref="SIK78:SIR78"/>
    <mergeCell ref="SIS78:SIZ78"/>
    <mergeCell ref="SJA78:SJH78"/>
    <mergeCell ref="SJI78:SJP78"/>
    <mergeCell ref="SGO78:SGV78"/>
    <mergeCell ref="SGW78:SHD78"/>
    <mergeCell ref="SHE78:SHL78"/>
    <mergeCell ref="SHM78:SHT78"/>
    <mergeCell ref="SHU78:SIB78"/>
    <mergeCell ref="SFA78:SFH78"/>
    <mergeCell ref="SFI78:SFP78"/>
    <mergeCell ref="SFQ78:SFX78"/>
    <mergeCell ref="SFY78:SGF78"/>
    <mergeCell ref="SGG78:SGN78"/>
    <mergeCell ref="SDM78:SDT78"/>
    <mergeCell ref="SDU78:SEB78"/>
    <mergeCell ref="SEC78:SEJ78"/>
    <mergeCell ref="SEK78:SER78"/>
    <mergeCell ref="SES78:SEZ78"/>
    <mergeCell ref="SBY78:SCF78"/>
    <mergeCell ref="SCG78:SCN78"/>
    <mergeCell ref="SCO78:SCV78"/>
    <mergeCell ref="SCW78:SDD78"/>
    <mergeCell ref="SDE78:SDL78"/>
    <mergeCell ref="SAK78:SAR78"/>
    <mergeCell ref="SAS78:SAZ78"/>
    <mergeCell ref="SBA78:SBH78"/>
    <mergeCell ref="SBI78:SBP78"/>
    <mergeCell ref="SBQ78:SBX78"/>
    <mergeCell ref="RYW78:RZD78"/>
    <mergeCell ref="RZE78:RZL78"/>
    <mergeCell ref="RZM78:RZT78"/>
    <mergeCell ref="RZU78:SAB78"/>
    <mergeCell ref="SAC78:SAJ78"/>
    <mergeCell ref="RXI78:RXP78"/>
    <mergeCell ref="RXQ78:RXX78"/>
    <mergeCell ref="RXY78:RYF78"/>
    <mergeCell ref="RYG78:RYN78"/>
    <mergeCell ref="RYO78:RYV78"/>
    <mergeCell ref="RVU78:RWB78"/>
    <mergeCell ref="RWC78:RWJ78"/>
    <mergeCell ref="RWK78:RWR78"/>
    <mergeCell ref="RWS78:RWZ78"/>
    <mergeCell ref="RXA78:RXH78"/>
    <mergeCell ref="RUG78:RUN78"/>
    <mergeCell ref="RUO78:RUV78"/>
    <mergeCell ref="RUW78:RVD78"/>
    <mergeCell ref="RVE78:RVL78"/>
    <mergeCell ref="RVM78:RVT78"/>
    <mergeCell ref="RSS78:RSZ78"/>
    <mergeCell ref="RTA78:RTH78"/>
    <mergeCell ref="RTI78:RTP78"/>
    <mergeCell ref="RTQ78:RTX78"/>
    <mergeCell ref="RTY78:RUF78"/>
    <mergeCell ref="RRE78:RRL78"/>
    <mergeCell ref="RRM78:RRT78"/>
    <mergeCell ref="RRU78:RSB78"/>
    <mergeCell ref="RSC78:RSJ78"/>
    <mergeCell ref="RSK78:RSR78"/>
    <mergeCell ref="RPQ78:RPX78"/>
    <mergeCell ref="RPY78:RQF78"/>
    <mergeCell ref="RQG78:RQN78"/>
    <mergeCell ref="RQO78:RQV78"/>
    <mergeCell ref="RQW78:RRD78"/>
    <mergeCell ref="ROC78:ROJ78"/>
    <mergeCell ref="ROK78:ROR78"/>
    <mergeCell ref="ROS78:ROZ78"/>
    <mergeCell ref="RPA78:RPH78"/>
    <mergeCell ref="RPI78:RPP78"/>
    <mergeCell ref="RMO78:RMV78"/>
    <mergeCell ref="RMW78:RND78"/>
    <mergeCell ref="RNE78:RNL78"/>
    <mergeCell ref="RNM78:RNT78"/>
    <mergeCell ref="RNU78:ROB78"/>
    <mergeCell ref="RLA78:RLH78"/>
    <mergeCell ref="RLI78:RLP78"/>
    <mergeCell ref="RLQ78:RLX78"/>
    <mergeCell ref="RLY78:RMF78"/>
    <mergeCell ref="RMG78:RMN78"/>
    <mergeCell ref="RJM78:RJT78"/>
    <mergeCell ref="RJU78:RKB78"/>
    <mergeCell ref="RKC78:RKJ78"/>
    <mergeCell ref="RKK78:RKR78"/>
    <mergeCell ref="RKS78:RKZ78"/>
    <mergeCell ref="RHY78:RIF78"/>
    <mergeCell ref="RIG78:RIN78"/>
    <mergeCell ref="RIO78:RIV78"/>
    <mergeCell ref="RIW78:RJD78"/>
    <mergeCell ref="RJE78:RJL78"/>
    <mergeCell ref="RGK78:RGR78"/>
    <mergeCell ref="RGS78:RGZ78"/>
    <mergeCell ref="RHA78:RHH78"/>
    <mergeCell ref="RHI78:RHP78"/>
    <mergeCell ref="RHQ78:RHX78"/>
    <mergeCell ref="REW78:RFD78"/>
    <mergeCell ref="RFE78:RFL78"/>
    <mergeCell ref="RFM78:RFT78"/>
    <mergeCell ref="RFU78:RGB78"/>
    <mergeCell ref="RGC78:RGJ78"/>
    <mergeCell ref="RDI78:RDP78"/>
    <mergeCell ref="RDQ78:RDX78"/>
    <mergeCell ref="RDY78:REF78"/>
    <mergeCell ref="REG78:REN78"/>
    <mergeCell ref="REO78:REV78"/>
    <mergeCell ref="RBU78:RCB78"/>
    <mergeCell ref="RCC78:RCJ78"/>
    <mergeCell ref="RCK78:RCR78"/>
    <mergeCell ref="RCS78:RCZ78"/>
    <mergeCell ref="RDA78:RDH78"/>
    <mergeCell ref="RAG78:RAN78"/>
    <mergeCell ref="RAO78:RAV78"/>
    <mergeCell ref="RAW78:RBD78"/>
    <mergeCell ref="RBE78:RBL78"/>
    <mergeCell ref="RBM78:RBT78"/>
    <mergeCell ref="QYS78:QYZ78"/>
    <mergeCell ref="QZA78:QZH78"/>
    <mergeCell ref="QZI78:QZP78"/>
    <mergeCell ref="QZQ78:QZX78"/>
    <mergeCell ref="QZY78:RAF78"/>
    <mergeCell ref="QXE78:QXL78"/>
    <mergeCell ref="QXM78:QXT78"/>
    <mergeCell ref="QXU78:QYB78"/>
    <mergeCell ref="QYC78:QYJ78"/>
    <mergeCell ref="QYK78:QYR78"/>
    <mergeCell ref="QVQ78:QVX78"/>
    <mergeCell ref="QVY78:QWF78"/>
    <mergeCell ref="QWG78:QWN78"/>
    <mergeCell ref="QWO78:QWV78"/>
    <mergeCell ref="QWW78:QXD78"/>
    <mergeCell ref="QUC78:QUJ78"/>
    <mergeCell ref="QUK78:QUR78"/>
    <mergeCell ref="QUS78:QUZ78"/>
    <mergeCell ref="QVA78:QVH78"/>
    <mergeCell ref="QVI78:QVP78"/>
    <mergeCell ref="QSO78:QSV78"/>
    <mergeCell ref="QSW78:QTD78"/>
    <mergeCell ref="QTE78:QTL78"/>
    <mergeCell ref="QTM78:QTT78"/>
    <mergeCell ref="QTU78:QUB78"/>
    <mergeCell ref="QRA78:QRH78"/>
    <mergeCell ref="QRI78:QRP78"/>
    <mergeCell ref="QRQ78:QRX78"/>
    <mergeCell ref="QRY78:QSF78"/>
    <mergeCell ref="QSG78:QSN78"/>
    <mergeCell ref="QPM78:QPT78"/>
    <mergeCell ref="QPU78:QQB78"/>
    <mergeCell ref="QQC78:QQJ78"/>
    <mergeCell ref="QQK78:QQR78"/>
    <mergeCell ref="QQS78:QQZ78"/>
    <mergeCell ref="QNY78:QOF78"/>
    <mergeCell ref="QOG78:QON78"/>
    <mergeCell ref="QOO78:QOV78"/>
    <mergeCell ref="QOW78:QPD78"/>
    <mergeCell ref="QPE78:QPL78"/>
    <mergeCell ref="QMK78:QMR78"/>
    <mergeCell ref="QMS78:QMZ78"/>
    <mergeCell ref="QNA78:QNH78"/>
    <mergeCell ref="QNI78:QNP78"/>
    <mergeCell ref="QNQ78:QNX78"/>
    <mergeCell ref="QKW78:QLD78"/>
    <mergeCell ref="QLE78:QLL78"/>
    <mergeCell ref="QLM78:QLT78"/>
    <mergeCell ref="QLU78:QMB78"/>
    <mergeCell ref="QMC78:QMJ78"/>
    <mergeCell ref="QJI78:QJP78"/>
    <mergeCell ref="QJQ78:QJX78"/>
    <mergeCell ref="QJY78:QKF78"/>
    <mergeCell ref="QKG78:QKN78"/>
    <mergeCell ref="QKO78:QKV78"/>
    <mergeCell ref="QHU78:QIB78"/>
    <mergeCell ref="QIC78:QIJ78"/>
    <mergeCell ref="QIK78:QIR78"/>
    <mergeCell ref="QIS78:QIZ78"/>
    <mergeCell ref="QJA78:QJH78"/>
    <mergeCell ref="QGG78:QGN78"/>
    <mergeCell ref="QGO78:QGV78"/>
    <mergeCell ref="QGW78:QHD78"/>
    <mergeCell ref="QHE78:QHL78"/>
    <mergeCell ref="QHM78:QHT78"/>
    <mergeCell ref="QES78:QEZ78"/>
    <mergeCell ref="QFA78:QFH78"/>
    <mergeCell ref="QFI78:QFP78"/>
    <mergeCell ref="QFQ78:QFX78"/>
    <mergeCell ref="QFY78:QGF78"/>
    <mergeCell ref="QDE78:QDL78"/>
    <mergeCell ref="QDM78:QDT78"/>
    <mergeCell ref="QDU78:QEB78"/>
    <mergeCell ref="QEC78:QEJ78"/>
    <mergeCell ref="QEK78:QER78"/>
    <mergeCell ref="QBQ78:QBX78"/>
    <mergeCell ref="QBY78:QCF78"/>
    <mergeCell ref="QCG78:QCN78"/>
    <mergeCell ref="QCO78:QCV78"/>
    <mergeCell ref="QCW78:QDD78"/>
    <mergeCell ref="QAC78:QAJ78"/>
    <mergeCell ref="QAK78:QAR78"/>
    <mergeCell ref="QAS78:QAZ78"/>
    <mergeCell ref="QBA78:QBH78"/>
    <mergeCell ref="QBI78:QBP78"/>
    <mergeCell ref="PYO78:PYV78"/>
    <mergeCell ref="PYW78:PZD78"/>
    <mergeCell ref="PZE78:PZL78"/>
    <mergeCell ref="PZM78:PZT78"/>
    <mergeCell ref="PZU78:QAB78"/>
    <mergeCell ref="PXA78:PXH78"/>
    <mergeCell ref="PXI78:PXP78"/>
    <mergeCell ref="PXQ78:PXX78"/>
    <mergeCell ref="PXY78:PYF78"/>
    <mergeCell ref="PYG78:PYN78"/>
    <mergeCell ref="PVM78:PVT78"/>
    <mergeCell ref="PVU78:PWB78"/>
    <mergeCell ref="PWC78:PWJ78"/>
    <mergeCell ref="PWK78:PWR78"/>
    <mergeCell ref="PWS78:PWZ78"/>
    <mergeCell ref="PTY78:PUF78"/>
    <mergeCell ref="PUG78:PUN78"/>
    <mergeCell ref="PUO78:PUV78"/>
    <mergeCell ref="PUW78:PVD78"/>
    <mergeCell ref="PVE78:PVL78"/>
    <mergeCell ref="PSK78:PSR78"/>
    <mergeCell ref="PSS78:PSZ78"/>
    <mergeCell ref="PTA78:PTH78"/>
    <mergeCell ref="PTI78:PTP78"/>
    <mergeCell ref="PTQ78:PTX78"/>
    <mergeCell ref="PQW78:PRD78"/>
    <mergeCell ref="PRE78:PRL78"/>
    <mergeCell ref="PRM78:PRT78"/>
    <mergeCell ref="PRU78:PSB78"/>
    <mergeCell ref="PSC78:PSJ78"/>
    <mergeCell ref="PPI78:PPP78"/>
    <mergeCell ref="PPQ78:PPX78"/>
    <mergeCell ref="PPY78:PQF78"/>
    <mergeCell ref="PQG78:PQN78"/>
    <mergeCell ref="PQO78:PQV78"/>
    <mergeCell ref="PNU78:POB78"/>
    <mergeCell ref="POC78:POJ78"/>
    <mergeCell ref="POK78:POR78"/>
    <mergeCell ref="POS78:POZ78"/>
    <mergeCell ref="PPA78:PPH78"/>
    <mergeCell ref="PMG78:PMN78"/>
    <mergeCell ref="PMO78:PMV78"/>
    <mergeCell ref="PMW78:PND78"/>
    <mergeCell ref="PNE78:PNL78"/>
    <mergeCell ref="PNM78:PNT78"/>
    <mergeCell ref="PKS78:PKZ78"/>
    <mergeCell ref="PLA78:PLH78"/>
    <mergeCell ref="PLI78:PLP78"/>
    <mergeCell ref="PLQ78:PLX78"/>
    <mergeCell ref="PLY78:PMF78"/>
    <mergeCell ref="PJE78:PJL78"/>
    <mergeCell ref="PJM78:PJT78"/>
    <mergeCell ref="PJU78:PKB78"/>
    <mergeCell ref="PKC78:PKJ78"/>
    <mergeCell ref="PKK78:PKR78"/>
    <mergeCell ref="PHQ78:PHX78"/>
    <mergeCell ref="PHY78:PIF78"/>
    <mergeCell ref="PIG78:PIN78"/>
    <mergeCell ref="PIO78:PIV78"/>
    <mergeCell ref="PIW78:PJD78"/>
    <mergeCell ref="PGC78:PGJ78"/>
    <mergeCell ref="PGK78:PGR78"/>
    <mergeCell ref="PGS78:PGZ78"/>
    <mergeCell ref="PHA78:PHH78"/>
    <mergeCell ref="PHI78:PHP78"/>
    <mergeCell ref="PEO78:PEV78"/>
    <mergeCell ref="PEW78:PFD78"/>
    <mergeCell ref="PFE78:PFL78"/>
    <mergeCell ref="PFM78:PFT78"/>
    <mergeCell ref="PFU78:PGB78"/>
    <mergeCell ref="PDA78:PDH78"/>
    <mergeCell ref="PDI78:PDP78"/>
    <mergeCell ref="PDQ78:PDX78"/>
    <mergeCell ref="PDY78:PEF78"/>
    <mergeCell ref="PEG78:PEN78"/>
    <mergeCell ref="PBM78:PBT78"/>
    <mergeCell ref="PBU78:PCB78"/>
    <mergeCell ref="PCC78:PCJ78"/>
    <mergeCell ref="PCK78:PCR78"/>
    <mergeCell ref="PCS78:PCZ78"/>
    <mergeCell ref="OZY78:PAF78"/>
    <mergeCell ref="PAG78:PAN78"/>
    <mergeCell ref="PAO78:PAV78"/>
    <mergeCell ref="PAW78:PBD78"/>
    <mergeCell ref="PBE78:PBL78"/>
    <mergeCell ref="OYK78:OYR78"/>
    <mergeCell ref="OYS78:OYZ78"/>
    <mergeCell ref="OZA78:OZH78"/>
    <mergeCell ref="OZI78:OZP78"/>
    <mergeCell ref="OZQ78:OZX78"/>
    <mergeCell ref="OWW78:OXD78"/>
    <mergeCell ref="OXE78:OXL78"/>
    <mergeCell ref="OXM78:OXT78"/>
    <mergeCell ref="OXU78:OYB78"/>
    <mergeCell ref="OYC78:OYJ78"/>
    <mergeCell ref="OVI78:OVP78"/>
    <mergeCell ref="OVQ78:OVX78"/>
    <mergeCell ref="OVY78:OWF78"/>
    <mergeCell ref="OWG78:OWN78"/>
    <mergeCell ref="OWO78:OWV78"/>
    <mergeCell ref="OTU78:OUB78"/>
    <mergeCell ref="OUC78:OUJ78"/>
    <mergeCell ref="OUK78:OUR78"/>
    <mergeCell ref="OUS78:OUZ78"/>
    <mergeCell ref="OVA78:OVH78"/>
    <mergeCell ref="OSG78:OSN78"/>
    <mergeCell ref="OSO78:OSV78"/>
    <mergeCell ref="OSW78:OTD78"/>
    <mergeCell ref="OTE78:OTL78"/>
    <mergeCell ref="OTM78:OTT78"/>
    <mergeCell ref="OQS78:OQZ78"/>
    <mergeCell ref="ORA78:ORH78"/>
    <mergeCell ref="ORI78:ORP78"/>
    <mergeCell ref="ORQ78:ORX78"/>
    <mergeCell ref="ORY78:OSF78"/>
    <mergeCell ref="OPE78:OPL78"/>
    <mergeCell ref="OPM78:OPT78"/>
    <mergeCell ref="OPU78:OQB78"/>
    <mergeCell ref="OQC78:OQJ78"/>
    <mergeCell ref="OQK78:OQR78"/>
    <mergeCell ref="ONQ78:ONX78"/>
    <mergeCell ref="ONY78:OOF78"/>
    <mergeCell ref="OOG78:OON78"/>
    <mergeCell ref="OOO78:OOV78"/>
    <mergeCell ref="OOW78:OPD78"/>
    <mergeCell ref="OMC78:OMJ78"/>
    <mergeCell ref="OMK78:OMR78"/>
    <mergeCell ref="OMS78:OMZ78"/>
    <mergeCell ref="ONA78:ONH78"/>
    <mergeCell ref="ONI78:ONP78"/>
    <mergeCell ref="OKO78:OKV78"/>
    <mergeCell ref="OKW78:OLD78"/>
    <mergeCell ref="OLE78:OLL78"/>
    <mergeCell ref="OLM78:OLT78"/>
    <mergeCell ref="OLU78:OMB78"/>
    <mergeCell ref="OJA78:OJH78"/>
    <mergeCell ref="OJI78:OJP78"/>
    <mergeCell ref="OJQ78:OJX78"/>
    <mergeCell ref="OJY78:OKF78"/>
    <mergeCell ref="OKG78:OKN78"/>
    <mergeCell ref="OHM78:OHT78"/>
    <mergeCell ref="OHU78:OIB78"/>
    <mergeCell ref="OIC78:OIJ78"/>
    <mergeCell ref="OIK78:OIR78"/>
    <mergeCell ref="OIS78:OIZ78"/>
    <mergeCell ref="OFY78:OGF78"/>
    <mergeCell ref="OGG78:OGN78"/>
    <mergeCell ref="OGO78:OGV78"/>
    <mergeCell ref="OGW78:OHD78"/>
    <mergeCell ref="OHE78:OHL78"/>
    <mergeCell ref="OEK78:OER78"/>
    <mergeCell ref="OES78:OEZ78"/>
    <mergeCell ref="OFA78:OFH78"/>
    <mergeCell ref="OFI78:OFP78"/>
    <mergeCell ref="OFQ78:OFX78"/>
    <mergeCell ref="OCW78:ODD78"/>
    <mergeCell ref="ODE78:ODL78"/>
    <mergeCell ref="ODM78:ODT78"/>
    <mergeCell ref="ODU78:OEB78"/>
    <mergeCell ref="OEC78:OEJ78"/>
    <mergeCell ref="OBI78:OBP78"/>
    <mergeCell ref="OBQ78:OBX78"/>
    <mergeCell ref="OBY78:OCF78"/>
    <mergeCell ref="OCG78:OCN78"/>
    <mergeCell ref="OCO78:OCV78"/>
    <mergeCell ref="NZU78:OAB78"/>
    <mergeCell ref="OAC78:OAJ78"/>
    <mergeCell ref="OAK78:OAR78"/>
    <mergeCell ref="OAS78:OAZ78"/>
    <mergeCell ref="OBA78:OBH78"/>
    <mergeCell ref="NYG78:NYN78"/>
    <mergeCell ref="NYO78:NYV78"/>
    <mergeCell ref="NYW78:NZD78"/>
    <mergeCell ref="NZE78:NZL78"/>
    <mergeCell ref="NZM78:NZT78"/>
    <mergeCell ref="NWS78:NWZ78"/>
    <mergeCell ref="NXA78:NXH78"/>
    <mergeCell ref="NXI78:NXP78"/>
    <mergeCell ref="NXQ78:NXX78"/>
    <mergeCell ref="NXY78:NYF78"/>
    <mergeCell ref="NVE78:NVL78"/>
    <mergeCell ref="NVM78:NVT78"/>
    <mergeCell ref="NVU78:NWB78"/>
    <mergeCell ref="NWC78:NWJ78"/>
    <mergeCell ref="NWK78:NWR78"/>
    <mergeCell ref="NTQ78:NTX78"/>
    <mergeCell ref="NTY78:NUF78"/>
    <mergeCell ref="NUG78:NUN78"/>
    <mergeCell ref="NUO78:NUV78"/>
    <mergeCell ref="NUW78:NVD78"/>
    <mergeCell ref="NSC78:NSJ78"/>
    <mergeCell ref="NSK78:NSR78"/>
    <mergeCell ref="NSS78:NSZ78"/>
    <mergeCell ref="NTA78:NTH78"/>
    <mergeCell ref="NTI78:NTP78"/>
    <mergeCell ref="NQO78:NQV78"/>
    <mergeCell ref="NQW78:NRD78"/>
    <mergeCell ref="NRE78:NRL78"/>
    <mergeCell ref="NRM78:NRT78"/>
    <mergeCell ref="NRU78:NSB78"/>
    <mergeCell ref="NPA78:NPH78"/>
    <mergeCell ref="NPI78:NPP78"/>
    <mergeCell ref="NPQ78:NPX78"/>
    <mergeCell ref="NPY78:NQF78"/>
    <mergeCell ref="NQG78:NQN78"/>
    <mergeCell ref="NNM78:NNT78"/>
    <mergeCell ref="NNU78:NOB78"/>
    <mergeCell ref="NOC78:NOJ78"/>
    <mergeCell ref="NOK78:NOR78"/>
    <mergeCell ref="NOS78:NOZ78"/>
    <mergeCell ref="NLY78:NMF78"/>
    <mergeCell ref="NMG78:NMN78"/>
    <mergeCell ref="NMO78:NMV78"/>
    <mergeCell ref="NMW78:NND78"/>
    <mergeCell ref="NNE78:NNL78"/>
    <mergeCell ref="NKK78:NKR78"/>
    <mergeCell ref="NKS78:NKZ78"/>
    <mergeCell ref="NLA78:NLH78"/>
    <mergeCell ref="NLI78:NLP78"/>
    <mergeCell ref="NLQ78:NLX78"/>
    <mergeCell ref="NIW78:NJD78"/>
    <mergeCell ref="NJE78:NJL78"/>
    <mergeCell ref="NJM78:NJT78"/>
    <mergeCell ref="NJU78:NKB78"/>
    <mergeCell ref="NKC78:NKJ78"/>
    <mergeCell ref="NHI78:NHP78"/>
    <mergeCell ref="NHQ78:NHX78"/>
    <mergeCell ref="NHY78:NIF78"/>
    <mergeCell ref="NIG78:NIN78"/>
    <mergeCell ref="NIO78:NIV78"/>
    <mergeCell ref="NFU78:NGB78"/>
    <mergeCell ref="NGC78:NGJ78"/>
    <mergeCell ref="NGK78:NGR78"/>
    <mergeCell ref="NGS78:NGZ78"/>
    <mergeCell ref="NHA78:NHH78"/>
    <mergeCell ref="NEG78:NEN78"/>
    <mergeCell ref="NEO78:NEV78"/>
    <mergeCell ref="NEW78:NFD78"/>
    <mergeCell ref="NFE78:NFL78"/>
    <mergeCell ref="NFM78:NFT78"/>
    <mergeCell ref="NCS78:NCZ78"/>
    <mergeCell ref="NDA78:NDH78"/>
    <mergeCell ref="NDI78:NDP78"/>
    <mergeCell ref="NDQ78:NDX78"/>
    <mergeCell ref="NDY78:NEF78"/>
    <mergeCell ref="NBE78:NBL78"/>
    <mergeCell ref="NBM78:NBT78"/>
    <mergeCell ref="NBU78:NCB78"/>
    <mergeCell ref="NCC78:NCJ78"/>
    <mergeCell ref="NCK78:NCR78"/>
    <mergeCell ref="MZQ78:MZX78"/>
    <mergeCell ref="MZY78:NAF78"/>
    <mergeCell ref="NAG78:NAN78"/>
    <mergeCell ref="NAO78:NAV78"/>
    <mergeCell ref="NAW78:NBD78"/>
    <mergeCell ref="MYC78:MYJ78"/>
    <mergeCell ref="MYK78:MYR78"/>
    <mergeCell ref="MYS78:MYZ78"/>
    <mergeCell ref="MZA78:MZH78"/>
    <mergeCell ref="MZI78:MZP78"/>
    <mergeCell ref="MWO78:MWV78"/>
    <mergeCell ref="MWW78:MXD78"/>
    <mergeCell ref="MXE78:MXL78"/>
    <mergeCell ref="MXM78:MXT78"/>
    <mergeCell ref="MXU78:MYB78"/>
    <mergeCell ref="MVA78:MVH78"/>
    <mergeCell ref="MVI78:MVP78"/>
    <mergeCell ref="MVQ78:MVX78"/>
    <mergeCell ref="MVY78:MWF78"/>
    <mergeCell ref="MWG78:MWN78"/>
    <mergeCell ref="MTM78:MTT78"/>
    <mergeCell ref="MTU78:MUB78"/>
    <mergeCell ref="MUC78:MUJ78"/>
    <mergeCell ref="MUK78:MUR78"/>
    <mergeCell ref="MUS78:MUZ78"/>
    <mergeCell ref="MRY78:MSF78"/>
    <mergeCell ref="MSG78:MSN78"/>
    <mergeCell ref="MSO78:MSV78"/>
    <mergeCell ref="MSW78:MTD78"/>
    <mergeCell ref="MTE78:MTL78"/>
    <mergeCell ref="MQK78:MQR78"/>
    <mergeCell ref="MQS78:MQZ78"/>
    <mergeCell ref="MRA78:MRH78"/>
    <mergeCell ref="MRI78:MRP78"/>
    <mergeCell ref="MRQ78:MRX78"/>
    <mergeCell ref="MOW78:MPD78"/>
    <mergeCell ref="MPE78:MPL78"/>
    <mergeCell ref="MPM78:MPT78"/>
    <mergeCell ref="MPU78:MQB78"/>
    <mergeCell ref="MQC78:MQJ78"/>
    <mergeCell ref="MNI78:MNP78"/>
    <mergeCell ref="MNQ78:MNX78"/>
    <mergeCell ref="MNY78:MOF78"/>
    <mergeCell ref="MOG78:MON78"/>
    <mergeCell ref="MOO78:MOV78"/>
    <mergeCell ref="MLU78:MMB78"/>
    <mergeCell ref="MMC78:MMJ78"/>
    <mergeCell ref="MMK78:MMR78"/>
    <mergeCell ref="MMS78:MMZ78"/>
    <mergeCell ref="MNA78:MNH78"/>
    <mergeCell ref="MKG78:MKN78"/>
    <mergeCell ref="MKO78:MKV78"/>
    <mergeCell ref="MKW78:MLD78"/>
    <mergeCell ref="MLE78:MLL78"/>
    <mergeCell ref="MLM78:MLT78"/>
    <mergeCell ref="MIS78:MIZ78"/>
    <mergeCell ref="MJA78:MJH78"/>
    <mergeCell ref="MJI78:MJP78"/>
    <mergeCell ref="MJQ78:MJX78"/>
    <mergeCell ref="MJY78:MKF78"/>
    <mergeCell ref="MHE78:MHL78"/>
    <mergeCell ref="MHM78:MHT78"/>
    <mergeCell ref="MHU78:MIB78"/>
    <mergeCell ref="MIC78:MIJ78"/>
    <mergeCell ref="MIK78:MIR78"/>
    <mergeCell ref="MFQ78:MFX78"/>
    <mergeCell ref="MFY78:MGF78"/>
    <mergeCell ref="MGG78:MGN78"/>
    <mergeCell ref="MGO78:MGV78"/>
    <mergeCell ref="MGW78:MHD78"/>
    <mergeCell ref="MEC78:MEJ78"/>
    <mergeCell ref="MEK78:MER78"/>
    <mergeCell ref="MES78:MEZ78"/>
    <mergeCell ref="MFA78:MFH78"/>
    <mergeCell ref="MFI78:MFP78"/>
    <mergeCell ref="MCO78:MCV78"/>
    <mergeCell ref="MCW78:MDD78"/>
    <mergeCell ref="MDE78:MDL78"/>
    <mergeCell ref="MDM78:MDT78"/>
    <mergeCell ref="MDU78:MEB78"/>
    <mergeCell ref="MBA78:MBH78"/>
    <mergeCell ref="MBI78:MBP78"/>
    <mergeCell ref="MBQ78:MBX78"/>
    <mergeCell ref="MBY78:MCF78"/>
    <mergeCell ref="MCG78:MCN78"/>
    <mergeCell ref="LZM78:LZT78"/>
    <mergeCell ref="LZU78:MAB78"/>
    <mergeCell ref="MAC78:MAJ78"/>
    <mergeCell ref="MAK78:MAR78"/>
    <mergeCell ref="MAS78:MAZ78"/>
    <mergeCell ref="LXY78:LYF78"/>
    <mergeCell ref="LYG78:LYN78"/>
    <mergeCell ref="LYO78:LYV78"/>
    <mergeCell ref="LYW78:LZD78"/>
    <mergeCell ref="LZE78:LZL78"/>
    <mergeCell ref="LWK78:LWR78"/>
    <mergeCell ref="LWS78:LWZ78"/>
    <mergeCell ref="LXA78:LXH78"/>
    <mergeCell ref="LXI78:LXP78"/>
    <mergeCell ref="LXQ78:LXX78"/>
    <mergeCell ref="LUW78:LVD78"/>
    <mergeCell ref="LVE78:LVL78"/>
    <mergeCell ref="LVM78:LVT78"/>
    <mergeCell ref="LVU78:LWB78"/>
    <mergeCell ref="LWC78:LWJ78"/>
    <mergeCell ref="LTI78:LTP78"/>
    <mergeCell ref="LTQ78:LTX78"/>
    <mergeCell ref="LTY78:LUF78"/>
    <mergeCell ref="LUG78:LUN78"/>
    <mergeCell ref="LUO78:LUV78"/>
    <mergeCell ref="LRU78:LSB78"/>
    <mergeCell ref="LSC78:LSJ78"/>
    <mergeCell ref="LSK78:LSR78"/>
    <mergeCell ref="LSS78:LSZ78"/>
    <mergeCell ref="LTA78:LTH78"/>
    <mergeCell ref="LQG78:LQN78"/>
    <mergeCell ref="LQO78:LQV78"/>
    <mergeCell ref="LQW78:LRD78"/>
    <mergeCell ref="LRE78:LRL78"/>
    <mergeCell ref="LRM78:LRT78"/>
    <mergeCell ref="LOS78:LOZ78"/>
    <mergeCell ref="LPA78:LPH78"/>
    <mergeCell ref="LPI78:LPP78"/>
    <mergeCell ref="LPQ78:LPX78"/>
    <mergeCell ref="LPY78:LQF78"/>
    <mergeCell ref="LNE78:LNL78"/>
    <mergeCell ref="LNM78:LNT78"/>
    <mergeCell ref="LNU78:LOB78"/>
    <mergeCell ref="LOC78:LOJ78"/>
    <mergeCell ref="LOK78:LOR78"/>
    <mergeCell ref="LLQ78:LLX78"/>
    <mergeCell ref="LLY78:LMF78"/>
    <mergeCell ref="LMG78:LMN78"/>
    <mergeCell ref="LMO78:LMV78"/>
    <mergeCell ref="LMW78:LND78"/>
    <mergeCell ref="LKC78:LKJ78"/>
    <mergeCell ref="LKK78:LKR78"/>
    <mergeCell ref="LKS78:LKZ78"/>
    <mergeCell ref="LLA78:LLH78"/>
    <mergeCell ref="LLI78:LLP78"/>
    <mergeCell ref="LIO78:LIV78"/>
    <mergeCell ref="LIW78:LJD78"/>
    <mergeCell ref="LJE78:LJL78"/>
    <mergeCell ref="LJM78:LJT78"/>
    <mergeCell ref="LJU78:LKB78"/>
    <mergeCell ref="LHA78:LHH78"/>
    <mergeCell ref="LHI78:LHP78"/>
    <mergeCell ref="LHQ78:LHX78"/>
    <mergeCell ref="LHY78:LIF78"/>
    <mergeCell ref="LIG78:LIN78"/>
    <mergeCell ref="LFM78:LFT78"/>
    <mergeCell ref="LFU78:LGB78"/>
    <mergeCell ref="LGC78:LGJ78"/>
    <mergeCell ref="LGK78:LGR78"/>
    <mergeCell ref="LGS78:LGZ78"/>
    <mergeCell ref="LDY78:LEF78"/>
    <mergeCell ref="LEG78:LEN78"/>
    <mergeCell ref="LEO78:LEV78"/>
    <mergeCell ref="LEW78:LFD78"/>
    <mergeCell ref="LFE78:LFL78"/>
    <mergeCell ref="LCK78:LCR78"/>
    <mergeCell ref="LCS78:LCZ78"/>
    <mergeCell ref="LDA78:LDH78"/>
    <mergeCell ref="LDI78:LDP78"/>
    <mergeCell ref="LDQ78:LDX78"/>
    <mergeCell ref="LAW78:LBD78"/>
    <mergeCell ref="LBE78:LBL78"/>
    <mergeCell ref="LBM78:LBT78"/>
    <mergeCell ref="LBU78:LCB78"/>
    <mergeCell ref="LCC78:LCJ78"/>
    <mergeCell ref="KZI78:KZP78"/>
    <mergeCell ref="KZQ78:KZX78"/>
    <mergeCell ref="KZY78:LAF78"/>
    <mergeCell ref="LAG78:LAN78"/>
    <mergeCell ref="LAO78:LAV78"/>
    <mergeCell ref="KXU78:KYB78"/>
    <mergeCell ref="KYC78:KYJ78"/>
    <mergeCell ref="KYK78:KYR78"/>
    <mergeCell ref="KYS78:KYZ78"/>
    <mergeCell ref="KZA78:KZH78"/>
    <mergeCell ref="KWG78:KWN78"/>
    <mergeCell ref="KWO78:KWV78"/>
    <mergeCell ref="KWW78:KXD78"/>
    <mergeCell ref="KXE78:KXL78"/>
    <mergeCell ref="KXM78:KXT78"/>
    <mergeCell ref="KUS78:KUZ78"/>
    <mergeCell ref="KVA78:KVH78"/>
    <mergeCell ref="KVI78:KVP78"/>
    <mergeCell ref="KVQ78:KVX78"/>
    <mergeCell ref="KVY78:KWF78"/>
    <mergeCell ref="KTE78:KTL78"/>
    <mergeCell ref="KTM78:KTT78"/>
    <mergeCell ref="KTU78:KUB78"/>
    <mergeCell ref="KUC78:KUJ78"/>
    <mergeCell ref="KUK78:KUR78"/>
    <mergeCell ref="KRQ78:KRX78"/>
    <mergeCell ref="KRY78:KSF78"/>
    <mergeCell ref="KSG78:KSN78"/>
    <mergeCell ref="KSO78:KSV78"/>
    <mergeCell ref="KSW78:KTD78"/>
    <mergeCell ref="KQC78:KQJ78"/>
    <mergeCell ref="KQK78:KQR78"/>
    <mergeCell ref="KQS78:KQZ78"/>
    <mergeCell ref="KRA78:KRH78"/>
    <mergeCell ref="KRI78:KRP78"/>
    <mergeCell ref="KOO78:KOV78"/>
    <mergeCell ref="KOW78:KPD78"/>
    <mergeCell ref="KPE78:KPL78"/>
    <mergeCell ref="KPM78:KPT78"/>
    <mergeCell ref="KPU78:KQB78"/>
    <mergeCell ref="KNA78:KNH78"/>
    <mergeCell ref="KNI78:KNP78"/>
    <mergeCell ref="KNQ78:KNX78"/>
    <mergeCell ref="KNY78:KOF78"/>
    <mergeCell ref="KOG78:KON78"/>
    <mergeCell ref="KLM78:KLT78"/>
    <mergeCell ref="KLU78:KMB78"/>
    <mergeCell ref="KMC78:KMJ78"/>
    <mergeCell ref="KMK78:KMR78"/>
    <mergeCell ref="KMS78:KMZ78"/>
    <mergeCell ref="KJY78:KKF78"/>
    <mergeCell ref="KKG78:KKN78"/>
    <mergeCell ref="KKO78:KKV78"/>
    <mergeCell ref="KKW78:KLD78"/>
    <mergeCell ref="KLE78:KLL78"/>
    <mergeCell ref="KIK78:KIR78"/>
    <mergeCell ref="KIS78:KIZ78"/>
    <mergeCell ref="KJA78:KJH78"/>
    <mergeCell ref="KJI78:KJP78"/>
    <mergeCell ref="KJQ78:KJX78"/>
    <mergeCell ref="KGW78:KHD78"/>
    <mergeCell ref="KHE78:KHL78"/>
    <mergeCell ref="KHM78:KHT78"/>
    <mergeCell ref="KHU78:KIB78"/>
    <mergeCell ref="KIC78:KIJ78"/>
    <mergeCell ref="KFI78:KFP78"/>
    <mergeCell ref="KFQ78:KFX78"/>
    <mergeCell ref="KFY78:KGF78"/>
    <mergeCell ref="KGG78:KGN78"/>
    <mergeCell ref="KGO78:KGV78"/>
    <mergeCell ref="KDU78:KEB78"/>
    <mergeCell ref="KEC78:KEJ78"/>
    <mergeCell ref="KEK78:KER78"/>
    <mergeCell ref="KES78:KEZ78"/>
    <mergeCell ref="KFA78:KFH78"/>
    <mergeCell ref="KCG78:KCN78"/>
    <mergeCell ref="KCO78:KCV78"/>
    <mergeCell ref="KCW78:KDD78"/>
    <mergeCell ref="KDE78:KDL78"/>
    <mergeCell ref="KDM78:KDT78"/>
    <mergeCell ref="KAS78:KAZ78"/>
    <mergeCell ref="KBA78:KBH78"/>
    <mergeCell ref="KBI78:KBP78"/>
    <mergeCell ref="KBQ78:KBX78"/>
    <mergeCell ref="KBY78:KCF78"/>
    <mergeCell ref="JZE78:JZL78"/>
    <mergeCell ref="JZM78:JZT78"/>
    <mergeCell ref="JZU78:KAB78"/>
    <mergeCell ref="KAC78:KAJ78"/>
    <mergeCell ref="KAK78:KAR78"/>
    <mergeCell ref="JXQ78:JXX78"/>
    <mergeCell ref="JXY78:JYF78"/>
    <mergeCell ref="JYG78:JYN78"/>
    <mergeCell ref="JYO78:JYV78"/>
    <mergeCell ref="JYW78:JZD78"/>
    <mergeCell ref="JWC78:JWJ78"/>
    <mergeCell ref="JWK78:JWR78"/>
    <mergeCell ref="JWS78:JWZ78"/>
    <mergeCell ref="JXA78:JXH78"/>
    <mergeCell ref="JXI78:JXP78"/>
    <mergeCell ref="JUO78:JUV78"/>
    <mergeCell ref="JUW78:JVD78"/>
    <mergeCell ref="JVE78:JVL78"/>
    <mergeCell ref="JVM78:JVT78"/>
    <mergeCell ref="JVU78:JWB78"/>
    <mergeCell ref="JTA78:JTH78"/>
    <mergeCell ref="JTI78:JTP78"/>
    <mergeCell ref="JTQ78:JTX78"/>
    <mergeCell ref="JTY78:JUF78"/>
    <mergeCell ref="JUG78:JUN78"/>
    <mergeCell ref="JRM78:JRT78"/>
    <mergeCell ref="JRU78:JSB78"/>
    <mergeCell ref="JSC78:JSJ78"/>
    <mergeCell ref="JSK78:JSR78"/>
    <mergeCell ref="JSS78:JSZ78"/>
    <mergeCell ref="JPY78:JQF78"/>
    <mergeCell ref="JQG78:JQN78"/>
    <mergeCell ref="JQO78:JQV78"/>
    <mergeCell ref="JQW78:JRD78"/>
    <mergeCell ref="JRE78:JRL78"/>
    <mergeCell ref="JOK78:JOR78"/>
    <mergeCell ref="JOS78:JOZ78"/>
    <mergeCell ref="JPA78:JPH78"/>
    <mergeCell ref="JPI78:JPP78"/>
    <mergeCell ref="JPQ78:JPX78"/>
    <mergeCell ref="JMW78:JND78"/>
    <mergeCell ref="JNE78:JNL78"/>
    <mergeCell ref="JNM78:JNT78"/>
    <mergeCell ref="JNU78:JOB78"/>
    <mergeCell ref="JOC78:JOJ78"/>
    <mergeCell ref="JLI78:JLP78"/>
    <mergeCell ref="JLQ78:JLX78"/>
    <mergeCell ref="JLY78:JMF78"/>
    <mergeCell ref="JMG78:JMN78"/>
    <mergeCell ref="JMO78:JMV78"/>
    <mergeCell ref="JJU78:JKB78"/>
    <mergeCell ref="JKC78:JKJ78"/>
    <mergeCell ref="JKK78:JKR78"/>
    <mergeCell ref="JKS78:JKZ78"/>
    <mergeCell ref="JLA78:JLH78"/>
    <mergeCell ref="JIG78:JIN78"/>
    <mergeCell ref="JIO78:JIV78"/>
    <mergeCell ref="JIW78:JJD78"/>
    <mergeCell ref="JJE78:JJL78"/>
    <mergeCell ref="JJM78:JJT78"/>
    <mergeCell ref="JGS78:JGZ78"/>
    <mergeCell ref="JHA78:JHH78"/>
    <mergeCell ref="JHI78:JHP78"/>
    <mergeCell ref="JHQ78:JHX78"/>
    <mergeCell ref="JHY78:JIF78"/>
    <mergeCell ref="JFE78:JFL78"/>
    <mergeCell ref="JFM78:JFT78"/>
    <mergeCell ref="JFU78:JGB78"/>
    <mergeCell ref="JGC78:JGJ78"/>
    <mergeCell ref="JGK78:JGR78"/>
    <mergeCell ref="JDQ78:JDX78"/>
    <mergeCell ref="JDY78:JEF78"/>
    <mergeCell ref="JEG78:JEN78"/>
    <mergeCell ref="JEO78:JEV78"/>
    <mergeCell ref="JEW78:JFD78"/>
    <mergeCell ref="JCC78:JCJ78"/>
    <mergeCell ref="JCK78:JCR78"/>
    <mergeCell ref="JCS78:JCZ78"/>
    <mergeCell ref="JDA78:JDH78"/>
    <mergeCell ref="JDI78:JDP78"/>
    <mergeCell ref="JAO78:JAV78"/>
    <mergeCell ref="JAW78:JBD78"/>
    <mergeCell ref="JBE78:JBL78"/>
    <mergeCell ref="JBM78:JBT78"/>
    <mergeCell ref="JBU78:JCB78"/>
    <mergeCell ref="IZA78:IZH78"/>
    <mergeCell ref="IZI78:IZP78"/>
    <mergeCell ref="IZQ78:IZX78"/>
    <mergeCell ref="IZY78:JAF78"/>
    <mergeCell ref="JAG78:JAN78"/>
    <mergeCell ref="IXM78:IXT78"/>
    <mergeCell ref="IXU78:IYB78"/>
    <mergeCell ref="IYC78:IYJ78"/>
    <mergeCell ref="IYK78:IYR78"/>
    <mergeCell ref="IYS78:IYZ78"/>
    <mergeCell ref="IVY78:IWF78"/>
    <mergeCell ref="IWG78:IWN78"/>
    <mergeCell ref="IWO78:IWV78"/>
    <mergeCell ref="IWW78:IXD78"/>
    <mergeCell ref="IXE78:IXL78"/>
    <mergeCell ref="IUK78:IUR78"/>
    <mergeCell ref="IUS78:IUZ78"/>
    <mergeCell ref="IVA78:IVH78"/>
    <mergeCell ref="IVI78:IVP78"/>
    <mergeCell ref="IVQ78:IVX78"/>
    <mergeCell ref="ISW78:ITD78"/>
    <mergeCell ref="ITE78:ITL78"/>
    <mergeCell ref="ITM78:ITT78"/>
    <mergeCell ref="ITU78:IUB78"/>
    <mergeCell ref="IUC78:IUJ78"/>
    <mergeCell ref="IRI78:IRP78"/>
    <mergeCell ref="IRQ78:IRX78"/>
    <mergeCell ref="IRY78:ISF78"/>
    <mergeCell ref="ISG78:ISN78"/>
    <mergeCell ref="ISO78:ISV78"/>
    <mergeCell ref="IPU78:IQB78"/>
    <mergeCell ref="IQC78:IQJ78"/>
    <mergeCell ref="IQK78:IQR78"/>
    <mergeCell ref="IQS78:IQZ78"/>
    <mergeCell ref="IRA78:IRH78"/>
    <mergeCell ref="IOG78:ION78"/>
    <mergeCell ref="IOO78:IOV78"/>
    <mergeCell ref="IOW78:IPD78"/>
    <mergeCell ref="IPE78:IPL78"/>
    <mergeCell ref="IPM78:IPT78"/>
    <mergeCell ref="IMS78:IMZ78"/>
    <mergeCell ref="INA78:INH78"/>
    <mergeCell ref="INI78:INP78"/>
    <mergeCell ref="INQ78:INX78"/>
    <mergeCell ref="INY78:IOF78"/>
    <mergeCell ref="ILE78:ILL78"/>
    <mergeCell ref="ILM78:ILT78"/>
    <mergeCell ref="ILU78:IMB78"/>
    <mergeCell ref="IMC78:IMJ78"/>
    <mergeCell ref="IMK78:IMR78"/>
    <mergeCell ref="IJQ78:IJX78"/>
    <mergeCell ref="IJY78:IKF78"/>
    <mergeCell ref="IKG78:IKN78"/>
    <mergeCell ref="IKO78:IKV78"/>
    <mergeCell ref="IKW78:ILD78"/>
    <mergeCell ref="IIC78:IIJ78"/>
    <mergeCell ref="IIK78:IIR78"/>
    <mergeCell ref="IIS78:IIZ78"/>
    <mergeCell ref="IJA78:IJH78"/>
    <mergeCell ref="IJI78:IJP78"/>
    <mergeCell ref="IGO78:IGV78"/>
    <mergeCell ref="IGW78:IHD78"/>
    <mergeCell ref="IHE78:IHL78"/>
    <mergeCell ref="IHM78:IHT78"/>
    <mergeCell ref="IHU78:IIB78"/>
    <mergeCell ref="IFA78:IFH78"/>
    <mergeCell ref="IFI78:IFP78"/>
    <mergeCell ref="IFQ78:IFX78"/>
    <mergeCell ref="IFY78:IGF78"/>
    <mergeCell ref="IGG78:IGN78"/>
    <mergeCell ref="IDM78:IDT78"/>
    <mergeCell ref="IDU78:IEB78"/>
    <mergeCell ref="IEC78:IEJ78"/>
    <mergeCell ref="IEK78:IER78"/>
    <mergeCell ref="IES78:IEZ78"/>
    <mergeCell ref="IBY78:ICF78"/>
    <mergeCell ref="ICG78:ICN78"/>
    <mergeCell ref="ICO78:ICV78"/>
    <mergeCell ref="ICW78:IDD78"/>
    <mergeCell ref="IDE78:IDL78"/>
    <mergeCell ref="IAK78:IAR78"/>
    <mergeCell ref="IAS78:IAZ78"/>
    <mergeCell ref="IBA78:IBH78"/>
    <mergeCell ref="IBI78:IBP78"/>
    <mergeCell ref="IBQ78:IBX78"/>
    <mergeCell ref="HYW78:HZD78"/>
    <mergeCell ref="HZE78:HZL78"/>
    <mergeCell ref="HZM78:HZT78"/>
    <mergeCell ref="HZU78:IAB78"/>
    <mergeCell ref="IAC78:IAJ78"/>
    <mergeCell ref="HXI78:HXP78"/>
    <mergeCell ref="HXQ78:HXX78"/>
    <mergeCell ref="HXY78:HYF78"/>
    <mergeCell ref="HYG78:HYN78"/>
    <mergeCell ref="HYO78:HYV78"/>
    <mergeCell ref="HVU78:HWB78"/>
    <mergeCell ref="HWC78:HWJ78"/>
    <mergeCell ref="HWK78:HWR78"/>
    <mergeCell ref="HWS78:HWZ78"/>
    <mergeCell ref="HXA78:HXH78"/>
    <mergeCell ref="HUG78:HUN78"/>
    <mergeCell ref="HUO78:HUV78"/>
    <mergeCell ref="HUW78:HVD78"/>
    <mergeCell ref="HVE78:HVL78"/>
    <mergeCell ref="HVM78:HVT78"/>
    <mergeCell ref="HSS78:HSZ78"/>
    <mergeCell ref="HTA78:HTH78"/>
    <mergeCell ref="HTI78:HTP78"/>
    <mergeCell ref="HTQ78:HTX78"/>
    <mergeCell ref="HTY78:HUF78"/>
    <mergeCell ref="HRE78:HRL78"/>
    <mergeCell ref="HRM78:HRT78"/>
    <mergeCell ref="HRU78:HSB78"/>
    <mergeCell ref="HSC78:HSJ78"/>
    <mergeCell ref="HSK78:HSR78"/>
    <mergeCell ref="HPQ78:HPX78"/>
    <mergeCell ref="HPY78:HQF78"/>
    <mergeCell ref="HQG78:HQN78"/>
    <mergeCell ref="HQO78:HQV78"/>
    <mergeCell ref="HQW78:HRD78"/>
    <mergeCell ref="HOC78:HOJ78"/>
    <mergeCell ref="HOK78:HOR78"/>
    <mergeCell ref="HOS78:HOZ78"/>
    <mergeCell ref="HPA78:HPH78"/>
    <mergeCell ref="HPI78:HPP78"/>
    <mergeCell ref="HMO78:HMV78"/>
    <mergeCell ref="HMW78:HND78"/>
    <mergeCell ref="HNE78:HNL78"/>
    <mergeCell ref="HNM78:HNT78"/>
    <mergeCell ref="HNU78:HOB78"/>
    <mergeCell ref="HLA78:HLH78"/>
    <mergeCell ref="HLI78:HLP78"/>
    <mergeCell ref="HLQ78:HLX78"/>
    <mergeCell ref="HLY78:HMF78"/>
    <mergeCell ref="HMG78:HMN78"/>
    <mergeCell ref="HJM78:HJT78"/>
    <mergeCell ref="HJU78:HKB78"/>
    <mergeCell ref="HKC78:HKJ78"/>
    <mergeCell ref="HKK78:HKR78"/>
    <mergeCell ref="HKS78:HKZ78"/>
    <mergeCell ref="HHY78:HIF78"/>
    <mergeCell ref="HIG78:HIN78"/>
    <mergeCell ref="HIO78:HIV78"/>
    <mergeCell ref="HIW78:HJD78"/>
    <mergeCell ref="HJE78:HJL78"/>
    <mergeCell ref="HGK78:HGR78"/>
    <mergeCell ref="HGS78:HGZ78"/>
    <mergeCell ref="HHA78:HHH78"/>
    <mergeCell ref="HHI78:HHP78"/>
    <mergeCell ref="HHQ78:HHX78"/>
    <mergeCell ref="HEW78:HFD78"/>
    <mergeCell ref="HFE78:HFL78"/>
    <mergeCell ref="HFM78:HFT78"/>
    <mergeCell ref="HFU78:HGB78"/>
    <mergeCell ref="HGC78:HGJ78"/>
    <mergeCell ref="HDI78:HDP78"/>
    <mergeCell ref="HDQ78:HDX78"/>
    <mergeCell ref="HDY78:HEF78"/>
    <mergeCell ref="HEG78:HEN78"/>
    <mergeCell ref="HEO78:HEV78"/>
    <mergeCell ref="HBU78:HCB78"/>
    <mergeCell ref="HCC78:HCJ78"/>
    <mergeCell ref="HCK78:HCR78"/>
    <mergeCell ref="HCS78:HCZ78"/>
    <mergeCell ref="HDA78:HDH78"/>
    <mergeCell ref="HAG78:HAN78"/>
    <mergeCell ref="HAO78:HAV78"/>
    <mergeCell ref="HAW78:HBD78"/>
    <mergeCell ref="HBE78:HBL78"/>
    <mergeCell ref="HBM78:HBT78"/>
    <mergeCell ref="GYS78:GYZ78"/>
    <mergeCell ref="GZA78:GZH78"/>
    <mergeCell ref="GZI78:GZP78"/>
    <mergeCell ref="GZQ78:GZX78"/>
    <mergeCell ref="GZY78:HAF78"/>
    <mergeCell ref="GXE78:GXL78"/>
    <mergeCell ref="GXM78:GXT78"/>
    <mergeCell ref="GXU78:GYB78"/>
    <mergeCell ref="GYC78:GYJ78"/>
    <mergeCell ref="GYK78:GYR78"/>
    <mergeCell ref="GVQ78:GVX78"/>
    <mergeCell ref="GVY78:GWF78"/>
    <mergeCell ref="GWG78:GWN78"/>
    <mergeCell ref="GWO78:GWV78"/>
    <mergeCell ref="GWW78:GXD78"/>
    <mergeCell ref="GUC78:GUJ78"/>
    <mergeCell ref="GUK78:GUR78"/>
    <mergeCell ref="GUS78:GUZ78"/>
    <mergeCell ref="GVA78:GVH78"/>
    <mergeCell ref="GVI78:GVP78"/>
    <mergeCell ref="GSO78:GSV78"/>
    <mergeCell ref="GSW78:GTD78"/>
    <mergeCell ref="GTE78:GTL78"/>
    <mergeCell ref="GTM78:GTT78"/>
    <mergeCell ref="GTU78:GUB78"/>
    <mergeCell ref="GRA78:GRH78"/>
    <mergeCell ref="GRI78:GRP78"/>
    <mergeCell ref="GRQ78:GRX78"/>
    <mergeCell ref="GRY78:GSF78"/>
    <mergeCell ref="GSG78:GSN78"/>
    <mergeCell ref="GPM78:GPT78"/>
    <mergeCell ref="GPU78:GQB78"/>
    <mergeCell ref="GQC78:GQJ78"/>
    <mergeCell ref="GQK78:GQR78"/>
    <mergeCell ref="GQS78:GQZ78"/>
    <mergeCell ref="GNY78:GOF78"/>
    <mergeCell ref="GOG78:GON78"/>
    <mergeCell ref="GOO78:GOV78"/>
    <mergeCell ref="GOW78:GPD78"/>
    <mergeCell ref="GPE78:GPL78"/>
    <mergeCell ref="GMK78:GMR78"/>
    <mergeCell ref="GMS78:GMZ78"/>
    <mergeCell ref="GNA78:GNH78"/>
    <mergeCell ref="GNI78:GNP78"/>
    <mergeCell ref="GNQ78:GNX78"/>
    <mergeCell ref="GKW78:GLD78"/>
    <mergeCell ref="GLE78:GLL78"/>
    <mergeCell ref="GLM78:GLT78"/>
    <mergeCell ref="GLU78:GMB78"/>
    <mergeCell ref="GMC78:GMJ78"/>
    <mergeCell ref="GJI78:GJP78"/>
    <mergeCell ref="GJQ78:GJX78"/>
    <mergeCell ref="GJY78:GKF78"/>
    <mergeCell ref="GKG78:GKN78"/>
    <mergeCell ref="GKO78:GKV78"/>
    <mergeCell ref="GHU78:GIB78"/>
    <mergeCell ref="GIC78:GIJ78"/>
    <mergeCell ref="GIK78:GIR78"/>
    <mergeCell ref="GIS78:GIZ78"/>
    <mergeCell ref="GJA78:GJH78"/>
    <mergeCell ref="GGG78:GGN78"/>
    <mergeCell ref="GGO78:GGV78"/>
    <mergeCell ref="GGW78:GHD78"/>
    <mergeCell ref="GHE78:GHL78"/>
    <mergeCell ref="GHM78:GHT78"/>
    <mergeCell ref="GES78:GEZ78"/>
    <mergeCell ref="GFA78:GFH78"/>
    <mergeCell ref="GFI78:GFP78"/>
    <mergeCell ref="GFQ78:GFX78"/>
    <mergeCell ref="GFY78:GGF78"/>
    <mergeCell ref="GDE78:GDL78"/>
    <mergeCell ref="GDM78:GDT78"/>
    <mergeCell ref="GDU78:GEB78"/>
    <mergeCell ref="GEC78:GEJ78"/>
    <mergeCell ref="GEK78:GER78"/>
    <mergeCell ref="GBQ78:GBX78"/>
    <mergeCell ref="GBY78:GCF78"/>
    <mergeCell ref="GCG78:GCN78"/>
    <mergeCell ref="GCO78:GCV78"/>
    <mergeCell ref="GCW78:GDD78"/>
    <mergeCell ref="GAC78:GAJ78"/>
    <mergeCell ref="GAK78:GAR78"/>
    <mergeCell ref="GAS78:GAZ78"/>
    <mergeCell ref="GBA78:GBH78"/>
    <mergeCell ref="GBI78:GBP78"/>
    <mergeCell ref="FYO78:FYV78"/>
    <mergeCell ref="FYW78:FZD78"/>
    <mergeCell ref="FZE78:FZL78"/>
    <mergeCell ref="FZM78:FZT78"/>
    <mergeCell ref="FZU78:GAB78"/>
    <mergeCell ref="FXA78:FXH78"/>
    <mergeCell ref="FXI78:FXP78"/>
    <mergeCell ref="FXQ78:FXX78"/>
    <mergeCell ref="FXY78:FYF78"/>
    <mergeCell ref="FYG78:FYN78"/>
    <mergeCell ref="FVM78:FVT78"/>
    <mergeCell ref="FVU78:FWB78"/>
    <mergeCell ref="FWC78:FWJ78"/>
    <mergeCell ref="FWK78:FWR78"/>
    <mergeCell ref="FWS78:FWZ78"/>
    <mergeCell ref="FTY78:FUF78"/>
    <mergeCell ref="FUG78:FUN78"/>
    <mergeCell ref="FUO78:FUV78"/>
    <mergeCell ref="FUW78:FVD78"/>
    <mergeCell ref="FVE78:FVL78"/>
    <mergeCell ref="FSK78:FSR78"/>
    <mergeCell ref="FSS78:FSZ78"/>
    <mergeCell ref="FTA78:FTH78"/>
    <mergeCell ref="FTI78:FTP78"/>
    <mergeCell ref="FTQ78:FTX78"/>
    <mergeCell ref="FQW78:FRD78"/>
    <mergeCell ref="FRE78:FRL78"/>
    <mergeCell ref="FRM78:FRT78"/>
    <mergeCell ref="FRU78:FSB78"/>
    <mergeCell ref="FSC78:FSJ78"/>
    <mergeCell ref="FPI78:FPP78"/>
    <mergeCell ref="FPQ78:FPX78"/>
    <mergeCell ref="FPY78:FQF78"/>
    <mergeCell ref="FQG78:FQN78"/>
    <mergeCell ref="FQO78:FQV78"/>
    <mergeCell ref="FNU78:FOB78"/>
    <mergeCell ref="FOC78:FOJ78"/>
    <mergeCell ref="FOK78:FOR78"/>
    <mergeCell ref="FOS78:FOZ78"/>
    <mergeCell ref="FPA78:FPH78"/>
    <mergeCell ref="FMG78:FMN78"/>
    <mergeCell ref="FMO78:FMV78"/>
    <mergeCell ref="FMW78:FND78"/>
    <mergeCell ref="FNE78:FNL78"/>
    <mergeCell ref="FNM78:FNT78"/>
    <mergeCell ref="FKS78:FKZ78"/>
    <mergeCell ref="FLA78:FLH78"/>
    <mergeCell ref="FLI78:FLP78"/>
    <mergeCell ref="FLQ78:FLX78"/>
    <mergeCell ref="FLY78:FMF78"/>
    <mergeCell ref="FJE78:FJL78"/>
    <mergeCell ref="FJM78:FJT78"/>
    <mergeCell ref="FJU78:FKB78"/>
    <mergeCell ref="FKC78:FKJ78"/>
    <mergeCell ref="FKK78:FKR78"/>
    <mergeCell ref="FHQ78:FHX78"/>
    <mergeCell ref="FHY78:FIF78"/>
    <mergeCell ref="FIG78:FIN78"/>
    <mergeCell ref="FIO78:FIV78"/>
    <mergeCell ref="FIW78:FJD78"/>
    <mergeCell ref="FGC78:FGJ78"/>
    <mergeCell ref="FGK78:FGR78"/>
    <mergeCell ref="FGS78:FGZ78"/>
    <mergeCell ref="FHA78:FHH78"/>
    <mergeCell ref="FHI78:FHP78"/>
    <mergeCell ref="FEO78:FEV78"/>
    <mergeCell ref="FEW78:FFD78"/>
    <mergeCell ref="FFE78:FFL78"/>
    <mergeCell ref="FFM78:FFT78"/>
    <mergeCell ref="FFU78:FGB78"/>
    <mergeCell ref="FDA78:FDH78"/>
    <mergeCell ref="FDI78:FDP78"/>
    <mergeCell ref="FDQ78:FDX78"/>
    <mergeCell ref="FDY78:FEF78"/>
    <mergeCell ref="FEG78:FEN78"/>
    <mergeCell ref="FBM78:FBT78"/>
    <mergeCell ref="FBU78:FCB78"/>
    <mergeCell ref="FCC78:FCJ78"/>
    <mergeCell ref="FCK78:FCR78"/>
    <mergeCell ref="FCS78:FCZ78"/>
    <mergeCell ref="EZY78:FAF78"/>
    <mergeCell ref="FAG78:FAN78"/>
    <mergeCell ref="FAO78:FAV78"/>
    <mergeCell ref="FAW78:FBD78"/>
    <mergeCell ref="FBE78:FBL78"/>
    <mergeCell ref="EYK78:EYR78"/>
    <mergeCell ref="EYS78:EYZ78"/>
    <mergeCell ref="EZA78:EZH78"/>
    <mergeCell ref="EZI78:EZP78"/>
    <mergeCell ref="EZQ78:EZX78"/>
    <mergeCell ref="EWW78:EXD78"/>
    <mergeCell ref="EXE78:EXL78"/>
    <mergeCell ref="EXM78:EXT78"/>
    <mergeCell ref="EXU78:EYB78"/>
    <mergeCell ref="EYC78:EYJ78"/>
    <mergeCell ref="EVI78:EVP78"/>
    <mergeCell ref="EVQ78:EVX78"/>
    <mergeCell ref="EVY78:EWF78"/>
    <mergeCell ref="EWG78:EWN78"/>
    <mergeCell ref="EWO78:EWV78"/>
    <mergeCell ref="ETU78:EUB78"/>
    <mergeCell ref="EUC78:EUJ78"/>
    <mergeCell ref="EUK78:EUR78"/>
    <mergeCell ref="EUS78:EUZ78"/>
    <mergeCell ref="EVA78:EVH78"/>
    <mergeCell ref="ESG78:ESN78"/>
    <mergeCell ref="ESO78:ESV78"/>
    <mergeCell ref="ESW78:ETD78"/>
    <mergeCell ref="ETE78:ETL78"/>
    <mergeCell ref="ETM78:ETT78"/>
    <mergeCell ref="EQS78:EQZ78"/>
    <mergeCell ref="ERA78:ERH78"/>
    <mergeCell ref="ERI78:ERP78"/>
    <mergeCell ref="ERQ78:ERX78"/>
    <mergeCell ref="ERY78:ESF78"/>
    <mergeCell ref="EPE78:EPL78"/>
    <mergeCell ref="EPM78:EPT78"/>
    <mergeCell ref="EPU78:EQB78"/>
    <mergeCell ref="EQC78:EQJ78"/>
    <mergeCell ref="EQK78:EQR78"/>
    <mergeCell ref="ENQ78:ENX78"/>
    <mergeCell ref="ENY78:EOF78"/>
    <mergeCell ref="EOG78:EON78"/>
    <mergeCell ref="EOO78:EOV78"/>
    <mergeCell ref="EOW78:EPD78"/>
    <mergeCell ref="EMC78:EMJ78"/>
    <mergeCell ref="EMK78:EMR78"/>
    <mergeCell ref="EMS78:EMZ78"/>
    <mergeCell ref="ENA78:ENH78"/>
    <mergeCell ref="ENI78:ENP78"/>
    <mergeCell ref="EKO78:EKV78"/>
    <mergeCell ref="EKW78:ELD78"/>
    <mergeCell ref="ELE78:ELL78"/>
    <mergeCell ref="ELM78:ELT78"/>
    <mergeCell ref="ELU78:EMB78"/>
    <mergeCell ref="EJA78:EJH78"/>
    <mergeCell ref="EJI78:EJP78"/>
    <mergeCell ref="EJQ78:EJX78"/>
    <mergeCell ref="EJY78:EKF78"/>
    <mergeCell ref="EKG78:EKN78"/>
    <mergeCell ref="EHM78:EHT78"/>
    <mergeCell ref="EHU78:EIB78"/>
    <mergeCell ref="EIC78:EIJ78"/>
    <mergeCell ref="EIK78:EIR78"/>
    <mergeCell ref="EIS78:EIZ78"/>
    <mergeCell ref="EFY78:EGF78"/>
    <mergeCell ref="EGG78:EGN78"/>
    <mergeCell ref="EGO78:EGV78"/>
    <mergeCell ref="EGW78:EHD78"/>
    <mergeCell ref="EHE78:EHL78"/>
    <mergeCell ref="EEK78:EER78"/>
    <mergeCell ref="EES78:EEZ78"/>
    <mergeCell ref="EFA78:EFH78"/>
    <mergeCell ref="EFI78:EFP78"/>
    <mergeCell ref="EFQ78:EFX78"/>
    <mergeCell ref="ECW78:EDD78"/>
    <mergeCell ref="EDE78:EDL78"/>
    <mergeCell ref="EDM78:EDT78"/>
    <mergeCell ref="EDU78:EEB78"/>
    <mergeCell ref="EEC78:EEJ78"/>
    <mergeCell ref="EBI78:EBP78"/>
    <mergeCell ref="EBQ78:EBX78"/>
    <mergeCell ref="EBY78:ECF78"/>
    <mergeCell ref="ECG78:ECN78"/>
    <mergeCell ref="ECO78:ECV78"/>
    <mergeCell ref="DZU78:EAB78"/>
    <mergeCell ref="EAC78:EAJ78"/>
    <mergeCell ref="EAK78:EAR78"/>
    <mergeCell ref="EAS78:EAZ78"/>
    <mergeCell ref="EBA78:EBH78"/>
    <mergeCell ref="DYG78:DYN78"/>
    <mergeCell ref="DYO78:DYV78"/>
    <mergeCell ref="DYW78:DZD78"/>
    <mergeCell ref="DZE78:DZL78"/>
    <mergeCell ref="DZM78:DZT78"/>
    <mergeCell ref="DWS78:DWZ78"/>
    <mergeCell ref="DXA78:DXH78"/>
    <mergeCell ref="DXI78:DXP78"/>
    <mergeCell ref="DXQ78:DXX78"/>
    <mergeCell ref="DXY78:DYF78"/>
    <mergeCell ref="DVE78:DVL78"/>
    <mergeCell ref="DVM78:DVT78"/>
    <mergeCell ref="DVU78:DWB78"/>
    <mergeCell ref="DWC78:DWJ78"/>
    <mergeCell ref="DWK78:DWR78"/>
    <mergeCell ref="DTQ78:DTX78"/>
    <mergeCell ref="DTY78:DUF78"/>
    <mergeCell ref="DUG78:DUN78"/>
    <mergeCell ref="DUO78:DUV78"/>
    <mergeCell ref="DUW78:DVD78"/>
    <mergeCell ref="DSC78:DSJ78"/>
    <mergeCell ref="DSK78:DSR78"/>
    <mergeCell ref="DSS78:DSZ78"/>
    <mergeCell ref="DTA78:DTH78"/>
    <mergeCell ref="DTI78:DTP78"/>
    <mergeCell ref="DQO78:DQV78"/>
    <mergeCell ref="DQW78:DRD78"/>
    <mergeCell ref="DRE78:DRL78"/>
    <mergeCell ref="DRM78:DRT78"/>
    <mergeCell ref="DRU78:DSB78"/>
    <mergeCell ref="DPA78:DPH78"/>
    <mergeCell ref="DPI78:DPP78"/>
    <mergeCell ref="DPQ78:DPX78"/>
    <mergeCell ref="DPY78:DQF78"/>
    <mergeCell ref="DQG78:DQN78"/>
    <mergeCell ref="DNM78:DNT78"/>
    <mergeCell ref="DNU78:DOB78"/>
    <mergeCell ref="DOC78:DOJ78"/>
    <mergeCell ref="DOK78:DOR78"/>
    <mergeCell ref="DOS78:DOZ78"/>
    <mergeCell ref="DLY78:DMF78"/>
    <mergeCell ref="DMG78:DMN78"/>
    <mergeCell ref="DMO78:DMV78"/>
    <mergeCell ref="DMW78:DND78"/>
    <mergeCell ref="DNE78:DNL78"/>
    <mergeCell ref="DKK78:DKR78"/>
    <mergeCell ref="DKS78:DKZ78"/>
    <mergeCell ref="DLA78:DLH78"/>
    <mergeCell ref="DLI78:DLP78"/>
    <mergeCell ref="DLQ78:DLX78"/>
    <mergeCell ref="DIW78:DJD78"/>
    <mergeCell ref="DJE78:DJL78"/>
    <mergeCell ref="DJM78:DJT78"/>
    <mergeCell ref="DJU78:DKB78"/>
    <mergeCell ref="DKC78:DKJ78"/>
    <mergeCell ref="DHI78:DHP78"/>
    <mergeCell ref="DHQ78:DHX78"/>
    <mergeCell ref="DHY78:DIF78"/>
    <mergeCell ref="DIG78:DIN78"/>
    <mergeCell ref="DIO78:DIV78"/>
    <mergeCell ref="DFU78:DGB78"/>
    <mergeCell ref="DGC78:DGJ78"/>
    <mergeCell ref="DGK78:DGR78"/>
    <mergeCell ref="DGS78:DGZ78"/>
    <mergeCell ref="DHA78:DHH78"/>
    <mergeCell ref="DEG78:DEN78"/>
    <mergeCell ref="DEO78:DEV78"/>
    <mergeCell ref="DEW78:DFD78"/>
    <mergeCell ref="DFE78:DFL78"/>
    <mergeCell ref="DFM78:DFT78"/>
    <mergeCell ref="DCS78:DCZ78"/>
    <mergeCell ref="DDA78:DDH78"/>
    <mergeCell ref="DDI78:DDP78"/>
    <mergeCell ref="DDQ78:DDX78"/>
    <mergeCell ref="DDY78:DEF78"/>
    <mergeCell ref="DBE78:DBL78"/>
    <mergeCell ref="DBM78:DBT78"/>
    <mergeCell ref="DBU78:DCB78"/>
    <mergeCell ref="DCC78:DCJ78"/>
    <mergeCell ref="DCK78:DCR78"/>
    <mergeCell ref="CZQ78:CZX78"/>
    <mergeCell ref="CZY78:DAF78"/>
    <mergeCell ref="DAG78:DAN78"/>
    <mergeCell ref="DAO78:DAV78"/>
    <mergeCell ref="DAW78:DBD78"/>
    <mergeCell ref="CYC78:CYJ78"/>
    <mergeCell ref="CYK78:CYR78"/>
    <mergeCell ref="CYS78:CYZ78"/>
    <mergeCell ref="CZA78:CZH78"/>
    <mergeCell ref="CZI78:CZP78"/>
    <mergeCell ref="CWO78:CWV78"/>
    <mergeCell ref="CWW78:CXD78"/>
    <mergeCell ref="CXE78:CXL78"/>
    <mergeCell ref="CXM78:CXT78"/>
    <mergeCell ref="CXU78:CYB78"/>
    <mergeCell ref="CVA78:CVH78"/>
    <mergeCell ref="CVI78:CVP78"/>
    <mergeCell ref="CVQ78:CVX78"/>
    <mergeCell ref="CVY78:CWF78"/>
    <mergeCell ref="CWG78:CWN78"/>
    <mergeCell ref="CTM78:CTT78"/>
    <mergeCell ref="CTU78:CUB78"/>
    <mergeCell ref="CUC78:CUJ78"/>
    <mergeCell ref="CUK78:CUR78"/>
    <mergeCell ref="CUS78:CUZ78"/>
    <mergeCell ref="CRY78:CSF78"/>
    <mergeCell ref="CSG78:CSN78"/>
    <mergeCell ref="CSO78:CSV78"/>
    <mergeCell ref="CSW78:CTD78"/>
    <mergeCell ref="CTE78:CTL78"/>
    <mergeCell ref="CQK78:CQR78"/>
    <mergeCell ref="CQS78:CQZ78"/>
    <mergeCell ref="CRA78:CRH78"/>
    <mergeCell ref="CRI78:CRP78"/>
    <mergeCell ref="CRQ78:CRX78"/>
    <mergeCell ref="COW78:CPD78"/>
    <mergeCell ref="CPE78:CPL78"/>
    <mergeCell ref="CPM78:CPT78"/>
    <mergeCell ref="CPU78:CQB78"/>
    <mergeCell ref="CQC78:CQJ78"/>
    <mergeCell ref="CNI78:CNP78"/>
    <mergeCell ref="CNQ78:CNX78"/>
    <mergeCell ref="CNY78:COF78"/>
    <mergeCell ref="COG78:CON78"/>
    <mergeCell ref="COO78:COV78"/>
    <mergeCell ref="CLU78:CMB78"/>
    <mergeCell ref="CMC78:CMJ78"/>
    <mergeCell ref="CMK78:CMR78"/>
    <mergeCell ref="CMS78:CMZ78"/>
    <mergeCell ref="CNA78:CNH78"/>
    <mergeCell ref="CKG78:CKN78"/>
    <mergeCell ref="CKO78:CKV78"/>
    <mergeCell ref="CKW78:CLD78"/>
    <mergeCell ref="CLE78:CLL78"/>
    <mergeCell ref="CLM78:CLT78"/>
    <mergeCell ref="CIS78:CIZ78"/>
    <mergeCell ref="CJA78:CJH78"/>
    <mergeCell ref="CJI78:CJP78"/>
    <mergeCell ref="CJQ78:CJX78"/>
    <mergeCell ref="CJY78:CKF78"/>
    <mergeCell ref="CHE78:CHL78"/>
    <mergeCell ref="CHM78:CHT78"/>
    <mergeCell ref="CHU78:CIB78"/>
    <mergeCell ref="CIC78:CIJ78"/>
    <mergeCell ref="CIK78:CIR78"/>
    <mergeCell ref="CFQ78:CFX78"/>
    <mergeCell ref="CFY78:CGF78"/>
    <mergeCell ref="CGG78:CGN78"/>
    <mergeCell ref="CGO78:CGV78"/>
    <mergeCell ref="CGW78:CHD78"/>
    <mergeCell ref="CEC78:CEJ78"/>
    <mergeCell ref="CEK78:CER78"/>
    <mergeCell ref="CES78:CEZ78"/>
    <mergeCell ref="CFA78:CFH78"/>
    <mergeCell ref="CFI78:CFP78"/>
    <mergeCell ref="CCO78:CCV78"/>
    <mergeCell ref="CCW78:CDD78"/>
    <mergeCell ref="CDE78:CDL78"/>
    <mergeCell ref="CDM78:CDT78"/>
    <mergeCell ref="CDU78:CEB78"/>
    <mergeCell ref="CBA78:CBH78"/>
    <mergeCell ref="CBI78:CBP78"/>
    <mergeCell ref="CBQ78:CBX78"/>
    <mergeCell ref="CBY78:CCF78"/>
    <mergeCell ref="CCG78:CCN78"/>
    <mergeCell ref="BZM78:BZT78"/>
    <mergeCell ref="BZU78:CAB78"/>
    <mergeCell ref="CAC78:CAJ78"/>
    <mergeCell ref="CAK78:CAR78"/>
    <mergeCell ref="CAS78:CAZ78"/>
    <mergeCell ref="BXY78:BYF78"/>
    <mergeCell ref="BYG78:BYN78"/>
    <mergeCell ref="BYO78:BYV78"/>
    <mergeCell ref="BYW78:BZD78"/>
    <mergeCell ref="BZE78:BZL78"/>
    <mergeCell ref="BWK78:BWR78"/>
    <mergeCell ref="BWS78:BWZ78"/>
    <mergeCell ref="BXA78:BXH78"/>
    <mergeCell ref="BXI78:BXP78"/>
    <mergeCell ref="BXQ78:BXX78"/>
    <mergeCell ref="BUW78:BVD78"/>
    <mergeCell ref="BVE78:BVL78"/>
    <mergeCell ref="BVM78:BVT78"/>
    <mergeCell ref="BVU78:BWB78"/>
    <mergeCell ref="BWC78:BWJ78"/>
    <mergeCell ref="BTI78:BTP78"/>
    <mergeCell ref="BTQ78:BTX78"/>
    <mergeCell ref="BTY78:BUF78"/>
    <mergeCell ref="BUG78:BUN78"/>
    <mergeCell ref="BUO78:BUV78"/>
    <mergeCell ref="BRU78:BSB78"/>
    <mergeCell ref="BSC78:BSJ78"/>
    <mergeCell ref="BSK78:BSR78"/>
    <mergeCell ref="BSS78:BSZ78"/>
    <mergeCell ref="BTA78:BTH78"/>
    <mergeCell ref="BQG78:BQN78"/>
    <mergeCell ref="BQO78:BQV78"/>
    <mergeCell ref="BQW78:BRD78"/>
    <mergeCell ref="BRE78:BRL78"/>
    <mergeCell ref="BRM78:BRT78"/>
    <mergeCell ref="BOS78:BOZ78"/>
    <mergeCell ref="BPA78:BPH78"/>
    <mergeCell ref="BPI78:BPP78"/>
    <mergeCell ref="BPQ78:BPX78"/>
    <mergeCell ref="BPY78:BQF78"/>
    <mergeCell ref="BNE78:BNL78"/>
    <mergeCell ref="BNM78:BNT78"/>
    <mergeCell ref="BNU78:BOB78"/>
    <mergeCell ref="BOC78:BOJ78"/>
    <mergeCell ref="BOK78:BOR78"/>
    <mergeCell ref="BLQ78:BLX78"/>
    <mergeCell ref="BLY78:BMF78"/>
    <mergeCell ref="BMG78:BMN78"/>
    <mergeCell ref="BMO78:BMV78"/>
    <mergeCell ref="BMW78:BND78"/>
    <mergeCell ref="BKC78:BKJ78"/>
    <mergeCell ref="BKK78:BKR78"/>
    <mergeCell ref="BKS78:BKZ78"/>
    <mergeCell ref="BLA78:BLH78"/>
    <mergeCell ref="BLI78:BLP78"/>
    <mergeCell ref="BIO78:BIV78"/>
    <mergeCell ref="BIW78:BJD78"/>
    <mergeCell ref="BJE78:BJL78"/>
    <mergeCell ref="BJM78:BJT78"/>
    <mergeCell ref="BJU78:BKB78"/>
    <mergeCell ref="BHA78:BHH78"/>
    <mergeCell ref="BHI78:BHP78"/>
    <mergeCell ref="BHQ78:BHX78"/>
    <mergeCell ref="BHY78:BIF78"/>
    <mergeCell ref="BIG78:BIN78"/>
    <mergeCell ref="BFM78:BFT78"/>
    <mergeCell ref="BFU78:BGB78"/>
    <mergeCell ref="BGC78:BGJ78"/>
    <mergeCell ref="BGK78:BGR78"/>
    <mergeCell ref="BGS78:BGZ78"/>
    <mergeCell ref="BDY78:BEF78"/>
    <mergeCell ref="BEG78:BEN78"/>
    <mergeCell ref="BEO78:BEV78"/>
    <mergeCell ref="BEW78:BFD78"/>
    <mergeCell ref="BFE78:BFL78"/>
    <mergeCell ref="BCK78:BCR78"/>
    <mergeCell ref="BCS78:BCZ78"/>
    <mergeCell ref="BDA78:BDH78"/>
    <mergeCell ref="BDI78:BDP78"/>
    <mergeCell ref="BDQ78:BDX78"/>
    <mergeCell ref="BAW78:BBD78"/>
    <mergeCell ref="BBE78:BBL78"/>
    <mergeCell ref="BBM78:BBT78"/>
    <mergeCell ref="BBU78:BCB78"/>
    <mergeCell ref="BCC78:BCJ78"/>
    <mergeCell ref="AZI78:AZP78"/>
    <mergeCell ref="AZQ78:AZX78"/>
    <mergeCell ref="AZY78:BAF78"/>
    <mergeCell ref="BAG78:BAN78"/>
    <mergeCell ref="BAO78:BAV78"/>
    <mergeCell ref="AXU78:AYB78"/>
    <mergeCell ref="AYC78:AYJ78"/>
    <mergeCell ref="AYK78:AYR78"/>
    <mergeCell ref="AYS78:AYZ78"/>
    <mergeCell ref="AZA78:AZH78"/>
    <mergeCell ref="AWG78:AWN78"/>
    <mergeCell ref="AWO78:AWV78"/>
    <mergeCell ref="AWW78:AXD78"/>
    <mergeCell ref="AXE78:AXL78"/>
    <mergeCell ref="AXM78:AXT78"/>
    <mergeCell ref="AUS78:AUZ78"/>
    <mergeCell ref="AVA78:AVH78"/>
    <mergeCell ref="AVI78:AVP78"/>
    <mergeCell ref="AVQ78:AVX78"/>
    <mergeCell ref="AVY78:AWF78"/>
    <mergeCell ref="ATE78:ATL78"/>
    <mergeCell ref="ATM78:ATT78"/>
    <mergeCell ref="ATU78:AUB78"/>
    <mergeCell ref="AUC78:AUJ78"/>
    <mergeCell ref="AUK78:AUR78"/>
    <mergeCell ref="ARQ78:ARX78"/>
    <mergeCell ref="ARY78:ASF78"/>
    <mergeCell ref="ASG78:ASN78"/>
    <mergeCell ref="ASO78:ASV78"/>
    <mergeCell ref="ASW78:ATD78"/>
    <mergeCell ref="AQC78:AQJ78"/>
    <mergeCell ref="AQK78:AQR78"/>
    <mergeCell ref="AQS78:AQZ78"/>
    <mergeCell ref="ARA78:ARH78"/>
    <mergeCell ref="ARI78:ARP78"/>
    <mergeCell ref="AOO78:AOV78"/>
    <mergeCell ref="AOW78:APD78"/>
    <mergeCell ref="APE78:APL78"/>
    <mergeCell ref="APM78:APT78"/>
    <mergeCell ref="APU78:AQB78"/>
    <mergeCell ref="ANA78:ANH78"/>
    <mergeCell ref="ANI78:ANP78"/>
    <mergeCell ref="ANQ78:ANX78"/>
    <mergeCell ref="ANY78:AOF78"/>
    <mergeCell ref="AOG78:AON78"/>
    <mergeCell ref="ALM78:ALT78"/>
    <mergeCell ref="ALU78:AMB78"/>
    <mergeCell ref="AMC78:AMJ78"/>
    <mergeCell ref="AMK78:AMR78"/>
    <mergeCell ref="AMS78:AMZ78"/>
    <mergeCell ref="AJY78:AKF78"/>
    <mergeCell ref="AKG78:AKN78"/>
    <mergeCell ref="AKO78:AKV78"/>
    <mergeCell ref="AKW78:ALD78"/>
    <mergeCell ref="ALE78:ALL78"/>
    <mergeCell ref="AIK78:AIR78"/>
    <mergeCell ref="AIS78:AIZ78"/>
    <mergeCell ref="AJA78:AJH78"/>
    <mergeCell ref="AJI78:AJP78"/>
    <mergeCell ref="AJQ78:AJX78"/>
    <mergeCell ref="AGW78:AHD78"/>
    <mergeCell ref="AHE78:AHL78"/>
    <mergeCell ref="AHM78:AHT78"/>
    <mergeCell ref="AHU78:AIB78"/>
    <mergeCell ref="AIC78:AIJ78"/>
    <mergeCell ref="AFI78:AFP78"/>
    <mergeCell ref="AFQ78:AFX78"/>
    <mergeCell ref="AFY78:AGF78"/>
    <mergeCell ref="AGG78:AGN78"/>
    <mergeCell ref="AGO78:AGV78"/>
    <mergeCell ref="ADU78:AEB78"/>
    <mergeCell ref="AEC78:AEJ78"/>
    <mergeCell ref="AEK78:AER78"/>
    <mergeCell ref="AES78:AEZ78"/>
    <mergeCell ref="AFA78:AFH78"/>
    <mergeCell ref="ACG78:ACN78"/>
    <mergeCell ref="ACO78:ACV78"/>
    <mergeCell ref="ACW78:ADD78"/>
    <mergeCell ref="ADE78:ADL78"/>
    <mergeCell ref="ADM78:ADT78"/>
    <mergeCell ref="AAS78:AAZ78"/>
    <mergeCell ref="ABA78:ABH78"/>
    <mergeCell ref="ABI78:ABP78"/>
    <mergeCell ref="ABQ78:ABX78"/>
    <mergeCell ref="ABY78:ACF78"/>
    <mergeCell ref="ZE78:ZL78"/>
    <mergeCell ref="ZM78:ZT78"/>
    <mergeCell ref="ZU78:AAB78"/>
    <mergeCell ref="AAC78:AAJ78"/>
    <mergeCell ref="AAK78:AAR78"/>
    <mergeCell ref="XQ78:XX78"/>
    <mergeCell ref="XY78:YF78"/>
    <mergeCell ref="YG78:YN78"/>
    <mergeCell ref="YO78:YV78"/>
    <mergeCell ref="YW78:ZD78"/>
    <mergeCell ref="WC78:WJ78"/>
    <mergeCell ref="WK78:WR78"/>
    <mergeCell ref="WS78:WZ78"/>
    <mergeCell ref="XA78:XH78"/>
    <mergeCell ref="XI78:XP78"/>
    <mergeCell ref="UO78:UV78"/>
    <mergeCell ref="UW78:VD78"/>
    <mergeCell ref="VE78:VL78"/>
    <mergeCell ref="VM78:VT78"/>
    <mergeCell ref="VU78:WB78"/>
    <mergeCell ref="TA78:TH78"/>
    <mergeCell ref="TI78:TP78"/>
    <mergeCell ref="TQ78:TX78"/>
    <mergeCell ref="TY78:UF78"/>
    <mergeCell ref="UG78:UN78"/>
    <mergeCell ref="RM78:RT78"/>
    <mergeCell ref="RU78:SB78"/>
    <mergeCell ref="SC78:SJ78"/>
    <mergeCell ref="SK78:SR78"/>
    <mergeCell ref="SS78:SZ78"/>
    <mergeCell ref="PY78:QF78"/>
    <mergeCell ref="QG78:QN78"/>
    <mergeCell ref="QO78:QV78"/>
    <mergeCell ref="QW78:RD78"/>
    <mergeCell ref="RE78:RL78"/>
    <mergeCell ref="OK78:OR78"/>
    <mergeCell ref="OS78:OZ78"/>
    <mergeCell ref="PA78:PH78"/>
    <mergeCell ref="PI78:PP78"/>
    <mergeCell ref="PQ78:PX78"/>
    <mergeCell ref="MW78:ND78"/>
    <mergeCell ref="NE78:NL78"/>
    <mergeCell ref="NM78:NT78"/>
    <mergeCell ref="NU78:OB78"/>
    <mergeCell ref="OC78:OJ78"/>
    <mergeCell ref="LI78:LP78"/>
    <mergeCell ref="LQ78:LX78"/>
    <mergeCell ref="LY78:MF78"/>
    <mergeCell ref="MG78:MN78"/>
    <mergeCell ref="MO78:MV78"/>
    <mergeCell ref="JU78:KB78"/>
    <mergeCell ref="KC78:KJ78"/>
    <mergeCell ref="KK78:KR78"/>
    <mergeCell ref="KS78:KZ78"/>
    <mergeCell ref="LA78:LH78"/>
    <mergeCell ref="IG78:IN78"/>
    <mergeCell ref="IO78:IV78"/>
    <mergeCell ref="IW78:JD78"/>
    <mergeCell ref="JE78:JL78"/>
    <mergeCell ref="JM78:JT78"/>
    <mergeCell ref="GS78:GZ78"/>
    <mergeCell ref="HA78:HH78"/>
    <mergeCell ref="HI78:HP78"/>
    <mergeCell ref="HQ78:HX78"/>
    <mergeCell ref="HY78:IF78"/>
    <mergeCell ref="FE78:FL78"/>
    <mergeCell ref="FM78:FT78"/>
    <mergeCell ref="FU78:GB78"/>
    <mergeCell ref="GC78:GJ78"/>
    <mergeCell ref="GK78:GR78"/>
    <mergeCell ref="B5:K5"/>
    <mergeCell ref="C42:K42"/>
    <mergeCell ref="E37:K37"/>
    <mergeCell ref="B39:K39"/>
    <mergeCell ref="C41:K41"/>
    <mergeCell ref="DQ78:DX78"/>
    <mergeCell ref="DY78:EF78"/>
    <mergeCell ref="EG78:EN78"/>
    <mergeCell ref="EO78:EV78"/>
    <mergeCell ref="EW78:FD78"/>
    <mergeCell ref="CC78:CJ78"/>
    <mergeCell ref="CK78:CR78"/>
    <mergeCell ref="CS78:CZ78"/>
    <mergeCell ref="DA78:DH78"/>
    <mergeCell ref="DI78:DP78"/>
    <mergeCell ref="AO78:AV78"/>
    <mergeCell ref="AW78:BD78"/>
    <mergeCell ref="BE78:BL78"/>
    <mergeCell ref="BM78:BT78"/>
    <mergeCell ref="BU78:CB78"/>
    <mergeCell ref="Q78:X78"/>
    <mergeCell ref="Y78:AF78"/>
    <mergeCell ref="AG78:AN78"/>
    <mergeCell ref="C76:K76"/>
    <mergeCell ref="C77:K77"/>
    <mergeCell ref="B66:K66"/>
    <mergeCell ref="C68:K68"/>
    <mergeCell ref="B70:K70"/>
    <mergeCell ref="C72:K72"/>
    <mergeCell ref="C73:K73"/>
    <mergeCell ref="C74:K74"/>
    <mergeCell ref="C75:K75"/>
    <mergeCell ref="B7:K7"/>
    <mergeCell ref="B9:K9"/>
    <mergeCell ref="C11:K11"/>
    <mergeCell ref="C28:K28"/>
    <mergeCell ref="C13:K13"/>
    <mergeCell ref="C12:K12"/>
    <mergeCell ref="E30:K30"/>
    <mergeCell ref="E31:K31"/>
    <mergeCell ref="C33:K33"/>
    <mergeCell ref="E35:K35"/>
    <mergeCell ref="C19:K19"/>
    <mergeCell ref="C20:K20"/>
    <mergeCell ref="B22:K22"/>
    <mergeCell ref="C24:K24"/>
    <mergeCell ref="C43:K43"/>
    <mergeCell ref="B45:K45"/>
    <mergeCell ref="C64:K64"/>
    <mergeCell ref="B57:K57"/>
    <mergeCell ref="C59:K59"/>
    <mergeCell ref="C60:K60"/>
    <mergeCell ref="B62:K62"/>
    <mergeCell ref="B47:K47"/>
    <mergeCell ref="C49:K55"/>
    <mergeCell ref="B26:K26"/>
    <mergeCell ref="B15:K15"/>
    <mergeCell ref="B17:K17"/>
    <mergeCell ref="E36:K36"/>
  </mergeCells>
  <hyperlinks>
    <hyperlink ref="B17:K17" location="'Dev Budget'!A1" display="Worksheet: Development Budget" xr:uid="{00000000-0004-0000-2000-000001000000}"/>
    <hyperlink ref="B22:K22" location="Supplement!A1" display="Worksheet: Supplement" xr:uid="{00000000-0004-0000-2000-000002000000}"/>
    <hyperlink ref="B26:K26" location="'Source of Funds'!A1" display="Worksheet: Source of Funds" xr:uid="{00000000-0004-0000-2000-000003000000}"/>
    <hyperlink ref="B39:K39" location="'Debt Service'!A1" display="Worksheet:  Debt Service" xr:uid="{00000000-0004-0000-2000-000004000000}"/>
    <hyperlink ref="B45:K45" location="RP!A1" display="Worksheet:  Rent Plan" xr:uid="{00000000-0004-0000-2000-000005000000}"/>
    <hyperlink ref="B57:K57" location="'Pro Forma (Res.)'!A1" display="Worksheet:  15 Year Operating Pro Forma (Residential)" xr:uid="{00000000-0004-0000-2000-000006000000}"/>
    <hyperlink ref="B62:K62" location="'Pro Forma (Comm.)'!A1" display="Worksheet:  15 Year Operating Pro Forma (Commercial)" xr:uid="{00000000-0004-0000-2000-000007000000}"/>
    <hyperlink ref="B66:K66" location="'Pro Forma (Social)'!A1" display="Worksheet:  15 Year Operating Pro Forma (Social)" xr:uid="{00000000-0004-0000-2000-000008000000}"/>
    <hyperlink ref="B70:K70" location="Results!A1" display="Tab:  Results (Click to go to the section)" xr:uid="{00000000-0004-0000-2000-000009000000}"/>
    <hyperlink ref="A78:C78" location="Supplement!A1" display="Worksheet: Supplement" xr:uid="{4B582D8B-E501-46CC-AC1F-8A9069BE6DFB}"/>
    <hyperlink ref="Q78:S78" location="Supplement!A1" display="Worksheet: Supplement" xr:uid="{BC89685A-8F46-441E-8302-5E6B0E40BFBC}"/>
    <hyperlink ref="Y78:AA78" location="Supplement!A1" display="Worksheet: Supplement" xr:uid="{C7F67C5D-F23F-4A14-8680-0CE3F6620906}"/>
    <hyperlink ref="AG78:AI78" location="Supplement!A1" display="Worksheet: Supplement" xr:uid="{6929CF98-C486-4FE2-A07C-1CDC1C54F163}"/>
    <hyperlink ref="AO78:AQ78" location="Supplement!A1" display="Worksheet: Supplement" xr:uid="{FB77F760-BDF2-4021-AEDF-79DAF477ABAF}"/>
    <hyperlink ref="AW78:AY78" location="Supplement!A1" display="Worksheet: Supplement" xr:uid="{073FF20F-67E8-489F-B2FA-DD38E0C78D5F}"/>
    <hyperlink ref="BE78:BG78" location="Supplement!A1" display="Worksheet: Supplement" xr:uid="{3D3C7938-4B44-4A58-A30D-017234768199}"/>
    <hyperlink ref="BM78:BO78" location="Supplement!A1" display="Worksheet: Supplement" xr:uid="{73D5E3A2-675B-4AA5-ACA0-83F9DDAFD7B9}"/>
    <hyperlink ref="BU78:BW78" location="Supplement!A1" display="Worksheet: Supplement" xr:uid="{863D47D8-85E3-448A-93BD-700DE400630E}"/>
    <hyperlink ref="CC78:CE78" location="Supplement!A1" display="Worksheet: Supplement" xr:uid="{D34CF79A-D6FD-4D15-9CA9-644205557609}"/>
    <hyperlink ref="CK78:CM78" location="Supplement!A1" display="Worksheet: Supplement" xr:uid="{8AF6F90C-7D21-45E5-8662-501DA206B845}"/>
    <hyperlink ref="CS78:CU78" location="Supplement!A1" display="Worksheet: Supplement" xr:uid="{B24CFC5B-B300-4229-93C2-DDA2D9C233A3}"/>
    <hyperlink ref="DA78:DC78" location="Supplement!A1" display="Worksheet: Supplement" xr:uid="{CBFD9547-7137-4EB2-BAE3-7603CB7B0483}"/>
    <hyperlink ref="DI78:DK78" location="Supplement!A1" display="Worksheet: Supplement" xr:uid="{06B164F0-259C-44E4-851A-69E71DA8BF18}"/>
    <hyperlink ref="DQ78:DS78" location="Supplement!A1" display="Worksheet: Supplement" xr:uid="{CB7BBCB6-0953-43CF-8790-59C6A9A59C6B}"/>
    <hyperlink ref="DY78:EA78" location="Supplement!A1" display="Worksheet: Supplement" xr:uid="{0C2DADDE-E180-4931-B542-95D6BE4B88E6}"/>
    <hyperlink ref="EG78:EI78" location="Supplement!A1" display="Worksheet: Supplement" xr:uid="{7D46A12E-1E0F-4121-A12C-8818C2A6261B}"/>
    <hyperlink ref="EO78:EQ78" location="Supplement!A1" display="Worksheet: Supplement" xr:uid="{5E783156-68F0-49F2-B9B7-7427D20DA0DB}"/>
    <hyperlink ref="EW78:EY78" location="Supplement!A1" display="Worksheet: Supplement" xr:uid="{D3FAA0CB-3E90-4DFC-A9F7-2DD0EFEFF31E}"/>
    <hyperlink ref="FE78:FG78" location="Supplement!A1" display="Worksheet: Supplement" xr:uid="{4F845E02-563A-441F-BF7F-C60B2B259EEB}"/>
    <hyperlink ref="FM78:FO78" location="Supplement!A1" display="Worksheet: Supplement" xr:uid="{A3CC78BE-77FC-428A-94FB-233060C3E0B3}"/>
    <hyperlink ref="FU78:FW78" location="Supplement!A1" display="Worksheet: Supplement" xr:uid="{DE4468F0-E5E7-485A-B139-A4F9753A8CBB}"/>
    <hyperlink ref="GC78:GE78" location="Supplement!A1" display="Worksheet: Supplement" xr:uid="{A311D4C4-4F02-4BCB-8707-F5E7D6516DD5}"/>
    <hyperlink ref="GK78:GM78" location="Supplement!A1" display="Worksheet: Supplement" xr:uid="{32BD9BAD-610D-4BAA-A8D9-80E2B3B29027}"/>
    <hyperlink ref="GS78:GU78" location="Supplement!A1" display="Worksheet: Supplement" xr:uid="{B4FD4514-958D-40FC-824F-D73BA70418F3}"/>
    <hyperlink ref="HA78:HC78" location="Supplement!A1" display="Worksheet: Supplement" xr:uid="{5364CB1B-063C-43A4-8AC2-3C4FB7FE2C13}"/>
    <hyperlink ref="HI78:HK78" location="Supplement!A1" display="Worksheet: Supplement" xr:uid="{B78202A5-D5DB-48D1-94E3-C596907F71D7}"/>
    <hyperlink ref="HQ78:HS78" location="Supplement!A1" display="Worksheet: Supplement" xr:uid="{1E65E4EF-E27F-4597-8C8E-5D80BA8C38F1}"/>
    <hyperlink ref="HY78:IA78" location="Supplement!A1" display="Worksheet: Supplement" xr:uid="{751BE1F5-C31C-4A23-BCAE-501E903E3BBD}"/>
    <hyperlink ref="IG78:II78" location="Supplement!A1" display="Worksheet: Supplement" xr:uid="{03BC8873-2B23-4DDE-89A7-661E6B3E5222}"/>
    <hyperlink ref="IO78:IQ78" location="Supplement!A1" display="Worksheet: Supplement" xr:uid="{88312257-7A02-491F-9B64-51F242B331A4}"/>
    <hyperlink ref="IW78:IY78" location="Supplement!A1" display="Worksheet: Supplement" xr:uid="{F2462B67-69D3-4425-9F72-CC53E7FC268B}"/>
    <hyperlink ref="JE78:JG78" location="Supplement!A1" display="Worksheet: Supplement" xr:uid="{2773848D-587D-4358-95D1-4E6BDA8DBAC0}"/>
    <hyperlink ref="JM78:JO78" location="Supplement!A1" display="Worksheet: Supplement" xr:uid="{27A94913-164A-4798-AA53-1E6E986264A8}"/>
    <hyperlink ref="JU78:JW78" location="Supplement!A1" display="Worksheet: Supplement" xr:uid="{30EBDEF2-DF1D-4174-95C1-4DA12AA010B0}"/>
    <hyperlink ref="KC78:KE78" location="Supplement!A1" display="Worksheet: Supplement" xr:uid="{A047B93E-EB4F-4E33-B2E7-99F891D1B9F6}"/>
    <hyperlink ref="KK78:KM78" location="Supplement!A1" display="Worksheet: Supplement" xr:uid="{BD6A8360-A9C3-4010-910F-9900A976E802}"/>
    <hyperlink ref="KS78:KU78" location="Supplement!A1" display="Worksheet: Supplement" xr:uid="{93D0C1E5-F6EA-420D-BB3C-31FE703A06D0}"/>
    <hyperlink ref="LA78:LC78" location="Supplement!A1" display="Worksheet: Supplement" xr:uid="{5886D1F6-93F4-4254-9AD9-B20432A58ECA}"/>
    <hyperlink ref="LI78:LK78" location="Supplement!A1" display="Worksheet: Supplement" xr:uid="{A44CAFED-D910-4279-BEFA-DB397013FF9E}"/>
    <hyperlink ref="LQ78:LS78" location="Supplement!A1" display="Worksheet: Supplement" xr:uid="{9C4DFBDF-DF12-4FD5-828E-D02F349C15D4}"/>
    <hyperlink ref="LY78:MA78" location="Supplement!A1" display="Worksheet: Supplement" xr:uid="{ECE19476-7B9F-4471-B02C-40BA2127C28E}"/>
    <hyperlink ref="MG78:MI78" location="Supplement!A1" display="Worksheet: Supplement" xr:uid="{336D6DAF-9003-4B09-9F8C-03AAF30AFAC5}"/>
    <hyperlink ref="MO78:MQ78" location="Supplement!A1" display="Worksheet: Supplement" xr:uid="{14310454-83A9-4F2F-A4A6-FA5DE1DF21AF}"/>
    <hyperlink ref="MW78:MY78" location="Supplement!A1" display="Worksheet: Supplement" xr:uid="{9D6204A5-1424-449F-8E92-9017546A61B4}"/>
    <hyperlink ref="NE78:NG78" location="Supplement!A1" display="Worksheet: Supplement" xr:uid="{D60898DF-6F81-4B9D-973F-78A22D68C3EB}"/>
    <hyperlink ref="NM78:NO78" location="Supplement!A1" display="Worksheet: Supplement" xr:uid="{B44BCBFE-8024-41FE-B531-7E1E317FA3A2}"/>
    <hyperlink ref="NU78:NW78" location="Supplement!A1" display="Worksheet: Supplement" xr:uid="{E88AE8CD-7C9A-49DC-98E0-2E97DCFB6F06}"/>
    <hyperlink ref="OC78:OE78" location="Supplement!A1" display="Worksheet: Supplement" xr:uid="{91C76145-1ACF-437E-AAD5-31414E09DC74}"/>
    <hyperlink ref="OK78:OM78" location="Supplement!A1" display="Worksheet: Supplement" xr:uid="{32CD893C-73DA-49D9-9372-28CA3BF17447}"/>
    <hyperlink ref="OS78:OU78" location="Supplement!A1" display="Worksheet: Supplement" xr:uid="{E4A2D070-257D-4A6C-9333-92D94BFDC246}"/>
    <hyperlink ref="PA78:PC78" location="Supplement!A1" display="Worksheet: Supplement" xr:uid="{2D76A06A-75C3-433F-BA0A-D585943694BC}"/>
    <hyperlink ref="PI78:PK78" location="Supplement!A1" display="Worksheet: Supplement" xr:uid="{3B19B419-7170-485D-A792-ED494933A837}"/>
    <hyperlink ref="PQ78:PS78" location="Supplement!A1" display="Worksheet: Supplement" xr:uid="{7F686125-E56E-4D33-90D0-B0863D947977}"/>
    <hyperlink ref="PY78:QA78" location="Supplement!A1" display="Worksheet: Supplement" xr:uid="{7DF10C8A-3FE1-443A-A9CA-8BD8A7F6C222}"/>
    <hyperlink ref="QG78:QI78" location="Supplement!A1" display="Worksheet: Supplement" xr:uid="{067DE6CC-F34D-447E-90BD-B7501B595024}"/>
    <hyperlink ref="QO78:QQ78" location="Supplement!A1" display="Worksheet: Supplement" xr:uid="{B28EBAAE-6328-4BB7-B239-9F1AD16172EB}"/>
    <hyperlink ref="QW78:QY78" location="Supplement!A1" display="Worksheet: Supplement" xr:uid="{29E62997-317C-4113-81E4-60433C2B2CC0}"/>
    <hyperlink ref="RE78:RG78" location="Supplement!A1" display="Worksheet: Supplement" xr:uid="{50A338B6-C5FA-48B3-B36C-143561051017}"/>
    <hyperlink ref="RM78:RO78" location="Supplement!A1" display="Worksheet: Supplement" xr:uid="{4F25D743-B3EC-4A03-B4BD-D60BF1020E10}"/>
    <hyperlink ref="RU78:RW78" location="Supplement!A1" display="Worksheet: Supplement" xr:uid="{2C44A829-E6C7-4BAF-9A20-26C41044DC65}"/>
    <hyperlink ref="SC78:SE78" location="Supplement!A1" display="Worksheet: Supplement" xr:uid="{EC62092E-78C5-4B07-A32F-917CC22A00BA}"/>
    <hyperlink ref="SK78:SM78" location="Supplement!A1" display="Worksheet: Supplement" xr:uid="{6B4D53C9-8F3F-424D-966C-B7D9D8EBEF76}"/>
    <hyperlink ref="SS78:SU78" location="Supplement!A1" display="Worksheet: Supplement" xr:uid="{B0BB3DEA-3AD6-4A59-B9EA-AE351ADCCF87}"/>
    <hyperlink ref="TA78:TC78" location="Supplement!A1" display="Worksheet: Supplement" xr:uid="{DF9F33F9-DE03-481A-B514-DBA458531B3C}"/>
    <hyperlink ref="TI78:TK78" location="Supplement!A1" display="Worksheet: Supplement" xr:uid="{2064EC04-9043-4DA4-81A0-7F0E9CED5D3B}"/>
    <hyperlink ref="TQ78:TS78" location="Supplement!A1" display="Worksheet: Supplement" xr:uid="{D630D5FF-F265-46CE-BB31-33788821CE9B}"/>
    <hyperlink ref="TY78:UA78" location="Supplement!A1" display="Worksheet: Supplement" xr:uid="{9A2C863A-3E2B-4A4D-8B70-5FAC748676C5}"/>
    <hyperlink ref="UG78:UI78" location="Supplement!A1" display="Worksheet: Supplement" xr:uid="{E75BAD84-8BC8-48AE-8B55-4B869706FCED}"/>
    <hyperlink ref="UO78:UQ78" location="Supplement!A1" display="Worksheet: Supplement" xr:uid="{3DC499AE-A14D-4DC3-A701-8669A9C7D681}"/>
    <hyperlink ref="UW78:UY78" location="Supplement!A1" display="Worksheet: Supplement" xr:uid="{C5FDB141-A599-4F4F-8C61-989C9EDA8922}"/>
    <hyperlink ref="VE78:VG78" location="Supplement!A1" display="Worksheet: Supplement" xr:uid="{69A2A2F4-151F-48E4-93BD-57868C849C2B}"/>
    <hyperlink ref="VM78:VO78" location="Supplement!A1" display="Worksheet: Supplement" xr:uid="{692ECA5F-39DB-43A3-8AF6-E6FAFD3D9453}"/>
    <hyperlink ref="VU78:VW78" location="Supplement!A1" display="Worksheet: Supplement" xr:uid="{1EABE98F-CA00-4D26-A11F-A7FF3D862D65}"/>
    <hyperlink ref="WC78:WE78" location="Supplement!A1" display="Worksheet: Supplement" xr:uid="{5DDB9081-C6DA-4AEA-AA7D-89543B220315}"/>
    <hyperlink ref="WK78:WM78" location="Supplement!A1" display="Worksheet: Supplement" xr:uid="{9F2C89A1-F463-423E-AB46-63855B06CA22}"/>
    <hyperlink ref="WS78:WU78" location="Supplement!A1" display="Worksheet: Supplement" xr:uid="{8F9F04BB-B1C0-4590-8A27-09C67496F2B6}"/>
    <hyperlink ref="XA78:XC78" location="Supplement!A1" display="Worksheet: Supplement" xr:uid="{8AC5EAF1-9244-4DF8-84FD-FA285D4284AA}"/>
    <hyperlink ref="XI78:XK78" location="Supplement!A1" display="Worksheet: Supplement" xr:uid="{B32BB03F-40D1-49F8-BEBE-4353DA7859EF}"/>
    <hyperlink ref="XQ78:XS78" location="Supplement!A1" display="Worksheet: Supplement" xr:uid="{176A44F1-EC82-4D6D-B6FE-0491F1F10374}"/>
    <hyperlink ref="XY78:YA78" location="Supplement!A1" display="Worksheet: Supplement" xr:uid="{48D6BACD-CF5F-4B3D-A167-42A006244732}"/>
    <hyperlink ref="YG78:YI78" location="Supplement!A1" display="Worksheet: Supplement" xr:uid="{9FF0F2D9-2CC7-4CF6-B3DD-A94247C6AA4F}"/>
    <hyperlink ref="YO78:YQ78" location="Supplement!A1" display="Worksheet: Supplement" xr:uid="{4A4CC8C5-389C-4FFF-9693-451F4A49A781}"/>
    <hyperlink ref="YW78:YY78" location="Supplement!A1" display="Worksheet: Supplement" xr:uid="{F206A990-169F-461C-9D89-4A80494B4BCB}"/>
    <hyperlink ref="ZE78:ZG78" location="Supplement!A1" display="Worksheet: Supplement" xr:uid="{DC2A782E-95DD-44A6-BB00-38E71D650C36}"/>
    <hyperlink ref="ZM78:ZO78" location="Supplement!A1" display="Worksheet: Supplement" xr:uid="{D7935A57-C49E-4EDF-86C4-2E5EE84ABAF0}"/>
    <hyperlink ref="ZU78:ZW78" location="Supplement!A1" display="Worksheet: Supplement" xr:uid="{D05E6001-39FB-413C-A1C4-C6576001F24F}"/>
    <hyperlink ref="AAC78:AAE78" location="Supplement!A1" display="Worksheet: Supplement" xr:uid="{FBAE868F-7A17-4137-9333-8E7240289802}"/>
    <hyperlink ref="AAK78:AAM78" location="Supplement!A1" display="Worksheet: Supplement" xr:uid="{2B5354FD-8CE0-4433-86AF-58CA0D769F89}"/>
    <hyperlink ref="AAS78:AAU78" location="Supplement!A1" display="Worksheet: Supplement" xr:uid="{2CC21043-DF1A-4AB1-A955-80B44623B35F}"/>
    <hyperlink ref="ABA78:ABC78" location="Supplement!A1" display="Worksheet: Supplement" xr:uid="{913A17D4-FAA1-4C34-9F0A-D3FF78C71068}"/>
    <hyperlink ref="ABI78:ABK78" location="Supplement!A1" display="Worksheet: Supplement" xr:uid="{A43C0B88-93E4-486F-BB93-69661B5AAEA2}"/>
    <hyperlink ref="ABQ78:ABS78" location="Supplement!A1" display="Worksheet: Supplement" xr:uid="{005EAD8E-3C30-4895-A96E-00BB804AD243}"/>
    <hyperlink ref="ABY78:ACA78" location="Supplement!A1" display="Worksheet: Supplement" xr:uid="{0E02216C-3288-4B13-8EFD-BAAC3CED7CBE}"/>
    <hyperlink ref="ACG78:ACI78" location="Supplement!A1" display="Worksheet: Supplement" xr:uid="{D63F8AF5-109A-41EA-A84E-BC2BF58171FF}"/>
    <hyperlink ref="ACO78:ACQ78" location="Supplement!A1" display="Worksheet: Supplement" xr:uid="{FFE6F3D4-C2A2-4D92-AD2B-3C62CD5675B8}"/>
    <hyperlink ref="ACW78:ACY78" location="Supplement!A1" display="Worksheet: Supplement" xr:uid="{1FC8E6D0-C341-45E3-9423-5A0CBAF52AFD}"/>
    <hyperlink ref="ADE78:ADG78" location="Supplement!A1" display="Worksheet: Supplement" xr:uid="{AA34481C-B264-4566-864F-7E95F5A0FC79}"/>
    <hyperlink ref="ADM78:ADO78" location="Supplement!A1" display="Worksheet: Supplement" xr:uid="{C47BE96B-3001-4F14-A59B-7AECC47C78CE}"/>
    <hyperlink ref="ADU78:ADW78" location="Supplement!A1" display="Worksheet: Supplement" xr:uid="{349B54CA-1E66-4503-9C10-AF8BD7864931}"/>
    <hyperlink ref="AEC78:AEE78" location="Supplement!A1" display="Worksheet: Supplement" xr:uid="{A589494D-5B31-4D78-8B84-F9BE2B8589AF}"/>
    <hyperlink ref="AEK78:AEM78" location="Supplement!A1" display="Worksheet: Supplement" xr:uid="{6051C2D6-F247-4FB3-8862-E22057997CAD}"/>
    <hyperlink ref="AES78:AEU78" location="Supplement!A1" display="Worksheet: Supplement" xr:uid="{4575E9BB-E58F-4E44-9EDF-D2EC6A9D8610}"/>
    <hyperlink ref="AFA78:AFC78" location="Supplement!A1" display="Worksheet: Supplement" xr:uid="{910FD76B-E894-43F3-B84E-6DA687A556E1}"/>
    <hyperlink ref="AFI78:AFK78" location="Supplement!A1" display="Worksheet: Supplement" xr:uid="{78E41147-4DD7-4251-9F09-F90D628426F4}"/>
    <hyperlink ref="AFQ78:AFS78" location="Supplement!A1" display="Worksheet: Supplement" xr:uid="{BC7145C6-5E45-410B-9AAB-E687B8529987}"/>
    <hyperlink ref="AFY78:AGA78" location="Supplement!A1" display="Worksheet: Supplement" xr:uid="{904DBAD0-7D89-461E-BE6B-D6EE549544C1}"/>
    <hyperlink ref="AGG78:AGI78" location="Supplement!A1" display="Worksheet: Supplement" xr:uid="{BDE27D47-166D-4AA1-BD37-0462BDA3ACCB}"/>
    <hyperlink ref="AGO78:AGQ78" location="Supplement!A1" display="Worksheet: Supplement" xr:uid="{1875D389-CDE2-4FF3-9C96-3BDD99089F02}"/>
    <hyperlink ref="AGW78:AGY78" location="Supplement!A1" display="Worksheet: Supplement" xr:uid="{BEF1EC71-5A67-4190-AFFE-C5D4B6D1BFEB}"/>
    <hyperlink ref="AHE78:AHG78" location="Supplement!A1" display="Worksheet: Supplement" xr:uid="{6D197A4A-7030-4F10-B80D-EDA73D441337}"/>
    <hyperlink ref="AHM78:AHO78" location="Supplement!A1" display="Worksheet: Supplement" xr:uid="{CC66E8E5-7DA5-4BB0-A892-5962D29760D1}"/>
    <hyperlink ref="AHU78:AHW78" location="Supplement!A1" display="Worksheet: Supplement" xr:uid="{E7123822-D50A-4E9D-988F-1E200A7F315A}"/>
    <hyperlink ref="AIC78:AIE78" location="Supplement!A1" display="Worksheet: Supplement" xr:uid="{D20CE8F3-95A4-48C2-9BDF-E6EFE6C2E520}"/>
    <hyperlink ref="AIK78:AIM78" location="Supplement!A1" display="Worksheet: Supplement" xr:uid="{C1B64B76-929C-4441-9961-2D3B22632391}"/>
    <hyperlink ref="AIS78:AIU78" location="Supplement!A1" display="Worksheet: Supplement" xr:uid="{59C78656-7FAF-48A2-9416-3D1A001B8302}"/>
    <hyperlink ref="AJA78:AJC78" location="Supplement!A1" display="Worksheet: Supplement" xr:uid="{283202B1-C861-4AEB-A0C8-68D900C16A3F}"/>
    <hyperlink ref="AJI78:AJK78" location="Supplement!A1" display="Worksheet: Supplement" xr:uid="{716C332B-73B6-463B-B0EA-9C9EC143F813}"/>
    <hyperlink ref="AJQ78:AJS78" location="Supplement!A1" display="Worksheet: Supplement" xr:uid="{72969964-F850-406F-AB0E-D0EA77CF7A78}"/>
    <hyperlink ref="AJY78:AKA78" location="Supplement!A1" display="Worksheet: Supplement" xr:uid="{F73031B9-F407-4699-BFB5-FAB57359CAB8}"/>
    <hyperlink ref="AKG78:AKI78" location="Supplement!A1" display="Worksheet: Supplement" xr:uid="{373430DC-1061-4F40-B8E7-D8BD88B7825E}"/>
    <hyperlink ref="AKO78:AKQ78" location="Supplement!A1" display="Worksheet: Supplement" xr:uid="{CA3AB082-017D-49A7-958E-C34E2967C53A}"/>
    <hyperlink ref="AKW78:AKY78" location="Supplement!A1" display="Worksheet: Supplement" xr:uid="{B609BF16-C400-47F0-9E70-37E5945553B9}"/>
    <hyperlink ref="ALE78:ALG78" location="Supplement!A1" display="Worksheet: Supplement" xr:uid="{1B78EE14-17B6-4B74-B8E0-1B1BBA259D00}"/>
    <hyperlink ref="ALM78:ALO78" location="Supplement!A1" display="Worksheet: Supplement" xr:uid="{1846A9EB-4691-4B9D-9FD2-B2B20009838F}"/>
    <hyperlink ref="ALU78:ALW78" location="Supplement!A1" display="Worksheet: Supplement" xr:uid="{66B48487-CF08-4D2C-9B83-2AD8D60CDDC5}"/>
    <hyperlink ref="AMC78:AME78" location="Supplement!A1" display="Worksheet: Supplement" xr:uid="{AF98687B-AA5D-4F83-879E-83B1E0DDBEE9}"/>
    <hyperlink ref="AMK78:AMM78" location="Supplement!A1" display="Worksheet: Supplement" xr:uid="{C7923942-47E2-4839-B2F7-B0B582B56E62}"/>
    <hyperlink ref="AMS78:AMU78" location="Supplement!A1" display="Worksheet: Supplement" xr:uid="{DEE99A55-908D-4E4D-B3D5-21579F453694}"/>
    <hyperlink ref="ANA78:ANC78" location="Supplement!A1" display="Worksheet: Supplement" xr:uid="{3605102C-0A02-41E2-B325-08D6663B1437}"/>
    <hyperlink ref="ANI78:ANK78" location="Supplement!A1" display="Worksheet: Supplement" xr:uid="{D077ACB5-AF57-4A79-BCA9-C16094BD87D9}"/>
    <hyperlink ref="ANQ78:ANS78" location="Supplement!A1" display="Worksheet: Supplement" xr:uid="{1F014F21-27B1-44F0-A058-C308CB5408C4}"/>
    <hyperlink ref="ANY78:AOA78" location="Supplement!A1" display="Worksheet: Supplement" xr:uid="{88C7BCEB-EDE2-426E-9E57-3C1025D1F6B3}"/>
    <hyperlink ref="AOG78:AOI78" location="Supplement!A1" display="Worksheet: Supplement" xr:uid="{1221B518-BE91-4008-A69B-6A379731A904}"/>
    <hyperlink ref="AOO78:AOQ78" location="Supplement!A1" display="Worksheet: Supplement" xr:uid="{A67BD38A-3C23-4BAE-87A7-C99B806A442F}"/>
    <hyperlink ref="AOW78:AOY78" location="Supplement!A1" display="Worksheet: Supplement" xr:uid="{AC00D260-F6F4-4BB7-B8C9-145E5E8DA9E2}"/>
    <hyperlink ref="APE78:APG78" location="Supplement!A1" display="Worksheet: Supplement" xr:uid="{EB140607-CC1B-4A6A-9939-0C406576ADF1}"/>
    <hyperlink ref="APM78:APO78" location="Supplement!A1" display="Worksheet: Supplement" xr:uid="{268AED59-3092-4660-8C9D-39151338DE70}"/>
    <hyperlink ref="APU78:APW78" location="Supplement!A1" display="Worksheet: Supplement" xr:uid="{E95AD1EF-0236-4195-A253-93E587121161}"/>
    <hyperlink ref="AQC78:AQE78" location="Supplement!A1" display="Worksheet: Supplement" xr:uid="{54DDC328-1B24-4267-928E-59F928012A30}"/>
    <hyperlink ref="AQK78:AQM78" location="Supplement!A1" display="Worksheet: Supplement" xr:uid="{3DF0DCFB-192F-4CFF-B571-E4E189664027}"/>
    <hyperlink ref="AQS78:AQU78" location="Supplement!A1" display="Worksheet: Supplement" xr:uid="{BBBA50B3-314A-45EB-9D92-A82AF417C12C}"/>
    <hyperlink ref="ARA78:ARC78" location="Supplement!A1" display="Worksheet: Supplement" xr:uid="{0D39F9FE-D882-4A43-B2A2-601C042F3A8A}"/>
    <hyperlink ref="ARI78:ARK78" location="Supplement!A1" display="Worksheet: Supplement" xr:uid="{05E886F6-5496-4ADF-83B9-1D31C987B554}"/>
    <hyperlink ref="ARQ78:ARS78" location="Supplement!A1" display="Worksheet: Supplement" xr:uid="{862F7EF0-D1B5-4D84-A0E0-49E7D7D336E7}"/>
    <hyperlink ref="ARY78:ASA78" location="Supplement!A1" display="Worksheet: Supplement" xr:uid="{15A86CAB-7C21-4DFF-B28D-B577F6B330AB}"/>
    <hyperlink ref="ASG78:ASI78" location="Supplement!A1" display="Worksheet: Supplement" xr:uid="{F00D4A27-0BBE-490E-B4C0-2E81C6ED03E0}"/>
    <hyperlink ref="ASO78:ASQ78" location="Supplement!A1" display="Worksheet: Supplement" xr:uid="{CA3858DB-D431-4B8C-9D96-F078749CF993}"/>
    <hyperlink ref="ASW78:ASY78" location="Supplement!A1" display="Worksheet: Supplement" xr:uid="{2E684271-4DCA-481C-9913-19712579EF50}"/>
    <hyperlink ref="ATE78:ATG78" location="Supplement!A1" display="Worksheet: Supplement" xr:uid="{E6B59C78-F49E-4C45-9939-95D6B682D9C8}"/>
    <hyperlink ref="ATM78:ATO78" location="Supplement!A1" display="Worksheet: Supplement" xr:uid="{1D6F34AD-431E-453E-9D7D-69F1AFC1D541}"/>
    <hyperlink ref="ATU78:ATW78" location="Supplement!A1" display="Worksheet: Supplement" xr:uid="{21CE5F0D-5127-46BA-B952-D3BD132E63D8}"/>
    <hyperlink ref="AUC78:AUE78" location="Supplement!A1" display="Worksheet: Supplement" xr:uid="{C33970E0-E94F-4916-A854-18BA9BC77AA8}"/>
    <hyperlink ref="AUK78:AUM78" location="Supplement!A1" display="Worksheet: Supplement" xr:uid="{03F25B11-E3A5-4DE1-8094-EFF283BFE7A7}"/>
    <hyperlink ref="AUS78:AUU78" location="Supplement!A1" display="Worksheet: Supplement" xr:uid="{695FEB83-C252-4E72-991A-4CC5D6D8DB6F}"/>
    <hyperlink ref="AVA78:AVC78" location="Supplement!A1" display="Worksheet: Supplement" xr:uid="{F709D3CE-07CE-4077-8B90-640E445DF680}"/>
    <hyperlink ref="AVI78:AVK78" location="Supplement!A1" display="Worksheet: Supplement" xr:uid="{D7A1DB12-0B04-449D-96D8-D426AB26AC89}"/>
    <hyperlink ref="AVQ78:AVS78" location="Supplement!A1" display="Worksheet: Supplement" xr:uid="{C2EF7589-FA1A-4C92-84F9-6C6DF9E48EFA}"/>
    <hyperlink ref="AVY78:AWA78" location="Supplement!A1" display="Worksheet: Supplement" xr:uid="{D8BA3CB6-6CDA-408F-ACC9-8A6707A26F01}"/>
    <hyperlink ref="AWG78:AWI78" location="Supplement!A1" display="Worksheet: Supplement" xr:uid="{89CE79A1-46E6-4376-B138-3CA1916578CA}"/>
    <hyperlink ref="AWO78:AWQ78" location="Supplement!A1" display="Worksheet: Supplement" xr:uid="{9639CB9F-6CAC-478D-ACDA-09C79ABBE774}"/>
    <hyperlink ref="AWW78:AWY78" location="Supplement!A1" display="Worksheet: Supplement" xr:uid="{18D6EE67-D37B-4A36-ACCB-B14627A2A980}"/>
    <hyperlink ref="AXE78:AXG78" location="Supplement!A1" display="Worksheet: Supplement" xr:uid="{7CEE8D71-EC6E-4ACE-B9F6-0D99CEB1154D}"/>
    <hyperlink ref="AXM78:AXO78" location="Supplement!A1" display="Worksheet: Supplement" xr:uid="{5B30A2D4-8900-4C61-99BD-77A27B3F9472}"/>
    <hyperlink ref="AXU78:AXW78" location="Supplement!A1" display="Worksheet: Supplement" xr:uid="{BDD220EB-6389-42A8-8322-FF725FAEF361}"/>
    <hyperlink ref="AYC78:AYE78" location="Supplement!A1" display="Worksheet: Supplement" xr:uid="{0756B784-29B6-423E-AA50-A70F7D3FCB4D}"/>
    <hyperlink ref="AYK78:AYM78" location="Supplement!A1" display="Worksheet: Supplement" xr:uid="{9B42CC35-063A-41AF-A768-AC5FA99F988C}"/>
    <hyperlink ref="AYS78:AYU78" location="Supplement!A1" display="Worksheet: Supplement" xr:uid="{6C35113C-C49D-45EE-B4C2-23417A8B8771}"/>
    <hyperlink ref="AZA78:AZC78" location="Supplement!A1" display="Worksheet: Supplement" xr:uid="{266DAD03-24DF-43E2-ACAF-B8A6CA0D28C2}"/>
    <hyperlink ref="AZI78:AZK78" location="Supplement!A1" display="Worksheet: Supplement" xr:uid="{8B4650A2-6909-429C-99DA-DD76A91011D4}"/>
    <hyperlink ref="AZQ78:AZS78" location="Supplement!A1" display="Worksheet: Supplement" xr:uid="{753CB97D-E882-4CE5-ABD7-B6472503CEF9}"/>
    <hyperlink ref="AZY78:BAA78" location="Supplement!A1" display="Worksheet: Supplement" xr:uid="{49F429D9-C964-4BE3-B879-CD7049985E49}"/>
    <hyperlink ref="BAG78:BAI78" location="Supplement!A1" display="Worksheet: Supplement" xr:uid="{8EA785A3-6CCC-4CBF-AE5A-14EF7660F80D}"/>
    <hyperlink ref="BAO78:BAQ78" location="Supplement!A1" display="Worksheet: Supplement" xr:uid="{7FB07132-B847-481F-8AA3-79BAD8AB665C}"/>
    <hyperlink ref="BAW78:BAY78" location="Supplement!A1" display="Worksheet: Supplement" xr:uid="{0622EC6A-ED2C-41E5-A5B3-B5F478EAABDC}"/>
    <hyperlink ref="BBE78:BBG78" location="Supplement!A1" display="Worksheet: Supplement" xr:uid="{20402C6A-795F-45B4-A4DF-8872E5129848}"/>
    <hyperlink ref="BBM78:BBO78" location="Supplement!A1" display="Worksheet: Supplement" xr:uid="{73E0D36E-CDE1-4E0B-9FB8-297D083E3B4C}"/>
    <hyperlink ref="BBU78:BBW78" location="Supplement!A1" display="Worksheet: Supplement" xr:uid="{AA8DD3CC-4099-48A3-9DA2-280F5CFFD9C5}"/>
    <hyperlink ref="BCC78:BCE78" location="Supplement!A1" display="Worksheet: Supplement" xr:uid="{DD72DE06-ECE4-432B-9C12-487E9E889F04}"/>
    <hyperlink ref="BCK78:BCM78" location="Supplement!A1" display="Worksheet: Supplement" xr:uid="{6E15120C-C03A-48DF-85A2-0B5239393167}"/>
    <hyperlink ref="BCS78:BCU78" location="Supplement!A1" display="Worksheet: Supplement" xr:uid="{E56503FC-AEB3-4883-BFB1-FF98237E1492}"/>
    <hyperlink ref="BDA78:BDC78" location="Supplement!A1" display="Worksheet: Supplement" xr:uid="{B1FB260B-3AEC-4A81-A417-C8FE6A0ADD08}"/>
    <hyperlink ref="BDI78:BDK78" location="Supplement!A1" display="Worksheet: Supplement" xr:uid="{0296D429-3E86-4A45-B384-730E1744DA7F}"/>
    <hyperlink ref="BDQ78:BDS78" location="Supplement!A1" display="Worksheet: Supplement" xr:uid="{4241910C-B12F-433C-9DA9-091E2EEC15F9}"/>
    <hyperlink ref="BDY78:BEA78" location="Supplement!A1" display="Worksheet: Supplement" xr:uid="{8AC44DAB-2EEC-4D30-8A3B-3A4F71324CFD}"/>
    <hyperlink ref="BEG78:BEI78" location="Supplement!A1" display="Worksheet: Supplement" xr:uid="{3ADA7B85-9939-47F0-96CD-F5CB4F950478}"/>
    <hyperlink ref="BEO78:BEQ78" location="Supplement!A1" display="Worksheet: Supplement" xr:uid="{F9578123-C8F5-432E-B080-4A2DDA382E2A}"/>
    <hyperlink ref="BEW78:BEY78" location="Supplement!A1" display="Worksheet: Supplement" xr:uid="{22A7E142-8B29-4E87-8E0A-AC14B31B917A}"/>
    <hyperlink ref="BFE78:BFG78" location="Supplement!A1" display="Worksheet: Supplement" xr:uid="{F4A7A942-3B27-4E32-8C14-F5A6420B5B85}"/>
    <hyperlink ref="BFM78:BFO78" location="Supplement!A1" display="Worksheet: Supplement" xr:uid="{F04A4E0E-9010-4068-9C71-5B8F0A314FBC}"/>
    <hyperlink ref="BFU78:BFW78" location="Supplement!A1" display="Worksheet: Supplement" xr:uid="{2F66B830-D1D4-44FF-A073-798179256F4F}"/>
    <hyperlink ref="BGC78:BGE78" location="Supplement!A1" display="Worksheet: Supplement" xr:uid="{F75019F8-E19A-49B9-A2F7-BE16C1391405}"/>
    <hyperlink ref="BGK78:BGM78" location="Supplement!A1" display="Worksheet: Supplement" xr:uid="{043BB27B-F947-4820-8FEF-511CD35D69F7}"/>
    <hyperlink ref="BGS78:BGU78" location="Supplement!A1" display="Worksheet: Supplement" xr:uid="{C9CD8784-BEB2-4ED0-B438-4704B18CA7B8}"/>
    <hyperlink ref="BHA78:BHC78" location="Supplement!A1" display="Worksheet: Supplement" xr:uid="{5693C24A-86C3-4D3A-BFBB-AF2C46C143FD}"/>
    <hyperlink ref="BHI78:BHK78" location="Supplement!A1" display="Worksheet: Supplement" xr:uid="{290C0E96-412E-4AF8-8D87-42121C59EF85}"/>
    <hyperlink ref="BHQ78:BHS78" location="Supplement!A1" display="Worksheet: Supplement" xr:uid="{146397DB-CB31-4CBA-91A5-EEDFB0A9ED31}"/>
    <hyperlink ref="BHY78:BIA78" location="Supplement!A1" display="Worksheet: Supplement" xr:uid="{258A9A41-63C8-49AB-9517-A715C6FEF71A}"/>
    <hyperlink ref="BIG78:BII78" location="Supplement!A1" display="Worksheet: Supplement" xr:uid="{84BDEDD6-B196-4FC2-A8D2-053E6CAC7D55}"/>
    <hyperlink ref="BIO78:BIQ78" location="Supplement!A1" display="Worksheet: Supplement" xr:uid="{39ADE5A7-DBAF-460A-89D0-8FB05B4E29DE}"/>
    <hyperlink ref="BIW78:BIY78" location="Supplement!A1" display="Worksheet: Supplement" xr:uid="{9F49F752-FC6B-492B-9C37-CDF6F73460A9}"/>
    <hyperlink ref="BJE78:BJG78" location="Supplement!A1" display="Worksheet: Supplement" xr:uid="{A81AFDBF-BB78-4C15-AF90-541ACBE1ACCD}"/>
    <hyperlink ref="BJM78:BJO78" location="Supplement!A1" display="Worksheet: Supplement" xr:uid="{9CCD7561-18AA-472E-9ACB-51B88D6D1066}"/>
    <hyperlink ref="BJU78:BJW78" location="Supplement!A1" display="Worksheet: Supplement" xr:uid="{C7FA9052-5A6F-4378-ABF3-DC23963C8F18}"/>
    <hyperlink ref="BKC78:BKE78" location="Supplement!A1" display="Worksheet: Supplement" xr:uid="{6FC68F9E-4057-4484-AF0B-ED1E40324EE0}"/>
    <hyperlink ref="BKK78:BKM78" location="Supplement!A1" display="Worksheet: Supplement" xr:uid="{80530EE8-08DC-4A32-8D40-F699E7FB1664}"/>
    <hyperlink ref="BKS78:BKU78" location="Supplement!A1" display="Worksheet: Supplement" xr:uid="{1AEB3A2D-D875-4AB4-A61D-65E924EE0DA2}"/>
    <hyperlink ref="BLA78:BLC78" location="Supplement!A1" display="Worksheet: Supplement" xr:uid="{3535B65A-045D-4735-8901-95DAD97639B2}"/>
    <hyperlink ref="BLI78:BLK78" location="Supplement!A1" display="Worksheet: Supplement" xr:uid="{384EBD46-8128-420E-A600-601A1775C045}"/>
    <hyperlink ref="BLQ78:BLS78" location="Supplement!A1" display="Worksheet: Supplement" xr:uid="{3BCBECF4-A127-4503-8605-CF895E0F02A4}"/>
    <hyperlink ref="BLY78:BMA78" location="Supplement!A1" display="Worksheet: Supplement" xr:uid="{D87CD5CC-3E03-46A2-BE8B-DDE2C2CFFC99}"/>
    <hyperlink ref="BMG78:BMI78" location="Supplement!A1" display="Worksheet: Supplement" xr:uid="{E0AEE6F5-BCE9-45E4-8462-917E8D61129A}"/>
    <hyperlink ref="BMO78:BMQ78" location="Supplement!A1" display="Worksheet: Supplement" xr:uid="{992A1763-E4FB-4F8F-8D1D-7A405638A4FD}"/>
    <hyperlink ref="BMW78:BMY78" location="Supplement!A1" display="Worksheet: Supplement" xr:uid="{0E819C5B-B2AA-4B61-8055-C46D6D777BA2}"/>
    <hyperlink ref="BNE78:BNG78" location="Supplement!A1" display="Worksheet: Supplement" xr:uid="{BE7F8D18-FFD1-4402-9B7F-F32D9E70E079}"/>
    <hyperlink ref="BNM78:BNO78" location="Supplement!A1" display="Worksheet: Supplement" xr:uid="{1027CE43-1F46-4DB5-A2F7-E3875859490F}"/>
    <hyperlink ref="BNU78:BNW78" location="Supplement!A1" display="Worksheet: Supplement" xr:uid="{B535C074-4A41-40BE-B483-36CEA563886E}"/>
    <hyperlink ref="BOC78:BOE78" location="Supplement!A1" display="Worksheet: Supplement" xr:uid="{371D4933-A566-40C1-BBE1-A839CD51828D}"/>
    <hyperlink ref="BOK78:BOM78" location="Supplement!A1" display="Worksheet: Supplement" xr:uid="{46655774-F0E3-4ACB-B64F-12CD71081FBE}"/>
    <hyperlink ref="BOS78:BOU78" location="Supplement!A1" display="Worksheet: Supplement" xr:uid="{AA62B338-7ECC-4970-8EDB-6D390CE648E3}"/>
    <hyperlink ref="BPA78:BPC78" location="Supplement!A1" display="Worksheet: Supplement" xr:uid="{A50F394F-C570-47BC-8975-D61D45AA253B}"/>
    <hyperlink ref="BPI78:BPK78" location="Supplement!A1" display="Worksheet: Supplement" xr:uid="{F081FF6D-583E-426A-A304-547DF9645E16}"/>
    <hyperlink ref="BPQ78:BPS78" location="Supplement!A1" display="Worksheet: Supplement" xr:uid="{73E3308B-7D88-437C-8612-BBE67BCF4465}"/>
    <hyperlink ref="BPY78:BQA78" location="Supplement!A1" display="Worksheet: Supplement" xr:uid="{61B032E6-B77A-43EF-990D-1D18D58B6CE6}"/>
    <hyperlink ref="BQG78:BQI78" location="Supplement!A1" display="Worksheet: Supplement" xr:uid="{737E0AEB-07F5-42E2-8137-805638FFA771}"/>
    <hyperlink ref="BQO78:BQQ78" location="Supplement!A1" display="Worksheet: Supplement" xr:uid="{FABCC6C2-D91B-4469-BA95-3544A269F33E}"/>
    <hyperlink ref="BQW78:BQY78" location="Supplement!A1" display="Worksheet: Supplement" xr:uid="{A1C3B303-726F-4937-8B2C-E1BD88BE1B65}"/>
    <hyperlink ref="BRE78:BRG78" location="Supplement!A1" display="Worksheet: Supplement" xr:uid="{F1EF14F3-5CEA-41E6-9538-8CE9073E0809}"/>
    <hyperlink ref="BRM78:BRO78" location="Supplement!A1" display="Worksheet: Supplement" xr:uid="{59D98BFE-93FD-4AE2-99C6-97AC6452CAAB}"/>
    <hyperlink ref="BRU78:BRW78" location="Supplement!A1" display="Worksheet: Supplement" xr:uid="{A9BC54E2-1898-46F6-9601-6F6AA0776F3F}"/>
    <hyperlink ref="BSC78:BSE78" location="Supplement!A1" display="Worksheet: Supplement" xr:uid="{41FE4360-4CC0-481E-82D9-F84ABE957C35}"/>
    <hyperlink ref="BSK78:BSM78" location="Supplement!A1" display="Worksheet: Supplement" xr:uid="{A75532E9-655D-455D-9710-059DF49CF64E}"/>
    <hyperlink ref="BSS78:BSU78" location="Supplement!A1" display="Worksheet: Supplement" xr:uid="{4C2AEE8E-AB67-4258-8936-10C9C33D5840}"/>
    <hyperlink ref="BTA78:BTC78" location="Supplement!A1" display="Worksheet: Supplement" xr:uid="{7FA936E5-FD20-424A-B266-B1365D60F3D9}"/>
    <hyperlink ref="BTI78:BTK78" location="Supplement!A1" display="Worksheet: Supplement" xr:uid="{CB90DFD1-57FB-418E-8B24-627A6C9F726D}"/>
    <hyperlink ref="BTQ78:BTS78" location="Supplement!A1" display="Worksheet: Supplement" xr:uid="{91AE4B2F-5374-44E4-A30F-C55462B8C50C}"/>
    <hyperlink ref="BTY78:BUA78" location="Supplement!A1" display="Worksheet: Supplement" xr:uid="{F18D70D0-7D63-47DB-94D0-B2189BD47AAA}"/>
    <hyperlink ref="BUG78:BUI78" location="Supplement!A1" display="Worksheet: Supplement" xr:uid="{EAF3484E-61D8-4259-9DEA-8A9CE38E33EE}"/>
    <hyperlink ref="BUO78:BUQ78" location="Supplement!A1" display="Worksheet: Supplement" xr:uid="{87F83A11-0D11-4F91-92D9-93555CB02AAF}"/>
    <hyperlink ref="BUW78:BUY78" location="Supplement!A1" display="Worksheet: Supplement" xr:uid="{D1170376-C422-4070-8C08-84465664899A}"/>
    <hyperlink ref="BVE78:BVG78" location="Supplement!A1" display="Worksheet: Supplement" xr:uid="{90CABEA2-B0AA-4DFA-A7F1-0186BDE848F6}"/>
    <hyperlink ref="BVM78:BVO78" location="Supplement!A1" display="Worksheet: Supplement" xr:uid="{A9354181-811A-4A9F-B461-97F14180FABE}"/>
    <hyperlink ref="BVU78:BVW78" location="Supplement!A1" display="Worksheet: Supplement" xr:uid="{A7E9E0EC-1167-43D5-873A-0C0F2FF38B9B}"/>
    <hyperlink ref="BWC78:BWE78" location="Supplement!A1" display="Worksheet: Supplement" xr:uid="{707E5F08-B850-4762-89BC-FC58271355F9}"/>
    <hyperlink ref="BWK78:BWM78" location="Supplement!A1" display="Worksheet: Supplement" xr:uid="{556B646B-351E-4AF0-9672-217A0F5A02A3}"/>
    <hyperlink ref="BWS78:BWU78" location="Supplement!A1" display="Worksheet: Supplement" xr:uid="{9696FD7F-A281-46A3-85B2-CF0B68CE0252}"/>
    <hyperlink ref="BXA78:BXC78" location="Supplement!A1" display="Worksheet: Supplement" xr:uid="{EC6E3B27-09D6-4FB4-92BB-A7E8FA088016}"/>
    <hyperlink ref="BXI78:BXK78" location="Supplement!A1" display="Worksheet: Supplement" xr:uid="{33850501-8105-4779-A3F4-918D531C630B}"/>
    <hyperlink ref="BXQ78:BXS78" location="Supplement!A1" display="Worksheet: Supplement" xr:uid="{D86B24BC-AABE-4D0F-9B3F-08613B2DD7D2}"/>
    <hyperlink ref="BXY78:BYA78" location="Supplement!A1" display="Worksheet: Supplement" xr:uid="{B6E54B68-2CFD-47A8-8411-C2863CFBBFDB}"/>
    <hyperlink ref="BYG78:BYI78" location="Supplement!A1" display="Worksheet: Supplement" xr:uid="{BD3D7F6B-9DB8-4C53-9A0B-00D48AF232B6}"/>
    <hyperlink ref="BYO78:BYQ78" location="Supplement!A1" display="Worksheet: Supplement" xr:uid="{6E9FE02F-C5B4-4227-A19A-472FAD783793}"/>
    <hyperlink ref="BYW78:BYY78" location="Supplement!A1" display="Worksheet: Supplement" xr:uid="{FB803E18-C7C8-4217-9F65-A8A8E987EB8B}"/>
    <hyperlink ref="BZE78:BZG78" location="Supplement!A1" display="Worksheet: Supplement" xr:uid="{E7F5B344-9C18-467F-8881-CBA506AB8E08}"/>
    <hyperlink ref="BZM78:BZO78" location="Supplement!A1" display="Worksheet: Supplement" xr:uid="{0F92594E-87AE-4EA9-B7C8-B2FBEE2A107E}"/>
    <hyperlink ref="BZU78:BZW78" location="Supplement!A1" display="Worksheet: Supplement" xr:uid="{3A6CAD10-FBDB-4026-908B-C31E1FBD8734}"/>
    <hyperlink ref="CAC78:CAE78" location="Supplement!A1" display="Worksheet: Supplement" xr:uid="{D076C729-D0C5-4B36-94EF-C8610CED47FA}"/>
    <hyperlink ref="CAK78:CAM78" location="Supplement!A1" display="Worksheet: Supplement" xr:uid="{A2A1C4C2-772F-46A7-AC64-CA532F34FBD0}"/>
    <hyperlink ref="CAS78:CAU78" location="Supplement!A1" display="Worksheet: Supplement" xr:uid="{DB7B3F00-02C2-4E2E-9E7B-A44F5AC41608}"/>
    <hyperlink ref="CBA78:CBC78" location="Supplement!A1" display="Worksheet: Supplement" xr:uid="{34F73C23-E00D-4E3D-BAA2-6FA519BFBA21}"/>
    <hyperlink ref="CBI78:CBK78" location="Supplement!A1" display="Worksheet: Supplement" xr:uid="{BF12BD57-1AC2-4BAC-8541-284A9A1C4973}"/>
    <hyperlink ref="CBQ78:CBS78" location="Supplement!A1" display="Worksheet: Supplement" xr:uid="{3815E177-788D-48BF-9734-01629B1AC81D}"/>
    <hyperlink ref="CBY78:CCA78" location="Supplement!A1" display="Worksheet: Supplement" xr:uid="{FFDEE209-1D3B-4B40-9DCB-751C9B10932F}"/>
    <hyperlink ref="CCG78:CCI78" location="Supplement!A1" display="Worksheet: Supplement" xr:uid="{FA7F901F-EADB-4E89-80E3-79C993237736}"/>
    <hyperlink ref="CCO78:CCQ78" location="Supplement!A1" display="Worksheet: Supplement" xr:uid="{79007DC0-A425-4617-A1F1-3A84375A11F7}"/>
    <hyperlink ref="CCW78:CCY78" location="Supplement!A1" display="Worksheet: Supplement" xr:uid="{9B8BF926-78FF-4772-AAF6-5E0AB6B53E24}"/>
    <hyperlink ref="CDE78:CDG78" location="Supplement!A1" display="Worksheet: Supplement" xr:uid="{717B1D44-F05D-45B0-B6CC-98B49AC19315}"/>
    <hyperlink ref="CDM78:CDO78" location="Supplement!A1" display="Worksheet: Supplement" xr:uid="{71B605A6-4EAA-428A-985E-6B7A5AC29AF6}"/>
    <hyperlink ref="CDU78:CDW78" location="Supplement!A1" display="Worksheet: Supplement" xr:uid="{D895E563-6555-4FED-A60B-6E60769481C9}"/>
    <hyperlink ref="CEC78:CEE78" location="Supplement!A1" display="Worksheet: Supplement" xr:uid="{94DBAB2E-169E-44C0-A6A4-A40BCB8F73F7}"/>
    <hyperlink ref="CEK78:CEM78" location="Supplement!A1" display="Worksheet: Supplement" xr:uid="{8AD8F937-7BBB-4619-BD7D-ED75863DBC28}"/>
    <hyperlink ref="CES78:CEU78" location="Supplement!A1" display="Worksheet: Supplement" xr:uid="{BD659FD7-A01C-4D86-881F-F683D12182EB}"/>
    <hyperlink ref="CFA78:CFC78" location="Supplement!A1" display="Worksheet: Supplement" xr:uid="{54D784E7-9BDE-4262-BDF1-C68EA70F9661}"/>
    <hyperlink ref="CFI78:CFK78" location="Supplement!A1" display="Worksheet: Supplement" xr:uid="{686C6105-248C-437C-96ED-F0E13DD59383}"/>
    <hyperlink ref="CFQ78:CFS78" location="Supplement!A1" display="Worksheet: Supplement" xr:uid="{46E1DDCA-56D9-472F-B175-F3E44FCF751B}"/>
    <hyperlink ref="CFY78:CGA78" location="Supplement!A1" display="Worksheet: Supplement" xr:uid="{DE76B68F-CA07-4AAC-918E-A0CBB0950A8F}"/>
    <hyperlink ref="CGG78:CGI78" location="Supplement!A1" display="Worksheet: Supplement" xr:uid="{AE69DA6F-AD26-48E2-9965-39D4D79C9A7F}"/>
    <hyperlink ref="CGO78:CGQ78" location="Supplement!A1" display="Worksheet: Supplement" xr:uid="{49F55EF6-1D8D-46F2-A33C-06ADBCC504F0}"/>
    <hyperlink ref="CGW78:CGY78" location="Supplement!A1" display="Worksheet: Supplement" xr:uid="{F2C12D19-6F0E-4ADC-8BB3-855F0127B70E}"/>
    <hyperlink ref="CHE78:CHG78" location="Supplement!A1" display="Worksheet: Supplement" xr:uid="{34CAF1B8-672F-4E7E-9002-E1EAC16EE807}"/>
    <hyperlink ref="CHM78:CHO78" location="Supplement!A1" display="Worksheet: Supplement" xr:uid="{F4F51C0C-C118-4A88-A3C3-260C4ACB606C}"/>
    <hyperlink ref="CHU78:CHW78" location="Supplement!A1" display="Worksheet: Supplement" xr:uid="{511F4F8A-E2C9-4913-B866-63ECAFDF3F33}"/>
    <hyperlink ref="CIC78:CIE78" location="Supplement!A1" display="Worksheet: Supplement" xr:uid="{5305C35B-4D9B-4E08-B5E0-8B92C6B94B6B}"/>
    <hyperlink ref="CIK78:CIM78" location="Supplement!A1" display="Worksheet: Supplement" xr:uid="{2F2A7983-BCA9-4E26-9697-5BFFCA36CF18}"/>
    <hyperlink ref="CIS78:CIU78" location="Supplement!A1" display="Worksheet: Supplement" xr:uid="{FFFC2BCE-D53B-4627-B582-DBB6438B6210}"/>
    <hyperlink ref="CJA78:CJC78" location="Supplement!A1" display="Worksheet: Supplement" xr:uid="{BEA638C4-6D1E-42F6-A105-8F2036C3E51C}"/>
    <hyperlink ref="CJI78:CJK78" location="Supplement!A1" display="Worksheet: Supplement" xr:uid="{93E2E683-10F6-45F8-95AD-D198E2722D16}"/>
    <hyperlink ref="CJQ78:CJS78" location="Supplement!A1" display="Worksheet: Supplement" xr:uid="{E89FE205-F9B8-43E5-808F-54106D08A2F6}"/>
    <hyperlink ref="CJY78:CKA78" location="Supplement!A1" display="Worksheet: Supplement" xr:uid="{11288C78-2CA0-446F-9267-CDC2AE57A167}"/>
    <hyperlink ref="CKG78:CKI78" location="Supplement!A1" display="Worksheet: Supplement" xr:uid="{5E46B601-3077-4F83-B836-9A09FB330E6B}"/>
    <hyperlink ref="CKO78:CKQ78" location="Supplement!A1" display="Worksheet: Supplement" xr:uid="{269F4B5C-DF52-4093-8EE3-EB333D0148BF}"/>
    <hyperlink ref="CKW78:CKY78" location="Supplement!A1" display="Worksheet: Supplement" xr:uid="{D9E75A89-4FC7-4684-BBDC-CF5BDE13BFC6}"/>
    <hyperlink ref="CLE78:CLG78" location="Supplement!A1" display="Worksheet: Supplement" xr:uid="{85E9092E-7C1F-4394-8BDE-F248491BAECB}"/>
    <hyperlink ref="CLM78:CLO78" location="Supplement!A1" display="Worksheet: Supplement" xr:uid="{4F841E63-A83B-4D9A-AA55-A7DBD6905AF4}"/>
    <hyperlink ref="CLU78:CLW78" location="Supplement!A1" display="Worksheet: Supplement" xr:uid="{A8191D06-6264-4D82-8EDC-A6DBB73677EF}"/>
    <hyperlink ref="CMC78:CME78" location="Supplement!A1" display="Worksheet: Supplement" xr:uid="{D65FDA04-3079-450E-B1A8-DC78E87DE9B8}"/>
    <hyperlink ref="CMK78:CMM78" location="Supplement!A1" display="Worksheet: Supplement" xr:uid="{5CDCCAF4-096C-4F61-AB7C-EC2A66ECBFCD}"/>
    <hyperlink ref="CMS78:CMU78" location="Supplement!A1" display="Worksheet: Supplement" xr:uid="{047A82F4-3669-437A-B731-68DC1FFD5848}"/>
    <hyperlink ref="CNA78:CNC78" location="Supplement!A1" display="Worksheet: Supplement" xr:uid="{694B9F01-CB96-4FE7-AF4D-0AAC2129CDE2}"/>
    <hyperlink ref="CNI78:CNK78" location="Supplement!A1" display="Worksheet: Supplement" xr:uid="{1AB59692-6730-45FF-9A7A-61CF7E2ED34E}"/>
    <hyperlink ref="CNQ78:CNS78" location="Supplement!A1" display="Worksheet: Supplement" xr:uid="{67EC5AB9-12F1-4F59-90E2-938D4C106E74}"/>
    <hyperlink ref="CNY78:COA78" location="Supplement!A1" display="Worksheet: Supplement" xr:uid="{A3B03A5F-6B37-42AD-B30B-759C3F735E99}"/>
    <hyperlink ref="COG78:COI78" location="Supplement!A1" display="Worksheet: Supplement" xr:uid="{3B55C990-8230-4221-95AC-0947B1C545F3}"/>
    <hyperlink ref="COO78:COQ78" location="Supplement!A1" display="Worksheet: Supplement" xr:uid="{2D1B4967-3995-436A-84BF-C9A3F62E14A6}"/>
    <hyperlink ref="COW78:COY78" location="Supplement!A1" display="Worksheet: Supplement" xr:uid="{E272FBC8-8FBE-44F7-B896-5D2EF31DB929}"/>
    <hyperlink ref="CPE78:CPG78" location="Supplement!A1" display="Worksheet: Supplement" xr:uid="{A2D937A0-AA69-4796-80BB-63A8091A6E4B}"/>
    <hyperlink ref="CPM78:CPO78" location="Supplement!A1" display="Worksheet: Supplement" xr:uid="{68999EDC-0669-4EAE-976D-1F3EE0CA8567}"/>
    <hyperlink ref="CPU78:CPW78" location="Supplement!A1" display="Worksheet: Supplement" xr:uid="{5BCA0326-EDB4-4788-AF62-56B0F7FA1F75}"/>
    <hyperlink ref="CQC78:CQE78" location="Supplement!A1" display="Worksheet: Supplement" xr:uid="{C59A18E6-A363-421A-9E61-791BDF692D4B}"/>
    <hyperlink ref="CQK78:CQM78" location="Supplement!A1" display="Worksheet: Supplement" xr:uid="{41638AF6-CBC2-4B73-BF6E-8C5F6E118A4B}"/>
    <hyperlink ref="CQS78:CQU78" location="Supplement!A1" display="Worksheet: Supplement" xr:uid="{39084F9E-A91D-46A8-B052-4CC9C268087F}"/>
    <hyperlink ref="CRA78:CRC78" location="Supplement!A1" display="Worksheet: Supplement" xr:uid="{D4357A35-F6FF-46BA-AE94-367ED035FC36}"/>
    <hyperlink ref="CRI78:CRK78" location="Supplement!A1" display="Worksheet: Supplement" xr:uid="{C847CD0D-37A8-46C9-A0CF-2D7AE410F70B}"/>
    <hyperlink ref="CRQ78:CRS78" location="Supplement!A1" display="Worksheet: Supplement" xr:uid="{26694F1A-2F0F-49A9-8248-44DF53BE1446}"/>
    <hyperlink ref="CRY78:CSA78" location="Supplement!A1" display="Worksheet: Supplement" xr:uid="{7B13F952-2025-44BE-8993-08A986ABB7BC}"/>
    <hyperlink ref="CSG78:CSI78" location="Supplement!A1" display="Worksheet: Supplement" xr:uid="{2DBCE356-CD79-47A3-9396-116E962A35E4}"/>
    <hyperlink ref="CSO78:CSQ78" location="Supplement!A1" display="Worksheet: Supplement" xr:uid="{0E0F220B-9678-4BF0-9BA8-0EBEEEA5B0DF}"/>
    <hyperlink ref="CSW78:CSY78" location="Supplement!A1" display="Worksheet: Supplement" xr:uid="{90899326-E59E-4FCC-9C17-09F8C43FBA78}"/>
    <hyperlink ref="CTE78:CTG78" location="Supplement!A1" display="Worksheet: Supplement" xr:uid="{5281A9F6-2DC3-42FA-A5FC-06E21EB88D36}"/>
    <hyperlink ref="CTM78:CTO78" location="Supplement!A1" display="Worksheet: Supplement" xr:uid="{0217E01B-733D-4276-93BA-75025FB2D586}"/>
    <hyperlink ref="CTU78:CTW78" location="Supplement!A1" display="Worksheet: Supplement" xr:uid="{88C5E501-F7A8-407C-8E26-A1A66D7466F6}"/>
    <hyperlink ref="CUC78:CUE78" location="Supplement!A1" display="Worksheet: Supplement" xr:uid="{F7141709-BA39-4828-A941-262B957E4150}"/>
    <hyperlink ref="CUK78:CUM78" location="Supplement!A1" display="Worksheet: Supplement" xr:uid="{72CF1A70-0EDB-4C06-ACF7-E7538B108EF4}"/>
    <hyperlink ref="CUS78:CUU78" location="Supplement!A1" display="Worksheet: Supplement" xr:uid="{4285F990-5560-46C2-9B73-1B56397A9501}"/>
    <hyperlink ref="CVA78:CVC78" location="Supplement!A1" display="Worksheet: Supplement" xr:uid="{6B73F3B2-25F7-4FA4-9A28-2094E0E85C47}"/>
    <hyperlink ref="CVI78:CVK78" location="Supplement!A1" display="Worksheet: Supplement" xr:uid="{4471D234-8831-47C3-87F1-40D282823D04}"/>
    <hyperlink ref="CVQ78:CVS78" location="Supplement!A1" display="Worksheet: Supplement" xr:uid="{0D1B64C3-C887-467A-A31F-591C51C51FA8}"/>
    <hyperlink ref="CVY78:CWA78" location="Supplement!A1" display="Worksheet: Supplement" xr:uid="{AA28CDED-ED55-4B13-9B00-1B62B40F25C3}"/>
    <hyperlink ref="CWG78:CWI78" location="Supplement!A1" display="Worksheet: Supplement" xr:uid="{CBA32FB0-84CF-4018-9741-3AD20D4388FC}"/>
    <hyperlink ref="CWO78:CWQ78" location="Supplement!A1" display="Worksheet: Supplement" xr:uid="{7EFC8466-541F-4B8B-AD47-ACEA95472E08}"/>
    <hyperlink ref="CWW78:CWY78" location="Supplement!A1" display="Worksheet: Supplement" xr:uid="{CEDA5830-9D37-41C5-8FCE-0A646FD3F34E}"/>
    <hyperlink ref="CXE78:CXG78" location="Supplement!A1" display="Worksheet: Supplement" xr:uid="{90E0F0E7-C69E-4AB0-A84B-8108BA1D2306}"/>
    <hyperlink ref="CXM78:CXO78" location="Supplement!A1" display="Worksheet: Supplement" xr:uid="{8726FB2D-69CB-43B7-8937-927031AA2C40}"/>
    <hyperlink ref="CXU78:CXW78" location="Supplement!A1" display="Worksheet: Supplement" xr:uid="{A428A752-192E-4102-A087-9CACBA08749D}"/>
    <hyperlink ref="CYC78:CYE78" location="Supplement!A1" display="Worksheet: Supplement" xr:uid="{41E31F16-28D6-4726-AC48-72AEB3046623}"/>
    <hyperlink ref="CYK78:CYM78" location="Supplement!A1" display="Worksheet: Supplement" xr:uid="{10A955DC-D2C2-452F-9CF1-2F9BBADD060A}"/>
    <hyperlink ref="CYS78:CYU78" location="Supplement!A1" display="Worksheet: Supplement" xr:uid="{A4F7192A-47A4-4B1A-BF22-38ACB4977E4A}"/>
    <hyperlink ref="CZA78:CZC78" location="Supplement!A1" display="Worksheet: Supplement" xr:uid="{A7A898FD-D803-41AC-8EB9-D52AFB2AF5E6}"/>
    <hyperlink ref="CZI78:CZK78" location="Supplement!A1" display="Worksheet: Supplement" xr:uid="{B2FF281C-F915-46F0-B942-22A4FCEB9874}"/>
    <hyperlink ref="CZQ78:CZS78" location="Supplement!A1" display="Worksheet: Supplement" xr:uid="{C29524BD-BA6B-4E72-A6EA-ABBD89D4F27E}"/>
    <hyperlink ref="CZY78:DAA78" location="Supplement!A1" display="Worksheet: Supplement" xr:uid="{9AC05748-6577-40D1-A13A-D6E951385AF3}"/>
    <hyperlink ref="DAG78:DAI78" location="Supplement!A1" display="Worksheet: Supplement" xr:uid="{8E854C41-91C8-4CA3-ABA4-597BEF790964}"/>
    <hyperlink ref="DAO78:DAQ78" location="Supplement!A1" display="Worksheet: Supplement" xr:uid="{02595201-EB92-4575-BAA2-94334B4FC57B}"/>
    <hyperlink ref="DAW78:DAY78" location="Supplement!A1" display="Worksheet: Supplement" xr:uid="{2CDB52D5-9F30-4CB0-866D-12806FBD94B8}"/>
    <hyperlink ref="DBE78:DBG78" location="Supplement!A1" display="Worksheet: Supplement" xr:uid="{9ED31316-E7CB-4577-AE03-7D762730D1FC}"/>
    <hyperlink ref="DBM78:DBO78" location="Supplement!A1" display="Worksheet: Supplement" xr:uid="{D3A45F06-C2DB-4B59-8733-3E66CC78B078}"/>
    <hyperlink ref="DBU78:DBW78" location="Supplement!A1" display="Worksheet: Supplement" xr:uid="{66D98F90-BA9D-4CDC-B228-AEAAE904B9D8}"/>
    <hyperlink ref="DCC78:DCE78" location="Supplement!A1" display="Worksheet: Supplement" xr:uid="{1E4E5844-600D-402B-95F5-FAA8830DD0C5}"/>
    <hyperlink ref="DCK78:DCM78" location="Supplement!A1" display="Worksheet: Supplement" xr:uid="{C424987D-F981-4CB5-92D1-BE78BCD01730}"/>
    <hyperlink ref="DCS78:DCU78" location="Supplement!A1" display="Worksheet: Supplement" xr:uid="{CDB03D55-F658-4514-8A4E-3AC59C386991}"/>
    <hyperlink ref="DDA78:DDC78" location="Supplement!A1" display="Worksheet: Supplement" xr:uid="{C10B3C6D-CFAD-4376-99B6-E75C69F597CB}"/>
    <hyperlink ref="DDI78:DDK78" location="Supplement!A1" display="Worksheet: Supplement" xr:uid="{0752EEA5-0083-4959-B592-2D867FF4014D}"/>
    <hyperlink ref="DDQ78:DDS78" location="Supplement!A1" display="Worksheet: Supplement" xr:uid="{01AE6699-7612-4863-ADE5-282BEAE43F0B}"/>
    <hyperlink ref="DDY78:DEA78" location="Supplement!A1" display="Worksheet: Supplement" xr:uid="{E06A6A7C-4CCC-41DC-80D3-AF643AA92A5E}"/>
    <hyperlink ref="DEG78:DEI78" location="Supplement!A1" display="Worksheet: Supplement" xr:uid="{AFD9C6BE-B9E8-42D6-873C-41C182142C82}"/>
    <hyperlink ref="DEO78:DEQ78" location="Supplement!A1" display="Worksheet: Supplement" xr:uid="{D085440A-4825-447B-8C7C-C1ADE57D8A5E}"/>
    <hyperlink ref="DEW78:DEY78" location="Supplement!A1" display="Worksheet: Supplement" xr:uid="{79730BF6-3AAC-4C74-8810-711F1C67EEB6}"/>
    <hyperlink ref="DFE78:DFG78" location="Supplement!A1" display="Worksheet: Supplement" xr:uid="{004B6266-1E31-4209-82D4-7AC9A8FDB2EB}"/>
    <hyperlink ref="DFM78:DFO78" location="Supplement!A1" display="Worksheet: Supplement" xr:uid="{4F7057A5-4686-4749-9133-9AD575BF5EC5}"/>
    <hyperlink ref="DFU78:DFW78" location="Supplement!A1" display="Worksheet: Supplement" xr:uid="{6C724FB1-B30A-400D-84C0-579F755433AD}"/>
    <hyperlink ref="DGC78:DGE78" location="Supplement!A1" display="Worksheet: Supplement" xr:uid="{31279EAD-8D5E-4AE9-BE1D-6FA276D9C100}"/>
    <hyperlink ref="DGK78:DGM78" location="Supplement!A1" display="Worksheet: Supplement" xr:uid="{0AA13563-ECB3-4B44-93C5-53E29AA95C18}"/>
    <hyperlink ref="DGS78:DGU78" location="Supplement!A1" display="Worksheet: Supplement" xr:uid="{DF3F0ADF-09F7-43D5-88E0-35D86BF13DF8}"/>
    <hyperlink ref="DHA78:DHC78" location="Supplement!A1" display="Worksheet: Supplement" xr:uid="{0DA5922D-2AA5-4690-ABDC-406358FF540A}"/>
    <hyperlink ref="DHI78:DHK78" location="Supplement!A1" display="Worksheet: Supplement" xr:uid="{461122A2-AA6D-406E-9022-EFC634141B91}"/>
    <hyperlink ref="DHQ78:DHS78" location="Supplement!A1" display="Worksheet: Supplement" xr:uid="{0759F0AE-F10B-42B8-B2C2-E3957C22B7D3}"/>
    <hyperlink ref="DHY78:DIA78" location="Supplement!A1" display="Worksheet: Supplement" xr:uid="{F0AAF565-0BB8-47C2-AD85-EA982CF8B484}"/>
    <hyperlink ref="DIG78:DII78" location="Supplement!A1" display="Worksheet: Supplement" xr:uid="{7E401D95-E40F-46D6-A634-9DCA4A101434}"/>
    <hyperlink ref="DIO78:DIQ78" location="Supplement!A1" display="Worksheet: Supplement" xr:uid="{EEDBE4E6-9AED-40B5-A083-05D4D824B9DB}"/>
    <hyperlink ref="DIW78:DIY78" location="Supplement!A1" display="Worksheet: Supplement" xr:uid="{FB0D666C-EEB0-4E82-A42C-72E0C9DC69E4}"/>
    <hyperlink ref="DJE78:DJG78" location="Supplement!A1" display="Worksheet: Supplement" xr:uid="{8ACF29F3-B9BC-4E17-8AB1-8996109D6E0D}"/>
    <hyperlink ref="DJM78:DJO78" location="Supplement!A1" display="Worksheet: Supplement" xr:uid="{C877C33B-A5E5-4934-9090-B26AEA882C13}"/>
    <hyperlink ref="DJU78:DJW78" location="Supplement!A1" display="Worksheet: Supplement" xr:uid="{DAD47540-E3B6-43A4-A96C-2FD50EFF3404}"/>
    <hyperlink ref="DKC78:DKE78" location="Supplement!A1" display="Worksheet: Supplement" xr:uid="{B9A6F48A-909F-4B68-B21B-167DC7BC2424}"/>
    <hyperlink ref="DKK78:DKM78" location="Supplement!A1" display="Worksheet: Supplement" xr:uid="{708876D4-9C72-42E6-A242-E12D1BC8C101}"/>
    <hyperlink ref="DKS78:DKU78" location="Supplement!A1" display="Worksheet: Supplement" xr:uid="{27794027-A5F4-479D-A203-C8488D9C45A5}"/>
    <hyperlink ref="DLA78:DLC78" location="Supplement!A1" display="Worksheet: Supplement" xr:uid="{B7C97DFE-9172-4F5A-8E67-E408C9D85EA1}"/>
    <hyperlink ref="DLI78:DLK78" location="Supplement!A1" display="Worksheet: Supplement" xr:uid="{FA9AF6CE-30B5-4013-B33B-CD7AAA55F6A5}"/>
    <hyperlink ref="DLQ78:DLS78" location="Supplement!A1" display="Worksheet: Supplement" xr:uid="{9EC61782-6DD4-41F9-A43B-A3E5B0AB787C}"/>
    <hyperlink ref="DLY78:DMA78" location="Supplement!A1" display="Worksheet: Supplement" xr:uid="{7F8CB882-EF88-4157-AB5A-ABD1C02877D4}"/>
    <hyperlink ref="DMG78:DMI78" location="Supplement!A1" display="Worksheet: Supplement" xr:uid="{94B5DA16-64A4-409D-B74E-7F7AB7A22956}"/>
    <hyperlink ref="DMO78:DMQ78" location="Supplement!A1" display="Worksheet: Supplement" xr:uid="{DBDE133D-C66D-43DF-A091-C7C652832334}"/>
    <hyperlink ref="DMW78:DMY78" location="Supplement!A1" display="Worksheet: Supplement" xr:uid="{CEAC5C8F-0E70-4E30-9441-B118F4188198}"/>
    <hyperlink ref="DNE78:DNG78" location="Supplement!A1" display="Worksheet: Supplement" xr:uid="{BB5D5BE9-9DD1-4508-8631-CFEE8552030B}"/>
    <hyperlink ref="DNM78:DNO78" location="Supplement!A1" display="Worksheet: Supplement" xr:uid="{4F540215-6828-4CEB-9B3A-8039F34204A1}"/>
    <hyperlink ref="DNU78:DNW78" location="Supplement!A1" display="Worksheet: Supplement" xr:uid="{F6B98F88-4FC3-40C2-AFAF-2E6FCD845EC6}"/>
    <hyperlink ref="DOC78:DOE78" location="Supplement!A1" display="Worksheet: Supplement" xr:uid="{D2462515-4EAB-4567-8549-26FC94FA70C5}"/>
    <hyperlink ref="DOK78:DOM78" location="Supplement!A1" display="Worksheet: Supplement" xr:uid="{682F7E75-7A12-44D9-9335-A254C5946BDB}"/>
    <hyperlink ref="DOS78:DOU78" location="Supplement!A1" display="Worksheet: Supplement" xr:uid="{1D8C25DF-6D2A-450D-80B2-12F7EEB4439B}"/>
    <hyperlink ref="DPA78:DPC78" location="Supplement!A1" display="Worksheet: Supplement" xr:uid="{ABFD2586-9C9A-4956-8871-9DA2AF70E36F}"/>
    <hyperlink ref="DPI78:DPK78" location="Supplement!A1" display="Worksheet: Supplement" xr:uid="{671F2D8E-4CFF-4C2C-958B-FD42D38C14AB}"/>
    <hyperlink ref="DPQ78:DPS78" location="Supplement!A1" display="Worksheet: Supplement" xr:uid="{E2FE5905-6002-4FCC-B73D-E10060043168}"/>
    <hyperlink ref="DPY78:DQA78" location="Supplement!A1" display="Worksheet: Supplement" xr:uid="{7CD20EC8-9A60-4980-B5C8-E61A85EBA1FF}"/>
    <hyperlink ref="DQG78:DQI78" location="Supplement!A1" display="Worksheet: Supplement" xr:uid="{6D555CE4-1486-4C2E-AFB2-DC2EAE99AEF9}"/>
    <hyperlink ref="DQO78:DQQ78" location="Supplement!A1" display="Worksheet: Supplement" xr:uid="{3122D5A5-4F54-40E1-BE50-B49E8733767A}"/>
    <hyperlink ref="DQW78:DQY78" location="Supplement!A1" display="Worksheet: Supplement" xr:uid="{BBF0BD0C-C8BD-4571-BDEF-98BCC212CE9E}"/>
    <hyperlink ref="DRE78:DRG78" location="Supplement!A1" display="Worksheet: Supplement" xr:uid="{B011EA68-7262-47C9-A5B0-8E2E6E342FC6}"/>
    <hyperlink ref="DRM78:DRO78" location="Supplement!A1" display="Worksheet: Supplement" xr:uid="{D6ED36D9-BCB8-4DF0-83C2-CBE2438FD1B2}"/>
    <hyperlink ref="DRU78:DRW78" location="Supplement!A1" display="Worksheet: Supplement" xr:uid="{1D40E20D-DD9D-4D62-9CFE-4D29513D7E1C}"/>
    <hyperlink ref="DSC78:DSE78" location="Supplement!A1" display="Worksheet: Supplement" xr:uid="{7569C21D-62CA-4099-8ECB-A97F0B54C4B2}"/>
    <hyperlink ref="DSK78:DSM78" location="Supplement!A1" display="Worksheet: Supplement" xr:uid="{66948DC4-AC8A-4E9A-8BB9-578A4D707B39}"/>
    <hyperlink ref="DSS78:DSU78" location="Supplement!A1" display="Worksheet: Supplement" xr:uid="{F3C24B42-52ED-4B8D-9FD7-3D723ED3654C}"/>
    <hyperlink ref="DTA78:DTC78" location="Supplement!A1" display="Worksheet: Supplement" xr:uid="{DA28393F-6CDC-419A-A809-BA4C00E99E2B}"/>
    <hyperlink ref="DTI78:DTK78" location="Supplement!A1" display="Worksheet: Supplement" xr:uid="{D672BE04-A18E-4B08-B373-108F2D33B542}"/>
    <hyperlink ref="DTQ78:DTS78" location="Supplement!A1" display="Worksheet: Supplement" xr:uid="{A274F223-1721-48C5-927B-5452841BB404}"/>
    <hyperlink ref="DTY78:DUA78" location="Supplement!A1" display="Worksheet: Supplement" xr:uid="{6604A1AF-EF22-48AF-81F3-B67D2D1109D3}"/>
    <hyperlink ref="DUG78:DUI78" location="Supplement!A1" display="Worksheet: Supplement" xr:uid="{DBA4521B-1D4C-4AE3-B21D-C99CBF4612CF}"/>
    <hyperlink ref="DUO78:DUQ78" location="Supplement!A1" display="Worksheet: Supplement" xr:uid="{84CB24D2-065B-45A4-B393-FB866C871D3E}"/>
    <hyperlink ref="DUW78:DUY78" location="Supplement!A1" display="Worksheet: Supplement" xr:uid="{0C65A7DC-0B2B-4563-ADE7-48DD6DB03709}"/>
    <hyperlink ref="DVE78:DVG78" location="Supplement!A1" display="Worksheet: Supplement" xr:uid="{AB4DEE6D-29F6-4475-AE82-D1615E3FAB65}"/>
    <hyperlink ref="DVM78:DVO78" location="Supplement!A1" display="Worksheet: Supplement" xr:uid="{F93C5A92-1DDD-4B15-A8EC-1F63EF66B7B5}"/>
    <hyperlink ref="DVU78:DVW78" location="Supplement!A1" display="Worksheet: Supplement" xr:uid="{211396B3-5C41-4BD1-BF89-02A331845A12}"/>
    <hyperlink ref="DWC78:DWE78" location="Supplement!A1" display="Worksheet: Supplement" xr:uid="{FA1E5EBB-00ED-4724-AACE-02D8CE47A398}"/>
    <hyperlink ref="DWK78:DWM78" location="Supplement!A1" display="Worksheet: Supplement" xr:uid="{0A889F2E-881C-40DC-A438-D4EE0EBC783E}"/>
    <hyperlink ref="DWS78:DWU78" location="Supplement!A1" display="Worksheet: Supplement" xr:uid="{32A7B886-4016-41C3-A290-265E07B1641E}"/>
    <hyperlink ref="DXA78:DXC78" location="Supplement!A1" display="Worksheet: Supplement" xr:uid="{04B76C6F-29CB-4ABE-AB25-F28208FC1DFD}"/>
    <hyperlink ref="DXI78:DXK78" location="Supplement!A1" display="Worksheet: Supplement" xr:uid="{57CCF4AA-7BC4-439F-90C4-1CD35DE598A9}"/>
    <hyperlink ref="DXQ78:DXS78" location="Supplement!A1" display="Worksheet: Supplement" xr:uid="{ED0E688A-5326-49D4-B650-4137EB096833}"/>
    <hyperlink ref="DXY78:DYA78" location="Supplement!A1" display="Worksheet: Supplement" xr:uid="{DC8562D3-9EB6-47B9-B4C6-57064EF72F54}"/>
    <hyperlink ref="DYG78:DYI78" location="Supplement!A1" display="Worksheet: Supplement" xr:uid="{3B3D1BA6-5D88-4477-9286-9B77970CE3DB}"/>
    <hyperlink ref="DYO78:DYQ78" location="Supplement!A1" display="Worksheet: Supplement" xr:uid="{C0FE1A69-3F46-4AAC-B2FB-5AE3E40E8FEE}"/>
    <hyperlink ref="DYW78:DYY78" location="Supplement!A1" display="Worksheet: Supplement" xr:uid="{4249E8CA-8C04-4D1B-A0B2-8F2CFBEB47A7}"/>
    <hyperlink ref="DZE78:DZG78" location="Supplement!A1" display="Worksheet: Supplement" xr:uid="{109BF676-AF5A-4E43-B4DD-C99F396A1141}"/>
    <hyperlink ref="DZM78:DZO78" location="Supplement!A1" display="Worksheet: Supplement" xr:uid="{525C8791-093D-4AC8-B13C-8C75397A6483}"/>
    <hyperlink ref="DZU78:DZW78" location="Supplement!A1" display="Worksheet: Supplement" xr:uid="{7A4AF823-1FD4-4657-BC39-CC6D6F6B1706}"/>
    <hyperlink ref="EAC78:EAE78" location="Supplement!A1" display="Worksheet: Supplement" xr:uid="{5C552999-CFEF-4E82-8D77-85A0D60CE76F}"/>
    <hyperlink ref="EAK78:EAM78" location="Supplement!A1" display="Worksheet: Supplement" xr:uid="{EE956854-1739-4D43-AE68-EA47E2213063}"/>
    <hyperlink ref="EAS78:EAU78" location="Supplement!A1" display="Worksheet: Supplement" xr:uid="{9BFAAEBE-8BAB-4ED3-9B9A-72991B654589}"/>
    <hyperlink ref="EBA78:EBC78" location="Supplement!A1" display="Worksheet: Supplement" xr:uid="{7003BC3C-FA20-4618-BCAF-243F0666876E}"/>
    <hyperlink ref="EBI78:EBK78" location="Supplement!A1" display="Worksheet: Supplement" xr:uid="{49F0FE3C-5FB1-4A60-A93A-C2234D9309B5}"/>
    <hyperlink ref="EBQ78:EBS78" location="Supplement!A1" display="Worksheet: Supplement" xr:uid="{B00730DF-55AF-4C00-B438-6B8456BAA834}"/>
    <hyperlink ref="EBY78:ECA78" location="Supplement!A1" display="Worksheet: Supplement" xr:uid="{D1FC4DDC-4783-42DA-A174-BD240E70F85E}"/>
    <hyperlink ref="ECG78:ECI78" location="Supplement!A1" display="Worksheet: Supplement" xr:uid="{97A8E714-B389-4178-8D65-064C65A9EABA}"/>
    <hyperlink ref="ECO78:ECQ78" location="Supplement!A1" display="Worksheet: Supplement" xr:uid="{6B38481A-73AF-486B-916B-34E51FBDDA86}"/>
    <hyperlink ref="ECW78:ECY78" location="Supplement!A1" display="Worksheet: Supplement" xr:uid="{A487317E-B53F-4719-B7F7-CCA84C90F19B}"/>
    <hyperlink ref="EDE78:EDG78" location="Supplement!A1" display="Worksheet: Supplement" xr:uid="{2EC172BD-2E67-42A3-9729-4473EA1DFD78}"/>
    <hyperlink ref="EDM78:EDO78" location="Supplement!A1" display="Worksheet: Supplement" xr:uid="{CA3764F1-FDA0-435F-863D-6FD2D4901D37}"/>
    <hyperlink ref="EDU78:EDW78" location="Supplement!A1" display="Worksheet: Supplement" xr:uid="{92D3FC99-A247-4CC1-BAA5-FC5C79B6334F}"/>
    <hyperlink ref="EEC78:EEE78" location="Supplement!A1" display="Worksheet: Supplement" xr:uid="{CC680B90-89B3-47FB-B200-E7D96B33E3E9}"/>
    <hyperlink ref="EEK78:EEM78" location="Supplement!A1" display="Worksheet: Supplement" xr:uid="{FF01BB31-7826-4C82-894E-04DDFE92E855}"/>
    <hyperlink ref="EES78:EEU78" location="Supplement!A1" display="Worksheet: Supplement" xr:uid="{A5BA165B-9F45-43F0-8DC4-149EBC387591}"/>
    <hyperlink ref="EFA78:EFC78" location="Supplement!A1" display="Worksheet: Supplement" xr:uid="{7CD6932E-F1CB-48D8-8A0D-7FFD6E1D5A4C}"/>
    <hyperlink ref="EFI78:EFK78" location="Supplement!A1" display="Worksheet: Supplement" xr:uid="{FF80194F-13A5-42B7-93CE-5E9C476F9AE1}"/>
    <hyperlink ref="EFQ78:EFS78" location="Supplement!A1" display="Worksheet: Supplement" xr:uid="{334E735E-F185-4EDB-8265-F235B7B3AEE7}"/>
    <hyperlink ref="EFY78:EGA78" location="Supplement!A1" display="Worksheet: Supplement" xr:uid="{CC78FAA8-5520-4197-B228-0FB810167B98}"/>
    <hyperlink ref="EGG78:EGI78" location="Supplement!A1" display="Worksheet: Supplement" xr:uid="{AA4F45B6-0E5F-47D1-B537-EBA1BA03E5FD}"/>
    <hyperlink ref="EGO78:EGQ78" location="Supplement!A1" display="Worksheet: Supplement" xr:uid="{D54F95EF-90B4-4CE6-BF7B-8EA7C2E516FB}"/>
    <hyperlink ref="EGW78:EGY78" location="Supplement!A1" display="Worksheet: Supplement" xr:uid="{EAEB6335-11E2-43B8-AB53-A46993E77BF6}"/>
    <hyperlink ref="EHE78:EHG78" location="Supplement!A1" display="Worksheet: Supplement" xr:uid="{AB4793ED-0985-4A83-932C-8CF132579CB9}"/>
    <hyperlink ref="EHM78:EHO78" location="Supplement!A1" display="Worksheet: Supplement" xr:uid="{BBE466E7-8E0F-4B06-AF2B-57D24F8E9EAE}"/>
    <hyperlink ref="EHU78:EHW78" location="Supplement!A1" display="Worksheet: Supplement" xr:uid="{7185AE16-48F3-4080-8DAE-A1DF8BFB1CE0}"/>
    <hyperlink ref="EIC78:EIE78" location="Supplement!A1" display="Worksheet: Supplement" xr:uid="{D02443F8-5E22-444E-9A0F-EC4FF8911250}"/>
    <hyperlink ref="EIK78:EIM78" location="Supplement!A1" display="Worksheet: Supplement" xr:uid="{CC64B839-E3C4-49A0-B954-E07D2459A793}"/>
    <hyperlink ref="EIS78:EIU78" location="Supplement!A1" display="Worksheet: Supplement" xr:uid="{6330A53E-C63D-4C21-95D8-2052CB225E56}"/>
    <hyperlink ref="EJA78:EJC78" location="Supplement!A1" display="Worksheet: Supplement" xr:uid="{0D8A8CE9-3E84-4D6A-9AE2-862E96045218}"/>
    <hyperlink ref="EJI78:EJK78" location="Supplement!A1" display="Worksheet: Supplement" xr:uid="{9A8CCF5D-0F20-47DA-8655-B82484370D9E}"/>
    <hyperlink ref="EJQ78:EJS78" location="Supplement!A1" display="Worksheet: Supplement" xr:uid="{CA518C9F-869D-4428-BF27-92137698258C}"/>
    <hyperlink ref="EJY78:EKA78" location="Supplement!A1" display="Worksheet: Supplement" xr:uid="{90027F81-F25D-442D-A103-C1DA92AE795F}"/>
    <hyperlink ref="EKG78:EKI78" location="Supplement!A1" display="Worksheet: Supplement" xr:uid="{0B2D5E21-0A4D-437B-A439-679B0A82AA5E}"/>
    <hyperlink ref="EKO78:EKQ78" location="Supplement!A1" display="Worksheet: Supplement" xr:uid="{64A1A3F1-CC69-4B68-AD00-D0406F804003}"/>
    <hyperlink ref="EKW78:EKY78" location="Supplement!A1" display="Worksheet: Supplement" xr:uid="{14D06C86-8103-44FA-B74D-D6087051D3CF}"/>
    <hyperlink ref="ELE78:ELG78" location="Supplement!A1" display="Worksheet: Supplement" xr:uid="{08668182-0F1C-4164-BE67-9C197D6111FA}"/>
    <hyperlink ref="ELM78:ELO78" location="Supplement!A1" display="Worksheet: Supplement" xr:uid="{AE41A244-32DB-48F7-B3DB-0E042D95108B}"/>
    <hyperlink ref="ELU78:ELW78" location="Supplement!A1" display="Worksheet: Supplement" xr:uid="{2A552EAA-9E64-4CF9-B71E-E21ECC11B777}"/>
    <hyperlink ref="EMC78:EME78" location="Supplement!A1" display="Worksheet: Supplement" xr:uid="{75FE95E2-7968-4261-8BAE-9FD71DD1C891}"/>
    <hyperlink ref="EMK78:EMM78" location="Supplement!A1" display="Worksheet: Supplement" xr:uid="{1502658F-CF96-4A8E-AC2B-BF4867CBEF93}"/>
    <hyperlink ref="EMS78:EMU78" location="Supplement!A1" display="Worksheet: Supplement" xr:uid="{967B0D1F-10D0-4522-99FB-C5F0A64D63E6}"/>
    <hyperlink ref="ENA78:ENC78" location="Supplement!A1" display="Worksheet: Supplement" xr:uid="{66B86AA3-3009-4134-A477-B66070571FCE}"/>
    <hyperlink ref="ENI78:ENK78" location="Supplement!A1" display="Worksheet: Supplement" xr:uid="{C1CEAECE-B06C-4AAB-81E5-90E281CCFC7F}"/>
    <hyperlink ref="ENQ78:ENS78" location="Supplement!A1" display="Worksheet: Supplement" xr:uid="{C5FB0CA9-EB82-463E-8DAB-2125DAE9A83B}"/>
    <hyperlink ref="ENY78:EOA78" location="Supplement!A1" display="Worksheet: Supplement" xr:uid="{92A4C894-6710-4C55-91A7-A55009A06305}"/>
    <hyperlink ref="EOG78:EOI78" location="Supplement!A1" display="Worksheet: Supplement" xr:uid="{111BE983-326E-4BEA-841C-705BCE2B43CF}"/>
    <hyperlink ref="EOO78:EOQ78" location="Supplement!A1" display="Worksheet: Supplement" xr:uid="{B3A6B350-B9AE-43B6-B6AA-BD9CB0A892B2}"/>
    <hyperlink ref="EOW78:EOY78" location="Supplement!A1" display="Worksheet: Supplement" xr:uid="{45B6E739-3455-4EED-A4B6-12AC111A368C}"/>
    <hyperlink ref="EPE78:EPG78" location="Supplement!A1" display="Worksheet: Supplement" xr:uid="{2BF96599-0157-43A6-8B14-B6E46971CF8D}"/>
    <hyperlink ref="EPM78:EPO78" location="Supplement!A1" display="Worksheet: Supplement" xr:uid="{244B0B05-DDDA-4097-9DFF-008CB10D2770}"/>
    <hyperlink ref="EPU78:EPW78" location="Supplement!A1" display="Worksheet: Supplement" xr:uid="{67F3B5EB-26BF-452E-84DA-613A0AA4A12D}"/>
    <hyperlink ref="EQC78:EQE78" location="Supplement!A1" display="Worksheet: Supplement" xr:uid="{37CB0A39-15D7-45AB-879C-8DA9C6E8D888}"/>
    <hyperlink ref="EQK78:EQM78" location="Supplement!A1" display="Worksheet: Supplement" xr:uid="{F4561EDE-4ADF-43FC-BED2-5616FE65B14C}"/>
    <hyperlink ref="EQS78:EQU78" location="Supplement!A1" display="Worksheet: Supplement" xr:uid="{5CEE4842-4996-4A37-A0D3-677589393995}"/>
    <hyperlink ref="ERA78:ERC78" location="Supplement!A1" display="Worksheet: Supplement" xr:uid="{A5ABBA9F-C2A3-48AE-9A9D-10FFE0AD4900}"/>
    <hyperlink ref="ERI78:ERK78" location="Supplement!A1" display="Worksheet: Supplement" xr:uid="{D920C4B8-3741-48C8-A41E-02F6C6DD5534}"/>
    <hyperlink ref="ERQ78:ERS78" location="Supplement!A1" display="Worksheet: Supplement" xr:uid="{6F7511AA-BDE9-48FB-AC43-AE83A45AD8C7}"/>
    <hyperlink ref="ERY78:ESA78" location="Supplement!A1" display="Worksheet: Supplement" xr:uid="{E965F61D-C0FA-49EF-95DF-D00EF52D5E05}"/>
    <hyperlink ref="ESG78:ESI78" location="Supplement!A1" display="Worksheet: Supplement" xr:uid="{3C57E10C-1BCF-4A70-9FEA-8338C4ABD8C5}"/>
    <hyperlink ref="ESO78:ESQ78" location="Supplement!A1" display="Worksheet: Supplement" xr:uid="{968AB1FB-65BB-447E-B6F4-232FDFE2BE41}"/>
    <hyperlink ref="ESW78:ESY78" location="Supplement!A1" display="Worksheet: Supplement" xr:uid="{78D981A9-F257-4A2B-886B-51457CAAFB8B}"/>
    <hyperlink ref="ETE78:ETG78" location="Supplement!A1" display="Worksheet: Supplement" xr:uid="{A7B59239-BCC2-490E-B01E-15FF562B1302}"/>
    <hyperlink ref="ETM78:ETO78" location="Supplement!A1" display="Worksheet: Supplement" xr:uid="{1B0F936C-1A4D-4250-9F18-50A5896763C0}"/>
    <hyperlink ref="ETU78:ETW78" location="Supplement!A1" display="Worksheet: Supplement" xr:uid="{5D6E8A5E-2047-4CDD-9C76-8A2B5C3F0210}"/>
    <hyperlink ref="EUC78:EUE78" location="Supplement!A1" display="Worksheet: Supplement" xr:uid="{5718E8BB-EDFD-4AC6-A1E2-9CF5E607ECF4}"/>
    <hyperlink ref="EUK78:EUM78" location="Supplement!A1" display="Worksheet: Supplement" xr:uid="{198463E2-6E37-455E-B9FD-47D31FB5477D}"/>
    <hyperlink ref="EUS78:EUU78" location="Supplement!A1" display="Worksheet: Supplement" xr:uid="{2310E409-93A0-4C4D-A90C-4E51BD8BC941}"/>
    <hyperlink ref="EVA78:EVC78" location="Supplement!A1" display="Worksheet: Supplement" xr:uid="{A4FDF947-27FC-4D33-B3A6-4F8E30761AA9}"/>
    <hyperlink ref="EVI78:EVK78" location="Supplement!A1" display="Worksheet: Supplement" xr:uid="{A7A2BF4E-F622-402B-A92D-41ED4DB185F6}"/>
    <hyperlink ref="EVQ78:EVS78" location="Supplement!A1" display="Worksheet: Supplement" xr:uid="{D8629C8A-7F2C-48C7-B61A-32C3A4162635}"/>
    <hyperlink ref="EVY78:EWA78" location="Supplement!A1" display="Worksheet: Supplement" xr:uid="{2FD2B823-C5BB-43C4-8A57-41EE11BAB9F1}"/>
    <hyperlink ref="EWG78:EWI78" location="Supplement!A1" display="Worksheet: Supplement" xr:uid="{21D728FB-C0B0-4E9A-B5AA-F71966AA0939}"/>
    <hyperlink ref="EWO78:EWQ78" location="Supplement!A1" display="Worksheet: Supplement" xr:uid="{D3BA0648-71EE-412F-9A99-D7D409430351}"/>
    <hyperlink ref="EWW78:EWY78" location="Supplement!A1" display="Worksheet: Supplement" xr:uid="{9C0D01BE-7339-40DC-9F04-2AC6A8056809}"/>
    <hyperlink ref="EXE78:EXG78" location="Supplement!A1" display="Worksheet: Supplement" xr:uid="{CD58B23F-C3F8-4C18-BB9D-883FDD14CE39}"/>
    <hyperlink ref="EXM78:EXO78" location="Supplement!A1" display="Worksheet: Supplement" xr:uid="{011E126D-9F9B-40B8-BFF7-FF97F9E28519}"/>
    <hyperlink ref="EXU78:EXW78" location="Supplement!A1" display="Worksheet: Supplement" xr:uid="{5FA45D97-1305-4E0C-B136-3F1A66F979AD}"/>
    <hyperlink ref="EYC78:EYE78" location="Supplement!A1" display="Worksheet: Supplement" xr:uid="{0EE9814D-77F6-438E-882D-C4D0E10997A6}"/>
    <hyperlink ref="EYK78:EYM78" location="Supplement!A1" display="Worksheet: Supplement" xr:uid="{24A4481A-A316-4448-8813-291B3E88569B}"/>
    <hyperlink ref="EYS78:EYU78" location="Supplement!A1" display="Worksheet: Supplement" xr:uid="{616DCF24-2460-4C28-9B0E-FD2E53C5F587}"/>
    <hyperlink ref="EZA78:EZC78" location="Supplement!A1" display="Worksheet: Supplement" xr:uid="{C3290281-6127-456C-898F-3864676414F7}"/>
    <hyperlink ref="EZI78:EZK78" location="Supplement!A1" display="Worksheet: Supplement" xr:uid="{2EB6591A-CABE-44BC-B825-033F335D0C44}"/>
    <hyperlink ref="EZQ78:EZS78" location="Supplement!A1" display="Worksheet: Supplement" xr:uid="{426F0D95-7A76-4AD9-AB51-3FCF05D0D044}"/>
    <hyperlink ref="EZY78:FAA78" location="Supplement!A1" display="Worksheet: Supplement" xr:uid="{D78FAB79-EC41-4775-B45B-1030198374D5}"/>
    <hyperlink ref="FAG78:FAI78" location="Supplement!A1" display="Worksheet: Supplement" xr:uid="{2247543C-83BC-47BC-867F-269D855BF0DD}"/>
    <hyperlink ref="FAO78:FAQ78" location="Supplement!A1" display="Worksheet: Supplement" xr:uid="{275BC399-3F3B-4D4D-BFC6-7FEDCB17F544}"/>
    <hyperlink ref="FAW78:FAY78" location="Supplement!A1" display="Worksheet: Supplement" xr:uid="{9FE40C44-A205-44E3-9DFB-073DBE284961}"/>
    <hyperlink ref="FBE78:FBG78" location="Supplement!A1" display="Worksheet: Supplement" xr:uid="{895C60D8-4AB7-4F8C-AC77-CF23EE5F6A41}"/>
    <hyperlink ref="FBM78:FBO78" location="Supplement!A1" display="Worksheet: Supplement" xr:uid="{E8398B1C-40C7-4E4D-8EE2-266365EB1880}"/>
    <hyperlink ref="FBU78:FBW78" location="Supplement!A1" display="Worksheet: Supplement" xr:uid="{B7E392F1-B87E-47EF-B8A3-E812484727D8}"/>
    <hyperlink ref="FCC78:FCE78" location="Supplement!A1" display="Worksheet: Supplement" xr:uid="{AECF632A-4212-4B58-BDBA-B4DC0BD79434}"/>
    <hyperlink ref="FCK78:FCM78" location="Supplement!A1" display="Worksheet: Supplement" xr:uid="{D6C44D58-569A-4B5D-AE38-67AB2C401982}"/>
    <hyperlink ref="FCS78:FCU78" location="Supplement!A1" display="Worksheet: Supplement" xr:uid="{02BF1C89-63F8-4E7A-957A-27CD0E2A0F02}"/>
    <hyperlink ref="FDA78:FDC78" location="Supplement!A1" display="Worksheet: Supplement" xr:uid="{9AEEE26D-81F5-457B-9F58-A6E336015F0A}"/>
    <hyperlink ref="FDI78:FDK78" location="Supplement!A1" display="Worksheet: Supplement" xr:uid="{8D38087C-37E7-4F00-857C-990B84FEEE6A}"/>
    <hyperlink ref="FDQ78:FDS78" location="Supplement!A1" display="Worksheet: Supplement" xr:uid="{2DBFEDAB-B037-4FF2-8580-5EF726939E0D}"/>
    <hyperlink ref="FDY78:FEA78" location="Supplement!A1" display="Worksheet: Supplement" xr:uid="{DD81588C-2900-43FB-92AB-B186C160592D}"/>
    <hyperlink ref="FEG78:FEI78" location="Supplement!A1" display="Worksheet: Supplement" xr:uid="{5591DD21-01DE-42AD-923A-553DDDC679C3}"/>
    <hyperlink ref="FEO78:FEQ78" location="Supplement!A1" display="Worksheet: Supplement" xr:uid="{0B930CA4-D2D1-4C69-A1CA-C6D131D9200C}"/>
    <hyperlink ref="FEW78:FEY78" location="Supplement!A1" display="Worksheet: Supplement" xr:uid="{69009E7D-F18F-409E-A09A-D95B05794AA3}"/>
    <hyperlink ref="FFE78:FFG78" location="Supplement!A1" display="Worksheet: Supplement" xr:uid="{8097C7F6-ABF2-4C2D-B075-8034356C7680}"/>
    <hyperlink ref="FFM78:FFO78" location="Supplement!A1" display="Worksheet: Supplement" xr:uid="{F0862482-B9C0-4ED6-88CB-2FC9DCD3BC69}"/>
    <hyperlink ref="FFU78:FFW78" location="Supplement!A1" display="Worksheet: Supplement" xr:uid="{C4CA7828-DFCC-4FC8-80A6-B2A32283CAFD}"/>
    <hyperlink ref="FGC78:FGE78" location="Supplement!A1" display="Worksheet: Supplement" xr:uid="{5C8EA3DC-1904-4FF7-94F8-9F318D7AA2ED}"/>
    <hyperlink ref="FGK78:FGM78" location="Supplement!A1" display="Worksheet: Supplement" xr:uid="{1230864A-1E8F-41D3-99F5-2A4F1311BF2B}"/>
    <hyperlink ref="FGS78:FGU78" location="Supplement!A1" display="Worksheet: Supplement" xr:uid="{2728751D-F943-41EF-A1EA-93F201025121}"/>
    <hyperlink ref="FHA78:FHC78" location="Supplement!A1" display="Worksheet: Supplement" xr:uid="{6BDFE30B-AF5D-4616-BB9D-29BFDD98FEC9}"/>
    <hyperlink ref="FHI78:FHK78" location="Supplement!A1" display="Worksheet: Supplement" xr:uid="{2C8B1A5C-0EF5-47A7-9EA0-BF47697D668B}"/>
    <hyperlink ref="FHQ78:FHS78" location="Supplement!A1" display="Worksheet: Supplement" xr:uid="{F1FD81EF-CC01-4AC2-81B0-8FB9F3DC60CE}"/>
    <hyperlink ref="FHY78:FIA78" location="Supplement!A1" display="Worksheet: Supplement" xr:uid="{6784C822-0316-41EE-941E-B5724B3DB3C6}"/>
    <hyperlink ref="FIG78:FII78" location="Supplement!A1" display="Worksheet: Supplement" xr:uid="{151A5E41-CCE4-4DA2-A239-65771E4FB38F}"/>
    <hyperlink ref="FIO78:FIQ78" location="Supplement!A1" display="Worksheet: Supplement" xr:uid="{C36F7277-3BD6-499A-B64A-D84EF98D41D5}"/>
    <hyperlink ref="FIW78:FIY78" location="Supplement!A1" display="Worksheet: Supplement" xr:uid="{BBF6752E-8F57-4FB0-99CE-1A4239A18E94}"/>
    <hyperlink ref="FJE78:FJG78" location="Supplement!A1" display="Worksheet: Supplement" xr:uid="{66930F69-705F-437A-B79F-624A2F769111}"/>
    <hyperlink ref="FJM78:FJO78" location="Supplement!A1" display="Worksheet: Supplement" xr:uid="{8F497320-5025-4B38-A793-665260D32F17}"/>
    <hyperlink ref="FJU78:FJW78" location="Supplement!A1" display="Worksheet: Supplement" xr:uid="{2B720F3A-1D17-4C02-ABC6-6FC2B816CBEE}"/>
    <hyperlink ref="FKC78:FKE78" location="Supplement!A1" display="Worksheet: Supplement" xr:uid="{BEF314C4-1073-4621-B078-8C85C8F42632}"/>
    <hyperlink ref="FKK78:FKM78" location="Supplement!A1" display="Worksheet: Supplement" xr:uid="{FEC13792-1A66-4AC0-B6A5-D147AF2A4FC1}"/>
    <hyperlink ref="FKS78:FKU78" location="Supplement!A1" display="Worksheet: Supplement" xr:uid="{2E46BAA7-6D7C-42B7-B297-0AE279ADB61E}"/>
    <hyperlink ref="FLA78:FLC78" location="Supplement!A1" display="Worksheet: Supplement" xr:uid="{55256ED7-8AA8-49CF-9742-CD4EF38B34BC}"/>
    <hyperlink ref="FLI78:FLK78" location="Supplement!A1" display="Worksheet: Supplement" xr:uid="{315C1094-83EC-4B1F-B1A4-A4FC26EACF6D}"/>
    <hyperlink ref="FLQ78:FLS78" location="Supplement!A1" display="Worksheet: Supplement" xr:uid="{04F83870-E107-4F2C-9595-D10BAF4F9BB8}"/>
    <hyperlink ref="FLY78:FMA78" location="Supplement!A1" display="Worksheet: Supplement" xr:uid="{994DF1E2-72F1-4B81-90A8-6D210C85C248}"/>
    <hyperlink ref="FMG78:FMI78" location="Supplement!A1" display="Worksheet: Supplement" xr:uid="{2C3F07AF-AC2E-47D9-8F61-8DB4AD7C282D}"/>
    <hyperlink ref="FMO78:FMQ78" location="Supplement!A1" display="Worksheet: Supplement" xr:uid="{7515A56D-69A3-45A5-9391-6BAA2E1D0AB4}"/>
    <hyperlink ref="FMW78:FMY78" location="Supplement!A1" display="Worksheet: Supplement" xr:uid="{84A32A16-950E-4EF0-B4A5-529DA86D15E3}"/>
    <hyperlink ref="FNE78:FNG78" location="Supplement!A1" display="Worksheet: Supplement" xr:uid="{D3A535B1-4425-40B2-8206-2D20F7064CAA}"/>
    <hyperlink ref="FNM78:FNO78" location="Supplement!A1" display="Worksheet: Supplement" xr:uid="{634D4BD6-7018-44E8-A456-16CC790B6C0B}"/>
    <hyperlink ref="FNU78:FNW78" location="Supplement!A1" display="Worksheet: Supplement" xr:uid="{66CDF22B-77D5-40E7-9F1B-F6B34E038B70}"/>
    <hyperlink ref="FOC78:FOE78" location="Supplement!A1" display="Worksheet: Supplement" xr:uid="{3C0C7239-DEC8-43C7-8C01-56DCB482AA11}"/>
    <hyperlink ref="FOK78:FOM78" location="Supplement!A1" display="Worksheet: Supplement" xr:uid="{664A60DA-686E-4AB1-8C1A-791544F1FBB8}"/>
    <hyperlink ref="FOS78:FOU78" location="Supplement!A1" display="Worksheet: Supplement" xr:uid="{33C0F21C-3939-4504-A4D1-35361AB66CB2}"/>
    <hyperlink ref="FPA78:FPC78" location="Supplement!A1" display="Worksheet: Supplement" xr:uid="{6DBF1382-9A5E-4DF1-B471-09C2D046A77D}"/>
    <hyperlink ref="FPI78:FPK78" location="Supplement!A1" display="Worksheet: Supplement" xr:uid="{20F3EEC2-5ED4-4603-AE0B-7202789A6750}"/>
    <hyperlink ref="FPQ78:FPS78" location="Supplement!A1" display="Worksheet: Supplement" xr:uid="{E810BCF4-092B-4A67-BA8B-90B283FC5185}"/>
    <hyperlink ref="FPY78:FQA78" location="Supplement!A1" display="Worksheet: Supplement" xr:uid="{87A8F1C5-86DA-41B9-A2C8-3F094F1A9E0A}"/>
    <hyperlink ref="FQG78:FQI78" location="Supplement!A1" display="Worksheet: Supplement" xr:uid="{5BE2159D-CAEF-4A26-91F8-05B2C4A8E7CD}"/>
    <hyperlink ref="FQO78:FQQ78" location="Supplement!A1" display="Worksheet: Supplement" xr:uid="{548998A1-41FA-458E-B60A-8975E994682D}"/>
    <hyperlink ref="FQW78:FQY78" location="Supplement!A1" display="Worksheet: Supplement" xr:uid="{C96605EA-3D87-4EBB-8D87-C1A8CDBB467C}"/>
    <hyperlink ref="FRE78:FRG78" location="Supplement!A1" display="Worksheet: Supplement" xr:uid="{3801B128-6D20-42A9-94DD-1492C353AAAE}"/>
    <hyperlink ref="FRM78:FRO78" location="Supplement!A1" display="Worksheet: Supplement" xr:uid="{34DBEE45-F405-4AA2-AC50-8AC8A0869FFC}"/>
    <hyperlink ref="FRU78:FRW78" location="Supplement!A1" display="Worksheet: Supplement" xr:uid="{B1A0866C-BC0D-4901-BCEB-551BC13F3C1E}"/>
    <hyperlink ref="FSC78:FSE78" location="Supplement!A1" display="Worksheet: Supplement" xr:uid="{2E8884C5-CB58-450F-B119-B9A0E170C62D}"/>
    <hyperlink ref="FSK78:FSM78" location="Supplement!A1" display="Worksheet: Supplement" xr:uid="{895015B9-9947-4D71-BEE9-E4E21CD9C3E7}"/>
    <hyperlink ref="FSS78:FSU78" location="Supplement!A1" display="Worksheet: Supplement" xr:uid="{6DCDAFDF-0816-424C-948B-8FFB7146F845}"/>
    <hyperlink ref="FTA78:FTC78" location="Supplement!A1" display="Worksheet: Supplement" xr:uid="{450DCC9B-5460-40D8-BC2B-DA663735B727}"/>
    <hyperlink ref="FTI78:FTK78" location="Supplement!A1" display="Worksheet: Supplement" xr:uid="{ADCBF360-A405-4F6F-AEE6-144D7F22DAD5}"/>
    <hyperlink ref="FTQ78:FTS78" location="Supplement!A1" display="Worksheet: Supplement" xr:uid="{407D8E6D-60F7-4374-A8FF-ED25F50E78AB}"/>
    <hyperlink ref="FTY78:FUA78" location="Supplement!A1" display="Worksheet: Supplement" xr:uid="{17E84150-5960-4087-8234-364995DF24DB}"/>
    <hyperlink ref="FUG78:FUI78" location="Supplement!A1" display="Worksheet: Supplement" xr:uid="{9D0BAE89-A6BC-45A4-B9E4-3A149EAB3E66}"/>
    <hyperlink ref="FUO78:FUQ78" location="Supplement!A1" display="Worksheet: Supplement" xr:uid="{4D8605CF-E345-4582-AD28-26208FFCE71D}"/>
    <hyperlink ref="FUW78:FUY78" location="Supplement!A1" display="Worksheet: Supplement" xr:uid="{715B7D71-7E90-4403-892F-1838E9EE14E4}"/>
    <hyperlink ref="FVE78:FVG78" location="Supplement!A1" display="Worksheet: Supplement" xr:uid="{8BD96660-F780-4C54-937E-72D2E125B1F8}"/>
    <hyperlink ref="FVM78:FVO78" location="Supplement!A1" display="Worksheet: Supplement" xr:uid="{4A7C5431-313B-414D-9BCC-120082A758B8}"/>
    <hyperlink ref="FVU78:FVW78" location="Supplement!A1" display="Worksheet: Supplement" xr:uid="{341C4240-C654-44CE-AA19-1CA9C04A6B87}"/>
    <hyperlink ref="FWC78:FWE78" location="Supplement!A1" display="Worksheet: Supplement" xr:uid="{51CA3842-5053-4D9A-9FF7-9E3455FC1408}"/>
    <hyperlink ref="FWK78:FWM78" location="Supplement!A1" display="Worksheet: Supplement" xr:uid="{ACB7772D-DFDF-4E3A-A16A-79660C4241FD}"/>
    <hyperlink ref="FWS78:FWU78" location="Supplement!A1" display="Worksheet: Supplement" xr:uid="{3EEC8050-8188-4414-8618-8DB5DC93DAF3}"/>
    <hyperlink ref="FXA78:FXC78" location="Supplement!A1" display="Worksheet: Supplement" xr:uid="{B5996E03-B743-47E0-B1F8-7CA7F1E020C5}"/>
    <hyperlink ref="FXI78:FXK78" location="Supplement!A1" display="Worksheet: Supplement" xr:uid="{4B5BB591-A8DE-42C9-B11E-9A2A2957FB11}"/>
    <hyperlink ref="FXQ78:FXS78" location="Supplement!A1" display="Worksheet: Supplement" xr:uid="{94D89EDF-FC6E-4EAF-9D25-4001EF48860E}"/>
    <hyperlink ref="FXY78:FYA78" location="Supplement!A1" display="Worksheet: Supplement" xr:uid="{2236612F-92C0-48F9-9A23-9484716C3C26}"/>
    <hyperlink ref="FYG78:FYI78" location="Supplement!A1" display="Worksheet: Supplement" xr:uid="{CB047296-3905-43C6-8BB6-0AF1AC260BBD}"/>
    <hyperlink ref="FYO78:FYQ78" location="Supplement!A1" display="Worksheet: Supplement" xr:uid="{30983D90-DA44-487C-94F4-37917C9C52B8}"/>
    <hyperlink ref="FYW78:FYY78" location="Supplement!A1" display="Worksheet: Supplement" xr:uid="{8386341F-F6BC-48AB-83B7-AECE7E7CDCA2}"/>
    <hyperlink ref="FZE78:FZG78" location="Supplement!A1" display="Worksheet: Supplement" xr:uid="{67873EE7-669E-4F25-9797-4A0A9DA6443F}"/>
    <hyperlink ref="FZM78:FZO78" location="Supplement!A1" display="Worksheet: Supplement" xr:uid="{84AA67C5-8910-4D35-BDC8-57A542DA8FD8}"/>
    <hyperlink ref="FZU78:FZW78" location="Supplement!A1" display="Worksheet: Supplement" xr:uid="{B48BEF99-74C3-4BEE-935B-8AAE774A1383}"/>
    <hyperlink ref="GAC78:GAE78" location="Supplement!A1" display="Worksheet: Supplement" xr:uid="{A6FBF7F2-425F-426E-A953-E1EB39EB8F2F}"/>
    <hyperlink ref="GAK78:GAM78" location="Supplement!A1" display="Worksheet: Supplement" xr:uid="{81C0F9E1-23DE-4DE4-85E9-1AE10005C822}"/>
    <hyperlink ref="GAS78:GAU78" location="Supplement!A1" display="Worksheet: Supplement" xr:uid="{96FE2A12-EE78-4013-99B2-2EA594C8B490}"/>
    <hyperlink ref="GBA78:GBC78" location="Supplement!A1" display="Worksheet: Supplement" xr:uid="{7C0C9A6E-4189-45AC-98A8-B8A2DC57195D}"/>
    <hyperlink ref="GBI78:GBK78" location="Supplement!A1" display="Worksheet: Supplement" xr:uid="{3BD5F057-10A7-4451-8525-D00BF4325A50}"/>
    <hyperlink ref="GBQ78:GBS78" location="Supplement!A1" display="Worksheet: Supplement" xr:uid="{97ECC324-768B-4FF3-A9B4-72A26B24A33C}"/>
    <hyperlink ref="GBY78:GCA78" location="Supplement!A1" display="Worksheet: Supplement" xr:uid="{46353D36-23C4-4760-9B56-383F203E6F25}"/>
    <hyperlink ref="GCG78:GCI78" location="Supplement!A1" display="Worksheet: Supplement" xr:uid="{FC1B3221-B558-4226-8202-7AFEAFD9AE5D}"/>
    <hyperlink ref="GCO78:GCQ78" location="Supplement!A1" display="Worksheet: Supplement" xr:uid="{21C5B294-4004-4643-A2BB-14F98F0384F4}"/>
    <hyperlink ref="GCW78:GCY78" location="Supplement!A1" display="Worksheet: Supplement" xr:uid="{7B7D84D3-7F1A-457C-9AAF-8D17ACAD9C7B}"/>
    <hyperlink ref="GDE78:GDG78" location="Supplement!A1" display="Worksheet: Supplement" xr:uid="{A3FC9FB3-830B-4B5B-A903-630FB66055F6}"/>
    <hyperlink ref="GDM78:GDO78" location="Supplement!A1" display="Worksheet: Supplement" xr:uid="{6AEB2D92-6D5C-4FC2-9E1B-7BE6B3C34528}"/>
    <hyperlink ref="GDU78:GDW78" location="Supplement!A1" display="Worksheet: Supplement" xr:uid="{6D22D6A9-DC8C-47B8-A5E5-414F6FBAE3E9}"/>
    <hyperlink ref="GEC78:GEE78" location="Supplement!A1" display="Worksheet: Supplement" xr:uid="{5ADE05F3-AC55-4654-B2C7-107631DCC04B}"/>
    <hyperlink ref="GEK78:GEM78" location="Supplement!A1" display="Worksheet: Supplement" xr:uid="{EE009C83-4A70-4EE6-A683-6A4E124FA2B2}"/>
    <hyperlink ref="GES78:GEU78" location="Supplement!A1" display="Worksheet: Supplement" xr:uid="{46310DBD-E4DB-42B5-9635-C8C217AC4F94}"/>
    <hyperlink ref="GFA78:GFC78" location="Supplement!A1" display="Worksheet: Supplement" xr:uid="{E29E83B3-D277-4543-B4B3-3FDA81306C43}"/>
    <hyperlink ref="GFI78:GFK78" location="Supplement!A1" display="Worksheet: Supplement" xr:uid="{E059A32C-3371-4492-925D-5AE693960C48}"/>
    <hyperlink ref="GFQ78:GFS78" location="Supplement!A1" display="Worksheet: Supplement" xr:uid="{980E3D8D-236D-4550-87A3-A72A7DBDAB9E}"/>
    <hyperlink ref="GFY78:GGA78" location="Supplement!A1" display="Worksheet: Supplement" xr:uid="{6A3741E9-E9BA-42E6-A6DD-6A37527BFD47}"/>
    <hyperlink ref="GGG78:GGI78" location="Supplement!A1" display="Worksheet: Supplement" xr:uid="{5AE7BAD1-F01F-4FFC-B89C-DF5114F0ABAF}"/>
    <hyperlink ref="GGO78:GGQ78" location="Supplement!A1" display="Worksheet: Supplement" xr:uid="{673F088C-9B4A-495E-99AE-F8B326EBD96E}"/>
    <hyperlink ref="GGW78:GGY78" location="Supplement!A1" display="Worksheet: Supplement" xr:uid="{E1163341-396A-4880-8254-3D10D51BA89D}"/>
    <hyperlink ref="GHE78:GHG78" location="Supplement!A1" display="Worksheet: Supplement" xr:uid="{EC66ED5C-F906-436C-B18E-59D242AB6FDB}"/>
    <hyperlink ref="GHM78:GHO78" location="Supplement!A1" display="Worksheet: Supplement" xr:uid="{6379C0C5-2ED5-4C69-B2A0-02F6C312237E}"/>
    <hyperlink ref="GHU78:GHW78" location="Supplement!A1" display="Worksheet: Supplement" xr:uid="{5A7C1C87-AB49-4F80-8D18-8824E5F0FBCB}"/>
    <hyperlink ref="GIC78:GIE78" location="Supplement!A1" display="Worksheet: Supplement" xr:uid="{4485E083-6EA4-48BD-B7BB-D53793423D07}"/>
    <hyperlink ref="GIK78:GIM78" location="Supplement!A1" display="Worksheet: Supplement" xr:uid="{760DA5E6-1DAB-4840-80E8-7661A5945FBE}"/>
    <hyperlink ref="GIS78:GIU78" location="Supplement!A1" display="Worksheet: Supplement" xr:uid="{F4FD1E92-0ACE-48B2-9971-31B1C9D41F6A}"/>
    <hyperlink ref="GJA78:GJC78" location="Supplement!A1" display="Worksheet: Supplement" xr:uid="{93EE4888-C908-423E-AC81-439BCE6053B6}"/>
    <hyperlink ref="GJI78:GJK78" location="Supplement!A1" display="Worksheet: Supplement" xr:uid="{0228DCDC-1E6D-400A-BF75-8916225BCCB4}"/>
    <hyperlink ref="GJQ78:GJS78" location="Supplement!A1" display="Worksheet: Supplement" xr:uid="{14D0BD61-5608-4B58-911D-4351FE5FC3F8}"/>
    <hyperlink ref="GJY78:GKA78" location="Supplement!A1" display="Worksheet: Supplement" xr:uid="{EC843C7A-3DE4-4FB9-997E-8EEC2DADB351}"/>
    <hyperlink ref="GKG78:GKI78" location="Supplement!A1" display="Worksheet: Supplement" xr:uid="{300101F7-5F4E-4D8C-8042-493647630C52}"/>
    <hyperlink ref="GKO78:GKQ78" location="Supplement!A1" display="Worksheet: Supplement" xr:uid="{847BCCE1-5A86-43D6-9A3D-F2FD2B19DBCD}"/>
    <hyperlink ref="GKW78:GKY78" location="Supplement!A1" display="Worksheet: Supplement" xr:uid="{E277ADC1-AB4C-4EF4-8ABA-B1FB02C87FEE}"/>
    <hyperlink ref="GLE78:GLG78" location="Supplement!A1" display="Worksheet: Supplement" xr:uid="{29DBA76B-B7A7-4971-8700-141D2ED2DAE0}"/>
    <hyperlink ref="GLM78:GLO78" location="Supplement!A1" display="Worksheet: Supplement" xr:uid="{86D2CD23-B26F-40CE-AFBD-8B7A5724B382}"/>
    <hyperlink ref="GLU78:GLW78" location="Supplement!A1" display="Worksheet: Supplement" xr:uid="{AE6354A0-5757-4E73-B013-6311D6A0C891}"/>
    <hyperlink ref="GMC78:GME78" location="Supplement!A1" display="Worksheet: Supplement" xr:uid="{96265A5B-D269-4114-8526-7A99BA8D02AE}"/>
    <hyperlink ref="GMK78:GMM78" location="Supplement!A1" display="Worksheet: Supplement" xr:uid="{54B1B5EF-A24C-4383-AC49-35BDC63BD365}"/>
    <hyperlink ref="GMS78:GMU78" location="Supplement!A1" display="Worksheet: Supplement" xr:uid="{34C41983-F589-4EF7-9F66-3ACFA1DFE499}"/>
    <hyperlink ref="GNA78:GNC78" location="Supplement!A1" display="Worksheet: Supplement" xr:uid="{5C611799-7276-4418-9CC6-781C71EC779A}"/>
    <hyperlink ref="GNI78:GNK78" location="Supplement!A1" display="Worksheet: Supplement" xr:uid="{16649CBD-F7B1-492E-BDE6-21DC71F2C333}"/>
    <hyperlink ref="GNQ78:GNS78" location="Supplement!A1" display="Worksheet: Supplement" xr:uid="{2EC2B938-8CED-4E45-8398-88FDC0DEA306}"/>
    <hyperlink ref="GNY78:GOA78" location="Supplement!A1" display="Worksheet: Supplement" xr:uid="{FA810E3C-BB6A-4B9B-985A-8F508FFFA88F}"/>
    <hyperlink ref="GOG78:GOI78" location="Supplement!A1" display="Worksheet: Supplement" xr:uid="{4A6569C0-19FD-47F7-8D1E-3304FE7FF6E0}"/>
    <hyperlink ref="GOO78:GOQ78" location="Supplement!A1" display="Worksheet: Supplement" xr:uid="{9161A9BB-9E73-4692-8936-1FBDF5908931}"/>
    <hyperlink ref="GOW78:GOY78" location="Supplement!A1" display="Worksheet: Supplement" xr:uid="{465BB943-4CF6-4B46-859F-5AA170179EA7}"/>
    <hyperlink ref="GPE78:GPG78" location="Supplement!A1" display="Worksheet: Supplement" xr:uid="{6D984267-396C-4000-9D70-225B98865740}"/>
    <hyperlink ref="GPM78:GPO78" location="Supplement!A1" display="Worksheet: Supplement" xr:uid="{8307A1B0-BDAF-42EA-8F81-2B1859C3D9AE}"/>
    <hyperlink ref="GPU78:GPW78" location="Supplement!A1" display="Worksheet: Supplement" xr:uid="{7A494C70-BAAC-450F-9EB2-436BC76E641B}"/>
    <hyperlink ref="GQC78:GQE78" location="Supplement!A1" display="Worksheet: Supplement" xr:uid="{C5C4A8EC-3BCD-4C6A-A87B-04C0D49ED55B}"/>
    <hyperlink ref="GQK78:GQM78" location="Supplement!A1" display="Worksheet: Supplement" xr:uid="{D43E3132-FBBD-4A0C-8D56-5A166FE09184}"/>
    <hyperlink ref="GQS78:GQU78" location="Supplement!A1" display="Worksheet: Supplement" xr:uid="{AAA227E5-53BB-497A-BFB2-3A96727ACE57}"/>
    <hyperlink ref="GRA78:GRC78" location="Supplement!A1" display="Worksheet: Supplement" xr:uid="{72A33B72-A0DB-4A38-879C-B1D7874BE90B}"/>
    <hyperlink ref="GRI78:GRK78" location="Supplement!A1" display="Worksheet: Supplement" xr:uid="{C1F45AD7-C420-40D3-8001-31B53744813D}"/>
    <hyperlink ref="GRQ78:GRS78" location="Supplement!A1" display="Worksheet: Supplement" xr:uid="{A5408E4F-743E-4734-863E-2E4D75AD174E}"/>
    <hyperlink ref="GRY78:GSA78" location="Supplement!A1" display="Worksheet: Supplement" xr:uid="{5171ACD2-10F8-44FF-873D-10BAD028103F}"/>
    <hyperlink ref="GSG78:GSI78" location="Supplement!A1" display="Worksheet: Supplement" xr:uid="{133CAB27-4280-499E-973E-253F56ACC4D1}"/>
    <hyperlink ref="GSO78:GSQ78" location="Supplement!A1" display="Worksheet: Supplement" xr:uid="{8C06E773-D2EA-400F-BE74-1B921F4D0916}"/>
    <hyperlink ref="GSW78:GSY78" location="Supplement!A1" display="Worksheet: Supplement" xr:uid="{2558CB5E-933C-429F-8039-43E678DD596E}"/>
    <hyperlink ref="GTE78:GTG78" location="Supplement!A1" display="Worksheet: Supplement" xr:uid="{85100F2D-8B51-45B3-B71F-EB2021D55467}"/>
    <hyperlink ref="GTM78:GTO78" location="Supplement!A1" display="Worksheet: Supplement" xr:uid="{7A3879B0-9C07-4818-BE54-5BEDD3CF1CFC}"/>
    <hyperlink ref="GTU78:GTW78" location="Supplement!A1" display="Worksheet: Supplement" xr:uid="{39FCBA05-9BD8-4343-B169-A5F1E6493999}"/>
    <hyperlink ref="GUC78:GUE78" location="Supplement!A1" display="Worksheet: Supplement" xr:uid="{A20B5364-E1A6-475A-BEA7-DB1F36A92678}"/>
    <hyperlink ref="GUK78:GUM78" location="Supplement!A1" display="Worksheet: Supplement" xr:uid="{44BF2F13-7A47-4153-98B0-ADDDA7C54677}"/>
    <hyperlink ref="GUS78:GUU78" location="Supplement!A1" display="Worksheet: Supplement" xr:uid="{B0AA5429-EDFD-491A-A4E1-836CACC6C2B1}"/>
    <hyperlink ref="GVA78:GVC78" location="Supplement!A1" display="Worksheet: Supplement" xr:uid="{3997677E-42BB-4387-8D96-1F7F09C67DF3}"/>
    <hyperlink ref="GVI78:GVK78" location="Supplement!A1" display="Worksheet: Supplement" xr:uid="{271C2D58-9C94-4D8D-9602-77863F0052C6}"/>
    <hyperlink ref="GVQ78:GVS78" location="Supplement!A1" display="Worksheet: Supplement" xr:uid="{F1026B77-C110-46BB-8B1E-759AEB514672}"/>
    <hyperlink ref="GVY78:GWA78" location="Supplement!A1" display="Worksheet: Supplement" xr:uid="{4BFBEE78-6004-446F-A78E-96F5003C8288}"/>
    <hyperlink ref="GWG78:GWI78" location="Supplement!A1" display="Worksheet: Supplement" xr:uid="{BCB8C8B0-1C0E-48B4-89D8-10D02E8429CC}"/>
    <hyperlink ref="GWO78:GWQ78" location="Supplement!A1" display="Worksheet: Supplement" xr:uid="{B6E67046-86C7-46BA-9777-D892B7A6C218}"/>
    <hyperlink ref="GWW78:GWY78" location="Supplement!A1" display="Worksheet: Supplement" xr:uid="{2B71A166-731D-41C9-9C04-E779F2DB741B}"/>
    <hyperlink ref="GXE78:GXG78" location="Supplement!A1" display="Worksheet: Supplement" xr:uid="{5A73092E-70BE-4CEE-95A9-C6DE094E1B8B}"/>
    <hyperlink ref="GXM78:GXO78" location="Supplement!A1" display="Worksheet: Supplement" xr:uid="{710F789B-045A-4674-B7CD-C52C05442D1D}"/>
    <hyperlink ref="GXU78:GXW78" location="Supplement!A1" display="Worksheet: Supplement" xr:uid="{B2F23728-F673-4067-9321-6BD939F2BFBE}"/>
    <hyperlink ref="GYC78:GYE78" location="Supplement!A1" display="Worksheet: Supplement" xr:uid="{F91951C8-4145-4306-8F40-F04420E9782F}"/>
    <hyperlink ref="GYK78:GYM78" location="Supplement!A1" display="Worksheet: Supplement" xr:uid="{FFEDF02F-D472-434B-887F-48CF5F18CF75}"/>
    <hyperlink ref="GYS78:GYU78" location="Supplement!A1" display="Worksheet: Supplement" xr:uid="{77058E64-3122-4A10-BB50-C8DE9787ED30}"/>
    <hyperlink ref="GZA78:GZC78" location="Supplement!A1" display="Worksheet: Supplement" xr:uid="{98F56482-96D9-441F-9698-98457F56313E}"/>
    <hyperlink ref="GZI78:GZK78" location="Supplement!A1" display="Worksheet: Supplement" xr:uid="{269601BA-1F02-43D2-8A9D-B8BFF23EBE4C}"/>
    <hyperlink ref="GZQ78:GZS78" location="Supplement!A1" display="Worksheet: Supplement" xr:uid="{06DB186E-0715-48A1-B53E-D488B562ECB3}"/>
    <hyperlink ref="GZY78:HAA78" location="Supplement!A1" display="Worksheet: Supplement" xr:uid="{B22A4B76-2532-4DBE-94DF-D738FA10BEB8}"/>
    <hyperlink ref="HAG78:HAI78" location="Supplement!A1" display="Worksheet: Supplement" xr:uid="{CC13A590-9408-4334-8840-4F6FBB3A9A7B}"/>
    <hyperlink ref="HAO78:HAQ78" location="Supplement!A1" display="Worksheet: Supplement" xr:uid="{844130E6-C966-4E6A-8B4C-8A3EF51665C6}"/>
    <hyperlink ref="HAW78:HAY78" location="Supplement!A1" display="Worksheet: Supplement" xr:uid="{2086B562-C2BA-451C-AE35-C495CDA718BA}"/>
    <hyperlink ref="HBE78:HBG78" location="Supplement!A1" display="Worksheet: Supplement" xr:uid="{B8058E51-23D9-456B-A972-2E5A9CE811F7}"/>
    <hyperlink ref="HBM78:HBO78" location="Supplement!A1" display="Worksheet: Supplement" xr:uid="{DAF8C42A-FB3E-4F6A-8D7E-6F286B78A4C5}"/>
    <hyperlink ref="HBU78:HBW78" location="Supplement!A1" display="Worksheet: Supplement" xr:uid="{598EBEB2-5E83-4F21-B503-F2CD8E27B508}"/>
    <hyperlink ref="HCC78:HCE78" location="Supplement!A1" display="Worksheet: Supplement" xr:uid="{B19E9561-EB23-4B98-9EFA-0CE17A885D77}"/>
    <hyperlink ref="HCK78:HCM78" location="Supplement!A1" display="Worksheet: Supplement" xr:uid="{64C7BBEA-25B0-4CF5-99F0-F3D87355BAAC}"/>
    <hyperlink ref="HCS78:HCU78" location="Supplement!A1" display="Worksheet: Supplement" xr:uid="{767BF529-A892-4076-BA90-B55AE1C20FFD}"/>
    <hyperlink ref="HDA78:HDC78" location="Supplement!A1" display="Worksheet: Supplement" xr:uid="{C30AF175-CA50-4052-9FC3-5A26C3307DF3}"/>
    <hyperlink ref="HDI78:HDK78" location="Supplement!A1" display="Worksheet: Supplement" xr:uid="{07FB62E6-BF1F-4C71-A52F-47B09D014BC4}"/>
    <hyperlink ref="HDQ78:HDS78" location="Supplement!A1" display="Worksheet: Supplement" xr:uid="{20A4C838-58C7-4970-A156-9A4FD2CBE900}"/>
    <hyperlink ref="HDY78:HEA78" location="Supplement!A1" display="Worksheet: Supplement" xr:uid="{8C6985C8-1AFF-433C-9823-A656A1F7266D}"/>
    <hyperlink ref="HEG78:HEI78" location="Supplement!A1" display="Worksheet: Supplement" xr:uid="{18B298F0-6F24-4D3F-BB44-4305C9A95E40}"/>
    <hyperlink ref="HEO78:HEQ78" location="Supplement!A1" display="Worksheet: Supplement" xr:uid="{F12A5DEC-2192-43B2-B89B-2BB0504B721D}"/>
    <hyperlink ref="HEW78:HEY78" location="Supplement!A1" display="Worksheet: Supplement" xr:uid="{02934CAA-30DB-4DC9-8EA7-B2B4FB9F58D7}"/>
    <hyperlink ref="HFE78:HFG78" location="Supplement!A1" display="Worksheet: Supplement" xr:uid="{F44EB3F2-B30E-49DA-A0B6-698FE7AA83D0}"/>
    <hyperlink ref="HFM78:HFO78" location="Supplement!A1" display="Worksheet: Supplement" xr:uid="{4F299E34-EB47-44D9-BBC7-C9E3AC895BE4}"/>
    <hyperlink ref="HFU78:HFW78" location="Supplement!A1" display="Worksheet: Supplement" xr:uid="{963226F9-25D4-4950-B0F8-9EBE69605CB3}"/>
    <hyperlink ref="HGC78:HGE78" location="Supplement!A1" display="Worksheet: Supplement" xr:uid="{D7FAC61E-362A-4A9E-B851-1EE3A573D1B0}"/>
    <hyperlink ref="HGK78:HGM78" location="Supplement!A1" display="Worksheet: Supplement" xr:uid="{EBE2B34C-010B-4510-802F-22DFD4219EA6}"/>
    <hyperlink ref="HGS78:HGU78" location="Supplement!A1" display="Worksheet: Supplement" xr:uid="{8B8CE3C7-A209-4082-8BA5-5B954CF9D6A8}"/>
    <hyperlink ref="HHA78:HHC78" location="Supplement!A1" display="Worksheet: Supplement" xr:uid="{A7530922-55A7-437D-92A5-28A999366305}"/>
    <hyperlink ref="HHI78:HHK78" location="Supplement!A1" display="Worksheet: Supplement" xr:uid="{BF72D5D8-BBF5-44FC-AB81-BD2C4FD50834}"/>
    <hyperlink ref="HHQ78:HHS78" location="Supplement!A1" display="Worksheet: Supplement" xr:uid="{C8CA9530-D136-4303-9BD9-C3AB0228BD46}"/>
    <hyperlink ref="HHY78:HIA78" location="Supplement!A1" display="Worksheet: Supplement" xr:uid="{7C3FBF1D-A69F-4AE1-9201-CEC0B07C6EDA}"/>
    <hyperlink ref="HIG78:HII78" location="Supplement!A1" display="Worksheet: Supplement" xr:uid="{5EF8F240-E7A9-4597-9046-2C807AD095FB}"/>
    <hyperlink ref="HIO78:HIQ78" location="Supplement!A1" display="Worksheet: Supplement" xr:uid="{BD7664E0-3F0E-4832-A84A-730A7EA1C7A5}"/>
    <hyperlink ref="HIW78:HIY78" location="Supplement!A1" display="Worksheet: Supplement" xr:uid="{3A7F873A-8490-4BA7-8207-7C99D8EA7B85}"/>
    <hyperlink ref="HJE78:HJG78" location="Supplement!A1" display="Worksheet: Supplement" xr:uid="{C8F84EB8-B5A2-49D4-9262-D3A9D501210C}"/>
    <hyperlink ref="HJM78:HJO78" location="Supplement!A1" display="Worksheet: Supplement" xr:uid="{AB8512F5-F326-4CB9-BD61-C3A5FFFBEDFD}"/>
    <hyperlink ref="HJU78:HJW78" location="Supplement!A1" display="Worksheet: Supplement" xr:uid="{B177A744-1F69-4D44-BC5C-314755BE3B99}"/>
    <hyperlink ref="HKC78:HKE78" location="Supplement!A1" display="Worksheet: Supplement" xr:uid="{59419B1B-7E9E-4D22-84A9-3D30CF528282}"/>
    <hyperlink ref="HKK78:HKM78" location="Supplement!A1" display="Worksheet: Supplement" xr:uid="{FD1C8062-6B16-4D0F-A175-E04ECD33BA98}"/>
    <hyperlink ref="HKS78:HKU78" location="Supplement!A1" display="Worksheet: Supplement" xr:uid="{06C87CA3-CF8B-4669-A437-3FEEB6E77D60}"/>
    <hyperlink ref="HLA78:HLC78" location="Supplement!A1" display="Worksheet: Supplement" xr:uid="{B443E1BF-1669-49BF-AF61-035EDF9A2B6C}"/>
    <hyperlink ref="HLI78:HLK78" location="Supplement!A1" display="Worksheet: Supplement" xr:uid="{2FD3F91F-7631-4E4A-847D-CE4E4E8AE1B7}"/>
    <hyperlink ref="HLQ78:HLS78" location="Supplement!A1" display="Worksheet: Supplement" xr:uid="{558D4B7D-E2FF-4AC8-8CC0-2337C4BDF13E}"/>
    <hyperlink ref="HLY78:HMA78" location="Supplement!A1" display="Worksheet: Supplement" xr:uid="{352C89CC-6E30-45F8-AE9E-5BDB2FC9F184}"/>
    <hyperlink ref="HMG78:HMI78" location="Supplement!A1" display="Worksheet: Supplement" xr:uid="{1A6AB5D8-ED4E-4AC9-A554-7EE6291C5E9A}"/>
    <hyperlink ref="HMO78:HMQ78" location="Supplement!A1" display="Worksheet: Supplement" xr:uid="{602D1A2E-4C73-4D97-A4A1-3F4FB4D8C0B5}"/>
    <hyperlink ref="HMW78:HMY78" location="Supplement!A1" display="Worksheet: Supplement" xr:uid="{43226C31-4DF2-4D7C-8EA7-448279E40A1E}"/>
    <hyperlink ref="HNE78:HNG78" location="Supplement!A1" display="Worksheet: Supplement" xr:uid="{969358C4-4E01-4391-9262-AADECEAF8E7B}"/>
    <hyperlink ref="HNM78:HNO78" location="Supplement!A1" display="Worksheet: Supplement" xr:uid="{8AF01347-9AF2-4DEE-97AA-59CD68711B12}"/>
    <hyperlink ref="HNU78:HNW78" location="Supplement!A1" display="Worksheet: Supplement" xr:uid="{C249EDF7-0F95-405A-8AEF-6BDA7247D55C}"/>
    <hyperlink ref="HOC78:HOE78" location="Supplement!A1" display="Worksheet: Supplement" xr:uid="{2A0C902D-F9BF-43CB-B747-F22E8F35393E}"/>
    <hyperlink ref="HOK78:HOM78" location="Supplement!A1" display="Worksheet: Supplement" xr:uid="{7C6EAFBC-F6A8-4DEB-A83E-0133035E27C7}"/>
    <hyperlink ref="HOS78:HOU78" location="Supplement!A1" display="Worksheet: Supplement" xr:uid="{CDCBD390-1C26-40AE-B581-0CF8F3F2CF2F}"/>
    <hyperlink ref="HPA78:HPC78" location="Supplement!A1" display="Worksheet: Supplement" xr:uid="{42E848ED-B6BA-4C16-8DBA-27CA492D4DFA}"/>
    <hyperlink ref="HPI78:HPK78" location="Supplement!A1" display="Worksheet: Supplement" xr:uid="{EE06D07D-D28A-4F46-A1B0-EA9EDD9DDD1E}"/>
    <hyperlink ref="HPQ78:HPS78" location="Supplement!A1" display="Worksheet: Supplement" xr:uid="{28B44255-3203-453F-9558-6B237EB9069D}"/>
    <hyperlink ref="HPY78:HQA78" location="Supplement!A1" display="Worksheet: Supplement" xr:uid="{05C36E6C-8883-4BDE-A40A-25FFA44FFE4C}"/>
    <hyperlink ref="HQG78:HQI78" location="Supplement!A1" display="Worksheet: Supplement" xr:uid="{F81C01BC-30F8-42FC-9E08-529A415FE7E1}"/>
    <hyperlink ref="HQO78:HQQ78" location="Supplement!A1" display="Worksheet: Supplement" xr:uid="{67E84BF3-E3E3-4893-BCF1-138F8CCA3819}"/>
    <hyperlink ref="HQW78:HQY78" location="Supplement!A1" display="Worksheet: Supplement" xr:uid="{5E578B0D-0BDA-44B1-AAFD-271C328214DB}"/>
    <hyperlink ref="HRE78:HRG78" location="Supplement!A1" display="Worksheet: Supplement" xr:uid="{A33BCE83-C498-42FF-973C-323829DC22BB}"/>
    <hyperlink ref="HRM78:HRO78" location="Supplement!A1" display="Worksheet: Supplement" xr:uid="{9C938508-62FA-4D80-8AED-5A5D8C5D8773}"/>
    <hyperlink ref="HRU78:HRW78" location="Supplement!A1" display="Worksheet: Supplement" xr:uid="{4D28D1B4-D9CE-47ED-8208-E43E49AA43B3}"/>
    <hyperlink ref="HSC78:HSE78" location="Supplement!A1" display="Worksheet: Supplement" xr:uid="{39DFC5A7-28DB-4EF8-9233-67D16FAEF2CA}"/>
    <hyperlink ref="HSK78:HSM78" location="Supplement!A1" display="Worksheet: Supplement" xr:uid="{F3D1DB4A-9012-47F3-87F9-3DF84C768B1F}"/>
    <hyperlink ref="HSS78:HSU78" location="Supplement!A1" display="Worksheet: Supplement" xr:uid="{5E48903A-3C9F-455B-900A-AEA467EFFAD2}"/>
    <hyperlink ref="HTA78:HTC78" location="Supplement!A1" display="Worksheet: Supplement" xr:uid="{70D22EA3-229E-4151-9EF2-6F6095989E3D}"/>
    <hyperlink ref="HTI78:HTK78" location="Supplement!A1" display="Worksheet: Supplement" xr:uid="{AB493C99-474F-4817-A41C-FD166466E039}"/>
    <hyperlink ref="HTQ78:HTS78" location="Supplement!A1" display="Worksheet: Supplement" xr:uid="{B232D2B6-452F-4ECB-A785-29E982678CED}"/>
    <hyperlink ref="HTY78:HUA78" location="Supplement!A1" display="Worksheet: Supplement" xr:uid="{3806109D-81D2-49DA-B07A-D48A83761610}"/>
    <hyperlink ref="HUG78:HUI78" location="Supplement!A1" display="Worksheet: Supplement" xr:uid="{77CDD58F-9E16-48D9-81A8-E9AD13EA3734}"/>
    <hyperlink ref="HUO78:HUQ78" location="Supplement!A1" display="Worksheet: Supplement" xr:uid="{1EBC8A75-1197-4EBA-AD8C-ECADED82FED4}"/>
    <hyperlink ref="HUW78:HUY78" location="Supplement!A1" display="Worksheet: Supplement" xr:uid="{1922BE49-977F-48C2-A10E-17B30341C96D}"/>
    <hyperlink ref="HVE78:HVG78" location="Supplement!A1" display="Worksheet: Supplement" xr:uid="{AFA711B1-E871-47CA-8798-F4FEDD64BF46}"/>
    <hyperlink ref="HVM78:HVO78" location="Supplement!A1" display="Worksheet: Supplement" xr:uid="{3E2CAED8-DE92-44DC-BD9A-7149649DCA3C}"/>
    <hyperlink ref="HVU78:HVW78" location="Supplement!A1" display="Worksheet: Supplement" xr:uid="{485BE583-D8BB-450D-AF1B-3361DC3A3F67}"/>
    <hyperlink ref="HWC78:HWE78" location="Supplement!A1" display="Worksheet: Supplement" xr:uid="{F3EE8004-F0FD-4B70-B778-775B51DE3DB8}"/>
    <hyperlink ref="HWK78:HWM78" location="Supplement!A1" display="Worksheet: Supplement" xr:uid="{EC60F666-C302-4229-842F-83B48371F7E4}"/>
    <hyperlink ref="HWS78:HWU78" location="Supplement!A1" display="Worksheet: Supplement" xr:uid="{7F0CB2E8-3381-4CB7-BAF8-0298E5F8496E}"/>
    <hyperlink ref="HXA78:HXC78" location="Supplement!A1" display="Worksheet: Supplement" xr:uid="{F9BEBC54-75C5-45C5-8E6F-1DDA5B0F0FEC}"/>
    <hyperlink ref="HXI78:HXK78" location="Supplement!A1" display="Worksheet: Supplement" xr:uid="{50949D3D-E37A-44DE-B798-122798E2B856}"/>
    <hyperlink ref="HXQ78:HXS78" location="Supplement!A1" display="Worksheet: Supplement" xr:uid="{D125947F-AEB7-4D65-A412-0549B54F43D2}"/>
    <hyperlink ref="HXY78:HYA78" location="Supplement!A1" display="Worksheet: Supplement" xr:uid="{F8BB77A2-B6CD-4150-A8D0-CB0D942E6247}"/>
    <hyperlink ref="HYG78:HYI78" location="Supplement!A1" display="Worksheet: Supplement" xr:uid="{F4F4E0BE-0196-4438-861E-46B07F9FDF0D}"/>
    <hyperlink ref="HYO78:HYQ78" location="Supplement!A1" display="Worksheet: Supplement" xr:uid="{2E66292D-CE5D-4FA9-90F0-5A9C6D1D401D}"/>
    <hyperlink ref="HYW78:HYY78" location="Supplement!A1" display="Worksheet: Supplement" xr:uid="{5AAFD06B-A0C9-4D71-974B-C0B3FCDEBE54}"/>
    <hyperlink ref="HZE78:HZG78" location="Supplement!A1" display="Worksheet: Supplement" xr:uid="{1135B8C8-8B47-43E6-AD03-0E2173665004}"/>
    <hyperlink ref="HZM78:HZO78" location="Supplement!A1" display="Worksheet: Supplement" xr:uid="{121D992E-372C-4E4B-B990-76CD81EA6E13}"/>
    <hyperlink ref="HZU78:HZW78" location="Supplement!A1" display="Worksheet: Supplement" xr:uid="{3AD87D16-E993-421B-9AE1-F726BBEF0849}"/>
    <hyperlink ref="IAC78:IAE78" location="Supplement!A1" display="Worksheet: Supplement" xr:uid="{EE1DC57B-DFF0-46EA-A5A1-A6BF9625BA1E}"/>
    <hyperlink ref="IAK78:IAM78" location="Supplement!A1" display="Worksheet: Supplement" xr:uid="{5375696E-9896-4F30-8501-1AFB7FE36574}"/>
    <hyperlink ref="IAS78:IAU78" location="Supplement!A1" display="Worksheet: Supplement" xr:uid="{0BEF9ED1-27E5-4C94-82E0-33A49B30E7AF}"/>
    <hyperlink ref="IBA78:IBC78" location="Supplement!A1" display="Worksheet: Supplement" xr:uid="{6D2BFE7B-6B0A-42D0-BAA3-E3D14591E548}"/>
    <hyperlink ref="IBI78:IBK78" location="Supplement!A1" display="Worksheet: Supplement" xr:uid="{6777B4C6-C450-47DB-8456-1B618FCBF0FF}"/>
    <hyperlink ref="IBQ78:IBS78" location="Supplement!A1" display="Worksheet: Supplement" xr:uid="{EC06D617-49FE-4966-98DA-4CC83FC4755C}"/>
    <hyperlink ref="IBY78:ICA78" location="Supplement!A1" display="Worksheet: Supplement" xr:uid="{DF8754E0-1449-431D-9D6C-D5E8E443ACD5}"/>
    <hyperlink ref="ICG78:ICI78" location="Supplement!A1" display="Worksheet: Supplement" xr:uid="{C2A67EFC-ABF3-4FD6-BF52-5366601E1E1F}"/>
    <hyperlink ref="ICO78:ICQ78" location="Supplement!A1" display="Worksheet: Supplement" xr:uid="{8EA6402E-789C-4BCF-A925-DF7A7B07B8BC}"/>
    <hyperlink ref="ICW78:ICY78" location="Supplement!A1" display="Worksheet: Supplement" xr:uid="{AF9916FB-F454-4577-9279-01CBC98EED1F}"/>
    <hyperlink ref="IDE78:IDG78" location="Supplement!A1" display="Worksheet: Supplement" xr:uid="{F707BDD4-D167-42CB-9C77-78D16E93CF25}"/>
    <hyperlink ref="IDM78:IDO78" location="Supplement!A1" display="Worksheet: Supplement" xr:uid="{027D1244-A5EB-45A7-9E2F-6158E01DB9D8}"/>
    <hyperlink ref="IDU78:IDW78" location="Supplement!A1" display="Worksheet: Supplement" xr:uid="{2C2C0F66-16C0-4EB8-BE6B-6D85C7C698C1}"/>
    <hyperlink ref="IEC78:IEE78" location="Supplement!A1" display="Worksheet: Supplement" xr:uid="{3486B25B-84CC-446F-B435-C9CC9E112FC7}"/>
    <hyperlink ref="IEK78:IEM78" location="Supplement!A1" display="Worksheet: Supplement" xr:uid="{CBD370DC-B522-4728-A3DC-249A5795E9DA}"/>
    <hyperlink ref="IES78:IEU78" location="Supplement!A1" display="Worksheet: Supplement" xr:uid="{67BEFB3C-6116-41CE-BA8D-D0654187AEC6}"/>
    <hyperlink ref="IFA78:IFC78" location="Supplement!A1" display="Worksheet: Supplement" xr:uid="{E574F07D-0020-481B-A749-9F570CFBBD72}"/>
    <hyperlink ref="IFI78:IFK78" location="Supplement!A1" display="Worksheet: Supplement" xr:uid="{C241490B-D0C4-4FF4-B3C9-ED85894C6A79}"/>
    <hyperlink ref="IFQ78:IFS78" location="Supplement!A1" display="Worksheet: Supplement" xr:uid="{EC16D034-9EDB-4A7E-AD73-4623B5276905}"/>
    <hyperlink ref="IFY78:IGA78" location="Supplement!A1" display="Worksheet: Supplement" xr:uid="{B7059915-BFBE-43F5-A798-E337A299ECEF}"/>
    <hyperlink ref="IGG78:IGI78" location="Supplement!A1" display="Worksheet: Supplement" xr:uid="{4F84DD6C-8F80-4259-A771-CB045AD4A6E3}"/>
    <hyperlink ref="IGO78:IGQ78" location="Supplement!A1" display="Worksheet: Supplement" xr:uid="{829AA771-6C18-4837-A78B-D84EBDE38ED8}"/>
    <hyperlink ref="IGW78:IGY78" location="Supplement!A1" display="Worksheet: Supplement" xr:uid="{3DAC870E-016A-481A-A4D3-C8553E16A20F}"/>
    <hyperlink ref="IHE78:IHG78" location="Supplement!A1" display="Worksheet: Supplement" xr:uid="{5648885B-3E8E-46F8-8836-2949917B3021}"/>
    <hyperlink ref="IHM78:IHO78" location="Supplement!A1" display="Worksheet: Supplement" xr:uid="{EBF4264D-C83C-4D44-9A47-E58C61B3BC44}"/>
    <hyperlink ref="IHU78:IHW78" location="Supplement!A1" display="Worksheet: Supplement" xr:uid="{087C1383-F4B9-4634-9638-875F4AD84E2F}"/>
    <hyperlink ref="IIC78:IIE78" location="Supplement!A1" display="Worksheet: Supplement" xr:uid="{E79CDEC5-4AFD-4577-B8BB-3ACC1039F1E9}"/>
    <hyperlink ref="IIK78:IIM78" location="Supplement!A1" display="Worksheet: Supplement" xr:uid="{6A6AC753-323E-4AF6-9B52-5F954F7FB3D7}"/>
    <hyperlink ref="IIS78:IIU78" location="Supplement!A1" display="Worksheet: Supplement" xr:uid="{6C08C3E7-CE97-45C8-80C4-0B0CF2441EBB}"/>
    <hyperlink ref="IJA78:IJC78" location="Supplement!A1" display="Worksheet: Supplement" xr:uid="{9E26EDB6-ED81-4E9A-B30C-57CDC5A5A1BB}"/>
    <hyperlink ref="IJI78:IJK78" location="Supplement!A1" display="Worksheet: Supplement" xr:uid="{D80732A3-4C3C-4508-AB9A-BB9F573DC61F}"/>
    <hyperlink ref="IJQ78:IJS78" location="Supplement!A1" display="Worksheet: Supplement" xr:uid="{A12C5BE8-31F6-4DE7-BDA3-C6DAFC086F32}"/>
    <hyperlink ref="IJY78:IKA78" location="Supplement!A1" display="Worksheet: Supplement" xr:uid="{529A98EC-7916-4DEC-8323-F07769CA8954}"/>
    <hyperlink ref="IKG78:IKI78" location="Supplement!A1" display="Worksheet: Supplement" xr:uid="{D9B7E4E8-8D27-41B3-BD5A-896AE118000D}"/>
    <hyperlink ref="IKO78:IKQ78" location="Supplement!A1" display="Worksheet: Supplement" xr:uid="{A50E7195-918D-44DA-9E7E-2310D9AAD728}"/>
    <hyperlink ref="IKW78:IKY78" location="Supplement!A1" display="Worksheet: Supplement" xr:uid="{A91FE587-2016-4933-BD77-E4BCD6D339EF}"/>
    <hyperlink ref="ILE78:ILG78" location="Supplement!A1" display="Worksheet: Supplement" xr:uid="{FBEADF30-3243-4C74-A67F-4DB7356CB8AD}"/>
    <hyperlink ref="ILM78:ILO78" location="Supplement!A1" display="Worksheet: Supplement" xr:uid="{4A80A880-01E9-4CF6-A88F-E5633680D961}"/>
    <hyperlink ref="ILU78:ILW78" location="Supplement!A1" display="Worksheet: Supplement" xr:uid="{63D22BBF-74D5-4EF6-A4BF-7A5910E72939}"/>
    <hyperlink ref="IMC78:IME78" location="Supplement!A1" display="Worksheet: Supplement" xr:uid="{20EA4A1A-993B-45B8-9CBA-C133F99211AE}"/>
    <hyperlink ref="IMK78:IMM78" location="Supplement!A1" display="Worksheet: Supplement" xr:uid="{27E0C16A-F0C7-4BE3-B648-EFBFF1C0462F}"/>
    <hyperlink ref="IMS78:IMU78" location="Supplement!A1" display="Worksheet: Supplement" xr:uid="{826371FB-50AA-466F-B907-94F7AA706403}"/>
    <hyperlink ref="INA78:INC78" location="Supplement!A1" display="Worksheet: Supplement" xr:uid="{E1264A49-6C72-4474-BE77-6E84DE9D4AD9}"/>
    <hyperlink ref="INI78:INK78" location="Supplement!A1" display="Worksheet: Supplement" xr:uid="{AF5E719B-684B-4F49-B6E8-18F7102266C3}"/>
    <hyperlink ref="INQ78:INS78" location="Supplement!A1" display="Worksheet: Supplement" xr:uid="{9EFEA1C5-F049-4DFE-AAE3-CBB8BFA926A3}"/>
    <hyperlink ref="INY78:IOA78" location="Supplement!A1" display="Worksheet: Supplement" xr:uid="{5A48A09E-9B04-4532-841B-BF1DBA55FE1E}"/>
    <hyperlink ref="IOG78:IOI78" location="Supplement!A1" display="Worksheet: Supplement" xr:uid="{EBB212C7-E0A9-4EDC-A16D-888328B0587E}"/>
    <hyperlink ref="IOO78:IOQ78" location="Supplement!A1" display="Worksheet: Supplement" xr:uid="{48A3B689-131A-4217-B4C1-68E426B5F189}"/>
    <hyperlink ref="IOW78:IOY78" location="Supplement!A1" display="Worksheet: Supplement" xr:uid="{0EAFDC91-6979-4D19-B7E0-80C3B41DE5B9}"/>
    <hyperlink ref="IPE78:IPG78" location="Supplement!A1" display="Worksheet: Supplement" xr:uid="{9114FC12-8BEE-4111-B013-89FAF1482B46}"/>
    <hyperlink ref="IPM78:IPO78" location="Supplement!A1" display="Worksheet: Supplement" xr:uid="{79FE874C-3539-4DE7-9BD5-BA0B312C1CB7}"/>
    <hyperlink ref="IPU78:IPW78" location="Supplement!A1" display="Worksheet: Supplement" xr:uid="{2C277B41-82BA-40D1-879A-3399DEFC723D}"/>
    <hyperlink ref="IQC78:IQE78" location="Supplement!A1" display="Worksheet: Supplement" xr:uid="{C907B024-15CD-4E38-8597-0E8595ACA29B}"/>
    <hyperlink ref="IQK78:IQM78" location="Supplement!A1" display="Worksheet: Supplement" xr:uid="{083E93DB-6C1C-4FEF-A219-707BA48879A3}"/>
    <hyperlink ref="IQS78:IQU78" location="Supplement!A1" display="Worksheet: Supplement" xr:uid="{DAF7BAA7-E683-4178-822A-B273FDFDB3CE}"/>
    <hyperlink ref="IRA78:IRC78" location="Supplement!A1" display="Worksheet: Supplement" xr:uid="{D10B71ED-3268-4F1A-A4E5-A2943449EA01}"/>
    <hyperlink ref="IRI78:IRK78" location="Supplement!A1" display="Worksheet: Supplement" xr:uid="{9D67A8EA-DA0C-4EC0-9CEF-A94E263DFDFB}"/>
    <hyperlink ref="IRQ78:IRS78" location="Supplement!A1" display="Worksheet: Supplement" xr:uid="{C67D3B66-4991-44BC-812C-82FD886BDF24}"/>
    <hyperlink ref="IRY78:ISA78" location="Supplement!A1" display="Worksheet: Supplement" xr:uid="{41BF7A23-FB5F-4957-B2D9-166229053661}"/>
    <hyperlink ref="ISG78:ISI78" location="Supplement!A1" display="Worksheet: Supplement" xr:uid="{26F96E84-6867-4416-8A9C-F595DA08A537}"/>
    <hyperlink ref="ISO78:ISQ78" location="Supplement!A1" display="Worksheet: Supplement" xr:uid="{345A0A34-15C2-48EA-9F3D-FD947B35B86D}"/>
    <hyperlink ref="ISW78:ISY78" location="Supplement!A1" display="Worksheet: Supplement" xr:uid="{9F25EBC7-48BC-4118-B857-0E9073C12A38}"/>
    <hyperlink ref="ITE78:ITG78" location="Supplement!A1" display="Worksheet: Supplement" xr:uid="{BF8AF11B-D06C-4A3A-AFA0-FB32B85BF304}"/>
    <hyperlink ref="ITM78:ITO78" location="Supplement!A1" display="Worksheet: Supplement" xr:uid="{8E82DB35-C2C8-469C-915B-D448F9539684}"/>
    <hyperlink ref="ITU78:ITW78" location="Supplement!A1" display="Worksheet: Supplement" xr:uid="{4016F581-6F51-4717-AC54-4AD56741885E}"/>
    <hyperlink ref="IUC78:IUE78" location="Supplement!A1" display="Worksheet: Supplement" xr:uid="{93E8D26C-AF7D-450C-AF68-3368549CD740}"/>
    <hyperlink ref="IUK78:IUM78" location="Supplement!A1" display="Worksheet: Supplement" xr:uid="{27ACEA06-9069-4CC1-8CCE-27C6F7D4A4F5}"/>
    <hyperlink ref="IUS78:IUU78" location="Supplement!A1" display="Worksheet: Supplement" xr:uid="{25A4ACDD-88A8-4C45-A06D-B0F32B5B9A2F}"/>
    <hyperlink ref="IVA78:IVC78" location="Supplement!A1" display="Worksheet: Supplement" xr:uid="{C673C867-7256-4F65-B905-7D79C80CE7F7}"/>
    <hyperlink ref="IVI78:IVK78" location="Supplement!A1" display="Worksheet: Supplement" xr:uid="{EDB5DEB0-7B64-4CB5-8117-D341E4DBB149}"/>
    <hyperlink ref="IVQ78:IVS78" location="Supplement!A1" display="Worksheet: Supplement" xr:uid="{B768F380-D0D7-428F-AE63-39858B2BC28F}"/>
    <hyperlink ref="IVY78:IWA78" location="Supplement!A1" display="Worksheet: Supplement" xr:uid="{29223673-7423-4077-A428-4519599B91E9}"/>
    <hyperlink ref="IWG78:IWI78" location="Supplement!A1" display="Worksheet: Supplement" xr:uid="{284D4E08-9A51-4B32-AF94-F6604F344197}"/>
    <hyperlink ref="IWO78:IWQ78" location="Supplement!A1" display="Worksheet: Supplement" xr:uid="{556DAA49-9425-4EF1-B826-C877B7798B1D}"/>
    <hyperlink ref="IWW78:IWY78" location="Supplement!A1" display="Worksheet: Supplement" xr:uid="{EA5ED2B9-A459-4476-82BF-93F9058D78C0}"/>
    <hyperlink ref="IXE78:IXG78" location="Supplement!A1" display="Worksheet: Supplement" xr:uid="{B3F5BFD0-883C-4CCF-83B5-223E0D2E22A1}"/>
    <hyperlink ref="IXM78:IXO78" location="Supplement!A1" display="Worksheet: Supplement" xr:uid="{56A57CF5-2A92-4AF6-AA8D-FCF9CAD1B015}"/>
    <hyperlink ref="IXU78:IXW78" location="Supplement!A1" display="Worksheet: Supplement" xr:uid="{5D9D5439-187E-4849-ADCC-AD1E10A01245}"/>
    <hyperlink ref="IYC78:IYE78" location="Supplement!A1" display="Worksheet: Supplement" xr:uid="{4E8CA667-73F8-40D8-A11A-483DD9A73938}"/>
    <hyperlink ref="IYK78:IYM78" location="Supplement!A1" display="Worksheet: Supplement" xr:uid="{59D6B114-9095-48AC-B40C-AE76525561C2}"/>
    <hyperlink ref="IYS78:IYU78" location="Supplement!A1" display="Worksheet: Supplement" xr:uid="{E938C392-AAC6-423D-85A5-1343964F612C}"/>
    <hyperlink ref="IZA78:IZC78" location="Supplement!A1" display="Worksheet: Supplement" xr:uid="{73414602-CA93-42BE-AE8B-D8AF252AE8E7}"/>
    <hyperlink ref="IZI78:IZK78" location="Supplement!A1" display="Worksheet: Supplement" xr:uid="{535D7376-6D8A-4F0E-9472-5E2DACBEB3B8}"/>
    <hyperlink ref="IZQ78:IZS78" location="Supplement!A1" display="Worksheet: Supplement" xr:uid="{4046BCAE-E229-4251-A7CF-12E203C83DED}"/>
    <hyperlink ref="IZY78:JAA78" location="Supplement!A1" display="Worksheet: Supplement" xr:uid="{854CB0D9-6C2C-4E91-AC4E-B389DF35965A}"/>
    <hyperlink ref="JAG78:JAI78" location="Supplement!A1" display="Worksheet: Supplement" xr:uid="{0EC98048-5853-48A8-BFB5-F3D1349F5E87}"/>
    <hyperlink ref="JAO78:JAQ78" location="Supplement!A1" display="Worksheet: Supplement" xr:uid="{04C38C42-508D-4236-B67E-C85C1E3FD606}"/>
    <hyperlink ref="JAW78:JAY78" location="Supplement!A1" display="Worksheet: Supplement" xr:uid="{26A4C751-10C8-43EB-9D51-7E082B90952A}"/>
    <hyperlink ref="JBE78:JBG78" location="Supplement!A1" display="Worksheet: Supplement" xr:uid="{9055D231-5A1E-448A-8B5B-FA9BF6C11452}"/>
    <hyperlink ref="JBM78:JBO78" location="Supplement!A1" display="Worksheet: Supplement" xr:uid="{3DFDD521-B2CA-4F3E-9C69-740DDC61EA4F}"/>
    <hyperlink ref="JBU78:JBW78" location="Supplement!A1" display="Worksheet: Supplement" xr:uid="{BC658F39-6C0A-41EE-948F-9B507F6EA00D}"/>
    <hyperlink ref="JCC78:JCE78" location="Supplement!A1" display="Worksheet: Supplement" xr:uid="{9023C6F9-4805-4CFD-BB6D-D37A23C08E14}"/>
    <hyperlink ref="JCK78:JCM78" location="Supplement!A1" display="Worksheet: Supplement" xr:uid="{EC860631-BD81-4791-A3C1-4CA0F33725EB}"/>
    <hyperlink ref="JCS78:JCU78" location="Supplement!A1" display="Worksheet: Supplement" xr:uid="{581EAEEC-4A73-472C-8084-07EEB23EF73E}"/>
    <hyperlink ref="JDA78:JDC78" location="Supplement!A1" display="Worksheet: Supplement" xr:uid="{4F2AA914-D9B1-42CB-B96F-9AC6CF2623D6}"/>
    <hyperlink ref="JDI78:JDK78" location="Supplement!A1" display="Worksheet: Supplement" xr:uid="{E2089BD1-0764-48C6-835D-5A908EED6E88}"/>
    <hyperlink ref="JDQ78:JDS78" location="Supplement!A1" display="Worksheet: Supplement" xr:uid="{7D60F9A6-D2AF-4511-8152-42B9FF39E714}"/>
    <hyperlink ref="JDY78:JEA78" location="Supplement!A1" display="Worksheet: Supplement" xr:uid="{79A0D34A-B7CD-4BAF-977E-710F2BD3EA87}"/>
    <hyperlink ref="JEG78:JEI78" location="Supplement!A1" display="Worksheet: Supplement" xr:uid="{99B20663-D9C5-4130-A268-95C37BD3689F}"/>
    <hyperlink ref="JEO78:JEQ78" location="Supplement!A1" display="Worksheet: Supplement" xr:uid="{0D29D9FF-B32F-4414-8969-4384168B5077}"/>
    <hyperlink ref="JEW78:JEY78" location="Supplement!A1" display="Worksheet: Supplement" xr:uid="{F0407593-A710-436A-A4DB-CF209EDCC8CB}"/>
    <hyperlink ref="JFE78:JFG78" location="Supplement!A1" display="Worksheet: Supplement" xr:uid="{9E78B553-D125-418F-9DB6-18790D5D42B8}"/>
    <hyperlink ref="JFM78:JFO78" location="Supplement!A1" display="Worksheet: Supplement" xr:uid="{94CE4BC7-32C0-4F36-9BDD-7FCECA2F6A9A}"/>
    <hyperlink ref="JFU78:JFW78" location="Supplement!A1" display="Worksheet: Supplement" xr:uid="{47343AD7-7981-44F3-9FC3-0A8F22E7C478}"/>
    <hyperlink ref="JGC78:JGE78" location="Supplement!A1" display="Worksheet: Supplement" xr:uid="{2D3F98B8-7B26-4E8D-9315-CC05A1C88FE5}"/>
    <hyperlink ref="JGK78:JGM78" location="Supplement!A1" display="Worksheet: Supplement" xr:uid="{69422F67-E985-4049-9DEC-101B63A895E8}"/>
    <hyperlink ref="JGS78:JGU78" location="Supplement!A1" display="Worksheet: Supplement" xr:uid="{BA36A977-0675-4FA0-B907-307F1ABC0B72}"/>
    <hyperlink ref="JHA78:JHC78" location="Supplement!A1" display="Worksheet: Supplement" xr:uid="{55406620-A649-4B60-A77C-50D6ACA64E85}"/>
    <hyperlink ref="JHI78:JHK78" location="Supplement!A1" display="Worksheet: Supplement" xr:uid="{E0BBD29B-B714-47C6-99CA-A9E5AB5732F3}"/>
    <hyperlink ref="JHQ78:JHS78" location="Supplement!A1" display="Worksheet: Supplement" xr:uid="{A0456D3B-D451-40CA-96BC-54727570ADB1}"/>
    <hyperlink ref="JHY78:JIA78" location="Supplement!A1" display="Worksheet: Supplement" xr:uid="{274CEBA2-20A9-4C89-8074-54A0BFD68231}"/>
    <hyperlink ref="JIG78:JII78" location="Supplement!A1" display="Worksheet: Supplement" xr:uid="{DCA585A2-94A0-4039-84C3-08A631C8F7C6}"/>
    <hyperlink ref="JIO78:JIQ78" location="Supplement!A1" display="Worksheet: Supplement" xr:uid="{26DCD624-26E6-42D3-9A8C-7AA5F1BC15ED}"/>
    <hyperlink ref="JIW78:JIY78" location="Supplement!A1" display="Worksheet: Supplement" xr:uid="{53351E68-E642-4385-BC3C-2CBD6C136C49}"/>
    <hyperlink ref="JJE78:JJG78" location="Supplement!A1" display="Worksheet: Supplement" xr:uid="{C4FE27C5-998D-403E-81E9-D67F5E85013B}"/>
    <hyperlink ref="JJM78:JJO78" location="Supplement!A1" display="Worksheet: Supplement" xr:uid="{39C33FB4-7275-4E64-846B-E37425862FF5}"/>
    <hyperlink ref="JJU78:JJW78" location="Supplement!A1" display="Worksheet: Supplement" xr:uid="{AF65433A-DC9D-45E1-BBD9-4C0022CB8421}"/>
    <hyperlink ref="JKC78:JKE78" location="Supplement!A1" display="Worksheet: Supplement" xr:uid="{49E3C86F-D5B8-4E9A-8C83-9B12AE5B1BC3}"/>
    <hyperlink ref="JKK78:JKM78" location="Supplement!A1" display="Worksheet: Supplement" xr:uid="{B2AEA3DE-E9FE-4B5D-9BC9-0E22FF95AAEA}"/>
    <hyperlink ref="JKS78:JKU78" location="Supplement!A1" display="Worksheet: Supplement" xr:uid="{00B091EF-1E58-4C5E-882E-B42DE13F2D8F}"/>
    <hyperlink ref="JLA78:JLC78" location="Supplement!A1" display="Worksheet: Supplement" xr:uid="{D51F1BB5-90AD-4E8D-8E60-43346410BA12}"/>
    <hyperlink ref="JLI78:JLK78" location="Supplement!A1" display="Worksheet: Supplement" xr:uid="{8240A426-1C3E-4429-9113-F8DCAA920240}"/>
    <hyperlink ref="JLQ78:JLS78" location="Supplement!A1" display="Worksheet: Supplement" xr:uid="{D0B54A6B-70CA-4F24-ABFC-261E7BD3B7D1}"/>
    <hyperlink ref="JLY78:JMA78" location="Supplement!A1" display="Worksheet: Supplement" xr:uid="{E7553E39-AE1D-43A9-8B35-7E764020DE5D}"/>
    <hyperlink ref="JMG78:JMI78" location="Supplement!A1" display="Worksheet: Supplement" xr:uid="{5E3AA348-B0E9-4223-929B-57F83C08EC97}"/>
    <hyperlink ref="JMO78:JMQ78" location="Supplement!A1" display="Worksheet: Supplement" xr:uid="{121AB892-BB1A-4A4F-8938-4C360FE52280}"/>
    <hyperlink ref="JMW78:JMY78" location="Supplement!A1" display="Worksheet: Supplement" xr:uid="{8FE0BBC3-741B-4B4B-98B2-8094BAF556CC}"/>
    <hyperlink ref="JNE78:JNG78" location="Supplement!A1" display="Worksheet: Supplement" xr:uid="{A474EFD0-0F2B-4180-9B30-6A30DB757208}"/>
    <hyperlink ref="JNM78:JNO78" location="Supplement!A1" display="Worksheet: Supplement" xr:uid="{9A4EA2B1-A805-4728-947E-79DEC3E9A65C}"/>
    <hyperlink ref="JNU78:JNW78" location="Supplement!A1" display="Worksheet: Supplement" xr:uid="{AECE8B83-5928-4D3A-BE29-07A8C763A44C}"/>
    <hyperlink ref="JOC78:JOE78" location="Supplement!A1" display="Worksheet: Supplement" xr:uid="{4F8D4925-94AE-432E-8D8F-3B7137C3D674}"/>
    <hyperlink ref="JOK78:JOM78" location="Supplement!A1" display="Worksheet: Supplement" xr:uid="{A50A665A-1C30-484F-9EFA-FB327009C624}"/>
    <hyperlink ref="JOS78:JOU78" location="Supplement!A1" display="Worksheet: Supplement" xr:uid="{D6945FD5-514C-4C68-B12C-DB9C2D5AC556}"/>
    <hyperlink ref="JPA78:JPC78" location="Supplement!A1" display="Worksheet: Supplement" xr:uid="{00795A19-AB3B-4349-80F2-ECF2C8B839CA}"/>
    <hyperlink ref="JPI78:JPK78" location="Supplement!A1" display="Worksheet: Supplement" xr:uid="{3EDECC81-0E8F-4550-A37C-B07CA7696A23}"/>
    <hyperlink ref="JPQ78:JPS78" location="Supplement!A1" display="Worksheet: Supplement" xr:uid="{D80352E5-907E-47DC-8338-62CA9E43A2B7}"/>
    <hyperlink ref="JPY78:JQA78" location="Supplement!A1" display="Worksheet: Supplement" xr:uid="{92B2839D-2514-49AF-AEC0-274BCBE8681A}"/>
    <hyperlink ref="JQG78:JQI78" location="Supplement!A1" display="Worksheet: Supplement" xr:uid="{2A79D07D-56CE-4448-9C79-CC97A5504069}"/>
    <hyperlink ref="JQO78:JQQ78" location="Supplement!A1" display="Worksheet: Supplement" xr:uid="{E649F7CC-973C-4223-99AD-E0ECCB647F23}"/>
    <hyperlink ref="JQW78:JQY78" location="Supplement!A1" display="Worksheet: Supplement" xr:uid="{485BE7F9-CBED-4EC5-96E0-93A731C96D0C}"/>
    <hyperlink ref="JRE78:JRG78" location="Supplement!A1" display="Worksheet: Supplement" xr:uid="{D059D153-5E1E-48C9-A695-D7F86C7547CE}"/>
    <hyperlink ref="JRM78:JRO78" location="Supplement!A1" display="Worksheet: Supplement" xr:uid="{04AE268E-6DC3-4536-9B52-B1274D4420CE}"/>
    <hyperlink ref="JRU78:JRW78" location="Supplement!A1" display="Worksheet: Supplement" xr:uid="{A43B84CB-8693-4696-B4CA-E30D84717A2E}"/>
    <hyperlink ref="JSC78:JSE78" location="Supplement!A1" display="Worksheet: Supplement" xr:uid="{54D8ADCA-EB72-4F20-9307-24A55A74FC08}"/>
    <hyperlink ref="JSK78:JSM78" location="Supplement!A1" display="Worksheet: Supplement" xr:uid="{F33DF131-05EC-4CB4-9C20-5C308426521F}"/>
    <hyperlink ref="JSS78:JSU78" location="Supplement!A1" display="Worksheet: Supplement" xr:uid="{5654362D-2D51-4228-9014-BB29814AAE4A}"/>
    <hyperlink ref="JTA78:JTC78" location="Supplement!A1" display="Worksheet: Supplement" xr:uid="{64B2DD81-972B-4F17-9D83-27E10CB2B52A}"/>
    <hyperlink ref="JTI78:JTK78" location="Supplement!A1" display="Worksheet: Supplement" xr:uid="{3EEAEA2B-0488-483E-8CF3-5B88E4905FBF}"/>
    <hyperlink ref="JTQ78:JTS78" location="Supplement!A1" display="Worksheet: Supplement" xr:uid="{4F7A0163-0F0C-4746-9523-F167289E2B4C}"/>
    <hyperlink ref="JTY78:JUA78" location="Supplement!A1" display="Worksheet: Supplement" xr:uid="{814535F1-5F29-4C5F-A5DE-1063566C8C8A}"/>
    <hyperlink ref="JUG78:JUI78" location="Supplement!A1" display="Worksheet: Supplement" xr:uid="{537B8F9A-A478-4BF2-B8C7-72D1771C42E8}"/>
    <hyperlink ref="JUO78:JUQ78" location="Supplement!A1" display="Worksheet: Supplement" xr:uid="{4BE5EED5-97FA-4E54-BF83-C3125904797B}"/>
    <hyperlink ref="JUW78:JUY78" location="Supplement!A1" display="Worksheet: Supplement" xr:uid="{1264A061-1D6E-4F75-B37E-ADD73AD7C8FD}"/>
    <hyperlink ref="JVE78:JVG78" location="Supplement!A1" display="Worksheet: Supplement" xr:uid="{FF5474B4-1774-48D7-A330-9E4C1E6B7E3A}"/>
    <hyperlink ref="JVM78:JVO78" location="Supplement!A1" display="Worksheet: Supplement" xr:uid="{EFCE598D-3F64-4715-BCC1-CE9F08BB47F3}"/>
    <hyperlink ref="JVU78:JVW78" location="Supplement!A1" display="Worksheet: Supplement" xr:uid="{D6AE627D-18BE-476A-ABB9-6895F328B141}"/>
    <hyperlink ref="JWC78:JWE78" location="Supplement!A1" display="Worksheet: Supplement" xr:uid="{E408736A-2546-4EB7-9A99-72C5FDC5DB70}"/>
    <hyperlink ref="JWK78:JWM78" location="Supplement!A1" display="Worksheet: Supplement" xr:uid="{DA259CC0-89CE-4CE1-83F6-D60CC98ED32A}"/>
    <hyperlink ref="JWS78:JWU78" location="Supplement!A1" display="Worksheet: Supplement" xr:uid="{F854CDF4-ECDA-4243-8EFF-256A54547FB6}"/>
    <hyperlink ref="JXA78:JXC78" location="Supplement!A1" display="Worksheet: Supplement" xr:uid="{93FB6BBE-2017-4C30-83BF-5B6B0428CB61}"/>
    <hyperlink ref="JXI78:JXK78" location="Supplement!A1" display="Worksheet: Supplement" xr:uid="{9C68B4EA-A7C6-4CB8-A103-71E3297CFABF}"/>
    <hyperlink ref="JXQ78:JXS78" location="Supplement!A1" display="Worksheet: Supplement" xr:uid="{FDBF4ABC-7FA0-4789-BD8F-7457753585F4}"/>
    <hyperlink ref="JXY78:JYA78" location="Supplement!A1" display="Worksheet: Supplement" xr:uid="{36C5B776-28E4-4939-9BF7-33272764C31C}"/>
    <hyperlink ref="JYG78:JYI78" location="Supplement!A1" display="Worksheet: Supplement" xr:uid="{D09F85DB-48C2-4FE4-84DF-251796196A48}"/>
    <hyperlink ref="JYO78:JYQ78" location="Supplement!A1" display="Worksheet: Supplement" xr:uid="{47966B1F-068F-4611-8EDD-9CF4B324E3FE}"/>
    <hyperlink ref="JYW78:JYY78" location="Supplement!A1" display="Worksheet: Supplement" xr:uid="{788A8FD0-DBFB-4711-98A5-BF79B2CA7D39}"/>
    <hyperlink ref="JZE78:JZG78" location="Supplement!A1" display="Worksheet: Supplement" xr:uid="{8F6BAAD1-2AAE-498C-97C3-E0DF2C4693F6}"/>
    <hyperlink ref="JZM78:JZO78" location="Supplement!A1" display="Worksheet: Supplement" xr:uid="{631AC28C-B36A-474A-805C-96383AA8C7BB}"/>
    <hyperlink ref="JZU78:JZW78" location="Supplement!A1" display="Worksheet: Supplement" xr:uid="{25187876-E5FB-4937-A5B6-6A3FDEFA683B}"/>
    <hyperlink ref="KAC78:KAE78" location="Supplement!A1" display="Worksheet: Supplement" xr:uid="{62ABB8CD-0D51-490A-8E59-26C73ED12C85}"/>
    <hyperlink ref="KAK78:KAM78" location="Supplement!A1" display="Worksheet: Supplement" xr:uid="{38C69BE9-A35D-45EE-891D-41BCDF17FFF1}"/>
    <hyperlink ref="KAS78:KAU78" location="Supplement!A1" display="Worksheet: Supplement" xr:uid="{03EA774A-76F9-41BB-8F67-0B7350ECE351}"/>
    <hyperlink ref="KBA78:KBC78" location="Supplement!A1" display="Worksheet: Supplement" xr:uid="{DBECB8D7-29EE-4A9C-9171-2CA86F4495E0}"/>
    <hyperlink ref="KBI78:KBK78" location="Supplement!A1" display="Worksheet: Supplement" xr:uid="{662930BE-185A-4918-AD9D-9F08CBC04CFE}"/>
    <hyperlink ref="KBQ78:KBS78" location="Supplement!A1" display="Worksheet: Supplement" xr:uid="{1080C7EF-D16E-49E5-B6B2-D2F86ED32D91}"/>
    <hyperlink ref="KBY78:KCA78" location="Supplement!A1" display="Worksheet: Supplement" xr:uid="{5F2C0E50-94CE-4D6C-81A3-EFB22C23340E}"/>
    <hyperlink ref="KCG78:KCI78" location="Supplement!A1" display="Worksheet: Supplement" xr:uid="{90B598DC-EF99-4635-8283-D1B1B518E187}"/>
    <hyperlink ref="KCO78:KCQ78" location="Supplement!A1" display="Worksheet: Supplement" xr:uid="{DD8086FA-907B-4026-859A-73ABBEE766A3}"/>
    <hyperlink ref="KCW78:KCY78" location="Supplement!A1" display="Worksheet: Supplement" xr:uid="{17516ECC-567A-4031-B178-3CDF43009FEE}"/>
    <hyperlink ref="KDE78:KDG78" location="Supplement!A1" display="Worksheet: Supplement" xr:uid="{0C1CA6B8-32DD-4E5E-8517-E81AAAF5A096}"/>
    <hyperlink ref="KDM78:KDO78" location="Supplement!A1" display="Worksheet: Supplement" xr:uid="{D104010A-0568-4669-BD3F-E3FD28267562}"/>
    <hyperlink ref="KDU78:KDW78" location="Supplement!A1" display="Worksheet: Supplement" xr:uid="{4F098FB1-1407-482A-B403-A2F68C90EDCE}"/>
    <hyperlink ref="KEC78:KEE78" location="Supplement!A1" display="Worksheet: Supplement" xr:uid="{4512269F-3A53-4666-BF69-C13EF1CA7956}"/>
    <hyperlink ref="KEK78:KEM78" location="Supplement!A1" display="Worksheet: Supplement" xr:uid="{1EE16894-309B-477C-89B6-02B946CDE1EC}"/>
    <hyperlink ref="KES78:KEU78" location="Supplement!A1" display="Worksheet: Supplement" xr:uid="{7B6DD4B6-EE25-4467-BFB1-1227AF7FD118}"/>
    <hyperlink ref="KFA78:KFC78" location="Supplement!A1" display="Worksheet: Supplement" xr:uid="{B43CD1E8-E412-4F60-94B6-70AC1F18AE03}"/>
    <hyperlink ref="KFI78:KFK78" location="Supplement!A1" display="Worksheet: Supplement" xr:uid="{7741AE1B-4212-40D3-AB84-6A5E224C9933}"/>
    <hyperlink ref="KFQ78:KFS78" location="Supplement!A1" display="Worksheet: Supplement" xr:uid="{E975155E-8C61-41A6-9081-F611A3A23579}"/>
    <hyperlink ref="KFY78:KGA78" location="Supplement!A1" display="Worksheet: Supplement" xr:uid="{0B02C93E-FDD0-4D0A-89DF-747A501D672E}"/>
    <hyperlink ref="KGG78:KGI78" location="Supplement!A1" display="Worksheet: Supplement" xr:uid="{6A1014CC-7286-41C4-AEA6-CE6DBAD3233C}"/>
    <hyperlink ref="KGO78:KGQ78" location="Supplement!A1" display="Worksheet: Supplement" xr:uid="{3898853D-7028-49B7-8AE3-D61B93A20789}"/>
    <hyperlink ref="KGW78:KGY78" location="Supplement!A1" display="Worksheet: Supplement" xr:uid="{8143A0F8-5339-4D87-AFFC-3A0292B6814A}"/>
    <hyperlink ref="KHE78:KHG78" location="Supplement!A1" display="Worksheet: Supplement" xr:uid="{F9C52BBD-76E4-4D41-A2EC-1D6BFA15D8D3}"/>
    <hyperlink ref="KHM78:KHO78" location="Supplement!A1" display="Worksheet: Supplement" xr:uid="{7E37FC7C-7A00-4CA2-B995-446E4FF06160}"/>
    <hyperlink ref="KHU78:KHW78" location="Supplement!A1" display="Worksheet: Supplement" xr:uid="{ACC907F0-05BC-47DA-B211-339ED9C7683D}"/>
    <hyperlink ref="KIC78:KIE78" location="Supplement!A1" display="Worksheet: Supplement" xr:uid="{4BCB21B8-5658-4C85-9D57-844890DB1B1B}"/>
    <hyperlink ref="KIK78:KIM78" location="Supplement!A1" display="Worksheet: Supplement" xr:uid="{A6E2FB72-E9B2-4F1B-8EE1-1AA79AD11644}"/>
    <hyperlink ref="KIS78:KIU78" location="Supplement!A1" display="Worksheet: Supplement" xr:uid="{AF14BFEF-0EE1-4931-B74F-1D644466F212}"/>
    <hyperlink ref="KJA78:KJC78" location="Supplement!A1" display="Worksheet: Supplement" xr:uid="{E4BD1E82-661B-4D21-AF09-856988B817C9}"/>
    <hyperlink ref="KJI78:KJK78" location="Supplement!A1" display="Worksheet: Supplement" xr:uid="{C65EAFAD-0E82-46B4-8624-9E4621BC6EEE}"/>
    <hyperlink ref="KJQ78:KJS78" location="Supplement!A1" display="Worksheet: Supplement" xr:uid="{AECBE698-94B7-4B55-A954-76EC2A6E79AB}"/>
    <hyperlink ref="KJY78:KKA78" location="Supplement!A1" display="Worksheet: Supplement" xr:uid="{4552C0EF-7AE3-4835-B7AE-FDDF600436CD}"/>
    <hyperlink ref="KKG78:KKI78" location="Supplement!A1" display="Worksheet: Supplement" xr:uid="{71A2DAB6-B38E-4137-9DC5-D44BE115A812}"/>
    <hyperlink ref="KKO78:KKQ78" location="Supplement!A1" display="Worksheet: Supplement" xr:uid="{A86980F3-EB59-4EF9-B386-40670F4B8E11}"/>
    <hyperlink ref="KKW78:KKY78" location="Supplement!A1" display="Worksheet: Supplement" xr:uid="{5EFAC6B1-492A-4F74-90A2-94AA6BA42D46}"/>
    <hyperlink ref="KLE78:KLG78" location="Supplement!A1" display="Worksheet: Supplement" xr:uid="{F23565E1-2D5B-449B-98EF-C1D50FA9F20E}"/>
    <hyperlink ref="KLM78:KLO78" location="Supplement!A1" display="Worksheet: Supplement" xr:uid="{4FCBE524-E3DA-427F-A85E-1C8CB0D8EC1F}"/>
    <hyperlink ref="KLU78:KLW78" location="Supplement!A1" display="Worksheet: Supplement" xr:uid="{FC56A6E6-D49C-4BB0-92AE-63666AD3056E}"/>
    <hyperlink ref="KMC78:KME78" location="Supplement!A1" display="Worksheet: Supplement" xr:uid="{E8DA18BA-4A98-43E0-8156-B77C16804F42}"/>
    <hyperlink ref="KMK78:KMM78" location="Supplement!A1" display="Worksheet: Supplement" xr:uid="{6E69A3C7-3ED4-47C0-AED3-D5F2CE61F9D3}"/>
    <hyperlink ref="KMS78:KMU78" location="Supplement!A1" display="Worksheet: Supplement" xr:uid="{51454D33-0650-4950-80AF-D832318BBE94}"/>
    <hyperlink ref="KNA78:KNC78" location="Supplement!A1" display="Worksheet: Supplement" xr:uid="{9E1F9D39-99AB-426D-9C4A-93747720A399}"/>
    <hyperlink ref="KNI78:KNK78" location="Supplement!A1" display="Worksheet: Supplement" xr:uid="{A24BC3BF-4322-426D-AF2E-2C291A595636}"/>
    <hyperlink ref="KNQ78:KNS78" location="Supplement!A1" display="Worksheet: Supplement" xr:uid="{C5CE741C-43D3-4DB6-B2F6-8B99715C759D}"/>
    <hyperlink ref="KNY78:KOA78" location="Supplement!A1" display="Worksheet: Supplement" xr:uid="{9D0DCF1C-7747-4E68-86F5-38392D53B06B}"/>
    <hyperlink ref="KOG78:KOI78" location="Supplement!A1" display="Worksheet: Supplement" xr:uid="{B6CAED37-FF50-4B8F-8271-47FC5BBAD649}"/>
    <hyperlink ref="KOO78:KOQ78" location="Supplement!A1" display="Worksheet: Supplement" xr:uid="{EAE264F2-8F58-40D6-BBA6-24683A187407}"/>
    <hyperlink ref="KOW78:KOY78" location="Supplement!A1" display="Worksheet: Supplement" xr:uid="{8ADAB9E2-F671-4048-BB68-58979DEDC96A}"/>
    <hyperlink ref="KPE78:KPG78" location="Supplement!A1" display="Worksheet: Supplement" xr:uid="{F6D9A66D-55EA-46DA-A374-A18C34D33395}"/>
    <hyperlink ref="KPM78:KPO78" location="Supplement!A1" display="Worksheet: Supplement" xr:uid="{25FDF0BB-198B-460F-BAD7-079045E69906}"/>
    <hyperlink ref="KPU78:KPW78" location="Supplement!A1" display="Worksheet: Supplement" xr:uid="{2AF7F006-9591-42AD-B5EB-A6E2FCEED6E7}"/>
    <hyperlink ref="KQC78:KQE78" location="Supplement!A1" display="Worksheet: Supplement" xr:uid="{DFFA1863-EFF9-41CD-B249-61C72E68F95F}"/>
    <hyperlink ref="KQK78:KQM78" location="Supplement!A1" display="Worksheet: Supplement" xr:uid="{649F9D58-ABFD-416A-90AB-1F4D828EEB8D}"/>
    <hyperlink ref="KQS78:KQU78" location="Supplement!A1" display="Worksheet: Supplement" xr:uid="{96774243-887C-44E8-A13E-BD1E4B740814}"/>
    <hyperlink ref="KRA78:KRC78" location="Supplement!A1" display="Worksheet: Supplement" xr:uid="{A3A70849-F64F-499C-AFF2-801C31855B45}"/>
    <hyperlink ref="KRI78:KRK78" location="Supplement!A1" display="Worksheet: Supplement" xr:uid="{921A3BD4-5F5A-4416-8222-39A5AD4AEC62}"/>
    <hyperlink ref="KRQ78:KRS78" location="Supplement!A1" display="Worksheet: Supplement" xr:uid="{638CD100-9CC4-497E-901E-49F52235312F}"/>
    <hyperlink ref="KRY78:KSA78" location="Supplement!A1" display="Worksheet: Supplement" xr:uid="{2F0FB16B-599A-4EAA-AF7C-B3992D20BFDE}"/>
    <hyperlink ref="KSG78:KSI78" location="Supplement!A1" display="Worksheet: Supplement" xr:uid="{F76E8A03-34D9-4F5E-B729-457621B415DC}"/>
    <hyperlink ref="KSO78:KSQ78" location="Supplement!A1" display="Worksheet: Supplement" xr:uid="{DC4F484B-E0AB-4717-8306-F8AEF441D2FF}"/>
    <hyperlink ref="KSW78:KSY78" location="Supplement!A1" display="Worksheet: Supplement" xr:uid="{84D2ABCD-0AB9-45C2-8971-214C4F508262}"/>
    <hyperlink ref="KTE78:KTG78" location="Supplement!A1" display="Worksheet: Supplement" xr:uid="{E87CDFF2-697A-4FFD-A04C-3E56FE0326CB}"/>
    <hyperlink ref="KTM78:KTO78" location="Supplement!A1" display="Worksheet: Supplement" xr:uid="{DB77B6C4-82B9-4A6F-BF61-36107DB1209E}"/>
    <hyperlink ref="KTU78:KTW78" location="Supplement!A1" display="Worksheet: Supplement" xr:uid="{5C64FB4B-2721-416A-87B3-DBC1E234F6E4}"/>
    <hyperlink ref="KUC78:KUE78" location="Supplement!A1" display="Worksheet: Supplement" xr:uid="{8B42A06A-51C0-4F58-AD44-2754ED3ADC34}"/>
    <hyperlink ref="KUK78:KUM78" location="Supplement!A1" display="Worksheet: Supplement" xr:uid="{99DACADE-2582-48A6-8ECB-89DF85C0E81A}"/>
    <hyperlink ref="KUS78:KUU78" location="Supplement!A1" display="Worksheet: Supplement" xr:uid="{D9DEABE5-0C61-4D9A-9101-B97C938003FD}"/>
    <hyperlink ref="KVA78:KVC78" location="Supplement!A1" display="Worksheet: Supplement" xr:uid="{5BE4C380-63F8-4531-842E-E6DB68D76BE6}"/>
    <hyperlink ref="KVI78:KVK78" location="Supplement!A1" display="Worksheet: Supplement" xr:uid="{5F3F58E7-285B-4B11-A211-F5D6D5C00D72}"/>
    <hyperlink ref="KVQ78:KVS78" location="Supplement!A1" display="Worksheet: Supplement" xr:uid="{8A2255F9-F69A-4B58-9BC6-AA014673A734}"/>
    <hyperlink ref="KVY78:KWA78" location="Supplement!A1" display="Worksheet: Supplement" xr:uid="{C5186F37-2620-4C5C-A6A7-AE59FBAE0D2C}"/>
    <hyperlink ref="KWG78:KWI78" location="Supplement!A1" display="Worksheet: Supplement" xr:uid="{EF30B952-4853-4CFC-A3EB-3BF8E716CC4B}"/>
    <hyperlink ref="KWO78:KWQ78" location="Supplement!A1" display="Worksheet: Supplement" xr:uid="{9F3C084C-290B-4E5C-B4D0-164B2FC417D9}"/>
    <hyperlink ref="KWW78:KWY78" location="Supplement!A1" display="Worksheet: Supplement" xr:uid="{3A258DDF-6BB3-400D-B13B-857F140BDBA9}"/>
    <hyperlink ref="KXE78:KXG78" location="Supplement!A1" display="Worksheet: Supplement" xr:uid="{08EE669B-D52A-46C2-9DAB-84BA939A1BFE}"/>
    <hyperlink ref="KXM78:KXO78" location="Supplement!A1" display="Worksheet: Supplement" xr:uid="{3C446E00-438C-4859-B3C0-C47FCAEB6D65}"/>
    <hyperlink ref="KXU78:KXW78" location="Supplement!A1" display="Worksheet: Supplement" xr:uid="{352731B0-BCAE-4D38-A052-A8C6618D2373}"/>
    <hyperlink ref="KYC78:KYE78" location="Supplement!A1" display="Worksheet: Supplement" xr:uid="{83CEE393-8FCC-470E-9F8F-AC8718F8A89E}"/>
    <hyperlink ref="KYK78:KYM78" location="Supplement!A1" display="Worksheet: Supplement" xr:uid="{262CD1E9-3132-449B-AB6A-2062ADC2FFF1}"/>
    <hyperlink ref="KYS78:KYU78" location="Supplement!A1" display="Worksheet: Supplement" xr:uid="{5ABAC8AE-C1AD-4E85-A38F-AC790CDC7026}"/>
    <hyperlink ref="KZA78:KZC78" location="Supplement!A1" display="Worksheet: Supplement" xr:uid="{6C382A41-17BE-4ED7-B67C-1714BACBDC53}"/>
    <hyperlink ref="KZI78:KZK78" location="Supplement!A1" display="Worksheet: Supplement" xr:uid="{A8EEB96C-56A9-404F-8E78-13718A4B2EB3}"/>
    <hyperlink ref="KZQ78:KZS78" location="Supplement!A1" display="Worksheet: Supplement" xr:uid="{5DFB8333-4FF6-471A-96DA-6CD4C145E630}"/>
    <hyperlink ref="KZY78:LAA78" location="Supplement!A1" display="Worksheet: Supplement" xr:uid="{14B4ECE5-5A8C-4421-ADD0-69DEBE3ACEF4}"/>
    <hyperlink ref="LAG78:LAI78" location="Supplement!A1" display="Worksheet: Supplement" xr:uid="{BE085ACC-B42F-4E67-B113-F65A4449E80A}"/>
    <hyperlink ref="LAO78:LAQ78" location="Supplement!A1" display="Worksheet: Supplement" xr:uid="{6D4B0E59-5F56-4FF8-8E83-7E474D80F9C1}"/>
    <hyperlink ref="LAW78:LAY78" location="Supplement!A1" display="Worksheet: Supplement" xr:uid="{1515113F-0162-4374-ACE2-DC56ABA250C2}"/>
    <hyperlink ref="LBE78:LBG78" location="Supplement!A1" display="Worksheet: Supplement" xr:uid="{6EB69D1F-E8C9-4C9A-B291-946D701B1CE6}"/>
    <hyperlink ref="LBM78:LBO78" location="Supplement!A1" display="Worksheet: Supplement" xr:uid="{681CCF7E-E8EC-41E3-97D1-869EC05D8760}"/>
    <hyperlink ref="LBU78:LBW78" location="Supplement!A1" display="Worksheet: Supplement" xr:uid="{62B88786-FFEC-4494-AAE2-8F83B912ED33}"/>
    <hyperlink ref="LCC78:LCE78" location="Supplement!A1" display="Worksheet: Supplement" xr:uid="{DB1FCBC3-6EDA-4691-90F1-F89FDB087E55}"/>
    <hyperlink ref="LCK78:LCM78" location="Supplement!A1" display="Worksheet: Supplement" xr:uid="{E85B6215-1249-4BEC-9EF0-07D51EC4F280}"/>
    <hyperlink ref="LCS78:LCU78" location="Supplement!A1" display="Worksheet: Supplement" xr:uid="{DB6A7AB0-9EF6-420F-81EC-606F89FFE9E6}"/>
    <hyperlink ref="LDA78:LDC78" location="Supplement!A1" display="Worksheet: Supplement" xr:uid="{D9B0059D-876C-45B8-8E6C-A77A2D1AA109}"/>
    <hyperlink ref="LDI78:LDK78" location="Supplement!A1" display="Worksheet: Supplement" xr:uid="{AD4B3D8D-4183-445E-9C6D-D35D96F503D3}"/>
    <hyperlink ref="LDQ78:LDS78" location="Supplement!A1" display="Worksheet: Supplement" xr:uid="{2B7EE9CA-83B5-437C-8DEE-2E085C981730}"/>
    <hyperlink ref="LDY78:LEA78" location="Supplement!A1" display="Worksheet: Supplement" xr:uid="{9A1F2652-1154-49E0-848E-403E6A9EDB55}"/>
    <hyperlink ref="LEG78:LEI78" location="Supplement!A1" display="Worksheet: Supplement" xr:uid="{4011D888-25B4-4A2F-99F0-82D93D4C2156}"/>
    <hyperlink ref="LEO78:LEQ78" location="Supplement!A1" display="Worksheet: Supplement" xr:uid="{DA771037-2760-414B-B11F-272B01A0FF71}"/>
    <hyperlink ref="LEW78:LEY78" location="Supplement!A1" display="Worksheet: Supplement" xr:uid="{8C11B30B-63FB-4C1B-9F0B-528CC1999C0D}"/>
    <hyperlink ref="LFE78:LFG78" location="Supplement!A1" display="Worksheet: Supplement" xr:uid="{CC4CF7B1-B101-4305-9446-2A94FECC96D2}"/>
    <hyperlink ref="LFM78:LFO78" location="Supplement!A1" display="Worksheet: Supplement" xr:uid="{5AD9A1E9-AA34-470A-8CD3-976108142897}"/>
    <hyperlink ref="LFU78:LFW78" location="Supplement!A1" display="Worksheet: Supplement" xr:uid="{C48E6746-E16A-4D86-8416-D1E58CC7AD71}"/>
    <hyperlink ref="LGC78:LGE78" location="Supplement!A1" display="Worksheet: Supplement" xr:uid="{4DD2B2BB-E8E4-4AF0-BF5E-EE980D84D988}"/>
    <hyperlink ref="LGK78:LGM78" location="Supplement!A1" display="Worksheet: Supplement" xr:uid="{FB82DD3A-47C3-4C3F-982A-E5EA863ADF36}"/>
    <hyperlink ref="LGS78:LGU78" location="Supplement!A1" display="Worksheet: Supplement" xr:uid="{5687D846-981C-499F-8646-9AC5F5E2D085}"/>
    <hyperlink ref="LHA78:LHC78" location="Supplement!A1" display="Worksheet: Supplement" xr:uid="{EE4ABB9F-0CDD-4BA8-8BF9-80F1A1848C0D}"/>
    <hyperlink ref="LHI78:LHK78" location="Supplement!A1" display="Worksheet: Supplement" xr:uid="{DD51CA38-F6F1-4AB6-B128-4C590DD8338B}"/>
    <hyperlink ref="LHQ78:LHS78" location="Supplement!A1" display="Worksheet: Supplement" xr:uid="{2178670C-8354-4F40-AF35-CF2A24A4A8FC}"/>
    <hyperlink ref="LHY78:LIA78" location="Supplement!A1" display="Worksheet: Supplement" xr:uid="{44A9269A-6B88-46A5-A257-CF1928C43EA7}"/>
    <hyperlink ref="LIG78:LII78" location="Supplement!A1" display="Worksheet: Supplement" xr:uid="{83804732-446D-4782-84A5-8FE6E05E0AD6}"/>
    <hyperlink ref="LIO78:LIQ78" location="Supplement!A1" display="Worksheet: Supplement" xr:uid="{66D97BD7-4346-466F-98A3-0431169271EC}"/>
    <hyperlink ref="LIW78:LIY78" location="Supplement!A1" display="Worksheet: Supplement" xr:uid="{350C1F15-47C8-4B91-AC88-41F8691A3D15}"/>
    <hyperlink ref="LJE78:LJG78" location="Supplement!A1" display="Worksheet: Supplement" xr:uid="{C55B18F8-B0C8-4FFC-B6CE-B522DE211840}"/>
    <hyperlink ref="LJM78:LJO78" location="Supplement!A1" display="Worksheet: Supplement" xr:uid="{49967B5F-F6AB-43EA-B2A5-E8CD7E7E3C9F}"/>
    <hyperlink ref="LJU78:LJW78" location="Supplement!A1" display="Worksheet: Supplement" xr:uid="{29EEFC9C-1782-4563-8F6D-98262A4B6912}"/>
    <hyperlink ref="LKC78:LKE78" location="Supplement!A1" display="Worksheet: Supplement" xr:uid="{39C152C2-95FB-49D6-897B-E19B370E8137}"/>
    <hyperlink ref="LKK78:LKM78" location="Supplement!A1" display="Worksheet: Supplement" xr:uid="{6879D3D5-659F-4608-854E-2D504CB5F16E}"/>
    <hyperlink ref="LKS78:LKU78" location="Supplement!A1" display="Worksheet: Supplement" xr:uid="{FB5AD96E-BDF6-4235-B532-8A2731E4995A}"/>
    <hyperlink ref="LLA78:LLC78" location="Supplement!A1" display="Worksheet: Supplement" xr:uid="{338B4CDF-968F-48DA-AF6A-25C12491CC97}"/>
    <hyperlink ref="LLI78:LLK78" location="Supplement!A1" display="Worksheet: Supplement" xr:uid="{40AEF030-2613-4B39-822B-895AF79B0E23}"/>
    <hyperlink ref="LLQ78:LLS78" location="Supplement!A1" display="Worksheet: Supplement" xr:uid="{84CF7938-0A9B-4B7E-930D-0BA51A0E69CE}"/>
    <hyperlink ref="LLY78:LMA78" location="Supplement!A1" display="Worksheet: Supplement" xr:uid="{962EC4C3-3CA1-4662-A21A-4FDCD688F73E}"/>
    <hyperlink ref="LMG78:LMI78" location="Supplement!A1" display="Worksheet: Supplement" xr:uid="{11E16D38-0585-4001-BD67-594830EF4054}"/>
    <hyperlink ref="LMO78:LMQ78" location="Supplement!A1" display="Worksheet: Supplement" xr:uid="{080DBC41-F6BB-4040-AEE0-E5EF6F66DA56}"/>
    <hyperlink ref="LMW78:LMY78" location="Supplement!A1" display="Worksheet: Supplement" xr:uid="{D6120EF1-78C4-4FD1-9650-2A187C6FE476}"/>
    <hyperlink ref="LNE78:LNG78" location="Supplement!A1" display="Worksheet: Supplement" xr:uid="{B0B622B4-9CDD-4A87-BD69-D46E07465489}"/>
    <hyperlink ref="LNM78:LNO78" location="Supplement!A1" display="Worksheet: Supplement" xr:uid="{CA5B6C40-19A2-4503-96AC-085D3A165DFE}"/>
    <hyperlink ref="LNU78:LNW78" location="Supplement!A1" display="Worksheet: Supplement" xr:uid="{0B192B49-071C-411C-9687-318A7586A1DA}"/>
    <hyperlink ref="LOC78:LOE78" location="Supplement!A1" display="Worksheet: Supplement" xr:uid="{B97498E0-322C-4E8E-AC30-33219B40ABA5}"/>
    <hyperlink ref="LOK78:LOM78" location="Supplement!A1" display="Worksheet: Supplement" xr:uid="{A6E14B9C-11B3-4C06-BC2D-E23A548FB783}"/>
    <hyperlink ref="LOS78:LOU78" location="Supplement!A1" display="Worksheet: Supplement" xr:uid="{3CD18D79-6265-4281-991B-DD65B8DE230F}"/>
    <hyperlink ref="LPA78:LPC78" location="Supplement!A1" display="Worksheet: Supplement" xr:uid="{F265868A-7347-4E6F-82B3-86E67DACE046}"/>
    <hyperlink ref="LPI78:LPK78" location="Supplement!A1" display="Worksheet: Supplement" xr:uid="{FC87AF60-4B03-4EB1-9002-478610705A69}"/>
    <hyperlink ref="LPQ78:LPS78" location="Supplement!A1" display="Worksheet: Supplement" xr:uid="{330076A0-4869-44D9-AE3E-904F20B9032A}"/>
    <hyperlink ref="LPY78:LQA78" location="Supplement!A1" display="Worksheet: Supplement" xr:uid="{6D97AAFB-5AAF-4967-A580-5B9A3CFDBAE7}"/>
    <hyperlink ref="LQG78:LQI78" location="Supplement!A1" display="Worksheet: Supplement" xr:uid="{E08DF4CB-EFE6-49BB-975B-EA4D3607DA7E}"/>
    <hyperlink ref="LQO78:LQQ78" location="Supplement!A1" display="Worksheet: Supplement" xr:uid="{CB18B4DC-461A-4991-9A2C-A5D129A31515}"/>
    <hyperlink ref="LQW78:LQY78" location="Supplement!A1" display="Worksheet: Supplement" xr:uid="{530A4847-43EF-45A6-88DC-652027584B9A}"/>
    <hyperlink ref="LRE78:LRG78" location="Supplement!A1" display="Worksheet: Supplement" xr:uid="{834D51C0-DA04-4FA0-9457-112675EC2E78}"/>
    <hyperlink ref="LRM78:LRO78" location="Supplement!A1" display="Worksheet: Supplement" xr:uid="{54C53B03-9CA8-4979-825A-DC0DAADC60B7}"/>
    <hyperlink ref="LRU78:LRW78" location="Supplement!A1" display="Worksheet: Supplement" xr:uid="{0BE9FB05-8BF3-4985-B902-BE4752205CA6}"/>
    <hyperlink ref="LSC78:LSE78" location="Supplement!A1" display="Worksheet: Supplement" xr:uid="{113F04C0-0415-4339-A283-92CBBF64C143}"/>
    <hyperlink ref="LSK78:LSM78" location="Supplement!A1" display="Worksheet: Supplement" xr:uid="{73072043-C2EE-4B18-A78C-BEF2F72D8A16}"/>
    <hyperlink ref="LSS78:LSU78" location="Supplement!A1" display="Worksheet: Supplement" xr:uid="{221EFE62-15FA-46FE-83B9-3FD6D0335EAA}"/>
    <hyperlink ref="LTA78:LTC78" location="Supplement!A1" display="Worksheet: Supplement" xr:uid="{80E5D343-2FF1-42CC-A6A9-986A60982C3A}"/>
    <hyperlink ref="LTI78:LTK78" location="Supplement!A1" display="Worksheet: Supplement" xr:uid="{EE1DCF7C-78B9-49CB-A9B0-43EEEAF493E1}"/>
    <hyperlink ref="LTQ78:LTS78" location="Supplement!A1" display="Worksheet: Supplement" xr:uid="{2850BD85-383A-42DE-A112-D52633E51AEF}"/>
    <hyperlink ref="LTY78:LUA78" location="Supplement!A1" display="Worksheet: Supplement" xr:uid="{D84E6941-B319-40F6-9E46-B89D59715BF3}"/>
    <hyperlink ref="LUG78:LUI78" location="Supplement!A1" display="Worksheet: Supplement" xr:uid="{D1EAADA7-D250-48B9-8117-C13A6FDFF6FA}"/>
    <hyperlink ref="LUO78:LUQ78" location="Supplement!A1" display="Worksheet: Supplement" xr:uid="{BDBC1999-6866-4888-93A5-DD4C0EB16BDD}"/>
    <hyperlink ref="LUW78:LUY78" location="Supplement!A1" display="Worksheet: Supplement" xr:uid="{E6C90627-D70A-4643-ACD2-F259B40B51B2}"/>
    <hyperlink ref="LVE78:LVG78" location="Supplement!A1" display="Worksheet: Supplement" xr:uid="{75F314DD-D3BC-402A-AA69-9AE167FCFDD8}"/>
    <hyperlink ref="LVM78:LVO78" location="Supplement!A1" display="Worksheet: Supplement" xr:uid="{61CB0449-59BC-4536-BC8A-8168465A5B4E}"/>
    <hyperlink ref="LVU78:LVW78" location="Supplement!A1" display="Worksheet: Supplement" xr:uid="{CF22EDAB-B915-4FDD-91C0-95A909813EE0}"/>
    <hyperlink ref="LWC78:LWE78" location="Supplement!A1" display="Worksheet: Supplement" xr:uid="{2B00CEC5-8CAF-43D3-B42A-46EFFEBD8260}"/>
    <hyperlink ref="LWK78:LWM78" location="Supplement!A1" display="Worksheet: Supplement" xr:uid="{BE7C48D7-D272-4EC1-881A-84FA28F08619}"/>
    <hyperlink ref="LWS78:LWU78" location="Supplement!A1" display="Worksheet: Supplement" xr:uid="{CFF60B75-879A-47FA-B24A-8455330BF51C}"/>
    <hyperlink ref="LXA78:LXC78" location="Supplement!A1" display="Worksheet: Supplement" xr:uid="{E3212DA3-4471-4EC3-9FE5-725DFC964D9D}"/>
    <hyperlink ref="LXI78:LXK78" location="Supplement!A1" display="Worksheet: Supplement" xr:uid="{615C1359-AB76-4908-8AF1-26D286D77032}"/>
    <hyperlink ref="LXQ78:LXS78" location="Supplement!A1" display="Worksheet: Supplement" xr:uid="{2B24F992-E12A-430A-BE94-3D114DD8BDBD}"/>
    <hyperlink ref="LXY78:LYA78" location="Supplement!A1" display="Worksheet: Supplement" xr:uid="{F5EFE3F0-DE26-4958-A7CF-DF98AF8D3BAB}"/>
    <hyperlink ref="LYG78:LYI78" location="Supplement!A1" display="Worksheet: Supplement" xr:uid="{C682C4C5-999B-4FCB-8CC2-902345F22421}"/>
    <hyperlink ref="LYO78:LYQ78" location="Supplement!A1" display="Worksheet: Supplement" xr:uid="{EA9BBBB7-EE88-40A3-9E6E-4D93DEA51B18}"/>
    <hyperlink ref="LYW78:LYY78" location="Supplement!A1" display="Worksheet: Supplement" xr:uid="{B892F1BA-68DC-4E67-AE5D-BDA1CBA48272}"/>
    <hyperlink ref="LZE78:LZG78" location="Supplement!A1" display="Worksheet: Supplement" xr:uid="{1F8AC910-FA16-447A-84CF-308D0657FC3E}"/>
    <hyperlink ref="LZM78:LZO78" location="Supplement!A1" display="Worksheet: Supplement" xr:uid="{865C8878-2CED-4D40-B25A-4E5063463B54}"/>
    <hyperlink ref="LZU78:LZW78" location="Supplement!A1" display="Worksheet: Supplement" xr:uid="{9244B73F-DAD3-4477-9C3C-2BF32FE61BD0}"/>
    <hyperlink ref="MAC78:MAE78" location="Supplement!A1" display="Worksheet: Supplement" xr:uid="{189F906D-8A54-45C9-9E80-7A24B2BAF3E7}"/>
    <hyperlink ref="MAK78:MAM78" location="Supplement!A1" display="Worksheet: Supplement" xr:uid="{FF700217-8AF3-490A-80F1-EEFE7A0E76BE}"/>
    <hyperlink ref="MAS78:MAU78" location="Supplement!A1" display="Worksheet: Supplement" xr:uid="{3D007AD9-9509-4F28-980A-981481369C36}"/>
    <hyperlink ref="MBA78:MBC78" location="Supplement!A1" display="Worksheet: Supplement" xr:uid="{CB57EA9B-CF2F-4C43-A014-FC24AF1A32E4}"/>
    <hyperlink ref="MBI78:MBK78" location="Supplement!A1" display="Worksheet: Supplement" xr:uid="{1313E60C-CC9E-4FD1-861E-E0EE94798B5B}"/>
    <hyperlink ref="MBQ78:MBS78" location="Supplement!A1" display="Worksheet: Supplement" xr:uid="{024A4052-CB29-438A-8AC8-C6BE173E67B7}"/>
    <hyperlink ref="MBY78:MCA78" location="Supplement!A1" display="Worksheet: Supplement" xr:uid="{2BAB2111-95D0-4216-B5CB-CA488C4FA487}"/>
    <hyperlink ref="MCG78:MCI78" location="Supplement!A1" display="Worksheet: Supplement" xr:uid="{45394BCC-4E5D-4590-9FEA-12A9EE7AC4AC}"/>
    <hyperlink ref="MCO78:MCQ78" location="Supplement!A1" display="Worksheet: Supplement" xr:uid="{F6D37F4C-9FF1-411E-BBAB-DA4A907A51AA}"/>
    <hyperlink ref="MCW78:MCY78" location="Supplement!A1" display="Worksheet: Supplement" xr:uid="{FE6E86B2-E5EE-4DCF-B513-D637582B6275}"/>
    <hyperlink ref="MDE78:MDG78" location="Supplement!A1" display="Worksheet: Supplement" xr:uid="{6F00176D-3B2E-4135-9D29-0C2022C6C8DD}"/>
    <hyperlink ref="MDM78:MDO78" location="Supplement!A1" display="Worksheet: Supplement" xr:uid="{EE075188-D4D6-418B-B5DC-62FEA93E0EA2}"/>
    <hyperlink ref="MDU78:MDW78" location="Supplement!A1" display="Worksheet: Supplement" xr:uid="{DC753B29-A0EC-4FAD-8416-20E4A9014195}"/>
    <hyperlink ref="MEC78:MEE78" location="Supplement!A1" display="Worksheet: Supplement" xr:uid="{D43700A4-8F6B-456A-8470-00B5DEC83170}"/>
    <hyperlink ref="MEK78:MEM78" location="Supplement!A1" display="Worksheet: Supplement" xr:uid="{19490BAB-9BFB-4E36-B037-35E4A18974E5}"/>
    <hyperlink ref="MES78:MEU78" location="Supplement!A1" display="Worksheet: Supplement" xr:uid="{DC338C4D-B7AA-49E7-8207-16ADF71C8698}"/>
    <hyperlink ref="MFA78:MFC78" location="Supplement!A1" display="Worksheet: Supplement" xr:uid="{F06F84F5-CE94-413E-84DF-D8F3BB8052D6}"/>
    <hyperlink ref="MFI78:MFK78" location="Supplement!A1" display="Worksheet: Supplement" xr:uid="{46F66CC8-0C13-4366-804E-CA62F9C32D5C}"/>
    <hyperlink ref="MFQ78:MFS78" location="Supplement!A1" display="Worksheet: Supplement" xr:uid="{A308F32C-90A9-42E4-90DF-E8C0BD522133}"/>
    <hyperlink ref="MFY78:MGA78" location="Supplement!A1" display="Worksheet: Supplement" xr:uid="{A7BC13BF-D374-469D-80DB-B8F86098078A}"/>
    <hyperlink ref="MGG78:MGI78" location="Supplement!A1" display="Worksheet: Supplement" xr:uid="{4F2ED782-3057-450B-AE54-0C277B0FBF9C}"/>
    <hyperlink ref="MGO78:MGQ78" location="Supplement!A1" display="Worksheet: Supplement" xr:uid="{FFB81AF0-4044-404B-8C8B-9EC426390A64}"/>
    <hyperlink ref="MGW78:MGY78" location="Supplement!A1" display="Worksheet: Supplement" xr:uid="{7719E1A5-E95C-4647-9418-F14602C876A3}"/>
    <hyperlink ref="MHE78:MHG78" location="Supplement!A1" display="Worksheet: Supplement" xr:uid="{9CCC4213-0C23-48D5-AE72-25AC87C440D1}"/>
    <hyperlink ref="MHM78:MHO78" location="Supplement!A1" display="Worksheet: Supplement" xr:uid="{0E859C0D-78C8-47B2-B606-EB0E7D3E877F}"/>
    <hyperlink ref="MHU78:MHW78" location="Supplement!A1" display="Worksheet: Supplement" xr:uid="{3E7EFF91-F099-4C37-AD2B-268B65D6A989}"/>
    <hyperlink ref="MIC78:MIE78" location="Supplement!A1" display="Worksheet: Supplement" xr:uid="{3EC550B8-9CC9-49CD-84B7-9F1ACB16E584}"/>
    <hyperlink ref="MIK78:MIM78" location="Supplement!A1" display="Worksheet: Supplement" xr:uid="{38AA5864-729E-4F2C-B19F-5EACFC2DCEA3}"/>
    <hyperlink ref="MIS78:MIU78" location="Supplement!A1" display="Worksheet: Supplement" xr:uid="{56FD9DCA-79B4-4662-862F-91533BCC23F7}"/>
    <hyperlink ref="MJA78:MJC78" location="Supplement!A1" display="Worksheet: Supplement" xr:uid="{128EDE27-387E-43C2-ABEB-3D736927F5DE}"/>
    <hyperlink ref="MJI78:MJK78" location="Supplement!A1" display="Worksheet: Supplement" xr:uid="{58599671-B2FF-47E6-9AE2-52CDE109E10C}"/>
    <hyperlink ref="MJQ78:MJS78" location="Supplement!A1" display="Worksheet: Supplement" xr:uid="{E3120DFF-68FB-4376-8FBC-85912A0C45D7}"/>
    <hyperlink ref="MJY78:MKA78" location="Supplement!A1" display="Worksheet: Supplement" xr:uid="{961A9C6E-A017-481A-9EC8-43969C4A71E7}"/>
    <hyperlink ref="MKG78:MKI78" location="Supplement!A1" display="Worksheet: Supplement" xr:uid="{5A364283-E1B3-4794-A173-0F879C17B223}"/>
    <hyperlink ref="MKO78:MKQ78" location="Supplement!A1" display="Worksheet: Supplement" xr:uid="{E96D2639-90E8-4F3E-A516-9FDECA18DF28}"/>
    <hyperlink ref="MKW78:MKY78" location="Supplement!A1" display="Worksheet: Supplement" xr:uid="{F28BE49A-2B62-47A4-8D49-AE27BB47E261}"/>
    <hyperlink ref="MLE78:MLG78" location="Supplement!A1" display="Worksheet: Supplement" xr:uid="{F5A9440C-F74C-4420-98BF-A6F9044CDC3E}"/>
    <hyperlink ref="MLM78:MLO78" location="Supplement!A1" display="Worksheet: Supplement" xr:uid="{7AA091E4-567F-46A7-AFF3-F65B94D8C698}"/>
    <hyperlink ref="MLU78:MLW78" location="Supplement!A1" display="Worksheet: Supplement" xr:uid="{83C99EBA-FE14-4371-AA9B-6BB750FACDE3}"/>
    <hyperlink ref="MMC78:MME78" location="Supplement!A1" display="Worksheet: Supplement" xr:uid="{F2AD865E-E698-4DAA-883F-D4A8FCDEF32C}"/>
    <hyperlink ref="MMK78:MMM78" location="Supplement!A1" display="Worksheet: Supplement" xr:uid="{E28DA9BC-AD86-47A8-BEA1-6D1788F47DFB}"/>
    <hyperlink ref="MMS78:MMU78" location="Supplement!A1" display="Worksheet: Supplement" xr:uid="{E17FBB7A-1FE6-4697-BFAE-857604C0FD35}"/>
    <hyperlink ref="MNA78:MNC78" location="Supplement!A1" display="Worksheet: Supplement" xr:uid="{FC9AB54F-9A1D-487D-A677-2362FCD75D88}"/>
    <hyperlink ref="MNI78:MNK78" location="Supplement!A1" display="Worksheet: Supplement" xr:uid="{9F70B6F0-0248-4E8F-A7F9-7B01466C2BDB}"/>
    <hyperlink ref="MNQ78:MNS78" location="Supplement!A1" display="Worksheet: Supplement" xr:uid="{7AC5D2EC-EF4C-446F-8FD4-E3F0DF7A1325}"/>
    <hyperlink ref="MNY78:MOA78" location="Supplement!A1" display="Worksheet: Supplement" xr:uid="{A9E01FE0-2163-4831-A3D9-F882B5E71641}"/>
    <hyperlink ref="MOG78:MOI78" location="Supplement!A1" display="Worksheet: Supplement" xr:uid="{1FD483A8-54C2-41E5-91D1-C981DB110298}"/>
    <hyperlink ref="MOO78:MOQ78" location="Supplement!A1" display="Worksheet: Supplement" xr:uid="{9EB4C312-85FA-468E-9FE7-153093C5EEA4}"/>
    <hyperlink ref="MOW78:MOY78" location="Supplement!A1" display="Worksheet: Supplement" xr:uid="{EF98D5C4-9C93-4418-924B-3E88E6FFEDA0}"/>
    <hyperlink ref="MPE78:MPG78" location="Supplement!A1" display="Worksheet: Supplement" xr:uid="{32F25F4B-5758-44B0-86B8-DA2708F52D9B}"/>
    <hyperlink ref="MPM78:MPO78" location="Supplement!A1" display="Worksheet: Supplement" xr:uid="{0021833D-1A61-4F72-9B02-F104B87F2E87}"/>
    <hyperlink ref="MPU78:MPW78" location="Supplement!A1" display="Worksheet: Supplement" xr:uid="{2D34125F-26E5-4E16-A38E-2D19E27C5762}"/>
    <hyperlink ref="MQC78:MQE78" location="Supplement!A1" display="Worksheet: Supplement" xr:uid="{3E5CAB56-31C6-4642-9D36-F1A991A71E7E}"/>
    <hyperlink ref="MQK78:MQM78" location="Supplement!A1" display="Worksheet: Supplement" xr:uid="{40E3E32B-9BE6-4FAD-8974-A80490EF4C5F}"/>
    <hyperlink ref="MQS78:MQU78" location="Supplement!A1" display="Worksheet: Supplement" xr:uid="{00DFB297-B459-4621-9383-3AF8F12B56DB}"/>
    <hyperlink ref="MRA78:MRC78" location="Supplement!A1" display="Worksheet: Supplement" xr:uid="{0C59E782-53D2-4297-83BA-9B0599CBF11E}"/>
    <hyperlink ref="MRI78:MRK78" location="Supplement!A1" display="Worksheet: Supplement" xr:uid="{41295083-2E57-4008-A022-E56DE153A95D}"/>
    <hyperlink ref="MRQ78:MRS78" location="Supplement!A1" display="Worksheet: Supplement" xr:uid="{E3C2DBEE-D322-482F-B4BF-5D05980A3090}"/>
    <hyperlink ref="MRY78:MSA78" location="Supplement!A1" display="Worksheet: Supplement" xr:uid="{6996098D-CA6B-46E4-9C9C-ED3F5C1D332F}"/>
    <hyperlink ref="MSG78:MSI78" location="Supplement!A1" display="Worksheet: Supplement" xr:uid="{97B40D2F-0BA3-4CD2-A647-B2BF4B85204C}"/>
    <hyperlink ref="MSO78:MSQ78" location="Supplement!A1" display="Worksheet: Supplement" xr:uid="{1C5676E7-1612-4698-ADB8-2F3919E2BB57}"/>
    <hyperlink ref="MSW78:MSY78" location="Supplement!A1" display="Worksheet: Supplement" xr:uid="{45BAF4B2-2E31-4E40-A84E-F7FBDA69D006}"/>
    <hyperlink ref="MTE78:MTG78" location="Supplement!A1" display="Worksheet: Supplement" xr:uid="{1C43BC20-193B-42D8-979A-FFBC5D4F5F6A}"/>
    <hyperlink ref="MTM78:MTO78" location="Supplement!A1" display="Worksheet: Supplement" xr:uid="{A706E73F-A732-4D37-8DEC-85EBBBEF65AD}"/>
    <hyperlink ref="MTU78:MTW78" location="Supplement!A1" display="Worksheet: Supplement" xr:uid="{6393881E-A0E3-4C50-937B-24C21C77A4CD}"/>
    <hyperlink ref="MUC78:MUE78" location="Supplement!A1" display="Worksheet: Supplement" xr:uid="{00CF52A4-0FBB-4B72-9227-371893881058}"/>
    <hyperlink ref="MUK78:MUM78" location="Supplement!A1" display="Worksheet: Supplement" xr:uid="{A3905734-8118-417B-8265-497A1C14B0B8}"/>
    <hyperlink ref="MUS78:MUU78" location="Supplement!A1" display="Worksheet: Supplement" xr:uid="{CF24A5CF-91E6-4670-90EC-B123655407C4}"/>
    <hyperlink ref="MVA78:MVC78" location="Supplement!A1" display="Worksheet: Supplement" xr:uid="{509FEA1D-31B9-4A40-A7E3-8ADDDD3DF920}"/>
    <hyperlink ref="MVI78:MVK78" location="Supplement!A1" display="Worksheet: Supplement" xr:uid="{534F7CC4-8D47-4426-9F5D-6EBB6738A6F2}"/>
    <hyperlink ref="MVQ78:MVS78" location="Supplement!A1" display="Worksheet: Supplement" xr:uid="{07715E80-CA14-452B-BFE6-5E0C58FE17C2}"/>
    <hyperlink ref="MVY78:MWA78" location="Supplement!A1" display="Worksheet: Supplement" xr:uid="{E534290F-92A7-4B70-88EC-41ECF35BAD8A}"/>
    <hyperlink ref="MWG78:MWI78" location="Supplement!A1" display="Worksheet: Supplement" xr:uid="{848DE2AD-2FA1-47D8-964D-C37E382B7443}"/>
    <hyperlink ref="MWO78:MWQ78" location="Supplement!A1" display="Worksheet: Supplement" xr:uid="{065656D7-F1DF-40D3-BD21-789158982191}"/>
    <hyperlink ref="MWW78:MWY78" location="Supplement!A1" display="Worksheet: Supplement" xr:uid="{8E359577-CA07-458E-BC48-C44D5110A687}"/>
    <hyperlink ref="MXE78:MXG78" location="Supplement!A1" display="Worksheet: Supplement" xr:uid="{D760965C-F681-4791-985E-66038BEF3CF5}"/>
    <hyperlink ref="MXM78:MXO78" location="Supplement!A1" display="Worksheet: Supplement" xr:uid="{97557915-5FDB-4F37-ACCF-F335A2A9870A}"/>
    <hyperlink ref="MXU78:MXW78" location="Supplement!A1" display="Worksheet: Supplement" xr:uid="{40AFC66B-9898-4CAC-A80D-5BDF9EED8CE0}"/>
    <hyperlink ref="MYC78:MYE78" location="Supplement!A1" display="Worksheet: Supplement" xr:uid="{DE4252CE-1946-46BD-B166-FA0EA4EFB4D0}"/>
    <hyperlink ref="MYK78:MYM78" location="Supplement!A1" display="Worksheet: Supplement" xr:uid="{9DC709EC-1613-4299-BD0C-FADF7878EE6A}"/>
    <hyperlink ref="MYS78:MYU78" location="Supplement!A1" display="Worksheet: Supplement" xr:uid="{D87B9B92-D9E1-413B-A43E-09252150A3B4}"/>
    <hyperlink ref="MZA78:MZC78" location="Supplement!A1" display="Worksheet: Supplement" xr:uid="{D63A82BE-F1AD-41F0-A430-56E4E4D51A40}"/>
    <hyperlink ref="MZI78:MZK78" location="Supplement!A1" display="Worksheet: Supplement" xr:uid="{3B36BAAA-17D7-4934-8483-4B4E030FE6F9}"/>
    <hyperlink ref="MZQ78:MZS78" location="Supplement!A1" display="Worksheet: Supplement" xr:uid="{C2A30F00-9FC5-459B-A982-358CCD565792}"/>
    <hyperlink ref="MZY78:NAA78" location="Supplement!A1" display="Worksheet: Supplement" xr:uid="{D4F9EBD1-4B40-4F25-A88E-33FA5D39E87E}"/>
    <hyperlink ref="NAG78:NAI78" location="Supplement!A1" display="Worksheet: Supplement" xr:uid="{C4FBEE5B-DBEF-4048-9450-9763CD69B392}"/>
    <hyperlink ref="NAO78:NAQ78" location="Supplement!A1" display="Worksheet: Supplement" xr:uid="{A3D97202-B68B-4DE7-9C8A-E798D6FA1F0A}"/>
    <hyperlink ref="NAW78:NAY78" location="Supplement!A1" display="Worksheet: Supplement" xr:uid="{2877FDA9-5129-448B-BB53-6CE46FC87DD0}"/>
    <hyperlink ref="NBE78:NBG78" location="Supplement!A1" display="Worksheet: Supplement" xr:uid="{F5278EE0-1D5E-4686-8A2E-93718FBD0180}"/>
    <hyperlink ref="NBM78:NBO78" location="Supplement!A1" display="Worksheet: Supplement" xr:uid="{F0D694BD-BD0D-4963-AA62-80ABE4C9D788}"/>
    <hyperlink ref="NBU78:NBW78" location="Supplement!A1" display="Worksheet: Supplement" xr:uid="{42DE325E-D1C0-418D-987F-8CEE119E302A}"/>
    <hyperlink ref="NCC78:NCE78" location="Supplement!A1" display="Worksheet: Supplement" xr:uid="{BCC658C3-3DA4-4494-B0A7-7C65E1B176FE}"/>
    <hyperlink ref="NCK78:NCM78" location="Supplement!A1" display="Worksheet: Supplement" xr:uid="{9C088CCA-5BE2-46B1-A1BC-07F5BFA8D3AB}"/>
    <hyperlink ref="NCS78:NCU78" location="Supplement!A1" display="Worksheet: Supplement" xr:uid="{19E92F0E-2FFB-4CCC-9229-964BE63FFF97}"/>
    <hyperlink ref="NDA78:NDC78" location="Supplement!A1" display="Worksheet: Supplement" xr:uid="{164BC95D-2612-4913-94C7-276DEDDEE0A6}"/>
    <hyperlink ref="NDI78:NDK78" location="Supplement!A1" display="Worksheet: Supplement" xr:uid="{22801670-2BEA-4430-A059-C940E928BB7C}"/>
    <hyperlink ref="NDQ78:NDS78" location="Supplement!A1" display="Worksheet: Supplement" xr:uid="{ECBF1EEF-63B0-4EB0-BE64-EC6FB3FE16ED}"/>
    <hyperlink ref="NDY78:NEA78" location="Supplement!A1" display="Worksheet: Supplement" xr:uid="{88C3D00F-5A42-4ADD-AB48-58E3663AA030}"/>
    <hyperlink ref="NEG78:NEI78" location="Supplement!A1" display="Worksheet: Supplement" xr:uid="{603B9F3A-7A10-4076-A99F-2DE746868591}"/>
    <hyperlink ref="NEO78:NEQ78" location="Supplement!A1" display="Worksheet: Supplement" xr:uid="{3128D06C-157D-448A-8E0E-FED6609B079C}"/>
    <hyperlink ref="NEW78:NEY78" location="Supplement!A1" display="Worksheet: Supplement" xr:uid="{94CCCFD4-B6AA-4807-BF1C-D517914AF785}"/>
    <hyperlink ref="NFE78:NFG78" location="Supplement!A1" display="Worksheet: Supplement" xr:uid="{622F7D03-0D36-4248-90AF-054C383C34F1}"/>
    <hyperlink ref="NFM78:NFO78" location="Supplement!A1" display="Worksheet: Supplement" xr:uid="{E3A9D4A3-FB3B-49C8-8B0E-6F396DA2493F}"/>
    <hyperlink ref="NFU78:NFW78" location="Supplement!A1" display="Worksheet: Supplement" xr:uid="{98D5CF87-87F0-4139-854D-F0BBB9FD160C}"/>
    <hyperlink ref="NGC78:NGE78" location="Supplement!A1" display="Worksheet: Supplement" xr:uid="{62E94D54-1A0F-4383-824A-9EDCE2A405E0}"/>
    <hyperlink ref="NGK78:NGM78" location="Supplement!A1" display="Worksheet: Supplement" xr:uid="{DE31F826-3C2C-4AE9-9B84-2D2AB3B0CF0E}"/>
    <hyperlink ref="NGS78:NGU78" location="Supplement!A1" display="Worksheet: Supplement" xr:uid="{58333C58-2DBA-4F4F-A53B-42F3A68ACFD6}"/>
    <hyperlink ref="NHA78:NHC78" location="Supplement!A1" display="Worksheet: Supplement" xr:uid="{C8CFE046-B3D6-4D8B-8085-4896B6CA8D5A}"/>
    <hyperlink ref="NHI78:NHK78" location="Supplement!A1" display="Worksheet: Supplement" xr:uid="{BDA07952-204D-4B5C-9EE4-C938AB8F40B4}"/>
    <hyperlink ref="NHQ78:NHS78" location="Supplement!A1" display="Worksheet: Supplement" xr:uid="{9AB9A5E9-A266-475D-934E-F553AD753A29}"/>
    <hyperlink ref="NHY78:NIA78" location="Supplement!A1" display="Worksheet: Supplement" xr:uid="{647888E4-12B5-4682-A289-20F541E7710B}"/>
    <hyperlink ref="NIG78:NII78" location="Supplement!A1" display="Worksheet: Supplement" xr:uid="{AB24580F-0E39-467D-9FC9-7AE226EE6AFC}"/>
    <hyperlink ref="NIO78:NIQ78" location="Supplement!A1" display="Worksheet: Supplement" xr:uid="{2695BDF7-AF3D-4344-915B-D2BADC3D9E4F}"/>
    <hyperlink ref="NIW78:NIY78" location="Supplement!A1" display="Worksheet: Supplement" xr:uid="{32BC5062-8889-4C91-9D88-988CE9B851DF}"/>
    <hyperlink ref="NJE78:NJG78" location="Supplement!A1" display="Worksheet: Supplement" xr:uid="{E410B99E-ED30-48EE-B025-5595E119CE03}"/>
    <hyperlink ref="NJM78:NJO78" location="Supplement!A1" display="Worksheet: Supplement" xr:uid="{02DF7FD8-86DD-4BD8-B781-7F39FC4CF0CC}"/>
    <hyperlink ref="NJU78:NJW78" location="Supplement!A1" display="Worksheet: Supplement" xr:uid="{D2C952BB-5119-46BA-B7DD-857346DFD65F}"/>
    <hyperlink ref="NKC78:NKE78" location="Supplement!A1" display="Worksheet: Supplement" xr:uid="{2DD32B41-0FE9-41FF-87E0-9AF82ECD0541}"/>
    <hyperlink ref="NKK78:NKM78" location="Supplement!A1" display="Worksheet: Supplement" xr:uid="{2F57B262-3148-48AB-A506-85D48802B4FF}"/>
    <hyperlink ref="NKS78:NKU78" location="Supplement!A1" display="Worksheet: Supplement" xr:uid="{0F2C41AA-76B2-4AD4-A21F-EBCE2FD2A4D8}"/>
    <hyperlink ref="NLA78:NLC78" location="Supplement!A1" display="Worksheet: Supplement" xr:uid="{3CFBE67F-E23E-4AE7-B4DF-648C48F615DB}"/>
    <hyperlink ref="NLI78:NLK78" location="Supplement!A1" display="Worksheet: Supplement" xr:uid="{342AD5F7-A1CD-4205-AFB1-5FCCC7655416}"/>
    <hyperlink ref="NLQ78:NLS78" location="Supplement!A1" display="Worksheet: Supplement" xr:uid="{F5FFB0FB-DF17-4B7E-8A24-B95D86A20D4D}"/>
    <hyperlink ref="NLY78:NMA78" location="Supplement!A1" display="Worksheet: Supplement" xr:uid="{BB5C0D51-23BC-4288-B0F0-DCB1C1B5F9B8}"/>
    <hyperlink ref="NMG78:NMI78" location="Supplement!A1" display="Worksheet: Supplement" xr:uid="{8FDB05DD-E904-4ED7-8569-4EFD66A197FB}"/>
    <hyperlink ref="NMO78:NMQ78" location="Supplement!A1" display="Worksheet: Supplement" xr:uid="{C1156962-9C77-4957-9882-00BA215CCBE1}"/>
    <hyperlink ref="NMW78:NMY78" location="Supplement!A1" display="Worksheet: Supplement" xr:uid="{734EEF7A-3030-4E4B-BDF5-A905192BF74F}"/>
    <hyperlink ref="NNE78:NNG78" location="Supplement!A1" display="Worksheet: Supplement" xr:uid="{4835BB61-0F17-4158-BB37-6688E46937A2}"/>
    <hyperlink ref="NNM78:NNO78" location="Supplement!A1" display="Worksheet: Supplement" xr:uid="{BB1852CD-14DB-4765-8E90-5615630CB023}"/>
    <hyperlink ref="NNU78:NNW78" location="Supplement!A1" display="Worksheet: Supplement" xr:uid="{455104B4-DED8-4C17-85A1-A7012BE0B17A}"/>
    <hyperlink ref="NOC78:NOE78" location="Supplement!A1" display="Worksheet: Supplement" xr:uid="{B8832D96-FBFB-42FC-9F71-9356D90451CA}"/>
    <hyperlink ref="NOK78:NOM78" location="Supplement!A1" display="Worksheet: Supplement" xr:uid="{96F0038E-B975-4A3F-91A5-C67929532AEA}"/>
    <hyperlink ref="NOS78:NOU78" location="Supplement!A1" display="Worksheet: Supplement" xr:uid="{72527C41-4D46-41D9-ADE9-8DE7E2686FCE}"/>
    <hyperlink ref="NPA78:NPC78" location="Supplement!A1" display="Worksheet: Supplement" xr:uid="{7BDBE6BE-3320-434E-A643-5D00796A8D50}"/>
    <hyperlink ref="NPI78:NPK78" location="Supplement!A1" display="Worksheet: Supplement" xr:uid="{FA4B9B23-DB33-4877-8F59-505113941A17}"/>
    <hyperlink ref="NPQ78:NPS78" location="Supplement!A1" display="Worksheet: Supplement" xr:uid="{99A52C5B-C907-4359-85BC-98EE121583E3}"/>
    <hyperlink ref="NPY78:NQA78" location="Supplement!A1" display="Worksheet: Supplement" xr:uid="{36F3BB3D-CB6D-49BF-B36E-DBD03E1CF358}"/>
    <hyperlink ref="NQG78:NQI78" location="Supplement!A1" display="Worksheet: Supplement" xr:uid="{30F83378-8FA9-49AF-9C5F-A4665F2CE46C}"/>
    <hyperlink ref="NQO78:NQQ78" location="Supplement!A1" display="Worksheet: Supplement" xr:uid="{30395A7C-2851-4E91-A792-56F933D513D0}"/>
    <hyperlink ref="NQW78:NQY78" location="Supplement!A1" display="Worksheet: Supplement" xr:uid="{215F7EBD-7610-4D59-8C2C-D1E68EA23E6A}"/>
    <hyperlink ref="NRE78:NRG78" location="Supplement!A1" display="Worksheet: Supplement" xr:uid="{77A1DE4F-1874-49BE-B2E5-8A809EC5BAAB}"/>
    <hyperlink ref="NRM78:NRO78" location="Supplement!A1" display="Worksheet: Supplement" xr:uid="{84916B5D-E360-45A7-8B99-AE35A7983532}"/>
    <hyperlink ref="NRU78:NRW78" location="Supplement!A1" display="Worksheet: Supplement" xr:uid="{F67BF7C0-4023-4913-8BE4-802786D30EBC}"/>
    <hyperlink ref="NSC78:NSE78" location="Supplement!A1" display="Worksheet: Supplement" xr:uid="{A33CD7EF-2596-4B7A-9701-E73074669FAD}"/>
    <hyperlink ref="NSK78:NSM78" location="Supplement!A1" display="Worksheet: Supplement" xr:uid="{69484779-F86C-437B-B956-83059A76D1C0}"/>
    <hyperlink ref="NSS78:NSU78" location="Supplement!A1" display="Worksheet: Supplement" xr:uid="{B9CE5E2A-5172-4F72-B898-4F4EE7D78797}"/>
    <hyperlink ref="NTA78:NTC78" location="Supplement!A1" display="Worksheet: Supplement" xr:uid="{E48EAFFE-FD40-405D-9270-AE1773A82769}"/>
    <hyperlink ref="NTI78:NTK78" location="Supplement!A1" display="Worksheet: Supplement" xr:uid="{063C25A3-506E-4C2C-89A4-BA480ED6F8FF}"/>
    <hyperlink ref="NTQ78:NTS78" location="Supplement!A1" display="Worksheet: Supplement" xr:uid="{1BFA6B04-C3AA-43BC-B1A8-5BFC9FC5D2DE}"/>
    <hyperlink ref="NTY78:NUA78" location="Supplement!A1" display="Worksheet: Supplement" xr:uid="{0E4052A9-35C9-40C7-A46B-D9FE95B4D1F4}"/>
    <hyperlink ref="NUG78:NUI78" location="Supplement!A1" display="Worksheet: Supplement" xr:uid="{FA8751F3-39AF-4119-8EEC-0FA9C16C3F00}"/>
    <hyperlink ref="NUO78:NUQ78" location="Supplement!A1" display="Worksheet: Supplement" xr:uid="{42B69A8E-9738-431F-8836-113CD575476D}"/>
    <hyperlink ref="NUW78:NUY78" location="Supplement!A1" display="Worksheet: Supplement" xr:uid="{03E2BE8B-FD25-407E-BA97-04A808EF0974}"/>
    <hyperlink ref="NVE78:NVG78" location="Supplement!A1" display="Worksheet: Supplement" xr:uid="{524CEA3E-AC0C-4791-BB29-6F56C2292528}"/>
    <hyperlink ref="NVM78:NVO78" location="Supplement!A1" display="Worksheet: Supplement" xr:uid="{0F8B17A8-F0BC-4886-87EA-42ACEBF392DC}"/>
    <hyperlink ref="NVU78:NVW78" location="Supplement!A1" display="Worksheet: Supplement" xr:uid="{0E7D6E0E-2EF1-4E72-8D90-A04E681120A9}"/>
    <hyperlink ref="NWC78:NWE78" location="Supplement!A1" display="Worksheet: Supplement" xr:uid="{F1929CDD-E644-4470-BFB2-619E7947FA33}"/>
    <hyperlink ref="NWK78:NWM78" location="Supplement!A1" display="Worksheet: Supplement" xr:uid="{C5043944-773E-41D5-844E-20BD99A893E3}"/>
    <hyperlink ref="NWS78:NWU78" location="Supplement!A1" display="Worksheet: Supplement" xr:uid="{280A4DED-5E68-41B7-A1B0-0ED7677A8776}"/>
    <hyperlink ref="NXA78:NXC78" location="Supplement!A1" display="Worksheet: Supplement" xr:uid="{F4A9E777-D975-482B-A520-3587A9EC1FBD}"/>
    <hyperlink ref="NXI78:NXK78" location="Supplement!A1" display="Worksheet: Supplement" xr:uid="{7A209562-7902-411B-BD1E-4C2292680A20}"/>
    <hyperlink ref="NXQ78:NXS78" location="Supplement!A1" display="Worksheet: Supplement" xr:uid="{4D6E2BC3-4092-4DE1-9D5E-F333E1BE56BB}"/>
    <hyperlink ref="NXY78:NYA78" location="Supplement!A1" display="Worksheet: Supplement" xr:uid="{41F06927-AD31-433E-84BF-576497212116}"/>
    <hyperlink ref="NYG78:NYI78" location="Supplement!A1" display="Worksheet: Supplement" xr:uid="{148F8B82-82F6-458C-89A4-B8C9101F2DBA}"/>
    <hyperlink ref="NYO78:NYQ78" location="Supplement!A1" display="Worksheet: Supplement" xr:uid="{27D1D4AA-B685-42FB-AC99-E97D2E256DF1}"/>
    <hyperlink ref="NYW78:NYY78" location="Supplement!A1" display="Worksheet: Supplement" xr:uid="{008B4474-F39C-4F3B-89C4-0BDB4BB829ED}"/>
    <hyperlink ref="NZE78:NZG78" location="Supplement!A1" display="Worksheet: Supplement" xr:uid="{176F1B76-3713-466D-AE99-C330F604161E}"/>
    <hyperlink ref="NZM78:NZO78" location="Supplement!A1" display="Worksheet: Supplement" xr:uid="{3D9605BB-F686-4A4C-A6B1-93FDB6252A6D}"/>
    <hyperlink ref="NZU78:NZW78" location="Supplement!A1" display="Worksheet: Supplement" xr:uid="{45862152-EA31-4455-9F9B-0F96D9D454B4}"/>
    <hyperlink ref="OAC78:OAE78" location="Supplement!A1" display="Worksheet: Supplement" xr:uid="{C2D19720-A155-4820-B2BB-C07810CE7DC0}"/>
    <hyperlink ref="OAK78:OAM78" location="Supplement!A1" display="Worksheet: Supplement" xr:uid="{C0D7A22A-1965-4E61-965D-4369F18F4C77}"/>
    <hyperlink ref="OAS78:OAU78" location="Supplement!A1" display="Worksheet: Supplement" xr:uid="{17573230-7242-400C-BBDD-CD5E2515D9B5}"/>
    <hyperlink ref="OBA78:OBC78" location="Supplement!A1" display="Worksheet: Supplement" xr:uid="{A0EEE5CA-F9B7-44E5-8621-8A06FD7387C5}"/>
    <hyperlink ref="OBI78:OBK78" location="Supplement!A1" display="Worksheet: Supplement" xr:uid="{5DD7FD9E-7C06-473D-A6D7-34336755D5B4}"/>
    <hyperlink ref="OBQ78:OBS78" location="Supplement!A1" display="Worksheet: Supplement" xr:uid="{69D0D752-7E41-4704-AFBB-38E7792AB364}"/>
    <hyperlink ref="OBY78:OCA78" location="Supplement!A1" display="Worksheet: Supplement" xr:uid="{DAFEFEFB-8535-4F49-8541-96D72AEAF053}"/>
    <hyperlink ref="OCG78:OCI78" location="Supplement!A1" display="Worksheet: Supplement" xr:uid="{402E8F89-5101-4C29-A520-1F84519C9D5C}"/>
    <hyperlink ref="OCO78:OCQ78" location="Supplement!A1" display="Worksheet: Supplement" xr:uid="{814097D9-6D4E-47E2-BFF4-C3AFE64F13DC}"/>
    <hyperlink ref="OCW78:OCY78" location="Supplement!A1" display="Worksheet: Supplement" xr:uid="{224F58B0-C385-488E-8E36-7A90F18244CE}"/>
    <hyperlink ref="ODE78:ODG78" location="Supplement!A1" display="Worksheet: Supplement" xr:uid="{78D10ABA-49D8-4541-AD4B-DCFB3677E4EF}"/>
    <hyperlink ref="ODM78:ODO78" location="Supplement!A1" display="Worksheet: Supplement" xr:uid="{2BFB9DA6-6C7E-4ED3-8464-D26E8364AF89}"/>
    <hyperlink ref="ODU78:ODW78" location="Supplement!A1" display="Worksheet: Supplement" xr:uid="{0C719559-7F87-4255-BA95-C50EB4CE1709}"/>
    <hyperlink ref="OEC78:OEE78" location="Supplement!A1" display="Worksheet: Supplement" xr:uid="{B4A8C627-E47D-4712-AF71-A325873AC64E}"/>
    <hyperlink ref="OEK78:OEM78" location="Supplement!A1" display="Worksheet: Supplement" xr:uid="{AAB5805A-2CDC-4B38-96A1-1B0EAB7957D4}"/>
    <hyperlink ref="OES78:OEU78" location="Supplement!A1" display="Worksheet: Supplement" xr:uid="{897E09CA-E5FE-4A57-8DE7-F414F9B32091}"/>
    <hyperlink ref="OFA78:OFC78" location="Supplement!A1" display="Worksheet: Supplement" xr:uid="{7C66E0A2-738F-4018-BD90-F96F497B501A}"/>
    <hyperlink ref="OFI78:OFK78" location="Supplement!A1" display="Worksheet: Supplement" xr:uid="{1A2F8DD3-00D6-4B2B-9731-A941C0680BE4}"/>
    <hyperlink ref="OFQ78:OFS78" location="Supplement!A1" display="Worksheet: Supplement" xr:uid="{A00317D1-141E-4ED9-874B-CD3171D39E26}"/>
    <hyperlink ref="OFY78:OGA78" location="Supplement!A1" display="Worksheet: Supplement" xr:uid="{B1AE53AA-77FD-4B71-8252-F528C723BFB0}"/>
    <hyperlink ref="OGG78:OGI78" location="Supplement!A1" display="Worksheet: Supplement" xr:uid="{C35CC900-2E9D-400B-A2F4-FDE7296944EC}"/>
    <hyperlink ref="OGO78:OGQ78" location="Supplement!A1" display="Worksheet: Supplement" xr:uid="{673E1D60-663F-4554-ABB4-3BCE88F421BC}"/>
    <hyperlink ref="OGW78:OGY78" location="Supplement!A1" display="Worksheet: Supplement" xr:uid="{0BE747D7-27C5-4D17-9DB5-FCC454545FA3}"/>
    <hyperlink ref="OHE78:OHG78" location="Supplement!A1" display="Worksheet: Supplement" xr:uid="{B7708EEA-66B6-44A1-A53A-D2BC91D65232}"/>
    <hyperlink ref="OHM78:OHO78" location="Supplement!A1" display="Worksheet: Supplement" xr:uid="{71E88A6C-0A90-46F5-A661-FABC408B6EF8}"/>
    <hyperlink ref="OHU78:OHW78" location="Supplement!A1" display="Worksheet: Supplement" xr:uid="{DAACE48F-A6DB-4A96-A46D-544F8DF31B1E}"/>
    <hyperlink ref="OIC78:OIE78" location="Supplement!A1" display="Worksheet: Supplement" xr:uid="{B91F8068-0AC8-4932-B290-5ED25F51FE7C}"/>
    <hyperlink ref="OIK78:OIM78" location="Supplement!A1" display="Worksheet: Supplement" xr:uid="{43681446-5689-41CC-BD15-4A7FE496181B}"/>
    <hyperlink ref="OIS78:OIU78" location="Supplement!A1" display="Worksheet: Supplement" xr:uid="{94109F27-581E-445B-8092-E30AD90870DD}"/>
    <hyperlink ref="OJA78:OJC78" location="Supplement!A1" display="Worksheet: Supplement" xr:uid="{3262277D-F427-4293-83DB-E67768A98EC6}"/>
    <hyperlink ref="OJI78:OJK78" location="Supplement!A1" display="Worksheet: Supplement" xr:uid="{F7AA5611-E319-4329-86B1-3EE3A0B95B7D}"/>
    <hyperlink ref="OJQ78:OJS78" location="Supplement!A1" display="Worksheet: Supplement" xr:uid="{7885BA3F-3DBA-4143-A4CA-2126D960AD1C}"/>
    <hyperlink ref="OJY78:OKA78" location="Supplement!A1" display="Worksheet: Supplement" xr:uid="{CB45DEEE-B0D0-4EA0-93D9-9CA8AE977B1A}"/>
    <hyperlink ref="OKG78:OKI78" location="Supplement!A1" display="Worksheet: Supplement" xr:uid="{870BEC11-0CFB-4B4D-B861-B67717B08502}"/>
    <hyperlink ref="OKO78:OKQ78" location="Supplement!A1" display="Worksheet: Supplement" xr:uid="{A817D7E3-995A-482E-BE05-9E112D8C4690}"/>
    <hyperlink ref="OKW78:OKY78" location="Supplement!A1" display="Worksheet: Supplement" xr:uid="{A16B3F03-352F-4944-8D1E-35696B4B5191}"/>
    <hyperlink ref="OLE78:OLG78" location="Supplement!A1" display="Worksheet: Supplement" xr:uid="{CDB920DD-0BE7-48FA-AD54-A3E4BEDCEF2B}"/>
    <hyperlink ref="OLM78:OLO78" location="Supplement!A1" display="Worksheet: Supplement" xr:uid="{3BFBB4EE-821F-4E3B-9FC8-862F10E1BC4F}"/>
    <hyperlink ref="OLU78:OLW78" location="Supplement!A1" display="Worksheet: Supplement" xr:uid="{BC5DFFFC-AA3D-4B3F-A52A-31A5B3A9FE91}"/>
    <hyperlink ref="OMC78:OME78" location="Supplement!A1" display="Worksheet: Supplement" xr:uid="{A5A748D4-9B9B-4EC9-A6D8-00FF1FC32EE1}"/>
    <hyperlink ref="OMK78:OMM78" location="Supplement!A1" display="Worksheet: Supplement" xr:uid="{B3C1336E-9604-46EF-94F5-0C95C9C47421}"/>
    <hyperlink ref="OMS78:OMU78" location="Supplement!A1" display="Worksheet: Supplement" xr:uid="{1D9E130A-C6AC-4A4C-98C3-870E7E786B7B}"/>
    <hyperlink ref="ONA78:ONC78" location="Supplement!A1" display="Worksheet: Supplement" xr:uid="{0A24AED5-DE1A-4062-9FA7-94D45E816BC7}"/>
    <hyperlink ref="ONI78:ONK78" location="Supplement!A1" display="Worksheet: Supplement" xr:uid="{2D41D106-1E6E-4309-9739-20AD076208B8}"/>
    <hyperlink ref="ONQ78:ONS78" location="Supplement!A1" display="Worksheet: Supplement" xr:uid="{C5953A3C-52D7-42F0-AC3D-0181A805E3E7}"/>
    <hyperlink ref="ONY78:OOA78" location="Supplement!A1" display="Worksheet: Supplement" xr:uid="{E6D4C9E8-742F-47B9-AE71-1AC52EAD6744}"/>
    <hyperlink ref="OOG78:OOI78" location="Supplement!A1" display="Worksheet: Supplement" xr:uid="{27BA530A-213B-4D9A-BE93-6A76D699ECA8}"/>
    <hyperlink ref="OOO78:OOQ78" location="Supplement!A1" display="Worksheet: Supplement" xr:uid="{D9FDEAC6-DB75-477B-AC49-9F392E358F88}"/>
    <hyperlink ref="OOW78:OOY78" location="Supplement!A1" display="Worksheet: Supplement" xr:uid="{34B226C1-4F6B-4721-91FA-DEB2BB5C45E0}"/>
    <hyperlink ref="OPE78:OPG78" location="Supplement!A1" display="Worksheet: Supplement" xr:uid="{A5E14201-EAB3-486E-951A-943AEAEB1EA0}"/>
    <hyperlink ref="OPM78:OPO78" location="Supplement!A1" display="Worksheet: Supplement" xr:uid="{DB87F456-C0A8-4BD2-8757-6340C9BE3CFF}"/>
    <hyperlink ref="OPU78:OPW78" location="Supplement!A1" display="Worksheet: Supplement" xr:uid="{2EDBBC60-3BFE-4814-BA4E-D31C9FE81488}"/>
    <hyperlink ref="OQC78:OQE78" location="Supplement!A1" display="Worksheet: Supplement" xr:uid="{4B03BE37-7AA1-4618-A1A6-6D125542787C}"/>
    <hyperlink ref="OQK78:OQM78" location="Supplement!A1" display="Worksheet: Supplement" xr:uid="{0322F2C2-3E35-4385-9E24-3CED12EAD524}"/>
    <hyperlink ref="OQS78:OQU78" location="Supplement!A1" display="Worksheet: Supplement" xr:uid="{90B3DD12-AA70-475E-8E02-B644B111ADF4}"/>
    <hyperlink ref="ORA78:ORC78" location="Supplement!A1" display="Worksheet: Supplement" xr:uid="{6E3D1B76-901F-47D6-9CFA-C96597663731}"/>
    <hyperlink ref="ORI78:ORK78" location="Supplement!A1" display="Worksheet: Supplement" xr:uid="{6CF61E6D-4D9B-4B6D-A1F9-1A3231D94F46}"/>
    <hyperlink ref="ORQ78:ORS78" location="Supplement!A1" display="Worksheet: Supplement" xr:uid="{C1349F7E-2810-4513-A185-7DB9B10C7C6B}"/>
    <hyperlink ref="ORY78:OSA78" location="Supplement!A1" display="Worksheet: Supplement" xr:uid="{764EFA62-9C19-44DD-BDB9-0735A3499FBA}"/>
    <hyperlink ref="OSG78:OSI78" location="Supplement!A1" display="Worksheet: Supplement" xr:uid="{C2075B72-641D-4BD1-A2FA-8951EE9255EF}"/>
    <hyperlink ref="OSO78:OSQ78" location="Supplement!A1" display="Worksheet: Supplement" xr:uid="{562BCD7C-DD6F-4242-8E5A-2860CB9AF05F}"/>
    <hyperlink ref="OSW78:OSY78" location="Supplement!A1" display="Worksheet: Supplement" xr:uid="{AA62A783-0C35-4FED-8B48-1F4DFCF629B5}"/>
    <hyperlink ref="OTE78:OTG78" location="Supplement!A1" display="Worksheet: Supplement" xr:uid="{32EFDD21-41F0-44D8-A302-6C1D723F2E40}"/>
    <hyperlink ref="OTM78:OTO78" location="Supplement!A1" display="Worksheet: Supplement" xr:uid="{C586F611-7A1B-4DFF-808D-4C9DC7E12FBB}"/>
    <hyperlink ref="OTU78:OTW78" location="Supplement!A1" display="Worksheet: Supplement" xr:uid="{08C1BD5E-A339-42CD-9716-3221D5F1E0A5}"/>
    <hyperlink ref="OUC78:OUE78" location="Supplement!A1" display="Worksheet: Supplement" xr:uid="{DDACE5DC-B578-416C-B480-ED5D63C2119D}"/>
    <hyperlink ref="OUK78:OUM78" location="Supplement!A1" display="Worksheet: Supplement" xr:uid="{9C7135F7-1445-4824-9AF3-8E59C191C500}"/>
    <hyperlink ref="OUS78:OUU78" location="Supplement!A1" display="Worksheet: Supplement" xr:uid="{F9BA401C-85DA-47F6-BE22-BDAEA6889E28}"/>
    <hyperlink ref="OVA78:OVC78" location="Supplement!A1" display="Worksheet: Supplement" xr:uid="{8909DB0E-D6EA-4578-996B-763FA4EF2E1D}"/>
    <hyperlink ref="OVI78:OVK78" location="Supplement!A1" display="Worksheet: Supplement" xr:uid="{5EDA296A-E315-481E-BFFD-218C744656F5}"/>
    <hyperlink ref="OVQ78:OVS78" location="Supplement!A1" display="Worksheet: Supplement" xr:uid="{C0E15492-E0C1-43F9-9BCB-952F6649DF2A}"/>
    <hyperlink ref="OVY78:OWA78" location="Supplement!A1" display="Worksheet: Supplement" xr:uid="{8DD50F12-4E5E-426D-B045-77F1D6963BCA}"/>
    <hyperlink ref="OWG78:OWI78" location="Supplement!A1" display="Worksheet: Supplement" xr:uid="{8460B4C5-49DC-491C-952A-B143AEBDB4AA}"/>
    <hyperlink ref="OWO78:OWQ78" location="Supplement!A1" display="Worksheet: Supplement" xr:uid="{4150D8C6-3F03-45D9-963E-FBA6EE0D443B}"/>
    <hyperlink ref="OWW78:OWY78" location="Supplement!A1" display="Worksheet: Supplement" xr:uid="{FEA059DA-9996-44EF-8A6B-6116C847E4E8}"/>
    <hyperlink ref="OXE78:OXG78" location="Supplement!A1" display="Worksheet: Supplement" xr:uid="{0EE40EF1-6768-48C6-B77B-949EF3B61A17}"/>
    <hyperlink ref="OXM78:OXO78" location="Supplement!A1" display="Worksheet: Supplement" xr:uid="{8FDBB62F-4A21-45AA-BD50-8A50673BF8C3}"/>
    <hyperlink ref="OXU78:OXW78" location="Supplement!A1" display="Worksheet: Supplement" xr:uid="{65E7EE4E-B4AD-4AE8-8767-F186F03254C2}"/>
    <hyperlink ref="OYC78:OYE78" location="Supplement!A1" display="Worksheet: Supplement" xr:uid="{A2874C6A-E37C-4CBD-927D-0D168B674E28}"/>
    <hyperlink ref="OYK78:OYM78" location="Supplement!A1" display="Worksheet: Supplement" xr:uid="{01F55CF9-7B42-4253-9F93-2D89C1803A17}"/>
    <hyperlink ref="OYS78:OYU78" location="Supplement!A1" display="Worksheet: Supplement" xr:uid="{E17CA800-A8FE-48E7-B815-5AB46DC3E83D}"/>
    <hyperlink ref="OZA78:OZC78" location="Supplement!A1" display="Worksheet: Supplement" xr:uid="{A0949056-C21E-4746-99BF-E90C65D65755}"/>
    <hyperlink ref="OZI78:OZK78" location="Supplement!A1" display="Worksheet: Supplement" xr:uid="{AE08CEC5-24E1-4D2E-8DF1-AF0690743E8B}"/>
    <hyperlink ref="OZQ78:OZS78" location="Supplement!A1" display="Worksheet: Supplement" xr:uid="{CF51A80F-28C1-4F94-9DEA-D664F9E1AEE1}"/>
    <hyperlink ref="OZY78:PAA78" location="Supplement!A1" display="Worksheet: Supplement" xr:uid="{C2927C4E-2043-4D3D-A226-F5CA3837A75F}"/>
    <hyperlink ref="PAG78:PAI78" location="Supplement!A1" display="Worksheet: Supplement" xr:uid="{7890B837-C93E-4DC8-B05F-1D9E5DDF7014}"/>
    <hyperlink ref="PAO78:PAQ78" location="Supplement!A1" display="Worksheet: Supplement" xr:uid="{D8BCA2A9-0742-47E6-8AE8-72C780E2B370}"/>
    <hyperlink ref="PAW78:PAY78" location="Supplement!A1" display="Worksheet: Supplement" xr:uid="{2D9700AD-DCFB-47C4-9985-2B4797F9B991}"/>
    <hyperlink ref="PBE78:PBG78" location="Supplement!A1" display="Worksheet: Supplement" xr:uid="{D37C5373-1A96-4902-A50E-2780F7A8DDB9}"/>
    <hyperlink ref="PBM78:PBO78" location="Supplement!A1" display="Worksheet: Supplement" xr:uid="{16F6B355-92C1-4326-BB30-C42C8B200B7D}"/>
    <hyperlink ref="PBU78:PBW78" location="Supplement!A1" display="Worksheet: Supplement" xr:uid="{BB89A33E-65C3-499C-977E-C292DD31E5F6}"/>
    <hyperlink ref="PCC78:PCE78" location="Supplement!A1" display="Worksheet: Supplement" xr:uid="{0A03F99D-5929-46A6-8D2C-DB94EC12E5C5}"/>
    <hyperlink ref="PCK78:PCM78" location="Supplement!A1" display="Worksheet: Supplement" xr:uid="{5C51DDE6-526A-4A57-B9EF-512086EEFD35}"/>
    <hyperlink ref="PCS78:PCU78" location="Supplement!A1" display="Worksheet: Supplement" xr:uid="{CF968086-F780-408D-96ED-BBCC8068A6AF}"/>
    <hyperlink ref="PDA78:PDC78" location="Supplement!A1" display="Worksheet: Supplement" xr:uid="{2CD308B8-C903-419E-9E8D-4507717AA360}"/>
    <hyperlink ref="PDI78:PDK78" location="Supplement!A1" display="Worksheet: Supplement" xr:uid="{BB8C5C40-934D-4DC0-A98E-105DA0987C4A}"/>
    <hyperlink ref="PDQ78:PDS78" location="Supplement!A1" display="Worksheet: Supplement" xr:uid="{C592452A-B028-46D0-B7A4-EDD062B400EA}"/>
    <hyperlink ref="PDY78:PEA78" location="Supplement!A1" display="Worksheet: Supplement" xr:uid="{2E18D9E5-A3BD-46DF-9F59-C1EA7D8B2808}"/>
    <hyperlink ref="PEG78:PEI78" location="Supplement!A1" display="Worksheet: Supplement" xr:uid="{55309BB3-3328-4C2E-B562-FE0E6F890206}"/>
    <hyperlink ref="PEO78:PEQ78" location="Supplement!A1" display="Worksheet: Supplement" xr:uid="{B9BEBCF3-E1C5-4682-B6E9-14FD7E659406}"/>
    <hyperlink ref="PEW78:PEY78" location="Supplement!A1" display="Worksheet: Supplement" xr:uid="{40BECD59-8C72-4F61-B758-CAD58D4BE4CC}"/>
    <hyperlink ref="PFE78:PFG78" location="Supplement!A1" display="Worksheet: Supplement" xr:uid="{2454F361-EF68-4FD0-9489-6EA6F686E707}"/>
    <hyperlink ref="PFM78:PFO78" location="Supplement!A1" display="Worksheet: Supplement" xr:uid="{B5D27B91-AA55-43A9-AF3B-9E832CFDB4C2}"/>
    <hyperlink ref="PFU78:PFW78" location="Supplement!A1" display="Worksheet: Supplement" xr:uid="{63C9ED98-A6AE-43DC-A6D4-DAEE59B0140A}"/>
    <hyperlink ref="PGC78:PGE78" location="Supplement!A1" display="Worksheet: Supplement" xr:uid="{713F6E2A-717F-4857-80E2-91D24C513EF3}"/>
    <hyperlink ref="PGK78:PGM78" location="Supplement!A1" display="Worksheet: Supplement" xr:uid="{9ECFEB40-7182-49AA-B42E-1880CFAA94C5}"/>
    <hyperlink ref="PGS78:PGU78" location="Supplement!A1" display="Worksheet: Supplement" xr:uid="{4FA24F12-E019-48BB-9E0A-6ED743852BF0}"/>
    <hyperlink ref="PHA78:PHC78" location="Supplement!A1" display="Worksheet: Supplement" xr:uid="{0A49BC27-A56B-4D4F-8E4A-9A635CCE1CE4}"/>
    <hyperlink ref="PHI78:PHK78" location="Supplement!A1" display="Worksheet: Supplement" xr:uid="{858072B3-2D46-4835-B00E-45ABF380B254}"/>
    <hyperlink ref="PHQ78:PHS78" location="Supplement!A1" display="Worksheet: Supplement" xr:uid="{4E029436-DE66-4CFD-9C1E-2491E05EEDCF}"/>
    <hyperlink ref="PHY78:PIA78" location="Supplement!A1" display="Worksheet: Supplement" xr:uid="{FFD97740-C008-4357-8E7E-C184607BA930}"/>
    <hyperlink ref="PIG78:PII78" location="Supplement!A1" display="Worksheet: Supplement" xr:uid="{C4EE7BD0-E9FC-4C45-A9C4-3128B2239DB8}"/>
    <hyperlink ref="PIO78:PIQ78" location="Supplement!A1" display="Worksheet: Supplement" xr:uid="{A9D796C1-B4EE-441B-9AF1-936FFC60E3F3}"/>
    <hyperlink ref="PIW78:PIY78" location="Supplement!A1" display="Worksheet: Supplement" xr:uid="{7EDA81C4-28A6-4BA4-8944-8E4D011B4E54}"/>
    <hyperlink ref="PJE78:PJG78" location="Supplement!A1" display="Worksheet: Supplement" xr:uid="{2F918CF0-B680-4F06-BFA8-19278F7E83D9}"/>
    <hyperlink ref="PJM78:PJO78" location="Supplement!A1" display="Worksheet: Supplement" xr:uid="{EB87D104-9A3E-4174-AE07-A99EDFFBDB41}"/>
    <hyperlink ref="PJU78:PJW78" location="Supplement!A1" display="Worksheet: Supplement" xr:uid="{A5C9264C-1D43-4C07-82E3-0A6D454A1CEE}"/>
    <hyperlink ref="PKC78:PKE78" location="Supplement!A1" display="Worksheet: Supplement" xr:uid="{C5731BDC-388E-43B8-8E33-F38E3757047B}"/>
    <hyperlink ref="PKK78:PKM78" location="Supplement!A1" display="Worksheet: Supplement" xr:uid="{EA6ACE1B-12EF-464D-A1E8-3425B4405B52}"/>
    <hyperlink ref="PKS78:PKU78" location="Supplement!A1" display="Worksheet: Supplement" xr:uid="{F00D9952-63C5-4096-96B6-D5A642FD64CC}"/>
    <hyperlink ref="PLA78:PLC78" location="Supplement!A1" display="Worksheet: Supplement" xr:uid="{1632F85E-B544-4A44-BAD5-584CAFEF388C}"/>
    <hyperlink ref="PLI78:PLK78" location="Supplement!A1" display="Worksheet: Supplement" xr:uid="{6809E990-45F7-417D-A291-63BE12B12A9B}"/>
    <hyperlink ref="PLQ78:PLS78" location="Supplement!A1" display="Worksheet: Supplement" xr:uid="{8E935B92-08B4-42EA-B0F2-270D163D6788}"/>
    <hyperlink ref="PLY78:PMA78" location="Supplement!A1" display="Worksheet: Supplement" xr:uid="{48080771-0D96-441E-83CD-6D88F4847F08}"/>
    <hyperlink ref="PMG78:PMI78" location="Supplement!A1" display="Worksheet: Supplement" xr:uid="{A6D58711-C781-4BE6-9947-B36DBFD8A072}"/>
    <hyperlink ref="PMO78:PMQ78" location="Supplement!A1" display="Worksheet: Supplement" xr:uid="{048BF3D1-821C-4152-BEC4-926FE71D29D0}"/>
    <hyperlink ref="PMW78:PMY78" location="Supplement!A1" display="Worksheet: Supplement" xr:uid="{305D13DF-BEEE-4989-A2A2-797BF4A15114}"/>
    <hyperlink ref="PNE78:PNG78" location="Supplement!A1" display="Worksheet: Supplement" xr:uid="{0B12B706-0ED2-4788-A28C-6E5EE8A9ED2C}"/>
    <hyperlink ref="PNM78:PNO78" location="Supplement!A1" display="Worksheet: Supplement" xr:uid="{706ABE6E-658D-4CFC-80F6-F70DC27705A6}"/>
    <hyperlink ref="PNU78:PNW78" location="Supplement!A1" display="Worksheet: Supplement" xr:uid="{1ADF21A0-B32A-41AC-A808-28D6BC584586}"/>
    <hyperlink ref="POC78:POE78" location="Supplement!A1" display="Worksheet: Supplement" xr:uid="{BFE1DA28-1581-4AC1-AC8E-C4D225193E4C}"/>
    <hyperlink ref="POK78:POM78" location="Supplement!A1" display="Worksheet: Supplement" xr:uid="{B3E1CFB1-18BD-4B41-8FA8-99656A9B7DBD}"/>
    <hyperlink ref="POS78:POU78" location="Supplement!A1" display="Worksheet: Supplement" xr:uid="{C4697AD4-95E9-4B6A-ABE3-2E2BB571823B}"/>
    <hyperlink ref="PPA78:PPC78" location="Supplement!A1" display="Worksheet: Supplement" xr:uid="{3EAD0844-0ED1-49A5-9745-CA295B70FD8B}"/>
    <hyperlink ref="PPI78:PPK78" location="Supplement!A1" display="Worksheet: Supplement" xr:uid="{72A3F416-C3FC-4F58-BF6F-FEA3A6766333}"/>
    <hyperlink ref="PPQ78:PPS78" location="Supplement!A1" display="Worksheet: Supplement" xr:uid="{58E448BB-227E-4053-A61D-C13663FB646C}"/>
    <hyperlink ref="PPY78:PQA78" location="Supplement!A1" display="Worksheet: Supplement" xr:uid="{E9B638D6-0E43-4A61-BC6A-1D33554E85FB}"/>
    <hyperlink ref="PQG78:PQI78" location="Supplement!A1" display="Worksheet: Supplement" xr:uid="{7B35CF03-2D9E-4493-A015-627605899160}"/>
    <hyperlink ref="PQO78:PQQ78" location="Supplement!A1" display="Worksheet: Supplement" xr:uid="{629DD9AE-D84F-4AA1-B5D6-FA8F78072DD0}"/>
    <hyperlink ref="PQW78:PQY78" location="Supplement!A1" display="Worksheet: Supplement" xr:uid="{00C61FB7-AB07-4621-AD2C-98289EDF84A4}"/>
    <hyperlink ref="PRE78:PRG78" location="Supplement!A1" display="Worksheet: Supplement" xr:uid="{2D9870E9-7B3E-4200-BA61-77F5ED764E67}"/>
    <hyperlink ref="PRM78:PRO78" location="Supplement!A1" display="Worksheet: Supplement" xr:uid="{C3D16C9D-6CD2-425B-B1AA-14AC4865B779}"/>
    <hyperlink ref="PRU78:PRW78" location="Supplement!A1" display="Worksheet: Supplement" xr:uid="{78668A2C-F6B5-4BBE-AC0A-DD365E52A9C0}"/>
    <hyperlink ref="PSC78:PSE78" location="Supplement!A1" display="Worksheet: Supplement" xr:uid="{E7307CE7-F0E8-4B13-9081-FD44C739FC3A}"/>
    <hyperlink ref="PSK78:PSM78" location="Supplement!A1" display="Worksheet: Supplement" xr:uid="{67BD09A1-16F9-43AF-8B5B-B337E6CA53C1}"/>
    <hyperlink ref="PSS78:PSU78" location="Supplement!A1" display="Worksheet: Supplement" xr:uid="{4F9069E5-AB5B-4896-8D35-15B828973A2B}"/>
    <hyperlink ref="PTA78:PTC78" location="Supplement!A1" display="Worksheet: Supplement" xr:uid="{A6F87F63-8304-4A88-B7C9-B1EBF193E18D}"/>
    <hyperlink ref="PTI78:PTK78" location="Supplement!A1" display="Worksheet: Supplement" xr:uid="{85477014-E431-4A58-ACD2-07FFAF6E8CBC}"/>
    <hyperlink ref="PTQ78:PTS78" location="Supplement!A1" display="Worksheet: Supplement" xr:uid="{18A4CF15-2C1A-439C-B81E-FC70880338ED}"/>
    <hyperlink ref="PTY78:PUA78" location="Supplement!A1" display="Worksheet: Supplement" xr:uid="{B3007750-0056-4B06-8E0E-86639CDD2BFD}"/>
    <hyperlink ref="PUG78:PUI78" location="Supplement!A1" display="Worksheet: Supplement" xr:uid="{BE699088-112B-40AC-8F78-508475D24E3B}"/>
    <hyperlink ref="PUO78:PUQ78" location="Supplement!A1" display="Worksheet: Supplement" xr:uid="{1B2B3E56-EC37-4187-A870-352734DDC268}"/>
    <hyperlink ref="PUW78:PUY78" location="Supplement!A1" display="Worksheet: Supplement" xr:uid="{B5D1DB50-9FB7-4E04-B7AC-76A38FF4DECF}"/>
    <hyperlink ref="PVE78:PVG78" location="Supplement!A1" display="Worksheet: Supplement" xr:uid="{016FF156-DFA7-4A8E-83BD-5982205D3BB4}"/>
    <hyperlink ref="PVM78:PVO78" location="Supplement!A1" display="Worksheet: Supplement" xr:uid="{70C9E8F5-4954-44BA-B368-5EE05C0128F0}"/>
    <hyperlink ref="PVU78:PVW78" location="Supplement!A1" display="Worksheet: Supplement" xr:uid="{FA06A061-F043-4203-8CB7-72E6CA16F9D9}"/>
    <hyperlink ref="PWC78:PWE78" location="Supplement!A1" display="Worksheet: Supplement" xr:uid="{A575AF75-9BF6-40FA-9507-553BBA1519D3}"/>
    <hyperlink ref="PWK78:PWM78" location="Supplement!A1" display="Worksheet: Supplement" xr:uid="{A595F56D-ED32-4D7A-AEB3-A6FF955A6BA4}"/>
    <hyperlink ref="PWS78:PWU78" location="Supplement!A1" display="Worksheet: Supplement" xr:uid="{E28049ED-5CB2-42F9-9D3C-2E434ACDDE7C}"/>
    <hyperlink ref="PXA78:PXC78" location="Supplement!A1" display="Worksheet: Supplement" xr:uid="{2378E009-ACE1-43D5-BDBD-0D5BCDCB5DFE}"/>
    <hyperlink ref="PXI78:PXK78" location="Supplement!A1" display="Worksheet: Supplement" xr:uid="{5D960E95-DC81-4AB5-863B-8581D3BF26B0}"/>
    <hyperlink ref="PXQ78:PXS78" location="Supplement!A1" display="Worksheet: Supplement" xr:uid="{1EF86899-718A-4BFD-90B0-3B2CA82E9F79}"/>
    <hyperlink ref="PXY78:PYA78" location="Supplement!A1" display="Worksheet: Supplement" xr:uid="{E1BE0FA5-DD6B-463D-B6EA-2B59DA99EA84}"/>
    <hyperlink ref="PYG78:PYI78" location="Supplement!A1" display="Worksheet: Supplement" xr:uid="{58383D55-0237-4BBF-96F2-F6BA96533758}"/>
    <hyperlink ref="PYO78:PYQ78" location="Supplement!A1" display="Worksheet: Supplement" xr:uid="{A1FFFCD9-3C00-453C-AE5A-FAE72A95C2C1}"/>
    <hyperlink ref="PYW78:PYY78" location="Supplement!A1" display="Worksheet: Supplement" xr:uid="{D9C5DCC6-A5C5-445C-BCBB-73ED3439CBF9}"/>
    <hyperlink ref="PZE78:PZG78" location="Supplement!A1" display="Worksheet: Supplement" xr:uid="{B14705CD-4BF6-49F4-8E68-39BC18CC49DE}"/>
    <hyperlink ref="PZM78:PZO78" location="Supplement!A1" display="Worksheet: Supplement" xr:uid="{D7A561E2-F3D2-45F3-9984-6F0634F95D90}"/>
    <hyperlink ref="PZU78:PZW78" location="Supplement!A1" display="Worksheet: Supplement" xr:uid="{A53DCD95-E052-4B10-AA1C-C2F17F2F632A}"/>
    <hyperlink ref="QAC78:QAE78" location="Supplement!A1" display="Worksheet: Supplement" xr:uid="{47856300-FF72-44F9-BB53-7322DABA1127}"/>
    <hyperlink ref="QAK78:QAM78" location="Supplement!A1" display="Worksheet: Supplement" xr:uid="{C7E4156D-7DC0-417D-B362-F4AD5F98D0EA}"/>
    <hyperlink ref="QAS78:QAU78" location="Supplement!A1" display="Worksheet: Supplement" xr:uid="{7C14C8F8-6444-45DE-B27F-C787D0138FD0}"/>
    <hyperlink ref="QBA78:QBC78" location="Supplement!A1" display="Worksheet: Supplement" xr:uid="{5764CD3B-FED7-4D8B-ABC7-71A2268EE5CF}"/>
    <hyperlink ref="QBI78:QBK78" location="Supplement!A1" display="Worksheet: Supplement" xr:uid="{47A04BED-11A1-4931-9F42-DB96F82682CF}"/>
    <hyperlink ref="QBQ78:QBS78" location="Supplement!A1" display="Worksheet: Supplement" xr:uid="{3714F91D-F697-48BF-8FB5-04F762C771F3}"/>
    <hyperlink ref="QBY78:QCA78" location="Supplement!A1" display="Worksheet: Supplement" xr:uid="{A0591360-5BB5-4AAB-B68D-D343D3262E9F}"/>
    <hyperlink ref="QCG78:QCI78" location="Supplement!A1" display="Worksheet: Supplement" xr:uid="{A850B735-AF76-4F40-A2A5-47AD34A7DDFE}"/>
    <hyperlink ref="QCO78:QCQ78" location="Supplement!A1" display="Worksheet: Supplement" xr:uid="{91CCB5F7-25DF-4EB5-A7C4-6A9EF593164F}"/>
    <hyperlink ref="QCW78:QCY78" location="Supplement!A1" display="Worksheet: Supplement" xr:uid="{AAE56977-CC0C-4E92-9D78-FE59A3FFC16E}"/>
    <hyperlink ref="QDE78:QDG78" location="Supplement!A1" display="Worksheet: Supplement" xr:uid="{D106041A-493D-469F-ABE5-630AFE06EF71}"/>
    <hyperlink ref="QDM78:QDO78" location="Supplement!A1" display="Worksheet: Supplement" xr:uid="{A82CC81A-8FCB-4024-B700-7B085C468551}"/>
    <hyperlink ref="QDU78:QDW78" location="Supplement!A1" display="Worksheet: Supplement" xr:uid="{83CE3D11-320D-49A8-8B0F-AD9EFE00C39F}"/>
    <hyperlink ref="QEC78:QEE78" location="Supplement!A1" display="Worksheet: Supplement" xr:uid="{1D1B84ED-434C-4C2A-A7E2-57C772954756}"/>
    <hyperlink ref="QEK78:QEM78" location="Supplement!A1" display="Worksheet: Supplement" xr:uid="{ADEE8137-2692-42C7-95C1-C5166CF883B4}"/>
    <hyperlink ref="QES78:QEU78" location="Supplement!A1" display="Worksheet: Supplement" xr:uid="{EB8932A9-0926-4405-8406-7E52117958B8}"/>
    <hyperlink ref="QFA78:QFC78" location="Supplement!A1" display="Worksheet: Supplement" xr:uid="{CAD47CA4-9236-49AA-8900-894E8F30905E}"/>
    <hyperlink ref="QFI78:QFK78" location="Supplement!A1" display="Worksheet: Supplement" xr:uid="{A5D3D05F-BDD5-499A-A7C6-257BF3DD4CF8}"/>
    <hyperlink ref="QFQ78:QFS78" location="Supplement!A1" display="Worksheet: Supplement" xr:uid="{B1550027-437D-4D18-9BA5-E4B10B9F9228}"/>
    <hyperlink ref="QFY78:QGA78" location="Supplement!A1" display="Worksheet: Supplement" xr:uid="{FE7996FF-0763-4958-B6ED-D7B307F8E9FF}"/>
    <hyperlink ref="QGG78:QGI78" location="Supplement!A1" display="Worksheet: Supplement" xr:uid="{123BDF5C-AD7F-4F3A-854C-DB4B326DD365}"/>
    <hyperlink ref="QGO78:QGQ78" location="Supplement!A1" display="Worksheet: Supplement" xr:uid="{C2353310-0E78-43D2-BA55-43D85F68E900}"/>
    <hyperlink ref="QGW78:QGY78" location="Supplement!A1" display="Worksheet: Supplement" xr:uid="{3A9E44F4-8CC7-44C3-ABBA-A78515F64D19}"/>
    <hyperlink ref="QHE78:QHG78" location="Supplement!A1" display="Worksheet: Supplement" xr:uid="{25A59B34-0A12-4046-8A55-DF7D6529FE20}"/>
    <hyperlink ref="QHM78:QHO78" location="Supplement!A1" display="Worksheet: Supplement" xr:uid="{294FB1FF-CAD7-4494-A9FD-6BA23F141C92}"/>
    <hyperlink ref="QHU78:QHW78" location="Supplement!A1" display="Worksheet: Supplement" xr:uid="{51AC9936-A064-41E2-9DF2-6A177717B7C0}"/>
    <hyperlink ref="QIC78:QIE78" location="Supplement!A1" display="Worksheet: Supplement" xr:uid="{367D362F-6EA1-4EF6-8943-5F1F71D6E29D}"/>
    <hyperlink ref="QIK78:QIM78" location="Supplement!A1" display="Worksheet: Supplement" xr:uid="{7567DEB2-C079-4E04-9238-170EC4A65869}"/>
    <hyperlink ref="QIS78:QIU78" location="Supplement!A1" display="Worksheet: Supplement" xr:uid="{631884FE-36D6-48A4-878D-0916795DB25F}"/>
    <hyperlink ref="QJA78:QJC78" location="Supplement!A1" display="Worksheet: Supplement" xr:uid="{DBEE5D64-17BB-4D99-9D17-1461881944F6}"/>
    <hyperlink ref="QJI78:QJK78" location="Supplement!A1" display="Worksheet: Supplement" xr:uid="{0BB5CF7C-A3DB-4357-BA14-249EC41DD6E4}"/>
    <hyperlink ref="QJQ78:QJS78" location="Supplement!A1" display="Worksheet: Supplement" xr:uid="{00371C2D-6DFA-49EF-AE05-7C803F7B21E0}"/>
    <hyperlink ref="QJY78:QKA78" location="Supplement!A1" display="Worksheet: Supplement" xr:uid="{5FB6982F-0F4F-4817-AED8-629459577E91}"/>
    <hyperlink ref="QKG78:QKI78" location="Supplement!A1" display="Worksheet: Supplement" xr:uid="{B96E9B55-12EA-4078-8CC8-E1DEB9B2A727}"/>
    <hyperlink ref="QKO78:QKQ78" location="Supplement!A1" display="Worksheet: Supplement" xr:uid="{42A7A2E2-6074-4D10-A8C2-15494975F04D}"/>
    <hyperlink ref="QKW78:QKY78" location="Supplement!A1" display="Worksheet: Supplement" xr:uid="{EA2E1FA0-664E-4CFD-9760-989262362236}"/>
    <hyperlink ref="QLE78:QLG78" location="Supplement!A1" display="Worksheet: Supplement" xr:uid="{EAFA151A-645F-432F-B4EF-50E7F471B574}"/>
    <hyperlink ref="QLM78:QLO78" location="Supplement!A1" display="Worksheet: Supplement" xr:uid="{A490F7DF-3672-48DC-86DD-C4C32D85F513}"/>
    <hyperlink ref="QLU78:QLW78" location="Supplement!A1" display="Worksheet: Supplement" xr:uid="{A75604DA-A932-4AAB-9039-3A48202B9CA1}"/>
    <hyperlink ref="QMC78:QME78" location="Supplement!A1" display="Worksheet: Supplement" xr:uid="{BBCE7FCE-C821-41C3-89AF-679B49BB2E9F}"/>
    <hyperlink ref="QMK78:QMM78" location="Supplement!A1" display="Worksheet: Supplement" xr:uid="{213DC5B8-D449-4FFF-838B-E243023961B9}"/>
    <hyperlink ref="QMS78:QMU78" location="Supplement!A1" display="Worksheet: Supplement" xr:uid="{43E81B1B-E235-4720-A832-534C475D2BA3}"/>
    <hyperlink ref="QNA78:QNC78" location="Supplement!A1" display="Worksheet: Supplement" xr:uid="{1BE13022-2CCF-4C00-BE84-09887C559833}"/>
    <hyperlink ref="QNI78:QNK78" location="Supplement!A1" display="Worksheet: Supplement" xr:uid="{91EE0B57-1334-42A7-85A5-50A66F133A3F}"/>
    <hyperlink ref="QNQ78:QNS78" location="Supplement!A1" display="Worksheet: Supplement" xr:uid="{A6D488CD-4400-4E30-9CA9-DE6F9073E4EE}"/>
    <hyperlink ref="QNY78:QOA78" location="Supplement!A1" display="Worksheet: Supplement" xr:uid="{F68F1496-6F5C-42DF-BD73-23966254A667}"/>
    <hyperlink ref="QOG78:QOI78" location="Supplement!A1" display="Worksheet: Supplement" xr:uid="{01745FF5-6FE2-40AD-8C35-3D8E08A2B4A3}"/>
    <hyperlink ref="QOO78:QOQ78" location="Supplement!A1" display="Worksheet: Supplement" xr:uid="{2688A1C0-7751-41DF-A0E6-5D086D61C836}"/>
    <hyperlink ref="QOW78:QOY78" location="Supplement!A1" display="Worksheet: Supplement" xr:uid="{42D39367-D8F1-4C1A-8049-FA573D1DE157}"/>
    <hyperlink ref="QPE78:QPG78" location="Supplement!A1" display="Worksheet: Supplement" xr:uid="{194E375C-0594-4E1B-9405-29243F3A837D}"/>
    <hyperlink ref="QPM78:QPO78" location="Supplement!A1" display="Worksheet: Supplement" xr:uid="{EB82F498-64D2-43F8-A09A-FDF575E3F555}"/>
    <hyperlink ref="QPU78:QPW78" location="Supplement!A1" display="Worksheet: Supplement" xr:uid="{F908D337-103C-42EE-B1C5-E2ED8091D3B0}"/>
    <hyperlink ref="QQC78:QQE78" location="Supplement!A1" display="Worksheet: Supplement" xr:uid="{0BBB0385-0828-4889-AE4B-3A8A6FD0ABEC}"/>
    <hyperlink ref="QQK78:QQM78" location="Supplement!A1" display="Worksheet: Supplement" xr:uid="{F340AA06-A0C3-4032-8F79-40DF4CEB15FC}"/>
    <hyperlink ref="QQS78:QQU78" location="Supplement!A1" display="Worksheet: Supplement" xr:uid="{33FEC099-118D-4C2E-A5A8-CB984F69F615}"/>
    <hyperlink ref="QRA78:QRC78" location="Supplement!A1" display="Worksheet: Supplement" xr:uid="{69BA3F70-9D11-4C67-889D-4360EA1282B0}"/>
    <hyperlink ref="QRI78:QRK78" location="Supplement!A1" display="Worksheet: Supplement" xr:uid="{53889FA2-C333-49E6-88C8-1AF6001FE466}"/>
    <hyperlink ref="QRQ78:QRS78" location="Supplement!A1" display="Worksheet: Supplement" xr:uid="{E895ED11-313C-4AD2-9E0B-7673A716E207}"/>
    <hyperlink ref="QRY78:QSA78" location="Supplement!A1" display="Worksheet: Supplement" xr:uid="{B5BB074F-5CAF-466E-988E-25021DD91867}"/>
    <hyperlink ref="QSG78:QSI78" location="Supplement!A1" display="Worksheet: Supplement" xr:uid="{6BD3CD0E-319F-498F-91D8-F1B5BA84B3FA}"/>
    <hyperlink ref="QSO78:QSQ78" location="Supplement!A1" display="Worksheet: Supplement" xr:uid="{589781B2-BECB-4FA2-BFB0-CEB0756B9CCC}"/>
    <hyperlink ref="QSW78:QSY78" location="Supplement!A1" display="Worksheet: Supplement" xr:uid="{9D94597C-9A7D-47A9-94E1-22D7025EBC4C}"/>
    <hyperlink ref="QTE78:QTG78" location="Supplement!A1" display="Worksheet: Supplement" xr:uid="{27321594-4738-4B74-A529-F7E061A9ADCC}"/>
    <hyperlink ref="QTM78:QTO78" location="Supplement!A1" display="Worksheet: Supplement" xr:uid="{92CDE680-FA99-4DB8-896F-2F1C0E9E8FB2}"/>
    <hyperlink ref="QTU78:QTW78" location="Supplement!A1" display="Worksheet: Supplement" xr:uid="{347F7D80-118A-42D8-BB21-4CD5A393CEEB}"/>
    <hyperlink ref="QUC78:QUE78" location="Supplement!A1" display="Worksheet: Supplement" xr:uid="{19723199-44D4-4A04-BAB4-7BCF5AEE88C8}"/>
    <hyperlink ref="QUK78:QUM78" location="Supplement!A1" display="Worksheet: Supplement" xr:uid="{E77D8A60-517D-4D94-B959-3F46BBB98E87}"/>
    <hyperlink ref="QUS78:QUU78" location="Supplement!A1" display="Worksheet: Supplement" xr:uid="{DA0D2927-8D12-4BFB-9140-765CC80CE5E2}"/>
    <hyperlink ref="QVA78:QVC78" location="Supplement!A1" display="Worksheet: Supplement" xr:uid="{EF4CEF79-AA54-4B3E-9285-5416F0658EF4}"/>
    <hyperlink ref="QVI78:QVK78" location="Supplement!A1" display="Worksheet: Supplement" xr:uid="{B573C4B4-1902-4FC3-8A72-08A84F5FE0E3}"/>
    <hyperlink ref="QVQ78:QVS78" location="Supplement!A1" display="Worksheet: Supplement" xr:uid="{8A3408EE-303F-442D-8DB2-BC0A6A89FE6F}"/>
    <hyperlink ref="QVY78:QWA78" location="Supplement!A1" display="Worksheet: Supplement" xr:uid="{21BC9C7C-CD0B-454F-B95A-FB19FDA8B1C8}"/>
    <hyperlink ref="QWG78:QWI78" location="Supplement!A1" display="Worksheet: Supplement" xr:uid="{8357EAD8-91A6-4DE4-8F34-0F004636C784}"/>
    <hyperlink ref="QWO78:QWQ78" location="Supplement!A1" display="Worksheet: Supplement" xr:uid="{DDC44E43-00DF-4312-BE80-6BE58B721112}"/>
    <hyperlink ref="QWW78:QWY78" location="Supplement!A1" display="Worksheet: Supplement" xr:uid="{877D46BA-BEFB-4ADA-82C9-73E71B5969EA}"/>
    <hyperlink ref="QXE78:QXG78" location="Supplement!A1" display="Worksheet: Supplement" xr:uid="{B7CD7559-044B-408B-AF3D-91F00D0569A4}"/>
    <hyperlink ref="QXM78:QXO78" location="Supplement!A1" display="Worksheet: Supplement" xr:uid="{1047E8AA-7540-4040-8C29-DACD61E821F5}"/>
    <hyperlink ref="QXU78:QXW78" location="Supplement!A1" display="Worksheet: Supplement" xr:uid="{BA46A8CC-787D-4F37-B76F-9E6157F89562}"/>
    <hyperlink ref="QYC78:QYE78" location="Supplement!A1" display="Worksheet: Supplement" xr:uid="{6701099C-98E0-45ED-850B-621252BCF16E}"/>
    <hyperlink ref="QYK78:QYM78" location="Supplement!A1" display="Worksheet: Supplement" xr:uid="{04BAFC7B-5CDD-47B6-8889-23C09906C9CB}"/>
    <hyperlink ref="QYS78:QYU78" location="Supplement!A1" display="Worksheet: Supplement" xr:uid="{CF62D5E5-3786-461E-8A48-B23F06D32B7D}"/>
    <hyperlink ref="QZA78:QZC78" location="Supplement!A1" display="Worksheet: Supplement" xr:uid="{EA97065F-1745-4915-B4FB-C9A19D28EF28}"/>
    <hyperlink ref="QZI78:QZK78" location="Supplement!A1" display="Worksheet: Supplement" xr:uid="{8769BCD3-BCC1-42F8-8349-3245508EEF4B}"/>
    <hyperlink ref="QZQ78:QZS78" location="Supplement!A1" display="Worksheet: Supplement" xr:uid="{29D8D3B4-060A-4997-855A-10AC391B1127}"/>
    <hyperlink ref="QZY78:RAA78" location="Supplement!A1" display="Worksheet: Supplement" xr:uid="{7244C1A0-B83C-4FDC-B3E6-BC7BB4FADAFD}"/>
    <hyperlink ref="RAG78:RAI78" location="Supplement!A1" display="Worksheet: Supplement" xr:uid="{0CD53760-7C40-41ED-8D3B-FA8BB62B3457}"/>
    <hyperlink ref="RAO78:RAQ78" location="Supplement!A1" display="Worksheet: Supplement" xr:uid="{37B75682-41B9-42A9-84CD-20CCAD5CE760}"/>
    <hyperlink ref="RAW78:RAY78" location="Supplement!A1" display="Worksheet: Supplement" xr:uid="{093E3F49-171D-4FFC-A670-10489AD72AE2}"/>
    <hyperlink ref="RBE78:RBG78" location="Supplement!A1" display="Worksheet: Supplement" xr:uid="{75B47C03-4C03-4EA6-B287-08C3A707F20D}"/>
    <hyperlink ref="RBM78:RBO78" location="Supplement!A1" display="Worksheet: Supplement" xr:uid="{3002346F-E0AC-4607-B0B1-8DFD54BB0A4E}"/>
    <hyperlink ref="RBU78:RBW78" location="Supplement!A1" display="Worksheet: Supplement" xr:uid="{948A458C-660A-454D-862E-EB7AD2FE9B84}"/>
    <hyperlink ref="RCC78:RCE78" location="Supplement!A1" display="Worksheet: Supplement" xr:uid="{EC5D7EA5-FABC-424D-9CB1-C3275B6EDB8F}"/>
    <hyperlink ref="RCK78:RCM78" location="Supplement!A1" display="Worksheet: Supplement" xr:uid="{1C5455CE-E75F-495A-A88F-81E4FC983210}"/>
    <hyperlink ref="RCS78:RCU78" location="Supplement!A1" display="Worksheet: Supplement" xr:uid="{CEC4514E-4B4F-444D-869C-F3BBD0EA01BF}"/>
    <hyperlink ref="RDA78:RDC78" location="Supplement!A1" display="Worksheet: Supplement" xr:uid="{E9E1C986-EEAC-4D1B-8C62-037DF7DAA7C0}"/>
    <hyperlink ref="RDI78:RDK78" location="Supplement!A1" display="Worksheet: Supplement" xr:uid="{8EDD15F4-6F27-46E8-BECE-C2A513899FB4}"/>
    <hyperlink ref="RDQ78:RDS78" location="Supplement!A1" display="Worksheet: Supplement" xr:uid="{E8227F04-0E33-4DFD-B44D-B8E622E0AE24}"/>
    <hyperlink ref="RDY78:REA78" location="Supplement!A1" display="Worksheet: Supplement" xr:uid="{ADD79546-2C13-46C3-A223-90D45D3DAE45}"/>
    <hyperlink ref="REG78:REI78" location="Supplement!A1" display="Worksheet: Supplement" xr:uid="{5774A82E-4CEE-45F8-B518-C38CD41556F4}"/>
    <hyperlink ref="REO78:REQ78" location="Supplement!A1" display="Worksheet: Supplement" xr:uid="{DAA0AA42-FBC3-460F-B8CA-D67AE1056DB8}"/>
    <hyperlink ref="REW78:REY78" location="Supplement!A1" display="Worksheet: Supplement" xr:uid="{2A34235C-F1F6-45AB-8BFA-ADE88417D4E8}"/>
    <hyperlink ref="RFE78:RFG78" location="Supplement!A1" display="Worksheet: Supplement" xr:uid="{34869883-03FA-448C-AFC1-E9CC27C7A921}"/>
    <hyperlink ref="RFM78:RFO78" location="Supplement!A1" display="Worksheet: Supplement" xr:uid="{721D9CDE-03D3-4696-9A74-C3A48FC4FF48}"/>
    <hyperlink ref="RFU78:RFW78" location="Supplement!A1" display="Worksheet: Supplement" xr:uid="{45107B2E-45C5-4DFF-B952-5188D4ADF934}"/>
    <hyperlink ref="RGC78:RGE78" location="Supplement!A1" display="Worksheet: Supplement" xr:uid="{768BFEB0-76D9-406B-A0A5-2C2F2913A60E}"/>
    <hyperlink ref="RGK78:RGM78" location="Supplement!A1" display="Worksheet: Supplement" xr:uid="{DD7B0892-90A3-4840-8321-F1ABBFD02030}"/>
    <hyperlink ref="RGS78:RGU78" location="Supplement!A1" display="Worksheet: Supplement" xr:uid="{BE6CA20F-B261-489E-839F-D7C073A7AEBF}"/>
    <hyperlink ref="RHA78:RHC78" location="Supplement!A1" display="Worksheet: Supplement" xr:uid="{26A84174-7FC1-4816-9CA0-0EE5067935EA}"/>
    <hyperlink ref="RHI78:RHK78" location="Supplement!A1" display="Worksheet: Supplement" xr:uid="{736006D3-0CD6-48D0-AE01-7C5CE272B0C7}"/>
    <hyperlink ref="RHQ78:RHS78" location="Supplement!A1" display="Worksheet: Supplement" xr:uid="{5F629242-0930-4910-9D95-970DD8AC7A7F}"/>
    <hyperlink ref="RHY78:RIA78" location="Supplement!A1" display="Worksheet: Supplement" xr:uid="{CFF7D816-7C90-4B7D-A2C4-FFF66BB660AF}"/>
    <hyperlink ref="RIG78:RII78" location="Supplement!A1" display="Worksheet: Supplement" xr:uid="{D9255D78-5B5C-4F37-9979-C45B8447E123}"/>
    <hyperlink ref="RIO78:RIQ78" location="Supplement!A1" display="Worksheet: Supplement" xr:uid="{E84507EB-81AA-44A9-8685-DB1F099013AB}"/>
    <hyperlink ref="RIW78:RIY78" location="Supplement!A1" display="Worksheet: Supplement" xr:uid="{99A42860-AFC1-45B0-9CD1-90501D5ECE29}"/>
    <hyperlink ref="RJE78:RJG78" location="Supplement!A1" display="Worksheet: Supplement" xr:uid="{79448D0E-FF2E-4B11-A5C6-CF12D38B8296}"/>
    <hyperlink ref="RJM78:RJO78" location="Supplement!A1" display="Worksheet: Supplement" xr:uid="{8FF14945-ECBB-4C54-B619-B17A4DB4FEAB}"/>
    <hyperlink ref="RJU78:RJW78" location="Supplement!A1" display="Worksheet: Supplement" xr:uid="{2B709211-9BBF-418F-887C-E46C80972593}"/>
    <hyperlink ref="RKC78:RKE78" location="Supplement!A1" display="Worksheet: Supplement" xr:uid="{47CBFDD1-7C21-4D46-8507-BF16CE714FBF}"/>
    <hyperlink ref="RKK78:RKM78" location="Supplement!A1" display="Worksheet: Supplement" xr:uid="{674940A4-1AAD-452E-8F77-91CC7DCF9D34}"/>
    <hyperlink ref="RKS78:RKU78" location="Supplement!A1" display="Worksheet: Supplement" xr:uid="{60ACAFCE-B970-46D4-9C4C-01F00BD4A232}"/>
    <hyperlink ref="RLA78:RLC78" location="Supplement!A1" display="Worksheet: Supplement" xr:uid="{E922009E-6EAA-40A3-A542-44C7917C3258}"/>
    <hyperlink ref="RLI78:RLK78" location="Supplement!A1" display="Worksheet: Supplement" xr:uid="{5161B681-828B-4669-A807-C7110C4F3E1F}"/>
    <hyperlink ref="RLQ78:RLS78" location="Supplement!A1" display="Worksheet: Supplement" xr:uid="{3779A461-060D-4882-A75C-D9DBE842A15F}"/>
    <hyperlink ref="RLY78:RMA78" location="Supplement!A1" display="Worksheet: Supplement" xr:uid="{C332323F-5665-41A7-938A-8415AAB5D4E0}"/>
    <hyperlink ref="RMG78:RMI78" location="Supplement!A1" display="Worksheet: Supplement" xr:uid="{ADF10C4E-4103-4733-A497-6850EFF4F12D}"/>
    <hyperlink ref="RMO78:RMQ78" location="Supplement!A1" display="Worksheet: Supplement" xr:uid="{91BB0682-AC63-4400-AA6D-F48AD5E9B444}"/>
    <hyperlink ref="RMW78:RMY78" location="Supplement!A1" display="Worksheet: Supplement" xr:uid="{6A7C714B-FC74-4F5D-9DE3-BF15EA7FB9A6}"/>
    <hyperlink ref="RNE78:RNG78" location="Supplement!A1" display="Worksheet: Supplement" xr:uid="{5245A4FB-AA19-4B3D-A612-031D9781757C}"/>
    <hyperlink ref="RNM78:RNO78" location="Supplement!A1" display="Worksheet: Supplement" xr:uid="{516B978E-F9E3-4CBE-9589-2A44BD988667}"/>
    <hyperlink ref="RNU78:RNW78" location="Supplement!A1" display="Worksheet: Supplement" xr:uid="{1F2FDB4F-EACD-472E-8C67-73AC4FD14E42}"/>
    <hyperlink ref="ROC78:ROE78" location="Supplement!A1" display="Worksheet: Supplement" xr:uid="{372C747F-1626-43BD-9D18-C9F8476EB110}"/>
    <hyperlink ref="ROK78:ROM78" location="Supplement!A1" display="Worksheet: Supplement" xr:uid="{EB8A05A3-C0FE-49BF-891F-46E6A918C640}"/>
    <hyperlink ref="ROS78:ROU78" location="Supplement!A1" display="Worksheet: Supplement" xr:uid="{336FE528-7DF2-410A-BAFA-49C8D76E197A}"/>
    <hyperlink ref="RPA78:RPC78" location="Supplement!A1" display="Worksheet: Supplement" xr:uid="{E20EB1F8-F22F-41B4-8608-6529D1C50FD9}"/>
    <hyperlink ref="RPI78:RPK78" location="Supplement!A1" display="Worksheet: Supplement" xr:uid="{1F96EEC2-CC8D-4F9A-B586-306B418D87FD}"/>
    <hyperlink ref="RPQ78:RPS78" location="Supplement!A1" display="Worksheet: Supplement" xr:uid="{15875A2A-FCD2-428C-96AD-B4E939C021B6}"/>
    <hyperlink ref="RPY78:RQA78" location="Supplement!A1" display="Worksheet: Supplement" xr:uid="{09DC3F99-6C41-407F-B7DA-1B6122DDDF95}"/>
    <hyperlink ref="RQG78:RQI78" location="Supplement!A1" display="Worksheet: Supplement" xr:uid="{A47F6ABA-FFF3-4775-AB6A-E84C836EAB43}"/>
    <hyperlink ref="RQO78:RQQ78" location="Supplement!A1" display="Worksheet: Supplement" xr:uid="{A78171A8-4AB6-4023-A135-107C7A6CD7E8}"/>
    <hyperlink ref="RQW78:RQY78" location="Supplement!A1" display="Worksheet: Supplement" xr:uid="{77830495-B67C-4DC2-A5DD-E668E4934FB6}"/>
    <hyperlink ref="RRE78:RRG78" location="Supplement!A1" display="Worksheet: Supplement" xr:uid="{DBEC5137-4093-4BC5-99A5-FBCC290B278A}"/>
    <hyperlink ref="RRM78:RRO78" location="Supplement!A1" display="Worksheet: Supplement" xr:uid="{B03EC529-88A7-4841-91EE-EB8201EB7729}"/>
    <hyperlink ref="RRU78:RRW78" location="Supplement!A1" display="Worksheet: Supplement" xr:uid="{29217CB8-81A6-44E1-BF71-E50D0BA3B5B5}"/>
    <hyperlink ref="RSC78:RSE78" location="Supplement!A1" display="Worksheet: Supplement" xr:uid="{BA67EF50-3127-4338-A829-DD2EE8A4E749}"/>
    <hyperlink ref="RSK78:RSM78" location="Supplement!A1" display="Worksheet: Supplement" xr:uid="{E550283D-5D8E-4657-8C88-0A5062BC911D}"/>
    <hyperlink ref="RSS78:RSU78" location="Supplement!A1" display="Worksheet: Supplement" xr:uid="{791F9E4A-EC7A-4A17-A86B-E02F423EA3FE}"/>
    <hyperlink ref="RTA78:RTC78" location="Supplement!A1" display="Worksheet: Supplement" xr:uid="{EEA64D11-FB37-4691-9508-1A0C87651B74}"/>
    <hyperlink ref="RTI78:RTK78" location="Supplement!A1" display="Worksheet: Supplement" xr:uid="{873765F2-B9E9-4EF3-8D89-AC8986E1FDD4}"/>
    <hyperlink ref="RTQ78:RTS78" location="Supplement!A1" display="Worksheet: Supplement" xr:uid="{7808426B-D81B-4E71-8483-53CC7BF5C5BF}"/>
    <hyperlink ref="RTY78:RUA78" location="Supplement!A1" display="Worksheet: Supplement" xr:uid="{D51809C8-6F67-4AEB-9EA8-D5450B4A607B}"/>
    <hyperlink ref="RUG78:RUI78" location="Supplement!A1" display="Worksheet: Supplement" xr:uid="{14C1E31D-E358-494E-B09F-DFAF90A4D975}"/>
    <hyperlink ref="RUO78:RUQ78" location="Supplement!A1" display="Worksheet: Supplement" xr:uid="{BD5B820E-C957-4664-A0E6-2079D9D4B962}"/>
    <hyperlink ref="RUW78:RUY78" location="Supplement!A1" display="Worksheet: Supplement" xr:uid="{37F8E813-42A4-4738-B204-CD25284CB277}"/>
    <hyperlink ref="RVE78:RVG78" location="Supplement!A1" display="Worksheet: Supplement" xr:uid="{5266F605-2DAA-459B-9862-AA7CA60ACE6C}"/>
    <hyperlink ref="RVM78:RVO78" location="Supplement!A1" display="Worksheet: Supplement" xr:uid="{519ADA07-8D2A-464F-B72D-489C62A2B755}"/>
    <hyperlink ref="RVU78:RVW78" location="Supplement!A1" display="Worksheet: Supplement" xr:uid="{0C802252-1134-445D-9E74-AA616C7053BE}"/>
    <hyperlink ref="RWC78:RWE78" location="Supplement!A1" display="Worksheet: Supplement" xr:uid="{B3F6955A-2B71-45DF-BD6F-BEEAA15D1FFC}"/>
    <hyperlink ref="RWK78:RWM78" location="Supplement!A1" display="Worksheet: Supplement" xr:uid="{F7F00DBF-9127-43EF-A9AE-F95488F052C7}"/>
    <hyperlink ref="RWS78:RWU78" location="Supplement!A1" display="Worksheet: Supplement" xr:uid="{70ECFB3B-1E98-4FA1-8992-D72F918C992A}"/>
    <hyperlink ref="RXA78:RXC78" location="Supplement!A1" display="Worksheet: Supplement" xr:uid="{21B25D16-75C3-41FC-B73A-CDF91F1522DE}"/>
    <hyperlink ref="RXI78:RXK78" location="Supplement!A1" display="Worksheet: Supplement" xr:uid="{EC59424C-A6FC-4227-BF99-502AD26387B0}"/>
    <hyperlink ref="RXQ78:RXS78" location="Supplement!A1" display="Worksheet: Supplement" xr:uid="{745D0038-2F2E-46CF-B09A-2E918BB268EA}"/>
    <hyperlink ref="RXY78:RYA78" location="Supplement!A1" display="Worksheet: Supplement" xr:uid="{BED75912-9ACF-4879-85B8-9A05D9FB31DB}"/>
    <hyperlink ref="RYG78:RYI78" location="Supplement!A1" display="Worksheet: Supplement" xr:uid="{7F7E0EA2-472E-44B2-A9F4-32D452CB9AC4}"/>
    <hyperlink ref="RYO78:RYQ78" location="Supplement!A1" display="Worksheet: Supplement" xr:uid="{4322E2F3-D1C9-465E-BC16-D3657DC044AD}"/>
    <hyperlink ref="RYW78:RYY78" location="Supplement!A1" display="Worksheet: Supplement" xr:uid="{A75031CE-A093-425B-BA96-7270652BCDF2}"/>
    <hyperlink ref="RZE78:RZG78" location="Supplement!A1" display="Worksheet: Supplement" xr:uid="{6D16693D-EA33-4ED5-8F0E-5E611EAD0D56}"/>
    <hyperlink ref="RZM78:RZO78" location="Supplement!A1" display="Worksheet: Supplement" xr:uid="{5127EC45-3082-44CD-BC6D-7BB1B09FDDC4}"/>
    <hyperlink ref="RZU78:RZW78" location="Supplement!A1" display="Worksheet: Supplement" xr:uid="{79F81DC3-9937-4196-B506-A4AB287ADE4C}"/>
    <hyperlink ref="SAC78:SAE78" location="Supplement!A1" display="Worksheet: Supplement" xr:uid="{2B6D1429-D987-465C-9436-185044760AC0}"/>
    <hyperlink ref="SAK78:SAM78" location="Supplement!A1" display="Worksheet: Supplement" xr:uid="{2489744F-DDFD-45E4-9B46-415E971D1E6C}"/>
    <hyperlink ref="SAS78:SAU78" location="Supplement!A1" display="Worksheet: Supplement" xr:uid="{4A9D0EB1-23CA-4F68-A4C6-554477E12081}"/>
    <hyperlink ref="SBA78:SBC78" location="Supplement!A1" display="Worksheet: Supplement" xr:uid="{75008343-0AB1-49D3-B4A2-885E6030E036}"/>
    <hyperlink ref="SBI78:SBK78" location="Supplement!A1" display="Worksheet: Supplement" xr:uid="{66C15635-FBA1-4414-8222-C846A07608DF}"/>
    <hyperlink ref="SBQ78:SBS78" location="Supplement!A1" display="Worksheet: Supplement" xr:uid="{DC736057-F87A-4796-A303-F18C89C6F285}"/>
    <hyperlink ref="SBY78:SCA78" location="Supplement!A1" display="Worksheet: Supplement" xr:uid="{89F2C661-FEE4-4F25-BF73-DBD1A823EB03}"/>
    <hyperlink ref="SCG78:SCI78" location="Supplement!A1" display="Worksheet: Supplement" xr:uid="{9FCF3936-6425-450D-8490-60EF1C8216D0}"/>
    <hyperlink ref="SCO78:SCQ78" location="Supplement!A1" display="Worksheet: Supplement" xr:uid="{EA088DBA-37EB-4043-9486-F2602BDE91E3}"/>
    <hyperlink ref="SCW78:SCY78" location="Supplement!A1" display="Worksheet: Supplement" xr:uid="{10E4C8A0-BDFB-4E44-91B5-83908035A4DA}"/>
    <hyperlink ref="SDE78:SDG78" location="Supplement!A1" display="Worksheet: Supplement" xr:uid="{F357ED98-8FDA-4332-B6F0-A3834604B5A1}"/>
    <hyperlink ref="SDM78:SDO78" location="Supplement!A1" display="Worksheet: Supplement" xr:uid="{9092C8FF-CEBD-4702-85FC-4156A9E595CA}"/>
    <hyperlink ref="SDU78:SDW78" location="Supplement!A1" display="Worksheet: Supplement" xr:uid="{80142789-24FF-4636-A176-93C57CA8CF09}"/>
    <hyperlink ref="SEC78:SEE78" location="Supplement!A1" display="Worksheet: Supplement" xr:uid="{7C4E3021-A4D9-49B5-A5C3-8B7F7F8BCD42}"/>
    <hyperlink ref="SEK78:SEM78" location="Supplement!A1" display="Worksheet: Supplement" xr:uid="{0BCE6415-6F84-4671-9536-E855FE22B1E4}"/>
    <hyperlink ref="SES78:SEU78" location="Supplement!A1" display="Worksheet: Supplement" xr:uid="{25CB9D76-BE22-424A-801E-C94FEBD61726}"/>
    <hyperlink ref="SFA78:SFC78" location="Supplement!A1" display="Worksheet: Supplement" xr:uid="{7451602B-AFEF-4211-99C8-BDF0C903D722}"/>
    <hyperlink ref="SFI78:SFK78" location="Supplement!A1" display="Worksheet: Supplement" xr:uid="{896C0662-DF40-419C-8DD8-A81C3C5D3A5A}"/>
    <hyperlink ref="SFQ78:SFS78" location="Supplement!A1" display="Worksheet: Supplement" xr:uid="{97C2BA5B-7CA7-4CC6-89CB-14E90BF833C1}"/>
    <hyperlink ref="SFY78:SGA78" location="Supplement!A1" display="Worksheet: Supplement" xr:uid="{8EEAA8E4-9359-4C84-80DC-F5D32CEFFD58}"/>
    <hyperlink ref="SGG78:SGI78" location="Supplement!A1" display="Worksheet: Supplement" xr:uid="{6AC4A622-DF1D-4E82-B88E-C4057270B854}"/>
    <hyperlink ref="SGO78:SGQ78" location="Supplement!A1" display="Worksheet: Supplement" xr:uid="{9F4D315A-3552-42D3-B292-2B5EC418D869}"/>
    <hyperlink ref="SGW78:SGY78" location="Supplement!A1" display="Worksheet: Supplement" xr:uid="{5288DCA8-8293-4322-A67D-CD15BB63FF52}"/>
    <hyperlink ref="SHE78:SHG78" location="Supplement!A1" display="Worksheet: Supplement" xr:uid="{3CBA672D-15A8-47DD-9168-925A52AE65F1}"/>
    <hyperlink ref="SHM78:SHO78" location="Supplement!A1" display="Worksheet: Supplement" xr:uid="{911E6506-4F9B-4C00-B3B2-1957E796C36C}"/>
    <hyperlink ref="SHU78:SHW78" location="Supplement!A1" display="Worksheet: Supplement" xr:uid="{59A0A9E0-D1F2-4F54-B711-29860BD29495}"/>
    <hyperlink ref="SIC78:SIE78" location="Supplement!A1" display="Worksheet: Supplement" xr:uid="{5E5F0F62-9284-479B-87A1-DF0AD229F3AA}"/>
    <hyperlink ref="SIK78:SIM78" location="Supplement!A1" display="Worksheet: Supplement" xr:uid="{0E0517BD-F22F-4D8D-B241-69CB22265C77}"/>
    <hyperlink ref="SIS78:SIU78" location="Supplement!A1" display="Worksheet: Supplement" xr:uid="{50753F8C-05D8-401E-8AB9-0D5ED8B13A50}"/>
    <hyperlink ref="SJA78:SJC78" location="Supplement!A1" display="Worksheet: Supplement" xr:uid="{62A6E955-A096-4C3C-BAC8-3B396B5795AB}"/>
    <hyperlink ref="SJI78:SJK78" location="Supplement!A1" display="Worksheet: Supplement" xr:uid="{D51E8F39-4B70-4E4F-BDEB-FAE1FE74DC4F}"/>
    <hyperlink ref="SJQ78:SJS78" location="Supplement!A1" display="Worksheet: Supplement" xr:uid="{8B43B2A6-A287-4D5D-9DA2-334841175046}"/>
    <hyperlink ref="SJY78:SKA78" location="Supplement!A1" display="Worksheet: Supplement" xr:uid="{5B6571B7-2A67-4C18-A2E7-1505B015CEDC}"/>
    <hyperlink ref="SKG78:SKI78" location="Supplement!A1" display="Worksheet: Supplement" xr:uid="{9660EAD7-A41A-4AAF-9105-2FB0A7BAED80}"/>
    <hyperlink ref="SKO78:SKQ78" location="Supplement!A1" display="Worksheet: Supplement" xr:uid="{D1AB9EC0-B90D-47FF-9AF2-C9A140325399}"/>
    <hyperlink ref="SKW78:SKY78" location="Supplement!A1" display="Worksheet: Supplement" xr:uid="{470019D8-52BB-4BE2-918C-9DF10C1B5F3C}"/>
    <hyperlink ref="SLE78:SLG78" location="Supplement!A1" display="Worksheet: Supplement" xr:uid="{68817324-4651-4187-9568-9E37246BE73F}"/>
    <hyperlink ref="SLM78:SLO78" location="Supplement!A1" display="Worksheet: Supplement" xr:uid="{78E983E2-8BEB-42A5-A2E1-101A966C35CF}"/>
    <hyperlink ref="SLU78:SLW78" location="Supplement!A1" display="Worksheet: Supplement" xr:uid="{2148C5BB-33BD-4984-9725-9699D6780E75}"/>
    <hyperlink ref="SMC78:SME78" location="Supplement!A1" display="Worksheet: Supplement" xr:uid="{6C99DE83-FD5C-4EAB-8E99-7D0CB3AD9ED0}"/>
    <hyperlink ref="SMK78:SMM78" location="Supplement!A1" display="Worksheet: Supplement" xr:uid="{2608F3E1-6B1E-4C45-AFB3-60B4FC256DC8}"/>
    <hyperlink ref="SMS78:SMU78" location="Supplement!A1" display="Worksheet: Supplement" xr:uid="{E99ABD5B-EB22-4BD2-B083-B8BC4B277090}"/>
    <hyperlink ref="SNA78:SNC78" location="Supplement!A1" display="Worksheet: Supplement" xr:uid="{68BD169E-6D2B-49C3-BA1D-AA4BBA20D95C}"/>
    <hyperlink ref="SNI78:SNK78" location="Supplement!A1" display="Worksheet: Supplement" xr:uid="{2502DA88-B45A-4F7A-BA28-25635814BB37}"/>
    <hyperlink ref="SNQ78:SNS78" location="Supplement!A1" display="Worksheet: Supplement" xr:uid="{E1FEB569-9E50-453B-B5D7-A180CD39DFCE}"/>
    <hyperlink ref="SNY78:SOA78" location="Supplement!A1" display="Worksheet: Supplement" xr:uid="{229B462A-8A00-477A-AF5E-C2CA4055AEFC}"/>
    <hyperlink ref="SOG78:SOI78" location="Supplement!A1" display="Worksheet: Supplement" xr:uid="{152FE5BA-0E3E-4BF7-B8D7-61CC6C36E1F7}"/>
    <hyperlink ref="SOO78:SOQ78" location="Supplement!A1" display="Worksheet: Supplement" xr:uid="{2CEAAF45-6380-4A23-9278-5B497FC47FAC}"/>
    <hyperlink ref="SOW78:SOY78" location="Supplement!A1" display="Worksheet: Supplement" xr:uid="{941D76F6-0E13-450F-B96D-A5C2EC743C07}"/>
    <hyperlink ref="SPE78:SPG78" location="Supplement!A1" display="Worksheet: Supplement" xr:uid="{27577152-45C9-4F23-A8B2-00DEE541F986}"/>
    <hyperlink ref="SPM78:SPO78" location="Supplement!A1" display="Worksheet: Supplement" xr:uid="{A993FF70-9767-445C-87AF-B01FE1E0FC80}"/>
    <hyperlink ref="SPU78:SPW78" location="Supplement!A1" display="Worksheet: Supplement" xr:uid="{AD798B13-0357-49AF-BD6D-95D8F5E76EE2}"/>
    <hyperlink ref="SQC78:SQE78" location="Supplement!A1" display="Worksheet: Supplement" xr:uid="{7325644D-3726-4A29-8688-6FD4B3FD7AAC}"/>
    <hyperlink ref="SQK78:SQM78" location="Supplement!A1" display="Worksheet: Supplement" xr:uid="{FEE45B19-8EB3-4579-AE5D-8CE03761FFF1}"/>
    <hyperlink ref="SQS78:SQU78" location="Supplement!A1" display="Worksheet: Supplement" xr:uid="{8406C8B5-2A19-423D-8332-4FA9B598C1D7}"/>
    <hyperlink ref="SRA78:SRC78" location="Supplement!A1" display="Worksheet: Supplement" xr:uid="{FA8C7270-7674-490B-BFE8-67A84A3A541D}"/>
    <hyperlink ref="SRI78:SRK78" location="Supplement!A1" display="Worksheet: Supplement" xr:uid="{6BDABE6F-34BA-4F50-95FA-43F587ADA968}"/>
    <hyperlink ref="SRQ78:SRS78" location="Supplement!A1" display="Worksheet: Supplement" xr:uid="{10B75498-D1C4-4010-84B8-DC288737CF80}"/>
    <hyperlink ref="SRY78:SSA78" location="Supplement!A1" display="Worksheet: Supplement" xr:uid="{084405A1-33FD-425B-B296-A0A8BEC7B8ED}"/>
    <hyperlink ref="SSG78:SSI78" location="Supplement!A1" display="Worksheet: Supplement" xr:uid="{51D40748-12A5-492C-9C30-FEE76A2A66CC}"/>
    <hyperlink ref="SSO78:SSQ78" location="Supplement!A1" display="Worksheet: Supplement" xr:uid="{8DC1E634-2BBD-45AE-ADD7-3025020678ED}"/>
    <hyperlink ref="SSW78:SSY78" location="Supplement!A1" display="Worksheet: Supplement" xr:uid="{28F82543-0B4B-4030-AA4D-00595A1B7C5C}"/>
    <hyperlink ref="STE78:STG78" location="Supplement!A1" display="Worksheet: Supplement" xr:uid="{D17008B6-E060-4968-AC84-F5CE085C7B7C}"/>
    <hyperlink ref="STM78:STO78" location="Supplement!A1" display="Worksheet: Supplement" xr:uid="{D7EE50CB-5AB6-4670-8C69-34455E9BD2B7}"/>
    <hyperlink ref="STU78:STW78" location="Supplement!A1" display="Worksheet: Supplement" xr:uid="{0A604261-C0DC-4494-B3B3-FD7E61012ECC}"/>
    <hyperlink ref="SUC78:SUE78" location="Supplement!A1" display="Worksheet: Supplement" xr:uid="{36970FEC-B492-41EB-AC0E-5A54722FC783}"/>
    <hyperlink ref="SUK78:SUM78" location="Supplement!A1" display="Worksheet: Supplement" xr:uid="{9DEB3B3E-1446-4125-B8BA-2107DD4A50B6}"/>
    <hyperlink ref="SUS78:SUU78" location="Supplement!A1" display="Worksheet: Supplement" xr:uid="{72BF186A-C495-43A6-B82A-7B359F9E8191}"/>
    <hyperlink ref="SVA78:SVC78" location="Supplement!A1" display="Worksheet: Supplement" xr:uid="{A1220842-3C97-4FB5-A58B-A9DBB19E32C0}"/>
    <hyperlink ref="SVI78:SVK78" location="Supplement!A1" display="Worksheet: Supplement" xr:uid="{35B3672E-1954-4403-BE5D-94AE66F3CB9A}"/>
    <hyperlink ref="SVQ78:SVS78" location="Supplement!A1" display="Worksheet: Supplement" xr:uid="{475B7EC1-284B-4E64-833C-32AD707A584D}"/>
    <hyperlink ref="SVY78:SWA78" location="Supplement!A1" display="Worksheet: Supplement" xr:uid="{4B0F7398-939A-47AB-8536-C3B7D616E2E0}"/>
    <hyperlink ref="SWG78:SWI78" location="Supplement!A1" display="Worksheet: Supplement" xr:uid="{D9A237D1-ABC9-455D-9FC9-AD9F6DB408E2}"/>
    <hyperlink ref="SWO78:SWQ78" location="Supplement!A1" display="Worksheet: Supplement" xr:uid="{648C1F63-E99E-4DDC-8EE6-B62F8FBB2762}"/>
    <hyperlink ref="SWW78:SWY78" location="Supplement!A1" display="Worksheet: Supplement" xr:uid="{1593F90A-A8FC-4AB2-A2FC-8DF4F13F3FEF}"/>
    <hyperlink ref="SXE78:SXG78" location="Supplement!A1" display="Worksheet: Supplement" xr:uid="{6B3825EF-8BB2-4BA4-8547-0DC9D61A03EF}"/>
    <hyperlink ref="SXM78:SXO78" location="Supplement!A1" display="Worksheet: Supplement" xr:uid="{97569369-6F57-4242-9ABE-929234D70485}"/>
    <hyperlink ref="SXU78:SXW78" location="Supplement!A1" display="Worksheet: Supplement" xr:uid="{7BE7A357-D493-45E6-9365-B26FEF484DC5}"/>
    <hyperlink ref="SYC78:SYE78" location="Supplement!A1" display="Worksheet: Supplement" xr:uid="{6628F026-52D5-4406-B393-0BDD9C091D4D}"/>
    <hyperlink ref="SYK78:SYM78" location="Supplement!A1" display="Worksheet: Supplement" xr:uid="{02683F20-2FFA-466F-9F56-58B98AF5B183}"/>
    <hyperlink ref="SYS78:SYU78" location="Supplement!A1" display="Worksheet: Supplement" xr:uid="{4AE19885-1EF0-4326-817B-747DC886D42E}"/>
    <hyperlink ref="SZA78:SZC78" location="Supplement!A1" display="Worksheet: Supplement" xr:uid="{43DFCA78-0D10-4868-9F29-3D7B441D4C8E}"/>
    <hyperlink ref="SZI78:SZK78" location="Supplement!A1" display="Worksheet: Supplement" xr:uid="{83F91874-1884-4729-BB2E-7E8C6D63BA63}"/>
    <hyperlink ref="SZQ78:SZS78" location="Supplement!A1" display="Worksheet: Supplement" xr:uid="{216D616C-4954-4433-86AE-694F3D848B45}"/>
    <hyperlink ref="SZY78:TAA78" location="Supplement!A1" display="Worksheet: Supplement" xr:uid="{F73489E6-E823-4654-84A8-A030F695415D}"/>
    <hyperlink ref="TAG78:TAI78" location="Supplement!A1" display="Worksheet: Supplement" xr:uid="{DE40843C-505E-4DE9-A981-26C5C00F195E}"/>
    <hyperlink ref="TAO78:TAQ78" location="Supplement!A1" display="Worksheet: Supplement" xr:uid="{BCF85EE8-137D-4B16-A849-895176566E34}"/>
    <hyperlink ref="TAW78:TAY78" location="Supplement!A1" display="Worksheet: Supplement" xr:uid="{EF459F17-4F9A-44FE-96B3-1A56F8FAB85A}"/>
    <hyperlink ref="TBE78:TBG78" location="Supplement!A1" display="Worksheet: Supplement" xr:uid="{C9868982-DBC2-462B-B854-A37687D3A636}"/>
    <hyperlink ref="TBM78:TBO78" location="Supplement!A1" display="Worksheet: Supplement" xr:uid="{AD2DC3A3-68D1-49B4-9CBE-1CBA245E5E3F}"/>
    <hyperlink ref="TBU78:TBW78" location="Supplement!A1" display="Worksheet: Supplement" xr:uid="{A648D9A5-3C0B-4E1D-B3B9-E8B59AEBC138}"/>
    <hyperlink ref="TCC78:TCE78" location="Supplement!A1" display="Worksheet: Supplement" xr:uid="{ADD39C9A-B04F-41B7-BAC8-422AC6148C31}"/>
    <hyperlink ref="TCK78:TCM78" location="Supplement!A1" display="Worksheet: Supplement" xr:uid="{E10C1BE7-15A5-4393-BD52-C38F11D9FCA5}"/>
    <hyperlink ref="TCS78:TCU78" location="Supplement!A1" display="Worksheet: Supplement" xr:uid="{328D5122-C5E2-4C81-BAA1-3C17FA9CFFFD}"/>
    <hyperlink ref="TDA78:TDC78" location="Supplement!A1" display="Worksheet: Supplement" xr:uid="{D76ECCD8-7EF9-4473-BA4E-CD330ED661FE}"/>
    <hyperlink ref="TDI78:TDK78" location="Supplement!A1" display="Worksheet: Supplement" xr:uid="{E81E8541-E5A0-4AE9-A9AA-F306177F8465}"/>
    <hyperlink ref="TDQ78:TDS78" location="Supplement!A1" display="Worksheet: Supplement" xr:uid="{3B49C0C8-A660-46D0-806D-3AF92876ADE6}"/>
    <hyperlink ref="TDY78:TEA78" location="Supplement!A1" display="Worksheet: Supplement" xr:uid="{48D339E4-B3D0-4215-9BBF-F622CB0A28DA}"/>
    <hyperlink ref="TEG78:TEI78" location="Supplement!A1" display="Worksheet: Supplement" xr:uid="{89AA9A08-11C1-479A-94A7-B68325EA4CDA}"/>
    <hyperlink ref="TEO78:TEQ78" location="Supplement!A1" display="Worksheet: Supplement" xr:uid="{632F998D-BABA-4065-BF01-AFFA0AB4BF15}"/>
    <hyperlink ref="TEW78:TEY78" location="Supplement!A1" display="Worksheet: Supplement" xr:uid="{FAD88AD3-8143-4C55-B993-6285A9EFEC61}"/>
    <hyperlink ref="TFE78:TFG78" location="Supplement!A1" display="Worksheet: Supplement" xr:uid="{7CD7D56D-4E00-4DC6-8994-F75C56E63D38}"/>
    <hyperlink ref="TFM78:TFO78" location="Supplement!A1" display="Worksheet: Supplement" xr:uid="{A09D38BB-FBB8-4AC5-8186-58EF78074B29}"/>
    <hyperlink ref="TFU78:TFW78" location="Supplement!A1" display="Worksheet: Supplement" xr:uid="{78FE84BE-4DB1-44B1-98D2-F246ED5EC9B3}"/>
    <hyperlink ref="TGC78:TGE78" location="Supplement!A1" display="Worksheet: Supplement" xr:uid="{58CA491F-FC06-43EC-B722-583F0978A457}"/>
    <hyperlink ref="TGK78:TGM78" location="Supplement!A1" display="Worksheet: Supplement" xr:uid="{6E50E2FB-2E6F-4C83-BFBB-07E75EB89F32}"/>
    <hyperlink ref="TGS78:TGU78" location="Supplement!A1" display="Worksheet: Supplement" xr:uid="{82624200-ADF6-4F63-89F6-BFAA176E8B12}"/>
    <hyperlink ref="THA78:THC78" location="Supplement!A1" display="Worksheet: Supplement" xr:uid="{3E8840ED-C957-4220-8AF8-C95E8C8B9C78}"/>
    <hyperlink ref="THI78:THK78" location="Supplement!A1" display="Worksheet: Supplement" xr:uid="{FFE53AE9-5782-4D5F-93BB-3338C23B3CAD}"/>
    <hyperlink ref="THQ78:THS78" location="Supplement!A1" display="Worksheet: Supplement" xr:uid="{6F5E27F0-0FB3-4257-B135-7D212DBF4B80}"/>
    <hyperlink ref="THY78:TIA78" location="Supplement!A1" display="Worksheet: Supplement" xr:uid="{3089B226-412D-4BA7-A82B-ACF3F32A7DB3}"/>
    <hyperlink ref="TIG78:TII78" location="Supplement!A1" display="Worksheet: Supplement" xr:uid="{6E209216-12E6-4071-BE74-F0540F77480F}"/>
    <hyperlink ref="TIO78:TIQ78" location="Supplement!A1" display="Worksheet: Supplement" xr:uid="{352159F6-1DD3-4412-A05B-337E4326716C}"/>
    <hyperlink ref="TIW78:TIY78" location="Supplement!A1" display="Worksheet: Supplement" xr:uid="{6573BF81-BF70-4A22-8BA7-0069324EC33D}"/>
    <hyperlink ref="TJE78:TJG78" location="Supplement!A1" display="Worksheet: Supplement" xr:uid="{207DA62A-9C82-4149-9606-B56E7A543884}"/>
    <hyperlink ref="TJM78:TJO78" location="Supplement!A1" display="Worksheet: Supplement" xr:uid="{84B040B7-2671-4751-816C-68DEB761D90B}"/>
    <hyperlink ref="TJU78:TJW78" location="Supplement!A1" display="Worksheet: Supplement" xr:uid="{4580EBDE-8E2D-47F7-A342-3AF8F5848B5D}"/>
    <hyperlink ref="TKC78:TKE78" location="Supplement!A1" display="Worksheet: Supplement" xr:uid="{28FC21C2-2189-46B4-B01C-2F5308B4A0FD}"/>
    <hyperlink ref="TKK78:TKM78" location="Supplement!A1" display="Worksheet: Supplement" xr:uid="{068B5BE1-B3DE-406D-8320-FBC7A9B433BD}"/>
    <hyperlink ref="TKS78:TKU78" location="Supplement!A1" display="Worksheet: Supplement" xr:uid="{7466F19A-6D61-4997-937D-81EB2DE09329}"/>
    <hyperlink ref="TLA78:TLC78" location="Supplement!A1" display="Worksheet: Supplement" xr:uid="{FE021551-48AC-4732-97FA-93B208661631}"/>
    <hyperlink ref="TLI78:TLK78" location="Supplement!A1" display="Worksheet: Supplement" xr:uid="{EEF04025-83DA-4730-A941-5D4AF9358D80}"/>
    <hyperlink ref="TLQ78:TLS78" location="Supplement!A1" display="Worksheet: Supplement" xr:uid="{05BB0DD0-62F4-4343-8EA4-0666CF627DB7}"/>
    <hyperlink ref="TLY78:TMA78" location="Supplement!A1" display="Worksheet: Supplement" xr:uid="{C2531DD2-B13E-4E8B-8BDE-D2F541378291}"/>
    <hyperlink ref="TMG78:TMI78" location="Supplement!A1" display="Worksheet: Supplement" xr:uid="{55B5956A-6B84-4AEC-B515-B0C291D3C98C}"/>
    <hyperlink ref="TMO78:TMQ78" location="Supplement!A1" display="Worksheet: Supplement" xr:uid="{2BF45194-D504-4207-BD05-8200A975C326}"/>
    <hyperlink ref="TMW78:TMY78" location="Supplement!A1" display="Worksheet: Supplement" xr:uid="{655AC13B-2E69-4FAC-AD37-88D8F128E896}"/>
    <hyperlink ref="TNE78:TNG78" location="Supplement!A1" display="Worksheet: Supplement" xr:uid="{5AB264B3-F156-41B7-A659-44B604D5D7DF}"/>
    <hyperlink ref="TNM78:TNO78" location="Supplement!A1" display="Worksheet: Supplement" xr:uid="{A65B58EB-5862-4FD6-AE9D-14518D9972A9}"/>
    <hyperlink ref="TNU78:TNW78" location="Supplement!A1" display="Worksheet: Supplement" xr:uid="{6AF9358E-69CC-4039-A249-F935BD72687E}"/>
    <hyperlink ref="TOC78:TOE78" location="Supplement!A1" display="Worksheet: Supplement" xr:uid="{9F30856F-7203-4394-AAAE-598F549FF987}"/>
    <hyperlink ref="TOK78:TOM78" location="Supplement!A1" display="Worksheet: Supplement" xr:uid="{44DDC602-F4FF-42DA-AEAB-E958D2C04A7E}"/>
    <hyperlink ref="TOS78:TOU78" location="Supplement!A1" display="Worksheet: Supplement" xr:uid="{1B88B8CD-B299-4ADD-A0C0-4F21EE8ADF02}"/>
    <hyperlink ref="TPA78:TPC78" location="Supplement!A1" display="Worksheet: Supplement" xr:uid="{35309F47-D627-4D19-9469-7F2F4D8C5225}"/>
    <hyperlink ref="TPI78:TPK78" location="Supplement!A1" display="Worksheet: Supplement" xr:uid="{199A0B7E-77B2-4261-B448-F8603D232B04}"/>
    <hyperlink ref="TPQ78:TPS78" location="Supplement!A1" display="Worksheet: Supplement" xr:uid="{F6EB5AC4-C9DB-45AE-883C-FA6ECC3A964D}"/>
    <hyperlink ref="TPY78:TQA78" location="Supplement!A1" display="Worksheet: Supplement" xr:uid="{4E2C8832-F9A5-4C43-91C2-A282007B880D}"/>
    <hyperlink ref="TQG78:TQI78" location="Supplement!A1" display="Worksheet: Supplement" xr:uid="{D6CF5444-7D16-4289-A383-93AFA12F1147}"/>
    <hyperlink ref="TQO78:TQQ78" location="Supplement!A1" display="Worksheet: Supplement" xr:uid="{B54F3094-DADC-44E8-843B-DBE98EA8CD10}"/>
    <hyperlink ref="TQW78:TQY78" location="Supplement!A1" display="Worksheet: Supplement" xr:uid="{82FE9110-B32F-4F45-B890-DE0F03BD9B52}"/>
    <hyperlink ref="TRE78:TRG78" location="Supplement!A1" display="Worksheet: Supplement" xr:uid="{325FF980-C6B4-47D8-970A-0FED4DD2094F}"/>
    <hyperlink ref="TRM78:TRO78" location="Supplement!A1" display="Worksheet: Supplement" xr:uid="{76FCAEA1-6098-4068-96BA-BC9DD044CC43}"/>
    <hyperlink ref="TRU78:TRW78" location="Supplement!A1" display="Worksheet: Supplement" xr:uid="{3ADFF598-D150-4874-8EF4-903C36EBE3A9}"/>
    <hyperlink ref="TSC78:TSE78" location="Supplement!A1" display="Worksheet: Supplement" xr:uid="{9BF85ED1-E2B6-4FB2-9F76-EE9B640BFDE8}"/>
    <hyperlink ref="TSK78:TSM78" location="Supplement!A1" display="Worksheet: Supplement" xr:uid="{59B06DBE-2E26-42B3-8783-B345CB9F206D}"/>
    <hyperlink ref="TSS78:TSU78" location="Supplement!A1" display="Worksheet: Supplement" xr:uid="{33172B9D-9C8D-46EE-8324-EF8A26B899C8}"/>
    <hyperlink ref="TTA78:TTC78" location="Supplement!A1" display="Worksheet: Supplement" xr:uid="{B6B4D245-7333-4AF3-A36C-ADCD4DB6A31A}"/>
    <hyperlink ref="TTI78:TTK78" location="Supplement!A1" display="Worksheet: Supplement" xr:uid="{9DC5EBCA-D394-4FA2-A091-ACCB89728509}"/>
    <hyperlink ref="TTQ78:TTS78" location="Supplement!A1" display="Worksheet: Supplement" xr:uid="{724E3457-CA0D-49BF-9948-C3FD1407FAF5}"/>
    <hyperlink ref="TTY78:TUA78" location="Supplement!A1" display="Worksheet: Supplement" xr:uid="{5672D654-464E-45EC-8C03-CB6E84A6579E}"/>
    <hyperlink ref="TUG78:TUI78" location="Supplement!A1" display="Worksheet: Supplement" xr:uid="{C2B37C19-29F1-4361-BB44-909C870A6CD1}"/>
    <hyperlink ref="TUO78:TUQ78" location="Supplement!A1" display="Worksheet: Supplement" xr:uid="{8842D414-A0E1-48B4-92F0-CB8CD5C15137}"/>
    <hyperlink ref="TUW78:TUY78" location="Supplement!A1" display="Worksheet: Supplement" xr:uid="{3118F556-75A8-45D0-A247-F8FE3679312C}"/>
    <hyperlink ref="TVE78:TVG78" location="Supplement!A1" display="Worksheet: Supplement" xr:uid="{89359A28-F602-467D-BE80-D61C5A968120}"/>
    <hyperlink ref="TVM78:TVO78" location="Supplement!A1" display="Worksheet: Supplement" xr:uid="{DDA5D060-6CE0-4E07-8F05-018DF0C091F7}"/>
    <hyperlink ref="TVU78:TVW78" location="Supplement!A1" display="Worksheet: Supplement" xr:uid="{2BFDA532-A346-4C1A-B647-ED8DDBFFE252}"/>
    <hyperlink ref="TWC78:TWE78" location="Supplement!A1" display="Worksheet: Supplement" xr:uid="{5E7064AB-FFD6-447E-ADA1-71BE5CC7870F}"/>
    <hyperlink ref="TWK78:TWM78" location="Supplement!A1" display="Worksheet: Supplement" xr:uid="{5809C2C7-458F-4FBD-8A20-AB3B5A0E8539}"/>
    <hyperlink ref="TWS78:TWU78" location="Supplement!A1" display="Worksheet: Supplement" xr:uid="{798F9966-584A-45DF-8F75-989BBD08A659}"/>
    <hyperlink ref="TXA78:TXC78" location="Supplement!A1" display="Worksheet: Supplement" xr:uid="{BA388CEB-9BFA-45CE-813A-151584E9C815}"/>
    <hyperlink ref="TXI78:TXK78" location="Supplement!A1" display="Worksheet: Supplement" xr:uid="{23116085-6FE9-409F-A944-7E40AC99EBD9}"/>
    <hyperlink ref="TXQ78:TXS78" location="Supplement!A1" display="Worksheet: Supplement" xr:uid="{041A24B3-B079-4467-BFB0-9239EEE21CA0}"/>
    <hyperlink ref="TXY78:TYA78" location="Supplement!A1" display="Worksheet: Supplement" xr:uid="{FB9C8B3A-46A1-4BA1-9ABE-8FFEEC7EB308}"/>
    <hyperlink ref="TYG78:TYI78" location="Supplement!A1" display="Worksheet: Supplement" xr:uid="{5E594580-9B7D-4915-BE5B-A10948419E02}"/>
    <hyperlink ref="TYO78:TYQ78" location="Supplement!A1" display="Worksheet: Supplement" xr:uid="{AF9FF62F-3A92-4E2D-A2CD-94513FDD87D9}"/>
    <hyperlink ref="TYW78:TYY78" location="Supplement!A1" display="Worksheet: Supplement" xr:uid="{F9C88CE7-4047-4A16-9D20-AD734F765D9A}"/>
    <hyperlink ref="TZE78:TZG78" location="Supplement!A1" display="Worksheet: Supplement" xr:uid="{F1E2AF26-64D2-483B-B3F2-67D368E1FAB8}"/>
    <hyperlink ref="TZM78:TZO78" location="Supplement!A1" display="Worksheet: Supplement" xr:uid="{9BFA5CAA-F9D5-4EE0-91A4-20E4E575E1A7}"/>
    <hyperlink ref="TZU78:TZW78" location="Supplement!A1" display="Worksheet: Supplement" xr:uid="{C8B0ACF1-0BFC-45A9-A622-BEA3AD723D0C}"/>
    <hyperlink ref="UAC78:UAE78" location="Supplement!A1" display="Worksheet: Supplement" xr:uid="{9534E28E-F282-42CB-A98C-64210B81E4CD}"/>
    <hyperlink ref="UAK78:UAM78" location="Supplement!A1" display="Worksheet: Supplement" xr:uid="{8D314574-548B-4934-8E5E-1A8D6C587E63}"/>
    <hyperlink ref="UAS78:UAU78" location="Supplement!A1" display="Worksheet: Supplement" xr:uid="{969508E7-DBA2-417F-8630-E0587677A524}"/>
    <hyperlink ref="UBA78:UBC78" location="Supplement!A1" display="Worksheet: Supplement" xr:uid="{29DC77EF-EDE8-4771-AAA7-41461403280C}"/>
    <hyperlink ref="UBI78:UBK78" location="Supplement!A1" display="Worksheet: Supplement" xr:uid="{B6EBF529-1737-4FEC-B329-84B797DAEBF8}"/>
    <hyperlink ref="UBQ78:UBS78" location="Supplement!A1" display="Worksheet: Supplement" xr:uid="{E1D09B70-C599-437B-B7C2-C4A08E65EB18}"/>
    <hyperlink ref="UBY78:UCA78" location="Supplement!A1" display="Worksheet: Supplement" xr:uid="{D6F6948D-3789-4276-A5A4-9B8177F416E8}"/>
    <hyperlink ref="UCG78:UCI78" location="Supplement!A1" display="Worksheet: Supplement" xr:uid="{833DB60C-F40A-43D7-B53E-5554DEE404DD}"/>
    <hyperlink ref="UCO78:UCQ78" location="Supplement!A1" display="Worksheet: Supplement" xr:uid="{56227669-ED14-453F-AD6C-E0BF4E778497}"/>
    <hyperlink ref="UCW78:UCY78" location="Supplement!A1" display="Worksheet: Supplement" xr:uid="{8A849325-8F38-4A2E-8119-CDC4E67D3289}"/>
    <hyperlink ref="UDE78:UDG78" location="Supplement!A1" display="Worksheet: Supplement" xr:uid="{8EEF77F8-FBB2-4A57-AEE1-61F0CB24F2BA}"/>
    <hyperlink ref="UDM78:UDO78" location="Supplement!A1" display="Worksheet: Supplement" xr:uid="{B67EF802-EC43-45C9-AFF8-B4372652D632}"/>
    <hyperlink ref="UDU78:UDW78" location="Supplement!A1" display="Worksheet: Supplement" xr:uid="{C841660A-D613-4269-928C-C47A75483AF8}"/>
    <hyperlink ref="UEC78:UEE78" location="Supplement!A1" display="Worksheet: Supplement" xr:uid="{6F1E20C6-0B90-484D-A7B5-994695BDBAD1}"/>
    <hyperlink ref="UEK78:UEM78" location="Supplement!A1" display="Worksheet: Supplement" xr:uid="{CFCC5966-5901-4DE9-B68E-EE89C7B72D9D}"/>
    <hyperlink ref="UES78:UEU78" location="Supplement!A1" display="Worksheet: Supplement" xr:uid="{BDD3BFA3-274B-4D96-8709-B892A3B1D5AE}"/>
    <hyperlink ref="UFA78:UFC78" location="Supplement!A1" display="Worksheet: Supplement" xr:uid="{138D88BE-22B1-403F-86E2-BD82FC24726E}"/>
    <hyperlink ref="UFI78:UFK78" location="Supplement!A1" display="Worksheet: Supplement" xr:uid="{303DD874-AB73-4858-A716-037C757894C1}"/>
    <hyperlink ref="UFQ78:UFS78" location="Supplement!A1" display="Worksheet: Supplement" xr:uid="{6449C51B-1375-4D54-8076-CD8BA7B0F8C9}"/>
    <hyperlink ref="UFY78:UGA78" location="Supplement!A1" display="Worksheet: Supplement" xr:uid="{52B511A9-CAFE-4525-ADAD-59C2C18E3541}"/>
    <hyperlink ref="UGG78:UGI78" location="Supplement!A1" display="Worksheet: Supplement" xr:uid="{CB0C2C2E-C0B4-4DA7-A710-1C34B5E068ED}"/>
    <hyperlink ref="UGO78:UGQ78" location="Supplement!A1" display="Worksheet: Supplement" xr:uid="{5191B73A-CF9D-475A-A9C7-CF145F484F34}"/>
    <hyperlink ref="UGW78:UGY78" location="Supplement!A1" display="Worksheet: Supplement" xr:uid="{9160ED31-B7EA-446C-91E3-6E84A5AC45ED}"/>
    <hyperlink ref="UHE78:UHG78" location="Supplement!A1" display="Worksheet: Supplement" xr:uid="{2CE7CA9F-56FB-4D5C-952F-9A1FB02F1FAB}"/>
    <hyperlink ref="UHM78:UHO78" location="Supplement!A1" display="Worksheet: Supplement" xr:uid="{D0790598-8205-4E2A-8049-E6328A281170}"/>
    <hyperlink ref="UHU78:UHW78" location="Supplement!A1" display="Worksheet: Supplement" xr:uid="{FBC5460B-4486-41F2-BE33-A6C27A136D56}"/>
    <hyperlink ref="UIC78:UIE78" location="Supplement!A1" display="Worksheet: Supplement" xr:uid="{E9A62CB6-48AF-4633-9C01-A6816C7170D1}"/>
    <hyperlink ref="UIK78:UIM78" location="Supplement!A1" display="Worksheet: Supplement" xr:uid="{7900C74B-B7B1-40A7-8F25-86805751A49C}"/>
    <hyperlink ref="UIS78:UIU78" location="Supplement!A1" display="Worksheet: Supplement" xr:uid="{9691EAB5-0E59-4E83-89CB-074EA41AFE85}"/>
    <hyperlink ref="UJA78:UJC78" location="Supplement!A1" display="Worksheet: Supplement" xr:uid="{6D521B99-86BA-434D-8B86-37A767BABEFF}"/>
    <hyperlink ref="UJI78:UJK78" location="Supplement!A1" display="Worksheet: Supplement" xr:uid="{A5AF114A-10B2-4460-AF96-84690169D839}"/>
    <hyperlink ref="UJQ78:UJS78" location="Supplement!A1" display="Worksheet: Supplement" xr:uid="{1C53E91B-49C6-43DA-8576-2C566D14453D}"/>
    <hyperlink ref="UJY78:UKA78" location="Supplement!A1" display="Worksheet: Supplement" xr:uid="{B9408875-47C0-4455-8C79-417AED2B4735}"/>
    <hyperlink ref="UKG78:UKI78" location="Supplement!A1" display="Worksheet: Supplement" xr:uid="{CD227437-7D65-44FF-AE32-D607773C0059}"/>
    <hyperlink ref="UKO78:UKQ78" location="Supplement!A1" display="Worksheet: Supplement" xr:uid="{421DCA72-9541-4121-963C-9F278B6493DA}"/>
    <hyperlink ref="UKW78:UKY78" location="Supplement!A1" display="Worksheet: Supplement" xr:uid="{F69BB7DC-4AB9-42A9-B410-5AAEF86F61F6}"/>
    <hyperlink ref="ULE78:ULG78" location="Supplement!A1" display="Worksheet: Supplement" xr:uid="{901A204A-7330-4017-A16F-E7A54A584B21}"/>
    <hyperlink ref="ULM78:ULO78" location="Supplement!A1" display="Worksheet: Supplement" xr:uid="{5DE831D6-D8F5-444B-B43B-EBA6E792D45D}"/>
    <hyperlink ref="ULU78:ULW78" location="Supplement!A1" display="Worksheet: Supplement" xr:uid="{7C9CC8C7-2D93-4B94-B3CD-680F27DCD18B}"/>
    <hyperlink ref="UMC78:UME78" location="Supplement!A1" display="Worksheet: Supplement" xr:uid="{1C6E0612-32CB-4CEA-96E0-1002A04847F2}"/>
    <hyperlink ref="UMK78:UMM78" location="Supplement!A1" display="Worksheet: Supplement" xr:uid="{2AA019E7-6526-4637-BDAA-A17FD4080544}"/>
    <hyperlink ref="UMS78:UMU78" location="Supplement!A1" display="Worksheet: Supplement" xr:uid="{30B7E70B-A1D2-498F-9B4B-926957A5EAC1}"/>
    <hyperlink ref="UNA78:UNC78" location="Supplement!A1" display="Worksheet: Supplement" xr:uid="{6946FCEA-FB4D-4D5F-85E3-6FBCF5E5545F}"/>
    <hyperlink ref="UNI78:UNK78" location="Supplement!A1" display="Worksheet: Supplement" xr:uid="{399756B9-B1DD-401A-8C8A-27BD40894174}"/>
    <hyperlink ref="UNQ78:UNS78" location="Supplement!A1" display="Worksheet: Supplement" xr:uid="{1F64E7FC-8AB5-432A-ADE7-349AF9F58341}"/>
    <hyperlink ref="UNY78:UOA78" location="Supplement!A1" display="Worksheet: Supplement" xr:uid="{2F40959D-8A84-451F-9967-1985D5B03B4A}"/>
    <hyperlink ref="UOG78:UOI78" location="Supplement!A1" display="Worksheet: Supplement" xr:uid="{6EB13D93-3D9D-4632-BAB6-209093B342AE}"/>
    <hyperlink ref="UOO78:UOQ78" location="Supplement!A1" display="Worksheet: Supplement" xr:uid="{C05BC698-A9D0-4E87-83BB-9E432203BE58}"/>
    <hyperlink ref="UOW78:UOY78" location="Supplement!A1" display="Worksheet: Supplement" xr:uid="{63B36F22-9D40-4D93-8328-70B6AABBE03C}"/>
    <hyperlink ref="UPE78:UPG78" location="Supplement!A1" display="Worksheet: Supplement" xr:uid="{BD10AB8B-CFF4-42E0-A145-196307607986}"/>
    <hyperlink ref="UPM78:UPO78" location="Supplement!A1" display="Worksheet: Supplement" xr:uid="{851460A1-0774-49EF-AEFB-BC07C0024D07}"/>
    <hyperlink ref="UPU78:UPW78" location="Supplement!A1" display="Worksheet: Supplement" xr:uid="{D81ACC17-A4F5-4C66-9641-D71B02DA148E}"/>
    <hyperlink ref="UQC78:UQE78" location="Supplement!A1" display="Worksheet: Supplement" xr:uid="{47C1C07F-D91F-4C9E-B113-9E25B66A9465}"/>
    <hyperlink ref="UQK78:UQM78" location="Supplement!A1" display="Worksheet: Supplement" xr:uid="{8C54C2A4-7F04-4016-B9F4-B32ADE22F08D}"/>
    <hyperlink ref="UQS78:UQU78" location="Supplement!A1" display="Worksheet: Supplement" xr:uid="{2BF26AF8-03F4-4BBF-96A7-E93BDE5AC857}"/>
    <hyperlink ref="URA78:URC78" location="Supplement!A1" display="Worksheet: Supplement" xr:uid="{35897223-5BFB-401C-A090-4D36709ABB48}"/>
    <hyperlink ref="URI78:URK78" location="Supplement!A1" display="Worksheet: Supplement" xr:uid="{93A6D640-4147-43B6-8CA2-DD2B0C7801F1}"/>
    <hyperlink ref="URQ78:URS78" location="Supplement!A1" display="Worksheet: Supplement" xr:uid="{E503D4F8-0483-4205-8713-2F1C17836630}"/>
    <hyperlink ref="URY78:USA78" location="Supplement!A1" display="Worksheet: Supplement" xr:uid="{B6FFBEB4-8BB0-47BE-A007-2D1733161FDC}"/>
    <hyperlink ref="USG78:USI78" location="Supplement!A1" display="Worksheet: Supplement" xr:uid="{462BB963-8E4F-458F-B5CA-F0A5E2A44E85}"/>
    <hyperlink ref="USO78:USQ78" location="Supplement!A1" display="Worksheet: Supplement" xr:uid="{04042ED9-B82A-4337-A1A7-455CC09EF6DD}"/>
    <hyperlink ref="USW78:USY78" location="Supplement!A1" display="Worksheet: Supplement" xr:uid="{D61B1CEF-C184-4742-9569-575E3FDC0E02}"/>
    <hyperlink ref="UTE78:UTG78" location="Supplement!A1" display="Worksheet: Supplement" xr:uid="{C5E81077-A0BF-4D26-B03D-DF5C1B824047}"/>
    <hyperlink ref="UTM78:UTO78" location="Supplement!A1" display="Worksheet: Supplement" xr:uid="{D1F5D0EF-92E5-420E-84EC-0DE39DA59178}"/>
    <hyperlink ref="UTU78:UTW78" location="Supplement!A1" display="Worksheet: Supplement" xr:uid="{03CDD8AD-1AB5-4325-BFEA-47DEEFD7777D}"/>
    <hyperlink ref="UUC78:UUE78" location="Supplement!A1" display="Worksheet: Supplement" xr:uid="{A834BA23-FA91-4E43-9315-60CF0876EA49}"/>
    <hyperlink ref="UUK78:UUM78" location="Supplement!A1" display="Worksheet: Supplement" xr:uid="{1DC58009-E31D-4218-85A1-F6CF678410ED}"/>
    <hyperlink ref="UUS78:UUU78" location="Supplement!A1" display="Worksheet: Supplement" xr:uid="{2C77E034-0771-411F-838A-57774AE47082}"/>
    <hyperlink ref="UVA78:UVC78" location="Supplement!A1" display="Worksheet: Supplement" xr:uid="{DBD91A55-08E9-44A5-8DC5-6EC0DC3CC2A3}"/>
    <hyperlink ref="UVI78:UVK78" location="Supplement!A1" display="Worksheet: Supplement" xr:uid="{9A41BFDB-8A76-48FC-AC1E-8FD27178E5BE}"/>
    <hyperlink ref="UVQ78:UVS78" location="Supplement!A1" display="Worksheet: Supplement" xr:uid="{F63B4B7A-7DA3-4CAC-842D-22EDA473F0A2}"/>
    <hyperlink ref="UVY78:UWA78" location="Supplement!A1" display="Worksheet: Supplement" xr:uid="{43F69CB4-1D5D-4AA5-9A69-634A6B80E3A5}"/>
    <hyperlink ref="UWG78:UWI78" location="Supplement!A1" display="Worksheet: Supplement" xr:uid="{FDC2CE2D-BF3C-4314-9B62-B6BE0093F0C5}"/>
    <hyperlink ref="UWO78:UWQ78" location="Supplement!A1" display="Worksheet: Supplement" xr:uid="{3331ADA9-C159-4E1C-BAA3-E441431BF839}"/>
    <hyperlink ref="UWW78:UWY78" location="Supplement!A1" display="Worksheet: Supplement" xr:uid="{C3E16AF7-05F4-4367-B606-8C95BC687CF2}"/>
    <hyperlink ref="UXE78:UXG78" location="Supplement!A1" display="Worksheet: Supplement" xr:uid="{0CF59C69-C53B-4C8F-BE69-D4E5DFFF692B}"/>
    <hyperlink ref="UXM78:UXO78" location="Supplement!A1" display="Worksheet: Supplement" xr:uid="{698FBD04-5639-4AD8-B626-F7E356713C0E}"/>
    <hyperlink ref="UXU78:UXW78" location="Supplement!A1" display="Worksheet: Supplement" xr:uid="{00475E39-3E8E-451F-B8A0-777C98E0507A}"/>
    <hyperlink ref="UYC78:UYE78" location="Supplement!A1" display="Worksheet: Supplement" xr:uid="{198C65E7-A743-481A-B535-DE07A76D40A1}"/>
    <hyperlink ref="UYK78:UYM78" location="Supplement!A1" display="Worksheet: Supplement" xr:uid="{B83493E0-CA06-404F-A021-112D1E209486}"/>
    <hyperlink ref="UYS78:UYU78" location="Supplement!A1" display="Worksheet: Supplement" xr:uid="{0ADB6851-3AF0-4B56-B42C-BD67F83D0DF2}"/>
    <hyperlink ref="UZA78:UZC78" location="Supplement!A1" display="Worksheet: Supplement" xr:uid="{B4B8C177-5F43-4814-9BB9-3806BF91FC6B}"/>
    <hyperlink ref="UZI78:UZK78" location="Supplement!A1" display="Worksheet: Supplement" xr:uid="{7142CD5D-0433-43DB-8A04-4A3315D9B87B}"/>
    <hyperlink ref="UZQ78:UZS78" location="Supplement!A1" display="Worksheet: Supplement" xr:uid="{A7ED2997-6E0B-4C92-A6B3-E2C7CB01F1EA}"/>
    <hyperlink ref="UZY78:VAA78" location="Supplement!A1" display="Worksheet: Supplement" xr:uid="{49A1FF71-4B0A-4BBC-88E5-2D07065F550C}"/>
    <hyperlink ref="VAG78:VAI78" location="Supplement!A1" display="Worksheet: Supplement" xr:uid="{1E5FB859-3389-43AB-90DA-D903F9F6F140}"/>
    <hyperlink ref="VAO78:VAQ78" location="Supplement!A1" display="Worksheet: Supplement" xr:uid="{47FA5CDA-2296-498F-B9B8-DB0150598066}"/>
    <hyperlink ref="VAW78:VAY78" location="Supplement!A1" display="Worksheet: Supplement" xr:uid="{E900BFDD-7B34-41AD-BE79-8DF8B1975D30}"/>
    <hyperlink ref="VBE78:VBG78" location="Supplement!A1" display="Worksheet: Supplement" xr:uid="{7023B467-B92C-4067-A101-5C30ACE68BE8}"/>
    <hyperlink ref="VBM78:VBO78" location="Supplement!A1" display="Worksheet: Supplement" xr:uid="{3EC3C365-F164-47F6-A6D9-A7BF72B60290}"/>
    <hyperlink ref="VBU78:VBW78" location="Supplement!A1" display="Worksheet: Supplement" xr:uid="{9DFEBD0E-1805-4F1F-A98C-787F1ED34D1F}"/>
    <hyperlink ref="VCC78:VCE78" location="Supplement!A1" display="Worksheet: Supplement" xr:uid="{0BF66ECA-58D4-48B2-8A7A-8A5E8A25B279}"/>
    <hyperlink ref="VCK78:VCM78" location="Supplement!A1" display="Worksheet: Supplement" xr:uid="{A7BF1E2D-C0AA-4155-8DE1-25D9B7435F5C}"/>
    <hyperlink ref="VCS78:VCU78" location="Supplement!A1" display="Worksheet: Supplement" xr:uid="{F2F134B8-FA52-4912-A73B-DD88ECC7F34C}"/>
    <hyperlink ref="VDA78:VDC78" location="Supplement!A1" display="Worksheet: Supplement" xr:uid="{6A380A12-BBD4-48B3-8069-CBD62A293C08}"/>
    <hyperlink ref="VDI78:VDK78" location="Supplement!A1" display="Worksheet: Supplement" xr:uid="{C4E07341-1333-4FA4-BB4A-037BDD84EC79}"/>
    <hyperlink ref="VDQ78:VDS78" location="Supplement!A1" display="Worksheet: Supplement" xr:uid="{13AD4890-E0DD-4229-84CF-0FA06B776A5C}"/>
    <hyperlink ref="VDY78:VEA78" location="Supplement!A1" display="Worksheet: Supplement" xr:uid="{75B5AD47-229A-49E3-937F-2A88FF930120}"/>
    <hyperlink ref="VEG78:VEI78" location="Supplement!A1" display="Worksheet: Supplement" xr:uid="{AF1E6A5B-3F9B-4914-B18D-DA086557996A}"/>
    <hyperlink ref="VEO78:VEQ78" location="Supplement!A1" display="Worksheet: Supplement" xr:uid="{234145CC-EEC4-46B6-A886-18E293AFE2FA}"/>
    <hyperlink ref="VEW78:VEY78" location="Supplement!A1" display="Worksheet: Supplement" xr:uid="{1032AF0A-F647-4009-B16E-805698934C02}"/>
    <hyperlink ref="VFE78:VFG78" location="Supplement!A1" display="Worksheet: Supplement" xr:uid="{A94CD33C-372C-4E92-AC2F-1117BA1F9DCA}"/>
    <hyperlink ref="VFM78:VFO78" location="Supplement!A1" display="Worksheet: Supplement" xr:uid="{CD4F0B05-6DDB-4A51-AEAD-7EAB7EDEE6A2}"/>
    <hyperlink ref="VFU78:VFW78" location="Supplement!A1" display="Worksheet: Supplement" xr:uid="{F0BF5CC4-7D4E-43C3-8854-C759FF1B8A4D}"/>
    <hyperlink ref="VGC78:VGE78" location="Supplement!A1" display="Worksheet: Supplement" xr:uid="{378B4976-A94B-4B2D-AE8B-0A7014589541}"/>
    <hyperlink ref="VGK78:VGM78" location="Supplement!A1" display="Worksheet: Supplement" xr:uid="{6E29CB6B-062C-4F16-99D7-5F702F590232}"/>
    <hyperlink ref="VGS78:VGU78" location="Supplement!A1" display="Worksheet: Supplement" xr:uid="{89CD1304-8DA3-4148-B901-4935EC056162}"/>
    <hyperlink ref="VHA78:VHC78" location="Supplement!A1" display="Worksheet: Supplement" xr:uid="{A3057DD0-6348-4E88-91F1-23C79FDEC113}"/>
    <hyperlink ref="VHI78:VHK78" location="Supplement!A1" display="Worksheet: Supplement" xr:uid="{03B27F55-4182-4198-BE5A-8E8643067AEE}"/>
    <hyperlink ref="VHQ78:VHS78" location="Supplement!A1" display="Worksheet: Supplement" xr:uid="{62893075-0FB8-45FF-817F-C65266AC7EC2}"/>
    <hyperlink ref="VHY78:VIA78" location="Supplement!A1" display="Worksheet: Supplement" xr:uid="{FF5C4365-DF92-4033-807E-762AB4EB1E87}"/>
    <hyperlink ref="VIG78:VII78" location="Supplement!A1" display="Worksheet: Supplement" xr:uid="{EFC67567-D6ED-4D49-84FF-2827F92E2CD8}"/>
    <hyperlink ref="VIO78:VIQ78" location="Supplement!A1" display="Worksheet: Supplement" xr:uid="{AEB2FD35-C05D-4751-A4D2-AC5AC42CBDCB}"/>
    <hyperlink ref="VIW78:VIY78" location="Supplement!A1" display="Worksheet: Supplement" xr:uid="{CDE4BE2D-5FFE-4C72-B93C-FEDFA9DA0BDD}"/>
    <hyperlink ref="VJE78:VJG78" location="Supplement!A1" display="Worksheet: Supplement" xr:uid="{D208B04F-4FEB-4149-9D48-43AF10048F4E}"/>
    <hyperlink ref="VJM78:VJO78" location="Supplement!A1" display="Worksheet: Supplement" xr:uid="{B08EDD66-732D-4981-8F11-DAC9AC9B8B65}"/>
    <hyperlink ref="VJU78:VJW78" location="Supplement!A1" display="Worksheet: Supplement" xr:uid="{5046FBAA-CAAF-4386-9B0B-F7DCA1F029AC}"/>
    <hyperlink ref="VKC78:VKE78" location="Supplement!A1" display="Worksheet: Supplement" xr:uid="{E79E7751-54F7-4DF7-BE1C-F49273F6DABF}"/>
    <hyperlink ref="VKK78:VKM78" location="Supplement!A1" display="Worksheet: Supplement" xr:uid="{E35573EE-D579-461F-9556-BCD918A0E00D}"/>
    <hyperlink ref="VKS78:VKU78" location="Supplement!A1" display="Worksheet: Supplement" xr:uid="{4D9CDCF6-58F4-4C10-A391-CC62B625525D}"/>
    <hyperlink ref="VLA78:VLC78" location="Supplement!A1" display="Worksheet: Supplement" xr:uid="{261EC531-A139-475A-B2B1-13DED339EBB9}"/>
    <hyperlink ref="VLI78:VLK78" location="Supplement!A1" display="Worksheet: Supplement" xr:uid="{BC82702B-5AE5-423A-853F-A9D93480FD21}"/>
    <hyperlink ref="VLQ78:VLS78" location="Supplement!A1" display="Worksheet: Supplement" xr:uid="{FA9E330C-8352-4EEF-99AD-3674C4125DC9}"/>
    <hyperlink ref="VLY78:VMA78" location="Supplement!A1" display="Worksheet: Supplement" xr:uid="{911594AC-466D-4C87-8D0A-B0BD93EFC505}"/>
    <hyperlink ref="VMG78:VMI78" location="Supplement!A1" display="Worksheet: Supplement" xr:uid="{224F9036-C677-43FC-8123-AB140D13774E}"/>
    <hyperlink ref="VMO78:VMQ78" location="Supplement!A1" display="Worksheet: Supplement" xr:uid="{FFC5B8A0-B362-4E08-A026-906125219160}"/>
    <hyperlink ref="VMW78:VMY78" location="Supplement!A1" display="Worksheet: Supplement" xr:uid="{EAF053E8-4EE3-49C5-81AB-477FA58644CA}"/>
    <hyperlink ref="VNE78:VNG78" location="Supplement!A1" display="Worksheet: Supplement" xr:uid="{448E604A-5E36-4B90-B792-C1ADDCFE80B8}"/>
    <hyperlink ref="VNM78:VNO78" location="Supplement!A1" display="Worksheet: Supplement" xr:uid="{3F857AC3-7821-4009-AB1E-25629D38FA93}"/>
    <hyperlink ref="VNU78:VNW78" location="Supplement!A1" display="Worksheet: Supplement" xr:uid="{4A1AB10A-63CF-492C-A8B1-A98810F4E145}"/>
    <hyperlink ref="VOC78:VOE78" location="Supplement!A1" display="Worksheet: Supplement" xr:uid="{73200CF9-08D3-45F2-BE36-360A4CB80384}"/>
    <hyperlink ref="VOK78:VOM78" location="Supplement!A1" display="Worksheet: Supplement" xr:uid="{F3B5BABD-89E6-4991-B2CB-60EE6B61E581}"/>
    <hyperlink ref="VOS78:VOU78" location="Supplement!A1" display="Worksheet: Supplement" xr:uid="{D565FD75-704C-4A78-BD19-D208C785CA44}"/>
    <hyperlink ref="VPA78:VPC78" location="Supplement!A1" display="Worksheet: Supplement" xr:uid="{3DBF4938-11C9-46CA-8E75-056289A07C0B}"/>
    <hyperlink ref="VPI78:VPK78" location="Supplement!A1" display="Worksheet: Supplement" xr:uid="{83E35236-4479-4C1B-B746-D23129959A25}"/>
    <hyperlink ref="VPQ78:VPS78" location="Supplement!A1" display="Worksheet: Supplement" xr:uid="{D7B41804-7370-4D34-AAB7-906DFFCD2920}"/>
    <hyperlink ref="VPY78:VQA78" location="Supplement!A1" display="Worksheet: Supplement" xr:uid="{2E0FD134-A521-4CA3-8A6D-46C516C7554B}"/>
    <hyperlink ref="VQG78:VQI78" location="Supplement!A1" display="Worksheet: Supplement" xr:uid="{F76C59D2-8DF0-4328-B761-386217E23FE6}"/>
    <hyperlink ref="VQO78:VQQ78" location="Supplement!A1" display="Worksheet: Supplement" xr:uid="{DB10FE4A-BA9E-459C-B428-0DA4A2404215}"/>
    <hyperlink ref="VQW78:VQY78" location="Supplement!A1" display="Worksheet: Supplement" xr:uid="{0DBFF6A9-895B-43A6-86AF-8165CBF837B8}"/>
    <hyperlink ref="VRE78:VRG78" location="Supplement!A1" display="Worksheet: Supplement" xr:uid="{DD998F92-F1BC-44E2-A82E-8C89690F245A}"/>
    <hyperlink ref="VRM78:VRO78" location="Supplement!A1" display="Worksheet: Supplement" xr:uid="{7FB68F00-6EB1-4DE1-B84B-3850CAB02B51}"/>
    <hyperlink ref="VRU78:VRW78" location="Supplement!A1" display="Worksheet: Supplement" xr:uid="{48A5A085-CFB8-419C-9823-5D7EB5B81C6B}"/>
    <hyperlink ref="VSC78:VSE78" location="Supplement!A1" display="Worksheet: Supplement" xr:uid="{927E6C0B-39FA-4919-BF40-1109D176FB37}"/>
    <hyperlink ref="VSK78:VSM78" location="Supplement!A1" display="Worksheet: Supplement" xr:uid="{A442FB64-3BB1-4773-96AD-840199CFD518}"/>
    <hyperlink ref="VSS78:VSU78" location="Supplement!A1" display="Worksheet: Supplement" xr:uid="{AA228399-C689-42C2-8478-C6A173BE2BC2}"/>
    <hyperlink ref="VTA78:VTC78" location="Supplement!A1" display="Worksheet: Supplement" xr:uid="{E03228C7-B67A-45C8-A8B5-C40CD0FB9E62}"/>
    <hyperlink ref="VTI78:VTK78" location="Supplement!A1" display="Worksheet: Supplement" xr:uid="{DAD9C6BD-E6F1-47C9-B9D1-9A419C2049E0}"/>
    <hyperlink ref="VTQ78:VTS78" location="Supplement!A1" display="Worksheet: Supplement" xr:uid="{FF3715E7-6048-48D8-898E-35C113CA102A}"/>
    <hyperlink ref="VTY78:VUA78" location="Supplement!A1" display="Worksheet: Supplement" xr:uid="{2F2FB549-0A74-4897-A6B1-47EBEC065A2B}"/>
    <hyperlink ref="VUG78:VUI78" location="Supplement!A1" display="Worksheet: Supplement" xr:uid="{67316C6D-B0A6-45CA-A04E-105DFA059BFA}"/>
    <hyperlink ref="VUO78:VUQ78" location="Supplement!A1" display="Worksheet: Supplement" xr:uid="{04836D07-6978-43C1-86BB-D2DB622894CC}"/>
    <hyperlink ref="VUW78:VUY78" location="Supplement!A1" display="Worksheet: Supplement" xr:uid="{D9465843-20BA-4DE2-A1F3-963FAB8304EA}"/>
    <hyperlink ref="VVE78:VVG78" location="Supplement!A1" display="Worksheet: Supplement" xr:uid="{C128875C-0F7C-4E72-84B1-DAFCE31E1673}"/>
    <hyperlink ref="VVM78:VVO78" location="Supplement!A1" display="Worksheet: Supplement" xr:uid="{814D6F05-8717-464E-9165-A007DC45CFDC}"/>
    <hyperlink ref="VVU78:VVW78" location="Supplement!A1" display="Worksheet: Supplement" xr:uid="{CA264D55-A8FE-4EBB-9121-8CC53FF95E6C}"/>
    <hyperlink ref="VWC78:VWE78" location="Supplement!A1" display="Worksheet: Supplement" xr:uid="{F61C30F7-5AC3-4702-95D2-BEFEA39822C7}"/>
    <hyperlink ref="VWK78:VWM78" location="Supplement!A1" display="Worksheet: Supplement" xr:uid="{344AE0CE-A315-4AD7-86A9-C4BC9FE8EADB}"/>
    <hyperlink ref="VWS78:VWU78" location="Supplement!A1" display="Worksheet: Supplement" xr:uid="{0F28A058-AFCD-4748-BA69-DD4D2861A2B2}"/>
    <hyperlink ref="VXA78:VXC78" location="Supplement!A1" display="Worksheet: Supplement" xr:uid="{8922347D-4329-44AD-93B1-53EC0013E946}"/>
    <hyperlink ref="VXI78:VXK78" location="Supplement!A1" display="Worksheet: Supplement" xr:uid="{D5581F14-5485-4809-92FE-420D3F24A009}"/>
    <hyperlink ref="VXQ78:VXS78" location="Supplement!A1" display="Worksheet: Supplement" xr:uid="{DBD78230-288D-4C83-BDA5-0DFB75DA0AD9}"/>
    <hyperlink ref="VXY78:VYA78" location="Supplement!A1" display="Worksheet: Supplement" xr:uid="{E16FA875-9686-424B-BB77-58E025596F1D}"/>
    <hyperlink ref="VYG78:VYI78" location="Supplement!A1" display="Worksheet: Supplement" xr:uid="{D1156D6B-321C-472E-84D9-E10CB77EB442}"/>
    <hyperlink ref="VYO78:VYQ78" location="Supplement!A1" display="Worksheet: Supplement" xr:uid="{C76170E2-202C-4469-B7B7-6EA97F251399}"/>
    <hyperlink ref="VYW78:VYY78" location="Supplement!A1" display="Worksheet: Supplement" xr:uid="{89FE50CE-9399-4E4B-94E8-210E98005A66}"/>
    <hyperlink ref="VZE78:VZG78" location="Supplement!A1" display="Worksheet: Supplement" xr:uid="{E33BF855-B4E4-4B51-84B2-06A118E8F898}"/>
    <hyperlink ref="VZM78:VZO78" location="Supplement!A1" display="Worksheet: Supplement" xr:uid="{3FC37930-9619-42EE-A5D2-B6078A5FCCF9}"/>
    <hyperlink ref="VZU78:VZW78" location="Supplement!A1" display="Worksheet: Supplement" xr:uid="{BE1BCEEE-5CA9-4229-9EFD-D6AB1D374F19}"/>
    <hyperlink ref="WAC78:WAE78" location="Supplement!A1" display="Worksheet: Supplement" xr:uid="{B26337A0-2B06-4A21-AAFE-64F5046D5CE4}"/>
    <hyperlink ref="WAK78:WAM78" location="Supplement!A1" display="Worksheet: Supplement" xr:uid="{0E6F9269-F05C-4673-9C02-6A7EB20EDCFC}"/>
    <hyperlink ref="WAS78:WAU78" location="Supplement!A1" display="Worksheet: Supplement" xr:uid="{615440DF-93BC-4FA7-9C8E-C25245366A86}"/>
    <hyperlink ref="WBA78:WBC78" location="Supplement!A1" display="Worksheet: Supplement" xr:uid="{E83E6537-EB3D-466A-9670-3906645D5D5E}"/>
    <hyperlink ref="WBI78:WBK78" location="Supplement!A1" display="Worksheet: Supplement" xr:uid="{D0FCCA31-8F51-410F-9954-7A61265C900B}"/>
    <hyperlink ref="WBQ78:WBS78" location="Supplement!A1" display="Worksheet: Supplement" xr:uid="{4CD92A4A-D75E-44DD-AE27-D41707DBFFAC}"/>
    <hyperlink ref="WBY78:WCA78" location="Supplement!A1" display="Worksheet: Supplement" xr:uid="{71230219-6A11-48D4-8B59-217125C97E28}"/>
    <hyperlink ref="WCG78:WCI78" location="Supplement!A1" display="Worksheet: Supplement" xr:uid="{7C50BF35-D530-4BF2-BF77-40648E2DCDBB}"/>
    <hyperlink ref="WCO78:WCQ78" location="Supplement!A1" display="Worksheet: Supplement" xr:uid="{3E4B2617-CB77-4A89-9019-1819FB6E1F55}"/>
    <hyperlink ref="WCW78:WCY78" location="Supplement!A1" display="Worksheet: Supplement" xr:uid="{BC5DB6D6-1492-4290-BBA9-FA1577FDB5AD}"/>
    <hyperlink ref="WDE78:WDG78" location="Supplement!A1" display="Worksheet: Supplement" xr:uid="{6A38F1B5-375E-4885-8689-916ECBED6521}"/>
    <hyperlink ref="WDM78:WDO78" location="Supplement!A1" display="Worksheet: Supplement" xr:uid="{1BF24388-9E26-4288-87FE-34C813D35D54}"/>
    <hyperlink ref="WDU78:WDW78" location="Supplement!A1" display="Worksheet: Supplement" xr:uid="{4595468D-A39B-4EDA-B9C8-E44119A59A8E}"/>
    <hyperlink ref="WEC78:WEE78" location="Supplement!A1" display="Worksheet: Supplement" xr:uid="{C6FFB561-4ACE-46A2-8C66-A23D55D71CD7}"/>
    <hyperlink ref="WEK78:WEM78" location="Supplement!A1" display="Worksheet: Supplement" xr:uid="{F81C6C84-47AC-460B-8771-8A559CE20576}"/>
    <hyperlink ref="WES78:WEU78" location="Supplement!A1" display="Worksheet: Supplement" xr:uid="{51863280-EDEB-4A83-9547-15C9055E510C}"/>
    <hyperlink ref="WFA78:WFC78" location="Supplement!A1" display="Worksheet: Supplement" xr:uid="{E5862FF6-9563-4BBA-BDE6-62680FF376D5}"/>
    <hyperlink ref="WFI78:WFK78" location="Supplement!A1" display="Worksheet: Supplement" xr:uid="{D58959A3-781F-45AD-87DF-2943EA433932}"/>
    <hyperlink ref="WFQ78:WFS78" location="Supplement!A1" display="Worksheet: Supplement" xr:uid="{D1F40F19-37F1-45CC-AB47-52284AAFE646}"/>
    <hyperlink ref="WFY78:WGA78" location="Supplement!A1" display="Worksheet: Supplement" xr:uid="{5825ADC8-1361-4779-A450-0BCD8E5A0752}"/>
    <hyperlink ref="WGG78:WGI78" location="Supplement!A1" display="Worksheet: Supplement" xr:uid="{FBE35E5B-A4B2-426F-AB09-1D53A809F57B}"/>
    <hyperlink ref="WGO78:WGQ78" location="Supplement!A1" display="Worksheet: Supplement" xr:uid="{21A80E3A-5DC8-4ECF-BC83-249102A7C6AB}"/>
    <hyperlink ref="WGW78:WGY78" location="Supplement!A1" display="Worksheet: Supplement" xr:uid="{E587565C-467C-486D-BAEF-ED83F592BEFE}"/>
    <hyperlink ref="WHE78:WHG78" location="Supplement!A1" display="Worksheet: Supplement" xr:uid="{744655ED-5C8A-4A63-8230-A171BFDC21D6}"/>
    <hyperlink ref="WHM78:WHO78" location="Supplement!A1" display="Worksheet: Supplement" xr:uid="{CFB4B845-6029-4470-B6E7-CB80161C20B8}"/>
    <hyperlink ref="WHU78:WHW78" location="Supplement!A1" display="Worksheet: Supplement" xr:uid="{98904E83-9FE3-4968-9E69-AC2B4F3F2C1B}"/>
    <hyperlink ref="WIC78:WIE78" location="Supplement!A1" display="Worksheet: Supplement" xr:uid="{9B429AD6-EBCD-476E-9D1A-7BB49FB19A0C}"/>
    <hyperlink ref="WIK78:WIM78" location="Supplement!A1" display="Worksheet: Supplement" xr:uid="{C132D3CC-0BB2-48E8-9B53-80A9B7357EEB}"/>
    <hyperlink ref="WIS78:WIU78" location="Supplement!A1" display="Worksheet: Supplement" xr:uid="{4839A261-F6B3-48CA-89F4-2E54FC11B0FB}"/>
    <hyperlink ref="WJA78:WJC78" location="Supplement!A1" display="Worksheet: Supplement" xr:uid="{CE9E80AE-16CB-4EBE-96A1-8FBAAB2764F6}"/>
    <hyperlink ref="WJI78:WJK78" location="Supplement!A1" display="Worksheet: Supplement" xr:uid="{FE40A942-4EE1-4C5D-A791-C3BE1D5C0A4A}"/>
    <hyperlink ref="WJQ78:WJS78" location="Supplement!A1" display="Worksheet: Supplement" xr:uid="{9498908D-CCF9-45EC-B535-B4D5FAB12AFF}"/>
    <hyperlink ref="WJY78:WKA78" location="Supplement!A1" display="Worksheet: Supplement" xr:uid="{491F155F-2C87-4E11-AB7D-B2D29B14EA7E}"/>
    <hyperlink ref="WKG78:WKI78" location="Supplement!A1" display="Worksheet: Supplement" xr:uid="{A1581BDE-3B44-4EC4-8E98-3D5C41EF29FB}"/>
    <hyperlink ref="WKO78:WKQ78" location="Supplement!A1" display="Worksheet: Supplement" xr:uid="{E45D652A-75D6-474A-BFC3-B06F8D951486}"/>
    <hyperlink ref="WKW78:WKY78" location="Supplement!A1" display="Worksheet: Supplement" xr:uid="{288FC8C4-8E95-40EC-87F8-094F01DD6D10}"/>
    <hyperlink ref="WLE78:WLG78" location="Supplement!A1" display="Worksheet: Supplement" xr:uid="{DF8F349B-DD24-4B9C-9088-F72DA6A8870D}"/>
    <hyperlink ref="WLM78:WLO78" location="Supplement!A1" display="Worksheet: Supplement" xr:uid="{95CBD528-AB5D-4CFC-B0AE-8CE6BE937356}"/>
    <hyperlink ref="WLU78:WLW78" location="Supplement!A1" display="Worksheet: Supplement" xr:uid="{05D88817-F81B-4033-8491-FB6E96FD6F81}"/>
    <hyperlink ref="WMC78:WME78" location="Supplement!A1" display="Worksheet: Supplement" xr:uid="{0AD39DFB-C413-4EBB-ABD2-20CA9C343881}"/>
    <hyperlink ref="WMK78:WMM78" location="Supplement!A1" display="Worksheet: Supplement" xr:uid="{9D075428-E255-46B9-9662-29438B881F2C}"/>
    <hyperlink ref="WMS78:WMU78" location="Supplement!A1" display="Worksheet: Supplement" xr:uid="{350A2971-B3E8-4EF0-92D9-1B2E7D2E1B1E}"/>
    <hyperlink ref="WNA78:WNC78" location="Supplement!A1" display="Worksheet: Supplement" xr:uid="{E059AB2E-1035-41F3-B34A-3D29F0FF3418}"/>
    <hyperlink ref="WNI78:WNK78" location="Supplement!A1" display="Worksheet: Supplement" xr:uid="{6C753BE4-B27B-4F49-BD71-4B15E8B2ABE0}"/>
    <hyperlink ref="WNQ78:WNS78" location="Supplement!A1" display="Worksheet: Supplement" xr:uid="{1B970026-029E-4407-A891-9E9F14846F12}"/>
    <hyperlink ref="WNY78:WOA78" location="Supplement!A1" display="Worksheet: Supplement" xr:uid="{B7043FFB-0CA2-4735-B65C-2F2AE5C223A8}"/>
    <hyperlink ref="WOG78:WOI78" location="Supplement!A1" display="Worksheet: Supplement" xr:uid="{03BFD99A-67C6-4A07-84BD-8116983BBDCD}"/>
    <hyperlink ref="WOO78:WOQ78" location="Supplement!A1" display="Worksheet: Supplement" xr:uid="{0B02A013-9FCD-4673-B9E2-C83CC94382E7}"/>
    <hyperlink ref="WOW78:WOY78" location="Supplement!A1" display="Worksheet: Supplement" xr:uid="{947143D2-F665-4B62-B024-273779912969}"/>
    <hyperlink ref="WPE78:WPG78" location="Supplement!A1" display="Worksheet: Supplement" xr:uid="{EEFC4775-8DAA-484B-A4D3-3A080CAA6477}"/>
    <hyperlink ref="WPM78:WPO78" location="Supplement!A1" display="Worksheet: Supplement" xr:uid="{C16B56BB-A0AB-49BC-BCFF-F88720660A4F}"/>
    <hyperlink ref="WPU78:WPW78" location="Supplement!A1" display="Worksheet: Supplement" xr:uid="{130D334E-6603-48BC-9856-FB0273FFF828}"/>
    <hyperlink ref="WQC78:WQE78" location="Supplement!A1" display="Worksheet: Supplement" xr:uid="{42220C4F-7C20-4818-974B-FD4BCB678367}"/>
    <hyperlink ref="WQK78:WQM78" location="Supplement!A1" display="Worksheet: Supplement" xr:uid="{255159AD-10FD-43AE-8309-6546B87F3794}"/>
    <hyperlink ref="WQS78:WQU78" location="Supplement!A1" display="Worksheet: Supplement" xr:uid="{921D5BA0-F37C-49AA-97EF-850E5006E429}"/>
    <hyperlink ref="WRA78:WRC78" location="Supplement!A1" display="Worksheet: Supplement" xr:uid="{1B562B74-EDCC-4A86-8DB3-BACB3CE84EED}"/>
    <hyperlink ref="WRI78:WRK78" location="Supplement!A1" display="Worksheet: Supplement" xr:uid="{8EBFCFAB-8D1B-4DB9-B9BE-341AF3128F23}"/>
    <hyperlink ref="WRQ78:WRS78" location="Supplement!A1" display="Worksheet: Supplement" xr:uid="{6E1E56DF-436A-4739-BB4B-DB765C6D5BB2}"/>
    <hyperlink ref="WRY78:WSA78" location="Supplement!A1" display="Worksheet: Supplement" xr:uid="{A2C3A894-2F62-4291-8D38-29D896499617}"/>
    <hyperlink ref="WSG78:WSI78" location="Supplement!A1" display="Worksheet: Supplement" xr:uid="{8ABA1ABC-2CC6-4ED7-A19E-DB7527446805}"/>
    <hyperlink ref="WSO78:WSQ78" location="Supplement!A1" display="Worksheet: Supplement" xr:uid="{0D1CE4F7-C164-469C-B1F8-32638C14AD47}"/>
    <hyperlink ref="WSW78:WSY78" location="Supplement!A1" display="Worksheet: Supplement" xr:uid="{FE07596B-EAD4-4833-AE5C-0490D7DE7604}"/>
    <hyperlink ref="WTE78:WTG78" location="Supplement!A1" display="Worksheet: Supplement" xr:uid="{E02879B6-ED9E-44F0-8FF2-19E3C50CFA8F}"/>
    <hyperlink ref="WTM78:WTO78" location="Supplement!A1" display="Worksheet: Supplement" xr:uid="{A5FE276C-87CB-4C89-9F7A-8DED76714C52}"/>
    <hyperlink ref="WTU78:WTW78" location="Supplement!A1" display="Worksheet: Supplement" xr:uid="{BE1E4E97-15FD-4951-AD7F-195560FA71E2}"/>
    <hyperlink ref="WUC78:WUE78" location="Supplement!A1" display="Worksheet: Supplement" xr:uid="{EB483C8B-015E-42DF-B3B5-FFAD4796197D}"/>
    <hyperlink ref="WUK78:WUM78" location="Supplement!A1" display="Worksheet: Supplement" xr:uid="{C87A251E-F2B8-4AFB-9457-98812A5A7F5B}"/>
    <hyperlink ref="WUS78:WUU78" location="Supplement!A1" display="Worksheet: Supplement" xr:uid="{65EDF261-56B5-4E15-8AD7-ED1286BC6DB1}"/>
    <hyperlink ref="WVA78:WVC78" location="Supplement!A1" display="Worksheet: Supplement" xr:uid="{03099A83-0D64-45AB-B32B-16A88E09DBE2}"/>
    <hyperlink ref="WVI78:WVK78" location="Supplement!A1" display="Worksheet: Supplement" xr:uid="{A3680668-AA4D-43D9-9744-EAECFBF8C6E1}"/>
    <hyperlink ref="WVQ78:WVS78" location="Supplement!A1" display="Worksheet: Supplement" xr:uid="{763C863C-9EFD-4BDC-BD4C-CA2DA58AAC4A}"/>
    <hyperlink ref="WVY78:WWA78" location="Supplement!A1" display="Worksheet: Supplement" xr:uid="{4B22D679-6E02-415E-B5CA-8AABA155FB27}"/>
    <hyperlink ref="WWG78:WWI78" location="Supplement!A1" display="Worksheet: Supplement" xr:uid="{09F54A26-1591-4315-B44C-36543A629513}"/>
    <hyperlink ref="WWO78:WWQ78" location="Supplement!A1" display="Worksheet: Supplement" xr:uid="{CD0043BC-6879-421A-BC51-0C285449A5F8}"/>
    <hyperlink ref="WWW78:WWY78" location="Supplement!A1" display="Worksheet: Supplement" xr:uid="{A65147F4-6F5A-4A60-B3A2-D3672870C6BB}"/>
    <hyperlink ref="WXE78:WXG78" location="Supplement!A1" display="Worksheet: Supplement" xr:uid="{6EF75237-94BA-4EF1-8507-D5D93CCBB893}"/>
    <hyperlink ref="WXM78:WXO78" location="Supplement!A1" display="Worksheet: Supplement" xr:uid="{EF6EA614-7722-4571-AEB7-2B0ABCC6AB23}"/>
    <hyperlink ref="WXU78:WXW78" location="Supplement!A1" display="Worksheet: Supplement" xr:uid="{B82DE0DC-9216-44FC-87C6-1E227D79F933}"/>
    <hyperlink ref="WYC78:WYE78" location="Supplement!A1" display="Worksheet: Supplement" xr:uid="{39D34172-C75E-432C-A6BA-FB58B950E5D9}"/>
    <hyperlink ref="WYK78:WYM78" location="Supplement!A1" display="Worksheet: Supplement" xr:uid="{583CA00A-0A96-4EC3-99A7-55DA7F2C977E}"/>
    <hyperlink ref="WYS78:WYU78" location="Supplement!A1" display="Worksheet: Supplement" xr:uid="{9D48A171-83AB-4A54-964F-135610EE297F}"/>
    <hyperlink ref="WZA78:WZC78" location="Supplement!A1" display="Worksheet: Supplement" xr:uid="{6DBDE578-E0F7-494A-9ECD-452AE6C1F30F}"/>
    <hyperlink ref="WZI78:WZK78" location="Supplement!A1" display="Worksheet: Supplement" xr:uid="{E589B190-78C1-4265-9496-E3DA69BA5BB1}"/>
    <hyperlink ref="WZQ78:WZS78" location="Supplement!A1" display="Worksheet: Supplement" xr:uid="{815711D8-1591-476E-A52E-4CCBE10B5121}"/>
    <hyperlink ref="WZY78:XAA78" location="Supplement!A1" display="Worksheet: Supplement" xr:uid="{A5D44E2B-6A95-430A-A8C1-22982E8A869A}"/>
    <hyperlink ref="XAG78:XAI78" location="Supplement!A1" display="Worksheet: Supplement" xr:uid="{E6E67F21-A2BC-4B5A-915E-ECB41205F5D8}"/>
    <hyperlink ref="XAO78:XAQ78" location="Supplement!A1" display="Worksheet: Supplement" xr:uid="{7ED8595F-29E7-4107-9DA8-2704D968D7FD}"/>
    <hyperlink ref="XAW78:XAY78" location="Supplement!A1" display="Worksheet: Supplement" xr:uid="{8F181432-3F9C-47A2-A81F-2B83077E9738}"/>
    <hyperlink ref="XBE78:XBG78" location="Supplement!A1" display="Worksheet: Supplement" xr:uid="{1E665403-F852-404A-B590-AD74DA40F709}"/>
    <hyperlink ref="XBM78:XBO78" location="Supplement!A1" display="Worksheet: Supplement" xr:uid="{F895EC7F-1CBB-4289-BD4F-BBEE62B2D975}"/>
    <hyperlink ref="XBU78:XBW78" location="Supplement!A1" display="Worksheet: Supplement" xr:uid="{BF192598-1DAD-42B9-A42E-4218E2FF155E}"/>
    <hyperlink ref="XCC78:XCE78" location="Supplement!A1" display="Worksheet: Supplement" xr:uid="{08ED1618-805B-43F7-925E-307133436192}"/>
    <hyperlink ref="XCK78:XCM78" location="Supplement!A1" display="Worksheet: Supplement" xr:uid="{BE13FF84-6695-4976-A776-1D4A6FC15480}"/>
    <hyperlink ref="XCS78:XCU78" location="Supplement!A1" display="Worksheet: Supplement" xr:uid="{3CF065BA-525E-415B-8E59-C7DEEF665B0C}"/>
    <hyperlink ref="XDA78:XDC78" location="Supplement!A1" display="Worksheet: Supplement" xr:uid="{BF95F8E5-9B8B-4211-9EB6-5A306843EEE7}"/>
    <hyperlink ref="XDI78:XDK78" location="Supplement!A1" display="Worksheet: Supplement" xr:uid="{0F4AB6CA-0B05-46D3-BA19-8D550AFC5FB0}"/>
    <hyperlink ref="XDQ78:XDS78" location="Supplement!A1" display="Worksheet: Supplement" xr:uid="{97058359-D22F-41E6-B1C6-DDDABCD637EE}"/>
    <hyperlink ref="XDY78:XEA78" location="Supplement!A1" display="Worksheet: Supplement" xr:uid="{044FEF59-A004-4253-AEEE-7D3E412CD418}"/>
    <hyperlink ref="XEG78:XEI78" location="Supplement!A1" display="Worksheet: Supplement" xr:uid="{3042D87B-92A6-4917-8048-A811790BA2D9}"/>
    <hyperlink ref="XEO78:XEQ78" location="Supplement!A1" display="Worksheet: Supplement" xr:uid="{8DFBCBD5-21BA-4C8F-A3D5-FCF3E7DA62B7}"/>
    <hyperlink ref="XEW78:XEY78" location="Supplement!A1" display="Worksheet: Supplement" xr:uid="{C528D6A5-077E-45E9-8C66-A22E3101C116}"/>
    <hyperlink ref="A78:H78" location="Supplement!A1" display="Worksheet: Development Budget Supplement (Click to go to that section)" xr:uid="{8A183788-5CE6-4D42-9C92-A96DDE65473B}"/>
    <hyperlink ref="Q78:X78" location="Supplement!A1" display="Worksheet: Development Budget Supplement (Click to go to that section)" xr:uid="{F967D3FE-F1B6-42D3-BB60-E95FC14E3B4C}"/>
    <hyperlink ref="Y78:AF78" location="Supplement!A1" display="Worksheet: Development Budget Supplement (Click to go to that section)" xr:uid="{3EC80667-A483-41C4-937D-CD18825802C8}"/>
    <hyperlink ref="AG78:AN78" location="Supplement!A1" display="Worksheet: Development Budget Supplement (Click to go to that section)" xr:uid="{5ADD56F9-2A0C-45C2-8234-3E776A9A5B8F}"/>
    <hyperlink ref="AO78:AV78" location="Supplement!A1" display="Worksheet: Development Budget Supplement (Click to go to that section)" xr:uid="{860B3F94-70AD-463C-A550-E148F3F497FB}"/>
    <hyperlink ref="AW78:BD78" location="Supplement!A1" display="Worksheet: Development Budget Supplement (Click to go to that section)" xr:uid="{2543BD4E-08CC-48A0-B7FA-6F13BB687544}"/>
    <hyperlink ref="BE78:BL78" location="Supplement!A1" display="Worksheet: Development Budget Supplement (Click to go to that section)" xr:uid="{EB73012C-A242-42EE-9CD4-5F839C2F0E0C}"/>
    <hyperlink ref="BM78:BT78" location="Supplement!A1" display="Worksheet: Development Budget Supplement (Click to go to that section)" xr:uid="{56BFD954-6831-4861-A196-BF5B406C210C}"/>
    <hyperlink ref="BU78:CB78" location="Supplement!A1" display="Worksheet: Development Budget Supplement (Click to go to that section)" xr:uid="{A537586A-6DBA-4855-B225-5B4E2B23BAB4}"/>
    <hyperlink ref="CC78:CJ78" location="Supplement!A1" display="Worksheet: Development Budget Supplement (Click to go to that section)" xr:uid="{220E2986-A02B-4E29-9961-3D1A37C222D3}"/>
    <hyperlink ref="CK78:CR78" location="Supplement!A1" display="Worksheet: Development Budget Supplement (Click to go to that section)" xr:uid="{A368A742-B2F6-44DA-8713-4356E76A69DD}"/>
    <hyperlink ref="CS78:CZ78" location="Supplement!A1" display="Worksheet: Development Budget Supplement (Click to go to that section)" xr:uid="{05C6A4AE-C687-4F51-B0F2-4EF0821B0A5B}"/>
    <hyperlink ref="DA78:DH78" location="Supplement!A1" display="Worksheet: Development Budget Supplement (Click to go to that section)" xr:uid="{1981ABFA-41B1-4E44-801A-63523827FA34}"/>
    <hyperlink ref="DI78:DP78" location="Supplement!A1" display="Worksheet: Development Budget Supplement (Click to go to that section)" xr:uid="{5FEAA3BF-FAEE-4298-A853-73CCAFFBCBB7}"/>
    <hyperlink ref="DQ78:DX78" location="Supplement!A1" display="Worksheet: Development Budget Supplement (Click to go to that section)" xr:uid="{C6D4082A-50C1-45C9-BCD8-7F226F230E6B}"/>
    <hyperlink ref="DY78:EF78" location="Supplement!A1" display="Worksheet: Development Budget Supplement (Click to go to that section)" xr:uid="{D3F7AA83-9AC7-4801-B123-32611C4DD49B}"/>
    <hyperlink ref="EG78:EN78" location="Supplement!A1" display="Worksheet: Development Budget Supplement (Click to go to that section)" xr:uid="{F3395CC0-3D92-4EE8-9045-23DBCD14BA25}"/>
    <hyperlink ref="EO78:EV78" location="Supplement!A1" display="Worksheet: Development Budget Supplement (Click to go to that section)" xr:uid="{2EDB6996-81F5-4BFB-BF73-7FA06F250304}"/>
    <hyperlink ref="EW78:FD78" location="Supplement!A1" display="Worksheet: Development Budget Supplement (Click to go to that section)" xr:uid="{77EEAF8A-72C0-4758-AA63-521121878593}"/>
    <hyperlink ref="FE78:FL78" location="Supplement!A1" display="Worksheet: Development Budget Supplement (Click to go to that section)" xr:uid="{5DF9F8E7-5119-4D13-A3AE-BA5EF89CE18D}"/>
    <hyperlink ref="FM78:FT78" location="Supplement!A1" display="Worksheet: Development Budget Supplement (Click to go to that section)" xr:uid="{B60990E8-0E3C-4B58-9B75-ED297474BCA9}"/>
    <hyperlink ref="FU78:GB78" location="Supplement!A1" display="Worksheet: Development Budget Supplement (Click to go to that section)" xr:uid="{A0C0F706-562C-4B0E-AAD4-61B0D810CD3B}"/>
    <hyperlink ref="GC78:GJ78" location="Supplement!A1" display="Worksheet: Development Budget Supplement (Click to go to that section)" xr:uid="{3141E2F1-3A76-4D2F-B34C-85CF3B8CA7A5}"/>
    <hyperlink ref="GK78:GR78" location="Supplement!A1" display="Worksheet: Development Budget Supplement (Click to go to that section)" xr:uid="{B7EC1990-29D5-4135-AA85-90E910CD1BD4}"/>
    <hyperlink ref="GS78:GZ78" location="Supplement!A1" display="Worksheet: Development Budget Supplement (Click to go to that section)" xr:uid="{1D03C65E-7DA5-4406-9266-3A933996E816}"/>
    <hyperlink ref="HA78:HH78" location="Supplement!A1" display="Worksheet: Development Budget Supplement (Click to go to that section)" xr:uid="{2FF60C85-9D9B-4CFE-9E26-C529FE986730}"/>
    <hyperlink ref="HI78:HP78" location="Supplement!A1" display="Worksheet: Development Budget Supplement (Click to go to that section)" xr:uid="{29C8AA5E-DA86-4660-94B5-EC8913342570}"/>
    <hyperlink ref="HQ78:HX78" location="Supplement!A1" display="Worksheet: Development Budget Supplement (Click to go to that section)" xr:uid="{D41004AF-DA7D-45C5-AA06-643F88AE31F3}"/>
    <hyperlink ref="HY78:IF78" location="Supplement!A1" display="Worksheet: Development Budget Supplement (Click to go to that section)" xr:uid="{7F67764B-5301-4239-ACD6-A01EF87C0BDA}"/>
    <hyperlink ref="IG78:IN78" location="Supplement!A1" display="Worksheet: Development Budget Supplement (Click to go to that section)" xr:uid="{045B7E25-5A90-44FF-9391-F131E2F8E1CB}"/>
    <hyperlink ref="IO78:IV78" location="Supplement!A1" display="Worksheet: Development Budget Supplement (Click to go to that section)" xr:uid="{C4462424-21FD-4646-AAD8-F54555D5BBBC}"/>
    <hyperlink ref="IW78:JD78" location="Supplement!A1" display="Worksheet: Development Budget Supplement (Click to go to that section)" xr:uid="{8B3B1B04-452E-4A5A-9CC6-A14A969A9948}"/>
    <hyperlink ref="JE78:JL78" location="Supplement!A1" display="Worksheet: Development Budget Supplement (Click to go to that section)" xr:uid="{9A36591A-A670-469E-890A-57A6267D0A11}"/>
    <hyperlink ref="JM78:JT78" location="Supplement!A1" display="Worksheet: Development Budget Supplement (Click to go to that section)" xr:uid="{0FEF7BFE-E863-4D2B-8BA1-6EB87A16AF34}"/>
    <hyperlink ref="JU78:KB78" location="Supplement!A1" display="Worksheet: Development Budget Supplement (Click to go to that section)" xr:uid="{EFA20A31-7519-49CB-AAE7-0AC821FA1652}"/>
    <hyperlink ref="KC78:KJ78" location="Supplement!A1" display="Worksheet: Development Budget Supplement (Click to go to that section)" xr:uid="{AE96466F-3AFF-418E-BBA3-F21F774425BF}"/>
    <hyperlink ref="KK78:KR78" location="Supplement!A1" display="Worksheet: Development Budget Supplement (Click to go to that section)" xr:uid="{9AF204AF-6817-4788-A4B5-990C73645D7D}"/>
    <hyperlink ref="KS78:KZ78" location="Supplement!A1" display="Worksheet: Development Budget Supplement (Click to go to that section)" xr:uid="{AE149ADC-AAE6-4E0E-B307-966B04EAE2B2}"/>
    <hyperlink ref="LA78:LH78" location="Supplement!A1" display="Worksheet: Development Budget Supplement (Click to go to that section)" xr:uid="{2A21D6E9-E507-4012-AAD6-F16F6B96E117}"/>
    <hyperlink ref="LI78:LP78" location="Supplement!A1" display="Worksheet: Development Budget Supplement (Click to go to that section)" xr:uid="{63658160-D31F-43EA-B668-E8BEF857A55D}"/>
    <hyperlink ref="LQ78:LX78" location="Supplement!A1" display="Worksheet: Development Budget Supplement (Click to go to that section)" xr:uid="{D0DA00CC-299C-466E-AA5F-D5AEC9B5EAC8}"/>
    <hyperlink ref="LY78:MF78" location="Supplement!A1" display="Worksheet: Development Budget Supplement (Click to go to that section)" xr:uid="{FE5BF0A9-0F40-4F8E-AAC3-81D7D0E96DAD}"/>
    <hyperlink ref="MG78:MN78" location="Supplement!A1" display="Worksheet: Development Budget Supplement (Click to go to that section)" xr:uid="{688F19CB-A185-4454-8DBD-673CE8F7F00B}"/>
    <hyperlink ref="MO78:MV78" location="Supplement!A1" display="Worksheet: Development Budget Supplement (Click to go to that section)" xr:uid="{0EE225A0-9388-4B8F-B59F-2F7195035A91}"/>
    <hyperlink ref="MW78:ND78" location="Supplement!A1" display="Worksheet: Development Budget Supplement (Click to go to that section)" xr:uid="{CCD117CD-60FC-457B-8940-EFAF6D5554B9}"/>
    <hyperlink ref="NE78:NL78" location="Supplement!A1" display="Worksheet: Development Budget Supplement (Click to go to that section)" xr:uid="{18AA08F7-1484-4E4D-8673-665E27DAD1CD}"/>
    <hyperlink ref="NM78:NT78" location="Supplement!A1" display="Worksheet: Development Budget Supplement (Click to go to that section)" xr:uid="{7CEC22E5-4770-4F7E-B6EC-32D58AF98C5B}"/>
    <hyperlink ref="NU78:OB78" location="Supplement!A1" display="Worksheet: Development Budget Supplement (Click to go to that section)" xr:uid="{90F8DD43-6828-4D73-9C50-94A5818E1BB4}"/>
    <hyperlink ref="OC78:OJ78" location="Supplement!A1" display="Worksheet: Development Budget Supplement (Click to go to that section)" xr:uid="{E54223A9-AE1D-42D2-8AEA-54D2E6B5C9B1}"/>
    <hyperlink ref="OK78:OR78" location="Supplement!A1" display="Worksheet: Development Budget Supplement (Click to go to that section)" xr:uid="{02387D80-E735-43AB-A6FB-CF0584BB1E95}"/>
    <hyperlink ref="OS78:OZ78" location="Supplement!A1" display="Worksheet: Development Budget Supplement (Click to go to that section)" xr:uid="{9BA207B3-E422-425B-B70E-C8256A000930}"/>
    <hyperlink ref="PA78:PH78" location="Supplement!A1" display="Worksheet: Development Budget Supplement (Click to go to that section)" xr:uid="{5734A622-224D-440E-BE9C-C7D40AED5512}"/>
    <hyperlink ref="PI78:PP78" location="Supplement!A1" display="Worksheet: Development Budget Supplement (Click to go to that section)" xr:uid="{5D1CDA5B-1F4D-422A-95ED-0C1906540614}"/>
    <hyperlink ref="PQ78:PX78" location="Supplement!A1" display="Worksheet: Development Budget Supplement (Click to go to that section)" xr:uid="{98EC1388-71DE-4BEE-840F-93369780B93E}"/>
    <hyperlink ref="PY78:QF78" location="Supplement!A1" display="Worksheet: Development Budget Supplement (Click to go to that section)" xr:uid="{8DCB09C5-70D4-42E4-9588-5948C53371DB}"/>
    <hyperlink ref="QG78:QN78" location="Supplement!A1" display="Worksheet: Development Budget Supplement (Click to go to that section)" xr:uid="{2A957FD1-F3CB-4D48-AB9C-322509C501E3}"/>
    <hyperlink ref="QO78:QV78" location="Supplement!A1" display="Worksheet: Development Budget Supplement (Click to go to that section)" xr:uid="{B4923C7B-B51D-420D-82BA-D5D1EC044190}"/>
    <hyperlink ref="QW78:RD78" location="Supplement!A1" display="Worksheet: Development Budget Supplement (Click to go to that section)" xr:uid="{F7E72004-ABB0-4049-976E-8945097EBD56}"/>
    <hyperlink ref="RE78:RL78" location="Supplement!A1" display="Worksheet: Development Budget Supplement (Click to go to that section)" xr:uid="{B67F50F7-C39E-48CC-AD3F-072C38E8B6C8}"/>
    <hyperlink ref="RM78:RT78" location="Supplement!A1" display="Worksheet: Development Budget Supplement (Click to go to that section)" xr:uid="{BE7A22B1-E813-452A-AA7B-AD7B7C1E55D2}"/>
    <hyperlink ref="RU78:SB78" location="Supplement!A1" display="Worksheet: Development Budget Supplement (Click to go to that section)" xr:uid="{59155F4A-1921-4DC3-B556-BBDAEC19B87B}"/>
    <hyperlink ref="SC78:SJ78" location="Supplement!A1" display="Worksheet: Development Budget Supplement (Click to go to that section)" xr:uid="{96371FB9-82F0-45C2-AFE4-16CDEE9264F8}"/>
    <hyperlink ref="SK78:SR78" location="Supplement!A1" display="Worksheet: Development Budget Supplement (Click to go to that section)" xr:uid="{1B2801AC-9A2E-451B-A91D-BDB12E5EF44E}"/>
    <hyperlink ref="SS78:SZ78" location="Supplement!A1" display="Worksheet: Development Budget Supplement (Click to go to that section)" xr:uid="{44E407D6-1BB8-4FF6-8229-85B982C030F4}"/>
    <hyperlink ref="TA78:TH78" location="Supplement!A1" display="Worksheet: Development Budget Supplement (Click to go to that section)" xr:uid="{4D22690F-8566-4FAB-9FEB-A5F2C6FB0A49}"/>
    <hyperlink ref="TI78:TP78" location="Supplement!A1" display="Worksheet: Development Budget Supplement (Click to go to that section)" xr:uid="{3581873B-B8E3-486A-B3F0-7A601F3AF713}"/>
    <hyperlink ref="TQ78:TX78" location="Supplement!A1" display="Worksheet: Development Budget Supplement (Click to go to that section)" xr:uid="{0093BA01-B73C-4CB2-B461-BEDB4BAA9C60}"/>
    <hyperlink ref="TY78:UF78" location="Supplement!A1" display="Worksheet: Development Budget Supplement (Click to go to that section)" xr:uid="{A07907EE-F566-49EC-B267-7915AE778174}"/>
    <hyperlink ref="UG78:UN78" location="Supplement!A1" display="Worksheet: Development Budget Supplement (Click to go to that section)" xr:uid="{7B6B5E5F-1FC2-49FA-A864-6908A393D610}"/>
    <hyperlink ref="UO78:UV78" location="Supplement!A1" display="Worksheet: Development Budget Supplement (Click to go to that section)" xr:uid="{ED24D834-E029-4BDF-B76A-7A0DB4FA0D7C}"/>
    <hyperlink ref="UW78:VD78" location="Supplement!A1" display="Worksheet: Development Budget Supplement (Click to go to that section)" xr:uid="{CE5434B7-682B-4D8B-9C46-E9C3C901ECA4}"/>
    <hyperlink ref="VE78:VL78" location="Supplement!A1" display="Worksheet: Development Budget Supplement (Click to go to that section)" xr:uid="{7F42223A-1D10-4684-A1F2-911E0BCFCA9F}"/>
    <hyperlink ref="VM78:VT78" location="Supplement!A1" display="Worksheet: Development Budget Supplement (Click to go to that section)" xr:uid="{FF552970-5444-4652-8209-4E4D15E777A8}"/>
    <hyperlink ref="VU78:WB78" location="Supplement!A1" display="Worksheet: Development Budget Supplement (Click to go to that section)" xr:uid="{FF82A241-B750-4595-8D53-249ECBC80C8A}"/>
    <hyperlink ref="WC78:WJ78" location="Supplement!A1" display="Worksheet: Development Budget Supplement (Click to go to that section)" xr:uid="{3A6BDE17-59C7-4BC6-B5C8-19FC5CB89A70}"/>
    <hyperlink ref="WK78:WR78" location="Supplement!A1" display="Worksheet: Development Budget Supplement (Click to go to that section)" xr:uid="{B22D1E24-09E3-4243-A508-66B1D891345A}"/>
    <hyperlink ref="WS78:WZ78" location="Supplement!A1" display="Worksheet: Development Budget Supplement (Click to go to that section)" xr:uid="{A86C7D47-0B9B-4660-A36D-6F7961B11831}"/>
    <hyperlink ref="XA78:XH78" location="Supplement!A1" display="Worksheet: Development Budget Supplement (Click to go to that section)" xr:uid="{3E75964B-4CE0-4702-AE0B-9D26769CB996}"/>
    <hyperlink ref="XI78:XP78" location="Supplement!A1" display="Worksheet: Development Budget Supplement (Click to go to that section)" xr:uid="{EF529DD0-0831-4F8D-98C5-4E9F085FA388}"/>
    <hyperlink ref="XQ78:XX78" location="Supplement!A1" display="Worksheet: Development Budget Supplement (Click to go to that section)" xr:uid="{5F0BF060-D84B-4E3B-AE1A-5E3278093171}"/>
    <hyperlink ref="XY78:YF78" location="Supplement!A1" display="Worksheet: Development Budget Supplement (Click to go to that section)" xr:uid="{6A936036-5975-4968-AEEE-57A202C75A60}"/>
    <hyperlink ref="YG78:YN78" location="Supplement!A1" display="Worksheet: Development Budget Supplement (Click to go to that section)" xr:uid="{65CDE4D1-0D99-42AA-99D7-0345AE207E48}"/>
    <hyperlink ref="YO78:YV78" location="Supplement!A1" display="Worksheet: Development Budget Supplement (Click to go to that section)" xr:uid="{DEFC8B9D-4B4E-4003-B31F-490BAAD89962}"/>
    <hyperlink ref="YW78:ZD78" location="Supplement!A1" display="Worksheet: Development Budget Supplement (Click to go to that section)" xr:uid="{232EFABB-A0CF-4542-96CF-09B6D7DE19A0}"/>
    <hyperlink ref="ZE78:ZL78" location="Supplement!A1" display="Worksheet: Development Budget Supplement (Click to go to that section)" xr:uid="{D147F957-E44F-4B94-8FB1-D9C94B1B3123}"/>
    <hyperlink ref="ZM78:ZT78" location="Supplement!A1" display="Worksheet: Development Budget Supplement (Click to go to that section)" xr:uid="{3E1E673C-45D7-498F-B2F0-E5FD70B0B320}"/>
    <hyperlink ref="ZU78:AAB78" location="Supplement!A1" display="Worksheet: Development Budget Supplement (Click to go to that section)" xr:uid="{EBE90ED1-5520-43C3-8794-036D7001A8E0}"/>
    <hyperlink ref="AAC78:AAJ78" location="Supplement!A1" display="Worksheet: Development Budget Supplement (Click to go to that section)" xr:uid="{D53B42C1-CE43-42B2-8A6B-8E23F089D38C}"/>
    <hyperlink ref="AAK78:AAR78" location="Supplement!A1" display="Worksheet: Development Budget Supplement (Click to go to that section)" xr:uid="{32EA5A06-C9BE-402F-9716-4AFCA77B5EEF}"/>
    <hyperlink ref="AAS78:AAZ78" location="Supplement!A1" display="Worksheet: Development Budget Supplement (Click to go to that section)" xr:uid="{9581C7AD-500F-4105-A226-5016C84A6C66}"/>
    <hyperlink ref="ABA78:ABH78" location="Supplement!A1" display="Worksheet: Development Budget Supplement (Click to go to that section)" xr:uid="{B13DE858-4CDE-4EED-8A7D-0B5B230A4816}"/>
    <hyperlink ref="ABI78:ABP78" location="Supplement!A1" display="Worksheet: Development Budget Supplement (Click to go to that section)" xr:uid="{7AE2A0F2-CDBC-4370-B95D-B024835042BB}"/>
    <hyperlink ref="ABQ78:ABX78" location="Supplement!A1" display="Worksheet: Development Budget Supplement (Click to go to that section)" xr:uid="{2B243CE7-2F7F-42BA-BC42-6B6FFB8B2BA7}"/>
    <hyperlink ref="ABY78:ACF78" location="Supplement!A1" display="Worksheet: Development Budget Supplement (Click to go to that section)" xr:uid="{B9559335-200D-4622-B088-F671A537B282}"/>
    <hyperlink ref="ACG78:ACN78" location="Supplement!A1" display="Worksheet: Development Budget Supplement (Click to go to that section)" xr:uid="{EB4BDB45-2324-4F3E-8965-4E9117FB7532}"/>
    <hyperlink ref="ACO78:ACV78" location="Supplement!A1" display="Worksheet: Development Budget Supplement (Click to go to that section)" xr:uid="{FE375984-BB40-4FF6-8035-04A62723B88D}"/>
    <hyperlink ref="ACW78:ADD78" location="Supplement!A1" display="Worksheet: Development Budget Supplement (Click to go to that section)" xr:uid="{5776932A-EA71-4E46-A648-078E671F2499}"/>
    <hyperlink ref="ADE78:ADL78" location="Supplement!A1" display="Worksheet: Development Budget Supplement (Click to go to that section)" xr:uid="{4FC5A0C1-C95F-4AA8-AE6B-31C611D7A5A5}"/>
    <hyperlink ref="ADM78:ADT78" location="Supplement!A1" display="Worksheet: Development Budget Supplement (Click to go to that section)" xr:uid="{E04470C4-3C61-4D98-8D78-2A8B834978B5}"/>
    <hyperlink ref="ADU78:AEB78" location="Supplement!A1" display="Worksheet: Development Budget Supplement (Click to go to that section)" xr:uid="{01D5FAE0-60D0-42F6-A912-6DC50D043C1B}"/>
    <hyperlink ref="AEC78:AEJ78" location="Supplement!A1" display="Worksheet: Development Budget Supplement (Click to go to that section)" xr:uid="{32A55895-9300-46E2-9E61-81B73A9B4CE3}"/>
    <hyperlink ref="AEK78:AER78" location="Supplement!A1" display="Worksheet: Development Budget Supplement (Click to go to that section)" xr:uid="{1D73D5F1-EBD0-4E1A-A3DA-DBD9A65B4073}"/>
    <hyperlink ref="AES78:AEZ78" location="Supplement!A1" display="Worksheet: Development Budget Supplement (Click to go to that section)" xr:uid="{DB21EA08-CDD8-4D82-9FF6-FFD7817E9115}"/>
    <hyperlink ref="AFA78:AFH78" location="Supplement!A1" display="Worksheet: Development Budget Supplement (Click to go to that section)" xr:uid="{2930A0C8-5B69-4FEE-80C1-775665D2BE95}"/>
    <hyperlink ref="AFI78:AFP78" location="Supplement!A1" display="Worksheet: Development Budget Supplement (Click to go to that section)" xr:uid="{16F205BF-EEA0-4867-B692-278DB7336B09}"/>
    <hyperlink ref="AFQ78:AFX78" location="Supplement!A1" display="Worksheet: Development Budget Supplement (Click to go to that section)" xr:uid="{4E9AA68D-60E2-4133-A1BC-9C11B60A50A1}"/>
    <hyperlink ref="AFY78:AGF78" location="Supplement!A1" display="Worksheet: Development Budget Supplement (Click to go to that section)" xr:uid="{C0EE5998-B94C-4C9E-974D-B940452871B8}"/>
    <hyperlink ref="AGG78:AGN78" location="Supplement!A1" display="Worksheet: Development Budget Supplement (Click to go to that section)" xr:uid="{A2CB19EE-25FF-488C-964B-5F37C2414313}"/>
    <hyperlink ref="AGO78:AGV78" location="Supplement!A1" display="Worksheet: Development Budget Supplement (Click to go to that section)" xr:uid="{B76BC503-B251-4C80-B6F0-A5575172F5BE}"/>
    <hyperlink ref="AGW78:AHD78" location="Supplement!A1" display="Worksheet: Development Budget Supplement (Click to go to that section)" xr:uid="{A2C3B98A-F0E6-4D77-ACB7-EBDF52E794C3}"/>
    <hyperlink ref="AHE78:AHL78" location="Supplement!A1" display="Worksheet: Development Budget Supplement (Click to go to that section)" xr:uid="{47235303-1C04-4E52-A1F7-4DA016707500}"/>
    <hyperlink ref="AHM78:AHT78" location="Supplement!A1" display="Worksheet: Development Budget Supplement (Click to go to that section)" xr:uid="{38895DBF-E375-474A-9431-9B45512D173C}"/>
    <hyperlink ref="AHU78:AIB78" location="Supplement!A1" display="Worksheet: Development Budget Supplement (Click to go to that section)" xr:uid="{D71DF440-2D99-4E40-BC2B-BA47095ABAA8}"/>
    <hyperlink ref="AIC78:AIJ78" location="Supplement!A1" display="Worksheet: Development Budget Supplement (Click to go to that section)" xr:uid="{40810375-2D1E-4969-9503-C80D754DEFCC}"/>
    <hyperlink ref="AIK78:AIR78" location="Supplement!A1" display="Worksheet: Development Budget Supplement (Click to go to that section)" xr:uid="{48B5BB07-76D2-4715-8E25-BD3924862618}"/>
    <hyperlink ref="AIS78:AIZ78" location="Supplement!A1" display="Worksheet: Development Budget Supplement (Click to go to that section)" xr:uid="{A1A60B13-5D2E-4AC2-B082-5B84E2919BCF}"/>
    <hyperlink ref="AJA78:AJH78" location="Supplement!A1" display="Worksheet: Development Budget Supplement (Click to go to that section)" xr:uid="{CA875ABD-9101-40FF-A0BB-C8785B123670}"/>
    <hyperlink ref="AJI78:AJP78" location="Supplement!A1" display="Worksheet: Development Budget Supplement (Click to go to that section)" xr:uid="{1897753C-47DC-4F05-A805-600BA92D6EB3}"/>
    <hyperlink ref="AJQ78:AJX78" location="Supplement!A1" display="Worksheet: Development Budget Supplement (Click to go to that section)" xr:uid="{B7257574-40D4-42FB-B82A-41E7C9B60CFE}"/>
    <hyperlink ref="AJY78:AKF78" location="Supplement!A1" display="Worksheet: Development Budget Supplement (Click to go to that section)" xr:uid="{25252BC1-6769-4015-AEE8-D20CCE057660}"/>
    <hyperlink ref="AKG78:AKN78" location="Supplement!A1" display="Worksheet: Development Budget Supplement (Click to go to that section)" xr:uid="{B737DBD0-A6E8-4A94-8185-1D7763E5175B}"/>
    <hyperlink ref="AKO78:AKV78" location="Supplement!A1" display="Worksheet: Development Budget Supplement (Click to go to that section)" xr:uid="{73D0BAE0-A5BE-4159-8AFD-AF5208B0038D}"/>
    <hyperlink ref="AKW78:ALD78" location="Supplement!A1" display="Worksheet: Development Budget Supplement (Click to go to that section)" xr:uid="{EF9DA726-2215-4CE8-8ED7-662E4EBEC1DF}"/>
    <hyperlink ref="ALE78:ALL78" location="Supplement!A1" display="Worksheet: Development Budget Supplement (Click to go to that section)" xr:uid="{F47E219E-9C9B-4A24-AD26-6BE0F571A562}"/>
    <hyperlink ref="ALM78:ALT78" location="Supplement!A1" display="Worksheet: Development Budget Supplement (Click to go to that section)" xr:uid="{3BB551E0-9678-40AC-9BF4-D739EB3A4B40}"/>
    <hyperlink ref="ALU78:AMB78" location="Supplement!A1" display="Worksheet: Development Budget Supplement (Click to go to that section)" xr:uid="{BB0DA7E0-F147-4938-A557-1CAB6CCF2010}"/>
    <hyperlink ref="AMC78:AMJ78" location="Supplement!A1" display="Worksheet: Development Budget Supplement (Click to go to that section)" xr:uid="{1CDA8D3C-26E9-4C18-B062-B92793672E3E}"/>
    <hyperlink ref="AMK78:AMR78" location="Supplement!A1" display="Worksheet: Development Budget Supplement (Click to go to that section)" xr:uid="{9718D24E-4E63-4E7F-B5AC-B037441B4AE5}"/>
    <hyperlink ref="AMS78:AMZ78" location="Supplement!A1" display="Worksheet: Development Budget Supplement (Click to go to that section)" xr:uid="{16D92369-4CDC-487A-B187-2713C7A1F24F}"/>
    <hyperlink ref="ANA78:ANH78" location="Supplement!A1" display="Worksheet: Development Budget Supplement (Click to go to that section)" xr:uid="{36BACDED-37CB-4B19-9E8E-B5985FCB0ABC}"/>
    <hyperlink ref="ANI78:ANP78" location="Supplement!A1" display="Worksheet: Development Budget Supplement (Click to go to that section)" xr:uid="{1AA8FCAC-8160-4B20-837F-DCC6757216BF}"/>
    <hyperlink ref="ANQ78:ANX78" location="Supplement!A1" display="Worksheet: Development Budget Supplement (Click to go to that section)" xr:uid="{44896FA3-7269-4187-850A-3B99252945EA}"/>
    <hyperlink ref="ANY78:AOF78" location="Supplement!A1" display="Worksheet: Development Budget Supplement (Click to go to that section)" xr:uid="{555E8F91-53DE-404B-B447-E0E6AA6A9D5A}"/>
    <hyperlink ref="AOG78:AON78" location="Supplement!A1" display="Worksheet: Development Budget Supplement (Click to go to that section)" xr:uid="{8771BD69-9A1D-4CA1-BC79-2AD88BE7673D}"/>
    <hyperlink ref="AOO78:AOV78" location="Supplement!A1" display="Worksheet: Development Budget Supplement (Click to go to that section)" xr:uid="{10A07FD9-A326-4143-8E24-5053FFDC8C71}"/>
    <hyperlink ref="AOW78:APD78" location="Supplement!A1" display="Worksheet: Development Budget Supplement (Click to go to that section)" xr:uid="{9000FA0B-ECE1-4D0F-AB00-557D60FE0838}"/>
    <hyperlink ref="APE78:APL78" location="Supplement!A1" display="Worksheet: Development Budget Supplement (Click to go to that section)" xr:uid="{C72FA845-A694-45A1-BA9F-2C3667C4B1C8}"/>
    <hyperlink ref="APM78:APT78" location="Supplement!A1" display="Worksheet: Development Budget Supplement (Click to go to that section)" xr:uid="{1E56536A-7AF1-4D1B-8F2B-FF3509DA11C1}"/>
    <hyperlink ref="APU78:AQB78" location="Supplement!A1" display="Worksheet: Development Budget Supplement (Click to go to that section)" xr:uid="{EB830A02-F7C2-41C0-BAD9-003483035CB2}"/>
    <hyperlink ref="AQC78:AQJ78" location="Supplement!A1" display="Worksheet: Development Budget Supplement (Click to go to that section)" xr:uid="{A7E46D86-2872-4B2F-9559-F0D61D86D555}"/>
    <hyperlink ref="AQK78:AQR78" location="Supplement!A1" display="Worksheet: Development Budget Supplement (Click to go to that section)" xr:uid="{27F24489-2A2F-4A1B-B03A-61440BD20131}"/>
    <hyperlink ref="AQS78:AQZ78" location="Supplement!A1" display="Worksheet: Development Budget Supplement (Click to go to that section)" xr:uid="{E9C7BA3B-8AFB-4253-9C79-DB6591098226}"/>
    <hyperlink ref="ARA78:ARH78" location="Supplement!A1" display="Worksheet: Development Budget Supplement (Click to go to that section)" xr:uid="{98B8A71B-9CD6-4894-85B5-9ED562D1A735}"/>
    <hyperlink ref="ARI78:ARP78" location="Supplement!A1" display="Worksheet: Development Budget Supplement (Click to go to that section)" xr:uid="{043D917C-3600-4928-8C34-5AC7DBA3F95F}"/>
    <hyperlink ref="ARQ78:ARX78" location="Supplement!A1" display="Worksheet: Development Budget Supplement (Click to go to that section)" xr:uid="{3A63DDD4-5145-441A-AFCE-471D175F8F52}"/>
    <hyperlink ref="ARY78:ASF78" location="Supplement!A1" display="Worksheet: Development Budget Supplement (Click to go to that section)" xr:uid="{A6FF9763-9EC5-4DD5-9086-670843209221}"/>
    <hyperlink ref="ASG78:ASN78" location="Supplement!A1" display="Worksheet: Development Budget Supplement (Click to go to that section)" xr:uid="{8F086607-8FB5-488E-A405-B3C504708C46}"/>
    <hyperlink ref="ASO78:ASV78" location="Supplement!A1" display="Worksheet: Development Budget Supplement (Click to go to that section)" xr:uid="{90F72414-BFAE-4985-8E34-0A58265EEE87}"/>
    <hyperlink ref="ASW78:ATD78" location="Supplement!A1" display="Worksheet: Development Budget Supplement (Click to go to that section)" xr:uid="{090F42B1-E7F7-4506-845B-BBF1366AB2EF}"/>
    <hyperlink ref="ATE78:ATL78" location="Supplement!A1" display="Worksheet: Development Budget Supplement (Click to go to that section)" xr:uid="{9D70082A-D00E-476E-B2A1-67A171A59ED5}"/>
    <hyperlink ref="ATM78:ATT78" location="Supplement!A1" display="Worksheet: Development Budget Supplement (Click to go to that section)" xr:uid="{C47EB126-723D-4B58-B675-5C14142FF8CA}"/>
    <hyperlink ref="ATU78:AUB78" location="Supplement!A1" display="Worksheet: Development Budget Supplement (Click to go to that section)" xr:uid="{E24202E2-8F5A-4FDA-8085-A8CFCFF9806D}"/>
    <hyperlink ref="AUC78:AUJ78" location="Supplement!A1" display="Worksheet: Development Budget Supplement (Click to go to that section)" xr:uid="{475C7386-A66F-41B2-8485-1812CA544305}"/>
    <hyperlink ref="AUK78:AUR78" location="Supplement!A1" display="Worksheet: Development Budget Supplement (Click to go to that section)" xr:uid="{24A14782-7D15-4680-8273-FCDA64585D27}"/>
    <hyperlink ref="AUS78:AUZ78" location="Supplement!A1" display="Worksheet: Development Budget Supplement (Click to go to that section)" xr:uid="{2D4360AD-D437-4133-A126-66A1E34FCBDA}"/>
    <hyperlink ref="AVA78:AVH78" location="Supplement!A1" display="Worksheet: Development Budget Supplement (Click to go to that section)" xr:uid="{34A1390D-96E5-4D75-83B7-229E9A3FC0AE}"/>
    <hyperlink ref="AVI78:AVP78" location="Supplement!A1" display="Worksheet: Development Budget Supplement (Click to go to that section)" xr:uid="{940BBB48-D505-47C0-A87D-102A02335ACC}"/>
    <hyperlink ref="AVQ78:AVX78" location="Supplement!A1" display="Worksheet: Development Budget Supplement (Click to go to that section)" xr:uid="{B640A918-7AEB-4B63-8BAE-5152FBCAED14}"/>
    <hyperlink ref="AVY78:AWF78" location="Supplement!A1" display="Worksheet: Development Budget Supplement (Click to go to that section)" xr:uid="{C76BCD59-A9D2-480D-AFAC-9BF0FC968C11}"/>
    <hyperlink ref="AWG78:AWN78" location="Supplement!A1" display="Worksheet: Development Budget Supplement (Click to go to that section)" xr:uid="{1E5F36A0-BE84-4437-942A-09197848C50B}"/>
    <hyperlink ref="AWO78:AWV78" location="Supplement!A1" display="Worksheet: Development Budget Supplement (Click to go to that section)" xr:uid="{8EBB4067-DFBA-4790-AE10-7BC42A6C0B70}"/>
    <hyperlink ref="AWW78:AXD78" location="Supplement!A1" display="Worksheet: Development Budget Supplement (Click to go to that section)" xr:uid="{37BCCC83-B25F-481A-AA7F-A6B73C024795}"/>
    <hyperlink ref="AXE78:AXL78" location="Supplement!A1" display="Worksheet: Development Budget Supplement (Click to go to that section)" xr:uid="{6E043A53-8F2F-4EBD-A04A-3E5322350FAD}"/>
    <hyperlink ref="AXM78:AXT78" location="Supplement!A1" display="Worksheet: Development Budget Supplement (Click to go to that section)" xr:uid="{3C3C8135-FE56-4E4E-BE8A-6A634A2183BC}"/>
    <hyperlink ref="AXU78:AYB78" location="Supplement!A1" display="Worksheet: Development Budget Supplement (Click to go to that section)" xr:uid="{E1FCA217-9D5E-463D-8353-987B254C04F8}"/>
    <hyperlink ref="AYC78:AYJ78" location="Supplement!A1" display="Worksheet: Development Budget Supplement (Click to go to that section)" xr:uid="{7B715B8E-3C70-4E32-AC0E-5DADF26B92A1}"/>
    <hyperlink ref="AYK78:AYR78" location="Supplement!A1" display="Worksheet: Development Budget Supplement (Click to go to that section)" xr:uid="{F45234C1-1D21-4EE1-A100-B2851F9D1037}"/>
    <hyperlink ref="AYS78:AYZ78" location="Supplement!A1" display="Worksheet: Development Budget Supplement (Click to go to that section)" xr:uid="{588719BD-697F-43EC-AC68-193B4C5EDEC2}"/>
    <hyperlink ref="AZA78:AZH78" location="Supplement!A1" display="Worksheet: Development Budget Supplement (Click to go to that section)" xr:uid="{3DEB2FD3-99F7-46D0-8195-00D6DD7EFCF9}"/>
    <hyperlink ref="AZI78:AZP78" location="Supplement!A1" display="Worksheet: Development Budget Supplement (Click to go to that section)" xr:uid="{DB2C0E43-3AB7-4AA6-838A-C7C7EA95FFF5}"/>
    <hyperlink ref="AZQ78:AZX78" location="Supplement!A1" display="Worksheet: Development Budget Supplement (Click to go to that section)" xr:uid="{1C73114A-6258-4D61-98DA-28D27855F222}"/>
    <hyperlink ref="AZY78:BAF78" location="Supplement!A1" display="Worksheet: Development Budget Supplement (Click to go to that section)" xr:uid="{C293B1AC-8C12-4423-BB2F-A720A8E3AF68}"/>
    <hyperlink ref="BAG78:BAN78" location="Supplement!A1" display="Worksheet: Development Budget Supplement (Click to go to that section)" xr:uid="{49B70784-8CB2-4D07-89A9-F9CBBD6BA2F3}"/>
    <hyperlink ref="BAO78:BAV78" location="Supplement!A1" display="Worksheet: Development Budget Supplement (Click to go to that section)" xr:uid="{20F79BCE-A1C9-494B-B172-0F3E23957B62}"/>
    <hyperlink ref="BAW78:BBD78" location="Supplement!A1" display="Worksheet: Development Budget Supplement (Click to go to that section)" xr:uid="{D05E59C3-95BF-459C-83E5-E4C631E9D000}"/>
    <hyperlink ref="BBE78:BBL78" location="Supplement!A1" display="Worksheet: Development Budget Supplement (Click to go to that section)" xr:uid="{BE60D65A-043F-49A3-86F7-B474C835A330}"/>
    <hyperlink ref="BBM78:BBT78" location="Supplement!A1" display="Worksheet: Development Budget Supplement (Click to go to that section)" xr:uid="{959E4A23-330F-4628-8AC3-D21AB9201FAA}"/>
    <hyperlink ref="BBU78:BCB78" location="Supplement!A1" display="Worksheet: Development Budget Supplement (Click to go to that section)" xr:uid="{32EDD3D3-B6A9-4259-B546-AD6120A00EFF}"/>
    <hyperlink ref="BCC78:BCJ78" location="Supplement!A1" display="Worksheet: Development Budget Supplement (Click to go to that section)" xr:uid="{09C24793-F976-4C4C-9BBD-7004A7995B0D}"/>
    <hyperlink ref="BCK78:BCR78" location="Supplement!A1" display="Worksheet: Development Budget Supplement (Click to go to that section)" xr:uid="{D8B95832-9D03-4053-8FBB-AA199A468F55}"/>
    <hyperlink ref="BCS78:BCZ78" location="Supplement!A1" display="Worksheet: Development Budget Supplement (Click to go to that section)" xr:uid="{B08C038D-5DE7-47BA-9BB9-BBCFD88113CA}"/>
    <hyperlink ref="BDA78:BDH78" location="Supplement!A1" display="Worksheet: Development Budget Supplement (Click to go to that section)" xr:uid="{8CC58DBB-572F-493F-BC97-DEE5087B4865}"/>
    <hyperlink ref="BDI78:BDP78" location="Supplement!A1" display="Worksheet: Development Budget Supplement (Click to go to that section)" xr:uid="{24EFFC6A-3A2C-45F4-9DE5-52B499B80EDE}"/>
    <hyperlink ref="BDQ78:BDX78" location="Supplement!A1" display="Worksheet: Development Budget Supplement (Click to go to that section)" xr:uid="{D7BB27BC-987E-4C5F-844D-FEBC1AFA0212}"/>
    <hyperlink ref="BDY78:BEF78" location="Supplement!A1" display="Worksheet: Development Budget Supplement (Click to go to that section)" xr:uid="{3B5CACF3-48E8-40BA-BF23-0E2BA4FF10C0}"/>
    <hyperlink ref="BEG78:BEN78" location="Supplement!A1" display="Worksheet: Development Budget Supplement (Click to go to that section)" xr:uid="{BBF1BA9F-3610-4E88-A479-4188474FD468}"/>
    <hyperlink ref="BEO78:BEV78" location="Supplement!A1" display="Worksheet: Development Budget Supplement (Click to go to that section)" xr:uid="{E00B390B-02D9-4300-B034-3A0AA2D52483}"/>
    <hyperlink ref="BEW78:BFD78" location="Supplement!A1" display="Worksheet: Development Budget Supplement (Click to go to that section)" xr:uid="{D59E13AF-4752-42E3-830B-A8D45EC52111}"/>
    <hyperlink ref="BFE78:BFL78" location="Supplement!A1" display="Worksheet: Development Budget Supplement (Click to go to that section)" xr:uid="{9D293E38-FA63-4F43-842F-9506E7B03422}"/>
    <hyperlink ref="BFM78:BFT78" location="Supplement!A1" display="Worksheet: Development Budget Supplement (Click to go to that section)" xr:uid="{4BD69ACA-F5B7-4E8F-AB2E-460A615E98C5}"/>
    <hyperlink ref="BFU78:BGB78" location="Supplement!A1" display="Worksheet: Development Budget Supplement (Click to go to that section)" xr:uid="{FB9764E2-4A17-44DD-AB1F-88525B38AAE1}"/>
    <hyperlink ref="BGC78:BGJ78" location="Supplement!A1" display="Worksheet: Development Budget Supplement (Click to go to that section)" xr:uid="{5E978649-15C1-45F5-917D-6710091A444E}"/>
    <hyperlink ref="BGK78:BGR78" location="Supplement!A1" display="Worksheet: Development Budget Supplement (Click to go to that section)" xr:uid="{FAC98AA1-8B3E-4187-96F7-11AD97E4A4F1}"/>
    <hyperlink ref="BGS78:BGZ78" location="Supplement!A1" display="Worksheet: Development Budget Supplement (Click to go to that section)" xr:uid="{7EA42A9D-F933-463D-ACA4-4EC517185672}"/>
    <hyperlink ref="BHA78:BHH78" location="Supplement!A1" display="Worksheet: Development Budget Supplement (Click to go to that section)" xr:uid="{F121DF7F-0BAD-4168-AE42-5A337F1D9997}"/>
    <hyperlink ref="BHI78:BHP78" location="Supplement!A1" display="Worksheet: Development Budget Supplement (Click to go to that section)" xr:uid="{AA2DD2FF-A7DB-47FF-9234-12E71DC7EAFA}"/>
    <hyperlink ref="BHQ78:BHX78" location="Supplement!A1" display="Worksheet: Development Budget Supplement (Click to go to that section)" xr:uid="{1A9EE7FC-60F0-4EE5-9CE7-E8ACDCEEF974}"/>
    <hyperlink ref="BHY78:BIF78" location="Supplement!A1" display="Worksheet: Development Budget Supplement (Click to go to that section)" xr:uid="{02BF3C69-B508-421F-91DE-451A262BE682}"/>
    <hyperlink ref="BIG78:BIN78" location="Supplement!A1" display="Worksheet: Development Budget Supplement (Click to go to that section)" xr:uid="{45F11353-82D3-41AA-A1F7-ABAFD4C48915}"/>
    <hyperlink ref="BIO78:BIV78" location="Supplement!A1" display="Worksheet: Development Budget Supplement (Click to go to that section)" xr:uid="{7B7813CF-82D3-4F17-A7BD-1DE7E76C668D}"/>
    <hyperlink ref="BIW78:BJD78" location="Supplement!A1" display="Worksheet: Development Budget Supplement (Click to go to that section)" xr:uid="{91CE67F9-F8E9-45F0-BFFC-7CB3610FF631}"/>
    <hyperlink ref="BJE78:BJL78" location="Supplement!A1" display="Worksheet: Development Budget Supplement (Click to go to that section)" xr:uid="{1FF04545-8C00-403B-93E4-82B660391056}"/>
    <hyperlink ref="BJM78:BJT78" location="Supplement!A1" display="Worksheet: Development Budget Supplement (Click to go to that section)" xr:uid="{8A7DE52F-8F2C-42D7-A3F4-EB4F9F50F0B0}"/>
    <hyperlink ref="BJU78:BKB78" location="Supplement!A1" display="Worksheet: Development Budget Supplement (Click to go to that section)" xr:uid="{2857A28E-2A2A-4ACC-A4D6-0D171D726360}"/>
    <hyperlink ref="BKC78:BKJ78" location="Supplement!A1" display="Worksheet: Development Budget Supplement (Click to go to that section)" xr:uid="{CF3575FD-3E93-4125-9512-ECB8A407396E}"/>
    <hyperlink ref="BKK78:BKR78" location="Supplement!A1" display="Worksheet: Development Budget Supplement (Click to go to that section)" xr:uid="{AB3B9529-4820-4A4B-B688-C87D57B1A1B5}"/>
    <hyperlink ref="BKS78:BKZ78" location="Supplement!A1" display="Worksheet: Development Budget Supplement (Click to go to that section)" xr:uid="{BC9F1646-9F7E-4E7C-AEF8-3F2455A0F1E3}"/>
    <hyperlink ref="BLA78:BLH78" location="Supplement!A1" display="Worksheet: Development Budget Supplement (Click to go to that section)" xr:uid="{56742A35-A2A6-4599-B316-F18F3DE16839}"/>
    <hyperlink ref="BLI78:BLP78" location="Supplement!A1" display="Worksheet: Development Budget Supplement (Click to go to that section)" xr:uid="{2C939280-3E13-499A-9B84-FC2149D887CA}"/>
    <hyperlink ref="BLQ78:BLX78" location="Supplement!A1" display="Worksheet: Development Budget Supplement (Click to go to that section)" xr:uid="{91E44E24-FDEA-408A-BA69-55D3D8D4F1CF}"/>
    <hyperlink ref="BLY78:BMF78" location="Supplement!A1" display="Worksheet: Development Budget Supplement (Click to go to that section)" xr:uid="{EDBD087A-48F7-43E9-B013-C0F9384D333E}"/>
    <hyperlink ref="BMG78:BMN78" location="Supplement!A1" display="Worksheet: Development Budget Supplement (Click to go to that section)" xr:uid="{4E6CC5C9-CBA2-4B68-8A14-F3828F16FF9D}"/>
    <hyperlink ref="BMO78:BMV78" location="Supplement!A1" display="Worksheet: Development Budget Supplement (Click to go to that section)" xr:uid="{E06BC50C-1A45-4D92-868C-448F178DDEE4}"/>
    <hyperlink ref="BMW78:BND78" location="Supplement!A1" display="Worksheet: Development Budget Supplement (Click to go to that section)" xr:uid="{BF522804-72BD-4DAF-ACB1-82BAAA30A2D5}"/>
    <hyperlink ref="BNE78:BNL78" location="Supplement!A1" display="Worksheet: Development Budget Supplement (Click to go to that section)" xr:uid="{20C3131F-44CE-4B69-9C3E-00540F58E9AD}"/>
    <hyperlink ref="BNM78:BNT78" location="Supplement!A1" display="Worksheet: Development Budget Supplement (Click to go to that section)" xr:uid="{A85D9B17-CC97-48E8-A1A1-28720DD9DF0C}"/>
    <hyperlink ref="BNU78:BOB78" location="Supplement!A1" display="Worksheet: Development Budget Supplement (Click to go to that section)" xr:uid="{2DE6967D-DCA3-4F76-B01C-4FEDE7785C32}"/>
    <hyperlink ref="BOC78:BOJ78" location="Supplement!A1" display="Worksheet: Development Budget Supplement (Click to go to that section)" xr:uid="{65CF7D28-3427-4A3C-93CD-94E182ADE2C7}"/>
    <hyperlink ref="BOK78:BOR78" location="Supplement!A1" display="Worksheet: Development Budget Supplement (Click to go to that section)" xr:uid="{66904BD1-5131-4516-8DAA-B358C810B5C3}"/>
    <hyperlink ref="BOS78:BOZ78" location="Supplement!A1" display="Worksheet: Development Budget Supplement (Click to go to that section)" xr:uid="{44E56FB0-E7E1-492C-BBDD-C42D5711FA32}"/>
    <hyperlink ref="BPA78:BPH78" location="Supplement!A1" display="Worksheet: Development Budget Supplement (Click to go to that section)" xr:uid="{CF7518E3-A86F-4650-9AA2-79A94C182DA4}"/>
    <hyperlink ref="BPI78:BPP78" location="Supplement!A1" display="Worksheet: Development Budget Supplement (Click to go to that section)" xr:uid="{352B1504-937B-43CF-A4F3-BFAB002182B3}"/>
    <hyperlink ref="BPQ78:BPX78" location="Supplement!A1" display="Worksheet: Development Budget Supplement (Click to go to that section)" xr:uid="{7ADD244E-5C67-4DAF-9B75-5C8C15399DCE}"/>
    <hyperlink ref="BPY78:BQF78" location="Supplement!A1" display="Worksheet: Development Budget Supplement (Click to go to that section)" xr:uid="{27D8CA5B-2464-440D-803A-F382F9FC951D}"/>
    <hyperlink ref="BQG78:BQN78" location="Supplement!A1" display="Worksheet: Development Budget Supplement (Click to go to that section)" xr:uid="{30CF8A3F-285E-4738-865B-A7CEB632FD71}"/>
    <hyperlink ref="BQO78:BQV78" location="Supplement!A1" display="Worksheet: Development Budget Supplement (Click to go to that section)" xr:uid="{7B48D1FC-1396-446B-AF5A-7877D3D356FD}"/>
    <hyperlink ref="BQW78:BRD78" location="Supplement!A1" display="Worksheet: Development Budget Supplement (Click to go to that section)" xr:uid="{BE4611C0-5B18-4E12-9439-BC884F5D3E55}"/>
    <hyperlink ref="BRE78:BRL78" location="Supplement!A1" display="Worksheet: Development Budget Supplement (Click to go to that section)" xr:uid="{C2F3D4ED-CC8B-44FD-A97A-19974FCC6918}"/>
    <hyperlink ref="BRM78:BRT78" location="Supplement!A1" display="Worksheet: Development Budget Supplement (Click to go to that section)" xr:uid="{F7F28890-62BD-4147-8F08-F28E1BD10EB8}"/>
    <hyperlink ref="BRU78:BSB78" location="Supplement!A1" display="Worksheet: Development Budget Supplement (Click to go to that section)" xr:uid="{DEFD0B7B-9B40-4804-B537-5CF224A6D7C3}"/>
    <hyperlink ref="BSC78:BSJ78" location="Supplement!A1" display="Worksheet: Development Budget Supplement (Click to go to that section)" xr:uid="{59D2DF84-9905-4EAC-A3CB-89B1AF28FBDF}"/>
    <hyperlink ref="BSK78:BSR78" location="Supplement!A1" display="Worksheet: Development Budget Supplement (Click to go to that section)" xr:uid="{E216696E-FC02-4844-93BE-5E4672A6A5DA}"/>
    <hyperlink ref="BSS78:BSZ78" location="Supplement!A1" display="Worksheet: Development Budget Supplement (Click to go to that section)" xr:uid="{1469E0EA-7150-4F46-A139-815F9214CCEA}"/>
    <hyperlink ref="BTA78:BTH78" location="Supplement!A1" display="Worksheet: Development Budget Supplement (Click to go to that section)" xr:uid="{6B36CFF8-B24A-451A-A942-DF21C6134A94}"/>
    <hyperlink ref="BTI78:BTP78" location="Supplement!A1" display="Worksheet: Development Budget Supplement (Click to go to that section)" xr:uid="{E32A37CA-B373-4279-A201-FA0480B9F373}"/>
    <hyperlink ref="BTQ78:BTX78" location="Supplement!A1" display="Worksheet: Development Budget Supplement (Click to go to that section)" xr:uid="{4DA737D0-6DD8-46B3-AA6A-0D9A248BF5FC}"/>
    <hyperlink ref="BTY78:BUF78" location="Supplement!A1" display="Worksheet: Development Budget Supplement (Click to go to that section)" xr:uid="{EFD02842-AE93-4EBB-AB4A-C1C34331C3A0}"/>
    <hyperlink ref="BUG78:BUN78" location="Supplement!A1" display="Worksheet: Development Budget Supplement (Click to go to that section)" xr:uid="{A27EAAC5-0442-41D1-B989-BF4FA12809E2}"/>
    <hyperlink ref="BUO78:BUV78" location="Supplement!A1" display="Worksheet: Development Budget Supplement (Click to go to that section)" xr:uid="{E816EC18-06DD-4FE5-8458-3FC207E4300E}"/>
    <hyperlink ref="BUW78:BVD78" location="Supplement!A1" display="Worksheet: Development Budget Supplement (Click to go to that section)" xr:uid="{5DF43DE0-3E3B-4962-91D5-CCC97E7D00EC}"/>
    <hyperlink ref="BVE78:BVL78" location="Supplement!A1" display="Worksheet: Development Budget Supplement (Click to go to that section)" xr:uid="{D6683735-5207-4510-9039-1424A3D24D66}"/>
    <hyperlink ref="BVM78:BVT78" location="Supplement!A1" display="Worksheet: Development Budget Supplement (Click to go to that section)" xr:uid="{86F1AC8E-9508-4282-B8FA-3908586D37E0}"/>
    <hyperlink ref="BVU78:BWB78" location="Supplement!A1" display="Worksheet: Development Budget Supplement (Click to go to that section)" xr:uid="{3EB8C7B2-0C68-4CC2-9C95-788C76749768}"/>
    <hyperlink ref="BWC78:BWJ78" location="Supplement!A1" display="Worksheet: Development Budget Supplement (Click to go to that section)" xr:uid="{A225AD78-846D-4C9E-8FD6-03D65EB6EDBB}"/>
    <hyperlink ref="BWK78:BWR78" location="Supplement!A1" display="Worksheet: Development Budget Supplement (Click to go to that section)" xr:uid="{7BF4D772-ECA1-4C59-9015-03DD581AA21E}"/>
    <hyperlink ref="BWS78:BWZ78" location="Supplement!A1" display="Worksheet: Development Budget Supplement (Click to go to that section)" xr:uid="{D1AE019F-63C0-4C17-9459-EEEDA3234816}"/>
    <hyperlink ref="BXA78:BXH78" location="Supplement!A1" display="Worksheet: Development Budget Supplement (Click to go to that section)" xr:uid="{E5C8B2F2-3DA7-456F-A0BF-224A6B078AE5}"/>
    <hyperlink ref="BXI78:BXP78" location="Supplement!A1" display="Worksheet: Development Budget Supplement (Click to go to that section)" xr:uid="{E0BF238B-40F3-435E-AF8A-1EF54145C720}"/>
    <hyperlink ref="BXQ78:BXX78" location="Supplement!A1" display="Worksheet: Development Budget Supplement (Click to go to that section)" xr:uid="{8A00DAB5-6BA6-474D-92BC-4A3F00803D17}"/>
    <hyperlink ref="BXY78:BYF78" location="Supplement!A1" display="Worksheet: Development Budget Supplement (Click to go to that section)" xr:uid="{755A6060-55B4-4EBA-88C0-38472A555890}"/>
    <hyperlink ref="BYG78:BYN78" location="Supplement!A1" display="Worksheet: Development Budget Supplement (Click to go to that section)" xr:uid="{3ACEE443-6EC0-4C1A-9AB2-2EF3AE5EBFB6}"/>
    <hyperlink ref="BYO78:BYV78" location="Supplement!A1" display="Worksheet: Development Budget Supplement (Click to go to that section)" xr:uid="{430DF51D-A85A-47F1-A06C-2C5B9D11F320}"/>
    <hyperlink ref="BYW78:BZD78" location="Supplement!A1" display="Worksheet: Development Budget Supplement (Click to go to that section)" xr:uid="{4DF3D029-EA76-4932-B9E0-DB4B60FD7252}"/>
    <hyperlink ref="BZE78:BZL78" location="Supplement!A1" display="Worksheet: Development Budget Supplement (Click to go to that section)" xr:uid="{A430C863-756A-4107-BC72-0301276142ED}"/>
    <hyperlink ref="BZM78:BZT78" location="Supplement!A1" display="Worksheet: Development Budget Supplement (Click to go to that section)" xr:uid="{5429DD5F-D227-491A-8733-E4AEB5DC00FE}"/>
    <hyperlink ref="BZU78:CAB78" location="Supplement!A1" display="Worksheet: Development Budget Supplement (Click to go to that section)" xr:uid="{21E7F0B8-5FB9-4B03-8889-356E6288B72C}"/>
    <hyperlink ref="CAC78:CAJ78" location="Supplement!A1" display="Worksheet: Development Budget Supplement (Click to go to that section)" xr:uid="{38C05112-5B50-4CD6-82FC-522B90FF3496}"/>
    <hyperlink ref="CAK78:CAR78" location="Supplement!A1" display="Worksheet: Development Budget Supplement (Click to go to that section)" xr:uid="{1EF5FD5D-B8F6-451B-8121-3219B0DEA90A}"/>
    <hyperlink ref="CAS78:CAZ78" location="Supplement!A1" display="Worksheet: Development Budget Supplement (Click to go to that section)" xr:uid="{378CF6C3-3789-4211-9B55-07AC219A6702}"/>
    <hyperlink ref="CBA78:CBH78" location="Supplement!A1" display="Worksheet: Development Budget Supplement (Click to go to that section)" xr:uid="{DB64B211-3184-4DF8-9A15-43F96F28917E}"/>
    <hyperlink ref="CBI78:CBP78" location="Supplement!A1" display="Worksheet: Development Budget Supplement (Click to go to that section)" xr:uid="{BB51FA9E-08E5-4982-8040-6B01DBB3369D}"/>
    <hyperlink ref="CBQ78:CBX78" location="Supplement!A1" display="Worksheet: Development Budget Supplement (Click to go to that section)" xr:uid="{F3C7AB31-F4DA-4F0A-A251-4272A4B8FF6A}"/>
    <hyperlink ref="CBY78:CCF78" location="Supplement!A1" display="Worksheet: Development Budget Supplement (Click to go to that section)" xr:uid="{95EBAB83-97D8-4F54-94E4-E43FB3E83D90}"/>
    <hyperlink ref="CCG78:CCN78" location="Supplement!A1" display="Worksheet: Development Budget Supplement (Click to go to that section)" xr:uid="{E3EE814B-8136-42B4-9EB6-0378E6541977}"/>
    <hyperlink ref="CCO78:CCV78" location="Supplement!A1" display="Worksheet: Development Budget Supplement (Click to go to that section)" xr:uid="{9A9C1FC1-C330-4B87-A820-666F10859D2A}"/>
    <hyperlink ref="CCW78:CDD78" location="Supplement!A1" display="Worksheet: Development Budget Supplement (Click to go to that section)" xr:uid="{41F3CCFF-94E9-4CBF-AACF-AF2C8F61B7AF}"/>
    <hyperlink ref="CDE78:CDL78" location="Supplement!A1" display="Worksheet: Development Budget Supplement (Click to go to that section)" xr:uid="{73F7DFE2-9F81-4596-B5BA-36C4D2768C04}"/>
    <hyperlink ref="CDM78:CDT78" location="Supplement!A1" display="Worksheet: Development Budget Supplement (Click to go to that section)" xr:uid="{74FCBDA8-BD1E-47B2-AA84-729309238FAF}"/>
    <hyperlink ref="CDU78:CEB78" location="Supplement!A1" display="Worksheet: Development Budget Supplement (Click to go to that section)" xr:uid="{BD090C01-26CA-4487-9C3A-98819C43337E}"/>
    <hyperlink ref="CEC78:CEJ78" location="Supplement!A1" display="Worksheet: Development Budget Supplement (Click to go to that section)" xr:uid="{872CE505-1B06-44A8-90FF-3034F0DCC12A}"/>
    <hyperlink ref="CEK78:CER78" location="Supplement!A1" display="Worksheet: Development Budget Supplement (Click to go to that section)" xr:uid="{0FA1D9E5-56A1-49B6-9891-4DA57072EB07}"/>
    <hyperlink ref="CES78:CEZ78" location="Supplement!A1" display="Worksheet: Development Budget Supplement (Click to go to that section)" xr:uid="{78239796-A290-4308-90DC-AE171946DB59}"/>
    <hyperlink ref="CFA78:CFH78" location="Supplement!A1" display="Worksheet: Development Budget Supplement (Click to go to that section)" xr:uid="{736540F3-C3E4-4914-8B6F-A4B6AE2460E2}"/>
    <hyperlink ref="CFI78:CFP78" location="Supplement!A1" display="Worksheet: Development Budget Supplement (Click to go to that section)" xr:uid="{BDE4E10D-84FB-425C-8D2C-8B464B2DB4F5}"/>
    <hyperlink ref="CFQ78:CFX78" location="Supplement!A1" display="Worksheet: Development Budget Supplement (Click to go to that section)" xr:uid="{9BC5C9DD-896C-4DCA-9320-55357C2AA165}"/>
    <hyperlink ref="CFY78:CGF78" location="Supplement!A1" display="Worksheet: Development Budget Supplement (Click to go to that section)" xr:uid="{131D8884-06F2-4473-88CA-401BAF03FA66}"/>
    <hyperlink ref="CGG78:CGN78" location="Supplement!A1" display="Worksheet: Development Budget Supplement (Click to go to that section)" xr:uid="{54D0C5FD-9762-450A-BAAC-FBAEC8E5E2F1}"/>
    <hyperlink ref="CGO78:CGV78" location="Supplement!A1" display="Worksheet: Development Budget Supplement (Click to go to that section)" xr:uid="{25612766-4358-418D-966D-B75D3F21BCB3}"/>
    <hyperlink ref="CGW78:CHD78" location="Supplement!A1" display="Worksheet: Development Budget Supplement (Click to go to that section)" xr:uid="{F4D886C7-5E73-4EFC-AA24-69EAF813C6BC}"/>
    <hyperlink ref="CHE78:CHL78" location="Supplement!A1" display="Worksheet: Development Budget Supplement (Click to go to that section)" xr:uid="{1CE170DD-0A5B-4081-9564-83CC32CF9A8C}"/>
    <hyperlink ref="CHM78:CHT78" location="Supplement!A1" display="Worksheet: Development Budget Supplement (Click to go to that section)" xr:uid="{047101C0-8064-4C24-B74D-3C67A2CEF36A}"/>
    <hyperlink ref="CHU78:CIB78" location="Supplement!A1" display="Worksheet: Development Budget Supplement (Click to go to that section)" xr:uid="{0F4517DC-B9CD-4651-8819-4CC0ECFD5F72}"/>
    <hyperlink ref="CIC78:CIJ78" location="Supplement!A1" display="Worksheet: Development Budget Supplement (Click to go to that section)" xr:uid="{3F0C0056-6E37-4EF9-A1D3-C2EF22233F8C}"/>
    <hyperlink ref="CIK78:CIR78" location="Supplement!A1" display="Worksheet: Development Budget Supplement (Click to go to that section)" xr:uid="{A1BCE589-D053-459D-848F-8F923659B155}"/>
    <hyperlink ref="CIS78:CIZ78" location="Supplement!A1" display="Worksheet: Development Budget Supplement (Click to go to that section)" xr:uid="{961CA06F-4A46-44EE-8414-FB570FFE71F4}"/>
    <hyperlink ref="CJA78:CJH78" location="Supplement!A1" display="Worksheet: Development Budget Supplement (Click to go to that section)" xr:uid="{30AC8850-823C-4AA9-99F5-637FC7400312}"/>
    <hyperlink ref="CJI78:CJP78" location="Supplement!A1" display="Worksheet: Development Budget Supplement (Click to go to that section)" xr:uid="{C9C93144-C71F-41D2-97CC-2CCE7C62A04B}"/>
    <hyperlink ref="CJQ78:CJX78" location="Supplement!A1" display="Worksheet: Development Budget Supplement (Click to go to that section)" xr:uid="{03EC2AC6-3D36-403F-872C-513D83C2A6DA}"/>
    <hyperlink ref="CJY78:CKF78" location="Supplement!A1" display="Worksheet: Development Budget Supplement (Click to go to that section)" xr:uid="{5C6108AF-8D78-473E-B410-99EB4A0C4C21}"/>
    <hyperlink ref="CKG78:CKN78" location="Supplement!A1" display="Worksheet: Development Budget Supplement (Click to go to that section)" xr:uid="{8C4615AD-D16F-4146-89B3-DA355FCAEEDB}"/>
    <hyperlink ref="CKO78:CKV78" location="Supplement!A1" display="Worksheet: Development Budget Supplement (Click to go to that section)" xr:uid="{443A4B55-50A8-4C1C-9592-4539C0FA01EF}"/>
    <hyperlink ref="CKW78:CLD78" location="Supplement!A1" display="Worksheet: Development Budget Supplement (Click to go to that section)" xr:uid="{C2176C02-F0C4-4508-B757-7F6F39C4E334}"/>
    <hyperlink ref="CLE78:CLL78" location="Supplement!A1" display="Worksheet: Development Budget Supplement (Click to go to that section)" xr:uid="{D763196E-B507-49E1-AA77-18D2FA32E73F}"/>
    <hyperlink ref="CLM78:CLT78" location="Supplement!A1" display="Worksheet: Development Budget Supplement (Click to go to that section)" xr:uid="{9F325CE7-5505-4A9A-8973-8923C72FE918}"/>
    <hyperlink ref="CLU78:CMB78" location="Supplement!A1" display="Worksheet: Development Budget Supplement (Click to go to that section)" xr:uid="{83C05B37-E355-4018-94F0-6551E703516A}"/>
    <hyperlink ref="CMC78:CMJ78" location="Supplement!A1" display="Worksheet: Development Budget Supplement (Click to go to that section)" xr:uid="{88202F72-919E-4296-B1D4-D4507ABBCCF2}"/>
    <hyperlink ref="CMK78:CMR78" location="Supplement!A1" display="Worksheet: Development Budget Supplement (Click to go to that section)" xr:uid="{440B6A8A-834A-49F0-B3DB-9D75B684355A}"/>
    <hyperlink ref="CMS78:CMZ78" location="Supplement!A1" display="Worksheet: Development Budget Supplement (Click to go to that section)" xr:uid="{4658AEEF-DC36-4612-99DC-50C92794D57F}"/>
    <hyperlink ref="CNA78:CNH78" location="Supplement!A1" display="Worksheet: Development Budget Supplement (Click to go to that section)" xr:uid="{58A22637-8507-49A1-9FB4-AFB5D9882983}"/>
    <hyperlink ref="CNI78:CNP78" location="Supplement!A1" display="Worksheet: Development Budget Supplement (Click to go to that section)" xr:uid="{96AA6CF6-31E7-41D2-91E5-2210832F2EB8}"/>
    <hyperlink ref="CNQ78:CNX78" location="Supplement!A1" display="Worksheet: Development Budget Supplement (Click to go to that section)" xr:uid="{F193A021-60BD-43DD-967B-6612C105B94B}"/>
    <hyperlink ref="CNY78:COF78" location="Supplement!A1" display="Worksheet: Development Budget Supplement (Click to go to that section)" xr:uid="{6866FC4F-D73E-4072-9C2B-06CBFDDB8A5F}"/>
    <hyperlink ref="COG78:CON78" location="Supplement!A1" display="Worksheet: Development Budget Supplement (Click to go to that section)" xr:uid="{7DDAD158-9ED4-4FD5-B74A-C51301B4DEFF}"/>
    <hyperlink ref="COO78:COV78" location="Supplement!A1" display="Worksheet: Development Budget Supplement (Click to go to that section)" xr:uid="{B76690B4-D012-43D9-91E6-9DF509A32FF8}"/>
    <hyperlink ref="COW78:CPD78" location="Supplement!A1" display="Worksheet: Development Budget Supplement (Click to go to that section)" xr:uid="{3B8830AF-6694-4B0E-906E-AC7D088E981A}"/>
    <hyperlink ref="CPE78:CPL78" location="Supplement!A1" display="Worksheet: Development Budget Supplement (Click to go to that section)" xr:uid="{6BEE2A73-CFEF-46C5-9D45-B752513F4DF4}"/>
    <hyperlink ref="CPM78:CPT78" location="Supplement!A1" display="Worksheet: Development Budget Supplement (Click to go to that section)" xr:uid="{CC094CA7-29C1-4059-B86C-9FACABEE0399}"/>
    <hyperlink ref="CPU78:CQB78" location="Supplement!A1" display="Worksheet: Development Budget Supplement (Click to go to that section)" xr:uid="{1AEE63A0-C6E7-437F-91DC-087797493372}"/>
    <hyperlink ref="CQC78:CQJ78" location="Supplement!A1" display="Worksheet: Development Budget Supplement (Click to go to that section)" xr:uid="{B1B568DD-D272-4BD6-A58B-F3FAC2938F13}"/>
    <hyperlink ref="CQK78:CQR78" location="Supplement!A1" display="Worksheet: Development Budget Supplement (Click to go to that section)" xr:uid="{A5037DE6-09CC-43A1-8969-86E0A6988689}"/>
    <hyperlink ref="CQS78:CQZ78" location="Supplement!A1" display="Worksheet: Development Budget Supplement (Click to go to that section)" xr:uid="{3332810E-DAA3-4A54-BC62-F38634B2D024}"/>
    <hyperlink ref="CRA78:CRH78" location="Supplement!A1" display="Worksheet: Development Budget Supplement (Click to go to that section)" xr:uid="{02B602C8-5773-4A62-9092-6535411E13D3}"/>
    <hyperlink ref="CRI78:CRP78" location="Supplement!A1" display="Worksheet: Development Budget Supplement (Click to go to that section)" xr:uid="{E3336B3D-34B2-431F-843D-04FD662B7C42}"/>
    <hyperlink ref="CRQ78:CRX78" location="Supplement!A1" display="Worksheet: Development Budget Supplement (Click to go to that section)" xr:uid="{E3F98993-0944-4259-B4C8-F696A67601C4}"/>
    <hyperlink ref="CRY78:CSF78" location="Supplement!A1" display="Worksheet: Development Budget Supplement (Click to go to that section)" xr:uid="{58369788-CD45-4842-A263-8F52E70092B7}"/>
    <hyperlink ref="CSG78:CSN78" location="Supplement!A1" display="Worksheet: Development Budget Supplement (Click to go to that section)" xr:uid="{FA5CFD8F-30F3-4D89-9786-C74D862AB6D2}"/>
    <hyperlink ref="CSO78:CSV78" location="Supplement!A1" display="Worksheet: Development Budget Supplement (Click to go to that section)" xr:uid="{B19C2667-38C5-4FA6-90D0-8486043EC9E9}"/>
    <hyperlink ref="CSW78:CTD78" location="Supplement!A1" display="Worksheet: Development Budget Supplement (Click to go to that section)" xr:uid="{6F812B30-799D-4DB2-8FBC-302662099E9C}"/>
    <hyperlink ref="CTE78:CTL78" location="Supplement!A1" display="Worksheet: Development Budget Supplement (Click to go to that section)" xr:uid="{14B1A290-1803-448E-AED2-041A4A556358}"/>
    <hyperlink ref="CTM78:CTT78" location="Supplement!A1" display="Worksheet: Development Budget Supplement (Click to go to that section)" xr:uid="{17A85A10-7E92-4372-9504-DCB26A188A73}"/>
    <hyperlink ref="CTU78:CUB78" location="Supplement!A1" display="Worksheet: Development Budget Supplement (Click to go to that section)" xr:uid="{329F78B2-E105-405C-AA6F-C8BF31026BF2}"/>
    <hyperlink ref="CUC78:CUJ78" location="Supplement!A1" display="Worksheet: Development Budget Supplement (Click to go to that section)" xr:uid="{D629E5B6-F5EA-4F44-BA28-C9B4D21A9F6B}"/>
    <hyperlink ref="CUK78:CUR78" location="Supplement!A1" display="Worksheet: Development Budget Supplement (Click to go to that section)" xr:uid="{77B8F1E4-F74C-4FD1-A69B-E87C57B2EA15}"/>
    <hyperlink ref="CUS78:CUZ78" location="Supplement!A1" display="Worksheet: Development Budget Supplement (Click to go to that section)" xr:uid="{84678660-368C-4CDB-96AB-22AB3FFEF384}"/>
    <hyperlink ref="CVA78:CVH78" location="Supplement!A1" display="Worksheet: Development Budget Supplement (Click to go to that section)" xr:uid="{DCD2A5CF-4B33-46B1-8D9A-0AAF196D4497}"/>
    <hyperlink ref="CVI78:CVP78" location="Supplement!A1" display="Worksheet: Development Budget Supplement (Click to go to that section)" xr:uid="{FE68BDE7-A90A-4DD6-A243-EEA79D8D676E}"/>
    <hyperlink ref="CVQ78:CVX78" location="Supplement!A1" display="Worksheet: Development Budget Supplement (Click to go to that section)" xr:uid="{0356CDB9-4745-4978-ADE9-0AEFC5F3584A}"/>
    <hyperlink ref="CVY78:CWF78" location="Supplement!A1" display="Worksheet: Development Budget Supplement (Click to go to that section)" xr:uid="{3E68A22D-6F6D-409C-B02B-8FDBC232B5DC}"/>
    <hyperlink ref="CWG78:CWN78" location="Supplement!A1" display="Worksheet: Development Budget Supplement (Click to go to that section)" xr:uid="{DAA016E4-5C2E-4C91-BC14-6660EDBC7DD8}"/>
    <hyperlink ref="CWO78:CWV78" location="Supplement!A1" display="Worksheet: Development Budget Supplement (Click to go to that section)" xr:uid="{AB18FEEF-1DEA-4CEB-9029-39AB58FC2BA7}"/>
    <hyperlink ref="CWW78:CXD78" location="Supplement!A1" display="Worksheet: Development Budget Supplement (Click to go to that section)" xr:uid="{3C1FF88B-9C73-465F-810F-C3059AE8841A}"/>
    <hyperlink ref="CXE78:CXL78" location="Supplement!A1" display="Worksheet: Development Budget Supplement (Click to go to that section)" xr:uid="{560E4477-E9BD-4980-9F5F-A26859ACDD91}"/>
    <hyperlink ref="CXM78:CXT78" location="Supplement!A1" display="Worksheet: Development Budget Supplement (Click to go to that section)" xr:uid="{F830EC7E-37BC-480A-B2A1-7E34BCDC8462}"/>
    <hyperlink ref="CXU78:CYB78" location="Supplement!A1" display="Worksheet: Development Budget Supplement (Click to go to that section)" xr:uid="{5277F11B-15CB-4824-9544-9059D4395BBF}"/>
    <hyperlink ref="CYC78:CYJ78" location="Supplement!A1" display="Worksheet: Development Budget Supplement (Click to go to that section)" xr:uid="{8C88507A-9D7D-4A6C-B9A2-0A3CE9CED404}"/>
    <hyperlink ref="CYK78:CYR78" location="Supplement!A1" display="Worksheet: Development Budget Supplement (Click to go to that section)" xr:uid="{4896FB4E-248E-48A5-9CBD-F8372A92C10C}"/>
    <hyperlink ref="CYS78:CYZ78" location="Supplement!A1" display="Worksheet: Development Budget Supplement (Click to go to that section)" xr:uid="{B54850EE-BECD-4069-919B-045A22988007}"/>
    <hyperlink ref="CZA78:CZH78" location="Supplement!A1" display="Worksheet: Development Budget Supplement (Click to go to that section)" xr:uid="{1698A416-A8BA-4FB0-9C40-DE9CF3BBDAF0}"/>
    <hyperlink ref="CZI78:CZP78" location="Supplement!A1" display="Worksheet: Development Budget Supplement (Click to go to that section)" xr:uid="{17C004ED-1303-4B2D-AEB3-AD2E32F703DC}"/>
    <hyperlink ref="CZQ78:CZX78" location="Supplement!A1" display="Worksheet: Development Budget Supplement (Click to go to that section)" xr:uid="{D4C1132A-C48C-44C9-9D9A-24069B7A1F3D}"/>
    <hyperlink ref="CZY78:DAF78" location="Supplement!A1" display="Worksheet: Development Budget Supplement (Click to go to that section)" xr:uid="{5178D706-A209-496D-B46D-B3B7131085B5}"/>
    <hyperlink ref="DAG78:DAN78" location="Supplement!A1" display="Worksheet: Development Budget Supplement (Click to go to that section)" xr:uid="{54B9F7EE-8490-4AF0-ADC9-7171B4A25A9F}"/>
    <hyperlink ref="DAO78:DAV78" location="Supplement!A1" display="Worksheet: Development Budget Supplement (Click to go to that section)" xr:uid="{89BD9898-D45F-4AE5-90B2-CD69F8F38508}"/>
    <hyperlink ref="DAW78:DBD78" location="Supplement!A1" display="Worksheet: Development Budget Supplement (Click to go to that section)" xr:uid="{775188DC-61C1-4858-BB4F-1B53CA46CB79}"/>
    <hyperlink ref="DBE78:DBL78" location="Supplement!A1" display="Worksheet: Development Budget Supplement (Click to go to that section)" xr:uid="{51E76463-AF82-488F-A40B-4D52CA5A9956}"/>
    <hyperlink ref="DBM78:DBT78" location="Supplement!A1" display="Worksheet: Development Budget Supplement (Click to go to that section)" xr:uid="{69D080AB-D1EA-4E1C-80C2-5BE5D40A85C6}"/>
    <hyperlink ref="DBU78:DCB78" location="Supplement!A1" display="Worksheet: Development Budget Supplement (Click to go to that section)" xr:uid="{1C04D783-05C5-48BA-8514-9F26F8C673AF}"/>
    <hyperlink ref="DCC78:DCJ78" location="Supplement!A1" display="Worksheet: Development Budget Supplement (Click to go to that section)" xr:uid="{C2A67933-C535-4FFF-AF4F-20D7C5D0CD89}"/>
    <hyperlink ref="DCK78:DCR78" location="Supplement!A1" display="Worksheet: Development Budget Supplement (Click to go to that section)" xr:uid="{C7A00055-8965-49CB-99B1-65604F824541}"/>
    <hyperlink ref="DCS78:DCZ78" location="Supplement!A1" display="Worksheet: Development Budget Supplement (Click to go to that section)" xr:uid="{C3F6A8CD-8679-4607-BED1-B8E22CAD6FB2}"/>
    <hyperlink ref="DDA78:DDH78" location="Supplement!A1" display="Worksheet: Development Budget Supplement (Click to go to that section)" xr:uid="{C46A7758-638E-4D1F-AC9D-A51F606CFF47}"/>
    <hyperlink ref="DDI78:DDP78" location="Supplement!A1" display="Worksheet: Development Budget Supplement (Click to go to that section)" xr:uid="{1B342A35-DEAF-49A6-84B3-43E9F064AA0F}"/>
    <hyperlink ref="DDQ78:DDX78" location="Supplement!A1" display="Worksheet: Development Budget Supplement (Click to go to that section)" xr:uid="{EEB17A5C-8285-41F7-B308-CEE8BC7A66C4}"/>
    <hyperlink ref="DDY78:DEF78" location="Supplement!A1" display="Worksheet: Development Budget Supplement (Click to go to that section)" xr:uid="{3ECE4B2D-82D7-4B25-85A0-EC2CED5D669D}"/>
    <hyperlink ref="DEG78:DEN78" location="Supplement!A1" display="Worksheet: Development Budget Supplement (Click to go to that section)" xr:uid="{B0F509DC-ECA2-4C51-9597-95FD6F0A7CBC}"/>
    <hyperlink ref="DEO78:DEV78" location="Supplement!A1" display="Worksheet: Development Budget Supplement (Click to go to that section)" xr:uid="{186B438A-D5E5-48A3-A3A2-D6575016E4FB}"/>
    <hyperlink ref="DEW78:DFD78" location="Supplement!A1" display="Worksheet: Development Budget Supplement (Click to go to that section)" xr:uid="{CC294BA5-D21A-4D86-93D6-38560EA73B2B}"/>
    <hyperlink ref="DFE78:DFL78" location="Supplement!A1" display="Worksheet: Development Budget Supplement (Click to go to that section)" xr:uid="{FF531A20-7F2E-43D4-B3AB-4C251A6BBD67}"/>
    <hyperlink ref="DFM78:DFT78" location="Supplement!A1" display="Worksheet: Development Budget Supplement (Click to go to that section)" xr:uid="{B8B828D2-93C5-45E3-8127-9E00DFDCF52B}"/>
    <hyperlink ref="DFU78:DGB78" location="Supplement!A1" display="Worksheet: Development Budget Supplement (Click to go to that section)" xr:uid="{8CE7EB6E-3D22-412C-8BE1-2D819C4C25A5}"/>
    <hyperlink ref="DGC78:DGJ78" location="Supplement!A1" display="Worksheet: Development Budget Supplement (Click to go to that section)" xr:uid="{44AFA956-5D4E-47BC-A844-112D536600FC}"/>
    <hyperlink ref="DGK78:DGR78" location="Supplement!A1" display="Worksheet: Development Budget Supplement (Click to go to that section)" xr:uid="{E9DF4D49-64A0-4B37-B8DF-BD80910421D5}"/>
    <hyperlink ref="DGS78:DGZ78" location="Supplement!A1" display="Worksheet: Development Budget Supplement (Click to go to that section)" xr:uid="{940968CE-104B-4F42-B86A-8F28748CB96D}"/>
    <hyperlink ref="DHA78:DHH78" location="Supplement!A1" display="Worksheet: Development Budget Supplement (Click to go to that section)" xr:uid="{2E303FC1-D0A9-4D66-AD3C-647A4414A08D}"/>
    <hyperlink ref="DHI78:DHP78" location="Supplement!A1" display="Worksheet: Development Budget Supplement (Click to go to that section)" xr:uid="{4E5918D7-43EB-4390-ADCD-87A894563A94}"/>
    <hyperlink ref="DHQ78:DHX78" location="Supplement!A1" display="Worksheet: Development Budget Supplement (Click to go to that section)" xr:uid="{7EF1E8C6-ACD3-4884-BE15-A471A1F12BA5}"/>
    <hyperlink ref="DHY78:DIF78" location="Supplement!A1" display="Worksheet: Development Budget Supplement (Click to go to that section)" xr:uid="{BC42A550-6B98-4B53-ADD6-CB8A9D3E4154}"/>
    <hyperlink ref="DIG78:DIN78" location="Supplement!A1" display="Worksheet: Development Budget Supplement (Click to go to that section)" xr:uid="{E3CB79F8-0DCB-4242-9CE5-1C96317265DD}"/>
    <hyperlink ref="DIO78:DIV78" location="Supplement!A1" display="Worksheet: Development Budget Supplement (Click to go to that section)" xr:uid="{3162C673-412D-4D78-87B8-DBBD9726F27F}"/>
    <hyperlink ref="DIW78:DJD78" location="Supplement!A1" display="Worksheet: Development Budget Supplement (Click to go to that section)" xr:uid="{367F2186-8538-47B3-9CCA-8D670FE44E31}"/>
    <hyperlink ref="DJE78:DJL78" location="Supplement!A1" display="Worksheet: Development Budget Supplement (Click to go to that section)" xr:uid="{780744BF-492E-417F-81AF-55E53DE72928}"/>
    <hyperlink ref="DJM78:DJT78" location="Supplement!A1" display="Worksheet: Development Budget Supplement (Click to go to that section)" xr:uid="{EC5FD453-8D8F-483B-ADBF-7EB88CD04774}"/>
    <hyperlink ref="DJU78:DKB78" location="Supplement!A1" display="Worksheet: Development Budget Supplement (Click to go to that section)" xr:uid="{BFB6B220-9301-499E-83D2-52D70C4A189C}"/>
    <hyperlink ref="DKC78:DKJ78" location="Supplement!A1" display="Worksheet: Development Budget Supplement (Click to go to that section)" xr:uid="{7D5518E3-A1C6-4F07-8752-909245D8D007}"/>
    <hyperlink ref="DKK78:DKR78" location="Supplement!A1" display="Worksheet: Development Budget Supplement (Click to go to that section)" xr:uid="{4CCD0F40-F55A-4100-9B57-D1E227760919}"/>
    <hyperlink ref="DKS78:DKZ78" location="Supplement!A1" display="Worksheet: Development Budget Supplement (Click to go to that section)" xr:uid="{41740172-5AC5-41FE-BD32-E2BC17DB7661}"/>
    <hyperlink ref="DLA78:DLH78" location="Supplement!A1" display="Worksheet: Development Budget Supplement (Click to go to that section)" xr:uid="{CC000236-9AB8-4ECE-BA4B-27D045A9AF16}"/>
    <hyperlink ref="DLI78:DLP78" location="Supplement!A1" display="Worksheet: Development Budget Supplement (Click to go to that section)" xr:uid="{771FC62D-F333-4850-830E-E8D16B7F399B}"/>
    <hyperlink ref="DLQ78:DLX78" location="Supplement!A1" display="Worksheet: Development Budget Supplement (Click to go to that section)" xr:uid="{54056CAB-3F07-4A42-B80E-2093D4CBE291}"/>
    <hyperlink ref="DLY78:DMF78" location="Supplement!A1" display="Worksheet: Development Budget Supplement (Click to go to that section)" xr:uid="{2784B3D0-69B2-4459-BA4A-C8B62419A0A9}"/>
    <hyperlink ref="DMG78:DMN78" location="Supplement!A1" display="Worksheet: Development Budget Supplement (Click to go to that section)" xr:uid="{F9EB525C-00CC-4DA0-9BF3-B1AA98F0EAB4}"/>
    <hyperlink ref="DMO78:DMV78" location="Supplement!A1" display="Worksheet: Development Budget Supplement (Click to go to that section)" xr:uid="{6A99EC4E-51F2-4985-9F77-37C7B6BA0F8A}"/>
    <hyperlink ref="DMW78:DND78" location="Supplement!A1" display="Worksheet: Development Budget Supplement (Click to go to that section)" xr:uid="{D3395E78-6305-4E7F-9B72-3B9609FCC9E5}"/>
    <hyperlink ref="DNE78:DNL78" location="Supplement!A1" display="Worksheet: Development Budget Supplement (Click to go to that section)" xr:uid="{430A509E-E2F6-41CD-8446-32E64E0DD3F5}"/>
    <hyperlink ref="DNM78:DNT78" location="Supplement!A1" display="Worksheet: Development Budget Supplement (Click to go to that section)" xr:uid="{8F586A3A-EA5F-48E7-B466-7BB832CB536E}"/>
    <hyperlink ref="DNU78:DOB78" location="Supplement!A1" display="Worksheet: Development Budget Supplement (Click to go to that section)" xr:uid="{C609E954-8E44-44AD-974D-A86226334034}"/>
    <hyperlink ref="DOC78:DOJ78" location="Supplement!A1" display="Worksheet: Development Budget Supplement (Click to go to that section)" xr:uid="{EB3FB0FA-86F6-4CE6-8FDC-5497537496C9}"/>
    <hyperlink ref="DOK78:DOR78" location="Supplement!A1" display="Worksheet: Development Budget Supplement (Click to go to that section)" xr:uid="{C343FD27-A6D7-4B74-8236-CBE295647613}"/>
    <hyperlink ref="DOS78:DOZ78" location="Supplement!A1" display="Worksheet: Development Budget Supplement (Click to go to that section)" xr:uid="{988D92C5-29EE-4B71-B937-6FB01EB45D87}"/>
    <hyperlink ref="DPA78:DPH78" location="Supplement!A1" display="Worksheet: Development Budget Supplement (Click to go to that section)" xr:uid="{36DDC655-D28F-4676-AD3A-A7F7D1BBCE39}"/>
    <hyperlink ref="DPI78:DPP78" location="Supplement!A1" display="Worksheet: Development Budget Supplement (Click to go to that section)" xr:uid="{29BD7B08-722F-49D0-B5E1-E64BDE6E718A}"/>
    <hyperlink ref="DPQ78:DPX78" location="Supplement!A1" display="Worksheet: Development Budget Supplement (Click to go to that section)" xr:uid="{B154843B-CCE9-47C4-A069-116EACEBE268}"/>
    <hyperlink ref="DPY78:DQF78" location="Supplement!A1" display="Worksheet: Development Budget Supplement (Click to go to that section)" xr:uid="{AC786464-AF8D-4937-8E7A-B777A2CC5E07}"/>
    <hyperlink ref="DQG78:DQN78" location="Supplement!A1" display="Worksheet: Development Budget Supplement (Click to go to that section)" xr:uid="{366BAF69-2C8E-4356-A86D-59617D0915EF}"/>
    <hyperlink ref="DQO78:DQV78" location="Supplement!A1" display="Worksheet: Development Budget Supplement (Click to go to that section)" xr:uid="{4352278F-F805-4A3A-A740-1029BB06C3C0}"/>
    <hyperlink ref="DQW78:DRD78" location="Supplement!A1" display="Worksheet: Development Budget Supplement (Click to go to that section)" xr:uid="{2756EBF8-1A51-4A8E-83C9-016964FD68DB}"/>
    <hyperlink ref="DRE78:DRL78" location="Supplement!A1" display="Worksheet: Development Budget Supplement (Click to go to that section)" xr:uid="{7BEB1D36-FFBB-4A52-B33D-36D372EA04D4}"/>
    <hyperlink ref="DRM78:DRT78" location="Supplement!A1" display="Worksheet: Development Budget Supplement (Click to go to that section)" xr:uid="{63D9FF21-2269-4290-AAD7-C18D18EF6CFF}"/>
    <hyperlink ref="DRU78:DSB78" location="Supplement!A1" display="Worksheet: Development Budget Supplement (Click to go to that section)" xr:uid="{BDFD8C59-EB43-49A0-95A2-0CFAAC8196DB}"/>
    <hyperlink ref="DSC78:DSJ78" location="Supplement!A1" display="Worksheet: Development Budget Supplement (Click to go to that section)" xr:uid="{B51DF486-BDBB-4213-90E6-9FA9519F05B3}"/>
    <hyperlink ref="DSK78:DSR78" location="Supplement!A1" display="Worksheet: Development Budget Supplement (Click to go to that section)" xr:uid="{7C8FF446-DBC7-4CDE-ABF5-6712EF4010F9}"/>
    <hyperlink ref="DSS78:DSZ78" location="Supplement!A1" display="Worksheet: Development Budget Supplement (Click to go to that section)" xr:uid="{BAD46C60-60A4-4AC1-B9BF-62A20CF515E0}"/>
    <hyperlink ref="DTA78:DTH78" location="Supplement!A1" display="Worksheet: Development Budget Supplement (Click to go to that section)" xr:uid="{224AF74C-0B23-4593-AC9F-613047056059}"/>
    <hyperlink ref="DTI78:DTP78" location="Supplement!A1" display="Worksheet: Development Budget Supplement (Click to go to that section)" xr:uid="{C1EEB350-EF51-41CF-AFEA-E427592FFD41}"/>
    <hyperlink ref="DTQ78:DTX78" location="Supplement!A1" display="Worksheet: Development Budget Supplement (Click to go to that section)" xr:uid="{46A23CDE-C8F9-45D2-806F-9FB32BB5ADF9}"/>
    <hyperlink ref="DTY78:DUF78" location="Supplement!A1" display="Worksheet: Development Budget Supplement (Click to go to that section)" xr:uid="{BAAECE2F-3349-4316-934C-6E1D565905CE}"/>
    <hyperlink ref="DUG78:DUN78" location="Supplement!A1" display="Worksheet: Development Budget Supplement (Click to go to that section)" xr:uid="{A5BB3CAC-9DF0-4D36-93C6-000FEE7DF93A}"/>
    <hyperlink ref="DUO78:DUV78" location="Supplement!A1" display="Worksheet: Development Budget Supplement (Click to go to that section)" xr:uid="{EB06A4A1-D573-4D5B-A549-DC1CE85AF5A0}"/>
    <hyperlink ref="DUW78:DVD78" location="Supplement!A1" display="Worksheet: Development Budget Supplement (Click to go to that section)" xr:uid="{F8E96B95-11DC-4F52-84C1-512FF7F2FA56}"/>
    <hyperlink ref="DVE78:DVL78" location="Supplement!A1" display="Worksheet: Development Budget Supplement (Click to go to that section)" xr:uid="{175C7F8A-A875-4299-91A5-0A66DD841186}"/>
    <hyperlink ref="DVM78:DVT78" location="Supplement!A1" display="Worksheet: Development Budget Supplement (Click to go to that section)" xr:uid="{D9DDF93D-54F3-471B-B168-947FAB95969B}"/>
    <hyperlink ref="DVU78:DWB78" location="Supplement!A1" display="Worksheet: Development Budget Supplement (Click to go to that section)" xr:uid="{C99CFDAE-C0DB-4701-9412-D48E92980AE5}"/>
    <hyperlink ref="DWC78:DWJ78" location="Supplement!A1" display="Worksheet: Development Budget Supplement (Click to go to that section)" xr:uid="{0105CE7C-F840-46EF-8110-2735CDB8A5E6}"/>
    <hyperlink ref="DWK78:DWR78" location="Supplement!A1" display="Worksheet: Development Budget Supplement (Click to go to that section)" xr:uid="{56441948-F6F5-43AC-A7DE-2BDEC52A0748}"/>
    <hyperlink ref="DWS78:DWZ78" location="Supplement!A1" display="Worksheet: Development Budget Supplement (Click to go to that section)" xr:uid="{42604BC3-B6A0-494E-AD98-DEDC058BB1E0}"/>
    <hyperlink ref="DXA78:DXH78" location="Supplement!A1" display="Worksheet: Development Budget Supplement (Click to go to that section)" xr:uid="{277FB2E1-67CD-4A57-BEB3-FE3EC7230758}"/>
    <hyperlink ref="DXI78:DXP78" location="Supplement!A1" display="Worksheet: Development Budget Supplement (Click to go to that section)" xr:uid="{2EE14C61-058C-4B57-A58A-98ACA3BAFAAC}"/>
    <hyperlink ref="DXQ78:DXX78" location="Supplement!A1" display="Worksheet: Development Budget Supplement (Click to go to that section)" xr:uid="{D4E97CBD-7A12-41A5-8391-565358869B58}"/>
    <hyperlink ref="DXY78:DYF78" location="Supplement!A1" display="Worksheet: Development Budget Supplement (Click to go to that section)" xr:uid="{84D34981-6341-4655-990D-93B125B76016}"/>
    <hyperlink ref="DYG78:DYN78" location="Supplement!A1" display="Worksheet: Development Budget Supplement (Click to go to that section)" xr:uid="{384F2B74-E6FE-4C80-AD5B-4DAE5A203BD9}"/>
    <hyperlink ref="DYO78:DYV78" location="Supplement!A1" display="Worksheet: Development Budget Supplement (Click to go to that section)" xr:uid="{EF82ABF0-BABB-421E-B294-2BEF709FBD6D}"/>
    <hyperlink ref="DYW78:DZD78" location="Supplement!A1" display="Worksheet: Development Budget Supplement (Click to go to that section)" xr:uid="{889A2DE1-BA1E-455B-95C7-B1508BFB691B}"/>
    <hyperlink ref="DZE78:DZL78" location="Supplement!A1" display="Worksheet: Development Budget Supplement (Click to go to that section)" xr:uid="{7C6AC91B-9230-4FE3-8017-79B42E5CAAB8}"/>
    <hyperlink ref="DZM78:DZT78" location="Supplement!A1" display="Worksheet: Development Budget Supplement (Click to go to that section)" xr:uid="{8E2DE33D-B638-454E-A39F-117955446810}"/>
    <hyperlink ref="DZU78:EAB78" location="Supplement!A1" display="Worksheet: Development Budget Supplement (Click to go to that section)" xr:uid="{532CBBB6-24F1-401C-AD17-78467AB73721}"/>
    <hyperlink ref="EAC78:EAJ78" location="Supplement!A1" display="Worksheet: Development Budget Supplement (Click to go to that section)" xr:uid="{E672C0D0-9A4F-4322-A82C-1097C5849961}"/>
    <hyperlink ref="EAK78:EAR78" location="Supplement!A1" display="Worksheet: Development Budget Supplement (Click to go to that section)" xr:uid="{C6E86144-84C0-4278-AFBE-4DC3FD221FD7}"/>
    <hyperlink ref="EAS78:EAZ78" location="Supplement!A1" display="Worksheet: Development Budget Supplement (Click to go to that section)" xr:uid="{08D71AD0-1022-4627-9B06-DC405D8DD969}"/>
    <hyperlink ref="EBA78:EBH78" location="Supplement!A1" display="Worksheet: Development Budget Supplement (Click to go to that section)" xr:uid="{F83E5950-12C8-4471-ACAE-0B86C78E81D3}"/>
    <hyperlink ref="EBI78:EBP78" location="Supplement!A1" display="Worksheet: Development Budget Supplement (Click to go to that section)" xr:uid="{B27F0E28-982E-4952-B892-485EF606AD14}"/>
    <hyperlink ref="EBQ78:EBX78" location="Supplement!A1" display="Worksheet: Development Budget Supplement (Click to go to that section)" xr:uid="{5E368C53-BB3B-42B1-9E47-ABAAA56038F8}"/>
    <hyperlink ref="EBY78:ECF78" location="Supplement!A1" display="Worksheet: Development Budget Supplement (Click to go to that section)" xr:uid="{00CFEE99-4200-43D0-B626-61FD85812AF6}"/>
    <hyperlink ref="ECG78:ECN78" location="Supplement!A1" display="Worksheet: Development Budget Supplement (Click to go to that section)" xr:uid="{0095D020-DCCA-40C7-B5AB-07B02218090A}"/>
    <hyperlink ref="ECO78:ECV78" location="Supplement!A1" display="Worksheet: Development Budget Supplement (Click to go to that section)" xr:uid="{523E48BD-E8D0-42FE-BE27-C8DB6E7C7F47}"/>
    <hyperlink ref="ECW78:EDD78" location="Supplement!A1" display="Worksheet: Development Budget Supplement (Click to go to that section)" xr:uid="{0EE9608D-C6FB-49C3-BEBC-7E651FB4A5FB}"/>
    <hyperlink ref="EDE78:EDL78" location="Supplement!A1" display="Worksheet: Development Budget Supplement (Click to go to that section)" xr:uid="{3F48C889-CC86-499E-BC26-A3B39A4FF175}"/>
    <hyperlink ref="EDM78:EDT78" location="Supplement!A1" display="Worksheet: Development Budget Supplement (Click to go to that section)" xr:uid="{336B3519-22D5-4E5E-8069-564034BE25D7}"/>
    <hyperlink ref="EDU78:EEB78" location="Supplement!A1" display="Worksheet: Development Budget Supplement (Click to go to that section)" xr:uid="{B32F7796-B010-491E-A9B2-75B34D0844D4}"/>
    <hyperlink ref="EEC78:EEJ78" location="Supplement!A1" display="Worksheet: Development Budget Supplement (Click to go to that section)" xr:uid="{056E99C8-D149-42EE-A530-A1C6D5E5295C}"/>
    <hyperlink ref="EEK78:EER78" location="Supplement!A1" display="Worksheet: Development Budget Supplement (Click to go to that section)" xr:uid="{53F618BA-3CAB-4953-BF4E-2E39D3F0DADD}"/>
    <hyperlink ref="EES78:EEZ78" location="Supplement!A1" display="Worksheet: Development Budget Supplement (Click to go to that section)" xr:uid="{CE29D8EA-4A7E-4FEA-94E2-E26A73C29498}"/>
    <hyperlink ref="EFA78:EFH78" location="Supplement!A1" display="Worksheet: Development Budget Supplement (Click to go to that section)" xr:uid="{56596E11-3FE3-4907-9DCB-42106C0289B5}"/>
    <hyperlink ref="EFI78:EFP78" location="Supplement!A1" display="Worksheet: Development Budget Supplement (Click to go to that section)" xr:uid="{920EFCB6-5027-4E57-96BA-755C2FCD7DDE}"/>
    <hyperlink ref="EFQ78:EFX78" location="Supplement!A1" display="Worksheet: Development Budget Supplement (Click to go to that section)" xr:uid="{FFC7AB92-F3F5-431E-95DA-925792C8724B}"/>
    <hyperlink ref="EFY78:EGF78" location="Supplement!A1" display="Worksheet: Development Budget Supplement (Click to go to that section)" xr:uid="{F817F32E-CFD8-4289-BE9B-2A6EFE472E07}"/>
    <hyperlink ref="EGG78:EGN78" location="Supplement!A1" display="Worksheet: Development Budget Supplement (Click to go to that section)" xr:uid="{0F09D19E-58C9-4657-99CB-463DEDBABC28}"/>
    <hyperlink ref="EGO78:EGV78" location="Supplement!A1" display="Worksheet: Development Budget Supplement (Click to go to that section)" xr:uid="{E79CD2DA-F123-4E3F-AF1A-FB10CF88A39C}"/>
    <hyperlink ref="EGW78:EHD78" location="Supplement!A1" display="Worksheet: Development Budget Supplement (Click to go to that section)" xr:uid="{BA15BD59-D16C-4D3E-BE90-511D24546491}"/>
    <hyperlink ref="EHE78:EHL78" location="Supplement!A1" display="Worksheet: Development Budget Supplement (Click to go to that section)" xr:uid="{74ED7CC5-B239-4C53-98C4-9672C8B6EF10}"/>
    <hyperlink ref="EHM78:EHT78" location="Supplement!A1" display="Worksheet: Development Budget Supplement (Click to go to that section)" xr:uid="{609DEDF7-26A6-4167-A3EE-B490C1A966C5}"/>
    <hyperlink ref="EHU78:EIB78" location="Supplement!A1" display="Worksheet: Development Budget Supplement (Click to go to that section)" xr:uid="{E96B2FB4-4CCC-4B8D-8C67-0716828C8C65}"/>
    <hyperlink ref="EIC78:EIJ78" location="Supplement!A1" display="Worksheet: Development Budget Supplement (Click to go to that section)" xr:uid="{D5839C4C-10AC-4246-993F-8C10E85ECE14}"/>
    <hyperlink ref="EIK78:EIR78" location="Supplement!A1" display="Worksheet: Development Budget Supplement (Click to go to that section)" xr:uid="{2D80CDB1-CEE8-4F72-9D13-17DB2A1B393E}"/>
    <hyperlink ref="EIS78:EIZ78" location="Supplement!A1" display="Worksheet: Development Budget Supplement (Click to go to that section)" xr:uid="{2B44B8F5-E1D0-4312-A553-A379563597D0}"/>
    <hyperlink ref="EJA78:EJH78" location="Supplement!A1" display="Worksheet: Development Budget Supplement (Click to go to that section)" xr:uid="{46684501-12F8-4DCD-98D9-8334A735902A}"/>
    <hyperlink ref="EJI78:EJP78" location="Supplement!A1" display="Worksheet: Development Budget Supplement (Click to go to that section)" xr:uid="{54267E5D-74D7-43FF-87A9-F2E4B368DE67}"/>
    <hyperlink ref="EJQ78:EJX78" location="Supplement!A1" display="Worksheet: Development Budget Supplement (Click to go to that section)" xr:uid="{53630D20-A4FA-415C-878B-712248A1B7F9}"/>
    <hyperlink ref="EJY78:EKF78" location="Supplement!A1" display="Worksheet: Development Budget Supplement (Click to go to that section)" xr:uid="{A8A6BC51-2BA5-4F60-A632-2C2D38024986}"/>
    <hyperlink ref="EKG78:EKN78" location="Supplement!A1" display="Worksheet: Development Budget Supplement (Click to go to that section)" xr:uid="{DAF3F845-876A-4090-9649-BBF6372445E1}"/>
    <hyperlink ref="EKO78:EKV78" location="Supplement!A1" display="Worksheet: Development Budget Supplement (Click to go to that section)" xr:uid="{9D2CB4A2-EAB8-4001-B700-A0F1DFF8A77A}"/>
    <hyperlink ref="EKW78:ELD78" location="Supplement!A1" display="Worksheet: Development Budget Supplement (Click to go to that section)" xr:uid="{9EB8BCEF-BBEB-4399-9645-D30227310BDF}"/>
    <hyperlink ref="ELE78:ELL78" location="Supplement!A1" display="Worksheet: Development Budget Supplement (Click to go to that section)" xr:uid="{A19D3A4C-6598-453E-9B5D-7B9982FEC645}"/>
    <hyperlink ref="ELM78:ELT78" location="Supplement!A1" display="Worksheet: Development Budget Supplement (Click to go to that section)" xr:uid="{128B1E33-23F0-433A-9665-0023FCF2F85F}"/>
    <hyperlink ref="ELU78:EMB78" location="Supplement!A1" display="Worksheet: Development Budget Supplement (Click to go to that section)" xr:uid="{E675882A-8C49-4947-8EF8-8AAAEA153CB8}"/>
    <hyperlink ref="EMC78:EMJ78" location="Supplement!A1" display="Worksheet: Development Budget Supplement (Click to go to that section)" xr:uid="{8CBED7E7-6CF8-4911-97E7-115F0219726A}"/>
    <hyperlink ref="EMK78:EMR78" location="Supplement!A1" display="Worksheet: Development Budget Supplement (Click to go to that section)" xr:uid="{DC0A05D0-4750-47DB-B7D2-721EAA96CD58}"/>
    <hyperlink ref="EMS78:EMZ78" location="Supplement!A1" display="Worksheet: Development Budget Supplement (Click to go to that section)" xr:uid="{493E73E6-BF59-4792-924E-084D1F204F9A}"/>
    <hyperlink ref="ENA78:ENH78" location="Supplement!A1" display="Worksheet: Development Budget Supplement (Click to go to that section)" xr:uid="{9E170305-15FA-4DA8-84BA-39DB975E1766}"/>
    <hyperlink ref="ENI78:ENP78" location="Supplement!A1" display="Worksheet: Development Budget Supplement (Click to go to that section)" xr:uid="{CEA66844-BABD-4B19-A2C4-1EEE2B264A22}"/>
    <hyperlink ref="ENQ78:ENX78" location="Supplement!A1" display="Worksheet: Development Budget Supplement (Click to go to that section)" xr:uid="{751F0788-7569-4CF8-8AE5-84C2FA11D7AE}"/>
    <hyperlink ref="ENY78:EOF78" location="Supplement!A1" display="Worksheet: Development Budget Supplement (Click to go to that section)" xr:uid="{88F087B3-9DB3-4DB0-8E7A-2385AB260736}"/>
    <hyperlink ref="EOG78:EON78" location="Supplement!A1" display="Worksheet: Development Budget Supplement (Click to go to that section)" xr:uid="{7072B3CF-92D2-426F-AECC-7CF1DB8EDEE8}"/>
    <hyperlink ref="EOO78:EOV78" location="Supplement!A1" display="Worksheet: Development Budget Supplement (Click to go to that section)" xr:uid="{F244FEC7-78AE-4960-A1D3-67780CFFAC4C}"/>
    <hyperlink ref="EOW78:EPD78" location="Supplement!A1" display="Worksheet: Development Budget Supplement (Click to go to that section)" xr:uid="{6FB01C36-A5D1-4B3D-9376-D4CF7A9988F0}"/>
    <hyperlink ref="EPE78:EPL78" location="Supplement!A1" display="Worksheet: Development Budget Supplement (Click to go to that section)" xr:uid="{E2B936AF-54B4-4229-A73D-5B66F5202A9A}"/>
    <hyperlink ref="EPM78:EPT78" location="Supplement!A1" display="Worksheet: Development Budget Supplement (Click to go to that section)" xr:uid="{879DCB5F-2598-4CD9-AE21-F817B0BD85DE}"/>
    <hyperlink ref="EPU78:EQB78" location="Supplement!A1" display="Worksheet: Development Budget Supplement (Click to go to that section)" xr:uid="{C53A0577-A1FC-4FA0-8AB4-8D7FF2CEAB50}"/>
    <hyperlink ref="EQC78:EQJ78" location="Supplement!A1" display="Worksheet: Development Budget Supplement (Click to go to that section)" xr:uid="{36F89816-20D0-40FA-A863-491488A45975}"/>
    <hyperlink ref="EQK78:EQR78" location="Supplement!A1" display="Worksheet: Development Budget Supplement (Click to go to that section)" xr:uid="{07FBC8CA-F6AF-4D75-9399-3E2B7E2872BA}"/>
    <hyperlink ref="EQS78:EQZ78" location="Supplement!A1" display="Worksheet: Development Budget Supplement (Click to go to that section)" xr:uid="{4D261C20-0FF4-4A04-BEBE-96531A428DD1}"/>
    <hyperlink ref="ERA78:ERH78" location="Supplement!A1" display="Worksheet: Development Budget Supplement (Click to go to that section)" xr:uid="{CBC91801-12D2-4A1D-944E-FC568B43056F}"/>
    <hyperlink ref="ERI78:ERP78" location="Supplement!A1" display="Worksheet: Development Budget Supplement (Click to go to that section)" xr:uid="{9D647D7D-154A-4128-B6CD-92E39003C616}"/>
    <hyperlink ref="ERQ78:ERX78" location="Supplement!A1" display="Worksheet: Development Budget Supplement (Click to go to that section)" xr:uid="{2AA75C84-E098-4B03-900C-6BD3568A823D}"/>
    <hyperlink ref="ERY78:ESF78" location="Supplement!A1" display="Worksheet: Development Budget Supplement (Click to go to that section)" xr:uid="{830E04ED-C317-49B2-9B49-F8B7DEBD1C41}"/>
    <hyperlink ref="ESG78:ESN78" location="Supplement!A1" display="Worksheet: Development Budget Supplement (Click to go to that section)" xr:uid="{48C5F049-A108-4A26-9BF1-A4CC943231F8}"/>
    <hyperlink ref="ESO78:ESV78" location="Supplement!A1" display="Worksheet: Development Budget Supplement (Click to go to that section)" xr:uid="{BD11CBAF-8CDA-4B68-801F-50AFB33310B1}"/>
    <hyperlink ref="ESW78:ETD78" location="Supplement!A1" display="Worksheet: Development Budget Supplement (Click to go to that section)" xr:uid="{0C37DD72-B4ED-4AB5-BF9B-1FF88CEB138F}"/>
    <hyperlink ref="ETE78:ETL78" location="Supplement!A1" display="Worksheet: Development Budget Supplement (Click to go to that section)" xr:uid="{5642786D-49CE-4FBF-B00A-0940169107CF}"/>
    <hyperlink ref="ETM78:ETT78" location="Supplement!A1" display="Worksheet: Development Budget Supplement (Click to go to that section)" xr:uid="{63950758-D463-4E07-8EAC-066F586778BB}"/>
    <hyperlink ref="ETU78:EUB78" location="Supplement!A1" display="Worksheet: Development Budget Supplement (Click to go to that section)" xr:uid="{5D2DE5F8-BE61-4766-9449-66700286DACC}"/>
    <hyperlink ref="EUC78:EUJ78" location="Supplement!A1" display="Worksheet: Development Budget Supplement (Click to go to that section)" xr:uid="{FF72F275-22F0-45EE-B3D7-1FCE7616B943}"/>
    <hyperlink ref="EUK78:EUR78" location="Supplement!A1" display="Worksheet: Development Budget Supplement (Click to go to that section)" xr:uid="{0408C2FC-3E00-4A5E-BB04-93FA61077158}"/>
    <hyperlink ref="EUS78:EUZ78" location="Supplement!A1" display="Worksheet: Development Budget Supplement (Click to go to that section)" xr:uid="{3D6E1BDF-1548-41B1-98AF-29E20B585EEE}"/>
    <hyperlink ref="EVA78:EVH78" location="Supplement!A1" display="Worksheet: Development Budget Supplement (Click to go to that section)" xr:uid="{039856CD-01BC-426C-A109-72427B8A1628}"/>
    <hyperlink ref="EVI78:EVP78" location="Supplement!A1" display="Worksheet: Development Budget Supplement (Click to go to that section)" xr:uid="{2BAB62AA-16E6-476E-BDED-D20E57957475}"/>
    <hyperlink ref="EVQ78:EVX78" location="Supplement!A1" display="Worksheet: Development Budget Supplement (Click to go to that section)" xr:uid="{2C39BE6C-869D-4CB5-AE51-623FC5942CB0}"/>
    <hyperlink ref="EVY78:EWF78" location="Supplement!A1" display="Worksheet: Development Budget Supplement (Click to go to that section)" xr:uid="{4264493F-1EFA-477C-BC5C-07FA7797E1AC}"/>
    <hyperlink ref="EWG78:EWN78" location="Supplement!A1" display="Worksheet: Development Budget Supplement (Click to go to that section)" xr:uid="{2AD42B61-067A-4E14-86D9-10B3ECEA98AB}"/>
    <hyperlink ref="EWO78:EWV78" location="Supplement!A1" display="Worksheet: Development Budget Supplement (Click to go to that section)" xr:uid="{538A16E2-79A7-4D1A-93BB-4A4B800F575C}"/>
    <hyperlink ref="EWW78:EXD78" location="Supplement!A1" display="Worksheet: Development Budget Supplement (Click to go to that section)" xr:uid="{0D878E56-84C7-4E34-8D93-5D1A75DB8B0F}"/>
    <hyperlink ref="EXE78:EXL78" location="Supplement!A1" display="Worksheet: Development Budget Supplement (Click to go to that section)" xr:uid="{ADB9641E-AF2D-4BE9-814B-CC200E169A9F}"/>
    <hyperlink ref="EXM78:EXT78" location="Supplement!A1" display="Worksheet: Development Budget Supplement (Click to go to that section)" xr:uid="{6085B1AE-C971-4AB9-BBB6-957BC9F8F5C1}"/>
    <hyperlink ref="EXU78:EYB78" location="Supplement!A1" display="Worksheet: Development Budget Supplement (Click to go to that section)" xr:uid="{9455446A-2024-41A8-81D3-1AFA807DB337}"/>
    <hyperlink ref="EYC78:EYJ78" location="Supplement!A1" display="Worksheet: Development Budget Supplement (Click to go to that section)" xr:uid="{B8D4CC63-41EF-4281-982B-B18D998363AE}"/>
    <hyperlink ref="EYK78:EYR78" location="Supplement!A1" display="Worksheet: Development Budget Supplement (Click to go to that section)" xr:uid="{EC756973-5400-4CE5-B965-035F46183E96}"/>
    <hyperlink ref="EYS78:EYZ78" location="Supplement!A1" display="Worksheet: Development Budget Supplement (Click to go to that section)" xr:uid="{60022BC2-BDD9-4F16-9BE0-6FA0534EAF6E}"/>
    <hyperlink ref="EZA78:EZH78" location="Supplement!A1" display="Worksheet: Development Budget Supplement (Click to go to that section)" xr:uid="{AF720D3F-9DB4-4E8E-B66C-94E997643819}"/>
    <hyperlink ref="EZI78:EZP78" location="Supplement!A1" display="Worksheet: Development Budget Supplement (Click to go to that section)" xr:uid="{8B9DFD99-8DDA-4F49-8C42-98F5E4FD0DC2}"/>
    <hyperlink ref="EZQ78:EZX78" location="Supplement!A1" display="Worksheet: Development Budget Supplement (Click to go to that section)" xr:uid="{DFA31C8D-CFD7-4B31-A153-7D5C4A84080A}"/>
    <hyperlink ref="EZY78:FAF78" location="Supplement!A1" display="Worksheet: Development Budget Supplement (Click to go to that section)" xr:uid="{4C128C25-124A-48C3-AD78-CDF542951BEC}"/>
    <hyperlink ref="FAG78:FAN78" location="Supplement!A1" display="Worksheet: Development Budget Supplement (Click to go to that section)" xr:uid="{F786FE8A-62AF-49FA-9837-40E9F8343C4B}"/>
    <hyperlink ref="FAO78:FAV78" location="Supplement!A1" display="Worksheet: Development Budget Supplement (Click to go to that section)" xr:uid="{87EC8016-C0F2-4F94-9068-340F1D2EC32E}"/>
    <hyperlink ref="FAW78:FBD78" location="Supplement!A1" display="Worksheet: Development Budget Supplement (Click to go to that section)" xr:uid="{A1F38552-F546-4B98-A6F9-7D646ABC3480}"/>
    <hyperlink ref="FBE78:FBL78" location="Supplement!A1" display="Worksheet: Development Budget Supplement (Click to go to that section)" xr:uid="{B3C466B8-7C7F-4E37-8EDB-57E135B9F832}"/>
    <hyperlink ref="FBM78:FBT78" location="Supplement!A1" display="Worksheet: Development Budget Supplement (Click to go to that section)" xr:uid="{5E590D62-B0A6-4BA9-9335-20BAFAD9FDF9}"/>
    <hyperlink ref="FBU78:FCB78" location="Supplement!A1" display="Worksheet: Development Budget Supplement (Click to go to that section)" xr:uid="{7B7B28F8-8DE2-41E0-B005-A0800014447B}"/>
    <hyperlink ref="FCC78:FCJ78" location="Supplement!A1" display="Worksheet: Development Budget Supplement (Click to go to that section)" xr:uid="{90B09970-371F-4A45-82A7-7F6974BB4E52}"/>
    <hyperlink ref="FCK78:FCR78" location="Supplement!A1" display="Worksheet: Development Budget Supplement (Click to go to that section)" xr:uid="{B13CEAD0-C32E-4103-A431-4EF4B5AE1241}"/>
    <hyperlink ref="FCS78:FCZ78" location="Supplement!A1" display="Worksheet: Development Budget Supplement (Click to go to that section)" xr:uid="{B45015EC-8E64-41BD-B9C0-4392FB47E650}"/>
    <hyperlink ref="FDA78:FDH78" location="Supplement!A1" display="Worksheet: Development Budget Supplement (Click to go to that section)" xr:uid="{A1C46293-D892-46E0-B153-3AC2B69D2ACB}"/>
    <hyperlink ref="FDI78:FDP78" location="Supplement!A1" display="Worksheet: Development Budget Supplement (Click to go to that section)" xr:uid="{382667FA-3196-4455-B9D3-84089E1FF881}"/>
    <hyperlink ref="FDQ78:FDX78" location="Supplement!A1" display="Worksheet: Development Budget Supplement (Click to go to that section)" xr:uid="{621B72D6-ACAC-4C29-A24A-4F2017C87FA7}"/>
    <hyperlink ref="FDY78:FEF78" location="Supplement!A1" display="Worksheet: Development Budget Supplement (Click to go to that section)" xr:uid="{21236FEC-F3BD-4AAC-897F-EB7D1ABA9C90}"/>
    <hyperlink ref="FEG78:FEN78" location="Supplement!A1" display="Worksheet: Development Budget Supplement (Click to go to that section)" xr:uid="{D435F3C0-87CD-434F-8160-747CB153095B}"/>
    <hyperlink ref="FEO78:FEV78" location="Supplement!A1" display="Worksheet: Development Budget Supplement (Click to go to that section)" xr:uid="{DFF7E75C-0242-46A1-AC82-208A6419B563}"/>
    <hyperlink ref="FEW78:FFD78" location="Supplement!A1" display="Worksheet: Development Budget Supplement (Click to go to that section)" xr:uid="{1453E94F-9158-4D6B-8B30-8DA1168FE589}"/>
    <hyperlink ref="FFE78:FFL78" location="Supplement!A1" display="Worksheet: Development Budget Supplement (Click to go to that section)" xr:uid="{AB380153-2EF6-4EA5-A8E1-809961823235}"/>
    <hyperlink ref="FFM78:FFT78" location="Supplement!A1" display="Worksheet: Development Budget Supplement (Click to go to that section)" xr:uid="{DFC3B930-5F51-4EAC-A2ED-FE5B7B35C0B6}"/>
    <hyperlink ref="FFU78:FGB78" location="Supplement!A1" display="Worksheet: Development Budget Supplement (Click to go to that section)" xr:uid="{5AFEABFF-0719-4B47-916D-F1447CA5FEB6}"/>
    <hyperlink ref="FGC78:FGJ78" location="Supplement!A1" display="Worksheet: Development Budget Supplement (Click to go to that section)" xr:uid="{DE9D864C-EC7E-4602-83B2-220190DEF52D}"/>
    <hyperlink ref="FGK78:FGR78" location="Supplement!A1" display="Worksheet: Development Budget Supplement (Click to go to that section)" xr:uid="{450741A0-52B3-4981-B5ED-BAD327078915}"/>
    <hyperlink ref="FGS78:FGZ78" location="Supplement!A1" display="Worksheet: Development Budget Supplement (Click to go to that section)" xr:uid="{59AD2CE2-83B2-4F79-8A96-AA9BE5BA1CAD}"/>
    <hyperlink ref="FHA78:FHH78" location="Supplement!A1" display="Worksheet: Development Budget Supplement (Click to go to that section)" xr:uid="{5D2FF6B1-3D78-414F-BE80-6ED95F5E84C9}"/>
    <hyperlink ref="FHI78:FHP78" location="Supplement!A1" display="Worksheet: Development Budget Supplement (Click to go to that section)" xr:uid="{6BEFA0BF-BD28-4AC5-AB45-F7F169A30093}"/>
    <hyperlink ref="FHQ78:FHX78" location="Supplement!A1" display="Worksheet: Development Budget Supplement (Click to go to that section)" xr:uid="{0C0F088D-0A36-47FA-8FBB-C2B6B1B743C9}"/>
    <hyperlink ref="FHY78:FIF78" location="Supplement!A1" display="Worksheet: Development Budget Supplement (Click to go to that section)" xr:uid="{833D0E46-74EC-4FEE-85A8-1B5B141B00B9}"/>
    <hyperlink ref="FIG78:FIN78" location="Supplement!A1" display="Worksheet: Development Budget Supplement (Click to go to that section)" xr:uid="{9C159AC5-349D-4A95-9DBD-A2DB5FF1F6A1}"/>
    <hyperlink ref="FIO78:FIV78" location="Supplement!A1" display="Worksheet: Development Budget Supplement (Click to go to that section)" xr:uid="{CF4D122D-1E0F-4C0B-86B2-7478C97F9351}"/>
    <hyperlink ref="FIW78:FJD78" location="Supplement!A1" display="Worksheet: Development Budget Supplement (Click to go to that section)" xr:uid="{69B3B10A-C37A-4558-8C3B-29C8F13F80AF}"/>
    <hyperlink ref="FJE78:FJL78" location="Supplement!A1" display="Worksheet: Development Budget Supplement (Click to go to that section)" xr:uid="{20153397-DFA7-4A0D-9842-554E5BEA294B}"/>
    <hyperlink ref="FJM78:FJT78" location="Supplement!A1" display="Worksheet: Development Budget Supplement (Click to go to that section)" xr:uid="{A1A1023D-40EE-470E-B218-6616D5D8C516}"/>
    <hyperlink ref="FJU78:FKB78" location="Supplement!A1" display="Worksheet: Development Budget Supplement (Click to go to that section)" xr:uid="{AE7B66B4-890D-48D0-A5A3-F12AEEFF5765}"/>
    <hyperlink ref="FKC78:FKJ78" location="Supplement!A1" display="Worksheet: Development Budget Supplement (Click to go to that section)" xr:uid="{FD812D3A-4F98-42C5-BA3F-317699009C92}"/>
    <hyperlink ref="FKK78:FKR78" location="Supplement!A1" display="Worksheet: Development Budget Supplement (Click to go to that section)" xr:uid="{52748246-3DED-4650-A3F7-9FAB1653F22B}"/>
    <hyperlink ref="FKS78:FKZ78" location="Supplement!A1" display="Worksheet: Development Budget Supplement (Click to go to that section)" xr:uid="{55092A0A-6D92-4C36-8653-B039B6EFD851}"/>
    <hyperlink ref="FLA78:FLH78" location="Supplement!A1" display="Worksheet: Development Budget Supplement (Click to go to that section)" xr:uid="{62BF7919-20BC-4D09-96A4-D858FF947581}"/>
    <hyperlink ref="FLI78:FLP78" location="Supplement!A1" display="Worksheet: Development Budget Supplement (Click to go to that section)" xr:uid="{3C1F563D-53FA-4B82-8C18-99FB2FDF5D08}"/>
    <hyperlink ref="FLQ78:FLX78" location="Supplement!A1" display="Worksheet: Development Budget Supplement (Click to go to that section)" xr:uid="{42FB313B-C613-418A-85F1-E2DECD050DF7}"/>
    <hyperlink ref="FLY78:FMF78" location="Supplement!A1" display="Worksheet: Development Budget Supplement (Click to go to that section)" xr:uid="{A964C6C9-8165-4BCF-828F-D52F09DAF607}"/>
    <hyperlink ref="FMG78:FMN78" location="Supplement!A1" display="Worksheet: Development Budget Supplement (Click to go to that section)" xr:uid="{4AE59F54-C15D-4B62-9040-C17246264CAE}"/>
    <hyperlink ref="FMO78:FMV78" location="Supplement!A1" display="Worksheet: Development Budget Supplement (Click to go to that section)" xr:uid="{285C757D-DAD8-4F01-B2E7-35037FDFF640}"/>
    <hyperlink ref="FMW78:FND78" location="Supplement!A1" display="Worksheet: Development Budget Supplement (Click to go to that section)" xr:uid="{1991147C-7AFB-471A-9F45-1A4D2E3E4DD5}"/>
    <hyperlink ref="FNE78:FNL78" location="Supplement!A1" display="Worksheet: Development Budget Supplement (Click to go to that section)" xr:uid="{4529CD1B-FA5F-4061-B212-0A0667DF7287}"/>
    <hyperlink ref="FNM78:FNT78" location="Supplement!A1" display="Worksheet: Development Budget Supplement (Click to go to that section)" xr:uid="{06FBA79A-5C88-4914-912A-F185622FE37E}"/>
    <hyperlink ref="FNU78:FOB78" location="Supplement!A1" display="Worksheet: Development Budget Supplement (Click to go to that section)" xr:uid="{896BFA6D-3921-4A9C-99B6-FD8338BFF9B8}"/>
    <hyperlink ref="FOC78:FOJ78" location="Supplement!A1" display="Worksheet: Development Budget Supplement (Click to go to that section)" xr:uid="{94DC9631-E6F2-499F-A760-B9CB268200D9}"/>
    <hyperlink ref="FOK78:FOR78" location="Supplement!A1" display="Worksheet: Development Budget Supplement (Click to go to that section)" xr:uid="{7FA996F7-F141-4F93-853A-7C7C92E4B003}"/>
    <hyperlink ref="FOS78:FOZ78" location="Supplement!A1" display="Worksheet: Development Budget Supplement (Click to go to that section)" xr:uid="{14F41CF4-ACAA-4B03-AD65-2AADD2B31D78}"/>
    <hyperlink ref="FPA78:FPH78" location="Supplement!A1" display="Worksheet: Development Budget Supplement (Click to go to that section)" xr:uid="{50D761D5-430C-42B0-B690-D1CF9BE0E630}"/>
    <hyperlink ref="FPI78:FPP78" location="Supplement!A1" display="Worksheet: Development Budget Supplement (Click to go to that section)" xr:uid="{28E23F3B-E12B-4DDB-8FB1-7DD9E1213B51}"/>
    <hyperlink ref="FPQ78:FPX78" location="Supplement!A1" display="Worksheet: Development Budget Supplement (Click to go to that section)" xr:uid="{D5251FD2-A3D7-4292-A9DE-41092F8142F9}"/>
    <hyperlink ref="FPY78:FQF78" location="Supplement!A1" display="Worksheet: Development Budget Supplement (Click to go to that section)" xr:uid="{6A1480AD-1710-4692-BF28-8E93665C94FE}"/>
    <hyperlink ref="FQG78:FQN78" location="Supplement!A1" display="Worksheet: Development Budget Supplement (Click to go to that section)" xr:uid="{367723B2-09F4-4D58-80F2-181C10218C5F}"/>
    <hyperlink ref="FQO78:FQV78" location="Supplement!A1" display="Worksheet: Development Budget Supplement (Click to go to that section)" xr:uid="{079525F9-9275-4B80-8771-12E6743B48B7}"/>
    <hyperlink ref="FQW78:FRD78" location="Supplement!A1" display="Worksheet: Development Budget Supplement (Click to go to that section)" xr:uid="{DB13FBFB-50B6-4418-94CC-A85E6272FBD9}"/>
    <hyperlink ref="FRE78:FRL78" location="Supplement!A1" display="Worksheet: Development Budget Supplement (Click to go to that section)" xr:uid="{FC7DDDAF-4D9D-4097-85B3-2B3100F3CCD7}"/>
    <hyperlink ref="FRM78:FRT78" location="Supplement!A1" display="Worksheet: Development Budget Supplement (Click to go to that section)" xr:uid="{95067B4B-5A38-491F-9110-1ED8B4CA86F3}"/>
    <hyperlink ref="FRU78:FSB78" location="Supplement!A1" display="Worksheet: Development Budget Supplement (Click to go to that section)" xr:uid="{FC3D9559-F340-4D0C-AC6C-AE52902EBEC3}"/>
    <hyperlink ref="FSC78:FSJ78" location="Supplement!A1" display="Worksheet: Development Budget Supplement (Click to go to that section)" xr:uid="{312EA1ED-05F8-4116-9019-09E1568156AD}"/>
    <hyperlink ref="FSK78:FSR78" location="Supplement!A1" display="Worksheet: Development Budget Supplement (Click to go to that section)" xr:uid="{51151806-7BC1-4B05-A9A7-552B33CD8DB4}"/>
    <hyperlink ref="FSS78:FSZ78" location="Supplement!A1" display="Worksheet: Development Budget Supplement (Click to go to that section)" xr:uid="{D7875A81-63B6-4229-89D7-FDE657CB7C1B}"/>
    <hyperlink ref="FTA78:FTH78" location="Supplement!A1" display="Worksheet: Development Budget Supplement (Click to go to that section)" xr:uid="{F234BC28-B30C-449A-9962-8E14789A5B31}"/>
    <hyperlink ref="FTI78:FTP78" location="Supplement!A1" display="Worksheet: Development Budget Supplement (Click to go to that section)" xr:uid="{AEB6F7C2-48C8-415B-A89C-7F8804DB0288}"/>
    <hyperlink ref="FTQ78:FTX78" location="Supplement!A1" display="Worksheet: Development Budget Supplement (Click to go to that section)" xr:uid="{A27FDC34-5A4C-4263-907C-70E9DE76C23E}"/>
    <hyperlink ref="FTY78:FUF78" location="Supplement!A1" display="Worksheet: Development Budget Supplement (Click to go to that section)" xr:uid="{9DBA9A11-4380-429D-86A4-383D39174415}"/>
    <hyperlink ref="FUG78:FUN78" location="Supplement!A1" display="Worksheet: Development Budget Supplement (Click to go to that section)" xr:uid="{C3556CF7-0795-4966-98A7-E1A90805D11E}"/>
    <hyperlink ref="FUO78:FUV78" location="Supplement!A1" display="Worksheet: Development Budget Supplement (Click to go to that section)" xr:uid="{CBF56DB5-4DEF-444E-9DE7-0D0B29DE2E15}"/>
    <hyperlink ref="FUW78:FVD78" location="Supplement!A1" display="Worksheet: Development Budget Supplement (Click to go to that section)" xr:uid="{D886BBDB-FE3A-40AA-B8EB-2AD34D9A0776}"/>
    <hyperlink ref="FVE78:FVL78" location="Supplement!A1" display="Worksheet: Development Budget Supplement (Click to go to that section)" xr:uid="{B9FC7579-DEB8-429B-87FF-4B66ECDF5722}"/>
    <hyperlink ref="FVM78:FVT78" location="Supplement!A1" display="Worksheet: Development Budget Supplement (Click to go to that section)" xr:uid="{5576FDBB-09D5-422C-8726-4B8ECF03A0A5}"/>
    <hyperlink ref="FVU78:FWB78" location="Supplement!A1" display="Worksheet: Development Budget Supplement (Click to go to that section)" xr:uid="{95661F27-6BA7-407F-8770-E872AAF0E16C}"/>
    <hyperlink ref="FWC78:FWJ78" location="Supplement!A1" display="Worksheet: Development Budget Supplement (Click to go to that section)" xr:uid="{C7B6BA99-6F9B-432B-BCF6-01040FABA139}"/>
    <hyperlink ref="FWK78:FWR78" location="Supplement!A1" display="Worksheet: Development Budget Supplement (Click to go to that section)" xr:uid="{DB8B4A56-F3AF-4EE9-B4BB-09FBED03A2DE}"/>
    <hyperlink ref="FWS78:FWZ78" location="Supplement!A1" display="Worksheet: Development Budget Supplement (Click to go to that section)" xr:uid="{56B01C7F-F25E-4F50-AEB3-A3B4DE0B8BAA}"/>
    <hyperlink ref="FXA78:FXH78" location="Supplement!A1" display="Worksheet: Development Budget Supplement (Click to go to that section)" xr:uid="{1AF2EC81-28AF-4F1A-A007-BDA2BC4F06CC}"/>
    <hyperlink ref="FXI78:FXP78" location="Supplement!A1" display="Worksheet: Development Budget Supplement (Click to go to that section)" xr:uid="{08751E38-AE32-4905-93E9-0D97090949DF}"/>
    <hyperlink ref="FXQ78:FXX78" location="Supplement!A1" display="Worksheet: Development Budget Supplement (Click to go to that section)" xr:uid="{E7A7E618-1BF1-4BDA-BF55-477DB8CBC167}"/>
    <hyperlink ref="FXY78:FYF78" location="Supplement!A1" display="Worksheet: Development Budget Supplement (Click to go to that section)" xr:uid="{F419C1D6-4F74-4AD9-8044-5952EC938A74}"/>
    <hyperlink ref="FYG78:FYN78" location="Supplement!A1" display="Worksheet: Development Budget Supplement (Click to go to that section)" xr:uid="{32A30AC1-9BAB-48C9-8B69-775F7CE67D37}"/>
    <hyperlink ref="FYO78:FYV78" location="Supplement!A1" display="Worksheet: Development Budget Supplement (Click to go to that section)" xr:uid="{4F5EDF33-275B-47B9-B163-351DE1776792}"/>
    <hyperlink ref="FYW78:FZD78" location="Supplement!A1" display="Worksheet: Development Budget Supplement (Click to go to that section)" xr:uid="{6FA40E9F-FA6A-487E-9D42-885A755D8812}"/>
    <hyperlink ref="FZE78:FZL78" location="Supplement!A1" display="Worksheet: Development Budget Supplement (Click to go to that section)" xr:uid="{2CDDDAFE-847F-476D-AC18-2FC530EC7279}"/>
    <hyperlink ref="FZM78:FZT78" location="Supplement!A1" display="Worksheet: Development Budget Supplement (Click to go to that section)" xr:uid="{6626F28A-CADC-4CE6-AD48-AC8A5E0495EF}"/>
    <hyperlink ref="FZU78:GAB78" location="Supplement!A1" display="Worksheet: Development Budget Supplement (Click to go to that section)" xr:uid="{922A5A69-0288-40A6-9309-0E2F1F4FBA33}"/>
    <hyperlink ref="GAC78:GAJ78" location="Supplement!A1" display="Worksheet: Development Budget Supplement (Click to go to that section)" xr:uid="{3C86A1FC-2814-47FF-BFE0-383D45760AEB}"/>
    <hyperlink ref="GAK78:GAR78" location="Supplement!A1" display="Worksheet: Development Budget Supplement (Click to go to that section)" xr:uid="{A26FB947-F0BB-42B0-89CC-8D2D102C0938}"/>
    <hyperlink ref="GAS78:GAZ78" location="Supplement!A1" display="Worksheet: Development Budget Supplement (Click to go to that section)" xr:uid="{5C295291-CEF1-495A-8467-20950B6D6368}"/>
    <hyperlink ref="GBA78:GBH78" location="Supplement!A1" display="Worksheet: Development Budget Supplement (Click to go to that section)" xr:uid="{C2ADBFB6-F1BA-4894-8F44-1CD2D6572565}"/>
    <hyperlink ref="GBI78:GBP78" location="Supplement!A1" display="Worksheet: Development Budget Supplement (Click to go to that section)" xr:uid="{604CC4D0-8B3A-49B4-A5F6-C8E864AE2A4C}"/>
    <hyperlink ref="GBQ78:GBX78" location="Supplement!A1" display="Worksheet: Development Budget Supplement (Click to go to that section)" xr:uid="{07C957E5-6859-4CF0-B4FF-3C329195DBE8}"/>
    <hyperlink ref="GBY78:GCF78" location="Supplement!A1" display="Worksheet: Development Budget Supplement (Click to go to that section)" xr:uid="{E6F7B7A9-7B65-4E77-B64E-8A90570D2FBF}"/>
    <hyperlink ref="GCG78:GCN78" location="Supplement!A1" display="Worksheet: Development Budget Supplement (Click to go to that section)" xr:uid="{A62A5D3E-3E70-4121-B2BD-F423DE0ED024}"/>
    <hyperlink ref="GCO78:GCV78" location="Supplement!A1" display="Worksheet: Development Budget Supplement (Click to go to that section)" xr:uid="{AA1E4A67-FE36-4DAD-989F-76540167B163}"/>
    <hyperlink ref="GCW78:GDD78" location="Supplement!A1" display="Worksheet: Development Budget Supplement (Click to go to that section)" xr:uid="{909F0254-E0B7-4C1A-B103-534F7B3FAE14}"/>
    <hyperlink ref="GDE78:GDL78" location="Supplement!A1" display="Worksheet: Development Budget Supplement (Click to go to that section)" xr:uid="{E64300DF-8B99-4D50-B79D-60BCD8CBF389}"/>
    <hyperlink ref="GDM78:GDT78" location="Supplement!A1" display="Worksheet: Development Budget Supplement (Click to go to that section)" xr:uid="{407490DB-1091-40E3-AA80-E653DC840C34}"/>
    <hyperlink ref="GDU78:GEB78" location="Supplement!A1" display="Worksheet: Development Budget Supplement (Click to go to that section)" xr:uid="{09A8B6C6-2A6C-4CF0-8D26-638134191F58}"/>
    <hyperlink ref="GEC78:GEJ78" location="Supplement!A1" display="Worksheet: Development Budget Supplement (Click to go to that section)" xr:uid="{39122386-48FD-4351-8164-E8C07CE37447}"/>
    <hyperlink ref="GEK78:GER78" location="Supplement!A1" display="Worksheet: Development Budget Supplement (Click to go to that section)" xr:uid="{30B3E2E0-733F-4B0F-89E2-9DEAE2D3FC03}"/>
    <hyperlink ref="GES78:GEZ78" location="Supplement!A1" display="Worksheet: Development Budget Supplement (Click to go to that section)" xr:uid="{06D94C31-CB21-45B1-8634-1809B939C049}"/>
    <hyperlink ref="GFA78:GFH78" location="Supplement!A1" display="Worksheet: Development Budget Supplement (Click to go to that section)" xr:uid="{0D31A8F3-0278-4421-B85A-ACF9FBA5EC9F}"/>
    <hyperlink ref="GFI78:GFP78" location="Supplement!A1" display="Worksheet: Development Budget Supplement (Click to go to that section)" xr:uid="{2C7942F7-F94D-4864-A895-946B106BEE97}"/>
    <hyperlink ref="GFQ78:GFX78" location="Supplement!A1" display="Worksheet: Development Budget Supplement (Click to go to that section)" xr:uid="{0A725D02-41A0-4706-A06F-48681376A1CA}"/>
    <hyperlink ref="GFY78:GGF78" location="Supplement!A1" display="Worksheet: Development Budget Supplement (Click to go to that section)" xr:uid="{422A90D4-BDAD-43BE-BD45-7565FB1D9A7F}"/>
    <hyperlink ref="GGG78:GGN78" location="Supplement!A1" display="Worksheet: Development Budget Supplement (Click to go to that section)" xr:uid="{CDD1CD49-2694-4B91-AA6F-5221867B3092}"/>
    <hyperlink ref="GGO78:GGV78" location="Supplement!A1" display="Worksheet: Development Budget Supplement (Click to go to that section)" xr:uid="{934FD14B-EAF5-46FA-BD46-E1C9929A4A1E}"/>
    <hyperlink ref="GGW78:GHD78" location="Supplement!A1" display="Worksheet: Development Budget Supplement (Click to go to that section)" xr:uid="{C16F4193-64C8-46FB-B768-F3A23B99901B}"/>
    <hyperlink ref="GHE78:GHL78" location="Supplement!A1" display="Worksheet: Development Budget Supplement (Click to go to that section)" xr:uid="{C84AA342-601E-48C0-95D7-9D3A2CDD0132}"/>
    <hyperlink ref="GHM78:GHT78" location="Supplement!A1" display="Worksheet: Development Budget Supplement (Click to go to that section)" xr:uid="{A52B8A04-A5EA-47A4-BEFE-1D0313E563B2}"/>
    <hyperlink ref="GHU78:GIB78" location="Supplement!A1" display="Worksheet: Development Budget Supplement (Click to go to that section)" xr:uid="{AD2E4BDD-6914-4B4A-90C6-FE55DCFCFCA0}"/>
    <hyperlink ref="GIC78:GIJ78" location="Supplement!A1" display="Worksheet: Development Budget Supplement (Click to go to that section)" xr:uid="{748618B5-12E3-4022-9BEB-DB70A6A9C95A}"/>
    <hyperlink ref="GIK78:GIR78" location="Supplement!A1" display="Worksheet: Development Budget Supplement (Click to go to that section)" xr:uid="{C4D4F91F-E496-422F-B27E-D6955AADC10A}"/>
    <hyperlink ref="GIS78:GIZ78" location="Supplement!A1" display="Worksheet: Development Budget Supplement (Click to go to that section)" xr:uid="{5710E679-595A-42D1-A539-7D75835D0C01}"/>
    <hyperlink ref="GJA78:GJH78" location="Supplement!A1" display="Worksheet: Development Budget Supplement (Click to go to that section)" xr:uid="{1AA37504-8D6D-4B6E-B112-36FA6F8F2584}"/>
    <hyperlink ref="GJI78:GJP78" location="Supplement!A1" display="Worksheet: Development Budget Supplement (Click to go to that section)" xr:uid="{E3E282BA-834D-497C-940E-139B6CA48C4C}"/>
    <hyperlink ref="GJQ78:GJX78" location="Supplement!A1" display="Worksheet: Development Budget Supplement (Click to go to that section)" xr:uid="{97D1DEC5-E0BE-48FE-9445-E6ACAB28CDAF}"/>
    <hyperlink ref="GJY78:GKF78" location="Supplement!A1" display="Worksheet: Development Budget Supplement (Click to go to that section)" xr:uid="{663AB6BA-0674-493E-A3F8-683EDF776A8F}"/>
    <hyperlink ref="GKG78:GKN78" location="Supplement!A1" display="Worksheet: Development Budget Supplement (Click to go to that section)" xr:uid="{C6E13F68-5B59-49BB-904B-34A7D18C735D}"/>
    <hyperlink ref="GKO78:GKV78" location="Supplement!A1" display="Worksheet: Development Budget Supplement (Click to go to that section)" xr:uid="{FC358311-ACF1-4621-A57C-05FD2F72911D}"/>
    <hyperlink ref="GKW78:GLD78" location="Supplement!A1" display="Worksheet: Development Budget Supplement (Click to go to that section)" xr:uid="{43815F8E-53A3-414E-942B-E22F776A6BCE}"/>
    <hyperlink ref="GLE78:GLL78" location="Supplement!A1" display="Worksheet: Development Budget Supplement (Click to go to that section)" xr:uid="{4B7BD614-5D95-4BA7-969E-B940F3FAE1F4}"/>
    <hyperlink ref="GLM78:GLT78" location="Supplement!A1" display="Worksheet: Development Budget Supplement (Click to go to that section)" xr:uid="{4BE9E666-B654-4806-9DC7-A30AB5990D7F}"/>
    <hyperlink ref="GLU78:GMB78" location="Supplement!A1" display="Worksheet: Development Budget Supplement (Click to go to that section)" xr:uid="{693340CF-832D-470C-9BC6-9B31ACE30975}"/>
    <hyperlink ref="GMC78:GMJ78" location="Supplement!A1" display="Worksheet: Development Budget Supplement (Click to go to that section)" xr:uid="{9E824FCC-28F1-45CD-AE43-523E3054A93B}"/>
    <hyperlink ref="GMK78:GMR78" location="Supplement!A1" display="Worksheet: Development Budget Supplement (Click to go to that section)" xr:uid="{FBE6055B-A240-4D93-8A78-E0691FC0A9B5}"/>
    <hyperlink ref="GMS78:GMZ78" location="Supplement!A1" display="Worksheet: Development Budget Supplement (Click to go to that section)" xr:uid="{B08D7EA0-8E11-4A77-A250-DB4D8CA87A27}"/>
    <hyperlink ref="GNA78:GNH78" location="Supplement!A1" display="Worksheet: Development Budget Supplement (Click to go to that section)" xr:uid="{D20E3C59-0BBC-4148-B3F1-92C5D90D31B0}"/>
    <hyperlink ref="GNI78:GNP78" location="Supplement!A1" display="Worksheet: Development Budget Supplement (Click to go to that section)" xr:uid="{417311C0-2DDE-42FC-9665-30A29001A4DB}"/>
    <hyperlink ref="GNQ78:GNX78" location="Supplement!A1" display="Worksheet: Development Budget Supplement (Click to go to that section)" xr:uid="{80D078E3-0941-40B1-824E-A73E5362C58F}"/>
    <hyperlink ref="GNY78:GOF78" location="Supplement!A1" display="Worksheet: Development Budget Supplement (Click to go to that section)" xr:uid="{DC851AC9-7084-41B9-96F1-92F5CA995726}"/>
    <hyperlink ref="GOG78:GON78" location="Supplement!A1" display="Worksheet: Development Budget Supplement (Click to go to that section)" xr:uid="{F6A671E5-EE34-429B-95F8-2C671AA6AE2B}"/>
    <hyperlink ref="GOO78:GOV78" location="Supplement!A1" display="Worksheet: Development Budget Supplement (Click to go to that section)" xr:uid="{97AFAD3B-03A2-4E69-8F50-C2164FD8F00F}"/>
    <hyperlink ref="GOW78:GPD78" location="Supplement!A1" display="Worksheet: Development Budget Supplement (Click to go to that section)" xr:uid="{5C574A5B-FDC2-4F51-9B0A-1167FB9B5816}"/>
    <hyperlink ref="GPE78:GPL78" location="Supplement!A1" display="Worksheet: Development Budget Supplement (Click to go to that section)" xr:uid="{BD07EFE6-2658-404C-957A-D29B2863F783}"/>
    <hyperlink ref="GPM78:GPT78" location="Supplement!A1" display="Worksheet: Development Budget Supplement (Click to go to that section)" xr:uid="{F5FF4778-0268-4C22-BE67-F2AD9DE7D38D}"/>
    <hyperlink ref="GPU78:GQB78" location="Supplement!A1" display="Worksheet: Development Budget Supplement (Click to go to that section)" xr:uid="{664F8228-D223-4C02-8118-31C00CD243E3}"/>
    <hyperlink ref="GQC78:GQJ78" location="Supplement!A1" display="Worksheet: Development Budget Supplement (Click to go to that section)" xr:uid="{CE19C1C5-853F-4422-A44D-AD850B26FC75}"/>
    <hyperlink ref="GQK78:GQR78" location="Supplement!A1" display="Worksheet: Development Budget Supplement (Click to go to that section)" xr:uid="{A0A47853-FFE2-4836-8232-FF1D57616254}"/>
    <hyperlink ref="GQS78:GQZ78" location="Supplement!A1" display="Worksheet: Development Budget Supplement (Click to go to that section)" xr:uid="{5D028FEA-0E81-49FB-96E3-784BC98DCAD5}"/>
    <hyperlink ref="GRA78:GRH78" location="Supplement!A1" display="Worksheet: Development Budget Supplement (Click to go to that section)" xr:uid="{3E31043B-175C-448D-A8A1-DBAEC34CAFA3}"/>
    <hyperlink ref="GRI78:GRP78" location="Supplement!A1" display="Worksheet: Development Budget Supplement (Click to go to that section)" xr:uid="{6CFE26EF-8114-40FD-9499-4117818E18DB}"/>
    <hyperlink ref="GRQ78:GRX78" location="Supplement!A1" display="Worksheet: Development Budget Supplement (Click to go to that section)" xr:uid="{C1F1E575-39C9-40C8-9CB2-950BD6B94305}"/>
    <hyperlink ref="GRY78:GSF78" location="Supplement!A1" display="Worksheet: Development Budget Supplement (Click to go to that section)" xr:uid="{55583E4C-F174-44B4-9C85-8310CECE3268}"/>
    <hyperlink ref="GSG78:GSN78" location="Supplement!A1" display="Worksheet: Development Budget Supplement (Click to go to that section)" xr:uid="{33D8A1D2-E72A-4EE8-9C1D-F5FA4F324123}"/>
    <hyperlink ref="GSO78:GSV78" location="Supplement!A1" display="Worksheet: Development Budget Supplement (Click to go to that section)" xr:uid="{39983487-C547-40EE-ABF9-98177CB4DA3E}"/>
    <hyperlink ref="GSW78:GTD78" location="Supplement!A1" display="Worksheet: Development Budget Supplement (Click to go to that section)" xr:uid="{4A1E7598-1CD1-4F83-A37C-0D3057A702CC}"/>
    <hyperlink ref="GTE78:GTL78" location="Supplement!A1" display="Worksheet: Development Budget Supplement (Click to go to that section)" xr:uid="{55286D1E-E02E-40EC-A99F-227481168E5F}"/>
    <hyperlink ref="GTM78:GTT78" location="Supplement!A1" display="Worksheet: Development Budget Supplement (Click to go to that section)" xr:uid="{6B0D95E6-BAED-4096-ACF7-F6F929F4F066}"/>
    <hyperlink ref="GTU78:GUB78" location="Supplement!A1" display="Worksheet: Development Budget Supplement (Click to go to that section)" xr:uid="{B3D53E35-9AD0-4D29-85A5-97510F998B68}"/>
    <hyperlink ref="GUC78:GUJ78" location="Supplement!A1" display="Worksheet: Development Budget Supplement (Click to go to that section)" xr:uid="{93627075-A6CD-4BCE-A92B-BD521DDF59F2}"/>
    <hyperlink ref="GUK78:GUR78" location="Supplement!A1" display="Worksheet: Development Budget Supplement (Click to go to that section)" xr:uid="{5A8C4656-D26A-42AB-B564-AE8F2E8B28D2}"/>
    <hyperlink ref="GUS78:GUZ78" location="Supplement!A1" display="Worksheet: Development Budget Supplement (Click to go to that section)" xr:uid="{42D90EC8-0583-4883-A41F-F45F853AE947}"/>
    <hyperlink ref="GVA78:GVH78" location="Supplement!A1" display="Worksheet: Development Budget Supplement (Click to go to that section)" xr:uid="{468CC1B0-2476-422D-9D34-542C45A9E5FF}"/>
    <hyperlink ref="GVI78:GVP78" location="Supplement!A1" display="Worksheet: Development Budget Supplement (Click to go to that section)" xr:uid="{E727E82D-5F9B-4CB9-B31C-612A75C05CF9}"/>
    <hyperlink ref="GVQ78:GVX78" location="Supplement!A1" display="Worksheet: Development Budget Supplement (Click to go to that section)" xr:uid="{4A0BE7B9-0A9F-40B5-8239-E910C95B3655}"/>
    <hyperlink ref="GVY78:GWF78" location="Supplement!A1" display="Worksheet: Development Budget Supplement (Click to go to that section)" xr:uid="{14E88054-2582-4974-A7FC-A8743D1B2A18}"/>
    <hyperlink ref="GWG78:GWN78" location="Supplement!A1" display="Worksheet: Development Budget Supplement (Click to go to that section)" xr:uid="{30ADFCEA-090B-4517-BCCA-CF32CFA44C8E}"/>
    <hyperlink ref="GWO78:GWV78" location="Supplement!A1" display="Worksheet: Development Budget Supplement (Click to go to that section)" xr:uid="{0DC85BC5-C9BC-456A-853E-6CA5CD37A271}"/>
    <hyperlink ref="GWW78:GXD78" location="Supplement!A1" display="Worksheet: Development Budget Supplement (Click to go to that section)" xr:uid="{0D291F1B-054D-44C2-ABFE-7947AFFA9968}"/>
    <hyperlink ref="GXE78:GXL78" location="Supplement!A1" display="Worksheet: Development Budget Supplement (Click to go to that section)" xr:uid="{8960327E-C2AE-4FF9-B0C7-9E882BFB27FF}"/>
    <hyperlink ref="GXM78:GXT78" location="Supplement!A1" display="Worksheet: Development Budget Supplement (Click to go to that section)" xr:uid="{AB48DAAA-8A53-43B4-8CB3-1A8E65E1BE64}"/>
    <hyperlink ref="GXU78:GYB78" location="Supplement!A1" display="Worksheet: Development Budget Supplement (Click to go to that section)" xr:uid="{651D871B-3039-42E0-B8FB-4D94312B60B3}"/>
    <hyperlink ref="GYC78:GYJ78" location="Supplement!A1" display="Worksheet: Development Budget Supplement (Click to go to that section)" xr:uid="{566DF00A-6E4A-4CB7-9110-BCBB86A3C40F}"/>
    <hyperlink ref="GYK78:GYR78" location="Supplement!A1" display="Worksheet: Development Budget Supplement (Click to go to that section)" xr:uid="{188C5290-E282-466D-980E-DBEECD0E536B}"/>
    <hyperlink ref="GYS78:GYZ78" location="Supplement!A1" display="Worksheet: Development Budget Supplement (Click to go to that section)" xr:uid="{F4F4A476-653E-4CBA-AD3A-3500F80CDD90}"/>
    <hyperlink ref="GZA78:GZH78" location="Supplement!A1" display="Worksheet: Development Budget Supplement (Click to go to that section)" xr:uid="{A9370521-E376-45F6-9DB4-AB2BC59F4D45}"/>
    <hyperlink ref="GZI78:GZP78" location="Supplement!A1" display="Worksheet: Development Budget Supplement (Click to go to that section)" xr:uid="{0C4F88E7-0E1A-43D7-BE8C-D892D6390256}"/>
    <hyperlink ref="GZQ78:GZX78" location="Supplement!A1" display="Worksheet: Development Budget Supplement (Click to go to that section)" xr:uid="{5AA07478-17C4-4DB6-AA7B-895155C41492}"/>
    <hyperlink ref="GZY78:HAF78" location="Supplement!A1" display="Worksheet: Development Budget Supplement (Click to go to that section)" xr:uid="{CA0DE95B-168A-4EB4-BAEC-616A8AE353FF}"/>
    <hyperlink ref="HAG78:HAN78" location="Supplement!A1" display="Worksheet: Development Budget Supplement (Click to go to that section)" xr:uid="{33D686A7-CA00-4B94-9321-EE77B29511A9}"/>
    <hyperlink ref="HAO78:HAV78" location="Supplement!A1" display="Worksheet: Development Budget Supplement (Click to go to that section)" xr:uid="{1CF8B9ED-3BF7-4722-9F09-28624075D0DD}"/>
    <hyperlink ref="HAW78:HBD78" location="Supplement!A1" display="Worksheet: Development Budget Supplement (Click to go to that section)" xr:uid="{1F8756AE-E027-4B6E-B72C-AFCDD81F950C}"/>
    <hyperlink ref="HBE78:HBL78" location="Supplement!A1" display="Worksheet: Development Budget Supplement (Click to go to that section)" xr:uid="{4E8F8C8F-CE59-4E5E-BD34-F859835891E1}"/>
    <hyperlink ref="HBM78:HBT78" location="Supplement!A1" display="Worksheet: Development Budget Supplement (Click to go to that section)" xr:uid="{EDCF125D-7D67-4C5D-A354-B0C8E04359BD}"/>
    <hyperlink ref="HBU78:HCB78" location="Supplement!A1" display="Worksheet: Development Budget Supplement (Click to go to that section)" xr:uid="{4B752EB9-8328-4F9C-8D1F-FCC63E92DF75}"/>
    <hyperlink ref="HCC78:HCJ78" location="Supplement!A1" display="Worksheet: Development Budget Supplement (Click to go to that section)" xr:uid="{C4894D06-7219-4FF9-B8F4-66DE54BB7B25}"/>
    <hyperlink ref="HCK78:HCR78" location="Supplement!A1" display="Worksheet: Development Budget Supplement (Click to go to that section)" xr:uid="{5622CD2B-A03D-4A17-9A37-8AFD10DEE976}"/>
    <hyperlink ref="HCS78:HCZ78" location="Supplement!A1" display="Worksheet: Development Budget Supplement (Click to go to that section)" xr:uid="{796DE61D-49F2-42D6-AB0B-214771D77D97}"/>
    <hyperlink ref="HDA78:HDH78" location="Supplement!A1" display="Worksheet: Development Budget Supplement (Click to go to that section)" xr:uid="{6FA57B5D-4B01-49FC-AE93-C4F0F4B57248}"/>
    <hyperlink ref="HDI78:HDP78" location="Supplement!A1" display="Worksheet: Development Budget Supplement (Click to go to that section)" xr:uid="{93170CC5-2C3D-4311-BA7B-2548C1C0469E}"/>
    <hyperlink ref="HDQ78:HDX78" location="Supplement!A1" display="Worksheet: Development Budget Supplement (Click to go to that section)" xr:uid="{8E98A360-6BE7-486B-BF6A-6B602D4A1BCC}"/>
    <hyperlink ref="HDY78:HEF78" location="Supplement!A1" display="Worksheet: Development Budget Supplement (Click to go to that section)" xr:uid="{58A518D6-1577-417D-811B-5707298FF8D8}"/>
    <hyperlink ref="HEG78:HEN78" location="Supplement!A1" display="Worksheet: Development Budget Supplement (Click to go to that section)" xr:uid="{65D066A4-9061-4F6D-AE51-0E31E7B006F7}"/>
    <hyperlink ref="HEO78:HEV78" location="Supplement!A1" display="Worksheet: Development Budget Supplement (Click to go to that section)" xr:uid="{93967F20-AA0B-4258-A2FF-574B840449EC}"/>
    <hyperlink ref="HEW78:HFD78" location="Supplement!A1" display="Worksheet: Development Budget Supplement (Click to go to that section)" xr:uid="{8BAA4D52-4972-4C80-A926-E311C143C043}"/>
    <hyperlink ref="HFE78:HFL78" location="Supplement!A1" display="Worksheet: Development Budget Supplement (Click to go to that section)" xr:uid="{D4307472-5FA0-4FFA-BB5B-53F5B449B812}"/>
    <hyperlink ref="HFM78:HFT78" location="Supplement!A1" display="Worksheet: Development Budget Supplement (Click to go to that section)" xr:uid="{1E509E59-6651-47D8-943A-015B382D0581}"/>
    <hyperlink ref="HFU78:HGB78" location="Supplement!A1" display="Worksheet: Development Budget Supplement (Click to go to that section)" xr:uid="{8D166AA6-8202-438C-B307-D781D0EEFD2A}"/>
    <hyperlink ref="HGC78:HGJ78" location="Supplement!A1" display="Worksheet: Development Budget Supplement (Click to go to that section)" xr:uid="{E2B720B8-4F32-45D2-9ED7-C17FF952579F}"/>
    <hyperlink ref="HGK78:HGR78" location="Supplement!A1" display="Worksheet: Development Budget Supplement (Click to go to that section)" xr:uid="{D6E78E4B-AD03-4415-8059-61CF15137854}"/>
    <hyperlink ref="HGS78:HGZ78" location="Supplement!A1" display="Worksheet: Development Budget Supplement (Click to go to that section)" xr:uid="{0CB52554-2229-4834-8522-45969B2F6B78}"/>
    <hyperlink ref="HHA78:HHH78" location="Supplement!A1" display="Worksheet: Development Budget Supplement (Click to go to that section)" xr:uid="{46CAB0A3-38D4-495C-B730-C6EEE982D835}"/>
    <hyperlink ref="HHI78:HHP78" location="Supplement!A1" display="Worksheet: Development Budget Supplement (Click to go to that section)" xr:uid="{AAB100E5-5C4D-4C51-9A11-C486A7D215E7}"/>
    <hyperlink ref="HHQ78:HHX78" location="Supplement!A1" display="Worksheet: Development Budget Supplement (Click to go to that section)" xr:uid="{D009FA8B-C15A-4282-B59A-D4540B68CD7C}"/>
    <hyperlink ref="HHY78:HIF78" location="Supplement!A1" display="Worksheet: Development Budget Supplement (Click to go to that section)" xr:uid="{22E9EEA0-5108-43F0-B57D-E99576E9985D}"/>
    <hyperlink ref="HIG78:HIN78" location="Supplement!A1" display="Worksheet: Development Budget Supplement (Click to go to that section)" xr:uid="{4E4C4C31-0893-46B9-BFFE-EE402FE0F312}"/>
    <hyperlink ref="HIO78:HIV78" location="Supplement!A1" display="Worksheet: Development Budget Supplement (Click to go to that section)" xr:uid="{91A09EBF-5335-42EF-ADE5-85EBE40AA399}"/>
    <hyperlink ref="HIW78:HJD78" location="Supplement!A1" display="Worksheet: Development Budget Supplement (Click to go to that section)" xr:uid="{EF8864F7-55B3-4410-B5F0-C9359B0F135E}"/>
    <hyperlink ref="HJE78:HJL78" location="Supplement!A1" display="Worksheet: Development Budget Supplement (Click to go to that section)" xr:uid="{302AAA3C-0CF8-45A1-BE1A-38FB67DAB0D6}"/>
    <hyperlink ref="HJM78:HJT78" location="Supplement!A1" display="Worksheet: Development Budget Supplement (Click to go to that section)" xr:uid="{DC87AEC3-0E90-4E45-8405-FA2344257994}"/>
    <hyperlink ref="HJU78:HKB78" location="Supplement!A1" display="Worksheet: Development Budget Supplement (Click to go to that section)" xr:uid="{4B0BE2B6-A368-495E-B26D-FA41954EC220}"/>
    <hyperlink ref="HKC78:HKJ78" location="Supplement!A1" display="Worksheet: Development Budget Supplement (Click to go to that section)" xr:uid="{124E80F0-ADAB-4F9F-86B4-20750BB05808}"/>
    <hyperlink ref="HKK78:HKR78" location="Supplement!A1" display="Worksheet: Development Budget Supplement (Click to go to that section)" xr:uid="{D5A84133-FA63-4226-A17F-5016C0453612}"/>
    <hyperlink ref="HKS78:HKZ78" location="Supplement!A1" display="Worksheet: Development Budget Supplement (Click to go to that section)" xr:uid="{9BB44902-C784-40FA-AD28-0353591C1A8B}"/>
    <hyperlink ref="HLA78:HLH78" location="Supplement!A1" display="Worksheet: Development Budget Supplement (Click to go to that section)" xr:uid="{B935862A-05E1-4D6C-B62C-FEB114FCEDEA}"/>
    <hyperlink ref="HLI78:HLP78" location="Supplement!A1" display="Worksheet: Development Budget Supplement (Click to go to that section)" xr:uid="{D71E8646-EDEE-49B7-9E13-CEFD4A28B30E}"/>
    <hyperlink ref="HLQ78:HLX78" location="Supplement!A1" display="Worksheet: Development Budget Supplement (Click to go to that section)" xr:uid="{1EE54A9A-7A08-428A-92CB-C89BBF8D00BE}"/>
    <hyperlink ref="HLY78:HMF78" location="Supplement!A1" display="Worksheet: Development Budget Supplement (Click to go to that section)" xr:uid="{AC599399-227E-466D-ABC7-59C99C6014D2}"/>
    <hyperlink ref="HMG78:HMN78" location="Supplement!A1" display="Worksheet: Development Budget Supplement (Click to go to that section)" xr:uid="{C9F86201-C274-400A-9155-931CC401D70F}"/>
    <hyperlink ref="HMO78:HMV78" location="Supplement!A1" display="Worksheet: Development Budget Supplement (Click to go to that section)" xr:uid="{FA88EFA2-7D5A-4A4E-97C0-EC07A1529FDB}"/>
    <hyperlink ref="HMW78:HND78" location="Supplement!A1" display="Worksheet: Development Budget Supplement (Click to go to that section)" xr:uid="{9FF980AC-F199-4604-A7D1-B4B17767023B}"/>
    <hyperlink ref="HNE78:HNL78" location="Supplement!A1" display="Worksheet: Development Budget Supplement (Click to go to that section)" xr:uid="{B006F58B-FC2B-4026-971F-88C8DF395AC9}"/>
    <hyperlink ref="HNM78:HNT78" location="Supplement!A1" display="Worksheet: Development Budget Supplement (Click to go to that section)" xr:uid="{2C870383-BC52-4163-AB24-F901B6270BB5}"/>
    <hyperlink ref="HNU78:HOB78" location="Supplement!A1" display="Worksheet: Development Budget Supplement (Click to go to that section)" xr:uid="{58407DC8-3C38-433A-940B-686E60449E00}"/>
    <hyperlink ref="HOC78:HOJ78" location="Supplement!A1" display="Worksheet: Development Budget Supplement (Click to go to that section)" xr:uid="{68459984-B387-4399-8596-1CF44017BF8A}"/>
    <hyperlink ref="HOK78:HOR78" location="Supplement!A1" display="Worksheet: Development Budget Supplement (Click to go to that section)" xr:uid="{3CC3D0B7-1CBD-4A38-A1AF-67A878C8DE52}"/>
    <hyperlink ref="HOS78:HOZ78" location="Supplement!A1" display="Worksheet: Development Budget Supplement (Click to go to that section)" xr:uid="{F09A9745-3ADF-4580-B0FA-4D4592DBEB16}"/>
    <hyperlink ref="HPA78:HPH78" location="Supplement!A1" display="Worksheet: Development Budget Supplement (Click to go to that section)" xr:uid="{9EA3C8D6-5767-4003-BE16-F79B0DC8FF9D}"/>
    <hyperlink ref="HPI78:HPP78" location="Supplement!A1" display="Worksheet: Development Budget Supplement (Click to go to that section)" xr:uid="{0E869088-13DB-4187-99B6-5BF787C94E73}"/>
    <hyperlink ref="HPQ78:HPX78" location="Supplement!A1" display="Worksheet: Development Budget Supplement (Click to go to that section)" xr:uid="{EF1B2BF4-619D-4D88-AD9E-606AEB3A902D}"/>
    <hyperlink ref="HPY78:HQF78" location="Supplement!A1" display="Worksheet: Development Budget Supplement (Click to go to that section)" xr:uid="{A7B4D0A6-0B8B-42F7-9918-793110380272}"/>
    <hyperlink ref="HQG78:HQN78" location="Supplement!A1" display="Worksheet: Development Budget Supplement (Click to go to that section)" xr:uid="{9AF6C3B3-762C-4402-A117-3C4FD2FD0253}"/>
    <hyperlink ref="HQO78:HQV78" location="Supplement!A1" display="Worksheet: Development Budget Supplement (Click to go to that section)" xr:uid="{8375A451-2C28-4099-8CB5-86C97ECE560D}"/>
    <hyperlink ref="HQW78:HRD78" location="Supplement!A1" display="Worksheet: Development Budget Supplement (Click to go to that section)" xr:uid="{A7E8D221-A473-4FE3-9AC5-635CF3707BF9}"/>
    <hyperlink ref="HRE78:HRL78" location="Supplement!A1" display="Worksheet: Development Budget Supplement (Click to go to that section)" xr:uid="{9DD14048-2607-42B1-BD78-8D6D966F9008}"/>
    <hyperlink ref="HRM78:HRT78" location="Supplement!A1" display="Worksheet: Development Budget Supplement (Click to go to that section)" xr:uid="{930DF45E-DDF3-4A64-91B7-282B515B5E26}"/>
    <hyperlink ref="HRU78:HSB78" location="Supplement!A1" display="Worksheet: Development Budget Supplement (Click to go to that section)" xr:uid="{51136B4C-B4C3-40BA-9E1C-8B4C1A898828}"/>
    <hyperlink ref="HSC78:HSJ78" location="Supplement!A1" display="Worksheet: Development Budget Supplement (Click to go to that section)" xr:uid="{24FC76D1-F8DD-4DC3-BFA1-C4A573683328}"/>
    <hyperlink ref="HSK78:HSR78" location="Supplement!A1" display="Worksheet: Development Budget Supplement (Click to go to that section)" xr:uid="{DEB89CCD-DBE8-4D20-AC3B-EFAA31858818}"/>
    <hyperlink ref="HSS78:HSZ78" location="Supplement!A1" display="Worksheet: Development Budget Supplement (Click to go to that section)" xr:uid="{4473A4AF-81D6-471C-AC9A-E152E975FA04}"/>
    <hyperlink ref="HTA78:HTH78" location="Supplement!A1" display="Worksheet: Development Budget Supplement (Click to go to that section)" xr:uid="{CA13BBDB-E7B6-4FF8-9397-8A8ECCE31A99}"/>
    <hyperlink ref="HTI78:HTP78" location="Supplement!A1" display="Worksheet: Development Budget Supplement (Click to go to that section)" xr:uid="{AA2D866D-4C9B-40CA-A421-3E65AD0CFB88}"/>
    <hyperlink ref="HTQ78:HTX78" location="Supplement!A1" display="Worksheet: Development Budget Supplement (Click to go to that section)" xr:uid="{55B1615E-3115-4798-B78F-9CE753A743D5}"/>
    <hyperlink ref="HTY78:HUF78" location="Supplement!A1" display="Worksheet: Development Budget Supplement (Click to go to that section)" xr:uid="{BF782D4A-4981-4BF0-BC30-ECED3B3CB1C8}"/>
    <hyperlink ref="HUG78:HUN78" location="Supplement!A1" display="Worksheet: Development Budget Supplement (Click to go to that section)" xr:uid="{64853A3B-F484-43E6-90B3-B46F90F8CBBC}"/>
    <hyperlink ref="HUO78:HUV78" location="Supplement!A1" display="Worksheet: Development Budget Supplement (Click to go to that section)" xr:uid="{75DA090E-CD7A-47CD-AF9C-E776E28DA171}"/>
    <hyperlink ref="HUW78:HVD78" location="Supplement!A1" display="Worksheet: Development Budget Supplement (Click to go to that section)" xr:uid="{820FCFB4-5600-4032-ABC5-373A6E11BAE8}"/>
    <hyperlink ref="HVE78:HVL78" location="Supplement!A1" display="Worksheet: Development Budget Supplement (Click to go to that section)" xr:uid="{835457BB-0FFD-4129-9C46-2EAC36A84AFF}"/>
    <hyperlink ref="HVM78:HVT78" location="Supplement!A1" display="Worksheet: Development Budget Supplement (Click to go to that section)" xr:uid="{3F1CDABF-F8BF-4015-94E7-F3E00FCF204E}"/>
    <hyperlink ref="HVU78:HWB78" location="Supplement!A1" display="Worksheet: Development Budget Supplement (Click to go to that section)" xr:uid="{18982CA5-FD02-4D6E-81CC-5960DADD40A1}"/>
    <hyperlink ref="HWC78:HWJ78" location="Supplement!A1" display="Worksheet: Development Budget Supplement (Click to go to that section)" xr:uid="{5BE13056-4A7C-4E54-9B3E-D58806AD8199}"/>
    <hyperlink ref="HWK78:HWR78" location="Supplement!A1" display="Worksheet: Development Budget Supplement (Click to go to that section)" xr:uid="{123F93EE-F275-45B1-9202-0119638F41FB}"/>
    <hyperlink ref="HWS78:HWZ78" location="Supplement!A1" display="Worksheet: Development Budget Supplement (Click to go to that section)" xr:uid="{92659FE3-668B-46C6-AB42-E7E0EF009AF7}"/>
    <hyperlink ref="HXA78:HXH78" location="Supplement!A1" display="Worksheet: Development Budget Supplement (Click to go to that section)" xr:uid="{B4155131-1F60-41DB-819F-25A5F1A083A4}"/>
    <hyperlink ref="HXI78:HXP78" location="Supplement!A1" display="Worksheet: Development Budget Supplement (Click to go to that section)" xr:uid="{3186B81B-78E5-47ED-A734-148897C55AAD}"/>
    <hyperlink ref="HXQ78:HXX78" location="Supplement!A1" display="Worksheet: Development Budget Supplement (Click to go to that section)" xr:uid="{E9070440-3C79-471F-80B9-1C46C2325492}"/>
    <hyperlink ref="HXY78:HYF78" location="Supplement!A1" display="Worksheet: Development Budget Supplement (Click to go to that section)" xr:uid="{FC2F2E5C-C2C3-4120-8200-6750949FF15B}"/>
    <hyperlink ref="HYG78:HYN78" location="Supplement!A1" display="Worksheet: Development Budget Supplement (Click to go to that section)" xr:uid="{92383178-8208-401F-A9DC-529CADD83F86}"/>
    <hyperlink ref="HYO78:HYV78" location="Supplement!A1" display="Worksheet: Development Budget Supplement (Click to go to that section)" xr:uid="{F5736B6E-B456-4D88-9C1B-84859AB2EB64}"/>
    <hyperlink ref="HYW78:HZD78" location="Supplement!A1" display="Worksheet: Development Budget Supplement (Click to go to that section)" xr:uid="{D9F05300-4F40-4040-B933-B4FB10842CE4}"/>
    <hyperlink ref="HZE78:HZL78" location="Supplement!A1" display="Worksheet: Development Budget Supplement (Click to go to that section)" xr:uid="{4A218991-67EE-41B9-B422-B1F58ADEB9A5}"/>
    <hyperlink ref="HZM78:HZT78" location="Supplement!A1" display="Worksheet: Development Budget Supplement (Click to go to that section)" xr:uid="{78817D9B-D91E-4382-A732-2C18B04F1B3E}"/>
    <hyperlink ref="HZU78:IAB78" location="Supplement!A1" display="Worksheet: Development Budget Supplement (Click to go to that section)" xr:uid="{9B8A01FB-11E3-4378-8514-3F89605428FE}"/>
    <hyperlink ref="IAC78:IAJ78" location="Supplement!A1" display="Worksheet: Development Budget Supplement (Click to go to that section)" xr:uid="{D0AD4044-5394-4F51-97A6-107C11D17D07}"/>
    <hyperlink ref="IAK78:IAR78" location="Supplement!A1" display="Worksheet: Development Budget Supplement (Click to go to that section)" xr:uid="{C7F5C516-A731-4530-8D8F-6261AA517A76}"/>
    <hyperlink ref="IAS78:IAZ78" location="Supplement!A1" display="Worksheet: Development Budget Supplement (Click to go to that section)" xr:uid="{FC2638C1-D056-4E6D-A498-77218802925D}"/>
    <hyperlink ref="IBA78:IBH78" location="Supplement!A1" display="Worksheet: Development Budget Supplement (Click to go to that section)" xr:uid="{8EA277DA-F5C2-4065-A1B9-EF4E1EEC08F5}"/>
    <hyperlink ref="IBI78:IBP78" location="Supplement!A1" display="Worksheet: Development Budget Supplement (Click to go to that section)" xr:uid="{930707FD-0F91-49A1-AFC7-C69564683BBA}"/>
    <hyperlink ref="IBQ78:IBX78" location="Supplement!A1" display="Worksheet: Development Budget Supplement (Click to go to that section)" xr:uid="{2202742D-06D9-45C9-B708-299B173F862B}"/>
    <hyperlink ref="IBY78:ICF78" location="Supplement!A1" display="Worksheet: Development Budget Supplement (Click to go to that section)" xr:uid="{6C31B62A-7191-4D7C-8D88-879790FB9381}"/>
    <hyperlink ref="ICG78:ICN78" location="Supplement!A1" display="Worksheet: Development Budget Supplement (Click to go to that section)" xr:uid="{42DC72AB-EDE7-4FD1-94DD-EEA318EBF3E1}"/>
    <hyperlink ref="ICO78:ICV78" location="Supplement!A1" display="Worksheet: Development Budget Supplement (Click to go to that section)" xr:uid="{1C3B8F8B-537D-4B8C-BAAE-4727E85845D1}"/>
    <hyperlink ref="ICW78:IDD78" location="Supplement!A1" display="Worksheet: Development Budget Supplement (Click to go to that section)" xr:uid="{62CB449C-0220-4A03-B17E-53EDF22F3066}"/>
    <hyperlink ref="IDE78:IDL78" location="Supplement!A1" display="Worksheet: Development Budget Supplement (Click to go to that section)" xr:uid="{D6718C03-16A8-412C-B9E4-955559FEA55B}"/>
    <hyperlink ref="IDM78:IDT78" location="Supplement!A1" display="Worksheet: Development Budget Supplement (Click to go to that section)" xr:uid="{3B2FCBBE-24E6-4975-A622-D922F7B53CFB}"/>
    <hyperlink ref="IDU78:IEB78" location="Supplement!A1" display="Worksheet: Development Budget Supplement (Click to go to that section)" xr:uid="{54704305-61F1-4F10-AFD0-2E31611EC0B0}"/>
    <hyperlink ref="IEC78:IEJ78" location="Supplement!A1" display="Worksheet: Development Budget Supplement (Click to go to that section)" xr:uid="{83CC6237-92C5-4C12-8D12-3B727E703D2F}"/>
    <hyperlink ref="IEK78:IER78" location="Supplement!A1" display="Worksheet: Development Budget Supplement (Click to go to that section)" xr:uid="{B0E23E54-7160-4C7D-8148-90BD83F5B9AA}"/>
    <hyperlink ref="IES78:IEZ78" location="Supplement!A1" display="Worksheet: Development Budget Supplement (Click to go to that section)" xr:uid="{1EECB07F-0922-4C9B-9B8B-447646A39A0C}"/>
    <hyperlink ref="IFA78:IFH78" location="Supplement!A1" display="Worksheet: Development Budget Supplement (Click to go to that section)" xr:uid="{4121AF71-B4D3-424E-A697-CD9DFED5434D}"/>
    <hyperlink ref="IFI78:IFP78" location="Supplement!A1" display="Worksheet: Development Budget Supplement (Click to go to that section)" xr:uid="{899F2FF5-F911-4A9A-B64C-69B747112219}"/>
    <hyperlink ref="IFQ78:IFX78" location="Supplement!A1" display="Worksheet: Development Budget Supplement (Click to go to that section)" xr:uid="{FC62450F-E202-477D-8F6F-92A188CEF19D}"/>
    <hyperlink ref="IFY78:IGF78" location="Supplement!A1" display="Worksheet: Development Budget Supplement (Click to go to that section)" xr:uid="{F89E860A-5042-4271-A844-5BCDAD37D832}"/>
    <hyperlink ref="IGG78:IGN78" location="Supplement!A1" display="Worksheet: Development Budget Supplement (Click to go to that section)" xr:uid="{106EACFE-D714-440F-8F75-78BF41220089}"/>
    <hyperlink ref="IGO78:IGV78" location="Supplement!A1" display="Worksheet: Development Budget Supplement (Click to go to that section)" xr:uid="{D48D027F-58FF-4E19-992A-2C1C6A0C39EB}"/>
    <hyperlink ref="IGW78:IHD78" location="Supplement!A1" display="Worksheet: Development Budget Supplement (Click to go to that section)" xr:uid="{DDD610A3-59FA-442D-B715-0ABC162CEEFE}"/>
    <hyperlink ref="IHE78:IHL78" location="Supplement!A1" display="Worksheet: Development Budget Supplement (Click to go to that section)" xr:uid="{3143F9D7-5DC0-47D3-9F1E-CE9D6326A5BB}"/>
    <hyperlink ref="IHM78:IHT78" location="Supplement!A1" display="Worksheet: Development Budget Supplement (Click to go to that section)" xr:uid="{E20F6613-C922-48B3-9D83-B7E36D25B367}"/>
    <hyperlink ref="IHU78:IIB78" location="Supplement!A1" display="Worksheet: Development Budget Supplement (Click to go to that section)" xr:uid="{C774ED29-1780-48D1-BA31-CCF5DD3B6E5D}"/>
    <hyperlink ref="IIC78:IIJ78" location="Supplement!A1" display="Worksheet: Development Budget Supplement (Click to go to that section)" xr:uid="{C78BCE3F-60CF-41C0-B3D4-DA0D6BE85E34}"/>
    <hyperlink ref="IIK78:IIR78" location="Supplement!A1" display="Worksheet: Development Budget Supplement (Click to go to that section)" xr:uid="{60D3D58D-19D6-4DB0-80EA-DA8AF25601A4}"/>
    <hyperlink ref="IIS78:IIZ78" location="Supplement!A1" display="Worksheet: Development Budget Supplement (Click to go to that section)" xr:uid="{D1CD1FB8-FEB0-4FF6-8458-720FAAE4909E}"/>
    <hyperlink ref="IJA78:IJH78" location="Supplement!A1" display="Worksheet: Development Budget Supplement (Click to go to that section)" xr:uid="{B73E8AD4-C909-4EBB-89B9-4CD4531F6EAA}"/>
    <hyperlink ref="IJI78:IJP78" location="Supplement!A1" display="Worksheet: Development Budget Supplement (Click to go to that section)" xr:uid="{12F8240B-EAF8-49D9-8989-7DB071DB2798}"/>
    <hyperlink ref="IJQ78:IJX78" location="Supplement!A1" display="Worksheet: Development Budget Supplement (Click to go to that section)" xr:uid="{C97D0EEA-5CAE-41B6-A3B6-8CA5B54C4180}"/>
    <hyperlink ref="IJY78:IKF78" location="Supplement!A1" display="Worksheet: Development Budget Supplement (Click to go to that section)" xr:uid="{B2BAA4C2-3F1E-478E-9885-CC57761E9788}"/>
    <hyperlink ref="IKG78:IKN78" location="Supplement!A1" display="Worksheet: Development Budget Supplement (Click to go to that section)" xr:uid="{D95FFF96-03BC-4287-81AA-72214342CBA7}"/>
    <hyperlink ref="IKO78:IKV78" location="Supplement!A1" display="Worksheet: Development Budget Supplement (Click to go to that section)" xr:uid="{39B8CE17-C5FF-4AC1-B8AE-F49EC6AB0894}"/>
    <hyperlink ref="IKW78:ILD78" location="Supplement!A1" display="Worksheet: Development Budget Supplement (Click to go to that section)" xr:uid="{D4AF7C27-77DE-48CA-85E0-ECB5A4F2AF81}"/>
    <hyperlink ref="ILE78:ILL78" location="Supplement!A1" display="Worksheet: Development Budget Supplement (Click to go to that section)" xr:uid="{338ADDFD-939A-49AB-824C-894FABE9390F}"/>
    <hyperlink ref="ILM78:ILT78" location="Supplement!A1" display="Worksheet: Development Budget Supplement (Click to go to that section)" xr:uid="{FD82801C-BD50-482D-BA44-D7F2F21D07ED}"/>
    <hyperlink ref="ILU78:IMB78" location="Supplement!A1" display="Worksheet: Development Budget Supplement (Click to go to that section)" xr:uid="{BFEB6E66-1839-4CAE-8E0C-0F987C2372EA}"/>
    <hyperlink ref="IMC78:IMJ78" location="Supplement!A1" display="Worksheet: Development Budget Supplement (Click to go to that section)" xr:uid="{C70E2B6E-1618-4442-89B5-736329DCEF93}"/>
    <hyperlink ref="IMK78:IMR78" location="Supplement!A1" display="Worksheet: Development Budget Supplement (Click to go to that section)" xr:uid="{41E81456-29CA-485F-9915-4BC559F7FC65}"/>
    <hyperlink ref="IMS78:IMZ78" location="Supplement!A1" display="Worksheet: Development Budget Supplement (Click to go to that section)" xr:uid="{B7EA6144-5DA5-4D11-BA4D-5885BB50B823}"/>
    <hyperlink ref="INA78:INH78" location="Supplement!A1" display="Worksheet: Development Budget Supplement (Click to go to that section)" xr:uid="{7BB40F68-FAC5-4FA4-9E07-D9DB65026BE4}"/>
    <hyperlink ref="INI78:INP78" location="Supplement!A1" display="Worksheet: Development Budget Supplement (Click to go to that section)" xr:uid="{E2968250-A560-4F4A-BF89-C3F4723A3732}"/>
    <hyperlink ref="INQ78:INX78" location="Supplement!A1" display="Worksheet: Development Budget Supplement (Click to go to that section)" xr:uid="{40A01C35-30EB-4A26-BBA7-DD7455E42F77}"/>
    <hyperlink ref="INY78:IOF78" location="Supplement!A1" display="Worksheet: Development Budget Supplement (Click to go to that section)" xr:uid="{04375C04-7F1C-4704-9B27-BC0DCAF354AA}"/>
    <hyperlink ref="IOG78:ION78" location="Supplement!A1" display="Worksheet: Development Budget Supplement (Click to go to that section)" xr:uid="{B5D36EF4-1E09-43C3-942D-67ED510CFC3C}"/>
    <hyperlink ref="IOO78:IOV78" location="Supplement!A1" display="Worksheet: Development Budget Supplement (Click to go to that section)" xr:uid="{FF87278E-6D33-4A1F-B79F-A87C1259DA0B}"/>
    <hyperlink ref="IOW78:IPD78" location="Supplement!A1" display="Worksheet: Development Budget Supplement (Click to go to that section)" xr:uid="{8EA78814-FF77-4567-BBD8-F1BEF1D8A7C7}"/>
    <hyperlink ref="IPE78:IPL78" location="Supplement!A1" display="Worksheet: Development Budget Supplement (Click to go to that section)" xr:uid="{F61B6CD7-DC4C-4423-A902-FF7A8FC6D981}"/>
    <hyperlink ref="IPM78:IPT78" location="Supplement!A1" display="Worksheet: Development Budget Supplement (Click to go to that section)" xr:uid="{F295CF51-9E77-457F-AD14-031806F57001}"/>
    <hyperlink ref="IPU78:IQB78" location="Supplement!A1" display="Worksheet: Development Budget Supplement (Click to go to that section)" xr:uid="{511F04D2-EFFA-40E9-B58C-1519F3481A00}"/>
    <hyperlink ref="IQC78:IQJ78" location="Supplement!A1" display="Worksheet: Development Budget Supplement (Click to go to that section)" xr:uid="{0B279D7B-ABAA-4DB0-9E36-320803B5D439}"/>
    <hyperlink ref="IQK78:IQR78" location="Supplement!A1" display="Worksheet: Development Budget Supplement (Click to go to that section)" xr:uid="{45A305AF-3224-4717-9983-50A33E301058}"/>
    <hyperlink ref="IQS78:IQZ78" location="Supplement!A1" display="Worksheet: Development Budget Supplement (Click to go to that section)" xr:uid="{53BF6586-6293-4F1E-985C-21FC5B15F374}"/>
    <hyperlink ref="IRA78:IRH78" location="Supplement!A1" display="Worksheet: Development Budget Supplement (Click to go to that section)" xr:uid="{1EFEA528-F17A-427F-AADA-ACE2DF82B6F1}"/>
    <hyperlink ref="IRI78:IRP78" location="Supplement!A1" display="Worksheet: Development Budget Supplement (Click to go to that section)" xr:uid="{F72C6BB6-2974-473A-9247-0C5095646708}"/>
    <hyperlink ref="IRQ78:IRX78" location="Supplement!A1" display="Worksheet: Development Budget Supplement (Click to go to that section)" xr:uid="{358D5B8D-3A19-4351-AED7-3CADE583E8D7}"/>
    <hyperlink ref="IRY78:ISF78" location="Supplement!A1" display="Worksheet: Development Budget Supplement (Click to go to that section)" xr:uid="{FD9E8BF9-5E8F-4008-A3B9-A265F6C452B8}"/>
    <hyperlink ref="ISG78:ISN78" location="Supplement!A1" display="Worksheet: Development Budget Supplement (Click to go to that section)" xr:uid="{4E650059-DA48-4617-B63B-0A29BD77C2BA}"/>
    <hyperlink ref="ISO78:ISV78" location="Supplement!A1" display="Worksheet: Development Budget Supplement (Click to go to that section)" xr:uid="{E7F14551-7C21-4152-BED4-95EAB4DD24E2}"/>
    <hyperlink ref="ISW78:ITD78" location="Supplement!A1" display="Worksheet: Development Budget Supplement (Click to go to that section)" xr:uid="{06E6841E-627E-4190-A950-5E9F3666D154}"/>
    <hyperlink ref="ITE78:ITL78" location="Supplement!A1" display="Worksheet: Development Budget Supplement (Click to go to that section)" xr:uid="{97F9FC91-5FFB-4502-BCBE-2FC3B692BB9C}"/>
    <hyperlink ref="ITM78:ITT78" location="Supplement!A1" display="Worksheet: Development Budget Supplement (Click to go to that section)" xr:uid="{2F6AB9AA-AD02-442F-87E3-73288E1DC64A}"/>
    <hyperlink ref="ITU78:IUB78" location="Supplement!A1" display="Worksheet: Development Budget Supplement (Click to go to that section)" xr:uid="{BDA4BB4A-7EB3-47DE-AD99-7F69E536EF88}"/>
    <hyperlink ref="IUC78:IUJ78" location="Supplement!A1" display="Worksheet: Development Budget Supplement (Click to go to that section)" xr:uid="{96552A58-2A83-4613-B0FE-DFB133B01B28}"/>
    <hyperlink ref="IUK78:IUR78" location="Supplement!A1" display="Worksheet: Development Budget Supplement (Click to go to that section)" xr:uid="{CDF8ACED-2360-4407-8A57-6AE6B9FB8DA0}"/>
    <hyperlink ref="IUS78:IUZ78" location="Supplement!A1" display="Worksheet: Development Budget Supplement (Click to go to that section)" xr:uid="{ABE47FBB-85D6-4B8C-BFCF-82B74E8247C2}"/>
    <hyperlink ref="IVA78:IVH78" location="Supplement!A1" display="Worksheet: Development Budget Supplement (Click to go to that section)" xr:uid="{ED9D95A6-14D4-429E-8CE4-7DF589163E5F}"/>
    <hyperlink ref="IVI78:IVP78" location="Supplement!A1" display="Worksheet: Development Budget Supplement (Click to go to that section)" xr:uid="{7C6F5C95-1124-4AA9-8A2E-3C26C0E42D4C}"/>
    <hyperlink ref="IVQ78:IVX78" location="Supplement!A1" display="Worksheet: Development Budget Supplement (Click to go to that section)" xr:uid="{8FFCD327-2F93-47D2-870C-AA5382D321C9}"/>
    <hyperlink ref="IVY78:IWF78" location="Supplement!A1" display="Worksheet: Development Budget Supplement (Click to go to that section)" xr:uid="{4F7CEFBF-BE52-49D1-B8D6-1F6841E2FDE3}"/>
    <hyperlink ref="IWG78:IWN78" location="Supplement!A1" display="Worksheet: Development Budget Supplement (Click to go to that section)" xr:uid="{3B02FDED-004A-4D13-ADDC-446AFC1EBE59}"/>
    <hyperlink ref="IWO78:IWV78" location="Supplement!A1" display="Worksheet: Development Budget Supplement (Click to go to that section)" xr:uid="{1D5A1323-C2C7-4D3E-B47F-4C8C18D2D642}"/>
    <hyperlink ref="IWW78:IXD78" location="Supplement!A1" display="Worksheet: Development Budget Supplement (Click to go to that section)" xr:uid="{04D7AC78-80BA-418A-9854-3AC728A6DBD3}"/>
    <hyperlink ref="IXE78:IXL78" location="Supplement!A1" display="Worksheet: Development Budget Supplement (Click to go to that section)" xr:uid="{E56F1530-0EBA-4375-955D-4343660348D9}"/>
    <hyperlink ref="IXM78:IXT78" location="Supplement!A1" display="Worksheet: Development Budget Supplement (Click to go to that section)" xr:uid="{AC5066DE-DEA8-408D-AD0D-65B38AB97963}"/>
    <hyperlink ref="IXU78:IYB78" location="Supplement!A1" display="Worksheet: Development Budget Supplement (Click to go to that section)" xr:uid="{2FC32AC0-6F81-45FB-BA3D-68C9DED068A2}"/>
    <hyperlink ref="IYC78:IYJ78" location="Supplement!A1" display="Worksheet: Development Budget Supplement (Click to go to that section)" xr:uid="{1ADD9F4F-7A8A-4C0B-9645-79EBA45608F7}"/>
    <hyperlink ref="IYK78:IYR78" location="Supplement!A1" display="Worksheet: Development Budget Supplement (Click to go to that section)" xr:uid="{09B04D09-81AD-4163-80A5-05E92964592B}"/>
    <hyperlink ref="IYS78:IYZ78" location="Supplement!A1" display="Worksheet: Development Budget Supplement (Click to go to that section)" xr:uid="{2FDB3DB1-E68F-45AC-B7EB-FE31DF28CE3A}"/>
    <hyperlink ref="IZA78:IZH78" location="Supplement!A1" display="Worksheet: Development Budget Supplement (Click to go to that section)" xr:uid="{C59C18DA-03BC-4935-B0AA-3AF022BFA896}"/>
    <hyperlink ref="IZI78:IZP78" location="Supplement!A1" display="Worksheet: Development Budget Supplement (Click to go to that section)" xr:uid="{F8EA316F-1C24-440D-B483-58E0FFFAB21E}"/>
    <hyperlink ref="IZQ78:IZX78" location="Supplement!A1" display="Worksheet: Development Budget Supplement (Click to go to that section)" xr:uid="{8A76598B-763B-4AAA-B26A-CAB5AF2106BD}"/>
    <hyperlink ref="IZY78:JAF78" location="Supplement!A1" display="Worksheet: Development Budget Supplement (Click to go to that section)" xr:uid="{6F12C2D7-773A-4FD9-BCB3-81EDD09453E8}"/>
    <hyperlink ref="JAG78:JAN78" location="Supplement!A1" display="Worksheet: Development Budget Supplement (Click to go to that section)" xr:uid="{8FE16E2F-BC3E-487F-B5F4-BB0F55A37C2D}"/>
    <hyperlink ref="JAO78:JAV78" location="Supplement!A1" display="Worksheet: Development Budget Supplement (Click to go to that section)" xr:uid="{621AB895-081F-4753-A1D0-9D7358EA468C}"/>
    <hyperlink ref="JAW78:JBD78" location="Supplement!A1" display="Worksheet: Development Budget Supplement (Click to go to that section)" xr:uid="{D863F671-CBA8-40B4-8E75-70E2BF8A4C39}"/>
    <hyperlink ref="JBE78:JBL78" location="Supplement!A1" display="Worksheet: Development Budget Supplement (Click to go to that section)" xr:uid="{64309A22-0C60-4D63-8CBD-E6D15BE7FE7B}"/>
    <hyperlink ref="JBM78:JBT78" location="Supplement!A1" display="Worksheet: Development Budget Supplement (Click to go to that section)" xr:uid="{32455DDF-D786-412E-94AF-4FDB93ACE913}"/>
    <hyperlink ref="JBU78:JCB78" location="Supplement!A1" display="Worksheet: Development Budget Supplement (Click to go to that section)" xr:uid="{12A1781E-87C6-4388-A2BD-F6D17A69D2A5}"/>
    <hyperlink ref="JCC78:JCJ78" location="Supplement!A1" display="Worksheet: Development Budget Supplement (Click to go to that section)" xr:uid="{D6D1FF3A-11E6-4FC0-8FDB-2FE6363B680E}"/>
    <hyperlink ref="JCK78:JCR78" location="Supplement!A1" display="Worksheet: Development Budget Supplement (Click to go to that section)" xr:uid="{7FEEF235-C680-4E4A-84AA-3A535555868D}"/>
    <hyperlink ref="JCS78:JCZ78" location="Supplement!A1" display="Worksheet: Development Budget Supplement (Click to go to that section)" xr:uid="{33E58E6F-B9BC-4B27-ACC1-33DFD537036B}"/>
    <hyperlink ref="JDA78:JDH78" location="Supplement!A1" display="Worksheet: Development Budget Supplement (Click to go to that section)" xr:uid="{8BB73CE9-A3C1-4715-8433-58E304933FE3}"/>
    <hyperlink ref="JDI78:JDP78" location="Supplement!A1" display="Worksheet: Development Budget Supplement (Click to go to that section)" xr:uid="{74401ABD-32D5-40B4-A5C8-5FF9D43572FA}"/>
    <hyperlink ref="JDQ78:JDX78" location="Supplement!A1" display="Worksheet: Development Budget Supplement (Click to go to that section)" xr:uid="{58CA3658-BCEB-45B4-968F-28E850EAFB25}"/>
    <hyperlink ref="JDY78:JEF78" location="Supplement!A1" display="Worksheet: Development Budget Supplement (Click to go to that section)" xr:uid="{496FA65C-8B12-4068-8C45-3AD62B04786F}"/>
    <hyperlink ref="JEG78:JEN78" location="Supplement!A1" display="Worksheet: Development Budget Supplement (Click to go to that section)" xr:uid="{A70E6EF0-5ECA-4DA7-9888-F48E8E027114}"/>
    <hyperlink ref="JEO78:JEV78" location="Supplement!A1" display="Worksheet: Development Budget Supplement (Click to go to that section)" xr:uid="{7EEF7177-0066-45B0-9FE4-1B082ACE027D}"/>
    <hyperlink ref="JEW78:JFD78" location="Supplement!A1" display="Worksheet: Development Budget Supplement (Click to go to that section)" xr:uid="{7162FA06-DBA7-405B-8AEA-93D291AF30AF}"/>
    <hyperlink ref="JFE78:JFL78" location="Supplement!A1" display="Worksheet: Development Budget Supplement (Click to go to that section)" xr:uid="{B24CB93F-EA4E-4FFA-B898-696FE657B269}"/>
    <hyperlink ref="JFM78:JFT78" location="Supplement!A1" display="Worksheet: Development Budget Supplement (Click to go to that section)" xr:uid="{E76FE72E-782A-4811-873B-E02BCE9BB710}"/>
    <hyperlink ref="JFU78:JGB78" location="Supplement!A1" display="Worksheet: Development Budget Supplement (Click to go to that section)" xr:uid="{BD79035E-A162-4DB6-8E11-496B60A1CC41}"/>
    <hyperlink ref="JGC78:JGJ78" location="Supplement!A1" display="Worksheet: Development Budget Supplement (Click to go to that section)" xr:uid="{A7EEDE1F-BE67-45E2-AE1E-3EC4878ED958}"/>
    <hyperlink ref="JGK78:JGR78" location="Supplement!A1" display="Worksheet: Development Budget Supplement (Click to go to that section)" xr:uid="{70EDE1F2-52FA-427F-9771-760209D7CCB6}"/>
    <hyperlink ref="JGS78:JGZ78" location="Supplement!A1" display="Worksheet: Development Budget Supplement (Click to go to that section)" xr:uid="{E95E2439-CA48-44BB-9C87-534A29662041}"/>
    <hyperlink ref="JHA78:JHH78" location="Supplement!A1" display="Worksheet: Development Budget Supplement (Click to go to that section)" xr:uid="{8DF08AF8-1930-4389-A724-88FF87E994EB}"/>
    <hyperlink ref="JHI78:JHP78" location="Supplement!A1" display="Worksheet: Development Budget Supplement (Click to go to that section)" xr:uid="{78537A43-AC2D-4E90-85C0-34CFE226C29A}"/>
    <hyperlink ref="JHQ78:JHX78" location="Supplement!A1" display="Worksheet: Development Budget Supplement (Click to go to that section)" xr:uid="{54F9CA47-4796-4795-867B-DE2579E0B498}"/>
    <hyperlink ref="JHY78:JIF78" location="Supplement!A1" display="Worksheet: Development Budget Supplement (Click to go to that section)" xr:uid="{C2FFB607-962C-469D-AB0D-DC28F14134B2}"/>
    <hyperlink ref="JIG78:JIN78" location="Supplement!A1" display="Worksheet: Development Budget Supplement (Click to go to that section)" xr:uid="{6546A475-9499-4894-AFF5-5C2FC950D947}"/>
    <hyperlink ref="JIO78:JIV78" location="Supplement!A1" display="Worksheet: Development Budget Supplement (Click to go to that section)" xr:uid="{EDB1E66A-3D2A-448F-9496-8E927524B65B}"/>
    <hyperlink ref="JIW78:JJD78" location="Supplement!A1" display="Worksheet: Development Budget Supplement (Click to go to that section)" xr:uid="{2EE3BA8C-B9FB-4112-85C2-3144C9DCDF60}"/>
    <hyperlink ref="JJE78:JJL78" location="Supplement!A1" display="Worksheet: Development Budget Supplement (Click to go to that section)" xr:uid="{E171E517-2A73-4EFE-B552-7361E4874D78}"/>
    <hyperlink ref="JJM78:JJT78" location="Supplement!A1" display="Worksheet: Development Budget Supplement (Click to go to that section)" xr:uid="{D173AEE9-0432-4C49-BF87-6E029E32D65D}"/>
    <hyperlink ref="JJU78:JKB78" location="Supplement!A1" display="Worksheet: Development Budget Supplement (Click to go to that section)" xr:uid="{D22EFEDB-B942-435C-85E9-3E92CEF74D66}"/>
    <hyperlink ref="JKC78:JKJ78" location="Supplement!A1" display="Worksheet: Development Budget Supplement (Click to go to that section)" xr:uid="{781CBC99-D2E0-48A3-9643-4C3EA298DB2A}"/>
    <hyperlink ref="JKK78:JKR78" location="Supplement!A1" display="Worksheet: Development Budget Supplement (Click to go to that section)" xr:uid="{7F9FD52E-ACF3-40C9-9FA5-C240AE123B12}"/>
    <hyperlink ref="JKS78:JKZ78" location="Supplement!A1" display="Worksheet: Development Budget Supplement (Click to go to that section)" xr:uid="{1E4436B6-B160-4364-849F-2A351D85BB33}"/>
    <hyperlink ref="JLA78:JLH78" location="Supplement!A1" display="Worksheet: Development Budget Supplement (Click to go to that section)" xr:uid="{EF732961-4D39-478A-93E4-64042C24BE5A}"/>
    <hyperlink ref="JLI78:JLP78" location="Supplement!A1" display="Worksheet: Development Budget Supplement (Click to go to that section)" xr:uid="{8C9FD945-F74C-49DB-9623-E9C694270525}"/>
    <hyperlink ref="JLQ78:JLX78" location="Supplement!A1" display="Worksheet: Development Budget Supplement (Click to go to that section)" xr:uid="{71704C4C-CF7C-4866-B40C-8FC6B2331ADD}"/>
    <hyperlink ref="JLY78:JMF78" location="Supplement!A1" display="Worksheet: Development Budget Supplement (Click to go to that section)" xr:uid="{89397F81-0482-41B7-9A22-3733369490DB}"/>
    <hyperlink ref="JMG78:JMN78" location="Supplement!A1" display="Worksheet: Development Budget Supplement (Click to go to that section)" xr:uid="{CD8DB49A-4DE7-49DF-B7BE-0C26753597B8}"/>
    <hyperlink ref="JMO78:JMV78" location="Supplement!A1" display="Worksheet: Development Budget Supplement (Click to go to that section)" xr:uid="{9D012823-5B3E-46F4-8E04-2839D950320C}"/>
    <hyperlink ref="JMW78:JND78" location="Supplement!A1" display="Worksheet: Development Budget Supplement (Click to go to that section)" xr:uid="{4BC3BF99-5434-44A6-9F29-0223CEB2F823}"/>
    <hyperlink ref="JNE78:JNL78" location="Supplement!A1" display="Worksheet: Development Budget Supplement (Click to go to that section)" xr:uid="{88CB4590-13B0-44D1-BCCD-DC38A744B698}"/>
    <hyperlink ref="JNM78:JNT78" location="Supplement!A1" display="Worksheet: Development Budget Supplement (Click to go to that section)" xr:uid="{96CA401E-AD8B-46F1-A986-1AE9D477F6DE}"/>
    <hyperlink ref="JNU78:JOB78" location="Supplement!A1" display="Worksheet: Development Budget Supplement (Click to go to that section)" xr:uid="{7637FDD0-2F93-4F8E-9AA1-1968AC7F9118}"/>
    <hyperlink ref="JOC78:JOJ78" location="Supplement!A1" display="Worksheet: Development Budget Supplement (Click to go to that section)" xr:uid="{7736F531-8373-4DFC-AEE8-780CF84B2EA2}"/>
    <hyperlink ref="JOK78:JOR78" location="Supplement!A1" display="Worksheet: Development Budget Supplement (Click to go to that section)" xr:uid="{1B427937-950D-4D78-93BE-1244F9854CAC}"/>
    <hyperlink ref="JOS78:JOZ78" location="Supplement!A1" display="Worksheet: Development Budget Supplement (Click to go to that section)" xr:uid="{A17F696E-84D1-49B5-9F2E-A59D1FA77EB6}"/>
    <hyperlink ref="JPA78:JPH78" location="Supplement!A1" display="Worksheet: Development Budget Supplement (Click to go to that section)" xr:uid="{7BEDC9DE-F10C-4C36-BFC4-3515AFDA1445}"/>
    <hyperlink ref="JPI78:JPP78" location="Supplement!A1" display="Worksheet: Development Budget Supplement (Click to go to that section)" xr:uid="{552A667F-269A-488B-826D-9A9D7F778D2A}"/>
    <hyperlink ref="JPQ78:JPX78" location="Supplement!A1" display="Worksheet: Development Budget Supplement (Click to go to that section)" xr:uid="{8261723D-2485-415F-87A9-BD65232DFF96}"/>
    <hyperlink ref="JPY78:JQF78" location="Supplement!A1" display="Worksheet: Development Budget Supplement (Click to go to that section)" xr:uid="{7789948C-577A-4BBD-A564-B878A13464DE}"/>
    <hyperlink ref="JQG78:JQN78" location="Supplement!A1" display="Worksheet: Development Budget Supplement (Click to go to that section)" xr:uid="{A532B9C6-CD8A-43C9-92CE-1FCAD8E40A42}"/>
    <hyperlink ref="JQO78:JQV78" location="Supplement!A1" display="Worksheet: Development Budget Supplement (Click to go to that section)" xr:uid="{DFBB2959-A0E8-499B-9E3E-7DBF0EF4095F}"/>
    <hyperlink ref="JQW78:JRD78" location="Supplement!A1" display="Worksheet: Development Budget Supplement (Click to go to that section)" xr:uid="{A4A20F64-11CD-4120-A015-BFF7402AC6B0}"/>
    <hyperlink ref="JRE78:JRL78" location="Supplement!A1" display="Worksheet: Development Budget Supplement (Click to go to that section)" xr:uid="{C431C580-E9BD-4175-BDEE-85F1CAC6DB64}"/>
    <hyperlink ref="JRM78:JRT78" location="Supplement!A1" display="Worksheet: Development Budget Supplement (Click to go to that section)" xr:uid="{E16FC287-C453-4BFB-B317-4C45EFC47B8A}"/>
    <hyperlink ref="JRU78:JSB78" location="Supplement!A1" display="Worksheet: Development Budget Supplement (Click to go to that section)" xr:uid="{E03A4E61-01D6-4D13-BA0A-879B4BB26358}"/>
    <hyperlink ref="JSC78:JSJ78" location="Supplement!A1" display="Worksheet: Development Budget Supplement (Click to go to that section)" xr:uid="{384F5016-618E-456F-BA35-A6CBECD728A5}"/>
    <hyperlink ref="JSK78:JSR78" location="Supplement!A1" display="Worksheet: Development Budget Supplement (Click to go to that section)" xr:uid="{E4BA3EAC-537A-4C78-A595-90930BE8C994}"/>
    <hyperlink ref="JSS78:JSZ78" location="Supplement!A1" display="Worksheet: Development Budget Supplement (Click to go to that section)" xr:uid="{416A8472-F832-4CE1-A75C-B5D29F7327C0}"/>
    <hyperlink ref="JTA78:JTH78" location="Supplement!A1" display="Worksheet: Development Budget Supplement (Click to go to that section)" xr:uid="{33F0586F-8711-48A2-9795-3154ADD26F42}"/>
    <hyperlink ref="JTI78:JTP78" location="Supplement!A1" display="Worksheet: Development Budget Supplement (Click to go to that section)" xr:uid="{05666299-0505-4D26-B80A-35E027F067C3}"/>
    <hyperlink ref="JTQ78:JTX78" location="Supplement!A1" display="Worksheet: Development Budget Supplement (Click to go to that section)" xr:uid="{338AA4C5-9404-4578-A5DE-16E6C127467D}"/>
    <hyperlink ref="JTY78:JUF78" location="Supplement!A1" display="Worksheet: Development Budget Supplement (Click to go to that section)" xr:uid="{07D86023-23BB-4230-90E7-1C2793D0CC52}"/>
    <hyperlink ref="JUG78:JUN78" location="Supplement!A1" display="Worksheet: Development Budget Supplement (Click to go to that section)" xr:uid="{5DA27D22-6C11-428F-B88A-3910BEE0AF60}"/>
    <hyperlink ref="JUO78:JUV78" location="Supplement!A1" display="Worksheet: Development Budget Supplement (Click to go to that section)" xr:uid="{14A26200-2AF8-4ADF-B2B2-CA38CCD2667D}"/>
    <hyperlink ref="JUW78:JVD78" location="Supplement!A1" display="Worksheet: Development Budget Supplement (Click to go to that section)" xr:uid="{D47F148B-FE61-42E0-897C-F244130B7423}"/>
    <hyperlink ref="JVE78:JVL78" location="Supplement!A1" display="Worksheet: Development Budget Supplement (Click to go to that section)" xr:uid="{75939573-1AF9-4342-880E-BA647EE39901}"/>
    <hyperlink ref="JVM78:JVT78" location="Supplement!A1" display="Worksheet: Development Budget Supplement (Click to go to that section)" xr:uid="{ED863599-B276-4F48-A92E-70074ECD19F2}"/>
    <hyperlink ref="JVU78:JWB78" location="Supplement!A1" display="Worksheet: Development Budget Supplement (Click to go to that section)" xr:uid="{0F8881B8-7BAA-4D30-B89B-C437CBAA3090}"/>
    <hyperlink ref="JWC78:JWJ78" location="Supplement!A1" display="Worksheet: Development Budget Supplement (Click to go to that section)" xr:uid="{82E388FF-FA89-49C3-90F3-21AAA92FBC37}"/>
    <hyperlink ref="JWK78:JWR78" location="Supplement!A1" display="Worksheet: Development Budget Supplement (Click to go to that section)" xr:uid="{A068EBF4-1789-43C5-AD0F-C3CF036BBBFC}"/>
    <hyperlink ref="JWS78:JWZ78" location="Supplement!A1" display="Worksheet: Development Budget Supplement (Click to go to that section)" xr:uid="{E9E357CE-C3C9-4716-9AA2-781AC2F63EE1}"/>
    <hyperlink ref="JXA78:JXH78" location="Supplement!A1" display="Worksheet: Development Budget Supplement (Click to go to that section)" xr:uid="{534CFD32-2127-47AA-A8B2-03EE65664479}"/>
    <hyperlink ref="JXI78:JXP78" location="Supplement!A1" display="Worksheet: Development Budget Supplement (Click to go to that section)" xr:uid="{E8AB4E23-CCDF-4A57-8DB1-86EBE895D11F}"/>
    <hyperlink ref="JXQ78:JXX78" location="Supplement!A1" display="Worksheet: Development Budget Supplement (Click to go to that section)" xr:uid="{6E1B3F19-A93F-47E7-BBCE-61ED9AB13751}"/>
    <hyperlink ref="JXY78:JYF78" location="Supplement!A1" display="Worksheet: Development Budget Supplement (Click to go to that section)" xr:uid="{24251FFE-AF49-42AA-B186-712F6DCFB56A}"/>
    <hyperlink ref="JYG78:JYN78" location="Supplement!A1" display="Worksheet: Development Budget Supplement (Click to go to that section)" xr:uid="{DFF731AF-A284-47F2-B231-24E52CB95CB3}"/>
    <hyperlink ref="JYO78:JYV78" location="Supplement!A1" display="Worksheet: Development Budget Supplement (Click to go to that section)" xr:uid="{CB6D91A8-66C5-46F7-A3AF-6A134D744075}"/>
    <hyperlink ref="JYW78:JZD78" location="Supplement!A1" display="Worksheet: Development Budget Supplement (Click to go to that section)" xr:uid="{E03219B7-CD33-44B7-93BE-882EAD27484F}"/>
    <hyperlink ref="JZE78:JZL78" location="Supplement!A1" display="Worksheet: Development Budget Supplement (Click to go to that section)" xr:uid="{19BA5AF8-170B-46E3-98E2-FFCF5131F14F}"/>
    <hyperlink ref="JZM78:JZT78" location="Supplement!A1" display="Worksheet: Development Budget Supplement (Click to go to that section)" xr:uid="{634846CB-E456-443B-B044-F4A492E443D7}"/>
    <hyperlink ref="JZU78:KAB78" location="Supplement!A1" display="Worksheet: Development Budget Supplement (Click to go to that section)" xr:uid="{3F73D3F2-6881-4642-B6BF-00444136F3BC}"/>
    <hyperlink ref="KAC78:KAJ78" location="Supplement!A1" display="Worksheet: Development Budget Supplement (Click to go to that section)" xr:uid="{2B1C714E-C09E-4545-8ECC-720F9505CEF6}"/>
    <hyperlink ref="KAK78:KAR78" location="Supplement!A1" display="Worksheet: Development Budget Supplement (Click to go to that section)" xr:uid="{42E3DFFA-86B3-4BFD-8726-EE4EE3FBB2E8}"/>
    <hyperlink ref="KAS78:KAZ78" location="Supplement!A1" display="Worksheet: Development Budget Supplement (Click to go to that section)" xr:uid="{B1939620-2767-4923-9423-9294900CDDB4}"/>
    <hyperlink ref="KBA78:KBH78" location="Supplement!A1" display="Worksheet: Development Budget Supplement (Click to go to that section)" xr:uid="{84482E5C-63AA-4673-AB29-A1D54B618ECA}"/>
    <hyperlink ref="KBI78:KBP78" location="Supplement!A1" display="Worksheet: Development Budget Supplement (Click to go to that section)" xr:uid="{14747AB4-1476-4B19-AC99-F05520D6FDCD}"/>
    <hyperlink ref="KBQ78:KBX78" location="Supplement!A1" display="Worksheet: Development Budget Supplement (Click to go to that section)" xr:uid="{1B908B5A-715A-472B-847F-B18A9E62BBF0}"/>
    <hyperlink ref="KBY78:KCF78" location="Supplement!A1" display="Worksheet: Development Budget Supplement (Click to go to that section)" xr:uid="{20FE0803-1AEC-4B55-9297-894CBB372369}"/>
    <hyperlink ref="KCG78:KCN78" location="Supplement!A1" display="Worksheet: Development Budget Supplement (Click to go to that section)" xr:uid="{12E39F33-8832-473E-A45C-A999DA9F620C}"/>
    <hyperlink ref="KCO78:KCV78" location="Supplement!A1" display="Worksheet: Development Budget Supplement (Click to go to that section)" xr:uid="{D0A5C277-7411-45E2-B645-54A35D0E0654}"/>
    <hyperlink ref="KCW78:KDD78" location="Supplement!A1" display="Worksheet: Development Budget Supplement (Click to go to that section)" xr:uid="{8D59AF60-5A9B-4975-9A8D-86CF9177D7D9}"/>
    <hyperlink ref="KDE78:KDL78" location="Supplement!A1" display="Worksheet: Development Budget Supplement (Click to go to that section)" xr:uid="{3E46FD06-45DB-4BFC-ABAA-FA49C6FDE5A7}"/>
    <hyperlink ref="KDM78:KDT78" location="Supplement!A1" display="Worksheet: Development Budget Supplement (Click to go to that section)" xr:uid="{703422AE-ADE4-4CA5-A397-0275B7745ED2}"/>
    <hyperlink ref="KDU78:KEB78" location="Supplement!A1" display="Worksheet: Development Budget Supplement (Click to go to that section)" xr:uid="{4EBC6492-D899-4EF3-A3FE-06D220869C29}"/>
    <hyperlink ref="KEC78:KEJ78" location="Supplement!A1" display="Worksheet: Development Budget Supplement (Click to go to that section)" xr:uid="{4F424373-D077-475C-B5E2-3A7466E59627}"/>
    <hyperlink ref="KEK78:KER78" location="Supplement!A1" display="Worksheet: Development Budget Supplement (Click to go to that section)" xr:uid="{D5F62C59-189E-492F-8161-14D72DB5608B}"/>
    <hyperlink ref="KES78:KEZ78" location="Supplement!A1" display="Worksheet: Development Budget Supplement (Click to go to that section)" xr:uid="{D855177D-733E-42F8-94A0-6F08FA5E3792}"/>
    <hyperlink ref="KFA78:KFH78" location="Supplement!A1" display="Worksheet: Development Budget Supplement (Click to go to that section)" xr:uid="{27B5651B-E7A0-4DCB-BDA0-01C3B12C6694}"/>
    <hyperlink ref="KFI78:KFP78" location="Supplement!A1" display="Worksheet: Development Budget Supplement (Click to go to that section)" xr:uid="{C9F034EE-E282-439B-B48A-43F508876889}"/>
    <hyperlink ref="KFQ78:KFX78" location="Supplement!A1" display="Worksheet: Development Budget Supplement (Click to go to that section)" xr:uid="{B425A20D-2BC9-4035-8BF8-CD5E9906165D}"/>
    <hyperlink ref="KFY78:KGF78" location="Supplement!A1" display="Worksheet: Development Budget Supplement (Click to go to that section)" xr:uid="{F302B999-806F-439B-99BA-68D7170C6B2A}"/>
    <hyperlink ref="KGG78:KGN78" location="Supplement!A1" display="Worksheet: Development Budget Supplement (Click to go to that section)" xr:uid="{8391D9E8-33E1-45AB-AC7E-441A9629F280}"/>
    <hyperlink ref="KGO78:KGV78" location="Supplement!A1" display="Worksheet: Development Budget Supplement (Click to go to that section)" xr:uid="{B779277A-08D0-46BF-9D7E-B34350AE0C74}"/>
    <hyperlink ref="KGW78:KHD78" location="Supplement!A1" display="Worksheet: Development Budget Supplement (Click to go to that section)" xr:uid="{8987D46A-7570-417E-BA97-5BA222020E81}"/>
    <hyperlink ref="KHE78:KHL78" location="Supplement!A1" display="Worksheet: Development Budget Supplement (Click to go to that section)" xr:uid="{89758DDD-BDCD-46A4-A0B7-99E9B660C069}"/>
    <hyperlink ref="KHM78:KHT78" location="Supplement!A1" display="Worksheet: Development Budget Supplement (Click to go to that section)" xr:uid="{F08F6ACB-D077-45BE-BEDA-6FC58A240ED9}"/>
    <hyperlink ref="KHU78:KIB78" location="Supplement!A1" display="Worksheet: Development Budget Supplement (Click to go to that section)" xr:uid="{06ACA925-8267-4DF1-9A98-36CF1927339A}"/>
    <hyperlink ref="KIC78:KIJ78" location="Supplement!A1" display="Worksheet: Development Budget Supplement (Click to go to that section)" xr:uid="{20D7E004-3281-4817-842A-1FB7C3D4D82D}"/>
    <hyperlink ref="KIK78:KIR78" location="Supplement!A1" display="Worksheet: Development Budget Supplement (Click to go to that section)" xr:uid="{3B07916C-DB4B-48BE-AE0F-16C00BAF624A}"/>
    <hyperlink ref="KIS78:KIZ78" location="Supplement!A1" display="Worksheet: Development Budget Supplement (Click to go to that section)" xr:uid="{49FCCC2F-109F-4BC1-A490-E664A2067AEE}"/>
    <hyperlink ref="KJA78:KJH78" location="Supplement!A1" display="Worksheet: Development Budget Supplement (Click to go to that section)" xr:uid="{0DE6263A-668D-46E4-A7F5-7D00902B0078}"/>
    <hyperlink ref="KJI78:KJP78" location="Supplement!A1" display="Worksheet: Development Budget Supplement (Click to go to that section)" xr:uid="{A31DC603-A8FB-43C6-ACD1-6C42D81AF5B0}"/>
    <hyperlink ref="KJQ78:KJX78" location="Supplement!A1" display="Worksheet: Development Budget Supplement (Click to go to that section)" xr:uid="{4A8E3780-9E54-4639-AC41-BE3DB88E809B}"/>
    <hyperlink ref="KJY78:KKF78" location="Supplement!A1" display="Worksheet: Development Budget Supplement (Click to go to that section)" xr:uid="{D3A80169-5191-434B-BDBD-6063B8AC2A52}"/>
    <hyperlink ref="KKG78:KKN78" location="Supplement!A1" display="Worksheet: Development Budget Supplement (Click to go to that section)" xr:uid="{9A65C825-22EB-41C5-9B1E-AFBBBC616F2D}"/>
    <hyperlink ref="KKO78:KKV78" location="Supplement!A1" display="Worksheet: Development Budget Supplement (Click to go to that section)" xr:uid="{CC1F13F4-B1B9-4D9D-9F9D-AF4C66243446}"/>
    <hyperlink ref="KKW78:KLD78" location="Supplement!A1" display="Worksheet: Development Budget Supplement (Click to go to that section)" xr:uid="{1F9537C2-A5A8-4560-BCF5-ADD8EFFEB8EF}"/>
    <hyperlink ref="KLE78:KLL78" location="Supplement!A1" display="Worksheet: Development Budget Supplement (Click to go to that section)" xr:uid="{3309DEEC-B9EC-4B8C-9BB2-EC9157F3AEB2}"/>
    <hyperlink ref="KLM78:KLT78" location="Supplement!A1" display="Worksheet: Development Budget Supplement (Click to go to that section)" xr:uid="{6E8E0A5D-E086-4830-B9AE-60B8271F6BC0}"/>
    <hyperlink ref="KLU78:KMB78" location="Supplement!A1" display="Worksheet: Development Budget Supplement (Click to go to that section)" xr:uid="{02349663-45CF-4400-B990-D1848DDF4938}"/>
    <hyperlink ref="KMC78:KMJ78" location="Supplement!A1" display="Worksheet: Development Budget Supplement (Click to go to that section)" xr:uid="{07DD6337-75FF-43A1-8AAD-2A457456D9B9}"/>
    <hyperlink ref="KMK78:KMR78" location="Supplement!A1" display="Worksheet: Development Budget Supplement (Click to go to that section)" xr:uid="{96BC9962-BE19-4B44-A28D-F37962B88A61}"/>
    <hyperlink ref="KMS78:KMZ78" location="Supplement!A1" display="Worksheet: Development Budget Supplement (Click to go to that section)" xr:uid="{ACD38E29-59B0-47F7-86AC-6B3C98A6E328}"/>
    <hyperlink ref="KNA78:KNH78" location="Supplement!A1" display="Worksheet: Development Budget Supplement (Click to go to that section)" xr:uid="{82794A1D-3A0D-43DC-8426-1B609FCCF9D1}"/>
    <hyperlink ref="KNI78:KNP78" location="Supplement!A1" display="Worksheet: Development Budget Supplement (Click to go to that section)" xr:uid="{C8F712EB-CD27-4547-9C05-49CE4697A373}"/>
    <hyperlink ref="KNQ78:KNX78" location="Supplement!A1" display="Worksheet: Development Budget Supplement (Click to go to that section)" xr:uid="{4E1DA5B9-0263-43A6-856A-203CDC1BB7A2}"/>
    <hyperlink ref="KNY78:KOF78" location="Supplement!A1" display="Worksheet: Development Budget Supplement (Click to go to that section)" xr:uid="{573F7C1B-879D-463D-A4C4-D2BEA19D5C63}"/>
    <hyperlink ref="KOG78:KON78" location="Supplement!A1" display="Worksheet: Development Budget Supplement (Click to go to that section)" xr:uid="{C6966866-BFF6-46EC-A492-89A02D811F0B}"/>
    <hyperlink ref="KOO78:KOV78" location="Supplement!A1" display="Worksheet: Development Budget Supplement (Click to go to that section)" xr:uid="{1828B894-1670-4AD2-B79D-5D533078FDFA}"/>
    <hyperlink ref="KOW78:KPD78" location="Supplement!A1" display="Worksheet: Development Budget Supplement (Click to go to that section)" xr:uid="{64CD228F-63C8-4E72-89B3-3C8257B2BFE6}"/>
    <hyperlink ref="KPE78:KPL78" location="Supplement!A1" display="Worksheet: Development Budget Supplement (Click to go to that section)" xr:uid="{97CEAD78-E304-41EE-93D5-77FC6278587D}"/>
    <hyperlink ref="KPM78:KPT78" location="Supplement!A1" display="Worksheet: Development Budget Supplement (Click to go to that section)" xr:uid="{D55E4ABC-DECB-4EEA-B86A-B504A0F04CEA}"/>
    <hyperlink ref="KPU78:KQB78" location="Supplement!A1" display="Worksheet: Development Budget Supplement (Click to go to that section)" xr:uid="{AA366635-4FEE-4128-8B03-B577D53EEE72}"/>
    <hyperlink ref="KQC78:KQJ78" location="Supplement!A1" display="Worksheet: Development Budget Supplement (Click to go to that section)" xr:uid="{EB0F8E32-7233-4092-B23B-451DD4B176B1}"/>
    <hyperlink ref="KQK78:KQR78" location="Supplement!A1" display="Worksheet: Development Budget Supplement (Click to go to that section)" xr:uid="{89B0C860-570B-408E-A6B8-DA9BB7019AD9}"/>
    <hyperlink ref="KQS78:KQZ78" location="Supplement!A1" display="Worksheet: Development Budget Supplement (Click to go to that section)" xr:uid="{DD559121-10C1-4C44-9D9B-B1ABEA0C00D2}"/>
    <hyperlink ref="KRA78:KRH78" location="Supplement!A1" display="Worksheet: Development Budget Supplement (Click to go to that section)" xr:uid="{DD120708-8AD4-4F76-A7F6-CC8CF0AECD1D}"/>
    <hyperlink ref="KRI78:KRP78" location="Supplement!A1" display="Worksheet: Development Budget Supplement (Click to go to that section)" xr:uid="{919E76BB-A4E3-4EA2-8F79-B6A9945FD9D8}"/>
    <hyperlink ref="KRQ78:KRX78" location="Supplement!A1" display="Worksheet: Development Budget Supplement (Click to go to that section)" xr:uid="{D264D57F-8751-42A5-A6C4-003C03BA6C37}"/>
    <hyperlink ref="KRY78:KSF78" location="Supplement!A1" display="Worksheet: Development Budget Supplement (Click to go to that section)" xr:uid="{83676434-2660-4519-92C3-5ECDAD840819}"/>
    <hyperlink ref="KSG78:KSN78" location="Supplement!A1" display="Worksheet: Development Budget Supplement (Click to go to that section)" xr:uid="{F7B6C88E-F8A3-4D2F-AFAC-A04786B0AFF8}"/>
    <hyperlink ref="KSO78:KSV78" location="Supplement!A1" display="Worksheet: Development Budget Supplement (Click to go to that section)" xr:uid="{B45E28EE-D1FB-43BA-B21B-8B098EF11D78}"/>
    <hyperlink ref="KSW78:KTD78" location="Supplement!A1" display="Worksheet: Development Budget Supplement (Click to go to that section)" xr:uid="{56FA353B-247F-4BF3-8542-1FEEF2C37412}"/>
    <hyperlink ref="KTE78:KTL78" location="Supplement!A1" display="Worksheet: Development Budget Supplement (Click to go to that section)" xr:uid="{F7B8A9FF-B4DD-45F7-B508-EBE3B377FF2B}"/>
    <hyperlink ref="KTM78:KTT78" location="Supplement!A1" display="Worksheet: Development Budget Supplement (Click to go to that section)" xr:uid="{B11BC7D2-90E3-4D9B-A95B-EDA7508A7780}"/>
    <hyperlink ref="KTU78:KUB78" location="Supplement!A1" display="Worksheet: Development Budget Supplement (Click to go to that section)" xr:uid="{AFEEFB39-4CE0-41BD-8C7B-9A893FF1696E}"/>
    <hyperlink ref="KUC78:KUJ78" location="Supplement!A1" display="Worksheet: Development Budget Supplement (Click to go to that section)" xr:uid="{9CBEFA9D-6587-40AD-8B83-E897E26708DD}"/>
    <hyperlink ref="KUK78:KUR78" location="Supplement!A1" display="Worksheet: Development Budget Supplement (Click to go to that section)" xr:uid="{13ADF660-0228-46F1-B436-AA635F7C636D}"/>
    <hyperlink ref="KUS78:KUZ78" location="Supplement!A1" display="Worksheet: Development Budget Supplement (Click to go to that section)" xr:uid="{16D3C6D5-AABE-4F58-B9C9-3C1FA1F906A9}"/>
    <hyperlink ref="KVA78:KVH78" location="Supplement!A1" display="Worksheet: Development Budget Supplement (Click to go to that section)" xr:uid="{03F9A506-FBBC-4AC3-808D-44EBB6B8879C}"/>
    <hyperlink ref="KVI78:KVP78" location="Supplement!A1" display="Worksheet: Development Budget Supplement (Click to go to that section)" xr:uid="{8B7AAAFB-8DBA-487C-B06A-87527149D8DF}"/>
    <hyperlink ref="KVQ78:KVX78" location="Supplement!A1" display="Worksheet: Development Budget Supplement (Click to go to that section)" xr:uid="{FF77E0A2-BEDD-4196-A1FE-F68FDF9D2D02}"/>
    <hyperlink ref="KVY78:KWF78" location="Supplement!A1" display="Worksheet: Development Budget Supplement (Click to go to that section)" xr:uid="{B2BD0865-6B21-40BB-BDD0-807D5FD25328}"/>
    <hyperlink ref="KWG78:KWN78" location="Supplement!A1" display="Worksheet: Development Budget Supplement (Click to go to that section)" xr:uid="{34E43927-966F-495A-8CC0-0D07E93D88A5}"/>
    <hyperlink ref="KWO78:KWV78" location="Supplement!A1" display="Worksheet: Development Budget Supplement (Click to go to that section)" xr:uid="{5513DBF7-EBB3-4981-AB9B-6E50FB5492FE}"/>
    <hyperlink ref="KWW78:KXD78" location="Supplement!A1" display="Worksheet: Development Budget Supplement (Click to go to that section)" xr:uid="{36DB3446-880C-4F19-B256-3A2D7A51D20F}"/>
    <hyperlink ref="KXE78:KXL78" location="Supplement!A1" display="Worksheet: Development Budget Supplement (Click to go to that section)" xr:uid="{EE92A5A2-73E9-4D93-8FE1-59A1D8B68937}"/>
    <hyperlink ref="KXM78:KXT78" location="Supplement!A1" display="Worksheet: Development Budget Supplement (Click to go to that section)" xr:uid="{E1D07FB4-4D44-4A5F-82BE-27A90A147625}"/>
    <hyperlink ref="KXU78:KYB78" location="Supplement!A1" display="Worksheet: Development Budget Supplement (Click to go to that section)" xr:uid="{D1091752-7C6C-4CE8-B99C-FE799C368C9B}"/>
    <hyperlink ref="KYC78:KYJ78" location="Supplement!A1" display="Worksheet: Development Budget Supplement (Click to go to that section)" xr:uid="{11E49A55-73FE-41EE-BF9B-1FDFD00D533B}"/>
    <hyperlink ref="KYK78:KYR78" location="Supplement!A1" display="Worksheet: Development Budget Supplement (Click to go to that section)" xr:uid="{CEC9C9CF-DB2A-4703-8F5F-E0E4383D98B0}"/>
    <hyperlink ref="KYS78:KYZ78" location="Supplement!A1" display="Worksheet: Development Budget Supplement (Click to go to that section)" xr:uid="{1550F55D-58F7-465F-94D0-BC4D63799C52}"/>
    <hyperlink ref="KZA78:KZH78" location="Supplement!A1" display="Worksheet: Development Budget Supplement (Click to go to that section)" xr:uid="{756D8591-B705-4729-90EE-8B34AF9ACF79}"/>
    <hyperlink ref="KZI78:KZP78" location="Supplement!A1" display="Worksheet: Development Budget Supplement (Click to go to that section)" xr:uid="{85384D19-BE60-488E-AD00-4C2678FF1A55}"/>
    <hyperlink ref="KZQ78:KZX78" location="Supplement!A1" display="Worksheet: Development Budget Supplement (Click to go to that section)" xr:uid="{65A796B9-0CA1-4B92-9440-E129F9C114EF}"/>
    <hyperlink ref="KZY78:LAF78" location="Supplement!A1" display="Worksheet: Development Budget Supplement (Click to go to that section)" xr:uid="{6E904E89-25C2-4CFF-94F3-F0EB8BE0AACB}"/>
    <hyperlink ref="LAG78:LAN78" location="Supplement!A1" display="Worksheet: Development Budget Supplement (Click to go to that section)" xr:uid="{4214C72C-D36C-4C38-B9A4-8F38DE45C407}"/>
    <hyperlink ref="LAO78:LAV78" location="Supplement!A1" display="Worksheet: Development Budget Supplement (Click to go to that section)" xr:uid="{F19A2D63-015C-4341-8E67-E96E8EC78D7B}"/>
    <hyperlink ref="LAW78:LBD78" location="Supplement!A1" display="Worksheet: Development Budget Supplement (Click to go to that section)" xr:uid="{06CDC2A5-DCD5-4A0F-BF4D-221589BF3C6C}"/>
    <hyperlink ref="LBE78:LBL78" location="Supplement!A1" display="Worksheet: Development Budget Supplement (Click to go to that section)" xr:uid="{0A7CF839-293C-46BE-8A6F-DAD01C175361}"/>
    <hyperlink ref="LBM78:LBT78" location="Supplement!A1" display="Worksheet: Development Budget Supplement (Click to go to that section)" xr:uid="{B9A7AB31-A050-470B-84EE-94E9F1F7768C}"/>
    <hyperlink ref="LBU78:LCB78" location="Supplement!A1" display="Worksheet: Development Budget Supplement (Click to go to that section)" xr:uid="{CAF9F824-406C-430A-BE22-7999F7035B8E}"/>
    <hyperlink ref="LCC78:LCJ78" location="Supplement!A1" display="Worksheet: Development Budget Supplement (Click to go to that section)" xr:uid="{A4BE3570-CB5B-46E4-9B3E-CD9F4E51C80C}"/>
    <hyperlink ref="LCK78:LCR78" location="Supplement!A1" display="Worksheet: Development Budget Supplement (Click to go to that section)" xr:uid="{4F9A1FC0-ED18-47B1-BA2E-F2538A616B19}"/>
    <hyperlink ref="LCS78:LCZ78" location="Supplement!A1" display="Worksheet: Development Budget Supplement (Click to go to that section)" xr:uid="{6DE8343F-4DE6-4739-B92B-CEE4B35AACA7}"/>
    <hyperlink ref="LDA78:LDH78" location="Supplement!A1" display="Worksheet: Development Budget Supplement (Click to go to that section)" xr:uid="{847B7780-B80D-4310-941B-7C08C6EEDD72}"/>
    <hyperlink ref="LDI78:LDP78" location="Supplement!A1" display="Worksheet: Development Budget Supplement (Click to go to that section)" xr:uid="{F354C372-D981-4264-9D3C-B483B9D5DB9A}"/>
    <hyperlink ref="LDQ78:LDX78" location="Supplement!A1" display="Worksheet: Development Budget Supplement (Click to go to that section)" xr:uid="{E7DFF4B5-20BC-4C0B-9191-601F98B1D3FA}"/>
    <hyperlink ref="LDY78:LEF78" location="Supplement!A1" display="Worksheet: Development Budget Supplement (Click to go to that section)" xr:uid="{E64603CB-DC74-49A8-9F28-FDC81917BDAD}"/>
    <hyperlink ref="LEG78:LEN78" location="Supplement!A1" display="Worksheet: Development Budget Supplement (Click to go to that section)" xr:uid="{A598E2DA-4161-46C8-8E85-4FEE9F22BF1C}"/>
    <hyperlink ref="LEO78:LEV78" location="Supplement!A1" display="Worksheet: Development Budget Supplement (Click to go to that section)" xr:uid="{46F141B8-FDDD-49AA-8BD6-FA028AF147B7}"/>
    <hyperlink ref="LEW78:LFD78" location="Supplement!A1" display="Worksheet: Development Budget Supplement (Click to go to that section)" xr:uid="{A3DC1BA9-61C3-489E-BF08-849C694D5451}"/>
    <hyperlink ref="LFE78:LFL78" location="Supplement!A1" display="Worksheet: Development Budget Supplement (Click to go to that section)" xr:uid="{7AD3F39D-57F4-4E6B-B17A-150270DD5183}"/>
    <hyperlink ref="LFM78:LFT78" location="Supplement!A1" display="Worksheet: Development Budget Supplement (Click to go to that section)" xr:uid="{CA9F6044-334A-4A0F-91AE-E895595E615F}"/>
    <hyperlink ref="LFU78:LGB78" location="Supplement!A1" display="Worksheet: Development Budget Supplement (Click to go to that section)" xr:uid="{CCC7E26F-DE9F-497E-9FA8-792F68D47BB0}"/>
    <hyperlink ref="LGC78:LGJ78" location="Supplement!A1" display="Worksheet: Development Budget Supplement (Click to go to that section)" xr:uid="{1A99F4FF-5A32-4FD9-BBC6-F4625C591B52}"/>
    <hyperlink ref="LGK78:LGR78" location="Supplement!A1" display="Worksheet: Development Budget Supplement (Click to go to that section)" xr:uid="{64B6B73D-EF01-4FCF-A9F8-55E23A1E3B3E}"/>
    <hyperlink ref="LGS78:LGZ78" location="Supplement!A1" display="Worksheet: Development Budget Supplement (Click to go to that section)" xr:uid="{4E0E2514-5ECC-4A4A-8C3B-632F0BFAD4A5}"/>
    <hyperlink ref="LHA78:LHH78" location="Supplement!A1" display="Worksheet: Development Budget Supplement (Click to go to that section)" xr:uid="{EE8F79E3-09A3-4AFC-934A-D9D31831C6FA}"/>
    <hyperlink ref="LHI78:LHP78" location="Supplement!A1" display="Worksheet: Development Budget Supplement (Click to go to that section)" xr:uid="{FE0F74FA-0031-47E5-83FF-B65AAACA7B8E}"/>
    <hyperlink ref="LHQ78:LHX78" location="Supplement!A1" display="Worksheet: Development Budget Supplement (Click to go to that section)" xr:uid="{B2BD757A-90E3-4C07-A2FC-25B963F778B7}"/>
    <hyperlink ref="LHY78:LIF78" location="Supplement!A1" display="Worksheet: Development Budget Supplement (Click to go to that section)" xr:uid="{3CC160F2-D0E8-440F-840B-EA9A1B3CA47E}"/>
    <hyperlink ref="LIG78:LIN78" location="Supplement!A1" display="Worksheet: Development Budget Supplement (Click to go to that section)" xr:uid="{1857F453-7A0F-4B5F-B175-D5E20C9224E1}"/>
    <hyperlink ref="LIO78:LIV78" location="Supplement!A1" display="Worksheet: Development Budget Supplement (Click to go to that section)" xr:uid="{2EE7652E-197B-4FA1-81DC-7B67D890C3E3}"/>
    <hyperlink ref="LIW78:LJD78" location="Supplement!A1" display="Worksheet: Development Budget Supplement (Click to go to that section)" xr:uid="{E8BA6C9A-AB12-4448-BE00-8EDA4C1C0B63}"/>
    <hyperlink ref="LJE78:LJL78" location="Supplement!A1" display="Worksheet: Development Budget Supplement (Click to go to that section)" xr:uid="{D61504C2-E42D-4B4B-86D1-43F6E1AFF06E}"/>
    <hyperlink ref="LJM78:LJT78" location="Supplement!A1" display="Worksheet: Development Budget Supplement (Click to go to that section)" xr:uid="{8826248F-0B78-4CBF-8AD3-12A620B951D1}"/>
    <hyperlink ref="LJU78:LKB78" location="Supplement!A1" display="Worksheet: Development Budget Supplement (Click to go to that section)" xr:uid="{43AA8C62-B494-4851-8EC1-124D3CBC8342}"/>
    <hyperlink ref="LKC78:LKJ78" location="Supplement!A1" display="Worksheet: Development Budget Supplement (Click to go to that section)" xr:uid="{DAABA327-A54A-4F63-AD32-29E14E226107}"/>
    <hyperlink ref="LKK78:LKR78" location="Supplement!A1" display="Worksheet: Development Budget Supplement (Click to go to that section)" xr:uid="{B179B08B-6D02-4227-8CEE-925BE3DEDDAB}"/>
    <hyperlink ref="LKS78:LKZ78" location="Supplement!A1" display="Worksheet: Development Budget Supplement (Click to go to that section)" xr:uid="{1CED375B-E786-477B-8ECF-CCCE09709342}"/>
    <hyperlink ref="LLA78:LLH78" location="Supplement!A1" display="Worksheet: Development Budget Supplement (Click to go to that section)" xr:uid="{C9758C67-C7D9-42D1-A16F-9AD01B11D83E}"/>
    <hyperlink ref="LLI78:LLP78" location="Supplement!A1" display="Worksheet: Development Budget Supplement (Click to go to that section)" xr:uid="{92584797-568A-4725-9D69-FCEE7B451003}"/>
    <hyperlink ref="LLQ78:LLX78" location="Supplement!A1" display="Worksheet: Development Budget Supplement (Click to go to that section)" xr:uid="{25A06652-FB2A-406E-83D6-C7901BD9D39B}"/>
    <hyperlink ref="LLY78:LMF78" location="Supplement!A1" display="Worksheet: Development Budget Supplement (Click to go to that section)" xr:uid="{725A1A88-9ED5-4A6A-B508-5B81C1212E1D}"/>
    <hyperlink ref="LMG78:LMN78" location="Supplement!A1" display="Worksheet: Development Budget Supplement (Click to go to that section)" xr:uid="{640E11F0-DCF6-4B43-BA52-13DFDBDA54F7}"/>
    <hyperlink ref="LMO78:LMV78" location="Supplement!A1" display="Worksheet: Development Budget Supplement (Click to go to that section)" xr:uid="{1126B127-7CFB-47D5-BFDF-417613AAAD37}"/>
    <hyperlink ref="LMW78:LND78" location="Supplement!A1" display="Worksheet: Development Budget Supplement (Click to go to that section)" xr:uid="{A6825533-18E8-439B-B003-2D2F22A8FB42}"/>
    <hyperlink ref="LNE78:LNL78" location="Supplement!A1" display="Worksheet: Development Budget Supplement (Click to go to that section)" xr:uid="{1D388EF8-6F3F-4DCD-8155-682CA97E1D7D}"/>
    <hyperlink ref="LNM78:LNT78" location="Supplement!A1" display="Worksheet: Development Budget Supplement (Click to go to that section)" xr:uid="{1F400417-D432-4298-A5D8-AA09F2752F25}"/>
    <hyperlink ref="LNU78:LOB78" location="Supplement!A1" display="Worksheet: Development Budget Supplement (Click to go to that section)" xr:uid="{536260D9-1A4B-47E1-9B51-0E5717B81120}"/>
    <hyperlink ref="LOC78:LOJ78" location="Supplement!A1" display="Worksheet: Development Budget Supplement (Click to go to that section)" xr:uid="{3A09492D-FDA0-4009-B5E4-04ACA11CE660}"/>
    <hyperlink ref="LOK78:LOR78" location="Supplement!A1" display="Worksheet: Development Budget Supplement (Click to go to that section)" xr:uid="{C9BB2996-CB3A-4CBC-9329-0EF0C16ECB26}"/>
    <hyperlink ref="LOS78:LOZ78" location="Supplement!A1" display="Worksheet: Development Budget Supplement (Click to go to that section)" xr:uid="{79F2DDC7-3057-48EB-A794-60BF2A1403A3}"/>
    <hyperlink ref="LPA78:LPH78" location="Supplement!A1" display="Worksheet: Development Budget Supplement (Click to go to that section)" xr:uid="{725E3097-A956-4357-9FEC-8C7B6D0FC732}"/>
    <hyperlink ref="LPI78:LPP78" location="Supplement!A1" display="Worksheet: Development Budget Supplement (Click to go to that section)" xr:uid="{24CFB739-4DFE-4662-B327-CA6E43C0940A}"/>
    <hyperlink ref="LPQ78:LPX78" location="Supplement!A1" display="Worksheet: Development Budget Supplement (Click to go to that section)" xr:uid="{7E9749C2-3572-458B-BDE9-6403E5DA5F6D}"/>
    <hyperlink ref="LPY78:LQF78" location="Supplement!A1" display="Worksheet: Development Budget Supplement (Click to go to that section)" xr:uid="{AF3F5577-BD4E-4A1B-94DE-888E76D81AA2}"/>
    <hyperlink ref="LQG78:LQN78" location="Supplement!A1" display="Worksheet: Development Budget Supplement (Click to go to that section)" xr:uid="{5885F3D9-7B80-4B4F-9719-BA72CF39E666}"/>
    <hyperlink ref="LQO78:LQV78" location="Supplement!A1" display="Worksheet: Development Budget Supplement (Click to go to that section)" xr:uid="{24328FDA-177B-4E58-BC28-7B6F71E72994}"/>
    <hyperlink ref="LQW78:LRD78" location="Supplement!A1" display="Worksheet: Development Budget Supplement (Click to go to that section)" xr:uid="{0D2A5676-9361-4C3F-B501-9BECB3511B05}"/>
    <hyperlink ref="LRE78:LRL78" location="Supplement!A1" display="Worksheet: Development Budget Supplement (Click to go to that section)" xr:uid="{F9229C71-A080-4D78-ADF7-661224570B95}"/>
    <hyperlink ref="LRM78:LRT78" location="Supplement!A1" display="Worksheet: Development Budget Supplement (Click to go to that section)" xr:uid="{029B063D-FA30-4F42-914D-B965F6EED1A2}"/>
    <hyperlink ref="LRU78:LSB78" location="Supplement!A1" display="Worksheet: Development Budget Supplement (Click to go to that section)" xr:uid="{2EE518A2-4940-48BA-B878-08A700E91EC8}"/>
    <hyperlink ref="LSC78:LSJ78" location="Supplement!A1" display="Worksheet: Development Budget Supplement (Click to go to that section)" xr:uid="{16C0F1F5-7937-4AF5-8F7B-B5647FD1FE04}"/>
    <hyperlink ref="LSK78:LSR78" location="Supplement!A1" display="Worksheet: Development Budget Supplement (Click to go to that section)" xr:uid="{6EFA199E-0893-47E6-B2AF-E4826CE2AF1D}"/>
    <hyperlink ref="LSS78:LSZ78" location="Supplement!A1" display="Worksheet: Development Budget Supplement (Click to go to that section)" xr:uid="{54C8BA1B-B83F-4FD7-9BFD-35B012DF564F}"/>
    <hyperlink ref="LTA78:LTH78" location="Supplement!A1" display="Worksheet: Development Budget Supplement (Click to go to that section)" xr:uid="{F5DF109A-B367-417E-A631-CDA17D7D324F}"/>
    <hyperlink ref="LTI78:LTP78" location="Supplement!A1" display="Worksheet: Development Budget Supplement (Click to go to that section)" xr:uid="{E989D47B-A217-42BE-9C91-72125D398FF9}"/>
    <hyperlink ref="LTQ78:LTX78" location="Supplement!A1" display="Worksheet: Development Budget Supplement (Click to go to that section)" xr:uid="{3EC6EB2F-4685-45F3-B495-98F0511B114A}"/>
    <hyperlink ref="LTY78:LUF78" location="Supplement!A1" display="Worksheet: Development Budget Supplement (Click to go to that section)" xr:uid="{B8C2DDE7-2040-4CC2-A6C2-A87AF3DB6A13}"/>
    <hyperlink ref="LUG78:LUN78" location="Supplement!A1" display="Worksheet: Development Budget Supplement (Click to go to that section)" xr:uid="{81F03294-AAD9-4873-93B5-1A8D58072A4A}"/>
    <hyperlink ref="LUO78:LUV78" location="Supplement!A1" display="Worksheet: Development Budget Supplement (Click to go to that section)" xr:uid="{72A3CE4C-C1B6-43EB-887D-1A1C95108E87}"/>
    <hyperlink ref="LUW78:LVD78" location="Supplement!A1" display="Worksheet: Development Budget Supplement (Click to go to that section)" xr:uid="{0939AF79-2FE7-4B7C-88B9-7E8EB6EC0B4E}"/>
    <hyperlink ref="LVE78:LVL78" location="Supplement!A1" display="Worksheet: Development Budget Supplement (Click to go to that section)" xr:uid="{DE05EFE7-C604-4C93-8A47-45092EB917C7}"/>
    <hyperlink ref="LVM78:LVT78" location="Supplement!A1" display="Worksheet: Development Budget Supplement (Click to go to that section)" xr:uid="{B0F688F4-5CC7-4CB4-95BC-654E284821FC}"/>
    <hyperlink ref="LVU78:LWB78" location="Supplement!A1" display="Worksheet: Development Budget Supplement (Click to go to that section)" xr:uid="{9BBFB92F-8E79-4FDE-8D32-3603052C3044}"/>
    <hyperlink ref="LWC78:LWJ78" location="Supplement!A1" display="Worksheet: Development Budget Supplement (Click to go to that section)" xr:uid="{72D27F76-8BD7-4104-B4E0-E59A26DC0F88}"/>
    <hyperlink ref="LWK78:LWR78" location="Supplement!A1" display="Worksheet: Development Budget Supplement (Click to go to that section)" xr:uid="{7EAD1789-1C2C-4594-9E01-300CC5A9E4F4}"/>
    <hyperlink ref="LWS78:LWZ78" location="Supplement!A1" display="Worksheet: Development Budget Supplement (Click to go to that section)" xr:uid="{BF47454A-4C94-4B6B-9EB2-E7C5EDBBA773}"/>
    <hyperlink ref="LXA78:LXH78" location="Supplement!A1" display="Worksheet: Development Budget Supplement (Click to go to that section)" xr:uid="{9E2FF088-4330-4D52-ACC2-DE37D4C9EF97}"/>
    <hyperlink ref="LXI78:LXP78" location="Supplement!A1" display="Worksheet: Development Budget Supplement (Click to go to that section)" xr:uid="{5B0EECF4-9634-4866-82AC-B9C22FEE9934}"/>
    <hyperlink ref="LXQ78:LXX78" location="Supplement!A1" display="Worksheet: Development Budget Supplement (Click to go to that section)" xr:uid="{A68550BF-887F-4D54-B1CF-1925A6CAA2CF}"/>
    <hyperlink ref="LXY78:LYF78" location="Supplement!A1" display="Worksheet: Development Budget Supplement (Click to go to that section)" xr:uid="{87BCAC33-246F-4FE6-8EE7-3917958B1832}"/>
    <hyperlink ref="LYG78:LYN78" location="Supplement!A1" display="Worksheet: Development Budget Supplement (Click to go to that section)" xr:uid="{210A0EF9-1D7E-4D63-AD7D-F5E3C0FB0CC6}"/>
    <hyperlink ref="LYO78:LYV78" location="Supplement!A1" display="Worksheet: Development Budget Supplement (Click to go to that section)" xr:uid="{1470FFC7-F578-499A-9F8B-76AD8EDC9CD6}"/>
    <hyperlink ref="LYW78:LZD78" location="Supplement!A1" display="Worksheet: Development Budget Supplement (Click to go to that section)" xr:uid="{9BCEEA4C-A662-42A0-A63B-202E502BC924}"/>
    <hyperlink ref="LZE78:LZL78" location="Supplement!A1" display="Worksheet: Development Budget Supplement (Click to go to that section)" xr:uid="{29C5CC9D-E78A-489E-8F4C-9CE8B8B1665E}"/>
    <hyperlink ref="LZM78:LZT78" location="Supplement!A1" display="Worksheet: Development Budget Supplement (Click to go to that section)" xr:uid="{19B9B350-E686-4819-AB23-29BD86B6EC67}"/>
    <hyperlink ref="LZU78:MAB78" location="Supplement!A1" display="Worksheet: Development Budget Supplement (Click to go to that section)" xr:uid="{3417BC43-C962-42D1-8025-47670860B6D0}"/>
    <hyperlink ref="MAC78:MAJ78" location="Supplement!A1" display="Worksheet: Development Budget Supplement (Click to go to that section)" xr:uid="{F88CBBCA-719B-4274-A991-39DF12DC7DDE}"/>
    <hyperlink ref="MAK78:MAR78" location="Supplement!A1" display="Worksheet: Development Budget Supplement (Click to go to that section)" xr:uid="{AD63ECFB-BE83-42D9-86C2-91CF9AB14EEC}"/>
    <hyperlink ref="MAS78:MAZ78" location="Supplement!A1" display="Worksheet: Development Budget Supplement (Click to go to that section)" xr:uid="{78CED06C-A50F-4381-822B-A85F98939C86}"/>
    <hyperlink ref="MBA78:MBH78" location="Supplement!A1" display="Worksheet: Development Budget Supplement (Click to go to that section)" xr:uid="{38EBD803-518C-42F1-8FF3-0A61C4F78A1E}"/>
    <hyperlink ref="MBI78:MBP78" location="Supplement!A1" display="Worksheet: Development Budget Supplement (Click to go to that section)" xr:uid="{6FBD8E75-40FF-4C75-8CA8-C2DAA9E25AD6}"/>
    <hyperlink ref="MBQ78:MBX78" location="Supplement!A1" display="Worksheet: Development Budget Supplement (Click to go to that section)" xr:uid="{FABC5C39-5DAC-4206-870C-9327B9CC821D}"/>
    <hyperlink ref="MBY78:MCF78" location="Supplement!A1" display="Worksheet: Development Budget Supplement (Click to go to that section)" xr:uid="{11B26DD8-C8E6-4F2E-93F9-64A70EF5E0F5}"/>
    <hyperlink ref="MCG78:MCN78" location="Supplement!A1" display="Worksheet: Development Budget Supplement (Click to go to that section)" xr:uid="{79A6BCCE-DF0F-4ECF-A3DF-42033FA40816}"/>
    <hyperlink ref="MCO78:MCV78" location="Supplement!A1" display="Worksheet: Development Budget Supplement (Click to go to that section)" xr:uid="{BBC92768-B637-4884-AC3E-88C16CA0EF8D}"/>
    <hyperlink ref="MCW78:MDD78" location="Supplement!A1" display="Worksheet: Development Budget Supplement (Click to go to that section)" xr:uid="{B439758C-8C9C-4400-9ED4-CB00848EC23D}"/>
    <hyperlink ref="MDE78:MDL78" location="Supplement!A1" display="Worksheet: Development Budget Supplement (Click to go to that section)" xr:uid="{D33ECEBF-0521-4120-9687-334BB572CC03}"/>
    <hyperlink ref="MDM78:MDT78" location="Supplement!A1" display="Worksheet: Development Budget Supplement (Click to go to that section)" xr:uid="{659F7D91-723A-47D1-A319-0613EB7F93A7}"/>
    <hyperlink ref="MDU78:MEB78" location="Supplement!A1" display="Worksheet: Development Budget Supplement (Click to go to that section)" xr:uid="{A71EB773-3D11-4E04-92D6-7C1620757F43}"/>
    <hyperlink ref="MEC78:MEJ78" location="Supplement!A1" display="Worksheet: Development Budget Supplement (Click to go to that section)" xr:uid="{3C98FAFC-1853-46DA-9B4B-5993C8A0D573}"/>
    <hyperlink ref="MEK78:MER78" location="Supplement!A1" display="Worksheet: Development Budget Supplement (Click to go to that section)" xr:uid="{56E126BE-51C3-4AB0-A899-ABAB887892DD}"/>
    <hyperlink ref="MES78:MEZ78" location="Supplement!A1" display="Worksheet: Development Budget Supplement (Click to go to that section)" xr:uid="{BBF11E86-73C8-42D5-9F27-04BAE1230931}"/>
    <hyperlink ref="MFA78:MFH78" location="Supplement!A1" display="Worksheet: Development Budget Supplement (Click to go to that section)" xr:uid="{127E8538-338F-4174-A685-F6EAACAE496A}"/>
    <hyperlink ref="MFI78:MFP78" location="Supplement!A1" display="Worksheet: Development Budget Supplement (Click to go to that section)" xr:uid="{DE501210-2996-4E38-A486-880FADDF23C8}"/>
    <hyperlink ref="MFQ78:MFX78" location="Supplement!A1" display="Worksheet: Development Budget Supplement (Click to go to that section)" xr:uid="{4B303597-ED01-4545-8E5A-71397D68B6B1}"/>
    <hyperlink ref="MFY78:MGF78" location="Supplement!A1" display="Worksheet: Development Budget Supplement (Click to go to that section)" xr:uid="{65B63625-8E18-41CE-92D7-0EEE1CFCD6F3}"/>
    <hyperlink ref="MGG78:MGN78" location="Supplement!A1" display="Worksheet: Development Budget Supplement (Click to go to that section)" xr:uid="{13573B61-F74C-4732-A091-2DF72D52FD12}"/>
    <hyperlink ref="MGO78:MGV78" location="Supplement!A1" display="Worksheet: Development Budget Supplement (Click to go to that section)" xr:uid="{4DAB2622-7A62-497C-A83C-4FF72D859CA8}"/>
    <hyperlink ref="MGW78:MHD78" location="Supplement!A1" display="Worksheet: Development Budget Supplement (Click to go to that section)" xr:uid="{DE7E2AEA-A10F-45DF-AD05-1CDF975BE1E5}"/>
    <hyperlink ref="MHE78:MHL78" location="Supplement!A1" display="Worksheet: Development Budget Supplement (Click to go to that section)" xr:uid="{FDD81667-E537-406D-9EF6-656B70594D7D}"/>
    <hyperlink ref="MHM78:MHT78" location="Supplement!A1" display="Worksheet: Development Budget Supplement (Click to go to that section)" xr:uid="{2822FEF7-9117-4F36-B10D-F6304E236A44}"/>
    <hyperlink ref="MHU78:MIB78" location="Supplement!A1" display="Worksheet: Development Budget Supplement (Click to go to that section)" xr:uid="{8EB583B0-4C9D-4165-AD3E-629250890017}"/>
    <hyperlink ref="MIC78:MIJ78" location="Supplement!A1" display="Worksheet: Development Budget Supplement (Click to go to that section)" xr:uid="{DF8BBFC3-2993-413E-AB8E-D20E1F31F2E0}"/>
    <hyperlink ref="MIK78:MIR78" location="Supplement!A1" display="Worksheet: Development Budget Supplement (Click to go to that section)" xr:uid="{6A7B40DB-6A74-4082-A112-202F932EEBBF}"/>
    <hyperlink ref="MIS78:MIZ78" location="Supplement!A1" display="Worksheet: Development Budget Supplement (Click to go to that section)" xr:uid="{B8407A37-E353-4417-A9B1-B15EC852AE6F}"/>
    <hyperlink ref="MJA78:MJH78" location="Supplement!A1" display="Worksheet: Development Budget Supplement (Click to go to that section)" xr:uid="{92981071-AB02-40AB-9AA1-4E5C32D96202}"/>
    <hyperlink ref="MJI78:MJP78" location="Supplement!A1" display="Worksheet: Development Budget Supplement (Click to go to that section)" xr:uid="{28C1ADBA-58DC-48A9-B517-95C2652B7B51}"/>
    <hyperlink ref="MJQ78:MJX78" location="Supplement!A1" display="Worksheet: Development Budget Supplement (Click to go to that section)" xr:uid="{C36E7B37-918E-46B4-828B-85605D3B90C5}"/>
    <hyperlink ref="MJY78:MKF78" location="Supplement!A1" display="Worksheet: Development Budget Supplement (Click to go to that section)" xr:uid="{38B9E086-E8E3-491E-B07A-6621DA1DEE6B}"/>
    <hyperlink ref="MKG78:MKN78" location="Supplement!A1" display="Worksheet: Development Budget Supplement (Click to go to that section)" xr:uid="{5CBDA7C0-AE72-40E3-B6CF-91FE847B645A}"/>
    <hyperlink ref="MKO78:MKV78" location="Supplement!A1" display="Worksheet: Development Budget Supplement (Click to go to that section)" xr:uid="{4A98472D-B6CA-45F7-9657-139845D99497}"/>
    <hyperlink ref="MKW78:MLD78" location="Supplement!A1" display="Worksheet: Development Budget Supplement (Click to go to that section)" xr:uid="{B301F051-CD3E-4E25-9F37-D33D3642637E}"/>
    <hyperlink ref="MLE78:MLL78" location="Supplement!A1" display="Worksheet: Development Budget Supplement (Click to go to that section)" xr:uid="{A5A7500B-90DB-4F79-BA09-40C6D96FB8F7}"/>
    <hyperlink ref="MLM78:MLT78" location="Supplement!A1" display="Worksheet: Development Budget Supplement (Click to go to that section)" xr:uid="{D13CD55F-637D-4020-B8D3-87DFF52B7492}"/>
    <hyperlink ref="MLU78:MMB78" location="Supplement!A1" display="Worksheet: Development Budget Supplement (Click to go to that section)" xr:uid="{F77A8821-B5A6-4066-B7DD-D13FAE1501F8}"/>
    <hyperlink ref="MMC78:MMJ78" location="Supplement!A1" display="Worksheet: Development Budget Supplement (Click to go to that section)" xr:uid="{281FAB23-FF35-4036-8971-859BE545A53E}"/>
    <hyperlink ref="MMK78:MMR78" location="Supplement!A1" display="Worksheet: Development Budget Supplement (Click to go to that section)" xr:uid="{01CC02F8-246A-4994-BF77-6A1D6DB4B141}"/>
    <hyperlink ref="MMS78:MMZ78" location="Supplement!A1" display="Worksheet: Development Budget Supplement (Click to go to that section)" xr:uid="{4AD11F36-CEED-4D2D-96A8-FAD24A3FB738}"/>
    <hyperlink ref="MNA78:MNH78" location="Supplement!A1" display="Worksheet: Development Budget Supplement (Click to go to that section)" xr:uid="{AC3F733E-F574-4843-A482-A61E48E89DF2}"/>
    <hyperlink ref="MNI78:MNP78" location="Supplement!A1" display="Worksheet: Development Budget Supplement (Click to go to that section)" xr:uid="{C8A548B3-27EB-40B3-B213-E1D56D392CD0}"/>
    <hyperlink ref="MNQ78:MNX78" location="Supplement!A1" display="Worksheet: Development Budget Supplement (Click to go to that section)" xr:uid="{747CBBF6-3DE8-4AE2-943F-91C19D67CA86}"/>
    <hyperlink ref="MNY78:MOF78" location="Supplement!A1" display="Worksheet: Development Budget Supplement (Click to go to that section)" xr:uid="{F1067A1D-F09E-420A-8A6E-F7516DE6870A}"/>
    <hyperlink ref="MOG78:MON78" location="Supplement!A1" display="Worksheet: Development Budget Supplement (Click to go to that section)" xr:uid="{C43D9EB0-66EA-4E8D-B9F2-4F9DF5B53589}"/>
    <hyperlink ref="MOO78:MOV78" location="Supplement!A1" display="Worksheet: Development Budget Supplement (Click to go to that section)" xr:uid="{B5942A52-035B-4C97-92B7-4607A0D4EC53}"/>
    <hyperlink ref="MOW78:MPD78" location="Supplement!A1" display="Worksheet: Development Budget Supplement (Click to go to that section)" xr:uid="{701C2D65-88D3-4E91-BC01-76C86253897C}"/>
    <hyperlink ref="MPE78:MPL78" location="Supplement!A1" display="Worksheet: Development Budget Supplement (Click to go to that section)" xr:uid="{E000D2D5-601B-4114-BFEC-8C5EEBBF15E9}"/>
    <hyperlink ref="MPM78:MPT78" location="Supplement!A1" display="Worksheet: Development Budget Supplement (Click to go to that section)" xr:uid="{185E8DF6-AD62-4A97-B45B-79270696448D}"/>
    <hyperlink ref="MPU78:MQB78" location="Supplement!A1" display="Worksheet: Development Budget Supplement (Click to go to that section)" xr:uid="{4320A846-1464-48FB-B333-D65766755C6D}"/>
    <hyperlink ref="MQC78:MQJ78" location="Supplement!A1" display="Worksheet: Development Budget Supplement (Click to go to that section)" xr:uid="{725B730F-F745-46CD-88F9-F68847884CE6}"/>
    <hyperlink ref="MQK78:MQR78" location="Supplement!A1" display="Worksheet: Development Budget Supplement (Click to go to that section)" xr:uid="{B82E2C19-77B5-4E68-91A9-C32AFAEC7A16}"/>
    <hyperlink ref="MQS78:MQZ78" location="Supplement!A1" display="Worksheet: Development Budget Supplement (Click to go to that section)" xr:uid="{1CFA45E0-93FF-43B1-911C-17D40D161D0D}"/>
    <hyperlink ref="MRA78:MRH78" location="Supplement!A1" display="Worksheet: Development Budget Supplement (Click to go to that section)" xr:uid="{779AA164-990D-40BD-8CB9-A058C73C5FC6}"/>
    <hyperlink ref="MRI78:MRP78" location="Supplement!A1" display="Worksheet: Development Budget Supplement (Click to go to that section)" xr:uid="{DD2FAC93-899E-4CBD-87CE-31629C97B832}"/>
    <hyperlink ref="MRQ78:MRX78" location="Supplement!A1" display="Worksheet: Development Budget Supplement (Click to go to that section)" xr:uid="{30D5F1AC-23B4-4553-8023-F2DC942207BC}"/>
    <hyperlink ref="MRY78:MSF78" location="Supplement!A1" display="Worksheet: Development Budget Supplement (Click to go to that section)" xr:uid="{A1596B60-CE81-4EBB-9552-B15700EA97F5}"/>
    <hyperlink ref="MSG78:MSN78" location="Supplement!A1" display="Worksheet: Development Budget Supplement (Click to go to that section)" xr:uid="{BBAC38CF-F56F-4138-8D8A-7375DB0749BA}"/>
    <hyperlink ref="MSO78:MSV78" location="Supplement!A1" display="Worksheet: Development Budget Supplement (Click to go to that section)" xr:uid="{DC7C9AF7-3610-451A-B11F-89DDF4422CDC}"/>
    <hyperlink ref="MSW78:MTD78" location="Supplement!A1" display="Worksheet: Development Budget Supplement (Click to go to that section)" xr:uid="{D2798246-236B-45FD-9D6E-6AEB3C0660BD}"/>
    <hyperlink ref="MTE78:MTL78" location="Supplement!A1" display="Worksheet: Development Budget Supplement (Click to go to that section)" xr:uid="{766A4B34-BF10-4EA4-A617-F95C6F0A53E3}"/>
    <hyperlink ref="MTM78:MTT78" location="Supplement!A1" display="Worksheet: Development Budget Supplement (Click to go to that section)" xr:uid="{B317619D-34FF-455D-A76D-4E8AC2E54480}"/>
    <hyperlink ref="MTU78:MUB78" location="Supplement!A1" display="Worksheet: Development Budget Supplement (Click to go to that section)" xr:uid="{65989E8B-E7F4-4C16-96BA-2D8187985D1B}"/>
    <hyperlink ref="MUC78:MUJ78" location="Supplement!A1" display="Worksheet: Development Budget Supplement (Click to go to that section)" xr:uid="{6ED90C75-2BE5-4187-933D-193718BE59C4}"/>
    <hyperlink ref="MUK78:MUR78" location="Supplement!A1" display="Worksheet: Development Budget Supplement (Click to go to that section)" xr:uid="{BFC1260D-5702-4791-AE4E-AC5F025A4962}"/>
    <hyperlink ref="MUS78:MUZ78" location="Supplement!A1" display="Worksheet: Development Budget Supplement (Click to go to that section)" xr:uid="{CC2E29C5-03DB-496C-A3F5-3437B0201DDC}"/>
    <hyperlink ref="MVA78:MVH78" location="Supplement!A1" display="Worksheet: Development Budget Supplement (Click to go to that section)" xr:uid="{D0F87047-9C47-4870-844A-6B20333CCF9E}"/>
    <hyperlink ref="MVI78:MVP78" location="Supplement!A1" display="Worksheet: Development Budget Supplement (Click to go to that section)" xr:uid="{738B4756-67AD-4E50-A0A3-4117B88AD1E9}"/>
    <hyperlink ref="MVQ78:MVX78" location="Supplement!A1" display="Worksheet: Development Budget Supplement (Click to go to that section)" xr:uid="{5DEC9ECB-B3C0-4E57-A074-03B369A526B3}"/>
    <hyperlink ref="MVY78:MWF78" location="Supplement!A1" display="Worksheet: Development Budget Supplement (Click to go to that section)" xr:uid="{D0A5851A-036B-4922-8BFA-EA95E9C84D63}"/>
    <hyperlink ref="MWG78:MWN78" location="Supplement!A1" display="Worksheet: Development Budget Supplement (Click to go to that section)" xr:uid="{84B364DB-0FFD-4138-8F05-5DDC6BEC600C}"/>
    <hyperlink ref="MWO78:MWV78" location="Supplement!A1" display="Worksheet: Development Budget Supplement (Click to go to that section)" xr:uid="{DA2BD3BF-9503-4A66-9F80-BDC1A6CA3E38}"/>
    <hyperlink ref="MWW78:MXD78" location="Supplement!A1" display="Worksheet: Development Budget Supplement (Click to go to that section)" xr:uid="{E665D33C-E029-4EB9-9E28-AD83AC4FEA10}"/>
    <hyperlink ref="MXE78:MXL78" location="Supplement!A1" display="Worksheet: Development Budget Supplement (Click to go to that section)" xr:uid="{17B6802B-1E7F-4E1E-8150-2B072562C816}"/>
    <hyperlink ref="MXM78:MXT78" location="Supplement!A1" display="Worksheet: Development Budget Supplement (Click to go to that section)" xr:uid="{816EF6AA-B8DD-4083-A04A-D0ECC7207329}"/>
    <hyperlink ref="MXU78:MYB78" location="Supplement!A1" display="Worksheet: Development Budget Supplement (Click to go to that section)" xr:uid="{06A1FA30-78DB-490B-808F-C820E2FA904C}"/>
    <hyperlink ref="MYC78:MYJ78" location="Supplement!A1" display="Worksheet: Development Budget Supplement (Click to go to that section)" xr:uid="{A62EDE03-B3FE-41B9-8A31-1C6119B105C6}"/>
    <hyperlink ref="MYK78:MYR78" location="Supplement!A1" display="Worksheet: Development Budget Supplement (Click to go to that section)" xr:uid="{1BF5809B-91F4-45F5-95B6-83A8B024C62E}"/>
    <hyperlink ref="MYS78:MYZ78" location="Supplement!A1" display="Worksheet: Development Budget Supplement (Click to go to that section)" xr:uid="{C97D217D-F41B-4F91-98E5-3FB06F078228}"/>
    <hyperlink ref="MZA78:MZH78" location="Supplement!A1" display="Worksheet: Development Budget Supplement (Click to go to that section)" xr:uid="{D437AF09-F783-4A12-A4AA-6BE057D99B63}"/>
    <hyperlink ref="MZI78:MZP78" location="Supplement!A1" display="Worksheet: Development Budget Supplement (Click to go to that section)" xr:uid="{E26ADDCB-357E-416A-BA0C-08A6730D60AC}"/>
    <hyperlink ref="MZQ78:MZX78" location="Supplement!A1" display="Worksheet: Development Budget Supplement (Click to go to that section)" xr:uid="{B7DCC1B6-D562-4105-ADF2-DCCDDACFA718}"/>
    <hyperlink ref="MZY78:NAF78" location="Supplement!A1" display="Worksheet: Development Budget Supplement (Click to go to that section)" xr:uid="{06F2D527-63C2-48A4-A3B6-57491F1084D9}"/>
    <hyperlink ref="NAG78:NAN78" location="Supplement!A1" display="Worksheet: Development Budget Supplement (Click to go to that section)" xr:uid="{32AFBD20-63F5-4BE2-A4AF-E2115A32FC25}"/>
    <hyperlink ref="NAO78:NAV78" location="Supplement!A1" display="Worksheet: Development Budget Supplement (Click to go to that section)" xr:uid="{C81D83FC-F2F5-477E-BE6F-0BDB760FAB9C}"/>
    <hyperlink ref="NAW78:NBD78" location="Supplement!A1" display="Worksheet: Development Budget Supplement (Click to go to that section)" xr:uid="{F1CAD322-10A7-44BC-9B1E-45FD205724C5}"/>
    <hyperlink ref="NBE78:NBL78" location="Supplement!A1" display="Worksheet: Development Budget Supplement (Click to go to that section)" xr:uid="{CD26447D-C707-4F8B-B0C8-D7E1D76CC9EE}"/>
    <hyperlink ref="NBM78:NBT78" location="Supplement!A1" display="Worksheet: Development Budget Supplement (Click to go to that section)" xr:uid="{8B5D5602-BFCD-4905-93C7-1141DB6EB6CD}"/>
    <hyperlink ref="NBU78:NCB78" location="Supplement!A1" display="Worksheet: Development Budget Supplement (Click to go to that section)" xr:uid="{4D52F579-0664-4EBA-83BB-7F8DFB5041A3}"/>
    <hyperlink ref="NCC78:NCJ78" location="Supplement!A1" display="Worksheet: Development Budget Supplement (Click to go to that section)" xr:uid="{975CF476-6F5C-4EB2-945F-19703D979DD2}"/>
    <hyperlink ref="NCK78:NCR78" location="Supplement!A1" display="Worksheet: Development Budget Supplement (Click to go to that section)" xr:uid="{60DA3285-DC4F-495E-A503-6B3BBFC52342}"/>
    <hyperlink ref="NCS78:NCZ78" location="Supplement!A1" display="Worksheet: Development Budget Supplement (Click to go to that section)" xr:uid="{A27D335C-B123-4061-A2D0-98D017702E5A}"/>
    <hyperlink ref="NDA78:NDH78" location="Supplement!A1" display="Worksheet: Development Budget Supplement (Click to go to that section)" xr:uid="{3631ABB5-208F-45CB-AC6A-B0AD931AE570}"/>
    <hyperlink ref="NDI78:NDP78" location="Supplement!A1" display="Worksheet: Development Budget Supplement (Click to go to that section)" xr:uid="{9EACC36A-6A1A-4670-95DC-BF88C6984E66}"/>
    <hyperlink ref="NDQ78:NDX78" location="Supplement!A1" display="Worksheet: Development Budget Supplement (Click to go to that section)" xr:uid="{C1BA8DC1-FFDB-4D1F-AEE9-67FDFD5E544E}"/>
    <hyperlink ref="NDY78:NEF78" location="Supplement!A1" display="Worksheet: Development Budget Supplement (Click to go to that section)" xr:uid="{DC8ADA81-E19B-4041-9CC9-76DE3CCF2EAF}"/>
    <hyperlink ref="NEG78:NEN78" location="Supplement!A1" display="Worksheet: Development Budget Supplement (Click to go to that section)" xr:uid="{D9351BDA-2C61-4522-9B4C-5785A3D07A1B}"/>
    <hyperlink ref="NEO78:NEV78" location="Supplement!A1" display="Worksheet: Development Budget Supplement (Click to go to that section)" xr:uid="{990937F4-E947-4D34-B0E5-0CB8F29A6242}"/>
    <hyperlink ref="NEW78:NFD78" location="Supplement!A1" display="Worksheet: Development Budget Supplement (Click to go to that section)" xr:uid="{EF3E7440-B11A-4F75-B5BF-1E12323484FB}"/>
    <hyperlink ref="NFE78:NFL78" location="Supplement!A1" display="Worksheet: Development Budget Supplement (Click to go to that section)" xr:uid="{47B671E4-0E84-4624-BE42-DACE30D6526E}"/>
    <hyperlink ref="NFM78:NFT78" location="Supplement!A1" display="Worksheet: Development Budget Supplement (Click to go to that section)" xr:uid="{84C52C4A-30A2-4A54-9A98-EE8B9E3ABEBC}"/>
    <hyperlink ref="NFU78:NGB78" location="Supplement!A1" display="Worksheet: Development Budget Supplement (Click to go to that section)" xr:uid="{1B539743-082F-4C04-9D80-718D7995D64E}"/>
    <hyperlink ref="NGC78:NGJ78" location="Supplement!A1" display="Worksheet: Development Budget Supplement (Click to go to that section)" xr:uid="{1189FE83-6430-4A9D-98E1-282FEC953309}"/>
    <hyperlink ref="NGK78:NGR78" location="Supplement!A1" display="Worksheet: Development Budget Supplement (Click to go to that section)" xr:uid="{FBDC4054-C75C-4EEB-A3C8-D33BC2CD3F93}"/>
    <hyperlink ref="NGS78:NGZ78" location="Supplement!A1" display="Worksheet: Development Budget Supplement (Click to go to that section)" xr:uid="{82581B5F-4906-484F-8D48-324985D7250D}"/>
    <hyperlink ref="NHA78:NHH78" location="Supplement!A1" display="Worksheet: Development Budget Supplement (Click to go to that section)" xr:uid="{E53E2C0B-24EE-4B00-9E8E-90E0ABEA55F6}"/>
    <hyperlink ref="NHI78:NHP78" location="Supplement!A1" display="Worksheet: Development Budget Supplement (Click to go to that section)" xr:uid="{B50FA4DA-952B-4157-8D28-4FEBF95E804F}"/>
    <hyperlink ref="NHQ78:NHX78" location="Supplement!A1" display="Worksheet: Development Budget Supplement (Click to go to that section)" xr:uid="{6476F311-56AC-46A1-813E-316DEF859734}"/>
    <hyperlink ref="NHY78:NIF78" location="Supplement!A1" display="Worksheet: Development Budget Supplement (Click to go to that section)" xr:uid="{333F0B9C-232F-44F3-B696-4A423AA59171}"/>
    <hyperlink ref="NIG78:NIN78" location="Supplement!A1" display="Worksheet: Development Budget Supplement (Click to go to that section)" xr:uid="{B1636779-E41B-4E05-AB02-BF6A531BF1AC}"/>
    <hyperlink ref="NIO78:NIV78" location="Supplement!A1" display="Worksheet: Development Budget Supplement (Click to go to that section)" xr:uid="{7B34F7BA-17E0-45C6-93FD-73CFAB7B9740}"/>
    <hyperlink ref="NIW78:NJD78" location="Supplement!A1" display="Worksheet: Development Budget Supplement (Click to go to that section)" xr:uid="{11278710-208B-4D5F-9AAE-4274B6431360}"/>
    <hyperlink ref="NJE78:NJL78" location="Supplement!A1" display="Worksheet: Development Budget Supplement (Click to go to that section)" xr:uid="{7F8CBE2C-5513-4AF8-84BB-B23111E7C27C}"/>
    <hyperlink ref="NJM78:NJT78" location="Supplement!A1" display="Worksheet: Development Budget Supplement (Click to go to that section)" xr:uid="{6F657528-6B6C-4706-A8F3-27424FC53E31}"/>
    <hyperlink ref="NJU78:NKB78" location="Supplement!A1" display="Worksheet: Development Budget Supplement (Click to go to that section)" xr:uid="{8AB11BB1-A815-4E7E-A398-187E01413835}"/>
    <hyperlink ref="NKC78:NKJ78" location="Supplement!A1" display="Worksheet: Development Budget Supplement (Click to go to that section)" xr:uid="{7D295F80-7B60-463D-89F4-C3FFF7EB918F}"/>
    <hyperlink ref="NKK78:NKR78" location="Supplement!A1" display="Worksheet: Development Budget Supplement (Click to go to that section)" xr:uid="{DB716C0E-88C9-4012-A5BC-C9B92FE21ECD}"/>
    <hyperlink ref="NKS78:NKZ78" location="Supplement!A1" display="Worksheet: Development Budget Supplement (Click to go to that section)" xr:uid="{CA4515B2-E2D8-48AB-8836-AFBE2749DF9A}"/>
    <hyperlink ref="NLA78:NLH78" location="Supplement!A1" display="Worksheet: Development Budget Supplement (Click to go to that section)" xr:uid="{E2711063-0004-42C5-9223-5D6AB0286952}"/>
    <hyperlink ref="NLI78:NLP78" location="Supplement!A1" display="Worksheet: Development Budget Supplement (Click to go to that section)" xr:uid="{A277E922-0E99-4E09-ABD7-38EDF8C00816}"/>
    <hyperlink ref="NLQ78:NLX78" location="Supplement!A1" display="Worksheet: Development Budget Supplement (Click to go to that section)" xr:uid="{EED1D9BB-B7CC-4769-BB3D-B5B4044DF415}"/>
    <hyperlink ref="NLY78:NMF78" location="Supplement!A1" display="Worksheet: Development Budget Supplement (Click to go to that section)" xr:uid="{73B9DC61-DBEE-4071-B5FA-874A4796D97A}"/>
    <hyperlink ref="NMG78:NMN78" location="Supplement!A1" display="Worksheet: Development Budget Supplement (Click to go to that section)" xr:uid="{5A75AD36-6010-464E-B817-21A1DB93E577}"/>
    <hyperlink ref="NMO78:NMV78" location="Supplement!A1" display="Worksheet: Development Budget Supplement (Click to go to that section)" xr:uid="{7118FCF9-BBAD-4745-9788-C9C8FC77F8C7}"/>
    <hyperlink ref="NMW78:NND78" location="Supplement!A1" display="Worksheet: Development Budget Supplement (Click to go to that section)" xr:uid="{D6B0AF40-DEE5-4443-BFBC-F0AB56FB4E6F}"/>
    <hyperlink ref="NNE78:NNL78" location="Supplement!A1" display="Worksheet: Development Budget Supplement (Click to go to that section)" xr:uid="{3C0E5799-3A44-4E8C-8E43-155398B13957}"/>
    <hyperlink ref="NNM78:NNT78" location="Supplement!A1" display="Worksheet: Development Budget Supplement (Click to go to that section)" xr:uid="{C05AFCAD-5A76-4C7C-A1CB-4F33E4005882}"/>
    <hyperlink ref="NNU78:NOB78" location="Supplement!A1" display="Worksheet: Development Budget Supplement (Click to go to that section)" xr:uid="{A4348223-FA34-4C07-AFF1-346296886322}"/>
    <hyperlink ref="NOC78:NOJ78" location="Supplement!A1" display="Worksheet: Development Budget Supplement (Click to go to that section)" xr:uid="{53D816BC-8377-4861-A246-9504AE0EC0B9}"/>
    <hyperlink ref="NOK78:NOR78" location="Supplement!A1" display="Worksheet: Development Budget Supplement (Click to go to that section)" xr:uid="{83EBC08D-DEA1-4EDC-BBF3-CD6CC76F9DB9}"/>
    <hyperlink ref="NOS78:NOZ78" location="Supplement!A1" display="Worksheet: Development Budget Supplement (Click to go to that section)" xr:uid="{DE0D08C4-1D32-45F8-9A90-EA271A4321D0}"/>
    <hyperlink ref="NPA78:NPH78" location="Supplement!A1" display="Worksheet: Development Budget Supplement (Click to go to that section)" xr:uid="{690981AF-624C-4F09-9F11-E2BD7A13425C}"/>
    <hyperlink ref="NPI78:NPP78" location="Supplement!A1" display="Worksheet: Development Budget Supplement (Click to go to that section)" xr:uid="{CCB59BCB-4856-4464-8B4E-9DA97F2D5B6A}"/>
    <hyperlink ref="NPQ78:NPX78" location="Supplement!A1" display="Worksheet: Development Budget Supplement (Click to go to that section)" xr:uid="{6F5F041C-F516-48E0-81A4-523968B586E3}"/>
    <hyperlink ref="NPY78:NQF78" location="Supplement!A1" display="Worksheet: Development Budget Supplement (Click to go to that section)" xr:uid="{168E0802-0B8B-47B2-A361-DFE0E79181F7}"/>
    <hyperlink ref="NQG78:NQN78" location="Supplement!A1" display="Worksheet: Development Budget Supplement (Click to go to that section)" xr:uid="{DC6D605F-A9D2-43AE-978B-603D342AD4D6}"/>
    <hyperlink ref="NQO78:NQV78" location="Supplement!A1" display="Worksheet: Development Budget Supplement (Click to go to that section)" xr:uid="{FAD02D7A-05BA-45A1-8152-38934885EA5B}"/>
    <hyperlink ref="NQW78:NRD78" location="Supplement!A1" display="Worksheet: Development Budget Supplement (Click to go to that section)" xr:uid="{94CE6C81-035F-4DE4-BF6B-DA93A4F67E2D}"/>
    <hyperlink ref="NRE78:NRL78" location="Supplement!A1" display="Worksheet: Development Budget Supplement (Click to go to that section)" xr:uid="{E7887A24-DA9C-4DC3-BB48-66D44BE916E6}"/>
    <hyperlink ref="NRM78:NRT78" location="Supplement!A1" display="Worksheet: Development Budget Supplement (Click to go to that section)" xr:uid="{3624ADE5-7FFD-4328-9999-D5C9A6CB776E}"/>
    <hyperlink ref="NRU78:NSB78" location="Supplement!A1" display="Worksheet: Development Budget Supplement (Click to go to that section)" xr:uid="{248A7BAA-8F1C-4630-BD06-F0F4A7533CD5}"/>
    <hyperlink ref="NSC78:NSJ78" location="Supplement!A1" display="Worksheet: Development Budget Supplement (Click to go to that section)" xr:uid="{BDF493C6-44F7-4A09-B1AF-C1B30931B6C7}"/>
    <hyperlink ref="NSK78:NSR78" location="Supplement!A1" display="Worksheet: Development Budget Supplement (Click to go to that section)" xr:uid="{0DF852C2-9603-4C49-A314-386A5DFA0C5A}"/>
    <hyperlink ref="NSS78:NSZ78" location="Supplement!A1" display="Worksheet: Development Budget Supplement (Click to go to that section)" xr:uid="{8F2D340D-3C6B-4BC0-98DF-6C093E87922B}"/>
    <hyperlink ref="NTA78:NTH78" location="Supplement!A1" display="Worksheet: Development Budget Supplement (Click to go to that section)" xr:uid="{9DE9F57C-5702-47F4-9615-EF42838E4A29}"/>
    <hyperlink ref="NTI78:NTP78" location="Supplement!A1" display="Worksheet: Development Budget Supplement (Click to go to that section)" xr:uid="{33451535-4F31-4947-824A-DE80A45E0C62}"/>
    <hyperlink ref="NTQ78:NTX78" location="Supplement!A1" display="Worksheet: Development Budget Supplement (Click to go to that section)" xr:uid="{504FA369-730F-4449-B356-8A9F36CF9CE9}"/>
    <hyperlink ref="NTY78:NUF78" location="Supplement!A1" display="Worksheet: Development Budget Supplement (Click to go to that section)" xr:uid="{863ED536-96F8-42B6-B4AC-8188B2485307}"/>
    <hyperlink ref="NUG78:NUN78" location="Supplement!A1" display="Worksheet: Development Budget Supplement (Click to go to that section)" xr:uid="{C06B84D7-481E-4AEB-AD2F-58D90A9E6EB8}"/>
    <hyperlink ref="NUO78:NUV78" location="Supplement!A1" display="Worksheet: Development Budget Supplement (Click to go to that section)" xr:uid="{16A8B373-F3E0-4DC6-8B1F-6B8CA5147409}"/>
    <hyperlink ref="NUW78:NVD78" location="Supplement!A1" display="Worksheet: Development Budget Supplement (Click to go to that section)" xr:uid="{7E09C744-3612-401D-879C-B7F602D40FAC}"/>
    <hyperlink ref="NVE78:NVL78" location="Supplement!A1" display="Worksheet: Development Budget Supplement (Click to go to that section)" xr:uid="{591394C8-9A1D-46B0-9085-F2D30DB85B0A}"/>
    <hyperlink ref="NVM78:NVT78" location="Supplement!A1" display="Worksheet: Development Budget Supplement (Click to go to that section)" xr:uid="{96C4A762-F34B-46EA-A423-4227FE8E1024}"/>
    <hyperlink ref="NVU78:NWB78" location="Supplement!A1" display="Worksheet: Development Budget Supplement (Click to go to that section)" xr:uid="{948B6A77-102F-42AC-90D0-F845C70FB8EE}"/>
    <hyperlink ref="NWC78:NWJ78" location="Supplement!A1" display="Worksheet: Development Budget Supplement (Click to go to that section)" xr:uid="{97313FF8-A461-4EA2-8F97-4DAC3DC3B0EC}"/>
    <hyperlink ref="NWK78:NWR78" location="Supplement!A1" display="Worksheet: Development Budget Supplement (Click to go to that section)" xr:uid="{AC929E91-48E2-4A2E-A83F-E91E57DED33C}"/>
    <hyperlink ref="NWS78:NWZ78" location="Supplement!A1" display="Worksheet: Development Budget Supplement (Click to go to that section)" xr:uid="{9CFC003F-84A2-4E8E-B059-AA4882800E69}"/>
    <hyperlink ref="NXA78:NXH78" location="Supplement!A1" display="Worksheet: Development Budget Supplement (Click to go to that section)" xr:uid="{C0B3DCCB-1642-43C6-AACE-FA939D63037C}"/>
    <hyperlink ref="NXI78:NXP78" location="Supplement!A1" display="Worksheet: Development Budget Supplement (Click to go to that section)" xr:uid="{A4D2CB8E-9C3A-4314-A194-7253F6059E14}"/>
    <hyperlink ref="NXQ78:NXX78" location="Supplement!A1" display="Worksheet: Development Budget Supplement (Click to go to that section)" xr:uid="{6243F080-0570-45BF-AE9F-B3BD8A5E9D19}"/>
    <hyperlink ref="NXY78:NYF78" location="Supplement!A1" display="Worksheet: Development Budget Supplement (Click to go to that section)" xr:uid="{FFD6F366-C88F-4BD5-AB73-63195ABA81FB}"/>
    <hyperlink ref="NYG78:NYN78" location="Supplement!A1" display="Worksheet: Development Budget Supplement (Click to go to that section)" xr:uid="{464CB094-D1DA-4424-B66D-B138B343FF32}"/>
    <hyperlink ref="NYO78:NYV78" location="Supplement!A1" display="Worksheet: Development Budget Supplement (Click to go to that section)" xr:uid="{D2B13B24-57A9-4974-A5E7-70A3A4CDAFC0}"/>
    <hyperlink ref="NYW78:NZD78" location="Supplement!A1" display="Worksheet: Development Budget Supplement (Click to go to that section)" xr:uid="{464EA8EE-1E62-4AAB-9627-A798A0124664}"/>
    <hyperlink ref="NZE78:NZL78" location="Supplement!A1" display="Worksheet: Development Budget Supplement (Click to go to that section)" xr:uid="{D3045FF8-987C-42E8-855E-15397024D9F1}"/>
    <hyperlink ref="NZM78:NZT78" location="Supplement!A1" display="Worksheet: Development Budget Supplement (Click to go to that section)" xr:uid="{36A87954-F8FE-4333-88A9-2F2AC646CCAF}"/>
    <hyperlink ref="NZU78:OAB78" location="Supplement!A1" display="Worksheet: Development Budget Supplement (Click to go to that section)" xr:uid="{82BC7E11-6B11-4138-8986-8051E7F482EC}"/>
    <hyperlink ref="OAC78:OAJ78" location="Supplement!A1" display="Worksheet: Development Budget Supplement (Click to go to that section)" xr:uid="{06C220C8-67D0-42A6-98FF-D63E199528AA}"/>
    <hyperlink ref="OAK78:OAR78" location="Supplement!A1" display="Worksheet: Development Budget Supplement (Click to go to that section)" xr:uid="{9F1C1B80-710D-4571-8505-AFAAE9C117DB}"/>
    <hyperlink ref="OAS78:OAZ78" location="Supplement!A1" display="Worksheet: Development Budget Supplement (Click to go to that section)" xr:uid="{CE9C5DFB-F545-4E4C-9F56-28D61EE99F47}"/>
    <hyperlink ref="OBA78:OBH78" location="Supplement!A1" display="Worksheet: Development Budget Supplement (Click to go to that section)" xr:uid="{8DB43D5A-93BA-4C61-B98D-F400F4E247D5}"/>
    <hyperlink ref="OBI78:OBP78" location="Supplement!A1" display="Worksheet: Development Budget Supplement (Click to go to that section)" xr:uid="{6333886A-4E39-4D58-9C16-FA5EC27E956A}"/>
    <hyperlink ref="OBQ78:OBX78" location="Supplement!A1" display="Worksheet: Development Budget Supplement (Click to go to that section)" xr:uid="{EA26BFE8-70E5-4421-B46A-E0C14760EFC6}"/>
    <hyperlink ref="OBY78:OCF78" location="Supplement!A1" display="Worksheet: Development Budget Supplement (Click to go to that section)" xr:uid="{D7E1370F-6B0B-4C2D-B05E-22FBA7286099}"/>
    <hyperlink ref="OCG78:OCN78" location="Supplement!A1" display="Worksheet: Development Budget Supplement (Click to go to that section)" xr:uid="{E0638A75-DC11-4F76-B36A-8BB169A38090}"/>
    <hyperlink ref="OCO78:OCV78" location="Supplement!A1" display="Worksheet: Development Budget Supplement (Click to go to that section)" xr:uid="{0D95C2AC-5465-40CE-BD4E-CD0AE53F8430}"/>
    <hyperlink ref="OCW78:ODD78" location="Supplement!A1" display="Worksheet: Development Budget Supplement (Click to go to that section)" xr:uid="{563166EC-EDC8-40FD-822D-28361E3E2390}"/>
    <hyperlink ref="ODE78:ODL78" location="Supplement!A1" display="Worksheet: Development Budget Supplement (Click to go to that section)" xr:uid="{41291E47-7DA3-4037-B937-695610116913}"/>
    <hyperlink ref="ODM78:ODT78" location="Supplement!A1" display="Worksheet: Development Budget Supplement (Click to go to that section)" xr:uid="{7FD0EAB0-EA67-45C0-AAE5-6B65CF037D0D}"/>
    <hyperlink ref="ODU78:OEB78" location="Supplement!A1" display="Worksheet: Development Budget Supplement (Click to go to that section)" xr:uid="{29FF6778-A7B4-4E20-8E4B-70C7457BEE76}"/>
    <hyperlink ref="OEC78:OEJ78" location="Supplement!A1" display="Worksheet: Development Budget Supplement (Click to go to that section)" xr:uid="{B24C9982-C29A-4FCB-8D85-BF668A1A1B32}"/>
    <hyperlink ref="OEK78:OER78" location="Supplement!A1" display="Worksheet: Development Budget Supplement (Click to go to that section)" xr:uid="{A42368EE-98FF-4966-AA56-109234F90B31}"/>
    <hyperlink ref="OES78:OEZ78" location="Supplement!A1" display="Worksheet: Development Budget Supplement (Click to go to that section)" xr:uid="{51DA5303-2E79-4847-A74F-6B3E8F77D633}"/>
    <hyperlink ref="OFA78:OFH78" location="Supplement!A1" display="Worksheet: Development Budget Supplement (Click to go to that section)" xr:uid="{5F6B03D4-07FE-4ED7-8C31-FD4089FF0159}"/>
    <hyperlink ref="OFI78:OFP78" location="Supplement!A1" display="Worksheet: Development Budget Supplement (Click to go to that section)" xr:uid="{4C88D73B-078D-4EFE-8994-0CA96AB60E6A}"/>
    <hyperlink ref="OFQ78:OFX78" location="Supplement!A1" display="Worksheet: Development Budget Supplement (Click to go to that section)" xr:uid="{DFA12CF3-548F-463F-A5F5-36E8AC786D9D}"/>
    <hyperlink ref="OFY78:OGF78" location="Supplement!A1" display="Worksheet: Development Budget Supplement (Click to go to that section)" xr:uid="{D2B9F946-C7CE-4E22-A0E1-D3A7A1672F51}"/>
    <hyperlink ref="OGG78:OGN78" location="Supplement!A1" display="Worksheet: Development Budget Supplement (Click to go to that section)" xr:uid="{79F358FC-1D97-4771-B539-DD1030AD87F3}"/>
    <hyperlink ref="OGO78:OGV78" location="Supplement!A1" display="Worksheet: Development Budget Supplement (Click to go to that section)" xr:uid="{A0FFF5DF-93FE-454B-B38A-6E02438F05F5}"/>
    <hyperlink ref="OGW78:OHD78" location="Supplement!A1" display="Worksheet: Development Budget Supplement (Click to go to that section)" xr:uid="{B08EE874-D417-4878-9597-DBE32961C322}"/>
    <hyperlink ref="OHE78:OHL78" location="Supplement!A1" display="Worksheet: Development Budget Supplement (Click to go to that section)" xr:uid="{0A586D6D-27E8-47F6-A7D0-761E0E6469DB}"/>
    <hyperlink ref="OHM78:OHT78" location="Supplement!A1" display="Worksheet: Development Budget Supplement (Click to go to that section)" xr:uid="{12419C7A-C93A-4414-BA45-AEF0448FF372}"/>
    <hyperlink ref="OHU78:OIB78" location="Supplement!A1" display="Worksheet: Development Budget Supplement (Click to go to that section)" xr:uid="{CBA1B28E-0BED-4FB4-9531-DDAFAF2D44D1}"/>
    <hyperlink ref="OIC78:OIJ78" location="Supplement!A1" display="Worksheet: Development Budget Supplement (Click to go to that section)" xr:uid="{8A3F07B1-8205-4D4A-AD76-05F911465474}"/>
    <hyperlink ref="OIK78:OIR78" location="Supplement!A1" display="Worksheet: Development Budget Supplement (Click to go to that section)" xr:uid="{5554827E-D9F9-423C-9353-7D5BE48AF179}"/>
    <hyperlink ref="OIS78:OIZ78" location="Supplement!A1" display="Worksheet: Development Budget Supplement (Click to go to that section)" xr:uid="{C29B1C0A-04E8-4D6A-93B0-E894BEF13A6C}"/>
    <hyperlink ref="OJA78:OJH78" location="Supplement!A1" display="Worksheet: Development Budget Supplement (Click to go to that section)" xr:uid="{BC3451AE-4D9F-4825-9123-DBA676EDB27C}"/>
    <hyperlink ref="OJI78:OJP78" location="Supplement!A1" display="Worksheet: Development Budget Supplement (Click to go to that section)" xr:uid="{7F2B8193-2043-4204-96B0-2BE90E2B774F}"/>
    <hyperlink ref="OJQ78:OJX78" location="Supplement!A1" display="Worksheet: Development Budget Supplement (Click to go to that section)" xr:uid="{633DD93F-AC18-4941-8D17-6344DE86AD23}"/>
    <hyperlink ref="OJY78:OKF78" location="Supplement!A1" display="Worksheet: Development Budget Supplement (Click to go to that section)" xr:uid="{DE1FE78D-2612-46F8-B199-58D3E8287A07}"/>
    <hyperlink ref="OKG78:OKN78" location="Supplement!A1" display="Worksheet: Development Budget Supplement (Click to go to that section)" xr:uid="{4C17BDE8-1DB9-4C2D-A146-538F234C75AB}"/>
    <hyperlink ref="OKO78:OKV78" location="Supplement!A1" display="Worksheet: Development Budget Supplement (Click to go to that section)" xr:uid="{CA3A88E9-3157-4183-91A6-5F7FB5842A93}"/>
    <hyperlink ref="OKW78:OLD78" location="Supplement!A1" display="Worksheet: Development Budget Supplement (Click to go to that section)" xr:uid="{AA41FA82-C3AF-41AF-BF94-F5EE0CC076D1}"/>
    <hyperlink ref="OLE78:OLL78" location="Supplement!A1" display="Worksheet: Development Budget Supplement (Click to go to that section)" xr:uid="{AE379F43-53EC-423C-A85D-37D95D982E8F}"/>
    <hyperlink ref="OLM78:OLT78" location="Supplement!A1" display="Worksheet: Development Budget Supplement (Click to go to that section)" xr:uid="{4A4B0C31-26EC-4B17-BA4D-A10CA8053F98}"/>
    <hyperlink ref="OLU78:OMB78" location="Supplement!A1" display="Worksheet: Development Budget Supplement (Click to go to that section)" xr:uid="{A6C1B513-FF3E-4C8D-A654-4A4798116579}"/>
    <hyperlink ref="OMC78:OMJ78" location="Supplement!A1" display="Worksheet: Development Budget Supplement (Click to go to that section)" xr:uid="{34BF7F74-B74F-4E74-BCF1-30183C43CCBB}"/>
    <hyperlink ref="OMK78:OMR78" location="Supplement!A1" display="Worksheet: Development Budget Supplement (Click to go to that section)" xr:uid="{C27E0848-88FB-47D1-BEFF-6144D6290C9D}"/>
    <hyperlink ref="OMS78:OMZ78" location="Supplement!A1" display="Worksheet: Development Budget Supplement (Click to go to that section)" xr:uid="{D10D7D23-4382-40DE-9B20-0BE7BADD5466}"/>
    <hyperlink ref="ONA78:ONH78" location="Supplement!A1" display="Worksheet: Development Budget Supplement (Click to go to that section)" xr:uid="{7D7F869E-B279-4D30-ABD6-D2ADA5465D35}"/>
    <hyperlink ref="ONI78:ONP78" location="Supplement!A1" display="Worksheet: Development Budget Supplement (Click to go to that section)" xr:uid="{EFABE677-634C-4B60-8B00-9A621D68C28C}"/>
    <hyperlink ref="ONQ78:ONX78" location="Supplement!A1" display="Worksheet: Development Budget Supplement (Click to go to that section)" xr:uid="{18A38AE4-ECDA-4501-B773-C40AC6739693}"/>
    <hyperlink ref="ONY78:OOF78" location="Supplement!A1" display="Worksheet: Development Budget Supplement (Click to go to that section)" xr:uid="{94A7ADA9-F669-49A2-989F-7F4CA02DFBF7}"/>
    <hyperlink ref="OOG78:OON78" location="Supplement!A1" display="Worksheet: Development Budget Supplement (Click to go to that section)" xr:uid="{B57A4CC5-A755-4E4D-ADFE-95EC31E2AF56}"/>
    <hyperlink ref="OOO78:OOV78" location="Supplement!A1" display="Worksheet: Development Budget Supplement (Click to go to that section)" xr:uid="{4CF8655C-F03D-4A5C-A4AC-C407C29CF685}"/>
    <hyperlink ref="OOW78:OPD78" location="Supplement!A1" display="Worksheet: Development Budget Supplement (Click to go to that section)" xr:uid="{4DF974AE-B7C4-4D2D-9540-F2AA34E07482}"/>
    <hyperlink ref="OPE78:OPL78" location="Supplement!A1" display="Worksheet: Development Budget Supplement (Click to go to that section)" xr:uid="{895CB571-C6FD-4862-843B-9A82FE18A62A}"/>
    <hyperlink ref="OPM78:OPT78" location="Supplement!A1" display="Worksheet: Development Budget Supplement (Click to go to that section)" xr:uid="{DC670AF8-E358-4D65-93A1-69C5E01F1E73}"/>
    <hyperlink ref="OPU78:OQB78" location="Supplement!A1" display="Worksheet: Development Budget Supplement (Click to go to that section)" xr:uid="{53F008AE-C623-4B93-BA5D-1EF09251826B}"/>
    <hyperlink ref="OQC78:OQJ78" location="Supplement!A1" display="Worksheet: Development Budget Supplement (Click to go to that section)" xr:uid="{1A1848A4-D245-4B9E-8FBB-B04381F4DF58}"/>
    <hyperlink ref="OQK78:OQR78" location="Supplement!A1" display="Worksheet: Development Budget Supplement (Click to go to that section)" xr:uid="{6BA304E4-3657-4F34-95A9-EE465CB07EC5}"/>
    <hyperlink ref="OQS78:OQZ78" location="Supplement!A1" display="Worksheet: Development Budget Supplement (Click to go to that section)" xr:uid="{72406BC2-90EC-497E-9793-07D21855C61A}"/>
    <hyperlink ref="ORA78:ORH78" location="Supplement!A1" display="Worksheet: Development Budget Supplement (Click to go to that section)" xr:uid="{BA43A1D5-ECFD-4B48-9B09-5FD2338F5D16}"/>
    <hyperlink ref="ORI78:ORP78" location="Supplement!A1" display="Worksheet: Development Budget Supplement (Click to go to that section)" xr:uid="{4158775C-8B50-4494-9751-1DA338ADD349}"/>
    <hyperlink ref="ORQ78:ORX78" location="Supplement!A1" display="Worksheet: Development Budget Supplement (Click to go to that section)" xr:uid="{B0C13C40-9729-4CA9-8BEB-6ACEAA3D25DE}"/>
    <hyperlink ref="ORY78:OSF78" location="Supplement!A1" display="Worksheet: Development Budget Supplement (Click to go to that section)" xr:uid="{A7B278C7-8D8F-44D7-9C80-0EB19E11C5A4}"/>
    <hyperlink ref="OSG78:OSN78" location="Supplement!A1" display="Worksheet: Development Budget Supplement (Click to go to that section)" xr:uid="{7CD3AE19-0564-482F-BA85-33343BF6DC24}"/>
    <hyperlink ref="OSO78:OSV78" location="Supplement!A1" display="Worksheet: Development Budget Supplement (Click to go to that section)" xr:uid="{AE2515B2-ED27-41C1-B999-D570429C08C1}"/>
    <hyperlink ref="OSW78:OTD78" location="Supplement!A1" display="Worksheet: Development Budget Supplement (Click to go to that section)" xr:uid="{E3777796-2131-4043-BB07-A1EBCA1554DF}"/>
    <hyperlink ref="OTE78:OTL78" location="Supplement!A1" display="Worksheet: Development Budget Supplement (Click to go to that section)" xr:uid="{FB6DC206-AAFB-4DF0-97BB-39ACD0B79A3E}"/>
    <hyperlink ref="OTM78:OTT78" location="Supplement!A1" display="Worksheet: Development Budget Supplement (Click to go to that section)" xr:uid="{1EE15F4D-5471-4F42-A1F8-142CDCC022E1}"/>
    <hyperlink ref="OTU78:OUB78" location="Supplement!A1" display="Worksheet: Development Budget Supplement (Click to go to that section)" xr:uid="{44123FFD-E3BE-4398-BF63-40DA88031565}"/>
    <hyperlink ref="OUC78:OUJ78" location="Supplement!A1" display="Worksheet: Development Budget Supplement (Click to go to that section)" xr:uid="{4BC599CC-0D7A-4F25-81A8-33F17EE4ACB6}"/>
    <hyperlink ref="OUK78:OUR78" location="Supplement!A1" display="Worksheet: Development Budget Supplement (Click to go to that section)" xr:uid="{CB7F4781-404A-4F6D-BFA7-8EDC9AFC1FE3}"/>
    <hyperlink ref="OUS78:OUZ78" location="Supplement!A1" display="Worksheet: Development Budget Supplement (Click to go to that section)" xr:uid="{1F890C44-BAF3-469E-A14F-BDEDD8EDB0B9}"/>
    <hyperlink ref="OVA78:OVH78" location="Supplement!A1" display="Worksheet: Development Budget Supplement (Click to go to that section)" xr:uid="{CD360AAE-4395-4AD6-8D4B-2FDB7E633563}"/>
    <hyperlink ref="OVI78:OVP78" location="Supplement!A1" display="Worksheet: Development Budget Supplement (Click to go to that section)" xr:uid="{CBFEC996-74D2-4659-BFAD-C4E50A2CD0B3}"/>
    <hyperlink ref="OVQ78:OVX78" location="Supplement!A1" display="Worksheet: Development Budget Supplement (Click to go to that section)" xr:uid="{363FE963-5F4E-4759-8AD8-B0362A272AA1}"/>
    <hyperlink ref="OVY78:OWF78" location="Supplement!A1" display="Worksheet: Development Budget Supplement (Click to go to that section)" xr:uid="{2B4778DE-2305-41DE-8500-0878208446A2}"/>
    <hyperlink ref="OWG78:OWN78" location="Supplement!A1" display="Worksheet: Development Budget Supplement (Click to go to that section)" xr:uid="{B8A3CE89-6E57-4223-A8BF-2D173A620FD1}"/>
    <hyperlink ref="OWO78:OWV78" location="Supplement!A1" display="Worksheet: Development Budget Supplement (Click to go to that section)" xr:uid="{DED37169-A24F-4A11-8235-97ED117F27D4}"/>
    <hyperlink ref="OWW78:OXD78" location="Supplement!A1" display="Worksheet: Development Budget Supplement (Click to go to that section)" xr:uid="{06FF7AE9-132E-4F19-94BF-BD059CC977F6}"/>
    <hyperlink ref="OXE78:OXL78" location="Supplement!A1" display="Worksheet: Development Budget Supplement (Click to go to that section)" xr:uid="{5FBC9861-25F9-4C00-8F0F-7ED56E0FA654}"/>
    <hyperlink ref="OXM78:OXT78" location="Supplement!A1" display="Worksheet: Development Budget Supplement (Click to go to that section)" xr:uid="{289CF276-BC47-468E-8B04-8F21EF6902C4}"/>
    <hyperlink ref="OXU78:OYB78" location="Supplement!A1" display="Worksheet: Development Budget Supplement (Click to go to that section)" xr:uid="{9DBA7ED8-3385-4D42-B645-885D9CB30900}"/>
    <hyperlink ref="OYC78:OYJ78" location="Supplement!A1" display="Worksheet: Development Budget Supplement (Click to go to that section)" xr:uid="{019CC78F-4985-4826-8BC6-15BB980C5683}"/>
    <hyperlink ref="OYK78:OYR78" location="Supplement!A1" display="Worksheet: Development Budget Supplement (Click to go to that section)" xr:uid="{EFFDC8F0-B825-4EA6-BB3D-6D658837FF27}"/>
    <hyperlink ref="OYS78:OYZ78" location="Supplement!A1" display="Worksheet: Development Budget Supplement (Click to go to that section)" xr:uid="{8C613583-0793-45D6-B97C-143A2837D530}"/>
    <hyperlink ref="OZA78:OZH78" location="Supplement!A1" display="Worksheet: Development Budget Supplement (Click to go to that section)" xr:uid="{D9D8D226-15DE-4F94-BF24-1044D23986B0}"/>
    <hyperlink ref="OZI78:OZP78" location="Supplement!A1" display="Worksheet: Development Budget Supplement (Click to go to that section)" xr:uid="{EC2B3902-B8D9-4B3D-9532-DA5FEE9C031A}"/>
    <hyperlink ref="OZQ78:OZX78" location="Supplement!A1" display="Worksheet: Development Budget Supplement (Click to go to that section)" xr:uid="{A29BF137-66AB-4804-B2B8-A7CAD89B0797}"/>
    <hyperlink ref="OZY78:PAF78" location="Supplement!A1" display="Worksheet: Development Budget Supplement (Click to go to that section)" xr:uid="{4AFCDAB3-8A36-428C-A7AA-65346CDDF02E}"/>
    <hyperlink ref="PAG78:PAN78" location="Supplement!A1" display="Worksheet: Development Budget Supplement (Click to go to that section)" xr:uid="{F35366E5-4D07-4F30-BC3D-60CDFC3B9BA5}"/>
    <hyperlink ref="PAO78:PAV78" location="Supplement!A1" display="Worksheet: Development Budget Supplement (Click to go to that section)" xr:uid="{6BE2DD3E-CC99-4EC7-B4DE-4EEFC0E7DB2E}"/>
    <hyperlink ref="PAW78:PBD78" location="Supplement!A1" display="Worksheet: Development Budget Supplement (Click to go to that section)" xr:uid="{98848761-73BB-4F58-9FEF-F15ACED5F624}"/>
    <hyperlink ref="PBE78:PBL78" location="Supplement!A1" display="Worksheet: Development Budget Supplement (Click to go to that section)" xr:uid="{6AD8C48C-DD80-4114-99D4-57E40D87D3F1}"/>
    <hyperlink ref="PBM78:PBT78" location="Supplement!A1" display="Worksheet: Development Budget Supplement (Click to go to that section)" xr:uid="{822DB74C-F8C7-4623-BF5B-3ACA348EB2CA}"/>
    <hyperlink ref="PBU78:PCB78" location="Supplement!A1" display="Worksheet: Development Budget Supplement (Click to go to that section)" xr:uid="{5F807581-F359-4584-8A8F-82A37BFE4BAA}"/>
    <hyperlink ref="PCC78:PCJ78" location="Supplement!A1" display="Worksheet: Development Budget Supplement (Click to go to that section)" xr:uid="{8F100AC4-66F8-41F2-8B2A-CA7D2339C8F9}"/>
    <hyperlink ref="PCK78:PCR78" location="Supplement!A1" display="Worksheet: Development Budget Supplement (Click to go to that section)" xr:uid="{7CA5E8F7-501D-4731-A492-541BA1344C5C}"/>
    <hyperlink ref="PCS78:PCZ78" location="Supplement!A1" display="Worksheet: Development Budget Supplement (Click to go to that section)" xr:uid="{D831B9A2-CDB0-4903-9264-2DA7DC00CF6F}"/>
    <hyperlink ref="PDA78:PDH78" location="Supplement!A1" display="Worksheet: Development Budget Supplement (Click to go to that section)" xr:uid="{C0FFF684-C0C2-426A-9308-74B8F356576F}"/>
    <hyperlink ref="PDI78:PDP78" location="Supplement!A1" display="Worksheet: Development Budget Supplement (Click to go to that section)" xr:uid="{84F62F01-FD9B-4621-9B90-283845823AB2}"/>
    <hyperlink ref="PDQ78:PDX78" location="Supplement!A1" display="Worksheet: Development Budget Supplement (Click to go to that section)" xr:uid="{B6652B72-4A4E-44F1-8C86-0B981BE5609F}"/>
    <hyperlink ref="PDY78:PEF78" location="Supplement!A1" display="Worksheet: Development Budget Supplement (Click to go to that section)" xr:uid="{5FE8115C-9C40-4FB7-AB23-8C86C7E98FA5}"/>
    <hyperlink ref="PEG78:PEN78" location="Supplement!A1" display="Worksheet: Development Budget Supplement (Click to go to that section)" xr:uid="{35D96FE4-4966-4C5F-8CEC-5BDA7564773F}"/>
    <hyperlink ref="PEO78:PEV78" location="Supplement!A1" display="Worksheet: Development Budget Supplement (Click to go to that section)" xr:uid="{59B81673-0F5D-4545-B3FC-1826D54F76A2}"/>
    <hyperlink ref="PEW78:PFD78" location="Supplement!A1" display="Worksheet: Development Budget Supplement (Click to go to that section)" xr:uid="{376E4BF5-2D65-4592-8722-DC7D7FB52DDF}"/>
    <hyperlink ref="PFE78:PFL78" location="Supplement!A1" display="Worksheet: Development Budget Supplement (Click to go to that section)" xr:uid="{67F5D4AB-CF16-473E-A602-ED95331FB107}"/>
    <hyperlink ref="PFM78:PFT78" location="Supplement!A1" display="Worksheet: Development Budget Supplement (Click to go to that section)" xr:uid="{B3FE7495-7B8D-4A71-91FD-B4CB13D20E98}"/>
    <hyperlink ref="PFU78:PGB78" location="Supplement!A1" display="Worksheet: Development Budget Supplement (Click to go to that section)" xr:uid="{C2016391-42A3-4E09-BE2F-466DA40EE894}"/>
    <hyperlink ref="PGC78:PGJ78" location="Supplement!A1" display="Worksheet: Development Budget Supplement (Click to go to that section)" xr:uid="{C0C17632-9062-4B3C-BA46-D1ECE24CCB00}"/>
    <hyperlink ref="PGK78:PGR78" location="Supplement!A1" display="Worksheet: Development Budget Supplement (Click to go to that section)" xr:uid="{75B8613E-60F1-410C-B649-3039B27158EB}"/>
    <hyperlink ref="PGS78:PGZ78" location="Supplement!A1" display="Worksheet: Development Budget Supplement (Click to go to that section)" xr:uid="{9E134966-5DD3-4980-9E5E-5B11E9F405F0}"/>
    <hyperlink ref="PHA78:PHH78" location="Supplement!A1" display="Worksheet: Development Budget Supplement (Click to go to that section)" xr:uid="{6542C2BE-35A9-4E98-BB81-69A1D30E59C7}"/>
    <hyperlink ref="PHI78:PHP78" location="Supplement!A1" display="Worksheet: Development Budget Supplement (Click to go to that section)" xr:uid="{74CABA21-531F-4198-ACA1-16532851BEEA}"/>
    <hyperlink ref="PHQ78:PHX78" location="Supplement!A1" display="Worksheet: Development Budget Supplement (Click to go to that section)" xr:uid="{F563CAB5-A2DA-4C50-AB68-F81A3D163AE7}"/>
    <hyperlink ref="PHY78:PIF78" location="Supplement!A1" display="Worksheet: Development Budget Supplement (Click to go to that section)" xr:uid="{9B63D600-8215-4F92-B89F-3FC23FF6D469}"/>
    <hyperlink ref="PIG78:PIN78" location="Supplement!A1" display="Worksheet: Development Budget Supplement (Click to go to that section)" xr:uid="{1C12B3CF-9270-451C-80F7-444650A5DEEB}"/>
    <hyperlink ref="PIO78:PIV78" location="Supplement!A1" display="Worksheet: Development Budget Supplement (Click to go to that section)" xr:uid="{F759F322-1DF9-47BB-A2C6-C7ADA3B58AD7}"/>
    <hyperlink ref="PIW78:PJD78" location="Supplement!A1" display="Worksheet: Development Budget Supplement (Click to go to that section)" xr:uid="{F3F85EA6-1FCD-4647-8479-98F60FCC9553}"/>
    <hyperlink ref="PJE78:PJL78" location="Supplement!A1" display="Worksheet: Development Budget Supplement (Click to go to that section)" xr:uid="{757D2279-3BA1-48F4-9F1E-F9158CD6CBCB}"/>
    <hyperlink ref="PJM78:PJT78" location="Supplement!A1" display="Worksheet: Development Budget Supplement (Click to go to that section)" xr:uid="{EF5EDC47-9F75-435B-82F9-A9E06EDACB92}"/>
    <hyperlink ref="PJU78:PKB78" location="Supplement!A1" display="Worksheet: Development Budget Supplement (Click to go to that section)" xr:uid="{CEA6C6A5-11B1-4337-BE95-303DB608758E}"/>
    <hyperlink ref="PKC78:PKJ78" location="Supplement!A1" display="Worksheet: Development Budget Supplement (Click to go to that section)" xr:uid="{CC357FED-C835-4B01-A87E-9D57952D2609}"/>
    <hyperlink ref="PKK78:PKR78" location="Supplement!A1" display="Worksheet: Development Budget Supplement (Click to go to that section)" xr:uid="{CEDE67F0-9597-4258-8845-6773EFAD6847}"/>
    <hyperlink ref="PKS78:PKZ78" location="Supplement!A1" display="Worksheet: Development Budget Supplement (Click to go to that section)" xr:uid="{5F8904E3-4855-42AA-8F8B-57C7D53E984A}"/>
    <hyperlink ref="PLA78:PLH78" location="Supplement!A1" display="Worksheet: Development Budget Supplement (Click to go to that section)" xr:uid="{0FC38AFC-D786-4D41-9CBC-4C50E3B711F0}"/>
    <hyperlink ref="PLI78:PLP78" location="Supplement!A1" display="Worksheet: Development Budget Supplement (Click to go to that section)" xr:uid="{E5B7A42D-433D-4B00-BFEC-69F0EBA4B02D}"/>
    <hyperlink ref="PLQ78:PLX78" location="Supplement!A1" display="Worksheet: Development Budget Supplement (Click to go to that section)" xr:uid="{55B1432F-3C22-401E-A957-64FF546630C8}"/>
    <hyperlink ref="PLY78:PMF78" location="Supplement!A1" display="Worksheet: Development Budget Supplement (Click to go to that section)" xr:uid="{6DE53023-F13A-4C87-B1FA-B3AAF7A18EAE}"/>
    <hyperlink ref="PMG78:PMN78" location="Supplement!A1" display="Worksheet: Development Budget Supplement (Click to go to that section)" xr:uid="{94C50634-8134-4B87-AFF1-23832267AE1E}"/>
    <hyperlink ref="PMO78:PMV78" location="Supplement!A1" display="Worksheet: Development Budget Supplement (Click to go to that section)" xr:uid="{7031C5F4-2806-4130-A850-FE5ABD74B819}"/>
    <hyperlink ref="PMW78:PND78" location="Supplement!A1" display="Worksheet: Development Budget Supplement (Click to go to that section)" xr:uid="{DB98C5C8-F117-4FBB-AE3D-DFF12F454BA9}"/>
    <hyperlink ref="PNE78:PNL78" location="Supplement!A1" display="Worksheet: Development Budget Supplement (Click to go to that section)" xr:uid="{4D9E33D0-603D-441D-812A-B396EEC7533A}"/>
    <hyperlink ref="PNM78:PNT78" location="Supplement!A1" display="Worksheet: Development Budget Supplement (Click to go to that section)" xr:uid="{0CABCB09-688A-42ED-9830-05BCFD98E90D}"/>
    <hyperlink ref="PNU78:POB78" location="Supplement!A1" display="Worksheet: Development Budget Supplement (Click to go to that section)" xr:uid="{2386F9AC-091F-4E9C-B66A-3C663E098768}"/>
    <hyperlink ref="POC78:POJ78" location="Supplement!A1" display="Worksheet: Development Budget Supplement (Click to go to that section)" xr:uid="{C9CB72FD-243B-4AD0-8AC4-0FD3729F8EDB}"/>
    <hyperlink ref="POK78:POR78" location="Supplement!A1" display="Worksheet: Development Budget Supplement (Click to go to that section)" xr:uid="{F3706E8A-6EA5-4177-89C6-E78F03CA0761}"/>
    <hyperlink ref="POS78:POZ78" location="Supplement!A1" display="Worksheet: Development Budget Supplement (Click to go to that section)" xr:uid="{96928AE0-13DA-4196-8726-A9E6B1CC591E}"/>
    <hyperlink ref="PPA78:PPH78" location="Supplement!A1" display="Worksheet: Development Budget Supplement (Click to go to that section)" xr:uid="{7CE57EBF-3733-4DC1-B7F8-17DC41248DA1}"/>
    <hyperlink ref="PPI78:PPP78" location="Supplement!A1" display="Worksheet: Development Budget Supplement (Click to go to that section)" xr:uid="{09BC3FC0-1017-4E41-830B-F6AEE0400CBA}"/>
    <hyperlink ref="PPQ78:PPX78" location="Supplement!A1" display="Worksheet: Development Budget Supplement (Click to go to that section)" xr:uid="{9271D2BE-DEE7-4BAB-9CBC-3F8D020E39CF}"/>
    <hyperlink ref="PPY78:PQF78" location="Supplement!A1" display="Worksheet: Development Budget Supplement (Click to go to that section)" xr:uid="{281A1415-1406-4E41-9315-D3639AD8EB08}"/>
    <hyperlink ref="PQG78:PQN78" location="Supplement!A1" display="Worksheet: Development Budget Supplement (Click to go to that section)" xr:uid="{16AEA745-1E34-4DED-9635-2C9B48952204}"/>
    <hyperlink ref="PQO78:PQV78" location="Supplement!A1" display="Worksheet: Development Budget Supplement (Click to go to that section)" xr:uid="{17C0BBFB-95DB-41AD-93E3-EDAC87D3A235}"/>
    <hyperlink ref="PQW78:PRD78" location="Supplement!A1" display="Worksheet: Development Budget Supplement (Click to go to that section)" xr:uid="{5762F02F-3022-4C97-849B-4253A2D00CEA}"/>
    <hyperlink ref="PRE78:PRL78" location="Supplement!A1" display="Worksheet: Development Budget Supplement (Click to go to that section)" xr:uid="{66BFA204-8916-486A-9D66-31DF319725F9}"/>
    <hyperlink ref="PRM78:PRT78" location="Supplement!A1" display="Worksheet: Development Budget Supplement (Click to go to that section)" xr:uid="{3F3D13DE-DFE0-4BAA-9270-AE5F12F45DDD}"/>
    <hyperlink ref="PRU78:PSB78" location="Supplement!A1" display="Worksheet: Development Budget Supplement (Click to go to that section)" xr:uid="{1575A512-EBD8-4B88-A512-EAE8CC7FFC28}"/>
    <hyperlink ref="PSC78:PSJ78" location="Supplement!A1" display="Worksheet: Development Budget Supplement (Click to go to that section)" xr:uid="{6B7432B8-536B-4B75-95BD-273679DC6AA0}"/>
    <hyperlink ref="PSK78:PSR78" location="Supplement!A1" display="Worksheet: Development Budget Supplement (Click to go to that section)" xr:uid="{F43B92BD-1C05-49D1-AAFD-723FDC74F5F0}"/>
    <hyperlink ref="PSS78:PSZ78" location="Supplement!A1" display="Worksheet: Development Budget Supplement (Click to go to that section)" xr:uid="{14C54AE8-7DDA-4526-897F-428A6E72F138}"/>
    <hyperlink ref="PTA78:PTH78" location="Supplement!A1" display="Worksheet: Development Budget Supplement (Click to go to that section)" xr:uid="{D402E376-FA24-46AA-932B-3CAE11002FED}"/>
    <hyperlink ref="PTI78:PTP78" location="Supplement!A1" display="Worksheet: Development Budget Supplement (Click to go to that section)" xr:uid="{6A4A3BEE-97C6-47D2-BDDF-A9F5044A1C0B}"/>
    <hyperlink ref="PTQ78:PTX78" location="Supplement!A1" display="Worksheet: Development Budget Supplement (Click to go to that section)" xr:uid="{6A3DB3AF-86D6-4694-A740-3562F04F2C9A}"/>
    <hyperlink ref="PTY78:PUF78" location="Supplement!A1" display="Worksheet: Development Budget Supplement (Click to go to that section)" xr:uid="{1617D343-5B37-42D1-A267-80936118E879}"/>
    <hyperlink ref="PUG78:PUN78" location="Supplement!A1" display="Worksheet: Development Budget Supplement (Click to go to that section)" xr:uid="{7909AA0D-B1C8-4929-A6F8-E5DEE1403CD6}"/>
    <hyperlink ref="PUO78:PUV78" location="Supplement!A1" display="Worksheet: Development Budget Supplement (Click to go to that section)" xr:uid="{E35DAA0F-E743-475C-A649-3E2F441D58C6}"/>
    <hyperlink ref="PUW78:PVD78" location="Supplement!A1" display="Worksheet: Development Budget Supplement (Click to go to that section)" xr:uid="{56630F55-B90D-4C74-959E-1D69FA451A7B}"/>
    <hyperlink ref="PVE78:PVL78" location="Supplement!A1" display="Worksheet: Development Budget Supplement (Click to go to that section)" xr:uid="{2AACF522-CB19-4EFD-BAAA-EA58C39B31D0}"/>
    <hyperlink ref="PVM78:PVT78" location="Supplement!A1" display="Worksheet: Development Budget Supplement (Click to go to that section)" xr:uid="{3954F071-7C3E-4661-9C7C-3134BEA2099E}"/>
    <hyperlink ref="PVU78:PWB78" location="Supplement!A1" display="Worksheet: Development Budget Supplement (Click to go to that section)" xr:uid="{9979CE47-B4FB-4AEC-A003-820D5E2FC52D}"/>
    <hyperlink ref="PWC78:PWJ78" location="Supplement!A1" display="Worksheet: Development Budget Supplement (Click to go to that section)" xr:uid="{D8F6315C-8319-4049-BEF4-E327E2E61A5C}"/>
    <hyperlink ref="PWK78:PWR78" location="Supplement!A1" display="Worksheet: Development Budget Supplement (Click to go to that section)" xr:uid="{48A152F4-8E9A-4FBA-AE67-59FF70949118}"/>
    <hyperlink ref="PWS78:PWZ78" location="Supplement!A1" display="Worksheet: Development Budget Supplement (Click to go to that section)" xr:uid="{BF043E98-F6DA-46B0-A842-E6DE338F5957}"/>
    <hyperlink ref="PXA78:PXH78" location="Supplement!A1" display="Worksheet: Development Budget Supplement (Click to go to that section)" xr:uid="{E6EF106D-F7FA-4B48-8822-1C7AABEF4374}"/>
    <hyperlink ref="PXI78:PXP78" location="Supplement!A1" display="Worksheet: Development Budget Supplement (Click to go to that section)" xr:uid="{D4A6B894-5F12-4BE1-B9F2-F89D09F9520B}"/>
    <hyperlink ref="PXQ78:PXX78" location="Supplement!A1" display="Worksheet: Development Budget Supplement (Click to go to that section)" xr:uid="{1A6763A1-A30D-481B-89B8-6091F88E5479}"/>
    <hyperlink ref="PXY78:PYF78" location="Supplement!A1" display="Worksheet: Development Budget Supplement (Click to go to that section)" xr:uid="{12187D1B-4215-4CD2-B986-5B0C86E406C7}"/>
    <hyperlink ref="PYG78:PYN78" location="Supplement!A1" display="Worksheet: Development Budget Supplement (Click to go to that section)" xr:uid="{AB3685E3-2745-481B-8CB7-BA833932C3FF}"/>
    <hyperlink ref="PYO78:PYV78" location="Supplement!A1" display="Worksheet: Development Budget Supplement (Click to go to that section)" xr:uid="{9A4CA252-4136-42BC-987F-8F0595106306}"/>
    <hyperlink ref="PYW78:PZD78" location="Supplement!A1" display="Worksheet: Development Budget Supplement (Click to go to that section)" xr:uid="{8D113C73-4EAA-4F31-8C13-DEB1DB5019A4}"/>
    <hyperlink ref="PZE78:PZL78" location="Supplement!A1" display="Worksheet: Development Budget Supplement (Click to go to that section)" xr:uid="{E0D86EB8-515C-4D93-AA91-9CCFC031CF3B}"/>
    <hyperlink ref="PZM78:PZT78" location="Supplement!A1" display="Worksheet: Development Budget Supplement (Click to go to that section)" xr:uid="{B8CBBE09-4C02-49DF-80D1-86AC62DB85CF}"/>
    <hyperlink ref="PZU78:QAB78" location="Supplement!A1" display="Worksheet: Development Budget Supplement (Click to go to that section)" xr:uid="{8311A2C6-4D13-480E-9984-28319DF3BE11}"/>
    <hyperlink ref="QAC78:QAJ78" location="Supplement!A1" display="Worksheet: Development Budget Supplement (Click to go to that section)" xr:uid="{E656D2FE-A1E7-40D2-9C61-1ECA776C8A38}"/>
    <hyperlink ref="QAK78:QAR78" location="Supplement!A1" display="Worksheet: Development Budget Supplement (Click to go to that section)" xr:uid="{9510258E-C502-48F9-8422-E816DD4B8151}"/>
    <hyperlink ref="QAS78:QAZ78" location="Supplement!A1" display="Worksheet: Development Budget Supplement (Click to go to that section)" xr:uid="{CC910032-5890-4136-9EAF-E261BEE6FD6C}"/>
    <hyperlink ref="QBA78:QBH78" location="Supplement!A1" display="Worksheet: Development Budget Supplement (Click to go to that section)" xr:uid="{88310936-5C92-406B-A3D7-788E163EA52E}"/>
    <hyperlink ref="QBI78:QBP78" location="Supplement!A1" display="Worksheet: Development Budget Supplement (Click to go to that section)" xr:uid="{BEF7BB2E-4FC8-40C1-B6A2-064A0D047AC0}"/>
    <hyperlink ref="QBQ78:QBX78" location="Supplement!A1" display="Worksheet: Development Budget Supplement (Click to go to that section)" xr:uid="{C9B24245-83D3-4653-8511-4130BC29D328}"/>
    <hyperlink ref="QBY78:QCF78" location="Supplement!A1" display="Worksheet: Development Budget Supplement (Click to go to that section)" xr:uid="{89B421C4-8911-4ACE-9FDE-73474E533783}"/>
    <hyperlink ref="QCG78:QCN78" location="Supplement!A1" display="Worksheet: Development Budget Supplement (Click to go to that section)" xr:uid="{EB8D5F33-D62F-47E0-A949-0FED5ECFA771}"/>
    <hyperlink ref="QCO78:QCV78" location="Supplement!A1" display="Worksheet: Development Budget Supplement (Click to go to that section)" xr:uid="{C4871EE4-34D1-4EB8-87E4-3E8CA9F19A70}"/>
    <hyperlink ref="QCW78:QDD78" location="Supplement!A1" display="Worksheet: Development Budget Supplement (Click to go to that section)" xr:uid="{762C1D65-A30C-411E-B5A1-3C9AC9709069}"/>
    <hyperlink ref="QDE78:QDL78" location="Supplement!A1" display="Worksheet: Development Budget Supplement (Click to go to that section)" xr:uid="{82BBF0A4-D1C4-4176-86D8-D2DCDAD34484}"/>
    <hyperlink ref="QDM78:QDT78" location="Supplement!A1" display="Worksheet: Development Budget Supplement (Click to go to that section)" xr:uid="{D13ED660-A439-4FAF-91D6-483502DB4AB3}"/>
    <hyperlink ref="QDU78:QEB78" location="Supplement!A1" display="Worksheet: Development Budget Supplement (Click to go to that section)" xr:uid="{0807B318-EA61-4D42-9922-54A4FEC0B930}"/>
    <hyperlink ref="QEC78:QEJ78" location="Supplement!A1" display="Worksheet: Development Budget Supplement (Click to go to that section)" xr:uid="{627F165B-D7DA-4AF4-AD4D-4AD932A44E41}"/>
    <hyperlink ref="QEK78:QER78" location="Supplement!A1" display="Worksheet: Development Budget Supplement (Click to go to that section)" xr:uid="{490E2EC8-6345-418C-BECF-83C0CFF8B9D1}"/>
    <hyperlink ref="QES78:QEZ78" location="Supplement!A1" display="Worksheet: Development Budget Supplement (Click to go to that section)" xr:uid="{C8F14C21-CFEC-462B-96E3-85684E7A4723}"/>
    <hyperlink ref="QFA78:QFH78" location="Supplement!A1" display="Worksheet: Development Budget Supplement (Click to go to that section)" xr:uid="{A3C0F440-43B6-4D4C-B387-DF0F0478D19A}"/>
    <hyperlink ref="QFI78:QFP78" location="Supplement!A1" display="Worksheet: Development Budget Supplement (Click to go to that section)" xr:uid="{19BEA342-0E75-4422-A3E0-E9F73FE93F96}"/>
    <hyperlink ref="QFQ78:QFX78" location="Supplement!A1" display="Worksheet: Development Budget Supplement (Click to go to that section)" xr:uid="{FC3DAAB6-D649-4442-9D52-0FF663D6CA6C}"/>
    <hyperlink ref="QFY78:QGF78" location="Supplement!A1" display="Worksheet: Development Budget Supplement (Click to go to that section)" xr:uid="{6549ACD8-B0BB-4F8B-B3AB-DC3CFB7A22BD}"/>
    <hyperlink ref="QGG78:QGN78" location="Supplement!A1" display="Worksheet: Development Budget Supplement (Click to go to that section)" xr:uid="{B06DF4B4-8492-4C73-9BFA-D3A413401257}"/>
    <hyperlink ref="QGO78:QGV78" location="Supplement!A1" display="Worksheet: Development Budget Supplement (Click to go to that section)" xr:uid="{689B7CB6-D9EB-4FA1-9EC2-A84593C8C0A8}"/>
    <hyperlink ref="QGW78:QHD78" location="Supplement!A1" display="Worksheet: Development Budget Supplement (Click to go to that section)" xr:uid="{A19E1923-BB20-4006-9174-04527086911E}"/>
    <hyperlink ref="QHE78:QHL78" location="Supplement!A1" display="Worksheet: Development Budget Supplement (Click to go to that section)" xr:uid="{18686FB8-0F33-4AE7-89F2-368822E60FDC}"/>
    <hyperlink ref="QHM78:QHT78" location="Supplement!A1" display="Worksheet: Development Budget Supplement (Click to go to that section)" xr:uid="{16D0C8CA-026B-44DC-B445-5E74CC9EC6C5}"/>
    <hyperlink ref="QHU78:QIB78" location="Supplement!A1" display="Worksheet: Development Budget Supplement (Click to go to that section)" xr:uid="{A971FEEB-5A0D-4569-9F25-2545A1EA39AD}"/>
    <hyperlink ref="QIC78:QIJ78" location="Supplement!A1" display="Worksheet: Development Budget Supplement (Click to go to that section)" xr:uid="{4C456074-AE1C-448D-AC00-E1FFAD8374DA}"/>
    <hyperlink ref="QIK78:QIR78" location="Supplement!A1" display="Worksheet: Development Budget Supplement (Click to go to that section)" xr:uid="{0E80A4DF-3099-42BF-A76A-20EC6DA0261F}"/>
    <hyperlink ref="QIS78:QIZ78" location="Supplement!A1" display="Worksheet: Development Budget Supplement (Click to go to that section)" xr:uid="{A855D502-EBDF-4470-B38D-A66E663CA873}"/>
    <hyperlink ref="QJA78:QJH78" location="Supplement!A1" display="Worksheet: Development Budget Supplement (Click to go to that section)" xr:uid="{D40ED349-F9A7-4656-B5B9-AB6F78435276}"/>
    <hyperlink ref="QJI78:QJP78" location="Supplement!A1" display="Worksheet: Development Budget Supplement (Click to go to that section)" xr:uid="{E2CACDE4-B9D6-4F26-AFFB-FA259008AFC9}"/>
    <hyperlink ref="QJQ78:QJX78" location="Supplement!A1" display="Worksheet: Development Budget Supplement (Click to go to that section)" xr:uid="{80C78D95-B6EC-4BD0-8F7E-1E4D1EBFDF54}"/>
    <hyperlink ref="QJY78:QKF78" location="Supplement!A1" display="Worksheet: Development Budget Supplement (Click to go to that section)" xr:uid="{23DCA5C2-0B5B-4A45-8082-351881B2C3A9}"/>
    <hyperlink ref="QKG78:QKN78" location="Supplement!A1" display="Worksheet: Development Budget Supplement (Click to go to that section)" xr:uid="{7F1D9960-E0A7-4931-8318-8C9FC25F1708}"/>
    <hyperlink ref="QKO78:QKV78" location="Supplement!A1" display="Worksheet: Development Budget Supplement (Click to go to that section)" xr:uid="{9F427306-B4FA-4CD9-AF84-095BE40D6D4A}"/>
    <hyperlink ref="QKW78:QLD78" location="Supplement!A1" display="Worksheet: Development Budget Supplement (Click to go to that section)" xr:uid="{B57E556F-A933-4DC4-A996-632441CA18A5}"/>
    <hyperlink ref="QLE78:QLL78" location="Supplement!A1" display="Worksheet: Development Budget Supplement (Click to go to that section)" xr:uid="{FE962065-E50C-4D35-BA4F-3FD0A96AE54C}"/>
    <hyperlink ref="QLM78:QLT78" location="Supplement!A1" display="Worksheet: Development Budget Supplement (Click to go to that section)" xr:uid="{B8359442-B324-4DEF-9EDE-430D88B49919}"/>
    <hyperlink ref="QLU78:QMB78" location="Supplement!A1" display="Worksheet: Development Budget Supplement (Click to go to that section)" xr:uid="{A19D07CD-A128-479C-98EE-0FE85764FC9E}"/>
    <hyperlink ref="QMC78:QMJ78" location="Supplement!A1" display="Worksheet: Development Budget Supplement (Click to go to that section)" xr:uid="{F105797D-6A9F-4D04-859B-E893C4B4EED1}"/>
    <hyperlink ref="QMK78:QMR78" location="Supplement!A1" display="Worksheet: Development Budget Supplement (Click to go to that section)" xr:uid="{67E81C72-2C58-4E53-890D-F039656620AE}"/>
    <hyperlink ref="QMS78:QMZ78" location="Supplement!A1" display="Worksheet: Development Budget Supplement (Click to go to that section)" xr:uid="{605D7B3D-3A94-464E-ABEA-8E8603D9D693}"/>
    <hyperlink ref="QNA78:QNH78" location="Supplement!A1" display="Worksheet: Development Budget Supplement (Click to go to that section)" xr:uid="{694B1799-8881-4A61-898F-BA61AB439A19}"/>
    <hyperlink ref="QNI78:QNP78" location="Supplement!A1" display="Worksheet: Development Budget Supplement (Click to go to that section)" xr:uid="{FBF9DBF8-3490-4534-AECB-F02A651E8441}"/>
    <hyperlink ref="QNQ78:QNX78" location="Supplement!A1" display="Worksheet: Development Budget Supplement (Click to go to that section)" xr:uid="{BABC7B77-4950-4EE3-9529-A77074268775}"/>
    <hyperlink ref="QNY78:QOF78" location="Supplement!A1" display="Worksheet: Development Budget Supplement (Click to go to that section)" xr:uid="{6246DD7F-E56F-4C06-97CC-CA72BC251F6C}"/>
    <hyperlink ref="QOG78:QON78" location="Supplement!A1" display="Worksheet: Development Budget Supplement (Click to go to that section)" xr:uid="{BDDC5C06-E12C-4998-999E-6B731ED7391C}"/>
    <hyperlink ref="QOO78:QOV78" location="Supplement!A1" display="Worksheet: Development Budget Supplement (Click to go to that section)" xr:uid="{4D91D860-4518-41B7-9139-3C7DB12E6587}"/>
    <hyperlink ref="QOW78:QPD78" location="Supplement!A1" display="Worksheet: Development Budget Supplement (Click to go to that section)" xr:uid="{41758117-B6B7-454E-AD2C-D4F24322C0E8}"/>
    <hyperlink ref="QPE78:QPL78" location="Supplement!A1" display="Worksheet: Development Budget Supplement (Click to go to that section)" xr:uid="{700096ED-612C-400A-AAA9-40006BC674A7}"/>
    <hyperlink ref="QPM78:QPT78" location="Supplement!A1" display="Worksheet: Development Budget Supplement (Click to go to that section)" xr:uid="{EE3E13E0-AD63-4E10-8082-CE419627C102}"/>
    <hyperlink ref="QPU78:QQB78" location="Supplement!A1" display="Worksheet: Development Budget Supplement (Click to go to that section)" xr:uid="{DE7D642F-2608-4F74-A0FF-AC9DF252580D}"/>
    <hyperlink ref="QQC78:QQJ78" location="Supplement!A1" display="Worksheet: Development Budget Supplement (Click to go to that section)" xr:uid="{4E80D4A2-C7E5-49B2-908E-E4B01BCC8B60}"/>
    <hyperlink ref="QQK78:QQR78" location="Supplement!A1" display="Worksheet: Development Budget Supplement (Click to go to that section)" xr:uid="{02A58B54-B791-4609-8391-65A099BC42B9}"/>
    <hyperlink ref="QQS78:QQZ78" location="Supplement!A1" display="Worksheet: Development Budget Supplement (Click to go to that section)" xr:uid="{161E0B91-18E5-48FE-8D7D-00FEFCF72215}"/>
    <hyperlink ref="QRA78:QRH78" location="Supplement!A1" display="Worksheet: Development Budget Supplement (Click to go to that section)" xr:uid="{9241E9F9-21D7-4D5C-B72F-4C7CEDD0B0EA}"/>
    <hyperlink ref="QRI78:QRP78" location="Supplement!A1" display="Worksheet: Development Budget Supplement (Click to go to that section)" xr:uid="{84EC2A4F-A571-4F97-BB0F-50B252B33978}"/>
    <hyperlink ref="QRQ78:QRX78" location="Supplement!A1" display="Worksheet: Development Budget Supplement (Click to go to that section)" xr:uid="{922AEAD1-0808-475F-A489-BDB57BA8C6B4}"/>
    <hyperlink ref="QRY78:QSF78" location="Supplement!A1" display="Worksheet: Development Budget Supplement (Click to go to that section)" xr:uid="{24CB9F78-6512-4C67-A9C3-41CC92288A18}"/>
    <hyperlink ref="QSG78:QSN78" location="Supplement!A1" display="Worksheet: Development Budget Supplement (Click to go to that section)" xr:uid="{215AE6ED-17A8-472F-8977-F81ACE8864A0}"/>
    <hyperlink ref="QSO78:QSV78" location="Supplement!A1" display="Worksheet: Development Budget Supplement (Click to go to that section)" xr:uid="{CC775A8E-3552-4DA2-A3E2-6C7A4BFD6B39}"/>
    <hyperlink ref="QSW78:QTD78" location="Supplement!A1" display="Worksheet: Development Budget Supplement (Click to go to that section)" xr:uid="{D9C7DC1B-A4F4-41AE-8A90-E6021633B722}"/>
    <hyperlink ref="QTE78:QTL78" location="Supplement!A1" display="Worksheet: Development Budget Supplement (Click to go to that section)" xr:uid="{414EEE11-26DF-417C-9463-59A17FACC7AE}"/>
    <hyperlink ref="QTM78:QTT78" location="Supplement!A1" display="Worksheet: Development Budget Supplement (Click to go to that section)" xr:uid="{62D6F169-DBA8-48F0-828C-77D61C5B3EDF}"/>
    <hyperlink ref="QTU78:QUB78" location="Supplement!A1" display="Worksheet: Development Budget Supplement (Click to go to that section)" xr:uid="{914513B3-ECFE-4702-B591-7E79E2A07661}"/>
    <hyperlink ref="QUC78:QUJ78" location="Supplement!A1" display="Worksheet: Development Budget Supplement (Click to go to that section)" xr:uid="{6704F992-D063-4FDF-BCB5-9D0DC4AE84C0}"/>
    <hyperlink ref="QUK78:QUR78" location="Supplement!A1" display="Worksheet: Development Budget Supplement (Click to go to that section)" xr:uid="{4D88AA1E-6BB8-419C-B4DA-6BB8350BB47D}"/>
    <hyperlink ref="QUS78:QUZ78" location="Supplement!A1" display="Worksheet: Development Budget Supplement (Click to go to that section)" xr:uid="{B0EAA44D-0313-4D69-BDA0-C95B08ACAC03}"/>
    <hyperlink ref="QVA78:QVH78" location="Supplement!A1" display="Worksheet: Development Budget Supplement (Click to go to that section)" xr:uid="{CBEA7D6F-A501-4D6F-83D9-EDF5D47CD3E5}"/>
    <hyperlink ref="QVI78:QVP78" location="Supplement!A1" display="Worksheet: Development Budget Supplement (Click to go to that section)" xr:uid="{C58A55B6-2F4C-45D1-BBC2-4751C13BE51D}"/>
    <hyperlink ref="QVQ78:QVX78" location="Supplement!A1" display="Worksheet: Development Budget Supplement (Click to go to that section)" xr:uid="{EFA4D9EA-114E-4527-BAF0-29E0B19F6CA3}"/>
    <hyperlink ref="QVY78:QWF78" location="Supplement!A1" display="Worksheet: Development Budget Supplement (Click to go to that section)" xr:uid="{40D910EF-8699-495D-A1B4-AD56FCC7EF39}"/>
    <hyperlink ref="QWG78:QWN78" location="Supplement!A1" display="Worksheet: Development Budget Supplement (Click to go to that section)" xr:uid="{12846B37-5F0B-4CFD-8CA3-3F21FE90CC9F}"/>
    <hyperlink ref="QWO78:QWV78" location="Supplement!A1" display="Worksheet: Development Budget Supplement (Click to go to that section)" xr:uid="{0CE41954-272F-400C-82F5-0749A6FB9191}"/>
    <hyperlink ref="QWW78:QXD78" location="Supplement!A1" display="Worksheet: Development Budget Supplement (Click to go to that section)" xr:uid="{7461B93B-8BB8-4B9E-9798-C6670198C9D4}"/>
    <hyperlink ref="QXE78:QXL78" location="Supplement!A1" display="Worksheet: Development Budget Supplement (Click to go to that section)" xr:uid="{16246892-C1C7-43C0-8E66-A237972ABDE5}"/>
    <hyperlink ref="QXM78:QXT78" location="Supplement!A1" display="Worksheet: Development Budget Supplement (Click to go to that section)" xr:uid="{1B7545EE-D4FC-455C-8B44-8BB0E8BFF66A}"/>
    <hyperlink ref="QXU78:QYB78" location="Supplement!A1" display="Worksheet: Development Budget Supplement (Click to go to that section)" xr:uid="{5754DC1A-B62C-4DC4-92DD-48D83781C64D}"/>
    <hyperlink ref="QYC78:QYJ78" location="Supplement!A1" display="Worksheet: Development Budget Supplement (Click to go to that section)" xr:uid="{98CD7FF8-544C-4F38-9002-2B910B81441D}"/>
    <hyperlink ref="QYK78:QYR78" location="Supplement!A1" display="Worksheet: Development Budget Supplement (Click to go to that section)" xr:uid="{6114B152-0E21-43F1-8F21-8FC3DA37D527}"/>
    <hyperlink ref="QYS78:QYZ78" location="Supplement!A1" display="Worksheet: Development Budget Supplement (Click to go to that section)" xr:uid="{AD3DC7ED-E91D-49D1-95B5-6C23B7D536A6}"/>
    <hyperlink ref="QZA78:QZH78" location="Supplement!A1" display="Worksheet: Development Budget Supplement (Click to go to that section)" xr:uid="{34F9246C-82C2-40A5-BCCF-7767DD928F9F}"/>
    <hyperlink ref="QZI78:QZP78" location="Supplement!A1" display="Worksheet: Development Budget Supplement (Click to go to that section)" xr:uid="{021978AF-4DBF-4B89-B6BD-2D8F8CE5E3F0}"/>
    <hyperlink ref="QZQ78:QZX78" location="Supplement!A1" display="Worksheet: Development Budget Supplement (Click to go to that section)" xr:uid="{744CA4C6-6EBC-4781-AA1B-64177AE46D58}"/>
    <hyperlink ref="QZY78:RAF78" location="Supplement!A1" display="Worksheet: Development Budget Supplement (Click to go to that section)" xr:uid="{35C3346D-C046-4C4D-ADF5-E320FDC4F7A8}"/>
    <hyperlink ref="RAG78:RAN78" location="Supplement!A1" display="Worksheet: Development Budget Supplement (Click to go to that section)" xr:uid="{6A9C8D5D-C691-4D6A-B2B5-3BF34A1F688B}"/>
    <hyperlink ref="RAO78:RAV78" location="Supplement!A1" display="Worksheet: Development Budget Supplement (Click to go to that section)" xr:uid="{99A7DDE6-3C2F-42BF-B477-5F037500B947}"/>
    <hyperlink ref="RAW78:RBD78" location="Supplement!A1" display="Worksheet: Development Budget Supplement (Click to go to that section)" xr:uid="{4A1A3F44-D14B-42B3-AFBC-55D925BC66BD}"/>
    <hyperlink ref="RBE78:RBL78" location="Supplement!A1" display="Worksheet: Development Budget Supplement (Click to go to that section)" xr:uid="{06858C72-7C80-4D1F-96AA-A388776DAA6B}"/>
    <hyperlink ref="RBM78:RBT78" location="Supplement!A1" display="Worksheet: Development Budget Supplement (Click to go to that section)" xr:uid="{0046E851-DA29-4625-BF89-F581A5E8209B}"/>
    <hyperlink ref="RBU78:RCB78" location="Supplement!A1" display="Worksheet: Development Budget Supplement (Click to go to that section)" xr:uid="{5AB29CA4-B010-46B9-91D5-AC11DBD9FD22}"/>
    <hyperlink ref="RCC78:RCJ78" location="Supplement!A1" display="Worksheet: Development Budget Supplement (Click to go to that section)" xr:uid="{CBA01EA0-3C59-4926-BC4E-0BA4A0A99BF7}"/>
    <hyperlink ref="RCK78:RCR78" location="Supplement!A1" display="Worksheet: Development Budget Supplement (Click to go to that section)" xr:uid="{C00EB5A7-EF8C-4CA4-8B14-2E51DB34CD42}"/>
    <hyperlink ref="RCS78:RCZ78" location="Supplement!A1" display="Worksheet: Development Budget Supplement (Click to go to that section)" xr:uid="{C420395F-82DA-4BA5-ACD4-E4DC4CEDD6D0}"/>
    <hyperlink ref="RDA78:RDH78" location="Supplement!A1" display="Worksheet: Development Budget Supplement (Click to go to that section)" xr:uid="{B19497D9-90C9-4011-98F8-F056186D358C}"/>
    <hyperlink ref="RDI78:RDP78" location="Supplement!A1" display="Worksheet: Development Budget Supplement (Click to go to that section)" xr:uid="{8C47E69F-7843-47A9-BA5D-EC38447C3D03}"/>
    <hyperlink ref="RDQ78:RDX78" location="Supplement!A1" display="Worksheet: Development Budget Supplement (Click to go to that section)" xr:uid="{B18416C0-50C5-4EFD-B523-32CB0DF14FE0}"/>
    <hyperlink ref="RDY78:REF78" location="Supplement!A1" display="Worksheet: Development Budget Supplement (Click to go to that section)" xr:uid="{0D026052-C04D-4327-A46D-03499486E160}"/>
    <hyperlink ref="REG78:REN78" location="Supplement!A1" display="Worksheet: Development Budget Supplement (Click to go to that section)" xr:uid="{BEEA28F3-9ADC-477C-88E0-002829912E49}"/>
    <hyperlink ref="REO78:REV78" location="Supplement!A1" display="Worksheet: Development Budget Supplement (Click to go to that section)" xr:uid="{79D3283F-3A4B-4FB0-BF0C-CA64188230CE}"/>
    <hyperlink ref="REW78:RFD78" location="Supplement!A1" display="Worksheet: Development Budget Supplement (Click to go to that section)" xr:uid="{4995FF1C-27F0-4609-A28F-A92326E7CF96}"/>
    <hyperlink ref="RFE78:RFL78" location="Supplement!A1" display="Worksheet: Development Budget Supplement (Click to go to that section)" xr:uid="{02B09941-710E-4023-A0DC-FC640827E0C0}"/>
    <hyperlink ref="RFM78:RFT78" location="Supplement!A1" display="Worksheet: Development Budget Supplement (Click to go to that section)" xr:uid="{C5D2E26B-508C-4DA7-94E7-08D122D9D8C6}"/>
    <hyperlink ref="RFU78:RGB78" location="Supplement!A1" display="Worksheet: Development Budget Supplement (Click to go to that section)" xr:uid="{F9CD6D31-0589-4818-B95E-7417B3E95D1F}"/>
    <hyperlink ref="RGC78:RGJ78" location="Supplement!A1" display="Worksheet: Development Budget Supplement (Click to go to that section)" xr:uid="{4C6FBD7D-CEF9-4610-8E5F-9E4DC4FE0121}"/>
    <hyperlink ref="RGK78:RGR78" location="Supplement!A1" display="Worksheet: Development Budget Supplement (Click to go to that section)" xr:uid="{9F756049-1B42-4D2D-8DDD-F16AC30607C4}"/>
    <hyperlink ref="RGS78:RGZ78" location="Supplement!A1" display="Worksheet: Development Budget Supplement (Click to go to that section)" xr:uid="{3FBA3C01-8430-41F3-8FDA-32CBFD478B2B}"/>
    <hyperlink ref="RHA78:RHH78" location="Supplement!A1" display="Worksheet: Development Budget Supplement (Click to go to that section)" xr:uid="{544A12AB-40E4-4382-92BF-C476E2AF3107}"/>
    <hyperlink ref="RHI78:RHP78" location="Supplement!A1" display="Worksheet: Development Budget Supplement (Click to go to that section)" xr:uid="{598301AB-03A0-48E9-97FC-384C9A0091EE}"/>
    <hyperlink ref="RHQ78:RHX78" location="Supplement!A1" display="Worksheet: Development Budget Supplement (Click to go to that section)" xr:uid="{30D8DA5E-78E5-41A9-A089-FC69C3F7E7BD}"/>
    <hyperlink ref="RHY78:RIF78" location="Supplement!A1" display="Worksheet: Development Budget Supplement (Click to go to that section)" xr:uid="{015782B2-C5CF-40C5-93DD-0594451A966A}"/>
    <hyperlink ref="RIG78:RIN78" location="Supplement!A1" display="Worksheet: Development Budget Supplement (Click to go to that section)" xr:uid="{E5F7B003-791F-45CB-9E13-ED386996FFA1}"/>
    <hyperlink ref="RIO78:RIV78" location="Supplement!A1" display="Worksheet: Development Budget Supplement (Click to go to that section)" xr:uid="{D1F4EB3B-55CD-4F5D-98F5-6A2F92F6AB89}"/>
    <hyperlink ref="RIW78:RJD78" location="Supplement!A1" display="Worksheet: Development Budget Supplement (Click to go to that section)" xr:uid="{7BE67D36-64E2-4619-8CC1-8DA81736B348}"/>
    <hyperlink ref="RJE78:RJL78" location="Supplement!A1" display="Worksheet: Development Budget Supplement (Click to go to that section)" xr:uid="{467960D9-F718-4479-A73F-DC1B1095322C}"/>
    <hyperlink ref="RJM78:RJT78" location="Supplement!A1" display="Worksheet: Development Budget Supplement (Click to go to that section)" xr:uid="{67E6F263-C2EC-4D8F-8FFD-C5ACA7B19A8E}"/>
    <hyperlink ref="RJU78:RKB78" location="Supplement!A1" display="Worksheet: Development Budget Supplement (Click to go to that section)" xr:uid="{C21BD244-9328-47E8-81F6-96C9950B1153}"/>
    <hyperlink ref="RKC78:RKJ78" location="Supplement!A1" display="Worksheet: Development Budget Supplement (Click to go to that section)" xr:uid="{70F9EE70-1946-4590-9611-472C8DF3DC8A}"/>
    <hyperlink ref="RKK78:RKR78" location="Supplement!A1" display="Worksheet: Development Budget Supplement (Click to go to that section)" xr:uid="{861EBED2-E3D9-4411-929C-9C9E32117583}"/>
    <hyperlink ref="RKS78:RKZ78" location="Supplement!A1" display="Worksheet: Development Budget Supplement (Click to go to that section)" xr:uid="{04C811A7-A485-4C1E-9553-B6B430B9DF5D}"/>
    <hyperlink ref="RLA78:RLH78" location="Supplement!A1" display="Worksheet: Development Budget Supplement (Click to go to that section)" xr:uid="{8F9E8207-4BAD-47D7-9358-E7173B04CBEF}"/>
    <hyperlink ref="RLI78:RLP78" location="Supplement!A1" display="Worksheet: Development Budget Supplement (Click to go to that section)" xr:uid="{226D3D86-9FD1-4273-B5D5-1068E5454E9E}"/>
    <hyperlink ref="RLQ78:RLX78" location="Supplement!A1" display="Worksheet: Development Budget Supplement (Click to go to that section)" xr:uid="{FC0F3DB5-8DCD-4A8C-8BE4-BF60CDA45F4B}"/>
    <hyperlink ref="RLY78:RMF78" location="Supplement!A1" display="Worksheet: Development Budget Supplement (Click to go to that section)" xr:uid="{2F923D8C-2595-4DCB-ACC9-F350A7FFA2BE}"/>
    <hyperlink ref="RMG78:RMN78" location="Supplement!A1" display="Worksheet: Development Budget Supplement (Click to go to that section)" xr:uid="{A67BF26C-4CEF-43AE-99B0-AD2681A2011C}"/>
    <hyperlink ref="RMO78:RMV78" location="Supplement!A1" display="Worksheet: Development Budget Supplement (Click to go to that section)" xr:uid="{BA3836F1-9E1F-46FD-9A38-BB3E07EB6A02}"/>
    <hyperlink ref="RMW78:RND78" location="Supplement!A1" display="Worksheet: Development Budget Supplement (Click to go to that section)" xr:uid="{8DCE902E-CFB2-4F07-85E2-4AA298075999}"/>
    <hyperlink ref="RNE78:RNL78" location="Supplement!A1" display="Worksheet: Development Budget Supplement (Click to go to that section)" xr:uid="{83C4C642-1B27-4261-A47D-62E7A6F28BD6}"/>
    <hyperlink ref="RNM78:RNT78" location="Supplement!A1" display="Worksheet: Development Budget Supplement (Click to go to that section)" xr:uid="{C50E96EE-DB41-4DFD-98F5-941B005EF0CB}"/>
    <hyperlink ref="RNU78:ROB78" location="Supplement!A1" display="Worksheet: Development Budget Supplement (Click to go to that section)" xr:uid="{3F7BEBD1-22F2-4DE4-8195-858B6551DF96}"/>
    <hyperlink ref="ROC78:ROJ78" location="Supplement!A1" display="Worksheet: Development Budget Supplement (Click to go to that section)" xr:uid="{F0A3CAED-06C8-49BC-AAF0-141FEF358400}"/>
    <hyperlink ref="ROK78:ROR78" location="Supplement!A1" display="Worksheet: Development Budget Supplement (Click to go to that section)" xr:uid="{3E4FA3B9-3D7B-43C2-BDE0-74C5CEC9B98E}"/>
    <hyperlink ref="ROS78:ROZ78" location="Supplement!A1" display="Worksheet: Development Budget Supplement (Click to go to that section)" xr:uid="{F042BC7F-78CB-4298-A871-4CE5F461DD9A}"/>
    <hyperlink ref="RPA78:RPH78" location="Supplement!A1" display="Worksheet: Development Budget Supplement (Click to go to that section)" xr:uid="{A21B32F8-3A05-4671-A216-DE3C11054ED9}"/>
    <hyperlink ref="RPI78:RPP78" location="Supplement!A1" display="Worksheet: Development Budget Supplement (Click to go to that section)" xr:uid="{2F87F8F1-D49A-4BE3-AFBC-DF874BDC5403}"/>
    <hyperlink ref="RPQ78:RPX78" location="Supplement!A1" display="Worksheet: Development Budget Supplement (Click to go to that section)" xr:uid="{716F37F3-8CFE-41B7-8C19-3E03BB433CE1}"/>
    <hyperlink ref="RPY78:RQF78" location="Supplement!A1" display="Worksheet: Development Budget Supplement (Click to go to that section)" xr:uid="{79BA4E23-CE39-491F-90E0-8912DDFDDAF2}"/>
    <hyperlink ref="RQG78:RQN78" location="Supplement!A1" display="Worksheet: Development Budget Supplement (Click to go to that section)" xr:uid="{5D908515-4DDC-41C7-A25B-4612166D2A3C}"/>
    <hyperlink ref="RQO78:RQV78" location="Supplement!A1" display="Worksheet: Development Budget Supplement (Click to go to that section)" xr:uid="{91E0B855-4C16-406C-A9D0-BBADC5508941}"/>
    <hyperlink ref="RQW78:RRD78" location="Supplement!A1" display="Worksheet: Development Budget Supplement (Click to go to that section)" xr:uid="{239F8E67-756E-4AF5-9BEC-83984A118A39}"/>
    <hyperlink ref="RRE78:RRL78" location="Supplement!A1" display="Worksheet: Development Budget Supplement (Click to go to that section)" xr:uid="{D6645AE3-0F1D-4475-9D06-3208C9106F4A}"/>
    <hyperlink ref="RRM78:RRT78" location="Supplement!A1" display="Worksheet: Development Budget Supplement (Click to go to that section)" xr:uid="{CCBB377C-A6EE-4896-B54C-198FF5E0826C}"/>
    <hyperlink ref="RRU78:RSB78" location="Supplement!A1" display="Worksheet: Development Budget Supplement (Click to go to that section)" xr:uid="{29587828-36EB-4AEC-A14E-22499025D10E}"/>
    <hyperlink ref="RSC78:RSJ78" location="Supplement!A1" display="Worksheet: Development Budget Supplement (Click to go to that section)" xr:uid="{CE1E82E6-F927-4FBA-896E-654C1384535A}"/>
    <hyperlink ref="RSK78:RSR78" location="Supplement!A1" display="Worksheet: Development Budget Supplement (Click to go to that section)" xr:uid="{27AF5F12-B183-4B37-BA53-5AB6049A12A1}"/>
    <hyperlink ref="RSS78:RSZ78" location="Supplement!A1" display="Worksheet: Development Budget Supplement (Click to go to that section)" xr:uid="{13ECB07B-C18C-4F94-B3A5-FD899D31EB9E}"/>
    <hyperlink ref="RTA78:RTH78" location="Supplement!A1" display="Worksheet: Development Budget Supplement (Click to go to that section)" xr:uid="{572C52C4-41AD-499C-885A-F287EE45EE26}"/>
    <hyperlink ref="RTI78:RTP78" location="Supplement!A1" display="Worksheet: Development Budget Supplement (Click to go to that section)" xr:uid="{9C66015C-FDDC-4C87-852D-896C8B5F9E8C}"/>
    <hyperlink ref="RTQ78:RTX78" location="Supplement!A1" display="Worksheet: Development Budget Supplement (Click to go to that section)" xr:uid="{1FF9E6B5-FB56-4D83-8A2C-CF8B573AC34E}"/>
    <hyperlink ref="RTY78:RUF78" location="Supplement!A1" display="Worksheet: Development Budget Supplement (Click to go to that section)" xr:uid="{361EAB6B-785F-47E8-B0F7-088F007006CC}"/>
    <hyperlink ref="RUG78:RUN78" location="Supplement!A1" display="Worksheet: Development Budget Supplement (Click to go to that section)" xr:uid="{16FB8E01-3907-402E-B773-7D6575B38B27}"/>
    <hyperlink ref="RUO78:RUV78" location="Supplement!A1" display="Worksheet: Development Budget Supplement (Click to go to that section)" xr:uid="{A83D2E0E-174C-4446-B6FC-6F249F85B8F0}"/>
    <hyperlink ref="RUW78:RVD78" location="Supplement!A1" display="Worksheet: Development Budget Supplement (Click to go to that section)" xr:uid="{1B5F0CE2-C405-46B9-A027-394DFB432DED}"/>
    <hyperlink ref="RVE78:RVL78" location="Supplement!A1" display="Worksheet: Development Budget Supplement (Click to go to that section)" xr:uid="{EF7EEC04-A3ED-4944-BC13-75F338DC9DC2}"/>
    <hyperlink ref="RVM78:RVT78" location="Supplement!A1" display="Worksheet: Development Budget Supplement (Click to go to that section)" xr:uid="{8642C086-38A2-4676-814C-A31862AD999D}"/>
    <hyperlink ref="RVU78:RWB78" location="Supplement!A1" display="Worksheet: Development Budget Supplement (Click to go to that section)" xr:uid="{51158305-BEBD-4120-B76E-B87C829811D9}"/>
    <hyperlink ref="RWC78:RWJ78" location="Supplement!A1" display="Worksheet: Development Budget Supplement (Click to go to that section)" xr:uid="{E5509FC8-42FF-4B31-8499-37C3EA5DE390}"/>
    <hyperlink ref="RWK78:RWR78" location="Supplement!A1" display="Worksheet: Development Budget Supplement (Click to go to that section)" xr:uid="{462C20C8-B1D9-40F7-83AF-1ADF8397F04E}"/>
    <hyperlink ref="RWS78:RWZ78" location="Supplement!A1" display="Worksheet: Development Budget Supplement (Click to go to that section)" xr:uid="{9F6F8162-BFA7-4402-88B9-3A5DC22F96CC}"/>
    <hyperlink ref="RXA78:RXH78" location="Supplement!A1" display="Worksheet: Development Budget Supplement (Click to go to that section)" xr:uid="{8CBC7352-E00F-49BA-B940-DF9CB365E96F}"/>
    <hyperlink ref="RXI78:RXP78" location="Supplement!A1" display="Worksheet: Development Budget Supplement (Click to go to that section)" xr:uid="{9309C20D-996B-42EC-A595-F9D715D8D20A}"/>
    <hyperlink ref="RXQ78:RXX78" location="Supplement!A1" display="Worksheet: Development Budget Supplement (Click to go to that section)" xr:uid="{C9C489E0-A70E-4387-BFC6-187422D019A8}"/>
    <hyperlink ref="RXY78:RYF78" location="Supplement!A1" display="Worksheet: Development Budget Supplement (Click to go to that section)" xr:uid="{C1B0CBC7-0E62-4CFA-8D6D-94C4347E70B9}"/>
    <hyperlink ref="RYG78:RYN78" location="Supplement!A1" display="Worksheet: Development Budget Supplement (Click to go to that section)" xr:uid="{9A882B7C-9E9C-4D14-A584-1A6CE3039F4D}"/>
    <hyperlink ref="RYO78:RYV78" location="Supplement!A1" display="Worksheet: Development Budget Supplement (Click to go to that section)" xr:uid="{FDA6D1E8-7205-4DA3-B6D3-9953913158BD}"/>
    <hyperlink ref="RYW78:RZD78" location="Supplement!A1" display="Worksheet: Development Budget Supplement (Click to go to that section)" xr:uid="{2D44C7DE-EF30-4AD1-84D5-9E7E1D5CAC8B}"/>
    <hyperlink ref="RZE78:RZL78" location="Supplement!A1" display="Worksheet: Development Budget Supplement (Click to go to that section)" xr:uid="{FF4FD27E-AD41-49C2-9029-872BFE104F4B}"/>
    <hyperlink ref="RZM78:RZT78" location="Supplement!A1" display="Worksheet: Development Budget Supplement (Click to go to that section)" xr:uid="{A6A3C978-5550-4718-93BB-BDDEB2C2DC4D}"/>
    <hyperlink ref="RZU78:SAB78" location="Supplement!A1" display="Worksheet: Development Budget Supplement (Click to go to that section)" xr:uid="{7F8C7A57-0619-4A7B-85C1-DC1DB81400CB}"/>
    <hyperlink ref="SAC78:SAJ78" location="Supplement!A1" display="Worksheet: Development Budget Supplement (Click to go to that section)" xr:uid="{937BFDBB-9F66-41C9-A34D-E368E168CC2C}"/>
    <hyperlink ref="SAK78:SAR78" location="Supplement!A1" display="Worksheet: Development Budget Supplement (Click to go to that section)" xr:uid="{B81C47E1-543E-4055-88CD-22F8EB7CB807}"/>
    <hyperlink ref="SAS78:SAZ78" location="Supplement!A1" display="Worksheet: Development Budget Supplement (Click to go to that section)" xr:uid="{1161CEE5-3385-45C4-83B8-84758BDF102F}"/>
    <hyperlink ref="SBA78:SBH78" location="Supplement!A1" display="Worksheet: Development Budget Supplement (Click to go to that section)" xr:uid="{85A1AAD4-B06F-479C-9B43-52F5D0E47908}"/>
    <hyperlink ref="SBI78:SBP78" location="Supplement!A1" display="Worksheet: Development Budget Supplement (Click to go to that section)" xr:uid="{C7F327C2-EC92-4E57-8F63-5B0C182A569F}"/>
    <hyperlink ref="SBQ78:SBX78" location="Supplement!A1" display="Worksheet: Development Budget Supplement (Click to go to that section)" xr:uid="{7942117C-BEDB-4216-9591-9AD7FBA69AB7}"/>
    <hyperlink ref="SBY78:SCF78" location="Supplement!A1" display="Worksheet: Development Budget Supplement (Click to go to that section)" xr:uid="{6F5DD8F8-5601-4D3A-B599-5062011AA18A}"/>
    <hyperlink ref="SCG78:SCN78" location="Supplement!A1" display="Worksheet: Development Budget Supplement (Click to go to that section)" xr:uid="{E908ED51-54FD-45FB-B685-C927FD67A1E3}"/>
    <hyperlink ref="SCO78:SCV78" location="Supplement!A1" display="Worksheet: Development Budget Supplement (Click to go to that section)" xr:uid="{A4C803DE-E138-4F7F-8643-3899D18A5A7E}"/>
    <hyperlink ref="SCW78:SDD78" location="Supplement!A1" display="Worksheet: Development Budget Supplement (Click to go to that section)" xr:uid="{E53B7B6D-EEC7-43A9-87F8-6D0DB1B2DB61}"/>
    <hyperlink ref="SDE78:SDL78" location="Supplement!A1" display="Worksheet: Development Budget Supplement (Click to go to that section)" xr:uid="{6EE69A04-99CC-40FC-A0DF-C6F740C60830}"/>
    <hyperlink ref="SDM78:SDT78" location="Supplement!A1" display="Worksheet: Development Budget Supplement (Click to go to that section)" xr:uid="{8A209264-623A-4F31-892A-759CB25E1579}"/>
    <hyperlink ref="SDU78:SEB78" location="Supplement!A1" display="Worksheet: Development Budget Supplement (Click to go to that section)" xr:uid="{B6BC4C38-7BF8-4E44-B070-D34649F50110}"/>
    <hyperlink ref="SEC78:SEJ78" location="Supplement!A1" display="Worksheet: Development Budget Supplement (Click to go to that section)" xr:uid="{78A59F47-4F22-4010-A6A8-91E4E5CB7E01}"/>
    <hyperlink ref="SEK78:SER78" location="Supplement!A1" display="Worksheet: Development Budget Supplement (Click to go to that section)" xr:uid="{D447A949-D1D4-4B02-B888-3D3C0EB2AEB5}"/>
    <hyperlink ref="SES78:SEZ78" location="Supplement!A1" display="Worksheet: Development Budget Supplement (Click to go to that section)" xr:uid="{3B163998-FB0D-40D5-B0E9-8DC3D763A567}"/>
    <hyperlink ref="SFA78:SFH78" location="Supplement!A1" display="Worksheet: Development Budget Supplement (Click to go to that section)" xr:uid="{92E917A6-3741-4365-B5B2-9EDFE77F19F6}"/>
    <hyperlink ref="SFI78:SFP78" location="Supplement!A1" display="Worksheet: Development Budget Supplement (Click to go to that section)" xr:uid="{1DA5D35D-5276-4EE1-8805-399F920D04BE}"/>
    <hyperlink ref="SFQ78:SFX78" location="Supplement!A1" display="Worksheet: Development Budget Supplement (Click to go to that section)" xr:uid="{5E0C9D10-594F-4762-B81E-66019440479D}"/>
    <hyperlink ref="SFY78:SGF78" location="Supplement!A1" display="Worksheet: Development Budget Supplement (Click to go to that section)" xr:uid="{91EA70E7-0A99-4C22-BA84-BD3202B19207}"/>
    <hyperlink ref="SGG78:SGN78" location="Supplement!A1" display="Worksheet: Development Budget Supplement (Click to go to that section)" xr:uid="{D4573875-C5B0-4EB8-A694-F984A020FCE7}"/>
    <hyperlink ref="SGO78:SGV78" location="Supplement!A1" display="Worksheet: Development Budget Supplement (Click to go to that section)" xr:uid="{1C5825F1-BC73-475F-8842-D867E9B33A42}"/>
    <hyperlink ref="SGW78:SHD78" location="Supplement!A1" display="Worksheet: Development Budget Supplement (Click to go to that section)" xr:uid="{3DC5C2C2-59F5-4285-8A8B-F886935B9A66}"/>
    <hyperlink ref="SHE78:SHL78" location="Supplement!A1" display="Worksheet: Development Budget Supplement (Click to go to that section)" xr:uid="{4090497F-FA8C-4804-B5AD-EC09FB956CE0}"/>
    <hyperlink ref="SHM78:SHT78" location="Supplement!A1" display="Worksheet: Development Budget Supplement (Click to go to that section)" xr:uid="{B033E189-FBD5-41C1-A51F-20736BC94506}"/>
    <hyperlink ref="SHU78:SIB78" location="Supplement!A1" display="Worksheet: Development Budget Supplement (Click to go to that section)" xr:uid="{4226E6A0-E91C-4719-9528-B066D23962AF}"/>
    <hyperlink ref="SIC78:SIJ78" location="Supplement!A1" display="Worksheet: Development Budget Supplement (Click to go to that section)" xr:uid="{2E91D689-AB18-42C6-84C5-CE4437BF0380}"/>
    <hyperlink ref="SIK78:SIR78" location="Supplement!A1" display="Worksheet: Development Budget Supplement (Click to go to that section)" xr:uid="{F350BA29-E60B-4D7D-907A-D06558BC9395}"/>
    <hyperlink ref="SIS78:SIZ78" location="Supplement!A1" display="Worksheet: Development Budget Supplement (Click to go to that section)" xr:uid="{DC7F12C7-93A7-4282-B572-FFB906D7D050}"/>
    <hyperlink ref="SJA78:SJH78" location="Supplement!A1" display="Worksheet: Development Budget Supplement (Click to go to that section)" xr:uid="{EB5C2550-1251-46B0-996D-E08325F5A513}"/>
    <hyperlink ref="SJI78:SJP78" location="Supplement!A1" display="Worksheet: Development Budget Supplement (Click to go to that section)" xr:uid="{95181D31-DB1F-4EDA-84C3-394BD7B43DDC}"/>
    <hyperlink ref="SJQ78:SJX78" location="Supplement!A1" display="Worksheet: Development Budget Supplement (Click to go to that section)" xr:uid="{418160C7-E684-478F-AF8D-92C3EC650AAC}"/>
    <hyperlink ref="SJY78:SKF78" location="Supplement!A1" display="Worksheet: Development Budget Supplement (Click to go to that section)" xr:uid="{399234EB-8545-470F-A0E9-E7A691A6FA25}"/>
    <hyperlink ref="SKG78:SKN78" location="Supplement!A1" display="Worksheet: Development Budget Supplement (Click to go to that section)" xr:uid="{5171352A-C193-421B-9A51-5AE8D63E3279}"/>
    <hyperlink ref="SKO78:SKV78" location="Supplement!A1" display="Worksheet: Development Budget Supplement (Click to go to that section)" xr:uid="{2BD1453B-1196-41CA-A8D6-9F8CBDCE402F}"/>
    <hyperlink ref="SKW78:SLD78" location="Supplement!A1" display="Worksheet: Development Budget Supplement (Click to go to that section)" xr:uid="{03D16ACC-E95D-4EA9-BEF4-D7A837064E1F}"/>
    <hyperlink ref="SLE78:SLL78" location="Supplement!A1" display="Worksheet: Development Budget Supplement (Click to go to that section)" xr:uid="{5541F003-062A-40D1-966C-BDC642A0B4E9}"/>
    <hyperlink ref="SLM78:SLT78" location="Supplement!A1" display="Worksheet: Development Budget Supplement (Click to go to that section)" xr:uid="{84401F50-3E07-4D8D-B33C-EBD1F5459BD1}"/>
    <hyperlink ref="SLU78:SMB78" location="Supplement!A1" display="Worksheet: Development Budget Supplement (Click to go to that section)" xr:uid="{D30C66CE-4FFE-495C-BA10-2268F6991825}"/>
    <hyperlink ref="SMC78:SMJ78" location="Supplement!A1" display="Worksheet: Development Budget Supplement (Click to go to that section)" xr:uid="{4D7E5440-66ED-4F45-8885-2C9C088D92CD}"/>
    <hyperlink ref="SMK78:SMR78" location="Supplement!A1" display="Worksheet: Development Budget Supplement (Click to go to that section)" xr:uid="{34C40DB3-0A4F-48B1-867C-0B7E852990EB}"/>
    <hyperlink ref="SMS78:SMZ78" location="Supplement!A1" display="Worksheet: Development Budget Supplement (Click to go to that section)" xr:uid="{77F4B93A-42C4-4801-BC92-18A95D9EE4D8}"/>
    <hyperlink ref="SNA78:SNH78" location="Supplement!A1" display="Worksheet: Development Budget Supplement (Click to go to that section)" xr:uid="{8D423880-39D9-4B8A-932E-B8148EB0DE6E}"/>
    <hyperlink ref="SNI78:SNP78" location="Supplement!A1" display="Worksheet: Development Budget Supplement (Click to go to that section)" xr:uid="{E4D55D53-FDD3-420C-A4A4-74B262085C80}"/>
    <hyperlink ref="SNQ78:SNX78" location="Supplement!A1" display="Worksheet: Development Budget Supplement (Click to go to that section)" xr:uid="{A9CBE5B5-629C-4878-960C-72C0E5A11C14}"/>
    <hyperlink ref="SNY78:SOF78" location="Supplement!A1" display="Worksheet: Development Budget Supplement (Click to go to that section)" xr:uid="{24E9146F-29C4-4955-9628-D67ABD0259A4}"/>
    <hyperlink ref="SOG78:SON78" location="Supplement!A1" display="Worksheet: Development Budget Supplement (Click to go to that section)" xr:uid="{1638AB47-4A5D-4E5E-B04C-10C0230F2429}"/>
    <hyperlink ref="SOO78:SOV78" location="Supplement!A1" display="Worksheet: Development Budget Supplement (Click to go to that section)" xr:uid="{10878D8F-5250-411A-9437-B8A5E1EF3793}"/>
    <hyperlink ref="SOW78:SPD78" location="Supplement!A1" display="Worksheet: Development Budget Supplement (Click to go to that section)" xr:uid="{5EBAF4AF-E167-4A1C-9E42-C3BA69EA025F}"/>
    <hyperlink ref="SPE78:SPL78" location="Supplement!A1" display="Worksheet: Development Budget Supplement (Click to go to that section)" xr:uid="{1ABCE9B6-AF24-4FCD-8C29-538FCA8F1A66}"/>
    <hyperlink ref="SPM78:SPT78" location="Supplement!A1" display="Worksheet: Development Budget Supplement (Click to go to that section)" xr:uid="{F9017BCB-1DA0-4D33-B85F-924E2EDFE24B}"/>
    <hyperlink ref="SPU78:SQB78" location="Supplement!A1" display="Worksheet: Development Budget Supplement (Click to go to that section)" xr:uid="{A87BCD71-CBC1-48FC-BECD-3D2C154FB931}"/>
    <hyperlink ref="SQC78:SQJ78" location="Supplement!A1" display="Worksheet: Development Budget Supplement (Click to go to that section)" xr:uid="{5FE7D79D-1256-4760-95A7-784049155F22}"/>
    <hyperlink ref="SQK78:SQR78" location="Supplement!A1" display="Worksheet: Development Budget Supplement (Click to go to that section)" xr:uid="{276FB9C0-70E1-4DE9-A1C9-4B9651E04AB0}"/>
    <hyperlink ref="SQS78:SQZ78" location="Supplement!A1" display="Worksheet: Development Budget Supplement (Click to go to that section)" xr:uid="{7181D6C1-A4C6-4609-A7A0-462C4DA8F01C}"/>
    <hyperlink ref="SRA78:SRH78" location="Supplement!A1" display="Worksheet: Development Budget Supplement (Click to go to that section)" xr:uid="{72B70695-2852-46E4-BB3A-2B5CEFECA1DF}"/>
    <hyperlink ref="SRI78:SRP78" location="Supplement!A1" display="Worksheet: Development Budget Supplement (Click to go to that section)" xr:uid="{9A734C6E-6781-4926-BA94-E202785BD202}"/>
    <hyperlink ref="SRQ78:SRX78" location="Supplement!A1" display="Worksheet: Development Budget Supplement (Click to go to that section)" xr:uid="{68D2F68C-4D66-4721-B482-7C7F0D938BAB}"/>
    <hyperlink ref="SRY78:SSF78" location="Supplement!A1" display="Worksheet: Development Budget Supplement (Click to go to that section)" xr:uid="{D23493A0-88AA-4F5F-8B0F-433FE5CBBCE2}"/>
    <hyperlink ref="SSG78:SSN78" location="Supplement!A1" display="Worksheet: Development Budget Supplement (Click to go to that section)" xr:uid="{BA4B2482-FD34-409D-9FA5-2C9C0FD98E3A}"/>
    <hyperlink ref="SSO78:SSV78" location="Supplement!A1" display="Worksheet: Development Budget Supplement (Click to go to that section)" xr:uid="{4955AB24-0CD4-46EB-B893-AA6EEB20F6B1}"/>
    <hyperlink ref="SSW78:STD78" location="Supplement!A1" display="Worksheet: Development Budget Supplement (Click to go to that section)" xr:uid="{ACDFE200-FB17-48AE-B966-F799B5197340}"/>
    <hyperlink ref="STE78:STL78" location="Supplement!A1" display="Worksheet: Development Budget Supplement (Click to go to that section)" xr:uid="{C3646EC1-EF6F-47FC-A76D-FC4DC66B49E8}"/>
    <hyperlink ref="STM78:STT78" location="Supplement!A1" display="Worksheet: Development Budget Supplement (Click to go to that section)" xr:uid="{CAE3291A-CA2A-479D-8573-C11057B96792}"/>
    <hyperlink ref="STU78:SUB78" location="Supplement!A1" display="Worksheet: Development Budget Supplement (Click to go to that section)" xr:uid="{2FC25437-7DCE-4E69-97E0-48505746237A}"/>
    <hyperlink ref="SUC78:SUJ78" location="Supplement!A1" display="Worksheet: Development Budget Supplement (Click to go to that section)" xr:uid="{4D8347D1-34DA-43D9-A76F-015CC4FD4083}"/>
    <hyperlink ref="SUK78:SUR78" location="Supplement!A1" display="Worksheet: Development Budget Supplement (Click to go to that section)" xr:uid="{4DA77759-AADE-4A5D-94F7-D7EAC6379E6B}"/>
    <hyperlink ref="SUS78:SUZ78" location="Supplement!A1" display="Worksheet: Development Budget Supplement (Click to go to that section)" xr:uid="{90AA0CEC-9273-45B2-8893-5289B1851F47}"/>
    <hyperlink ref="SVA78:SVH78" location="Supplement!A1" display="Worksheet: Development Budget Supplement (Click to go to that section)" xr:uid="{903CD49F-9CDB-423E-A1CD-46E074A5AE62}"/>
    <hyperlink ref="SVI78:SVP78" location="Supplement!A1" display="Worksheet: Development Budget Supplement (Click to go to that section)" xr:uid="{19C704A3-9891-4B5B-A309-4F6BB8789580}"/>
    <hyperlink ref="SVQ78:SVX78" location="Supplement!A1" display="Worksheet: Development Budget Supplement (Click to go to that section)" xr:uid="{730272BE-3BBC-44F2-B03D-4A65551B786E}"/>
    <hyperlink ref="SVY78:SWF78" location="Supplement!A1" display="Worksheet: Development Budget Supplement (Click to go to that section)" xr:uid="{67DEEB1E-0016-4929-9D7C-A32218FD82D2}"/>
    <hyperlink ref="SWG78:SWN78" location="Supplement!A1" display="Worksheet: Development Budget Supplement (Click to go to that section)" xr:uid="{6B3222FE-735A-4FE0-B20F-0AA702B0E26C}"/>
    <hyperlink ref="SWO78:SWV78" location="Supplement!A1" display="Worksheet: Development Budget Supplement (Click to go to that section)" xr:uid="{39023682-1C0C-40C0-B902-D0EC200E8840}"/>
    <hyperlink ref="SWW78:SXD78" location="Supplement!A1" display="Worksheet: Development Budget Supplement (Click to go to that section)" xr:uid="{7671B006-2041-4B54-AD78-7DCDDB4C3D78}"/>
    <hyperlink ref="SXE78:SXL78" location="Supplement!A1" display="Worksheet: Development Budget Supplement (Click to go to that section)" xr:uid="{3492D1D8-88B1-44F6-BE69-ECF8E7BCEC96}"/>
    <hyperlink ref="SXM78:SXT78" location="Supplement!A1" display="Worksheet: Development Budget Supplement (Click to go to that section)" xr:uid="{555AED14-0D9D-4FAF-BCE2-CE10A4D414EF}"/>
    <hyperlink ref="SXU78:SYB78" location="Supplement!A1" display="Worksheet: Development Budget Supplement (Click to go to that section)" xr:uid="{066EAC70-5424-41B6-A348-1A54E610D921}"/>
    <hyperlink ref="SYC78:SYJ78" location="Supplement!A1" display="Worksheet: Development Budget Supplement (Click to go to that section)" xr:uid="{92580010-38D5-4165-A49C-E0B6F74320F5}"/>
    <hyperlink ref="SYK78:SYR78" location="Supplement!A1" display="Worksheet: Development Budget Supplement (Click to go to that section)" xr:uid="{8DD5E0F3-06E1-4438-B8C4-2D3D18F08262}"/>
    <hyperlink ref="SYS78:SYZ78" location="Supplement!A1" display="Worksheet: Development Budget Supplement (Click to go to that section)" xr:uid="{D7417B7D-A9B3-4101-9D00-153C35B205D9}"/>
    <hyperlink ref="SZA78:SZH78" location="Supplement!A1" display="Worksheet: Development Budget Supplement (Click to go to that section)" xr:uid="{7568DBEE-96B2-4FAB-9E1E-E46037400C63}"/>
    <hyperlink ref="SZI78:SZP78" location="Supplement!A1" display="Worksheet: Development Budget Supplement (Click to go to that section)" xr:uid="{6052689E-655A-43AA-AD67-A5EF962C888A}"/>
    <hyperlink ref="SZQ78:SZX78" location="Supplement!A1" display="Worksheet: Development Budget Supplement (Click to go to that section)" xr:uid="{617C4521-5BC7-4700-885E-0BB9834876B1}"/>
    <hyperlink ref="SZY78:TAF78" location="Supplement!A1" display="Worksheet: Development Budget Supplement (Click to go to that section)" xr:uid="{28048311-3F5F-4EB0-B33F-2371B465F765}"/>
    <hyperlink ref="TAG78:TAN78" location="Supplement!A1" display="Worksheet: Development Budget Supplement (Click to go to that section)" xr:uid="{7190B707-EA9B-43C2-947D-FAF59CC068BB}"/>
    <hyperlink ref="TAO78:TAV78" location="Supplement!A1" display="Worksheet: Development Budget Supplement (Click to go to that section)" xr:uid="{AB7B55E3-6227-4340-A0C1-256CDF55FBAE}"/>
    <hyperlink ref="TAW78:TBD78" location="Supplement!A1" display="Worksheet: Development Budget Supplement (Click to go to that section)" xr:uid="{46095601-174A-4A36-B21E-89A4C2910AFE}"/>
    <hyperlink ref="TBE78:TBL78" location="Supplement!A1" display="Worksheet: Development Budget Supplement (Click to go to that section)" xr:uid="{9D38E5E6-1398-42D5-84C9-DCAEA27415F8}"/>
    <hyperlink ref="TBM78:TBT78" location="Supplement!A1" display="Worksheet: Development Budget Supplement (Click to go to that section)" xr:uid="{9C6DE48C-AF83-4C1D-93EE-E83F42AA28F8}"/>
    <hyperlink ref="TBU78:TCB78" location="Supplement!A1" display="Worksheet: Development Budget Supplement (Click to go to that section)" xr:uid="{622CA0F8-C9FC-442C-A2F8-A83C6C82C857}"/>
    <hyperlink ref="TCC78:TCJ78" location="Supplement!A1" display="Worksheet: Development Budget Supplement (Click to go to that section)" xr:uid="{F410544E-AA5F-4216-9BC5-FE284ABA177F}"/>
    <hyperlink ref="TCK78:TCR78" location="Supplement!A1" display="Worksheet: Development Budget Supplement (Click to go to that section)" xr:uid="{EE0A1A75-12CF-4B63-9FF3-3998757FF9E1}"/>
    <hyperlink ref="TCS78:TCZ78" location="Supplement!A1" display="Worksheet: Development Budget Supplement (Click to go to that section)" xr:uid="{1C8EEAFA-57D3-4ADA-8F40-115819BD305E}"/>
    <hyperlink ref="TDA78:TDH78" location="Supplement!A1" display="Worksheet: Development Budget Supplement (Click to go to that section)" xr:uid="{8C2CF0CA-0F8D-44CC-A7BC-74E5898F8F17}"/>
    <hyperlink ref="TDI78:TDP78" location="Supplement!A1" display="Worksheet: Development Budget Supplement (Click to go to that section)" xr:uid="{7B331C12-F841-481D-AF6C-A95BBBB18CC9}"/>
    <hyperlink ref="TDQ78:TDX78" location="Supplement!A1" display="Worksheet: Development Budget Supplement (Click to go to that section)" xr:uid="{4B117316-389D-4CA0-9EC8-4D7083B8C679}"/>
    <hyperlink ref="TDY78:TEF78" location="Supplement!A1" display="Worksheet: Development Budget Supplement (Click to go to that section)" xr:uid="{FD7B19E5-9321-4184-BC92-22E0244D6457}"/>
    <hyperlink ref="TEG78:TEN78" location="Supplement!A1" display="Worksheet: Development Budget Supplement (Click to go to that section)" xr:uid="{0850F9CB-9E3A-4732-B78D-B32D9E0D2D31}"/>
    <hyperlink ref="TEO78:TEV78" location="Supplement!A1" display="Worksheet: Development Budget Supplement (Click to go to that section)" xr:uid="{148CBAC1-66CA-41B0-A089-66D77175BABF}"/>
    <hyperlink ref="TEW78:TFD78" location="Supplement!A1" display="Worksheet: Development Budget Supplement (Click to go to that section)" xr:uid="{16DB86A9-F480-492E-A493-572C9FB8E68C}"/>
    <hyperlink ref="TFE78:TFL78" location="Supplement!A1" display="Worksheet: Development Budget Supplement (Click to go to that section)" xr:uid="{87CFA311-9ADB-43B5-8D3C-7E4857DF4DCC}"/>
    <hyperlink ref="TFM78:TFT78" location="Supplement!A1" display="Worksheet: Development Budget Supplement (Click to go to that section)" xr:uid="{4ABDC212-5046-4263-A949-DD1E33DF87F5}"/>
    <hyperlink ref="TFU78:TGB78" location="Supplement!A1" display="Worksheet: Development Budget Supplement (Click to go to that section)" xr:uid="{4AC28222-279D-4062-8F26-43794A4202D6}"/>
    <hyperlink ref="TGC78:TGJ78" location="Supplement!A1" display="Worksheet: Development Budget Supplement (Click to go to that section)" xr:uid="{AE1D475A-3156-44F8-8179-351AB7C2E52B}"/>
    <hyperlink ref="TGK78:TGR78" location="Supplement!A1" display="Worksheet: Development Budget Supplement (Click to go to that section)" xr:uid="{0F68D5E7-8C0E-462E-91E8-ED3D14F77203}"/>
    <hyperlink ref="TGS78:TGZ78" location="Supplement!A1" display="Worksheet: Development Budget Supplement (Click to go to that section)" xr:uid="{25123991-801E-40F3-BF1E-E435F620EC1E}"/>
    <hyperlink ref="THA78:THH78" location="Supplement!A1" display="Worksheet: Development Budget Supplement (Click to go to that section)" xr:uid="{7A7879DE-FCE2-43D2-A382-EF2478D0F1BB}"/>
    <hyperlink ref="THI78:THP78" location="Supplement!A1" display="Worksheet: Development Budget Supplement (Click to go to that section)" xr:uid="{AD203527-A020-4934-99EC-B6ED0777B79D}"/>
    <hyperlink ref="THQ78:THX78" location="Supplement!A1" display="Worksheet: Development Budget Supplement (Click to go to that section)" xr:uid="{1C8BCCFB-3E23-4E64-B12A-EDA25096ADA9}"/>
    <hyperlink ref="THY78:TIF78" location="Supplement!A1" display="Worksheet: Development Budget Supplement (Click to go to that section)" xr:uid="{CB57CFB7-E14C-4DD8-B2AF-97274ACDA433}"/>
    <hyperlink ref="TIG78:TIN78" location="Supplement!A1" display="Worksheet: Development Budget Supplement (Click to go to that section)" xr:uid="{8200963C-7AD3-4ABB-84C0-FB4CA2270CE0}"/>
    <hyperlink ref="TIO78:TIV78" location="Supplement!A1" display="Worksheet: Development Budget Supplement (Click to go to that section)" xr:uid="{2D2F932C-7550-40E2-B321-F520C9AD5EC1}"/>
    <hyperlink ref="TIW78:TJD78" location="Supplement!A1" display="Worksheet: Development Budget Supplement (Click to go to that section)" xr:uid="{55CD15F2-1171-4846-A787-9A1D84AB8D18}"/>
    <hyperlink ref="TJE78:TJL78" location="Supplement!A1" display="Worksheet: Development Budget Supplement (Click to go to that section)" xr:uid="{96154561-0FDA-4132-AC99-1CF906913606}"/>
    <hyperlink ref="TJM78:TJT78" location="Supplement!A1" display="Worksheet: Development Budget Supplement (Click to go to that section)" xr:uid="{746CE83B-AB31-4BF5-8E35-8F493DCC31BE}"/>
    <hyperlink ref="TJU78:TKB78" location="Supplement!A1" display="Worksheet: Development Budget Supplement (Click to go to that section)" xr:uid="{F02D2D70-5F3D-4823-A9E6-C90ED959B7C8}"/>
    <hyperlink ref="TKC78:TKJ78" location="Supplement!A1" display="Worksheet: Development Budget Supplement (Click to go to that section)" xr:uid="{2406263B-8885-4F12-B874-5C8AAABE986F}"/>
    <hyperlink ref="TKK78:TKR78" location="Supplement!A1" display="Worksheet: Development Budget Supplement (Click to go to that section)" xr:uid="{EAAB85B7-4C3F-46C0-9F8D-F083FAD9EB66}"/>
    <hyperlink ref="TKS78:TKZ78" location="Supplement!A1" display="Worksheet: Development Budget Supplement (Click to go to that section)" xr:uid="{D47ABEED-44B7-4813-A404-FFA607E49C45}"/>
    <hyperlink ref="TLA78:TLH78" location="Supplement!A1" display="Worksheet: Development Budget Supplement (Click to go to that section)" xr:uid="{3A907F44-779A-49C6-9F38-6BAE6F39D69C}"/>
    <hyperlink ref="TLI78:TLP78" location="Supplement!A1" display="Worksheet: Development Budget Supplement (Click to go to that section)" xr:uid="{3E028A0C-1018-413E-BFD8-A9E87060785E}"/>
    <hyperlink ref="TLQ78:TLX78" location="Supplement!A1" display="Worksheet: Development Budget Supplement (Click to go to that section)" xr:uid="{C49F2B21-A020-45A4-84C9-AF54D243A747}"/>
    <hyperlink ref="TLY78:TMF78" location="Supplement!A1" display="Worksheet: Development Budget Supplement (Click to go to that section)" xr:uid="{290654F7-5C48-4F4E-B3D1-F1AA779ACD67}"/>
    <hyperlink ref="TMG78:TMN78" location="Supplement!A1" display="Worksheet: Development Budget Supplement (Click to go to that section)" xr:uid="{99BF035E-D0D1-4081-9DA3-32B17E4A27D3}"/>
    <hyperlink ref="TMO78:TMV78" location="Supplement!A1" display="Worksheet: Development Budget Supplement (Click to go to that section)" xr:uid="{CA22A966-12F7-45BE-BF50-4F5ABA3E4E39}"/>
    <hyperlink ref="TMW78:TND78" location="Supplement!A1" display="Worksheet: Development Budget Supplement (Click to go to that section)" xr:uid="{DCB916E3-D570-42E6-987C-98928EA3EE13}"/>
    <hyperlink ref="TNE78:TNL78" location="Supplement!A1" display="Worksheet: Development Budget Supplement (Click to go to that section)" xr:uid="{539AECA5-94A5-4285-8C6B-12621D8E226F}"/>
    <hyperlink ref="TNM78:TNT78" location="Supplement!A1" display="Worksheet: Development Budget Supplement (Click to go to that section)" xr:uid="{1D8E30BD-820D-447C-A29F-44FFE13F401D}"/>
    <hyperlink ref="TNU78:TOB78" location="Supplement!A1" display="Worksheet: Development Budget Supplement (Click to go to that section)" xr:uid="{67CE59E3-B975-4777-A637-154B4C022D09}"/>
    <hyperlink ref="TOC78:TOJ78" location="Supplement!A1" display="Worksheet: Development Budget Supplement (Click to go to that section)" xr:uid="{AE3340A5-27D1-4F65-BF58-4C72119CA7B3}"/>
    <hyperlink ref="TOK78:TOR78" location="Supplement!A1" display="Worksheet: Development Budget Supplement (Click to go to that section)" xr:uid="{D4A9A4CB-40B6-44B5-B3D1-B0966930FF7B}"/>
    <hyperlink ref="TOS78:TOZ78" location="Supplement!A1" display="Worksheet: Development Budget Supplement (Click to go to that section)" xr:uid="{29683B5D-212C-4D2B-89DA-3851EF30E3FB}"/>
    <hyperlink ref="TPA78:TPH78" location="Supplement!A1" display="Worksheet: Development Budget Supplement (Click to go to that section)" xr:uid="{C081ECFB-95BC-4A49-A85A-CB7ED6C1BB2A}"/>
    <hyperlink ref="TPI78:TPP78" location="Supplement!A1" display="Worksheet: Development Budget Supplement (Click to go to that section)" xr:uid="{2030F95C-6156-49F5-AD21-CBDBDA32AB53}"/>
    <hyperlink ref="TPQ78:TPX78" location="Supplement!A1" display="Worksheet: Development Budget Supplement (Click to go to that section)" xr:uid="{50A2C783-8E24-4E18-AED7-12DC85C0152B}"/>
    <hyperlink ref="TPY78:TQF78" location="Supplement!A1" display="Worksheet: Development Budget Supplement (Click to go to that section)" xr:uid="{6D2EFC4A-EE98-4B26-9CFB-D88F72765B2F}"/>
    <hyperlink ref="TQG78:TQN78" location="Supplement!A1" display="Worksheet: Development Budget Supplement (Click to go to that section)" xr:uid="{4AB5D6A8-E4F8-4EB3-8E30-A3F0FB049F53}"/>
    <hyperlink ref="TQO78:TQV78" location="Supplement!A1" display="Worksheet: Development Budget Supplement (Click to go to that section)" xr:uid="{E004DF06-08E7-41F3-9854-67A4D976B45D}"/>
    <hyperlink ref="TQW78:TRD78" location="Supplement!A1" display="Worksheet: Development Budget Supplement (Click to go to that section)" xr:uid="{92E846E0-28F8-4945-BB4E-B1641F7AB0A5}"/>
    <hyperlink ref="TRE78:TRL78" location="Supplement!A1" display="Worksheet: Development Budget Supplement (Click to go to that section)" xr:uid="{9C4672ED-CFDE-4BE5-851A-BB133C0C504F}"/>
    <hyperlink ref="TRM78:TRT78" location="Supplement!A1" display="Worksheet: Development Budget Supplement (Click to go to that section)" xr:uid="{5D087F82-D186-48E0-9636-100EDE028F0D}"/>
    <hyperlink ref="TRU78:TSB78" location="Supplement!A1" display="Worksheet: Development Budget Supplement (Click to go to that section)" xr:uid="{2DC248A3-AA94-45FE-947D-6913201B3D87}"/>
    <hyperlink ref="TSC78:TSJ78" location="Supplement!A1" display="Worksheet: Development Budget Supplement (Click to go to that section)" xr:uid="{9704E9CF-4BBE-4426-BD3A-9781737BAA44}"/>
    <hyperlink ref="TSK78:TSR78" location="Supplement!A1" display="Worksheet: Development Budget Supplement (Click to go to that section)" xr:uid="{C0D4A713-DDD3-47E2-95C4-9130F668CC6C}"/>
    <hyperlink ref="TSS78:TSZ78" location="Supplement!A1" display="Worksheet: Development Budget Supplement (Click to go to that section)" xr:uid="{5EECA98A-D1D0-4EE9-9670-8F8E6155D1E0}"/>
    <hyperlink ref="TTA78:TTH78" location="Supplement!A1" display="Worksheet: Development Budget Supplement (Click to go to that section)" xr:uid="{878AA605-3F10-4B6D-B19A-90C507CF3228}"/>
    <hyperlink ref="TTI78:TTP78" location="Supplement!A1" display="Worksheet: Development Budget Supplement (Click to go to that section)" xr:uid="{4EE311D1-31B0-4F3D-93EB-0394261FC439}"/>
    <hyperlink ref="TTQ78:TTX78" location="Supplement!A1" display="Worksheet: Development Budget Supplement (Click to go to that section)" xr:uid="{33DBF0A5-2A86-4342-B62D-F300C5449D4E}"/>
    <hyperlink ref="TTY78:TUF78" location="Supplement!A1" display="Worksheet: Development Budget Supplement (Click to go to that section)" xr:uid="{B9191DE8-0418-4CF0-B059-FC864225109E}"/>
    <hyperlink ref="TUG78:TUN78" location="Supplement!A1" display="Worksheet: Development Budget Supplement (Click to go to that section)" xr:uid="{B9E0A20C-CBEA-4578-917F-6BA1D4487444}"/>
    <hyperlink ref="TUO78:TUV78" location="Supplement!A1" display="Worksheet: Development Budget Supplement (Click to go to that section)" xr:uid="{F599AE19-38F8-418C-BC69-C34420B0C22E}"/>
    <hyperlink ref="TUW78:TVD78" location="Supplement!A1" display="Worksheet: Development Budget Supplement (Click to go to that section)" xr:uid="{3F3BA65D-C0DE-45EF-AEF8-3978955ECD22}"/>
    <hyperlink ref="TVE78:TVL78" location="Supplement!A1" display="Worksheet: Development Budget Supplement (Click to go to that section)" xr:uid="{7F57CFA1-4BB1-4E59-9EA1-0D7CB82DB72E}"/>
    <hyperlink ref="TVM78:TVT78" location="Supplement!A1" display="Worksheet: Development Budget Supplement (Click to go to that section)" xr:uid="{0AA77A94-F8E9-4543-B189-2373D7010E15}"/>
    <hyperlink ref="TVU78:TWB78" location="Supplement!A1" display="Worksheet: Development Budget Supplement (Click to go to that section)" xr:uid="{EA40CCDF-2728-487B-BD31-81B8C35E5CC4}"/>
    <hyperlink ref="TWC78:TWJ78" location="Supplement!A1" display="Worksheet: Development Budget Supplement (Click to go to that section)" xr:uid="{615265F3-7B7F-44CF-A923-6433F9C3C5AB}"/>
    <hyperlink ref="TWK78:TWR78" location="Supplement!A1" display="Worksheet: Development Budget Supplement (Click to go to that section)" xr:uid="{73DF0141-BC7D-4CD0-AFBE-9718314287F3}"/>
    <hyperlink ref="TWS78:TWZ78" location="Supplement!A1" display="Worksheet: Development Budget Supplement (Click to go to that section)" xr:uid="{54599CEF-2CFC-4F36-AF70-03899DCA58C2}"/>
    <hyperlink ref="TXA78:TXH78" location="Supplement!A1" display="Worksheet: Development Budget Supplement (Click to go to that section)" xr:uid="{02375CB0-D97C-4869-8432-C9A84088A636}"/>
    <hyperlink ref="TXI78:TXP78" location="Supplement!A1" display="Worksheet: Development Budget Supplement (Click to go to that section)" xr:uid="{A96D5E90-75CD-45C5-8C09-80B30E927C0E}"/>
    <hyperlink ref="TXQ78:TXX78" location="Supplement!A1" display="Worksheet: Development Budget Supplement (Click to go to that section)" xr:uid="{5A5F45E4-92C8-4684-BCFB-A92BD338979F}"/>
    <hyperlink ref="TXY78:TYF78" location="Supplement!A1" display="Worksheet: Development Budget Supplement (Click to go to that section)" xr:uid="{EC157722-0129-4278-AD09-D88CA71887FC}"/>
    <hyperlink ref="TYG78:TYN78" location="Supplement!A1" display="Worksheet: Development Budget Supplement (Click to go to that section)" xr:uid="{5AA4D40A-532B-400A-93F7-8746940636E5}"/>
    <hyperlink ref="TYO78:TYV78" location="Supplement!A1" display="Worksheet: Development Budget Supplement (Click to go to that section)" xr:uid="{D9266775-3E8B-43C6-AA8D-08E39B1D8DF3}"/>
    <hyperlink ref="TYW78:TZD78" location="Supplement!A1" display="Worksheet: Development Budget Supplement (Click to go to that section)" xr:uid="{9D3E9F67-D7E3-4868-86DC-F3483472E506}"/>
    <hyperlink ref="TZE78:TZL78" location="Supplement!A1" display="Worksheet: Development Budget Supplement (Click to go to that section)" xr:uid="{74CE8D59-9B0D-4871-9BE6-2228B52E99B6}"/>
    <hyperlink ref="TZM78:TZT78" location="Supplement!A1" display="Worksheet: Development Budget Supplement (Click to go to that section)" xr:uid="{F5B8F597-42CB-4BC5-B6F6-3C5B8F63F761}"/>
    <hyperlink ref="TZU78:UAB78" location="Supplement!A1" display="Worksheet: Development Budget Supplement (Click to go to that section)" xr:uid="{4B3A883A-0ADC-4418-BAD4-1AB5326A0799}"/>
    <hyperlink ref="UAC78:UAJ78" location="Supplement!A1" display="Worksheet: Development Budget Supplement (Click to go to that section)" xr:uid="{9214E982-1D5A-4977-AB1A-45E27A7E4BDD}"/>
    <hyperlink ref="UAK78:UAR78" location="Supplement!A1" display="Worksheet: Development Budget Supplement (Click to go to that section)" xr:uid="{B0DC211E-2E47-4DED-9FE5-31C6668511CD}"/>
    <hyperlink ref="UAS78:UAZ78" location="Supplement!A1" display="Worksheet: Development Budget Supplement (Click to go to that section)" xr:uid="{7FC7F531-7457-4DEF-B435-C93265E31F75}"/>
    <hyperlink ref="UBA78:UBH78" location="Supplement!A1" display="Worksheet: Development Budget Supplement (Click to go to that section)" xr:uid="{7E6445F4-1029-444C-BA49-806A843DE5B6}"/>
    <hyperlink ref="UBI78:UBP78" location="Supplement!A1" display="Worksheet: Development Budget Supplement (Click to go to that section)" xr:uid="{34602BD0-8BAA-49E2-A665-C16AEB744386}"/>
    <hyperlink ref="UBQ78:UBX78" location="Supplement!A1" display="Worksheet: Development Budget Supplement (Click to go to that section)" xr:uid="{06B698EF-E0AF-4B1E-B92E-EFEBD0DAF993}"/>
    <hyperlink ref="UBY78:UCF78" location="Supplement!A1" display="Worksheet: Development Budget Supplement (Click to go to that section)" xr:uid="{F0E6926B-2F60-48E8-9C92-D4ABE135849D}"/>
    <hyperlink ref="UCG78:UCN78" location="Supplement!A1" display="Worksheet: Development Budget Supplement (Click to go to that section)" xr:uid="{18C9309A-075D-48A6-A7FD-BC1E20892268}"/>
    <hyperlink ref="UCO78:UCV78" location="Supplement!A1" display="Worksheet: Development Budget Supplement (Click to go to that section)" xr:uid="{C52313FC-27F3-4217-A585-C2C5C8A47AD4}"/>
    <hyperlink ref="UCW78:UDD78" location="Supplement!A1" display="Worksheet: Development Budget Supplement (Click to go to that section)" xr:uid="{A64C742E-A348-438A-B14E-57809D61F09E}"/>
    <hyperlink ref="UDE78:UDL78" location="Supplement!A1" display="Worksheet: Development Budget Supplement (Click to go to that section)" xr:uid="{1D1F334A-5358-4823-9AA0-79CD377BADC8}"/>
    <hyperlink ref="UDM78:UDT78" location="Supplement!A1" display="Worksheet: Development Budget Supplement (Click to go to that section)" xr:uid="{87B8F306-6BB3-4CCC-A49F-43F363ECE0EF}"/>
    <hyperlink ref="UDU78:UEB78" location="Supplement!A1" display="Worksheet: Development Budget Supplement (Click to go to that section)" xr:uid="{AA8CEBF6-779A-41FD-95B4-35A691C0602F}"/>
    <hyperlink ref="UEC78:UEJ78" location="Supplement!A1" display="Worksheet: Development Budget Supplement (Click to go to that section)" xr:uid="{D501DE8A-F5A2-4DD2-B324-7C52D22C2D11}"/>
    <hyperlink ref="UEK78:UER78" location="Supplement!A1" display="Worksheet: Development Budget Supplement (Click to go to that section)" xr:uid="{7564566D-2D4A-4A91-AC2D-205D0366DB0A}"/>
    <hyperlink ref="UES78:UEZ78" location="Supplement!A1" display="Worksheet: Development Budget Supplement (Click to go to that section)" xr:uid="{38E63E39-4C89-4474-8CE2-D0EB677FB036}"/>
    <hyperlink ref="UFA78:UFH78" location="Supplement!A1" display="Worksheet: Development Budget Supplement (Click to go to that section)" xr:uid="{023800A7-AC56-483E-B130-4B2E50919E91}"/>
    <hyperlink ref="UFI78:UFP78" location="Supplement!A1" display="Worksheet: Development Budget Supplement (Click to go to that section)" xr:uid="{544BBA34-E1B7-4594-908B-DD7AB7CB24B1}"/>
    <hyperlink ref="UFQ78:UFX78" location="Supplement!A1" display="Worksheet: Development Budget Supplement (Click to go to that section)" xr:uid="{22A043A5-CC19-494D-BA05-5B7454CDE337}"/>
    <hyperlink ref="UFY78:UGF78" location="Supplement!A1" display="Worksheet: Development Budget Supplement (Click to go to that section)" xr:uid="{266EF7E1-AC02-4DD2-AE91-1FFD603FB5F3}"/>
    <hyperlink ref="UGG78:UGN78" location="Supplement!A1" display="Worksheet: Development Budget Supplement (Click to go to that section)" xr:uid="{03F95D94-4000-4F4F-AE52-75473F6D2027}"/>
    <hyperlink ref="UGO78:UGV78" location="Supplement!A1" display="Worksheet: Development Budget Supplement (Click to go to that section)" xr:uid="{0015DE53-DA34-4F9E-9EF3-54DCC218C631}"/>
    <hyperlink ref="UGW78:UHD78" location="Supplement!A1" display="Worksheet: Development Budget Supplement (Click to go to that section)" xr:uid="{C2C0FB39-0F25-4DF2-9E4A-4C8D23FCEE25}"/>
    <hyperlink ref="UHE78:UHL78" location="Supplement!A1" display="Worksheet: Development Budget Supplement (Click to go to that section)" xr:uid="{BD22A933-AE8B-41DF-94E2-C6F1FCE7F7FB}"/>
    <hyperlink ref="UHM78:UHT78" location="Supplement!A1" display="Worksheet: Development Budget Supplement (Click to go to that section)" xr:uid="{E7607A2D-96C3-4ECD-9CD0-D1BAA0622BCD}"/>
    <hyperlink ref="UHU78:UIB78" location="Supplement!A1" display="Worksheet: Development Budget Supplement (Click to go to that section)" xr:uid="{7F8F0DFB-FB10-4935-8A54-798528E359A5}"/>
    <hyperlink ref="UIC78:UIJ78" location="Supplement!A1" display="Worksheet: Development Budget Supplement (Click to go to that section)" xr:uid="{FA143BF6-9637-477F-AAA5-D96C12E384C1}"/>
    <hyperlink ref="UIK78:UIR78" location="Supplement!A1" display="Worksheet: Development Budget Supplement (Click to go to that section)" xr:uid="{714F7C83-A88E-4B4A-A7FF-66103449D50E}"/>
    <hyperlink ref="UIS78:UIZ78" location="Supplement!A1" display="Worksheet: Development Budget Supplement (Click to go to that section)" xr:uid="{7F09BF1A-BC6F-424E-ACD2-1E3DE2F403D7}"/>
    <hyperlink ref="UJA78:UJH78" location="Supplement!A1" display="Worksheet: Development Budget Supplement (Click to go to that section)" xr:uid="{0C89F9FD-1E99-488A-B3E9-1F70448EFB7A}"/>
    <hyperlink ref="UJI78:UJP78" location="Supplement!A1" display="Worksheet: Development Budget Supplement (Click to go to that section)" xr:uid="{C95DA6B5-5B7C-481F-B834-3FB8D02C07FD}"/>
    <hyperlink ref="UJQ78:UJX78" location="Supplement!A1" display="Worksheet: Development Budget Supplement (Click to go to that section)" xr:uid="{AE50B556-9703-4423-A5F1-633AD11E8028}"/>
    <hyperlink ref="UJY78:UKF78" location="Supplement!A1" display="Worksheet: Development Budget Supplement (Click to go to that section)" xr:uid="{1EEA793D-2675-4F76-8464-78F5D013B4D1}"/>
    <hyperlink ref="UKG78:UKN78" location="Supplement!A1" display="Worksheet: Development Budget Supplement (Click to go to that section)" xr:uid="{E7A29122-94D7-4608-9F3E-76ADC61607A0}"/>
    <hyperlink ref="UKO78:UKV78" location="Supplement!A1" display="Worksheet: Development Budget Supplement (Click to go to that section)" xr:uid="{1BA856F3-5D6A-41F2-8822-4880809A4817}"/>
    <hyperlink ref="UKW78:ULD78" location="Supplement!A1" display="Worksheet: Development Budget Supplement (Click to go to that section)" xr:uid="{F96676FE-D37D-4884-992A-248AA78D2EA9}"/>
    <hyperlink ref="ULE78:ULL78" location="Supplement!A1" display="Worksheet: Development Budget Supplement (Click to go to that section)" xr:uid="{733AD5A6-96FD-44A3-9ABD-141FF8645836}"/>
    <hyperlink ref="ULM78:ULT78" location="Supplement!A1" display="Worksheet: Development Budget Supplement (Click to go to that section)" xr:uid="{AC491387-FA18-4434-A5E0-A2536FFDAFBC}"/>
    <hyperlink ref="ULU78:UMB78" location="Supplement!A1" display="Worksheet: Development Budget Supplement (Click to go to that section)" xr:uid="{DABF30A1-D1D5-43D9-8E37-B1C8E0B7F28E}"/>
    <hyperlink ref="UMC78:UMJ78" location="Supplement!A1" display="Worksheet: Development Budget Supplement (Click to go to that section)" xr:uid="{7AB80679-523D-4CDA-B4A1-09189BCCF793}"/>
    <hyperlink ref="UMK78:UMR78" location="Supplement!A1" display="Worksheet: Development Budget Supplement (Click to go to that section)" xr:uid="{3E7F8040-04A9-4992-AB42-4AB977EC6310}"/>
    <hyperlink ref="UMS78:UMZ78" location="Supplement!A1" display="Worksheet: Development Budget Supplement (Click to go to that section)" xr:uid="{A1C82678-674A-475B-B7EF-B4E2E6DCACE3}"/>
    <hyperlink ref="UNA78:UNH78" location="Supplement!A1" display="Worksheet: Development Budget Supplement (Click to go to that section)" xr:uid="{DA51B2E5-FFF2-4EB3-82CB-70E741477993}"/>
    <hyperlink ref="UNI78:UNP78" location="Supplement!A1" display="Worksheet: Development Budget Supplement (Click to go to that section)" xr:uid="{FB4598BC-8090-4BB2-BBCC-1315D2D70777}"/>
    <hyperlink ref="UNQ78:UNX78" location="Supplement!A1" display="Worksheet: Development Budget Supplement (Click to go to that section)" xr:uid="{3BAC19EC-3516-4977-8477-7B02314F1039}"/>
    <hyperlink ref="UNY78:UOF78" location="Supplement!A1" display="Worksheet: Development Budget Supplement (Click to go to that section)" xr:uid="{6A25533C-2A00-460A-A769-C374DB0ADDB3}"/>
    <hyperlink ref="UOG78:UON78" location="Supplement!A1" display="Worksheet: Development Budget Supplement (Click to go to that section)" xr:uid="{A345EE3F-EE85-42FA-A8B0-DE5CE73CBFE0}"/>
    <hyperlink ref="UOO78:UOV78" location="Supplement!A1" display="Worksheet: Development Budget Supplement (Click to go to that section)" xr:uid="{BCE1697A-3434-4744-9870-781909F6D7C5}"/>
    <hyperlink ref="UOW78:UPD78" location="Supplement!A1" display="Worksheet: Development Budget Supplement (Click to go to that section)" xr:uid="{EECB4D8F-0EC4-4840-8AAA-72B0EB13AA91}"/>
    <hyperlink ref="UPE78:UPL78" location="Supplement!A1" display="Worksheet: Development Budget Supplement (Click to go to that section)" xr:uid="{32C1C342-54E1-4932-A80C-911FCD8E6A01}"/>
    <hyperlink ref="UPM78:UPT78" location="Supplement!A1" display="Worksheet: Development Budget Supplement (Click to go to that section)" xr:uid="{F24E2338-7466-4064-9239-1554E0C17984}"/>
    <hyperlink ref="UPU78:UQB78" location="Supplement!A1" display="Worksheet: Development Budget Supplement (Click to go to that section)" xr:uid="{4C4DB57E-5A7C-4C18-BDFA-EB8AFF9B15C1}"/>
    <hyperlink ref="UQC78:UQJ78" location="Supplement!A1" display="Worksheet: Development Budget Supplement (Click to go to that section)" xr:uid="{562ACB79-2270-4024-B776-C0DA0D7B12EA}"/>
    <hyperlink ref="UQK78:UQR78" location="Supplement!A1" display="Worksheet: Development Budget Supplement (Click to go to that section)" xr:uid="{A929EF2D-85B1-4744-8276-84B40E69F1E3}"/>
    <hyperlink ref="UQS78:UQZ78" location="Supplement!A1" display="Worksheet: Development Budget Supplement (Click to go to that section)" xr:uid="{E0788F05-73FB-47C2-98A0-528D24280856}"/>
    <hyperlink ref="URA78:URH78" location="Supplement!A1" display="Worksheet: Development Budget Supplement (Click to go to that section)" xr:uid="{DCDA0194-31EF-433C-86E5-CA853B01C613}"/>
    <hyperlink ref="URI78:URP78" location="Supplement!A1" display="Worksheet: Development Budget Supplement (Click to go to that section)" xr:uid="{8CD87E9A-9BD5-402E-B96A-7699CE78918A}"/>
    <hyperlink ref="URQ78:URX78" location="Supplement!A1" display="Worksheet: Development Budget Supplement (Click to go to that section)" xr:uid="{07A30980-17B9-4383-BBF7-81C0E3D4FA2E}"/>
    <hyperlink ref="URY78:USF78" location="Supplement!A1" display="Worksheet: Development Budget Supplement (Click to go to that section)" xr:uid="{7BF674A5-724C-4BFE-8082-78B43AF66A68}"/>
    <hyperlink ref="USG78:USN78" location="Supplement!A1" display="Worksheet: Development Budget Supplement (Click to go to that section)" xr:uid="{31AB25EF-9456-4C1C-BC19-21AA13C3AA6C}"/>
    <hyperlink ref="USO78:USV78" location="Supplement!A1" display="Worksheet: Development Budget Supplement (Click to go to that section)" xr:uid="{C0ECF8E3-3D33-4034-B875-04BE716049DC}"/>
    <hyperlink ref="USW78:UTD78" location="Supplement!A1" display="Worksheet: Development Budget Supplement (Click to go to that section)" xr:uid="{59534201-3227-4122-934D-C4957653B77B}"/>
    <hyperlink ref="UTE78:UTL78" location="Supplement!A1" display="Worksheet: Development Budget Supplement (Click to go to that section)" xr:uid="{71187299-2DA8-487D-87BA-282C17223B65}"/>
    <hyperlink ref="UTM78:UTT78" location="Supplement!A1" display="Worksheet: Development Budget Supplement (Click to go to that section)" xr:uid="{438EC09E-0194-4A46-B1D8-0D5E77C85261}"/>
    <hyperlink ref="UTU78:UUB78" location="Supplement!A1" display="Worksheet: Development Budget Supplement (Click to go to that section)" xr:uid="{1EC5B059-8063-450F-98F1-D18A8F8F42D5}"/>
    <hyperlink ref="UUC78:UUJ78" location="Supplement!A1" display="Worksheet: Development Budget Supplement (Click to go to that section)" xr:uid="{E642D83B-DFCA-4EE4-B4D6-8B4DBCD68E0D}"/>
    <hyperlink ref="UUK78:UUR78" location="Supplement!A1" display="Worksheet: Development Budget Supplement (Click to go to that section)" xr:uid="{254ED25B-46BB-4DDE-AFD1-DC0C98B04B1C}"/>
    <hyperlink ref="UUS78:UUZ78" location="Supplement!A1" display="Worksheet: Development Budget Supplement (Click to go to that section)" xr:uid="{8163D3DF-6402-40FD-A3F8-B22C9681AB54}"/>
    <hyperlink ref="UVA78:UVH78" location="Supplement!A1" display="Worksheet: Development Budget Supplement (Click to go to that section)" xr:uid="{BD509B6D-68A8-41B3-86E4-730D01802F9A}"/>
    <hyperlink ref="UVI78:UVP78" location="Supplement!A1" display="Worksheet: Development Budget Supplement (Click to go to that section)" xr:uid="{796A41F9-55AA-4B28-86F8-420B02069CC5}"/>
    <hyperlink ref="UVQ78:UVX78" location="Supplement!A1" display="Worksheet: Development Budget Supplement (Click to go to that section)" xr:uid="{8EC7AD07-CA5F-483E-AA48-B0622754419F}"/>
    <hyperlink ref="UVY78:UWF78" location="Supplement!A1" display="Worksheet: Development Budget Supplement (Click to go to that section)" xr:uid="{0E41AC54-F64B-45F4-9A25-03CF6F9F4E0D}"/>
    <hyperlink ref="UWG78:UWN78" location="Supplement!A1" display="Worksheet: Development Budget Supplement (Click to go to that section)" xr:uid="{EDC149DC-A42F-440A-8210-0161930167BF}"/>
    <hyperlink ref="UWO78:UWV78" location="Supplement!A1" display="Worksheet: Development Budget Supplement (Click to go to that section)" xr:uid="{4BE6E56B-CDD0-4DB2-B699-F8F5093B877B}"/>
    <hyperlink ref="UWW78:UXD78" location="Supplement!A1" display="Worksheet: Development Budget Supplement (Click to go to that section)" xr:uid="{50172DEE-BB14-4F9A-BD6F-12E83B239251}"/>
    <hyperlink ref="UXE78:UXL78" location="Supplement!A1" display="Worksheet: Development Budget Supplement (Click to go to that section)" xr:uid="{B0F6C512-0A0B-4792-BBD5-DECCEDC20B3B}"/>
    <hyperlink ref="UXM78:UXT78" location="Supplement!A1" display="Worksheet: Development Budget Supplement (Click to go to that section)" xr:uid="{10FB248B-AEE8-4E83-97C5-4B146BF8D0C1}"/>
    <hyperlink ref="UXU78:UYB78" location="Supplement!A1" display="Worksheet: Development Budget Supplement (Click to go to that section)" xr:uid="{31A9F252-C346-4C24-9310-85D4B65A6A08}"/>
    <hyperlink ref="UYC78:UYJ78" location="Supplement!A1" display="Worksheet: Development Budget Supplement (Click to go to that section)" xr:uid="{4AE26D94-698A-4659-A9FE-879722015B8D}"/>
    <hyperlink ref="UYK78:UYR78" location="Supplement!A1" display="Worksheet: Development Budget Supplement (Click to go to that section)" xr:uid="{8373B9A9-C410-42F3-AF1F-544398AF5D39}"/>
    <hyperlink ref="UYS78:UYZ78" location="Supplement!A1" display="Worksheet: Development Budget Supplement (Click to go to that section)" xr:uid="{DD07DA22-5E09-4ACD-8D57-69F02D98545E}"/>
    <hyperlink ref="UZA78:UZH78" location="Supplement!A1" display="Worksheet: Development Budget Supplement (Click to go to that section)" xr:uid="{93C2B1BE-836F-452A-946F-A9D41F2C762B}"/>
    <hyperlink ref="UZI78:UZP78" location="Supplement!A1" display="Worksheet: Development Budget Supplement (Click to go to that section)" xr:uid="{D1619D09-7FEE-4990-BDC9-513C07BA1FDE}"/>
    <hyperlink ref="UZQ78:UZX78" location="Supplement!A1" display="Worksheet: Development Budget Supplement (Click to go to that section)" xr:uid="{A986AE53-03A7-4A7A-8B9D-C9F9FCBFE08D}"/>
    <hyperlink ref="UZY78:VAF78" location="Supplement!A1" display="Worksheet: Development Budget Supplement (Click to go to that section)" xr:uid="{5F896131-84D6-4CC8-8F73-D0949F0FC661}"/>
    <hyperlink ref="VAG78:VAN78" location="Supplement!A1" display="Worksheet: Development Budget Supplement (Click to go to that section)" xr:uid="{3218A0E8-644A-4B58-B504-90BB338EA5E4}"/>
    <hyperlink ref="VAO78:VAV78" location="Supplement!A1" display="Worksheet: Development Budget Supplement (Click to go to that section)" xr:uid="{009CADF3-9FF0-4973-8C40-E657E4124C6E}"/>
    <hyperlink ref="VAW78:VBD78" location="Supplement!A1" display="Worksheet: Development Budget Supplement (Click to go to that section)" xr:uid="{BBC10DD6-EBED-4635-9903-BA90D66B45BA}"/>
    <hyperlink ref="VBE78:VBL78" location="Supplement!A1" display="Worksheet: Development Budget Supplement (Click to go to that section)" xr:uid="{0117B85F-CA70-4FF5-9D37-C49AEA830AE4}"/>
    <hyperlink ref="VBM78:VBT78" location="Supplement!A1" display="Worksheet: Development Budget Supplement (Click to go to that section)" xr:uid="{879DBD16-9925-41F6-BADA-4D009C211B61}"/>
    <hyperlink ref="VBU78:VCB78" location="Supplement!A1" display="Worksheet: Development Budget Supplement (Click to go to that section)" xr:uid="{F6C31800-CB6A-437B-90BE-27A5146BCD64}"/>
    <hyperlink ref="VCC78:VCJ78" location="Supplement!A1" display="Worksheet: Development Budget Supplement (Click to go to that section)" xr:uid="{0768B1A2-A0A4-49F9-9B57-CAB0C436742E}"/>
    <hyperlink ref="VCK78:VCR78" location="Supplement!A1" display="Worksheet: Development Budget Supplement (Click to go to that section)" xr:uid="{B05E4839-6629-4F38-B644-14DCEC3E6A7E}"/>
    <hyperlink ref="VCS78:VCZ78" location="Supplement!A1" display="Worksheet: Development Budget Supplement (Click to go to that section)" xr:uid="{F0E7F54B-8ADF-4DE0-94AD-4A8F6E97EE4D}"/>
    <hyperlink ref="VDA78:VDH78" location="Supplement!A1" display="Worksheet: Development Budget Supplement (Click to go to that section)" xr:uid="{58B501B0-5488-4D03-B3F5-0ED6DDA3B5A8}"/>
    <hyperlink ref="VDI78:VDP78" location="Supplement!A1" display="Worksheet: Development Budget Supplement (Click to go to that section)" xr:uid="{401A138E-A863-49B1-8D2F-CCE812FF36A1}"/>
    <hyperlink ref="VDQ78:VDX78" location="Supplement!A1" display="Worksheet: Development Budget Supplement (Click to go to that section)" xr:uid="{FA507473-8555-4E19-9247-A690E46E1035}"/>
    <hyperlink ref="VDY78:VEF78" location="Supplement!A1" display="Worksheet: Development Budget Supplement (Click to go to that section)" xr:uid="{9FFC752E-64F9-4FC9-AE5C-6C6FF8E8D832}"/>
    <hyperlink ref="VEG78:VEN78" location="Supplement!A1" display="Worksheet: Development Budget Supplement (Click to go to that section)" xr:uid="{A0C8055F-E483-46B9-A9FE-1D4EA5028044}"/>
    <hyperlink ref="VEO78:VEV78" location="Supplement!A1" display="Worksheet: Development Budget Supplement (Click to go to that section)" xr:uid="{E1C1EBF5-7473-4ACB-A27E-23B8B26E0F7B}"/>
    <hyperlink ref="VEW78:VFD78" location="Supplement!A1" display="Worksheet: Development Budget Supplement (Click to go to that section)" xr:uid="{E873C59E-9585-4D36-8F60-7A133014CFB5}"/>
    <hyperlink ref="VFE78:VFL78" location="Supplement!A1" display="Worksheet: Development Budget Supplement (Click to go to that section)" xr:uid="{052FF380-9F8C-432B-94E8-B45DD405148E}"/>
    <hyperlink ref="VFM78:VFT78" location="Supplement!A1" display="Worksheet: Development Budget Supplement (Click to go to that section)" xr:uid="{E9AC8AEA-ACCA-4A88-9EDC-820ADFC63F7F}"/>
    <hyperlink ref="VFU78:VGB78" location="Supplement!A1" display="Worksheet: Development Budget Supplement (Click to go to that section)" xr:uid="{646A7A0C-9286-450D-9BEA-332A5CF9BA98}"/>
    <hyperlink ref="VGC78:VGJ78" location="Supplement!A1" display="Worksheet: Development Budget Supplement (Click to go to that section)" xr:uid="{8FBC751C-60EC-436A-8E72-FD531BE70E20}"/>
    <hyperlink ref="VGK78:VGR78" location="Supplement!A1" display="Worksheet: Development Budget Supplement (Click to go to that section)" xr:uid="{7E801E37-37E2-4D74-A9F1-87C8A647D949}"/>
    <hyperlink ref="VGS78:VGZ78" location="Supplement!A1" display="Worksheet: Development Budget Supplement (Click to go to that section)" xr:uid="{0BEB736B-9CD7-4E05-AA05-2A3EAFC02C0E}"/>
    <hyperlink ref="VHA78:VHH78" location="Supplement!A1" display="Worksheet: Development Budget Supplement (Click to go to that section)" xr:uid="{73AFBA1A-23E2-431D-B239-F059502B02B5}"/>
    <hyperlink ref="VHI78:VHP78" location="Supplement!A1" display="Worksheet: Development Budget Supplement (Click to go to that section)" xr:uid="{E03EFA40-223F-4308-965A-38CA11AB2365}"/>
    <hyperlink ref="VHQ78:VHX78" location="Supplement!A1" display="Worksheet: Development Budget Supplement (Click to go to that section)" xr:uid="{79F34C76-FE02-49DA-A041-11C9E6AE7111}"/>
    <hyperlink ref="VHY78:VIF78" location="Supplement!A1" display="Worksheet: Development Budget Supplement (Click to go to that section)" xr:uid="{8C6C7560-EB96-400A-B661-06D54D2ED03E}"/>
    <hyperlink ref="VIG78:VIN78" location="Supplement!A1" display="Worksheet: Development Budget Supplement (Click to go to that section)" xr:uid="{48451196-428B-4488-9E79-23C6AE9A3B10}"/>
    <hyperlink ref="VIO78:VIV78" location="Supplement!A1" display="Worksheet: Development Budget Supplement (Click to go to that section)" xr:uid="{85EBD903-59A7-47E0-87D0-F234E5FB3EB0}"/>
    <hyperlink ref="VIW78:VJD78" location="Supplement!A1" display="Worksheet: Development Budget Supplement (Click to go to that section)" xr:uid="{6ABC31A5-2F72-4BAE-844B-35EE4451C888}"/>
    <hyperlink ref="VJE78:VJL78" location="Supplement!A1" display="Worksheet: Development Budget Supplement (Click to go to that section)" xr:uid="{25812D1A-90FA-4CDA-83BC-F712EC3CFC30}"/>
    <hyperlink ref="VJM78:VJT78" location="Supplement!A1" display="Worksheet: Development Budget Supplement (Click to go to that section)" xr:uid="{E1DD382B-42A5-43D2-81A5-C54682216D15}"/>
    <hyperlink ref="VJU78:VKB78" location="Supplement!A1" display="Worksheet: Development Budget Supplement (Click to go to that section)" xr:uid="{27BD8817-6F50-49C3-B104-9BA8B86DB6A0}"/>
    <hyperlink ref="VKC78:VKJ78" location="Supplement!A1" display="Worksheet: Development Budget Supplement (Click to go to that section)" xr:uid="{65D82992-68F4-468B-A88C-7FF04399BD1B}"/>
    <hyperlink ref="VKK78:VKR78" location="Supplement!A1" display="Worksheet: Development Budget Supplement (Click to go to that section)" xr:uid="{DED25FE9-BBFE-4DB6-BB19-8E17161A2025}"/>
    <hyperlink ref="VKS78:VKZ78" location="Supplement!A1" display="Worksheet: Development Budget Supplement (Click to go to that section)" xr:uid="{2C57220E-D151-4F5B-B940-E022F1BEC7FD}"/>
    <hyperlink ref="VLA78:VLH78" location="Supplement!A1" display="Worksheet: Development Budget Supplement (Click to go to that section)" xr:uid="{6B305CC8-DC06-4FAB-8035-5A4005A286E5}"/>
    <hyperlink ref="VLI78:VLP78" location="Supplement!A1" display="Worksheet: Development Budget Supplement (Click to go to that section)" xr:uid="{B433514C-C415-49C7-B8E8-8065B9FD39E8}"/>
    <hyperlink ref="VLQ78:VLX78" location="Supplement!A1" display="Worksheet: Development Budget Supplement (Click to go to that section)" xr:uid="{60E9644E-31F0-466A-9468-53279DB74429}"/>
    <hyperlink ref="VLY78:VMF78" location="Supplement!A1" display="Worksheet: Development Budget Supplement (Click to go to that section)" xr:uid="{1FC57FBE-861A-4100-AA0E-52F0B2CE4BEC}"/>
    <hyperlink ref="VMG78:VMN78" location="Supplement!A1" display="Worksheet: Development Budget Supplement (Click to go to that section)" xr:uid="{7E1C4399-C4A1-4D03-99E2-9DACA97F4B5B}"/>
    <hyperlink ref="VMO78:VMV78" location="Supplement!A1" display="Worksheet: Development Budget Supplement (Click to go to that section)" xr:uid="{6D8DF365-4497-4230-83E5-C17CA3815294}"/>
    <hyperlink ref="VMW78:VND78" location="Supplement!A1" display="Worksheet: Development Budget Supplement (Click to go to that section)" xr:uid="{C1F26C50-5A4C-4CC3-982F-EA2BE5208EAE}"/>
    <hyperlink ref="VNE78:VNL78" location="Supplement!A1" display="Worksheet: Development Budget Supplement (Click to go to that section)" xr:uid="{3EB63BC6-352C-4BC4-996D-A1E8087C1605}"/>
    <hyperlink ref="VNM78:VNT78" location="Supplement!A1" display="Worksheet: Development Budget Supplement (Click to go to that section)" xr:uid="{3AA6A0CA-77B0-4E6D-8011-5FF5E04B3C69}"/>
    <hyperlink ref="VNU78:VOB78" location="Supplement!A1" display="Worksheet: Development Budget Supplement (Click to go to that section)" xr:uid="{D939FBF2-3A15-44C3-9770-53D08772C937}"/>
    <hyperlink ref="VOC78:VOJ78" location="Supplement!A1" display="Worksheet: Development Budget Supplement (Click to go to that section)" xr:uid="{419DD6BA-C769-4B69-87DA-CA9B857393F9}"/>
    <hyperlink ref="VOK78:VOR78" location="Supplement!A1" display="Worksheet: Development Budget Supplement (Click to go to that section)" xr:uid="{9230E549-D4B7-4BDB-89D5-3150F4BD69A8}"/>
    <hyperlink ref="VOS78:VOZ78" location="Supplement!A1" display="Worksheet: Development Budget Supplement (Click to go to that section)" xr:uid="{E85AE3CE-9BF0-4FB5-81CC-933D188031FD}"/>
    <hyperlink ref="VPA78:VPH78" location="Supplement!A1" display="Worksheet: Development Budget Supplement (Click to go to that section)" xr:uid="{53A3A9C1-A373-4A15-B607-C945EFAEE59A}"/>
    <hyperlink ref="VPI78:VPP78" location="Supplement!A1" display="Worksheet: Development Budget Supplement (Click to go to that section)" xr:uid="{D131659B-F84F-4478-A32F-880A6009AF08}"/>
    <hyperlink ref="VPQ78:VPX78" location="Supplement!A1" display="Worksheet: Development Budget Supplement (Click to go to that section)" xr:uid="{B2F1426F-7CEA-4F38-8F90-BCC32F82CC0E}"/>
    <hyperlink ref="VPY78:VQF78" location="Supplement!A1" display="Worksheet: Development Budget Supplement (Click to go to that section)" xr:uid="{E7FD6468-2498-4AE0-945D-BC2A8AF0A3D5}"/>
    <hyperlink ref="VQG78:VQN78" location="Supplement!A1" display="Worksheet: Development Budget Supplement (Click to go to that section)" xr:uid="{1C46DD8E-394C-4388-8625-C01887912D78}"/>
    <hyperlink ref="VQO78:VQV78" location="Supplement!A1" display="Worksheet: Development Budget Supplement (Click to go to that section)" xr:uid="{86BD4076-8A64-4BCB-B0E6-33AF35C64840}"/>
    <hyperlink ref="VQW78:VRD78" location="Supplement!A1" display="Worksheet: Development Budget Supplement (Click to go to that section)" xr:uid="{8B556616-4E60-4CC2-935C-6A1965FEECDD}"/>
    <hyperlink ref="VRE78:VRL78" location="Supplement!A1" display="Worksheet: Development Budget Supplement (Click to go to that section)" xr:uid="{BD1DBAF0-7023-4842-B388-085C959C1960}"/>
    <hyperlink ref="VRM78:VRT78" location="Supplement!A1" display="Worksheet: Development Budget Supplement (Click to go to that section)" xr:uid="{0B0B6B5B-0480-4A40-BE97-01689BD68C1F}"/>
    <hyperlink ref="VRU78:VSB78" location="Supplement!A1" display="Worksheet: Development Budget Supplement (Click to go to that section)" xr:uid="{ADD4C4F3-0C53-4B00-AE33-43A75EBF03AB}"/>
    <hyperlink ref="VSC78:VSJ78" location="Supplement!A1" display="Worksheet: Development Budget Supplement (Click to go to that section)" xr:uid="{11D688AD-144A-4510-8F53-C3B593711242}"/>
    <hyperlink ref="VSK78:VSR78" location="Supplement!A1" display="Worksheet: Development Budget Supplement (Click to go to that section)" xr:uid="{3461AC80-319A-4DAB-B695-E6BDB91C9B39}"/>
    <hyperlink ref="VSS78:VSZ78" location="Supplement!A1" display="Worksheet: Development Budget Supplement (Click to go to that section)" xr:uid="{931F1B0C-76CB-49D2-9AFB-2A4C18F49513}"/>
    <hyperlink ref="VTA78:VTH78" location="Supplement!A1" display="Worksheet: Development Budget Supplement (Click to go to that section)" xr:uid="{61293808-72EE-4208-A2EF-885DB2EB5669}"/>
    <hyperlink ref="VTI78:VTP78" location="Supplement!A1" display="Worksheet: Development Budget Supplement (Click to go to that section)" xr:uid="{0F8425B9-0420-419A-ABF5-B6EA75F38C69}"/>
    <hyperlink ref="VTQ78:VTX78" location="Supplement!A1" display="Worksheet: Development Budget Supplement (Click to go to that section)" xr:uid="{8F52312C-0472-45B4-99AE-A512589A3703}"/>
    <hyperlink ref="VTY78:VUF78" location="Supplement!A1" display="Worksheet: Development Budget Supplement (Click to go to that section)" xr:uid="{2F4E0262-315A-4957-8498-AFEDF050F15D}"/>
    <hyperlink ref="VUG78:VUN78" location="Supplement!A1" display="Worksheet: Development Budget Supplement (Click to go to that section)" xr:uid="{7CA9B0EF-2B77-4EB6-9F04-9CA5F7511044}"/>
    <hyperlink ref="VUO78:VUV78" location="Supplement!A1" display="Worksheet: Development Budget Supplement (Click to go to that section)" xr:uid="{55F5BBC6-D186-409D-B736-E3F53196AFC5}"/>
    <hyperlink ref="VUW78:VVD78" location="Supplement!A1" display="Worksheet: Development Budget Supplement (Click to go to that section)" xr:uid="{AC1A2CD8-F49D-437A-9B9B-9A6D2FE038CC}"/>
    <hyperlink ref="VVE78:VVL78" location="Supplement!A1" display="Worksheet: Development Budget Supplement (Click to go to that section)" xr:uid="{724EEF93-05BF-44C8-B1D9-5AE5126D9368}"/>
    <hyperlink ref="VVM78:VVT78" location="Supplement!A1" display="Worksheet: Development Budget Supplement (Click to go to that section)" xr:uid="{802D81C3-2B8C-466D-A101-D8D5CA739930}"/>
    <hyperlink ref="VVU78:VWB78" location="Supplement!A1" display="Worksheet: Development Budget Supplement (Click to go to that section)" xr:uid="{51CBF85E-15A5-4563-A56C-AA4FC24CE645}"/>
    <hyperlink ref="VWC78:VWJ78" location="Supplement!A1" display="Worksheet: Development Budget Supplement (Click to go to that section)" xr:uid="{21942BEF-7D3E-413A-82A7-2BD365D12B98}"/>
    <hyperlink ref="VWK78:VWR78" location="Supplement!A1" display="Worksheet: Development Budget Supplement (Click to go to that section)" xr:uid="{44D866A2-44A8-49C9-B545-151182432177}"/>
    <hyperlink ref="VWS78:VWZ78" location="Supplement!A1" display="Worksheet: Development Budget Supplement (Click to go to that section)" xr:uid="{F4B81A3B-F761-487B-BEEE-C0F5504CBD3B}"/>
    <hyperlink ref="VXA78:VXH78" location="Supplement!A1" display="Worksheet: Development Budget Supplement (Click to go to that section)" xr:uid="{B24883B9-1BC8-4466-B512-AB15233F9F37}"/>
    <hyperlink ref="VXI78:VXP78" location="Supplement!A1" display="Worksheet: Development Budget Supplement (Click to go to that section)" xr:uid="{958F460C-47D9-4B3F-901A-7B739C9C6048}"/>
    <hyperlink ref="VXQ78:VXX78" location="Supplement!A1" display="Worksheet: Development Budget Supplement (Click to go to that section)" xr:uid="{704D7ECA-4058-4A50-A30E-5A7DA8DB3DE3}"/>
    <hyperlink ref="VXY78:VYF78" location="Supplement!A1" display="Worksheet: Development Budget Supplement (Click to go to that section)" xr:uid="{9A19A27F-0A79-404D-99E2-DF5946230350}"/>
    <hyperlink ref="VYG78:VYN78" location="Supplement!A1" display="Worksheet: Development Budget Supplement (Click to go to that section)" xr:uid="{7544E60E-5702-4B37-B0BB-7BF1725F28AF}"/>
    <hyperlink ref="VYO78:VYV78" location="Supplement!A1" display="Worksheet: Development Budget Supplement (Click to go to that section)" xr:uid="{043E76B3-3CFE-418C-B421-A1359442B9D9}"/>
    <hyperlink ref="VYW78:VZD78" location="Supplement!A1" display="Worksheet: Development Budget Supplement (Click to go to that section)" xr:uid="{B4ED2DA7-1F44-4A13-B165-353A77BA53FE}"/>
    <hyperlink ref="VZE78:VZL78" location="Supplement!A1" display="Worksheet: Development Budget Supplement (Click to go to that section)" xr:uid="{7A6E7958-4C44-42BD-BF61-C828829AF037}"/>
    <hyperlink ref="VZM78:VZT78" location="Supplement!A1" display="Worksheet: Development Budget Supplement (Click to go to that section)" xr:uid="{020928D8-5F36-4F25-8BA4-55946C446922}"/>
    <hyperlink ref="VZU78:WAB78" location="Supplement!A1" display="Worksheet: Development Budget Supplement (Click to go to that section)" xr:uid="{D82E64DD-4151-4D96-9101-099AA997F814}"/>
    <hyperlink ref="WAC78:WAJ78" location="Supplement!A1" display="Worksheet: Development Budget Supplement (Click to go to that section)" xr:uid="{4F7069AF-6BD1-4533-9F5E-6B59DF419ED5}"/>
    <hyperlink ref="WAK78:WAR78" location="Supplement!A1" display="Worksheet: Development Budget Supplement (Click to go to that section)" xr:uid="{E9E88A1E-6198-4E98-A813-DB9920520D54}"/>
    <hyperlink ref="WAS78:WAZ78" location="Supplement!A1" display="Worksheet: Development Budget Supplement (Click to go to that section)" xr:uid="{49F95081-1268-48C5-B8D3-8860F7CA9678}"/>
    <hyperlink ref="WBA78:WBH78" location="Supplement!A1" display="Worksheet: Development Budget Supplement (Click to go to that section)" xr:uid="{02BD3366-C5DA-40B0-93A5-5477D4E70C54}"/>
    <hyperlink ref="WBI78:WBP78" location="Supplement!A1" display="Worksheet: Development Budget Supplement (Click to go to that section)" xr:uid="{6187E74C-4592-4A16-8C2E-9F55D3EBCE82}"/>
    <hyperlink ref="WBQ78:WBX78" location="Supplement!A1" display="Worksheet: Development Budget Supplement (Click to go to that section)" xr:uid="{954D9BDA-9C08-484A-B421-3613DB3CCC27}"/>
    <hyperlink ref="WBY78:WCF78" location="Supplement!A1" display="Worksheet: Development Budget Supplement (Click to go to that section)" xr:uid="{81F9EC6C-A5DA-476C-89AB-D344E19563A8}"/>
    <hyperlink ref="WCG78:WCN78" location="Supplement!A1" display="Worksheet: Development Budget Supplement (Click to go to that section)" xr:uid="{29BCAD2F-B857-4EE1-B863-C4D4CA9476CC}"/>
    <hyperlink ref="WCO78:WCV78" location="Supplement!A1" display="Worksheet: Development Budget Supplement (Click to go to that section)" xr:uid="{901C4A67-579C-43A2-AF92-A429779B2EE8}"/>
    <hyperlink ref="WCW78:WDD78" location="Supplement!A1" display="Worksheet: Development Budget Supplement (Click to go to that section)" xr:uid="{CF7C7FEF-2542-4D1F-828A-4B1999ED0E6F}"/>
    <hyperlink ref="WDE78:WDL78" location="Supplement!A1" display="Worksheet: Development Budget Supplement (Click to go to that section)" xr:uid="{AA2E51B5-7E12-4856-AFD0-7C1185CC4D09}"/>
    <hyperlink ref="WDM78:WDT78" location="Supplement!A1" display="Worksheet: Development Budget Supplement (Click to go to that section)" xr:uid="{2804D66F-6FC2-47CC-B8DA-2B7BAB54BF9A}"/>
    <hyperlink ref="WDU78:WEB78" location="Supplement!A1" display="Worksheet: Development Budget Supplement (Click to go to that section)" xr:uid="{100760E8-B375-496A-84E3-17F46D7AA816}"/>
    <hyperlink ref="WEC78:WEJ78" location="Supplement!A1" display="Worksheet: Development Budget Supplement (Click to go to that section)" xr:uid="{9EC79F26-EF77-4638-AD94-7E1A05C60F63}"/>
    <hyperlink ref="WEK78:WER78" location="Supplement!A1" display="Worksheet: Development Budget Supplement (Click to go to that section)" xr:uid="{9DC39CCA-CDE4-4ED4-8BCE-BB92FCD0A0ED}"/>
    <hyperlink ref="WES78:WEZ78" location="Supplement!A1" display="Worksheet: Development Budget Supplement (Click to go to that section)" xr:uid="{BA93DE21-E452-4847-BFC6-82B3E4A682D1}"/>
    <hyperlink ref="WFA78:WFH78" location="Supplement!A1" display="Worksheet: Development Budget Supplement (Click to go to that section)" xr:uid="{B8C10DDB-A169-43F1-BAD1-2BAF8131C5DD}"/>
    <hyperlink ref="WFI78:WFP78" location="Supplement!A1" display="Worksheet: Development Budget Supplement (Click to go to that section)" xr:uid="{BE7E711D-6312-4A67-B745-8EBF5A1290E2}"/>
    <hyperlink ref="WFQ78:WFX78" location="Supplement!A1" display="Worksheet: Development Budget Supplement (Click to go to that section)" xr:uid="{4E15631E-352D-4628-B5E6-6EB3F7146F67}"/>
    <hyperlink ref="WFY78:WGF78" location="Supplement!A1" display="Worksheet: Development Budget Supplement (Click to go to that section)" xr:uid="{5B78899A-44D3-4173-A856-17AE93EA9D0E}"/>
    <hyperlink ref="WGG78:WGN78" location="Supplement!A1" display="Worksheet: Development Budget Supplement (Click to go to that section)" xr:uid="{F03605AB-6B38-431B-A2A4-1822711F3830}"/>
    <hyperlink ref="WGO78:WGV78" location="Supplement!A1" display="Worksheet: Development Budget Supplement (Click to go to that section)" xr:uid="{F5EA0CD5-40F6-405A-A5F4-7609E86370A4}"/>
    <hyperlink ref="WGW78:WHD78" location="Supplement!A1" display="Worksheet: Development Budget Supplement (Click to go to that section)" xr:uid="{57294E03-187B-42C3-82A8-643768D5A1BA}"/>
    <hyperlink ref="WHE78:WHL78" location="Supplement!A1" display="Worksheet: Development Budget Supplement (Click to go to that section)" xr:uid="{1F84FB7A-12D2-4500-82B3-36349FD1E77F}"/>
    <hyperlink ref="WHM78:WHT78" location="Supplement!A1" display="Worksheet: Development Budget Supplement (Click to go to that section)" xr:uid="{1EEF9D53-5C02-4D7F-8743-C87F13BF43DA}"/>
    <hyperlink ref="WHU78:WIB78" location="Supplement!A1" display="Worksheet: Development Budget Supplement (Click to go to that section)" xr:uid="{0FDE007F-7965-4191-A622-BB543C719016}"/>
    <hyperlink ref="WIC78:WIJ78" location="Supplement!A1" display="Worksheet: Development Budget Supplement (Click to go to that section)" xr:uid="{CF22C808-12B9-40A7-830F-540C759E20B8}"/>
    <hyperlink ref="WIK78:WIR78" location="Supplement!A1" display="Worksheet: Development Budget Supplement (Click to go to that section)" xr:uid="{81050DDD-9448-4CBA-9489-D7FD394FF460}"/>
    <hyperlink ref="WIS78:WIZ78" location="Supplement!A1" display="Worksheet: Development Budget Supplement (Click to go to that section)" xr:uid="{28A55595-217B-4195-B37E-70EB0A087E9F}"/>
    <hyperlink ref="WJA78:WJH78" location="Supplement!A1" display="Worksheet: Development Budget Supplement (Click to go to that section)" xr:uid="{D2429F91-622F-4C29-AD08-8D8FB8EE3E64}"/>
    <hyperlink ref="WJI78:WJP78" location="Supplement!A1" display="Worksheet: Development Budget Supplement (Click to go to that section)" xr:uid="{F7F74957-2C2C-41A5-A665-A3830082B52D}"/>
    <hyperlink ref="WJQ78:WJX78" location="Supplement!A1" display="Worksheet: Development Budget Supplement (Click to go to that section)" xr:uid="{A1089B8F-80B6-43B8-B0F7-2696271A7EC0}"/>
    <hyperlink ref="WJY78:WKF78" location="Supplement!A1" display="Worksheet: Development Budget Supplement (Click to go to that section)" xr:uid="{86DC6193-F0AC-459B-A6C5-0D3CC966A3CF}"/>
    <hyperlink ref="WKG78:WKN78" location="Supplement!A1" display="Worksheet: Development Budget Supplement (Click to go to that section)" xr:uid="{4686AFAC-98AE-4D5E-BB14-5CD4C0A51212}"/>
    <hyperlink ref="WKO78:WKV78" location="Supplement!A1" display="Worksheet: Development Budget Supplement (Click to go to that section)" xr:uid="{1D0F676F-30AB-491A-AC20-FAC6CEA3C279}"/>
    <hyperlink ref="WKW78:WLD78" location="Supplement!A1" display="Worksheet: Development Budget Supplement (Click to go to that section)" xr:uid="{4D2FB406-2BE2-43C1-9C7D-F8E63B8E0518}"/>
    <hyperlink ref="WLE78:WLL78" location="Supplement!A1" display="Worksheet: Development Budget Supplement (Click to go to that section)" xr:uid="{4B7D325D-2BF5-41CD-9B0A-6B4182200AAD}"/>
    <hyperlink ref="WLM78:WLT78" location="Supplement!A1" display="Worksheet: Development Budget Supplement (Click to go to that section)" xr:uid="{50CC9803-1633-4179-B3F9-071C67FB10F9}"/>
    <hyperlink ref="WLU78:WMB78" location="Supplement!A1" display="Worksheet: Development Budget Supplement (Click to go to that section)" xr:uid="{8923AE5A-1A78-4790-8692-40FA02A9A9AF}"/>
    <hyperlink ref="WMC78:WMJ78" location="Supplement!A1" display="Worksheet: Development Budget Supplement (Click to go to that section)" xr:uid="{DC2160A2-957D-4EF5-AB8D-C86BBB4E1658}"/>
    <hyperlink ref="WMK78:WMR78" location="Supplement!A1" display="Worksheet: Development Budget Supplement (Click to go to that section)" xr:uid="{A32B368E-937A-4A03-AAD0-FB03CBACD98A}"/>
    <hyperlink ref="WMS78:WMZ78" location="Supplement!A1" display="Worksheet: Development Budget Supplement (Click to go to that section)" xr:uid="{04939E2A-2261-47F0-9B50-88E27ECB0484}"/>
    <hyperlink ref="WNA78:WNH78" location="Supplement!A1" display="Worksheet: Development Budget Supplement (Click to go to that section)" xr:uid="{976EF1B1-6D66-4065-8E20-EA02DBF34E83}"/>
    <hyperlink ref="WNI78:WNP78" location="Supplement!A1" display="Worksheet: Development Budget Supplement (Click to go to that section)" xr:uid="{DE253177-D042-4049-9861-8A869514777E}"/>
    <hyperlink ref="WNQ78:WNX78" location="Supplement!A1" display="Worksheet: Development Budget Supplement (Click to go to that section)" xr:uid="{6B7F542A-ED89-45DB-A17D-009543ED9676}"/>
    <hyperlink ref="WNY78:WOF78" location="Supplement!A1" display="Worksheet: Development Budget Supplement (Click to go to that section)" xr:uid="{4255474F-3EA3-4680-B90B-D68D26BA241A}"/>
    <hyperlink ref="WOG78:WON78" location="Supplement!A1" display="Worksheet: Development Budget Supplement (Click to go to that section)" xr:uid="{BDDA8717-5DF4-44A4-9623-C76727485072}"/>
    <hyperlink ref="WOO78:WOV78" location="Supplement!A1" display="Worksheet: Development Budget Supplement (Click to go to that section)" xr:uid="{17D27FEA-9987-4375-B7DB-4131FD421877}"/>
    <hyperlink ref="WOW78:WPD78" location="Supplement!A1" display="Worksheet: Development Budget Supplement (Click to go to that section)" xr:uid="{38BC9D32-4194-467B-89B2-6D47056278B2}"/>
    <hyperlink ref="WPE78:WPL78" location="Supplement!A1" display="Worksheet: Development Budget Supplement (Click to go to that section)" xr:uid="{756A4EC4-2909-4476-A89D-944E6BE3B18B}"/>
    <hyperlink ref="WPM78:WPT78" location="Supplement!A1" display="Worksheet: Development Budget Supplement (Click to go to that section)" xr:uid="{53DC2435-F570-46BB-BBA1-ABC89A71C54B}"/>
    <hyperlink ref="WPU78:WQB78" location="Supplement!A1" display="Worksheet: Development Budget Supplement (Click to go to that section)" xr:uid="{55E601E7-6E93-4BE4-A6AA-1C71B45804E2}"/>
    <hyperlink ref="WQC78:WQJ78" location="Supplement!A1" display="Worksheet: Development Budget Supplement (Click to go to that section)" xr:uid="{62BC9E6E-4C8C-409C-878E-0001B616F372}"/>
    <hyperlink ref="WQK78:WQR78" location="Supplement!A1" display="Worksheet: Development Budget Supplement (Click to go to that section)" xr:uid="{8BE4A29C-473E-4C8C-AF7F-5CB0E33C5FB0}"/>
    <hyperlink ref="WQS78:WQZ78" location="Supplement!A1" display="Worksheet: Development Budget Supplement (Click to go to that section)" xr:uid="{D6E01101-76C4-47B8-8D38-09659246622B}"/>
    <hyperlink ref="WRA78:WRH78" location="Supplement!A1" display="Worksheet: Development Budget Supplement (Click to go to that section)" xr:uid="{EBF05EDD-1EA8-4521-A8FA-26B6EE779D76}"/>
    <hyperlink ref="WRI78:WRP78" location="Supplement!A1" display="Worksheet: Development Budget Supplement (Click to go to that section)" xr:uid="{E643BCC8-6239-47B1-BCD5-73E7768D3FCF}"/>
    <hyperlink ref="WRQ78:WRX78" location="Supplement!A1" display="Worksheet: Development Budget Supplement (Click to go to that section)" xr:uid="{DAB21A4A-F47F-422D-86A4-DA9F370D6342}"/>
    <hyperlink ref="WRY78:WSF78" location="Supplement!A1" display="Worksheet: Development Budget Supplement (Click to go to that section)" xr:uid="{945D9588-BD31-4F2C-BD81-A19F94C957DC}"/>
    <hyperlink ref="WSG78:WSN78" location="Supplement!A1" display="Worksheet: Development Budget Supplement (Click to go to that section)" xr:uid="{A3A760D4-9197-4D88-9623-84AD8E8A0972}"/>
    <hyperlink ref="WSO78:WSV78" location="Supplement!A1" display="Worksheet: Development Budget Supplement (Click to go to that section)" xr:uid="{0DCB04FC-BF1A-474C-BF91-3A280010356E}"/>
    <hyperlink ref="WSW78:WTD78" location="Supplement!A1" display="Worksheet: Development Budget Supplement (Click to go to that section)" xr:uid="{4C92C88E-F776-43D0-9482-C6B1D8E85736}"/>
    <hyperlink ref="WTE78:WTL78" location="Supplement!A1" display="Worksheet: Development Budget Supplement (Click to go to that section)" xr:uid="{C0D2A2A2-FDB9-45C4-B3DC-7B4AEE4AB355}"/>
    <hyperlink ref="WTM78:WTT78" location="Supplement!A1" display="Worksheet: Development Budget Supplement (Click to go to that section)" xr:uid="{F144EAC4-C1D1-4DF5-836A-EDF9C6452238}"/>
    <hyperlink ref="WTU78:WUB78" location="Supplement!A1" display="Worksheet: Development Budget Supplement (Click to go to that section)" xr:uid="{CF0BA415-0B55-4927-B07E-D07718C49492}"/>
    <hyperlink ref="WUC78:WUJ78" location="Supplement!A1" display="Worksheet: Development Budget Supplement (Click to go to that section)" xr:uid="{4CA779CE-272E-443E-A787-35E187C90D2C}"/>
    <hyperlink ref="WUK78:WUR78" location="Supplement!A1" display="Worksheet: Development Budget Supplement (Click to go to that section)" xr:uid="{CAE6DE66-3E40-44CD-ABC0-AAFA06DCC33C}"/>
    <hyperlink ref="WUS78:WUZ78" location="Supplement!A1" display="Worksheet: Development Budget Supplement (Click to go to that section)" xr:uid="{BDA19261-7FDA-4CC4-8C1E-39BCA9ADDDE5}"/>
    <hyperlink ref="WVA78:WVH78" location="Supplement!A1" display="Worksheet: Development Budget Supplement (Click to go to that section)" xr:uid="{1DBA3EB1-0857-4D4F-AA77-F6552CCCD1BA}"/>
    <hyperlink ref="WVI78:WVP78" location="Supplement!A1" display="Worksheet: Development Budget Supplement (Click to go to that section)" xr:uid="{39CB5F7C-A827-4BDF-A287-CD3F4A6ABB85}"/>
    <hyperlink ref="WVQ78:WVX78" location="Supplement!A1" display="Worksheet: Development Budget Supplement (Click to go to that section)" xr:uid="{E3E3E8BB-579D-4A58-93FE-A4D3CA862A4E}"/>
    <hyperlink ref="WVY78:WWF78" location="Supplement!A1" display="Worksheet: Development Budget Supplement (Click to go to that section)" xr:uid="{07AB78C0-2EA5-4E8E-BE02-8336852BF499}"/>
    <hyperlink ref="WWG78:WWN78" location="Supplement!A1" display="Worksheet: Development Budget Supplement (Click to go to that section)" xr:uid="{1A2442C2-848E-4849-80BB-1691247E2DC4}"/>
    <hyperlink ref="WWO78:WWV78" location="Supplement!A1" display="Worksheet: Development Budget Supplement (Click to go to that section)" xr:uid="{E7D82A2D-3F4B-4FD4-B6FE-7F884AEB557A}"/>
    <hyperlink ref="WWW78:WXD78" location="Supplement!A1" display="Worksheet: Development Budget Supplement (Click to go to that section)" xr:uid="{88622CD5-8976-47D7-8E67-3D9F7C126E3A}"/>
    <hyperlink ref="WXE78:WXL78" location="Supplement!A1" display="Worksheet: Development Budget Supplement (Click to go to that section)" xr:uid="{E4D02F84-C790-49C7-93BC-2020DEBE5B63}"/>
    <hyperlink ref="WXM78:WXT78" location="Supplement!A1" display="Worksheet: Development Budget Supplement (Click to go to that section)" xr:uid="{16CBE34C-EBB5-471B-B6D1-9BE7FC5CFAB8}"/>
    <hyperlink ref="WXU78:WYB78" location="Supplement!A1" display="Worksheet: Development Budget Supplement (Click to go to that section)" xr:uid="{8F37F0EC-D2F3-4ABB-B418-750AB26F9C17}"/>
    <hyperlink ref="WYC78:WYJ78" location="Supplement!A1" display="Worksheet: Development Budget Supplement (Click to go to that section)" xr:uid="{8C3175DB-EB8A-4BCE-930C-866684BE7997}"/>
    <hyperlink ref="WYK78:WYR78" location="Supplement!A1" display="Worksheet: Development Budget Supplement (Click to go to that section)" xr:uid="{952323F8-9038-422D-907C-9088E58BDC76}"/>
    <hyperlink ref="WYS78:WYZ78" location="Supplement!A1" display="Worksheet: Development Budget Supplement (Click to go to that section)" xr:uid="{11CFC761-BFEC-4F3B-8B39-7B87C01ABEF5}"/>
    <hyperlink ref="WZA78:WZH78" location="Supplement!A1" display="Worksheet: Development Budget Supplement (Click to go to that section)" xr:uid="{C9A13C9E-6E26-4648-B4E1-62E57C8D7394}"/>
    <hyperlink ref="WZI78:WZP78" location="Supplement!A1" display="Worksheet: Development Budget Supplement (Click to go to that section)" xr:uid="{6C85E43B-9258-4710-8410-EFF3BBB213E1}"/>
    <hyperlink ref="WZQ78:WZX78" location="Supplement!A1" display="Worksheet: Development Budget Supplement (Click to go to that section)" xr:uid="{60ACD075-A453-4A00-8AF9-A9ECE42BC51E}"/>
    <hyperlink ref="WZY78:XAF78" location="Supplement!A1" display="Worksheet: Development Budget Supplement (Click to go to that section)" xr:uid="{2A4171DB-AC1A-43D1-8E0F-3F54B9133DF6}"/>
    <hyperlink ref="XAG78:XAN78" location="Supplement!A1" display="Worksheet: Development Budget Supplement (Click to go to that section)" xr:uid="{93309391-935A-4836-B0AB-F70F353F8C7D}"/>
    <hyperlink ref="XAO78:XAV78" location="Supplement!A1" display="Worksheet: Development Budget Supplement (Click to go to that section)" xr:uid="{CA80C347-335D-4F81-A0DF-9CA3DEF92902}"/>
    <hyperlink ref="XAW78:XBD78" location="Supplement!A1" display="Worksheet: Development Budget Supplement (Click to go to that section)" xr:uid="{24DCC206-3C44-4CE9-8168-4F10B54EA7DC}"/>
    <hyperlink ref="XBE78:XBL78" location="Supplement!A1" display="Worksheet: Development Budget Supplement (Click to go to that section)" xr:uid="{A040ECB6-33DA-4AC8-A8EF-E4FE4AB7652C}"/>
    <hyperlink ref="XBM78:XBT78" location="Supplement!A1" display="Worksheet: Development Budget Supplement (Click to go to that section)" xr:uid="{94344334-3229-4E78-A8CC-1D857CB2F6E6}"/>
    <hyperlink ref="XBU78:XCB78" location="Supplement!A1" display="Worksheet: Development Budget Supplement (Click to go to that section)" xr:uid="{B7859C94-9071-40F2-846D-4E457D9DF0BA}"/>
    <hyperlink ref="XCC78:XCJ78" location="Supplement!A1" display="Worksheet: Development Budget Supplement (Click to go to that section)" xr:uid="{E1B94272-C89C-433A-949E-154D8A4BC9EF}"/>
    <hyperlink ref="XCK78:XCR78" location="Supplement!A1" display="Worksheet: Development Budget Supplement (Click to go to that section)" xr:uid="{9DD4ADFB-A913-4480-AB56-DAA9B32160DE}"/>
    <hyperlink ref="XCS78:XCZ78" location="Supplement!A1" display="Worksheet: Development Budget Supplement (Click to go to that section)" xr:uid="{CC718761-4032-4B89-A21D-9912FF279A6F}"/>
    <hyperlink ref="XDA78:XDH78" location="Supplement!A1" display="Worksheet: Development Budget Supplement (Click to go to that section)" xr:uid="{5558DC12-4E74-46BF-82F4-880161882825}"/>
    <hyperlink ref="XDI78:XDP78" location="Supplement!A1" display="Worksheet: Development Budget Supplement (Click to go to that section)" xr:uid="{432371B3-E5DD-45D3-9576-9005D5DF1D46}"/>
    <hyperlink ref="XDQ78:XDX78" location="Supplement!A1" display="Worksheet: Development Budget Supplement (Click to go to that section)" xr:uid="{4D154797-315D-4C98-AF80-2DAF252BE98F}"/>
    <hyperlink ref="XDY78:XEF78" location="Supplement!A1" display="Worksheet: Development Budget Supplement (Click to go to that section)" xr:uid="{2C2D7E92-735E-401F-9BF3-F48C2B152AE5}"/>
    <hyperlink ref="XEG78:XEN78" location="Supplement!A1" display="Worksheet: Development Budget Supplement (Click to go to that section)" xr:uid="{4253EF51-F2E4-435E-AC52-E0954C2D529F}"/>
    <hyperlink ref="XEO78:XEV78" location="Supplement!A1" display="Worksheet: Development Budget Supplement (Click to go to that section)" xr:uid="{E8ED18A2-6AE0-4B05-A63A-D9D60FBAA412}"/>
    <hyperlink ref="XEW78:XFD78" location="Supplement!A1" display="Worksheet: Development Budget Supplement (Click to go to that section)" xr:uid="{9BDFFA2F-A4A2-4622-A6C9-294167B102AD}"/>
  </hyperlinks>
  <printOptions horizontalCentered="1"/>
  <pageMargins left="0.25" right="0.25" top="0.5" bottom="0.25" header="0.5" footer="0.5"/>
  <pageSetup scale="76" fitToHeight="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6">
    <pageSetUpPr fitToPage="1"/>
  </sheetPr>
  <dimension ref="A1:T185"/>
  <sheetViews>
    <sheetView zoomScaleNormal="100" workbookViewId="0">
      <pane ySplit="8" topLeftCell="A9" activePane="bottomLeft" state="frozen"/>
      <selection activeCell="L19" sqref="L19"/>
      <selection pane="bottomLeft" activeCell="B7" sqref="B7:K7"/>
    </sheetView>
  </sheetViews>
  <sheetFormatPr defaultColWidth="0" defaultRowHeight="0" customHeight="1" zeroHeight="1"/>
  <cols>
    <col min="1" max="1" width="3.265625" style="334" customWidth="1"/>
    <col min="2" max="4" width="8.1328125" style="334" customWidth="1"/>
    <col min="5" max="11" width="16.73046875" style="334" customWidth="1"/>
    <col min="12" max="12" width="3.265625" style="334" customWidth="1"/>
    <col min="13" max="20" width="0" style="334" hidden="1" customWidth="1"/>
    <col min="21" max="16384" width="9.1328125" style="334" hidden="1"/>
  </cols>
  <sheetData>
    <row r="1" spans="1:12" s="349" customFormat="1" ht="13.5"/>
    <row r="2" spans="1:12" s="349" customFormat="1" ht="13.5"/>
    <row r="3" spans="1:12" s="349" customFormat="1" ht="13.9">
      <c r="I3" s="992" t="s">
        <v>384</v>
      </c>
      <c r="J3" s="992"/>
      <c r="K3" s="992"/>
      <c r="L3" s="350"/>
    </row>
    <row r="4" spans="1:12" s="349" customFormat="1" ht="12.2" customHeight="1">
      <c r="L4" s="350"/>
    </row>
    <row r="5" spans="1:12" s="351" customFormat="1" ht="7.5" customHeight="1">
      <c r="A5" s="349"/>
      <c r="B5" s="764"/>
      <c r="C5" s="764"/>
      <c r="D5" s="764"/>
      <c r="E5" s="764"/>
      <c r="F5" s="764"/>
      <c r="G5" s="764"/>
      <c r="H5" s="764"/>
      <c r="I5" s="764"/>
      <c r="J5" s="764"/>
      <c r="K5" s="764"/>
      <c r="L5" s="350"/>
    </row>
    <row r="6" spans="1:12" ht="12.75" customHeight="1">
      <c r="B6" s="1002"/>
      <c r="C6" s="1002"/>
      <c r="D6" s="1002"/>
      <c r="E6" s="1002"/>
      <c r="F6" s="1002"/>
      <c r="G6" s="1002"/>
      <c r="H6" s="1002"/>
      <c r="I6" s="1002"/>
      <c r="J6" s="1002"/>
      <c r="K6" s="1002"/>
    </row>
    <row r="7" spans="1:12" ht="21.75" customHeight="1">
      <c r="B7" s="1003" t="s">
        <v>15910</v>
      </c>
      <c r="C7" s="1003"/>
      <c r="D7" s="1003"/>
      <c r="E7" s="1003"/>
      <c r="F7" s="1003"/>
      <c r="G7" s="1003"/>
      <c r="H7" s="1003"/>
      <c r="I7" s="1003"/>
      <c r="J7" s="1003"/>
      <c r="K7" s="1003"/>
    </row>
    <row r="8" spans="1:12" ht="12.75" customHeight="1">
      <c r="A8" s="360"/>
      <c r="B8" s="360"/>
      <c r="C8" s="360"/>
      <c r="D8" s="360"/>
      <c r="E8" s="360"/>
      <c r="F8" s="360"/>
      <c r="G8" s="360"/>
      <c r="H8" s="360"/>
      <c r="I8" s="360"/>
      <c r="J8" s="360"/>
      <c r="K8" s="360"/>
    </row>
    <row r="9" spans="1:12" ht="45.95" customHeight="1">
      <c r="A9" s="881"/>
      <c r="B9" s="1004" t="s">
        <v>15909</v>
      </c>
      <c r="C9" s="1004"/>
      <c r="D9" s="1004"/>
      <c r="E9" s="1004"/>
      <c r="F9" s="1004"/>
      <c r="G9" s="1004"/>
      <c r="H9" s="1004"/>
      <c r="I9" s="1004"/>
      <c r="J9" s="1004"/>
      <c r="K9" s="1004"/>
    </row>
    <row r="10" spans="1:12" ht="6.95" customHeight="1">
      <c r="A10" s="360"/>
      <c r="B10" s="360"/>
      <c r="C10" s="360"/>
      <c r="D10" s="360"/>
      <c r="E10" s="360"/>
      <c r="F10" s="360"/>
      <c r="G10" s="360"/>
      <c r="H10" s="360"/>
      <c r="I10" s="360"/>
      <c r="J10" s="360"/>
      <c r="K10" s="360"/>
    </row>
    <row r="11" spans="1:12" s="749" customFormat="1" ht="18.75" customHeight="1">
      <c r="B11" s="975" t="s">
        <v>590</v>
      </c>
      <c r="C11" s="975"/>
      <c r="D11" s="975"/>
      <c r="E11" s="979"/>
      <c r="F11" s="980"/>
      <c r="G11" s="980"/>
      <c r="H11" s="980"/>
      <c r="I11" s="980"/>
      <c r="J11" s="980"/>
      <c r="K11" s="980"/>
    </row>
    <row r="12" spans="1:12" s="749" customFormat="1" ht="6.95" customHeight="1">
      <c r="B12" s="899"/>
      <c r="C12" s="899"/>
      <c r="D12" s="900"/>
    </row>
    <row r="13" spans="1:12" s="749" customFormat="1" ht="18.75" customHeight="1">
      <c r="B13" s="976" t="s">
        <v>713</v>
      </c>
      <c r="C13" s="976"/>
      <c r="D13" s="976"/>
      <c r="E13" s="979"/>
      <c r="F13" s="980"/>
      <c r="G13" s="980"/>
      <c r="H13" s="980"/>
      <c r="I13" s="980"/>
      <c r="J13" s="980"/>
      <c r="K13" s="980"/>
    </row>
    <row r="14" spans="1:12" s="749" customFormat="1" ht="7.05" customHeight="1">
      <c r="B14" s="899"/>
      <c r="C14" s="899"/>
      <c r="D14" s="901"/>
      <c r="E14" s="751"/>
      <c r="F14" s="751"/>
      <c r="G14" s="751"/>
      <c r="H14" s="751"/>
      <c r="I14" s="751"/>
      <c r="J14" s="751"/>
      <c r="K14" s="869"/>
    </row>
    <row r="15" spans="1:12" s="749" customFormat="1" ht="24" customHeight="1">
      <c r="B15" s="976" t="s">
        <v>14054</v>
      </c>
      <c r="C15" s="976"/>
      <c r="D15" s="976"/>
      <c r="E15" s="979"/>
      <c r="F15" s="980"/>
      <c r="G15" s="980"/>
      <c r="H15" s="980"/>
      <c r="I15" s="980"/>
      <c r="J15" s="980"/>
      <c r="K15" s="980"/>
      <c r="L15" s="752"/>
    </row>
    <row r="16" spans="1:12" s="749" customFormat="1" ht="7.05" customHeight="1">
      <c r="B16" s="899"/>
      <c r="C16" s="899"/>
      <c r="D16" s="662"/>
      <c r="E16" s="747"/>
      <c r="F16" s="747"/>
      <c r="G16" s="747"/>
      <c r="H16" s="747"/>
      <c r="I16" s="747"/>
      <c r="J16" s="747"/>
      <c r="K16" s="747"/>
    </row>
    <row r="17" spans="1:11" s="749" customFormat="1" ht="33.75" customHeight="1">
      <c r="B17" s="976" t="s">
        <v>15897</v>
      </c>
      <c r="C17" s="976"/>
      <c r="D17" s="976"/>
      <c r="E17" s="979"/>
      <c r="F17" s="980"/>
      <c r="G17" s="753"/>
      <c r="H17" s="753"/>
      <c r="I17" s="750" t="s">
        <v>15898</v>
      </c>
      <c r="J17" s="979"/>
      <c r="K17" s="1019"/>
    </row>
    <row r="18" spans="1:11" s="749" customFormat="1" ht="7.05" customHeight="1">
      <c r="B18" s="900"/>
      <c r="C18" s="900"/>
      <c r="D18" s="662"/>
      <c r="E18" s="747"/>
      <c r="F18" s="747"/>
      <c r="G18" s="747"/>
      <c r="H18" s="747"/>
      <c r="I18" s="747"/>
      <c r="J18" s="747"/>
      <c r="K18" s="747"/>
    </row>
    <row r="19" spans="1:11" s="749" customFormat="1" ht="36" customHeight="1">
      <c r="B19" s="977" t="s">
        <v>15844</v>
      </c>
      <c r="C19" s="977"/>
      <c r="D19" s="978"/>
      <c r="E19" s="981"/>
      <c r="F19" s="982"/>
      <c r="G19" s="1018" t="s">
        <v>15838</v>
      </c>
      <c r="H19" s="1018"/>
      <c r="I19" s="1017"/>
      <c r="J19" s="1017"/>
      <c r="K19" s="1017"/>
    </row>
    <row r="20" spans="1:11" s="749" customFormat="1" ht="7.05" customHeight="1">
      <c r="B20" s="899"/>
      <c r="C20" s="899"/>
      <c r="D20" s="662"/>
      <c r="E20" s="747"/>
      <c r="F20" s="747"/>
      <c r="G20" s="747"/>
      <c r="H20" s="747"/>
      <c r="I20" s="747"/>
      <c r="J20" s="747"/>
      <c r="K20" s="747"/>
    </row>
    <row r="21" spans="1:11" s="749" customFormat="1" ht="18.75" customHeight="1">
      <c r="B21" s="1020" t="s">
        <v>15854</v>
      </c>
      <c r="C21" s="1020"/>
      <c r="D21" s="1020"/>
      <c r="E21" s="979"/>
      <c r="F21" s="980"/>
      <c r="G21" s="980"/>
      <c r="H21" s="980"/>
      <c r="I21" s="980"/>
      <c r="J21" s="980"/>
      <c r="K21" s="980"/>
    </row>
    <row r="22" spans="1:11" ht="12" customHeight="1">
      <c r="A22" s="360"/>
      <c r="B22" s="548"/>
      <c r="C22" s="548"/>
      <c r="D22" s="548"/>
      <c r="E22" s="548"/>
      <c r="F22" s="549"/>
      <c r="G22" s="549"/>
      <c r="H22" s="549"/>
      <c r="I22" s="549"/>
      <c r="J22" s="549"/>
      <c r="K22" s="549"/>
    </row>
    <row r="23" spans="1:11" ht="23.1" customHeight="1">
      <c r="A23" s="361"/>
      <c r="B23" s="1016" t="s">
        <v>15911</v>
      </c>
      <c r="C23" s="1016"/>
      <c r="D23" s="1016"/>
      <c r="E23" s="1016"/>
      <c r="F23" s="1016"/>
      <c r="G23" s="1016"/>
      <c r="H23" s="1016"/>
      <c r="I23" s="1016"/>
      <c r="J23" s="1016"/>
      <c r="K23" s="1016"/>
    </row>
    <row r="24" spans="1:11" ht="7.05" customHeight="1">
      <c r="A24" s="361"/>
      <c r="B24" s="898"/>
      <c r="C24" s="898"/>
      <c r="D24" s="898"/>
      <c r="E24" s="898"/>
      <c r="F24" s="898"/>
      <c r="G24" s="898"/>
      <c r="H24" s="898"/>
      <c r="I24" s="898"/>
      <c r="J24" s="898"/>
      <c r="K24" s="898"/>
    </row>
    <row r="25" spans="1:11" ht="21" customHeight="1">
      <c r="A25" s="360"/>
      <c r="B25" s="974" t="s">
        <v>15922</v>
      </c>
      <c r="C25" s="974"/>
      <c r="D25" s="974"/>
      <c r="E25" s="979"/>
      <c r="F25" s="980"/>
      <c r="G25" s="980"/>
      <c r="H25" s="980"/>
      <c r="I25" s="980"/>
      <c r="J25" s="980"/>
      <c r="K25" s="980"/>
    </row>
    <row r="26" spans="1:11" ht="7.05" customHeight="1">
      <c r="A26" s="360"/>
      <c r="B26" s="902"/>
      <c r="C26" s="902"/>
      <c r="D26" s="903"/>
      <c r="E26" s="746"/>
      <c r="F26" s="746"/>
      <c r="G26" s="746"/>
      <c r="H26" s="746"/>
      <c r="I26" s="746"/>
      <c r="J26" s="746"/>
      <c r="K26" s="746"/>
    </row>
    <row r="27" spans="1:11" ht="21" customHeight="1">
      <c r="A27" s="360"/>
      <c r="B27" s="974" t="s">
        <v>15923</v>
      </c>
      <c r="C27" s="974"/>
      <c r="D27" s="974"/>
      <c r="E27" s="979"/>
      <c r="F27" s="980"/>
      <c r="G27" s="980"/>
      <c r="H27" s="980"/>
      <c r="I27" s="980"/>
      <c r="J27" s="980"/>
      <c r="K27" s="980"/>
    </row>
    <row r="28" spans="1:11" ht="7.05" customHeight="1">
      <c r="A28" s="360"/>
      <c r="B28" s="1014"/>
      <c r="C28" s="1014"/>
      <c r="D28" s="903"/>
      <c r="E28" s="1015"/>
      <c r="F28" s="1015"/>
      <c r="G28" s="1015"/>
      <c r="H28" s="1015"/>
      <c r="I28" s="1015"/>
      <c r="J28" s="1015"/>
      <c r="K28" s="1015"/>
    </row>
    <row r="29" spans="1:11" ht="21" customHeight="1">
      <c r="A29" s="360"/>
      <c r="B29" s="974" t="s">
        <v>15924</v>
      </c>
      <c r="C29" s="974"/>
      <c r="D29" s="974"/>
      <c r="E29" s="979"/>
      <c r="F29" s="980"/>
      <c r="G29" s="980"/>
      <c r="H29" s="980"/>
      <c r="I29" s="980"/>
      <c r="J29" s="980"/>
      <c r="K29" s="980"/>
    </row>
    <row r="30" spans="1:11" ht="7.05" customHeight="1">
      <c r="A30" s="360"/>
      <c r="B30" s="902"/>
      <c r="C30" s="902"/>
      <c r="D30" s="903"/>
      <c r="E30" s="559"/>
      <c r="F30" s="559"/>
      <c r="G30" s="559"/>
      <c r="H30" s="559"/>
      <c r="I30" s="559"/>
      <c r="J30" s="559"/>
      <c r="K30" s="559"/>
    </row>
    <row r="31" spans="1:11" ht="21" customHeight="1">
      <c r="A31" s="360"/>
      <c r="B31" s="974" t="s">
        <v>15925</v>
      </c>
      <c r="C31" s="974"/>
      <c r="D31" s="974"/>
      <c r="E31" s="979"/>
      <c r="F31" s="980"/>
      <c r="G31" s="980"/>
      <c r="H31" s="980"/>
      <c r="I31" s="980"/>
      <c r="J31" s="980"/>
      <c r="K31" s="980"/>
    </row>
    <row r="32" spans="1:11" ht="7.05" customHeight="1">
      <c r="A32" s="360"/>
      <c r="B32" s="902"/>
      <c r="C32" s="902"/>
      <c r="D32" s="903"/>
      <c r="E32" s="559"/>
      <c r="F32" s="559"/>
      <c r="G32" s="559"/>
      <c r="H32" s="559"/>
      <c r="I32" s="559"/>
      <c r="J32" s="559"/>
      <c r="K32" s="559"/>
    </row>
    <row r="33" spans="1:11" ht="21" customHeight="1">
      <c r="A33" s="360"/>
      <c r="B33" s="974" t="s">
        <v>15926</v>
      </c>
      <c r="C33" s="974"/>
      <c r="D33" s="974"/>
      <c r="E33" s="979"/>
      <c r="F33" s="980"/>
      <c r="G33" s="980"/>
      <c r="H33" s="980"/>
      <c r="I33" s="980"/>
      <c r="J33" s="980"/>
      <c r="K33" s="980"/>
    </row>
    <row r="34" spans="1:11" ht="7.05" customHeight="1">
      <c r="A34" s="360"/>
      <c r="B34" s="902"/>
      <c r="C34" s="902"/>
      <c r="D34" s="903"/>
      <c r="E34" s="559"/>
      <c r="F34" s="559"/>
      <c r="G34" s="559"/>
      <c r="H34" s="559"/>
      <c r="I34" s="559"/>
      <c r="J34" s="559"/>
      <c r="K34" s="559"/>
    </row>
    <row r="35" spans="1:11" ht="21" customHeight="1">
      <c r="A35" s="360"/>
      <c r="B35" s="974" t="s">
        <v>15927</v>
      </c>
      <c r="C35" s="974"/>
      <c r="D35" s="974"/>
      <c r="E35" s="979"/>
      <c r="F35" s="980"/>
      <c r="G35" s="980"/>
      <c r="H35" s="980"/>
      <c r="I35" s="980"/>
      <c r="J35" s="980"/>
      <c r="K35" s="980"/>
    </row>
    <row r="36" spans="1:11" ht="12" customHeight="1">
      <c r="A36" s="360"/>
      <c r="B36" s="561"/>
      <c r="C36" s="562"/>
      <c r="D36" s="559"/>
      <c r="E36" s="560"/>
      <c r="F36" s="560"/>
      <c r="G36" s="560"/>
      <c r="H36" s="560"/>
      <c r="I36" s="560"/>
      <c r="J36" s="560"/>
      <c r="K36" s="560"/>
    </row>
    <row r="37" spans="1:11" ht="20" customHeight="1">
      <c r="A37" s="361"/>
      <c r="B37" s="1016" t="s">
        <v>15894</v>
      </c>
      <c r="C37" s="1016"/>
      <c r="D37" s="1016"/>
      <c r="E37" s="1016"/>
      <c r="F37" s="1016"/>
      <c r="G37" s="1016"/>
      <c r="H37" s="1016"/>
      <c r="I37" s="1016"/>
      <c r="J37" s="1016"/>
      <c r="K37" s="1016"/>
    </row>
    <row r="38" spans="1:11" ht="40.049999999999997" customHeight="1">
      <c r="A38" s="361"/>
      <c r="B38" s="990" t="s">
        <v>15895</v>
      </c>
      <c r="C38" s="990"/>
      <c r="D38" s="990"/>
      <c r="E38" s="990"/>
      <c r="F38" s="990"/>
      <c r="G38" s="990"/>
      <c r="H38" s="990"/>
      <c r="I38" s="990"/>
      <c r="J38" s="990"/>
      <c r="K38" s="990"/>
    </row>
    <row r="39" spans="1:11" ht="7.05" customHeight="1">
      <c r="A39" s="361"/>
      <c r="B39" s="718"/>
      <c r="C39" s="718"/>
      <c r="D39" s="718"/>
      <c r="E39" s="718"/>
      <c r="F39" s="718"/>
      <c r="G39" s="718"/>
      <c r="H39" s="718"/>
      <c r="I39" s="718"/>
      <c r="J39" s="718"/>
      <c r="K39" s="718"/>
    </row>
    <row r="40" spans="1:11" ht="15.95" customHeight="1">
      <c r="A40" s="360"/>
      <c r="B40" s="993"/>
      <c r="C40" s="994"/>
      <c r="D40" s="994"/>
      <c r="E40" s="994"/>
      <c r="F40" s="994"/>
      <c r="G40" s="994"/>
      <c r="H40" s="994"/>
      <c r="I40" s="994"/>
      <c r="J40" s="994"/>
      <c r="K40" s="995"/>
    </row>
    <row r="41" spans="1:11" ht="15.95" customHeight="1">
      <c r="A41" s="360"/>
      <c r="B41" s="996"/>
      <c r="C41" s="997"/>
      <c r="D41" s="997"/>
      <c r="E41" s="997"/>
      <c r="F41" s="997"/>
      <c r="G41" s="997"/>
      <c r="H41" s="997"/>
      <c r="I41" s="997"/>
      <c r="J41" s="997"/>
      <c r="K41" s="998"/>
    </row>
    <row r="42" spans="1:11" ht="25.5" customHeight="1">
      <c r="A42" s="360"/>
      <c r="B42" s="999"/>
      <c r="C42" s="1000"/>
      <c r="D42" s="1000"/>
      <c r="E42" s="1000"/>
      <c r="F42" s="1000"/>
      <c r="G42" s="1000"/>
      <c r="H42" s="1000"/>
      <c r="I42" s="1000"/>
      <c r="J42" s="1000"/>
      <c r="K42" s="1001"/>
    </row>
    <row r="43" spans="1:11" ht="12" customHeight="1">
      <c r="A43" s="360"/>
      <c r="B43" s="561"/>
      <c r="C43" s="562"/>
      <c r="D43" s="559"/>
      <c r="E43" s="717"/>
      <c r="F43" s="717"/>
      <c r="G43" s="717"/>
      <c r="H43" s="717"/>
      <c r="I43" s="717"/>
      <c r="J43" s="717"/>
      <c r="K43" s="717"/>
    </row>
    <row r="44" spans="1:11" ht="60" customHeight="1">
      <c r="A44" s="361"/>
      <c r="B44" s="990" t="s">
        <v>15899</v>
      </c>
      <c r="C44" s="990"/>
      <c r="D44" s="990"/>
      <c r="E44" s="990"/>
      <c r="F44" s="990"/>
      <c r="G44" s="990"/>
      <c r="H44" s="990"/>
      <c r="I44" s="990"/>
      <c r="J44" s="990"/>
      <c r="K44" s="990"/>
    </row>
    <row r="45" spans="1:11" ht="7.05" customHeight="1">
      <c r="A45" s="360"/>
      <c r="B45" s="561"/>
      <c r="C45" s="562"/>
      <c r="D45" s="559"/>
      <c r="E45" s="717"/>
      <c r="F45" s="717"/>
      <c r="G45" s="717"/>
      <c r="H45" s="717"/>
      <c r="I45" s="717"/>
      <c r="J45" s="717"/>
      <c r="K45" s="717"/>
    </row>
    <row r="46" spans="1:11" ht="15.95" customHeight="1">
      <c r="A46" s="360"/>
      <c r="B46" s="1005"/>
      <c r="C46" s="1006"/>
      <c r="D46" s="1006"/>
      <c r="E46" s="1006"/>
      <c r="F46" s="1006"/>
      <c r="G46" s="1006"/>
      <c r="H46" s="1006"/>
      <c r="I46" s="1006"/>
      <c r="J46" s="1006"/>
      <c r="K46" s="1007"/>
    </row>
    <row r="47" spans="1:11" ht="15.95" customHeight="1">
      <c r="A47" s="360"/>
      <c r="B47" s="1008"/>
      <c r="C47" s="1009"/>
      <c r="D47" s="1009"/>
      <c r="E47" s="1009"/>
      <c r="F47" s="1009"/>
      <c r="G47" s="1009"/>
      <c r="H47" s="1009"/>
      <c r="I47" s="1009"/>
      <c r="J47" s="1009"/>
      <c r="K47" s="1010"/>
    </row>
    <row r="48" spans="1:11" ht="15.95" customHeight="1">
      <c r="A48" s="360"/>
      <c r="B48" s="1008"/>
      <c r="C48" s="1009"/>
      <c r="D48" s="1009"/>
      <c r="E48" s="1009"/>
      <c r="F48" s="1009"/>
      <c r="G48" s="1009"/>
      <c r="H48" s="1009"/>
      <c r="I48" s="1009"/>
      <c r="J48" s="1009"/>
      <c r="K48" s="1010"/>
    </row>
    <row r="49" spans="1:11" ht="15.95" customHeight="1">
      <c r="A49" s="360"/>
      <c r="B49" s="1011"/>
      <c r="C49" s="1012"/>
      <c r="D49" s="1012"/>
      <c r="E49" s="1012"/>
      <c r="F49" s="1012"/>
      <c r="G49" s="1012"/>
      <c r="H49" s="1012"/>
      <c r="I49" s="1012"/>
      <c r="J49" s="1012"/>
      <c r="K49" s="1013"/>
    </row>
    <row r="50" spans="1:11" ht="12" customHeight="1">
      <c r="A50" s="360"/>
      <c r="B50" s="725"/>
      <c r="C50" s="725"/>
      <c r="D50" s="725"/>
      <c r="E50" s="725"/>
      <c r="F50" s="725"/>
      <c r="G50" s="725"/>
      <c r="H50" s="725"/>
      <c r="I50" s="725"/>
      <c r="J50" s="725"/>
      <c r="K50" s="725"/>
    </row>
    <row r="51" spans="1:11" ht="60" customHeight="1">
      <c r="A51" s="361"/>
      <c r="B51" s="990" t="s">
        <v>15896</v>
      </c>
      <c r="C51" s="990"/>
      <c r="D51" s="990"/>
      <c r="E51" s="990"/>
      <c r="F51" s="990"/>
      <c r="G51" s="990"/>
      <c r="H51" s="990"/>
      <c r="I51" s="990"/>
      <c r="J51" s="990"/>
      <c r="K51" s="990"/>
    </row>
    <row r="52" spans="1:11" ht="7.05" customHeight="1">
      <c r="A52" s="361"/>
      <c r="B52" s="724"/>
      <c r="C52" s="724"/>
      <c r="D52" s="724"/>
      <c r="E52" s="724"/>
      <c r="F52" s="724"/>
      <c r="G52" s="724"/>
      <c r="H52" s="724"/>
      <c r="I52" s="724"/>
      <c r="J52" s="724"/>
      <c r="K52" s="724"/>
    </row>
    <row r="53" spans="1:11" ht="15.95" customHeight="1">
      <c r="A53" s="360"/>
      <c r="B53" s="1005"/>
      <c r="C53" s="1006"/>
      <c r="D53" s="1006"/>
      <c r="E53" s="1006"/>
      <c r="F53" s="1006"/>
      <c r="G53" s="1006"/>
      <c r="H53" s="1006"/>
      <c r="I53" s="1006"/>
      <c r="J53" s="1006"/>
      <c r="K53" s="1007"/>
    </row>
    <row r="54" spans="1:11" ht="15.95" customHeight="1">
      <c r="A54" s="360"/>
      <c r="B54" s="1008"/>
      <c r="C54" s="1009"/>
      <c r="D54" s="1009"/>
      <c r="E54" s="1009"/>
      <c r="F54" s="1009"/>
      <c r="G54" s="1009"/>
      <c r="H54" s="1009"/>
      <c r="I54" s="1009"/>
      <c r="J54" s="1009"/>
      <c r="K54" s="1010"/>
    </row>
    <row r="55" spans="1:11" ht="15.95" customHeight="1">
      <c r="A55" s="360"/>
      <c r="B55" s="1008"/>
      <c r="C55" s="1009"/>
      <c r="D55" s="1009"/>
      <c r="E55" s="1009"/>
      <c r="F55" s="1009"/>
      <c r="G55" s="1009"/>
      <c r="H55" s="1009"/>
      <c r="I55" s="1009"/>
      <c r="J55" s="1009"/>
      <c r="K55" s="1010"/>
    </row>
    <row r="56" spans="1:11" ht="15.95" customHeight="1">
      <c r="A56" s="360"/>
      <c r="B56" s="1011"/>
      <c r="C56" s="1012"/>
      <c r="D56" s="1012"/>
      <c r="E56" s="1012"/>
      <c r="F56" s="1012"/>
      <c r="G56" s="1012"/>
      <c r="H56" s="1012"/>
      <c r="I56" s="1012"/>
      <c r="J56" s="1012"/>
      <c r="K56" s="1013"/>
    </row>
    <row r="57" spans="1:11" ht="12" customHeight="1">
      <c r="A57" s="360"/>
      <c r="B57" s="360"/>
      <c r="C57" s="360"/>
      <c r="D57" s="360"/>
      <c r="E57" s="360"/>
      <c r="F57" s="360"/>
      <c r="G57" s="360"/>
      <c r="H57" s="360"/>
      <c r="I57" s="360"/>
      <c r="J57" s="360"/>
      <c r="K57" s="360"/>
    </row>
    <row r="58" spans="1:11" ht="20" customHeight="1">
      <c r="A58" s="361"/>
      <c r="B58" s="990" t="s">
        <v>15900</v>
      </c>
      <c r="C58" s="990"/>
      <c r="D58" s="990"/>
      <c r="E58" s="990"/>
      <c r="F58" s="990"/>
      <c r="G58" s="990"/>
      <c r="H58" s="990"/>
      <c r="I58" s="990"/>
      <c r="J58" s="990"/>
      <c r="K58" s="990"/>
    </row>
    <row r="59" spans="1:11" ht="7.05" customHeight="1">
      <c r="A59" s="361"/>
      <c r="B59" s="724"/>
      <c r="C59" s="724"/>
      <c r="D59" s="724"/>
      <c r="E59" s="724"/>
      <c r="F59" s="724"/>
      <c r="G59" s="724"/>
      <c r="H59" s="724"/>
      <c r="I59" s="724"/>
      <c r="J59" s="724"/>
      <c r="K59" s="724"/>
    </row>
    <row r="60" spans="1:11" ht="20" customHeight="1">
      <c r="A60" s="360"/>
      <c r="B60" s="991" t="s">
        <v>15901</v>
      </c>
      <c r="C60" s="991"/>
      <c r="D60" s="991"/>
      <c r="E60" s="991"/>
      <c r="F60" s="991" t="s">
        <v>15902</v>
      </c>
      <c r="G60" s="991"/>
      <c r="H60" s="991" t="s">
        <v>15903</v>
      </c>
      <c r="I60" s="991"/>
      <c r="J60" s="991" t="s">
        <v>15904</v>
      </c>
      <c r="K60" s="991"/>
    </row>
    <row r="61" spans="1:11" ht="15.95" customHeight="1">
      <c r="A61" s="360"/>
      <c r="B61" s="983"/>
      <c r="C61" s="984"/>
      <c r="D61" s="984"/>
      <c r="E61" s="985"/>
      <c r="F61" s="986"/>
      <c r="G61" s="987"/>
      <c r="H61" s="988"/>
      <c r="I61" s="989"/>
      <c r="J61" s="988"/>
      <c r="K61" s="989"/>
    </row>
    <row r="62" spans="1:11" ht="15.95" customHeight="1">
      <c r="A62" s="360"/>
      <c r="B62" s="983"/>
      <c r="C62" s="984"/>
      <c r="D62" s="984"/>
      <c r="E62" s="985"/>
      <c r="F62" s="986"/>
      <c r="G62" s="987"/>
      <c r="H62" s="988"/>
      <c r="I62" s="989"/>
      <c r="J62" s="988"/>
      <c r="K62" s="989"/>
    </row>
    <row r="63" spans="1:11" ht="15.95" customHeight="1">
      <c r="A63" s="360"/>
      <c r="B63" s="983"/>
      <c r="C63" s="984"/>
      <c r="D63" s="984"/>
      <c r="E63" s="985"/>
      <c r="F63" s="986"/>
      <c r="G63" s="987"/>
      <c r="H63" s="988"/>
      <c r="I63" s="989"/>
      <c r="J63" s="988"/>
      <c r="K63" s="989"/>
    </row>
    <row r="64" spans="1:11" ht="15.75" customHeight="1">
      <c r="A64" s="360"/>
      <c r="B64" s="983"/>
      <c r="C64" s="984"/>
      <c r="D64" s="984"/>
      <c r="E64" s="985"/>
      <c r="F64" s="986"/>
      <c r="G64" s="987"/>
      <c r="H64" s="988"/>
      <c r="I64" s="989"/>
      <c r="J64" s="988"/>
      <c r="K64" s="989"/>
    </row>
    <row r="65" spans="1:11" ht="15.75" customHeight="1">
      <c r="A65" s="360"/>
      <c r="B65" s="983"/>
      <c r="C65" s="984"/>
      <c r="D65" s="984"/>
      <c r="E65" s="985"/>
      <c r="F65" s="986"/>
      <c r="G65" s="987"/>
      <c r="H65" s="988"/>
      <c r="I65" s="989"/>
      <c r="J65" s="988"/>
      <c r="K65" s="989"/>
    </row>
    <row r="66" spans="1:11" ht="15.75" customHeight="1">
      <c r="A66" s="360"/>
      <c r="B66" s="983"/>
      <c r="C66" s="984"/>
      <c r="D66" s="984"/>
      <c r="E66" s="985"/>
      <c r="F66" s="986"/>
      <c r="G66" s="987"/>
      <c r="H66" s="988"/>
      <c r="I66" s="989"/>
      <c r="J66" s="988"/>
      <c r="K66" s="989"/>
    </row>
    <row r="67" spans="1:11" ht="15.75" customHeight="1">
      <c r="A67" s="360"/>
      <c r="B67" s="983"/>
      <c r="C67" s="984"/>
      <c r="D67" s="984"/>
      <c r="E67" s="985"/>
      <c r="F67" s="986"/>
      <c r="G67" s="987"/>
      <c r="H67" s="988"/>
      <c r="I67" s="989"/>
      <c r="J67" s="988"/>
      <c r="K67" s="989"/>
    </row>
    <row r="68" spans="1:11" ht="15.75" customHeight="1">
      <c r="A68" s="360"/>
      <c r="B68" s="983"/>
      <c r="C68" s="984"/>
      <c r="D68" s="984"/>
      <c r="E68" s="985"/>
      <c r="F68" s="986"/>
      <c r="G68" s="987"/>
      <c r="H68" s="988"/>
      <c r="I68" s="989"/>
      <c r="J68" s="988"/>
      <c r="K68" s="989"/>
    </row>
    <row r="69" spans="1:11" ht="15.75" customHeight="1">
      <c r="A69" s="360"/>
      <c r="B69" s="983"/>
      <c r="C69" s="984"/>
      <c r="D69" s="984"/>
      <c r="E69" s="985"/>
      <c r="F69" s="986"/>
      <c r="G69" s="987"/>
      <c r="H69" s="988"/>
      <c r="I69" s="989"/>
      <c r="J69" s="988"/>
      <c r="K69" s="989"/>
    </row>
    <row r="70" spans="1:11" ht="15.75" customHeight="1">
      <c r="A70" s="360"/>
      <c r="B70" s="983"/>
      <c r="C70" s="984"/>
      <c r="D70" s="984"/>
      <c r="E70" s="985"/>
      <c r="F70" s="986"/>
      <c r="G70" s="987"/>
      <c r="H70" s="988"/>
      <c r="I70" s="989"/>
      <c r="J70" s="988"/>
      <c r="K70" s="989"/>
    </row>
    <row r="71" spans="1:11" ht="15" hidden="1" customHeight="1">
      <c r="B71" s="334" t="s">
        <v>15833</v>
      </c>
    </row>
    <row r="72" spans="1:11" ht="14.25" hidden="1" customHeight="1">
      <c r="B72" s="334" t="s">
        <v>15868</v>
      </c>
    </row>
    <row r="73" spans="1:11" ht="14.25" hidden="1" customHeight="1">
      <c r="B73" s="334" t="s">
        <v>15834</v>
      </c>
    </row>
    <row r="74" spans="1:11" ht="14.25" hidden="1" customHeight="1"/>
    <row r="75" spans="1:11" ht="14.25" hidden="1" customHeight="1">
      <c r="B75" s="334" t="s">
        <v>15865</v>
      </c>
    </row>
    <row r="76" spans="1:11" ht="14.25" hidden="1" customHeight="1">
      <c r="B76" s="334" t="s">
        <v>15866</v>
      </c>
    </row>
    <row r="77" spans="1:11" ht="14.25" hidden="1" customHeight="1">
      <c r="B77" s="334" t="s">
        <v>15867</v>
      </c>
    </row>
    <row r="78" spans="1:11" ht="14.25" hidden="1" customHeight="1"/>
    <row r="79" spans="1:11" ht="14.25" hidden="1" customHeight="1">
      <c r="B79" s="334" t="s">
        <v>15835</v>
      </c>
    </row>
    <row r="80" spans="1:11" ht="14.25" hidden="1" customHeight="1">
      <c r="B80" s="334" t="s">
        <v>15836</v>
      </c>
    </row>
    <row r="81" spans="2:2" ht="14.25" hidden="1" customHeight="1">
      <c r="B81" s="334" t="s">
        <v>15837</v>
      </c>
    </row>
    <row r="82" spans="2:2" ht="14.25" hidden="1" customHeight="1">
      <c r="B82" s="334" t="s">
        <v>15845</v>
      </c>
    </row>
    <row r="83" spans="2:2" ht="14.25" hidden="1" customHeight="1"/>
    <row r="84" spans="2:2" ht="14.25" hidden="1" customHeight="1">
      <c r="B84" s="334" t="s">
        <v>15881</v>
      </c>
    </row>
    <row r="85" spans="2:2" ht="14.25" hidden="1" customHeight="1">
      <c r="B85" s="334" t="s">
        <v>15882</v>
      </c>
    </row>
    <row r="86" spans="2:2" ht="14.25" hidden="1" customHeight="1"/>
    <row r="87" spans="2:2" ht="14.25" hidden="1" customHeight="1"/>
    <row r="88" spans="2:2" ht="14.25" hidden="1" customHeight="1"/>
    <row r="89" spans="2:2" ht="14.25" hidden="1" customHeight="1"/>
    <row r="90" spans="2:2" ht="14.25" hidden="1" customHeight="1"/>
    <row r="91" spans="2:2" ht="14.25" hidden="1" customHeight="1"/>
    <row r="92" spans="2:2" ht="14.25" hidden="1" customHeight="1"/>
    <row r="93" spans="2:2" ht="14.25" hidden="1" customHeight="1"/>
    <row r="94" spans="2:2" ht="14.25" hidden="1" customHeight="1"/>
    <row r="95" spans="2:2" ht="14.25" hidden="1" customHeight="1"/>
    <row r="96" spans="2:2"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5" ht="14.25" hidden="1" customHeight="1"/>
    <row r="116" ht="14.25" hidden="1" customHeight="1"/>
    <row r="117" ht="14.25" hidden="1" customHeight="1"/>
    <row r="118" ht="14.25" hidden="1" customHeight="1"/>
    <row r="120" ht="14.25" hidden="1" customHeight="1"/>
    <row r="121" ht="14.25" hidden="1" customHeight="1"/>
    <row r="126" ht="14.25" hidden="1" customHeight="1"/>
    <row r="130" ht="14.25" hidden="1" customHeight="1"/>
    <row r="131"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2" customHeight="1"/>
    <row r="185" ht="20" customHeight="1"/>
  </sheetData>
  <sheetProtection algorithmName="SHA-512" hashValue="+Q4PHkf3QSlhXhYOO0hXcZUzJxEIXwPE+Mxyf1cRcvCCuBtepD1Cipa+tSHi9mLaHGZanF8upoeZh9yA4lwH1Q==" saltValue="zlFlLK/jRBBHKRuFa/qpgA==" spinCount="100000" sheet="1" objects="1" scenarios="1"/>
  <mergeCells count="86">
    <mergeCell ref="B53:K56"/>
    <mergeCell ref="B28:C28"/>
    <mergeCell ref="E28:K28"/>
    <mergeCell ref="B23:K23"/>
    <mergeCell ref="E25:K25"/>
    <mergeCell ref="E27:K27"/>
    <mergeCell ref="E29:K29"/>
    <mergeCell ref="E31:K31"/>
    <mergeCell ref="E33:K33"/>
    <mergeCell ref="B37:K37"/>
    <mergeCell ref="I3:K3"/>
    <mergeCell ref="B51:K51"/>
    <mergeCell ref="B38:K38"/>
    <mergeCell ref="B44:K44"/>
    <mergeCell ref="B40:K42"/>
    <mergeCell ref="E35:K35"/>
    <mergeCell ref="B6:K6"/>
    <mergeCell ref="B7:K7"/>
    <mergeCell ref="B9:K9"/>
    <mergeCell ref="B46:K49"/>
    <mergeCell ref="I19:K19"/>
    <mergeCell ref="G19:H19"/>
    <mergeCell ref="J17:K17"/>
    <mergeCell ref="E21:K21"/>
    <mergeCell ref="B21:D21"/>
    <mergeCell ref="B58:K58"/>
    <mergeCell ref="B60:E60"/>
    <mergeCell ref="B61:E61"/>
    <mergeCell ref="B62:E62"/>
    <mergeCell ref="B63:E63"/>
    <mergeCell ref="F60:G60"/>
    <mergeCell ref="H60:I60"/>
    <mergeCell ref="F61:G61"/>
    <mergeCell ref="J60:K60"/>
    <mergeCell ref="J61:K61"/>
    <mergeCell ref="J62:K62"/>
    <mergeCell ref="J63:K63"/>
    <mergeCell ref="H61:I61"/>
    <mergeCell ref="B64:E64"/>
    <mergeCell ref="F64:G64"/>
    <mergeCell ref="H64:I64"/>
    <mergeCell ref="J64:K64"/>
    <mergeCell ref="F62:G62"/>
    <mergeCell ref="F63:G63"/>
    <mergeCell ref="H62:I62"/>
    <mergeCell ref="H63:I63"/>
    <mergeCell ref="B65:E65"/>
    <mergeCell ref="F65:G65"/>
    <mergeCell ref="H65:I65"/>
    <mergeCell ref="J65:K65"/>
    <mergeCell ref="B66:E66"/>
    <mergeCell ref="F66:G66"/>
    <mergeCell ref="H66:I66"/>
    <mergeCell ref="J66:K66"/>
    <mergeCell ref="B67:E67"/>
    <mergeCell ref="F67:G67"/>
    <mergeCell ref="H67:I67"/>
    <mergeCell ref="J67:K67"/>
    <mergeCell ref="B68:E68"/>
    <mergeCell ref="F68:G68"/>
    <mergeCell ref="H68:I68"/>
    <mergeCell ref="J68:K68"/>
    <mergeCell ref="B69:E69"/>
    <mergeCell ref="F69:G69"/>
    <mergeCell ref="H69:I69"/>
    <mergeCell ref="J69:K69"/>
    <mergeCell ref="B70:E70"/>
    <mergeCell ref="F70:G70"/>
    <mergeCell ref="H70:I70"/>
    <mergeCell ref="J70:K70"/>
    <mergeCell ref="E11:K11"/>
    <mergeCell ref="E13:K13"/>
    <mergeCell ref="E15:K15"/>
    <mergeCell ref="E17:F17"/>
    <mergeCell ref="E19:F19"/>
    <mergeCell ref="B11:D11"/>
    <mergeCell ref="B13:D13"/>
    <mergeCell ref="B15:D15"/>
    <mergeCell ref="B17:D17"/>
    <mergeCell ref="B19:D19"/>
    <mergeCell ref="B35:D35"/>
    <mergeCell ref="B25:D25"/>
    <mergeCell ref="B27:D27"/>
    <mergeCell ref="B29:D29"/>
    <mergeCell ref="B31:D31"/>
    <mergeCell ref="B33:D33"/>
  </mergeCells>
  <conditionalFormatting sqref="B21">
    <cfRule type="expression" dxfId="2" priority="4">
      <formula>OR($D$13="Rehabilitation",$D$13="New Construction &amp; Rehabilitation")</formula>
    </cfRule>
  </conditionalFormatting>
  <dataValidations count="5">
    <dataValidation type="list" allowBlank="1" showInputMessage="1" showErrorMessage="1" sqref="E13" xr:uid="{00000000-0002-0000-0700-000000000000}">
      <formula1>ExhAProjectType</formula1>
    </dataValidation>
    <dataValidation type="list" allowBlank="1" showInputMessage="1" showErrorMessage="1" sqref="E19" xr:uid="{00000000-0002-0000-0700-000005000000}">
      <formula1>$B$75:$B$77</formula1>
    </dataValidation>
    <dataValidation type="list" allowBlank="1" showInputMessage="1" showErrorMessage="1" sqref="I19:K19" xr:uid="{00000000-0002-0000-0700-000006000000}">
      <formula1>$B$79:$B$82</formula1>
    </dataValidation>
    <dataValidation type="list" allowBlank="1" showErrorMessage="1" promptTitle="Rental Income Verification" prompt="If the project is &quot;Occupied&quot;, please submit a completed AHP-126 (Rental Income Verification form) which can be found on the FHLBNY website. " sqref="E21" xr:uid="{00000000-0002-0000-0700-000007000000}">
      <formula1>OccupancyStatus</formula1>
    </dataValidation>
    <dataValidation type="list" allowBlank="1" showInputMessage="1" showErrorMessage="1" sqref="E15" xr:uid="{F8ADA5E2-D9F1-4EA2-81F0-E41E72A433A3}">
      <formula1>UnitType_ProjectDesc</formula1>
    </dataValidation>
  </dataValidations>
  <hyperlinks>
    <hyperlink ref="I3" location="'RPW Instructions'!A1" display="INSTRUCTIONS" xr:uid="{D6DD62B4-E862-4568-A286-C6E643D9B0D6}"/>
  </hyperlinks>
  <pageMargins left="0.4" right="0.25" top="0.5" bottom="0.5" header="0.3" footer="0.3"/>
  <pageSetup scale="9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
    <pageSetUpPr fitToPage="1"/>
  </sheetPr>
  <dimension ref="A1:DY190"/>
  <sheetViews>
    <sheetView showGridLines="0" zoomScaleNormal="100" zoomScaleSheetLayoutView="100" workbookViewId="0">
      <selection activeCell="A2" sqref="A2:E2"/>
    </sheetView>
  </sheetViews>
  <sheetFormatPr defaultColWidth="0" defaultRowHeight="12.75" zeroHeight="1"/>
  <cols>
    <col min="1" max="1" width="37.3984375" style="235" customWidth="1"/>
    <col min="2" max="4" width="17.1328125" style="235" customWidth="1"/>
    <col min="5" max="5" width="75.3984375" style="596" customWidth="1"/>
    <col min="6" max="6" width="13.3984375" style="103" hidden="1" customWidth="1"/>
    <col min="7" max="129" width="0" style="103" hidden="1" customWidth="1"/>
    <col min="130" max="16384" width="8.86328125" style="103" hidden="1"/>
  </cols>
  <sheetData>
    <row r="1" spans="1:5"/>
    <row r="2" spans="1:5" s="576" customFormat="1" ht="23.25" customHeight="1">
      <c r="A2" s="1021" t="s">
        <v>599</v>
      </c>
      <c r="B2" s="1021"/>
      <c r="C2" s="1021"/>
      <c r="D2" s="1021"/>
      <c r="E2" s="1021"/>
    </row>
    <row r="3" spans="1:5" s="576" customFormat="1" ht="12.75" customHeight="1">
      <c r="C3" s="763"/>
      <c r="D3" s="763"/>
    </row>
    <row r="4" spans="1:5" ht="17.25" customHeight="1">
      <c r="A4" s="892" t="s">
        <v>384</v>
      </c>
      <c r="B4" s="814" t="s">
        <v>590</v>
      </c>
      <c r="C4" s="1024" t="str">
        <f>IF('Project Description'!D11=""," ",'Project Description'!D11)</f>
        <v xml:space="preserve"> </v>
      </c>
      <c r="D4" s="1024"/>
      <c r="E4" s="235"/>
    </row>
    <row r="5" spans="1:5" ht="12.75" customHeight="1">
      <c r="B5" s="577"/>
      <c r="C5" s="577"/>
      <c r="D5" s="577"/>
      <c r="E5" s="578"/>
    </row>
    <row r="6" spans="1:5" s="682" customFormat="1" ht="15" customHeight="1">
      <c r="A6" s="767"/>
      <c r="B6" s="768" t="s">
        <v>320</v>
      </c>
      <c r="C6" s="769" t="s">
        <v>218</v>
      </c>
      <c r="D6" s="765" t="s">
        <v>234</v>
      </c>
      <c r="E6" s="765" t="s">
        <v>14068</v>
      </c>
    </row>
    <row r="7" spans="1:5" ht="12.95" customHeight="1">
      <c r="A7" s="579" t="s">
        <v>236</v>
      </c>
      <c r="B7" s="580"/>
      <c r="C7" s="580"/>
      <c r="D7" s="581"/>
      <c r="E7" s="582"/>
    </row>
    <row r="8" spans="1:5" ht="12.95" customHeight="1">
      <c r="A8" s="770" t="s">
        <v>237</v>
      </c>
      <c r="B8" s="398">
        <v>0</v>
      </c>
      <c r="C8" s="398">
        <v>0</v>
      </c>
      <c r="D8" s="399">
        <f>SUM(B8:C8)</f>
        <v>0</v>
      </c>
      <c r="E8" s="1022" t="s">
        <v>15809</v>
      </c>
    </row>
    <row r="9" spans="1:5" ht="12.95" customHeight="1">
      <c r="A9" s="770" t="s">
        <v>238</v>
      </c>
      <c r="B9" s="398">
        <v>0</v>
      </c>
      <c r="C9" s="398">
        <v>0</v>
      </c>
      <c r="D9" s="399">
        <f>SUM(B9:C9)</f>
        <v>0</v>
      </c>
      <c r="E9" s="1022"/>
    </row>
    <row r="10" spans="1:5" ht="12.95" customHeight="1">
      <c r="A10" s="771" t="s">
        <v>642</v>
      </c>
      <c r="B10" s="584">
        <f>SUM(B8:B9)</f>
        <v>0</v>
      </c>
      <c r="C10" s="584">
        <f>SUM(C8:C9)</f>
        <v>0</v>
      </c>
      <c r="D10" s="585">
        <f>SUM(D8:D9)</f>
        <v>0</v>
      </c>
      <c r="E10" s="586" t="s">
        <v>15810</v>
      </c>
    </row>
    <row r="11" spans="1:5" ht="12.95" customHeight="1">
      <c r="A11" s="583" t="s">
        <v>239</v>
      </c>
      <c r="B11" s="587"/>
      <c r="C11" s="587"/>
      <c r="D11" s="399"/>
      <c r="E11" s="586"/>
    </row>
    <row r="12" spans="1:5" ht="12.95" customHeight="1">
      <c r="A12" s="770" t="s">
        <v>240</v>
      </c>
      <c r="B12" s="587"/>
      <c r="C12" s="398">
        <v>0</v>
      </c>
      <c r="D12" s="399">
        <f>SUM(B12:C12)</f>
        <v>0</v>
      </c>
      <c r="E12" s="586"/>
    </row>
    <row r="13" spans="1:5" s="589" customFormat="1" ht="12.95" customHeight="1">
      <c r="A13" s="772" t="s">
        <v>14053</v>
      </c>
      <c r="B13" s="588"/>
      <c r="C13" s="398">
        <v>0</v>
      </c>
      <c r="D13" s="400">
        <f>SUM(B13:C13)</f>
        <v>0</v>
      </c>
      <c r="E13" s="586"/>
    </row>
    <row r="14" spans="1:5" ht="12.95" customHeight="1">
      <c r="A14" s="770" t="s">
        <v>241</v>
      </c>
      <c r="B14" s="587"/>
      <c r="C14" s="398">
        <v>0</v>
      </c>
      <c r="D14" s="399">
        <f t="shared" ref="D14:D29" si="0">SUM(B14:C14)</f>
        <v>0</v>
      </c>
      <c r="E14" s="586"/>
    </row>
    <row r="15" spans="1:5" ht="12.95" customHeight="1">
      <c r="A15" s="770" t="s">
        <v>242</v>
      </c>
      <c r="B15" s="587"/>
      <c r="C15" s="398">
        <v>0</v>
      </c>
      <c r="D15" s="399">
        <f t="shared" si="0"/>
        <v>0</v>
      </c>
      <c r="E15" s="586"/>
    </row>
    <row r="16" spans="1:5" ht="12.95" customHeight="1">
      <c r="A16" s="770" t="s">
        <v>243</v>
      </c>
      <c r="B16" s="398">
        <v>0</v>
      </c>
      <c r="C16" s="398">
        <v>0</v>
      </c>
      <c r="D16" s="399">
        <f t="shared" si="0"/>
        <v>0</v>
      </c>
      <c r="E16" s="1023" t="s">
        <v>15811</v>
      </c>
    </row>
    <row r="17" spans="1:5" ht="12.95" customHeight="1">
      <c r="A17" s="770" t="s">
        <v>535</v>
      </c>
      <c r="B17" s="398">
        <v>0</v>
      </c>
      <c r="C17" s="398">
        <v>0</v>
      </c>
      <c r="D17" s="399">
        <f t="shared" si="0"/>
        <v>0</v>
      </c>
      <c r="E17" s="1023"/>
    </row>
    <row r="18" spans="1:5" ht="12.95" customHeight="1">
      <c r="A18" s="770" t="s">
        <v>534</v>
      </c>
      <c r="B18" s="398">
        <v>0</v>
      </c>
      <c r="C18" s="398">
        <v>0</v>
      </c>
      <c r="D18" s="399">
        <f t="shared" si="0"/>
        <v>0</v>
      </c>
      <c r="E18" s="1023"/>
    </row>
    <row r="19" spans="1:5" ht="12.95" customHeight="1">
      <c r="A19" s="770" t="s">
        <v>244</v>
      </c>
      <c r="B19" s="587"/>
      <c r="C19" s="398">
        <v>0</v>
      </c>
      <c r="D19" s="399">
        <f t="shared" si="0"/>
        <v>0</v>
      </c>
      <c r="E19" s="586"/>
    </row>
    <row r="20" spans="1:5" ht="12.95" customHeight="1">
      <c r="A20" s="770" t="s">
        <v>245</v>
      </c>
      <c r="B20" s="398">
        <v>0</v>
      </c>
      <c r="C20" s="398">
        <v>0</v>
      </c>
      <c r="D20" s="399">
        <f t="shared" si="0"/>
        <v>0</v>
      </c>
      <c r="E20" s="586" t="s">
        <v>15812</v>
      </c>
    </row>
    <row r="21" spans="1:5" ht="12.95" customHeight="1">
      <c r="A21" s="770" t="s">
        <v>246</v>
      </c>
      <c r="B21" s="587"/>
      <c r="C21" s="398">
        <v>0</v>
      </c>
      <c r="D21" s="399">
        <f t="shared" si="0"/>
        <v>0</v>
      </c>
      <c r="E21" s="586"/>
    </row>
    <row r="22" spans="1:5" ht="12.95" customHeight="1">
      <c r="A22" s="770" t="s">
        <v>247</v>
      </c>
      <c r="B22" s="587"/>
      <c r="C22" s="398">
        <v>0</v>
      </c>
      <c r="D22" s="399">
        <f t="shared" si="0"/>
        <v>0</v>
      </c>
      <c r="E22" s="586"/>
    </row>
    <row r="23" spans="1:5" ht="12.95" customHeight="1">
      <c r="A23" s="770" t="s">
        <v>248</v>
      </c>
      <c r="B23" s="587"/>
      <c r="C23" s="398">
        <v>0</v>
      </c>
      <c r="D23" s="399">
        <f t="shared" si="0"/>
        <v>0</v>
      </c>
      <c r="E23" s="586"/>
    </row>
    <row r="24" spans="1:5" ht="12.95" customHeight="1">
      <c r="A24" s="770" t="s">
        <v>249</v>
      </c>
      <c r="B24" s="587"/>
      <c r="C24" s="398">
        <v>0</v>
      </c>
      <c r="D24" s="399">
        <f t="shared" si="0"/>
        <v>0</v>
      </c>
      <c r="E24" s="586"/>
    </row>
    <row r="25" spans="1:5" ht="12.95" customHeight="1">
      <c r="A25" s="770" t="s">
        <v>321</v>
      </c>
      <c r="B25" s="398">
        <v>0</v>
      </c>
      <c r="C25" s="398">
        <v>0</v>
      </c>
      <c r="D25" s="399">
        <f t="shared" si="0"/>
        <v>0</v>
      </c>
      <c r="E25" s="586"/>
    </row>
    <row r="26" spans="1:5" ht="12.95" customHeight="1">
      <c r="A26" s="770" t="s">
        <v>250</v>
      </c>
      <c r="B26" s="587"/>
      <c r="C26" s="398">
        <v>0</v>
      </c>
      <c r="D26" s="399">
        <f t="shared" si="0"/>
        <v>0</v>
      </c>
      <c r="E26" s="586"/>
    </row>
    <row r="27" spans="1:5" ht="12.95" customHeight="1">
      <c r="A27" s="770" t="s">
        <v>251</v>
      </c>
      <c r="B27" s="587"/>
      <c r="C27" s="398">
        <v>0</v>
      </c>
      <c r="D27" s="399">
        <f t="shared" si="0"/>
        <v>0</v>
      </c>
      <c r="E27" s="586"/>
    </row>
    <row r="28" spans="1:5" ht="12.95" customHeight="1">
      <c r="A28" s="770" t="s">
        <v>49</v>
      </c>
      <c r="B28" s="587"/>
      <c r="C28" s="398">
        <v>0</v>
      </c>
      <c r="D28" s="399">
        <f t="shared" si="0"/>
        <v>0</v>
      </c>
      <c r="E28" s="586"/>
    </row>
    <row r="29" spans="1:5" ht="12.95" customHeight="1">
      <c r="A29" s="770" t="s">
        <v>597</v>
      </c>
      <c r="B29" s="587"/>
      <c r="C29" s="398">
        <v>0</v>
      </c>
      <c r="D29" s="399">
        <f t="shared" si="0"/>
        <v>0</v>
      </c>
      <c r="E29" s="586"/>
    </row>
    <row r="30" spans="1:5" ht="12.95" customHeight="1">
      <c r="A30" s="771" t="s">
        <v>208</v>
      </c>
      <c r="B30" s="584">
        <f>SUM(B11:B29)</f>
        <v>0</v>
      </c>
      <c r="C30" s="584">
        <f>SUM(C11:C29)</f>
        <v>0</v>
      </c>
      <c r="D30" s="585">
        <f>SUM(D11:D29)</f>
        <v>0</v>
      </c>
      <c r="E30" s="586"/>
    </row>
    <row r="31" spans="1:5" ht="12.95" customHeight="1">
      <c r="A31" s="583" t="s">
        <v>252</v>
      </c>
      <c r="B31" s="587"/>
      <c r="C31" s="587"/>
      <c r="D31" s="590"/>
      <c r="E31" s="586"/>
    </row>
    <row r="32" spans="1:5" ht="12.95" customHeight="1">
      <c r="A32" s="771" t="s">
        <v>209</v>
      </c>
      <c r="B32" s="398">
        <v>0</v>
      </c>
      <c r="C32" s="398">
        <v>0</v>
      </c>
      <c r="D32" s="399">
        <f>SUM(B32:C32)</f>
        <v>0</v>
      </c>
      <c r="E32" s="1025" t="s">
        <v>15829</v>
      </c>
    </row>
    <row r="33" spans="1:5" ht="12.95" customHeight="1">
      <c r="A33" s="770" t="s">
        <v>262</v>
      </c>
      <c r="B33" s="588"/>
      <c r="C33" s="398">
        <v>0</v>
      </c>
      <c r="D33" s="399">
        <f>SUM(B33:C33)</f>
        <v>0</v>
      </c>
      <c r="E33" s="1025"/>
    </row>
    <row r="34" spans="1:5" ht="12.95" customHeight="1">
      <c r="A34" s="770" t="s">
        <v>263</v>
      </c>
      <c r="B34" s="587"/>
      <c r="C34" s="398">
        <v>0</v>
      </c>
      <c r="D34" s="399">
        <f>SUM(B34:C34)</f>
        <v>0</v>
      </c>
      <c r="E34" s="586"/>
    </row>
    <row r="35" spans="1:5" ht="12.95" customHeight="1">
      <c r="A35" s="770" t="s">
        <v>254</v>
      </c>
      <c r="B35" s="398">
        <v>0</v>
      </c>
      <c r="C35" s="398">
        <v>0</v>
      </c>
      <c r="D35" s="399">
        <f>SUM(B35:C35)</f>
        <v>0</v>
      </c>
      <c r="E35" s="712" t="s">
        <v>15870</v>
      </c>
    </row>
    <row r="36" spans="1:5" ht="12.95" customHeight="1">
      <c r="A36" s="771" t="s">
        <v>210</v>
      </c>
      <c r="B36" s="591">
        <f>B10+B30+B32+B33+B34+B35</f>
        <v>0</v>
      </c>
      <c r="C36" s="584">
        <f>C10+C30+C32+C33+C34+C35</f>
        <v>0</v>
      </c>
      <c r="D36" s="585">
        <f>SUM(B36:C36)</f>
        <v>0</v>
      </c>
      <c r="E36" s="712"/>
    </row>
    <row r="37" spans="1:5" ht="12.95" customHeight="1">
      <c r="A37" s="583" t="s">
        <v>170</v>
      </c>
      <c r="B37" s="587"/>
      <c r="C37" s="587"/>
      <c r="D37" s="590"/>
      <c r="E37" s="586"/>
    </row>
    <row r="38" spans="1:5">
      <c r="A38" s="770" t="s">
        <v>255</v>
      </c>
      <c r="B38" s="587"/>
      <c r="C38" s="398">
        <v>0</v>
      </c>
      <c r="D38" s="399">
        <f>SUM(B38:C38)</f>
        <v>0</v>
      </c>
      <c r="E38" s="1022"/>
    </row>
    <row r="39" spans="1:5" s="589" customFormat="1">
      <c r="A39" s="772" t="s">
        <v>256</v>
      </c>
      <c r="B39" s="588"/>
      <c r="C39" s="398">
        <v>0</v>
      </c>
      <c r="D39" s="400">
        <f>SUM(B39:C39)</f>
        <v>0</v>
      </c>
      <c r="E39" s="1022"/>
    </row>
    <row r="40" spans="1:5">
      <c r="A40" s="770" t="s">
        <v>257</v>
      </c>
      <c r="B40" s="587"/>
      <c r="C40" s="398">
        <v>0</v>
      </c>
      <c r="D40" s="399">
        <f>SUM(B40:C40)</f>
        <v>0</v>
      </c>
      <c r="E40" s="1022"/>
    </row>
    <row r="41" spans="1:5">
      <c r="A41" s="770" t="s">
        <v>597</v>
      </c>
      <c r="B41" s="587"/>
      <c r="C41" s="398">
        <v>0</v>
      </c>
      <c r="D41" s="399">
        <f>SUM(B41:C41)</f>
        <v>0</v>
      </c>
      <c r="E41" s="1022"/>
    </row>
    <row r="42" spans="1:5" ht="13.15">
      <c r="A42" s="771" t="s">
        <v>211</v>
      </c>
      <c r="B42" s="584">
        <f>SUM(B38:B41)</f>
        <v>0</v>
      </c>
      <c r="C42" s="584">
        <f>SUM(C38:C41)</f>
        <v>0</v>
      </c>
      <c r="D42" s="585">
        <f>SUM(B42:C42)</f>
        <v>0</v>
      </c>
      <c r="E42" s="586"/>
    </row>
    <row r="43" spans="1:5">
      <c r="A43" s="583" t="s">
        <v>258</v>
      </c>
      <c r="B43" s="587"/>
      <c r="C43" s="587"/>
      <c r="D43" s="590"/>
      <c r="E43" s="586"/>
    </row>
    <row r="44" spans="1:5">
      <c r="A44" s="770" t="s">
        <v>259</v>
      </c>
      <c r="B44" s="587"/>
      <c r="C44" s="398">
        <v>0</v>
      </c>
      <c r="D44" s="399">
        <f>SUM(B44:C44)</f>
        <v>0</v>
      </c>
      <c r="E44" s="1022"/>
    </row>
    <row r="45" spans="1:5">
      <c r="A45" s="770" t="s">
        <v>397</v>
      </c>
      <c r="B45" s="587"/>
      <c r="C45" s="398">
        <v>0</v>
      </c>
      <c r="D45" s="399">
        <f>SUM(B45:C45)</f>
        <v>0</v>
      </c>
      <c r="E45" s="1022"/>
    </row>
    <row r="46" spans="1:5">
      <c r="A46" s="771" t="s">
        <v>212</v>
      </c>
      <c r="B46" s="592">
        <f>SUM(B44:B45)</f>
        <v>0</v>
      </c>
      <c r="C46" s="592">
        <f>SUM(C44:C45)</f>
        <v>0</v>
      </c>
      <c r="D46" s="399">
        <f>SUM(B46:C46)</f>
        <v>0</v>
      </c>
      <c r="E46" s="586"/>
    </row>
    <row r="47" spans="1:5" ht="13.15">
      <c r="A47" s="583" t="s">
        <v>213</v>
      </c>
      <c r="B47" s="593">
        <f>B36+B42+B46</f>
        <v>0</v>
      </c>
      <c r="C47" s="593">
        <f>C36+C42+C46</f>
        <v>0</v>
      </c>
      <c r="D47" s="594">
        <f>SUM(B47:C47)</f>
        <v>0</v>
      </c>
      <c r="E47" s="586"/>
    </row>
    <row r="48" spans="1:5" s="885" customFormat="1" ht="13.15">
      <c r="A48" s="882"/>
      <c r="B48" s="883"/>
      <c r="C48" s="883"/>
      <c r="D48" s="883"/>
      <c r="E48" s="884"/>
    </row>
    <row r="49" spans="1:5">
      <c r="A49" s="886" t="s">
        <v>736</v>
      </c>
      <c r="E49" s="887" t="s">
        <v>15921</v>
      </c>
    </row>
    <row r="50" spans="1:5" hidden="1">
      <c r="E50" s="595"/>
    </row>
    <row r="51" spans="1:5" hidden="1">
      <c r="E51" s="595"/>
    </row>
    <row r="52" spans="1:5" hidden="1">
      <c r="E52" s="595"/>
    </row>
    <row r="53" spans="1:5" hidden="1">
      <c r="E53" s="595"/>
    </row>
    <row r="54" spans="1:5" hidden="1">
      <c r="E54" s="595"/>
    </row>
    <row r="55" spans="1:5" hidden="1">
      <c r="E55" s="595"/>
    </row>
    <row r="56" spans="1:5" hidden="1">
      <c r="E56" s="595"/>
    </row>
    <row r="57" spans="1:5" hidden="1">
      <c r="E57" s="595"/>
    </row>
    <row r="58" spans="1:5" hidden="1">
      <c r="E58" s="595"/>
    </row>
    <row r="59" spans="1:5" hidden="1">
      <c r="E59" s="595"/>
    </row>
    <row r="60" spans="1:5" hidden="1">
      <c r="E60" s="595"/>
    </row>
    <row r="61" spans="1:5" hidden="1">
      <c r="E61" s="595"/>
    </row>
    <row r="62" spans="1:5" hidden="1">
      <c r="E62" s="595"/>
    </row>
    <row r="63" spans="1:5" hidden="1">
      <c r="E63" s="595"/>
    </row>
    <row r="64" spans="1:5" hidden="1">
      <c r="E64" s="595"/>
    </row>
    <row r="65" spans="5:5" hidden="1">
      <c r="E65" s="595"/>
    </row>
    <row r="66" spans="5:5" hidden="1">
      <c r="E66" s="595"/>
    </row>
    <row r="67" spans="5:5" hidden="1">
      <c r="E67" s="595"/>
    </row>
    <row r="68" spans="5:5" hidden="1">
      <c r="E68" s="595"/>
    </row>
    <row r="69" spans="5:5" hidden="1">
      <c r="E69" s="595"/>
    </row>
    <row r="70" spans="5:5" hidden="1">
      <c r="E70" s="595"/>
    </row>
    <row r="71" spans="5:5" hidden="1">
      <c r="E71" s="595"/>
    </row>
    <row r="72" spans="5:5" hidden="1">
      <c r="E72" s="595"/>
    </row>
    <row r="73" spans="5:5" hidden="1">
      <c r="E73" s="595"/>
    </row>
    <row r="74" spans="5:5" hidden="1">
      <c r="E74" s="595"/>
    </row>
    <row r="75" spans="5:5" hidden="1">
      <c r="E75" s="595"/>
    </row>
    <row r="76" spans="5:5" hidden="1">
      <c r="E76" s="595"/>
    </row>
    <row r="77" spans="5:5" hidden="1">
      <c r="E77" s="595"/>
    </row>
    <row r="78" spans="5:5" hidden="1">
      <c r="E78" s="595"/>
    </row>
    <row r="79" spans="5:5" hidden="1">
      <c r="E79" s="595"/>
    </row>
    <row r="80" spans="5:5" hidden="1">
      <c r="E80" s="595"/>
    </row>
    <row r="81" spans="5:5" hidden="1">
      <c r="E81" s="595"/>
    </row>
    <row r="82" spans="5:5" hidden="1">
      <c r="E82" s="595"/>
    </row>
    <row r="83" spans="5:5" hidden="1">
      <c r="E83" s="595"/>
    </row>
    <row r="84" spans="5:5" hidden="1">
      <c r="E84" s="595"/>
    </row>
    <row r="85" spans="5:5" hidden="1">
      <c r="E85" s="595"/>
    </row>
    <row r="86" spans="5:5" hidden="1">
      <c r="E86" s="595"/>
    </row>
    <row r="87" spans="5:5" hidden="1">
      <c r="E87" s="595"/>
    </row>
    <row r="88" spans="5:5" hidden="1">
      <c r="E88" s="595"/>
    </row>
    <row r="89" spans="5:5" hidden="1">
      <c r="E89" s="595"/>
    </row>
    <row r="90" spans="5:5" hidden="1">
      <c r="E90" s="595"/>
    </row>
    <row r="91" spans="5:5" hidden="1">
      <c r="E91" s="595"/>
    </row>
    <row r="92" spans="5:5" hidden="1">
      <c r="E92" s="595"/>
    </row>
    <row r="93" spans="5:5" hidden="1">
      <c r="E93" s="595"/>
    </row>
    <row r="94" spans="5:5" hidden="1">
      <c r="E94" s="595"/>
    </row>
    <row r="95" spans="5:5" hidden="1">
      <c r="E95" s="595"/>
    </row>
    <row r="96" spans="5:5" hidden="1">
      <c r="E96" s="595"/>
    </row>
    <row r="97" spans="5:5" hidden="1">
      <c r="E97" s="595"/>
    </row>
    <row r="98" spans="5:5" hidden="1">
      <c r="E98" s="595"/>
    </row>
    <row r="99" spans="5:5" hidden="1">
      <c r="E99" s="595"/>
    </row>
    <row r="100" spans="5:5" hidden="1">
      <c r="E100" s="595"/>
    </row>
    <row r="101" spans="5:5" hidden="1">
      <c r="E101" s="595"/>
    </row>
    <row r="102" spans="5:5" hidden="1">
      <c r="E102" s="595"/>
    </row>
    <row r="103" spans="5:5" hidden="1">
      <c r="E103" s="595"/>
    </row>
    <row r="104" spans="5:5" hidden="1">
      <c r="E104" s="595"/>
    </row>
    <row r="105" spans="5:5" hidden="1">
      <c r="E105" s="595"/>
    </row>
    <row r="106" spans="5:5" hidden="1">
      <c r="E106" s="595"/>
    </row>
    <row r="107" spans="5:5" hidden="1">
      <c r="E107" s="595"/>
    </row>
    <row r="108" spans="5:5" hidden="1">
      <c r="E108" s="595"/>
    </row>
    <row r="109" spans="5:5" hidden="1">
      <c r="E109" s="595"/>
    </row>
    <row r="110" spans="5:5" hidden="1">
      <c r="E110" s="595"/>
    </row>
    <row r="111" spans="5:5" hidden="1">
      <c r="E111" s="595"/>
    </row>
    <row r="112" spans="5:5" hidden="1">
      <c r="E112" s="595"/>
    </row>
    <row r="113" spans="5:5" hidden="1">
      <c r="E113" s="595"/>
    </row>
    <row r="114" spans="5:5" hidden="1">
      <c r="E114" s="595"/>
    </row>
    <row r="115" spans="5:5" hidden="1">
      <c r="E115" s="595"/>
    </row>
    <row r="116" spans="5:5" hidden="1">
      <c r="E116" s="595"/>
    </row>
    <row r="117" spans="5:5" hidden="1">
      <c r="E117" s="595"/>
    </row>
    <row r="118" spans="5:5" hidden="1">
      <c r="E118" s="595"/>
    </row>
    <row r="119" spans="5:5" hidden="1">
      <c r="E119" s="595"/>
    </row>
    <row r="120" spans="5:5" hidden="1">
      <c r="E120" s="595"/>
    </row>
    <row r="121" spans="5:5" hidden="1">
      <c r="E121" s="595"/>
    </row>
    <row r="122" spans="5:5" hidden="1">
      <c r="E122" s="595"/>
    </row>
    <row r="123" spans="5:5" hidden="1">
      <c r="E123" s="595"/>
    </row>
    <row r="124" spans="5:5" hidden="1">
      <c r="E124" s="595"/>
    </row>
    <row r="125" spans="5:5" hidden="1">
      <c r="E125" s="595"/>
    </row>
    <row r="126" spans="5:5" hidden="1">
      <c r="E126" s="595"/>
    </row>
    <row r="127" spans="5:5" hidden="1">
      <c r="E127" s="595"/>
    </row>
    <row r="128" spans="5:5" hidden="1">
      <c r="E128" s="595"/>
    </row>
    <row r="129" spans="5:5" hidden="1">
      <c r="E129" s="595"/>
    </row>
    <row r="130" spans="5:5" hidden="1">
      <c r="E130" s="595"/>
    </row>
    <row r="131" spans="5:5" hidden="1">
      <c r="E131" s="595"/>
    </row>
    <row r="132" spans="5:5" hidden="1">
      <c r="E132" s="595"/>
    </row>
    <row r="133" spans="5:5" hidden="1">
      <c r="E133" s="595"/>
    </row>
    <row r="134" spans="5:5" hidden="1">
      <c r="E134" s="595"/>
    </row>
    <row r="135" spans="5:5" hidden="1">
      <c r="E135" s="595"/>
    </row>
    <row r="136" spans="5:5" hidden="1">
      <c r="E136" s="595"/>
    </row>
    <row r="137" spans="5:5" hidden="1">
      <c r="E137" s="595"/>
    </row>
    <row r="138" spans="5:5" hidden="1">
      <c r="E138" s="595"/>
    </row>
    <row r="139" spans="5:5" hidden="1">
      <c r="E139" s="595"/>
    </row>
    <row r="140" spans="5:5" hidden="1">
      <c r="E140" s="595"/>
    </row>
    <row r="141" spans="5:5" hidden="1">
      <c r="E141" s="595"/>
    </row>
    <row r="142" spans="5:5" hidden="1">
      <c r="E142" s="595"/>
    </row>
    <row r="143" spans="5:5" hidden="1">
      <c r="E143" s="595"/>
    </row>
    <row r="144" spans="5:5" hidden="1">
      <c r="E144" s="595"/>
    </row>
    <row r="145" spans="5:5" hidden="1">
      <c r="E145" s="595"/>
    </row>
    <row r="146" spans="5:5" hidden="1">
      <c r="E146" s="595"/>
    </row>
    <row r="147" spans="5:5" hidden="1">
      <c r="E147" s="595"/>
    </row>
    <row r="148" spans="5:5" hidden="1">
      <c r="E148" s="595"/>
    </row>
    <row r="149" spans="5:5" hidden="1">
      <c r="E149" s="595"/>
    </row>
    <row r="150" spans="5:5" hidden="1">
      <c r="E150" s="595"/>
    </row>
    <row r="151" spans="5:5" hidden="1">
      <c r="E151" s="595"/>
    </row>
    <row r="152" spans="5:5" hidden="1">
      <c r="E152" s="595"/>
    </row>
    <row r="153" spans="5:5" hidden="1">
      <c r="E153" s="595"/>
    </row>
    <row r="154" spans="5:5" hidden="1">
      <c r="E154" s="595"/>
    </row>
    <row r="155" spans="5:5" hidden="1">
      <c r="E155" s="595"/>
    </row>
    <row r="156" spans="5:5" hidden="1">
      <c r="E156" s="595"/>
    </row>
    <row r="157" spans="5:5" hidden="1">
      <c r="E157" s="595"/>
    </row>
    <row r="158" spans="5:5" hidden="1">
      <c r="E158" s="595"/>
    </row>
    <row r="159" spans="5:5" hidden="1">
      <c r="E159" s="595"/>
    </row>
    <row r="160" spans="5:5" hidden="1">
      <c r="E160" s="595"/>
    </row>
    <row r="161" spans="5:5" hidden="1">
      <c r="E161" s="595"/>
    </row>
    <row r="162" spans="5:5" hidden="1">
      <c r="E162" s="595"/>
    </row>
    <row r="163" spans="5:5" hidden="1">
      <c r="E163" s="595"/>
    </row>
    <row r="164" spans="5:5" hidden="1">
      <c r="E164" s="595"/>
    </row>
    <row r="165" spans="5:5" hidden="1">
      <c r="E165" s="595"/>
    </row>
    <row r="166" spans="5:5" hidden="1">
      <c r="E166" s="595"/>
    </row>
    <row r="167" spans="5:5" hidden="1">
      <c r="E167" s="595"/>
    </row>
    <row r="168" spans="5:5" hidden="1">
      <c r="E168" s="595"/>
    </row>
    <row r="169" spans="5:5" hidden="1">
      <c r="E169" s="595"/>
    </row>
    <row r="170" spans="5:5" hidden="1">
      <c r="E170" s="595"/>
    </row>
    <row r="171" spans="5:5" hidden="1">
      <c r="E171" s="595"/>
    </row>
    <row r="172" spans="5:5" hidden="1">
      <c r="E172" s="595"/>
    </row>
    <row r="173" spans="5:5" hidden="1">
      <c r="E173" s="595"/>
    </row>
    <row r="174" spans="5:5" hidden="1">
      <c r="E174" s="595"/>
    </row>
    <row r="175" spans="5:5" hidden="1">
      <c r="E175" s="595"/>
    </row>
    <row r="176" spans="5:5" hidden="1">
      <c r="E176" s="595"/>
    </row>
    <row r="177" spans="5:5" hidden="1">
      <c r="E177" s="595"/>
    </row>
    <row r="178" spans="5:5" hidden="1">
      <c r="E178" s="595"/>
    </row>
    <row r="179" spans="5:5" hidden="1">
      <c r="E179" s="595"/>
    </row>
    <row r="180" spans="5:5" hidden="1">
      <c r="E180" s="595"/>
    </row>
    <row r="181" spans="5:5" hidden="1">
      <c r="E181" s="595"/>
    </row>
    <row r="182" spans="5:5" hidden="1">
      <c r="E182" s="595"/>
    </row>
    <row r="183" spans="5:5" hidden="1">
      <c r="E183" s="595"/>
    </row>
    <row r="184" spans="5:5" hidden="1">
      <c r="E184" s="595"/>
    </row>
    <row r="185" spans="5:5" hidden="1">
      <c r="E185" s="595"/>
    </row>
    <row r="186" spans="5:5" hidden="1">
      <c r="E186" s="595"/>
    </row>
    <row r="187" spans="5:5" hidden="1">
      <c r="E187" s="595"/>
    </row>
    <row r="188" spans="5:5" hidden="1">
      <c r="E188" s="595"/>
    </row>
    <row r="189" spans="5:5" hidden="1">
      <c r="E189" s="595"/>
    </row>
    <row r="190" spans="5:5" hidden="1">
      <c r="E190" s="595"/>
    </row>
  </sheetData>
  <sheetProtection algorithmName="SHA-512" hashValue="9U+JW1h+MvPItJo0juiTx10tAFowRnXKyEZu+nGwRjvhVEnt5zKeIF6NeRy6IFd+1HrO+TDAr1W3jvvsEBZLpw==" saltValue="/pMgDc8qEklh4QeYRYu+VA==" spinCount="100000" sheet="1" objects="1" scenarios="1"/>
  <customSheetViews>
    <customSheetView guid="{549168A2-B131-4BD3-8B45-8127C961C256}" showGridLines="0" fitToPage="1" hiddenRows="1" hiddenColumns="1" state="hidden">
      <selection activeCell="C2" sqref="C2:D2"/>
      <pageMargins left="0.7" right="0.7" top="0.75" bottom="0.75" header="0.3" footer="0.3"/>
      <printOptions horizontalCentered="1"/>
      <pageSetup orientation="portrait"/>
      <headerFooter alignWithMargins="0"/>
    </customSheetView>
  </customSheetViews>
  <mergeCells count="7">
    <mergeCell ref="A2:E2"/>
    <mergeCell ref="E44:E45"/>
    <mergeCell ref="E38:E41"/>
    <mergeCell ref="E16:E18"/>
    <mergeCell ref="E8:E9"/>
    <mergeCell ref="C4:D4"/>
    <mergeCell ref="E32:E33"/>
  </mergeCells>
  <phoneticPr fontId="0" type="noConversion"/>
  <hyperlinks>
    <hyperlink ref="A4" location="'RPW Instructions'!A1" display="INSTRUCTIONS" xr:uid="{00000000-0004-0000-2200-000000000000}"/>
  </hyperlinks>
  <printOptions horizontalCentered="1"/>
  <pageMargins left="0.5" right="0.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
    <pageSetUpPr fitToPage="1"/>
  </sheetPr>
  <dimension ref="A1:H38"/>
  <sheetViews>
    <sheetView showGridLines="0" zoomScaleNormal="100" zoomScaleSheetLayoutView="80" zoomScalePageLayoutView="90" workbookViewId="0">
      <selection activeCell="B2" sqref="B2:G2"/>
    </sheetView>
  </sheetViews>
  <sheetFormatPr defaultColWidth="0" defaultRowHeight="12.75" zeroHeight="1"/>
  <cols>
    <col min="1" max="1" width="3.33203125" style="235" customWidth="1"/>
    <col min="2" max="2" width="3.265625" style="235" customWidth="1"/>
    <col min="3" max="3" width="26.3984375" style="235" customWidth="1"/>
    <col min="4" max="7" width="14.3984375" style="235" customWidth="1"/>
    <col min="8" max="8" width="3.33203125" style="103" customWidth="1"/>
    <col min="9" max="16384" width="8.86328125" style="103" hidden="1"/>
  </cols>
  <sheetData>
    <row r="1" spans="1:7"/>
    <row r="2" spans="1:7" s="223" customFormat="1" ht="27.75" customHeight="1">
      <c r="B2" s="1021" t="s">
        <v>15912</v>
      </c>
      <c r="C2" s="1021"/>
      <c r="D2" s="1021"/>
      <c r="E2" s="1021"/>
      <c r="F2" s="1021"/>
      <c r="G2" s="1021"/>
    </row>
    <row r="3" spans="1:7" s="223" customFormat="1" ht="12.75" customHeight="1">
      <c r="A3" s="890"/>
      <c r="B3" s="890"/>
      <c r="C3" s="763"/>
      <c r="D3" s="763"/>
      <c r="E3" s="763"/>
      <c r="F3" s="763"/>
      <c r="G3" s="763"/>
    </row>
    <row r="4" spans="1:7" ht="14.25">
      <c r="A4" s="891"/>
      <c r="B4" s="891"/>
      <c r="C4" s="892" t="s">
        <v>384</v>
      </c>
    </row>
    <row r="5" spans="1:7" ht="14.25">
      <c r="A5" s="1028"/>
      <c r="B5" s="1028"/>
      <c r="C5" s="1028"/>
    </row>
    <row r="6" spans="1:7" ht="22.5" customHeight="1">
      <c r="A6" s="597"/>
      <c r="B6" s="597"/>
      <c r="C6" s="1029" t="s">
        <v>55</v>
      </c>
      <c r="D6" s="1029"/>
      <c r="E6" s="1029"/>
      <c r="F6" s="597"/>
      <c r="G6" s="597"/>
    </row>
    <row r="7" spans="1:7" ht="16.5" customHeight="1">
      <c r="A7" s="597"/>
      <c r="B7" s="597"/>
      <c r="C7" s="894" t="s">
        <v>74</v>
      </c>
      <c r="D7" s="765" t="s">
        <v>106</v>
      </c>
      <c r="E7" s="1027" t="s">
        <v>53</v>
      </c>
      <c r="F7" s="1027"/>
      <c r="G7" s="1027"/>
    </row>
    <row r="8" spans="1:7" ht="27.75" customHeight="1">
      <c r="B8" s="598">
        <v>1</v>
      </c>
      <c r="C8" s="553"/>
      <c r="D8" s="519">
        <v>0</v>
      </c>
      <c r="E8" s="1026"/>
      <c r="F8" s="1026"/>
      <c r="G8" s="1026"/>
    </row>
    <row r="9" spans="1:7" ht="27.75" customHeight="1">
      <c r="B9" s="598">
        <v>2</v>
      </c>
      <c r="C9" s="553"/>
      <c r="D9" s="519">
        <v>0</v>
      </c>
      <c r="E9" s="1026"/>
      <c r="F9" s="1026"/>
      <c r="G9" s="1026"/>
    </row>
    <row r="10" spans="1:7" ht="27.75" customHeight="1">
      <c r="B10" s="598">
        <v>3</v>
      </c>
      <c r="C10" s="553"/>
      <c r="D10" s="519">
        <v>0</v>
      </c>
      <c r="E10" s="1026"/>
      <c r="F10" s="1026"/>
      <c r="G10" s="1026"/>
    </row>
    <row r="11" spans="1:7" ht="27.75" customHeight="1">
      <c r="B11" s="598">
        <v>4</v>
      </c>
      <c r="C11" s="553"/>
      <c r="D11" s="519">
        <v>0</v>
      </c>
      <c r="E11" s="1026"/>
      <c r="F11" s="1026"/>
      <c r="G11" s="1026"/>
    </row>
    <row r="12" spans="1:7" ht="27.75" customHeight="1">
      <c r="B12" s="598">
        <v>5</v>
      </c>
      <c r="C12" s="553"/>
      <c r="D12" s="519">
        <v>0</v>
      </c>
      <c r="E12" s="1026"/>
      <c r="F12" s="1026"/>
      <c r="G12" s="1026"/>
    </row>
    <row r="13" spans="1:7" ht="27.75" customHeight="1">
      <c r="B13" s="598">
        <v>6</v>
      </c>
      <c r="C13" s="553"/>
      <c r="D13" s="519">
        <v>0</v>
      </c>
      <c r="E13" s="1026"/>
      <c r="F13" s="1026"/>
      <c r="G13" s="1026"/>
    </row>
    <row r="14" spans="1:7">
      <c r="B14" s="597"/>
      <c r="C14" s="597"/>
      <c r="D14" s="599">
        <f>SUM(D8:D13)</f>
        <v>0</v>
      </c>
      <c r="E14" s="597"/>
      <c r="F14" s="597"/>
      <c r="G14" s="597"/>
    </row>
    <row r="15" spans="1:7">
      <c r="B15" s="597"/>
      <c r="C15" s="597"/>
      <c r="D15" s="600">
        <f>'Dev Budget'!D29-D14</f>
        <v>0</v>
      </c>
      <c r="E15" s="597"/>
      <c r="F15" s="597"/>
      <c r="G15" s="597"/>
    </row>
    <row r="16" spans="1:7">
      <c r="B16" s="597"/>
      <c r="C16" s="597"/>
      <c r="D16" s="597"/>
      <c r="E16" s="597"/>
      <c r="F16" s="597"/>
      <c r="G16" s="597"/>
    </row>
    <row r="17" spans="1:7" ht="22.5" customHeight="1">
      <c r="B17" s="597"/>
      <c r="C17" s="1029" t="s">
        <v>54</v>
      </c>
      <c r="D17" s="1029"/>
      <c r="E17" s="1029"/>
      <c r="F17" s="597"/>
      <c r="G17" s="597"/>
    </row>
    <row r="18" spans="1:7" ht="17.25" customHeight="1">
      <c r="B18" s="597"/>
      <c r="C18" s="894" t="s">
        <v>74</v>
      </c>
      <c r="D18" s="765" t="s">
        <v>106</v>
      </c>
      <c r="E18" s="1027" t="s">
        <v>53</v>
      </c>
      <c r="F18" s="1027"/>
      <c r="G18" s="1027"/>
    </row>
    <row r="19" spans="1:7" ht="27.75" customHeight="1">
      <c r="B19" s="598">
        <v>1</v>
      </c>
      <c r="C19" s="553"/>
      <c r="D19" s="519">
        <v>0</v>
      </c>
      <c r="E19" s="1026"/>
      <c r="F19" s="1026"/>
      <c r="G19" s="1026"/>
    </row>
    <row r="20" spans="1:7" ht="27.75" customHeight="1">
      <c r="B20" s="598">
        <v>2</v>
      </c>
      <c r="C20" s="553"/>
      <c r="D20" s="519">
        <v>0</v>
      </c>
      <c r="E20" s="1026"/>
      <c r="F20" s="1026"/>
      <c r="G20" s="1026"/>
    </row>
    <row r="21" spans="1:7" ht="27.75" customHeight="1">
      <c r="B21" s="598">
        <v>3</v>
      </c>
      <c r="C21" s="553"/>
      <c r="D21" s="519">
        <v>0</v>
      </c>
      <c r="E21" s="1026"/>
      <c r="F21" s="1026"/>
      <c r="G21" s="1026"/>
    </row>
    <row r="22" spans="1:7" ht="27.75" customHeight="1">
      <c r="B22" s="598">
        <v>4</v>
      </c>
      <c r="C22" s="553"/>
      <c r="D22" s="519">
        <v>0</v>
      </c>
      <c r="E22" s="1026"/>
      <c r="F22" s="1026"/>
      <c r="G22" s="1026"/>
    </row>
    <row r="23" spans="1:7" ht="27.75" customHeight="1">
      <c r="B23" s="598">
        <v>5</v>
      </c>
      <c r="C23" s="553"/>
      <c r="D23" s="519">
        <v>0</v>
      </c>
      <c r="E23" s="1026"/>
      <c r="F23" s="1026"/>
      <c r="G23" s="1026"/>
    </row>
    <row r="24" spans="1:7" ht="27.75" customHeight="1">
      <c r="B24" s="598">
        <v>6</v>
      </c>
      <c r="C24" s="553"/>
      <c r="D24" s="519">
        <v>0</v>
      </c>
      <c r="E24" s="1026"/>
      <c r="F24" s="1026"/>
      <c r="G24" s="1026"/>
    </row>
    <row r="25" spans="1:7">
      <c r="A25" s="597"/>
      <c r="B25" s="597"/>
      <c r="C25" s="597"/>
      <c r="D25" s="601">
        <f>SUM(D19:D24)</f>
        <v>0</v>
      </c>
      <c r="E25" s="597"/>
      <c r="F25" s="597"/>
      <c r="G25" s="597"/>
    </row>
    <row r="26" spans="1:7">
      <c r="A26" s="597"/>
      <c r="B26" s="597"/>
      <c r="C26" s="597"/>
      <c r="D26" s="600">
        <f>'Dev Budget'!D41-D25</f>
        <v>0</v>
      </c>
      <c r="E26" s="597"/>
      <c r="F26" s="597"/>
      <c r="G26" s="597"/>
    </row>
    <row r="27" spans="1:7">
      <c r="A27" s="597"/>
      <c r="B27" s="597"/>
      <c r="C27" s="597"/>
      <c r="D27" s="602"/>
      <c r="E27" s="597"/>
      <c r="F27" s="597"/>
      <c r="G27" s="597"/>
    </row>
    <row r="28" spans="1:7" ht="13.15">
      <c r="A28" s="597"/>
      <c r="B28" s="597"/>
      <c r="C28" s="681"/>
      <c r="D28" s="602"/>
      <c r="E28" s="597"/>
      <c r="F28" s="597"/>
      <c r="G28" s="597"/>
    </row>
    <row r="29" spans="1:7" s="682" customFormat="1" ht="18.75" customHeight="1">
      <c r="A29" s="573"/>
      <c r="B29" s="573"/>
      <c r="C29" s="766" t="s">
        <v>744</v>
      </c>
      <c r="D29" s="691"/>
      <c r="E29" s="573"/>
      <c r="F29" s="573"/>
      <c r="G29" s="573"/>
    </row>
    <row r="30" spans="1:7" s="682" customFormat="1" ht="18.75" customHeight="1">
      <c r="A30" s="573"/>
      <c r="B30" s="573"/>
      <c r="C30" s="766" t="s">
        <v>743</v>
      </c>
      <c r="D30" s="691"/>
      <c r="E30" s="573"/>
      <c r="F30" s="573"/>
      <c r="G30" s="573"/>
    </row>
    <row r="31" spans="1:7" s="682" customFormat="1" ht="18.75" customHeight="1">
      <c r="A31" s="573"/>
      <c r="B31" s="573"/>
      <c r="C31" s="766" t="s">
        <v>742</v>
      </c>
      <c r="D31" s="691"/>
      <c r="E31" s="573"/>
      <c r="F31" s="573"/>
      <c r="G31" s="573"/>
    </row>
    <row r="32" spans="1:7" s="682" customFormat="1" ht="18.75" customHeight="1">
      <c r="A32" s="573"/>
      <c r="B32" s="573"/>
      <c r="C32" s="766" t="s">
        <v>82</v>
      </c>
      <c r="D32" s="691"/>
      <c r="E32" s="573"/>
      <c r="F32" s="573"/>
      <c r="G32" s="573"/>
    </row>
    <row r="33" spans="1:8">
      <c r="A33" s="597"/>
      <c r="B33" s="597"/>
      <c r="C33" s="597"/>
      <c r="D33" s="602"/>
      <c r="E33" s="597"/>
      <c r="F33" s="597"/>
      <c r="G33" s="597"/>
    </row>
    <row r="34" spans="1:8" s="605" customFormat="1" ht="27" customHeight="1">
      <c r="A34" s="603"/>
      <c r="B34" s="603"/>
      <c r="C34" s="766" t="s">
        <v>431</v>
      </c>
      <c r="D34" s="683">
        <f>SUM(D29:D32)</f>
        <v>0</v>
      </c>
      <c r="E34" s="604"/>
      <c r="F34" s="603"/>
      <c r="G34" s="603"/>
    </row>
    <row r="35" spans="1:8" ht="20.25" customHeight="1">
      <c r="A35" s="597"/>
      <c r="B35" s="597"/>
      <c r="C35" s="597"/>
      <c r="D35" s="597"/>
      <c r="E35" s="597"/>
      <c r="F35" s="597"/>
      <c r="G35" s="597"/>
    </row>
    <row r="36" spans="1:8" ht="26.25">
      <c r="A36" s="597"/>
      <c r="B36" s="597"/>
      <c r="C36" s="766" t="s">
        <v>15830</v>
      </c>
      <c r="D36" s="519">
        <v>0</v>
      </c>
      <c r="E36" s="597"/>
      <c r="F36" s="597"/>
      <c r="G36" s="597"/>
    </row>
    <row r="37" spans="1:8">
      <c r="A37" s="895"/>
      <c r="B37" s="895"/>
      <c r="C37" s="895"/>
      <c r="D37" s="895"/>
      <c r="E37" s="895"/>
      <c r="F37" s="895"/>
      <c r="G37" s="896"/>
      <c r="H37" s="897"/>
    </row>
    <row r="38" spans="1:8">
      <c r="A38" s="886" t="s">
        <v>736</v>
      </c>
      <c r="B38" s="103"/>
      <c r="C38" s="597"/>
      <c r="D38" s="597"/>
      <c r="E38" s="597"/>
      <c r="F38" s="597"/>
      <c r="G38" s="597"/>
      <c r="H38" s="887" t="s">
        <v>15921</v>
      </c>
    </row>
  </sheetData>
  <sheetProtection algorithmName="SHA-512" hashValue="1QN/8r6tyhqWR5arcoFN65LFIVcxsajfO0BdB3Sl/U3M+r1crIJYvjrTNTy7GDJ5w7HsC6A+UZGbQqJMhvatpA==" saltValue="ahGREuB12iT8yT7BkrjuSA==" spinCount="100000" sheet="1" objects="1" scenarios="1"/>
  <customSheetViews>
    <customSheetView guid="{549168A2-B131-4BD3-8B45-8127C961C256}" scale="90" showGridLines="0" fitToPage="1" hiddenRows="1" hiddenColumns="1" state="hidden">
      <selection activeCell="D7" sqref="D7:F7"/>
      <pageMargins left="0.7" right="0.7" top="0.75" bottom="0.75" header="0.3" footer="0.3"/>
      <printOptions horizontalCentered="1"/>
      <pageSetup orientation="portrait"/>
    </customSheetView>
  </customSheetViews>
  <mergeCells count="18">
    <mergeCell ref="B2:G2"/>
    <mergeCell ref="A5:C5"/>
    <mergeCell ref="C6:E6"/>
    <mergeCell ref="C17:E17"/>
    <mergeCell ref="E7:G7"/>
    <mergeCell ref="E8:G8"/>
    <mergeCell ref="E9:G9"/>
    <mergeCell ref="E24:G24"/>
    <mergeCell ref="E19:G19"/>
    <mergeCell ref="E20:G20"/>
    <mergeCell ref="E21:G21"/>
    <mergeCell ref="E10:G10"/>
    <mergeCell ref="E11:G11"/>
    <mergeCell ref="E12:G12"/>
    <mergeCell ref="E13:G13"/>
    <mergeCell ref="E18:G18"/>
    <mergeCell ref="E22:G22"/>
    <mergeCell ref="E23:G23"/>
  </mergeCells>
  <phoneticPr fontId="56" type="noConversion"/>
  <printOptions horizontalCentered="1"/>
  <pageMargins left="0.45" right="0.45" top="0.5" bottom="0.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
    <pageSetUpPr fitToPage="1"/>
  </sheetPr>
  <dimension ref="A1:P179"/>
  <sheetViews>
    <sheetView showGridLines="0" zoomScaleNormal="100" zoomScaleSheetLayoutView="115" zoomScalePageLayoutView="90" workbookViewId="0">
      <selection activeCell="A2" sqref="A2:J2"/>
    </sheetView>
  </sheetViews>
  <sheetFormatPr defaultColWidth="0" defaultRowHeight="12.75" zeroHeight="1"/>
  <cols>
    <col min="1" max="1" width="37.1328125" style="235" customWidth="1"/>
    <col min="2" max="3" width="17.86328125" style="235" customWidth="1"/>
    <col min="4" max="4" width="17.73046875" style="235" customWidth="1"/>
    <col min="5" max="5" width="17.73046875" style="596" customWidth="1"/>
    <col min="6" max="6" width="17.86328125" style="103" customWidth="1"/>
    <col min="7" max="7" width="22.265625" style="103" bestFit="1" customWidth="1"/>
    <col min="8" max="10" width="17.73046875" style="103" customWidth="1"/>
    <col min="11" max="12" width="14.86328125" style="103" hidden="1" customWidth="1"/>
    <col min="13" max="15" width="4" style="103" hidden="1" customWidth="1"/>
    <col min="16" max="16" width="9.1328125" style="103" hidden="1" customWidth="1"/>
    <col min="17" max="16384" width="0" style="103" hidden="1"/>
  </cols>
  <sheetData>
    <row r="1" spans="1:12">
      <c r="A1" s="103"/>
      <c r="B1" s="103"/>
      <c r="C1" s="103"/>
      <c r="D1" s="103"/>
      <c r="E1" s="103"/>
    </row>
    <row r="2" spans="1:12" ht="20.65">
      <c r="A2" s="1021" t="s">
        <v>600</v>
      </c>
      <c r="B2" s="1021"/>
      <c r="C2" s="1021"/>
      <c r="D2" s="1021"/>
      <c r="E2" s="1021"/>
      <c r="F2" s="1021"/>
      <c r="G2" s="1021"/>
      <c r="H2" s="1021"/>
      <c r="I2" s="1021"/>
      <c r="J2" s="1021"/>
    </row>
    <row r="3" spans="1:12" s="223" customFormat="1" ht="12.75" customHeight="1"/>
    <row r="4" spans="1:12" ht="17.25" customHeight="1">
      <c r="A4" s="892" t="s">
        <v>384</v>
      </c>
      <c r="B4" s="418"/>
      <c r="C4" s="905" t="s">
        <v>590</v>
      </c>
      <c r="D4" s="1032" t="str">
        <f>'Dev Budget'!C4</f>
        <v xml:space="preserve"> </v>
      </c>
      <c r="E4" s="1032"/>
      <c r="F4" s="235"/>
      <c r="G4" s="235"/>
      <c r="H4" s="235"/>
      <c r="I4" s="235"/>
      <c r="J4" s="235"/>
    </row>
    <row r="5" spans="1:12" ht="12.95" customHeight="1">
      <c r="A5" s="336"/>
      <c r="E5" s="577"/>
      <c r="F5" s="232"/>
      <c r="G5" s="232"/>
      <c r="H5" s="235"/>
      <c r="I5" s="235"/>
      <c r="J5" s="235"/>
    </row>
    <row r="6" spans="1:12" ht="12.95" customHeight="1">
      <c r="A6" s="779" t="s">
        <v>15913</v>
      </c>
      <c r="B6" s="780"/>
      <c r="C6" s="780"/>
      <c r="D6" s="780"/>
      <c r="E6" s="781"/>
      <c r="F6" s="1037" t="s">
        <v>15914</v>
      </c>
      <c r="G6" s="1037"/>
      <c r="H6" s="1038"/>
      <c r="I6" s="597"/>
      <c r="J6" s="597"/>
    </row>
    <row r="7" spans="1:12" ht="26.25" customHeight="1">
      <c r="A7" s="773" t="s">
        <v>406</v>
      </c>
      <c r="B7" s="1033" t="s">
        <v>220</v>
      </c>
      <c r="C7" s="1034"/>
      <c r="D7" s="774" t="s">
        <v>536</v>
      </c>
      <c r="E7" s="774" t="s">
        <v>537</v>
      </c>
      <c r="F7" s="775" t="s">
        <v>56</v>
      </c>
      <c r="G7" s="776" t="s">
        <v>448</v>
      </c>
      <c r="H7" s="777" t="s">
        <v>57</v>
      </c>
      <c r="I7" s="778" t="s">
        <v>234</v>
      </c>
      <c r="J7" s="597"/>
      <c r="K7" s="606" t="s">
        <v>657</v>
      </c>
      <c r="L7" s="607" t="s">
        <v>658</v>
      </c>
    </row>
    <row r="8" spans="1:12" ht="12.95" customHeight="1">
      <c r="A8" s="782"/>
      <c r="B8" s="1035"/>
      <c r="C8" s="1036"/>
      <c r="D8" s="783"/>
      <c r="E8" s="783"/>
      <c r="F8" s="784"/>
      <c r="G8" s="785"/>
      <c r="H8" s="786">
        <f>E8-F8</f>
        <v>0</v>
      </c>
      <c r="I8" s="787">
        <f>H8+F8</f>
        <v>0</v>
      </c>
      <c r="J8" s="597"/>
      <c r="K8" s="608">
        <v>0</v>
      </c>
      <c r="L8" s="608">
        <f>F8-K8</f>
        <v>0</v>
      </c>
    </row>
    <row r="9" spans="1:12" ht="12.95" customHeight="1">
      <c r="A9" s="782"/>
      <c r="B9" s="1035"/>
      <c r="C9" s="1036"/>
      <c r="D9" s="783"/>
      <c r="E9" s="783"/>
      <c r="F9" s="784"/>
      <c r="G9" s="785"/>
      <c r="H9" s="786">
        <f t="shared" ref="H9:H19" si="0">E9-F9</f>
        <v>0</v>
      </c>
      <c r="I9" s="787">
        <f t="shared" ref="I9:I19" si="1">H9+F9</f>
        <v>0</v>
      </c>
      <c r="J9" s="597"/>
      <c r="K9" s="608">
        <v>0</v>
      </c>
      <c r="L9" s="608">
        <f t="shared" ref="L9:L19" si="2">F9-K9</f>
        <v>0</v>
      </c>
    </row>
    <row r="10" spans="1:12" ht="12.95" customHeight="1">
      <c r="A10" s="782"/>
      <c r="B10" s="1035"/>
      <c r="C10" s="1036"/>
      <c r="D10" s="783"/>
      <c r="E10" s="783"/>
      <c r="F10" s="784"/>
      <c r="G10" s="785"/>
      <c r="H10" s="786">
        <f t="shared" si="0"/>
        <v>0</v>
      </c>
      <c r="I10" s="787">
        <f t="shared" si="1"/>
        <v>0</v>
      </c>
      <c r="J10" s="597"/>
      <c r="K10" s="608">
        <v>0</v>
      </c>
      <c r="L10" s="608">
        <f t="shared" si="2"/>
        <v>0</v>
      </c>
    </row>
    <row r="11" spans="1:12" ht="12.95" customHeight="1">
      <c r="A11" s="782"/>
      <c r="B11" s="1035"/>
      <c r="C11" s="1036"/>
      <c r="D11" s="783"/>
      <c r="E11" s="783"/>
      <c r="F11" s="784"/>
      <c r="G11" s="785"/>
      <c r="H11" s="786">
        <f t="shared" si="0"/>
        <v>0</v>
      </c>
      <c r="I11" s="787">
        <f t="shared" si="1"/>
        <v>0</v>
      </c>
      <c r="J11" s="574"/>
      <c r="K11" s="608">
        <v>0</v>
      </c>
      <c r="L11" s="608">
        <f t="shared" si="2"/>
        <v>0</v>
      </c>
    </row>
    <row r="12" spans="1:12" ht="12.95" customHeight="1">
      <c r="A12" s="782"/>
      <c r="B12" s="1035"/>
      <c r="C12" s="1036"/>
      <c r="D12" s="783"/>
      <c r="E12" s="783"/>
      <c r="F12" s="784"/>
      <c r="G12" s="785"/>
      <c r="H12" s="786">
        <f t="shared" si="0"/>
        <v>0</v>
      </c>
      <c r="I12" s="787">
        <f t="shared" si="1"/>
        <v>0</v>
      </c>
      <c r="J12" s="574"/>
      <c r="K12" s="608">
        <v>0</v>
      </c>
      <c r="L12" s="608">
        <f t="shared" si="2"/>
        <v>0</v>
      </c>
    </row>
    <row r="13" spans="1:12" ht="12.95" customHeight="1">
      <c r="A13" s="782"/>
      <c r="B13" s="1035"/>
      <c r="C13" s="1036"/>
      <c r="D13" s="783"/>
      <c r="E13" s="783"/>
      <c r="F13" s="784"/>
      <c r="G13" s="785"/>
      <c r="H13" s="786">
        <f t="shared" si="0"/>
        <v>0</v>
      </c>
      <c r="I13" s="787">
        <f t="shared" si="1"/>
        <v>0</v>
      </c>
      <c r="J13" s="574"/>
      <c r="K13" s="608">
        <v>0</v>
      </c>
      <c r="L13" s="608">
        <f t="shared" si="2"/>
        <v>0</v>
      </c>
    </row>
    <row r="14" spans="1:12" ht="12.95" customHeight="1">
      <c r="A14" s="782"/>
      <c r="B14" s="1035"/>
      <c r="C14" s="1036"/>
      <c r="D14" s="783"/>
      <c r="E14" s="783"/>
      <c r="F14" s="784"/>
      <c r="G14" s="785"/>
      <c r="H14" s="786">
        <f t="shared" si="0"/>
        <v>0</v>
      </c>
      <c r="I14" s="787">
        <f t="shared" si="1"/>
        <v>0</v>
      </c>
      <c r="J14" s="788"/>
      <c r="K14" s="608">
        <v>0</v>
      </c>
      <c r="L14" s="608">
        <f t="shared" si="2"/>
        <v>0</v>
      </c>
    </row>
    <row r="15" spans="1:12" ht="12.95" customHeight="1">
      <c r="A15" s="782"/>
      <c r="B15" s="1035"/>
      <c r="C15" s="1036"/>
      <c r="D15" s="783"/>
      <c r="E15" s="783"/>
      <c r="F15" s="784"/>
      <c r="G15" s="785"/>
      <c r="H15" s="786">
        <f t="shared" si="0"/>
        <v>0</v>
      </c>
      <c r="I15" s="787">
        <f t="shared" si="1"/>
        <v>0</v>
      </c>
      <c r="J15" s="788"/>
      <c r="K15" s="608">
        <v>0</v>
      </c>
      <c r="L15" s="608">
        <f t="shared" si="2"/>
        <v>0</v>
      </c>
    </row>
    <row r="16" spans="1:12" ht="12.95" customHeight="1">
      <c r="A16" s="782"/>
      <c r="B16" s="1035"/>
      <c r="C16" s="1036"/>
      <c r="D16" s="783"/>
      <c r="E16" s="783"/>
      <c r="F16" s="784"/>
      <c r="G16" s="785"/>
      <c r="H16" s="786">
        <f t="shared" si="0"/>
        <v>0</v>
      </c>
      <c r="I16" s="787">
        <f t="shared" si="1"/>
        <v>0</v>
      </c>
      <c r="J16" s="788"/>
      <c r="K16" s="608">
        <v>0</v>
      </c>
      <c r="L16" s="608">
        <f t="shared" si="2"/>
        <v>0</v>
      </c>
    </row>
    <row r="17" spans="1:13" ht="12.95" customHeight="1">
      <c r="A17" s="782"/>
      <c r="B17" s="1035"/>
      <c r="C17" s="1036"/>
      <c r="D17" s="783"/>
      <c r="E17" s="783"/>
      <c r="F17" s="784"/>
      <c r="G17" s="785"/>
      <c r="H17" s="786">
        <f t="shared" si="0"/>
        <v>0</v>
      </c>
      <c r="I17" s="787">
        <f t="shared" si="1"/>
        <v>0</v>
      </c>
      <c r="J17" s="788"/>
      <c r="K17" s="608">
        <v>0</v>
      </c>
      <c r="L17" s="608">
        <f t="shared" si="2"/>
        <v>0</v>
      </c>
    </row>
    <row r="18" spans="1:13" ht="12.95" customHeight="1">
      <c r="A18" s="782"/>
      <c r="B18" s="1035"/>
      <c r="C18" s="1036"/>
      <c r="D18" s="783"/>
      <c r="E18" s="783"/>
      <c r="F18" s="784"/>
      <c r="G18" s="785"/>
      <c r="H18" s="786">
        <f t="shared" si="0"/>
        <v>0</v>
      </c>
      <c r="I18" s="787">
        <f t="shared" si="1"/>
        <v>0</v>
      </c>
      <c r="J18" s="788"/>
      <c r="K18" s="608">
        <v>0</v>
      </c>
      <c r="L18" s="608">
        <f t="shared" si="2"/>
        <v>0</v>
      </c>
    </row>
    <row r="19" spans="1:13" ht="12.95" customHeight="1" thickBot="1">
      <c r="A19" s="782"/>
      <c r="B19" s="1035"/>
      <c r="C19" s="1036"/>
      <c r="D19" s="783"/>
      <c r="E19" s="783"/>
      <c r="F19" s="784"/>
      <c r="G19" s="785"/>
      <c r="H19" s="786">
        <f t="shared" si="0"/>
        <v>0</v>
      </c>
      <c r="I19" s="787">
        <f t="shared" si="1"/>
        <v>0</v>
      </c>
      <c r="J19" s="788"/>
      <c r="K19" s="608">
        <v>0</v>
      </c>
      <c r="L19" s="608">
        <f t="shared" si="2"/>
        <v>0</v>
      </c>
    </row>
    <row r="20" spans="1:13" ht="12.75" customHeight="1" thickBot="1">
      <c r="A20" s="789" t="s">
        <v>232</v>
      </c>
      <c r="B20" s="1030"/>
      <c r="C20" s="1030"/>
      <c r="D20" s="790">
        <f>SUM(D8:D19)</f>
        <v>0</v>
      </c>
      <c r="E20" s="790">
        <f>SUM(E8:E19)</f>
        <v>0</v>
      </c>
      <c r="F20" s="791">
        <f>SUM(F8:F19)</f>
        <v>0</v>
      </c>
      <c r="G20" s="599"/>
      <c r="H20" s="599">
        <f>SUM(H8:H19)</f>
        <v>0</v>
      </c>
      <c r="I20" s="792">
        <f>SUM(I8:I19)</f>
        <v>0</v>
      </c>
      <c r="J20" s="793">
        <f>I20-E20</f>
        <v>0</v>
      </c>
      <c r="K20" s="608">
        <f>SUM(K8:K19)</f>
        <v>0</v>
      </c>
      <c r="L20" s="608">
        <f>SUM(L8:L19)</f>
        <v>0</v>
      </c>
    </row>
    <row r="21" spans="1:13" ht="12.75" customHeight="1" thickBot="1">
      <c r="A21" s="794" t="s">
        <v>217</v>
      </c>
      <c r="B21" s="1030"/>
      <c r="C21" s="1030"/>
      <c r="D21" s="790">
        <f>'Dev Budget'!B47</f>
        <v>0</v>
      </c>
      <c r="E21" s="790">
        <f>'Dev Budget'!B47</f>
        <v>0</v>
      </c>
      <c r="F21" s="795">
        <f>IF(I20&gt;0,F20/I20,0)</f>
        <v>0</v>
      </c>
      <c r="G21" s="796"/>
      <c r="H21" s="597"/>
      <c r="I21" s="597"/>
      <c r="J21" s="597"/>
      <c r="K21" s="610">
        <f>IF(I20&gt;0, K20/I20,0)</f>
        <v>0</v>
      </c>
      <c r="L21" s="610" t="e">
        <f>L20/I20</f>
        <v>#DIV/0!</v>
      </c>
    </row>
    <row r="22" spans="1:13" ht="12.95" customHeight="1" thickBot="1">
      <c r="A22" s="797" t="s">
        <v>328</v>
      </c>
      <c r="B22" s="798"/>
      <c r="C22" s="799"/>
      <c r="D22" s="790">
        <f>SUM(D20:D21)</f>
        <v>0</v>
      </c>
      <c r="E22" s="790">
        <f>SUM(E20:E21)</f>
        <v>0</v>
      </c>
      <c r="F22" s="800">
        <f>D22-E22</f>
        <v>0</v>
      </c>
      <c r="G22" s="801">
        <f>'Dev Budget'!D47-E22</f>
        <v>0</v>
      </c>
      <c r="H22" s="597"/>
      <c r="I22" s="597"/>
      <c r="J22" s="597"/>
    </row>
    <row r="23" spans="1:13" ht="12.95" customHeight="1">
      <c r="A23" s="421"/>
      <c r="B23" s="646"/>
      <c r="C23" s="646"/>
      <c r="D23" s="646"/>
      <c r="E23" s="802"/>
      <c r="F23" s="597" t="s">
        <v>330</v>
      </c>
      <c r="G23" s="803" t="s">
        <v>330</v>
      </c>
      <c r="H23" s="597"/>
      <c r="I23" s="597"/>
      <c r="J23" s="597"/>
    </row>
    <row r="24" spans="1:13" ht="12.95" customHeight="1">
      <c r="A24" s="804" t="s">
        <v>15915</v>
      </c>
      <c r="B24" s="805">
        <v>0</v>
      </c>
      <c r="C24" s="646"/>
      <c r="D24" s="421"/>
      <c r="E24" s="806"/>
      <c r="F24" s="597"/>
      <c r="G24" s="807"/>
      <c r="H24" s="597"/>
      <c r="I24" s="597"/>
      <c r="J24" s="597"/>
    </row>
    <row r="25" spans="1:13" ht="12.95" customHeight="1">
      <c r="A25" s="804" t="s">
        <v>15916</v>
      </c>
      <c r="B25" s="808">
        <v>0</v>
      </c>
      <c r="C25" s="646"/>
      <c r="D25" s="421"/>
      <c r="E25" s="806"/>
      <c r="F25" s="597"/>
      <c r="G25" s="807"/>
      <c r="H25" s="597"/>
      <c r="I25" s="597"/>
      <c r="J25" s="597"/>
    </row>
    <row r="26" spans="1:13" ht="12.95" customHeight="1">
      <c r="A26" s="809" t="s">
        <v>589</v>
      </c>
      <c r="B26" s="810"/>
      <c r="C26" s="646"/>
      <c r="D26" s="646"/>
      <c r="E26" s="806"/>
      <c r="F26" s="597"/>
      <c r="G26" s="807"/>
      <c r="H26" s="597"/>
      <c r="I26" s="597"/>
      <c r="J26" s="597"/>
      <c r="M26" s="597"/>
    </row>
    <row r="27" spans="1:13" ht="12.95" customHeight="1">
      <c r="A27" s="421"/>
      <c r="B27" s="646"/>
      <c r="C27" s="646"/>
      <c r="D27" s="646"/>
      <c r="E27" s="811"/>
      <c r="F27" s="804"/>
      <c r="G27" s="812"/>
      <c r="H27" s="597"/>
      <c r="I27" s="597"/>
      <c r="J27" s="597"/>
      <c r="M27" s="597"/>
    </row>
    <row r="28" spans="1:13" ht="12.95" customHeight="1">
      <c r="A28" s="1031"/>
      <c r="B28" s="1031"/>
      <c r="C28" s="1031"/>
      <c r="D28" s="1031"/>
      <c r="E28" s="1031"/>
      <c r="F28" s="611"/>
      <c r="G28" s="232"/>
      <c r="H28" s="235"/>
      <c r="I28" s="235"/>
      <c r="J28" s="235"/>
      <c r="M28" s="597"/>
    </row>
    <row r="29" spans="1:13" ht="12.75" customHeight="1">
      <c r="A29" s="232"/>
      <c r="B29" s="230"/>
      <c r="C29" s="231"/>
      <c r="D29" s="232"/>
      <c r="E29" s="232"/>
      <c r="F29" s="232"/>
      <c r="G29" s="235"/>
      <c r="H29" s="235"/>
      <c r="I29" s="235"/>
      <c r="J29" s="235"/>
    </row>
    <row r="30" spans="1:13" ht="12.75" customHeight="1">
      <c r="A30" s="233"/>
      <c r="B30" s="230"/>
      <c r="C30" s="231"/>
      <c r="D30" s="232"/>
      <c r="E30" s="232"/>
      <c r="F30" s="235"/>
      <c r="G30" s="235"/>
      <c r="H30" s="235"/>
      <c r="I30" s="235"/>
      <c r="J30" s="235"/>
    </row>
    <row r="31" spans="1:13" ht="15.75" customHeight="1">
      <c r="A31" s="103"/>
      <c r="B31" s="103"/>
      <c r="C31" s="103"/>
      <c r="D31" s="103"/>
      <c r="E31" s="103"/>
    </row>
    <row r="32" spans="1:13" hidden="1">
      <c r="A32" s="597"/>
      <c r="B32" s="103"/>
      <c r="C32" s="103"/>
      <c r="D32" s="103"/>
      <c r="E32" s="103"/>
    </row>
    <row r="33" spans="1:10">
      <c r="A33" s="103"/>
      <c r="B33" s="103"/>
      <c r="C33" s="103"/>
      <c r="D33" s="103"/>
      <c r="E33" s="103"/>
    </row>
    <row r="34" spans="1:10" hidden="1">
      <c r="A34" s="103"/>
      <c r="B34" s="597"/>
      <c r="C34" s="103"/>
      <c r="D34" s="103"/>
      <c r="E34" s="103"/>
    </row>
    <row r="35" spans="1:10">
      <c r="A35" s="103"/>
      <c r="B35" s="103"/>
      <c r="C35" s="103"/>
      <c r="D35" s="103"/>
      <c r="E35" s="103"/>
    </row>
    <row r="36" spans="1:10">
      <c r="A36" s="103"/>
      <c r="B36" s="103"/>
      <c r="C36" s="103"/>
      <c r="D36" s="103"/>
      <c r="E36" s="103"/>
    </row>
    <row r="37" spans="1:10" ht="13.15">
      <c r="A37" s="882"/>
      <c r="B37" s="883"/>
      <c r="C37" s="883"/>
      <c r="D37" s="883"/>
      <c r="E37" s="884"/>
      <c r="F37" s="897"/>
      <c r="G37" s="897"/>
      <c r="H37" s="897"/>
      <c r="I37" s="897"/>
      <c r="J37" s="904"/>
    </row>
    <row r="38" spans="1:10">
      <c r="A38" s="886" t="s">
        <v>736</v>
      </c>
      <c r="E38" s="103"/>
      <c r="J38" s="887" t="s">
        <v>15921</v>
      </c>
    </row>
    <row r="39" spans="1:10" hidden="1">
      <c r="E39" s="595"/>
    </row>
    <row r="40" spans="1:10" hidden="1">
      <c r="E40" s="595"/>
    </row>
    <row r="41" spans="1:10" hidden="1">
      <c r="E41" s="595"/>
    </row>
    <row r="42" spans="1:10" hidden="1">
      <c r="E42" s="595"/>
    </row>
    <row r="43" spans="1:10" hidden="1">
      <c r="E43" s="595"/>
    </row>
    <row r="44" spans="1:10" hidden="1">
      <c r="E44" s="595"/>
    </row>
    <row r="45" spans="1:10" hidden="1">
      <c r="E45" s="595"/>
    </row>
    <row r="46" spans="1:10" hidden="1">
      <c r="E46" s="595"/>
    </row>
    <row r="47" spans="1:10" hidden="1">
      <c r="E47" s="595"/>
    </row>
    <row r="48" spans="1:10" hidden="1">
      <c r="E48" s="595"/>
    </row>
    <row r="49" spans="5:5" hidden="1">
      <c r="E49" s="595"/>
    </row>
    <row r="50" spans="5:5" hidden="1">
      <c r="E50" s="595"/>
    </row>
    <row r="51" spans="5:5" hidden="1">
      <c r="E51" s="595"/>
    </row>
    <row r="52" spans="5:5" hidden="1">
      <c r="E52" s="595"/>
    </row>
    <row r="53" spans="5:5" hidden="1">
      <c r="E53" s="595"/>
    </row>
    <row r="54" spans="5:5" hidden="1">
      <c r="E54" s="595"/>
    </row>
    <row r="55" spans="5:5" hidden="1">
      <c r="E55" s="595"/>
    </row>
    <row r="56" spans="5:5" hidden="1">
      <c r="E56" s="595"/>
    </row>
    <row r="57" spans="5:5" hidden="1">
      <c r="E57" s="595"/>
    </row>
    <row r="58" spans="5:5" hidden="1">
      <c r="E58" s="595"/>
    </row>
    <row r="59" spans="5:5" hidden="1">
      <c r="E59" s="595"/>
    </row>
    <row r="60" spans="5:5" hidden="1">
      <c r="E60" s="595"/>
    </row>
    <row r="61" spans="5:5" hidden="1">
      <c r="E61" s="595"/>
    </row>
    <row r="62" spans="5:5" hidden="1">
      <c r="E62" s="595"/>
    </row>
    <row r="63" spans="5:5" hidden="1">
      <c r="E63" s="595"/>
    </row>
    <row r="64" spans="5:5" hidden="1">
      <c r="E64" s="595"/>
    </row>
    <row r="65" spans="5:5" hidden="1">
      <c r="E65" s="595"/>
    </row>
    <row r="66" spans="5:5" hidden="1">
      <c r="E66" s="595"/>
    </row>
    <row r="67" spans="5:5" hidden="1">
      <c r="E67" s="595"/>
    </row>
    <row r="68" spans="5:5" hidden="1">
      <c r="E68" s="595"/>
    </row>
    <row r="69" spans="5:5" hidden="1">
      <c r="E69" s="595"/>
    </row>
    <row r="70" spans="5:5" hidden="1">
      <c r="E70" s="595"/>
    </row>
    <row r="71" spans="5:5" hidden="1">
      <c r="E71" s="595"/>
    </row>
    <row r="72" spans="5:5" hidden="1">
      <c r="E72" s="595"/>
    </row>
    <row r="73" spans="5:5" hidden="1">
      <c r="E73" s="595"/>
    </row>
    <row r="74" spans="5:5" hidden="1">
      <c r="E74" s="595"/>
    </row>
    <row r="75" spans="5:5" hidden="1">
      <c r="E75" s="595"/>
    </row>
    <row r="76" spans="5:5" hidden="1">
      <c r="E76" s="595"/>
    </row>
    <row r="77" spans="5:5" hidden="1">
      <c r="E77" s="595"/>
    </row>
    <row r="78" spans="5:5" hidden="1">
      <c r="E78" s="595"/>
    </row>
    <row r="79" spans="5:5" hidden="1">
      <c r="E79" s="595"/>
    </row>
    <row r="80" spans="5:5" hidden="1">
      <c r="E80" s="595"/>
    </row>
    <row r="81" spans="5:5" hidden="1">
      <c r="E81" s="595"/>
    </row>
    <row r="82" spans="5:5" hidden="1">
      <c r="E82" s="595"/>
    </row>
    <row r="83" spans="5:5" hidden="1">
      <c r="E83" s="595"/>
    </row>
    <row r="84" spans="5:5" hidden="1">
      <c r="E84" s="595"/>
    </row>
    <row r="85" spans="5:5" hidden="1">
      <c r="E85" s="595"/>
    </row>
    <row r="86" spans="5:5" hidden="1">
      <c r="E86" s="595"/>
    </row>
    <row r="87" spans="5:5" hidden="1">
      <c r="E87" s="595"/>
    </row>
    <row r="88" spans="5:5" hidden="1">
      <c r="E88" s="595"/>
    </row>
    <row r="89" spans="5:5" hidden="1">
      <c r="E89" s="595"/>
    </row>
    <row r="90" spans="5:5" hidden="1">
      <c r="E90" s="595"/>
    </row>
    <row r="91" spans="5:5" hidden="1">
      <c r="E91" s="595"/>
    </row>
    <row r="92" spans="5:5" hidden="1">
      <c r="E92" s="595"/>
    </row>
    <row r="93" spans="5:5" hidden="1">
      <c r="E93" s="595"/>
    </row>
    <row r="94" spans="5:5" hidden="1">
      <c r="E94" s="595"/>
    </row>
    <row r="95" spans="5:5" hidden="1">
      <c r="E95" s="595"/>
    </row>
    <row r="96" spans="5:5" hidden="1">
      <c r="E96" s="595"/>
    </row>
    <row r="97" spans="5:5" hidden="1">
      <c r="E97" s="595"/>
    </row>
    <row r="98" spans="5:5" hidden="1">
      <c r="E98" s="595"/>
    </row>
    <row r="99" spans="5:5" hidden="1">
      <c r="E99" s="595"/>
    </row>
    <row r="100" spans="5:5" hidden="1">
      <c r="E100" s="595"/>
    </row>
    <row r="101" spans="5:5" hidden="1">
      <c r="E101" s="595"/>
    </row>
    <row r="102" spans="5:5" hidden="1">
      <c r="E102" s="595"/>
    </row>
    <row r="103" spans="5:5" hidden="1">
      <c r="E103" s="595"/>
    </row>
    <row r="104" spans="5:5" hidden="1">
      <c r="E104" s="595"/>
    </row>
    <row r="105" spans="5:5" hidden="1">
      <c r="E105" s="595"/>
    </row>
    <row r="106" spans="5:5" hidden="1">
      <c r="E106" s="595"/>
    </row>
    <row r="107" spans="5:5" hidden="1">
      <c r="E107" s="595"/>
    </row>
    <row r="108" spans="5:5" hidden="1">
      <c r="E108" s="595"/>
    </row>
    <row r="109" spans="5:5" hidden="1">
      <c r="E109" s="595"/>
    </row>
    <row r="110" spans="5:5" hidden="1">
      <c r="E110" s="595"/>
    </row>
    <row r="111" spans="5:5" hidden="1">
      <c r="E111" s="595"/>
    </row>
    <row r="112" spans="5:5" hidden="1">
      <c r="E112" s="595"/>
    </row>
    <row r="113" spans="5:5" hidden="1">
      <c r="E113" s="595"/>
    </row>
    <row r="114" spans="5:5" hidden="1">
      <c r="E114" s="595"/>
    </row>
    <row r="115" spans="5:5" hidden="1">
      <c r="E115" s="595"/>
    </row>
    <row r="116" spans="5:5" hidden="1">
      <c r="E116" s="595"/>
    </row>
    <row r="117" spans="5:5" hidden="1">
      <c r="E117" s="595"/>
    </row>
    <row r="118" spans="5:5" hidden="1">
      <c r="E118" s="595"/>
    </row>
    <row r="119" spans="5:5" hidden="1">
      <c r="E119" s="595"/>
    </row>
    <row r="120" spans="5:5" hidden="1">
      <c r="E120" s="595"/>
    </row>
    <row r="121" spans="5:5" hidden="1">
      <c r="E121" s="595"/>
    </row>
    <row r="122" spans="5:5" hidden="1">
      <c r="E122" s="595"/>
    </row>
    <row r="123" spans="5:5" hidden="1">
      <c r="E123" s="595"/>
    </row>
    <row r="124" spans="5:5" hidden="1">
      <c r="E124" s="595"/>
    </row>
    <row r="125" spans="5:5" hidden="1">
      <c r="E125" s="595"/>
    </row>
    <row r="126" spans="5:5" hidden="1">
      <c r="E126" s="595"/>
    </row>
    <row r="127" spans="5:5" hidden="1">
      <c r="E127" s="595"/>
    </row>
    <row r="128" spans="5:5" hidden="1">
      <c r="E128" s="595"/>
    </row>
    <row r="129" spans="5:5" hidden="1">
      <c r="E129" s="595"/>
    </row>
    <row r="130" spans="5:5" hidden="1">
      <c r="E130" s="595"/>
    </row>
    <row r="131" spans="5:5" hidden="1">
      <c r="E131" s="595"/>
    </row>
    <row r="132" spans="5:5" hidden="1">
      <c r="E132" s="595"/>
    </row>
    <row r="133" spans="5:5" hidden="1">
      <c r="E133" s="595"/>
    </row>
    <row r="134" spans="5:5" hidden="1">
      <c r="E134" s="595"/>
    </row>
    <row r="135" spans="5:5" hidden="1">
      <c r="E135" s="595"/>
    </row>
    <row r="136" spans="5:5" hidden="1">
      <c r="E136" s="595"/>
    </row>
    <row r="137" spans="5:5" hidden="1">
      <c r="E137" s="595"/>
    </row>
    <row r="138" spans="5:5" hidden="1">
      <c r="E138" s="595"/>
    </row>
    <row r="139" spans="5:5" hidden="1">
      <c r="E139" s="595"/>
    </row>
    <row r="140" spans="5:5" hidden="1">
      <c r="E140" s="595"/>
    </row>
    <row r="141" spans="5:5" hidden="1">
      <c r="E141" s="595"/>
    </row>
    <row r="142" spans="5:5" hidden="1">
      <c r="E142" s="595"/>
    </row>
    <row r="143" spans="5:5" hidden="1">
      <c r="E143" s="595"/>
    </row>
    <row r="144" spans="5:5" hidden="1">
      <c r="E144" s="595"/>
    </row>
    <row r="145" spans="5:5" hidden="1">
      <c r="E145" s="595"/>
    </row>
    <row r="146" spans="5:5" hidden="1">
      <c r="E146" s="595"/>
    </row>
    <row r="147" spans="5:5" hidden="1">
      <c r="E147" s="595"/>
    </row>
    <row r="148" spans="5:5" hidden="1">
      <c r="E148" s="595"/>
    </row>
    <row r="149" spans="5:5" hidden="1">
      <c r="E149" s="595"/>
    </row>
    <row r="150" spans="5:5" hidden="1">
      <c r="E150" s="595"/>
    </row>
    <row r="151" spans="5:5" hidden="1">
      <c r="E151" s="595"/>
    </row>
    <row r="152" spans="5:5" hidden="1">
      <c r="E152" s="595"/>
    </row>
    <row r="153" spans="5:5" hidden="1">
      <c r="E153" s="595"/>
    </row>
    <row r="154" spans="5:5" hidden="1">
      <c r="E154" s="595"/>
    </row>
    <row r="155" spans="5:5" hidden="1">
      <c r="E155" s="595"/>
    </row>
    <row r="156" spans="5:5" hidden="1">
      <c r="E156" s="595"/>
    </row>
    <row r="157" spans="5:5" hidden="1">
      <c r="E157" s="595"/>
    </row>
    <row r="158" spans="5:5" hidden="1">
      <c r="E158" s="595"/>
    </row>
    <row r="159" spans="5:5" hidden="1">
      <c r="E159" s="595"/>
    </row>
    <row r="160" spans="5:5" hidden="1">
      <c r="E160" s="595"/>
    </row>
    <row r="161" spans="5:5" hidden="1">
      <c r="E161" s="595"/>
    </row>
    <row r="162" spans="5:5" hidden="1">
      <c r="E162" s="595"/>
    </row>
    <row r="163" spans="5:5" hidden="1">
      <c r="E163" s="595"/>
    </row>
    <row r="164" spans="5:5" hidden="1">
      <c r="E164" s="595"/>
    </row>
    <row r="165" spans="5:5" hidden="1">
      <c r="E165" s="595"/>
    </row>
    <row r="166" spans="5:5" hidden="1">
      <c r="E166" s="595"/>
    </row>
    <row r="167" spans="5:5" hidden="1">
      <c r="E167" s="595"/>
    </row>
    <row r="168" spans="5:5" hidden="1">
      <c r="E168" s="595"/>
    </row>
    <row r="169" spans="5:5" hidden="1">
      <c r="E169" s="595"/>
    </row>
    <row r="170" spans="5:5" hidden="1">
      <c r="E170" s="595"/>
    </row>
    <row r="171" spans="5:5" hidden="1">
      <c r="E171" s="595"/>
    </row>
    <row r="172" spans="5:5" hidden="1">
      <c r="E172" s="595"/>
    </row>
    <row r="173" spans="5:5" hidden="1">
      <c r="E173" s="595"/>
    </row>
    <row r="174" spans="5:5" hidden="1">
      <c r="E174" s="595"/>
    </row>
    <row r="175" spans="5:5" hidden="1">
      <c r="E175" s="595"/>
    </row>
    <row r="176" spans="5:5" hidden="1">
      <c r="E176" s="595"/>
    </row>
    <row r="177" spans="5:5" hidden="1">
      <c r="E177" s="595"/>
    </row>
    <row r="178" spans="5:5" hidden="1">
      <c r="E178" s="595"/>
    </row>
    <row r="179" spans="5:5" hidden="1">
      <c r="E179" s="595"/>
    </row>
  </sheetData>
  <sheetProtection algorithmName="SHA-512" hashValue="Oeee/0L+RipJVJaVbWHz3phLxNYS0/zJKiGxBuTSTrca+7s5VhvzUDtlNlmGEPnNhGf/RzW5Kctw3tA40ul3sw==" saltValue="wAL2RZ1IxlvEvYFT9fErSQ==" spinCount="100000" sheet="1" objects="1" scenarios="1"/>
  <dataConsolidate link="1"/>
  <customSheetViews>
    <customSheetView guid="{549168A2-B131-4BD3-8B45-8127C961C256}" scale="90" showGridLines="0" fitToPage="1" hiddenRows="1" hiddenColumns="1" state="hidden">
      <selection activeCell="J23" sqref="J23"/>
      <pageMargins left="0.7" right="0.7" top="0.75" bottom="0.75" header="0.3" footer="0.3"/>
      <printOptions horizontalCentered="1"/>
      <pageSetup scale="88" orientation="landscape"/>
      <headerFooter alignWithMargins="0"/>
    </customSheetView>
  </customSheetViews>
  <mergeCells count="19">
    <mergeCell ref="B13:C13"/>
    <mergeCell ref="B14:C14"/>
    <mergeCell ref="B11:C11"/>
    <mergeCell ref="A2:J2"/>
    <mergeCell ref="B21:C21"/>
    <mergeCell ref="B20:C20"/>
    <mergeCell ref="A28:E28"/>
    <mergeCell ref="D4:E4"/>
    <mergeCell ref="B7:C7"/>
    <mergeCell ref="B8:C8"/>
    <mergeCell ref="B9:C9"/>
    <mergeCell ref="B10:C10"/>
    <mergeCell ref="B15:C15"/>
    <mergeCell ref="B16:C16"/>
    <mergeCell ref="B17:C17"/>
    <mergeCell ref="B18:C18"/>
    <mergeCell ref="B19:C19"/>
    <mergeCell ref="F6:H6"/>
    <mergeCell ref="B12:C12"/>
  </mergeCells>
  <phoneticPr fontId="0" type="noConversion"/>
  <dataValidations count="5">
    <dataValidation type="list" allowBlank="1" showInputMessage="1" showErrorMessage="1" sqref="B26" xr:uid="{00000000-0002-0000-2400-000000000000}">
      <formula1>YNNA</formula1>
    </dataValidation>
    <dataValidation type="whole" allowBlank="1" showInputMessage="1" showErrorMessage="1" sqref="B24:B25" xr:uid="{00000000-0002-0000-2400-000001000000}">
      <formula1>0</formula1>
      <formula2>100000000</formula2>
    </dataValidation>
    <dataValidation type="custom" allowBlank="1" showInputMessage="1" showErrorMessage="1" errorTitle="Committed Amount" error="The Committed Amount cannot be greater than the Permanent Amount selected for this Source of Funds." sqref="F8:F19" xr:uid="{00000000-0002-0000-2400-000002000000}">
      <formula1>F8&lt;=E8</formula1>
    </dataValidation>
    <dataValidation type="list" allowBlank="1" showInputMessage="1" showErrorMessage="1" sqref="A8:A19" xr:uid="{00000000-0002-0000-2400-000003000000}">
      <formula1>FundingSourcesEdit</formula1>
    </dataValidation>
    <dataValidation type="list" allowBlank="1" showInputMessage="1" showErrorMessage="1" sqref="G8:G19" xr:uid="{00000000-0002-0000-2400-000004000000}">
      <formula1>StatusEdit</formula1>
    </dataValidation>
  </dataValidations>
  <hyperlinks>
    <hyperlink ref="A4" location="'RPW Instructions'!A1" display="INSTRUCTIONS" xr:uid="{00000000-0004-0000-2400-000000000000}"/>
  </hyperlinks>
  <printOptions horizontalCentered="1"/>
  <pageMargins left="0.25" right="0.25" top="0.5" bottom="0.5" header="0.5" footer="0.5"/>
  <pageSetup scale="8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2">
    <pageSetUpPr fitToPage="1"/>
  </sheetPr>
  <dimension ref="A1:XEI40"/>
  <sheetViews>
    <sheetView showGridLines="0" zoomScale="70" zoomScaleNormal="70" zoomScaleSheetLayoutView="70" zoomScalePageLayoutView="80" workbookViewId="0">
      <selection activeCell="A2" sqref="A2:O2"/>
    </sheetView>
  </sheetViews>
  <sheetFormatPr defaultColWidth="0" defaultRowHeight="12.75" customHeight="1" zeroHeight="1" outlineLevelCol="2"/>
  <cols>
    <col min="1" max="1" width="5.86328125" style="275" customWidth="1"/>
    <col min="2" max="2" width="14.3984375" style="275" customWidth="1"/>
    <col min="3" max="3" width="11.3984375" style="275" customWidth="1"/>
    <col min="4" max="4" width="11.73046875" style="275" customWidth="1"/>
    <col min="5" max="5" width="15.3984375" style="275" customWidth="1"/>
    <col min="6" max="6" width="16.3984375" style="275" customWidth="1"/>
    <col min="7" max="10" width="26.1328125" style="275" customWidth="1"/>
    <col min="11" max="11" width="23.1328125" style="275" customWidth="1"/>
    <col min="12" max="12" width="16.1328125" style="275" customWidth="1"/>
    <col min="13" max="13" width="16.265625" style="275" customWidth="1"/>
    <col min="14" max="14" width="17" style="275" customWidth="1"/>
    <col min="15" max="15" width="34.86328125" style="275" customWidth="1"/>
    <col min="16" max="16" width="13.73046875" style="275" hidden="1" customWidth="1" outlineLevel="1"/>
    <col min="17" max="28" width="9.1328125" style="275" hidden="1" customWidth="1" outlineLevel="2"/>
    <col min="29" max="29" width="9.1328125" style="275" hidden="1" customWidth="1" outlineLevel="1" collapsed="1"/>
    <col min="30" max="40" width="9.1328125" style="275" hidden="1" customWidth="1" outlineLevel="2"/>
    <col min="41" max="41" width="2.3984375" style="275" hidden="1" customWidth="1" outlineLevel="2"/>
    <col min="42" max="42" width="9.1328125" style="275" hidden="1" customWidth="1" outlineLevel="1" collapsed="1"/>
    <col min="43" max="54" width="9.1328125" style="275" hidden="1" customWidth="1" outlineLevel="2"/>
    <col min="55" max="55" width="9.1328125" style="275" hidden="1" customWidth="1" outlineLevel="1" collapsed="1"/>
    <col min="56" max="67" width="9.1328125" style="275" hidden="1" customWidth="1" outlineLevel="2"/>
    <col min="68" max="68" width="9.1328125" style="275" hidden="1" customWidth="1" outlineLevel="1" collapsed="1"/>
    <col min="69" max="80" width="9.1328125" style="275" hidden="1" customWidth="1" outlineLevel="2"/>
    <col min="81" max="81" width="9.1328125" style="275" hidden="1" customWidth="1" outlineLevel="1" collapsed="1"/>
    <col min="82" max="93" width="9.1328125" style="275" hidden="1" customWidth="1" outlineLevel="2"/>
    <col min="94" max="94" width="9.1328125" style="275" hidden="1" customWidth="1" outlineLevel="1" collapsed="1"/>
    <col min="95" max="106" width="9.1328125" style="275" hidden="1" customWidth="1" outlineLevel="2"/>
    <col min="107" max="107" width="9.1328125" style="275" hidden="1" customWidth="1" outlineLevel="1" collapsed="1"/>
    <col min="108" max="119" width="9.1328125" style="275" hidden="1" customWidth="1" outlineLevel="2"/>
    <col min="120" max="120" width="9.1328125" style="275" hidden="1" customWidth="1" outlineLevel="1" collapsed="1"/>
    <col min="121" max="132" width="9.1328125" style="275" hidden="1" customWidth="1" outlineLevel="2"/>
    <col min="133" max="133" width="9.1328125" style="275" hidden="1" customWidth="1" outlineLevel="1" collapsed="1"/>
    <col min="134" max="145" width="9.1328125" style="275" hidden="1" customWidth="1" outlineLevel="2"/>
    <col min="146" max="146" width="9.1328125" style="275" hidden="1" customWidth="1" outlineLevel="1" collapsed="1"/>
    <col min="147" max="158" width="9.1328125" style="275" hidden="1" customWidth="1" outlineLevel="2"/>
    <col min="159" max="159" width="9.1328125" style="275" hidden="1" customWidth="1" outlineLevel="1" collapsed="1"/>
    <col min="160" max="171" width="9.1328125" style="275" hidden="1" customWidth="1" outlineLevel="2"/>
    <col min="172" max="172" width="9.1328125" style="275" hidden="1" customWidth="1" outlineLevel="1" collapsed="1"/>
    <col min="173" max="184" width="9.1328125" style="275" hidden="1" customWidth="1" outlineLevel="2"/>
    <col min="185" max="185" width="9.1328125" style="275" hidden="1" customWidth="1" outlineLevel="1" collapsed="1"/>
    <col min="186" max="197" width="9.1328125" style="275" hidden="1" customWidth="1" outlineLevel="2"/>
    <col min="198" max="198" width="9.1328125" style="275" hidden="1" customWidth="1" outlineLevel="1" collapsed="1"/>
    <col min="199" max="210" width="9.1328125" style="275" hidden="1" customWidth="1" outlineLevel="2"/>
    <col min="211" max="211" width="9.1328125" style="275" hidden="1" customWidth="1" outlineLevel="1" collapsed="1"/>
    <col min="212" max="212" width="9.1328125" style="275" hidden="1" customWidth="1" outlineLevel="1"/>
    <col min="213" max="213" width="8.86328125" style="275" hidden="1" collapsed="1"/>
    <col min="214" max="222" width="8.86328125" style="275" hidden="1"/>
    <col min="223" max="256" width="0" style="275" hidden="1"/>
    <col min="257" max="16363" width="9.1328125" style="275" hidden="1"/>
    <col min="16364" max="16384" width="0" style="275" hidden="1"/>
  </cols>
  <sheetData>
    <row r="1" spans="1:211" ht="14" customHeight="1"/>
    <row r="2" spans="1:211" ht="24.75" customHeight="1">
      <c r="A2" s="1039" t="s">
        <v>193</v>
      </c>
      <c r="B2" s="1039"/>
      <c r="C2" s="1039"/>
      <c r="D2" s="1039"/>
      <c r="E2" s="1039"/>
      <c r="F2" s="1039"/>
      <c r="G2" s="1039"/>
      <c r="H2" s="1039"/>
      <c r="I2" s="1039"/>
      <c r="J2" s="1039"/>
      <c r="K2" s="1039"/>
      <c r="L2" s="1039"/>
      <c r="M2" s="1039"/>
      <c r="N2" s="1039"/>
      <c r="O2" s="1039"/>
      <c r="Q2" s="277"/>
      <c r="R2" s="277"/>
      <c r="S2" s="277"/>
      <c r="T2" s="277"/>
    </row>
    <row r="3" spans="1:211" ht="18.75" customHeight="1">
      <c r="A3" s="992" t="s">
        <v>384</v>
      </c>
      <c r="B3" s="992"/>
      <c r="C3" s="992"/>
      <c r="M3" s="819" t="s">
        <v>590</v>
      </c>
      <c r="N3" s="1051" t="str">
        <f>'Dev Budget'!C4</f>
        <v xml:space="preserve"> </v>
      </c>
      <c r="O3" s="1051"/>
    </row>
    <row r="4" spans="1:211" ht="12" customHeight="1">
      <c r="A4" s="1052"/>
      <c r="B4" s="1052"/>
      <c r="I4" s="282"/>
      <c r="J4" s="282"/>
      <c r="K4" s="282"/>
    </row>
    <row r="5" spans="1:211" s="281" customFormat="1" ht="40.5" customHeight="1">
      <c r="A5" s="1053" t="s">
        <v>219</v>
      </c>
      <c r="B5" s="1054"/>
      <c r="C5" s="1053" t="s">
        <v>220</v>
      </c>
      <c r="D5" s="1054"/>
      <c r="E5" s="815" t="s">
        <v>537</v>
      </c>
      <c r="F5" s="815" t="s">
        <v>49</v>
      </c>
      <c r="G5" s="816" t="s">
        <v>14055</v>
      </c>
      <c r="H5" s="817" t="s">
        <v>29</v>
      </c>
      <c r="I5" s="818" t="s">
        <v>15860</v>
      </c>
      <c r="J5" s="818" t="s">
        <v>15861</v>
      </c>
      <c r="K5" s="815" t="s">
        <v>15862</v>
      </c>
      <c r="L5" s="815" t="s">
        <v>430</v>
      </c>
      <c r="M5" s="815" t="s">
        <v>46</v>
      </c>
      <c r="N5" s="815" t="s">
        <v>63</v>
      </c>
      <c r="O5" s="815" t="s">
        <v>586</v>
      </c>
      <c r="P5" s="278"/>
      <c r="Q5" s="279">
        <v>1</v>
      </c>
      <c r="R5" s="279">
        <f>Q5+1</f>
        <v>2</v>
      </c>
      <c r="S5" s="279">
        <f t="shared" ref="S5:CB5" si="0">R5+1</f>
        <v>3</v>
      </c>
      <c r="T5" s="279">
        <f t="shared" si="0"/>
        <v>4</v>
      </c>
      <c r="U5" s="279">
        <f t="shared" si="0"/>
        <v>5</v>
      </c>
      <c r="V5" s="279">
        <f t="shared" si="0"/>
        <v>6</v>
      </c>
      <c r="W5" s="279">
        <f t="shared" si="0"/>
        <v>7</v>
      </c>
      <c r="X5" s="279">
        <f t="shared" si="0"/>
        <v>8</v>
      </c>
      <c r="Y5" s="279">
        <f t="shared" si="0"/>
        <v>9</v>
      </c>
      <c r="Z5" s="279">
        <f t="shared" si="0"/>
        <v>10</v>
      </c>
      <c r="AA5" s="279">
        <f t="shared" si="0"/>
        <v>11</v>
      </c>
      <c r="AB5" s="279">
        <f t="shared" si="0"/>
        <v>12</v>
      </c>
      <c r="AC5" s="280" t="s">
        <v>31</v>
      </c>
      <c r="AD5" s="279">
        <f>AB5+1</f>
        <v>13</v>
      </c>
      <c r="AE5" s="279">
        <f t="shared" si="0"/>
        <v>14</v>
      </c>
      <c r="AF5" s="279">
        <f t="shared" si="0"/>
        <v>15</v>
      </c>
      <c r="AG5" s="279">
        <f t="shared" si="0"/>
        <v>16</v>
      </c>
      <c r="AH5" s="279">
        <f t="shared" si="0"/>
        <v>17</v>
      </c>
      <c r="AI5" s="279">
        <f t="shared" si="0"/>
        <v>18</v>
      </c>
      <c r="AJ5" s="279">
        <f t="shared" si="0"/>
        <v>19</v>
      </c>
      <c r="AK5" s="279">
        <f t="shared" si="0"/>
        <v>20</v>
      </c>
      <c r="AL5" s="279">
        <f t="shared" si="0"/>
        <v>21</v>
      </c>
      <c r="AM5" s="279">
        <f t="shared" si="0"/>
        <v>22</v>
      </c>
      <c r="AN5" s="279">
        <f t="shared" si="0"/>
        <v>23</v>
      </c>
      <c r="AO5" s="279">
        <f t="shared" si="0"/>
        <v>24</v>
      </c>
      <c r="AP5" s="280" t="s">
        <v>32</v>
      </c>
      <c r="AQ5" s="279">
        <f>AO5+1</f>
        <v>25</v>
      </c>
      <c r="AR5" s="279">
        <f t="shared" si="0"/>
        <v>26</v>
      </c>
      <c r="AS5" s="279">
        <f t="shared" si="0"/>
        <v>27</v>
      </c>
      <c r="AT5" s="279">
        <f t="shared" si="0"/>
        <v>28</v>
      </c>
      <c r="AU5" s="279">
        <f t="shared" si="0"/>
        <v>29</v>
      </c>
      <c r="AV5" s="279">
        <f t="shared" si="0"/>
        <v>30</v>
      </c>
      <c r="AW5" s="279">
        <f t="shared" si="0"/>
        <v>31</v>
      </c>
      <c r="AX5" s="279">
        <f t="shared" si="0"/>
        <v>32</v>
      </c>
      <c r="AY5" s="279">
        <f t="shared" si="0"/>
        <v>33</v>
      </c>
      <c r="AZ5" s="279">
        <f t="shared" si="0"/>
        <v>34</v>
      </c>
      <c r="BA5" s="279">
        <f t="shared" si="0"/>
        <v>35</v>
      </c>
      <c r="BB5" s="279">
        <f t="shared" si="0"/>
        <v>36</v>
      </c>
      <c r="BC5" s="280" t="s">
        <v>33</v>
      </c>
      <c r="BD5" s="279">
        <f>BB5+1</f>
        <v>37</v>
      </c>
      <c r="BE5" s="279">
        <f t="shared" si="0"/>
        <v>38</v>
      </c>
      <c r="BF5" s="279">
        <f t="shared" si="0"/>
        <v>39</v>
      </c>
      <c r="BG5" s="279">
        <f t="shared" si="0"/>
        <v>40</v>
      </c>
      <c r="BH5" s="279">
        <f t="shared" si="0"/>
        <v>41</v>
      </c>
      <c r="BI5" s="279">
        <f t="shared" si="0"/>
        <v>42</v>
      </c>
      <c r="BJ5" s="279">
        <f t="shared" si="0"/>
        <v>43</v>
      </c>
      <c r="BK5" s="279">
        <f t="shared" si="0"/>
        <v>44</v>
      </c>
      <c r="BL5" s="279">
        <f t="shared" si="0"/>
        <v>45</v>
      </c>
      <c r="BM5" s="279">
        <f t="shared" si="0"/>
        <v>46</v>
      </c>
      <c r="BN5" s="279">
        <f t="shared" si="0"/>
        <v>47</v>
      </c>
      <c r="BO5" s="279">
        <f t="shared" si="0"/>
        <v>48</v>
      </c>
      <c r="BP5" s="280" t="s">
        <v>34</v>
      </c>
      <c r="BQ5" s="279">
        <f>BO5+1</f>
        <v>49</v>
      </c>
      <c r="BR5" s="279">
        <f t="shared" si="0"/>
        <v>50</v>
      </c>
      <c r="BS5" s="279">
        <f t="shared" si="0"/>
        <v>51</v>
      </c>
      <c r="BT5" s="279">
        <f t="shared" si="0"/>
        <v>52</v>
      </c>
      <c r="BU5" s="279">
        <f t="shared" si="0"/>
        <v>53</v>
      </c>
      <c r="BV5" s="279">
        <f t="shared" si="0"/>
        <v>54</v>
      </c>
      <c r="BW5" s="279">
        <f t="shared" si="0"/>
        <v>55</v>
      </c>
      <c r="BX5" s="279">
        <f t="shared" si="0"/>
        <v>56</v>
      </c>
      <c r="BY5" s="279">
        <f t="shared" si="0"/>
        <v>57</v>
      </c>
      <c r="BZ5" s="279">
        <f t="shared" si="0"/>
        <v>58</v>
      </c>
      <c r="CA5" s="279">
        <f t="shared" si="0"/>
        <v>59</v>
      </c>
      <c r="CB5" s="279">
        <f t="shared" si="0"/>
        <v>60</v>
      </c>
      <c r="CC5" s="280" t="s">
        <v>35</v>
      </c>
      <c r="CD5" s="279">
        <f>CB5+1</f>
        <v>61</v>
      </c>
      <c r="CE5" s="279">
        <f t="shared" ref="CE5:EO5" si="1">CD5+1</f>
        <v>62</v>
      </c>
      <c r="CF5" s="279">
        <f t="shared" si="1"/>
        <v>63</v>
      </c>
      <c r="CG5" s="279">
        <f t="shared" si="1"/>
        <v>64</v>
      </c>
      <c r="CH5" s="279">
        <f t="shared" si="1"/>
        <v>65</v>
      </c>
      <c r="CI5" s="279">
        <f t="shared" si="1"/>
        <v>66</v>
      </c>
      <c r="CJ5" s="279">
        <f t="shared" si="1"/>
        <v>67</v>
      </c>
      <c r="CK5" s="279">
        <f t="shared" si="1"/>
        <v>68</v>
      </c>
      <c r="CL5" s="279">
        <f t="shared" si="1"/>
        <v>69</v>
      </c>
      <c r="CM5" s="279">
        <f t="shared" si="1"/>
        <v>70</v>
      </c>
      <c r="CN5" s="279">
        <f t="shared" si="1"/>
        <v>71</v>
      </c>
      <c r="CO5" s="279">
        <f t="shared" si="1"/>
        <v>72</v>
      </c>
      <c r="CP5" s="280" t="s">
        <v>36</v>
      </c>
      <c r="CQ5" s="279">
        <f>CO5+1</f>
        <v>73</v>
      </c>
      <c r="CR5" s="279">
        <f t="shared" si="1"/>
        <v>74</v>
      </c>
      <c r="CS5" s="279">
        <f t="shared" si="1"/>
        <v>75</v>
      </c>
      <c r="CT5" s="279">
        <f t="shared" si="1"/>
        <v>76</v>
      </c>
      <c r="CU5" s="279">
        <f t="shared" si="1"/>
        <v>77</v>
      </c>
      <c r="CV5" s="279">
        <f t="shared" si="1"/>
        <v>78</v>
      </c>
      <c r="CW5" s="279">
        <f t="shared" si="1"/>
        <v>79</v>
      </c>
      <c r="CX5" s="279">
        <f t="shared" si="1"/>
        <v>80</v>
      </c>
      <c r="CY5" s="279">
        <f t="shared" si="1"/>
        <v>81</v>
      </c>
      <c r="CZ5" s="279">
        <f t="shared" si="1"/>
        <v>82</v>
      </c>
      <c r="DA5" s="279">
        <f t="shared" si="1"/>
        <v>83</v>
      </c>
      <c r="DB5" s="279">
        <f t="shared" si="1"/>
        <v>84</v>
      </c>
      <c r="DC5" s="280" t="s">
        <v>37</v>
      </c>
      <c r="DD5" s="279">
        <f>DB5+1</f>
        <v>85</v>
      </c>
      <c r="DE5" s="279">
        <f t="shared" si="1"/>
        <v>86</v>
      </c>
      <c r="DF5" s="279">
        <f t="shared" si="1"/>
        <v>87</v>
      </c>
      <c r="DG5" s="279">
        <f t="shared" si="1"/>
        <v>88</v>
      </c>
      <c r="DH5" s="279">
        <f t="shared" si="1"/>
        <v>89</v>
      </c>
      <c r="DI5" s="279">
        <f t="shared" si="1"/>
        <v>90</v>
      </c>
      <c r="DJ5" s="279">
        <f t="shared" si="1"/>
        <v>91</v>
      </c>
      <c r="DK5" s="279">
        <f t="shared" si="1"/>
        <v>92</v>
      </c>
      <c r="DL5" s="279">
        <f t="shared" si="1"/>
        <v>93</v>
      </c>
      <c r="DM5" s="279">
        <f t="shared" si="1"/>
        <v>94</v>
      </c>
      <c r="DN5" s="279">
        <f t="shared" si="1"/>
        <v>95</v>
      </c>
      <c r="DO5" s="279">
        <f t="shared" si="1"/>
        <v>96</v>
      </c>
      <c r="DP5" s="280" t="s">
        <v>38</v>
      </c>
      <c r="DQ5" s="279">
        <f>DO5+1</f>
        <v>97</v>
      </c>
      <c r="DR5" s="279">
        <f t="shared" si="1"/>
        <v>98</v>
      </c>
      <c r="DS5" s="279">
        <f t="shared" si="1"/>
        <v>99</v>
      </c>
      <c r="DT5" s="279">
        <f t="shared" si="1"/>
        <v>100</v>
      </c>
      <c r="DU5" s="279">
        <f t="shared" si="1"/>
        <v>101</v>
      </c>
      <c r="DV5" s="279">
        <f t="shared" si="1"/>
        <v>102</v>
      </c>
      <c r="DW5" s="279">
        <f t="shared" si="1"/>
        <v>103</v>
      </c>
      <c r="DX5" s="279">
        <f t="shared" si="1"/>
        <v>104</v>
      </c>
      <c r="DY5" s="279">
        <f t="shared" si="1"/>
        <v>105</v>
      </c>
      <c r="DZ5" s="279">
        <f t="shared" si="1"/>
        <v>106</v>
      </c>
      <c r="EA5" s="279">
        <f t="shared" si="1"/>
        <v>107</v>
      </c>
      <c r="EB5" s="279">
        <f t="shared" si="1"/>
        <v>108</v>
      </c>
      <c r="EC5" s="280" t="s">
        <v>39</v>
      </c>
      <c r="ED5" s="279">
        <f>EB5+1</f>
        <v>109</v>
      </c>
      <c r="EE5" s="279">
        <f t="shared" si="1"/>
        <v>110</v>
      </c>
      <c r="EF5" s="279">
        <f t="shared" si="1"/>
        <v>111</v>
      </c>
      <c r="EG5" s="279">
        <f t="shared" si="1"/>
        <v>112</v>
      </c>
      <c r="EH5" s="279">
        <f t="shared" si="1"/>
        <v>113</v>
      </c>
      <c r="EI5" s="279">
        <f t="shared" si="1"/>
        <v>114</v>
      </c>
      <c r="EJ5" s="279">
        <f t="shared" si="1"/>
        <v>115</v>
      </c>
      <c r="EK5" s="279">
        <f t="shared" si="1"/>
        <v>116</v>
      </c>
      <c r="EL5" s="279">
        <f t="shared" si="1"/>
        <v>117</v>
      </c>
      <c r="EM5" s="279">
        <f t="shared" si="1"/>
        <v>118</v>
      </c>
      <c r="EN5" s="279">
        <f t="shared" si="1"/>
        <v>119</v>
      </c>
      <c r="EO5" s="279">
        <f t="shared" si="1"/>
        <v>120</v>
      </c>
      <c r="EP5" s="280" t="s">
        <v>40</v>
      </c>
      <c r="EQ5" s="279">
        <f>EO5+1</f>
        <v>121</v>
      </c>
      <c r="ER5" s="279">
        <f t="shared" ref="ER5:HB5" si="2">EQ5+1</f>
        <v>122</v>
      </c>
      <c r="ES5" s="279">
        <f t="shared" si="2"/>
        <v>123</v>
      </c>
      <c r="ET5" s="279">
        <f t="shared" si="2"/>
        <v>124</v>
      </c>
      <c r="EU5" s="279">
        <f t="shared" si="2"/>
        <v>125</v>
      </c>
      <c r="EV5" s="279">
        <f t="shared" si="2"/>
        <v>126</v>
      </c>
      <c r="EW5" s="279">
        <f t="shared" si="2"/>
        <v>127</v>
      </c>
      <c r="EX5" s="279">
        <f t="shared" si="2"/>
        <v>128</v>
      </c>
      <c r="EY5" s="279">
        <f t="shared" si="2"/>
        <v>129</v>
      </c>
      <c r="EZ5" s="279">
        <f t="shared" si="2"/>
        <v>130</v>
      </c>
      <c r="FA5" s="279">
        <f t="shared" si="2"/>
        <v>131</v>
      </c>
      <c r="FB5" s="279">
        <f t="shared" si="2"/>
        <v>132</v>
      </c>
      <c r="FC5" s="280" t="s">
        <v>41</v>
      </c>
      <c r="FD5" s="279">
        <f>FB5+1</f>
        <v>133</v>
      </c>
      <c r="FE5" s="279">
        <f t="shared" si="2"/>
        <v>134</v>
      </c>
      <c r="FF5" s="279">
        <f t="shared" si="2"/>
        <v>135</v>
      </c>
      <c r="FG5" s="279">
        <f t="shared" si="2"/>
        <v>136</v>
      </c>
      <c r="FH5" s="279">
        <f t="shared" si="2"/>
        <v>137</v>
      </c>
      <c r="FI5" s="279">
        <f t="shared" si="2"/>
        <v>138</v>
      </c>
      <c r="FJ5" s="279">
        <f t="shared" si="2"/>
        <v>139</v>
      </c>
      <c r="FK5" s="279">
        <f t="shared" si="2"/>
        <v>140</v>
      </c>
      <c r="FL5" s="279">
        <f t="shared" si="2"/>
        <v>141</v>
      </c>
      <c r="FM5" s="279">
        <f t="shared" si="2"/>
        <v>142</v>
      </c>
      <c r="FN5" s="279">
        <f t="shared" si="2"/>
        <v>143</v>
      </c>
      <c r="FO5" s="279">
        <f t="shared" si="2"/>
        <v>144</v>
      </c>
      <c r="FP5" s="280" t="s">
        <v>42</v>
      </c>
      <c r="FQ5" s="279">
        <f>FO5+1</f>
        <v>145</v>
      </c>
      <c r="FR5" s="279">
        <f t="shared" si="2"/>
        <v>146</v>
      </c>
      <c r="FS5" s="279">
        <f t="shared" si="2"/>
        <v>147</v>
      </c>
      <c r="FT5" s="279">
        <f t="shared" si="2"/>
        <v>148</v>
      </c>
      <c r="FU5" s="279">
        <f t="shared" si="2"/>
        <v>149</v>
      </c>
      <c r="FV5" s="279">
        <f t="shared" si="2"/>
        <v>150</v>
      </c>
      <c r="FW5" s="279">
        <f t="shared" si="2"/>
        <v>151</v>
      </c>
      <c r="FX5" s="279">
        <f t="shared" si="2"/>
        <v>152</v>
      </c>
      <c r="FY5" s="279">
        <f t="shared" si="2"/>
        <v>153</v>
      </c>
      <c r="FZ5" s="279">
        <f t="shared" si="2"/>
        <v>154</v>
      </c>
      <c r="GA5" s="279">
        <f t="shared" si="2"/>
        <v>155</v>
      </c>
      <c r="GB5" s="279">
        <f t="shared" si="2"/>
        <v>156</v>
      </c>
      <c r="GC5" s="280" t="s">
        <v>43</v>
      </c>
      <c r="GD5" s="279">
        <f>GB5+1</f>
        <v>157</v>
      </c>
      <c r="GE5" s="279">
        <f t="shared" si="2"/>
        <v>158</v>
      </c>
      <c r="GF5" s="279">
        <f t="shared" si="2"/>
        <v>159</v>
      </c>
      <c r="GG5" s="279">
        <f t="shared" si="2"/>
        <v>160</v>
      </c>
      <c r="GH5" s="279">
        <f t="shared" si="2"/>
        <v>161</v>
      </c>
      <c r="GI5" s="279">
        <f t="shared" si="2"/>
        <v>162</v>
      </c>
      <c r="GJ5" s="279">
        <f t="shared" si="2"/>
        <v>163</v>
      </c>
      <c r="GK5" s="279">
        <f t="shared" si="2"/>
        <v>164</v>
      </c>
      <c r="GL5" s="279">
        <f t="shared" si="2"/>
        <v>165</v>
      </c>
      <c r="GM5" s="279">
        <f t="shared" si="2"/>
        <v>166</v>
      </c>
      <c r="GN5" s="279">
        <f t="shared" si="2"/>
        <v>167</v>
      </c>
      <c r="GO5" s="279">
        <f t="shared" si="2"/>
        <v>168</v>
      </c>
      <c r="GP5" s="280" t="s">
        <v>44</v>
      </c>
      <c r="GQ5" s="279">
        <f>GO5+1</f>
        <v>169</v>
      </c>
      <c r="GR5" s="279">
        <f t="shared" si="2"/>
        <v>170</v>
      </c>
      <c r="GS5" s="279">
        <f t="shared" si="2"/>
        <v>171</v>
      </c>
      <c r="GT5" s="279">
        <f t="shared" si="2"/>
        <v>172</v>
      </c>
      <c r="GU5" s="279">
        <f t="shared" si="2"/>
        <v>173</v>
      </c>
      <c r="GV5" s="279">
        <f t="shared" si="2"/>
        <v>174</v>
      </c>
      <c r="GW5" s="279">
        <f t="shared" si="2"/>
        <v>175</v>
      </c>
      <c r="GX5" s="279">
        <f t="shared" si="2"/>
        <v>176</v>
      </c>
      <c r="GY5" s="279">
        <f t="shared" si="2"/>
        <v>177</v>
      </c>
      <c r="GZ5" s="279">
        <f t="shared" si="2"/>
        <v>178</v>
      </c>
      <c r="HA5" s="279">
        <f t="shared" si="2"/>
        <v>179</v>
      </c>
      <c r="HB5" s="279">
        <f t="shared" si="2"/>
        <v>180</v>
      </c>
      <c r="HC5" s="280" t="s">
        <v>45</v>
      </c>
    </row>
    <row r="6" spans="1:211" ht="37.5" customHeight="1">
      <c r="A6" s="1055">
        <f>'Source of Funds'!A8</f>
        <v>0</v>
      </c>
      <c r="B6" s="1056"/>
      <c r="C6" s="1055">
        <f>'Source of Funds'!B8</f>
        <v>0</v>
      </c>
      <c r="D6" s="1056"/>
      <c r="E6" s="401">
        <f>'Source of Funds'!E8</f>
        <v>0</v>
      </c>
      <c r="F6" s="410">
        <v>0</v>
      </c>
      <c r="G6" s="411">
        <v>0</v>
      </c>
      <c r="H6" s="411">
        <v>0</v>
      </c>
      <c r="I6" s="684"/>
      <c r="J6" s="684"/>
      <c r="K6" s="685">
        <f>I6+J6</f>
        <v>0</v>
      </c>
      <c r="L6" s="402">
        <f>IF(G6&gt;0,IF(N6&lt;&gt;"Percentage of Cash Flow",PMT(K6/12,G6,-E6,0,0),0),0)</f>
        <v>0</v>
      </c>
      <c r="M6" s="410"/>
      <c r="N6" s="412"/>
      <c r="O6" s="686"/>
      <c r="P6" s="285"/>
      <c r="Q6" s="282">
        <f>IF($N$6="Percentage of Cash Flow",IF($G$6&gt;Q5-1,(('Pro Forma (Res.)'!$E$62-'Pro Forma (Res.)'!$E$64)/12)*'Debt Service'!$K$6),IF($G$6&gt;Q5-1,$M$6,0))</f>
        <v>0</v>
      </c>
      <c r="R6" s="282">
        <f>IF($N$6="Percentage of Cash Flow",IF($G$6&gt;R5-1,(('Pro Forma (Res.)'!$E$62-'Pro Forma (Res.)'!$E$64)/12)*'Debt Service'!$K$6),IF($G$6&gt;R5-1,$M$6,0))</f>
        <v>0</v>
      </c>
      <c r="S6" s="282">
        <f>IF($N$6="Percentage of Cash Flow",IF($G$6&gt;S5-1,(('Pro Forma (Res.)'!$E$62-'Pro Forma (Res.)'!$E$64)/12)*'Debt Service'!$K$6),IF($G$6&gt;S5-1,$M$6,0))</f>
        <v>0</v>
      </c>
      <c r="T6" s="282">
        <f>IF($N$6="Percentage of Cash Flow",IF($G$6&gt;T5-1,(('Pro Forma (Res.)'!$E$62-'Pro Forma (Res.)'!$E$64)/12)*'Debt Service'!$K$6),IF($G$6&gt;T5-1,$M$6,0))</f>
        <v>0</v>
      </c>
      <c r="U6" s="282">
        <f>IF($N$6="Percentage of Cash Flow",IF($G$6&gt;U5-1,(('Pro Forma (Res.)'!$E$62-'Pro Forma (Res.)'!$E$64)/12)*'Debt Service'!$K$6),IF($G$6&gt;U5-1,$M$6,0))</f>
        <v>0</v>
      </c>
      <c r="V6" s="282">
        <f>IF($N$6="Percentage of Cash Flow",IF($G$6&gt;V5-1,(('Pro Forma (Res.)'!$E$62-'Pro Forma (Res.)'!$E$64)/12)*'Debt Service'!$K$6),IF($G$6&gt;V5-1,$M$6,0))</f>
        <v>0</v>
      </c>
      <c r="W6" s="282">
        <f>IF($N$6="Percentage of Cash Flow",IF($G$6&gt;W5-1,(('Pro Forma (Res.)'!$E$62-'Pro Forma (Res.)'!$E$64)/12)*'Debt Service'!$K$6),IF($G$6&gt;W5-1,$M$6,0))</f>
        <v>0</v>
      </c>
      <c r="X6" s="282">
        <f>IF($N$6="Percentage of Cash Flow",IF($G$6&gt;X5-1,(('Pro Forma (Res.)'!$E$62-'Pro Forma (Res.)'!$E$64)/12)*'Debt Service'!$K$6),IF($G$6&gt;X5-1,$M$6,0))</f>
        <v>0</v>
      </c>
      <c r="Y6" s="282">
        <f>IF($N$6="Percentage of Cash Flow",IF($G$6&gt;Y5-1,(('Pro Forma (Res.)'!$E$62-'Pro Forma (Res.)'!$E$64)/12)*'Debt Service'!$K$6),IF($G$6&gt;Y5-1,$M$6,0))</f>
        <v>0</v>
      </c>
      <c r="Z6" s="282">
        <f>IF($N$6="Percentage of Cash Flow",IF($G$6&gt;Z5-1,(('Pro Forma (Res.)'!$E$62-'Pro Forma (Res.)'!$E$64)/12)*'Debt Service'!$K$6),IF($G$6&gt;Z5-1,$M$6,0))</f>
        <v>0</v>
      </c>
      <c r="AA6" s="282">
        <f>IF($N$6="Percentage of Cash Flow",IF($G$6&gt;AA5-1,(('Pro Forma (Res.)'!$E$62-'Pro Forma (Res.)'!$E$64)/12)*'Debt Service'!$K$6),IF($G$6&gt;AA5-1,$M$6,0))</f>
        <v>0</v>
      </c>
      <c r="AB6" s="282">
        <f>IF($N$6="Percentage of Cash Flow",IF($G$6&gt;AB5-1,(('Pro Forma (Res.)'!$E$62-'Pro Forma (Res.)'!$E$64)/12)*'Debt Service'!$K$6),IF($G$6&gt;AB5-1,$M$6,0))</f>
        <v>0</v>
      </c>
      <c r="AC6" s="283">
        <f t="shared" ref="AC6:AC17" si="3">SUM(Q6:AB6)</f>
        <v>0</v>
      </c>
      <c r="AD6" s="282">
        <f>IF($N$6="Percentage of Cash Flow",IF($G$6&gt;AD5-1,(('Pro Forma (Res.)'!$F$62-'Pro Forma (Res.)'!$F$64)/12)*'Debt Service'!$K$6),IF($G$6&gt;AD5-1,$M$6,0))</f>
        <v>0</v>
      </c>
      <c r="AE6" s="282">
        <f>IF($N$6="Percentage of Cash Flow",IF($G$6&gt;AE5-1,(('Pro Forma (Res.)'!$F$62-'Pro Forma (Res.)'!$F$64)/12)*'Debt Service'!$K$6),IF($G$6&gt;AE5-1,$M$6,0))</f>
        <v>0</v>
      </c>
      <c r="AF6" s="282">
        <f>IF($N$6="Percentage of Cash Flow",IF($G$6&gt;AF5-1,(('Pro Forma (Res.)'!$F$62-'Pro Forma (Res.)'!$F$64)/12)*'Debt Service'!$K$6),IF($G$6&gt;AF5-1,$M$6,0))</f>
        <v>0</v>
      </c>
      <c r="AG6" s="282">
        <f>IF($N$6="Percentage of Cash Flow",IF($G$6&gt;AG5-1,(('Pro Forma (Res.)'!$F$62-'Pro Forma (Res.)'!$F$64)/12)*'Debt Service'!$K$6),IF($G$6&gt;AG5-1,$M$6,0))</f>
        <v>0</v>
      </c>
      <c r="AH6" s="282">
        <f>IF($N$6="Percentage of Cash Flow",IF($G$6&gt;AH5-1,(('Pro Forma (Res.)'!$F$62-'Pro Forma (Res.)'!$F$64)/12)*'Debt Service'!$K$6),IF($G$6&gt;AH5-1,$M$6,0))</f>
        <v>0</v>
      </c>
      <c r="AI6" s="282">
        <f>IF($N$6="Percentage of Cash Flow",IF($G$6&gt;AI5-1,(('Pro Forma (Res.)'!$F$62-'Pro Forma (Res.)'!$F$64)/12)*'Debt Service'!$K$6),IF($G$6&gt;AI5-1,$M$6,0))</f>
        <v>0</v>
      </c>
      <c r="AJ6" s="282">
        <f>IF($N$6="Percentage of Cash Flow",IF($G$6&gt;AJ5-1,(('Pro Forma (Res.)'!$F$62-'Pro Forma (Res.)'!$F$64)/12)*'Debt Service'!$K$6),IF($G$6&gt;AJ5-1,$M$6,0))</f>
        <v>0</v>
      </c>
      <c r="AK6" s="282">
        <f>IF($N$6="Percentage of Cash Flow",IF($G$6&gt;AK5-1,(('Pro Forma (Res.)'!$F$62-'Pro Forma (Res.)'!$F$64)/12)*'Debt Service'!$K$6),IF($G$6&gt;AK5-1,$M$6,0))</f>
        <v>0</v>
      </c>
      <c r="AL6" s="282">
        <f>IF($N$6="Percentage of Cash Flow",IF($G$6&gt;AL5-1,(('Pro Forma (Res.)'!$F$62-'Pro Forma (Res.)'!$F$64)/12)*'Debt Service'!$K$6),IF($G$6&gt;AL5-1,$M$6,0))</f>
        <v>0</v>
      </c>
      <c r="AM6" s="282">
        <f>IF($N$6="Percentage of Cash Flow",IF($G$6&gt;AM5-1,(('Pro Forma (Res.)'!$F$62-'Pro Forma (Res.)'!$F$64)/12)*'Debt Service'!$K$6),IF($G$6&gt;AM5-1,$M$6,0))</f>
        <v>0</v>
      </c>
      <c r="AN6" s="282">
        <f>IF($N$6="Percentage of Cash Flow",IF($G$6&gt;AN5-1,(('Pro Forma (Res.)'!$F$62-'Pro Forma (Res.)'!$F$64)/12)*'Debt Service'!$K$6),IF($G$6&gt;AN5-1,$M$6,0))</f>
        <v>0</v>
      </c>
      <c r="AO6" s="282">
        <f>IF($N$6="Percentage of Cash Flow",IF($G$6&gt;AO5-1,(('Pro Forma (Res.)'!$F$62-'Pro Forma (Res.)'!$F$64)/12)*'Debt Service'!$K$6),IF($G$6&gt;AO5-1,$M$6,0))</f>
        <v>0</v>
      </c>
      <c r="AP6" s="283">
        <f>SUM(AD6:AO6)</f>
        <v>0</v>
      </c>
      <c r="AQ6" s="282">
        <f>IF($N$6="Percentage of Cash Flow",IF($G$6&gt;AQ5-1,(('Pro Forma (Res.)'!$G$62-'Pro Forma (Res.)'!$G$64)/12)*'Debt Service'!$K$6),IF($G$6&gt;AQ5-1,$M$6,0))</f>
        <v>0</v>
      </c>
      <c r="AR6" s="282">
        <f>IF($N$6="Percentage of Cash Flow",IF($G$6&gt;AR5-1,(('Pro Forma (Res.)'!$G$62-'Pro Forma (Res.)'!$G$64)/12)*'Debt Service'!$K$6),IF($G$6&gt;AR5-1,$M$6,0))</f>
        <v>0</v>
      </c>
      <c r="AS6" s="282">
        <f>IF($N$6="Percentage of Cash Flow",IF($G$6&gt;AS5-1,(('Pro Forma (Res.)'!$G$62-'Pro Forma (Res.)'!$G$64)/12)*'Debt Service'!$K$6),IF($G$6&gt;AS5-1,$M$6,0))</f>
        <v>0</v>
      </c>
      <c r="AT6" s="282">
        <f>IF($N$6="Percentage of Cash Flow",IF($G$6&gt;AT5-1,(('Pro Forma (Res.)'!$G$62-'Pro Forma (Res.)'!$G$64)/12)*'Debt Service'!$K$6),IF($G$6&gt;AT5-1,$M$6,0))</f>
        <v>0</v>
      </c>
      <c r="AU6" s="282">
        <f>IF($N$6="Percentage of Cash Flow",IF($G$6&gt;AU5-1,(('Pro Forma (Res.)'!$G$62-'Pro Forma (Res.)'!$G$64)/12)*'Debt Service'!$K$6),IF($G$6&gt;AU5-1,$M$6,0))</f>
        <v>0</v>
      </c>
      <c r="AV6" s="282">
        <f>IF($N$6="Percentage of Cash Flow",IF($G$6&gt;AV5-1,(('Pro Forma (Res.)'!$G$62-'Pro Forma (Res.)'!$G$64)/12)*'Debt Service'!$K$6),IF($G$6&gt;AV5-1,$M$6,0))</f>
        <v>0</v>
      </c>
      <c r="AW6" s="282">
        <f>IF($N$6="Percentage of Cash Flow",IF($G$6&gt;AW5-1,(('Pro Forma (Res.)'!$G$62-'Pro Forma (Res.)'!$G$64)/12)*'Debt Service'!$K$6),IF($G$6&gt;AW5-1,$M$6,0))</f>
        <v>0</v>
      </c>
      <c r="AX6" s="282">
        <f>IF($N$6="Percentage of Cash Flow",IF($G$6&gt;AX5-1,(('Pro Forma (Res.)'!$G$62-'Pro Forma (Res.)'!$G$64)/12)*'Debt Service'!$K$6),IF($G$6&gt;AX5-1,$M$6,0))</f>
        <v>0</v>
      </c>
      <c r="AY6" s="282">
        <f>IF($N$6="Percentage of Cash Flow",IF($G$6&gt;AY5-1,(('Pro Forma (Res.)'!$G$62-'Pro Forma (Res.)'!$G$64)/12)*'Debt Service'!$K$6),IF($G$6&gt;AY5-1,$M$6,0))</f>
        <v>0</v>
      </c>
      <c r="AZ6" s="282">
        <f>IF($N$6="Percentage of Cash Flow",IF($G$6&gt;AZ5-1,(('Pro Forma (Res.)'!$G$62-'Pro Forma (Res.)'!$G$64)/12)*'Debt Service'!$K$6),IF($G$6&gt;AZ5-1,$M$6,0))</f>
        <v>0</v>
      </c>
      <c r="BA6" s="282">
        <f>IF($N$6="Percentage of Cash Flow",IF($G$6&gt;BA5-1,(('Pro Forma (Res.)'!$G$62-'Pro Forma (Res.)'!$G$64)/12)*'Debt Service'!$K$6),IF($G$6&gt;BA5-1,$M$6,0))</f>
        <v>0</v>
      </c>
      <c r="BB6" s="282">
        <f>IF($N$6="Percentage of Cash Flow",IF($G$6&gt;BB5-1,(('Pro Forma (Res.)'!$G$62-'Pro Forma (Res.)'!$G$64)/12)*'Debt Service'!$K$6),IF($G$6&gt;BB5-1,$M$6,0))</f>
        <v>0</v>
      </c>
      <c r="BC6" s="283">
        <f>SUM(AQ6:BB6)</f>
        <v>0</v>
      </c>
      <c r="BD6" s="282">
        <f>IF($N$6="Percentage of Cash Flow",IF($G$6&gt;BD5-1,(('Pro Forma (Res.)'!$H$62-'Pro Forma (Res.)'!$H$64)/12)*'Debt Service'!$K$6),IF($G$6&gt;BD5-1,$M$6,0))</f>
        <v>0</v>
      </c>
      <c r="BE6" s="282">
        <f>IF($N$6="Percentage of Cash Flow",IF($G$6&gt;BE5-1,(('Pro Forma (Res.)'!$H$62-'Pro Forma (Res.)'!$H$64)/12)*'Debt Service'!$K$6),IF($G$6&gt;BE5-1,$M$6,0))</f>
        <v>0</v>
      </c>
      <c r="BF6" s="282">
        <f>IF($N$6="Percentage of Cash Flow",IF($G$6&gt;BF5-1,(('Pro Forma (Res.)'!$H$62-'Pro Forma (Res.)'!$H$64)/12)*'Debt Service'!$K$6),IF($G$6&gt;BF5-1,$M$6,0))</f>
        <v>0</v>
      </c>
      <c r="BG6" s="282">
        <f>IF($N$6="Percentage of Cash Flow",IF($G$6&gt;BG5-1,(('Pro Forma (Res.)'!$H$62-'Pro Forma (Res.)'!$H$64)/12)*'Debt Service'!$K$6),IF($G$6&gt;BG5-1,$M$6,0))</f>
        <v>0</v>
      </c>
      <c r="BH6" s="282">
        <f>IF($N$6="Percentage of Cash Flow",IF($G$6&gt;BH5-1,(('Pro Forma (Res.)'!$H$62-'Pro Forma (Res.)'!$H$64)/12)*'Debt Service'!$K$6),IF($G$6&gt;BH5-1,$M$6,0))</f>
        <v>0</v>
      </c>
      <c r="BI6" s="282">
        <f>IF($N$6="Percentage of Cash Flow",IF($G$6&gt;BI5-1,(('Pro Forma (Res.)'!$H$62-'Pro Forma (Res.)'!$H$64)/12)*'Debt Service'!$K$6),IF($G$6&gt;BI5-1,$M$6,0))</f>
        <v>0</v>
      </c>
      <c r="BJ6" s="282">
        <f>IF($N$6="Percentage of Cash Flow",IF($G$6&gt;BJ5-1,(('Pro Forma (Res.)'!$H$62-'Pro Forma (Res.)'!$H$64)/12)*'Debt Service'!$K$6),IF($G$6&gt;BJ5-1,$M$6,0))</f>
        <v>0</v>
      </c>
      <c r="BK6" s="282">
        <f>IF($N$6="Percentage of Cash Flow",IF($G$6&gt;BK5-1,(('Pro Forma (Res.)'!$H$62-'Pro Forma (Res.)'!$H$64)/12)*'Debt Service'!$K$6),IF($G$6&gt;BK5-1,$M$6,0))</f>
        <v>0</v>
      </c>
      <c r="BL6" s="282">
        <f>IF($N$6="Percentage of Cash Flow",IF($G$6&gt;BL5-1,(('Pro Forma (Res.)'!$H$62-'Pro Forma (Res.)'!$H$64)/12)*'Debt Service'!$K$6),IF($G$6&gt;BL5-1,$M$6,0))</f>
        <v>0</v>
      </c>
      <c r="BM6" s="282">
        <f>IF($N$6="Percentage of Cash Flow",IF($G$6&gt;BM5-1,(('Pro Forma (Res.)'!$H$62-'Pro Forma (Res.)'!$H$64)/12)*'Debt Service'!$K$6),IF($G$6&gt;BM5-1,$M$6,0))</f>
        <v>0</v>
      </c>
      <c r="BN6" s="282">
        <f>IF($N$6="Percentage of Cash Flow",IF($G$6&gt;BN5-1,(('Pro Forma (Res.)'!$H$62-'Pro Forma (Res.)'!$H$64)/12)*'Debt Service'!$K$6),IF($G$6&gt;BN5-1,$M$6,0))</f>
        <v>0</v>
      </c>
      <c r="BO6" s="282">
        <f>IF($N$6="Percentage of Cash Flow",IF($G$6&gt;BO5-1,(('Pro Forma (Res.)'!$H$62-'Pro Forma (Res.)'!$H$64)/12)*'Debt Service'!$K$6),IF($G$6&gt;BO5-1,$M$6,0))</f>
        <v>0</v>
      </c>
      <c r="BP6" s="283">
        <f t="shared" ref="BP6:BP17" si="4">SUM(BD6:BO6)</f>
        <v>0</v>
      </c>
      <c r="BQ6" s="282">
        <f>IF($N$6="Percentage of Cash Flow",IF($G$6&gt;BQ5-1,(('Pro Forma (Res.)'!$I$62-'Pro Forma (Res.)'!$I$64)/12)*'Debt Service'!$K$6),IF($G$6&gt;BQ5-1,$M$6,0))</f>
        <v>0</v>
      </c>
      <c r="BR6" s="282">
        <f>IF($N$6="Percentage of Cash Flow",IF($G$6&gt;BR5-1,(('Pro Forma (Res.)'!$I$62-'Pro Forma (Res.)'!$I$64)/12)*'Debt Service'!$K$6),IF($G$6&gt;BR5-1,$M$6,0))</f>
        <v>0</v>
      </c>
      <c r="BS6" s="282">
        <f>IF($N$6="Percentage of Cash Flow",IF($G$6&gt;BS5-1,(('Pro Forma (Res.)'!$I$62-'Pro Forma (Res.)'!$I$64)/12)*'Debt Service'!$K$6),IF($G$6&gt;BS5-1,$M$6,0))</f>
        <v>0</v>
      </c>
      <c r="BT6" s="282">
        <f>IF($N$6="Percentage of Cash Flow",IF($G$6&gt;BT5-1,(('Pro Forma (Res.)'!$I$62-'Pro Forma (Res.)'!$I$64)/12)*'Debt Service'!$K$6),IF($G$6&gt;BT5-1,$M$6,0))</f>
        <v>0</v>
      </c>
      <c r="BU6" s="282">
        <f>IF($N$6="Percentage of Cash Flow",IF($G$6&gt;BU5-1,(('Pro Forma (Res.)'!$I$62-'Pro Forma (Res.)'!$I$64)/12)*'Debt Service'!$K$6),IF($G$6&gt;BU5-1,$M$6,0))</f>
        <v>0</v>
      </c>
      <c r="BV6" s="282">
        <f>IF($N$6="Percentage of Cash Flow",IF($G$6&gt;BV5-1,(('Pro Forma (Res.)'!$I$62-'Pro Forma (Res.)'!$I$64)/12)*'Debt Service'!$K$6),IF($G$6&gt;BV5-1,$M$6,0))</f>
        <v>0</v>
      </c>
      <c r="BW6" s="282">
        <f>IF($N$6="Percentage of Cash Flow",IF($G$6&gt;BW5-1,(('Pro Forma (Res.)'!$I$62-'Pro Forma (Res.)'!$I$64)/12)*'Debt Service'!$K$6),IF($G$6&gt;BW5-1,$M$6,0))</f>
        <v>0</v>
      </c>
      <c r="BX6" s="282">
        <f>IF($N$6="Percentage of Cash Flow",IF($G$6&gt;BX5-1,(('Pro Forma (Res.)'!$I$62-'Pro Forma (Res.)'!$I$64)/12)*'Debt Service'!$K$6),IF($G$6&gt;BX5-1,$M$6,0))</f>
        <v>0</v>
      </c>
      <c r="BY6" s="282">
        <f>IF($N$6="Percentage of Cash Flow",IF($G$6&gt;BY5-1,(('Pro Forma (Res.)'!$I$62-'Pro Forma (Res.)'!$I$64)/12)*'Debt Service'!$K$6),IF($G$6&gt;BY5-1,$M$6,0))</f>
        <v>0</v>
      </c>
      <c r="BZ6" s="282">
        <f>IF($N$6="Percentage of Cash Flow",IF($G$6&gt;BZ5-1,(('Pro Forma (Res.)'!$I$62-'Pro Forma (Res.)'!$I$64)/12)*'Debt Service'!$K$6),IF($G$6&gt;BZ5-1,$M$6,0))</f>
        <v>0</v>
      </c>
      <c r="CA6" s="282">
        <f>IF($N$6="Percentage of Cash Flow",IF($G$6&gt;CA5-1,(('Pro Forma (Res.)'!$I$62-'Pro Forma (Res.)'!$I$64)/12)*'Debt Service'!$K$6),IF($G$6&gt;CA5-1,$M$6,0))</f>
        <v>0</v>
      </c>
      <c r="CB6" s="282">
        <f>IF($N$6="Percentage of Cash Flow",IF($G$6&gt;CB5-1,(('Pro Forma (Res.)'!$I$62-'Pro Forma (Res.)'!$I$64)/12)*'Debt Service'!$K$6),IF($G$6&gt;CB5-1,$M$6,0))</f>
        <v>0</v>
      </c>
      <c r="CC6" s="283">
        <f>SUM(BQ6:CB6)</f>
        <v>0</v>
      </c>
      <c r="CD6" s="282">
        <f>IF($N$6="Percentage of Cash Flow",IF($G$6&gt;CD5-1,(('Pro Forma (Res.)'!$J$62-'Pro Forma (Res.)'!$J$64)/12)*'Debt Service'!$K$6),IF($G$6&gt;CD5-1,$M$6,0))</f>
        <v>0</v>
      </c>
      <c r="CE6" s="282">
        <f>IF($N$6="Percentage of Cash Flow",IF($G$6&gt;CE5-1,(('Pro Forma (Res.)'!$J$62-'Pro Forma (Res.)'!$J$64)/12)*'Debt Service'!$K$6),IF($G$6&gt;CE5-1,$M$6,0))</f>
        <v>0</v>
      </c>
      <c r="CF6" s="282">
        <f>IF($N$6="Percentage of Cash Flow",IF($G$6&gt;CF5-1,(('Pro Forma (Res.)'!$J$62-'Pro Forma (Res.)'!$J$64)/12)*'Debt Service'!$K$6),IF($G$6&gt;CF5-1,$M$6,0))</f>
        <v>0</v>
      </c>
      <c r="CG6" s="282">
        <f>IF($N$6="Percentage of Cash Flow",IF($G$6&gt;CG5-1,(('Pro Forma (Res.)'!$J$62-'Pro Forma (Res.)'!$J$64)/12)*'Debt Service'!$K$6),IF($G$6&gt;CG5-1,$M$6,0))</f>
        <v>0</v>
      </c>
      <c r="CH6" s="282">
        <f>IF($N$6="Percentage of Cash Flow",IF($G$6&gt;CH5-1,(('Pro Forma (Res.)'!$J$62-'Pro Forma (Res.)'!$J$64)/12)*'Debt Service'!$K$6),IF($G$6&gt;CH5-1,$M$6,0))</f>
        <v>0</v>
      </c>
      <c r="CI6" s="282">
        <f>IF($N$6="Percentage of Cash Flow",IF($G$6&gt;CI5-1,(('Pro Forma (Res.)'!$J$62-'Pro Forma (Res.)'!$J$64)/12)*'Debt Service'!$K$6),IF($G$6&gt;CI5-1,$M$6,0))</f>
        <v>0</v>
      </c>
      <c r="CJ6" s="282">
        <f>IF($N$6="Percentage of Cash Flow",IF($G$6&gt;CJ5-1,(('Pro Forma (Res.)'!$J$62-'Pro Forma (Res.)'!$J$64)/12)*'Debt Service'!$K$6),IF($G$6&gt;CJ5-1,$M$6,0))</f>
        <v>0</v>
      </c>
      <c r="CK6" s="282">
        <f>IF($N$6="Percentage of Cash Flow",IF($G$6&gt;CK5-1,(('Pro Forma (Res.)'!$J$62-'Pro Forma (Res.)'!$J$64)/12)*'Debt Service'!$K$6),IF($G$6&gt;CK5-1,$M$6,0))</f>
        <v>0</v>
      </c>
      <c r="CL6" s="282">
        <f>IF($N$6="Percentage of Cash Flow",IF($G$6&gt;CL5-1,(('Pro Forma (Res.)'!$J$62-'Pro Forma (Res.)'!$J$64)/12)*'Debt Service'!$K$6),IF($G$6&gt;CL5-1,$M$6,0))</f>
        <v>0</v>
      </c>
      <c r="CM6" s="282">
        <f>IF($N$6="Percentage of Cash Flow",IF($G$6&gt;CM5-1,(('Pro Forma (Res.)'!$J$62-'Pro Forma (Res.)'!$J$64)/12)*'Debt Service'!$K$6),IF($G$6&gt;CM5-1,$M$6,0))</f>
        <v>0</v>
      </c>
      <c r="CN6" s="282">
        <f>IF($N$6="Percentage of Cash Flow",IF($G$6&gt;CN5-1,(('Pro Forma (Res.)'!$J$62-'Pro Forma (Res.)'!$J$64)/12)*'Debt Service'!$K$6),IF($G$6&gt;CN5-1,$M$6,0))</f>
        <v>0</v>
      </c>
      <c r="CO6" s="282">
        <f>IF($N$6="Percentage of Cash Flow",IF($G$6&gt;CO5-1,(('Pro Forma (Res.)'!$J$62-'Pro Forma (Res.)'!$J$64)/12)*'Debt Service'!$K$6),IF($G$6&gt;CO5-1,$M$6,0))</f>
        <v>0</v>
      </c>
      <c r="CP6" s="283">
        <f t="shared" ref="CP6:CP17" si="5">SUM(CD6:CO6)</f>
        <v>0</v>
      </c>
      <c r="CQ6" s="282">
        <f>IF($N$6="Percentage of Cash Flow",IF($G$6&gt;CQ5-1,(('Pro Forma (Res.)'!$K$62-'Pro Forma (Res.)'!$K$64)/12)*'Debt Service'!$K$6),IF($G$6&gt;CQ5-1,$M$6,0))</f>
        <v>0</v>
      </c>
      <c r="CR6" s="282">
        <f>IF($N$6="Percentage of Cash Flow",IF($G$6&gt;CR5-1,(('Pro Forma (Res.)'!$K$62-'Pro Forma (Res.)'!$K$64)/12)*'Debt Service'!$K$6),IF($G$6&gt;CR5-1,$M$6,0))</f>
        <v>0</v>
      </c>
      <c r="CS6" s="282">
        <f>IF($N$6="Percentage of Cash Flow",IF($G$6&gt;CS5-1,(('Pro Forma (Res.)'!$K$62-'Pro Forma (Res.)'!$K$64)/12)*'Debt Service'!$K$6),IF($G$6&gt;CS5-1,$M$6,0))</f>
        <v>0</v>
      </c>
      <c r="CT6" s="282">
        <f>IF($N$6="Percentage of Cash Flow",IF($G$6&gt;CT5-1,(('Pro Forma (Res.)'!$K$62-'Pro Forma (Res.)'!$K$64)/12)*'Debt Service'!$K$6),IF($G$6&gt;CT5-1,$M$6,0))</f>
        <v>0</v>
      </c>
      <c r="CU6" s="282">
        <f>IF($N$6="Percentage of Cash Flow",IF($G$6&gt;CU5-1,(('Pro Forma (Res.)'!$K$62-'Pro Forma (Res.)'!$K$64)/12)*'Debt Service'!$K$6),IF($G$6&gt;CU5-1,$M$6,0))</f>
        <v>0</v>
      </c>
      <c r="CV6" s="282">
        <f>IF($N$6="Percentage of Cash Flow",IF($G$6&gt;CV5-1,(('Pro Forma (Res.)'!$K$62-'Pro Forma (Res.)'!$K$64)/12)*'Debt Service'!$K$6),IF($G$6&gt;CV5-1,$M$6,0))</f>
        <v>0</v>
      </c>
      <c r="CW6" s="282">
        <f>IF($N$6="Percentage of Cash Flow",IF($G$6&gt;CW5-1,(('Pro Forma (Res.)'!$K$62-'Pro Forma (Res.)'!$K$64)/12)*'Debt Service'!$K$6),IF($G$6&gt;CW5-1,$M$6,0))</f>
        <v>0</v>
      </c>
      <c r="CX6" s="282">
        <f>IF($N$6="Percentage of Cash Flow",IF($G$6&gt;CX5-1,(('Pro Forma (Res.)'!$K$62-'Pro Forma (Res.)'!$K$64)/12)*'Debt Service'!$K$6),IF($G$6&gt;CX5-1,$M$6,0))</f>
        <v>0</v>
      </c>
      <c r="CY6" s="282">
        <f>IF($N$6="Percentage of Cash Flow",IF($G$6&gt;CY5-1,(('Pro Forma (Res.)'!$K$62-'Pro Forma (Res.)'!$K$64)/12)*'Debt Service'!$K$6),IF($G$6&gt;CY5-1,$M$6,0))</f>
        <v>0</v>
      </c>
      <c r="CZ6" s="282">
        <f>IF($N$6="Percentage of Cash Flow",IF($G$6&gt;CZ5-1,(('Pro Forma (Res.)'!$K$62-'Pro Forma (Res.)'!$K$64)/12)*'Debt Service'!$K$6),IF($G$6&gt;CZ5-1,$M$6,0))</f>
        <v>0</v>
      </c>
      <c r="DA6" s="282">
        <f>IF($N$6="Percentage of Cash Flow",IF($G$6&gt;DA5-1,(('Pro Forma (Res.)'!$K$62-'Pro Forma (Res.)'!$K$64)/12)*'Debt Service'!$K$6),IF($G$6&gt;DA5-1,$M$6,0))</f>
        <v>0</v>
      </c>
      <c r="DB6" s="282">
        <f>IF($N$6="Percentage of Cash Flow",IF($G$6&gt;DB5-1,(('Pro Forma (Res.)'!$K$62-'Pro Forma (Res.)'!$K$64)/12)*'Debt Service'!$K$6),IF($G$6&gt;DB5-1,$M$6,0))</f>
        <v>0</v>
      </c>
      <c r="DC6" s="283">
        <f t="shared" ref="DC6:DC17" si="6">SUM(CQ6:DB6)</f>
        <v>0</v>
      </c>
      <c r="DD6" s="282">
        <f>IF($N$6="Percentage of Cash Flow",IF($G$6&gt;DD5-1,(('Pro Forma (Res.)'!$L$62-'Pro Forma (Res.)'!$L$64)/12)*'Debt Service'!$K$6),IF($G$6&gt;DD5-1,$M$6,0))</f>
        <v>0</v>
      </c>
      <c r="DE6" s="282">
        <f>IF($N$6="Percentage of Cash Flow",IF($G$6&gt;DE5-1,(('Pro Forma (Res.)'!$L$62-'Pro Forma (Res.)'!$L$64)/12)*'Debt Service'!$K$6),IF($G$6&gt;DE5-1,$M$6,0))</f>
        <v>0</v>
      </c>
      <c r="DF6" s="282">
        <f>IF($N$6="Percentage of Cash Flow",IF($G$6&gt;DF5-1,(('Pro Forma (Res.)'!$L$62-'Pro Forma (Res.)'!$L$64)/12)*'Debt Service'!$K$6),IF($G$6&gt;DF5-1,$M$6,0))</f>
        <v>0</v>
      </c>
      <c r="DG6" s="282">
        <f>IF($N$6="Percentage of Cash Flow",IF($G$6&gt;DG5-1,(('Pro Forma (Res.)'!$L$62-'Pro Forma (Res.)'!$L$64)/12)*'Debt Service'!$K$6),IF($G$6&gt;DG5-1,$M$6,0))</f>
        <v>0</v>
      </c>
      <c r="DH6" s="282">
        <f>IF($N$6="Percentage of Cash Flow",IF($G$6&gt;DH5-1,(('Pro Forma (Res.)'!$L$62-'Pro Forma (Res.)'!$L$64)/12)*'Debt Service'!$K$6),IF($G$6&gt;DH5-1,$M$6,0))</f>
        <v>0</v>
      </c>
      <c r="DI6" s="282">
        <f>IF($N$6="Percentage of Cash Flow",IF($G$6&gt;DI5-1,(('Pro Forma (Res.)'!$L$62-'Pro Forma (Res.)'!$L$64)/12)*'Debt Service'!$K$6),IF($G$6&gt;DI5-1,$M$6,0))</f>
        <v>0</v>
      </c>
      <c r="DJ6" s="282">
        <f>IF($N$6="Percentage of Cash Flow",IF($G$6&gt;DJ5-1,(('Pro Forma (Res.)'!$L$62-'Pro Forma (Res.)'!$L$64)/12)*'Debt Service'!$K$6),IF($G$6&gt;DJ5-1,$M$6,0))</f>
        <v>0</v>
      </c>
      <c r="DK6" s="282">
        <f>IF($N$6="Percentage of Cash Flow",IF($G$6&gt;DK5-1,(('Pro Forma (Res.)'!$L$62-'Pro Forma (Res.)'!$L$64)/12)*'Debt Service'!$K$6),IF($G$6&gt;DK5-1,$M$6,0))</f>
        <v>0</v>
      </c>
      <c r="DL6" s="282">
        <f>IF($N$6="Percentage of Cash Flow",IF($G$6&gt;DL5-1,(('Pro Forma (Res.)'!$L$62-'Pro Forma (Res.)'!$L$64)/12)*'Debt Service'!$K$6),IF($G$6&gt;DL5-1,$M$6,0))</f>
        <v>0</v>
      </c>
      <c r="DM6" s="282">
        <f>IF($N$6="Percentage of Cash Flow",IF($G$6&gt;DM5-1,(('Pro Forma (Res.)'!$L$62-'Pro Forma (Res.)'!$L$64)/12)*'Debt Service'!$K$6),IF($G$6&gt;DM5-1,$M$6,0))</f>
        <v>0</v>
      </c>
      <c r="DN6" s="282">
        <f>IF($N$6="Percentage of Cash Flow",IF($G$6&gt;DN5-1,(('Pro Forma (Res.)'!$L$62-'Pro Forma (Res.)'!$L$64)/12)*'Debt Service'!$K$6),IF($G$6&gt;DN5-1,$M$6,0))</f>
        <v>0</v>
      </c>
      <c r="DO6" s="282">
        <f>IF($N$6="Percentage of Cash Flow",IF($G$6&gt;DO5-1,(('Pro Forma (Res.)'!$L$62-'Pro Forma (Res.)'!$L$64)/12)*'Debt Service'!$K$6),IF($G$6&gt;DO5-1,$M$6,0))</f>
        <v>0</v>
      </c>
      <c r="DP6" s="283">
        <f t="shared" ref="DP6:DP17" si="7">SUM(DD6:DO6)</f>
        <v>0</v>
      </c>
      <c r="DQ6" s="282">
        <f>IF($N$6="Percentage of Cash Flow",IF($G$6&gt;DQ5-1,(('Pro Forma (Res.)'!$M$62-'Pro Forma (Res.)'!$M$64)/12)*'Debt Service'!$K$6),IF($G$6&gt;DQ5-1,$M$6,0))</f>
        <v>0</v>
      </c>
      <c r="DR6" s="282">
        <f>IF($N$6="Percentage of Cash Flow",IF($G$6&gt;DR5-1,(('Pro Forma (Res.)'!$M$62-'Pro Forma (Res.)'!$M$64)/12)*'Debt Service'!$K$6),IF($G$6&gt;DR5-1,$M$6,0))</f>
        <v>0</v>
      </c>
      <c r="DS6" s="282">
        <f>IF($N$6="Percentage of Cash Flow",IF($G$6&gt;DS5-1,(('Pro Forma (Res.)'!$M$62-'Pro Forma (Res.)'!$M$64)/12)*'Debt Service'!$K$6),IF($G$6&gt;DS5-1,$M$6,0))</f>
        <v>0</v>
      </c>
      <c r="DT6" s="282">
        <f>IF($N$6="Percentage of Cash Flow",IF($G$6&gt;DT5-1,(('Pro Forma (Res.)'!$M$62-'Pro Forma (Res.)'!$M$64)/12)*'Debt Service'!$K$6),IF($G$6&gt;DT5-1,$M$6,0))</f>
        <v>0</v>
      </c>
      <c r="DU6" s="282">
        <f>IF($N$6="Percentage of Cash Flow",IF($G$6&gt;DU5-1,(('Pro Forma (Res.)'!$M$62-'Pro Forma (Res.)'!$M$64)/12)*'Debt Service'!$K$6),IF($G$6&gt;DU5-1,$M$6,0))</f>
        <v>0</v>
      </c>
      <c r="DV6" s="282">
        <f>IF($N$6="Percentage of Cash Flow",IF($G$6&gt;DV5-1,(('Pro Forma (Res.)'!$M$62-'Pro Forma (Res.)'!$M$64)/12)*'Debt Service'!$K$6),IF($G$6&gt;DV5-1,$M$6,0))</f>
        <v>0</v>
      </c>
      <c r="DW6" s="282">
        <f>IF($N$6="Percentage of Cash Flow",IF($G$6&gt;DW5-1,(('Pro Forma (Res.)'!$M$62-'Pro Forma (Res.)'!$M$64)/12)*'Debt Service'!$K$6),IF($G$6&gt;DW5-1,$M$6,0))</f>
        <v>0</v>
      </c>
      <c r="DX6" s="282">
        <f>IF($N$6="Percentage of Cash Flow",IF($G$6&gt;DX5-1,(('Pro Forma (Res.)'!$M$62-'Pro Forma (Res.)'!$M$64)/12)*'Debt Service'!$K$6),IF($G$6&gt;DX5-1,$M$6,0))</f>
        <v>0</v>
      </c>
      <c r="DY6" s="282">
        <f>IF($N$6="Percentage of Cash Flow",IF($G$6&gt;DY5-1,(('Pro Forma (Res.)'!$M$62-'Pro Forma (Res.)'!$M$64)/12)*'Debt Service'!$K$6),IF($G$6&gt;DY5-1,$M$6,0))</f>
        <v>0</v>
      </c>
      <c r="DZ6" s="282">
        <f>IF($N$6="Percentage of Cash Flow",IF($G$6&gt;DZ5-1,(('Pro Forma (Res.)'!$M$62-'Pro Forma (Res.)'!$M$64)/12)*'Debt Service'!$K$6),IF($G$6&gt;DZ5-1,$M$6,0))</f>
        <v>0</v>
      </c>
      <c r="EA6" s="282">
        <f>IF($N$6="Percentage of Cash Flow",IF($G$6&gt;EA5-1,(('Pro Forma (Res.)'!$M$62-'Pro Forma (Res.)'!$M$64)/12)*'Debt Service'!$K$6),IF($G$6&gt;EA5-1,$M$6,0))</f>
        <v>0</v>
      </c>
      <c r="EB6" s="282">
        <f>IF($N$6="Percentage of Cash Flow",IF($G$6&gt;EB5-1,(('Pro Forma (Res.)'!$M$62-'Pro Forma (Res.)'!$M$64)/12)*'Debt Service'!$K$6),IF($G$6&gt;EB5-1,$M$6,0))</f>
        <v>0</v>
      </c>
      <c r="EC6" s="283">
        <f t="shared" ref="EC6:EC17" si="8">SUM(DQ6:EB6)</f>
        <v>0</v>
      </c>
      <c r="ED6" s="282">
        <f>IF($N$6="Percentage of Cash Flow",IF($G$6&gt;ED5-1,(('Pro Forma (Res.)'!$N$62-'Pro Forma (Res.)'!$N$64)/12)*'Debt Service'!$K$6),IF($G$6&gt;ED5-1,$M$6,0))</f>
        <v>0</v>
      </c>
      <c r="EE6" s="282">
        <f>IF($N$6="Percentage of Cash Flow",IF($G$6&gt;EE5-1,(('Pro Forma (Res.)'!$N$62-'Pro Forma (Res.)'!$N$64)/12)*'Debt Service'!$K$6),IF($G$6&gt;EE5-1,$M$6,0))</f>
        <v>0</v>
      </c>
      <c r="EF6" s="282">
        <f>IF($N$6="Percentage of Cash Flow",IF($G$6&gt;EF5-1,(('Pro Forma (Res.)'!$N$62-'Pro Forma (Res.)'!$N$64)/12)*'Debt Service'!$K$6),IF($G$6&gt;EF5-1,$M$6,0))</f>
        <v>0</v>
      </c>
      <c r="EG6" s="282">
        <f>IF($N$6="Percentage of Cash Flow",IF($G$6&gt;EG5-1,(('Pro Forma (Res.)'!$N$62-'Pro Forma (Res.)'!$N$64)/12)*'Debt Service'!$K$6),IF($G$6&gt;EG5-1,$M$6,0))</f>
        <v>0</v>
      </c>
      <c r="EH6" s="282">
        <f>IF($N$6="Percentage of Cash Flow",IF($G$6&gt;EH5-1,(('Pro Forma (Res.)'!$N$62-'Pro Forma (Res.)'!$N$64)/12)*'Debt Service'!$K$6),IF($G$6&gt;EH5-1,$M$6,0))</f>
        <v>0</v>
      </c>
      <c r="EI6" s="282">
        <f>IF($N$6="Percentage of Cash Flow",IF($G$6&gt;EI5-1,(('Pro Forma (Res.)'!$N$62-'Pro Forma (Res.)'!$N$64)/12)*'Debt Service'!$K$6),IF($G$6&gt;EI5-1,$M$6,0))</f>
        <v>0</v>
      </c>
      <c r="EJ6" s="282">
        <f>IF($N$6="Percentage of Cash Flow",IF($G$6&gt;EJ5-1,(('Pro Forma (Res.)'!$N$62-'Pro Forma (Res.)'!$N$64)/12)*'Debt Service'!$K$6),IF($G$6&gt;EJ5-1,$M$6,0))</f>
        <v>0</v>
      </c>
      <c r="EK6" s="282">
        <f>IF($N$6="Percentage of Cash Flow",IF($G$6&gt;EK5-1,(('Pro Forma (Res.)'!$N$62-'Pro Forma (Res.)'!$N$64)/12)*'Debt Service'!$K$6),IF($G$6&gt;EK5-1,$M$6,0))</f>
        <v>0</v>
      </c>
      <c r="EL6" s="282">
        <f>IF($N$6="Percentage of Cash Flow",IF($G$6&gt;EL5-1,(('Pro Forma (Res.)'!$N$62-'Pro Forma (Res.)'!$N$64)/12)*'Debt Service'!$K$6),IF($G$6&gt;EL5-1,$M$6,0))</f>
        <v>0</v>
      </c>
      <c r="EM6" s="282">
        <f>IF($N$6="Percentage of Cash Flow",IF($G$6&gt;EM5-1,(('Pro Forma (Res.)'!$N$62-'Pro Forma (Res.)'!$N$64)/12)*'Debt Service'!$K$6),IF($G$6&gt;EM5-1,$M$6,0))</f>
        <v>0</v>
      </c>
      <c r="EN6" s="282">
        <f>IF($N$6="Percentage of Cash Flow",IF($G$6&gt;EN5-1,(('Pro Forma (Res.)'!$N$62-'Pro Forma (Res.)'!$N$64)/12)*'Debt Service'!$K$6),IF($G$6&gt;EN5-1,$M$6,0))</f>
        <v>0</v>
      </c>
      <c r="EO6" s="282">
        <f>IF($N$6="Percentage of Cash Flow",IF($G$6&gt;EO5-1,(('Pro Forma (Res.)'!$N$62-'Pro Forma (Res.)'!$N$64)/12)*'Debt Service'!$K$6),IF($G$6&gt;EO5-1,$M$6,0))</f>
        <v>0</v>
      </c>
      <c r="EP6" s="283">
        <f t="shared" ref="EP6:EP17" si="9">SUM(ED6:EO6)</f>
        <v>0</v>
      </c>
      <c r="EQ6" s="282">
        <f>IF($N$6="Percentage of Cash Flow",IF($G$6&gt;EQ5-1,(('Pro Forma (Res.)'!$O$62-'Pro Forma (Res.)'!$O$64)/12)*'Debt Service'!$K$6),IF($G$6&gt;EQ5-1,$M$6,0))</f>
        <v>0</v>
      </c>
      <c r="ER6" s="282">
        <f>IF($N$6="Percentage of Cash Flow",IF($G$6&gt;ER5-1,(('Pro Forma (Res.)'!$O$62-'Pro Forma (Res.)'!$O$64)/12)*'Debt Service'!$K$6),IF($G$6&gt;ER5-1,$M$6,0))</f>
        <v>0</v>
      </c>
      <c r="ES6" s="282">
        <f>IF($N$6="Percentage of Cash Flow",IF($G$6&gt;ES5-1,(('Pro Forma (Res.)'!$O$62-'Pro Forma (Res.)'!$O$64)/12)*'Debt Service'!$K$6),IF($G$6&gt;ES5-1,$M$6,0))</f>
        <v>0</v>
      </c>
      <c r="ET6" s="282">
        <f>IF($N$6="Percentage of Cash Flow",IF($G$6&gt;ET5-1,(('Pro Forma (Res.)'!$O$62-'Pro Forma (Res.)'!$O$64)/12)*'Debt Service'!$K$6),IF($G$6&gt;ET5-1,$M$6,0))</f>
        <v>0</v>
      </c>
      <c r="EU6" s="282">
        <f>IF($N$6="Percentage of Cash Flow",IF($G$6&gt;EU5-1,(('Pro Forma (Res.)'!$O$62-'Pro Forma (Res.)'!$O$64)/12)*'Debt Service'!$K$6),IF($G$6&gt;EU5-1,$M$6,0))</f>
        <v>0</v>
      </c>
      <c r="EV6" s="282">
        <f>IF($N$6="Percentage of Cash Flow",IF($G$6&gt;EV5-1,(('Pro Forma (Res.)'!$O$62-'Pro Forma (Res.)'!$O$64)/12)*'Debt Service'!$K$6),IF($G$6&gt;EV5-1,$M$6,0))</f>
        <v>0</v>
      </c>
      <c r="EW6" s="282">
        <f>IF($N$6="Percentage of Cash Flow",IF($G$6&gt;EW5-1,(('Pro Forma (Res.)'!$O$62-'Pro Forma (Res.)'!$O$64)/12)*'Debt Service'!$K$6),IF($G$6&gt;EW5-1,$M$6,0))</f>
        <v>0</v>
      </c>
      <c r="EX6" s="282">
        <f>IF($N$6="Percentage of Cash Flow",IF($G$6&gt;EX5-1,(('Pro Forma (Res.)'!$O$62-'Pro Forma (Res.)'!$O$64)/12)*'Debt Service'!$K$6),IF($G$6&gt;EX5-1,$M$6,0))</f>
        <v>0</v>
      </c>
      <c r="EY6" s="282">
        <f>IF($N$6="Percentage of Cash Flow",IF($G$6&gt;EY5-1,(('Pro Forma (Res.)'!$O$62-'Pro Forma (Res.)'!$O$64)/12)*'Debt Service'!$K$6),IF($G$6&gt;EY5-1,$M$6,0))</f>
        <v>0</v>
      </c>
      <c r="EZ6" s="282">
        <f>IF($N$6="Percentage of Cash Flow",IF($G$6&gt;EZ5-1,(('Pro Forma (Res.)'!$O$62-'Pro Forma (Res.)'!$O$64)/12)*'Debt Service'!$K$6),IF($G$6&gt;EZ5-1,$M$6,0))</f>
        <v>0</v>
      </c>
      <c r="FA6" s="282">
        <f>IF($N$6="Percentage of Cash Flow",IF($G$6&gt;FA5-1,(('Pro Forma (Res.)'!$O$62-'Pro Forma (Res.)'!$O$64)/12)*'Debt Service'!$K$6),IF($G$6&gt;FA5-1,$M$6,0))</f>
        <v>0</v>
      </c>
      <c r="FB6" s="282">
        <f>IF($N$6="Percentage of Cash Flow",IF($G$6&gt;FB5-1,(('Pro Forma (Res.)'!$O$62-'Pro Forma (Res.)'!$O$64)/12)*'Debt Service'!$K$6),IF($G$6&gt;FB5-1,$M$6,0))</f>
        <v>0</v>
      </c>
      <c r="FC6" s="283">
        <f t="shared" ref="FC6:FC17" si="10">SUM(EQ6:FB6)</f>
        <v>0</v>
      </c>
      <c r="FD6" s="282">
        <f>IF($N$6="Percentage of Cash Flow",IF($G$6&gt;FD5-1,(('Pro Forma (Res.)'!$P$62-'Pro Forma (Res.)'!$P$64)/12)*'Debt Service'!$K$6),IF($G$6&gt;FD5-1,$M$6,0))</f>
        <v>0</v>
      </c>
      <c r="FE6" s="282">
        <f>IF($N$6="Percentage of Cash Flow",IF($G$6&gt;FE5-1,(('Pro Forma (Res.)'!$P$62-'Pro Forma (Res.)'!$P$64)/12)*'Debt Service'!$K$6),IF($G$6&gt;FE5-1,$M$6,0))</f>
        <v>0</v>
      </c>
      <c r="FF6" s="282">
        <f>IF($N$6="Percentage of Cash Flow",IF($G$6&gt;FF5-1,(('Pro Forma (Res.)'!$P$62-'Pro Forma (Res.)'!$P$64)/12)*'Debt Service'!$K$6),IF($G$6&gt;FF5-1,$M$6,0))</f>
        <v>0</v>
      </c>
      <c r="FG6" s="282">
        <f>IF($N$6="Percentage of Cash Flow",IF($G$6&gt;FG5-1,(('Pro Forma (Res.)'!$P$62-'Pro Forma (Res.)'!$P$64)/12)*'Debt Service'!$K$6),IF($G$6&gt;FG5-1,$M$6,0))</f>
        <v>0</v>
      </c>
      <c r="FH6" s="282">
        <f>IF($N$6="Percentage of Cash Flow",IF($G$6&gt;FH5-1,(('Pro Forma (Res.)'!$P$62-'Pro Forma (Res.)'!$P$64)/12)*'Debt Service'!$K$6),IF($G$6&gt;FH5-1,$M$6,0))</f>
        <v>0</v>
      </c>
      <c r="FI6" s="282">
        <f>IF($N$6="Percentage of Cash Flow",IF($G$6&gt;FI5-1,(('Pro Forma (Res.)'!$P$62-'Pro Forma (Res.)'!$P$64)/12)*'Debt Service'!$K$6),IF($G$6&gt;FI5-1,$M$6,0))</f>
        <v>0</v>
      </c>
      <c r="FJ6" s="282">
        <f>IF($N$6="Percentage of Cash Flow",IF($G$6&gt;FJ5-1,(('Pro Forma (Res.)'!$P$62-'Pro Forma (Res.)'!$P$64)/12)*'Debt Service'!$K$6),IF($G$6&gt;FJ5-1,$M$6,0))</f>
        <v>0</v>
      </c>
      <c r="FK6" s="282">
        <f>IF($N$6="Percentage of Cash Flow",IF($G$6&gt;FK5-1,(('Pro Forma (Res.)'!$P$62-'Pro Forma (Res.)'!$P$64)/12)*'Debt Service'!$K$6),IF($G$6&gt;FK5-1,$M$6,0))</f>
        <v>0</v>
      </c>
      <c r="FL6" s="282">
        <f>IF($N$6="Percentage of Cash Flow",IF($G$6&gt;FL5-1,(('Pro Forma (Res.)'!$P$62-'Pro Forma (Res.)'!$P$64)/12)*'Debt Service'!$K$6),IF($G$6&gt;FL5-1,$M$6,0))</f>
        <v>0</v>
      </c>
      <c r="FM6" s="282">
        <f>IF($N$6="Percentage of Cash Flow",IF($G$6&gt;FM5-1,(('Pro Forma (Res.)'!$P$62-'Pro Forma (Res.)'!$P$64)/12)*'Debt Service'!$K$6),IF($G$6&gt;FM5-1,$M$6,0))</f>
        <v>0</v>
      </c>
      <c r="FN6" s="282">
        <f>IF($N$6="Percentage of Cash Flow",IF($G$6&gt;FN5-1,(('Pro Forma (Res.)'!$P$62-'Pro Forma (Res.)'!$P$64)/12)*'Debt Service'!$K$6),IF($G$6&gt;FN5-1,$M$6,0))</f>
        <v>0</v>
      </c>
      <c r="FO6" s="282">
        <f>IF($N$6="Percentage of Cash Flow",IF($G$6&gt;FO5-1,(('Pro Forma (Res.)'!$P$62-'Pro Forma (Res.)'!$P$64)/12)*'Debt Service'!$K$6),IF($G$6&gt;FO5-1,$M$6,0))</f>
        <v>0</v>
      </c>
      <c r="FP6" s="283">
        <f t="shared" ref="FP6:FP17" si="11">SUM(FD6:FO6)</f>
        <v>0</v>
      </c>
      <c r="FQ6" s="282">
        <f>IF($N$6="Percentage of Cash Flow",IF($G$6&gt;FQ5-1,(('Pro Forma (Res.)'!$Q$62-'Pro Forma (Res.)'!$Q$64)/12)*'Debt Service'!$K$6),IF($G$6&gt;FQ5-1,$M$6,0))</f>
        <v>0</v>
      </c>
      <c r="FR6" s="282">
        <f>IF($N$6="Percentage of Cash Flow",IF($G$6&gt;FR5-1,(('Pro Forma (Res.)'!$Q$62-'Pro Forma (Res.)'!$Q$64)/12)*'Debt Service'!$K$6),IF($G$6&gt;FR5-1,$M$6,0))</f>
        <v>0</v>
      </c>
      <c r="FS6" s="282">
        <f>IF($N$6="Percentage of Cash Flow",IF($G$6&gt;FS5-1,(('Pro Forma (Res.)'!$Q$62-'Pro Forma (Res.)'!$Q$64)/12)*'Debt Service'!$K$6),IF($G$6&gt;FS5-1,$M$6,0))</f>
        <v>0</v>
      </c>
      <c r="FT6" s="282">
        <f>IF($N$6="Percentage of Cash Flow",IF($G$6&gt;FT5-1,(('Pro Forma (Res.)'!$Q$62-'Pro Forma (Res.)'!$Q$64)/12)*'Debt Service'!$K$6),IF($G$6&gt;FT5-1,$M$6,0))</f>
        <v>0</v>
      </c>
      <c r="FU6" s="282">
        <f>IF($N$6="Percentage of Cash Flow",IF($G$6&gt;FU5-1,(('Pro Forma (Res.)'!$Q$62-'Pro Forma (Res.)'!$Q$64)/12)*'Debt Service'!$K$6),IF($G$6&gt;FU5-1,$M$6,0))</f>
        <v>0</v>
      </c>
      <c r="FV6" s="282">
        <f>IF($N$6="Percentage of Cash Flow",IF($G$6&gt;FV5-1,(('Pro Forma (Res.)'!$Q$62-'Pro Forma (Res.)'!$Q$64)/12)*'Debt Service'!$K$6),IF($G$6&gt;FV5-1,$M$6,0))</f>
        <v>0</v>
      </c>
      <c r="FW6" s="282">
        <f>IF($N$6="Percentage of Cash Flow",IF($G$6&gt;FW5-1,(('Pro Forma (Res.)'!$Q$62-'Pro Forma (Res.)'!$Q$64)/12)*'Debt Service'!$K$6),IF($G$6&gt;FW5-1,$M$6,0))</f>
        <v>0</v>
      </c>
      <c r="FX6" s="282">
        <f>IF($N$6="Percentage of Cash Flow",IF($G$6&gt;FX5-1,(('Pro Forma (Res.)'!$Q$62-'Pro Forma (Res.)'!$Q$64)/12)*'Debt Service'!$K$6),IF($G$6&gt;FX5-1,$M$6,0))</f>
        <v>0</v>
      </c>
      <c r="FY6" s="282">
        <f>IF($N$6="Percentage of Cash Flow",IF($G$6&gt;FY5-1,(('Pro Forma (Res.)'!$Q$62-'Pro Forma (Res.)'!$Q$64)/12)*'Debt Service'!$K$6),IF($G$6&gt;FY5-1,$M$6,0))</f>
        <v>0</v>
      </c>
      <c r="FZ6" s="282">
        <f>IF($N$6="Percentage of Cash Flow",IF($G$6&gt;FZ5-1,(('Pro Forma (Res.)'!$Q$62-'Pro Forma (Res.)'!$Q$64)/12)*'Debt Service'!$K$6),IF($G$6&gt;FZ5-1,$M$6,0))</f>
        <v>0</v>
      </c>
      <c r="GA6" s="282">
        <f>IF($N$6="Percentage of Cash Flow",IF($G$6&gt;GA5-1,(('Pro Forma (Res.)'!$Q$62-'Pro Forma (Res.)'!$Q$64)/12)*'Debt Service'!$K$6),IF($G$6&gt;GA5-1,$M$6,0))</f>
        <v>0</v>
      </c>
      <c r="GB6" s="282">
        <f>IF($N$6="Percentage of Cash Flow",IF($G$6&gt;GB5-1,(('Pro Forma (Res.)'!$Q$62-'Pro Forma (Res.)'!$Q$64)/12)*'Debt Service'!$K$6),IF($G$6&gt;GB5-1,$M$6,0))</f>
        <v>0</v>
      </c>
      <c r="GC6" s="283">
        <f t="shared" ref="GC6:GC17" si="12">SUM(FQ6:GB6)</f>
        <v>0</v>
      </c>
      <c r="GD6" s="282">
        <f>IF($N$6="Percentage of Cash Flow",IF($G$6&gt;GD5-1,(('Pro Forma (Res.)'!$R$62-'Pro Forma (Res.)'!$R$64)/12)*'Debt Service'!$K$6),IF($G$6&gt;GD5-1,$M$6,0))</f>
        <v>0</v>
      </c>
      <c r="GE6" s="282">
        <f>IF($N$6="Percentage of Cash Flow",IF($G$6&gt;GE5-1,(('Pro Forma (Res.)'!$R$62-'Pro Forma (Res.)'!$R$64)/12)*'Debt Service'!$K$6),IF($G$6&gt;GE5-1,$M$6,0))</f>
        <v>0</v>
      </c>
      <c r="GF6" s="282">
        <f>IF($N$6="Percentage of Cash Flow",IF($G$6&gt;GF5-1,(('Pro Forma (Res.)'!$R$62-'Pro Forma (Res.)'!$R$64)/12)*'Debt Service'!$K$6),IF($G$6&gt;GF5-1,$M$6,0))</f>
        <v>0</v>
      </c>
      <c r="GG6" s="282">
        <f>IF($N$6="Percentage of Cash Flow",IF($G$6&gt;GG5-1,(('Pro Forma (Res.)'!$R$62-'Pro Forma (Res.)'!$R$64)/12)*'Debt Service'!$K$6),IF($G$6&gt;GG5-1,$M$6,0))</f>
        <v>0</v>
      </c>
      <c r="GH6" s="282">
        <f>IF($N$6="Percentage of Cash Flow",IF($G$6&gt;GH5-1,(('Pro Forma (Res.)'!$R$62-'Pro Forma (Res.)'!$R$64)/12)*'Debt Service'!$K$6),IF($G$6&gt;GH5-1,$M$6,0))</f>
        <v>0</v>
      </c>
      <c r="GI6" s="282">
        <f>IF($N$6="Percentage of Cash Flow",IF($G$6&gt;GI5-1,(('Pro Forma (Res.)'!$R$62-'Pro Forma (Res.)'!$R$64)/12)*'Debt Service'!$K$6),IF($G$6&gt;GI5-1,$M$6,0))</f>
        <v>0</v>
      </c>
      <c r="GJ6" s="282">
        <f>IF($N$6="Percentage of Cash Flow",IF($G$6&gt;GJ5-1,(('Pro Forma (Res.)'!$R$62-'Pro Forma (Res.)'!$R$64)/12)*'Debt Service'!$K$6),IF($G$6&gt;GJ5-1,$M$6,0))</f>
        <v>0</v>
      </c>
      <c r="GK6" s="282">
        <f>IF($N$6="Percentage of Cash Flow",IF($G$6&gt;GK5-1,(('Pro Forma (Res.)'!$R$62-'Pro Forma (Res.)'!$R$64)/12)*'Debt Service'!$K$6),IF($G$6&gt;GK5-1,$M$6,0))</f>
        <v>0</v>
      </c>
      <c r="GL6" s="282">
        <f>IF($N$6="Percentage of Cash Flow",IF($G$6&gt;GL5-1,(('Pro Forma (Res.)'!$R$62-'Pro Forma (Res.)'!$R$64)/12)*'Debt Service'!$K$6),IF($G$6&gt;GL5-1,$M$6,0))</f>
        <v>0</v>
      </c>
      <c r="GM6" s="282">
        <f>IF($N$6="Percentage of Cash Flow",IF($G$6&gt;GM5-1,(('Pro Forma (Res.)'!$R$62-'Pro Forma (Res.)'!$R$64)/12)*'Debt Service'!$K$6),IF($G$6&gt;GM5-1,$M$6,0))</f>
        <v>0</v>
      </c>
      <c r="GN6" s="282">
        <f>IF($N$6="Percentage of Cash Flow",IF($G$6&gt;GN5-1,(('Pro Forma (Res.)'!$R$62-'Pro Forma (Res.)'!$R$64)/12)*'Debt Service'!$K$6),IF($G$6&gt;GN5-1,$M$6,0))</f>
        <v>0</v>
      </c>
      <c r="GO6" s="282">
        <f>IF($N$6="Percentage of Cash Flow",IF($G$6&gt;GO5-1,(('Pro Forma (Res.)'!$R$62-'Pro Forma (Res.)'!$R$64)/12)*'Debt Service'!$K$6),IF($G$6&gt;GO5-1,$M$6,0))</f>
        <v>0</v>
      </c>
      <c r="GP6" s="283">
        <f t="shared" ref="GP6:GP17" si="13">SUM(GD6:GO6)</f>
        <v>0</v>
      </c>
      <c r="GQ6" s="282">
        <f>IF($N$6="Percentage of Cash Flow",IF($G$6&gt;GQ5-1,(('Pro Forma (Res.)'!$S$62-'Pro Forma (Res.)'!$S$64)/12)*'Debt Service'!$K$6),IF($G$6&gt;GQ5-1,$M$6,0))</f>
        <v>0</v>
      </c>
      <c r="GR6" s="282">
        <f>IF($N$6="Percentage of Cash Flow",IF($G$6&gt;GR5-1,(('Pro Forma (Res.)'!$S$62-'Pro Forma (Res.)'!$S$64)/12)*'Debt Service'!$K$6),IF($G$6&gt;GR5-1,$M$6,0))</f>
        <v>0</v>
      </c>
      <c r="GS6" s="282">
        <f>IF($N$6="Percentage of Cash Flow",IF($G$6&gt;GS5-1,(('Pro Forma (Res.)'!$S$62-'Pro Forma (Res.)'!$S$64)/12)*'Debt Service'!$K$6),IF($G$6&gt;GS5-1,$M$6,0))</f>
        <v>0</v>
      </c>
      <c r="GT6" s="282">
        <f>IF($N$6="Percentage of Cash Flow",IF($G$6&gt;GT5-1,(('Pro Forma (Res.)'!$S$62-'Pro Forma (Res.)'!$S$64)/12)*'Debt Service'!$K$6),IF($G$6&gt;GT5-1,$M$6,0))</f>
        <v>0</v>
      </c>
      <c r="GU6" s="282">
        <f>IF($N$6="Percentage of Cash Flow",IF($G$6&gt;GU5-1,(('Pro Forma (Res.)'!$S$62-'Pro Forma (Res.)'!$S$64)/12)*'Debt Service'!$K$6),IF($G$6&gt;GU5-1,$M$6,0))</f>
        <v>0</v>
      </c>
      <c r="GV6" s="282">
        <f>IF($N$6="Percentage of Cash Flow",IF($G$6&gt;GV5-1,(('Pro Forma (Res.)'!$S$62-'Pro Forma (Res.)'!$S$64)/12)*'Debt Service'!$K$6),IF($G$6&gt;GV5-1,$M$6,0))</f>
        <v>0</v>
      </c>
      <c r="GW6" s="282">
        <f>IF($N$6="Percentage of Cash Flow",IF($G$6&gt;GW5-1,(('Pro Forma (Res.)'!$S$62-'Pro Forma (Res.)'!$S$64)/12)*'Debt Service'!$K$6),IF($G$6&gt;GW5-1,$M$6,0))</f>
        <v>0</v>
      </c>
      <c r="GX6" s="282">
        <f>IF($N$6="Percentage of Cash Flow",IF($G$6&gt;GX5-1,(('Pro Forma (Res.)'!$S$62-'Pro Forma (Res.)'!$S$64)/12)*'Debt Service'!$K$6),IF($G$6&gt;GX5-1,$M$6,0))</f>
        <v>0</v>
      </c>
      <c r="GY6" s="282">
        <f>IF($N$6="Percentage of Cash Flow",IF($G$6&gt;GY5-1,(('Pro Forma (Res.)'!$S$62-'Pro Forma (Res.)'!$S$64)/12)*'Debt Service'!$K$6),IF($G$6&gt;GY5-1,$M$6,0))</f>
        <v>0</v>
      </c>
      <c r="GZ6" s="282">
        <f>IF($N$6="Percentage of Cash Flow",IF($G$6&gt;GZ5-1,(('Pro Forma (Res.)'!$S$62-'Pro Forma (Res.)'!$S$64)/12)*'Debt Service'!$K$6),IF($G$6&gt;GZ5-1,$M$6,0))</f>
        <v>0</v>
      </c>
      <c r="HA6" s="282">
        <f>IF($N$6="Percentage of Cash Flow",IF($G$6&gt;HA5-1,(('Pro Forma (Res.)'!$S$62-'Pro Forma (Res.)'!$S$64)/12)*'Debt Service'!$K$6),IF($G$6&gt;HA5-1,$M$6,0))</f>
        <v>0</v>
      </c>
      <c r="HB6" s="282">
        <f>IF($N$6="Percentage of Cash Flow",IF($G$6&gt;HB5-1,(('Pro Forma (Res.)'!$S$62-'Pro Forma (Res.)'!$S$64)/12)*'Debt Service'!$K$6),IF($G$6&gt;HB5-1,$M$6,0))</f>
        <v>0</v>
      </c>
      <c r="HC6" s="283">
        <f t="shared" ref="HC6:HC17" si="14">SUM(GQ6:HB6)</f>
        <v>0</v>
      </c>
    </row>
    <row r="7" spans="1:211" ht="37.5" customHeight="1">
      <c r="A7" s="1055">
        <f>'Source of Funds'!A9</f>
        <v>0</v>
      </c>
      <c r="B7" s="1056"/>
      <c r="C7" s="1055">
        <f>'Source of Funds'!B9</f>
        <v>0</v>
      </c>
      <c r="D7" s="1056"/>
      <c r="E7" s="401">
        <f>'Source of Funds'!E9</f>
        <v>0</v>
      </c>
      <c r="F7" s="410">
        <v>0</v>
      </c>
      <c r="G7" s="411">
        <v>0</v>
      </c>
      <c r="H7" s="411">
        <v>0</v>
      </c>
      <c r="I7" s="684"/>
      <c r="J7" s="684"/>
      <c r="K7" s="685">
        <f t="shared" ref="K7:K17" si="15">I7+J7</f>
        <v>0</v>
      </c>
      <c r="L7" s="402">
        <f>IF(G7&gt;0,IF(N7&lt;&gt;"Percentage of Cash Flow",PMT(K7/12,G7,-E7,0,0),0),0)</f>
        <v>0</v>
      </c>
      <c r="M7" s="410"/>
      <c r="N7" s="412"/>
      <c r="O7" s="413"/>
      <c r="P7" s="285"/>
      <c r="Q7" s="282">
        <f>IF($N$7="Percentage of Cash Flow",IF($G$7&gt;Q5-1,(('Pro Forma (Res.)'!$E$62-'Pro Forma (Res.)'!$E$64)/12)*'Debt Service'!$K$7),IF($G$7&gt;Q5-1,$M$7,0))</f>
        <v>0</v>
      </c>
      <c r="R7" s="282">
        <f>IF($N$7="Percentage of Cash Flow",IF($G$7&gt;R5-1,(('Pro Forma (Res.)'!$E$62-'Pro Forma (Res.)'!$E$64)/12)*'Debt Service'!$K$7),IF($G$7&gt;R5-1,$M$7,0))</f>
        <v>0</v>
      </c>
      <c r="S7" s="282">
        <f>IF($N$7="Percentage of Cash Flow",IF($G$7&gt;S5-1,(('Pro Forma (Res.)'!$E$62-'Pro Forma (Res.)'!$E$64)/12)*'Debt Service'!$K$7),IF($G$7&gt;S5-1,$M$7,0))</f>
        <v>0</v>
      </c>
      <c r="T7" s="282">
        <f>IF($N$7="Percentage of Cash Flow",IF($G$7&gt;T5-1,(('Pro Forma (Res.)'!$E$62-'Pro Forma (Res.)'!$E$64)/12)*'Debt Service'!$K$7),IF($G$7&gt;T5-1,$M$7,0))</f>
        <v>0</v>
      </c>
      <c r="U7" s="282">
        <f>IF($N$7="Percentage of Cash Flow",IF($G$7&gt;U5-1,(('Pro Forma (Res.)'!$E$62-'Pro Forma (Res.)'!$E$64)/12)*'Debt Service'!$K$7),IF($G$7&gt;U5-1,$M$7,0))</f>
        <v>0</v>
      </c>
      <c r="V7" s="282">
        <f>IF($N$7="Percentage of Cash Flow",IF($G$7&gt;V5-1,(('Pro Forma (Res.)'!$E$62-'Pro Forma (Res.)'!$E$64)/12)*'Debt Service'!$K$7),IF($G$7&gt;V5-1,$M$7,0))</f>
        <v>0</v>
      </c>
      <c r="W7" s="282">
        <f>IF($N$7="Percentage of Cash Flow",IF($G$7&gt;W5-1,(('Pro Forma (Res.)'!$E$62-'Pro Forma (Res.)'!$E$64)/12)*'Debt Service'!$K$7),IF($G$7&gt;W5-1,$M$7,0))</f>
        <v>0</v>
      </c>
      <c r="X7" s="282">
        <f>IF($N$7="Percentage of Cash Flow",IF($G$7&gt;X5-1,(('Pro Forma (Res.)'!$E$62-'Pro Forma (Res.)'!$E$64)/12)*'Debt Service'!$K$7),IF($G$7&gt;X5-1,$M$7,0))</f>
        <v>0</v>
      </c>
      <c r="Y7" s="282">
        <f>IF($N$7="Percentage of Cash Flow",IF($G$7&gt;Y5-1,(('Pro Forma (Res.)'!$E$62-'Pro Forma (Res.)'!$E$64)/12)*'Debt Service'!$K$7),IF($G$7&gt;Y5-1,$M$7,0))</f>
        <v>0</v>
      </c>
      <c r="Z7" s="282">
        <f>IF($N$7="Percentage of Cash Flow",IF($G$7&gt;Z5-1,(('Pro Forma (Res.)'!$E$62-'Pro Forma (Res.)'!$E$64)/12)*'Debt Service'!$K$7),IF($G$7&gt;Z5-1,$M$7,0))</f>
        <v>0</v>
      </c>
      <c r="AA7" s="282">
        <f>IF($N$7="Percentage of Cash Flow",IF($G$7&gt;AA5-1,(('Pro Forma (Res.)'!$E$62-'Pro Forma (Res.)'!$E$64)/12)*'Debt Service'!$K$7),IF($G$7&gt;AA5-1,$M$7,0))</f>
        <v>0</v>
      </c>
      <c r="AB7" s="282">
        <f>IF($N$7="Percentage of Cash Flow",IF($G$7&gt;AB5-1,(('Pro Forma (Res.)'!$E$62-'Pro Forma (Res.)'!$E$64)/12)*'Debt Service'!$K$7),IF($G$7&gt;AB5-1,$M$7,0))</f>
        <v>0</v>
      </c>
      <c r="AC7" s="283">
        <f t="shared" si="3"/>
        <v>0</v>
      </c>
      <c r="AD7" s="282">
        <f>IF($N$7="Percentage of Cash Flow",IF($G$7&gt;AD5-1,(('Pro Forma (Res.)'!$F$62-'Pro Forma (Res.)'!$F$64)/12)*'Debt Service'!$K$7),IF($G$7&gt;AD5-1,$M$7,0))</f>
        <v>0</v>
      </c>
      <c r="AE7" s="282">
        <f>IF($N$7="Percentage of Cash Flow",IF($G$7&gt;AE5-1,(('Pro Forma (Res.)'!$F$62-'Pro Forma (Res.)'!$F$64)/12)*'Debt Service'!$K$7),IF($G$7&gt;AE5-1,$M$7,0))</f>
        <v>0</v>
      </c>
      <c r="AF7" s="282">
        <f>IF($N$7="Percentage of Cash Flow",IF($G$7&gt;AF5-1,(('Pro Forma (Res.)'!$F$62-'Pro Forma (Res.)'!$F$64)/12)*'Debt Service'!$K$7),IF($G$7&gt;AF5-1,$M$7,0))</f>
        <v>0</v>
      </c>
      <c r="AG7" s="282">
        <f>IF($N$7="Percentage of Cash Flow",IF($G$7&gt;AG5-1,(('Pro Forma (Res.)'!$F$62-'Pro Forma (Res.)'!$F$64)/12)*'Debt Service'!$K$7),IF($G$7&gt;AG5-1,$M$7,0))</f>
        <v>0</v>
      </c>
      <c r="AH7" s="282">
        <f>IF($N$7="Percentage of Cash Flow",IF($G$7&gt;AH5-1,(('Pro Forma (Res.)'!$F$62-'Pro Forma (Res.)'!$F$64)/12)*'Debt Service'!$K$7),IF($G$7&gt;AH5-1,$M$7,0))</f>
        <v>0</v>
      </c>
      <c r="AI7" s="282">
        <f>IF($N$7="Percentage of Cash Flow",IF($G$7&gt;AI5-1,(('Pro Forma (Res.)'!$F$62-'Pro Forma (Res.)'!$F$64)/12)*'Debt Service'!$K$7),IF($G$7&gt;AI5-1,$M$7,0))</f>
        <v>0</v>
      </c>
      <c r="AJ7" s="282">
        <f>IF($N$7="Percentage of Cash Flow",IF($G$7&gt;AJ5-1,(('Pro Forma (Res.)'!$F$62-'Pro Forma (Res.)'!$F$64)/12)*'Debt Service'!$K$7),IF($G$7&gt;AJ5-1,$M$7,0))</f>
        <v>0</v>
      </c>
      <c r="AK7" s="282">
        <f>IF($N$7="Percentage of Cash Flow",IF($G$7&gt;AK5-1,(('Pro Forma (Res.)'!$F$62-'Pro Forma (Res.)'!$F$64)/12)*'Debt Service'!$K$7),IF($G$7&gt;AK5-1,$M$7,0))</f>
        <v>0</v>
      </c>
      <c r="AL7" s="282">
        <f>IF($N$7="Percentage of Cash Flow",IF($G$7&gt;AL5-1,(('Pro Forma (Res.)'!$F$62-'Pro Forma (Res.)'!$F$64)/12)*'Debt Service'!$K$7),IF($G$7&gt;AL5-1,$M$7,0))</f>
        <v>0</v>
      </c>
      <c r="AM7" s="282">
        <f>IF($N$7="Percentage of Cash Flow",IF($G$7&gt;AM5-1,(('Pro Forma (Res.)'!$F$62-'Pro Forma (Res.)'!$F$64)/12)*'Debt Service'!$K$7),IF($G$7&gt;AM5-1,$M$7,0))</f>
        <v>0</v>
      </c>
      <c r="AN7" s="282">
        <f>IF($N$7="Percentage of Cash Flow",IF($G$7&gt;AN5-1,(('Pro Forma (Res.)'!$F$62-'Pro Forma (Res.)'!$F$64)/12)*'Debt Service'!$K$7),IF($G$7&gt;AN5-1,$M$7,0))</f>
        <v>0</v>
      </c>
      <c r="AO7" s="282">
        <f>IF($N$7="Percentage of Cash Flow",IF($G$7&gt;AO5-1,(('Pro Forma (Res.)'!$F$62-'Pro Forma (Res.)'!$F$64)/12)*'Debt Service'!$K$7),IF($G$7&gt;AO5-1,$M$7,0))</f>
        <v>0</v>
      </c>
      <c r="AP7" s="283">
        <f>SUM(AD7:AO7)</f>
        <v>0</v>
      </c>
      <c r="AQ7" s="282">
        <f>IF($N$7="Percentage of Cash Flow",IF($G$7&gt;AQ5-1,(('Pro Forma (Res.)'!$G$62-'Pro Forma (Res.)'!$G$64)/12)*'Debt Service'!$K$7),IF($G$7&gt;AQ5-1,$M$7,0))</f>
        <v>0</v>
      </c>
      <c r="AR7" s="282">
        <f>IF($N$7="Percentage of Cash Flow",IF($G$7&gt;AR5-1,(('Pro Forma (Res.)'!$G$62-'Pro Forma (Res.)'!$G$64)/12)*'Debt Service'!$K$7),IF($G$7&gt;AR5-1,$M$7,0))</f>
        <v>0</v>
      </c>
      <c r="AS7" s="282">
        <f>IF($N$7="Percentage of Cash Flow",IF($G$7&gt;AS5-1,(('Pro Forma (Res.)'!$G$62-'Pro Forma (Res.)'!$G$64)/12)*'Debt Service'!$K$7),IF($G$7&gt;AS5-1,$M$7,0))</f>
        <v>0</v>
      </c>
      <c r="AT7" s="282">
        <f>IF($N$7="Percentage of Cash Flow",IF($G$7&gt;AT5-1,(('Pro Forma (Res.)'!$G$62-'Pro Forma (Res.)'!$G$64)/12)*'Debt Service'!$K$7),IF($G$7&gt;AT5-1,$M$7,0))</f>
        <v>0</v>
      </c>
      <c r="AU7" s="282">
        <f>IF($N$7="Percentage of Cash Flow",IF($G$7&gt;AU5-1,(('Pro Forma (Res.)'!$G$62-'Pro Forma (Res.)'!$G$64)/12)*'Debt Service'!$K$7),IF($G$7&gt;AU5-1,$M$7,0))</f>
        <v>0</v>
      </c>
      <c r="AV7" s="282">
        <f>IF($N$7="Percentage of Cash Flow",IF($G$7&gt;AV5-1,(('Pro Forma (Res.)'!$G$62-'Pro Forma (Res.)'!$G$64)/12)*'Debt Service'!$K$7),IF($G$7&gt;AV5-1,$M$7,0))</f>
        <v>0</v>
      </c>
      <c r="AW7" s="282">
        <f>IF($N$7="Percentage of Cash Flow",IF($G$7&gt;AW5-1,(('Pro Forma (Res.)'!$G$62-'Pro Forma (Res.)'!$G$64)/12)*'Debt Service'!$K$7),IF($G$7&gt;AW5-1,$M$7,0))</f>
        <v>0</v>
      </c>
      <c r="AX7" s="282">
        <f>IF($N$7="Percentage of Cash Flow",IF($G$7&gt;AX5-1,(('Pro Forma (Res.)'!$G$62-'Pro Forma (Res.)'!$G$64)/12)*'Debt Service'!$K$7),IF($G$7&gt;AX5-1,$M$7,0))</f>
        <v>0</v>
      </c>
      <c r="AY7" s="282">
        <f>IF($N$7="Percentage of Cash Flow",IF($G$7&gt;AY5-1,(('Pro Forma (Res.)'!$G$62-'Pro Forma (Res.)'!$G$64)/12)*'Debt Service'!$K$7),IF($G$7&gt;AY5-1,$M$7,0))</f>
        <v>0</v>
      </c>
      <c r="AZ7" s="282">
        <f>IF($N$7="Percentage of Cash Flow",IF($G$7&gt;AZ5-1,(('Pro Forma (Res.)'!$G$62-'Pro Forma (Res.)'!$G$64)/12)*'Debt Service'!$K$7),IF($G$7&gt;AZ5-1,$M$7,0))</f>
        <v>0</v>
      </c>
      <c r="BA7" s="282">
        <f>IF($N$7="Percentage of Cash Flow",IF($G$7&gt;BA5-1,(('Pro Forma (Res.)'!$G$62-'Pro Forma (Res.)'!$G$64)/12)*'Debt Service'!$K$7),IF($G$7&gt;BA5-1,$M$7,0))</f>
        <v>0</v>
      </c>
      <c r="BB7" s="282">
        <f>IF($N$7="Percentage of Cash Flow",IF($G$7&gt;BB5-1,(('Pro Forma (Res.)'!$G$62-'Pro Forma (Res.)'!$G$64)/12)*'Debt Service'!$K$7),IF($G$7&gt;BB5-1,$M$7,0))</f>
        <v>0</v>
      </c>
      <c r="BC7" s="283">
        <f>SUM(AQ7:BB7)</f>
        <v>0</v>
      </c>
      <c r="BD7" s="282">
        <f>IF($N$7="Percentage of Cash Flow",IF($G$7&gt;BD5-1,(('Pro Forma (Res.)'!$H$62-'Pro Forma (Res.)'!$H$64)/12)*'Debt Service'!$K$7),IF($G$7&gt;BD5-1,$M$7,0))</f>
        <v>0</v>
      </c>
      <c r="BE7" s="282">
        <f>IF($N$7="Percentage of Cash Flow",IF($G$7&gt;BE5-1,(('Pro Forma (Res.)'!$H$62-'Pro Forma (Res.)'!$H$64)/12)*'Debt Service'!$K$7),IF($G$7&gt;BE5-1,$M$7,0))</f>
        <v>0</v>
      </c>
      <c r="BF7" s="282">
        <f>IF($N$7="Percentage of Cash Flow",IF($G$7&gt;BF5-1,(('Pro Forma (Res.)'!$H$62-'Pro Forma (Res.)'!$H$64)/12)*'Debt Service'!$K$7),IF($G$7&gt;BF5-1,$M$7,0))</f>
        <v>0</v>
      </c>
      <c r="BG7" s="282">
        <f>IF($N$7="Percentage of Cash Flow",IF($G$7&gt;BG5-1,(('Pro Forma (Res.)'!$H$62-'Pro Forma (Res.)'!$H$64)/12)*'Debt Service'!$K$7),IF($G$7&gt;BG5-1,$M$7,0))</f>
        <v>0</v>
      </c>
      <c r="BH7" s="282">
        <f>IF($N$7="Percentage of Cash Flow",IF($G$7&gt;BH5-1,(('Pro Forma (Res.)'!$H$62-'Pro Forma (Res.)'!$H$64)/12)*'Debt Service'!$K$7),IF($G$7&gt;BH5-1,$M$7,0))</f>
        <v>0</v>
      </c>
      <c r="BI7" s="282">
        <f>IF($N$7="Percentage of Cash Flow",IF($G$7&gt;BI5-1,(('Pro Forma (Res.)'!$H$62-'Pro Forma (Res.)'!$H$64)/12)*'Debt Service'!$K$7),IF($G$7&gt;BI5-1,$M$7,0))</f>
        <v>0</v>
      </c>
      <c r="BJ7" s="282">
        <f>IF($N$7="Percentage of Cash Flow",IF($G$7&gt;BJ5-1,(('Pro Forma (Res.)'!$H$62-'Pro Forma (Res.)'!$H$64)/12)*'Debt Service'!$K$7),IF($G$7&gt;BJ5-1,$M$7,0))</f>
        <v>0</v>
      </c>
      <c r="BK7" s="282">
        <f>IF($N$7="Percentage of Cash Flow",IF($G$7&gt;BK5-1,(('Pro Forma (Res.)'!$H$62-'Pro Forma (Res.)'!$H$64)/12)*'Debt Service'!$K$7),IF($G$7&gt;BK5-1,$M$7,0))</f>
        <v>0</v>
      </c>
      <c r="BL7" s="282">
        <f>IF($N$7="Percentage of Cash Flow",IF($G$7&gt;BL5-1,(('Pro Forma (Res.)'!$H$62-'Pro Forma (Res.)'!$H$64)/12)*'Debt Service'!$K$7),IF($G$7&gt;BL5-1,$M$7,0))</f>
        <v>0</v>
      </c>
      <c r="BM7" s="282">
        <f>IF($N$7="Percentage of Cash Flow",IF($G$7&gt;BM5-1,(('Pro Forma (Res.)'!$H$62-'Pro Forma (Res.)'!$H$64)/12)*'Debt Service'!$K$7),IF($G$7&gt;BM5-1,$M$7,0))</f>
        <v>0</v>
      </c>
      <c r="BN7" s="282">
        <f>IF($N$7="Percentage of Cash Flow",IF($G$7&gt;BN5-1,(('Pro Forma (Res.)'!$H$62-'Pro Forma (Res.)'!$H$64)/12)*'Debt Service'!$K$7),IF($G$7&gt;BN5-1,$M$7,0))</f>
        <v>0</v>
      </c>
      <c r="BO7" s="282">
        <f>IF($N$7="Percentage of Cash Flow",IF($G$7&gt;BO5-1,(('Pro Forma (Res.)'!$H$62-'Pro Forma (Res.)'!$H$64)/12)*'Debt Service'!$K$7),IF($G$7&gt;BO5-1,$M$7,0))</f>
        <v>0</v>
      </c>
      <c r="BP7" s="283">
        <f t="shared" si="4"/>
        <v>0</v>
      </c>
      <c r="BQ7" s="282">
        <f>IF($N$7="Percentage of Cash Flow",IF($G$7&gt;BQ5-1,(('Pro Forma (Res.)'!$I$62-'Pro Forma (Res.)'!$I$64)/12)*'Debt Service'!$K$7),IF($G$7&gt;BQ5-1,$M$7,0))</f>
        <v>0</v>
      </c>
      <c r="BR7" s="282">
        <f>IF($N$7="Percentage of Cash Flow",IF($G$7&gt;BR5-1,(('Pro Forma (Res.)'!$I$62-'Pro Forma (Res.)'!$I$64)/12)*'Debt Service'!$K$7),IF($G$7&gt;BR5-1,$M$7,0))</f>
        <v>0</v>
      </c>
      <c r="BS7" s="282">
        <f>IF($N$7="Percentage of Cash Flow",IF($G$7&gt;BS5-1,(('Pro Forma (Res.)'!$I$62-'Pro Forma (Res.)'!$I$64)/12)*'Debt Service'!$K$7),IF($G$7&gt;BS5-1,$M$7,0))</f>
        <v>0</v>
      </c>
      <c r="BT7" s="282">
        <f>IF($N$7="Percentage of Cash Flow",IF($G$7&gt;BT5-1,(('Pro Forma (Res.)'!$I$62-'Pro Forma (Res.)'!$I$64)/12)*'Debt Service'!$K$7),IF($G$7&gt;BT5-1,$M$7,0))</f>
        <v>0</v>
      </c>
      <c r="BU7" s="282">
        <f>IF($N$7="Percentage of Cash Flow",IF($G$7&gt;BU5-1,(('Pro Forma (Res.)'!$I$62-'Pro Forma (Res.)'!$I$64)/12)*'Debt Service'!$K$7),IF($G$7&gt;BU5-1,$M$7,0))</f>
        <v>0</v>
      </c>
      <c r="BV7" s="282">
        <f>IF($N$7="Percentage of Cash Flow",IF($G$7&gt;BV5-1,(('Pro Forma (Res.)'!$I$62-'Pro Forma (Res.)'!$I$64)/12)*'Debt Service'!$K$7),IF($G$7&gt;BV5-1,$M$7,0))</f>
        <v>0</v>
      </c>
      <c r="BW7" s="282">
        <f>IF($N$7="Percentage of Cash Flow",IF($G$7&gt;BW5-1,(('Pro Forma (Res.)'!$I$62-'Pro Forma (Res.)'!$I$64)/12)*'Debt Service'!$K$7),IF($G$7&gt;BW5-1,$M$7,0))</f>
        <v>0</v>
      </c>
      <c r="BX7" s="282">
        <f>IF($N$7="Percentage of Cash Flow",IF($G$7&gt;BX5-1,(('Pro Forma (Res.)'!$I$62-'Pro Forma (Res.)'!$I$64)/12)*'Debt Service'!$K$7),IF($G$7&gt;BX5-1,$M$7,0))</f>
        <v>0</v>
      </c>
      <c r="BY7" s="282">
        <f>IF($N$7="Percentage of Cash Flow",IF($G$7&gt;BY5-1,(('Pro Forma (Res.)'!$I$62-'Pro Forma (Res.)'!$I$64)/12)*'Debt Service'!$K$7),IF($G$7&gt;BY5-1,$M$7,0))</f>
        <v>0</v>
      </c>
      <c r="BZ7" s="282">
        <f>IF($N$7="Percentage of Cash Flow",IF($G$7&gt;BZ5-1,(('Pro Forma (Res.)'!$I$62-'Pro Forma (Res.)'!$I$64)/12)*'Debt Service'!$K$7),IF($G$7&gt;BZ5-1,$M$7,0))</f>
        <v>0</v>
      </c>
      <c r="CA7" s="282">
        <f>IF($N$7="Percentage of Cash Flow",IF($G$7&gt;CA5-1,(('Pro Forma (Res.)'!$I$62-'Pro Forma (Res.)'!$I$64)/12)*'Debt Service'!$K$7),IF($G$7&gt;CA5-1,$M$7,0))</f>
        <v>0</v>
      </c>
      <c r="CB7" s="282">
        <f>IF($N$7="Percentage of Cash Flow",IF($G$7&gt;CB5-1,(('Pro Forma (Res.)'!$I$62-'Pro Forma (Res.)'!$I$64)/12)*'Debt Service'!$K$7),IF($G$7&gt;CB5-1,$M$7,0))</f>
        <v>0</v>
      </c>
      <c r="CC7" s="283">
        <f>SUM(BQ7:CB7)</f>
        <v>0</v>
      </c>
      <c r="CD7" s="282">
        <f>IF($N$7="Percentage of Cash Flow",IF($G$7&gt;CD5-1,(('Pro Forma (Res.)'!$J$62-'Pro Forma (Res.)'!$J$64)/12)*'Debt Service'!$K$7),IF($G$7&gt;CD5-1,$M$7,0))</f>
        <v>0</v>
      </c>
      <c r="CE7" s="282">
        <f>IF($N$7="Percentage of Cash Flow",IF($G$7&gt;CE5-1,(('Pro Forma (Res.)'!$J$62-'Pro Forma (Res.)'!$J$64)/12)*'Debt Service'!$K$7),IF($G$7&gt;CE5-1,$M$7,0))</f>
        <v>0</v>
      </c>
      <c r="CF7" s="282">
        <f>IF($N$7="Percentage of Cash Flow",IF($G$7&gt;CF5-1,(('Pro Forma (Res.)'!$J$62-'Pro Forma (Res.)'!$J$64)/12)*'Debt Service'!$K$7),IF($G$7&gt;CF5-1,$M$7,0))</f>
        <v>0</v>
      </c>
      <c r="CG7" s="282">
        <f>IF($N$7="Percentage of Cash Flow",IF($G$7&gt;CG5-1,(('Pro Forma (Res.)'!$J$62-'Pro Forma (Res.)'!$J$64)/12)*'Debt Service'!$K$7),IF($G$7&gt;CG5-1,$M$7,0))</f>
        <v>0</v>
      </c>
      <c r="CH7" s="282">
        <f>IF($N$7="Percentage of Cash Flow",IF($G$7&gt;CH5-1,(('Pro Forma (Res.)'!$J$62-'Pro Forma (Res.)'!$J$64)/12)*'Debt Service'!$K$7),IF($G$7&gt;CH5-1,$M$7,0))</f>
        <v>0</v>
      </c>
      <c r="CI7" s="282">
        <f>IF($N$7="Percentage of Cash Flow",IF($G$7&gt;CI5-1,(('Pro Forma (Res.)'!$J$62-'Pro Forma (Res.)'!$J$64)/12)*'Debt Service'!$K$7),IF($G$7&gt;CI5-1,$M$7,0))</f>
        <v>0</v>
      </c>
      <c r="CJ7" s="282">
        <f>IF($N$7="Percentage of Cash Flow",IF($G$7&gt;CJ5-1,(('Pro Forma (Res.)'!$J$62-'Pro Forma (Res.)'!$J$64)/12)*'Debt Service'!$K$7),IF($G$7&gt;CJ5-1,$M$7,0))</f>
        <v>0</v>
      </c>
      <c r="CK7" s="282">
        <f>IF($N$7="Percentage of Cash Flow",IF($G$7&gt;CK5-1,(('Pro Forma (Res.)'!$J$62-'Pro Forma (Res.)'!$J$64)/12)*'Debt Service'!$K$7),IF($G$7&gt;CK5-1,$M$7,0))</f>
        <v>0</v>
      </c>
      <c r="CL7" s="282">
        <f>IF($N$7="Percentage of Cash Flow",IF($G$7&gt;CL5-1,(('Pro Forma (Res.)'!$J$62-'Pro Forma (Res.)'!$J$64)/12)*'Debt Service'!$K$7),IF($G$7&gt;CL5-1,$M$7,0))</f>
        <v>0</v>
      </c>
      <c r="CM7" s="282">
        <f>IF($N$7="Percentage of Cash Flow",IF($G$7&gt;CM5-1,(('Pro Forma (Res.)'!$J$62-'Pro Forma (Res.)'!$J$64)/12)*'Debt Service'!$K$7),IF($G$7&gt;CM5-1,$M$7,0))</f>
        <v>0</v>
      </c>
      <c r="CN7" s="282">
        <f>IF($N$7="Percentage of Cash Flow",IF($G$7&gt;CN5-1,(('Pro Forma (Res.)'!$J$62-'Pro Forma (Res.)'!$J$64)/12)*'Debt Service'!$K$7),IF($G$7&gt;CN5-1,$M$7,0))</f>
        <v>0</v>
      </c>
      <c r="CO7" s="282">
        <f>IF($N$7="Percentage of Cash Flow",IF($G$7&gt;CO5-1,(('Pro Forma (Res.)'!$J$62-'Pro Forma (Res.)'!$J$64)/12)*'Debt Service'!$K$7),IF($G$7&gt;CO5-1,$M$7,0))</f>
        <v>0</v>
      </c>
      <c r="CP7" s="283">
        <f t="shared" si="5"/>
        <v>0</v>
      </c>
      <c r="CQ7" s="282">
        <f>IF($N$7="Percentage of Cash Flow",IF($G$7&gt;CQ5-1,(('Pro Forma (Res.)'!$K$62-'Pro Forma (Res.)'!$K$64)/12)*'Debt Service'!$K$7),IF($G$7&gt;CQ5-1,$M$7,0))</f>
        <v>0</v>
      </c>
      <c r="CR7" s="282">
        <f>IF($N$7="Percentage of Cash Flow",IF($G$7&gt;CR5-1,(('Pro Forma (Res.)'!$K$62-'Pro Forma (Res.)'!$K$64)/12)*'Debt Service'!$K$7),IF($G$7&gt;CR5-1,$M$7,0))</f>
        <v>0</v>
      </c>
      <c r="CS7" s="282">
        <f>IF($N$7="Percentage of Cash Flow",IF($G$7&gt;CS5-1,(('Pro Forma (Res.)'!$K$62-'Pro Forma (Res.)'!$K$64)/12)*'Debt Service'!$K$7),IF($G$7&gt;CS5-1,$M$7,0))</f>
        <v>0</v>
      </c>
      <c r="CT7" s="282">
        <f>IF($N$7="Percentage of Cash Flow",IF($G$7&gt;CT5-1,(('Pro Forma (Res.)'!$K$62-'Pro Forma (Res.)'!$K$64)/12)*'Debt Service'!$K$7),IF($G$7&gt;CT5-1,$M$7,0))</f>
        <v>0</v>
      </c>
      <c r="CU7" s="282">
        <f>IF($N$7="Percentage of Cash Flow",IF($G$7&gt;CU5-1,(('Pro Forma (Res.)'!$K$62-'Pro Forma (Res.)'!$K$64)/12)*'Debt Service'!$K$7),IF($G$7&gt;CU5-1,$M$7,0))</f>
        <v>0</v>
      </c>
      <c r="CV7" s="282">
        <f>IF($N$7="Percentage of Cash Flow",IF($G$7&gt;CV5-1,(('Pro Forma (Res.)'!$K$62-'Pro Forma (Res.)'!$K$64)/12)*'Debt Service'!$K$7),IF($G$7&gt;CV5-1,$M$7,0))</f>
        <v>0</v>
      </c>
      <c r="CW7" s="282">
        <f>IF($N$7="Percentage of Cash Flow",IF($G$7&gt;CW5-1,(('Pro Forma (Res.)'!$K$62-'Pro Forma (Res.)'!$K$64)/12)*'Debt Service'!$K$7),IF($G$7&gt;CW5-1,$M$7,0))</f>
        <v>0</v>
      </c>
      <c r="CX7" s="282">
        <f>IF($N$7="Percentage of Cash Flow",IF($G$7&gt;CX5-1,(('Pro Forma (Res.)'!$K$62-'Pro Forma (Res.)'!$K$64)/12)*'Debt Service'!$K$7),IF($G$7&gt;CX5-1,$M$7,0))</f>
        <v>0</v>
      </c>
      <c r="CY7" s="282">
        <f>IF($N$7="Percentage of Cash Flow",IF($G$7&gt;CY5-1,(('Pro Forma (Res.)'!$K$62-'Pro Forma (Res.)'!$K$64)/12)*'Debt Service'!$K$7),IF($G$7&gt;CY5-1,$M$7,0))</f>
        <v>0</v>
      </c>
      <c r="CZ7" s="282">
        <f>IF($N$7="Percentage of Cash Flow",IF($G$7&gt;CZ5-1,(('Pro Forma (Res.)'!$K$62-'Pro Forma (Res.)'!$K$64)/12)*'Debt Service'!$K$7),IF($G$7&gt;CZ5-1,$M$7,0))</f>
        <v>0</v>
      </c>
      <c r="DA7" s="282">
        <f>IF($N$7="Percentage of Cash Flow",IF($G$7&gt;DA5-1,(('Pro Forma (Res.)'!$K$62-'Pro Forma (Res.)'!$K$64)/12)*'Debt Service'!$K$7),IF($G$7&gt;DA5-1,$M$7,0))</f>
        <v>0</v>
      </c>
      <c r="DB7" s="282">
        <f>IF($N$7="Percentage of Cash Flow",IF($G$7&gt;DB5-1,(('Pro Forma (Res.)'!$K$62-'Pro Forma (Res.)'!$K$64)/12)*'Debt Service'!$K$7),IF($G$7&gt;DB5-1,$M$7,0))</f>
        <v>0</v>
      </c>
      <c r="DC7" s="283">
        <f t="shared" si="6"/>
        <v>0</v>
      </c>
      <c r="DD7" s="282">
        <f>IF($N$7="Percentage of Cash Flow",IF($G$7&gt;DD5-1,(('Pro Forma (Res.)'!$L$62-'Pro Forma (Res.)'!$L$64)/12)*'Debt Service'!$K$7),IF($G$7&gt;DD5-1,$M$7,0))</f>
        <v>0</v>
      </c>
      <c r="DE7" s="282">
        <f>IF($N$7="Percentage of Cash Flow",IF($G$7&gt;DE5-1,(('Pro Forma (Res.)'!$L$62-'Pro Forma (Res.)'!$L$64)/12)*'Debt Service'!$K$7),IF($G$7&gt;DE5-1,$M$7,0))</f>
        <v>0</v>
      </c>
      <c r="DF7" s="282">
        <f>IF($N$7="Percentage of Cash Flow",IF($G$7&gt;DF5-1,(('Pro Forma (Res.)'!$L$62-'Pro Forma (Res.)'!$L$64)/12)*'Debt Service'!$K$7),IF($G$7&gt;DF5-1,$M$7,0))</f>
        <v>0</v>
      </c>
      <c r="DG7" s="282">
        <f>IF($N$7="Percentage of Cash Flow",IF($G$7&gt;DG5-1,(('Pro Forma (Res.)'!$L$62-'Pro Forma (Res.)'!$L$64)/12)*'Debt Service'!$K$7),IF($G$7&gt;DG5-1,$M$7,0))</f>
        <v>0</v>
      </c>
      <c r="DH7" s="282">
        <f>IF($N$7="Percentage of Cash Flow",IF($G$7&gt;DH5-1,(('Pro Forma (Res.)'!$L$62-'Pro Forma (Res.)'!$L$64)/12)*'Debt Service'!$K$7),IF($G$7&gt;DH5-1,$M$7,0))</f>
        <v>0</v>
      </c>
      <c r="DI7" s="282">
        <f>IF($N$7="Percentage of Cash Flow",IF($G$7&gt;DI5-1,(('Pro Forma (Res.)'!$L$62-'Pro Forma (Res.)'!$L$64)/12)*'Debt Service'!$K$7),IF($G$7&gt;DI5-1,$M$7,0))</f>
        <v>0</v>
      </c>
      <c r="DJ7" s="282">
        <f>IF($N$7="Percentage of Cash Flow",IF($G$7&gt;DJ5-1,(('Pro Forma (Res.)'!$L$62-'Pro Forma (Res.)'!$L$64)/12)*'Debt Service'!$K$7),IF($G$7&gt;DJ5-1,$M$7,0))</f>
        <v>0</v>
      </c>
      <c r="DK7" s="282">
        <f>IF($N$7="Percentage of Cash Flow",IF($G$7&gt;DK5-1,(('Pro Forma (Res.)'!$L$62-'Pro Forma (Res.)'!$L$64)/12)*'Debt Service'!$K$7),IF($G$7&gt;DK5-1,$M$7,0))</f>
        <v>0</v>
      </c>
      <c r="DL7" s="282">
        <f>IF($N$7="Percentage of Cash Flow",IF($G$7&gt;DL5-1,(('Pro Forma (Res.)'!$L$62-'Pro Forma (Res.)'!$L$64)/12)*'Debt Service'!$K$7),IF($G$7&gt;DL5-1,$M$7,0))</f>
        <v>0</v>
      </c>
      <c r="DM7" s="282">
        <f>IF($N$7="Percentage of Cash Flow",IF($G$7&gt;DM5-1,(('Pro Forma (Res.)'!$L$62-'Pro Forma (Res.)'!$L$64)/12)*'Debt Service'!$K$7),IF($G$7&gt;DM5-1,$M$7,0))</f>
        <v>0</v>
      </c>
      <c r="DN7" s="282">
        <f>IF($N$7="Percentage of Cash Flow",IF($G$7&gt;DN5-1,(('Pro Forma (Res.)'!$L$62-'Pro Forma (Res.)'!$L$64)/12)*'Debt Service'!$K$7),IF($G$7&gt;DN5-1,$M$7,0))</f>
        <v>0</v>
      </c>
      <c r="DO7" s="282">
        <f>IF($N$7="Percentage of Cash Flow",IF($G$7&gt;DO5-1,(('Pro Forma (Res.)'!$L$62-'Pro Forma (Res.)'!$L$64)/12)*'Debt Service'!$K$7),IF($G$7&gt;DO5-1,$M$7,0))</f>
        <v>0</v>
      </c>
      <c r="DP7" s="283">
        <f t="shared" si="7"/>
        <v>0</v>
      </c>
      <c r="DQ7" s="282">
        <f>IF($N$7="Percentage of Cash Flow",IF($G$7&gt;DQ5-1,(('Pro Forma (Res.)'!$M$62-'Pro Forma (Res.)'!$M$64)/12)*'Debt Service'!$K$7),IF($G$7&gt;DQ5-1,$M$7,0))</f>
        <v>0</v>
      </c>
      <c r="DR7" s="282">
        <f>IF($N$7="Percentage of Cash Flow",IF($G$7&gt;DR5-1,(('Pro Forma (Res.)'!$M$62-'Pro Forma (Res.)'!$M$64)/12)*'Debt Service'!$K$7),IF($G$7&gt;DR5-1,$M$7,0))</f>
        <v>0</v>
      </c>
      <c r="DS7" s="282">
        <f>IF($N$7="Percentage of Cash Flow",IF($G$7&gt;DS5-1,(('Pro Forma (Res.)'!$M$62-'Pro Forma (Res.)'!$M$64)/12)*'Debt Service'!$K$7),IF($G$7&gt;DS5-1,$M$7,0))</f>
        <v>0</v>
      </c>
      <c r="DT7" s="282">
        <f>IF($N$7="Percentage of Cash Flow",IF($G$7&gt;DT5-1,(('Pro Forma (Res.)'!$M$62-'Pro Forma (Res.)'!$M$64)/12)*'Debt Service'!$K$7),IF($G$7&gt;DT5-1,$M$7,0))</f>
        <v>0</v>
      </c>
      <c r="DU7" s="282">
        <f>IF($N$7="Percentage of Cash Flow",IF($G$7&gt;DU5-1,(('Pro Forma (Res.)'!$M$62-'Pro Forma (Res.)'!$M$64)/12)*'Debt Service'!$K$7),IF($G$7&gt;DU5-1,$M$7,0))</f>
        <v>0</v>
      </c>
      <c r="DV7" s="282">
        <f>IF($N$7="Percentage of Cash Flow",IF($G$7&gt;DV5-1,(('Pro Forma (Res.)'!$M$62-'Pro Forma (Res.)'!$M$64)/12)*'Debt Service'!$K$7),IF($G$7&gt;DV5-1,$M$7,0))</f>
        <v>0</v>
      </c>
      <c r="DW7" s="282">
        <f>IF($N$7="Percentage of Cash Flow",IF($G$7&gt;DW5-1,(('Pro Forma (Res.)'!$M$62-'Pro Forma (Res.)'!$M$64)/12)*'Debt Service'!$K$7),IF($G$7&gt;DW5-1,$M$7,0))</f>
        <v>0</v>
      </c>
      <c r="DX7" s="282">
        <f>IF($N$7="Percentage of Cash Flow",IF($G$7&gt;DX5-1,(('Pro Forma (Res.)'!$M$62-'Pro Forma (Res.)'!$M$64)/12)*'Debt Service'!$K$7),IF($G$7&gt;DX5-1,$M$7,0))</f>
        <v>0</v>
      </c>
      <c r="DY7" s="282">
        <f>IF($N$7="Percentage of Cash Flow",IF($G$7&gt;DY5-1,(('Pro Forma (Res.)'!$M$62-'Pro Forma (Res.)'!$M$64)/12)*'Debt Service'!$K$7),IF($G$7&gt;DY5-1,$M$7,0))</f>
        <v>0</v>
      </c>
      <c r="DZ7" s="282">
        <f>IF($N$7="Percentage of Cash Flow",IF($G$7&gt;DZ5-1,(('Pro Forma (Res.)'!$M$62-'Pro Forma (Res.)'!$M$64)/12)*'Debt Service'!$K$7),IF($G$7&gt;DZ5-1,$M$7,0))</f>
        <v>0</v>
      </c>
      <c r="EA7" s="282">
        <f>IF($N$7="Percentage of Cash Flow",IF($G$7&gt;EA5-1,(('Pro Forma (Res.)'!$M$62-'Pro Forma (Res.)'!$M$64)/12)*'Debt Service'!$K$7),IF($G$7&gt;EA5-1,$M$7,0))</f>
        <v>0</v>
      </c>
      <c r="EB7" s="282">
        <f>IF($N$7="Percentage of Cash Flow",IF($G$7&gt;EB5-1,(('Pro Forma (Res.)'!$M$62-'Pro Forma (Res.)'!$M$64)/12)*'Debt Service'!$K$7),IF($G$7&gt;EB5-1,$M$7,0))</f>
        <v>0</v>
      </c>
      <c r="EC7" s="283">
        <f t="shared" si="8"/>
        <v>0</v>
      </c>
      <c r="ED7" s="282">
        <f>IF($N$7="Percentage of Cash Flow",IF($G$7&gt;ED5-1,(('Pro Forma (Res.)'!$N$62-'Pro Forma (Res.)'!$N$64)/12)*'Debt Service'!$K$7),IF($G$7&gt;ED5-1,$M$7,0))</f>
        <v>0</v>
      </c>
      <c r="EE7" s="282">
        <f>IF($N$7="Percentage of Cash Flow",IF($G$7&gt;EE5-1,(('Pro Forma (Res.)'!$N$62-'Pro Forma (Res.)'!$N$64)/12)*'Debt Service'!$K$7),IF($G$7&gt;EE5-1,$M$7,0))</f>
        <v>0</v>
      </c>
      <c r="EF7" s="282">
        <f>IF($N$7="Percentage of Cash Flow",IF($G$7&gt;EF5-1,(('Pro Forma (Res.)'!$N$62-'Pro Forma (Res.)'!$N$64)/12)*'Debt Service'!$K$7),IF($G$7&gt;EF5-1,$M$7,0))</f>
        <v>0</v>
      </c>
      <c r="EG7" s="282">
        <f>IF($N$7="Percentage of Cash Flow",IF($G$7&gt;EG5-1,(('Pro Forma (Res.)'!$N$62-'Pro Forma (Res.)'!$N$64)/12)*'Debt Service'!$K$7),IF($G$7&gt;EG5-1,$M$7,0))</f>
        <v>0</v>
      </c>
      <c r="EH7" s="282">
        <f>IF($N$7="Percentage of Cash Flow",IF($G$7&gt;EH5-1,(('Pro Forma (Res.)'!$N$62-'Pro Forma (Res.)'!$N$64)/12)*'Debt Service'!$K$7),IF($G$7&gt;EH5-1,$M$7,0))</f>
        <v>0</v>
      </c>
      <c r="EI7" s="282">
        <f>IF($N$7="Percentage of Cash Flow",IF($G$7&gt;EI5-1,(('Pro Forma (Res.)'!$N$62-'Pro Forma (Res.)'!$N$64)/12)*'Debt Service'!$K$7),IF($G$7&gt;EI5-1,$M$7,0))</f>
        <v>0</v>
      </c>
      <c r="EJ7" s="282">
        <f>IF($N$7="Percentage of Cash Flow",IF($G$7&gt;EJ5-1,(('Pro Forma (Res.)'!$N$62-'Pro Forma (Res.)'!$N$64)/12)*'Debt Service'!$K$7),IF($G$7&gt;EJ5-1,$M$7,0))</f>
        <v>0</v>
      </c>
      <c r="EK7" s="282">
        <f>IF($N$7="Percentage of Cash Flow",IF($G$7&gt;EK5-1,(('Pro Forma (Res.)'!$N$62-'Pro Forma (Res.)'!$N$64)/12)*'Debt Service'!$K$7),IF($G$7&gt;EK5-1,$M$7,0))</f>
        <v>0</v>
      </c>
      <c r="EL7" s="282">
        <f>IF($N$7="Percentage of Cash Flow",IF($G$7&gt;EL5-1,(('Pro Forma (Res.)'!$N$62-'Pro Forma (Res.)'!$N$64)/12)*'Debt Service'!$K$7),IF($G$7&gt;EL5-1,$M$7,0))</f>
        <v>0</v>
      </c>
      <c r="EM7" s="282">
        <f>IF($N$7="Percentage of Cash Flow",IF($G$7&gt;EM5-1,(('Pro Forma (Res.)'!$N$62-'Pro Forma (Res.)'!$N$64)/12)*'Debt Service'!$K$7),IF($G$7&gt;EM5-1,$M$7,0))</f>
        <v>0</v>
      </c>
      <c r="EN7" s="282">
        <f>IF($N$7="Percentage of Cash Flow",IF($G$7&gt;EN5-1,(('Pro Forma (Res.)'!$N$62-'Pro Forma (Res.)'!$N$64)/12)*'Debt Service'!$K$7),IF($G$7&gt;EN5-1,$M$7,0))</f>
        <v>0</v>
      </c>
      <c r="EO7" s="282">
        <f>IF($N$7="Percentage of Cash Flow",IF($G$7&gt;EO5-1,(('Pro Forma (Res.)'!$N$62-'Pro Forma (Res.)'!$N$64)/12)*'Debt Service'!$K$7),IF($G$7&gt;EO5-1,$M$7,0))</f>
        <v>0</v>
      </c>
      <c r="EP7" s="283">
        <f t="shared" si="9"/>
        <v>0</v>
      </c>
      <c r="EQ7" s="282">
        <f>IF($N$7="Percentage of Cash Flow",IF($G$7&gt;EQ5-1,(('Pro Forma (Res.)'!$O$62-'Pro Forma (Res.)'!$O$64)/12)*'Debt Service'!$K$7),IF($G$7&gt;EQ5-1,$M$7,0))</f>
        <v>0</v>
      </c>
      <c r="ER7" s="282">
        <f>IF($N$7="Percentage of Cash Flow",IF($G$7&gt;ER5-1,(('Pro Forma (Res.)'!$O$62-'Pro Forma (Res.)'!$O$64)/12)*'Debt Service'!$K$7),IF($G$7&gt;ER5-1,$M$7,0))</f>
        <v>0</v>
      </c>
      <c r="ES7" s="282">
        <f>IF($N$7="Percentage of Cash Flow",IF($G$7&gt;ES5-1,(('Pro Forma (Res.)'!$O$62-'Pro Forma (Res.)'!$O$64)/12)*'Debt Service'!$K$7),IF($G$7&gt;ES5-1,$M$7,0))</f>
        <v>0</v>
      </c>
      <c r="ET7" s="282">
        <f>IF($N$7="Percentage of Cash Flow",IF($G$7&gt;ET5-1,(('Pro Forma (Res.)'!$O$62-'Pro Forma (Res.)'!$O$64)/12)*'Debt Service'!$K$7),IF($G$7&gt;ET5-1,$M$7,0))</f>
        <v>0</v>
      </c>
      <c r="EU7" s="282">
        <f>IF($N$7="Percentage of Cash Flow",IF($G$7&gt;EU5-1,(('Pro Forma (Res.)'!$O$62-'Pro Forma (Res.)'!$O$64)/12)*'Debt Service'!$K$7),IF($G$7&gt;EU5-1,$M$7,0))</f>
        <v>0</v>
      </c>
      <c r="EV7" s="282">
        <f>IF($N$7="Percentage of Cash Flow",IF($G$7&gt;EV5-1,(('Pro Forma (Res.)'!$O$62-'Pro Forma (Res.)'!$O$64)/12)*'Debt Service'!$K$7),IF($G$7&gt;EV5-1,$M$7,0))</f>
        <v>0</v>
      </c>
      <c r="EW7" s="282">
        <f>IF($N$7="Percentage of Cash Flow",IF($G$7&gt;EW5-1,(('Pro Forma (Res.)'!$O$62-'Pro Forma (Res.)'!$O$64)/12)*'Debt Service'!$K$7),IF($G$7&gt;EW5-1,$M$7,0))</f>
        <v>0</v>
      </c>
      <c r="EX7" s="282">
        <f>IF($N$7="Percentage of Cash Flow",IF($G$7&gt;EX5-1,(('Pro Forma (Res.)'!$O$62-'Pro Forma (Res.)'!$O$64)/12)*'Debt Service'!$K$7),IF($G$7&gt;EX5-1,$M$7,0))</f>
        <v>0</v>
      </c>
      <c r="EY7" s="282">
        <f>IF($N$7="Percentage of Cash Flow",IF($G$7&gt;EY5-1,(('Pro Forma (Res.)'!$O$62-'Pro Forma (Res.)'!$O$64)/12)*'Debt Service'!$K$7),IF($G$7&gt;EY5-1,$M$7,0))</f>
        <v>0</v>
      </c>
      <c r="EZ7" s="282">
        <f>IF($N$7="Percentage of Cash Flow",IF($G$7&gt;EZ5-1,(('Pro Forma (Res.)'!$O$62-'Pro Forma (Res.)'!$O$64)/12)*'Debt Service'!$K$7),IF($G$7&gt;EZ5-1,$M$7,0))</f>
        <v>0</v>
      </c>
      <c r="FA7" s="282">
        <f>IF($N$7="Percentage of Cash Flow",IF($G$7&gt;FA5-1,(('Pro Forma (Res.)'!$O$62-'Pro Forma (Res.)'!$O$64)/12)*'Debt Service'!$K$7),IF($G$7&gt;FA5-1,$M$7,0))</f>
        <v>0</v>
      </c>
      <c r="FB7" s="282">
        <f>IF($N$7="Percentage of Cash Flow",IF($G$7&gt;FB5-1,(('Pro Forma (Res.)'!$O$62-'Pro Forma (Res.)'!$O$64)/12)*'Debt Service'!$K$7),IF($G$7&gt;FB5-1,$M$7,0))</f>
        <v>0</v>
      </c>
      <c r="FC7" s="283">
        <f t="shared" si="10"/>
        <v>0</v>
      </c>
      <c r="FD7" s="282">
        <f>IF($N$7="Percentage of Cash Flow",IF($G$7&gt;FD5-1,(('Pro Forma (Res.)'!$P$62-'Pro Forma (Res.)'!$P$64)/12)*'Debt Service'!$K$7),IF($G$7&gt;FD5-1,$M$7,0))</f>
        <v>0</v>
      </c>
      <c r="FE7" s="282">
        <f>IF($N$7="Percentage of Cash Flow",IF($G$7&gt;FE5-1,(('Pro Forma (Res.)'!$P$62-'Pro Forma (Res.)'!$P$64)/12)*'Debt Service'!$K$7),IF($G$7&gt;FE5-1,$M$7,0))</f>
        <v>0</v>
      </c>
      <c r="FF7" s="282">
        <f>IF($N$7="Percentage of Cash Flow",IF($G$7&gt;FF5-1,(('Pro Forma (Res.)'!$P$62-'Pro Forma (Res.)'!$P$64)/12)*'Debt Service'!$K$7),IF($G$7&gt;FF5-1,$M$7,0))</f>
        <v>0</v>
      </c>
      <c r="FG7" s="282">
        <f>IF($N$7="Percentage of Cash Flow",IF($G$7&gt;FG5-1,(('Pro Forma (Res.)'!$P$62-'Pro Forma (Res.)'!$P$64)/12)*'Debt Service'!$K$7),IF($G$7&gt;FG5-1,$M$7,0))</f>
        <v>0</v>
      </c>
      <c r="FH7" s="282">
        <f>IF($N$7="Percentage of Cash Flow",IF($G$7&gt;FH5-1,(('Pro Forma (Res.)'!$P$62-'Pro Forma (Res.)'!$P$64)/12)*'Debt Service'!$K$7),IF($G$7&gt;FH5-1,$M$7,0))</f>
        <v>0</v>
      </c>
      <c r="FI7" s="282">
        <f>IF($N$7="Percentage of Cash Flow",IF($G$7&gt;FI5-1,(('Pro Forma (Res.)'!$P$62-'Pro Forma (Res.)'!$P$64)/12)*'Debt Service'!$K$7),IF($G$7&gt;FI5-1,$M$7,0))</f>
        <v>0</v>
      </c>
      <c r="FJ7" s="282">
        <f>IF($N$7="Percentage of Cash Flow",IF($G$7&gt;FJ5-1,(('Pro Forma (Res.)'!$P$62-'Pro Forma (Res.)'!$P$64)/12)*'Debt Service'!$K$7),IF($G$7&gt;FJ5-1,$M$7,0))</f>
        <v>0</v>
      </c>
      <c r="FK7" s="282">
        <f>IF($N$7="Percentage of Cash Flow",IF($G$7&gt;FK5-1,(('Pro Forma (Res.)'!$P$62-'Pro Forma (Res.)'!$P$64)/12)*'Debt Service'!$K$7),IF($G$7&gt;FK5-1,$M$7,0))</f>
        <v>0</v>
      </c>
      <c r="FL7" s="282">
        <f>IF($N$7="Percentage of Cash Flow",IF($G$7&gt;FL5-1,(('Pro Forma (Res.)'!$P$62-'Pro Forma (Res.)'!$P$64)/12)*'Debt Service'!$K$7),IF($G$7&gt;FL5-1,$M$7,0))</f>
        <v>0</v>
      </c>
      <c r="FM7" s="282">
        <f>IF($N$7="Percentage of Cash Flow",IF($G$7&gt;FM5-1,(('Pro Forma (Res.)'!$P$62-'Pro Forma (Res.)'!$P$64)/12)*'Debt Service'!$K$7),IF($G$7&gt;FM5-1,$M$7,0))</f>
        <v>0</v>
      </c>
      <c r="FN7" s="282">
        <f>IF($N$7="Percentage of Cash Flow",IF($G$7&gt;FN5-1,(('Pro Forma (Res.)'!$P$62-'Pro Forma (Res.)'!$P$64)/12)*'Debt Service'!$K$7),IF($G$7&gt;FN5-1,$M$7,0))</f>
        <v>0</v>
      </c>
      <c r="FO7" s="282">
        <f>IF($N$7="Percentage of Cash Flow",IF($G$7&gt;FO5-1,(('Pro Forma (Res.)'!$P$62-'Pro Forma (Res.)'!$P$64)/12)*'Debt Service'!$K$7),IF($G$7&gt;FO5-1,$M$7,0))</f>
        <v>0</v>
      </c>
      <c r="FP7" s="283">
        <f t="shared" si="11"/>
        <v>0</v>
      </c>
      <c r="FQ7" s="282">
        <f>IF($N$7="Percentage of Cash Flow",IF($G$7&gt;FQ5-1,(('Pro Forma (Res.)'!$Q$62-'Pro Forma (Res.)'!$Q$64)/12)*'Debt Service'!$K$7),IF($G$7&gt;FQ5-1,$M$7,0))</f>
        <v>0</v>
      </c>
      <c r="FR7" s="282">
        <f>IF($N$7="Percentage of Cash Flow",IF($G$7&gt;FR5-1,(('Pro Forma (Res.)'!$Q$62-'Pro Forma (Res.)'!$Q$64)/12)*'Debt Service'!$K$7),IF($G$7&gt;FR5-1,$M$7,0))</f>
        <v>0</v>
      </c>
      <c r="FS7" s="282">
        <f>IF($N$7="Percentage of Cash Flow",IF($G$7&gt;FS5-1,(('Pro Forma (Res.)'!$Q$62-'Pro Forma (Res.)'!$Q$64)/12)*'Debt Service'!$K$7),IF($G$7&gt;FS5-1,$M$7,0))</f>
        <v>0</v>
      </c>
      <c r="FT7" s="282">
        <f>IF($N$7="Percentage of Cash Flow",IF($G$7&gt;FT5-1,(('Pro Forma (Res.)'!$Q$62-'Pro Forma (Res.)'!$Q$64)/12)*'Debt Service'!$K$7),IF($G$7&gt;FT5-1,$M$7,0))</f>
        <v>0</v>
      </c>
      <c r="FU7" s="282">
        <f>IF($N$7="Percentage of Cash Flow",IF($G$7&gt;FU5-1,(('Pro Forma (Res.)'!$Q$62-'Pro Forma (Res.)'!$Q$64)/12)*'Debt Service'!$K$7),IF($G$7&gt;FU5-1,$M$7,0))</f>
        <v>0</v>
      </c>
      <c r="FV7" s="282">
        <f>IF($N$7="Percentage of Cash Flow",IF($G$7&gt;FV5-1,(('Pro Forma (Res.)'!$Q$62-'Pro Forma (Res.)'!$Q$64)/12)*'Debt Service'!$K$7),IF($G$7&gt;FV5-1,$M$7,0))</f>
        <v>0</v>
      </c>
      <c r="FW7" s="282">
        <f>IF($N$7="Percentage of Cash Flow",IF($G$7&gt;FW5-1,(('Pro Forma (Res.)'!$Q$62-'Pro Forma (Res.)'!$Q$64)/12)*'Debt Service'!$K$7),IF($G$7&gt;FW5-1,$M$7,0))</f>
        <v>0</v>
      </c>
      <c r="FX7" s="282">
        <f>IF($N$7="Percentage of Cash Flow",IF($G$7&gt;FX5-1,(('Pro Forma (Res.)'!$Q$62-'Pro Forma (Res.)'!$Q$64)/12)*'Debt Service'!$K$7),IF($G$7&gt;FX5-1,$M$7,0))</f>
        <v>0</v>
      </c>
      <c r="FY7" s="282">
        <f>IF($N$7="Percentage of Cash Flow",IF($G$7&gt;FY5-1,(('Pro Forma (Res.)'!$Q$62-'Pro Forma (Res.)'!$Q$64)/12)*'Debt Service'!$K$7),IF($G$7&gt;FY5-1,$M$7,0))</f>
        <v>0</v>
      </c>
      <c r="FZ7" s="282">
        <f>IF($N$7="Percentage of Cash Flow",IF($G$7&gt;FZ5-1,(('Pro Forma (Res.)'!$Q$62-'Pro Forma (Res.)'!$Q$64)/12)*'Debt Service'!$K$7),IF($G$7&gt;FZ5-1,$M$7,0))</f>
        <v>0</v>
      </c>
      <c r="GA7" s="282">
        <f>IF($N$7="Percentage of Cash Flow",IF($G$7&gt;GA5-1,(('Pro Forma (Res.)'!$Q$62-'Pro Forma (Res.)'!$Q$64)/12)*'Debt Service'!$K$7),IF($G$7&gt;GA5-1,$M$7,0))</f>
        <v>0</v>
      </c>
      <c r="GB7" s="282">
        <f>IF($N$7="Percentage of Cash Flow",IF($G$7&gt;GB5-1,(('Pro Forma (Res.)'!$Q$62-'Pro Forma (Res.)'!$Q$64)/12)*'Debt Service'!$K$7),IF($G$7&gt;GB5-1,$M$7,0))</f>
        <v>0</v>
      </c>
      <c r="GC7" s="283">
        <f t="shared" si="12"/>
        <v>0</v>
      </c>
      <c r="GD7" s="282">
        <f>IF($N$7="Percentage of Cash Flow",IF($G$7&gt;GD5-1,(('Pro Forma (Res.)'!$R$62-'Pro Forma (Res.)'!$R$64)/12)*'Debt Service'!$K$7),IF($G$7&gt;GD5-1,$M$7,0))</f>
        <v>0</v>
      </c>
      <c r="GE7" s="282">
        <f>IF($N$7="Percentage of Cash Flow",IF($G$7&gt;GE5-1,(('Pro Forma (Res.)'!$R$62-'Pro Forma (Res.)'!$R$64)/12)*'Debt Service'!$K$7),IF($G$7&gt;GE5-1,$M$7,0))</f>
        <v>0</v>
      </c>
      <c r="GF7" s="282">
        <f>IF($N$7="Percentage of Cash Flow",IF($G$7&gt;GF5-1,(('Pro Forma (Res.)'!$R$62-'Pro Forma (Res.)'!$R$64)/12)*'Debt Service'!$K$7),IF($G$7&gt;GF5-1,$M$7,0))</f>
        <v>0</v>
      </c>
      <c r="GG7" s="282">
        <f>IF($N$7="Percentage of Cash Flow",IF($G$7&gt;GG5-1,(('Pro Forma (Res.)'!$R$62-'Pro Forma (Res.)'!$R$64)/12)*'Debt Service'!$K$7),IF($G$7&gt;GG5-1,$M$7,0))</f>
        <v>0</v>
      </c>
      <c r="GH7" s="282">
        <f>IF($N$7="Percentage of Cash Flow",IF($G$7&gt;GH5-1,(('Pro Forma (Res.)'!$R$62-'Pro Forma (Res.)'!$R$64)/12)*'Debt Service'!$K$7),IF($G$7&gt;GH5-1,$M$7,0))</f>
        <v>0</v>
      </c>
      <c r="GI7" s="282">
        <f>IF($N$7="Percentage of Cash Flow",IF($G$7&gt;GI5-1,(('Pro Forma (Res.)'!$R$62-'Pro Forma (Res.)'!$R$64)/12)*'Debt Service'!$K$7),IF($G$7&gt;GI5-1,$M$7,0))</f>
        <v>0</v>
      </c>
      <c r="GJ7" s="282">
        <f>IF($N$7="Percentage of Cash Flow",IF($G$7&gt;GJ5-1,(('Pro Forma (Res.)'!$R$62-'Pro Forma (Res.)'!$R$64)/12)*'Debt Service'!$K$7),IF($G$7&gt;GJ5-1,$M$7,0))</f>
        <v>0</v>
      </c>
      <c r="GK7" s="282">
        <f>IF($N$7="Percentage of Cash Flow",IF($G$7&gt;GK5-1,(('Pro Forma (Res.)'!$R$62-'Pro Forma (Res.)'!$R$64)/12)*'Debt Service'!$K$7),IF($G$7&gt;GK5-1,$M$7,0))</f>
        <v>0</v>
      </c>
      <c r="GL7" s="282">
        <f>IF($N$7="Percentage of Cash Flow",IF($G$7&gt;GL5-1,(('Pro Forma (Res.)'!$R$62-'Pro Forma (Res.)'!$R$64)/12)*'Debt Service'!$K$7),IF($G$7&gt;GL5-1,$M$7,0))</f>
        <v>0</v>
      </c>
      <c r="GM7" s="282">
        <f>IF($N$7="Percentage of Cash Flow",IF($G$7&gt;GM5-1,(('Pro Forma (Res.)'!$R$62-'Pro Forma (Res.)'!$R$64)/12)*'Debt Service'!$K$7),IF($G$7&gt;GM5-1,$M$7,0))</f>
        <v>0</v>
      </c>
      <c r="GN7" s="282">
        <f>IF($N$7="Percentage of Cash Flow",IF($G$7&gt;GN5-1,(('Pro Forma (Res.)'!$R$62-'Pro Forma (Res.)'!$R$64)/12)*'Debt Service'!$K$7),IF($G$7&gt;GN5-1,$M$7,0))</f>
        <v>0</v>
      </c>
      <c r="GO7" s="282">
        <f>IF($N$7="Percentage of Cash Flow",IF($G$7&gt;GO5-1,(('Pro Forma (Res.)'!$R$62-'Pro Forma (Res.)'!$R$64)/12)*'Debt Service'!$K$7),IF($G$7&gt;GO5-1,$M$7,0))</f>
        <v>0</v>
      </c>
      <c r="GP7" s="283">
        <f t="shared" si="13"/>
        <v>0</v>
      </c>
      <c r="GQ7" s="282">
        <f>IF($N$7="Percentage of Cash Flow",IF($G$7&gt;GQ5-1,(('Pro Forma (Res.)'!$S$62-'Pro Forma (Res.)'!$S$64)/12)*'Debt Service'!$K$7),IF($G$7&gt;GQ5-1,$M$7,0))</f>
        <v>0</v>
      </c>
      <c r="GR7" s="282">
        <f>IF($N$7="Percentage of Cash Flow",IF($G$7&gt;GR5-1,(('Pro Forma (Res.)'!$S$62-'Pro Forma (Res.)'!$S$64)/12)*'Debt Service'!$K$7),IF($G$7&gt;GR5-1,$M$7,0))</f>
        <v>0</v>
      </c>
      <c r="GS7" s="282">
        <f>IF($N$7="Percentage of Cash Flow",IF($G$7&gt;GS5-1,(('Pro Forma (Res.)'!$S$62-'Pro Forma (Res.)'!$S$64)/12)*'Debt Service'!$K$7),IF($G$7&gt;GS5-1,$M$7,0))</f>
        <v>0</v>
      </c>
      <c r="GT7" s="282">
        <f>IF($N$7="Percentage of Cash Flow",IF($G$7&gt;GT5-1,(('Pro Forma (Res.)'!$S$62-'Pro Forma (Res.)'!$S$64)/12)*'Debt Service'!$K$7),IF($G$7&gt;GT5-1,$M$7,0))</f>
        <v>0</v>
      </c>
      <c r="GU7" s="282">
        <f>IF($N$7="Percentage of Cash Flow",IF($G$7&gt;GU5-1,(('Pro Forma (Res.)'!$S$62-'Pro Forma (Res.)'!$S$64)/12)*'Debt Service'!$K$7),IF($G$7&gt;GU5-1,$M$7,0))</f>
        <v>0</v>
      </c>
      <c r="GV7" s="282">
        <f>IF($N$7="Percentage of Cash Flow",IF($G$7&gt;GV5-1,(('Pro Forma (Res.)'!$S$62-'Pro Forma (Res.)'!$S$64)/12)*'Debt Service'!$K$7),IF($G$7&gt;GV5-1,$M$7,0))</f>
        <v>0</v>
      </c>
      <c r="GW7" s="282">
        <f>IF($N$7="Percentage of Cash Flow",IF($G$7&gt;GW5-1,(('Pro Forma (Res.)'!$S$62-'Pro Forma (Res.)'!$S$64)/12)*'Debt Service'!$K$7),IF($G$7&gt;GW5-1,$M$7,0))</f>
        <v>0</v>
      </c>
      <c r="GX7" s="282">
        <f>IF($N$7="Percentage of Cash Flow",IF($G$7&gt;GX5-1,(('Pro Forma (Res.)'!$S$62-'Pro Forma (Res.)'!$S$64)/12)*'Debt Service'!$K$7),IF($G$7&gt;GX5-1,$M$7,0))</f>
        <v>0</v>
      </c>
      <c r="GY7" s="282">
        <f>IF($N$7="Percentage of Cash Flow",IF($G$7&gt;GY5-1,(('Pro Forma (Res.)'!$S$62-'Pro Forma (Res.)'!$S$64)/12)*'Debt Service'!$K$7),IF($G$7&gt;GY5-1,$M$7,0))</f>
        <v>0</v>
      </c>
      <c r="GZ7" s="282">
        <f>IF($N$7="Percentage of Cash Flow",IF($G$7&gt;GZ5-1,(('Pro Forma (Res.)'!$S$62-'Pro Forma (Res.)'!$S$64)/12)*'Debt Service'!$K$7),IF($G$7&gt;GZ5-1,$M$7,0))</f>
        <v>0</v>
      </c>
      <c r="HA7" s="282">
        <f>IF($N$7="Percentage of Cash Flow",IF($G$7&gt;HA5-1,(('Pro Forma (Res.)'!$S$62-'Pro Forma (Res.)'!$S$64)/12)*'Debt Service'!$K$7),IF($G$7&gt;HA5-1,$M$7,0))</f>
        <v>0</v>
      </c>
      <c r="HB7" s="282">
        <f>IF($N$7="Percentage of Cash Flow",IF($G$7&gt;HB5-1,(('Pro Forma (Res.)'!$S$62-'Pro Forma (Res.)'!$S$64)/12)*'Debt Service'!$K$7),IF($G$7&gt;HB5-1,$M$7,0))</f>
        <v>0</v>
      </c>
      <c r="HC7" s="283">
        <f t="shared" si="14"/>
        <v>0</v>
      </c>
    </row>
    <row r="8" spans="1:211" ht="37.5" customHeight="1">
      <c r="A8" s="1055">
        <f>'Source of Funds'!A10</f>
        <v>0</v>
      </c>
      <c r="B8" s="1056"/>
      <c r="C8" s="1055">
        <f>'Source of Funds'!B10</f>
        <v>0</v>
      </c>
      <c r="D8" s="1056"/>
      <c r="E8" s="401">
        <f>'Source of Funds'!E10</f>
        <v>0</v>
      </c>
      <c r="F8" s="410">
        <v>0</v>
      </c>
      <c r="G8" s="411">
        <v>0</v>
      </c>
      <c r="H8" s="411">
        <v>0</v>
      </c>
      <c r="I8" s="684"/>
      <c r="J8" s="684"/>
      <c r="K8" s="685">
        <f t="shared" si="15"/>
        <v>0</v>
      </c>
      <c r="L8" s="402">
        <f t="shared" ref="L8:L16" si="16">IF(G8&gt;0,IF(N8&lt;&gt;"Percentage of Cash Flow",PMT(K8/12,G8,-E8,0,0),0),0)</f>
        <v>0</v>
      </c>
      <c r="M8" s="410"/>
      <c r="N8" s="412"/>
      <c r="O8" s="413"/>
      <c r="P8" s="285"/>
      <c r="Q8" s="282">
        <f>IF($N$8="Percentage of Cash Flow",IF($G$8&gt;Q5-1,(('Pro Forma (Res.)'!$E$62-'Pro Forma (Res.)'!$E$64)/12)*'Debt Service'!$K$8),IF($G$8&gt;Q5-1,$M$8,0))</f>
        <v>0</v>
      </c>
      <c r="R8" s="282">
        <f>IF($N$8="Percentage of Cash Flow",IF($G$8&gt;R5-1,(('Pro Forma (Res.)'!$E$62-'Pro Forma (Res.)'!$E$64)/12)*'Debt Service'!$K$8),IF($G$8&gt;R5-1,$M$8,0))</f>
        <v>0</v>
      </c>
      <c r="S8" s="282">
        <f>IF($N$8="Percentage of Cash Flow",IF($G$8&gt;S5-1,(('Pro Forma (Res.)'!$E$62-'Pro Forma (Res.)'!$E$64)/12)*'Debt Service'!$K$8),IF($G$8&gt;S5-1,$M$8,0))</f>
        <v>0</v>
      </c>
      <c r="T8" s="282">
        <f>IF($N$8="Percentage of Cash Flow",IF($G$8&gt;T5-1,(('Pro Forma (Res.)'!$E$62-'Pro Forma (Res.)'!$E$64)/12)*'Debt Service'!$K$8),IF($G$8&gt;T5-1,$M$8,0))</f>
        <v>0</v>
      </c>
      <c r="U8" s="282">
        <f>IF($N$8="Percentage of Cash Flow",IF($G$8&gt;U5-1,(('Pro Forma (Res.)'!$E$62-'Pro Forma (Res.)'!$E$64)/12)*'Debt Service'!$K$8),IF($G$8&gt;U5-1,$M$8,0))</f>
        <v>0</v>
      </c>
      <c r="V8" s="282">
        <f>IF($N$8="Percentage of Cash Flow",IF($G$8&gt;V5-1,(('Pro Forma (Res.)'!$E$62-'Pro Forma (Res.)'!$E$64)/12)*'Debt Service'!$K$8),IF($G$8&gt;V5-1,$M$8,0))</f>
        <v>0</v>
      </c>
      <c r="W8" s="282">
        <f>IF($N$8="Percentage of Cash Flow",IF($G$8&gt;W5-1,(('Pro Forma (Res.)'!$E$62-'Pro Forma (Res.)'!$E$64)/12)*'Debt Service'!$K$8),IF($G$8&gt;W5-1,$M$8,0))</f>
        <v>0</v>
      </c>
      <c r="X8" s="282">
        <f>IF($N$8="Percentage of Cash Flow",IF($G$8&gt;X5-1,(('Pro Forma (Res.)'!$E$62-'Pro Forma (Res.)'!$E$64)/12)*'Debt Service'!$K$8),IF($G$8&gt;X5-1,$M$8,0))</f>
        <v>0</v>
      </c>
      <c r="Y8" s="282">
        <f>IF($N$8="Percentage of Cash Flow",IF($G$8&gt;Y5-1,(('Pro Forma (Res.)'!$E$62-'Pro Forma (Res.)'!$E$64)/12)*'Debt Service'!$K$8),IF($G$8&gt;Y5-1,$M$8,0))</f>
        <v>0</v>
      </c>
      <c r="Z8" s="282">
        <f>IF($N$8="Percentage of Cash Flow",IF($G$8&gt;Z5-1,(('Pro Forma (Res.)'!$E$62-'Pro Forma (Res.)'!$E$64)/12)*'Debt Service'!$K$8),IF($G$8&gt;Z5-1,$M$8,0))</f>
        <v>0</v>
      </c>
      <c r="AA8" s="282">
        <f>IF($N$8="Percentage of Cash Flow",IF($G$8&gt;AA5-1,(('Pro Forma (Res.)'!$E$62-'Pro Forma (Res.)'!$E$64)/12)*'Debt Service'!$K$8),IF($G$8&gt;AA5-1,$M$8,0))</f>
        <v>0</v>
      </c>
      <c r="AB8" s="282">
        <f>IF($N$8="Percentage of Cash Flow",IF($G$8&gt;AB5-1,(('Pro Forma (Res.)'!$E$62-'Pro Forma (Res.)'!$E$64)/12)*'Debt Service'!$K$8),IF($G$8&gt;AB5-1,$M$8,0))</f>
        <v>0</v>
      </c>
      <c r="AC8" s="283">
        <f t="shared" si="3"/>
        <v>0</v>
      </c>
      <c r="AD8" s="282">
        <f>IF($N$8="Percentage of Cash Flow",IF($G$8&gt;AD5-1,(('Pro Forma (Res.)'!$F$62-'Pro Forma (Res.)'!$F$64)/12)*'Debt Service'!$K$8),IF($G$8&gt;AD5-1,$M$8,0))</f>
        <v>0</v>
      </c>
      <c r="AE8" s="282">
        <f>IF($N$8="Percentage of Cash Flow",IF($G$8&gt;AE5-1,(('Pro Forma (Res.)'!$F$62-'Pro Forma (Res.)'!$F$64)/12)*'Debt Service'!$K$8),IF($G$8&gt;AE5-1,$M$8,0))</f>
        <v>0</v>
      </c>
      <c r="AF8" s="282">
        <f>IF($N$8="Percentage of Cash Flow",IF($G$8&gt;AF5-1,(('Pro Forma (Res.)'!$F$62-'Pro Forma (Res.)'!$F$64)/12)*'Debt Service'!$K$8),IF($G$8&gt;AF5-1,$M$8,0))</f>
        <v>0</v>
      </c>
      <c r="AG8" s="282">
        <f>IF($N$8="Percentage of Cash Flow",IF($G$8&gt;AG5-1,(('Pro Forma (Res.)'!$F$62-'Pro Forma (Res.)'!$F$64)/12)*'Debt Service'!$K$8),IF($G$8&gt;AG5-1,$M$8,0))</f>
        <v>0</v>
      </c>
      <c r="AH8" s="282">
        <f>IF($N$8="Percentage of Cash Flow",IF($G$8&gt;AH5-1,(('Pro Forma (Res.)'!$F$62-'Pro Forma (Res.)'!$F$64)/12)*'Debt Service'!$K$8),IF($G$8&gt;AH5-1,$M$8,0))</f>
        <v>0</v>
      </c>
      <c r="AI8" s="282">
        <f>IF($N$8="Percentage of Cash Flow",IF($G$8&gt;AI5-1,(('Pro Forma (Res.)'!$F$62-'Pro Forma (Res.)'!$F$64)/12)*'Debt Service'!$K$8),IF($G$8&gt;AI5-1,$M$8,0))</f>
        <v>0</v>
      </c>
      <c r="AJ8" s="282">
        <f>IF($N$8="Percentage of Cash Flow",IF($G$8&gt;AJ5-1,(('Pro Forma (Res.)'!$F$62-'Pro Forma (Res.)'!$F$64)/12)*'Debt Service'!$K$8),IF($G$8&gt;AJ5-1,$M$8,0))</f>
        <v>0</v>
      </c>
      <c r="AK8" s="282">
        <f>IF($N$8="Percentage of Cash Flow",IF($G$8&gt;AK5-1,(('Pro Forma (Res.)'!$F$62-'Pro Forma (Res.)'!$F$64)/12)*'Debt Service'!$K$8),IF($G$8&gt;AK5-1,$M$8,0))</f>
        <v>0</v>
      </c>
      <c r="AL8" s="282">
        <f>IF($N$8="Percentage of Cash Flow",IF($G$8&gt;AL5-1,(('Pro Forma (Res.)'!$F$62-'Pro Forma (Res.)'!$F$64)/12)*'Debt Service'!$K$8),IF($G$8&gt;AL5-1,$M$8,0))</f>
        <v>0</v>
      </c>
      <c r="AM8" s="282">
        <f>IF($N$8="Percentage of Cash Flow",IF($G$8&gt;AM5-1,(('Pro Forma (Res.)'!$F$62-'Pro Forma (Res.)'!$F$64)/12)*'Debt Service'!$K$8),IF($G$8&gt;AM5-1,$M$8,0))</f>
        <v>0</v>
      </c>
      <c r="AN8" s="282">
        <f>IF($N$8="Percentage of Cash Flow",IF($G$8&gt;AN5-1,(('Pro Forma (Res.)'!$F$62-'Pro Forma (Res.)'!$F$64)/12)*'Debt Service'!$K$8),IF($G$8&gt;AN5-1,$M$8,0))</f>
        <v>0</v>
      </c>
      <c r="AO8" s="282">
        <f>IF($N$8="Percentage of Cash Flow",IF($G$8&gt;AO5-1,(('Pro Forma (Res.)'!$F$62-'Pro Forma (Res.)'!$F$64)/12)*'Debt Service'!$K$8),IF($G$8&gt;AO5-1,$M$8,0))</f>
        <v>0</v>
      </c>
      <c r="AP8" s="283">
        <f t="shared" ref="AP8:AP17" si="17">SUM(AD8:AO8)</f>
        <v>0</v>
      </c>
      <c r="AQ8" s="282">
        <f>IF($N$8="Percentage of Cash Flow",IF($G$8&gt;AQ5-1,(('Pro Forma (Res.)'!$G$62-'Pro Forma (Res.)'!$G$64)/12)*'Debt Service'!$K$8),IF($G$8&gt;AQ5-1,$M$8,0))</f>
        <v>0</v>
      </c>
      <c r="AR8" s="282">
        <f>IF($N$8="Percentage of Cash Flow",IF($G$8&gt;AR5-1,(('Pro Forma (Res.)'!$G$62-'Pro Forma (Res.)'!$G$64)/12)*'Debt Service'!$K$8),IF($G$8&gt;AR5-1,$M$8,0))</f>
        <v>0</v>
      </c>
      <c r="AS8" s="282">
        <f>IF($N$8="Percentage of Cash Flow",IF($G$8&gt;AS5-1,(('Pro Forma (Res.)'!$G$62-'Pro Forma (Res.)'!$G$64)/12)*'Debt Service'!$K$8),IF($G$8&gt;AS5-1,$M$8,0))</f>
        <v>0</v>
      </c>
      <c r="AT8" s="282">
        <f>IF($N$8="Percentage of Cash Flow",IF($G$8&gt;AT5-1,(('Pro Forma (Res.)'!$G$62-'Pro Forma (Res.)'!$G$64)/12)*'Debt Service'!$K$8),IF($G$8&gt;AT5-1,$M$8,0))</f>
        <v>0</v>
      </c>
      <c r="AU8" s="282">
        <f>IF($N$8="Percentage of Cash Flow",IF($G$8&gt;AU5-1,(('Pro Forma (Res.)'!$G$62-'Pro Forma (Res.)'!$G$64)/12)*'Debt Service'!$K$8),IF($G$8&gt;AU5-1,$M$8,0))</f>
        <v>0</v>
      </c>
      <c r="AV8" s="282">
        <f>IF($N$8="Percentage of Cash Flow",IF($G$8&gt;AV5-1,(('Pro Forma (Res.)'!$G$62-'Pro Forma (Res.)'!$G$64)/12)*'Debt Service'!$K$8),IF($G$8&gt;AV5-1,$M$8,0))</f>
        <v>0</v>
      </c>
      <c r="AW8" s="282">
        <f>IF($N$8="Percentage of Cash Flow",IF($G$8&gt;AW5-1,(('Pro Forma (Res.)'!$G$62-'Pro Forma (Res.)'!$G$64)/12)*'Debt Service'!$K$8),IF($G$8&gt;AW5-1,$M$8,0))</f>
        <v>0</v>
      </c>
      <c r="AX8" s="282">
        <f>IF($N$8="Percentage of Cash Flow",IF($G$8&gt;AX5-1,(('Pro Forma (Res.)'!$G$62-'Pro Forma (Res.)'!$G$64)/12)*'Debt Service'!$K$8),IF($G$8&gt;AX5-1,$M$8,0))</f>
        <v>0</v>
      </c>
      <c r="AY8" s="282">
        <f>IF($N$8="Percentage of Cash Flow",IF($G$8&gt;AY5-1,(('Pro Forma (Res.)'!$G$62-'Pro Forma (Res.)'!$G$64)/12)*'Debt Service'!$K$8),IF($G$8&gt;AY5-1,$M$8,0))</f>
        <v>0</v>
      </c>
      <c r="AZ8" s="282">
        <f>IF($N$8="Percentage of Cash Flow",IF($G$8&gt;AZ5-1,(('Pro Forma (Res.)'!$G$62-'Pro Forma (Res.)'!$G$64)/12)*'Debt Service'!$K$8),IF($G$8&gt;AZ5-1,$M$8,0))</f>
        <v>0</v>
      </c>
      <c r="BA8" s="282">
        <f>IF($N$8="Percentage of Cash Flow",IF($G$8&gt;BA5-1,(('Pro Forma (Res.)'!$G$62-'Pro Forma (Res.)'!$G$64)/12)*'Debt Service'!$K$8),IF($G$8&gt;BA5-1,$M$8,0))</f>
        <v>0</v>
      </c>
      <c r="BB8" s="282">
        <f>IF($N$8="Percentage of Cash Flow",IF($G$8&gt;BB5-1,(('Pro Forma (Res.)'!$G$62-'Pro Forma (Res.)'!$G$64)/12)*'Debt Service'!$K$8),IF($G$8&gt;BB5-1,$M$8,0))</f>
        <v>0</v>
      </c>
      <c r="BC8" s="283">
        <f>SUM(AQ8:BB8)</f>
        <v>0</v>
      </c>
      <c r="BD8" s="282">
        <f>IF($N$8="Percentage of Cash Flow",IF($G$8&gt;BD5-1,(('Pro Forma (Res.)'!$H$62-'Pro Forma (Res.)'!$H$64)/12)*'Debt Service'!$K$8),IF($G$8&gt;BD5-1,$M$8,0))</f>
        <v>0</v>
      </c>
      <c r="BE8" s="282">
        <f>IF($N$8="Percentage of Cash Flow",IF($G$8&gt;BE5-1,(('Pro Forma (Res.)'!$H$62-'Pro Forma (Res.)'!$H$64)/12)*'Debt Service'!$K$8),IF($G$8&gt;BE5-1,$M$8,0))</f>
        <v>0</v>
      </c>
      <c r="BF8" s="282">
        <f>IF($N$8="Percentage of Cash Flow",IF($G$8&gt;BF5-1,(('Pro Forma (Res.)'!$H$62-'Pro Forma (Res.)'!$H$64)/12)*'Debt Service'!$K$8),IF($G$8&gt;BF5-1,$M$8,0))</f>
        <v>0</v>
      </c>
      <c r="BG8" s="282">
        <f>IF($N$8="Percentage of Cash Flow",IF($G$8&gt;BG5-1,(('Pro Forma (Res.)'!$H$62-'Pro Forma (Res.)'!$H$64)/12)*'Debt Service'!$K$8),IF($G$8&gt;BG5-1,$M$8,0))</f>
        <v>0</v>
      </c>
      <c r="BH8" s="282">
        <f>IF($N$8="Percentage of Cash Flow",IF($G$8&gt;BH5-1,(('Pro Forma (Res.)'!$H$62-'Pro Forma (Res.)'!$H$64)/12)*'Debt Service'!$K$8),IF($G$8&gt;BH5-1,$M$8,0))</f>
        <v>0</v>
      </c>
      <c r="BI8" s="282">
        <f>IF($N$8="Percentage of Cash Flow",IF($G$8&gt;BI5-1,(('Pro Forma (Res.)'!$H$62-'Pro Forma (Res.)'!$H$64)/12)*'Debt Service'!$K$8),IF($G$8&gt;BI5-1,$M$8,0))</f>
        <v>0</v>
      </c>
      <c r="BJ8" s="282">
        <f>IF($N$8="Percentage of Cash Flow",IF($G$8&gt;BJ5-1,(('Pro Forma (Res.)'!$H$62-'Pro Forma (Res.)'!$H$64)/12)*'Debt Service'!$K$8),IF($G$8&gt;BJ5-1,$M$8,0))</f>
        <v>0</v>
      </c>
      <c r="BK8" s="282">
        <f>IF($N$8="Percentage of Cash Flow",IF($G$8&gt;BK5-1,(('Pro Forma (Res.)'!$H$62-'Pro Forma (Res.)'!$H$64)/12)*'Debt Service'!$K$8),IF($G$8&gt;BK5-1,$M$8,0))</f>
        <v>0</v>
      </c>
      <c r="BL8" s="282">
        <f>IF($N$8="Percentage of Cash Flow",IF($G$8&gt;BL5-1,(('Pro Forma (Res.)'!$H$62-'Pro Forma (Res.)'!$H$64)/12)*'Debt Service'!$K$8),IF($G$8&gt;BL5-1,$M$8,0))</f>
        <v>0</v>
      </c>
      <c r="BM8" s="282">
        <f>IF($N$8="Percentage of Cash Flow",IF($G$8&gt;BM5-1,(('Pro Forma (Res.)'!$H$62-'Pro Forma (Res.)'!$H$64)/12)*'Debt Service'!$K$8),IF($G$8&gt;BM5-1,$M$8,0))</f>
        <v>0</v>
      </c>
      <c r="BN8" s="282">
        <f>IF($N$8="Percentage of Cash Flow",IF($G$8&gt;BN5-1,(('Pro Forma (Res.)'!$H$62-'Pro Forma (Res.)'!$H$64)/12)*'Debt Service'!$K$8),IF($G$8&gt;BN5-1,$M$8,0))</f>
        <v>0</v>
      </c>
      <c r="BO8" s="282">
        <f>IF($N$8="Percentage of Cash Flow",IF($G$8&gt;BO5-1,(('Pro Forma (Res.)'!$H$62-'Pro Forma (Res.)'!$H$64)/12)*'Debt Service'!$K$8),IF($G$8&gt;BO5-1,$M$8,0))</f>
        <v>0</v>
      </c>
      <c r="BP8" s="283">
        <f t="shared" si="4"/>
        <v>0</v>
      </c>
      <c r="BQ8" s="282">
        <f>IF($N$8="Percentage of Cash Flow",IF($G$8&gt;BQ5-1,(('Pro Forma (Res.)'!$I$62-'Pro Forma (Res.)'!$I$64)/12)*'Debt Service'!$K$8),IF($G$8&gt;BQ5-1,$M$8,0))</f>
        <v>0</v>
      </c>
      <c r="BR8" s="282">
        <f>IF($N$8="Percentage of Cash Flow",IF($G$8&gt;BR5-1,(('Pro Forma (Res.)'!$I$62-'Pro Forma (Res.)'!$I$64)/12)*'Debt Service'!$K$8),IF($G$8&gt;BR5-1,$M$8,0))</f>
        <v>0</v>
      </c>
      <c r="BS8" s="282">
        <f>IF($N$8="Percentage of Cash Flow",IF($G$8&gt;BS5-1,(('Pro Forma (Res.)'!$I$62-'Pro Forma (Res.)'!$I$64)/12)*'Debt Service'!$K$8),IF($G$8&gt;BS5-1,$M$8,0))</f>
        <v>0</v>
      </c>
      <c r="BT8" s="282">
        <f>IF($N$8="Percentage of Cash Flow",IF($G$8&gt;BT5-1,(('Pro Forma (Res.)'!$I$62-'Pro Forma (Res.)'!$I$64)/12)*'Debt Service'!$K$8),IF($G$8&gt;BT5-1,$M$8,0))</f>
        <v>0</v>
      </c>
      <c r="BU8" s="282">
        <f>IF($N$8="Percentage of Cash Flow",IF($G$8&gt;BU5-1,(('Pro Forma (Res.)'!$I$62-'Pro Forma (Res.)'!$I$64)/12)*'Debt Service'!$K$8),IF($G$8&gt;BU5-1,$M$8,0))</f>
        <v>0</v>
      </c>
      <c r="BV8" s="282">
        <f>IF($N$8="Percentage of Cash Flow",IF($G$8&gt;BV5-1,(('Pro Forma (Res.)'!$I$62-'Pro Forma (Res.)'!$I$64)/12)*'Debt Service'!$K$8),IF($G$8&gt;BV5-1,$M$8,0))</f>
        <v>0</v>
      </c>
      <c r="BW8" s="282">
        <f>IF($N$8="Percentage of Cash Flow",IF($G$8&gt;BW5-1,(('Pro Forma (Res.)'!$I$62-'Pro Forma (Res.)'!$I$64)/12)*'Debt Service'!$K$8),IF($G$8&gt;BW5-1,$M$8,0))</f>
        <v>0</v>
      </c>
      <c r="BX8" s="282">
        <f>IF($N$8="Percentage of Cash Flow",IF($G$8&gt;BX5-1,(('Pro Forma (Res.)'!$I$62-'Pro Forma (Res.)'!$I$64)/12)*'Debt Service'!$K$8),IF($G$8&gt;BX5-1,$M$8,0))</f>
        <v>0</v>
      </c>
      <c r="BY8" s="282">
        <f>IF($N$8="Percentage of Cash Flow",IF($G$8&gt;BY5-1,(('Pro Forma (Res.)'!$I$62-'Pro Forma (Res.)'!$I$64)/12)*'Debt Service'!$K$8),IF($G$8&gt;BY5-1,$M$8,0))</f>
        <v>0</v>
      </c>
      <c r="BZ8" s="282">
        <f>IF($N$8="Percentage of Cash Flow",IF($G$8&gt;BZ5-1,(('Pro Forma (Res.)'!$I$62-'Pro Forma (Res.)'!$I$64)/12)*'Debt Service'!$K$8),IF($G$8&gt;BZ5-1,$M$8,0))</f>
        <v>0</v>
      </c>
      <c r="CA8" s="282">
        <f>IF($N$8="Percentage of Cash Flow",IF($G$8&gt;CA5-1,(('Pro Forma (Res.)'!$I$62-'Pro Forma (Res.)'!$I$64)/12)*'Debt Service'!$K$8),IF($G$8&gt;CA5-1,$M$8,0))</f>
        <v>0</v>
      </c>
      <c r="CB8" s="282">
        <f>IF($N$8="Percentage of Cash Flow",IF($G$8&gt;CB5-1,(('Pro Forma (Res.)'!$I$62-'Pro Forma (Res.)'!$I$64)/12)*'Debt Service'!$K$8),IF($G$8&gt;CB5-1,$M$8,0))</f>
        <v>0</v>
      </c>
      <c r="CC8" s="283">
        <f>SUM(BQ8:CB8)</f>
        <v>0</v>
      </c>
      <c r="CD8" s="282">
        <f>IF($N$8="Percentage of Cash Flow",IF($G$8&gt;CD5-1,(('Pro Forma (Res.)'!$J$62-'Pro Forma (Res.)'!$J$64)/12)*'Debt Service'!$K$8),IF($G$8&gt;CD5-1,$M$8,0))</f>
        <v>0</v>
      </c>
      <c r="CE8" s="282">
        <f>IF($N$8="Percentage of Cash Flow",IF($G$8&gt;CE5-1,(('Pro Forma (Res.)'!$J$62-'Pro Forma (Res.)'!$J$64)/12)*'Debt Service'!$K$8),IF($G$8&gt;CE5-1,$M$8,0))</f>
        <v>0</v>
      </c>
      <c r="CF8" s="282">
        <f>IF($N$8="Percentage of Cash Flow",IF($G$8&gt;CF5-1,(('Pro Forma (Res.)'!$J$62-'Pro Forma (Res.)'!$J$64)/12)*'Debt Service'!$K$8),IF($G$8&gt;CF5-1,$M$8,0))</f>
        <v>0</v>
      </c>
      <c r="CG8" s="282">
        <f>IF($N$8="Percentage of Cash Flow",IF($G$8&gt;CG5-1,(('Pro Forma (Res.)'!$J$62-'Pro Forma (Res.)'!$J$64)/12)*'Debt Service'!$K$8),IF($G$8&gt;CG5-1,$M$8,0))</f>
        <v>0</v>
      </c>
      <c r="CH8" s="282">
        <f>IF($N$8="Percentage of Cash Flow",IF($G$8&gt;CH5-1,(('Pro Forma (Res.)'!$J$62-'Pro Forma (Res.)'!$J$64)/12)*'Debt Service'!$K$8),IF($G$8&gt;CH5-1,$M$8,0))</f>
        <v>0</v>
      </c>
      <c r="CI8" s="282">
        <f>IF($N$8="Percentage of Cash Flow",IF($G$8&gt;CI5-1,(('Pro Forma (Res.)'!$J$62-'Pro Forma (Res.)'!$J$64)/12)*'Debt Service'!$K$8),IF($G$8&gt;CI5-1,$M$8,0))</f>
        <v>0</v>
      </c>
      <c r="CJ8" s="282">
        <f>IF($N$8="Percentage of Cash Flow",IF($G$8&gt;CJ5-1,(('Pro Forma (Res.)'!$J$62-'Pro Forma (Res.)'!$J$64)/12)*'Debt Service'!$K$8),IF($G$8&gt;CJ5-1,$M$8,0))</f>
        <v>0</v>
      </c>
      <c r="CK8" s="282">
        <f>IF($N$8="Percentage of Cash Flow",IF($G$8&gt;CK5-1,(('Pro Forma (Res.)'!$J$62-'Pro Forma (Res.)'!$J$64)/12)*'Debt Service'!$K$8),IF($G$8&gt;CK5-1,$M$8,0))</f>
        <v>0</v>
      </c>
      <c r="CL8" s="282">
        <f>IF($N$8="Percentage of Cash Flow",IF($G$8&gt;CL5-1,(('Pro Forma (Res.)'!$J$62-'Pro Forma (Res.)'!$J$64)/12)*'Debt Service'!$K$8),IF($G$8&gt;CL5-1,$M$8,0))</f>
        <v>0</v>
      </c>
      <c r="CM8" s="282">
        <f>IF($N$8="Percentage of Cash Flow",IF($G$8&gt;CM5-1,(('Pro Forma (Res.)'!$J$62-'Pro Forma (Res.)'!$J$64)/12)*'Debt Service'!$K$8),IF($G$8&gt;CM5-1,$M$8,0))</f>
        <v>0</v>
      </c>
      <c r="CN8" s="282">
        <f>IF($N$8="Percentage of Cash Flow",IF($G$8&gt;CN5-1,(('Pro Forma (Res.)'!$J$62-'Pro Forma (Res.)'!$J$64)/12)*'Debt Service'!$K$8),IF($G$8&gt;CN5-1,$M$8,0))</f>
        <v>0</v>
      </c>
      <c r="CO8" s="282">
        <f>IF($N$8="Percentage of Cash Flow",IF($G$8&gt;CO5-1,(('Pro Forma (Res.)'!$J$62-'Pro Forma (Res.)'!$J$64)/12)*'Debt Service'!$K$8),IF($G$8&gt;CO5-1,$M$8,0))</f>
        <v>0</v>
      </c>
      <c r="CP8" s="283">
        <f t="shared" si="5"/>
        <v>0</v>
      </c>
      <c r="CQ8" s="282">
        <f>IF($N$8="Percentage of Cash Flow",IF($G$8&gt;CQ5-1,(('Pro Forma (Res.)'!$K$62-'Pro Forma (Res.)'!$K$64)/12)*'Debt Service'!$K$8),IF($G$8&gt;CQ5-1,$M$8,0))</f>
        <v>0</v>
      </c>
      <c r="CR8" s="282">
        <f>IF($N$8="Percentage of Cash Flow",IF($G$8&gt;CR5-1,(('Pro Forma (Res.)'!$K$62-'Pro Forma (Res.)'!$K$64)/12)*'Debt Service'!$K$8),IF($G$8&gt;CR5-1,$M$8,0))</f>
        <v>0</v>
      </c>
      <c r="CS8" s="282">
        <f>IF($N$8="Percentage of Cash Flow",IF($G$8&gt;CS5-1,(('Pro Forma (Res.)'!$K$62-'Pro Forma (Res.)'!$K$64)/12)*'Debt Service'!$K$8),IF($G$8&gt;CS5-1,$M$8,0))</f>
        <v>0</v>
      </c>
      <c r="CT8" s="282">
        <f>IF($N$8="Percentage of Cash Flow",IF($G$8&gt;CT5-1,(('Pro Forma (Res.)'!$K$62-'Pro Forma (Res.)'!$K$64)/12)*'Debt Service'!$K$8),IF($G$8&gt;CT5-1,$M$8,0))</f>
        <v>0</v>
      </c>
      <c r="CU8" s="282">
        <f>IF($N$8="Percentage of Cash Flow",IF($G$8&gt;CU5-1,(('Pro Forma (Res.)'!$K$62-'Pro Forma (Res.)'!$K$64)/12)*'Debt Service'!$K$8),IF($G$8&gt;CU5-1,$M$8,0))</f>
        <v>0</v>
      </c>
      <c r="CV8" s="282">
        <f>IF($N$8="Percentage of Cash Flow",IF($G$8&gt;CV5-1,(('Pro Forma (Res.)'!$K$62-'Pro Forma (Res.)'!$K$64)/12)*'Debt Service'!$K$8),IF($G$8&gt;CV5-1,$M$8,0))</f>
        <v>0</v>
      </c>
      <c r="CW8" s="282">
        <f>IF($N$8="Percentage of Cash Flow",IF($G$8&gt;CW5-1,(('Pro Forma (Res.)'!$K$62-'Pro Forma (Res.)'!$K$64)/12)*'Debt Service'!$K$8),IF($G$8&gt;CW5-1,$M$8,0))</f>
        <v>0</v>
      </c>
      <c r="CX8" s="282">
        <f>IF($N$8="Percentage of Cash Flow",IF($G$8&gt;CX5-1,(('Pro Forma (Res.)'!$K$62-'Pro Forma (Res.)'!$K$64)/12)*'Debt Service'!$K$8),IF($G$8&gt;CX5-1,$M$8,0))</f>
        <v>0</v>
      </c>
      <c r="CY8" s="282">
        <f>IF($N$8="Percentage of Cash Flow",IF($G$8&gt;CY5-1,(('Pro Forma (Res.)'!$K$62-'Pro Forma (Res.)'!$K$64)/12)*'Debt Service'!$K$8),IF($G$8&gt;CY5-1,$M$8,0))</f>
        <v>0</v>
      </c>
      <c r="CZ8" s="282">
        <f>IF($N$8="Percentage of Cash Flow",IF($G$8&gt;CZ5-1,(('Pro Forma (Res.)'!$K$62-'Pro Forma (Res.)'!$K$64)/12)*'Debt Service'!$K$8),IF($G$8&gt;CZ5-1,$M$8,0))</f>
        <v>0</v>
      </c>
      <c r="DA8" s="282">
        <f>IF($N$8="Percentage of Cash Flow",IF($G$8&gt;DA5-1,(('Pro Forma (Res.)'!$K$62-'Pro Forma (Res.)'!$K$64)/12)*'Debt Service'!$K$8),IF($G$8&gt;DA5-1,$M$8,0))</f>
        <v>0</v>
      </c>
      <c r="DB8" s="282">
        <f>IF($N$8="Percentage of Cash Flow",IF($G$8&gt;DB5-1,(('Pro Forma (Res.)'!$K$62-'Pro Forma (Res.)'!$K$64)/12)*'Debt Service'!$K$8),IF($G$8&gt;DB5-1,$M$8,0))</f>
        <v>0</v>
      </c>
      <c r="DC8" s="283">
        <f t="shared" si="6"/>
        <v>0</v>
      </c>
      <c r="DD8" s="282">
        <f>IF($N$8="Percentage of Cash Flow",IF($G$8&gt;DD5-1,(('Pro Forma (Res.)'!$L$62-'Pro Forma (Res.)'!$L$64)/12)*'Debt Service'!$K$8),IF($G$8&gt;DD5-1,$M$8,0))</f>
        <v>0</v>
      </c>
      <c r="DE8" s="282">
        <f>IF($N$8="Percentage of Cash Flow",IF($G$8&gt;DE5-1,(('Pro Forma (Res.)'!$L$62-'Pro Forma (Res.)'!$L$64)/12)*'Debt Service'!$K$8),IF($G$8&gt;DE5-1,$M$8,0))</f>
        <v>0</v>
      </c>
      <c r="DF8" s="282">
        <f>IF($N$8="Percentage of Cash Flow",IF($G$8&gt;DF5-1,(('Pro Forma (Res.)'!$L$62-'Pro Forma (Res.)'!$L$64)/12)*'Debt Service'!$K$8),IF($G$8&gt;DF5-1,$M$8,0))</f>
        <v>0</v>
      </c>
      <c r="DG8" s="282">
        <f>IF($N$8="Percentage of Cash Flow",IF($G$8&gt;DG5-1,(('Pro Forma (Res.)'!$L$62-'Pro Forma (Res.)'!$L$64)/12)*'Debt Service'!$K$8),IF($G$8&gt;DG5-1,$M$8,0))</f>
        <v>0</v>
      </c>
      <c r="DH8" s="282">
        <f>IF($N$8="Percentage of Cash Flow",IF($G$8&gt;DH5-1,(('Pro Forma (Res.)'!$L$62-'Pro Forma (Res.)'!$L$64)/12)*'Debt Service'!$K$8),IF($G$8&gt;DH5-1,$M$8,0))</f>
        <v>0</v>
      </c>
      <c r="DI8" s="282">
        <f>IF($N$8="Percentage of Cash Flow",IF($G$8&gt;DI5-1,(('Pro Forma (Res.)'!$L$62-'Pro Forma (Res.)'!$L$64)/12)*'Debt Service'!$K$8),IF($G$8&gt;DI5-1,$M$8,0))</f>
        <v>0</v>
      </c>
      <c r="DJ8" s="282">
        <f>IF($N$8="Percentage of Cash Flow",IF($G$8&gt;DJ5-1,(('Pro Forma (Res.)'!$L$62-'Pro Forma (Res.)'!$L$64)/12)*'Debt Service'!$K$8),IF($G$8&gt;DJ5-1,$M$8,0))</f>
        <v>0</v>
      </c>
      <c r="DK8" s="282">
        <f>IF($N$8="Percentage of Cash Flow",IF($G$8&gt;DK5-1,(('Pro Forma (Res.)'!$L$62-'Pro Forma (Res.)'!$L$64)/12)*'Debt Service'!$K$8),IF($G$8&gt;DK5-1,$M$8,0))</f>
        <v>0</v>
      </c>
      <c r="DL8" s="282">
        <f>IF($N$8="Percentage of Cash Flow",IF($G$8&gt;DL5-1,(('Pro Forma (Res.)'!$L$62-'Pro Forma (Res.)'!$L$64)/12)*'Debt Service'!$K$8),IF($G$8&gt;DL5-1,$M$8,0))</f>
        <v>0</v>
      </c>
      <c r="DM8" s="282">
        <f>IF($N$8="Percentage of Cash Flow",IF($G$8&gt;DM5-1,(('Pro Forma (Res.)'!$L$62-'Pro Forma (Res.)'!$L$64)/12)*'Debt Service'!$K$8),IF($G$8&gt;DM5-1,$M$8,0))</f>
        <v>0</v>
      </c>
      <c r="DN8" s="282">
        <f>IF($N$8="Percentage of Cash Flow",IF($G$8&gt;DN5-1,(('Pro Forma (Res.)'!$L$62-'Pro Forma (Res.)'!$L$64)/12)*'Debt Service'!$K$8),IF($G$8&gt;DN5-1,$M$8,0))</f>
        <v>0</v>
      </c>
      <c r="DO8" s="282">
        <f>IF($N$8="Percentage of Cash Flow",IF($G$8&gt;DO5-1,(('Pro Forma (Res.)'!$L$62-'Pro Forma (Res.)'!$L$64)/12)*'Debt Service'!$K$8),IF($G$8&gt;DO5-1,$M$8,0))</f>
        <v>0</v>
      </c>
      <c r="DP8" s="283">
        <f t="shared" si="7"/>
        <v>0</v>
      </c>
      <c r="DQ8" s="282">
        <f>IF($N$8="Percentage of Cash Flow",IF($G$8&gt;DQ5-1,(('Pro Forma (Res.)'!$M$62-'Pro Forma (Res.)'!$M$64)/12)*'Debt Service'!$K$8),IF($G$8&gt;DQ5-1,$M$8,0))</f>
        <v>0</v>
      </c>
      <c r="DR8" s="282">
        <f>IF($N$8="Percentage of Cash Flow",IF($G$8&gt;DR5-1,(('Pro Forma (Res.)'!$M$62-'Pro Forma (Res.)'!$M$64)/12)*'Debt Service'!$K$8),IF($G$8&gt;DR5-1,$M$8,0))</f>
        <v>0</v>
      </c>
      <c r="DS8" s="282">
        <f>IF($N$8="Percentage of Cash Flow",IF($G$8&gt;DS5-1,(('Pro Forma (Res.)'!$M$62-'Pro Forma (Res.)'!$M$64)/12)*'Debt Service'!$K$8),IF($G$8&gt;DS5-1,$M$8,0))</f>
        <v>0</v>
      </c>
      <c r="DT8" s="282">
        <f>IF($N$8="Percentage of Cash Flow",IF($G$8&gt;DT5-1,(('Pro Forma (Res.)'!$M$62-'Pro Forma (Res.)'!$M$64)/12)*'Debt Service'!$K$8),IF($G$8&gt;DT5-1,$M$8,0))</f>
        <v>0</v>
      </c>
      <c r="DU8" s="282">
        <f>IF($N$8="Percentage of Cash Flow",IF($G$8&gt;DU5-1,(('Pro Forma (Res.)'!$M$62-'Pro Forma (Res.)'!$M$64)/12)*'Debt Service'!$K$8),IF($G$8&gt;DU5-1,$M$8,0))</f>
        <v>0</v>
      </c>
      <c r="DV8" s="282">
        <f>IF($N$8="Percentage of Cash Flow",IF($G$8&gt;DV5-1,(('Pro Forma (Res.)'!$M$62-'Pro Forma (Res.)'!$M$64)/12)*'Debt Service'!$K$8),IF($G$8&gt;DV5-1,$M$8,0))</f>
        <v>0</v>
      </c>
      <c r="DW8" s="282">
        <f>IF($N$8="Percentage of Cash Flow",IF($G$8&gt;DW5-1,(('Pro Forma (Res.)'!$M$62-'Pro Forma (Res.)'!$M$64)/12)*'Debt Service'!$K$8),IF($G$8&gt;DW5-1,$M$8,0))</f>
        <v>0</v>
      </c>
      <c r="DX8" s="282">
        <f>IF($N$8="Percentage of Cash Flow",IF($G$8&gt;DX5-1,(('Pro Forma (Res.)'!$M$62-'Pro Forma (Res.)'!$M$64)/12)*'Debt Service'!$K$8),IF($G$8&gt;DX5-1,$M$8,0))</f>
        <v>0</v>
      </c>
      <c r="DY8" s="282">
        <f>IF($N$8="Percentage of Cash Flow",IF($G$8&gt;DY5-1,(('Pro Forma (Res.)'!$M$62-'Pro Forma (Res.)'!$M$64)/12)*'Debt Service'!$K$8),IF($G$8&gt;DY5-1,$M$8,0))</f>
        <v>0</v>
      </c>
      <c r="DZ8" s="282">
        <f>IF($N$8="Percentage of Cash Flow",IF($G$8&gt;DZ5-1,(('Pro Forma (Res.)'!$M$62-'Pro Forma (Res.)'!$M$64)/12)*'Debt Service'!$K$8),IF($G$8&gt;DZ5-1,$M$8,0))</f>
        <v>0</v>
      </c>
      <c r="EA8" s="282">
        <f>IF($N$8="Percentage of Cash Flow",IF($G$8&gt;EA5-1,(('Pro Forma (Res.)'!$M$62-'Pro Forma (Res.)'!$M$64)/12)*'Debt Service'!$K$8),IF($G$8&gt;EA5-1,$M$8,0))</f>
        <v>0</v>
      </c>
      <c r="EB8" s="282">
        <f>IF($N$8="Percentage of Cash Flow",IF($G$8&gt;EB5-1,(('Pro Forma (Res.)'!$M$62-'Pro Forma (Res.)'!$M$64)/12)*'Debt Service'!$K$8),IF($G$8&gt;EB5-1,$M$8,0))</f>
        <v>0</v>
      </c>
      <c r="EC8" s="283">
        <f t="shared" si="8"/>
        <v>0</v>
      </c>
      <c r="ED8" s="282">
        <f>IF($N$8="Percentage of Cash Flow",IF($G$8&gt;ED5-1,(('Pro Forma (Res.)'!$N$62-'Pro Forma (Res.)'!$N$64)/12)*'Debt Service'!$K$8),IF($G$8&gt;ED5-1,$M$8,0))</f>
        <v>0</v>
      </c>
      <c r="EE8" s="282">
        <f>IF($N$8="Percentage of Cash Flow",IF($G$8&gt;EE5-1,(('Pro Forma (Res.)'!$N$62-'Pro Forma (Res.)'!$N$64)/12)*'Debt Service'!$K$8),IF($G$8&gt;EE5-1,$M$8,0))</f>
        <v>0</v>
      </c>
      <c r="EF8" s="282">
        <f>IF($N$8="Percentage of Cash Flow",IF($G$8&gt;EF5-1,(('Pro Forma (Res.)'!$N$62-'Pro Forma (Res.)'!$N$64)/12)*'Debt Service'!$K$8),IF($G$8&gt;EF5-1,$M$8,0))</f>
        <v>0</v>
      </c>
      <c r="EG8" s="282">
        <f>IF($N$8="Percentage of Cash Flow",IF($G$8&gt;EG5-1,(('Pro Forma (Res.)'!$N$62-'Pro Forma (Res.)'!$N$64)/12)*'Debt Service'!$K$8),IF($G$8&gt;EG5-1,$M$8,0))</f>
        <v>0</v>
      </c>
      <c r="EH8" s="282">
        <f>IF($N$8="Percentage of Cash Flow",IF($G$8&gt;EH5-1,(('Pro Forma (Res.)'!$N$62-'Pro Forma (Res.)'!$N$64)/12)*'Debt Service'!$K$8),IF($G$8&gt;EH5-1,$M$8,0))</f>
        <v>0</v>
      </c>
      <c r="EI8" s="282">
        <f>IF($N$8="Percentage of Cash Flow",IF($G$8&gt;EI5-1,(('Pro Forma (Res.)'!$N$62-'Pro Forma (Res.)'!$N$64)/12)*'Debt Service'!$K$8),IF($G$8&gt;EI5-1,$M$8,0))</f>
        <v>0</v>
      </c>
      <c r="EJ8" s="282">
        <f>IF($N$8="Percentage of Cash Flow",IF($G$8&gt;EJ5-1,(('Pro Forma (Res.)'!$N$62-'Pro Forma (Res.)'!$N$64)/12)*'Debt Service'!$K$8),IF($G$8&gt;EJ5-1,$M$8,0))</f>
        <v>0</v>
      </c>
      <c r="EK8" s="282">
        <f>IF($N$8="Percentage of Cash Flow",IF($G$8&gt;EK5-1,(('Pro Forma (Res.)'!$N$62-'Pro Forma (Res.)'!$N$64)/12)*'Debt Service'!$K$8),IF($G$8&gt;EK5-1,$M$8,0))</f>
        <v>0</v>
      </c>
      <c r="EL8" s="282">
        <f>IF($N$8="Percentage of Cash Flow",IF($G$8&gt;EL5-1,(('Pro Forma (Res.)'!$N$62-'Pro Forma (Res.)'!$N$64)/12)*'Debt Service'!$K$8),IF($G$8&gt;EL5-1,$M$8,0))</f>
        <v>0</v>
      </c>
      <c r="EM8" s="282">
        <f>IF($N$8="Percentage of Cash Flow",IF($G$8&gt;EM5-1,(('Pro Forma (Res.)'!$N$62-'Pro Forma (Res.)'!$N$64)/12)*'Debt Service'!$K$8),IF($G$8&gt;EM5-1,$M$8,0))</f>
        <v>0</v>
      </c>
      <c r="EN8" s="282">
        <f>IF($N$8="Percentage of Cash Flow",IF($G$8&gt;EN5-1,(('Pro Forma (Res.)'!$N$62-'Pro Forma (Res.)'!$N$64)/12)*'Debt Service'!$K$8),IF($G$8&gt;EN5-1,$M$8,0))</f>
        <v>0</v>
      </c>
      <c r="EO8" s="282">
        <f>IF($N$8="Percentage of Cash Flow",IF($G$8&gt;EO5-1,(('Pro Forma (Res.)'!$N$62-'Pro Forma (Res.)'!$N$64)/12)*'Debt Service'!$K$8),IF($G$8&gt;EO5-1,$M$8,0))</f>
        <v>0</v>
      </c>
      <c r="EP8" s="283">
        <f t="shared" si="9"/>
        <v>0</v>
      </c>
      <c r="EQ8" s="282">
        <f>IF($N$8="Percentage of Cash Flow",IF($G$8&gt;EQ5-1,(('Pro Forma (Res.)'!$O$62-'Pro Forma (Res.)'!$O$64)/12)*'Debt Service'!$K$8),IF($G$8&gt;EQ5-1,$M$8,0))</f>
        <v>0</v>
      </c>
      <c r="ER8" s="282">
        <f>IF($N$8="Percentage of Cash Flow",IF($G$8&gt;ER5-1,(('Pro Forma (Res.)'!$O$62-'Pro Forma (Res.)'!$O$64)/12)*'Debt Service'!$K$8),IF($G$8&gt;ER5-1,$M$8,0))</f>
        <v>0</v>
      </c>
      <c r="ES8" s="282">
        <f>IF($N$8="Percentage of Cash Flow",IF($G$8&gt;ES5-1,(('Pro Forma (Res.)'!$O$62-'Pro Forma (Res.)'!$O$64)/12)*'Debt Service'!$K$8),IF($G$8&gt;ES5-1,$M$8,0))</f>
        <v>0</v>
      </c>
      <c r="ET8" s="282">
        <f>IF($N$8="Percentage of Cash Flow",IF($G$8&gt;ET5-1,(('Pro Forma (Res.)'!$O$62-'Pro Forma (Res.)'!$O$64)/12)*'Debt Service'!$K$8),IF($G$8&gt;ET5-1,$M$8,0))</f>
        <v>0</v>
      </c>
      <c r="EU8" s="282">
        <f>IF($N$8="Percentage of Cash Flow",IF($G$8&gt;EU5-1,(('Pro Forma (Res.)'!$O$62-'Pro Forma (Res.)'!$O$64)/12)*'Debt Service'!$K$8),IF($G$8&gt;EU5-1,$M$8,0))</f>
        <v>0</v>
      </c>
      <c r="EV8" s="282">
        <f>IF($N$8="Percentage of Cash Flow",IF($G$8&gt;EV5-1,(('Pro Forma (Res.)'!$O$62-'Pro Forma (Res.)'!$O$64)/12)*'Debt Service'!$K$8),IF($G$8&gt;EV5-1,$M$8,0))</f>
        <v>0</v>
      </c>
      <c r="EW8" s="282">
        <f>IF($N$8="Percentage of Cash Flow",IF($G$8&gt;EW5-1,(('Pro Forma (Res.)'!$O$62-'Pro Forma (Res.)'!$O$64)/12)*'Debt Service'!$K$8),IF($G$8&gt;EW5-1,$M$8,0))</f>
        <v>0</v>
      </c>
      <c r="EX8" s="282">
        <f>IF($N$8="Percentage of Cash Flow",IF($G$8&gt;EX5-1,(('Pro Forma (Res.)'!$O$62-'Pro Forma (Res.)'!$O$64)/12)*'Debt Service'!$K$8),IF($G$8&gt;EX5-1,$M$8,0))</f>
        <v>0</v>
      </c>
      <c r="EY8" s="282">
        <f>IF($N$8="Percentage of Cash Flow",IF($G$8&gt;EY5-1,(('Pro Forma (Res.)'!$O$62-'Pro Forma (Res.)'!$O$64)/12)*'Debt Service'!$K$8),IF($G$8&gt;EY5-1,$M$8,0))</f>
        <v>0</v>
      </c>
      <c r="EZ8" s="282">
        <f>IF($N$8="Percentage of Cash Flow",IF($G$8&gt;EZ5-1,(('Pro Forma (Res.)'!$O$62-'Pro Forma (Res.)'!$O$64)/12)*'Debt Service'!$K$8),IF($G$8&gt;EZ5-1,$M$8,0))</f>
        <v>0</v>
      </c>
      <c r="FA8" s="282">
        <f>IF($N$8="Percentage of Cash Flow",IF($G$8&gt;FA5-1,(('Pro Forma (Res.)'!$O$62-'Pro Forma (Res.)'!$O$64)/12)*'Debt Service'!$K$8),IF($G$8&gt;FA5-1,$M$8,0))</f>
        <v>0</v>
      </c>
      <c r="FB8" s="282">
        <f>IF($N$8="Percentage of Cash Flow",IF($G$8&gt;FB5-1,(('Pro Forma (Res.)'!$O$62-'Pro Forma (Res.)'!$O$64)/12)*'Debt Service'!$K$8),IF($G$8&gt;FB5-1,$M$8,0))</f>
        <v>0</v>
      </c>
      <c r="FC8" s="283">
        <f t="shared" si="10"/>
        <v>0</v>
      </c>
      <c r="FD8" s="282">
        <f>IF($N$8="Percentage of Cash Flow",IF($G$8&gt;FD5-1,(('Pro Forma (Res.)'!$P$62-'Pro Forma (Res.)'!$P$64)/12)*'Debt Service'!$K$8),IF($G$8&gt;FD5-1,$M$8,0))</f>
        <v>0</v>
      </c>
      <c r="FE8" s="282">
        <f>IF($N$8="Percentage of Cash Flow",IF($G$8&gt;FE5-1,(('Pro Forma (Res.)'!$P$62-'Pro Forma (Res.)'!$P$64)/12)*'Debt Service'!$K$8),IF($G$8&gt;FE5-1,$M$8,0))</f>
        <v>0</v>
      </c>
      <c r="FF8" s="282">
        <f>IF($N$8="Percentage of Cash Flow",IF($G$8&gt;FF5-1,(('Pro Forma (Res.)'!$P$62-'Pro Forma (Res.)'!$P$64)/12)*'Debt Service'!$K$8),IF($G$8&gt;FF5-1,$M$8,0))</f>
        <v>0</v>
      </c>
      <c r="FG8" s="282">
        <f>IF($N$8="Percentage of Cash Flow",IF($G$8&gt;FG5-1,(('Pro Forma (Res.)'!$P$62-'Pro Forma (Res.)'!$P$64)/12)*'Debt Service'!$K$8),IF($G$8&gt;FG5-1,$M$8,0))</f>
        <v>0</v>
      </c>
      <c r="FH8" s="282">
        <f>IF($N$8="Percentage of Cash Flow",IF($G$8&gt;FH5-1,(('Pro Forma (Res.)'!$P$62-'Pro Forma (Res.)'!$P$64)/12)*'Debt Service'!$K$8),IF($G$8&gt;FH5-1,$M$8,0))</f>
        <v>0</v>
      </c>
      <c r="FI8" s="282">
        <f>IF($N$8="Percentage of Cash Flow",IF($G$8&gt;FI5-1,(('Pro Forma (Res.)'!$P$62-'Pro Forma (Res.)'!$P$64)/12)*'Debt Service'!$K$8),IF($G$8&gt;FI5-1,$M$8,0))</f>
        <v>0</v>
      </c>
      <c r="FJ8" s="282">
        <f>IF($N$8="Percentage of Cash Flow",IF($G$8&gt;FJ5-1,(('Pro Forma (Res.)'!$P$62-'Pro Forma (Res.)'!$P$64)/12)*'Debt Service'!$K$8),IF($G$8&gt;FJ5-1,$M$8,0))</f>
        <v>0</v>
      </c>
      <c r="FK8" s="282">
        <f>IF($N$8="Percentage of Cash Flow",IF($G$8&gt;FK5-1,(('Pro Forma (Res.)'!$P$62-'Pro Forma (Res.)'!$P$64)/12)*'Debt Service'!$K$8),IF($G$8&gt;FK5-1,$M$8,0))</f>
        <v>0</v>
      </c>
      <c r="FL8" s="282">
        <f>IF($N$8="Percentage of Cash Flow",IF($G$8&gt;FL5-1,(('Pro Forma (Res.)'!$P$62-'Pro Forma (Res.)'!$P$64)/12)*'Debt Service'!$K$8),IF($G$8&gt;FL5-1,$M$8,0))</f>
        <v>0</v>
      </c>
      <c r="FM8" s="282">
        <f>IF($N$8="Percentage of Cash Flow",IF($G$8&gt;FM5-1,(('Pro Forma (Res.)'!$P$62-'Pro Forma (Res.)'!$P$64)/12)*'Debt Service'!$K$8),IF($G$8&gt;FM5-1,$M$8,0))</f>
        <v>0</v>
      </c>
      <c r="FN8" s="282">
        <f>IF($N$8="Percentage of Cash Flow",IF($G$8&gt;FN5-1,(('Pro Forma (Res.)'!$P$62-'Pro Forma (Res.)'!$P$64)/12)*'Debt Service'!$K$8),IF($G$8&gt;FN5-1,$M$8,0))</f>
        <v>0</v>
      </c>
      <c r="FO8" s="282">
        <f>IF($N$8="Percentage of Cash Flow",IF($G$8&gt;FO5-1,(('Pro Forma (Res.)'!$P$62-'Pro Forma (Res.)'!$P$64)/12)*'Debt Service'!$K$8),IF($G$8&gt;FO5-1,$M$8,0))</f>
        <v>0</v>
      </c>
      <c r="FP8" s="283">
        <f t="shared" si="11"/>
        <v>0</v>
      </c>
      <c r="FQ8" s="282">
        <f>IF($N$8="Percentage of Cash Flow",IF($G$8&gt;FQ5-1,(('Pro Forma (Res.)'!$Q$62-'Pro Forma (Res.)'!$Q$64)/12)*'Debt Service'!$K$8),IF($G$8&gt;FQ5-1,$M$8,0))</f>
        <v>0</v>
      </c>
      <c r="FR8" s="282">
        <f>IF($N$8="Percentage of Cash Flow",IF($G$8&gt;FR5-1,(('Pro Forma (Res.)'!$Q$62-'Pro Forma (Res.)'!$Q$64)/12)*'Debt Service'!$K$8),IF($G$8&gt;FR5-1,$M$8,0))</f>
        <v>0</v>
      </c>
      <c r="FS8" s="282">
        <f>IF($N$8="Percentage of Cash Flow",IF($G$8&gt;FS5-1,(('Pro Forma (Res.)'!$Q$62-'Pro Forma (Res.)'!$Q$64)/12)*'Debt Service'!$K$8),IF($G$8&gt;FS5-1,$M$8,0))</f>
        <v>0</v>
      </c>
      <c r="FT8" s="282">
        <f>IF($N$8="Percentage of Cash Flow",IF($G$8&gt;FT5-1,(('Pro Forma (Res.)'!$Q$62-'Pro Forma (Res.)'!$Q$64)/12)*'Debt Service'!$K$8),IF($G$8&gt;FT5-1,$M$8,0))</f>
        <v>0</v>
      </c>
      <c r="FU8" s="282">
        <f>IF($N$8="Percentage of Cash Flow",IF($G$8&gt;FU5-1,(('Pro Forma (Res.)'!$Q$62-'Pro Forma (Res.)'!$Q$64)/12)*'Debt Service'!$K$8),IF($G$8&gt;FU5-1,$M$8,0))</f>
        <v>0</v>
      </c>
      <c r="FV8" s="282">
        <f>IF($N$8="Percentage of Cash Flow",IF($G$8&gt;FV5-1,(('Pro Forma (Res.)'!$Q$62-'Pro Forma (Res.)'!$Q$64)/12)*'Debt Service'!$K$8),IF($G$8&gt;FV5-1,$M$8,0))</f>
        <v>0</v>
      </c>
      <c r="FW8" s="282">
        <f>IF($N$8="Percentage of Cash Flow",IF($G$8&gt;FW5-1,(('Pro Forma (Res.)'!$Q$62-'Pro Forma (Res.)'!$Q$64)/12)*'Debt Service'!$K$8),IF($G$8&gt;FW5-1,$M$8,0))</f>
        <v>0</v>
      </c>
      <c r="FX8" s="282">
        <f>IF($N$8="Percentage of Cash Flow",IF($G$8&gt;FX5-1,(('Pro Forma (Res.)'!$Q$62-'Pro Forma (Res.)'!$Q$64)/12)*'Debt Service'!$K$8),IF($G$8&gt;FX5-1,$M$8,0))</f>
        <v>0</v>
      </c>
      <c r="FY8" s="282">
        <f>IF($N$8="Percentage of Cash Flow",IF($G$8&gt;FY5-1,(('Pro Forma (Res.)'!$Q$62-'Pro Forma (Res.)'!$Q$64)/12)*'Debt Service'!$K$8),IF($G$8&gt;FY5-1,$M$8,0))</f>
        <v>0</v>
      </c>
      <c r="FZ8" s="282">
        <f>IF($N$8="Percentage of Cash Flow",IF($G$8&gt;FZ5-1,(('Pro Forma (Res.)'!$Q$62-'Pro Forma (Res.)'!$Q$64)/12)*'Debt Service'!$K$8),IF($G$8&gt;FZ5-1,$M$8,0))</f>
        <v>0</v>
      </c>
      <c r="GA8" s="282">
        <f>IF($N$8="Percentage of Cash Flow",IF($G$8&gt;GA5-1,(('Pro Forma (Res.)'!$Q$62-'Pro Forma (Res.)'!$Q$64)/12)*'Debt Service'!$K$8),IF($G$8&gt;GA5-1,$M$8,0))</f>
        <v>0</v>
      </c>
      <c r="GB8" s="282">
        <f>IF($N$8="Percentage of Cash Flow",IF($G$8&gt;GB5-1,(('Pro Forma (Res.)'!$Q$62-'Pro Forma (Res.)'!$Q$64)/12)*'Debt Service'!$K$8),IF($G$8&gt;GB5-1,$M$8,0))</f>
        <v>0</v>
      </c>
      <c r="GC8" s="283">
        <f t="shared" si="12"/>
        <v>0</v>
      </c>
      <c r="GD8" s="282">
        <f>IF($N$8="Percentage of Cash Flow",IF($G$8&gt;GD5-1,(('Pro Forma (Res.)'!$R$62-'Pro Forma (Res.)'!$R$64)/12)*'Debt Service'!$K$8),IF($G$8&gt;GD5-1,$M$8,0))</f>
        <v>0</v>
      </c>
      <c r="GE8" s="282">
        <f>IF($N$8="Percentage of Cash Flow",IF($G$8&gt;GE5-1,(('Pro Forma (Res.)'!$R$62-'Pro Forma (Res.)'!$R$64)/12)*'Debt Service'!$K$8),IF($G$8&gt;GE5-1,$M$8,0))</f>
        <v>0</v>
      </c>
      <c r="GF8" s="282">
        <f>IF($N$8="Percentage of Cash Flow",IF($G$8&gt;GF5-1,(('Pro Forma (Res.)'!$R$62-'Pro Forma (Res.)'!$R$64)/12)*'Debt Service'!$K$8),IF($G$8&gt;GF5-1,$M$8,0))</f>
        <v>0</v>
      </c>
      <c r="GG8" s="282">
        <f>IF($N$8="Percentage of Cash Flow",IF($G$8&gt;GG5-1,(('Pro Forma (Res.)'!$R$62-'Pro Forma (Res.)'!$R$64)/12)*'Debt Service'!$K$8),IF($G$8&gt;GG5-1,$M$8,0))</f>
        <v>0</v>
      </c>
      <c r="GH8" s="282">
        <f>IF($N$8="Percentage of Cash Flow",IF($G$8&gt;GH5-1,(('Pro Forma (Res.)'!$R$62-'Pro Forma (Res.)'!$R$64)/12)*'Debt Service'!$K$8),IF($G$8&gt;GH5-1,$M$8,0))</f>
        <v>0</v>
      </c>
      <c r="GI8" s="282">
        <f>IF($N$8="Percentage of Cash Flow",IF($G$8&gt;GI5-1,(('Pro Forma (Res.)'!$R$62-'Pro Forma (Res.)'!$R$64)/12)*'Debt Service'!$K$8),IF($G$8&gt;GI5-1,$M$8,0))</f>
        <v>0</v>
      </c>
      <c r="GJ8" s="282">
        <f>IF($N$8="Percentage of Cash Flow",IF($G$8&gt;GJ5-1,(('Pro Forma (Res.)'!$R$62-'Pro Forma (Res.)'!$R$64)/12)*'Debt Service'!$K$8),IF($G$8&gt;GJ5-1,$M$8,0))</f>
        <v>0</v>
      </c>
      <c r="GK8" s="282">
        <f>IF($N$8="Percentage of Cash Flow",IF($G$8&gt;GK5-1,(('Pro Forma (Res.)'!$R$62-'Pro Forma (Res.)'!$R$64)/12)*'Debt Service'!$K$8),IF($G$8&gt;GK5-1,$M$8,0))</f>
        <v>0</v>
      </c>
      <c r="GL8" s="282">
        <f>IF($N$8="Percentage of Cash Flow",IF($G$8&gt;GL5-1,(('Pro Forma (Res.)'!$R$62-'Pro Forma (Res.)'!$R$64)/12)*'Debt Service'!$K$8),IF($G$8&gt;GL5-1,$M$8,0))</f>
        <v>0</v>
      </c>
      <c r="GM8" s="282">
        <f>IF($N$8="Percentage of Cash Flow",IF($G$8&gt;GM5-1,(('Pro Forma (Res.)'!$R$62-'Pro Forma (Res.)'!$R$64)/12)*'Debt Service'!$K$8),IF($G$8&gt;GM5-1,$M$8,0))</f>
        <v>0</v>
      </c>
      <c r="GN8" s="282">
        <f>IF($N$8="Percentage of Cash Flow",IF($G$8&gt;GN5-1,(('Pro Forma (Res.)'!$R$62-'Pro Forma (Res.)'!$R$64)/12)*'Debt Service'!$K$8),IF($G$8&gt;GN5-1,$M$8,0))</f>
        <v>0</v>
      </c>
      <c r="GO8" s="282">
        <f>IF($N$8="Percentage of Cash Flow",IF($G$8&gt;GO5-1,(('Pro Forma (Res.)'!$R$62-'Pro Forma (Res.)'!$R$64)/12)*'Debt Service'!$K$8),IF($G$8&gt;GO5-1,$M$8,0))</f>
        <v>0</v>
      </c>
      <c r="GP8" s="283">
        <f t="shared" si="13"/>
        <v>0</v>
      </c>
      <c r="GQ8" s="282">
        <f>IF($N$8="Percentage of Cash Flow",IF($G$8&gt;GQ5-1,(('Pro Forma (Res.)'!$S$62-'Pro Forma (Res.)'!$S$64)/12)*'Debt Service'!$K$8),IF($G$8&gt;GQ5-1,$M$8,0))</f>
        <v>0</v>
      </c>
      <c r="GR8" s="282">
        <f>IF($N$8="Percentage of Cash Flow",IF($G$8&gt;GR5-1,(('Pro Forma (Res.)'!$S$62-'Pro Forma (Res.)'!$S$64)/12)*'Debt Service'!$K$8),IF($G$8&gt;GR5-1,$M$8,0))</f>
        <v>0</v>
      </c>
      <c r="GS8" s="282">
        <f>IF($N$8="Percentage of Cash Flow",IF($G$8&gt;GS5-1,(('Pro Forma (Res.)'!$S$62-'Pro Forma (Res.)'!$S$64)/12)*'Debt Service'!$K$8),IF($G$8&gt;GS5-1,$M$8,0))</f>
        <v>0</v>
      </c>
      <c r="GT8" s="282">
        <f>IF($N$8="Percentage of Cash Flow",IF($G$8&gt;GT5-1,(('Pro Forma (Res.)'!$S$62-'Pro Forma (Res.)'!$S$64)/12)*'Debt Service'!$K$8),IF($G$8&gt;GT5-1,$M$8,0))</f>
        <v>0</v>
      </c>
      <c r="GU8" s="282">
        <f>IF($N$8="Percentage of Cash Flow",IF($G$8&gt;GU5-1,(('Pro Forma (Res.)'!$S$62-'Pro Forma (Res.)'!$S$64)/12)*'Debt Service'!$K$8),IF($G$8&gt;GU5-1,$M$8,0))</f>
        <v>0</v>
      </c>
      <c r="GV8" s="282">
        <f>IF($N$8="Percentage of Cash Flow",IF($G$8&gt;GV5-1,(('Pro Forma (Res.)'!$S$62-'Pro Forma (Res.)'!$S$64)/12)*'Debt Service'!$K$8),IF($G$8&gt;GV5-1,$M$8,0))</f>
        <v>0</v>
      </c>
      <c r="GW8" s="282">
        <f>IF($N$8="Percentage of Cash Flow",IF($G$8&gt;GW5-1,(('Pro Forma (Res.)'!$S$62-'Pro Forma (Res.)'!$S$64)/12)*'Debt Service'!$K$8),IF($G$8&gt;GW5-1,$M$8,0))</f>
        <v>0</v>
      </c>
      <c r="GX8" s="282">
        <f>IF($N$8="Percentage of Cash Flow",IF($G$8&gt;GX5-1,(('Pro Forma (Res.)'!$S$62-'Pro Forma (Res.)'!$S$64)/12)*'Debt Service'!$K$8),IF($G$8&gt;GX5-1,$M$8,0))</f>
        <v>0</v>
      </c>
      <c r="GY8" s="282">
        <f>IF($N$8="Percentage of Cash Flow",IF($G$8&gt;GY5-1,(('Pro Forma (Res.)'!$S$62-'Pro Forma (Res.)'!$S$64)/12)*'Debt Service'!$K$8),IF($G$8&gt;GY5-1,$M$8,0))</f>
        <v>0</v>
      </c>
      <c r="GZ8" s="282">
        <f>IF($N$8="Percentage of Cash Flow",IF($G$8&gt;GZ5-1,(('Pro Forma (Res.)'!$S$62-'Pro Forma (Res.)'!$S$64)/12)*'Debt Service'!$K$8),IF($G$8&gt;GZ5-1,$M$8,0))</f>
        <v>0</v>
      </c>
      <c r="HA8" s="282">
        <f>IF($N$8="Percentage of Cash Flow",IF($G$8&gt;HA5-1,(('Pro Forma (Res.)'!$S$62-'Pro Forma (Res.)'!$S$64)/12)*'Debt Service'!$K$8),IF($G$8&gt;HA5-1,$M$8,0))</f>
        <v>0</v>
      </c>
      <c r="HB8" s="282">
        <f>IF($N$8="Percentage of Cash Flow",IF($G$8&gt;HB5-1,(('Pro Forma (Res.)'!$S$62-'Pro Forma (Res.)'!$S$64)/12)*'Debt Service'!$K$8),IF($G$8&gt;HB5-1,$M$8,0))</f>
        <v>0</v>
      </c>
      <c r="HC8" s="283">
        <f t="shared" si="14"/>
        <v>0</v>
      </c>
    </row>
    <row r="9" spans="1:211" ht="37.5" customHeight="1">
      <c r="A9" s="1055">
        <f>'Source of Funds'!A11</f>
        <v>0</v>
      </c>
      <c r="B9" s="1056"/>
      <c r="C9" s="1055">
        <f>'Source of Funds'!B11</f>
        <v>0</v>
      </c>
      <c r="D9" s="1056"/>
      <c r="E9" s="401">
        <f>'Source of Funds'!E11</f>
        <v>0</v>
      </c>
      <c r="F9" s="410">
        <v>0</v>
      </c>
      <c r="G9" s="411">
        <v>0</v>
      </c>
      <c r="H9" s="411">
        <v>0</v>
      </c>
      <c r="I9" s="684"/>
      <c r="J9" s="684"/>
      <c r="K9" s="685">
        <f t="shared" si="15"/>
        <v>0</v>
      </c>
      <c r="L9" s="402">
        <f t="shared" si="16"/>
        <v>0</v>
      </c>
      <c r="M9" s="410"/>
      <c r="N9" s="412"/>
      <c r="O9" s="413"/>
      <c r="P9" s="285"/>
      <c r="Q9" s="282">
        <f>IF($N$9="Percentage of Cash Flow",IF($G$9&gt;Q5-1,(('Pro Forma (Res.)'!$E$62-'Pro Forma (Res.)'!$E$64)/12)*'Debt Service'!$K$9),IF($G$9&gt;Q5-1,$M$9,0))</f>
        <v>0</v>
      </c>
      <c r="R9" s="282">
        <f>IF($N$9="Percentage of Cash Flow",IF($G$9&gt;R5-1,(('Pro Forma (Res.)'!$E$62-'Pro Forma (Res.)'!$E$64)/12)*'Debt Service'!$K$9),IF($G$9&gt;R5-1,$M$9,0))</f>
        <v>0</v>
      </c>
      <c r="S9" s="282">
        <f>IF($N$9="Percentage of Cash Flow",IF($G$9&gt;S5-1,(('Pro Forma (Res.)'!$E$62-'Pro Forma (Res.)'!$E$64)/12)*'Debt Service'!$K$9),IF($G$9&gt;S5-1,$M$9,0))</f>
        <v>0</v>
      </c>
      <c r="T9" s="282">
        <f>IF($N$9="Percentage of Cash Flow",IF($G$9&gt;T5-1,(('Pro Forma (Res.)'!$E$62-'Pro Forma (Res.)'!$E$64)/12)*'Debt Service'!$K$9),IF($G$9&gt;T5-1,$M$9,0))</f>
        <v>0</v>
      </c>
      <c r="U9" s="282">
        <f>IF($N$9="Percentage of Cash Flow",IF($G$9&gt;U5-1,(('Pro Forma (Res.)'!$E$62-'Pro Forma (Res.)'!$E$64)/12)*'Debt Service'!$K$9),IF($G$9&gt;U5-1,$M$9,0))</f>
        <v>0</v>
      </c>
      <c r="V9" s="282">
        <f>IF($N$9="Percentage of Cash Flow",IF($G$9&gt;V5-1,(('Pro Forma (Res.)'!$E$62-'Pro Forma (Res.)'!$E$64)/12)*'Debt Service'!$K$9),IF($G$9&gt;V5-1,$M$9,0))</f>
        <v>0</v>
      </c>
      <c r="W9" s="282">
        <f>IF($N$9="Percentage of Cash Flow",IF($G$9&gt;W5-1,(('Pro Forma (Res.)'!$E$62-'Pro Forma (Res.)'!$E$64)/12)*'Debt Service'!$K$9),IF($G$9&gt;W5-1,$M$9,0))</f>
        <v>0</v>
      </c>
      <c r="X9" s="282">
        <f>IF($N$9="Percentage of Cash Flow",IF($G$9&gt;X5-1,(('Pro Forma (Res.)'!$E$62-'Pro Forma (Res.)'!$E$64)/12)*'Debt Service'!$K$9),IF($G$9&gt;X5-1,$M$9,0))</f>
        <v>0</v>
      </c>
      <c r="Y9" s="282">
        <f>IF($N$9="Percentage of Cash Flow",IF($G$9&gt;Y5-1,(('Pro Forma (Res.)'!$E$62-'Pro Forma (Res.)'!$E$64)/12)*'Debt Service'!$K$9),IF($G$9&gt;Y5-1,$M$9,0))</f>
        <v>0</v>
      </c>
      <c r="Z9" s="282">
        <f>IF($N$9="Percentage of Cash Flow",IF($G$9&gt;Z5-1,(('Pro Forma (Res.)'!$E$62-'Pro Forma (Res.)'!$E$64)/12)*'Debt Service'!$K$9),IF($G$9&gt;Z5-1,$M$9,0))</f>
        <v>0</v>
      </c>
      <c r="AA9" s="282">
        <f>IF($N$9="Percentage of Cash Flow",IF($G$9&gt;AA5-1,(('Pro Forma (Res.)'!$E$62-'Pro Forma (Res.)'!$E$64)/12)*'Debt Service'!$K$9),IF($G$9&gt;AA5-1,$M$9,0))</f>
        <v>0</v>
      </c>
      <c r="AB9" s="282">
        <f>IF($N$9="Percentage of Cash Flow",IF($G$9&gt;AB5-1,(('Pro Forma (Res.)'!$E$62-'Pro Forma (Res.)'!$E$64)/12)*'Debt Service'!$K$9),IF($G$9&gt;AB5-1,$M$9,0))</f>
        <v>0</v>
      </c>
      <c r="AC9" s="283">
        <f t="shared" si="3"/>
        <v>0</v>
      </c>
      <c r="AD9" s="282">
        <f>IF($N$9="Percentage of Cash Flow",IF($G$9&gt;AD5-1,(('Pro Forma (Res.)'!$F$62-'Pro Forma (Res.)'!$F$64)/12)*'Debt Service'!$K$9),IF($G$9&gt;AD5-1,$M$9,0))</f>
        <v>0</v>
      </c>
      <c r="AE9" s="282">
        <f>IF($N$9="Percentage of Cash Flow",IF($G$9&gt;AE5-1,(('Pro Forma (Res.)'!$F$62-'Pro Forma (Res.)'!$F$64)/12)*'Debt Service'!$K$9),IF($G$9&gt;AE5-1,$M$9,0))</f>
        <v>0</v>
      </c>
      <c r="AF9" s="282">
        <f>IF($N$9="Percentage of Cash Flow",IF($G$9&gt;AF5-1,(('Pro Forma (Res.)'!$F$62-'Pro Forma (Res.)'!$F$64)/12)*'Debt Service'!$K$9),IF($G$9&gt;AF5-1,$M$9,0))</f>
        <v>0</v>
      </c>
      <c r="AG9" s="282">
        <f>IF($N$9="Percentage of Cash Flow",IF($G$9&gt;AG5-1,(('Pro Forma (Res.)'!$F$62-'Pro Forma (Res.)'!$F$64)/12)*'Debt Service'!$K$9),IF($G$9&gt;AG5-1,$M$9,0))</f>
        <v>0</v>
      </c>
      <c r="AH9" s="282">
        <f>IF($N$9="Percentage of Cash Flow",IF($G$9&gt;AH5-1,(('Pro Forma (Res.)'!$F$62-'Pro Forma (Res.)'!$F$64)/12)*'Debt Service'!$K$9),IF($G$9&gt;AH5-1,$M$9,0))</f>
        <v>0</v>
      </c>
      <c r="AI9" s="282">
        <f>IF($N$9="Percentage of Cash Flow",IF($G$9&gt;AI5-1,(('Pro Forma (Res.)'!$F$62-'Pro Forma (Res.)'!$F$64)/12)*'Debt Service'!$K$9),IF($G$9&gt;AI5-1,$M$9,0))</f>
        <v>0</v>
      </c>
      <c r="AJ9" s="282">
        <f>IF($N$9="Percentage of Cash Flow",IF($G$9&gt;AJ5-1,(('Pro Forma (Res.)'!$F$62-'Pro Forma (Res.)'!$F$64)/12)*'Debt Service'!$K$9),IF($G$9&gt;AJ5-1,$M$9,0))</f>
        <v>0</v>
      </c>
      <c r="AK9" s="282">
        <f>IF($N$9="Percentage of Cash Flow",IF($G$9&gt;AK5-1,(('Pro Forma (Res.)'!$F$62-'Pro Forma (Res.)'!$F$64)/12)*'Debt Service'!$K$9),IF($G$9&gt;AK5-1,$M$9,0))</f>
        <v>0</v>
      </c>
      <c r="AL9" s="282">
        <f>IF($N$9="Percentage of Cash Flow",IF($G$9&gt;AL5-1,(('Pro Forma (Res.)'!$F$62-'Pro Forma (Res.)'!$F$64)/12)*'Debt Service'!$K$9),IF($G$9&gt;AL5-1,$M$9,0))</f>
        <v>0</v>
      </c>
      <c r="AM9" s="282">
        <f>IF($N$9="Percentage of Cash Flow",IF($G$9&gt;AM5-1,(('Pro Forma (Res.)'!$F$62-'Pro Forma (Res.)'!$F$64)/12)*'Debt Service'!$K$9),IF($G$9&gt;AM5-1,$M$9,0))</f>
        <v>0</v>
      </c>
      <c r="AN9" s="282">
        <f>IF($N$9="Percentage of Cash Flow",IF($G$9&gt;AN5-1,(('Pro Forma (Res.)'!$F$62-'Pro Forma (Res.)'!$F$64)/12)*'Debt Service'!$K$9),IF($G$9&gt;AN5-1,$M$9,0))</f>
        <v>0</v>
      </c>
      <c r="AO9" s="282">
        <f>IF($N$9="Percentage of Cash Flow",IF($G$9&gt;AO5-1,(('Pro Forma (Res.)'!$F$62-'Pro Forma (Res.)'!$F$64)/12)*'Debt Service'!$K$9),IF($G$9&gt;AO5-1,$M$9,0))</f>
        <v>0</v>
      </c>
      <c r="AP9" s="283">
        <f t="shared" si="17"/>
        <v>0</v>
      </c>
      <c r="AQ9" s="282">
        <f>IF($N$9="Percentage of Cash Flow",IF($G$9&gt;AQ5-1,(('Pro Forma (Res.)'!$G$62-'Pro Forma (Res.)'!$G$64)/12)*'Debt Service'!$K$9),IF($G$9&gt;AQ5-1,$M$9,0))</f>
        <v>0</v>
      </c>
      <c r="AR9" s="282">
        <f>IF($N$9="Percentage of Cash Flow",IF($G$9&gt;AR5-1,(('Pro Forma (Res.)'!$G$62-'Pro Forma (Res.)'!$G$64)/12)*'Debt Service'!$K$9),IF($G$9&gt;AR5-1,$M$9,0))</f>
        <v>0</v>
      </c>
      <c r="AS9" s="282">
        <f>IF($N$9="Percentage of Cash Flow",IF($G$9&gt;AS5-1,(('Pro Forma (Res.)'!$G$62-'Pro Forma (Res.)'!$G$64)/12)*'Debt Service'!$K$9),IF($G$9&gt;AS5-1,$M$9,0))</f>
        <v>0</v>
      </c>
      <c r="AT9" s="282">
        <f>IF($N$9="Percentage of Cash Flow",IF($G$9&gt;AT5-1,(('Pro Forma (Res.)'!$G$62-'Pro Forma (Res.)'!$G$64)/12)*'Debt Service'!$K$9),IF($G$9&gt;AT5-1,$M$9,0))</f>
        <v>0</v>
      </c>
      <c r="AU9" s="282">
        <f>IF($N$9="Percentage of Cash Flow",IF($G$9&gt;AU5-1,(('Pro Forma (Res.)'!$G$62-'Pro Forma (Res.)'!$G$64)/12)*'Debt Service'!$K$9),IF($G$9&gt;AU5-1,$M$9,0))</f>
        <v>0</v>
      </c>
      <c r="AV9" s="282">
        <f>IF($N$9="Percentage of Cash Flow",IF($G$9&gt;AV5-1,(('Pro Forma (Res.)'!$G$62-'Pro Forma (Res.)'!$G$64)/12)*'Debt Service'!$K$9),IF($G$9&gt;AV5-1,$M$9,0))</f>
        <v>0</v>
      </c>
      <c r="AW9" s="282">
        <f>IF($N$9="Percentage of Cash Flow",IF($G$9&gt;AW5-1,(('Pro Forma (Res.)'!$G$62-'Pro Forma (Res.)'!$G$64)/12)*'Debt Service'!$K$9),IF($G$9&gt;AW5-1,$M$9,0))</f>
        <v>0</v>
      </c>
      <c r="AX9" s="282">
        <f>IF($N$9="Percentage of Cash Flow",IF($G$9&gt;AX5-1,(('Pro Forma (Res.)'!$G$62-'Pro Forma (Res.)'!$G$64)/12)*'Debt Service'!$K$9),IF($G$9&gt;AX5-1,$M$9,0))</f>
        <v>0</v>
      </c>
      <c r="AY9" s="282">
        <f>IF($N$9="Percentage of Cash Flow",IF($G$9&gt;AY5-1,(('Pro Forma (Res.)'!$G$62-'Pro Forma (Res.)'!$G$64)/12)*'Debt Service'!$K$9),IF($G$9&gt;AY5-1,$M$9,0))</f>
        <v>0</v>
      </c>
      <c r="AZ9" s="282">
        <f>IF($N$9="Percentage of Cash Flow",IF($G$9&gt;AZ5-1,(('Pro Forma (Res.)'!$G$62-'Pro Forma (Res.)'!$G$64)/12)*'Debt Service'!$K$9),IF($G$9&gt;AZ5-1,$M$9,0))</f>
        <v>0</v>
      </c>
      <c r="BA9" s="282">
        <f>IF($N$9="Percentage of Cash Flow",IF($G$9&gt;BA5-1,(('Pro Forma (Res.)'!$G$62-'Pro Forma (Res.)'!$G$64)/12)*'Debt Service'!$K$9),IF($G$9&gt;BA5-1,$M$9,0))</f>
        <v>0</v>
      </c>
      <c r="BB9" s="282">
        <f>IF($N$9="Percentage of Cash Flow",IF($G$9&gt;BB5-1,(('Pro Forma (Res.)'!$G$62-'Pro Forma (Res.)'!$G$64)/12)*'Debt Service'!$K$9),IF($G$9&gt;BB5-1,$M$9,0))</f>
        <v>0</v>
      </c>
      <c r="BC9" s="283">
        <f t="shared" ref="BC9:BC17" si="18">SUM(AQ9:BB9)</f>
        <v>0</v>
      </c>
      <c r="BD9" s="282">
        <f>IF($N$9="Percentage of Cash Flow",IF($G$9&gt;BD5-1,(('Pro Forma (Res.)'!$H$62-'Pro Forma (Res.)'!$H$64)/12)*'Debt Service'!$K$9),IF($G$9&gt;BD5-1,$M$9,0))</f>
        <v>0</v>
      </c>
      <c r="BE9" s="282">
        <f>IF($N$9="Percentage of Cash Flow",IF($G$9&gt;BE5-1,(('Pro Forma (Res.)'!$H$62-'Pro Forma (Res.)'!$H$64)/12)*'Debt Service'!$K$9),IF($G$9&gt;BE5-1,$M$9,0))</f>
        <v>0</v>
      </c>
      <c r="BF9" s="282">
        <f>IF($N$9="Percentage of Cash Flow",IF($G$9&gt;BF5-1,(('Pro Forma (Res.)'!$H$62-'Pro Forma (Res.)'!$H$64)/12)*'Debt Service'!$K$9),IF($G$9&gt;BF5-1,$M$9,0))</f>
        <v>0</v>
      </c>
      <c r="BG9" s="282">
        <f>IF($N$9="Percentage of Cash Flow",IF($G$9&gt;BG5-1,(('Pro Forma (Res.)'!$H$62-'Pro Forma (Res.)'!$H$64)/12)*'Debt Service'!$K$9),IF($G$9&gt;BG5-1,$M$9,0))</f>
        <v>0</v>
      </c>
      <c r="BH9" s="282">
        <f>IF($N$9="Percentage of Cash Flow",IF($G$9&gt;BH5-1,(('Pro Forma (Res.)'!$H$62-'Pro Forma (Res.)'!$H$64)/12)*'Debt Service'!$K$9),IF($G$9&gt;BH5-1,$M$9,0))</f>
        <v>0</v>
      </c>
      <c r="BI9" s="282">
        <f>IF($N$9="Percentage of Cash Flow",IF($G$9&gt;BI5-1,(('Pro Forma (Res.)'!$H$62-'Pro Forma (Res.)'!$H$64)/12)*'Debt Service'!$K$9),IF($G$9&gt;BI5-1,$M$9,0))</f>
        <v>0</v>
      </c>
      <c r="BJ9" s="282">
        <f>IF($N$9="Percentage of Cash Flow",IF($G$9&gt;BJ5-1,(('Pro Forma (Res.)'!$H$62-'Pro Forma (Res.)'!$H$64)/12)*'Debt Service'!$K$9),IF($G$9&gt;BJ5-1,$M$9,0))</f>
        <v>0</v>
      </c>
      <c r="BK9" s="282">
        <f>IF($N$9="Percentage of Cash Flow",IF($G$9&gt;BK5-1,(('Pro Forma (Res.)'!$H$62-'Pro Forma (Res.)'!$H$64)/12)*'Debt Service'!$K$9),IF($G$9&gt;BK5-1,$M$9,0))</f>
        <v>0</v>
      </c>
      <c r="BL9" s="282">
        <f>IF($N$9="Percentage of Cash Flow",IF($G$9&gt;BL5-1,(('Pro Forma (Res.)'!$H$62-'Pro Forma (Res.)'!$H$64)/12)*'Debt Service'!$K$9),IF($G$9&gt;BL5-1,$M$9,0))</f>
        <v>0</v>
      </c>
      <c r="BM9" s="282">
        <f>IF($N$9="Percentage of Cash Flow",IF($G$9&gt;BM5-1,(('Pro Forma (Res.)'!$H$62-'Pro Forma (Res.)'!$H$64)/12)*'Debt Service'!$K$9),IF($G$9&gt;BM5-1,$M$9,0))</f>
        <v>0</v>
      </c>
      <c r="BN9" s="282">
        <f>IF($N$9="Percentage of Cash Flow",IF($G$9&gt;BN5-1,(('Pro Forma (Res.)'!$H$62-'Pro Forma (Res.)'!$H$64)/12)*'Debt Service'!$K$9),IF($G$9&gt;BN5-1,$M$9,0))</f>
        <v>0</v>
      </c>
      <c r="BO9" s="282">
        <f>IF($N$9="Percentage of Cash Flow",IF($G$9&gt;BO5-1,(('Pro Forma (Res.)'!$H$62-'Pro Forma (Res.)'!$H$64)/12)*'Debt Service'!$K$9),IF($G$9&gt;BO5-1,$M$9,0))</f>
        <v>0</v>
      </c>
      <c r="BP9" s="283">
        <f t="shared" si="4"/>
        <v>0</v>
      </c>
      <c r="BQ9" s="282">
        <f>IF($N$9="Percentage of Cash Flow",IF($G$9&gt;BQ5-1,(('Pro Forma (Res.)'!$I$62-'Pro Forma (Res.)'!$I$64)/12)*'Debt Service'!$K$9),IF($G$9&gt;BQ5-1,$M$9,0))</f>
        <v>0</v>
      </c>
      <c r="BR9" s="282">
        <f>IF($N$9="Percentage of Cash Flow",IF($G$9&gt;BR5-1,(('Pro Forma (Res.)'!$I$62-'Pro Forma (Res.)'!$I$64)/12)*'Debt Service'!$K$9),IF($G$9&gt;BR5-1,$M$9,0))</f>
        <v>0</v>
      </c>
      <c r="BS9" s="282">
        <f>IF($N$9="Percentage of Cash Flow",IF($G$9&gt;BS5-1,(('Pro Forma (Res.)'!$I$62-'Pro Forma (Res.)'!$I$64)/12)*'Debt Service'!$K$9),IF($G$9&gt;BS5-1,$M$9,0))</f>
        <v>0</v>
      </c>
      <c r="BT9" s="282">
        <f>IF($N$9="Percentage of Cash Flow",IF($G$9&gt;BT5-1,(('Pro Forma (Res.)'!$I$62-'Pro Forma (Res.)'!$I$64)/12)*'Debt Service'!$K$9),IF($G$9&gt;BT5-1,$M$9,0))</f>
        <v>0</v>
      </c>
      <c r="BU9" s="282">
        <f>IF($N$9="Percentage of Cash Flow",IF($G$9&gt;BU5-1,(('Pro Forma (Res.)'!$I$62-'Pro Forma (Res.)'!$I$64)/12)*'Debt Service'!$K$9),IF($G$9&gt;BU5-1,$M$9,0))</f>
        <v>0</v>
      </c>
      <c r="BV9" s="282">
        <f>IF($N$9="Percentage of Cash Flow",IF($G$9&gt;BV5-1,(('Pro Forma (Res.)'!$I$62-'Pro Forma (Res.)'!$I$64)/12)*'Debt Service'!$K$9),IF($G$9&gt;BV5-1,$M$9,0))</f>
        <v>0</v>
      </c>
      <c r="BW9" s="282">
        <f>IF($N$9="Percentage of Cash Flow",IF($G$9&gt;BW5-1,(('Pro Forma (Res.)'!$I$62-'Pro Forma (Res.)'!$I$64)/12)*'Debt Service'!$K$9),IF($G$9&gt;BW5-1,$M$9,0))</f>
        <v>0</v>
      </c>
      <c r="BX9" s="282">
        <f>IF($N$9="Percentage of Cash Flow",IF($G$9&gt;BX5-1,(('Pro Forma (Res.)'!$I$62-'Pro Forma (Res.)'!$I$64)/12)*'Debt Service'!$K$9),IF($G$9&gt;BX5-1,$M$9,0))</f>
        <v>0</v>
      </c>
      <c r="BY9" s="282">
        <f>IF($N$9="Percentage of Cash Flow",IF($G$9&gt;BY5-1,(('Pro Forma (Res.)'!$I$62-'Pro Forma (Res.)'!$I$64)/12)*'Debt Service'!$K$9),IF($G$9&gt;BY5-1,$M$9,0))</f>
        <v>0</v>
      </c>
      <c r="BZ9" s="282">
        <f>IF($N$9="Percentage of Cash Flow",IF($G$9&gt;BZ5-1,(('Pro Forma (Res.)'!$I$62-'Pro Forma (Res.)'!$I$64)/12)*'Debt Service'!$K$9),IF($G$9&gt;BZ5-1,$M$9,0))</f>
        <v>0</v>
      </c>
      <c r="CA9" s="282">
        <f>IF($N$9="Percentage of Cash Flow",IF($G$9&gt;CA5-1,(('Pro Forma (Res.)'!$I$62-'Pro Forma (Res.)'!$I$64)/12)*'Debt Service'!$K$9),IF($G$9&gt;CA5-1,$M$9,0))</f>
        <v>0</v>
      </c>
      <c r="CB9" s="282">
        <f>IF($N$9="Percentage of Cash Flow",IF($G$9&gt;CB5-1,(('Pro Forma (Res.)'!$I$62-'Pro Forma (Res.)'!$I$64)/12)*'Debt Service'!$K$9),IF($G$9&gt;CB5-1,$M$9,0))</f>
        <v>0</v>
      </c>
      <c r="CC9" s="283">
        <f>SUM(BQ9:CB9)</f>
        <v>0</v>
      </c>
      <c r="CD9" s="282">
        <f>IF($N$9="Percentage of Cash Flow",IF($G$9&gt;CD5-1,(('Pro Forma (Res.)'!$J$62-'Pro Forma (Res.)'!$J$64)/12)*'Debt Service'!$K$9),IF($G$9&gt;CD5-1,$M$9,0))</f>
        <v>0</v>
      </c>
      <c r="CE9" s="282">
        <f>IF($N$9="Percentage of Cash Flow",IF($G$9&gt;CE5-1,(('Pro Forma (Res.)'!$J$62-'Pro Forma (Res.)'!$J$64)/12)*'Debt Service'!$K$9),IF($G$9&gt;CE5-1,$M$9,0))</f>
        <v>0</v>
      </c>
      <c r="CF9" s="282">
        <f>IF($N$9="Percentage of Cash Flow",IF($G$9&gt;CF5-1,(('Pro Forma (Res.)'!$J$62-'Pro Forma (Res.)'!$J$64)/12)*'Debt Service'!$K$9),IF($G$9&gt;CF5-1,$M$9,0))</f>
        <v>0</v>
      </c>
      <c r="CG9" s="282">
        <f>IF($N$9="Percentage of Cash Flow",IF($G$9&gt;CG5-1,(('Pro Forma (Res.)'!$J$62-'Pro Forma (Res.)'!$J$64)/12)*'Debt Service'!$K$9),IF($G$9&gt;CG5-1,$M$9,0))</f>
        <v>0</v>
      </c>
      <c r="CH9" s="282">
        <f>IF($N$9="Percentage of Cash Flow",IF($G$9&gt;CH5-1,(('Pro Forma (Res.)'!$J$62-'Pro Forma (Res.)'!$J$64)/12)*'Debt Service'!$K$9),IF($G$9&gt;CH5-1,$M$9,0))</f>
        <v>0</v>
      </c>
      <c r="CI9" s="282">
        <f>IF($N$9="Percentage of Cash Flow",IF($G$9&gt;CI5-1,(('Pro Forma (Res.)'!$J$62-'Pro Forma (Res.)'!$J$64)/12)*'Debt Service'!$K$9),IF($G$9&gt;CI5-1,$M$9,0))</f>
        <v>0</v>
      </c>
      <c r="CJ9" s="282">
        <f>IF($N$9="Percentage of Cash Flow",IF($G$9&gt;CJ5-1,(('Pro Forma (Res.)'!$J$62-'Pro Forma (Res.)'!$J$64)/12)*'Debt Service'!$K$9),IF($G$9&gt;CJ5-1,$M$9,0))</f>
        <v>0</v>
      </c>
      <c r="CK9" s="282">
        <f>IF($N$9="Percentage of Cash Flow",IF($G$9&gt;CK5-1,(('Pro Forma (Res.)'!$J$62-'Pro Forma (Res.)'!$J$64)/12)*'Debt Service'!$K$9),IF($G$9&gt;CK5-1,$M$9,0))</f>
        <v>0</v>
      </c>
      <c r="CL9" s="282">
        <f>IF($N$9="Percentage of Cash Flow",IF($G$9&gt;CL5-1,(('Pro Forma (Res.)'!$J$62-'Pro Forma (Res.)'!$J$64)/12)*'Debt Service'!$K$9),IF($G$9&gt;CL5-1,$M$9,0))</f>
        <v>0</v>
      </c>
      <c r="CM9" s="282">
        <f>IF($N$9="Percentage of Cash Flow",IF($G$9&gt;CM5-1,(('Pro Forma (Res.)'!$J$62-'Pro Forma (Res.)'!$J$64)/12)*'Debt Service'!$K$9),IF($G$9&gt;CM5-1,$M$9,0))</f>
        <v>0</v>
      </c>
      <c r="CN9" s="282">
        <f>IF($N$9="Percentage of Cash Flow",IF($G$9&gt;CN5-1,(('Pro Forma (Res.)'!$J$62-'Pro Forma (Res.)'!$J$64)/12)*'Debt Service'!$K$9),IF($G$9&gt;CN5-1,$M$9,0))</f>
        <v>0</v>
      </c>
      <c r="CO9" s="282">
        <f>IF($N$9="Percentage of Cash Flow",IF($G$9&gt;CO5-1,(('Pro Forma (Res.)'!$J$62-'Pro Forma (Res.)'!$J$64)/12)*'Debt Service'!$K$9),IF($G$9&gt;CO5-1,$M$9,0))</f>
        <v>0</v>
      </c>
      <c r="CP9" s="283">
        <f t="shared" si="5"/>
        <v>0</v>
      </c>
      <c r="CQ9" s="282">
        <f>IF($N$9="Percentage of Cash Flow",IF($G$9&gt;CQ5-1,(('Pro Forma (Res.)'!$K$62-'Pro Forma (Res.)'!$K$64)/12)*'Debt Service'!$K$9),IF($G$9&gt;CQ5-1,$M$9,0))</f>
        <v>0</v>
      </c>
      <c r="CR9" s="282">
        <f>IF($N$9="Percentage of Cash Flow",IF($G$9&gt;CR5-1,(('Pro Forma (Res.)'!$K$62-'Pro Forma (Res.)'!$K$64)/12)*'Debt Service'!$K$9),IF($G$9&gt;CR5-1,$M$9,0))</f>
        <v>0</v>
      </c>
      <c r="CS9" s="282">
        <f>IF($N$9="Percentage of Cash Flow",IF($G$9&gt;CS5-1,(('Pro Forma (Res.)'!$K$62-'Pro Forma (Res.)'!$K$64)/12)*'Debt Service'!$K$9),IF($G$9&gt;CS5-1,$M$9,0))</f>
        <v>0</v>
      </c>
      <c r="CT9" s="282">
        <f>IF($N$9="Percentage of Cash Flow",IF($G$9&gt;CT5-1,(('Pro Forma (Res.)'!$K$62-'Pro Forma (Res.)'!$K$64)/12)*'Debt Service'!$K$9),IF($G$9&gt;CT5-1,$M$9,0))</f>
        <v>0</v>
      </c>
      <c r="CU9" s="282">
        <f>IF($N$9="Percentage of Cash Flow",IF($G$9&gt;CU5-1,(('Pro Forma (Res.)'!$K$62-'Pro Forma (Res.)'!$K$64)/12)*'Debt Service'!$K$9),IF($G$9&gt;CU5-1,$M$9,0))</f>
        <v>0</v>
      </c>
      <c r="CV9" s="282">
        <f>IF($N$9="Percentage of Cash Flow",IF($G$9&gt;CV5-1,(('Pro Forma (Res.)'!$K$62-'Pro Forma (Res.)'!$K$64)/12)*'Debt Service'!$K$9),IF($G$9&gt;CV5-1,$M$9,0))</f>
        <v>0</v>
      </c>
      <c r="CW9" s="282">
        <f>IF($N$9="Percentage of Cash Flow",IF($G$9&gt;CW5-1,(('Pro Forma (Res.)'!$K$62-'Pro Forma (Res.)'!$K$64)/12)*'Debt Service'!$K$9),IF($G$9&gt;CW5-1,$M$9,0))</f>
        <v>0</v>
      </c>
      <c r="CX9" s="282">
        <f>IF($N$9="Percentage of Cash Flow",IF($G$9&gt;CX5-1,(('Pro Forma (Res.)'!$K$62-'Pro Forma (Res.)'!$K$64)/12)*'Debt Service'!$K$9),IF($G$9&gt;CX5-1,$M$9,0))</f>
        <v>0</v>
      </c>
      <c r="CY9" s="282">
        <f>IF($N$9="Percentage of Cash Flow",IF($G$9&gt;CY5-1,(('Pro Forma (Res.)'!$K$62-'Pro Forma (Res.)'!$K$64)/12)*'Debt Service'!$K$9),IF($G$9&gt;CY5-1,$M$9,0))</f>
        <v>0</v>
      </c>
      <c r="CZ9" s="282">
        <f>IF($N$9="Percentage of Cash Flow",IF($G$9&gt;CZ5-1,(('Pro Forma (Res.)'!$K$62-'Pro Forma (Res.)'!$K$64)/12)*'Debt Service'!$K$9),IF($G$9&gt;CZ5-1,$M$9,0))</f>
        <v>0</v>
      </c>
      <c r="DA9" s="282">
        <f>IF($N$9="Percentage of Cash Flow",IF($G$9&gt;DA5-1,(('Pro Forma (Res.)'!$K$62-'Pro Forma (Res.)'!$K$64)/12)*'Debt Service'!$K$9),IF($G$9&gt;DA5-1,$M$9,0))</f>
        <v>0</v>
      </c>
      <c r="DB9" s="282">
        <f>IF($N$9="Percentage of Cash Flow",IF($G$9&gt;DB5-1,(('Pro Forma (Res.)'!$K$62-'Pro Forma (Res.)'!$K$64)/12)*'Debt Service'!$K$9),IF($G$9&gt;DB5-1,$M$9,0))</f>
        <v>0</v>
      </c>
      <c r="DC9" s="283">
        <f t="shared" si="6"/>
        <v>0</v>
      </c>
      <c r="DD9" s="282">
        <f>IF($N$9="Percentage of Cash Flow",IF($G$9&gt;DD5-1,(('Pro Forma (Res.)'!$L$62-'Pro Forma (Res.)'!$L$64)/12)*'Debt Service'!$K$9),IF($G$9&gt;DD5-1,$M$9,0))</f>
        <v>0</v>
      </c>
      <c r="DE9" s="282">
        <f>IF($N$9="Percentage of Cash Flow",IF($G$9&gt;DE5-1,(('Pro Forma (Res.)'!$L$62-'Pro Forma (Res.)'!$L$64)/12)*'Debt Service'!$K$9),IF($G$9&gt;DE5-1,$M$9,0))</f>
        <v>0</v>
      </c>
      <c r="DF9" s="282">
        <f>IF($N$9="Percentage of Cash Flow",IF($G$9&gt;DF5-1,(('Pro Forma (Res.)'!$L$62-'Pro Forma (Res.)'!$L$64)/12)*'Debt Service'!$K$9),IF($G$9&gt;DF5-1,$M$9,0))</f>
        <v>0</v>
      </c>
      <c r="DG9" s="282">
        <f>IF($N$9="Percentage of Cash Flow",IF($G$9&gt;DG5-1,(('Pro Forma (Res.)'!$L$62-'Pro Forma (Res.)'!$L$64)/12)*'Debt Service'!$K$9),IF($G$9&gt;DG5-1,$M$9,0))</f>
        <v>0</v>
      </c>
      <c r="DH9" s="282">
        <f>IF($N$9="Percentage of Cash Flow",IF($G$9&gt;DH5-1,(('Pro Forma (Res.)'!$L$62-'Pro Forma (Res.)'!$L$64)/12)*'Debt Service'!$K$9),IF($G$9&gt;DH5-1,$M$9,0))</f>
        <v>0</v>
      </c>
      <c r="DI9" s="282">
        <f>IF($N$9="Percentage of Cash Flow",IF($G$9&gt;DI5-1,(('Pro Forma (Res.)'!$L$62-'Pro Forma (Res.)'!$L$64)/12)*'Debt Service'!$K$9),IF($G$9&gt;DI5-1,$M$9,0))</f>
        <v>0</v>
      </c>
      <c r="DJ9" s="282">
        <f>IF($N$9="Percentage of Cash Flow",IF($G$9&gt;DJ5-1,(('Pro Forma (Res.)'!$L$62-'Pro Forma (Res.)'!$L$64)/12)*'Debt Service'!$K$9),IF($G$9&gt;DJ5-1,$M$9,0))</f>
        <v>0</v>
      </c>
      <c r="DK9" s="282">
        <f>IF($N$9="Percentage of Cash Flow",IF($G$9&gt;DK5-1,(('Pro Forma (Res.)'!$L$62-'Pro Forma (Res.)'!$L$64)/12)*'Debt Service'!$K$9),IF($G$9&gt;DK5-1,$M$9,0))</f>
        <v>0</v>
      </c>
      <c r="DL9" s="282">
        <f>IF($N$9="Percentage of Cash Flow",IF($G$9&gt;DL5-1,(('Pro Forma (Res.)'!$L$62-'Pro Forma (Res.)'!$L$64)/12)*'Debt Service'!$K$9),IF($G$9&gt;DL5-1,$M$9,0))</f>
        <v>0</v>
      </c>
      <c r="DM9" s="282">
        <f>IF($N$9="Percentage of Cash Flow",IF($G$9&gt;DM5-1,(('Pro Forma (Res.)'!$L$62-'Pro Forma (Res.)'!$L$64)/12)*'Debt Service'!$K$9),IF($G$9&gt;DM5-1,$M$9,0))</f>
        <v>0</v>
      </c>
      <c r="DN9" s="282">
        <f>IF($N$9="Percentage of Cash Flow",IF($G$9&gt;DN5-1,(('Pro Forma (Res.)'!$L$62-'Pro Forma (Res.)'!$L$64)/12)*'Debt Service'!$K$9),IF($G$9&gt;DN5-1,$M$9,0))</f>
        <v>0</v>
      </c>
      <c r="DO9" s="282">
        <f>IF($N$9="Percentage of Cash Flow",IF($G$9&gt;DO5-1,(('Pro Forma (Res.)'!$L$62-'Pro Forma (Res.)'!$L$64)/12)*'Debt Service'!$K$9),IF($G$9&gt;DO5-1,$M$9,0))</f>
        <v>0</v>
      </c>
      <c r="DP9" s="283">
        <f t="shared" si="7"/>
        <v>0</v>
      </c>
      <c r="DQ9" s="282">
        <f>IF($N$9="Percentage of Cash Flow",IF($G$9&gt;DQ5-1,(('Pro Forma (Res.)'!$M$62-'Pro Forma (Res.)'!$M$64)/12)*'Debt Service'!$K$9),IF($G$9&gt;DQ5-1,$M$9,0))</f>
        <v>0</v>
      </c>
      <c r="DR9" s="282">
        <f>IF($N$9="Percentage of Cash Flow",IF($G$9&gt;DR5-1,(('Pro Forma (Res.)'!$M$62-'Pro Forma (Res.)'!$M$64)/12)*'Debt Service'!$K$9),IF($G$9&gt;DR5-1,$M$9,0))</f>
        <v>0</v>
      </c>
      <c r="DS9" s="282">
        <f>IF($N$9="Percentage of Cash Flow",IF($G$9&gt;DS5-1,(('Pro Forma (Res.)'!$M$62-'Pro Forma (Res.)'!$M$64)/12)*'Debt Service'!$K$9),IF($G$9&gt;DS5-1,$M$9,0))</f>
        <v>0</v>
      </c>
      <c r="DT9" s="282">
        <f>IF($N$9="Percentage of Cash Flow",IF($G$9&gt;DT5-1,(('Pro Forma (Res.)'!$M$62-'Pro Forma (Res.)'!$M$64)/12)*'Debt Service'!$K$9),IF($G$9&gt;DT5-1,$M$9,0))</f>
        <v>0</v>
      </c>
      <c r="DU9" s="282">
        <f>IF($N$9="Percentage of Cash Flow",IF($G$9&gt;DU5-1,(('Pro Forma (Res.)'!$M$62-'Pro Forma (Res.)'!$M$64)/12)*'Debt Service'!$K$9),IF($G$9&gt;DU5-1,$M$9,0))</f>
        <v>0</v>
      </c>
      <c r="DV9" s="282">
        <f>IF($N$9="Percentage of Cash Flow",IF($G$9&gt;DV5-1,(('Pro Forma (Res.)'!$M$62-'Pro Forma (Res.)'!$M$64)/12)*'Debt Service'!$K$9),IF($G$9&gt;DV5-1,$M$9,0))</f>
        <v>0</v>
      </c>
      <c r="DW9" s="282">
        <f>IF($N$9="Percentage of Cash Flow",IF($G$9&gt;DW5-1,(('Pro Forma (Res.)'!$M$62-'Pro Forma (Res.)'!$M$64)/12)*'Debt Service'!$K$9),IF($G$9&gt;DW5-1,$M$9,0))</f>
        <v>0</v>
      </c>
      <c r="DX9" s="282">
        <f>IF($N$9="Percentage of Cash Flow",IF($G$9&gt;DX5-1,(('Pro Forma (Res.)'!$M$62-'Pro Forma (Res.)'!$M$64)/12)*'Debt Service'!$K$9),IF($G$9&gt;DX5-1,$M$9,0))</f>
        <v>0</v>
      </c>
      <c r="DY9" s="282">
        <f>IF($N$9="Percentage of Cash Flow",IF($G$9&gt;DY5-1,(('Pro Forma (Res.)'!$M$62-'Pro Forma (Res.)'!$M$64)/12)*'Debt Service'!$K$9),IF($G$9&gt;DY5-1,$M$9,0))</f>
        <v>0</v>
      </c>
      <c r="DZ9" s="282">
        <f>IF($N$9="Percentage of Cash Flow",IF($G$9&gt;DZ5-1,(('Pro Forma (Res.)'!$M$62-'Pro Forma (Res.)'!$M$64)/12)*'Debt Service'!$K$9),IF($G$9&gt;DZ5-1,$M$9,0))</f>
        <v>0</v>
      </c>
      <c r="EA9" s="282">
        <f>IF($N$9="Percentage of Cash Flow",IF($G$9&gt;EA5-1,(('Pro Forma (Res.)'!$M$62-'Pro Forma (Res.)'!$M$64)/12)*'Debt Service'!$K$9),IF($G$9&gt;EA5-1,$M$9,0))</f>
        <v>0</v>
      </c>
      <c r="EB9" s="282">
        <f>IF($N$9="Percentage of Cash Flow",IF($G$9&gt;EB5-1,(('Pro Forma (Res.)'!$M$62-'Pro Forma (Res.)'!$M$64)/12)*'Debt Service'!$K$9),IF($G$9&gt;EB5-1,$M$9,0))</f>
        <v>0</v>
      </c>
      <c r="EC9" s="283">
        <f t="shared" si="8"/>
        <v>0</v>
      </c>
      <c r="ED9" s="282">
        <f>IF($N$9="Percentage of Cash Flow",IF($G$9&gt;ED5-1,(('Pro Forma (Res.)'!$N$62-'Pro Forma (Res.)'!$N$64)/12)*'Debt Service'!$K$9),IF($G$9&gt;ED5-1,$M$9,0))</f>
        <v>0</v>
      </c>
      <c r="EE9" s="282">
        <f>IF($N$9="Percentage of Cash Flow",IF($G$9&gt;EE5-1,(('Pro Forma (Res.)'!$N$62-'Pro Forma (Res.)'!$N$64)/12)*'Debt Service'!$K$9),IF($G$9&gt;EE5-1,$M$9,0))</f>
        <v>0</v>
      </c>
      <c r="EF9" s="282">
        <f>IF($N$9="Percentage of Cash Flow",IF($G$9&gt;EF5-1,(('Pro Forma (Res.)'!$N$62-'Pro Forma (Res.)'!$N$64)/12)*'Debt Service'!$K$9),IF($G$9&gt;EF5-1,$M$9,0))</f>
        <v>0</v>
      </c>
      <c r="EG9" s="282">
        <f>IF($N$9="Percentage of Cash Flow",IF($G$9&gt;EG5-1,(('Pro Forma (Res.)'!$N$62-'Pro Forma (Res.)'!$N$64)/12)*'Debt Service'!$K$9),IF($G$9&gt;EG5-1,$M$9,0))</f>
        <v>0</v>
      </c>
      <c r="EH9" s="282">
        <f>IF($N$9="Percentage of Cash Flow",IF($G$9&gt;EH5-1,(('Pro Forma (Res.)'!$N$62-'Pro Forma (Res.)'!$N$64)/12)*'Debt Service'!$K$9),IF($G$9&gt;EH5-1,$M$9,0))</f>
        <v>0</v>
      </c>
      <c r="EI9" s="282">
        <f>IF($N$9="Percentage of Cash Flow",IF($G$9&gt;EI5-1,(('Pro Forma (Res.)'!$N$62-'Pro Forma (Res.)'!$N$64)/12)*'Debt Service'!$K$9),IF($G$9&gt;EI5-1,$M$9,0))</f>
        <v>0</v>
      </c>
      <c r="EJ9" s="282">
        <f>IF($N$9="Percentage of Cash Flow",IF($G$9&gt;EJ5-1,(('Pro Forma (Res.)'!$N$62-'Pro Forma (Res.)'!$N$64)/12)*'Debt Service'!$K$9),IF($G$9&gt;EJ5-1,$M$9,0))</f>
        <v>0</v>
      </c>
      <c r="EK9" s="282">
        <f>IF($N$9="Percentage of Cash Flow",IF($G$9&gt;EK5-1,(('Pro Forma (Res.)'!$N$62-'Pro Forma (Res.)'!$N$64)/12)*'Debt Service'!$K$9),IF($G$9&gt;EK5-1,$M$9,0))</f>
        <v>0</v>
      </c>
      <c r="EL9" s="282">
        <f>IF($N$9="Percentage of Cash Flow",IF($G$9&gt;EL5-1,(('Pro Forma (Res.)'!$N$62-'Pro Forma (Res.)'!$N$64)/12)*'Debt Service'!$K$9),IF($G$9&gt;EL5-1,$M$9,0))</f>
        <v>0</v>
      </c>
      <c r="EM9" s="282">
        <f>IF($N$9="Percentage of Cash Flow",IF($G$9&gt;EM5-1,(('Pro Forma (Res.)'!$N$62-'Pro Forma (Res.)'!$N$64)/12)*'Debt Service'!$K$9),IF($G$9&gt;EM5-1,$M$9,0))</f>
        <v>0</v>
      </c>
      <c r="EN9" s="282">
        <f>IF($N$9="Percentage of Cash Flow",IF($G$9&gt;EN5-1,(('Pro Forma (Res.)'!$N$62-'Pro Forma (Res.)'!$N$64)/12)*'Debt Service'!$K$9),IF($G$9&gt;EN5-1,$M$9,0))</f>
        <v>0</v>
      </c>
      <c r="EO9" s="282">
        <f>IF($N$9="Percentage of Cash Flow",IF($G$9&gt;EO5-1,(('Pro Forma (Res.)'!$N$62-'Pro Forma (Res.)'!$N$64)/12)*'Debt Service'!$K$9),IF($G$9&gt;EO5-1,$M$9,0))</f>
        <v>0</v>
      </c>
      <c r="EP9" s="283">
        <f t="shared" si="9"/>
        <v>0</v>
      </c>
      <c r="EQ9" s="282">
        <f>IF($N$9="Percentage of Cash Flow",IF($G$9&gt;EQ5-1,(('Pro Forma (Res.)'!$O$62-'Pro Forma (Res.)'!$O$64)/12)*'Debt Service'!$K$9),IF($G$9&gt;EQ5-1,$M$9,0))</f>
        <v>0</v>
      </c>
      <c r="ER9" s="282">
        <f>IF($N$9="Percentage of Cash Flow",IF($G$9&gt;ER5-1,(('Pro Forma (Res.)'!$O$62-'Pro Forma (Res.)'!$O$64)/12)*'Debt Service'!$K$9),IF($G$9&gt;ER5-1,$M$9,0))</f>
        <v>0</v>
      </c>
      <c r="ES9" s="282">
        <f>IF($N$9="Percentage of Cash Flow",IF($G$9&gt;ES5-1,(('Pro Forma (Res.)'!$O$62-'Pro Forma (Res.)'!$O$64)/12)*'Debt Service'!$K$9),IF($G$9&gt;ES5-1,$M$9,0))</f>
        <v>0</v>
      </c>
      <c r="ET9" s="282">
        <f>IF($N$9="Percentage of Cash Flow",IF($G$9&gt;ET5-1,(('Pro Forma (Res.)'!$O$62-'Pro Forma (Res.)'!$O$64)/12)*'Debt Service'!$K$9),IF($G$9&gt;ET5-1,$M$9,0))</f>
        <v>0</v>
      </c>
      <c r="EU9" s="282">
        <f>IF($N$9="Percentage of Cash Flow",IF($G$9&gt;EU5-1,(('Pro Forma (Res.)'!$O$62-'Pro Forma (Res.)'!$O$64)/12)*'Debt Service'!$K$9),IF($G$9&gt;EU5-1,$M$9,0))</f>
        <v>0</v>
      </c>
      <c r="EV9" s="282">
        <f>IF($N$9="Percentage of Cash Flow",IF($G$9&gt;EV5-1,(('Pro Forma (Res.)'!$O$62-'Pro Forma (Res.)'!$O$64)/12)*'Debt Service'!$K$9),IF($G$9&gt;EV5-1,$M$9,0))</f>
        <v>0</v>
      </c>
      <c r="EW9" s="282">
        <f>IF($N$9="Percentage of Cash Flow",IF($G$9&gt;EW5-1,(('Pro Forma (Res.)'!$O$62-'Pro Forma (Res.)'!$O$64)/12)*'Debt Service'!$K$9),IF($G$9&gt;EW5-1,$M$9,0))</f>
        <v>0</v>
      </c>
      <c r="EX9" s="282">
        <f>IF($N$9="Percentage of Cash Flow",IF($G$9&gt;EX5-1,(('Pro Forma (Res.)'!$O$62-'Pro Forma (Res.)'!$O$64)/12)*'Debt Service'!$K$9),IF($G$9&gt;EX5-1,$M$9,0))</f>
        <v>0</v>
      </c>
      <c r="EY9" s="282">
        <f>IF($N$9="Percentage of Cash Flow",IF($G$9&gt;EY5-1,(('Pro Forma (Res.)'!$O$62-'Pro Forma (Res.)'!$O$64)/12)*'Debt Service'!$K$9),IF($G$9&gt;EY5-1,$M$9,0))</f>
        <v>0</v>
      </c>
      <c r="EZ9" s="282">
        <f>IF($N$9="Percentage of Cash Flow",IF($G$9&gt;EZ5-1,(('Pro Forma (Res.)'!$O$62-'Pro Forma (Res.)'!$O$64)/12)*'Debt Service'!$K$9),IF($G$9&gt;EZ5-1,$M$9,0))</f>
        <v>0</v>
      </c>
      <c r="FA9" s="282">
        <f>IF($N$9="Percentage of Cash Flow",IF($G$9&gt;FA5-1,(('Pro Forma (Res.)'!$O$62-'Pro Forma (Res.)'!$O$64)/12)*'Debt Service'!$K$9),IF($G$9&gt;FA5-1,$M$9,0))</f>
        <v>0</v>
      </c>
      <c r="FB9" s="282">
        <f>IF($N$9="Percentage of Cash Flow",IF($G$9&gt;FB5-1,(('Pro Forma (Res.)'!$O$62-'Pro Forma (Res.)'!$O$64)/12)*'Debt Service'!$K$9),IF($G$9&gt;FB5-1,$M$9,0))</f>
        <v>0</v>
      </c>
      <c r="FC9" s="283">
        <f t="shared" si="10"/>
        <v>0</v>
      </c>
      <c r="FD9" s="282">
        <f>IF($N$9="Percentage of Cash Flow",IF($G$9&gt;FD5-1,(('Pro Forma (Res.)'!$P$62-'Pro Forma (Res.)'!$P$64)/12)*'Debt Service'!$K$9),IF($G$9&gt;FD5-1,$M$9,0))</f>
        <v>0</v>
      </c>
      <c r="FE9" s="282">
        <f>IF($N$9="Percentage of Cash Flow",IF($G$9&gt;FE5-1,(('Pro Forma (Res.)'!$P$62-'Pro Forma (Res.)'!$P$64)/12)*'Debt Service'!$K$9),IF($G$9&gt;FE5-1,$M$9,0))</f>
        <v>0</v>
      </c>
      <c r="FF9" s="282">
        <f>IF($N$9="Percentage of Cash Flow",IF($G$9&gt;FF5-1,(('Pro Forma (Res.)'!$P$62-'Pro Forma (Res.)'!$P$64)/12)*'Debt Service'!$K$9),IF($G$9&gt;FF5-1,$M$9,0))</f>
        <v>0</v>
      </c>
      <c r="FG9" s="282">
        <f>IF($N$9="Percentage of Cash Flow",IF($G$9&gt;FG5-1,(('Pro Forma (Res.)'!$P$62-'Pro Forma (Res.)'!$P$64)/12)*'Debt Service'!$K$9),IF($G$9&gt;FG5-1,$M$9,0))</f>
        <v>0</v>
      </c>
      <c r="FH9" s="282">
        <f>IF($N$9="Percentage of Cash Flow",IF($G$9&gt;FH5-1,(('Pro Forma (Res.)'!$P$62-'Pro Forma (Res.)'!$P$64)/12)*'Debt Service'!$K$9),IF($G$9&gt;FH5-1,$M$9,0))</f>
        <v>0</v>
      </c>
      <c r="FI9" s="282">
        <f>IF($N$9="Percentage of Cash Flow",IF($G$9&gt;FI5-1,(('Pro Forma (Res.)'!$P$62-'Pro Forma (Res.)'!$P$64)/12)*'Debt Service'!$K$9),IF($G$9&gt;FI5-1,$M$9,0))</f>
        <v>0</v>
      </c>
      <c r="FJ9" s="282">
        <f>IF($N$9="Percentage of Cash Flow",IF($G$9&gt;FJ5-1,(('Pro Forma (Res.)'!$P$62-'Pro Forma (Res.)'!$P$64)/12)*'Debt Service'!$K$9),IF($G$9&gt;FJ5-1,$M$9,0))</f>
        <v>0</v>
      </c>
      <c r="FK9" s="282">
        <f>IF($N$9="Percentage of Cash Flow",IF($G$9&gt;FK5-1,(('Pro Forma (Res.)'!$P$62-'Pro Forma (Res.)'!$P$64)/12)*'Debt Service'!$K$9),IF($G$9&gt;FK5-1,$M$9,0))</f>
        <v>0</v>
      </c>
      <c r="FL9" s="282">
        <f>IF($N$9="Percentage of Cash Flow",IF($G$9&gt;FL5-1,(('Pro Forma (Res.)'!$P$62-'Pro Forma (Res.)'!$P$64)/12)*'Debt Service'!$K$9),IF($G$9&gt;FL5-1,$M$9,0))</f>
        <v>0</v>
      </c>
      <c r="FM9" s="282">
        <f>IF($N$9="Percentage of Cash Flow",IF($G$9&gt;FM5-1,(('Pro Forma (Res.)'!$P$62-'Pro Forma (Res.)'!$P$64)/12)*'Debt Service'!$K$9),IF($G$9&gt;FM5-1,$M$9,0))</f>
        <v>0</v>
      </c>
      <c r="FN9" s="282">
        <f>IF($N$9="Percentage of Cash Flow",IF($G$9&gt;FN5-1,(('Pro Forma (Res.)'!$P$62-'Pro Forma (Res.)'!$P$64)/12)*'Debt Service'!$K$9),IF($G$9&gt;FN5-1,$M$9,0))</f>
        <v>0</v>
      </c>
      <c r="FO9" s="282">
        <f>IF($N$9="Percentage of Cash Flow",IF($G$9&gt;FO5-1,(('Pro Forma (Res.)'!$P$62-'Pro Forma (Res.)'!$P$64)/12)*'Debt Service'!$K$9),IF($G$9&gt;FO5-1,$M$9,0))</f>
        <v>0</v>
      </c>
      <c r="FP9" s="283">
        <f t="shared" si="11"/>
        <v>0</v>
      </c>
      <c r="FQ9" s="282">
        <f>IF($N$9="Percentage of Cash Flow",IF($G$9&gt;FQ5-1,(('Pro Forma (Res.)'!$Q$62-'Pro Forma (Res.)'!$Q$64)/12)*'Debt Service'!$K$9),IF($G$9&gt;FQ5-1,$M$9,0))</f>
        <v>0</v>
      </c>
      <c r="FR9" s="282">
        <f>IF($N$9="Percentage of Cash Flow",IF($G$9&gt;FR5-1,(('Pro Forma (Res.)'!$Q$62-'Pro Forma (Res.)'!$Q$64)/12)*'Debt Service'!$K$9),IF($G$9&gt;FR5-1,$M$9,0))</f>
        <v>0</v>
      </c>
      <c r="FS9" s="282">
        <f>IF($N$9="Percentage of Cash Flow",IF($G$9&gt;FS5-1,(('Pro Forma (Res.)'!$Q$62-'Pro Forma (Res.)'!$Q$64)/12)*'Debt Service'!$K$9),IF($G$9&gt;FS5-1,$M$9,0))</f>
        <v>0</v>
      </c>
      <c r="FT9" s="282">
        <f>IF($N$9="Percentage of Cash Flow",IF($G$9&gt;FT5-1,(('Pro Forma (Res.)'!$Q$62-'Pro Forma (Res.)'!$Q$64)/12)*'Debt Service'!$K$9),IF($G$9&gt;FT5-1,$M$9,0))</f>
        <v>0</v>
      </c>
      <c r="FU9" s="282">
        <f>IF($N$9="Percentage of Cash Flow",IF($G$9&gt;FU5-1,(('Pro Forma (Res.)'!$Q$62-'Pro Forma (Res.)'!$Q$64)/12)*'Debt Service'!$K$9),IF($G$9&gt;FU5-1,$M$9,0))</f>
        <v>0</v>
      </c>
      <c r="FV9" s="282">
        <f>IF($N$9="Percentage of Cash Flow",IF($G$9&gt;FV5-1,(('Pro Forma (Res.)'!$Q$62-'Pro Forma (Res.)'!$Q$64)/12)*'Debt Service'!$K$9),IF($G$9&gt;FV5-1,$M$9,0))</f>
        <v>0</v>
      </c>
      <c r="FW9" s="282">
        <f>IF($N$9="Percentage of Cash Flow",IF($G$9&gt;FW5-1,(('Pro Forma (Res.)'!$Q$62-'Pro Forma (Res.)'!$Q$64)/12)*'Debt Service'!$K$9),IF($G$9&gt;FW5-1,$M$9,0))</f>
        <v>0</v>
      </c>
      <c r="FX9" s="282">
        <f>IF($N$9="Percentage of Cash Flow",IF($G$9&gt;FX5-1,(('Pro Forma (Res.)'!$Q$62-'Pro Forma (Res.)'!$Q$64)/12)*'Debt Service'!$K$9),IF($G$9&gt;FX5-1,$M$9,0))</f>
        <v>0</v>
      </c>
      <c r="FY9" s="282">
        <f>IF($N$9="Percentage of Cash Flow",IF($G$9&gt;FY5-1,(('Pro Forma (Res.)'!$Q$62-'Pro Forma (Res.)'!$Q$64)/12)*'Debt Service'!$K$9),IF($G$9&gt;FY5-1,$M$9,0))</f>
        <v>0</v>
      </c>
      <c r="FZ9" s="282">
        <f>IF($N$9="Percentage of Cash Flow",IF($G$9&gt;FZ5-1,(('Pro Forma (Res.)'!$Q$62-'Pro Forma (Res.)'!$Q$64)/12)*'Debt Service'!$K$9),IF($G$9&gt;FZ5-1,$M$9,0))</f>
        <v>0</v>
      </c>
      <c r="GA9" s="282">
        <f>IF($N$9="Percentage of Cash Flow",IF($G$9&gt;GA5-1,(('Pro Forma (Res.)'!$Q$62-'Pro Forma (Res.)'!$Q$64)/12)*'Debt Service'!$K$9),IF($G$9&gt;GA5-1,$M$9,0))</f>
        <v>0</v>
      </c>
      <c r="GB9" s="282">
        <f>IF($N$9="Percentage of Cash Flow",IF($G$9&gt;GB5-1,(('Pro Forma (Res.)'!$Q$62-'Pro Forma (Res.)'!$Q$64)/12)*'Debt Service'!$K$9),IF($G$9&gt;GB5-1,$M$9,0))</f>
        <v>0</v>
      </c>
      <c r="GC9" s="283">
        <f t="shared" si="12"/>
        <v>0</v>
      </c>
      <c r="GD9" s="282">
        <f>IF($N$9="Percentage of Cash Flow",IF($G$9&gt;GD5-1,(('Pro Forma (Res.)'!$R$62-'Pro Forma (Res.)'!$R$64)/12)*'Debt Service'!$K$9),IF($G$9&gt;GD5-1,$M$9,0))</f>
        <v>0</v>
      </c>
      <c r="GE9" s="282">
        <f>IF($N$9="Percentage of Cash Flow",IF($G$9&gt;GE5-1,(('Pro Forma (Res.)'!$R$62-'Pro Forma (Res.)'!$R$64)/12)*'Debt Service'!$K$9),IF($G$9&gt;GE5-1,$M$9,0))</f>
        <v>0</v>
      </c>
      <c r="GF9" s="282">
        <f>IF($N$9="Percentage of Cash Flow",IF($G$9&gt;GF5-1,(('Pro Forma (Res.)'!$R$62-'Pro Forma (Res.)'!$R$64)/12)*'Debt Service'!$K$9),IF($G$9&gt;GF5-1,$M$9,0))</f>
        <v>0</v>
      </c>
      <c r="GG9" s="282">
        <f>IF($N$9="Percentage of Cash Flow",IF($G$9&gt;GG5-1,(('Pro Forma (Res.)'!$R$62-'Pro Forma (Res.)'!$R$64)/12)*'Debt Service'!$K$9),IF($G$9&gt;GG5-1,$M$9,0))</f>
        <v>0</v>
      </c>
      <c r="GH9" s="282">
        <f>IF($N$9="Percentage of Cash Flow",IF($G$9&gt;GH5-1,(('Pro Forma (Res.)'!$R$62-'Pro Forma (Res.)'!$R$64)/12)*'Debt Service'!$K$9),IF($G$9&gt;GH5-1,$M$9,0))</f>
        <v>0</v>
      </c>
      <c r="GI9" s="282">
        <f>IF($N$9="Percentage of Cash Flow",IF($G$9&gt;GI5-1,(('Pro Forma (Res.)'!$R$62-'Pro Forma (Res.)'!$R$64)/12)*'Debt Service'!$K$9),IF($G$9&gt;GI5-1,$M$9,0))</f>
        <v>0</v>
      </c>
      <c r="GJ9" s="282">
        <f>IF($N$9="Percentage of Cash Flow",IF($G$9&gt;GJ5-1,(('Pro Forma (Res.)'!$R$62-'Pro Forma (Res.)'!$R$64)/12)*'Debt Service'!$K$9),IF($G$9&gt;GJ5-1,$M$9,0))</f>
        <v>0</v>
      </c>
      <c r="GK9" s="282">
        <f>IF($N$9="Percentage of Cash Flow",IF($G$9&gt;GK5-1,(('Pro Forma (Res.)'!$R$62-'Pro Forma (Res.)'!$R$64)/12)*'Debt Service'!$K$9),IF($G$9&gt;GK5-1,$M$9,0))</f>
        <v>0</v>
      </c>
      <c r="GL9" s="282">
        <f>IF($N$9="Percentage of Cash Flow",IF($G$9&gt;GL5-1,(('Pro Forma (Res.)'!$R$62-'Pro Forma (Res.)'!$R$64)/12)*'Debt Service'!$K$9),IF($G$9&gt;GL5-1,$M$9,0))</f>
        <v>0</v>
      </c>
      <c r="GM9" s="282">
        <f>IF($N$9="Percentage of Cash Flow",IF($G$9&gt;GM5-1,(('Pro Forma (Res.)'!$R$62-'Pro Forma (Res.)'!$R$64)/12)*'Debt Service'!$K$9),IF($G$9&gt;GM5-1,$M$9,0))</f>
        <v>0</v>
      </c>
      <c r="GN9" s="282">
        <f>IF($N$9="Percentage of Cash Flow",IF($G$9&gt;GN5-1,(('Pro Forma (Res.)'!$R$62-'Pro Forma (Res.)'!$R$64)/12)*'Debt Service'!$K$9),IF($G$9&gt;GN5-1,$M$9,0))</f>
        <v>0</v>
      </c>
      <c r="GO9" s="282">
        <f>IF($N$9="Percentage of Cash Flow",IF($G$9&gt;GO5-1,(('Pro Forma (Res.)'!$R$62-'Pro Forma (Res.)'!$R$64)/12)*'Debt Service'!$K$9),IF($G$9&gt;GO5-1,$M$9,0))</f>
        <v>0</v>
      </c>
      <c r="GP9" s="283">
        <f t="shared" si="13"/>
        <v>0</v>
      </c>
      <c r="GQ9" s="282">
        <f>IF($N$9="Percentage of Cash Flow",IF($G$9&gt;GQ5-1,(('Pro Forma (Res.)'!$S$62-'Pro Forma (Res.)'!$S$64)/12)*'Debt Service'!$K$9),IF($G$9&gt;GQ5-1,$M$9,0))</f>
        <v>0</v>
      </c>
      <c r="GR9" s="282">
        <f>IF($N$9="Percentage of Cash Flow",IF($G$9&gt;GR5-1,(('Pro Forma (Res.)'!$S$62-'Pro Forma (Res.)'!$S$64)/12)*'Debt Service'!$K$9),IF($G$9&gt;GR5-1,$M$9,0))</f>
        <v>0</v>
      </c>
      <c r="GS9" s="282">
        <f>IF($N$9="Percentage of Cash Flow",IF($G$9&gt;GS5-1,(('Pro Forma (Res.)'!$S$62-'Pro Forma (Res.)'!$S$64)/12)*'Debt Service'!$K$9),IF($G$9&gt;GS5-1,$M$9,0))</f>
        <v>0</v>
      </c>
      <c r="GT9" s="282">
        <f>IF($N$9="Percentage of Cash Flow",IF($G$9&gt;GT5-1,(('Pro Forma (Res.)'!$S$62-'Pro Forma (Res.)'!$S$64)/12)*'Debt Service'!$K$9),IF($G$9&gt;GT5-1,$M$9,0))</f>
        <v>0</v>
      </c>
      <c r="GU9" s="282">
        <f>IF($N$9="Percentage of Cash Flow",IF($G$9&gt;GU5-1,(('Pro Forma (Res.)'!$S$62-'Pro Forma (Res.)'!$S$64)/12)*'Debt Service'!$K$9),IF($G$9&gt;GU5-1,$M$9,0))</f>
        <v>0</v>
      </c>
      <c r="GV9" s="282">
        <f>IF($N$9="Percentage of Cash Flow",IF($G$9&gt;GV5-1,(('Pro Forma (Res.)'!$S$62-'Pro Forma (Res.)'!$S$64)/12)*'Debt Service'!$K$9),IF($G$9&gt;GV5-1,$M$9,0))</f>
        <v>0</v>
      </c>
      <c r="GW9" s="282">
        <f>IF($N$9="Percentage of Cash Flow",IF($G$9&gt;GW5-1,(('Pro Forma (Res.)'!$S$62-'Pro Forma (Res.)'!$S$64)/12)*'Debt Service'!$K$9),IF($G$9&gt;GW5-1,$M$9,0))</f>
        <v>0</v>
      </c>
      <c r="GX9" s="282">
        <f>IF($N$9="Percentage of Cash Flow",IF($G$9&gt;GX5-1,(('Pro Forma (Res.)'!$S$62-'Pro Forma (Res.)'!$S$64)/12)*'Debt Service'!$K$9),IF($G$9&gt;GX5-1,$M$9,0))</f>
        <v>0</v>
      </c>
      <c r="GY9" s="282">
        <f>IF($N$9="Percentage of Cash Flow",IF($G$9&gt;GY5-1,(('Pro Forma (Res.)'!$S$62-'Pro Forma (Res.)'!$S$64)/12)*'Debt Service'!$K$9),IF($G$9&gt;GY5-1,$M$9,0))</f>
        <v>0</v>
      </c>
      <c r="GZ9" s="282">
        <f>IF($N$9="Percentage of Cash Flow",IF($G$9&gt;GZ5-1,(('Pro Forma (Res.)'!$S$62-'Pro Forma (Res.)'!$S$64)/12)*'Debt Service'!$K$9),IF($G$9&gt;GZ5-1,$M$9,0))</f>
        <v>0</v>
      </c>
      <c r="HA9" s="282">
        <f>IF($N$9="Percentage of Cash Flow",IF($G$9&gt;HA5-1,(('Pro Forma (Res.)'!$S$62-'Pro Forma (Res.)'!$S$64)/12)*'Debt Service'!$K$9),IF($G$9&gt;HA5-1,$M$9,0))</f>
        <v>0</v>
      </c>
      <c r="HB9" s="282">
        <f>IF($N$9="Percentage of Cash Flow",IF($G$9&gt;HB5-1,(('Pro Forma (Res.)'!$S$62-'Pro Forma (Res.)'!$S$64)/12)*'Debt Service'!$K$9),IF($G$9&gt;HB5-1,$M$9,0))</f>
        <v>0</v>
      </c>
      <c r="HC9" s="283">
        <f t="shared" si="14"/>
        <v>0</v>
      </c>
    </row>
    <row r="10" spans="1:211" ht="37.5" customHeight="1">
      <c r="A10" s="1055">
        <f>'Source of Funds'!A12</f>
        <v>0</v>
      </c>
      <c r="B10" s="1056"/>
      <c r="C10" s="1055">
        <f>'Source of Funds'!B12</f>
        <v>0</v>
      </c>
      <c r="D10" s="1056"/>
      <c r="E10" s="401">
        <f>'Source of Funds'!E12</f>
        <v>0</v>
      </c>
      <c r="F10" s="410">
        <v>0</v>
      </c>
      <c r="G10" s="411">
        <v>0</v>
      </c>
      <c r="H10" s="411">
        <v>0</v>
      </c>
      <c r="I10" s="684"/>
      <c r="J10" s="684"/>
      <c r="K10" s="685">
        <f t="shared" si="15"/>
        <v>0</v>
      </c>
      <c r="L10" s="402">
        <f t="shared" si="16"/>
        <v>0</v>
      </c>
      <c r="M10" s="410"/>
      <c r="N10" s="412"/>
      <c r="O10" s="413"/>
      <c r="P10" s="285"/>
      <c r="Q10" s="282">
        <f>IF($N$10="Percentage of Cash Flow",IF($G$10&gt;Q5-1,(('Pro Forma (Res.)'!$E$62-'Pro Forma (Res.)'!$E$64)/12)*'Debt Service'!$K$10),IF($G$10&gt;Q5-1,$M$10,0))</f>
        <v>0</v>
      </c>
      <c r="R10" s="282">
        <f>IF($N$10="Percentage of Cash Flow",IF($G$10&gt;R5-1,(('Pro Forma (Res.)'!$E$62-'Pro Forma (Res.)'!$E$64)/12)*'Debt Service'!$K$10),IF($G$10&gt;R5-1,$M$10,0))</f>
        <v>0</v>
      </c>
      <c r="S10" s="282">
        <f>IF($N$10="Percentage of Cash Flow",IF($G$10&gt;S5-1,(('Pro Forma (Res.)'!$E$62-'Pro Forma (Res.)'!$E$64)/12)*'Debt Service'!$K$10),IF($G$10&gt;S5-1,$M$10,0))</f>
        <v>0</v>
      </c>
      <c r="T10" s="282">
        <f>IF($N$10="Percentage of Cash Flow",IF($G$10&gt;T5-1,(('Pro Forma (Res.)'!$E$62-'Pro Forma (Res.)'!$E$64)/12)*'Debt Service'!$K$10),IF($G$10&gt;T5-1,$M$10,0))</f>
        <v>0</v>
      </c>
      <c r="U10" s="282">
        <f>IF($N$10="Percentage of Cash Flow",IF($G$10&gt;U5-1,(('Pro Forma (Res.)'!$E$62-'Pro Forma (Res.)'!$E$64)/12)*'Debt Service'!$K$10),IF($G$10&gt;U5-1,$M$10,0))</f>
        <v>0</v>
      </c>
      <c r="V10" s="282">
        <f>IF($N$10="Percentage of Cash Flow",IF($G$10&gt;V5-1,(('Pro Forma (Res.)'!$E$62-'Pro Forma (Res.)'!$E$64)/12)*'Debt Service'!$K$10),IF($G$10&gt;V5-1,$M$10,0))</f>
        <v>0</v>
      </c>
      <c r="W10" s="282">
        <f>IF($N$10="Percentage of Cash Flow",IF($G$10&gt;W5-1,(('Pro Forma (Res.)'!$E$62-'Pro Forma (Res.)'!$E$64)/12)*'Debt Service'!$K$10),IF($G$10&gt;W5-1,$M$10,0))</f>
        <v>0</v>
      </c>
      <c r="X10" s="282">
        <f>IF($N$10="Percentage of Cash Flow",IF($G$10&gt;X5-1,(('Pro Forma (Res.)'!$E$62-'Pro Forma (Res.)'!$E$64)/12)*'Debt Service'!$K$10),IF($G$10&gt;X5-1,$M$10,0))</f>
        <v>0</v>
      </c>
      <c r="Y10" s="282">
        <f>IF($N$10="Percentage of Cash Flow",IF($G$10&gt;Y5-1,(('Pro Forma (Res.)'!$E$62-'Pro Forma (Res.)'!$E$64)/12)*'Debt Service'!$K$10),IF($G$10&gt;Y5-1,$M$10,0))</f>
        <v>0</v>
      </c>
      <c r="Z10" s="282">
        <f>IF($N$10="Percentage of Cash Flow",IF($G$10&gt;Z5-1,(('Pro Forma (Res.)'!$E$62-'Pro Forma (Res.)'!$E$64)/12)*'Debt Service'!$K$10),IF($G$10&gt;Z5-1,$M$10,0))</f>
        <v>0</v>
      </c>
      <c r="AA10" s="282">
        <f>IF($N$10="Percentage of Cash Flow",IF($G$10&gt;AA5-1,(('Pro Forma (Res.)'!$E$62-'Pro Forma (Res.)'!$E$64)/12)*'Debt Service'!$K$10),IF($G$10&gt;AA5-1,$M$10,0))</f>
        <v>0</v>
      </c>
      <c r="AB10" s="282">
        <f>IF($N$10="Percentage of Cash Flow",IF($G$10&gt;AB5-1,(('Pro Forma (Res.)'!$E$62-'Pro Forma (Res.)'!$E$64)/12)*'Debt Service'!$K$10),IF($G$10&gt;AB5-1,$M$10,0))</f>
        <v>0</v>
      </c>
      <c r="AC10" s="283">
        <f t="shared" si="3"/>
        <v>0</v>
      </c>
      <c r="AD10" s="282">
        <f>IF($N$10="Percentage of Cash Flow",IF($G$10&gt;AD5-1,(('Pro Forma (Res.)'!$F$62-'Pro Forma (Res.)'!$F$64)/12)*'Debt Service'!$K$10),IF($G$10&gt;AD5-1,$M$10,0))</f>
        <v>0</v>
      </c>
      <c r="AE10" s="282">
        <f>IF($N$10="Percentage of Cash Flow",IF($G$10&gt;AE5-1,(('Pro Forma (Res.)'!$F$62-'Pro Forma (Res.)'!$F$64)/12)*'Debt Service'!$K$10),IF($G$10&gt;AE5-1,$M$10,0))</f>
        <v>0</v>
      </c>
      <c r="AF10" s="282">
        <f>IF($N$10="Percentage of Cash Flow",IF($G$10&gt;AF5-1,(('Pro Forma (Res.)'!$F$62-'Pro Forma (Res.)'!$F$64)/12)*'Debt Service'!$K$10),IF($G$10&gt;AF5-1,$M$10,0))</f>
        <v>0</v>
      </c>
      <c r="AG10" s="282">
        <f>IF($N$10="Percentage of Cash Flow",IF($G$10&gt;AG5-1,(('Pro Forma (Res.)'!$F$62-'Pro Forma (Res.)'!$F$64)/12)*'Debt Service'!$K$10),IF($G$10&gt;AG5-1,$M$10,0))</f>
        <v>0</v>
      </c>
      <c r="AH10" s="282">
        <f>IF($N$10="Percentage of Cash Flow",IF($G$10&gt;AH5-1,(('Pro Forma (Res.)'!$F$62-'Pro Forma (Res.)'!$F$64)/12)*'Debt Service'!$K$10),IF($G$10&gt;AH5-1,$M$10,0))</f>
        <v>0</v>
      </c>
      <c r="AI10" s="282">
        <f>IF($N$10="Percentage of Cash Flow",IF($G$10&gt;AI5-1,(('Pro Forma (Res.)'!$F$62-'Pro Forma (Res.)'!$F$64)/12)*'Debt Service'!$K$10),IF($G$10&gt;AI5-1,$M$10,0))</f>
        <v>0</v>
      </c>
      <c r="AJ10" s="282">
        <f>IF($N$10="Percentage of Cash Flow",IF($G$10&gt;AJ5-1,(('Pro Forma (Res.)'!$F$62-'Pro Forma (Res.)'!$F$64)/12)*'Debt Service'!$K$10),IF($G$10&gt;AJ5-1,$M$10,0))</f>
        <v>0</v>
      </c>
      <c r="AK10" s="282">
        <f>IF($N$10="Percentage of Cash Flow",IF($G$10&gt;AK5-1,(('Pro Forma (Res.)'!$F$62-'Pro Forma (Res.)'!$F$64)/12)*'Debt Service'!$K$10),IF($G$10&gt;AK5-1,$M$10,0))</f>
        <v>0</v>
      </c>
      <c r="AL10" s="282">
        <f>IF($N$10="Percentage of Cash Flow",IF($G$10&gt;AL5-1,(('Pro Forma (Res.)'!$F$62-'Pro Forma (Res.)'!$F$64)/12)*'Debt Service'!$K$10),IF($G$10&gt;AL5-1,$M$10,0))</f>
        <v>0</v>
      </c>
      <c r="AM10" s="282">
        <f>IF($N$10="Percentage of Cash Flow",IF($G$10&gt;AM5-1,(('Pro Forma (Res.)'!$F$62-'Pro Forma (Res.)'!$F$64)/12)*'Debt Service'!$K$10),IF($G$10&gt;AM5-1,$M$10,0))</f>
        <v>0</v>
      </c>
      <c r="AN10" s="282">
        <f>IF($N$10="Percentage of Cash Flow",IF($G$10&gt;AN5-1,(('Pro Forma (Res.)'!$F$62-'Pro Forma (Res.)'!$F$64)/12)*'Debt Service'!$K$10),IF($G$10&gt;AN5-1,$M$10,0))</f>
        <v>0</v>
      </c>
      <c r="AO10" s="282">
        <f>IF($N$10="Percentage of Cash Flow",IF($G$10&gt;AO5-1,(('Pro Forma (Res.)'!$F$62-'Pro Forma (Res.)'!$F$64)/12)*'Debt Service'!$K$10),IF($G$10&gt;AO5-1,$M$10,0))</f>
        <v>0</v>
      </c>
      <c r="AP10" s="283">
        <f t="shared" si="17"/>
        <v>0</v>
      </c>
      <c r="AQ10" s="282">
        <f>IF($N$10="Percentage of Cash Flow",IF($G$10&gt;AQ5-1,(('Pro Forma (Res.)'!$G$62-'Pro Forma (Res.)'!$G$64)/12)*'Debt Service'!$K$10),IF($G$10&gt;AQ5-1,$M$10,0))</f>
        <v>0</v>
      </c>
      <c r="AR10" s="282">
        <f>IF($N$10="Percentage of Cash Flow",IF($G$10&gt;AR5-1,(('Pro Forma (Res.)'!$G$62-'Pro Forma (Res.)'!$G$64)/12)*'Debt Service'!$K$10),IF($G$10&gt;AR5-1,$M$10,0))</f>
        <v>0</v>
      </c>
      <c r="AS10" s="282">
        <f>IF($N$10="Percentage of Cash Flow",IF($G$10&gt;AS5-1,(('Pro Forma (Res.)'!$G$62-'Pro Forma (Res.)'!$G$64)/12)*'Debt Service'!$K$10),IF($G$10&gt;AS5-1,$M$10,0))</f>
        <v>0</v>
      </c>
      <c r="AT10" s="282">
        <f>IF($N$10="Percentage of Cash Flow",IF($G$10&gt;AT5-1,(('Pro Forma (Res.)'!$G$62-'Pro Forma (Res.)'!$G$64)/12)*'Debt Service'!$K$10),IF($G$10&gt;AT5-1,$M$10,0))</f>
        <v>0</v>
      </c>
      <c r="AU10" s="282">
        <f>IF($N$10="Percentage of Cash Flow",IF($G$10&gt;AU5-1,(('Pro Forma (Res.)'!$G$62-'Pro Forma (Res.)'!$G$64)/12)*'Debt Service'!$K$10),IF($G$10&gt;AU5-1,$M$10,0))</f>
        <v>0</v>
      </c>
      <c r="AV10" s="282">
        <f>IF($N$10="Percentage of Cash Flow",IF($G$10&gt;AV5-1,(('Pro Forma (Res.)'!$G$62-'Pro Forma (Res.)'!$G$64)/12)*'Debt Service'!$K$10),IF($G$10&gt;AV5-1,$M$10,0))</f>
        <v>0</v>
      </c>
      <c r="AW10" s="282">
        <f>IF($N$10="Percentage of Cash Flow",IF($G$10&gt;AW5-1,(('Pro Forma (Res.)'!$G$62-'Pro Forma (Res.)'!$G$64)/12)*'Debt Service'!$K$10),IF($G$10&gt;AW5-1,$M$10,0))</f>
        <v>0</v>
      </c>
      <c r="AX10" s="282">
        <f>IF($N$10="Percentage of Cash Flow",IF($G$10&gt;AX5-1,(('Pro Forma (Res.)'!$G$62-'Pro Forma (Res.)'!$G$64)/12)*'Debt Service'!$K$10),IF($G$10&gt;AX5-1,$M$10,0))</f>
        <v>0</v>
      </c>
      <c r="AY10" s="282">
        <f>IF($N$10="Percentage of Cash Flow",IF($G$10&gt;AY5-1,(('Pro Forma (Res.)'!$G$62-'Pro Forma (Res.)'!$G$64)/12)*'Debt Service'!$K$10),IF($G$10&gt;AY5-1,$M$10,0))</f>
        <v>0</v>
      </c>
      <c r="AZ10" s="282">
        <f>IF($N$10="Percentage of Cash Flow",IF($G$10&gt;AZ5-1,(('Pro Forma (Res.)'!$G$62-'Pro Forma (Res.)'!$G$64)/12)*'Debt Service'!$K$10),IF($G$10&gt;AZ5-1,$M$10,0))</f>
        <v>0</v>
      </c>
      <c r="BA10" s="282">
        <f>IF($N$10="Percentage of Cash Flow",IF($G$10&gt;BA5-1,(('Pro Forma (Res.)'!$G$62-'Pro Forma (Res.)'!$G$64)/12)*'Debt Service'!$K$10),IF($G$10&gt;BA5-1,$M$10,0))</f>
        <v>0</v>
      </c>
      <c r="BB10" s="282">
        <f>IF($N$10="Percentage of Cash Flow",IF($G$10&gt;BB5-1,(('Pro Forma (Res.)'!$G$62-'Pro Forma (Res.)'!$G$64)/12)*'Debt Service'!$K$10),IF($G$10&gt;BB5-1,$M$10,0))</f>
        <v>0</v>
      </c>
      <c r="BC10" s="283">
        <f t="shared" si="18"/>
        <v>0</v>
      </c>
      <c r="BD10" s="282">
        <f>IF($N$10="Percentage of Cash Flow",IF($G$10&gt;BD5-1,(('Pro Forma (Res.)'!$H$62-'Pro Forma (Res.)'!$H$64)/12)*'Debt Service'!$K$10),IF($G$10&gt;BD5-1,$M$10,0))</f>
        <v>0</v>
      </c>
      <c r="BE10" s="282">
        <f>IF($N$10="Percentage of Cash Flow",IF($G$10&gt;BE5-1,(('Pro Forma (Res.)'!$H$62-'Pro Forma (Res.)'!$H$64)/12)*'Debt Service'!$K$10),IF($G$10&gt;BE5-1,$M$10,0))</f>
        <v>0</v>
      </c>
      <c r="BF10" s="282">
        <f>IF($N$10="Percentage of Cash Flow",IF($G$10&gt;BF5-1,(('Pro Forma (Res.)'!$H$62-'Pro Forma (Res.)'!$H$64)/12)*'Debt Service'!$K$10),IF($G$10&gt;BF5-1,$M$10,0))</f>
        <v>0</v>
      </c>
      <c r="BG10" s="282">
        <f>IF($N$10="Percentage of Cash Flow",IF($G$10&gt;BG5-1,(('Pro Forma (Res.)'!$H$62-'Pro Forma (Res.)'!$H$64)/12)*'Debt Service'!$K$10),IF($G$10&gt;BG5-1,$M$10,0))</f>
        <v>0</v>
      </c>
      <c r="BH10" s="282">
        <f>IF($N$10="Percentage of Cash Flow",IF($G$10&gt;BH5-1,(('Pro Forma (Res.)'!$H$62-'Pro Forma (Res.)'!$H$64)/12)*'Debt Service'!$K$10),IF($G$10&gt;BH5-1,$M$10,0))</f>
        <v>0</v>
      </c>
      <c r="BI10" s="282">
        <f>IF($N$10="Percentage of Cash Flow",IF($G$10&gt;BI5-1,(('Pro Forma (Res.)'!$H$62-'Pro Forma (Res.)'!$H$64)/12)*'Debt Service'!$K$10),IF($G$10&gt;BI5-1,$M$10,0))</f>
        <v>0</v>
      </c>
      <c r="BJ10" s="282">
        <f>IF($N$10="Percentage of Cash Flow",IF($G$10&gt;BJ5-1,(('Pro Forma (Res.)'!$H$62-'Pro Forma (Res.)'!$H$64)/12)*'Debt Service'!$K$10),IF($G$10&gt;BJ5-1,$M$10,0))</f>
        <v>0</v>
      </c>
      <c r="BK10" s="282">
        <f>IF($N$10="Percentage of Cash Flow",IF($G$10&gt;BK5-1,(('Pro Forma (Res.)'!$H$62-'Pro Forma (Res.)'!$H$64)/12)*'Debt Service'!$K$10),IF($G$10&gt;BK5-1,$M$10,0))</f>
        <v>0</v>
      </c>
      <c r="BL10" s="282">
        <f>IF($N$10="Percentage of Cash Flow",IF($G$10&gt;BL5-1,(('Pro Forma (Res.)'!$H$62-'Pro Forma (Res.)'!$H$64)/12)*'Debt Service'!$K$10),IF($G$10&gt;BL5-1,$M$10,0))</f>
        <v>0</v>
      </c>
      <c r="BM10" s="282">
        <f>IF($N$10="Percentage of Cash Flow",IF($G$10&gt;BM5-1,(('Pro Forma (Res.)'!$H$62-'Pro Forma (Res.)'!$H$64)/12)*'Debt Service'!$K$10),IF($G$10&gt;BM5-1,$M$10,0))</f>
        <v>0</v>
      </c>
      <c r="BN10" s="282">
        <f>IF($N$10="Percentage of Cash Flow",IF($G$10&gt;BN5-1,(('Pro Forma (Res.)'!$H$62-'Pro Forma (Res.)'!$H$64)/12)*'Debt Service'!$K$10),IF($G$10&gt;BN5-1,$M$10,0))</f>
        <v>0</v>
      </c>
      <c r="BO10" s="282">
        <f>IF($N$10="Percentage of Cash Flow",IF($G$10&gt;BO5-1,(('Pro Forma (Res.)'!$H$62-'Pro Forma (Res.)'!$H$64)/12)*'Debt Service'!$K$10),IF($G$10&gt;BO5-1,$M$10,0))</f>
        <v>0</v>
      </c>
      <c r="BP10" s="283">
        <f t="shared" si="4"/>
        <v>0</v>
      </c>
      <c r="BQ10" s="282">
        <f>IF($N$10="Percentage of Cash Flow",IF($G$10&gt;BQ5-1,(('Pro Forma (Res.)'!$I$62-'Pro Forma (Res.)'!$I$64)/12)*'Debt Service'!$K$10),IF($G$10&gt;BQ5-1,$M$10,0))</f>
        <v>0</v>
      </c>
      <c r="BR10" s="282">
        <f>IF($N$10="Percentage of Cash Flow",IF($G$10&gt;BR5-1,(('Pro Forma (Res.)'!$I$62-'Pro Forma (Res.)'!$I$64)/12)*'Debt Service'!$K$10),IF($G$10&gt;BR5-1,$M$10,0))</f>
        <v>0</v>
      </c>
      <c r="BS10" s="282">
        <f>IF($N$10="Percentage of Cash Flow",IF($G$10&gt;BS5-1,(('Pro Forma (Res.)'!$I$62-'Pro Forma (Res.)'!$I$64)/12)*'Debt Service'!$K$10),IF($G$10&gt;BS5-1,$M$10,0))</f>
        <v>0</v>
      </c>
      <c r="BT10" s="282">
        <f>IF($N$10="Percentage of Cash Flow",IF($G$10&gt;BT5-1,(('Pro Forma (Res.)'!$I$62-'Pro Forma (Res.)'!$I$64)/12)*'Debt Service'!$K$10),IF($G$10&gt;BT5-1,$M$10,0))</f>
        <v>0</v>
      </c>
      <c r="BU10" s="282">
        <f>IF($N$10="Percentage of Cash Flow",IF($G$10&gt;BU5-1,(('Pro Forma (Res.)'!$I$62-'Pro Forma (Res.)'!$I$64)/12)*'Debt Service'!$K$10),IF($G$10&gt;BU5-1,$M$10,0))</f>
        <v>0</v>
      </c>
      <c r="BV10" s="282">
        <f>IF($N$10="Percentage of Cash Flow",IF($G$10&gt;BV5-1,(('Pro Forma (Res.)'!$I$62-'Pro Forma (Res.)'!$I$64)/12)*'Debt Service'!$K$10),IF($G$10&gt;BV5-1,$M$10,0))</f>
        <v>0</v>
      </c>
      <c r="BW10" s="282">
        <f>IF($N$10="Percentage of Cash Flow",IF($G$10&gt;BW5-1,(('Pro Forma (Res.)'!$I$62-'Pro Forma (Res.)'!$I$64)/12)*'Debt Service'!$K$10),IF($G$10&gt;BW5-1,$M$10,0))</f>
        <v>0</v>
      </c>
      <c r="BX10" s="282">
        <f>IF($N$10="Percentage of Cash Flow",IF($G$10&gt;BX5-1,(('Pro Forma (Res.)'!$I$62-'Pro Forma (Res.)'!$I$64)/12)*'Debt Service'!$K$10),IF($G$10&gt;BX5-1,$M$10,0))</f>
        <v>0</v>
      </c>
      <c r="BY10" s="282">
        <f>IF($N$10="Percentage of Cash Flow",IF($G$10&gt;BY5-1,(('Pro Forma (Res.)'!$I$62-'Pro Forma (Res.)'!$I$64)/12)*'Debt Service'!$K$10),IF($G$10&gt;BY5-1,$M$10,0))</f>
        <v>0</v>
      </c>
      <c r="BZ10" s="282">
        <f>IF($N$10="Percentage of Cash Flow",IF($G$10&gt;BZ5-1,(('Pro Forma (Res.)'!$I$62-'Pro Forma (Res.)'!$I$64)/12)*'Debt Service'!$K$10),IF($G$10&gt;BZ5-1,$M$10,0))</f>
        <v>0</v>
      </c>
      <c r="CA10" s="282">
        <f>IF($N$10="Percentage of Cash Flow",IF($G$10&gt;CA5-1,(('Pro Forma (Res.)'!$I$62-'Pro Forma (Res.)'!$I$64)/12)*'Debt Service'!$K$10),IF($G$10&gt;CA5-1,$M$10,0))</f>
        <v>0</v>
      </c>
      <c r="CB10" s="282">
        <f>IF($N$10="Percentage of Cash Flow",IF($G$10&gt;CB5-1,(('Pro Forma (Res.)'!$I$62-'Pro Forma (Res.)'!$I$64)/12)*'Debt Service'!$K$10),IF($G$10&gt;CB5-1,$M$10,0))</f>
        <v>0</v>
      </c>
      <c r="CC10" s="283">
        <f t="shared" ref="CC10:CC17" si="19">SUM(BQ10:CB10)</f>
        <v>0</v>
      </c>
      <c r="CD10" s="282">
        <f>IF($N$10="Percentage of Cash Flow",IF($G$10&gt;CD5-1,(('Pro Forma (Res.)'!$J$62-'Pro Forma (Res.)'!$J$64)/12)*'Debt Service'!$K$10),IF($G$10&gt;CD5-1,$M$10,0))</f>
        <v>0</v>
      </c>
      <c r="CE10" s="282">
        <f>IF($N$10="Percentage of Cash Flow",IF($G$10&gt;CE5-1,(('Pro Forma (Res.)'!$J$62-'Pro Forma (Res.)'!$J$64)/12)*'Debt Service'!$K$10),IF($G$10&gt;CE5-1,$M$10,0))</f>
        <v>0</v>
      </c>
      <c r="CF10" s="282">
        <f>IF($N$10="Percentage of Cash Flow",IF($G$10&gt;CF5-1,(('Pro Forma (Res.)'!$J$62-'Pro Forma (Res.)'!$J$64)/12)*'Debt Service'!$K$10),IF($G$10&gt;CF5-1,$M$10,0))</f>
        <v>0</v>
      </c>
      <c r="CG10" s="282">
        <f>IF($N$10="Percentage of Cash Flow",IF($G$10&gt;CG5-1,(('Pro Forma (Res.)'!$J$62-'Pro Forma (Res.)'!$J$64)/12)*'Debt Service'!$K$10),IF($G$10&gt;CG5-1,$M$10,0))</f>
        <v>0</v>
      </c>
      <c r="CH10" s="282">
        <f>IF($N$10="Percentage of Cash Flow",IF($G$10&gt;CH5-1,(('Pro Forma (Res.)'!$J$62-'Pro Forma (Res.)'!$J$64)/12)*'Debt Service'!$K$10),IF($G$10&gt;CH5-1,$M$10,0))</f>
        <v>0</v>
      </c>
      <c r="CI10" s="282">
        <f>IF($N$10="Percentage of Cash Flow",IF($G$10&gt;CI5-1,(('Pro Forma (Res.)'!$J$62-'Pro Forma (Res.)'!$J$64)/12)*'Debt Service'!$K$10),IF($G$10&gt;CI5-1,$M$10,0))</f>
        <v>0</v>
      </c>
      <c r="CJ10" s="282">
        <f>IF($N$10="Percentage of Cash Flow",IF($G$10&gt;CJ5-1,(('Pro Forma (Res.)'!$J$62-'Pro Forma (Res.)'!$J$64)/12)*'Debt Service'!$K$10),IF($G$10&gt;CJ5-1,$M$10,0))</f>
        <v>0</v>
      </c>
      <c r="CK10" s="282">
        <f>IF($N$10="Percentage of Cash Flow",IF($G$10&gt;CK5-1,(('Pro Forma (Res.)'!$J$62-'Pro Forma (Res.)'!$J$64)/12)*'Debt Service'!$K$10),IF($G$10&gt;CK5-1,$M$10,0))</f>
        <v>0</v>
      </c>
      <c r="CL10" s="282">
        <f>IF($N$10="Percentage of Cash Flow",IF($G$10&gt;CL5-1,(('Pro Forma (Res.)'!$J$62-'Pro Forma (Res.)'!$J$64)/12)*'Debt Service'!$K$10),IF($G$10&gt;CL5-1,$M$10,0))</f>
        <v>0</v>
      </c>
      <c r="CM10" s="282">
        <f>IF($N$10="Percentage of Cash Flow",IF($G$10&gt;CM5-1,(('Pro Forma (Res.)'!$J$62-'Pro Forma (Res.)'!$J$64)/12)*'Debt Service'!$K$10),IF($G$10&gt;CM5-1,$M$10,0))</f>
        <v>0</v>
      </c>
      <c r="CN10" s="282">
        <f>IF($N$10="Percentage of Cash Flow",IF($G$10&gt;CN5-1,(('Pro Forma (Res.)'!$J$62-'Pro Forma (Res.)'!$J$64)/12)*'Debt Service'!$K$10),IF($G$10&gt;CN5-1,$M$10,0))</f>
        <v>0</v>
      </c>
      <c r="CO10" s="282">
        <f>IF($N$10="Percentage of Cash Flow",IF($G$10&gt;CO5-1,(('Pro Forma (Res.)'!$J$62-'Pro Forma (Res.)'!$J$64)/12)*'Debt Service'!$K$10),IF($G$10&gt;CO5-1,$M$10,0))</f>
        <v>0</v>
      </c>
      <c r="CP10" s="283">
        <f t="shared" si="5"/>
        <v>0</v>
      </c>
      <c r="CQ10" s="282">
        <f>IF($N$10="Percentage of Cash Flow",IF($G$10&gt;CQ5-1,(('Pro Forma (Res.)'!$K$62-'Pro Forma (Res.)'!$K$64)/12)*'Debt Service'!$K$10),IF($G$10&gt;CQ5-1,$M$10,0))</f>
        <v>0</v>
      </c>
      <c r="CR10" s="282">
        <f>IF($N$10="Percentage of Cash Flow",IF($G$10&gt;CR5-1,(('Pro Forma (Res.)'!$K$62-'Pro Forma (Res.)'!$K$64)/12)*'Debt Service'!$K$10),IF($G$10&gt;CR5-1,$M$10,0))</f>
        <v>0</v>
      </c>
      <c r="CS10" s="282">
        <f>IF($N$10="Percentage of Cash Flow",IF($G$10&gt;CS5-1,(('Pro Forma (Res.)'!$K$62-'Pro Forma (Res.)'!$K$64)/12)*'Debt Service'!$K$10),IF($G$10&gt;CS5-1,$M$10,0))</f>
        <v>0</v>
      </c>
      <c r="CT10" s="282">
        <f>IF($N$10="Percentage of Cash Flow",IF($G$10&gt;CT5-1,(('Pro Forma (Res.)'!$K$62-'Pro Forma (Res.)'!$K$64)/12)*'Debt Service'!$K$10),IF($G$10&gt;CT5-1,$M$10,0))</f>
        <v>0</v>
      </c>
      <c r="CU10" s="282">
        <f>IF($N$10="Percentage of Cash Flow",IF($G$10&gt;CU5-1,(('Pro Forma (Res.)'!$K$62-'Pro Forma (Res.)'!$K$64)/12)*'Debt Service'!$K$10),IF($G$10&gt;CU5-1,$M$10,0))</f>
        <v>0</v>
      </c>
      <c r="CV10" s="282">
        <f>IF($N$10="Percentage of Cash Flow",IF($G$10&gt;CV5-1,(('Pro Forma (Res.)'!$K$62-'Pro Forma (Res.)'!$K$64)/12)*'Debt Service'!$K$10),IF($G$10&gt;CV5-1,$M$10,0))</f>
        <v>0</v>
      </c>
      <c r="CW10" s="282">
        <f>IF($N$10="Percentage of Cash Flow",IF($G$10&gt;CW5-1,(('Pro Forma (Res.)'!$K$62-'Pro Forma (Res.)'!$K$64)/12)*'Debt Service'!$K$10),IF($G$10&gt;CW5-1,$M$10,0))</f>
        <v>0</v>
      </c>
      <c r="CX10" s="282">
        <f>IF($N$10="Percentage of Cash Flow",IF($G$10&gt;CX5-1,(('Pro Forma (Res.)'!$K$62-'Pro Forma (Res.)'!$K$64)/12)*'Debt Service'!$K$10),IF($G$10&gt;CX5-1,$M$10,0))</f>
        <v>0</v>
      </c>
      <c r="CY10" s="282">
        <f>IF($N$10="Percentage of Cash Flow",IF($G$10&gt;CY5-1,(('Pro Forma (Res.)'!$K$62-'Pro Forma (Res.)'!$K$64)/12)*'Debt Service'!$K$10),IF($G$10&gt;CY5-1,$M$10,0))</f>
        <v>0</v>
      </c>
      <c r="CZ10" s="282">
        <f>IF($N$10="Percentage of Cash Flow",IF($G$10&gt;CZ5-1,(('Pro Forma (Res.)'!$K$62-'Pro Forma (Res.)'!$K$64)/12)*'Debt Service'!$K$10),IF($G$10&gt;CZ5-1,$M$10,0))</f>
        <v>0</v>
      </c>
      <c r="DA10" s="282">
        <f>IF($N$10="Percentage of Cash Flow",IF($G$10&gt;DA5-1,(('Pro Forma (Res.)'!$K$62-'Pro Forma (Res.)'!$K$64)/12)*'Debt Service'!$K$10),IF($G$10&gt;DA5-1,$M$10,0))</f>
        <v>0</v>
      </c>
      <c r="DB10" s="282">
        <f>IF($N$10="Percentage of Cash Flow",IF($G$10&gt;DB5-1,(('Pro Forma (Res.)'!$K$62-'Pro Forma (Res.)'!$K$64)/12)*'Debt Service'!$K$10),IF($G$10&gt;DB5-1,$M$10,0))</f>
        <v>0</v>
      </c>
      <c r="DC10" s="283">
        <f t="shared" si="6"/>
        <v>0</v>
      </c>
      <c r="DD10" s="282">
        <f>IF($N$10="Percentage of Cash Flow",IF($G$10&gt;DD5-1,(('Pro Forma (Res.)'!$L$62-'Pro Forma (Res.)'!$L$64)/12)*'Debt Service'!$K$10),IF($G$10&gt;DD5-1,$M$10,0))</f>
        <v>0</v>
      </c>
      <c r="DE10" s="282">
        <f>IF($N$10="Percentage of Cash Flow",IF($G$10&gt;DE5-1,(('Pro Forma (Res.)'!$L$62-'Pro Forma (Res.)'!$L$64)/12)*'Debt Service'!$K$10),IF($G$10&gt;DE5-1,$M$10,0))</f>
        <v>0</v>
      </c>
      <c r="DF10" s="282">
        <f>IF($N$10="Percentage of Cash Flow",IF($G$10&gt;DF5-1,(('Pro Forma (Res.)'!$L$62-'Pro Forma (Res.)'!$L$64)/12)*'Debt Service'!$K$10),IF($G$10&gt;DF5-1,$M$10,0))</f>
        <v>0</v>
      </c>
      <c r="DG10" s="282">
        <f>IF($N$10="Percentage of Cash Flow",IF($G$10&gt;DG5-1,(('Pro Forma (Res.)'!$L$62-'Pro Forma (Res.)'!$L$64)/12)*'Debt Service'!$K$10),IF($G$10&gt;DG5-1,$M$10,0))</f>
        <v>0</v>
      </c>
      <c r="DH10" s="282">
        <f>IF($N$10="Percentage of Cash Flow",IF($G$10&gt;DH5-1,(('Pro Forma (Res.)'!$L$62-'Pro Forma (Res.)'!$L$64)/12)*'Debt Service'!$K$10),IF($G$10&gt;DH5-1,$M$10,0))</f>
        <v>0</v>
      </c>
      <c r="DI10" s="282">
        <f>IF($N$10="Percentage of Cash Flow",IF($G$10&gt;DI5-1,(('Pro Forma (Res.)'!$L$62-'Pro Forma (Res.)'!$L$64)/12)*'Debt Service'!$K$10),IF($G$10&gt;DI5-1,$M$10,0))</f>
        <v>0</v>
      </c>
      <c r="DJ10" s="282">
        <f>IF($N$10="Percentage of Cash Flow",IF($G$10&gt;DJ5-1,(('Pro Forma (Res.)'!$L$62-'Pro Forma (Res.)'!$L$64)/12)*'Debt Service'!$K$10),IF($G$10&gt;DJ5-1,$M$10,0))</f>
        <v>0</v>
      </c>
      <c r="DK10" s="282">
        <f>IF($N$10="Percentage of Cash Flow",IF($G$10&gt;DK5-1,(('Pro Forma (Res.)'!$L$62-'Pro Forma (Res.)'!$L$64)/12)*'Debt Service'!$K$10),IF($G$10&gt;DK5-1,$M$10,0))</f>
        <v>0</v>
      </c>
      <c r="DL10" s="282">
        <f>IF($N$10="Percentage of Cash Flow",IF($G$10&gt;DL5-1,(('Pro Forma (Res.)'!$L$62-'Pro Forma (Res.)'!$L$64)/12)*'Debt Service'!$K$10),IF($G$10&gt;DL5-1,$M$10,0))</f>
        <v>0</v>
      </c>
      <c r="DM10" s="282">
        <f>IF($N$10="Percentage of Cash Flow",IF($G$10&gt;DM5-1,(('Pro Forma (Res.)'!$L$62-'Pro Forma (Res.)'!$L$64)/12)*'Debt Service'!$K$10),IF($G$10&gt;DM5-1,$M$10,0))</f>
        <v>0</v>
      </c>
      <c r="DN10" s="282">
        <f>IF($N$10="Percentage of Cash Flow",IF($G$10&gt;DN5-1,(('Pro Forma (Res.)'!$L$62-'Pro Forma (Res.)'!$L$64)/12)*'Debt Service'!$K$10),IF($G$10&gt;DN5-1,$M$10,0))</f>
        <v>0</v>
      </c>
      <c r="DO10" s="282">
        <f>IF($N$10="Percentage of Cash Flow",IF($G$10&gt;DO5-1,(('Pro Forma (Res.)'!$L$62-'Pro Forma (Res.)'!$L$64)/12)*'Debt Service'!$K$10),IF($G$10&gt;DO5-1,$M$10,0))</f>
        <v>0</v>
      </c>
      <c r="DP10" s="283">
        <f t="shared" si="7"/>
        <v>0</v>
      </c>
      <c r="DQ10" s="282">
        <f>IF($N$10="Percentage of Cash Flow",IF($G$10&gt;DQ5-1,(('Pro Forma (Res.)'!$M$62-'Pro Forma (Res.)'!$M$64)/12)*'Debt Service'!$K$10),IF($G$10&gt;DQ5-1,$M$10,0))</f>
        <v>0</v>
      </c>
      <c r="DR10" s="282">
        <f>IF($N$10="Percentage of Cash Flow",IF($G$10&gt;DR5-1,(('Pro Forma (Res.)'!$M$62-'Pro Forma (Res.)'!$M$64)/12)*'Debt Service'!$K$10),IF($G$10&gt;DR5-1,$M$10,0))</f>
        <v>0</v>
      </c>
      <c r="DS10" s="282">
        <f>IF($N$10="Percentage of Cash Flow",IF($G$10&gt;DS5-1,(('Pro Forma (Res.)'!$M$62-'Pro Forma (Res.)'!$M$64)/12)*'Debt Service'!$K$10),IF($G$10&gt;DS5-1,$M$10,0))</f>
        <v>0</v>
      </c>
      <c r="DT10" s="282">
        <f>IF($N$10="Percentage of Cash Flow",IF($G$10&gt;DT5-1,(('Pro Forma (Res.)'!$M$62-'Pro Forma (Res.)'!$M$64)/12)*'Debt Service'!$K$10),IF($G$10&gt;DT5-1,$M$10,0))</f>
        <v>0</v>
      </c>
      <c r="DU10" s="282">
        <f>IF($N$10="Percentage of Cash Flow",IF($G$10&gt;DU5-1,(('Pro Forma (Res.)'!$M$62-'Pro Forma (Res.)'!$M$64)/12)*'Debt Service'!$K$10),IF($G$10&gt;DU5-1,$M$10,0))</f>
        <v>0</v>
      </c>
      <c r="DV10" s="282">
        <f>IF($N$10="Percentage of Cash Flow",IF($G$10&gt;DV5-1,(('Pro Forma (Res.)'!$M$62-'Pro Forma (Res.)'!$M$64)/12)*'Debt Service'!$K$10),IF($G$10&gt;DV5-1,$M$10,0))</f>
        <v>0</v>
      </c>
      <c r="DW10" s="282">
        <f>IF($N$10="Percentage of Cash Flow",IF($G$10&gt;DW5-1,(('Pro Forma (Res.)'!$M$62-'Pro Forma (Res.)'!$M$64)/12)*'Debt Service'!$K$10),IF($G$10&gt;DW5-1,$M$10,0))</f>
        <v>0</v>
      </c>
      <c r="DX10" s="282">
        <f>IF($N$10="Percentage of Cash Flow",IF($G$10&gt;DX5-1,(('Pro Forma (Res.)'!$M$62-'Pro Forma (Res.)'!$M$64)/12)*'Debt Service'!$K$10),IF($G$10&gt;DX5-1,$M$10,0))</f>
        <v>0</v>
      </c>
      <c r="DY10" s="282">
        <f>IF($N$10="Percentage of Cash Flow",IF($G$10&gt;DY5-1,(('Pro Forma (Res.)'!$M$62-'Pro Forma (Res.)'!$M$64)/12)*'Debt Service'!$K$10),IF($G$10&gt;DY5-1,$M$10,0))</f>
        <v>0</v>
      </c>
      <c r="DZ10" s="282">
        <f>IF($N$10="Percentage of Cash Flow",IF($G$10&gt;DZ5-1,(('Pro Forma (Res.)'!$M$62-'Pro Forma (Res.)'!$M$64)/12)*'Debt Service'!$K$10),IF($G$10&gt;DZ5-1,$M$10,0))</f>
        <v>0</v>
      </c>
      <c r="EA10" s="282">
        <f>IF($N$10="Percentage of Cash Flow",IF($G$10&gt;EA5-1,(('Pro Forma (Res.)'!$M$62-'Pro Forma (Res.)'!$M$64)/12)*'Debt Service'!$K$10),IF($G$10&gt;EA5-1,$M$10,0))</f>
        <v>0</v>
      </c>
      <c r="EB10" s="282">
        <f>IF($N$10="Percentage of Cash Flow",IF($G$10&gt;EB5-1,(('Pro Forma (Res.)'!$M$62-'Pro Forma (Res.)'!$M$64)/12)*'Debt Service'!$K$10),IF($G$10&gt;EB5-1,$M$10,0))</f>
        <v>0</v>
      </c>
      <c r="EC10" s="283">
        <f t="shared" si="8"/>
        <v>0</v>
      </c>
      <c r="ED10" s="282">
        <f>IF($N$10="Percentage of Cash Flow",IF($G$10&gt;ED5-1,(('Pro Forma (Res.)'!$N$62-'Pro Forma (Res.)'!$N$64)/12)*'Debt Service'!$K$10),IF($G$10&gt;ED5-1,$M$10,0))</f>
        <v>0</v>
      </c>
      <c r="EE10" s="282">
        <f>IF($N$10="Percentage of Cash Flow",IF($G$10&gt;EE5-1,(('Pro Forma (Res.)'!$N$62-'Pro Forma (Res.)'!$N$64)/12)*'Debt Service'!$K$10),IF($G$10&gt;EE5-1,$M$10,0))</f>
        <v>0</v>
      </c>
      <c r="EF10" s="282">
        <f>IF($N$10="Percentage of Cash Flow",IF($G$10&gt;EF5-1,(('Pro Forma (Res.)'!$N$62-'Pro Forma (Res.)'!$N$64)/12)*'Debt Service'!$K$10),IF($G$10&gt;EF5-1,$M$10,0))</f>
        <v>0</v>
      </c>
      <c r="EG10" s="282">
        <f>IF($N$10="Percentage of Cash Flow",IF($G$10&gt;EG5-1,(('Pro Forma (Res.)'!$N$62-'Pro Forma (Res.)'!$N$64)/12)*'Debt Service'!$K$10),IF($G$10&gt;EG5-1,$M$10,0))</f>
        <v>0</v>
      </c>
      <c r="EH10" s="282">
        <f>IF($N$10="Percentage of Cash Flow",IF($G$10&gt;EH5-1,(('Pro Forma (Res.)'!$N$62-'Pro Forma (Res.)'!$N$64)/12)*'Debt Service'!$K$10),IF($G$10&gt;EH5-1,$M$10,0))</f>
        <v>0</v>
      </c>
      <c r="EI10" s="282">
        <f>IF($N$10="Percentage of Cash Flow",IF($G$10&gt;EI5-1,(('Pro Forma (Res.)'!$N$62-'Pro Forma (Res.)'!$N$64)/12)*'Debt Service'!$K$10),IF($G$10&gt;EI5-1,$M$10,0))</f>
        <v>0</v>
      </c>
      <c r="EJ10" s="282">
        <f>IF($N$10="Percentage of Cash Flow",IF($G$10&gt;EJ5-1,(('Pro Forma (Res.)'!$N$62-'Pro Forma (Res.)'!$N$64)/12)*'Debt Service'!$K$10),IF($G$10&gt;EJ5-1,$M$10,0))</f>
        <v>0</v>
      </c>
      <c r="EK10" s="282">
        <f>IF($N$10="Percentage of Cash Flow",IF($G$10&gt;EK5-1,(('Pro Forma (Res.)'!$N$62-'Pro Forma (Res.)'!$N$64)/12)*'Debt Service'!$K$10),IF($G$10&gt;EK5-1,$M$10,0))</f>
        <v>0</v>
      </c>
      <c r="EL10" s="282">
        <f>IF($N$10="Percentage of Cash Flow",IF($G$10&gt;EL5-1,(('Pro Forma (Res.)'!$N$62-'Pro Forma (Res.)'!$N$64)/12)*'Debt Service'!$K$10),IF($G$10&gt;EL5-1,$M$10,0))</f>
        <v>0</v>
      </c>
      <c r="EM10" s="282">
        <f>IF($N$10="Percentage of Cash Flow",IF($G$10&gt;EM5-1,(('Pro Forma (Res.)'!$N$62-'Pro Forma (Res.)'!$N$64)/12)*'Debt Service'!$K$10),IF($G$10&gt;EM5-1,$M$10,0))</f>
        <v>0</v>
      </c>
      <c r="EN10" s="282">
        <f>IF($N$10="Percentage of Cash Flow",IF($G$10&gt;EN5-1,(('Pro Forma (Res.)'!$N$62-'Pro Forma (Res.)'!$N$64)/12)*'Debt Service'!$K$10),IF($G$10&gt;EN5-1,$M$10,0))</f>
        <v>0</v>
      </c>
      <c r="EO10" s="282">
        <f>IF($N$10="Percentage of Cash Flow",IF($G$10&gt;EO5-1,(('Pro Forma (Res.)'!$N$62-'Pro Forma (Res.)'!$N$64)/12)*'Debt Service'!$K$10),IF($G$10&gt;EO5-1,$M$10,0))</f>
        <v>0</v>
      </c>
      <c r="EP10" s="283">
        <f t="shared" si="9"/>
        <v>0</v>
      </c>
      <c r="EQ10" s="282">
        <f>IF($N$10="Percentage of Cash Flow",IF($G$10&gt;EQ5-1,(('Pro Forma (Res.)'!$O$62-'Pro Forma (Res.)'!$O$64)/12)*'Debt Service'!$K$10),IF($G$10&gt;EQ5-1,$M$10,0))</f>
        <v>0</v>
      </c>
      <c r="ER10" s="282">
        <f>IF($N$10="Percentage of Cash Flow",IF($G$10&gt;ER5-1,(('Pro Forma (Res.)'!$O$62-'Pro Forma (Res.)'!$O$64)/12)*'Debt Service'!$K$10),IF($G$10&gt;ER5-1,$M$10,0))</f>
        <v>0</v>
      </c>
      <c r="ES10" s="282">
        <f>IF($N$10="Percentage of Cash Flow",IF($G$10&gt;ES5-1,(('Pro Forma (Res.)'!$O$62-'Pro Forma (Res.)'!$O$64)/12)*'Debt Service'!$K$10),IF($G$10&gt;ES5-1,$M$10,0))</f>
        <v>0</v>
      </c>
      <c r="ET10" s="282">
        <f>IF($N$10="Percentage of Cash Flow",IF($G$10&gt;ET5-1,(('Pro Forma (Res.)'!$O$62-'Pro Forma (Res.)'!$O$64)/12)*'Debt Service'!$K$10),IF($G$10&gt;ET5-1,$M$10,0))</f>
        <v>0</v>
      </c>
      <c r="EU10" s="282">
        <f>IF($N$10="Percentage of Cash Flow",IF($G$10&gt;EU5-1,(('Pro Forma (Res.)'!$O$62-'Pro Forma (Res.)'!$O$64)/12)*'Debt Service'!$K$10),IF($G$10&gt;EU5-1,$M$10,0))</f>
        <v>0</v>
      </c>
      <c r="EV10" s="282">
        <f>IF($N$10="Percentage of Cash Flow",IF($G$10&gt;EV5-1,(('Pro Forma (Res.)'!$O$62-'Pro Forma (Res.)'!$O$64)/12)*'Debt Service'!$K$10),IF($G$10&gt;EV5-1,$M$10,0))</f>
        <v>0</v>
      </c>
      <c r="EW10" s="282">
        <f>IF($N$10="Percentage of Cash Flow",IF($G$10&gt;EW5-1,(('Pro Forma (Res.)'!$O$62-'Pro Forma (Res.)'!$O$64)/12)*'Debt Service'!$K$10),IF($G$10&gt;EW5-1,$M$10,0))</f>
        <v>0</v>
      </c>
      <c r="EX10" s="282">
        <f>IF($N$10="Percentage of Cash Flow",IF($G$10&gt;EX5-1,(('Pro Forma (Res.)'!$O$62-'Pro Forma (Res.)'!$O$64)/12)*'Debt Service'!$K$10),IF($G$10&gt;EX5-1,$M$10,0))</f>
        <v>0</v>
      </c>
      <c r="EY10" s="282">
        <f>IF($N$10="Percentage of Cash Flow",IF($G$10&gt;EY5-1,(('Pro Forma (Res.)'!$O$62-'Pro Forma (Res.)'!$O$64)/12)*'Debt Service'!$K$10),IF($G$10&gt;EY5-1,$M$10,0))</f>
        <v>0</v>
      </c>
      <c r="EZ10" s="282">
        <f>IF($N$10="Percentage of Cash Flow",IF($G$10&gt;EZ5-1,(('Pro Forma (Res.)'!$O$62-'Pro Forma (Res.)'!$O$64)/12)*'Debt Service'!$K$10),IF($G$10&gt;EZ5-1,$M$10,0))</f>
        <v>0</v>
      </c>
      <c r="FA10" s="282">
        <f>IF($N$10="Percentage of Cash Flow",IF($G$10&gt;FA5-1,(('Pro Forma (Res.)'!$O$62-'Pro Forma (Res.)'!$O$64)/12)*'Debt Service'!$K$10),IF($G$10&gt;FA5-1,$M$10,0))</f>
        <v>0</v>
      </c>
      <c r="FB10" s="282">
        <f>IF($N$10="Percentage of Cash Flow",IF($G$10&gt;FB5-1,(('Pro Forma (Res.)'!$O$62-'Pro Forma (Res.)'!$O$64)/12)*'Debt Service'!$K$10),IF($G$10&gt;FB5-1,$M$10,0))</f>
        <v>0</v>
      </c>
      <c r="FC10" s="283">
        <f t="shared" si="10"/>
        <v>0</v>
      </c>
      <c r="FD10" s="282">
        <f>IF($N$10="Percentage of Cash Flow",IF($G$10&gt;FD5-1,(('Pro Forma (Res.)'!$P$62-'Pro Forma (Res.)'!$P$64)/12)*'Debt Service'!$K$10),IF($G$10&gt;FD5-1,$M$10,0))</f>
        <v>0</v>
      </c>
      <c r="FE10" s="282">
        <f>IF($N$10="Percentage of Cash Flow",IF($G$10&gt;FE5-1,(('Pro Forma (Res.)'!$P$62-'Pro Forma (Res.)'!$P$64)/12)*'Debt Service'!$K$10),IF($G$10&gt;FE5-1,$M$10,0))</f>
        <v>0</v>
      </c>
      <c r="FF10" s="282">
        <f>IF($N$10="Percentage of Cash Flow",IF($G$10&gt;FF5-1,(('Pro Forma (Res.)'!$P$62-'Pro Forma (Res.)'!$P$64)/12)*'Debt Service'!$K$10),IF($G$10&gt;FF5-1,$M$10,0))</f>
        <v>0</v>
      </c>
      <c r="FG10" s="282">
        <f>IF($N$10="Percentage of Cash Flow",IF($G$10&gt;FG5-1,(('Pro Forma (Res.)'!$P$62-'Pro Forma (Res.)'!$P$64)/12)*'Debt Service'!$K$10),IF($G$10&gt;FG5-1,$M$10,0))</f>
        <v>0</v>
      </c>
      <c r="FH10" s="282">
        <f>IF($N$10="Percentage of Cash Flow",IF($G$10&gt;FH5-1,(('Pro Forma (Res.)'!$P$62-'Pro Forma (Res.)'!$P$64)/12)*'Debt Service'!$K$10),IF($G$10&gt;FH5-1,$M$10,0))</f>
        <v>0</v>
      </c>
      <c r="FI10" s="282">
        <f>IF($N$10="Percentage of Cash Flow",IF($G$10&gt;FI5-1,(('Pro Forma (Res.)'!$P$62-'Pro Forma (Res.)'!$P$64)/12)*'Debt Service'!$K$10),IF($G$10&gt;FI5-1,$M$10,0))</f>
        <v>0</v>
      </c>
      <c r="FJ10" s="282">
        <f>IF($N$10="Percentage of Cash Flow",IF($G$10&gt;FJ5-1,(('Pro Forma (Res.)'!$P$62-'Pro Forma (Res.)'!$P$64)/12)*'Debt Service'!$K$10),IF($G$10&gt;FJ5-1,$M$10,0))</f>
        <v>0</v>
      </c>
      <c r="FK10" s="282">
        <f>IF($N$10="Percentage of Cash Flow",IF($G$10&gt;FK5-1,(('Pro Forma (Res.)'!$P$62-'Pro Forma (Res.)'!$P$64)/12)*'Debt Service'!$K$10),IF($G$10&gt;FK5-1,$M$10,0))</f>
        <v>0</v>
      </c>
      <c r="FL10" s="282">
        <f>IF($N$10="Percentage of Cash Flow",IF($G$10&gt;FL5-1,(('Pro Forma (Res.)'!$P$62-'Pro Forma (Res.)'!$P$64)/12)*'Debt Service'!$K$10),IF($G$10&gt;FL5-1,$M$10,0))</f>
        <v>0</v>
      </c>
      <c r="FM10" s="282">
        <f>IF($N$10="Percentage of Cash Flow",IF($G$10&gt;FM5-1,(('Pro Forma (Res.)'!$P$62-'Pro Forma (Res.)'!$P$64)/12)*'Debt Service'!$K$10),IF($G$10&gt;FM5-1,$M$10,0))</f>
        <v>0</v>
      </c>
      <c r="FN10" s="282">
        <f>IF($N$10="Percentage of Cash Flow",IF($G$10&gt;FN5-1,(('Pro Forma (Res.)'!$P$62-'Pro Forma (Res.)'!$P$64)/12)*'Debt Service'!$K$10),IF($G$10&gt;FN5-1,$M$10,0))</f>
        <v>0</v>
      </c>
      <c r="FO10" s="282">
        <f>IF($N$10="Percentage of Cash Flow",IF($G$10&gt;FO5-1,(('Pro Forma (Res.)'!$P$62-'Pro Forma (Res.)'!$P$64)/12)*'Debt Service'!$K$10),IF($G$10&gt;FO5-1,$M$10,0))</f>
        <v>0</v>
      </c>
      <c r="FP10" s="283">
        <f t="shared" si="11"/>
        <v>0</v>
      </c>
      <c r="FQ10" s="282">
        <f>IF($N$10="Percentage of Cash Flow",IF($G$10&gt;FQ5-1,(('Pro Forma (Res.)'!$Q$62-'Pro Forma (Res.)'!$Q$64)/12)*'Debt Service'!$K$10),IF($G$10&gt;FQ5-1,$M$10,0))</f>
        <v>0</v>
      </c>
      <c r="FR10" s="282">
        <f>IF($N$10="Percentage of Cash Flow",IF($G$10&gt;FR5-1,(('Pro Forma (Res.)'!$Q$62-'Pro Forma (Res.)'!$Q$64)/12)*'Debt Service'!$K$10),IF($G$10&gt;FR5-1,$M$10,0))</f>
        <v>0</v>
      </c>
      <c r="FS10" s="282">
        <f>IF($N$10="Percentage of Cash Flow",IF($G$10&gt;FS5-1,(('Pro Forma (Res.)'!$Q$62-'Pro Forma (Res.)'!$Q$64)/12)*'Debt Service'!$K$10),IF($G$10&gt;FS5-1,$M$10,0))</f>
        <v>0</v>
      </c>
      <c r="FT10" s="282">
        <f>IF($N$10="Percentage of Cash Flow",IF($G$10&gt;FT5-1,(('Pro Forma (Res.)'!$Q$62-'Pro Forma (Res.)'!$Q$64)/12)*'Debt Service'!$K$10),IF($G$10&gt;FT5-1,$M$10,0))</f>
        <v>0</v>
      </c>
      <c r="FU10" s="282">
        <f>IF($N$10="Percentage of Cash Flow",IF($G$10&gt;FU5-1,(('Pro Forma (Res.)'!$Q$62-'Pro Forma (Res.)'!$Q$64)/12)*'Debt Service'!$K$10),IF($G$10&gt;FU5-1,$M$10,0))</f>
        <v>0</v>
      </c>
      <c r="FV10" s="282">
        <f>IF($N$10="Percentage of Cash Flow",IF($G$10&gt;FV5-1,(('Pro Forma (Res.)'!$Q$62-'Pro Forma (Res.)'!$Q$64)/12)*'Debt Service'!$K$10),IF($G$10&gt;FV5-1,$M$10,0))</f>
        <v>0</v>
      </c>
      <c r="FW10" s="282">
        <f>IF($N$10="Percentage of Cash Flow",IF($G$10&gt;FW5-1,(('Pro Forma (Res.)'!$Q$62-'Pro Forma (Res.)'!$Q$64)/12)*'Debt Service'!$K$10),IF($G$10&gt;FW5-1,$M$10,0))</f>
        <v>0</v>
      </c>
      <c r="FX10" s="282">
        <f>IF($N$10="Percentage of Cash Flow",IF($G$10&gt;FX5-1,(('Pro Forma (Res.)'!$Q$62-'Pro Forma (Res.)'!$Q$64)/12)*'Debt Service'!$K$10),IF($G$10&gt;FX5-1,$M$10,0))</f>
        <v>0</v>
      </c>
      <c r="FY10" s="282">
        <f>IF($N$10="Percentage of Cash Flow",IF($G$10&gt;FY5-1,(('Pro Forma (Res.)'!$Q$62-'Pro Forma (Res.)'!$Q$64)/12)*'Debt Service'!$K$10),IF($G$10&gt;FY5-1,$M$10,0))</f>
        <v>0</v>
      </c>
      <c r="FZ10" s="282">
        <f>IF($N$10="Percentage of Cash Flow",IF($G$10&gt;FZ5-1,(('Pro Forma (Res.)'!$Q$62-'Pro Forma (Res.)'!$Q$64)/12)*'Debt Service'!$K$10),IF($G$10&gt;FZ5-1,$M$10,0))</f>
        <v>0</v>
      </c>
      <c r="GA10" s="282">
        <f>IF($N$10="Percentage of Cash Flow",IF($G$10&gt;GA5-1,(('Pro Forma (Res.)'!$Q$62-'Pro Forma (Res.)'!$Q$64)/12)*'Debt Service'!$K$10),IF($G$10&gt;GA5-1,$M$10,0))</f>
        <v>0</v>
      </c>
      <c r="GB10" s="282">
        <f>IF($N$10="Percentage of Cash Flow",IF($G$10&gt;GB5-1,(('Pro Forma (Res.)'!$Q$62-'Pro Forma (Res.)'!$Q$64)/12)*'Debt Service'!$K$10),IF($G$10&gt;GB5-1,$M$10,0))</f>
        <v>0</v>
      </c>
      <c r="GC10" s="283">
        <f t="shared" si="12"/>
        <v>0</v>
      </c>
      <c r="GD10" s="282">
        <f>IF($N$10="Percentage of Cash Flow",IF($G$10&gt;GD5-1,(('Pro Forma (Res.)'!$R$62-'Pro Forma (Res.)'!$R$64)/12)*'Debt Service'!$K$10),IF($G$10&gt;GD5-1,$M$10,0))</f>
        <v>0</v>
      </c>
      <c r="GE10" s="282">
        <f>IF($N$10="Percentage of Cash Flow",IF($G$10&gt;GE5-1,(('Pro Forma (Res.)'!$R$62-'Pro Forma (Res.)'!$R$64)/12)*'Debt Service'!$K$10),IF($G$10&gt;GE5-1,$M$10,0))</f>
        <v>0</v>
      </c>
      <c r="GF10" s="282">
        <f>IF($N$10="Percentage of Cash Flow",IF($G$10&gt;GF5-1,(('Pro Forma (Res.)'!$R$62-'Pro Forma (Res.)'!$R$64)/12)*'Debt Service'!$K$10),IF($G$10&gt;GF5-1,$M$10,0))</f>
        <v>0</v>
      </c>
      <c r="GG10" s="282">
        <f>IF($N$10="Percentage of Cash Flow",IF($G$10&gt;GG5-1,(('Pro Forma (Res.)'!$R$62-'Pro Forma (Res.)'!$R$64)/12)*'Debt Service'!$K$10),IF($G$10&gt;GG5-1,$M$10,0))</f>
        <v>0</v>
      </c>
      <c r="GH10" s="282">
        <f>IF($N$10="Percentage of Cash Flow",IF($G$10&gt;GH5-1,(('Pro Forma (Res.)'!$R$62-'Pro Forma (Res.)'!$R$64)/12)*'Debt Service'!$K$10),IF($G$10&gt;GH5-1,$M$10,0))</f>
        <v>0</v>
      </c>
      <c r="GI10" s="282">
        <f>IF($N$10="Percentage of Cash Flow",IF($G$10&gt;GI5-1,(('Pro Forma (Res.)'!$R$62-'Pro Forma (Res.)'!$R$64)/12)*'Debt Service'!$K$10),IF($G$10&gt;GI5-1,$M$10,0))</f>
        <v>0</v>
      </c>
      <c r="GJ10" s="282">
        <f>IF($N$10="Percentage of Cash Flow",IF($G$10&gt;GJ5-1,(('Pro Forma (Res.)'!$R$62-'Pro Forma (Res.)'!$R$64)/12)*'Debt Service'!$K$10),IF($G$10&gt;GJ5-1,$M$10,0))</f>
        <v>0</v>
      </c>
      <c r="GK10" s="282">
        <f>IF($N$10="Percentage of Cash Flow",IF($G$10&gt;GK5-1,(('Pro Forma (Res.)'!$R$62-'Pro Forma (Res.)'!$R$64)/12)*'Debt Service'!$K$10),IF($G$10&gt;GK5-1,$M$10,0))</f>
        <v>0</v>
      </c>
      <c r="GL10" s="282">
        <f>IF($N$10="Percentage of Cash Flow",IF($G$10&gt;GL5-1,(('Pro Forma (Res.)'!$R$62-'Pro Forma (Res.)'!$R$64)/12)*'Debt Service'!$K$10),IF($G$10&gt;GL5-1,$M$10,0))</f>
        <v>0</v>
      </c>
      <c r="GM10" s="282">
        <f>IF($N$10="Percentage of Cash Flow",IF($G$10&gt;GM5-1,(('Pro Forma (Res.)'!$R$62-'Pro Forma (Res.)'!$R$64)/12)*'Debt Service'!$K$10),IF($G$10&gt;GM5-1,$M$10,0))</f>
        <v>0</v>
      </c>
      <c r="GN10" s="282">
        <f>IF($N$10="Percentage of Cash Flow",IF($G$10&gt;GN5-1,(('Pro Forma (Res.)'!$R$62-'Pro Forma (Res.)'!$R$64)/12)*'Debt Service'!$K$10),IF($G$10&gt;GN5-1,$M$10,0))</f>
        <v>0</v>
      </c>
      <c r="GO10" s="282">
        <f>IF($N$10="Percentage of Cash Flow",IF($G$10&gt;GO5-1,(('Pro Forma (Res.)'!$R$62-'Pro Forma (Res.)'!$R$64)/12)*'Debt Service'!$K$10),IF($G$10&gt;GO5-1,$M$10,0))</f>
        <v>0</v>
      </c>
      <c r="GP10" s="283">
        <f t="shared" si="13"/>
        <v>0</v>
      </c>
      <c r="GQ10" s="282">
        <f>IF($N$10="Percentage of Cash Flow",IF($G$10&gt;GQ5-1,(('Pro Forma (Res.)'!$S$62-'Pro Forma (Res.)'!$S$64)/12)*'Debt Service'!$K$10),IF($G$10&gt;GQ5-1,$M$10,0))</f>
        <v>0</v>
      </c>
      <c r="GR10" s="282">
        <f>IF($N$10="Percentage of Cash Flow",IF($G$10&gt;GR5-1,(('Pro Forma (Res.)'!$S$62-'Pro Forma (Res.)'!$S$64)/12)*'Debt Service'!$K$10),IF($G$10&gt;GR5-1,$M$10,0))</f>
        <v>0</v>
      </c>
      <c r="GS10" s="282">
        <f>IF($N$10="Percentage of Cash Flow",IF($G$10&gt;GS5-1,(('Pro Forma (Res.)'!$S$62-'Pro Forma (Res.)'!$S$64)/12)*'Debt Service'!$K$10),IF($G$10&gt;GS5-1,$M$10,0))</f>
        <v>0</v>
      </c>
      <c r="GT10" s="282">
        <f>IF($N$10="Percentage of Cash Flow",IF($G$10&gt;GT5-1,(('Pro Forma (Res.)'!$S$62-'Pro Forma (Res.)'!$S$64)/12)*'Debt Service'!$K$10),IF($G$10&gt;GT5-1,$M$10,0))</f>
        <v>0</v>
      </c>
      <c r="GU10" s="282">
        <f>IF($N$10="Percentage of Cash Flow",IF($G$10&gt;GU5-1,(('Pro Forma (Res.)'!$S$62-'Pro Forma (Res.)'!$S$64)/12)*'Debt Service'!$K$10),IF($G$10&gt;GU5-1,$M$10,0))</f>
        <v>0</v>
      </c>
      <c r="GV10" s="282">
        <f>IF($N$10="Percentage of Cash Flow",IF($G$10&gt;GV5-1,(('Pro Forma (Res.)'!$S$62-'Pro Forma (Res.)'!$S$64)/12)*'Debt Service'!$K$10),IF($G$10&gt;GV5-1,$M$10,0))</f>
        <v>0</v>
      </c>
      <c r="GW10" s="282">
        <f>IF($N$10="Percentage of Cash Flow",IF($G$10&gt;GW5-1,(('Pro Forma (Res.)'!$S$62-'Pro Forma (Res.)'!$S$64)/12)*'Debt Service'!$K$10),IF($G$10&gt;GW5-1,$M$10,0))</f>
        <v>0</v>
      </c>
      <c r="GX10" s="282">
        <f>IF($N$10="Percentage of Cash Flow",IF($G$10&gt;GX5-1,(('Pro Forma (Res.)'!$S$62-'Pro Forma (Res.)'!$S$64)/12)*'Debt Service'!$K$10),IF($G$10&gt;GX5-1,$M$10,0))</f>
        <v>0</v>
      </c>
      <c r="GY10" s="282">
        <f>IF($N$10="Percentage of Cash Flow",IF($G$10&gt;GY5-1,(('Pro Forma (Res.)'!$S$62-'Pro Forma (Res.)'!$S$64)/12)*'Debt Service'!$K$10),IF($G$10&gt;GY5-1,$M$10,0))</f>
        <v>0</v>
      </c>
      <c r="GZ10" s="282">
        <f>IF($N$10="Percentage of Cash Flow",IF($G$10&gt;GZ5-1,(('Pro Forma (Res.)'!$S$62-'Pro Forma (Res.)'!$S$64)/12)*'Debt Service'!$K$10),IF($G$10&gt;GZ5-1,$M$10,0))</f>
        <v>0</v>
      </c>
      <c r="HA10" s="282">
        <f>IF($N$10="Percentage of Cash Flow",IF($G$10&gt;HA5-1,(('Pro Forma (Res.)'!$S$62-'Pro Forma (Res.)'!$S$64)/12)*'Debt Service'!$K$10),IF($G$10&gt;HA5-1,$M$10,0))</f>
        <v>0</v>
      </c>
      <c r="HB10" s="282">
        <f>IF($N$10="Percentage of Cash Flow",IF($G$10&gt;HB5-1,(('Pro Forma (Res.)'!$S$62-'Pro Forma (Res.)'!$S$64)/12)*'Debt Service'!$K$10),IF($G$10&gt;HB5-1,$M$10,0))</f>
        <v>0</v>
      </c>
      <c r="HC10" s="283">
        <f t="shared" si="14"/>
        <v>0</v>
      </c>
    </row>
    <row r="11" spans="1:211" ht="37.5" customHeight="1">
      <c r="A11" s="1055">
        <f>'Source of Funds'!A13</f>
        <v>0</v>
      </c>
      <c r="B11" s="1056"/>
      <c r="C11" s="1055">
        <f>'Source of Funds'!B13</f>
        <v>0</v>
      </c>
      <c r="D11" s="1056"/>
      <c r="E11" s="401">
        <f>'Source of Funds'!E13</f>
        <v>0</v>
      </c>
      <c r="F11" s="410">
        <v>0</v>
      </c>
      <c r="G11" s="411">
        <v>0</v>
      </c>
      <c r="H11" s="411">
        <v>0</v>
      </c>
      <c r="I11" s="684"/>
      <c r="J11" s="684"/>
      <c r="K11" s="685">
        <f t="shared" si="15"/>
        <v>0</v>
      </c>
      <c r="L11" s="402">
        <f t="shared" si="16"/>
        <v>0</v>
      </c>
      <c r="M11" s="410"/>
      <c r="N11" s="412"/>
      <c r="O11" s="413"/>
      <c r="P11" s="285"/>
      <c r="Q11" s="282">
        <f>IF($N$11="Percentage of Cash Flow",IF($G$11&gt;Q5-1,(('Pro Forma (Res.)'!$E$62-'Pro Forma (Res.)'!$E$64)/12)*'Debt Service'!$K$11),IF($G$11&gt;Q5-1,$M$11,0))</f>
        <v>0</v>
      </c>
      <c r="R11" s="282">
        <f>IF($N$11="Percentage of Cash Flow",IF($G$11&gt;R5-1,(('Pro Forma (Res.)'!$E$62-'Pro Forma (Res.)'!$E$64)/12)*'Debt Service'!$K$11),IF($G$11&gt;R5-1,$M$11,0))</f>
        <v>0</v>
      </c>
      <c r="S11" s="282">
        <f>IF($N$11="Percentage of Cash Flow",IF($G$11&gt;S5-1,(('Pro Forma (Res.)'!$E$62-'Pro Forma (Res.)'!$E$64)/12)*'Debt Service'!$K$11),IF($G$11&gt;S5-1,$M$11,0))</f>
        <v>0</v>
      </c>
      <c r="T11" s="282">
        <f>IF($N$11="Percentage of Cash Flow",IF($G$11&gt;T5-1,(('Pro Forma (Res.)'!$E$62-'Pro Forma (Res.)'!$E$64)/12)*'Debt Service'!$K$11),IF($G$11&gt;T5-1,$M$11,0))</f>
        <v>0</v>
      </c>
      <c r="U11" s="282">
        <f>IF($N$11="Percentage of Cash Flow",IF($G$11&gt;U5-1,(('Pro Forma (Res.)'!$E$62-'Pro Forma (Res.)'!$E$64)/12)*'Debt Service'!$K$11),IF($G$11&gt;U5-1,$M$11,0))</f>
        <v>0</v>
      </c>
      <c r="V11" s="282">
        <f>IF($N$11="Percentage of Cash Flow",IF($G$11&gt;V5-1,(('Pro Forma (Res.)'!$E$62-'Pro Forma (Res.)'!$E$64)/12)*'Debt Service'!$K$11),IF($G$11&gt;V5-1,$M$11,0))</f>
        <v>0</v>
      </c>
      <c r="W11" s="282">
        <f>IF($N$11="Percentage of Cash Flow",IF($G$11&gt;W5-1,(('Pro Forma (Res.)'!$E$62-'Pro Forma (Res.)'!$E$64)/12)*'Debt Service'!$K$11),IF($G$11&gt;W5-1,$M$11,0))</f>
        <v>0</v>
      </c>
      <c r="X11" s="282">
        <f>IF($N$11="Percentage of Cash Flow",IF($G$11&gt;X5-1,(('Pro Forma (Res.)'!$E$62-'Pro Forma (Res.)'!$E$64)/12)*'Debt Service'!$K$11),IF($G$11&gt;X5-1,$M$11,0))</f>
        <v>0</v>
      </c>
      <c r="Y11" s="282">
        <f>IF($N$11="Percentage of Cash Flow",IF($G$11&gt;Y5-1,(('Pro Forma (Res.)'!$E$62-'Pro Forma (Res.)'!$E$64)/12)*'Debt Service'!$K$11),IF($G$11&gt;Y5-1,$M$11,0))</f>
        <v>0</v>
      </c>
      <c r="Z11" s="282">
        <f>IF($N$11="Percentage of Cash Flow",IF($G$11&gt;Z5-1,(('Pro Forma (Res.)'!$E$62-'Pro Forma (Res.)'!$E$64)/12)*'Debt Service'!$K$11),IF($G$11&gt;Z5-1,$M$11,0))</f>
        <v>0</v>
      </c>
      <c r="AA11" s="282">
        <f>IF($N$11="Percentage of Cash Flow",IF($G$11&gt;AA5-1,(('Pro Forma (Res.)'!$E$62-'Pro Forma (Res.)'!$E$64)/12)*'Debt Service'!$K$11),IF($G$11&gt;AA5-1,$M$11,0))</f>
        <v>0</v>
      </c>
      <c r="AB11" s="282">
        <f>IF($N$11="Percentage of Cash Flow",IF($G$11&gt;AB5-1,(('Pro Forma (Res.)'!$E$62-'Pro Forma (Res.)'!$E$64)/12)*'Debt Service'!$K$11),IF($G$11&gt;AB5-1,$M$11,0))</f>
        <v>0</v>
      </c>
      <c r="AC11" s="283">
        <f t="shared" si="3"/>
        <v>0</v>
      </c>
      <c r="AD11" s="282">
        <f>IF($N$11="Percentage of Cash Flow",IF($G$11&gt;AD5-1,(('Pro Forma (Res.)'!$F$62-'Pro Forma (Res.)'!$F$64)/12)*'Debt Service'!$K$11),IF($G$11&gt;AD5-1,$M$11,0))</f>
        <v>0</v>
      </c>
      <c r="AE11" s="282">
        <f>IF($N$11="Percentage of Cash Flow",IF($G$11&gt;AE5-1,(('Pro Forma (Res.)'!$F$62-'Pro Forma (Res.)'!$F$64)/12)*'Debt Service'!$K$11),IF($G$11&gt;AE5-1,$M$11,0))</f>
        <v>0</v>
      </c>
      <c r="AF11" s="282">
        <f>IF($N$11="Percentage of Cash Flow",IF($G$11&gt;AF5-1,(('Pro Forma (Res.)'!$F$62-'Pro Forma (Res.)'!$F$64)/12)*'Debt Service'!$K$11),IF($G$11&gt;AF5-1,$M$11,0))</f>
        <v>0</v>
      </c>
      <c r="AG11" s="282">
        <f>IF($N$11="Percentage of Cash Flow",IF($G$11&gt;AG5-1,(('Pro Forma (Res.)'!$F$62-'Pro Forma (Res.)'!$F$64)/12)*'Debt Service'!$K$11),IF($G$11&gt;AG5-1,$M$11,0))</f>
        <v>0</v>
      </c>
      <c r="AH11" s="282">
        <f>IF($N$11="Percentage of Cash Flow",IF($G$11&gt;AH5-1,(('Pro Forma (Res.)'!$F$62-'Pro Forma (Res.)'!$F$64)/12)*'Debt Service'!$K$11),IF($G$11&gt;AH5-1,$M$11,0))</f>
        <v>0</v>
      </c>
      <c r="AI11" s="282">
        <f>IF($N$11="Percentage of Cash Flow",IF($G$11&gt;AI5-1,(('Pro Forma (Res.)'!$F$62-'Pro Forma (Res.)'!$F$64)/12)*'Debt Service'!$K$11),IF($G$11&gt;AI5-1,$M$11,0))</f>
        <v>0</v>
      </c>
      <c r="AJ11" s="282">
        <f>IF($N$11="Percentage of Cash Flow",IF($G$11&gt;AJ5-1,(('Pro Forma (Res.)'!$F$62-'Pro Forma (Res.)'!$F$64)/12)*'Debt Service'!$K$11),IF($G$11&gt;AJ5-1,$M$11,0))</f>
        <v>0</v>
      </c>
      <c r="AK11" s="282">
        <f>IF($N$11="Percentage of Cash Flow",IF($G$11&gt;AK5-1,(('Pro Forma (Res.)'!$F$62-'Pro Forma (Res.)'!$F$64)/12)*'Debt Service'!$K$11),IF($G$11&gt;AK5-1,$M$11,0))</f>
        <v>0</v>
      </c>
      <c r="AL11" s="282">
        <f>IF($N$11="Percentage of Cash Flow",IF($G$11&gt;AL5-1,(('Pro Forma (Res.)'!$F$62-'Pro Forma (Res.)'!$F$64)/12)*'Debt Service'!$K$11),IF($G$11&gt;AL5-1,$M$11,0))</f>
        <v>0</v>
      </c>
      <c r="AM11" s="282">
        <f>IF($N$11="Percentage of Cash Flow",IF($G$11&gt;AM5-1,(('Pro Forma (Res.)'!$F$62-'Pro Forma (Res.)'!$F$64)/12)*'Debt Service'!$K$11),IF($G$11&gt;AM5-1,$M$11,0))</f>
        <v>0</v>
      </c>
      <c r="AN11" s="282">
        <f>IF($N$11="Percentage of Cash Flow",IF($G$11&gt;AN5-1,(('Pro Forma (Res.)'!$F$62-'Pro Forma (Res.)'!$F$64)/12)*'Debt Service'!$K$11),IF($G$11&gt;AN5-1,$M$11,0))</f>
        <v>0</v>
      </c>
      <c r="AO11" s="282">
        <f>IF($N$11="Percentage of Cash Flow",IF($G$11&gt;AO5-1,(('Pro Forma (Res.)'!$F$62-'Pro Forma (Res.)'!$F$64)/12)*'Debt Service'!$K$11),IF($G$11&gt;AO5-1,$M$11,0))</f>
        <v>0</v>
      </c>
      <c r="AP11" s="283">
        <f t="shared" si="17"/>
        <v>0</v>
      </c>
      <c r="AQ11" s="282">
        <f>IF($N$11="Percentage of Cash Flow",IF($G$11&gt;AQ5-1,(('Pro Forma (Res.)'!$G$62-'Pro Forma (Res.)'!$G$64)/12)*'Debt Service'!$K$11),IF($G$11&gt;AQ5-1,$M$11,0))</f>
        <v>0</v>
      </c>
      <c r="AR11" s="282">
        <f>IF($N$11="Percentage of Cash Flow",IF($G$11&gt;AR5-1,(('Pro Forma (Res.)'!$G$62-'Pro Forma (Res.)'!$G$64)/12)*'Debt Service'!$K$11),IF($G$11&gt;AR5-1,$M$11,0))</f>
        <v>0</v>
      </c>
      <c r="AS11" s="282">
        <f>IF($N$11="Percentage of Cash Flow",IF($G$11&gt;AS5-1,(('Pro Forma (Res.)'!$G$62-'Pro Forma (Res.)'!$G$64)/12)*'Debt Service'!$K$11),IF($G$11&gt;AS5-1,$M$11,0))</f>
        <v>0</v>
      </c>
      <c r="AT11" s="282">
        <f>IF($N$11="Percentage of Cash Flow",IF($G$11&gt;AT5-1,(('Pro Forma (Res.)'!$G$62-'Pro Forma (Res.)'!$G$64)/12)*'Debt Service'!$K$11),IF($G$11&gt;AT5-1,$M$11,0))</f>
        <v>0</v>
      </c>
      <c r="AU11" s="282">
        <f>IF($N$11="Percentage of Cash Flow",IF($G$11&gt;AU5-1,(('Pro Forma (Res.)'!$G$62-'Pro Forma (Res.)'!$G$64)/12)*'Debt Service'!$K$11),IF($G$11&gt;AU5-1,$M$11,0))</f>
        <v>0</v>
      </c>
      <c r="AV11" s="282">
        <f>IF($N$11="Percentage of Cash Flow",IF($G$11&gt;AV5-1,(('Pro Forma (Res.)'!$G$62-'Pro Forma (Res.)'!$G$64)/12)*'Debt Service'!$K$11),IF($G$11&gt;AV5-1,$M$11,0))</f>
        <v>0</v>
      </c>
      <c r="AW11" s="282">
        <f>IF($N$11="Percentage of Cash Flow",IF($G$11&gt;AW5-1,(('Pro Forma (Res.)'!$G$62-'Pro Forma (Res.)'!$G$64)/12)*'Debt Service'!$K$11),IF($G$11&gt;AW5-1,$M$11,0))</f>
        <v>0</v>
      </c>
      <c r="AX11" s="282">
        <f>IF($N$11="Percentage of Cash Flow",IF($G$11&gt;AX5-1,(('Pro Forma (Res.)'!$G$62-'Pro Forma (Res.)'!$G$64)/12)*'Debt Service'!$K$11),IF($G$11&gt;AX5-1,$M$11,0))</f>
        <v>0</v>
      </c>
      <c r="AY11" s="282">
        <f>IF($N$11="Percentage of Cash Flow",IF($G$11&gt;AY5-1,(('Pro Forma (Res.)'!$G$62-'Pro Forma (Res.)'!$G$64)/12)*'Debt Service'!$K$11),IF($G$11&gt;AY5-1,$M$11,0))</f>
        <v>0</v>
      </c>
      <c r="AZ11" s="282">
        <f>IF($N$11="Percentage of Cash Flow",IF($G$11&gt;AZ5-1,(('Pro Forma (Res.)'!$G$62-'Pro Forma (Res.)'!$G$64)/12)*'Debt Service'!$K$11),IF($G$11&gt;AZ5-1,$M$11,0))</f>
        <v>0</v>
      </c>
      <c r="BA11" s="282">
        <f>IF($N$11="Percentage of Cash Flow",IF($G$11&gt;BA5-1,(('Pro Forma (Res.)'!$G$62-'Pro Forma (Res.)'!$G$64)/12)*'Debt Service'!$K$11),IF($G$11&gt;BA5-1,$M$11,0))</f>
        <v>0</v>
      </c>
      <c r="BB11" s="282">
        <f>IF($N$11="Percentage of Cash Flow",IF($G$11&gt;BB5-1,(('Pro Forma (Res.)'!$G$62-'Pro Forma (Res.)'!$G$64)/12)*'Debt Service'!$K$11),IF($G$11&gt;BB5-1,$M$11,0))</f>
        <v>0</v>
      </c>
      <c r="BC11" s="283">
        <f>SUM(AQ11:BB11)</f>
        <v>0</v>
      </c>
      <c r="BD11" s="282">
        <f>IF($N$11="Percentage of Cash Flow",IF($G$11&gt;BD5-1,(('Pro Forma (Res.)'!$H$62-'Pro Forma (Res.)'!$H$64)/12)*'Debt Service'!$K$11),IF($G$11&gt;BD5-1,$M$11,0))</f>
        <v>0</v>
      </c>
      <c r="BE11" s="282">
        <f>IF($N$11="Percentage of Cash Flow",IF($G$11&gt;BE5-1,(('Pro Forma (Res.)'!$H$62-'Pro Forma (Res.)'!$H$64)/12)*'Debt Service'!$K$11),IF($G$11&gt;BE5-1,$M$11,0))</f>
        <v>0</v>
      </c>
      <c r="BF11" s="282">
        <f>IF($N$11="Percentage of Cash Flow",IF($G$11&gt;BF5-1,(('Pro Forma (Res.)'!$H$62-'Pro Forma (Res.)'!$H$64)/12)*'Debt Service'!$K$11),IF($G$11&gt;BF5-1,$M$11,0))</f>
        <v>0</v>
      </c>
      <c r="BG11" s="282">
        <f>IF($N$11="Percentage of Cash Flow",IF($G$11&gt;BG5-1,(('Pro Forma (Res.)'!$H$62-'Pro Forma (Res.)'!$H$64)/12)*'Debt Service'!$K$11),IF($G$11&gt;BG5-1,$M$11,0))</f>
        <v>0</v>
      </c>
      <c r="BH11" s="282">
        <f>IF($N$11="Percentage of Cash Flow",IF($G$11&gt;BH5-1,(('Pro Forma (Res.)'!$H$62-'Pro Forma (Res.)'!$H$64)/12)*'Debt Service'!$K$11),IF($G$11&gt;BH5-1,$M$11,0))</f>
        <v>0</v>
      </c>
      <c r="BI11" s="282">
        <f>IF($N$11="Percentage of Cash Flow",IF($G$11&gt;BI5-1,(('Pro Forma (Res.)'!$H$62-'Pro Forma (Res.)'!$H$64)/12)*'Debt Service'!$K$11),IF($G$11&gt;BI5-1,$M$11,0))</f>
        <v>0</v>
      </c>
      <c r="BJ11" s="282">
        <f>IF($N$11="Percentage of Cash Flow",IF($G$11&gt;BJ5-1,(('Pro Forma (Res.)'!$H$62-'Pro Forma (Res.)'!$H$64)/12)*'Debt Service'!$K$11),IF($G$11&gt;BJ5-1,$M$11,0))</f>
        <v>0</v>
      </c>
      <c r="BK11" s="282">
        <f>IF($N$11="Percentage of Cash Flow",IF($G$11&gt;BK5-1,(('Pro Forma (Res.)'!$H$62-'Pro Forma (Res.)'!$H$64)/12)*'Debt Service'!$K$11),IF($G$11&gt;BK5-1,$M$11,0))</f>
        <v>0</v>
      </c>
      <c r="BL11" s="282">
        <f>IF($N$11="Percentage of Cash Flow",IF($G$11&gt;BL5-1,(('Pro Forma (Res.)'!$H$62-'Pro Forma (Res.)'!$H$64)/12)*'Debt Service'!$K$11),IF($G$11&gt;BL5-1,$M$11,0))</f>
        <v>0</v>
      </c>
      <c r="BM11" s="282">
        <f>IF($N$11="Percentage of Cash Flow",IF($G$11&gt;BM5-1,(('Pro Forma (Res.)'!$H$62-'Pro Forma (Res.)'!$H$64)/12)*'Debt Service'!$K$11),IF($G$11&gt;BM5-1,$M$11,0))</f>
        <v>0</v>
      </c>
      <c r="BN11" s="282">
        <f>IF($N$11="Percentage of Cash Flow",IF($G$11&gt;BN5-1,(('Pro Forma (Res.)'!$H$62-'Pro Forma (Res.)'!$H$64)/12)*'Debt Service'!$K$11),IF($G$11&gt;BN5-1,$M$11,0))</f>
        <v>0</v>
      </c>
      <c r="BO11" s="282">
        <f>IF($N$11="Percentage of Cash Flow",IF($G$11&gt;BO5-1,(('Pro Forma (Res.)'!$H$62-'Pro Forma (Res.)'!$H$64)/12)*'Debt Service'!$K$11),IF($G$11&gt;BO5-1,$M$11,0))</f>
        <v>0</v>
      </c>
      <c r="BP11" s="283">
        <f t="shared" si="4"/>
        <v>0</v>
      </c>
      <c r="BQ11" s="282">
        <f>IF($N$11="Percentage of Cash Flow",IF($G$11&gt;BQ5-1,(('Pro Forma (Res.)'!$I$62-'Pro Forma (Res.)'!$I$64)/12)*'Debt Service'!$K$11),IF($G$11&gt;BQ5-1,$M$11,0))</f>
        <v>0</v>
      </c>
      <c r="BR11" s="282">
        <f>IF($N$11="Percentage of Cash Flow",IF($G$11&gt;BR5-1,(('Pro Forma (Res.)'!$I$62-'Pro Forma (Res.)'!$I$64)/12)*'Debt Service'!$K$11),IF($G$11&gt;BR5-1,$M$11,0))</f>
        <v>0</v>
      </c>
      <c r="BS11" s="282">
        <f>IF($N$11="Percentage of Cash Flow",IF($G$11&gt;BS5-1,(('Pro Forma (Res.)'!$I$62-'Pro Forma (Res.)'!$I$64)/12)*'Debt Service'!$K$11),IF($G$11&gt;BS5-1,$M$11,0))</f>
        <v>0</v>
      </c>
      <c r="BT11" s="282">
        <f>IF($N$11="Percentage of Cash Flow",IF($G$11&gt;BT5-1,(('Pro Forma (Res.)'!$I$62-'Pro Forma (Res.)'!$I$64)/12)*'Debt Service'!$K$11),IF($G$11&gt;BT5-1,$M$11,0))</f>
        <v>0</v>
      </c>
      <c r="BU11" s="282">
        <f>IF($N$11="Percentage of Cash Flow",IF($G$11&gt;BU5-1,(('Pro Forma (Res.)'!$I$62-'Pro Forma (Res.)'!$I$64)/12)*'Debt Service'!$K$11),IF($G$11&gt;BU5-1,$M$11,0))</f>
        <v>0</v>
      </c>
      <c r="BV11" s="282">
        <f>IF($N$11="Percentage of Cash Flow",IF($G$11&gt;BV5-1,(('Pro Forma (Res.)'!$I$62-'Pro Forma (Res.)'!$I$64)/12)*'Debt Service'!$K$11),IF($G$11&gt;BV5-1,$M$11,0))</f>
        <v>0</v>
      </c>
      <c r="BW11" s="282">
        <f>IF($N$11="Percentage of Cash Flow",IF($G$11&gt;BW5-1,(('Pro Forma (Res.)'!$I$62-'Pro Forma (Res.)'!$I$64)/12)*'Debt Service'!$K$11),IF($G$11&gt;BW5-1,$M$11,0))</f>
        <v>0</v>
      </c>
      <c r="BX11" s="282">
        <f>IF($N$11="Percentage of Cash Flow",IF($G$11&gt;BX5-1,(('Pro Forma (Res.)'!$I$62-'Pro Forma (Res.)'!$I$64)/12)*'Debt Service'!$K$11),IF($G$11&gt;BX5-1,$M$11,0))</f>
        <v>0</v>
      </c>
      <c r="BY11" s="282">
        <f>IF($N$11="Percentage of Cash Flow",IF($G$11&gt;BY5-1,(('Pro Forma (Res.)'!$I$62-'Pro Forma (Res.)'!$I$64)/12)*'Debt Service'!$K$11),IF($G$11&gt;BY5-1,$M$11,0))</f>
        <v>0</v>
      </c>
      <c r="BZ11" s="282">
        <f>IF($N$11="Percentage of Cash Flow",IF($G$11&gt;BZ5-1,(('Pro Forma (Res.)'!$I$62-'Pro Forma (Res.)'!$I$64)/12)*'Debt Service'!$K$11),IF($G$11&gt;BZ5-1,$M$11,0))</f>
        <v>0</v>
      </c>
      <c r="CA11" s="282">
        <f>IF($N$11="Percentage of Cash Flow",IF($G$11&gt;CA5-1,(('Pro Forma (Res.)'!$I$62-'Pro Forma (Res.)'!$I$64)/12)*'Debt Service'!$K$11),IF($G$11&gt;CA5-1,$M$11,0))</f>
        <v>0</v>
      </c>
      <c r="CB11" s="282">
        <f>IF($N$11="Percentage of Cash Flow",IF($G$11&gt;CB5-1,(('Pro Forma (Res.)'!$I$62-'Pro Forma (Res.)'!$I$64)/12)*'Debt Service'!$K$11),IF($G$11&gt;CB5-1,$M$11,0))</f>
        <v>0</v>
      </c>
      <c r="CC11" s="283">
        <f t="shared" si="19"/>
        <v>0</v>
      </c>
      <c r="CD11" s="282">
        <f>IF($N$11="Percentage of Cash Flow",IF($G$11&gt;CD5-1,(('Pro Forma (Res.)'!$J$62-'Pro Forma (Res.)'!$J$64)/12)*'Debt Service'!$K$11),IF($G$11&gt;CD5-1,$M$11,0))</f>
        <v>0</v>
      </c>
      <c r="CE11" s="282">
        <f>IF($N$11="Percentage of Cash Flow",IF($G$11&gt;CE5-1,(('Pro Forma (Res.)'!$J$62-'Pro Forma (Res.)'!$J$64)/12)*'Debt Service'!$K$11),IF($G$11&gt;CE5-1,$M$11,0))</f>
        <v>0</v>
      </c>
      <c r="CF11" s="282">
        <f>IF($N$11="Percentage of Cash Flow",IF($G$11&gt;CF5-1,(('Pro Forma (Res.)'!$J$62-'Pro Forma (Res.)'!$J$64)/12)*'Debt Service'!$K$11),IF($G$11&gt;CF5-1,$M$11,0))</f>
        <v>0</v>
      </c>
      <c r="CG11" s="282">
        <f>IF($N$11="Percentage of Cash Flow",IF($G$11&gt;CG5-1,(('Pro Forma (Res.)'!$J$62-'Pro Forma (Res.)'!$J$64)/12)*'Debt Service'!$K$11),IF($G$11&gt;CG5-1,$M$11,0))</f>
        <v>0</v>
      </c>
      <c r="CH11" s="282">
        <f>IF($N$11="Percentage of Cash Flow",IF($G$11&gt;CH5-1,(('Pro Forma (Res.)'!$J$62-'Pro Forma (Res.)'!$J$64)/12)*'Debt Service'!$K$11),IF($G$11&gt;CH5-1,$M$11,0))</f>
        <v>0</v>
      </c>
      <c r="CI11" s="282">
        <f>IF($N$11="Percentage of Cash Flow",IF($G$11&gt;CI5-1,(('Pro Forma (Res.)'!$J$62-'Pro Forma (Res.)'!$J$64)/12)*'Debt Service'!$K$11),IF($G$11&gt;CI5-1,$M$11,0))</f>
        <v>0</v>
      </c>
      <c r="CJ11" s="282">
        <f>IF($N$11="Percentage of Cash Flow",IF($G$11&gt;CJ5-1,(('Pro Forma (Res.)'!$J$62-'Pro Forma (Res.)'!$J$64)/12)*'Debt Service'!$K$11),IF($G$11&gt;CJ5-1,$M$11,0))</f>
        <v>0</v>
      </c>
      <c r="CK11" s="282">
        <f>IF($N$11="Percentage of Cash Flow",IF($G$11&gt;CK5-1,(('Pro Forma (Res.)'!$J$62-'Pro Forma (Res.)'!$J$64)/12)*'Debt Service'!$K$11),IF($G$11&gt;CK5-1,$M$11,0))</f>
        <v>0</v>
      </c>
      <c r="CL11" s="282">
        <f>IF($N$11="Percentage of Cash Flow",IF($G$11&gt;CL5-1,(('Pro Forma (Res.)'!$J$62-'Pro Forma (Res.)'!$J$64)/12)*'Debt Service'!$K$11),IF($G$11&gt;CL5-1,$M$11,0))</f>
        <v>0</v>
      </c>
      <c r="CM11" s="282">
        <f>IF($N$11="Percentage of Cash Flow",IF($G$11&gt;CM5-1,(('Pro Forma (Res.)'!$J$62-'Pro Forma (Res.)'!$J$64)/12)*'Debt Service'!$K$11),IF($G$11&gt;CM5-1,$M$11,0))</f>
        <v>0</v>
      </c>
      <c r="CN11" s="282">
        <f>IF($N$11="Percentage of Cash Flow",IF($G$11&gt;CN5-1,(('Pro Forma (Res.)'!$J$62-'Pro Forma (Res.)'!$J$64)/12)*'Debt Service'!$K$11),IF($G$11&gt;CN5-1,$M$11,0))</f>
        <v>0</v>
      </c>
      <c r="CO11" s="282">
        <f>IF($N$11="Percentage of Cash Flow",IF($G$11&gt;CO5-1,(('Pro Forma (Res.)'!$J$62-'Pro Forma (Res.)'!$J$64)/12)*'Debt Service'!$K$11),IF($G$11&gt;CO5-1,$M$11,0))</f>
        <v>0</v>
      </c>
      <c r="CP11" s="283">
        <f t="shared" si="5"/>
        <v>0</v>
      </c>
      <c r="CQ11" s="282">
        <f>IF($N$11="Percentage of Cash Flow",IF($G$11&gt;CQ5-1,(('Pro Forma (Res.)'!$K$62-'Pro Forma (Res.)'!$K$64)/12)*'Debt Service'!$K$11),IF($G$11&gt;CQ5-1,$M$11,0))</f>
        <v>0</v>
      </c>
      <c r="CR11" s="282">
        <f>IF($N$11="Percentage of Cash Flow",IF($G$11&gt;CR5-1,(('Pro Forma (Res.)'!$K$62-'Pro Forma (Res.)'!$K$64)/12)*'Debt Service'!$K$11),IF($G$11&gt;CR5-1,$M$11,0))</f>
        <v>0</v>
      </c>
      <c r="CS11" s="282">
        <f>IF($N$11="Percentage of Cash Flow",IF($G$11&gt;CS5-1,(('Pro Forma (Res.)'!$K$62-'Pro Forma (Res.)'!$K$64)/12)*'Debt Service'!$K$11),IF($G$11&gt;CS5-1,$M$11,0))</f>
        <v>0</v>
      </c>
      <c r="CT11" s="282">
        <f>IF($N$11="Percentage of Cash Flow",IF($G$11&gt;CT5-1,(('Pro Forma (Res.)'!$K$62-'Pro Forma (Res.)'!$K$64)/12)*'Debt Service'!$K$11),IF($G$11&gt;CT5-1,$M$11,0))</f>
        <v>0</v>
      </c>
      <c r="CU11" s="282">
        <f>IF($N$11="Percentage of Cash Flow",IF($G$11&gt;CU5-1,(('Pro Forma (Res.)'!$K$62-'Pro Forma (Res.)'!$K$64)/12)*'Debt Service'!$K$11),IF($G$11&gt;CU5-1,$M$11,0))</f>
        <v>0</v>
      </c>
      <c r="CV11" s="282">
        <f>IF($N$11="Percentage of Cash Flow",IF($G$11&gt;CV5-1,(('Pro Forma (Res.)'!$K$62-'Pro Forma (Res.)'!$K$64)/12)*'Debt Service'!$K$11),IF($G$11&gt;CV5-1,$M$11,0))</f>
        <v>0</v>
      </c>
      <c r="CW11" s="282">
        <f>IF($N$11="Percentage of Cash Flow",IF($G$11&gt;CW5-1,(('Pro Forma (Res.)'!$K$62-'Pro Forma (Res.)'!$K$64)/12)*'Debt Service'!$K$11),IF($G$11&gt;CW5-1,$M$11,0))</f>
        <v>0</v>
      </c>
      <c r="CX11" s="282">
        <f>IF($N$11="Percentage of Cash Flow",IF($G$11&gt;CX5-1,(('Pro Forma (Res.)'!$K$62-'Pro Forma (Res.)'!$K$64)/12)*'Debt Service'!$K$11),IF($G$11&gt;CX5-1,$M$11,0))</f>
        <v>0</v>
      </c>
      <c r="CY11" s="282">
        <f>IF($N$11="Percentage of Cash Flow",IF($G$11&gt;CY5-1,(('Pro Forma (Res.)'!$K$62-'Pro Forma (Res.)'!$K$64)/12)*'Debt Service'!$K$11),IF($G$11&gt;CY5-1,$M$11,0))</f>
        <v>0</v>
      </c>
      <c r="CZ11" s="282">
        <f>IF($N$11="Percentage of Cash Flow",IF($G$11&gt;CZ5-1,(('Pro Forma (Res.)'!$K$62-'Pro Forma (Res.)'!$K$64)/12)*'Debt Service'!$K$11),IF($G$11&gt;CZ5-1,$M$11,0))</f>
        <v>0</v>
      </c>
      <c r="DA11" s="282">
        <f>IF($N$11="Percentage of Cash Flow",IF($G$11&gt;DA5-1,(('Pro Forma (Res.)'!$K$62-'Pro Forma (Res.)'!$K$64)/12)*'Debt Service'!$K$11),IF($G$11&gt;DA5-1,$M$11,0))</f>
        <v>0</v>
      </c>
      <c r="DB11" s="282">
        <f>IF($N$11="Percentage of Cash Flow",IF($G$11&gt;DB5-1,(('Pro Forma (Res.)'!$K$62-'Pro Forma (Res.)'!$K$64)/12)*'Debt Service'!$K$11),IF($G$11&gt;DB5-1,$M$11,0))</f>
        <v>0</v>
      </c>
      <c r="DC11" s="283">
        <f t="shared" si="6"/>
        <v>0</v>
      </c>
      <c r="DD11" s="282">
        <f>IF($N$11="Percentage of Cash Flow",IF($G$11&gt;DD5-1,(('Pro Forma (Res.)'!$L$62-'Pro Forma (Res.)'!$L$64)/12)*'Debt Service'!$K$11),IF($G$11&gt;DD5-1,$M$11,0))</f>
        <v>0</v>
      </c>
      <c r="DE11" s="282">
        <f>IF($N$11="Percentage of Cash Flow",IF($G$11&gt;DE5-1,(('Pro Forma (Res.)'!$L$62-'Pro Forma (Res.)'!$L$64)/12)*'Debt Service'!$K$11),IF($G$11&gt;DE5-1,$M$11,0))</f>
        <v>0</v>
      </c>
      <c r="DF11" s="282">
        <f>IF($N$11="Percentage of Cash Flow",IF($G$11&gt;DF5-1,(('Pro Forma (Res.)'!$L$62-'Pro Forma (Res.)'!$L$64)/12)*'Debt Service'!$K$11),IF($G$11&gt;DF5-1,$M$11,0))</f>
        <v>0</v>
      </c>
      <c r="DG11" s="282">
        <f>IF($N$11="Percentage of Cash Flow",IF($G$11&gt;DG5-1,(('Pro Forma (Res.)'!$L$62-'Pro Forma (Res.)'!$L$64)/12)*'Debt Service'!$K$11),IF($G$11&gt;DG5-1,$M$11,0))</f>
        <v>0</v>
      </c>
      <c r="DH11" s="282">
        <f>IF($N$11="Percentage of Cash Flow",IF($G$11&gt;DH5-1,(('Pro Forma (Res.)'!$L$62-'Pro Forma (Res.)'!$L$64)/12)*'Debt Service'!$K$11),IF($G$11&gt;DH5-1,$M$11,0))</f>
        <v>0</v>
      </c>
      <c r="DI11" s="282">
        <f>IF($N$11="Percentage of Cash Flow",IF($G$11&gt;DI5-1,(('Pro Forma (Res.)'!$L$62-'Pro Forma (Res.)'!$L$64)/12)*'Debt Service'!$K$11),IF($G$11&gt;DI5-1,$M$11,0))</f>
        <v>0</v>
      </c>
      <c r="DJ11" s="282">
        <f>IF($N$11="Percentage of Cash Flow",IF($G$11&gt;DJ5-1,(('Pro Forma (Res.)'!$L$62-'Pro Forma (Res.)'!$L$64)/12)*'Debt Service'!$K$11),IF($G$11&gt;DJ5-1,$M$11,0))</f>
        <v>0</v>
      </c>
      <c r="DK11" s="282">
        <f>IF($N$11="Percentage of Cash Flow",IF($G$11&gt;DK5-1,(('Pro Forma (Res.)'!$L$62-'Pro Forma (Res.)'!$L$64)/12)*'Debt Service'!$K$11),IF($G$11&gt;DK5-1,$M$11,0))</f>
        <v>0</v>
      </c>
      <c r="DL11" s="282">
        <f>IF($N$11="Percentage of Cash Flow",IF($G$11&gt;DL5-1,(('Pro Forma (Res.)'!$L$62-'Pro Forma (Res.)'!$L$64)/12)*'Debt Service'!$K$11),IF($G$11&gt;DL5-1,$M$11,0))</f>
        <v>0</v>
      </c>
      <c r="DM11" s="282">
        <f>IF($N$11="Percentage of Cash Flow",IF($G$11&gt;DM5-1,(('Pro Forma (Res.)'!$L$62-'Pro Forma (Res.)'!$L$64)/12)*'Debt Service'!$K$11),IF($G$11&gt;DM5-1,$M$11,0))</f>
        <v>0</v>
      </c>
      <c r="DN11" s="282">
        <f>IF($N$11="Percentage of Cash Flow",IF($G$11&gt;DN5-1,(('Pro Forma (Res.)'!$L$62-'Pro Forma (Res.)'!$L$64)/12)*'Debt Service'!$K$11),IF($G$11&gt;DN5-1,$M$11,0))</f>
        <v>0</v>
      </c>
      <c r="DO11" s="282">
        <f>IF($N$11="Percentage of Cash Flow",IF($G$11&gt;DO5-1,(('Pro Forma (Res.)'!$L$62-'Pro Forma (Res.)'!$L$64)/12)*'Debt Service'!$K$11),IF($G$11&gt;DO5-1,$M$11,0))</f>
        <v>0</v>
      </c>
      <c r="DP11" s="283">
        <f t="shared" si="7"/>
        <v>0</v>
      </c>
      <c r="DQ11" s="282">
        <f>IF($N$11="Percentage of Cash Flow",IF($G$11&gt;DQ5-1,(('Pro Forma (Res.)'!$M$62-'Pro Forma (Res.)'!$M$64)/12)*'Debt Service'!$K$11),IF($G$11&gt;DQ5-1,$M$11,0))</f>
        <v>0</v>
      </c>
      <c r="DR11" s="282">
        <f>IF($N$11="Percentage of Cash Flow",IF($G$11&gt;DR5-1,(('Pro Forma (Res.)'!$M$62-'Pro Forma (Res.)'!$M$64)/12)*'Debt Service'!$K$11),IF($G$11&gt;DR5-1,$M$11,0))</f>
        <v>0</v>
      </c>
      <c r="DS11" s="282">
        <f>IF($N$11="Percentage of Cash Flow",IF($G$11&gt;DS5-1,(('Pro Forma (Res.)'!$M$62-'Pro Forma (Res.)'!$M$64)/12)*'Debt Service'!$K$11),IF($G$11&gt;DS5-1,$M$11,0))</f>
        <v>0</v>
      </c>
      <c r="DT11" s="282">
        <f>IF($N$11="Percentage of Cash Flow",IF($G$11&gt;DT5-1,(('Pro Forma (Res.)'!$M$62-'Pro Forma (Res.)'!$M$64)/12)*'Debt Service'!$K$11),IF($G$11&gt;DT5-1,$M$11,0))</f>
        <v>0</v>
      </c>
      <c r="DU11" s="282">
        <f>IF($N$11="Percentage of Cash Flow",IF($G$11&gt;DU5-1,(('Pro Forma (Res.)'!$M$62-'Pro Forma (Res.)'!$M$64)/12)*'Debt Service'!$K$11),IF($G$11&gt;DU5-1,$M$11,0))</f>
        <v>0</v>
      </c>
      <c r="DV11" s="282">
        <f>IF($N$11="Percentage of Cash Flow",IF($G$11&gt;DV5-1,(('Pro Forma (Res.)'!$M$62-'Pro Forma (Res.)'!$M$64)/12)*'Debt Service'!$K$11),IF($G$11&gt;DV5-1,$M$11,0))</f>
        <v>0</v>
      </c>
      <c r="DW11" s="282">
        <f>IF($N$11="Percentage of Cash Flow",IF($G$11&gt;DW5-1,(('Pro Forma (Res.)'!$M$62-'Pro Forma (Res.)'!$M$64)/12)*'Debt Service'!$K$11),IF($G$11&gt;DW5-1,$M$11,0))</f>
        <v>0</v>
      </c>
      <c r="DX11" s="282">
        <f>IF($N$11="Percentage of Cash Flow",IF($G$11&gt;DX5-1,(('Pro Forma (Res.)'!$M$62-'Pro Forma (Res.)'!$M$64)/12)*'Debt Service'!$K$11),IF($G$11&gt;DX5-1,$M$11,0))</f>
        <v>0</v>
      </c>
      <c r="DY11" s="282">
        <f>IF($N$11="Percentage of Cash Flow",IF($G$11&gt;DY5-1,(('Pro Forma (Res.)'!$M$62-'Pro Forma (Res.)'!$M$64)/12)*'Debt Service'!$K$11),IF($G$11&gt;DY5-1,$M$11,0))</f>
        <v>0</v>
      </c>
      <c r="DZ11" s="282">
        <f>IF($N$11="Percentage of Cash Flow",IF($G$11&gt;DZ5-1,(('Pro Forma (Res.)'!$M$62-'Pro Forma (Res.)'!$M$64)/12)*'Debt Service'!$K$11),IF($G$11&gt;DZ5-1,$M$11,0))</f>
        <v>0</v>
      </c>
      <c r="EA11" s="282">
        <f>IF($N$11="Percentage of Cash Flow",IF($G$11&gt;EA5-1,(('Pro Forma (Res.)'!$M$62-'Pro Forma (Res.)'!$M$64)/12)*'Debt Service'!$K$11),IF($G$11&gt;EA5-1,$M$11,0))</f>
        <v>0</v>
      </c>
      <c r="EB11" s="282">
        <f>IF($N$11="Percentage of Cash Flow",IF($G$11&gt;EB5-1,(('Pro Forma (Res.)'!$M$62-'Pro Forma (Res.)'!$M$64)/12)*'Debt Service'!$K$11),IF($G$11&gt;EB5-1,$M$11,0))</f>
        <v>0</v>
      </c>
      <c r="EC11" s="283">
        <f t="shared" si="8"/>
        <v>0</v>
      </c>
      <c r="ED11" s="282">
        <f>IF($N$11="Percentage of Cash Flow",IF($G$11&gt;ED5-1,(('Pro Forma (Res.)'!$N$62-'Pro Forma (Res.)'!$N$64)/12)*'Debt Service'!$K$11),IF($G$11&gt;ED5-1,$M$11,0))</f>
        <v>0</v>
      </c>
      <c r="EE11" s="282">
        <f>IF($N$11="Percentage of Cash Flow",IF($G$11&gt;EE5-1,(('Pro Forma (Res.)'!$N$62-'Pro Forma (Res.)'!$N$64)/12)*'Debt Service'!$K$11),IF($G$11&gt;EE5-1,$M$11,0))</f>
        <v>0</v>
      </c>
      <c r="EF11" s="282">
        <f>IF($N$11="Percentage of Cash Flow",IF($G$11&gt;EF5-1,(('Pro Forma (Res.)'!$N$62-'Pro Forma (Res.)'!$N$64)/12)*'Debt Service'!$K$11),IF($G$11&gt;EF5-1,$M$11,0))</f>
        <v>0</v>
      </c>
      <c r="EG11" s="282">
        <f>IF($N$11="Percentage of Cash Flow",IF($G$11&gt;EG5-1,(('Pro Forma (Res.)'!$N$62-'Pro Forma (Res.)'!$N$64)/12)*'Debt Service'!$K$11),IF($G$11&gt;EG5-1,$M$11,0))</f>
        <v>0</v>
      </c>
      <c r="EH11" s="282">
        <f>IF($N$11="Percentage of Cash Flow",IF($G$11&gt;EH5-1,(('Pro Forma (Res.)'!$N$62-'Pro Forma (Res.)'!$N$64)/12)*'Debt Service'!$K$11),IF($G$11&gt;EH5-1,$M$11,0))</f>
        <v>0</v>
      </c>
      <c r="EI11" s="282">
        <f>IF($N$11="Percentage of Cash Flow",IF($G$11&gt;EI5-1,(('Pro Forma (Res.)'!$N$62-'Pro Forma (Res.)'!$N$64)/12)*'Debt Service'!$K$11),IF($G$11&gt;EI5-1,$M$11,0))</f>
        <v>0</v>
      </c>
      <c r="EJ11" s="282">
        <f>IF($N$11="Percentage of Cash Flow",IF($G$11&gt;EJ5-1,(('Pro Forma (Res.)'!$N$62-'Pro Forma (Res.)'!$N$64)/12)*'Debt Service'!$K$11),IF($G$11&gt;EJ5-1,$M$11,0))</f>
        <v>0</v>
      </c>
      <c r="EK11" s="282">
        <f>IF($N$11="Percentage of Cash Flow",IF($G$11&gt;EK5-1,(('Pro Forma (Res.)'!$N$62-'Pro Forma (Res.)'!$N$64)/12)*'Debt Service'!$K$11),IF($G$11&gt;EK5-1,$M$11,0))</f>
        <v>0</v>
      </c>
      <c r="EL11" s="282">
        <f>IF($N$11="Percentage of Cash Flow",IF($G$11&gt;EL5-1,(('Pro Forma (Res.)'!$N$62-'Pro Forma (Res.)'!$N$64)/12)*'Debt Service'!$K$11),IF($G$11&gt;EL5-1,$M$11,0))</f>
        <v>0</v>
      </c>
      <c r="EM11" s="282">
        <f>IF($N$11="Percentage of Cash Flow",IF($G$11&gt;EM5-1,(('Pro Forma (Res.)'!$N$62-'Pro Forma (Res.)'!$N$64)/12)*'Debt Service'!$K$11),IF($G$11&gt;EM5-1,$M$11,0))</f>
        <v>0</v>
      </c>
      <c r="EN11" s="282">
        <f>IF($N$11="Percentage of Cash Flow",IF($G$11&gt;EN5-1,(('Pro Forma (Res.)'!$N$62-'Pro Forma (Res.)'!$N$64)/12)*'Debt Service'!$K$11),IF($G$11&gt;EN5-1,$M$11,0))</f>
        <v>0</v>
      </c>
      <c r="EO11" s="282">
        <f>IF($N$11="Percentage of Cash Flow",IF($G$11&gt;EO5-1,(('Pro Forma (Res.)'!$N$62-'Pro Forma (Res.)'!$N$64)/12)*'Debt Service'!$K$11),IF($G$11&gt;EO5-1,$M$11,0))</f>
        <v>0</v>
      </c>
      <c r="EP11" s="283">
        <f t="shared" si="9"/>
        <v>0</v>
      </c>
      <c r="EQ11" s="282">
        <f>IF($N$11="Percentage of Cash Flow",IF($G$11&gt;EQ5-1,(('Pro Forma (Res.)'!$O$62-'Pro Forma (Res.)'!$O$64)/12)*'Debt Service'!$K$11),IF($G$11&gt;EQ5-1,$M$11,0))</f>
        <v>0</v>
      </c>
      <c r="ER11" s="282">
        <f>IF($N$11="Percentage of Cash Flow",IF($G$11&gt;ER5-1,(('Pro Forma (Res.)'!$O$62-'Pro Forma (Res.)'!$O$64)/12)*'Debt Service'!$K$11),IF($G$11&gt;ER5-1,$M$11,0))</f>
        <v>0</v>
      </c>
      <c r="ES11" s="282">
        <f>IF($N$11="Percentage of Cash Flow",IF($G$11&gt;ES5-1,(('Pro Forma (Res.)'!$O$62-'Pro Forma (Res.)'!$O$64)/12)*'Debt Service'!$K$11),IF($G$11&gt;ES5-1,$M$11,0))</f>
        <v>0</v>
      </c>
      <c r="ET11" s="282">
        <f>IF($N$11="Percentage of Cash Flow",IF($G$11&gt;ET5-1,(('Pro Forma (Res.)'!$O$62-'Pro Forma (Res.)'!$O$64)/12)*'Debt Service'!$K$11),IF($G$11&gt;ET5-1,$M$11,0))</f>
        <v>0</v>
      </c>
      <c r="EU11" s="282">
        <f>IF($N$11="Percentage of Cash Flow",IF($G$11&gt;EU5-1,(('Pro Forma (Res.)'!$O$62-'Pro Forma (Res.)'!$O$64)/12)*'Debt Service'!$K$11),IF($G$11&gt;EU5-1,$M$11,0))</f>
        <v>0</v>
      </c>
      <c r="EV11" s="282">
        <f>IF($N$11="Percentage of Cash Flow",IF($G$11&gt;EV5-1,(('Pro Forma (Res.)'!$O$62-'Pro Forma (Res.)'!$O$64)/12)*'Debt Service'!$K$11),IF($G$11&gt;EV5-1,$M$11,0))</f>
        <v>0</v>
      </c>
      <c r="EW11" s="282">
        <f>IF($N$11="Percentage of Cash Flow",IF($G$11&gt;EW5-1,(('Pro Forma (Res.)'!$O$62-'Pro Forma (Res.)'!$O$64)/12)*'Debt Service'!$K$11),IF($G$11&gt;EW5-1,$M$11,0))</f>
        <v>0</v>
      </c>
      <c r="EX11" s="282">
        <f>IF($N$11="Percentage of Cash Flow",IF($G$11&gt;EX5-1,(('Pro Forma (Res.)'!$O$62-'Pro Forma (Res.)'!$O$64)/12)*'Debt Service'!$K$11),IF($G$11&gt;EX5-1,$M$11,0))</f>
        <v>0</v>
      </c>
      <c r="EY11" s="282">
        <f>IF($N$11="Percentage of Cash Flow",IF($G$11&gt;EY5-1,(('Pro Forma (Res.)'!$O$62-'Pro Forma (Res.)'!$O$64)/12)*'Debt Service'!$K$11),IF($G$11&gt;EY5-1,$M$11,0))</f>
        <v>0</v>
      </c>
      <c r="EZ11" s="282">
        <f>IF($N$11="Percentage of Cash Flow",IF($G$11&gt;EZ5-1,(('Pro Forma (Res.)'!$O$62-'Pro Forma (Res.)'!$O$64)/12)*'Debt Service'!$K$11),IF($G$11&gt;EZ5-1,$M$11,0))</f>
        <v>0</v>
      </c>
      <c r="FA11" s="282">
        <f>IF($N$11="Percentage of Cash Flow",IF($G$11&gt;FA5-1,(('Pro Forma (Res.)'!$O$62-'Pro Forma (Res.)'!$O$64)/12)*'Debt Service'!$K$11),IF($G$11&gt;FA5-1,$M$11,0))</f>
        <v>0</v>
      </c>
      <c r="FB11" s="282">
        <f>IF($N$11="Percentage of Cash Flow",IF($G$11&gt;FB5-1,(('Pro Forma (Res.)'!$O$62-'Pro Forma (Res.)'!$O$64)/12)*'Debt Service'!$K$11),IF($G$11&gt;FB5-1,$M$11,0))</f>
        <v>0</v>
      </c>
      <c r="FC11" s="283">
        <f t="shared" si="10"/>
        <v>0</v>
      </c>
      <c r="FD11" s="282">
        <f>IF($N$11="Percentage of Cash Flow",IF($G$11&gt;FD5-1,(('Pro Forma (Res.)'!$P$62-'Pro Forma (Res.)'!$P$64)/12)*'Debt Service'!$K$11),IF($G$11&gt;FD5-1,$M$11,0))</f>
        <v>0</v>
      </c>
      <c r="FE11" s="282">
        <f>IF($N$11="Percentage of Cash Flow",IF($G$11&gt;FE5-1,(('Pro Forma (Res.)'!$P$62-'Pro Forma (Res.)'!$P$64)/12)*'Debt Service'!$K$11),IF($G$11&gt;FE5-1,$M$11,0))</f>
        <v>0</v>
      </c>
      <c r="FF11" s="282">
        <f>IF($N$11="Percentage of Cash Flow",IF($G$11&gt;FF5-1,(('Pro Forma (Res.)'!$P$62-'Pro Forma (Res.)'!$P$64)/12)*'Debt Service'!$K$11),IF($G$11&gt;FF5-1,$M$11,0))</f>
        <v>0</v>
      </c>
      <c r="FG11" s="282">
        <f>IF($N$11="Percentage of Cash Flow",IF($G$11&gt;FG5-1,(('Pro Forma (Res.)'!$P$62-'Pro Forma (Res.)'!$P$64)/12)*'Debt Service'!$K$11),IF($G$11&gt;FG5-1,$M$11,0))</f>
        <v>0</v>
      </c>
      <c r="FH11" s="282">
        <f>IF($N$11="Percentage of Cash Flow",IF($G$11&gt;FH5-1,(('Pro Forma (Res.)'!$P$62-'Pro Forma (Res.)'!$P$64)/12)*'Debt Service'!$K$11),IF($G$11&gt;FH5-1,$M$11,0))</f>
        <v>0</v>
      </c>
      <c r="FI11" s="282">
        <f>IF($N$11="Percentage of Cash Flow",IF($G$11&gt;FI5-1,(('Pro Forma (Res.)'!$P$62-'Pro Forma (Res.)'!$P$64)/12)*'Debt Service'!$K$11),IF($G$11&gt;FI5-1,$M$11,0))</f>
        <v>0</v>
      </c>
      <c r="FJ11" s="282">
        <f>IF($N$11="Percentage of Cash Flow",IF($G$11&gt;FJ5-1,(('Pro Forma (Res.)'!$P$62-'Pro Forma (Res.)'!$P$64)/12)*'Debt Service'!$K$11),IF($G$11&gt;FJ5-1,$M$11,0))</f>
        <v>0</v>
      </c>
      <c r="FK11" s="282">
        <f>IF($N$11="Percentage of Cash Flow",IF($G$11&gt;FK5-1,(('Pro Forma (Res.)'!$P$62-'Pro Forma (Res.)'!$P$64)/12)*'Debt Service'!$K$11),IF($G$11&gt;FK5-1,$M$11,0))</f>
        <v>0</v>
      </c>
      <c r="FL11" s="282">
        <f>IF($N$11="Percentage of Cash Flow",IF($G$11&gt;FL5-1,(('Pro Forma (Res.)'!$P$62-'Pro Forma (Res.)'!$P$64)/12)*'Debt Service'!$K$11),IF($G$11&gt;FL5-1,$M$11,0))</f>
        <v>0</v>
      </c>
      <c r="FM11" s="282">
        <f>IF($N$11="Percentage of Cash Flow",IF($G$11&gt;FM5-1,(('Pro Forma (Res.)'!$P$62-'Pro Forma (Res.)'!$P$64)/12)*'Debt Service'!$K$11),IF($G$11&gt;FM5-1,$M$11,0))</f>
        <v>0</v>
      </c>
      <c r="FN11" s="282">
        <f>IF($N$11="Percentage of Cash Flow",IF($G$11&gt;FN5-1,(('Pro Forma (Res.)'!$P$62-'Pro Forma (Res.)'!$P$64)/12)*'Debt Service'!$K$11),IF($G$11&gt;FN5-1,$M$11,0))</f>
        <v>0</v>
      </c>
      <c r="FO11" s="282">
        <f>IF($N$11="Percentage of Cash Flow",IF($G$11&gt;FO5-1,(('Pro Forma (Res.)'!$P$62-'Pro Forma (Res.)'!$P$64)/12)*'Debt Service'!$K$11),IF($G$11&gt;FO5-1,$M$11,0))</f>
        <v>0</v>
      </c>
      <c r="FP11" s="283">
        <f t="shared" si="11"/>
        <v>0</v>
      </c>
      <c r="FQ11" s="282">
        <f>IF($N$11="Percentage of Cash Flow",IF($G$11&gt;FQ5-1,(('Pro Forma (Res.)'!$Q$62-'Pro Forma (Res.)'!$Q$64)/12)*'Debt Service'!$K$11),IF($G$11&gt;FQ5-1,$M$11,0))</f>
        <v>0</v>
      </c>
      <c r="FR11" s="282">
        <f>IF($N$11="Percentage of Cash Flow",IF($G$11&gt;FR5-1,(('Pro Forma (Res.)'!$Q$62-'Pro Forma (Res.)'!$Q$64)/12)*'Debt Service'!$K$11),IF($G$11&gt;FR5-1,$M$11,0))</f>
        <v>0</v>
      </c>
      <c r="FS11" s="282">
        <f>IF($N$11="Percentage of Cash Flow",IF($G$11&gt;FS5-1,(('Pro Forma (Res.)'!$Q$62-'Pro Forma (Res.)'!$Q$64)/12)*'Debt Service'!$K$11),IF($G$11&gt;FS5-1,$M$11,0))</f>
        <v>0</v>
      </c>
      <c r="FT11" s="282">
        <f>IF($N$11="Percentage of Cash Flow",IF($G$11&gt;FT5-1,(('Pro Forma (Res.)'!$Q$62-'Pro Forma (Res.)'!$Q$64)/12)*'Debt Service'!$K$11),IF($G$11&gt;FT5-1,$M$11,0))</f>
        <v>0</v>
      </c>
      <c r="FU11" s="282">
        <f>IF($N$11="Percentage of Cash Flow",IF($G$11&gt;FU5-1,(('Pro Forma (Res.)'!$Q$62-'Pro Forma (Res.)'!$Q$64)/12)*'Debt Service'!$K$11),IF($G$11&gt;FU5-1,$M$11,0))</f>
        <v>0</v>
      </c>
      <c r="FV11" s="282">
        <f>IF($N$11="Percentage of Cash Flow",IF($G$11&gt;FV5-1,(('Pro Forma (Res.)'!$Q$62-'Pro Forma (Res.)'!$Q$64)/12)*'Debt Service'!$K$11),IF($G$11&gt;FV5-1,$M$11,0))</f>
        <v>0</v>
      </c>
      <c r="FW11" s="282">
        <f>IF($N$11="Percentage of Cash Flow",IF($G$11&gt;FW5-1,(('Pro Forma (Res.)'!$Q$62-'Pro Forma (Res.)'!$Q$64)/12)*'Debt Service'!$K$11),IF($G$11&gt;FW5-1,$M$11,0))</f>
        <v>0</v>
      </c>
      <c r="FX11" s="282">
        <f>IF($N$11="Percentage of Cash Flow",IF($G$11&gt;FX5-1,(('Pro Forma (Res.)'!$Q$62-'Pro Forma (Res.)'!$Q$64)/12)*'Debt Service'!$K$11),IF($G$11&gt;FX5-1,$M$11,0))</f>
        <v>0</v>
      </c>
      <c r="FY11" s="282">
        <f>IF($N$11="Percentage of Cash Flow",IF($G$11&gt;FY5-1,(('Pro Forma (Res.)'!$Q$62-'Pro Forma (Res.)'!$Q$64)/12)*'Debt Service'!$K$11),IF($G$11&gt;FY5-1,$M$11,0))</f>
        <v>0</v>
      </c>
      <c r="FZ11" s="282">
        <f>IF($N$11="Percentage of Cash Flow",IF($G$11&gt;FZ5-1,(('Pro Forma (Res.)'!$Q$62-'Pro Forma (Res.)'!$Q$64)/12)*'Debt Service'!$K$11),IF($G$11&gt;FZ5-1,$M$11,0))</f>
        <v>0</v>
      </c>
      <c r="GA11" s="282">
        <f>IF($N$11="Percentage of Cash Flow",IF($G$11&gt;GA5-1,(('Pro Forma (Res.)'!$Q$62-'Pro Forma (Res.)'!$Q$64)/12)*'Debt Service'!$K$11),IF($G$11&gt;GA5-1,$M$11,0))</f>
        <v>0</v>
      </c>
      <c r="GB11" s="282">
        <f>IF($N$11="Percentage of Cash Flow",IF($G$11&gt;GB5-1,(('Pro Forma (Res.)'!$Q$62-'Pro Forma (Res.)'!$Q$64)/12)*'Debt Service'!$K$11),IF($G$11&gt;GB5-1,$M$11,0))</f>
        <v>0</v>
      </c>
      <c r="GC11" s="283">
        <f t="shared" si="12"/>
        <v>0</v>
      </c>
      <c r="GD11" s="282">
        <f>IF($N$11="Percentage of Cash Flow",IF($G$11&gt;GD5-1,(('Pro Forma (Res.)'!$R$62-'Pro Forma (Res.)'!$R$64)/12)*'Debt Service'!$K$11),IF($G$11&gt;GD5-1,$M$11,0))</f>
        <v>0</v>
      </c>
      <c r="GE11" s="282">
        <f>IF($N$11="Percentage of Cash Flow",IF($G$11&gt;GE5-1,(('Pro Forma (Res.)'!$R$62-'Pro Forma (Res.)'!$R$64)/12)*'Debt Service'!$K$11),IF($G$11&gt;GE5-1,$M$11,0))</f>
        <v>0</v>
      </c>
      <c r="GF11" s="282">
        <f>IF($N$11="Percentage of Cash Flow",IF($G$11&gt;GF5-1,(('Pro Forma (Res.)'!$R$62-'Pro Forma (Res.)'!$R$64)/12)*'Debt Service'!$K$11),IF($G$11&gt;GF5-1,$M$11,0))</f>
        <v>0</v>
      </c>
      <c r="GG11" s="282">
        <f>IF($N$11="Percentage of Cash Flow",IF($G$11&gt;GG5-1,(('Pro Forma (Res.)'!$R$62-'Pro Forma (Res.)'!$R$64)/12)*'Debt Service'!$K$11),IF($G$11&gt;GG5-1,$M$11,0))</f>
        <v>0</v>
      </c>
      <c r="GH11" s="282">
        <f>IF($N$11="Percentage of Cash Flow",IF($G$11&gt;GH5-1,(('Pro Forma (Res.)'!$R$62-'Pro Forma (Res.)'!$R$64)/12)*'Debt Service'!$K$11),IF($G$11&gt;GH5-1,$M$11,0))</f>
        <v>0</v>
      </c>
      <c r="GI11" s="282">
        <f>IF($N$11="Percentage of Cash Flow",IF($G$11&gt;GI5-1,(('Pro Forma (Res.)'!$R$62-'Pro Forma (Res.)'!$R$64)/12)*'Debt Service'!$K$11),IF($G$11&gt;GI5-1,$M$11,0))</f>
        <v>0</v>
      </c>
      <c r="GJ11" s="282">
        <f>IF($N$11="Percentage of Cash Flow",IF($G$11&gt;GJ5-1,(('Pro Forma (Res.)'!$R$62-'Pro Forma (Res.)'!$R$64)/12)*'Debt Service'!$K$11),IF($G$11&gt;GJ5-1,$M$11,0))</f>
        <v>0</v>
      </c>
      <c r="GK11" s="282">
        <f>IF($N$11="Percentage of Cash Flow",IF($G$11&gt;GK5-1,(('Pro Forma (Res.)'!$R$62-'Pro Forma (Res.)'!$R$64)/12)*'Debt Service'!$K$11),IF($G$11&gt;GK5-1,$M$11,0))</f>
        <v>0</v>
      </c>
      <c r="GL11" s="282">
        <f>IF($N$11="Percentage of Cash Flow",IF($G$11&gt;GL5-1,(('Pro Forma (Res.)'!$R$62-'Pro Forma (Res.)'!$R$64)/12)*'Debt Service'!$K$11),IF($G$11&gt;GL5-1,$M$11,0))</f>
        <v>0</v>
      </c>
      <c r="GM11" s="282">
        <f>IF($N$11="Percentage of Cash Flow",IF($G$11&gt;GM5-1,(('Pro Forma (Res.)'!$R$62-'Pro Forma (Res.)'!$R$64)/12)*'Debt Service'!$K$11),IF($G$11&gt;GM5-1,$M$11,0))</f>
        <v>0</v>
      </c>
      <c r="GN11" s="282">
        <f>IF($N$11="Percentage of Cash Flow",IF($G$11&gt;GN5-1,(('Pro Forma (Res.)'!$R$62-'Pro Forma (Res.)'!$R$64)/12)*'Debt Service'!$K$11),IF($G$11&gt;GN5-1,$M$11,0))</f>
        <v>0</v>
      </c>
      <c r="GO11" s="282">
        <f>IF($N$11="Percentage of Cash Flow",IF($G$11&gt;GO5-1,(('Pro Forma (Res.)'!$R$62-'Pro Forma (Res.)'!$R$64)/12)*'Debt Service'!$K$11),IF($G$11&gt;GO5-1,$M$11,0))</f>
        <v>0</v>
      </c>
      <c r="GP11" s="283">
        <f t="shared" si="13"/>
        <v>0</v>
      </c>
      <c r="GQ11" s="282">
        <f>IF($N$11="Percentage of Cash Flow",IF($G$11&gt;GQ5-1,(('Pro Forma (Res.)'!$S$62-'Pro Forma (Res.)'!$S$64)/12)*'Debt Service'!$K$11),IF($G$11&gt;GQ5-1,$M$11,0))</f>
        <v>0</v>
      </c>
      <c r="GR11" s="282">
        <f>IF($N$11="Percentage of Cash Flow",IF($G$11&gt;GR5-1,(('Pro Forma (Res.)'!$S$62-'Pro Forma (Res.)'!$S$64)/12)*'Debt Service'!$K$11),IF($G$11&gt;GR5-1,$M$11,0))</f>
        <v>0</v>
      </c>
      <c r="GS11" s="282">
        <f>IF($N$11="Percentage of Cash Flow",IF($G$11&gt;GS5-1,(('Pro Forma (Res.)'!$S$62-'Pro Forma (Res.)'!$S$64)/12)*'Debt Service'!$K$11),IF($G$11&gt;GS5-1,$M$11,0))</f>
        <v>0</v>
      </c>
      <c r="GT11" s="282">
        <f>IF($N$11="Percentage of Cash Flow",IF($G$11&gt;GT5-1,(('Pro Forma (Res.)'!$S$62-'Pro Forma (Res.)'!$S$64)/12)*'Debt Service'!$K$11),IF($G$11&gt;GT5-1,$M$11,0))</f>
        <v>0</v>
      </c>
      <c r="GU11" s="282">
        <f>IF($N$11="Percentage of Cash Flow",IF($G$11&gt;GU5-1,(('Pro Forma (Res.)'!$S$62-'Pro Forma (Res.)'!$S$64)/12)*'Debt Service'!$K$11),IF($G$11&gt;GU5-1,$M$11,0))</f>
        <v>0</v>
      </c>
      <c r="GV11" s="282">
        <f>IF($N$11="Percentage of Cash Flow",IF($G$11&gt;GV5-1,(('Pro Forma (Res.)'!$S$62-'Pro Forma (Res.)'!$S$64)/12)*'Debt Service'!$K$11),IF($G$11&gt;GV5-1,$M$11,0))</f>
        <v>0</v>
      </c>
      <c r="GW11" s="282">
        <f>IF($N$11="Percentage of Cash Flow",IF($G$11&gt;GW5-1,(('Pro Forma (Res.)'!$S$62-'Pro Forma (Res.)'!$S$64)/12)*'Debt Service'!$K$11),IF($G$11&gt;GW5-1,$M$11,0))</f>
        <v>0</v>
      </c>
      <c r="GX11" s="282">
        <f>IF($N$11="Percentage of Cash Flow",IF($G$11&gt;GX5-1,(('Pro Forma (Res.)'!$S$62-'Pro Forma (Res.)'!$S$64)/12)*'Debt Service'!$K$11),IF($G$11&gt;GX5-1,$M$11,0))</f>
        <v>0</v>
      </c>
      <c r="GY11" s="282">
        <f>IF($N$11="Percentage of Cash Flow",IF($G$11&gt;GY5-1,(('Pro Forma (Res.)'!$S$62-'Pro Forma (Res.)'!$S$64)/12)*'Debt Service'!$K$11),IF($G$11&gt;GY5-1,$M$11,0))</f>
        <v>0</v>
      </c>
      <c r="GZ11" s="282">
        <f>IF($N$11="Percentage of Cash Flow",IF($G$11&gt;GZ5-1,(('Pro Forma (Res.)'!$S$62-'Pro Forma (Res.)'!$S$64)/12)*'Debt Service'!$K$11),IF($G$11&gt;GZ5-1,$M$11,0))</f>
        <v>0</v>
      </c>
      <c r="HA11" s="282">
        <f>IF($N$11="Percentage of Cash Flow",IF($G$11&gt;HA5-1,(('Pro Forma (Res.)'!$S$62-'Pro Forma (Res.)'!$S$64)/12)*'Debt Service'!$K$11),IF($G$11&gt;HA5-1,$M$11,0))</f>
        <v>0</v>
      </c>
      <c r="HB11" s="282">
        <f>IF($N$11="Percentage of Cash Flow",IF($G$11&gt;HB5-1,(('Pro Forma (Res.)'!$S$62-'Pro Forma (Res.)'!$S$64)/12)*'Debt Service'!$K$11),IF($G$11&gt;HB5-1,$M$11,0))</f>
        <v>0</v>
      </c>
      <c r="HC11" s="283">
        <f t="shared" si="14"/>
        <v>0</v>
      </c>
    </row>
    <row r="12" spans="1:211" ht="37.5" customHeight="1">
      <c r="A12" s="1055">
        <f>'Source of Funds'!A14</f>
        <v>0</v>
      </c>
      <c r="B12" s="1056"/>
      <c r="C12" s="1055">
        <f>'Source of Funds'!B14</f>
        <v>0</v>
      </c>
      <c r="D12" s="1056"/>
      <c r="E12" s="401">
        <f>'Source of Funds'!E14</f>
        <v>0</v>
      </c>
      <c r="F12" s="410">
        <v>0</v>
      </c>
      <c r="G12" s="411">
        <v>0</v>
      </c>
      <c r="H12" s="411">
        <v>0</v>
      </c>
      <c r="I12" s="684"/>
      <c r="J12" s="684"/>
      <c r="K12" s="685">
        <f t="shared" si="15"/>
        <v>0</v>
      </c>
      <c r="L12" s="402">
        <f t="shared" si="16"/>
        <v>0</v>
      </c>
      <c r="M12" s="410"/>
      <c r="N12" s="412"/>
      <c r="O12" s="413"/>
      <c r="P12" s="285"/>
      <c r="Q12" s="282">
        <f>IF($N$12="Percentage of Cash Flow",IF($G$12&gt;Q5-1,(('Pro Forma (Res.)'!$E$62-'Pro Forma (Res.)'!$E$64)/12)*'Debt Service'!$K$12),IF($G$12&gt;Q5-1,$M$12,0))</f>
        <v>0</v>
      </c>
      <c r="R12" s="282">
        <f>IF($N$12="Percentage of Cash Flow",IF($G$12&gt;R5-1,(('Pro Forma (Res.)'!$E$62-'Pro Forma (Res.)'!$E$64)/12)*'Debt Service'!$K$12),IF($G$12&gt;R5-1,$M$12,0))</f>
        <v>0</v>
      </c>
      <c r="S12" s="282">
        <f>IF($N$12="Percentage of Cash Flow",IF($G$12&gt;S5-1,(('Pro Forma (Res.)'!$E$62-'Pro Forma (Res.)'!$E$64)/12)*'Debt Service'!$K$12),IF($G$12&gt;S5-1,$M$12,0))</f>
        <v>0</v>
      </c>
      <c r="T12" s="282">
        <f>IF($N$12="Percentage of Cash Flow",IF($G$12&gt;T5-1,(('Pro Forma (Res.)'!$E$62-'Pro Forma (Res.)'!$E$64)/12)*'Debt Service'!$K$12),IF($G$12&gt;T5-1,$M$12,0))</f>
        <v>0</v>
      </c>
      <c r="U12" s="282">
        <f>IF($N$12="Percentage of Cash Flow",IF($G$12&gt;U5-1,(('Pro Forma (Res.)'!$E$62-'Pro Forma (Res.)'!$E$64)/12)*'Debt Service'!$K$12),IF($G$12&gt;U5-1,$M$12,0))</f>
        <v>0</v>
      </c>
      <c r="V12" s="282">
        <f>IF($N$12="Percentage of Cash Flow",IF($G$12&gt;V5-1,(('Pro Forma (Res.)'!$E$62-'Pro Forma (Res.)'!$E$64)/12)*'Debt Service'!$K$12),IF($G$12&gt;V5-1,$M$12,0))</f>
        <v>0</v>
      </c>
      <c r="W12" s="282">
        <f>IF($N$12="Percentage of Cash Flow",IF($G$12&gt;W5-1,(('Pro Forma (Res.)'!$E$62-'Pro Forma (Res.)'!$E$64)/12)*'Debt Service'!$K$12),IF($G$12&gt;W5-1,$M$12,0))</f>
        <v>0</v>
      </c>
      <c r="X12" s="282">
        <f>IF($N$12="Percentage of Cash Flow",IF($G$12&gt;X5-1,(('Pro Forma (Res.)'!$E$62-'Pro Forma (Res.)'!$E$64)/12)*'Debt Service'!$K$12),IF($G$12&gt;X5-1,$M$12,0))</f>
        <v>0</v>
      </c>
      <c r="Y12" s="282">
        <f>IF($N$12="Percentage of Cash Flow",IF($G$12&gt;Y5-1,(('Pro Forma (Res.)'!$E$62-'Pro Forma (Res.)'!$E$64)/12)*'Debt Service'!$K$12),IF($G$12&gt;Y5-1,$M$12,0))</f>
        <v>0</v>
      </c>
      <c r="Z12" s="282">
        <f>IF($N$12="Percentage of Cash Flow",IF($G$12&gt;Z5-1,(('Pro Forma (Res.)'!$E$62-'Pro Forma (Res.)'!$E$64)/12)*'Debt Service'!$K$12),IF($G$12&gt;Z5-1,$M$12,0))</f>
        <v>0</v>
      </c>
      <c r="AA12" s="282">
        <f>IF($N$12="Percentage of Cash Flow",IF($G$12&gt;AA5-1,(('Pro Forma (Res.)'!$E$62-'Pro Forma (Res.)'!$E$64)/12)*'Debt Service'!$K$12),IF($G$12&gt;AA5-1,$M$12,0))</f>
        <v>0</v>
      </c>
      <c r="AB12" s="282">
        <f>IF($N$12="Percentage of Cash Flow",IF($G$12&gt;AB5-1,(('Pro Forma (Res.)'!$E$62-'Pro Forma (Res.)'!$E$64)/12)*'Debt Service'!$K$12),IF($G$12&gt;AB5-1,$M$12,0))</f>
        <v>0</v>
      </c>
      <c r="AC12" s="283">
        <f t="shared" si="3"/>
        <v>0</v>
      </c>
      <c r="AD12" s="282">
        <f>IF($N$12="Percentage of Cash Flow",IF($G$12&gt;AD5-1,(('Pro Forma (Res.)'!$F$62-'Pro Forma (Res.)'!$F$64)/12)*'Debt Service'!$K$12),IF($G$12&gt;AD5-1,$M$12,0))</f>
        <v>0</v>
      </c>
      <c r="AE12" s="282">
        <f>IF($N$12="Percentage of Cash Flow",IF($G$12&gt;AE5-1,(('Pro Forma (Res.)'!$F$62-'Pro Forma (Res.)'!$F$64)/12)*'Debt Service'!$K$12),IF($G$12&gt;AE5-1,$M$12,0))</f>
        <v>0</v>
      </c>
      <c r="AF12" s="282">
        <f>IF($N$12="Percentage of Cash Flow",IF($G$12&gt;AF5-1,(('Pro Forma (Res.)'!$F$62-'Pro Forma (Res.)'!$F$64)/12)*'Debt Service'!$K$12),IF($G$12&gt;AF5-1,$M$12,0))</f>
        <v>0</v>
      </c>
      <c r="AG12" s="282">
        <f>IF($N$12="Percentage of Cash Flow",IF($G$12&gt;AG5-1,(('Pro Forma (Res.)'!$F$62-'Pro Forma (Res.)'!$F$64)/12)*'Debt Service'!$K$12),IF($G$12&gt;AG5-1,$M$12,0))</f>
        <v>0</v>
      </c>
      <c r="AH12" s="282">
        <f>IF($N$12="Percentage of Cash Flow",IF($G$12&gt;AH5-1,(('Pro Forma (Res.)'!$F$62-'Pro Forma (Res.)'!$F$64)/12)*'Debt Service'!$K$12),IF($G$12&gt;AH5-1,$M$12,0))</f>
        <v>0</v>
      </c>
      <c r="AI12" s="282">
        <f>IF($N$12="Percentage of Cash Flow",IF($G$12&gt;AI5-1,(('Pro Forma (Res.)'!$F$62-'Pro Forma (Res.)'!$F$64)/12)*'Debt Service'!$K$12),IF($G$12&gt;AI5-1,$M$12,0))</f>
        <v>0</v>
      </c>
      <c r="AJ12" s="282">
        <f>IF($N$12="Percentage of Cash Flow",IF($G$12&gt;AJ5-1,(('Pro Forma (Res.)'!$F$62-'Pro Forma (Res.)'!$F$64)/12)*'Debt Service'!$K$12),IF($G$12&gt;AJ5-1,$M$12,0))</f>
        <v>0</v>
      </c>
      <c r="AK12" s="282">
        <f>IF($N$12="Percentage of Cash Flow",IF($G$12&gt;AK5-1,(('Pro Forma (Res.)'!$F$62-'Pro Forma (Res.)'!$F$64)/12)*'Debt Service'!$K$12),IF($G$12&gt;AK5-1,$M$12,0))</f>
        <v>0</v>
      </c>
      <c r="AL12" s="282">
        <f>IF($N$12="Percentage of Cash Flow",IF($G$12&gt;AL5-1,(('Pro Forma (Res.)'!$F$62-'Pro Forma (Res.)'!$F$64)/12)*'Debt Service'!$K$12),IF($G$12&gt;AL5-1,$M$12,0))</f>
        <v>0</v>
      </c>
      <c r="AM12" s="282">
        <f>IF($N$12="Percentage of Cash Flow",IF($G$12&gt;AM5-1,(('Pro Forma (Res.)'!$F$62-'Pro Forma (Res.)'!$F$64)/12)*'Debt Service'!$K$12),IF($G$12&gt;AM5-1,$M$12,0))</f>
        <v>0</v>
      </c>
      <c r="AN12" s="282">
        <f>IF($N$12="Percentage of Cash Flow",IF($G$12&gt;AN5-1,(('Pro Forma (Res.)'!$F$62-'Pro Forma (Res.)'!$F$64)/12)*'Debt Service'!$K$12),IF($G$12&gt;AN5-1,$M$12,0))</f>
        <v>0</v>
      </c>
      <c r="AO12" s="282">
        <f>IF($N$12="Percentage of Cash Flow",IF($G$12&gt;AO5-1,(('Pro Forma (Res.)'!$F$62-'Pro Forma (Res.)'!$F$64)/12)*'Debt Service'!$K$12),IF($G$12&gt;AO5-1,$M$12,0))</f>
        <v>0</v>
      </c>
      <c r="AP12" s="283">
        <f t="shared" si="17"/>
        <v>0</v>
      </c>
      <c r="AQ12" s="282">
        <f>IF($N$12="Percentage of Cash Flow",IF($G$12&gt;AQ5-1,(('Pro Forma (Res.)'!$G$62-'Pro Forma (Res.)'!$G$64)/12)*'Debt Service'!$K$12),IF($G$12&gt;AQ5-1,$M$12,0))</f>
        <v>0</v>
      </c>
      <c r="AR12" s="282">
        <f>IF($N$12="Percentage of Cash Flow",IF($G$12&gt;AR5-1,(('Pro Forma (Res.)'!$G$62-'Pro Forma (Res.)'!$G$64)/12)*'Debt Service'!$K$12),IF($G$12&gt;AR5-1,$M$12,0))</f>
        <v>0</v>
      </c>
      <c r="AS12" s="282">
        <f>IF($N$12="Percentage of Cash Flow",IF($G$12&gt;AS5-1,(('Pro Forma (Res.)'!$G$62-'Pro Forma (Res.)'!$G$64)/12)*'Debt Service'!$K$12),IF($G$12&gt;AS5-1,$M$12,0))</f>
        <v>0</v>
      </c>
      <c r="AT12" s="282">
        <f>IF($N$12="Percentage of Cash Flow",IF($G$12&gt;AT5-1,(('Pro Forma (Res.)'!$G$62-'Pro Forma (Res.)'!$G$64)/12)*'Debt Service'!$K$12),IF($G$12&gt;AT5-1,$M$12,0))</f>
        <v>0</v>
      </c>
      <c r="AU12" s="282">
        <f>IF($N$12="Percentage of Cash Flow",IF($G$12&gt;AU5-1,(('Pro Forma (Res.)'!$G$62-'Pro Forma (Res.)'!$G$64)/12)*'Debt Service'!$K$12),IF($G$12&gt;AU5-1,$M$12,0))</f>
        <v>0</v>
      </c>
      <c r="AV12" s="282">
        <f>IF($N$12="Percentage of Cash Flow",IF($G$12&gt;AV5-1,(('Pro Forma (Res.)'!$G$62-'Pro Forma (Res.)'!$G$64)/12)*'Debt Service'!$K$12),IF($G$12&gt;AV5-1,$M$12,0))</f>
        <v>0</v>
      </c>
      <c r="AW12" s="282">
        <f>IF($N$12="Percentage of Cash Flow",IF($G$12&gt;AW5-1,(('Pro Forma (Res.)'!$G$62-'Pro Forma (Res.)'!$G$64)/12)*'Debt Service'!$K$12),IF($G$12&gt;AW5-1,$M$12,0))</f>
        <v>0</v>
      </c>
      <c r="AX12" s="282">
        <f>IF($N$12="Percentage of Cash Flow",IF($G$12&gt;AX5-1,(('Pro Forma (Res.)'!$G$62-'Pro Forma (Res.)'!$G$64)/12)*'Debt Service'!$K$12),IF($G$12&gt;AX5-1,$M$12,0))</f>
        <v>0</v>
      </c>
      <c r="AY12" s="282">
        <f>IF($N$12="Percentage of Cash Flow",IF($G$12&gt;AY5-1,(('Pro Forma (Res.)'!$G$62-'Pro Forma (Res.)'!$G$64)/12)*'Debt Service'!$K$12),IF($G$12&gt;AY5-1,$M$12,0))</f>
        <v>0</v>
      </c>
      <c r="AZ12" s="282">
        <f>IF($N$12="Percentage of Cash Flow",IF($G$12&gt;AZ5-1,(('Pro Forma (Res.)'!$G$62-'Pro Forma (Res.)'!$G$64)/12)*'Debt Service'!$K$12),IF($G$12&gt;AZ5-1,$M$12,0))</f>
        <v>0</v>
      </c>
      <c r="BA12" s="282">
        <f>IF($N$12="Percentage of Cash Flow",IF($G$12&gt;BA5-1,(('Pro Forma (Res.)'!$G$62-'Pro Forma (Res.)'!$G$64)/12)*'Debt Service'!$K$12),IF($G$12&gt;BA5-1,$M$12,0))</f>
        <v>0</v>
      </c>
      <c r="BB12" s="282">
        <f>IF($N$12="Percentage of Cash Flow",IF($G$12&gt;BB5-1,(('Pro Forma (Res.)'!$G$62-'Pro Forma (Res.)'!$G$64)/12)*'Debt Service'!$K$12),IF($G$12&gt;BB5-1,$M$12,0))</f>
        <v>0</v>
      </c>
      <c r="BC12" s="283">
        <f>SUM(AQ12:BB12)</f>
        <v>0</v>
      </c>
      <c r="BD12" s="282">
        <f>IF($N$12="Percentage of Cash Flow",IF($G$12&gt;BD5-1,(('Pro Forma (Res.)'!$H$62-'Pro Forma (Res.)'!$H$64)/12)*'Debt Service'!$K$12),IF($G$12&gt;BD5-1,$M$12,0))</f>
        <v>0</v>
      </c>
      <c r="BE12" s="282">
        <f>IF($N$12="Percentage of Cash Flow",IF($G$12&gt;BE5-1,(('Pro Forma (Res.)'!$H$62-'Pro Forma (Res.)'!$H$64)/12)*'Debt Service'!$K$12),IF($G$12&gt;BE5-1,$M$12,0))</f>
        <v>0</v>
      </c>
      <c r="BF12" s="282">
        <f>IF($N$12="Percentage of Cash Flow",IF($G$12&gt;BF5-1,(('Pro Forma (Res.)'!$H$62-'Pro Forma (Res.)'!$H$64)/12)*'Debt Service'!$K$12),IF($G$12&gt;BF5-1,$M$12,0))</f>
        <v>0</v>
      </c>
      <c r="BG12" s="282">
        <f>IF($N$12="Percentage of Cash Flow",IF($G$12&gt;BG5-1,(('Pro Forma (Res.)'!$H$62-'Pro Forma (Res.)'!$H$64)/12)*'Debt Service'!$K$12),IF($G$12&gt;BG5-1,$M$12,0))</f>
        <v>0</v>
      </c>
      <c r="BH12" s="282">
        <f>IF($N$12="Percentage of Cash Flow",IF($G$12&gt;BH5-1,(('Pro Forma (Res.)'!$H$62-'Pro Forma (Res.)'!$H$64)/12)*'Debt Service'!$K$12),IF($G$12&gt;BH5-1,$M$12,0))</f>
        <v>0</v>
      </c>
      <c r="BI12" s="282">
        <f>IF($N$12="Percentage of Cash Flow",IF($G$12&gt;BI5-1,(('Pro Forma (Res.)'!$H$62-'Pro Forma (Res.)'!$H$64)/12)*'Debt Service'!$K$12),IF($G$12&gt;BI5-1,$M$12,0))</f>
        <v>0</v>
      </c>
      <c r="BJ12" s="282">
        <f>IF($N$12="Percentage of Cash Flow",IF($G$12&gt;BJ5-1,(('Pro Forma (Res.)'!$H$62-'Pro Forma (Res.)'!$H$64)/12)*'Debt Service'!$K$12),IF($G$12&gt;BJ5-1,$M$12,0))</f>
        <v>0</v>
      </c>
      <c r="BK12" s="282">
        <f>IF($N$12="Percentage of Cash Flow",IF($G$12&gt;BK5-1,(('Pro Forma (Res.)'!$H$62-'Pro Forma (Res.)'!$H$64)/12)*'Debt Service'!$K$12),IF($G$12&gt;BK5-1,$M$12,0))</f>
        <v>0</v>
      </c>
      <c r="BL12" s="282">
        <f>IF($N$12="Percentage of Cash Flow",IF($G$12&gt;BL5-1,(('Pro Forma (Res.)'!$H$62-'Pro Forma (Res.)'!$H$64)/12)*'Debt Service'!$K$12),IF($G$12&gt;BL5-1,$M$12,0))</f>
        <v>0</v>
      </c>
      <c r="BM12" s="282">
        <f>IF($N$12="Percentage of Cash Flow",IF($G$12&gt;BM5-1,(('Pro Forma (Res.)'!$H$62-'Pro Forma (Res.)'!$H$64)/12)*'Debt Service'!$K$12),IF($G$12&gt;BM5-1,$M$12,0))</f>
        <v>0</v>
      </c>
      <c r="BN12" s="282">
        <f>IF($N$12="Percentage of Cash Flow",IF($G$12&gt;BN5-1,(('Pro Forma (Res.)'!$H$62-'Pro Forma (Res.)'!$H$64)/12)*'Debt Service'!$K$12),IF($G$12&gt;BN5-1,$M$12,0))</f>
        <v>0</v>
      </c>
      <c r="BO12" s="282">
        <f>IF($N$12="Percentage of Cash Flow",IF($G$12&gt;BO5-1,(('Pro Forma (Res.)'!$H$62-'Pro Forma (Res.)'!$H$64)/12)*'Debt Service'!$K$12),IF($G$12&gt;BO5-1,$M$12,0))</f>
        <v>0</v>
      </c>
      <c r="BP12" s="283">
        <f t="shared" si="4"/>
        <v>0</v>
      </c>
      <c r="BQ12" s="282">
        <f>IF($N$12="Percentage of Cash Flow",IF($G$12&gt;BQ5-1,(('Pro Forma (Res.)'!$I$62-'Pro Forma (Res.)'!$I$64)/12)*'Debt Service'!$K$12),IF($G$12&gt;BQ5-1,$M$12,0))</f>
        <v>0</v>
      </c>
      <c r="BR12" s="282">
        <f>IF($N$12="Percentage of Cash Flow",IF($G$12&gt;BR5-1,(('Pro Forma (Res.)'!$I$62-'Pro Forma (Res.)'!$I$64)/12)*'Debt Service'!$K$12),IF($G$12&gt;BR5-1,$M$12,0))</f>
        <v>0</v>
      </c>
      <c r="BS12" s="282">
        <f>IF($N$12="Percentage of Cash Flow",IF($G$12&gt;BS5-1,(('Pro Forma (Res.)'!$I$62-'Pro Forma (Res.)'!$I$64)/12)*'Debt Service'!$K$12),IF($G$12&gt;BS5-1,$M$12,0))</f>
        <v>0</v>
      </c>
      <c r="BT12" s="282">
        <f>IF($N$12="Percentage of Cash Flow",IF($G$12&gt;BT5-1,(('Pro Forma (Res.)'!$I$62-'Pro Forma (Res.)'!$I$64)/12)*'Debt Service'!$K$12),IF($G$12&gt;BT5-1,$M$12,0))</f>
        <v>0</v>
      </c>
      <c r="BU12" s="282">
        <f>IF($N$12="Percentage of Cash Flow",IF($G$12&gt;BU5-1,(('Pro Forma (Res.)'!$I$62-'Pro Forma (Res.)'!$I$64)/12)*'Debt Service'!$K$12),IF($G$12&gt;BU5-1,$M$12,0))</f>
        <v>0</v>
      </c>
      <c r="BV12" s="282">
        <f>IF($N$12="Percentage of Cash Flow",IF($G$12&gt;BV5-1,(('Pro Forma (Res.)'!$I$62-'Pro Forma (Res.)'!$I$64)/12)*'Debt Service'!$K$12),IF($G$12&gt;BV5-1,$M$12,0))</f>
        <v>0</v>
      </c>
      <c r="BW12" s="282">
        <f>IF($N$12="Percentage of Cash Flow",IF($G$12&gt;BW5-1,(('Pro Forma (Res.)'!$I$62-'Pro Forma (Res.)'!$I$64)/12)*'Debt Service'!$K$12),IF($G$12&gt;BW5-1,$M$12,0))</f>
        <v>0</v>
      </c>
      <c r="BX12" s="282">
        <f>IF($N$12="Percentage of Cash Flow",IF($G$12&gt;BX5-1,(('Pro Forma (Res.)'!$I$62-'Pro Forma (Res.)'!$I$64)/12)*'Debt Service'!$K$12),IF($G$12&gt;BX5-1,$M$12,0))</f>
        <v>0</v>
      </c>
      <c r="BY12" s="282">
        <f>IF($N$12="Percentage of Cash Flow",IF($G$12&gt;BY5-1,(('Pro Forma (Res.)'!$I$62-'Pro Forma (Res.)'!$I$64)/12)*'Debt Service'!$K$12),IF($G$12&gt;BY5-1,$M$12,0))</f>
        <v>0</v>
      </c>
      <c r="BZ12" s="282">
        <f>IF($N$12="Percentage of Cash Flow",IF($G$12&gt;BZ5-1,(('Pro Forma (Res.)'!$I$62-'Pro Forma (Res.)'!$I$64)/12)*'Debt Service'!$K$12),IF($G$12&gt;BZ5-1,$M$12,0))</f>
        <v>0</v>
      </c>
      <c r="CA12" s="282">
        <f>IF($N$12="Percentage of Cash Flow",IF($G$12&gt;CA5-1,(('Pro Forma (Res.)'!$I$62-'Pro Forma (Res.)'!$I$64)/12)*'Debt Service'!$K$12),IF($G$12&gt;CA5-1,$M$12,0))</f>
        <v>0</v>
      </c>
      <c r="CB12" s="282">
        <f>IF($N$12="Percentage of Cash Flow",IF($G$12&gt;CB5-1,(('Pro Forma (Res.)'!$I$62-'Pro Forma (Res.)'!$I$64)/12)*'Debt Service'!$K$12),IF($G$12&gt;CB5-1,$M$12,0))</f>
        <v>0</v>
      </c>
      <c r="CC12" s="283">
        <f t="shared" si="19"/>
        <v>0</v>
      </c>
      <c r="CD12" s="282">
        <f>IF($N$12="Percentage of Cash Flow",IF($G$12&gt;CD5-1,(('Pro Forma (Res.)'!$J$62-'Pro Forma (Res.)'!$J$64)/12)*'Debt Service'!$K$12),IF($G$12&gt;CD5-1,$M$12,0))</f>
        <v>0</v>
      </c>
      <c r="CE12" s="282">
        <f>IF($N$12="Percentage of Cash Flow",IF($G$12&gt;CE5-1,(('Pro Forma (Res.)'!$J$62-'Pro Forma (Res.)'!$J$64)/12)*'Debt Service'!$K$12),IF($G$12&gt;CE5-1,$M$12,0))</f>
        <v>0</v>
      </c>
      <c r="CF12" s="282">
        <f>IF($N$12="Percentage of Cash Flow",IF($G$12&gt;CF5-1,(('Pro Forma (Res.)'!$J$62-'Pro Forma (Res.)'!$J$64)/12)*'Debt Service'!$K$12),IF($G$12&gt;CF5-1,$M$12,0))</f>
        <v>0</v>
      </c>
      <c r="CG12" s="282">
        <f>IF($N$12="Percentage of Cash Flow",IF($G$12&gt;CG5-1,(('Pro Forma (Res.)'!$J$62-'Pro Forma (Res.)'!$J$64)/12)*'Debt Service'!$K$12),IF($G$12&gt;CG5-1,$M$12,0))</f>
        <v>0</v>
      </c>
      <c r="CH12" s="282">
        <f>IF($N$12="Percentage of Cash Flow",IF($G$12&gt;CH5-1,(('Pro Forma (Res.)'!$J$62-'Pro Forma (Res.)'!$J$64)/12)*'Debt Service'!$K$12),IF($G$12&gt;CH5-1,$M$12,0))</f>
        <v>0</v>
      </c>
      <c r="CI12" s="282">
        <f>IF($N$12="Percentage of Cash Flow",IF($G$12&gt;CI5-1,(('Pro Forma (Res.)'!$J$62-'Pro Forma (Res.)'!$J$64)/12)*'Debt Service'!$K$12),IF($G$12&gt;CI5-1,$M$12,0))</f>
        <v>0</v>
      </c>
      <c r="CJ12" s="282">
        <f>IF($N$12="Percentage of Cash Flow",IF($G$12&gt;CJ5-1,(('Pro Forma (Res.)'!$J$62-'Pro Forma (Res.)'!$J$64)/12)*'Debt Service'!$K$12),IF($G$12&gt;CJ5-1,$M$12,0))</f>
        <v>0</v>
      </c>
      <c r="CK12" s="282">
        <f>IF($N$12="Percentage of Cash Flow",IF($G$12&gt;CK5-1,(('Pro Forma (Res.)'!$J$62-'Pro Forma (Res.)'!$J$64)/12)*'Debt Service'!$K$12),IF($G$12&gt;CK5-1,$M$12,0))</f>
        <v>0</v>
      </c>
      <c r="CL12" s="282">
        <f>IF($N$12="Percentage of Cash Flow",IF($G$12&gt;CL5-1,(('Pro Forma (Res.)'!$J$62-'Pro Forma (Res.)'!$J$64)/12)*'Debt Service'!$K$12),IF($G$12&gt;CL5-1,$M$12,0))</f>
        <v>0</v>
      </c>
      <c r="CM12" s="282">
        <f>IF($N$12="Percentage of Cash Flow",IF($G$12&gt;CM5-1,(('Pro Forma (Res.)'!$J$62-'Pro Forma (Res.)'!$J$64)/12)*'Debt Service'!$K$12),IF($G$12&gt;CM5-1,$M$12,0))</f>
        <v>0</v>
      </c>
      <c r="CN12" s="282">
        <f>IF($N$12="Percentage of Cash Flow",IF($G$12&gt;CN5-1,(('Pro Forma (Res.)'!$J$62-'Pro Forma (Res.)'!$J$64)/12)*'Debt Service'!$K$12),IF($G$12&gt;CN5-1,$M$12,0))</f>
        <v>0</v>
      </c>
      <c r="CO12" s="282">
        <f>IF($N$12="Percentage of Cash Flow",IF($G$12&gt;CO5-1,(('Pro Forma (Res.)'!$J$62-'Pro Forma (Res.)'!$J$64)/12)*'Debt Service'!$K$12),IF($G$12&gt;CO5-1,$M$12,0))</f>
        <v>0</v>
      </c>
      <c r="CP12" s="283">
        <f t="shared" si="5"/>
        <v>0</v>
      </c>
      <c r="CQ12" s="282">
        <f>IF($N$12="Percentage of Cash Flow",IF($G$12&gt;CQ5-1,(('Pro Forma (Res.)'!$K$62-'Pro Forma (Res.)'!$K$64)/12)*'Debt Service'!$K$12),IF($G$12&gt;CQ5-1,$M$12,0))</f>
        <v>0</v>
      </c>
      <c r="CR12" s="282">
        <f>IF($N$12="Percentage of Cash Flow",IF($G$12&gt;CR5-1,(('Pro Forma (Res.)'!$K$62-'Pro Forma (Res.)'!$K$64)/12)*'Debt Service'!$K$12),IF($G$12&gt;CR5-1,$M$12,0))</f>
        <v>0</v>
      </c>
      <c r="CS12" s="282">
        <f>IF($N$12="Percentage of Cash Flow",IF($G$12&gt;CS5-1,(('Pro Forma (Res.)'!$K$62-'Pro Forma (Res.)'!$K$64)/12)*'Debt Service'!$K$12),IF($G$12&gt;CS5-1,$M$12,0))</f>
        <v>0</v>
      </c>
      <c r="CT12" s="282">
        <f>IF($N$12="Percentage of Cash Flow",IF($G$12&gt;CT5-1,(('Pro Forma (Res.)'!$K$62-'Pro Forma (Res.)'!$K$64)/12)*'Debt Service'!$K$12),IF($G$12&gt;CT5-1,$M$12,0))</f>
        <v>0</v>
      </c>
      <c r="CU12" s="282">
        <f>IF($N$12="Percentage of Cash Flow",IF($G$12&gt;CU5-1,(('Pro Forma (Res.)'!$K$62-'Pro Forma (Res.)'!$K$64)/12)*'Debt Service'!$K$12),IF($G$12&gt;CU5-1,$M$12,0))</f>
        <v>0</v>
      </c>
      <c r="CV12" s="282">
        <f>IF($N$12="Percentage of Cash Flow",IF($G$12&gt;CV5-1,(('Pro Forma (Res.)'!$K$62-'Pro Forma (Res.)'!$K$64)/12)*'Debt Service'!$K$12),IF($G$12&gt;CV5-1,$M$12,0))</f>
        <v>0</v>
      </c>
      <c r="CW12" s="282">
        <f>IF($N$12="Percentage of Cash Flow",IF($G$12&gt;CW5-1,(('Pro Forma (Res.)'!$K$62-'Pro Forma (Res.)'!$K$64)/12)*'Debt Service'!$K$12),IF($G$12&gt;CW5-1,$M$12,0))</f>
        <v>0</v>
      </c>
      <c r="CX12" s="282">
        <f>IF($N$12="Percentage of Cash Flow",IF($G$12&gt;CX5-1,(('Pro Forma (Res.)'!$K$62-'Pro Forma (Res.)'!$K$64)/12)*'Debt Service'!$K$12),IF($G$12&gt;CX5-1,$M$12,0))</f>
        <v>0</v>
      </c>
      <c r="CY12" s="282">
        <f>IF($N$12="Percentage of Cash Flow",IF($G$12&gt;CY5-1,(('Pro Forma (Res.)'!$K$62-'Pro Forma (Res.)'!$K$64)/12)*'Debt Service'!$K$12),IF($G$12&gt;CY5-1,$M$12,0))</f>
        <v>0</v>
      </c>
      <c r="CZ12" s="282">
        <f>IF($N$12="Percentage of Cash Flow",IF($G$12&gt;CZ5-1,(('Pro Forma (Res.)'!$K$62-'Pro Forma (Res.)'!$K$64)/12)*'Debt Service'!$K$12),IF($G$12&gt;CZ5-1,$M$12,0))</f>
        <v>0</v>
      </c>
      <c r="DA12" s="282">
        <f>IF($N$12="Percentage of Cash Flow",IF($G$12&gt;DA5-1,(('Pro Forma (Res.)'!$K$62-'Pro Forma (Res.)'!$K$64)/12)*'Debt Service'!$K$12),IF($G$12&gt;DA5-1,$M$12,0))</f>
        <v>0</v>
      </c>
      <c r="DB12" s="282">
        <f>IF($N$12="Percentage of Cash Flow",IF($G$12&gt;DB5-1,(('Pro Forma (Res.)'!$K$62-'Pro Forma (Res.)'!$K$64)/12)*'Debt Service'!$K$12),IF($G$12&gt;DB5-1,$M$12,0))</f>
        <v>0</v>
      </c>
      <c r="DC12" s="283">
        <f t="shared" si="6"/>
        <v>0</v>
      </c>
      <c r="DD12" s="282">
        <f>IF($N$12="Percentage of Cash Flow",IF($G$12&gt;DD5-1,(('Pro Forma (Res.)'!$L$62-'Pro Forma (Res.)'!$L$64)/12)*'Debt Service'!$K$12),IF($G$12&gt;DD5-1,$M$12,0))</f>
        <v>0</v>
      </c>
      <c r="DE12" s="282">
        <f>IF($N$12="Percentage of Cash Flow",IF($G$12&gt;DE5-1,(('Pro Forma (Res.)'!$L$62-'Pro Forma (Res.)'!$L$64)/12)*'Debt Service'!$K$12),IF($G$12&gt;DE5-1,$M$12,0))</f>
        <v>0</v>
      </c>
      <c r="DF12" s="282">
        <f>IF($N$12="Percentage of Cash Flow",IF($G$12&gt;DF5-1,(('Pro Forma (Res.)'!$L$62-'Pro Forma (Res.)'!$L$64)/12)*'Debt Service'!$K$12),IF($G$12&gt;DF5-1,$M$12,0))</f>
        <v>0</v>
      </c>
      <c r="DG12" s="282">
        <f>IF($N$12="Percentage of Cash Flow",IF($G$12&gt;DG5-1,(('Pro Forma (Res.)'!$L$62-'Pro Forma (Res.)'!$L$64)/12)*'Debt Service'!$K$12),IF($G$12&gt;DG5-1,$M$12,0))</f>
        <v>0</v>
      </c>
      <c r="DH12" s="282">
        <f>IF($N$12="Percentage of Cash Flow",IF($G$12&gt;DH5-1,(('Pro Forma (Res.)'!$L$62-'Pro Forma (Res.)'!$L$64)/12)*'Debt Service'!$K$12),IF($G$12&gt;DH5-1,$M$12,0))</f>
        <v>0</v>
      </c>
      <c r="DI12" s="282">
        <f>IF($N$12="Percentage of Cash Flow",IF($G$12&gt;DI5-1,(('Pro Forma (Res.)'!$L$62-'Pro Forma (Res.)'!$L$64)/12)*'Debt Service'!$K$12),IF($G$12&gt;DI5-1,$M$12,0))</f>
        <v>0</v>
      </c>
      <c r="DJ12" s="282">
        <f>IF($N$12="Percentage of Cash Flow",IF($G$12&gt;DJ5-1,(('Pro Forma (Res.)'!$L$62-'Pro Forma (Res.)'!$L$64)/12)*'Debt Service'!$K$12),IF($G$12&gt;DJ5-1,$M$12,0))</f>
        <v>0</v>
      </c>
      <c r="DK12" s="282">
        <f>IF($N$12="Percentage of Cash Flow",IF($G$12&gt;DK5-1,(('Pro Forma (Res.)'!$L$62-'Pro Forma (Res.)'!$L$64)/12)*'Debt Service'!$K$12),IF($G$12&gt;DK5-1,$M$12,0))</f>
        <v>0</v>
      </c>
      <c r="DL12" s="282">
        <f>IF($N$12="Percentage of Cash Flow",IF($G$12&gt;DL5-1,(('Pro Forma (Res.)'!$L$62-'Pro Forma (Res.)'!$L$64)/12)*'Debt Service'!$K$12),IF($G$12&gt;DL5-1,$M$12,0))</f>
        <v>0</v>
      </c>
      <c r="DM12" s="282">
        <f>IF($N$12="Percentage of Cash Flow",IF($G$12&gt;DM5-1,(('Pro Forma (Res.)'!$L$62-'Pro Forma (Res.)'!$L$64)/12)*'Debt Service'!$K$12),IF($G$12&gt;DM5-1,$M$12,0))</f>
        <v>0</v>
      </c>
      <c r="DN12" s="282">
        <f>IF($N$12="Percentage of Cash Flow",IF($G$12&gt;DN5-1,(('Pro Forma (Res.)'!$L$62-'Pro Forma (Res.)'!$L$64)/12)*'Debt Service'!$K$12),IF($G$12&gt;DN5-1,$M$12,0))</f>
        <v>0</v>
      </c>
      <c r="DO12" s="282">
        <f>IF($N$12="Percentage of Cash Flow",IF($G$12&gt;DO5-1,(('Pro Forma (Res.)'!$L$62-'Pro Forma (Res.)'!$L$64)/12)*'Debt Service'!$K$12),IF($G$12&gt;DO5-1,$M$12,0))</f>
        <v>0</v>
      </c>
      <c r="DP12" s="283">
        <f t="shared" si="7"/>
        <v>0</v>
      </c>
      <c r="DQ12" s="282">
        <f>IF($N$12="Percentage of Cash Flow",IF($G$12&gt;DQ5-1,(('Pro Forma (Res.)'!$M$62-'Pro Forma (Res.)'!$M$64)/12)*'Debt Service'!$K$12),IF($G$12&gt;DQ5-1,$M$12,0))</f>
        <v>0</v>
      </c>
      <c r="DR12" s="282">
        <f>IF($N$12="Percentage of Cash Flow",IF($G$12&gt;DR5-1,(('Pro Forma (Res.)'!$M$62-'Pro Forma (Res.)'!$M$64)/12)*'Debt Service'!$K$12),IF($G$12&gt;DR5-1,$M$12,0))</f>
        <v>0</v>
      </c>
      <c r="DS12" s="282">
        <f>IF($N$12="Percentage of Cash Flow",IF($G$12&gt;DS5-1,(('Pro Forma (Res.)'!$M$62-'Pro Forma (Res.)'!$M$64)/12)*'Debt Service'!$K$12),IF($G$12&gt;DS5-1,$M$12,0))</f>
        <v>0</v>
      </c>
      <c r="DT12" s="282">
        <f>IF($N$12="Percentage of Cash Flow",IF($G$12&gt;DT5-1,(('Pro Forma (Res.)'!$M$62-'Pro Forma (Res.)'!$M$64)/12)*'Debt Service'!$K$12),IF($G$12&gt;DT5-1,$M$12,0))</f>
        <v>0</v>
      </c>
      <c r="DU12" s="282">
        <f>IF($N$12="Percentage of Cash Flow",IF($G$12&gt;DU5-1,(('Pro Forma (Res.)'!$M$62-'Pro Forma (Res.)'!$M$64)/12)*'Debt Service'!$K$12),IF($G$12&gt;DU5-1,$M$12,0))</f>
        <v>0</v>
      </c>
      <c r="DV12" s="282">
        <f>IF($N$12="Percentage of Cash Flow",IF($G$12&gt;DV5-1,(('Pro Forma (Res.)'!$M$62-'Pro Forma (Res.)'!$M$64)/12)*'Debt Service'!$K$12),IF($G$12&gt;DV5-1,$M$12,0))</f>
        <v>0</v>
      </c>
      <c r="DW12" s="282">
        <f>IF($N$12="Percentage of Cash Flow",IF($G$12&gt;DW5-1,(('Pro Forma (Res.)'!$M$62-'Pro Forma (Res.)'!$M$64)/12)*'Debt Service'!$K$12),IF($G$12&gt;DW5-1,$M$12,0))</f>
        <v>0</v>
      </c>
      <c r="DX12" s="282">
        <f>IF($N$12="Percentage of Cash Flow",IF($G$12&gt;DX5-1,(('Pro Forma (Res.)'!$M$62-'Pro Forma (Res.)'!$M$64)/12)*'Debt Service'!$K$12),IF($G$12&gt;DX5-1,$M$12,0))</f>
        <v>0</v>
      </c>
      <c r="DY12" s="282">
        <f>IF($N$12="Percentage of Cash Flow",IF($G$12&gt;DY5-1,(('Pro Forma (Res.)'!$M$62-'Pro Forma (Res.)'!$M$64)/12)*'Debt Service'!$K$12),IF($G$12&gt;DY5-1,$M$12,0))</f>
        <v>0</v>
      </c>
      <c r="DZ12" s="282">
        <f>IF($N$12="Percentage of Cash Flow",IF($G$12&gt;DZ5-1,(('Pro Forma (Res.)'!$M$62-'Pro Forma (Res.)'!$M$64)/12)*'Debt Service'!$K$12),IF($G$12&gt;DZ5-1,$M$12,0))</f>
        <v>0</v>
      </c>
      <c r="EA12" s="282">
        <f>IF($N$12="Percentage of Cash Flow",IF($G$12&gt;EA5-1,(('Pro Forma (Res.)'!$M$62-'Pro Forma (Res.)'!$M$64)/12)*'Debt Service'!$K$12),IF($G$12&gt;EA5-1,$M$12,0))</f>
        <v>0</v>
      </c>
      <c r="EB12" s="282">
        <f>IF($N$12="Percentage of Cash Flow",IF($G$12&gt;EB5-1,(('Pro Forma (Res.)'!$M$62-'Pro Forma (Res.)'!$M$64)/12)*'Debt Service'!$K$12),IF($G$12&gt;EB5-1,$M$12,0))</f>
        <v>0</v>
      </c>
      <c r="EC12" s="283">
        <f t="shared" si="8"/>
        <v>0</v>
      </c>
      <c r="ED12" s="282">
        <f>IF($N$12="Percentage of Cash Flow",IF($G$12&gt;ED5-1,(('Pro Forma (Res.)'!$N$62-'Pro Forma (Res.)'!$N$64)/12)*'Debt Service'!$K$12),IF($G$12&gt;ED5-1,$M$12,0))</f>
        <v>0</v>
      </c>
      <c r="EE12" s="282">
        <f>IF($N$12="Percentage of Cash Flow",IF($G$12&gt;EE5-1,(('Pro Forma (Res.)'!$N$62-'Pro Forma (Res.)'!$N$64)/12)*'Debt Service'!$K$12),IF($G$12&gt;EE5-1,$M$12,0))</f>
        <v>0</v>
      </c>
      <c r="EF12" s="282">
        <f>IF($N$12="Percentage of Cash Flow",IF($G$12&gt;EF5-1,(('Pro Forma (Res.)'!$N$62-'Pro Forma (Res.)'!$N$64)/12)*'Debt Service'!$K$12),IF($G$12&gt;EF5-1,$M$12,0))</f>
        <v>0</v>
      </c>
      <c r="EG12" s="282">
        <f>IF($N$12="Percentage of Cash Flow",IF($G$12&gt;EG5-1,(('Pro Forma (Res.)'!$N$62-'Pro Forma (Res.)'!$N$64)/12)*'Debt Service'!$K$12),IF($G$12&gt;EG5-1,$M$12,0))</f>
        <v>0</v>
      </c>
      <c r="EH12" s="282">
        <f>IF($N$12="Percentage of Cash Flow",IF($G$12&gt;EH5-1,(('Pro Forma (Res.)'!$N$62-'Pro Forma (Res.)'!$N$64)/12)*'Debt Service'!$K$12),IF($G$12&gt;EH5-1,$M$12,0))</f>
        <v>0</v>
      </c>
      <c r="EI12" s="282">
        <f>IF($N$12="Percentage of Cash Flow",IF($G$12&gt;EI5-1,(('Pro Forma (Res.)'!$N$62-'Pro Forma (Res.)'!$N$64)/12)*'Debt Service'!$K$12),IF($G$12&gt;EI5-1,$M$12,0))</f>
        <v>0</v>
      </c>
      <c r="EJ12" s="282">
        <f>IF($N$12="Percentage of Cash Flow",IF($G$12&gt;EJ5-1,(('Pro Forma (Res.)'!$N$62-'Pro Forma (Res.)'!$N$64)/12)*'Debt Service'!$K$12),IF($G$12&gt;EJ5-1,$M$12,0))</f>
        <v>0</v>
      </c>
      <c r="EK12" s="282">
        <f>IF($N$12="Percentage of Cash Flow",IF($G$12&gt;EK5-1,(('Pro Forma (Res.)'!$N$62-'Pro Forma (Res.)'!$N$64)/12)*'Debt Service'!$K$12),IF($G$12&gt;EK5-1,$M$12,0))</f>
        <v>0</v>
      </c>
      <c r="EL12" s="282">
        <f>IF($N$12="Percentage of Cash Flow",IF($G$12&gt;EL5-1,(('Pro Forma (Res.)'!$N$62-'Pro Forma (Res.)'!$N$64)/12)*'Debt Service'!$K$12),IF($G$12&gt;EL5-1,$M$12,0))</f>
        <v>0</v>
      </c>
      <c r="EM12" s="282">
        <f>IF($N$12="Percentage of Cash Flow",IF($G$12&gt;EM5-1,(('Pro Forma (Res.)'!$N$62-'Pro Forma (Res.)'!$N$64)/12)*'Debt Service'!$K$12),IF($G$12&gt;EM5-1,$M$12,0))</f>
        <v>0</v>
      </c>
      <c r="EN12" s="282">
        <f>IF($N$12="Percentage of Cash Flow",IF($G$12&gt;EN5-1,(('Pro Forma (Res.)'!$N$62-'Pro Forma (Res.)'!$N$64)/12)*'Debt Service'!$K$12),IF($G$12&gt;EN5-1,$M$12,0))</f>
        <v>0</v>
      </c>
      <c r="EO12" s="282">
        <f>IF($N$12="Percentage of Cash Flow",IF($G$12&gt;EO5-1,(('Pro Forma (Res.)'!$N$62-'Pro Forma (Res.)'!$N$64)/12)*'Debt Service'!$K$12),IF($G$12&gt;EO5-1,$M$12,0))</f>
        <v>0</v>
      </c>
      <c r="EP12" s="283">
        <f t="shared" si="9"/>
        <v>0</v>
      </c>
      <c r="EQ12" s="282">
        <f>IF($N$12="Percentage of Cash Flow",IF($G$12&gt;EQ5-1,(('Pro Forma (Res.)'!$O$62-'Pro Forma (Res.)'!$O$64)/12)*'Debt Service'!$K$12),IF($G$12&gt;EQ5-1,$M$12,0))</f>
        <v>0</v>
      </c>
      <c r="ER12" s="282">
        <f>IF($N$12="Percentage of Cash Flow",IF($G$12&gt;ER5-1,(('Pro Forma (Res.)'!$O$62-'Pro Forma (Res.)'!$O$64)/12)*'Debt Service'!$K$12),IF($G$12&gt;ER5-1,$M$12,0))</f>
        <v>0</v>
      </c>
      <c r="ES12" s="282">
        <f>IF($N$12="Percentage of Cash Flow",IF($G$12&gt;ES5-1,(('Pro Forma (Res.)'!$O$62-'Pro Forma (Res.)'!$O$64)/12)*'Debt Service'!$K$12),IF($G$12&gt;ES5-1,$M$12,0))</f>
        <v>0</v>
      </c>
      <c r="ET12" s="282">
        <f>IF($N$12="Percentage of Cash Flow",IF($G$12&gt;ET5-1,(('Pro Forma (Res.)'!$O$62-'Pro Forma (Res.)'!$O$64)/12)*'Debt Service'!$K$12),IF($G$12&gt;ET5-1,$M$12,0))</f>
        <v>0</v>
      </c>
      <c r="EU12" s="282">
        <f>IF($N$12="Percentage of Cash Flow",IF($G$12&gt;EU5-1,(('Pro Forma (Res.)'!$O$62-'Pro Forma (Res.)'!$O$64)/12)*'Debt Service'!$K$12),IF($G$12&gt;EU5-1,$M$12,0))</f>
        <v>0</v>
      </c>
      <c r="EV12" s="282">
        <f>IF($N$12="Percentage of Cash Flow",IF($G$12&gt;EV5-1,(('Pro Forma (Res.)'!$O$62-'Pro Forma (Res.)'!$O$64)/12)*'Debt Service'!$K$12),IF($G$12&gt;EV5-1,$M$12,0))</f>
        <v>0</v>
      </c>
      <c r="EW12" s="282">
        <f>IF($N$12="Percentage of Cash Flow",IF($G$12&gt;EW5-1,(('Pro Forma (Res.)'!$O$62-'Pro Forma (Res.)'!$O$64)/12)*'Debt Service'!$K$12),IF($G$12&gt;EW5-1,$M$12,0))</f>
        <v>0</v>
      </c>
      <c r="EX12" s="282">
        <f>IF($N$12="Percentage of Cash Flow",IF($G$12&gt;EX5-1,(('Pro Forma (Res.)'!$O$62-'Pro Forma (Res.)'!$O$64)/12)*'Debt Service'!$K$12),IF($G$12&gt;EX5-1,$M$12,0))</f>
        <v>0</v>
      </c>
      <c r="EY12" s="282">
        <f>IF($N$12="Percentage of Cash Flow",IF($G$12&gt;EY5-1,(('Pro Forma (Res.)'!$O$62-'Pro Forma (Res.)'!$O$64)/12)*'Debt Service'!$K$12),IF($G$12&gt;EY5-1,$M$12,0))</f>
        <v>0</v>
      </c>
      <c r="EZ12" s="282">
        <f>IF($N$12="Percentage of Cash Flow",IF($G$12&gt;EZ5-1,(('Pro Forma (Res.)'!$O$62-'Pro Forma (Res.)'!$O$64)/12)*'Debt Service'!$K$12),IF($G$12&gt;EZ5-1,$M$12,0))</f>
        <v>0</v>
      </c>
      <c r="FA12" s="282">
        <f>IF($N$12="Percentage of Cash Flow",IF($G$12&gt;FA5-1,(('Pro Forma (Res.)'!$O$62-'Pro Forma (Res.)'!$O$64)/12)*'Debt Service'!$K$12),IF($G$12&gt;FA5-1,$M$12,0))</f>
        <v>0</v>
      </c>
      <c r="FB12" s="282">
        <f>IF($N$12="Percentage of Cash Flow",IF($G$12&gt;FB5-1,(('Pro Forma (Res.)'!$O$62-'Pro Forma (Res.)'!$O$64)/12)*'Debt Service'!$K$12),IF($G$12&gt;FB5-1,$M$12,0))</f>
        <v>0</v>
      </c>
      <c r="FC12" s="283">
        <f t="shared" si="10"/>
        <v>0</v>
      </c>
      <c r="FD12" s="282">
        <f>IF($N$12="Percentage of Cash Flow",IF($G$12&gt;FD5-1,(('Pro Forma (Res.)'!$P$62-'Pro Forma (Res.)'!$P$64)/12)*'Debt Service'!$K$12),IF($G$12&gt;FD5-1,$M$12,0))</f>
        <v>0</v>
      </c>
      <c r="FE12" s="282">
        <f>IF($N$12="Percentage of Cash Flow",IF($G$12&gt;FE5-1,(('Pro Forma (Res.)'!$P$62-'Pro Forma (Res.)'!$P$64)/12)*'Debt Service'!$K$12),IF($G$12&gt;FE5-1,$M$12,0))</f>
        <v>0</v>
      </c>
      <c r="FF12" s="282">
        <f>IF($N$12="Percentage of Cash Flow",IF($G$12&gt;FF5-1,(('Pro Forma (Res.)'!$P$62-'Pro Forma (Res.)'!$P$64)/12)*'Debt Service'!$K$12),IF($G$12&gt;FF5-1,$M$12,0))</f>
        <v>0</v>
      </c>
      <c r="FG12" s="282">
        <f>IF($N$12="Percentage of Cash Flow",IF($G$12&gt;FG5-1,(('Pro Forma (Res.)'!$P$62-'Pro Forma (Res.)'!$P$64)/12)*'Debt Service'!$K$12),IF($G$12&gt;FG5-1,$M$12,0))</f>
        <v>0</v>
      </c>
      <c r="FH12" s="282">
        <f>IF($N$12="Percentage of Cash Flow",IF($G$12&gt;FH5-1,(('Pro Forma (Res.)'!$P$62-'Pro Forma (Res.)'!$P$64)/12)*'Debt Service'!$K$12),IF($G$12&gt;FH5-1,$M$12,0))</f>
        <v>0</v>
      </c>
      <c r="FI12" s="282">
        <f>IF($N$12="Percentage of Cash Flow",IF($G$12&gt;FI5-1,(('Pro Forma (Res.)'!$P$62-'Pro Forma (Res.)'!$P$64)/12)*'Debt Service'!$K$12),IF($G$12&gt;FI5-1,$M$12,0))</f>
        <v>0</v>
      </c>
      <c r="FJ12" s="282">
        <f>IF($N$12="Percentage of Cash Flow",IF($G$12&gt;FJ5-1,(('Pro Forma (Res.)'!$P$62-'Pro Forma (Res.)'!$P$64)/12)*'Debt Service'!$K$12),IF($G$12&gt;FJ5-1,$M$12,0))</f>
        <v>0</v>
      </c>
      <c r="FK12" s="282">
        <f>IF($N$12="Percentage of Cash Flow",IF($G$12&gt;FK5-1,(('Pro Forma (Res.)'!$P$62-'Pro Forma (Res.)'!$P$64)/12)*'Debt Service'!$K$12),IF($G$12&gt;FK5-1,$M$12,0))</f>
        <v>0</v>
      </c>
      <c r="FL12" s="282">
        <f>IF($N$12="Percentage of Cash Flow",IF($G$12&gt;FL5-1,(('Pro Forma (Res.)'!$P$62-'Pro Forma (Res.)'!$P$64)/12)*'Debt Service'!$K$12),IF($G$12&gt;FL5-1,$M$12,0))</f>
        <v>0</v>
      </c>
      <c r="FM12" s="282">
        <f>IF($N$12="Percentage of Cash Flow",IF($G$12&gt;FM5-1,(('Pro Forma (Res.)'!$P$62-'Pro Forma (Res.)'!$P$64)/12)*'Debt Service'!$K$12),IF($G$12&gt;FM5-1,$M$12,0))</f>
        <v>0</v>
      </c>
      <c r="FN12" s="282">
        <f>IF($N$12="Percentage of Cash Flow",IF($G$12&gt;FN5-1,(('Pro Forma (Res.)'!$P$62-'Pro Forma (Res.)'!$P$64)/12)*'Debt Service'!$K$12),IF($G$12&gt;FN5-1,$M$12,0))</f>
        <v>0</v>
      </c>
      <c r="FO12" s="282">
        <f>IF($N$12="Percentage of Cash Flow",IF($G$12&gt;FO5-1,(('Pro Forma (Res.)'!$P$62-'Pro Forma (Res.)'!$P$64)/12)*'Debt Service'!$K$12),IF($G$12&gt;FO5-1,$M$12,0))</f>
        <v>0</v>
      </c>
      <c r="FP12" s="283">
        <f t="shared" si="11"/>
        <v>0</v>
      </c>
      <c r="FQ12" s="282">
        <f>IF($N$12="Percentage of Cash Flow",IF($G$12&gt;FQ5-1,(('Pro Forma (Res.)'!$Q$62-'Pro Forma (Res.)'!$Q$64)/12)*'Debt Service'!$K$12),IF($G$12&gt;FQ5-1,$M$12,0))</f>
        <v>0</v>
      </c>
      <c r="FR12" s="282">
        <f>IF($N$12="Percentage of Cash Flow",IF($G$12&gt;FR5-1,(('Pro Forma (Res.)'!$Q$62-'Pro Forma (Res.)'!$Q$64)/12)*'Debt Service'!$K$12),IF($G$12&gt;FR5-1,$M$12,0))</f>
        <v>0</v>
      </c>
      <c r="FS12" s="282">
        <f>IF($N$12="Percentage of Cash Flow",IF($G$12&gt;FS5-1,(('Pro Forma (Res.)'!$Q$62-'Pro Forma (Res.)'!$Q$64)/12)*'Debt Service'!$K$12),IF($G$12&gt;FS5-1,$M$12,0))</f>
        <v>0</v>
      </c>
      <c r="FT12" s="282">
        <f>IF($N$12="Percentage of Cash Flow",IF($G$12&gt;FT5-1,(('Pro Forma (Res.)'!$Q$62-'Pro Forma (Res.)'!$Q$64)/12)*'Debt Service'!$K$12),IF($G$12&gt;FT5-1,$M$12,0))</f>
        <v>0</v>
      </c>
      <c r="FU12" s="282">
        <f>IF($N$12="Percentage of Cash Flow",IF($G$12&gt;FU5-1,(('Pro Forma (Res.)'!$Q$62-'Pro Forma (Res.)'!$Q$64)/12)*'Debt Service'!$K$12),IF($G$12&gt;FU5-1,$M$12,0))</f>
        <v>0</v>
      </c>
      <c r="FV12" s="282">
        <f>IF($N$12="Percentage of Cash Flow",IF($G$12&gt;FV5-1,(('Pro Forma (Res.)'!$Q$62-'Pro Forma (Res.)'!$Q$64)/12)*'Debt Service'!$K$12),IF($G$12&gt;FV5-1,$M$12,0))</f>
        <v>0</v>
      </c>
      <c r="FW12" s="282">
        <f>IF($N$12="Percentage of Cash Flow",IF($G$12&gt;FW5-1,(('Pro Forma (Res.)'!$Q$62-'Pro Forma (Res.)'!$Q$64)/12)*'Debt Service'!$K$12),IF($G$12&gt;FW5-1,$M$12,0))</f>
        <v>0</v>
      </c>
      <c r="FX12" s="282">
        <f>IF($N$12="Percentage of Cash Flow",IF($G$12&gt;FX5-1,(('Pro Forma (Res.)'!$Q$62-'Pro Forma (Res.)'!$Q$64)/12)*'Debt Service'!$K$12),IF($G$12&gt;FX5-1,$M$12,0))</f>
        <v>0</v>
      </c>
      <c r="FY12" s="282">
        <f>IF($N$12="Percentage of Cash Flow",IF($G$12&gt;FY5-1,(('Pro Forma (Res.)'!$Q$62-'Pro Forma (Res.)'!$Q$64)/12)*'Debt Service'!$K$12),IF($G$12&gt;FY5-1,$M$12,0))</f>
        <v>0</v>
      </c>
      <c r="FZ12" s="282">
        <f>IF($N$12="Percentage of Cash Flow",IF($G$12&gt;FZ5-1,(('Pro Forma (Res.)'!$Q$62-'Pro Forma (Res.)'!$Q$64)/12)*'Debt Service'!$K$12),IF($G$12&gt;FZ5-1,$M$12,0))</f>
        <v>0</v>
      </c>
      <c r="GA12" s="282">
        <f>IF($N$12="Percentage of Cash Flow",IF($G$12&gt;GA5-1,(('Pro Forma (Res.)'!$Q$62-'Pro Forma (Res.)'!$Q$64)/12)*'Debt Service'!$K$12),IF($G$12&gt;GA5-1,$M$12,0))</f>
        <v>0</v>
      </c>
      <c r="GB12" s="282">
        <f>IF($N$12="Percentage of Cash Flow",IF($G$12&gt;GB5-1,(('Pro Forma (Res.)'!$Q$62-'Pro Forma (Res.)'!$Q$64)/12)*'Debt Service'!$K$12),IF($G$12&gt;GB5-1,$M$12,0))</f>
        <v>0</v>
      </c>
      <c r="GC12" s="283">
        <f t="shared" si="12"/>
        <v>0</v>
      </c>
      <c r="GD12" s="282">
        <f>IF($N$12="Percentage of Cash Flow",IF($G$12&gt;GD5-1,(('Pro Forma (Res.)'!$R$62-'Pro Forma (Res.)'!$R$64)/12)*'Debt Service'!$K$12),IF($G$12&gt;GD5-1,$M$12,0))</f>
        <v>0</v>
      </c>
      <c r="GE12" s="282">
        <f>IF($N$12="Percentage of Cash Flow",IF($G$12&gt;GE5-1,(('Pro Forma (Res.)'!$R$62-'Pro Forma (Res.)'!$R$64)/12)*'Debt Service'!$K$12),IF($G$12&gt;GE5-1,$M$12,0))</f>
        <v>0</v>
      </c>
      <c r="GF12" s="282">
        <f>IF($N$12="Percentage of Cash Flow",IF($G$12&gt;GF5-1,(('Pro Forma (Res.)'!$R$62-'Pro Forma (Res.)'!$R$64)/12)*'Debt Service'!$K$12),IF($G$12&gt;GF5-1,$M$12,0))</f>
        <v>0</v>
      </c>
      <c r="GG12" s="282">
        <f>IF($N$12="Percentage of Cash Flow",IF($G$12&gt;GG5-1,(('Pro Forma (Res.)'!$R$62-'Pro Forma (Res.)'!$R$64)/12)*'Debt Service'!$K$12),IF($G$12&gt;GG5-1,$M$12,0))</f>
        <v>0</v>
      </c>
      <c r="GH12" s="282">
        <f>IF($N$12="Percentage of Cash Flow",IF($G$12&gt;GH5-1,(('Pro Forma (Res.)'!$R$62-'Pro Forma (Res.)'!$R$64)/12)*'Debt Service'!$K$12),IF($G$12&gt;GH5-1,$M$12,0))</f>
        <v>0</v>
      </c>
      <c r="GI12" s="282">
        <f>IF($N$12="Percentage of Cash Flow",IF($G$12&gt;GI5-1,(('Pro Forma (Res.)'!$R$62-'Pro Forma (Res.)'!$R$64)/12)*'Debt Service'!$K$12),IF($G$12&gt;GI5-1,$M$12,0))</f>
        <v>0</v>
      </c>
      <c r="GJ12" s="282">
        <f>IF($N$12="Percentage of Cash Flow",IF($G$12&gt;GJ5-1,(('Pro Forma (Res.)'!$R$62-'Pro Forma (Res.)'!$R$64)/12)*'Debt Service'!$K$12),IF($G$12&gt;GJ5-1,$M$12,0))</f>
        <v>0</v>
      </c>
      <c r="GK12" s="282">
        <f>IF($N$12="Percentage of Cash Flow",IF($G$12&gt;GK5-1,(('Pro Forma (Res.)'!$R$62-'Pro Forma (Res.)'!$R$64)/12)*'Debt Service'!$K$12),IF($G$12&gt;GK5-1,$M$12,0))</f>
        <v>0</v>
      </c>
      <c r="GL12" s="282">
        <f>IF($N$12="Percentage of Cash Flow",IF($G$12&gt;GL5-1,(('Pro Forma (Res.)'!$R$62-'Pro Forma (Res.)'!$R$64)/12)*'Debt Service'!$K$12),IF($G$12&gt;GL5-1,$M$12,0))</f>
        <v>0</v>
      </c>
      <c r="GM12" s="282">
        <f>IF($N$12="Percentage of Cash Flow",IF($G$12&gt;GM5-1,(('Pro Forma (Res.)'!$R$62-'Pro Forma (Res.)'!$R$64)/12)*'Debt Service'!$K$12),IF($G$12&gt;GM5-1,$M$12,0))</f>
        <v>0</v>
      </c>
      <c r="GN12" s="282">
        <f>IF($N$12="Percentage of Cash Flow",IF($G$12&gt;GN5-1,(('Pro Forma (Res.)'!$R$62-'Pro Forma (Res.)'!$R$64)/12)*'Debt Service'!$K$12),IF($G$12&gt;GN5-1,$M$12,0))</f>
        <v>0</v>
      </c>
      <c r="GO12" s="282">
        <f>IF($N$12="Percentage of Cash Flow",IF($G$12&gt;GO5-1,(('Pro Forma (Res.)'!$R$62-'Pro Forma (Res.)'!$R$64)/12)*'Debt Service'!$K$12),IF($G$12&gt;GO5-1,$M$12,0))</f>
        <v>0</v>
      </c>
      <c r="GP12" s="283">
        <f t="shared" si="13"/>
        <v>0</v>
      </c>
      <c r="GQ12" s="282">
        <f>IF($N$12="Percentage of Cash Flow",IF($G$12&gt;GQ5-1,(('Pro Forma (Res.)'!$S$62-'Pro Forma (Res.)'!$S$64)/12)*'Debt Service'!$K$12),IF($G$12&gt;GQ5-1,$M$12,0))</f>
        <v>0</v>
      </c>
      <c r="GR12" s="282">
        <f>IF($N$12="Percentage of Cash Flow",IF($G$12&gt;GR5-1,(('Pro Forma (Res.)'!$S$62-'Pro Forma (Res.)'!$S$64)/12)*'Debt Service'!$K$12),IF($G$12&gt;GR5-1,$M$12,0))</f>
        <v>0</v>
      </c>
      <c r="GS12" s="282">
        <f>IF($N$12="Percentage of Cash Flow",IF($G$12&gt;GS5-1,(('Pro Forma (Res.)'!$S$62-'Pro Forma (Res.)'!$S$64)/12)*'Debt Service'!$K$12),IF($G$12&gt;GS5-1,$M$12,0))</f>
        <v>0</v>
      </c>
      <c r="GT12" s="282">
        <f>IF($N$12="Percentage of Cash Flow",IF($G$12&gt;GT5-1,(('Pro Forma (Res.)'!$S$62-'Pro Forma (Res.)'!$S$64)/12)*'Debt Service'!$K$12),IF($G$12&gt;GT5-1,$M$12,0))</f>
        <v>0</v>
      </c>
      <c r="GU12" s="282">
        <f>IF($N$12="Percentage of Cash Flow",IF($G$12&gt;GU5-1,(('Pro Forma (Res.)'!$S$62-'Pro Forma (Res.)'!$S$64)/12)*'Debt Service'!$K$12),IF($G$12&gt;GU5-1,$M$12,0))</f>
        <v>0</v>
      </c>
      <c r="GV12" s="282">
        <f>IF($N$12="Percentage of Cash Flow",IF($G$12&gt;GV5-1,(('Pro Forma (Res.)'!$S$62-'Pro Forma (Res.)'!$S$64)/12)*'Debt Service'!$K$12),IF($G$12&gt;GV5-1,$M$12,0))</f>
        <v>0</v>
      </c>
      <c r="GW12" s="282">
        <f>IF($N$12="Percentage of Cash Flow",IF($G$12&gt;GW5-1,(('Pro Forma (Res.)'!$S$62-'Pro Forma (Res.)'!$S$64)/12)*'Debt Service'!$K$12),IF($G$12&gt;GW5-1,$M$12,0))</f>
        <v>0</v>
      </c>
      <c r="GX12" s="282">
        <f>IF($N$12="Percentage of Cash Flow",IF($G$12&gt;GX5-1,(('Pro Forma (Res.)'!$S$62-'Pro Forma (Res.)'!$S$64)/12)*'Debt Service'!$K$12),IF($G$12&gt;GX5-1,$M$12,0))</f>
        <v>0</v>
      </c>
      <c r="GY12" s="282">
        <f>IF($N$12="Percentage of Cash Flow",IF($G$12&gt;GY5-1,(('Pro Forma (Res.)'!$S$62-'Pro Forma (Res.)'!$S$64)/12)*'Debt Service'!$K$12),IF($G$12&gt;GY5-1,$M$12,0))</f>
        <v>0</v>
      </c>
      <c r="GZ12" s="282">
        <f>IF($N$12="Percentage of Cash Flow",IF($G$12&gt;GZ5-1,(('Pro Forma (Res.)'!$S$62-'Pro Forma (Res.)'!$S$64)/12)*'Debt Service'!$K$12),IF($G$12&gt;GZ5-1,$M$12,0))</f>
        <v>0</v>
      </c>
      <c r="HA12" s="282">
        <f>IF($N$12="Percentage of Cash Flow",IF($G$12&gt;HA5-1,(('Pro Forma (Res.)'!$S$62-'Pro Forma (Res.)'!$S$64)/12)*'Debt Service'!$K$12),IF($G$12&gt;HA5-1,$M$12,0))</f>
        <v>0</v>
      </c>
      <c r="HB12" s="282">
        <f>IF($N$12="Percentage of Cash Flow",IF($G$12&gt;HB5-1,(('Pro Forma (Res.)'!$S$62-'Pro Forma (Res.)'!$S$64)/12)*'Debt Service'!$K$12),IF($G$12&gt;HB5-1,$M$12,0))</f>
        <v>0</v>
      </c>
      <c r="HC12" s="283">
        <f t="shared" si="14"/>
        <v>0</v>
      </c>
    </row>
    <row r="13" spans="1:211" ht="37.5" customHeight="1">
      <c r="A13" s="1055">
        <f>'Source of Funds'!A15</f>
        <v>0</v>
      </c>
      <c r="B13" s="1056"/>
      <c r="C13" s="1055">
        <f>'Source of Funds'!B15</f>
        <v>0</v>
      </c>
      <c r="D13" s="1056"/>
      <c r="E13" s="401">
        <f>'Source of Funds'!E15</f>
        <v>0</v>
      </c>
      <c r="F13" s="410">
        <v>0</v>
      </c>
      <c r="G13" s="411">
        <v>0</v>
      </c>
      <c r="H13" s="411">
        <v>0</v>
      </c>
      <c r="I13" s="684"/>
      <c r="J13" s="684"/>
      <c r="K13" s="685">
        <f t="shared" si="15"/>
        <v>0</v>
      </c>
      <c r="L13" s="402">
        <f t="shared" si="16"/>
        <v>0</v>
      </c>
      <c r="M13" s="410"/>
      <c r="N13" s="412"/>
      <c r="O13" s="413"/>
      <c r="P13" s="285"/>
      <c r="Q13" s="282">
        <f>IF($N$13="Percentage of Cash Flow",IF($G$13&gt;Q5-1,(('Pro Forma (Res.)'!$E$62-'Pro Forma (Res.)'!$E$64)/12)*'Debt Service'!$K$13),IF($G$13&gt;Q5-1,$M$13,0))</f>
        <v>0</v>
      </c>
      <c r="R13" s="282">
        <f>IF($N$13="Percentage of Cash Flow",IF($G$13&gt;R5-1,(('Pro Forma (Res.)'!$E$62-'Pro Forma (Res.)'!$E$64)/12)*'Debt Service'!$K$13),IF($G$13&gt;R5-1,$M$13,0))</f>
        <v>0</v>
      </c>
      <c r="S13" s="282">
        <f>IF($N$13="Percentage of Cash Flow",IF($G$13&gt;S5-1,(('Pro Forma (Res.)'!$E$62-'Pro Forma (Res.)'!$E$64)/12)*'Debt Service'!$K$13),IF($G$13&gt;S5-1,$M$13,0))</f>
        <v>0</v>
      </c>
      <c r="T13" s="282">
        <f>IF($N$13="Percentage of Cash Flow",IF($G$13&gt;T5-1,(('Pro Forma (Res.)'!$E$62-'Pro Forma (Res.)'!$E$64)/12)*'Debt Service'!$K$13),IF($G$13&gt;T5-1,$M$13,0))</f>
        <v>0</v>
      </c>
      <c r="U13" s="282">
        <f>IF($N$13="Percentage of Cash Flow",IF($G$13&gt;U5-1,(('Pro Forma (Res.)'!$E$62-'Pro Forma (Res.)'!$E$64)/12)*'Debt Service'!$K$13),IF($G$13&gt;U5-1,$M$13,0))</f>
        <v>0</v>
      </c>
      <c r="V13" s="282">
        <f>IF($N$13="Percentage of Cash Flow",IF($G$13&gt;V5-1,(('Pro Forma (Res.)'!$E$62-'Pro Forma (Res.)'!$E$64)/12)*'Debt Service'!$K$13),IF($G$13&gt;V5-1,$M$13,0))</f>
        <v>0</v>
      </c>
      <c r="W13" s="282">
        <f>IF($N$13="Percentage of Cash Flow",IF($G$13&gt;W5-1,(('Pro Forma (Res.)'!$E$62-'Pro Forma (Res.)'!$E$64)/12)*'Debt Service'!$K$13),IF($G$13&gt;W5-1,$M$13,0))</f>
        <v>0</v>
      </c>
      <c r="X13" s="282">
        <f>IF($N$13="Percentage of Cash Flow",IF($G$13&gt;X5-1,(('Pro Forma (Res.)'!$E$62-'Pro Forma (Res.)'!$E$64)/12)*'Debt Service'!$K$13),IF($G$13&gt;X5-1,$M$13,0))</f>
        <v>0</v>
      </c>
      <c r="Y13" s="282">
        <f>IF($N$13="Percentage of Cash Flow",IF($G$13&gt;Y5-1,(('Pro Forma (Res.)'!$E$62-'Pro Forma (Res.)'!$E$64)/12)*'Debt Service'!$K$13),IF($G$13&gt;Y5-1,$M$13,0))</f>
        <v>0</v>
      </c>
      <c r="Z13" s="282">
        <f>IF($N$13="Percentage of Cash Flow",IF($G$13&gt;Z5-1,(('Pro Forma (Res.)'!$E$62-'Pro Forma (Res.)'!$E$64)/12)*'Debt Service'!$K$13),IF($G$13&gt;Z5-1,$M$13,0))</f>
        <v>0</v>
      </c>
      <c r="AA13" s="282">
        <f>IF($N$13="Percentage of Cash Flow",IF($G$13&gt;AA5-1,(('Pro Forma (Res.)'!$E$62-'Pro Forma (Res.)'!$E$64)/12)*'Debt Service'!$K$13),IF($G$13&gt;AA5-1,$M$13,0))</f>
        <v>0</v>
      </c>
      <c r="AB13" s="282">
        <f>IF($N$13="Percentage of Cash Flow",IF($G$13&gt;AB5-1,(('Pro Forma (Res.)'!$E$62-'Pro Forma (Res.)'!$E$64)/12)*'Debt Service'!$K$13),IF($G$13&gt;AB5-1,$M$13,0))</f>
        <v>0</v>
      </c>
      <c r="AC13" s="283">
        <f t="shared" si="3"/>
        <v>0</v>
      </c>
      <c r="AD13" s="282">
        <f>IF($N$13="Percentage of Cash Flow",IF($G$13&gt;AD5-1,(('Pro Forma (Res.)'!$F$62-'Pro Forma (Res.)'!$F$64)/12)*'Debt Service'!$K$13),IF($G$13&gt;AD5-1,$M$13,0))</f>
        <v>0</v>
      </c>
      <c r="AE13" s="282">
        <f>IF($N$13="Percentage of Cash Flow",IF($G$13&gt;AE5-1,(('Pro Forma (Res.)'!$F$62-'Pro Forma (Res.)'!$F$64)/12)*'Debt Service'!$K$13),IF($G$13&gt;AE5-1,$M$13,0))</f>
        <v>0</v>
      </c>
      <c r="AF13" s="282">
        <f>IF($N$13="Percentage of Cash Flow",IF($G$13&gt;AF5-1,(('Pro Forma (Res.)'!$F$62-'Pro Forma (Res.)'!$F$64)/12)*'Debt Service'!$K$13),IF($G$13&gt;AF5-1,$M$13,0))</f>
        <v>0</v>
      </c>
      <c r="AG13" s="282">
        <f>IF($N$13="Percentage of Cash Flow",IF($G$13&gt;AG5-1,(('Pro Forma (Res.)'!$F$62-'Pro Forma (Res.)'!$F$64)/12)*'Debt Service'!$K$13),IF($G$13&gt;AG5-1,$M$13,0))</f>
        <v>0</v>
      </c>
      <c r="AH13" s="282">
        <f>IF($N$13="Percentage of Cash Flow",IF($G$13&gt;AH5-1,(('Pro Forma (Res.)'!$F$62-'Pro Forma (Res.)'!$F$64)/12)*'Debt Service'!$K$13),IF($G$13&gt;AH5-1,$M$13,0))</f>
        <v>0</v>
      </c>
      <c r="AI13" s="282">
        <f>IF($N$13="Percentage of Cash Flow",IF($G$13&gt;AI5-1,(('Pro Forma (Res.)'!$F$62-'Pro Forma (Res.)'!$F$64)/12)*'Debt Service'!$K$13),IF($G$13&gt;AI5-1,$M$13,0))</f>
        <v>0</v>
      </c>
      <c r="AJ13" s="282">
        <f>IF($N$13="Percentage of Cash Flow",IF($G$13&gt;AJ5-1,(('Pro Forma (Res.)'!$F$62-'Pro Forma (Res.)'!$F$64)/12)*'Debt Service'!$K$13),IF($G$13&gt;AJ5-1,$M$13,0))</f>
        <v>0</v>
      </c>
      <c r="AK13" s="282">
        <f>IF($N$13="Percentage of Cash Flow",IF($G$13&gt;AK5-1,(('Pro Forma (Res.)'!$F$62-'Pro Forma (Res.)'!$F$64)/12)*'Debt Service'!$K$13),IF($G$13&gt;AK5-1,$M$13,0))</f>
        <v>0</v>
      </c>
      <c r="AL13" s="282">
        <f>IF($N$13="Percentage of Cash Flow",IF($G$13&gt;AL5-1,(('Pro Forma (Res.)'!$F$62-'Pro Forma (Res.)'!$F$64)/12)*'Debt Service'!$K$13),IF($G$13&gt;AL5-1,$M$13,0))</f>
        <v>0</v>
      </c>
      <c r="AM13" s="282">
        <f>IF($N$13="Percentage of Cash Flow",IF($G$13&gt;AM5-1,(('Pro Forma (Res.)'!$F$62-'Pro Forma (Res.)'!$F$64)/12)*'Debt Service'!$K$13),IF($G$13&gt;AM5-1,$M$13,0))</f>
        <v>0</v>
      </c>
      <c r="AN13" s="282">
        <f>IF($N$13="Percentage of Cash Flow",IF($G$13&gt;AN5-1,(('Pro Forma (Res.)'!$F$62-'Pro Forma (Res.)'!$F$64)/12)*'Debt Service'!$K$13),IF($G$13&gt;AN5-1,$M$13,0))</f>
        <v>0</v>
      </c>
      <c r="AO13" s="282">
        <f>IF($N$13="Percentage of Cash Flow",IF($G$13&gt;AO5-1,(('Pro Forma (Res.)'!$F$62-'Pro Forma (Res.)'!$F$64)/12)*'Debt Service'!$K$13),IF($G$13&gt;AO5-1,$M$13,0))</f>
        <v>0</v>
      </c>
      <c r="AP13" s="283">
        <f t="shared" si="17"/>
        <v>0</v>
      </c>
      <c r="AQ13" s="282">
        <f>IF($N$13="Percentage of Cash Flow",IF($G$13&gt;AQ5-1,(('Pro Forma (Res.)'!$G$62-'Pro Forma (Res.)'!$G$64)/12)*'Debt Service'!$K$13),IF($G$13&gt;AQ5-1,$M$13,0))</f>
        <v>0</v>
      </c>
      <c r="AR13" s="282">
        <f>IF($N$13="Percentage of Cash Flow",IF($G$13&gt;AR5-1,(('Pro Forma (Res.)'!$G$62-'Pro Forma (Res.)'!$G$64)/12)*'Debt Service'!$K$13),IF($G$13&gt;AR5-1,$M$13,0))</f>
        <v>0</v>
      </c>
      <c r="AS13" s="282">
        <f>IF($N$13="Percentage of Cash Flow",IF($G$13&gt;AS5-1,(('Pro Forma (Res.)'!$G$62-'Pro Forma (Res.)'!$G$64)/12)*'Debt Service'!$K$13),IF($G$13&gt;AS5-1,$M$13,0))</f>
        <v>0</v>
      </c>
      <c r="AT13" s="282">
        <f>IF($N$13="Percentage of Cash Flow",IF($G$13&gt;AT5-1,(('Pro Forma (Res.)'!$G$62-'Pro Forma (Res.)'!$G$64)/12)*'Debt Service'!$K$13),IF($G$13&gt;AT5-1,$M$13,0))</f>
        <v>0</v>
      </c>
      <c r="AU13" s="282">
        <f>IF($N$13="Percentage of Cash Flow",IF($G$13&gt;AU5-1,(('Pro Forma (Res.)'!$G$62-'Pro Forma (Res.)'!$G$64)/12)*'Debt Service'!$K$13),IF($G$13&gt;AU5-1,$M$13,0))</f>
        <v>0</v>
      </c>
      <c r="AV13" s="282">
        <f>IF($N$13="Percentage of Cash Flow",IF($G$13&gt;AV5-1,(('Pro Forma (Res.)'!$G$62-'Pro Forma (Res.)'!$G$64)/12)*'Debt Service'!$K$13),IF($G$13&gt;AV5-1,$M$13,0))</f>
        <v>0</v>
      </c>
      <c r="AW13" s="282">
        <f>IF($N$13="Percentage of Cash Flow",IF($G$13&gt;AW5-1,(('Pro Forma (Res.)'!$G$62-'Pro Forma (Res.)'!$G$64)/12)*'Debt Service'!$K$13),IF($G$13&gt;AW5-1,$M$13,0))</f>
        <v>0</v>
      </c>
      <c r="AX13" s="282">
        <f>IF($N$13="Percentage of Cash Flow",IF($G$13&gt;AX5-1,(('Pro Forma (Res.)'!$G$62-'Pro Forma (Res.)'!$G$64)/12)*'Debt Service'!$K$13),IF($G$13&gt;AX5-1,$M$13,0))</f>
        <v>0</v>
      </c>
      <c r="AY13" s="282">
        <f>IF($N$13="Percentage of Cash Flow",IF($G$13&gt;AY5-1,(('Pro Forma (Res.)'!$G$62-'Pro Forma (Res.)'!$G$64)/12)*'Debt Service'!$K$13),IF($G$13&gt;AY5-1,$M$13,0))</f>
        <v>0</v>
      </c>
      <c r="AZ13" s="282">
        <f>IF($N$13="Percentage of Cash Flow",IF($G$13&gt;AZ5-1,(('Pro Forma (Res.)'!$G$62-'Pro Forma (Res.)'!$G$64)/12)*'Debt Service'!$K$13),IF($G$13&gt;AZ5-1,$M$13,0))</f>
        <v>0</v>
      </c>
      <c r="BA13" s="282">
        <f>IF($N$13="Percentage of Cash Flow",IF($G$13&gt;BA5-1,(('Pro Forma (Res.)'!$G$62-'Pro Forma (Res.)'!$G$64)/12)*'Debt Service'!$K$13),IF($G$13&gt;BA5-1,$M$13,0))</f>
        <v>0</v>
      </c>
      <c r="BB13" s="282">
        <f>IF($N$13="Percentage of Cash Flow",IF($G$13&gt;BB5-1,(('Pro Forma (Res.)'!$G$62-'Pro Forma (Res.)'!$G$64)/12)*'Debt Service'!$K$13),IF($G$13&gt;BB5-1,$M$13,0))</f>
        <v>0</v>
      </c>
      <c r="BC13" s="283">
        <f t="shared" si="18"/>
        <v>0</v>
      </c>
      <c r="BD13" s="282">
        <f>IF($N$13="Percentage of Cash Flow",IF($G$13&gt;BD5-1,(('Pro Forma (Res.)'!$H$62-'Pro Forma (Res.)'!$H$64)/12)*'Debt Service'!$K$13),IF($G$13&gt;BD5-1,$M$13,0))</f>
        <v>0</v>
      </c>
      <c r="BE13" s="282">
        <f>IF($N$13="Percentage of Cash Flow",IF($G$13&gt;BE5-1,(('Pro Forma (Res.)'!$H$62-'Pro Forma (Res.)'!$H$64)/12)*'Debt Service'!$K$13),IF($G$13&gt;BE5-1,$M$13,0))</f>
        <v>0</v>
      </c>
      <c r="BF13" s="282">
        <f>IF($N$13="Percentage of Cash Flow",IF($G$13&gt;BF5-1,(('Pro Forma (Res.)'!$H$62-'Pro Forma (Res.)'!$H$64)/12)*'Debt Service'!$K$13),IF($G$13&gt;BF5-1,$M$13,0))</f>
        <v>0</v>
      </c>
      <c r="BG13" s="282">
        <f>IF($N$13="Percentage of Cash Flow",IF($G$13&gt;BG5-1,(('Pro Forma (Res.)'!$H$62-'Pro Forma (Res.)'!$H$64)/12)*'Debt Service'!$K$13),IF($G$13&gt;BG5-1,$M$13,0))</f>
        <v>0</v>
      </c>
      <c r="BH13" s="282">
        <f>IF($N$13="Percentage of Cash Flow",IF($G$13&gt;BH5-1,(('Pro Forma (Res.)'!$H$62-'Pro Forma (Res.)'!$H$64)/12)*'Debt Service'!$K$13),IF($G$13&gt;BH5-1,$M$13,0))</f>
        <v>0</v>
      </c>
      <c r="BI13" s="282">
        <f>IF($N$13="Percentage of Cash Flow",IF($G$13&gt;BI5-1,(('Pro Forma (Res.)'!$H$62-'Pro Forma (Res.)'!$H$64)/12)*'Debt Service'!$K$13),IF($G$13&gt;BI5-1,$M$13,0))</f>
        <v>0</v>
      </c>
      <c r="BJ13" s="282">
        <f>IF($N$13="Percentage of Cash Flow",IF($G$13&gt;BJ5-1,(('Pro Forma (Res.)'!$H$62-'Pro Forma (Res.)'!$H$64)/12)*'Debt Service'!$K$13),IF($G$13&gt;BJ5-1,$M$13,0))</f>
        <v>0</v>
      </c>
      <c r="BK13" s="282">
        <f>IF($N$13="Percentage of Cash Flow",IF($G$13&gt;BK5-1,(('Pro Forma (Res.)'!$H$62-'Pro Forma (Res.)'!$H$64)/12)*'Debt Service'!$K$13),IF($G$13&gt;BK5-1,$M$13,0))</f>
        <v>0</v>
      </c>
      <c r="BL13" s="282">
        <f>IF($N$13="Percentage of Cash Flow",IF($G$13&gt;BL5-1,(('Pro Forma (Res.)'!$H$62-'Pro Forma (Res.)'!$H$64)/12)*'Debt Service'!$K$13),IF($G$13&gt;BL5-1,$M$13,0))</f>
        <v>0</v>
      </c>
      <c r="BM13" s="282">
        <f>IF($N$13="Percentage of Cash Flow",IF($G$13&gt;BM5-1,(('Pro Forma (Res.)'!$H$62-'Pro Forma (Res.)'!$H$64)/12)*'Debt Service'!$K$13),IF($G$13&gt;BM5-1,$M$13,0))</f>
        <v>0</v>
      </c>
      <c r="BN13" s="282">
        <f>IF($N$13="Percentage of Cash Flow",IF($G$13&gt;BN5-1,(('Pro Forma (Res.)'!$H$62-'Pro Forma (Res.)'!$H$64)/12)*'Debt Service'!$K$13),IF($G$13&gt;BN5-1,$M$13,0))</f>
        <v>0</v>
      </c>
      <c r="BO13" s="282">
        <f>IF($N$13="Percentage of Cash Flow",IF($G$13&gt;BO5-1,(('Pro Forma (Res.)'!$H$62-'Pro Forma (Res.)'!$H$64)/12)*'Debt Service'!$K$13),IF($G$13&gt;BO5-1,$M$13,0))</f>
        <v>0</v>
      </c>
      <c r="BP13" s="283">
        <f t="shared" si="4"/>
        <v>0</v>
      </c>
      <c r="BQ13" s="282">
        <f>IF($N$13="Percentage of Cash Flow",IF($G$13&gt;BQ5-1,(('Pro Forma (Res.)'!$I$62-'Pro Forma (Res.)'!$I$64)/12)*'Debt Service'!$K$13),IF($G$13&gt;BQ5-1,$M$13,0))</f>
        <v>0</v>
      </c>
      <c r="BR13" s="282">
        <f>IF($N$13="Percentage of Cash Flow",IF($G$13&gt;BR5-1,(('Pro Forma (Res.)'!$I$62-'Pro Forma (Res.)'!$I$64)/12)*'Debt Service'!$K$13),IF($G$13&gt;BR5-1,$M$13,0))</f>
        <v>0</v>
      </c>
      <c r="BS13" s="282">
        <f>IF($N$13="Percentage of Cash Flow",IF($G$13&gt;BS5-1,(('Pro Forma (Res.)'!$I$62-'Pro Forma (Res.)'!$I$64)/12)*'Debt Service'!$K$13),IF($G$13&gt;BS5-1,$M$13,0))</f>
        <v>0</v>
      </c>
      <c r="BT13" s="282">
        <f>IF($N$13="Percentage of Cash Flow",IF($G$13&gt;BT5-1,(('Pro Forma (Res.)'!$I$62-'Pro Forma (Res.)'!$I$64)/12)*'Debt Service'!$K$13),IF($G$13&gt;BT5-1,$M$13,0))</f>
        <v>0</v>
      </c>
      <c r="BU13" s="282">
        <f>IF($N$13="Percentage of Cash Flow",IF($G$13&gt;BU5-1,(('Pro Forma (Res.)'!$I$62-'Pro Forma (Res.)'!$I$64)/12)*'Debt Service'!$K$13),IF($G$13&gt;BU5-1,$M$13,0))</f>
        <v>0</v>
      </c>
      <c r="BV13" s="282">
        <f>IF($N$13="Percentage of Cash Flow",IF($G$13&gt;BV5-1,(('Pro Forma (Res.)'!$I$62-'Pro Forma (Res.)'!$I$64)/12)*'Debt Service'!$K$13),IF($G$13&gt;BV5-1,$M$13,0))</f>
        <v>0</v>
      </c>
      <c r="BW13" s="282">
        <f>IF($N$13="Percentage of Cash Flow",IF($G$13&gt;BW5-1,(('Pro Forma (Res.)'!$I$62-'Pro Forma (Res.)'!$I$64)/12)*'Debt Service'!$K$13),IF($G$13&gt;BW5-1,$M$13,0))</f>
        <v>0</v>
      </c>
      <c r="BX13" s="282">
        <f>IF($N$13="Percentage of Cash Flow",IF($G$13&gt;BX5-1,(('Pro Forma (Res.)'!$I$62-'Pro Forma (Res.)'!$I$64)/12)*'Debt Service'!$K$13),IF($G$13&gt;BX5-1,$M$13,0))</f>
        <v>0</v>
      </c>
      <c r="BY13" s="282">
        <f>IF($N$13="Percentage of Cash Flow",IF($G$13&gt;BY5-1,(('Pro Forma (Res.)'!$I$62-'Pro Forma (Res.)'!$I$64)/12)*'Debt Service'!$K$13),IF($G$13&gt;BY5-1,$M$13,0))</f>
        <v>0</v>
      </c>
      <c r="BZ13" s="282">
        <f>IF($N$13="Percentage of Cash Flow",IF($G$13&gt;BZ5-1,(('Pro Forma (Res.)'!$I$62-'Pro Forma (Res.)'!$I$64)/12)*'Debt Service'!$K$13),IF($G$13&gt;BZ5-1,$M$13,0))</f>
        <v>0</v>
      </c>
      <c r="CA13" s="282">
        <f>IF($N$13="Percentage of Cash Flow",IF($G$13&gt;CA5-1,(('Pro Forma (Res.)'!$I$62-'Pro Forma (Res.)'!$I$64)/12)*'Debt Service'!$K$13),IF($G$13&gt;CA5-1,$M$13,0))</f>
        <v>0</v>
      </c>
      <c r="CB13" s="282">
        <f>IF($N$13="Percentage of Cash Flow",IF($G$13&gt;CB5-1,(('Pro Forma (Res.)'!$I$62-'Pro Forma (Res.)'!$I$64)/12)*'Debt Service'!$K$13),IF($G$13&gt;CB5-1,$M$13,0))</f>
        <v>0</v>
      </c>
      <c r="CC13" s="283">
        <f t="shared" si="19"/>
        <v>0</v>
      </c>
      <c r="CD13" s="282">
        <f>IF($N$13="Percentage of Cash Flow",IF($G$13&gt;CD5-1,(('Pro Forma (Res.)'!$J$62-'Pro Forma (Res.)'!$J$64)/12)*'Debt Service'!$K$13),IF($G$13&gt;CD5-1,$M$13,0))</f>
        <v>0</v>
      </c>
      <c r="CE13" s="282">
        <f>IF($N$13="Percentage of Cash Flow",IF($G$13&gt;CE5-1,(('Pro Forma (Res.)'!$J$62-'Pro Forma (Res.)'!$J$64)/12)*'Debt Service'!$K$13),IF($G$13&gt;CE5-1,$M$13,0))</f>
        <v>0</v>
      </c>
      <c r="CF13" s="282">
        <f>IF($N$13="Percentage of Cash Flow",IF($G$13&gt;CF5-1,(('Pro Forma (Res.)'!$J$62-'Pro Forma (Res.)'!$J$64)/12)*'Debt Service'!$K$13),IF($G$13&gt;CF5-1,$M$13,0))</f>
        <v>0</v>
      </c>
      <c r="CG13" s="282">
        <f>IF($N$13="Percentage of Cash Flow",IF($G$13&gt;CG5-1,(('Pro Forma (Res.)'!$J$62-'Pro Forma (Res.)'!$J$64)/12)*'Debt Service'!$K$13),IF($G$13&gt;CG5-1,$M$13,0))</f>
        <v>0</v>
      </c>
      <c r="CH13" s="282">
        <f>IF($N$13="Percentage of Cash Flow",IF($G$13&gt;CH5-1,(('Pro Forma (Res.)'!$J$62-'Pro Forma (Res.)'!$J$64)/12)*'Debt Service'!$K$13),IF($G$13&gt;CH5-1,$M$13,0))</f>
        <v>0</v>
      </c>
      <c r="CI13" s="282">
        <f>IF($N$13="Percentage of Cash Flow",IF($G$13&gt;CI5-1,(('Pro Forma (Res.)'!$J$62-'Pro Forma (Res.)'!$J$64)/12)*'Debt Service'!$K$13),IF($G$13&gt;CI5-1,$M$13,0))</f>
        <v>0</v>
      </c>
      <c r="CJ13" s="282">
        <f>IF($N$13="Percentage of Cash Flow",IF($G$13&gt;CJ5-1,(('Pro Forma (Res.)'!$J$62-'Pro Forma (Res.)'!$J$64)/12)*'Debt Service'!$K$13),IF($G$13&gt;CJ5-1,$M$13,0))</f>
        <v>0</v>
      </c>
      <c r="CK13" s="282">
        <f>IF($N$13="Percentage of Cash Flow",IF($G$13&gt;CK5-1,(('Pro Forma (Res.)'!$J$62-'Pro Forma (Res.)'!$J$64)/12)*'Debt Service'!$K$13),IF($G$13&gt;CK5-1,$M$13,0))</f>
        <v>0</v>
      </c>
      <c r="CL13" s="282">
        <f>IF($N$13="Percentage of Cash Flow",IF($G$13&gt;CL5-1,(('Pro Forma (Res.)'!$J$62-'Pro Forma (Res.)'!$J$64)/12)*'Debt Service'!$K$13),IF($G$13&gt;CL5-1,$M$13,0))</f>
        <v>0</v>
      </c>
      <c r="CM13" s="282">
        <f>IF($N$13="Percentage of Cash Flow",IF($G$13&gt;CM5-1,(('Pro Forma (Res.)'!$J$62-'Pro Forma (Res.)'!$J$64)/12)*'Debt Service'!$K$13),IF($G$13&gt;CM5-1,$M$13,0))</f>
        <v>0</v>
      </c>
      <c r="CN13" s="282">
        <f>IF($N$13="Percentage of Cash Flow",IF($G$13&gt;CN5-1,(('Pro Forma (Res.)'!$J$62-'Pro Forma (Res.)'!$J$64)/12)*'Debt Service'!$K$13),IF($G$13&gt;CN5-1,$M$13,0))</f>
        <v>0</v>
      </c>
      <c r="CO13" s="282">
        <f>IF($N$13="Percentage of Cash Flow",IF($G$13&gt;CO5-1,(('Pro Forma (Res.)'!$J$62-'Pro Forma (Res.)'!$J$64)/12)*'Debt Service'!$K$13),IF($G$13&gt;CO5-1,$M$13,0))</f>
        <v>0</v>
      </c>
      <c r="CP13" s="283">
        <f t="shared" si="5"/>
        <v>0</v>
      </c>
      <c r="CQ13" s="282">
        <f>IF($N$13="Percentage of Cash Flow",IF($G$13&gt;CQ5-1,(('Pro Forma (Res.)'!$K$62-'Pro Forma (Res.)'!$K$64)/12)*'Debt Service'!$K$13),IF($G$13&gt;CQ5-1,$M$13,0))</f>
        <v>0</v>
      </c>
      <c r="CR13" s="282">
        <f>IF($N$13="Percentage of Cash Flow",IF($G$13&gt;CR5-1,(('Pro Forma (Res.)'!$K$62-'Pro Forma (Res.)'!$K$64)/12)*'Debt Service'!$K$13),IF($G$13&gt;CR5-1,$M$13,0))</f>
        <v>0</v>
      </c>
      <c r="CS13" s="282">
        <f>IF($N$13="Percentage of Cash Flow",IF($G$13&gt;CS5-1,(('Pro Forma (Res.)'!$K$62-'Pro Forma (Res.)'!$K$64)/12)*'Debt Service'!$K$13),IF($G$13&gt;CS5-1,$M$13,0))</f>
        <v>0</v>
      </c>
      <c r="CT13" s="282">
        <f>IF($N$13="Percentage of Cash Flow",IF($G$13&gt;CT5-1,(('Pro Forma (Res.)'!$K$62-'Pro Forma (Res.)'!$K$64)/12)*'Debt Service'!$K$13),IF($G$13&gt;CT5-1,$M$13,0))</f>
        <v>0</v>
      </c>
      <c r="CU13" s="282">
        <f>IF($N$13="Percentage of Cash Flow",IF($G$13&gt;CU5-1,(('Pro Forma (Res.)'!$K$62-'Pro Forma (Res.)'!$K$64)/12)*'Debt Service'!$K$13),IF($G$13&gt;CU5-1,$M$13,0))</f>
        <v>0</v>
      </c>
      <c r="CV13" s="282">
        <f>IF($N$13="Percentage of Cash Flow",IF($G$13&gt;CV5-1,(('Pro Forma (Res.)'!$K$62-'Pro Forma (Res.)'!$K$64)/12)*'Debt Service'!$K$13),IF($G$13&gt;CV5-1,$M$13,0))</f>
        <v>0</v>
      </c>
      <c r="CW13" s="282">
        <f>IF($N$13="Percentage of Cash Flow",IF($G$13&gt;CW5-1,(('Pro Forma (Res.)'!$K$62-'Pro Forma (Res.)'!$K$64)/12)*'Debt Service'!$K$13),IF($G$13&gt;CW5-1,$M$13,0))</f>
        <v>0</v>
      </c>
      <c r="CX13" s="282">
        <f>IF($N$13="Percentage of Cash Flow",IF($G$13&gt;CX5-1,(('Pro Forma (Res.)'!$K$62-'Pro Forma (Res.)'!$K$64)/12)*'Debt Service'!$K$13),IF($G$13&gt;CX5-1,$M$13,0))</f>
        <v>0</v>
      </c>
      <c r="CY13" s="282">
        <f>IF($N$13="Percentage of Cash Flow",IF($G$13&gt;CY5-1,(('Pro Forma (Res.)'!$K$62-'Pro Forma (Res.)'!$K$64)/12)*'Debt Service'!$K$13),IF($G$13&gt;CY5-1,$M$13,0))</f>
        <v>0</v>
      </c>
      <c r="CZ13" s="282">
        <f>IF($N$13="Percentage of Cash Flow",IF($G$13&gt;CZ5-1,(('Pro Forma (Res.)'!$K$62-'Pro Forma (Res.)'!$K$64)/12)*'Debt Service'!$K$13),IF($G$13&gt;CZ5-1,$M$13,0))</f>
        <v>0</v>
      </c>
      <c r="DA13" s="282">
        <f>IF($N$13="Percentage of Cash Flow",IF($G$13&gt;DA5-1,(('Pro Forma (Res.)'!$K$62-'Pro Forma (Res.)'!$K$64)/12)*'Debt Service'!$K$13),IF($G$13&gt;DA5-1,$M$13,0))</f>
        <v>0</v>
      </c>
      <c r="DB13" s="282">
        <f>IF($N$13="Percentage of Cash Flow",IF($G$13&gt;DB5-1,(('Pro Forma (Res.)'!$K$62-'Pro Forma (Res.)'!$K$64)/12)*'Debt Service'!$K$13),IF($G$13&gt;DB5-1,$M$13,0))</f>
        <v>0</v>
      </c>
      <c r="DC13" s="283">
        <f t="shared" si="6"/>
        <v>0</v>
      </c>
      <c r="DD13" s="282">
        <f>IF($N$13="Percentage of Cash Flow",IF($G$13&gt;DD5-1,(('Pro Forma (Res.)'!$L$62-'Pro Forma (Res.)'!$L$64)/12)*'Debt Service'!$K$13),IF($G$13&gt;DD5-1,$M$13,0))</f>
        <v>0</v>
      </c>
      <c r="DE13" s="282">
        <f>IF($N$13="Percentage of Cash Flow",IF($G$13&gt;DE5-1,(('Pro Forma (Res.)'!$L$62-'Pro Forma (Res.)'!$L$64)/12)*'Debt Service'!$K$13),IF($G$13&gt;DE5-1,$M$13,0))</f>
        <v>0</v>
      </c>
      <c r="DF13" s="282">
        <f>IF($N$13="Percentage of Cash Flow",IF($G$13&gt;DF5-1,(('Pro Forma (Res.)'!$L$62-'Pro Forma (Res.)'!$L$64)/12)*'Debt Service'!$K$13),IF($G$13&gt;DF5-1,$M$13,0))</f>
        <v>0</v>
      </c>
      <c r="DG13" s="282">
        <f>IF($N$13="Percentage of Cash Flow",IF($G$13&gt;DG5-1,(('Pro Forma (Res.)'!$L$62-'Pro Forma (Res.)'!$L$64)/12)*'Debt Service'!$K$13),IF($G$13&gt;DG5-1,$M$13,0))</f>
        <v>0</v>
      </c>
      <c r="DH13" s="282">
        <f>IF($N$13="Percentage of Cash Flow",IF($G$13&gt;DH5-1,(('Pro Forma (Res.)'!$L$62-'Pro Forma (Res.)'!$L$64)/12)*'Debt Service'!$K$13),IF($G$13&gt;DH5-1,$M$13,0))</f>
        <v>0</v>
      </c>
      <c r="DI13" s="282">
        <f>IF($N$13="Percentage of Cash Flow",IF($G$13&gt;DI5-1,(('Pro Forma (Res.)'!$L$62-'Pro Forma (Res.)'!$L$64)/12)*'Debt Service'!$K$13),IF($G$13&gt;DI5-1,$M$13,0))</f>
        <v>0</v>
      </c>
      <c r="DJ13" s="282">
        <f>IF($N$13="Percentage of Cash Flow",IF($G$13&gt;DJ5-1,(('Pro Forma (Res.)'!$L$62-'Pro Forma (Res.)'!$L$64)/12)*'Debt Service'!$K$13),IF($G$13&gt;DJ5-1,$M$13,0))</f>
        <v>0</v>
      </c>
      <c r="DK13" s="282">
        <f>IF($N$13="Percentage of Cash Flow",IF($G$13&gt;DK5-1,(('Pro Forma (Res.)'!$L$62-'Pro Forma (Res.)'!$L$64)/12)*'Debt Service'!$K$13),IF($G$13&gt;DK5-1,$M$13,0))</f>
        <v>0</v>
      </c>
      <c r="DL13" s="282">
        <f>IF($N$13="Percentage of Cash Flow",IF($G$13&gt;DL5-1,(('Pro Forma (Res.)'!$L$62-'Pro Forma (Res.)'!$L$64)/12)*'Debt Service'!$K$13),IF($G$13&gt;DL5-1,$M$13,0))</f>
        <v>0</v>
      </c>
      <c r="DM13" s="282">
        <f>IF($N$13="Percentage of Cash Flow",IF($G$13&gt;DM5-1,(('Pro Forma (Res.)'!$L$62-'Pro Forma (Res.)'!$L$64)/12)*'Debt Service'!$K$13),IF($G$13&gt;DM5-1,$M$13,0))</f>
        <v>0</v>
      </c>
      <c r="DN13" s="282">
        <f>IF($N$13="Percentage of Cash Flow",IF($G$13&gt;DN5-1,(('Pro Forma (Res.)'!$L$62-'Pro Forma (Res.)'!$L$64)/12)*'Debt Service'!$K$13),IF($G$13&gt;DN5-1,$M$13,0))</f>
        <v>0</v>
      </c>
      <c r="DO13" s="282">
        <f>IF($N$13="Percentage of Cash Flow",IF($G$13&gt;DO5-1,(('Pro Forma (Res.)'!$L$62-'Pro Forma (Res.)'!$L$64)/12)*'Debt Service'!$K$13),IF($G$13&gt;DO5-1,$M$13,0))</f>
        <v>0</v>
      </c>
      <c r="DP13" s="283">
        <f t="shared" si="7"/>
        <v>0</v>
      </c>
      <c r="DQ13" s="282">
        <f>IF($N$13="Percentage of Cash Flow",IF($G$13&gt;DQ5-1,(('Pro Forma (Res.)'!$M$62-'Pro Forma (Res.)'!$M$64)/12)*'Debt Service'!$K$13),IF($G$13&gt;DQ5-1,$M$13,0))</f>
        <v>0</v>
      </c>
      <c r="DR13" s="282">
        <f>IF($N$13="Percentage of Cash Flow",IF($G$13&gt;DR5-1,(('Pro Forma (Res.)'!$M$62-'Pro Forma (Res.)'!$M$64)/12)*'Debt Service'!$K$13),IF($G$13&gt;DR5-1,$M$13,0))</f>
        <v>0</v>
      </c>
      <c r="DS13" s="282">
        <f>IF($N$13="Percentage of Cash Flow",IF($G$13&gt;DS5-1,(('Pro Forma (Res.)'!$M$62-'Pro Forma (Res.)'!$M$64)/12)*'Debt Service'!$K$13),IF($G$13&gt;DS5-1,$M$13,0))</f>
        <v>0</v>
      </c>
      <c r="DT13" s="282">
        <f>IF($N$13="Percentage of Cash Flow",IF($G$13&gt;DT5-1,(('Pro Forma (Res.)'!$M$62-'Pro Forma (Res.)'!$M$64)/12)*'Debt Service'!$K$13),IF($G$13&gt;DT5-1,$M$13,0))</f>
        <v>0</v>
      </c>
      <c r="DU13" s="282">
        <f>IF($N$13="Percentage of Cash Flow",IF($G$13&gt;DU5-1,(('Pro Forma (Res.)'!$M$62-'Pro Forma (Res.)'!$M$64)/12)*'Debt Service'!$K$13),IF($G$13&gt;DU5-1,$M$13,0))</f>
        <v>0</v>
      </c>
      <c r="DV13" s="282">
        <f>IF($N$13="Percentage of Cash Flow",IF($G$13&gt;DV5-1,(('Pro Forma (Res.)'!$M$62-'Pro Forma (Res.)'!$M$64)/12)*'Debt Service'!$K$13),IF($G$13&gt;DV5-1,$M$13,0))</f>
        <v>0</v>
      </c>
      <c r="DW13" s="282">
        <f>IF($N$13="Percentage of Cash Flow",IF($G$13&gt;DW5-1,(('Pro Forma (Res.)'!$M$62-'Pro Forma (Res.)'!$M$64)/12)*'Debt Service'!$K$13),IF($G$13&gt;DW5-1,$M$13,0))</f>
        <v>0</v>
      </c>
      <c r="DX13" s="282">
        <f>IF($N$13="Percentage of Cash Flow",IF($G$13&gt;DX5-1,(('Pro Forma (Res.)'!$M$62-'Pro Forma (Res.)'!$M$64)/12)*'Debt Service'!$K$13),IF($G$13&gt;DX5-1,$M$13,0))</f>
        <v>0</v>
      </c>
      <c r="DY13" s="282">
        <f>IF($N$13="Percentage of Cash Flow",IF($G$13&gt;DY5-1,(('Pro Forma (Res.)'!$M$62-'Pro Forma (Res.)'!$M$64)/12)*'Debt Service'!$K$13),IF($G$13&gt;DY5-1,$M$13,0))</f>
        <v>0</v>
      </c>
      <c r="DZ13" s="282">
        <f>IF($N$13="Percentage of Cash Flow",IF($G$13&gt;DZ5-1,(('Pro Forma (Res.)'!$M$62-'Pro Forma (Res.)'!$M$64)/12)*'Debt Service'!$K$13),IF($G$13&gt;DZ5-1,$M$13,0))</f>
        <v>0</v>
      </c>
      <c r="EA13" s="282">
        <f>IF($N$13="Percentage of Cash Flow",IF($G$13&gt;EA5-1,(('Pro Forma (Res.)'!$M$62-'Pro Forma (Res.)'!$M$64)/12)*'Debt Service'!$K$13),IF($G$13&gt;EA5-1,$M$13,0))</f>
        <v>0</v>
      </c>
      <c r="EB13" s="282">
        <f>IF($N$13="Percentage of Cash Flow",IF($G$13&gt;EB5-1,(('Pro Forma (Res.)'!$M$62-'Pro Forma (Res.)'!$M$64)/12)*'Debt Service'!$K$13),IF($G$13&gt;EB5-1,$M$13,0))</f>
        <v>0</v>
      </c>
      <c r="EC13" s="283">
        <f t="shared" si="8"/>
        <v>0</v>
      </c>
      <c r="ED13" s="282">
        <f>IF($N$13="Percentage of Cash Flow",IF($G$13&gt;ED5-1,(('Pro Forma (Res.)'!$N$62-'Pro Forma (Res.)'!$N$64)/12)*'Debt Service'!$K$13),IF($G$13&gt;ED5-1,$M$13,0))</f>
        <v>0</v>
      </c>
      <c r="EE13" s="282">
        <f>IF($N$13="Percentage of Cash Flow",IF($G$13&gt;EE5-1,(('Pro Forma (Res.)'!$N$62-'Pro Forma (Res.)'!$N$64)/12)*'Debt Service'!$K$13),IF($G$13&gt;EE5-1,$M$13,0))</f>
        <v>0</v>
      </c>
      <c r="EF13" s="282">
        <f>IF($N$13="Percentage of Cash Flow",IF($G$13&gt;EF5-1,(('Pro Forma (Res.)'!$N$62-'Pro Forma (Res.)'!$N$64)/12)*'Debt Service'!$K$13),IF($G$13&gt;EF5-1,$M$13,0))</f>
        <v>0</v>
      </c>
      <c r="EG13" s="282">
        <f>IF($N$13="Percentage of Cash Flow",IF($G$13&gt;EG5-1,(('Pro Forma (Res.)'!$N$62-'Pro Forma (Res.)'!$N$64)/12)*'Debt Service'!$K$13),IF($G$13&gt;EG5-1,$M$13,0))</f>
        <v>0</v>
      </c>
      <c r="EH13" s="282">
        <f>IF($N$13="Percentage of Cash Flow",IF($G$13&gt;EH5-1,(('Pro Forma (Res.)'!$N$62-'Pro Forma (Res.)'!$N$64)/12)*'Debt Service'!$K$13),IF($G$13&gt;EH5-1,$M$13,0))</f>
        <v>0</v>
      </c>
      <c r="EI13" s="282">
        <f>IF($N$13="Percentage of Cash Flow",IF($G$13&gt;EI5-1,(('Pro Forma (Res.)'!$N$62-'Pro Forma (Res.)'!$N$64)/12)*'Debt Service'!$K$13),IF($G$13&gt;EI5-1,$M$13,0))</f>
        <v>0</v>
      </c>
      <c r="EJ13" s="282">
        <f>IF($N$13="Percentage of Cash Flow",IF($G$13&gt;EJ5-1,(('Pro Forma (Res.)'!$N$62-'Pro Forma (Res.)'!$N$64)/12)*'Debt Service'!$K$13),IF($G$13&gt;EJ5-1,$M$13,0))</f>
        <v>0</v>
      </c>
      <c r="EK13" s="282">
        <f>IF($N$13="Percentage of Cash Flow",IF($G$13&gt;EK5-1,(('Pro Forma (Res.)'!$N$62-'Pro Forma (Res.)'!$N$64)/12)*'Debt Service'!$K$13),IF($G$13&gt;EK5-1,$M$13,0))</f>
        <v>0</v>
      </c>
      <c r="EL13" s="282">
        <f>IF($N$13="Percentage of Cash Flow",IF($G$13&gt;EL5-1,(('Pro Forma (Res.)'!$N$62-'Pro Forma (Res.)'!$N$64)/12)*'Debt Service'!$K$13),IF($G$13&gt;EL5-1,$M$13,0))</f>
        <v>0</v>
      </c>
      <c r="EM13" s="282">
        <f>IF($N$13="Percentage of Cash Flow",IF($G$13&gt;EM5-1,(('Pro Forma (Res.)'!$N$62-'Pro Forma (Res.)'!$N$64)/12)*'Debt Service'!$K$13),IF($G$13&gt;EM5-1,$M$13,0))</f>
        <v>0</v>
      </c>
      <c r="EN13" s="282">
        <f>IF($N$13="Percentage of Cash Flow",IF($G$13&gt;EN5-1,(('Pro Forma (Res.)'!$N$62-'Pro Forma (Res.)'!$N$64)/12)*'Debt Service'!$K$13),IF($G$13&gt;EN5-1,$M$13,0))</f>
        <v>0</v>
      </c>
      <c r="EO13" s="282">
        <f>IF($N$13="Percentage of Cash Flow",IF($G$13&gt;EO5-1,(('Pro Forma (Res.)'!$N$62-'Pro Forma (Res.)'!$N$64)/12)*'Debt Service'!$K$13),IF($G$13&gt;EO5-1,$M$13,0))</f>
        <v>0</v>
      </c>
      <c r="EP13" s="283">
        <f t="shared" si="9"/>
        <v>0</v>
      </c>
      <c r="EQ13" s="282">
        <f>IF($N$13="Percentage of Cash Flow",IF($G$13&gt;EQ5-1,(('Pro Forma (Res.)'!$O$62-'Pro Forma (Res.)'!$O$64)/12)*'Debt Service'!$K$13),IF($G$13&gt;EQ5-1,$M$13,0))</f>
        <v>0</v>
      </c>
      <c r="ER13" s="282">
        <f>IF($N$13="Percentage of Cash Flow",IF($G$13&gt;ER5-1,(('Pro Forma (Res.)'!$O$62-'Pro Forma (Res.)'!$O$64)/12)*'Debt Service'!$K$13),IF($G$13&gt;ER5-1,$M$13,0))</f>
        <v>0</v>
      </c>
      <c r="ES13" s="282">
        <f>IF($N$13="Percentage of Cash Flow",IF($G$13&gt;ES5-1,(('Pro Forma (Res.)'!$O$62-'Pro Forma (Res.)'!$O$64)/12)*'Debt Service'!$K$13),IF($G$13&gt;ES5-1,$M$13,0))</f>
        <v>0</v>
      </c>
      <c r="ET13" s="282">
        <f>IF($N$13="Percentage of Cash Flow",IF($G$13&gt;ET5-1,(('Pro Forma (Res.)'!$O$62-'Pro Forma (Res.)'!$O$64)/12)*'Debt Service'!$K$13),IF($G$13&gt;ET5-1,$M$13,0))</f>
        <v>0</v>
      </c>
      <c r="EU13" s="282">
        <f>IF($N$13="Percentage of Cash Flow",IF($G$13&gt;EU5-1,(('Pro Forma (Res.)'!$O$62-'Pro Forma (Res.)'!$O$64)/12)*'Debt Service'!$K$13),IF($G$13&gt;EU5-1,$M$13,0))</f>
        <v>0</v>
      </c>
      <c r="EV13" s="282">
        <f>IF($N$13="Percentage of Cash Flow",IF($G$13&gt;EV5-1,(('Pro Forma (Res.)'!$O$62-'Pro Forma (Res.)'!$O$64)/12)*'Debt Service'!$K$13),IF($G$13&gt;EV5-1,$M$13,0))</f>
        <v>0</v>
      </c>
      <c r="EW13" s="282">
        <f>IF($N$13="Percentage of Cash Flow",IF($G$13&gt;EW5-1,(('Pro Forma (Res.)'!$O$62-'Pro Forma (Res.)'!$O$64)/12)*'Debt Service'!$K$13),IF($G$13&gt;EW5-1,$M$13,0))</f>
        <v>0</v>
      </c>
      <c r="EX13" s="282">
        <f>IF($N$13="Percentage of Cash Flow",IF($G$13&gt;EX5-1,(('Pro Forma (Res.)'!$O$62-'Pro Forma (Res.)'!$O$64)/12)*'Debt Service'!$K$13),IF($G$13&gt;EX5-1,$M$13,0))</f>
        <v>0</v>
      </c>
      <c r="EY13" s="282">
        <f>IF($N$13="Percentage of Cash Flow",IF($G$13&gt;EY5-1,(('Pro Forma (Res.)'!$O$62-'Pro Forma (Res.)'!$O$64)/12)*'Debt Service'!$K$13),IF($G$13&gt;EY5-1,$M$13,0))</f>
        <v>0</v>
      </c>
      <c r="EZ13" s="282">
        <f>IF($N$13="Percentage of Cash Flow",IF($G$13&gt;EZ5-1,(('Pro Forma (Res.)'!$O$62-'Pro Forma (Res.)'!$O$64)/12)*'Debt Service'!$K$13),IF($G$13&gt;EZ5-1,$M$13,0))</f>
        <v>0</v>
      </c>
      <c r="FA13" s="282">
        <f>IF($N$13="Percentage of Cash Flow",IF($G$13&gt;FA5-1,(('Pro Forma (Res.)'!$O$62-'Pro Forma (Res.)'!$O$64)/12)*'Debt Service'!$K$13),IF($G$13&gt;FA5-1,$M$13,0))</f>
        <v>0</v>
      </c>
      <c r="FB13" s="282">
        <f>IF($N$13="Percentage of Cash Flow",IF($G$13&gt;FB5-1,(('Pro Forma (Res.)'!$O$62-'Pro Forma (Res.)'!$O$64)/12)*'Debt Service'!$K$13),IF($G$13&gt;FB5-1,$M$13,0))</f>
        <v>0</v>
      </c>
      <c r="FC13" s="283">
        <f t="shared" si="10"/>
        <v>0</v>
      </c>
      <c r="FD13" s="282">
        <f>IF($N$13="Percentage of Cash Flow",IF($G$13&gt;FD5-1,(('Pro Forma (Res.)'!$P$62-'Pro Forma (Res.)'!$P$64)/12)*'Debt Service'!$K$13),IF($G$13&gt;FD5-1,$M$13,0))</f>
        <v>0</v>
      </c>
      <c r="FE13" s="282">
        <f>IF($N$13="Percentage of Cash Flow",IF($G$13&gt;FE5-1,(('Pro Forma (Res.)'!$P$62-'Pro Forma (Res.)'!$P$64)/12)*'Debt Service'!$K$13),IF($G$13&gt;FE5-1,$M$13,0))</f>
        <v>0</v>
      </c>
      <c r="FF13" s="282">
        <f>IF($N$13="Percentage of Cash Flow",IF($G$13&gt;FF5-1,(('Pro Forma (Res.)'!$P$62-'Pro Forma (Res.)'!$P$64)/12)*'Debt Service'!$K$13),IF($G$13&gt;FF5-1,$M$13,0))</f>
        <v>0</v>
      </c>
      <c r="FG13" s="282">
        <f>IF($N$13="Percentage of Cash Flow",IF($G$13&gt;FG5-1,(('Pro Forma (Res.)'!$P$62-'Pro Forma (Res.)'!$P$64)/12)*'Debt Service'!$K$13),IF($G$13&gt;FG5-1,$M$13,0))</f>
        <v>0</v>
      </c>
      <c r="FH13" s="282">
        <f>IF($N$13="Percentage of Cash Flow",IF($G$13&gt;FH5-1,(('Pro Forma (Res.)'!$P$62-'Pro Forma (Res.)'!$P$64)/12)*'Debt Service'!$K$13),IF($G$13&gt;FH5-1,$M$13,0))</f>
        <v>0</v>
      </c>
      <c r="FI13" s="282">
        <f>IF($N$13="Percentage of Cash Flow",IF($G$13&gt;FI5-1,(('Pro Forma (Res.)'!$P$62-'Pro Forma (Res.)'!$P$64)/12)*'Debt Service'!$K$13),IF($G$13&gt;FI5-1,$M$13,0))</f>
        <v>0</v>
      </c>
      <c r="FJ13" s="282">
        <f>IF($N$13="Percentage of Cash Flow",IF($G$13&gt;FJ5-1,(('Pro Forma (Res.)'!$P$62-'Pro Forma (Res.)'!$P$64)/12)*'Debt Service'!$K$13),IF($G$13&gt;FJ5-1,$M$13,0))</f>
        <v>0</v>
      </c>
      <c r="FK13" s="282">
        <f>IF($N$13="Percentage of Cash Flow",IF($G$13&gt;FK5-1,(('Pro Forma (Res.)'!$P$62-'Pro Forma (Res.)'!$P$64)/12)*'Debt Service'!$K$13),IF($G$13&gt;FK5-1,$M$13,0))</f>
        <v>0</v>
      </c>
      <c r="FL13" s="282">
        <f>IF($N$13="Percentage of Cash Flow",IF($G$13&gt;FL5-1,(('Pro Forma (Res.)'!$P$62-'Pro Forma (Res.)'!$P$64)/12)*'Debt Service'!$K$13),IF($G$13&gt;FL5-1,$M$13,0))</f>
        <v>0</v>
      </c>
      <c r="FM13" s="282">
        <f>IF($N$13="Percentage of Cash Flow",IF($G$13&gt;FM5-1,(('Pro Forma (Res.)'!$P$62-'Pro Forma (Res.)'!$P$64)/12)*'Debt Service'!$K$13),IF($G$13&gt;FM5-1,$M$13,0))</f>
        <v>0</v>
      </c>
      <c r="FN13" s="282">
        <f>IF($N$13="Percentage of Cash Flow",IF($G$13&gt;FN5-1,(('Pro Forma (Res.)'!$P$62-'Pro Forma (Res.)'!$P$64)/12)*'Debt Service'!$K$13),IF($G$13&gt;FN5-1,$M$13,0))</f>
        <v>0</v>
      </c>
      <c r="FO13" s="282">
        <f>IF($N$13="Percentage of Cash Flow",IF($G$13&gt;FO5-1,(('Pro Forma (Res.)'!$P$62-'Pro Forma (Res.)'!$P$64)/12)*'Debt Service'!$K$13),IF($G$13&gt;FO5-1,$M$13,0))</f>
        <v>0</v>
      </c>
      <c r="FP13" s="283">
        <f t="shared" si="11"/>
        <v>0</v>
      </c>
      <c r="FQ13" s="282">
        <f>IF($N$13="Percentage of Cash Flow",IF($G$13&gt;FQ5-1,(('Pro Forma (Res.)'!$Q$62-'Pro Forma (Res.)'!$Q$64)/12)*'Debt Service'!$K$13),IF($G$13&gt;FQ5-1,$M$13,0))</f>
        <v>0</v>
      </c>
      <c r="FR13" s="282">
        <f>IF($N$13="Percentage of Cash Flow",IF($G$13&gt;FR5-1,(('Pro Forma (Res.)'!$Q$62-'Pro Forma (Res.)'!$Q$64)/12)*'Debt Service'!$K$13),IF($G$13&gt;FR5-1,$M$13,0))</f>
        <v>0</v>
      </c>
      <c r="FS13" s="282">
        <f>IF($N$13="Percentage of Cash Flow",IF($G$13&gt;FS5-1,(('Pro Forma (Res.)'!$Q$62-'Pro Forma (Res.)'!$Q$64)/12)*'Debt Service'!$K$13),IF($G$13&gt;FS5-1,$M$13,0))</f>
        <v>0</v>
      </c>
      <c r="FT13" s="282">
        <f>IF($N$13="Percentage of Cash Flow",IF($G$13&gt;FT5-1,(('Pro Forma (Res.)'!$Q$62-'Pro Forma (Res.)'!$Q$64)/12)*'Debt Service'!$K$13),IF($G$13&gt;FT5-1,$M$13,0))</f>
        <v>0</v>
      </c>
      <c r="FU13" s="282">
        <f>IF($N$13="Percentage of Cash Flow",IF($G$13&gt;FU5-1,(('Pro Forma (Res.)'!$Q$62-'Pro Forma (Res.)'!$Q$64)/12)*'Debt Service'!$K$13),IF($G$13&gt;FU5-1,$M$13,0))</f>
        <v>0</v>
      </c>
      <c r="FV13" s="282">
        <f>IF($N$13="Percentage of Cash Flow",IF($G$13&gt;FV5-1,(('Pro Forma (Res.)'!$Q$62-'Pro Forma (Res.)'!$Q$64)/12)*'Debt Service'!$K$13),IF($G$13&gt;FV5-1,$M$13,0))</f>
        <v>0</v>
      </c>
      <c r="FW13" s="282">
        <f>IF($N$13="Percentage of Cash Flow",IF($G$13&gt;FW5-1,(('Pro Forma (Res.)'!$Q$62-'Pro Forma (Res.)'!$Q$64)/12)*'Debt Service'!$K$13),IF($G$13&gt;FW5-1,$M$13,0))</f>
        <v>0</v>
      </c>
      <c r="FX13" s="282">
        <f>IF($N$13="Percentage of Cash Flow",IF($G$13&gt;FX5-1,(('Pro Forma (Res.)'!$Q$62-'Pro Forma (Res.)'!$Q$64)/12)*'Debt Service'!$K$13),IF($G$13&gt;FX5-1,$M$13,0))</f>
        <v>0</v>
      </c>
      <c r="FY13" s="282">
        <f>IF($N$13="Percentage of Cash Flow",IF($G$13&gt;FY5-1,(('Pro Forma (Res.)'!$Q$62-'Pro Forma (Res.)'!$Q$64)/12)*'Debt Service'!$K$13),IF($G$13&gt;FY5-1,$M$13,0))</f>
        <v>0</v>
      </c>
      <c r="FZ13" s="282">
        <f>IF($N$13="Percentage of Cash Flow",IF($G$13&gt;FZ5-1,(('Pro Forma (Res.)'!$Q$62-'Pro Forma (Res.)'!$Q$64)/12)*'Debt Service'!$K$13),IF($G$13&gt;FZ5-1,$M$13,0))</f>
        <v>0</v>
      </c>
      <c r="GA13" s="282">
        <f>IF($N$13="Percentage of Cash Flow",IF($G$13&gt;GA5-1,(('Pro Forma (Res.)'!$Q$62-'Pro Forma (Res.)'!$Q$64)/12)*'Debt Service'!$K$13),IF($G$13&gt;GA5-1,$M$13,0))</f>
        <v>0</v>
      </c>
      <c r="GB13" s="282">
        <f>IF($N$13="Percentage of Cash Flow",IF($G$13&gt;GB5-1,(('Pro Forma (Res.)'!$Q$62-'Pro Forma (Res.)'!$Q$64)/12)*'Debt Service'!$K$13),IF($G$13&gt;GB5-1,$M$13,0))</f>
        <v>0</v>
      </c>
      <c r="GC13" s="283">
        <f t="shared" si="12"/>
        <v>0</v>
      </c>
      <c r="GD13" s="282">
        <f>IF($N$13="Percentage of Cash Flow",IF($G$13&gt;GD5-1,(('Pro Forma (Res.)'!$R$62-'Pro Forma (Res.)'!$R$64)/12)*'Debt Service'!$K$13),IF($G$13&gt;GD5-1,$M$13,0))</f>
        <v>0</v>
      </c>
      <c r="GE13" s="282">
        <f>IF($N$13="Percentage of Cash Flow",IF($G$13&gt;GE5-1,(('Pro Forma (Res.)'!$R$62-'Pro Forma (Res.)'!$R$64)/12)*'Debt Service'!$K$13),IF($G$13&gt;GE5-1,$M$13,0))</f>
        <v>0</v>
      </c>
      <c r="GF13" s="282">
        <f>IF($N$13="Percentage of Cash Flow",IF($G$13&gt;GF5-1,(('Pro Forma (Res.)'!$R$62-'Pro Forma (Res.)'!$R$64)/12)*'Debt Service'!$K$13),IF($G$13&gt;GF5-1,$M$13,0))</f>
        <v>0</v>
      </c>
      <c r="GG13" s="282">
        <f>IF($N$13="Percentage of Cash Flow",IF($G$13&gt;GG5-1,(('Pro Forma (Res.)'!$R$62-'Pro Forma (Res.)'!$R$64)/12)*'Debt Service'!$K$13),IF($G$13&gt;GG5-1,$M$13,0))</f>
        <v>0</v>
      </c>
      <c r="GH13" s="282">
        <f>IF($N$13="Percentage of Cash Flow",IF($G$13&gt;GH5-1,(('Pro Forma (Res.)'!$R$62-'Pro Forma (Res.)'!$R$64)/12)*'Debt Service'!$K$13),IF($G$13&gt;GH5-1,$M$13,0))</f>
        <v>0</v>
      </c>
      <c r="GI13" s="282">
        <f>IF($N$13="Percentage of Cash Flow",IF($G$13&gt;GI5-1,(('Pro Forma (Res.)'!$R$62-'Pro Forma (Res.)'!$R$64)/12)*'Debt Service'!$K$13),IF($G$13&gt;GI5-1,$M$13,0))</f>
        <v>0</v>
      </c>
      <c r="GJ13" s="282">
        <f>IF($N$13="Percentage of Cash Flow",IF($G$13&gt;GJ5-1,(('Pro Forma (Res.)'!$R$62-'Pro Forma (Res.)'!$R$64)/12)*'Debt Service'!$K$13),IF($G$13&gt;GJ5-1,$M$13,0))</f>
        <v>0</v>
      </c>
      <c r="GK13" s="282">
        <f>IF($N$13="Percentage of Cash Flow",IF($G$13&gt;GK5-1,(('Pro Forma (Res.)'!$R$62-'Pro Forma (Res.)'!$R$64)/12)*'Debt Service'!$K$13),IF($G$13&gt;GK5-1,$M$13,0))</f>
        <v>0</v>
      </c>
      <c r="GL13" s="282">
        <f>IF($N$13="Percentage of Cash Flow",IF($G$13&gt;GL5-1,(('Pro Forma (Res.)'!$R$62-'Pro Forma (Res.)'!$R$64)/12)*'Debt Service'!$K$13),IF($G$13&gt;GL5-1,$M$13,0))</f>
        <v>0</v>
      </c>
      <c r="GM13" s="282">
        <f>IF($N$13="Percentage of Cash Flow",IF($G$13&gt;GM5-1,(('Pro Forma (Res.)'!$R$62-'Pro Forma (Res.)'!$R$64)/12)*'Debt Service'!$K$13),IF($G$13&gt;GM5-1,$M$13,0))</f>
        <v>0</v>
      </c>
      <c r="GN13" s="282">
        <f>IF($N$13="Percentage of Cash Flow",IF($G$13&gt;GN5-1,(('Pro Forma (Res.)'!$R$62-'Pro Forma (Res.)'!$R$64)/12)*'Debt Service'!$K$13),IF($G$13&gt;GN5-1,$M$13,0))</f>
        <v>0</v>
      </c>
      <c r="GO13" s="282">
        <f>IF($N$13="Percentage of Cash Flow",IF($G$13&gt;GO5-1,(('Pro Forma (Res.)'!$R$62-'Pro Forma (Res.)'!$R$64)/12)*'Debt Service'!$K$13),IF($G$13&gt;GO5-1,$M$13,0))</f>
        <v>0</v>
      </c>
      <c r="GP13" s="283">
        <f t="shared" si="13"/>
        <v>0</v>
      </c>
      <c r="GQ13" s="282">
        <f>IF($N$13="Percentage of Cash Flow",IF($G$13&gt;GQ5-1,(('Pro Forma (Res.)'!$S$62-'Pro Forma (Res.)'!$S$64)/12)*'Debt Service'!$K$13),IF($G$13&gt;GQ5-1,$M$13,0))</f>
        <v>0</v>
      </c>
      <c r="GR13" s="282">
        <f>IF($N$13="Percentage of Cash Flow",IF($G$13&gt;GR5-1,(('Pro Forma (Res.)'!$S$62-'Pro Forma (Res.)'!$S$64)/12)*'Debt Service'!$K$13),IF($G$13&gt;GR5-1,$M$13,0))</f>
        <v>0</v>
      </c>
      <c r="GS13" s="282">
        <f>IF($N$13="Percentage of Cash Flow",IF($G$13&gt;GS5-1,(('Pro Forma (Res.)'!$S$62-'Pro Forma (Res.)'!$S$64)/12)*'Debt Service'!$K$13),IF($G$13&gt;GS5-1,$M$13,0))</f>
        <v>0</v>
      </c>
      <c r="GT13" s="282">
        <f>IF($N$13="Percentage of Cash Flow",IF($G$13&gt;GT5-1,(('Pro Forma (Res.)'!$S$62-'Pro Forma (Res.)'!$S$64)/12)*'Debt Service'!$K$13),IF($G$13&gt;GT5-1,$M$13,0))</f>
        <v>0</v>
      </c>
      <c r="GU13" s="282">
        <f>IF($N$13="Percentage of Cash Flow",IF($G$13&gt;GU5-1,(('Pro Forma (Res.)'!$S$62-'Pro Forma (Res.)'!$S$64)/12)*'Debt Service'!$K$13),IF($G$13&gt;GU5-1,$M$13,0))</f>
        <v>0</v>
      </c>
      <c r="GV13" s="282">
        <f>IF($N$13="Percentage of Cash Flow",IF($G$13&gt;GV5-1,(('Pro Forma (Res.)'!$S$62-'Pro Forma (Res.)'!$S$64)/12)*'Debt Service'!$K$13),IF($G$13&gt;GV5-1,$M$13,0))</f>
        <v>0</v>
      </c>
      <c r="GW13" s="282">
        <f>IF($N$13="Percentage of Cash Flow",IF($G$13&gt;GW5-1,(('Pro Forma (Res.)'!$S$62-'Pro Forma (Res.)'!$S$64)/12)*'Debt Service'!$K$13),IF($G$13&gt;GW5-1,$M$13,0))</f>
        <v>0</v>
      </c>
      <c r="GX13" s="282">
        <f>IF($N$13="Percentage of Cash Flow",IF($G$13&gt;GX5-1,(('Pro Forma (Res.)'!$S$62-'Pro Forma (Res.)'!$S$64)/12)*'Debt Service'!$K$13),IF($G$13&gt;GX5-1,$M$13,0))</f>
        <v>0</v>
      </c>
      <c r="GY13" s="282">
        <f>IF($N$13="Percentage of Cash Flow",IF($G$13&gt;GY5-1,(('Pro Forma (Res.)'!$S$62-'Pro Forma (Res.)'!$S$64)/12)*'Debt Service'!$K$13),IF($G$13&gt;GY5-1,$M$13,0))</f>
        <v>0</v>
      </c>
      <c r="GZ13" s="282">
        <f>IF($N$13="Percentage of Cash Flow",IF($G$13&gt;GZ5-1,(('Pro Forma (Res.)'!$S$62-'Pro Forma (Res.)'!$S$64)/12)*'Debt Service'!$K$13),IF($G$13&gt;GZ5-1,$M$13,0))</f>
        <v>0</v>
      </c>
      <c r="HA13" s="282">
        <f>IF($N$13="Percentage of Cash Flow",IF($G$13&gt;HA5-1,(('Pro Forma (Res.)'!$S$62-'Pro Forma (Res.)'!$S$64)/12)*'Debt Service'!$K$13),IF($G$13&gt;HA5-1,$M$13,0))</f>
        <v>0</v>
      </c>
      <c r="HB13" s="282">
        <f>IF($N$13="Percentage of Cash Flow",IF($G$13&gt;HB5-1,(('Pro Forma (Res.)'!$S$62-'Pro Forma (Res.)'!$S$64)/12)*'Debt Service'!$K$13),IF($G$13&gt;HB5-1,$M$13,0))</f>
        <v>0</v>
      </c>
      <c r="HC13" s="283">
        <f t="shared" si="14"/>
        <v>0</v>
      </c>
    </row>
    <row r="14" spans="1:211" ht="37.5" customHeight="1">
      <c r="A14" s="1055">
        <f>'Source of Funds'!A16</f>
        <v>0</v>
      </c>
      <c r="B14" s="1056"/>
      <c r="C14" s="1055">
        <f>'Source of Funds'!B16</f>
        <v>0</v>
      </c>
      <c r="D14" s="1056"/>
      <c r="E14" s="401">
        <f>'Source of Funds'!E16</f>
        <v>0</v>
      </c>
      <c r="F14" s="410">
        <v>0</v>
      </c>
      <c r="G14" s="411">
        <v>0</v>
      </c>
      <c r="H14" s="411">
        <v>0</v>
      </c>
      <c r="I14" s="684"/>
      <c r="J14" s="684"/>
      <c r="K14" s="685">
        <f t="shared" si="15"/>
        <v>0</v>
      </c>
      <c r="L14" s="402">
        <f t="shared" si="16"/>
        <v>0</v>
      </c>
      <c r="M14" s="410"/>
      <c r="N14" s="412"/>
      <c r="O14" s="413"/>
      <c r="P14" s="285"/>
      <c r="Q14" s="282">
        <f>IF($N$14="Percentage of Cash Flow",IF($G$14&gt;Q5-1,(('Pro Forma (Res.)'!$E$62-'Pro Forma (Res.)'!$E$64)/12)*'Debt Service'!$K$14),IF($G$14&gt;Q5-1,$M$14,0))</f>
        <v>0</v>
      </c>
      <c r="R14" s="282">
        <f>IF($N$14="Percentage of Cash Flow",IF($G$14&gt;R5-1,(('Pro Forma (Res.)'!$E$62-'Pro Forma (Res.)'!$E$64)/12)*'Debt Service'!$K$14),IF($G$14&gt;R5-1,$M$14,0))</f>
        <v>0</v>
      </c>
      <c r="S14" s="282">
        <f>IF($N$14="Percentage of Cash Flow",IF($G$14&gt;S5-1,(('Pro Forma (Res.)'!$E$62-'Pro Forma (Res.)'!$E$64)/12)*'Debt Service'!$K$14),IF($G$14&gt;S5-1,$M$14,0))</f>
        <v>0</v>
      </c>
      <c r="T14" s="282">
        <f>IF($N$14="Percentage of Cash Flow",IF($G$14&gt;T5-1,(('Pro Forma (Res.)'!$E$62-'Pro Forma (Res.)'!$E$64)/12)*'Debt Service'!$K$14),IF($G$14&gt;T5-1,$M$14,0))</f>
        <v>0</v>
      </c>
      <c r="U14" s="282">
        <f>IF($N$14="Percentage of Cash Flow",IF($G$14&gt;U5-1,(('Pro Forma (Res.)'!$E$62-'Pro Forma (Res.)'!$E$64)/12)*'Debt Service'!$K$14),IF($G$14&gt;U5-1,$M$14,0))</f>
        <v>0</v>
      </c>
      <c r="V14" s="282">
        <f>IF($N$14="Percentage of Cash Flow",IF($G$14&gt;V5-1,(('Pro Forma (Res.)'!$E$62-'Pro Forma (Res.)'!$E$64)/12)*'Debt Service'!$K$14),IF($G$14&gt;V5-1,$M$14,0))</f>
        <v>0</v>
      </c>
      <c r="W14" s="282">
        <f>IF($N$14="Percentage of Cash Flow",IF($G$14&gt;W5-1,(('Pro Forma (Res.)'!$E$62-'Pro Forma (Res.)'!$E$64)/12)*'Debt Service'!$K$14),IF($G$14&gt;W5-1,$M$14,0))</f>
        <v>0</v>
      </c>
      <c r="X14" s="282">
        <f>IF($N$14="Percentage of Cash Flow",IF($G$14&gt;X5-1,(('Pro Forma (Res.)'!$E$62-'Pro Forma (Res.)'!$E$64)/12)*'Debt Service'!$K$14),IF($G$14&gt;X5-1,$M$14,0))</f>
        <v>0</v>
      </c>
      <c r="Y14" s="282">
        <f>IF($N$14="Percentage of Cash Flow",IF($G$14&gt;Y5-1,(('Pro Forma (Res.)'!$E$62-'Pro Forma (Res.)'!$E$64)/12)*'Debt Service'!$K$14),IF($G$14&gt;Y5-1,$M$14,0))</f>
        <v>0</v>
      </c>
      <c r="Z14" s="282">
        <f>IF($N$14="Percentage of Cash Flow",IF($G$14&gt;Z5-1,(('Pro Forma (Res.)'!$E$62-'Pro Forma (Res.)'!$E$64)/12)*'Debt Service'!$K$14),IF($G$14&gt;Z5-1,$M$14,0))</f>
        <v>0</v>
      </c>
      <c r="AA14" s="282">
        <f>IF($N$14="Percentage of Cash Flow",IF($G$14&gt;AA5-1,(('Pro Forma (Res.)'!$E$62-'Pro Forma (Res.)'!$E$64)/12)*'Debt Service'!$K$14),IF($G$14&gt;AA5-1,$M$14,0))</f>
        <v>0</v>
      </c>
      <c r="AB14" s="282">
        <f>IF($N$14="Percentage of Cash Flow",IF($G$14&gt;AB5-1,(('Pro Forma (Res.)'!$E$62-'Pro Forma (Res.)'!$E$64)/12)*'Debt Service'!$K$14),IF($G$14&gt;AB5-1,$M$14,0))</f>
        <v>0</v>
      </c>
      <c r="AC14" s="283">
        <f t="shared" si="3"/>
        <v>0</v>
      </c>
      <c r="AD14" s="282">
        <f>IF($N$14="Percentage of Cash Flow",IF($G$14&gt;AD5-1,(('Pro Forma (Res.)'!$F$62-'Pro Forma (Res.)'!$F$64)/12)*'Debt Service'!$K$14),IF($G$14&gt;AD5-1,$M$14,0))</f>
        <v>0</v>
      </c>
      <c r="AE14" s="282">
        <f>IF($N$14="Percentage of Cash Flow",IF($G$14&gt;AE5-1,(('Pro Forma (Res.)'!$F$62-'Pro Forma (Res.)'!$F$64)/12)*'Debt Service'!$K$14),IF($G$14&gt;AE5-1,$M$14,0))</f>
        <v>0</v>
      </c>
      <c r="AF14" s="282">
        <f>IF($N$14="Percentage of Cash Flow",IF($G$14&gt;AF5-1,(('Pro Forma (Res.)'!$F$62-'Pro Forma (Res.)'!$F$64)/12)*'Debt Service'!$K$14),IF($G$14&gt;AF5-1,$M$14,0))</f>
        <v>0</v>
      </c>
      <c r="AG14" s="282">
        <f>IF($N$14="Percentage of Cash Flow",IF($G$14&gt;AG5-1,(('Pro Forma (Res.)'!$F$62-'Pro Forma (Res.)'!$F$64)/12)*'Debt Service'!$K$14),IF($G$14&gt;AG5-1,$M$14,0))</f>
        <v>0</v>
      </c>
      <c r="AH14" s="282">
        <f>IF($N$14="Percentage of Cash Flow",IF($G$14&gt;AH5-1,(('Pro Forma (Res.)'!$F$62-'Pro Forma (Res.)'!$F$64)/12)*'Debt Service'!$K$14),IF($G$14&gt;AH5-1,$M$14,0))</f>
        <v>0</v>
      </c>
      <c r="AI14" s="282">
        <f>IF($N$14="Percentage of Cash Flow",IF($G$14&gt;AI5-1,(('Pro Forma (Res.)'!$F$62-'Pro Forma (Res.)'!$F$64)/12)*'Debt Service'!$K$14),IF($G$14&gt;AI5-1,$M$14,0))</f>
        <v>0</v>
      </c>
      <c r="AJ14" s="282">
        <f>IF($N$14="Percentage of Cash Flow",IF($G$14&gt;AJ5-1,(('Pro Forma (Res.)'!$F$62-'Pro Forma (Res.)'!$F$64)/12)*'Debt Service'!$K$14),IF($G$14&gt;AJ5-1,$M$14,0))</f>
        <v>0</v>
      </c>
      <c r="AK14" s="282">
        <f>IF($N$14="Percentage of Cash Flow",IF($G$14&gt;AK5-1,(('Pro Forma (Res.)'!$F$62-'Pro Forma (Res.)'!$F$64)/12)*'Debt Service'!$K$14),IF($G$14&gt;AK5-1,$M$14,0))</f>
        <v>0</v>
      </c>
      <c r="AL14" s="282">
        <f>IF($N$14="Percentage of Cash Flow",IF($G$14&gt;AL5-1,(('Pro Forma (Res.)'!$F$62-'Pro Forma (Res.)'!$F$64)/12)*'Debt Service'!$K$14),IF($G$14&gt;AL5-1,$M$14,0))</f>
        <v>0</v>
      </c>
      <c r="AM14" s="282">
        <f>IF($N$14="Percentage of Cash Flow",IF($G$14&gt;AM5-1,(('Pro Forma (Res.)'!$F$62-'Pro Forma (Res.)'!$F$64)/12)*'Debt Service'!$K$14),IF($G$14&gt;AM5-1,$M$14,0))</f>
        <v>0</v>
      </c>
      <c r="AN14" s="282">
        <f>IF($N$14="Percentage of Cash Flow",IF($G$14&gt;AN5-1,(('Pro Forma (Res.)'!$F$62-'Pro Forma (Res.)'!$F$64)/12)*'Debt Service'!$K$14),IF($G$14&gt;AN5-1,$M$14,0))</f>
        <v>0</v>
      </c>
      <c r="AO14" s="282">
        <f>IF($N$14="Percentage of Cash Flow",IF($G$14&gt;AO5-1,(('Pro Forma (Res.)'!$F$62-'Pro Forma (Res.)'!$F$64)/12)*'Debt Service'!$K$14),IF($G$14&gt;AO5-1,$M$14,0))</f>
        <v>0</v>
      </c>
      <c r="AP14" s="283">
        <f t="shared" si="17"/>
        <v>0</v>
      </c>
      <c r="AQ14" s="282">
        <f>IF($N$14="Percentage of Cash Flow",IF($G$14&gt;AQ5-1,(('Pro Forma (Res.)'!$G$62-'Pro Forma (Res.)'!$G$64)/12)*'Debt Service'!$K$14),IF($G$14&gt;AQ5-1,$M$14,0))</f>
        <v>0</v>
      </c>
      <c r="AR14" s="282">
        <f>IF($N$14="Percentage of Cash Flow",IF($G$14&gt;AR5-1,(('Pro Forma (Res.)'!$G$62-'Pro Forma (Res.)'!$G$64)/12)*'Debt Service'!$K$14),IF($G$14&gt;AR5-1,$M$14,0))</f>
        <v>0</v>
      </c>
      <c r="AS14" s="282">
        <f>IF($N$14="Percentage of Cash Flow",IF($G$14&gt;AS5-1,(('Pro Forma (Res.)'!$G$62-'Pro Forma (Res.)'!$G$64)/12)*'Debt Service'!$K$14),IF($G$14&gt;AS5-1,$M$14,0))</f>
        <v>0</v>
      </c>
      <c r="AT14" s="282">
        <f>IF($N$14="Percentage of Cash Flow",IF($G$14&gt;AT5-1,(('Pro Forma (Res.)'!$G$62-'Pro Forma (Res.)'!$G$64)/12)*'Debt Service'!$K$14),IF($G$14&gt;AT5-1,$M$14,0))</f>
        <v>0</v>
      </c>
      <c r="AU14" s="282">
        <f>IF($N$14="Percentage of Cash Flow",IF($G$14&gt;AU5-1,(('Pro Forma (Res.)'!$G$62-'Pro Forma (Res.)'!$G$64)/12)*'Debt Service'!$K$14),IF($G$14&gt;AU5-1,$M$14,0))</f>
        <v>0</v>
      </c>
      <c r="AV14" s="282">
        <f>IF($N$14="Percentage of Cash Flow",IF($G$14&gt;AV5-1,(('Pro Forma (Res.)'!$G$62-'Pro Forma (Res.)'!$G$64)/12)*'Debt Service'!$K$14),IF($G$14&gt;AV5-1,$M$14,0))</f>
        <v>0</v>
      </c>
      <c r="AW14" s="282">
        <f>IF($N$14="Percentage of Cash Flow",IF($G$14&gt;AW5-1,(('Pro Forma (Res.)'!$G$62-'Pro Forma (Res.)'!$G$64)/12)*'Debt Service'!$K$14),IF($G$14&gt;AW5-1,$M$14,0))</f>
        <v>0</v>
      </c>
      <c r="AX14" s="282">
        <f>IF($N$14="Percentage of Cash Flow",IF($G$14&gt;AX5-1,(('Pro Forma (Res.)'!$G$62-'Pro Forma (Res.)'!$G$64)/12)*'Debt Service'!$K$14),IF($G$14&gt;AX5-1,$M$14,0))</f>
        <v>0</v>
      </c>
      <c r="AY14" s="282">
        <f>IF($N$14="Percentage of Cash Flow",IF($G$14&gt;AY5-1,(('Pro Forma (Res.)'!$G$62-'Pro Forma (Res.)'!$G$64)/12)*'Debt Service'!$K$14),IF($G$14&gt;AY5-1,$M$14,0))</f>
        <v>0</v>
      </c>
      <c r="AZ14" s="282">
        <f>IF($N$14="Percentage of Cash Flow",IF($G$14&gt;AZ5-1,(('Pro Forma (Res.)'!$G$62-'Pro Forma (Res.)'!$G$64)/12)*'Debt Service'!$K$14),IF($G$14&gt;AZ5-1,$M$14,0))</f>
        <v>0</v>
      </c>
      <c r="BA14" s="282">
        <f>IF($N$14="Percentage of Cash Flow",IF($G$14&gt;BA5-1,(('Pro Forma (Res.)'!$G$62-'Pro Forma (Res.)'!$G$64)/12)*'Debt Service'!$K$14),IF($G$14&gt;BA5-1,$M$14,0))</f>
        <v>0</v>
      </c>
      <c r="BB14" s="282">
        <f>IF($N$14="Percentage of Cash Flow",IF($G$14&gt;BB5-1,(('Pro Forma (Res.)'!$G$62-'Pro Forma (Res.)'!$G$64)/12)*'Debt Service'!$K$14),IF($G$14&gt;BB5-1,$M$14,0))</f>
        <v>0</v>
      </c>
      <c r="BC14" s="283">
        <f t="shared" si="18"/>
        <v>0</v>
      </c>
      <c r="BD14" s="282">
        <f>IF($N$14="Percentage of Cash Flow",IF($G$14&gt;BD5-1,(('Pro Forma (Res.)'!$H$62-'Pro Forma (Res.)'!$H$64)/12)*'Debt Service'!$K$14),IF($G$14&gt;BD5-1,$M$14,0))</f>
        <v>0</v>
      </c>
      <c r="BE14" s="282">
        <f>IF($N$14="Percentage of Cash Flow",IF($G$14&gt;BE5-1,(('Pro Forma (Res.)'!$H$62-'Pro Forma (Res.)'!$H$64)/12)*'Debt Service'!$K$14),IF($G$14&gt;BE5-1,$M$14,0))</f>
        <v>0</v>
      </c>
      <c r="BF14" s="282">
        <f>IF($N$14="Percentage of Cash Flow",IF($G$14&gt;BF5-1,(('Pro Forma (Res.)'!$H$62-'Pro Forma (Res.)'!$H$64)/12)*'Debt Service'!$K$14),IF($G$14&gt;BF5-1,$M$14,0))</f>
        <v>0</v>
      </c>
      <c r="BG14" s="282">
        <f>IF($N$14="Percentage of Cash Flow",IF($G$14&gt;BG5-1,(('Pro Forma (Res.)'!$H$62-'Pro Forma (Res.)'!$H$64)/12)*'Debt Service'!$K$14),IF($G$14&gt;BG5-1,$M$14,0))</f>
        <v>0</v>
      </c>
      <c r="BH14" s="282">
        <f>IF($N$14="Percentage of Cash Flow",IF($G$14&gt;BH5-1,(('Pro Forma (Res.)'!$H$62-'Pro Forma (Res.)'!$H$64)/12)*'Debt Service'!$K$14),IF($G$14&gt;BH5-1,$M$14,0))</f>
        <v>0</v>
      </c>
      <c r="BI14" s="282">
        <f>IF($N$14="Percentage of Cash Flow",IF($G$14&gt;BI5-1,(('Pro Forma (Res.)'!$H$62-'Pro Forma (Res.)'!$H$64)/12)*'Debt Service'!$K$14),IF($G$14&gt;BI5-1,$M$14,0))</f>
        <v>0</v>
      </c>
      <c r="BJ14" s="282">
        <f>IF($N$14="Percentage of Cash Flow",IF($G$14&gt;BJ5-1,(('Pro Forma (Res.)'!$H$62-'Pro Forma (Res.)'!$H$64)/12)*'Debt Service'!$K$14),IF($G$14&gt;BJ5-1,$M$14,0))</f>
        <v>0</v>
      </c>
      <c r="BK14" s="282">
        <f>IF($N$14="Percentage of Cash Flow",IF($G$14&gt;BK5-1,(('Pro Forma (Res.)'!$H$62-'Pro Forma (Res.)'!$H$64)/12)*'Debt Service'!$K$14),IF($G$14&gt;BK5-1,$M$14,0))</f>
        <v>0</v>
      </c>
      <c r="BL14" s="282">
        <f>IF($N$14="Percentage of Cash Flow",IF($G$14&gt;BL5-1,(('Pro Forma (Res.)'!$H$62-'Pro Forma (Res.)'!$H$64)/12)*'Debt Service'!$K$14),IF($G$14&gt;BL5-1,$M$14,0))</f>
        <v>0</v>
      </c>
      <c r="BM14" s="282">
        <f>IF($N$14="Percentage of Cash Flow",IF($G$14&gt;BM5-1,(('Pro Forma (Res.)'!$H$62-'Pro Forma (Res.)'!$H$64)/12)*'Debt Service'!$K$14),IF($G$14&gt;BM5-1,$M$14,0))</f>
        <v>0</v>
      </c>
      <c r="BN14" s="282">
        <f>IF($N$14="Percentage of Cash Flow",IF($G$14&gt;BN5-1,(('Pro Forma (Res.)'!$H$62-'Pro Forma (Res.)'!$H$64)/12)*'Debt Service'!$K$14),IF($G$14&gt;BN5-1,$M$14,0))</f>
        <v>0</v>
      </c>
      <c r="BO14" s="282">
        <f>IF($N$14="Percentage of Cash Flow",IF($G$14&gt;BO5-1,(('Pro Forma (Res.)'!$H$62-'Pro Forma (Res.)'!$H$64)/12)*'Debt Service'!$K$14),IF($G$14&gt;BO5-1,$M$14,0))</f>
        <v>0</v>
      </c>
      <c r="BP14" s="283">
        <f t="shared" si="4"/>
        <v>0</v>
      </c>
      <c r="BQ14" s="282">
        <f>IF($N$14="Percentage of Cash Flow",IF($G$14&gt;BQ5-1,(('Pro Forma (Res.)'!$I$62-'Pro Forma (Res.)'!$I$64)/12)*'Debt Service'!$K$14),IF($G$14&gt;BQ5-1,$M$14,0))</f>
        <v>0</v>
      </c>
      <c r="BR14" s="282">
        <f>IF($N$14="Percentage of Cash Flow",IF($G$14&gt;BR5-1,(('Pro Forma (Res.)'!$I$62-'Pro Forma (Res.)'!$I$64)/12)*'Debt Service'!$K$14),IF($G$14&gt;BR5-1,$M$14,0))</f>
        <v>0</v>
      </c>
      <c r="BS14" s="282">
        <f>IF($N$14="Percentage of Cash Flow",IF($G$14&gt;BS5-1,(('Pro Forma (Res.)'!$I$62-'Pro Forma (Res.)'!$I$64)/12)*'Debt Service'!$K$14),IF($G$14&gt;BS5-1,$M$14,0))</f>
        <v>0</v>
      </c>
      <c r="BT14" s="282">
        <f>IF($N$14="Percentage of Cash Flow",IF($G$14&gt;BT5-1,(('Pro Forma (Res.)'!$I$62-'Pro Forma (Res.)'!$I$64)/12)*'Debt Service'!$K$14),IF($G$14&gt;BT5-1,$M$14,0))</f>
        <v>0</v>
      </c>
      <c r="BU14" s="282">
        <f>IF($N$14="Percentage of Cash Flow",IF($G$14&gt;BU5-1,(('Pro Forma (Res.)'!$I$62-'Pro Forma (Res.)'!$I$64)/12)*'Debt Service'!$K$14),IF($G$14&gt;BU5-1,$M$14,0))</f>
        <v>0</v>
      </c>
      <c r="BV14" s="282">
        <f>IF($N$14="Percentage of Cash Flow",IF($G$14&gt;BV5-1,(('Pro Forma (Res.)'!$I$62-'Pro Forma (Res.)'!$I$64)/12)*'Debt Service'!$K$14),IF($G$14&gt;BV5-1,$M$14,0))</f>
        <v>0</v>
      </c>
      <c r="BW14" s="282">
        <f>IF($N$14="Percentage of Cash Flow",IF($G$14&gt;BW5-1,(('Pro Forma (Res.)'!$I$62-'Pro Forma (Res.)'!$I$64)/12)*'Debt Service'!$K$14),IF($G$14&gt;BW5-1,$M$14,0))</f>
        <v>0</v>
      </c>
      <c r="BX14" s="282">
        <f>IF($N$14="Percentage of Cash Flow",IF($G$14&gt;BX5-1,(('Pro Forma (Res.)'!$I$62-'Pro Forma (Res.)'!$I$64)/12)*'Debt Service'!$K$14),IF($G$14&gt;BX5-1,$M$14,0))</f>
        <v>0</v>
      </c>
      <c r="BY14" s="282">
        <f>IF($N$14="Percentage of Cash Flow",IF($G$14&gt;BY5-1,(('Pro Forma (Res.)'!$I$62-'Pro Forma (Res.)'!$I$64)/12)*'Debt Service'!$K$14),IF($G$14&gt;BY5-1,$M$14,0))</f>
        <v>0</v>
      </c>
      <c r="BZ14" s="282">
        <f>IF($N$14="Percentage of Cash Flow",IF($G$14&gt;BZ5-1,(('Pro Forma (Res.)'!$I$62-'Pro Forma (Res.)'!$I$64)/12)*'Debt Service'!$K$14),IF($G$14&gt;BZ5-1,$M$14,0))</f>
        <v>0</v>
      </c>
      <c r="CA14" s="282">
        <f>IF($N$14="Percentage of Cash Flow",IF($G$14&gt;CA5-1,(('Pro Forma (Res.)'!$I$62-'Pro Forma (Res.)'!$I$64)/12)*'Debt Service'!$K$14),IF($G$14&gt;CA5-1,$M$14,0))</f>
        <v>0</v>
      </c>
      <c r="CB14" s="282">
        <f>IF($N$14="Percentage of Cash Flow",IF($G$14&gt;CB5-1,(('Pro Forma (Res.)'!$I$62-'Pro Forma (Res.)'!$I$64)/12)*'Debt Service'!$K$14),IF($G$14&gt;CB5-1,$M$14,0))</f>
        <v>0</v>
      </c>
      <c r="CC14" s="283">
        <f t="shared" si="19"/>
        <v>0</v>
      </c>
      <c r="CD14" s="282">
        <f>IF($N$14="Percentage of Cash Flow",IF($G$14&gt;CD5-1,(('Pro Forma (Res.)'!$J$62-'Pro Forma (Res.)'!$J$64)/12)*'Debt Service'!$K$14),IF($G$14&gt;CD5-1,$M$14,0))</f>
        <v>0</v>
      </c>
      <c r="CE14" s="282">
        <f>IF($N$14="Percentage of Cash Flow",IF($G$14&gt;CE5-1,(('Pro Forma (Res.)'!$J$62-'Pro Forma (Res.)'!$J$64)/12)*'Debt Service'!$K$14),IF($G$14&gt;CE5-1,$M$14,0))</f>
        <v>0</v>
      </c>
      <c r="CF14" s="282">
        <f>IF($N$14="Percentage of Cash Flow",IF($G$14&gt;CF5-1,(('Pro Forma (Res.)'!$J$62-'Pro Forma (Res.)'!$J$64)/12)*'Debt Service'!$K$14),IF($G$14&gt;CF5-1,$M$14,0))</f>
        <v>0</v>
      </c>
      <c r="CG14" s="282">
        <f>IF($N$14="Percentage of Cash Flow",IF($G$14&gt;CG5-1,(('Pro Forma (Res.)'!$J$62-'Pro Forma (Res.)'!$J$64)/12)*'Debt Service'!$K$14),IF($G$14&gt;CG5-1,$M$14,0))</f>
        <v>0</v>
      </c>
      <c r="CH14" s="282">
        <f>IF($N$14="Percentage of Cash Flow",IF($G$14&gt;CH5-1,(('Pro Forma (Res.)'!$J$62-'Pro Forma (Res.)'!$J$64)/12)*'Debt Service'!$K$14),IF($G$14&gt;CH5-1,$M$14,0))</f>
        <v>0</v>
      </c>
      <c r="CI14" s="282">
        <f>IF($N$14="Percentage of Cash Flow",IF($G$14&gt;CI5-1,(('Pro Forma (Res.)'!$J$62-'Pro Forma (Res.)'!$J$64)/12)*'Debt Service'!$K$14),IF($G$14&gt;CI5-1,$M$14,0))</f>
        <v>0</v>
      </c>
      <c r="CJ14" s="282">
        <f>IF($N$14="Percentage of Cash Flow",IF($G$14&gt;CJ5-1,(('Pro Forma (Res.)'!$J$62-'Pro Forma (Res.)'!$J$64)/12)*'Debt Service'!$K$14),IF($G$14&gt;CJ5-1,$M$14,0))</f>
        <v>0</v>
      </c>
      <c r="CK14" s="282">
        <f>IF($N$14="Percentage of Cash Flow",IF($G$14&gt;CK5-1,(('Pro Forma (Res.)'!$J$62-'Pro Forma (Res.)'!$J$64)/12)*'Debt Service'!$K$14),IF($G$14&gt;CK5-1,$M$14,0))</f>
        <v>0</v>
      </c>
      <c r="CL14" s="282">
        <f>IF($N$14="Percentage of Cash Flow",IF($G$14&gt;CL5-1,(('Pro Forma (Res.)'!$J$62-'Pro Forma (Res.)'!$J$64)/12)*'Debt Service'!$K$14),IF($G$14&gt;CL5-1,$M$14,0))</f>
        <v>0</v>
      </c>
      <c r="CM14" s="282">
        <f>IF($N$14="Percentage of Cash Flow",IF($G$14&gt;CM5-1,(('Pro Forma (Res.)'!$J$62-'Pro Forma (Res.)'!$J$64)/12)*'Debt Service'!$K$14),IF($G$14&gt;CM5-1,$M$14,0))</f>
        <v>0</v>
      </c>
      <c r="CN14" s="282">
        <f>IF($N$14="Percentage of Cash Flow",IF($G$14&gt;CN5-1,(('Pro Forma (Res.)'!$J$62-'Pro Forma (Res.)'!$J$64)/12)*'Debt Service'!$K$14),IF($G$14&gt;CN5-1,$M$14,0))</f>
        <v>0</v>
      </c>
      <c r="CO14" s="282">
        <f>IF($N$14="Percentage of Cash Flow",IF($G$14&gt;CO5-1,(('Pro Forma (Res.)'!$J$62-'Pro Forma (Res.)'!$J$64)/12)*'Debt Service'!$K$14),IF($G$14&gt;CO5-1,$M$14,0))</f>
        <v>0</v>
      </c>
      <c r="CP14" s="283">
        <f t="shared" si="5"/>
        <v>0</v>
      </c>
      <c r="CQ14" s="282">
        <f>IF($N$14="Percentage of Cash Flow",IF($G$14&gt;CQ5-1,(('Pro Forma (Res.)'!$K$62-'Pro Forma (Res.)'!$K$64)/12)*'Debt Service'!$K$14),IF($G$14&gt;CQ5-1,$M$14,0))</f>
        <v>0</v>
      </c>
      <c r="CR14" s="282">
        <f>IF($N$14="Percentage of Cash Flow",IF($G$14&gt;CR5-1,(('Pro Forma (Res.)'!$K$62-'Pro Forma (Res.)'!$K$64)/12)*'Debt Service'!$K$14),IF($G$14&gt;CR5-1,$M$14,0))</f>
        <v>0</v>
      </c>
      <c r="CS14" s="282">
        <f>IF($N$14="Percentage of Cash Flow",IF($G$14&gt;CS5-1,(('Pro Forma (Res.)'!$K$62-'Pro Forma (Res.)'!$K$64)/12)*'Debt Service'!$K$14),IF($G$14&gt;CS5-1,$M$14,0))</f>
        <v>0</v>
      </c>
      <c r="CT14" s="282">
        <f>IF($N$14="Percentage of Cash Flow",IF($G$14&gt;CT5-1,(('Pro Forma (Res.)'!$K$62-'Pro Forma (Res.)'!$K$64)/12)*'Debt Service'!$K$14),IF($G$14&gt;CT5-1,$M$14,0))</f>
        <v>0</v>
      </c>
      <c r="CU14" s="282">
        <f>IF($N$14="Percentage of Cash Flow",IF($G$14&gt;CU5-1,(('Pro Forma (Res.)'!$K$62-'Pro Forma (Res.)'!$K$64)/12)*'Debt Service'!$K$14),IF($G$14&gt;CU5-1,$M$14,0))</f>
        <v>0</v>
      </c>
      <c r="CV14" s="282">
        <f>IF($N$14="Percentage of Cash Flow",IF($G$14&gt;CV5-1,(('Pro Forma (Res.)'!$K$62-'Pro Forma (Res.)'!$K$64)/12)*'Debt Service'!$K$14),IF($G$14&gt;CV5-1,$M$14,0))</f>
        <v>0</v>
      </c>
      <c r="CW14" s="282">
        <f>IF($N$14="Percentage of Cash Flow",IF($G$14&gt;CW5-1,(('Pro Forma (Res.)'!$K$62-'Pro Forma (Res.)'!$K$64)/12)*'Debt Service'!$K$14),IF($G$14&gt;CW5-1,$M$14,0))</f>
        <v>0</v>
      </c>
      <c r="CX14" s="282">
        <f>IF($N$14="Percentage of Cash Flow",IF($G$14&gt;CX5-1,(('Pro Forma (Res.)'!$K$62-'Pro Forma (Res.)'!$K$64)/12)*'Debt Service'!$K$14),IF($G$14&gt;CX5-1,$M$14,0))</f>
        <v>0</v>
      </c>
      <c r="CY14" s="282">
        <f>IF($N$14="Percentage of Cash Flow",IF($G$14&gt;CY5-1,(('Pro Forma (Res.)'!$K$62-'Pro Forma (Res.)'!$K$64)/12)*'Debt Service'!$K$14),IF($G$14&gt;CY5-1,$M$14,0))</f>
        <v>0</v>
      </c>
      <c r="CZ14" s="282">
        <f>IF($N$14="Percentage of Cash Flow",IF($G$14&gt;CZ5-1,(('Pro Forma (Res.)'!$K$62-'Pro Forma (Res.)'!$K$64)/12)*'Debt Service'!$K$14),IF($G$14&gt;CZ5-1,$M$14,0))</f>
        <v>0</v>
      </c>
      <c r="DA14" s="282">
        <f>IF($N$14="Percentage of Cash Flow",IF($G$14&gt;DA5-1,(('Pro Forma (Res.)'!$K$62-'Pro Forma (Res.)'!$K$64)/12)*'Debt Service'!$K$14),IF($G$14&gt;DA5-1,$M$14,0))</f>
        <v>0</v>
      </c>
      <c r="DB14" s="282">
        <f>IF($N$14="Percentage of Cash Flow",IF($G$14&gt;DB5-1,(('Pro Forma (Res.)'!$K$62-'Pro Forma (Res.)'!$K$64)/12)*'Debt Service'!$K$14),IF($G$14&gt;DB5-1,$M$14,0))</f>
        <v>0</v>
      </c>
      <c r="DC14" s="283">
        <f t="shared" si="6"/>
        <v>0</v>
      </c>
      <c r="DD14" s="282">
        <f>IF($N$14="Percentage of Cash Flow",IF($G$14&gt;DD5-1,(('Pro Forma (Res.)'!$L$62-'Pro Forma (Res.)'!$L$64)/12)*'Debt Service'!$K$14),IF($G$14&gt;DD5-1,$M$14,0))</f>
        <v>0</v>
      </c>
      <c r="DE14" s="282">
        <f>IF($N$14="Percentage of Cash Flow",IF($G$14&gt;DE5-1,(('Pro Forma (Res.)'!$L$62-'Pro Forma (Res.)'!$L$64)/12)*'Debt Service'!$K$14),IF($G$14&gt;DE5-1,$M$14,0))</f>
        <v>0</v>
      </c>
      <c r="DF14" s="282">
        <f>IF($N$14="Percentage of Cash Flow",IF($G$14&gt;DF5-1,(('Pro Forma (Res.)'!$L$62-'Pro Forma (Res.)'!$L$64)/12)*'Debt Service'!$K$14),IF($G$14&gt;DF5-1,$M$14,0))</f>
        <v>0</v>
      </c>
      <c r="DG14" s="282">
        <f>IF($N$14="Percentage of Cash Flow",IF($G$14&gt;DG5-1,(('Pro Forma (Res.)'!$L$62-'Pro Forma (Res.)'!$L$64)/12)*'Debt Service'!$K$14),IF($G$14&gt;DG5-1,$M$14,0))</f>
        <v>0</v>
      </c>
      <c r="DH14" s="282">
        <f>IF($N$14="Percentage of Cash Flow",IF($G$14&gt;DH5-1,(('Pro Forma (Res.)'!$L$62-'Pro Forma (Res.)'!$L$64)/12)*'Debt Service'!$K$14),IF($G$14&gt;DH5-1,$M$14,0))</f>
        <v>0</v>
      </c>
      <c r="DI14" s="282">
        <f>IF($N$14="Percentage of Cash Flow",IF($G$14&gt;DI5-1,(('Pro Forma (Res.)'!$L$62-'Pro Forma (Res.)'!$L$64)/12)*'Debt Service'!$K$14),IF($G$14&gt;DI5-1,$M$14,0))</f>
        <v>0</v>
      </c>
      <c r="DJ14" s="282">
        <f>IF($N$14="Percentage of Cash Flow",IF($G$14&gt;DJ5-1,(('Pro Forma (Res.)'!$L$62-'Pro Forma (Res.)'!$L$64)/12)*'Debt Service'!$K$14),IF($G$14&gt;DJ5-1,$M$14,0))</f>
        <v>0</v>
      </c>
      <c r="DK14" s="282">
        <f>IF($N$14="Percentage of Cash Flow",IF($G$14&gt;DK5-1,(('Pro Forma (Res.)'!$L$62-'Pro Forma (Res.)'!$L$64)/12)*'Debt Service'!$K$14),IF($G$14&gt;DK5-1,$M$14,0))</f>
        <v>0</v>
      </c>
      <c r="DL14" s="282">
        <f>IF($N$14="Percentage of Cash Flow",IF($G$14&gt;DL5-1,(('Pro Forma (Res.)'!$L$62-'Pro Forma (Res.)'!$L$64)/12)*'Debt Service'!$K$14),IF($G$14&gt;DL5-1,$M$14,0))</f>
        <v>0</v>
      </c>
      <c r="DM14" s="282">
        <f>IF($N$14="Percentage of Cash Flow",IF($G$14&gt;DM5-1,(('Pro Forma (Res.)'!$L$62-'Pro Forma (Res.)'!$L$64)/12)*'Debt Service'!$K$14),IF($G$14&gt;DM5-1,$M$14,0))</f>
        <v>0</v>
      </c>
      <c r="DN14" s="282">
        <f>IF($N$14="Percentage of Cash Flow",IF($G$14&gt;DN5-1,(('Pro Forma (Res.)'!$L$62-'Pro Forma (Res.)'!$L$64)/12)*'Debt Service'!$K$14),IF($G$14&gt;DN5-1,$M$14,0))</f>
        <v>0</v>
      </c>
      <c r="DO14" s="282">
        <f>IF($N$14="Percentage of Cash Flow",IF($G$14&gt;DO5-1,(('Pro Forma (Res.)'!$L$62-'Pro Forma (Res.)'!$L$64)/12)*'Debt Service'!$K$14),IF($G$14&gt;DO5-1,$M$14,0))</f>
        <v>0</v>
      </c>
      <c r="DP14" s="283">
        <f t="shared" si="7"/>
        <v>0</v>
      </c>
      <c r="DQ14" s="282">
        <f>IF($N$14="Percentage of Cash Flow",IF($G$14&gt;DQ5-1,(('Pro Forma (Res.)'!$M$62-'Pro Forma (Res.)'!$M$64)/12)*'Debt Service'!$K$14),IF($G$14&gt;DQ5-1,$M$14,0))</f>
        <v>0</v>
      </c>
      <c r="DR14" s="282">
        <f>IF($N$14="Percentage of Cash Flow",IF($G$14&gt;DR5-1,(('Pro Forma (Res.)'!$M$62-'Pro Forma (Res.)'!$M$64)/12)*'Debt Service'!$K$14),IF($G$14&gt;DR5-1,$M$14,0))</f>
        <v>0</v>
      </c>
      <c r="DS14" s="282">
        <f>IF($N$14="Percentage of Cash Flow",IF($G$14&gt;DS5-1,(('Pro Forma (Res.)'!$M$62-'Pro Forma (Res.)'!$M$64)/12)*'Debt Service'!$K$14),IF($G$14&gt;DS5-1,$M$14,0))</f>
        <v>0</v>
      </c>
      <c r="DT14" s="282">
        <f>IF($N$14="Percentage of Cash Flow",IF($G$14&gt;DT5-1,(('Pro Forma (Res.)'!$M$62-'Pro Forma (Res.)'!$M$64)/12)*'Debt Service'!$K$14),IF($G$14&gt;DT5-1,$M$14,0))</f>
        <v>0</v>
      </c>
      <c r="DU14" s="282">
        <f>IF($N$14="Percentage of Cash Flow",IF($G$14&gt;DU5-1,(('Pro Forma (Res.)'!$M$62-'Pro Forma (Res.)'!$M$64)/12)*'Debt Service'!$K$14),IF($G$14&gt;DU5-1,$M$14,0))</f>
        <v>0</v>
      </c>
      <c r="DV14" s="282">
        <f>IF($N$14="Percentage of Cash Flow",IF($G$14&gt;DV5-1,(('Pro Forma (Res.)'!$M$62-'Pro Forma (Res.)'!$M$64)/12)*'Debt Service'!$K$14),IF($G$14&gt;DV5-1,$M$14,0))</f>
        <v>0</v>
      </c>
      <c r="DW14" s="282">
        <f>IF($N$14="Percentage of Cash Flow",IF($G$14&gt;DW5-1,(('Pro Forma (Res.)'!$M$62-'Pro Forma (Res.)'!$M$64)/12)*'Debt Service'!$K$14),IF($G$14&gt;DW5-1,$M$14,0))</f>
        <v>0</v>
      </c>
      <c r="DX14" s="282">
        <f>IF($N$14="Percentage of Cash Flow",IF($G$14&gt;DX5-1,(('Pro Forma (Res.)'!$M$62-'Pro Forma (Res.)'!$M$64)/12)*'Debt Service'!$K$14),IF($G$14&gt;DX5-1,$M$14,0))</f>
        <v>0</v>
      </c>
      <c r="DY14" s="282">
        <f>IF($N$14="Percentage of Cash Flow",IF($G$14&gt;DY5-1,(('Pro Forma (Res.)'!$M$62-'Pro Forma (Res.)'!$M$64)/12)*'Debt Service'!$K$14),IF($G$14&gt;DY5-1,$M$14,0))</f>
        <v>0</v>
      </c>
      <c r="DZ14" s="282">
        <f>IF($N$14="Percentage of Cash Flow",IF($G$14&gt;DZ5-1,(('Pro Forma (Res.)'!$M$62-'Pro Forma (Res.)'!$M$64)/12)*'Debt Service'!$K$14),IF($G$14&gt;DZ5-1,$M$14,0))</f>
        <v>0</v>
      </c>
      <c r="EA14" s="282">
        <f>IF($N$14="Percentage of Cash Flow",IF($G$14&gt;EA5-1,(('Pro Forma (Res.)'!$M$62-'Pro Forma (Res.)'!$M$64)/12)*'Debt Service'!$K$14),IF($G$14&gt;EA5-1,$M$14,0))</f>
        <v>0</v>
      </c>
      <c r="EB14" s="282">
        <f>IF($N$14="Percentage of Cash Flow",IF($G$14&gt;EB5-1,(('Pro Forma (Res.)'!$M$62-'Pro Forma (Res.)'!$M$64)/12)*'Debt Service'!$K$14),IF($G$14&gt;EB5-1,$M$14,0))</f>
        <v>0</v>
      </c>
      <c r="EC14" s="283">
        <f t="shared" si="8"/>
        <v>0</v>
      </c>
      <c r="ED14" s="282">
        <f>IF($N$14="Percentage of Cash Flow",IF($G$14&gt;ED5-1,(('Pro Forma (Res.)'!$N$62-'Pro Forma (Res.)'!$N$64)/12)*'Debt Service'!$K$14),IF($G$14&gt;ED5-1,$M$14,0))</f>
        <v>0</v>
      </c>
      <c r="EE14" s="282">
        <f>IF($N$14="Percentage of Cash Flow",IF($G$14&gt;EE5-1,(('Pro Forma (Res.)'!$N$62-'Pro Forma (Res.)'!$N$64)/12)*'Debt Service'!$K$14),IF($G$14&gt;EE5-1,$M$14,0))</f>
        <v>0</v>
      </c>
      <c r="EF14" s="282">
        <f>IF($N$14="Percentage of Cash Flow",IF($G$14&gt;EF5-1,(('Pro Forma (Res.)'!$N$62-'Pro Forma (Res.)'!$N$64)/12)*'Debt Service'!$K$14),IF($G$14&gt;EF5-1,$M$14,0))</f>
        <v>0</v>
      </c>
      <c r="EG14" s="282">
        <f>IF($N$14="Percentage of Cash Flow",IF($G$14&gt;EG5-1,(('Pro Forma (Res.)'!$N$62-'Pro Forma (Res.)'!$N$64)/12)*'Debt Service'!$K$14),IF($G$14&gt;EG5-1,$M$14,0))</f>
        <v>0</v>
      </c>
      <c r="EH14" s="282">
        <f>IF($N$14="Percentage of Cash Flow",IF($G$14&gt;EH5-1,(('Pro Forma (Res.)'!$N$62-'Pro Forma (Res.)'!$N$64)/12)*'Debt Service'!$K$14),IF($G$14&gt;EH5-1,$M$14,0))</f>
        <v>0</v>
      </c>
      <c r="EI14" s="282">
        <f>IF($N$14="Percentage of Cash Flow",IF($G$14&gt;EI5-1,(('Pro Forma (Res.)'!$N$62-'Pro Forma (Res.)'!$N$64)/12)*'Debt Service'!$K$14),IF($G$14&gt;EI5-1,$M$14,0))</f>
        <v>0</v>
      </c>
      <c r="EJ14" s="282">
        <f>IF($N$14="Percentage of Cash Flow",IF($G$14&gt;EJ5-1,(('Pro Forma (Res.)'!$N$62-'Pro Forma (Res.)'!$N$64)/12)*'Debt Service'!$K$14),IF($G$14&gt;EJ5-1,$M$14,0))</f>
        <v>0</v>
      </c>
      <c r="EK14" s="282">
        <f>IF($N$14="Percentage of Cash Flow",IF($G$14&gt;EK5-1,(('Pro Forma (Res.)'!$N$62-'Pro Forma (Res.)'!$N$64)/12)*'Debt Service'!$K$14),IF($G$14&gt;EK5-1,$M$14,0))</f>
        <v>0</v>
      </c>
      <c r="EL14" s="282">
        <f>IF($N$14="Percentage of Cash Flow",IF($G$14&gt;EL5-1,(('Pro Forma (Res.)'!$N$62-'Pro Forma (Res.)'!$N$64)/12)*'Debt Service'!$K$14),IF($G$14&gt;EL5-1,$M$14,0))</f>
        <v>0</v>
      </c>
      <c r="EM14" s="282">
        <f>IF($N$14="Percentage of Cash Flow",IF($G$14&gt;EM5-1,(('Pro Forma (Res.)'!$N$62-'Pro Forma (Res.)'!$N$64)/12)*'Debt Service'!$K$14),IF($G$14&gt;EM5-1,$M$14,0))</f>
        <v>0</v>
      </c>
      <c r="EN14" s="282">
        <f>IF($N$14="Percentage of Cash Flow",IF($G$14&gt;EN5-1,(('Pro Forma (Res.)'!$N$62-'Pro Forma (Res.)'!$N$64)/12)*'Debt Service'!$K$14),IF($G$14&gt;EN5-1,$M$14,0))</f>
        <v>0</v>
      </c>
      <c r="EO14" s="282">
        <f>IF($N$14="Percentage of Cash Flow",IF($G$14&gt;EO5-1,(('Pro Forma (Res.)'!$N$62-'Pro Forma (Res.)'!$N$64)/12)*'Debt Service'!$K$14),IF($G$14&gt;EO5-1,$M$14,0))</f>
        <v>0</v>
      </c>
      <c r="EP14" s="283">
        <f t="shared" si="9"/>
        <v>0</v>
      </c>
      <c r="EQ14" s="282">
        <f>IF($N$14="Percentage of Cash Flow",IF($G$14&gt;EQ5-1,(('Pro Forma (Res.)'!$O$62-'Pro Forma (Res.)'!$O$64)/12)*'Debt Service'!$K$14),IF($G$14&gt;EQ5-1,$M$14,0))</f>
        <v>0</v>
      </c>
      <c r="ER14" s="282">
        <f>IF($N$14="Percentage of Cash Flow",IF($G$14&gt;ER5-1,(('Pro Forma (Res.)'!$O$62-'Pro Forma (Res.)'!$O$64)/12)*'Debt Service'!$K$14),IF($G$14&gt;ER5-1,$M$14,0))</f>
        <v>0</v>
      </c>
      <c r="ES14" s="282">
        <f>IF($N$14="Percentage of Cash Flow",IF($G$14&gt;ES5-1,(('Pro Forma (Res.)'!$O$62-'Pro Forma (Res.)'!$O$64)/12)*'Debt Service'!$K$14),IF($G$14&gt;ES5-1,$M$14,0))</f>
        <v>0</v>
      </c>
      <c r="ET14" s="282">
        <f>IF($N$14="Percentage of Cash Flow",IF($G$14&gt;ET5-1,(('Pro Forma (Res.)'!$O$62-'Pro Forma (Res.)'!$O$64)/12)*'Debt Service'!$K$14),IF($G$14&gt;ET5-1,$M$14,0))</f>
        <v>0</v>
      </c>
      <c r="EU14" s="282">
        <f>IF($N$14="Percentage of Cash Flow",IF($G$14&gt;EU5-1,(('Pro Forma (Res.)'!$O$62-'Pro Forma (Res.)'!$O$64)/12)*'Debt Service'!$K$14),IF($G$14&gt;EU5-1,$M$14,0))</f>
        <v>0</v>
      </c>
      <c r="EV14" s="282">
        <f>IF($N$14="Percentage of Cash Flow",IF($G$14&gt;EV5-1,(('Pro Forma (Res.)'!$O$62-'Pro Forma (Res.)'!$O$64)/12)*'Debt Service'!$K$14),IF($G$14&gt;EV5-1,$M$14,0))</f>
        <v>0</v>
      </c>
      <c r="EW14" s="282">
        <f>IF($N$14="Percentage of Cash Flow",IF($G$14&gt;EW5-1,(('Pro Forma (Res.)'!$O$62-'Pro Forma (Res.)'!$O$64)/12)*'Debt Service'!$K$14),IF($G$14&gt;EW5-1,$M$14,0))</f>
        <v>0</v>
      </c>
      <c r="EX14" s="282">
        <f>IF($N$14="Percentage of Cash Flow",IF($G$14&gt;EX5-1,(('Pro Forma (Res.)'!$O$62-'Pro Forma (Res.)'!$O$64)/12)*'Debt Service'!$K$14),IF($G$14&gt;EX5-1,$M$14,0))</f>
        <v>0</v>
      </c>
      <c r="EY14" s="282">
        <f>IF($N$14="Percentage of Cash Flow",IF($G$14&gt;EY5-1,(('Pro Forma (Res.)'!$O$62-'Pro Forma (Res.)'!$O$64)/12)*'Debt Service'!$K$14),IF($G$14&gt;EY5-1,$M$14,0))</f>
        <v>0</v>
      </c>
      <c r="EZ14" s="282">
        <f>IF($N$14="Percentage of Cash Flow",IF($G$14&gt;EZ5-1,(('Pro Forma (Res.)'!$O$62-'Pro Forma (Res.)'!$O$64)/12)*'Debt Service'!$K$14),IF($G$14&gt;EZ5-1,$M$14,0))</f>
        <v>0</v>
      </c>
      <c r="FA14" s="282">
        <f>IF($N$14="Percentage of Cash Flow",IF($G$14&gt;FA5-1,(('Pro Forma (Res.)'!$O$62-'Pro Forma (Res.)'!$O$64)/12)*'Debt Service'!$K$14),IF($G$14&gt;FA5-1,$M$14,0))</f>
        <v>0</v>
      </c>
      <c r="FB14" s="282">
        <f>IF($N$14="Percentage of Cash Flow",IF($G$14&gt;FB5-1,(('Pro Forma (Res.)'!$O$62-'Pro Forma (Res.)'!$O$64)/12)*'Debt Service'!$K$14),IF($G$14&gt;FB5-1,$M$14,0))</f>
        <v>0</v>
      </c>
      <c r="FC14" s="283">
        <f t="shared" si="10"/>
        <v>0</v>
      </c>
      <c r="FD14" s="282">
        <f>IF($N$14="Percentage of Cash Flow",IF($G$14&gt;FD5-1,(('Pro Forma (Res.)'!$P$62-'Pro Forma (Res.)'!$P$64)/12)*'Debt Service'!$K$14),IF($G$14&gt;FD5-1,$M$14,0))</f>
        <v>0</v>
      </c>
      <c r="FE14" s="282">
        <f>IF($N$14="Percentage of Cash Flow",IF($G$14&gt;FE5-1,(('Pro Forma (Res.)'!$P$62-'Pro Forma (Res.)'!$P$64)/12)*'Debt Service'!$K$14),IF($G$14&gt;FE5-1,$M$14,0))</f>
        <v>0</v>
      </c>
      <c r="FF14" s="282">
        <f>IF($N$14="Percentage of Cash Flow",IF($G$14&gt;FF5-1,(('Pro Forma (Res.)'!$P$62-'Pro Forma (Res.)'!$P$64)/12)*'Debt Service'!$K$14),IF($G$14&gt;FF5-1,$M$14,0))</f>
        <v>0</v>
      </c>
      <c r="FG14" s="282">
        <f>IF($N$14="Percentage of Cash Flow",IF($G$14&gt;FG5-1,(('Pro Forma (Res.)'!$P$62-'Pro Forma (Res.)'!$P$64)/12)*'Debt Service'!$K$14),IF($G$14&gt;FG5-1,$M$14,0))</f>
        <v>0</v>
      </c>
      <c r="FH14" s="282">
        <f>IF($N$14="Percentage of Cash Flow",IF($G$14&gt;FH5-1,(('Pro Forma (Res.)'!$P$62-'Pro Forma (Res.)'!$P$64)/12)*'Debt Service'!$K$14),IF($G$14&gt;FH5-1,$M$14,0))</f>
        <v>0</v>
      </c>
      <c r="FI14" s="282">
        <f>IF($N$14="Percentage of Cash Flow",IF($G$14&gt;FI5-1,(('Pro Forma (Res.)'!$P$62-'Pro Forma (Res.)'!$P$64)/12)*'Debt Service'!$K$14),IF($G$14&gt;FI5-1,$M$14,0))</f>
        <v>0</v>
      </c>
      <c r="FJ14" s="282">
        <f>IF($N$14="Percentage of Cash Flow",IF($G$14&gt;FJ5-1,(('Pro Forma (Res.)'!$P$62-'Pro Forma (Res.)'!$P$64)/12)*'Debt Service'!$K$14),IF($G$14&gt;FJ5-1,$M$14,0))</f>
        <v>0</v>
      </c>
      <c r="FK14" s="282">
        <f>IF($N$14="Percentage of Cash Flow",IF($G$14&gt;FK5-1,(('Pro Forma (Res.)'!$P$62-'Pro Forma (Res.)'!$P$64)/12)*'Debt Service'!$K$14),IF($G$14&gt;FK5-1,$M$14,0))</f>
        <v>0</v>
      </c>
      <c r="FL14" s="282">
        <f>IF($N$14="Percentage of Cash Flow",IF($G$14&gt;FL5-1,(('Pro Forma (Res.)'!$P$62-'Pro Forma (Res.)'!$P$64)/12)*'Debt Service'!$K$14),IF($G$14&gt;FL5-1,$M$14,0))</f>
        <v>0</v>
      </c>
      <c r="FM14" s="282">
        <f>IF($N$14="Percentage of Cash Flow",IF($G$14&gt;FM5-1,(('Pro Forma (Res.)'!$P$62-'Pro Forma (Res.)'!$P$64)/12)*'Debt Service'!$K$14),IF($G$14&gt;FM5-1,$M$14,0))</f>
        <v>0</v>
      </c>
      <c r="FN14" s="282">
        <f>IF($N$14="Percentage of Cash Flow",IF($G$14&gt;FN5-1,(('Pro Forma (Res.)'!$P$62-'Pro Forma (Res.)'!$P$64)/12)*'Debt Service'!$K$14),IF($G$14&gt;FN5-1,$M$14,0))</f>
        <v>0</v>
      </c>
      <c r="FO14" s="282">
        <f>IF($N$14="Percentage of Cash Flow",IF($G$14&gt;FO5-1,(('Pro Forma (Res.)'!$P$62-'Pro Forma (Res.)'!$P$64)/12)*'Debt Service'!$K$14),IF($G$14&gt;FO5-1,$M$14,0))</f>
        <v>0</v>
      </c>
      <c r="FP14" s="283">
        <f t="shared" si="11"/>
        <v>0</v>
      </c>
      <c r="FQ14" s="282">
        <f>IF($N$14="Percentage of Cash Flow",IF($G$14&gt;FQ5-1,(('Pro Forma (Res.)'!$Q$62-'Pro Forma (Res.)'!$Q$64)/12)*'Debt Service'!$K$14),IF($G$14&gt;FQ5-1,$M$14,0))</f>
        <v>0</v>
      </c>
      <c r="FR14" s="282">
        <f>IF($N$14="Percentage of Cash Flow",IF($G$14&gt;FR5-1,(('Pro Forma (Res.)'!$Q$62-'Pro Forma (Res.)'!$Q$64)/12)*'Debt Service'!$K$14),IF($G$14&gt;FR5-1,$M$14,0))</f>
        <v>0</v>
      </c>
      <c r="FS14" s="282">
        <f>IF($N$14="Percentage of Cash Flow",IF($G$14&gt;FS5-1,(('Pro Forma (Res.)'!$Q$62-'Pro Forma (Res.)'!$Q$64)/12)*'Debt Service'!$K$14),IF($G$14&gt;FS5-1,$M$14,0))</f>
        <v>0</v>
      </c>
      <c r="FT14" s="282">
        <f>IF($N$14="Percentage of Cash Flow",IF($G$14&gt;FT5-1,(('Pro Forma (Res.)'!$Q$62-'Pro Forma (Res.)'!$Q$64)/12)*'Debt Service'!$K$14),IF($G$14&gt;FT5-1,$M$14,0))</f>
        <v>0</v>
      </c>
      <c r="FU14" s="282">
        <f>IF($N$14="Percentage of Cash Flow",IF($G$14&gt;FU5-1,(('Pro Forma (Res.)'!$Q$62-'Pro Forma (Res.)'!$Q$64)/12)*'Debt Service'!$K$14),IF($G$14&gt;FU5-1,$M$14,0))</f>
        <v>0</v>
      </c>
      <c r="FV14" s="282">
        <f>IF($N$14="Percentage of Cash Flow",IF($G$14&gt;FV5-1,(('Pro Forma (Res.)'!$Q$62-'Pro Forma (Res.)'!$Q$64)/12)*'Debt Service'!$K$14),IF($G$14&gt;FV5-1,$M$14,0))</f>
        <v>0</v>
      </c>
      <c r="FW14" s="282">
        <f>IF($N$14="Percentage of Cash Flow",IF($G$14&gt;FW5-1,(('Pro Forma (Res.)'!$Q$62-'Pro Forma (Res.)'!$Q$64)/12)*'Debt Service'!$K$14),IF($G$14&gt;FW5-1,$M$14,0))</f>
        <v>0</v>
      </c>
      <c r="FX14" s="282">
        <f>IF($N$14="Percentage of Cash Flow",IF($G$14&gt;FX5-1,(('Pro Forma (Res.)'!$Q$62-'Pro Forma (Res.)'!$Q$64)/12)*'Debt Service'!$K$14),IF($G$14&gt;FX5-1,$M$14,0))</f>
        <v>0</v>
      </c>
      <c r="FY14" s="282">
        <f>IF($N$14="Percentage of Cash Flow",IF($G$14&gt;FY5-1,(('Pro Forma (Res.)'!$Q$62-'Pro Forma (Res.)'!$Q$64)/12)*'Debt Service'!$K$14),IF($G$14&gt;FY5-1,$M$14,0))</f>
        <v>0</v>
      </c>
      <c r="FZ14" s="282">
        <f>IF($N$14="Percentage of Cash Flow",IF($G$14&gt;FZ5-1,(('Pro Forma (Res.)'!$Q$62-'Pro Forma (Res.)'!$Q$64)/12)*'Debt Service'!$K$14),IF($G$14&gt;FZ5-1,$M$14,0))</f>
        <v>0</v>
      </c>
      <c r="GA14" s="282">
        <f>IF($N$14="Percentage of Cash Flow",IF($G$14&gt;GA5-1,(('Pro Forma (Res.)'!$Q$62-'Pro Forma (Res.)'!$Q$64)/12)*'Debt Service'!$K$14),IF($G$14&gt;GA5-1,$M$14,0))</f>
        <v>0</v>
      </c>
      <c r="GB14" s="282">
        <f>IF($N$14="Percentage of Cash Flow",IF($G$14&gt;GB5-1,(('Pro Forma (Res.)'!$Q$62-'Pro Forma (Res.)'!$Q$64)/12)*'Debt Service'!$K$14),IF($G$14&gt;GB5-1,$M$14,0))</f>
        <v>0</v>
      </c>
      <c r="GC14" s="283">
        <f t="shared" si="12"/>
        <v>0</v>
      </c>
      <c r="GD14" s="282">
        <f>IF($N$14="Percentage of Cash Flow",IF($G$14&gt;GD5-1,(('Pro Forma (Res.)'!$R$62-'Pro Forma (Res.)'!$R$64)/12)*'Debt Service'!$K$14),IF($G$14&gt;GD5-1,$M$14,0))</f>
        <v>0</v>
      </c>
      <c r="GE14" s="282">
        <f>IF($N$14="Percentage of Cash Flow",IF($G$14&gt;GE5-1,(('Pro Forma (Res.)'!$R$62-'Pro Forma (Res.)'!$R$64)/12)*'Debt Service'!$K$14),IF($G$14&gt;GE5-1,$M$14,0))</f>
        <v>0</v>
      </c>
      <c r="GF14" s="282">
        <f>IF($N$14="Percentage of Cash Flow",IF($G$14&gt;GF5-1,(('Pro Forma (Res.)'!$R$62-'Pro Forma (Res.)'!$R$64)/12)*'Debt Service'!$K$14),IF($G$14&gt;GF5-1,$M$14,0))</f>
        <v>0</v>
      </c>
      <c r="GG14" s="282">
        <f>IF($N$14="Percentage of Cash Flow",IF($G$14&gt;GG5-1,(('Pro Forma (Res.)'!$R$62-'Pro Forma (Res.)'!$R$64)/12)*'Debt Service'!$K$14),IF($G$14&gt;GG5-1,$M$14,0))</f>
        <v>0</v>
      </c>
      <c r="GH14" s="282">
        <f>IF($N$14="Percentage of Cash Flow",IF($G$14&gt;GH5-1,(('Pro Forma (Res.)'!$R$62-'Pro Forma (Res.)'!$R$64)/12)*'Debt Service'!$K$14),IF($G$14&gt;GH5-1,$M$14,0))</f>
        <v>0</v>
      </c>
      <c r="GI14" s="282">
        <f>IF($N$14="Percentage of Cash Flow",IF($G$14&gt;GI5-1,(('Pro Forma (Res.)'!$R$62-'Pro Forma (Res.)'!$R$64)/12)*'Debt Service'!$K$14),IF($G$14&gt;GI5-1,$M$14,0))</f>
        <v>0</v>
      </c>
      <c r="GJ14" s="282">
        <f>IF($N$14="Percentage of Cash Flow",IF($G$14&gt;GJ5-1,(('Pro Forma (Res.)'!$R$62-'Pro Forma (Res.)'!$R$64)/12)*'Debt Service'!$K$14),IF($G$14&gt;GJ5-1,$M$14,0))</f>
        <v>0</v>
      </c>
      <c r="GK14" s="282">
        <f>IF($N$14="Percentage of Cash Flow",IF($G$14&gt;GK5-1,(('Pro Forma (Res.)'!$R$62-'Pro Forma (Res.)'!$R$64)/12)*'Debt Service'!$K$14),IF($G$14&gt;GK5-1,$M$14,0))</f>
        <v>0</v>
      </c>
      <c r="GL14" s="282">
        <f>IF($N$14="Percentage of Cash Flow",IF($G$14&gt;GL5-1,(('Pro Forma (Res.)'!$R$62-'Pro Forma (Res.)'!$R$64)/12)*'Debt Service'!$K$14),IF($G$14&gt;GL5-1,$M$14,0))</f>
        <v>0</v>
      </c>
      <c r="GM14" s="282">
        <f>IF($N$14="Percentage of Cash Flow",IF($G$14&gt;GM5-1,(('Pro Forma (Res.)'!$R$62-'Pro Forma (Res.)'!$R$64)/12)*'Debt Service'!$K$14),IF($G$14&gt;GM5-1,$M$14,0))</f>
        <v>0</v>
      </c>
      <c r="GN14" s="282">
        <f>IF($N$14="Percentage of Cash Flow",IF($G$14&gt;GN5-1,(('Pro Forma (Res.)'!$R$62-'Pro Forma (Res.)'!$R$64)/12)*'Debt Service'!$K$14),IF($G$14&gt;GN5-1,$M$14,0))</f>
        <v>0</v>
      </c>
      <c r="GO14" s="282">
        <f>IF($N$14="Percentage of Cash Flow",IF($G$14&gt;GO5-1,(('Pro Forma (Res.)'!$R$62-'Pro Forma (Res.)'!$R$64)/12)*'Debt Service'!$K$14),IF($G$14&gt;GO5-1,$M$14,0))</f>
        <v>0</v>
      </c>
      <c r="GP14" s="283">
        <f t="shared" si="13"/>
        <v>0</v>
      </c>
      <c r="GQ14" s="282">
        <f>IF($N$14="Percentage of Cash Flow",IF($G$14&gt;GQ5-1,(('Pro Forma (Res.)'!$S$62-'Pro Forma (Res.)'!$S$64)/12)*'Debt Service'!$K$14),IF($G$14&gt;GQ5-1,$M$14,0))</f>
        <v>0</v>
      </c>
      <c r="GR14" s="282">
        <f>IF($N$14="Percentage of Cash Flow",IF($G$14&gt;GR5-1,(('Pro Forma (Res.)'!$S$62-'Pro Forma (Res.)'!$S$64)/12)*'Debt Service'!$K$14),IF($G$14&gt;GR5-1,$M$14,0))</f>
        <v>0</v>
      </c>
      <c r="GS14" s="282">
        <f>IF($N$14="Percentage of Cash Flow",IF($G$14&gt;GS5-1,(('Pro Forma (Res.)'!$S$62-'Pro Forma (Res.)'!$S$64)/12)*'Debt Service'!$K$14),IF($G$14&gt;GS5-1,$M$14,0))</f>
        <v>0</v>
      </c>
      <c r="GT14" s="282">
        <f>IF($N$14="Percentage of Cash Flow",IF($G$14&gt;GT5-1,(('Pro Forma (Res.)'!$S$62-'Pro Forma (Res.)'!$S$64)/12)*'Debt Service'!$K$14),IF($G$14&gt;GT5-1,$M$14,0))</f>
        <v>0</v>
      </c>
      <c r="GU14" s="282">
        <f>IF($N$14="Percentage of Cash Flow",IF($G$14&gt;GU5-1,(('Pro Forma (Res.)'!$S$62-'Pro Forma (Res.)'!$S$64)/12)*'Debt Service'!$K$14),IF($G$14&gt;GU5-1,$M$14,0))</f>
        <v>0</v>
      </c>
      <c r="GV14" s="282">
        <f>IF($N$14="Percentage of Cash Flow",IF($G$14&gt;GV5-1,(('Pro Forma (Res.)'!$S$62-'Pro Forma (Res.)'!$S$64)/12)*'Debt Service'!$K$14),IF($G$14&gt;GV5-1,$M$14,0))</f>
        <v>0</v>
      </c>
      <c r="GW14" s="282">
        <f>IF($N$14="Percentage of Cash Flow",IF($G$14&gt;GW5-1,(('Pro Forma (Res.)'!$S$62-'Pro Forma (Res.)'!$S$64)/12)*'Debt Service'!$K$14),IF($G$14&gt;GW5-1,$M$14,0))</f>
        <v>0</v>
      </c>
      <c r="GX14" s="282">
        <f>IF($N$14="Percentage of Cash Flow",IF($G$14&gt;GX5-1,(('Pro Forma (Res.)'!$S$62-'Pro Forma (Res.)'!$S$64)/12)*'Debt Service'!$K$14),IF($G$14&gt;GX5-1,$M$14,0))</f>
        <v>0</v>
      </c>
      <c r="GY14" s="282">
        <f>IF($N$14="Percentage of Cash Flow",IF($G$14&gt;GY5-1,(('Pro Forma (Res.)'!$S$62-'Pro Forma (Res.)'!$S$64)/12)*'Debt Service'!$K$14),IF($G$14&gt;GY5-1,$M$14,0))</f>
        <v>0</v>
      </c>
      <c r="GZ14" s="282">
        <f>IF($N$14="Percentage of Cash Flow",IF($G$14&gt;GZ5-1,(('Pro Forma (Res.)'!$S$62-'Pro Forma (Res.)'!$S$64)/12)*'Debt Service'!$K$14),IF($G$14&gt;GZ5-1,$M$14,0))</f>
        <v>0</v>
      </c>
      <c r="HA14" s="282">
        <f>IF($N$14="Percentage of Cash Flow",IF($G$14&gt;HA5-1,(('Pro Forma (Res.)'!$S$62-'Pro Forma (Res.)'!$S$64)/12)*'Debt Service'!$K$14),IF($G$14&gt;HA5-1,$M$14,0))</f>
        <v>0</v>
      </c>
      <c r="HB14" s="282">
        <f>IF($N$14="Percentage of Cash Flow",IF($G$14&gt;HB5-1,(('Pro Forma (Res.)'!$S$62-'Pro Forma (Res.)'!$S$64)/12)*'Debt Service'!$K$14),IF($G$14&gt;HB5-1,$M$14,0))</f>
        <v>0</v>
      </c>
      <c r="HC14" s="283">
        <f t="shared" si="14"/>
        <v>0</v>
      </c>
    </row>
    <row r="15" spans="1:211" ht="37.5" customHeight="1">
      <c r="A15" s="1055">
        <f>'Source of Funds'!A17</f>
        <v>0</v>
      </c>
      <c r="B15" s="1056"/>
      <c r="C15" s="1055">
        <f>'Source of Funds'!B17</f>
        <v>0</v>
      </c>
      <c r="D15" s="1056"/>
      <c r="E15" s="401">
        <f>'Source of Funds'!E17</f>
        <v>0</v>
      </c>
      <c r="F15" s="410">
        <v>0</v>
      </c>
      <c r="G15" s="411">
        <v>0</v>
      </c>
      <c r="H15" s="411">
        <v>0</v>
      </c>
      <c r="I15" s="684"/>
      <c r="J15" s="684"/>
      <c r="K15" s="685">
        <f t="shared" si="15"/>
        <v>0</v>
      </c>
      <c r="L15" s="402">
        <f t="shared" si="16"/>
        <v>0</v>
      </c>
      <c r="M15" s="410"/>
      <c r="N15" s="412"/>
      <c r="O15" s="413"/>
      <c r="P15" s="285"/>
      <c r="Q15" s="282">
        <f>IF($N$15="Percentage of Cash Flow",IF($G$15&gt;Q5-1,(('Pro Forma (Res.)'!$E$62-'Pro Forma (Res.)'!$E$64)/12)*'Debt Service'!$K$15),IF($G$15&gt;Q5-1,$M$15,0))</f>
        <v>0</v>
      </c>
      <c r="R15" s="282">
        <f>IF($N$15="Percentage of Cash Flow",IF($G$15&gt;R5-1,(('Pro Forma (Res.)'!$E$62-'Pro Forma (Res.)'!$E$64)/12)*'Debt Service'!$K$15),IF($G$15&gt;R5-1,$M$15,0))</f>
        <v>0</v>
      </c>
      <c r="S15" s="282">
        <f>IF($N$15="Percentage of Cash Flow",IF($G$15&gt;S5-1,(('Pro Forma (Res.)'!$E$62-'Pro Forma (Res.)'!$E$64)/12)*'Debt Service'!$K$15),IF($G$15&gt;S5-1,$M$15,0))</f>
        <v>0</v>
      </c>
      <c r="T15" s="282">
        <f>IF($N$15="Percentage of Cash Flow",IF($G$15&gt;T5-1,(('Pro Forma (Res.)'!$E$62-'Pro Forma (Res.)'!$E$64)/12)*'Debt Service'!$K$15),IF($G$15&gt;T5-1,$M$15,0))</f>
        <v>0</v>
      </c>
      <c r="U15" s="282">
        <f>IF($N$15="Percentage of Cash Flow",IF($G$15&gt;U5-1,(('Pro Forma (Res.)'!$E$62-'Pro Forma (Res.)'!$E$64)/12)*'Debt Service'!$K$15),IF($G$15&gt;U5-1,$M$15,0))</f>
        <v>0</v>
      </c>
      <c r="V15" s="282">
        <f>IF($N$15="Percentage of Cash Flow",IF($G$15&gt;V5-1,(('Pro Forma (Res.)'!$E$62-'Pro Forma (Res.)'!$E$64)/12)*'Debt Service'!$K$15),IF($G$15&gt;V5-1,$M$15,0))</f>
        <v>0</v>
      </c>
      <c r="W15" s="282">
        <f>IF($N$15="Percentage of Cash Flow",IF($G$15&gt;W5-1,(('Pro Forma (Res.)'!$E$62-'Pro Forma (Res.)'!$E$64)/12)*'Debt Service'!$K$15),IF($G$15&gt;W5-1,$M$15,0))</f>
        <v>0</v>
      </c>
      <c r="X15" s="282">
        <f>IF($N$15="Percentage of Cash Flow",IF($G$15&gt;X5-1,(('Pro Forma (Res.)'!$E$62-'Pro Forma (Res.)'!$E$64)/12)*'Debt Service'!$K$15),IF($G$15&gt;X5-1,$M$15,0))</f>
        <v>0</v>
      </c>
      <c r="Y15" s="282">
        <f>IF($N$15="Percentage of Cash Flow",IF($G$15&gt;Y5-1,(('Pro Forma (Res.)'!$E$62-'Pro Forma (Res.)'!$E$64)/12)*'Debt Service'!$K$15),IF($G$15&gt;Y5-1,$M$15,0))</f>
        <v>0</v>
      </c>
      <c r="Z15" s="282">
        <f>IF($N$15="Percentage of Cash Flow",IF($G$15&gt;Z5-1,(('Pro Forma (Res.)'!$E$62-'Pro Forma (Res.)'!$E$64)/12)*'Debt Service'!$K$15),IF($G$15&gt;Z5-1,$M$15,0))</f>
        <v>0</v>
      </c>
      <c r="AA15" s="282">
        <f>IF($N$15="Percentage of Cash Flow",IF($G$15&gt;AA5-1,(('Pro Forma (Res.)'!$E$62-'Pro Forma (Res.)'!$E$64)/12)*'Debt Service'!$K$15),IF($G$15&gt;AA5-1,$M$15,0))</f>
        <v>0</v>
      </c>
      <c r="AB15" s="282">
        <f>IF($N$15="Percentage of Cash Flow",IF($G$15&gt;AB5-1,(('Pro Forma (Res.)'!$E$62-'Pro Forma (Res.)'!$E$64)/12)*'Debt Service'!$K$15),IF($G$15&gt;AB5-1,$M$15,0))</f>
        <v>0</v>
      </c>
      <c r="AC15" s="283">
        <f t="shared" si="3"/>
        <v>0</v>
      </c>
      <c r="AD15" s="282">
        <f>IF($N$15="Percentage of Cash Flow",IF($G$15&gt;AD5-1,(('Pro Forma (Res.)'!$F$62-'Pro Forma (Res.)'!$F$64)/12)*'Debt Service'!$K$15),IF($G$15&gt;AD5-1,$M$15,0))</f>
        <v>0</v>
      </c>
      <c r="AE15" s="282">
        <f>IF($N$15="Percentage of Cash Flow",IF($G$15&gt;AE5-1,(('Pro Forma (Res.)'!$F$62-'Pro Forma (Res.)'!$F$64)/12)*'Debt Service'!$K$15),IF($G$15&gt;AE5-1,$M$15,0))</f>
        <v>0</v>
      </c>
      <c r="AF15" s="282">
        <f>IF($N$15="Percentage of Cash Flow",IF($G$15&gt;AF5-1,(('Pro Forma (Res.)'!$F$62-'Pro Forma (Res.)'!$F$64)/12)*'Debt Service'!$K$15),IF($G$15&gt;AF5-1,$M$15,0))</f>
        <v>0</v>
      </c>
      <c r="AG15" s="282">
        <f>IF($N$15="Percentage of Cash Flow",IF($G$15&gt;AG5-1,(('Pro Forma (Res.)'!$F$62-'Pro Forma (Res.)'!$F$64)/12)*'Debt Service'!$K$15),IF($G$15&gt;AG5-1,$M$15,0))</f>
        <v>0</v>
      </c>
      <c r="AH15" s="282">
        <f>IF($N$15="Percentage of Cash Flow",IF($G$15&gt;AH5-1,(('Pro Forma (Res.)'!$F$62-'Pro Forma (Res.)'!$F$64)/12)*'Debt Service'!$K$15),IF($G$15&gt;AH5-1,$M$15,0))</f>
        <v>0</v>
      </c>
      <c r="AI15" s="282">
        <f>IF($N$15="Percentage of Cash Flow",IF($G$15&gt;AI5-1,(('Pro Forma (Res.)'!$F$62-'Pro Forma (Res.)'!$F$64)/12)*'Debt Service'!$K$15),IF($G$15&gt;AI5-1,$M$15,0))</f>
        <v>0</v>
      </c>
      <c r="AJ15" s="282">
        <f>IF($N$15="Percentage of Cash Flow",IF($G$15&gt;AJ5-1,(('Pro Forma (Res.)'!$F$62-'Pro Forma (Res.)'!$F$64)/12)*'Debt Service'!$K$15),IF($G$15&gt;AJ5-1,$M$15,0))</f>
        <v>0</v>
      </c>
      <c r="AK15" s="282">
        <f>IF($N$15="Percentage of Cash Flow",IF($G$15&gt;AK5-1,(('Pro Forma (Res.)'!$F$62-'Pro Forma (Res.)'!$F$64)/12)*'Debt Service'!$K$15),IF($G$15&gt;AK5-1,$M$15,0))</f>
        <v>0</v>
      </c>
      <c r="AL15" s="282">
        <f>IF($N$15="Percentage of Cash Flow",IF($G$15&gt;AL5-1,(('Pro Forma (Res.)'!$F$62-'Pro Forma (Res.)'!$F$64)/12)*'Debt Service'!$K$15),IF($G$15&gt;AL5-1,$M$15,0))</f>
        <v>0</v>
      </c>
      <c r="AM15" s="282">
        <f>IF($N$15="Percentage of Cash Flow",IF($G$15&gt;AM5-1,(('Pro Forma (Res.)'!$F$62-'Pro Forma (Res.)'!$F$64)/12)*'Debt Service'!$K$15),IF($G$15&gt;AM5-1,$M$15,0))</f>
        <v>0</v>
      </c>
      <c r="AN15" s="282">
        <f>IF($N$15="Percentage of Cash Flow",IF($G$15&gt;AN5-1,(('Pro Forma (Res.)'!$F$62-'Pro Forma (Res.)'!$F$64)/12)*'Debt Service'!$K$15),IF($G$15&gt;AN5-1,$M$15,0))</f>
        <v>0</v>
      </c>
      <c r="AO15" s="282">
        <f>IF($N$15="Percentage of Cash Flow",IF($G$15&gt;AO5-1,(('Pro Forma (Res.)'!$F$62-'Pro Forma (Res.)'!$F$64)/12)*'Debt Service'!$K$15),IF($G$15&gt;AO5-1,$M$15,0))</f>
        <v>0</v>
      </c>
      <c r="AP15" s="283">
        <f t="shared" si="17"/>
        <v>0</v>
      </c>
      <c r="AQ15" s="282">
        <f>IF($N$15="Percentage of Cash Flow",IF($G$15&gt;AQ5-1,(('Pro Forma (Res.)'!$G$62-'Pro Forma (Res.)'!$G$64)/12)*'Debt Service'!$K$15),IF($G$15&gt;AQ5-1,$M$15,0))</f>
        <v>0</v>
      </c>
      <c r="AR15" s="282">
        <f>IF($N$15="Percentage of Cash Flow",IF($G$15&gt;AR5-1,(('Pro Forma (Res.)'!$G$62-'Pro Forma (Res.)'!$G$64)/12)*'Debt Service'!$K$15),IF($G$15&gt;AR5-1,$M$15,0))</f>
        <v>0</v>
      </c>
      <c r="AS15" s="282">
        <f>IF($N$15="Percentage of Cash Flow",IF($G$15&gt;AS5-1,(('Pro Forma (Res.)'!$G$62-'Pro Forma (Res.)'!$G$64)/12)*'Debt Service'!$K$15),IF($G$15&gt;AS5-1,$M$15,0))</f>
        <v>0</v>
      </c>
      <c r="AT15" s="282">
        <f>IF($N$15="Percentage of Cash Flow",IF($G$15&gt;AT5-1,(('Pro Forma (Res.)'!$G$62-'Pro Forma (Res.)'!$G$64)/12)*'Debt Service'!$K$15),IF($G$15&gt;AT5-1,$M$15,0))</f>
        <v>0</v>
      </c>
      <c r="AU15" s="282">
        <f>IF($N$15="Percentage of Cash Flow",IF($G$15&gt;AU5-1,(('Pro Forma (Res.)'!$G$62-'Pro Forma (Res.)'!$G$64)/12)*'Debt Service'!$K$15),IF($G$15&gt;AU5-1,$M$15,0))</f>
        <v>0</v>
      </c>
      <c r="AV15" s="282">
        <f>IF($N$15="Percentage of Cash Flow",IF($G$15&gt;AV5-1,(('Pro Forma (Res.)'!$G$62-'Pro Forma (Res.)'!$G$64)/12)*'Debt Service'!$K$15),IF($G$15&gt;AV5-1,$M$15,0))</f>
        <v>0</v>
      </c>
      <c r="AW15" s="282">
        <f>IF($N$15="Percentage of Cash Flow",IF($G$15&gt;AW5-1,(('Pro Forma (Res.)'!$G$62-'Pro Forma (Res.)'!$G$64)/12)*'Debt Service'!$K$15),IF($G$15&gt;AW5-1,$M$15,0))</f>
        <v>0</v>
      </c>
      <c r="AX15" s="282">
        <f>IF($N$15="Percentage of Cash Flow",IF($G$15&gt;AX5-1,(('Pro Forma (Res.)'!$G$62-'Pro Forma (Res.)'!$G$64)/12)*'Debt Service'!$K$15),IF($G$15&gt;AX5-1,$M$15,0))</f>
        <v>0</v>
      </c>
      <c r="AY15" s="282">
        <f>IF($N$15="Percentage of Cash Flow",IF($G$15&gt;AY5-1,(('Pro Forma (Res.)'!$G$62-'Pro Forma (Res.)'!$G$64)/12)*'Debt Service'!$K$15),IF($G$15&gt;AY5-1,$M$15,0))</f>
        <v>0</v>
      </c>
      <c r="AZ15" s="282">
        <f>IF($N$15="Percentage of Cash Flow",IF($G$15&gt;AZ5-1,(('Pro Forma (Res.)'!$G$62-'Pro Forma (Res.)'!$G$64)/12)*'Debt Service'!$K$15),IF($G$15&gt;AZ5-1,$M$15,0))</f>
        <v>0</v>
      </c>
      <c r="BA15" s="282">
        <f>IF($N$15="Percentage of Cash Flow",IF($G$15&gt;BA5-1,(('Pro Forma (Res.)'!$G$62-'Pro Forma (Res.)'!$G$64)/12)*'Debt Service'!$K$15),IF($G$15&gt;BA5-1,$M$15,0))</f>
        <v>0</v>
      </c>
      <c r="BB15" s="282">
        <f>IF($N$15="Percentage of Cash Flow",IF($G$15&gt;BB5-1,(('Pro Forma (Res.)'!$G$62-'Pro Forma (Res.)'!$G$64)/12)*'Debt Service'!$K$15),IF($G$15&gt;BB5-1,$M$15,0))</f>
        <v>0</v>
      </c>
      <c r="BC15" s="283">
        <f t="shared" si="18"/>
        <v>0</v>
      </c>
      <c r="BD15" s="282">
        <f>IF($N$15="Percentage of Cash Flow",IF($G$15&gt;BD5-1,(('Pro Forma (Res.)'!$H$62-'Pro Forma (Res.)'!$H$64)/12)*'Debt Service'!$K$15),IF($G$15&gt;BD5-1,$M$15,0))</f>
        <v>0</v>
      </c>
      <c r="BE15" s="282">
        <f>IF($N$15="Percentage of Cash Flow",IF($G$15&gt;BE5-1,(('Pro Forma (Res.)'!$H$62-'Pro Forma (Res.)'!$H$64)/12)*'Debt Service'!$K$15),IF($G$15&gt;BE5-1,$M$15,0))</f>
        <v>0</v>
      </c>
      <c r="BF15" s="282">
        <f>IF($N$15="Percentage of Cash Flow",IF($G$15&gt;BF5-1,(('Pro Forma (Res.)'!$H$62-'Pro Forma (Res.)'!$H$64)/12)*'Debt Service'!$K$15),IF($G$15&gt;BF5-1,$M$15,0))</f>
        <v>0</v>
      </c>
      <c r="BG15" s="282">
        <f>IF($N$15="Percentage of Cash Flow",IF($G$15&gt;BG5-1,(('Pro Forma (Res.)'!$H$62-'Pro Forma (Res.)'!$H$64)/12)*'Debt Service'!$K$15),IF($G$15&gt;BG5-1,$M$15,0))</f>
        <v>0</v>
      </c>
      <c r="BH15" s="282">
        <f>IF($N$15="Percentage of Cash Flow",IF($G$15&gt;BH5-1,(('Pro Forma (Res.)'!$H$62-'Pro Forma (Res.)'!$H$64)/12)*'Debt Service'!$K$15),IF($G$15&gt;BH5-1,$M$15,0))</f>
        <v>0</v>
      </c>
      <c r="BI15" s="282">
        <f>IF($N$15="Percentage of Cash Flow",IF($G$15&gt;BI5-1,(('Pro Forma (Res.)'!$H$62-'Pro Forma (Res.)'!$H$64)/12)*'Debt Service'!$K$15),IF($G$15&gt;BI5-1,$M$15,0))</f>
        <v>0</v>
      </c>
      <c r="BJ15" s="282">
        <f>IF($N$15="Percentage of Cash Flow",IF($G$15&gt;BJ5-1,(('Pro Forma (Res.)'!$H$62-'Pro Forma (Res.)'!$H$64)/12)*'Debt Service'!$K$15),IF($G$15&gt;BJ5-1,$M$15,0))</f>
        <v>0</v>
      </c>
      <c r="BK15" s="282">
        <f>IF($N$15="Percentage of Cash Flow",IF($G$15&gt;BK5-1,(('Pro Forma (Res.)'!$H$62-'Pro Forma (Res.)'!$H$64)/12)*'Debt Service'!$K$15),IF($G$15&gt;BK5-1,$M$15,0))</f>
        <v>0</v>
      </c>
      <c r="BL15" s="282">
        <f>IF($N$15="Percentage of Cash Flow",IF($G$15&gt;BL5-1,(('Pro Forma (Res.)'!$H$62-'Pro Forma (Res.)'!$H$64)/12)*'Debt Service'!$K$15),IF($G$15&gt;BL5-1,$M$15,0))</f>
        <v>0</v>
      </c>
      <c r="BM15" s="282">
        <f>IF($N$15="Percentage of Cash Flow",IF($G$15&gt;BM5-1,(('Pro Forma (Res.)'!$H$62-'Pro Forma (Res.)'!$H$64)/12)*'Debt Service'!$K$15),IF($G$15&gt;BM5-1,$M$15,0))</f>
        <v>0</v>
      </c>
      <c r="BN15" s="282">
        <f>IF($N$15="Percentage of Cash Flow",IF($G$15&gt;BN5-1,(('Pro Forma (Res.)'!$H$62-'Pro Forma (Res.)'!$H$64)/12)*'Debt Service'!$K$15),IF($G$15&gt;BN5-1,$M$15,0))</f>
        <v>0</v>
      </c>
      <c r="BO15" s="282">
        <f>IF($N$15="Percentage of Cash Flow",IF($G$15&gt;BO5-1,(('Pro Forma (Res.)'!$H$62-'Pro Forma (Res.)'!$H$64)/12)*'Debt Service'!$K$15),IF($G$15&gt;BO5-1,$M$15,0))</f>
        <v>0</v>
      </c>
      <c r="BP15" s="283">
        <f t="shared" si="4"/>
        <v>0</v>
      </c>
      <c r="BQ15" s="282">
        <f>IF($N$15="Percentage of Cash Flow",IF($G$15&gt;BQ5-1,(('Pro Forma (Res.)'!$I$62-'Pro Forma (Res.)'!$I$64)/12)*'Debt Service'!$K$15),IF($G$15&gt;BQ5-1,$M$15,0))</f>
        <v>0</v>
      </c>
      <c r="BR15" s="282">
        <f>IF($N$15="Percentage of Cash Flow",IF($G$15&gt;BR5-1,(('Pro Forma (Res.)'!$I$62-'Pro Forma (Res.)'!$I$64)/12)*'Debt Service'!$K$15),IF($G$15&gt;BR5-1,$M$15,0))</f>
        <v>0</v>
      </c>
      <c r="BS15" s="282">
        <f>IF($N$15="Percentage of Cash Flow",IF($G$15&gt;BS5-1,(('Pro Forma (Res.)'!$I$62-'Pro Forma (Res.)'!$I$64)/12)*'Debt Service'!$K$15),IF($G$15&gt;BS5-1,$M$15,0))</f>
        <v>0</v>
      </c>
      <c r="BT15" s="282">
        <f>IF($N$15="Percentage of Cash Flow",IF($G$15&gt;BT5-1,(('Pro Forma (Res.)'!$I$62-'Pro Forma (Res.)'!$I$64)/12)*'Debt Service'!$K$15),IF($G$15&gt;BT5-1,$M$15,0))</f>
        <v>0</v>
      </c>
      <c r="BU15" s="282">
        <f>IF($N$15="Percentage of Cash Flow",IF($G$15&gt;BU5-1,(('Pro Forma (Res.)'!$I$62-'Pro Forma (Res.)'!$I$64)/12)*'Debt Service'!$K$15),IF($G$15&gt;BU5-1,$M$15,0))</f>
        <v>0</v>
      </c>
      <c r="BV15" s="282">
        <f>IF($N$15="Percentage of Cash Flow",IF($G$15&gt;BV5-1,(('Pro Forma (Res.)'!$I$62-'Pro Forma (Res.)'!$I$64)/12)*'Debt Service'!$K$15),IF($G$15&gt;BV5-1,$M$15,0))</f>
        <v>0</v>
      </c>
      <c r="BW15" s="282">
        <f>IF($N$15="Percentage of Cash Flow",IF($G$15&gt;BW5-1,(('Pro Forma (Res.)'!$I$62-'Pro Forma (Res.)'!$I$64)/12)*'Debt Service'!$K$15),IF($G$15&gt;BW5-1,$M$15,0))</f>
        <v>0</v>
      </c>
      <c r="BX15" s="282">
        <f>IF($N$15="Percentage of Cash Flow",IF($G$15&gt;BX5-1,(('Pro Forma (Res.)'!$I$62-'Pro Forma (Res.)'!$I$64)/12)*'Debt Service'!$K$15),IF($G$15&gt;BX5-1,$M$15,0))</f>
        <v>0</v>
      </c>
      <c r="BY15" s="282">
        <f>IF($N$15="Percentage of Cash Flow",IF($G$15&gt;BY5-1,(('Pro Forma (Res.)'!$I$62-'Pro Forma (Res.)'!$I$64)/12)*'Debt Service'!$K$15),IF($G$15&gt;BY5-1,$M$15,0))</f>
        <v>0</v>
      </c>
      <c r="BZ15" s="282">
        <f>IF($N$15="Percentage of Cash Flow",IF($G$15&gt;BZ5-1,(('Pro Forma (Res.)'!$I$62-'Pro Forma (Res.)'!$I$64)/12)*'Debt Service'!$K$15),IF($G$15&gt;BZ5-1,$M$15,0))</f>
        <v>0</v>
      </c>
      <c r="CA15" s="282">
        <f>IF($N$15="Percentage of Cash Flow",IF($G$15&gt;CA5-1,(('Pro Forma (Res.)'!$I$62-'Pro Forma (Res.)'!$I$64)/12)*'Debt Service'!$K$15),IF($G$15&gt;CA5-1,$M$15,0))</f>
        <v>0</v>
      </c>
      <c r="CB15" s="282">
        <f>IF($N$15="Percentage of Cash Flow",IF($G$15&gt;CB5-1,(('Pro Forma (Res.)'!$I$62-'Pro Forma (Res.)'!$I$64)/12)*'Debt Service'!$K$15),IF($G$15&gt;CB5-1,$M$15,0))</f>
        <v>0</v>
      </c>
      <c r="CC15" s="283">
        <f t="shared" si="19"/>
        <v>0</v>
      </c>
      <c r="CD15" s="282">
        <f>IF($N$15="Percentage of Cash Flow",IF($G$15&gt;CD5-1,(('Pro Forma (Res.)'!$J$62-'Pro Forma (Res.)'!$J$64)/12)*'Debt Service'!$K$15),IF($G$15&gt;CD5-1,$M$15,0))</f>
        <v>0</v>
      </c>
      <c r="CE15" s="282">
        <f>IF($N$15="Percentage of Cash Flow",IF($G$15&gt;CE5-1,(('Pro Forma (Res.)'!$J$62-'Pro Forma (Res.)'!$J$64)/12)*'Debt Service'!$K$15),IF($G$15&gt;CE5-1,$M$15,0))</f>
        <v>0</v>
      </c>
      <c r="CF15" s="282">
        <f>IF($N$15="Percentage of Cash Flow",IF($G$15&gt;CF5-1,(('Pro Forma (Res.)'!$J$62-'Pro Forma (Res.)'!$J$64)/12)*'Debt Service'!$K$15),IF($G$15&gt;CF5-1,$M$15,0))</f>
        <v>0</v>
      </c>
      <c r="CG15" s="282">
        <f>IF($N$15="Percentage of Cash Flow",IF($G$15&gt;CG5-1,(('Pro Forma (Res.)'!$J$62-'Pro Forma (Res.)'!$J$64)/12)*'Debt Service'!$K$15),IF($G$15&gt;CG5-1,$M$15,0))</f>
        <v>0</v>
      </c>
      <c r="CH15" s="282">
        <f>IF($N$15="Percentage of Cash Flow",IF($G$15&gt;CH5-1,(('Pro Forma (Res.)'!$J$62-'Pro Forma (Res.)'!$J$64)/12)*'Debt Service'!$K$15),IF($G$15&gt;CH5-1,$M$15,0))</f>
        <v>0</v>
      </c>
      <c r="CI15" s="282">
        <f>IF($N$15="Percentage of Cash Flow",IF($G$15&gt;CI5-1,(('Pro Forma (Res.)'!$J$62-'Pro Forma (Res.)'!$J$64)/12)*'Debt Service'!$K$15),IF($G$15&gt;CI5-1,$M$15,0))</f>
        <v>0</v>
      </c>
      <c r="CJ15" s="282">
        <f>IF($N$15="Percentage of Cash Flow",IF($G$15&gt;CJ5-1,(('Pro Forma (Res.)'!$J$62-'Pro Forma (Res.)'!$J$64)/12)*'Debt Service'!$K$15),IF($G$15&gt;CJ5-1,$M$15,0))</f>
        <v>0</v>
      </c>
      <c r="CK15" s="282">
        <f>IF($N$15="Percentage of Cash Flow",IF($G$15&gt;CK5-1,(('Pro Forma (Res.)'!$J$62-'Pro Forma (Res.)'!$J$64)/12)*'Debt Service'!$K$15),IF($G$15&gt;CK5-1,$M$15,0))</f>
        <v>0</v>
      </c>
      <c r="CL15" s="282">
        <f>IF($N$15="Percentage of Cash Flow",IF($G$15&gt;CL5-1,(('Pro Forma (Res.)'!$J$62-'Pro Forma (Res.)'!$J$64)/12)*'Debt Service'!$K$15),IF($G$15&gt;CL5-1,$M$15,0))</f>
        <v>0</v>
      </c>
      <c r="CM15" s="282">
        <f>IF($N$15="Percentage of Cash Flow",IF($G$15&gt;CM5-1,(('Pro Forma (Res.)'!$J$62-'Pro Forma (Res.)'!$J$64)/12)*'Debt Service'!$K$15),IF($G$15&gt;CM5-1,$M$15,0))</f>
        <v>0</v>
      </c>
      <c r="CN15" s="282">
        <f>IF($N$15="Percentage of Cash Flow",IF($G$15&gt;CN5-1,(('Pro Forma (Res.)'!$J$62-'Pro Forma (Res.)'!$J$64)/12)*'Debt Service'!$K$15),IF($G$15&gt;CN5-1,$M$15,0))</f>
        <v>0</v>
      </c>
      <c r="CO15" s="282">
        <f>IF($N$15="Percentage of Cash Flow",IF($G$15&gt;CO5-1,(('Pro Forma (Res.)'!$J$62-'Pro Forma (Res.)'!$J$64)/12)*'Debt Service'!$K$15),IF($G$15&gt;CO5-1,$M$15,0))</f>
        <v>0</v>
      </c>
      <c r="CP15" s="283">
        <f t="shared" si="5"/>
        <v>0</v>
      </c>
      <c r="CQ15" s="282">
        <f>IF($N$15="Percentage of Cash Flow",IF($G$15&gt;CQ5-1,(('Pro Forma (Res.)'!$K$62-'Pro Forma (Res.)'!$K$64)/12)*'Debt Service'!$K$15),IF($G$15&gt;CQ5-1,$M$15,0))</f>
        <v>0</v>
      </c>
      <c r="CR15" s="282">
        <f>IF($N$15="Percentage of Cash Flow",IF($G$15&gt;CR5-1,(('Pro Forma (Res.)'!$K$62-'Pro Forma (Res.)'!$K$64)/12)*'Debt Service'!$K$15),IF($G$15&gt;CR5-1,$M$15,0))</f>
        <v>0</v>
      </c>
      <c r="CS15" s="282">
        <f>IF($N$15="Percentage of Cash Flow",IF($G$15&gt;CS5-1,(('Pro Forma (Res.)'!$K$62-'Pro Forma (Res.)'!$K$64)/12)*'Debt Service'!$K$15),IF($G$15&gt;CS5-1,$M$15,0))</f>
        <v>0</v>
      </c>
      <c r="CT15" s="282">
        <f>IF($N$15="Percentage of Cash Flow",IF($G$15&gt;CT5-1,(('Pro Forma (Res.)'!$K$62-'Pro Forma (Res.)'!$K$64)/12)*'Debt Service'!$K$15),IF($G$15&gt;CT5-1,$M$15,0))</f>
        <v>0</v>
      </c>
      <c r="CU15" s="282">
        <f>IF($N$15="Percentage of Cash Flow",IF($G$15&gt;CU5-1,(('Pro Forma (Res.)'!$K$62-'Pro Forma (Res.)'!$K$64)/12)*'Debt Service'!$K$15),IF($G$15&gt;CU5-1,$M$15,0))</f>
        <v>0</v>
      </c>
      <c r="CV15" s="282">
        <f>IF($N$15="Percentage of Cash Flow",IF($G$15&gt;CV5-1,(('Pro Forma (Res.)'!$K$62-'Pro Forma (Res.)'!$K$64)/12)*'Debt Service'!$K$15),IF($G$15&gt;CV5-1,$M$15,0))</f>
        <v>0</v>
      </c>
      <c r="CW15" s="282">
        <f>IF($N$15="Percentage of Cash Flow",IF($G$15&gt;CW5-1,(('Pro Forma (Res.)'!$K$62-'Pro Forma (Res.)'!$K$64)/12)*'Debt Service'!$K$15),IF($G$15&gt;CW5-1,$M$15,0))</f>
        <v>0</v>
      </c>
      <c r="CX15" s="282">
        <f>IF($N$15="Percentage of Cash Flow",IF($G$15&gt;CX5-1,(('Pro Forma (Res.)'!$K$62-'Pro Forma (Res.)'!$K$64)/12)*'Debt Service'!$K$15),IF($G$15&gt;CX5-1,$M$15,0))</f>
        <v>0</v>
      </c>
      <c r="CY15" s="282">
        <f>IF($N$15="Percentage of Cash Flow",IF($G$15&gt;CY5-1,(('Pro Forma (Res.)'!$K$62-'Pro Forma (Res.)'!$K$64)/12)*'Debt Service'!$K$15),IF($G$15&gt;CY5-1,$M$15,0))</f>
        <v>0</v>
      </c>
      <c r="CZ15" s="282">
        <f>IF($N$15="Percentage of Cash Flow",IF($G$15&gt;CZ5-1,(('Pro Forma (Res.)'!$K$62-'Pro Forma (Res.)'!$K$64)/12)*'Debt Service'!$K$15),IF($G$15&gt;CZ5-1,$M$15,0))</f>
        <v>0</v>
      </c>
      <c r="DA15" s="282">
        <f>IF($N$15="Percentage of Cash Flow",IF($G$15&gt;DA5-1,(('Pro Forma (Res.)'!$K$62-'Pro Forma (Res.)'!$K$64)/12)*'Debt Service'!$K$15),IF($G$15&gt;DA5-1,$M$15,0))</f>
        <v>0</v>
      </c>
      <c r="DB15" s="282">
        <f>IF($N$15="Percentage of Cash Flow",IF($G$15&gt;DB5-1,(('Pro Forma (Res.)'!$K$62-'Pro Forma (Res.)'!$K$64)/12)*'Debt Service'!$K$15),IF($G$15&gt;DB5-1,$M$15,0))</f>
        <v>0</v>
      </c>
      <c r="DC15" s="283">
        <f t="shared" si="6"/>
        <v>0</v>
      </c>
      <c r="DD15" s="282">
        <f>IF($N$15="Percentage of Cash Flow",IF($G$15&gt;DD5-1,(('Pro Forma (Res.)'!$L$62-'Pro Forma (Res.)'!$L$64)/12)*'Debt Service'!$K$15),IF($G$15&gt;DD5-1,$M$15,0))</f>
        <v>0</v>
      </c>
      <c r="DE15" s="282">
        <f>IF($N$15="Percentage of Cash Flow",IF($G$15&gt;DE5-1,(('Pro Forma (Res.)'!$L$62-'Pro Forma (Res.)'!$L$64)/12)*'Debt Service'!$K$15),IF($G$15&gt;DE5-1,$M$15,0))</f>
        <v>0</v>
      </c>
      <c r="DF15" s="282">
        <f>IF($N$15="Percentage of Cash Flow",IF($G$15&gt;DF5-1,(('Pro Forma (Res.)'!$L$62-'Pro Forma (Res.)'!$L$64)/12)*'Debt Service'!$K$15),IF($G$15&gt;DF5-1,$M$15,0))</f>
        <v>0</v>
      </c>
      <c r="DG15" s="282">
        <f>IF($N$15="Percentage of Cash Flow",IF($G$15&gt;DG5-1,(('Pro Forma (Res.)'!$L$62-'Pro Forma (Res.)'!$L$64)/12)*'Debt Service'!$K$15),IF($G$15&gt;DG5-1,$M$15,0))</f>
        <v>0</v>
      </c>
      <c r="DH15" s="282">
        <f>IF($N$15="Percentage of Cash Flow",IF($G$15&gt;DH5-1,(('Pro Forma (Res.)'!$L$62-'Pro Forma (Res.)'!$L$64)/12)*'Debt Service'!$K$15),IF($G$15&gt;DH5-1,$M$15,0))</f>
        <v>0</v>
      </c>
      <c r="DI15" s="282">
        <f>IF($N$15="Percentage of Cash Flow",IF($G$15&gt;DI5-1,(('Pro Forma (Res.)'!$L$62-'Pro Forma (Res.)'!$L$64)/12)*'Debt Service'!$K$15),IF($G$15&gt;DI5-1,$M$15,0))</f>
        <v>0</v>
      </c>
      <c r="DJ15" s="282">
        <f>IF($N$15="Percentage of Cash Flow",IF($G$15&gt;DJ5-1,(('Pro Forma (Res.)'!$L$62-'Pro Forma (Res.)'!$L$64)/12)*'Debt Service'!$K$15),IF($G$15&gt;DJ5-1,$M$15,0))</f>
        <v>0</v>
      </c>
      <c r="DK15" s="282">
        <f>IF($N$15="Percentage of Cash Flow",IF($G$15&gt;DK5-1,(('Pro Forma (Res.)'!$L$62-'Pro Forma (Res.)'!$L$64)/12)*'Debt Service'!$K$15),IF($G$15&gt;DK5-1,$M$15,0))</f>
        <v>0</v>
      </c>
      <c r="DL15" s="282">
        <f>IF($N$15="Percentage of Cash Flow",IF($G$15&gt;DL5-1,(('Pro Forma (Res.)'!$L$62-'Pro Forma (Res.)'!$L$64)/12)*'Debt Service'!$K$15),IF($G$15&gt;DL5-1,$M$15,0))</f>
        <v>0</v>
      </c>
      <c r="DM15" s="282">
        <f>IF($N$15="Percentage of Cash Flow",IF($G$15&gt;DM5-1,(('Pro Forma (Res.)'!$L$62-'Pro Forma (Res.)'!$L$64)/12)*'Debt Service'!$K$15),IF($G$15&gt;DM5-1,$M$15,0))</f>
        <v>0</v>
      </c>
      <c r="DN15" s="282">
        <f>IF($N$15="Percentage of Cash Flow",IF($G$15&gt;DN5-1,(('Pro Forma (Res.)'!$L$62-'Pro Forma (Res.)'!$L$64)/12)*'Debt Service'!$K$15),IF($G$15&gt;DN5-1,$M$15,0))</f>
        <v>0</v>
      </c>
      <c r="DO15" s="282">
        <f>IF($N$15="Percentage of Cash Flow",IF($G$15&gt;DO5-1,(('Pro Forma (Res.)'!$L$62-'Pro Forma (Res.)'!$L$64)/12)*'Debt Service'!$K$15),IF($G$15&gt;DO5-1,$M$15,0))</f>
        <v>0</v>
      </c>
      <c r="DP15" s="283">
        <f t="shared" si="7"/>
        <v>0</v>
      </c>
      <c r="DQ15" s="282">
        <f>IF($N$15="Percentage of Cash Flow",IF($G$15&gt;DQ5-1,(('Pro Forma (Res.)'!$M$62-'Pro Forma (Res.)'!$M$64)/12)*'Debt Service'!$K$15),IF($G$15&gt;DQ5-1,$M$15,0))</f>
        <v>0</v>
      </c>
      <c r="DR15" s="282">
        <f>IF($N$15="Percentage of Cash Flow",IF($G$15&gt;DR5-1,(('Pro Forma (Res.)'!$M$62-'Pro Forma (Res.)'!$M$64)/12)*'Debt Service'!$K$15),IF($G$15&gt;DR5-1,$M$15,0))</f>
        <v>0</v>
      </c>
      <c r="DS15" s="282">
        <f>IF($N$15="Percentage of Cash Flow",IF($G$15&gt;DS5-1,(('Pro Forma (Res.)'!$M$62-'Pro Forma (Res.)'!$M$64)/12)*'Debt Service'!$K$15),IF($G$15&gt;DS5-1,$M$15,0))</f>
        <v>0</v>
      </c>
      <c r="DT15" s="282">
        <f>IF($N$15="Percentage of Cash Flow",IF($G$15&gt;DT5-1,(('Pro Forma (Res.)'!$M$62-'Pro Forma (Res.)'!$M$64)/12)*'Debt Service'!$K$15),IF($G$15&gt;DT5-1,$M$15,0))</f>
        <v>0</v>
      </c>
      <c r="DU15" s="282">
        <f>IF($N$15="Percentage of Cash Flow",IF($G$15&gt;DU5-1,(('Pro Forma (Res.)'!$M$62-'Pro Forma (Res.)'!$M$64)/12)*'Debt Service'!$K$15),IF($G$15&gt;DU5-1,$M$15,0))</f>
        <v>0</v>
      </c>
      <c r="DV15" s="282">
        <f>IF($N$15="Percentage of Cash Flow",IF($G$15&gt;DV5-1,(('Pro Forma (Res.)'!$M$62-'Pro Forma (Res.)'!$M$64)/12)*'Debt Service'!$K$15),IF($G$15&gt;DV5-1,$M$15,0))</f>
        <v>0</v>
      </c>
      <c r="DW15" s="282">
        <f>IF($N$15="Percentage of Cash Flow",IF($G$15&gt;DW5-1,(('Pro Forma (Res.)'!$M$62-'Pro Forma (Res.)'!$M$64)/12)*'Debt Service'!$K$15),IF($G$15&gt;DW5-1,$M$15,0))</f>
        <v>0</v>
      </c>
      <c r="DX15" s="282">
        <f>IF($N$15="Percentage of Cash Flow",IF($G$15&gt;DX5-1,(('Pro Forma (Res.)'!$M$62-'Pro Forma (Res.)'!$M$64)/12)*'Debt Service'!$K$15),IF($G$15&gt;DX5-1,$M$15,0))</f>
        <v>0</v>
      </c>
      <c r="DY15" s="282">
        <f>IF($N$15="Percentage of Cash Flow",IF($G$15&gt;DY5-1,(('Pro Forma (Res.)'!$M$62-'Pro Forma (Res.)'!$M$64)/12)*'Debt Service'!$K$15),IF($G$15&gt;DY5-1,$M$15,0))</f>
        <v>0</v>
      </c>
      <c r="DZ15" s="282">
        <f>IF($N$15="Percentage of Cash Flow",IF($G$15&gt;DZ5-1,(('Pro Forma (Res.)'!$M$62-'Pro Forma (Res.)'!$M$64)/12)*'Debt Service'!$K$15),IF($G$15&gt;DZ5-1,$M$15,0))</f>
        <v>0</v>
      </c>
      <c r="EA15" s="282">
        <f>IF($N$15="Percentage of Cash Flow",IF($G$15&gt;EA5-1,(('Pro Forma (Res.)'!$M$62-'Pro Forma (Res.)'!$M$64)/12)*'Debt Service'!$K$15),IF($G$15&gt;EA5-1,$M$15,0))</f>
        <v>0</v>
      </c>
      <c r="EB15" s="282">
        <f>IF($N$15="Percentage of Cash Flow",IF($G$15&gt;EB5-1,(('Pro Forma (Res.)'!$M$62-'Pro Forma (Res.)'!$M$64)/12)*'Debt Service'!$K$15),IF($G$15&gt;EB5-1,$M$15,0))</f>
        <v>0</v>
      </c>
      <c r="EC15" s="283">
        <f t="shared" si="8"/>
        <v>0</v>
      </c>
      <c r="ED15" s="282">
        <f>IF($N$15="Percentage of Cash Flow",IF($G$15&gt;ED5-1,(('Pro Forma (Res.)'!$N$62-'Pro Forma (Res.)'!$N$64)/12)*'Debt Service'!$K$15),IF($G$15&gt;ED5-1,$M$15,0))</f>
        <v>0</v>
      </c>
      <c r="EE15" s="282">
        <f>IF($N$15="Percentage of Cash Flow",IF($G$15&gt;EE5-1,(('Pro Forma (Res.)'!$N$62-'Pro Forma (Res.)'!$N$64)/12)*'Debt Service'!$K$15),IF($G$15&gt;EE5-1,$M$15,0))</f>
        <v>0</v>
      </c>
      <c r="EF15" s="282">
        <f>IF($N$15="Percentage of Cash Flow",IF($G$15&gt;EF5-1,(('Pro Forma (Res.)'!$N$62-'Pro Forma (Res.)'!$N$64)/12)*'Debt Service'!$K$15),IF($G$15&gt;EF5-1,$M$15,0))</f>
        <v>0</v>
      </c>
      <c r="EG15" s="282">
        <f>IF($N$15="Percentage of Cash Flow",IF($G$15&gt;EG5-1,(('Pro Forma (Res.)'!$N$62-'Pro Forma (Res.)'!$N$64)/12)*'Debt Service'!$K$15),IF($G$15&gt;EG5-1,$M$15,0))</f>
        <v>0</v>
      </c>
      <c r="EH15" s="282">
        <f>IF($N$15="Percentage of Cash Flow",IF($G$15&gt;EH5-1,(('Pro Forma (Res.)'!$N$62-'Pro Forma (Res.)'!$N$64)/12)*'Debt Service'!$K$15),IF($G$15&gt;EH5-1,$M$15,0))</f>
        <v>0</v>
      </c>
      <c r="EI15" s="282">
        <f>IF($N$15="Percentage of Cash Flow",IF($G$15&gt;EI5-1,(('Pro Forma (Res.)'!$N$62-'Pro Forma (Res.)'!$N$64)/12)*'Debt Service'!$K$15),IF($G$15&gt;EI5-1,$M$15,0))</f>
        <v>0</v>
      </c>
      <c r="EJ15" s="282">
        <f>IF($N$15="Percentage of Cash Flow",IF($G$15&gt;EJ5-1,(('Pro Forma (Res.)'!$N$62-'Pro Forma (Res.)'!$N$64)/12)*'Debt Service'!$K$15),IF($G$15&gt;EJ5-1,$M$15,0))</f>
        <v>0</v>
      </c>
      <c r="EK15" s="282">
        <f>IF($N$15="Percentage of Cash Flow",IF($G$15&gt;EK5-1,(('Pro Forma (Res.)'!$N$62-'Pro Forma (Res.)'!$N$64)/12)*'Debt Service'!$K$15),IF($G$15&gt;EK5-1,$M$15,0))</f>
        <v>0</v>
      </c>
      <c r="EL15" s="282">
        <f>IF($N$15="Percentage of Cash Flow",IF($G$15&gt;EL5-1,(('Pro Forma (Res.)'!$N$62-'Pro Forma (Res.)'!$N$64)/12)*'Debt Service'!$K$15),IF($G$15&gt;EL5-1,$M$15,0))</f>
        <v>0</v>
      </c>
      <c r="EM15" s="282">
        <f>IF($N$15="Percentage of Cash Flow",IF($G$15&gt;EM5-1,(('Pro Forma (Res.)'!$N$62-'Pro Forma (Res.)'!$N$64)/12)*'Debt Service'!$K$15),IF($G$15&gt;EM5-1,$M$15,0))</f>
        <v>0</v>
      </c>
      <c r="EN15" s="282">
        <f>IF($N$15="Percentage of Cash Flow",IF($G$15&gt;EN5-1,(('Pro Forma (Res.)'!$N$62-'Pro Forma (Res.)'!$N$64)/12)*'Debt Service'!$K$15),IF($G$15&gt;EN5-1,$M$15,0))</f>
        <v>0</v>
      </c>
      <c r="EO15" s="282">
        <f>IF($N$15="Percentage of Cash Flow",IF($G$15&gt;EO5-1,(('Pro Forma (Res.)'!$N$62-'Pro Forma (Res.)'!$N$64)/12)*'Debt Service'!$K$15),IF($G$15&gt;EO5-1,$M$15,0))</f>
        <v>0</v>
      </c>
      <c r="EP15" s="283">
        <f t="shared" si="9"/>
        <v>0</v>
      </c>
      <c r="EQ15" s="282">
        <f>IF($N$15="Percentage of Cash Flow",IF($G$15&gt;EQ5-1,(('Pro Forma (Res.)'!$O$62-'Pro Forma (Res.)'!$O$64)/12)*'Debt Service'!$K$15),IF($G$15&gt;EQ5-1,$M$15,0))</f>
        <v>0</v>
      </c>
      <c r="ER15" s="282">
        <f>IF($N$15="Percentage of Cash Flow",IF($G$15&gt;ER5-1,(('Pro Forma (Res.)'!$O$62-'Pro Forma (Res.)'!$O$64)/12)*'Debt Service'!$K$15),IF($G$15&gt;ER5-1,$M$15,0))</f>
        <v>0</v>
      </c>
      <c r="ES15" s="282">
        <f>IF($N$15="Percentage of Cash Flow",IF($G$15&gt;ES5-1,(('Pro Forma (Res.)'!$O$62-'Pro Forma (Res.)'!$O$64)/12)*'Debt Service'!$K$15),IF($G$15&gt;ES5-1,$M$15,0))</f>
        <v>0</v>
      </c>
      <c r="ET15" s="282">
        <f>IF($N$15="Percentage of Cash Flow",IF($G$15&gt;ET5-1,(('Pro Forma (Res.)'!$O$62-'Pro Forma (Res.)'!$O$64)/12)*'Debt Service'!$K$15),IF($G$15&gt;ET5-1,$M$15,0))</f>
        <v>0</v>
      </c>
      <c r="EU15" s="282">
        <f>IF($N$15="Percentage of Cash Flow",IF($G$15&gt;EU5-1,(('Pro Forma (Res.)'!$O$62-'Pro Forma (Res.)'!$O$64)/12)*'Debt Service'!$K$15),IF($G$15&gt;EU5-1,$M$15,0))</f>
        <v>0</v>
      </c>
      <c r="EV15" s="282">
        <f>IF($N$15="Percentage of Cash Flow",IF($G$15&gt;EV5-1,(('Pro Forma (Res.)'!$O$62-'Pro Forma (Res.)'!$O$64)/12)*'Debt Service'!$K$15),IF($G$15&gt;EV5-1,$M$15,0))</f>
        <v>0</v>
      </c>
      <c r="EW15" s="282">
        <f>IF($N$15="Percentage of Cash Flow",IF($G$15&gt;EW5-1,(('Pro Forma (Res.)'!$O$62-'Pro Forma (Res.)'!$O$64)/12)*'Debt Service'!$K$15),IF($G$15&gt;EW5-1,$M$15,0))</f>
        <v>0</v>
      </c>
      <c r="EX15" s="282">
        <f>IF($N$15="Percentage of Cash Flow",IF($G$15&gt;EX5-1,(('Pro Forma (Res.)'!$O$62-'Pro Forma (Res.)'!$O$64)/12)*'Debt Service'!$K$15),IF($G$15&gt;EX5-1,$M$15,0))</f>
        <v>0</v>
      </c>
      <c r="EY15" s="282">
        <f>IF($N$15="Percentage of Cash Flow",IF($G$15&gt;EY5-1,(('Pro Forma (Res.)'!$O$62-'Pro Forma (Res.)'!$O$64)/12)*'Debt Service'!$K$15),IF($G$15&gt;EY5-1,$M$15,0))</f>
        <v>0</v>
      </c>
      <c r="EZ15" s="282">
        <f>IF($N$15="Percentage of Cash Flow",IF($G$15&gt;EZ5-1,(('Pro Forma (Res.)'!$O$62-'Pro Forma (Res.)'!$O$64)/12)*'Debt Service'!$K$15),IF($G$15&gt;EZ5-1,$M$15,0))</f>
        <v>0</v>
      </c>
      <c r="FA15" s="282">
        <f>IF($N$15="Percentage of Cash Flow",IF($G$15&gt;FA5-1,(('Pro Forma (Res.)'!$O$62-'Pro Forma (Res.)'!$O$64)/12)*'Debt Service'!$K$15),IF($G$15&gt;FA5-1,$M$15,0))</f>
        <v>0</v>
      </c>
      <c r="FB15" s="282">
        <f>IF($N$15="Percentage of Cash Flow",IF($G$15&gt;FB5-1,(('Pro Forma (Res.)'!$O$62-'Pro Forma (Res.)'!$O$64)/12)*'Debt Service'!$K$15),IF($G$15&gt;FB5-1,$M$15,0))</f>
        <v>0</v>
      </c>
      <c r="FC15" s="283">
        <f t="shared" si="10"/>
        <v>0</v>
      </c>
      <c r="FD15" s="282">
        <f>IF($N$15="Percentage of Cash Flow",IF($G$15&gt;FD5-1,(('Pro Forma (Res.)'!$P$62-'Pro Forma (Res.)'!$P$64)/12)*'Debt Service'!$K$15),IF($G$15&gt;FD5-1,$M$15,0))</f>
        <v>0</v>
      </c>
      <c r="FE15" s="282">
        <f>IF($N$15="Percentage of Cash Flow",IF($G$15&gt;FE5-1,(('Pro Forma (Res.)'!$P$62-'Pro Forma (Res.)'!$P$64)/12)*'Debt Service'!$K$15),IF($G$15&gt;FE5-1,$M$15,0))</f>
        <v>0</v>
      </c>
      <c r="FF15" s="282">
        <f>IF($N$15="Percentage of Cash Flow",IF($G$15&gt;FF5-1,(('Pro Forma (Res.)'!$P$62-'Pro Forma (Res.)'!$P$64)/12)*'Debt Service'!$K$15),IF($G$15&gt;FF5-1,$M$15,0))</f>
        <v>0</v>
      </c>
      <c r="FG15" s="282">
        <f>IF($N$15="Percentage of Cash Flow",IF($G$15&gt;FG5-1,(('Pro Forma (Res.)'!$P$62-'Pro Forma (Res.)'!$P$64)/12)*'Debt Service'!$K$15),IF($G$15&gt;FG5-1,$M$15,0))</f>
        <v>0</v>
      </c>
      <c r="FH15" s="282">
        <f>IF($N$15="Percentage of Cash Flow",IF($G$15&gt;FH5-1,(('Pro Forma (Res.)'!$P$62-'Pro Forma (Res.)'!$P$64)/12)*'Debt Service'!$K$15),IF($G$15&gt;FH5-1,$M$15,0))</f>
        <v>0</v>
      </c>
      <c r="FI15" s="282">
        <f>IF($N$15="Percentage of Cash Flow",IF($G$15&gt;FI5-1,(('Pro Forma (Res.)'!$P$62-'Pro Forma (Res.)'!$P$64)/12)*'Debt Service'!$K$15),IF($G$15&gt;FI5-1,$M$15,0))</f>
        <v>0</v>
      </c>
      <c r="FJ15" s="282">
        <f>IF($N$15="Percentage of Cash Flow",IF($G$15&gt;FJ5-1,(('Pro Forma (Res.)'!$P$62-'Pro Forma (Res.)'!$P$64)/12)*'Debt Service'!$K$15),IF($G$15&gt;FJ5-1,$M$15,0))</f>
        <v>0</v>
      </c>
      <c r="FK15" s="282">
        <f>IF($N$15="Percentage of Cash Flow",IF($G$15&gt;FK5-1,(('Pro Forma (Res.)'!$P$62-'Pro Forma (Res.)'!$P$64)/12)*'Debt Service'!$K$15),IF($G$15&gt;FK5-1,$M$15,0))</f>
        <v>0</v>
      </c>
      <c r="FL15" s="282">
        <f>IF($N$15="Percentage of Cash Flow",IF($G$15&gt;FL5-1,(('Pro Forma (Res.)'!$P$62-'Pro Forma (Res.)'!$P$64)/12)*'Debt Service'!$K$15),IF($G$15&gt;FL5-1,$M$15,0))</f>
        <v>0</v>
      </c>
      <c r="FM15" s="282">
        <f>IF($N$15="Percentage of Cash Flow",IF($G$15&gt;FM5-1,(('Pro Forma (Res.)'!$P$62-'Pro Forma (Res.)'!$P$64)/12)*'Debt Service'!$K$15),IF($G$15&gt;FM5-1,$M$15,0))</f>
        <v>0</v>
      </c>
      <c r="FN15" s="282">
        <f>IF($N$15="Percentage of Cash Flow",IF($G$15&gt;FN5-1,(('Pro Forma (Res.)'!$P$62-'Pro Forma (Res.)'!$P$64)/12)*'Debt Service'!$K$15),IF($G$15&gt;FN5-1,$M$15,0))</f>
        <v>0</v>
      </c>
      <c r="FO15" s="282">
        <f>IF($N$15="Percentage of Cash Flow",IF($G$15&gt;FO5-1,(('Pro Forma (Res.)'!$P$62-'Pro Forma (Res.)'!$P$64)/12)*'Debt Service'!$K$15),IF($G$15&gt;FO5-1,$M$15,0))</f>
        <v>0</v>
      </c>
      <c r="FP15" s="283">
        <f t="shared" si="11"/>
        <v>0</v>
      </c>
      <c r="FQ15" s="282">
        <f>IF($N$15="Percentage of Cash Flow",IF($G$15&gt;FQ5-1,(('Pro Forma (Res.)'!$Q$62-'Pro Forma (Res.)'!$Q$64)/12)*'Debt Service'!$K$15),IF($G$15&gt;FQ5-1,$M$15,0))</f>
        <v>0</v>
      </c>
      <c r="FR15" s="282">
        <f>IF($N$15="Percentage of Cash Flow",IF($G$15&gt;FR5-1,(('Pro Forma (Res.)'!$Q$62-'Pro Forma (Res.)'!$Q$64)/12)*'Debt Service'!$K$15),IF($G$15&gt;FR5-1,$M$15,0))</f>
        <v>0</v>
      </c>
      <c r="FS15" s="282">
        <f>IF($N$15="Percentage of Cash Flow",IF($G$15&gt;FS5-1,(('Pro Forma (Res.)'!$Q$62-'Pro Forma (Res.)'!$Q$64)/12)*'Debt Service'!$K$15),IF($G$15&gt;FS5-1,$M$15,0))</f>
        <v>0</v>
      </c>
      <c r="FT15" s="282">
        <f>IF($N$15="Percentage of Cash Flow",IF($G$15&gt;FT5-1,(('Pro Forma (Res.)'!$Q$62-'Pro Forma (Res.)'!$Q$64)/12)*'Debt Service'!$K$15),IF($G$15&gt;FT5-1,$M$15,0))</f>
        <v>0</v>
      </c>
      <c r="FU15" s="282">
        <f>IF($N$15="Percentage of Cash Flow",IF($G$15&gt;FU5-1,(('Pro Forma (Res.)'!$Q$62-'Pro Forma (Res.)'!$Q$64)/12)*'Debt Service'!$K$15),IF($G$15&gt;FU5-1,$M$15,0))</f>
        <v>0</v>
      </c>
      <c r="FV15" s="282">
        <f>IF($N$15="Percentage of Cash Flow",IF($G$15&gt;FV5-1,(('Pro Forma (Res.)'!$Q$62-'Pro Forma (Res.)'!$Q$64)/12)*'Debt Service'!$K$15),IF($G$15&gt;FV5-1,$M$15,0))</f>
        <v>0</v>
      </c>
      <c r="FW15" s="282">
        <f>IF($N$15="Percentage of Cash Flow",IF($G$15&gt;FW5-1,(('Pro Forma (Res.)'!$Q$62-'Pro Forma (Res.)'!$Q$64)/12)*'Debt Service'!$K$15),IF($G$15&gt;FW5-1,$M$15,0))</f>
        <v>0</v>
      </c>
      <c r="FX15" s="282">
        <f>IF($N$15="Percentage of Cash Flow",IF($G$15&gt;FX5-1,(('Pro Forma (Res.)'!$Q$62-'Pro Forma (Res.)'!$Q$64)/12)*'Debt Service'!$K$15),IF($G$15&gt;FX5-1,$M$15,0))</f>
        <v>0</v>
      </c>
      <c r="FY15" s="282">
        <f>IF($N$15="Percentage of Cash Flow",IF($G$15&gt;FY5-1,(('Pro Forma (Res.)'!$Q$62-'Pro Forma (Res.)'!$Q$64)/12)*'Debt Service'!$K$15),IF($G$15&gt;FY5-1,$M$15,0))</f>
        <v>0</v>
      </c>
      <c r="FZ15" s="282">
        <f>IF($N$15="Percentage of Cash Flow",IF($G$15&gt;FZ5-1,(('Pro Forma (Res.)'!$Q$62-'Pro Forma (Res.)'!$Q$64)/12)*'Debt Service'!$K$15),IF($G$15&gt;FZ5-1,$M$15,0))</f>
        <v>0</v>
      </c>
      <c r="GA15" s="282">
        <f>IF($N$15="Percentage of Cash Flow",IF($G$15&gt;GA5-1,(('Pro Forma (Res.)'!$Q$62-'Pro Forma (Res.)'!$Q$64)/12)*'Debt Service'!$K$15),IF($G$15&gt;GA5-1,$M$15,0))</f>
        <v>0</v>
      </c>
      <c r="GB15" s="282">
        <f>IF($N$15="Percentage of Cash Flow",IF($G$15&gt;GB5-1,(('Pro Forma (Res.)'!$Q$62-'Pro Forma (Res.)'!$Q$64)/12)*'Debt Service'!$K$15),IF($G$15&gt;GB5-1,$M$15,0))</f>
        <v>0</v>
      </c>
      <c r="GC15" s="283">
        <f t="shared" si="12"/>
        <v>0</v>
      </c>
      <c r="GD15" s="282">
        <f>IF($N$15="Percentage of Cash Flow",IF($G$15&gt;GD5-1,(('Pro Forma (Res.)'!$R$62-'Pro Forma (Res.)'!$R$64)/12)*'Debt Service'!$K$15),IF($G$15&gt;GD5-1,$M$15,0))</f>
        <v>0</v>
      </c>
      <c r="GE15" s="282">
        <f>IF($N$15="Percentage of Cash Flow",IF($G$15&gt;GE5-1,(('Pro Forma (Res.)'!$R$62-'Pro Forma (Res.)'!$R$64)/12)*'Debt Service'!$K$15),IF($G$15&gt;GE5-1,$M$15,0))</f>
        <v>0</v>
      </c>
      <c r="GF15" s="282">
        <f>IF($N$15="Percentage of Cash Flow",IF($G$15&gt;GF5-1,(('Pro Forma (Res.)'!$R$62-'Pro Forma (Res.)'!$R$64)/12)*'Debt Service'!$K$15),IF($G$15&gt;GF5-1,$M$15,0))</f>
        <v>0</v>
      </c>
      <c r="GG15" s="282">
        <f>IF($N$15="Percentage of Cash Flow",IF($G$15&gt;GG5-1,(('Pro Forma (Res.)'!$R$62-'Pro Forma (Res.)'!$R$64)/12)*'Debt Service'!$K$15),IF($G$15&gt;GG5-1,$M$15,0))</f>
        <v>0</v>
      </c>
      <c r="GH15" s="282">
        <f>IF($N$15="Percentage of Cash Flow",IF($G$15&gt;GH5-1,(('Pro Forma (Res.)'!$R$62-'Pro Forma (Res.)'!$R$64)/12)*'Debt Service'!$K$15),IF($G$15&gt;GH5-1,$M$15,0))</f>
        <v>0</v>
      </c>
      <c r="GI15" s="282">
        <f>IF($N$15="Percentage of Cash Flow",IF($G$15&gt;GI5-1,(('Pro Forma (Res.)'!$R$62-'Pro Forma (Res.)'!$R$64)/12)*'Debt Service'!$K$15),IF($G$15&gt;GI5-1,$M$15,0))</f>
        <v>0</v>
      </c>
      <c r="GJ15" s="282">
        <f>IF($N$15="Percentage of Cash Flow",IF($G$15&gt;GJ5-1,(('Pro Forma (Res.)'!$R$62-'Pro Forma (Res.)'!$R$64)/12)*'Debt Service'!$K$15),IF($G$15&gt;GJ5-1,$M$15,0))</f>
        <v>0</v>
      </c>
      <c r="GK15" s="282">
        <f>IF($N$15="Percentage of Cash Flow",IF($G$15&gt;GK5-1,(('Pro Forma (Res.)'!$R$62-'Pro Forma (Res.)'!$R$64)/12)*'Debt Service'!$K$15),IF($G$15&gt;GK5-1,$M$15,0))</f>
        <v>0</v>
      </c>
      <c r="GL15" s="282">
        <f>IF($N$15="Percentage of Cash Flow",IF($G$15&gt;GL5-1,(('Pro Forma (Res.)'!$R$62-'Pro Forma (Res.)'!$R$64)/12)*'Debt Service'!$K$15),IF($G$15&gt;GL5-1,$M$15,0))</f>
        <v>0</v>
      </c>
      <c r="GM15" s="282">
        <f>IF($N$15="Percentage of Cash Flow",IF($G$15&gt;GM5-1,(('Pro Forma (Res.)'!$R$62-'Pro Forma (Res.)'!$R$64)/12)*'Debt Service'!$K$15),IF($G$15&gt;GM5-1,$M$15,0))</f>
        <v>0</v>
      </c>
      <c r="GN15" s="282">
        <f>IF($N$15="Percentage of Cash Flow",IF($G$15&gt;GN5-1,(('Pro Forma (Res.)'!$R$62-'Pro Forma (Res.)'!$R$64)/12)*'Debt Service'!$K$15),IF($G$15&gt;GN5-1,$M$15,0))</f>
        <v>0</v>
      </c>
      <c r="GO15" s="282">
        <f>IF($N$15="Percentage of Cash Flow",IF($G$15&gt;GO5-1,(('Pro Forma (Res.)'!$R$62-'Pro Forma (Res.)'!$R$64)/12)*'Debt Service'!$K$15),IF($G$15&gt;GO5-1,$M$15,0))</f>
        <v>0</v>
      </c>
      <c r="GP15" s="283">
        <f t="shared" si="13"/>
        <v>0</v>
      </c>
      <c r="GQ15" s="282">
        <f>IF($N$15="Percentage of Cash Flow",IF($G$15&gt;GQ5-1,(('Pro Forma (Res.)'!$S$62-'Pro Forma (Res.)'!$S$64)/12)*'Debt Service'!$K$15),IF($G$15&gt;GQ5-1,$M$15,0))</f>
        <v>0</v>
      </c>
      <c r="GR15" s="282">
        <f>IF($N$15="Percentage of Cash Flow",IF($G$15&gt;GR5-1,(('Pro Forma (Res.)'!$S$62-'Pro Forma (Res.)'!$S$64)/12)*'Debt Service'!$K$15),IF($G$15&gt;GR5-1,$M$15,0))</f>
        <v>0</v>
      </c>
      <c r="GS15" s="282">
        <f>IF($N$15="Percentage of Cash Flow",IF($G$15&gt;GS5-1,(('Pro Forma (Res.)'!$S$62-'Pro Forma (Res.)'!$S$64)/12)*'Debt Service'!$K$15),IF($G$15&gt;GS5-1,$M$15,0))</f>
        <v>0</v>
      </c>
      <c r="GT15" s="282">
        <f>IF($N$15="Percentage of Cash Flow",IF($G$15&gt;GT5-1,(('Pro Forma (Res.)'!$S$62-'Pro Forma (Res.)'!$S$64)/12)*'Debt Service'!$K$15),IF($G$15&gt;GT5-1,$M$15,0))</f>
        <v>0</v>
      </c>
      <c r="GU15" s="282">
        <f>IF($N$15="Percentage of Cash Flow",IF($G$15&gt;GU5-1,(('Pro Forma (Res.)'!$S$62-'Pro Forma (Res.)'!$S$64)/12)*'Debt Service'!$K$15),IF($G$15&gt;GU5-1,$M$15,0))</f>
        <v>0</v>
      </c>
      <c r="GV15" s="282">
        <f>IF($N$15="Percentage of Cash Flow",IF($G$15&gt;GV5-1,(('Pro Forma (Res.)'!$S$62-'Pro Forma (Res.)'!$S$64)/12)*'Debt Service'!$K$15),IF($G$15&gt;GV5-1,$M$15,0))</f>
        <v>0</v>
      </c>
      <c r="GW15" s="282">
        <f>IF($N$15="Percentage of Cash Flow",IF($G$15&gt;GW5-1,(('Pro Forma (Res.)'!$S$62-'Pro Forma (Res.)'!$S$64)/12)*'Debt Service'!$K$15),IF($G$15&gt;GW5-1,$M$15,0))</f>
        <v>0</v>
      </c>
      <c r="GX15" s="282">
        <f>IF($N$15="Percentage of Cash Flow",IF($G$15&gt;GX5-1,(('Pro Forma (Res.)'!$S$62-'Pro Forma (Res.)'!$S$64)/12)*'Debt Service'!$K$15),IF($G$15&gt;GX5-1,$M$15,0))</f>
        <v>0</v>
      </c>
      <c r="GY15" s="282">
        <f>IF($N$15="Percentage of Cash Flow",IF($G$15&gt;GY5-1,(('Pro Forma (Res.)'!$S$62-'Pro Forma (Res.)'!$S$64)/12)*'Debt Service'!$K$15),IF($G$15&gt;GY5-1,$M$15,0))</f>
        <v>0</v>
      </c>
      <c r="GZ15" s="282">
        <f>IF($N$15="Percentage of Cash Flow",IF($G$15&gt;GZ5-1,(('Pro Forma (Res.)'!$S$62-'Pro Forma (Res.)'!$S$64)/12)*'Debt Service'!$K$15),IF($G$15&gt;GZ5-1,$M$15,0))</f>
        <v>0</v>
      </c>
      <c r="HA15" s="282">
        <f>IF($N$15="Percentage of Cash Flow",IF($G$15&gt;HA5-1,(('Pro Forma (Res.)'!$S$62-'Pro Forma (Res.)'!$S$64)/12)*'Debt Service'!$K$15),IF($G$15&gt;HA5-1,$M$15,0))</f>
        <v>0</v>
      </c>
      <c r="HB15" s="282">
        <f>IF($N$15="Percentage of Cash Flow",IF($G$15&gt;HB5-1,(('Pro Forma (Res.)'!$S$62-'Pro Forma (Res.)'!$S$64)/12)*'Debt Service'!$K$15),IF($G$15&gt;HB5-1,$M$15,0))</f>
        <v>0</v>
      </c>
      <c r="HC15" s="283">
        <f t="shared" si="14"/>
        <v>0</v>
      </c>
    </row>
    <row r="16" spans="1:211" ht="37.5" customHeight="1">
      <c r="A16" s="1055">
        <f>'Source of Funds'!A18</f>
        <v>0</v>
      </c>
      <c r="B16" s="1056"/>
      <c r="C16" s="1055">
        <f>'Source of Funds'!B18</f>
        <v>0</v>
      </c>
      <c r="D16" s="1056"/>
      <c r="E16" s="401">
        <f>'Source of Funds'!E18</f>
        <v>0</v>
      </c>
      <c r="F16" s="410">
        <v>0</v>
      </c>
      <c r="G16" s="411">
        <v>0</v>
      </c>
      <c r="H16" s="411">
        <v>0</v>
      </c>
      <c r="I16" s="684"/>
      <c r="J16" s="684"/>
      <c r="K16" s="685">
        <f t="shared" si="15"/>
        <v>0</v>
      </c>
      <c r="L16" s="402">
        <f t="shared" si="16"/>
        <v>0</v>
      </c>
      <c r="M16" s="410"/>
      <c r="N16" s="412"/>
      <c r="O16" s="413"/>
      <c r="P16" s="285"/>
      <c r="Q16" s="282">
        <f>IF($N$16="Percentage of Cash Flow",IF($G$16&gt;Q5-1,(('Pro Forma (Res.)'!$E$62-'Pro Forma (Res.)'!$E$64)/12)*'Debt Service'!$K$16),IF($G$16&gt;Q5-1,$M$16,0))</f>
        <v>0</v>
      </c>
      <c r="R16" s="282">
        <f>IF($N$16="Percentage of Cash Flow",IF($G$16&gt;R5-1,(('Pro Forma (Res.)'!$E$62-'Pro Forma (Res.)'!$E$64)/12)*'Debt Service'!$K$16),IF($G$16&gt;R5-1,$M$16,0))</f>
        <v>0</v>
      </c>
      <c r="S16" s="282">
        <f>IF($N$16="Percentage of Cash Flow",IF($G$16&gt;S5-1,(('Pro Forma (Res.)'!$E$62-'Pro Forma (Res.)'!$E$64)/12)*'Debt Service'!$K$16),IF($G$16&gt;S5-1,$M$16,0))</f>
        <v>0</v>
      </c>
      <c r="T16" s="282">
        <f>IF($N$16="Percentage of Cash Flow",IF($G$16&gt;T5-1,(('Pro Forma (Res.)'!$E$62-'Pro Forma (Res.)'!$E$64)/12)*'Debt Service'!$K$16),IF($G$16&gt;T5-1,$M$16,0))</f>
        <v>0</v>
      </c>
      <c r="U16" s="282">
        <f>IF($N$16="Percentage of Cash Flow",IF($G$16&gt;U5-1,(('Pro Forma (Res.)'!$E$62-'Pro Forma (Res.)'!$E$64)/12)*'Debt Service'!$K$16),IF($G$16&gt;U5-1,$M$16,0))</f>
        <v>0</v>
      </c>
      <c r="V16" s="282">
        <f>IF($N$16="Percentage of Cash Flow",IF($G$16&gt;V5-1,(('Pro Forma (Res.)'!$E$62-'Pro Forma (Res.)'!$E$64)/12)*'Debt Service'!$K$16),IF($G$16&gt;V5-1,$M$16,0))</f>
        <v>0</v>
      </c>
      <c r="W16" s="282">
        <f>IF($N$16="Percentage of Cash Flow",IF($G$16&gt;W5-1,(('Pro Forma (Res.)'!$E$62-'Pro Forma (Res.)'!$E$64)/12)*'Debt Service'!$K$16),IF($G$16&gt;W5-1,$M$16,0))</f>
        <v>0</v>
      </c>
      <c r="X16" s="282">
        <f>IF($N$16="Percentage of Cash Flow",IF($G$16&gt;X5-1,(('Pro Forma (Res.)'!$E$62-'Pro Forma (Res.)'!$E$64)/12)*'Debt Service'!$K$16),IF($G$16&gt;X5-1,$M$16,0))</f>
        <v>0</v>
      </c>
      <c r="Y16" s="282">
        <f>IF($N$16="Percentage of Cash Flow",IF($G$16&gt;Y5-1,(('Pro Forma (Res.)'!$E$62-'Pro Forma (Res.)'!$E$64)/12)*'Debt Service'!$K$16),IF($G$16&gt;Y5-1,$M$16,0))</f>
        <v>0</v>
      </c>
      <c r="Z16" s="282">
        <f>IF($N$16="Percentage of Cash Flow",IF($G$16&gt;Z5-1,(('Pro Forma (Res.)'!$E$62-'Pro Forma (Res.)'!$E$64)/12)*'Debt Service'!$K$16),IF($G$16&gt;Z5-1,$M$16,0))</f>
        <v>0</v>
      </c>
      <c r="AA16" s="282">
        <f>IF($N$16="Percentage of Cash Flow",IF($G$16&gt;AA5-1,(('Pro Forma (Res.)'!$E$62-'Pro Forma (Res.)'!$E$64)/12)*'Debt Service'!$K$16),IF($G$16&gt;AA5-1,$M$16,0))</f>
        <v>0</v>
      </c>
      <c r="AB16" s="282">
        <f>IF($N$16="Percentage of Cash Flow",IF($G$16&gt;AB5-1,(('Pro Forma (Res.)'!$E$62-'Pro Forma (Res.)'!$E$64)/12)*'Debt Service'!$K$16),IF($G$16&gt;AB5-1,$M$16,0))</f>
        <v>0</v>
      </c>
      <c r="AC16" s="283">
        <f t="shared" si="3"/>
        <v>0</v>
      </c>
      <c r="AD16" s="282">
        <f>IF($N$16="Percentage of Cash Flow",IF($G$16&gt;AD5-1,(('Pro Forma (Res.)'!$F$62-'Pro Forma (Res.)'!$F$64)/12)*'Debt Service'!$K$16),IF($G$16&gt;AD5-1,$M$16,0))</f>
        <v>0</v>
      </c>
      <c r="AE16" s="282">
        <f>IF($N$16="Percentage of Cash Flow",IF($G$16&gt;AE5-1,(('Pro Forma (Res.)'!$F$62-'Pro Forma (Res.)'!$F$64)/12)*'Debt Service'!$K$16),IF($G$16&gt;AE5-1,$M$16,0))</f>
        <v>0</v>
      </c>
      <c r="AF16" s="282">
        <f>IF($N$16="Percentage of Cash Flow",IF($G$16&gt;AF5-1,(('Pro Forma (Res.)'!$F$62-'Pro Forma (Res.)'!$F$64)/12)*'Debt Service'!$K$16),IF($G$16&gt;AF5-1,$M$16,0))</f>
        <v>0</v>
      </c>
      <c r="AG16" s="282">
        <f>IF($N$16="Percentage of Cash Flow",IF($G$16&gt;AG5-1,(('Pro Forma (Res.)'!$F$62-'Pro Forma (Res.)'!$F$64)/12)*'Debt Service'!$K$16),IF($G$16&gt;AG5-1,$M$16,0))</f>
        <v>0</v>
      </c>
      <c r="AH16" s="282">
        <f>IF($N$16="Percentage of Cash Flow",IF($G$16&gt;AH5-1,(('Pro Forma (Res.)'!$F$62-'Pro Forma (Res.)'!$F$64)/12)*'Debt Service'!$K$16),IF($G$16&gt;AH5-1,$M$16,0))</f>
        <v>0</v>
      </c>
      <c r="AI16" s="282">
        <f>IF($N$16="Percentage of Cash Flow",IF($G$16&gt;AI5-1,(('Pro Forma (Res.)'!$F$62-'Pro Forma (Res.)'!$F$64)/12)*'Debt Service'!$K$16),IF($G$16&gt;AI5-1,$M$16,0))</f>
        <v>0</v>
      </c>
      <c r="AJ16" s="282">
        <f>IF($N$16="Percentage of Cash Flow",IF($G$16&gt;AJ5-1,(('Pro Forma (Res.)'!$F$62-'Pro Forma (Res.)'!$F$64)/12)*'Debt Service'!$K$16),IF($G$16&gt;AJ5-1,$M$16,0))</f>
        <v>0</v>
      </c>
      <c r="AK16" s="282">
        <f>IF($N$16="Percentage of Cash Flow",IF($G$16&gt;AK5-1,(('Pro Forma (Res.)'!$F$62-'Pro Forma (Res.)'!$F$64)/12)*'Debt Service'!$K$16),IF($G$16&gt;AK5-1,$M$16,0))</f>
        <v>0</v>
      </c>
      <c r="AL16" s="282">
        <f>IF($N$16="Percentage of Cash Flow",IF($G$16&gt;AL5-1,(('Pro Forma (Res.)'!$F$62-'Pro Forma (Res.)'!$F$64)/12)*'Debt Service'!$K$16),IF($G$16&gt;AL5-1,$M$16,0))</f>
        <v>0</v>
      </c>
      <c r="AM16" s="282">
        <f>IF($N$16="Percentage of Cash Flow",IF($G$16&gt;AM5-1,(('Pro Forma (Res.)'!$F$62-'Pro Forma (Res.)'!$F$64)/12)*'Debt Service'!$K$16),IF($G$16&gt;AM5-1,$M$16,0))</f>
        <v>0</v>
      </c>
      <c r="AN16" s="282">
        <f>IF($N$16="Percentage of Cash Flow",IF($G$16&gt;AN5-1,(('Pro Forma (Res.)'!$F$62-'Pro Forma (Res.)'!$F$64)/12)*'Debt Service'!$K$16),IF($G$16&gt;AN5-1,$M$16,0))</f>
        <v>0</v>
      </c>
      <c r="AO16" s="282">
        <f>IF($N$16="Percentage of Cash Flow",IF($G$16&gt;AO5-1,(('Pro Forma (Res.)'!$F$62-'Pro Forma (Res.)'!$F$64)/12)*'Debt Service'!$K$16),IF($G$16&gt;AO5-1,$M$16,0))</f>
        <v>0</v>
      </c>
      <c r="AP16" s="283">
        <f t="shared" si="17"/>
        <v>0</v>
      </c>
      <c r="AQ16" s="282">
        <f>IF($N$16="Percentage of Cash Flow",IF($G$16&gt;AQ5-1,(('Pro Forma (Res.)'!$G$62-'Pro Forma (Res.)'!$G$64)/12)*'Debt Service'!$K$16),IF($G$16&gt;AQ5-1,$M$16,0))</f>
        <v>0</v>
      </c>
      <c r="AR16" s="282">
        <f>IF($N$16="Percentage of Cash Flow",IF($G$16&gt;AR5-1,(('Pro Forma (Res.)'!$G$62-'Pro Forma (Res.)'!$G$64)/12)*'Debt Service'!$K$16),IF($G$16&gt;AR5-1,$M$16,0))</f>
        <v>0</v>
      </c>
      <c r="AS16" s="282">
        <f>IF($N$16="Percentage of Cash Flow",IF($G$16&gt;AS5-1,(('Pro Forma (Res.)'!$G$62-'Pro Forma (Res.)'!$G$64)/12)*'Debt Service'!$K$16),IF($G$16&gt;AS5-1,$M$16,0))</f>
        <v>0</v>
      </c>
      <c r="AT16" s="282">
        <f>IF($N$16="Percentage of Cash Flow",IF($G$16&gt;AT5-1,(('Pro Forma (Res.)'!$G$62-'Pro Forma (Res.)'!$G$64)/12)*'Debt Service'!$K$16),IF($G$16&gt;AT5-1,$M$16,0))</f>
        <v>0</v>
      </c>
      <c r="AU16" s="282">
        <f>IF($N$16="Percentage of Cash Flow",IF($G$16&gt;AU5-1,(('Pro Forma (Res.)'!$G$62-'Pro Forma (Res.)'!$G$64)/12)*'Debt Service'!$K$16),IF($G$16&gt;AU5-1,$M$16,0))</f>
        <v>0</v>
      </c>
      <c r="AV16" s="282">
        <f>IF($N$16="Percentage of Cash Flow",IF($G$16&gt;AV5-1,(('Pro Forma (Res.)'!$G$62-'Pro Forma (Res.)'!$G$64)/12)*'Debt Service'!$K$16),IF($G$16&gt;AV5-1,$M$16,0))</f>
        <v>0</v>
      </c>
      <c r="AW16" s="282">
        <f>IF($N$16="Percentage of Cash Flow",IF($G$16&gt;AW5-1,(('Pro Forma (Res.)'!$G$62-'Pro Forma (Res.)'!$G$64)/12)*'Debt Service'!$K$16),IF($G$16&gt;AW5-1,$M$16,0))</f>
        <v>0</v>
      </c>
      <c r="AX16" s="282">
        <f>IF($N$16="Percentage of Cash Flow",IF($G$16&gt;AX5-1,(('Pro Forma (Res.)'!$G$62-'Pro Forma (Res.)'!$G$64)/12)*'Debt Service'!$K$16),IF($G$16&gt;AX5-1,$M$16,0))</f>
        <v>0</v>
      </c>
      <c r="AY16" s="282">
        <f>IF($N$16="Percentage of Cash Flow",IF($G$16&gt;AY5-1,(('Pro Forma (Res.)'!$G$62-'Pro Forma (Res.)'!$G$64)/12)*'Debt Service'!$K$16),IF($G$16&gt;AY5-1,$M$16,0))</f>
        <v>0</v>
      </c>
      <c r="AZ16" s="282">
        <f>IF($N$16="Percentage of Cash Flow",IF($G$16&gt;AZ5-1,(('Pro Forma (Res.)'!$G$62-'Pro Forma (Res.)'!$G$64)/12)*'Debt Service'!$K$16),IF($G$16&gt;AZ5-1,$M$16,0))</f>
        <v>0</v>
      </c>
      <c r="BA16" s="282">
        <f>IF($N$16="Percentage of Cash Flow",IF($G$16&gt;BA5-1,(('Pro Forma (Res.)'!$G$62-'Pro Forma (Res.)'!$G$64)/12)*'Debt Service'!$K$16),IF($G$16&gt;BA5-1,$M$16,0))</f>
        <v>0</v>
      </c>
      <c r="BB16" s="282">
        <f>IF($N$16="Percentage of Cash Flow",IF($G$16&gt;BB5-1,(('Pro Forma (Res.)'!$G$62-'Pro Forma (Res.)'!$G$64)/12)*'Debt Service'!$K$16),IF($G$16&gt;BB5-1,$M$16,0))</f>
        <v>0</v>
      </c>
      <c r="BC16" s="283">
        <f t="shared" si="18"/>
        <v>0</v>
      </c>
      <c r="BD16" s="282">
        <f>IF($N$16="Percentage of Cash Flow",IF($G$16&gt;BD5-1,(('Pro Forma (Res.)'!$H$62-'Pro Forma (Res.)'!$H$64)/12)*'Debt Service'!$K$16),IF($G$16&gt;BD5-1,$M$16,0))</f>
        <v>0</v>
      </c>
      <c r="BE16" s="282">
        <f>IF($N$16="Percentage of Cash Flow",IF($G$16&gt;BE5-1,(('Pro Forma (Res.)'!$H$62-'Pro Forma (Res.)'!$H$64)/12)*'Debt Service'!$K$16),IF($G$16&gt;BE5-1,$M$16,0))</f>
        <v>0</v>
      </c>
      <c r="BF16" s="282">
        <f>IF($N$16="Percentage of Cash Flow",IF($G$16&gt;BF5-1,(('Pro Forma (Res.)'!$H$62-'Pro Forma (Res.)'!$H$64)/12)*'Debt Service'!$K$16),IF($G$16&gt;BF5-1,$M$16,0))</f>
        <v>0</v>
      </c>
      <c r="BG16" s="282">
        <f>IF($N$16="Percentage of Cash Flow",IF($G$16&gt;BG5-1,(('Pro Forma (Res.)'!$H$62-'Pro Forma (Res.)'!$H$64)/12)*'Debt Service'!$K$16),IF($G$16&gt;BG5-1,$M$16,0))</f>
        <v>0</v>
      </c>
      <c r="BH16" s="282">
        <f>IF($N$16="Percentage of Cash Flow",IF($G$16&gt;BH5-1,(('Pro Forma (Res.)'!$H$62-'Pro Forma (Res.)'!$H$64)/12)*'Debt Service'!$K$16),IF($G$16&gt;BH5-1,$M$16,0))</f>
        <v>0</v>
      </c>
      <c r="BI16" s="282">
        <f>IF($N$16="Percentage of Cash Flow",IF($G$16&gt;BI5-1,(('Pro Forma (Res.)'!$H$62-'Pro Forma (Res.)'!$H$64)/12)*'Debt Service'!$K$16),IF($G$16&gt;BI5-1,$M$16,0))</f>
        <v>0</v>
      </c>
      <c r="BJ16" s="282">
        <f>IF($N$16="Percentage of Cash Flow",IF($G$16&gt;BJ5-1,(('Pro Forma (Res.)'!$H$62-'Pro Forma (Res.)'!$H$64)/12)*'Debt Service'!$K$16),IF($G$16&gt;BJ5-1,$M$16,0))</f>
        <v>0</v>
      </c>
      <c r="BK16" s="282">
        <f>IF($N$16="Percentage of Cash Flow",IF($G$16&gt;BK5-1,(('Pro Forma (Res.)'!$H$62-'Pro Forma (Res.)'!$H$64)/12)*'Debt Service'!$K$16),IF($G$16&gt;BK5-1,$M$16,0))</f>
        <v>0</v>
      </c>
      <c r="BL16" s="282">
        <f>IF($N$16="Percentage of Cash Flow",IF($G$16&gt;BL5-1,(('Pro Forma (Res.)'!$H$62-'Pro Forma (Res.)'!$H$64)/12)*'Debt Service'!$K$16),IF($G$16&gt;BL5-1,$M$16,0))</f>
        <v>0</v>
      </c>
      <c r="BM16" s="282">
        <f>IF($N$16="Percentage of Cash Flow",IF($G$16&gt;BM5-1,(('Pro Forma (Res.)'!$H$62-'Pro Forma (Res.)'!$H$64)/12)*'Debt Service'!$K$16),IF($G$16&gt;BM5-1,$M$16,0))</f>
        <v>0</v>
      </c>
      <c r="BN16" s="282">
        <f>IF($N$16="Percentage of Cash Flow",IF($G$16&gt;BN5-1,(('Pro Forma (Res.)'!$H$62-'Pro Forma (Res.)'!$H$64)/12)*'Debt Service'!$K$16),IF($G$16&gt;BN5-1,$M$16,0))</f>
        <v>0</v>
      </c>
      <c r="BO16" s="282">
        <f>IF($N$16="Percentage of Cash Flow",IF($G$16&gt;BO5-1,(('Pro Forma (Res.)'!$H$62-'Pro Forma (Res.)'!$H$64)/12)*'Debt Service'!$K$16),IF($G$16&gt;BO5-1,$M$16,0))</f>
        <v>0</v>
      </c>
      <c r="BP16" s="283">
        <f t="shared" si="4"/>
        <v>0</v>
      </c>
      <c r="BQ16" s="282">
        <f>IF($N$16="Percentage of Cash Flow",IF($G$16&gt;BQ5-1,(('Pro Forma (Res.)'!$I$62-'Pro Forma (Res.)'!$I$64)/12)*'Debt Service'!$K$16),IF($G$16&gt;BQ5-1,$M$16,0))</f>
        <v>0</v>
      </c>
      <c r="BR16" s="282">
        <f>IF($N$16="Percentage of Cash Flow",IF($G$16&gt;BR5-1,(('Pro Forma (Res.)'!$I$62-'Pro Forma (Res.)'!$I$64)/12)*'Debt Service'!$K$16),IF($G$16&gt;BR5-1,$M$16,0))</f>
        <v>0</v>
      </c>
      <c r="BS16" s="282">
        <f>IF($N$16="Percentage of Cash Flow",IF($G$16&gt;BS5-1,(('Pro Forma (Res.)'!$I$62-'Pro Forma (Res.)'!$I$64)/12)*'Debt Service'!$K$16),IF($G$16&gt;BS5-1,$M$16,0))</f>
        <v>0</v>
      </c>
      <c r="BT16" s="282">
        <f>IF($N$16="Percentage of Cash Flow",IF($G$16&gt;BT5-1,(('Pro Forma (Res.)'!$I$62-'Pro Forma (Res.)'!$I$64)/12)*'Debt Service'!$K$16),IF($G$16&gt;BT5-1,$M$16,0))</f>
        <v>0</v>
      </c>
      <c r="BU16" s="282">
        <f>IF($N$16="Percentage of Cash Flow",IF($G$16&gt;BU5-1,(('Pro Forma (Res.)'!$I$62-'Pro Forma (Res.)'!$I$64)/12)*'Debt Service'!$K$16),IF($G$16&gt;BU5-1,$M$16,0))</f>
        <v>0</v>
      </c>
      <c r="BV16" s="282">
        <f>IF($N$16="Percentage of Cash Flow",IF($G$16&gt;BV5-1,(('Pro Forma (Res.)'!$I$62-'Pro Forma (Res.)'!$I$64)/12)*'Debt Service'!$K$16),IF($G$16&gt;BV5-1,$M$16,0))</f>
        <v>0</v>
      </c>
      <c r="BW16" s="282">
        <f>IF($N$16="Percentage of Cash Flow",IF($G$16&gt;BW5-1,(('Pro Forma (Res.)'!$I$62-'Pro Forma (Res.)'!$I$64)/12)*'Debt Service'!$K$16),IF($G$16&gt;BW5-1,$M$16,0))</f>
        <v>0</v>
      </c>
      <c r="BX16" s="282">
        <f>IF($N$16="Percentage of Cash Flow",IF($G$16&gt;BX5-1,(('Pro Forma (Res.)'!$I$62-'Pro Forma (Res.)'!$I$64)/12)*'Debt Service'!$K$16),IF($G$16&gt;BX5-1,$M$16,0))</f>
        <v>0</v>
      </c>
      <c r="BY16" s="282">
        <f>IF($N$16="Percentage of Cash Flow",IF($G$16&gt;BY5-1,(('Pro Forma (Res.)'!$I$62-'Pro Forma (Res.)'!$I$64)/12)*'Debt Service'!$K$16),IF($G$16&gt;BY5-1,$M$16,0))</f>
        <v>0</v>
      </c>
      <c r="BZ16" s="282">
        <f>IF($N$16="Percentage of Cash Flow",IF($G$16&gt;BZ5-1,(('Pro Forma (Res.)'!$I$62-'Pro Forma (Res.)'!$I$64)/12)*'Debt Service'!$K$16),IF($G$16&gt;BZ5-1,$M$16,0))</f>
        <v>0</v>
      </c>
      <c r="CA16" s="282">
        <f>IF($N$16="Percentage of Cash Flow",IF($G$16&gt;CA5-1,(('Pro Forma (Res.)'!$I$62-'Pro Forma (Res.)'!$I$64)/12)*'Debt Service'!$K$16),IF($G$16&gt;CA5-1,$M$16,0))</f>
        <v>0</v>
      </c>
      <c r="CB16" s="282">
        <f>IF($N$16="Percentage of Cash Flow",IF($G$16&gt;CB5-1,(('Pro Forma (Res.)'!$I$62-'Pro Forma (Res.)'!$I$64)/12)*'Debt Service'!$K$16),IF($G$16&gt;CB5-1,$M$16,0))</f>
        <v>0</v>
      </c>
      <c r="CC16" s="283">
        <f t="shared" si="19"/>
        <v>0</v>
      </c>
      <c r="CD16" s="282">
        <f>IF($N$16="Percentage of Cash Flow",IF($G$16&gt;CD5-1,(('Pro Forma (Res.)'!$J$62-'Pro Forma (Res.)'!$J$64)/12)*'Debt Service'!$K$16),IF($G$16&gt;CD5-1,$M$16,0))</f>
        <v>0</v>
      </c>
      <c r="CE16" s="282">
        <f>IF($N$16="Percentage of Cash Flow",IF($G$16&gt;CE5-1,(('Pro Forma (Res.)'!$J$62-'Pro Forma (Res.)'!$J$64)/12)*'Debt Service'!$K$16),IF($G$16&gt;CE5-1,$M$16,0))</f>
        <v>0</v>
      </c>
      <c r="CF16" s="282">
        <f>IF($N$16="Percentage of Cash Flow",IF($G$16&gt;CF5-1,(('Pro Forma (Res.)'!$J$62-'Pro Forma (Res.)'!$J$64)/12)*'Debt Service'!$K$16),IF($G$16&gt;CF5-1,$M$16,0))</f>
        <v>0</v>
      </c>
      <c r="CG16" s="282">
        <f>IF($N$16="Percentage of Cash Flow",IF($G$16&gt;CG5-1,(('Pro Forma (Res.)'!$J$62-'Pro Forma (Res.)'!$J$64)/12)*'Debt Service'!$K$16),IF($G$16&gt;CG5-1,$M$16,0))</f>
        <v>0</v>
      </c>
      <c r="CH16" s="282">
        <f>IF($N$16="Percentage of Cash Flow",IF($G$16&gt;CH5-1,(('Pro Forma (Res.)'!$J$62-'Pro Forma (Res.)'!$J$64)/12)*'Debt Service'!$K$16),IF($G$16&gt;CH5-1,$M$16,0))</f>
        <v>0</v>
      </c>
      <c r="CI16" s="282">
        <f>IF($N$16="Percentage of Cash Flow",IF($G$16&gt;CI5-1,(('Pro Forma (Res.)'!$J$62-'Pro Forma (Res.)'!$J$64)/12)*'Debt Service'!$K$16),IF($G$16&gt;CI5-1,$M$16,0))</f>
        <v>0</v>
      </c>
      <c r="CJ16" s="282">
        <f>IF($N$16="Percentage of Cash Flow",IF($G$16&gt;CJ5-1,(('Pro Forma (Res.)'!$J$62-'Pro Forma (Res.)'!$J$64)/12)*'Debt Service'!$K$16),IF($G$16&gt;CJ5-1,$M$16,0))</f>
        <v>0</v>
      </c>
      <c r="CK16" s="282">
        <f>IF($N$16="Percentage of Cash Flow",IF($G$16&gt;CK5-1,(('Pro Forma (Res.)'!$J$62-'Pro Forma (Res.)'!$J$64)/12)*'Debt Service'!$K$16),IF($G$16&gt;CK5-1,$M$16,0))</f>
        <v>0</v>
      </c>
      <c r="CL16" s="282">
        <f>IF($N$16="Percentage of Cash Flow",IF($G$16&gt;CL5-1,(('Pro Forma (Res.)'!$J$62-'Pro Forma (Res.)'!$J$64)/12)*'Debt Service'!$K$16),IF($G$16&gt;CL5-1,$M$16,0))</f>
        <v>0</v>
      </c>
      <c r="CM16" s="282">
        <f>IF($N$16="Percentage of Cash Flow",IF($G$16&gt;CM5-1,(('Pro Forma (Res.)'!$J$62-'Pro Forma (Res.)'!$J$64)/12)*'Debt Service'!$K$16),IF($G$16&gt;CM5-1,$M$16,0))</f>
        <v>0</v>
      </c>
      <c r="CN16" s="282">
        <f>IF($N$16="Percentage of Cash Flow",IF($G$16&gt;CN5-1,(('Pro Forma (Res.)'!$J$62-'Pro Forma (Res.)'!$J$64)/12)*'Debt Service'!$K$16),IF($G$16&gt;CN5-1,$M$16,0))</f>
        <v>0</v>
      </c>
      <c r="CO16" s="282">
        <f>IF($N$16="Percentage of Cash Flow",IF($G$16&gt;CO5-1,(('Pro Forma (Res.)'!$J$62-'Pro Forma (Res.)'!$J$64)/12)*'Debt Service'!$K$16),IF($G$16&gt;CO5-1,$M$16,0))</f>
        <v>0</v>
      </c>
      <c r="CP16" s="283">
        <f t="shared" si="5"/>
        <v>0</v>
      </c>
      <c r="CQ16" s="282">
        <f>IF($N$16="Percentage of Cash Flow",IF($G$16&gt;CQ5-1,(('Pro Forma (Res.)'!$K$62-'Pro Forma (Res.)'!$K$64)/12)*'Debt Service'!$K$16),IF($G$16&gt;CQ5-1,$M$16,0))</f>
        <v>0</v>
      </c>
      <c r="CR16" s="282">
        <f>IF($N$16="Percentage of Cash Flow",IF($G$16&gt;CR5-1,(('Pro Forma (Res.)'!$K$62-'Pro Forma (Res.)'!$K$64)/12)*'Debt Service'!$K$16),IF($G$16&gt;CR5-1,$M$16,0))</f>
        <v>0</v>
      </c>
      <c r="CS16" s="282">
        <f>IF($N$16="Percentage of Cash Flow",IF($G$16&gt;CS5-1,(('Pro Forma (Res.)'!$K$62-'Pro Forma (Res.)'!$K$64)/12)*'Debt Service'!$K$16),IF($G$16&gt;CS5-1,$M$16,0))</f>
        <v>0</v>
      </c>
      <c r="CT16" s="282">
        <f>IF($N$16="Percentage of Cash Flow",IF($G$16&gt;CT5-1,(('Pro Forma (Res.)'!$K$62-'Pro Forma (Res.)'!$K$64)/12)*'Debt Service'!$K$16),IF($G$16&gt;CT5-1,$M$16,0))</f>
        <v>0</v>
      </c>
      <c r="CU16" s="282">
        <f>IF($N$16="Percentage of Cash Flow",IF($G$16&gt;CU5-1,(('Pro Forma (Res.)'!$K$62-'Pro Forma (Res.)'!$K$64)/12)*'Debt Service'!$K$16),IF($G$16&gt;CU5-1,$M$16,0))</f>
        <v>0</v>
      </c>
      <c r="CV16" s="282">
        <f>IF($N$16="Percentage of Cash Flow",IF($G$16&gt;CV5-1,(('Pro Forma (Res.)'!$K$62-'Pro Forma (Res.)'!$K$64)/12)*'Debt Service'!$K$16),IF($G$16&gt;CV5-1,$M$16,0))</f>
        <v>0</v>
      </c>
      <c r="CW16" s="282">
        <f>IF($N$16="Percentage of Cash Flow",IF($G$16&gt;CW5-1,(('Pro Forma (Res.)'!$K$62-'Pro Forma (Res.)'!$K$64)/12)*'Debt Service'!$K$16),IF($G$16&gt;CW5-1,$M$16,0))</f>
        <v>0</v>
      </c>
      <c r="CX16" s="282">
        <f>IF($N$16="Percentage of Cash Flow",IF($G$16&gt;CX5-1,(('Pro Forma (Res.)'!$K$62-'Pro Forma (Res.)'!$K$64)/12)*'Debt Service'!$K$16),IF($G$16&gt;CX5-1,$M$16,0))</f>
        <v>0</v>
      </c>
      <c r="CY16" s="282">
        <f>IF($N$16="Percentage of Cash Flow",IF($G$16&gt;CY5-1,(('Pro Forma (Res.)'!$K$62-'Pro Forma (Res.)'!$K$64)/12)*'Debt Service'!$K$16),IF($G$16&gt;CY5-1,$M$16,0))</f>
        <v>0</v>
      </c>
      <c r="CZ16" s="282">
        <f>IF($N$16="Percentage of Cash Flow",IF($G$16&gt;CZ5-1,(('Pro Forma (Res.)'!$K$62-'Pro Forma (Res.)'!$K$64)/12)*'Debt Service'!$K$16),IF($G$16&gt;CZ5-1,$M$16,0))</f>
        <v>0</v>
      </c>
      <c r="DA16" s="282">
        <f>IF($N$16="Percentage of Cash Flow",IF($G$16&gt;DA5-1,(('Pro Forma (Res.)'!$K$62-'Pro Forma (Res.)'!$K$64)/12)*'Debt Service'!$K$16),IF($G$16&gt;DA5-1,$M$16,0))</f>
        <v>0</v>
      </c>
      <c r="DB16" s="282">
        <f>IF($N$16="Percentage of Cash Flow",IF($G$16&gt;DB5-1,(('Pro Forma (Res.)'!$K$62-'Pro Forma (Res.)'!$K$64)/12)*'Debt Service'!$K$16),IF($G$16&gt;DB5-1,$M$16,0))</f>
        <v>0</v>
      </c>
      <c r="DC16" s="283">
        <f t="shared" si="6"/>
        <v>0</v>
      </c>
      <c r="DD16" s="282">
        <f>IF($N$16="Percentage of Cash Flow",IF($G$16&gt;DD5-1,(('Pro Forma (Res.)'!$L$62-'Pro Forma (Res.)'!$L$64)/12)*'Debt Service'!$K$16),IF($G$16&gt;DD5-1,$M$16,0))</f>
        <v>0</v>
      </c>
      <c r="DE16" s="282">
        <f>IF($N$16="Percentage of Cash Flow",IF($G$16&gt;DE5-1,(('Pro Forma (Res.)'!$L$62-'Pro Forma (Res.)'!$L$64)/12)*'Debt Service'!$K$16),IF($G$16&gt;DE5-1,$M$16,0))</f>
        <v>0</v>
      </c>
      <c r="DF16" s="282">
        <f>IF($N$16="Percentage of Cash Flow",IF($G$16&gt;DF5-1,(('Pro Forma (Res.)'!$L$62-'Pro Forma (Res.)'!$L$64)/12)*'Debt Service'!$K$16),IF($G$16&gt;DF5-1,$M$16,0))</f>
        <v>0</v>
      </c>
      <c r="DG16" s="282">
        <f>IF($N$16="Percentage of Cash Flow",IF($G$16&gt;DG5-1,(('Pro Forma (Res.)'!$L$62-'Pro Forma (Res.)'!$L$64)/12)*'Debt Service'!$K$16),IF($G$16&gt;DG5-1,$M$16,0))</f>
        <v>0</v>
      </c>
      <c r="DH16" s="282">
        <f>IF($N$16="Percentage of Cash Flow",IF($G$16&gt;DH5-1,(('Pro Forma (Res.)'!$L$62-'Pro Forma (Res.)'!$L$64)/12)*'Debt Service'!$K$16),IF($G$16&gt;DH5-1,$M$16,0))</f>
        <v>0</v>
      </c>
      <c r="DI16" s="282">
        <f>IF($N$16="Percentage of Cash Flow",IF($G$16&gt;DI5-1,(('Pro Forma (Res.)'!$L$62-'Pro Forma (Res.)'!$L$64)/12)*'Debt Service'!$K$16),IF($G$16&gt;DI5-1,$M$16,0))</f>
        <v>0</v>
      </c>
      <c r="DJ16" s="282">
        <f>IF($N$16="Percentage of Cash Flow",IF($G$16&gt;DJ5-1,(('Pro Forma (Res.)'!$L$62-'Pro Forma (Res.)'!$L$64)/12)*'Debt Service'!$K$16),IF($G$16&gt;DJ5-1,$M$16,0))</f>
        <v>0</v>
      </c>
      <c r="DK16" s="282">
        <f>IF($N$16="Percentage of Cash Flow",IF($G$16&gt;DK5-1,(('Pro Forma (Res.)'!$L$62-'Pro Forma (Res.)'!$L$64)/12)*'Debt Service'!$K$16),IF($G$16&gt;DK5-1,$M$16,0))</f>
        <v>0</v>
      </c>
      <c r="DL16" s="282">
        <f>IF($N$16="Percentage of Cash Flow",IF($G$16&gt;DL5-1,(('Pro Forma (Res.)'!$L$62-'Pro Forma (Res.)'!$L$64)/12)*'Debt Service'!$K$16),IF($G$16&gt;DL5-1,$M$16,0))</f>
        <v>0</v>
      </c>
      <c r="DM16" s="282">
        <f>IF($N$16="Percentage of Cash Flow",IF($G$16&gt;DM5-1,(('Pro Forma (Res.)'!$L$62-'Pro Forma (Res.)'!$L$64)/12)*'Debt Service'!$K$16),IF($G$16&gt;DM5-1,$M$16,0))</f>
        <v>0</v>
      </c>
      <c r="DN16" s="282">
        <f>IF($N$16="Percentage of Cash Flow",IF($G$16&gt;DN5-1,(('Pro Forma (Res.)'!$L$62-'Pro Forma (Res.)'!$L$64)/12)*'Debt Service'!$K$16),IF($G$16&gt;DN5-1,$M$16,0))</f>
        <v>0</v>
      </c>
      <c r="DO16" s="282">
        <f>IF($N$16="Percentage of Cash Flow",IF($G$16&gt;DO5-1,(('Pro Forma (Res.)'!$L$62-'Pro Forma (Res.)'!$L$64)/12)*'Debt Service'!$K$16),IF($G$16&gt;DO5-1,$M$16,0))</f>
        <v>0</v>
      </c>
      <c r="DP16" s="283">
        <f t="shared" si="7"/>
        <v>0</v>
      </c>
      <c r="DQ16" s="282">
        <f>IF($N$16="Percentage of Cash Flow",IF($G$16&gt;DQ5-1,(('Pro Forma (Res.)'!$M$62-'Pro Forma (Res.)'!$M$64)/12)*'Debt Service'!$K$16),IF($G$16&gt;DQ5-1,$M$16,0))</f>
        <v>0</v>
      </c>
      <c r="DR16" s="282">
        <f>IF($N$16="Percentage of Cash Flow",IF($G$16&gt;DR5-1,(('Pro Forma (Res.)'!$M$62-'Pro Forma (Res.)'!$M$64)/12)*'Debt Service'!$K$16),IF($G$16&gt;DR5-1,$M$16,0))</f>
        <v>0</v>
      </c>
      <c r="DS16" s="282">
        <f>IF($N$16="Percentage of Cash Flow",IF($G$16&gt;DS5-1,(('Pro Forma (Res.)'!$M$62-'Pro Forma (Res.)'!$M$64)/12)*'Debt Service'!$K$16),IF($G$16&gt;DS5-1,$M$16,0))</f>
        <v>0</v>
      </c>
      <c r="DT16" s="282">
        <f>IF($N$16="Percentage of Cash Flow",IF($G$16&gt;DT5-1,(('Pro Forma (Res.)'!$M$62-'Pro Forma (Res.)'!$M$64)/12)*'Debt Service'!$K$16),IF($G$16&gt;DT5-1,$M$16,0))</f>
        <v>0</v>
      </c>
      <c r="DU16" s="282">
        <f>IF($N$16="Percentage of Cash Flow",IF($G$16&gt;DU5-1,(('Pro Forma (Res.)'!$M$62-'Pro Forma (Res.)'!$M$64)/12)*'Debt Service'!$K$16),IF($G$16&gt;DU5-1,$M$16,0))</f>
        <v>0</v>
      </c>
      <c r="DV16" s="282">
        <f>IF($N$16="Percentage of Cash Flow",IF($G$16&gt;DV5-1,(('Pro Forma (Res.)'!$M$62-'Pro Forma (Res.)'!$M$64)/12)*'Debt Service'!$K$16),IF($G$16&gt;DV5-1,$M$16,0))</f>
        <v>0</v>
      </c>
      <c r="DW16" s="282">
        <f>IF($N$16="Percentage of Cash Flow",IF($G$16&gt;DW5-1,(('Pro Forma (Res.)'!$M$62-'Pro Forma (Res.)'!$M$64)/12)*'Debt Service'!$K$16),IF($G$16&gt;DW5-1,$M$16,0))</f>
        <v>0</v>
      </c>
      <c r="DX16" s="282">
        <f>IF($N$16="Percentage of Cash Flow",IF($G$16&gt;DX5-1,(('Pro Forma (Res.)'!$M$62-'Pro Forma (Res.)'!$M$64)/12)*'Debt Service'!$K$16),IF($G$16&gt;DX5-1,$M$16,0))</f>
        <v>0</v>
      </c>
      <c r="DY16" s="282">
        <f>IF($N$16="Percentage of Cash Flow",IF($G$16&gt;DY5-1,(('Pro Forma (Res.)'!$M$62-'Pro Forma (Res.)'!$M$64)/12)*'Debt Service'!$K$16),IF($G$16&gt;DY5-1,$M$16,0))</f>
        <v>0</v>
      </c>
      <c r="DZ16" s="282">
        <f>IF($N$16="Percentage of Cash Flow",IF($G$16&gt;DZ5-1,(('Pro Forma (Res.)'!$M$62-'Pro Forma (Res.)'!$M$64)/12)*'Debt Service'!$K$16),IF($G$16&gt;DZ5-1,$M$16,0))</f>
        <v>0</v>
      </c>
      <c r="EA16" s="282">
        <f>IF($N$16="Percentage of Cash Flow",IF($G$16&gt;EA5-1,(('Pro Forma (Res.)'!$M$62-'Pro Forma (Res.)'!$M$64)/12)*'Debt Service'!$K$16),IF($G$16&gt;EA5-1,$M$16,0))</f>
        <v>0</v>
      </c>
      <c r="EB16" s="282">
        <f>IF($N$16="Percentage of Cash Flow",IF($G$16&gt;EB5-1,(('Pro Forma (Res.)'!$M$62-'Pro Forma (Res.)'!$M$64)/12)*'Debt Service'!$K$16),IF($G$16&gt;EB5-1,$M$16,0))</f>
        <v>0</v>
      </c>
      <c r="EC16" s="283">
        <f t="shared" si="8"/>
        <v>0</v>
      </c>
      <c r="ED16" s="282">
        <f>IF($N$16="Percentage of Cash Flow",IF($G$16&gt;ED5-1,(('Pro Forma (Res.)'!$N$62-'Pro Forma (Res.)'!$N$64)/12)*'Debt Service'!$K$16),IF($G$16&gt;ED5-1,$M$16,0))</f>
        <v>0</v>
      </c>
      <c r="EE16" s="282">
        <f>IF($N$16="Percentage of Cash Flow",IF($G$16&gt;EE5-1,(('Pro Forma (Res.)'!$N$62-'Pro Forma (Res.)'!$N$64)/12)*'Debt Service'!$K$16),IF($G$16&gt;EE5-1,$M$16,0))</f>
        <v>0</v>
      </c>
      <c r="EF16" s="282">
        <f>IF($N$16="Percentage of Cash Flow",IF($G$16&gt;EF5-1,(('Pro Forma (Res.)'!$N$62-'Pro Forma (Res.)'!$N$64)/12)*'Debt Service'!$K$16),IF($G$16&gt;EF5-1,$M$16,0))</f>
        <v>0</v>
      </c>
      <c r="EG16" s="282">
        <f>IF($N$16="Percentage of Cash Flow",IF($G$16&gt;EG5-1,(('Pro Forma (Res.)'!$N$62-'Pro Forma (Res.)'!$N$64)/12)*'Debt Service'!$K$16),IF($G$16&gt;EG5-1,$M$16,0))</f>
        <v>0</v>
      </c>
      <c r="EH16" s="282">
        <f>IF($N$16="Percentage of Cash Flow",IF($G$16&gt;EH5-1,(('Pro Forma (Res.)'!$N$62-'Pro Forma (Res.)'!$N$64)/12)*'Debt Service'!$K$16),IF($G$16&gt;EH5-1,$M$16,0))</f>
        <v>0</v>
      </c>
      <c r="EI16" s="282">
        <f>IF($N$16="Percentage of Cash Flow",IF($G$16&gt;EI5-1,(('Pro Forma (Res.)'!$N$62-'Pro Forma (Res.)'!$N$64)/12)*'Debt Service'!$K$16),IF($G$16&gt;EI5-1,$M$16,0))</f>
        <v>0</v>
      </c>
      <c r="EJ16" s="282">
        <f>IF($N$16="Percentage of Cash Flow",IF($G$16&gt;EJ5-1,(('Pro Forma (Res.)'!$N$62-'Pro Forma (Res.)'!$N$64)/12)*'Debt Service'!$K$16),IF($G$16&gt;EJ5-1,$M$16,0))</f>
        <v>0</v>
      </c>
      <c r="EK16" s="282">
        <f>IF($N$16="Percentage of Cash Flow",IF($G$16&gt;EK5-1,(('Pro Forma (Res.)'!$N$62-'Pro Forma (Res.)'!$N$64)/12)*'Debt Service'!$K$16),IF($G$16&gt;EK5-1,$M$16,0))</f>
        <v>0</v>
      </c>
      <c r="EL16" s="282">
        <f>IF($N$16="Percentage of Cash Flow",IF($G$16&gt;EL5-1,(('Pro Forma (Res.)'!$N$62-'Pro Forma (Res.)'!$N$64)/12)*'Debt Service'!$K$16),IF($G$16&gt;EL5-1,$M$16,0))</f>
        <v>0</v>
      </c>
      <c r="EM16" s="282">
        <f>IF($N$16="Percentage of Cash Flow",IF($G$16&gt;EM5-1,(('Pro Forma (Res.)'!$N$62-'Pro Forma (Res.)'!$N$64)/12)*'Debt Service'!$K$16),IF($G$16&gt;EM5-1,$M$16,0))</f>
        <v>0</v>
      </c>
      <c r="EN16" s="282">
        <f>IF($N$16="Percentage of Cash Flow",IF($G$16&gt;EN5-1,(('Pro Forma (Res.)'!$N$62-'Pro Forma (Res.)'!$N$64)/12)*'Debt Service'!$K$16),IF($G$16&gt;EN5-1,$M$16,0))</f>
        <v>0</v>
      </c>
      <c r="EO16" s="282">
        <f>IF($N$16="Percentage of Cash Flow",IF($G$16&gt;EO5-1,(('Pro Forma (Res.)'!$N$62-'Pro Forma (Res.)'!$N$64)/12)*'Debt Service'!$K$16),IF($G$16&gt;EO5-1,$M$16,0))</f>
        <v>0</v>
      </c>
      <c r="EP16" s="283">
        <f t="shared" si="9"/>
        <v>0</v>
      </c>
      <c r="EQ16" s="282">
        <f>IF($N$16="Percentage of Cash Flow",IF($G$16&gt;EQ5-1,(('Pro Forma (Res.)'!$O$62-'Pro Forma (Res.)'!$O$64)/12)*'Debt Service'!$K$16),IF($G$16&gt;EQ5-1,$M$16,0))</f>
        <v>0</v>
      </c>
      <c r="ER16" s="282">
        <f>IF($N$16="Percentage of Cash Flow",IF($G$16&gt;ER5-1,(('Pro Forma (Res.)'!$O$62-'Pro Forma (Res.)'!$O$64)/12)*'Debt Service'!$K$16),IF($G$16&gt;ER5-1,$M$16,0))</f>
        <v>0</v>
      </c>
      <c r="ES16" s="282">
        <f>IF($N$16="Percentage of Cash Flow",IF($G$16&gt;ES5-1,(('Pro Forma (Res.)'!$O$62-'Pro Forma (Res.)'!$O$64)/12)*'Debt Service'!$K$16),IF($G$16&gt;ES5-1,$M$16,0))</f>
        <v>0</v>
      </c>
      <c r="ET16" s="282">
        <f>IF($N$16="Percentage of Cash Flow",IF($G$16&gt;ET5-1,(('Pro Forma (Res.)'!$O$62-'Pro Forma (Res.)'!$O$64)/12)*'Debt Service'!$K$16),IF($G$16&gt;ET5-1,$M$16,0))</f>
        <v>0</v>
      </c>
      <c r="EU16" s="282">
        <f>IF($N$16="Percentage of Cash Flow",IF($G$16&gt;EU5-1,(('Pro Forma (Res.)'!$O$62-'Pro Forma (Res.)'!$O$64)/12)*'Debt Service'!$K$16),IF($G$16&gt;EU5-1,$M$16,0))</f>
        <v>0</v>
      </c>
      <c r="EV16" s="282">
        <f>IF($N$16="Percentage of Cash Flow",IF($G$16&gt;EV5-1,(('Pro Forma (Res.)'!$O$62-'Pro Forma (Res.)'!$O$64)/12)*'Debt Service'!$K$16),IF($G$16&gt;EV5-1,$M$16,0))</f>
        <v>0</v>
      </c>
      <c r="EW16" s="282">
        <f>IF($N$16="Percentage of Cash Flow",IF($G$16&gt;EW5-1,(('Pro Forma (Res.)'!$O$62-'Pro Forma (Res.)'!$O$64)/12)*'Debt Service'!$K$16),IF($G$16&gt;EW5-1,$M$16,0))</f>
        <v>0</v>
      </c>
      <c r="EX16" s="282">
        <f>IF($N$16="Percentage of Cash Flow",IF($G$16&gt;EX5-1,(('Pro Forma (Res.)'!$O$62-'Pro Forma (Res.)'!$O$64)/12)*'Debt Service'!$K$16),IF($G$16&gt;EX5-1,$M$16,0))</f>
        <v>0</v>
      </c>
      <c r="EY16" s="282">
        <f>IF($N$16="Percentage of Cash Flow",IF($G$16&gt;EY5-1,(('Pro Forma (Res.)'!$O$62-'Pro Forma (Res.)'!$O$64)/12)*'Debt Service'!$K$16),IF($G$16&gt;EY5-1,$M$16,0))</f>
        <v>0</v>
      </c>
      <c r="EZ16" s="282">
        <f>IF($N$16="Percentage of Cash Flow",IF($G$16&gt;EZ5-1,(('Pro Forma (Res.)'!$O$62-'Pro Forma (Res.)'!$O$64)/12)*'Debt Service'!$K$16),IF($G$16&gt;EZ5-1,$M$16,0))</f>
        <v>0</v>
      </c>
      <c r="FA16" s="282">
        <f>IF($N$16="Percentage of Cash Flow",IF($G$16&gt;FA5-1,(('Pro Forma (Res.)'!$O$62-'Pro Forma (Res.)'!$O$64)/12)*'Debt Service'!$K$16),IF($G$16&gt;FA5-1,$M$16,0))</f>
        <v>0</v>
      </c>
      <c r="FB16" s="282">
        <f>IF($N$16="Percentage of Cash Flow",IF($G$16&gt;FB5-1,(('Pro Forma (Res.)'!$O$62-'Pro Forma (Res.)'!$O$64)/12)*'Debt Service'!$K$16),IF($G$16&gt;FB5-1,$M$16,0))</f>
        <v>0</v>
      </c>
      <c r="FC16" s="283">
        <f t="shared" si="10"/>
        <v>0</v>
      </c>
      <c r="FD16" s="282">
        <f>IF($N$16="Percentage of Cash Flow",IF($G$16&gt;FD5-1,(('Pro Forma (Res.)'!$P$62-'Pro Forma (Res.)'!$P$64)/12)*'Debt Service'!$K$16),IF($G$16&gt;FD5-1,$M$16,0))</f>
        <v>0</v>
      </c>
      <c r="FE16" s="282">
        <f>IF($N$16="Percentage of Cash Flow",IF($G$16&gt;FE5-1,(('Pro Forma (Res.)'!$P$62-'Pro Forma (Res.)'!$P$64)/12)*'Debt Service'!$K$16),IF($G$16&gt;FE5-1,$M$16,0))</f>
        <v>0</v>
      </c>
      <c r="FF16" s="282">
        <f>IF($N$16="Percentage of Cash Flow",IF($G$16&gt;FF5-1,(('Pro Forma (Res.)'!$P$62-'Pro Forma (Res.)'!$P$64)/12)*'Debt Service'!$K$16),IF($G$16&gt;FF5-1,$M$16,0))</f>
        <v>0</v>
      </c>
      <c r="FG16" s="282">
        <f>IF($N$16="Percentage of Cash Flow",IF($G$16&gt;FG5-1,(('Pro Forma (Res.)'!$P$62-'Pro Forma (Res.)'!$P$64)/12)*'Debt Service'!$K$16),IF($G$16&gt;FG5-1,$M$16,0))</f>
        <v>0</v>
      </c>
      <c r="FH16" s="282">
        <f>IF($N$16="Percentage of Cash Flow",IF($G$16&gt;FH5-1,(('Pro Forma (Res.)'!$P$62-'Pro Forma (Res.)'!$P$64)/12)*'Debt Service'!$K$16),IF($G$16&gt;FH5-1,$M$16,0))</f>
        <v>0</v>
      </c>
      <c r="FI16" s="282">
        <f>IF($N$16="Percentage of Cash Flow",IF($G$16&gt;FI5-1,(('Pro Forma (Res.)'!$P$62-'Pro Forma (Res.)'!$P$64)/12)*'Debt Service'!$K$16),IF($G$16&gt;FI5-1,$M$16,0))</f>
        <v>0</v>
      </c>
      <c r="FJ16" s="282">
        <f>IF($N$16="Percentage of Cash Flow",IF($G$16&gt;FJ5-1,(('Pro Forma (Res.)'!$P$62-'Pro Forma (Res.)'!$P$64)/12)*'Debt Service'!$K$16),IF($G$16&gt;FJ5-1,$M$16,0))</f>
        <v>0</v>
      </c>
      <c r="FK16" s="282">
        <f>IF($N$16="Percentage of Cash Flow",IF($G$16&gt;FK5-1,(('Pro Forma (Res.)'!$P$62-'Pro Forma (Res.)'!$P$64)/12)*'Debt Service'!$K$16),IF($G$16&gt;FK5-1,$M$16,0))</f>
        <v>0</v>
      </c>
      <c r="FL16" s="282">
        <f>IF($N$16="Percentage of Cash Flow",IF($G$16&gt;FL5-1,(('Pro Forma (Res.)'!$P$62-'Pro Forma (Res.)'!$P$64)/12)*'Debt Service'!$K$16),IF($G$16&gt;FL5-1,$M$16,0))</f>
        <v>0</v>
      </c>
      <c r="FM16" s="282">
        <f>IF($N$16="Percentage of Cash Flow",IF($G$16&gt;FM5-1,(('Pro Forma (Res.)'!$P$62-'Pro Forma (Res.)'!$P$64)/12)*'Debt Service'!$K$16),IF($G$16&gt;FM5-1,$M$16,0))</f>
        <v>0</v>
      </c>
      <c r="FN16" s="282">
        <f>IF($N$16="Percentage of Cash Flow",IF($G$16&gt;FN5-1,(('Pro Forma (Res.)'!$P$62-'Pro Forma (Res.)'!$P$64)/12)*'Debt Service'!$K$16),IF($G$16&gt;FN5-1,$M$16,0))</f>
        <v>0</v>
      </c>
      <c r="FO16" s="282">
        <f>IF($N$16="Percentage of Cash Flow",IF($G$16&gt;FO5-1,(('Pro Forma (Res.)'!$P$62-'Pro Forma (Res.)'!$P$64)/12)*'Debt Service'!$K$16),IF($G$16&gt;FO5-1,$M$16,0))</f>
        <v>0</v>
      </c>
      <c r="FP16" s="283">
        <f t="shared" si="11"/>
        <v>0</v>
      </c>
      <c r="FQ16" s="282">
        <f>IF($N$16="Percentage of Cash Flow",IF($G$16&gt;FQ5-1,(('Pro Forma (Res.)'!$Q$62-'Pro Forma (Res.)'!$Q$64)/12)*'Debt Service'!$K$16),IF($G$16&gt;FQ5-1,$M$16,0))</f>
        <v>0</v>
      </c>
      <c r="FR16" s="282">
        <f>IF($N$16="Percentage of Cash Flow",IF($G$16&gt;FR5-1,(('Pro Forma (Res.)'!$Q$62-'Pro Forma (Res.)'!$Q$64)/12)*'Debt Service'!$K$16),IF($G$16&gt;FR5-1,$M$16,0))</f>
        <v>0</v>
      </c>
      <c r="FS16" s="282">
        <f>IF($N$16="Percentage of Cash Flow",IF($G$16&gt;FS5-1,(('Pro Forma (Res.)'!$Q$62-'Pro Forma (Res.)'!$Q$64)/12)*'Debt Service'!$K$16),IF($G$16&gt;FS5-1,$M$16,0))</f>
        <v>0</v>
      </c>
      <c r="FT16" s="282">
        <f>IF($N$16="Percentage of Cash Flow",IF($G$16&gt;FT5-1,(('Pro Forma (Res.)'!$Q$62-'Pro Forma (Res.)'!$Q$64)/12)*'Debt Service'!$K$16),IF($G$16&gt;FT5-1,$M$16,0))</f>
        <v>0</v>
      </c>
      <c r="FU16" s="282">
        <f>IF($N$16="Percentage of Cash Flow",IF($G$16&gt;FU5-1,(('Pro Forma (Res.)'!$Q$62-'Pro Forma (Res.)'!$Q$64)/12)*'Debt Service'!$K$16),IF($G$16&gt;FU5-1,$M$16,0))</f>
        <v>0</v>
      </c>
      <c r="FV16" s="282">
        <f>IF($N$16="Percentage of Cash Flow",IF($G$16&gt;FV5-1,(('Pro Forma (Res.)'!$Q$62-'Pro Forma (Res.)'!$Q$64)/12)*'Debt Service'!$K$16),IF($G$16&gt;FV5-1,$M$16,0))</f>
        <v>0</v>
      </c>
      <c r="FW16" s="282">
        <f>IF($N$16="Percentage of Cash Flow",IF($G$16&gt;FW5-1,(('Pro Forma (Res.)'!$Q$62-'Pro Forma (Res.)'!$Q$64)/12)*'Debt Service'!$K$16),IF($G$16&gt;FW5-1,$M$16,0))</f>
        <v>0</v>
      </c>
      <c r="FX16" s="282">
        <f>IF($N$16="Percentage of Cash Flow",IF($G$16&gt;FX5-1,(('Pro Forma (Res.)'!$Q$62-'Pro Forma (Res.)'!$Q$64)/12)*'Debt Service'!$K$16),IF($G$16&gt;FX5-1,$M$16,0))</f>
        <v>0</v>
      </c>
      <c r="FY16" s="282">
        <f>IF($N$16="Percentage of Cash Flow",IF($G$16&gt;FY5-1,(('Pro Forma (Res.)'!$Q$62-'Pro Forma (Res.)'!$Q$64)/12)*'Debt Service'!$K$16),IF($G$16&gt;FY5-1,$M$16,0))</f>
        <v>0</v>
      </c>
      <c r="FZ16" s="282">
        <f>IF($N$16="Percentage of Cash Flow",IF($G$16&gt;FZ5-1,(('Pro Forma (Res.)'!$Q$62-'Pro Forma (Res.)'!$Q$64)/12)*'Debt Service'!$K$16),IF($G$16&gt;FZ5-1,$M$16,0))</f>
        <v>0</v>
      </c>
      <c r="GA16" s="282">
        <f>IF($N$16="Percentage of Cash Flow",IF($G$16&gt;GA5-1,(('Pro Forma (Res.)'!$Q$62-'Pro Forma (Res.)'!$Q$64)/12)*'Debt Service'!$K$16),IF($G$16&gt;GA5-1,$M$16,0))</f>
        <v>0</v>
      </c>
      <c r="GB16" s="282">
        <f>IF($N$16="Percentage of Cash Flow",IF($G$16&gt;GB5-1,(('Pro Forma (Res.)'!$Q$62-'Pro Forma (Res.)'!$Q$64)/12)*'Debt Service'!$K$16),IF($G$16&gt;GB5-1,$M$16,0))</f>
        <v>0</v>
      </c>
      <c r="GC16" s="283">
        <f t="shared" si="12"/>
        <v>0</v>
      </c>
      <c r="GD16" s="282">
        <f>IF($N$16="Percentage of Cash Flow",IF($G$16&gt;GD5-1,(('Pro Forma (Res.)'!$R$62-'Pro Forma (Res.)'!$R$64)/12)*'Debt Service'!$K$16),IF($G$16&gt;GD5-1,$M$16,0))</f>
        <v>0</v>
      </c>
      <c r="GE16" s="282">
        <f>IF($N$16="Percentage of Cash Flow",IF($G$16&gt;GE5-1,(('Pro Forma (Res.)'!$R$62-'Pro Forma (Res.)'!$R$64)/12)*'Debt Service'!$K$16),IF($G$16&gt;GE5-1,$M$16,0))</f>
        <v>0</v>
      </c>
      <c r="GF16" s="282">
        <f>IF($N$16="Percentage of Cash Flow",IF($G$16&gt;GF5-1,(('Pro Forma (Res.)'!$R$62-'Pro Forma (Res.)'!$R$64)/12)*'Debt Service'!$K$16),IF($G$16&gt;GF5-1,$M$16,0))</f>
        <v>0</v>
      </c>
      <c r="GG16" s="282">
        <f>IF($N$16="Percentage of Cash Flow",IF($G$16&gt;GG5-1,(('Pro Forma (Res.)'!$R$62-'Pro Forma (Res.)'!$R$64)/12)*'Debt Service'!$K$16),IF($G$16&gt;GG5-1,$M$16,0))</f>
        <v>0</v>
      </c>
      <c r="GH16" s="282">
        <f>IF($N$16="Percentage of Cash Flow",IF($G$16&gt;GH5-1,(('Pro Forma (Res.)'!$R$62-'Pro Forma (Res.)'!$R$64)/12)*'Debt Service'!$K$16),IF($G$16&gt;GH5-1,$M$16,0))</f>
        <v>0</v>
      </c>
      <c r="GI16" s="282">
        <f>IF($N$16="Percentage of Cash Flow",IF($G$16&gt;GI5-1,(('Pro Forma (Res.)'!$R$62-'Pro Forma (Res.)'!$R$64)/12)*'Debt Service'!$K$16),IF($G$16&gt;GI5-1,$M$16,0))</f>
        <v>0</v>
      </c>
      <c r="GJ16" s="282">
        <f>IF($N$16="Percentage of Cash Flow",IF($G$16&gt;GJ5-1,(('Pro Forma (Res.)'!$R$62-'Pro Forma (Res.)'!$R$64)/12)*'Debt Service'!$K$16),IF($G$16&gt;GJ5-1,$M$16,0))</f>
        <v>0</v>
      </c>
      <c r="GK16" s="282">
        <f>IF($N$16="Percentage of Cash Flow",IF($G$16&gt;GK5-1,(('Pro Forma (Res.)'!$R$62-'Pro Forma (Res.)'!$R$64)/12)*'Debt Service'!$K$16),IF($G$16&gt;GK5-1,$M$16,0))</f>
        <v>0</v>
      </c>
      <c r="GL16" s="282">
        <f>IF($N$16="Percentage of Cash Flow",IF($G$16&gt;GL5-1,(('Pro Forma (Res.)'!$R$62-'Pro Forma (Res.)'!$R$64)/12)*'Debt Service'!$K$16),IF($G$16&gt;GL5-1,$M$16,0))</f>
        <v>0</v>
      </c>
      <c r="GM16" s="282">
        <f>IF($N$16="Percentage of Cash Flow",IF($G$16&gt;GM5-1,(('Pro Forma (Res.)'!$R$62-'Pro Forma (Res.)'!$R$64)/12)*'Debt Service'!$K$16),IF($G$16&gt;GM5-1,$M$16,0))</f>
        <v>0</v>
      </c>
      <c r="GN16" s="282">
        <f>IF($N$16="Percentage of Cash Flow",IF($G$16&gt;GN5-1,(('Pro Forma (Res.)'!$R$62-'Pro Forma (Res.)'!$R$64)/12)*'Debt Service'!$K$16),IF($G$16&gt;GN5-1,$M$16,0))</f>
        <v>0</v>
      </c>
      <c r="GO16" s="282">
        <f>IF($N$16="Percentage of Cash Flow",IF($G$16&gt;GO5-1,(('Pro Forma (Res.)'!$R$62-'Pro Forma (Res.)'!$R$64)/12)*'Debt Service'!$K$16),IF($G$16&gt;GO5-1,$M$16,0))</f>
        <v>0</v>
      </c>
      <c r="GP16" s="283">
        <f t="shared" si="13"/>
        <v>0</v>
      </c>
      <c r="GQ16" s="282">
        <f>IF($N$16="Percentage of Cash Flow",IF($G$16&gt;GQ5-1,(('Pro Forma (Res.)'!$S$62-'Pro Forma (Res.)'!$S$64)/12)*'Debt Service'!$K$16),IF($G$16&gt;GQ5-1,$M$16,0))</f>
        <v>0</v>
      </c>
      <c r="GR16" s="282">
        <f>IF($N$16="Percentage of Cash Flow",IF($G$16&gt;GR5-1,(('Pro Forma (Res.)'!$S$62-'Pro Forma (Res.)'!$S$64)/12)*'Debt Service'!$K$16),IF($G$16&gt;GR5-1,$M$16,0))</f>
        <v>0</v>
      </c>
      <c r="GS16" s="282">
        <f>IF($N$16="Percentage of Cash Flow",IF($G$16&gt;GS5-1,(('Pro Forma (Res.)'!$S$62-'Pro Forma (Res.)'!$S$64)/12)*'Debt Service'!$K$16),IF($G$16&gt;GS5-1,$M$16,0))</f>
        <v>0</v>
      </c>
      <c r="GT16" s="282">
        <f>IF($N$16="Percentage of Cash Flow",IF($G$16&gt;GT5-1,(('Pro Forma (Res.)'!$S$62-'Pro Forma (Res.)'!$S$64)/12)*'Debt Service'!$K$16),IF($G$16&gt;GT5-1,$M$16,0))</f>
        <v>0</v>
      </c>
      <c r="GU16" s="282">
        <f>IF($N$16="Percentage of Cash Flow",IF($G$16&gt;GU5-1,(('Pro Forma (Res.)'!$S$62-'Pro Forma (Res.)'!$S$64)/12)*'Debt Service'!$K$16),IF($G$16&gt;GU5-1,$M$16,0))</f>
        <v>0</v>
      </c>
      <c r="GV16" s="282">
        <f>IF($N$16="Percentage of Cash Flow",IF($G$16&gt;GV5-1,(('Pro Forma (Res.)'!$S$62-'Pro Forma (Res.)'!$S$64)/12)*'Debt Service'!$K$16),IF($G$16&gt;GV5-1,$M$16,0))</f>
        <v>0</v>
      </c>
      <c r="GW16" s="282">
        <f>IF($N$16="Percentage of Cash Flow",IF($G$16&gt;GW5-1,(('Pro Forma (Res.)'!$S$62-'Pro Forma (Res.)'!$S$64)/12)*'Debt Service'!$K$16),IF($G$16&gt;GW5-1,$M$16,0))</f>
        <v>0</v>
      </c>
      <c r="GX16" s="282">
        <f>IF($N$16="Percentage of Cash Flow",IF($G$16&gt;GX5-1,(('Pro Forma (Res.)'!$S$62-'Pro Forma (Res.)'!$S$64)/12)*'Debt Service'!$K$16),IF($G$16&gt;GX5-1,$M$16,0))</f>
        <v>0</v>
      </c>
      <c r="GY16" s="282">
        <f>IF($N$16="Percentage of Cash Flow",IF($G$16&gt;GY5-1,(('Pro Forma (Res.)'!$S$62-'Pro Forma (Res.)'!$S$64)/12)*'Debt Service'!$K$16),IF($G$16&gt;GY5-1,$M$16,0))</f>
        <v>0</v>
      </c>
      <c r="GZ16" s="282">
        <f>IF($N$16="Percentage of Cash Flow",IF($G$16&gt;GZ5-1,(('Pro Forma (Res.)'!$S$62-'Pro Forma (Res.)'!$S$64)/12)*'Debt Service'!$K$16),IF($G$16&gt;GZ5-1,$M$16,0))</f>
        <v>0</v>
      </c>
      <c r="HA16" s="282">
        <f>IF($N$16="Percentage of Cash Flow",IF($G$16&gt;HA5-1,(('Pro Forma (Res.)'!$S$62-'Pro Forma (Res.)'!$S$64)/12)*'Debt Service'!$K$16),IF($G$16&gt;HA5-1,$M$16,0))</f>
        <v>0</v>
      </c>
      <c r="HB16" s="282">
        <f>IF($N$16="Percentage of Cash Flow",IF($G$16&gt;HB5-1,(('Pro Forma (Res.)'!$S$62-'Pro Forma (Res.)'!$S$64)/12)*'Debt Service'!$K$16),IF($G$16&gt;HB5-1,$M$16,0))</f>
        <v>0</v>
      </c>
      <c r="HC16" s="283">
        <f t="shared" si="14"/>
        <v>0</v>
      </c>
    </row>
    <row r="17" spans="1:211" ht="37.5" customHeight="1">
      <c r="A17" s="1055">
        <f>'Source of Funds'!A19</f>
        <v>0</v>
      </c>
      <c r="B17" s="1056"/>
      <c r="C17" s="1055">
        <f>'Source of Funds'!B19</f>
        <v>0</v>
      </c>
      <c r="D17" s="1056"/>
      <c r="E17" s="401">
        <f>'Source of Funds'!E19</f>
        <v>0</v>
      </c>
      <c r="F17" s="410">
        <v>0</v>
      </c>
      <c r="G17" s="411">
        <v>0</v>
      </c>
      <c r="H17" s="411">
        <v>0</v>
      </c>
      <c r="I17" s="684"/>
      <c r="J17" s="684"/>
      <c r="K17" s="685">
        <f t="shared" si="15"/>
        <v>0</v>
      </c>
      <c r="L17" s="402">
        <f>IF(G17&gt;0,IF(N17&lt;&gt;"Percentage of Cash Flow",PMT(K17/12,G17,-E17,0,0),0),0)</f>
        <v>0</v>
      </c>
      <c r="M17" s="410"/>
      <c r="N17" s="412"/>
      <c r="O17" s="413"/>
      <c r="P17" s="285"/>
      <c r="Q17" s="282">
        <f>IF($N$17="Percentage of Cash Flow",IF($G$17&gt;Q5-1,(('Pro Forma (Res.)'!$E$62-'Pro Forma (Res.)'!$E$64)/12)*'Debt Service'!$K$17),IF($G$17&gt;Q5-1,$M$17,0))</f>
        <v>0</v>
      </c>
      <c r="R17" s="282">
        <f>IF($N$17="Percentage of Cash Flow",IF($G$17&gt;R5-1,(('Pro Forma (Res.)'!$E$62-'Pro Forma (Res.)'!$E$64)/12)*'Debt Service'!$K$17),IF($G$17&gt;R5-1,$M$17,0))</f>
        <v>0</v>
      </c>
      <c r="S17" s="282">
        <f>IF($N$17="Percentage of Cash Flow",IF($G$17&gt;S5-1,(('Pro Forma (Res.)'!$E$62-'Pro Forma (Res.)'!$E$64)/12)*'Debt Service'!$K$17),IF($G$17&gt;S5-1,$M$17,0))</f>
        <v>0</v>
      </c>
      <c r="T17" s="282">
        <f>IF($N$17="Percentage of Cash Flow",IF($G$17&gt;T5-1,(('Pro Forma (Res.)'!$E$62-'Pro Forma (Res.)'!$E$64)/12)*'Debt Service'!$K$17),IF($G$17&gt;T5-1,$M$17,0))</f>
        <v>0</v>
      </c>
      <c r="U17" s="282">
        <f>IF($N$17="Percentage of Cash Flow",IF($G$17&gt;U5-1,(('Pro Forma (Res.)'!$E$62-'Pro Forma (Res.)'!$E$64)/12)*'Debt Service'!$K$17),IF($G$17&gt;U5-1,$M$17,0))</f>
        <v>0</v>
      </c>
      <c r="V17" s="282">
        <f>IF($N$17="Percentage of Cash Flow",IF($G$17&gt;V5-1,(('Pro Forma (Res.)'!$E$62-'Pro Forma (Res.)'!$E$64)/12)*'Debt Service'!$K$17),IF($G$17&gt;V5-1,$M$17,0))</f>
        <v>0</v>
      </c>
      <c r="W17" s="282">
        <f>IF($N$17="Percentage of Cash Flow",IF($G$17&gt;W5-1,(('Pro Forma (Res.)'!$E$62-'Pro Forma (Res.)'!$E$64)/12)*'Debt Service'!$K$17),IF($G$17&gt;W5-1,$M$17,0))</f>
        <v>0</v>
      </c>
      <c r="X17" s="282">
        <f>IF($N$17="Percentage of Cash Flow",IF($G$17&gt;X5-1,(('Pro Forma (Res.)'!$E$62-'Pro Forma (Res.)'!$E$64)/12)*'Debt Service'!$K$17),IF($G$17&gt;X5-1,$M$17,0))</f>
        <v>0</v>
      </c>
      <c r="Y17" s="282">
        <f>IF($N$17="Percentage of Cash Flow",IF($G$17&gt;Y5-1,(('Pro Forma (Res.)'!$E$62-'Pro Forma (Res.)'!$E$64)/12)*'Debt Service'!$K$17),IF($G$17&gt;Y5-1,$M$17,0))</f>
        <v>0</v>
      </c>
      <c r="Z17" s="282">
        <f>IF($N$17="Percentage of Cash Flow",IF($G$17&gt;Z5-1,(('Pro Forma (Res.)'!$E$62-'Pro Forma (Res.)'!$E$64)/12)*'Debt Service'!$K$17),IF($G$17&gt;Z5-1,$M$17,0))</f>
        <v>0</v>
      </c>
      <c r="AA17" s="282">
        <f>IF($N$17="Percentage of Cash Flow",IF($G$17&gt;AA5-1,(('Pro Forma (Res.)'!$E$62-'Pro Forma (Res.)'!$E$64)/12)*'Debt Service'!$K$17),IF($G$17&gt;AA5-1,$M$17,0))</f>
        <v>0</v>
      </c>
      <c r="AB17" s="282">
        <f>IF($N$17="Percentage of Cash Flow",IF($G$17&gt;AB5-1,(('Pro Forma (Res.)'!$E$62-'Pro Forma (Res.)'!$E$64)/12)*'Debt Service'!$K$17),IF($G$17&gt;AB5-1,$M$17,0))</f>
        <v>0</v>
      </c>
      <c r="AC17" s="283">
        <f t="shared" si="3"/>
        <v>0</v>
      </c>
      <c r="AD17" s="282">
        <f>IF($N$17="Percentage of Cash Flow",IF($G$17&gt;AD5-1,(('Pro Forma (Res.)'!$F$62-'Pro Forma (Res.)'!$F$64)/12)*'Debt Service'!$K$17),IF($G$17&gt;AD5-1,$M$17,0))</f>
        <v>0</v>
      </c>
      <c r="AE17" s="282">
        <f>IF($N$17="Percentage of Cash Flow",IF($G$17&gt;AE5-1,(('Pro Forma (Res.)'!$F$62-'Pro Forma (Res.)'!$F$64)/12)*'Debt Service'!$K$17),IF($G$17&gt;AE5-1,$M$17,0))</f>
        <v>0</v>
      </c>
      <c r="AF17" s="282">
        <f>IF($N$17="Percentage of Cash Flow",IF($G$17&gt;AF5-1,(('Pro Forma (Res.)'!$F$62-'Pro Forma (Res.)'!$F$64)/12)*'Debt Service'!$K$17),IF($G$17&gt;AF5-1,$M$17,0))</f>
        <v>0</v>
      </c>
      <c r="AG17" s="282">
        <f>IF($N$17="Percentage of Cash Flow",IF($G$17&gt;AG5-1,(('Pro Forma (Res.)'!$F$62-'Pro Forma (Res.)'!$F$64)/12)*'Debt Service'!$K$17),IF($G$17&gt;AG5-1,$M$17,0))</f>
        <v>0</v>
      </c>
      <c r="AH17" s="282">
        <f>IF($N$17="Percentage of Cash Flow",IF($G$17&gt;AH5-1,(('Pro Forma (Res.)'!$F$62-'Pro Forma (Res.)'!$F$64)/12)*'Debt Service'!$K$17),IF($G$17&gt;AH5-1,$M$17,0))</f>
        <v>0</v>
      </c>
      <c r="AI17" s="282">
        <f>IF($N$17="Percentage of Cash Flow",IF($G$17&gt;AI5-1,(('Pro Forma (Res.)'!$F$62-'Pro Forma (Res.)'!$F$64)/12)*'Debt Service'!$K$17),IF($G$17&gt;AI5-1,$M$17,0))</f>
        <v>0</v>
      </c>
      <c r="AJ17" s="282">
        <f>IF($N$17="Percentage of Cash Flow",IF($G$17&gt;AJ5-1,(('Pro Forma (Res.)'!$F$62-'Pro Forma (Res.)'!$F$64)/12)*'Debt Service'!$K$17),IF($G$17&gt;AJ5-1,$M$17,0))</f>
        <v>0</v>
      </c>
      <c r="AK17" s="282">
        <f>IF($N$17="Percentage of Cash Flow",IF($G$17&gt;AK5-1,(('Pro Forma (Res.)'!$F$62-'Pro Forma (Res.)'!$F$64)/12)*'Debt Service'!$K$17),IF($G$17&gt;AK5-1,$M$17,0))</f>
        <v>0</v>
      </c>
      <c r="AL17" s="282">
        <f>IF($N$17="Percentage of Cash Flow",IF($G$17&gt;AL5-1,(('Pro Forma (Res.)'!$F$62-'Pro Forma (Res.)'!$F$64)/12)*'Debt Service'!$K$17),IF($G$17&gt;AL5-1,$M$17,0))</f>
        <v>0</v>
      </c>
      <c r="AM17" s="282">
        <f>IF($N$17="Percentage of Cash Flow",IF($G$17&gt;AM5-1,(('Pro Forma (Res.)'!$F$62-'Pro Forma (Res.)'!$F$64)/12)*'Debt Service'!$K$17),IF($G$17&gt;AM5-1,$M$17,0))</f>
        <v>0</v>
      </c>
      <c r="AN17" s="282">
        <f>IF($N$17="Percentage of Cash Flow",IF($G$17&gt;AN5-1,(('Pro Forma (Res.)'!$F$62-'Pro Forma (Res.)'!$F$64)/12)*'Debt Service'!$K$17),IF($G$17&gt;AN5-1,$M$17,0))</f>
        <v>0</v>
      </c>
      <c r="AO17" s="282">
        <f>IF($N$17="Percentage of Cash Flow",IF($G$17&gt;AO5-1,(('Pro Forma (Res.)'!$F$62-'Pro Forma (Res.)'!$F$64)/12)*'Debt Service'!$K$17),IF($G$17&gt;AO5-1,$M$17,0))</f>
        <v>0</v>
      </c>
      <c r="AP17" s="283">
        <f t="shared" si="17"/>
        <v>0</v>
      </c>
      <c r="AQ17" s="282">
        <f>IF($N$17="Percentage of Cash Flow",IF($G$17&gt;AQ5-1,(('Pro Forma (Res.)'!$G$62-'Pro Forma (Res.)'!$G$64)/12)*'Debt Service'!$K$17),IF($G$17&gt;AQ5-1,$M$17,0))</f>
        <v>0</v>
      </c>
      <c r="AR17" s="282">
        <f>IF($N$17="Percentage of Cash Flow",IF($G$17&gt;AR5-1,(('Pro Forma (Res.)'!$G$62-'Pro Forma (Res.)'!$G$64)/12)*'Debt Service'!$K$17),IF($G$17&gt;AR5-1,$M$17,0))</f>
        <v>0</v>
      </c>
      <c r="AS17" s="282">
        <f>IF($N$17="Percentage of Cash Flow",IF($G$17&gt;AS5-1,(('Pro Forma (Res.)'!$G$62-'Pro Forma (Res.)'!$G$64)/12)*'Debt Service'!$K$17),IF($G$17&gt;AS5-1,$M$17,0))</f>
        <v>0</v>
      </c>
      <c r="AT17" s="282">
        <f>IF($N$17="Percentage of Cash Flow",IF($G$17&gt;AT5-1,(('Pro Forma (Res.)'!$G$62-'Pro Forma (Res.)'!$G$64)/12)*'Debt Service'!$K$17),IF($G$17&gt;AT5-1,$M$17,0))</f>
        <v>0</v>
      </c>
      <c r="AU17" s="282">
        <f>IF($N$17="Percentage of Cash Flow",IF($G$17&gt;AU5-1,(('Pro Forma (Res.)'!$G$62-'Pro Forma (Res.)'!$G$64)/12)*'Debt Service'!$K$17),IF($G$17&gt;AU5-1,$M$17,0))</f>
        <v>0</v>
      </c>
      <c r="AV17" s="282">
        <f>IF($N$17="Percentage of Cash Flow",IF($G$17&gt;AV5-1,(('Pro Forma (Res.)'!$G$62-'Pro Forma (Res.)'!$G$64)/12)*'Debt Service'!$K$17),IF($G$17&gt;AV5-1,$M$17,0))</f>
        <v>0</v>
      </c>
      <c r="AW17" s="282">
        <f>IF($N$17="Percentage of Cash Flow",IF($G$17&gt;AW5-1,(('Pro Forma (Res.)'!$G$62-'Pro Forma (Res.)'!$G$64)/12)*'Debt Service'!$K$17),IF($G$17&gt;AW5-1,$M$17,0))</f>
        <v>0</v>
      </c>
      <c r="AX17" s="282">
        <f>IF($N$17="Percentage of Cash Flow",IF($G$17&gt;AX5-1,(('Pro Forma (Res.)'!$G$62-'Pro Forma (Res.)'!$G$64)/12)*'Debt Service'!$K$17),IF($G$17&gt;AX5-1,$M$17,0))</f>
        <v>0</v>
      </c>
      <c r="AY17" s="282">
        <f>IF($N$17="Percentage of Cash Flow",IF($G$17&gt;AY5-1,(('Pro Forma (Res.)'!$G$62-'Pro Forma (Res.)'!$G$64)/12)*'Debt Service'!$K$17),IF($G$17&gt;AY5-1,$M$17,0))</f>
        <v>0</v>
      </c>
      <c r="AZ17" s="282">
        <f>IF($N$17="Percentage of Cash Flow",IF($G$17&gt;AZ5-1,(('Pro Forma (Res.)'!$G$62-'Pro Forma (Res.)'!$G$64)/12)*'Debt Service'!$K$17),IF($G$17&gt;AZ5-1,$M$17,0))</f>
        <v>0</v>
      </c>
      <c r="BA17" s="282">
        <f>IF($N$17="Percentage of Cash Flow",IF($G$17&gt;BA5-1,(('Pro Forma (Res.)'!$G$62-'Pro Forma (Res.)'!$G$64)/12)*'Debt Service'!$K$17),IF($G$17&gt;BA5-1,$M$17,0))</f>
        <v>0</v>
      </c>
      <c r="BB17" s="282">
        <f>IF($N$17="Percentage of Cash Flow",IF($G$17&gt;BB5-1,(('Pro Forma (Res.)'!$G$62-'Pro Forma (Res.)'!$G$64)/12)*'Debt Service'!$K$17),IF($G$17&gt;BB5-1,$M$17,0))</f>
        <v>0</v>
      </c>
      <c r="BC17" s="283">
        <f t="shared" si="18"/>
        <v>0</v>
      </c>
      <c r="BD17" s="282">
        <f>IF($N$17="Percentage of Cash Flow",IF($G$17&gt;BD5-1,(('Pro Forma (Res.)'!$H$62-'Pro Forma (Res.)'!$H$64)/12)*'Debt Service'!$K$17),IF($G$17&gt;BD5-1,$M$17,0))</f>
        <v>0</v>
      </c>
      <c r="BE17" s="282">
        <f>IF($N$17="Percentage of Cash Flow",IF($G$17&gt;BE5-1,(('Pro Forma (Res.)'!$H$62-'Pro Forma (Res.)'!$H$64)/12)*'Debt Service'!$K$17),IF($G$17&gt;BE5-1,$M$17,0))</f>
        <v>0</v>
      </c>
      <c r="BF17" s="282">
        <f>IF($N$17="Percentage of Cash Flow",IF($G$17&gt;BF5-1,(('Pro Forma (Res.)'!$H$62-'Pro Forma (Res.)'!$H$64)/12)*'Debt Service'!$K$17),IF($G$17&gt;BF5-1,$M$17,0))</f>
        <v>0</v>
      </c>
      <c r="BG17" s="282">
        <f>IF($N$17="Percentage of Cash Flow",IF($G$17&gt;BG5-1,(('Pro Forma (Res.)'!$H$62-'Pro Forma (Res.)'!$H$64)/12)*'Debt Service'!$K$17),IF($G$17&gt;BG5-1,$M$17,0))</f>
        <v>0</v>
      </c>
      <c r="BH17" s="282">
        <f>IF($N$17="Percentage of Cash Flow",IF($G$17&gt;BH5-1,(('Pro Forma (Res.)'!$H$62-'Pro Forma (Res.)'!$H$64)/12)*'Debt Service'!$K$17),IF($G$17&gt;BH5-1,$M$17,0))</f>
        <v>0</v>
      </c>
      <c r="BI17" s="282">
        <f>IF($N$17="Percentage of Cash Flow",IF($G$17&gt;BI5-1,(('Pro Forma (Res.)'!$H$62-'Pro Forma (Res.)'!$H$64)/12)*'Debt Service'!$K$17),IF($G$17&gt;BI5-1,$M$17,0))</f>
        <v>0</v>
      </c>
      <c r="BJ17" s="282">
        <f>IF($N$17="Percentage of Cash Flow",IF($G$17&gt;BJ5-1,(('Pro Forma (Res.)'!$H$62-'Pro Forma (Res.)'!$H$64)/12)*'Debt Service'!$K$17),IF($G$17&gt;BJ5-1,$M$17,0))</f>
        <v>0</v>
      </c>
      <c r="BK17" s="282">
        <f>IF($N$17="Percentage of Cash Flow",IF($G$17&gt;BK5-1,(('Pro Forma (Res.)'!$H$62-'Pro Forma (Res.)'!$H$64)/12)*'Debt Service'!$K$17),IF($G$17&gt;BK5-1,$M$17,0))</f>
        <v>0</v>
      </c>
      <c r="BL17" s="282">
        <f>IF($N$17="Percentage of Cash Flow",IF($G$17&gt;BL5-1,(('Pro Forma (Res.)'!$H$62-'Pro Forma (Res.)'!$H$64)/12)*'Debt Service'!$K$17),IF($G$17&gt;BL5-1,$M$17,0))</f>
        <v>0</v>
      </c>
      <c r="BM17" s="282">
        <f>IF($N$17="Percentage of Cash Flow",IF($G$17&gt;BM5-1,(('Pro Forma (Res.)'!$H$62-'Pro Forma (Res.)'!$H$64)/12)*'Debt Service'!$K$17),IF($G$17&gt;BM5-1,$M$17,0))</f>
        <v>0</v>
      </c>
      <c r="BN17" s="282">
        <f>IF($N$17="Percentage of Cash Flow",IF($G$17&gt;BN5-1,(('Pro Forma (Res.)'!$H$62-'Pro Forma (Res.)'!$H$64)/12)*'Debt Service'!$K$17),IF($G$17&gt;BN5-1,$M$17,0))</f>
        <v>0</v>
      </c>
      <c r="BO17" s="282">
        <f>IF($N$17="Percentage of Cash Flow",IF($G$17&gt;BO5-1,(('Pro Forma (Res.)'!$H$62-'Pro Forma (Res.)'!$H$64)/12)*'Debt Service'!$K$17),IF($G$17&gt;BO5-1,$M$17,0))</f>
        <v>0</v>
      </c>
      <c r="BP17" s="283">
        <f t="shared" si="4"/>
        <v>0</v>
      </c>
      <c r="BQ17" s="282">
        <f>IF($N$17="Percentage of Cash Flow",IF($G$17&gt;BQ5-1,(('Pro Forma (Res.)'!$I$62-'Pro Forma (Res.)'!$I$64)/12)*'Debt Service'!$K$17),IF($G$17&gt;BQ5-1,$M$17,0))</f>
        <v>0</v>
      </c>
      <c r="BR17" s="282">
        <f>IF($N$17="Percentage of Cash Flow",IF($G$17&gt;BR5-1,(('Pro Forma (Res.)'!$I$62-'Pro Forma (Res.)'!$I$64)/12)*'Debt Service'!$K$17),IF($G$17&gt;BR5-1,$M$17,0))</f>
        <v>0</v>
      </c>
      <c r="BS17" s="282">
        <f>IF($N$17="Percentage of Cash Flow",IF($G$17&gt;BS5-1,(('Pro Forma (Res.)'!$I$62-'Pro Forma (Res.)'!$I$64)/12)*'Debt Service'!$K$17),IF($G$17&gt;BS5-1,$M$17,0))</f>
        <v>0</v>
      </c>
      <c r="BT17" s="282">
        <f>IF($N$17="Percentage of Cash Flow",IF($G$17&gt;BT5-1,(('Pro Forma (Res.)'!$I$62-'Pro Forma (Res.)'!$I$64)/12)*'Debt Service'!$K$17),IF($G$17&gt;BT5-1,$M$17,0))</f>
        <v>0</v>
      </c>
      <c r="BU17" s="282">
        <f>IF($N$17="Percentage of Cash Flow",IF($G$17&gt;BU5-1,(('Pro Forma (Res.)'!$I$62-'Pro Forma (Res.)'!$I$64)/12)*'Debt Service'!$K$17),IF($G$17&gt;BU5-1,$M$17,0))</f>
        <v>0</v>
      </c>
      <c r="BV17" s="282">
        <f>IF($N$17="Percentage of Cash Flow",IF($G$17&gt;BV5-1,(('Pro Forma (Res.)'!$I$62-'Pro Forma (Res.)'!$I$64)/12)*'Debt Service'!$K$17),IF($G$17&gt;BV5-1,$M$17,0))</f>
        <v>0</v>
      </c>
      <c r="BW17" s="282">
        <f>IF($N$17="Percentage of Cash Flow",IF($G$17&gt;BW5-1,(('Pro Forma (Res.)'!$I$62-'Pro Forma (Res.)'!$I$64)/12)*'Debt Service'!$K$17),IF($G$17&gt;BW5-1,$M$17,0))</f>
        <v>0</v>
      </c>
      <c r="BX17" s="282">
        <f>IF($N$17="Percentage of Cash Flow",IF($G$17&gt;BX5-1,(('Pro Forma (Res.)'!$I$62-'Pro Forma (Res.)'!$I$64)/12)*'Debt Service'!$K$17),IF($G$17&gt;BX5-1,$M$17,0))</f>
        <v>0</v>
      </c>
      <c r="BY17" s="282">
        <f>IF($N$17="Percentage of Cash Flow",IF($G$17&gt;BY5-1,(('Pro Forma (Res.)'!$I$62-'Pro Forma (Res.)'!$I$64)/12)*'Debt Service'!$K$17),IF($G$17&gt;BY5-1,$M$17,0))</f>
        <v>0</v>
      </c>
      <c r="BZ17" s="282">
        <f>IF($N$17="Percentage of Cash Flow",IF($G$17&gt;BZ5-1,(('Pro Forma (Res.)'!$I$62-'Pro Forma (Res.)'!$I$64)/12)*'Debt Service'!$K$17),IF($G$17&gt;BZ5-1,$M$17,0))</f>
        <v>0</v>
      </c>
      <c r="CA17" s="282">
        <f>IF($N$17="Percentage of Cash Flow",IF($G$17&gt;CA5-1,(('Pro Forma (Res.)'!$I$62-'Pro Forma (Res.)'!$I$64)/12)*'Debt Service'!$K$17),IF($G$17&gt;CA5-1,$M$17,0))</f>
        <v>0</v>
      </c>
      <c r="CB17" s="282">
        <f>IF($N$17="Percentage of Cash Flow",IF($G$17&gt;CB5-1,(('Pro Forma (Res.)'!$I$62-'Pro Forma (Res.)'!$I$64)/12)*'Debt Service'!$K$17),IF($G$17&gt;CB5-1,$M$17,0))</f>
        <v>0</v>
      </c>
      <c r="CC17" s="283">
        <f t="shared" si="19"/>
        <v>0</v>
      </c>
      <c r="CD17" s="282">
        <f>IF($N$17="Percentage of Cash Flow",IF($G$17&gt;CD5-1,(('Pro Forma (Res.)'!$J$62-'Pro Forma (Res.)'!$J$64)/12)*'Debt Service'!$K$17),IF($G$17&gt;CD5-1,$M$17,0))</f>
        <v>0</v>
      </c>
      <c r="CE17" s="282">
        <f>IF($N$17="Percentage of Cash Flow",IF($G$17&gt;CE5-1,(('Pro Forma (Res.)'!$J$62-'Pro Forma (Res.)'!$J$64)/12)*'Debt Service'!$K$17),IF($G$17&gt;CE5-1,$M$17,0))</f>
        <v>0</v>
      </c>
      <c r="CF17" s="282">
        <f>IF($N$17="Percentage of Cash Flow",IF($G$17&gt;CF5-1,(('Pro Forma (Res.)'!$J$62-'Pro Forma (Res.)'!$J$64)/12)*'Debt Service'!$K$17),IF($G$17&gt;CF5-1,$M$17,0))</f>
        <v>0</v>
      </c>
      <c r="CG17" s="282">
        <f>IF($N$17="Percentage of Cash Flow",IF($G$17&gt;CG5-1,(('Pro Forma (Res.)'!$J$62-'Pro Forma (Res.)'!$J$64)/12)*'Debt Service'!$K$17),IF($G$17&gt;CG5-1,$M$17,0))</f>
        <v>0</v>
      </c>
      <c r="CH17" s="282">
        <f>IF($N$17="Percentage of Cash Flow",IF($G$17&gt;CH5-1,(('Pro Forma (Res.)'!$J$62-'Pro Forma (Res.)'!$J$64)/12)*'Debt Service'!$K$17),IF($G$17&gt;CH5-1,$M$17,0))</f>
        <v>0</v>
      </c>
      <c r="CI17" s="282">
        <f>IF($N$17="Percentage of Cash Flow",IF($G$17&gt;CI5-1,(('Pro Forma (Res.)'!$J$62-'Pro Forma (Res.)'!$J$64)/12)*'Debt Service'!$K$17),IF($G$17&gt;CI5-1,$M$17,0))</f>
        <v>0</v>
      </c>
      <c r="CJ17" s="282">
        <f>IF($N$17="Percentage of Cash Flow",IF($G$17&gt;CJ5-1,(('Pro Forma (Res.)'!$J$62-'Pro Forma (Res.)'!$J$64)/12)*'Debt Service'!$K$17),IF($G$17&gt;CJ5-1,$M$17,0))</f>
        <v>0</v>
      </c>
      <c r="CK17" s="282">
        <f>IF($N$17="Percentage of Cash Flow",IF($G$17&gt;CK5-1,(('Pro Forma (Res.)'!$J$62-'Pro Forma (Res.)'!$J$64)/12)*'Debt Service'!$K$17),IF($G$17&gt;CK5-1,$M$17,0))</f>
        <v>0</v>
      </c>
      <c r="CL17" s="282">
        <f>IF($N$17="Percentage of Cash Flow",IF($G$17&gt;CL5-1,(('Pro Forma (Res.)'!$J$62-'Pro Forma (Res.)'!$J$64)/12)*'Debt Service'!$K$17),IF($G$17&gt;CL5-1,$M$17,0))</f>
        <v>0</v>
      </c>
      <c r="CM17" s="282">
        <f>IF($N$17="Percentage of Cash Flow",IF($G$17&gt;CM5-1,(('Pro Forma (Res.)'!$J$62-'Pro Forma (Res.)'!$J$64)/12)*'Debt Service'!$K$17),IF($G$17&gt;CM5-1,$M$17,0))</f>
        <v>0</v>
      </c>
      <c r="CN17" s="282">
        <f>IF($N$17="Percentage of Cash Flow",IF($G$17&gt;CN5-1,(('Pro Forma (Res.)'!$J$62-'Pro Forma (Res.)'!$J$64)/12)*'Debt Service'!$K$17),IF($G$17&gt;CN5-1,$M$17,0))</f>
        <v>0</v>
      </c>
      <c r="CO17" s="282">
        <f>IF($N$17="Percentage of Cash Flow",IF($G$17&gt;CO5-1,(('Pro Forma (Res.)'!$J$62-'Pro Forma (Res.)'!$J$64)/12)*'Debt Service'!$K$17),IF($G$17&gt;CO5-1,$M$17,0))</f>
        <v>0</v>
      </c>
      <c r="CP17" s="283">
        <f t="shared" si="5"/>
        <v>0</v>
      </c>
      <c r="CQ17" s="282">
        <f>IF($N$17="Percentage of Cash Flow",IF($G$17&gt;CQ5-1,(('Pro Forma (Res.)'!$K$62-'Pro Forma (Res.)'!$K$64)/12)*'Debt Service'!$K$17),IF($G$17&gt;CQ5-1,$M$17,0))</f>
        <v>0</v>
      </c>
      <c r="CR17" s="282">
        <f>IF($N$17="Percentage of Cash Flow",IF($G$17&gt;CR5-1,(('Pro Forma (Res.)'!$K$62-'Pro Forma (Res.)'!$K$64)/12)*'Debt Service'!$K$17),IF($G$17&gt;CR5-1,$M$17,0))</f>
        <v>0</v>
      </c>
      <c r="CS17" s="282">
        <f>IF($N$17="Percentage of Cash Flow",IF($G$17&gt;CS5-1,(('Pro Forma (Res.)'!$K$62-'Pro Forma (Res.)'!$K$64)/12)*'Debt Service'!$K$17),IF($G$17&gt;CS5-1,$M$17,0))</f>
        <v>0</v>
      </c>
      <c r="CT17" s="282">
        <f>IF($N$17="Percentage of Cash Flow",IF($G$17&gt;CT5-1,(('Pro Forma (Res.)'!$K$62-'Pro Forma (Res.)'!$K$64)/12)*'Debt Service'!$K$17),IF($G$17&gt;CT5-1,$M$17,0))</f>
        <v>0</v>
      </c>
      <c r="CU17" s="282">
        <f>IF($N$17="Percentage of Cash Flow",IF($G$17&gt;CU5-1,(('Pro Forma (Res.)'!$K$62-'Pro Forma (Res.)'!$K$64)/12)*'Debt Service'!$K$17),IF($G$17&gt;CU5-1,$M$17,0))</f>
        <v>0</v>
      </c>
      <c r="CV17" s="282">
        <f>IF($N$17="Percentage of Cash Flow",IF($G$17&gt;CV5-1,(('Pro Forma (Res.)'!$K$62-'Pro Forma (Res.)'!$K$64)/12)*'Debt Service'!$K$17),IF($G$17&gt;CV5-1,$M$17,0))</f>
        <v>0</v>
      </c>
      <c r="CW17" s="282">
        <f>IF($N$17="Percentage of Cash Flow",IF($G$17&gt;CW5-1,(('Pro Forma (Res.)'!$K$62-'Pro Forma (Res.)'!$K$64)/12)*'Debt Service'!$K$17),IF($G$17&gt;CW5-1,$M$17,0))</f>
        <v>0</v>
      </c>
      <c r="CX17" s="282">
        <f>IF($N$17="Percentage of Cash Flow",IF($G$17&gt;CX5-1,(('Pro Forma (Res.)'!$K$62-'Pro Forma (Res.)'!$K$64)/12)*'Debt Service'!$K$17),IF($G$17&gt;CX5-1,$M$17,0))</f>
        <v>0</v>
      </c>
      <c r="CY17" s="282">
        <f>IF($N$17="Percentage of Cash Flow",IF($G$17&gt;CY5-1,(('Pro Forma (Res.)'!$K$62-'Pro Forma (Res.)'!$K$64)/12)*'Debt Service'!$K$17),IF($G$17&gt;CY5-1,$M$17,0))</f>
        <v>0</v>
      </c>
      <c r="CZ17" s="282">
        <f>IF($N$17="Percentage of Cash Flow",IF($G$17&gt;CZ5-1,(('Pro Forma (Res.)'!$K$62-'Pro Forma (Res.)'!$K$64)/12)*'Debt Service'!$K$17),IF($G$17&gt;CZ5-1,$M$17,0))</f>
        <v>0</v>
      </c>
      <c r="DA17" s="282">
        <f>IF($N$17="Percentage of Cash Flow",IF($G$17&gt;DA5-1,(('Pro Forma (Res.)'!$K$62-'Pro Forma (Res.)'!$K$64)/12)*'Debt Service'!$K$17),IF($G$17&gt;DA5-1,$M$17,0))</f>
        <v>0</v>
      </c>
      <c r="DB17" s="282">
        <f>IF($N$17="Percentage of Cash Flow",IF($G$17&gt;DB5-1,(('Pro Forma (Res.)'!$K$62-'Pro Forma (Res.)'!$K$64)/12)*'Debt Service'!$K$17),IF($G$17&gt;DB5-1,$M$17,0))</f>
        <v>0</v>
      </c>
      <c r="DC17" s="283">
        <f t="shared" si="6"/>
        <v>0</v>
      </c>
      <c r="DD17" s="282">
        <f>IF($N$17="Percentage of Cash Flow",IF($G$17&gt;DD5-1,(('Pro Forma (Res.)'!$L$62-'Pro Forma (Res.)'!$L$64)/12)*'Debt Service'!$K$17),IF($G$17&gt;DD5-1,$M$17,0))</f>
        <v>0</v>
      </c>
      <c r="DE17" s="282">
        <f>IF($N$17="Percentage of Cash Flow",IF($G$17&gt;DE5-1,(('Pro Forma (Res.)'!$L$62-'Pro Forma (Res.)'!$L$64)/12)*'Debt Service'!$K$17),IF($G$17&gt;DE5-1,$M$17,0))</f>
        <v>0</v>
      </c>
      <c r="DF17" s="282">
        <f>IF($N$17="Percentage of Cash Flow",IF($G$17&gt;DF5-1,(('Pro Forma (Res.)'!$L$62-'Pro Forma (Res.)'!$L$64)/12)*'Debt Service'!$K$17),IF($G$17&gt;DF5-1,$M$17,0))</f>
        <v>0</v>
      </c>
      <c r="DG17" s="282">
        <f>IF($N$17="Percentage of Cash Flow",IF($G$17&gt;DG5-1,(('Pro Forma (Res.)'!$L$62-'Pro Forma (Res.)'!$L$64)/12)*'Debt Service'!$K$17),IF($G$17&gt;DG5-1,$M$17,0))</f>
        <v>0</v>
      </c>
      <c r="DH17" s="282">
        <f>IF($N$17="Percentage of Cash Flow",IF($G$17&gt;DH5-1,(('Pro Forma (Res.)'!$L$62-'Pro Forma (Res.)'!$L$64)/12)*'Debt Service'!$K$17),IF($G$17&gt;DH5-1,$M$17,0))</f>
        <v>0</v>
      </c>
      <c r="DI17" s="282">
        <f>IF($N$17="Percentage of Cash Flow",IF($G$17&gt;DI5-1,(('Pro Forma (Res.)'!$L$62-'Pro Forma (Res.)'!$L$64)/12)*'Debt Service'!$K$17),IF($G$17&gt;DI5-1,$M$17,0))</f>
        <v>0</v>
      </c>
      <c r="DJ17" s="282">
        <f>IF($N$17="Percentage of Cash Flow",IF($G$17&gt;DJ5-1,(('Pro Forma (Res.)'!$L$62-'Pro Forma (Res.)'!$L$64)/12)*'Debt Service'!$K$17),IF($G$17&gt;DJ5-1,$M$17,0))</f>
        <v>0</v>
      </c>
      <c r="DK17" s="282">
        <f>IF($N$17="Percentage of Cash Flow",IF($G$17&gt;DK5-1,(('Pro Forma (Res.)'!$L$62-'Pro Forma (Res.)'!$L$64)/12)*'Debt Service'!$K$17),IF($G$17&gt;DK5-1,$M$17,0))</f>
        <v>0</v>
      </c>
      <c r="DL17" s="282">
        <f>IF($N$17="Percentage of Cash Flow",IF($G$17&gt;DL5-1,(('Pro Forma (Res.)'!$L$62-'Pro Forma (Res.)'!$L$64)/12)*'Debt Service'!$K$17),IF($G$17&gt;DL5-1,$M$17,0))</f>
        <v>0</v>
      </c>
      <c r="DM17" s="282">
        <f>IF($N$17="Percentage of Cash Flow",IF($G$17&gt;DM5-1,(('Pro Forma (Res.)'!$L$62-'Pro Forma (Res.)'!$L$64)/12)*'Debt Service'!$K$17),IF($G$17&gt;DM5-1,$M$17,0))</f>
        <v>0</v>
      </c>
      <c r="DN17" s="282">
        <f>IF($N$17="Percentage of Cash Flow",IF($G$17&gt;DN5-1,(('Pro Forma (Res.)'!$L$62-'Pro Forma (Res.)'!$L$64)/12)*'Debt Service'!$K$17),IF($G$17&gt;DN5-1,$M$17,0))</f>
        <v>0</v>
      </c>
      <c r="DO17" s="282">
        <f>IF($N$17="Percentage of Cash Flow",IF($G$17&gt;DO5-1,(('Pro Forma (Res.)'!$L$62-'Pro Forma (Res.)'!$L$64)/12)*'Debt Service'!$K$17),IF($G$17&gt;DO5-1,$M$17,0))</f>
        <v>0</v>
      </c>
      <c r="DP17" s="283">
        <f t="shared" si="7"/>
        <v>0</v>
      </c>
      <c r="DQ17" s="282">
        <f>IF($N$17="Percentage of Cash Flow",IF($G$17&gt;DQ5-1,(('Pro Forma (Res.)'!$M$62-'Pro Forma (Res.)'!$M$64)/12)*'Debt Service'!$K$17),IF($G$17&gt;DQ5-1,$M$17,0))</f>
        <v>0</v>
      </c>
      <c r="DR17" s="282">
        <f>IF($N$17="Percentage of Cash Flow",IF($G$17&gt;DR5-1,(('Pro Forma (Res.)'!$M$62-'Pro Forma (Res.)'!$M$64)/12)*'Debt Service'!$K$17),IF($G$17&gt;DR5-1,$M$17,0))</f>
        <v>0</v>
      </c>
      <c r="DS17" s="282">
        <f>IF($N$17="Percentage of Cash Flow",IF($G$17&gt;DS5-1,(('Pro Forma (Res.)'!$M$62-'Pro Forma (Res.)'!$M$64)/12)*'Debt Service'!$K$17),IF($G$17&gt;DS5-1,$M$17,0))</f>
        <v>0</v>
      </c>
      <c r="DT17" s="282">
        <f>IF($N$17="Percentage of Cash Flow",IF($G$17&gt;DT5-1,(('Pro Forma (Res.)'!$M$62-'Pro Forma (Res.)'!$M$64)/12)*'Debt Service'!$K$17),IF($G$17&gt;DT5-1,$M$17,0))</f>
        <v>0</v>
      </c>
      <c r="DU17" s="282">
        <f>IF($N$17="Percentage of Cash Flow",IF($G$17&gt;DU5-1,(('Pro Forma (Res.)'!$M$62-'Pro Forma (Res.)'!$M$64)/12)*'Debt Service'!$K$17),IF($G$17&gt;DU5-1,$M$17,0))</f>
        <v>0</v>
      </c>
      <c r="DV17" s="282">
        <f>IF($N$17="Percentage of Cash Flow",IF($G$17&gt;DV5-1,(('Pro Forma (Res.)'!$M$62-'Pro Forma (Res.)'!$M$64)/12)*'Debt Service'!$K$17),IF($G$17&gt;DV5-1,$M$17,0))</f>
        <v>0</v>
      </c>
      <c r="DW17" s="282">
        <f>IF($N$17="Percentage of Cash Flow",IF($G$17&gt;DW5-1,(('Pro Forma (Res.)'!$M$62-'Pro Forma (Res.)'!$M$64)/12)*'Debt Service'!$K$17),IF($G$17&gt;DW5-1,$M$17,0))</f>
        <v>0</v>
      </c>
      <c r="DX17" s="282">
        <f>IF($N$17="Percentage of Cash Flow",IF($G$17&gt;DX5-1,(('Pro Forma (Res.)'!$M$62-'Pro Forma (Res.)'!$M$64)/12)*'Debt Service'!$K$17),IF($G$17&gt;DX5-1,$M$17,0))</f>
        <v>0</v>
      </c>
      <c r="DY17" s="282">
        <f>IF($N$17="Percentage of Cash Flow",IF($G$17&gt;DY5-1,(('Pro Forma (Res.)'!$M$62-'Pro Forma (Res.)'!$M$64)/12)*'Debt Service'!$K$17),IF($G$17&gt;DY5-1,$M$17,0))</f>
        <v>0</v>
      </c>
      <c r="DZ17" s="282">
        <f>IF($N$17="Percentage of Cash Flow",IF($G$17&gt;DZ5-1,(('Pro Forma (Res.)'!$M$62-'Pro Forma (Res.)'!$M$64)/12)*'Debt Service'!$K$17),IF($G$17&gt;DZ5-1,$M$17,0))</f>
        <v>0</v>
      </c>
      <c r="EA17" s="282">
        <f>IF($N$17="Percentage of Cash Flow",IF($G$17&gt;EA5-1,(('Pro Forma (Res.)'!$M$62-'Pro Forma (Res.)'!$M$64)/12)*'Debt Service'!$K$17),IF($G$17&gt;EA5-1,$M$17,0))</f>
        <v>0</v>
      </c>
      <c r="EB17" s="282">
        <f>IF($N$17="Percentage of Cash Flow",IF($G$17&gt;EB5-1,(('Pro Forma (Res.)'!$M$62-'Pro Forma (Res.)'!$M$64)/12)*'Debt Service'!$K$17),IF($G$17&gt;EB5-1,$M$17,0))</f>
        <v>0</v>
      </c>
      <c r="EC17" s="283">
        <f t="shared" si="8"/>
        <v>0</v>
      </c>
      <c r="ED17" s="282">
        <f>IF($N$17="Percentage of Cash Flow",IF($G$17&gt;ED5-1,(('Pro Forma (Res.)'!$N$62-'Pro Forma (Res.)'!$N$64)/12)*'Debt Service'!$K$17),IF($G$17&gt;ED5-1,$M$17,0))</f>
        <v>0</v>
      </c>
      <c r="EE17" s="282">
        <f>IF($N$17="Percentage of Cash Flow",IF($G$17&gt;EE5-1,(('Pro Forma (Res.)'!$N$62-'Pro Forma (Res.)'!$N$64)/12)*'Debt Service'!$K$17),IF($G$17&gt;EE5-1,$M$17,0))</f>
        <v>0</v>
      </c>
      <c r="EF17" s="282">
        <f>IF($N$17="Percentage of Cash Flow",IF($G$17&gt;EF5-1,(('Pro Forma (Res.)'!$N$62-'Pro Forma (Res.)'!$N$64)/12)*'Debt Service'!$K$17),IF($G$17&gt;EF5-1,$M$17,0))</f>
        <v>0</v>
      </c>
      <c r="EG17" s="282">
        <f>IF($N$17="Percentage of Cash Flow",IF($G$17&gt;EG5-1,(('Pro Forma (Res.)'!$N$62-'Pro Forma (Res.)'!$N$64)/12)*'Debt Service'!$K$17),IF($G$17&gt;EG5-1,$M$17,0))</f>
        <v>0</v>
      </c>
      <c r="EH17" s="282">
        <f>IF($N$17="Percentage of Cash Flow",IF($G$17&gt;EH5-1,(('Pro Forma (Res.)'!$N$62-'Pro Forma (Res.)'!$N$64)/12)*'Debt Service'!$K$17),IF($G$17&gt;EH5-1,$M$17,0))</f>
        <v>0</v>
      </c>
      <c r="EI17" s="282">
        <f>IF($N$17="Percentage of Cash Flow",IF($G$17&gt;EI5-1,(('Pro Forma (Res.)'!$N$62-'Pro Forma (Res.)'!$N$64)/12)*'Debt Service'!$K$17),IF($G$17&gt;EI5-1,$M$17,0))</f>
        <v>0</v>
      </c>
      <c r="EJ17" s="282">
        <f>IF($N$17="Percentage of Cash Flow",IF($G$17&gt;EJ5-1,(('Pro Forma (Res.)'!$N$62-'Pro Forma (Res.)'!$N$64)/12)*'Debt Service'!$K$17),IF($G$17&gt;EJ5-1,$M$17,0))</f>
        <v>0</v>
      </c>
      <c r="EK17" s="282">
        <f>IF($N$17="Percentage of Cash Flow",IF($G$17&gt;EK5-1,(('Pro Forma (Res.)'!$N$62-'Pro Forma (Res.)'!$N$64)/12)*'Debt Service'!$K$17),IF($G$17&gt;EK5-1,$M$17,0))</f>
        <v>0</v>
      </c>
      <c r="EL17" s="282">
        <f>IF($N$17="Percentage of Cash Flow",IF($G$17&gt;EL5-1,(('Pro Forma (Res.)'!$N$62-'Pro Forma (Res.)'!$N$64)/12)*'Debt Service'!$K$17),IF($G$17&gt;EL5-1,$M$17,0))</f>
        <v>0</v>
      </c>
      <c r="EM17" s="282">
        <f>IF($N$17="Percentage of Cash Flow",IF($G$17&gt;EM5-1,(('Pro Forma (Res.)'!$N$62-'Pro Forma (Res.)'!$N$64)/12)*'Debt Service'!$K$17),IF($G$17&gt;EM5-1,$M$17,0))</f>
        <v>0</v>
      </c>
      <c r="EN17" s="282">
        <f>IF($N$17="Percentage of Cash Flow",IF($G$17&gt;EN5-1,(('Pro Forma (Res.)'!$N$62-'Pro Forma (Res.)'!$N$64)/12)*'Debt Service'!$K$17),IF($G$17&gt;EN5-1,$M$17,0))</f>
        <v>0</v>
      </c>
      <c r="EO17" s="282">
        <f>IF($N$17="Percentage of Cash Flow",IF($G$17&gt;EO5-1,(('Pro Forma (Res.)'!$N$62-'Pro Forma (Res.)'!$N$64)/12)*'Debt Service'!$K$17),IF($G$17&gt;EO5-1,$M$17,0))</f>
        <v>0</v>
      </c>
      <c r="EP17" s="283">
        <f t="shared" si="9"/>
        <v>0</v>
      </c>
      <c r="EQ17" s="282">
        <f>IF($N$17="Percentage of Cash Flow",IF($G$17&gt;EQ5-1,(('Pro Forma (Res.)'!$O$62-'Pro Forma (Res.)'!$O$64)/12)*'Debt Service'!$K$17),IF($G$17&gt;EQ5-1,$M$17,0))</f>
        <v>0</v>
      </c>
      <c r="ER17" s="282">
        <f>IF($N$17="Percentage of Cash Flow",IF($G$17&gt;ER5-1,(('Pro Forma (Res.)'!$O$62-'Pro Forma (Res.)'!$O$64)/12)*'Debt Service'!$K$17),IF($G$17&gt;ER5-1,$M$17,0))</f>
        <v>0</v>
      </c>
      <c r="ES17" s="282">
        <f>IF($N$17="Percentage of Cash Flow",IF($G$17&gt;ES5-1,(('Pro Forma (Res.)'!$O$62-'Pro Forma (Res.)'!$O$64)/12)*'Debt Service'!$K$17),IF($G$17&gt;ES5-1,$M$17,0))</f>
        <v>0</v>
      </c>
      <c r="ET17" s="282">
        <f>IF($N$17="Percentage of Cash Flow",IF($G$17&gt;ET5-1,(('Pro Forma (Res.)'!$O$62-'Pro Forma (Res.)'!$O$64)/12)*'Debt Service'!$K$17),IF($G$17&gt;ET5-1,$M$17,0))</f>
        <v>0</v>
      </c>
      <c r="EU17" s="282">
        <f>IF($N$17="Percentage of Cash Flow",IF($G$17&gt;EU5-1,(('Pro Forma (Res.)'!$O$62-'Pro Forma (Res.)'!$O$64)/12)*'Debt Service'!$K$17),IF($G$17&gt;EU5-1,$M$17,0))</f>
        <v>0</v>
      </c>
      <c r="EV17" s="282">
        <f>IF($N$17="Percentage of Cash Flow",IF($G$17&gt;EV5-1,(('Pro Forma (Res.)'!$O$62-'Pro Forma (Res.)'!$O$64)/12)*'Debt Service'!$K$17),IF($G$17&gt;EV5-1,$M$17,0))</f>
        <v>0</v>
      </c>
      <c r="EW17" s="282">
        <f>IF($N$17="Percentage of Cash Flow",IF($G$17&gt;EW5-1,(('Pro Forma (Res.)'!$O$62-'Pro Forma (Res.)'!$O$64)/12)*'Debt Service'!$K$17),IF($G$17&gt;EW5-1,$M$17,0))</f>
        <v>0</v>
      </c>
      <c r="EX17" s="282">
        <f>IF($N$17="Percentage of Cash Flow",IF($G$17&gt;EX5-1,(('Pro Forma (Res.)'!$O$62-'Pro Forma (Res.)'!$O$64)/12)*'Debt Service'!$K$17),IF($G$17&gt;EX5-1,$M$17,0))</f>
        <v>0</v>
      </c>
      <c r="EY17" s="282">
        <f>IF($N$17="Percentage of Cash Flow",IF($G$17&gt;EY5-1,(('Pro Forma (Res.)'!$O$62-'Pro Forma (Res.)'!$O$64)/12)*'Debt Service'!$K$17),IF($G$17&gt;EY5-1,$M$17,0))</f>
        <v>0</v>
      </c>
      <c r="EZ17" s="282">
        <f>IF($N$17="Percentage of Cash Flow",IF($G$17&gt;EZ5-1,(('Pro Forma (Res.)'!$O$62-'Pro Forma (Res.)'!$O$64)/12)*'Debt Service'!$K$17),IF($G$17&gt;EZ5-1,$M$17,0))</f>
        <v>0</v>
      </c>
      <c r="FA17" s="282">
        <f>IF($N$17="Percentage of Cash Flow",IF($G$17&gt;FA5-1,(('Pro Forma (Res.)'!$O$62-'Pro Forma (Res.)'!$O$64)/12)*'Debt Service'!$K$17),IF($G$17&gt;FA5-1,$M$17,0))</f>
        <v>0</v>
      </c>
      <c r="FB17" s="282">
        <f>IF($N$17="Percentage of Cash Flow",IF($G$17&gt;FB5-1,(('Pro Forma (Res.)'!$O$62-'Pro Forma (Res.)'!$O$64)/12)*'Debt Service'!$K$17),IF($G$17&gt;FB5-1,$M$17,0))</f>
        <v>0</v>
      </c>
      <c r="FC17" s="283">
        <f t="shared" si="10"/>
        <v>0</v>
      </c>
      <c r="FD17" s="282">
        <f>IF($N$17="Percentage of Cash Flow",IF($G$17&gt;FD5-1,(('Pro Forma (Res.)'!$P$62-'Pro Forma (Res.)'!$P$64)/12)*'Debt Service'!$K$17),IF($G$17&gt;FD5-1,$M$17,0))</f>
        <v>0</v>
      </c>
      <c r="FE17" s="282">
        <f>IF($N$17="Percentage of Cash Flow",IF($G$17&gt;FE5-1,(('Pro Forma (Res.)'!$P$62-'Pro Forma (Res.)'!$P$64)/12)*'Debt Service'!$K$17),IF($G$17&gt;FE5-1,$M$17,0))</f>
        <v>0</v>
      </c>
      <c r="FF17" s="282">
        <f>IF($N$17="Percentage of Cash Flow",IF($G$17&gt;FF5-1,(('Pro Forma (Res.)'!$P$62-'Pro Forma (Res.)'!$P$64)/12)*'Debt Service'!$K$17),IF($G$17&gt;FF5-1,$M$17,0))</f>
        <v>0</v>
      </c>
      <c r="FG17" s="282">
        <f>IF($N$17="Percentage of Cash Flow",IF($G$17&gt;FG5-1,(('Pro Forma (Res.)'!$P$62-'Pro Forma (Res.)'!$P$64)/12)*'Debt Service'!$K$17),IF($G$17&gt;FG5-1,$M$17,0))</f>
        <v>0</v>
      </c>
      <c r="FH17" s="282">
        <f>IF($N$17="Percentage of Cash Flow",IF($G$17&gt;FH5-1,(('Pro Forma (Res.)'!$P$62-'Pro Forma (Res.)'!$P$64)/12)*'Debt Service'!$K$17),IF($G$17&gt;FH5-1,$M$17,0))</f>
        <v>0</v>
      </c>
      <c r="FI17" s="282">
        <f>IF($N$17="Percentage of Cash Flow",IF($G$17&gt;FI5-1,(('Pro Forma (Res.)'!$P$62-'Pro Forma (Res.)'!$P$64)/12)*'Debt Service'!$K$17),IF($G$17&gt;FI5-1,$M$17,0))</f>
        <v>0</v>
      </c>
      <c r="FJ17" s="282">
        <f>IF($N$17="Percentage of Cash Flow",IF($G$17&gt;FJ5-1,(('Pro Forma (Res.)'!$P$62-'Pro Forma (Res.)'!$P$64)/12)*'Debt Service'!$K$17),IF($G$17&gt;FJ5-1,$M$17,0))</f>
        <v>0</v>
      </c>
      <c r="FK17" s="282">
        <f>IF($N$17="Percentage of Cash Flow",IF($G$17&gt;FK5-1,(('Pro Forma (Res.)'!$P$62-'Pro Forma (Res.)'!$P$64)/12)*'Debt Service'!$K$17),IF($G$17&gt;FK5-1,$M$17,0))</f>
        <v>0</v>
      </c>
      <c r="FL17" s="282">
        <f>IF($N$17="Percentage of Cash Flow",IF($G$17&gt;FL5-1,(('Pro Forma (Res.)'!$P$62-'Pro Forma (Res.)'!$P$64)/12)*'Debt Service'!$K$17),IF($G$17&gt;FL5-1,$M$17,0))</f>
        <v>0</v>
      </c>
      <c r="FM17" s="282">
        <f>IF($N$17="Percentage of Cash Flow",IF($G$17&gt;FM5-1,(('Pro Forma (Res.)'!$P$62-'Pro Forma (Res.)'!$P$64)/12)*'Debt Service'!$K$17),IF($G$17&gt;FM5-1,$M$17,0))</f>
        <v>0</v>
      </c>
      <c r="FN17" s="282">
        <f>IF($N$17="Percentage of Cash Flow",IF($G$17&gt;FN5-1,(('Pro Forma (Res.)'!$P$62-'Pro Forma (Res.)'!$P$64)/12)*'Debt Service'!$K$17),IF($G$17&gt;FN5-1,$M$17,0))</f>
        <v>0</v>
      </c>
      <c r="FO17" s="282">
        <f>IF($N$17="Percentage of Cash Flow",IF($G$17&gt;FO5-1,(('Pro Forma (Res.)'!$P$62-'Pro Forma (Res.)'!$P$64)/12)*'Debt Service'!$K$17),IF($G$17&gt;FO5-1,$M$17,0))</f>
        <v>0</v>
      </c>
      <c r="FP17" s="283">
        <f t="shared" si="11"/>
        <v>0</v>
      </c>
      <c r="FQ17" s="282">
        <f>IF($N$17="Percentage of Cash Flow",IF($G$17&gt;FQ5-1,(('Pro Forma (Res.)'!$Q$62-'Pro Forma (Res.)'!$Q$64)/12)*'Debt Service'!$K$17),IF($G$17&gt;FQ5-1,$M$17,0))</f>
        <v>0</v>
      </c>
      <c r="FR17" s="282">
        <f>IF($N$17="Percentage of Cash Flow",IF($G$17&gt;FR5-1,(('Pro Forma (Res.)'!$Q$62-'Pro Forma (Res.)'!$Q$64)/12)*'Debt Service'!$K$17),IF($G$17&gt;FR5-1,$M$17,0))</f>
        <v>0</v>
      </c>
      <c r="FS17" s="282">
        <f>IF($N$17="Percentage of Cash Flow",IF($G$17&gt;FS5-1,(('Pro Forma (Res.)'!$Q$62-'Pro Forma (Res.)'!$Q$64)/12)*'Debt Service'!$K$17),IF($G$17&gt;FS5-1,$M$17,0))</f>
        <v>0</v>
      </c>
      <c r="FT17" s="282">
        <f>IF($N$17="Percentage of Cash Flow",IF($G$17&gt;FT5-1,(('Pro Forma (Res.)'!$Q$62-'Pro Forma (Res.)'!$Q$64)/12)*'Debt Service'!$K$17),IF($G$17&gt;FT5-1,$M$17,0))</f>
        <v>0</v>
      </c>
      <c r="FU17" s="282">
        <f>IF($N$17="Percentage of Cash Flow",IF($G$17&gt;FU5-1,(('Pro Forma (Res.)'!$Q$62-'Pro Forma (Res.)'!$Q$64)/12)*'Debt Service'!$K$17),IF($G$17&gt;FU5-1,$M$17,0))</f>
        <v>0</v>
      </c>
      <c r="FV17" s="282">
        <f>IF($N$17="Percentage of Cash Flow",IF($G$17&gt;FV5-1,(('Pro Forma (Res.)'!$Q$62-'Pro Forma (Res.)'!$Q$64)/12)*'Debt Service'!$K$17),IF($G$17&gt;FV5-1,$M$17,0))</f>
        <v>0</v>
      </c>
      <c r="FW17" s="282">
        <f>IF($N$17="Percentage of Cash Flow",IF($G$17&gt;FW5-1,(('Pro Forma (Res.)'!$Q$62-'Pro Forma (Res.)'!$Q$64)/12)*'Debt Service'!$K$17),IF($G$17&gt;FW5-1,$M$17,0))</f>
        <v>0</v>
      </c>
      <c r="FX17" s="282">
        <f>IF($N$17="Percentage of Cash Flow",IF($G$17&gt;FX5-1,(('Pro Forma (Res.)'!$Q$62-'Pro Forma (Res.)'!$Q$64)/12)*'Debt Service'!$K$17),IF($G$17&gt;FX5-1,$M$17,0))</f>
        <v>0</v>
      </c>
      <c r="FY17" s="282">
        <f>IF($N$17="Percentage of Cash Flow",IF($G$17&gt;FY5-1,(('Pro Forma (Res.)'!$Q$62-'Pro Forma (Res.)'!$Q$64)/12)*'Debt Service'!$K$17),IF($G$17&gt;FY5-1,$M$17,0))</f>
        <v>0</v>
      </c>
      <c r="FZ17" s="282">
        <f>IF($N$17="Percentage of Cash Flow",IF($G$17&gt;FZ5-1,(('Pro Forma (Res.)'!$Q$62-'Pro Forma (Res.)'!$Q$64)/12)*'Debt Service'!$K$17),IF($G$17&gt;FZ5-1,$M$17,0))</f>
        <v>0</v>
      </c>
      <c r="GA17" s="282">
        <f>IF($N$17="Percentage of Cash Flow",IF($G$17&gt;GA5-1,(('Pro Forma (Res.)'!$Q$62-'Pro Forma (Res.)'!$Q$64)/12)*'Debt Service'!$K$17),IF($G$17&gt;GA5-1,$M$17,0))</f>
        <v>0</v>
      </c>
      <c r="GB17" s="282">
        <f>IF($N$17="Percentage of Cash Flow",IF($G$17&gt;GB5-1,(('Pro Forma (Res.)'!$Q$62-'Pro Forma (Res.)'!$Q$64)/12)*'Debt Service'!$K$17),IF($G$17&gt;GB5-1,$M$17,0))</f>
        <v>0</v>
      </c>
      <c r="GC17" s="283">
        <f t="shared" si="12"/>
        <v>0</v>
      </c>
      <c r="GD17" s="282">
        <f>IF($N$17="Percentage of Cash Flow",IF($G$17&gt;GD5-1,(('Pro Forma (Res.)'!$R$62-'Pro Forma (Res.)'!$R$64)/12)*'Debt Service'!$K$17),IF($G$17&gt;GD5-1,$M$17,0))</f>
        <v>0</v>
      </c>
      <c r="GE17" s="282">
        <f>IF($N$17="Percentage of Cash Flow",IF($G$17&gt;GE5-1,(('Pro Forma (Res.)'!$R$62-'Pro Forma (Res.)'!$R$64)/12)*'Debt Service'!$K$17),IF($G$17&gt;GE5-1,$M$17,0))</f>
        <v>0</v>
      </c>
      <c r="GF17" s="282">
        <f>IF($N$17="Percentage of Cash Flow",IF($G$17&gt;GF5-1,(('Pro Forma (Res.)'!$R$62-'Pro Forma (Res.)'!$R$64)/12)*'Debt Service'!$K$17),IF($G$17&gt;GF5-1,$M$17,0))</f>
        <v>0</v>
      </c>
      <c r="GG17" s="282">
        <f>IF($N$17="Percentage of Cash Flow",IF($G$17&gt;GG5-1,(('Pro Forma (Res.)'!$R$62-'Pro Forma (Res.)'!$R$64)/12)*'Debt Service'!$K$17),IF($G$17&gt;GG5-1,$M$17,0))</f>
        <v>0</v>
      </c>
      <c r="GH17" s="282">
        <f>IF($N$17="Percentage of Cash Flow",IF($G$17&gt;GH5-1,(('Pro Forma (Res.)'!$R$62-'Pro Forma (Res.)'!$R$64)/12)*'Debt Service'!$K$17),IF($G$17&gt;GH5-1,$M$17,0))</f>
        <v>0</v>
      </c>
      <c r="GI17" s="282">
        <f>IF($N$17="Percentage of Cash Flow",IF($G$17&gt;GI5-1,(('Pro Forma (Res.)'!$R$62-'Pro Forma (Res.)'!$R$64)/12)*'Debt Service'!$K$17),IF($G$17&gt;GI5-1,$M$17,0))</f>
        <v>0</v>
      </c>
      <c r="GJ17" s="282">
        <f>IF($N$17="Percentage of Cash Flow",IF($G$17&gt;GJ5-1,(('Pro Forma (Res.)'!$R$62-'Pro Forma (Res.)'!$R$64)/12)*'Debt Service'!$K$17),IF($G$17&gt;GJ5-1,$M$17,0))</f>
        <v>0</v>
      </c>
      <c r="GK17" s="282">
        <f>IF($N$17="Percentage of Cash Flow",IF($G$17&gt;GK5-1,(('Pro Forma (Res.)'!$R$62-'Pro Forma (Res.)'!$R$64)/12)*'Debt Service'!$K$17),IF($G$17&gt;GK5-1,$M$17,0))</f>
        <v>0</v>
      </c>
      <c r="GL17" s="282">
        <f>IF($N$17="Percentage of Cash Flow",IF($G$17&gt;GL5-1,(('Pro Forma (Res.)'!$R$62-'Pro Forma (Res.)'!$R$64)/12)*'Debt Service'!$K$17),IF($G$17&gt;GL5-1,$M$17,0))</f>
        <v>0</v>
      </c>
      <c r="GM17" s="282">
        <f>IF($N$17="Percentage of Cash Flow",IF($G$17&gt;GM5-1,(('Pro Forma (Res.)'!$R$62-'Pro Forma (Res.)'!$R$64)/12)*'Debt Service'!$K$17),IF($G$17&gt;GM5-1,$M$17,0))</f>
        <v>0</v>
      </c>
      <c r="GN17" s="282">
        <f>IF($N$17="Percentage of Cash Flow",IF($G$17&gt;GN5-1,(('Pro Forma (Res.)'!$R$62-'Pro Forma (Res.)'!$R$64)/12)*'Debt Service'!$K$17),IF($G$17&gt;GN5-1,$M$17,0))</f>
        <v>0</v>
      </c>
      <c r="GO17" s="282">
        <f>IF($N$17="Percentage of Cash Flow",IF($G$17&gt;GO5-1,(('Pro Forma (Res.)'!$R$62-'Pro Forma (Res.)'!$R$64)/12)*'Debt Service'!$K$17),IF($G$17&gt;GO5-1,$M$17,0))</f>
        <v>0</v>
      </c>
      <c r="GP17" s="283">
        <f t="shared" si="13"/>
        <v>0</v>
      </c>
      <c r="GQ17" s="282">
        <f>IF($N$17="Percentage of Cash Flow",IF($G$17&gt;GQ5-1,(('Pro Forma (Res.)'!$S$62-'Pro Forma (Res.)'!$S$64)/12)*'Debt Service'!$K$17),IF($G$17&gt;GQ5-1,$M$17,0))</f>
        <v>0</v>
      </c>
      <c r="GR17" s="282">
        <f>IF($N$17="Percentage of Cash Flow",IF($G$17&gt;GR5-1,(('Pro Forma (Res.)'!$S$62-'Pro Forma (Res.)'!$S$64)/12)*'Debt Service'!$K$17),IF($G$17&gt;GR5-1,$M$17,0))</f>
        <v>0</v>
      </c>
      <c r="GS17" s="282">
        <f>IF($N$17="Percentage of Cash Flow",IF($G$17&gt;GS5-1,(('Pro Forma (Res.)'!$S$62-'Pro Forma (Res.)'!$S$64)/12)*'Debt Service'!$K$17),IF($G$17&gt;GS5-1,$M$17,0))</f>
        <v>0</v>
      </c>
      <c r="GT17" s="282">
        <f>IF($N$17="Percentage of Cash Flow",IF($G$17&gt;GT5-1,(('Pro Forma (Res.)'!$S$62-'Pro Forma (Res.)'!$S$64)/12)*'Debt Service'!$K$17),IF($G$17&gt;GT5-1,$M$17,0))</f>
        <v>0</v>
      </c>
      <c r="GU17" s="282">
        <f>IF($N$17="Percentage of Cash Flow",IF($G$17&gt;GU5-1,(('Pro Forma (Res.)'!$S$62-'Pro Forma (Res.)'!$S$64)/12)*'Debt Service'!$K$17),IF($G$17&gt;GU5-1,$M$17,0))</f>
        <v>0</v>
      </c>
      <c r="GV17" s="282">
        <f>IF($N$17="Percentage of Cash Flow",IF($G$17&gt;GV5-1,(('Pro Forma (Res.)'!$S$62-'Pro Forma (Res.)'!$S$64)/12)*'Debt Service'!$K$17),IF($G$17&gt;GV5-1,$M$17,0))</f>
        <v>0</v>
      </c>
      <c r="GW17" s="282">
        <f>IF($N$17="Percentage of Cash Flow",IF($G$17&gt;GW5-1,(('Pro Forma (Res.)'!$S$62-'Pro Forma (Res.)'!$S$64)/12)*'Debt Service'!$K$17),IF($G$17&gt;GW5-1,$M$17,0))</f>
        <v>0</v>
      </c>
      <c r="GX17" s="282">
        <f>IF($N$17="Percentage of Cash Flow",IF($G$17&gt;GX5-1,(('Pro Forma (Res.)'!$S$62-'Pro Forma (Res.)'!$S$64)/12)*'Debt Service'!$K$17),IF($G$17&gt;GX5-1,$M$17,0))</f>
        <v>0</v>
      </c>
      <c r="GY17" s="282">
        <f>IF($N$17="Percentage of Cash Flow",IF($G$17&gt;GY5-1,(('Pro Forma (Res.)'!$S$62-'Pro Forma (Res.)'!$S$64)/12)*'Debt Service'!$K$17),IF($G$17&gt;GY5-1,$M$17,0))</f>
        <v>0</v>
      </c>
      <c r="GZ17" s="282">
        <f>IF($N$17="Percentage of Cash Flow",IF($G$17&gt;GZ5-1,(('Pro Forma (Res.)'!$S$62-'Pro Forma (Res.)'!$S$64)/12)*'Debt Service'!$K$17),IF($G$17&gt;GZ5-1,$M$17,0))</f>
        <v>0</v>
      </c>
      <c r="HA17" s="282">
        <f>IF($N$17="Percentage of Cash Flow",IF($G$17&gt;HA5-1,(('Pro Forma (Res.)'!$S$62-'Pro Forma (Res.)'!$S$64)/12)*'Debt Service'!$K$17),IF($G$17&gt;HA5-1,$M$17,0))</f>
        <v>0</v>
      </c>
      <c r="HB17" s="282">
        <f>IF($N$17="Percentage of Cash Flow",IF($G$17&gt;HB5-1,(('Pro Forma (Res.)'!$S$62-'Pro Forma (Res.)'!$S$64)/12)*'Debt Service'!$K$17),IF($G$17&gt;HB5-1,$M$17,0))</f>
        <v>0</v>
      </c>
      <c r="HC17" s="283">
        <f t="shared" si="14"/>
        <v>0</v>
      </c>
    </row>
    <row r="18" spans="1:211" ht="37.5" customHeight="1">
      <c r="A18" s="1067" t="s">
        <v>232</v>
      </c>
      <c r="B18" s="1068"/>
      <c r="C18" s="1059"/>
      <c r="D18" s="1059"/>
      <c r="E18" s="401">
        <f>SUM(E6:E17)</f>
        <v>0</v>
      </c>
      <c r="F18" s="403">
        <f>SUM(F6:F17)</f>
        <v>0</v>
      </c>
      <c r="G18" s="404"/>
      <c r="H18" s="404"/>
      <c r="I18" s="1069" t="s">
        <v>15891</v>
      </c>
      <c r="J18" s="1069"/>
      <c r="K18" s="1069"/>
      <c r="L18" s="1069"/>
      <c r="M18" s="1069"/>
      <c r="N18" s="1069"/>
      <c r="O18" s="404"/>
      <c r="P18" s="285"/>
      <c r="Q18" s="282"/>
      <c r="R18" s="282"/>
      <c r="S18" s="282"/>
      <c r="T18" s="282"/>
      <c r="U18" s="282"/>
      <c r="V18" s="282"/>
      <c r="W18" s="282"/>
      <c r="X18" s="282"/>
      <c r="Y18" s="282"/>
      <c r="Z18" s="282"/>
      <c r="AA18" s="282"/>
      <c r="AB18" s="282"/>
      <c r="AC18" s="283"/>
      <c r="AD18" s="282"/>
      <c r="AE18" s="282"/>
      <c r="AF18" s="282"/>
      <c r="AG18" s="282"/>
      <c r="AH18" s="282"/>
      <c r="AI18" s="282"/>
      <c r="AJ18" s="282"/>
      <c r="AK18" s="282"/>
      <c r="AL18" s="282"/>
      <c r="AM18" s="282"/>
      <c r="AN18" s="282"/>
      <c r="AO18" s="282"/>
      <c r="AP18" s="283"/>
      <c r="AQ18" s="282"/>
      <c r="AR18" s="282"/>
      <c r="AS18" s="282"/>
      <c r="AT18" s="282"/>
      <c r="AU18" s="282"/>
      <c r="AV18" s="282"/>
      <c r="AW18" s="282"/>
      <c r="AX18" s="282"/>
      <c r="AY18" s="282"/>
      <c r="AZ18" s="282"/>
      <c r="BA18" s="282"/>
      <c r="BB18" s="282"/>
      <c r="BC18" s="283"/>
      <c r="BD18" s="282"/>
      <c r="BE18" s="282"/>
      <c r="BF18" s="282"/>
      <c r="BG18" s="282"/>
      <c r="BH18" s="282"/>
      <c r="BI18" s="282"/>
      <c r="BJ18" s="282"/>
      <c r="BK18" s="282"/>
      <c r="BL18" s="282"/>
      <c r="BM18" s="282"/>
      <c r="BN18" s="282"/>
      <c r="BO18" s="282"/>
      <c r="BP18" s="283"/>
      <c r="BQ18" s="282"/>
      <c r="BR18" s="282"/>
      <c r="BS18" s="282"/>
      <c r="BT18" s="282"/>
      <c r="BU18" s="282"/>
      <c r="BV18" s="282"/>
      <c r="BW18" s="282"/>
      <c r="BX18" s="282"/>
      <c r="BY18" s="282"/>
      <c r="BZ18" s="282"/>
      <c r="CA18" s="282"/>
      <c r="CB18" s="282"/>
      <c r="CC18" s="283"/>
      <c r="CD18" s="282"/>
      <c r="CE18" s="282"/>
      <c r="CF18" s="282"/>
      <c r="CG18" s="282"/>
      <c r="CH18" s="282"/>
      <c r="CI18" s="282"/>
      <c r="CJ18" s="282"/>
      <c r="CK18" s="282"/>
      <c r="CL18" s="282"/>
      <c r="CM18" s="282"/>
      <c r="CN18" s="282"/>
      <c r="CO18" s="282"/>
      <c r="CP18" s="283"/>
      <c r="CQ18" s="282"/>
      <c r="CR18" s="282"/>
      <c r="CS18" s="282"/>
      <c r="CT18" s="282"/>
      <c r="CU18" s="282"/>
      <c r="CV18" s="282"/>
      <c r="CW18" s="282"/>
      <c r="CX18" s="282"/>
      <c r="CY18" s="282"/>
      <c r="CZ18" s="282"/>
      <c r="DA18" s="282"/>
      <c r="DB18" s="282"/>
      <c r="DC18" s="283"/>
      <c r="DD18" s="282"/>
      <c r="DE18" s="282"/>
      <c r="DF18" s="282"/>
      <c r="DG18" s="282"/>
      <c r="DH18" s="282"/>
      <c r="DI18" s="282"/>
      <c r="DJ18" s="282"/>
      <c r="DK18" s="282"/>
      <c r="DL18" s="282"/>
      <c r="DM18" s="282"/>
      <c r="DN18" s="282"/>
      <c r="DO18" s="282"/>
      <c r="DP18" s="283"/>
      <c r="DQ18" s="282"/>
      <c r="DR18" s="282"/>
      <c r="DS18" s="282"/>
      <c r="DT18" s="282"/>
      <c r="DU18" s="282"/>
      <c r="DV18" s="282"/>
      <c r="DW18" s="282"/>
      <c r="DX18" s="282"/>
      <c r="DY18" s="282"/>
      <c r="DZ18" s="282"/>
      <c r="EA18" s="282"/>
      <c r="EB18" s="282"/>
      <c r="EC18" s="283"/>
      <c r="ED18" s="282"/>
      <c r="EE18" s="282"/>
      <c r="EF18" s="282"/>
      <c r="EG18" s="282"/>
      <c r="EH18" s="282"/>
      <c r="EI18" s="282"/>
      <c r="EJ18" s="282"/>
      <c r="EK18" s="282"/>
      <c r="EL18" s="282"/>
      <c r="EM18" s="282"/>
      <c r="EN18" s="282"/>
      <c r="EO18" s="282"/>
      <c r="EP18" s="283"/>
      <c r="EQ18" s="282"/>
      <c r="ER18" s="282"/>
      <c r="ES18" s="282"/>
      <c r="ET18" s="282"/>
      <c r="EU18" s="282"/>
      <c r="EV18" s="282"/>
      <c r="EW18" s="282"/>
      <c r="EX18" s="282"/>
      <c r="EY18" s="282"/>
      <c r="EZ18" s="282"/>
      <c r="FA18" s="282"/>
      <c r="FB18" s="282"/>
      <c r="FC18" s="283"/>
      <c r="FD18" s="282"/>
      <c r="FE18" s="282"/>
      <c r="FF18" s="282"/>
      <c r="FG18" s="282"/>
      <c r="FH18" s="282"/>
      <c r="FI18" s="282"/>
      <c r="FJ18" s="282"/>
      <c r="FK18" s="282"/>
      <c r="FL18" s="282"/>
      <c r="FM18" s="282"/>
      <c r="FN18" s="282"/>
      <c r="FO18" s="282"/>
      <c r="FP18" s="283"/>
      <c r="FQ18" s="282"/>
      <c r="FR18" s="282"/>
      <c r="FS18" s="282"/>
      <c r="FT18" s="282"/>
      <c r="FU18" s="282"/>
      <c r="FV18" s="282"/>
      <c r="FW18" s="282"/>
      <c r="FX18" s="282"/>
      <c r="FY18" s="282"/>
      <c r="FZ18" s="282"/>
      <c r="GA18" s="282"/>
      <c r="GB18" s="282"/>
      <c r="GC18" s="283"/>
      <c r="GD18" s="282"/>
      <c r="GE18" s="282"/>
      <c r="GF18" s="282"/>
      <c r="GG18" s="282"/>
      <c r="GH18" s="282"/>
      <c r="GI18" s="282"/>
      <c r="GJ18" s="282"/>
      <c r="GK18" s="282"/>
      <c r="GL18" s="282"/>
      <c r="GM18" s="282"/>
      <c r="GN18" s="282"/>
      <c r="GO18" s="282"/>
      <c r="GP18" s="283"/>
      <c r="GQ18" s="282"/>
      <c r="GR18" s="282"/>
      <c r="GS18" s="282"/>
      <c r="GT18" s="282"/>
      <c r="GU18" s="282"/>
      <c r="GV18" s="282"/>
      <c r="GW18" s="282"/>
      <c r="GX18" s="282"/>
      <c r="GY18" s="282"/>
      <c r="GZ18" s="282"/>
      <c r="HA18" s="282"/>
      <c r="HB18" s="282"/>
      <c r="HC18" s="283"/>
    </row>
    <row r="19" spans="1:211" ht="37.5" customHeight="1">
      <c r="A19" s="1065" t="s">
        <v>217</v>
      </c>
      <c r="B19" s="1066"/>
      <c r="C19" s="1059"/>
      <c r="D19" s="1059"/>
      <c r="E19" s="401">
        <f>'Dev Budget'!B47</f>
        <v>0</v>
      </c>
      <c r="F19" s="612">
        <f>'Dev Budget'!D28-F18</f>
        <v>0</v>
      </c>
      <c r="G19" s="404"/>
      <c r="H19" s="404"/>
      <c r="I19" s="404"/>
      <c r="J19" s="404"/>
      <c r="K19" s="285"/>
      <c r="L19" s="282"/>
      <c r="M19" s="282"/>
      <c r="N19" s="282"/>
      <c r="O19" s="282"/>
      <c r="P19" s="282"/>
      <c r="Q19" s="282"/>
      <c r="R19" s="282"/>
      <c r="S19" s="282"/>
      <c r="T19" s="282"/>
      <c r="U19" s="282"/>
      <c r="V19" s="282"/>
      <c r="W19" s="282"/>
      <c r="X19" s="283"/>
      <c r="Y19" s="282"/>
      <c r="Z19" s="282"/>
      <c r="AA19" s="282"/>
      <c r="AB19" s="282"/>
      <c r="AC19" s="282"/>
      <c r="AD19" s="282"/>
      <c r="AE19" s="282"/>
      <c r="AF19" s="282"/>
      <c r="AG19" s="282"/>
      <c r="AH19" s="282"/>
      <c r="AI19" s="282"/>
      <c r="AJ19" s="282"/>
      <c r="AK19" s="283"/>
      <c r="AL19" s="282"/>
      <c r="AM19" s="282"/>
      <c r="AN19" s="282"/>
      <c r="AO19" s="282"/>
      <c r="AP19" s="282"/>
      <c r="AQ19" s="282"/>
      <c r="AR19" s="282"/>
      <c r="AS19" s="282"/>
      <c r="AT19" s="282"/>
      <c r="AU19" s="282"/>
      <c r="AV19" s="282"/>
      <c r="AW19" s="282"/>
      <c r="AX19" s="283"/>
      <c r="AY19" s="282"/>
      <c r="AZ19" s="282"/>
      <c r="BA19" s="282"/>
      <c r="BB19" s="282"/>
      <c r="BC19" s="282"/>
      <c r="BD19" s="282"/>
      <c r="BE19" s="282"/>
      <c r="BF19" s="282"/>
      <c r="BG19" s="282"/>
      <c r="BH19" s="282"/>
      <c r="BI19" s="282"/>
      <c r="BJ19" s="282"/>
      <c r="BK19" s="283"/>
      <c r="BL19" s="282"/>
      <c r="BM19" s="282"/>
      <c r="BN19" s="282"/>
      <c r="BO19" s="282"/>
      <c r="BP19" s="282"/>
      <c r="BQ19" s="282"/>
      <c r="BR19" s="282"/>
      <c r="BS19" s="282"/>
      <c r="BT19" s="282"/>
      <c r="BU19" s="282"/>
      <c r="BV19" s="282"/>
      <c r="BW19" s="282"/>
      <c r="BX19" s="283"/>
      <c r="BY19" s="282"/>
      <c r="BZ19" s="282"/>
      <c r="CA19" s="282"/>
      <c r="CB19" s="282"/>
      <c r="CC19" s="282"/>
      <c r="CD19" s="282"/>
      <c r="CE19" s="282"/>
      <c r="CF19" s="282"/>
      <c r="CG19" s="282"/>
      <c r="CH19" s="282"/>
      <c r="CI19" s="282"/>
      <c r="CJ19" s="282"/>
      <c r="CK19" s="283"/>
      <c r="CL19" s="282"/>
      <c r="CM19" s="282"/>
      <c r="CN19" s="282"/>
      <c r="CO19" s="282"/>
      <c r="CP19" s="282"/>
      <c r="CQ19" s="282"/>
      <c r="CR19" s="282"/>
      <c r="CS19" s="282"/>
      <c r="CT19" s="282"/>
      <c r="CU19" s="282"/>
      <c r="CV19" s="282"/>
      <c r="CW19" s="282"/>
      <c r="CX19" s="283"/>
      <c r="CY19" s="282"/>
      <c r="CZ19" s="282"/>
      <c r="DA19" s="282"/>
      <c r="DB19" s="282"/>
      <c r="DC19" s="282"/>
      <c r="DD19" s="282"/>
      <c r="DE19" s="282"/>
      <c r="DF19" s="282"/>
      <c r="DG19" s="282"/>
      <c r="DH19" s="282"/>
      <c r="DI19" s="282"/>
      <c r="DJ19" s="282"/>
      <c r="DK19" s="283"/>
      <c r="DL19" s="282"/>
      <c r="DM19" s="282"/>
      <c r="DN19" s="282"/>
      <c r="DO19" s="282"/>
      <c r="DP19" s="282"/>
      <c r="DQ19" s="282"/>
      <c r="DR19" s="282"/>
      <c r="DS19" s="282"/>
      <c r="DT19" s="282"/>
      <c r="DU19" s="282"/>
      <c r="DV19" s="282"/>
      <c r="DW19" s="282"/>
      <c r="DX19" s="283"/>
      <c r="DY19" s="282"/>
      <c r="DZ19" s="282"/>
      <c r="EA19" s="282"/>
      <c r="EB19" s="282"/>
      <c r="EC19" s="282"/>
      <c r="ED19" s="282"/>
      <c r="EE19" s="282"/>
      <c r="EF19" s="282"/>
      <c r="EG19" s="282"/>
      <c r="EH19" s="282"/>
      <c r="EI19" s="282"/>
      <c r="EJ19" s="282"/>
      <c r="EK19" s="283"/>
      <c r="EL19" s="282"/>
      <c r="EM19" s="282"/>
      <c r="EN19" s="282"/>
      <c r="EO19" s="282"/>
      <c r="EP19" s="282"/>
      <c r="EQ19" s="282"/>
      <c r="ER19" s="282"/>
      <c r="ES19" s="282"/>
      <c r="ET19" s="282"/>
      <c r="EU19" s="282"/>
      <c r="EV19" s="282"/>
      <c r="EW19" s="282"/>
      <c r="EX19" s="283"/>
      <c r="EY19" s="282"/>
      <c r="EZ19" s="282"/>
      <c r="FA19" s="282"/>
      <c r="FB19" s="282"/>
      <c r="FC19" s="282"/>
      <c r="FD19" s="282"/>
      <c r="FE19" s="282"/>
      <c r="FF19" s="282"/>
      <c r="FG19" s="282"/>
      <c r="FH19" s="282"/>
      <c r="FI19" s="282"/>
      <c r="FJ19" s="282"/>
      <c r="FK19" s="283"/>
      <c r="FL19" s="282"/>
      <c r="FM19" s="282"/>
      <c r="FN19" s="282"/>
      <c r="FO19" s="282"/>
      <c r="FP19" s="282"/>
      <c r="FQ19" s="282"/>
      <c r="FR19" s="282"/>
      <c r="FS19" s="282"/>
      <c r="FT19" s="282"/>
      <c r="FU19" s="282"/>
      <c r="FV19" s="282"/>
      <c r="FW19" s="282"/>
      <c r="FX19" s="283"/>
      <c r="FY19" s="282"/>
      <c r="FZ19" s="282"/>
      <c r="GA19" s="282"/>
      <c r="GB19" s="282"/>
      <c r="GC19" s="282"/>
      <c r="GD19" s="282"/>
      <c r="GE19" s="282"/>
      <c r="GF19" s="282"/>
      <c r="GG19" s="282"/>
      <c r="GH19" s="282"/>
      <c r="GI19" s="282"/>
      <c r="GJ19" s="282"/>
      <c r="GK19" s="283"/>
      <c r="GL19" s="282"/>
      <c r="GM19" s="282"/>
      <c r="GN19" s="282"/>
      <c r="GO19" s="282"/>
      <c r="GP19" s="282"/>
      <c r="GQ19" s="282"/>
      <c r="GR19" s="282"/>
      <c r="GS19" s="282"/>
      <c r="GT19" s="282"/>
      <c r="GU19" s="282"/>
      <c r="GV19" s="282"/>
      <c r="GW19" s="282"/>
      <c r="GX19" s="283"/>
    </row>
    <row r="20" spans="1:211" ht="37.5" customHeight="1">
      <c r="A20" s="820" t="s">
        <v>328</v>
      </c>
      <c r="B20" s="405"/>
      <c r="C20" s="406"/>
      <c r="D20" s="407"/>
      <c r="E20" s="408">
        <f>SUM(E18:E19)</f>
        <v>0</v>
      </c>
      <c r="F20" s="404"/>
      <c r="G20" s="692"/>
      <c r="H20" s="692"/>
      <c r="I20" s="692"/>
      <c r="J20" s="692"/>
      <c r="K20" s="692"/>
      <c r="L20" s="692"/>
      <c r="M20" s="692"/>
      <c r="N20" s="692"/>
      <c r="O20" s="692"/>
      <c r="P20" s="285"/>
      <c r="Q20" s="282"/>
      <c r="R20" s="282"/>
      <c r="S20" s="282"/>
      <c r="T20" s="282"/>
      <c r="U20" s="282"/>
      <c r="V20" s="282"/>
      <c r="W20" s="282"/>
      <c r="X20" s="282"/>
      <c r="Y20" s="282"/>
      <c r="Z20" s="282"/>
      <c r="AA20" s="282"/>
      <c r="AB20" s="282"/>
      <c r="AC20" s="283"/>
      <c r="AD20" s="282"/>
      <c r="AE20" s="282"/>
      <c r="AF20" s="282"/>
      <c r="AG20" s="282"/>
      <c r="AH20" s="282"/>
      <c r="AI20" s="282"/>
      <c r="AJ20" s="282"/>
      <c r="AK20" s="282"/>
      <c r="AL20" s="282"/>
      <c r="AM20" s="282"/>
      <c r="AN20" s="282"/>
      <c r="AO20" s="282"/>
      <c r="AP20" s="283"/>
      <c r="AQ20" s="282"/>
      <c r="AR20" s="282"/>
      <c r="AS20" s="282"/>
      <c r="AT20" s="282"/>
      <c r="AU20" s="282"/>
      <c r="AV20" s="282"/>
      <c r="AW20" s="282"/>
      <c r="AX20" s="282"/>
      <c r="AY20" s="282"/>
      <c r="AZ20" s="282"/>
      <c r="BA20" s="282"/>
      <c r="BB20" s="282"/>
      <c r="BC20" s="283"/>
      <c r="BD20" s="282"/>
      <c r="BE20" s="282"/>
      <c r="BF20" s="282"/>
      <c r="BG20" s="282"/>
      <c r="BH20" s="282"/>
      <c r="BI20" s="282"/>
      <c r="BJ20" s="282"/>
      <c r="BK20" s="282"/>
      <c r="BL20" s="282"/>
      <c r="BM20" s="282"/>
      <c r="BN20" s="282"/>
      <c r="BO20" s="282"/>
      <c r="BP20" s="283"/>
      <c r="BQ20" s="282"/>
      <c r="BR20" s="282"/>
      <c r="BS20" s="282"/>
      <c r="BT20" s="282"/>
      <c r="BU20" s="282"/>
      <c r="BV20" s="282"/>
      <c r="BW20" s="282"/>
      <c r="BX20" s="282"/>
      <c r="BY20" s="282"/>
      <c r="BZ20" s="282"/>
      <c r="CA20" s="282"/>
      <c r="CB20" s="282"/>
      <c r="CC20" s="283"/>
      <c r="CD20" s="282"/>
      <c r="CE20" s="282"/>
      <c r="CF20" s="282"/>
      <c r="CG20" s="282"/>
      <c r="CH20" s="282"/>
      <c r="CI20" s="282"/>
      <c r="CJ20" s="282"/>
      <c r="CK20" s="282"/>
      <c r="CL20" s="282"/>
      <c r="CM20" s="282"/>
      <c r="CN20" s="282"/>
      <c r="CO20" s="282"/>
      <c r="CP20" s="283"/>
      <c r="CQ20" s="282"/>
      <c r="CR20" s="282"/>
      <c r="CS20" s="282"/>
      <c r="CT20" s="282"/>
      <c r="CU20" s="282"/>
      <c r="CV20" s="282"/>
      <c r="CW20" s="282"/>
      <c r="CX20" s="282"/>
      <c r="CY20" s="282"/>
      <c r="CZ20" s="282"/>
      <c r="DA20" s="282"/>
      <c r="DB20" s="282"/>
      <c r="DC20" s="283"/>
      <c r="DD20" s="282"/>
      <c r="DE20" s="282"/>
      <c r="DF20" s="282"/>
      <c r="DG20" s="282"/>
      <c r="DH20" s="282"/>
      <c r="DI20" s="282"/>
      <c r="DJ20" s="282"/>
      <c r="DK20" s="282"/>
      <c r="DL20" s="282"/>
      <c r="DM20" s="282"/>
      <c r="DN20" s="282"/>
      <c r="DO20" s="282"/>
      <c r="DP20" s="283"/>
      <c r="DQ20" s="282"/>
      <c r="DR20" s="282"/>
      <c r="DS20" s="282"/>
      <c r="DT20" s="282"/>
      <c r="DU20" s="282"/>
      <c r="DV20" s="282"/>
      <c r="DW20" s="282"/>
      <c r="DX20" s="282"/>
      <c r="DY20" s="282"/>
      <c r="DZ20" s="282"/>
      <c r="EA20" s="282"/>
      <c r="EB20" s="282"/>
      <c r="EC20" s="283"/>
      <c r="ED20" s="282"/>
      <c r="EE20" s="282"/>
      <c r="EF20" s="282"/>
      <c r="EG20" s="282"/>
      <c r="EH20" s="282"/>
      <c r="EI20" s="282"/>
      <c r="EJ20" s="282"/>
      <c r="EK20" s="282"/>
      <c r="EL20" s="282"/>
      <c r="EM20" s="282"/>
      <c r="EN20" s="282"/>
      <c r="EO20" s="282"/>
      <c r="EP20" s="283"/>
      <c r="EQ20" s="282"/>
      <c r="ER20" s="282"/>
      <c r="ES20" s="282"/>
      <c r="ET20" s="282"/>
      <c r="EU20" s="282"/>
      <c r="EV20" s="282"/>
      <c r="EW20" s="282"/>
      <c r="EX20" s="282"/>
      <c r="EY20" s="282"/>
      <c r="EZ20" s="282"/>
      <c r="FA20" s="282"/>
      <c r="FB20" s="282"/>
      <c r="FC20" s="283"/>
      <c r="FD20" s="282"/>
      <c r="FE20" s="282"/>
      <c r="FF20" s="282"/>
      <c r="FG20" s="282"/>
      <c r="FH20" s="282"/>
      <c r="FI20" s="282"/>
      <c r="FJ20" s="282"/>
      <c r="FK20" s="282"/>
      <c r="FL20" s="282"/>
      <c r="FM20" s="282"/>
      <c r="FN20" s="282"/>
      <c r="FO20" s="282"/>
      <c r="FP20" s="283"/>
      <c r="FQ20" s="282"/>
      <c r="FR20" s="282"/>
      <c r="FS20" s="282"/>
      <c r="FT20" s="282"/>
      <c r="FU20" s="282"/>
      <c r="FV20" s="282"/>
      <c r="FW20" s="282"/>
      <c r="FX20" s="282"/>
      <c r="FY20" s="282"/>
      <c r="FZ20" s="282"/>
      <c r="GA20" s="282"/>
      <c r="GB20" s="282"/>
      <c r="GC20" s="283"/>
      <c r="GD20" s="282"/>
      <c r="GE20" s="282"/>
      <c r="GF20" s="282"/>
      <c r="GG20" s="282"/>
      <c r="GH20" s="282"/>
      <c r="GI20" s="282"/>
      <c r="GJ20" s="282"/>
      <c r="GK20" s="282"/>
      <c r="GL20" s="282"/>
      <c r="GM20" s="282"/>
      <c r="GN20" s="282"/>
      <c r="GO20" s="282"/>
      <c r="GP20" s="283"/>
      <c r="GQ20" s="282"/>
      <c r="GR20" s="282"/>
      <c r="GS20" s="282"/>
      <c r="GT20" s="282"/>
      <c r="GU20" s="282"/>
      <c r="GV20" s="282"/>
      <c r="GW20" s="282"/>
      <c r="GX20" s="282"/>
      <c r="GY20" s="282"/>
      <c r="GZ20" s="282"/>
      <c r="HA20" s="282"/>
      <c r="HB20" s="282"/>
      <c r="HC20" s="283"/>
    </row>
    <row r="21" spans="1:211" ht="40.5" customHeight="1">
      <c r="A21" s="1060" t="s">
        <v>15841</v>
      </c>
      <c r="B21" s="1061"/>
      <c r="C21" s="1061"/>
      <c r="D21" s="1061"/>
      <c r="E21" s="1061"/>
      <c r="F21" s="1061"/>
      <c r="G21" s="1061"/>
      <c r="H21" s="1062"/>
      <c r="I21" s="1063"/>
      <c r="J21" s="1063"/>
      <c r="K21" s="1061"/>
      <c r="L21" s="1061"/>
      <c r="M21" s="1061"/>
      <c r="N21" s="1061"/>
      <c r="O21" s="1064"/>
      <c r="P21" s="285"/>
      <c r="Q21" s="282"/>
      <c r="R21" s="282"/>
      <c r="S21" s="282"/>
      <c r="T21" s="282"/>
      <c r="U21" s="282"/>
      <c r="V21" s="282"/>
      <c r="W21" s="282"/>
      <c r="X21" s="282"/>
      <c r="Y21" s="282"/>
      <c r="Z21" s="282"/>
      <c r="AA21" s="282"/>
      <c r="AB21" s="282"/>
      <c r="AC21" s="283"/>
      <c r="AD21" s="282"/>
      <c r="AE21" s="282"/>
      <c r="AF21" s="282"/>
      <c r="AG21" s="282"/>
      <c r="AH21" s="282"/>
      <c r="AI21" s="282"/>
      <c r="AJ21" s="282"/>
      <c r="AK21" s="282"/>
      <c r="AL21" s="282"/>
      <c r="AM21" s="282"/>
      <c r="AN21" s="282"/>
      <c r="AO21" s="282"/>
      <c r="AP21" s="283"/>
      <c r="AQ21" s="282"/>
      <c r="AR21" s="282"/>
      <c r="AS21" s="282"/>
      <c r="AT21" s="282"/>
      <c r="AU21" s="282"/>
      <c r="AV21" s="282"/>
      <c r="AW21" s="282"/>
      <c r="AX21" s="282"/>
      <c r="AY21" s="282"/>
      <c r="AZ21" s="282"/>
      <c r="BA21" s="282"/>
      <c r="BB21" s="282"/>
      <c r="BC21" s="283"/>
      <c r="BD21" s="282"/>
      <c r="BE21" s="282"/>
      <c r="BF21" s="282"/>
      <c r="BG21" s="282"/>
      <c r="BH21" s="282"/>
      <c r="BI21" s="282"/>
      <c r="BJ21" s="282"/>
      <c r="BK21" s="282"/>
      <c r="BL21" s="282"/>
      <c r="BM21" s="282"/>
      <c r="BN21" s="282"/>
      <c r="BO21" s="282"/>
      <c r="BP21" s="283"/>
      <c r="BQ21" s="282"/>
      <c r="BR21" s="282"/>
      <c r="BS21" s="282"/>
      <c r="BT21" s="282"/>
      <c r="BU21" s="282"/>
      <c r="BV21" s="282"/>
      <c r="BW21" s="282"/>
      <c r="BX21" s="282"/>
      <c r="BY21" s="282"/>
      <c r="BZ21" s="282"/>
      <c r="CA21" s="282"/>
      <c r="CB21" s="282"/>
      <c r="CC21" s="283"/>
      <c r="CD21" s="282"/>
      <c r="CE21" s="282"/>
      <c r="CF21" s="282"/>
      <c r="CG21" s="282"/>
      <c r="CH21" s="282"/>
      <c r="CI21" s="282"/>
      <c r="CJ21" s="282"/>
      <c r="CK21" s="282"/>
      <c r="CL21" s="282"/>
      <c r="CM21" s="282"/>
      <c r="CN21" s="282"/>
      <c r="CO21" s="282"/>
      <c r="CP21" s="283"/>
      <c r="CQ21" s="282"/>
      <c r="CR21" s="282"/>
      <c r="CS21" s="282"/>
      <c r="CT21" s="282"/>
      <c r="CU21" s="282"/>
      <c r="CV21" s="282"/>
      <c r="CW21" s="282"/>
      <c r="CX21" s="282"/>
      <c r="CY21" s="282"/>
      <c r="CZ21" s="282"/>
      <c r="DA21" s="282"/>
      <c r="DB21" s="282"/>
      <c r="DC21" s="283"/>
      <c r="DD21" s="282"/>
      <c r="DE21" s="282"/>
      <c r="DF21" s="282"/>
      <c r="DG21" s="282"/>
      <c r="DH21" s="282"/>
      <c r="DI21" s="282"/>
      <c r="DJ21" s="282"/>
      <c r="DK21" s="282"/>
      <c r="DL21" s="282"/>
      <c r="DM21" s="282"/>
      <c r="DN21" s="282"/>
      <c r="DO21" s="282"/>
      <c r="DP21" s="283"/>
      <c r="DQ21" s="282"/>
      <c r="DR21" s="282"/>
      <c r="DS21" s="282"/>
      <c r="DT21" s="282"/>
      <c r="DU21" s="282"/>
      <c r="DV21" s="282"/>
      <c r="DW21" s="282"/>
      <c r="DX21" s="282"/>
      <c r="DY21" s="282"/>
      <c r="DZ21" s="282"/>
      <c r="EA21" s="282"/>
      <c r="EB21" s="282"/>
      <c r="EC21" s="283"/>
      <c r="ED21" s="282"/>
      <c r="EE21" s="282"/>
      <c r="EF21" s="282"/>
      <c r="EG21" s="282"/>
      <c r="EH21" s="282"/>
      <c r="EI21" s="282"/>
      <c r="EJ21" s="282"/>
      <c r="EK21" s="282"/>
      <c r="EL21" s="282"/>
      <c r="EM21" s="282"/>
      <c r="EN21" s="282"/>
      <c r="EO21" s="282"/>
      <c r="EP21" s="283"/>
      <c r="EQ21" s="282"/>
      <c r="ER21" s="282"/>
      <c r="ES21" s="282"/>
      <c r="ET21" s="282"/>
      <c r="EU21" s="282"/>
      <c r="EV21" s="282"/>
      <c r="EW21" s="282"/>
      <c r="EX21" s="282"/>
      <c r="EY21" s="282"/>
      <c r="EZ21" s="282"/>
      <c r="FA21" s="282"/>
      <c r="FB21" s="282"/>
      <c r="FC21" s="283"/>
      <c r="FD21" s="282"/>
      <c r="FE21" s="282"/>
      <c r="FF21" s="282"/>
      <c r="FG21" s="282"/>
      <c r="FH21" s="282"/>
      <c r="FI21" s="282"/>
      <c r="FJ21" s="282"/>
      <c r="FK21" s="282"/>
      <c r="FL21" s="282"/>
      <c r="FM21" s="282"/>
      <c r="FN21" s="282"/>
      <c r="FO21" s="282"/>
      <c r="FP21" s="283"/>
      <c r="FQ21" s="282"/>
      <c r="FR21" s="282"/>
      <c r="FS21" s="282"/>
      <c r="FT21" s="282"/>
      <c r="FU21" s="282"/>
      <c r="FV21" s="282"/>
      <c r="FW21" s="282"/>
      <c r="FX21" s="282"/>
      <c r="FY21" s="282"/>
      <c r="FZ21" s="282"/>
      <c r="GA21" s="282"/>
      <c r="GB21" s="282"/>
      <c r="GC21" s="283"/>
      <c r="GD21" s="282"/>
      <c r="GE21" s="282"/>
      <c r="GF21" s="282"/>
      <c r="GG21" s="282"/>
      <c r="GH21" s="282"/>
      <c r="GI21" s="282"/>
      <c r="GJ21" s="282"/>
      <c r="GK21" s="282"/>
      <c r="GL21" s="282"/>
      <c r="GM21" s="282"/>
      <c r="GN21" s="282"/>
      <c r="GO21" s="282"/>
      <c r="GP21" s="283"/>
      <c r="GQ21" s="282"/>
      <c r="GR21" s="282"/>
      <c r="GS21" s="282"/>
      <c r="GT21" s="282"/>
      <c r="GU21" s="282"/>
      <c r="GV21" s="282"/>
      <c r="GW21" s="282"/>
      <c r="GX21" s="282"/>
      <c r="GY21" s="282"/>
      <c r="GZ21" s="282"/>
      <c r="HA21" s="282"/>
      <c r="HB21" s="282"/>
      <c r="HC21" s="283"/>
    </row>
    <row r="22" spans="1:211" ht="37.5" customHeight="1">
      <c r="A22" s="1065" t="s">
        <v>219</v>
      </c>
      <c r="B22" s="1066"/>
      <c r="C22" s="1065" t="s">
        <v>220</v>
      </c>
      <c r="D22" s="1066"/>
      <c r="E22" s="415" t="s">
        <v>537</v>
      </c>
      <c r="F22" s="416"/>
      <c r="G22" s="416" t="s">
        <v>14055</v>
      </c>
      <c r="H22" s="416" t="s">
        <v>29</v>
      </c>
      <c r="I22" s="416" t="s">
        <v>15860</v>
      </c>
      <c r="J22" s="416" t="s">
        <v>15861</v>
      </c>
      <c r="K22" s="416" t="s">
        <v>15862</v>
      </c>
      <c r="L22" s="415" t="s">
        <v>430</v>
      </c>
      <c r="M22" s="416" t="s">
        <v>46</v>
      </c>
      <c r="N22" s="416" t="s">
        <v>63</v>
      </c>
      <c r="O22" s="678" t="s">
        <v>586</v>
      </c>
      <c r="P22" s="282"/>
      <c r="Q22" s="282"/>
      <c r="R22" s="282"/>
      <c r="S22" s="282"/>
      <c r="T22" s="282"/>
      <c r="U22" s="282"/>
      <c r="V22" s="282"/>
      <c r="W22" s="282"/>
      <c r="X22" s="282"/>
      <c r="Y22" s="282"/>
      <c r="Z22" s="282"/>
      <c r="AA22" s="282"/>
      <c r="AB22" s="284"/>
      <c r="AC22" s="282"/>
      <c r="AD22" s="282"/>
      <c r="AE22" s="282"/>
      <c r="AF22" s="282"/>
      <c r="AG22" s="282"/>
      <c r="AH22" s="282"/>
      <c r="AI22" s="282"/>
      <c r="AJ22" s="282"/>
      <c r="AK22" s="282"/>
      <c r="AL22" s="282"/>
      <c r="AM22" s="282"/>
      <c r="AN22" s="282"/>
      <c r="AO22" s="283"/>
      <c r="AP22" s="282"/>
      <c r="AQ22" s="282"/>
      <c r="AR22" s="282"/>
      <c r="AS22" s="282"/>
      <c r="AT22" s="282"/>
      <c r="AU22" s="282"/>
      <c r="AV22" s="282"/>
      <c r="AW22" s="282"/>
      <c r="AX22" s="282"/>
      <c r="AY22" s="282"/>
      <c r="AZ22" s="282"/>
      <c r="BA22" s="282"/>
      <c r="BB22" s="283"/>
      <c r="BC22" s="282"/>
      <c r="BD22" s="282"/>
      <c r="BE22" s="282"/>
      <c r="BF22" s="282"/>
      <c r="BG22" s="282"/>
      <c r="BH22" s="282"/>
      <c r="BI22" s="282"/>
      <c r="BJ22" s="282"/>
      <c r="BK22" s="282"/>
      <c r="BL22" s="282"/>
      <c r="BM22" s="282"/>
      <c r="BN22" s="282"/>
      <c r="BO22" s="283"/>
      <c r="BP22" s="282"/>
      <c r="BQ22" s="282"/>
      <c r="BR22" s="282"/>
      <c r="BS22" s="282"/>
      <c r="BT22" s="282"/>
      <c r="BU22" s="282"/>
      <c r="BV22" s="282"/>
      <c r="BW22" s="282"/>
      <c r="BX22" s="282"/>
      <c r="BY22" s="282"/>
      <c r="BZ22" s="282"/>
      <c r="CA22" s="282"/>
      <c r="CB22" s="283"/>
      <c r="CC22" s="282"/>
      <c r="CD22" s="282"/>
      <c r="CE22" s="282"/>
      <c r="CF22" s="282"/>
      <c r="CG22" s="282"/>
      <c r="CH22" s="282"/>
      <c r="CI22" s="282"/>
      <c r="CJ22" s="282"/>
      <c r="CK22" s="282"/>
      <c r="CL22" s="282"/>
      <c r="CM22" s="282"/>
      <c r="CN22" s="282"/>
      <c r="CO22" s="283"/>
      <c r="CP22" s="282"/>
      <c r="CQ22" s="282"/>
      <c r="CR22" s="282"/>
      <c r="CS22" s="282"/>
      <c r="CT22" s="282"/>
      <c r="CU22" s="282"/>
      <c r="CV22" s="282"/>
      <c r="CW22" s="282"/>
      <c r="CX22" s="282"/>
      <c r="CY22" s="282"/>
      <c r="CZ22" s="282"/>
      <c r="DA22" s="282"/>
      <c r="DB22" s="283"/>
      <c r="DC22" s="282"/>
      <c r="DD22" s="282"/>
      <c r="DE22" s="282"/>
      <c r="DF22" s="282"/>
      <c r="DG22" s="282"/>
      <c r="DH22" s="282"/>
      <c r="DI22" s="282"/>
      <c r="DJ22" s="282"/>
      <c r="DK22" s="282"/>
      <c r="DL22" s="282"/>
      <c r="DM22" s="282"/>
      <c r="DN22" s="282"/>
      <c r="DO22" s="283"/>
      <c r="DP22" s="282"/>
      <c r="DQ22" s="282"/>
      <c r="DR22" s="282"/>
      <c r="DS22" s="282"/>
      <c r="DT22" s="282"/>
      <c r="DU22" s="282"/>
      <c r="DV22" s="282"/>
      <c r="DW22" s="282"/>
      <c r="DX22" s="282"/>
      <c r="DY22" s="282"/>
      <c r="DZ22" s="282"/>
      <c r="EA22" s="282"/>
      <c r="EB22" s="283"/>
      <c r="EC22" s="282"/>
      <c r="ED22" s="282"/>
      <c r="EE22" s="282"/>
      <c r="EF22" s="282"/>
      <c r="EG22" s="282"/>
      <c r="EH22" s="282"/>
      <c r="EI22" s="282"/>
      <c r="EJ22" s="282"/>
      <c r="EK22" s="282"/>
      <c r="EL22" s="282"/>
      <c r="EM22" s="282"/>
      <c r="EN22" s="282"/>
      <c r="EO22" s="283"/>
      <c r="EP22" s="282"/>
      <c r="EQ22" s="282"/>
      <c r="ER22" s="282"/>
      <c r="ES22" s="282"/>
      <c r="ET22" s="282"/>
      <c r="EU22" s="282"/>
      <c r="EV22" s="282"/>
      <c r="EW22" s="282"/>
      <c r="EX22" s="282"/>
      <c r="EY22" s="282"/>
      <c r="EZ22" s="282"/>
      <c r="FA22" s="282"/>
      <c r="FB22" s="283"/>
      <c r="FC22" s="282"/>
      <c r="FD22" s="282"/>
      <c r="FE22" s="282"/>
      <c r="FF22" s="282"/>
      <c r="FG22" s="282"/>
      <c r="FH22" s="282"/>
      <c r="FI22" s="282"/>
      <c r="FJ22" s="282"/>
      <c r="FK22" s="282"/>
      <c r="FL22" s="282"/>
      <c r="FM22" s="282"/>
      <c r="FN22" s="282"/>
      <c r="FO22" s="283"/>
      <c r="FP22" s="282"/>
      <c r="FQ22" s="282"/>
      <c r="FR22" s="282"/>
      <c r="FS22" s="282"/>
      <c r="FT22" s="282"/>
      <c r="FU22" s="282"/>
      <c r="FV22" s="282"/>
      <c r="FW22" s="282"/>
      <c r="FX22" s="282"/>
      <c r="FY22" s="282"/>
      <c r="FZ22" s="282"/>
      <c r="GA22" s="282"/>
      <c r="GB22" s="283"/>
      <c r="GC22" s="282"/>
      <c r="GD22" s="282"/>
      <c r="GE22" s="282"/>
      <c r="GF22" s="282"/>
      <c r="GG22" s="282"/>
      <c r="GH22" s="282"/>
      <c r="GI22" s="282"/>
      <c r="GJ22" s="282"/>
      <c r="GK22" s="282"/>
      <c r="GL22" s="282"/>
      <c r="GM22" s="282"/>
      <c r="GN22" s="282"/>
      <c r="GO22" s="283"/>
      <c r="GP22" s="282"/>
      <c r="GQ22" s="282"/>
      <c r="GR22" s="282"/>
      <c r="GS22" s="282"/>
      <c r="GT22" s="282"/>
      <c r="GU22" s="282"/>
      <c r="GV22" s="282"/>
      <c r="GW22" s="282"/>
      <c r="GX22" s="282"/>
      <c r="GY22" s="282"/>
      <c r="GZ22" s="282"/>
      <c r="HA22" s="282"/>
      <c r="HB22" s="283"/>
    </row>
    <row r="23" spans="1:211" ht="37.5" customHeight="1">
      <c r="A23" s="1057"/>
      <c r="B23" s="1058"/>
      <c r="C23" s="1057"/>
      <c r="D23" s="1058"/>
      <c r="E23" s="414"/>
      <c r="F23" s="687"/>
      <c r="G23" s="411"/>
      <c r="H23" s="411"/>
      <c r="I23" s="684"/>
      <c r="J23" s="684"/>
      <c r="K23" s="688">
        <f>SUM(I23:J23)</f>
        <v>0</v>
      </c>
      <c r="L23" s="402">
        <f>IF(G23&gt;0,IF(N23&lt;&gt;"Percentage of Cash Flow",PMT(K23/12,G23,-E23,0,0),0),0)</f>
        <v>0</v>
      </c>
      <c r="M23" s="410"/>
      <c r="N23" s="412"/>
      <c r="O23" s="686"/>
      <c r="P23" s="285"/>
      <c r="Q23" s="282">
        <f>IF($N$23="Percentage of Cash Flow",IF($G$23&gt;Q5-1,(('Pro Forma (Res.)'!$E$62-'Pro Forma (Res.)'!$E$64)/12)*'Debt Service'!$K$23),IF($G$23&gt;Q5-1,$M$23,0))</f>
        <v>0</v>
      </c>
      <c r="R23" s="282">
        <f>IF($N$23="Percentage of Cash Flow",IF($G$23&gt;R5-1,(('Pro Forma (Res.)'!$E$62-'Pro Forma (Res.)'!$E$64)/12)*'Debt Service'!$K$23),IF($G$23&gt;R5-1,$M$23,0))</f>
        <v>0</v>
      </c>
      <c r="S23" s="282">
        <f>IF($N$23="Percentage of Cash Flow",IF($G$23&gt;S5-1,(('Pro Forma (Res.)'!$E$62-'Pro Forma (Res.)'!$E$64)/12)*'Debt Service'!$K$23),IF($G$23&gt;S5-1,$M$23,0))</f>
        <v>0</v>
      </c>
      <c r="T23" s="282">
        <f>IF($N$23="Percentage of Cash Flow",IF($G$23&gt;T5-1,(('Pro Forma (Res.)'!$E$62-'Pro Forma (Res.)'!$E$64)/12)*'Debt Service'!$K$23),IF($G$23&gt;T5-1,$M$23,0))</f>
        <v>0</v>
      </c>
      <c r="U23" s="282">
        <f>IF($N$23="Percentage of Cash Flow",IF($G$23&gt;U5-1,(('Pro Forma (Res.)'!$E$62-'Pro Forma (Res.)'!$E$64)/12)*'Debt Service'!$K$23),IF($G$23&gt;U5-1,$M$23,0))</f>
        <v>0</v>
      </c>
      <c r="V23" s="282">
        <f>IF($N$23="Percentage of Cash Flow",IF($G$23&gt;V5-1,(('Pro Forma (Res.)'!$E$62-'Pro Forma (Res.)'!$E$64)/12)*'Debt Service'!$K$23),IF($G$23&gt;V5-1,$M$23,0))</f>
        <v>0</v>
      </c>
      <c r="W23" s="282">
        <f>IF($N$23="Percentage of Cash Flow",IF($G$23&gt;W5-1,(('Pro Forma (Res.)'!$E$62-'Pro Forma (Res.)'!$E$64)/12)*'Debt Service'!$K$23),IF($G$23&gt;W5-1,$M$23,0))</f>
        <v>0</v>
      </c>
      <c r="X23" s="282">
        <f>IF($N$23="Percentage of Cash Flow",IF($G$23&gt;X5-1,(('Pro Forma (Res.)'!$E$62-'Pro Forma (Res.)'!$E$64)/12)*'Debt Service'!$K$23),IF($G$23&gt;X5-1,$M$23,0))</f>
        <v>0</v>
      </c>
      <c r="Y23" s="282">
        <f>IF($N$23="Percentage of Cash Flow",IF($G$23&gt;Y5-1,(('Pro Forma (Res.)'!$E$62-'Pro Forma (Res.)'!$E$64)/12)*'Debt Service'!$K$23),IF($G$23&gt;Y5-1,$M$23,0))</f>
        <v>0</v>
      </c>
      <c r="Z23" s="282">
        <f>IF($N$23="Percentage of Cash Flow",IF($G$23&gt;Z5-1,(('Pro Forma (Res.)'!$E$62-'Pro Forma (Res.)'!$E$64)/12)*'Debt Service'!$K$23),IF($G$23&gt;Z5-1,$M$23,0))</f>
        <v>0</v>
      </c>
      <c r="AA23" s="282">
        <f>IF($N$23="Percentage of Cash Flow",IF($G$23&gt;AA5-1,(('Pro Forma (Res.)'!$E$62-'Pro Forma (Res.)'!$E$64)/12)*'Debt Service'!$K$23),IF($G$23&gt;AA5-1,$M$23,0))</f>
        <v>0</v>
      </c>
      <c r="AB23" s="282">
        <f>IF($N$23="Percentage of Cash Flow",IF($G$23&gt;AB5-1,(('Pro Forma (Res.)'!$E$62-'Pro Forma (Res.)'!$E$64)/12)*'Debt Service'!$K$23),IF($G$23&gt;AB5-1,$M$23,0))</f>
        <v>0</v>
      </c>
      <c r="AC23" s="283">
        <f>SUM(Q23:AB23)</f>
        <v>0</v>
      </c>
      <c r="AD23" s="282">
        <f>IF($N$23="Percentage of Cash Flow",IF($G$23&gt;AD5-1,(('Pro Forma (Res.)'!$F$62-'Pro Forma (Res.)'!$F$64)/12)*'Debt Service'!$K$23),IF($G$23&gt;AD5-1,$M$23,0))</f>
        <v>0</v>
      </c>
      <c r="AE23" s="282">
        <f>IF($N$23="Percentage of Cash Flow",IF($G$23&gt;AE5-1,(('Pro Forma (Res.)'!$F$62-'Pro Forma (Res.)'!$F$64)/12)*'Debt Service'!$K$23),IF($G$23&gt;AE5-1,$M$23,0))</f>
        <v>0</v>
      </c>
      <c r="AF23" s="282">
        <f>IF($N$23="Percentage of Cash Flow",IF($G$23&gt;AF5-1,(('Pro Forma (Res.)'!$F$62-'Pro Forma (Res.)'!$F$64)/12)*'Debt Service'!$K$23),IF($G$23&gt;AF5-1,$M$23,0))</f>
        <v>0</v>
      </c>
      <c r="AG23" s="282">
        <f>IF($N$23="Percentage of Cash Flow",IF($G$23&gt;AG5-1,(('Pro Forma (Res.)'!$F$62-'Pro Forma (Res.)'!$F$64)/12)*'Debt Service'!$K$23),IF($G$23&gt;AG5-1,$M$23,0))</f>
        <v>0</v>
      </c>
      <c r="AH23" s="282">
        <f>IF($N$23="Percentage of Cash Flow",IF($G$23&gt;AH5-1,(('Pro Forma (Res.)'!$F$62-'Pro Forma (Res.)'!$F$64)/12)*'Debt Service'!$K$23),IF($G$23&gt;AH5-1,$M$23,0))</f>
        <v>0</v>
      </c>
      <c r="AI23" s="282">
        <f>IF($N$23="Percentage of Cash Flow",IF($G$23&gt;AI5-1,(('Pro Forma (Res.)'!$F$62-'Pro Forma (Res.)'!$F$64)/12)*'Debt Service'!$K$23),IF($G$23&gt;AI5-1,$M$23,0))</f>
        <v>0</v>
      </c>
      <c r="AJ23" s="282">
        <f>IF($N$23="Percentage of Cash Flow",IF($G$23&gt;AJ5-1,(('Pro Forma (Res.)'!$F$62-'Pro Forma (Res.)'!$F$64)/12)*'Debt Service'!$K$23),IF($G$23&gt;AJ5-1,$M$23,0))</f>
        <v>0</v>
      </c>
      <c r="AK23" s="282">
        <f>IF($N$23="Percentage of Cash Flow",IF($G$23&gt;AK5-1,(('Pro Forma (Res.)'!$F$62-'Pro Forma (Res.)'!$F$64)/12)*'Debt Service'!$K$23),IF($G$23&gt;AK5-1,$M$23,0))</f>
        <v>0</v>
      </c>
      <c r="AL23" s="282">
        <f>IF($N$23="Percentage of Cash Flow",IF($G$23&gt;AL5-1,(('Pro Forma (Res.)'!$F$62-'Pro Forma (Res.)'!$F$64)/12)*'Debt Service'!$K$23),IF($G$23&gt;AL5-1,$M$23,0))</f>
        <v>0</v>
      </c>
      <c r="AM23" s="282">
        <f>IF($N$23="Percentage of Cash Flow",IF($G$23&gt;AM5-1,(('Pro Forma (Res.)'!$F$62-'Pro Forma (Res.)'!$F$64)/12)*'Debt Service'!$K$23),IF($G$23&gt;AM5-1,$M$23,0))</f>
        <v>0</v>
      </c>
      <c r="AN23" s="282">
        <f>IF($N$23="Percentage of Cash Flow",IF($G$23&gt;AN5-1,(('Pro Forma (Res.)'!$F$62-'Pro Forma (Res.)'!$F$64)/12)*'Debt Service'!$K$23),IF($G$23&gt;AN5-1,$M$23,0))</f>
        <v>0</v>
      </c>
      <c r="AO23" s="282">
        <f>IF($N$23="Percentage of Cash Flow",IF($G$23&gt;AO5-1,(('Pro Forma (Res.)'!$F$62-'Pro Forma (Res.)'!$F$64)/12)*'Debt Service'!$K$23),IF($G$23&gt;AO5-1,$M$23,0))</f>
        <v>0</v>
      </c>
      <c r="AP23" s="283">
        <f>SUM(AD23:AO23)</f>
        <v>0</v>
      </c>
      <c r="AQ23" s="282">
        <f>IF($N$23="Percentage of Cash Flow",IF($G$23&gt;AQ5-1,(('Pro Forma (Res.)'!$G$62-'Pro Forma (Res.)'!$G$64)/12)*'Debt Service'!$K$23),IF($G$23&gt;AQ5-1,$M$23,0))</f>
        <v>0</v>
      </c>
      <c r="AR23" s="282">
        <f>IF($N$23="Percentage of Cash Flow",IF($G$23&gt;AR5-1,(('Pro Forma (Res.)'!$G$62-'Pro Forma (Res.)'!$G$64)/12)*'Debt Service'!$K$23),IF($G$23&gt;AR5-1,$M$23,0))</f>
        <v>0</v>
      </c>
      <c r="AS23" s="282">
        <f>IF($N$23="Percentage of Cash Flow",IF($G$23&gt;AS5-1,(('Pro Forma (Res.)'!$G$62-'Pro Forma (Res.)'!$G$64)/12)*'Debt Service'!$K$23),IF($G$23&gt;AS5-1,$M$23,0))</f>
        <v>0</v>
      </c>
      <c r="AT23" s="282">
        <f>IF($N$23="Percentage of Cash Flow",IF($G$23&gt;AT5-1,(('Pro Forma (Res.)'!$G$62-'Pro Forma (Res.)'!$G$64)/12)*'Debt Service'!$K$23),IF($G$23&gt;AT5-1,$M$23,0))</f>
        <v>0</v>
      </c>
      <c r="AU23" s="282">
        <f>IF($N$23="Percentage of Cash Flow",IF($G$23&gt;AU5-1,(('Pro Forma (Res.)'!$G$62-'Pro Forma (Res.)'!$G$64)/12)*'Debt Service'!$K$23),IF($G$23&gt;AU5-1,$M$23,0))</f>
        <v>0</v>
      </c>
      <c r="AV23" s="282">
        <f>IF($N$23="Percentage of Cash Flow",IF($G$23&gt;AV5-1,(('Pro Forma (Res.)'!$G$62-'Pro Forma (Res.)'!$G$64)/12)*'Debt Service'!$K$23),IF($G$23&gt;AV5-1,$M$23,0))</f>
        <v>0</v>
      </c>
      <c r="AW23" s="282">
        <f>IF($N$23="Percentage of Cash Flow",IF($G$23&gt;AW5-1,(('Pro Forma (Res.)'!$G$62-'Pro Forma (Res.)'!$G$64)/12)*'Debt Service'!$K$23),IF($G$23&gt;AW5-1,$M$23,0))</f>
        <v>0</v>
      </c>
      <c r="AX23" s="282">
        <f>IF($N$23="Percentage of Cash Flow",IF($G$23&gt;AX5-1,(('Pro Forma (Res.)'!$G$62-'Pro Forma (Res.)'!$G$64)/12)*'Debt Service'!$K$23),IF($G$23&gt;AX5-1,$M$23,0))</f>
        <v>0</v>
      </c>
      <c r="AY23" s="282">
        <f>IF($N$23="Percentage of Cash Flow",IF($G$23&gt;AY5-1,(('Pro Forma (Res.)'!$G$62-'Pro Forma (Res.)'!$G$64)/12)*'Debt Service'!$K$23),IF($G$23&gt;AY5-1,$M$23,0))</f>
        <v>0</v>
      </c>
      <c r="AZ23" s="282">
        <f>IF($N$23="Percentage of Cash Flow",IF($G$23&gt;AZ5-1,(('Pro Forma (Res.)'!$G$62-'Pro Forma (Res.)'!$G$64)/12)*'Debt Service'!$K$23),IF($G$23&gt;AZ5-1,$M$23,0))</f>
        <v>0</v>
      </c>
      <c r="BA23" s="282">
        <f>IF($N$23="Percentage of Cash Flow",IF($G$23&gt;BA5-1,(('Pro Forma (Res.)'!$G$62-'Pro Forma (Res.)'!$G$64)/12)*'Debt Service'!$K$23),IF($G$23&gt;BA5-1,$M$23,0))</f>
        <v>0</v>
      </c>
      <c r="BB23" s="282">
        <f>IF($N$23="Percentage of Cash Flow",IF($G$23&gt;BB5-1,(('Pro Forma (Res.)'!$G$62-'Pro Forma (Res.)'!$G$64)/12)*'Debt Service'!$K$23),IF($G$23&gt;BB5-1,$M$23,0))</f>
        <v>0</v>
      </c>
      <c r="BC23" s="283">
        <f>SUM(AQ23:BB23)</f>
        <v>0</v>
      </c>
      <c r="BD23" s="282">
        <f>IF($N$23="Percentage of Cash Flow",IF($G$23&gt;BD5-1,(('Pro Forma (Res.)'!$H$62-'Pro Forma (Res.)'!$H$64)/12)*'Debt Service'!$K$23),IF($G$23&gt;BD5-1,$M$23,0))</f>
        <v>0</v>
      </c>
      <c r="BE23" s="282">
        <f>IF($N$23="Percentage of Cash Flow",IF($G$23&gt;BE5-1,(('Pro Forma (Res.)'!$H$62-'Pro Forma (Res.)'!$H$64)/12)*'Debt Service'!$K$23),IF($G$23&gt;BE5-1,$M$23,0))</f>
        <v>0</v>
      </c>
      <c r="BF23" s="282">
        <f>IF($N$23="Percentage of Cash Flow",IF($G$23&gt;BF5-1,(('Pro Forma (Res.)'!$H$62-'Pro Forma (Res.)'!$H$64)/12)*'Debt Service'!$K$23),IF($G$23&gt;BF5-1,$M$23,0))</f>
        <v>0</v>
      </c>
      <c r="BG23" s="282">
        <f>IF($N$23="Percentage of Cash Flow",IF($G$23&gt;BG5-1,(('Pro Forma (Res.)'!$H$62-'Pro Forma (Res.)'!$H$64)/12)*'Debt Service'!$K$23),IF($G$23&gt;BG5-1,$M$23,0))</f>
        <v>0</v>
      </c>
      <c r="BH23" s="282">
        <f>IF($N$23="Percentage of Cash Flow",IF($G$23&gt;BH5-1,(('Pro Forma (Res.)'!$H$62-'Pro Forma (Res.)'!$H$64)/12)*'Debt Service'!$K$23),IF($G$23&gt;BH5-1,$M$23,0))</f>
        <v>0</v>
      </c>
      <c r="BI23" s="282">
        <f>IF($N$23="Percentage of Cash Flow",IF($G$23&gt;BI5-1,(('Pro Forma (Res.)'!$H$62-'Pro Forma (Res.)'!$H$64)/12)*'Debt Service'!$K$23),IF($G$23&gt;BI5-1,$M$23,0))</f>
        <v>0</v>
      </c>
      <c r="BJ23" s="282">
        <f>IF($N$23="Percentage of Cash Flow",IF($G$23&gt;BJ5-1,(('Pro Forma (Res.)'!$H$62-'Pro Forma (Res.)'!$H$64)/12)*'Debt Service'!$K$23),IF($G$23&gt;BJ5-1,$M$23,0))</f>
        <v>0</v>
      </c>
      <c r="BK23" s="282">
        <f>IF($N$23="Percentage of Cash Flow",IF($G$23&gt;BK5-1,(('Pro Forma (Res.)'!$H$62-'Pro Forma (Res.)'!$H$64)/12)*'Debt Service'!$K$23),IF($G$23&gt;BK5-1,$M$23,0))</f>
        <v>0</v>
      </c>
      <c r="BL23" s="282">
        <f>IF($N$23="Percentage of Cash Flow",IF($G$23&gt;BL5-1,(('Pro Forma (Res.)'!$H$62-'Pro Forma (Res.)'!$H$64)/12)*'Debt Service'!$K$23),IF($G$23&gt;BL5-1,$M$23,0))</f>
        <v>0</v>
      </c>
      <c r="BM23" s="282">
        <f>IF($N$23="Percentage of Cash Flow",IF($G$23&gt;BM5-1,(('Pro Forma (Res.)'!$H$62-'Pro Forma (Res.)'!$H$64)/12)*'Debt Service'!$K$23),IF($G$23&gt;BM5-1,$M$23,0))</f>
        <v>0</v>
      </c>
      <c r="BN23" s="282">
        <f>IF($N$23="Percentage of Cash Flow",IF($G$23&gt;BN5-1,(('Pro Forma (Res.)'!$H$62-'Pro Forma (Res.)'!$H$64)/12)*'Debt Service'!$K$23),IF($G$23&gt;BN5-1,$M$23,0))</f>
        <v>0</v>
      </c>
      <c r="BO23" s="282">
        <f>IF($N$23="Percentage of Cash Flow",IF($G$23&gt;BO5-1,(('Pro Forma (Res.)'!$H$62-'Pro Forma (Res.)'!$H$64)/12)*'Debt Service'!$K$23),IF($G$23&gt;BO5-1,$M$23,0))</f>
        <v>0</v>
      </c>
      <c r="BP23" s="283">
        <f>SUM(BD23:BO23)</f>
        <v>0</v>
      </c>
      <c r="BQ23" s="282">
        <f>IF($N$23="Percentage of Cash Flow",IF($G$23&gt;BQ5-1,(('Pro Forma (Res.)'!$I$62-'Pro Forma (Res.)'!$I$64)/12)*'Debt Service'!$K$23),IF($G$23&gt;BQ5-1,$M$23,0))</f>
        <v>0</v>
      </c>
      <c r="BR23" s="282">
        <f>IF($N$23="Percentage of Cash Flow",IF($G$23&gt;BR5-1,(('Pro Forma (Res.)'!$I$62-'Pro Forma (Res.)'!$I$64)/12)*'Debt Service'!$K$23),IF($G$23&gt;BR5-1,$M$23,0))</f>
        <v>0</v>
      </c>
      <c r="BS23" s="282">
        <f>IF($N$23="Percentage of Cash Flow",IF($G$23&gt;BS5-1,(('Pro Forma (Res.)'!$I$62-'Pro Forma (Res.)'!$I$64)/12)*'Debt Service'!$K$23),IF($G$23&gt;BS5-1,$M$23,0))</f>
        <v>0</v>
      </c>
      <c r="BT23" s="282">
        <f>IF($N$23="Percentage of Cash Flow",IF($G$23&gt;BT5-1,(('Pro Forma (Res.)'!$I$62-'Pro Forma (Res.)'!$I$64)/12)*'Debt Service'!$K$23),IF($G$23&gt;BT5-1,$M$23,0))</f>
        <v>0</v>
      </c>
      <c r="BU23" s="282">
        <f>IF($N$23="Percentage of Cash Flow",IF($G$23&gt;BU5-1,(('Pro Forma (Res.)'!$I$62-'Pro Forma (Res.)'!$I$64)/12)*'Debt Service'!$K$23),IF($G$23&gt;BU5-1,$M$23,0))</f>
        <v>0</v>
      </c>
      <c r="BV23" s="282">
        <f>IF($N$23="Percentage of Cash Flow",IF($G$23&gt;BV5-1,(('Pro Forma (Res.)'!$I$62-'Pro Forma (Res.)'!$I$64)/12)*'Debt Service'!$K$23),IF($G$23&gt;BV5-1,$M$23,0))</f>
        <v>0</v>
      </c>
      <c r="BW23" s="282">
        <f>IF($N$23="Percentage of Cash Flow",IF($G$23&gt;BW5-1,(('Pro Forma (Res.)'!$I$62-'Pro Forma (Res.)'!$I$64)/12)*'Debt Service'!$K$23),IF($G$23&gt;BW5-1,$M$23,0))</f>
        <v>0</v>
      </c>
      <c r="BX23" s="282">
        <f>IF($N$23="Percentage of Cash Flow",IF($G$23&gt;BX5-1,(('Pro Forma (Res.)'!$I$62-'Pro Forma (Res.)'!$I$64)/12)*'Debt Service'!$K$23),IF($G$23&gt;BX5-1,$M$23,0))</f>
        <v>0</v>
      </c>
      <c r="BY23" s="282">
        <f>IF($N$23="Percentage of Cash Flow",IF($G$23&gt;BY5-1,(('Pro Forma (Res.)'!$I$62-'Pro Forma (Res.)'!$I$64)/12)*'Debt Service'!$K$23),IF($G$23&gt;BY5-1,$M$23,0))</f>
        <v>0</v>
      </c>
      <c r="BZ23" s="282">
        <f>IF($N$23="Percentage of Cash Flow",IF($G$23&gt;BZ5-1,(('Pro Forma (Res.)'!$I$62-'Pro Forma (Res.)'!$I$64)/12)*'Debt Service'!$K$23),IF($G$23&gt;BZ5-1,$M$23,0))</f>
        <v>0</v>
      </c>
      <c r="CA23" s="282">
        <f>IF($N$23="Percentage of Cash Flow",IF($G$23&gt;CA5-1,(('Pro Forma (Res.)'!$I$62-'Pro Forma (Res.)'!$I$64)/12)*'Debt Service'!$K$23),IF($G$23&gt;CA5-1,$M$23,0))</f>
        <v>0</v>
      </c>
      <c r="CB23" s="282">
        <f>IF($N$23="Percentage of Cash Flow",IF($G$23&gt;CB5-1,(('Pro Forma (Res.)'!$I$62-'Pro Forma (Res.)'!$I$64)/12)*'Debt Service'!$K$23),IF($G$23&gt;CB5-1,$M$23,0))</f>
        <v>0</v>
      </c>
      <c r="CC23" s="283">
        <f>SUM(BQ23:CB23)</f>
        <v>0</v>
      </c>
      <c r="CD23" s="613">
        <f>IF($N$23="Percentage of Cash Flow",IF($G$23&gt;CD5-1,(('Pro Forma (Res.)'!$J$62-'Pro Forma (Res.)'!$J$64)/12)*'Debt Service'!$K$23),IF($G$23&gt;CD5-1,$M$23,0))</f>
        <v>0</v>
      </c>
      <c r="CE23" s="613">
        <f>IF($N$23="Percentage of Cash Flow",IF($G$23&gt;CE5-1,(('Pro Forma (Res.)'!$J$62-'Pro Forma (Res.)'!$J$64)/12)*'Debt Service'!$K$23),IF($G$23&gt;CE5-1,$M$23,0))</f>
        <v>0</v>
      </c>
      <c r="CF23" s="613">
        <f>IF($N$23="Percentage of Cash Flow",IF($G$23&gt;CF5-1,(('Pro Forma (Res.)'!$J$62-'Pro Forma (Res.)'!$J$64)/12)*'Debt Service'!$K$23),IF($G$23&gt;CF5-1,$M$23,0))</f>
        <v>0</v>
      </c>
      <c r="CG23" s="613">
        <f>IF($N$23="Percentage of Cash Flow",IF($G$23&gt;CG5-1,(('Pro Forma (Res.)'!$J$62-'Pro Forma (Res.)'!$J$64)/12)*'Debt Service'!$K$23),IF($G$23&gt;CG5-1,$M$23,0))</f>
        <v>0</v>
      </c>
      <c r="CH23" s="613">
        <f>IF($N$23="Percentage of Cash Flow",IF($G$23&gt;CH5-1,(('Pro Forma (Res.)'!$J$62-'Pro Forma (Res.)'!$J$64)/12)*'Debt Service'!$K$23),IF($G$23&gt;CH5-1,$M$23,0))</f>
        <v>0</v>
      </c>
      <c r="CI23" s="613">
        <f>IF($N$23="Percentage of Cash Flow",IF($G$23&gt;CI5-1,(('Pro Forma (Res.)'!$J$62-'Pro Forma (Res.)'!$J$64)/12)*'Debt Service'!$K$23),IF($G$23&gt;CI5-1,$M$23,0))</f>
        <v>0</v>
      </c>
      <c r="CJ23" s="613">
        <f>IF($N$23="Percentage of Cash Flow",IF($G$23&gt;CJ5-1,(('Pro Forma (Res.)'!$J$62-'Pro Forma (Res.)'!$J$64)/12)*'Debt Service'!$K$23),IF($G$23&gt;CJ5-1,$M$23,0))</f>
        <v>0</v>
      </c>
      <c r="CK23" s="613">
        <f>IF($N$23="Percentage of Cash Flow",IF($G$23&gt;CK5-1,(('Pro Forma (Res.)'!$J$62-'Pro Forma (Res.)'!$J$64)/12)*'Debt Service'!$K$23),IF($G$23&gt;CK5-1,$M$23,0))</f>
        <v>0</v>
      </c>
      <c r="CL23" s="613">
        <f>IF($N$23="Percentage of Cash Flow",IF($G$23&gt;CL5-1,(('Pro Forma (Res.)'!$J$62-'Pro Forma (Res.)'!$J$64)/12)*'Debt Service'!$K$23),IF($G$23&gt;CL5-1,$M$23,0))</f>
        <v>0</v>
      </c>
      <c r="CM23" s="613">
        <f>IF($N$23="Percentage of Cash Flow",IF($G$23&gt;CM5-1,(('Pro Forma (Res.)'!$J$62-'Pro Forma (Res.)'!$J$64)/12)*'Debt Service'!$K$23),IF($G$23&gt;CM5-1,$M$23,0))</f>
        <v>0</v>
      </c>
      <c r="CN23" s="613">
        <f>IF($N$23="Percentage of Cash Flow",IF($G$23&gt;CN5-1,(('Pro Forma (Res.)'!$J$62-'Pro Forma (Res.)'!$J$64)/12)*'Debt Service'!$K$23),IF($G$23&gt;CN5-1,$M$23,0))</f>
        <v>0</v>
      </c>
      <c r="CO23" s="613">
        <f>IF($N$23="Percentage of Cash Flow",IF($G$23&gt;CO5-1,(('Pro Forma (Res.)'!$J$62-'Pro Forma (Res.)'!$J$64)/12)*'Debt Service'!$K$23),IF($G$23&gt;CO5-1,$M$23,0))</f>
        <v>0</v>
      </c>
      <c r="CP23" s="283">
        <f>SUM(CD23:CO23)</f>
        <v>0</v>
      </c>
      <c r="CQ23" s="282">
        <f>IF($N$23="Percentage of Cash Flow",IF($G$23&gt;CQ5-1,(('Pro Forma (Res.)'!$K$62-'Pro Forma (Res.)'!$K$64)/12)*'Debt Service'!$K$23),IF($G$23&gt;CQ5-1,$M$23,0))</f>
        <v>0</v>
      </c>
      <c r="CR23" s="282">
        <f>IF($N$23="Percentage of Cash Flow",IF($G$23&gt;CR5-1,(('Pro Forma (Res.)'!$K$62-'Pro Forma (Res.)'!$K$64)/12)*'Debt Service'!$K$23),IF($G$23&gt;CR5-1,$M$23,0))</f>
        <v>0</v>
      </c>
      <c r="CS23" s="282">
        <f>IF($N$23="Percentage of Cash Flow",IF($G$23&gt;CS5-1,(('Pro Forma (Res.)'!$K$62-'Pro Forma (Res.)'!$K$64)/12)*'Debt Service'!$K$23),IF($G$23&gt;CS5-1,$M$23,0))</f>
        <v>0</v>
      </c>
      <c r="CT23" s="282">
        <f>IF($N$23="Percentage of Cash Flow",IF($G$23&gt;CT5-1,(('Pro Forma (Res.)'!$K$62-'Pro Forma (Res.)'!$K$64)/12)*'Debt Service'!$K$23),IF($G$23&gt;CT5-1,$M$23,0))</f>
        <v>0</v>
      </c>
      <c r="CU23" s="282">
        <f>IF($N$23="Percentage of Cash Flow",IF($G$23&gt;CU5-1,(('Pro Forma (Res.)'!$K$62-'Pro Forma (Res.)'!$K$64)/12)*'Debt Service'!$K$23),IF($G$23&gt;CU5-1,$M$23,0))</f>
        <v>0</v>
      </c>
      <c r="CV23" s="282">
        <f>IF($N$23="Percentage of Cash Flow",IF($G$23&gt;CV5-1,(('Pro Forma (Res.)'!$K$62-'Pro Forma (Res.)'!$K$64)/12)*'Debt Service'!$K$23),IF($G$23&gt;CV5-1,$M$23,0))</f>
        <v>0</v>
      </c>
      <c r="CW23" s="282">
        <f>IF($N$23="Percentage of Cash Flow",IF($G$23&gt;CW5-1,(('Pro Forma (Res.)'!$K$62-'Pro Forma (Res.)'!$K$64)/12)*'Debt Service'!$K$23),IF($G$23&gt;CW5-1,$M$23,0))</f>
        <v>0</v>
      </c>
      <c r="CX23" s="282">
        <f>IF($N$23="Percentage of Cash Flow",IF($G$23&gt;CX5-1,(('Pro Forma (Res.)'!$K$62-'Pro Forma (Res.)'!$K$64)/12)*'Debt Service'!$K$23),IF($G$23&gt;CX5-1,$M$23,0))</f>
        <v>0</v>
      </c>
      <c r="CY23" s="282">
        <f>IF($N$23="Percentage of Cash Flow",IF($G$23&gt;CY5-1,(('Pro Forma (Res.)'!$K$62-'Pro Forma (Res.)'!$K$64)/12)*'Debt Service'!$K$23),IF($G$23&gt;CY5-1,$M$23,0))</f>
        <v>0</v>
      </c>
      <c r="CZ23" s="282">
        <f>IF($N$23="Percentage of Cash Flow",IF($G$23&gt;CZ5-1,(('Pro Forma (Res.)'!$K$62-'Pro Forma (Res.)'!$K$64)/12)*'Debt Service'!$K$23),IF($G$23&gt;CZ5-1,$M$23,0))</f>
        <v>0</v>
      </c>
      <c r="DA23" s="282">
        <f>IF($N$23="Percentage of Cash Flow",IF($G$23&gt;DA5-1,(('Pro Forma (Res.)'!$K$62-'Pro Forma (Res.)'!$K$64)/12)*'Debt Service'!$K$23),IF($G$23&gt;DA5-1,$M$23,0))</f>
        <v>0</v>
      </c>
      <c r="DB23" s="282">
        <f>IF($N$23="Percentage of Cash Flow",IF($G$23&gt;DB5-1,(('Pro Forma (Res.)'!$K$62-'Pro Forma (Res.)'!$K$64)/12)*'Debt Service'!$K$23),IF($G$23&gt;DB5-1,$M$23,0))</f>
        <v>0</v>
      </c>
      <c r="DC23" s="283">
        <f>SUM(CQ23:DB23)</f>
        <v>0</v>
      </c>
      <c r="DD23" s="613">
        <f>IF($N$23="Percentage of Cash Flow",IF($G$23&gt;DD5-1,(('Pro Forma (Res.)'!$L$62-'Pro Forma (Res.)'!$L$64)/12)*'Debt Service'!$K$23),IF($G$23&gt;DD5-1,$M$23,0))</f>
        <v>0</v>
      </c>
      <c r="DE23" s="613">
        <f>IF($N$23="Percentage of Cash Flow",IF($G$23&gt;DE5-1,(('Pro Forma (Res.)'!$L$62-'Pro Forma (Res.)'!$L$64)/12)*'Debt Service'!$K$23),IF($G$23&gt;DE5-1,$M$23,0))</f>
        <v>0</v>
      </c>
      <c r="DF23" s="613">
        <f>IF($N$23="Percentage of Cash Flow",IF($G$23&gt;DF5-1,(('Pro Forma (Res.)'!$L$62-'Pro Forma (Res.)'!$L$64)/12)*'Debt Service'!$K$23),IF($G$23&gt;DF5-1,$M$23,0))</f>
        <v>0</v>
      </c>
      <c r="DG23" s="613">
        <f>IF($N$23="Percentage of Cash Flow",IF($G$23&gt;DG5-1,(('Pro Forma (Res.)'!$L$62-'Pro Forma (Res.)'!$L$64)/12)*'Debt Service'!$K$23),IF($G$23&gt;DG5-1,$M$23,0))</f>
        <v>0</v>
      </c>
      <c r="DH23" s="613">
        <f>IF($N$23="Percentage of Cash Flow",IF($G$23&gt;DH5-1,(('Pro Forma (Res.)'!$L$62-'Pro Forma (Res.)'!$L$64)/12)*'Debt Service'!$K$23),IF($G$23&gt;DH5-1,$M$23,0))</f>
        <v>0</v>
      </c>
      <c r="DI23" s="613">
        <f>IF($N$23="Percentage of Cash Flow",IF($G$23&gt;DI5-1,(('Pro Forma (Res.)'!$L$62-'Pro Forma (Res.)'!$L$64)/12)*'Debt Service'!$K$23),IF($G$23&gt;DI5-1,$M$23,0))</f>
        <v>0</v>
      </c>
      <c r="DJ23" s="613">
        <f>IF($N$23="Percentage of Cash Flow",IF($G$23&gt;DJ5-1,(('Pro Forma (Res.)'!$L$62-'Pro Forma (Res.)'!$L$64)/12)*'Debt Service'!$K$23),IF($G$23&gt;DJ5-1,$M$23,0))</f>
        <v>0</v>
      </c>
      <c r="DK23" s="613">
        <f>IF($N$23="Percentage of Cash Flow",IF($G$23&gt;DK5-1,(('Pro Forma (Res.)'!$L$62-'Pro Forma (Res.)'!$L$64)/12)*'Debt Service'!$K$23),IF($G$23&gt;DK5-1,$M$23,0))</f>
        <v>0</v>
      </c>
      <c r="DL23" s="613">
        <f>IF($N$23="Percentage of Cash Flow",IF($G$23&gt;DL5-1,(('Pro Forma (Res.)'!$L$62-'Pro Forma (Res.)'!$L$64)/12)*'Debt Service'!$K$23),IF($G$23&gt;DL5-1,$M$23,0))</f>
        <v>0</v>
      </c>
      <c r="DM23" s="613">
        <f>IF($N$23="Percentage of Cash Flow",IF($G$23&gt;DM5-1,(('Pro Forma (Res.)'!$L$62-'Pro Forma (Res.)'!$L$64)/12)*'Debt Service'!$K$23),IF($G$23&gt;DM5-1,$M$23,0))</f>
        <v>0</v>
      </c>
      <c r="DN23" s="613">
        <f>IF($N$23="Percentage of Cash Flow",IF($G$23&gt;DN5-1,(('Pro Forma (Res.)'!$L$62-'Pro Forma (Res.)'!$L$64)/12)*'Debt Service'!$K$23),IF($G$23&gt;DN5-1,$M$23,0))</f>
        <v>0</v>
      </c>
      <c r="DO23" s="613">
        <f>IF($N$23="Percentage of Cash Flow",IF($G$23&gt;DO5-1,(('Pro Forma (Res.)'!$L$62-'Pro Forma (Res.)'!$L$64)/12)*'Debt Service'!$K$23),IF($G$23&gt;DO5-1,$M$23,0))</f>
        <v>0</v>
      </c>
      <c r="DP23" s="283">
        <f>SUM(DD23:DO23)</f>
        <v>0</v>
      </c>
      <c r="DQ23" s="613">
        <f>IF($N$23="Percentage of Cash Flow",IF($G$23&gt;DQ5-1,(('Pro Forma (Res.)'!$M$62-'Pro Forma (Res.)'!$M$64)/12)*'Debt Service'!$K$23),IF($G$23&gt;DQ5-1,$M$23,0))</f>
        <v>0</v>
      </c>
      <c r="DR23" s="613">
        <f>IF($N$23="Percentage of Cash Flow",IF($G$23&gt;DR5-1,(('Pro Forma (Res.)'!$M$62-'Pro Forma (Res.)'!$M$64)/12)*'Debt Service'!$K$23),IF($G$23&gt;DR5-1,$M$23,0))</f>
        <v>0</v>
      </c>
      <c r="DS23" s="613">
        <f>IF($N$23="Percentage of Cash Flow",IF($G$23&gt;DS5-1,(('Pro Forma (Res.)'!$M$62-'Pro Forma (Res.)'!$M$64)/12)*'Debt Service'!$K$23),IF($G$23&gt;DS5-1,$M$23,0))</f>
        <v>0</v>
      </c>
      <c r="DT23" s="613">
        <f>IF($N$23="Percentage of Cash Flow",IF($G$23&gt;DT5-1,(('Pro Forma (Res.)'!$M$62-'Pro Forma (Res.)'!$M$64)/12)*'Debt Service'!$K$23),IF($G$23&gt;DT5-1,$M$23,0))</f>
        <v>0</v>
      </c>
      <c r="DU23" s="613">
        <f>IF($N$23="Percentage of Cash Flow",IF($G$23&gt;DU5-1,(('Pro Forma (Res.)'!$M$62-'Pro Forma (Res.)'!$M$64)/12)*'Debt Service'!$K$23),IF($G$23&gt;DU5-1,$M$23,0))</f>
        <v>0</v>
      </c>
      <c r="DV23" s="613">
        <f>IF($N$23="Percentage of Cash Flow",IF($G$23&gt;DV5-1,(('Pro Forma (Res.)'!$M$62-'Pro Forma (Res.)'!$M$64)/12)*'Debt Service'!$K$23),IF($G$23&gt;DV5-1,$M$23,0))</f>
        <v>0</v>
      </c>
      <c r="DW23" s="613">
        <f>IF($N$23="Percentage of Cash Flow",IF($G$23&gt;DW5-1,(('Pro Forma (Res.)'!$M$62-'Pro Forma (Res.)'!$M$64)/12)*'Debt Service'!$K$23),IF($G$23&gt;DW5-1,$M$23,0))</f>
        <v>0</v>
      </c>
      <c r="DX23" s="613">
        <f>IF($N$23="Percentage of Cash Flow",IF($G$23&gt;DX5-1,(('Pro Forma (Res.)'!$M$62-'Pro Forma (Res.)'!$M$64)/12)*'Debt Service'!$K$23),IF($G$23&gt;DX5-1,$M$23,0))</f>
        <v>0</v>
      </c>
      <c r="DY23" s="613">
        <f>IF($N$23="Percentage of Cash Flow",IF($G$23&gt;DY5-1,(('Pro Forma (Res.)'!$M$62-'Pro Forma (Res.)'!$M$64)/12)*'Debt Service'!$K$23),IF($G$23&gt;DY5-1,$M$23,0))</f>
        <v>0</v>
      </c>
      <c r="DZ23" s="613">
        <f>IF($N$23="Percentage of Cash Flow",IF($G$23&gt;DZ5-1,(('Pro Forma (Res.)'!$M$62-'Pro Forma (Res.)'!$M$64)/12)*'Debt Service'!$K$23),IF($G$23&gt;DZ5-1,$M$23,0))</f>
        <v>0</v>
      </c>
      <c r="EA23" s="613">
        <f>IF($N$23="Percentage of Cash Flow",IF($G$23&gt;EA5-1,(('Pro Forma (Res.)'!$M$62-'Pro Forma (Res.)'!$M$64)/12)*'Debt Service'!$K$23),IF($G$23&gt;EA5-1,$M$23,0))</f>
        <v>0</v>
      </c>
      <c r="EB23" s="613">
        <f>IF($N$23="Percentage of Cash Flow",IF($G$23&gt;EB5-1,(('Pro Forma (Res.)'!$M$62-'Pro Forma (Res.)'!$M$64)/12)*'Debt Service'!$K$23),IF($G$23&gt;EB5-1,$M$23,0))</f>
        <v>0</v>
      </c>
      <c r="EC23" s="283">
        <f>SUM(DQ23:EB23)</f>
        <v>0</v>
      </c>
      <c r="ED23" s="613">
        <f>IF($N$23="Percentage of Cash Flow",IF($G$23&gt;ED5-1,(('Pro Forma (Res.)'!$N$62-'Pro Forma (Res.)'!$N$64)/12)*'Debt Service'!$K$23),IF($G$23&gt;ED5-1,$M$23,0))</f>
        <v>0</v>
      </c>
      <c r="EE23" s="613">
        <f>IF($N$23="Percentage of Cash Flow",IF($G$23&gt;EE5-1,(('Pro Forma (Res.)'!$N$62-'Pro Forma (Res.)'!$N$64)/12)*'Debt Service'!$K$23),IF($G$23&gt;EE5-1,$M$23,0))</f>
        <v>0</v>
      </c>
      <c r="EF23" s="613">
        <f>IF($N$23="Percentage of Cash Flow",IF($G$23&gt;EF5-1,(('Pro Forma (Res.)'!$N$62-'Pro Forma (Res.)'!$N$64)/12)*'Debt Service'!$K$23),IF($G$23&gt;EF5-1,$M$23,0))</f>
        <v>0</v>
      </c>
      <c r="EG23" s="613">
        <f>IF($N$23="Percentage of Cash Flow",IF($G$23&gt;EG5-1,(('Pro Forma (Res.)'!$N$62-'Pro Forma (Res.)'!$N$64)/12)*'Debt Service'!$K$23),IF($G$23&gt;EG5-1,$M$23,0))</f>
        <v>0</v>
      </c>
      <c r="EH23" s="613">
        <f>IF($N$23="Percentage of Cash Flow",IF($G$23&gt;EH5-1,(('Pro Forma (Res.)'!$N$62-'Pro Forma (Res.)'!$N$64)/12)*'Debt Service'!$K$23),IF($G$23&gt;EH5-1,$M$23,0))</f>
        <v>0</v>
      </c>
      <c r="EI23" s="613">
        <f>IF($N$23="Percentage of Cash Flow",IF($G$23&gt;EI5-1,(('Pro Forma (Res.)'!$N$62-'Pro Forma (Res.)'!$N$64)/12)*'Debt Service'!$K$23),IF($G$23&gt;EI5-1,$M$23,0))</f>
        <v>0</v>
      </c>
      <c r="EJ23" s="613">
        <f>IF($N$23="Percentage of Cash Flow",IF($G$23&gt;EJ5-1,(('Pro Forma (Res.)'!$N$62-'Pro Forma (Res.)'!$N$64)/12)*'Debt Service'!$K$23),IF($G$23&gt;EJ5-1,$M$23,0))</f>
        <v>0</v>
      </c>
      <c r="EK23" s="613">
        <f>IF($N$23="Percentage of Cash Flow",IF($G$23&gt;EK5-1,(('Pro Forma (Res.)'!$N$62-'Pro Forma (Res.)'!$N$64)/12)*'Debt Service'!$K$23),IF($G$23&gt;EK5-1,$M$23,0))</f>
        <v>0</v>
      </c>
      <c r="EL23" s="613">
        <f>IF($N$23="Percentage of Cash Flow",IF($G$23&gt;EL5-1,(('Pro Forma (Res.)'!$N$62-'Pro Forma (Res.)'!$N$64)/12)*'Debt Service'!$K$23),IF($G$23&gt;EL5-1,$M$23,0))</f>
        <v>0</v>
      </c>
      <c r="EM23" s="613">
        <f>IF($N$23="Percentage of Cash Flow",IF($G$23&gt;EM5-1,(('Pro Forma (Res.)'!$N$62-'Pro Forma (Res.)'!$N$64)/12)*'Debt Service'!$K$23),IF($G$23&gt;EM5-1,$M$23,0))</f>
        <v>0</v>
      </c>
      <c r="EN23" s="613">
        <f>IF($N$23="Percentage of Cash Flow",IF($G$23&gt;EN5-1,(('Pro Forma (Res.)'!$N$62-'Pro Forma (Res.)'!$N$64)/12)*'Debt Service'!$K$23),IF($G$23&gt;EN5-1,$M$23,0))</f>
        <v>0</v>
      </c>
      <c r="EO23" s="613">
        <f>IF($N$23="Percentage of Cash Flow",IF($G$23&gt;EO5-1,(('Pro Forma (Res.)'!$N$62-'Pro Forma (Res.)'!$N$64)/12)*'Debt Service'!$K$23),IF($G$23&gt;EO5-1,$M$23,0))</f>
        <v>0</v>
      </c>
      <c r="EP23" s="283">
        <f>SUM(ED23:EO23)</f>
        <v>0</v>
      </c>
      <c r="EQ23" s="282">
        <f>IF($N$23="Percentage of Cash Flow",IF($G$23&gt;EQ5-1,(('Pro Forma (Res.)'!$O$62-'Pro Forma (Res.)'!$O$64)/12)*'Debt Service'!$K$23),IF($G$23&gt;EQ5-1,$M$23,0))</f>
        <v>0</v>
      </c>
      <c r="ER23" s="282">
        <f>IF($N$23="Percentage of Cash Flow",IF($G$23&gt;ER5-1,(('Pro Forma (Res.)'!$O$62-'Pro Forma (Res.)'!$O$64)/12)*'Debt Service'!$K$23),IF($G$23&gt;ER5-1,$M$23,0))</f>
        <v>0</v>
      </c>
      <c r="ES23" s="282">
        <f>IF($N$23="Percentage of Cash Flow",IF($G$23&gt;ES5-1,(('Pro Forma (Res.)'!$O$62-'Pro Forma (Res.)'!$O$64)/12)*'Debt Service'!$K$23),IF($G$23&gt;ES5-1,$M$23,0))</f>
        <v>0</v>
      </c>
      <c r="ET23" s="282">
        <f>IF($N$23="Percentage of Cash Flow",IF($G$23&gt;ET5-1,(('Pro Forma (Res.)'!$O$62-'Pro Forma (Res.)'!$O$64)/12)*'Debt Service'!$K$23),IF($G$23&gt;ET5-1,$M$23,0))</f>
        <v>0</v>
      </c>
      <c r="EU23" s="282">
        <f>IF($N$23="Percentage of Cash Flow",IF($G$23&gt;EU5-1,(('Pro Forma (Res.)'!$O$62-'Pro Forma (Res.)'!$O$64)/12)*'Debt Service'!$K$23),IF($G$23&gt;EU5-1,$M$23,0))</f>
        <v>0</v>
      </c>
      <c r="EV23" s="282">
        <f>IF($N$23="Percentage of Cash Flow",IF($G$23&gt;EV5-1,(('Pro Forma (Res.)'!$O$62-'Pro Forma (Res.)'!$O$64)/12)*'Debt Service'!$K$23),IF($G$23&gt;EV5-1,$M$23,0))</f>
        <v>0</v>
      </c>
      <c r="EW23" s="282">
        <f>IF($N$23="Percentage of Cash Flow",IF($G$23&gt;EW5-1,(('Pro Forma (Res.)'!$O$62-'Pro Forma (Res.)'!$O$64)/12)*'Debt Service'!$K$23),IF($G$23&gt;EW5-1,$M$23,0))</f>
        <v>0</v>
      </c>
      <c r="EX23" s="282">
        <f>IF($N$23="Percentage of Cash Flow",IF($G$23&gt;EX5-1,(('Pro Forma (Res.)'!$O$62-'Pro Forma (Res.)'!$O$64)/12)*'Debt Service'!$K$23),IF($G$23&gt;EX5-1,$M$23,0))</f>
        <v>0</v>
      </c>
      <c r="EY23" s="282">
        <f>IF($N$23="Percentage of Cash Flow",IF($G$23&gt;EY5-1,(('Pro Forma (Res.)'!$O$62-'Pro Forma (Res.)'!$O$64)/12)*'Debt Service'!$K$23),IF($G$23&gt;EY5-1,$M$23,0))</f>
        <v>0</v>
      </c>
      <c r="EZ23" s="282">
        <f>IF($N$23="Percentage of Cash Flow",IF($G$23&gt;EZ5-1,(('Pro Forma (Res.)'!$O$62-'Pro Forma (Res.)'!$O$64)/12)*'Debt Service'!$K$23),IF($G$23&gt;EZ5-1,$M$23,0))</f>
        <v>0</v>
      </c>
      <c r="FA23" s="282">
        <f>IF($N$23="Percentage of Cash Flow",IF($G$23&gt;FA5-1,(('Pro Forma (Res.)'!$O$62-'Pro Forma (Res.)'!$O$64)/12)*'Debt Service'!$K$23),IF($G$23&gt;FA5-1,$M$23,0))</f>
        <v>0</v>
      </c>
      <c r="FB23" s="282">
        <f>IF($N$23="Percentage of Cash Flow",IF($G$23&gt;FB5-1,(('Pro Forma (Res.)'!$O$62-'Pro Forma (Res.)'!$O$64)/12)*'Debt Service'!$K$23),IF($G$23&gt;FB5-1,$M$23,0))</f>
        <v>0</v>
      </c>
      <c r="FC23" s="283">
        <f>SUM(EQ23:FB23)</f>
        <v>0</v>
      </c>
      <c r="FD23" s="613">
        <f>IF($N$23="Percentage of Cash Flow",IF($G$23&gt;FD5-1,(('Pro Forma (Res.)'!$P$62-'Pro Forma (Res.)'!$P$64)/12)*'Debt Service'!$K$23),IF($G$23&gt;FD5-1,$M$23,0))</f>
        <v>0</v>
      </c>
      <c r="FE23" s="613">
        <f>IF($N$23="Percentage of Cash Flow",IF($G$23&gt;FE5-1,(('Pro Forma (Res.)'!$P$62-'Pro Forma (Res.)'!$P$64)/12)*'Debt Service'!$K$23),IF($G$23&gt;FE5-1,$M$23,0))</f>
        <v>0</v>
      </c>
      <c r="FF23" s="613">
        <f>IF($N$23="Percentage of Cash Flow",IF($G$23&gt;FF5-1,(('Pro Forma (Res.)'!$P$62-'Pro Forma (Res.)'!$P$64)/12)*'Debt Service'!$K$23),IF($G$23&gt;FF5-1,$M$23,0))</f>
        <v>0</v>
      </c>
      <c r="FG23" s="613">
        <f>IF($N$23="Percentage of Cash Flow",IF($G$23&gt;FG5-1,(('Pro Forma (Res.)'!$P$62-'Pro Forma (Res.)'!$P$64)/12)*'Debt Service'!$K$23),IF($G$23&gt;FG5-1,$M$23,0))</f>
        <v>0</v>
      </c>
      <c r="FH23" s="613">
        <f>IF($N$23="Percentage of Cash Flow",IF($G$23&gt;FH5-1,(('Pro Forma (Res.)'!$P$62-'Pro Forma (Res.)'!$P$64)/12)*'Debt Service'!$K$23),IF($G$23&gt;FH5-1,$M$23,0))</f>
        <v>0</v>
      </c>
      <c r="FI23" s="613">
        <f>IF($N$23="Percentage of Cash Flow",IF($G$23&gt;FI5-1,(('Pro Forma (Res.)'!$P$62-'Pro Forma (Res.)'!$P$64)/12)*'Debt Service'!$K$23),IF($G$23&gt;FI5-1,$M$23,0))</f>
        <v>0</v>
      </c>
      <c r="FJ23" s="613">
        <f>IF($N$23="Percentage of Cash Flow",IF($G$23&gt;FJ5-1,(('Pro Forma (Res.)'!$P$62-'Pro Forma (Res.)'!$P$64)/12)*'Debt Service'!$K$23),IF($G$23&gt;FJ5-1,$M$23,0))</f>
        <v>0</v>
      </c>
      <c r="FK23" s="613">
        <f>IF($N$23="Percentage of Cash Flow",IF($G$23&gt;FK5-1,(('Pro Forma (Res.)'!$P$62-'Pro Forma (Res.)'!$P$64)/12)*'Debt Service'!$K$23),IF($G$23&gt;FK5-1,$M$23,0))</f>
        <v>0</v>
      </c>
      <c r="FL23" s="613">
        <f>IF($N$23="Percentage of Cash Flow",IF($G$23&gt;FL5-1,(('Pro Forma (Res.)'!$P$62-'Pro Forma (Res.)'!$P$64)/12)*'Debt Service'!$K$23),IF($G$23&gt;FL5-1,$M$23,0))</f>
        <v>0</v>
      </c>
      <c r="FM23" s="613">
        <f>IF($N$23="Percentage of Cash Flow",IF($G$23&gt;FM5-1,(('Pro Forma (Res.)'!$P$62-'Pro Forma (Res.)'!$P$64)/12)*'Debt Service'!$K$23),IF($G$23&gt;FM5-1,$M$23,0))</f>
        <v>0</v>
      </c>
      <c r="FN23" s="613">
        <f>IF($N$23="Percentage of Cash Flow",IF($G$23&gt;FN5-1,(('Pro Forma (Res.)'!$P$62-'Pro Forma (Res.)'!$P$64)/12)*'Debt Service'!$K$23),IF($G$23&gt;FN5-1,$M$23,0))</f>
        <v>0</v>
      </c>
      <c r="FO23" s="613">
        <f>IF($N$23="Percentage of Cash Flow",IF($G$23&gt;FO5-1,(('Pro Forma (Res.)'!$P$62-'Pro Forma (Res.)'!$P$64)/12)*'Debt Service'!$K$23),IF($G$23&gt;FO5-1,$M$23,0))</f>
        <v>0</v>
      </c>
      <c r="FP23" s="283">
        <f>SUM(FD23:FO23)</f>
        <v>0</v>
      </c>
      <c r="FQ23" s="613">
        <f>IF($N$23="Percentage of Cash Flow",IF($G$23&gt;FQ5-1,(('Pro Forma (Res.)'!$Q$62-'Pro Forma (Res.)'!$Q$64)/12)*'Debt Service'!$K$23),IF($G$23&gt;FQ5-1,$M$23,0))</f>
        <v>0</v>
      </c>
      <c r="FR23" s="613">
        <f>IF($N$23="Percentage of Cash Flow",IF($G$23&gt;FR5-1,(('Pro Forma (Res.)'!$Q$62-'Pro Forma (Res.)'!$Q$64)/12)*'Debt Service'!$K$23),IF($G$23&gt;FR5-1,$M$23,0))</f>
        <v>0</v>
      </c>
      <c r="FS23" s="613">
        <f>IF($N$23="Percentage of Cash Flow",IF($G$23&gt;FS5-1,(('Pro Forma (Res.)'!$Q$62-'Pro Forma (Res.)'!$Q$64)/12)*'Debt Service'!$K$23),IF($G$23&gt;FS5-1,$M$23,0))</f>
        <v>0</v>
      </c>
      <c r="FT23" s="613">
        <f>IF($N$23="Percentage of Cash Flow",IF($G$23&gt;FT5-1,(('Pro Forma (Res.)'!$Q$62-'Pro Forma (Res.)'!$Q$64)/12)*'Debt Service'!$K$23),IF($G$23&gt;FT5-1,$M$23,0))</f>
        <v>0</v>
      </c>
      <c r="FU23" s="613">
        <f>IF($N$23="Percentage of Cash Flow",IF($G$23&gt;FU5-1,(('Pro Forma (Res.)'!$Q$62-'Pro Forma (Res.)'!$Q$64)/12)*'Debt Service'!$K$23),IF($G$23&gt;FU5-1,$M$23,0))</f>
        <v>0</v>
      </c>
      <c r="FV23" s="613">
        <f>IF($N$23="Percentage of Cash Flow",IF($G$23&gt;FV5-1,(('Pro Forma (Res.)'!$Q$62-'Pro Forma (Res.)'!$Q$64)/12)*'Debt Service'!$K$23),IF($G$23&gt;FV5-1,$M$23,0))</f>
        <v>0</v>
      </c>
      <c r="FW23" s="613">
        <f>IF($N$23="Percentage of Cash Flow",IF($G$23&gt;FW5-1,(('Pro Forma (Res.)'!$Q$62-'Pro Forma (Res.)'!$Q$64)/12)*'Debt Service'!$K$23),IF($G$23&gt;FW5-1,$M$23,0))</f>
        <v>0</v>
      </c>
      <c r="FX23" s="613">
        <f>IF($N$23="Percentage of Cash Flow",IF($G$23&gt;FX5-1,(('Pro Forma (Res.)'!$Q$62-'Pro Forma (Res.)'!$Q$64)/12)*'Debt Service'!$K$23),IF($G$23&gt;FX5-1,$M$23,0))</f>
        <v>0</v>
      </c>
      <c r="FY23" s="613">
        <f>IF($N$23="Percentage of Cash Flow",IF($G$23&gt;FY5-1,(('Pro Forma (Res.)'!$Q$62-'Pro Forma (Res.)'!$Q$64)/12)*'Debt Service'!$K$23),IF($G$23&gt;FY5-1,$M$23,0))</f>
        <v>0</v>
      </c>
      <c r="FZ23" s="613">
        <f>IF($N$23="Percentage of Cash Flow",IF($G$23&gt;FZ5-1,(('Pro Forma (Res.)'!$Q$62-'Pro Forma (Res.)'!$Q$64)/12)*'Debt Service'!$K$23),IF($G$23&gt;FZ5-1,$M$23,0))</f>
        <v>0</v>
      </c>
      <c r="GA23" s="613">
        <f>IF($N$23="Percentage of Cash Flow",IF($G$23&gt;GA5-1,(('Pro Forma (Res.)'!$Q$62-'Pro Forma (Res.)'!$Q$64)/12)*'Debt Service'!$K$23),IF($G$23&gt;GA5-1,$M$23,0))</f>
        <v>0</v>
      </c>
      <c r="GB23" s="613">
        <f>IF($N$23="Percentage of Cash Flow",IF($G$23&gt;GB5-1,(('Pro Forma (Res.)'!$Q$62-'Pro Forma (Res.)'!$Q$64)/12)*'Debt Service'!$K$23),IF($G$23&gt;GB5-1,$M$23,0))</f>
        <v>0</v>
      </c>
      <c r="GC23" s="283">
        <f>SUM(FQ23:GB23)</f>
        <v>0</v>
      </c>
      <c r="GD23" s="282">
        <f>IF($N$23="Percentage of Cash Flow",IF($G$23&gt;GD5-1,(('Pro Forma (Res.)'!$R$62-'Pro Forma (Res.)'!$R$64)/12)*'Debt Service'!$K$23),IF($G$23&gt;GD5-1,$M$23,0))</f>
        <v>0</v>
      </c>
      <c r="GE23" s="282">
        <f>IF($N$23="Percentage of Cash Flow",IF($G$23&gt;GE5-1,(('Pro Forma (Res.)'!$R$62-'Pro Forma (Res.)'!$R$64)/12)*'Debt Service'!$K$23),IF($G$23&gt;GE5-1,$M$23,0))</f>
        <v>0</v>
      </c>
      <c r="GF23" s="282">
        <f>IF($N$23="Percentage of Cash Flow",IF($G$23&gt;GF5-1,(('Pro Forma (Res.)'!$R$62-'Pro Forma (Res.)'!$R$64)/12)*'Debt Service'!$K$23),IF($G$23&gt;GF5-1,$M$23,0))</f>
        <v>0</v>
      </c>
      <c r="GG23" s="282">
        <f>IF($N$23="Percentage of Cash Flow",IF($G$23&gt;GG5-1,(('Pro Forma (Res.)'!$R$62-'Pro Forma (Res.)'!$R$64)/12)*'Debt Service'!$K$23),IF($G$23&gt;GG5-1,$M$23,0))</f>
        <v>0</v>
      </c>
      <c r="GH23" s="282">
        <f>IF($N$23="Percentage of Cash Flow",IF($G$23&gt;GH5-1,(('Pro Forma (Res.)'!$R$62-'Pro Forma (Res.)'!$R$64)/12)*'Debt Service'!$K$23),IF($G$23&gt;GH5-1,$M$23,0))</f>
        <v>0</v>
      </c>
      <c r="GI23" s="282">
        <f>IF($N$23="Percentage of Cash Flow",IF($G$23&gt;GI5-1,(('Pro Forma (Res.)'!$R$62-'Pro Forma (Res.)'!$R$64)/12)*'Debt Service'!$K$23),IF($G$23&gt;GI5-1,$M$23,0))</f>
        <v>0</v>
      </c>
      <c r="GJ23" s="282">
        <f>IF($N$23="Percentage of Cash Flow",IF($G$23&gt;GJ5-1,(('Pro Forma (Res.)'!$R$62-'Pro Forma (Res.)'!$R$64)/12)*'Debt Service'!$K$23),IF($G$23&gt;GJ5-1,$M$23,0))</f>
        <v>0</v>
      </c>
      <c r="GK23" s="282">
        <f>IF($N$23="Percentage of Cash Flow",IF($G$23&gt;GK5-1,(('Pro Forma (Res.)'!$R$62-'Pro Forma (Res.)'!$R$64)/12)*'Debt Service'!$K$23),IF($G$23&gt;GK5-1,$M$23,0))</f>
        <v>0</v>
      </c>
      <c r="GL23" s="282">
        <f>IF($N$23="Percentage of Cash Flow",IF($G$23&gt;GL5-1,(('Pro Forma (Res.)'!$R$62-'Pro Forma (Res.)'!$R$64)/12)*'Debt Service'!$K$23),IF($G$23&gt;GL5-1,$M$23,0))</f>
        <v>0</v>
      </c>
      <c r="GM23" s="282">
        <f>IF($N$23="Percentage of Cash Flow",IF($G$23&gt;GM5-1,(('Pro Forma (Res.)'!$R$62-'Pro Forma (Res.)'!$R$64)/12)*'Debt Service'!$K$23),IF($G$23&gt;GM5-1,$M$23,0))</f>
        <v>0</v>
      </c>
      <c r="GN23" s="282">
        <f>IF($N$23="Percentage of Cash Flow",IF($G$23&gt;GN5-1,(('Pro Forma (Res.)'!$R$62-'Pro Forma (Res.)'!$R$64)/12)*'Debt Service'!$K$23),IF($G$23&gt;GN5-1,$M$23,0))</f>
        <v>0</v>
      </c>
      <c r="GO23" s="282">
        <f>IF($N$23="Percentage of Cash Flow",IF($G$23&gt;GO5-1,(('Pro Forma (Res.)'!$R$62-'Pro Forma (Res.)'!$R$64)/12)*'Debt Service'!$K$23),IF($G$23&gt;GO5-1,$M$23,0))</f>
        <v>0</v>
      </c>
      <c r="GP23" s="283">
        <f>SUM(GD23:GO23)</f>
        <v>0</v>
      </c>
      <c r="GQ23" s="613">
        <f>IF($N$23="Percentage of Cash Flow",IF($G$23&gt;GQ5-1,(('Pro Forma (Res.)'!$S$62-'Pro Forma (Res.)'!$S$64)/12)*'Debt Service'!$K$23),IF($G$23&gt;GQ5-1,$M$23,0))</f>
        <v>0</v>
      </c>
      <c r="GR23" s="613">
        <f>IF($N$23="Percentage of Cash Flow",IF($G$23&gt;GR5-1,(('Pro Forma (Res.)'!$S$62-'Pro Forma (Res.)'!$S$64)/12)*'Debt Service'!$K$23),IF($G$23&gt;GR5-1,$M$23,0))</f>
        <v>0</v>
      </c>
      <c r="GS23" s="613">
        <f>IF($N$23="Percentage of Cash Flow",IF($G$23&gt;GS5-1,(('Pro Forma (Res.)'!$S$62-'Pro Forma (Res.)'!$S$64)/12)*'Debt Service'!$K$23),IF($G$23&gt;GS5-1,$M$23,0))</f>
        <v>0</v>
      </c>
      <c r="GT23" s="613">
        <f>IF($N$23="Percentage of Cash Flow",IF($G$23&gt;GT5-1,(('Pro Forma (Res.)'!$S$62-'Pro Forma (Res.)'!$S$64)/12)*'Debt Service'!$K$23),IF($G$23&gt;GT5-1,$M$23,0))</f>
        <v>0</v>
      </c>
      <c r="GU23" s="613">
        <f>IF($N$23="Percentage of Cash Flow",IF($G$23&gt;GU5-1,(('Pro Forma (Res.)'!$S$62-'Pro Forma (Res.)'!$S$64)/12)*'Debt Service'!$K$23),IF($G$23&gt;GU5-1,$M$23,0))</f>
        <v>0</v>
      </c>
      <c r="GV23" s="613">
        <f>IF($N$23="Percentage of Cash Flow",IF($G$23&gt;GV5-1,(('Pro Forma (Res.)'!$S$62-'Pro Forma (Res.)'!$S$64)/12)*'Debt Service'!$K$23),IF($G$23&gt;GV5-1,$M$23,0))</f>
        <v>0</v>
      </c>
      <c r="GW23" s="613">
        <f>IF($N$23="Percentage of Cash Flow",IF($G$23&gt;GW5-1,(('Pro Forma (Res.)'!$S$62-'Pro Forma (Res.)'!$S$64)/12)*'Debt Service'!$K$23),IF($G$23&gt;GW5-1,$M$23,0))</f>
        <v>0</v>
      </c>
      <c r="GX23" s="613">
        <f>IF($N$23="Percentage of Cash Flow",IF($G$23&gt;GX5-1,(('Pro Forma (Res.)'!$S$62-'Pro Forma (Res.)'!$S$64)/12)*'Debt Service'!$K$23),IF($G$23&gt;GX5-1,$M$23,0))</f>
        <v>0</v>
      </c>
      <c r="GY23" s="613">
        <f>IF($N$23="Percentage of Cash Flow",IF($G$23&gt;GY5-1,(('Pro Forma (Res.)'!$S$62-'Pro Forma (Res.)'!$S$64)/12)*'Debt Service'!$K$23),IF($G$23&gt;GY5-1,$M$23,0))</f>
        <v>0</v>
      </c>
      <c r="GZ23" s="613">
        <f>IF($N$23="Percentage of Cash Flow",IF($G$23&gt;GZ5-1,(('Pro Forma (Res.)'!$S$62-'Pro Forma (Res.)'!$S$64)/12)*'Debt Service'!$K$23),IF($G$23&gt;GZ5-1,$M$23,0))</f>
        <v>0</v>
      </c>
      <c r="HA23" s="613">
        <f>IF($N$23="Percentage of Cash Flow",IF($G$23&gt;HA5-1,(('Pro Forma (Res.)'!$S$62-'Pro Forma (Res.)'!$S$64)/12)*'Debt Service'!$K$23),IF($G$23&gt;HA5-1,$M$23,0))</f>
        <v>0</v>
      </c>
      <c r="HB23" s="613">
        <f>IF($N$23="Percentage of Cash Flow",IF($G$23&gt;HB5-1,(('Pro Forma (Res.)'!$S$62-'Pro Forma (Res.)'!$S$64)/12)*'Debt Service'!$K$23),IF($G$23&gt;HB5-1,$M$23,0))</f>
        <v>0</v>
      </c>
      <c r="HC23" s="283">
        <f>SUM(GQ23:HB23)</f>
        <v>0</v>
      </c>
    </row>
    <row r="24" spans="1:211" ht="37.5" customHeight="1">
      <c r="A24" s="1057"/>
      <c r="B24" s="1058"/>
      <c r="C24" s="1057"/>
      <c r="D24" s="1058"/>
      <c r="E24" s="414"/>
      <c r="F24" s="687"/>
      <c r="G24" s="411"/>
      <c r="H24" s="411"/>
      <c r="I24" s="684"/>
      <c r="J24" s="684"/>
      <c r="K24" s="688">
        <f>SUM(I24:J24)</f>
        <v>0</v>
      </c>
      <c r="L24" s="402">
        <f>IF(G24&gt;0,IF(N24&lt;&gt;"Percentage of Cash Flow",PMT(K24/12,G24,-E24,0,0),0),0)</f>
        <v>0</v>
      </c>
      <c r="M24" s="410"/>
      <c r="N24" s="412"/>
      <c r="O24" s="686"/>
      <c r="P24" s="285"/>
      <c r="Q24" s="282">
        <f>IF($N$24="Percentage of Cash Flow",IF($G$24&gt;Q5-1,(('Pro Forma (Res.)'!$E$62-'Pro Forma (Res.)'!$E$64)/12)*'Debt Service'!$K$24),IF($G$24&gt;Q5-1,$M$24,0))</f>
        <v>0</v>
      </c>
      <c r="R24" s="282">
        <f>IF($N$24="Percentage of Cash Flow",IF($G$24&gt;R5-1,(('Pro Forma (Res.)'!$E$62-'Pro Forma (Res.)'!$E$64)/12)*'Debt Service'!$K$24),IF($G$24&gt;R5-1,$M$24,0))</f>
        <v>0</v>
      </c>
      <c r="S24" s="282">
        <f>IF($N$24="Percentage of Cash Flow",IF($G$24&gt;S5-1,(('Pro Forma (Res.)'!$E$62-'Pro Forma (Res.)'!$E$64)/12)*'Debt Service'!$K$24),IF($G$24&gt;S5-1,$M$24,0))</f>
        <v>0</v>
      </c>
      <c r="T24" s="282">
        <f>IF($N$24="Percentage of Cash Flow",IF($G$24&gt;T5-1,(('Pro Forma (Res.)'!$E$62-'Pro Forma (Res.)'!$E$64)/12)*'Debt Service'!$K$24),IF($G$24&gt;T5-1,$M$24,0))</f>
        <v>0</v>
      </c>
      <c r="U24" s="282">
        <f>IF($N$24="Percentage of Cash Flow",IF($G$24&gt;U5-1,(('Pro Forma (Res.)'!$E$62-'Pro Forma (Res.)'!$E$64)/12)*'Debt Service'!$K$24),IF($G$24&gt;U5-1,$M$24,0))</f>
        <v>0</v>
      </c>
      <c r="V24" s="282">
        <f>IF($N$24="Percentage of Cash Flow",IF($G$24&gt;V5-1,(('Pro Forma (Res.)'!$E$62-'Pro Forma (Res.)'!$E$64)/12)*'Debt Service'!$K$24),IF($G$24&gt;V5-1,$M$24,0))</f>
        <v>0</v>
      </c>
      <c r="W24" s="282">
        <f>IF($N$24="Percentage of Cash Flow",IF($G$24&gt;W5-1,(('Pro Forma (Res.)'!$E$62-'Pro Forma (Res.)'!$E$64)/12)*'Debt Service'!$K$24),IF($G$24&gt;W5-1,$M$24,0))</f>
        <v>0</v>
      </c>
      <c r="X24" s="282">
        <f>IF($N$24="Percentage of Cash Flow",IF($G$24&gt;X5-1,(('Pro Forma (Res.)'!$E$62-'Pro Forma (Res.)'!$E$64)/12)*'Debt Service'!$K$24),IF($G$24&gt;X5-1,$M$24,0))</f>
        <v>0</v>
      </c>
      <c r="Y24" s="282">
        <f>IF($N$24="Percentage of Cash Flow",IF($G$24&gt;Y5-1,(('Pro Forma (Res.)'!$E$62-'Pro Forma (Res.)'!$E$64)/12)*'Debt Service'!$K$24),IF($G$24&gt;Y5-1,$M$24,0))</f>
        <v>0</v>
      </c>
      <c r="Z24" s="282">
        <f>IF($N$24="Percentage of Cash Flow",IF($G$24&gt;Z5-1,(('Pro Forma (Res.)'!$E$62-'Pro Forma (Res.)'!$E$64)/12)*'Debt Service'!$K$24),IF($G$24&gt;Z5-1,$M$24,0))</f>
        <v>0</v>
      </c>
      <c r="AA24" s="282">
        <f>IF($N$24="Percentage of Cash Flow",IF($G$24&gt;AA5-1,(('Pro Forma (Res.)'!$E$62-'Pro Forma (Res.)'!$E$64)/12)*'Debt Service'!$K$24),IF($G$24&gt;AA5-1,$M$24,0))</f>
        <v>0</v>
      </c>
      <c r="AB24" s="282">
        <f>IF($N$24="Percentage of Cash Flow",IF($G$24&gt;AB5-1,(('Pro Forma (Res.)'!$E$62-'Pro Forma (Res.)'!$E$64)/12)*'Debt Service'!$K$24),IF($G$24&gt;AB5-1,$M$24,0))</f>
        <v>0</v>
      </c>
      <c r="AC24" s="283">
        <f>SUM(Q24:AB24)</f>
        <v>0</v>
      </c>
      <c r="AD24" s="282">
        <f>IF($N$24="Percentage of Cash Flow",IF($G$24&gt;AD5-1,(('Pro Forma (Res.)'!$F$62-'Pro Forma (Res.)'!$F$64)/12)*'Debt Service'!$K$24),IF($G$24&gt;AD5-1,$M$24,0))</f>
        <v>0</v>
      </c>
      <c r="AE24" s="282">
        <f>IF($N$24="Percentage of Cash Flow",IF($G$24&gt;AE5-1,(('Pro Forma (Res.)'!$F$62-'Pro Forma (Res.)'!$F$64)/12)*'Debt Service'!$K$24),IF($G$24&gt;AE5-1,$M$24,0))</f>
        <v>0</v>
      </c>
      <c r="AF24" s="282">
        <f>IF($N$24="Percentage of Cash Flow",IF($G$24&gt;AF5-1,(('Pro Forma (Res.)'!$F$62-'Pro Forma (Res.)'!$F$64)/12)*'Debt Service'!$K$24),IF($G$24&gt;AF5-1,$M$24,0))</f>
        <v>0</v>
      </c>
      <c r="AG24" s="282">
        <f>IF($N$24="Percentage of Cash Flow",IF($G$24&gt;AG5-1,(('Pro Forma (Res.)'!$F$62-'Pro Forma (Res.)'!$F$64)/12)*'Debt Service'!$K$24),IF($G$24&gt;AG5-1,$M$24,0))</f>
        <v>0</v>
      </c>
      <c r="AH24" s="282">
        <f>IF($N$24="Percentage of Cash Flow",IF($G$24&gt;AH5-1,(('Pro Forma (Res.)'!$F$62-'Pro Forma (Res.)'!$F$64)/12)*'Debt Service'!$K$24),IF($G$24&gt;AH5-1,$M$24,0))</f>
        <v>0</v>
      </c>
      <c r="AI24" s="282">
        <f>IF($N$24="Percentage of Cash Flow",IF($G$24&gt;AI5-1,(('Pro Forma (Res.)'!$F$62-'Pro Forma (Res.)'!$F$64)/12)*'Debt Service'!$K$24),IF($G$24&gt;AI5-1,$M$24,0))</f>
        <v>0</v>
      </c>
      <c r="AJ24" s="282">
        <f>IF($N$24="Percentage of Cash Flow",IF($G$24&gt;AJ5-1,(('Pro Forma (Res.)'!$F$62-'Pro Forma (Res.)'!$F$64)/12)*'Debt Service'!$K$24),IF($G$24&gt;AJ5-1,$M$24,0))</f>
        <v>0</v>
      </c>
      <c r="AK24" s="282">
        <f>IF($N$24="Percentage of Cash Flow",IF($G$24&gt;AK5-1,(('Pro Forma (Res.)'!$F$62-'Pro Forma (Res.)'!$F$64)/12)*'Debt Service'!$K$24),IF($G$24&gt;AK5-1,$M$24,0))</f>
        <v>0</v>
      </c>
      <c r="AL24" s="282">
        <f>IF($N$24="Percentage of Cash Flow",IF($G$24&gt;AL5-1,(('Pro Forma (Res.)'!$F$62-'Pro Forma (Res.)'!$F$64)/12)*'Debt Service'!$K$24),IF($G$24&gt;AL5-1,$M$24,0))</f>
        <v>0</v>
      </c>
      <c r="AM24" s="282">
        <f>IF($N$24="Percentage of Cash Flow",IF($G$24&gt;AM5-1,(('Pro Forma (Res.)'!$F$62-'Pro Forma (Res.)'!$F$64)/12)*'Debt Service'!$K$24),IF($G$24&gt;AM5-1,$M$24,0))</f>
        <v>0</v>
      </c>
      <c r="AN24" s="282">
        <f>IF($N$24="Percentage of Cash Flow",IF($G$24&gt;AN5-1,(('Pro Forma (Res.)'!$F$62-'Pro Forma (Res.)'!$F$64)/12)*'Debt Service'!$K$24),IF($G$24&gt;AN5-1,$M$24,0))</f>
        <v>0</v>
      </c>
      <c r="AO24" s="282">
        <f>IF($N$24="Percentage of Cash Flow",IF($G$24&gt;AO5-1,(('Pro Forma (Res.)'!$F$62-'Pro Forma (Res.)'!$F$64)/12)*'Debt Service'!$K$24),IF($G$24&gt;AO5-1,$M$24,0))</f>
        <v>0</v>
      </c>
      <c r="AP24" s="283">
        <f>SUM(AD24:AO24)</f>
        <v>0</v>
      </c>
      <c r="AQ24" s="282">
        <f>IF($N$24="Percentage of Cash Flow",IF($G$24&gt;AQ5-1,(('Pro Forma (Res.)'!$G$62-'Pro Forma (Res.)'!$G$64)/12)*'Debt Service'!$K$24),IF($G$24&gt;AQ5-1,$M$24,0))</f>
        <v>0</v>
      </c>
      <c r="AR24" s="282">
        <f>IF($N$24="Percentage of Cash Flow",IF($G$24&gt;AR5-1,(('Pro Forma (Res.)'!$G$62-'Pro Forma (Res.)'!$G$64)/12)*'Debt Service'!$K$24),IF($G$24&gt;AR5-1,$M$24,0))</f>
        <v>0</v>
      </c>
      <c r="AS24" s="282">
        <f>IF($N$24="Percentage of Cash Flow",IF($G$24&gt;AS5-1,(('Pro Forma (Res.)'!$G$62-'Pro Forma (Res.)'!$G$64)/12)*'Debt Service'!$K$24),IF($G$24&gt;AS5-1,$M$24,0))</f>
        <v>0</v>
      </c>
      <c r="AT24" s="282">
        <f>IF($N$24="Percentage of Cash Flow",IF($G$24&gt;AT5-1,(('Pro Forma (Res.)'!$G$62-'Pro Forma (Res.)'!$G$64)/12)*'Debt Service'!$K$24),IF($G$24&gt;AT5-1,$M$24,0))</f>
        <v>0</v>
      </c>
      <c r="AU24" s="282">
        <f>IF($N$24="Percentage of Cash Flow",IF($G$24&gt;AU5-1,(('Pro Forma (Res.)'!$G$62-'Pro Forma (Res.)'!$G$64)/12)*'Debt Service'!$K$24),IF($G$24&gt;AU5-1,$M$24,0))</f>
        <v>0</v>
      </c>
      <c r="AV24" s="282">
        <f>IF($N$24="Percentage of Cash Flow",IF($G$24&gt;AV5-1,(('Pro Forma (Res.)'!$G$62-'Pro Forma (Res.)'!$G$64)/12)*'Debt Service'!$K$24),IF($G$24&gt;AV5-1,$M$24,0))</f>
        <v>0</v>
      </c>
      <c r="AW24" s="282">
        <f>IF($N$24="Percentage of Cash Flow",IF($G$24&gt;AW5-1,(('Pro Forma (Res.)'!$G$62-'Pro Forma (Res.)'!$G$64)/12)*'Debt Service'!$K$24),IF($G$24&gt;AW5-1,$M$24,0))</f>
        <v>0</v>
      </c>
      <c r="AX24" s="282">
        <f>IF($N$24="Percentage of Cash Flow",IF($G$24&gt;AX5-1,(('Pro Forma (Res.)'!$G$62-'Pro Forma (Res.)'!$G$64)/12)*'Debt Service'!$K$24),IF($G$24&gt;AX5-1,$M$24,0))</f>
        <v>0</v>
      </c>
      <c r="AY24" s="282">
        <f>IF($N$24="Percentage of Cash Flow",IF($G$24&gt;AY5-1,(('Pro Forma (Res.)'!$G$62-'Pro Forma (Res.)'!$G$64)/12)*'Debt Service'!$K$24),IF($G$24&gt;AY5-1,$M$24,0))</f>
        <v>0</v>
      </c>
      <c r="AZ24" s="282">
        <f>IF($N$24="Percentage of Cash Flow",IF($G$24&gt;AZ5-1,(('Pro Forma (Res.)'!$G$62-'Pro Forma (Res.)'!$G$64)/12)*'Debt Service'!$K$24),IF($G$24&gt;AZ5-1,$M$24,0))</f>
        <v>0</v>
      </c>
      <c r="BA24" s="282">
        <f>IF($N$24="Percentage of Cash Flow",IF($G$24&gt;BA5-1,(('Pro Forma (Res.)'!$G$62-'Pro Forma (Res.)'!$G$64)/12)*'Debt Service'!$K$24),IF($G$24&gt;BA5-1,$M$24,0))</f>
        <v>0</v>
      </c>
      <c r="BB24" s="282">
        <f>IF($N$24="Percentage of Cash Flow",IF($G$24&gt;BB5-1,(('Pro Forma (Res.)'!$G$62-'Pro Forma (Res.)'!$G$64)/12)*'Debt Service'!$K$24),IF($G$24&gt;BB5-1,$M$24,0))</f>
        <v>0</v>
      </c>
      <c r="BC24" s="283">
        <f>SUM(AQ24:BB24)</f>
        <v>0</v>
      </c>
      <c r="BD24" s="282">
        <f>IF($N$24="Percentage of Cash Flow",IF($G$24&gt;BD5-1,(('Pro Forma (Res.)'!$H$62-'Pro Forma (Res.)'!$H$64)/12)*'Debt Service'!$K$24),IF($G$24&gt;BD5-1,$M$24,0))</f>
        <v>0</v>
      </c>
      <c r="BE24" s="282">
        <f>IF($N$24="Percentage of Cash Flow",IF($G$24&gt;BE5-1,(('Pro Forma (Res.)'!$H$62-'Pro Forma (Res.)'!$H$64)/12)*'Debt Service'!$K$24),IF($G$24&gt;BE5-1,$M$24,0))</f>
        <v>0</v>
      </c>
      <c r="BF24" s="282">
        <f>IF($N$24="Percentage of Cash Flow",IF($G$24&gt;BF5-1,(('Pro Forma (Res.)'!$H$62-'Pro Forma (Res.)'!$H$64)/12)*'Debt Service'!$K$24),IF($G$24&gt;BF5-1,$M$24,0))</f>
        <v>0</v>
      </c>
      <c r="BG24" s="282">
        <f>IF($N$24="Percentage of Cash Flow",IF($G$24&gt;BG5-1,(('Pro Forma (Res.)'!$H$62-'Pro Forma (Res.)'!$H$64)/12)*'Debt Service'!$K$24),IF($G$24&gt;BG5-1,$M$24,0))</f>
        <v>0</v>
      </c>
      <c r="BH24" s="282">
        <f>IF($N$24="Percentage of Cash Flow",IF($G$24&gt;BH5-1,(('Pro Forma (Res.)'!$H$62-'Pro Forma (Res.)'!$H$64)/12)*'Debt Service'!$K$24),IF($G$24&gt;BH5-1,$M$24,0))</f>
        <v>0</v>
      </c>
      <c r="BI24" s="282">
        <f>IF($N$24="Percentage of Cash Flow",IF($G$24&gt;BI5-1,(('Pro Forma (Res.)'!$H$62-'Pro Forma (Res.)'!$H$64)/12)*'Debt Service'!$K$24),IF($G$24&gt;BI5-1,$M$24,0))</f>
        <v>0</v>
      </c>
      <c r="BJ24" s="282">
        <f>IF($N$24="Percentage of Cash Flow",IF($G$24&gt;BJ5-1,(('Pro Forma (Res.)'!$H$62-'Pro Forma (Res.)'!$H$64)/12)*'Debt Service'!$K$24),IF($G$24&gt;BJ5-1,$M$24,0))</f>
        <v>0</v>
      </c>
      <c r="BK24" s="282">
        <f>IF($N$24="Percentage of Cash Flow",IF($G$24&gt;BK5-1,(('Pro Forma (Res.)'!$H$62-'Pro Forma (Res.)'!$H$64)/12)*'Debt Service'!$K$24),IF($G$24&gt;BK5-1,$M$24,0))</f>
        <v>0</v>
      </c>
      <c r="BL24" s="282">
        <f>IF($N$24="Percentage of Cash Flow",IF($G$24&gt;BL5-1,(('Pro Forma (Res.)'!$H$62-'Pro Forma (Res.)'!$H$64)/12)*'Debt Service'!$K$24),IF($G$24&gt;BL5-1,$M$24,0))</f>
        <v>0</v>
      </c>
      <c r="BM24" s="282">
        <f>IF($N$24="Percentage of Cash Flow",IF($G$24&gt;BM5-1,(('Pro Forma (Res.)'!$H$62-'Pro Forma (Res.)'!$H$64)/12)*'Debt Service'!$K$24),IF($G$24&gt;BM5-1,$M$24,0))</f>
        <v>0</v>
      </c>
      <c r="BN24" s="282">
        <f>IF($N$24="Percentage of Cash Flow",IF($G$24&gt;BN5-1,(('Pro Forma (Res.)'!$H$62-'Pro Forma (Res.)'!$H$64)/12)*'Debt Service'!$K$24),IF($G$24&gt;BN5-1,$M$24,0))</f>
        <v>0</v>
      </c>
      <c r="BO24" s="282">
        <f>IF($N$24="Percentage of Cash Flow",IF($G$24&gt;BO5-1,(('Pro Forma (Res.)'!$H$62-'Pro Forma (Res.)'!$H$64)/12)*'Debt Service'!$K$24),IF($G$24&gt;BO5-1,$M$24,0))</f>
        <v>0</v>
      </c>
      <c r="BP24" s="283">
        <f>SUM(BD24:BO24)</f>
        <v>0</v>
      </c>
      <c r="BQ24" s="613">
        <f>IF($N$24="Percentage of Cash Flow",IF($G$24&gt;BQ5-1,(('Pro Forma (Res.)'!$I$62-'Pro Forma (Res.)'!$I$64)/12)*'Debt Service'!$K$24),IF($G$24&gt;BQ5-1,$M$24,0))</f>
        <v>0</v>
      </c>
      <c r="BR24" s="613">
        <f>IF($N$24="Percentage of Cash Flow",IF($G$24&gt;BR5-1,(('Pro Forma (Res.)'!$I$62-'Pro Forma (Res.)'!$I$64)/12)*'Debt Service'!$K$24),IF($G$24&gt;BR5-1,$M$24,0))</f>
        <v>0</v>
      </c>
      <c r="BS24" s="613">
        <f>IF($N$24="Percentage of Cash Flow",IF($G$24&gt;BS5-1,(('Pro Forma (Res.)'!$I$62-'Pro Forma (Res.)'!$I$64)/12)*'Debt Service'!$K$24),IF($G$24&gt;BS5-1,$M$24,0))</f>
        <v>0</v>
      </c>
      <c r="BT24" s="613">
        <f>IF($N$24="Percentage of Cash Flow",IF($G$24&gt;BT5-1,(('Pro Forma (Res.)'!$I$62-'Pro Forma (Res.)'!$I$64)/12)*'Debt Service'!$K$24),IF($G$24&gt;BT5-1,$M$24,0))</f>
        <v>0</v>
      </c>
      <c r="BU24" s="613">
        <f>IF($N$24="Percentage of Cash Flow",IF($G$24&gt;BU5-1,(('Pro Forma (Res.)'!$I$62-'Pro Forma (Res.)'!$I$64)/12)*'Debt Service'!$K$24),IF($G$24&gt;BU5-1,$M$24,0))</f>
        <v>0</v>
      </c>
      <c r="BV24" s="613">
        <f>IF($N$24="Percentage of Cash Flow",IF($G$24&gt;BV5-1,(('Pro Forma (Res.)'!$I$62-'Pro Forma (Res.)'!$I$64)/12)*'Debt Service'!$K$24),IF($G$24&gt;BV5-1,$M$24,0))</f>
        <v>0</v>
      </c>
      <c r="BW24" s="613">
        <f>IF($N$24="Percentage of Cash Flow",IF($G$24&gt;BW5-1,(('Pro Forma (Res.)'!$I$62-'Pro Forma (Res.)'!$I$64)/12)*'Debt Service'!$K$24),IF($G$24&gt;BW5-1,$M$24,0))</f>
        <v>0</v>
      </c>
      <c r="BX24" s="613">
        <f>IF($N$24="Percentage of Cash Flow",IF($G$24&gt;BX5-1,(('Pro Forma (Res.)'!$I$62-'Pro Forma (Res.)'!$I$64)/12)*'Debt Service'!$K$24),IF($G$24&gt;BX5-1,$M$24,0))</f>
        <v>0</v>
      </c>
      <c r="BY24" s="613">
        <f>IF($N$24="Percentage of Cash Flow",IF($G$24&gt;BY5-1,(('Pro Forma (Res.)'!$I$62-'Pro Forma (Res.)'!$I$64)/12)*'Debt Service'!$K$24),IF($G$24&gt;BY5-1,$M$24,0))</f>
        <v>0</v>
      </c>
      <c r="BZ24" s="613">
        <f>IF($N$24="Percentage of Cash Flow",IF($G$24&gt;BZ5-1,(('Pro Forma (Res.)'!$I$62-'Pro Forma (Res.)'!$I$64)/12)*'Debt Service'!$K$24),IF($G$24&gt;BZ5-1,$M$24,0))</f>
        <v>0</v>
      </c>
      <c r="CA24" s="613">
        <f>IF($N$24="Percentage of Cash Flow",IF($G$24&gt;CA5-1,(('Pro Forma (Res.)'!$I$62-'Pro Forma (Res.)'!$I$64)/12)*'Debt Service'!$K$24),IF($G$24&gt;CA5-1,$M$24,0))</f>
        <v>0</v>
      </c>
      <c r="CB24" s="613">
        <f>IF($N$24="Percentage of Cash Flow",IF($G$24&gt;CB5-1,(('Pro Forma (Res.)'!$I$62-'Pro Forma (Res.)'!$I$64)/12)*'Debt Service'!$K$24),IF($G$24&gt;CB5-1,$M$24,0))</f>
        <v>0</v>
      </c>
      <c r="CC24" s="283">
        <f>SUM(BQ24:CB24)</f>
        <v>0</v>
      </c>
      <c r="CD24" s="613">
        <f>IF($N$24="Percentage of Cash Flow",IF($G$24&gt;CD5-1,(('Pro Forma (Res.)'!$J$62-'Pro Forma (Res.)'!$J$64)/12)*'Debt Service'!$K$24),IF($G$24&gt;CD5-1,$M$24,0))</f>
        <v>0</v>
      </c>
      <c r="CE24" s="613">
        <f>IF($N$24="Percentage of Cash Flow",IF($G$24&gt;CE5-1,(('Pro Forma (Res.)'!$J$62-'Pro Forma (Res.)'!$J$64)/12)*'Debt Service'!$K$24),IF($G$24&gt;CE5-1,$M$24,0))</f>
        <v>0</v>
      </c>
      <c r="CF24" s="613">
        <f>IF($N$24="Percentage of Cash Flow",IF($G$24&gt;CF5-1,(('Pro Forma (Res.)'!$J$62-'Pro Forma (Res.)'!$J$64)/12)*'Debt Service'!$K$24),IF($G$24&gt;CF5-1,$M$24,0))</f>
        <v>0</v>
      </c>
      <c r="CG24" s="613">
        <f>IF($N$24="Percentage of Cash Flow",IF($G$24&gt;CG5-1,(('Pro Forma (Res.)'!$J$62-'Pro Forma (Res.)'!$J$64)/12)*'Debt Service'!$K$24),IF($G$24&gt;CG5-1,$M$24,0))</f>
        <v>0</v>
      </c>
      <c r="CH24" s="613">
        <f>IF($N$24="Percentage of Cash Flow",IF($G$24&gt;CH5-1,(('Pro Forma (Res.)'!$J$62-'Pro Forma (Res.)'!$J$64)/12)*'Debt Service'!$K$24),IF($G$24&gt;CH5-1,$M$24,0))</f>
        <v>0</v>
      </c>
      <c r="CI24" s="613">
        <f>IF($N$24="Percentage of Cash Flow",IF($G$24&gt;CI5-1,(('Pro Forma (Res.)'!$J$62-'Pro Forma (Res.)'!$J$64)/12)*'Debt Service'!$K$24),IF($G$24&gt;CI5-1,$M$24,0))</f>
        <v>0</v>
      </c>
      <c r="CJ24" s="613">
        <f>IF($N$24="Percentage of Cash Flow",IF($G$24&gt;CJ5-1,(('Pro Forma (Res.)'!$J$62-'Pro Forma (Res.)'!$J$64)/12)*'Debt Service'!$K$24),IF($G$24&gt;CJ5-1,$M$24,0))</f>
        <v>0</v>
      </c>
      <c r="CK24" s="613">
        <f>IF($N$24="Percentage of Cash Flow",IF($G$24&gt;CK5-1,(('Pro Forma (Res.)'!$J$62-'Pro Forma (Res.)'!$J$64)/12)*'Debt Service'!$K$24),IF($G$24&gt;CK5-1,$M$24,0))</f>
        <v>0</v>
      </c>
      <c r="CL24" s="613">
        <f>IF($N$24="Percentage of Cash Flow",IF($G$24&gt;CL5-1,(('Pro Forma (Res.)'!$J$62-'Pro Forma (Res.)'!$J$64)/12)*'Debt Service'!$K$24),IF($G$24&gt;CL5-1,$M$24,0))</f>
        <v>0</v>
      </c>
      <c r="CM24" s="613">
        <f>IF($N$24="Percentage of Cash Flow",IF($G$24&gt;CM5-1,(('Pro Forma (Res.)'!$J$62-'Pro Forma (Res.)'!$J$64)/12)*'Debt Service'!$K$24),IF($G$24&gt;CM5-1,$M$24,0))</f>
        <v>0</v>
      </c>
      <c r="CN24" s="613">
        <f>IF($N$24="Percentage of Cash Flow",IF($G$24&gt;CN5-1,(('Pro Forma (Res.)'!$J$62-'Pro Forma (Res.)'!$J$64)/12)*'Debt Service'!$K$24),IF($G$24&gt;CN5-1,$M$24,0))</f>
        <v>0</v>
      </c>
      <c r="CO24" s="613">
        <f>IF($N$24="Percentage of Cash Flow",IF($G$24&gt;CO5-1,(('Pro Forma (Res.)'!$J$62-'Pro Forma (Res.)'!$J$64)/12)*'Debt Service'!$K$24),IF($G$24&gt;CO5-1,$M$24,0))</f>
        <v>0</v>
      </c>
      <c r="CP24" s="283">
        <f>SUM(CD24:CO24)</f>
        <v>0</v>
      </c>
      <c r="CQ24" s="613">
        <f>IF($N$24="Percentage of Cash Flow",IF($G$24&gt;CQ5-1,(('Pro Forma (Res.)'!$K$62-'Pro Forma (Res.)'!$K$64)/12)*'Debt Service'!$K$24),IF($G$24&gt;CQ5-1,$M$24,0))</f>
        <v>0</v>
      </c>
      <c r="CR24" s="613">
        <f>IF($N$24="Percentage of Cash Flow",IF($G$24&gt;CR5-1,(('Pro Forma (Res.)'!$K$62-'Pro Forma (Res.)'!$K$64)/12)*'Debt Service'!$K$24),IF($G$24&gt;CR5-1,$M$24,0))</f>
        <v>0</v>
      </c>
      <c r="CS24" s="613">
        <f>IF($N$24="Percentage of Cash Flow",IF($G$24&gt;CS5-1,(('Pro Forma (Res.)'!$K$62-'Pro Forma (Res.)'!$K$64)/12)*'Debt Service'!$K$24),IF($G$24&gt;CS5-1,$M$24,0))</f>
        <v>0</v>
      </c>
      <c r="CT24" s="613">
        <f>IF($N$24="Percentage of Cash Flow",IF($G$24&gt;CT5-1,(('Pro Forma (Res.)'!$K$62-'Pro Forma (Res.)'!$K$64)/12)*'Debt Service'!$K$24),IF($G$24&gt;CT5-1,$M$24,0))</f>
        <v>0</v>
      </c>
      <c r="CU24" s="613">
        <f>IF($N$24="Percentage of Cash Flow",IF($G$24&gt;CU5-1,(('Pro Forma (Res.)'!$K$62-'Pro Forma (Res.)'!$K$64)/12)*'Debt Service'!$K$24),IF($G$24&gt;CU5-1,$M$24,0))</f>
        <v>0</v>
      </c>
      <c r="CV24" s="613">
        <f>IF($N$24="Percentage of Cash Flow",IF($G$24&gt;CV5-1,(('Pro Forma (Res.)'!$K$62-'Pro Forma (Res.)'!$K$64)/12)*'Debt Service'!$K$24),IF($G$24&gt;CV5-1,$M$24,0))</f>
        <v>0</v>
      </c>
      <c r="CW24" s="613">
        <f>IF($N$24="Percentage of Cash Flow",IF($G$24&gt;CW5-1,(('Pro Forma (Res.)'!$K$62-'Pro Forma (Res.)'!$K$64)/12)*'Debt Service'!$K$24),IF($G$24&gt;CW5-1,$M$24,0))</f>
        <v>0</v>
      </c>
      <c r="CX24" s="613">
        <f>IF($N$24="Percentage of Cash Flow",IF($G$24&gt;CX5-1,(('Pro Forma (Res.)'!$K$62-'Pro Forma (Res.)'!$K$64)/12)*'Debt Service'!$K$24),IF($G$24&gt;CX5-1,$M$24,0))</f>
        <v>0</v>
      </c>
      <c r="CY24" s="613">
        <f>IF($N$24="Percentage of Cash Flow",IF($G$24&gt;CY5-1,(('Pro Forma (Res.)'!$K$62-'Pro Forma (Res.)'!$K$64)/12)*'Debt Service'!$K$24),IF($G$24&gt;CY5-1,$M$24,0))</f>
        <v>0</v>
      </c>
      <c r="CZ24" s="613">
        <f>IF($N$24="Percentage of Cash Flow",IF($G$24&gt;CZ5-1,(('Pro Forma (Res.)'!$K$62-'Pro Forma (Res.)'!$K$64)/12)*'Debt Service'!$K$24),IF($G$24&gt;CZ5-1,$M$24,0))</f>
        <v>0</v>
      </c>
      <c r="DA24" s="613">
        <f>IF($N$24="Percentage of Cash Flow",IF($G$24&gt;DA5-1,(('Pro Forma (Res.)'!$K$62-'Pro Forma (Res.)'!$K$64)/12)*'Debt Service'!$K$24),IF($G$24&gt;DA5-1,$M$24,0))</f>
        <v>0</v>
      </c>
      <c r="DB24" s="613">
        <f>IF($N$24="Percentage of Cash Flow",IF($G$24&gt;DB5-1,(('Pro Forma (Res.)'!$K$62-'Pro Forma (Res.)'!$K$64)/12)*'Debt Service'!$K$24),IF($G$24&gt;DB5-1,$M$24,0))</f>
        <v>0</v>
      </c>
      <c r="DC24" s="283">
        <f>SUM(CQ24:DB24)</f>
        <v>0</v>
      </c>
      <c r="DD24" s="613">
        <f>IF($N$24="Percentage of Cash Flow",IF($G$24&gt;DD5-1,(('Pro Forma (Res.)'!$L$62-'Pro Forma (Res.)'!$L$64)/12)*'Debt Service'!$K$24),IF($G$24&gt;DD5-1,$M$24,0))</f>
        <v>0</v>
      </c>
      <c r="DE24" s="613">
        <f>IF($N$24="Percentage of Cash Flow",IF($G$24&gt;DE5-1,(('Pro Forma (Res.)'!$L$62-'Pro Forma (Res.)'!$L$64)/12)*'Debt Service'!$K$24),IF($G$24&gt;DE5-1,$M$24,0))</f>
        <v>0</v>
      </c>
      <c r="DF24" s="613">
        <f>IF($N$24="Percentage of Cash Flow",IF($G$24&gt;DF5-1,(('Pro Forma (Res.)'!$L$62-'Pro Forma (Res.)'!$L$64)/12)*'Debt Service'!$K$24),IF($G$24&gt;DF5-1,$M$24,0))</f>
        <v>0</v>
      </c>
      <c r="DG24" s="613">
        <f>IF($N$24="Percentage of Cash Flow",IF($G$24&gt;DG5-1,(('Pro Forma (Res.)'!$L$62-'Pro Forma (Res.)'!$L$64)/12)*'Debt Service'!$K$24),IF($G$24&gt;DG5-1,$M$24,0))</f>
        <v>0</v>
      </c>
      <c r="DH24" s="613">
        <f>IF($N$24="Percentage of Cash Flow",IF($G$24&gt;DH5-1,(('Pro Forma (Res.)'!$L$62-'Pro Forma (Res.)'!$L$64)/12)*'Debt Service'!$K$24),IF($G$24&gt;DH5-1,$M$24,0))</f>
        <v>0</v>
      </c>
      <c r="DI24" s="613">
        <f>IF($N$24="Percentage of Cash Flow",IF($G$24&gt;DI5-1,(('Pro Forma (Res.)'!$L$62-'Pro Forma (Res.)'!$L$64)/12)*'Debt Service'!$K$24),IF($G$24&gt;DI5-1,$M$24,0))</f>
        <v>0</v>
      </c>
      <c r="DJ24" s="613">
        <f>IF($N$24="Percentage of Cash Flow",IF($G$24&gt;DJ5-1,(('Pro Forma (Res.)'!$L$62-'Pro Forma (Res.)'!$L$64)/12)*'Debt Service'!$K$24),IF($G$24&gt;DJ5-1,$M$24,0))</f>
        <v>0</v>
      </c>
      <c r="DK24" s="613">
        <f>IF($N$24="Percentage of Cash Flow",IF($G$24&gt;DK5-1,(('Pro Forma (Res.)'!$L$62-'Pro Forma (Res.)'!$L$64)/12)*'Debt Service'!$K$24),IF($G$24&gt;DK5-1,$M$24,0))</f>
        <v>0</v>
      </c>
      <c r="DL24" s="613">
        <f>IF($N$24="Percentage of Cash Flow",IF($G$24&gt;DL5-1,(('Pro Forma (Res.)'!$L$62-'Pro Forma (Res.)'!$L$64)/12)*'Debt Service'!$K$24),IF($G$24&gt;DL5-1,$M$24,0))</f>
        <v>0</v>
      </c>
      <c r="DM24" s="613">
        <f>IF($N$24="Percentage of Cash Flow",IF($G$24&gt;DM5-1,(('Pro Forma (Res.)'!$L$62-'Pro Forma (Res.)'!$L$64)/12)*'Debt Service'!$K$24),IF($G$24&gt;DM5-1,$M$24,0))</f>
        <v>0</v>
      </c>
      <c r="DN24" s="613">
        <f>IF($N$24="Percentage of Cash Flow",IF($G$24&gt;DN5-1,(('Pro Forma (Res.)'!$L$62-'Pro Forma (Res.)'!$L$64)/12)*'Debt Service'!$K$24),IF($G$24&gt;DN5-1,$M$24,0))</f>
        <v>0</v>
      </c>
      <c r="DO24" s="613">
        <f>IF($N$24="Percentage of Cash Flow",IF($G$24&gt;DO5-1,(('Pro Forma (Res.)'!$L$62-'Pro Forma (Res.)'!$L$64)/12)*'Debt Service'!$K$24),IF($G$24&gt;DO5-1,$M$24,0))</f>
        <v>0</v>
      </c>
      <c r="DP24" s="283">
        <f>SUM(DD24:DO24)</f>
        <v>0</v>
      </c>
      <c r="DQ24" s="613">
        <f>IF($N$24="Percentage of Cash Flow",IF($G$24&gt;DQ5-1,(('Pro Forma (Res.)'!$M$62-'Pro Forma (Res.)'!$M$64)/12)*'Debt Service'!$K$24),IF($G$24&gt;DQ5-1,$M$24,0))</f>
        <v>0</v>
      </c>
      <c r="DR24" s="613">
        <f>IF($N$24="Percentage of Cash Flow",IF($G$24&gt;DR5-1,(('Pro Forma (Res.)'!$M$62-'Pro Forma (Res.)'!$M$64)/12)*'Debt Service'!$K$24),IF($G$24&gt;DR5-1,$M$24,0))</f>
        <v>0</v>
      </c>
      <c r="DS24" s="613">
        <f>IF($N$24="Percentage of Cash Flow",IF($G$24&gt;DS5-1,(('Pro Forma (Res.)'!$M$62-'Pro Forma (Res.)'!$M$64)/12)*'Debt Service'!$K$24),IF($G$24&gt;DS5-1,$M$24,0))</f>
        <v>0</v>
      </c>
      <c r="DT24" s="613">
        <f>IF($N$24="Percentage of Cash Flow",IF($G$24&gt;DT5-1,(('Pro Forma (Res.)'!$M$62-'Pro Forma (Res.)'!$M$64)/12)*'Debt Service'!$K$24),IF($G$24&gt;DT5-1,$M$24,0))</f>
        <v>0</v>
      </c>
      <c r="DU24" s="613">
        <f>IF($N$24="Percentage of Cash Flow",IF($G$24&gt;DU5-1,(('Pro Forma (Res.)'!$M$62-'Pro Forma (Res.)'!$M$64)/12)*'Debt Service'!$K$24),IF($G$24&gt;DU5-1,$M$24,0))</f>
        <v>0</v>
      </c>
      <c r="DV24" s="613">
        <f>IF($N$24="Percentage of Cash Flow",IF($G$24&gt;DV5-1,(('Pro Forma (Res.)'!$M$62-'Pro Forma (Res.)'!$M$64)/12)*'Debt Service'!$K$24),IF($G$24&gt;DV5-1,$M$24,0))</f>
        <v>0</v>
      </c>
      <c r="DW24" s="613">
        <f>IF($N$24="Percentage of Cash Flow",IF($G$24&gt;DW5-1,(('Pro Forma (Res.)'!$M$62-'Pro Forma (Res.)'!$M$64)/12)*'Debt Service'!$K$24),IF($G$24&gt;DW5-1,$M$24,0))</f>
        <v>0</v>
      </c>
      <c r="DX24" s="613">
        <f>IF($N$24="Percentage of Cash Flow",IF($G$24&gt;DX5-1,(('Pro Forma (Res.)'!$M$62-'Pro Forma (Res.)'!$M$64)/12)*'Debt Service'!$K$24),IF($G$24&gt;DX5-1,$M$24,0))</f>
        <v>0</v>
      </c>
      <c r="DY24" s="613">
        <f>IF($N$24="Percentage of Cash Flow",IF($G$24&gt;DY5-1,(('Pro Forma (Res.)'!$M$62-'Pro Forma (Res.)'!$M$64)/12)*'Debt Service'!$K$24),IF($G$24&gt;DY5-1,$M$24,0))</f>
        <v>0</v>
      </c>
      <c r="DZ24" s="613">
        <f>IF($N$24="Percentage of Cash Flow",IF($G$24&gt;DZ5-1,(('Pro Forma (Res.)'!$M$62-'Pro Forma (Res.)'!$M$64)/12)*'Debt Service'!$K$24),IF($G$24&gt;DZ5-1,$M$24,0))</f>
        <v>0</v>
      </c>
      <c r="EA24" s="613">
        <f>IF($N$24="Percentage of Cash Flow",IF($G$24&gt;EA5-1,(('Pro Forma (Res.)'!$M$62-'Pro Forma (Res.)'!$M$64)/12)*'Debt Service'!$K$24),IF($G$24&gt;EA5-1,$M$24,0))</f>
        <v>0</v>
      </c>
      <c r="EB24" s="613">
        <f>IF($N$24="Percentage of Cash Flow",IF($G$24&gt;EB5-1,(('Pro Forma (Res.)'!$M$62-'Pro Forma (Res.)'!$M$64)/12)*'Debt Service'!$K$24),IF($G$24&gt;EB5-1,$M$24,0))</f>
        <v>0</v>
      </c>
      <c r="EC24" s="283">
        <f>SUM(DQ24:EB24)</f>
        <v>0</v>
      </c>
      <c r="ED24" s="613">
        <f>IF($N$24="Percentage of Cash Flow",IF($G$24&gt;ED5-1,(('Pro Forma (Res.)'!$N$62-'Pro Forma (Res.)'!$N$64)/12)*'Debt Service'!$K$24),IF($G$24&gt;ED5-1,$M$24,0))</f>
        <v>0</v>
      </c>
      <c r="EE24" s="613">
        <f>IF($N$24="Percentage of Cash Flow",IF($G$24&gt;EE5-1,(('Pro Forma (Res.)'!$N$62-'Pro Forma (Res.)'!$N$64)/12)*'Debt Service'!$K$24),IF($G$24&gt;EE5-1,$M$24,0))</f>
        <v>0</v>
      </c>
      <c r="EF24" s="613">
        <f>IF($N$24="Percentage of Cash Flow",IF($G$24&gt;EF5-1,(('Pro Forma (Res.)'!$N$62-'Pro Forma (Res.)'!$N$64)/12)*'Debt Service'!$K$24),IF($G$24&gt;EF5-1,$M$24,0))</f>
        <v>0</v>
      </c>
      <c r="EG24" s="613">
        <f>IF($N$24="Percentage of Cash Flow",IF($G$24&gt;EG5-1,(('Pro Forma (Res.)'!$N$62-'Pro Forma (Res.)'!$N$64)/12)*'Debt Service'!$K$24),IF($G$24&gt;EG5-1,$M$24,0))</f>
        <v>0</v>
      </c>
      <c r="EH24" s="613">
        <f>IF($N$24="Percentage of Cash Flow",IF($G$24&gt;EH5-1,(('Pro Forma (Res.)'!$N$62-'Pro Forma (Res.)'!$N$64)/12)*'Debt Service'!$K$24),IF($G$24&gt;EH5-1,$M$24,0))</f>
        <v>0</v>
      </c>
      <c r="EI24" s="613">
        <f>IF($N$24="Percentage of Cash Flow",IF($G$24&gt;EI5-1,(('Pro Forma (Res.)'!$N$62-'Pro Forma (Res.)'!$N$64)/12)*'Debt Service'!$K$24),IF($G$24&gt;EI5-1,$M$24,0))</f>
        <v>0</v>
      </c>
      <c r="EJ24" s="613">
        <f>IF($N$24="Percentage of Cash Flow",IF($G$24&gt;EJ5-1,(('Pro Forma (Res.)'!$N$62-'Pro Forma (Res.)'!$N$64)/12)*'Debt Service'!$K$24),IF($G$24&gt;EJ5-1,$M$24,0))</f>
        <v>0</v>
      </c>
      <c r="EK24" s="613">
        <f>IF($N$24="Percentage of Cash Flow",IF($G$24&gt;EK5-1,(('Pro Forma (Res.)'!$N$62-'Pro Forma (Res.)'!$N$64)/12)*'Debt Service'!$K$24),IF($G$24&gt;EK5-1,$M$24,0))</f>
        <v>0</v>
      </c>
      <c r="EL24" s="613">
        <f>IF($N$24="Percentage of Cash Flow",IF($G$24&gt;EL5-1,(('Pro Forma (Res.)'!$N$62-'Pro Forma (Res.)'!$N$64)/12)*'Debt Service'!$K$24),IF($G$24&gt;EL5-1,$M$24,0))</f>
        <v>0</v>
      </c>
      <c r="EM24" s="613">
        <f>IF($N$24="Percentage of Cash Flow",IF($G$24&gt;EM5-1,(('Pro Forma (Res.)'!$N$62-'Pro Forma (Res.)'!$N$64)/12)*'Debt Service'!$K$24),IF($G$24&gt;EM5-1,$M$24,0))</f>
        <v>0</v>
      </c>
      <c r="EN24" s="613">
        <f>IF($N$24="Percentage of Cash Flow",IF($G$24&gt;EN5-1,(('Pro Forma (Res.)'!$N$62-'Pro Forma (Res.)'!$N$64)/12)*'Debt Service'!$K$24),IF($G$24&gt;EN5-1,$M$24,0))</f>
        <v>0</v>
      </c>
      <c r="EO24" s="613">
        <f>IF($N$24="Percentage of Cash Flow",IF($G$24&gt;EO5-1,(('Pro Forma (Res.)'!$N$62-'Pro Forma (Res.)'!$N$64)/12)*'Debt Service'!$K$24),IF($G$24&gt;EO5-1,$M$24,0))</f>
        <v>0</v>
      </c>
      <c r="EP24" s="283">
        <f>SUM(ED24:EO24)</f>
        <v>0</v>
      </c>
      <c r="EQ24" s="613">
        <f>IF($N$24="Percentage of Cash Flow",IF($G$24&gt;EQ5-1,(('Pro Forma (Res.)'!$O$62-'Pro Forma (Res.)'!$O$64)/12)*'Debt Service'!$K$24),IF($G$24&gt;EQ5-1,$M$24,0))</f>
        <v>0</v>
      </c>
      <c r="ER24" s="613">
        <f>IF($N$24="Percentage of Cash Flow",IF($G$24&gt;ER5-1,(('Pro Forma (Res.)'!$O$62-'Pro Forma (Res.)'!$O$64)/12)*'Debt Service'!$K$24),IF($G$24&gt;ER5-1,$M$24,0))</f>
        <v>0</v>
      </c>
      <c r="ES24" s="613">
        <f>IF($N$24="Percentage of Cash Flow",IF($G$24&gt;ES5-1,(('Pro Forma (Res.)'!$O$62-'Pro Forma (Res.)'!$O$64)/12)*'Debt Service'!$K$24),IF($G$24&gt;ES5-1,$M$24,0))</f>
        <v>0</v>
      </c>
      <c r="ET24" s="613">
        <f>IF($N$24="Percentage of Cash Flow",IF($G$24&gt;ET5-1,(('Pro Forma (Res.)'!$O$62-'Pro Forma (Res.)'!$O$64)/12)*'Debt Service'!$K$24),IF($G$24&gt;ET5-1,$M$24,0))</f>
        <v>0</v>
      </c>
      <c r="EU24" s="613">
        <f>IF($N$24="Percentage of Cash Flow",IF($G$24&gt;EU5-1,(('Pro Forma (Res.)'!$O$62-'Pro Forma (Res.)'!$O$64)/12)*'Debt Service'!$K$24),IF($G$24&gt;EU5-1,$M$24,0))</f>
        <v>0</v>
      </c>
      <c r="EV24" s="613">
        <f>IF($N$24="Percentage of Cash Flow",IF($G$24&gt;EV5-1,(('Pro Forma (Res.)'!$O$62-'Pro Forma (Res.)'!$O$64)/12)*'Debt Service'!$K$24),IF($G$24&gt;EV5-1,$M$24,0))</f>
        <v>0</v>
      </c>
      <c r="EW24" s="613">
        <f>IF($N$24="Percentage of Cash Flow",IF($G$24&gt;EW5-1,(('Pro Forma (Res.)'!$O$62-'Pro Forma (Res.)'!$O$64)/12)*'Debt Service'!$K$24),IF($G$24&gt;EW5-1,$M$24,0))</f>
        <v>0</v>
      </c>
      <c r="EX24" s="613">
        <f>IF($N$24="Percentage of Cash Flow",IF($G$24&gt;EX5-1,(('Pro Forma (Res.)'!$O$62-'Pro Forma (Res.)'!$O$64)/12)*'Debt Service'!$K$24),IF($G$24&gt;EX5-1,$M$24,0))</f>
        <v>0</v>
      </c>
      <c r="EY24" s="613">
        <f>IF($N$24="Percentage of Cash Flow",IF($G$24&gt;EY5-1,(('Pro Forma (Res.)'!$O$62-'Pro Forma (Res.)'!$O$64)/12)*'Debt Service'!$K$24),IF($G$24&gt;EY5-1,$M$24,0))</f>
        <v>0</v>
      </c>
      <c r="EZ24" s="613">
        <f>IF($N$24="Percentage of Cash Flow",IF($G$24&gt;EZ5-1,(('Pro Forma (Res.)'!$O$62-'Pro Forma (Res.)'!$O$64)/12)*'Debt Service'!$K$24),IF($G$24&gt;EZ5-1,$M$24,0))</f>
        <v>0</v>
      </c>
      <c r="FA24" s="613">
        <f>IF($N$24="Percentage of Cash Flow",IF($G$24&gt;FA5-1,(('Pro Forma (Res.)'!$O$62-'Pro Forma (Res.)'!$O$64)/12)*'Debt Service'!$K$24),IF($G$24&gt;FA5-1,$M$24,0))</f>
        <v>0</v>
      </c>
      <c r="FB24" s="613">
        <f>IF($N$24="Percentage of Cash Flow",IF($G$24&gt;FB5-1,(('Pro Forma (Res.)'!$O$62-'Pro Forma (Res.)'!$O$64)/12)*'Debt Service'!$K$24),IF($G$24&gt;FB5-1,$M$24,0))</f>
        <v>0</v>
      </c>
      <c r="FC24" s="283">
        <f>SUM(EQ24:FB24)</f>
        <v>0</v>
      </c>
      <c r="FD24" s="613">
        <f>IF($N$24="Percentage of Cash Flow",IF($G$24&gt;FD5-1,(('Pro Forma (Res.)'!$P$62-'Pro Forma (Res.)'!$P$64)/12)*'Debt Service'!$K$24),IF($G$24&gt;FD5-1,$M$24,0))</f>
        <v>0</v>
      </c>
      <c r="FE24" s="613">
        <f>IF($N$24="Percentage of Cash Flow",IF($G$24&gt;FE5-1,(('Pro Forma (Res.)'!$P$62-'Pro Forma (Res.)'!$P$64)/12)*'Debt Service'!$K$24),IF($G$24&gt;FE5-1,$M$24,0))</f>
        <v>0</v>
      </c>
      <c r="FF24" s="613">
        <f>IF($N$24="Percentage of Cash Flow",IF($G$24&gt;FF5-1,(('Pro Forma (Res.)'!$P$62-'Pro Forma (Res.)'!$P$64)/12)*'Debt Service'!$K$24),IF($G$24&gt;FF5-1,$M$24,0))</f>
        <v>0</v>
      </c>
      <c r="FG24" s="613">
        <f>IF($N$24="Percentage of Cash Flow",IF($G$24&gt;FG5-1,(('Pro Forma (Res.)'!$P$62-'Pro Forma (Res.)'!$P$64)/12)*'Debt Service'!$K$24),IF($G$24&gt;FG5-1,$M$24,0))</f>
        <v>0</v>
      </c>
      <c r="FH24" s="613">
        <f>IF($N$24="Percentage of Cash Flow",IF($G$24&gt;FH5-1,(('Pro Forma (Res.)'!$P$62-'Pro Forma (Res.)'!$P$64)/12)*'Debt Service'!$K$24),IF($G$24&gt;FH5-1,$M$24,0))</f>
        <v>0</v>
      </c>
      <c r="FI24" s="613">
        <f>IF($N$24="Percentage of Cash Flow",IF($G$24&gt;FI5-1,(('Pro Forma (Res.)'!$P$62-'Pro Forma (Res.)'!$P$64)/12)*'Debt Service'!$K$24),IF($G$24&gt;FI5-1,$M$24,0))</f>
        <v>0</v>
      </c>
      <c r="FJ24" s="613">
        <f>IF($N$24="Percentage of Cash Flow",IF($G$24&gt;FJ5-1,(('Pro Forma (Res.)'!$P$62-'Pro Forma (Res.)'!$P$64)/12)*'Debt Service'!$K$24),IF($G$24&gt;FJ5-1,$M$24,0))</f>
        <v>0</v>
      </c>
      <c r="FK24" s="613">
        <f>IF($N$24="Percentage of Cash Flow",IF($G$24&gt;FK5-1,(('Pro Forma (Res.)'!$P$62-'Pro Forma (Res.)'!$P$64)/12)*'Debt Service'!$K$24),IF($G$24&gt;FK5-1,$M$24,0))</f>
        <v>0</v>
      </c>
      <c r="FL24" s="613">
        <f>IF($N$24="Percentage of Cash Flow",IF($G$24&gt;FL5-1,(('Pro Forma (Res.)'!$P$62-'Pro Forma (Res.)'!$P$64)/12)*'Debt Service'!$K$24),IF($G$24&gt;FL5-1,$M$24,0))</f>
        <v>0</v>
      </c>
      <c r="FM24" s="613">
        <f>IF($N$24="Percentage of Cash Flow",IF($G$24&gt;FM5-1,(('Pro Forma (Res.)'!$P$62-'Pro Forma (Res.)'!$P$64)/12)*'Debt Service'!$K$24),IF($G$24&gt;FM5-1,$M$24,0))</f>
        <v>0</v>
      </c>
      <c r="FN24" s="613">
        <f>IF($N$24="Percentage of Cash Flow",IF($G$24&gt;FN5-1,(('Pro Forma (Res.)'!$P$62-'Pro Forma (Res.)'!$P$64)/12)*'Debt Service'!$K$24),IF($G$24&gt;FN5-1,$M$24,0))</f>
        <v>0</v>
      </c>
      <c r="FO24" s="613">
        <f>IF($N$24="Percentage of Cash Flow",IF($G$24&gt;FO5-1,(('Pro Forma (Res.)'!$P$62-'Pro Forma (Res.)'!$P$64)/12)*'Debt Service'!$K$24),IF($G$24&gt;FO5-1,$M$24,0))</f>
        <v>0</v>
      </c>
      <c r="FP24" s="283">
        <f>SUM(FD24:FO24)</f>
        <v>0</v>
      </c>
      <c r="FQ24" s="613">
        <f>IF($N$24="Percentage of Cash Flow",IF($G$24&gt;FQ5-1,(('Pro Forma (Res.)'!$Q$62-'Pro Forma (Res.)'!$Q$64)/12)*'Debt Service'!$K$24),IF($G$24&gt;FQ5-1,$M$24,0))</f>
        <v>0</v>
      </c>
      <c r="FR24" s="613">
        <f>IF($N$24="Percentage of Cash Flow",IF($G$24&gt;FR5-1,(('Pro Forma (Res.)'!$Q$62-'Pro Forma (Res.)'!$Q$64)/12)*'Debt Service'!$K$24),IF($G$24&gt;FR5-1,$M$24,0))</f>
        <v>0</v>
      </c>
      <c r="FS24" s="613">
        <f>IF($N$24="Percentage of Cash Flow",IF($G$24&gt;FS5-1,(('Pro Forma (Res.)'!$Q$62-'Pro Forma (Res.)'!$Q$64)/12)*'Debt Service'!$K$24),IF($G$24&gt;FS5-1,$M$24,0))</f>
        <v>0</v>
      </c>
      <c r="FT24" s="613">
        <f>IF($N$24="Percentage of Cash Flow",IF($G$24&gt;FT5-1,(('Pro Forma (Res.)'!$Q$62-'Pro Forma (Res.)'!$Q$64)/12)*'Debt Service'!$K$24),IF($G$24&gt;FT5-1,$M$24,0))</f>
        <v>0</v>
      </c>
      <c r="FU24" s="613">
        <f>IF($N$24="Percentage of Cash Flow",IF($G$24&gt;FU5-1,(('Pro Forma (Res.)'!$Q$62-'Pro Forma (Res.)'!$Q$64)/12)*'Debt Service'!$K$24),IF($G$24&gt;FU5-1,$M$24,0))</f>
        <v>0</v>
      </c>
      <c r="FV24" s="613">
        <f>IF($N$24="Percentage of Cash Flow",IF($G$24&gt;FV5-1,(('Pro Forma (Res.)'!$Q$62-'Pro Forma (Res.)'!$Q$64)/12)*'Debt Service'!$K$24),IF($G$24&gt;FV5-1,$M$24,0))</f>
        <v>0</v>
      </c>
      <c r="FW24" s="613">
        <f>IF($N$24="Percentage of Cash Flow",IF($G$24&gt;FW5-1,(('Pro Forma (Res.)'!$Q$62-'Pro Forma (Res.)'!$Q$64)/12)*'Debt Service'!$K$24),IF($G$24&gt;FW5-1,$M$24,0))</f>
        <v>0</v>
      </c>
      <c r="FX24" s="613">
        <f>IF($N$24="Percentage of Cash Flow",IF($G$24&gt;FX5-1,(('Pro Forma (Res.)'!$Q$62-'Pro Forma (Res.)'!$Q$64)/12)*'Debt Service'!$K$24),IF($G$24&gt;FX5-1,$M$24,0))</f>
        <v>0</v>
      </c>
      <c r="FY24" s="613">
        <f>IF($N$24="Percentage of Cash Flow",IF($G$24&gt;FY5-1,(('Pro Forma (Res.)'!$Q$62-'Pro Forma (Res.)'!$Q$64)/12)*'Debt Service'!$K$24),IF($G$24&gt;FY5-1,$M$24,0))</f>
        <v>0</v>
      </c>
      <c r="FZ24" s="613">
        <f>IF($N$24="Percentage of Cash Flow",IF($G$24&gt;FZ5-1,(('Pro Forma (Res.)'!$Q$62-'Pro Forma (Res.)'!$Q$64)/12)*'Debt Service'!$K$24),IF($G$24&gt;FZ5-1,$M$24,0))</f>
        <v>0</v>
      </c>
      <c r="GA24" s="613">
        <f>IF($N$24="Percentage of Cash Flow",IF($G$24&gt;GA5-1,(('Pro Forma (Res.)'!$Q$62-'Pro Forma (Res.)'!$Q$64)/12)*'Debt Service'!$K$24),IF($G$24&gt;GA5-1,$M$24,0))</f>
        <v>0</v>
      </c>
      <c r="GB24" s="613">
        <f>IF($N$24="Percentage of Cash Flow",IF($G$24&gt;GB5-1,(('Pro Forma (Res.)'!$Q$62-'Pro Forma (Res.)'!$Q$64)/12)*'Debt Service'!$K$24),IF($G$24&gt;GB5-1,$M$24,0))</f>
        <v>0</v>
      </c>
      <c r="GC24" s="283">
        <f>SUM(FQ24:GB24)</f>
        <v>0</v>
      </c>
      <c r="GD24" s="613">
        <f>IF($N$24="Percentage of Cash Flow",IF($G$24&gt;GD5-1,(('Pro Forma (Res.)'!$R$62-'Pro Forma (Res.)'!$R$64)/12)*'Debt Service'!$K$24),IF($G$24&gt;GD5-1,$M$24,0))</f>
        <v>0</v>
      </c>
      <c r="GE24" s="613">
        <f>IF($N$24="Percentage of Cash Flow",IF($G$24&gt;GE5-1,(('Pro Forma (Res.)'!$R$62-'Pro Forma (Res.)'!$R$64)/12)*'Debt Service'!$K$24),IF($G$24&gt;GE5-1,$M$24,0))</f>
        <v>0</v>
      </c>
      <c r="GF24" s="613">
        <f>IF($N$24="Percentage of Cash Flow",IF($G$24&gt;GF5-1,(('Pro Forma (Res.)'!$R$62-'Pro Forma (Res.)'!$R$64)/12)*'Debt Service'!$K$24),IF($G$24&gt;GF5-1,$M$24,0))</f>
        <v>0</v>
      </c>
      <c r="GG24" s="613">
        <f>IF($N$24="Percentage of Cash Flow",IF($G$24&gt;GG5-1,(('Pro Forma (Res.)'!$R$62-'Pro Forma (Res.)'!$R$64)/12)*'Debt Service'!$K$24),IF($G$24&gt;GG5-1,$M$24,0))</f>
        <v>0</v>
      </c>
      <c r="GH24" s="613">
        <f>IF($N$24="Percentage of Cash Flow",IF($G$24&gt;GH5-1,(('Pro Forma (Res.)'!$R$62-'Pro Forma (Res.)'!$R$64)/12)*'Debt Service'!$K$24),IF($G$24&gt;GH5-1,$M$24,0))</f>
        <v>0</v>
      </c>
      <c r="GI24" s="613">
        <f>IF($N$24="Percentage of Cash Flow",IF($G$24&gt;GI5-1,(('Pro Forma (Res.)'!$R$62-'Pro Forma (Res.)'!$R$64)/12)*'Debt Service'!$K$24),IF($G$24&gt;GI5-1,$M$24,0))</f>
        <v>0</v>
      </c>
      <c r="GJ24" s="613">
        <f>IF($N$24="Percentage of Cash Flow",IF($G$24&gt;GJ5-1,(('Pro Forma (Res.)'!$R$62-'Pro Forma (Res.)'!$R$64)/12)*'Debt Service'!$K$24),IF($G$24&gt;GJ5-1,$M$24,0))</f>
        <v>0</v>
      </c>
      <c r="GK24" s="613">
        <f>IF($N$24="Percentage of Cash Flow",IF($G$24&gt;GK5-1,(('Pro Forma (Res.)'!$R$62-'Pro Forma (Res.)'!$R$64)/12)*'Debt Service'!$K$24),IF($G$24&gt;GK5-1,$M$24,0))</f>
        <v>0</v>
      </c>
      <c r="GL24" s="613">
        <f>IF($N$24="Percentage of Cash Flow",IF($G$24&gt;GL5-1,(('Pro Forma (Res.)'!$R$62-'Pro Forma (Res.)'!$R$64)/12)*'Debt Service'!$K$24),IF($G$24&gt;GL5-1,$M$24,0))</f>
        <v>0</v>
      </c>
      <c r="GM24" s="613">
        <f>IF($N$24="Percentage of Cash Flow",IF($G$24&gt;GM5-1,(('Pro Forma (Res.)'!$R$62-'Pro Forma (Res.)'!$R$64)/12)*'Debt Service'!$K$24),IF($G$24&gt;GM5-1,$M$24,0))</f>
        <v>0</v>
      </c>
      <c r="GN24" s="613">
        <f>IF($N$24="Percentage of Cash Flow",IF($G$24&gt;GN5-1,(('Pro Forma (Res.)'!$R$62-'Pro Forma (Res.)'!$R$64)/12)*'Debt Service'!$K$24),IF($G$24&gt;GN5-1,$M$24,0))</f>
        <v>0</v>
      </c>
      <c r="GO24" s="613">
        <f>IF($N$24="Percentage of Cash Flow",IF($G$24&gt;GO5-1,(('Pro Forma (Res.)'!$R$62-'Pro Forma (Res.)'!$R$64)/12)*'Debt Service'!$K$24),IF($G$24&gt;GO5-1,$M$24,0))</f>
        <v>0</v>
      </c>
      <c r="GP24" s="283">
        <f>SUM(GD24:GO24)</f>
        <v>0</v>
      </c>
      <c r="GQ24" s="613">
        <f>IF($N$24="Percentage of Cash Flow",IF($G$24&gt;GQ5-1,(('Pro Forma (Res.)'!$S$62-'Pro Forma (Res.)'!$S$64)/12)*'Debt Service'!$K$24),IF($G$24&gt;GQ5-1,$M$24,0))</f>
        <v>0</v>
      </c>
      <c r="GR24" s="613">
        <f>IF($N$24="Percentage of Cash Flow",IF($G$24&gt;GR5-1,(('Pro Forma (Res.)'!$S$62-'Pro Forma (Res.)'!$S$64)/12)*'Debt Service'!$K$24),IF($G$24&gt;GR5-1,$M$24,0))</f>
        <v>0</v>
      </c>
      <c r="GS24" s="613">
        <f>IF($N$24="Percentage of Cash Flow",IF($G$24&gt;GS5-1,(('Pro Forma (Res.)'!$S$62-'Pro Forma (Res.)'!$S$64)/12)*'Debt Service'!$K$24),IF($G$24&gt;GS5-1,$M$24,0))</f>
        <v>0</v>
      </c>
      <c r="GT24" s="613">
        <f>IF($N$24="Percentage of Cash Flow",IF($G$24&gt;GT5-1,(('Pro Forma (Res.)'!$S$62-'Pro Forma (Res.)'!$S$64)/12)*'Debt Service'!$K$24),IF($G$24&gt;GT5-1,$M$24,0))</f>
        <v>0</v>
      </c>
      <c r="GU24" s="613">
        <f>IF($N$24="Percentage of Cash Flow",IF($G$24&gt;GU5-1,(('Pro Forma (Res.)'!$S$62-'Pro Forma (Res.)'!$S$64)/12)*'Debt Service'!$K$24),IF($G$24&gt;GU5-1,$M$24,0))</f>
        <v>0</v>
      </c>
      <c r="GV24" s="613">
        <f>IF($N$24="Percentage of Cash Flow",IF($G$24&gt;GV5-1,(('Pro Forma (Res.)'!$S$62-'Pro Forma (Res.)'!$S$64)/12)*'Debt Service'!$K$24),IF($G$24&gt;GV5-1,$M$24,0))</f>
        <v>0</v>
      </c>
      <c r="GW24" s="613">
        <f>IF($N$24="Percentage of Cash Flow",IF($G$24&gt;GW5-1,(('Pro Forma (Res.)'!$S$62-'Pro Forma (Res.)'!$S$64)/12)*'Debt Service'!$K$24),IF($G$24&gt;GW5-1,$M$24,0))</f>
        <v>0</v>
      </c>
      <c r="GX24" s="613">
        <f>IF($N$24="Percentage of Cash Flow",IF($G$24&gt;GX5-1,(('Pro Forma (Res.)'!$S$62-'Pro Forma (Res.)'!$S$64)/12)*'Debt Service'!$K$24),IF($G$24&gt;GX5-1,$M$24,0))</f>
        <v>0</v>
      </c>
      <c r="GY24" s="613">
        <f>IF($N$24="Percentage of Cash Flow",IF($G$24&gt;GY5-1,(('Pro Forma (Res.)'!$S$62-'Pro Forma (Res.)'!$S$64)/12)*'Debt Service'!$K$24),IF($G$24&gt;GY5-1,$M$24,0))</f>
        <v>0</v>
      </c>
      <c r="GZ24" s="613">
        <f>IF($N$24="Percentage of Cash Flow",IF($G$24&gt;GZ5-1,(('Pro Forma (Res.)'!$S$62-'Pro Forma (Res.)'!$S$64)/12)*'Debt Service'!$K$24),IF($G$24&gt;GZ5-1,$M$24,0))</f>
        <v>0</v>
      </c>
      <c r="HA24" s="613">
        <f>IF($N$24="Percentage of Cash Flow",IF($G$24&gt;HA5-1,(('Pro Forma (Res.)'!$S$62-'Pro Forma (Res.)'!$S$64)/12)*'Debt Service'!$K$24),IF($G$24&gt;HA5-1,$M$24,0))</f>
        <v>0</v>
      </c>
      <c r="HB24" s="613">
        <f>IF($N$24="Percentage of Cash Flow",IF($G$24&gt;HB5-1,(('Pro Forma (Res.)'!$S$62-'Pro Forma (Res.)'!$S$64)/12)*'Debt Service'!$K$24),IF($G$24&gt;HB5-1,$M$24,0))</f>
        <v>0</v>
      </c>
      <c r="HC24" s="283">
        <f>SUM(GQ24:HB24)</f>
        <v>0</v>
      </c>
    </row>
    <row r="25" spans="1:211" ht="37.5" customHeight="1">
      <c r="A25" s="1057"/>
      <c r="B25" s="1058"/>
      <c r="C25" s="1057"/>
      <c r="D25" s="1058"/>
      <c r="E25" s="414"/>
      <c r="F25" s="687"/>
      <c r="G25" s="411"/>
      <c r="H25" s="411"/>
      <c r="I25" s="684"/>
      <c r="J25" s="684"/>
      <c r="K25" s="688">
        <f>SUM(I25:J25)</f>
        <v>0</v>
      </c>
      <c r="L25" s="402">
        <f>IF(G25&gt;0,IF(N25&lt;&gt;"Percentage of Cash Flow",PMT(K25/12,G25,-E25,0,0),0),0)</f>
        <v>0</v>
      </c>
      <c r="M25" s="410"/>
      <c r="N25" s="412"/>
      <c r="O25" s="686"/>
      <c r="P25" s="285"/>
      <c r="Q25" s="282">
        <f>IF($N$25="Percentage of Cash Flow",IF($G$25&gt;Q5-1,(('Pro Forma (Res.)'!$E$62-'Pro Forma (Res.)'!$E$64)/12)*'Debt Service'!$K$25),IF($G$25&gt;Q5-1,$M$25,0))</f>
        <v>0</v>
      </c>
      <c r="R25" s="282">
        <f>IF($N$25="Percentage of Cash Flow",IF($G$25&gt;R5-1,(('Pro Forma (Res.)'!$E$62-'Pro Forma (Res.)'!$E$64)/12)*'Debt Service'!$K$25),IF($G$25&gt;R5-1,$M$25,0))</f>
        <v>0</v>
      </c>
      <c r="S25" s="282">
        <f>IF($N$25="Percentage of Cash Flow",IF($G$25&gt;S5-1,(('Pro Forma (Res.)'!$E$62-'Pro Forma (Res.)'!$E$64)/12)*'Debt Service'!$K$25),IF($G$25&gt;S5-1,$M$25,0))</f>
        <v>0</v>
      </c>
      <c r="T25" s="282">
        <f>IF($N$25="Percentage of Cash Flow",IF($G$25&gt;T5-1,(('Pro Forma (Res.)'!$E$62-'Pro Forma (Res.)'!$E$64)/12)*'Debt Service'!$K$25),IF($G$25&gt;T5-1,$M$25,0))</f>
        <v>0</v>
      </c>
      <c r="U25" s="282">
        <f>IF($N$25="Percentage of Cash Flow",IF($G$25&gt;U5-1,(('Pro Forma (Res.)'!$E$62-'Pro Forma (Res.)'!$E$64)/12)*'Debt Service'!$K$25),IF($G$25&gt;U5-1,$M$25,0))</f>
        <v>0</v>
      </c>
      <c r="V25" s="282">
        <f>IF($N$25="Percentage of Cash Flow",IF($G$25&gt;V5-1,(('Pro Forma (Res.)'!$E$62-'Pro Forma (Res.)'!$E$64)/12)*'Debt Service'!$K$25),IF($G$25&gt;V5-1,$M$25,0))</f>
        <v>0</v>
      </c>
      <c r="W25" s="282">
        <f>IF($N$25="Percentage of Cash Flow",IF($G$25&gt;W5-1,(('Pro Forma (Res.)'!$E$62-'Pro Forma (Res.)'!$E$64)/12)*'Debt Service'!$K$25),IF($G$25&gt;W5-1,$M$25,0))</f>
        <v>0</v>
      </c>
      <c r="X25" s="282">
        <f>IF($N$25="Percentage of Cash Flow",IF($G$25&gt;X5-1,(('Pro Forma (Res.)'!$E$62-'Pro Forma (Res.)'!$E$64)/12)*'Debt Service'!$K$25),IF($G$25&gt;X5-1,$M$25,0))</f>
        <v>0</v>
      </c>
      <c r="Y25" s="282">
        <f>IF($N$25="Percentage of Cash Flow",IF($G$25&gt;Y5-1,(('Pro Forma (Res.)'!$E$62-'Pro Forma (Res.)'!$E$64)/12)*'Debt Service'!$K$25),IF($G$25&gt;Y5-1,$M$25,0))</f>
        <v>0</v>
      </c>
      <c r="Z25" s="282">
        <f>IF($N$25="Percentage of Cash Flow",IF($G$25&gt;Z5-1,(('Pro Forma (Res.)'!$E$62-'Pro Forma (Res.)'!$E$64)/12)*'Debt Service'!$K$25),IF($G$25&gt;Z5-1,$M$25,0))</f>
        <v>0</v>
      </c>
      <c r="AA25" s="282">
        <f>IF($N$25="Percentage of Cash Flow",IF($G$25&gt;AA5-1,(('Pro Forma (Res.)'!$E$62-'Pro Forma (Res.)'!$E$64)/12)*'Debt Service'!$K$25),IF($G$25&gt;AA5-1,$M$25,0))</f>
        <v>0</v>
      </c>
      <c r="AB25" s="282">
        <f>IF($N$25="Percentage of Cash Flow",IF($G$25&gt;AB5-1,(('Pro Forma (Res.)'!$E$62-'Pro Forma (Res.)'!$E$64)/12)*'Debt Service'!$K$25),IF($G$25&gt;AB5-1,$M$25,0))</f>
        <v>0</v>
      </c>
      <c r="AC25" s="283">
        <f>SUM(Q25:AB25)</f>
        <v>0</v>
      </c>
      <c r="AD25" s="282">
        <f>IF($N$25="Percentage of Cash Flow",IF($G$25&gt;AD5-1,(('Pro Forma (Res.)'!$F$62-'Pro Forma (Res.)'!$F$64)/12)*'Debt Service'!$K$25),IF($G$25&gt;AD5-1,$M$25,0))</f>
        <v>0</v>
      </c>
      <c r="AE25" s="282">
        <f>IF($N$25="Percentage of Cash Flow",IF($G$25&gt;AE5-1,(('Pro Forma (Res.)'!$F$62-'Pro Forma (Res.)'!$F$64)/12)*'Debt Service'!$K$25),IF($G$25&gt;AE5-1,$M$25,0))</f>
        <v>0</v>
      </c>
      <c r="AF25" s="282">
        <f>IF($N$25="Percentage of Cash Flow",IF($G$25&gt;AF5-1,(('Pro Forma (Res.)'!$F$62-'Pro Forma (Res.)'!$F$64)/12)*'Debt Service'!$K$25),IF($G$25&gt;AF5-1,$M$25,0))</f>
        <v>0</v>
      </c>
      <c r="AG25" s="282">
        <f>IF($N$25="Percentage of Cash Flow",IF($G$25&gt;AG5-1,(('Pro Forma (Res.)'!$F$62-'Pro Forma (Res.)'!$F$64)/12)*'Debt Service'!$K$25),IF($G$25&gt;AG5-1,$M$25,0))</f>
        <v>0</v>
      </c>
      <c r="AH25" s="282">
        <f>IF($N$25="Percentage of Cash Flow",IF($G$25&gt;AH5-1,(('Pro Forma (Res.)'!$F$62-'Pro Forma (Res.)'!$F$64)/12)*'Debt Service'!$K$25),IF($G$25&gt;AH5-1,$M$25,0))</f>
        <v>0</v>
      </c>
      <c r="AI25" s="282">
        <f>IF($N$25="Percentage of Cash Flow",IF($G$25&gt;AI5-1,(('Pro Forma (Res.)'!$F$62-'Pro Forma (Res.)'!$F$64)/12)*'Debt Service'!$K$25),IF($G$25&gt;AI5-1,$M$25,0))</f>
        <v>0</v>
      </c>
      <c r="AJ25" s="282">
        <f>IF($N$25="Percentage of Cash Flow",IF($G$25&gt;AJ5-1,(('Pro Forma (Res.)'!$F$62-'Pro Forma (Res.)'!$F$64)/12)*'Debt Service'!$K$25),IF($G$25&gt;AJ5-1,$M$25,0))</f>
        <v>0</v>
      </c>
      <c r="AK25" s="282">
        <f>IF($N$25="Percentage of Cash Flow",IF($G$25&gt;AK5-1,(('Pro Forma (Res.)'!$F$62-'Pro Forma (Res.)'!$F$64)/12)*'Debt Service'!$K$25),IF($G$25&gt;AK5-1,$M$25,0))</f>
        <v>0</v>
      </c>
      <c r="AL25" s="282">
        <f>IF($N$25="Percentage of Cash Flow",IF($G$25&gt;AL5-1,(('Pro Forma (Res.)'!$F$62-'Pro Forma (Res.)'!$F$64)/12)*'Debt Service'!$K$25),IF($G$25&gt;AL5-1,$M$25,0))</f>
        <v>0</v>
      </c>
      <c r="AM25" s="282">
        <f>IF($N$25="Percentage of Cash Flow",IF($G$25&gt;AM5-1,(('Pro Forma (Res.)'!$F$62-'Pro Forma (Res.)'!$F$64)/12)*'Debt Service'!$K$25),IF($G$25&gt;AM5-1,$M$25,0))</f>
        <v>0</v>
      </c>
      <c r="AN25" s="282">
        <f>IF($N$25="Percentage of Cash Flow",IF($G$25&gt;AN5-1,(('Pro Forma (Res.)'!$F$62-'Pro Forma (Res.)'!$F$64)/12)*'Debt Service'!$K$25),IF($G$25&gt;AN5-1,$M$25,0))</f>
        <v>0</v>
      </c>
      <c r="AO25" s="282">
        <f>IF($N$25="Percentage of Cash Flow",IF($G$25&gt;AO5-1,(('Pro Forma (Res.)'!$F$62-'Pro Forma (Res.)'!$F$64)/12)*'Debt Service'!$K$25),IF($G$25&gt;AO5-1,$M$25,0))</f>
        <v>0</v>
      </c>
      <c r="AP25" s="283">
        <f>SUM(AD25:AO25)</f>
        <v>0</v>
      </c>
      <c r="AQ25" s="282">
        <f>IF($N$25="Percentage of Cash Flow",IF($G$25&gt;AQ5-1,(('Pro Forma (Res.)'!$G$62-'Pro Forma (Res.)'!$G$64)/12)*'Debt Service'!$K$25),IF($G$25&gt;AQ5-1,$M$25,0))</f>
        <v>0</v>
      </c>
      <c r="AR25" s="282">
        <f>IF($N$25="Percentage of Cash Flow",IF($G$25&gt;AR5-1,(('Pro Forma (Res.)'!$G$62-'Pro Forma (Res.)'!$G$64)/12)*'Debt Service'!$K$25),IF($G$25&gt;AR5-1,$M$25,0))</f>
        <v>0</v>
      </c>
      <c r="AS25" s="282">
        <f>IF($N$25="Percentage of Cash Flow",IF($G$25&gt;AS5-1,(('Pro Forma (Res.)'!$G$62-'Pro Forma (Res.)'!$G$64)/12)*'Debt Service'!$K$25),IF($G$25&gt;AS5-1,$M$25,0))</f>
        <v>0</v>
      </c>
      <c r="AT25" s="282">
        <f>IF($N$25="Percentage of Cash Flow",IF($G$25&gt;AT5-1,(('Pro Forma (Res.)'!$G$62-'Pro Forma (Res.)'!$G$64)/12)*'Debt Service'!$K$25),IF($G$25&gt;AT5-1,$M$25,0))</f>
        <v>0</v>
      </c>
      <c r="AU25" s="282">
        <f>IF($N$25="Percentage of Cash Flow",IF($G$25&gt;AU5-1,(('Pro Forma (Res.)'!$G$62-'Pro Forma (Res.)'!$G$64)/12)*'Debt Service'!$K$25),IF($G$25&gt;AU5-1,$M$25,0))</f>
        <v>0</v>
      </c>
      <c r="AV25" s="282">
        <f>IF($N$25="Percentage of Cash Flow",IF($G$25&gt;AV5-1,(('Pro Forma (Res.)'!$G$62-'Pro Forma (Res.)'!$G$64)/12)*'Debt Service'!$K$25),IF($G$25&gt;AV5-1,$M$25,0))</f>
        <v>0</v>
      </c>
      <c r="AW25" s="282">
        <f>IF($N$25="Percentage of Cash Flow",IF($G$25&gt;AW5-1,(('Pro Forma (Res.)'!$G$62-'Pro Forma (Res.)'!$G$64)/12)*'Debt Service'!$K$25),IF($G$25&gt;AW5-1,$M$25,0))</f>
        <v>0</v>
      </c>
      <c r="AX25" s="282">
        <f>IF($N$25="Percentage of Cash Flow",IF($G$25&gt;AX5-1,(('Pro Forma (Res.)'!$G$62-'Pro Forma (Res.)'!$G$64)/12)*'Debt Service'!$K$25),IF($G$25&gt;AX5-1,$M$25,0))</f>
        <v>0</v>
      </c>
      <c r="AY25" s="282">
        <f>IF($N$25="Percentage of Cash Flow",IF($G$25&gt;AY5-1,(('Pro Forma (Res.)'!$G$62-'Pro Forma (Res.)'!$G$64)/12)*'Debt Service'!$K$25),IF($G$25&gt;AY5-1,$M$25,0))</f>
        <v>0</v>
      </c>
      <c r="AZ25" s="282">
        <f>IF($N$25="Percentage of Cash Flow",IF($G$25&gt;AZ5-1,(('Pro Forma (Res.)'!$G$62-'Pro Forma (Res.)'!$G$64)/12)*'Debt Service'!$K$25),IF($G$25&gt;AZ5-1,$M$25,0))</f>
        <v>0</v>
      </c>
      <c r="BA25" s="282">
        <f>IF($N$25="Percentage of Cash Flow",IF($G$25&gt;BA5-1,(('Pro Forma (Res.)'!$G$62-'Pro Forma (Res.)'!$G$64)/12)*'Debt Service'!$K$25),IF($G$25&gt;BA5-1,$M$25,0))</f>
        <v>0</v>
      </c>
      <c r="BB25" s="282">
        <f>IF($N$25="Percentage of Cash Flow",IF($G$25&gt;BB5-1,(('Pro Forma (Res.)'!$G$62-'Pro Forma (Res.)'!$G$64)/12)*'Debt Service'!$K$25),IF($G$25&gt;BB5-1,$M$25,0))</f>
        <v>0</v>
      </c>
      <c r="BC25" s="283">
        <f>SUM(AQ25:BB25)</f>
        <v>0</v>
      </c>
      <c r="BD25" s="282">
        <f>IF($N$25="Percentage of Cash Flow",IF($G$25&gt;BD5-1,(('Pro Forma (Res.)'!$H$62-'Pro Forma (Res.)'!$H$64)/12)*'Debt Service'!$K$25),IF($G$25&gt;BD5-1,$M$25,0))</f>
        <v>0</v>
      </c>
      <c r="BE25" s="282">
        <f>IF($N$25="Percentage of Cash Flow",IF($G$25&gt;BE5-1,(('Pro Forma (Res.)'!$H$62-'Pro Forma (Res.)'!$H$64)/12)*'Debt Service'!$K$25),IF($G$25&gt;BE5-1,$M$25,0))</f>
        <v>0</v>
      </c>
      <c r="BF25" s="282">
        <f>IF($N$25="Percentage of Cash Flow",IF($G$25&gt;BF5-1,(('Pro Forma (Res.)'!$H$62-'Pro Forma (Res.)'!$H$64)/12)*'Debt Service'!$K$25),IF($G$25&gt;BF5-1,$M$25,0))</f>
        <v>0</v>
      </c>
      <c r="BG25" s="282">
        <f>IF($N$25="Percentage of Cash Flow",IF($G$25&gt;BG5-1,(('Pro Forma (Res.)'!$H$62-'Pro Forma (Res.)'!$H$64)/12)*'Debt Service'!$K$25),IF($G$25&gt;BG5-1,$M$25,0))</f>
        <v>0</v>
      </c>
      <c r="BH25" s="282">
        <f>IF($N$25="Percentage of Cash Flow",IF($G$25&gt;BH5-1,(('Pro Forma (Res.)'!$H$62-'Pro Forma (Res.)'!$H$64)/12)*'Debt Service'!$K$25),IF($G$25&gt;BH5-1,$M$25,0))</f>
        <v>0</v>
      </c>
      <c r="BI25" s="282">
        <f>IF($N$25="Percentage of Cash Flow",IF($G$25&gt;BI5-1,(('Pro Forma (Res.)'!$H$62-'Pro Forma (Res.)'!$H$64)/12)*'Debt Service'!$K$25),IF($G$25&gt;BI5-1,$M$25,0))</f>
        <v>0</v>
      </c>
      <c r="BJ25" s="282">
        <f>IF($N$25="Percentage of Cash Flow",IF($G$25&gt;BJ5-1,(('Pro Forma (Res.)'!$H$62-'Pro Forma (Res.)'!$H$64)/12)*'Debt Service'!$K$25),IF($G$25&gt;BJ5-1,$M$25,0))</f>
        <v>0</v>
      </c>
      <c r="BK25" s="282">
        <f>IF($N$25="Percentage of Cash Flow",IF($G$25&gt;BK5-1,(('Pro Forma (Res.)'!$H$62-'Pro Forma (Res.)'!$H$64)/12)*'Debt Service'!$K$25),IF($G$25&gt;BK5-1,$M$25,0))</f>
        <v>0</v>
      </c>
      <c r="BL25" s="282">
        <f>IF($N$25="Percentage of Cash Flow",IF($G$25&gt;BL5-1,(('Pro Forma (Res.)'!$H$62-'Pro Forma (Res.)'!$H$64)/12)*'Debt Service'!$K$25),IF($G$25&gt;BL5-1,$M$25,0))</f>
        <v>0</v>
      </c>
      <c r="BM25" s="282">
        <f>IF($N$25="Percentage of Cash Flow",IF($G$25&gt;BM5-1,(('Pro Forma (Res.)'!$H$62-'Pro Forma (Res.)'!$H$64)/12)*'Debt Service'!$K$25),IF($G$25&gt;BM5-1,$M$25,0))</f>
        <v>0</v>
      </c>
      <c r="BN25" s="282">
        <f>IF($N$25="Percentage of Cash Flow",IF($G$25&gt;BN5-1,(('Pro Forma (Res.)'!$H$62-'Pro Forma (Res.)'!$H$64)/12)*'Debt Service'!$K$25),IF($G$25&gt;BN5-1,$M$25,0))</f>
        <v>0</v>
      </c>
      <c r="BO25" s="282">
        <f>IF($N$25="Percentage of Cash Flow",IF($G$25&gt;BO5-1,(('Pro Forma (Res.)'!$H$62-'Pro Forma (Res.)'!$H$64)/12)*'Debt Service'!$K$25),IF($G$25&gt;BO5-1,$M$25,0))</f>
        <v>0</v>
      </c>
      <c r="BP25" s="283">
        <f>SUM(BD25:BO25)</f>
        <v>0</v>
      </c>
      <c r="BQ25" s="613">
        <f>IF($N$25="Percentage of Cash Flow",IF($G$25&gt;BQ5-1,(('Pro Forma (Res.)'!$I$62-'Pro Forma (Res.)'!$I$64)/12)*'Debt Service'!$K$25),IF($G$25&gt;BQ5-1,$M$25,0))</f>
        <v>0</v>
      </c>
      <c r="BR25" s="613">
        <f>IF($N$25="Percentage of Cash Flow",IF($G$25&gt;BR5-1,(('Pro Forma (Res.)'!$I$62-'Pro Forma (Res.)'!$I$64)/12)*'Debt Service'!$K$25),IF($G$25&gt;BR5-1,$M$25,0))</f>
        <v>0</v>
      </c>
      <c r="BS25" s="613">
        <f>IF($N$25="Percentage of Cash Flow",IF($G$25&gt;BS5-1,(('Pro Forma (Res.)'!$I$62-'Pro Forma (Res.)'!$I$64)/12)*'Debt Service'!$K$25),IF($G$25&gt;BS5-1,$M$25,0))</f>
        <v>0</v>
      </c>
      <c r="BT25" s="613">
        <f>IF($N$25="Percentage of Cash Flow",IF($G$25&gt;BT5-1,(('Pro Forma (Res.)'!$I$62-'Pro Forma (Res.)'!$I$64)/12)*'Debt Service'!$K$25),IF($G$25&gt;BT5-1,$M$25,0))</f>
        <v>0</v>
      </c>
      <c r="BU25" s="613">
        <f>IF($N$25="Percentage of Cash Flow",IF($G$25&gt;BU5-1,(('Pro Forma (Res.)'!$I$62-'Pro Forma (Res.)'!$I$64)/12)*'Debt Service'!$K$25),IF($G$25&gt;BU5-1,$M$25,0))</f>
        <v>0</v>
      </c>
      <c r="BV25" s="613">
        <f>IF($N$25="Percentage of Cash Flow",IF($G$25&gt;BV5-1,(('Pro Forma (Res.)'!$I$62-'Pro Forma (Res.)'!$I$64)/12)*'Debt Service'!$K$25),IF($G$25&gt;BV5-1,$M$25,0))</f>
        <v>0</v>
      </c>
      <c r="BW25" s="613">
        <f>IF($N$25="Percentage of Cash Flow",IF($G$25&gt;BW5-1,(('Pro Forma (Res.)'!$I$62-'Pro Forma (Res.)'!$I$64)/12)*'Debt Service'!$K$25),IF($G$25&gt;BW5-1,$M$25,0))</f>
        <v>0</v>
      </c>
      <c r="BX25" s="613">
        <f>IF($N$25="Percentage of Cash Flow",IF($G$25&gt;BX5-1,(('Pro Forma (Res.)'!$I$62-'Pro Forma (Res.)'!$I$64)/12)*'Debt Service'!$K$25),IF($G$25&gt;BX5-1,$M$25,0))</f>
        <v>0</v>
      </c>
      <c r="BY25" s="613">
        <f>IF($N$25="Percentage of Cash Flow",IF($G$25&gt;BY5-1,(('Pro Forma (Res.)'!$I$62-'Pro Forma (Res.)'!$I$64)/12)*'Debt Service'!$K$25),IF($G$25&gt;BY5-1,$M$25,0))</f>
        <v>0</v>
      </c>
      <c r="BZ25" s="613">
        <f>IF($N$25="Percentage of Cash Flow",IF($G$25&gt;BZ5-1,(('Pro Forma (Res.)'!$I$62-'Pro Forma (Res.)'!$I$64)/12)*'Debt Service'!$K$25),IF($G$25&gt;BZ5-1,$M$25,0))</f>
        <v>0</v>
      </c>
      <c r="CA25" s="613">
        <f>IF($N$25="Percentage of Cash Flow",IF($G$25&gt;CA5-1,(('Pro Forma (Res.)'!$I$62-'Pro Forma (Res.)'!$I$64)/12)*'Debt Service'!$K$25),IF($G$25&gt;CA5-1,$M$25,0))</f>
        <v>0</v>
      </c>
      <c r="CB25" s="613">
        <f>IF($N$25="Percentage of Cash Flow",IF($G$25&gt;CB5-1,(('Pro Forma (Res.)'!$I$62-'Pro Forma (Res.)'!$I$64)/12)*'Debt Service'!$K$25),IF($G$25&gt;CB5-1,$M$25,0))</f>
        <v>0</v>
      </c>
      <c r="CC25" s="283">
        <f>SUM(BQ25:CB25)</f>
        <v>0</v>
      </c>
      <c r="CD25" s="613">
        <f>IF($N$25="Percentage of Cash Flow",IF($G$25&gt;CD5-1,(('Pro Forma (Res.)'!$J$62-'Pro Forma (Res.)'!$J$64)/12)*'Debt Service'!$K$25),IF($G$25&gt;CD5-1,$M$25,0))</f>
        <v>0</v>
      </c>
      <c r="CE25" s="613">
        <f>IF($N$25="Percentage of Cash Flow",IF($G$25&gt;CE5-1,(('Pro Forma (Res.)'!$J$62-'Pro Forma (Res.)'!$J$64)/12)*'Debt Service'!$K$25),IF($G$25&gt;CE5-1,$M$25,0))</f>
        <v>0</v>
      </c>
      <c r="CF25" s="613">
        <f>IF($N$25="Percentage of Cash Flow",IF($G$25&gt;CF5-1,(('Pro Forma (Res.)'!$J$62-'Pro Forma (Res.)'!$J$64)/12)*'Debt Service'!$K$25),IF($G$25&gt;CF5-1,$M$25,0))</f>
        <v>0</v>
      </c>
      <c r="CG25" s="613">
        <f>IF($N$25="Percentage of Cash Flow",IF($G$25&gt;CG5-1,(('Pro Forma (Res.)'!$J$62-'Pro Forma (Res.)'!$J$64)/12)*'Debt Service'!$K$25),IF($G$25&gt;CG5-1,$M$25,0))</f>
        <v>0</v>
      </c>
      <c r="CH25" s="613">
        <f>IF($N$25="Percentage of Cash Flow",IF($G$25&gt;CH5-1,(('Pro Forma (Res.)'!$J$62-'Pro Forma (Res.)'!$J$64)/12)*'Debt Service'!$K$25),IF($G$25&gt;CH5-1,$M$25,0))</f>
        <v>0</v>
      </c>
      <c r="CI25" s="613">
        <f>IF($N$25="Percentage of Cash Flow",IF($G$25&gt;CI5-1,(('Pro Forma (Res.)'!$J$62-'Pro Forma (Res.)'!$J$64)/12)*'Debt Service'!$K$25),IF($G$25&gt;CI5-1,$M$25,0))</f>
        <v>0</v>
      </c>
      <c r="CJ25" s="613">
        <f>IF($N$25="Percentage of Cash Flow",IF($G$25&gt;CJ5-1,(('Pro Forma (Res.)'!$J$62-'Pro Forma (Res.)'!$J$64)/12)*'Debt Service'!$K$25),IF($G$25&gt;CJ5-1,$M$25,0))</f>
        <v>0</v>
      </c>
      <c r="CK25" s="613">
        <f>IF($N$25="Percentage of Cash Flow",IF($G$25&gt;CK5-1,(('Pro Forma (Res.)'!$J$62-'Pro Forma (Res.)'!$J$64)/12)*'Debt Service'!$K$25),IF($G$25&gt;CK5-1,$M$25,0))</f>
        <v>0</v>
      </c>
      <c r="CL25" s="613">
        <f>IF($N$25="Percentage of Cash Flow",IF($G$25&gt;CL5-1,(('Pro Forma (Res.)'!$J$62-'Pro Forma (Res.)'!$J$64)/12)*'Debt Service'!$K$25),IF($G$25&gt;CL5-1,$M$25,0))</f>
        <v>0</v>
      </c>
      <c r="CM25" s="613">
        <f>IF($N$25="Percentage of Cash Flow",IF($G$25&gt;CM5-1,(('Pro Forma (Res.)'!$J$62-'Pro Forma (Res.)'!$J$64)/12)*'Debt Service'!$K$25),IF($G$25&gt;CM5-1,$M$25,0))</f>
        <v>0</v>
      </c>
      <c r="CN25" s="613">
        <f>IF($N$25="Percentage of Cash Flow",IF($G$25&gt;CN5-1,(('Pro Forma (Res.)'!$J$62-'Pro Forma (Res.)'!$J$64)/12)*'Debt Service'!$K$25),IF($G$25&gt;CN5-1,$M$25,0))</f>
        <v>0</v>
      </c>
      <c r="CO25" s="613">
        <f>IF($N$25="Percentage of Cash Flow",IF($G$25&gt;CO5-1,(('Pro Forma (Res.)'!$J$62-'Pro Forma (Res.)'!$J$64)/12)*'Debt Service'!$K$25),IF($G$25&gt;CO5-1,$M$25,0))</f>
        <v>0</v>
      </c>
      <c r="CP25" s="283">
        <f>SUM(CD25:CO25)</f>
        <v>0</v>
      </c>
      <c r="CQ25" s="613">
        <f>IF($N$25="Percentage of Cash Flow",IF($G$25&gt;CQ5-1,(('Pro Forma (Res.)'!$K$62-'Pro Forma (Res.)'!$K$64)/12)*'Debt Service'!$K$25),IF($G$25&gt;CQ5-1,$M$25,0))</f>
        <v>0</v>
      </c>
      <c r="CR25" s="613">
        <f>IF($N$25="Percentage of Cash Flow",IF($G$25&gt;CR5-1,(('Pro Forma (Res.)'!$K$62-'Pro Forma (Res.)'!$K$64)/12)*'Debt Service'!$K$25),IF($G$25&gt;CR5-1,$M$25,0))</f>
        <v>0</v>
      </c>
      <c r="CS25" s="613">
        <f>IF($N$25="Percentage of Cash Flow",IF($G$25&gt;CS5-1,(('Pro Forma (Res.)'!$K$62-'Pro Forma (Res.)'!$K$64)/12)*'Debt Service'!$K$25),IF($G$25&gt;CS5-1,$M$25,0))</f>
        <v>0</v>
      </c>
      <c r="CT25" s="613">
        <f>IF($N$25="Percentage of Cash Flow",IF($G$25&gt;CT5-1,(('Pro Forma (Res.)'!$K$62-'Pro Forma (Res.)'!$K$64)/12)*'Debt Service'!$K$25),IF($G$25&gt;CT5-1,$M$25,0))</f>
        <v>0</v>
      </c>
      <c r="CU25" s="613">
        <f>IF($N$25="Percentage of Cash Flow",IF($G$25&gt;CU5-1,(('Pro Forma (Res.)'!$K$62-'Pro Forma (Res.)'!$K$64)/12)*'Debt Service'!$K$25),IF($G$25&gt;CU5-1,$M$25,0))</f>
        <v>0</v>
      </c>
      <c r="CV25" s="613">
        <f>IF($N$25="Percentage of Cash Flow",IF($G$25&gt;CV5-1,(('Pro Forma (Res.)'!$K$62-'Pro Forma (Res.)'!$K$64)/12)*'Debt Service'!$K$25),IF($G$25&gt;CV5-1,$M$25,0))</f>
        <v>0</v>
      </c>
      <c r="CW25" s="613">
        <f>IF($N$25="Percentage of Cash Flow",IF($G$25&gt;CW5-1,(('Pro Forma (Res.)'!$K$62-'Pro Forma (Res.)'!$K$64)/12)*'Debt Service'!$K$25),IF($G$25&gt;CW5-1,$M$25,0))</f>
        <v>0</v>
      </c>
      <c r="CX25" s="613">
        <f>IF($N$25="Percentage of Cash Flow",IF($G$25&gt;CX5-1,(('Pro Forma (Res.)'!$K$62-'Pro Forma (Res.)'!$K$64)/12)*'Debt Service'!$K$25),IF($G$25&gt;CX5-1,$M$25,0))</f>
        <v>0</v>
      </c>
      <c r="CY25" s="613">
        <f>IF($N$25="Percentage of Cash Flow",IF($G$25&gt;CY5-1,(('Pro Forma (Res.)'!$K$62-'Pro Forma (Res.)'!$K$64)/12)*'Debt Service'!$K$25),IF($G$25&gt;CY5-1,$M$25,0))</f>
        <v>0</v>
      </c>
      <c r="CZ25" s="613">
        <f>IF($N$25="Percentage of Cash Flow",IF($G$25&gt;CZ5-1,(('Pro Forma (Res.)'!$K$62-'Pro Forma (Res.)'!$K$64)/12)*'Debt Service'!$K$25),IF($G$25&gt;CZ5-1,$M$25,0))</f>
        <v>0</v>
      </c>
      <c r="DA25" s="613">
        <f>IF($N$25="Percentage of Cash Flow",IF($G$25&gt;DA5-1,(('Pro Forma (Res.)'!$K$62-'Pro Forma (Res.)'!$K$64)/12)*'Debt Service'!$K$25),IF($G$25&gt;DA5-1,$M$25,0))</f>
        <v>0</v>
      </c>
      <c r="DB25" s="613">
        <f>IF($N$25="Percentage of Cash Flow",IF($G$25&gt;DB5-1,(('Pro Forma (Res.)'!$K$62-'Pro Forma (Res.)'!$K$64)/12)*'Debt Service'!$K$25),IF($G$25&gt;DB5-1,$M$25,0))</f>
        <v>0</v>
      </c>
      <c r="DC25" s="283">
        <f>SUM(CQ25:DB25)</f>
        <v>0</v>
      </c>
      <c r="DD25" s="613">
        <f>IF($N$25="Percentage of Cash Flow",IF($G$25&gt;DD5-1,(('Pro Forma (Res.)'!$L$62-'Pro Forma (Res.)'!$L$64)/12)*'Debt Service'!$K$25),IF($G$25&gt;DD5-1,$M$25,0))</f>
        <v>0</v>
      </c>
      <c r="DE25" s="613">
        <f>IF($N$25="Percentage of Cash Flow",IF($G$25&gt;DE5-1,(('Pro Forma (Res.)'!$L$62-'Pro Forma (Res.)'!$L$64)/12)*'Debt Service'!$K$25),IF($G$25&gt;DE5-1,$M$25,0))</f>
        <v>0</v>
      </c>
      <c r="DF25" s="613">
        <f>IF($N$25="Percentage of Cash Flow",IF($G$25&gt;DF5-1,(('Pro Forma (Res.)'!$L$62-'Pro Forma (Res.)'!$L$64)/12)*'Debt Service'!$K$25),IF($G$25&gt;DF5-1,$M$25,0))</f>
        <v>0</v>
      </c>
      <c r="DG25" s="613">
        <f>IF($N$25="Percentage of Cash Flow",IF($G$25&gt;DG5-1,(('Pro Forma (Res.)'!$L$62-'Pro Forma (Res.)'!$L$64)/12)*'Debt Service'!$K$25),IF($G$25&gt;DG5-1,$M$25,0))</f>
        <v>0</v>
      </c>
      <c r="DH25" s="613">
        <f>IF($N$25="Percentage of Cash Flow",IF($G$25&gt;DH5-1,(('Pro Forma (Res.)'!$L$62-'Pro Forma (Res.)'!$L$64)/12)*'Debt Service'!$K$25),IF($G$25&gt;DH5-1,$M$25,0))</f>
        <v>0</v>
      </c>
      <c r="DI25" s="613">
        <f>IF($N$25="Percentage of Cash Flow",IF($G$25&gt;DI5-1,(('Pro Forma (Res.)'!$L$62-'Pro Forma (Res.)'!$L$64)/12)*'Debt Service'!$K$25),IF($G$25&gt;DI5-1,$M$25,0))</f>
        <v>0</v>
      </c>
      <c r="DJ25" s="613">
        <f>IF($N$25="Percentage of Cash Flow",IF($G$25&gt;DJ5-1,(('Pro Forma (Res.)'!$L$62-'Pro Forma (Res.)'!$L$64)/12)*'Debt Service'!$K$25),IF($G$25&gt;DJ5-1,$M$25,0))</f>
        <v>0</v>
      </c>
      <c r="DK25" s="613">
        <f>IF($N$25="Percentage of Cash Flow",IF($G$25&gt;DK5-1,(('Pro Forma (Res.)'!$L$62-'Pro Forma (Res.)'!$L$64)/12)*'Debt Service'!$K$25),IF($G$25&gt;DK5-1,$M$25,0))</f>
        <v>0</v>
      </c>
      <c r="DL25" s="613">
        <f>IF($N$25="Percentage of Cash Flow",IF($G$25&gt;DL5-1,(('Pro Forma (Res.)'!$L$62-'Pro Forma (Res.)'!$L$64)/12)*'Debt Service'!$K$25),IF($G$25&gt;DL5-1,$M$25,0))</f>
        <v>0</v>
      </c>
      <c r="DM25" s="613">
        <f>IF($N$25="Percentage of Cash Flow",IF($G$25&gt;DM5-1,(('Pro Forma (Res.)'!$L$62-'Pro Forma (Res.)'!$L$64)/12)*'Debt Service'!$K$25),IF($G$25&gt;DM5-1,$M$25,0))</f>
        <v>0</v>
      </c>
      <c r="DN25" s="613">
        <f>IF($N$25="Percentage of Cash Flow",IF($G$25&gt;DN5-1,(('Pro Forma (Res.)'!$L$62-'Pro Forma (Res.)'!$L$64)/12)*'Debt Service'!$K$25),IF($G$25&gt;DN5-1,$M$25,0))</f>
        <v>0</v>
      </c>
      <c r="DO25" s="613">
        <f>IF($N$25="Percentage of Cash Flow",IF($G$25&gt;DO5-1,(('Pro Forma (Res.)'!$L$62-'Pro Forma (Res.)'!$L$64)/12)*'Debt Service'!$K$25),IF($G$25&gt;DO5-1,$M$25,0))</f>
        <v>0</v>
      </c>
      <c r="DP25" s="283">
        <f>SUM(DD25:DO25)</f>
        <v>0</v>
      </c>
      <c r="DQ25" s="613">
        <f>IF($N$25="Percentage of Cash Flow",IF($G$25&gt;DQ5-1,(('Pro Forma (Res.)'!$M$62-'Pro Forma (Res.)'!$M$64)/12)*'Debt Service'!$K$25),IF($G$25&gt;DQ5-1,$M$25,0))</f>
        <v>0</v>
      </c>
      <c r="DR25" s="613">
        <f>IF($N$25="Percentage of Cash Flow",IF($G$25&gt;DR5-1,(('Pro Forma (Res.)'!$M$62-'Pro Forma (Res.)'!$M$64)/12)*'Debt Service'!$K$25),IF($G$25&gt;DR5-1,$M$25,0))</f>
        <v>0</v>
      </c>
      <c r="DS25" s="613">
        <f>IF($N$25="Percentage of Cash Flow",IF($G$25&gt;DS5-1,(('Pro Forma (Res.)'!$M$62-'Pro Forma (Res.)'!$M$64)/12)*'Debt Service'!$K$25),IF($G$25&gt;DS5-1,$M$25,0))</f>
        <v>0</v>
      </c>
      <c r="DT25" s="613">
        <f>IF($N$25="Percentage of Cash Flow",IF($G$25&gt;DT5-1,(('Pro Forma (Res.)'!$M$62-'Pro Forma (Res.)'!$M$64)/12)*'Debt Service'!$K$25),IF($G$25&gt;DT5-1,$M$25,0))</f>
        <v>0</v>
      </c>
      <c r="DU25" s="613">
        <f>IF($N$25="Percentage of Cash Flow",IF($G$25&gt;DU5-1,(('Pro Forma (Res.)'!$M$62-'Pro Forma (Res.)'!$M$64)/12)*'Debt Service'!$K$25),IF($G$25&gt;DU5-1,$M$25,0))</f>
        <v>0</v>
      </c>
      <c r="DV25" s="613">
        <f>IF($N$25="Percentage of Cash Flow",IF($G$25&gt;DV5-1,(('Pro Forma (Res.)'!$M$62-'Pro Forma (Res.)'!$M$64)/12)*'Debt Service'!$K$25),IF($G$25&gt;DV5-1,$M$25,0))</f>
        <v>0</v>
      </c>
      <c r="DW25" s="613">
        <f>IF($N$25="Percentage of Cash Flow",IF($G$25&gt;DW5-1,(('Pro Forma (Res.)'!$M$62-'Pro Forma (Res.)'!$M$64)/12)*'Debt Service'!$K$25),IF($G$25&gt;DW5-1,$M$25,0))</f>
        <v>0</v>
      </c>
      <c r="DX25" s="613">
        <f>IF($N$25="Percentage of Cash Flow",IF($G$25&gt;DX5-1,(('Pro Forma (Res.)'!$M$62-'Pro Forma (Res.)'!$M$64)/12)*'Debt Service'!$K$25),IF($G$25&gt;DX5-1,$M$25,0))</f>
        <v>0</v>
      </c>
      <c r="DY25" s="613">
        <f>IF($N$25="Percentage of Cash Flow",IF($G$25&gt;DY5-1,(('Pro Forma (Res.)'!$M$62-'Pro Forma (Res.)'!$M$64)/12)*'Debt Service'!$K$25),IF($G$25&gt;DY5-1,$M$25,0))</f>
        <v>0</v>
      </c>
      <c r="DZ25" s="613">
        <f>IF($N$25="Percentage of Cash Flow",IF($G$25&gt;DZ5-1,(('Pro Forma (Res.)'!$M$62-'Pro Forma (Res.)'!$M$64)/12)*'Debt Service'!$K$25),IF($G$25&gt;DZ5-1,$M$25,0))</f>
        <v>0</v>
      </c>
      <c r="EA25" s="613">
        <f>IF($N$25="Percentage of Cash Flow",IF($G$25&gt;EA5-1,(('Pro Forma (Res.)'!$M$62-'Pro Forma (Res.)'!$M$64)/12)*'Debt Service'!$K$25),IF($G$25&gt;EA5-1,$M$25,0))</f>
        <v>0</v>
      </c>
      <c r="EB25" s="613">
        <f>IF($N$25="Percentage of Cash Flow",IF($G$25&gt;EB5-1,(('Pro Forma (Res.)'!$M$62-'Pro Forma (Res.)'!$M$64)/12)*'Debt Service'!$K$25),IF($G$25&gt;EB5-1,$M$25,0))</f>
        <v>0</v>
      </c>
      <c r="EC25" s="283">
        <f>SUM(DQ25:EB25)</f>
        <v>0</v>
      </c>
      <c r="ED25" s="613">
        <f>IF($N$25="Percentage of Cash Flow",IF($G$25&gt;ED5-1,(('Pro Forma (Res.)'!$N$62-'Pro Forma (Res.)'!$N$64)/12)*'Debt Service'!$K$25),IF($G$25&gt;ED5-1,$M$25,0))</f>
        <v>0</v>
      </c>
      <c r="EE25" s="613">
        <f>IF($N$25="Percentage of Cash Flow",IF($G$25&gt;EE5-1,(('Pro Forma (Res.)'!$N$62-'Pro Forma (Res.)'!$N$64)/12)*'Debt Service'!$K$25),IF($G$25&gt;EE5-1,$M$25,0))</f>
        <v>0</v>
      </c>
      <c r="EF25" s="613">
        <f>IF($N$25="Percentage of Cash Flow",IF($G$25&gt;EF5-1,(('Pro Forma (Res.)'!$N$62-'Pro Forma (Res.)'!$N$64)/12)*'Debt Service'!$K$25),IF($G$25&gt;EF5-1,$M$25,0))</f>
        <v>0</v>
      </c>
      <c r="EG25" s="613">
        <f>IF($N$25="Percentage of Cash Flow",IF($G$25&gt;EG5-1,(('Pro Forma (Res.)'!$N$62-'Pro Forma (Res.)'!$N$64)/12)*'Debt Service'!$K$25),IF($G$25&gt;EG5-1,$M$25,0))</f>
        <v>0</v>
      </c>
      <c r="EH25" s="613">
        <f>IF($N$25="Percentage of Cash Flow",IF($G$25&gt;EH5-1,(('Pro Forma (Res.)'!$N$62-'Pro Forma (Res.)'!$N$64)/12)*'Debt Service'!$K$25),IF($G$25&gt;EH5-1,$M$25,0))</f>
        <v>0</v>
      </c>
      <c r="EI25" s="613">
        <f>IF($N$25="Percentage of Cash Flow",IF($G$25&gt;EI5-1,(('Pro Forma (Res.)'!$N$62-'Pro Forma (Res.)'!$N$64)/12)*'Debt Service'!$K$25),IF($G$25&gt;EI5-1,$M$25,0))</f>
        <v>0</v>
      </c>
      <c r="EJ25" s="613">
        <f>IF($N$25="Percentage of Cash Flow",IF($G$25&gt;EJ5-1,(('Pro Forma (Res.)'!$N$62-'Pro Forma (Res.)'!$N$64)/12)*'Debt Service'!$K$25),IF($G$25&gt;EJ5-1,$M$25,0))</f>
        <v>0</v>
      </c>
      <c r="EK25" s="613">
        <f>IF($N$25="Percentage of Cash Flow",IF($G$25&gt;EK5-1,(('Pro Forma (Res.)'!$N$62-'Pro Forma (Res.)'!$N$64)/12)*'Debt Service'!$K$25),IF($G$25&gt;EK5-1,$M$25,0))</f>
        <v>0</v>
      </c>
      <c r="EL25" s="613">
        <f>IF($N$25="Percentage of Cash Flow",IF($G$25&gt;EL5-1,(('Pro Forma (Res.)'!$N$62-'Pro Forma (Res.)'!$N$64)/12)*'Debt Service'!$K$25),IF($G$25&gt;EL5-1,$M$25,0))</f>
        <v>0</v>
      </c>
      <c r="EM25" s="613">
        <f>IF($N$25="Percentage of Cash Flow",IF($G$25&gt;EM5-1,(('Pro Forma (Res.)'!$N$62-'Pro Forma (Res.)'!$N$64)/12)*'Debt Service'!$K$25),IF($G$25&gt;EM5-1,$M$25,0))</f>
        <v>0</v>
      </c>
      <c r="EN25" s="613">
        <f>IF($N$25="Percentage of Cash Flow",IF($G$25&gt;EN5-1,(('Pro Forma (Res.)'!$N$62-'Pro Forma (Res.)'!$N$64)/12)*'Debt Service'!$K$25),IF($G$25&gt;EN5-1,$M$25,0))</f>
        <v>0</v>
      </c>
      <c r="EO25" s="613">
        <f>IF($N$25="Percentage of Cash Flow",IF($G$25&gt;EO5-1,(('Pro Forma (Res.)'!$N$62-'Pro Forma (Res.)'!$N$64)/12)*'Debt Service'!$K$25),IF($G$25&gt;EO5-1,$M$25,0))</f>
        <v>0</v>
      </c>
      <c r="EP25" s="283">
        <f>SUM(ED25:EO25)</f>
        <v>0</v>
      </c>
      <c r="EQ25" s="613">
        <f>IF($N$25="Percentage of Cash Flow",IF($G$25&gt;EQ5-1,(('Pro Forma (Res.)'!$O$62-'Pro Forma (Res.)'!$O$64)/12)*'Debt Service'!$K$25),IF($G$25&gt;EQ5-1,$M$25,0))</f>
        <v>0</v>
      </c>
      <c r="ER25" s="613">
        <f>IF($N$25="Percentage of Cash Flow",IF($G$25&gt;ER5-1,(('Pro Forma (Res.)'!$O$62-'Pro Forma (Res.)'!$O$64)/12)*'Debt Service'!$K$25),IF($G$25&gt;ER5-1,$M$25,0))</f>
        <v>0</v>
      </c>
      <c r="ES25" s="613">
        <f>IF($N$25="Percentage of Cash Flow",IF($G$25&gt;ES5-1,(('Pro Forma (Res.)'!$O$62-'Pro Forma (Res.)'!$O$64)/12)*'Debt Service'!$K$25),IF($G$25&gt;ES5-1,$M$25,0))</f>
        <v>0</v>
      </c>
      <c r="ET25" s="613">
        <f>IF($N$25="Percentage of Cash Flow",IF($G$25&gt;ET5-1,(('Pro Forma (Res.)'!$O$62-'Pro Forma (Res.)'!$O$64)/12)*'Debt Service'!$K$25),IF($G$25&gt;ET5-1,$M$25,0))</f>
        <v>0</v>
      </c>
      <c r="EU25" s="613">
        <f>IF($N$25="Percentage of Cash Flow",IF($G$25&gt;EU5-1,(('Pro Forma (Res.)'!$O$62-'Pro Forma (Res.)'!$O$64)/12)*'Debt Service'!$K$25),IF($G$25&gt;EU5-1,$M$25,0))</f>
        <v>0</v>
      </c>
      <c r="EV25" s="613">
        <f>IF($N$25="Percentage of Cash Flow",IF($G$25&gt;EV5-1,(('Pro Forma (Res.)'!$O$62-'Pro Forma (Res.)'!$O$64)/12)*'Debt Service'!$K$25),IF($G$25&gt;EV5-1,$M$25,0))</f>
        <v>0</v>
      </c>
      <c r="EW25" s="613">
        <f>IF($N$25="Percentage of Cash Flow",IF($G$25&gt;EW5-1,(('Pro Forma (Res.)'!$O$62-'Pro Forma (Res.)'!$O$64)/12)*'Debt Service'!$K$25),IF($G$25&gt;EW5-1,$M$25,0))</f>
        <v>0</v>
      </c>
      <c r="EX25" s="613">
        <f>IF($N$25="Percentage of Cash Flow",IF($G$25&gt;EX5-1,(('Pro Forma (Res.)'!$O$62-'Pro Forma (Res.)'!$O$64)/12)*'Debt Service'!$K$25),IF($G$25&gt;EX5-1,$M$25,0))</f>
        <v>0</v>
      </c>
      <c r="EY25" s="613">
        <f>IF($N$25="Percentage of Cash Flow",IF($G$25&gt;EY5-1,(('Pro Forma (Res.)'!$O$62-'Pro Forma (Res.)'!$O$64)/12)*'Debt Service'!$K$25),IF($G$25&gt;EY5-1,$M$25,0))</f>
        <v>0</v>
      </c>
      <c r="EZ25" s="613">
        <f>IF($N$25="Percentage of Cash Flow",IF($G$25&gt;EZ5-1,(('Pro Forma (Res.)'!$O$62-'Pro Forma (Res.)'!$O$64)/12)*'Debt Service'!$K$25),IF($G$25&gt;EZ5-1,$M$25,0))</f>
        <v>0</v>
      </c>
      <c r="FA25" s="613">
        <f>IF($N$25="Percentage of Cash Flow",IF($G$25&gt;FA5-1,(('Pro Forma (Res.)'!$O$62-'Pro Forma (Res.)'!$O$64)/12)*'Debt Service'!$K$25),IF($G$25&gt;FA5-1,$M$25,0))</f>
        <v>0</v>
      </c>
      <c r="FB25" s="613">
        <f>IF($N$25="Percentage of Cash Flow",IF($G$25&gt;FB5-1,(('Pro Forma (Res.)'!$O$62-'Pro Forma (Res.)'!$O$64)/12)*'Debt Service'!$K$25),IF($G$25&gt;FB5-1,$M$25,0))</f>
        <v>0</v>
      </c>
      <c r="FC25" s="283">
        <f>SUM(EQ25:FB25)</f>
        <v>0</v>
      </c>
      <c r="FD25" s="613">
        <f>IF($N$25="Percentage of Cash Flow",IF($G$25&gt;FD5-1,(('Pro Forma (Res.)'!$P$62-'Pro Forma (Res.)'!$P$64)/12)*'Debt Service'!$K$25),IF($G$25&gt;FD5-1,$M$25,0))</f>
        <v>0</v>
      </c>
      <c r="FE25" s="613">
        <f>IF($N$25="Percentage of Cash Flow",IF($G$25&gt;FE5-1,(('Pro Forma (Res.)'!$P$62-'Pro Forma (Res.)'!$P$64)/12)*'Debt Service'!$K$25),IF($G$25&gt;FE5-1,$M$25,0))</f>
        <v>0</v>
      </c>
      <c r="FF25" s="613">
        <f>IF($N$25="Percentage of Cash Flow",IF($G$25&gt;FF5-1,(('Pro Forma (Res.)'!$P$62-'Pro Forma (Res.)'!$P$64)/12)*'Debt Service'!$K$25),IF($G$25&gt;FF5-1,$M$25,0))</f>
        <v>0</v>
      </c>
      <c r="FG25" s="613">
        <f>IF($N$25="Percentage of Cash Flow",IF($G$25&gt;FG5-1,(('Pro Forma (Res.)'!$P$62-'Pro Forma (Res.)'!$P$64)/12)*'Debt Service'!$K$25),IF($G$25&gt;FG5-1,$M$25,0))</f>
        <v>0</v>
      </c>
      <c r="FH25" s="613">
        <f>IF($N$25="Percentage of Cash Flow",IF($G$25&gt;FH5-1,(('Pro Forma (Res.)'!$P$62-'Pro Forma (Res.)'!$P$64)/12)*'Debt Service'!$K$25),IF($G$25&gt;FH5-1,$M$25,0))</f>
        <v>0</v>
      </c>
      <c r="FI25" s="613">
        <f>IF($N$25="Percentage of Cash Flow",IF($G$25&gt;FI5-1,(('Pro Forma (Res.)'!$P$62-'Pro Forma (Res.)'!$P$64)/12)*'Debt Service'!$K$25),IF($G$25&gt;FI5-1,$M$25,0))</f>
        <v>0</v>
      </c>
      <c r="FJ25" s="613">
        <f>IF($N$25="Percentage of Cash Flow",IF($G$25&gt;FJ5-1,(('Pro Forma (Res.)'!$P$62-'Pro Forma (Res.)'!$P$64)/12)*'Debt Service'!$K$25),IF($G$25&gt;FJ5-1,$M$25,0))</f>
        <v>0</v>
      </c>
      <c r="FK25" s="613">
        <f>IF($N$25="Percentage of Cash Flow",IF($G$25&gt;FK5-1,(('Pro Forma (Res.)'!$P$62-'Pro Forma (Res.)'!$P$64)/12)*'Debt Service'!$K$25),IF($G$25&gt;FK5-1,$M$25,0))</f>
        <v>0</v>
      </c>
      <c r="FL25" s="613">
        <f>IF($N$25="Percentage of Cash Flow",IF($G$25&gt;FL5-1,(('Pro Forma (Res.)'!$P$62-'Pro Forma (Res.)'!$P$64)/12)*'Debt Service'!$K$25),IF($G$25&gt;FL5-1,$M$25,0))</f>
        <v>0</v>
      </c>
      <c r="FM25" s="613">
        <f>IF($N$25="Percentage of Cash Flow",IF($G$25&gt;FM5-1,(('Pro Forma (Res.)'!$P$62-'Pro Forma (Res.)'!$P$64)/12)*'Debt Service'!$K$25),IF($G$25&gt;FM5-1,$M$25,0))</f>
        <v>0</v>
      </c>
      <c r="FN25" s="613">
        <f>IF($N$25="Percentage of Cash Flow",IF($G$25&gt;FN5-1,(('Pro Forma (Res.)'!$P$62-'Pro Forma (Res.)'!$P$64)/12)*'Debt Service'!$K$25),IF($G$25&gt;FN5-1,$M$25,0))</f>
        <v>0</v>
      </c>
      <c r="FO25" s="613">
        <f>IF($N$25="Percentage of Cash Flow",IF($G$25&gt;FO5-1,(('Pro Forma (Res.)'!$P$62-'Pro Forma (Res.)'!$P$64)/12)*'Debt Service'!$K$25),IF($G$25&gt;FO5-1,$M$25,0))</f>
        <v>0</v>
      </c>
      <c r="FP25" s="283">
        <f>SUM(FD25:FO25)</f>
        <v>0</v>
      </c>
      <c r="FQ25" s="613">
        <f>IF($N$25="Percentage of Cash Flow",IF($G$25&gt;FQ5-1,(('Pro Forma (Res.)'!$Q$62-'Pro Forma (Res.)'!$Q$64)/12)*'Debt Service'!$K$25),IF($G$25&gt;FQ5-1,$M$25,0))</f>
        <v>0</v>
      </c>
      <c r="FR25" s="613">
        <f>IF($N$25="Percentage of Cash Flow",IF($G$25&gt;FR5-1,(('Pro Forma (Res.)'!$Q$62-'Pro Forma (Res.)'!$Q$64)/12)*'Debt Service'!$K$25),IF($G$25&gt;FR5-1,$M$25,0))</f>
        <v>0</v>
      </c>
      <c r="FS25" s="613">
        <f>IF($N$25="Percentage of Cash Flow",IF($G$25&gt;FS5-1,(('Pro Forma (Res.)'!$Q$62-'Pro Forma (Res.)'!$Q$64)/12)*'Debt Service'!$K$25),IF($G$25&gt;FS5-1,$M$25,0))</f>
        <v>0</v>
      </c>
      <c r="FT25" s="613">
        <f>IF($N$25="Percentage of Cash Flow",IF($G$25&gt;FT5-1,(('Pro Forma (Res.)'!$Q$62-'Pro Forma (Res.)'!$Q$64)/12)*'Debt Service'!$K$25),IF($G$25&gt;FT5-1,$M$25,0))</f>
        <v>0</v>
      </c>
      <c r="FU25" s="613">
        <f>IF($N$25="Percentage of Cash Flow",IF($G$25&gt;FU5-1,(('Pro Forma (Res.)'!$Q$62-'Pro Forma (Res.)'!$Q$64)/12)*'Debt Service'!$K$25),IF($G$25&gt;FU5-1,$M$25,0))</f>
        <v>0</v>
      </c>
      <c r="FV25" s="613">
        <f>IF($N$25="Percentage of Cash Flow",IF($G$25&gt;FV5-1,(('Pro Forma (Res.)'!$Q$62-'Pro Forma (Res.)'!$Q$64)/12)*'Debt Service'!$K$25),IF($G$25&gt;FV5-1,$M$25,0))</f>
        <v>0</v>
      </c>
      <c r="FW25" s="613">
        <f>IF($N$25="Percentage of Cash Flow",IF($G$25&gt;FW5-1,(('Pro Forma (Res.)'!$Q$62-'Pro Forma (Res.)'!$Q$64)/12)*'Debt Service'!$K$25),IF($G$25&gt;FW5-1,$M$25,0))</f>
        <v>0</v>
      </c>
      <c r="FX25" s="613">
        <f>IF($N$25="Percentage of Cash Flow",IF($G$25&gt;FX5-1,(('Pro Forma (Res.)'!$Q$62-'Pro Forma (Res.)'!$Q$64)/12)*'Debt Service'!$K$25),IF($G$25&gt;FX5-1,$M$25,0))</f>
        <v>0</v>
      </c>
      <c r="FY25" s="613">
        <f>IF($N$25="Percentage of Cash Flow",IF($G$25&gt;FY5-1,(('Pro Forma (Res.)'!$Q$62-'Pro Forma (Res.)'!$Q$64)/12)*'Debt Service'!$K$25),IF($G$25&gt;FY5-1,$M$25,0))</f>
        <v>0</v>
      </c>
      <c r="FZ25" s="613">
        <f>IF($N$25="Percentage of Cash Flow",IF($G$25&gt;FZ5-1,(('Pro Forma (Res.)'!$Q$62-'Pro Forma (Res.)'!$Q$64)/12)*'Debt Service'!$K$25),IF($G$25&gt;FZ5-1,$M$25,0))</f>
        <v>0</v>
      </c>
      <c r="GA25" s="613">
        <f>IF($N$25="Percentage of Cash Flow",IF($G$25&gt;GA5-1,(('Pro Forma (Res.)'!$Q$62-'Pro Forma (Res.)'!$Q$64)/12)*'Debt Service'!$K$25),IF($G$25&gt;GA5-1,$M$25,0))</f>
        <v>0</v>
      </c>
      <c r="GB25" s="613">
        <f>IF($N$25="Percentage of Cash Flow",IF($G$25&gt;GB5-1,(('Pro Forma (Res.)'!$Q$62-'Pro Forma (Res.)'!$Q$64)/12)*'Debt Service'!$K$25),IF($G$25&gt;GB5-1,$M$25,0))</f>
        <v>0</v>
      </c>
      <c r="GC25" s="283">
        <f>SUM(FQ25:GB25)</f>
        <v>0</v>
      </c>
      <c r="GD25" s="613">
        <f>IF($N$25="Percentage of Cash Flow",IF($G$25&gt;GD5-1,(('Pro Forma (Res.)'!$R$62-'Pro Forma (Res.)'!$R$64)/12)*'Debt Service'!$K$25),IF($G$25&gt;GD5-1,$M$25,0))</f>
        <v>0</v>
      </c>
      <c r="GE25" s="613">
        <f>IF($N$25="Percentage of Cash Flow",IF($G$25&gt;GE5-1,(('Pro Forma (Res.)'!$R$62-'Pro Forma (Res.)'!$R$64)/12)*'Debt Service'!$K$25),IF($G$25&gt;GE5-1,$M$25,0))</f>
        <v>0</v>
      </c>
      <c r="GF25" s="613">
        <f>IF($N$25="Percentage of Cash Flow",IF($G$25&gt;GF5-1,(('Pro Forma (Res.)'!$R$62-'Pro Forma (Res.)'!$R$64)/12)*'Debt Service'!$K$25),IF($G$25&gt;GF5-1,$M$25,0))</f>
        <v>0</v>
      </c>
      <c r="GG25" s="613">
        <f>IF($N$25="Percentage of Cash Flow",IF($G$25&gt;GG5-1,(('Pro Forma (Res.)'!$R$62-'Pro Forma (Res.)'!$R$64)/12)*'Debt Service'!$K$25),IF($G$25&gt;GG5-1,$M$25,0))</f>
        <v>0</v>
      </c>
      <c r="GH25" s="613">
        <f>IF($N$25="Percentage of Cash Flow",IF($G$25&gt;GH5-1,(('Pro Forma (Res.)'!$R$62-'Pro Forma (Res.)'!$R$64)/12)*'Debt Service'!$K$25),IF($G$25&gt;GH5-1,$M$25,0))</f>
        <v>0</v>
      </c>
      <c r="GI25" s="613">
        <f>IF($N$25="Percentage of Cash Flow",IF($G$25&gt;GI5-1,(('Pro Forma (Res.)'!$R$62-'Pro Forma (Res.)'!$R$64)/12)*'Debt Service'!$K$25),IF($G$25&gt;GI5-1,$M$25,0))</f>
        <v>0</v>
      </c>
      <c r="GJ25" s="613">
        <f>IF($N$25="Percentage of Cash Flow",IF($G$25&gt;GJ5-1,(('Pro Forma (Res.)'!$R$62-'Pro Forma (Res.)'!$R$64)/12)*'Debt Service'!$K$25),IF($G$25&gt;GJ5-1,$M$25,0))</f>
        <v>0</v>
      </c>
      <c r="GK25" s="613">
        <f>IF($N$25="Percentage of Cash Flow",IF($G$25&gt;GK5-1,(('Pro Forma (Res.)'!$R$62-'Pro Forma (Res.)'!$R$64)/12)*'Debt Service'!$K$25),IF($G$25&gt;GK5-1,$M$25,0))</f>
        <v>0</v>
      </c>
      <c r="GL25" s="613">
        <f>IF($N$25="Percentage of Cash Flow",IF($G$25&gt;GL5-1,(('Pro Forma (Res.)'!$R$62-'Pro Forma (Res.)'!$R$64)/12)*'Debt Service'!$K$25),IF($G$25&gt;GL5-1,$M$25,0))</f>
        <v>0</v>
      </c>
      <c r="GM25" s="613">
        <f>IF($N$25="Percentage of Cash Flow",IF($G$25&gt;GM5-1,(('Pro Forma (Res.)'!$R$62-'Pro Forma (Res.)'!$R$64)/12)*'Debt Service'!$K$25),IF($G$25&gt;GM5-1,$M$25,0))</f>
        <v>0</v>
      </c>
      <c r="GN25" s="613">
        <f>IF($N$25="Percentage of Cash Flow",IF($G$25&gt;GN5-1,(('Pro Forma (Res.)'!$R$62-'Pro Forma (Res.)'!$R$64)/12)*'Debt Service'!$K$25),IF($G$25&gt;GN5-1,$M$25,0))</f>
        <v>0</v>
      </c>
      <c r="GO25" s="613">
        <f>IF($N$25="Percentage of Cash Flow",IF($G$25&gt;GO5-1,(('Pro Forma (Res.)'!$R$62-'Pro Forma (Res.)'!$R$64)/12)*'Debt Service'!$K$25),IF($G$25&gt;GO5-1,$M$25,0))</f>
        <v>0</v>
      </c>
      <c r="GP25" s="283">
        <f>SUM(GD25:GO25)</f>
        <v>0</v>
      </c>
      <c r="GQ25" s="613">
        <f>IF($N$25="Percentage of Cash Flow",IF($G$25&gt;GQ5-1,(('Pro Forma (Res.)'!$S$62-'Pro Forma (Res.)'!$S$64)/12)*'Debt Service'!$K$25),IF($G$25&gt;GQ5-1,$M$25,0))</f>
        <v>0</v>
      </c>
      <c r="GR25" s="613">
        <f>IF($N$25="Percentage of Cash Flow",IF($G$25&gt;GR5-1,(('Pro Forma (Res.)'!$S$62-'Pro Forma (Res.)'!$S$64)/12)*'Debt Service'!$K$25),IF($G$25&gt;GR5-1,$M$25,0))</f>
        <v>0</v>
      </c>
      <c r="GS25" s="613">
        <f>IF($N$25="Percentage of Cash Flow",IF($G$25&gt;GS5-1,(('Pro Forma (Res.)'!$S$62-'Pro Forma (Res.)'!$S$64)/12)*'Debt Service'!$K$25),IF($G$25&gt;GS5-1,$M$25,0))</f>
        <v>0</v>
      </c>
      <c r="GT25" s="613">
        <f>IF($N$25="Percentage of Cash Flow",IF($G$25&gt;GT5-1,(('Pro Forma (Res.)'!$S$62-'Pro Forma (Res.)'!$S$64)/12)*'Debt Service'!$K$25),IF($G$25&gt;GT5-1,$M$25,0))</f>
        <v>0</v>
      </c>
      <c r="GU25" s="613">
        <f>IF($N$25="Percentage of Cash Flow",IF($G$25&gt;GU5-1,(('Pro Forma (Res.)'!$S$62-'Pro Forma (Res.)'!$S$64)/12)*'Debt Service'!$K$25),IF($G$25&gt;GU5-1,$M$25,0))</f>
        <v>0</v>
      </c>
      <c r="GV25" s="613">
        <f>IF($N$25="Percentage of Cash Flow",IF($G$25&gt;GV5-1,(('Pro Forma (Res.)'!$S$62-'Pro Forma (Res.)'!$S$64)/12)*'Debt Service'!$K$25),IF($G$25&gt;GV5-1,$M$25,0))</f>
        <v>0</v>
      </c>
      <c r="GW25" s="613">
        <f>IF($N$25="Percentage of Cash Flow",IF($G$25&gt;GW5-1,(('Pro Forma (Res.)'!$S$62-'Pro Forma (Res.)'!$S$64)/12)*'Debt Service'!$K$25),IF($G$25&gt;GW5-1,$M$25,0))</f>
        <v>0</v>
      </c>
      <c r="GX25" s="613">
        <f>IF($N$25="Percentage of Cash Flow",IF($G$25&gt;GX5-1,(('Pro Forma (Res.)'!$S$62-'Pro Forma (Res.)'!$S$64)/12)*'Debt Service'!$K$25),IF($G$25&gt;GX5-1,$M$25,0))</f>
        <v>0</v>
      </c>
      <c r="GY25" s="613">
        <f>IF($N$25="Percentage of Cash Flow",IF($G$25&gt;GY5-1,(('Pro Forma (Res.)'!$S$62-'Pro Forma (Res.)'!$S$64)/12)*'Debt Service'!$K$25),IF($G$25&gt;GY5-1,$M$25,0))</f>
        <v>0</v>
      </c>
      <c r="GZ25" s="613">
        <f>IF($N$25="Percentage of Cash Flow",IF($G$25&gt;GZ5-1,(('Pro Forma (Res.)'!$S$62-'Pro Forma (Res.)'!$S$64)/12)*'Debt Service'!$K$25),IF($G$25&gt;GZ5-1,$M$25,0))</f>
        <v>0</v>
      </c>
      <c r="HA25" s="613">
        <f>IF($N$25="Percentage of Cash Flow",IF($G$25&gt;HA5-1,(('Pro Forma (Res.)'!$S$62-'Pro Forma (Res.)'!$S$64)/12)*'Debt Service'!$K$25),IF($G$25&gt;HA5-1,$M$25,0))</f>
        <v>0</v>
      </c>
      <c r="HB25" s="613">
        <f>IF($N$25="Percentage of Cash Flow",IF($G$25&gt;HB5-1,(('Pro Forma (Res.)'!$S$62-'Pro Forma (Res.)'!$S$64)/12)*'Debt Service'!$K$25),IF($G$25&gt;HB5-1,$M$25,0))</f>
        <v>0</v>
      </c>
      <c r="HC25" s="283">
        <f>SUM(GQ25:HB25)</f>
        <v>0</v>
      </c>
    </row>
    <row r="26" spans="1:211" ht="37.5" customHeight="1">
      <c r="A26" s="1057"/>
      <c r="B26" s="1058"/>
      <c r="C26" s="1057"/>
      <c r="D26" s="1058"/>
      <c r="E26" s="414"/>
      <c r="F26" s="687"/>
      <c r="G26" s="411"/>
      <c r="H26" s="411"/>
      <c r="I26" s="684"/>
      <c r="J26" s="684"/>
      <c r="K26" s="688">
        <f>SUM(I26:J26)</f>
        <v>0</v>
      </c>
      <c r="L26" s="402">
        <f>IF(G26&gt;0,IF(N26&lt;&gt;"Percentage of Cash Flow",PMT(K26/12,G26,-E26,0,0),0),0)</f>
        <v>0</v>
      </c>
      <c r="M26" s="410"/>
      <c r="N26" s="412"/>
      <c r="O26" s="686"/>
      <c r="P26" s="285"/>
      <c r="Q26" s="282">
        <f>IF($N$26="Percentage of Cash Flow",IF($G$26&gt;Q5-1,(('Pro Forma (Res.)'!$E$62-'Pro Forma (Res.)'!$E$64)/12)*'Debt Service'!$K$26),IF($G$26&gt;Q5-1,$M$26,0))</f>
        <v>0</v>
      </c>
      <c r="R26" s="282">
        <f>IF($N$26="Percentage of Cash Flow",IF($G$26&gt;R5-1,(('Pro Forma (Res.)'!$E$62-'Pro Forma (Res.)'!$E$64)/12)*'Debt Service'!$K$26),IF($G$26&gt;R5-1,$M$26,0))</f>
        <v>0</v>
      </c>
      <c r="S26" s="282">
        <f>IF($N$26="Percentage of Cash Flow",IF($G$26&gt;S5-1,(('Pro Forma (Res.)'!$E$62-'Pro Forma (Res.)'!$E$64)/12)*'Debt Service'!$K$26),IF($G$26&gt;S5-1,$M$26,0))</f>
        <v>0</v>
      </c>
      <c r="T26" s="282">
        <f>IF($N$26="Percentage of Cash Flow",IF($G$26&gt;T5-1,(('Pro Forma (Res.)'!$E$62-'Pro Forma (Res.)'!$E$64)/12)*'Debt Service'!$K$26),IF($G$26&gt;T5-1,$M$26,0))</f>
        <v>0</v>
      </c>
      <c r="U26" s="282">
        <f>IF($N$26="Percentage of Cash Flow",IF($G$26&gt;U5-1,(('Pro Forma (Res.)'!$E$62-'Pro Forma (Res.)'!$E$64)/12)*'Debt Service'!$K$26),IF($G$26&gt;U5-1,$M$26,0))</f>
        <v>0</v>
      </c>
      <c r="V26" s="282">
        <f>IF($N$26="Percentage of Cash Flow",IF($G$26&gt;V5-1,(('Pro Forma (Res.)'!$E$62-'Pro Forma (Res.)'!$E$64)/12)*'Debt Service'!$K$26),IF($G$26&gt;V5-1,$M$26,0))</f>
        <v>0</v>
      </c>
      <c r="W26" s="282">
        <f>IF($N$26="Percentage of Cash Flow",IF($G$26&gt;W5-1,(('Pro Forma (Res.)'!$E$62-'Pro Forma (Res.)'!$E$64)/12)*'Debt Service'!$K$26),IF($G$26&gt;W5-1,$M$26,0))</f>
        <v>0</v>
      </c>
      <c r="X26" s="282">
        <f>IF($N$26="Percentage of Cash Flow",IF($G$26&gt;X5-1,(('Pro Forma (Res.)'!$E$62-'Pro Forma (Res.)'!$E$64)/12)*'Debt Service'!$K$26),IF($G$26&gt;X5-1,$M$26,0))</f>
        <v>0</v>
      </c>
      <c r="Y26" s="282">
        <f>IF($N$26="Percentage of Cash Flow",IF($G$26&gt;Y5-1,(('Pro Forma (Res.)'!$E$62-'Pro Forma (Res.)'!$E$64)/12)*'Debt Service'!$K$26),IF($G$26&gt;Y5-1,$M$26,0))</f>
        <v>0</v>
      </c>
      <c r="Z26" s="282">
        <f>IF($N$26="Percentage of Cash Flow",IF($G$26&gt;Z5-1,(('Pro Forma (Res.)'!$E$62-'Pro Forma (Res.)'!$E$64)/12)*'Debt Service'!$K$26),IF($G$26&gt;Z5-1,$M$26,0))</f>
        <v>0</v>
      </c>
      <c r="AA26" s="282">
        <f>IF($N$26="Percentage of Cash Flow",IF($G$26&gt;AA5-1,(('Pro Forma (Res.)'!$E$62-'Pro Forma (Res.)'!$E$64)/12)*'Debt Service'!$K$26),IF($G$26&gt;AA5-1,$M$26,0))</f>
        <v>0</v>
      </c>
      <c r="AB26" s="282">
        <f>IF($N$26="Percentage of Cash Flow",IF($G$26&gt;AB5-1,(('Pro Forma (Res.)'!$E$62-'Pro Forma (Res.)'!$E$64)/12)*'Debt Service'!$K$26),IF($G$26&gt;AB5-1,$M$26,0))</f>
        <v>0</v>
      </c>
      <c r="AC26" s="283">
        <f>SUM(Q26:AB26)</f>
        <v>0</v>
      </c>
      <c r="AD26" s="282">
        <f>IF($N$26="Percentage of Cash Flow",IF($G$26&gt;AD5-1,(('Pro Forma (Res.)'!$F$62-'Pro Forma (Res.)'!$F$64)/12)*'Debt Service'!$K$26),IF($G$26&gt;AD5-1,$M$26,0))</f>
        <v>0</v>
      </c>
      <c r="AE26" s="282">
        <f>IF($N$26="Percentage of Cash Flow",IF($G$26&gt;AE5-1,(('Pro Forma (Res.)'!$F$62-'Pro Forma (Res.)'!$F$64)/12)*'Debt Service'!$K$26),IF($G$26&gt;AE5-1,$M$26,0))</f>
        <v>0</v>
      </c>
      <c r="AF26" s="282">
        <f>IF($N$26="Percentage of Cash Flow",IF($G$26&gt;AF5-1,(('Pro Forma (Res.)'!$F$62-'Pro Forma (Res.)'!$F$64)/12)*'Debt Service'!$K$26),IF($G$26&gt;AF5-1,$M$26,0))</f>
        <v>0</v>
      </c>
      <c r="AG26" s="282">
        <f>IF($N$26="Percentage of Cash Flow",IF($G$26&gt;AG5-1,(('Pro Forma (Res.)'!$F$62-'Pro Forma (Res.)'!$F$64)/12)*'Debt Service'!$K$26),IF($G$26&gt;AG5-1,$M$26,0))</f>
        <v>0</v>
      </c>
      <c r="AH26" s="282">
        <f>IF($N$26="Percentage of Cash Flow",IF($G$26&gt;AH5-1,(('Pro Forma (Res.)'!$F$62-'Pro Forma (Res.)'!$F$64)/12)*'Debt Service'!$K$26),IF($G$26&gt;AH5-1,$M$26,0))</f>
        <v>0</v>
      </c>
      <c r="AI26" s="282">
        <f>IF($N$26="Percentage of Cash Flow",IF($G$26&gt;AI5-1,(('Pro Forma (Res.)'!$F$62-'Pro Forma (Res.)'!$F$64)/12)*'Debt Service'!$K$26),IF($G$26&gt;AI5-1,$M$26,0))</f>
        <v>0</v>
      </c>
      <c r="AJ26" s="282">
        <f>IF($N$26="Percentage of Cash Flow",IF($G$26&gt;AJ5-1,(('Pro Forma (Res.)'!$F$62-'Pro Forma (Res.)'!$F$64)/12)*'Debt Service'!$K$26),IF($G$26&gt;AJ5-1,$M$26,0))</f>
        <v>0</v>
      </c>
      <c r="AK26" s="282">
        <f>IF($N$26="Percentage of Cash Flow",IF($G$26&gt;AK5-1,(('Pro Forma (Res.)'!$F$62-'Pro Forma (Res.)'!$F$64)/12)*'Debt Service'!$K$26),IF($G$26&gt;AK5-1,$M$26,0))</f>
        <v>0</v>
      </c>
      <c r="AL26" s="282">
        <f>IF($N$26="Percentage of Cash Flow",IF($G$26&gt;AL5-1,(('Pro Forma (Res.)'!$F$62-'Pro Forma (Res.)'!$F$64)/12)*'Debt Service'!$K$26),IF($G$26&gt;AL5-1,$M$26,0))</f>
        <v>0</v>
      </c>
      <c r="AM26" s="282">
        <f>IF($N$26="Percentage of Cash Flow",IF($G$26&gt;AM5-1,(('Pro Forma (Res.)'!$F$62-'Pro Forma (Res.)'!$F$64)/12)*'Debt Service'!$K$26),IF($G$26&gt;AM5-1,$M$26,0))</f>
        <v>0</v>
      </c>
      <c r="AN26" s="282">
        <f>IF($N$26="Percentage of Cash Flow",IF($G$26&gt;AN5-1,(('Pro Forma (Res.)'!$F$62-'Pro Forma (Res.)'!$F$64)/12)*'Debt Service'!$K$26),IF($G$26&gt;AN5-1,$M$26,0))</f>
        <v>0</v>
      </c>
      <c r="AO26" s="282">
        <f>IF($N$26="Percentage of Cash Flow",IF($G$26&gt;AO5-1,(('Pro Forma (Res.)'!$F$62-'Pro Forma (Res.)'!$F$64)/12)*'Debt Service'!$K$26),IF($G$26&gt;AO5-1,$M$26,0))</f>
        <v>0</v>
      </c>
      <c r="AP26" s="283">
        <f>SUM(AD26:AO26)</f>
        <v>0</v>
      </c>
      <c r="AQ26" s="282">
        <f>IF($N$26="Percentage of Cash Flow",IF($G$26&gt;AQ5-1,(('Pro Forma (Res.)'!$G$62-'Pro Forma (Res.)'!$G$64)/12)*'Debt Service'!$K$26),IF($G$26&gt;AQ5-1,$M$26,0))</f>
        <v>0</v>
      </c>
      <c r="AR26" s="282">
        <f>IF($N$26="Percentage of Cash Flow",IF($G$26&gt;AR5-1,(('Pro Forma (Res.)'!$G$62-'Pro Forma (Res.)'!$G$64)/12)*'Debt Service'!$K$26),IF($G$26&gt;AR5-1,$M$26,0))</f>
        <v>0</v>
      </c>
      <c r="AS26" s="282">
        <f>IF($N$26="Percentage of Cash Flow",IF($G$26&gt;AS5-1,(('Pro Forma (Res.)'!$G$62-'Pro Forma (Res.)'!$G$64)/12)*'Debt Service'!$K$26),IF($G$26&gt;AS5-1,$M$26,0))</f>
        <v>0</v>
      </c>
      <c r="AT26" s="282">
        <f>IF($N$26="Percentage of Cash Flow",IF($G$26&gt;AT5-1,(('Pro Forma (Res.)'!$G$62-'Pro Forma (Res.)'!$G$64)/12)*'Debt Service'!$K$26),IF($G$26&gt;AT5-1,$M$26,0))</f>
        <v>0</v>
      </c>
      <c r="AU26" s="282">
        <f>IF($N$26="Percentage of Cash Flow",IF($G$26&gt;AU5-1,(('Pro Forma (Res.)'!$G$62-'Pro Forma (Res.)'!$G$64)/12)*'Debt Service'!$K$26),IF($G$26&gt;AU5-1,$M$26,0))</f>
        <v>0</v>
      </c>
      <c r="AV26" s="282">
        <f>IF($N$26="Percentage of Cash Flow",IF($G$26&gt;AV5-1,(('Pro Forma (Res.)'!$G$62-'Pro Forma (Res.)'!$G$64)/12)*'Debt Service'!$K$26),IF($G$26&gt;AV5-1,$M$26,0))</f>
        <v>0</v>
      </c>
      <c r="AW26" s="282">
        <f>IF($N$26="Percentage of Cash Flow",IF($G$26&gt;AW5-1,(('Pro Forma (Res.)'!$G$62-'Pro Forma (Res.)'!$G$64)/12)*'Debt Service'!$K$26),IF($G$26&gt;AW5-1,$M$26,0))</f>
        <v>0</v>
      </c>
      <c r="AX26" s="282">
        <f>IF($N$26="Percentage of Cash Flow",IF($G$26&gt;AX5-1,(('Pro Forma (Res.)'!$G$62-'Pro Forma (Res.)'!$G$64)/12)*'Debt Service'!$K$26),IF($G$26&gt;AX5-1,$M$26,0))</f>
        <v>0</v>
      </c>
      <c r="AY26" s="282">
        <f>IF($N$26="Percentage of Cash Flow",IF($G$26&gt;AY5-1,(('Pro Forma (Res.)'!$G$62-'Pro Forma (Res.)'!$G$64)/12)*'Debt Service'!$K$26),IF($G$26&gt;AY5-1,$M$26,0))</f>
        <v>0</v>
      </c>
      <c r="AZ26" s="282">
        <f>IF($N$26="Percentage of Cash Flow",IF($G$26&gt;AZ5-1,(('Pro Forma (Res.)'!$G$62-'Pro Forma (Res.)'!$G$64)/12)*'Debt Service'!$K$26),IF($G$26&gt;AZ5-1,$M$26,0))</f>
        <v>0</v>
      </c>
      <c r="BA26" s="282">
        <f>IF($N$26="Percentage of Cash Flow",IF($G$26&gt;BA5-1,(('Pro Forma (Res.)'!$G$62-'Pro Forma (Res.)'!$G$64)/12)*'Debt Service'!$K$26),IF($G$26&gt;BA5-1,$M$26,0))</f>
        <v>0</v>
      </c>
      <c r="BB26" s="282">
        <f>IF($N$26="Percentage of Cash Flow",IF($G$26&gt;BB5-1,(('Pro Forma (Res.)'!$G$62-'Pro Forma (Res.)'!$G$64)/12)*'Debt Service'!$K$26),IF($G$26&gt;BB5-1,$M$26,0))</f>
        <v>0</v>
      </c>
      <c r="BC26" s="283">
        <f>SUM(AQ26:BB26)</f>
        <v>0</v>
      </c>
      <c r="BD26" s="282">
        <f>IF($N$26="Percentage of Cash Flow",IF($G$26&gt;BD5-1,(('Pro Forma (Res.)'!$H$62-'Pro Forma (Res.)'!$H$64)/12)*'Debt Service'!$K$26),IF($G$26&gt;BD5-1,$M$26,0))</f>
        <v>0</v>
      </c>
      <c r="BE26" s="282">
        <f>IF($N$26="Percentage of Cash Flow",IF($G$26&gt;BE5-1,(('Pro Forma (Res.)'!$H$62-'Pro Forma (Res.)'!$H$64)/12)*'Debt Service'!$K$26),IF($G$26&gt;BE5-1,$M$26,0))</f>
        <v>0</v>
      </c>
      <c r="BF26" s="282">
        <f>IF($N$26="Percentage of Cash Flow",IF($G$26&gt;BF5-1,(('Pro Forma (Res.)'!$H$62-'Pro Forma (Res.)'!$H$64)/12)*'Debt Service'!$K$26),IF($G$26&gt;BF5-1,$M$26,0))</f>
        <v>0</v>
      </c>
      <c r="BG26" s="282">
        <f>IF($N$26="Percentage of Cash Flow",IF($G$26&gt;BG5-1,(('Pro Forma (Res.)'!$H$62-'Pro Forma (Res.)'!$H$64)/12)*'Debt Service'!$K$26),IF($G$26&gt;BG5-1,$M$26,0))</f>
        <v>0</v>
      </c>
      <c r="BH26" s="282">
        <f>IF($N$26="Percentage of Cash Flow",IF($G$26&gt;BH5-1,(('Pro Forma (Res.)'!$H$62-'Pro Forma (Res.)'!$H$64)/12)*'Debt Service'!$K$26),IF($G$26&gt;BH5-1,$M$26,0))</f>
        <v>0</v>
      </c>
      <c r="BI26" s="282">
        <f>IF($N$26="Percentage of Cash Flow",IF($G$26&gt;BI5-1,(('Pro Forma (Res.)'!$H$62-'Pro Forma (Res.)'!$H$64)/12)*'Debt Service'!$K$26),IF($G$26&gt;BI5-1,$M$26,0))</f>
        <v>0</v>
      </c>
      <c r="BJ26" s="282">
        <f>IF($N$26="Percentage of Cash Flow",IF($G$26&gt;BJ5-1,(('Pro Forma (Res.)'!$H$62-'Pro Forma (Res.)'!$H$64)/12)*'Debt Service'!$K$26),IF($G$26&gt;BJ5-1,$M$26,0))</f>
        <v>0</v>
      </c>
      <c r="BK26" s="282">
        <f>IF($N$26="Percentage of Cash Flow",IF($G$26&gt;BK5-1,(('Pro Forma (Res.)'!$H$62-'Pro Forma (Res.)'!$H$64)/12)*'Debt Service'!$K$26),IF($G$26&gt;BK5-1,$M$26,0))</f>
        <v>0</v>
      </c>
      <c r="BL26" s="282">
        <f>IF($N$26="Percentage of Cash Flow",IF($G$26&gt;BL5-1,(('Pro Forma (Res.)'!$H$62-'Pro Forma (Res.)'!$H$64)/12)*'Debt Service'!$K$26),IF($G$26&gt;BL5-1,$M$26,0))</f>
        <v>0</v>
      </c>
      <c r="BM26" s="282">
        <f>IF($N$26="Percentage of Cash Flow",IF($G$26&gt;BM5-1,(('Pro Forma (Res.)'!$H$62-'Pro Forma (Res.)'!$H$64)/12)*'Debt Service'!$K$26),IF($G$26&gt;BM5-1,$M$26,0))</f>
        <v>0</v>
      </c>
      <c r="BN26" s="282">
        <f>IF($N$26="Percentage of Cash Flow",IF($G$26&gt;BN5-1,(('Pro Forma (Res.)'!$H$62-'Pro Forma (Res.)'!$H$64)/12)*'Debt Service'!$K$26),IF($G$26&gt;BN5-1,$M$26,0))</f>
        <v>0</v>
      </c>
      <c r="BO26" s="282">
        <f>IF($N$26="Percentage of Cash Flow",IF($G$26&gt;BO5-1,(('Pro Forma (Res.)'!$H$62-'Pro Forma (Res.)'!$H$64)/12)*'Debt Service'!$K$26),IF($G$26&gt;BO5-1,$M$26,0))</f>
        <v>0</v>
      </c>
      <c r="BP26" s="283">
        <f>SUM(BD26:BO26)</f>
        <v>0</v>
      </c>
      <c r="BQ26" s="613">
        <f>IF($N$26="Percentage of Cash Flow",IF($G$26&gt;BQ5-1,(('Pro Forma (Res.)'!$I$62-'Pro Forma (Res.)'!$I$64)/12)*'Debt Service'!$K$26),IF($G$26&gt;BQ5-1,$M$26,0))</f>
        <v>0</v>
      </c>
      <c r="BR26" s="613">
        <f>IF($N$26="Percentage of Cash Flow",IF($G$26&gt;BR5-1,(('Pro Forma (Res.)'!$I$62-'Pro Forma (Res.)'!$I$64)/12)*'Debt Service'!$K$26),IF($G$26&gt;BR5-1,$M$26,0))</f>
        <v>0</v>
      </c>
      <c r="BS26" s="613">
        <f>IF($N$26="Percentage of Cash Flow",IF($G$26&gt;BS5-1,(('Pro Forma (Res.)'!$I$62-'Pro Forma (Res.)'!$I$64)/12)*'Debt Service'!$K$26),IF($G$26&gt;BS5-1,$M$26,0))</f>
        <v>0</v>
      </c>
      <c r="BT26" s="613">
        <f>IF($N$26="Percentage of Cash Flow",IF($G$26&gt;BT5-1,(('Pro Forma (Res.)'!$I$62-'Pro Forma (Res.)'!$I$64)/12)*'Debt Service'!$K$26),IF($G$26&gt;BT5-1,$M$26,0))</f>
        <v>0</v>
      </c>
      <c r="BU26" s="613">
        <f>IF($N$26="Percentage of Cash Flow",IF($G$26&gt;BU5-1,(('Pro Forma (Res.)'!$I$62-'Pro Forma (Res.)'!$I$64)/12)*'Debt Service'!$K$26),IF($G$26&gt;BU5-1,$M$26,0))</f>
        <v>0</v>
      </c>
      <c r="BV26" s="613">
        <f>IF($N$26="Percentage of Cash Flow",IF($G$26&gt;BV5-1,(('Pro Forma (Res.)'!$I$62-'Pro Forma (Res.)'!$I$64)/12)*'Debt Service'!$K$26),IF($G$26&gt;BV5-1,$M$26,0))</f>
        <v>0</v>
      </c>
      <c r="BW26" s="613">
        <f>IF($N$26="Percentage of Cash Flow",IF($G$26&gt;BW5-1,(('Pro Forma (Res.)'!$I$62-'Pro Forma (Res.)'!$I$64)/12)*'Debt Service'!$K$26),IF($G$26&gt;BW5-1,$M$26,0))</f>
        <v>0</v>
      </c>
      <c r="BX26" s="613">
        <f>IF($N$26="Percentage of Cash Flow",IF($G$26&gt;BX5-1,(('Pro Forma (Res.)'!$I$62-'Pro Forma (Res.)'!$I$64)/12)*'Debt Service'!$K$26),IF($G$26&gt;BX5-1,$M$26,0))</f>
        <v>0</v>
      </c>
      <c r="BY26" s="613">
        <f>IF($N$26="Percentage of Cash Flow",IF($G$26&gt;BY5-1,(('Pro Forma (Res.)'!$I$62-'Pro Forma (Res.)'!$I$64)/12)*'Debt Service'!$K$26),IF($G$26&gt;BY5-1,$M$26,0))</f>
        <v>0</v>
      </c>
      <c r="BZ26" s="613">
        <f>IF($N$26="Percentage of Cash Flow",IF($G$26&gt;BZ5-1,(('Pro Forma (Res.)'!$I$62-'Pro Forma (Res.)'!$I$64)/12)*'Debt Service'!$K$26),IF($G$26&gt;BZ5-1,$M$26,0))</f>
        <v>0</v>
      </c>
      <c r="CA26" s="613">
        <f>IF($N$26="Percentage of Cash Flow",IF($G$26&gt;CA5-1,(('Pro Forma (Res.)'!$I$62-'Pro Forma (Res.)'!$I$64)/12)*'Debt Service'!$K$26),IF($G$26&gt;CA5-1,$M$26,0))</f>
        <v>0</v>
      </c>
      <c r="CB26" s="613">
        <f>IF($N$26="Percentage of Cash Flow",IF($G$26&gt;CB5-1,(('Pro Forma (Res.)'!$I$62-'Pro Forma (Res.)'!$I$64)/12)*'Debt Service'!$K$26),IF($G$26&gt;CB5-1,$M$26,0))</f>
        <v>0</v>
      </c>
      <c r="CC26" s="283">
        <f>SUM(BQ26:CB26)</f>
        <v>0</v>
      </c>
      <c r="CD26" s="613">
        <f>IF($N$26="Percentage of Cash Flow",IF($G$26&gt;CD5-1,(('Pro Forma (Res.)'!$J$62-'Pro Forma (Res.)'!$J$64)/12)*'Debt Service'!$K$26),IF($G$26&gt;CD5-1,$M$26,0))</f>
        <v>0</v>
      </c>
      <c r="CE26" s="613">
        <f>IF($N$26="Percentage of Cash Flow",IF($G$26&gt;CE5-1,(('Pro Forma (Res.)'!$J$62-'Pro Forma (Res.)'!$J$64)/12)*'Debt Service'!$K$26),IF($G$26&gt;CE5-1,$M$26,0))</f>
        <v>0</v>
      </c>
      <c r="CF26" s="613">
        <f>IF($N$26="Percentage of Cash Flow",IF($G$26&gt;CF5-1,(('Pro Forma (Res.)'!$J$62-'Pro Forma (Res.)'!$J$64)/12)*'Debt Service'!$K$26),IF($G$26&gt;CF5-1,$M$26,0))</f>
        <v>0</v>
      </c>
      <c r="CG26" s="613">
        <f>IF($N$26="Percentage of Cash Flow",IF($G$26&gt;CG5-1,(('Pro Forma (Res.)'!$J$62-'Pro Forma (Res.)'!$J$64)/12)*'Debt Service'!$K$26),IF($G$26&gt;CG5-1,$M$26,0))</f>
        <v>0</v>
      </c>
      <c r="CH26" s="613">
        <f>IF($N$26="Percentage of Cash Flow",IF($G$26&gt;CH5-1,(('Pro Forma (Res.)'!$J$62-'Pro Forma (Res.)'!$J$64)/12)*'Debt Service'!$K$26),IF($G$26&gt;CH5-1,$M$26,0))</f>
        <v>0</v>
      </c>
      <c r="CI26" s="613">
        <f>IF($N$26="Percentage of Cash Flow",IF($G$26&gt;CI5-1,(('Pro Forma (Res.)'!$J$62-'Pro Forma (Res.)'!$J$64)/12)*'Debt Service'!$K$26),IF($G$26&gt;CI5-1,$M$26,0))</f>
        <v>0</v>
      </c>
      <c r="CJ26" s="613">
        <f>IF($N$26="Percentage of Cash Flow",IF($G$26&gt;CJ5-1,(('Pro Forma (Res.)'!$J$62-'Pro Forma (Res.)'!$J$64)/12)*'Debt Service'!$K$26),IF($G$26&gt;CJ5-1,$M$26,0))</f>
        <v>0</v>
      </c>
      <c r="CK26" s="613">
        <f>IF($N$26="Percentage of Cash Flow",IF($G$26&gt;CK5-1,(('Pro Forma (Res.)'!$J$62-'Pro Forma (Res.)'!$J$64)/12)*'Debt Service'!$K$26),IF($G$26&gt;CK5-1,$M$26,0))</f>
        <v>0</v>
      </c>
      <c r="CL26" s="613">
        <f>IF($N$26="Percentage of Cash Flow",IF($G$26&gt;CL5-1,(('Pro Forma (Res.)'!$J$62-'Pro Forma (Res.)'!$J$64)/12)*'Debt Service'!$K$26),IF($G$26&gt;CL5-1,$M$26,0))</f>
        <v>0</v>
      </c>
      <c r="CM26" s="613">
        <f>IF($N$26="Percentage of Cash Flow",IF($G$26&gt;CM5-1,(('Pro Forma (Res.)'!$J$62-'Pro Forma (Res.)'!$J$64)/12)*'Debt Service'!$K$26),IF($G$26&gt;CM5-1,$M$26,0))</f>
        <v>0</v>
      </c>
      <c r="CN26" s="613">
        <f>IF($N$26="Percentage of Cash Flow",IF($G$26&gt;CN5-1,(('Pro Forma (Res.)'!$J$62-'Pro Forma (Res.)'!$J$64)/12)*'Debt Service'!$K$26),IF($G$26&gt;CN5-1,$M$26,0))</f>
        <v>0</v>
      </c>
      <c r="CO26" s="613">
        <f>IF($N$26="Percentage of Cash Flow",IF($G$26&gt;CO5-1,(('Pro Forma (Res.)'!$J$62-'Pro Forma (Res.)'!$J$64)/12)*'Debt Service'!$K$26),IF($G$26&gt;CO5-1,$M$26,0))</f>
        <v>0</v>
      </c>
      <c r="CP26" s="283">
        <f>SUM(CD26:CO26)</f>
        <v>0</v>
      </c>
      <c r="CQ26" s="613">
        <f>IF($N$26="Percentage of Cash Flow",IF($G$26&gt;CQ5-1,(('Pro Forma (Res.)'!$K$62-'Pro Forma (Res.)'!$K$64)/12)*'Debt Service'!$K$26),IF($G$26&gt;CQ5-1,$M$26,0))</f>
        <v>0</v>
      </c>
      <c r="CR26" s="613">
        <f>IF($N$26="Percentage of Cash Flow",IF($G$26&gt;CR5-1,(('Pro Forma (Res.)'!$K$62-'Pro Forma (Res.)'!$K$64)/12)*'Debt Service'!$K$26),IF($G$26&gt;CR5-1,$M$26,0))</f>
        <v>0</v>
      </c>
      <c r="CS26" s="613">
        <f>IF($N$26="Percentage of Cash Flow",IF($G$26&gt;CS5-1,(('Pro Forma (Res.)'!$K$62-'Pro Forma (Res.)'!$K$64)/12)*'Debt Service'!$K$26),IF($G$26&gt;CS5-1,$M$26,0))</f>
        <v>0</v>
      </c>
      <c r="CT26" s="613">
        <f>IF($N$26="Percentage of Cash Flow",IF($G$26&gt;CT5-1,(('Pro Forma (Res.)'!$K$62-'Pro Forma (Res.)'!$K$64)/12)*'Debt Service'!$K$26),IF($G$26&gt;CT5-1,$M$26,0))</f>
        <v>0</v>
      </c>
      <c r="CU26" s="613">
        <f>IF($N$26="Percentage of Cash Flow",IF($G$26&gt;CU5-1,(('Pro Forma (Res.)'!$K$62-'Pro Forma (Res.)'!$K$64)/12)*'Debt Service'!$K$26),IF($G$26&gt;CU5-1,$M$26,0))</f>
        <v>0</v>
      </c>
      <c r="CV26" s="613">
        <f>IF($N$26="Percentage of Cash Flow",IF($G$26&gt;CV5-1,(('Pro Forma (Res.)'!$K$62-'Pro Forma (Res.)'!$K$64)/12)*'Debt Service'!$K$26),IF($G$26&gt;CV5-1,$M$26,0))</f>
        <v>0</v>
      </c>
      <c r="CW26" s="613">
        <f>IF($N$26="Percentage of Cash Flow",IF($G$26&gt;CW5-1,(('Pro Forma (Res.)'!$K$62-'Pro Forma (Res.)'!$K$64)/12)*'Debt Service'!$K$26),IF($G$26&gt;CW5-1,$M$26,0))</f>
        <v>0</v>
      </c>
      <c r="CX26" s="613">
        <f>IF($N$26="Percentage of Cash Flow",IF($G$26&gt;CX5-1,(('Pro Forma (Res.)'!$K$62-'Pro Forma (Res.)'!$K$64)/12)*'Debt Service'!$K$26),IF($G$26&gt;CX5-1,$M$26,0))</f>
        <v>0</v>
      </c>
      <c r="CY26" s="613">
        <f>IF($N$26="Percentage of Cash Flow",IF($G$26&gt;CY5-1,(('Pro Forma (Res.)'!$K$62-'Pro Forma (Res.)'!$K$64)/12)*'Debt Service'!$K$26),IF($G$26&gt;CY5-1,$M$26,0))</f>
        <v>0</v>
      </c>
      <c r="CZ26" s="613">
        <f>IF($N$26="Percentage of Cash Flow",IF($G$26&gt;CZ5-1,(('Pro Forma (Res.)'!$K$62-'Pro Forma (Res.)'!$K$64)/12)*'Debt Service'!$K$26),IF($G$26&gt;CZ5-1,$M$26,0))</f>
        <v>0</v>
      </c>
      <c r="DA26" s="613">
        <f>IF($N$26="Percentage of Cash Flow",IF($G$26&gt;DA5-1,(('Pro Forma (Res.)'!$K$62-'Pro Forma (Res.)'!$K$64)/12)*'Debt Service'!$K$26),IF($G$26&gt;DA5-1,$M$26,0))</f>
        <v>0</v>
      </c>
      <c r="DB26" s="613">
        <f>IF($N$26="Percentage of Cash Flow",IF($G$26&gt;DB5-1,(('Pro Forma (Res.)'!$K$62-'Pro Forma (Res.)'!$K$64)/12)*'Debt Service'!$K$26),IF($G$26&gt;DB5-1,$M$26,0))</f>
        <v>0</v>
      </c>
      <c r="DC26" s="283">
        <f>SUM(CQ26:DB26)</f>
        <v>0</v>
      </c>
      <c r="DD26" s="613">
        <f>IF($N$26="Percentage of Cash Flow",IF($G$26&gt;DD5-1,(('Pro Forma (Res.)'!$L$62-'Pro Forma (Res.)'!$L$64)/12)*'Debt Service'!$K$26),IF($G$26&gt;DD5-1,$M$26,0))</f>
        <v>0</v>
      </c>
      <c r="DE26" s="613">
        <f>IF($N$26="Percentage of Cash Flow",IF($G$26&gt;DE5-1,(('Pro Forma (Res.)'!$L$62-'Pro Forma (Res.)'!$L$64)/12)*'Debt Service'!$K$26),IF($G$26&gt;DE5-1,$M$26,0))</f>
        <v>0</v>
      </c>
      <c r="DF26" s="613">
        <f>IF($N$26="Percentage of Cash Flow",IF($G$26&gt;DF5-1,(('Pro Forma (Res.)'!$L$62-'Pro Forma (Res.)'!$L$64)/12)*'Debt Service'!$K$26),IF($G$26&gt;DF5-1,$M$26,0))</f>
        <v>0</v>
      </c>
      <c r="DG26" s="613">
        <f>IF($N$26="Percentage of Cash Flow",IF($G$26&gt;DG5-1,(('Pro Forma (Res.)'!$L$62-'Pro Forma (Res.)'!$L$64)/12)*'Debt Service'!$K$26),IF($G$26&gt;DG5-1,$M$26,0))</f>
        <v>0</v>
      </c>
      <c r="DH26" s="613">
        <f>IF($N$26="Percentage of Cash Flow",IF($G$26&gt;DH5-1,(('Pro Forma (Res.)'!$L$62-'Pro Forma (Res.)'!$L$64)/12)*'Debt Service'!$K$26),IF($G$26&gt;DH5-1,$M$26,0))</f>
        <v>0</v>
      </c>
      <c r="DI26" s="613">
        <f>IF($N$26="Percentage of Cash Flow",IF($G$26&gt;DI5-1,(('Pro Forma (Res.)'!$L$62-'Pro Forma (Res.)'!$L$64)/12)*'Debt Service'!$K$26),IF($G$26&gt;DI5-1,$M$26,0))</f>
        <v>0</v>
      </c>
      <c r="DJ26" s="613">
        <f>IF($N$26="Percentage of Cash Flow",IF($G$26&gt;DJ5-1,(('Pro Forma (Res.)'!$L$62-'Pro Forma (Res.)'!$L$64)/12)*'Debt Service'!$K$26),IF($G$26&gt;DJ5-1,$M$26,0))</f>
        <v>0</v>
      </c>
      <c r="DK26" s="613">
        <f>IF($N$26="Percentage of Cash Flow",IF($G$26&gt;DK5-1,(('Pro Forma (Res.)'!$L$62-'Pro Forma (Res.)'!$L$64)/12)*'Debt Service'!$K$26),IF($G$26&gt;DK5-1,$M$26,0))</f>
        <v>0</v>
      </c>
      <c r="DL26" s="613">
        <f>IF($N$26="Percentage of Cash Flow",IF($G$26&gt;DL5-1,(('Pro Forma (Res.)'!$L$62-'Pro Forma (Res.)'!$L$64)/12)*'Debt Service'!$K$26),IF($G$26&gt;DL5-1,$M$26,0))</f>
        <v>0</v>
      </c>
      <c r="DM26" s="613">
        <f>IF($N$26="Percentage of Cash Flow",IF($G$26&gt;DM5-1,(('Pro Forma (Res.)'!$L$62-'Pro Forma (Res.)'!$L$64)/12)*'Debt Service'!$K$26),IF($G$26&gt;DM5-1,$M$26,0))</f>
        <v>0</v>
      </c>
      <c r="DN26" s="613">
        <f>IF($N$26="Percentage of Cash Flow",IF($G$26&gt;DN5-1,(('Pro Forma (Res.)'!$L$62-'Pro Forma (Res.)'!$L$64)/12)*'Debt Service'!$K$26),IF($G$26&gt;DN5-1,$M$26,0))</f>
        <v>0</v>
      </c>
      <c r="DO26" s="613">
        <f>IF($N$26="Percentage of Cash Flow",IF($G$26&gt;DO5-1,(('Pro Forma (Res.)'!$L$62-'Pro Forma (Res.)'!$L$64)/12)*'Debt Service'!$K$26),IF($G$26&gt;DO5-1,$M$26,0))</f>
        <v>0</v>
      </c>
      <c r="DP26" s="283">
        <f>SUM(DD26:DO26)</f>
        <v>0</v>
      </c>
      <c r="DQ26" s="613">
        <f>IF($N$26="Percentage of Cash Flow",IF($G$26&gt;DQ5-1,(('Pro Forma (Res.)'!$M$62-'Pro Forma (Res.)'!$M$64)/12)*'Debt Service'!$K$26),IF($G$26&gt;DQ5-1,$M$26,0))</f>
        <v>0</v>
      </c>
      <c r="DR26" s="613">
        <f>IF($N$26="Percentage of Cash Flow",IF($G$26&gt;DR5-1,(('Pro Forma (Res.)'!$M$62-'Pro Forma (Res.)'!$M$64)/12)*'Debt Service'!$K$26),IF($G$26&gt;DR5-1,$M$26,0))</f>
        <v>0</v>
      </c>
      <c r="DS26" s="613">
        <f>IF($N$26="Percentage of Cash Flow",IF($G$26&gt;DS5-1,(('Pro Forma (Res.)'!$M$62-'Pro Forma (Res.)'!$M$64)/12)*'Debt Service'!$K$26),IF($G$26&gt;DS5-1,$M$26,0))</f>
        <v>0</v>
      </c>
      <c r="DT26" s="613">
        <f>IF($N$26="Percentage of Cash Flow",IF($G$26&gt;DT5-1,(('Pro Forma (Res.)'!$M$62-'Pro Forma (Res.)'!$M$64)/12)*'Debt Service'!$K$26),IF($G$26&gt;DT5-1,$M$26,0))</f>
        <v>0</v>
      </c>
      <c r="DU26" s="613">
        <f>IF($N$26="Percentage of Cash Flow",IF($G$26&gt;DU5-1,(('Pro Forma (Res.)'!$M$62-'Pro Forma (Res.)'!$M$64)/12)*'Debt Service'!$K$26),IF($G$26&gt;DU5-1,$M$26,0))</f>
        <v>0</v>
      </c>
      <c r="DV26" s="613">
        <f>IF($N$26="Percentage of Cash Flow",IF($G$26&gt;DV5-1,(('Pro Forma (Res.)'!$M$62-'Pro Forma (Res.)'!$M$64)/12)*'Debt Service'!$K$26),IF($G$26&gt;DV5-1,$M$26,0))</f>
        <v>0</v>
      </c>
      <c r="DW26" s="613">
        <f>IF($N$26="Percentage of Cash Flow",IF($G$26&gt;DW5-1,(('Pro Forma (Res.)'!$M$62-'Pro Forma (Res.)'!$M$64)/12)*'Debt Service'!$K$26),IF($G$26&gt;DW5-1,$M$26,0))</f>
        <v>0</v>
      </c>
      <c r="DX26" s="613">
        <f>IF($N$26="Percentage of Cash Flow",IF($G$26&gt;DX5-1,(('Pro Forma (Res.)'!$M$62-'Pro Forma (Res.)'!$M$64)/12)*'Debt Service'!$K$26),IF($G$26&gt;DX5-1,$M$26,0))</f>
        <v>0</v>
      </c>
      <c r="DY26" s="613">
        <f>IF($N$26="Percentage of Cash Flow",IF($G$26&gt;DY5-1,(('Pro Forma (Res.)'!$M$62-'Pro Forma (Res.)'!$M$64)/12)*'Debt Service'!$K$26),IF($G$26&gt;DY5-1,$M$26,0))</f>
        <v>0</v>
      </c>
      <c r="DZ26" s="613">
        <f>IF($N$26="Percentage of Cash Flow",IF($G$26&gt;DZ5-1,(('Pro Forma (Res.)'!$M$62-'Pro Forma (Res.)'!$M$64)/12)*'Debt Service'!$K$26),IF($G$26&gt;DZ5-1,$M$26,0))</f>
        <v>0</v>
      </c>
      <c r="EA26" s="613">
        <f>IF($N$26="Percentage of Cash Flow",IF($G$26&gt;EA5-1,(('Pro Forma (Res.)'!$M$62-'Pro Forma (Res.)'!$M$64)/12)*'Debt Service'!$K$26),IF($G$26&gt;EA5-1,$M$26,0))</f>
        <v>0</v>
      </c>
      <c r="EB26" s="613">
        <f>IF($N$26="Percentage of Cash Flow",IF($G$26&gt;EB5-1,(('Pro Forma (Res.)'!$M$62-'Pro Forma (Res.)'!$M$64)/12)*'Debt Service'!$K$26),IF($G$26&gt;EB5-1,$M$26,0))</f>
        <v>0</v>
      </c>
      <c r="EC26" s="283">
        <f>SUM(DQ26:EB26)</f>
        <v>0</v>
      </c>
      <c r="ED26" s="613">
        <f>IF($N$26="Percentage of Cash Flow",IF($G$26&gt;ED5-1,(('Pro Forma (Res.)'!$N$62-'Pro Forma (Res.)'!$N$64)/12)*'Debt Service'!$K$26),IF($G$26&gt;ED5-1,$M$26,0))</f>
        <v>0</v>
      </c>
      <c r="EE26" s="613">
        <f>IF($N$26="Percentage of Cash Flow",IF($G$26&gt;EE5-1,(('Pro Forma (Res.)'!$N$62-'Pro Forma (Res.)'!$N$64)/12)*'Debt Service'!$K$26),IF($G$26&gt;EE5-1,$M$26,0))</f>
        <v>0</v>
      </c>
      <c r="EF26" s="613">
        <f>IF($N$26="Percentage of Cash Flow",IF($G$26&gt;EF5-1,(('Pro Forma (Res.)'!$N$62-'Pro Forma (Res.)'!$N$64)/12)*'Debt Service'!$K$26),IF($G$26&gt;EF5-1,$M$26,0))</f>
        <v>0</v>
      </c>
      <c r="EG26" s="613">
        <f>IF($N$26="Percentage of Cash Flow",IF($G$26&gt;EG5-1,(('Pro Forma (Res.)'!$N$62-'Pro Forma (Res.)'!$N$64)/12)*'Debt Service'!$K$26),IF($G$26&gt;EG5-1,$M$26,0))</f>
        <v>0</v>
      </c>
      <c r="EH26" s="613">
        <f>IF($N$26="Percentage of Cash Flow",IF($G$26&gt;EH5-1,(('Pro Forma (Res.)'!$N$62-'Pro Forma (Res.)'!$N$64)/12)*'Debt Service'!$K$26),IF($G$26&gt;EH5-1,$M$26,0))</f>
        <v>0</v>
      </c>
      <c r="EI26" s="613">
        <f>IF($N$26="Percentage of Cash Flow",IF($G$26&gt;EI5-1,(('Pro Forma (Res.)'!$N$62-'Pro Forma (Res.)'!$N$64)/12)*'Debt Service'!$K$26),IF($G$26&gt;EI5-1,$M$26,0))</f>
        <v>0</v>
      </c>
      <c r="EJ26" s="613">
        <f>IF($N$26="Percentage of Cash Flow",IF($G$26&gt;EJ5-1,(('Pro Forma (Res.)'!$N$62-'Pro Forma (Res.)'!$N$64)/12)*'Debt Service'!$K$26),IF($G$26&gt;EJ5-1,$M$26,0))</f>
        <v>0</v>
      </c>
      <c r="EK26" s="613">
        <f>IF($N$26="Percentage of Cash Flow",IF($G$26&gt;EK5-1,(('Pro Forma (Res.)'!$N$62-'Pro Forma (Res.)'!$N$64)/12)*'Debt Service'!$K$26),IF($G$26&gt;EK5-1,$M$26,0))</f>
        <v>0</v>
      </c>
      <c r="EL26" s="613">
        <f>IF($N$26="Percentage of Cash Flow",IF($G$26&gt;EL5-1,(('Pro Forma (Res.)'!$N$62-'Pro Forma (Res.)'!$N$64)/12)*'Debt Service'!$K$26),IF($G$26&gt;EL5-1,$M$26,0))</f>
        <v>0</v>
      </c>
      <c r="EM26" s="613">
        <f>IF($N$26="Percentage of Cash Flow",IF($G$26&gt;EM5-1,(('Pro Forma (Res.)'!$N$62-'Pro Forma (Res.)'!$N$64)/12)*'Debt Service'!$K$26),IF($G$26&gt;EM5-1,$M$26,0))</f>
        <v>0</v>
      </c>
      <c r="EN26" s="613">
        <f>IF($N$26="Percentage of Cash Flow",IF($G$26&gt;EN5-1,(('Pro Forma (Res.)'!$N$62-'Pro Forma (Res.)'!$N$64)/12)*'Debt Service'!$K$26),IF($G$26&gt;EN5-1,$M$26,0))</f>
        <v>0</v>
      </c>
      <c r="EO26" s="613">
        <f>IF($N$26="Percentage of Cash Flow",IF($G$26&gt;EO5-1,(('Pro Forma (Res.)'!$N$62-'Pro Forma (Res.)'!$N$64)/12)*'Debt Service'!$K$26),IF($G$26&gt;EO5-1,$M$26,0))</f>
        <v>0</v>
      </c>
      <c r="EP26" s="283">
        <f>SUM(ED26:EO26)</f>
        <v>0</v>
      </c>
      <c r="EQ26" s="613">
        <f>IF($N$26="Percentage of Cash Flow",IF($G$26&gt;EQ5-1,(('Pro Forma (Res.)'!$O$62-'Pro Forma (Res.)'!$O$64)/12)*'Debt Service'!$K$26),IF($G$26&gt;EQ5-1,$M$26,0))</f>
        <v>0</v>
      </c>
      <c r="ER26" s="613">
        <f>IF($N$26="Percentage of Cash Flow",IF($G$26&gt;ER5-1,(('Pro Forma (Res.)'!$O$62-'Pro Forma (Res.)'!$O$64)/12)*'Debt Service'!$K$26),IF($G$26&gt;ER5-1,$M$26,0))</f>
        <v>0</v>
      </c>
      <c r="ES26" s="613">
        <f>IF($N$26="Percentage of Cash Flow",IF($G$26&gt;ES5-1,(('Pro Forma (Res.)'!$O$62-'Pro Forma (Res.)'!$O$64)/12)*'Debt Service'!$K$26),IF($G$26&gt;ES5-1,$M$26,0))</f>
        <v>0</v>
      </c>
      <c r="ET26" s="613">
        <f>IF($N$26="Percentage of Cash Flow",IF($G$26&gt;ET5-1,(('Pro Forma (Res.)'!$O$62-'Pro Forma (Res.)'!$O$64)/12)*'Debt Service'!$K$26),IF($G$26&gt;ET5-1,$M$26,0))</f>
        <v>0</v>
      </c>
      <c r="EU26" s="613">
        <f>IF($N$26="Percentage of Cash Flow",IF($G$26&gt;EU5-1,(('Pro Forma (Res.)'!$O$62-'Pro Forma (Res.)'!$O$64)/12)*'Debt Service'!$K$26),IF($G$26&gt;EU5-1,$M$26,0))</f>
        <v>0</v>
      </c>
      <c r="EV26" s="613">
        <f>IF($N$26="Percentage of Cash Flow",IF($G$26&gt;EV5-1,(('Pro Forma (Res.)'!$O$62-'Pro Forma (Res.)'!$O$64)/12)*'Debt Service'!$K$26),IF($G$26&gt;EV5-1,$M$26,0))</f>
        <v>0</v>
      </c>
      <c r="EW26" s="613">
        <f>IF($N$26="Percentage of Cash Flow",IF($G$26&gt;EW5-1,(('Pro Forma (Res.)'!$O$62-'Pro Forma (Res.)'!$O$64)/12)*'Debt Service'!$K$26),IF($G$26&gt;EW5-1,$M$26,0))</f>
        <v>0</v>
      </c>
      <c r="EX26" s="613">
        <f>IF($N$26="Percentage of Cash Flow",IF($G$26&gt;EX5-1,(('Pro Forma (Res.)'!$O$62-'Pro Forma (Res.)'!$O$64)/12)*'Debt Service'!$K$26),IF($G$26&gt;EX5-1,$M$26,0))</f>
        <v>0</v>
      </c>
      <c r="EY26" s="613">
        <f>IF($N$26="Percentage of Cash Flow",IF($G$26&gt;EY5-1,(('Pro Forma (Res.)'!$O$62-'Pro Forma (Res.)'!$O$64)/12)*'Debt Service'!$K$26),IF($G$26&gt;EY5-1,$M$26,0))</f>
        <v>0</v>
      </c>
      <c r="EZ26" s="613">
        <f>IF($N$26="Percentage of Cash Flow",IF($G$26&gt;EZ5-1,(('Pro Forma (Res.)'!$O$62-'Pro Forma (Res.)'!$O$64)/12)*'Debt Service'!$K$26),IF($G$26&gt;EZ5-1,$M$26,0))</f>
        <v>0</v>
      </c>
      <c r="FA26" s="613">
        <f>IF($N$26="Percentage of Cash Flow",IF($G$26&gt;FA5-1,(('Pro Forma (Res.)'!$O$62-'Pro Forma (Res.)'!$O$64)/12)*'Debt Service'!$K$26),IF($G$26&gt;FA5-1,$M$26,0))</f>
        <v>0</v>
      </c>
      <c r="FB26" s="613">
        <f>IF($N$26="Percentage of Cash Flow",IF($G$26&gt;FB5-1,(('Pro Forma (Res.)'!$O$62-'Pro Forma (Res.)'!$O$64)/12)*'Debt Service'!$K$26),IF($G$26&gt;FB5-1,$M$26,0))</f>
        <v>0</v>
      </c>
      <c r="FC26" s="283">
        <f>SUM(EQ26:FB26)</f>
        <v>0</v>
      </c>
      <c r="FD26" s="613">
        <f>IF($N$26="Percentage of Cash Flow",IF($G$26&gt;FD5-1,(('Pro Forma (Res.)'!$P$62-'Pro Forma (Res.)'!$P$64)/12)*'Debt Service'!$K$26),IF($G$26&gt;FD5-1,$M$26,0))</f>
        <v>0</v>
      </c>
      <c r="FE26" s="613">
        <f>IF($N$26="Percentage of Cash Flow",IF($G$26&gt;FE5-1,(('Pro Forma (Res.)'!$P$62-'Pro Forma (Res.)'!$P$64)/12)*'Debt Service'!$K$26),IF($G$26&gt;FE5-1,$M$26,0))</f>
        <v>0</v>
      </c>
      <c r="FF26" s="613">
        <f>IF($N$26="Percentage of Cash Flow",IF($G$26&gt;FF5-1,(('Pro Forma (Res.)'!$P$62-'Pro Forma (Res.)'!$P$64)/12)*'Debt Service'!$K$26),IF($G$26&gt;FF5-1,$M$26,0))</f>
        <v>0</v>
      </c>
      <c r="FG26" s="613">
        <f>IF($N$26="Percentage of Cash Flow",IF($G$26&gt;FG5-1,(('Pro Forma (Res.)'!$P$62-'Pro Forma (Res.)'!$P$64)/12)*'Debt Service'!$K$26),IF($G$26&gt;FG5-1,$M$26,0))</f>
        <v>0</v>
      </c>
      <c r="FH26" s="613">
        <f>IF($N$26="Percentage of Cash Flow",IF($G$26&gt;FH5-1,(('Pro Forma (Res.)'!$P$62-'Pro Forma (Res.)'!$P$64)/12)*'Debt Service'!$K$26),IF($G$26&gt;FH5-1,$M$26,0))</f>
        <v>0</v>
      </c>
      <c r="FI26" s="613">
        <f>IF($N$26="Percentage of Cash Flow",IF($G$26&gt;FI5-1,(('Pro Forma (Res.)'!$P$62-'Pro Forma (Res.)'!$P$64)/12)*'Debt Service'!$K$26),IF($G$26&gt;FI5-1,$M$26,0))</f>
        <v>0</v>
      </c>
      <c r="FJ26" s="613">
        <f>IF($N$26="Percentage of Cash Flow",IF($G$26&gt;FJ5-1,(('Pro Forma (Res.)'!$P$62-'Pro Forma (Res.)'!$P$64)/12)*'Debt Service'!$K$26),IF($G$26&gt;FJ5-1,$M$26,0))</f>
        <v>0</v>
      </c>
      <c r="FK26" s="613">
        <f>IF($N$26="Percentage of Cash Flow",IF($G$26&gt;FK5-1,(('Pro Forma (Res.)'!$P$62-'Pro Forma (Res.)'!$P$64)/12)*'Debt Service'!$K$26),IF($G$26&gt;FK5-1,$M$26,0))</f>
        <v>0</v>
      </c>
      <c r="FL26" s="613">
        <f>IF($N$26="Percentage of Cash Flow",IF($G$26&gt;FL5-1,(('Pro Forma (Res.)'!$P$62-'Pro Forma (Res.)'!$P$64)/12)*'Debt Service'!$K$26),IF($G$26&gt;FL5-1,$M$26,0))</f>
        <v>0</v>
      </c>
      <c r="FM26" s="613">
        <f>IF($N$26="Percentage of Cash Flow",IF($G$26&gt;FM5-1,(('Pro Forma (Res.)'!$P$62-'Pro Forma (Res.)'!$P$64)/12)*'Debt Service'!$K$26),IF($G$26&gt;FM5-1,$M$26,0))</f>
        <v>0</v>
      </c>
      <c r="FN26" s="613">
        <f>IF($N$26="Percentage of Cash Flow",IF($G$26&gt;FN5-1,(('Pro Forma (Res.)'!$P$62-'Pro Forma (Res.)'!$P$64)/12)*'Debt Service'!$K$26),IF($G$26&gt;FN5-1,$M$26,0))</f>
        <v>0</v>
      </c>
      <c r="FO26" s="613">
        <f>IF($N$26="Percentage of Cash Flow",IF($G$26&gt;FO5-1,(('Pro Forma (Res.)'!$P$62-'Pro Forma (Res.)'!$P$64)/12)*'Debt Service'!$K$26),IF($G$26&gt;FO5-1,$M$26,0))</f>
        <v>0</v>
      </c>
      <c r="FP26" s="283">
        <f>SUM(FD26:FO26)</f>
        <v>0</v>
      </c>
      <c r="FQ26" s="613">
        <f>IF($N$26="Percentage of Cash Flow",IF($G$26&gt;FQ5-1,(('Pro Forma (Res.)'!$Q$62-'Pro Forma (Res.)'!$Q$64)/12)*'Debt Service'!$K$26),IF($G$26&gt;FQ5-1,$M$26,0))</f>
        <v>0</v>
      </c>
      <c r="FR26" s="613">
        <f>IF($N$26="Percentage of Cash Flow",IF($G$26&gt;FR5-1,(('Pro Forma (Res.)'!$Q$62-'Pro Forma (Res.)'!$Q$64)/12)*'Debt Service'!$K$26),IF($G$26&gt;FR5-1,$M$26,0))</f>
        <v>0</v>
      </c>
      <c r="FS26" s="613">
        <f>IF($N$26="Percentage of Cash Flow",IF($G$26&gt;FS5-1,(('Pro Forma (Res.)'!$Q$62-'Pro Forma (Res.)'!$Q$64)/12)*'Debt Service'!$K$26),IF($G$26&gt;FS5-1,$M$26,0))</f>
        <v>0</v>
      </c>
      <c r="FT26" s="613">
        <f>IF($N$26="Percentage of Cash Flow",IF($G$26&gt;FT5-1,(('Pro Forma (Res.)'!$Q$62-'Pro Forma (Res.)'!$Q$64)/12)*'Debt Service'!$K$26),IF($G$26&gt;FT5-1,$M$26,0))</f>
        <v>0</v>
      </c>
      <c r="FU26" s="613">
        <f>IF($N$26="Percentage of Cash Flow",IF($G$26&gt;FU5-1,(('Pro Forma (Res.)'!$Q$62-'Pro Forma (Res.)'!$Q$64)/12)*'Debt Service'!$K$26),IF($G$26&gt;FU5-1,$M$26,0))</f>
        <v>0</v>
      </c>
      <c r="FV26" s="613">
        <f>IF($N$26="Percentage of Cash Flow",IF($G$26&gt;FV5-1,(('Pro Forma (Res.)'!$Q$62-'Pro Forma (Res.)'!$Q$64)/12)*'Debt Service'!$K$26),IF($G$26&gt;FV5-1,$M$26,0))</f>
        <v>0</v>
      </c>
      <c r="FW26" s="613">
        <f>IF($N$26="Percentage of Cash Flow",IF($G$26&gt;FW5-1,(('Pro Forma (Res.)'!$Q$62-'Pro Forma (Res.)'!$Q$64)/12)*'Debt Service'!$K$26),IF($G$26&gt;FW5-1,$M$26,0))</f>
        <v>0</v>
      </c>
      <c r="FX26" s="613">
        <f>IF($N$26="Percentage of Cash Flow",IF($G$26&gt;FX5-1,(('Pro Forma (Res.)'!$Q$62-'Pro Forma (Res.)'!$Q$64)/12)*'Debt Service'!$K$26),IF($G$26&gt;FX5-1,$M$26,0))</f>
        <v>0</v>
      </c>
      <c r="FY26" s="613">
        <f>IF($N$26="Percentage of Cash Flow",IF($G$26&gt;FY5-1,(('Pro Forma (Res.)'!$Q$62-'Pro Forma (Res.)'!$Q$64)/12)*'Debt Service'!$K$26),IF($G$26&gt;FY5-1,$M$26,0))</f>
        <v>0</v>
      </c>
      <c r="FZ26" s="613">
        <f>IF($N$26="Percentage of Cash Flow",IF($G$26&gt;FZ5-1,(('Pro Forma (Res.)'!$Q$62-'Pro Forma (Res.)'!$Q$64)/12)*'Debt Service'!$K$26),IF($G$26&gt;FZ5-1,$M$26,0))</f>
        <v>0</v>
      </c>
      <c r="GA26" s="613">
        <f>IF($N$26="Percentage of Cash Flow",IF($G$26&gt;GA5-1,(('Pro Forma (Res.)'!$Q$62-'Pro Forma (Res.)'!$Q$64)/12)*'Debt Service'!$K$26),IF($G$26&gt;GA5-1,$M$26,0))</f>
        <v>0</v>
      </c>
      <c r="GB26" s="613">
        <f>IF($N$26="Percentage of Cash Flow",IF($G$26&gt;GB5-1,(('Pro Forma (Res.)'!$Q$62-'Pro Forma (Res.)'!$Q$64)/12)*'Debt Service'!$K$26),IF($G$26&gt;GB5-1,$M$26,0))</f>
        <v>0</v>
      </c>
      <c r="GC26" s="283">
        <f>SUM(FQ26:GB26)</f>
        <v>0</v>
      </c>
      <c r="GD26" s="613">
        <f>IF($N$26="Percentage of Cash Flow",IF($G$26&gt;GD5-1,(('Pro Forma (Res.)'!$R$62-'Pro Forma (Res.)'!$R$64)/12)*'Debt Service'!$K$26),IF($G$26&gt;GD5-1,$M$26,0))</f>
        <v>0</v>
      </c>
      <c r="GE26" s="613">
        <f>IF($N$26="Percentage of Cash Flow",IF($G$26&gt;GE5-1,(('Pro Forma (Res.)'!$R$62-'Pro Forma (Res.)'!$R$64)/12)*'Debt Service'!$K$26),IF($G$26&gt;GE5-1,$M$26,0))</f>
        <v>0</v>
      </c>
      <c r="GF26" s="613">
        <f>IF($N$26="Percentage of Cash Flow",IF($G$26&gt;GF5-1,(('Pro Forma (Res.)'!$R$62-'Pro Forma (Res.)'!$R$64)/12)*'Debt Service'!$K$26),IF($G$26&gt;GF5-1,$M$26,0))</f>
        <v>0</v>
      </c>
      <c r="GG26" s="613">
        <f>IF($N$26="Percentage of Cash Flow",IF($G$26&gt;GG5-1,(('Pro Forma (Res.)'!$R$62-'Pro Forma (Res.)'!$R$64)/12)*'Debt Service'!$K$26),IF($G$26&gt;GG5-1,$M$26,0))</f>
        <v>0</v>
      </c>
      <c r="GH26" s="613">
        <f>IF($N$26="Percentage of Cash Flow",IF($G$26&gt;GH5-1,(('Pro Forma (Res.)'!$R$62-'Pro Forma (Res.)'!$R$64)/12)*'Debt Service'!$K$26),IF($G$26&gt;GH5-1,$M$26,0))</f>
        <v>0</v>
      </c>
      <c r="GI26" s="613">
        <f>IF($N$26="Percentage of Cash Flow",IF($G$26&gt;GI5-1,(('Pro Forma (Res.)'!$R$62-'Pro Forma (Res.)'!$R$64)/12)*'Debt Service'!$K$26),IF($G$26&gt;GI5-1,$M$26,0))</f>
        <v>0</v>
      </c>
      <c r="GJ26" s="613">
        <f>IF($N$26="Percentage of Cash Flow",IF($G$26&gt;GJ5-1,(('Pro Forma (Res.)'!$R$62-'Pro Forma (Res.)'!$R$64)/12)*'Debt Service'!$K$26),IF($G$26&gt;GJ5-1,$M$26,0))</f>
        <v>0</v>
      </c>
      <c r="GK26" s="613">
        <f>IF($N$26="Percentage of Cash Flow",IF($G$26&gt;GK5-1,(('Pro Forma (Res.)'!$R$62-'Pro Forma (Res.)'!$R$64)/12)*'Debt Service'!$K$26),IF($G$26&gt;GK5-1,$M$26,0))</f>
        <v>0</v>
      </c>
      <c r="GL26" s="613">
        <f>IF($N$26="Percentage of Cash Flow",IF($G$26&gt;GL5-1,(('Pro Forma (Res.)'!$R$62-'Pro Forma (Res.)'!$R$64)/12)*'Debt Service'!$K$26),IF($G$26&gt;GL5-1,$M$26,0))</f>
        <v>0</v>
      </c>
      <c r="GM26" s="613">
        <f>IF($N$26="Percentage of Cash Flow",IF($G$26&gt;GM5-1,(('Pro Forma (Res.)'!$R$62-'Pro Forma (Res.)'!$R$64)/12)*'Debt Service'!$K$26),IF($G$26&gt;GM5-1,$M$26,0))</f>
        <v>0</v>
      </c>
      <c r="GN26" s="613">
        <f>IF($N$26="Percentage of Cash Flow",IF($G$26&gt;GN5-1,(('Pro Forma (Res.)'!$R$62-'Pro Forma (Res.)'!$R$64)/12)*'Debt Service'!$K$26),IF($G$26&gt;GN5-1,$M$26,0))</f>
        <v>0</v>
      </c>
      <c r="GO26" s="613">
        <f>IF($N$26="Percentage of Cash Flow",IF($G$26&gt;GO5-1,(('Pro Forma (Res.)'!$R$62-'Pro Forma (Res.)'!$R$64)/12)*'Debt Service'!$K$26),IF($G$26&gt;GO5-1,$M$26,0))</f>
        <v>0</v>
      </c>
      <c r="GP26" s="283">
        <f>SUM(GD26:GO26)</f>
        <v>0</v>
      </c>
      <c r="GQ26" s="613">
        <f>IF($N$26="Percentage of Cash Flow",IF($G$26&gt;GQ5-1,(('Pro Forma (Res.)'!$S$62-'Pro Forma (Res.)'!$S$64)/12)*'Debt Service'!$K$26),IF($G$26&gt;GQ5-1,$M$26,0))</f>
        <v>0</v>
      </c>
      <c r="GR26" s="613">
        <f>IF($N$26="Percentage of Cash Flow",IF($G$26&gt;GR5-1,(('Pro Forma (Res.)'!$S$62-'Pro Forma (Res.)'!$S$64)/12)*'Debt Service'!$K$26),IF($G$26&gt;GR5-1,$M$26,0))</f>
        <v>0</v>
      </c>
      <c r="GS26" s="613">
        <f>IF($N$26="Percentage of Cash Flow",IF($G$26&gt;GS5-1,(('Pro Forma (Res.)'!$S$62-'Pro Forma (Res.)'!$S$64)/12)*'Debt Service'!$K$26),IF($G$26&gt;GS5-1,$M$26,0))</f>
        <v>0</v>
      </c>
      <c r="GT26" s="613">
        <f>IF($N$26="Percentage of Cash Flow",IF($G$26&gt;GT5-1,(('Pro Forma (Res.)'!$S$62-'Pro Forma (Res.)'!$S$64)/12)*'Debt Service'!$K$26),IF($G$26&gt;GT5-1,$M$26,0))</f>
        <v>0</v>
      </c>
      <c r="GU26" s="613">
        <f>IF($N$26="Percentage of Cash Flow",IF($G$26&gt;GU5-1,(('Pro Forma (Res.)'!$S$62-'Pro Forma (Res.)'!$S$64)/12)*'Debt Service'!$K$26),IF($G$26&gt;GU5-1,$M$26,0))</f>
        <v>0</v>
      </c>
      <c r="GV26" s="613">
        <f>IF($N$26="Percentage of Cash Flow",IF($G$26&gt;GV5-1,(('Pro Forma (Res.)'!$S$62-'Pro Forma (Res.)'!$S$64)/12)*'Debt Service'!$K$26),IF($G$26&gt;GV5-1,$M$26,0))</f>
        <v>0</v>
      </c>
      <c r="GW26" s="613">
        <f>IF($N$26="Percentage of Cash Flow",IF($G$26&gt;GW5-1,(('Pro Forma (Res.)'!$S$62-'Pro Forma (Res.)'!$S$64)/12)*'Debt Service'!$K$26),IF($G$26&gt;GW5-1,$M$26,0))</f>
        <v>0</v>
      </c>
      <c r="GX26" s="613">
        <f>IF($N$26="Percentage of Cash Flow",IF($G$26&gt;GX5-1,(('Pro Forma (Res.)'!$S$62-'Pro Forma (Res.)'!$S$64)/12)*'Debt Service'!$K$26),IF($G$26&gt;GX5-1,$M$26,0))</f>
        <v>0</v>
      </c>
      <c r="GY26" s="613">
        <f>IF($N$26="Percentage of Cash Flow",IF($G$26&gt;GY5-1,(('Pro Forma (Res.)'!$S$62-'Pro Forma (Res.)'!$S$64)/12)*'Debt Service'!$K$26),IF($G$26&gt;GY5-1,$M$26,0))</f>
        <v>0</v>
      </c>
      <c r="GZ26" s="613">
        <f>IF($N$26="Percentage of Cash Flow",IF($G$26&gt;GZ5-1,(('Pro Forma (Res.)'!$S$62-'Pro Forma (Res.)'!$S$64)/12)*'Debt Service'!$K$26),IF($G$26&gt;GZ5-1,$M$26,0))</f>
        <v>0</v>
      </c>
      <c r="HA26" s="613">
        <f>IF($N$26="Percentage of Cash Flow",IF($G$26&gt;HA5-1,(('Pro Forma (Res.)'!$S$62-'Pro Forma (Res.)'!$S$64)/12)*'Debt Service'!$K$26),IF($G$26&gt;HA5-1,$M$26,0))</f>
        <v>0</v>
      </c>
      <c r="HB26" s="613">
        <f>IF($N$26="Percentage of Cash Flow",IF($G$26&gt;HB5-1,(('Pro Forma (Res.)'!$S$62-'Pro Forma (Res.)'!$S$64)/12)*'Debt Service'!$K$26),IF($G$26&gt;HB5-1,$M$26,0))</f>
        <v>0</v>
      </c>
      <c r="HC26" s="283">
        <f>SUM(GQ26:HB26)</f>
        <v>0</v>
      </c>
    </row>
    <row r="27" spans="1:211" ht="37.5" customHeight="1">
      <c r="A27" s="1057"/>
      <c r="B27" s="1058"/>
      <c r="C27" s="1057"/>
      <c r="D27" s="1058"/>
      <c r="E27" s="414"/>
      <c r="F27" s="687"/>
      <c r="G27" s="411"/>
      <c r="H27" s="411"/>
      <c r="I27" s="684"/>
      <c r="J27" s="684"/>
      <c r="K27" s="688">
        <f>SUM(I27:J27)</f>
        <v>0</v>
      </c>
      <c r="L27" s="402">
        <f>IF(G27&gt;0,IF(N27&lt;&gt;"Percentage of Cash Flow",PMT(K27/12,G27,-E27,0,0),0),0)</f>
        <v>0</v>
      </c>
      <c r="M27" s="410"/>
      <c r="N27" s="412"/>
      <c r="O27" s="686"/>
      <c r="P27" s="285"/>
      <c r="Q27" s="282">
        <f>IF($N$27="Percentage of Cash Flow",IF($G$27&gt;Q5-1,(('Pro Forma (Res.)'!$E$62-'Pro Forma (Res.)'!$E$64)/12)*'Debt Service'!$K$27),IF($G$27&gt;Q5-1,$M$27,0))</f>
        <v>0</v>
      </c>
      <c r="R27" s="282">
        <f>IF($N$27="Percentage of Cash Flow",IF($G$27&gt;R5-1,(('Pro Forma (Res.)'!$E$62-'Pro Forma (Res.)'!$E$64)/12)*'Debt Service'!$K$27),IF($G$27&gt;R5-1,$M$27,0))</f>
        <v>0</v>
      </c>
      <c r="S27" s="282">
        <f>IF($N$27="Percentage of Cash Flow",IF($G$27&gt;S5-1,(('Pro Forma (Res.)'!$E$62-'Pro Forma (Res.)'!$E$64)/12)*'Debt Service'!$K$27),IF($G$27&gt;S5-1,$M$27,0))</f>
        <v>0</v>
      </c>
      <c r="T27" s="282">
        <f>IF($N$27="Percentage of Cash Flow",IF($G$27&gt;T5-1,(('Pro Forma (Res.)'!$E$62-'Pro Forma (Res.)'!$E$64)/12)*'Debt Service'!$K$27),IF($G$27&gt;T5-1,$M$27,0))</f>
        <v>0</v>
      </c>
      <c r="U27" s="282">
        <f>IF($N$27="Percentage of Cash Flow",IF($G$27&gt;U5-1,(('Pro Forma (Res.)'!$E$62-'Pro Forma (Res.)'!$E$64)/12)*'Debt Service'!$K$27),IF($G$27&gt;U5-1,$M$27,0))</f>
        <v>0</v>
      </c>
      <c r="V27" s="282">
        <f>IF($N$27="Percentage of Cash Flow",IF($G$27&gt;V5-1,(('Pro Forma (Res.)'!$E$62-'Pro Forma (Res.)'!$E$64)/12)*'Debt Service'!$K$27),IF($G$27&gt;V5-1,$M$27,0))</f>
        <v>0</v>
      </c>
      <c r="W27" s="282">
        <f>IF($N$27="Percentage of Cash Flow",IF($G$27&gt;W5-1,(('Pro Forma (Res.)'!$E$62-'Pro Forma (Res.)'!$E$64)/12)*'Debt Service'!$K$27),IF($G$27&gt;W5-1,$M$27,0))</f>
        <v>0</v>
      </c>
      <c r="X27" s="282">
        <f>IF($N$27="Percentage of Cash Flow",IF($G$27&gt;X5-1,(('Pro Forma (Res.)'!$E$62-'Pro Forma (Res.)'!$E$64)/12)*'Debt Service'!$K$27),IF($G$27&gt;X5-1,$M$27,0))</f>
        <v>0</v>
      </c>
      <c r="Y27" s="282">
        <f>IF($N$27="Percentage of Cash Flow",IF($G$27&gt;Y5-1,(('Pro Forma (Res.)'!$E$62-'Pro Forma (Res.)'!$E$64)/12)*'Debt Service'!$K$27),IF($G$27&gt;Y5-1,$M$27,0))</f>
        <v>0</v>
      </c>
      <c r="Z27" s="282">
        <f>IF($N$27="Percentage of Cash Flow",IF($G$27&gt;Z5-1,(('Pro Forma (Res.)'!$E$62-'Pro Forma (Res.)'!$E$64)/12)*'Debt Service'!$K$27),IF($G$27&gt;Z5-1,$M$27,0))</f>
        <v>0</v>
      </c>
      <c r="AA27" s="282">
        <f>IF($N$27="Percentage of Cash Flow",IF($G$27&gt;AA5-1,(('Pro Forma (Res.)'!$E$62-'Pro Forma (Res.)'!$E$64)/12)*'Debt Service'!$K$27),IF($G$27&gt;AA5-1,$M$27,0))</f>
        <v>0</v>
      </c>
      <c r="AB27" s="282">
        <f>IF($N$27="Percentage of Cash Flow",IF($G$27&gt;AB5-1,(('Pro Forma (Res.)'!$E$62-'Pro Forma (Res.)'!$E$64)/12)*'Debt Service'!$K$27),IF($G$27&gt;AB5-1,$M$27,0))</f>
        <v>0</v>
      </c>
      <c r="AC27" s="283">
        <f>SUM(Q27:AB27)</f>
        <v>0</v>
      </c>
      <c r="AD27" s="282">
        <f>IF($N$27="Percentage of Cash Flow",IF($G$27&gt;AD5-1,(('Pro Forma (Res.)'!$F$62-'Pro Forma (Res.)'!$F$64)/12)*'Debt Service'!$K$27),IF($G$27&gt;AD5-1,$M$27,0))</f>
        <v>0</v>
      </c>
      <c r="AE27" s="282">
        <f>IF($N$27="Percentage of Cash Flow",IF($G$27&gt;AE5-1,(('Pro Forma (Res.)'!$F$62-'Pro Forma (Res.)'!$F$64)/12)*'Debt Service'!$K$27),IF($G$27&gt;AE5-1,$M$27,0))</f>
        <v>0</v>
      </c>
      <c r="AF27" s="282">
        <f>IF($N$27="Percentage of Cash Flow",IF($G$27&gt;AF5-1,(('Pro Forma (Res.)'!$F$62-'Pro Forma (Res.)'!$F$64)/12)*'Debt Service'!$K$27),IF($G$27&gt;AF5-1,$M$27,0))</f>
        <v>0</v>
      </c>
      <c r="AG27" s="282">
        <f>IF($N$27="Percentage of Cash Flow",IF($G$27&gt;AG5-1,(('Pro Forma (Res.)'!$F$62-'Pro Forma (Res.)'!$F$64)/12)*'Debt Service'!$K$27),IF($G$27&gt;AG5-1,$M$27,0))</f>
        <v>0</v>
      </c>
      <c r="AH27" s="282">
        <f>IF($N$27="Percentage of Cash Flow",IF($G$27&gt;AH5-1,(('Pro Forma (Res.)'!$F$62-'Pro Forma (Res.)'!$F$64)/12)*'Debt Service'!$K$27),IF($G$27&gt;AH5-1,$M$27,0))</f>
        <v>0</v>
      </c>
      <c r="AI27" s="282">
        <f>IF($N$27="Percentage of Cash Flow",IF($G$27&gt;AI5-1,(('Pro Forma (Res.)'!$F$62-'Pro Forma (Res.)'!$F$64)/12)*'Debt Service'!$K$27),IF($G$27&gt;AI5-1,$M$27,0))</f>
        <v>0</v>
      </c>
      <c r="AJ27" s="282">
        <f>IF($N$27="Percentage of Cash Flow",IF($G$27&gt;AJ5-1,(('Pro Forma (Res.)'!$F$62-'Pro Forma (Res.)'!$F$64)/12)*'Debt Service'!$K$27),IF($G$27&gt;AJ5-1,$M$27,0))</f>
        <v>0</v>
      </c>
      <c r="AK27" s="282">
        <f>IF($N$27="Percentage of Cash Flow",IF($G$27&gt;AK5-1,(('Pro Forma (Res.)'!$F$62-'Pro Forma (Res.)'!$F$64)/12)*'Debt Service'!$K$27),IF($G$27&gt;AK5-1,$M$27,0))</f>
        <v>0</v>
      </c>
      <c r="AL27" s="282">
        <f>IF($N$27="Percentage of Cash Flow",IF($G$27&gt;AL5-1,(('Pro Forma (Res.)'!$F$62-'Pro Forma (Res.)'!$F$64)/12)*'Debt Service'!$K$27),IF($G$27&gt;AL5-1,$M$27,0))</f>
        <v>0</v>
      </c>
      <c r="AM27" s="282">
        <f>IF($N$27="Percentage of Cash Flow",IF($G$27&gt;AM5-1,(('Pro Forma (Res.)'!$F$62-'Pro Forma (Res.)'!$F$64)/12)*'Debt Service'!$K$27),IF($G$27&gt;AM5-1,$M$27,0))</f>
        <v>0</v>
      </c>
      <c r="AN27" s="282">
        <f>IF($N$27="Percentage of Cash Flow",IF($G$27&gt;AN5-1,(('Pro Forma (Res.)'!$F$62-'Pro Forma (Res.)'!$F$64)/12)*'Debt Service'!$K$27),IF($G$27&gt;AN5-1,$M$27,0))</f>
        <v>0</v>
      </c>
      <c r="AO27" s="282">
        <f>IF($N$27="Percentage of Cash Flow",IF($G$27&gt;AO5-1,(('Pro Forma (Res.)'!$F$62-'Pro Forma (Res.)'!$F$64)/12)*'Debt Service'!$K$27),IF($G$27&gt;AO5-1,$M$27,0))</f>
        <v>0</v>
      </c>
      <c r="AP27" s="283">
        <f>SUM(AD27:AO27)</f>
        <v>0</v>
      </c>
      <c r="AQ27" s="282">
        <f>IF($N$27="Percentage of Cash Flow",IF($G$27&gt;AQ5-1,(('Pro Forma (Res.)'!$G$62-'Pro Forma (Res.)'!$G$64)/12)*'Debt Service'!$K$27),IF($G$27&gt;AQ5-1,$M$27,0))</f>
        <v>0</v>
      </c>
      <c r="AR27" s="282">
        <f>IF($N$27="Percentage of Cash Flow",IF($G$27&gt;AR5-1,(('Pro Forma (Res.)'!$G$62-'Pro Forma (Res.)'!$G$64)/12)*'Debt Service'!$K$27),IF($G$27&gt;AR5-1,$M$27,0))</f>
        <v>0</v>
      </c>
      <c r="AS27" s="282">
        <f>IF($N$27="Percentage of Cash Flow",IF($G$27&gt;AS5-1,(('Pro Forma (Res.)'!$G$62-'Pro Forma (Res.)'!$G$64)/12)*'Debt Service'!$K$27),IF($G$27&gt;AS5-1,$M$27,0))</f>
        <v>0</v>
      </c>
      <c r="AT27" s="282">
        <f>IF($N$27="Percentage of Cash Flow",IF($G$27&gt;AT5-1,(('Pro Forma (Res.)'!$G$62-'Pro Forma (Res.)'!$G$64)/12)*'Debt Service'!$K$27),IF($G$27&gt;AT5-1,$M$27,0))</f>
        <v>0</v>
      </c>
      <c r="AU27" s="282">
        <f>IF($N$27="Percentage of Cash Flow",IF($G$27&gt;AU5-1,(('Pro Forma (Res.)'!$G$62-'Pro Forma (Res.)'!$G$64)/12)*'Debt Service'!$K$27),IF($G$27&gt;AU5-1,$M$27,0))</f>
        <v>0</v>
      </c>
      <c r="AV27" s="282">
        <f>IF($N$27="Percentage of Cash Flow",IF($G$27&gt;AV5-1,(('Pro Forma (Res.)'!$G$62-'Pro Forma (Res.)'!$G$64)/12)*'Debt Service'!$K$27),IF($G$27&gt;AV5-1,$M$27,0))</f>
        <v>0</v>
      </c>
      <c r="AW27" s="282">
        <f>IF($N$27="Percentage of Cash Flow",IF($G$27&gt;AW5-1,(('Pro Forma (Res.)'!$G$62-'Pro Forma (Res.)'!$G$64)/12)*'Debt Service'!$K$27),IF($G$27&gt;AW5-1,$M$27,0))</f>
        <v>0</v>
      </c>
      <c r="AX27" s="282">
        <f>IF($N$27="Percentage of Cash Flow",IF($G$27&gt;AX5-1,(('Pro Forma (Res.)'!$G$62-'Pro Forma (Res.)'!$G$64)/12)*'Debt Service'!$K$27),IF($G$27&gt;AX5-1,$M$27,0))</f>
        <v>0</v>
      </c>
      <c r="AY27" s="282">
        <f>IF($N$27="Percentage of Cash Flow",IF($G$27&gt;AY5-1,(('Pro Forma (Res.)'!$G$62-'Pro Forma (Res.)'!$G$64)/12)*'Debt Service'!$K$27),IF($G$27&gt;AY5-1,$M$27,0))</f>
        <v>0</v>
      </c>
      <c r="AZ27" s="282">
        <f>IF($N$27="Percentage of Cash Flow",IF($G$27&gt;AZ5-1,(('Pro Forma (Res.)'!$G$62-'Pro Forma (Res.)'!$G$64)/12)*'Debt Service'!$K$27),IF($G$27&gt;AZ5-1,$M$27,0))</f>
        <v>0</v>
      </c>
      <c r="BA27" s="282">
        <f>IF($N$27="Percentage of Cash Flow",IF($G$27&gt;BA5-1,(('Pro Forma (Res.)'!$G$62-'Pro Forma (Res.)'!$G$64)/12)*'Debt Service'!$K$27),IF($G$27&gt;BA5-1,$M$27,0))</f>
        <v>0</v>
      </c>
      <c r="BB27" s="282">
        <f>IF($N$27="Percentage of Cash Flow",IF($G$27&gt;BB5-1,(('Pro Forma (Res.)'!$G$62-'Pro Forma (Res.)'!$G$64)/12)*'Debt Service'!$K$27),IF($G$27&gt;BB5-1,$M$27,0))</f>
        <v>0</v>
      </c>
      <c r="BC27" s="283">
        <f>SUM(AQ27:BB27)</f>
        <v>0</v>
      </c>
      <c r="BD27" s="282">
        <f>IF($N$27="Percentage of Cash Flow",IF($G$27&gt;BD5-1,(('Pro Forma (Res.)'!$H$62-'Pro Forma (Res.)'!$H$64)/12)*'Debt Service'!$K$27),IF($G$27&gt;BD5-1,$M$27,0))</f>
        <v>0</v>
      </c>
      <c r="BE27" s="282">
        <f>IF($N$27="Percentage of Cash Flow",IF($G$27&gt;BE5-1,(('Pro Forma (Res.)'!$H$62-'Pro Forma (Res.)'!$H$64)/12)*'Debt Service'!$K$27),IF($G$27&gt;BE5-1,$M$27,0))</f>
        <v>0</v>
      </c>
      <c r="BF27" s="282">
        <f>IF($N$27="Percentage of Cash Flow",IF($G$27&gt;BF5-1,(('Pro Forma (Res.)'!$H$62-'Pro Forma (Res.)'!$H$64)/12)*'Debt Service'!$K$27),IF($G$27&gt;BF5-1,$M$27,0))</f>
        <v>0</v>
      </c>
      <c r="BG27" s="282">
        <f>IF($N$27="Percentage of Cash Flow",IF($G$27&gt;BG5-1,(('Pro Forma (Res.)'!$H$62-'Pro Forma (Res.)'!$H$64)/12)*'Debt Service'!$K$27),IF($G$27&gt;BG5-1,$M$27,0))</f>
        <v>0</v>
      </c>
      <c r="BH27" s="282">
        <f>IF($N$27="Percentage of Cash Flow",IF($G$27&gt;BH5-1,(('Pro Forma (Res.)'!$H$62-'Pro Forma (Res.)'!$H$64)/12)*'Debt Service'!$K$27),IF($G$27&gt;BH5-1,$M$27,0))</f>
        <v>0</v>
      </c>
      <c r="BI27" s="282">
        <f>IF($N$27="Percentage of Cash Flow",IF($G$27&gt;BI5-1,(('Pro Forma (Res.)'!$H$62-'Pro Forma (Res.)'!$H$64)/12)*'Debt Service'!$K$27),IF($G$27&gt;BI5-1,$M$27,0))</f>
        <v>0</v>
      </c>
      <c r="BJ27" s="282">
        <f>IF($N$27="Percentage of Cash Flow",IF($G$27&gt;BJ5-1,(('Pro Forma (Res.)'!$H$62-'Pro Forma (Res.)'!$H$64)/12)*'Debt Service'!$K$27),IF($G$27&gt;BJ5-1,$M$27,0))</f>
        <v>0</v>
      </c>
      <c r="BK27" s="282">
        <f>IF($N$27="Percentage of Cash Flow",IF($G$27&gt;BK5-1,(('Pro Forma (Res.)'!$H$62-'Pro Forma (Res.)'!$H$64)/12)*'Debt Service'!$K$27),IF($G$27&gt;BK5-1,$M$27,0))</f>
        <v>0</v>
      </c>
      <c r="BL27" s="282">
        <f>IF($N$27="Percentage of Cash Flow",IF($G$27&gt;BL5-1,(('Pro Forma (Res.)'!$H$62-'Pro Forma (Res.)'!$H$64)/12)*'Debt Service'!$K$27),IF($G$27&gt;BL5-1,$M$27,0))</f>
        <v>0</v>
      </c>
      <c r="BM27" s="282">
        <f>IF($N$27="Percentage of Cash Flow",IF($G$27&gt;BM5-1,(('Pro Forma (Res.)'!$H$62-'Pro Forma (Res.)'!$H$64)/12)*'Debt Service'!$K$27),IF($G$27&gt;BM5-1,$M$27,0))</f>
        <v>0</v>
      </c>
      <c r="BN27" s="282">
        <f>IF($N$27="Percentage of Cash Flow",IF($G$27&gt;BN5-1,(('Pro Forma (Res.)'!$H$62-'Pro Forma (Res.)'!$H$64)/12)*'Debt Service'!$K$27),IF($G$27&gt;BN5-1,$M$27,0))</f>
        <v>0</v>
      </c>
      <c r="BO27" s="282">
        <f>IF($N$27="Percentage of Cash Flow",IF($G$27&gt;BO5-1,(('Pro Forma (Res.)'!$H$62-'Pro Forma (Res.)'!$H$64)/12)*'Debt Service'!$K$27),IF($G$27&gt;BO5-1,$M$27,0))</f>
        <v>0</v>
      </c>
      <c r="BP27" s="283">
        <f>SUM(BD27:BO27)</f>
        <v>0</v>
      </c>
      <c r="BQ27" s="613">
        <f>IF($N$27="Percentage of Cash Flow",IF($G$27&gt;BQ5-1,(('Pro Forma (Res.)'!$I$62-'Pro Forma (Res.)'!$I$64)/12)*'Debt Service'!$K$27),IF($G$27&gt;BQ5-1,$M$27,0))</f>
        <v>0</v>
      </c>
      <c r="BR27" s="613">
        <f>IF($N$27="Percentage of Cash Flow",IF($G$27&gt;BR5-1,(('Pro Forma (Res.)'!$I$62-'Pro Forma (Res.)'!$I$64)/12)*'Debt Service'!$K$27),IF($G$27&gt;BR5-1,$M$27,0))</f>
        <v>0</v>
      </c>
      <c r="BS27" s="613">
        <f>IF($N$27="Percentage of Cash Flow",IF($G$27&gt;BS5-1,(('Pro Forma (Res.)'!$I$62-'Pro Forma (Res.)'!$I$64)/12)*'Debt Service'!$K$27),IF($G$27&gt;BS5-1,$M$27,0))</f>
        <v>0</v>
      </c>
      <c r="BT27" s="613">
        <f>IF($N$27="Percentage of Cash Flow",IF($G$27&gt;BT5-1,(('Pro Forma (Res.)'!$I$62-'Pro Forma (Res.)'!$I$64)/12)*'Debt Service'!$K$27),IF($G$27&gt;BT5-1,$M$27,0))</f>
        <v>0</v>
      </c>
      <c r="BU27" s="613">
        <f>IF($N$27="Percentage of Cash Flow",IF($G$27&gt;BU5-1,(('Pro Forma (Res.)'!$I$62-'Pro Forma (Res.)'!$I$64)/12)*'Debt Service'!$K$27),IF($G$27&gt;BU5-1,$M$27,0))</f>
        <v>0</v>
      </c>
      <c r="BV27" s="613">
        <f>IF($N$27="Percentage of Cash Flow",IF($G$27&gt;BV5-1,(('Pro Forma (Res.)'!$I$62-'Pro Forma (Res.)'!$I$64)/12)*'Debt Service'!$K$27),IF($G$27&gt;BV5-1,$M$27,0))</f>
        <v>0</v>
      </c>
      <c r="BW27" s="613">
        <f>IF($N$27="Percentage of Cash Flow",IF($G$27&gt;BW5-1,(('Pro Forma (Res.)'!$I$62-'Pro Forma (Res.)'!$I$64)/12)*'Debt Service'!$K$27),IF($G$27&gt;BW5-1,$M$27,0))</f>
        <v>0</v>
      </c>
      <c r="BX27" s="613">
        <f>IF($N$27="Percentage of Cash Flow",IF($G$27&gt;BX5-1,(('Pro Forma (Res.)'!$I$62-'Pro Forma (Res.)'!$I$64)/12)*'Debt Service'!$K$27),IF($G$27&gt;BX5-1,$M$27,0))</f>
        <v>0</v>
      </c>
      <c r="BY27" s="613">
        <f>IF($N$27="Percentage of Cash Flow",IF($G$27&gt;BY5-1,(('Pro Forma (Res.)'!$I$62-'Pro Forma (Res.)'!$I$64)/12)*'Debt Service'!$K$27),IF($G$27&gt;BY5-1,$M$27,0))</f>
        <v>0</v>
      </c>
      <c r="BZ27" s="613">
        <f>IF($N$27="Percentage of Cash Flow",IF($G$27&gt;BZ5-1,(('Pro Forma (Res.)'!$I$62-'Pro Forma (Res.)'!$I$64)/12)*'Debt Service'!$K$27),IF($G$27&gt;BZ5-1,$M$27,0))</f>
        <v>0</v>
      </c>
      <c r="CA27" s="613">
        <f>IF($N$27="Percentage of Cash Flow",IF($G$27&gt;CA5-1,(('Pro Forma (Res.)'!$I$62-'Pro Forma (Res.)'!$I$64)/12)*'Debt Service'!$K$27),IF($G$27&gt;CA5-1,$M$27,0))</f>
        <v>0</v>
      </c>
      <c r="CB27" s="613">
        <f>IF($N$27="Percentage of Cash Flow",IF($G$27&gt;CB5-1,(('Pro Forma (Res.)'!$I$62-'Pro Forma (Res.)'!$I$64)/12)*'Debt Service'!$K$27),IF($G$27&gt;CB5-1,$M$27,0))</f>
        <v>0</v>
      </c>
      <c r="CC27" s="283">
        <f>SUM(BQ27:CB27)</f>
        <v>0</v>
      </c>
      <c r="CD27" s="613">
        <f>IF($N$27="Percentage of Cash Flow",IF($G$27&gt;CD5-1,(('Pro Forma (Res.)'!$J$62-'Pro Forma (Res.)'!$J$64)/12)*'Debt Service'!$K$27),IF($G$27&gt;CD5-1,$M$27,0))</f>
        <v>0</v>
      </c>
      <c r="CE27" s="613">
        <f>IF($N$27="Percentage of Cash Flow",IF($G$27&gt;CE5-1,(('Pro Forma (Res.)'!$J$62-'Pro Forma (Res.)'!$J$64)/12)*'Debt Service'!$K$27),IF($G$27&gt;CE5-1,$M$27,0))</f>
        <v>0</v>
      </c>
      <c r="CF27" s="613">
        <f>IF($N$27="Percentage of Cash Flow",IF($G$27&gt;CF5-1,(('Pro Forma (Res.)'!$J$62-'Pro Forma (Res.)'!$J$64)/12)*'Debt Service'!$K$27),IF($G$27&gt;CF5-1,$M$27,0))</f>
        <v>0</v>
      </c>
      <c r="CG27" s="613">
        <f>IF($N$27="Percentage of Cash Flow",IF($G$27&gt;CG5-1,(('Pro Forma (Res.)'!$J$62-'Pro Forma (Res.)'!$J$64)/12)*'Debt Service'!$K$27),IF($G$27&gt;CG5-1,$M$27,0))</f>
        <v>0</v>
      </c>
      <c r="CH27" s="613">
        <f>IF($N$27="Percentage of Cash Flow",IF($G$27&gt;CH5-1,(('Pro Forma (Res.)'!$J$62-'Pro Forma (Res.)'!$J$64)/12)*'Debt Service'!$K$27),IF($G$27&gt;CH5-1,$M$27,0))</f>
        <v>0</v>
      </c>
      <c r="CI27" s="613">
        <f>IF($N$27="Percentage of Cash Flow",IF($G$27&gt;CI5-1,(('Pro Forma (Res.)'!$J$62-'Pro Forma (Res.)'!$J$64)/12)*'Debt Service'!$K$27),IF($G$27&gt;CI5-1,$M$27,0))</f>
        <v>0</v>
      </c>
      <c r="CJ27" s="613">
        <f>IF($N$27="Percentage of Cash Flow",IF($G$27&gt;CJ5-1,(('Pro Forma (Res.)'!$J$62-'Pro Forma (Res.)'!$J$64)/12)*'Debt Service'!$K$27),IF($G$27&gt;CJ5-1,$M$27,0))</f>
        <v>0</v>
      </c>
      <c r="CK27" s="613">
        <f>IF($N$27="Percentage of Cash Flow",IF($G$27&gt;CK5-1,(('Pro Forma (Res.)'!$J$62-'Pro Forma (Res.)'!$J$64)/12)*'Debt Service'!$K$27),IF($G$27&gt;CK5-1,$M$27,0))</f>
        <v>0</v>
      </c>
      <c r="CL27" s="613">
        <f>IF($N$27="Percentage of Cash Flow",IF($G$27&gt;CL5-1,(('Pro Forma (Res.)'!$J$62-'Pro Forma (Res.)'!$J$64)/12)*'Debt Service'!$K$27),IF($G$27&gt;CL5-1,$M$27,0))</f>
        <v>0</v>
      </c>
      <c r="CM27" s="613">
        <f>IF($N$27="Percentage of Cash Flow",IF($G$27&gt;CM5-1,(('Pro Forma (Res.)'!$J$62-'Pro Forma (Res.)'!$J$64)/12)*'Debt Service'!$K$27),IF($G$27&gt;CM5-1,$M$27,0))</f>
        <v>0</v>
      </c>
      <c r="CN27" s="613">
        <f>IF($N$27="Percentage of Cash Flow",IF($G$27&gt;CN5-1,(('Pro Forma (Res.)'!$J$62-'Pro Forma (Res.)'!$J$64)/12)*'Debt Service'!$K$27),IF($G$27&gt;CN5-1,$M$27,0))</f>
        <v>0</v>
      </c>
      <c r="CO27" s="613">
        <f>IF($N$27="Percentage of Cash Flow",IF($G$27&gt;CO5-1,(('Pro Forma (Res.)'!$J$62-'Pro Forma (Res.)'!$J$64)/12)*'Debt Service'!$K$27),IF($G$27&gt;CO5-1,$M$27,0))</f>
        <v>0</v>
      </c>
      <c r="CP27" s="283">
        <f>SUM(CD27:CO27)</f>
        <v>0</v>
      </c>
      <c r="CQ27" s="613">
        <f>IF($N$27="Percentage of Cash Flow",IF($G$27&gt;CQ5-1,(('Pro Forma (Res.)'!$K$62-'Pro Forma (Res.)'!$K$64)/12)*'Debt Service'!$K$27),IF($G$27&gt;CQ5-1,$M$27,0))</f>
        <v>0</v>
      </c>
      <c r="CR27" s="613">
        <f>IF($N$27="Percentage of Cash Flow",IF($G$27&gt;CR5-1,(('Pro Forma (Res.)'!$K$62-'Pro Forma (Res.)'!$K$64)/12)*'Debt Service'!$K$27),IF($G$27&gt;CR5-1,$M$27,0))</f>
        <v>0</v>
      </c>
      <c r="CS27" s="613">
        <f>IF($N$27="Percentage of Cash Flow",IF($G$27&gt;CS5-1,(('Pro Forma (Res.)'!$K$62-'Pro Forma (Res.)'!$K$64)/12)*'Debt Service'!$K$27),IF($G$27&gt;CS5-1,$M$27,0))</f>
        <v>0</v>
      </c>
      <c r="CT27" s="613">
        <f>IF($N$27="Percentage of Cash Flow",IF($G$27&gt;CT5-1,(('Pro Forma (Res.)'!$K$62-'Pro Forma (Res.)'!$K$64)/12)*'Debt Service'!$K$27),IF($G$27&gt;CT5-1,$M$27,0))</f>
        <v>0</v>
      </c>
      <c r="CU27" s="613">
        <f>IF($N$27="Percentage of Cash Flow",IF($G$27&gt;CU5-1,(('Pro Forma (Res.)'!$K$62-'Pro Forma (Res.)'!$K$64)/12)*'Debt Service'!$K$27),IF($G$27&gt;CU5-1,$M$27,0))</f>
        <v>0</v>
      </c>
      <c r="CV27" s="613">
        <f>IF($N$27="Percentage of Cash Flow",IF($G$27&gt;CV5-1,(('Pro Forma (Res.)'!$K$62-'Pro Forma (Res.)'!$K$64)/12)*'Debt Service'!$K$27),IF($G$27&gt;CV5-1,$M$27,0))</f>
        <v>0</v>
      </c>
      <c r="CW27" s="613">
        <f>IF($N$27="Percentage of Cash Flow",IF($G$27&gt;CW5-1,(('Pro Forma (Res.)'!$K$62-'Pro Forma (Res.)'!$K$64)/12)*'Debt Service'!$K$27),IF($G$27&gt;CW5-1,$M$27,0))</f>
        <v>0</v>
      </c>
      <c r="CX27" s="613">
        <f>IF($N$27="Percentage of Cash Flow",IF($G$27&gt;CX5-1,(('Pro Forma (Res.)'!$K$62-'Pro Forma (Res.)'!$K$64)/12)*'Debt Service'!$K$27),IF($G$27&gt;CX5-1,$M$27,0))</f>
        <v>0</v>
      </c>
      <c r="CY27" s="613">
        <f>IF($N$27="Percentage of Cash Flow",IF($G$27&gt;CY5-1,(('Pro Forma (Res.)'!$K$62-'Pro Forma (Res.)'!$K$64)/12)*'Debt Service'!$K$27),IF($G$27&gt;CY5-1,$M$27,0))</f>
        <v>0</v>
      </c>
      <c r="CZ27" s="613">
        <f>IF($N$27="Percentage of Cash Flow",IF($G$27&gt;CZ5-1,(('Pro Forma (Res.)'!$K$62-'Pro Forma (Res.)'!$K$64)/12)*'Debt Service'!$K$27),IF($G$27&gt;CZ5-1,$M$27,0))</f>
        <v>0</v>
      </c>
      <c r="DA27" s="613">
        <f>IF($N$27="Percentage of Cash Flow",IF($G$27&gt;DA5-1,(('Pro Forma (Res.)'!$K$62-'Pro Forma (Res.)'!$K$64)/12)*'Debt Service'!$K$27),IF($G$27&gt;DA5-1,$M$27,0))</f>
        <v>0</v>
      </c>
      <c r="DB27" s="613">
        <f>IF($N$27="Percentage of Cash Flow",IF($G$27&gt;DB5-1,(('Pro Forma (Res.)'!$K$62-'Pro Forma (Res.)'!$K$64)/12)*'Debt Service'!$K$27),IF($G$27&gt;DB5-1,$M$27,0))</f>
        <v>0</v>
      </c>
      <c r="DC27" s="283">
        <f>SUM(CQ27:DB27)</f>
        <v>0</v>
      </c>
      <c r="DD27" s="613">
        <f>IF($N$27="Percentage of Cash Flow",IF($G$27&gt;DD5-1,(('Pro Forma (Res.)'!$L$62-'Pro Forma (Res.)'!$L$64)/12)*'Debt Service'!$K$27),IF($G$27&gt;DD5-1,$M$27,0))</f>
        <v>0</v>
      </c>
      <c r="DE27" s="613">
        <f>IF($N$27="Percentage of Cash Flow",IF($G$27&gt;DE5-1,(('Pro Forma (Res.)'!$L$62-'Pro Forma (Res.)'!$L$64)/12)*'Debt Service'!$K$27),IF($G$27&gt;DE5-1,$M$27,0))</f>
        <v>0</v>
      </c>
      <c r="DF27" s="613">
        <f>IF($N$27="Percentage of Cash Flow",IF($G$27&gt;DF5-1,(('Pro Forma (Res.)'!$L$62-'Pro Forma (Res.)'!$L$64)/12)*'Debt Service'!$K$27),IF($G$27&gt;DF5-1,$M$27,0))</f>
        <v>0</v>
      </c>
      <c r="DG27" s="613">
        <f>IF($N$27="Percentage of Cash Flow",IF($G$27&gt;DG5-1,(('Pro Forma (Res.)'!$L$62-'Pro Forma (Res.)'!$L$64)/12)*'Debt Service'!$K$27),IF($G$27&gt;DG5-1,$M$27,0))</f>
        <v>0</v>
      </c>
      <c r="DH27" s="613">
        <f>IF($N$27="Percentage of Cash Flow",IF($G$27&gt;DH5-1,(('Pro Forma (Res.)'!$L$62-'Pro Forma (Res.)'!$L$64)/12)*'Debt Service'!$K$27),IF($G$27&gt;DH5-1,$M$27,0))</f>
        <v>0</v>
      </c>
      <c r="DI27" s="613">
        <f>IF($N$27="Percentage of Cash Flow",IF($G$27&gt;DI5-1,(('Pro Forma (Res.)'!$L$62-'Pro Forma (Res.)'!$L$64)/12)*'Debt Service'!$K$27),IF($G$27&gt;DI5-1,$M$27,0))</f>
        <v>0</v>
      </c>
      <c r="DJ27" s="613">
        <f>IF($N$27="Percentage of Cash Flow",IF($G$27&gt;DJ5-1,(('Pro Forma (Res.)'!$L$62-'Pro Forma (Res.)'!$L$64)/12)*'Debt Service'!$K$27),IF($G$27&gt;DJ5-1,$M$27,0))</f>
        <v>0</v>
      </c>
      <c r="DK27" s="613">
        <f>IF($N$27="Percentage of Cash Flow",IF($G$27&gt;DK5-1,(('Pro Forma (Res.)'!$L$62-'Pro Forma (Res.)'!$L$64)/12)*'Debt Service'!$K$27),IF($G$27&gt;DK5-1,$M$27,0))</f>
        <v>0</v>
      </c>
      <c r="DL27" s="613">
        <f>IF($N$27="Percentage of Cash Flow",IF($G$27&gt;DL5-1,(('Pro Forma (Res.)'!$L$62-'Pro Forma (Res.)'!$L$64)/12)*'Debt Service'!$K$27),IF($G$27&gt;DL5-1,$M$27,0))</f>
        <v>0</v>
      </c>
      <c r="DM27" s="613">
        <f>IF($N$27="Percentage of Cash Flow",IF($G$27&gt;DM5-1,(('Pro Forma (Res.)'!$L$62-'Pro Forma (Res.)'!$L$64)/12)*'Debt Service'!$K$27),IF($G$27&gt;DM5-1,$M$27,0))</f>
        <v>0</v>
      </c>
      <c r="DN27" s="613">
        <f>IF($N$27="Percentage of Cash Flow",IF($G$27&gt;DN5-1,(('Pro Forma (Res.)'!$L$62-'Pro Forma (Res.)'!$L$64)/12)*'Debt Service'!$K$27),IF($G$27&gt;DN5-1,$M$27,0))</f>
        <v>0</v>
      </c>
      <c r="DO27" s="613">
        <f>IF($N$27="Percentage of Cash Flow",IF($G$27&gt;DO5-1,(('Pro Forma (Res.)'!$L$62-'Pro Forma (Res.)'!$L$64)/12)*'Debt Service'!$K$27),IF($G$27&gt;DO5-1,$M$27,0))</f>
        <v>0</v>
      </c>
      <c r="DP27" s="283">
        <f>SUM(DD27:DO27)</f>
        <v>0</v>
      </c>
      <c r="DQ27" s="613">
        <f>IF($N$27="Percentage of Cash Flow",IF($G$27&gt;DQ5-1,(('Pro Forma (Res.)'!$M$62-'Pro Forma (Res.)'!$M$64)/12)*'Debt Service'!$K$27),IF($G$27&gt;DQ5-1,$M$27,0))</f>
        <v>0</v>
      </c>
      <c r="DR27" s="613">
        <f>IF($N$27="Percentage of Cash Flow",IF($G$27&gt;DR5-1,(('Pro Forma (Res.)'!$M$62-'Pro Forma (Res.)'!$M$64)/12)*'Debt Service'!$K$27),IF($G$27&gt;DR5-1,$M$27,0))</f>
        <v>0</v>
      </c>
      <c r="DS27" s="613">
        <f>IF($N$27="Percentage of Cash Flow",IF($G$27&gt;DS5-1,(('Pro Forma (Res.)'!$M$62-'Pro Forma (Res.)'!$M$64)/12)*'Debt Service'!$K$27),IF($G$27&gt;DS5-1,$M$27,0))</f>
        <v>0</v>
      </c>
      <c r="DT27" s="613">
        <f>IF($N$27="Percentage of Cash Flow",IF($G$27&gt;DT5-1,(('Pro Forma (Res.)'!$M$62-'Pro Forma (Res.)'!$M$64)/12)*'Debt Service'!$K$27),IF($G$27&gt;DT5-1,$M$27,0))</f>
        <v>0</v>
      </c>
      <c r="DU27" s="613">
        <f>IF($N$27="Percentage of Cash Flow",IF($G$27&gt;DU5-1,(('Pro Forma (Res.)'!$M$62-'Pro Forma (Res.)'!$M$64)/12)*'Debt Service'!$K$27),IF($G$27&gt;DU5-1,$M$27,0))</f>
        <v>0</v>
      </c>
      <c r="DV27" s="613">
        <f>IF($N$27="Percentage of Cash Flow",IF($G$27&gt;DV5-1,(('Pro Forma (Res.)'!$M$62-'Pro Forma (Res.)'!$M$64)/12)*'Debt Service'!$K$27),IF($G$27&gt;DV5-1,$M$27,0))</f>
        <v>0</v>
      </c>
      <c r="DW27" s="613">
        <f>IF($N$27="Percentage of Cash Flow",IF($G$27&gt;DW5-1,(('Pro Forma (Res.)'!$M$62-'Pro Forma (Res.)'!$M$64)/12)*'Debt Service'!$K$27),IF($G$27&gt;DW5-1,$M$27,0))</f>
        <v>0</v>
      </c>
      <c r="DX27" s="613">
        <f>IF($N$27="Percentage of Cash Flow",IF($G$27&gt;DX5-1,(('Pro Forma (Res.)'!$M$62-'Pro Forma (Res.)'!$M$64)/12)*'Debt Service'!$K$27),IF($G$27&gt;DX5-1,$M$27,0))</f>
        <v>0</v>
      </c>
      <c r="DY27" s="613">
        <f>IF($N$27="Percentage of Cash Flow",IF($G$27&gt;DY5-1,(('Pro Forma (Res.)'!$M$62-'Pro Forma (Res.)'!$M$64)/12)*'Debt Service'!$K$27),IF($G$27&gt;DY5-1,$M$27,0))</f>
        <v>0</v>
      </c>
      <c r="DZ27" s="613">
        <f>IF($N$27="Percentage of Cash Flow",IF($G$27&gt;DZ5-1,(('Pro Forma (Res.)'!$M$62-'Pro Forma (Res.)'!$M$64)/12)*'Debt Service'!$K$27),IF($G$27&gt;DZ5-1,$M$27,0))</f>
        <v>0</v>
      </c>
      <c r="EA27" s="613">
        <f>IF($N$27="Percentage of Cash Flow",IF($G$27&gt;EA5-1,(('Pro Forma (Res.)'!$M$62-'Pro Forma (Res.)'!$M$64)/12)*'Debt Service'!$K$27),IF($G$27&gt;EA5-1,$M$27,0))</f>
        <v>0</v>
      </c>
      <c r="EB27" s="613">
        <f>IF($N$27="Percentage of Cash Flow",IF($G$27&gt;EB5-1,(('Pro Forma (Res.)'!$M$62-'Pro Forma (Res.)'!$M$64)/12)*'Debt Service'!$K$27),IF($G$27&gt;EB5-1,$M$27,0))</f>
        <v>0</v>
      </c>
      <c r="EC27" s="283">
        <f>SUM(DQ27:EB27)</f>
        <v>0</v>
      </c>
      <c r="ED27" s="613">
        <f>IF($N$27="Percentage of Cash Flow",IF($G$27&gt;ED5-1,(('Pro Forma (Res.)'!$N$62-'Pro Forma (Res.)'!$N$64)/12)*'Debt Service'!$K$27),IF($G$27&gt;ED5-1,$M$27,0))</f>
        <v>0</v>
      </c>
      <c r="EE27" s="613">
        <f>IF($N$27="Percentage of Cash Flow",IF($G$27&gt;EE5-1,(('Pro Forma (Res.)'!$N$62-'Pro Forma (Res.)'!$N$64)/12)*'Debt Service'!$K$27),IF($G$27&gt;EE5-1,$M$27,0))</f>
        <v>0</v>
      </c>
      <c r="EF27" s="613">
        <f>IF($N$27="Percentage of Cash Flow",IF($G$27&gt;EF5-1,(('Pro Forma (Res.)'!$N$62-'Pro Forma (Res.)'!$N$64)/12)*'Debt Service'!$K$27),IF($G$27&gt;EF5-1,$M$27,0))</f>
        <v>0</v>
      </c>
      <c r="EG27" s="613">
        <f>IF($N$27="Percentage of Cash Flow",IF($G$27&gt;EG5-1,(('Pro Forma (Res.)'!$N$62-'Pro Forma (Res.)'!$N$64)/12)*'Debt Service'!$K$27),IF($G$27&gt;EG5-1,$M$27,0))</f>
        <v>0</v>
      </c>
      <c r="EH27" s="613">
        <f>IF($N$27="Percentage of Cash Flow",IF($G$27&gt;EH5-1,(('Pro Forma (Res.)'!$N$62-'Pro Forma (Res.)'!$N$64)/12)*'Debt Service'!$K$27),IF($G$27&gt;EH5-1,$M$27,0))</f>
        <v>0</v>
      </c>
      <c r="EI27" s="613">
        <f>IF($N$27="Percentage of Cash Flow",IF($G$27&gt;EI5-1,(('Pro Forma (Res.)'!$N$62-'Pro Forma (Res.)'!$N$64)/12)*'Debt Service'!$K$27),IF($G$27&gt;EI5-1,$M$27,0))</f>
        <v>0</v>
      </c>
      <c r="EJ27" s="613">
        <f>IF($N$27="Percentage of Cash Flow",IF($G$27&gt;EJ5-1,(('Pro Forma (Res.)'!$N$62-'Pro Forma (Res.)'!$N$64)/12)*'Debt Service'!$K$27),IF($G$27&gt;EJ5-1,$M$27,0))</f>
        <v>0</v>
      </c>
      <c r="EK27" s="613">
        <f>IF($N$27="Percentage of Cash Flow",IF($G$27&gt;EK5-1,(('Pro Forma (Res.)'!$N$62-'Pro Forma (Res.)'!$N$64)/12)*'Debt Service'!$K$27),IF($G$27&gt;EK5-1,$M$27,0))</f>
        <v>0</v>
      </c>
      <c r="EL27" s="613">
        <f>IF($N$27="Percentage of Cash Flow",IF($G$27&gt;EL5-1,(('Pro Forma (Res.)'!$N$62-'Pro Forma (Res.)'!$N$64)/12)*'Debt Service'!$K$27),IF($G$27&gt;EL5-1,$M$27,0))</f>
        <v>0</v>
      </c>
      <c r="EM27" s="613">
        <f>IF($N$27="Percentage of Cash Flow",IF($G$27&gt;EM5-1,(('Pro Forma (Res.)'!$N$62-'Pro Forma (Res.)'!$N$64)/12)*'Debt Service'!$K$27),IF($G$27&gt;EM5-1,$M$27,0))</f>
        <v>0</v>
      </c>
      <c r="EN27" s="613">
        <f>IF($N$27="Percentage of Cash Flow",IF($G$27&gt;EN5-1,(('Pro Forma (Res.)'!$N$62-'Pro Forma (Res.)'!$N$64)/12)*'Debt Service'!$K$27),IF($G$27&gt;EN5-1,$M$27,0))</f>
        <v>0</v>
      </c>
      <c r="EO27" s="613">
        <f>IF($N$27="Percentage of Cash Flow",IF($G$27&gt;EO5-1,(('Pro Forma (Res.)'!$N$62-'Pro Forma (Res.)'!$N$64)/12)*'Debt Service'!$K$27),IF($G$27&gt;EO5-1,$M$27,0))</f>
        <v>0</v>
      </c>
      <c r="EP27" s="283">
        <f>SUM(ED27:EO27)</f>
        <v>0</v>
      </c>
      <c r="EQ27" s="613">
        <f>IF($N$27="Percentage of Cash Flow",IF($G$27&gt;EQ5-1,(('Pro Forma (Res.)'!$O$62-'Pro Forma (Res.)'!$O$64)/12)*'Debt Service'!$K$27),IF($G$27&gt;EQ5-1,$M$27,0))</f>
        <v>0</v>
      </c>
      <c r="ER27" s="613">
        <f>IF($N$27="Percentage of Cash Flow",IF($G$27&gt;ER5-1,(('Pro Forma (Res.)'!$O$62-'Pro Forma (Res.)'!$O$64)/12)*'Debt Service'!$K$27),IF($G$27&gt;ER5-1,$M$27,0))</f>
        <v>0</v>
      </c>
      <c r="ES27" s="613">
        <f>IF($N$27="Percentage of Cash Flow",IF($G$27&gt;ES5-1,(('Pro Forma (Res.)'!$O$62-'Pro Forma (Res.)'!$O$64)/12)*'Debt Service'!$K$27),IF($G$27&gt;ES5-1,$M$27,0))</f>
        <v>0</v>
      </c>
      <c r="ET27" s="613">
        <f>IF($N$27="Percentage of Cash Flow",IF($G$27&gt;ET5-1,(('Pro Forma (Res.)'!$O$62-'Pro Forma (Res.)'!$O$64)/12)*'Debt Service'!$K$27),IF($G$27&gt;ET5-1,$M$27,0))</f>
        <v>0</v>
      </c>
      <c r="EU27" s="613">
        <f>IF($N$27="Percentage of Cash Flow",IF($G$27&gt;EU5-1,(('Pro Forma (Res.)'!$O$62-'Pro Forma (Res.)'!$O$64)/12)*'Debt Service'!$K$27),IF($G$27&gt;EU5-1,$M$27,0))</f>
        <v>0</v>
      </c>
      <c r="EV27" s="613">
        <f>IF($N$27="Percentage of Cash Flow",IF($G$27&gt;EV5-1,(('Pro Forma (Res.)'!$O$62-'Pro Forma (Res.)'!$O$64)/12)*'Debt Service'!$K$27),IF($G$27&gt;EV5-1,$M$27,0))</f>
        <v>0</v>
      </c>
      <c r="EW27" s="613">
        <f>IF($N$27="Percentage of Cash Flow",IF($G$27&gt;EW5-1,(('Pro Forma (Res.)'!$O$62-'Pro Forma (Res.)'!$O$64)/12)*'Debt Service'!$K$27),IF($G$27&gt;EW5-1,$M$27,0))</f>
        <v>0</v>
      </c>
      <c r="EX27" s="613">
        <f>IF($N$27="Percentage of Cash Flow",IF($G$27&gt;EX5-1,(('Pro Forma (Res.)'!$O$62-'Pro Forma (Res.)'!$O$64)/12)*'Debt Service'!$K$27),IF($G$27&gt;EX5-1,$M$27,0))</f>
        <v>0</v>
      </c>
      <c r="EY27" s="613">
        <f>IF($N$27="Percentage of Cash Flow",IF($G$27&gt;EY5-1,(('Pro Forma (Res.)'!$O$62-'Pro Forma (Res.)'!$O$64)/12)*'Debt Service'!$K$27),IF($G$27&gt;EY5-1,$M$27,0))</f>
        <v>0</v>
      </c>
      <c r="EZ27" s="613">
        <f>IF($N$27="Percentage of Cash Flow",IF($G$27&gt;EZ5-1,(('Pro Forma (Res.)'!$O$62-'Pro Forma (Res.)'!$O$64)/12)*'Debt Service'!$K$27),IF($G$27&gt;EZ5-1,$M$27,0))</f>
        <v>0</v>
      </c>
      <c r="FA27" s="613">
        <f>IF($N$27="Percentage of Cash Flow",IF($G$27&gt;FA5-1,(('Pro Forma (Res.)'!$O$62-'Pro Forma (Res.)'!$O$64)/12)*'Debt Service'!$K$27),IF($G$27&gt;FA5-1,$M$27,0))</f>
        <v>0</v>
      </c>
      <c r="FB27" s="613">
        <f>IF($N$27="Percentage of Cash Flow",IF($G$27&gt;FB5-1,(('Pro Forma (Res.)'!$O$62-'Pro Forma (Res.)'!$O$64)/12)*'Debt Service'!$K$27),IF($G$27&gt;FB5-1,$M$27,0))</f>
        <v>0</v>
      </c>
      <c r="FC27" s="283">
        <f>SUM(EQ27:FB27)</f>
        <v>0</v>
      </c>
      <c r="FD27" s="613">
        <f>IF($N$27="Percentage of Cash Flow",IF($G$27&gt;FD5-1,(('Pro Forma (Res.)'!$P$62-'Pro Forma (Res.)'!$P$64)/12)*'Debt Service'!$K$27),IF($G$27&gt;FD5-1,$M$27,0))</f>
        <v>0</v>
      </c>
      <c r="FE27" s="613">
        <f>IF($N$27="Percentage of Cash Flow",IF($G$27&gt;FE5-1,(('Pro Forma (Res.)'!$P$62-'Pro Forma (Res.)'!$P$64)/12)*'Debt Service'!$K$27),IF($G$27&gt;FE5-1,$M$27,0))</f>
        <v>0</v>
      </c>
      <c r="FF27" s="613">
        <f>IF($N$27="Percentage of Cash Flow",IF($G$27&gt;FF5-1,(('Pro Forma (Res.)'!$P$62-'Pro Forma (Res.)'!$P$64)/12)*'Debt Service'!$K$27),IF($G$27&gt;FF5-1,$M$27,0))</f>
        <v>0</v>
      </c>
      <c r="FG27" s="613">
        <f>IF($N$27="Percentage of Cash Flow",IF($G$27&gt;FG5-1,(('Pro Forma (Res.)'!$P$62-'Pro Forma (Res.)'!$P$64)/12)*'Debt Service'!$K$27),IF($G$27&gt;FG5-1,$M$27,0))</f>
        <v>0</v>
      </c>
      <c r="FH27" s="613">
        <f>IF($N$27="Percentage of Cash Flow",IF($G$27&gt;FH5-1,(('Pro Forma (Res.)'!$P$62-'Pro Forma (Res.)'!$P$64)/12)*'Debt Service'!$K$27),IF($G$27&gt;FH5-1,$M$27,0))</f>
        <v>0</v>
      </c>
      <c r="FI27" s="613">
        <f>IF($N$27="Percentage of Cash Flow",IF($G$27&gt;FI5-1,(('Pro Forma (Res.)'!$P$62-'Pro Forma (Res.)'!$P$64)/12)*'Debt Service'!$K$27),IF($G$27&gt;FI5-1,$M$27,0))</f>
        <v>0</v>
      </c>
      <c r="FJ27" s="613">
        <f>IF($N$27="Percentage of Cash Flow",IF($G$27&gt;FJ5-1,(('Pro Forma (Res.)'!$P$62-'Pro Forma (Res.)'!$P$64)/12)*'Debt Service'!$K$27),IF($G$27&gt;FJ5-1,$M$27,0))</f>
        <v>0</v>
      </c>
      <c r="FK27" s="613">
        <f>IF($N$27="Percentage of Cash Flow",IF($G$27&gt;FK5-1,(('Pro Forma (Res.)'!$P$62-'Pro Forma (Res.)'!$P$64)/12)*'Debt Service'!$K$27),IF($G$27&gt;FK5-1,$M$27,0))</f>
        <v>0</v>
      </c>
      <c r="FL27" s="613">
        <f>IF($N$27="Percentage of Cash Flow",IF($G$27&gt;FL5-1,(('Pro Forma (Res.)'!$P$62-'Pro Forma (Res.)'!$P$64)/12)*'Debt Service'!$K$27),IF($G$27&gt;FL5-1,$M$27,0))</f>
        <v>0</v>
      </c>
      <c r="FM27" s="613">
        <f>IF($N$27="Percentage of Cash Flow",IF($G$27&gt;FM5-1,(('Pro Forma (Res.)'!$P$62-'Pro Forma (Res.)'!$P$64)/12)*'Debt Service'!$K$27),IF($G$27&gt;FM5-1,$M$27,0))</f>
        <v>0</v>
      </c>
      <c r="FN27" s="613">
        <f>IF($N$27="Percentage of Cash Flow",IF($G$27&gt;FN5-1,(('Pro Forma (Res.)'!$P$62-'Pro Forma (Res.)'!$P$64)/12)*'Debt Service'!$K$27),IF($G$27&gt;FN5-1,$M$27,0))</f>
        <v>0</v>
      </c>
      <c r="FO27" s="613">
        <f>IF($N$27="Percentage of Cash Flow",IF($G$27&gt;FO5-1,(('Pro Forma (Res.)'!$P$62-'Pro Forma (Res.)'!$P$64)/12)*'Debt Service'!$K$27),IF($G$27&gt;FO5-1,$M$27,0))</f>
        <v>0</v>
      </c>
      <c r="FP27" s="283">
        <f>SUM(FD27:FO27)</f>
        <v>0</v>
      </c>
      <c r="FQ27" s="613">
        <f>IF($N$27="Percentage of Cash Flow",IF($G$27&gt;FQ5-1,(('Pro Forma (Res.)'!$Q$62-'Pro Forma (Res.)'!$Q$64)/12)*'Debt Service'!$K$27),IF($G$27&gt;FQ5-1,$M$27,0))</f>
        <v>0</v>
      </c>
      <c r="FR27" s="613">
        <f>IF($N$27="Percentage of Cash Flow",IF($G$27&gt;FR5-1,(('Pro Forma (Res.)'!$Q$62-'Pro Forma (Res.)'!$Q$64)/12)*'Debt Service'!$K$27),IF($G$27&gt;FR5-1,$M$27,0))</f>
        <v>0</v>
      </c>
      <c r="FS27" s="613">
        <f>IF($N$27="Percentage of Cash Flow",IF($G$27&gt;FS5-1,(('Pro Forma (Res.)'!$Q$62-'Pro Forma (Res.)'!$Q$64)/12)*'Debt Service'!$K$27),IF($G$27&gt;FS5-1,$M$27,0))</f>
        <v>0</v>
      </c>
      <c r="FT27" s="613">
        <f>IF($N$27="Percentage of Cash Flow",IF($G$27&gt;FT5-1,(('Pro Forma (Res.)'!$Q$62-'Pro Forma (Res.)'!$Q$64)/12)*'Debt Service'!$K$27),IF($G$27&gt;FT5-1,$M$27,0))</f>
        <v>0</v>
      </c>
      <c r="FU27" s="613">
        <f>IF($N$27="Percentage of Cash Flow",IF($G$27&gt;FU5-1,(('Pro Forma (Res.)'!$Q$62-'Pro Forma (Res.)'!$Q$64)/12)*'Debt Service'!$K$27),IF($G$27&gt;FU5-1,$M$27,0))</f>
        <v>0</v>
      </c>
      <c r="FV27" s="613">
        <f>IF($N$27="Percentage of Cash Flow",IF($G$27&gt;FV5-1,(('Pro Forma (Res.)'!$Q$62-'Pro Forma (Res.)'!$Q$64)/12)*'Debt Service'!$K$27),IF($G$27&gt;FV5-1,$M$27,0))</f>
        <v>0</v>
      </c>
      <c r="FW27" s="613">
        <f>IF($N$27="Percentage of Cash Flow",IF($G$27&gt;FW5-1,(('Pro Forma (Res.)'!$Q$62-'Pro Forma (Res.)'!$Q$64)/12)*'Debt Service'!$K$27),IF($G$27&gt;FW5-1,$M$27,0))</f>
        <v>0</v>
      </c>
      <c r="FX27" s="613">
        <f>IF($N$27="Percentage of Cash Flow",IF($G$27&gt;FX5-1,(('Pro Forma (Res.)'!$Q$62-'Pro Forma (Res.)'!$Q$64)/12)*'Debt Service'!$K$27),IF($G$27&gt;FX5-1,$M$27,0))</f>
        <v>0</v>
      </c>
      <c r="FY27" s="613">
        <f>IF($N$27="Percentage of Cash Flow",IF($G$27&gt;FY5-1,(('Pro Forma (Res.)'!$Q$62-'Pro Forma (Res.)'!$Q$64)/12)*'Debt Service'!$K$27),IF($G$27&gt;FY5-1,$M$27,0))</f>
        <v>0</v>
      </c>
      <c r="FZ27" s="613">
        <f>IF($N$27="Percentage of Cash Flow",IF($G$27&gt;FZ5-1,(('Pro Forma (Res.)'!$Q$62-'Pro Forma (Res.)'!$Q$64)/12)*'Debt Service'!$K$27),IF($G$27&gt;FZ5-1,$M$27,0))</f>
        <v>0</v>
      </c>
      <c r="GA27" s="613">
        <f>IF($N$27="Percentage of Cash Flow",IF($G$27&gt;GA5-1,(('Pro Forma (Res.)'!$Q$62-'Pro Forma (Res.)'!$Q$64)/12)*'Debt Service'!$K$27),IF($G$27&gt;GA5-1,$M$27,0))</f>
        <v>0</v>
      </c>
      <c r="GB27" s="613">
        <f>IF($N$27="Percentage of Cash Flow",IF($G$27&gt;GB5-1,(('Pro Forma (Res.)'!$Q$62-'Pro Forma (Res.)'!$Q$64)/12)*'Debt Service'!$K$27),IF($G$27&gt;GB5-1,$M$27,0))</f>
        <v>0</v>
      </c>
      <c r="GC27" s="283">
        <f>SUM(FQ27:GB27)</f>
        <v>0</v>
      </c>
      <c r="GD27" s="613">
        <f>IF($N$27="Percentage of Cash Flow",IF($G$27&gt;GD5-1,(('Pro Forma (Res.)'!$R$62-'Pro Forma (Res.)'!$R$64)/12)*'Debt Service'!$K$27),IF($G$27&gt;GD5-1,$M$27,0))</f>
        <v>0</v>
      </c>
      <c r="GE27" s="613">
        <f>IF($N$27="Percentage of Cash Flow",IF($G$27&gt;GE5-1,(('Pro Forma (Res.)'!$R$62-'Pro Forma (Res.)'!$R$64)/12)*'Debt Service'!$K$27),IF($G$27&gt;GE5-1,$M$27,0))</f>
        <v>0</v>
      </c>
      <c r="GF27" s="613">
        <f>IF($N$27="Percentage of Cash Flow",IF($G$27&gt;GF5-1,(('Pro Forma (Res.)'!$R$62-'Pro Forma (Res.)'!$R$64)/12)*'Debt Service'!$K$27),IF($G$27&gt;GF5-1,$M$27,0))</f>
        <v>0</v>
      </c>
      <c r="GG27" s="613">
        <f>IF($N$27="Percentage of Cash Flow",IF($G$27&gt;GG5-1,(('Pro Forma (Res.)'!$R$62-'Pro Forma (Res.)'!$R$64)/12)*'Debt Service'!$K$27),IF($G$27&gt;GG5-1,$M$27,0))</f>
        <v>0</v>
      </c>
      <c r="GH27" s="613">
        <f>IF($N$27="Percentage of Cash Flow",IF($G$27&gt;GH5-1,(('Pro Forma (Res.)'!$R$62-'Pro Forma (Res.)'!$R$64)/12)*'Debt Service'!$K$27),IF($G$27&gt;GH5-1,$M$27,0))</f>
        <v>0</v>
      </c>
      <c r="GI27" s="613">
        <f>IF($N$27="Percentage of Cash Flow",IF($G$27&gt;GI5-1,(('Pro Forma (Res.)'!$R$62-'Pro Forma (Res.)'!$R$64)/12)*'Debt Service'!$K$27),IF($G$27&gt;GI5-1,$M$27,0))</f>
        <v>0</v>
      </c>
      <c r="GJ27" s="613">
        <f>IF($N$27="Percentage of Cash Flow",IF($G$27&gt;GJ5-1,(('Pro Forma (Res.)'!$R$62-'Pro Forma (Res.)'!$R$64)/12)*'Debt Service'!$K$27),IF($G$27&gt;GJ5-1,$M$27,0))</f>
        <v>0</v>
      </c>
      <c r="GK27" s="613">
        <f>IF($N$27="Percentage of Cash Flow",IF($G$27&gt;GK5-1,(('Pro Forma (Res.)'!$R$62-'Pro Forma (Res.)'!$R$64)/12)*'Debt Service'!$K$27),IF($G$27&gt;GK5-1,$M$27,0))</f>
        <v>0</v>
      </c>
      <c r="GL27" s="613">
        <f>IF($N$27="Percentage of Cash Flow",IF($G$27&gt;GL5-1,(('Pro Forma (Res.)'!$R$62-'Pro Forma (Res.)'!$R$64)/12)*'Debt Service'!$K$27),IF($G$27&gt;GL5-1,$M$27,0))</f>
        <v>0</v>
      </c>
      <c r="GM27" s="613">
        <f>IF($N$27="Percentage of Cash Flow",IF($G$27&gt;GM5-1,(('Pro Forma (Res.)'!$R$62-'Pro Forma (Res.)'!$R$64)/12)*'Debt Service'!$K$27),IF($G$27&gt;GM5-1,$M$27,0))</f>
        <v>0</v>
      </c>
      <c r="GN27" s="613">
        <f>IF($N$27="Percentage of Cash Flow",IF($G$27&gt;GN5-1,(('Pro Forma (Res.)'!$R$62-'Pro Forma (Res.)'!$R$64)/12)*'Debt Service'!$K$27),IF($G$27&gt;GN5-1,$M$27,0))</f>
        <v>0</v>
      </c>
      <c r="GO27" s="613">
        <f>IF($N$27="Percentage of Cash Flow",IF($G$27&gt;GO5-1,(('Pro Forma (Res.)'!$R$62-'Pro Forma (Res.)'!$R$64)/12)*'Debt Service'!$K$27),IF($G$27&gt;GO5-1,$M$27,0))</f>
        <v>0</v>
      </c>
      <c r="GP27" s="283">
        <f>SUM(GD27:GO27)</f>
        <v>0</v>
      </c>
      <c r="GQ27" s="613">
        <f>IF($N$27="Percentage of Cash Flow",IF($G$27&gt;GQ5-1,(('Pro Forma (Res.)'!$S$62-'Pro Forma (Res.)'!$S$64)/12)*'Debt Service'!$K$27),IF($G$27&gt;GQ5-1,$M$27,0))</f>
        <v>0</v>
      </c>
      <c r="GR27" s="613">
        <f>IF($N$27="Percentage of Cash Flow",IF($G$27&gt;GR5-1,(('Pro Forma (Res.)'!$S$62-'Pro Forma (Res.)'!$S$64)/12)*'Debt Service'!$K$27),IF($G$27&gt;GR5-1,$M$27,0))</f>
        <v>0</v>
      </c>
      <c r="GS27" s="613">
        <f>IF($N$27="Percentage of Cash Flow",IF($G$27&gt;GS5-1,(('Pro Forma (Res.)'!$S$62-'Pro Forma (Res.)'!$S$64)/12)*'Debt Service'!$K$27),IF($G$27&gt;GS5-1,$M$27,0))</f>
        <v>0</v>
      </c>
      <c r="GT27" s="613">
        <f>IF($N$27="Percentage of Cash Flow",IF($G$27&gt;GT5-1,(('Pro Forma (Res.)'!$S$62-'Pro Forma (Res.)'!$S$64)/12)*'Debt Service'!$K$27),IF($G$27&gt;GT5-1,$M$27,0))</f>
        <v>0</v>
      </c>
      <c r="GU27" s="613">
        <f>IF($N$27="Percentage of Cash Flow",IF($G$27&gt;GU5-1,(('Pro Forma (Res.)'!$S$62-'Pro Forma (Res.)'!$S$64)/12)*'Debt Service'!$K$27),IF($G$27&gt;GU5-1,$M$27,0))</f>
        <v>0</v>
      </c>
      <c r="GV27" s="613">
        <f>IF($N$27="Percentage of Cash Flow",IF($G$27&gt;GV5-1,(('Pro Forma (Res.)'!$S$62-'Pro Forma (Res.)'!$S$64)/12)*'Debt Service'!$K$27),IF($G$27&gt;GV5-1,$M$27,0))</f>
        <v>0</v>
      </c>
      <c r="GW27" s="613">
        <f>IF($N$27="Percentage of Cash Flow",IF($G$27&gt;GW5-1,(('Pro Forma (Res.)'!$S$62-'Pro Forma (Res.)'!$S$64)/12)*'Debt Service'!$K$27),IF($G$27&gt;GW5-1,$M$27,0))</f>
        <v>0</v>
      </c>
      <c r="GX27" s="613">
        <f>IF($N$27="Percentage of Cash Flow",IF($G$27&gt;GX5-1,(('Pro Forma (Res.)'!$S$62-'Pro Forma (Res.)'!$S$64)/12)*'Debt Service'!$K$27),IF($G$27&gt;GX5-1,$M$27,0))</f>
        <v>0</v>
      </c>
      <c r="GY27" s="613">
        <f>IF($N$27="Percentage of Cash Flow",IF($G$27&gt;GY5-1,(('Pro Forma (Res.)'!$S$62-'Pro Forma (Res.)'!$S$64)/12)*'Debt Service'!$K$27),IF($G$27&gt;GY5-1,$M$27,0))</f>
        <v>0</v>
      </c>
      <c r="GZ27" s="613">
        <f>IF($N$27="Percentage of Cash Flow",IF($G$27&gt;GZ5-1,(('Pro Forma (Res.)'!$S$62-'Pro Forma (Res.)'!$S$64)/12)*'Debt Service'!$K$27),IF($G$27&gt;GZ5-1,$M$27,0))</f>
        <v>0</v>
      </c>
      <c r="HA27" s="613">
        <f>IF($N$27="Percentage of Cash Flow",IF($G$27&gt;HA5-1,(('Pro Forma (Res.)'!$S$62-'Pro Forma (Res.)'!$S$64)/12)*'Debt Service'!$K$27),IF($G$27&gt;HA5-1,$M$27,0))</f>
        <v>0</v>
      </c>
      <c r="HB27" s="613">
        <f>IF($N$27="Percentage of Cash Flow",IF($G$27&gt;HB5-1,(('Pro Forma (Res.)'!$S$62-'Pro Forma (Res.)'!$S$64)/12)*'Debt Service'!$K$27),IF($G$27&gt;HB5-1,$M$27,0))</f>
        <v>0</v>
      </c>
      <c r="HC27" s="283">
        <f>SUM(GQ27:HB27)</f>
        <v>0</v>
      </c>
    </row>
    <row r="28" spans="1:211" s="276" customFormat="1" ht="27.75" customHeight="1">
      <c r="A28" s="409"/>
      <c r="B28" s="409"/>
      <c r="C28" s="409"/>
      <c r="D28" s="409"/>
      <c r="E28" s="409"/>
      <c r="F28" s="409"/>
      <c r="G28" s="409"/>
      <c r="H28" s="409"/>
      <c r="I28" s="409"/>
      <c r="J28" s="409"/>
      <c r="K28" s="409"/>
      <c r="L28" s="409"/>
      <c r="M28" s="409"/>
      <c r="N28" s="409"/>
      <c r="O28" s="409"/>
      <c r="P28" s="275"/>
      <c r="R28" s="276">
        <f t="shared" ref="R28:AC28" si="20">SUM(Q6:Q17,Q23:Q27)</f>
        <v>0</v>
      </c>
      <c r="S28" s="276">
        <f t="shared" si="20"/>
        <v>0</v>
      </c>
      <c r="T28" s="276">
        <f t="shared" si="20"/>
        <v>0</v>
      </c>
      <c r="U28" s="276">
        <f t="shared" si="20"/>
        <v>0</v>
      </c>
      <c r="V28" s="276">
        <f t="shared" si="20"/>
        <v>0</v>
      </c>
      <c r="W28" s="276">
        <f t="shared" si="20"/>
        <v>0</v>
      </c>
      <c r="X28" s="276">
        <f t="shared" si="20"/>
        <v>0</v>
      </c>
      <c r="Y28" s="276">
        <f t="shared" si="20"/>
        <v>0</v>
      </c>
      <c r="Z28" s="276">
        <f t="shared" si="20"/>
        <v>0</v>
      </c>
      <c r="AA28" s="276">
        <f t="shared" si="20"/>
        <v>0</v>
      </c>
      <c r="AB28" s="276">
        <f t="shared" si="20"/>
        <v>0</v>
      </c>
      <c r="AC28" s="276">
        <f t="shared" si="20"/>
        <v>0</v>
      </c>
      <c r="AE28" s="276">
        <f t="shared" ref="AE28:AP28" si="21">SUM(AD6:AD17,AD23:AD27)</f>
        <v>0</v>
      </c>
      <c r="AF28" s="276">
        <f t="shared" si="21"/>
        <v>0</v>
      </c>
      <c r="AG28" s="276">
        <f t="shared" si="21"/>
        <v>0</v>
      </c>
      <c r="AH28" s="276">
        <f t="shared" si="21"/>
        <v>0</v>
      </c>
      <c r="AI28" s="276">
        <f t="shared" si="21"/>
        <v>0</v>
      </c>
      <c r="AJ28" s="276">
        <f t="shared" si="21"/>
        <v>0</v>
      </c>
      <c r="AK28" s="276">
        <f t="shared" si="21"/>
        <v>0</v>
      </c>
      <c r="AL28" s="276">
        <f t="shared" si="21"/>
        <v>0</v>
      </c>
      <c r="AM28" s="276">
        <f t="shared" si="21"/>
        <v>0</v>
      </c>
      <c r="AN28" s="276">
        <f t="shared" si="21"/>
        <v>0</v>
      </c>
      <c r="AO28" s="276">
        <f t="shared" si="21"/>
        <v>0</v>
      </c>
      <c r="AP28" s="276">
        <f t="shared" si="21"/>
        <v>0</v>
      </c>
      <c r="AR28" s="276">
        <f t="shared" ref="AR28:BC28" si="22">SUM(AQ6:AQ17,AQ23:AQ27)</f>
        <v>0</v>
      </c>
      <c r="AS28" s="276">
        <f t="shared" si="22"/>
        <v>0</v>
      </c>
      <c r="AT28" s="276">
        <f t="shared" si="22"/>
        <v>0</v>
      </c>
      <c r="AU28" s="276">
        <f t="shared" si="22"/>
        <v>0</v>
      </c>
      <c r="AV28" s="276">
        <f t="shared" si="22"/>
        <v>0</v>
      </c>
      <c r="AW28" s="276">
        <f t="shared" si="22"/>
        <v>0</v>
      </c>
      <c r="AX28" s="276">
        <f t="shared" si="22"/>
        <v>0</v>
      </c>
      <c r="AY28" s="276">
        <f t="shared" si="22"/>
        <v>0</v>
      </c>
      <c r="AZ28" s="276">
        <f t="shared" si="22"/>
        <v>0</v>
      </c>
      <c r="BA28" s="276">
        <f t="shared" si="22"/>
        <v>0</v>
      </c>
      <c r="BB28" s="276">
        <f t="shared" si="22"/>
        <v>0</v>
      </c>
      <c r="BC28" s="276">
        <f t="shared" si="22"/>
        <v>0</v>
      </c>
      <c r="BE28" s="276">
        <f t="shared" ref="BE28:BP28" si="23">SUM(BD6:BD17,BD23:BD27)</f>
        <v>0</v>
      </c>
      <c r="BF28" s="276">
        <f t="shared" si="23"/>
        <v>0</v>
      </c>
      <c r="BG28" s="276">
        <f t="shared" si="23"/>
        <v>0</v>
      </c>
      <c r="BH28" s="276">
        <f t="shared" si="23"/>
        <v>0</v>
      </c>
      <c r="BI28" s="276">
        <f t="shared" si="23"/>
        <v>0</v>
      </c>
      <c r="BJ28" s="276">
        <f t="shared" si="23"/>
        <v>0</v>
      </c>
      <c r="BK28" s="276">
        <f t="shared" si="23"/>
        <v>0</v>
      </c>
      <c r="BL28" s="276">
        <f t="shared" si="23"/>
        <v>0</v>
      </c>
      <c r="BM28" s="276">
        <f t="shared" si="23"/>
        <v>0</v>
      </c>
      <c r="BN28" s="276">
        <f t="shared" si="23"/>
        <v>0</v>
      </c>
      <c r="BO28" s="276">
        <f t="shared" si="23"/>
        <v>0</v>
      </c>
      <c r="BP28" s="276">
        <f t="shared" si="23"/>
        <v>0</v>
      </c>
      <c r="BR28" s="276">
        <f t="shared" ref="BR28:CC28" si="24">SUM(BQ6:BQ17,BQ23:BQ27)</f>
        <v>0</v>
      </c>
      <c r="BS28" s="276">
        <f t="shared" si="24"/>
        <v>0</v>
      </c>
      <c r="BT28" s="276">
        <f t="shared" si="24"/>
        <v>0</v>
      </c>
      <c r="BU28" s="276">
        <f t="shared" si="24"/>
        <v>0</v>
      </c>
      <c r="BV28" s="276">
        <f t="shared" si="24"/>
        <v>0</v>
      </c>
      <c r="BW28" s="276">
        <f t="shared" si="24"/>
        <v>0</v>
      </c>
      <c r="BX28" s="276">
        <f t="shared" si="24"/>
        <v>0</v>
      </c>
      <c r="BY28" s="276">
        <f t="shared" si="24"/>
        <v>0</v>
      </c>
      <c r="BZ28" s="276">
        <f t="shared" si="24"/>
        <v>0</v>
      </c>
      <c r="CA28" s="276">
        <f t="shared" si="24"/>
        <v>0</v>
      </c>
      <c r="CB28" s="276">
        <f t="shared" si="24"/>
        <v>0</v>
      </c>
      <c r="CC28" s="276">
        <f t="shared" si="24"/>
        <v>0</v>
      </c>
      <c r="CE28" s="276">
        <f t="shared" ref="CE28:CP28" si="25">SUM(CD6:CD17,CD23:CD27)</f>
        <v>0</v>
      </c>
      <c r="CF28" s="276">
        <f t="shared" si="25"/>
        <v>0</v>
      </c>
      <c r="CG28" s="276">
        <f t="shared" si="25"/>
        <v>0</v>
      </c>
      <c r="CH28" s="276">
        <f t="shared" si="25"/>
        <v>0</v>
      </c>
      <c r="CI28" s="276">
        <f t="shared" si="25"/>
        <v>0</v>
      </c>
      <c r="CJ28" s="276">
        <f t="shared" si="25"/>
        <v>0</v>
      </c>
      <c r="CK28" s="276">
        <f t="shared" si="25"/>
        <v>0</v>
      </c>
      <c r="CL28" s="276">
        <f t="shared" si="25"/>
        <v>0</v>
      </c>
      <c r="CM28" s="276">
        <f t="shared" si="25"/>
        <v>0</v>
      </c>
      <c r="CN28" s="276">
        <f t="shared" si="25"/>
        <v>0</v>
      </c>
      <c r="CO28" s="276">
        <f t="shared" si="25"/>
        <v>0</v>
      </c>
      <c r="CP28" s="276">
        <f t="shared" si="25"/>
        <v>0</v>
      </c>
      <c r="CR28" s="276">
        <f t="shared" ref="CR28:DC28" si="26">SUM(CQ6:CQ17,CQ23:CQ27)</f>
        <v>0</v>
      </c>
      <c r="CS28" s="276">
        <f t="shared" si="26"/>
        <v>0</v>
      </c>
      <c r="CT28" s="276">
        <f t="shared" si="26"/>
        <v>0</v>
      </c>
      <c r="CU28" s="276">
        <f t="shared" si="26"/>
        <v>0</v>
      </c>
      <c r="CV28" s="276">
        <f t="shared" si="26"/>
        <v>0</v>
      </c>
      <c r="CW28" s="276">
        <f t="shared" si="26"/>
        <v>0</v>
      </c>
      <c r="CX28" s="276">
        <f t="shared" si="26"/>
        <v>0</v>
      </c>
      <c r="CY28" s="276">
        <f t="shared" si="26"/>
        <v>0</v>
      </c>
      <c r="CZ28" s="276">
        <f t="shared" si="26"/>
        <v>0</v>
      </c>
      <c r="DA28" s="276">
        <f t="shared" si="26"/>
        <v>0</v>
      </c>
      <c r="DB28" s="276">
        <f t="shared" si="26"/>
        <v>0</v>
      </c>
      <c r="DC28" s="276">
        <f t="shared" si="26"/>
        <v>0</v>
      </c>
      <c r="DE28" s="276">
        <f t="shared" ref="DE28:DP28" si="27">SUM(DD6:DD17,DD23:DD27)</f>
        <v>0</v>
      </c>
      <c r="DF28" s="276">
        <f t="shared" si="27"/>
        <v>0</v>
      </c>
      <c r="DG28" s="276">
        <f t="shared" si="27"/>
        <v>0</v>
      </c>
      <c r="DH28" s="276">
        <f t="shared" si="27"/>
        <v>0</v>
      </c>
      <c r="DI28" s="276">
        <f t="shared" si="27"/>
        <v>0</v>
      </c>
      <c r="DJ28" s="276">
        <f t="shared" si="27"/>
        <v>0</v>
      </c>
      <c r="DK28" s="276">
        <f t="shared" si="27"/>
        <v>0</v>
      </c>
      <c r="DL28" s="276">
        <f t="shared" si="27"/>
        <v>0</v>
      </c>
      <c r="DM28" s="276">
        <f t="shared" si="27"/>
        <v>0</v>
      </c>
      <c r="DN28" s="276">
        <f t="shared" si="27"/>
        <v>0</v>
      </c>
      <c r="DO28" s="276">
        <f t="shared" si="27"/>
        <v>0</v>
      </c>
      <c r="DP28" s="276">
        <f t="shared" si="27"/>
        <v>0</v>
      </c>
      <c r="DR28" s="276">
        <f t="shared" ref="DR28:EC28" si="28">SUM(DQ6:DQ17,DQ23:DQ27)</f>
        <v>0</v>
      </c>
      <c r="DS28" s="276">
        <f t="shared" si="28"/>
        <v>0</v>
      </c>
      <c r="DT28" s="276">
        <f t="shared" si="28"/>
        <v>0</v>
      </c>
      <c r="DU28" s="276">
        <f t="shared" si="28"/>
        <v>0</v>
      </c>
      <c r="DV28" s="276">
        <f t="shared" si="28"/>
        <v>0</v>
      </c>
      <c r="DW28" s="276">
        <f t="shared" si="28"/>
        <v>0</v>
      </c>
      <c r="DX28" s="276">
        <f t="shared" si="28"/>
        <v>0</v>
      </c>
      <c r="DY28" s="276">
        <f t="shared" si="28"/>
        <v>0</v>
      </c>
      <c r="DZ28" s="276">
        <f t="shared" si="28"/>
        <v>0</v>
      </c>
      <c r="EA28" s="276">
        <f t="shared" si="28"/>
        <v>0</v>
      </c>
      <c r="EB28" s="276">
        <f t="shared" si="28"/>
        <v>0</v>
      </c>
      <c r="EC28" s="276">
        <f t="shared" si="28"/>
        <v>0</v>
      </c>
      <c r="EE28" s="276">
        <f t="shared" ref="EE28:EP28" si="29">SUM(ED6:ED17,ED23:ED27)</f>
        <v>0</v>
      </c>
      <c r="EF28" s="276">
        <f t="shared" si="29"/>
        <v>0</v>
      </c>
      <c r="EG28" s="276">
        <f t="shared" si="29"/>
        <v>0</v>
      </c>
      <c r="EH28" s="276">
        <f t="shared" si="29"/>
        <v>0</v>
      </c>
      <c r="EI28" s="276">
        <f t="shared" si="29"/>
        <v>0</v>
      </c>
      <c r="EJ28" s="276">
        <f t="shared" si="29"/>
        <v>0</v>
      </c>
      <c r="EK28" s="276">
        <f t="shared" si="29"/>
        <v>0</v>
      </c>
      <c r="EL28" s="276">
        <f t="shared" si="29"/>
        <v>0</v>
      </c>
      <c r="EM28" s="276">
        <f t="shared" si="29"/>
        <v>0</v>
      </c>
      <c r="EN28" s="276">
        <f t="shared" si="29"/>
        <v>0</v>
      </c>
      <c r="EO28" s="276">
        <f t="shared" si="29"/>
        <v>0</v>
      </c>
      <c r="EP28" s="276">
        <f t="shared" si="29"/>
        <v>0</v>
      </c>
      <c r="ER28" s="276">
        <f t="shared" ref="ER28:FC28" si="30">SUM(EQ6:EQ17,EQ23:EQ27)</f>
        <v>0</v>
      </c>
      <c r="ES28" s="276">
        <f t="shared" si="30"/>
        <v>0</v>
      </c>
      <c r="ET28" s="276">
        <f t="shared" si="30"/>
        <v>0</v>
      </c>
      <c r="EU28" s="276">
        <f t="shared" si="30"/>
        <v>0</v>
      </c>
      <c r="EV28" s="276">
        <f t="shared" si="30"/>
        <v>0</v>
      </c>
      <c r="EW28" s="276">
        <f t="shared" si="30"/>
        <v>0</v>
      </c>
      <c r="EX28" s="276">
        <f t="shared" si="30"/>
        <v>0</v>
      </c>
      <c r="EY28" s="276">
        <f t="shared" si="30"/>
        <v>0</v>
      </c>
      <c r="EZ28" s="276">
        <f t="shared" si="30"/>
        <v>0</v>
      </c>
      <c r="FA28" s="276">
        <f t="shared" si="30"/>
        <v>0</v>
      </c>
      <c r="FB28" s="276">
        <f t="shared" si="30"/>
        <v>0</v>
      </c>
      <c r="FC28" s="276">
        <f t="shared" si="30"/>
        <v>0</v>
      </c>
      <c r="FE28" s="276">
        <f t="shared" ref="FE28:FP28" si="31">SUM(FD6:FD17,FD23:FD27)</f>
        <v>0</v>
      </c>
      <c r="FF28" s="276">
        <f t="shared" si="31"/>
        <v>0</v>
      </c>
      <c r="FG28" s="276">
        <f t="shared" si="31"/>
        <v>0</v>
      </c>
      <c r="FH28" s="276">
        <f t="shared" si="31"/>
        <v>0</v>
      </c>
      <c r="FI28" s="276">
        <f t="shared" si="31"/>
        <v>0</v>
      </c>
      <c r="FJ28" s="276">
        <f t="shared" si="31"/>
        <v>0</v>
      </c>
      <c r="FK28" s="276">
        <f t="shared" si="31"/>
        <v>0</v>
      </c>
      <c r="FL28" s="276">
        <f t="shared" si="31"/>
        <v>0</v>
      </c>
      <c r="FM28" s="276">
        <f t="shared" si="31"/>
        <v>0</v>
      </c>
      <c r="FN28" s="276">
        <f t="shared" si="31"/>
        <v>0</v>
      </c>
      <c r="FO28" s="276">
        <f t="shared" si="31"/>
        <v>0</v>
      </c>
      <c r="FP28" s="276">
        <f t="shared" si="31"/>
        <v>0</v>
      </c>
      <c r="FR28" s="276">
        <f t="shared" ref="FR28:GC28" si="32">SUM(FQ6:FQ17,FQ23:FQ27)</f>
        <v>0</v>
      </c>
      <c r="FS28" s="276">
        <f t="shared" si="32"/>
        <v>0</v>
      </c>
      <c r="FT28" s="276">
        <f t="shared" si="32"/>
        <v>0</v>
      </c>
      <c r="FU28" s="276">
        <f t="shared" si="32"/>
        <v>0</v>
      </c>
      <c r="FV28" s="276">
        <f t="shared" si="32"/>
        <v>0</v>
      </c>
      <c r="FW28" s="276">
        <f t="shared" si="32"/>
        <v>0</v>
      </c>
      <c r="FX28" s="276">
        <f t="shared" si="32"/>
        <v>0</v>
      </c>
      <c r="FY28" s="276">
        <f t="shared" si="32"/>
        <v>0</v>
      </c>
      <c r="FZ28" s="276">
        <f t="shared" si="32"/>
        <v>0</v>
      </c>
      <c r="GA28" s="276">
        <f t="shared" si="32"/>
        <v>0</v>
      </c>
      <c r="GB28" s="276">
        <f t="shared" si="32"/>
        <v>0</v>
      </c>
      <c r="GC28" s="276">
        <f t="shared" si="32"/>
        <v>0</v>
      </c>
      <c r="GE28" s="276">
        <f t="shared" ref="GE28:GP28" si="33">SUM(GD6:GD17,GD23:GD27)</f>
        <v>0</v>
      </c>
      <c r="GF28" s="276">
        <f t="shared" si="33"/>
        <v>0</v>
      </c>
      <c r="GG28" s="276">
        <f t="shared" si="33"/>
        <v>0</v>
      </c>
      <c r="GH28" s="276">
        <f t="shared" si="33"/>
        <v>0</v>
      </c>
      <c r="GI28" s="276">
        <f t="shared" si="33"/>
        <v>0</v>
      </c>
      <c r="GJ28" s="276">
        <f t="shared" si="33"/>
        <v>0</v>
      </c>
      <c r="GK28" s="276">
        <f t="shared" si="33"/>
        <v>0</v>
      </c>
      <c r="GL28" s="276">
        <f t="shared" si="33"/>
        <v>0</v>
      </c>
      <c r="GM28" s="276">
        <f t="shared" si="33"/>
        <v>0</v>
      </c>
      <c r="GN28" s="276">
        <f t="shared" si="33"/>
        <v>0</v>
      </c>
      <c r="GO28" s="276">
        <f t="shared" si="33"/>
        <v>0</v>
      </c>
      <c r="GP28" s="276">
        <f t="shared" si="33"/>
        <v>0</v>
      </c>
      <c r="GR28" s="276">
        <f t="shared" ref="GR28:HC28" si="34">SUM(GQ6:GQ17,GQ23:GQ27)</f>
        <v>0</v>
      </c>
      <c r="GS28" s="276">
        <f t="shared" si="34"/>
        <v>0</v>
      </c>
      <c r="GT28" s="276">
        <f t="shared" si="34"/>
        <v>0</v>
      </c>
      <c r="GU28" s="276">
        <f t="shared" si="34"/>
        <v>0</v>
      </c>
      <c r="GV28" s="276">
        <f t="shared" si="34"/>
        <v>0</v>
      </c>
      <c r="GW28" s="276">
        <f t="shared" si="34"/>
        <v>0</v>
      </c>
      <c r="GX28" s="276">
        <f t="shared" si="34"/>
        <v>0</v>
      </c>
      <c r="GY28" s="276">
        <f t="shared" si="34"/>
        <v>0</v>
      </c>
      <c r="GZ28" s="276">
        <f t="shared" si="34"/>
        <v>0</v>
      </c>
      <c r="HA28" s="276">
        <f t="shared" si="34"/>
        <v>0</v>
      </c>
      <c r="HB28" s="276">
        <f t="shared" si="34"/>
        <v>0</v>
      </c>
      <c r="HC28" s="276">
        <f t="shared" si="34"/>
        <v>0</v>
      </c>
    </row>
    <row r="29" spans="1:211" s="276" customFormat="1" ht="27.75" customHeight="1">
      <c r="A29" s="1049" t="s">
        <v>14065</v>
      </c>
      <c r="B29" s="1050"/>
      <c r="C29" s="1050"/>
      <c r="D29" s="409"/>
      <c r="E29" s="409"/>
      <c r="F29" s="409"/>
      <c r="G29" s="409"/>
      <c r="H29" s="409"/>
      <c r="I29" s="409"/>
      <c r="J29" s="409"/>
      <c r="K29" s="409"/>
      <c r="L29" s="409"/>
      <c r="M29" s="409"/>
      <c r="N29" s="409"/>
      <c r="O29" s="409"/>
      <c r="P29" s="275"/>
    </row>
    <row r="30" spans="1:211" s="276" customFormat="1" ht="27.75" customHeight="1">
      <c r="A30" s="1040"/>
      <c r="B30" s="1041"/>
      <c r="C30" s="1041"/>
      <c r="D30" s="1041"/>
      <c r="E30" s="1041"/>
      <c r="F30" s="1041"/>
      <c r="G30" s="1041"/>
      <c r="H30" s="1041"/>
      <c r="I30" s="1041"/>
      <c r="J30" s="1041"/>
      <c r="K30" s="1041"/>
      <c r="L30" s="1041"/>
      <c r="M30" s="1041"/>
      <c r="N30" s="1041"/>
      <c r="O30" s="1042"/>
      <c r="P30" s="275"/>
    </row>
    <row r="31" spans="1:211" s="276" customFormat="1" ht="27.75" customHeight="1">
      <c r="A31" s="1043"/>
      <c r="B31" s="1044"/>
      <c r="C31" s="1044"/>
      <c r="D31" s="1044"/>
      <c r="E31" s="1044"/>
      <c r="F31" s="1044"/>
      <c r="G31" s="1044"/>
      <c r="H31" s="1044"/>
      <c r="I31" s="1044"/>
      <c r="J31" s="1044"/>
      <c r="K31" s="1044"/>
      <c r="L31" s="1044"/>
      <c r="M31" s="1044"/>
      <c r="N31" s="1044"/>
      <c r="O31" s="1045"/>
      <c r="P31" s="275"/>
    </row>
    <row r="32" spans="1:211" s="276" customFormat="1" ht="27.75" customHeight="1">
      <c r="A32" s="1043"/>
      <c r="B32" s="1044"/>
      <c r="C32" s="1044"/>
      <c r="D32" s="1044"/>
      <c r="E32" s="1044"/>
      <c r="F32" s="1044"/>
      <c r="G32" s="1044"/>
      <c r="H32" s="1044"/>
      <c r="I32" s="1044"/>
      <c r="J32" s="1044"/>
      <c r="K32" s="1044"/>
      <c r="L32" s="1044"/>
      <c r="M32" s="1044"/>
      <c r="N32" s="1044"/>
      <c r="O32" s="1045"/>
      <c r="P32" s="275"/>
    </row>
    <row r="33" spans="1:211" s="276" customFormat="1" ht="27.75" customHeight="1">
      <c r="A33" s="1043"/>
      <c r="B33" s="1044"/>
      <c r="C33" s="1044"/>
      <c r="D33" s="1044"/>
      <c r="E33" s="1044"/>
      <c r="F33" s="1044"/>
      <c r="G33" s="1044"/>
      <c r="H33" s="1044"/>
      <c r="I33" s="1044"/>
      <c r="J33" s="1044"/>
      <c r="K33" s="1044"/>
      <c r="L33" s="1044"/>
      <c r="M33" s="1044"/>
      <c r="N33" s="1044"/>
      <c r="O33" s="1045"/>
      <c r="P33" s="275"/>
    </row>
    <row r="34" spans="1:211" s="276" customFormat="1" ht="27.75" customHeight="1">
      <c r="A34" s="1046"/>
      <c r="B34" s="1047"/>
      <c r="C34" s="1047"/>
      <c r="D34" s="1047"/>
      <c r="E34" s="1047"/>
      <c r="F34" s="1047"/>
      <c r="G34" s="1047"/>
      <c r="H34" s="1047"/>
      <c r="I34" s="1047"/>
      <c r="J34" s="1047"/>
      <c r="K34" s="1047"/>
      <c r="L34" s="1047"/>
      <c r="M34" s="1047"/>
      <c r="N34" s="1047"/>
      <c r="O34" s="1048"/>
      <c r="Q34" s="285"/>
      <c r="R34" s="285"/>
      <c r="S34" s="285"/>
      <c r="T34" s="285"/>
      <c r="U34" s="285"/>
      <c r="V34" s="285"/>
      <c r="W34" s="285"/>
      <c r="X34" s="285"/>
      <c r="Y34" s="285"/>
      <c r="Z34" s="285"/>
      <c r="AA34" s="285"/>
      <c r="AB34" s="285"/>
      <c r="AC34" s="285"/>
      <c r="AD34" s="285"/>
      <c r="AE34" s="285"/>
      <c r="AF34" s="285"/>
    </row>
    <row r="35" spans="1:211" s="276" customFormat="1" ht="12" customHeight="1">
      <c r="A35" s="275"/>
      <c r="B35" s="275"/>
      <c r="C35" s="275"/>
      <c r="D35" s="275"/>
      <c r="E35" s="275"/>
      <c r="F35" s="275"/>
      <c r="G35" s="275"/>
      <c r="H35" s="275"/>
      <c r="I35" s="275"/>
      <c r="J35" s="275"/>
      <c r="K35" s="275"/>
      <c r="L35" s="275"/>
      <c r="M35" s="275"/>
      <c r="N35" s="275"/>
      <c r="O35" s="275"/>
    </row>
    <row r="36" spans="1:211" s="276" customFormat="1" ht="12" customHeight="1">
      <c r="A36" s="275"/>
      <c r="B36" s="275"/>
      <c r="C36" s="275"/>
      <c r="D36" s="275"/>
      <c r="E36" s="275"/>
      <c r="F36" s="275"/>
      <c r="G36" s="275"/>
      <c r="H36" s="275"/>
      <c r="I36" s="275"/>
      <c r="J36" s="275"/>
      <c r="K36" s="275"/>
      <c r="L36" s="275"/>
      <c r="M36" s="275"/>
      <c r="N36" s="275"/>
      <c r="O36" s="275"/>
    </row>
    <row r="37" spans="1:211" s="276" customFormat="1" ht="12" customHeight="1">
      <c r="A37" s="906"/>
      <c r="B37" s="906"/>
      <c r="C37" s="906"/>
      <c r="D37" s="906"/>
      <c r="E37" s="906"/>
      <c r="F37" s="906"/>
      <c r="G37" s="906"/>
      <c r="H37" s="906"/>
      <c r="I37" s="906"/>
      <c r="J37" s="906"/>
      <c r="K37" s="906"/>
      <c r="L37" s="906"/>
      <c r="M37" s="906"/>
      <c r="N37" s="906"/>
      <c r="O37" s="906"/>
    </row>
    <row r="38" spans="1:211">
      <c r="A38" s="886" t="s">
        <v>736</v>
      </c>
      <c r="O38" s="887" t="s">
        <v>15921</v>
      </c>
      <c r="AC38" s="284"/>
      <c r="AP38" s="284"/>
      <c r="BC38" s="284"/>
      <c r="BP38" s="284"/>
      <c r="CC38" s="284"/>
      <c r="CP38" s="284"/>
      <c r="DC38" s="284"/>
      <c r="DP38" s="284"/>
      <c r="EC38" s="284"/>
      <c r="EP38" s="284"/>
      <c r="FC38" s="284"/>
      <c r="FP38" s="284"/>
      <c r="GC38" s="284"/>
      <c r="GP38" s="284"/>
      <c r="HC38" s="284"/>
    </row>
    <row r="40" spans="1:211" ht="12.75" hidden="1" customHeight="1">
      <c r="G40" s="286"/>
      <c r="H40" s="286"/>
      <c r="I40" s="286"/>
      <c r="J40" s="286"/>
      <c r="K40" s="287"/>
      <c r="L40" s="287"/>
      <c r="M40" s="287"/>
      <c r="N40" s="287"/>
    </row>
  </sheetData>
  <sheetProtection algorithmName="SHA-512" hashValue="VMnvXqVMeHFOrmJCDII4ZQBqe4DZge5w0aqYRnZsFXcTPmLDxgklQ2Ro74oa/uH69PtJYkwLjRmjjBNGE/qUjg==" saltValue="lXYzc1ODRbXh7A3hZYqiVQ==" spinCount="100000" sheet="1" objects="1" scenarios="1"/>
  <customSheetViews>
    <customSheetView guid="{549168A2-B131-4BD3-8B45-8127C961C256}" scale="80" showGridLines="0" fitToPage="1" hiddenRows="1" hiddenColumns="1" state="hidden" topLeftCell="C1">
      <selection activeCell="J22" sqref="J22"/>
      <pageMargins left="0.7" right="0.7" top="0.75" bottom="0.75" header="0.3" footer="0.3"/>
      <printOptions horizontalCentered="1"/>
      <pageSetup scale="53" orientation="landscape"/>
    </customSheetView>
  </customSheetViews>
  <mergeCells count="50">
    <mergeCell ref="A27:B27"/>
    <mergeCell ref="C27:D27"/>
    <mergeCell ref="A25:B25"/>
    <mergeCell ref="C25:D25"/>
    <mergeCell ref="A26:B26"/>
    <mergeCell ref="C26:D26"/>
    <mergeCell ref="A23:B23"/>
    <mergeCell ref="C23:D23"/>
    <mergeCell ref="A24:B24"/>
    <mergeCell ref="C24:D24"/>
    <mergeCell ref="C18:D18"/>
    <mergeCell ref="A21:O21"/>
    <mergeCell ref="A22:B22"/>
    <mergeCell ref="C22:D22"/>
    <mergeCell ref="A19:B19"/>
    <mergeCell ref="C19:D19"/>
    <mergeCell ref="A18:B18"/>
    <mergeCell ref="I18:N18"/>
    <mergeCell ref="A16:B16"/>
    <mergeCell ref="C16:D16"/>
    <mergeCell ref="A17:B17"/>
    <mergeCell ref="C17:D17"/>
    <mergeCell ref="A10:B10"/>
    <mergeCell ref="C10:D10"/>
    <mergeCell ref="A11:B11"/>
    <mergeCell ref="C11:D11"/>
    <mergeCell ref="A12:B12"/>
    <mergeCell ref="C12:D12"/>
    <mergeCell ref="A13:B13"/>
    <mergeCell ref="C13:D13"/>
    <mergeCell ref="A14:B14"/>
    <mergeCell ref="C14:D14"/>
    <mergeCell ref="A15:B15"/>
    <mergeCell ref="C15:D15"/>
    <mergeCell ref="A2:O2"/>
    <mergeCell ref="A3:C3"/>
    <mergeCell ref="A30:O34"/>
    <mergeCell ref="A29:C29"/>
    <mergeCell ref="N3:O3"/>
    <mergeCell ref="A4:B4"/>
    <mergeCell ref="A5:B5"/>
    <mergeCell ref="C5:D5"/>
    <mergeCell ref="A6:B6"/>
    <mergeCell ref="C6:D6"/>
    <mergeCell ref="A7:B7"/>
    <mergeCell ref="C7:D7"/>
    <mergeCell ref="A8:B8"/>
    <mergeCell ref="C8:D8"/>
    <mergeCell ref="A9:B9"/>
    <mergeCell ref="C9:D9"/>
  </mergeCells>
  <dataValidations count="2">
    <dataValidation type="whole" allowBlank="1" showInputMessage="1" showErrorMessage="1" sqref="G6:H17" xr:uid="{00000000-0002-0000-2500-000000000000}">
      <formula1>0</formula1>
      <formula2>1200</formula2>
    </dataValidation>
    <dataValidation type="list" allowBlank="1" showInputMessage="1" showErrorMessage="1" sqref="N23:N27 N6:N17" xr:uid="{00000000-0002-0000-2500-000001000000}">
      <formula1>repayterms</formula1>
    </dataValidation>
  </dataValidations>
  <hyperlinks>
    <hyperlink ref="A3" location="'RPW Instructions'!A1" display="INSTRUCTIONS" xr:uid="{00000000-0004-0000-2500-000000000000}"/>
  </hyperlinks>
  <printOptions horizontalCentered="1"/>
  <pageMargins left="0.45" right="0.45" top="0.5" bottom="0.5" header="0.3" footer="0.3"/>
  <pageSetup scale="4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9">
    <pageSetUpPr fitToPage="1"/>
  </sheetPr>
  <dimension ref="A1:XEG93"/>
  <sheetViews>
    <sheetView showGridLines="0" zoomScale="70" zoomScaleNormal="70" zoomScaleSheetLayoutView="40" zoomScalePageLayoutView="85" workbookViewId="0">
      <selection activeCell="A2" sqref="A2:Q2"/>
    </sheetView>
  </sheetViews>
  <sheetFormatPr defaultColWidth="0" defaultRowHeight="12.75" zeroHeight="1" outlineLevelCol="1"/>
  <cols>
    <col min="1" max="1" width="23.1328125" style="235" customWidth="1"/>
    <col min="2" max="2" width="14.265625" style="235" customWidth="1"/>
    <col min="3" max="3" width="13" style="235" customWidth="1"/>
    <col min="4" max="4" width="10.3984375" style="235" customWidth="1"/>
    <col min="5" max="13" width="16.73046875" style="235" customWidth="1"/>
    <col min="14" max="17" width="15.3984375" style="235" customWidth="1"/>
    <col min="18" max="18" width="9.73046875" style="235" hidden="1" customWidth="1" outlineLevel="1"/>
    <col min="19" max="21" width="12.1328125" style="235" hidden="1" customWidth="1" outlineLevel="1"/>
    <col min="22" max="22" width="8.86328125" style="235" hidden="1" customWidth="1" collapsed="1"/>
    <col min="23" max="23" width="8.86328125" style="235" hidden="1"/>
    <col min="24" max="24" width="14.73046875" style="614" hidden="1"/>
    <col min="25" max="31" width="15.3984375" style="615" hidden="1"/>
    <col min="32" max="32" width="15.3984375" style="235" hidden="1"/>
    <col min="33" max="16361" width="8.86328125" style="235" hidden="1"/>
    <col min="16362" max="16384" width="0" style="235" hidden="1"/>
  </cols>
  <sheetData>
    <row r="1" spans="1:34" ht="12" customHeight="1"/>
    <row r="2" spans="1:34" ht="26.25" customHeight="1">
      <c r="A2" s="1070" t="s">
        <v>601</v>
      </c>
      <c r="B2" s="1070"/>
      <c r="C2" s="1070"/>
      <c r="D2" s="1070"/>
      <c r="E2" s="1070"/>
      <c r="F2" s="1070"/>
      <c r="G2" s="1070"/>
      <c r="H2" s="1070"/>
      <c r="I2" s="1070"/>
      <c r="J2" s="1070"/>
      <c r="K2" s="1070"/>
      <c r="L2" s="1070"/>
      <c r="M2" s="1070"/>
      <c r="N2" s="1070"/>
      <c r="O2" s="1070"/>
      <c r="P2" s="1070"/>
      <c r="Q2" s="1070"/>
    </row>
    <row r="3" spans="1:34" ht="12" customHeight="1">
      <c r="A3" s="907"/>
      <c r="B3" s="907"/>
      <c r="C3" s="907"/>
      <c r="D3" s="907"/>
      <c r="E3" s="907"/>
      <c r="F3" s="907"/>
      <c r="G3" s="907"/>
      <c r="H3" s="907"/>
      <c r="I3" s="907"/>
      <c r="J3" s="907"/>
      <c r="K3" s="907"/>
      <c r="L3" s="907"/>
      <c r="M3" s="907"/>
      <c r="N3" s="907"/>
      <c r="O3" s="907"/>
      <c r="P3" s="907"/>
      <c r="Q3" s="907"/>
    </row>
    <row r="4" spans="1:34" ht="18" customHeight="1">
      <c r="A4" s="616"/>
      <c r="B4" s="609"/>
      <c r="C4" s="1085" t="s">
        <v>323</v>
      </c>
      <c r="D4" s="1085"/>
      <c r="E4" s="823">
        <v>1</v>
      </c>
      <c r="F4" s="823">
        <v>2</v>
      </c>
      <c r="G4" s="823">
        <v>3</v>
      </c>
      <c r="H4" s="823">
        <v>4</v>
      </c>
      <c r="I4" s="823">
        <v>5</v>
      </c>
      <c r="J4" s="823">
        <v>6</v>
      </c>
      <c r="K4" s="823">
        <v>7</v>
      </c>
      <c r="L4" s="823">
        <v>8</v>
      </c>
      <c r="P4" s="617"/>
    </row>
    <row r="5" spans="1:34" ht="18" customHeight="1">
      <c r="A5" s="813" t="s">
        <v>384</v>
      </c>
      <c r="B5" s="609"/>
      <c r="C5" s="1079">
        <v>0.5</v>
      </c>
      <c r="D5" s="1079"/>
      <c r="E5" s="417"/>
      <c r="F5" s="417"/>
      <c r="G5" s="417"/>
      <c r="H5" s="417"/>
      <c r="I5" s="417"/>
      <c r="J5" s="417"/>
      <c r="K5" s="417"/>
      <c r="L5" s="417"/>
      <c r="P5" s="617"/>
    </row>
    <row r="6" spans="1:34" ht="18" customHeight="1">
      <c r="A6" s="889" t="s">
        <v>428</v>
      </c>
      <c r="B6" s="609"/>
      <c r="C6" s="1079">
        <v>0.6</v>
      </c>
      <c r="D6" s="1079"/>
      <c r="E6" s="618">
        <f>E5*2*$C$6</f>
        <v>0</v>
      </c>
      <c r="F6" s="618">
        <f t="shared" ref="F6:L6" si="0">F5*2*$C$6</f>
        <v>0</v>
      </c>
      <c r="G6" s="618">
        <f t="shared" si="0"/>
        <v>0</v>
      </c>
      <c r="H6" s="618">
        <f t="shared" si="0"/>
        <v>0</v>
      </c>
      <c r="I6" s="618">
        <f t="shared" si="0"/>
        <v>0</v>
      </c>
      <c r="J6" s="618">
        <f t="shared" si="0"/>
        <v>0</v>
      </c>
      <c r="K6" s="618">
        <f t="shared" si="0"/>
        <v>0</v>
      </c>
      <c r="L6" s="618">
        <f t="shared" si="0"/>
        <v>0</v>
      </c>
      <c r="P6" s="617"/>
    </row>
    <row r="7" spans="1:34" ht="18" customHeight="1">
      <c r="A7" s="821" t="s">
        <v>651</v>
      </c>
      <c r="B7" s="693"/>
      <c r="C7" s="1079">
        <v>0.8</v>
      </c>
      <c r="D7" s="1079"/>
      <c r="E7" s="417"/>
      <c r="F7" s="417"/>
      <c r="G7" s="417"/>
      <c r="H7" s="417"/>
      <c r="I7" s="417"/>
      <c r="J7" s="417"/>
      <c r="K7" s="417"/>
      <c r="L7" s="417"/>
      <c r="P7" s="617"/>
    </row>
    <row r="8" spans="1:34" ht="15">
      <c r="A8" s="619"/>
      <c r="B8" s="574"/>
      <c r="C8" s="597"/>
      <c r="D8" s="597"/>
      <c r="E8" s="715"/>
      <c r="F8" s="716"/>
      <c r="G8" s="716"/>
      <c r="H8" s="716"/>
      <c r="I8" s="716"/>
      <c r="J8" s="716"/>
      <c r="K8" s="716"/>
      <c r="L8" s="597"/>
      <c r="M8" s="597"/>
      <c r="N8" s="597"/>
      <c r="O8" s="597"/>
      <c r="P8" s="620"/>
    </row>
    <row r="9" spans="1:34" s="623" customFormat="1" ht="16.5" customHeight="1">
      <c r="A9" s="621"/>
      <c r="B9" s="622"/>
      <c r="C9" s="1083" t="s">
        <v>322</v>
      </c>
      <c r="D9" s="1084"/>
      <c r="E9" s="824" t="s">
        <v>14056</v>
      </c>
      <c r="F9" s="825">
        <v>0</v>
      </c>
      <c r="G9" s="826">
        <v>1</v>
      </c>
      <c r="H9" s="826">
        <v>2</v>
      </c>
      <c r="I9" s="826">
        <v>3</v>
      </c>
      <c r="J9" s="826">
        <v>4</v>
      </c>
      <c r="K9" s="826">
        <v>5</v>
      </c>
      <c r="L9" s="573"/>
      <c r="M9" s="573"/>
      <c r="N9" s="573"/>
      <c r="O9" s="573"/>
      <c r="P9" s="573"/>
      <c r="W9" s="624"/>
      <c r="X9" s="625"/>
      <c r="Y9" s="625"/>
      <c r="Z9" s="625"/>
      <c r="AA9" s="625"/>
      <c r="AB9" s="625"/>
      <c r="AC9" s="625"/>
      <c r="AD9" s="625"/>
    </row>
    <row r="10" spans="1:34" s="623" customFormat="1" ht="16.5" customHeight="1">
      <c r="A10" s="573"/>
      <c r="B10" s="622"/>
      <c r="C10" s="1078" t="s">
        <v>323</v>
      </c>
      <c r="D10" s="1078"/>
      <c r="E10" s="626">
        <v>1</v>
      </c>
      <c r="F10" s="626">
        <v>1</v>
      </c>
      <c r="G10" s="626">
        <f>G9*1.5</f>
        <v>1.5</v>
      </c>
      <c r="H10" s="626">
        <f>H9*1.5</f>
        <v>3</v>
      </c>
      <c r="I10" s="626">
        <f>I9*1.5</f>
        <v>4.5</v>
      </c>
      <c r="J10" s="626">
        <f>J9*1.5</f>
        <v>6</v>
      </c>
      <c r="K10" s="626">
        <f>K9*1.5</f>
        <v>7.5</v>
      </c>
      <c r="L10" s="573"/>
      <c r="M10" s="573"/>
      <c r="N10" s="573"/>
      <c r="O10" s="573"/>
      <c r="P10" s="573"/>
      <c r="W10" s="624"/>
      <c r="X10" s="625"/>
      <c r="Y10" s="625"/>
      <c r="Z10" s="625"/>
      <c r="AA10" s="625"/>
      <c r="AB10" s="625"/>
      <c r="AC10" s="625"/>
      <c r="AD10" s="625"/>
    </row>
    <row r="11" spans="1:34" ht="18.75" customHeight="1">
      <c r="A11" s="597"/>
      <c r="B11" s="627" t="str">
        <f>Lookups!BE4</f>
        <v>≤50%</v>
      </c>
      <c r="C11" s="1079">
        <v>0.5</v>
      </c>
      <c r="D11" s="1079"/>
      <c r="E11" s="618">
        <f>$E$5</f>
        <v>0</v>
      </c>
      <c r="F11" s="618">
        <f>$E$5</f>
        <v>0</v>
      </c>
      <c r="G11" s="618">
        <f>($E$5+$F$5)/2</f>
        <v>0</v>
      </c>
      <c r="H11" s="618">
        <f>$G$5</f>
        <v>0</v>
      </c>
      <c r="I11" s="618">
        <f>($H$5+$I$5)/2</f>
        <v>0</v>
      </c>
      <c r="J11" s="618">
        <f>$J$5</f>
        <v>0</v>
      </c>
      <c r="K11" s="618">
        <f>($K$5+$L$5)/2</f>
        <v>0</v>
      </c>
      <c r="L11" s="573"/>
      <c r="M11" s="628"/>
      <c r="N11" s="597"/>
      <c r="O11" s="597"/>
      <c r="P11" s="597"/>
      <c r="W11" s="614"/>
      <c r="X11" s="615"/>
      <c r="AE11" s="235"/>
    </row>
    <row r="12" spans="1:34" s="623" customFormat="1" ht="18.75" customHeight="1">
      <c r="A12" s="573"/>
      <c r="B12" s="627" t="str">
        <f>Lookups!BE5</f>
        <v>˃50% and ≤60%</v>
      </c>
      <c r="C12" s="1079">
        <v>0.6</v>
      </c>
      <c r="D12" s="1079"/>
      <c r="E12" s="618">
        <f t="shared" ref="E12:K12" si="1">E11*2*$C$12</f>
        <v>0</v>
      </c>
      <c r="F12" s="618">
        <f t="shared" si="1"/>
        <v>0</v>
      </c>
      <c r="G12" s="618">
        <f t="shared" si="1"/>
        <v>0</v>
      </c>
      <c r="H12" s="618">
        <f t="shared" si="1"/>
        <v>0</v>
      </c>
      <c r="I12" s="618">
        <f t="shared" si="1"/>
        <v>0</v>
      </c>
      <c r="J12" s="618">
        <f t="shared" si="1"/>
        <v>0</v>
      </c>
      <c r="K12" s="618">
        <f t="shared" si="1"/>
        <v>0</v>
      </c>
      <c r="L12" s="573"/>
      <c r="M12" s="573"/>
      <c r="N12" s="573"/>
      <c r="O12" s="573"/>
      <c r="P12" s="573"/>
      <c r="W12" s="624"/>
      <c r="X12" s="625"/>
      <c r="Y12" s="625"/>
      <c r="Z12" s="625"/>
      <c r="AA12" s="625"/>
      <c r="AB12" s="625"/>
      <c r="AC12" s="625"/>
      <c r="AD12" s="625"/>
    </row>
    <row r="13" spans="1:34" s="623" customFormat="1" ht="18.75" customHeight="1">
      <c r="A13" s="573"/>
      <c r="B13" s="627" t="str">
        <f>Lookups!BE6</f>
        <v>˃60% and ≤80%</v>
      </c>
      <c r="C13" s="1079">
        <v>0.8</v>
      </c>
      <c r="D13" s="1079"/>
      <c r="E13" s="618">
        <f>$E$7</f>
        <v>0</v>
      </c>
      <c r="F13" s="618">
        <f>$E$7</f>
        <v>0</v>
      </c>
      <c r="G13" s="618">
        <f>($E$7+$F$7)/2</f>
        <v>0</v>
      </c>
      <c r="H13" s="618">
        <f>$G$7</f>
        <v>0</v>
      </c>
      <c r="I13" s="618">
        <f>($H$7+$I$7)/2</f>
        <v>0</v>
      </c>
      <c r="J13" s="618">
        <f>$J$7</f>
        <v>0</v>
      </c>
      <c r="K13" s="618">
        <f>($K$7+$L$7)/2</f>
        <v>0</v>
      </c>
      <c r="L13" s="573"/>
      <c r="M13" s="573"/>
      <c r="N13" s="573"/>
      <c r="O13" s="573"/>
      <c r="P13" s="573"/>
      <c r="R13" s="235"/>
      <c r="S13" s="235"/>
      <c r="T13" s="235"/>
      <c r="U13" s="235"/>
      <c r="V13" s="235"/>
      <c r="W13" s="235"/>
      <c r="AA13" s="624"/>
      <c r="AB13" s="625"/>
      <c r="AC13" s="625"/>
      <c r="AD13" s="625"/>
      <c r="AE13" s="625"/>
      <c r="AF13" s="625"/>
      <c r="AG13" s="625"/>
      <c r="AH13" s="625"/>
    </row>
    <row r="14" spans="1:34" s="623" customFormat="1" ht="21.75" customHeight="1">
      <c r="A14" s="721" t="s">
        <v>15880</v>
      </c>
      <c r="B14" s="722"/>
      <c r="C14" s="722"/>
      <c r="D14" s="628"/>
      <c r="E14" s="628"/>
      <c r="F14" s="628"/>
      <c r="G14" s="629"/>
      <c r="H14" s="629"/>
      <c r="I14" s="629"/>
      <c r="J14" s="629"/>
      <c r="K14" s="597"/>
      <c r="L14" s="597"/>
      <c r="M14" s="597"/>
      <c r="N14" s="597"/>
      <c r="O14" s="597"/>
      <c r="P14" s="597"/>
      <c r="Q14" s="235"/>
      <c r="T14" s="1071" t="s">
        <v>48</v>
      </c>
      <c r="U14" s="1071"/>
      <c r="V14" s="261"/>
      <c r="W14" s="235"/>
      <c r="AA14" s="624"/>
      <c r="AB14" s="625"/>
      <c r="AC14" s="625"/>
      <c r="AD14" s="625"/>
      <c r="AE14" s="625"/>
      <c r="AF14" s="625"/>
      <c r="AG14" s="625"/>
      <c r="AH14" s="625"/>
    </row>
    <row r="15" spans="1:34" ht="44.25" customHeight="1">
      <c r="A15" s="822" t="s">
        <v>409</v>
      </c>
      <c r="B15" s="822" t="s">
        <v>412</v>
      </c>
      <c r="C15" s="822" t="s">
        <v>432</v>
      </c>
      <c r="D15" s="822" t="s">
        <v>322</v>
      </c>
      <c r="E15" s="822" t="s">
        <v>410</v>
      </c>
      <c r="F15" s="822" t="s">
        <v>592</v>
      </c>
      <c r="G15" s="822" t="s">
        <v>614</v>
      </c>
      <c r="H15" s="822" t="s">
        <v>615</v>
      </c>
      <c r="I15" s="822" t="s">
        <v>591</v>
      </c>
      <c r="J15" s="822" t="s">
        <v>15831</v>
      </c>
      <c r="K15" s="822" t="s">
        <v>411</v>
      </c>
      <c r="L15" s="822" t="s">
        <v>616</v>
      </c>
      <c r="M15" s="822" t="s">
        <v>617</v>
      </c>
      <c r="N15" s="822" t="s">
        <v>200</v>
      </c>
      <c r="O15" s="822" t="s">
        <v>413</v>
      </c>
      <c r="P15" s="1080" t="s">
        <v>415</v>
      </c>
      <c r="Q15" s="1080"/>
      <c r="S15" s="630" t="s">
        <v>50</v>
      </c>
      <c r="T15" s="631" t="s">
        <v>62</v>
      </c>
      <c r="U15" s="663" t="s">
        <v>61</v>
      </c>
      <c r="V15" s="665" t="s">
        <v>427</v>
      </c>
      <c r="X15" s="235"/>
      <c r="Y15" s="235"/>
      <c r="Z15" s="235"/>
      <c r="AA15" s="614"/>
      <c r="AF15" s="615"/>
      <c r="AG15" s="615"/>
      <c r="AH15" s="615"/>
    </row>
    <row r="16" spans="1:34" ht="27.75" customHeight="1">
      <c r="A16" s="694"/>
      <c r="B16" s="695"/>
      <c r="C16" s="696"/>
      <c r="D16" s="695"/>
      <c r="E16" s="697" t="str">
        <f>IF(OR(D16="",A16=Lookups!$BE$7,A16=Lookups!$BE$8),"",(INDEX($E$11:$K$13,MATCH(A16,$B$11:$B$13,0),MATCH(D16,$E$9:$K$9,0))))</f>
        <v/>
      </c>
      <c r="F16" s="698" t="str">
        <f>IFERROR(E16*0.3/12,"")</f>
        <v/>
      </c>
      <c r="G16" s="699"/>
      <c r="H16" s="699"/>
      <c r="I16" s="697">
        <f t="shared" ref="I16:I47" si="2">SUM(G16:H16)</f>
        <v>0</v>
      </c>
      <c r="J16" s="700" t="str">
        <f>IF(G16=0,"",IF(G16&gt;F16,"*Unaffordable to Tenant(s)","Acceptable"))</f>
        <v/>
      </c>
      <c r="K16" s="632" t="str">
        <f>IF(G16+H16=0,"",IF(I16&gt;F16,"*Above Max Rent","Acceptable"))</f>
        <v/>
      </c>
      <c r="L16" s="701">
        <f t="shared" ref="L16:L47" si="3">G16*12*B16</f>
        <v>0</v>
      </c>
      <c r="M16" s="701">
        <f t="shared" ref="M16:M47" si="4">H16*12*B16</f>
        <v>0</v>
      </c>
      <c r="N16" s="701">
        <f t="shared" ref="N16:N47" si="5">I16*12*B16</f>
        <v>0</v>
      </c>
      <c r="O16" s="702"/>
      <c r="P16" s="1072"/>
      <c r="Q16" s="1072"/>
      <c r="S16" s="633"/>
      <c r="T16" s="634">
        <f t="shared" ref="T16:T47" si="6">(I16*12)/0.3</f>
        <v>0</v>
      </c>
      <c r="U16" s="664" t="str">
        <f t="shared" ref="U16:U47" si="7">E16</f>
        <v/>
      </c>
      <c r="V16" s="666" t="str">
        <f>IF(U16="","",U16-T16)</f>
        <v/>
      </c>
      <c r="X16" s="235"/>
      <c r="Y16" s="235"/>
      <c r="Z16" s="235"/>
      <c r="AA16" s="614"/>
      <c r="AF16" s="615"/>
      <c r="AG16" s="615"/>
      <c r="AH16" s="615"/>
    </row>
    <row r="17" spans="1:34" ht="30" customHeight="1">
      <c r="A17" s="694"/>
      <c r="B17" s="695"/>
      <c r="C17" s="696"/>
      <c r="D17" s="695"/>
      <c r="E17" s="697" t="str">
        <f>IF(OR(D17="",A17=Lookups!$BE$7,A17=Lookups!$BE$8),"",(INDEX($E$11:$K$13,MATCH(A17,$B$11:$B$13,0),MATCH(D17,$E$9:$K$9,0))))</f>
        <v/>
      </c>
      <c r="F17" s="698" t="str">
        <f t="shared" ref="F17:F47" si="8">IFERROR(E17*0.3/12,"")</f>
        <v/>
      </c>
      <c r="G17" s="699"/>
      <c r="H17" s="699"/>
      <c r="I17" s="697">
        <f t="shared" si="2"/>
        <v>0</v>
      </c>
      <c r="J17" s="700" t="str">
        <f t="shared" ref="J17:J47" si="9">IF(G17=0,"",IF(G17&gt;F17,"*Unaffordable to Tenant(s)","Acceptable"))</f>
        <v/>
      </c>
      <c r="K17" s="632" t="str">
        <f t="shared" ref="K17:K47" si="10">IF(G17+H17=0,"",IF(I17&gt;F17,"*Above Max Rent","Acceptable"))</f>
        <v/>
      </c>
      <c r="L17" s="701">
        <f t="shared" si="3"/>
        <v>0</v>
      </c>
      <c r="M17" s="701">
        <f t="shared" si="4"/>
        <v>0</v>
      </c>
      <c r="N17" s="701">
        <f t="shared" si="5"/>
        <v>0</v>
      </c>
      <c r="O17" s="702"/>
      <c r="P17" s="1072"/>
      <c r="Q17" s="1072"/>
      <c r="S17" s="633"/>
      <c r="T17" s="634">
        <f t="shared" si="6"/>
        <v>0</v>
      </c>
      <c r="U17" s="664" t="str">
        <f t="shared" si="7"/>
        <v/>
      </c>
      <c r="V17" s="666" t="str">
        <f t="shared" ref="V17:V47" si="11">IF(U17="","",U17-T17)</f>
        <v/>
      </c>
      <c r="X17" s="235"/>
      <c r="Y17" s="235"/>
      <c r="Z17" s="235"/>
      <c r="AA17" s="614"/>
      <c r="AF17" s="615"/>
      <c r="AG17" s="615"/>
      <c r="AH17" s="615"/>
    </row>
    <row r="18" spans="1:34" ht="30" customHeight="1">
      <c r="A18" s="694"/>
      <c r="B18" s="695"/>
      <c r="C18" s="696"/>
      <c r="D18" s="695"/>
      <c r="E18" s="697" t="str">
        <f>IF(OR(D18="",A18=Lookups!$BE$7,A18=Lookups!$BE$8),"",(INDEX($E$11:$K$13,MATCH(A18,$B$11:$B$13,0),MATCH(D18,$E$9:$K$9,0))))</f>
        <v/>
      </c>
      <c r="F18" s="698" t="str">
        <f t="shared" si="8"/>
        <v/>
      </c>
      <c r="G18" s="699"/>
      <c r="H18" s="699"/>
      <c r="I18" s="697">
        <f t="shared" si="2"/>
        <v>0</v>
      </c>
      <c r="J18" s="700" t="str">
        <f t="shared" si="9"/>
        <v/>
      </c>
      <c r="K18" s="632" t="str">
        <f t="shared" si="10"/>
        <v/>
      </c>
      <c r="L18" s="701">
        <f t="shared" si="3"/>
        <v>0</v>
      </c>
      <c r="M18" s="701">
        <f t="shared" si="4"/>
        <v>0</v>
      </c>
      <c r="N18" s="701">
        <f t="shared" si="5"/>
        <v>0</v>
      </c>
      <c r="O18" s="702"/>
      <c r="P18" s="1072"/>
      <c r="Q18" s="1072"/>
      <c r="S18" s="633"/>
      <c r="T18" s="634">
        <f t="shared" si="6"/>
        <v>0</v>
      </c>
      <c r="U18" s="664" t="str">
        <f t="shared" si="7"/>
        <v/>
      </c>
      <c r="V18" s="666" t="str">
        <f t="shared" si="11"/>
        <v/>
      </c>
      <c r="X18" s="235"/>
      <c r="Y18" s="235"/>
      <c r="Z18" s="235"/>
      <c r="AA18" s="614"/>
      <c r="AF18" s="615"/>
      <c r="AG18" s="615"/>
      <c r="AH18" s="615"/>
    </row>
    <row r="19" spans="1:34" ht="30" customHeight="1">
      <c r="A19" s="694"/>
      <c r="B19" s="695"/>
      <c r="C19" s="696"/>
      <c r="D19" s="695"/>
      <c r="E19" s="697" t="str">
        <f>IF(OR(D19="",A19=Lookups!$BE$7,A19=Lookups!$BE$8),"",(INDEX($E$11:$K$13,MATCH(A19,$B$11:$B$13,0),MATCH(D19,$E$9:$K$9,0))))</f>
        <v/>
      </c>
      <c r="F19" s="698" t="str">
        <f t="shared" si="8"/>
        <v/>
      </c>
      <c r="G19" s="699"/>
      <c r="H19" s="699"/>
      <c r="I19" s="697">
        <f t="shared" si="2"/>
        <v>0</v>
      </c>
      <c r="J19" s="700" t="str">
        <f t="shared" si="9"/>
        <v/>
      </c>
      <c r="K19" s="632" t="str">
        <f t="shared" si="10"/>
        <v/>
      </c>
      <c r="L19" s="701">
        <f t="shared" si="3"/>
        <v>0</v>
      </c>
      <c r="M19" s="701">
        <f t="shared" si="4"/>
        <v>0</v>
      </c>
      <c r="N19" s="701">
        <f t="shared" si="5"/>
        <v>0</v>
      </c>
      <c r="O19" s="702"/>
      <c r="P19" s="1072"/>
      <c r="Q19" s="1072"/>
      <c r="S19" s="633"/>
      <c r="T19" s="634">
        <f t="shared" si="6"/>
        <v>0</v>
      </c>
      <c r="U19" s="664" t="str">
        <f t="shared" si="7"/>
        <v/>
      </c>
      <c r="V19" s="666" t="str">
        <f t="shared" si="11"/>
        <v/>
      </c>
      <c r="X19" s="235"/>
      <c r="Y19" s="235"/>
      <c r="Z19" s="235"/>
      <c r="AA19" s="614"/>
      <c r="AF19" s="615"/>
      <c r="AG19" s="615"/>
      <c r="AH19" s="615"/>
    </row>
    <row r="20" spans="1:34" ht="30" customHeight="1">
      <c r="A20" s="694"/>
      <c r="B20" s="695"/>
      <c r="C20" s="696"/>
      <c r="D20" s="695"/>
      <c r="E20" s="697" t="str">
        <f>IF(OR(D20="",A20=Lookups!$BE$7,A20=Lookups!$BE$8),"",(INDEX($E$11:$K$13,MATCH(A20,$B$11:$B$13,0),MATCH(D20,$E$9:$K$9,0))))</f>
        <v/>
      </c>
      <c r="F20" s="698" t="str">
        <f t="shared" si="8"/>
        <v/>
      </c>
      <c r="G20" s="699"/>
      <c r="H20" s="699"/>
      <c r="I20" s="697">
        <f t="shared" si="2"/>
        <v>0</v>
      </c>
      <c r="J20" s="700" t="str">
        <f t="shared" si="9"/>
        <v/>
      </c>
      <c r="K20" s="632" t="str">
        <f t="shared" si="10"/>
        <v/>
      </c>
      <c r="L20" s="701">
        <f t="shared" si="3"/>
        <v>0</v>
      </c>
      <c r="M20" s="701">
        <f t="shared" si="4"/>
        <v>0</v>
      </c>
      <c r="N20" s="701">
        <f t="shared" si="5"/>
        <v>0</v>
      </c>
      <c r="O20" s="702"/>
      <c r="P20" s="1072"/>
      <c r="Q20" s="1072"/>
      <c r="S20" s="633"/>
      <c r="T20" s="634">
        <f t="shared" si="6"/>
        <v>0</v>
      </c>
      <c r="U20" s="664" t="str">
        <f t="shared" si="7"/>
        <v/>
      </c>
      <c r="V20" s="666" t="str">
        <f t="shared" si="11"/>
        <v/>
      </c>
      <c r="X20" s="235"/>
      <c r="Y20" s="235"/>
      <c r="Z20" s="235"/>
      <c r="AA20" s="614"/>
      <c r="AF20" s="615"/>
      <c r="AG20" s="615"/>
      <c r="AH20" s="615"/>
    </row>
    <row r="21" spans="1:34" ht="32.25" customHeight="1">
      <c r="A21" s="694"/>
      <c r="B21" s="695"/>
      <c r="C21" s="696"/>
      <c r="D21" s="695"/>
      <c r="E21" s="697" t="str">
        <f>IF(OR(D21="",A21=Lookups!$BE$7,A21=Lookups!$BE$8),"",(INDEX($E$11:$K$13,MATCH(A21,$B$11:$B$13,0),MATCH(D21,$E$9:$K$9,0))))</f>
        <v/>
      </c>
      <c r="F21" s="698" t="str">
        <f t="shared" si="8"/>
        <v/>
      </c>
      <c r="G21" s="699"/>
      <c r="H21" s="699"/>
      <c r="I21" s="697">
        <f t="shared" si="2"/>
        <v>0</v>
      </c>
      <c r="J21" s="700" t="str">
        <f t="shared" si="9"/>
        <v/>
      </c>
      <c r="K21" s="632" t="str">
        <f t="shared" si="10"/>
        <v/>
      </c>
      <c r="L21" s="701">
        <f t="shared" si="3"/>
        <v>0</v>
      </c>
      <c r="M21" s="701">
        <f t="shared" si="4"/>
        <v>0</v>
      </c>
      <c r="N21" s="701">
        <f t="shared" si="5"/>
        <v>0</v>
      </c>
      <c r="O21" s="702"/>
      <c r="P21" s="1072"/>
      <c r="Q21" s="1072"/>
      <c r="S21" s="633"/>
      <c r="T21" s="634">
        <f t="shared" si="6"/>
        <v>0</v>
      </c>
      <c r="U21" s="664" t="str">
        <f t="shared" si="7"/>
        <v/>
      </c>
      <c r="V21" s="666" t="str">
        <f t="shared" si="11"/>
        <v/>
      </c>
      <c r="X21" s="235"/>
      <c r="Y21" s="235"/>
      <c r="Z21" s="235"/>
      <c r="AA21" s="614"/>
      <c r="AF21" s="615"/>
      <c r="AG21" s="615"/>
      <c r="AH21" s="615"/>
    </row>
    <row r="22" spans="1:34" ht="32.25" customHeight="1">
      <c r="A22" s="694"/>
      <c r="B22" s="695"/>
      <c r="C22" s="696"/>
      <c r="D22" s="695"/>
      <c r="E22" s="697" t="str">
        <f>IF(OR(D22="",A22=Lookups!$BE$7,A22=Lookups!$BE$8),"",(INDEX($E$11:$K$13,MATCH(A22,$B$11:$B$13,0),MATCH(D22,$E$9:$K$9,0))))</f>
        <v/>
      </c>
      <c r="F22" s="698" t="str">
        <f t="shared" si="8"/>
        <v/>
      </c>
      <c r="G22" s="699"/>
      <c r="H22" s="699"/>
      <c r="I22" s="697">
        <f t="shared" si="2"/>
        <v>0</v>
      </c>
      <c r="J22" s="700" t="str">
        <f t="shared" si="9"/>
        <v/>
      </c>
      <c r="K22" s="632" t="str">
        <f t="shared" si="10"/>
        <v/>
      </c>
      <c r="L22" s="701">
        <f t="shared" si="3"/>
        <v>0</v>
      </c>
      <c r="M22" s="701">
        <f t="shared" si="4"/>
        <v>0</v>
      </c>
      <c r="N22" s="701">
        <f t="shared" si="5"/>
        <v>0</v>
      </c>
      <c r="O22" s="702"/>
      <c r="P22" s="1072"/>
      <c r="Q22" s="1072"/>
      <c r="S22" s="633"/>
      <c r="T22" s="634">
        <f t="shared" si="6"/>
        <v>0</v>
      </c>
      <c r="U22" s="664" t="str">
        <f t="shared" si="7"/>
        <v/>
      </c>
      <c r="V22" s="666" t="str">
        <f t="shared" si="11"/>
        <v/>
      </c>
      <c r="X22" s="232"/>
      <c r="Y22" s="288"/>
      <c r="Z22" s="235"/>
      <c r="AA22" s="614"/>
      <c r="AF22" s="615"/>
      <c r="AG22" s="615"/>
      <c r="AH22" s="615"/>
    </row>
    <row r="23" spans="1:34" ht="32.25" customHeight="1">
      <c r="A23" s="694"/>
      <c r="B23" s="695"/>
      <c r="C23" s="696"/>
      <c r="D23" s="695"/>
      <c r="E23" s="697" t="str">
        <f>IF(OR(D23="",A23=Lookups!$BE$7,A23=Lookups!$BE$8),"",(INDEX($E$11:$K$13,MATCH(A23,$B$11:$B$13,0),MATCH(D23,$E$9:$K$9,0))))</f>
        <v/>
      </c>
      <c r="F23" s="698" t="str">
        <f t="shared" si="8"/>
        <v/>
      </c>
      <c r="G23" s="699"/>
      <c r="H23" s="699"/>
      <c r="I23" s="697">
        <f t="shared" si="2"/>
        <v>0</v>
      </c>
      <c r="J23" s="700" t="str">
        <f t="shared" si="9"/>
        <v/>
      </c>
      <c r="K23" s="632" t="str">
        <f t="shared" si="10"/>
        <v/>
      </c>
      <c r="L23" s="701">
        <f t="shared" si="3"/>
        <v>0</v>
      </c>
      <c r="M23" s="701">
        <f t="shared" si="4"/>
        <v>0</v>
      </c>
      <c r="N23" s="701">
        <f t="shared" si="5"/>
        <v>0</v>
      </c>
      <c r="O23" s="702"/>
      <c r="P23" s="1072"/>
      <c r="Q23" s="1072"/>
      <c r="S23" s="633"/>
      <c r="T23" s="634">
        <f t="shared" si="6"/>
        <v>0</v>
      </c>
      <c r="U23" s="664" t="str">
        <f t="shared" si="7"/>
        <v/>
      </c>
      <c r="V23" s="666" t="str">
        <f t="shared" si="11"/>
        <v/>
      </c>
      <c r="X23" s="232"/>
      <c r="Y23" s="232"/>
      <c r="Z23" s="235"/>
      <c r="AA23" s="614"/>
      <c r="AF23" s="615"/>
      <c r="AG23" s="615"/>
      <c r="AH23" s="615"/>
    </row>
    <row r="24" spans="1:34" ht="32.25" customHeight="1">
      <c r="A24" s="694"/>
      <c r="B24" s="695"/>
      <c r="C24" s="696"/>
      <c r="D24" s="695"/>
      <c r="E24" s="697" t="str">
        <f>IF(OR(D24="",A24=Lookups!$BE$7,A24=Lookups!$BE$8),"",(INDEX($E$11:$K$13,MATCH(A24,$B$11:$B$13,0),MATCH(D24,$E$9:$K$9,0))))</f>
        <v/>
      </c>
      <c r="F24" s="698" t="str">
        <f t="shared" si="8"/>
        <v/>
      </c>
      <c r="G24" s="699"/>
      <c r="H24" s="699"/>
      <c r="I24" s="697">
        <f t="shared" ref="I24:I39" si="12">SUM(G24:H24)</f>
        <v>0</v>
      </c>
      <c r="J24" s="700" t="str">
        <f t="shared" ref="J24:J39" si="13">IF(G24=0,"",IF(G24&gt;F24,"*Unaffordable to Tenant(s)","Acceptable"))</f>
        <v/>
      </c>
      <c r="K24" s="632" t="str">
        <f t="shared" ref="K24:K39" si="14">IF(G24+H24=0,"",IF(I24&gt;F24,"*Above Max Rent","Acceptable"))</f>
        <v/>
      </c>
      <c r="L24" s="701">
        <f t="shared" ref="L24:L39" si="15">G24*12*B24</f>
        <v>0</v>
      </c>
      <c r="M24" s="701">
        <f t="shared" ref="M24:M39" si="16">H24*12*B24</f>
        <v>0</v>
      </c>
      <c r="N24" s="701">
        <f t="shared" ref="N24:N39" si="17">I24*12*B24</f>
        <v>0</v>
      </c>
      <c r="O24" s="702"/>
      <c r="P24" s="1072"/>
      <c r="Q24" s="1072"/>
      <c r="S24" s="730"/>
      <c r="T24" s="731"/>
      <c r="U24" s="729"/>
      <c r="V24" s="666"/>
      <c r="X24" s="232"/>
      <c r="Y24" s="232"/>
      <c r="Z24" s="235"/>
      <c r="AA24" s="614"/>
      <c r="AF24" s="615"/>
      <c r="AG24" s="615"/>
      <c r="AH24" s="615"/>
    </row>
    <row r="25" spans="1:34" ht="32.25" customHeight="1">
      <c r="A25" s="694"/>
      <c r="B25" s="695"/>
      <c r="C25" s="696"/>
      <c r="D25" s="695"/>
      <c r="E25" s="697" t="str">
        <f>IF(OR(D25="",A25=Lookups!$BE$7,A25=Lookups!$BE$8),"",(INDEX($E$11:$K$13,MATCH(A25,$B$11:$B$13,0),MATCH(D25,$E$9:$K$9,0))))</f>
        <v/>
      </c>
      <c r="F25" s="698" t="str">
        <f t="shared" si="8"/>
        <v/>
      </c>
      <c r="G25" s="699"/>
      <c r="H25" s="699"/>
      <c r="I25" s="697">
        <f t="shared" si="12"/>
        <v>0</v>
      </c>
      <c r="J25" s="700" t="str">
        <f t="shared" si="13"/>
        <v/>
      </c>
      <c r="K25" s="632" t="str">
        <f t="shared" si="14"/>
        <v/>
      </c>
      <c r="L25" s="701">
        <f t="shared" si="15"/>
        <v>0</v>
      </c>
      <c r="M25" s="701">
        <f t="shared" si="16"/>
        <v>0</v>
      </c>
      <c r="N25" s="701">
        <f t="shared" si="17"/>
        <v>0</v>
      </c>
      <c r="O25" s="702"/>
      <c r="P25" s="1072"/>
      <c r="Q25" s="1072"/>
      <c r="S25" s="730"/>
      <c r="T25" s="731"/>
      <c r="U25" s="729"/>
      <c r="V25" s="666"/>
      <c r="X25" s="232"/>
      <c r="Y25" s="232"/>
      <c r="Z25" s="235"/>
      <c r="AA25" s="614"/>
      <c r="AF25" s="615"/>
      <c r="AG25" s="615"/>
      <c r="AH25" s="615"/>
    </row>
    <row r="26" spans="1:34" ht="32.25" customHeight="1">
      <c r="A26" s="694"/>
      <c r="B26" s="695"/>
      <c r="C26" s="696"/>
      <c r="D26" s="695"/>
      <c r="E26" s="697" t="str">
        <f>IF(OR(D26="",A26=Lookups!$BE$7,A26=Lookups!$BE$8),"",(INDEX($E$11:$K$13,MATCH(A26,$B$11:$B$13,0),MATCH(D26,$E$9:$K$9,0))))</f>
        <v/>
      </c>
      <c r="F26" s="698" t="str">
        <f t="shared" si="8"/>
        <v/>
      </c>
      <c r="G26" s="699"/>
      <c r="H26" s="699"/>
      <c r="I26" s="697">
        <f t="shared" si="12"/>
        <v>0</v>
      </c>
      <c r="J26" s="700" t="str">
        <f t="shared" si="13"/>
        <v/>
      </c>
      <c r="K26" s="632" t="str">
        <f t="shared" si="14"/>
        <v/>
      </c>
      <c r="L26" s="701">
        <f t="shared" si="15"/>
        <v>0</v>
      </c>
      <c r="M26" s="701">
        <f t="shared" si="16"/>
        <v>0</v>
      </c>
      <c r="N26" s="701">
        <f t="shared" si="17"/>
        <v>0</v>
      </c>
      <c r="O26" s="702"/>
      <c r="P26" s="1072"/>
      <c r="Q26" s="1072"/>
      <c r="S26" s="730"/>
      <c r="T26" s="731"/>
      <c r="U26" s="729"/>
      <c r="V26" s="666"/>
      <c r="X26" s="232"/>
      <c r="Y26" s="232"/>
      <c r="Z26" s="235"/>
      <c r="AA26" s="614"/>
      <c r="AF26" s="615"/>
      <c r="AG26" s="615"/>
      <c r="AH26" s="615"/>
    </row>
    <row r="27" spans="1:34" ht="32.25" customHeight="1">
      <c r="A27" s="694"/>
      <c r="B27" s="695"/>
      <c r="C27" s="696"/>
      <c r="D27" s="695"/>
      <c r="E27" s="697" t="str">
        <f>IF(OR(D27="",A27=Lookups!$BE$7,A27=Lookups!$BE$8),"",(INDEX($E$11:$K$13,MATCH(A27,$B$11:$B$13,0),MATCH(D27,$E$9:$K$9,0))))</f>
        <v/>
      </c>
      <c r="F27" s="698" t="str">
        <f t="shared" si="8"/>
        <v/>
      </c>
      <c r="G27" s="699"/>
      <c r="H27" s="699"/>
      <c r="I27" s="697">
        <f t="shared" si="12"/>
        <v>0</v>
      </c>
      <c r="J27" s="700" t="str">
        <f t="shared" si="13"/>
        <v/>
      </c>
      <c r="K27" s="632" t="str">
        <f t="shared" si="14"/>
        <v/>
      </c>
      <c r="L27" s="701">
        <f t="shared" si="15"/>
        <v>0</v>
      </c>
      <c r="M27" s="701">
        <f t="shared" si="16"/>
        <v>0</v>
      </c>
      <c r="N27" s="701">
        <f t="shared" si="17"/>
        <v>0</v>
      </c>
      <c r="O27" s="702"/>
      <c r="P27" s="1072"/>
      <c r="Q27" s="1072"/>
      <c r="S27" s="730"/>
      <c r="T27" s="731"/>
      <c r="U27" s="729"/>
      <c r="V27" s="666"/>
      <c r="X27" s="232"/>
      <c r="Y27" s="232"/>
      <c r="Z27" s="235"/>
      <c r="AA27" s="614"/>
      <c r="AF27" s="615"/>
      <c r="AG27" s="615"/>
      <c r="AH27" s="615"/>
    </row>
    <row r="28" spans="1:34" ht="32.25" customHeight="1">
      <c r="A28" s="694"/>
      <c r="B28" s="695"/>
      <c r="C28" s="696"/>
      <c r="D28" s="695"/>
      <c r="E28" s="697" t="str">
        <f>IF(OR(D28="",A28=Lookups!$BE$7,A28=Lookups!$BE$8),"",(INDEX($E$11:$K$13,MATCH(A28,$B$11:$B$13,0),MATCH(D28,$E$9:$K$9,0))))</f>
        <v/>
      </c>
      <c r="F28" s="698" t="str">
        <f t="shared" si="8"/>
        <v/>
      </c>
      <c r="G28" s="699"/>
      <c r="H28" s="699"/>
      <c r="I28" s="697">
        <f t="shared" si="12"/>
        <v>0</v>
      </c>
      <c r="J28" s="700" t="str">
        <f t="shared" si="13"/>
        <v/>
      </c>
      <c r="K28" s="632" t="str">
        <f t="shared" si="14"/>
        <v/>
      </c>
      <c r="L28" s="701">
        <f t="shared" si="15"/>
        <v>0</v>
      </c>
      <c r="M28" s="701">
        <f t="shared" si="16"/>
        <v>0</v>
      </c>
      <c r="N28" s="701">
        <f t="shared" si="17"/>
        <v>0</v>
      </c>
      <c r="O28" s="702"/>
      <c r="P28" s="1072"/>
      <c r="Q28" s="1072"/>
      <c r="S28" s="730"/>
      <c r="T28" s="731"/>
      <c r="U28" s="729"/>
      <c r="V28" s="666"/>
      <c r="X28" s="232"/>
      <c r="Y28" s="232"/>
      <c r="Z28" s="235"/>
      <c r="AA28" s="614"/>
      <c r="AF28" s="615"/>
      <c r="AG28" s="615"/>
      <c r="AH28" s="615"/>
    </row>
    <row r="29" spans="1:34" ht="32.25" customHeight="1">
      <c r="A29" s="694"/>
      <c r="B29" s="695"/>
      <c r="C29" s="696"/>
      <c r="D29" s="695"/>
      <c r="E29" s="697" t="str">
        <f>IF(OR(D29="",A29=Lookups!$BE$7,A29=Lookups!$BE$8),"",(INDEX($E$11:$K$13,MATCH(A29,$B$11:$B$13,0),MATCH(D29,$E$9:$K$9,0))))</f>
        <v/>
      </c>
      <c r="F29" s="698" t="str">
        <f t="shared" si="8"/>
        <v/>
      </c>
      <c r="G29" s="699"/>
      <c r="H29" s="699"/>
      <c r="I29" s="697">
        <f t="shared" si="12"/>
        <v>0</v>
      </c>
      <c r="J29" s="700" t="str">
        <f t="shared" si="13"/>
        <v/>
      </c>
      <c r="K29" s="632" t="str">
        <f t="shared" si="14"/>
        <v/>
      </c>
      <c r="L29" s="701">
        <f t="shared" si="15"/>
        <v>0</v>
      </c>
      <c r="M29" s="701">
        <f t="shared" si="16"/>
        <v>0</v>
      </c>
      <c r="N29" s="701">
        <f t="shared" si="17"/>
        <v>0</v>
      </c>
      <c r="O29" s="702"/>
      <c r="P29" s="1072"/>
      <c r="Q29" s="1072"/>
      <c r="S29" s="730"/>
      <c r="T29" s="731"/>
      <c r="U29" s="729"/>
      <c r="V29" s="666"/>
      <c r="X29" s="232"/>
      <c r="Y29" s="232"/>
      <c r="Z29" s="235"/>
      <c r="AA29" s="614"/>
      <c r="AF29" s="615"/>
      <c r="AG29" s="615"/>
      <c r="AH29" s="615"/>
    </row>
    <row r="30" spans="1:34" ht="32.25" customHeight="1">
      <c r="A30" s="694"/>
      <c r="B30" s="695"/>
      <c r="C30" s="696"/>
      <c r="D30" s="695"/>
      <c r="E30" s="697" t="str">
        <f>IF(OR(D30="",A30=Lookups!$BE$7,A30=Lookups!$BE$8),"",(INDEX($E$11:$K$13,MATCH(A30,$B$11:$B$13,0),MATCH(D30,$E$9:$K$9,0))))</f>
        <v/>
      </c>
      <c r="F30" s="698" t="str">
        <f t="shared" si="8"/>
        <v/>
      </c>
      <c r="G30" s="699"/>
      <c r="H30" s="699"/>
      <c r="I30" s="697">
        <f t="shared" si="12"/>
        <v>0</v>
      </c>
      <c r="J30" s="700" t="str">
        <f t="shared" si="13"/>
        <v/>
      </c>
      <c r="K30" s="632" t="str">
        <f t="shared" si="14"/>
        <v/>
      </c>
      <c r="L30" s="701">
        <f t="shared" si="15"/>
        <v>0</v>
      </c>
      <c r="M30" s="701">
        <f t="shared" si="16"/>
        <v>0</v>
      </c>
      <c r="N30" s="701">
        <f t="shared" si="17"/>
        <v>0</v>
      </c>
      <c r="O30" s="702"/>
      <c r="P30" s="1072"/>
      <c r="Q30" s="1072"/>
      <c r="S30" s="730"/>
      <c r="T30" s="731"/>
      <c r="U30" s="729"/>
      <c r="V30" s="666"/>
      <c r="X30" s="232"/>
      <c r="Y30" s="232"/>
      <c r="Z30" s="235"/>
      <c r="AA30" s="614"/>
      <c r="AF30" s="615"/>
      <c r="AG30" s="615"/>
      <c r="AH30" s="615"/>
    </row>
    <row r="31" spans="1:34" ht="32.25" customHeight="1">
      <c r="A31" s="694"/>
      <c r="B31" s="695"/>
      <c r="C31" s="696"/>
      <c r="D31" s="695"/>
      <c r="E31" s="697" t="str">
        <f>IF(OR(D31="",A31=Lookups!$BE$7,A31=Lookups!$BE$8),"",(INDEX($E$11:$K$13,MATCH(A31,$B$11:$B$13,0),MATCH(D31,$E$9:$K$9,0))))</f>
        <v/>
      </c>
      <c r="F31" s="698" t="str">
        <f t="shared" si="8"/>
        <v/>
      </c>
      <c r="G31" s="699"/>
      <c r="H31" s="699"/>
      <c r="I31" s="697">
        <f t="shared" si="12"/>
        <v>0</v>
      </c>
      <c r="J31" s="700" t="str">
        <f t="shared" si="13"/>
        <v/>
      </c>
      <c r="K31" s="632" t="str">
        <f t="shared" si="14"/>
        <v/>
      </c>
      <c r="L31" s="701">
        <f t="shared" si="15"/>
        <v>0</v>
      </c>
      <c r="M31" s="701">
        <f t="shared" si="16"/>
        <v>0</v>
      </c>
      <c r="N31" s="701">
        <f t="shared" si="17"/>
        <v>0</v>
      </c>
      <c r="O31" s="702"/>
      <c r="P31" s="1072"/>
      <c r="Q31" s="1072"/>
      <c r="S31" s="730"/>
      <c r="T31" s="731"/>
      <c r="U31" s="729"/>
      <c r="V31" s="666"/>
      <c r="X31" s="232"/>
      <c r="Y31" s="232"/>
      <c r="Z31" s="235"/>
      <c r="AA31" s="614"/>
      <c r="AF31" s="615"/>
      <c r="AG31" s="615"/>
      <c r="AH31" s="615"/>
    </row>
    <row r="32" spans="1:34" ht="32.25" customHeight="1">
      <c r="A32" s="694"/>
      <c r="B32" s="695"/>
      <c r="C32" s="696"/>
      <c r="D32" s="695"/>
      <c r="E32" s="697" t="str">
        <f>IF(OR(D32="",A32=Lookups!$BE$7,A32=Lookups!$BE$8),"",(INDEX($E$11:$K$13,MATCH(A32,$B$11:$B$13,0),MATCH(D32,$E$9:$K$9,0))))</f>
        <v/>
      </c>
      <c r="F32" s="698" t="str">
        <f t="shared" si="8"/>
        <v/>
      </c>
      <c r="G32" s="699"/>
      <c r="H32" s="699"/>
      <c r="I32" s="697">
        <f t="shared" si="12"/>
        <v>0</v>
      </c>
      <c r="J32" s="700" t="str">
        <f t="shared" si="13"/>
        <v/>
      </c>
      <c r="K32" s="632" t="str">
        <f t="shared" si="14"/>
        <v/>
      </c>
      <c r="L32" s="701">
        <f t="shared" si="15"/>
        <v>0</v>
      </c>
      <c r="M32" s="701">
        <f t="shared" si="16"/>
        <v>0</v>
      </c>
      <c r="N32" s="701">
        <f t="shared" si="17"/>
        <v>0</v>
      </c>
      <c r="O32" s="702"/>
      <c r="P32" s="1072"/>
      <c r="Q32" s="1072"/>
      <c r="S32" s="730"/>
      <c r="T32" s="731"/>
      <c r="U32" s="729"/>
      <c r="V32" s="666"/>
      <c r="X32" s="232"/>
      <c r="Y32" s="232"/>
      <c r="Z32" s="235"/>
      <c r="AA32" s="614"/>
      <c r="AF32" s="615"/>
      <c r="AG32" s="615"/>
      <c r="AH32" s="615"/>
    </row>
    <row r="33" spans="1:34" ht="32.25" customHeight="1">
      <c r="A33" s="694"/>
      <c r="B33" s="695"/>
      <c r="C33" s="696"/>
      <c r="D33" s="695"/>
      <c r="E33" s="697" t="str">
        <f>IF(OR(D33="",A33=Lookups!$BE$7,A33=Lookups!$BE$8),"",(INDEX($E$11:$K$13,MATCH(A33,$B$11:$B$13,0),MATCH(D33,$E$9:$K$9,0))))</f>
        <v/>
      </c>
      <c r="F33" s="698" t="str">
        <f t="shared" si="8"/>
        <v/>
      </c>
      <c r="G33" s="699"/>
      <c r="H33" s="699"/>
      <c r="I33" s="697">
        <f t="shared" si="12"/>
        <v>0</v>
      </c>
      <c r="J33" s="700" t="str">
        <f t="shared" si="13"/>
        <v/>
      </c>
      <c r="K33" s="632" t="str">
        <f t="shared" si="14"/>
        <v/>
      </c>
      <c r="L33" s="701">
        <f t="shared" si="15"/>
        <v>0</v>
      </c>
      <c r="M33" s="701">
        <f t="shared" si="16"/>
        <v>0</v>
      </c>
      <c r="N33" s="701">
        <f t="shared" si="17"/>
        <v>0</v>
      </c>
      <c r="O33" s="702"/>
      <c r="P33" s="1072"/>
      <c r="Q33" s="1072"/>
      <c r="S33" s="730"/>
      <c r="T33" s="731"/>
      <c r="U33" s="729"/>
      <c r="V33" s="666"/>
      <c r="X33" s="232"/>
      <c r="Y33" s="232"/>
      <c r="Z33" s="235"/>
      <c r="AA33" s="614"/>
      <c r="AF33" s="615"/>
      <c r="AG33" s="615"/>
      <c r="AH33" s="615"/>
    </row>
    <row r="34" spans="1:34" ht="32.25" customHeight="1">
      <c r="A34" s="694"/>
      <c r="B34" s="695"/>
      <c r="C34" s="696"/>
      <c r="D34" s="695"/>
      <c r="E34" s="697" t="str">
        <f>IF(OR(D34="",A34=Lookups!$BE$7,A34=Lookups!$BE$8),"",(INDEX($E$11:$K$13,MATCH(A34,$B$11:$B$13,0),MATCH(D34,$E$9:$K$9,0))))</f>
        <v/>
      </c>
      <c r="F34" s="698" t="str">
        <f t="shared" si="8"/>
        <v/>
      </c>
      <c r="G34" s="699"/>
      <c r="H34" s="699"/>
      <c r="I34" s="697">
        <f t="shared" si="12"/>
        <v>0</v>
      </c>
      <c r="J34" s="700" t="str">
        <f t="shared" si="13"/>
        <v/>
      </c>
      <c r="K34" s="632" t="str">
        <f t="shared" si="14"/>
        <v/>
      </c>
      <c r="L34" s="701">
        <f t="shared" si="15"/>
        <v>0</v>
      </c>
      <c r="M34" s="701">
        <f t="shared" si="16"/>
        <v>0</v>
      </c>
      <c r="N34" s="701">
        <f t="shared" si="17"/>
        <v>0</v>
      </c>
      <c r="O34" s="702"/>
      <c r="P34" s="1072"/>
      <c r="Q34" s="1072"/>
      <c r="S34" s="730"/>
      <c r="T34" s="731"/>
      <c r="U34" s="729"/>
      <c r="V34" s="666"/>
      <c r="X34" s="232"/>
      <c r="Y34" s="232"/>
      <c r="Z34" s="235"/>
      <c r="AA34" s="614"/>
      <c r="AF34" s="615"/>
      <c r="AG34" s="615"/>
      <c r="AH34" s="615"/>
    </row>
    <row r="35" spans="1:34" ht="32.25" customHeight="1">
      <c r="A35" s="694"/>
      <c r="B35" s="695"/>
      <c r="C35" s="696"/>
      <c r="D35" s="695"/>
      <c r="E35" s="697" t="str">
        <f>IF(OR(D35="",A35=Lookups!$BE$7,A35=Lookups!$BE$8),"",(INDEX($E$11:$K$13,MATCH(A35,$B$11:$B$13,0),MATCH(D35,$E$9:$K$9,0))))</f>
        <v/>
      </c>
      <c r="F35" s="698" t="str">
        <f t="shared" si="8"/>
        <v/>
      </c>
      <c r="G35" s="699"/>
      <c r="H35" s="699"/>
      <c r="I35" s="697">
        <f t="shared" si="12"/>
        <v>0</v>
      </c>
      <c r="J35" s="700" t="str">
        <f t="shared" si="13"/>
        <v/>
      </c>
      <c r="K35" s="632" t="str">
        <f t="shared" si="14"/>
        <v/>
      </c>
      <c r="L35" s="701">
        <f t="shared" si="15"/>
        <v>0</v>
      </c>
      <c r="M35" s="701">
        <f t="shared" si="16"/>
        <v>0</v>
      </c>
      <c r="N35" s="701">
        <f t="shared" si="17"/>
        <v>0</v>
      </c>
      <c r="O35" s="702"/>
      <c r="P35" s="1072"/>
      <c r="Q35" s="1072"/>
      <c r="S35" s="730"/>
      <c r="T35" s="731"/>
      <c r="U35" s="729"/>
      <c r="V35" s="666"/>
      <c r="X35" s="232"/>
      <c r="Y35" s="232"/>
      <c r="Z35" s="235"/>
      <c r="AA35" s="614"/>
      <c r="AF35" s="615"/>
      <c r="AG35" s="615"/>
      <c r="AH35" s="615"/>
    </row>
    <row r="36" spans="1:34" ht="32.25" customHeight="1">
      <c r="A36" s="694"/>
      <c r="B36" s="695"/>
      <c r="C36" s="696"/>
      <c r="D36" s="695"/>
      <c r="E36" s="697" t="str">
        <f>IF(OR(D36="",A36=Lookups!$BE$7,A36=Lookups!$BE$8),"",(INDEX($E$11:$K$13,MATCH(A36,$B$11:$B$13,0),MATCH(D36,$E$9:$K$9,0))))</f>
        <v/>
      </c>
      <c r="F36" s="698" t="str">
        <f t="shared" si="8"/>
        <v/>
      </c>
      <c r="G36" s="699"/>
      <c r="H36" s="699"/>
      <c r="I36" s="697">
        <f t="shared" si="12"/>
        <v>0</v>
      </c>
      <c r="J36" s="700" t="str">
        <f t="shared" si="13"/>
        <v/>
      </c>
      <c r="K36" s="632" t="str">
        <f t="shared" si="14"/>
        <v/>
      </c>
      <c r="L36" s="701">
        <f t="shared" si="15"/>
        <v>0</v>
      </c>
      <c r="M36" s="701">
        <f t="shared" si="16"/>
        <v>0</v>
      </c>
      <c r="N36" s="701">
        <f t="shared" si="17"/>
        <v>0</v>
      </c>
      <c r="O36" s="702"/>
      <c r="P36" s="1072"/>
      <c r="Q36" s="1072"/>
      <c r="S36" s="730"/>
      <c r="T36" s="731"/>
      <c r="U36" s="729"/>
      <c r="V36" s="666"/>
      <c r="X36" s="232"/>
      <c r="Y36" s="232"/>
      <c r="Z36" s="235"/>
      <c r="AA36" s="614"/>
      <c r="AF36" s="615"/>
      <c r="AG36" s="615"/>
      <c r="AH36" s="615"/>
    </row>
    <row r="37" spans="1:34" ht="32.25" customHeight="1">
      <c r="A37" s="694"/>
      <c r="B37" s="695"/>
      <c r="C37" s="696"/>
      <c r="D37" s="695"/>
      <c r="E37" s="697" t="str">
        <f>IF(OR(D37="",A37=Lookups!$BE$7,A37=Lookups!$BE$8),"",(INDEX($E$11:$K$13,MATCH(A37,$B$11:$B$13,0),MATCH(D37,$E$9:$K$9,0))))</f>
        <v/>
      </c>
      <c r="F37" s="698" t="str">
        <f t="shared" si="8"/>
        <v/>
      </c>
      <c r="G37" s="699"/>
      <c r="H37" s="699"/>
      <c r="I37" s="697">
        <f t="shared" si="12"/>
        <v>0</v>
      </c>
      <c r="J37" s="700" t="str">
        <f t="shared" si="13"/>
        <v/>
      </c>
      <c r="K37" s="632" t="str">
        <f t="shared" si="14"/>
        <v/>
      </c>
      <c r="L37" s="701">
        <f t="shared" si="15"/>
        <v>0</v>
      </c>
      <c r="M37" s="701">
        <f t="shared" si="16"/>
        <v>0</v>
      </c>
      <c r="N37" s="701">
        <f t="shared" si="17"/>
        <v>0</v>
      </c>
      <c r="O37" s="702"/>
      <c r="P37" s="1072"/>
      <c r="Q37" s="1072"/>
      <c r="S37" s="730"/>
      <c r="T37" s="731"/>
      <c r="U37" s="729"/>
      <c r="V37" s="666"/>
      <c r="X37" s="232"/>
      <c r="Y37" s="232"/>
      <c r="Z37" s="235"/>
      <c r="AA37" s="614"/>
      <c r="AF37" s="615"/>
      <c r="AG37" s="615"/>
      <c r="AH37" s="615"/>
    </row>
    <row r="38" spans="1:34" ht="32.25" customHeight="1">
      <c r="A38" s="694"/>
      <c r="B38" s="695"/>
      <c r="C38" s="696"/>
      <c r="D38" s="695"/>
      <c r="E38" s="697" t="str">
        <f>IF(OR(D38="",A38=Lookups!$BE$7,A38=Lookups!$BE$8),"",(INDEX($E$11:$K$13,MATCH(A38,$B$11:$B$13,0),MATCH(D38,$E$9:$K$9,0))))</f>
        <v/>
      </c>
      <c r="F38" s="698" t="str">
        <f t="shared" si="8"/>
        <v/>
      </c>
      <c r="G38" s="699"/>
      <c r="H38" s="699"/>
      <c r="I38" s="697">
        <f t="shared" si="12"/>
        <v>0</v>
      </c>
      <c r="J38" s="700" t="str">
        <f t="shared" si="13"/>
        <v/>
      </c>
      <c r="K38" s="632" t="str">
        <f t="shared" si="14"/>
        <v/>
      </c>
      <c r="L38" s="701">
        <f t="shared" si="15"/>
        <v>0</v>
      </c>
      <c r="M38" s="701">
        <f t="shared" si="16"/>
        <v>0</v>
      </c>
      <c r="N38" s="701">
        <f t="shared" si="17"/>
        <v>0</v>
      </c>
      <c r="O38" s="702"/>
      <c r="P38" s="1072"/>
      <c r="Q38" s="1072"/>
      <c r="S38" s="730"/>
      <c r="T38" s="731"/>
      <c r="U38" s="729"/>
      <c r="V38" s="666"/>
      <c r="X38" s="232"/>
      <c r="Y38" s="232"/>
      <c r="Z38" s="235"/>
      <c r="AA38" s="614"/>
      <c r="AF38" s="615"/>
      <c r="AG38" s="615"/>
      <c r="AH38" s="615"/>
    </row>
    <row r="39" spans="1:34" ht="32.25" customHeight="1">
      <c r="A39" s="694"/>
      <c r="B39" s="695"/>
      <c r="C39" s="696"/>
      <c r="D39" s="695"/>
      <c r="E39" s="697" t="str">
        <f>IF(OR(D39="",A39=Lookups!$BE$7,A39=Lookups!$BE$8),"",(INDEX($E$11:$K$13,MATCH(A39,$B$11:$B$13,0),MATCH(D39,$E$9:$K$9,0))))</f>
        <v/>
      </c>
      <c r="F39" s="698" t="str">
        <f t="shared" si="8"/>
        <v/>
      </c>
      <c r="G39" s="699"/>
      <c r="H39" s="699"/>
      <c r="I39" s="697">
        <f t="shared" si="12"/>
        <v>0</v>
      </c>
      <c r="J39" s="700" t="str">
        <f t="shared" si="13"/>
        <v/>
      </c>
      <c r="K39" s="632" t="str">
        <f t="shared" si="14"/>
        <v/>
      </c>
      <c r="L39" s="701">
        <f t="shared" si="15"/>
        <v>0</v>
      </c>
      <c r="M39" s="701">
        <f t="shared" si="16"/>
        <v>0</v>
      </c>
      <c r="N39" s="701">
        <f t="shared" si="17"/>
        <v>0</v>
      </c>
      <c r="O39" s="702"/>
      <c r="P39" s="1072"/>
      <c r="Q39" s="1072"/>
      <c r="S39" s="730"/>
      <c r="T39" s="731"/>
      <c r="U39" s="729"/>
      <c r="V39" s="666"/>
      <c r="X39" s="232"/>
      <c r="Y39" s="232"/>
      <c r="Z39" s="235"/>
      <c r="AA39" s="614"/>
      <c r="AF39" s="615"/>
      <c r="AG39" s="615"/>
      <c r="AH39" s="615"/>
    </row>
    <row r="40" spans="1:34" ht="32.25" customHeight="1">
      <c r="A40" s="694"/>
      <c r="B40" s="695"/>
      <c r="C40" s="696"/>
      <c r="D40" s="695"/>
      <c r="E40" s="697" t="str">
        <f>IF(OR(D40="",A40=Lookups!$BE$7,A40=Lookups!$BE$8),"",(INDEX($E$11:$K$13,MATCH(A40,$B$11:$B$13,0),MATCH(D40,$E$9:$K$9,0))))</f>
        <v/>
      </c>
      <c r="F40" s="698" t="str">
        <f t="shared" si="8"/>
        <v/>
      </c>
      <c r="G40" s="699"/>
      <c r="H40" s="699"/>
      <c r="I40" s="697">
        <f t="shared" si="2"/>
        <v>0</v>
      </c>
      <c r="J40" s="700" t="str">
        <f t="shared" si="9"/>
        <v/>
      </c>
      <c r="K40" s="632" t="str">
        <f t="shared" si="10"/>
        <v/>
      </c>
      <c r="L40" s="701">
        <f t="shared" si="3"/>
        <v>0</v>
      </c>
      <c r="M40" s="701">
        <f t="shared" si="4"/>
        <v>0</v>
      </c>
      <c r="N40" s="701">
        <f t="shared" si="5"/>
        <v>0</v>
      </c>
      <c r="O40" s="702"/>
      <c r="P40" s="1072"/>
      <c r="Q40" s="1072"/>
      <c r="S40" s="633"/>
      <c r="T40" s="634">
        <f t="shared" si="6"/>
        <v>0</v>
      </c>
      <c r="U40" s="664" t="str">
        <f t="shared" si="7"/>
        <v/>
      </c>
      <c r="V40" s="666" t="str">
        <f t="shared" si="11"/>
        <v/>
      </c>
      <c r="X40" s="232"/>
      <c r="Y40" s="289"/>
      <c r="Z40" s="235"/>
      <c r="AA40" s="614"/>
      <c r="AF40" s="615"/>
      <c r="AG40" s="615"/>
      <c r="AH40" s="615"/>
    </row>
    <row r="41" spans="1:34" ht="32.25" customHeight="1">
      <c r="A41" s="694"/>
      <c r="B41" s="695"/>
      <c r="C41" s="696"/>
      <c r="D41" s="695"/>
      <c r="E41" s="697" t="str">
        <f>IF(OR(D41="",A41=Lookups!$BE$7,A41=Lookups!$BE$8),"",(INDEX($E$11:$K$13,MATCH(A41,$B$11:$B$13,0),MATCH(D41,$E$9:$K$9,0))))</f>
        <v/>
      </c>
      <c r="F41" s="698" t="str">
        <f t="shared" si="8"/>
        <v/>
      </c>
      <c r="G41" s="699"/>
      <c r="H41" s="699"/>
      <c r="I41" s="697">
        <f t="shared" si="2"/>
        <v>0</v>
      </c>
      <c r="J41" s="700" t="str">
        <f t="shared" si="9"/>
        <v/>
      </c>
      <c r="K41" s="632" t="str">
        <f t="shared" si="10"/>
        <v/>
      </c>
      <c r="L41" s="701">
        <f t="shared" si="3"/>
        <v>0</v>
      </c>
      <c r="M41" s="701">
        <f t="shared" si="4"/>
        <v>0</v>
      </c>
      <c r="N41" s="701">
        <f t="shared" si="5"/>
        <v>0</v>
      </c>
      <c r="O41" s="702"/>
      <c r="P41" s="1072"/>
      <c r="Q41" s="1072"/>
      <c r="S41" s="633"/>
      <c r="T41" s="634">
        <f t="shared" si="6"/>
        <v>0</v>
      </c>
      <c r="U41" s="664" t="str">
        <f t="shared" si="7"/>
        <v/>
      </c>
      <c r="V41" s="666" t="str">
        <f t="shared" si="11"/>
        <v/>
      </c>
      <c r="X41" s="232"/>
      <c r="Y41" s="230"/>
      <c r="Z41" s="235"/>
      <c r="AA41" s="614"/>
      <c r="AF41" s="615"/>
      <c r="AG41" s="615"/>
      <c r="AH41" s="615"/>
    </row>
    <row r="42" spans="1:34" ht="32.25" customHeight="1">
      <c r="A42" s="694"/>
      <c r="B42" s="695"/>
      <c r="C42" s="696"/>
      <c r="D42" s="695"/>
      <c r="E42" s="697" t="str">
        <f>IF(OR(D42="",A42=Lookups!$BE$7,A42=Lookups!$BE$8),"",(INDEX($E$11:$K$13,MATCH(A42,$B$11:$B$13,0),MATCH(D42,$E$9:$K$9,0))))</f>
        <v/>
      </c>
      <c r="F42" s="698" t="str">
        <f t="shared" si="8"/>
        <v/>
      </c>
      <c r="G42" s="699"/>
      <c r="H42" s="699"/>
      <c r="I42" s="697">
        <f t="shared" si="2"/>
        <v>0</v>
      </c>
      <c r="J42" s="700" t="str">
        <f t="shared" si="9"/>
        <v/>
      </c>
      <c r="K42" s="632" t="str">
        <f t="shared" si="10"/>
        <v/>
      </c>
      <c r="L42" s="701">
        <f t="shared" si="3"/>
        <v>0</v>
      </c>
      <c r="M42" s="701">
        <f t="shared" si="4"/>
        <v>0</v>
      </c>
      <c r="N42" s="701">
        <f t="shared" si="5"/>
        <v>0</v>
      </c>
      <c r="O42" s="702"/>
      <c r="P42" s="1072"/>
      <c r="Q42" s="1072"/>
      <c r="S42" s="633"/>
      <c r="T42" s="634">
        <f t="shared" si="6"/>
        <v>0</v>
      </c>
      <c r="U42" s="664" t="str">
        <f t="shared" si="7"/>
        <v/>
      </c>
      <c r="V42" s="666" t="str">
        <f t="shared" si="11"/>
        <v/>
      </c>
      <c r="X42" s="232"/>
      <c r="Y42" s="232"/>
      <c r="Z42" s="235"/>
      <c r="AA42" s="614"/>
      <c r="AF42" s="615"/>
      <c r="AG42" s="615"/>
      <c r="AH42" s="615"/>
    </row>
    <row r="43" spans="1:34" ht="32.25" customHeight="1">
      <c r="A43" s="694"/>
      <c r="B43" s="695"/>
      <c r="C43" s="696"/>
      <c r="D43" s="695"/>
      <c r="E43" s="697" t="str">
        <f>IF(OR(D43="",A43=Lookups!$BE$7,A43=Lookups!$BE$8),"",(INDEX($E$11:$K$13,MATCH(A43,$B$11:$B$13,0),MATCH(D43,$E$9:$K$9,0))))</f>
        <v/>
      </c>
      <c r="F43" s="698" t="str">
        <f t="shared" si="8"/>
        <v/>
      </c>
      <c r="G43" s="699"/>
      <c r="H43" s="699"/>
      <c r="I43" s="697">
        <f t="shared" si="2"/>
        <v>0</v>
      </c>
      <c r="J43" s="700" t="str">
        <f t="shared" si="9"/>
        <v/>
      </c>
      <c r="K43" s="632" t="str">
        <f t="shared" si="10"/>
        <v/>
      </c>
      <c r="L43" s="701">
        <f t="shared" si="3"/>
        <v>0</v>
      </c>
      <c r="M43" s="701">
        <f t="shared" si="4"/>
        <v>0</v>
      </c>
      <c r="N43" s="701">
        <f t="shared" si="5"/>
        <v>0</v>
      </c>
      <c r="O43" s="702"/>
      <c r="P43" s="1072"/>
      <c r="Q43" s="1072"/>
      <c r="S43" s="633"/>
      <c r="T43" s="634">
        <f t="shared" si="6"/>
        <v>0</v>
      </c>
      <c r="U43" s="664" t="str">
        <f t="shared" si="7"/>
        <v/>
      </c>
      <c r="V43" s="666" t="str">
        <f t="shared" si="11"/>
        <v/>
      </c>
      <c r="X43" s="232"/>
      <c r="Y43" s="232"/>
      <c r="Z43" s="235"/>
      <c r="AA43" s="614"/>
      <c r="AF43" s="615"/>
      <c r="AG43" s="615"/>
      <c r="AH43" s="615"/>
    </row>
    <row r="44" spans="1:34" ht="32.25" customHeight="1">
      <c r="A44" s="694"/>
      <c r="B44" s="695"/>
      <c r="C44" s="696"/>
      <c r="D44" s="695"/>
      <c r="E44" s="697" t="str">
        <f>IF(OR(D44="",A44=Lookups!$BE$7,A44=Lookups!$BE$8),"",(INDEX($E$11:$K$13,MATCH(A44,$B$11:$B$13,0),MATCH(D44,$E$9:$K$9,0))))</f>
        <v/>
      </c>
      <c r="F44" s="698" t="str">
        <f t="shared" si="8"/>
        <v/>
      </c>
      <c r="G44" s="699"/>
      <c r="H44" s="699"/>
      <c r="I44" s="697">
        <f t="shared" si="2"/>
        <v>0</v>
      </c>
      <c r="J44" s="700" t="str">
        <f t="shared" si="9"/>
        <v/>
      </c>
      <c r="K44" s="632" t="str">
        <f t="shared" si="10"/>
        <v/>
      </c>
      <c r="L44" s="701">
        <f t="shared" si="3"/>
        <v>0</v>
      </c>
      <c r="M44" s="701">
        <f t="shared" si="4"/>
        <v>0</v>
      </c>
      <c r="N44" s="701">
        <f t="shared" si="5"/>
        <v>0</v>
      </c>
      <c r="O44" s="702"/>
      <c r="P44" s="1072"/>
      <c r="Q44" s="1072"/>
      <c r="S44" s="633"/>
      <c r="T44" s="634">
        <f t="shared" si="6"/>
        <v>0</v>
      </c>
      <c r="U44" s="664" t="str">
        <f t="shared" si="7"/>
        <v/>
      </c>
      <c r="V44" s="666" t="str">
        <f t="shared" si="11"/>
        <v/>
      </c>
      <c r="X44" s="235"/>
      <c r="Y44" s="235"/>
      <c r="Z44" s="235"/>
      <c r="AA44" s="614"/>
      <c r="AF44" s="615"/>
      <c r="AG44" s="615"/>
      <c r="AH44" s="615"/>
    </row>
    <row r="45" spans="1:34" ht="32.25" customHeight="1">
      <c r="A45" s="694"/>
      <c r="B45" s="695"/>
      <c r="C45" s="696"/>
      <c r="D45" s="695"/>
      <c r="E45" s="697" t="str">
        <f>IF(OR(D45="",A45=Lookups!$BE$7,A45=Lookups!$BE$8),"",(INDEX($E$11:$K$13,MATCH(A45,$B$11:$B$13,0),MATCH(D45,$E$9:$K$9,0))))</f>
        <v/>
      </c>
      <c r="F45" s="698" t="str">
        <f t="shared" si="8"/>
        <v/>
      </c>
      <c r="G45" s="699"/>
      <c r="H45" s="699"/>
      <c r="I45" s="697">
        <f t="shared" si="2"/>
        <v>0</v>
      </c>
      <c r="J45" s="700" t="str">
        <f t="shared" si="9"/>
        <v/>
      </c>
      <c r="K45" s="632" t="str">
        <f t="shared" si="10"/>
        <v/>
      </c>
      <c r="L45" s="701">
        <f t="shared" si="3"/>
        <v>0</v>
      </c>
      <c r="M45" s="701">
        <f t="shared" si="4"/>
        <v>0</v>
      </c>
      <c r="N45" s="701">
        <f t="shared" si="5"/>
        <v>0</v>
      </c>
      <c r="O45" s="702"/>
      <c r="P45" s="1073"/>
      <c r="Q45" s="1073"/>
      <c r="S45" s="635"/>
      <c r="T45" s="634">
        <f t="shared" si="6"/>
        <v>0</v>
      </c>
      <c r="U45" s="664" t="str">
        <f t="shared" si="7"/>
        <v/>
      </c>
      <c r="V45" s="666" t="str">
        <f t="shared" si="11"/>
        <v/>
      </c>
      <c r="X45" s="235"/>
      <c r="Y45" s="235"/>
      <c r="Z45" s="235"/>
      <c r="AA45" s="614"/>
      <c r="AF45" s="615"/>
      <c r="AG45" s="615"/>
      <c r="AH45" s="615"/>
    </row>
    <row r="46" spans="1:34" ht="32.25" customHeight="1">
      <c r="A46" s="694"/>
      <c r="B46" s="695"/>
      <c r="C46" s="696"/>
      <c r="D46" s="695"/>
      <c r="E46" s="697" t="str">
        <f>IF(OR(D46="",A46=Lookups!$BE$7,A46=Lookups!$BE$8),"",(INDEX($E$11:$K$13,MATCH(A46,$B$11:$B$13,0),MATCH(D46,$E$9:$K$9,0))))</f>
        <v/>
      </c>
      <c r="F46" s="698" t="str">
        <f t="shared" si="8"/>
        <v/>
      </c>
      <c r="G46" s="699"/>
      <c r="H46" s="699"/>
      <c r="I46" s="697">
        <f t="shared" si="2"/>
        <v>0</v>
      </c>
      <c r="J46" s="700"/>
      <c r="K46" s="632"/>
      <c r="L46" s="701">
        <f t="shared" si="3"/>
        <v>0</v>
      </c>
      <c r="M46" s="701">
        <f t="shared" si="4"/>
        <v>0</v>
      </c>
      <c r="N46" s="701">
        <f t="shared" si="5"/>
        <v>0</v>
      </c>
      <c r="O46" s="726"/>
      <c r="P46" s="1073"/>
      <c r="Q46" s="1073"/>
      <c r="S46" s="727"/>
      <c r="T46" s="728"/>
      <c r="U46" s="729"/>
      <c r="V46" s="666"/>
      <c r="X46" s="235"/>
      <c r="Y46" s="235"/>
      <c r="Z46" s="235"/>
      <c r="AA46" s="614"/>
      <c r="AF46" s="615"/>
      <c r="AG46" s="615"/>
      <c r="AH46" s="615"/>
    </row>
    <row r="47" spans="1:34" ht="32.25" customHeight="1">
      <c r="A47" s="694"/>
      <c r="B47" s="695"/>
      <c r="C47" s="696"/>
      <c r="D47" s="695"/>
      <c r="E47" s="697" t="str">
        <f>IF(OR(D47="",A47=Lookups!$BE$7,A47=Lookups!$BE$8),"",(INDEX($E$11:$K$13,MATCH(A47,$B$11:$B$13,0),MATCH(D47,$E$9:$K$9,0))))</f>
        <v/>
      </c>
      <c r="F47" s="698" t="str">
        <f t="shared" si="8"/>
        <v/>
      </c>
      <c r="G47" s="699"/>
      <c r="H47" s="699"/>
      <c r="I47" s="697">
        <f t="shared" si="2"/>
        <v>0</v>
      </c>
      <c r="J47" s="700" t="str">
        <f t="shared" si="9"/>
        <v/>
      </c>
      <c r="K47" s="632" t="str">
        <f t="shared" si="10"/>
        <v/>
      </c>
      <c r="L47" s="701">
        <f t="shared" si="3"/>
        <v>0</v>
      </c>
      <c r="M47" s="701">
        <f t="shared" si="4"/>
        <v>0</v>
      </c>
      <c r="N47" s="701">
        <f t="shared" si="5"/>
        <v>0</v>
      </c>
      <c r="O47" s="703"/>
      <c r="P47" s="1072"/>
      <c r="Q47" s="1072"/>
      <c r="R47" s="232"/>
      <c r="S47" s="633"/>
      <c r="T47" s="636">
        <f t="shared" si="6"/>
        <v>0</v>
      </c>
      <c r="U47" s="664" t="str">
        <f t="shared" si="7"/>
        <v/>
      </c>
      <c r="V47" s="666" t="str">
        <f t="shared" si="11"/>
        <v/>
      </c>
      <c r="X47" s="235"/>
      <c r="Y47" s="235"/>
      <c r="Z47" s="235"/>
      <c r="AA47" s="614"/>
      <c r="AF47" s="615"/>
      <c r="AG47" s="615"/>
      <c r="AH47" s="615"/>
    </row>
    <row r="48" spans="1:34" ht="39" customHeight="1">
      <c r="A48" s="1081" t="s">
        <v>15832</v>
      </c>
      <c r="B48" s="1081"/>
      <c r="C48" s="1081"/>
      <c r="D48" s="1081"/>
      <c r="E48" s="1081"/>
      <c r="F48" s="1081"/>
      <c r="G48" s="1081"/>
      <c r="H48" s="1081"/>
      <c r="I48" s="1081"/>
      <c r="J48" s="1081"/>
      <c r="K48" s="1081"/>
      <c r="L48" s="1081"/>
      <c r="M48" s="1081"/>
      <c r="N48" s="1081"/>
      <c r="O48" s="1081"/>
      <c r="P48" s="1081"/>
    </row>
    <row r="49" spans="1:31" ht="21" customHeight="1">
      <c r="A49" s="1074" t="str">
        <f>IF(OR(J16="*Unaffordable to Tenant(s)",J17="*Unaffordable to Tenant(s)",J18="*Unaffordable to Tenant(s)",J19="*Unaffordable to Tenant(s)",J20="*Unaffordable to Tenant(s)",J21="*Unaffordable to Tenant(s)",J22="*Unaffordable to Tenant(s)",J23="*Unaffordable to Tenant(s)",J40="*Unaffordable to Tenant(s)",J41="*Unaffordable to Tenant(s)",J42="*Unaffordable to Tenant(s)",J43="*Unaffordable to Tenant(s)",J44="*Unaffordable to Tenant(s)",J45="*Unaffordable to Tenant(s)",J47="*Unaffordable to Tenant(s)"), "*The proposed tenant(s) portion of rent is greater than the maximum allowable rent and is unaffordable to the tenant(s). Please adjust the proposed rent.","")</f>
        <v/>
      </c>
      <c r="B49" s="1075"/>
      <c r="C49" s="1075"/>
      <c r="D49" s="1075"/>
      <c r="E49" s="1075"/>
      <c r="F49" s="1075"/>
      <c r="G49" s="1075"/>
      <c r="H49" s="1075"/>
      <c r="I49" s="1075"/>
      <c r="J49" s="1075"/>
      <c r="K49" s="1075"/>
      <c r="L49" s="1075"/>
      <c r="M49" s="1075"/>
      <c r="N49" s="1075"/>
      <c r="O49" s="1075"/>
      <c r="P49" s="1076"/>
    </row>
    <row r="50" spans="1:31" ht="27" customHeight="1">
      <c r="A50" s="637" t="s">
        <v>416</v>
      </c>
      <c r="B50" s="628"/>
      <c r="C50" s="628"/>
      <c r="D50" s="628"/>
      <c r="E50" s="638" t="s">
        <v>420</v>
      </c>
      <c r="F50" s="628"/>
      <c r="G50" s="1077" t="s">
        <v>421</v>
      </c>
      <c r="H50" s="1077"/>
      <c r="I50" s="597"/>
      <c r="J50" s="1082" t="s">
        <v>14054</v>
      </c>
      <c r="K50" s="1082"/>
      <c r="L50" s="639"/>
      <c r="M50" s="639"/>
      <c r="N50" s="597"/>
      <c r="O50" s="597"/>
      <c r="P50" s="597"/>
      <c r="V50" s="614"/>
      <c r="W50" s="615"/>
      <c r="X50" s="615"/>
      <c r="AD50" s="235"/>
      <c r="AE50" s="235"/>
    </row>
    <row r="51" spans="1:31" ht="25.5" customHeight="1">
      <c r="A51" s="573"/>
      <c r="B51" s="554" t="s">
        <v>419</v>
      </c>
      <c r="C51" s="573"/>
      <c r="D51" s="573"/>
      <c r="E51" s="598" t="s">
        <v>612</v>
      </c>
      <c r="F51" s="573"/>
      <c r="G51" s="640" t="s">
        <v>628</v>
      </c>
      <c r="H51" s="598" t="s">
        <v>423</v>
      </c>
      <c r="I51" s="597"/>
      <c r="J51" s="628" t="s">
        <v>433</v>
      </c>
      <c r="K51" s="628" t="s">
        <v>741</v>
      </c>
      <c r="L51" s="628"/>
      <c r="M51" s="597"/>
      <c r="N51" s="597"/>
      <c r="O51" s="597"/>
      <c r="P51" s="597"/>
      <c r="V51" s="614"/>
      <c r="W51" s="615"/>
      <c r="X51" s="615"/>
      <c r="AD51" s="235"/>
      <c r="AE51" s="235"/>
    </row>
    <row r="52" spans="1:31" ht="21.75" customHeight="1">
      <c r="A52" s="641" t="s">
        <v>629</v>
      </c>
      <c r="B52" s="626">
        <f>SUM(B16:B47)-B53</f>
        <v>0</v>
      </c>
      <c r="C52" s="597"/>
      <c r="D52" s="642" t="str">
        <f>Lookups!BE4</f>
        <v>≤50%</v>
      </c>
      <c r="E52" s="626">
        <f>SUMIF(A16:A47,D52,B16:B47)</f>
        <v>0</v>
      </c>
      <c r="F52" s="643" t="s">
        <v>14056</v>
      </c>
      <c r="G52" s="626">
        <f t="shared" ref="G52:G58" si="18">SUMIF($D$16:$D$47,F52,$B$16:$B$47)-H52</f>
        <v>0</v>
      </c>
      <c r="H52" s="626">
        <f t="shared" ref="H52:H58" si="19">SUMIFS($B$16:$B$47,$A$16:$A$47,"Super's Unit",$D$16:$D$47,F52)</f>
        <v>0</v>
      </c>
      <c r="I52" s="597"/>
      <c r="J52" s="644">
        <f>SUMIF(C16:C47,"New Construction",B16:B47)</f>
        <v>0</v>
      </c>
      <c r="K52" s="645">
        <f>SUMIF(C16:C47,"Rehabilitated",B16:B47)</f>
        <v>0</v>
      </c>
      <c r="L52" s="646"/>
      <c r="M52" s="597"/>
      <c r="N52" s="597"/>
      <c r="O52" s="597"/>
      <c r="P52" s="597"/>
      <c r="U52" s="614"/>
      <c r="V52" s="615"/>
      <c r="W52" s="615"/>
      <c r="X52" s="615"/>
      <c r="AC52" s="235"/>
      <c r="AD52" s="235"/>
      <c r="AE52" s="235"/>
    </row>
    <row r="53" spans="1:31" ht="21.75" customHeight="1">
      <c r="A53" s="641" t="s">
        <v>417</v>
      </c>
      <c r="B53" s="626">
        <f>SUMIF(A16:A47,"Super's Unit",B16:B47)</f>
        <v>0</v>
      </c>
      <c r="C53" s="597"/>
      <c r="D53" s="642" t="str">
        <f>Lookups!BE5</f>
        <v>˃50% and ≤60%</v>
      </c>
      <c r="E53" s="626">
        <f>SUMIF(A16:A47,D53,B16:B47)</f>
        <v>0</v>
      </c>
      <c r="F53" s="732">
        <v>0</v>
      </c>
      <c r="G53" s="626">
        <f t="shared" si="18"/>
        <v>0</v>
      </c>
      <c r="H53" s="626">
        <f t="shared" si="19"/>
        <v>0</v>
      </c>
      <c r="I53" s="597"/>
      <c r="J53" s="597"/>
      <c r="K53" s="597"/>
      <c r="L53" s="597"/>
      <c r="M53" s="597"/>
      <c r="N53" s="597"/>
      <c r="O53" s="597"/>
      <c r="P53" s="597"/>
      <c r="U53" s="614"/>
      <c r="V53" s="615"/>
      <c r="W53" s="615"/>
      <c r="X53" s="615"/>
      <c r="AC53" s="235"/>
      <c r="AD53" s="235"/>
      <c r="AE53" s="235"/>
    </row>
    <row r="54" spans="1:31" ht="21.75" customHeight="1">
      <c r="A54" s="641" t="s">
        <v>418</v>
      </c>
      <c r="B54" s="626">
        <f>SUM(B52:B53)</f>
        <v>0</v>
      </c>
      <c r="C54" s="597"/>
      <c r="D54" s="642" t="str">
        <f>Lookups!BE6</f>
        <v>˃60% and ≤80%</v>
      </c>
      <c r="E54" s="626">
        <f>SUMIF(A16:A47,D54,B16:B47)</f>
        <v>0</v>
      </c>
      <c r="F54" s="647">
        <v>1</v>
      </c>
      <c r="G54" s="626">
        <f t="shared" si="18"/>
        <v>0</v>
      </c>
      <c r="H54" s="626">
        <f t="shared" si="19"/>
        <v>0</v>
      </c>
      <c r="I54" s="597"/>
      <c r="J54" s="648">
        <f>IF(J52&gt;=K52,0.2,0.25)</f>
        <v>0.2</v>
      </c>
      <c r="K54" s="597"/>
      <c r="L54" s="597"/>
      <c r="M54" s="597"/>
      <c r="N54" s="597"/>
      <c r="O54" s="597"/>
      <c r="P54" s="597"/>
      <c r="U54" s="614"/>
      <c r="V54" s="615"/>
      <c r="W54" s="615"/>
      <c r="X54" s="615"/>
      <c r="AC54" s="235"/>
      <c r="AD54" s="235"/>
      <c r="AE54" s="235"/>
    </row>
    <row r="55" spans="1:31" ht="21.75" customHeight="1">
      <c r="A55" s="641" t="s">
        <v>429</v>
      </c>
      <c r="B55" s="649">
        <f>SUM(O16:O47)</f>
        <v>0</v>
      </c>
      <c r="C55" s="597"/>
      <c r="D55" s="642" t="str">
        <f>Lookups!BE7</f>
        <v>˃80%</v>
      </c>
      <c r="E55" s="626">
        <f>SUMIF(A16:A47,D55,B16:B47)</f>
        <v>0</v>
      </c>
      <c r="F55" s="647">
        <v>2</v>
      </c>
      <c r="G55" s="626">
        <f t="shared" si="18"/>
        <v>0</v>
      </c>
      <c r="H55" s="626">
        <f t="shared" si="19"/>
        <v>0</v>
      </c>
      <c r="I55" s="597"/>
      <c r="J55" s="650"/>
      <c r="K55" s="597"/>
      <c r="L55" s="597"/>
      <c r="M55" s="597"/>
      <c r="N55" s="597"/>
      <c r="O55" s="597"/>
      <c r="P55" s="597"/>
      <c r="U55" s="614"/>
      <c r="V55" s="615"/>
      <c r="W55" s="615"/>
      <c r="X55" s="615"/>
      <c r="AC55" s="235"/>
      <c r="AD55" s="235"/>
      <c r="AE55" s="235"/>
    </row>
    <row r="56" spans="1:31" ht="21.75" customHeight="1">
      <c r="A56" s="641" t="s">
        <v>618</v>
      </c>
      <c r="B56" s="651">
        <f>SUM(L16:L47)</f>
        <v>0</v>
      </c>
      <c r="C56" s="597"/>
      <c r="D56" s="597"/>
      <c r="E56" s="597"/>
      <c r="F56" s="647">
        <v>3</v>
      </c>
      <c r="G56" s="626">
        <f t="shared" si="18"/>
        <v>0</v>
      </c>
      <c r="H56" s="626">
        <f t="shared" si="19"/>
        <v>0</v>
      </c>
      <c r="I56" s="597"/>
      <c r="J56" s="597"/>
      <c r="K56" s="597"/>
      <c r="L56" s="597"/>
      <c r="M56" s="597"/>
      <c r="N56" s="597"/>
      <c r="O56" s="597"/>
      <c r="P56" s="597"/>
      <c r="U56" s="614"/>
      <c r="V56" s="615"/>
      <c r="W56" s="615"/>
      <c r="X56" s="615"/>
      <c r="AC56" s="235"/>
      <c r="AD56" s="235"/>
      <c r="AE56" s="235"/>
    </row>
    <row r="57" spans="1:31" ht="21.75" customHeight="1">
      <c r="A57" s="641" t="s">
        <v>619</v>
      </c>
      <c r="B57" s="651">
        <f>SUM(M16:M47)</f>
        <v>0</v>
      </c>
      <c r="C57" s="597"/>
      <c r="D57" s="597"/>
      <c r="E57" s="597"/>
      <c r="F57" s="647">
        <v>4</v>
      </c>
      <c r="G57" s="626">
        <f t="shared" si="18"/>
        <v>0</v>
      </c>
      <c r="H57" s="626">
        <f t="shared" si="19"/>
        <v>0</v>
      </c>
      <c r="I57" s="597"/>
      <c r="J57" s="597"/>
      <c r="K57" s="597"/>
      <c r="L57" s="597"/>
      <c r="M57" s="597"/>
      <c r="N57" s="597"/>
      <c r="O57" s="597"/>
      <c r="P57" s="597"/>
      <c r="U57" s="614"/>
      <c r="V57" s="615"/>
      <c r="W57" s="615"/>
      <c r="X57" s="615"/>
      <c r="AC57" s="235"/>
      <c r="AD57" s="235"/>
      <c r="AE57" s="235"/>
    </row>
    <row r="58" spans="1:31" ht="21.75" customHeight="1">
      <c r="A58" s="641" t="s">
        <v>422</v>
      </c>
      <c r="B58" s="651">
        <f>SUM(N16:N47)</f>
        <v>0</v>
      </c>
      <c r="C58" s="597"/>
      <c r="D58" s="597"/>
      <c r="E58" s="597"/>
      <c r="F58" s="647">
        <v>5</v>
      </c>
      <c r="G58" s="626">
        <f t="shared" si="18"/>
        <v>0</v>
      </c>
      <c r="H58" s="626">
        <f t="shared" si="19"/>
        <v>0</v>
      </c>
      <c r="I58" s="597"/>
      <c r="J58" s="597"/>
      <c r="K58" s="597"/>
      <c r="L58" s="597"/>
      <c r="M58" s="597"/>
      <c r="N58" s="597"/>
      <c r="O58" s="597"/>
      <c r="P58" s="597"/>
      <c r="U58" s="614"/>
      <c r="V58" s="615"/>
      <c r="W58" s="615"/>
      <c r="X58" s="615"/>
      <c r="AC58" s="235"/>
      <c r="AD58" s="235"/>
      <c r="AE58" s="235"/>
    </row>
    <row r="59" spans="1:31" ht="21.75" customHeight="1">
      <c r="A59" s="653"/>
      <c r="B59" s="654"/>
      <c r="F59" s="647"/>
      <c r="G59" s="652"/>
      <c r="H59" s="652"/>
      <c r="U59" s="614"/>
      <c r="V59" s="615"/>
      <c r="W59" s="615"/>
      <c r="X59" s="615"/>
      <c r="AC59" s="235"/>
      <c r="AD59" s="235"/>
      <c r="AE59" s="235"/>
    </row>
    <row r="60" spans="1:31" ht="21.75" customHeight="1">
      <c r="F60" s="655"/>
      <c r="G60" s="575"/>
      <c r="H60" s="575"/>
      <c r="V60" s="614"/>
      <c r="W60" s="615"/>
      <c r="X60" s="615"/>
      <c r="AD60" s="235"/>
      <c r="AE60" s="235"/>
    </row>
    <row r="61" spans="1:31" ht="27" hidden="1" customHeight="1">
      <c r="V61" s="614"/>
      <c r="W61" s="615"/>
      <c r="X61" s="615"/>
      <c r="AD61" s="235"/>
      <c r="AE61" s="235"/>
    </row>
    <row r="62" spans="1:31" ht="24" hidden="1" customHeight="1">
      <c r="V62" s="614"/>
      <c r="W62" s="615"/>
      <c r="X62" s="615"/>
      <c r="AD62" s="235"/>
      <c r="AE62" s="235"/>
    </row>
    <row r="63" spans="1:31" ht="24" hidden="1" customHeight="1"/>
    <row r="64" spans="1:31" ht="24" hidden="1" customHeight="1"/>
    <row r="65" spans="15:20" ht="24" hidden="1" customHeight="1"/>
    <row r="66" spans="15:20" ht="24" hidden="1" customHeight="1"/>
    <row r="67" spans="15:20" ht="24" hidden="1" customHeight="1">
      <c r="P67" s="656"/>
      <c r="Q67" s="656"/>
      <c r="R67" s="656"/>
      <c r="S67" s="656"/>
      <c r="T67" s="656"/>
    </row>
    <row r="68" spans="15:20" ht="24" hidden="1" customHeight="1">
      <c r="P68" s="657"/>
      <c r="Q68" s="657"/>
      <c r="R68" s="657"/>
      <c r="S68" s="657"/>
      <c r="T68" s="657"/>
    </row>
    <row r="69" spans="15:20" ht="24" hidden="1" customHeight="1">
      <c r="P69" s="658"/>
      <c r="Q69" s="658"/>
      <c r="R69" s="658"/>
      <c r="S69" s="658"/>
      <c r="T69" s="658"/>
    </row>
    <row r="70" spans="15:20" ht="24" hidden="1" customHeight="1">
      <c r="P70" s="659"/>
      <c r="Q70" s="659"/>
      <c r="R70" s="659"/>
      <c r="S70" s="659"/>
      <c r="T70" s="659"/>
    </row>
    <row r="71" spans="15:20" hidden="1">
      <c r="P71" s="659"/>
      <c r="Q71" s="659"/>
      <c r="R71" s="659"/>
      <c r="S71" s="659"/>
      <c r="T71" s="659"/>
    </row>
    <row r="72" spans="15:20" hidden="1">
      <c r="P72" s="657"/>
      <c r="Q72" s="657"/>
      <c r="R72" s="657"/>
      <c r="S72" s="657"/>
      <c r="T72" s="657"/>
    </row>
    <row r="73" spans="15:20" hidden="1">
      <c r="O73" s="232"/>
      <c r="P73" s="657"/>
      <c r="Q73" s="657"/>
      <c r="R73" s="657"/>
      <c r="S73" s="657"/>
      <c r="T73" s="657"/>
    </row>
    <row r="74" spans="15:20" hidden="1">
      <c r="O74" s="232"/>
      <c r="P74" s="660"/>
      <c r="Q74" s="660"/>
      <c r="R74" s="660"/>
      <c r="S74" s="660"/>
      <c r="T74" s="660"/>
    </row>
    <row r="75" spans="15:20" ht="13.5" hidden="1" customHeight="1"/>
    <row r="78" spans="15:20" ht="12.75" hidden="1" customHeight="1"/>
    <row r="81" spans="1:17"/>
    <row r="82" spans="1:17"/>
    <row r="85" spans="1:17" ht="30" hidden="1" customHeight="1"/>
    <row r="88" spans="1:17"/>
    <row r="89" spans="1:17"/>
    <row r="90" spans="1:17"/>
    <row r="91" spans="1:17"/>
    <row r="92" spans="1:17">
      <c r="A92" s="908"/>
      <c r="B92" s="908"/>
      <c r="C92" s="908"/>
      <c r="D92" s="908"/>
      <c r="E92" s="908"/>
      <c r="F92" s="908"/>
      <c r="G92" s="908"/>
      <c r="H92" s="908"/>
      <c r="I92" s="908"/>
      <c r="J92" s="908"/>
      <c r="K92" s="908"/>
      <c r="L92" s="908"/>
      <c r="M92" s="908"/>
      <c r="N92" s="908"/>
      <c r="O92" s="908"/>
      <c r="P92" s="908"/>
      <c r="Q92" s="908"/>
    </row>
    <row r="93" spans="1:17">
      <c r="A93" s="886" t="s">
        <v>736</v>
      </c>
      <c r="Q93" s="887" t="s">
        <v>15921</v>
      </c>
    </row>
  </sheetData>
  <sheetProtection algorithmName="SHA-512" hashValue="MiH0ZYoDUacmEcW6mwo6/4VTzb2mFnkiwp0I7wb3zkFxxkuB8Het+LhSRCn74AuPS8bsxfibabpL9UxXRGpPww==" saltValue="DrT772B1AvATXOgjNJveTQ==" spinCount="100000" sheet="1" objects="1" scenarios="1"/>
  <customSheetViews>
    <customSheetView guid="{549168A2-B131-4BD3-8B45-8127C961C256}" showGridLines="0" fitToPage="1" hiddenRows="1" hiddenColumns="1" state="hidden" topLeftCell="A4">
      <selection activeCell="A9" sqref="A9"/>
      <pageMargins left="0.7" right="0.7" top="0.75" bottom="0.75" header="0.3" footer="0.3"/>
      <printOptions horizontalCentered="1"/>
      <pageSetup scale="58" orientation="landscape"/>
      <headerFooter alignWithMargins="0"/>
    </customSheetView>
  </customSheetViews>
  <mergeCells count="48">
    <mergeCell ref="P46:Q46"/>
    <mergeCell ref="P34:Q34"/>
    <mergeCell ref="P35:Q35"/>
    <mergeCell ref="P36:Q36"/>
    <mergeCell ref="P37:Q37"/>
    <mergeCell ref="P38:Q38"/>
    <mergeCell ref="P30:Q30"/>
    <mergeCell ref="P31:Q31"/>
    <mergeCell ref="P32:Q32"/>
    <mergeCell ref="P33:Q33"/>
    <mergeCell ref="P39:Q39"/>
    <mergeCell ref="C9:D9"/>
    <mergeCell ref="C4:D4"/>
    <mergeCell ref="C5:D5"/>
    <mergeCell ref="C6:D6"/>
    <mergeCell ref="C7:D7"/>
    <mergeCell ref="A49:P49"/>
    <mergeCell ref="G50:H50"/>
    <mergeCell ref="C10:D10"/>
    <mergeCell ref="C11:D11"/>
    <mergeCell ref="C12:D12"/>
    <mergeCell ref="C13:D13"/>
    <mergeCell ref="P44:Q44"/>
    <mergeCell ref="P15:Q15"/>
    <mergeCell ref="P16:Q16"/>
    <mergeCell ref="P17:Q17"/>
    <mergeCell ref="P18:Q18"/>
    <mergeCell ref="P19:Q19"/>
    <mergeCell ref="P20:Q20"/>
    <mergeCell ref="A48:P48"/>
    <mergeCell ref="J50:K50"/>
    <mergeCell ref="P47:Q47"/>
    <mergeCell ref="A2:Q2"/>
    <mergeCell ref="T14:U14"/>
    <mergeCell ref="P21:Q21"/>
    <mergeCell ref="P22:Q22"/>
    <mergeCell ref="P45:Q45"/>
    <mergeCell ref="P23:Q23"/>
    <mergeCell ref="P40:Q40"/>
    <mergeCell ref="P41:Q41"/>
    <mergeCell ref="P42:Q42"/>
    <mergeCell ref="P43:Q43"/>
    <mergeCell ref="P24:Q24"/>
    <mergeCell ref="P25:Q25"/>
    <mergeCell ref="P26:Q26"/>
    <mergeCell ref="P27:Q27"/>
    <mergeCell ref="P28:Q28"/>
    <mergeCell ref="P29:Q29"/>
  </mergeCells>
  <dataValidations count="5">
    <dataValidation type="custom" allowBlank="1" showInputMessage="1" showErrorMessage="1" error="The number of subsidized units cannot be greater than the number of units for this row._x000a_" sqref="O16:O47" xr:uid="{00000000-0002-0000-2600-000000000000}">
      <formula1>O16&lt;=B16</formula1>
    </dataValidation>
    <dataValidation type="list" allowBlank="1" showInputMessage="1" showErrorMessage="1" sqref="D16:D47" xr:uid="{00000000-0002-0000-2600-000001000000}">
      <formula1>ApartmentType</formula1>
    </dataValidation>
    <dataValidation type="list" allowBlank="1" showInputMessage="1" showErrorMessage="1" sqref="C16:C47" xr:uid="{00000000-0002-0000-2600-000002000000}">
      <formula1>UnitType</formula1>
    </dataValidation>
    <dataValidation type="whole" allowBlank="1" showInputMessage="1" showErrorMessage="1" sqref="B16:B47" xr:uid="{00000000-0002-0000-2600-000003000000}">
      <formula1>0</formula1>
      <formula2>1000</formula2>
    </dataValidation>
    <dataValidation type="list" allowBlank="1" showInputMessage="1" showErrorMessage="1" sqref="A16:A47" xr:uid="{00000000-0002-0000-2600-000004000000}">
      <formula1>AMIBandEdit</formula1>
    </dataValidation>
  </dataValidations>
  <hyperlinks>
    <hyperlink ref="A6" r:id="rId1" xr:uid="{00000000-0004-0000-2600-000000000000}"/>
    <hyperlink ref="A5" location="'RPW Instructions'!A1" display="INSTRUCTIONS" xr:uid="{00000000-0004-0000-2600-000001000000}"/>
  </hyperlinks>
  <printOptions horizontalCentered="1"/>
  <pageMargins left="0.5" right="0.5" top="0.5" bottom="0.5" header="0.5" footer="0.5"/>
  <pageSetup scale="34" orientation="landscape" r:id="rId2"/>
  <headerFooter alignWithMargins="0"/>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
    <pageSetUpPr fitToPage="1"/>
  </sheetPr>
  <dimension ref="A1:AC130"/>
  <sheetViews>
    <sheetView showGridLines="0" zoomScale="85" zoomScaleNormal="85" zoomScaleSheetLayoutView="70" zoomScalePageLayoutView="85" workbookViewId="0">
      <selection activeCell="A2" sqref="A2:T2"/>
    </sheetView>
  </sheetViews>
  <sheetFormatPr defaultColWidth="0" defaultRowHeight="12.75" zeroHeight="1" outlineLevelRow="1"/>
  <cols>
    <col min="1" max="1" width="34.73046875" style="98" customWidth="1"/>
    <col min="2" max="2" width="1.73046875" style="98" customWidth="1"/>
    <col min="3" max="3" width="5.86328125" style="98" customWidth="1"/>
    <col min="4" max="4" width="5.73046875" style="98" customWidth="1"/>
    <col min="5" max="19" width="11.86328125" style="98" customWidth="1"/>
    <col min="20" max="20" width="5.3984375" style="98" customWidth="1"/>
    <col min="21" max="28" width="8.86328125" style="98" hidden="1" customWidth="1"/>
    <col min="29" max="29" width="13.3984375" style="98" hidden="1" customWidth="1"/>
    <col min="30" max="16384" width="8.86328125" style="98" hidden="1"/>
  </cols>
  <sheetData>
    <row r="1" spans="1:20" ht="12" customHeight="1"/>
    <row r="2" spans="1:20" ht="36" customHeight="1">
      <c r="A2" s="1086" t="s">
        <v>604</v>
      </c>
      <c r="B2" s="1086"/>
      <c r="C2" s="1086"/>
      <c r="D2" s="1086"/>
      <c r="E2" s="1086"/>
      <c r="F2" s="1086"/>
      <c r="G2" s="1086"/>
      <c r="H2" s="1086"/>
      <c r="I2" s="1086"/>
      <c r="J2" s="1086"/>
      <c r="K2" s="1086"/>
      <c r="L2" s="1086"/>
      <c r="M2" s="1086"/>
      <c r="N2" s="1086"/>
      <c r="O2" s="1086"/>
      <c r="P2" s="1086"/>
      <c r="Q2" s="1086"/>
      <c r="R2" s="1086"/>
      <c r="S2" s="1086"/>
      <c r="T2" s="1086"/>
    </row>
    <row r="3" spans="1:20" ht="12" customHeight="1">
      <c r="A3" s="870"/>
      <c r="B3" s="870"/>
      <c r="C3" s="870"/>
      <c r="D3" s="870"/>
      <c r="E3" s="870"/>
      <c r="F3" s="870"/>
      <c r="G3" s="870"/>
      <c r="H3" s="870"/>
      <c r="I3" s="870"/>
      <c r="J3" s="870"/>
      <c r="K3" s="870"/>
      <c r="L3" s="870"/>
      <c r="M3" s="870"/>
      <c r="N3" s="870"/>
      <c r="O3" s="870"/>
      <c r="P3" s="870"/>
      <c r="Q3" s="870"/>
      <c r="R3" s="870"/>
      <c r="S3" s="870"/>
      <c r="T3" s="870"/>
    </row>
    <row r="4" spans="1:20" s="226" customFormat="1" ht="13.15">
      <c r="A4" s="234"/>
      <c r="B4" s="234"/>
      <c r="C4" s="234"/>
      <c r="D4" s="234"/>
      <c r="E4" s="234"/>
      <c r="F4" s="225"/>
      <c r="G4" s="225"/>
      <c r="H4" s="468" t="s">
        <v>590</v>
      </c>
      <c r="I4" s="1095" t="str">
        <f>'Dev Budget'!C4</f>
        <v xml:space="preserve"> </v>
      </c>
      <c r="J4" s="1095"/>
      <c r="K4" s="1095"/>
      <c r="N4" s="1093"/>
      <c r="O4" s="1093"/>
      <c r="Q4" s="259"/>
      <c r="R4" s="260"/>
      <c r="S4" s="260"/>
    </row>
    <row r="5" spans="1:20" s="226" customFormat="1" ht="13.9">
      <c r="A5" s="892" t="s">
        <v>384</v>
      </c>
      <c r="B5" s="238"/>
      <c r="C5" s="1088" t="s">
        <v>626</v>
      </c>
      <c r="D5" s="1088"/>
      <c r="E5" s="228"/>
      <c r="F5" s="228"/>
      <c r="G5" s="228"/>
      <c r="H5" s="228"/>
      <c r="I5" s="228"/>
      <c r="J5" s="228"/>
      <c r="K5" s="228"/>
      <c r="L5" s="228"/>
    </row>
    <row r="6" spans="1:20" s="237" customFormat="1" ht="24.75" customHeight="1">
      <c r="A6" s="239" t="s">
        <v>207</v>
      </c>
      <c r="B6" s="239"/>
      <c r="C6" s="1094" t="s">
        <v>625</v>
      </c>
      <c r="D6" s="1094"/>
      <c r="E6" s="240">
        <v>1</v>
      </c>
      <c r="F6" s="241">
        <v>2</v>
      </c>
      <c r="G6" s="241">
        <v>3</v>
      </c>
      <c r="H6" s="241">
        <v>4</v>
      </c>
      <c r="I6" s="241">
        <v>5</v>
      </c>
      <c r="J6" s="241">
        <v>6</v>
      </c>
      <c r="K6" s="241">
        <v>7</v>
      </c>
      <c r="L6" s="241">
        <v>8</v>
      </c>
      <c r="M6" s="241">
        <v>9</v>
      </c>
      <c r="N6" s="241">
        <v>10</v>
      </c>
      <c r="O6" s="241">
        <v>11</v>
      </c>
      <c r="P6" s="241">
        <v>12</v>
      </c>
      <c r="Q6" s="241">
        <v>13</v>
      </c>
      <c r="R6" s="241">
        <v>14</v>
      </c>
      <c r="S6" s="241">
        <v>15</v>
      </c>
    </row>
    <row r="7" spans="1:20" s="226" customFormat="1" ht="13.15">
      <c r="A7" s="419" t="s">
        <v>204</v>
      </c>
      <c r="B7" s="420"/>
      <c r="C7" s="109" t="s">
        <v>330</v>
      </c>
      <c r="D7" s="421"/>
      <c r="E7" s="422"/>
      <c r="F7" s="423"/>
      <c r="G7" s="423"/>
      <c r="H7" s="423"/>
      <c r="I7" s="423"/>
      <c r="J7" s="423"/>
      <c r="K7" s="423"/>
      <c r="L7" s="423"/>
      <c r="M7" s="423"/>
      <c r="N7" s="423"/>
      <c r="O7" s="423"/>
      <c r="P7" s="423"/>
      <c r="Q7" s="423"/>
      <c r="R7" s="423"/>
      <c r="S7" s="422"/>
      <c r="T7" s="229"/>
    </row>
    <row r="8" spans="1:20" s="226" customFormat="1">
      <c r="A8" s="109" t="s">
        <v>620</v>
      </c>
      <c r="B8" s="109"/>
      <c r="C8" s="1087">
        <v>0</v>
      </c>
      <c r="D8" s="1087"/>
      <c r="E8" s="424">
        <f>RP!B56</f>
        <v>0</v>
      </c>
      <c r="F8" s="425" t="str">
        <f>IF($C$8=0,"0",(E8*($C$8+1)))</f>
        <v>0</v>
      </c>
      <c r="G8" s="425" t="str">
        <f t="shared" ref="G8:S8" si="0">IF($C$8=0,"0",(F8*($C$8+1)))</f>
        <v>0</v>
      </c>
      <c r="H8" s="425" t="str">
        <f t="shared" si="0"/>
        <v>0</v>
      </c>
      <c r="I8" s="425" t="str">
        <f t="shared" si="0"/>
        <v>0</v>
      </c>
      <c r="J8" s="425" t="str">
        <f t="shared" si="0"/>
        <v>0</v>
      </c>
      <c r="K8" s="425" t="str">
        <f t="shared" si="0"/>
        <v>0</v>
      </c>
      <c r="L8" s="425" t="str">
        <f t="shared" si="0"/>
        <v>0</v>
      </c>
      <c r="M8" s="425" t="str">
        <f t="shared" si="0"/>
        <v>0</v>
      </c>
      <c r="N8" s="425" t="str">
        <f t="shared" si="0"/>
        <v>0</v>
      </c>
      <c r="O8" s="425" t="str">
        <f t="shared" si="0"/>
        <v>0</v>
      </c>
      <c r="P8" s="425" t="str">
        <f t="shared" si="0"/>
        <v>0</v>
      </c>
      <c r="Q8" s="425" t="str">
        <f t="shared" si="0"/>
        <v>0</v>
      </c>
      <c r="R8" s="425" t="str">
        <f t="shared" si="0"/>
        <v>0</v>
      </c>
      <c r="S8" s="425" t="str">
        <f t="shared" si="0"/>
        <v>0</v>
      </c>
      <c r="T8" s="229"/>
    </row>
    <row r="9" spans="1:20" s="226" customFormat="1">
      <c r="A9" s="109" t="s">
        <v>621</v>
      </c>
      <c r="B9" s="109"/>
      <c r="C9" s="1087">
        <v>0</v>
      </c>
      <c r="D9" s="1087"/>
      <c r="E9" s="424">
        <f>RP!B57</f>
        <v>0</v>
      </c>
      <c r="F9" s="425" t="str">
        <f>IF($C$9=0,"0",(E9*($C$9+1)))</f>
        <v>0</v>
      </c>
      <c r="G9" s="425" t="str">
        <f t="shared" ref="G9:S9" si="1">IF($C$9=0,"0",(F9*($C$9+1)))</f>
        <v>0</v>
      </c>
      <c r="H9" s="425" t="str">
        <f t="shared" si="1"/>
        <v>0</v>
      </c>
      <c r="I9" s="425" t="str">
        <f t="shared" si="1"/>
        <v>0</v>
      </c>
      <c r="J9" s="425" t="str">
        <f t="shared" si="1"/>
        <v>0</v>
      </c>
      <c r="K9" s="425" t="str">
        <f t="shared" si="1"/>
        <v>0</v>
      </c>
      <c r="L9" s="425" t="str">
        <f t="shared" si="1"/>
        <v>0</v>
      </c>
      <c r="M9" s="425" t="str">
        <f t="shared" si="1"/>
        <v>0</v>
      </c>
      <c r="N9" s="425" t="str">
        <f t="shared" si="1"/>
        <v>0</v>
      </c>
      <c r="O9" s="425" t="str">
        <f t="shared" si="1"/>
        <v>0</v>
      </c>
      <c r="P9" s="425" t="str">
        <f t="shared" si="1"/>
        <v>0</v>
      </c>
      <c r="Q9" s="425" t="str">
        <f t="shared" si="1"/>
        <v>0</v>
      </c>
      <c r="R9" s="425" t="str">
        <f t="shared" si="1"/>
        <v>0</v>
      </c>
      <c r="S9" s="425" t="str">
        <f t="shared" si="1"/>
        <v>0</v>
      </c>
      <c r="T9" s="229"/>
    </row>
    <row r="10" spans="1:20" s="226" customFormat="1">
      <c r="A10" s="109" t="s">
        <v>624</v>
      </c>
      <c r="B10" s="109"/>
      <c r="C10" s="109"/>
      <c r="D10" s="421"/>
      <c r="E10" s="424">
        <f>SUM(E8:E9)</f>
        <v>0</v>
      </c>
      <c r="F10" s="424">
        <f>SUM(F8:F9)</f>
        <v>0</v>
      </c>
      <c r="G10" s="424">
        <f t="shared" ref="G10:S10" si="2">SUM(G8:G9)</f>
        <v>0</v>
      </c>
      <c r="H10" s="424">
        <f t="shared" si="2"/>
        <v>0</v>
      </c>
      <c r="I10" s="424">
        <f t="shared" si="2"/>
        <v>0</v>
      </c>
      <c r="J10" s="424">
        <f t="shared" si="2"/>
        <v>0</v>
      </c>
      <c r="K10" s="424">
        <f t="shared" si="2"/>
        <v>0</v>
      </c>
      <c r="L10" s="424">
        <f t="shared" si="2"/>
        <v>0</v>
      </c>
      <c r="M10" s="424">
        <f t="shared" si="2"/>
        <v>0</v>
      </c>
      <c r="N10" s="424">
        <f t="shared" si="2"/>
        <v>0</v>
      </c>
      <c r="O10" s="424">
        <f t="shared" si="2"/>
        <v>0</v>
      </c>
      <c r="P10" s="424">
        <f t="shared" si="2"/>
        <v>0</v>
      </c>
      <c r="Q10" s="424">
        <f t="shared" si="2"/>
        <v>0</v>
      </c>
      <c r="R10" s="424">
        <f t="shared" si="2"/>
        <v>0</v>
      </c>
      <c r="S10" s="424">
        <f t="shared" si="2"/>
        <v>0</v>
      </c>
      <c r="T10" s="229"/>
    </row>
    <row r="11" spans="1:20" s="226" customFormat="1">
      <c r="A11" s="109" t="s">
        <v>201</v>
      </c>
      <c r="B11" s="109"/>
      <c r="C11" s="1087">
        <v>0</v>
      </c>
      <c r="D11" s="1087"/>
      <c r="E11" s="424">
        <f>-$C$11*E10</f>
        <v>0</v>
      </c>
      <c r="F11" s="424">
        <f>-$C$11*F10</f>
        <v>0</v>
      </c>
      <c r="G11" s="424">
        <f t="shared" ref="G11:S11" si="3">-$C$11*G10</f>
        <v>0</v>
      </c>
      <c r="H11" s="424">
        <f t="shared" si="3"/>
        <v>0</v>
      </c>
      <c r="I11" s="424">
        <f t="shared" si="3"/>
        <v>0</v>
      </c>
      <c r="J11" s="424">
        <f t="shared" si="3"/>
        <v>0</v>
      </c>
      <c r="K11" s="424">
        <f t="shared" si="3"/>
        <v>0</v>
      </c>
      <c r="L11" s="424">
        <f t="shared" si="3"/>
        <v>0</v>
      </c>
      <c r="M11" s="424">
        <f t="shared" si="3"/>
        <v>0</v>
      </c>
      <c r="N11" s="424">
        <f t="shared" si="3"/>
        <v>0</v>
      </c>
      <c r="O11" s="424">
        <f t="shared" si="3"/>
        <v>0</v>
      </c>
      <c r="P11" s="424">
        <f t="shared" si="3"/>
        <v>0</v>
      </c>
      <c r="Q11" s="424">
        <f t="shared" si="3"/>
        <v>0</v>
      </c>
      <c r="R11" s="424">
        <f t="shared" si="3"/>
        <v>0</v>
      </c>
      <c r="S11" s="424">
        <f t="shared" si="3"/>
        <v>0</v>
      </c>
      <c r="T11" s="229"/>
    </row>
    <row r="12" spans="1:20" s="226" customFormat="1">
      <c r="A12" s="109" t="s">
        <v>202</v>
      </c>
      <c r="B12" s="109"/>
      <c r="C12" s="109"/>
      <c r="D12" s="421"/>
      <c r="E12" s="424">
        <f>E10+E11</f>
        <v>0</v>
      </c>
      <c r="F12" s="424">
        <f t="shared" ref="F12:S12" si="4">F10+F11</f>
        <v>0</v>
      </c>
      <c r="G12" s="424">
        <f t="shared" si="4"/>
        <v>0</v>
      </c>
      <c r="H12" s="424">
        <f t="shared" si="4"/>
        <v>0</v>
      </c>
      <c r="I12" s="424">
        <f t="shared" si="4"/>
        <v>0</v>
      </c>
      <c r="J12" s="424">
        <f t="shared" si="4"/>
        <v>0</v>
      </c>
      <c r="K12" s="424">
        <f t="shared" si="4"/>
        <v>0</v>
      </c>
      <c r="L12" s="424">
        <f t="shared" si="4"/>
        <v>0</v>
      </c>
      <c r="M12" s="424">
        <f t="shared" si="4"/>
        <v>0</v>
      </c>
      <c r="N12" s="424">
        <f t="shared" si="4"/>
        <v>0</v>
      </c>
      <c r="O12" s="424">
        <f t="shared" si="4"/>
        <v>0</v>
      </c>
      <c r="P12" s="424">
        <f t="shared" si="4"/>
        <v>0</v>
      </c>
      <c r="Q12" s="424">
        <f t="shared" si="4"/>
        <v>0</v>
      </c>
      <c r="R12" s="424">
        <f t="shared" si="4"/>
        <v>0</v>
      </c>
      <c r="S12" s="424">
        <f t="shared" si="4"/>
        <v>0</v>
      </c>
      <c r="T12" s="229"/>
    </row>
    <row r="13" spans="1:20" s="226" customFormat="1">
      <c r="A13" s="426" t="s">
        <v>622</v>
      </c>
      <c r="B13" s="109"/>
      <c r="C13" s="1087">
        <v>0</v>
      </c>
      <c r="D13" s="1087"/>
      <c r="E13" s="427">
        <v>0</v>
      </c>
      <c r="F13" s="425" t="str">
        <f>IF($C$13=0,"0",(E13*($C$13+1)))</f>
        <v>0</v>
      </c>
      <c r="G13" s="425" t="str">
        <f t="shared" ref="G13:S13" si="5">IF($C$13=0,"0",(F13*($C$13+1)))</f>
        <v>0</v>
      </c>
      <c r="H13" s="425" t="str">
        <f t="shared" si="5"/>
        <v>0</v>
      </c>
      <c r="I13" s="425" t="str">
        <f t="shared" si="5"/>
        <v>0</v>
      </c>
      <c r="J13" s="425" t="str">
        <f t="shared" si="5"/>
        <v>0</v>
      </c>
      <c r="K13" s="425" t="str">
        <f t="shared" si="5"/>
        <v>0</v>
      </c>
      <c r="L13" s="425" t="str">
        <f t="shared" si="5"/>
        <v>0</v>
      </c>
      <c r="M13" s="425" t="str">
        <f t="shared" si="5"/>
        <v>0</v>
      </c>
      <c r="N13" s="425" t="str">
        <f t="shared" si="5"/>
        <v>0</v>
      </c>
      <c r="O13" s="425" t="str">
        <f t="shared" si="5"/>
        <v>0</v>
      </c>
      <c r="P13" s="425" t="str">
        <f t="shared" si="5"/>
        <v>0</v>
      </c>
      <c r="Q13" s="425" t="str">
        <f t="shared" si="5"/>
        <v>0</v>
      </c>
      <c r="R13" s="425" t="str">
        <f t="shared" si="5"/>
        <v>0</v>
      </c>
      <c r="S13" s="425" t="str">
        <f t="shared" si="5"/>
        <v>0</v>
      </c>
      <c r="T13" s="229"/>
    </row>
    <row r="14" spans="1:20" s="226" customFormat="1">
      <c r="A14" s="426" t="s">
        <v>623</v>
      </c>
      <c r="B14" s="109"/>
      <c r="C14" s="1087">
        <v>0</v>
      </c>
      <c r="D14" s="1087"/>
      <c r="E14" s="427">
        <v>0</v>
      </c>
      <c r="F14" s="425" t="str">
        <f>IF($C$14=0,"0",(E14*($C$14+1)))</f>
        <v>0</v>
      </c>
      <c r="G14" s="425" t="str">
        <f t="shared" ref="G14:S14" si="6">IF($C$14=0,"0",(F14*($C$14+1)))</f>
        <v>0</v>
      </c>
      <c r="H14" s="425" t="str">
        <f t="shared" si="6"/>
        <v>0</v>
      </c>
      <c r="I14" s="425" t="str">
        <f t="shared" si="6"/>
        <v>0</v>
      </c>
      <c r="J14" s="425" t="str">
        <f t="shared" si="6"/>
        <v>0</v>
      </c>
      <c r="K14" s="425" t="str">
        <f t="shared" si="6"/>
        <v>0</v>
      </c>
      <c r="L14" s="425" t="str">
        <f t="shared" si="6"/>
        <v>0</v>
      </c>
      <c r="M14" s="425" t="str">
        <f t="shared" si="6"/>
        <v>0</v>
      </c>
      <c r="N14" s="425" t="str">
        <f t="shared" si="6"/>
        <v>0</v>
      </c>
      <c r="O14" s="425" t="str">
        <f t="shared" si="6"/>
        <v>0</v>
      </c>
      <c r="P14" s="425" t="str">
        <f t="shared" si="6"/>
        <v>0</v>
      </c>
      <c r="Q14" s="425" t="str">
        <f t="shared" si="6"/>
        <v>0</v>
      </c>
      <c r="R14" s="425" t="str">
        <f t="shared" si="6"/>
        <v>0</v>
      </c>
      <c r="S14" s="425" t="str">
        <f t="shared" si="6"/>
        <v>0</v>
      </c>
      <c r="T14" s="229"/>
    </row>
    <row r="15" spans="1:20" s="226" customFormat="1" ht="13.15">
      <c r="A15" s="428" t="s">
        <v>264</v>
      </c>
      <c r="B15" s="428"/>
      <c r="C15" s="429"/>
      <c r="D15" s="430"/>
      <c r="E15" s="431">
        <f>SUM(E12:E14)</f>
        <v>0</v>
      </c>
      <c r="F15" s="432">
        <f t="shared" ref="F15:R15" si="7">SUM(F12:F14)</f>
        <v>0</v>
      </c>
      <c r="G15" s="432">
        <f t="shared" si="7"/>
        <v>0</v>
      </c>
      <c r="H15" s="432">
        <f t="shared" si="7"/>
        <v>0</v>
      </c>
      <c r="I15" s="432">
        <f t="shared" si="7"/>
        <v>0</v>
      </c>
      <c r="J15" s="432">
        <f t="shared" si="7"/>
        <v>0</v>
      </c>
      <c r="K15" s="432">
        <f t="shared" si="7"/>
        <v>0</v>
      </c>
      <c r="L15" s="432">
        <f t="shared" si="7"/>
        <v>0</v>
      </c>
      <c r="M15" s="432">
        <f t="shared" si="7"/>
        <v>0</v>
      </c>
      <c r="N15" s="432">
        <f t="shared" si="7"/>
        <v>0</v>
      </c>
      <c r="O15" s="432">
        <f t="shared" si="7"/>
        <v>0</v>
      </c>
      <c r="P15" s="432">
        <f t="shared" si="7"/>
        <v>0</v>
      </c>
      <c r="Q15" s="432">
        <f t="shared" si="7"/>
        <v>0</v>
      </c>
      <c r="R15" s="432">
        <f t="shared" si="7"/>
        <v>0</v>
      </c>
      <c r="S15" s="432">
        <f>SUM(S12:S14)</f>
        <v>0</v>
      </c>
      <c r="T15" s="229"/>
    </row>
    <row r="16" spans="1:20" s="226" customFormat="1">
      <c r="A16" s="109"/>
      <c r="B16" s="109"/>
      <c r="C16" s="109"/>
      <c r="D16" s="421"/>
      <c r="E16" s="433"/>
      <c r="F16" s="433"/>
      <c r="G16" s="433"/>
      <c r="H16" s="433"/>
      <c r="I16" s="433"/>
      <c r="J16" s="433"/>
      <c r="K16" s="433"/>
      <c r="L16" s="434"/>
      <c r="M16" s="434"/>
      <c r="N16" s="434"/>
      <c r="O16" s="434"/>
      <c r="P16" s="434"/>
      <c r="Q16" s="434"/>
      <c r="R16" s="434"/>
      <c r="S16" s="434"/>
    </row>
    <row r="17" spans="1:20" s="226" customFormat="1" ht="13.15">
      <c r="A17" s="435" t="s">
        <v>265</v>
      </c>
      <c r="B17" s="435"/>
      <c r="C17" s="436"/>
      <c r="D17" s="437"/>
      <c r="E17" s="422"/>
      <c r="F17" s="422"/>
      <c r="G17" s="422"/>
      <c r="H17" s="422"/>
      <c r="I17" s="422"/>
      <c r="J17" s="422"/>
      <c r="K17" s="422"/>
      <c r="L17" s="422"/>
      <c r="M17" s="422"/>
      <c r="N17" s="422"/>
      <c r="O17" s="422"/>
      <c r="P17" s="422"/>
      <c r="Q17" s="422"/>
      <c r="R17" s="422"/>
      <c r="S17" s="422"/>
      <c r="T17" s="229"/>
    </row>
    <row r="18" spans="1:20" s="226" customFormat="1" ht="13.15">
      <c r="A18" s="420" t="s">
        <v>266</v>
      </c>
      <c r="B18" s="420"/>
      <c r="C18" s="109"/>
      <c r="D18" s="421"/>
      <c r="E18" s="438"/>
      <c r="F18" s="438"/>
      <c r="G18" s="438"/>
      <c r="H18" s="438"/>
      <c r="I18" s="438"/>
      <c r="J18" s="438"/>
      <c r="K18" s="438"/>
      <c r="L18" s="438"/>
      <c r="M18" s="438"/>
      <c r="N18" s="438"/>
      <c r="O18" s="438"/>
      <c r="P18" s="438"/>
      <c r="Q18" s="438"/>
      <c r="R18" s="438"/>
      <c r="S18" s="438"/>
      <c r="T18" s="229"/>
    </row>
    <row r="19" spans="1:20" s="226" customFormat="1">
      <c r="A19" s="109" t="s">
        <v>593</v>
      </c>
      <c r="B19" s="109"/>
      <c r="C19" s="1087">
        <v>0</v>
      </c>
      <c r="D19" s="1087"/>
      <c r="E19" s="427">
        <v>0</v>
      </c>
      <c r="F19" s="425" t="str">
        <f>IF($C$19=0,"0",(E19*($C$19+1)))</f>
        <v>0</v>
      </c>
      <c r="G19" s="425" t="str">
        <f t="shared" ref="G19:S19" si="8">IF($C$19=0,"0",(F19*($C$19+1)))</f>
        <v>0</v>
      </c>
      <c r="H19" s="425" t="str">
        <f t="shared" si="8"/>
        <v>0</v>
      </c>
      <c r="I19" s="425" t="str">
        <f t="shared" si="8"/>
        <v>0</v>
      </c>
      <c r="J19" s="425" t="str">
        <f t="shared" si="8"/>
        <v>0</v>
      </c>
      <c r="K19" s="425" t="str">
        <f t="shared" si="8"/>
        <v>0</v>
      </c>
      <c r="L19" s="425" t="str">
        <f t="shared" si="8"/>
        <v>0</v>
      </c>
      <c r="M19" s="425" t="str">
        <f t="shared" si="8"/>
        <v>0</v>
      </c>
      <c r="N19" s="425" t="str">
        <f t="shared" si="8"/>
        <v>0</v>
      </c>
      <c r="O19" s="425" t="str">
        <f t="shared" si="8"/>
        <v>0</v>
      </c>
      <c r="P19" s="425" t="str">
        <f t="shared" si="8"/>
        <v>0</v>
      </c>
      <c r="Q19" s="425" t="str">
        <f t="shared" si="8"/>
        <v>0</v>
      </c>
      <c r="R19" s="425" t="str">
        <f t="shared" si="8"/>
        <v>0</v>
      </c>
      <c r="S19" s="425" t="str">
        <f t="shared" si="8"/>
        <v>0</v>
      </c>
      <c r="T19" s="229"/>
    </row>
    <row r="20" spans="1:20" s="226" customFormat="1">
      <c r="A20" s="109" t="s">
        <v>336</v>
      </c>
      <c r="B20" s="109"/>
      <c r="C20" s="1087">
        <v>0</v>
      </c>
      <c r="D20" s="1087"/>
      <c r="E20" s="427">
        <v>0</v>
      </c>
      <c r="F20" s="425" t="str">
        <f>IF($C$20=0,"0",(E20*($C$20+1)))</f>
        <v>0</v>
      </c>
      <c r="G20" s="425" t="str">
        <f t="shared" ref="G20:S20" si="9">IF($C$20=0,"0",(F20*($C$20+1)))</f>
        <v>0</v>
      </c>
      <c r="H20" s="425" t="str">
        <f t="shared" si="9"/>
        <v>0</v>
      </c>
      <c r="I20" s="425" t="str">
        <f t="shared" si="9"/>
        <v>0</v>
      </c>
      <c r="J20" s="425" t="str">
        <f t="shared" si="9"/>
        <v>0</v>
      </c>
      <c r="K20" s="425" t="str">
        <f t="shared" si="9"/>
        <v>0</v>
      </c>
      <c r="L20" s="425" t="str">
        <f t="shared" si="9"/>
        <v>0</v>
      </c>
      <c r="M20" s="425" t="str">
        <f t="shared" si="9"/>
        <v>0</v>
      </c>
      <c r="N20" s="425" t="str">
        <f t="shared" si="9"/>
        <v>0</v>
      </c>
      <c r="O20" s="425" t="str">
        <f t="shared" si="9"/>
        <v>0</v>
      </c>
      <c r="P20" s="425" t="str">
        <f t="shared" si="9"/>
        <v>0</v>
      </c>
      <c r="Q20" s="425" t="str">
        <f t="shared" si="9"/>
        <v>0</v>
      </c>
      <c r="R20" s="425" t="str">
        <f t="shared" si="9"/>
        <v>0</v>
      </c>
      <c r="S20" s="425" t="str">
        <f t="shared" si="9"/>
        <v>0</v>
      </c>
      <c r="T20" s="229"/>
    </row>
    <row r="21" spans="1:20" s="226" customFormat="1">
      <c r="A21" s="109" t="s">
        <v>267</v>
      </c>
      <c r="B21" s="109"/>
      <c r="C21" s="1087">
        <v>0</v>
      </c>
      <c r="D21" s="1087"/>
      <c r="E21" s="427">
        <v>0</v>
      </c>
      <c r="F21" s="425" t="str">
        <f>IF($C$21=0,"0",(E21*($C$21+1)))</f>
        <v>0</v>
      </c>
      <c r="G21" s="425" t="str">
        <f t="shared" ref="G21:S21" si="10">IF($C$21=0,"0",(F21*($C$21+1)))</f>
        <v>0</v>
      </c>
      <c r="H21" s="425" t="str">
        <f t="shared" si="10"/>
        <v>0</v>
      </c>
      <c r="I21" s="425" t="str">
        <f t="shared" si="10"/>
        <v>0</v>
      </c>
      <c r="J21" s="425" t="str">
        <f t="shared" si="10"/>
        <v>0</v>
      </c>
      <c r="K21" s="425" t="str">
        <f t="shared" si="10"/>
        <v>0</v>
      </c>
      <c r="L21" s="425" t="str">
        <f t="shared" si="10"/>
        <v>0</v>
      </c>
      <c r="M21" s="425" t="str">
        <f t="shared" si="10"/>
        <v>0</v>
      </c>
      <c r="N21" s="425" t="str">
        <f t="shared" si="10"/>
        <v>0</v>
      </c>
      <c r="O21" s="425" t="str">
        <f t="shared" si="10"/>
        <v>0</v>
      </c>
      <c r="P21" s="425" t="str">
        <f t="shared" si="10"/>
        <v>0</v>
      </c>
      <c r="Q21" s="425" t="str">
        <f t="shared" si="10"/>
        <v>0</v>
      </c>
      <c r="R21" s="425" t="str">
        <f t="shared" si="10"/>
        <v>0</v>
      </c>
      <c r="S21" s="425" t="str">
        <f t="shared" si="10"/>
        <v>0</v>
      </c>
      <c r="T21" s="229"/>
    </row>
    <row r="22" spans="1:20" s="226" customFormat="1">
      <c r="A22" s="109" t="s">
        <v>268</v>
      </c>
      <c r="B22" s="109"/>
      <c r="C22" s="1087">
        <v>0</v>
      </c>
      <c r="D22" s="1087"/>
      <c r="E22" s="427">
        <v>0</v>
      </c>
      <c r="F22" s="425" t="str">
        <f>IF($C$22=0,"0",(E22*($C$22+1)))</f>
        <v>0</v>
      </c>
      <c r="G22" s="425" t="str">
        <f t="shared" ref="G22:S22" si="11">IF($C$22=0,"0",(F22*($C$22+1)))</f>
        <v>0</v>
      </c>
      <c r="H22" s="425" t="str">
        <f t="shared" si="11"/>
        <v>0</v>
      </c>
      <c r="I22" s="425" t="str">
        <f t="shared" si="11"/>
        <v>0</v>
      </c>
      <c r="J22" s="425" t="str">
        <f t="shared" si="11"/>
        <v>0</v>
      </c>
      <c r="K22" s="425" t="str">
        <f t="shared" si="11"/>
        <v>0</v>
      </c>
      <c r="L22" s="425" t="str">
        <f t="shared" si="11"/>
        <v>0</v>
      </c>
      <c r="M22" s="425" t="str">
        <f t="shared" si="11"/>
        <v>0</v>
      </c>
      <c r="N22" s="425" t="str">
        <f t="shared" si="11"/>
        <v>0</v>
      </c>
      <c r="O22" s="425" t="str">
        <f t="shared" si="11"/>
        <v>0</v>
      </c>
      <c r="P22" s="425" t="str">
        <f t="shared" si="11"/>
        <v>0</v>
      </c>
      <c r="Q22" s="425" t="str">
        <f t="shared" si="11"/>
        <v>0</v>
      </c>
      <c r="R22" s="425" t="str">
        <f t="shared" si="11"/>
        <v>0</v>
      </c>
      <c r="S22" s="425" t="str">
        <f t="shared" si="11"/>
        <v>0</v>
      </c>
      <c r="T22" s="229"/>
    </row>
    <row r="23" spans="1:20" s="226" customFormat="1">
      <c r="A23" s="109" t="s">
        <v>269</v>
      </c>
      <c r="B23" s="109"/>
      <c r="C23" s="1087">
        <v>0</v>
      </c>
      <c r="D23" s="1087"/>
      <c r="E23" s="427">
        <v>0</v>
      </c>
      <c r="F23" s="425" t="str">
        <f>IF($C$23=0,"0",(E23*($C$23+1)))</f>
        <v>0</v>
      </c>
      <c r="G23" s="425" t="str">
        <f t="shared" ref="G23:S23" si="12">IF($C$23=0,"0",(F23*($C$23+1)))</f>
        <v>0</v>
      </c>
      <c r="H23" s="425" t="str">
        <f t="shared" si="12"/>
        <v>0</v>
      </c>
      <c r="I23" s="425" t="str">
        <f t="shared" si="12"/>
        <v>0</v>
      </c>
      <c r="J23" s="425" t="str">
        <f t="shared" si="12"/>
        <v>0</v>
      </c>
      <c r="K23" s="425" t="str">
        <f t="shared" si="12"/>
        <v>0</v>
      </c>
      <c r="L23" s="425" t="str">
        <f t="shared" si="12"/>
        <v>0</v>
      </c>
      <c r="M23" s="425" t="str">
        <f t="shared" si="12"/>
        <v>0</v>
      </c>
      <c r="N23" s="425" t="str">
        <f t="shared" si="12"/>
        <v>0</v>
      </c>
      <c r="O23" s="425" t="str">
        <f t="shared" si="12"/>
        <v>0</v>
      </c>
      <c r="P23" s="425" t="str">
        <f t="shared" si="12"/>
        <v>0</v>
      </c>
      <c r="Q23" s="425" t="str">
        <f t="shared" si="12"/>
        <v>0</v>
      </c>
      <c r="R23" s="425" t="str">
        <f t="shared" si="12"/>
        <v>0</v>
      </c>
      <c r="S23" s="425" t="str">
        <f t="shared" si="12"/>
        <v>0</v>
      </c>
      <c r="T23" s="229"/>
    </row>
    <row r="24" spans="1:20" s="226" customFormat="1">
      <c r="A24" s="109" t="s">
        <v>270</v>
      </c>
      <c r="B24" s="109"/>
      <c r="C24" s="1087">
        <v>0</v>
      </c>
      <c r="D24" s="1087"/>
      <c r="E24" s="427">
        <v>0</v>
      </c>
      <c r="F24" s="425" t="str">
        <f>IF($C$24=0,"0",(E24*($C$24+1)))</f>
        <v>0</v>
      </c>
      <c r="G24" s="425" t="str">
        <f t="shared" ref="G24:S24" si="13">IF($C$24=0,"0",(F24*($C$24+1)))</f>
        <v>0</v>
      </c>
      <c r="H24" s="425" t="str">
        <f t="shared" si="13"/>
        <v>0</v>
      </c>
      <c r="I24" s="425" t="str">
        <f t="shared" si="13"/>
        <v>0</v>
      </c>
      <c r="J24" s="425" t="str">
        <f t="shared" si="13"/>
        <v>0</v>
      </c>
      <c r="K24" s="425" t="str">
        <f t="shared" si="13"/>
        <v>0</v>
      </c>
      <c r="L24" s="425" t="str">
        <f t="shared" si="13"/>
        <v>0</v>
      </c>
      <c r="M24" s="425" t="str">
        <f t="shared" si="13"/>
        <v>0</v>
      </c>
      <c r="N24" s="425" t="str">
        <f t="shared" si="13"/>
        <v>0</v>
      </c>
      <c r="O24" s="425" t="str">
        <f t="shared" si="13"/>
        <v>0</v>
      </c>
      <c r="P24" s="425" t="str">
        <f t="shared" si="13"/>
        <v>0</v>
      </c>
      <c r="Q24" s="425" t="str">
        <f t="shared" si="13"/>
        <v>0</v>
      </c>
      <c r="R24" s="425" t="str">
        <f t="shared" si="13"/>
        <v>0</v>
      </c>
      <c r="S24" s="425" t="str">
        <f t="shared" si="13"/>
        <v>0</v>
      </c>
      <c r="T24" s="229"/>
    </row>
    <row r="25" spans="1:20" s="226" customFormat="1">
      <c r="A25" s="426" t="s">
        <v>253</v>
      </c>
      <c r="B25" s="109"/>
      <c r="C25" s="1087">
        <v>0</v>
      </c>
      <c r="D25" s="1087"/>
      <c r="E25" s="427">
        <v>0</v>
      </c>
      <c r="F25" s="425" t="str">
        <f>IF($C$25=0,"0",(E25*($C$25+1)))</f>
        <v>0</v>
      </c>
      <c r="G25" s="425" t="str">
        <f t="shared" ref="G25:S25" si="14">IF($C$25=0,"0",(F25*($C$25+1)))</f>
        <v>0</v>
      </c>
      <c r="H25" s="425" t="str">
        <f t="shared" si="14"/>
        <v>0</v>
      </c>
      <c r="I25" s="425" t="str">
        <f t="shared" si="14"/>
        <v>0</v>
      </c>
      <c r="J25" s="425" t="str">
        <f t="shared" si="14"/>
        <v>0</v>
      </c>
      <c r="K25" s="425" t="str">
        <f t="shared" si="14"/>
        <v>0</v>
      </c>
      <c r="L25" s="425" t="str">
        <f t="shared" si="14"/>
        <v>0</v>
      </c>
      <c r="M25" s="425" t="str">
        <f t="shared" si="14"/>
        <v>0</v>
      </c>
      <c r="N25" s="425" t="str">
        <f t="shared" si="14"/>
        <v>0</v>
      </c>
      <c r="O25" s="425" t="str">
        <f t="shared" si="14"/>
        <v>0</v>
      </c>
      <c r="P25" s="425" t="str">
        <f t="shared" si="14"/>
        <v>0</v>
      </c>
      <c r="Q25" s="425" t="str">
        <f t="shared" si="14"/>
        <v>0</v>
      </c>
      <c r="R25" s="425" t="str">
        <f t="shared" si="14"/>
        <v>0</v>
      </c>
      <c r="S25" s="425" t="str">
        <f t="shared" si="14"/>
        <v>0</v>
      </c>
      <c r="T25" s="229"/>
    </row>
    <row r="26" spans="1:20" s="226" customFormat="1" ht="13.15">
      <c r="A26" s="428" t="s">
        <v>271</v>
      </c>
      <c r="B26" s="428"/>
      <c r="C26" s="429"/>
      <c r="D26" s="430"/>
      <c r="E26" s="431">
        <f t="shared" ref="E26:S26" si="15">SUM(E19:E25)</f>
        <v>0</v>
      </c>
      <c r="F26" s="431">
        <f t="shared" si="15"/>
        <v>0</v>
      </c>
      <c r="G26" s="431">
        <f t="shared" si="15"/>
        <v>0</v>
      </c>
      <c r="H26" s="431">
        <f t="shared" si="15"/>
        <v>0</v>
      </c>
      <c r="I26" s="431">
        <f t="shared" si="15"/>
        <v>0</v>
      </c>
      <c r="J26" s="431">
        <f t="shared" si="15"/>
        <v>0</v>
      </c>
      <c r="K26" s="431">
        <f t="shared" si="15"/>
        <v>0</v>
      </c>
      <c r="L26" s="431">
        <f t="shared" si="15"/>
        <v>0</v>
      </c>
      <c r="M26" s="431">
        <f t="shared" si="15"/>
        <v>0</v>
      </c>
      <c r="N26" s="431">
        <f t="shared" si="15"/>
        <v>0</v>
      </c>
      <c r="O26" s="431">
        <f t="shared" si="15"/>
        <v>0</v>
      </c>
      <c r="P26" s="431">
        <f t="shared" si="15"/>
        <v>0</v>
      </c>
      <c r="Q26" s="431">
        <f t="shared" si="15"/>
        <v>0</v>
      </c>
      <c r="R26" s="431">
        <f t="shared" si="15"/>
        <v>0</v>
      </c>
      <c r="S26" s="431">
        <f t="shared" si="15"/>
        <v>0</v>
      </c>
      <c r="T26" s="229"/>
    </row>
    <row r="27" spans="1:20" s="226" customFormat="1" ht="13.15">
      <c r="A27" s="435" t="s">
        <v>272</v>
      </c>
      <c r="B27" s="435"/>
      <c r="C27" s="436"/>
      <c r="D27" s="437"/>
      <c r="E27" s="422"/>
      <c r="F27" s="422"/>
      <c r="G27" s="422"/>
      <c r="H27" s="422"/>
      <c r="I27" s="422"/>
      <c r="J27" s="422"/>
      <c r="K27" s="422"/>
      <c r="L27" s="422"/>
      <c r="M27" s="423"/>
      <c r="N27" s="423"/>
      <c r="O27" s="423"/>
      <c r="P27" s="423"/>
      <c r="Q27" s="423"/>
      <c r="R27" s="423"/>
      <c r="S27" s="422"/>
      <c r="T27" s="229"/>
    </row>
    <row r="28" spans="1:20" s="226" customFormat="1">
      <c r="A28" s="109" t="s">
        <v>273</v>
      </c>
      <c r="B28" s="109"/>
      <c r="C28" s="1087">
        <v>0</v>
      </c>
      <c r="D28" s="1087"/>
      <c r="E28" s="427">
        <v>0</v>
      </c>
      <c r="F28" s="425" t="str">
        <f>IF($C$28=0,"0",(E28*($C$28+1)))</f>
        <v>0</v>
      </c>
      <c r="G28" s="425" t="str">
        <f t="shared" ref="G28:S28" si="16">IF($C$28=0,"0",(F28*($C$28+1)))</f>
        <v>0</v>
      </c>
      <c r="H28" s="425" t="str">
        <f t="shared" si="16"/>
        <v>0</v>
      </c>
      <c r="I28" s="425" t="str">
        <f t="shared" si="16"/>
        <v>0</v>
      </c>
      <c r="J28" s="425" t="str">
        <f t="shared" si="16"/>
        <v>0</v>
      </c>
      <c r="K28" s="425" t="str">
        <f t="shared" si="16"/>
        <v>0</v>
      </c>
      <c r="L28" s="425" t="str">
        <f t="shared" si="16"/>
        <v>0</v>
      </c>
      <c r="M28" s="425" t="str">
        <f t="shared" si="16"/>
        <v>0</v>
      </c>
      <c r="N28" s="425" t="str">
        <f t="shared" si="16"/>
        <v>0</v>
      </c>
      <c r="O28" s="425" t="str">
        <f t="shared" si="16"/>
        <v>0</v>
      </c>
      <c r="P28" s="425" t="str">
        <f t="shared" si="16"/>
        <v>0</v>
      </c>
      <c r="Q28" s="425" t="str">
        <f t="shared" si="16"/>
        <v>0</v>
      </c>
      <c r="R28" s="425" t="str">
        <f t="shared" si="16"/>
        <v>0</v>
      </c>
      <c r="S28" s="425" t="str">
        <f t="shared" si="16"/>
        <v>0</v>
      </c>
      <c r="T28" s="229"/>
    </row>
    <row r="29" spans="1:20" s="226" customFormat="1">
      <c r="A29" s="109" t="s">
        <v>274</v>
      </c>
      <c r="B29" s="109"/>
      <c r="C29" s="1087">
        <v>0</v>
      </c>
      <c r="D29" s="1087"/>
      <c r="E29" s="427">
        <v>0</v>
      </c>
      <c r="F29" s="425" t="str">
        <f>IF($C$29=0,"0",(E29*($C$29+1)))</f>
        <v>0</v>
      </c>
      <c r="G29" s="425" t="str">
        <f t="shared" ref="G29:S29" si="17">IF($C$29=0,"0",(F29*($C$29+1)))</f>
        <v>0</v>
      </c>
      <c r="H29" s="425" t="str">
        <f t="shared" si="17"/>
        <v>0</v>
      </c>
      <c r="I29" s="425" t="str">
        <f t="shared" si="17"/>
        <v>0</v>
      </c>
      <c r="J29" s="425" t="str">
        <f t="shared" si="17"/>
        <v>0</v>
      </c>
      <c r="K29" s="425" t="str">
        <f t="shared" si="17"/>
        <v>0</v>
      </c>
      <c r="L29" s="425" t="str">
        <f t="shared" si="17"/>
        <v>0</v>
      </c>
      <c r="M29" s="425" t="str">
        <f t="shared" si="17"/>
        <v>0</v>
      </c>
      <c r="N29" s="425" t="str">
        <f t="shared" si="17"/>
        <v>0</v>
      </c>
      <c r="O29" s="425" t="str">
        <f t="shared" si="17"/>
        <v>0</v>
      </c>
      <c r="P29" s="425" t="str">
        <f t="shared" si="17"/>
        <v>0</v>
      </c>
      <c r="Q29" s="425" t="str">
        <f t="shared" si="17"/>
        <v>0</v>
      </c>
      <c r="R29" s="425" t="str">
        <f t="shared" si="17"/>
        <v>0</v>
      </c>
      <c r="S29" s="425" t="str">
        <f t="shared" si="17"/>
        <v>0</v>
      </c>
      <c r="T29" s="229"/>
    </row>
    <row r="30" spans="1:20" s="226" customFormat="1">
      <c r="A30" s="109" t="s">
        <v>275</v>
      </c>
      <c r="B30" s="109"/>
      <c r="C30" s="1087">
        <v>0</v>
      </c>
      <c r="D30" s="1087"/>
      <c r="E30" s="427">
        <v>0</v>
      </c>
      <c r="F30" s="425" t="str">
        <f>IF($C$30=0,"0",(E30*($C$30+1)))</f>
        <v>0</v>
      </c>
      <c r="G30" s="425" t="str">
        <f t="shared" ref="G30:S30" si="18">IF($C$30=0,"0",(F30*($C$30+1)))</f>
        <v>0</v>
      </c>
      <c r="H30" s="425" t="str">
        <f t="shared" si="18"/>
        <v>0</v>
      </c>
      <c r="I30" s="425" t="str">
        <f t="shared" si="18"/>
        <v>0</v>
      </c>
      <c r="J30" s="425" t="str">
        <f t="shared" si="18"/>
        <v>0</v>
      </c>
      <c r="K30" s="425" t="str">
        <f t="shared" si="18"/>
        <v>0</v>
      </c>
      <c r="L30" s="425" t="str">
        <f t="shared" si="18"/>
        <v>0</v>
      </c>
      <c r="M30" s="425" t="str">
        <f t="shared" si="18"/>
        <v>0</v>
      </c>
      <c r="N30" s="425" t="str">
        <f t="shared" si="18"/>
        <v>0</v>
      </c>
      <c r="O30" s="425" t="str">
        <f t="shared" si="18"/>
        <v>0</v>
      </c>
      <c r="P30" s="425" t="str">
        <f t="shared" si="18"/>
        <v>0</v>
      </c>
      <c r="Q30" s="425" t="str">
        <f t="shared" si="18"/>
        <v>0</v>
      </c>
      <c r="R30" s="425" t="str">
        <f t="shared" si="18"/>
        <v>0</v>
      </c>
      <c r="S30" s="425" t="str">
        <f t="shared" si="18"/>
        <v>0</v>
      </c>
      <c r="T30" s="229"/>
    </row>
    <row r="31" spans="1:20" s="226" customFormat="1">
      <c r="A31" s="109" t="s">
        <v>276</v>
      </c>
      <c r="B31" s="109"/>
      <c r="C31" s="1087">
        <v>0</v>
      </c>
      <c r="D31" s="1087"/>
      <c r="E31" s="427">
        <v>0</v>
      </c>
      <c r="F31" s="425" t="str">
        <f>IF($C$31=0,"0",(E31*($C$31+1)))</f>
        <v>0</v>
      </c>
      <c r="G31" s="425" t="str">
        <f t="shared" ref="G31:S31" si="19">IF($C$31=0,"0",(F31*($C$31+1)))</f>
        <v>0</v>
      </c>
      <c r="H31" s="425" t="str">
        <f t="shared" si="19"/>
        <v>0</v>
      </c>
      <c r="I31" s="425" t="str">
        <f t="shared" si="19"/>
        <v>0</v>
      </c>
      <c r="J31" s="425" t="str">
        <f t="shared" si="19"/>
        <v>0</v>
      </c>
      <c r="K31" s="425" t="str">
        <f t="shared" si="19"/>
        <v>0</v>
      </c>
      <c r="L31" s="425" t="str">
        <f t="shared" si="19"/>
        <v>0</v>
      </c>
      <c r="M31" s="425" t="str">
        <f t="shared" si="19"/>
        <v>0</v>
      </c>
      <c r="N31" s="425" t="str">
        <f t="shared" si="19"/>
        <v>0</v>
      </c>
      <c r="O31" s="425" t="str">
        <f t="shared" si="19"/>
        <v>0</v>
      </c>
      <c r="P31" s="425" t="str">
        <f t="shared" si="19"/>
        <v>0</v>
      </c>
      <c r="Q31" s="425" t="str">
        <f t="shared" si="19"/>
        <v>0</v>
      </c>
      <c r="R31" s="425" t="str">
        <f t="shared" si="19"/>
        <v>0</v>
      </c>
      <c r="S31" s="425" t="str">
        <f t="shared" si="19"/>
        <v>0</v>
      </c>
      <c r="T31" s="229"/>
    </row>
    <row r="32" spans="1:20" s="226" customFormat="1">
      <c r="A32" s="109" t="s">
        <v>277</v>
      </c>
      <c r="B32" s="109"/>
      <c r="C32" s="1087">
        <v>0</v>
      </c>
      <c r="D32" s="1087"/>
      <c r="E32" s="427">
        <v>0</v>
      </c>
      <c r="F32" s="425" t="str">
        <f>IF($C$32=0,"0",(E32*($C$32+1)))</f>
        <v>0</v>
      </c>
      <c r="G32" s="425" t="str">
        <f t="shared" ref="G32:S32" si="20">IF($C$32=0,"0",(F32*($C$32+1)))</f>
        <v>0</v>
      </c>
      <c r="H32" s="425" t="str">
        <f t="shared" si="20"/>
        <v>0</v>
      </c>
      <c r="I32" s="425" t="str">
        <f t="shared" si="20"/>
        <v>0</v>
      </c>
      <c r="J32" s="425" t="str">
        <f t="shared" si="20"/>
        <v>0</v>
      </c>
      <c r="K32" s="425" t="str">
        <f t="shared" si="20"/>
        <v>0</v>
      </c>
      <c r="L32" s="425" t="str">
        <f t="shared" si="20"/>
        <v>0</v>
      </c>
      <c r="M32" s="425" t="str">
        <f t="shared" si="20"/>
        <v>0</v>
      </c>
      <c r="N32" s="425" t="str">
        <f t="shared" si="20"/>
        <v>0</v>
      </c>
      <c r="O32" s="425" t="str">
        <f t="shared" si="20"/>
        <v>0</v>
      </c>
      <c r="P32" s="425" t="str">
        <f t="shared" si="20"/>
        <v>0</v>
      </c>
      <c r="Q32" s="425" t="str">
        <f t="shared" si="20"/>
        <v>0</v>
      </c>
      <c r="R32" s="425" t="str">
        <f t="shared" si="20"/>
        <v>0</v>
      </c>
      <c r="S32" s="425" t="str">
        <f t="shared" si="20"/>
        <v>0</v>
      </c>
      <c r="T32" s="229"/>
    </row>
    <row r="33" spans="1:20" s="226" customFormat="1">
      <c r="A33" s="109" t="s">
        <v>278</v>
      </c>
      <c r="B33" s="109"/>
      <c r="C33" s="1087">
        <v>0</v>
      </c>
      <c r="D33" s="1087"/>
      <c r="E33" s="427">
        <v>0</v>
      </c>
      <c r="F33" s="425" t="str">
        <f>IF($C$33=0,"0",(E33*($C$33+1)))</f>
        <v>0</v>
      </c>
      <c r="G33" s="425" t="str">
        <f t="shared" ref="G33:S33" si="21">IF($C$33=0,"0",(F33*($C$33+1)))</f>
        <v>0</v>
      </c>
      <c r="H33" s="425" t="str">
        <f t="shared" si="21"/>
        <v>0</v>
      </c>
      <c r="I33" s="425" t="str">
        <f t="shared" si="21"/>
        <v>0</v>
      </c>
      <c r="J33" s="425" t="str">
        <f t="shared" si="21"/>
        <v>0</v>
      </c>
      <c r="K33" s="425" t="str">
        <f t="shared" si="21"/>
        <v>0</v>
      </c>
      <c r="L33" s="425" t="str">
        <f t="shared" si="21"/>
        <v>0</v>
      </c>
      <c r="M33" s="425" t="str">
        <f t="shared" si="21"/>
        <v>0</v>
      </c>
      <c r="N33" s="425" t="str">
        <f t="shared" si="21"/>
        <v>0</v>
      </c>
      <c r="O33" s="425" t="str">
        <f t="shared" si="21"/>
        <v>0</v>
      </c>
      <c r="P33" s="425" t="str">
        <f t="shared" si="21"/>
        <v>0</v>
      </c>
      <c r="Q33" s="425" t="str">
        <f t="shared" si="21"/>
        <v>0</v>
      </c>
      <c r="R33" s="425" t="str">
        <f t="shared" si="21"/>
        <v>0</v>
      </c>
      <c r="S33" s="425" t="str">
        <f t="shared" si="21"/>
        <v>0</v>
      </c>
      <c r="T33" s="229"/>
    </row>
    <row r="34" spans="1:20" s="226" customFormat="1">
      <c r="A34" s="109" t="s">
        <v>279</v>
      </c>
      <c r="B34" s="109"/>
      <c r="C34" s="1087">
        <v>0</v>
      </c>
      <c r="D34" s="1087"/>
      <c r="E34" s="427">
        <v>0</v>
      </c>
      <c r="F34" s="425" t="str">
        <f>IF($C$34=0,"0",(E34*($C$34+1)))</f>
        <v>0</v>
      </c>
      <c r="G34" s="425" t="str">
        <f t="shared" ref="G34:S34" si="22">IF($C$34=0,"0",(F34*($C$34+1)))</f>
        <v>0</v>
      </c>
      <c r="H34" s="425" t="str">
        <f t="shared" si="22"/>
        <v>0</v>
      </c>
      <c r="I34" s="425" t="str">
        <f t="shared" si="22"/>
        <v>0</v>
      </c>
      <c r="J34" s="425" t="str">
        <f t="shared" si="22"/>
        <v>0</v>
      </c>
      <c r="K34" s="425" t="str">
        <f t="shared" si="22"/>
        <v>0</v>
      </c>
      <c r="L34" s="425" t="str">
        <f t="shared" si="22"/>
        <v>0</v>
      </c>
      <c r="M34" s="425" t="str">
        <f t="shared" si="22"/>
        <v>0</v>
      </c>
      <c r="N34" s="425" t="str">
        <f t="shared" si="22"/>
        <v>0</v>
      </c>
      <c r="O34" s="425" t="str">
        <f t="shared" si="22"/>
        <v>0</v>
      </c>
      <c r="P34" s="425" t="str">
        <f t="shared" si="22"/>
        <v>0</v>
      </c>
      <c r="Q34" s="425" t="str">
        <f t="shared" si="22"/>
        <v>0</v>
      </c>
      <c r="R34" s="425" t="str">
        <f t="shared" si="22"/>
        <v>0</v>
      </c>
      <c r="S34" s="425" t="str">
        <f t="shared" si="22"/>
        <v>0</v>
      </c>
      <c r="T34" s="229"/>
    </row>
    <row r="35" spans="1:20" s="226" customFormat="1">
      <c r="A35" s="109" t="s">
        <v>280</v>
      </c>
      <c r="B35" s="109"/>
      <c r="C35" s="1087">
        <v>0</v>
      </c>
      <c r="D35" s="1087"/>
      <c r="E35" s="427">
        <v>0</v>
      </c>
      <c r="F35" s="425" t="str">
        <f>IF($C$35=0,"0",(E35*($C$35+1)))</f>
        <v>0</v>
      </c>
      <c r="G35" s="425" t="str">
        <f t="shared" ref="G35:S35" si="23">IF($C$35=0,"0",(F35*($C$35+1)))</f>
        <v>0</v>
      </c>
      <c r="H35" s="425" t="str">
        <f t="shared" si="23"/>
        <v>0</v>
      </c>
      <c r="I35" s="425" t="str">
        <f t="shared" si="23"/>
        <v>0</v>
      </c>
      <c r="J35" s="425" t="str">
        <f t="shared" si="23"/>
        <v>0</v>
      </c>
      <c r="K35" s="425" t="str">
        <f t="shared" si="23"/>
        <v>0</v>
      </c>
      <c r="L35" s="425" t="str">
        <f t="shared" si="23"/>
        <v>0</v>
      </c>
      <c r="M35" s="425" t="str">
        <f t="shared" si="23"/>
        <v>0</v>
      </c>
      <c r="N35" s="425" t="str">
        <f t="shared" si="23"/>
        <v>0</v>
      </c>
      <c r="O35" s="425" t="str">
        <f t="shared" si="23"/>
        <v>0</v>
      </c>
      <c r="P35" s="425" t="str">
        <f t="shared" si="23"/>
        <v>0</v>
      </c>
      <c r="Q35" s="425" t="str">
        <f t="shared" si="23"/>
        <v>0</v>
      </c>
      <c r="R35" s="425" t="str">
        <f t="shared" si="23"/>
        <v>0</v>
      </c>
      <c r="S35" s="425" t="str">
        <f t="shared" si="23"/>
        <v>0</v>
      </c>
      <c r="T35" s="229"/>
    </row>
    <row r="36" spans="1:20" s="226" customFormat="1">
      <c r="A36" s="109" t="s">
        <v>281</v>
      </c>
      <c r="B36" s="109"/>
      <c r="C36" s="1087">
        <v>0</v>
      </c>
      <c r="D36" s="1087"/>
      <c r="E36" s="427">
        <v>0</v>
      </c>
      <c r="F36" s="425" t="str">
        <f>IF($C$36=0,"0",(E36*($C$36+1)))</f>
        <v>0</v>
      </c>
      <c r="G36" s="425" t="str">
        <f t="shared" ref="G36:S36" si="24">IF($C$36=0,"0",(F36*($C$36+1)))</f>
        <v>0</v>
      </c>
      <c r="H36" s="425" t="str">
        <f t="shared" si="24"/>
        <v>0</v>
      </c>
      <c r="I36" s="425" t="str">
        <f t="shared" si="24"/>
        <v>0</v>
      </c>
      <c r="J36" s="425" t="str">
        <f t="shared" si="24"/>
        <v>0</v>
      </c>
      <c r="K36" s="425" t="str">
        <f t="shared" si="24"/>
        <v>0</v>
      </c>
      <c r="L36" s="425" t="str">
        <f t="shared" si="24"/>
        <v>0</v>
      </c>
      <c r="M36" s="425" t="str">
        <f t="shared" si="24"/>
        <v>0</v>
      </c>
      <c r="N36" s="425" t="str">
        <f t="shared" si="24"/>
        <v>0</v>
      </c>
      <c r="O36" s="425" t="str">
        <f t="shared" si="24"/>
        <v>0</v>
      </c>
      <c r="P36" s="425" t="str">
        <f t="shared" si="24"/>
        <v>0</v>
      </c>
      <c r="Q36" s="425" t="str">
        <f t="shared" si="24"/>
        <v>0</v>
      </c>
      <c r="R36" s="425" t="str">
        <f t="shared" si="24"/>
        <v>0</v>
      </c>
      <c r="S36" s="425" t="str">
        <f t="shared" si="24"/>
        <v>0</v>
      </c>
      <c r="T36" s="229"/>
    </row>
    <row r="37" spans="1:20" s="226" customFormat="1">
      <c r="A37" s="109" t="s">
        <v>282</v>
      </c>
      <c r="B37" s="109"/>
      <c r="C37" s="1087">
        <v>0</v>
      </c>
      <c r="D37" s="1087"/>
      <c r="E37" s="427">
        <v>0</v>
      </c>
      <c r="F37" s="425" t="str">
        <f>IF($C$37=0,"0",(E37*($C$37+1)))</f>
        <v>0</v>
      </c>
      <c r="G37" s="425" t="str">
        <f t="shared" ref="G37:S37" si="25">IF($C$37=0,"0",(F37*($C$37+1)))</f>
        <v>0</v>
      </c>
      <c r="H37" s="425" t="str">
        <f t="shared" si="25"/>
        <v>0</v>
      </c>
      <c r="I37" s="425" t="str">
        <f t="shared" si="25"/>
        <v>0</v>
      </c>
      <c r="J37" s="425" t="str">
        <f t="shared" si="25"/>
        <v>0</v>
      </c>
      <c r="K37" s="425" t="str">
        <f t="shared" si="25"/>
        <v>0</v>
      </c>
      <c r="L37" s="425" t="str">
        <f t="shared" si="25"/>
        <v>0</v>
      </c>
      <c r="M37" s="425" t="str">
        <f t="shared" si="25"/>
        <v>0</v>
      </c>
      <c r="N37" s="425" t="str">
        <f t="shared" si="25"/>
        <v>0</v>
      </c>
      <c r="O37" s="425" t="str">
        <f t="shared" si="25"/>
        <v>0</v>
      </c>
      <c r="P37" s="425" t="str">
        <f t="shared" si="25"/>
        <v>0</v>
      </c>
      <c r="Q37" s="425" t="str">
        <f t="shared" si="25"/>
        <v>0</v>
      </c>
      <c r="R37" s="425" t="str">
        <f t="shared" si="25"/>
        <v>0</v>
      </c>
      <c r="S37" s="425" t="str">
        <f t="shared" si="25"/>
        <v>0</v>
      </c>
      <c r="T37" s="229"/>
    </row>
    <row r="38" spans="1:20" s="226" customFormat="1">
      <c r="A38" s="109" t="s">
        <v>283</v>
      </c>
      <c r="B38" s="109"/>
      <c r="C38" s="1087">
        <v>0</v>
      </c>
      <c r="D38" s="1087"/>
      <c r="E38" s="427">
        <v>0</v>
      </c>
      <c r="F38" s="425" t="str">
        <f>IF($C$38=0,"0",(E38*($C$38+1)))</f>
        <v>0</v>
      </c>
      <c r="G38" s="425" t="str">
        <f t="shared" ref="G38:S38" si="26">IF($C$38=0,"0",(F38*($C$38+1)))</f>
        <v>0</v>
      </c>
      <c r="H38" s="425" t="str">
        <f t="shared" si="26"/>
        <v>0</v>
      </c>
      <c r="I38" s="425" t="str">
        <f t="shared" si="26"/>
        <v>0</v>
      </c>
      <c r="J38" s="425" t="str">
        <f t="shared" si="26"/>
        <v>0</v>
      </c>
      <c r="K38" s="425" t="str">
        <f t="shared" si="26"/>
        <v>0</v>
      </c>
      <c r="L38" s="425" t="str">
        <f t="shared" si="26"/>
        <v>0</v>
      </c>
      <c r="M38" s="425" t="str">
        <f t="shared" si="26"/>
        <v>0</v>
      </c>
      <c r="N38" s="425" t="str">
        <f t="shared" si="26"/>
        <v>0</v>
      </c>
      <c r="O38" s="425" t="str">
        <f t="shared" si="26"/>
        <v>0</v>
      </c>
      <c r="P38" s="425" t="str">
        <f t="shared" si="26"/>
        <v>0</v>
      </c>
      <c r="Q38" s="425" t="str">
        <f t="shared" si="26"/>
        <v>0</v>
      </c>
      <c r="R38" s="425" t="str">
        <f t="shared" si="26"/>
        <v>0</v>
      </c>
      <c r="S38" s="425" t="str">
        <f t="shared" si="26"/>
        <v>0</v>
      </c>
      <c r="T38" s="229"/>
    </row>
    <row r="39" spans="1:20" s="226" customFormat="1">
      <c r="A39" s="109" t="s">
        <v>284</v>
      </c>
      <c r="B39" s="109"/>
      <c r="C39" s="1087">
        <v>0</v>
      </c>
      <c r="D39" s="1087"/>
      <c r="E39" s="427">
        <v>0</v>
      </c>
      <c r="F39" s="425" t="str">
        <f>IF($C$39=0,"0",(E39*($C$39+1)))</f>
        <v>0</v>
      </c>
      <c r="G39" s="425" t="str">
        <f t="shared" ref="G39:S39" si="27">IF($C$39=0,"0",(F39*($C$39+1)))</f>
        <v>0</v>
      </c>
      <c r="H39" s="425" t="str">
        <f t="shared" si="27"/>
        <v>0</v>
      </c>
      <c r="I39" s="425" t="str">
        <f t="shared" si="27"/>
        <v>0</v>
      </c>
      <c r="J39" s="425" t="str">
        <f t="shared" si="27"/>
        <v>0</v>
      </c>
      <c r="K39" s="425" t="str">
        <f t="shared" si="27"/>
        <v>0</v>
      </c>
      <c r="L39" s="425" t="str">
        <f t="shared" si="27"/>
        <v>0</v>
      </c>
      <c r="M39" s="425" t="str">
        <f t="shared" si="27"/>
        <v>0</v>
      </c>
      <c r="N39" s="425" t="str">
        <f t="shared" si="27"/>
        <v>0</v>
      </c>
      <c r="O39" s="425" t="str">
        <f t="shared" si="27"/>
        <v>0</v>
      </c>
      <c r="P39" s="425" t="str">
        <f t="shared" si="27"/>
        <v>0</v>
      </c>
      <c r="Q39" s="425" t="str">
        <f t="shared" si="27"/>
        <v>0</v>
      </c>
      <c r="R39" s="425" t="str">
        <f t="shared" si="27"/>
        <v>0</v>
      </c>
      <c r="S39" s="425" t="str">
        <f t="shared" si="27"/>
        <v>0</v>
      </c>
      <c r="T39" s="229"/>
    </row>
    <row r="40" spans="1:20" s="226" customFormat="1">
      <c r="A40" s="426" t="s">
        <v>253</v>
      </c>
      <c r="B40" s="109"/>
      <c r="C40" s="1087">
        <v>0</v>
      </c>
      <c r="D40" s="1087"/>
      <c r="E40" s="427">
        <v>0</v>
      </c>
      <c r="F40" s="425" t="str">
        <f>IF($C$40=0,"0",(E40*($C$40+1)))</f>
        <v>0</v>
      </c>
      <c r="G40" s="425" t="str">
        <f t="shared" ref="G40:S40" si="28">IF($C$40=0,"0",(F40*($C$40+1)))</f>
        <v>0</v>
      </c>
      <c r="H40" s="425" t="str">
        <f t="shared" si="28"/>
        <v>0</v>
      </c>
      <c r="I40" s="425" t="str">
        <f t="shared" si="28"/>
        <v>0</v>
      </c>
      <c r="J40" s="425" t="str">
        <f t="shared" si="28"/>
        <v>0</v>
      </c>
      <c r="K40" s="425" t="str">
        <f t="shared" si="28"/>
        <v>0</v>
      </c>
      <c r="L40" s="425" t="str">
        <f t="shared" si="28"/>
        <v>0</v>
      </c>
      <c r="M40" s="425" t="str">
        <f t="shared" si="28"/>
        <v>0</v>
      </c>
      <c r="N40" s="425" t="str">
        <f t="shared" si="28"/>
        <v>0</v>
      </c>
      <c r="O40" s="425" t="str">
        <f t="shared" si="28"/>
        <v>0</v>
      </c>
      <c r="P40" s="425" t="str">
        <f t="shared" si="28"/>
        <v>0</v>
      </c>
      <c r="Q40" s="425" t="str">
        <f t="shared" si="28"/>
        <v>0</v>
      </c>
      <c r="R40" s="425" t="str">
        <f t="shared" si="28"/>
        <v>0</v>
      </c>
      <c r="S40" s="425" t="str">
        <f t="shared" si="28"/>
        <v>0</v>
      </c>
      <c r="T40" s="229"/>
    </row>
    <row r="41" spans="1:20" s="226" customFormat="1" ht="13.15">
      <c r="A41" s="428" t="s">
        <v>215</v>
      </c>
      <c r="B41" s="428"/>
      <c r="C41" s="429"/>
      <c r="D41" s="430"/>
      <c r="E41" s="439">
        <f t="shared" ref="E41:S41" si="29">SUM(E28:E40)</f>
        <v>0</v>
      </c>
      <c r="F41" s="439">
        <f t="shared" si="29"/>
        <v>0</v>
      </c>
      <c r="G41" s="439">
        <f t="shared" si="29"/>
        <v>0</v>
      </c>
      <c r="H41" s="439">
        <f t="shared" si="29"/>
        <v>0</v>
      </c>
      <c r="I41" s="439">
        <f t="shared" si="29"/>
        <v>0</v>
      </c>
      <c r="J41" s="439">
        <f t="shared" si="29"/>
        <v>0</v>
      </c>
      <c r="K41" s="439">
        <f t="shared" si="29"/>
        <v>0</v>
      </c>
      <c r="L41" s="439">
        <f t="shared" si="29"/>
        <v>0</v>
      </c>
      <c r="M41" s="439">
        <f t="shared" si="29"/>
        <v>0</v>
      </c>
      <c r="N41" s="439">
        <f t="shared" si="29"/>
        <v>0</v>
      </c>
      <c r="O41" s="439">
        <f t="shared" si="29"/>
        <v>0</v>
      </c>
      <c r="P41" s="439">
        <f t="shared" si="29"/>
        <v>0</v>
      </c>
      <c r="Q41" s="439">
        <f t="shared" si="29"/>
        <v>0</v>
      </c>
      <c r="R41" s="439">
        <f t="shared" si="29"/>
        <v>0</v>
      </c>
      <c r="S41" s="439">
        <f t="shared" si="29"/>
        <v>0</v>
      </c>
      <c r="T41" s="229"/>
    </row>
    <row r="42" spans="1:20" s="226" customFormat="1">
      <c r="A42" s="109"/>
      <c r="B42" s="109"/>
      <c r="C42" s="109"/>
      <c r="D42" s="421"/>
      <c r="E42" s="109"/>
      <c r="F42" s="109"/>
      <c r="G42" s="109"/>
      <c r="H42" s="109"/>
      <c r="I42" s="109"/>
      <c r="J42" s="109"/>
      <c r="K42" s="109"/>
      <c r="L42" s="109"/>
      <c r="M42" s="69"/>
      <c r="N42" s="69"/>
      <c r="O42" s="69"/>
      <c r="P42" s="69"/>
      <c r="Q42" s="69"/>
      <c r="R42" s="69"/>
      <c r="S42" s="69"/>
    </row>
    <row r="43" spans="1:20" s="237" customFormat="1" ht="18" customHeight="1">
      <c r="A43" s="440" t="s">
        <v>207</v>
      </c>
      <c r="B43" s="441"/>
      <c r="C43" s="442"/>
      <c r="D43" s="443"/>
      <c r="E43" s="444">
        <v>1</v>
      </c>
      <c r="F43" s="444">
        <v>2</v>
      </c>
      <c r="G43" s="444">
        <v>3</v>
      </c>
      <c r="H43" s="444">
        <v>4</v>
      </c>
      <c r="I43" s="444">
        <v>5</v>
      </c>
      <c r="J43" s="444">
        <v>6</v>
      </c>
      <c r="K43" s="444">
        <v>7</v>
      </c>
      <c r="L43" s="444">
        <v>8</v>
      </c>
      <c r="M43" s="445">
        <v>9</v>
      </c>
      <c r="N43" s="445">
        <v>10</v>
      </c>
      <c r="O43" s="445">
        <v>11</v>
      </c>
      <c r="P43" s="445">
        <v>12</v>
      </c>
      <c r="Q43" s="445">
        <v>13</v>
      </c>
      <c r="R43" s="445">
        <v>14</v>
      </c>
      <c r="S43" s="445">
        <v>15</v>
      </c>
      <c r="T43" s="242" t="s">
        <v>330</v>
      </c>
    </row>
    <row r="44" spans="1:20" s="226" customFormat="1" ht="13.15">
      <c r="A44" s="435" t="s">
        <v>206</v>
      </c>
      <c r="B44" s="435"/>
      <c r="C44" s="436"/>
      <c r="D44" s="437"/>
      <c r="E44" s="422"/>
      <c r="F44" s="422"/>
      <c r="G44" s="422"/>
      <c r="H44" s="422"/>
      <c r="I44" s="422"/>
      <c r="J44" s="422"/>
      <c r="K44" s="422"/>
      <c r="L44" s="422"/>
      <c r="M44" s="423"/>
      <c r="N44" s="422"/>
      <c r="O44" s="422"/>
      <c r="P44" s="422"/>
      <c r="Q44" s="422"/>
      <c r="R44" s="422"/>
      <c r="S44" s="422"/>
      <c r="T44" s="229"/>
    </row>
    <row r="45" spans="1:20" s="226" customFormat="1">
      <c r="A45" s="109" t="s">
        <v>285</v>
      </c>
      <c r="B45" s="109"/>
      <c r="C45" s="1087">
        <v>0</v>
      </c>
      <c r="D45" s="1087"/>
      <c r="E45" s="427">
        <v>0</v>
      </c>
      <c r="F45" s="425" t="str">
        <f>IF($C$45=0,"0",(E45*($C$45+1)))</f>
        <v>0</v>
      </c>
      <c r="G45" s="425" t="str">
        <f t="shared" ref="G45:S45" si="30">IF($C$45=0,"0",(F45*($C$45+1)))</f>
        <v>0</v>
      </c>
      <c r="H45" s="425" t="str">
        <f t="shared" si="30"/>
        <v>0</v>
      </c>
      <c r="I45" s="425" t="str">
        <f t="shared" si="30"/>
        <v>0</v>
      </c>
      <c r="J45" s="425" t="str">
        <f t="shared" si="30"/>
        <v>0</v>
      </c>
      <c r="K45" s="425" t="str">
        <f t="shared" si="30"/>
        <v>0</v>
      </c>
      <c r="L45" s="425" t="str">
        <f t="shared" si="30"/>
        <v>0</v>
      </c>
      <c r="M45" s="425" t="str">
        <f t="shared" si="30"/>
        <v>0</v>
      </c>
      <c r="N45" s="425" t="str">
        <f t="shared" si="30"/>
        <v>0</v>
      </c>
      <c r="O45" s="425" t="str">
        <f t="shared" si="30"/>
        <v>0</v>
      </c>
      <c r="P45" s="425" t="str">
        <f t="shared" si="30"/>
        <v>0</v>
      </c>
      <c r="Q45" s="425" t="str">
        <f t="shared" si="30"/>
        <v>0</v>
      </c>
      <c r="R45" s="425" t="str">
        <f t="shared" si="30"/>
        <v>0</v>
      </c>
      <c r="S45" s="425" t="str">
        <f t="shared" si="30"/>
        <v>0</v>
      </c>
      <c r="T45" s="229"/>
    </row>
    <row r="46" spans="1:20" s="226" customFormat="1">
      <c r="A46" s="109" t="s">
        <v>286</v>
      </c>
      <c r="B46" s="109"/>
      <c r="C46" s="1087">
        <v>0</v>
      </c>
      <c r="D46" s="1087"/>
      <c r="E46" s="427">
        <v>0</v>
      </c>
      <c r="F46" s="425" t="str">
        <f>IF($C$46=0,"0",(E46*($C$46+1)))</f>
        <v>0</v>
      </c>
      <c r="G46" s="425" t="str">
        <f t="shared" ref="G46:S46" si="31">IF($C$46=0,"0",(F46*($C$46+1)))</f>
        <v>0</v>
      </c>
      <c r="H46" s="425" t="str">
        <f t="shared" si="31"/>
        <v>0</v>
      </c>
      <c r="I46" s="425" t="str">
        <f t="shared" si="31"/>
        <v>0</v>
      </c>
      <c r="J46" s="425" t="str">
        <f t="shared" si="31"/>
        <v>0</v>
      </c>
      <c r="K46" s="425" t="str">
        <f t="shared" si="31"/>
        <v>0</v>
      </c>
      <c r="L46" s="425" t="str">
        <f t="shared" si="31"/>
        <v>0</v>
      </c>
      <c r="M46" s="425" t="str">
        <f t="shared" si="31"/>
        <v>0</v>
      </c>
      <c r="N46" s="425" t="str">
        <f t="shared" si="31"/>
        <v>0</v>
      </c>
      <c r="O46" s="425" t="str">
        <f t="shared" si="31"/>
        <v>0</v>
      </c>
      <c r="P46" s="425" t="str">
        <f t="shared" si="31"/>
        <v>0</v>
      </c>
      <c r="Q46" s="425" t="str">
        <f t="shared" si="31"/>
        <v>0</v>
      </c>
      <c r="R46" s="425" t="str">
        <f t="shared" si="31"/>
        <v>0</v>
      </c>
      <c r="S46" s="425" t="str">
        <f t="shared" si="31"/>
        <v>0</v>
      </c>
      <c r="T46" s="229"/>
    </row>
    <row r="47" spans="1:20" s="226" customFormat="1">
      <c r="A47" s="109" t="s">
        <v>287</v>
      </c>
      <c r="B47" s="109"/>
      <c r="C47" s="1087">
        <v>0</v>
      </c>
      <c r="D47" s="1087"/>
      <c r="E47" s="427">
        <v>0</v>
      </c>
      <c r="F47" s="425" t="str">
        <f>IF($C$47=0,"0",(E47*($C$47+1)))</f>
        <v>0</v>
      </c>
      <c r="G47" s="425" t="str">
        <f t="shared" ref="G47:S47" si="32">IF($C$47=0,"0",(F47*($C$47+1)))</f>
        <v>0</v>
      </c>
      <c r="H47" s="425" t="str">
        <f t="shared" si="32"/>
        <v>0</v>
      </c>
      <c r="I47" s="425" t="str">
        <f t="shared" si="32"/>
        <v>0</v>
      </c>
      <c r="J47" s="425" t="str">
        <f t="shared" si="32"/>
        <v>0</v>
      </c>
      <c r="K47" s="425" t="str">
        <f t="shared" si="32"/>
        <v>0</v>
      </c>
      <c r="L47" s="425" t="str">
        <f t="shared" si="32"/>
        <v>0</v>
      </c>
      <c r="M47" s="425" t="str">
        <f t="shared" si="32"/>
        <v>0</v>
      </c>
      <c r="N47" s="425" t="str">
        <f t="shared" si="32"/>
        <v>0</v>
      </c>
      <c r="O47" s="425" t="str">
        <f t="shared" si="32"/>
        <v>0</v>
      </c>
      <c r="P47" s="425" t="str">
        <f t="shared" si="32"/>
        <v>0</v>
      </c>
      <c r="Q47" s="425" t="str">
        <f t="shared" si="32"/>
        <v>0</v>
      </c>
      <c r="R47" s="425" t="str">
        <f t="shared" si="32"/>
        <v>0</v>
      </c>
      <c r="S47" s="425" t="str">
        <f t="shared" si="32"/>
        <v>0</v>
      </c>
      <c r="T47" s="229"/>
    </row>
    <row r="48" spans="1:20" s="226" customFormat="1">
      <c r="A48" s="109" t="s">
        <v>182</v>
      </c>
      <c r="B48" s="109"/>
      <c r="C48" s="1087">
        <v>0</v>
      </c>
      <c r="D48" s="1087"/>
      <c r="E48" s="427">
        <v>0</v>
      </c>
      <c r="F48" s="425" t="str">
        <f>IF($C$48=0,"0",(E48*($C$48+1)))</f>
        <v>0</v>
      </c>
      <c r="G48" s="425" t="str">
        <f t="shared" ref="G48:S48" si="33">IF($C$48=0,"0",(F48*($C$48+1)))</f>
        <v>0</v>
      </c>
      <c r="H48" s="425" t="str">
        <f t="shared" si="33"/>
        <v>0</v>
      </c>
      <c r="I48" s="425" t="str">
        <f t="shared" si="33"/>
        <v>0</v>
      </c>
      <c r="J48" s="425" t="str">
        <f t="shared" si="33"/>
        <v>0</v>
      </c>
      <c r="K48" s="425" t="str">
        <f t="shared" si="33"/>
        <v>0</v>
      </c>
      <c r="L48" s="425" t="str">
        <f t="shared" si="33"/>
        <v>0</v>
      </c>
      <c r="M48" s="425" t="str">
        <f t="shared" si="33"/>
        <v>0</v>
      </c>
      <c r="N48" s="425" t="str">
        <f t="shared" si="33"/>
        <v>0</v>
      </c>
      <c r="O48" s="425" t="str">
        <f t="shared" si="33"/>
        <v>0</v>
      </c>
      <c r="P48" s="425" t="str">
        <f t="shared" si="33"/>
        <v>0</v>
      </c>
      <c r="Q48" s="425" t="str">
        <f t="shared" si="33"/>
        <v>0</v>
      </c>
      <c r="R48" s="425" t="str">
        <f t="shared" si="33"/>
        <v>0</v>
      </c>
      <c r="S48" s="425" t="str">
        <f t="shared" si="33"/>
        <v>0</v>
      </c>
      <c r="T48" s="229"/>
    </row>
    <row r="49" spans="1:20" s="226" customFormat="1">
      <c r="A49" s="426" t="s">
        <v>253</v>
      </c>
      <c r="B49" s="109"/>
      <c r="C49" s="1087">
        <v>0</v>
      </c>
      <c r="D49" s="1087"/>
      <c r="E49" s="427">
        <v>0</v>
      </c>
      <c r="F49" s="425" t="str">
        <f>IF($C$49=0,"0",(E49*($C$49+1)))</f>
        <v>0</v>
      </c>
      <c r="G49" s="425" t="str">
        <f t="shared" ref="G49:S49" si="34">IF($C$49=0,"0",(F49*($C$49+1)))</f>
        <v>0</v>
      </c>
      <c r="H49" s="425" t="str">
        <f t="shared" si="34"/>
        <v>0</v>
      </c>
      <c r="I49" s="425" t="str">
        <f t="shared" si="34"/>
        <v>0</v>
      </c>
      <c r="J49" s="425" t="str">
        <f t="shared" si="34"/>
        <v>0</v>
      </c>
      <c r="K49" s="425" t="str">
        <f t="shared" si="34"/>
        <v>0</v>
      </c>
      <c r="L49" s="425" t="str">
        <f t="shared" si="34"/>
        <v>0</v>
      </c>
      <c r="M49" s="425" t="str">
        <f t="shared" si="34"/>
        <v>0</v>
      </c>
      <c r="N49" s="425" t="str">
        <f t="shared" si="34"/>
        <v>0</v>
      </c>
      <c r="O49" s="425" t="str">
        <f t="shared" si="34"/>
        <v>0</v>
      </c>
      <c r="P49" s="425" t="str">
        <f t="shared" si="34"/>
        <v>0</v>
      </c>
      <c r="Q49" s="425" t="str">
        <f t="shared" si="34"/>
        <v>0</v>
      </c>
      <c r="R49" s="425" t="str">
        <f t="shared" si="34"/>
        <v>0</v>
      </c>
      <c r="S49" s="425" t="str">
        <f t="shared" si="34"/>
        <v>0</v>
      </c>
      <c r="T49" s="229"/>
    </row>
    <row r="50" spans="1:20" s="226" customFormat="1" ht="13.15">
      <c r="A50" s="428" t="s">
        <v>183</v>
      </c>
      <c r="B50" s="428"/>
      <c r="C50" s="429"/>
      <c r="D50" s="430"/>
      <c r="E50" s="439">
        <f t="shared" ref="E50:S50" si="35">SUM(E45:E49)</f>
        <v>0</v>
      </c>
      <c r="F50" s="439">
        <f t="shared" si="35"/>
        <v>0</v>
      </c>
      <c r="G50" s="439">
        <f t="shared" si="35"/>
        <v>0</v>
      </c>
      <c r="H50" s="439">
        <f t="shared" si="35"/>
        <v>0</v>
      </c>
      <c r="I50" s="439">
        <f t="shared" si="35"/>
        <v>0</v>
      </c>
      <c r="J50" s="439">
        <f t="shared" si="35"/>
        <v>0</v>
      </c>
      <c r="K50" s="439">
        <f t="shared" si="35"/>
        <v>0</v>
      </c>
      <c r="L50" s="439">
        <f t="shared" si="35"/>
        <v>0</v>
      </c>
      <c r="M50" s="439">
        <f t="shared" si="35"/>
        <v>0</v>
      </c>
      <c r="N50" s="439">
        <f t="shared" si="35"/>
        <v>0</v>
      </c>
      <c r="O50" s="439">
        <f t="shared" si="35"/>
        <v>0</v>
      </c>
      <c r="P50" s="439">
        <f t="shared" si="35"/>
        <v>0</v>
      </c>
      <c r="Q50" s="439">
        <f t="shared" si="35"/>
        <v>0</v>
      </c>
      <c r="R50" s="439">
        <f t="shared" si="35"/>
        <v>0</v>
      </c>
      <c r="S50" s="439">
        <f t="shared" si="35"/>
        <v>0</v>
      </c>
      <c r="T50" s="229"/>
    </row>
    <row r="51" spans="1:20" s="226" customFormat="1" ht="13.15">
      <c r="A51" s="420" t="s">
        <v>184</v>
      </c>
      <c r="B51" s="420"/>
      <c r="C51" s="109"/>
      <c r="D51" s="421"/>
      <c r="E51" s="423"/>
      <c r="F51" s="423"/>
      <c r="G51" s="423"/>
      <c r="H51" s="423"/>
      <c r="I51" s="423"/>
      <c r="J51" s="423"/>
      <c r="K51" s="423"/>
      <c r="L51" s="423"/>
      <c r="M51" s="423"/>
      <c r="N51" s="422"/>
      <c r="O51" s="422"/>
      <c r="P51" s="422"/>
      <c r="Q51" s="422"/>
      <c r="R51" s="422"/>
      <c r="S51" s="422"/>
      <c r="T51" s="229"/>
    </row>
    <row r="52" spans="1:20" s="226" customFormat="1">
      <c r="A52" s="109" t="s">
        <v>185</v>
      </c>
      <c r="B52" s="109"/>
      <c r="C52" s="1087">
        <v>0</v>
      </c>
      <c r="D52" s="1087"/>
      <c r="E52" s="427">
        <v>0</v>
      </c>
      <c r="F52" s="425" t="str">
        <f>IF($C$52=0,"0",(E52*($C$52+1)))</f>
        <v>0</v>
      </c>
      <c r="G52" s="425" t="str">
        <f t="shared" ref="G52:S52" si="36">IF($C$52=0,"0",(F52*($C$52+1)))</f>
        <v>0</v>
      </c>
      <c r="H52" s="425" t="str">
        <f t="shared" si="36"/>
        <v>0</v>
      </c>
      <c r="I52" s="425" t="str">
        <f t="shared" si="36"/>
        <v>0</v>
      </c>
      <c r="J52" s="425" t="str">
        <f t="shared" si="36"/>
        <v>0</v>
      </c>
      <c r="K52" s="425" t="str">
        <f t="shared" si="36"/>
        <v>0</v>
      </c>
      <c r="L52" s="425" t="str">
        <f t="shared" si="36"/>
        <v>0</v>
      </c>
      <c r="M52" s="425" t="str">
        <f t="shared" si="36"/>
        <v>0</v>
      </c>
      <c r="N52" s="425" t="str">
        <f t="shared" si="36"/>
        <v>0</v>
      </c>
      <c r="O52" s="425" t="str">
        <f t="shared" si="36"/>
        <v>0</v>
      </c>
      <c r="P52" s="425" t="str">
        <f t="shared" si="36"/>
        <v>0</v>
      </c>
      <c r="Q52" s="425" t="str">
        <f t="shared" si="36"/>
        <v>0</v>
      </c>
      <c r="R52" s="425" t="str">
        <f t="shared" si="36"/>
        <v>0</v>
      </c>
      <c r="S52" s="425" t="str">
        <f t="shared" si="36"/>
        <v>0</v>
      </c>
      <c r="T52" s="229"/>
    </row>
    <row r="53" spans="1:20" s="226" customFormat="1">
      <c r="A53" s="109" t="s">
        <v>186</v>
      </c>
      <c r="B53" s="109"/>
      <c r="C53" s="1087">
        <v>0</v>
      </c>
      <c r="D53" s="1087"/>
      <c r="E53" s="427">
        <v>0</v>
      </c>
      <c r="F53" s="425" t="str">
        <f>IF($C$53=0,"0",(E53*($C$53+1)))</f>
        <v>0</v>
      </c>
      <c r="G53" s="425" t="str">
        <f t="shared" ref="G53:S53" si="37">IF($C$53=0,"0",(F53*($C$53+1)))</f>
        <v>0</v>
      </c>
      <c r="H53" s="425" t="str">
        <f t="shared" si="37"/>
        <v>0</v>
      </c>
      <c r="I53" s="425" t="str">
        <f t="shared" si="37"/>
        <v>0</v>
      </c>
      <c r="J53" s="425" t="str">
        <f t="shared" si="37"/>
        <v>0</v>
      </c>
      <c r="K53" s="425" t="str">
        <f t="shared" si="37"/>
        <v>0</v>
      </c>
      <c r="L53" s="425" t="str">
        <f t="shared" si="37"/>
        <v>0</v>
      </c>
      <c r="M53" s="425" t="str">
        <f t="shared" si="37"/>
        <v>0</v>
      </c>
      <c r="N53" s="425" t="str">
        <f t="shared" si="37"/>
        <v>0</v>
      </c>
      <c r="O53" s="425" t="str">
        <f t="shared" si="37"/>
        <v>0</v>
      </c>
      <c r="P53" s="425" t="str">
        <f t="shared" si="37"/>
        <v>0</v>
      </c>
      <c r="Q53" s="425" t="str">
        <f t="shared" si="37"/>
        <v>0</v>
      </c>
      <c r="R53" s="425" t="str">
        <f t="shared" si="37"/>
        <v>0</v>
      </c>
      <c r="S53" s="425" t="str">
        <f t="shared" si="37"/>
        <v>0</v>
      </c>
      <c r="T53" s="229"/>
    </row>
    <row r="54" spans="1:20" s="226" customFormat="1">
      <c r="A54" s="426" t="s">
        <v>187</v>
      </c>
      <c r="B54" s="109"/>
      <c r="C54" s="1087">
        <v>0</v>
      </c>
      <c r="D54" s="1087"/>
      <c r="E54" s="427">
        <v>0</v>
      </c>
      <c r="F54" s="425" t="str">
        <f>IF($C$54=0,"0",(E54*($C$54+1)))</f>
        <v>0</v>
      </c>
      <c r="G54" s="425" t="str">
        <f t="shared" ref="G54:S54" si="38">IF($C$54=0,"0",(F54*($C$54+1)))</f>
        <v>0</v>
      </c>
      <c r="H54" s="425" t="str">
        <f t="shared" si="38"/>
        <v>0</v>
      </c>
      <c r="I54" s="425" t="str">
        <f t="shared" si="38"/>
        <v>0</v>
      </c>
      <c r="J54" s="425" t="str">
        <f t="shared" si="38"/>
        <v>0</v>
      </c>
      <c r="K54" s="425" t="str">
        <f t="shared" si="38"/>
        <v>0</v>
      </c>
      <c r="L54" s="425" t="str">
        <f t="shared" si="38"/>
        <v>0</v>
      </c>
      <c r="M54" s="425" t="str">
        <f t="shared" si="38"/>
        <v>0</v>
      </c>
      <c r="N54" s="425" t="str">
        <f t="shared" si="38"/>
        <v>0</v>
      </c>
      <c r="O54" s="425" t="str">
        <f t="shared" si="38"/>
        <v>0</v>
      </c>
      <c r="P54" s="425" t="str">
        <f t="shared" si="38"/>
        <v>0</v>
      </c>
      <c r="Q54" s="425" t="str">
        <f t="shared" si="38"/>
        <v>0</v>
      </c>
      <c r="R54" s="425" t="str">
        <f t="shared" si="38"/>
        <v>0</v>
      </c>
      <c r="S54" s="425" t="str">
        <f t="shared" si="38"/>
        <v>0</v>
      </c>
      <c r="T54" s="229"/>
    </row>
    <row r="55" spans="1:20" s="226" customFormat="1">
      <c r="A55" s="109" t="s">
        <v>188</v>
      </c>
      <c r="B55" s="109"/>
      <c r="C55" s="1087">
        <v>0</v>
      </c>
      <c r="D55" s="1087"/>
      <c r="E55" s="427">
        <v>0</v>
      </c>
      <c r="F55" s="425" t="str">
        <f>IF($C$55=0,"0",(E55*($C$55+1)))</f>
        <v>0</v>
      </c>
      <c r="G55" s="425" t="str">
        <f t="shared" ref="G55:S55" si="39">IF($C$55=0,"0",(F55*($C$55+1)))</f>
        <v>0</v>
      </c>
      <c r="H55" s="425" t="str">
        <f t="shared" si="39"/>
        <v>0</v>
      </c>
      <c r="I55" s="425" t="str">
        <f t="shared" si="39"/>
        <v>0</v>
      </c>
      <c r="J55" s="425" t="str">
        <f t="shared" si="39"/>
        <v>0</v>
      </c>
      <c r="K55" s="425" t="str">
        <f t="shared" si="39"/>
        <v>0</v>
      </c>
      <c r="L55" s="425" t="str">
        <f t="shared" si="39"/>
        <v>0</v>
      </c>
      <c r="M55" s="425" t="str">
        <f t="shared" si="39"/>
        <v>0</v>
      </c>
      <c r="N55" s="425" t="str">
        <f t="shared" si="39"/>
        <v>0</v>
      </c>
      <c r="O55" s="425" t="str">
        <f t="shared" si="39"/>
        <v>0</v>
      </c>
      <c r="P55" s="425" t="str">
        <f t="shared" si="39"/>
        <v>0</v>
      </c>
      <c r="Q55" s="425" t="str">
        <f t="shared" si="39"/>
        <v>0</v>
      </c>
      <c r="R55" s="425" t="str">
        <f t="shared" si="39"/>
        <v>0</v>
      </c>
      <c r="S55" s="425" t="str">
        <f t="shared" si="39"/>
        <v>0</v>
      </c>
      <c r="T55" s="229"/>
    </row>
    <row r="56" spans="1:20" s="226" customFormat="1">
      <c r="A56" s="109" t="s">
        <v>189</v>
      </c>
      <c r="B56" s="109"/>
      <c r="C56" s="1087">
        <v>0</v>
      </c>
      <c r="D56" s="1087"/>
      <c r="E56" s="427">
        <v>0</v>
      </c>
      <c r="F56" s="425" t="str">
        <f>IF($C$56=0,"0",(E56*($C$56+1)))</f>
        <v>0</v>
      </c>
      <c r="G56" s="425" t="str">
        <f t="shared" ref="G56:S56" si="40">IF($C$56=0,"0",(F56*($C$56+1)))</f>
        <v>0</v>
      </c>
      <c r="H56" s="425" t="str">
        <f t="shared" si="40"/>
        <v>0</v>
      </c>
      <c r="I56" s="425" t="str">
        <f t="shared" si="40"/>
        <v>0</v>
      </c>
      <c r="J56" s="425" t="str">
        <f t="shared" si="40"/>
        <v>0</v>
      </c>
      <c r="K56" s="425" t="str">
        <f t="shared" si="40"/>
        <v>0</v>
      </c>
      <c r="L56" s="425" t="str">
        <f t="shared" si="40"/>
        <v>0</v>
      </c>
      <c r="M56" s="425" t="str">
        <f t="shared" si="40"/>
        <v>0</v>
      </c>
      <c r="N56" s="425" t="str">
        <f t="shared" si="40"/>
        <v>0</v>
      </c>
      <c r="O56" s="425" t="str">
        <f t="shared" si="40"/>
        <v>0</v>
      </c>
      <c r="P56" s="425" t="str">
        <f t="shared" si="40"/>
        <v>0</v>
      </c>
      <c r="Q56" s="425" t="str">
        <f t="shared" si="40"/>
        <v>0</v>
      </c>
      <c r="R56" s="425" t="str">
        <f t="shared" si="40"/>
        <v>0</v>
      </c>
      <c r="S56" s="425" t="str">
        <f t="shared" si="40"/>
        <v>0</v>
      </c>
      <c r="T56" s="229"/>
    </row>
    <row r="57" spans="1:20" s="226" customFormat="1">
      <c r="A57" s="426" t="s">
        <v>190</v>
      </c>
      <c r="B57" s="109"/>
      <c r="C57" s="1087">
        <v>0</v>
      </c>
      <c r="D57" s="1087"/>
      <c r="E57" s="427">
        <v>0</v>
      </c>
      <c r="F57" s="425" t="str">
        <f>IF($C$57=0,"0",(E57*($C$57+1)))</f>
        <v>0</v>
      </c>
      <c r="G57" s="425" t="str">
        <f t="shared" ref="G57:S57" si="41">IF($C$57=0,"0",(F57*($C$57+1)))</f>
        <v>0</v>
      </c>
      <c r="H57" s="425" t="str">
        <f t="shared" si="41"/>
        <v>0</v>
      </c>
      <c r="I57" s="425" t="str">
        <f t="shared" si="41"/>
        <v>0</v>
      </c>
      <c r="J57" s="425" t="str">
        <f t="shared" si="41"/>
        <v>0</v>
      </c>
      <c r="K57" s="425" t="str">
        <f t="shared" si="41"/>
        <v>0</v>
      </c>
      <c r="L57" s="425" t="str">
        <f t="shared" si="41"/>
        <v>0</v>
      </c>
      <c r="M57" s="425" t="str">
        <f t="shared" si="41"/>
        <v>0</v>
      </c>
      <c r="N57" s="425" t="str">
        <f t="shared" si="41"/>
        <v>0</v>
      </c>
      <c r="O57" s="425" t="str">
        <f t="shared" si="41"/>
        <v>0</v>
      </c>
      <c r="P57" s="425" t="str">
        <f t="shared" si="41"/>
        <v>0</v>
      </c>
      <c r="Q57" s="425" t="str">
        <f t="shared" si="41"/>
        <v>0</v>
      </c>
      <c r="R57" s="425" t="str">
        <f t="shared" si="41"/>
        <v>0</v>
      </c>
      <c r="S57" s="425" t="str">
        <f t="shared" si="41"/>
        <v>0</v>
      </c>
      <c r="T57" s="229"/>
    </row>
    <row r="58" spans="1:20" s="226" customFormat="1">
      <c r="A58" s="109" t="s">
        <v>191</v>
      </c>
      <c r="B58" s="109"/>
      <c r="C58" s="109"/>
      <c r="D58" s="421"/>
      <c r="E58" s="433">
        <f t="shared" ref="E58:S58" si="42">SUM(E52:E57)</f>
        <v>0</v>
      </c>
      <c r="F58" s="446">
        <f t="shared" si="42"/>
        <v>0</v>
      </c>
      <c r="G58" s="446">
        <f t="shared" si="42"/>
        <v>0</v>
      </c>
      <c r="H58" s="446">
        <f t="shared" si="42"/>
        <v>0</v>
      </c>
      <c r="I58" s="446">
        <f t="shared" si="42"/>
        <v>0</v>
      </c>
      <c r="J58" s="446">
        <f t="shared" si="42"/>
        <v>0</v>
      </c>
      <c r="K58" s="446">
        <f t="shared" si="42"/>
        <v>0</v>
      </c>
      <c r="L58" s="446">
        <f t="shared" si="42"/>
        <v>0</v>
      </c>
      <c r="M58" s="446">
        <f t="shared" si="42"/>
        <v>0</v>
      </c>
      <c r="N58" s="446">
        <f t="shared" si="42"/>
        <v>0</v>
      </c>
      <c r="O58" s="446">
        <f t="shared" si="42"/>
        <v>0</v>
      </c>
      <c r="P58" s="446">
        <f t="shared" si="42"/>
        <v>0</v>
      </c>
      <c r="Q58" s="446">
        <f t="shared" si="42"/>
        <v>0</v>
      </c>
      <c r="R58" s="446">
        <f t="shared" si="42"/>
        <v>0</v>
      </c>
      <c r="S58" s="446">
        <f t="shared" si="42"/>
        <v>0</v>
      </c>
      <c r="T58" s="229"/>
    </row>
    <row r="59" spans="1:20" s="226" customFormat="1">
      <c r="A59" s="109" t="s">
        <v>338</v>
      </c>
      <c r="B59" s="109"/>
      <c r="C59" s="109"/>
      <c r="D59" s="447"/>
      <c r="E59" s="427">
        <v>0</v>
      </c>
      <c r="F59" s="427">
        <v>0</v>
      </c>
      <c r="G59" s="427">
        <v>0</v>
      </c>
      <c r="H59" s="427">
        <v>0</v>
      </c>
      <c r="I59" s="427">
        <v>0</v>
      </c>
      <c r="J59" s="427">
        <v>0</v>
      </c>
      <c r="K59" s="427">
        <v>0</v>
      </c>
      <c r="L59" s="427">
        <v>0</v>
      </c>
      <c r="M59" s="427">
        <v>0</v>
      </c>
      <c r="N59" s="427">
        <v>0</v>
      </c>
      <c r="O59" s="427">
        <v>0</v>
      </c>
      <c r="P59" s="427">
        <v>0</v>
      </c>
      <c r="Q59" s="427">
        <v>0</v>
      </c>
      <c r="R59" s="427">
        <v>0</v>
      </c>
      <c r="S59" s="427">
        <v>0</v>
      </c>
      <c r="T59" s="229"/>
    </row>
    <row r="60" spans="1:20" s="226" customFormat="1">
      <c r="A60" s="109" t="s">
        <v>337</v>
      </c>
      <c r="B60" s="109"/>
      <c r="C60" s="109"/>
      <c r="D60" s="447"/>
      <c r="E60" s="427">
        <v>0</v>
      </c>
      <c r="F60" s="427">
        <v>0</v>
      </c>
      <c r="G60" s="427">
        <v>0</v>
      </c>
      <c r="H60" s="427">
        <v>0</v>
      </c>
      <c r="I60" s="427">
        <v>0</v>
      </c>
      <c r="J60" s="427">
        <v>0</v>
      </c>
      <c r="K60" s="427">
        <v>0</v>
      </c>
      <c r="L60" s="427">
        <v>0</v>
      </c>
      <c r="M60" s="427">
        <v>0</v>
      </c>
      <c r="N60" s="427">
        <v>0</v>
      </c>
      <c r="O60" s="427">
        <v>0</v>
      </c>
      <c r="P60" s="427">
        <v>0</v>
      </c>
      <c r="Q60" s="427">
        <v>0</v>
      </c>
      <c r="R60" s="427">
        <v>0</v>
      </c>
      <c r="S60" s="427">
        <v>0</v>
      </c>
      <c r="T60" s="229"/>
    </row>
    <row r="61" spans="1:20" s="226" customFormat="1">
      <c r="A61" s="109" t="s">
        <v>192</v>
      </c>
      <c r="B61" s="109"/>
      <c r="C61" s="109"/>
      <c r="D61" s="421"/>
      <c r="E61" s="433">
        <f t="shared" ref="E61:S61" si="43">E26+E41+E50+E58+E59+E60</f>
        <v>0</v>
      </c>
      <c r="F61" s="446">
        <f t="shared" si="43"/>
        <v>0</v>
      </c>
      <c r="G61" s="446">
        <f t="shared" si="43"/>
        <v>0</v>
      </c>
      <c r="H61" s="446">
        <f t="shared" si="43"/>
        <v>0</v>
      </c>
      <c r="I61" s="446">
        <f t="shared" si="43"/>
        <v>0</v>
      </c>
      <c r="J61" s="446">
        <f t="shared" si="43"/>
        <v>0</v>
      </c>
      <c r="K61" s="446">
        <f t="shared" si="43"/>
        <v>0</v>
      </c>
      <c r="L61" s="446">
        <f t="shared" si="43"/>
        <v>0</v>
      </c>
      <c r="M61" s="446">
        <f t="shared" si="43"/>
        <v>0</v>
      </c>
      <c r="N61" s="446">
        <f t="shared" si="43"/>
        <v>0</v>
      </c>
      <c r="O61" s="446">
        <f t="shared" si="43"/>
        <v>0</v>
      </c>
      <c r="P61" s="446">
        <f t="shared" si="43"/>
        <v>0</v>
      </c>
      <c r="Q61" s="446">
        <f t="shared" si="43"/>
        <v>0</v>
      </c>
      <c r="R61" s="446">
        <f t="shared" si="43"/>
        <v>0</v>
      </c>
      <c r="S61" s="446">
        <f t="shared" si="43"/>
        <v>0</v>
      </c>
      <c r="T61" s="229"/>
    </row>
    <row r="62" spans="1:20" s="226" customFormat="1">
      <c r="A62" s="429" t="s">
        <v>339</v>
      </c>
      <c r="B62" s="429"/>
      <c r="C62" s="429"/>
      <c r="D62" s="430"/>
      <c r="E62" s="448">
        <f t="shared" ref="E62:S62" si="44">E15-E61</f>
        <v>0</v>
      </c>
      <c r="F62" s="439">
        <f t="shared" si="44"/>
        <v>0</v>
      </c>
      <c r="G62" s="439">
        <f t="shared" si="44"/>
        <v>0</v>
      </c>
      <c r="H62" s="439">
        <f t="shared" si="44"/>
        <v>0</v>
      </c>
      <c r="I62" s="439">
        <f t="shared" si="44"/>
        <v>0</v>
      </c>
      <c r="J62" s="439">
        <f t="shared" si="44"/>
        <v>0</v>
      </c>
      <c r="K62" s="439">
        <f t="shared" si="44"/>
        <v>0</v>
      </c>
      <c r="L62" s="439">
        <f t="shared" si="44"/>
        <v>0</v>
      </c>
      <c r="M62" s="439">
        <f t="shared" si="44"/>
        <v>0</v>
      </c>
      <c r="N62" s="439">
        <f t="shared" si="44"/>
        <v>0</v>
      </c>
      <c r="O62" s="439">
        <f t="shared" si="44"/>
        <v>0</v>
      </c>
      <c r="P62" s="439">
        <f t="shared" si="44"/>
        <v>0</v>
      </c>
      <c r="Q62" s="439">
        <f t="shared" si="44"/>
        <v>0</v>
      </c>
      <c r="R62" s="439">
        <f t="shared" si="44"/>
        <v>0</v>
      </c>
      <c r="S62" s="439">
        <f t="shared" si="44"/>
        <v>0</v>
      </c>
      <c r="T62" s="229"/>
    </row>
    <row r="63" spans="1:20" s="226" customFormat="1" ht="13.15">
      <c r="A63" s="449" t="s">
        <v>193</v>
      </c>
      <c r="B63" s="449"/>
      <c r="C63" s="421"/>
      <c r="D63" s="421"/>
      <c r="E63" s="450"/>
      <c r="F63" s="450"/>
      <c r="G63" s="450"/>
      <c r="H63" s="450"/>
      <c r="I63" s="450"/>
      <c r="J63" s="450"/>
      <c r="K63" s="450"/>
      <c r="L63" s="451"/>
      <c r="M63" s="450"/>
      <c r="N63" s="451"/>
      <c r="O63" s="451"/>
      <c r="P63" s="451"/>
      <c r="Q63" s="451"/>
      <c r="R63" s="451"/>
      <c r="S63" s="451"/>
      <c r="T63" s="229"/>
    </row>
    <row r="64" spans="1:20" s="226" customFormat="1">
      <c r="A64" s="452" t="s">
        <v>51</v>
      </c>
      <c r="B64" s="452"/>
      <c r="C64" s="421"/>
      <c r="D64" s="421"/>
      <c r="E64" s="424">
        <f>SUM((SUMIF('Debt Service'!$N$6:$N$17,"Mandatory",'Debt Service'!AC6:AC17)),(SUMIF('Debt Service'!$N$23:$N$27,"Mandatory",'Debt Service'!AC23:AC27)))</f>
        <v>0</v>
      </c>
      <c r="F64" s="424">
        <f>SUM((SUMIF('Debt Service'!$N$6:$N$17,"Mandatory",'Debt Service'!AP6:AP17)),(SUMIF('Debt Service'!$N$23:$N$27,"Mandatory",'Debt Service'!AP23:AP27)))</f>
        <v>0</v>
      </c>
      <c r="G64" s="424">
        <f>SUM((SUMIF('Debt Service'!$N$6:$N$17,"Mandatory",'Debt Service'!BC6:BC17)),(SUMIF('Debt Service'!$N$23:$N$27,"Mandatory",'Debt Service'!BC23:BC27)))</f>
        <v>0</v>
      </c>
      <c r="H64" s="424">
        <f>SUM((SUMIF('Debt Service'!$N$6:$N$17,"Mandatory",'Debt Service'!BP6:BP17)),(SUMIF('Debt Service'!$N$23:$N$27,"Mandatory",'Debt Service'!BP23:BP27)))</f>
        <v>0</v>
      </c>
      <c r="I64" s="424">
        <f>SUM((SUMIF('Debt Service'!$N$6:$N$17,"Mandatory",'Debt Service'!CC6:CC17)),(SUMIF('Debt Service'!$N$23:$N$27,"Mandatory",'Debt Service'!CC23:CC27)))</f>
        <v>0</v>
      </c>
      <c r="J64" s="424">
        <f>SUM((SUMIF('Debt Service'!$N$6:$N$17,"Mandatory",'Debt Service'!CP6:CP17)),(SUMIF('Debt Service'!$N$23:$N$27,"Mandatory",'Debt Service'!CP23:CP27)))</f>
        <v>0</v>
      </c>
      <c r="K64" s="424">
        <f>SUM((SUMIF('Debt Service'!$N$6:$N$17,"Mandatory",'Debt Service'!DC6:DC17)),(SUMIF('Debt Service'!$N$23:$N$27,"Mandatory",'Debt Service'!DC23:DC27)))</f>
        <v>0</v>
      </c>
      <c r="L64" s="424">
        <f>SUM((SUMIF('Debt Service'!$N$6:$N$17,"Mandatory",'Debt Service'!DP6:DP17)),(SUMIF('Debt Service'!$N$23:$N$27,"Mandatory",'Debt Service'!DP23:DP27)))</f>
        <v>0</v>
      </c>
      <c r="M64" s="424">
        <f>SUM((SUMIF('Debt Service'!$N$6:$N$17,"Mandatory",'Debt Service'!EC6:EC17)),(SUMIF('Debt Service'!$N$23:$N$27,"Mandatory",'Debt Service'!EC23:EC27)))</f>
        <v>0</v>
      </c>
      <c r="N64" s="424">
        <f>SUM((SUMIF('Debt Service'!$N$6:$N$17,"Mandatory",'Debt Service'!EP6:EP17)),(SUMIF('Debt Service'!$N$23:$N$27,"Mandatory",'Debt Service'!EP23:EP27)))</f>
        <v>0</v>
      </c>
      <c r="O64" s="424">
        <f>SUM((SUMIF('Debt Service'!$N$6:$N$17,"Mandatory",'Debt Service'!FC6:FC17)),(SUMIF('Debt Service'!$N$23:$N$27,"Mandatory",'Debt Service'!FC23:FC27)))</f>
        <v>0</v>
      </c>
      <c r="P64" s="424">
        <f>SUM((SUMIF('Debt Service'!$N$6:$N$17,"Mandatory",'Debt Service'!FP6:FP17)),(SUMIF('Debt Service'!$N$23:$N$27,"Mandatory",'Debt Service'!FP23:FP27)))</f>
        <v>0</v>
      </c>
      <c r="Q64" s="424">
        <f>SUM((SUMIF('Debt Service'!$N$6:$N$17,"Mandatory",'Debt Service'!GC6:GC17)),(SUMIF('Debt Service'!$N$23:$N$27,"Mandatory",'Debt Service'!GC23:GC27)))</f>
        <v>0</v>
      </c>
      <c r="R64" s="424">
        <f>SUM((SUMIF('Debt Service'!$N$6:$N$17,"Mandatory",'Debt Service'!GP6:GP17)),(SUMIF('Debt Service'!$N$23:$N$27,"Mandatory",'Debt Service'!GP23:GP27)))</f>
        <v>0</v>
      </c>
      <c r="S64" s="424">
        <f>SUM((SUMIF('Debt Service'!$N$6:$N$17,"Mandatory",'Debt Service'!HC6:HC17)),(SUMIF('Debt Service'!$N$23:$N$27,"Mandatory",'Debt Service'!HC23:HC27)))</f>
        <v>0</v>
      </c>
      <c r="T64" s="229"/>
    </row>
    <row r="65" spans="1:20" s="226" customFormat="1">
      <c r="A65" s="452" t="s">
        <v>52</v>
      </c>
      <c r="B65" s="452"/>
      <c r="C65" s="421"/>
      <c r="D65" s="421"/>
      <c r="E65" s="424">
        <f>SUM((SUMIF('Debt Service'!$N$6:$N$17,"Percentage of Cash Flow",'Debt Service'!AC6:AC17)),(SUMIF('Debt Service'!$N$23:$N$27,"Percentage of Cash Flow",'Debt Service'!AC23:AC27)))</f>
        <v>0</v>
      </c>
      <c r="F65" s="424">
        <f>SUM((SUMIF('Debt Service'!$N$6:$N$17,"Percentage of Cash Flow",'Debt Service'!AP6:AP17)),(SUMIF('Debt Service'!$N$23:$N$27,"Percentage of Cash Flow",'Debt Service'!AP23:AP27)))</f>
        <v>0</v>
      </c>
      <c r="G65" s="424">
        <f>SUM((SUMIF('Debt Service'!$N$6:$N$17,"Percentage of Cash Flow",'Debt Service'!BC6:BC17)),(SUMIF('Debt Service'!$N$23:$N$27,"Percentage of Cash Flow",'Debt Service'!BC23:BC27)))</f>
        <v>0</v>
      </c>
      <c r="H65" s="424">
        <f>SUM((SUMIF('Debt Service'!$N$6:$N$17,"Percentage of Cash Flow",'Debt Service'!BP6:BP17)),(SUMIF('Debt Service'!$N$23:$N$27,"Percentage of Cash Flow",'Debt Service'!BP23:BP27)))</f>
        <v>0</v>
      </c>
      <c r="I65" s="424">
        <f>SUM((SUMIF('Debt Service'!$N$6:$N$17,"Percentage of Cash Flow",'Debt Service'!CC6:CC17)),(SUMIF('Debt Service'!$N$23:$N$27,"Percentage of Cash Flow",'Debt Service'!CC23:CC27)))</f>
        <v>0</v>
      </c>
      <c r="J65" s="424">
        <f>SUM((SUMIF('Debt Service'!$N$6:$N$17,"Percentage of Cash Flow",'Debt Service'!CP6:CP17)),(SUMIF('Debt Service'!$N$23:$N$27,"Percentage of Cash Flow",'Debt Service'!CP23:CP27)))</f>
        <v>0</v>
      </c>
      <c r="K65" s="424">
        <f>SUM((SUMIF('Debt Service'!$N$6:$N$17,"Percentage of Cash Flow",'Debt Service'!DC6:DC17)),(SUMIF('Debt Service'!$N$23:$N$27,"Percentage of Cash Flow",'Debt Service'!DC23:DC27)))</f>
        <v>0</v>
      </c>
      <c r="L65" s="424">
        <f>SUM((SUMIF('Debt Service'!$N$6:$N$17,"Percentage of Cash Flow",'Debt Service'!DP6:DP17)),(SUMIF('Debt Service'!$N$23:$N$27,"Percentage of Cash Flow",'Debt Service'!DP23:DP27)))</f>
        <v>0</v>
      </c>
      <c r="M65" s="424">
        <f>SUM((SUMIF('Debt Service'!$N$6:$N$17,"Percentage of Cash Flow",'Debt Service'!EC6:EC17)),(SUMIF('Debt Service'!$N$23:$N$27,"Percentage of Cash Flow",'Debt Service'!EC23:EC27)))</f>
        <v>0</v>
      </c>
      <c r="N65" s="424">
        <f>SUM((SUMIF('Debt Service'!$N$6:$N$17,"Percentage of Cash Flow",'Debt Service'!EP6:EP17)),(SUMIF('Debt Service'!$N$23:$N$27,"Percentage of Cash Flow",'Debt Service'!EP23:EP27)))</f>
        <v>0</v>
      </c>
      <c r="O65" s="424">
        <f>SUM((SUMIF('Debt Service'!$N$6:$N$17,"Percentage of Cash Flow",'Debt Service'!FC6:FC17)),(SUMIF('Debt Service'!$N$23:$N$27,"Percentage of Cash Flow",'Debt Service'!FC23:FC27)))</f>
        <v>0</v>
      </c>
      <c r="P65" s="424">
        <f>SUM((SUMIF('Debt Service'!$N$6:$N$17,"Percentage of Cash Flow",'Debt Service'!FP6:FP17)),(SUMIF('Debt Service'!$N$23:$N$27,"Percentage of Cash Flow",'Debt Service'!FP23:FP27)))</f>
        <v>0</v>
      </c>
      <c r="Q65" s="424">
        <f>SUM((SUMIF('Debt Service'!$N$6:$N$17,"Percentage of Cash Flow",'Debt Service'!GC6:GC17)),(SUMIF('Debt Service'!$N$23:$N$27,"Percentage of Cash Flow",'Debt Service'!GC23:GC27)))</f>
        <v>0</v>
      </c>
      <c r="R65" s="424">
        <f>SUM((SUMIF('Debt Service'!$N$6:$N$17,"Percentage of Cash Flow",'Debt Service'!GP6:GP17)),(SUMIF('Debt Service'!$N$23:$N$27,"Percentage of Cash Flow",'Debt Service'!GP23:GP27)))</f>
        <v>0</v>
      </c>
      <c r="S65" s="424">
        <f>SUM((SUMIF('Debt Service'!$N$6:$N$17,"Percentage of Cash Flow",'Debt Service'!HC6:HC17)),(SUMIF('Debt Service'!$N$23:$N$27,"Percentage of Cash Flow",'Debt Service'!HC23:HC27)))</f>
        <v>0</v>
      </c>
      <c r="T65" s="229"/>
    </row>
    <row r="66" spans="1:20" s="226" customFormat="1">
      <c r="A66" s="452" t="s">
        <v>64</v>
      </c>
      <c r="B66" s="452"/>
      <c r="C66" s="421"/>
      <c r="D66" s="421"/>
      <c r="E66" s="424">
        <f>SUM((SUMIF('Debt Service'!$N$6:$N$17,"Soft / Accrues",'Debt Service'!AC6:AC17)),(SUMIF('Debt Service'!$N$23:$N$27,"Soft / Accrues",'Debt Service'!AC23:AC27)))</f>
        <v>0</v>
      </c>
      <c r="F66" s="424">
        <f>SUM((SUMIF('Debt Service'!$N$6:$N$17,"Soft / Accrues",'Debt Service'!AP6:AP17)),(SUMIF('Debt Service'!$N$23:$N$27,"Soft / Accrues",'Debt Service'!AP23:AP27)))</f>
        <v>0</v>
      </c>
      <c r="G66" s="424">
        <f>SUM((SUMIF('Debt Service'!$N$6:$N$17,"Soft / Accrues",'Debt Service'!BC6:BC17)),(SUMIF('Debt Service'!$N$23:$N$27,"Soft / Accrues",'Debt Service'!BC23:BC27)))</f>
        <v>0</v>
      </c>
      <c r="H66" s="424">
        <f>SUM((SUMIF('Debt Service'!$N$6:$N$17,"Soft / Accrues",'Debt Service'!BP6:BP17)),(SUMIF('Debt Service'!$N$23:$N$27,"Soft / Accrues",'Debt Service'!BP23:BP27)))</f>
        <v>0</v>
      </c>
      <c r="I66" s="424">
        <f>SUM((SUMIF('Debt Service'!$N$6:$N$17,"Soft / Accrues",'Debt Service'!CC6:CC17)),(SUMIF('Debt Service'!$N$23:$N$27,"Soft / Accrues",'Debt Service'!CC23:CC27)))</f>
        <v>0</v>
      </c>
      <c r="J66" s="424">
        <f>SUM((SUMIF('Debt Service'!$N$6:$N$17,"Soft / Accrues",'Debt Service'!CP6:CP17)),(SUMIF('Debt Service'!$N$23:$N$27,"Soft / Accrues",'Debt Service'!CP23:CP27)))</f>
        <v>0</v>
      </c>
      <c r="K66" s="424">
        <f>SUM((SUMIF('Debt Service'!$N$6:$N$17,"Soft / Accrues",'Debt Service'!DC6:DC17)),(SUMIF('Debt Service'!$N$23:$N$27,"Soft / Accrues",'Debt Service'!DC23:DC27)))</f>
        <v>0</v>
      </c>
      <c r="L66" s="424">
        <f>SUM((SUMIF('Debt Service'!$N$6:$N$17,"Soft / Accrues",'Debt Service'!DP6:DP17)),(SUMIF('Debt Service'!$N$23:$N$27,"Soft / Accrues",'Debt Service'!DP23:DP27)))</f>
        <v>0</v>
      </c>
      <c r="M66" s="424">
        <f>SUM((SUMIF('Debt Service'!$N$6:$N$17,"Soft / Accrues",'Debt Service'!EC6:EC17)),(SUMIF('Debt Service'!$N$23:$N$27,"Soft / Accrues",'Debt Service'!EC23:EC27)))</f>
        <v>0</v>
      </c>
      <c r="N66" s="424">
        <f>SUM((SUMIF('Debt Service'!$N$6:$N$17,"Soft / Accrues",'Debt Service'!EP6:EP17)),(SUMIF('Debt Service'!$N$23:$N$27,"Soft / Accrues",'Debt Service'!EP23:EP27)))</f>
        <v>0</v>
      </c>
      <c r="O66" s="424">
        <f>SUM((SUMIF('Debt Service'!$N$6:$N$17,"Soft / Accrues",'Debt Service'!FC6:FC17)),(SUMIF('Debt Service'!$N$23:$N$27,"Soft / Accrues",'Debt Service'!FC23:FC27)))</f>
        <v>0</v>
      </c>
      <c r="P66" s="424">
        <f>SUM((SUMIF('Debt Service'!$N$6:$N$17,"Soft / Accrues",'Debt Service'!FP6:FP17)),(SUMIF('Debt Service'!$N$23:$N$27,"Soft / Accrues",'Debt Service'!FP23:FP27)))</f>
        <v>0</v>
      </c>
      <c r="Q66" s="424">
        <f>SUM((SUMIF('Debt Service'!$N$6:$N$17,"Soft / Accrues",'Debt Service'!GC6:GC17)),(SUMIF('Debt Service'!$N$23:$N$27,"Soft / Accrues",'Debt Service'!GC23:GC27)))</f>
        <v>0</v>
      </c>
      <c r="R66" s="424">
        <f>SUM((SUMIF('Debt Service'!$N$6:$N$17,"Soft / Accrues",'Debt Service'!GP6:GP17)),(SUMIF('Debt Service'!$N$23:$N$27,"Soft / Accrues",'Debt Service'!GP23:GP27)))</f>
        <v>0</v>
      </c>
      <c r="S66" s="424">
        <f>SUM((SUMIF('Debt Service'!$N$6:$N$17,"Soft / Accrues",'Debt Service'!HC6:HC17)),(SUMIF('Debt Service'!$N$23:$N$27,"Soft / Accrues",'Debt Service'!HC23:HC27)))</f>
        <v>0</v>
      </c>
      <c r="T66" s="229"/>
    </row>
    <row r="67" spans="1:20" s="226" customFormat="1">
      <c r="A67" s="426" t="s">
        <v>631</v>
      </c>
      <c r="B67" s="109"/>
      <c r="C67" s="421"/>
      <c r="D67" s="421"/>
      <c r="E67" s="427">
        <v>0</v>
      </c>
      <c r="F67" s="427">
        <v>0</v>
      </c>
      <c r="G67" s="427">
        <v>0</v>
      </c>
      <c r="H67" s="427">
        <v>0</v>
      </c>
      <c r="I67" s="427">
        <v>0</v>
      </c>
      <c r="J67" s="427">
        <v>0</v>
      </c>
      <c r="K67" s="427">
        <v>0</v>
      </c>
      <c r="L67" s="427">
        <v>0</v>
      </c>
      <c r="M67" s="427">
        <v>0</v>
      </c>
      <c r="N67" s="427">
        <v>0</v>
      </c>
      <c r="O67" s="427">
        <v>0</v>
      </c>
      <c r="P67" s="427">
        <v>0</v>
      </c>
      <c r="Q67" s="427">
        <v>0</v>
      </c>
      <c r="R67" s="427">
        <v>0</v>
      </c>
      <c r="S67" s="427">
        <v>0</v>
      </c>
      <c r="T67" s="229"/>
    </row>
    <row r="68" spans="1:20" s="226" customFormat="1">
      <c r="A68" s="421" t="s">
        <v>194</v>
      </c>
      <c r="B68" s="421"/>
      <c r="C68" s="421"/>
      <c r="D68" s="421"/>
      <c r="E68" s="446">
        <f>SUM(E64:E67)</f>
        <v>0</v>
      </c>
      <c r="F68" s="446">
        <f t="shared" ref="F68:S68" si="45">SUM(F64:F67)</f>
        <v>0</v>
      </c>
      <c r="G68" s="446">
        <f t="shared" si="45"/>
        <v>0</v>
      </c>
      <c r="H68" s="446">
        <f t="shared" si="45"/>
        <v>0</v>
      </c>
      <c r="I68" s="446">
        <f t="shared" si="45"/>
        <v>0</v>
      </c>
      <c r="J68" s="446">
        <f t="shared" si="45"/>
        <v>0</v>
      </c>
      <c r="K68" s="446">
        <f t="shared" si="45"/>
        <v>0</v>
      </c>
      <c r="L68" s="439">
        <f t="shared" si="45"/>
        <v>0</v>
      </c>
      <c r="M68" s="439">
        <f t="shared" si="45"/>
        <v>0</v>
      </c>
      <c r="N68" s="446">
        <f t="shared" si="45"/>
        <v>0</v>
      </c>
      <c r="O68" s="446">
        <f t="shared" si="45"/>
        <v>0</v>
      </c>
      <c r="P68" s="446">
        <f t="shared" si="45"/>
        <v>0</v>
      </c>
      <c r="Q68" s="446">
        <f t="shared" si="45"/>
        <v>0</v>
      </c>
      <c r="R68" s="446">
        <f t="shared" si="45"/>
        <v>0</v>
      </c>
      <c r="S68" s="439">
        <f t="shared" si="45"/>
        <v>0</v>
      </c>
      <c r="T68" s="229"/>
    </row>
    <row r="69" spans="1:20" s="226" customFormat="1">
      <c r="A69" s="436" t="s">
        <v>444</v>
      </c>
      <c r="B69" s="436"/>
      <c r="C69" s="436"/>
      <c r="D69" s="437"/>
      <c r="E69" s="453">
        <f>IF(E64&gt;0,E62/E64,0)</f>
        <v>0</v>
      </c>
      <c r="F69" s="453">
        <f t="shared" ref="F69:S69" si="46">IF(F64&gt;0,F62/F64,0)</f>
        <v>0</v>
      </c>
      <c r="G69" s="453">
        <f t="shared" si="46"/>
        <v>0</v>
      </c>
      <c r="H69" s="453">
        <f t="shared" si="46"/>
        <v>0</v>
      </c>
      <c r="I69" s="453">
        <f t="shared" si="46"/>
        <v>0</v>
      </c>
      <c r="J69" s="453">
        <f t="shared" si="46"/>
        <v>0</v>
      </c>
      <c r="K69" s="453">
        <f t="shared" si="46"/>
        <v>0</v>
      </c>
      <c r="L69" s="453">
        <f t="shared" si="46"/>
        <v>0</v>
      </c>
      <c r="M69" s="454">
        <f t="shared" si="46"/>
        <v>0</v>
      </c>
      <c r="N69" s="453">
        <f t="shared" si="46"/>
        <v>0</v>
      </c>
      <c r="O69" s="453">
        <f t="shared" si="46"/>
        <v>0</v>
      </c>
      <c r="P69" s="453">
        <f t="shared" si="46"/>
        <v>0</v>
      </c>
      <c r="Q69" s="453">
        <f t="shared" si="46"/>
        <v>0</v>
      </c>
      <c r="R69" s="453">
        <f t="shared" si="46"/>
        <v>0</v>
      </c>
      <c r="S69" s="453">
        <f t="shared" si="46"/>
        <v>0</v>
      </c>
      <c r="T69" s="229"/>
    </row>
    <row r="70" spans="1:20" s="226" customFormat="1">
      <c r="A70" s="429" t="s">
        <v>445</v>
      </c>
      <c r="B70" s="429"/>
      <c r="C70" s="429"/>
      <c r="D70" s="430"/>
      <c r="E70" s="455">
        <f>IF(E68&gt;0,E62/E68,0)</f>
        <v>0</v>
      </c>
      <c r="F70" s="455">
        <f t="shared" ref="F70:S70" si="47">IF(F68&gt;0,F62/F68,0)</f>
        <v>0</v>
      </c>
      <c r="G70" s="455">
        <f t="shared" si="47"/>
        <v>0</v>
      </c>
      <c r="H70" s="455">
        <f t="shared" si="47"/>
        <v>0</v>
      </c>
      <c r="I70" s="455">
        <f t="shared" si="47"/>
        <v>0</v>
      </c>
      <c r="J70" s="455">
        <f t="shared" si="47"/>
        <v>0</v>
      </c>
      <c r="K70" s="455">
        <f t="shared" si="47"/>
        <v>0</v>
      </c>
      <c r="L70" s="455">
        <f t="shared" si="47"/>
        <v>0</v>
      </c>
      <c r="M70" s="455">
        <f t="shared" si="47"/>
        <v>0</v>
      </c>
      <c r="N70" s="455">
        <f t="shared" si="47"/>
        <v>0</v>
      </c>
      <c r="O70" s="455">
        <f t="shared" si="47"/>
        <v>0</v>
      </c>
      <c r="P70" s="455">
        <f t="shared" si="47"/>
        <v>0</v>
      </c>
      <c r="Q70" s="455">
        <f t="shared" si="47"/>
        <v>0</v>
      </c>
      <c r="R70" s="455">
        <f t="shared" si="47"/>
        <v>0</v>
      </c>
      <c r="S70" s="455">
        <f t="shared" si="47"/>
        <v>0</v>
      </c>
      <c r="T70" s="229"/>
    </row>
    <row r="71" spans="1:20" s="226" customFormat="1" ht="13.15">
      <c r="A71" s="420" t="s">
        <v>195</v>
      </c>
      <c r="B71" s="420"/>
      <c r="C71" s="109"/>
      <c r="D71" s="421"/>
      <c r="E71" s="433">
        <f>E62-E68</f>
        <v>0</v>
      </c>
      <c r="F71" s="433">
        <f t="shared" ref="F71:S71" si="48">F62-F68</f>
        <v>0</v>
      </c>
      <c r="G71" s="433">
        <f t="shared" si="48"/>
        <v>0</v>
      </c>
      <c r="H71" s="433">
        <f t="shared" si="48"/>
        <v>0</v>
      </c>
      <c r="I71" s="433">
        <f t="shared" si="48"/>
        <v>0</v>
      </c>
      <c r="J71" s="433">
        <f t="shared" si="48"/>
        <v>0</v>
      </c>
      <c r="K71" s="433">
        <f t="shared" si="48"/>
        <v>0</v>
      </c>
      <c r="L71" s="456">
        <f t="shared" si="48"/>
        <v>0</v>
      </c>
      <c r="M71" s="433">
        <f t="shared" si="48"/>
        <v>0</v>
      </c>
      <c r="N71" s="433">
        <f t="shared" si="48"/>
        <v>0</v>
      </c>
      <c r="O71" s="433">
        <f t="shared" si="48"/>
        <v>0</v>
      </c>
      <c r="P71" s="433">
        <f t="shared" si="48"/>
        <v>0</v>
      </c>
      <c r="Q71" s="433">
        <f t="shared" si="48"/>
        <v>0</v>
      </c>
      <c r="R71" s="433">
        <f t="shared" si="48"/>
        <v>0</v>
      </c>
      <c r="S71" s="456">
        <f t="shared" si="48"/>
        <v>0</v>
      </c>
      <c r="T71" s="229"/>
    </row>
    <row r="72" spans="1:20" s="226" customFormat="1" hidden="1" outlineLevel="1">
      <c r="A72" s="457" t="s">
        <v>15863</v>
      </c>
      <c r="B72" s="457"/>
      <c r="C72" s="109"/>
      <c r="D72" s="421"/>
      <c r="E72" s="427">
        <v>0</v>
      </c>
      <c r="F72" s="427">
        <v>0</v>
      </c>
      <c r="G72" s="427">
        <v>0</v>
      </c>
      <c r="H72" s="427">
        <v>0</v>
      </c>
      <c r="I72" s="427">
        <v>0</v>
      </c>
      <c r="J72" s="427">
        <v>0</v>
      </c>
      <c r="K72" s="427">
        <v>0</v>
      </c>
      <c r="L72" s="427">
        <v>0</v>
      </c>
      <c r="M72" s="427">
        <v>0</v>
      </c>
      <c r="N72" s="427">
        <v>0</v>
      </c>
      <c r="O72" s="427">
        <v>0</v>
      </c>
      <c r="P72" s="427">
        <v>0</v>
      </c>
      <c r="Q72" s="427">
        <v>0</v>
      </c>
      <c r="R72" s="427">
        <v>0</v>
      </c>
      <c r="S72" s="427">
        <v>0</v>
      </c>
      <c r="T72" s="229"/>
    </row>
    <row r="73" spans="1:20" s="226" customFormat="1" hidden="1" outlineLevel="1">
      <c r="A73" s="457" t="s">
        <v>383</v>
      </c>
      <c r="B73" s="457"/>
      <c r="C73" s="109"/>
      <c r="D73" s="421"/>
      <c r="E73" s="427">
        <v>0</v>
      </c>
      <c r="F73" s="427">
        <v>0</v>
      </c>
      <c r="G73" s="427">
        <v>0</v>
      </c>
      <c r="H73" s="427">
        <v>0</v>
      </c>
      <c r="I73" s="427">
        <v>0</v>
      </c>
      <c r="J73" s="427">
        <v>0</v>
      </c>
      <c r="K73" s="427">
        <v>0</v>
      </c>
      <c r="L73" s="427">
        <v>0</v>
      </c>
      <c r="M73" s="427">
        <v>0</v>
      </c>
      <c r="N73" s="427">
        <v>0</v>
      </c>
      <c r="O73" s="427">
        <v>0</v>
      </c>
      <c r="P73" s="427">
        <v>0</v>
      </c>
      <c r="Q73" s="427">
        <v>0</v>
      </c>
      <c r="R73" s="427">
        <v>0</v>
      </c>
      <c r="S73" s="427">
        <v>0</v>
      </c>
      <c r="T73" s="229"/>
    </row>
    <row r="74" spans="1:20" s="226" customFormat="1" hidden="1" outlineLevel="1">
      <c r="A74" s="457" t="s">
        <v>383</v>
      </c>
      <c r="B74" s="457"/>
      <c r="C74" s="109"/>
      <c r="D74" s="421"/>
      <c r="E74" s="427">
        <v>0</v>
      </c>
      <c r="F74" s="427">
        <v>0</v>
      </c>
      <c r="G74" s="427">
        <v>0</v>
      </c>
      <c r="H74" s="427">
        <v>0</v>
      </c>
      <c r="I74" s="427">
        <v>0</v>
      </c>
      <c r="J74" s="427">
        <v>0</v>
      </c>
      <c r="K74" s="427">
        <v>0</v>
      </c>
      <c r="L74" s="427">
        <v>0</v>
      </c>
      <c r="M74" s="427">
        <v>0</v>
      </c>
      <c r="N74" s="427">
        <v>0</v>
      </c>
      <c r="O74" s="427">
        <v>0</v>
      </c>
      <c r="P74" s="427">
        <v>0</v>
      </c>
      <c r="Q74" s="427">
        <v>0</v>
      </c>
      <c r="R74" s="427">
        <v>0</v>
      </c>
      <c r="S74" s="427">
        <v>0</v>
      </c>
      <c r="T74" s="229"/>
    </row>
    <row r="75" spans="1:20" s="226" customFormat="1" collapsed="1">
      <c r="A75" s="109" t="s">
        <v>28</v>
      </c>
      <c r="B75" s="109"/>
      <c r="C75" s="109"/>
      <c r="D75" s="421"/>
      <c r="E75" s="427">
        <v>0</v>
      </c>
      <c r="F75" s="427">
        <v>0</v>
      </c>
      <c r="G75" s="427">
        <v>0</v>
      </c>
      <c r="H75" s="427">
        <v>0</v>
      </c>
      <c r="I75" s="427">
        <v>0</v>
      </c>
      <c r="J75" s="427">
        <v>0</v>
      </c>
      <c r="K75" s="427">
        <v>0</v>
      </c>
      <c r="L75" s="427">
        <v>0</v>
      </c>
      <c r="M75" s="427">
        <v>0</v>
      </c>
      <c r="N75" s="427">
        <v>0</v>
      </c>
      <c r="O75" s="427">
        <v>0</v>
      </c>
      <c r="P75" s="427">
        <v>0</v>
      </c>
      <c r="Q75" s="427">
        <v>0</v>
      </c>
      <c r="R75" s="427">
        <v>0</v>
      </c>
      <c r="S75" s="427">
        <v>0</v>
      </c>
      <c r="T75" s="229"/>
    </row>
    <row r="76" spans="1:20" s="226" customFormat="1">
      <c r="A76" s="429" t="s">
        <v>205</v>
      </c>
      <c r="B76" s="429"/>
      <c r="C76" s="429"/>
      <c r="D76" s="430"/>
      <c r="E76" s="448">
        <f>E71-E75-E72-E73-E74</f>
        <v>0</v>
      </c>
      <c r="F76" s="448">
        <f t="shared" ref="F76:S76" si="49">F71-F75-F72-F73-F74</f>
        <v>0</v>
      </c>
      <c r="G76" s="448">
        <f t="shared" si="49"/>
        <v>0</v>
      </c>
      <c r="H76" s="448">
        <f t="shared" si="49"/>
        <v>0</v>
      </c>
      <c r="I76" s="448">
        <f t="shared" si="49"/>
        <v>0</v>
      </c>
      <c r="J76" s="448">
        <f t="shared" si="49"/>
        <v>0</v>
      </c>
      <c r="K76" s="448">
        <f t="shared" si="49"/>
        <v>0</v>
      </c>
      <c r="L76" s="448">
        <f t="shared" si="49"/>
        <v>0</v>
      </c>
      <c r="M76" s="448">
        <f t="shared" si="49"/>
        <v>0</v>
      </c>
      <c r="N76" s="448">
        <f t="shared" si="49"/>
        <v>0</v>
      </c>
      <c r="O76" s="448">
        <f t="shared" si="49"/>
        <v>0</v>
      </c>
      <c r="P76" s="448">
        <f t="shared" si="49"/>
        <v>0</v>
      </c>
      <c r="Q76" s="448">
        <f t="shared" si="49"/>
        <v>0</v>
      </c>
      <c r="R76" s="448">
        <f t="shared" si="49"/>
        <v>0</v>
      </c>
      <c r="S76" s="448">
        <f t="shared" si="49"/>
        <v>0</v>
      </c>
      <c r="T76" s="229"/>
    </row>
    <row r="77" spans="1:20" s="226" customFormat="1" outlineLevel="1">
      <c r="A77" s="458">
        <v>1.4</v>
      </c>
      <c r="B77" s="458"/>
      <c r="C77" s="109"/>
      <c r="D77" s="421"/>
      <c r="E77" s="433">
        <f t="shared" ref="E77:S77" si="50">IF(E76&lt;0,"",E76/$A$77)</f>
        <v>0</v>
      </c>
      <c r="F77" s="433">
        <f t="shared" si="50"/>
        <v>0</v>
      </c>
      <c r="G77" s="433">
        <f t="shared" si="50"/>
        <v>0</v>
      </c>
      <c r="H77" s="433">
        <f t="shared" si="50"/>
        <v>0</v>
      </c>
      <c r="I77" s="433">
        <f t="shared" si="50"/>
        <v>0</v>
      </c>
      <c r="J77" s="433">
        <f t="shared" si="50"/>
        <v>0</v>
      </c>
      <c r="K77" s="433">
        <f t="shared" si="50"/>
        <v>0</v>
      </c>
      <c r="L77" s="433">
        <f t="shared" si="50"/>
        <v>0</v>
      </c>
      <c r="M77" s="433">
        <f t="shared" si="50"/>
        <v>0</v>
      </c>
      <c r="N77" s="433">
        <f t="shared" si="50"/>
        <v>0</v>
      </c>
      <c r="O77" s="433">
        <f t="shared" si="50"/>
        <v>0</v>
      </c>
      <c r="P77" s="433">
        <f t="shared" si="50"/>
        <v>0</v>
      </c>
      <c r="Q77" s="433">
        <f t="shared" si="50"/>
        <v>0</v>
      </c>
      <c r="R77" s="433">
        <f t="shared" si="50"/>
        <v>0</v>
      </c>
      <c r="S77" s="433">
        <f t="shared" si="50"/>
        <v>0</v>
      </c>
    </row>
    <row r="78" spans="1:20" s="226" customFormat="1" outlineLevel="1">
      <c r="A78" s="723">
        <v>1.4999999999999999E-2</v>
      </c>
      <c r="B78" s="459"/>
      <c r="C78" s="109"/>
      <c r="D78" s="421"/>
      <c r="E78" s="433">
        <f>IF(E77="","",E77/(1+$A$78)^E43)</f>
        <v>0</v>
      </c>
      <c r="F78" s="433">
        <f>IF(F77="","",F77/(1+$A$78)^F43)</f>
        <v>0</v>
      </c>
      <c r="G78" s="433">
        <f t="shared" ref="G78:R78" si="51">IF(G77="","",G77/(1+$A$78)^G43)</f>
        <v>0</v>
      </c>
      <c r="H78" s="433">
        <f t="shared" si="51"/>
        <v>0</v>
      </c>
      <c r="I78" s="433">
        <f t="shared" si="51"/>
        <v>0</v>
      </c>
      <c r="J78" s="433">
        <f t="shared" si="51"/>
        <v>0</v>
      </c>
      <c r="K78" s="433">
        <f t="shared" si="51"/>
        <v>0</v>
      </c>
      <c r="L78" s="433">
        <f t="shared" si="51"/>
        <v>0</v>
      </c>
      <c r="M78" s="433">
        <f t="shared" si="51"/>
        <v>0</v>
      </c>
      <c r="N78" s="433">
        <f t="shared" si="51"/>
        <v>0</v>
      </c>
      <c r="O78" s="433">
        <f t="shared" si="51"/>
        <v>0</v>
      </c>
      <c r="P78" s="433">
        <f t="shared" si="51"/>
        <v>0</v>
      </c>
      <c r="Q78" s="433">
        <f t="shared" si="51"/>
        <v>0</v>
      </c>
      <c r="R78" s="433">
        <f t="shared" si="51"/>
        <v>0</v>
      </c>
      <c r="S78" s="433">
        <f>IF(S77="","",S77/(1+$A$78)^S43)</f>
        <v>0</v>
      </c>
    </row>
    <row r="79" spans="1:20" s="226" customFormat="1" ht="13.15" outlineLevel="1">
      <c r="A79" s="460">
        <v>5.2499999999999998E-2</v>
      </c>
      <c r="B79" s="429"/>
      <c r="C79" s="429"/>
      <c r="D79" s="430"/>
      <c r="E79" s="448">
        <f>PV($A$79/12,15*12,-MIN($E$78:$S$78)/12,0,0)</f>
        <v>0</v>
      </c>
      <c r="F79" s="448"/>
      <c r="G79" s="448"/>
      <c r="H79" s="461"/>
      <c r="I79" s="448"/>
      <c r="J79" s="448"/>
      <c r="K79" s="448"/>
      <c r="L79" s="448"/>
      <c r="M79" s="448"/>
      <c r="N79" s="462"/>
      <c r="O79" s="462"/>
      <c r="P79" s="462"/>
      <c r="Q79" s="462"/>
      <c r="R79" s="462"/>
      <c r="S79" s="462"/>
    </row>
    <row r="80" spans="1:20" s="226" customFormat="1" ht="13.15">
      <c r="A80" s="463" t="s">
        <v>338</v>
      </c>
      <c r="B80" s="464"/>
      <c r="C80" s="109"/>
      <c r="D80" s="109"/>
      <c r="E80" s="433"/>
      <c r="F80" s="433"/>
      <c r="G80" s="433"/>
      <c r="H80" s="433"/>
      <c r="I80" s="433"/>
      <c r="J80" s="433"/>
      <c r="K80" s="433"/>
      <c r="L80" s="433"/>
      <c r="M80" s="433"/>
      <c r="N80" s="456"/>
      <c r="O80" s="456"/>
      <c r="P80" s="456"/>
      <c r="Q80" s="456"/>
      <c r="R80" s="456"/>
      <c r="S80" s="456"/>
      <c r="T80" s="229"/>
    </row>
    <row r="81" spans="1:29" s="226" customFormat="1">
      <c r="A81" s="109" t="s">
        <v>196</v>
      </c>
      <c r="B81" s="109"/>
      <c r="C81" s="109"/>
      <c r="D81" s="109"/>
      <c r="E81" s="465">
        <f>'Dev Budget'!D44</f>
        <v>0</v>
      </c>
      <c r="F81" s="465">
        <f>E84</f>
        <v>0</v>
      </c>
      <c r="G81" s="465">
        <f t="shared" ref="G81:L81" si="52">F84</f>
        <v>0</v>
      </c>
      <c r="H81" s="465">
        <f t="shared" si="52"/>
        <v>0</v>
      </c>
      <c r="I81" s="465">
        <f t="shared" si="52"/>
        <v>0</v>
      </c>
      <c r="J81" s="465">
        <f t="shared" si="52"/>
        <v>0</v>
      </c>
      <c r="K81" s="465">
        <f t="shared" si="52"/>
        <v>0</v>
      </c>
      <c r="L81" s="465">
        <f t="shared" si="52"/>
        <v>0</v>
      </c>
      <c r="M81" s="465">
        <f>L84</f>
        <v>0</v>
      </c>
      <c r="N81" s="465">
        <f t="shared" ref="N81:S81" si="53">M84</f>
        <v>0</v>
      </c>
      <c r="O81" s="465">
        <f t="shared" si="53"/>
        <v>0</v>
      </c>
      <c r="P81" s="465">
        <f t="shared" si="53"/>
        <v>0</v>
      </c>
      <c r="Q81" s="465">
        <f t="shared" si="53"/>
        <v>0</v>
      </c>
      <c r="R81" s="465">
        <f t="shared" si="53"/>
        <v>0</v>
      </c>
      <c r="S81" s="465">
        <f t="shared" si="53"/>
        <v>0</v>
      </c>
      <c r="T81" s="229"/>
    </row>
    <row r="82" spans="1:29" s="226" customFormat="1">
      <c r="A82" s="109" t="s">
        <v>197</v>
      </c>
      <c r="B82" s="109"/>
      <c r="C82" s="466">
        <v>0.01</v>
      </c>
      <c r="D82" s="466"/>
      <c r="E82" s="465">
        <f>E81*$C$82</f>
        <v>0</v>
      </c>
      <c r="F82" s="465">
        <f>F81*$C$82</f>
        <v>0</v>
      </c>
      <c r="G82" s="465">
        <f t="shared" ref="G82:L82" si="54">G81*$C$82</f>
        <v>0</v>
      </c>
      <c r="H82" s="465">
        <f t="shared" si="54"/>
        <v>0</v>
      </c>
      <c r="I82" s="465">
        <f t="shared" si="54"/>
        <v>0</v>
      </c>
      <c r="J82" s="465">
        <f t="shared" si="54"/>
        <v>0</v>
      </c>
      <c r="K82" s="465">
        <f t="shared" si="54"/>
        <v>0</v>
      </c>
      <c r="L82" s="465">
        <f t="shared" si="54"/>
        <v>0</v>
      </c>
      <c r="M82" s="465">
        <f>M81*$C$82</f>
        <v>0</v>
      </c>
      <c r="N82" s="465">
        <f t="shared" ref="N82:S82" si="55">N81*$C$82</f>
        <v>0</v>
      </c>
      <c r="O82" s="465">
        <f t="shared" si="55"/>
        <v>0</v>
      </c>
      <c r="P82" s="465">
        <f t="shared" si="55"/>
        <v>0</v>
      </c>
      <c r="Q82" s="465">
        <f t="shared" si="55"/>
        <v>0</v>
      </c>
      <c r="R82" s="465">
        <f t="shared" si="55"/>
        <v>0</v>
      </c>
      <c r="S82" s="465">
        <f t="shared" si="55"/>
        <v>0</v>
      </c>
      <c r="T82" s="229"/>
    </row>
    <row r="83" spans="1:29" s="226" customFormat="1">
      <c r="A83" s="109" t="s">
        <v>198</v>
      </c>
      <c r="B83" s="109"/>
      <c r="C83" s="109"/>
      <c r="D83" s="109"/>
      <c r="E83" s="465">
        <f t="shared" ref="E83:S83" si="56">IF(E76&lt;0,E59+E75+E76,E59+E75)</f>
        <v>0</v>
      </c>
      <c r="F83" s="465">
        <f t="shared" si="56"/>
        <v>0</v>
      </c>
      <c r="G83" s="465">
        <f t="shared" si="56"/>
        <v>0</v>
      </c>
      <c r="H83" s="465">
        <f t="shared" si="56"/>
        <v>0</v>
      </c>
      <c r="I83" s="465">
        <f t="shared" si="56"/>
        <v>0</v>
      </c>
      <c r="J83" s="465">
        <f t="shared" si="56"/>
        <v>0</v>
      </c>
      <c r="K83" s="465">
        <f t="shared" si="56"/>
        <v>0</v>
      </c>
      <c r="L83" s="465">
        <f t="shared" si="56"/>
        <v>0</v>
      </c>
      <c r="M83" s="465">
        <f t="shared" si="56"/>
        <v>0</v>
      </c>
      <c r="N83" s="465">
        <f t="shared" si="56"/>
        <v>0</v>
      </c>
      <c r="O83" s="465">
        <f t="shared" si="56"/>
        <v>0</v>
      </c>
      <c r="P83" s="465">
        <f t="shared" si="56"/>
        <v>0</v>
      </c>
      <c r="Q83" s="465">
        <f t="shared" si="56"/>
        <v>0</v>
      </c>
      <c r="R83" s="465">
        <f t="shared" si="56"/>
        <v>0</v>
      </c>
      <c r="S83" s="465">
        <f t="shared" si="56"/>
        <v>0</v>
      </c>
      <c r="T83" s="229"/>
    </row>
    <row r="84" spans="1:29" s="226" customFormat="1">
      <c r="A84" s="429" t="s">
        <v>199</v>
      </c>
      <c r="B84" s="429"/>
      <c r="C84" s="429"/>
      <c r="D84" s="429"/>
      <c r="E84" s="467">
        <f t="shared" ref="E84:S84" si="57">SUM(E81:E83)</f>
        <v>0</v>
      </c>
      <c r="F84" s="467">
        <f t="shared" si="57"/>
        <v>0</v>
      </c>
      <c r="G84" s="467">
        <f t="shared" si="57"/>
        <v>0</v>
      </c>
      <c r="H84" s="467">
        <f t="shared" si="57"/>
        <v>0</v>
      </c>
      <c r="I84" s="467">
        <f t="shared" si="57"/>
        <v>0</v>
      </c>
      <c r="J84" s="467">
        <f t="shared" si="57"/>
        <v>0</v>
      </c>
      <c r="K84" s="467">
        <f t="shared" si="57"/>
        <v>0</v>
      </c>
      <c r="L84" s="467">
        <f t="shared" si="57"/>
        <v>0</v>
      </c>
      <c r="M84" s="467">
        <f t="shared" si="57"/>
        <v>0</v>
      </c>
      <c r="N84" s="467">
        <f t="shared" si="57"/>
        <v>0</v>
      </c>
      <c r="O84" s="467">
        <f t="shared" si="57"/>
        <v>0</v>
      </c>
      <c r="P84" s="467">
        <f t="shared" si="57"/>
        <v>0</v>
      </c>
      <c r="Q84" s="467">
        <f t="shared" si="57"/>
        <v>0</v>
      </c>
      <c r="R84" s="467">
        <f t="shared" si="57"/>
        <v>0</v>
      </c>
      <c r="S84" s="467">
        <f t="shared" si="57"/>
        <v>0</v>
      </c>
      <c r="T84" s="229"/>
    </row>
    <row r="85" spans="1:29" s="226" customFormat="1"/>
    <row r="86" spans="1:29" s="226" customFormat="1" ht="13.15" thickBot="1"/>
    <row r="87" spans="1:29" s="226" customFormat="1">
      <c r="A87" s="1090" t="s">
        <v>67</v>
      </c>
      <c r="B87" s="1091"/>
      <c r="C87" s="1091"/>
      <c r="D87" s="1091"/>
      <c r="E87" s="1091"/>
      <c r="F87" s="1091"/>
      <c r="G87" s="1091"/>
      <c r="H87" s="1092"/>
      <c r="M87" s="243"/>
      <c r="N87" s="243"/>
      <c r="O87" s="243"/>
      <c r="P87" s="243"/>
      <c r="Q87" s="243"/>
      <c r="R87" s="243"/>
      <c r="S87" s="243"/>
      <c r="T87" s="243"/>
      <c r="U87" s="243"/>
      <c r="V87" s="243"/>
      <c r="W87" s="243"/>
      <c r="X87" s="243"/>
      <c r="Y87" s="243"/>
      <c r="Z87" s="243"/>
      <c r="AA87" s="243"/>
      <c r="AB87" s="243"/>
      <c r="AC87" s="243"/>
    </row>
    <row r="88" spans="1:29" s="226" customFormat="1" ht="21.75" customHeight="1">
      <c r="A88" s="244"/>
      <c r="B88" s="245"/>
      <c r="C88" s="245"/>
      <c r="D88" s="245"/>
      <c r="E88" s="245"/>
      <c r="F88" s="245"/>
      <c r="G88" s="245"/>
      <c r="H88" s="246"/>
      <c r="J88" s="247"/>
      <c r="M88" s="243"/>
      <c r="N88" s="243"/>
      <c r="O88" s="243"/>
      <c r="P88" s="243"/>
      <c r="Q88" s="243"/>
      <c r="R88" s="243"/>
      <c r="S88" s="243"/>
      <c r="T88" s="243"/>
      <c r="U88" s="243"/>
      <c r="V88" s="243"/>
      <c r="W88" s="243"/>
      <c r="X88" s="243"/>
      <c r="Y88" s="243"/>
      <c r="Z88" s="243"/>
      <c r="AA88" s="243"/>
      <c r="AB88" s="243"/>
      <c r="AC88" s="243"/>
    </row>
    <row r="89" spans="1:29" s="226" customFormat="1" ht="21.75" customHeight="1">
      <c r="A89" s="248"/>
      <c r="B89" s="249"/>
      <c r="C89" s="250"/>
      <c r="D89" s="250"/>
      <c r="E89" s="250"/>
      <c r="F89" s="250"/>
      <c r="G89" s="250"/>
      <c r="H89" s="251"/>
      <c r="K89" s="252"/>
      <c r="L89" s="253"/>
      <c r="M89" s="243"/>
      <c r="N89" s="243"/>
      <c r="O89" s="243"/>
      <c r="P89" s="243"/>
      <c r="Q89" s="243"/>
      <c r="R89" s="243"/>
      <c r="S89" s="243"/>
      <c r="T89" s="243"/>
      <c r="U89" s="243"/>
      <c r="V89" s="243"/>
      <c r="W89" s="243"/>
      <c r="X89" s="243"/>
      <c r="Y89" s="243"/>
      <c r="Z89" s="243"/>
      <c r="AA89" s="243"/>
      <c r="AB89" s="243"/>
      <c r="AC89" s="243"/>
    </row>
    <row r="90" spans="1:29" s="226" customFormat="1" ht="21.75" customHeight="1">
      <c r="A90" s="254"/>
      <c r="B90" s="250"/>
      <c r="C90" s="250"/>
      <c r="D90" s="250"/>
      <c r="E90" s="250"/>
      <c r="F90" s="250"/>
      <c r="G90" s="250"/>
      <c r="H90" s="251"/>
      <c r="K90" s="255"/>
      <c r="M90" s="243"/>
      <c r="N90" s="243"/>
      <c r="O90" s="243"/>
      <c r="P90" s="243"/>
      <c r="Q90" s="243"/>
      <c r="R90" s="243"/>
      <c r="S90" s="243"/>
      <c r="T90" s="243"/>
      <c r="U90" s="243"/>
      <c r="V90" s="243"/>
      <c r="W90" s="243"/>
      <c r="X90" s="243"/>
      <c r="Y90" s="243"/>
      <c r="Z90" s="243"/>
      <c r="AA90" s="243"/>
      <c r="AB90" s="243"/>
      <c r="AC90" s="243"/>
    </row>
    <row r="91" spans="1:29" s="226" customFormat="1" ht="21.75" customHeight="1">
      <c r="A91" s="254"/>
      <c r="B91" s="250"/>
      <c r="C91" s="250"/>
      <c r="D91" s="250"/>
      <c r="E91" s="250"/>
      <c r="F91" s="250"/>
      <c r="G91" s="250"/>
      <c r="H91" s="251"/>
      <c r="M91" s="243"/>
      <c r="N91" s="243"/>
      <c r="O91" s="243"/>
      <c r="P91" s="243"/>
      <c r="Q91" s="243"/>
      <c r="R91" s="243"/>
      <c r="S91" s="243"/>
      <c r="T91" s="243"/>
      <c r="U91" s="243"/>
      <c r="V91" s="243"/>
      <c r="W91" s="243"/>
      <c r="X91" s="243"/>
      <c r="Y91" s="243"/>
      <c r="Z91" s="243"/>
      <c r="AA91" s="243"/>
      <c r="AB91" s="243"/>
      <c r="AC91" s="243"/>
    </row>
    <row r="92" spans="1:29" s="226" customFormat="1" ht="21.75" customHeight="1" thickBot="1">
      <c r="A92" s="256"/>
      <c r="B92" s="257"/>
      <c r="C92" s="257"/>
      <c r="D92" s="257"/>
      <c r="E92" s="257"/>
      <c r="F92" s="257"/>
      <c r="G92" s="257"/>
      <c r="H92" s="258"/>
      <c r="K92" s="253"/>
      <c r="M92" s="243"/>
      <c r="N92" s="243"/>
      <c r="O92" s="243"/>
      <c r="P92" s="243"/>
      <c r="Q92" s="243"/>
      <c r="R92" s="243"/>
      <c r="S92" s="243"/>
      <c r="T92" s="243"/>
      <c r="U92" s="243"/>
      <c r="V92" s="243"/>
      <c r="W92" s="243"/>
      <c r="X92" s="243"/>
      <c r="Y92" s="243"/>
      <c r="Z92" s="243"/>
      <c r="AA92" s="243"/>
      <c r="AB92" s="243"/>
      <c r="AC92" s="243"/>
    </row>
    <row r="93" spans="1:29" s="226" customFormat="1">
      <c r="M93" s="243"/>
      <c r="N93" s="243"/>
      <c r="O93" s="243"/>
      <c r="P93" s="243"/>
      <c r="Q93" s="243"/>
      <c r="R93" s="243"/>
      <c r="S93" s="243"/>
      <c r="T93" s="243"/>
      <c r="U93" s="243"/>
      <c r="V93" s="243"/>
      <c r="W93" s="243"/>
      <c r="X93" s="243"/>
      <c r="Y93" s="243"/>
      <c r="Z93" s="243"/>
      <c r="AA93" s="243"/>
      <c r="AB93" s="243"/>
      <c r="AC93" s="243"/>
    </row>
    <row r="94" spans="1:29" s="226" customFormat="1">
      <c r="M94" s="243"/>
      <c r="N94" s="243"/>
      <c r="O94" s="243"/>
      <c r="P94" s="243"/>
      <c r="Q94" s="243"/>
      <c r="R94" s="243"/>
      <c r="S94" s="243"/>
      <c r="T94" s="243"/>
      <c r="U94" s="243"/>
      <c r="V94" s="243"/>
      <c r="W94" s="243"/>
      <c r="X94" s="243"/>
      <c r="Y94" s="243"/>
      <c r="Z94" s="243"/>
      <c r="AA94" s="243"/>
      <c r="AB94" s="243"/>
      <c r="AC94" s="243"/>
    </row>
    <row r="95" spans="1:29" hidden="1">
      <c r="M95" s="110"/>
      <c r="N95" s="110"/>
      <c r="O95" s="110"/>
      <c r="P95" s="110"/>
      <c r="Q95" s="110"/>
      <c r="R95" s="110"/>
      <c r="S95" s="110"/>
      <c r="T95" s="110"/>
      <c r="U95" s="110"/>
      <c r="V95" s="110"/>
      <c r="W95" s="110"/>
      <c r="X95" s="110"/>
      <c r="Y95" s="110"/>
      <c r="Z95" s="110"/>
      <c r="AA95" s="110"/>
      <c r="AB95" s="110"/>
      <c r="AC95" s="111"/>
    </row>
    <row r="96" spans="1:29" hidden="1">
      <c r="M96" s="110"/>
      <c r="N96" s="1089"/>
      <c r="O96" s="1089"/>
      <c r="P96" s="110"/>
      <c r="Q96" s="110"/>
      <c r="R96" s="110"/>
      <c r="S96" s="110"/>
      <c r="T96" s="110"/>
      <c r="U96" s="110"/>
      <c r="V96" s="110"/>
      <c r="W96" s="110"/>
      <c r="X96" s="110"/>
      <c r="Y96" s="110"/>
      <c r="Z96" s="110"/>
      <c r="AA96" s="110"/>
      <c r="AB96" s="110"/>
      <c r="AC96" s="110"/>
    </row>
    <row r="97" spans="13:29" hidden="1">
      <c r="M97" s="110"/>
      <c r="N97" s="110"/>
      <c r="O97" s="110"/>
      <c r="P97" s="110"/>
      <c r="Q97" s="110"/>
      <c r="R97" s="110"/>
      <c r="S97" s="110"/>
      <c r="T97" s="110"/>
      <c r="U97" s="110"/>
      <c r="V97" s="110"/>
      <c r="W97" s="110"/>
      <c r="X97" s="110"/>
      <c r="Y97" s="110"/>
      <c r="Z97" s="110"/>
      <c r="AA97" s="110"/>
      <c r="AB97" s="110"/>
      <c r="AC97" s="110"/>
    </row>
    <row r="98" spans="13:29" hidden="1">
      <c r="M98" s="110"/>
      <c r="N98" s="110"/>
      <c r="O98" s="110"/>
      <c r="P98" s="110"/>
      <c r="Q98" s="110"/>
      <c r="R98" s="110"/>
      <c r="S98" s="110"/>
      <c r="T98" s="110"/>
      <c r="U98" s="110"/>
      <c r="V98" s="110"/>
      <c r="W98" s="110"/>
      <c r="X98" s="110"/>
      <c r="Y98" s="110"/>
      <c r="Z98" s="110"/>
      <c r="AA98" s="110"/>
      <c r="AB98" s="110"/>
      <c r="AC98" s="110"/>
    </row>
    <row r="99" spans="13:29" hidden="1">
      <c r="M99" s="110"/>
      <c r="N99" s="110"/>
      <c r="O99" s="110"/>
      <c r="P99" s="1089"/>
      <c r="Q99" s="1089"/>
      <c r="R99" s="110"/>
      <c r="S99" s="110"/>
      <c r="T99" s="110"/>
      <c r="U99" s="110"/>
      <c r="V99" s="110"/>
      <c r="W99" s="110"/>
      <c r="X99" s="110"/>
      <c r="Y99" s="110"/>
      <c r="Z99" s="110"/>
      <c r="AA99" s="110"/>
      <c r="AB99" s="110"/>
      <c r="AC99" s="110"/>
    </row>
    <row r="100" spans="13:29" hidden="1">
      <c r="M100" s="110"/>
      <c r="N100" s="116"/>
      <c r="O100" s="116"/>
      <c r="P100" s="110"/>
      <c r="Q100" s="110"/>
      <c r="R100" s="110"/>
      <c r="S100" s="110"/>
      <c r="T100" s="110"/>
      <c r="U100" s="110"/>
      <c r="V100" s="110"/>
      <c r="W100" s="110"/>
      <c r="X100" s="110"/>
      <c r="Y100" s="110"/>
      <c r="Z100" s="110"/>
      <c r="AA100" s="110"/>
      <c r="AB100" s="110"/>
      <c r="AC100" s="110"/>
    </row>
    <row r="101" spans="13:29" hidden="1">
      <c r="M101" s="110"/>
      <c r="N101" s="112"/>
      <c r="O101" s="112"/>
      <c r="P101" s="112"/>
      <c r="Q101" s="112"/>
      <c r="R101" s="112"/>
      <c r="S101" s="112"/>
      <c r="T101" s="112"/>
      <c r="U101" s="112"/>
      <c r="V101" s="112"/>
      <c r="W101" s="112"/>
      <c r="X101" s="112"/>
      <c r="Y101" s="112"/>
      <c r="Z101" s="112"/>
      <c r="AA101" s="112"/>
      <c r="AB101" s="112"/>
      <c r="AC101" s="110"/>
    </row>
    <row r="102" spans="13:29" hidden="1">
      <c r="M102" s="110"/>
      <c r="N102" s="110"/>
      <c r="O102" s="113"/>
      <c r="P102" s="110"/>
      <c r="Q102" s="110"/>
      <c r="R102" s="110"/>
      <c r="S102" s="110"/>
      <c r="T102" s="110"/>
      <c r="U102" s="110"/>
      <c r="V102" s="110"/>
      <c r="W102" s="110"/>
      <c r="X102" s="110"/>
      <c r="Y102" s="110"/>
      <c r="Z102" s="110"/>
      <c r="AA102" s="110"/>
      <c r="AB102" s="110"/>
      <c r="AC102" s="110"/>
    </row>
    <row r="103" spans="13:29" hidden="1">
      <c r="M103" s="110"/>
      <c r="N103" s="110"/>
      <c r="O103" s="117"/>
      <c r="P103" s="117"/>
      <c r="Q103" s="110"/>
      <c r="R103" s="110"/>
      <c r="S103" s="110"/>
      <c r="T103" s="110"/>
      <c r="U103" s="110"/>
      <c r="V103" s="110"/>
      <c r="W103" s="110"/>
      <c r="X103" s="110"/>
      <c r="Y103" s="110"/>
      <c r="Z103" s="110"/>
      <c r="AA103" s="110"/>
      <c r="AB103" s="110"/>
      <c r="AC103" s="110"/>
    </row>
    <row r="104" spans="13:29" hidden="1">
      <c r="M104" s="110"/>
      <c r="N104" s="110"/>
      <c r="O104" s="110"/>
      <c r="P104" s="110"/>
      <c r="Q104" s="110"/>
      <c r="R104" s="110"/>
      <c r="S104" s="110"/>
      <c r="T104" s="110"/>
      <c r="U104" s="110"/>
      <c r="V104" s="110"/>
      <c r="W104" s="110"/>
      <c r="X104" s="110"/>
      <c r="Y104" s="110"/>
      <c r="Z104" s="110"/>
      <c r="AA104" s="110"/>
      <c r="AB104" s="110"/>
      <c r="AC104" s="110"/>
    </row>
    <row r="105" spans="13:29" hidden="1">
      <c r="M105" s="110"/>
      <c r="N105" s="110"/>
      <c r="O105" s="110"/>
      <c r="P105" s="110"/>
      <c r="Q105" s="110"/>
      <c r="R105" s="110"/>
      <c r="S105" s="110"/>
      <c r="T105" s="110"/>
      <c r="U105" s="110"/>
      <c r="V105" s="110"/>
      <c r="W105" s="110"/>
      <c r="X105" s="110"/>
      <c r="Y105" s="110"/>
      <c r="Z105" s="110"/>
      <c r="AA105" s="110"/>
      <c r="AB105" s="110"/>
      <c r="AC105" s="110"/>
    </row>
    <row r="106" spans="13:29" hidden="1">
      <c r="M106" s="110"/>
      <c r="N106" s="113"/>
      <c r="O106" s="113"/>
      <c r="P106" s="118"/>
      <c r="Q106" s="110"/>
      <c r="R106" s="110"/>
      <c r="S106" s="110"/>
      <c r="T106" s="110"/>
      <c r="U106" s="110"/>
      <c r="V106" s="110"/>
      <c r="W106" s="110"/>
      <c r="X106" s="110"/>
      <c r="Y106" s="110"/>
      <c r="Z106" s="110"/>
      <c r="AA106" s="110"/>
      <c r="AB106" s="110"/>
      <c r="AC106" s="110"/>
    </row>
    <row r="107" spans="13:29" hidden="1">
      <c r="M107" s="110"/>
      <c r="N107" s="110"/>
      <c r="O107" s="110"/>
      <c r="P107" s="110"/>
      <c r="Q107" s="110"/>
      <c r="R107" s="110"/>
      <c r="S107" s="110"/>
      <c r="T107" s="110"/>
      <c r="U107" s="110"/>
      <c r="V107" s="110"/>
      <c r="W107" s="110"/>
      <c r="X107" s="110"/>
      <c r="Y107" s="110"/>
      <c r="Z107" s="110"/>
      <c r="AA107" s="110"/>
      <c r="AB107" s="110"/>
      <c r="AC107" s="110"/>
    </row>
    <row r="108" spans="13:29" hidden="1">
      <c r="M108" s="110"/>
      <c r="N108" s="113"/>
      <c r="O108" s="113"/>
      <c r="P108" s="113"/>
      <c r="Q108" s="113"/>
      <c r="R108" s="113"/>
      <c r="S108" s="113"/>
      <c r="T108" s="113"/>
      <c r="U108" s="113"/>
      <c r="V108" s="113"/>
      <c r="W108" s="113"/>
      <c r="X108" s="113"/>
      <c r="Y108" s="113"/>
      <c r="Z108" s="113"/>
      <c r="AA108" s="113"/>
      <c r="AB108" s="113"/>
      <c r="AC108" s="113"/>
    </row>
    <row r="109" spans="13:29" hidden="1">
      <c r="M109" s="110"/>
      <c r="N109" s="110"/>
      <c r="O109" s="110"/>
      <c r="P109" s="110"/>
      <c r="Q109" s="110"/>
      <c r="R109" s="110"/>
      <c r="S109" s="110"/>
      <c r="T109" s="110"/>
      <c r="U109" s="110"/>
      <c r="V109" s="110"/>
      <c r="W109" s="110"/>
      <c r="X109" s="110"/>
      <c r="Y109" s="110"/>
      <c r="Z109" s="110"/>
      <c r="AA109" s="110"/>
      <c r="AB109" s="110"/>
      <c r="AC109" s="110"/>
    </row>
    <row r="110" spans="13:29" hidden="1">
      <c r="M110" s="110"/>
      <c r="N110" s="110"/>
      <c r="O110" s="110"/>
      <c r="P110" s="110"/>
      <c r="Q110" s="110"/>
      <c r="R110" s="110"/>
      <c r="S110" s="110"/>
      <c r="T110" s="110"/>
      <c r="U110" s="110"/>
      <c r="V110" s="110"/>
      <c r="W110" s="110"/>
      <c r="X110" s="110"/>
      <c r="Y110" s="110"/>
      <c r="Z110" s="110"/>
      <c r="AA110" s="110"/>
      <c r="AB110" s="110"/>
      <c r="AC110" s="110"/>
    </row>
    <row r="111" spans="13:29" hidden="1">
      <c r="M111" s="110"/>
      <c r="N111" s="110"/>
      <c r="O111" s="110"/>
      <c r="P111" s="110"/>
      <c r="Q111" s="110"/>
      <c r="R111" s="110"/>
      <c r="S111" s="110"/>
      <c r="T111" s="110"/>
      <c r="U111" s="110"/>
      <c r="V111" s="110"/>
      <c r="W111" s="110"/>
      <c r="X111" s="110"/>
      <c r="Y111" s="110"/>
      <c r="Z111" s="110"/>
      <c r="AA111" s="110"/>
      <c r="AB111" s="110"/>
      <c r="AC111" s="110"/>
    </row>
    <row r="112" spans="13:29" hidden="1">
      <c r="M112" s="110"/>
      <c r="N112" s="110"/>
      <c r="O112" s="119"/>
      <c r="P112" s="110"/>
      <c r="Q112" s="110"/>
      <c r="R112" s="110"/>
      <c r="S112" s="110"/>
      <c r="T112" s="110"/>
      <c r="U112" s="110"/>
      <c r="V112" s="110"/>
      <c r="W112" s="110"/>
      <c r="X112" s="110"/>
      <c r="Y112" s="110"/>
      <c r="Z112" s="110"/>
      <c r="AA112" s="110"/>
      <c r="AB112" s="110"/>
      <c r="AC112" s="110"/>
    </row>
    <row r="113" spans="14:28" hidden="1">
      <c r="N113" s="114"/>
      <c r="O113" s="114"/>
      <c r="P113" s="114"/>
      <c r="Q113" s="114"/>
      <c r="R113" s="114"/>
      <c r="S113" s="114"/>
      <c r="T113" s="114"/>
      <c r="U113" s="114"/>
      <c r="V113" s="114"/>
      <c r="W113" s="114"/>
      <c r="X113" s="114"/>
      <c r="Y113" s="114"/>
      <c r="Z113" s="114"/>
      <c r="AA113" s="114"/>
      <c r="AB113" s="114"/>
    </row>
    <row r="114" spans="14:28"/>
    <row r="115" spans="14:28"/>
    <row r="116" spans="14:28"/>
    <row r="117" spans="14:28"/>
    <row r="118" spans="14:28"/>
    <row r="119" spans="14:28"/>
    <row r="120" spans="14:28"/>
    <row r="121" spans="14:28"/>
    <row r="122" spans="14:28"/>
    <row r="123" spans="14:28"/>
    <row r="124" spans="14:28"/>
    <row r="125" spans="14:28"/>
    <row r="126" spans="14:28"/>
    <row r="127" spans="14:28"/>
    <row r="128" spans="14:28"/>
    <row r="129" spans="1:20" s="909" customFormat="1"/>
    <row r="130" spans="1:20">
      <c r="A130" s="886" t="s">
        <v>736</v>
      </c>
      <c r="T130" s="887" t="s">
        <v>15921</v>
      </c>
    </row>
  </sheetData>
  <sheetProtection algorithmName="SHA-512" hashValue="dbigK4VIPAAOBT8fG+UtXiPmgLhGEPOsXgyloZnG1fMbT/H5chbJrC+Es7vLoTNQXJ/JiXc2kDMyb9zN4Q+N6Q==" saltValue="GgoTUQYds8XlVWGFMeC12A==" spinCount="100000" sheet="1" objects="1" scenarios="1"/>
  <customSheetViews>
    <customSheetView guid="{549168A2-B131-4BD3-8B45-8127C961C256}" scale="90" showGridLines="0" fitToPage="1" hiddenRows="1" hiddenColumns="1" state="hidden">
      <selection activeCell="E62" sqref="E62"/>
      <pageMargins left="0.7" right="0.7" top="0.75" bottom="0.75" header="0.3" footer="0.3"/>
      <printOptions horizontalCentered="1"/>
      <pageSetup scale="54" orientation="landscape" cellComments="asDisplayed"/>
      <headerFooter alignWithMargins="0"/>
    </customSheetView>
  </customSheetViews>
  <mergeCells count="44">
    <mergeCell ref="N4:O4"/>
    <mergeCell ref="C6:D6"/>
    <mergeCell ref="I4:K4"/>
    <mergeCell ref="C11:D11"/>
    <mergeCell ref="C9:D9"/>
    <mergeCell ref="C8:D8"/>
    <mergeCell ref="C13:D13"/>
    <mergeCell ref="C14:D14"/>
    <mergeCell ref="N96:O96"/>
    <mergeCell ref="P99:Q99"/>
    <mergeCell ref="A87:H87"/>
    <mergeCell ref="C19:D19"/>
    <mergeCell ref="C20:D20"/>
    <mergeCell ref="C21:D21"/>
    <mergeCell ref="C22:D22"/>
    <mergeCell ref="C23:D23"/>
    <mergeCell ref="C24:D24"/>
    <mergeCell ref="C25:D25"/>
    <mergeCell ref="C38:D38"/>
    <mergeCell ref="C39:D39"/>
    <mergeCell ref="C28:D28"/>
    <mergeCell ref="C29:D29"/>
    <mergeCell ref="C37:D37"/>
    <mergeCell ref="C30:D30"/>
    <mergeCell ref="C31:D31"/>
    <mergeCell ref="C32:D32"/>
    <mergeCell ref="C33:D33"/>
    <mergeCell ref="C34:D34"/>
    <mergeCell ref="A2:T2"/>
    <mergeCell ref="C57:D57"/>
    <mergeCell ref="C5:D5"/>
    <mergeCell ref="C52:D52"/>
    <mergeCell ref="C53:D53"/>
    <mergeCell ref="C54:D54"/>
    <mergeCell ref="C55:D55"/>
    <mergeCell ref="C56:D56"/>
    <mergeCell ref="C45:D45"/>
    <mergeCell ref="C46:D46"/>
    <mergeCell ref="C47:D47"/>
    <mergeCell ref="C48:D48"/>
    <mergeCell ref="C49:D49"/>
    <mergeCell ref="C40:D40"/>
    <mergeCell ref="C35:D35"/>
    <mergeCell ref="C36:D36"/>
  </mergeCells>
  <phoneticPr fontId="0" type="noConversion"/>
  <hyperlinks>
    <hyperlink ref="A5" location="'RPW Instructions'!A1" display="INSTRUCTIONS" xr:uid="{00000000-0004-0000-2700-000000000000}"/>
  </hyperlinks>
  <printOptions horizontalCentered="1"/>
  <pageMargins left="0.25" right="0.25" top="0.5" bottom="0.5" header="0.3" footer="0.3"/>
  <pageSetup scale="52" orientation="landscape"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2">
    <pageSetUpPr fitToPage="1"/>
  </sheetPr>
  <dimension ref="A1:T50"/>
  <sheetViews>
    <sheetView showGridLines="0" zoomScaleNormal="100" zoomScaleSheetLayoutView="55" zoomScalePageLayoutView="95" workbookViewId="0">
      <selection activeCell="A2" sqref="A2:Q2"/>
    </sheetView>
  </sheetViews>
  <sheetFormatPr defaultColWidth="0" defaultRowHeight="12.75" zeroHeight="1"/>
  <cols>
    <col min="1" max="14" width="11" style="235" customWidth="1"/>
    <col min="15" max="16" width="10" style="235" customWidth="1"/>
    <col min="17" max="17" width="4" style="103" customWidth="1"/>
    <col min="18" max="20" width="10" style="103" hidden="1" customWidth="1"/>
    <col min="21" max="16384" width="8.86328125" style="103" hidden="1"/>
  </cols>
  <sheetData>
    <row r="1" spans="1:20" ht="12" customHeight="1"/>
    <row r="2" spans="1:20" ht="21.75" customHeight="1">
      <c r="A2" s="1021" t="s">
        <v>602</v>
      </c>
      <c r="B2" s="1021"/>
      <c r="C2" s="1021"/>
      <c r="D2" s="1021"/>
      <c r="E2" s="1021"/>
      <c r="F2" s="1021"/>
      <c r="G2" s="1021"/>
      <c r="H2" s="1021"/>
      <c r="I2" s="1021"/>
      <c r="J2" s="1021"/>
      <c r="K2" s="1021"/>
      <c r="L2" s="1021"/>
      <c r="M2" s="1021"/>
      <c r="N2" s="1021"/>
      <c r="O2" s="1021"/>
      <c r="P2" s="1021"/>
      <c r="Q2" s="1021"/>
    </row>
    <row r="3" spans="1:20" ht="12" customHeight="1">
      <c r="A3" s="827"/>
      <c r="B3" s="223"/>
      <c r="C3" s="223"/>
      <c r="D3" s="223"/>
      <c r="E3" s="893"/>
      <c r="F3" s="893"/>
      <c r="G3" s="893"/>
      <c r="H3" s="893"/>
      <c r="I3" s="893"/>
      <c r="J3" s="893"/>
      <c r="K3" s="893"/>
      <c r="L3" s="223"/>
      <c r="M3" s="223"/>
      <c r="N3" s="223"/>
      <c r="O3" s="223"/>
      <c r="P3" s="224"/>
    </row>
    <row r="4" spans="1:20" ht="15.75" customHeight="1">
      <c r="A4" s="992" t="s">
        <v>384</v>
      </c>
      <c r="B4" s="992"/>
      <c r="C4" s="261"/>
      <c r="D4" s="261"/>
      <c r="E4" s="236"/>
      <c r="F4" s="236"/>
      <c r="L4" s="262"/>
      <c r="M4" s="828" t="s">
        <v>590</v>
      </c>
      <c r="N4" s="1097" t="str">
        <f>'Dev Budget'!C4</f>
        <v xml:space="preserve"> </v>
      </c>
      <c r="O4" s="1097"/>
      <c r="P4" s="1097"/>
      <c r="R4" s="120"/>
      <c r="S4" s="1098"/>
      <c r="T4" s="1098"/>
    </row>
    <row r="5" spans="1:20" ht="14.25">
      <c r="A5" s="335"/>
    </row>
    <row r="6" spans="1:20" ht="24.75" customHeight="1">
      <c r="A6" s="1096" t="s">
        <v>15842</v>
      </c>
      <c r="B6" s="1096"/>
      <c r="C6" s="1096"/>
      <c r="D6" s="1096"/>
      <c r="E6" s="1096"/>
      <c r="F6" s="1096"/>
      <c r="G6" s="1096"/>
      <c r="H6" s="1096"/>
      <c r="I6" s="1096"/>
      <c r="J6" s="1096"/>
      <c r="K6" s="1096"/>
    </row>
    <row r="7" spans="1:20" ht="7.05" customHeight="1"/>
    <row r="8" spans="1:20">
      <c r="A8" s="535"/>
      <c r="B8" s="536"/>
      <c r="C8" s="536"/>
      <c r="D8" s="536"/>
      <c r="E8" s="536"/>
      <c r="F8" s="536"/>
      <c r="G8" s="536"/>
      <c r="H8" s="536"/>
      <c r="I8" s="536"/>
      <c r="J8" s="536"/>
      <c r="K8" s="536"/>
      <c r="L8" s="536"/>
      <c r="M8" s="536"/>
      <c r="N8" s="536"/>
      <c r="O8" s="536"/>
      <c r="P8" s="537"/>
    </row>
    <row r="9" spans="1:20">
      <c r="A9" s="538"/>
      <c r="B9" s="539"/>
      <c r="C9" s="539"/>
      <c r="D9" s="539"/>
      <c r="E9" s="539"/>
      <c r="F9" s="539"/>
      <c r="G9" s="539"/>
      <c r="H9" s="539"/>
      <c r="I9" s="539"/>
      <c r="J9" s="539"/>
      <c r="K9" s="539"/>
      <c r="L9" s="539"/>
      <c r="M9" s="539"/>
      <c r="N9" s="539"/>
      <c r="O9" s="539"/>
      <c r="P9" s="540"/>
    </row>
    <row r="10" spans="1:20">
      <c r="A10" s="538"/>
      <c r="B10" s="539"/>
      <c r="C10" s="539"/>
      <c r="D10" s="539"/>
      <c r="E10" s="539"/>
      <c r="F10" s="539"/>
      <c r="G10" s="539"/>
      <c r="H10" s="539"/>
      <c r="I10" s="539"/>
      <c r="J10" s="539"/>
      <c r="K10" s="539"/>
      <c r="L10" s="539"/>
      <c r="M10" s="539"/>
      <c r="N10" s="539"/>
      <c r="O10" s="539"/>
      <c r="P10" s="540"/>
    </row>
    <row r="11" spans="1:20">
      <c r="A11" s="538"/>
      <c r="B11" s="539"/>
      <c r="C11" s="539"/>
      <c r="D11" s="539"/>
      <c r="E11" s="539"/>
      <c r="F11" s="539"/>
      <c r="G11" s="539"/>
      <c r="H11" s="539"/>
      <c r="I11" s="539"/>
      <c r="J11" s="539"/>
      <c r="K11" s="539"/>
      <c r="L11" s="539"/>
      <c r="M11" s="539"/>
      <c r="N11" s="539"/>
      <c r="O11" s="539"/>
      <c r="P11" s="540"/>
    </row>
    <row r="12" spans="1:20">
      <c r="A12" s="538"/>
      <c r="B12" s="539"/>
      <c r="C12" s="539"/>
      <c r="D12" s="539"/>
      <c r="E12" s="539"/>
      <c r="F12" s="539"/>
      <c r="G12" s="539"/>
      <c r="H12" s="539"/>
      <c r="I12" s="539"/>
      <c r="J12" s="539"/>
      <c r="K12" s="539"/>
      <c r="L12" s="539"/>
      <c r="M12" s="539"/>
      <c r="N12" s="539"/>
      <c r="O12" s="539"/>
      <c r="P12" s="540"/>
    </row>
    <row r="13" spans="1:20">
      <c r="A13" s="538"/>
      <c r="B13" s="539"/>
      <c r="C13" s="539"/>
      <c r="D13" s="539"/>
      <c r="E13" s="539"/>
      <c r="F13" s="539"/>
      <c r="G13" s="539"/>
      <c r="H13" s="539"/>
      <c r="I13" s="539"/>
      <c r="J13" s="539"/>
      <c r="K13" s="539"/>
      <c r="L13" s="539"/>
      <c r="M13" s="539"/>
      <c r="N13" s="539"/>
      <c r="O13" s="539"/>
      <c r="P13" s="540"/>
    </row>
    <row r="14" spans="1:20">
      <c r="A14" s="538"/>
      <c r="B14" s="539"/>
      <c r="C14" s="539"/>
      <c r="D14" s="539"/>
      <c r="E14" s="539"/>
      <c r="F14" s="539"/>
      <c r="G14" s="539"/>
      <c r="H14" s="539"/>
      <c r="I14" s="539"/>
      <c r="J14" s="539"/>
      <c r="K14" s="539"/>
      <c r="L14" s="539"/>
      <c r="M14" s="539"/>
      <c r="N14" s="539"/>
      <c r="O14" s="539"/>
      <c r="P14" s="540"/>
    </row>
    <row r="15" spans="1:20">
      <c r="A15" s="538"/>
      <c r="B15" s="539"/>
      <c r="C15" s="539"/>
      <c r="D15" s="539"/>
      <c r="E15" s="539"/>
      <c r="F15" s="539"/>
      <c r="G15" s="539"/>
      <c r="H15" s="539"/>
      <c r="I15" s="539"/>
      <c r="J15" s="539"/>
      <c r="K15" s="539"/>
      <c r="L15" s="539"/>
      <c r="M15" s="539"/>
      <c r="N15" s="539"/>
      <c r="O15" s="539"/>
      <c r="P15" s="540"/>
    </row>
    <row r="16" spans="1:20">
      <c r="A16" s="538"/>
      <c r="B16" s="539"/>
      <c r="C16" s="539"/>
      <c r="D16" s="539"/>
      <c r="E16" s="539"/>
      <c r="F16" s="539"/>
      <c r="G16" s="539"/>
      <c r="H16" s="539"/>
      <c r="I16" s="539"/>
      <c r="J16" s="539"/>
      <c r="K16" s="539"/>
      <c r="L16" s="539"/>
      <c r="M16" s="539"/>
      <c r="N16" s="539"/>
      <c r="O16" s="539"/>
      <c r="P16" s="540"/>
    </row>
    <row r="17" spans="1:16">
      <c r="A17" s="538"/>
      <c r="B17" s="539"/>
      <c r="C17" s="539"/>
      <c r="D17" s="539"/>
      <c r="E17" s="539"/>
      <c r="F17" s="539"/>
      <c r="G17" s="539"/>
      <c r="H17" s="539"/>
      <c r="I17" s="539"/>
      <c r="J17" s="539"/>
      <c r="K17" s="539"/>
      <c r="L17" s="539"/>
      <c r="M17" s="539"/>
      <c r="N17" s="539"/>
      <c r="O17" s="539"/>
      <c r="P17" s="540"/>
    </row>
    <row r="18" spans="1:16">
      <c r="A18" s="538"/>
      <c r="B18" s="539"/>
      <c r="C18" s="539"/>
      <c r="D18" s="539"/>
      <c r="E18" s="539"/>
      <c r="F18" s="539"/>
      <c r="G18" s="539"/>
      <c r="H18" s="539"/>
      <c r="I18" s="539"/>
      <c r="J18" s="539"/>
      <c r="K18" s="539"/>
      <c r="L18" s="539"/>
      <c r="M18" s="539"/>
      <c r="N18" s="539"/>
      <c r="O18" s="539"/>
      <c r="P18" s="540"/>
    </row>
    <row r="19" spans="1:16">
      <c r="A19" s="538"/>
      <c r="B19" s="539"/>
      <c r="C19" s="539"/>
      <c r="D19" s="539"/>
      <c r="E19" s="539"/>
      <c r="F19" s="539"/>
      <c r="G19" s="539"/>
      <c r="H19" s="539"/>
      <c r="I19" s="539"/>
      <c r="J19" s="539"/>
      <c r="K19" s="539"/>
      <c r="L19" s="539"/>
      <c r="M19" s="539"/>
      <c r="N19" s="539"/>
      <c r="O19" s="539"/>
      <c r="P19" s="540"/>
    </row>
    <row r="20" spans="1:16">
      <c r="A20" s="538"/>
      <c r="B20" s="539"/>
      <c r="C20" s="539"/>
      <c r="D20" s="539"/>
      <c r="E20" s="539"/>
      <c r="F20" s="539"/>
      <c r="G20" s="539"/>
      <c r="H20" s="539"/>
      <c r="I20" s="539"/>
      <c r="J20" s="539"/>
      <c r="K20" s="539"/>
      <c r="L20" s="539"/>
      <c r="M20" s="539"/>
      <c r="N20" s="539"/>
      <c r="O20" s="539"/>
      <c r="P20" s="540"/>
    </row>
    <row r="21" spans="1:16">
      <c r="A21" s="538"/>
      <c r="B21" s="539"/>
      <c r="C21" s="539"/>
      <c r="D21" s="539"/>
      <c r="E21" s="539"/>
      <c r="F21" s="539"/>
      <c r="G21" s="539"/>
      <c r="H21" s="539"/>
      <c r="I21" s="539"/>
      <c r="J21" s="539"/>
      <c r="K21" s="539"/>
      <c r="L21" s="539"/>
      <c r="M21" s="539"/>
      <c r="N21" s="539"/>
      <c r="O21" s="539"/>
      <c r="P21" s="540"/>
    </row>
    <row r="22" spans="1:16">
      <c r="A22" s="538"/>
      <c r="B22" s="539"/>
      <c r="C22" s="539"/>
      <c r="D22" s="539"/>
      <c r="E22" s="539"/>
      <c r="F22" s="539"/>
      <c r="G22" s="539"/>
      <c r="H22" s="539"/>
      <c r="I22" s="539"/>
      <c r="J22" s="539"/>
      <c r="K22" s="539"/>
      <c r="L22" s="539"/>
      <c r="M22" s="539"/>
      <c r="N22" s="539"/>
      <c r="O22" s="539"/>
      <c r="P22" s="540"/>
    </row>
    <row r="23" spans="1:16">
      <c r="A23" s="538"/>
      <c r="B23" s="539"/>
      <c r="C23" s="539"/>
      <c r="D23" s="539"/>
      <c r="E23" s="539"/>
      <c r="F23" s="539"/>
      <c r="G23" s="539"/>
      <c r="H23" s="539"/>
      <c r="I23" s="539"/>
      <c r="J23" s="539"/>
      <c r="K23" s="539"/>
      <c r="L23" s="539"/>
      <c r="M23" s="539"/>
      <c r="N23" s="539"/>
      <c r="O23" s="539"/>
      <c r="P23" s="540"/>
    </row>
    <row r="24" spans="1:16">
      <c r="A24" s="538"/>
      <c r="B24" s="539"/>
      <c r="C24" s="539"/>
      <c r="D24" s="539"/>
      <c r="E24" s="539"/>
      <c r="F24" s="539"/>
      <c r="G24" s="539"/>
      <c r="H24" s="539"/>
      <c r="I24" s="539"/>
      <c r="J24" s="539"/>
      <c r="K24" s="539"/>
      <c r="L24" s="539"/>
      <c r="M24" s="539"/>
      <c r="N24" s="539"/>
      <c r="O24" s="539"/>
      <c r="P24" s="540"/>
    </row>
    <row r="25" spans="1:16">
      <c r="A25" s="538"/>
      <c r="B25" s="539"/>
      <c r="C25" s="539"/>
      <c r="D25" s="539"/>
      <c r="E25" s="539"/>
      <c r="F25" s="539"/>
      <c r="G25" s="539"/>
      <c r="H25" s="539"/>
      <c r="I25" s="539"/>
      <c r="J25" s="539"/>
      <c r="K25" s="539"/>
      <c r="L25" s="539"/>
      <c r="M25" s="539"/>
      <c r="N25" s="539"/>
      <c r="O25" s="539"/>
      <c r="P25" s="540"/>
    </row>
    <row r="26" spans="1:16">
      <c r="A26" s="538"/>
      <c r="B26" s="539"/>
      <c r="C26" s="539"/>
      <c r="D26" s="539"/>
      <c r="E26" s="539"/>
      <c r="F26" s="539"/>
      <c r="G26" s="539"/>
      <c r="H26" s="539"/>
      <c r="I26" s="539"/>
      <c r="J26" s="539"/>
      <c r="K26" s="539"/>
      <c r="L26" s="539"/>
      <c r="M26" s="539"/>
      <c r="N26" s="539"/>
      <c r="O26" s="539"/>
      <c r="P26" s="540"/>
    </row>
    <row r="27" spans="1:16">
      <c r="A27" s="538"/>
      <c r="B27" s="539"/>
      <c r="C27" s="539"/>
      <c r="D27" s="539"/>
      <c r="E27" s="539"/>
      <c r="F27" s="539"/>
      <c r="G27" s="539"/>
      <c r="H27" s="539"/>
      <c r="I27" s="539"/>
      <c r="J27" s="539"/>
      <c r="K27" s="539"/>
      <c r="L27" s="539"/>
      <c r="M27" s="539"/>
      <c r="N27" s="539"/>
      <c r="O27" s="539"/>
      <c r="P27" s="540"/>
    </row>
    <row r="28" spans="1:16">
      <c r="A28" s="538"/>
      <c r="B28" s="539"/>
      <c r="C28" s="539"/>
      <c r="D28" s="539"/>
      <c r="E28" s="539"/>
      <c r="F28" s="539"/>
      <c r="G28" s="539"/>
      <c r="H28" s="539"/>
      <c r="I28" s="539"/>
      <c r="J28" s="539"/>
      <c r="K28" s="539"/>
      <c r="L28" s="539"/>
      <c r="M28" s="539"/>
      <c r="N28" s="539"/>
      <c r="O28" s="539"/>
      <c r="P28" s="540"/>
    </row>
    <row r="29" spans="1:16">
      <c r="A29" s="538"/>
      <c r="B29" s="539"/>
      <c r="C29" s="539"/>
      <c r="D29" s="539"/>
      <c r="E29" s="539"/>
      <c r="F29" s="539"/>
      <c r="G29" s="539"/>
      <c r="H29" s="539"/>
      <c r="I29" s="539"/>
      <c r="J29" s="539"/>
      <c r="K29" s="539"/>
      <c r="L29" s="539"/>
      <c r="M29" s="539"/>
      <c r="N29" s="539"/>
      <c r="O29" s="539"/>
      <c r="P29" s="540"/>
    </row>
    <row r="30" spans="1:16">
      <c r="A30" s="538"/>
      <c r="B30" s="539"/>
      <c r="C30" s="539"/>
      <c r="D30" s="539"/>
      <c r="E30" s="539"/>
      <c r="F30" s="539"/>
      <c r="G30" s="539"/>
      <c r="H30" s="539"/>
      <c r="I30" s="539"/>
      <c r="J30" s="539"/>
      <c r="K30" s="539"/>
      <c r="L30" s="539"/>
      <c r="M30" s="539"/>
      <c r="N30" s="539"/>
      <c r="O30" s="539"/>
      <c r="P30" s="540"/>
    </row>
    <row r="31" spans="1:16">
      <c r="A31" s="538"/>
      <c r="B31" s="539"/>
      <c r="C31" s="539"/>
      <c r="D31" s="539"/>
      <c r="E31" s="539"/>
      <c r="F31" s="539"/>
      <c r="G31" s="539"/>
      <c r="H31" s="539"/>
      <c r="I31" s="539"/>
      <c r="J31" s="539"/>
      <c r="K31" s="539"/>
      <c r="L31" s="539"/>
      <c r="M31" s="539"/>
      <c r="N31" s="539"/>
      <c r="O31" s="539"/>
      <c r="P31" s="540"/>
    </row>
    <row r="32" spans="1:16">
      <c r="A32" s="538"/>
      <c r="B32" s="539"/>
      <c r="C32" s="539"/>
      <c r="D32" s="539"/>
      <c r="E32" s="539"/>
      <c r="F32" s="539"/>
      <c r="G32" s="539"/>
      <c r="H32" s="539"/>
      <c r="I32" s="539"/>
      <c r="J32" s="539"/>
      <c r="K32" s="539"/>
      <c r="L32" s="539"/>
      <c r="M32" s="539"/>
      <c r="N32" s="539"/>
      <c r="O32" s="539"/>
      <c r="P32" s="540"/>
    </row>
    <row r="33" spans="1:16">
      <c r="A33" s="538"/>
      <c r="B33" s="539"/>
      <c r="C33" s="539"/>
      <c r="D33" s="539"/>
      <c r="E33" s="539"/>
      <c r="F33" s="539"/>
      <c r="G33" s="539"/>
      <c r="H33" s="539"/>
      <c r="I33" s="539"/>
      <c r="J33" s="539"/>
      <c r="K33" s="539"/>
      <c r="L33" s="539"/>
      <c r="M33" s="539"/>
      <c r="N33" s="539"/>
      <c r="O33" s="539"/>
      <c r="P33" s="540"/>
    </row>
    <row r="34" spans="1:16">
      <c r="A34" s="538"/>
      <c r="B34" s="539"/>
      <c r="C34" s="539"/>
      <c r="D34" s="539"/>
      <c r="E34" s="539"/>
      <c r="F34" s="539"/>
      <c r="G34" s="539"/>
      <c r="H34" s="539"/>
      <c r="I34" s="539"/>
      <c r="J34" s="539"/>
      <c r="K34" s="539"/>
      <c r="L34" s="539"/>
      <c r="M34" s="539"/>
      <c r="N34" s="539"/>
      <c r="O34" s="539"/>
      <c r="P34" s="540"/>
    </row>
    <row r="35" spans="1:16">
      <c r="A35" s="538"/>
      <c r="B35" s="539"/>
      <c r="C35" s="539"/>
      <c r="D35" s="539"/>
      <c r="E35" s="539"/>
      <c r="F35" s="539"/>
      <c r="G35" s="539"/>
      <c r="H35" s="539"/>
      <c r="I35" s="539"/>
      <c r="J35" s="539"/>
      <c r="K35" s="539"/>
      <c r="L35" s="539"/>
      <c r="M35" s="539"/>
      <c r="N35" s="539"/>
      <c r="O35" s="539"/>
      <c r="P35" s="540"/>
    </row>
    <row r="36" spans="1:16">
      <c r="A36" s="538"/>
      <c r="B36" s="539"/>
      <c r="C36" s="539"/>
      <c r="D36" s="539"/>
      <c r="E36" s="539"/>
      <c r="F36" s="539"/>
      <c r="G36" s="539"/>
      <c r="H36" s="539"/>
      <c r="I36" s="539"/>
      <c r="J36" s="539"/>
      <c r="K36" s="539"/>
      <c r="L36" s="539"/>
      <c r="M36" s="539"/>
      <c r="N36" s="539"/>
      <c r="O36" s="539"/>
      <c r="P36" s="540"/>
    </row>
    <row r="37" spans="1:16">
      <c r="A37" s="538"/>
      <c r="B37" s="539"/>
      <c r="C37" s="539"/>
      <c r="D37" s="539"/>
      <c r="E37" s="539"/>
      <c r="F37" s="539"/>
      <c r="G37" s="539"/>
      <c r="H37" s="539"/>
      <c r="I37" s="539"/>
      <c r="J37" s="539"/>
      <c r="K37" s="539"/>
      <c r="L37" s="539"/>
      <c r="M37" s="539"/>
      <c r="N37" s="539"/>
      <c r="O37" s="539"/>
      <c r="P37" s="540"/>
    </row>
    <row r="38" spans="1:16">
      <c r="A38" s="538"/>
      <c r="B38" s="539"/>
      <c r="C38" s="539"/>
      <c r="D38" s="539"/>
      <c r="E38" s="539"/>
      <c r="F38" s="539"/>
      <c r="G38" s="539"/>
      <c r="H38" s="539"/>
      <c r="I38" s="539"/>
      <c r="J38" s="539"/>
      <c r="K38" s="539"/>
      <c r="L38" s="539"/>
      <c r="M38" s="539"/>
      <c r="N38" s="539"/>
      <c r="O38" s="539"/>
      <c r="P38" s="540"/>
    </row>
    <row r="39" spans="1:16">
      <c r="A39" s="538"/>
      <c r="B39" s="539"/>
      <c r="C39" s="539"/>
      <c r="D39" s="539"/>
      <c r="E39" s="539"/>
      <c r="F39" s="539"/>
      <c r="G39" s="539"/>
      <c r="H39" s="539"/>
      <c r="I39" s="539"/>
      <c r="J39" s="539"/>
      <c r="K39" s="539"/>
      <c r="L39" s="539"/>
      <c r="M39" s="539"/>
      <c r="N39" s="539"/>
      <c r="O39" s="539"/>
      <c r="P39" s="540"/>
    </row>
    <row r="40" spans="1:16">
      <c r="A40" s="538"/>
      <c r="B40" s="539"/>
      <c r="C40" s="539"/>
      <c r="D40" s="539"/>
      <c r="E40" s="539"/>
      <c r="F40" s="539"/>
      <c r="G40" s="539"/>
      <c r="H40" s="539"/>
      <c r="I40" s="539"/>
      <c r="J40" s="539"/>
      <c r="K40" s="539"/>
      <c r="L40" s="539"/>
      <c r="M40" s="539"/>
      <c r="N40" s="539"/>
      <c r="O40" s="539"/>
      <c r="P40" s="540"/>
    </row>
    <row r="41" spans="1:16">
      <c r="A41" s="538"/>
      <c r="B41" s="539"/>
      <c r="C41" s="539"/>
      <c r="D41" s="539"/>
      <c r="E41" s="539"/>
      <c r="F41" s="539"/>
      <c r="G41" s="539"/>
      <c r="H41" s="539"/>
      <c r="I41" s="539"/>
      <c r="J41" s="539"/>
      <c r="K41" s="539"/>
      <c r="L41" s="539"/>
      <c r="M41" s="539"/>
      <c r="N41" s="539"/>
      <c r="O41" s="539"/>
      <c r="P41" s="540"/>
    </row>
    <row r="42" spans="1:16">
      <c r="A42" s="538"/>
      <c r="B42" s="539"/>
      <c r="C42" s="539"/>
      <c r="D42" s="539"/>
      <c r="E42" s="539"/>
      <c r="F42" s="539"/>
      <c r="G42" s="539"/>
      <c r="H42" s="539"/>
      <c r="I42" s="539"/>
      <c r="J42" s="539"/>
      <c r="K42" s="539"/>
      <c r="L42" s="539"/>
      <c r="M42" s="539"/>
      <c r="N42" s="539"/>
      <c r="O42" s="539"/>
      <c r="P42" s="540"/>
    </row>
    <row r="43" spans="1:16">
      <c r="A43" s="538"/>
      <c r="B43" s="539"/>
      <c r="C43" s="539"/>
      <c r="D43" s="539"/>
      <c r="E43" s="539"/>
      <c r="F43" s="539"/>
      <c r="G43" s="539"/>
      <c r="H43" s="539"/>
      <c r="I43" s="539"/>
      <c r="J43" s="539"/>
      <c r="K43" s="539"/>
      <c r="L43" s="539"/>
      <c r="M43" s="539"/>
      <c r="N43" s="539"/>
      <c r="O43" s="539"/>
      <c r="P43" s="540"/>
    </row>
    <row r="44" spans="1:16">
      <c r="A44" s="538"/>
      <c r="B44" s="539"/>
      <c r="C44" s="539"/>
      <c r="D44" s="539"/>
      <c r="E44" s="539"/>
      <c r="F44" s="539"/>
      <c r="G44" s="539"/>
      <c r="H44" s="539"/>
      <c r="I44" s="539"/>
      <c r="J44" s="539"/>
      <c r="K44" s="539"/>
      <c r="L44" s="539"/>
      <c r="M44" s="539"/>
      <c r="N44" s="539"/>
      <c r="O44" s="539"/>
      <c r="P44" s="540"/>
    </row>
    <row r="45" spans="1:16">
      <c r="A45" s="538"/>
      <c r="B45" s="539"/>
      <c r="C45" s="539"/>
      <c r="D45" s="539"/>
      <c r="E45" s="539"/>
      <c r="F45" s="539"/>
      <c r="G45" s="539"/>
      <c r="H45" s="539"/>
      <c r="I45" s="539"/>
      <c r="J45" s="539"/>
      <c r="K45" s="539"/>
      <c r="L45" s="539"/>
      <c r="M45" s="539"/>
      <c r="N45" s="539"/>
      <c r="O45" s="539"/>
      <c r="P45" s="540"/>
    </row>
    <row r="46" spans="1:16">
      <c r="A46" s="538"/>
      <c r="B46" s="539"/>
      <c r="C46" s="539"/>
      <c r="D46" s="539"/>
      <c r="E46" s="539"/>
      <c r="F46" s="539"/>
      <c r="G46" s="539"/>
      <c r="H46" s="539"/>
      <c r="I46" s="539"/>
      <c r="J46" s="539"/>
      <c r="K46" s="539"/>
      <c r="L46" s="539"/>
      <c r="M46" s="539"/>
      <c r="N46" s="539"/>
      <c r="O46" s="539"/>
      <c r="P46" s="540"/>
    </row>
    <row r="47" spans="1:16">
      <c r="A47" s="538"/>
      <c r="B47" s="539"/>
      <c r="C47" s="539"/>
      <c r="D47" s="539"/>
      <c r="E47" s="539"/>
      <c r="F47" s="539"/>
      <c r="G47" s="539"/>
      <c r="H47" s="539"/>
      <c r="I47" s="539"/>
      <c r="J47" s="539"/>
      <c r="K47" s="539"/>
      <c r="L47" s="539"/>
      <c r="M47" s="539"/>
      <c r="N47" s="539"/>
      <c r="O47" s="539"/>
      <c r="P47" s="540"/>
    </row>
    <row r="48" spans="1:16">
      <c r="A48" s="541"/>
      <c r="B48" s="542"/>
      <c r="C48" s="542"/>
      <c r="D48" s="542"/>
      <c r="E48" s="542"/>
      <c r="F48" s="542"/>
      <c r="G48" s="542"/>
      <c r="H48" s="542"/>
      <c r="I48" s="542"/>
      <c r="J48" s="542"/>
      <c r="K48" s="542"/>
      <c r="L48" s="542"/>
      <c r="M48" s="542"/>
      <c r="N48" s="542"/>
      <c r="O48" s="542"/>
      <c r="P48" s="543"/>
    </row>
    <row r="49" spans="1:17" s="589" customFormat="1">
      <c r="A49" s="910"/>
      <c r="B49" s="910"/>
      <c r="C49" s="910"/>
      <c r="D49" s="910"/>
      <c r="E49" s="910"/>
      <c r="F49" s="910"/>
      <c r="G49" s="910"/>
      <c r="H49" s="910"/>
      <c r="I49" s="910"/>
      <c r="J49" s="910"/>
      <c r="K49" s="910"/>
      <c r="L49" s="910"/>
      <c r="M49" s="910"/>
      <c r="N49" s="910"/>
      <c r="O49" s="910"/>
      <c r="P49" s="910"/>
      <c r="Q49" s="911"/>
    </row>
    <row r="50" spans="1:17">
      <c r="A50" s="886" t="s">
        <v>736</v>
      </c>
      <c r="Q50" s="887" t="s">
        <v>15921</v>
      </c>
    </row>
  </sheetData>
  <sheetProtection algorithmName="SHA-512" hashValue="2QJlu+xNP31hEjPwjeKj6usKYpwCywiKxp3UotZKemydDlCHmvOodpZl7mKQV8FvuI1FOwezPvMircDOXyc/AQ==" saltValue="QjAC23H4GkfQoYHbVKMtaQ==" spinCount="100000" sheet="1" objects="1" scenarios="1"/>
  <customSheetViews>
    <customSheetView guid="{549168A2-B131-4BD3-8B45-8127C961C256}" scale="95" showGridLines="0" fitToPage="1" hiddenRows="1" hiddenColumns="1" state="hidden">
      <selection activeCell="N14" sqref="N14"/>
      <pageMargins left="0.7" right="0.7" top="0.75" bottom="0.75" header="0.3" footer="0.3"/>
      <printOptions horizontalCentered="1"/>
      <pageSetup scale="78" orientation="landscape"/>
      <headerFooter alignWithMargins="0"/>
    </customSheetView>
  </customSheetViews>
  <mergeCells count="5">
    <mergeCell ref="A2:Q2"/>
    <mergeCell ref="A6:K6"/>
    <mergeCell ref="N4:P4"/>
    <mergeCell ref="S4:T4"/>
    <mergeCell ref="A4:B4"/>
  </mergeCells>
  <phoneticPr fontId="56" type="noConversion"/>
  <hyperlinks>
    <hyperlink ref="A4" location="'RPW Instructions'!A1" display="INSTRUCTIONS" xr:uid="{00000000-0004-0000-2800-000000000000}"/>
  </hyperlinks>
  <printOptions horizontalCentered="1"/>
  <pageMargins left="0.25" right="0.25" top="0.5" bottom="0.5" header="0.3" footer="0.3"/>
  <pageSetup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0">
    <pageSetUpPr fitToPage="1"/>
  </sheetPr>
  <dimension ref="A1:T50"/>
  <sheetViews>
    <sheetView showGridLines="0" zoomScaleNormal="100" zoomScaleSheetLayoutView="55" zoomScalePageLayoutView="95" workbookViewId="0">
      <selection activeCell="A2" sqref="A2:Q2"/>
    </sheetView>
  </sheetViews>
  <sheetFormatPr defaultColWidth="0" defaultRowHeight="12.75" zeroHeight="1"/>
  <cols>
    <col min="1" max="14" width="11" style="235" customWidth="1"/>
    <col min="15" max="16" width="10" style="235" customWidth="1"/>
    <col min="17" max="17" width="4.265625" style="103" customWidth="1"/>
    <col min="18" max="20" width="10" style="103" hidden="1" customWidth="1"/>
    <col min="21" max="16384" width="8.86328125" style="103" hidden="1"/>
  </cols>
  <sheetData>
    <row r="1" spans="1:20" ht="12" customHeight="1"/>
    <row r="2" spans="1:20" ht="21.75" customHeight="1">
      <c r="A2" s="1021" t="s">
        <v>15813</v>
      </c>
      <c r="B2" s="1021"/>
      <c r="C2" s="1021"/>
      <c r="D2" s="1021"/>
      <c r="E2" s="1021"/>
      <c r="F2" s="1021"/>
      <c r="G2" s="1021"/>
      <c r="H2" s="1021"/>
      <c r="I2" s="1021"/>
      <c r="J2" s="1021"/>
      <c r="K2" s="1021"/>
      <c r="L2" s="1021"/>
      <c r="M2" s="1021"/>
      <c r="N2" s="1021"/>
      <c r="O2" s="1021"/>
      <c r="P2" s="1021"/>
      <c r="Q2" s="1021"/>
    </row>
    <row r="3" spans="1:20" ht="12" customHeight="1">
      <c r="A3" s="827"/>
      <c r="B3" s="223"/>
      <c r="C3" s="223"/>
      <c r="D3" s="223"/>
      <c r="E3" s="893"/>
      <c r="F3" s="893"/>
      <c r="G3" s="893"/>
      <c r="H3" s="893"/>
      <c r="I3" s="893"/>
      <c r="J3" s="893"/>
      <c r="K3" s="893"/>
      <c r="L3" s="223"/>
      <c r="M3" s="223"/>
      <c r="N3" s="223"/>
      <c r="O3" s="223"/>
      <c r="P3" s="224"/>
    </row>
    <row r="4" spans="1:20" ht="15.75" customHeight="1">
      <c r="A4" s="992" t="s">
        <v>384</v>
      </c>
      <c r="B4" s="992"/>
      <c r="C4" s="261"/>
      <c r="D4" s="261"/>
      <c r="E4" s="236"/>
      <c r="F4" s="236"/>
      <c r="L4" s="262"/>
      <c r="M4" s="828" t="s">
        <v>590</v>
      </c>
      <c r="N4" s="1097" t="str">
        <f>'Dev Budget'!C4</f>
        <v xml:space="preserve"> </v>
      </c>
      <c r="O4" s="1097"/>
      <c r="P4" s="1097"/>
      <c r="R4" s="120"/>
      <c r="S4" s="1098"/>
      <c r="T4" s="1098"/>
    </row>
    <row r="5" spans="1:20" ht="14.25">
      <c r="A5" s="335"/>
    </row>
    <row r="6" spans="1:20" ht="24.75" customHeight="1">
      <c r="A6" s="1096" t="s">
        <v>15843</v>
      </c>
      <c r="B6" s="1096"/>
      <c r="C6" s="1096"/>
      <c r="D6" s="1096"/>
      <c r="E6" s="1096"/>
      <c r="F6" s="1096"/>
      <c r="G6" s="1096"/>
      <c r="H6" s="1096"/>
      <c r="I6" s="1096"/>
      <c r="J6" s="1096"/>
      <c r="K6" s="1096"/>
    </row>
    <row r="7" spans="1:20"/>
    <row r="8" spans="1:20">
      <c r="A8" s="535"/>
      <c r="B8" s="536"/>
      <c r="C8" s="536"/>
      <c r="D8" s="536"/>
      <c r="E8" s="536"/>
      <c r="F8" s="536"/>
      <c r="G8" s="536"/>
      <c r="H8" s="536"/>
      <c r="I8" s="536"/>
      <c r="J8" s="536"/>
      <c r="K8" s="536"/>
      <c r="L8" s="536"/>
      <c r="M8" s="536"/>
      <c r="N8" s="536"/>
      <c r="O8" s="536"/>
      <c r="P8" s="537"/>
    </row>
    <row r="9" spans="1:20">
      <c r="A9" s="538"/>
      <c r="B9" s="539"/>
      <c r="C9" s="539"/>
      <c r="D9" s="539"/>
      <c r="E9" s="539"/>
      <c r="F9" s="539"/>
      <c r="G9" s="539"/>
      <c r="H9" s="539"/>
      <c r="I9" s="539"/>
      <c r="J9" s="539"/>
      <c r="K9" s="539"/>
      <c r="L9" s="539"/>
      <c r="M9" s="539"/>
      <c r="N9" s="539"/>
      <c r="O9" s="539"/>
      <c r="P9" s="540"/>
    </row>
    <row r="10" spans="1:20">
      <c r="A10" s="538"/>
      <c r="B10" s="539"/>
      <c r="C10" s="539"/>
      <c r="D10" s="539"/>
      <c r="E10" s="539"/>
      <c r="F10" s="539"/>
      <c r="G10" s="539"/>
      <c r="H10" s="539"/>
      <c r="I10" s="539"/>
      <c r="J10" s="539"/>
      <c r="K10" s="539"/>
      <c r="L10" s="539"/>
      <c r="M10" s="539"/>
      <c r="N10" s="539"/>
      <c r="O10" s="539"/>
      <c r="P10" s="540"/>
    </row>
    <row r="11" spans="1:20">
      <c r="A11" s="538"/>
      <c r="B11" s="539"/>
      <c r="C11" s="539"/>
      <c r="D11" s="539"/>
      <c r="E11" s="539"/>
      <c r="F11" s="539"/>
      <c r="G11" s="539"/>
      <c r="H11" s="539"/>
      <c r="I11" s="539"/>
      <c r="J11" s="539"/>
      <c r="K11" s="539"/>
      <c r="L11" s="539"/>
      <c r="M11" s="539"/>
      <c r="N11" s="539"/>
      <c r="O11" s="539"/>
      <c r="P11" s="540"/>
    </row>
    <row r="12" spans="1:20">
      <c r="A12" s="538"/>
      <c r="B12" s="539"/>
      <c r="C12" s="539"/>
      <c r="D12" s="539"/>
      <c r="E12" s="539"/>
      <c r="F12" s="539"/>
      <c r="G12" s="539"/>
      <c r="H12" s="539"/>
      <c r="I12" s="539"/>
      <c r="J12" s="539"/>
      <c r="K12" s="539"/>
      <c r="L12" s="539"/>
      <c r="M12" s="539"/>
      <c r="N12" s="539"/>
      <c r="O12" s="539"/>
      <c r="P12" s="540"/>
    </row>
    <row r="13" spans="1:20">
      <c r="A13" s="538"/>
      <c r="B13" s="539"/>
      <c r="C13" s="539"/>
      <c r="D13" s="539"/>
      <c r="E13" s="539"/>
      <c r="F13" s="539"/>
      <c r="G13" s="539"/>
      <c r="H13" s="539"/>
      <c r="I13" s="539"/>
      <c r="J13" s="539"/>
      <c r="K13" s="539"/>
      <c r="L13" s="539"/>
      <c r="M13" s="539"/>
      <c r="N13" s="539"/>
      <c r="O13" s="539"/>
      <c r="P13" s="540"/>
    </row>
    <row r="14" spans="1:20">
      <c r="A14" s="538"/>
      <c r="B14" s="539"/>
      <c r="C14" s="539"/>
      <c r="D14" s="539"/>
      <c r="E14" s="539"/>
      <c r="F14" s="539"/>
      <c r="G14" s="539"/>
      <c r="H14" s="539"/>
      <c r="I14" s="539"/>
      <c r="J14" s="539"/>
      <c r="K14" s="539"/>
      <c r="L14" s="539"/>
      <c r="M14" s="539"/>
      <c r="N14" s="539"/>
      <c r="O14" s="539"/>
      <c r="P14" s="540"/>
    </row>
    <row r="15" spans="1:20">
      <c r="A15" s="538"/>
      <c r="B15" s="539"/>
      <c r="C15" s="539"/>
      <c r="D15" s="539"/>
      <c r="E15" s="539"/>
      <c r="F15" s="539"/>
      <c r="G15" s="539"/>
      <c r="H15" s="539"/>
      <c r="I15" s="539"/>
      <c r="J15" s="539"/>
      <c r="K15" s="539"/>
      <c r="L15" s="539"/>
      <c r="M15" s="539"/>
      <c r="N15" s="539"/>
      <c r="O15" s="539"/>
      <c r="P15" s="540"/>
    </row>
    <row r="16" spans="1:20">
      <c r="A16" s="538"/>
      <c r="B16" s="539"/>
      <c r="C16" s="539"/>
      <c r="D16" s="539"/>
      <c r="E16" s="539"/>
      <c r="F16" s="539"/>
      <c r="G16" s="539"/>
      <c r="H16" s="539"/>
      <c r="I16" s="539"/>
      <c r="J16" s="539"/>
      <c r="K16" s="539"/>
      <c r="L16" s="539"/>
      <c r="M16" s="539"/>
      <c r="N16" s="539"/>
      <c r="O16" s="539"/>
      <c r="P16" s="540"/>
    </row>
    <row r="17" spans="1:16">
      <c r="A17" s="538"/>
      <c r="B17" s="539"/>
      <c r="C17" s="539"/>
      <c r="D17" s="539"/>
      <c r="E17" s="539"/>
      <c r="F17" s="539"/>
      <c r="G17" s="539"/>
      <c r="H17" s="539"/>
      <c r="I17" s="539"/>
      <c r="J17" s="539"/>
      <c r="K17" s="539"/>
      <c r="L17" s="539"/>
      <c r="M17" s="539"/>
      <c r="N17" s="539"/>
      <c r="O17" s="539"/>
      <c r="P17" s="540"/>
    </row>
    <row r="18" spans="1:16">
      <c r="A18" s="538"/>
      <c r="B18" s="539"/>
      <c r="C18" s="539"/>
      <c r="D18" s="539"/>
      <c r="E18" s="539"/>
      <c r="F18" s="539"/>
      <c r="G18" s="539"/>
      <c r="H18" s="539"/>
      <c r="I18" s="539"/>
      <c r="J18" s="539"/>
      <c r="K18" s="539"/>
      <c r="L18" s="539"/>
      <c r="M18" s="539"/>
      <c r="N18" s="539"/>
      <c r="O18" s="539"/>
      <c r="P18" s="540"/>
    </row>
    <row r="19" spans="1:16">
      <c r="A19" s="538"/>
      <c r="B19" s="539"/>
      <c r="C19" s="539"/>
      <c r="D19" s="539"/>
      <c r="E19" s="539"/>
      <c r="F19" s="539"/>
      <c r="G19" s="539"/>
      <c r="H19" s="539"/>
      <c r="I19" s="539"/>
      <c r="J19" s="539"/>
      <c r="K19" s="539"/>
      <c r="L19" s="539"/>
      <c r="M19" s="539"/>
      <c r="N19" s="539"/>
      <c r="O19" s="539"/>
      <c r="P19" s="540"/>
    </row>
    <row r="20" spans="1:16">
      <c r="A20" s="538"/>
      <c r="B20" s="539"/>
      <c r="C20" s="539"/>
      <c r="D20" s="539"/>
      <c r="E20" s="539"/>
      <c r="F20" s="539"/>
      <c r="G20" s="539"/>
      <c r="H20" s="539"/>
      <c r="I20" s="539"/>
      <c r="J20" s="539"/>
      <c r="K20" s="539"/>
      <c r="L20" s="539"/>
      <c r="M20" s="539"/>
      <c r="N20" s="539"/>
      <c r="O20" s="539"/>
      <c r="P20" s="540"/>
    </row>
    <row r="21" spans="1:16">
      <c r="A21" s="538"/>
      <c r="B21" s="539"/>
      <c r="C21" s="539"/>
      <c r="D21" s="539"/>
      <c r="E21" s="539"/>
      <c r="F21" s="539"/>
      <c r="G21" s="539"/>
      <c r="H21" s="539"/>
      <c r="I21" s="539"/>
      <c r="J21" s="539"/>
      <c r="K21" s="539"/>
      <c r="L21" s="539"/>
      <c r="M21" s="539"/>
      <c r="N21" s="539"/>
      <c r="O21" s="539"/>
      <c r="P21" s="540"/>
    </row>
    <row r="22" spans="1:16">
      <c r="A22" s="538"/>
      <c r="B22" s="539"/>
      <c r="C22" s="539"/>
      <c r="D22" s="539"/>
      <c r="E22" s="539"/>
      <c r="F22" s="539"/>
      <c r="G22" s="539"/>
      <c r="H22" s="539"/>
      <c r="I22" s="539"/>
      <c r="J22" s="539"/>
      <c r="K22" s="539"/>
      <c r="L22" s="539"/>
      <c r="M22" s="539"/>
      <c r="N22" s="539"/>
      <c r="O22" s="539"/>
      <c r="P22" s="540"/>
    </row>
    <row r="23" spans="1:16">
      <c r="A23" s="538"/>
      <c r="B23" s="539"/>
      <c r="C23" s="539"/>
      <c r="D23" s="539"/>
      <c r="E23" s="539"/>
      <c r="F23" s="539"/>
      <c r="G23" s="539"/>
      <c r="H23" s="539"/>
      <c r="I23" s="539"/>
      <c r="J23" s="539"/>
      <c r="K23" s="539"/>
      <c r="L23" s="539"/>
      <c r="M23" s="539"/>
      <c r="N23" s="539"/>
      <c r="O23" s="539"/>
      <c r="P23" s="540"/>
    </row>
    <row r="24" spans="1:16">
      <c r="A24" s="538"/>
      <c r="B24" s="539"/>
      <c r="C24" s="539"/>
      <c r="D24" s="539"/>
      <c r="E24" s="539"/>
      <c r="F24" s="539"/>
      <c r="G24" s="539"/>
      <c r="H24" s="539"/>
      <c r="I24" s="539"/>
      <c r="J24" s="539"/>
      <c r="K24" s="539"/>
      <c r="L24" s="539"/>
      <c r="M24" s="539"/>
      <c r="N24" s="539"/>
      <c r="O24" s="539"/>
      <c r="P24" s="540"/>
    </row>
    <row r="25" spans="1:16">
      <c r="A25" s="538"/>
      <c r="B25" s="539"/>
      <c r="C25" s="539"/>
      <c r="D25" s="539"/>
      <c r="E25" s="539"/>
      <c r="F25" s="539"/>
      <c r="G25" s="539"/>
      <c r="H25" s="539"/>
      <c r="I25" s="539"/>
      <c r="J25" s="539"/>
      <c r="K25" s="539"/>
      <c r="L25" s="539"/>
      <c r="M25" s="539"/>
      <c r="N25" s="539"/>
      <c r="O25" s="539"/>
      <c r="P25" s="540"/>
    </row>
    <row r="26" spans="1:16">
      <c r="A26" s="538"/>
      <c r="B26" s="539"/>
      <c r="C26" s="539"/>
      <c r="D26" s="539"/>
      <c r="E26" s="539"/>
      <c r="F26" s="539"/>
      <c r="G26" s="539"/>
      <c r="H26" s="539"/>
      <c r="I26" s="539"/>
      <c r="J26" s="539"/>
      <c r="K26" s="539"/>
      <c r="L26" s="539"/>
      <c r="M26" s="539"/>
      <c r="N26" s="539"/>
      <c r="O26" s="539"/>
      <c r="P26" s="540"/>
    </row>
    <row r="27" spans="1:16">
      <c r="A27" s="538"/>
      <c r="B27" s="539"/>
      <c r="C27" s="539"/>
      <c r="D27" s="539"/>
      <c r="E27" s="539"/>
      <c r="F27" s="539"/>
      <c r="G27" s="539"/>
      <c r="H27" s="539"/>
      <c r="I27" s="539"/>
      <c r="J27" s="539"/>
      <c r="K27" s="539"/>
      <c r="L27" s="539"/>
      <c r="M27" s="539"/>
      <c r="N27" s="539"/>
      <c r="O27" s="539"/>
      <c r="P27" s="540"/>
    </row>
    <row r="28" spans="1:16">
      <c r="A28" s="538"/>
      <c r="B28" s="539"/>
      <c r="C28" s="539"/>
      <c r="D28" s="539"/>
      <c r="E28" s="539"/>
      <c r="F28" s="539"/>
      <c r="G28" s="539"/>
      <c r="H28" s="539"/>
      <c r="I28" s="539"/>
      <c r="J28" s="539"/>
      <c r="K28" s="539"/>
      <c r="L28" s="539"/>
      <c r="M28" s="539"/>
      <c r="N28" s="539"/>
      <c r="O28" s="539"/>
      <c r="P28" s="540"/>
    </row>
    <row r="29" spans="1:16">
      <c r="A29" s="538"/>
      <c r="B29" s="539"/>
      <c r="C29" s="539"/>
      <c r="D29" s="539"/>
      <c r="E29" s="539"/>
      <c r="F29" s="539"/>
      <c r="G29" s="539"/>
      <c r="H29" s="539"/>
      <c r="I29" s="539"/>
      <c r="J29" s="539"/>
      <c r="K29" s="539"/>
      <c r="L29" s="539"/>
      <c r="M29" s="539"/>
      <c r="N29" s="539"/>
      <c r="O29" s="539"/>
      <c r="P29" s="540"/>
    </row>
    <row r="30" spans="1:16">
      <c r="A30" s="538"/>
      <c r="B30" s="539"/>
      <c r="C30" s="539"/>
      <c r="D30" s="539"/>
      <c r="E30" s="539"/>
      <c r="F30" s="539"/>
      <c r="G30" s="539"/>
      <c r="H30" s="539"/>
      <c r="I30" s="539"/>
      <c r="J30" s="539"/>
      <c r="K30" s="539"/>
      <c r="L30" s="539"/>
      <c r="M30" s="539"/>
      <c r="N30" s="539"/>
      <c r="O30" s="539"/>
      <c r="P30" s="540"/>
    </row>
    <row r="31" spans="1:16">
      <c r="A31" s="538"/>
      <c r="B31" s="539"/>
      <c r="C31" s="539"/>
      <c r="D31" s="539"/>
      <c r="E31" s="539"/>
      <c r="F31" s="539"/>
      <c r="G31" s="539"/>
      <c r="H31" s="539"/>
      <c r="I31" s="539"/>
      <c r="J31" s="539"/>
      <c r="K31" s="539"/>
      <c r="L31" s="539"/>
      <c r="M31" s="539"/>
      <c r="N31" s="539"/>
      <c r="O31" s="539"/>
      <c r="P31" s="540"/>
    </row>
    <row r="32" spans="1:16">
      <c r="A32" s="538"/>
      <c r="B32" s="539"/>
      <c r="C32" s="539"/>
      <c r="D32" s="539"/>
      <c r="E32" s="539"/>
      <c r="F32" s="539"/>
      <c r="G32" s="539"/>
      <c r="H32" s="539"/>
      <c r="I32" s="539"/>
      <c r="J32" s="539"/>
      <c r="K32" s="539"/>
      <c r="L32" s="539"/>
      <c r="M32" s="539"/>
      <c r="N32" s="539"/>
      <c r="O32" s="539"/>
      <c r="P32" s="540"/>
    </row>
    <row r="33" spans="1:16">
      <c r="A33" s="538"/>
      <c r="B33" s="539"/>
      <c r="C33" s="539"/>
      <c r="D33" s="539"/>
      <c r="E33" s="539"/>
      <c r="F33" s="539"/>
      <c r="G33" s="539"/>
      <c r="H33" s="539"/>
      <c r="I33" s="539"/>
      <c r="J33" s="539"/>
      <c r="K33" s="539"/>
      <c r="L33" s="539"/>
      <c r="M33" s="539"/>
      <c r="N33" s="539"/>
      <c r="O33" s="539"/>
      <c r="P33" s="540"/>
    </row>
    <row r="34" spans="1:16">
      <c r="A34" s="538"/>
      <c r="B34" s="539"/>
      <c r="C34" s="539"/>
      <c r="D34" s="539"/>
      <c r="E34" s="539"/>
      <c r="F34" s="539"/>
      <c r="G34" s="539"/>
      <c r="H34" s="539"/>
      <c r="I34" s="539"/>
      <c r="J34" s="539"/>
      <c r="K34" s="539"/>
      <c r="L34" s="539"/>
      <c r="M34" s="539"/>
      <c r="N34" s="539"/>
      <c r="O34" s="539"/>
      <c r="P34" s="540"/>
    </row>
    <row r="35" spans="1:16">
      <c r="A35" s="538"/>
      <c r="B35" s="539"/>
      <c r="C35" s="539"/>
      <c r="D35" s="539"/>
      <c r="E35" s="539"/>
      <c r="F35" s="539"/>
      <c r="G35" s="539"/>
      <c r="H35" s="539"/>
      <c r="I35" s="539"/>
      <c r="J35" s="539"/>
      <c r="K35" s="539"/>
      <c r="L35" s="539"/>
      <c r="M35" s="539"/>
      <c r="N35" s="539"/>
      <c r="O35" s="539"/>
      <c r="P35" s="540"/>
    </row>
    <row r="36" spans="1:16">
      <c r="A36" s="538"/>
      <c r="B36" s="539"/>
      <c r="C36" s="539"/>
      <c r="D36" s="539"/>
      <c r="E36" s="539"/>
      <c r="F36" s="539"/>
      <c r="G36" s="539"/>
      <c r="H36" s="539"/>
      <c r="I36" s="539"/>
      <c r="J36" s="539"/>
      <c r="K36" s="539"/>
      <c r="L36" s="539"/>
      <c r="M36" s="539"/>
      <c r="N36" s="539"/>
      <c r="O36" s="539"/>
      <c r="P36" s="540"/>
    </row>
    <row r="37" spans="1:16">
      <c r="A37" s="538"/>
      <c r="B37" s="539"/>
      <c r="C37" s="539"/>
      <c r="D37" s="539"/>
      <c r="E37" s="539"/>
      <c r="F37" s="539"/>
      <c r="G37" s="539"/>
      <c r="H37" s="539"/>
      <c r="I37" s="539"/>
      <c r="J37" s="539"/>
      <c r="K37" s="539"/>
      <c r="L37" s="539"/>
      <c r="M37" s="539"/>
      <c r="N37" s="539"/>
      <c r="O37" s="539"/>
      <c r="P37" s="540"/>
    </row>
    <row r="38" spans="1:16">
      <c r="A38" s="538"/>
      <c r="B38" s="539"/>
      <c r="C38" s="539"/>
      <c r="D38" s="539"/>
      <c r="E38" s="539"/>
      <c r="F38" s="539"/>
      <c r="G38" s="539"/>
      <c r="H38" s="539"/>
      <c r="I38" s="539"/>
      <c r="J38" s="539"/>
      <c r="K38" s="539"/>
      <c r="L38" s="539"/>
      <c r="M38" s="539"/>
      <c r="N38" s="539"/>
      <c r="O38" s="539"/>
      <c r="P38" s="540"/>
    </row>
    <row r="39" spans="1:16">
      <c r="A39" s="538"/>
      <c r="B39" s="539"/>
      <c r="C39" s="539"/>
      <c r="D39" s="539"/>
      <c r="E39" s="539"/>
      <c r="F39" s="539"/>
      <c r="G39" s="539"/>
      <c r="H39" s="539"/>
      <c r="I39" s="539"/>
      <c r="J39" s="539"/>
      <c r="K39" s="539"/>
      <c r="L39" s="539"/>
      <c r="M39" s="539"/>
      <c r="N39" s="539"/>
      <c r="O39" s="539"/>
      <c r="P39" s="540"/>
    </row>
    <row r="40" spans="1:16">
      <c r="A40" s="538"/>
      <c r="B40" s="539"/>
      <c r="C40" s="539"/>
      <c r="D40" s="539"/>
      <c r="E40" s="539"/>
      <c r="F40" s="539"/>
      <c r="G40" s="539"/>
      <c r="H40" s="539"/>
      <c r="I40" s="539"/>
      <c r="J40" s="539"/>
      <c r="K40" s="539"/>
      <c r="L40" s="539"/>
      <c r="M40" s="539"/>
      <c r="N40" s="539"/>
      <c r="O40" s="539"/>
      <c r="P40" s="540"/>
    </row>
    <row r="41" spans="1:16">
      <c r="A41" s="538"/>
      <c r="B41" s="539"/>
      <c r="C41" s="539"/>
      <c r="D41" s="539"/>
      <c r="E41" s="539"/>
      <c r="F41" s="539"/>
      <c r="G41" s="539"/>
      <c r="H41" s="539"/>
      <c r="I41" s="539"/>
      <c r="J41" s="539"/>
      <c r="K41" s="539"/>
      <c r="L41" s="539"/>
      <c r="M41" s="539"/>
      <c r="N41" s="539"/>
      <c r="O41" s="539"/>
      <c r="P41" s="540"/>
    </row>
    <row r="42" spans="1:16">
      <c r="A42" s="538"/>
      <c r="B42" s="539"/>
      <c r="C42" s="539"/>
      <c r="D42" s="539"/>
      <c r="E42" s="539"/>
      <c r="F42" s="539"/>
      <c r="G42" s="539"/>
      <c r="H42" s="539"/>
      <c r="I42" s="539"/>
      <c r="J42" s="539"/>
      <c r="K42" s="539"/>
      <c r="L42" s="539"/>
      <c r="M42" s="539"/>
      <c r="N42" s="539"/>
      <c r="O42" s="539"/>
      <c r="P42" s="540"/>
    </row>
    <row r="43" spans="1:16">
      <c r="A43" s="538"/>
      <c r="B43" s="539"/>
      <c r="C43" s="539"/>
      <c r="D43" s="539"/>
      <c r="E43" s="539"/>
      <c r="F43" s="539"/>
      <c r="G43" s="539"/>
      <c r="H43" s="539"/>
      <c r="I43" s="539"/>
      <c r="J43" s="539"/>
      <c r="K43" s="539"/>
      <c r="L43" s="539"/>
      <c r="M43" s="539"/>
      <c r="N43" s="539"/>
      <c r="O43" s="539"/>
      <c r="P43" s="540"/>
    </row>
    <row r="44" spans="1:16">
      <c r="A44" s="538"/>
      <c r="B44" s="539"/>
      <c r="C44" s="539"/>
      <c r="D44" s="539"/>
      <c r="E44" s="539"/>
      <c r="F44" s="539"/>
      <c r="G44" s="539"/>
      <c r="H44" s="539"/>
      <c r="I44" s="539"/>
      <c r="J44" s="539"/>
      <c r="K44" s="539"/>
      <c r="L44" s="539"/>
      <c r="M44" s="539"/>
      <c r="N44" s="539"/>
      <c r="O44" s="539"/>
      <c r="P44" s="540"/>
    </row>
    <row r="45" spans="1:16">
      <c r="A45" s="538"/>
      <c r="B45" s="539"/>
      <c r="C45" s="539"/>
      <c r="D45" s="539"/>
      <c r="E45" s="539"/>
      <c r="F45" s="539"/>
      <c r="G45" s="539"/>
      <c r="H45" s="539"/>
      <c r="I45" s="539"/>
      <c r="J45" s="539"/>
      <c r="K45" s="539"/>
      <c r="L45" s="539"/>
      <c r="M45" s="539"/>
      <c r="N45" s="539"/>
      <c r="O45" s="539"/>
      <c r="P45" s="540"/>
    </row>
    <row r="46" spans="1:16">
      <c r="A46" s="538"/>
      <c r="B46" s="539"/>
      <c r="C46" s="539"/>
      <c r="D46" s="539"/>
      <c r="E46" s="539"/>
      <c r="F46" s="539"/>
      <c r="G46" s="539"/>
      <c r="H46" s="539"/>
      <c r="I46" s="539"/>
      <c r="J46" s="539"/>
      <c r="K46" s="539"/>
      <c r="L46" s="539"/>
      <c r="M46" s="539"/>
      <c r="N46" s="539"/>
      <c r="O46" s="539"/>
      <c r="P46" s="540"/>
    </row>
    <row r="47" spans="1:16">
      <c r="A47" s="538"/>
      <c r="B47" s="539"/>
      <c r="C47" s="539"/>
      <c r="D47" s="539"/>
      <c r="E47" s="539"/>
      <c r="F47" s="539"/>
      <c r="G47" s="539"/>
      <c r="H47" s="539"/>
      <c r="I47" s="539"/>
      <c r="J47" s="539"/>
      <c r="K47" s="539"/>
      <c r="L47" s="539"/>
      <c r="M47" s="539"/>
      <c r="N47" s="539"/>
      <c r="O47" s="539"/>
      <c r="P47" s="540"/>
    </row>
    <row r="48" spans="1:16">
      <c r="A48" s="541"/>
      <c r="B48" s="542"/>
      <c r="C48" s="542"/>
      <c r="D48" s="542"/>
      <c r="E48" s="542"/>
      <c r="F48" s="542"/>
      <c r="G48" s="542"/>
      <c r="H48" s="542"/>
      <c r="I48" s="542"/>
      <c r="J48" s="542"/>
      <c r="K48" s="542"/>
      <c r="L48" s="542"/>
      <c r="M48" s="542"/>
      <c r="N48" s="542"/>
      <c r="O48" s="542"/>
      <c r="P48" s="543"/>
    </row>
    <row r="49" spans="1:17" s="589" customFormat="1">
      <c r="A49" s="910"/>
      <c r="B49" s="910"/>
      <c r="C49" s="910"/>
      <c r="D49" s="910"/>
      <c r="E49" s="910"/>
      <c r="F49" s="910"/>
      <c r="G49" s="910"/>
      <c r="H49" s="910"/>
      <c r="I49" s="910"/>
      <c r="J49" s="910"/>
      <c r="K49" s="910"/>
      <c r="L49" s="910"/>
      <c r="M49" s="910"/>
      <c r="N49" s="910"/>
      <c r="O49" s="910"/>
      <c r="P49" s="910"/>
      <c r="Q49" s="911"/>
    </row>
    <row r="50" spans="1:17">
      <c r="A50" s="886" t="s">
        <v>736</v>
      </c>
      <c r="Q50" s="887" t="s">
        <v>15921</v>
      </c>
    </row>
  </sheetData>
  <sheetProtection algorithmName="SHA-512" hashValue="hYdfK+L7zLU8e0PA6loqkW+kxX9CIYNs8I7G/rviP9GT7bJ+CIapFR108sHjYBAMffss/JHVcOMjkw25Fi6Kpg==" saltValue="I7swOWSTl5l+JLRVTwjIuw==" spinCount="100000" sheet="1" objects="1" scenarios="1"/>
  <customSheetViews>
    <customSheetView guid="{549168A2-B131-4BD3-8B45-8127C961C256}" scale="95" showGridLines="0" fitToPage="1" hiddenRows="1" hiddenColumns="1" state="hidden">
      <selection activeCell="M20" sqref="M20"/>
      <pageMargins left="0.7" right="0.7" top="0.75" bottom="0.75" header="0.3" footer="0.3"/>
      <printOptions horizontalCentered="1"/>
      <pageSetup scale="78" orientation="landscape"/>
      <headerFooter alignWithMargins="0"/>
    </customSheetView>
  </customSheetViews>
  <mergeCells count="5">
    <mergeCell ref="A2:Q2"/>
    <mergeCell ref="S4:T4"/>
    <mergeCell ref="A6:K6"/>
    <mergeCell ref="A4:B4"/>
    <mergeCell ref="N4:P4"/>
  </mergeCells>
  <hyperlinks>
    <hyperlink ref="A4" location="'RPW Instructions'!A1" display="INSTRUCTIONS" xr:uid="{00000000-0004-0000-2900-000000000000}"/>
  </hyperlinks>
  <printOptions horizontalCentered="1"/>
  <pageMargins left="0.25" right="0.25" top="0.5" bottom="0.5" header="0.3" footer="0.3"/>
  <pageSetup scale="7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pageSetUpPr fitToPage="1"/>
  </sheetPr>
  <dimension ref="A1:T369"/>
  <sheetViews>
    <sheetView zoomScaleNormal="100" workbookViewId="0">
      <pane ySplit="9" topLeftCell="A10" activePane="bottomLeft" state="frozen"/>
      <selection activeCell="L19" sqref="L19"/>
      <selection pane="bottomLeft" activeCell="B8" sqref="B8:K8"/>
    </sheetView>
  </sheetViews>
  <sheetFormatPr defaultColWidth="0" defaultRowHeight="13.5" zeroHeight="1"/>
  <cols>
    <col min="1" max="1" width="3.3984375" style="334" customWidth="1"/>
    <col min="2" max="2" width="10.1328125" style="334" customWidth="1"/>
    <col min="3" max="11" width="18.73046875" style="334" customWidth="1"/>
    <col min="12" max="12" width="3.3984375" style="334" customWidth="1"/>
    <col min="13" max="20" width="0" style="334" hidden="1" customWidth="1"/>
    <col min="21" max="16384" width="9.1328125" style="334" hidden="1"/>
  </cols>
  <sheetData>
    <row r="1" spans="1:12" s="349" customFormat="1"/>
    <row r="2" spans="1:12" s="349" customFormat="1" ht="13.9">
      <c r="F2" s="830"/>
      <c r="G2" s="830"/>
      <c r="H2" s="830"/>
    </row>
    <row r="3" spans="1:12" s="349" customFormat="1">
      <c r="L3" s="350"/>
    </row>
    <row r="4" spans="1:12" s="349" customFormat="1">
      <c r="L4" s="350"/>
    </row>
    <row r="5" spans="1:12" s="351" customFormat="1" ht="7.5" customHeight="1">
      <c r="A5" s="350"/>
      <c r="B5" s="888"/>
      <c r="C5" s="888"/>
      <c r="D5" s="888"/>
      <c r="E5" s="888"/>
      <c r="F5" s="888"/>
      <c r="G5" s="888"/>
      <c r="H5" s="888"/>
      <c r="I5" s="888"/>
      <c r="J5" s="888"/>
      <c r="K5" s="888"/>
      <c r="L5" s="350"/>
    </row>
    <row r="6" spans="1:12" s="352" customFormat="1" ht="2.4500000000000002" customHeight="1">
      <c r="A6" s="350"/>
      <c r="B6" s="350"/>
      <c r="C6" s="350"/>
      <c r="D6" s="350"/>
      <c r="E6" s="350"/>
      <c r="F6" s="350"/>
      <c r="G6" s="350"/>
      <c r="H6" s="350"/>
      <c r="I6" s="350"/>
      <c r="J6" s="350"/>
      <c r="K6" s="350"/>
      <c r="L6" s="350"/>
    </row>
    <row r="7" spans="1:12" ht="12" customHeight="1">
      <c r="A7" s="353"/>
      <c r="B7" s="1124"/>
      <c r="C7" s="1124"/>
      <c r="D7" s="1124"/>
      <c r="E7" s="1124"/>
      <c r="F7" s="1124"/>
      <c r="G7" s="1124"/>
      <c r="H7" s="1124"/>
      <c r="I7" s="1124"/>
      <c r="J7" s="1124"/>
      <c r="K7" s="1124"/>
    </row>
    <row r="8" spans="1:12" ht="27" customHeight="1">
      <c r="A8" s="353"/>
      <c r="B8" s="1126" t="s">
        <v>15917</v>
      </c>
      <c r="C8" s="1126"/>
      <c r="D8" s="1126"/>
      <c r="E8" s="1126"/>
      <c r="F8" s="1126"/>
      <c r="G8" s="1126"/>
      <c r="H8" s="1126"/>
      <c r="I8" s="1126"/>
      <c r="J8" s="1126"/>
      <c r="K8" s="1126"/>
    </row>
    <row r="9" spans="1:12" ht="12" customHeight="1">
      <c r="A9" s="353"/>
      <c r="B9" s="353"/>
      <c r="C9" s="353"/>
      <c r="D9" s="353"/>
      <c r="E9" s="353"/>
      <c r="F9" s="353"/>
      <c r="G9" s="353"/>
      <c r="H9" s="353"/>
      <c r="I9" s="353"/>
      <c r="J9" s="353"/>
      <c r="K9" s="353"/>
    </row>
    <row r="10" spans="1:12" ht="78.400000000000006" customHeight="1">
      <c r="A10" s="881"/>
      <c r="B10" s="1125" t="s">
        <v>15929</v>
      </c>
      <c r="C10" s="1125"/>
      <c r="D10" s="1125"/>
      <c r="E10" s="1125"/>
      <c r="F10" s="1125"/>
      <c r="G10" s="1125"/>
      <c r="H10" s="1125"/>
      <c r="I10" s="1125"/>
      <c r="J10" s="1125"/>
      <c r="K10" s="1125"/>
    </row>
    <row r="11" spans="1:12">
      <c r="A11" s="360"/>
      <c r="B11" s="760"/>
      <c r="C11" s="760"/>
      <c r="D11" s="760"/>
      <c r="E11" s="760"/>
      <c r="F11" s="760"/>
      <c r="G11" s="760"/>
      <c r="H11" s="760"/>
      <c r="I11" s="760"/>
      <c r="J11" s="760"/>
      <c r="K11" s="760"/>
    </row>
    <row r="12" spans="1:12" ht="6.95" customHeight="1">
      <c r="A12" s="360"/>
      <c r="B12" s="362"/>
      <c r="C12" s="662"/>
      <c r="D12" s="662"/>
      <c r="E12" s="662"/>
      <c r="F12" s="662"/>
      <c r="G12" s="670"/>
      <c r="H12" s="670"/>
      <c r="I12" s="670"/>
      <c r="J12" s="670"/>
      <c r="K12" s="670"/>
    </row>
    <row r="13" spans="1:12" s="360" customFormat="1" ht="85.05" customHeight="1">
      <c r="B13" s="829" t="s">
        <v>764</v>
      </c>
      <c r="C13" s="1016" t="s">
        <v>15930</v>
      </c>
      <c r="D13" s="1016"/>
      <c r="E13" s="1016"/>
      <c r="F13" s="1016"/>
      <c r="G13" s="1016"/>
      <c r="H13" s="1016"/>
      <c r="I13" s="1016"/>
      <c r="J13" s="1016"/>
      <c r="K13" s="1016"/>
    </row>
    <row r="14" spans="1:12" s="360" customFormat="1" ht="7.05" customHeight="1">
      <c r="B14" s="364"/>
      <c r="C14" s="662"/>
      <c r="D14" s="662"/>
      <c r="E14" s="662"/>
      <c r="F14" s="662"/>
      <c r="G14" s="662"/>
      <c r="H14" s="662"/>
      <c r="I14" s="662"/>
      <c r="J14" s="662"/>
      <c r="K14" s="662"/>
    </row>
    <row r="15" spans="1:12" s="360" customFormat="1" ht="105.75" customHeight="1">
      <c r="C15" s="1145" t="s">
        <v>15840</v>
      </c>
      <c r="D15" s="1145"/>
      <c r="E15" s="1145"/>
      <c r="F15" s="1145"/>
      <c r="G15" s="1145"/>
      <c r="H15" s="1145"/>
      <c r="I15" s="1145"/>
      <c r="J15" s="1145"/>
      <c r="L15" s="363"/>
    </row>
    <row r="16" spans="1:12" ht="21" customHeight="1">
      <c r="A16" s="360"/>
      <c r="B16" s="547"/>
      <c r="C16" s="1127" t="s">
        <v>15853</v>
      </c>
      <c r="D16" s="1127"/>
      <c r="E16" s="1127"/>
      <c r="F16" s="1127"/>
      <c r="G16" s="1127"/>
      <c r="H16" s="1127"/>
      <c r="I16" s="1127"/>
      <c r="J16" s="1127"/>
      <c r="K16" s="1127"/>
    </row>
    <row r="17" spans="1:12" ht="7.05" customHeight="1">
      <c r="A17" s="360"/>
      <c r="B17" s="362"/>
      <c r="C17" s="563"/>
      <c r="D17" s="563"/>
      <c r="E17" s="564"/>
      <c r="F17" s="564"/>
      <c r="G17" s="564"/>
      <c r="H17" s="564"/>
      <c r="I17" s="564"/>
      <c r="J17" s="564"/>
      <c r="K17" s="564"/>
    </row>
    <row r="18" spans="1:12" ht="23.25" customHeight="1">
      <c r="A18" s="360"/>
      <c r="B18" s="362"/>
      <c r="C18" s="993"/>
      <c r="D18" s="1129"/>
      <c r="E18" s="1129"/>
      <c r="F18" s="1129"/>
      <c r="G18" s="1129"/>
      <c r="H18" s="1129"/>
      <c r="I18" s="1129"/>
      <c r="J18" s="1129"/>
      <c r="K18" s="1130"/>
    </row>
    <row r="19" spans="1:12" ht="65.099999999999994" customHeight="1">
      <c r="A19" s="360"/>
      <c r="B19" s="362"/>
      <c r="C19" s="1131"/>
      <c r="D19" s="1132"/>
      <c r="E19" s="1132"/>
      <c r="F19" s="1132"/>
      <c r="G19" s="1132"/>
      <c r="H19" s="1132"/>
      <c r="I19" s="1132"/>
      <c r="J19" s="1132"/>
      <c r="K19" s="1133"/>
    </row>
    <row r="20" spans="1:12" ht="7.05" customHeight="1">
      <c r="A20" s="360"/>
      <c r="B20" s="362"/>
      <c r="C20" s="565"/>
      <c r="D20" s="565"/>
      <c r="E20" s="565"/>
      <c r="F20" s="565"/>
      <c r="G20" s="565"/>
      <c r="H20" s="565"/>
      <c r="I20" s="565"/>
      <c r="J20" s="565"/>
      <c r="K20" s="565"/>
    </row>
    <row r="21" spans="1:12" ht="16.5" customHeight="1">
      <c r="A21" s="360"/>
      <c r="B21" s="362"/>
      <c r="C21" s="1100" t="s">
        <v>14066</v>
      </c>
      <c r="D21" s="1100"/>
      <c r="E21" s="1100"/>
      <c r="F21" s="1100"/>
      <c r="G21" s="1100"/>
      <c r="H21" s="1100"/>
      <c r="I21" s="565"/>
      <c r="J21" s="1101" t="s">
        <v>14067</v>
      </c>
      <c r="K21" s="1101"/>
    </row>
    <row r="22" spans="1:12" ht="15" customHeight="1">
      <c r="A22" s="360"/>
      <c r="B22" s="362"/>
      <c r="C22" s="1128"/>
      <c r="D22" s="1103"/>
      <c r="E22" s="1103"/>
      <c r="F22" s="1103"/>
      <c r="G22" s="1103"/>
      <c r="H22" s="1104"/>
      <c r="I22" s="565"/>
      <c r="J22" s="1128"/>
      <c r="K22" s="1104"/>
    </row>
    <row r="23" spans="1:12" ht="16.5" customHeight="1">
      <c r="A23" s="360"/>
      <c r="B23" s="362"/>
      <c r="C23" s="1100" t="s">
        <v>14066</v>
      </c>
      <c r="D23" s="1100"/>
      <c r="E23" s="1100"/>
      <c r="F23" s="1100"/>
      <c r="G23" s="1100"/>
      <c r="H23" s="1100"/>
      <c r="I23" s="565"/>
      <c r="J23" s="1101" t="s">
        <v>14067</v>
      </c>
      <c r="K23" s="1101"/>
    </row>
    <row r="24" spans="1:12" ht="15" customHeight="1">
      <c r="A24" s="360"/>
      <c r="B24" s="362"/>
      <c r="C24" s="1128"/>
      <c r="D24" s="1103"/>
      <c r="E24" s="1103"/>
      <c r="F24" s="1103"/>
      <c r="G24" s="1103"/>
      <c r="H24" s="1104"/>
      <c r="I24" s="565"/>
      <c r="J24" s="1128"/>
      <c r="K24" s="1104"/>
    </row>
    <row r="25" spans="1:12" ht="12" customHeight="1">
      <c r="A25" s="360"/>
      <c r="B25" s="912"/>
      <c r="C25" s="913"/>
      <c r="D25" s="913"/>
      <c r="E25" s="913"/>
      <c r="F25" s="913"/>
      <c r="G25" s="913"/>
      <c r="H25" s="913"/>
      <c r="I25" s="565"/>
      <c r="J25" s="913"/>
      <c r="K25" s="913"/>
      <c r="L25" s="353"/>
    </row>
    <row r="26" spans="1:12" ht="21" customHeight="1">
      <c r="A26" s="360"/>
      <c r="B26" s="547"/>
      <c r="C26" s="1127" t="s">
        <v>15852</v>
      </c>
      <c r="D26" s="1127"/>
      <c r="E26" s="1127"/>
      <c r="F26" s="1127"/>
      <c r="G26" s="1127"/>
      <c r="H26" s="1127"/>
      <c r="I26" s="1127"/>
      <c r="J26" s="1127"/>
      <c r="K26" s="1127"/>
    </row>
    <row r="27" spans="1:12" ht="7.05" customHeight="1">
      <c r="A27" s="360"/>
      <c r="B27" s="362"/>
      <c r="C27" s="563"/>
      <c r="D27" s="563"/>
      <c r="E27" s="564"/>
      <c r="F27" s="564"/>
      <c r="G27" s="564"/>
      <c r="H27" s="564"/>
      <c r="I27" s="564"/>
      <c r="J27" s="564"/>
      <c r="K27" s="564"/>
    </row>
    <row r="28" spans="1:12" ht="23.25" customHeight="1">
      <c r="A28" s="360"/>
      <c r="B28" s="362"/>
      <c r="C28" s="993"/>
      <c r="D28" s="1129"/>
      <c r="E28" s="1129"/>
      <c r="F28" s="1129"/>
      <c r="G28" s="1129"/>
      <c r="H28" s="1129"/>
      <c r="I28" s="1129"/>
      <c r="J28" s="1129"/>
      <c r="K28" s="1130"/>
    </row>
    <row r="29" spans="1:12" ht="65.099999999999994" customHeight="1">
      <c r="A29" s="360"/>
      <c r="B29" s="362"/>
      <c r="C29" s="1131"/>
      <c r="D29" s="1132"/>
      <c r="E29" s="1132"/>
      <c r="F29" s="1132"/>
      <c r="G29" s="1132"/>
      <c r="H29" s="1132"/>
      <c r="I29" s="1132"/>
      <c r="J29" s="1132"/>
      <c r="K29" s="1133"/>
    </row>
    <row r="30" spans="1:12" ht="7.05" customHeight="1">
      <c r="A30" s="360"/>
      <c r="B30" s="362"/>
      <c r="C30" s="565"/>
      <c r="D30" s="565"/>
      <c r="E30" s="565"/>
      <c r="F30" s="565"/>
      <c r="G30" s="565"/>
      <c r="H30" s="565"/>
      <c r="I30" s="565"/>
      <c r="J30" s="565"/>
      <c r="K30" s="565"/>
    </row>
    <row r="31" spans="1:12" ht="16.5" customHeight="1">
      <c r="A31" s="360"/>
      <c r="B31" s="362"/>
      <c r="C31" s="1100" t="s">
        <v>14066</v>
      </c>
      <c r="D31" s="1100"/>
      <c r="E31" s="1100"/>
      <c r="F31" s="1100"/>
      <c r="G31" s="1100"/>
      <c r="H31" s="1100"/>
      <c r="I31" s="565"/>
      <c r="J31" s="1101" t="s">
        <v>14067</v>
      </c>
      <c r="K31" s="1101"/>
    </row>
    <row r="32" spans="1:12" ht="15" customHeight="1">
      <c r="A32" s="360"/>
      <c r="B32" s="362"/>
      <c r="C32" s="1128"/>
      <c r="D32" s="1103"/>
      <c r="E32" s="1103"/>
      <c r="F32" s="1103"/>
      <c r="G32" s="1103"/>
      <c r="H32" s="1104"/>
      <c r="I32" s="565"/>
      <c r="J32" s="1128"/>
      <c r="K32" s="1104"/>
    </row>
    <row r="33" spans="1:11" ht="16.5" customHeight="1">
      <c r="A33" s="360"/>
      <c r="B33" s="362"/>
      <c r="C33" s="1100" t="s">
        <v>14066</v>
      </c>
      <c r="D33" s="1100"/>
      <c r="E33" s="1100"/>
      <c r="F33" s="1100"/>
      <c r="G33" s="1100"/>
      <c r="H33" s="1100"/>
      <c r="I33" s="565"/>
      <c r="J33" s="1101" t="s">
        <v>14067</v>
      </c>
      <c r="K33" s="1101"/>
    </row>
    <row r="34" spans="1:11" ht="15" customHeight="1">
      <c r="A34" s="360"/>
      <c r="B34" s="362"/>
      <c r="C34" s="1128"/>
      <c r="D34" s="1103"/>
      <c r="E34" s="1103"/>
      <c r="F34" s="1103"/>
      <c r="G34" s="1103"/>
      <c r="H34" s="1104"/>
      <c r="I34" s="565"/>
      <c r="J34" s="1128"/>
      <c r="K34" s="1104"/>
    </row>
    <row r="35" spans="1:11" ht="12" customHeight="1">
      <c r="A35" s="360"/>
      <c r="B35" s="362"/>
      <c r="C35" s="754"/>
      <c r="D35" s="754"/>
      <c r="E35" s="754"/>
      <c r="F35" s="754"/>
      <c r="G35" s="754"/>
      <c r="H35" s="754"/>
      <c r="I35" s="565"/>
      <c r="J35" s="754"/>
      <c r="K35" s="754"/>
    </row>
    <row r="36" spans="1:11" ht="21" customHeight="1">
      <c r="A36" s="360"/>
      <c r="B36" s="547"/>
      <c r="C36" s="1127" t="s">
        <v>15851</v>
      </c>
      <c r="D36" s="1127"/>
      <c r="E36" s="1127"/>
      <c r="F36" s="1127"/>
      <c r="G36" s="1127"/>
      <c r="H36" s="1127"/>
      <c r="I36" s="1127"/>
      <c r="J36" s="1127"/>
      <c r="K36" s="1127"/>
    </row>
    <row r="37" spans="1:11" ht="7.05" customHeight="1">
      <c r="A37" s="360"/>
      <c r="B37" s="362"/>
      <c r="C37" s="563"/>
      <c r="D37" s="563"/>
      <c r="E37" s="564"/>
      <c r="F37" s="564"/>
      <c r="G37" s="564"/>
      <c r="H37" s="564"/>
      <c r="I37" s="564"/>
      <c r="J37" s="564"/>
      <c r="K37" s="564"/>
    </row>
    <row r="38" spans="1:11" ht="23.25" customHeight="1">
      <c r="A38" s="360"/>
      <c r="B38" s="362"/>
      <c r="C38" s="993"/>
      <c r="D38" s="1129"/>
      <c r="E38" s="1129"/>
      <c r="F38" s="1129"/>
      <c r="G38" s="1129"/>
      <c r="H38" s="1129"/>
      <c r="I38" s="1129"/>
      <c r="J38" s="1129"/>
      <c r="K38" s="1130"/>
    </row>
    <row r="39" spans="1:11" ht="65.099999999999994" customHeight="1">
      <c r="A39" s="360"/>
      <c r="B39" s="362"/>
      <c r="C39" s="1131"/>
      <c r="D39" s="1132"/>
      <c r="E39" s="1132"/>
      <c r="F39" s="1132"/>
      <c r="G39" s="1132"/>
      <c r="H39" s="1132"/>
      <c r="I39" s="1132"/>
      <c r="J39" s="1132"/>
      <c r="K39" s="1133"/>
    </row>
    <row r="40" spans="1:11" ht="7.05" customHeight="1">
      <c r="A40" s="360"/>
      <c r="B40" s="362"/>
      <c r="C40" s="565"/>
      <c r="D40" s="565"/>
      <c r="E40" s="565"/>
      <c r="F40" s="565"/>
      <c r="G40" s="565"/>
      <c r="H40" s="565"/>
      <c r="I40" s="565"/>
      <c r="J40" s="565"/>
      <c r="K40" s="565"/>
    </row>
    <row r="41" spans="1:11" ht="16.5" customHeight="1">
      <c r="A41" s="360"/>
      <c r="B41" s="362"/>
      <c r="C41" s="1100" t="s">
        <v>14066</v>
      </c>
      <c r="D41" s="1100"/>
      <c r="E41" s="1100"/>
      <c r="F41" s="1100"/>
      <c r="G41" s="1100"/>
      <c r="H41" s="1100"/>
      <c r="I41" s="565"/>
      <c r="J41" s="1101" t="s">
        <v>14067</v>
      </c>
      <c r="K41" s="1101"/>
    </row>
    <row r="42" spans="1:11" ht="15" customHeight="1">
      <c r="A42" s="360"/>
      <c r="B42" s="362"/>
      <c r="C42" s="1128"/>
      <c r="D42" s="1103"/>
      <c r="E42" s="1103"/>
      <c r="F42" s="1103"/>
      <c r="G42" s="1103"/>
      <c r="H42" s="1104"/>
      <c r="I42" s="565"/>
      <c r="J42" s="1128"/>
      <c r="K42" s="1104"/>
    </row>
    <row r="43" spans="1:11" ht="12" customHeight="1">
      <c r="A43" s="360"/>
      <c r="B43" s="362"/>
      <c r="C43" s="670"/>
      <c r="D43" s="670"/>
      <c r="E43" s="670"/>
      <c r="F43" s="670"/>
      <c r="G43" s="670"/>
      <c r="H43" s="670"/>
      <c r="I43" s="670"/>
      <c r="J43" s="670"/>
      <c r="K43" s="670"/>
    </row>
    <row r="44" spans="1:11" ht="21" customHeight="1">
      <c r="A44" s="360"/>
      <c r="B44" s="547"/>
      <c r="C44" s="1127" t="s">
        <v>15850</v>
      </c>
      <c r="D44" s="1127"/>
      <c r="E44" s="1127"/>
      <c r="F44" s="1127"/>
      <c r="G44" s="1127"/>
      <c r="H44" s="1127"/>
      <c r="I44" s="1127"/>
      <c r="J44" s="1127"/>
      <c r="K44" s="1127"/>
    </row>
    <row r="45" spans="1:11" ht="7.05" customHeight="1">
      <c r="A45" s="360"/>
      <c r="B45" s="362"/>
      <c r="C45" s="563"/>
      <c r="D45" s="563"/>
      <c r="E45" s="564"/>
      <c r="F45" s="564"/>
      <c r="G45" s="564"/>
      <c r="H45" s="564"/>
      <c r="I45" s="564"/>
      <c r="J45" s="564"/>
      <c r="K45" s="564"/>
    </row>
    <row r="46" spans="1:11" ht="23.25" customHeight="1">
      <c r="A46" s="360"/>
      <c r="B46" s="362"/>
      <c r="C46" s="993"/>
      <c r="D46" s="1129"/>
      <c r="E46" s="1129"/>
      <c r="F46" s="1129"/>
      <c r="G46" s="1129"/>
      <c r="H46" s="1129"/>
      <c r="I46" s="1129"/>
      <c r="J46" s="1129"/>
      <c r="K46" s="1130"/>
    </row>
    <row r="47" spans="1:11" ht="65.099999999999994" customHeight="1">
      <c r="A47" s="360"/>
      <c r="B47" s="362"/>
      <c r="C47" s="1131"/>
      <c r="D47" s="1132"/>
      <c r="E47" s="1132"/>
      <c r="F47" s="1132"/>
      <c r="G47" s="1132"/>
      <c r="H47" s="1132"/>
      <c r="I47" s="1132"/>
      <c r="J47" s="1132"/>
      <c r="K47" s="1133"/>
    </row>
    <row r="48" spans="1:11" ht="7.05" customHeight="1">
      <c r="A48" s="360"/>
      <c r="B48" s="362"/>
      <c r="C48" s="565"/>
      <c r="D48" s="565"/>
      <c r="E48" s="565"/>
      <c r="F48" s="565"/>
      <c r="G48" s="565"/>
      <c r="H48" s="565"/>
      <c r="I48" s="565"/>
      <c r="J48" s="565"/>
      <c r="K48" s="565"/>
    </row>
    <row r="49" spans="1:11" ht="16.5" customHeight="1">
      <c r="A49" s="360"/>
      <c r="B49" s="362"/>
      <c r="C49" s="1100" t="s">
        <v>14066</v>
      </c>
      <c r="D49" s="1100"/>
      <c r="E49" s="1100"/>
      <c r="F49" s="1100"/>
      <c r="G49" s="1100"/>
      <c r="H49" s="1100"/>
      <c r="I49" s="565"/>
      <c r="J49" s="1101" t="s">
        <v>14067</v>
      </c>
      <c r="K49" s="1101"/>
    </row>
    <row r="50" spans="1:11" ht="15" customHeight="1">
      <c r="A50" s="360"/>
      <c r="B50" s="362"/>
      <c r="C50" s="1128"/>
      <c r="D50" s="1103"/>
      <c r="E50" s="1103"/>
      <c r="F50" s="1103"/>
      <c r="G50" s="1103"/>
      <c r="H50" s="1104"/>
      <c r="I50" s="565"/>
      <c r="J50" s="1128"/>
      <c r="K50" s="1104"/>
    </row>
    <row r="51" spans="1:11" ht="12" customHeight="1">
      <c r="A51" s="361"/>
      <c r="B51" s="362"/>
      <c r="C51" s="662"/>
      <c r="D51" s="662"/>
      <c r="E51" s="662"/>
      <c r="F51" s="662"/>
      <c r="G51" s="670"/>
      <c r="H51" s="670"/>
      <c r="I51" s="670"/>
      <c r="J51" s="670"/>
      <c r="K51" s="670"/>
    </row>
    <row r="52" spans="1:11" ht="40.15" customHeight="1">
      <c r="A52" s="1106"/>
      <c r="B52" s="1099" t="s">
        <v>765</v>
      </c>
      <c r="C52" s="1108" t="s">
        <v>15931</v>
      </c>
      <c r="D52" s="1109"/>
      <c r="E52" s="1109"/>
      <c r="F52" s="1109"/>
      <c r="G52" s="1109"/>
      <c r="H52" s="1109"/>
      <c r="I52" s="1109"/>
      <c r="J52" s="1109"/>
      <c r="K52" s="1109"/>
    </row>
    <row r="53" spans="1:11" s="391" customFormat="1" ht="18.75" customHeight="1">
      <c r="A53" s="1106"/>
      <c r="B53" s="1099"/>
      <c r="C53" s="831"/>
      <c r="D53" s="1111" t="s">
        <v>180</v>
      </c>
      <c r="E53" s="1111"/>
      <c r="F53" s="1111"/>
      <c r="G53" s="1111"/>
      <c r="H53" s="1112">
        <f>'Dev Budget'!D44</f>
        <v>0</v>
      </c>
      <c r="I53" s="1112"/>
      <c r="J53" s="832"/>
      <c r="K53" s="832"/>
    </row>
    <row r="54" spans="1:11" s="391" customFormat="1" ht="18.75" customHeight="1">
      <c r="A54" s="1106"/>
      <c r="B54" s="1099"/>
      <c r="C54" s="833"/>
      <c r="D54" s="1111" t="s">
        <v>15871</v>
      </c>
      <c r="E54" s="1111"/>
      <c r="F54" s="1111"/>
      <c r="G54" s="1111"/>
      <c r="H54" s="1112">
        <f>'Dev Budget'!D45</f>
        <v>0</v>
      </c>
      <c r="I54" s="1112"/>
      <c r="J54" s="833"/>
      <c r="K54" s="833"/>
    </row>
    <row r="55" spans="1:11" s="391" customFormat="1" ht="7.05" customHeight="1">
      <c r="A55" s="1106"/>
      <c r="B55" s="1099"/>
      <c r="C55" s="833"/>
      <c r="D55" s="872"/>
      <c r="E55" s="872"/>
      <c r="F55" s="872"/>
      <c r="G55" s="872"/>
      <c r="H55" s="872"/>
      <c r="I55" s="872"/>
      <c r="J55" s="872"/>
      <c r="K55" s="833"/>
    </row>
    <row r="56" spans="1:11" ht="18" customHeight="1">
      <c r="A56" s="1106"/>
      <c r="B56" s="1099"/>
      <c r="C56" s="1110" t="s">
        <v>15872</v>
      </c>
      <c r="D56" s="1110"/>
      <c r="E56" s="1110"/>
      <c r="F56" s="1110"/>
      <c r="G56" s="1110"/>
      <c r="H56" s="1110"/>
      <c r="I56" s="1110"/>
      <c r="J56" s="1110"/>
      <c r="K56" s="1110"/>
    </row>
    <row r="57" spans="1:11" ht="18.75" customHeight="1">
      <c r="A57" s="1106"/>
      <c r="B57" s="1099"/>
      <c r="C57" s="834"/>
      <c r="D57" s="1111" t="s">
        <v>15873</v>
      </c>
      <c r="E57" s="1111"/>
      <c r="F57" s="1111"/>
      <c r="G57" s="1111"/>
      <c r="H57" s="1112">
        <f>'Pro Forma (Res.)'!E59</f>
        <v>0</v>
      </c>
      <c r="I57" s="1112"/>
      <c r="J57" s="834"/>
      <c r="K57" s="834"/>
    </row>
    <row r="58" spans="1:11" ht="18.75" customHeight="1">
      <c r="A58" s="1106"/>
      <c r="B58" s="1099"/>
      <c r="C58" s="834"/>
      <c r="D58" s="1111" t="s">
        <v>15874</v>
      </c>
      <c r="E58" s="1111"/>
      <c r="F58" s="1111"/>
      <c r="G58" s="1111"/>
      <c r="H58" s="1113">
        <f>'Pro Forma (Res.)'!E60</f>
        <v>0</v>
      </c>
      <c r="I58" s="1113"/>
      <c r="J58" s="834"/>
      <c r="K58" s="834"/>
    </row>
    <row r="59" spans="1:11" s="915" customFormat="1" ht="30.4" customHeight="1">
      <c r="A59" s="1106"/>
      <c r="B59" s="1099"/>
      <c r="C59" s="1110" t="s">
        <v>15875</v>
      </c>
      <c r="D59" s="1110"/>
      <c r="E59" s="1110"/>
      <c r="F59" s="1110"/>
      <c r="G59" s="1110"/>
      <c r="H59" s="1110"/>
      <c r="I59" s="1110"/>
      <c r="J59" s="1110"/>
      <c r="K59" s="1110"/>
    </row>
    <row r="60" spans="1:11" s="391" customFormat="1" ht="92.35" customHeight="1">
      <c r="A60" s="392"/>
      <c r="B60" s="533"/>
      <c r="C60" s="1105" t="s">
        <v>15879</v>
      </c>
      <c r="D60" s="1105"/>
      <c r="E60" s="1105"/>
      <c r="F60" s="1105"/>
      <c r="G60" s="1105"/>
      <c r="H60" s="1105"/>
      <c r="I60" s="1105"/>
      <c r="J60" s="1105"/>
      <c r="K60" s="1105"/>
    </row>
    <row r="61" spans="1:11" ht="135.94999999999999" customHeight="1">
      <c r="A61" s="360"/>
      <c r="B61" s="362"/>
      <c r="C61" s="1120" t="s">
        <v>15808</v>
      </c>
      <c r="D61" s="1121"/>
      <c r="E61" s="1121"/>
      <c r="F61" s="1121"/>
      <c r="G61" s="1121"/>
      <c r="H61" s="1121"/>
      <c r="I61" s="1121"/>
      <c r="J61" s="1121"/>
      <c r="K61" s="1122"/>
    </row>
    <row r="62" spans="1:11" ht="7.05" customHeight="1">
      <c r="A62" s="360"/>
      <c r="B62" s="362"/>
      <c r="C62" s="565"/>
      <c r="D62" s="565"/>
      <c r="E62" s="565"/>
      <c r="F62" s="565"/>
      <c r="G62" s="565"/>
      <c r="H62" s="565"/>
      <c r="I62" s="565"/>
      <c r="J62" s="565"/>
      <c r="K62" s="565"/>
    </row>
    <row r="63" spans="1:11" ht="16.5" customHeight="1">
      <c r="A63" s="360"/>
      <c r="B63" s="362"/>
      <c r="C63" s="1100" t="s">
        <v>14066</v>
      </c>
      <c r="D63" s="1100"/>
      <c r="E63" s="1100"/>
      <c r="F63" s="1100"/>
      <c r="G63" s="1100"/>
      <c r="H63" s="1100"/>
      <c r="I63" s="565"/>
      <c r="J63" s="1101" t="s">
        <v>14067</v>
      </c>
      <c r="K63" s="1101"/>
    </row>
    <row r="64" spans="1:11" ht="15" customHeight="1">
      <c r="A64" s="360"/>
      <c r="B64" s="362"/>
      <c r="C64" s="1102"/>
      <c r="D64" s="1103"/>
      <c r="E64" s="1103"/>
      <c r="F64" s="1103"/>
      <c r="G64" s="1103"/>
      <c r="H64" s="1104"/>
      <c r="I64" s="565"/>
      <c r="J64" s="1102"/>
      <c r="K64" s="1104"/>
    </row>
    <row r="65" spans="1:11" ht="16.5" customHeight="1">
      <c r="A65" s="360"/>
      <c r="B65" s="362"/>
      <c r="C65" s="1100" t="s">
        <v>14066</v>
      </c>
      <c r="D65" s="1100"/>
      <c r="E65" s="1100"/>
      <c r="F65" s="1100"/>
      <c r="G65" s="1100"/>
      <c r="H65" s="1100"/>
      <c r="I65" s="565"/>
      <c r="J65" s="1101" t="s">
        <v>14067</v>
      </c>
      <c r="K65" s="1101"/>
    </row>
    <row r="66" spans="1:11" ht="15" customHeight="1">
      <c r="A66" s="360"/>
      <c r="B66" s="362"/>
      <c r="C66" s="1102"/>
      <c r="D66" s="1103"/>
      <c r="E66" s="1103"/>
      <c r="F66" s="1103"/>
      <c r="G66" s="1103"/>
      <c r="H66" s="1104"/>
      <c r="I66" s="565"/>
      <c r="J66" s="1102"/>
      <c r="K66" s="1104"/>
    </row>
    <row r="67" spans="1:11" ht="16.5" customHeight="1">
      <c r="A67" s="360"/>
      <c r="B67" s="362"/>
      <c r="C67" s="1100" t="s">
        <v>14066</v>
      </c>
      <c r="D67" s="1100"/>
      <c r="E67" s="1100"/>
      <c r="F67" s="1100"/>
      <c r="G67" s="1100"/>
      <c r="H67" s="1100"/>
      <c r="I67" s="565"/>
      <c r="J67" s="1101" t="s">
        <v>14067</v>
      </c>
      <c r="K67" s="1101"/>
    </row>
    <row r="68" spans="1:11" ht="15" customHeight="1">
      <c r="A68" s="360"/>
      <c r="B68" s="362"/>
      <c r="C68" s="1102"/>
      <c r="D68" s="1103"/>
      <c r="E68" s="1103"/>
      <c r="F68" s="1103"/>
      <c r="G68" s="1103"/>
      <c r="H68" s="1104"/>
      <c r="I68" s="565"/>
      <c r="J68" s="1102"/>
      <c r="K68" s="1104"/>
    </row>
    <row r="69" spans="1:11" ht="12" customHeight="1">
      <c r="A69" s="361"/>
      <c r="B69" s="362"/>
      <c r="C69" s="677"/>
      <c r="D69" s="677"/>
      <c r="E69" s="677"/>
      <c r="F69" s="677"/>
      <c r="G69" s="677"/>
      <c r="H69" s="677"/>
      <c r="I69" s="565"/>
      <c r="J69" s="677"/>
      <c r="K69" s="677"/>
    </row>
    <row r="70" spans="1:11" ht="39.75" customHeight="1">
      <c r="A70" s="1107"/>
      <c r="B70" s="1099" t="s">
        <v>766</v>
      </c>
      <c r="C70" s="1108" t="s">
        <v>15932</v>
      </c>
      <c r="D70" s="1108"/>
      <c r="E70" s="1108"/>
      <c r="F70" s="1108"/>
      <c r="G70" s="1108"/>
      <c r="H70" s="1108"/>
      <c r="I70" s="1108"/>
      <c r="J70" s="1108"/>
      <c r="K70" s="1108"/>
    </row>
    <row r="71" spans="1:11" ht="7.05" customHeight="1">
      <c r="A71" s="1107"/>
      <c r="B71" s="1099"/>
      <c r="C71" s="871"/>
      <c r="D71" s="871"/>
      <c r="E71" s="871"/>
      <c r="F71" s="871"/>
      <c r="G71" s="871"/>
      <c r="H71" s="871"/>
      <c r="I71" s="871"/>
      <c r="J71" s="871"/>
      <c r="K71" s="871"/>
    </row>
    <row r="72" spans="1:11" s="391" customFormat="1" ht="18.75" customHeight="1">
      <c r="A72" s="1107"/>
      <c r="B72" s="1099"/>
      <c r="C72" s="831"/>
      <c r="D72" s="1111" t="s">
        <v>255</v>
      </c>
      <c r="E72" s="1111"/>
      <c r="F72" s="1111"/>
      <c r="G72" s="1116"/>
      <c r="H72" s="1114">
        <f>'Dev Budget'!D38</f>
        <v>0</v>
      </c>
      <c r="I72" s="1115"/>
      <c r="J72" s="832"/>
      <c r="K72" s="832"/>
    </row>
    <row r="73" spans="1:11" s="391" customFormat="1" ht="18.75" customHeight="1">
      <c r="A73" s="1107"/>
      <c r="B73" s="1099"/>
      <c r="C73" s="833"/>
      <c r="D73" s="1111" t="s">
        <v>15876</v>
      </c>
      <c r="E73" s="1111"/>
      <c r="F73" s="1111"/>
      <c r="G73" s="1116"/>
      <c r="H73" s="1114">
        <f>'Dev Budget'!D39</f>
        <v>0</v>
      </c>
      <c r="I73" s="1115"/>
      <c r="J73" s="833"/>
      <c r="K73" s="833"/>
    </row>
    <row r="74" spans="1:11" ht="18" customHeight="1">
      <c r="A74" s="1107"/>
      <c r="B74" s="1099"/>
      <c r="C74" s="835"/>
      <c r="D74" s="1111" t="s">
        <v>15877</v>
      </c>
      <c r="E74" s="1111"/>
      <c r="F74" s="1111"/>
      <c r="G74" s="1116"/>
      <c r="H74" s="1114">
        <f>'Dev Budget'!D40</f>
        <v>0</v>
      </c>
      <c r="I74" s="1115"/>
      <c r="J74" s="835"/>
      <c r="K74" s="835"/>
    </row>
    <row r="75" spans="1:11" ht="18.75" customHeight="1">
      <c r="A75" s="1107"/>
      <c r="B75" s="1099"/>
      <c r="C75" s="834"/>
      <c r="D75" s="1111" t="s">
        <v>15878</v>
      </c>
      <c r="E75" s="1111"/>
      <c r="F75" s="1111"/>
      <c r="G75" s="1116"/>
      <c r="H75" s="1117">
        <f>'Dev Budget'!D41</f>
        <v>0</v>
      </c>
      <c r="I75" s="1118"/>
      <c r="J75" s="834"/>
      <c r="K75" s="834"/>
    </row>
    <row r="76" spans="1:11" s="391" customFormat="1" ht="39" customHeight="1">
      <c r="A76" s="1107"/>
      <c r="B76" s="1099"/>
      <c r="C76" s="1134" t="s">
        <v>15875</v>
      </c>
      <c r="D76" s="1134"/>
      <c r="E76" s="1134"/>
      <c r="F76" s="1134"/>
      <c r="G76" s="1134"/>
      <c r="H76" s="1134"/>
      <c r="I76" s="1134"/>
      <c r="J76" s="1134"/>
      <c r="K76" s="1134"/>
    </row>
    <row r="77" spans="1:11" s="391" customFormat="1" ht="106.5" customHeight="1">
      <c r="A77" s="392"/>
      <c r="B77" s="533"/>
      <c r="C77" s="1105" t="s">
        <v>15883</v>
      </c>
      <c r="D77" s="1105"/>
      <c r="E77" s="1105"/>
      <c r="F77" s="1105"/>
      <c r="G77" s="1105"/>
      <c r="H77" s="1105"/>
      <c r="I77" s="1105"/>
      <c r="J77" s="1105"/>
      <c r="K77" s="1105"/>
    </row>
    <row r="78" spans="1:11" ht="135.94999999999999" customHeight="1">
      <c r="A78" s="360"/>
      <c r="B78" s="362"/>
      <c r="C78" s="1120" t="s">
        <v>15808</v>
      </c>
      <c r="D78" s="1121"/>
      <c r="E78" s="1121"/>
      <c r="F78" s="1121"/>
      <c r="G78" s="1121"/>
      <c r="H78" s="1121"/>
      <c r="I78" s="1121"/>
      <c r="J78" s="1121"/>
      <c r="K78" s="1122"/>
    </row>
    <row r="79" spans="1:11" ht="12" customHeight="1">
      <c r="A79" s="360"/>
      <c r="B79" s="362"/>
      <c r="C79" s="676"/>
      <c r="D79" s="676"/>
      <c r="E79" s="676"/>
      <c r="F79" s="676"/>
      <c r="G79" s="676"/>
      <c r="H79" s="676"/>
      <c r="I79" s="676"/>
      <c r="J79" s="676"/>
      <c r="K79" s="676"/>
    </row>
    <row r="80" spans="1:11" ht="16.5" customHeight="1">
      <c r="A80" s="361"/>
      <c r="B80" s="362"/>
      <c r="C80" s="1100" t="s">
        <v>14066</v>
      </c>
      <c r="D80" s="1100"/>
      <c r="E80" s="1100"/>
      <c r="F80" s="1100"/>
      <c r="G80" s="1100"/>
      <c r="H80" s="1100"/>
      <c r="I80" s="565"/>
      <c r="J80" s="1101" t="s">
        <v>14067</v>
      </c>
      <c r="K80" s="1101"/>
    </row>
    <row r="81" spans="1:11" ht="15" customHeight="1">
      <c r="A81" s="361"/>
      <c r="B81" s="362"/>
      <c r="C81" s="1102"/>
      <c r="D81" s="1103"/>
      <c r="E81" s="1103"/>
      <c r="F81" s="1103"/>
      <c r="G81" s="1103"/>
      <c r="H81" s="1104"/>
      <c r="I81" s="565"/>
      <c r="J81" s="1102"/>
      <c r="K81" s="1104"/>
    </row>
    <row r="82" spans="1:11" ht="16.5" customHeight="1">
      <c r="A82" s="360"/>
      <c r="B82" s="362"/>
      <c r="C82" s="1100" t="s">
        <v>14066</v>
      </c>
      <c r="D82" s="1100"/>
      <c r="E82" s="1100"/>
      <c r="F82" s="1100"/>
      <c r="G82" s="1100"/>
      <c r="H82" s="1100"/>
      <c r="I82" s="565"/>
      <c r="J82" s="1101" t="s">
        <v>14067</v>
      </c>
      <c r="K82" s="1101"/>
    </row>
    <row r="83" spans="1:11" ht="15" customHeight="1">
      <c r="A83" s="360"/>
      <c r="B83" s="362"/>
      <c r="C83" s="1102"/>
      <c r="D83" s="1103"/>
      <c r="E83" s="1103"/>
      <c r="F83" s="1103"/>
      <c r="G83" s="1103"/>
      <c r="H83" s="1104"/>
      <c r="I83" s="565"/>
      <c r="J83" s="1102"/>
      <c r="K83" s="1104"/>
    </row>
    <row r="84" spans="1:11" ht="16.5" customHeight="1">
      <c r="A84" s="360"/>
      <c r="B84" s="362"/>
      <c r="C84" s="1100" t="s">
        <v>14066</v>
      </c>
      <c r="D84" s="1100"/>
      <c r="E84" s="1100"/>
      <c r="F84" s="1100"/>
      <c r="G84" s="1100"/>
      <c r="H84" s="1100"/>
      <c r="I84" s="565"/>
      <c r="J84" s="1101" t="s">
        <v>14067</v>
      </c>
      <c r="K84" s="1101"/>
    </row>
    <row r="85" spans="1:11" ht="15" customHeight="1">
      <c r="A85" s="360"/>
      <c r="B85" s="362"/>
      <c r="C85" s="1102"/>
      <c r="D85" s="1103"/>
      <c r="E85" s="1103"/>
      <c r="F85" s="1103"/>
      <c r="G85" s="1103"/>
      <c r="H85" s="1104"/>
      <c r="I85" s="565"/>
      <c r="J85" s="1102"/>
      <c r="K85" s="1104"/>
    </row>
    <row r="86" spans="1:11" ht="12" customHeight="1">
      <c r="A86" s="360"/>
      <c r="B86" s="362"/>
      <c r="C86" s="670"/>
      <c r="D86" s="670"/>
      <c r="E86" s="670"/>
      <c r="F86" s="670"/>
      <c r="G86" s="670"/>
      <c r="H86" s="670"/>
      <c r="I86" s="670"/>
      <c r="J86" s="670"/>
      <c r="K86" s="670"/>
    </row>
    <row r="87" spans="1:11" ht="132" customHeight="1">
      <c r="A87" s="361"/>
      <c r="B87" s="914" t="s">
        <v>767</v>
      </c>
      <c r="C87" s="1134" t="s">
        <v>15933</v>
      </c>
      <c r="D87" s="1134"/>
      <c r="E87" s="1134"/>
      <c r="F87" s="1134"/>
      <c r="G87" s="1134"/>
      <c r="H87" s="1134"/>
      <c r="I87" s="1134"/>
      <c r="J87" s="1134"/>
      <c r="K87" s="1134"/>
    </row>
    <row r="88" spans="1:11" ht="7.05" customHeight="1">
      <c r="A88" s="360"/>
      <c r="B88" s="362"/>
      <c r="C88" s="760"/>
      <c r="D88" s="760"/>
      <c r="E88" s="760"/>
      <c r="F88" s="760"/>
      <c r="G88" s="760"/>
      <c r="H88" s="760"/>
      <c r="I88" s="760"/>
      <c r="J88" s="760"/>
      <c r="K88" s="760"/>
    </row>
    <row r="89" spans="1:11" ht="141.94999999999999" customHeight="1">
      <c r="A89" s="360"/>
      <c r="B89" s="362"/>
      <c r="C89" s="1120"/>
      <c r="D89" s="1121"/>
      <c r="E89" s="1121"/>
      <c r="F89" s="1121"/>
      <c r="G89" s="1121"/>
      <c r="H89" s="1121"/>
      <c r="I89" s="1121"/>
      <c r="J89" s="1121"/>
      <c r="K89" s="1122"/>
    </row>
    <row r="90" spans="1:11" ht="6" customHeight="1">
      <c r="A90" s="360"/>
      <c r="B90" s="362"/>
      <c r="C90" s="565"/>
      <c r="D90" s="565"/>
      <c r="E90" s="565"/>
      <c r="F90" s="565"/>
      <c r="G90" s="565"/>
      <c r="H90" s="566"/>
      <c r="I90" s="565"/>
      <c r="J90" s="565"/>
      <c r="K90" s="565"/>
    </row>
    <row r="91" spans="1:11" ht="16.5" customHeight="1">
      <c r="A91" s="360"/>
      <c r="B91" s="362"/>
      <c r="C91" s="1100" t="s">
        <v>14066</v>
      </c>
      <c r="D91" s="1100"/>
      <c r="E91" s="1100"/>
      <c r="F91" s="1100"/>
      <c r="G91" s="1100"/>
      <c r="H91" s="1100"/>
      <c r="I91" s="565"/>
      <c r="J91" s="1101" t="s">
        <v>14067</v>
      </c>
      <c r="K91" s="1101"/>
    </row>
    <row r="92" spans="1:11" ht="15" customHeight="1">
      <c r="A92" s="360"/>
      <c r="B92" s="362"/>
      <c r="C92" s="1102"/>
      <c r="D92" s="1103"/>
      <c r="E92" s="1103"/>
      <c r="F92" s="1103"/>
      <c r="G92" s="1103"/>
      <c r="H92" s="1104"/>
      <c r="I92" s="565"/>
      <c r="J92" s="1102"/>
      <c r="K92" s="1104"/>
    </row>
    <row r="93" spans="1:11" ht="12" customHeight="1">
      <c r="A93" s="360"/>
      <c r="B93" s="362"/>
      <c r="C93" s="760"/>
      <c r="D93" s="760"/>
      <c r="E93" s="760"/>
      <c r="F93" s="760"/>
      <c r="G93" s="760"/>
      <c r="H93" s="760"/>
      <c r="I93" s="760"/>
      <c r="J93" s="760"/>
      <c r="K93" s="760"/>
    </row>
    <row r="94" spans="1:11" ht="48.75" customHeight="1">
      <c r="A94" s="361"/>
      <c r="B94" s="914" t="s">
        <v>768</v>
      </c>
      <c r="C94" s="1136" t="s">
        <v>15934</v>
      </c>
      <c r="D94" s="1136"/>
      <c r="E94" s="1136"/>
      <c r="F94" s="1136"/>
      <c r="G94" s="1136"/>
      <c r="H94" s="1136"/>
      <c r="I94" s="1136"/>
      <c r="J94" s="1136"/>
      <c r="K94" s="1136"/>
    </row>
    <row r="95" spans="1:11" ht="9" customHeight="1">
      <c r="A95" s="360"/>
      <c r="B95" s="368"/>
      <c r="C95" s="354"/>
      <c r="D95" s="354"/>
      <c r="E95" s="354"/>
      <c r="F95" s="354"/>
      <c r="G95" s="354"/>
      <c r="H95" s="354"/>
      <c r="I95" s="354"/>
      <c r="J95" s="354"/>
      <c r="K95" s="354"/>
    </row>
    <row r="96" spans="1:11" ht="72" customHeight="1">
      <c r="A96" s="360"/>
      <c r="B96" s="362"/>
      <c r="C96" s="1120"/>
      <c r="D96" s="1121"/>
      <c r="E96" s="1121"/>
      <c r="F96" s="1121"/>
      <c r="G96" s="1121"/>
      <c r="H96" s="1121"/>
      <c r="I96" s="1121"/>
      <c r="J96" s="1121"/>
      <c r="K96" s="1122"/>
    </row>
    <row r="97" spans="1:11" ht="12" customHeight="1">
      <c r="A97" s="360"/>
      <c r="B97" s="362"/>
      <c r="C97" s="370"/>
      <c r="D97" s="370"/>
      <c r="E97" s="370"/>
      <c r="F97" s="370"/>
      <c r="G97" s="370"/>
      <c r="H97" s="370"/>
      <c r="I97" s="370"/>
      <c r="J97" s="370"/>
      <c r="K97" s="370"/>
    </row>
    <row r="98" spans="1:11" s="360" customFormat="1" ht="94.5" customHeight="1" thickBot="1">
      <c r="B98" s="916" t="s">
        <v>769</v>
      </c>
      <c r="C98" s="1123" t="s">
        <v>15893</v>
      </c>
      <c r="D98" s="1123"/>
      <c r="E98" s="1123"/>
      <c r="F98" s="1123"/>
      <c r="G98" s="1123"/>
      <c r="H98" s="1123"/>
      <c r="I98" s="1123"/>
      <c r="J98" s="1123"/>
      <c r="K98" s="1123"/>
    </row>
    <row r="99" spans="1:11" ht="12" customHeight="1" thickTop="1">
      <c r="A99" s="360"/>
      <c r="B99" s="362"/>
      <c r="C99" s="370"/>
      <c r="D99" s="370"/>
      <c r="E99" s="370"/>
      <c r="F99" s="370"/>
      <c r="G99" s="370"/>
      <c r="H99" s="370"/>
      <c r="I99" s="370"/>
      <c r="J99" s="370"/>
      <c r="K99" s="370"/>
    </row>
    <row r="100" spans="1:11" s="360" customFormat="1" ht="94.5" customHeight="1">
      <c r="C100" s="983"/>
      <c r="D100" s="984"/>
      <c r="E100" s="984"/>
      <c r="F100" s="984"/>
      <c r="G100" s="984"/>
      <c r="H100" s="984"/>
      <c r="I100" s="984"/>
      <c r="J100" s="984"/>
      <c r="K100" s="985"/>
    </row>
    <row r="101" spans="1:11" ht="15" customHeight="1">
      <c r="A101" s="360"/>
      <c r="B101" s="362"/>
      <c r="C101" s="370"/>
      <c r="D101" s="370"/>
      <c r="E101" s="370"/>
      <c r="F101" s="370"/>
      <c r="G101" s="370"/>
      <c r="H101" s="370"/>
      <c r="I101" s="370"/>
      <c r="J101" s="370"/>
      <c r="K101" s="370"/>
    </row>
    <row r="102" spans="1:11" ht="82.25" customHeight="1">
      <c r="A102" s="361"/>
      <c r="B102" s="914" t="s">
        <v>770</v>
      </c>
      <c r="C102" s="1134" t="s">
        <v>15935</v>
      </c>
      <c r="D102" s="1134"/>
      <c r="E102" s="1134"/>
      <c r="F102" s="1134"/>
      <c r="G102" s="1134"/>
      <c r="H102" s="1134"/>
      <c r="I102" s="1134"/>
      <c r="J102" s="1134"/>
      <c r="K102" s="1134"/>
    </row>
    <row r="103" spans="1:11" ht="7.05" customHeight="1">
      <c r="A103" s="360"/>
      <c r="B103" s="368"/>
      <c r="C103" s="369"/>
      <c r="D103" s="369"/>
      <c r="E103" s="369"/>
      <c r="F103" s="369"/>
      <c r="G103" s="369"/>
      <c r="H103" s="369"/>
      <c r="I103" s="369"/>
      <c r="J103" s="369"/>
      <c r="K103" s="369"/>
    </row>
    <row r="104" spans="1:11" ht="81.75" customHeight="1">
      <c r="A104" s="360"/>
      <c r="B104" s="362"/>
      <c r="C104" s="1120"/>
      <c r="D104" s="1121"/>
      <c r="E104" s="1121"/>
      <c r="F104" s="1121"/>
      <c r="G104" s="1121"/>
      <c r="H104" s="1121"/>
      <c r="I104" s="1121"/>
      <c r="J104" s="1121"/>
      <c r="K104" s="1122"/>
    </row>
    <row r="105" spans="1:11" ht="7.05" customHeight="1">
      <c r="A105" s="360"/>
      <c r="B105" s="362"/>
      <c r="C105" s="565"/>
      <c r="D105" s="565"/>
      <c r="E105" s="565"/>
      <c r="F105" s="565"/>
      <c r="G105" s="565"/>
      <c r="H105" s="565"/>
      <c r="I105" s="565"/>
      <c r="J105" s="565"/>
      <c r="K105" s="565"/>
    </row>
    <row r="106" spans="1:11" ht="16.5" customHeight="1">
      <c r="A106" s="360"/>
      <c r="B106" s="362"/>
      <c r="C106" s="1100" t="s">
        <v>14066</v>
      </c>
      <c r="D106" s="1100"/>
      <c r="E106" s="1100"/>
      <c r="F106" s="1100"/>
      <c r="G106" s="1100"/>
      <c r="H106" s="1100"/>
      <c r="I106" s="565"/>
      <c r="J106" s="1101" t="s">
        <v>14067</v>
      </c>
      <c r="K106" s="1101"/>
    </row>
    <row r="107" spans="1:11" ht="15" customHeight="1">
      <c r="A107" s="360"/>
      <c r="B107" s="362"/>
      <c r="C107" s="1102"/>
      <c r="D107" s="1103"/>
      <c r="E107" s="1103"/>
      <c r="F107" s="1103"/>
      <c r="G107" s="1103"/>
      <c r="H107" s="1104"/>
      <c r="I107" s="565"/>
      <c r="J107" s="1102"/>
      <c r="K107" s="1104"/>
    </row>
    <row r="108" spans="1:11" ht="12" customHeight="1">
      <c r="A108" s="360"/>
      <c r="B108" s="362"/>
      <c r="C108" s="670"/>
      <c r="D108" s="670"/>
      <c r="E108" s="670"/>
      <c r="F108" s="670"/>
      <c r="G108" s="670"/>
      <c r="H108" s="670"/>
      <c r="I108" s="670"/>
      <c r="J108" s="670"/>
      <c r="K108" s="670"/>
    </row>
    <row r="109" spans="1:11" ht="187.9" customHeight="1">
      <c r="A109" s="361"/>
      <c r="B109" s="914" t="s">
        <v>771</v>
      </c>
      <c r="C109" s="1119" t="s">
        <v>15936</v>
      </c>
      <c r="D109" s="1119"/>
      <c r="E109" s="1119"/>
      <c r="F109" s="1119"/>
      <c r="G109" s="1119"/>
      <c r="H109" s="1119"/>
      <c r="I109" s="1119"/>
      <c r="J109" s="1119"/>
      <c r="K109" s="1119"/>
    </row>
    <row r="110" spans="1:11" ht="7.05" customHeight="1">
      <c r="A110" s="360"/>
      <c r="B110" s="368"/>
      <c r="C110" s="371"/>
      <c r="D110" s="371"/>
      <c r="E110" s="371"/>
      <c r="F110" s="371"/>
      <c r="G110" s="371"/>
      <c r="H110" s="371"/>
      <c r="I110" s="371"/>
      <c r="J110" s="371"/>
      <c r="K110" s="371"/>
    </row>
    <row r="111" spans="1:11" ht="96" customHeight="1">
      <c r="A111" s="360"/>
      <c r="B111" s="362"/>
      <c r="C111" s="1120"/>
      <c r="D111" s="1121"/>
      <c r="E111" s="1121"/>
      <c r="F111" s="1121"/>
      <c r="G111" s="1121"/>
      <c r="H111" s="1121"/>
      <c r="I111" s="1121"/>
      <c r="J111" s="1121"/>
      <c r="K111" s="1122"/>
    </row>
    <row r="112" spans="1:11" ht="7.05" customHeight="1">
      <c r="A112" s="360"/>
      <c r="B112" s="362"/>
      <c r="C112" s="565"/>
      <c r="D112" s="565"/>
      <c r="E112" s="565"/>
      <c r="F112" s="565"/>
      <c r="G112" s="565"/>
      <c r="H112" s="565"/>
      <c r="I112" s="565"/>
      <c r="J112" s="565"/>
      <c r="K112" s="565"/>
    </row>
    <row r="113" spans="1:11" ht="16.5" customHeight="1">
      <c r="A113" s="360"/>
      <c r="B113" s="362"/>
      <c r="C113" s="1100" t="s">
        <v>14066</v>
      </c>
      <c r="D113" s="1100"/>
      <c r="E113" s="1100"/>
      <c r="F113" s="1100"/>
      <c r="G113" s="1100"/>
      <c r="H113" s="1100"/>
      <c r="I113" s="565"/>
      <c r="J113" s="1101" t="s">
        <v>14067</v>
      </c>
      <c r="K113" s="1101"/>
    </row>
    <row r="114" spans="1:11" ht="15" customHeight="1">
      <c r="A114" s="360"/>
      <c r="B114" s="362"/>
      <c r="C114" s="1102"/>
      <c r="D114" s="1103"/>
      <c r="E114" s="1103"/>
      <c r="F114" s="1103"/>
      <c r="G114" s="1103"/>
      <c r="H114" s="1104"/>
      <c r="I114" s="565"/>
      <c r="J114" s="1102"/>
      <c r="K114" s="1104"/>
    </row>
    <row r="115" spans="1:11" ht="12" customHeight="1">
      <c r="A115" s="360"/>
      <c r="B115" s="362"/>
      <c r="C115" s="370"/>
      <c r="D115" s="370"/>
      <c r="E115" s="370"/>
      <c r="F115" s="370"/>
      <c r="G115" s="370"/>
      <c r="H115" s="370"/>
      <c r="I115" s="370"/>
      <c r="J115" s="370"/>
      <c r="K115" s="370"/>
    </row>
    <row r="116" spans="1:11" ht="80.25" customHeight="1">
      <c r="A116" s="361"/>
      <c r="B116" s="914" t="s">
        <v>772</v>
      </c>
      <c r="C116" s="1119" t="s">
        <v>15937</v>
      </c>
      <c r="D116" s="1119"/>
      <c r="E116" s="1119"/>
      <c r="F116" s="1119"/>
      <c r="G116" s="1119"/>
      <c r="H116" s="1119"/>
      <c r="I116" s="1119"/>
      <c r="J116" s="1119"/>
      <c r="K116" s="1119"/>
    </row>
    <row r="117" spans="1:11" ht="7.05" customHeight="1">
      <c r="A117" s="360"/>
      <c r="B117" s="368"/>
      <c r="C117" s="371"/>
      <c r="D117" s="371"/>
      <c r="E117" s="371"/>
      <c r="F117" s="371"/>
      <c r="G117" s="371"/>
      <c r="H117" s="371"/>
      <c r="I117" s="371"/>
      <c r="J117" s="371"/>
      <c r="K117" s="371"/>
    </row>
    <row r="118" spans="1:11" ht="77.25" customHeight="1">
      <c r="A118" s="360"/>
      <c r="B118" s="362"/>
      <c r="C118" s="1120"/>
      <c r="D118" s="1121"/>
      <c r="E118" s="1121"/>
      <c r="F118" s="1121"/>
      <c r="G118" s="1121"/>
      <c r="H118" s="1121"/>
      <c r="I118" s="1121"/>
      <c r="J118" s="1121"/>
      <c r="K118" s="1122"/>
    </row>
    <row r="119" spans="1:11" ht="7.05" customHeight="1">
      <c r="A119" s="360"/>
      <c r="B119" s="362"/>
      <c r="C119" s="565"/>
      <c r="D119" s="565"/>
      <c r="E119" s="565"/>
      <c r="F119" s="565"/>
      <c r="G119" s="565"/>
      <c r="H119" s="565"/>
      <c r="I119" s="565"/>
      <c r="J119" s="565"/>
      <c r="K119" s="565"/>
    </row>
    <row r="120" spans="1:11" ht="16.5" customHeight="1">
      <c r="A120" s="360"/>
      <c r="B120" s="362"/>
      <c r="C120" s="1100" t="s">
        <v>14066</v>
      </c>
      <c r="D120" s="1100"/>
      <c r="E120" s="1100"/>
      <c r="F120" s="1100"/>
      <c r="G120" s="1100"/>
      <c r="H120" s="1100"/>
      <c r="I120" s="565"/>
      <c r="J120" s="1101" t="s">
        <v>14067</v>
      </c>
      <c r="K120" s="1101"/>
    </row>
    <row r="121" spans="1:11" ht="15" customHeight="1">
      <c r="A121" s="360"/>
      <c r="B121" s="362"/>
      <c r="C121" s="1102"/>
      <c r="D121" s="1103"/>
      <c r="E121" s="1103"/>
      <c r="F121" s="1103"/>
      <c r="G121" s="1103"/>
      <c r="H121" s="1104"/>
      <c r="I121" s="565"/>
      <c r="J121" s="1102"/>
      <c r="K121" s="1104"/>
    </row>
    <row r="122" spans="1:11" ht="16.5" customHeight="1">
      <c r="A122" s="360"/>
      <c r="B122" s="362"/>
      <c r="C122" s="1100" t="s">
        <v>14066</v>
      </c>
      <c r="D122" s="1100"/>
      <c r="E122" s="1100"/>
      <c r="F122" s="1100"/>
      <c r="G122" s="1100"/>
      <c r="H122" s="1100"/>
      <c r="I122" s="565"/>
      <c r="J122" s="1101" t="s">
        <v>14067</v>
      </c>
      <c r="K122" s="1101"/>
    </row>
    <row r="123" spans="1:11" ht="15" customHeight="1">
      <c r="A123" s="360"/>
      <c r="B123" s="362"/>
      <c r="C123" s="1102"/>
      <c r="D123" s="1103"/>
      <c r="E123" s="1103"/>
      <c r="F123" s="1103"/>
      <c r="G123" s="1103"/>
      <c r="H123" s="1104"/>
      <c r="I123" s="565"/>
      <c r="J123" s="1102"/>
      <c r="K123" s="1104"/>
    </row>
    <row r="124" spans="1:11" ht="12" customHeight="1">
      <c r="A124" s="360"/>
      <c r="B124" s="362"/>
      <c r="C124" s="370"/>
      <c r="D124" s="370"/>
      <c r="E124" s="370"/>
      <c r="F124" s="370"/>
      <c r="G124" s="370"/>
      <c r="H124" s="370"/>
      <c r="I124" s="370"/>
      <c r="J124" s="370"/>
      <c r="K124" s="370"/>
    </row>
    <row r="125" spans="1:11" ht="96" customHeight="1">
      <c r="A125" s="361"/>
      <c r="B125" s="914" t="s">
        <v>773</v>
      </c>
      <c r="C125" s="1119" t="s">
        <v>15938</v>
      </c>
      <c r="D125" s="1119"/>
      <c r="E125" s="1119"/>
      <c r="F125" s="1119"/>
      <c r="G125" s="1119"/>
      <c r="H125" s="1119"/>
      <c r="I125" s="1119"/>
      <c r="J125" s="1119"/>
      <c r="K125" s="1119"/>
    </row>
    <row r="126" spans="1:11" ht="7.05" customHeight="1">
      <c r="A126" s="360"/>
      <c r="B126" s="368"/>
      <c r="C126" s="371"/>
      <c r="D126" s="371"/>
      <c r="E126" s="371"/>
      <c r="F126" s="371"/>
      <c r="G126" s="371"/>
      <c r="H126" s="371"/>
      <c r="I126" s="371"/>
      <c r="J126" s="371"/>
      <c r="K126" s="371"/>
    </row>
    <row r="127" spans="1:11" ht="125.25" customHeight="1">
      <c r="A127" s="360"/>
      <c r="B127" s="362"/>
      <c r="C127" s="1120"/>
      <c r="D127" s="1121"/>
      <c r="E127" s="1121"/>
      <c r="F127" s="1121"/>
      <c r="G127" s="1121"/>
      <c r="H127" s="1121"/>
      <c r="I127" s="1121"/>
      <c r="J127" s="1121"/>
      <c r="K127" s="1122"/>
    </row>
    <row r="128" spans="1:11" ht="7.05" customHeight="1">
      <c r="A128" s="360"/>
      <c r="B128" s="362"/>
      <c r="C128" s="565"/>
      <c r="D128" s="565"/>
      <c r="E128" s="565"/>
      <c r="F128" s="565"/>
      <c r="G128" s="565"/>
      <c r="H128" s="565"/>
      <c r="I128" s="565"/>
      <c r="J128" s="565"/>
      <c r="K128" s="565"/>
    </row>
    <row r="129" spans="1:11" ht="16.5" customHeight="1">
      <c r="A129" s="360"/>
      <c r="B129" s="362"/>
      <c r="C129" s="1100" t="s">
        <v>14066</v>
      </c>
      <c r="D129" s="1100"/>
      <c r="E129" s="1100"/>
      <c r="F129" s="1100"/>
      <c r="G129" s="1100"/>
      <c r="H129" s="1100"/>
      <c r="I129" s="565"/>
      <c r="J129" s="1101" t="s">
        <v>14067</v>
      </c>
      <c r="K129" s="1101"/>
    </row>
    <row r="130" spans="1:11" ht="15" customHeight="1">
      <c r="A130" s="360"/>
      <c r="B130" s="362"/>
      <c r="C130" s="1102"/>
      <c r="D130" s="1103"/>
      <c r="E130" s="1103"/>
      <c r="F130" s="1103"/>
      <c r="G130" s="1103"/>
      <c r="H130" s="1104"/>
      <c r="I130" s="565"/>
      <c r="J130" s="1102"/>
      <c r="K130" s="1104"/>
    </row>
    <row r="131" spans="1:11" ht="15" customHeight="1">
      <c r="A131" s="360"/>
      <c r="B131" s="362"/>
      <c r="C131" s="370"/>
      <c r="D131" s="370"/>
      <c r="E131" s="370"/>
      <c r="F131" s="370"/>
      <c r="G131" s="370"/>
      <c r="H131" s="370"/>
      <c r="I131" s="370"/>
      <c r="J131" s="370"/>
      <c r="K131" s="370"/>
    </row>
    <row r="132" spans="1:11" ht="79.5" customHeight="1">
      <c r="A132" s="361"/>
      <c r="B132" s="914" t="s">
        <v>774</v>
      </c>
      <c r="C132" s="1119" t="s">
        <v>15939</v>
      </c>
      <c r="D132" s="1119"/>
      <c r="E132" s="1119"/>
      <c r="F132" s="1119"/>
      <c r="G132" s="1119"/>
      <c r="H132" s="1119"/>
      <c r="I132" s="1119"/>
      <c r="J132" s="1119"/>
      <c r="K132" s="1119"/>
    </row>
    <row r="133" spans="1:11" ht="7.05" customHeight="1">
      <c r="A133" s="360"/>
      <c r="B133" s="368"/>
      <c r="C133" s="372"/>
      <c r="D133" s="372"/>
      <c r="E133" s="372"/>
      <c r="F133" s="372"/>
      <c r="G133" s="372"/>
      <c r="H133" s="372"/>
      <c r="I133" s="372"/>
      <c r="J133" s="372"/>
      <c r="K133" s="372"/>
    </row>
    <row r="134" spans="1:11" ht="76.5" customHeight="1">
      <c r="A134" s="360"/>
      <c r="B134" s="362"/>
      <c r="C134" s="1137"/>
      <c r="D134" s="1138"/>
      <c r="E134" s="1138"/>
      <c r="F134" s="1138"/>
      <c r="G134" s="1138"/>
      <c r="H134" s="1138"/>
      <c r="I134" s="1138"/>
      <c r="J134" s="1138"/>
      <c r="K134" s="1139"/>
    </row>
    <row r="135" spans="1:11" ht="12" customHeight="1">
      <c r="A135" s="360"/>
      <c r="B135" s="362"/>
      <c r="C135" s="370"/>
      <c r="D135" s="370"/>
      <c r="E135" s="370"/>
      <c r="F135" s="370"/>
      <c r="G135" s="370"/>
      <c r="H135" s="370"/>
      <c r="I135" s="370"/>
      <c r="J135" s="370"/>
      <c r="K135" s="370"/>
    </row>
    <row r="136" spans="1:11" ht="90.75" customHeight="1">
      <c r="A136" s="361"/>
      <c r="B136" s="914" t="s">
        <v>775</v>
      </c>
      <c r="C136" s="1134" t="s">
        <v>15940</v>
      </c>
      <c r="D136" s="1134"/>
      <c r="E136" s="1134"/>
      <c r="F136" s="1134"/>
      <c r="G136" s="1134"/>
      <c r="H136" s="1134"/>
      <c r="I136" s="1134"/>
      <c r="J136" s="1134"/>
      <c r="K136" s="1134"/>
    </row>
    <row r="137" spans="1:11" ht="7.05" customHeight="1">
      <c r="A137" s="360"/>
      <c r="B137" s="368"/>
      <c r="C137" s="369"/>
      <c r="D137" s="369"/>
      <c r="E137" s="369"/>
      <c r="F137" s="369"/>
      <c r="G137" s="369"/>
      <c r="H137" s="369"/>
      <c r="I137" s="369"/>
      <c r="J137" s="369"/>
      <c r="K137" s="369"/>
    </row>
    <row r="138" spans="1:11" ht="72.75" customHeight="1">
      <c r="A138" s="360"/>
      <c r="B138" s="362"/>
      <c r="C138" s="1120"/>
      <c r="D138" s="1121"/>
      <c r="E138" s="1121"/>
      <c r="F138" s="1121"/>
      <c r="G138" s="1121"/>
      <c r="H138" s="1121"/>
      <c r="I138" s="1121"/>
      <c r="J138" s="1121"/>
      <c r="K138" s="1122"/>
    </row>
    <row r="139" spans="1:11" ht="7.05" customHeight="1">
      <c r="A139" s="360"/>
      <c r="B139" s="362"/>
      <c r="C139" s="565"/>
      <c r="D139" s="565"/>
      <c r="E139" s="565"/>
      <c r="F139" s="565"/>
      <c r="G139" s="565"/>
      <c r="H139" s="565"/>
      <c r="I139" s="565"/>
      <c r="J139" s="565"/>
      <c r="K139" s="565"/>
    </row>
    <row r="140" spans="1:11" ht="16.5" customHeight="1">
      <c r="A140" s="360"/>
      <c r="B140" s="362"/>
      <c r="C140" s="1100" t="s">
        <v>14066</v>
      </c>
      <c r="D140" s="1100"/>
      <c r="E140" s="1100"/>
      <c r="F140" s="1100"/>
      <c r="G140" s="1100"/>
      <c r="H140" s="1100"/>
      <c r="I140" s="565"/>
      <c r="J140" s="1101" t="s">
        <v>14067</v>
      </c>
      <c r="K140" s="1101"/>
    </row>
    <row r="141" spans="1:11" ht="15" customHeight="1">
      <c r="A141" s="360"/>
      <c r="B141" s="362"/>
      <c r="C141" s="1102"/>
      <c r="D141" s="1103"/>
      <c r="E141" s="1103"/>
      <c r="F141" s="1103"/>
      <c r="G141" s="1103"/>
      <c r="H141" s="1104"/>
      <c r="I141" s="565"/>
      <c r="J141" s="1102"/>
      <c r="K141" s="1104"/>
    </row>
    <row r="142" spans="1:11" ht="12" customHeight="1">
      <c r="A142" s="360"/>
      <c r="B142" s="362"/>
      <c r="C142" s="760"/>
      <c r="D142" s="760"/>
      <c r="E142" s="760"/>
      <c r="F142" s="760"/>
      <c r="G142" s="760"/>
      <c r="H142" s="760"/>
      <c r="I142" s="760"/>
      <c r="J142" s="760"/>
      <c r="K142" s="760"/>
    </row>
    <row r="143" spans="1:11" ht="32" customHeight="1">
      <c r="A143" s="361"/>
      <c r="B143" s="914" t="s">
        <v>776</v>
      </c>
      <c r="C143" s="1134" t="s">
        <v>15941</v>
      </c>
      <c r="D143" s="1134"/>
      <c r="E143" s="1134"/>
      <c r="F143" s="1134"/>
      <c r="G143" s="1134"/>
      <c r="H143" s="1134"/>
      <c r="I143" s="1134"/>
      <c r="J143" s="1134"/>
      <c r="K143" s="1134"/>
    </row>
    <row r="144" spans="1:11" ht="7.05" customHeight="1">
      <c r="A144" s="360"/>
      <c r="B144" s="368"/>
      <c r="C144" s="369"/>
      <c r="D144" s="369"/>
      <c r="E144" s="369"/>
      <c r="F144" s="369"/>
      <c r="G144" s="369"/>
      <c r="H144" s="369"/>
      <c r="I144" s="369"/>
      <c r="J144" s="369"/>
      <c r="K144" s="369"/>
    </row>
    <row r="145" spans="1:11" ht="86.25" customHeight="1">
      <c r="A145" s="360"/>
      <c r="B145" s="362"/>
      <c r="C145" s="1120" t="s">
        <v>15808</v>
      </c>
      <c r="D145" s="1121"/>
      <c r="E145" s="1121"/>
      <c r="F145" s="1121"/>
      <c r="G145" s="1121"/>
      <c r="H145" s="1121"/>
      <c r="I145" s="1121"/>
      <c r="J145" s="1121"/>
      <c r="K145" s="1122"/>
    </row>
    <row r="146" spans="1:11" ht="12" customHeight="1">
      <c r="A146" s="360"/>
      <c r="B146" s="362"/>
      <c r="C146" s="670"/>
      <c r="D146" s="670"/>
      <c r="E146" s="670"/>
      <c r="F146" s="670"/>
      <c r="G146" s="670"/>
      <c r="H146" s="670"/>
      <c r="I146" s="670"/>
      <c r="J146" s="670"/>
      <c r="K146" s="670"/>
    </row>
    <row r="147" spans="1:11" ht="32" customHeight="1">
      <c r="A147" s="361"/>
      <c r="B147" s="914" t="s">
        <v>777</v>
      </c>
      <c r="C147" s="1134" t="s">
        <v>15942</v>
      </c>
      <c r="D147" s="1134"/>
      <c r="E147" s="1134"/>
      <c r="F147" s="1134"/>
      <c r="G147" s="1134"/>
      <c r="H147" s="1134"/>
      <c r="I147" s="1134"/>
      <c r="J147" s="1134"/>
      <c r="K147" s="1134"/>
    </row>
    <row r="148" spans="1:11" ht="7.05" customHeight="1">
      <c r="A148" s="360"/>
      <c r="B148" s="368"/>
      <c r="C148" s="369"/>
      <c r="D148" s="369"/>
      <c r="E148" s="369"/>
      <c r="F148" s="369"/>
      <c r="G148" s="369"/>
      <c r="H148" s="369"/>
      <c r="I148" s="369"/>
      <c r="J148" s="369"/>
      <c r="K148" s="369"/>
    </row>
    <row r="149" spans="1:11" ht="80.25" customHeight="1">
      <c r="A149" s="360"/>
      <c r="B149" s="362"/>
      <c r="C149" s="1120"/>
      <c r="D149" s="1121"/>
      <c r="E149" s="1121"/>
      <c r="F149" s="1121"/>
      <c r="G149" s="1121"/>
      <c r="H149" s="1121"/>
      <c r="I149" s="1121"/>
      <c r="J149" s="1121"/>
      <c r="K149" s="1122"/>
    </row>
    <row r="150" spans="1:11" ht="12" customHeight="1">
      <c r="A150" s="360"/>
      <c r="B150" s="362"/>
      <c r="C150" s="670"/>
      <c r="D150" s="670"/>
      <c r="E150" s="670"/>
      <c r="F150" s="670"/>
      <c r="G150" s="670"/>
      <c r="H150" s="670"/>
      <c r="I150" s="670"/>
      <c r="J150" s="670"/>
      <c r="K150" s="670"/>
    </row>
    <row r="151" spans="1:11" ht="46.5" customHeight="1">
      <c r="A151" s="361"/>
      <c r="B151" s="914" t="s">
        <v>778</v>
      </c>
      <c r="C151" s="1119" t="s">
        <v>15943</v>
      </c>
      <c r="D151" s="1134"/>
      <c r="E151" s="1134"/>
      <c r="F151" s="1134"/>
      <c r="G151" s="1134"/>
      <c r="H151" s="1134"/>
      <c r="I151" s="1134"/>
      <c r="J151" s="1134"/>
      <c r="K151" s="1134"/>
    </row>
    <row r="152" spans="1:11" ht="7.05" customHeight="1">
      <c r="A152" s="360"/>
      <c r="B152" s="368"/>
      <c r="C152" s="371"/>
      <c r="D152" s="369"/>
      <c r="E152" s="369"/>
      <c r="F152" s="369"/>
      <c r="G152" s="369"/>
      <c r="H152" s="369"/>
      <c r="I152" s="369"/>
      <c r="J152" s="369"/>
      <c r="K152" s="369"/>
    </row>
    <row r="153" spans="1:11" ht="80.25" customHeight="1">
      <c r="A153" s="360"/>
      <c r="B153" s="362"/>
      <c r="C153" s="1137"/>
      <c r="D153" s="1138"/>
      <c r="E153" s="1138"/>
      <c r="F153" s="1138"/>
      <c r="G153" s="1138"/>
      <c r="H153" s="1138"/>
      <c r="I153" s="1138"/>
      <c r="J153" s="1138"/>
      <c r="K153" s="1139"/>
    </row>
    <row r="154" spans="1:11" ht="12" customHeight="1">
      <c r="A154" s="360"/>
      <c r="B154" s="362"/>
      <c r="C154" s="670"/>
      <c r="D154" s="670"/>
      <c r="E154" s="670"/>
      <c r="F154" s="670"/>
      <c r="G154" s="670"/>
      <c r="H154" s="670"/>
      <c r="I154" s="670"/>
      <c r="J154" s="670"/>
      <c r="K154" s="670"/>
    </row>
    <row r="155" spans="1:11" ht="60" customHeight="1">
      <c r="A155" s="361"/>
      <c r="B155" s="914" t="s">
        <v>779</v>
      </c>
      <c r="C155" s="1134" t="s">
        <v>15944</v>
      </c>
      <c r="D155" s="1134"/>
      <c r="E155" s="1134"/>
      <c r="F155" s="1134"/>
      <c r="G155" s="1134"/>
      <c r="H155" s="1134"/>
      <c r="I155" s="1134"/>
      <c r="J155" s="1134"/>
      <c r="K155" s="1134"/>
    </row>
    <row r="156" spans="1:11" ht="7.05" customHeight="1">
      <c r="A156" s="360"/>
      <c r="B156" s="836"/>
      <c r="C156" s="565"/>
      <c r="D156" s="565"/>
      <c r="E156" s="565"/>
      <c r="F156" s="565"/>
      <c r="G156" s="565"/>
      <c r="H156" s="565"/>
      <c r="I156" s="565"/>
      <c r="J156" s="565"/>
      <c r="K156" s="565"/>
    </row>
    <row r="157" spans="1:11" ht="16.5" customHeight="1">
      <c r="A157" s="360"/>
      <c r="B157" s="836"/>
      <c r="C157" s="1140" t="s">
        <v>14066</v>
      </c>
      <c r="D157" s="1140"/>
      <c r="E157" s="1140"/>
      <c r="F157" s="1140"/>
      <c r="G157" s="1140"/>
      <c r="H157" s="1140"/>
      <c r="I157" s="748"/>
      <c r="J157" s="1141"/>
      <c r="K157" s="1141"/>
    </row>
    <row r="158" spans="1:11" ht="15" customHeight="1">
      <c r="A158" s="360"/>
      <c r="B158" s="836"/>
      <c r="C158" s="1135"/>
      <c r="D158" s="1135"/>
      <c r="E158" s="1135"/>
      <c r="F158" s="1135"/>
      <c r="G158" s="1135"/>
      <c r="H158" s="1135"/>
      <c r="I158" s="1135"/>
      <c r="J158" s="1135"/>
      <c r="K158" s="1135"/>
    </row>
    <row r="159" spans="1:11" ht="12" customHeight="1">
      <c r="A159" s="360"/>
      <c r="B159" s="836"/>
      <c r="C159" s="670"/>
      <c r="D159" s="670"/>
      <c r="E159" s="670"/>
      <c r="F159" s="670"/>
      <c r="G159" s="670"/>
      <c r="H159" s="670"/>
      <c r="I159" s="670"/>
      <c r="J159" s="670"/>
      <c r="K159" s="670"/>
    </row>
    <row r="160" spans="1:11" ht="40.5" customHeight="1">
      <c r="A160" s="361"/>
      <c r="B160" s="914" t="s">
        <v>780</v>
      </c>
      <c r="C160" s="1134" t="s">
        <v>15945</v>
      </c>
      <c r="D160" s="1134"/>
      <c r="E160" s="1134"/>
      <c r="F160" s="1134"/>
      <c r="G160" s="1134"/>
      <c r="H160" s="1134"/>
      <c r="I160" s="1134"/>
      <c r="J160" s="1134"/>
      <c r="K160" s="1134"/>
    </row>
    <row r="161" spans="1:12" ht="7.05" customHeight="1">
      <c r="A161" s="360"/>
      <c r="B161" s="368"/>
      <c r="C161" s="369"/>
      <c r="D161" s="369"/>
      <c r="E161" s="369"/>
      <c r="F161" s="369"/>
      <c r="G161" s="369"/>
      <c r="H161" s="369"/>
      <c r="I161" s="369"/>
      <c r="J161" s="369"/>
      <c r="K161" s="369"/>
    </row>
    <row r="162" spans="1:12" ht="63.75" customHeight="1">
      <c r="A162" s="360"/>
      <c r="B162" s="362"/>
      <c r="C162" s="1120"/>
      <c r="D162" s="1121"/>
      <c r="E162" s="1121"/>
      <c r="F162" s="1121"/>
      <c r="G162" s="1121"/>
      <c r="H162" s="1121"/>
      <c r="I162" s="1121"/>
      <c r="J162" s="1121"/>
      <c r="K162" s="1122"/>
    </row>
    <row r="163" spans="1:12" ht="12" customHeight="1">
      <c r="A163" s="360"/>
      <c r="B163" s="362"/>
      <c r="C163" s="676"/>
      <c r="D163" s="676"/>
      <c r="E163" s="676"/>
      <c r="F163" s="676"/>
      <c r="G163" s="676"/>
      <c r="H163" s="676"/>
      <c r="I163" s="676"/>
      <c r="J163" s="676"/>
      <c r="K163" s="676"/>
    </row>
    <row r="164" spans="1:12" ht="54" customHeight="1">
      <c r="A164" s="361"/>
      <c r="B164" s="914" t="s">
        <v>14063</v>
      </c>
      <c r="C164" s="1134" t="s">
        <v>15946</v>
      </c>
      <c r="D164" s="1134"/>
      <c r="E164" s="1134"/>
      <c r="F164" s="1134"/>
      <c r="G164" s="1134"/>
      <c r="H164" s="1134"/>
      <c r="I164" s="1134"/>
      <c r="J164" s="1134"/>
      <c r="K164" s="1134"/>
    </row>
    <row r="165" spans="1:12" ht="7.05" customHeight="1">
      <c r="A165" s="360"/>
      <c r="B165" s="362"/>
      <c r="C165" s="565"/>
      <c r="D165" s="565"/>
      <c r="E165" s="565"/>
      <c r="F165" s="565"/>
      <c r="G165" s="565"/>
      <c r="H165" s="565"/>
      <c r="I165" s="565"/>
      <c r="J165" s="565"/>
      <c r="K165" s="565"/>
    </row>
    <row r="166" spans="1:12" ht="12" customHeight="1">
      <c r="A166" s="360"/>
      <c r="B166" s="362"/>
      <c r="C166" s="1100"/>
      <c r="D166" s="1100"/>
      <c r="E166" s="1100"/>
      <c r="F166" s="1100"/>
      <c r="G166" s="1100"/>
      <c r="H166" s="1100"/>
      <c r="I166" s="565"/>
      <c r="J166" s="1101"/>
      <c r="K166" s="1101"/>
    </row>
    <row r="167" spans="1:12" ht="58.5" customHeight="1">
      <c r="A167" s="360"/>
      <c r="B167" s="362"/>
      <c r="C167" s="1144"/>
      <c r="D167" s="1144"/>
      <c r="E167" s="1144"/>
      <c r="F167" s="1144"/>
      <c r="G167" s="1144"/>
      <c r="H167" s="1144"/>
      <c r="I167" s="1144"/>
      <c r="J167" s="1144"/>
      <c r="K167" s="1144"/>
    </row>
    <row r="168" spans="1:12" s="356" customFormat="1" ht="12" customHeight="1" thickBot="1">
      <c r="A168" s="373"/>
      <c r="B168" s="373"/>
      <c r="C168" s="373"/>
      <c r="D168" s="373"/>
      <c r="E168" s="373"/>
      <c r="F168" s="373"/>
      <c r="G168" s="373"/>
      <c r="H168" s="373"/>
      <c r="I168" s="373"/>
      <c r="J168" s="373"/>
      <c r="K168" s="373"/>
    </row>
    <row r="169" spans="1:12" ht="12" customHeight="1">
      <c r="A169" s="361"/>
      <c r="B169" s="361"/>
      <c r="C169" s="365"/>
      <c r="D169" s="365"/>
      <c r="E169" s="365"/>
      <c r="F169" s="365"/>
      <c r="G169" s="365"/>
      <c r="H169" s="365"/>
      <c r="I169" s="365"/>
      <c r="J169" s="365"/>
      <c r="K169" s="365"/>
      <c r="L169" s="353"/>
    </row>
    <row r="170" spans="1:12" ht="15">
      <c r="A170" s="360"/>
      <c r="B170" s="1143" t="s">
        <v>668</v>
      </c>
      <c r="C170" s="1143"/>
      <c r="D170" s="1143"/>
      <c r="E170" s="1143"/>
      <c r="F170" s="1143"/>
      <c r="G170" s="360"/>
      <c r="H170" s="360"/>
      <c r="I170" s="360"/>
      <c r="J170" s="360"/>
      <c r="K170" s="360"/>
    </row>
    <row r="171" spans="1:12" ht="12" customHeight="1">
      <c r="A171" s="360"/>
      <c r="B171" s="362"/>
      <c r="C171" s="360"/>
      <c r="D171" s="360"/>
      <c r="E171" s="360"/>
      <c r="F171" s="360"/>
      <c r="G171" s="360"/>
      <c r="H171" s="360"/>
      <c r="I171" s="360"/>
      <c r="J171" s="360"/>
      <c r="K171" s="360"/>
    </row>
    <row r="172" spans="1:12" ht="36.75" customHeight="1">
      <c r="A172" s="361"/>
      <c r="B172" s="914" t="s">
        <v>14064</v>
      </c>
      <c r="C172" s="1134" t="s">
        <v>15920</v>
      </c>
      <c r="D172" s="1134"/>
      <c r="E172" s="1134"/>
      <c r="F172" s="1134"/>
      <c r="G172" s="1134"/>
      <c r="H172" s="1134"/>
      <c r="I172" s="1134"/>
      <c r="J172" s="1134"/>
      <c r="K172" s="1134"/>
    </row>
    <row r="173" spans="1:12" ht="7.05" customHeight="1">
      <c r="A173" s="360"/>
      <c r="B173" s="368"/>
      <c r="C173" s="369"/>
      <c r="D173" s="369"/>
      <c r="E173" s="369"/>
      <c r="F173" s="369"/>
      <c r="G173" s="369"/>
      <c r="H173" s="369"/>
      <c r="I173" s="369"/>
      <c r="J173" s="369"/>
      <c r="K173" s="369"/>
    </row>
    <row r="174" spans="1:12" ht="80.25" customHeight="1">
      <c r="A174" s="360"/>
      <c r="B174" s="362"/>
      <c r="C174" s="1120"/>
      <c r="D174" s="1121"/>
      <c r="E174" s="1121"/>
      <c r="F174" s="1121"/>
      <c r="G174" s="1121"/>
      <c r="H174" s="1121"/>
      <c r="I174" s="1121"/>
      <c r="J174" s="1121"/>
      <c r="K174" s="1122"/>
    </row>
    <row r="175" spans="1:12" ht="12" customHeight="1">
      <c r="A175" s="360"/>
      <c r="B175" s="360"/>
      <c r="C175" s="360"/>
      <c r="D175" s="360"/>
      <c r="E175" s="360"/>
      <c r="F175" s="360"/>
      <c r="G175" s="360"/>
      <c r="H175" s="360"/>
      <c r="I175" s="360"/>
      <c r="J175" s="360"/>
      <c r="K175" s="360"/>
    </row>
    <row r="176" spans="1:12" ht="32" customHeight="1">
      <c r="A176" s="361"/>
      <c r="B176" s="914" t="s">
        <v>15918</v>
      </c>
      <c r="C176" s="1134" t="s">
        <v>15919</v>
      </c>
      <c r="D176" s="1134"/>
      <c r="E176" s="1134"/>
      <c r="F176" s="1134"/>
      <c r="G176" s="1134"/>
      <c r="H176" s="1134"/>
      <c r="I176" s="1134"/>
      <c r="J176" s="1134"/>
      <c r="K176" s="1134"/>
    </row>
    <row r="177" spans="1:11" ht="8.1" customHeight="1">
      <c r="A177" s="360"/>
      <c r="B177" s="368"/>
      <c r="C177" s="369"/>
      <c r="D177" s="369"/>
      <c r="E177" s="369"/>
      <c r="F177" s="369"/>
      <c r="G177" s="369"/>
      <c r="H177" s="369"/>
      <c r="I177" s="369"/>
      <c r="J177" s="369"/>
      <c r="K177" s="369"/>
    </row>
    <row r="178" spans="1:11" ht="73.5" customHeight="1">
      <c r="A178" s="360"/>
      <c r="B178" s="362"/>
      <c r="C178" s="1120"/>
      <c r="D178" s="1121"/>
      <c r="E178" s="1121"/>
      <c r="F178" s="1121"/>
      <c r="G178" s="1121"/>
      <c r="H178" s="1121"/>
      <c r="I178" s="1121"/>
      <c r="J178" s="1121"/>
      <c r="K178" s="1122"/>
    </row>
    <row r="179" spans="1:11" ht="12" customHeight="1">
      <c r="A179" s="360"/>
      <c r="B179" s="360"/>
      <c r="C179" s="360"/>
      <c r="D179" s="360"/>
      <c r="E179" s="360"/>
      <c r="F179" s="360"/>
      <c r="G179" s="360"/>
      <c r="H179" s="360"/>
      <c r="I179" s="360"/>
      <c r="J179" s="360"/>
      <c r="K179" s="360"/>
    </row>
    <row r="180" spans="1:11" ht="12" customHeight="1">
      <c r="A180" s="360"/>
      <c r="B180" s="362"/>
      <c r="C180" s="1142"/>
      <c r="D180" s="1142"/>
      <c r="E180" s="1142"/>
      <c r="F180" s="1142"/>
      <c r="G180" s="1142"/>
      <c r="H180" s="1142"/>
      <c r="I180" s="1142"/>
      <c r="J180" s="1142"/>
      <c r="K180" s="1142"/>
    </row>
    <row r="181" spans="1:11" ht="12" customHeight="1"/>
    <row r="182" spans="1:11" ht="12" customHeight="1"/>
    <row r="183" spans="1:11"/>
    <row r="184" spans="1:11"/>
    <row r="185" spans="1:11"/>
    <row r="186" spans="1:11"/>
    <row r="187" spans="1:11"/>
    <row r="188" spans="1:11"/>
    <row r="189" spans="1:11"/>
    <row r="190" spans="1:11"/>
    <row r="191" spans="1:11"/>
    <row r="192" spans="1:11"/>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sheetData>
  <sheetProtection algorithmName="SHA-512" hashValue="gVoiXf5FV0q0TKqbSmOEUImgTi1D5znw69Se1U4KQUxc9Mga9zq+vK1sDDbVnzutPA0hmb2EQVUXcQnPfEs4GA==" saltValue="bRYtrtGx4d93q8d7KGiEAA==" spinCount="100000" sheet="1" objects="1" scenarios="1"/>
  <customSheetViews>
    <customSheetView guid="{549168A2-B131-4BD3-8B45-8127C961C256}" printArea="1" hiddenRows="1" hiddenColumns="1" topLeftCell="A76">
      <selection activeCell="C80" sqref="C80:K80"/>
      <pageMargins left="0.7" right="0.7" top="0.75" bottom="0.75" header="0.3" footer="0.3"/>
      <pageSetup scale="95" orientation="portrait"/>
    </customSheetView>
  </customSheetViews>
  <mergeCells count="158">
    <mergeCell ref="C50:H50"/>
    <mergeCell ref="J50:K50"/>
    <mergeCell ref="J22:K22"/>
    <mergeCell ref="C38:K39"/>
    <mergeCell ref="C41:H41"/>
    <mergeCell ref="C46:K47"/>
    <mergeCell ref="C49:H49"/>
    <mergeCell ref="J49:K49"/>
    <mergeCell ref="C15:J15"/>
    <mergeCell ref="J42:K42"/>
    <mergeCell ref="J41:K41"/>
    <mergeCell ref="C36:K36"/>
    <mergeCell ref="C44:K44"/>
    <mergeCell ref="C42:H42"/>
    <mergeCell ref="C21:H21"/>
    <mergeCell ref="J21:K21"/>
    <mergeCell ref="C18:K19"/>
    <mergeCell ref="C143:K143"/>
    <mergeCell ref="C127:K127"/>
    <mergeCell ref="C132:K132"/>
    <mergeCell ref="C134:K134"/>
    <mergeCell ref="C149:K149"/>
    <mergeCell ref="C125:K125"/>
    <mergeCell ref="C145:K145"/>
    <mergeCell ref="C147:K147"/>
    <mergeCell ref="C89:K89"/>
    <mergeCell ref="C96:K96"/>
    <mergeCell ref="C102:K102"/>
    <mergeCell ref="C104:K104"/>
    <mergeCell ref="C91:H91"/>
    <mergeCell ref="J129:K129"/>
    <mergeCell ref="C130:H130"/>
    <mergeCell ref="J130:K130"/>
    <mergeCell ref="C140:H140"/>
    <mergeCell ref="J140:K140"/>
    <mergeCell ref="C141:H141"/>
    <mergeCell ref="J141:K141"/>
    <mergeCell ref="C116:K116"/>
    <mergeCell ref="C118:K118"/>
    <mergeCell ref="C120:H120"/>
    <mergeCell ref="J120:K120"/>
    <mergeCell ref="C180:K180"/>
    <mergeCell ref="C160:K160"/>
    <mergeCell ref="B170:F170"/>
    <mergeCell ref="C162:K162"/>
    <mergeCell ref="C178:K178"/>
    <mergeCell ref="C172:K172"/>
    <mergeCell ref="C174:K174"/>
    <mergeCell ref="C176:K176"/>
    <mergeCell ref="C164:K164"/>
    <mergeCell ref="C166:H166"/>
    <mergeCell ref="J166:K166"/>
    <mergeCell ref="C167:K167"/>
    <mergeCell ref="C158:K158"/>
    <mergeCell ref="C67:H67"/>
    <mergeCell ref="J67:K67"/>
    <mergeCell ref="C68:H68"/>
    <mergeCell ref="J68:K68"/>
    <mergeCell ref="C65:H65"/>
    <mergeCell ref="J65:K65"/>
    <mergeCell ref="C66:H66"/>
    <mergeCell ref="J66:K66"/>
    <mergeCell ref="J106:K106"/>
    <mergeCell ref="C92:H92"/>
    <mergeCell ref="J92:K92"/>
    <mergeCell ref="C94:K94"/>
    <mergeCell ref="C151:K151"/>
    <mergeCell ref="C153:K153"/>
    <mergeCell ref="C136:K136"/>
    <mergeCell ref="C138:K138"/>
    <mergeCell ref="C155:K155"/>
    <mergeCell ref="C70:K70"/>
    <mergeCell ref="C82:H82"/>
    <mergeCell ref="J82:K82"/>
    <mergeCell ref="C157:H157"/>
    <mergeCell ref="J157:K157"/>
    <mergeCell ref="C129:H129"/>
    <mergeCell ref="B7:K7"/>
    <mergeCell ref="B10:K10"/>
    <mergeCell ref="B8:K8"/>
    <mergeCell ref="C107:H107"/>
    <mergeCell ref="J107:K107"/>
    <mergeCell ref="C16:K16"/>
    <mergeCell ref="C23:H23"/>
    <mergeCell ref="J23:K23"/>
    <mergeCell ref="C24:H24"/>
    <mergeCell ref="J24:K24"/>
    <mergeCell ref="C26:K26"/>
    <mergeCell ref="C33:H33"/>
    <mergeCell ref="J33:K33"/>
    <mergeCell ref="C34:H34"/>
    <mergeCell ref="J34:K34"/>
    <mergeCell ref="C28:K29"/>
    <mergeCell ref="C31:H31"/>
    <mergeCell ref="J31:K31"/>
    <mergeCell ref="C32:H32"/>
    <mergeCell ref="J32:K32"/>
    <mergeCell ref="C76:K76"/>
    <mergeCell ref="H74:I74"/>
    <mergeCell ref="C13:K13"/>
    <mergeCell ref="C22:H22"/>
    <mergeCell ref="C59:K59"/>
    <mergeCell ref="C64:H64"/>
    <mergeCell ref="C100:K100"/>
    <mergeCell ref="C98:K98"/>
    <mergeCell ref="J83:K83"/>
    <mergeCell ref="J81:K81"/>
    <mergeCell ref="C77:K77"/>
    <mergeCell ref="C78:K78"/>
    <mergeCell ref="J91:K91"/>
    <mergeCell ref="C61:K61"/>
    <mergeCell ref="C87:K87"/>
    <mergeCell ref="C63:H63"/>
    <mergeCell ref="J63:K63"/>
    <mergeCell ref="J64:K64"/>
    <mergeCell ref="C83:H83"/>
    <mergeCell ref="D74:G74"/>
    <mergeCell ref="C84:H84"/>
    <mergeCell ref="J84:K84"/>
    <mergeCell ref="C85:H85"/>
    <mergeCell ref="J85:K85"/>
    <mergeCell ref="C80:H80"/>
    <mergeCell ref="J80:K80"/>
    <mergeCell ref="C81:H81"/>
    <mergeCell ref="D72:G72"/>
    <mergeCell ref="C121:H121"/>
    <mergeCell ref="J121:K121"/>
    <mergeCell ref="C109:K109"/>
    <mergeCell ref="C111:K111"/>
    <mergeCell ref="C113:H113"/>
    <mergeCell ref="J113:K113"/>
    <mergeCell ref="C114:H114"/>
    <mergeCell ref="J114:K114"/>
    <mergeCell ref="C106:H106"/>
    <mergeCell ref="B52:B59"/>
    <mergeCell ref="B70:B76"/>
    <mergeCell ref="C122:H122"/>
    <mergeCell ref="J122:K122"/>
    <mergeCell ref="C123:H123"/>
    <mergeCell ref="J123:K123"/>
    <mergeCell ref="C60:K60"/>
    <mergeCell ref="A52:A59"/>
    <mergeCell ref="A70:A76"/>
    <mergeCell ref="C52:K52"/>
    <mergeCell ref="C56:K56"/>
    <mergeCell ref="D54:G54"/>
    <mergeCell ref="D53:G53"/>
    <mergeCell ref="D57:G57"/>
    <mergeCell ref="D58:G58"/>
    <mergeCell ref="H53:I53"/>
    <mergeCell ref="H54:I54"/>
    <mergeCell ref="H57:I57"/>
    <mergeCell ref="H58:I58"/>
    <mergeCell ref="H72:I72"/>
    <mergeCell ref="D73:G73"/>
    <mergeCell ref="H73:I73"/>
    <mergeCell ref="D75:G75"/>
    <mergeCell ref="H75:I75"/>
  </mergeCells>
  <dataValidations count="2">
    <dataValidation type="textLength" operator="lessThan" allowBlank="1" showInputMessage="1" showErrorMessage="1" sqref="C174:K174 C61:K61 C96:K96 C89:K89 C104:K104 C127:K127 C138:K138 C145:K145 C149:K149 C178:K178 C162:K163 C111:K111 C118:K118 C78:K79 C100" xr:uid="{00000000-0002-0000-0E00-000000000000}">
      <formula1>500</formula1>
    </dataValidation>
    <dataValidation type="textLength" operator="lessThan" allowBlank="1" showInputMessage="1" showErrorMessage="1" sqref="C18:K19 C28:K29 C38:K39 C46:K47" xr:uid="{00000000-0002-0000-0E00-000001000000}">
      <formula1>750</formula1>
    </dataValidation>
  </dataValidations>
  <pageMargins left="0.4" right="0.25" top="0.5" bottom="0.5" header="0.3" footer="0.3"/>
  <pageSetup scale="91"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
    <pageSetUpPr fitToPage="1"/>
  </sheetPr>
  <dimension ref="A1:FC128"/>
  <sheetViews>
    <sheetView showGridLines="0" zoomScaleNormal="100" zoomScaleSheetLayoutView="80" workbookViewId="0">
      <selection activeCell="A2" sqref="A2:N2"/>
    </sheetView>
  </sheetViews>
  <sheetFormatPr defaultColWidth="0" defaultRowHeight="12.75" zeroHeight="1"/>
  <cols>
    <col min="1" max="1" width="3.3984375" style="98" customWidth="1"/>
    <col min="2" max="2" width="3.3984375" style="226" customWidth="1"/>
    <col min="3" max="3" width="22.73046875" style="226" customWidth="1"/>
    <col min="4" max="4" width="11.3984375" style="226" customWidth="1"/>
    <col min="5" max="5" width="10.265625" style="226" customWidth="1"/>
    <col min="6" max="6" width="11.265625" style="226" customWidth="1"/>
    <col min="7" max="7" width="37.73046875" style="226" customWidth="1"/>
    <col min="8" max="11" width="14.3984375" style="226" customWidth="1"/>
    <col min="12" max="12" width="13.265625" style="98" bestFit="1" customWidth="1"/>
    <col min="13" max="13" width="16.86328125" style="98" bestFit="1" customWidth="1"/>
    <col min="14" max="14" width="3.3984375" style="98" customWidth="1"/>
    <col min="15" max="15" width="4.73046875" style="98" hidden="1" customWidth="1"/>
    <col min="16" max="16" width="12.1328125" style="98" hidden="1" customWidth="1"/>
    <col min="17" max="159" width="0" style="98" hidden="1" customWidth="1"/>
    <col min="160" max="16384" width="8.86328125" style="98" hidden="1"/>
  </cols>
  <sheetData>
    <row r="1" spans="1:136" ht="14" customHeight="1"/>
    <row r="2" spans="1:136" s="874" customFormat="1" ht="24" customHeight="1">
      <c r="A2" s="1086" t="s">
        <v>603</v>
      </c>
      <c r="B2" s="1086"/>
      <c r="C2" s="1086"/>
      <c r="D2" s="1086"/>
      <c r="E2" s="1086"/>
      <c r="F2" s="1086"/>
      <c r="G2" s="1086"/>
      <c r="H2" s="1086"/>
      <c r="I2" s="1086"/>
      <c r="J2" s="1086"/>
      <c r="K2" s="1086"/>
      <c r="L2" s="1086"/>
      <c r="M2" s="1086"/>
      <c r="N2" s="1086"/>
    </row>
    <row r="3" spans="1:136" ht="12" customHeight="1">
      <c r="B3" s="827"/>
      <c r="C3" s="222"/>
      <c r="D3" s="222"/>
      <c r="E3" s="222"/>
      <c r="F3" s="873"/>
      <c r="G3" s="873"/>
      <c r="H3" s="873"/>
      <c r="I3" s="873"/>
    </row>
    <row r="4" spans="1:136" s="69" customFormat="1" ht="20" customHeight="1">
      <c r="B4" s="844"/>
      <c r="C4" s="844"/>
      <c r="D4" s="844"/>
      <c r="E4" s="844"/>
      <c r="G4" s="837" t="s">
        <v>590</v>
      </c>
      <c r="H4" s="1152" t="str">
        <f>'Dev Budget'!C4</f>
        <v xml:space="preserve"> </v>
      </c>
      <c r="I4" s="1152"/>
      <c r="J4" s="1152"/>
      <c r="K4" s="1152"/>
    </row>
    <row r="5" spans="1:136" s="69" customFormat="1" ht="16.5" customHeight="1">
      <c r="B5" s="992" t="s">
        <v>384</v>
      </c>
      <c r="C5" s="992"/>
      <c r="D5" s="845"/>
      <c r="E5" s="845"/>
      <c r="F5" s="846"/>
      <c r="G5" s="847"/>
      <c r="H5" s="848"/>
      <c r="I5" s="848"/>
      <c r="J5" s="848"/>
      <c r="K5" s="848"/>
      <c r="M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row>
    <row r="6" spans="1:136" s="69" customFormat="1" ht="22.5" customHeight="1">
      <c r="B6" s="1160" t="s">
        <v>374</v>
      </c>
      <c r="C6" s="1161"/>
      <c r="D6" s="1162"/>
      <c r="E6" s="1162"/>
      <c r="F6" s="1162"/>
      <c r="G6" s="1162"/>
      <c r="H6" s="838" t="s">
        <v>315</v>
      </c>
      <c r="I6" s="838" t="s">
        <v>398</v>
      </c>
      <c r="J6" s="838" t="s">
        <v>399</v>
      </c>
      <c r="K6" s="839" t="s">
        <v>214</v>
      </c>
      <c r="L6" s="849"/>
      <c r="M6" s="842" t="s">
        <v>655</v>
      </c>
      <c r="N6" s="849"/>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row>
    <row r="7" spans="1:136" s="122" customFormat="1" ht="22.5" customHeight="1">
      <c r="B7" s="469">
        <v>1</v>
      </c>
      <c r="C7" s="470" t="s">
        <v>403</v>
      </c>
      <c r="D7" s="471"/>
      <c r="E7" s="471"/>
      <c r="F7" s="471"/>
      <c r="G7" s="472"/>
      <c r="H7" s="473" t="str">
        <f>IF(Input!B46&gt;=0.5,IF(Input!B12=0,0,Input!B13/Input!B12),"NA")</f>
        <v>NA</v>
      </c>
      <c r="I7" s="474">
        <v>0.15</v>
      </c>
      <c r="J7" s="474" t="s">
        <v>23</v>
      </c>
      <c r="K7" s="475" t="str">
        <f>IF(H7="NA","NA",IF(H7=0,"Explain",IF(H7&gt;I7,"Explain","Yes")))</f>
        <v>NA</v>
      </c>
      <c r="L7" s="850"/>
      <c r="M7" s="271" t="str">
        <f>IF(H7="NA","NA",IF(AND(H7&gt;I7),H7-I7,"OK"))</f>
        <v>NA</v>
      </c>
      <c r="N7" s="850"/>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row>
    <row r="8" spans="1:136" s="69" customFormat="1" ht="22.5" customHeight="1">
      <c r="B8" s="476">
        <f>B7+1</f>
        <v>2</v>
      </c>
      <c r="C8" s="1153" t="s">
        <v>404</v>
      </c>
      <c r="D8" s="1153"/>
      <c r="E8" s="1153"/>
      <c r="F8" s="1153"/>
      <c r="G8" s="1154"/>
      <c r="H8" s="477" t="str">
        <f>IF(Input!B44&gt;0.5,IF(Input!B12=0,0,Input!B13/Input!B12),"NA")</f>
        <v>NA</v>
      </c>
      <c r="I8" s="477">
        <v>0.1</v>
      </c>
      <c r="J8" s="477" t="s">
        <v>23</v>
      </c>
      <c r="K8" s="478" t="str">
        <f>IF(H8="NA","NA",IF(H8=0,"Explain",IF(H8&gt;I8,"Explain","Yes")))</f>
        <v>NA</v>
      </c>
      <c r="L8" s="851"/>
      <c r="M8" s="271" t="str">
        <f>IF(H8="NA","NA",IF(AND(H8&gt;I8),H8-I8,"OK"))</f>
        <v>NA</v>
      </c>
      <c r="N8" s="851"/>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row>
    <row r="9" spans="1:136" s="69" customFormat="1" ht="27" customHeight="1">
      <c r="B9" s="476">
        <f>B8+1</f>
        <v>3</v>
      </c>
      <c r="C9" s="1153" t="s">
        <v>407</v>
      </c>
      <c r="D9" s="1153"/>
      <c r="E9" s="1153"/>
      <c r="F9" s="1153"/>
      <c r="G9" s="1154"/>
      <c r="H9" s="477" t="str">
        <f>IF(Input!B24=0,"NA",Input!B24/Input!B22)</f>
        <v>NA</v>
      </c>
      <c r="I9" s="477">
        <v>0.05</v>
      </c>
      <c r="J9" s="477" t="s">
        <v>23</v>
      </c>
      <c r="K9" s="479" t="str">
        <f>IF(H9="NA","NA",IF(H9&gt;I9,"See Combined Standard","Yes"))</f>
        <v>NA</v>
      </c>
      <c r="L9" s="851"/>
      <c r="M9" s="271" t="str">
        <f>IF(H9="NA","NA",IF(AND(H9&gt;I9),H9-I9,"OK"))</f>
        <v>NA</v>
      </c>
      <c r="N9" s="851"/>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row>
    <row r="10" spans="1:136" s="69" customFormat="1" ht="22.5" customHeight="1">
      <c r="B10" s="704">
        <f>B9+1</f>
        <v>4</v>
      </c>
      <c r="C10" s="1163" t="s">
        <v>401</v>
      </c>
      <c r="D10" s="1164"/>
      <c r="E10" s="1164"/>
      <c r="F10" s="1164"/>
      <c r="G10" s="1165"/>
      <c r="H10" s="477" t="str">
        <f>IF(H7="NA","NA",(Input!B24+Input!B13)/(Input!B12+Input!B22))</f>
        <v>NA</v>
      </c>
      <c r="I10" s="477">
        <v>0.15</v>
      </c>
      <c r="J10" s="477">
        <v>0.05</v>
      </c>
      <c r="K10" s="480" t="str">
        <f>IF(H10="NA","NA",IF(OR(H10&gt;I10,H10&lt;I10),"Explain","Yes"))</f>
        <v>NA</v>
      </c>
      <c r="L10" s="850"/>
      <c r="M10" s="271" t="str">
        <f>IF(H10="NA","NA",IF(AND(H10&gt;I10),H10-I10,IF(AND(H10&lt;J10),H10-J10,"OK")))</f>
        <v>NA</v>
      </c>
      <c r="N10" s="850"/>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row>
    <row r="11" spans="1:136" s="69" customFormat="1" ht="22.5" customHeight="1">
      <c r="B11" s="705">
        <f>B10+1</f>
        <v>5</v>
      </c>
      <c r="C11" s="1173" t="s">
        <v>400</v>
      </c>
      <c r="D11" s="1174"/>
      <c r="E11" s="1174"/>
      <c r="F11" s="1174"/>
      <c r="G11" s="1175"/>
      <c r="H11" s="482" t="str">
        <f>IF(H8="NA","NA",(Input!B24+Input!B13)/(Input!B12+Input!B22))</f>
        <v>NA</v>
      </c>
      <c r="I11" s="482">
        <v>0.1</v>
      </c>
      <c r="J11" s="482">
        <v>0.05</v>
      </c>
      <c r="K11" s="483" t="str">
        <f>IF(H11="NA","NA",IF(OR(H11&gt;I11,H11&lt;J11),"Explain","Yes"))</f>
        <v>NA</v>
      </c>
      <c r="L11" s="851"/>
      <c r="M11" s="272" t="str">
        <f>IF(H11="NA","NA",IF(AND(H11&gt;I11),H11-I11,IF(AND(H11&lt;J11),H11-J11,"OK")))</f>
        <v>NA</v>
      </c>
      <c r="N11" s="851"/>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row>
    <row r="12" spans="1:136" s="69" customFormat="1" ht="15" customHeight="1">
      <c r="B12" s="484"/>
      <c r="C12" s="762"/>
      <c r="D12" s="762"/>
      <c r="E12" s="762"/>
      <c r="F12" s="762"/>
      <c r="G12" s="762"/>
      <c r="H12" s="477"/>
      <c r="I12" s="485"/>
      <c r="J12" s="485"/>
      <c r="K12" s="486"/>
      <c r="M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row>
    <row r="13" spans="1:136" s="69" customFormat="1" ht="22.5" customHeight="1">
      <c r="B13" s="840" t="s">
        <v>375</v>
      </c>
      <c r="C13" s="841"/>
      <c r="D13" s="841"/>
      <c r="E13" s="841"/>
      <c r="F13" s="841"/>
      <c r="G13" s="841"/>
      <c r="H13" s="838" t="s">
        <v>315</v>
      </c>
      <c r="I13" s="838" t="s">
        <v>398</v>
      </c>
      <c r="J13" s="838" t="s">
        <v>399</v>
      </c>
      <c r="K13" s="839" t="s">
        <v>214</v>
      </c>
      <c r="L13" s="124"/>
      <c r="M13" s="843" t="s">
        <v>655</v>
      </c>
      <c r="N13" s="124"/>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row>
    <row r="14" spans="1:136" s="69" customFormat="1" ht="22.5" customHeight="1">
      <c r="B14" s="735">
        <f>B11+1</f>
        <v>6</v>
      </c>
      <c r="C14" s="1158" t="s">
        <v>440</v>
      </c>
      <c r="D14" s="1158"/>
      <c r="E14" s="1158"/>
      <c r="F14" s="1158"/>
      <c r="G14" s="1158"/>
      <c r="H14" s="487">
        <f>IF(AND('Dev Budget'!D13=0,'Dev Budget'!D35=0),0,(SUM('Dev Budget'!D13,'Dev Budget'!D35))/(('Dev Budget'!D36-'Dev Budget'!D13-'Dev Budget'!D35)))</f>
        <v>0</v>
      </c>
      <c r="I14" s="473">
        <v>0.15</v>
      </c>
      <c r="J14" s="473" t="s">
        <v>23</v>
      </c>
      <c r="K14" s="475" t="str">
        <f>IF(H14&gt;I14,"Explain","Yes")</f>
        <v>Yes</v>
      </c>
      <c r="L14" s="852"/>
      <c r="M14" s="271" t="str">
        <f>IF(H14&gt;I14,H14-J14,"OK")</f>
        <v>OK</v>
      </c>
      <c r="N14" s="852"/>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row>
    <row r="15" spans="1:136" s="69" customFormat="1" ht="22.5" customHeight="1">
      <c r="B15" s="736">
        <f>B14+1</f>
        <v>7</v>
      </c>
      <c r="C15" s="1153" t="s">
        <v>15839</v>
      </c>
      <c r="D15" s="1153"/>
      <c r="E15" s="1153"/>
      <c r="F15" s="1153"/>
      <c r="G15" s="1153"/>
      <c r="H15" s="488">
        <f>IF(Supplement!D34&gt;0,Supplement!D34/('Dev Budget'!D32-Supplement!D34),0)</f>
        <v>0</v>
      </c>
      <c r="I15" s="489">
        <v>0.16</v>
      </c>
      <c r="J15" s="489">
        <v>0.09</v>
      </c>
      <c r="K15" s="480" t="str">
        <f>IF(OR(H15&gt;I15,H15&lt;J15),"Explain","Yes")</f>
        <v>Explain</v>
      </c>
      <c r="L15" s="713" t="s">
        <v>15892</v>
      </c>
      <c r="M15" s="271">
        <f>IF(H15="NA","NA",IF(AND(H15&gt;I15),H15-I15,IF(AND(H15&lt;J15),H15-J15,"OK")))</f>
        <v>-0.09</v>
      </c>
      <c r="N15" s="713" t="s">
        <v>15864</v>
      </c>
    </row>
    <row r="16" spans="1:136" s="69" customFormat="1" ht="22.5" customHeight="1">
      <c r="B16" s="736">
        <f t="shared" ref="B16:B19" si="0">B15+1</f>
        <v>8</v>
      </c>
      <c r="C16" s="1157" t="s">
        <v>763</v>
      </c>
      <c r="D16" s="1157"/>
      <c r="E16" s="1157"/>
      <c r="F16" s="1157"/>
      <c r="G16" s="1157"/>
      <c r="H16" s="706"/>
      <c r="I16" s="707">
        <f>L16*(1+RP!J54)</f>
        <v>0</v>
      </c>
      <c r="J16" s="707">
        <f>L16*(1-RP!J54)</f>
        <v>0</v>
      </c>
      <c r="K16" s="708" t="str">
        <f>IF(L16=0,"",IF(OR(H16&gt;I16,H16&lt;J16),"Explain","Yes"))</f>
        <v/>
      </c>
      <c r="L16" s="709"/>
      <c r="M16" s="853" t="str">
        <f>IF(L16=0,"NA",((H16-L16)/L16))</f>
        <v>NA</v>
      </c>
      <c r="N16" s="710" t="e">
        <f>IF(ABS(M16)&lt;=RP!J54,"-",IF(M16&lt;0,M16+RP!J54,M16-RP!J54))</f>
        <v>#VALUE!</v>
      </c>
    </row>
    <row r="17" spans="2:14" s="597" customFormat="1" ht="22.5" customHeight="1">
      <c r="B17" s="736">
        <f t="shared" si="0"/>
        <v>9</v>
      </c>
      <c r="C17" s="1176" t="s">
        <v>598</v>
      </c>
      <c r="D17" s="1177"/>
      <c r="E17" s="1177"/>
      <c r="F17" s="1177"/>
      <c r="G17" s="1178"/>
      <c r="H17" s="490">
        <f>IFERROR('Dev Budget'!D30/'Dev Budget'!D36,0)</f>
        <v>0</v>
      </c>
      <c r="I17" s="491">
        <f>IF(OR('Project Description'!J17="New Jersey",'Project Description'!J17="NJ"),0.19,0.17)</f>
        <v>0.17</v>
      </c>
      <c r="J17" s="492" t="s">
        <v>23</v>
      </c>
      <c r="K17" s="493" t="str">
        <f>IF(H17&gt;I17,"Explain","Yes")</f>
        <v>Yes</v>
      </c>
      <c r="L17" s="714"/>
      <c r="M17" s="854" t="str">
        <f>IF(H17="NA","NA",IF(AND(H17&gt;I17),H17-I17,"OK"))</f>
        <v>OK</v>
      </c>
      <c r="N17" s="855"/>
    </row>
    <row r="18" spans="2:14" s="69" customFormat="1" ht="37.5" customHeight="1">
      <c r="B18" s="736">
        <f t="shared" si="0"/>
        <v>10</v>
      </c>
      <c r="C18" s="1170" t="s">
        <v>15814</v>
      </c>
      <c r="D18" s="1153"/>
      <c r="E18" s="1153"/>
      <c r="F18" s="1153"/>
      <c r="G18" s="1154"/>
      <c r="H18" s="494" t="str">
        <f>IFERROR((SUMIF('Source of Funds'!$A$8:$A$19,Lookups!$BD19,'Source of Funds'!$E$8:$E$19)/('Source of Funds'!$B25*10)),"NA")</f>
        <v>NA</v>
      </c>
      <c r="I18" s="495" t="s">
        <v>23</v>
      </c>
      <c r="J18" s="495">
        <v>0.62</v>
      </c>
      <c r="K18" s="480" t="str">
        <f>IF(H18="NA","NA",IF(H18&lt;J18,"Explain","Yes"))</f>
        <v>NA</v>
      </c>
      <c r="L18" s="855"/>
      <c r="M18" s="856" t="str">
        <f>IF(H18="NA","NA",IF(AND(H18&lt;J18),H18-J18,"OK"))</f>
        <v>NA</v>
      </c>
      <c r="N18" s="855"/>
    </row>
    <row r="19" spans="2:14" s="69" customFormat="1" ht="37.5" customHeight="1">
      <c r="B19" s="481">
        <f t="shared" si="0"/>
        <v>11</v>
      </c>
      <c r="C19" s="1159" t="s">
        <v>15815</v>
      </c>
      <c r="D19" s="1159"/>
      <c r="E19" s="1159"/>
      <c r="F19" s="1159"/>
      <c r="G19" s="1159"/>
      <c r="H19" s="711" t="str">
        <f>IFERROR((SUMIF('Source of Funds'!$A$8:$A$19,"Federal LIHTC*",'Source of Funds'!$E$8:$E$19)/('Source of Funds'!$B24*10)),"NA")</f>
        <v>NA</v>
      </c>
      <c r="I19" s="496" t="s">
        <v>23</v>
      </c>
      <c r="J19" s="496">
        <v>0.85</v>
      </c>
      <c r="K19" s="483" t="str">
        <f>IF(H19="NA","NA",IF(H19&lt;J19,"Explain","Yes"))</f>
        <v>NA</v>
      </c>
      <c r="L19" s="855"/>
      <c r="M19" s="857" t="str">
        <f>IF(H19="NA","NA",IF(AND(H19&lt;J19),H19-J19,"OK"))</f>
        <v>NA</v>
      </c>
      <c r="N19" s="855"/>
    </row>
    <row r="20" spans="2:14" s="69" customFormat="1" ht="15" customHeight="1">
      <c r="B20" s="484"/>
      <c r="C20" s="762"/>
      <c r="D20" s="762"/>
      <c r="E20" s="762"/>
      <c r="F20" s="762"/>
      <c r="G20" s="762"/>
      <c r="H20" s="497"/>
      <c r="I20" s="486"/>
      <c r="J20" s="486"/>
      <c r="K20" s="498"/>
    </row>
    <row r="21" spans="2:14" s="69" customFormat="1" ht="22.5" customHeight="1">
      <c r="B21" s="840" t="s">
        <v>376</v>
      </c>
      <c r="C21" s="841"/>
      <c r="D21" s="841"/>
      <c r="E21" s="841"/>
      <c r="F21" s="841"/>
      <c r="G21" s="841"/>
      <c r="H21" s="838" t="s">
        <v>315</v>
      </c>
      <c r="I21" s="838" t="s">
        <v>402</v>
      </c>
      <c r="J21" s="838" t="s">
        <v>399</v>
      </c>
      <c r="K21" s="839" t="s">
        <v>214</v>
      </c>
      <c r="M21" s="843" t="s">
        <v>655</v>
      </c>
    </row>
    <row r="22" spans="2:14" s="69" customFormat="1" ht="22.5" customHeight="1">
      <c r="B22" s="737">
        <f>B19+1</f>
        <v>12</v>
      </c>
      <c r="C22" s="1171" t="s">
        <v>441</v>
      </c>
      <c r="D22" s="1171"/>
      <c r="E22" s="1171"/>
      <c r="F22" s="1171"/>
      <c r="G22" s="1172"/>
      <c r="H22" s="499">
        <f>IF(RP!B54=0,0,(Input!B61-'Pro Forma (Res.)'!E52-'Pro Forma (Res.)'!E32)/RP!B54)</f>
        <v>0</v>
      </c>
      <c r="I22" s="500">
        <v>8000</v>
      </c>
      <c r="J22" s="500">
        <v>3000</v>
      </c>
      <c r="K22" s="501" t="str">
        <f>IF(OR(H22&gt;I22,H22&lt;J22),"Explain","Yes")</f>
        <v>Explain</v>
      </c>
      <c r="M22" s="858">
        <f>IF(H22="NA","NA",IF(AND(H22&gt;I22),H22-I22,IF(AND(H22&lt;J22),H22-J22,"OK")))</f>
        <v>-3000</v>
      </c>
    </row>
    <row r="23" spans="2:14" s="69" customFormat="1" ht="22.5" customHeight="1">
      <c r="B23" s="738">
        <f>B22+1</f>
        <v>13</v>
      </c>
      <c r="C23" s="556" t="s">
        <v>636</v>
      </c>
      <c r="D23" s="761"/>
      <c r="E23" s="761"/>
      <c r="F23" s="761"/>
      <c r="G23" s="761"/>
      <c r="H23" s="502">
        <f>IF(Input!B60=0,0,(Input!B60-Input!B59)/Input!B59)</f>
        <v>0</v>
      </c>
      <c r="I23" s="477">
        <v>0.03</v>
      </c>
      <c r="J23" s="477">
        <v>0.01</v>
      </c>
      <c r="K23" s="480" t="str">
        <f>IF(OR(H23&gt;I23,H23&lt;J23),"Explain","Yes")</f>
        <v>Explain</v>
      </c>
      <c r="M23" s="859">
        <f>IF(H23="NA","NA",IF(AND(H23&gt;I23),H23-I23,IF(AND(H23&lt;J23),H23-J23,"OK")))</f>
        <v>-0.01</v>
      </c>
    </row>
    <row r="24" spans="2:14" s="69" customFormat="1" ht="22.5" customHeight="1">
      <c r="B24" s="738">
        <f t="shared" ref="B24:B28" si="1">B23+1</f>
        <v>14</v>
      </c>
      <c r="C24" s="556" t="s">
        <v>442</v>
      </c>
      <c r="D24" s="556"/>
      <c r="E24" s="556"/>
      <c r="F24" s="556"/>
      <c r="G24" s="556"/>
      <c r="H24" s="502">
        <f>IF(Input!B61=0,0,(Input!B62-Input!B61)/Input!B61)</f>
        <v>0</v>
      </c>
      <c r="I24" s="477">
        <v>0.03</v>
      </c>
      <c r="J24" s="477">
        <v>0.01</v>
      </c>
      <c r="K24" s="480" t="str">
        <f>IF(OR(H24&gt;I24,H24&lt;J24),"Explain","Yes")</f>
        <v>Explain</v>
      </c>
      <c r="M24" s="859">
        <f>IF(H24="NA","NA",IF(AND(H24&gt;I24),H24-I24,IF(AND(H24&lt;J24),H24-J24,"OK")))</f>
        <v>-0.01</v>
      </c>
    </row>
    <row r="25" spans="2:14" s="69" customFormat="1" ht="22.5" customHeight="1">
      <c r="B25" s="738">
        <f t="shared" si="1"/>
        <v>15</v>
      </c>
      <c r="C25" s="1153" t="s">
        <v>15884</v>
      </c>
      <c r="D25" s="1153"/>
      <c r="E25" s="1153"/>
      <c r="F25" s="1153"/>
      <c r="G25" s="1154"/>
      <c r="H25" s="503" t="str">
        <f>IF(Input!B64=0,"NA",Input!B63/Input!B64)</f>
        <v>NA</v>
      </c>
      <c r="I25" s="503">
        <v>1.4</v>
      </c>
      <c r="J25" s="503" t="s">
        <v>23</v>
      </c>
      <c r="K25" s="480" t="str">
        <f>IF(H25="NA","NA",IF(H25&gt;I25,"Explain","Yes"))</f>
        <v>NA</v>
      </c>
      <c r="L25" s="122"/>
      <c r="M25" s="860" t="str">
        <f>IF(H25="NA","NA",IF(AND(H25&gt;I25),H25-I25,"OK"))</f>
        <v>NA</v>
      </c>
      <c r="N25" s="122"/>
    </row>
    <row r="26" spans="2:14" s="69" customFormat="1" ht="22.5" customHeight="1">
      <c r="B26" s="738">
        <f t="shared" si="1"/>
        <v>16</v>
      </c>
      <c r="C26" s="1170" t="s">
        <v>15816</v>
      </c>
      <c r="D26" s="1153"/>
      <c r="E26" s="1153"/>
      <c r="F26" s="1153"/>
      <c r="G26" s="1154"/>
      <c r="H26" s="503" t="str">
        <f>IF('Pro Forma (Res.)'!E69=0,"NA",'Pro Forma (Res.)'!E69)</f>
        <v>NA</v>
      </c>
      <c r="I26" s="503" t="s">
        <v>23</v>
      </c>
      <c r="J26" s="503">
        <v>1.1000000000000001</v>
      </c>
      <c r="K26" s="480" t="str">
        <f>IF(H26="NA","NA",IF(H26&lt;J26,"Explain","Yes"))</f>
        <v>NA</v>
      </c>
      <c r="L26" s="122"/>
      <c r="M26" s="860" t="str">
        <f>IF(H26="NA","NA",IF(AND(H26&lt;J26),H26-J26,"OK"))</f>
        <v>NA</v>
      </c>
      <c r="N26" s="122"/>
    </row>
    <row r="27" spans="2:14" s="69" customFormat="1" ht="22.5" hidden="1" customHeight="1">
      <c r="B27" s="738">
        <f t="shared" si="1"/>
        <v>17</v>
      </c>
      <c r="C27" s="1170" t="s">
        <v>654</v>
      </c>
      <c r="D27" s="1153"/>
      <c r="E27" s="1153"/>
      <c r="F27" s="1153"/>
      <c r="G27" s="1154"/>
      <c r="H27" s="495" t="str">
        <f>IF(H25="NA","NA",'Pro Forma (Res.)'!E79)</f>
        <v>NA</v>
      </c>
      <c r="I27" s="689">
        <f>0.75*Input!B35</f>
        <v>0</v>
      </c>
      <c r="J27" s="495" t="s">
        <v>23</v>
      </c>
      <c r="K27" s="504" t="str">
        <f>IF(H27="NA","NA",IF(I27&gt;=H27,"Yes","Explain"))</f>
        <v>NA</v>
      </c>
      <c r="L27" s="122"/>
      <c r="M27" s="858" t="str">
        <f>IF(H27="NA","NA",IF(AND(H27&gt;I27),H27-I27,"OK"))</f>
        <v>NA</v>
      </c>
      <c r="N27" s="122"/>
    </row>
    <row r="28" spans="2:14" s="69" customFormat="1" ht="22.5" hidden="1" customHeight="1">
      <c r="B28" s="738">
        <f t="shared" si="1"/>
        <v>18</v>
      </c>
      <c r="C28" s="556" t="s">
        <v>318</v>
      </c>
      <c r="D28" s="556"/>
      <c r="E28" s="556"/>
      <c r="F28" s="556"/>
      <c r="G28" s="557"/>
      <c r="H28" s="495">
        <f>IF(H25="NA",'Pro Forma (Res.)'!E79,"NA")</f>
        <v>0</v>
      </c>
      <c r="I28" s="534">
        <f>Input!B35</f>
        <v>0</v>
      </c>
      <c r="J28" s="497" t="s">
        <v>23</v>
      </c>
      <c r="K28" s="480" t="str">
        <f>IF(H28="NA","NA",IF(I28&gt;=H28,"Yes","Explain"))</f>
        <v>Yes</v>
      </c>
      <c r="M28" s="858" t="str">
        <f>IF(H28="NA","NA",IF(AND(H28&gt;I28),H28-I28,"OK"))</f>
        <v>OK</v>
      </c>
    </row>
    <row r="29" spans="2:14" s="69" customFormat="1" ht="22.5" customHeight="1">
      <c r="B29" s="738">
        <f>B26+1</f>
        <v>17</v>
      </c>
      <c r="C29" s="1153" t="s">
        <v>408</v>
      </c>
      <c r="D29" s="1153"/>
      <c r="E29" s="1153"/>
      <c r="F29" s="1153"/>
      <c r="G29" s="1154"/>
      <c r="H29" s="489">
        <f>IF(Input!B52=0,0,Input!B52/Input!B50)</f>
        <v>0</v>
      </c>
      <c r="I29" s="477">
        <v>7.0000000000000007E-2</v>
      </c>
      <c r="J29" s="477">
        <v>0.04</v>
      </c>
      <c r="K29" s="480" t="str">
        <f>IF(OR(H29&gt;I29,H29&lt;J29),"Explain","Yes")</f>
        <v>Explain</v>
      </c>
      <c r="M29" s="859">
        <f>IF(H29="NA","NA",IF(AND(H29&gt;I29),H29-I29,IF(AND(H29&lt;J29),H29-J29,"OK")))</f>
        <v>-0.04</v>
      </c>
    </row>
    <row r="30" spans="2:14" s="69" customFormat="1" ht="24.75" customHeight="1">
      <c r="B30" s="738">
        <f>B27+1</f>
        <v>18</v>
      </c>
      <c r="C30" s="1153" t="s">
        <v>15890</v>
      </c>
      <c r="D30" s="1153"/>
      <c r="E30" s="1153"/>
      <c r="F30" s="1153"/>
      <c r="G30" s="1154"/>
      <c r="H30" s="486"/>
      <c r="I30" s="486"/>
      <c r="J30" s="486"/>
      <c r="K30" s="480"/>
      <c r="M30" s="859"/>
    </row>
    <row r="31" spans="2:14" s="69" customFormat="1" ht="17.25" customHeight="1">
      <c r="B31" s="738"/>
      <c r="C31" s="556"/>
      <c r="D31" s="556"/>
      <c r="E31" s="556"/>
      <c r="F31" s="556"/>
      <c r="G31" s="505" t="s">
        <v>341</v>
      </c>
      <c r="H31" s="477">
        <f>IF('Pro Forma (Res.)'!E20&gt;0,Input!B56/Input!B55,0)</f>
        <v>0</v>
      </c>
      <c r="I31" s="477">
        <v>0.08</v>
      </c>
      <c r="J31" s="477" t="s">
        <v>23</v>
      </c>
      <c r="K31" s="1155" t="str">
        <f>IF(OR(H31&gt;I31,H32&gt;I32),"Explain","Yes")</f>
        <v>Yes</v>
      </c>
      <c r="M31" s="859" t="str">
        <f>IF(H31="Explain","NA",IF(AND(H31&gt;I31),H31-I31,"OK"))</f>
        <v>OK</v>
      </c>
    </row>
    <row r="32" spans="2:14" s="69" customFormat="1" ht="17.25" customHeight="1">
      <c r="B32" s="739"/>
      <c r="C32" s="558"/>
      <c r="D32" s="558"/>
      <c r="E32" s="558"/>
      <c r="F32" s="558"/>
      <c r="G32" s="506" t="s">
        <v>426</v>
      </c>
      <c r="H32" s="496">
        <f>IF('Pro Forma (Res.)'!E20&gt;0,Input!B56/RP!B54/12,0)</f>
        <v>0</v>
      </c>
      <c r="I32" s="496">
        <v>53</v>
      </c>
      <c r="J32" s="507" t="s">
        <v>23</v>
      </c>
      <c r="K32" s="1156"/>
      <c r="M32" s="861" t="str">
        <f>IF(H32="Explain","NA",IF(AND(H32&gt;I32),H32-I32,"OK"))</f>
        <v>OK</v>
      </c>
    </row>
    <row r="33" spans="2:158" s="123" customFormat="1" ht="15" customHeight="1">
      <c r="B33" s="556"/>
      <c r="C33" s="556"/>
      <c r="D33" s="556"/>
      <c r="E33" s="556"/>
      <c r="F33" s="556"/>
      <c r="G33" s="556"/>
      <c r="H33" s="485"/>
      <c r="I33" s="485"/>
      <c r="J33" s="485"/>
      <c r="K33" s="486"/>
      <c r="M33" s="109"/>
      <c r="O33" s="109"/>
      <c r="P33" s="10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row>
    <row r="34" spans="2:158" s="123" customFormat="1" ht="22.5" customHeight="1">
      <c r="B34" s="840" t="s">
        <v>377</v>
      </c>
      <c r="C34" s="867"/>
      <c r="D34" s="867"/>
      <c r="E34" s="867"/>
      <c r="F34" s="867"/>
      <c r="G34" s="868"/>
      <c r="H34" s="838" t="s">
        <v>315</v>
      </c>
      <c r="I34" s="838" t="s">
        <v>402</v>
      </c>
      <c r="J34" s="838" t="s">
        <v>399</v>
      </c>
      <c r="K34" s="839" t="s">
        <v>214</v>
      </c>
      <c r="L34" s="105"/>
      <c r="M34" s="843" t="s">
        <v>655</v>
      </c>
      <c r="N34" s="105"/>
      <c r="O34" s="124"/>
      <c r="P34" s="124"/>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row>
    <row r="35" spans="2:158" s="69" customFormat="1" ht="22.5" customHeight="1">
      <c r="B35" s="469">
        <f>B30+1</f>
        <v>19</v>
      </c>
      <c r="C35" s="1158" t="s">
        <v>443</v>
      </c>
      <c r="D35" s="1158"/>
      <c r="E35" s="1158"/>
      <c r="F35" s="1158"/>
      <c r="G35" s="1169"/>
      <c r="H35" s="470"/>
      <c r="I35" s="470"/>
      <c r="J35" s="470"/>
      <c r="K35" s="508"/>
      <c r="L35" s="125"/>
      <c r="M35" s="862"/>
      <c r="N35" s="125"/>
      <c r="O35" s="863"/>
      <c r="P35" s="864"/>
    </row>
    <row r="36" spans="2:158" s="69" customFormat="1" ht="16.5" customHeight="1">
      <c r="B36" s="509"/>
      <c r="C36" s="510"/>
      <c r="D36" s="510"/>
      <c r="E36" s="511"/>
      <c r="F36" s="511"/>
      <c r="G36" s="505" t="s">
        <v>346</v>
      </c>
      <c r="H36" s="512">
        <f>IF(Input!B57=0,0,(Input!B57/RP!B54))</f>
        <v>0</v>
      </c>
      <c r="I36" s="495">
        <v>500</v>
      </c>
      <c r="J36" s="495">
        <v>250</v>
      </c>
      <c r="K36" s="1155" t="str">
        <f>IF(OR(H36&gt;I36,H36&lt;J36,H37&gt;I37,H37&lt;J37),"Explain","Yes")</f>
        <v>Explain</v>
      </c>
      <c r="M36" s="856">
        <f>IF(H36="NA","NA",IF(AND(H36&gt;I36),H36-I36,IF(AND(H36&lt;J36),H36-J36,"OK")))</f>
        <v>-250</v>
      </c>
    </row>
    <row r="37" spans="2:158" s="69" customFormat="1" ht="20.25" customHeight="1">
      <c r="B37" s="509"/>
      <c r="C37" s="510"/>
      <c r="D37" s="510"/>
      <c r="E37" s="511"/>
      <c r="F37" s="511"/>
      <c r="G37" s="505" t="s">
        <v>347</v>
      </c>
      <c r="H37" s="513">
        <f>IF(Input!B57=0,0,Input!B57/(Input!B26-Input!B7))</f>
        <v>0</v>
      </c>
      <c r="I37" s="477">
        <v>5.0001000000000004E-3</v>
      </c>
      <c r="J37" s="477">
        <v>2.4999000000000002E-3</v>
      </c>
      <c r="K37" s="1155"/>
      <c r="M37" s="271">
        <f>IF(H37="NA","NA",IF(AND(H37&gt;I37),H37-I37,IF(AND(H37&lt;J37),H37-J37,"OK")))</f>
        <v>-2.4999000000000002E-3</v>
      </c>
      <c r="O37" s="865"/>
    </row>
    <row r="38" spans="2:158" s="69" customFormat="1" ht="22.5" customHeight="1">
      <c r="B38" s="514">
        <f>B35+1</f>
        <v>20</v>
      </c>
      <c r="C38" s="1170" t="s">
        <v>754</v>
      </c>
      <c r="D38" s="1153"/>
      <c r="E38" s="1153"/>
      <c r="F38" s="1153"/>
      <c r="G38" s="1154"/>
      <c r="H38" s="497" t="str">
        <f>IF('Dev Budget'!D45=0,"NA",'Dev Budget'!D45/RP!B52)</f>
        <v>NA</v>
      </c>
      <c r="I38" s="515">
        <v>1000</v>
      </c>
      <c r="J38" s="477" t="s">
        <v>23</v>
      </c>
      <c r="K38" s="480" t="str">
        <f>IF(OR(I38="NA",H38="NA"),"NA",IF(I38&gt;H38,"Explain","Yes"))</f>
        <v>NA</v>
      </c>
      <c r="M38" s="271" t="str">
        <f>IF(H38="NA","NA",IF(AND(H38&gt;I38),H38-I38,IF(AND(H38&lt;J38),H38-J38,"OK")))</f>
        <v>NA</v>
      </c>
    </row>
    <row r="39" spans="2:158" s="69" customFormat="1" ht="22.5" customHeight="1">
      <c r="B39" s="514">
        <f>B38+1</f>
        <v>21</v>
      </c>
      <c r="C39" s="1147" t="s">
        <v>15817</v>
      </c>
      <c r="D39" s="1147"/>
      <c r="E39" s="1147"/>
      <c r="F39" s="1147"/>
      <c r="G39" s="1148"/>
      <c r="H39" s="477" t="str">
        <f>IF(Input!B58=0,"NA",Input!B58/Input!B50)</f>
        <v>NA</v>
      </c>
      <c r="I39" s="477">
        <v>3.0000099999999998E-2</v>
      </c>
      <c r="J39" s="477" t="s">
        <v>23</v>
      </c>
      <c r="K39" s="480" t="str">
        <f>IF(H39="NA","NA",IF(H39&gt;I39,"Explain","Yes"))</f>
        <v>NA</v>
      </c>
      <c r="M39" s="866" t="str">
        <f>IF(H39="NA","NA",IF(AND(H39&gt;I39),H39-I39,"OK"))</f>
        <v>NA</v>
      </c>
    </row>
    <row r="40" spans="2:158" s="69" customFormat="1" ht="22.5" customHeight="1">
      <c r="B40" s="514">
        <f>B39+1</f>
        <v>22</v>
      </c>
      <c r="C40" s="1166" t="s">
        <v>15885</v>
      </c>
      <c r="D40" s="1167"/>
      <c r="E40" s="1167"/>
      <c r="F40" s="1167"/>
      <c r="G40" s="1168"/>
      <c r="H40" s="495">
        <f>'Dev Budget'!D44</f>
        <v>0</v>
      </c>
      <c r="I40" s="495">
        <f>0.5*(SUM('Pro Forma (Res.)'!E61,'Pro Forma (Res.)'!E68))</f>
        <v>0</v>
      </c>
      <c r="J40" s="515" t="s">
        <v>23</v>
      </c>
      <c r="K40" s="480" t="str">
        <f>IF(H40=0,"NA",IF(H40&gt;I40,"Explain","Yes"))</f>
        <v>NA</v>
      </c>
      <c r="M40" s="866" t="str">
        <f>IF(H40=0,"NA",IF(H40&gt;I40,H40-I40,"OK"))</f>
        <v>NA</v>
      </c>
    </row>
    <row r="41" spans="2:158" s="69" customFormat="1" ht="22.5" customHeight="1">
      <c r="B41" s="514">
        <f>B40+1</f>
        <v>23</v>
      </c>
      <c r="C41" s="1146" t="s">
        <v>15886</v>
      </c>
      <c r="D41" s="1147"/>
      <c r="E41" s="1147"/>
      <c r="F41" s="1147"/>
      <c r="G41" s="1148"/>
      <c r="H41" s="734">
        <f>IF('Dev Budget'!D38&gt;0,'Dev Budget'!D38/('Pro Forma (Res.)'!E61+'Pro Forma (Res.)'!E68),0)</f>
        <v>0</v>
      </c>
      <c r="I41" s="740">
        <v>0.5</v>
      </c>
      <c r="J41" s="545" t="s">
        <v>23</v>
      </c>
      <c r="K41" s="733" t="str">
        <f>IF(H41=0,"NA",IF(H41&gt;I41,"Explain","Yes"))</f>
        <v>NA</v>
      </c>
      <c r="L41" s="546"/>
      <c r="M41" s="544" t="str">
        <f>IF(H41=0,"NA",IF(H41&gt;I41,H41-I41,"OK"))</f>
        <v>NA</v>
      </c>
      <c r="N41" s="546"/>
    </row>
    <row r="42" spans="2:158" s="69" customFormat="1" ht="22.5" customHeight="1">
      <c r="B42" s="516"/>
      <c r="C42" s="1149"/>
      <c r="D42" s="1150"/>
      <c r="E42" s="1150"/>
      <c r="F42" s="1150"/>
      <c r="G42" s="1151"/>
      <c r="H42" s="517"/>
      <c r="I42" s="517"/>
      <c r="J42" s="517"/>
      <c r="K42" s="483"/>
      <c r="M42" s="857"/>
    </row>
    <row r="43" spans="2:158" ht="15" customHeight="1">
      <c r="B43" s="518"/>
      <c r="C43" s="555"/>
      <c r="D43" s="555"/>
      <c r="E43" s="555"/>
      <c r="F43" s="555"/>
      <c r="G43" s="555"/>
      <c r="H43" s="503"/>
      <c r="I43" s="503"/>
      <c r="J43" s="503"/>
      <c r="K43" s="486"/>
    </row>
    <row r="44" spans="2:158" ht="12.75" customHeight="1">
      <c r="B44" s="227"/>
      <c r="C44" s="263"/>
      <c r="D44" s="263"/>
      <c r="E44" s="263"/>
      <c r="F44" s="263"/>
      <c r="G44" s="263"/>
    </row>
    <row r="45" spans="2:158" ht="39.950000000000003" hidden="1" customHeight="1"/>
    <row r="46" spans="2:158" ht="39.950000000000003" hidden="1" customHeight="1"/>
    <row r="47" spans="2:158" ht="39.950000000000003" hidden="1" customHeight="1"/>
    <row r="48" spans="2:158" ht="39.950000000000003" hidden="1" customHeight="1"/>
    <row r="49" ht="39.950000000000003" hidden="1" customHeight="1"/>
    <row r="50" ht="39.950000000000003" hidden="1" customHeight="1"/>
    <row r="51" ht="39.950000000000003" hidden="1" customHeight="1"/>
    <row r="52" ht="39.950000000000003" hidden="1" customHeight="1"/>
    <row r="53" ht="39.950000000000003" hidden="1" customHeight="1"/>
    <row r="54" ht="39.950000000000003" hidden="1" customHeight="1"/>
    <row r="55" ht="39.950000000000003" hidden="1" customHeight="1"/>
    <row r="56" ht="39.950000000000003" hidden="1" customHeight="1"/>
    <row r="57" ht="39.950000000000003" hidden="1" customHeight="1"/>
    <row r="58" ht="39.950000000000003" hidden="1" customHeight="1"/>
    <row r="59" ht="39.950000000000003" hidden="1" customHeight="1"/>
    <row r="60" ht="39.950000000000003" hidden="1" customHeight="1"/>
    <row r="61" ht="39.950000000000003" hidden="1" customHeight="1"/>
    <row r="62" ht="39.950000000000003" hidden="1" customHeight="1"/>
    <row r="63" ht="39.950000000000003" hidden="1" customHeight="1"/>
    <row r="64" ht="39.950000000000003" hidden="1" customHeight="1"/>
    <row r="65" ht="39.950000000000003" hidden="1" customHeight="1"/>
    <row r="66" ht="39.950000000000003" hidden="1" customHeight="1"/>
    <row r="67" ht="39.950000000000003" hidden="1" customHeight="1"/>
    <row r="68" ht="39.950000000000003" hidden="1" customHeight="1"/>
    <row r="69" ht="39.950000000000003" hidden="1" customHeight="1"/>
    <row r="70" ht="39.950000000000003" hidden="1" customHeight="1"/>
    <row r="71" ht="39.950000000000003" hidden="1" customHeight="1"/>
    <row r="72" ht="39.950000000000003" hidden="1" customHeight="1"/>
    <row r="73" ht="39.950000000000003" hidden="1" customHeight="1"/>
    <row r="74" ht="39.950000000000003" hidden="1" customHeight="1"/>
    <row r="75" ht="39.950000000000003" hidden="1" customHeight="1"/>
    <row r="76" ht="39.950000000000003" hidden="1" customHeight="1"/>
    <row r="77" ht="39.950000000000003" hidden="1" customHeight="1"/>
    <row r="78" ht="39.950000000000003" hidden="1" customHeight="1"/>
    <row r="79" ht="39.950000000000003" hidden="1" customHeight="1"/>
    <row r="80" ht="39.950000000000003" hidden="1" customHeight="1"/>
    <row r="81" ht="39.950000000000003" hidden="1" customHeight="1"/>
    <row r="82" ht="39.950000000000003" hidden="1" customHeight="1"/>
    <row r="83" ht="39.950000000000003" hidden="1" customHeight="1"/>
    <row r="84" ht="39.950000000000003" hidden="1" customHeight="1"/>
    <row r="85" ht="39.950000000000003" hidden="1" customHeight="1"/>
    <row r="86" ht="39.950000000000003" hidden="1" customHeight="1"/>
    <row r="87" ht="39.950000000000003" hidden="1" customHeight="1"/>
    <row r="88" ht="39.950000000000003" hidden="1" customHeight="1"/>
    <row r="89" ht="39.950000000000003" hidden="1" customHeight="1"/>
    <row r="90" ht="39.950000000000003" hidden="1" customHeight="1"/>
    <row r="91" ht="39.950000000000003" hidden="1" customHeight="1"/>
    <row r="92" ht="39.950000000000003" hidden="1" customHeight="1"/>
    <row r="93" ht="39.950000000000003" hidden="1" customHeight="1"/>
    <row r="94" ht="39.950000000000003" hidden="1" customHeight="1"/>
    <row r="95" ht="39.950000000000003" hidden="1" customHeight="1"/>
    <row r="96" ht="39.950000000000003" hidden="1" customHeight="1"/>
    <row r="97" ht="39.950000000000003" hidden="1" customHeight="1"/>
    <row r="98" ht="39.950000000000003" hidden="1" customHeight="1"/>
    <row r="99" ht="39.950000000000003" hidden="1" customHeight="1"/>
    <row r="100" ht="39.950000000000003" hidden="1" customHeight="1"/>
    <row r="101" ht="39.950000000000003" hidden="1" customHeight="1"/>
    <row r="102" ht="39.950000000000003" hidden="1" customHeight="1"/>
    <row r="103" ht="39.950000000000003" hidden="1" customHeight="1"/>
    <row r="104" ht="39.950000000000003" hidden="1" customHeight="1"/>
    <row r="105" ht="39.950000000000003" hidden="1" customHeight="1"/>
    <row r="106" ht="39.950000000000003" hidden="1" customHeight="1"/>
    <row r="107" ht="39.950000000000003" hidden="1" customHeight="1"/>
    <row r="108" ht="39.950000000000003" hidden="1" customHeight="1"/>
    <row r="109" ht="39.950000000000003" hidden="1" customHeight="1"/>
    <row r="110" ht="39.950000000000003" hidden="1" customHeight="1"/>
    <row r="111" ht="39.950000000000003" hidden="1" customHeight="1"/>
    <row r="112" ht="39.950000000000003" hidden="1" customHeight="1"/>
    <row r="113" spans="1:14" ht="39.950000000000003" hidden="1" customHeight="1"/>
    <row r="114" spans="1:14" ht="39.950000000000003" hidden="1" customHeight="1"/>
    <row r="115" spans="1:14" ht="39.950000000000003" hidden="1" customHeight="1"/>
    <row r="116" spans="1:14" ht="39.950000000000003" hidden="1" customHeight="1"/>
    <row r="117" spans="1:14" ht="39.950000000000003" hidden="1" customHeight="1"/>
    <row r="118" spans="1:14" ht="39.950000000000003" hidden="1" customHeight="1"/>
    <row r="119" spans="1:14" ht="39.950000000000003" hidden="1" customHeight="1"/>
    <row r="120" spans="1:14" ht="39.950000000000003" hidden="1" customHeight="1"/>
    <row r="121" spans="1:14" ht="39.950000000000003" hidden="1" customHeight="1"/>
    <row r="122" spans="1:14" ht="39.950000000000003" hidden="1" customHeight="1"/>
    <row r="123" spans="1:14" ht="39.950000000000003" hidden="1" customHeight="1"/>
    <row r="124" spans="1:14"/>
    <row r="125" spans="1:14"/>
    <row r="126" spans="1:14"/>
    <row r="127" spans="1:14">
      <c r="A127" s="909"/>
      <c r="B127" s="917"/>
      <c r="C127" s="917"/>
      <c r="D127" s="917"/>
      <c r="E127" s="917"/>
      <c r="F127" s="917"/>
      <c r="G127" s="917"/>
      <c r="H127" s="917"/>
      <c r="I127" s="917"/>
      <c r="J127" s="917"/>
      <c r="K127" s="917"/>
      <c r="L127" s="909"/>
      <c r="M127" s="909"/>
      <c r="N127" s="909"/>
    </row>
    <row r="128" spans="1:14">
      <c r="A128" s="886" t="s">
        <v>736</v>
      </c>
      <c r="N128" s="887" t="s">
        <v>15921</v>
      </c>
    </row>
  </sheetData>
  <sheetProtection algorithmName="SHA-512" hashValue="9b/rDvzaHQju+XaRTaQazBsd5nHj1h90e3o+ZkHW44w8o732C75lA1qZNWjYKpW46Ib0CyD2gPOOE3AZqDDTPw==" saltValue="DYbyWYywc9tc1W8U+HZE5w==" spinCount="100000" sheet="1" objects="1" scenarios="1"/>
  <customSheetViews>
    <customSheetView guid="{549168A2-B131-4BD3-8B45-8127C961C256}" scale="90" showGridLines="0" fitToPage="1" hiddenRows="1" hiddenColumns="1" state="hidden">
      <selection activeCell="I13" sqref="I13"/>
      <rowBreaks count="1" manualBreakCount="1">
        <brk id="31" min="1" max="9" man="1"/>
      </rowBreaks>
      <pageMargins left="0.7" right="0.7" top="0.75" bottom="0.75" header="0.3" footer="0.3"/>
      <printOptions horizontalCentered="1"/>
      <pageSetup scale="63" orientation="portrait" cellComments="atEnd"/>
      <headerFooter alignWithMargins="0"/>
    </customSheetView>
  </customSheetViews>
  <mergeCells count="27">
    <mergeCell ref="B5:C5"/>
    <mergeCell ref="C11:G11"/>
    <mergeCell ref="C26:G26"/>
    <mergeCell ref="C30:G30"/>
    <mergeCell ref="C17:G17"/>
    <mergeCell ref="C15:G15"/>
    <mergeCell ref="C18:G18"/>
    <mergeCell ref="C25:G25"/>
    <mergeCell ref="C38:G38"/>
    <mergeCell ref="C22:G22"/>
    <mergeCell ref="C27:G27"/>
    <mergeCell ref="A2:N2"/>
    <mergeCell ref="C41:G42"/>
    <mergeCell ref="H4:K4"/>
    <mergeCell ref="C8:G8"/>
    <mergeCell ref="K31:K32"/>
    <mergeCell ref="K36:K37"/>
    <mergeCell ref="C16:G16"/>
    <mergeCell ref="C9:G9"/>
    <mergeCell ref="C14:G14"/>
    <mergeCell ref="C19:G19"/>
    <mergeCell ref="B6:G6"/>
    <mergeCell ref="C10:G10"/>
    <mergeCell ref="C40:G40"/>
    <mergeCell ref="C39:G39"/>
    <mergeCell ref="C35:G35"/>
    <mergeCell ref="C29:G29"/>
  </mergeCells>
  <phoneticPr fontId="0" type="noConversion"/>
  <conditionalFormatting sqref="K7:K43">
    <cfRule type="expression" dxfId="1" priority="6" stopIfTrue="1">
      <formula>$K7="Explain"</formula>
    </cfRule>
  </conditionalFormatting>
  <conditionalFormatting sqref="N16">
    <cfRule type="expression" dxfId="0" priority="1">
      <formula>$M$16="NA"</formula>
    </cfRule>
  </conditionalFormatting>
  <hyperlinks>
    <hyperlink ref="B5" location="Instructions!A90" display="Instructions" xr:uid="{00000000-0004-0000-2A00-000000000000}"/>
    <hyperlink ref="B5:C5" location="'RPW Instructions'!A1" display="INSTRUCTIONS" xr:uid="{00000000-0004-0000-2A00-000001000000}"/>
  </hyperlinks>
  <printOptions horizontalCentered="1"/>
  <pageMargins left="0.5" right="0.5" top="0.5" bottom="0.5" header="0.5" footer="0.5"/>
  <pageSetup scale="63" orientation="portrait" cellComments="atEnd" r:id="rId1"/>
  <headerFooter alignWithMargins="0"/>
  <rowBreaks count="1" manualBreakCount="1">
    <brk id="32" min="1" max="9" man="1"/>
  </rowBreaks>
  <ignoredErrors>
    <ignoredError sqref="N16" evalError="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dimension ref="A1:AJ4772"/>
  <sheetViews>
    <sheetView topLeftCell="A4443" workbookViewId="0">
      <selection activeCell="H23" sqref="H23"/>
    </sheetView>
  </sheetViews>
  <sheetFormatPr defaultColWidth="9.1328125" defaultRowHeight="14.25"/>
  <cols>
    <col min="1" max="16384" width="9.1328125" style="381"/>
  </cols>
  <sheetData>
    <row r="1" spans="1:36">
      <c r="A1" s="381" t="s">
        <v>14050</v>
      </c>
      <c r="B1" s="381" t="s">
        <v>14049</v>
      </c>
      <c r="C1" s="381" t="s">
        <v>345</v>
      </c>
      <c r="D1" s="381" t="s">
        <v>141</v>
      </c>
      <c r="E1" s="381" t="s">
        <v>14048</v>
      </c>
      <c r="F1" s="381" t="s">
        <v>14047</v>
      </c>
      <c r="G1" s="381" t="s">
        <v>14046</v>
      </c>
      <c r="H1" s="381" t="s">
        <v>14045</v>
      </c>
      <c r="I1" s="381" t="s">
        <v>14044</v>
      </c>
      <c r="J1" s="381" t="s">
        <v>14043</v>
      </c>
      <c r="K1" s="381" t="s">
        <v>14042</v>
      </c>
      <c r="L1" s="381" t="s">
        <v>14041</v>
      </c>
      <c r="M1" s="381" t="s">
        <v>14040</v>
      </c>
      <c r="N1" s="381" t="s">
        <v>14039</v>
      </c>
      <c r="O1" s="381" t="s">
        <v>14038</v>
      </c>
      <c r="P1" s="381" t="s">
        <v>14037</v>
      </c>
      <c r="Q1" s="381" t="s">
        <v>14036</v>
      </c>
      <c r="R1" s="381" t="s">
        <v>14035</v>
      </c>
      <c r="S1" s="381" t="s">
        <v>14034</v>
      </c>
      <c r="T1" s="381" t="s">
        <v>14033</v>
      </c>
      <c r="U1" s="381" t="s">
        <v>14032</v>
      </c>
      <c r="V1" s="381" t="s">
        <v>14031</v>
      </c>
      <c r="W1" s="381" t="s">
        <v>14030</v>
      </c>
      <c r="X1" s="381" t="s">
        <v>14029</v>
      </c>
      <c r="Y1" s="381" t="s">
        <v>14028</v>
      </c>
      <c r="Z1" s="381" t="s">
        <v>14027</v>
      </c>
      <c r="AA1" s="381" t="s">
        <v>14026</v>
      </c>
      <c r="AB1" s="381" t="s">
        <v>14025</v>
      </c>
      <c r="AC1" s="381" t="s">
        <v>14024</v>
      </c>
      <c r="AD1" s="381" t="s">
        <v>14023</v>
      </c>
      <c r="AE1" s="381" t="s">
        <v>14022</v>
      </c>
      <c r="AF1" s="381" t="s">
        <v>14021</v>
      </c>
      <c r="AG1" s="381" t="s">
        <v>14020</v>
      </c>
      <c r="AH1" s="381" t="s">
        <v>14019</v>
      </c>
      <c r="AI1" s="381" t="s">
        <v>14018</v>
      </c>
      <c r="AJ1" s="381" t="s">
        <v>14017</v>
      </c>
    </row>
    <row r="2" spans="1:36">
      <c r="A2" s="381" t="s">
        <v>538</v>
      </c>
      <c r="B2" s="381" t="s">
        <v>14016</v>
      </c>
      <c r="C2" s="381">
        <v>1</v>
      </c>
      <c r="D2" s="381">
        <v>1</v>
      </c>
      <c r="E2" s="381" t="s">
        <v>13874</v>
      </c>
      <c r="F2" s="381" t="s">
        <v>13873</v>
      </c>
      <c r="G2" s="381" t="s">
        <v>14015</v>
      </c>
      <c r="H2" s="381">
        <v>59700</v>
      </c>
      <c r="I2" s="381">
        <v>20900</v>
      </c>
      <c r="J2" s="381">
        <v>23900</v>
      </c>
      <c r="K2" s="381">
        <v>26900</v>
      </c>
      <c r="L2" s="381">
        <v>29850</v>
      </c>
      <c r="M2" s="381">
        <v>32250</v>
      </c>
      <c r="N2" s="381">
        <v>34650</v>
      </c>
      <c r="O2" s="381">
        <v>37050</v>
      </c>
      <c r="P2" s="381">
        <v>39450</v>
      </c>
      <c r="Q2" s="381">
        <v>12550</v>
      </c>
      <c r="R2" s="381">
        <v>16240</v>
      </c>
      <c r="S2" s="381">
        <v>20420</v>
      </c>
      <c r="T2" s="381">
        <v>24600</v>
      </c>
      <c r="U2" s="381">
        <v>28780</v>
      </c>
      <c r="V2" s="381">
        <v>32960</v>
      </c>
      <c r="W2" s="381">
        <v>37050</v>
      </c>
      <c r="X2" s="381">
        <v>39450</v>
      </c>
      <c r="Y2" s="381">
        <v>33450</v>
      </c>
      <c r="Z2" s="381">
        <v>38200</v>
      </c>
      <c r="AA2" s="381">
        <v>43000</v>
      </c>
      <c r="AB2" s="381">
        <v>47750</v>
      </c>
      <c r="AC2" s="381">
        <v>51600</v>
      </c>
      <c r="AD2" s="381">
        <v>55400</v>
      </c>
      <c r="AE2" s="381">
        <v>59250</v>
      </c>
      <c r="AF2" s="381">
        <v>63050</v>
      </c>
      <c r="AG2" s="381">
        <v>5240</v>
      </c>
      <c r="AH2" s="381" t="s">
        <v>14015</v>
      </c>
      <c r="AI2" s="381" t="s">
        <v>13825</v>
      </c>
      <c r="AJ2" s="381">
        <v>1</v>
      </c>
    </row>
    <row r="3" spans="1:36">
      <c r="A3" s="381" t="s">
        <v>538</v>
      </c>
      <c r="B3" s="381" t="s">
        <v>14014</v>
      </c>
      <c r="C3" s="381">
        <v>1</v>
      </c>
      <c r="D3" s="381">
        <v>3</v>
      </c>
      <c r="E3" s="381" t="s">
        <v>14013</v>
      </c>
      <c r="F3" s="381" t="s">
        <v>14012</v>
      </c>
      <c r="G3" s="381" t="s">
        <v>12494</v>
      </c>
      <c r="H3" s="381">
        <v>61500</v>
      </c>
      <c r="I3" s="381">
        <v>21550</v>
      </c>
      <c r="J3" s="381">
        <v>24600</v>
      </c>
      <c r="K3" s="381">
        <v>27700</v>
      </c>
      <c r="L3" s="381">
        <v>30750</v>
      </c>
      <c r="M3" s="381">
        <v>33250</v>
      </c>
      <c r="N3" s="381">
        <v>35700</v>
      </c>
      <c r="O3" s="381">
        <v>38150</v>
      </c>
      <c r="P3" s="381">
        <v>40600</v>
      </c>
      <c r="Q3" s="381">
        <v>12950</v>
      </c>
      <c r="R3" s="381">
        <v>16240</v>
      </c>
      <c r="S3" s="381">
        <v>20420</v>
      </c>
      <c r="T3" s="381">
        <v>24600</v>
      </c>
      <c r="U3" s="381">
        <v>28780</v>
      </c>
      <c r="V3" s="381">
        <v>32960</v>
      </c>
      <c r="W3" s="381">
        <v>37140</v>
      </c>
      <c r="X3" s="381">
        <v>40600</v>
      </c>
      <c r="Y3" s="381">
        <v>34450</v>
      </c>
      <c r="Z3" s="381">
        <v>39400</v>
      </c>
      <c r="AA3" s="381">
        <v>44300</v>
      </c>
      <c r="AB3" s="381">
        <v>49200</v>
      </c>
      <c r="AC3" s="381">
        <v>53150</v>
      </c>
      <c r="AD3" s="381">
        <v>57100</v>
      </c>
      <c r="AE3" s="381">
        <v>61050</v>
      </c>
      <c r="AF3" s="381">
        <v>64950</v>
      </c>
      <c r="AG3" s="381">
        <v>5160</v>
      </c>
      <c r="AH3" s="381" t="s">
        <v>12494</v>
      </c>
      <c r="AI3" s="381" t="s">
        <v>13825</v>
      </c>
      <c r="AJ3" s="381">
        <v>1</v>
      </c>
    </row>
    <row r="4" spans="1:36">
      <c r="A4" s="381" t="s">
        <v>538</v>
      </c>
      <c r="B4" s="381" t="s">
        <v>14011</v>
      </c>
      <c r="C4" s="381">
        <v>1</v>
      </c>
      <c r="D4" s="381">
        <v>5</v>
      </c>
      <c r="E4" s="381" t="s">
        <v>14010</v>
      </c>
      <c r="F4" s="381" t="s">
        <v>14009</v>
      </c>
      <c r="G4" s="381" t="s">
        <v>1562</v>
      </c>
      <c r="H4" s="381">
        <v>46100</v>
      </c>
      <c r="I4" s="381">
        <v>16150</v>
      </c>
      <c r="J4" s="381">
        <v>18450</v>
      </c>
      <c r="K4" s="381">
        <v>20750</v>
      </c>
      <c r="L4" s="381">
        <v>23050</v>
      </c>
      <c r="M4" s="381">
        <v>24900</v>
      </c>
      <c r="N4" s="381">
        <v>26750</v>
      </c>
      <c r="O4" s="381">
        <v>28600</v>
      </c>
      <c r="P4" s="381">
        <v>30450</v>
      </c>
      <c r="Q4" s="381">
        <v>12060</v>
      </c>
      <c r="R4" s="381">
        <v>16240</v>
      </c>
      <c r="S4" s="381">
        <v>20420</v>
      </c>
      <c r="T4" s="381">
        <v>23050</v>
      </c>
      <c r="U4" s="381">
        <v>24900</v>
      </c>
      <c r="V4" s="381">
        <v>26750</v>
      </c>
      <c r="W4" s="381">
        <v>28600</v>
      </c>
      <c r="X4" s="381">
        <v>30450</v>
      </c>
      <c r="Y4" s="381">
        <v>25850</v>
      </c>
      <c r="Z4" s="381">
        <v>29550</v>
      </c>
      <c r="AA4" s="381">
        <v>33250</v>
      </c>
      <c r="AB4" s="381">
        <v>36900</v>
      </c>
      <c r="AC4" s="381">
        <v>39900</v>
      </c>
      <c r="AD4" s="381">
        <v>42850</v>
      </c>
      <c r="AE4" s="381">
        <v>45800</v>
      </c>
      <c r="AF4" s="381">
        <v>48750</v>
      </c>
      <c r="AG4" s="381">
        <v>9999</v>
      </c>
      <c r="AH4" s="381" t="s">
        <v>1562</v>
      </c>
      <c r="AI4" s="381" t="s">
        <v>13825</v>
      </c>
      <c r="AJ4" s="381">
        <v>0</v>
      </c>
    </row>
    <row r="5" spans="1:36">
      <c r="A5" s="381" t="s">
        <v>538</v>
      </c>
      <c r="B5" s="381" t="s">
        <v>14008</v>
      </c>
      <c r="C5" s="381">
        <v>1</v>
      </c>
      <c r="D5" s="381">
        <v>7</v>
      </c>
      <c r="E5" s="381" t="s">
        <v>13854</v>
      </c>
      <c r="F5" s="381" t="s">
        <v>13853</v>
      </c>
      <c r="G5" s="381" t="s">
        <v>12477</v>
      </c>
      <c r="H5" s="381">
        <v>63100</v>
      </c>
      <c r="I5" s="381">
        <v>22100</v>
      </c>
      <c r="J5" s="381">
        <v>25250</v>
      </c>
      <c r="K5" s="381">
        <v>28400</v>
      </c>
      <c r="L5" s="381">
        <v>31550</v>
      </c>
      <c r="M5" s="381">
        <v>34100</v>
      </c>
      <c r="N5" s="381">
        <v>36600</v>
      </c>
      <c r="O5" s="381">
        <v>39150</v>
      </c>
      <c r="P5" s="381">
        <v>41650</v>
      </c>
      <c r="Q5" s="381">
        <v>13300</v>
      </c>
      <c r="R5" s="381">
        <v>16240</v>
      </c>
      <c r="S5" s="381">
        <v>20420</v>
      </c>
      <c r="T5" s="381">
        <v>24600</v>
      </c>
      <c r="U5" s="381">
        <v>28780</v>
      </c>
      <c r="V5" s="381">
        <v>32960</v>
      </c>
      <c r="W5" s="381">
        <v>37140</v>
      </c>
      <c r="X5" s="381">
        <v>41320</v>
      </c>
      <c r="Y5" s="381">
        <v>35350</v>
      </c>
      <c r="Z5" s="381">
        <v>40400</v>
      </c>
      <c r="AA5" s="381">
        <v>45450</v>
      </c>
      <c r="AB5" s="381">
        <v>50500</v>
      </c>
      <c r="AC5" s="381">
        <v>54550</v>
      </c>
      <c r="AD5" s="381">
        <v>58600</v>
      </c>
      <c r="AE5" s="381">
        <v>62650</v>
      </c>
      <c r="AF5" s="381">
        <v>66700</v>
      </c>
      <c r="AG5" s="381">
        <v>9999</v>
      </c>
      <c r="AH5" s="381" t="s">
        <v>12477</v>
      </c>
      <c r="AI5" s="381" t="s">
        <v>13825</v>
      </c>
      <c r="AJ5" s="381">
        <v>1</v>
      </c>
    </row>
    <row r="6" spans="1:36">
      <c r="A6" s="381" t="s">
        <v>538</v>
      </c>
      <c r="B6" s="381" t="s">
        <v>14007</v>
      </c>
      <c r="C6" s="381">
        <v>1</v>
      </c>
      <c r="D6" s="381">
        <v>9</v>
      </c>
      <c r="E6" s="381" t="s">
        <v>13854</v>
      </c>
      <c r="F6" s="381" t="s">
        <v>13853</v>
      </c>
      <c r="G6" s="381" t="s">
        <v>3931</v>
      </c>
      <c r="H6" s="381">
        <v>63100</v>
      </c>
      <c r="I6" s="381">
        <v>22100</v>
      </c>
      <c r="J6" s="381">
        <v>25250</v>
      </c>
      <c r="K6" s="381">
        <v>28400</v>
      </c>
      <c r="L6" s="381">
        <v>31550</v>
      </c>
      <c r="M6" s="381">
        <v>34100</v>
      </c>
      <c r="N6" s="381">
        <v>36600</v>
      </c>
      <c r="O6" s="381">
        <v>39150</v>
      </c>
      <c r="P6" s="381">
        <v>41650</v>
      </c>
      <c r="Q6" s="381">
        <v>13300</v>
      </c>
      <c r="R6" s="381">
        <v>16240</v>
      </c>
      <c r="S6" s="381">
        <v>20420</v>
      </c>
      <c r="T6" s="381">
        <v>24600</v>
      </c>
      <c r="U6" s="381">
        <v>28780</v>
      </c>
      <c r="V6" s="381">
        <v>32960</v>
      </c>
      <c r="W6" s="381">
        <v>37140</v>
      </c>
      <c r="X6" s="381">
        <v>41320</v>
      </c>
      <c r="Y6" s="381">
        <v>35350</v>
      </c>
      <c r="Z6" s="381">
        <v>40400</v>
      </c>
      <c r="AA6" s="381">
        <v>45450</v>
      </c>
      <c r="AB6" s="381">
        <v>50500</v>
      </c>
      <c r="AC6" s="381">
        <v>54550</v>
      </c>
      <c r="AD6" s="381">
        <v>58600</v>
      </c>
      <c r="AE6" s="381">
        <v>62650</v>
      </c>
      <c r="AF6" s="381">
        <v>66700</v>
      </c>
      <c r="AG6" s="381">
        <v>1000</v>
      </c>
      <c r="AH6" s="381" t="s">
        <v>3931</v>
      </c>
      <c r="AI6" s="381" t="s">
        <v>13825</v>
      </c>
      <c r="AJ6" s="381">
        <v>1</v>
      </c>
    </row>
    <row r="7" spans="1:36">
      <c r="A7" s="381" t="s">
        <v>538</v>
      </c>
      <c r="B7" s="381" t="s">
        <v>14006</v>
      </c>
      <c r="C7" s="381">
        <v>1</v>
      </c>
      <c r="D7" s="381">
        <v>11</v>
      </c>
      <c r="E7" s="381" t="s">
        <v>14005</v>
      </c>
      <c r="F7" s="381" t="s">
        <v>14004</v>
      </c>
      <c r="G7" s="381" t="s">
        <v>14003</v>
      </c>
      <c r="H7" s="381">
        <v>46100</v>
      </c>
      <c r="I7" s="381">
        <v>16150</v>
      </c>
      <c r="J7" s="381">
        <v>18450</v>
      </c>
      <c r="K7" s="381">
        <v>20750</v>
      </c>
      <c r="L7" s="381">
        <v>23050</v>
      </c>
      <c r="M7" s="381">
        <v>24900</v>
      </c>
      <c r="N7" s="381">
        <v>26750</v>
      </c>
      <c r="O7" s="381">
        <v>28600</v>
      </c>
      <c r="P7" s="381">
        <v>30450</v>
      </c>
      <c r="Q7" s="381">
        <v>12060</v>
      </c>
      <c r="R7" s="381">
        <v>16240</v>
      </c>
      <c r="S7" s="381">
        <v>20420</v>
      </c>
      <c r="T7" s="381">
        <v>23050</v>
      </c>
      <c r="U7" s="381">
        <v>24900</v>
      </c>
      <c r="V7" s="381">
        <v>26750</v>
      </c>
      <c r="W7" s="381">
        <v>28600</v>
      </c>
      <c r="X7" s="381">
        <v>30450</v>
      </c>
      <c r="Y7" s="381">
        <v>25850</v>
      </c>
      <c r="Z7" s="381">
        <v>29550</v>
      </c>
      <c r="AA7" s="381">
        <v>33250</v>
      </c>
      <c r="AB7" s="381">
        <v>36900</v>
      </c>
      <c r="AC7" s="381">
        <v>39900</v>
      </c>
      <c r="AD7" s="381">
        <v>42850</v>
      </c>
      <c r="AE7" s="381">
        <v>45800</v>
      </c>
      <c r="AF7" s="381">
        <v>48750</v>
      </c>
      <c r="AG7" s="381">
        <v>9999</v>
      </c>
      <c r="AH7" s="381" t="s">
        <v>14003</v>
      </c>
      <c r="AI7" s="381" t="s">
        <v>13825</v>
      </c>
      <c r="AJ7" s="381">
        <v>0</v>
      </c>
    </row>
    <row r="8" spans="1:36">
      <c r="A8" s="381" t="s">
        <v>538</v>
      </c>
      <c r="B8" s="381" t="s">
        <v>14002</v>
      </c>
      <c r="C8" s="381">
        <v>1</v>
      </c>
      <c r="D8" s="381">
        <v>13</v>
      </c>
      <c r="E8" s="381" t="s">
        <v>14001</v>
      </c>
      <c r="F8" s="381" t="s">
        <v>14000</v>
      </c>
      <c r="G8" s="381" t="s">
        <v>4601</v>
      </c>
      <c r="H8" s="381">
        <v>40900</v>
      </c>
      <c r="I8" s="381">
        <v>16000</v>
      </c>
      <c r="J8" s="381">
        <v>18300</v>
      </c>
      <c r="K8" s="381">
        <v>20600</v>
      </c>
      <c r="L8" s="381">
        <v>22850</v>
      </c>
      <c r="M8" s="381">
        <v>24700</v>
      </c>
      <c r="N8" s="381">
        <v>26550</v>
      </c>
      <c r="O8" s="381">
        <v>28350</v>
      </c>
      <c r="P8" s="381">
        <v>30200</v>
      </c>
      <c r="Q8" s="381">
        <v>12060</v>
      </c>
      <c r="R8" s="381">
        <v>16240</v>
      </c>
      <c r="S8" s="381">
        <v>20420</v>
      </c>
      <c r="T8" s="381">
        <v>22850</v>
      </c>
      <c r="U8" s="381">
        <v>24700</v>
      </c>
      <c r="V8" s="381">
        <v>26550</v>
      </c>
      <c r="W8" s="381">
        <v>28350</v>
      </c>
      <c r="X8" s="381">
        <v>30200</v>
      </c>
      <c r="Y8" s="381">
        <v>25600</v>
      </c>
      <c r="Z8" s="381">
        <v>29250</v>
      </c>
      <c r="AA8" s="381">
        <v>32900</v>
      </c>
      <c r="AB8" s="381">
        <v>36550</v>
      </c>
      <c r="AC8" s="381">
        <v>39500</v>
      </c>
      <c r="AD8" s="381">
        <v>42400</v>
      </c>
      <c r="AE8" s="381">
        <v>45350</v>
      </c>
      <c r="AF8" s="381">
        <v>48250</v>
      </c>
      <c r="AG8" s="381">
        <v>9999</v>
      </c>
      <c r="AH8" s="381" t="s">
        <v>4601</v>
      </c>
      <c r="AI8" s="381" t="s">
        <v>13825</v>
      </c>
      <c r="AJ8" s="381">
        <v>0</v>
      </c>
    </row>
    <row r="9" spans="1:36">
      <c r="A9" s="381" t="s">
        <v>538</v>
      </c>
      <c r="B9" s="381" t="s">
        <v>13999</v>
      </c>
      <c r="C9" s="381">
        <v>1</v>
      </c>
      <c r="D9" s="381">
        <v>15</v>
      </c>
      <c r="E9" s="381" t="s">
        <v>13998</v>
      </c>
      <c r="F9" s="381" t="s">
        <v>13997</v>
      </c>
      <c r="G9" s="381" t="s">
        <v>1542</v>
      </c>
      <c r="H9" s="381">
        <v>53000</v>
      </c>
      <c r="I9" s="381">
        <v>17600</v>
      </c>
      <c r="J9" s="381">
        <v>20100</v>
      </c>
      <c r="K9" s="381">
        <v>22600</v>
      </c>
      <c r="L9" s="381">
        <v>25100</v>
      </c>
      <c r="M9" s="381">
        <v>27150</v>
      </c>
      <c r="N9" s="381">
        <v>29150</v>
      </c>
      <c r="O9" s="381">
        <v>31150</v>
      </c>
      <c r="P9" s="381">
        <v>33150</v>
      </c>
      <c r="Q9" s="381">
        <v>12060</v>
      </c>
      <c r="R9" s="381">
        <v>16240</v>
      </c>
      <c r="S9" s="381">
        <v>20420</v>
      </c>
      <c r="T9" s="381">
        <v>24600</v>
      </c>
      <c r="U9" s="381">
        <v>27150</v>
      </c>
      <c r="V9" s="381">
        <v>29150</v>
      </c>
      <c r="W9" s="381">
        <v>31150</v>
      </c>
      <c r="X9" s="381">
        <v>33150</v>
      </c>
      <c r="Y9" s="381">
        <v>28150</v>
      </c>
      <c r="Z9" s="381">
        <v>32150</v>
      </c>
      <c r="AA9" s="381">
        <v>36150</v>
      </c>
      <c r="AB9" s="381">
        <v>40150</v>
      </c>
      <c r="AC9" s="381">
        <v>43400</v>
      </c>
      <c r="AD9" s="381">
        <v>46600</v>
      </c>
      <c r="AE9" s="381">
        <v>49800</v>
      </c>
      <c r="AF9" s="381">
        <v>53000</v>
      </c>
      <c r="AG9" s="381">
        <v>450</v>
      </c>
      <c r="AH9" s="381" t="s">
        <v>1542</v>
      </c>
      <c r="AI9" s="381" t="s">
        <v>13825</v>
      </c>
      <c r="AJ9" s="381">
        <v>1</v>
      </c>
    </row>
    <row r="10" spans="1:36">
      <c r="A10" s="381" t="s">
        <v>538</v>
      </c>
      <c r="B10" s="381" t="s">
        <v>13996</v>
      </c>
      <c r="C10" s="381">
        <v>1</v>
      </c>
      <c r="D10" s="381">
        <v>17</v>
      </c>
      <c r="E10" s="381" t="s">
        <v>13995</v>
      </c>
      <c r="F10" s="381" t="s">
        <v>13994</v>
      </c>
      <c r="G10" s="381" t="s">
        <v>3538</v>
      </c>
      <c r="H10" s="381">
        <v>44700</v>
      </c>
      <c r="I10" s="381">
        <v>16000</v>
      </c>
      <c r="J10" s="381">
        <v>18300</v>
      </c>
      <c r="K10" s="381">
        <v>20600</v>
      </c>
      <c r="L10" s="381">
        <v>22850</v>
      </c>
      <c r="M10" s="381">
        <v>24700</v>
      </c>
      <c r="N10" s="381">
        <v>26550</v>
      </c>
      <c r="O10" s="381">
        <v>28350</v>
      </c>
      <c r="P10" s="381">
        <v>30200</v>
      </c>
      <c r="Q10" s="381">
        <v>12060</v>
      </c>
      <c r="R10" s="381">
        <v>16240</v>
      </c>
      <c r="S10" s="381">
        <v>20420</v>
      </c>
      <c r="T10" s="381">
        <v>22850</v>
      </c>
      <c r="U10" s="381">
        <v>24700</v>
      </c>
      <c r="V10" s="381">
        <v>26550</v>
      </c>
      <c r="W10" s="381">
        <v>28350</v>
      </c>
      <c r="X10" s="381">
        <v>30200</v>
      </c>
      <c r="Y10" s="381">
        <v>25600</v>
      </c>
      <c r="Z10" s="381">
        <v>29250</v>
      </c>
      <c r="AA10" s="381">
        <v>32900</v>
      </c>
      <c r="AB10" s="381">
        <v>36550</v>
      </c>
      <c r="AC10" s="381">
        <v>39500</v>
      </c>
      <c r="AD10" s="381">
        <v>42400</v>
      </c>
      <c r="AE10" s="381">
        <v>45350</v>
      </c>
      <c r="AF10" s="381">
        <v>48250</v>
      </c>
      <c r="AG10" s="381">
        <v>9999</v>
      </c>
      <c r="AH10" s="381" t="s">
        <v>3538</v>
      </c>
      <c r="AI10" s="381" t="s">
        <v>13825</v>
      </c>
      <c r="AJ10" s="381">
        <v>0</v>
      </c>
    </row>
    <row r="11" spans="1:36">
      <c r="A11" s="381" t="s">
        <v>538</v>
      </c>
      <c r="B11" s="381" t="s">
        <v>13993</v>
      </c>
      <c r="C11" s="381">
        <v>1</v>
      </c>
      <c r="D11" s="381">
        <v>19</v>
      </c>
      <c r="E11" s="381" t="s">
        <v>13992</v>
      </c>
      <c r="F11" s="381" t="s">
        <v>13991</v>
      </c>
      <c r="G11" s="381" t="s">
        <v>3534</v>
      </c>
      <c r="H11" s="381">
        <v>46800</v>
      </c>
      <c r="I11" s="381">
        <v>16400</v>
      </c>
      <c r="J11" s="381">
        <v>18750</v>
      </c>
      <c r="K11" s="381">
        <v>21100</v>
      </c>
      <c r="L11" s="381">
        <v>23400</v>
      </c>
      <c r="M11" s="381">
        <v>25300</v>
      </c>
      <c r="N11" s="381">
        <v>27150</v>
      </c>
      <c r="O11" s="381">
        <v>29050</v>
      </c>
      <c r="P11" s="381">
        <v>30900</v>
      </c>
      <c r="Q11" s="381">
        <v>12060</v>
      </c>
      <c r="R11" s="381">
        <v>16240</v>
      </c>
      <c r="S11" s="381">
        <v>20420</v>
      </c>
      <c r="T11" s="381">
        <v>23400</v>
      </c>
      <c r="U11" s="381">
        <v>25300</v>
      </c>
      <c r="V11" s="381">
        <v>27150</v>
      </c>
      <c r="W11" s="381">
        <v>29050</v>
      </c>
      <c r="X11" s="381">
        <v>30900</v>
      </c>
      <c r="Y11" s="381">
        <v>26250</v>
      </c>
      <c r="Z11" s="381">
        <v>30000</v>
      </c>
      <c r="AA11" s="381">
        <v>33750</v>
      </c>
      <c r="AB11" s="381">
        <v>37450</v>
      </c>
      <c r="AC11" s="381">
        <v>40450</v>
      </c>
      <c r="AD11" s="381">
        <v>43450</v>
      </c>
      <c r="AE11" s="381">
        <v>46450</v>
      </c>
      <c r="AF11" s="381">
        <v>49450</v>
      </c>
      <c r="AG11" s="381">
        <v>9999</v>
      </c>
      <c r="AH11" s="381" t="s">
        <v>3534</v>
      </c>
      <c r="AI11" s="381" t="s">
        <v>13825</v>
      </c>
      <c r="AJ11" s="381">
        <v>0</v>
      </c>
    </row>
    <row r="12" spans="1:36">
      <c r="A12" s="381" t="s">
        <v>538</v>
      </c>
      <c r="B12" s="381" t="s">
        <v>13990</v>
      </c>
      <c r="C12" s="381">
        <v>1</v>
      </c>
      <c r="D12" s="381">
        <v>21</v>
      </c>
      <c r="E12" s="381" t="s">
        <v>13989</v>
      </c>
      <c r="F12" s="381" t="s">
        <v>13988</v>
      </c>
      <c r="G12" s="381" t="s">
        <v>13987</v>
      </c>
      <c r="H12" s="381">
        <v>52700</v>
      </c>
      <c r="I12" s="381">
        <v>18450</v>
      </c>
      <c r="J12" s="381">
        <v>21100</v>
      </c>
      <c r="K12" s="381">
        <v>23750</v>
      </c>
      <c r="L12" s="381">
        <v>26350</v>
      </c>
      <c r="M12" s="381">
        <v>28500</v>
      </c>
      <c r="N12" s="381">
        <v>30600</v>
      </c>
      <c r="O12" s="381">
        <v>32700</v>
      </c>
      <c r="P12" s="381">
        <v>34800</v>
      </c>
      <c r="Q12" s="381">
        <v>12060</v>
      </c>
      <c r="R12" s="381">
        <v>16240</v>
      </c>
      <c r="S12" s="381">
        <v>20420</v>
      </c>
      <c r="T12" s="381">
        <v>24600</v>
      </c>
      <c r="U12" s="381">
        <v>28500</v>
      </c>
      <c r="V12" s="381">
        <v>30600</v>
      </c>
      <c r="W12" s="381">
        <v>32700</v>
      </c>
      <c r="X12" s="381">
        <v>34800</v>
      </c>
      <c r="Y12" s="381">
        <v>29550</v>
      </c>
      <c r="Z12" s="381">
        <v>33750</v>
      </c>
      <c r="AA12" s="381">
        <v>37950</v>
      </c>
      <c r="AB12" s="381">
        <v>42150</v>
      </c>
      <c r="AC12" s="381">
        <v>45550</v>
      </c>
      <c r="AD12" s="381">
        <v>48900</v>
      </c>
      <c r="AE12" s="381">
        <v>52300</v>
      </c>
      <c r="AF12" s="381">
        <v>55650</v>
      </c>
      <c r="AG12" s="381">
        <v>9999</v>
      </c>
      <c r="AH12" s="381" t="s">
        <v>13987</v>
      </c>
      <c r="AI12" s="381" t="s">
        <v>13825</v>
      </c>
      <c r="AJ12" s="381">
        <v>1</v>
      </c>
    </row>
    <row r="13" spans="1:36">
      <c r="A13" s="381" t="s">
        <v>538</v>
      </c>
      <c r="B13" s="381" t="s">
        <v>13986</v>
      </c>
      <c r="C13" s="381">
        <v>1</v>
      </c>
      <c r="D13" s="381">
        <v>23</v>
      </c>
      <c r="E13" s="381" t="s">
        <v>13985</v>
      </c>
      <c r="F13" s="381" t="s">
        <v>13984</v>
      </c>
      <c r="G13" s="381" t="s">
        <v>4977</v>
      </c>
      <c r="H13" s="381">
        <v>52500</v>
      </c>
      <c r="I13" s="381">
        <v>17650</v>
      </c>
      <c r="J13" s="381">
        <v>20150</v>
      </c>
      <c r="K13" s="381">
        <v>22650</v>
      </c>
      <c r="L13" s="381">
        <v>25150</v>
      </c>
      <c r="M13" s="381">
        <v>27200</v>
      </c>
      <c r="N13" s="381">
        <v>29200</v>
      </c>
      <c r="O13" s="381">
        <v>31200</v>
      </c>
      <c r="P13" s="381">
        <v>33200</v>
      </c>
      <c r="Q13" s="381">
        <v>12060</v>
      </c>
      <c r="R13" s="381">
        <v>16240</v>
      </c>
      <c r="S13" s="381">
        <v>20420</v>
      </c>
      <c r="T13" s="381">
        <v>24600</v>
      </c>
      <c r="U13" s="381">
        <v>27200</v>
      </c>
      <c r="V13" s="381">
        <v>29200</v>
      </c>
      <c r="W13" s="381">
        <v>31200</v>
      </c>
      <c r="X13" s="381">
        <v>33200</v>
      </c>
      <c r="Y13" s="381">
        <v>28200</v>
      </c>
      <c r="Z13" s="381">
        <v>32200</v>
      </c>
      <c r="AA13" s="381">
        <v>36250</v>
      </c>
      <c r="AB13" s="381">
        <v>40250</v>
      </c>
      <c r="AC13" s="381">
        <v>43500</v>
      </c>
      <c r="AD13" s="381">
        <v>46700</v>
      </c>
      <c r="AE13" s="381">
        <v>49950</v>
      </c>
      <c r="AF13" s="381">
        <v>53150</v>
      </c>
      <c r="AG13" s="381">
        <v>9999</v>
      </c>
      <c r="AH13" s="381" t="s">
        <v>4977</v>
      </c>
      <c r="AI13" s="381" t="s">
        <v>13825</v>
      </c>
      <c r="AJ13" s="381">
        <v>0</v>
      </c>
    </row>
    <row r="14" spans="1:36">
      <c r="A14" s="381" t="s">
        <v>538</v>
      </c>
      <c r="B14" s="381" t="s">
        <v>13983</v>
      </c>
      <c r="C14" s="381">
        <v>1</v>
      </c>
      <c r="D14" s="381">
        <v>25</v>
      </c>
      <c r="E14" s="381" t="s">
        <v>13982</v>
      </c>
      <c r="F14" s="381" t="s">
        <v>13981</v>
      </c>
      <c r="G14" s="381" t="s">
        <v>2037</v>
      </c>
      <c r="H14" s="381">
        <v>48100</v>
      </c>
      <c r="I14" s="381">
        <v>16850</v>
      </c>
      <c r="J14" s="381">
        <v>19250</v>
      </c>
      <c r="K14" s="381">
        <v>21650</v>
      </c>
      <c r="L14" s="381">
        <v>24050</v>
      </c>
      <c r="M14" s="381">
        <v>26000</v>
      </c>
      <c r="N14" s="381">
        <v>27900</v>
      </c>
      <c r="O14" s="381">
        <v>29850</v>
      </c>
      <c r="P14" s="381">
        <v>31750</v>
      </c>
      <c r="Q14" s="381">
        <v>12060</v>
      </c>
      <c r="R14" s="381">
        <v>16240</v>
      </c>
      <c r="S14" s="381">
        <v>20420</v>
      </c>
      <c r="T14" s="381">
        <v>24050</v>
      </c>
      <c r="U14" s="381">
        <v>26000</v>
      </c>
      <c r="V14" s="381">
        <v>27900</v>
      </c>
      <c r="W14" s="381">
        <v>29850</v>
      </c>
      <c r="X14" s="381">
        <v>31750</v>
      </c>
      <c r="Y14" s="381">
        <v>26950</v>
      </c>
      <c r="Z14" s="381">
        <v>30800</v>
      </c>
      <c r="AA14" s="381">
        <v>34650</v>
      </c>
      <c r="AB14" s="381">
        <v>38500</v>
      </c>
      <c r="AC14" s="381">
        <v>41600</v>
      </c>
      <c r="AD14" s="381">
        <v>44700</v>
      </c>
      <c r="AE14" s="381">
        <v>47750</v>
      </c>
      <c r="AF14" s="381">
        <v>50850</v>
      </c>
      <c r="AG14" s="381">
        <v>9999</v>
      </c>
      <c r="AH14" s="381" t="s">
        <v>2037</v>
      </c>
      <c r="AI14" s="381" t="s">
        <v>13825</v>
      </c>
      <c r="AJ14" s="381">
        <v>0</v>
      </c>
    </row>
    <row r="15" spans="1:36">
      <c r="A15" s="381" t="s">
        <v>538</v>
      </c>
      <c r="B15" s="381" t="s">
        <v>13980</v>
      </c>
      <c r="C15" s="381">
        <v>1</v>
      </c>
      <c r="D15" s="381">
        <v>27</v>
      </c>
      <c r="E15" s="381" t="s">
        <v>13979</v>
      </c>
      <c r="F15" s="381" t="s">
        <v>13978</v>
      </c>
      <c r="G15" s="381" t="s">
        <v>1540</v>
      </c>
      <c r="H15" s="381">
        <v>44100</v>
      </c>
      <c r="I15" s="381">
        <v>16000</v>
      </c>
      <c r="J15" s="381">
        <v>18300</v>
      </c>
      <c r="K15" s="381">
        <v>20600</v>
      </c>
      <c r="L15" s="381">
        <v>22850</v>
      </c>
      <c r="M15" s="381">
        <v>24700</v>
      </c>
      <c r="N15" s="381">
        <v>26550</v>
      </c>
      <c r="O15" s="381">
        <v>28350</v>
      </c>
      <c r="P15" s="381">
        <v>30200</v>
      </c>
      <c r="Q15" s="381">
        <v>12060</v>
      </c>
      <c r="R15" s="381">
        <v>16240</v>
      </c>
      <c r="S15" s="381">
        <v>20420</v>
      </c>
      <c r="T15" s="381">
        <v>22850</v>
      </c>
      <c r="U15" s="381">
        <v>24700</v>
      </c>
      <c r="V15" s="381">
        <v>26550</v>
      </c>
      <c r="W15" s="381">
        <v>28350</v>
      </c>
      <c r="X15" s="381">
        <v>30200</v>
      </c>
      <c r="Y15" s="381">
        <v>25600</v>
      </c>
      <c r="Z15" s="381">
        <v>29250</v>
      </c>
      <c r="AA15" s="381">
        <v>32900</v>
      </c>
      <c r="AB15" s="381">
        <v>36550</v>
      </c>
      <c r="AC15" s="381">
        <v>39500</v>
      </c>
      <c r="AD15" s="381">
        <v>42400</v>
      </c>
      <c r="AE15" s="381">
        <v>45350</v>
      </c>
      <c r="AF15" s="381">
        <v>48250</v>
      </c>
      <c r="AG15" s="381">
        <v>9999</v>
      </c>
      <c r="AH15" s="381" t="s">
        <v>1540</v>
      </c>
      <c r="AI15" s="381" t="s">
        <v>13825</v>
      </c>
      <c r="AJ15" s="381">
        <v>0</v>
      </c>
    </row>
    <row r="16" spans="1:36">
      <c r="A16" s="381" t="s">
        <v>538</v>
      </c>
      <c r="B16" s="381" t="s">
        <v>13977</v>
      </c>
      <c r="C16" s="381">
        <v>1</v>
      </c>
      <c r="D16" s="381">
        <v>29</v>
      </c>
      <c r="E16" s="381" t="s">
        <v>13976</v>
      </c>
      <c r="F16" s="381" t="s">
        <v>13975</v>
      </c>
      <c r="G16" s="381" t="s">
        <v>13613</v>
      </c>
      <c r="H16" s="381">
        <v>48400</v>
      </c>
      <c r="I16" s="381">
        <v>16950</v>
      </c>
      <c r="J16" s="381">
        <v>19400</v>
      </c>
      <c r="K16" s="381">
        <v>21800</v>
      </c>
      <c r="L16" s="381">
        <v>24200</v>
      </c>
      <c r="M16" s="381">
        <v>26150</v>
      </c>
      <c r="N16" s="381">
        <v>28100</v>
      </c>
      <c r="O16" s="381">
        <v>30050</v>
      </c>
      <c r="P16" s="381">
        <v>31950</v>
      </c>
      <c r="Q16" s="381">
        <v>12060</v>
      </c>
      <c r="R16" s="381">
        <v>16240</v>
      </c>
      <c r="S16" s="381">
        <v>20420</v>
      </c>
      <c r="T16" s="381">
        <v>24200</v>
      </c>
      <c r="U16" s="381">
        <v>26150</v>
      </c>
      <c r="V16" s="381">
        <v>28100</v>
      </c>
      <c r="W16" s="381">
        <v>30050</v>
      </c>
      <c r="X16" s="381">
        <v>31950</v>
      </c>
      <c r="Y16" s="381">
        <v>27100</v>
      </c>
      <c r="Z16" s="381">
        <v>31000</v>
      </c>
      <c r="AA16" s="381">
        <v>34850</v>
      </c>
      <c r="AB16" s="381">
        <v>38700</v>
      </c>
      <c r="AC16" s="381">
        <v>41800</v>
      </c>
      <c r="AD16" s="381">
        <v>44900</v>
      </c>
      <c r="AE16" s="381">
        <v>48000</v>
      </c>
      <c r="AF16" s="381">
        <v>51100</v>
      </c>
      <c r="AG16" s="381">
        <v>9999</v>
      </c>
      <c r="AH16" s="381" t="s">
        <v>13613</v>
      </c>
      <c r="AI16" s="381" t="s">
        <v>13825</v>
      </c>
      <c r="AJ16" s="381">
        <v>0</v>
      </c>
    </row>
    <row r="17" spans="1:36">
      <c r="A17" s="381" t="s">
        <v>538</v>
      </c>
      <c r="B17" s="381" t="s">
        <v>13974</v>
      </c>
      <c r="C17" s="381">
        <v>1</v>
      </c>
      <c r="D17" s="381">
        <v>31</v>
      </c>
      <c r="E17" s="381" t="s">
        <v>13973</v>
      </c>
      <c r="F17" s="381" t="s">
        <v>13972</v>
      </c>
      <c r="G17" s="381" t="s">
        <v>3900</v>
      </c>
      <c r="H17" s="381">
        <v>61500</v>
      </c>
      <c r="I17" s="381">
        <v>21550</v>
      </c>
      <c r="J17" s="381">
        <v>24600</v>
      </c>
      <c r="K17" s="381">
        <v>27700</v>
      </c>
      <c r="L17" s="381">
        <v>30750</v>
      </c>
      <c r="M17" s="381">
        <v>33250</v>
      </c>
      <c r="N17" s="381">
        <v>35700</v>
      </c>
      <c r="O17" s="381">
        <v>38150</v>
      </c>
      <c r="P17" s="381">
        <v>40600</v>
      </c>
      <c r="Q17" s="381">
        <v>12950</v>
      </c>
      <c r="R17" s="381">
        <v>16240</v>
      </c>
      <c r="S17" s="381">
        <v>20420</v>
      </c>
      <c r="T17" s="381">
        <v>24600</v>
      </c>
      <c r="U17" s="381">
        <v>28780</v>
      </c>
      <c r="V17" s="381">
        <v>32960</v>
      </c>
      <c r="W17" s="381">
        <v>37140</v>
      </c>
      <c r="X17" s="381">
        <v>40600</v>
      </c>
      <c r="Y17" s="381">
        <v>34450</v>
      </c>
      <c r="Z17" s="381">
        <v>39400</v>
      </c>
      <c r="AA17" s="381">
        <v>44300</v>
      </c>
      <c r="AB17" s="381">
        <v>49200</v>
      </c>
      <c r="AC17" s="381">
        <v>53150</v>
      </c>
      <c r="AD17" s="381">
        <v>57100</v>
      </c>
      <c r="AE17" s="381">
        <v>61050</v>
      </c>
      <c r="AF17" s="381">
        <v>64950</v>
      </c>
      <c r="AG17" s="381">
        <v>9999</v>
      </c>
      <c r="AH17" s="381" t="s">
        <v>3900</v>
      </c>
      <c r="AI17" s="381" t="s">
        <v>13825</v>
      </c>
      <c r="AJ17" s="381">
        <v>0</v>
      </c>
    </row>
    <row r="18" spans="1:36">
      <c r="A18" s="381" t="s">
        <v>538</v>
      </c>
      <c r="B18" s="381" t="s">
        <v>13971</v>
      </c>
      <c r="C18" s="381">
        <v>1</v>
      </c>
      <c r="D18" s="381">
        <v>33</v>
      </c>
      <c r="E18" s="381" t="s">
        <v>13906</v>
      </c>
      <c r="F18" s="381" t="s">
        <v>13905</v>
      </c>
      <c r="G18" s="381" t="s">
        <v>13970</v>
      </c>
      <c r="H18" s="381">
        <v>53500</v>
      </c>
      <c r="I18" s="381">
        <v>18750</v>
      </c>
      <c r="J18" s="381">
        <v>21400</v>
      </c>
      <c r="K18" s="381">
        <v>24100</v>
      </c>
      <c r="L18" s="381">
        <v>26750</v>
      </c>
      <c r="M18" s="381">
        <v>28900</v>
      </c>
      <c r="N18" s="381">
        <v>31050</v>
      </c>
      <c r="O18" s="381">
        <v>33200</v>
      </c>
      <c r="P18" s="381">
        <v>35350</v>
      </c>
      <c r="Q18" s="381">
        <v>12060</v>
      </c>
      <c r="R18" s="381">
        <v>16240</v>
      </c>
      <c r="S18" s="381">
        <v>20420</v>
      </c>
      <c r="T18" s="381">
        <v>24600</v>
      </c>
      <c r="U18" s="381">
        <v>28780</v>
      </c>
      <c r="V18" s="381">
        <v>31050</v>
      </c>
      <c r="W18" s="381">
        <v>33200</v>
      </c>
      <c r="X18" s="381">
        <v>35350</v>
      </c>
      <c r="Y18" s="381">
        <v>30000</v>
      </c>
      <c r="Z18" s="381">
        <v>34250</v>
      </c>
      <c r="AA18" s="381">
        <v>38550</v>
      </c>
      <c r="AB18" s="381">
        <v>42800</v>
      </c>
      <c r="AC18" s="381">
        <v>46250</v>
      </c>
      <c r="AD18" s="381">
        <v>49650</v>
      </c>
      <c r="AE18" s="381">
        <v>53100</v>
      </c>
      <c r="AF18" s="381">
        <v>56500</v>
      </c>
      <c r="AG18" s="381">
        <v>2650</v>
      </c>
      <c r="AH18" s="381" t="s">
        <v>13970</v>
      </c>
      <c r="AI18" s="381" t="s">
        <v>13825</v>
      </c>
      <c r="AJ18" s="381">
        <v>1</v>
      </c>
    </row>
    <row r="19" spans="1:36">
      <c r="A19" s="381" t="s">
        <v>538</v>
      </c>
      <c r="B19" s="381" t="s">
        <v>13969</v>
      </c>
      <c r="C19" s="381">
        <v>1</v>
      </c>
      <c r="D19" s="381">
        <v>35</v>
      </c>
      <c r="E19" s="381" t="s">
        <v>13968</v>
      </c>
      <c r="F19" s="381" t="s">
        <v>13967</v>
      </c>
      <c r="G19" s="381" t="s">
        <v>13966</v>
      </c>
      <c r="H19" s="381">
        <v>34900</v>
      </c>
      <c r="I19" s="381">
        <v>16000</v>
      </c>
      <c r="J19" s="381">
        <v>18300</v>
      </c>
      <c r="K19" s="381">
        <v>20600</v>
      </c>
      <c r="L19" s="381">
        <v>22850</v>
      </c>
      <c r="M19" s="381">
        <v>24700</v>
      </c>
      <c r="N19" s="381">
        <v>26550</v>
      </c>
      <c r="O19" s="381">
        <v>28350</v>
      </c>
      <c r="P19" s="381">
        <v>30200</v>
      </c>
      <c r="Q19" s="381">
        <v>12060</v>
      </c>
      <c r="R19" s="381">
        <v>16240</v>
      </c>
      <c r="S19" s="381">
        <v>20420</v>
      </c>
      <c r="T19" s="381">
        <v>22850</v>
      </c>
      <c r="U19" s="381">
        <v>24700</v>
      </c>
      <c r="V19" s="381">
        <v>26550</v>
      </c>
      <c r="W19" s="381">
        <v>28350</v>
      </c>
      <c r="X19" s="381">
        <v>30200</v>
      </c>
      <c r="Y19" s="381">
        <v>25600</v>
      </c>
      <c r="Z19" s="381">
        <v>29250</v>
      </c>
      <c r="AA19" s="381">
        <v>32900</v>
      </c>
      <c r="AB19" s="381">
        <v>36550</v>
      </c>
      <c r="AC19" s="381">
        <v>39500</v>
      </c>
      <c r="AD19" s="381">
        <v>42400</v>
      </c>
      <c r="AE19" s="381">
        <v>45350</v>
      </c>
      <c r="AF19" s="381">
        <v>48250</v>
      </c>
      <c r="AG19" s="381">
        <v>9999</v>
      </c>
      <c r="AH19" s="381" t="s">
        <v>13966</v>
      </c>
      <c r="AI19" s="381" t="s">
        <v>13825</v>
      </c>
      <c r="AJ19" s="381">
        <v>0</v>
      </c>
    </row>
    <row r="20" spans="1:36">
      <c r="A20" s="381" t="s">
        <v>538</v>
      </c>
      <c r="B20" s="381" t="s">
        <v>13965</v>
      </c>
      <c r="C20" s="381">
        <v>1</v>
      </c>
      <c r="D20" s="381">
        <v>37</v>
      </c>
      <c r="E20" s="381" t="s">
        <v>13964</v>
      </c>
      <c r="F20" s="381" t="s">
        <v>13963</v>
      </c>
      <c r="G20" s="381" t="s">
        <v>13962</v>
      </c>
      <c r="H20" s="381">
        <v>45100</v>
      </c>
      <c r="I20" s="381">
        <v>16200</v>
      </c>
      <c r="J20" s="381">
        <v>18500</v>
      </c>
      <c r="K20" s="381">
        <v>20800</v>
      </c>
      <c r="L20" s="381">
        <v>23100</v>
      </c>
      <c r="M20" s="381">
        <v>24950</v>
      </c>
      <c r="N20" s="381">
        <v>26800</v>
      </c>
      <c r="O20" s="381">
        <v>28650</v>
      </c>
      <c r="P20" s="381">
        <v>30500</v>
      </c>
      <c r="Q20" s="381">
        <v>12060</v>
      </c>
      <c r="R20" s="381">
        <v>16240</v>
      </c>
      <c r="S20" s="381">
        <v>20420</v>
      </c>
      <c r="T20" s="381">
        <v>23100</v>
      </c>
      <c r="U20" s="381">
        <v>24950</v>
      </c>
      <c r="V20" s="381">
        <v>26800</v>
      </c>
      <c r="W20" s="381">
        <v>28650</v>
      </c>
      <c r="X20" s="381">
        <v>30500</v>
      </c>
      <c r="Y20" s="381">
        <v>25900</v>
      </c>
      <c r="Z20" s="381">
        <v>29600</v>
      </c>
      <c r="AA20" s="381">
        <v>33300</v>
      </c>
      <c r="AB20" s="381">
        <v>37000</v>
      </c>
      <c r="AC20" s="381">
        <v>40000</v>
      </c>
      <c r="AD20" s="381">
        <v>42950</v>
      </c>
      <c r="AE20" s="381">
        <v>45900</v>
      </c>
      <c r="AF20" s="381">
        <v>48850</v>
      </c>
      <c r="AG20" s="381">
        <v>9999</v>
      </c>
      <c r="AH20" s="381" t="s">
        <v>13962</v>
      </c>
      <c r="AI20" s="381" t="s">
        <v>13825</v>
      </c>
      <c r="AJ20" s="381">
        <v>0</v>
      </c>
    </row>
    <row r="21" spans="1:36">
      <c r="A21" s="381" t="s">
        <v>538</v>
      </c>
      <c r="B21" s="381" t="s">
        <v>13961</v>
      </c>
      <c r="C21" s="381">
        <v>1</v>
      </c>
      <c r="D21" s="381">
        <v>39</v>
      </c>
      <c r="E21" s="381" t="s">
        <v>13960</v>
      </c>
      <c r="F21" s="381" t="s">
        <v>13959</v>
      </c>
      <c r="G21" s="381" t="s">
        <v>7813</v>
      </c>
      <c r="H21" s="381">
        <v>46600</v>
      </c>
      <c r="I21" s="381">
        <v>16350</v>
      </c>
      <c r="J21" s="381">
        <v>18650</v>
      </c>
      <c r="K21" s="381">
        <v>21000</v>
      </c>
      <c r="L21" s="381">
        <v>23300</v>
      </c>
      <c r="M21" s="381">
        <v>25200</v>
      </c>
      <c r="N21" s="381">
        <v>27050</v>
      </c>
      <c r="O21" s="381">
        <v>28900</v>
      </c>
      <c r="P21" s="381">
        <v>30800</v>
      </c>
      <c r="Q21" s="381">
        <v>12060</v>
      </c>
      <c r="R21" s="381">
        <v>16240</v>
      </c>
      <c r="S21" s="381">
        <v>20420</v>
      </c>
      <c r="T21" s="381">
        <v>23300</v>
      </c>
      <c r="U21" s="381">
        <v>25200</v>
      </c>
      <c r="V21" s="381">
        <v>27050</v>
      </c>
      <c r="W21" s="381">
        <v>28900</v>
      </c>
      <c r="X21" s="381">
        <v>30800</v>
      </c>
      <c r="Y21" s="381">
        <v>26150</v>
      </c>
      <c r="Z21" s="381">
        <v>29850</v>
      </c>
      <c r="AA21" s="381">
        <v>33600</v>
      </c>
      <c r="AB21" s="381">
        <v>37300</v>
      </c>
      <c r="AC21" s="381">
        <v>40300</v>
      </c>
      <c r="AD21" s="381">
        <v>43300</v>
      </c>
      <c r="AE21" s="381">
        <v>46300</v>
      </c>
      <c r="AF21" s="381">
        <v>49250</v>
      </c>
      <c r="AG21" s="381">
        <v>9999</v>
      </c>
      <c r="AH21" s="381" t="s">
        <v>7813</v>
      </c>
      <c r="AI21" s="381" t="s">
        <v>13825</v>
      </c>
      <c r="AJ21" s="381">
        <v>0</v>
      </c>
    </row>
    <row r="22" spans="1:36">
      <c r="A22" s="381" t="s">
        <v>538</v>
      </c>
      <c r="B22" s="381" t="s">
        <v>13958</v>
      </c>
      <c r="C22" s="381">
        <v>1</v>
      </c>
      <c r="D22" s="381">
        <v>41</v>
      </c>
      <c r="E22" s="381" t="s">
        <v>13957</v>
      </c>
      <c r="F22" s="381" t="s">
        <v>13956</v>
      </c>
      <c r="G22" s="381" t="s">
        <v>13955</v>
      </c>
      <c r="H22" s="381">
        <v>51000</v>
      </c>
      <c r="I22" s="381">
        <v>17850</v>
      </c>
      <c r="J22" s="381">
        <v>20400</v>
      </c>
      <c r="K22" s="381">
        <v>22950</v>
      </c>
      <c r="L22" s="381">
        <v>25500</v>
      </c>
      <c r="M22" s="381">
        <v>27550</v>
      </c>
      <c r="N22" s="381">
        <v>29600</v>
      </c>
      <c r="O22" s="381">
        <v>31650</v>
      </c>
      <c r="P22" s="381">
        <v>33700</v>
      </c>
      <c r="Q22" s="381">
        <v>12060</v>
      </c>
      <c r="R22" s="381">
        <v>16240</v>
      </c>
      <c r="S22" s="381">
        <v>20420</v>
      </c>
      <c r="T22" s="381">
        <v>24600</v>
      </c>
      <c r="U22" s="381">
        <v>27550</v>
      </c>
      <c r="V22" s="381">
        <v>29600</v>
      </c>
      <c r="W22" s="381">
        <v>31650</v>
      </c>
      <c r="X22" s="381">
        <v>33700</v>
      </c>
      <c r="Y22" s="381">
        <v>28600</v>
      </c>
      <c r="Z22" s="381">
        <v>32650</v>
      </c>
      <c r="AA22" s="381">
        <v>36750</v>
      </c>
      <c r="AB22" s="381">
        <v>40800</v>
      </c>
      <c r="AC22" s="381">
        <v>44100</v>
      </c>
      <c r="AD22" s="381">
        <v>47350</v>
      </c>
      <c r="AE22" s="381">
        <v>50600</v>
      </c>
      <c r="AF22" s="381">
        <v>53900</v>
      </c>
      <c r="AG22" s="381">
        <v>9999</v>
      </c>
      <c r="AH22" s="381" t="s">
        <v>13955</v>
      </c>
      <c r="AI22" s="381" t="s">
        <v>13825</v>
      </c>
      <c r="AJ22" s="381">
        <v>0</v>
      </c>
    </row>
    <row r="23" spans="1:36">
      <c r="A23" s="381" t="s">
        <v>538</v>
      </c>
      <c r="B23" s="381" t="s">
        <v>13954</v>
      </c>
      <c r="C23" s="381">
        <v>1</v>
      </c>
      <c r="D23" s="381">
        <v>43</v>
      </c>
      <c r="E23" s="381" t="s">
        <v>13953</v>
      </c>
      <c r="F23" s="381" t="s">
        <v>13952</v>
      </c>
      <c r="G23" s="381" t="s">
        <v>13951</v>
      </c>
      <c r="H23" s="381">
        <v>48000</v>
      </c>
      <c r="I23" s="381">
        <v>16800</v>
      </c>
      <c r="J23" s="381">
        <v>19200</v>
      </c>
      <c r="K23" s="381">
        <v>21600</v>
      </c>
      <c r="L23" s="381">
        <v>24000</v>
      </c>
      <c r="M23" s="381">
        <v>25950</v>
      </c>
      <c r="N23" s="381">
        <v>27850</v>
      </c>
      <c r="O23" s="381">
        <v>29800</v>
      </c>
      <c r="P23" s="381">
        <v>31700</v>
      </c>
      <c r="Q23" s="381">
        <v>12060</v>
      </c>
      <c r="R23" s="381">
        <v>16240</v>
      </c>
      <c r="S23" s="381">
        <v>20420</v>
      </c>
      <c r="T23" s="381">
        <v>24000</v>
      </c>
      <c r="U23" s="381">
        <v>25950</v>
      </c>
      <c r="V23" s="381">
        <v>27850</v>
      </c>
      <c r="W23" s="381">
        <v>29800</v>
      </c>
      <c r="X23" s="381">
        <v>31700</v>
      </c>
      <c r="Y23" s="381">
        <v>26900</v>
      </c>
      <c r="Z23" s="381">
        <v>30750</v>
      </c>
      <c r="AA23" s="381">
        <v>34600</v>
      </c>
      <c r="AB23" s="381">
        <v>38400</v>
      </c>
      <c r="AC23" s="381">
        <v>41500</v>
      </c>
      <c r="AD23" s="381">
        <v>44550</v>
      </c>
      <c r="AE23" s="381">
        <v>47650</v>
      </c>
      <c r="AF23" s="381">
        <v>50700</v>
      </c>
      <c r="AG23" s="381">
        <v>9999</v>
      </c>
      <c r="AH23" s="381" t="s">
        <v>13951</v>
      </c>
      <c r="AI23" s="381" t="s">
        <v>13825</v>
      </c>
      <c r="AJ23" s="381">
        <v>0</v>
      </c>
    </row>
    <row r="24" spans="1:36">
      <c r="A24" s="381" t="s">
        <v>538</v>
      </c>
      <c r="B24" s="381" t="s">
        <v>13950</v>
      </c>
      <c r="C24" s="381">
        <v>1</v>
      </c>
      <c r="D24" s="381">
        <v>45</v>
      </c>
      <c r="E24" s="381" t="s">
        <v>13949</v>
      </c>
      <c r="F24" s="381" t="s">
        <v>13948</v>
      </c>
      <c r="G24" s="381" t="s">
        <v>13947</v>
      </c>
      <c r="H24" s="381">
        <v>57800</v>
      </c>
      <c r="I24" s="381">
        <v>20250</v>
      </c>
      <c r="J24" s="381">
        <v>23150</v>
      </c>
      <c r="K24" s="381">
        <v>26050</v>
      </c>
      <c r="L24" s="381">
        <v>28900</v>
      </c>
      <c r="M24" s="381">
        <v>31250</v>
      </c>
      <c r="N24" s="381">
        <v>33550</v>
      </c>
      <c r="O24" s="381">
        <v>35850</v>
      </c>
      <c r="P24" s="381">
        <v>38150</v>
      </c>
      <c r="Q24" s="381">
        <v>12150</v>
      </c>
      <c r="R24" s="381">
        <v>16240</v>
      </c>
      <c r="S24" s="381">
        <v>20420</v>
      </c>
      <c r="T24" s="381">
        <v>24600</v>
      </c>
      <c r="U24" s="381">
        <v>28780</v>
      </c>
      <c r="V24" s="381">
        <v>32960</v>
      </c>
      <c r="W24" s="381">
        <v>35850</v>
      </c>
      <c r="X24" s="381">
        <v>38150</v>
      </c>
      <c r="Y24" s="381">
        <v>32400</v>
      </c>
      <c r="Z24" s="381">
        <v>37000</v>
      </c>
      <c r="AA24" s="381">
        <v>41650</v>
      </c>
      <c r="AB24" s="381">
        <v>46250</v>
      </c>
      <c r="AC24" s="381">
        <v>49950</v>
      </c>
      <c r="AD24" s="381">
        <v>53650</v>
      </c>
      <c r="AE24" s="381">
        <v>57350</v>
      </c>
      <c r="AF24" s="381">
        <v>61050</v>
      </c>
      <c r="AG24" s="381">
        <v>2180</v>
      </c>
      <c r="AH24" s="381" t="s">
        <v>13947</v>
      </c>
      <c r="AI24" s="381" t="s">
        <v>13825</v>
      </c>
      <c r="AJ24" s="381">
        <v>0</v>
      </c>
    </row>
    <row r="25" spans="1:36">
      <c r="A25" s="381" t="s">
        <v>538</v>
      </c>
      <c r="B25" s="381" t="s">
        <v>13946</v>
      </c>
      <c r="C25" s="381">
        <v>1</v>
      </c>
      <c r="D25" s="381">
        <v>47</v>
      </c>
      <c r="E25" s="381" t="s">
        <v>13945</v>
      </c>
      <c r="F25" s="381" t="s">
        <v>13944</v>
      </c>
      <c r="G25" s="381" t="s">
        <v>3465</v>
      </c>
      <c r="H25" s="381">
        <v>38900</v>
      </c>
      <c r="I25" s="381">
        <v>16000</v>
      </c>
      <c r="J25" s="381">
        <v>18300</v>
      </c>
      <c r="K25" s="381">
        <v>20600</v>
      </c>
      <c r="L25" s="381">
        <v>22850</v>
      </c>
      <c r="M25" s="381">
        <v>24700</v>
      </c>
      <c r="N25" s="381">
        <v>26550</v>
      </c>
      <c r="O25" s="381">
        <v>28350</v>
      </c>
      <c r="P25" s="381">
        <v>30200</v>
      </c>
      <c r="Q25" s="381">
        <v>12060</v>
      </c>
      <c r="R25" s="381">
        <v>16240</v>
      </c>
      <c r="S25" s="381">
        <v>20420</v>
      </c>
      <c r="T25" s="381">
        <v>22850</v>
      </c>
      <c r="U25" s="381">
        <v>24700</v>
      </c>
      <c r="V25" s="381">
        <v>26550</v>
      </c>
      <c r="W25" s="381">
        <v>28350</v>
      </c>
      <c r="X25" s="381">
        <v>30200</v>
      </c>
      <c r="Y25" s="381">
        <v>25600</v>
      </c>
      <c r="Z25" s="381">
        <v>29250</v>
      </c>
      <c r="AA25" s="381">
        <v>32900</v>
      </c>
      <c r="AB25" s="381">
        <v>36550</v>
      </c>
      <c r="AC25" s="381">
        <v>39500</v>
      </c>
      <c r="AD25" s="381">
        <v>42400</v>
      </c>
      <c r="AE25" s="381">
        <v>45350</v>
      </c>
      <c r="AF25" s="381">
        <v>48250</v>
      </c>
      <c r="AG25" s="381">
        <v>9999</v>
      </c>
      <c r="AH25" s="381" t="s">
        <v>3465</v>
      </c>
      <c r="AI25" s="381" t="s">
        <v>13825</v>
      </c>
      <c r="AJ25" s="381">
        <v>0</v>
      </c>
    </row>
    <row r="26" spans="1:36">
      <c r="A26" s="381" t="s">
        <v>538</v>
      </c>
      <c r="B26" s="381" t="s">
        <v>13943</v>
      </c>
      <c r="C26" s="381">
        <v>1</v>
      </c>
      <c r="D26" s="381">
        <v>49</v>
      </c>
      <c r="E26" s="381" t="s">
        <v>13942</v>
      </c>
      <c r="F26" s="381" t="s">
        <v>13941</v>
      </c>
      <c r="G26" s="381" t="s">
        <v>3884</v>
      </c>
      <c r="H26" s="381">
        <v>48700</v>
      </c>
      <c r="I26" s="381">
        <v>17050</v>
      </c>
      <c r="J26" s="381">
        <v>19500</v>
      </c>
      <c r="K26" s="381">
        <v>21950</v>
      </c>
      <c r="L26" s="381">
        <v>24350</v>
      </c>
      <c r="M26" s="381">
        <v>26300</v>
      </c>
      <c r="N26" s="381">
        <v>28250</v>
      </c>
      <c r="O26" s="381">
        <v>30200</v>
      </c>
      <c r="P26" s="381">
        <v>32150</v>
      </c>
      <c r="Q26" s="381">
        <v>12060</v>
      </c>
      <c r="R26" s="381">
        <v>16240</v>
      </c>
      <c r="S26" s="381">
        <v>20420</v>
      </c>
      <c r="T26" s="381">
        <v>24350</v>
      </c>
      <c r="U26" s="381">
        <v>26300</v>
      </c>
      <c r="V26" s="381">
        <v>28250</v>
      </c>
      <c r="W26" s="381">
        <v>30200</v>
      </c>
      <c r="X26" s="381">
        <v>32150</v>
      </c>
      <c r="Y26" s="381">
        <v>27300</v>
      </c>
      <c r="Z26" s="381">
        <v>31200</v>
      </c>
      <c r="AA26" s="381">
        <v>35100</v>
      </c>
      <c r="AB26" s="381">
        <v>38950</v>
      </c>
      <c r="AC26" s="381">
        <v>42100</v>
      </c>
      <c r="AD26" s="381">
        <v>45200</v>
      </c>
      <c r="AE26" s="381">
        <v>48300</v>
      </c>
      <c r="AF26" s="381">
        <v>51450</v>
      </c>
      <c r="AG26" s="381">
        <v>9999</v>
      </c>
      <c r="AH26" s="381" t="s">
        <v>3884</v>
      </c>
      <c r="AI26" s="381" t="s">
        <v>13825</v>
      </c>
      <c r="AJ26" s="381">
        <v>0</v>
      </c>
    </row>
    <row r="27" spans="1:36">
      <c r="A27" s="381" t="s">
        <v>538</v>
      </c>
      <c r="B27" s="381" t="s">
        <v>13940</v>
      </c>
      <c r="C27" s="381">
        <v>1</v>
      </c>
      <c r="D27" s="381">
        <v>51</v>
      </c>
      <c r="E27" s="381" t="s">
        <v>13874</v>
      </c>
      <c r="F27" s="381" t="s">
        <v>13873</v>
      </c>
      <c r="G27" s="381" t="s">
        <v>11980</v>
      </c>
      <c r="H27" s="381">
        <v>59700</v>
      </c>
      <c r="I27" s="381">
        <v>20900</v>
      </c>
      <c r="J27" s="381">
        <v>23900</v>
      </c>
      <c r="K27" s="381">
        <v>26900</v>
      </c>
      <c r="L27" s="381">
        <v>29850</v>
      </c>
      <c r="M27" s="381">
        <v>32250</v>
      </c>
      <c r="N27" s="381">
        <v>34650</v>
      </c>
      <c r="O27" s="381">
        <v>37050</v>
      </c>
      <c r="P27" s="381">
        <v>39450</v>
      </c>
      <c r="Q27" s="381">
        <v>12550</v>
      </c>
      <c r="R27" s="381">
        <v>16240</v>
      </c>
      <c r="S27" s="381">
        <v>20420</v>
      </c>
      <c r="T27" s="381">
        <v>24600</v>
      </c>
      <c r="U27" s="381">
        <v>28780</v>
      </c>
      <c r="V27" s="381">
        <v>32960</v>
      </c>
      <c r="W27" s="381">
        <v>37050</v>
      </c>
      <c r="X27" s="381">
        <v>39450</v>
      </c>
      <c r="Y27" s="381">
        <v>33450</v>
      </c>
      <c r="Z27" s="381">
        <v>38200</v>
      </c>
      <c r="AA27" s="381">
        <v>43000</v>
      </c>
      <c r="AB27" s="381">
        <v>47750</v>
      </c>
      <c r="AC27" s="381">
        <v>51600</v>
      </c>
      <c r="AD27" s="381">
        <v>55400</v>
      </c>
      <c r="AE27" s="381">
        <v>59250</v>
      </c>
      <c r="AF27" s="381">
        <v>63050</v>
      </c>
      <c r="AG27" s="381">
        <v>5240</v>
      </c>
      <c r="AH27" s="381" t="s">
        <v>11980</v>
      </c>
      <c r="AI27" s="381" t="s">
        <v>13825</v>
      </c>
      <c r="AJ27" s="381">
        <v>1</v>
      </c>
    </row>
    <row r="28" spans="1:36">
      <c r="A28" s="381" t="s">
        <v>538</v>
      </c>
      <c r="B28" s="381" t="s">
        <v>13939</v>
      </c>
      <c r="C28" s="381">
        <v>1</v>
      </c>
      <c r="D28" s="381">
        <v>53</v>
      </c>
      <c r="E28" s="381" t="s">
        <v>13938</v>
      </c>
      <c r="F28" s="381" t="s">
        <v>13937</v>
      </c>
      <c r="G28" s="381" t="s">
        <v>12668</v>
      </c>
      <c r="H28" s="381">
        <v>38000</v>
      </c>
      <c r="I28" s="381">
        <v>16000</v>
      </c>
      <c r="J28" s="381">
        <v>18300</v>
      </c>
      <c r="K28" s="381">
        <v>20600</v>
      </c>
      <c r="L28" s="381">
        <v>22850</v>
      </c>
      <c r="M28" s="381">
        <v>24700</v>
      </c>
      <c r="N28" s="381">
        <v>26550</v>
      </c>
      <c r="O28" s="381">
        <v>28350</v>
      </c>
      <c r="P28" s="381">
        <v>30200</v>
      </c>
      <c r="Q28" s="381">
        <v>12060</v>
      </c>
      <c r="R28" s="381">
        <v>16240</v>
      </c>
      <c r="S28" s="381">
        <v>20420</v>
      </c>
      <c r="T28" s="381">
        <v>22850</v>
      </c>
      <c r="U28" s="381">
        <v>24700</v>
      </c>
      <c r="V28" s="381">
        <v>26550</v>
      </c>
      <c r="W28" s="381">
        <v>28350</v>
      </c>
      <c r="X28" s="381">
        <v>30200</v>
      </c>
      <c r="Y28" s="381">
        <v>25600</v>
      </c>
      <c r="Z28" s="381">
        <v>29250</v>
      </c>
      <c r="AA28" s="381">
        <v>32900</v>
      </c>
      <c r="AB28" s="381">
        <v>36550</v>
      </c>
      <c r="AC28" s="381">
        <v>39500</v>
      </c>
      <c r="AD28" s="381">
        <v>42400</v>
      </c>
      <c r="AE28" s="381">
        <v>45350</v>
      </c>
      <c r="AF28" s="381">
        <v>48250</v>
      </c>
      <c r="AG28" s="381">
        <v>9999</v>
      </c>
      <c r="AH28" s="381" t="s">
        <v>12668</v>
      </c>
      <c r="AI28" s="381" t="s">
        <v>13825</v>
      </c>
      <c r="AJ28" s="381">
        <v>0</v>
      </c>
    </row>
    <row r="29" spans="1:36">
      <c r="A29" s="381" t="s">
        <v>538</v>
      </c>
      <c r="B29" s="381" t="s">
        <v>13936</v>
      </c>
      <c r="C29" s="381">
        <v>1</v>
      </c>
      <c r="D29" s="381">
        <v>55</v>
      </c>
      <c r="E29" s="381" t="s">
        <v>13935</v>
      </c>
      <c r="F29" s="381" t="s">
        <v>13934</v>
      </c>
      <c r="G29" s="381" t="s">
        <v>13933</v>
      </c>
      <c r="H29" s="381">
        <v>54700</v>
      </c>
      <c r="I29" s="381">
        <v>19150</v>
      </c>
      <c r="J29" s="381">
        <v>21900</v>
      </c>
      <c r="K29" s="381">
        <v>24650</v>
      </c>
      <c r="L29" s="381">
        <v>27350</v>
      </c>
      <c r="M29" s="381">
        <v>29550</v>
      </c>
      <c r="N29" s="381">
        <v>31750</v>
      </c>
      <c r="O29" s="381">
        <v>33950</v>
      </c>
      <c r="P29" s="381">
        <v>36150</v>
      </c>
      <c r="Q29" s="381">
        <v>12060</v>
      </c>
      <c r="R29" s="381">
        <v>16240</v>
      </c>
      <c r="S29" s="381">
        <v>20420</v>
      </c>
      <c r="T29" s="381">
        <v>24600</v>
      </c>
      <c r="U29" s="381">
        <v>28780</v>
      </c>
      <c r="V29" s="381">
        <v>31750</v>
      </c>
      <c r="W29" s="381">
        <v>33950</v>
      </c>
      <c r="X29" s="381">
        <v>36150</v>
      </c>
      <c r="Y29" s="381">
        <v>30650</v>
      </c>
      <c r="Z29" s="381">
        <v>35000</v>
      </c>
      <c r="AA29" s="381">
        <v>39400</v>
      </c>
      <c r="AB29" s="381">
        <v>43750</v>
      </c>
      <c r="AC29" s="381">
        <v>47250</v>
      </c>
      <c r="AD29" s="381">
        <v>50750</v>
      </c>
      <c r="AE29" s="381">
        <v>54250</v>
      </c>
      <c r="AF29" s="381">
        <v>57750</v>
      </c>
      <c r="AG29" s="381">
        <v>2880</v>
      </c>
      <c r="AH29" s="381" t="s">
        <v>13933</v>
      </c>
      <c r="AI29" s="381" t="s">
        <v>13825</v>
      </c>
      <c r="AJ29" s="381">
        <v>1</v>
      </c>
    </row>
    <row r="30" spans="1:36">
      <c r="A30" s="381" t="s">
        <v>538</v>
      </c>
      <c r="B30" s="381" t="s">
        <v>13932</v>
      </c>
      <c r="C30" s="381">
        <v>1</v>
      </c>
      <c r="D30" s="381">
        <v>57</v>
      </c>
      <c r="E30" s="381" t="s">
        <v>13931</v>
      </c>
      <c r="F30" s="381" t="s">
        <v>13930</v>
      </c>
      <c r="G30" s="381" t="s">
        <v>1532</v>
      </c>
      <c r="H30" s="381">
        <v>45200</v>
      </c>
      <c r="I30" s="381">
        <v>16000</v>
      </c>
      <c r="J30" s="381">
        <v>18300</v>
      </c>
      <c r="K30" s="381">
        <v>20600</v>
      </c>
      <c r="L30" s="381">
        <v>22850</v>
      </c>
      <c r="M30" s="381">
        <v>24700</v>
      </c>
      <c r="N30" s="381">
        <v>26550</v>
      </c>
      <c r="O30" s="381">
        <v>28350</v>
      </c>
      <c r="P30" s="381">
        <v>30200</v>
      </c>
      <c r="Q30" s="381">
        <v>12060</v>
      </c>
      <c r="R30" s="381">
        <v>16240</v>
      </c>
      <c r="S30" s="381">
        <v>20420</v>
      </c>
      <c r="T30" s="381">
        <v>22850</v>
      </c>
      <c r="U30" s="381">
        <v>24700</v>
      </c>
      <c r="V30" s="381">
        <v>26550</v>
      </c>
      <c r="W30" s="381">
        <v>28350</v>
      </c>
      <c r="X30" s="381">
        <v>30200</v>
      </c>
      <c r="Y30" s="381">
        <v>25600</v>
      </c>
      <c r="Z30" s="381">
        <v>29250</v>
      </c>
      <c r="AA30" s="381">
        <v>32900</v>
      </c>
      <c r="AB30" s="381">
        <v>36550</v>
      </c>
      <c r="AC30" s="381">
        <v>39500</v>
      </c>
      <c r="AD30" s="381">
        <v>42400</v>
      </c>
      <c r="AE30" s="381">
        <v>45350</v>
      </c>
      <c r="AF30" s="381">
        <v>48250</v>
      </c>
      <c r="AG30" s="381">
        <v>9999</v>
      </c>
      <c r="AH30" s="381" t="s">
        <v>1532</v>
      </c>
      <c r="AI30" s="381" t="s">
        <v>13825</v>
      </c>
      <c r="AJ30" s="381">
        <v>0</v>
      </c>
    </row>
    <row r="31" spans="1:36">
      <c r="A31" s="381" t="s">
        <v>538</v>
      </c>
      <c r="B31" s="381" t="s">
        <v>13929</v>
      </c>
      <c r="C31" s="381">
        <v>1</v>
      </c>
      <c r="D31" s="381">
        <v>59</v>
      </c>
      <c r="E31" s="381" t="s">
        <v>13928</v>
      </c>
      <c r="F31" s="381" t="s">
        <v>13927</v>
      </c>
      <c r="G31" s="381" t="s">
        <v>1670</v>
      </c>
      <c r="H31" s="381">
        <v>46900</v>
      </c>
      <c r="I31" s="381">
        <v>16450</v>
      </c>
      <c r="J31" s="381">
        <v>18800</v>
      </c>
      <c r="K31" s="381">
        <v>21150</v>
      </c>
      <c r="L31" s="381">
        <v>23450</v>
      </c>
      <c r="M31" s="381">
        <v>25350</v>
      </c>
      <c r="N31" s="381">
        <v>27250</v>
      </c>
      <c r="O31" s="381">
        <v>29100</v>
      </c>
      <c r="P31" s="381">
        <v>31000</v>
      </c>
      <c r="Q31" s="381">
        <v>12060</v>
      </c>
      <c r="R31" s="381">
        <v>16240</v>
      </c>
      <c r="S31" s="381">
        <v>20420</v>
      </c>
      <c r="T31" s="381">
        <v>23450</v>
      </c>
      <c r="U31" s="381">
        <v>25350</v>
      </c>
      <c r="V31" s="381">
        <v>27250</v>
      </c>
      <c r="W31" s="381">
        <v>29100</v>
      </c>
      <c r="X31" s="381">
        <v>31000</v>
      </c>
      <c r="Y31" s="381">
        <v>26250</v>
      </c>
      <c r="Z31" s="381">
        <v>30000</v>
      </c>
      <c r="AA31" s="381">
        <v>33750</v>
      </c>
      <c r="AB31" s="381">
        <v>37500</v>
      </c>
      <c r="AC31" s="381">
        <v>40500</v>
      </c>
      <c r="AD31" s="381">
        <v>43500</v>
      </c>
      <c r="AE31" s="381">
        <v>46500</v>
      </c>
      <c r="AF31" s="381">
        <v>49500</v>
      </c>
      <c r="AG31" s="381">
        <v>9999</v>
      </c>
      <c r="AH31" s="381" t="s">
        <v>1670</v>
      </c>
      <c r="AI31" s="381" t="s">
        <v>13825</v>
      </c>
      <c r="AJ31" s="381">
        <v>0</v>
      </c>
    </row>
    <row r="32" spans="1:36">
      <c r="A32" s="381" t="s">
        <v>538</v>
      </c>
      <c r="B32" s="381" t="s">
        <v>13926</v>
      </c>
      <c r="C32" s="381">
        <v>1</v>
      </c>
      <c r="D32" s="381">
        <v>61</v>
      </c>
      <c r="E32" s="381" t="s">
        <v>13916</v>
      </c>
      <c r="F32" s="381" t="s">
        <v>13915</v>
      </c>
      <c r="G32" s="381" t="s">
        <v>13925</v>
      </c>
      <c r="H32" s="381">
        <v>50700</v>
      </c>
      <c r="I32" s="381">
        <v>17750</v>
      </c>
      <c r="J32" s="381">
        <v>20300</v>
      </c>
      <c r="K32" s="381">
        <v>22850</v>
      </c>
      <c r="L32" s="381">
        <v>25350</v>
      </c>
      <c r="M32" s="381">
        <v>27400</v>
      </c>
      <c r="N32" s="381">
        <v>29450</v>
      </c>
      <c r="O32" s="381">
        <v>31450</v>
      </c>
      <c r="P32" s="381">
        <v>33500</v>
      </c>
      <c r="Q32" s="381">
        <v>12060</v>
      </c>
      <c r="R32" s="381">
        <v>16240</v>
      </c>
      <c r="S32" s="381">
        <v>20420</v>
      </c>
      <c r="T32" s="381">
        <v>24600</v>
      </c>
      <c r="U32" s="381">
        <v>27400</v>
      </c>
      <c r="V32" s="381">
        <v>29450</v>
      </c>
      <c r="W32" s="381">
        <v>31450</v>
      </c>
      <c r="X32" s="381">
        <v>33500</v>
      </c>
      <c r="Y32" s="381">
        <v>28400</v>
      </c>
      <c r="Z32" s="381">
        <v>32450</v>
      </c>
      <c r="AA32" s="381">
        <v>36500</v>
      </c>
      <c r="AB32" s="381">
        <v>40550</v>
      </c>
      <c r="AC32" s="381">
        <v>43800</v>
      </c>
      <c r="AD32" s="381">
        <v>47050</v>
      </c>
      <c r="AE32" s="381">
        <v>50300</v>
      </c>
      <c r="AF32" s="381">
        <v>53550</v>
      </c>
      <c r="AG32" s="381">
        <v>9999</v>
      </c>
      <c r="AH32" s="381" t="s">
        <v>13925</v>
      </c>
      <c r="AI32" s="381" t="s">
        <v>13825</v>
      </c>
      <c r="AJ32" s="381">
        <v>1</v>
      </c>
    </row>
    <row r="33" spans="1:36">
      <c r="A33" s="381" t="s">
        <v>538</v>
      </c>
      <c r="B33" s="381" t="s">
        <v>13924</v>
      </c>
      <c r="C33" s="381">
        <v>1</v>
      </c>
      <c r="D33" s="381">
        <v>63</v>
      </c>
      <c r="E33" s="381" t="s">
        <v>13923</v>
      </c>
      <c r="F33" s="381" t="s">
        <v>13922</v>
      </c>
      <c r="G33" s="381" t="s">
        <v>1988</v>
      </c>
      <c r="H33" s="381">
        <v>29800</v>
      </c>
      <c r="I33" s="381">
        <v>16750</v>
      </c>
      <c r="J33" s="381">
        <v>19150</v>
      </c>
      <c r="K33" s="381">
        <v>21550</v>
      </c>
      <c r="L33" s="381">
        <v>23900</v>
      </c>
      <c r="M33" s="381">
        <v>25850</v>
      </c>
      <c r="N33" s="381">
        <v>27750</v>
      </c>
      <c r="O33" s="381">
        <v>29650</v>
      </c>
      <c r="P33" s="381">
        <v>31550</v>
      </c>
      <c r="Q33" s="381">
        <v>12060</v>
      </c>
      <c r="R33" s="381">
        <v>16240</v>
      </c>
      <c r="S33" s="381">
        <v>20420</v>
      </c>
      <c r="T33" s="381">
        <v>23900</v>
      </c>
      <c r="U33" s="381">
        <v>25850</v>
      </c>
      <c r="V33" s="381">
        <v>27750</v>
      </c>
      <c r="W33" s="381">
        <v>29650</v>
      </c>
      <c r="X33" s="381">
        <v>31550</v>
      </c>
      <c r="Y33" s="381">
        <v>26800</v>
      </c>
      <c r="Z33" s="381">
        <v>30600</v>
      </c>
      <c r="AA33" s="381">
        <v>34450</v>
      </c>
      <c r="AB33" s="381">
        <v>38250</v>
      </c>
      <c r="AC33" s="381">
        <v>41350</v>
      </c>
      <c r="AD33" s="381">
        <v>44400</v>
      </c>
      <c r="AE33" s="381">
        <v>47450</v>
      </c>
      <c r="AF33" s="381">
        <v>50500</v>
      </c>
      <c r="AG33" s="381">
        <v>9999</v>
      </c>
      <c r="AH33" s="381" t="s">
        <v>1988</v>
      </c>
      <c r="AI33" s="381" t="s">
        <v>13825</v>
      </c>
      <c r="AJ33" s="381">
        <v>0</v>
      </c>
    </row>
    <row r="34" spans="1:36">
      <c r="A34" s="381" t="s">
        <v>538</v>
      </c>
      <c r="B34" s="381" t="s">
        <v>13921</v>
      </c>
      <c r="C34" s="381">
        <v>1</v>
      </c>
      <c r="D34" s="381">
        <v>65</v>
      </c>
      <c r="E34" s="381" t="s">
        <v>13840</v>
      </c>
      <c r="F34" s="381" t="s">
        <v>13839</v>
      </c>
      <c r="G34" s="381" t="s">
        <v>3331</v>
      </c>
      <c r="H34" s="381">
        <v>61100</v>
      </c>
      <c r="I34" s="381">
        <v>20800</v>
      </c>
      <c r="J34" s="381">
        <v>23750</v>
      </c>
      <c r="K34" s="381">
        <v>26700</v>
      </c>
      <c r="L34" s="381">
        <v>29650</v>
      </c>
      <c r="M34" s="381">
        <v>32050</v>
      </c>
      <c r="N34" s="381">
        <v>34400</v>
      </c>
      <c r="O34" s="381">
        <v>36800</v>
      </c>
      <c r="P34" s="381">
        <v>39150</v>
      </c>
      <c r="Q34" s="381">
        <v>12500</v>
      </c>
      <c r="R34" s="381">
        <v>16240</v>
      </c>
      <c r="S34" s="381">
        <v>20420</v>
      </c>
      <c r="T34" s="381">
        <v>24600</v>
      </c>
      <c r="U34" s="381">
        <v>28780</v>
      </c>
      <c r="V34" s="381">
        <v>32960</v>
      </c>
      <c r="W34" s="381">
        <v>36800</v>
      </c>
      <c r="X34" s="381">
        <v>39150</v>
      </c>
      <c r="Y34" s="381">
        <v>33250</v>
      </c>
      <c r="Z34" s="381">
        <v>38000</v>
      </c>
      <c r="AA34" s="381">
        <v>42750</v>
      </c>
      <c r="AB34" s="381">
        <v>47450</v>
      </c>
      <c r="AC34" s="381">
        <v>51250</v>
      </c>
      <c r="AD34" s="381">
        <v>55050</v>
      </c>
      <c r="AE34" s="381">
        <v>58850</v>
      </c>
      <c r="AF34" s="381">
        <v>62650</v>
      </c>
      <c r="AG34" s="381">
        <v>9999</v>
      </c>
      <c r="AH34" s="381" t="s">
        <v>3331</v>
      </c>
      <c r="AI34" s="381" t="s">
        <v>13825</v>
      </c>
      <c r="AJ34" s="381">
        <v>1</v>
      </c>
    </row>
    <row r="35" spans="1:36">
      <c r="A35" s="381" t="s">
        <v>538</v>
      </c>
      <c r="B35" s="381" t="s">
        <v>13920</v>
      </c>
      <c r="C35" s="381">
        <v>1</v>
      </c>
      <c r="D35" s="381">
        <v>67</v>
      </c>
      <c r="E35" s="381" t="s">
        <v>13919</v>
      </c>
      <c r="F35" s="381" t="s">
        <v>13918</v>
      </c>
      <c r="G35" s="381" t="s">
        <v>1976</v>
      </c>
      <c r="H35" s="381">
        <v>58300</v>
      </c>
      <c r="I35" s="381">
        <v>20450</v>
      </c>
      <c r="J35" s="381">
        <v>23350</v>
      </c>
      <c r="K35" s="381">
        <v>26250</v>
      </c>
      <c r="L35" s="381">
        <v>29150</v>
      </c>
      <c r="M35" s="381">
        <v>31500</v>
      </c>
      <c r="N35" s="381">
        <v>33850</v>
      </c>
      <c r="O35" s="381">
        <v>36150</v>
      </c>
      <c r="P35" s="381">
        <v>38500</v>
      </c>
      <c r="Q35" s="381">
        <v>12250</v>
      </c>
      <c r="R35" s="381">
        <v>16240</v>
      </c>
      <c r="S35" s="381">
        <v>20420</v>
      </c>
      <c r="T35" s="381">
        <v>24600</v>
      </c>
      <c r="U35" s="381">
        <v>28780</v>
      </c>
      <c r="V35" s="381">
        <v>32960</v>
      </c>
      <c r="W35" s="381">
        <v>36150</v>
      </c>
      <c r="X35" s="381">
        <v>38500</v>
      </c>
      <c r="Y35" s="381">
        <v>32700</v>
      </c>
      <c r="Z35" s="381">
        <v>37350</v>
      </c>
      <c r="AA35" s="381">
        <v>42000</v>
      </c>
      <c r="AB35" s="381">
        <v>46650</v>
      </c>
      <c r="AC35" s="381">
        <v>50400</v>
      </c>
      <c r="AD35" s="381">
        <v>54150</v>
      </c>
      <c r="AE35" s="381">
        <v>57850</v>
      </c>
      <c r="AF35" s="381">
        <v>61600</v>
      </c>
      <c r="AG35" s="381">
        <v>9999</v>
      </c>
      <c r="AH35" s="381" t="s">
        <v>1976</v>
      </c>
      <c r="AI35" s="381" t="s">
        <v>13825</v>
      </c>
      <c r="AJ35" s="381">
        <v>1</v>
      </c>
    </row>
    <row r="36" spans="1:36">
      <c r="A36" s="381" t="s">
        <v>538</v>
      </c>
      <c r="B36" s="381" t="s">
        <v>13917</v>
      </c>
      <c r="C36" s="381">
        <v>1</v>
      </c>
      <c r="D36" s="381">
        <v>69</v>
      </c>
      <c r="E36" s="381" t="s">
        <v>13916</v>
      </c>
      <c r="F36" s="381" t="s">
        <v>13915</v>
      </c>
      <c r="G36" s="381" t="s">
        <v>3266</v>
      </c>
      <c r="H36" s="381">
        <v>50700</v>
      </c>
      <c r="I36" s="381">
        <v>17750</v>
      </c>
      <c r="J36" s="381">
        <v>20300</v>
      </c>
      <c r="K36" s="381">
        <v>22850</v>
      </c>
      <c r="L36" s="381">
        <v>25350</v>
      </c>
      <c r="M36" s="381">
        <v>27400</v>
      </c>
      <c r="N36" s="381">
        <v>29450</v>
      </c>
      <c r="O36" s="381">
        <v>31450</v>
      </c>
      <c r="P36" s="381">
        <v>33500</v>
      </c>
      <c r="Q36" s="381">
        <v>12060</v>
      </c>
      <c r="R36" s="381">
        <v>16240</v>
      </c>
      <c r="S36" s="381">
        <v>20420</v>
      </c>
      <c r="T36" s="381">
        <v>24600</v>
      </c>
      <c r="U36" s="381">
        <v>27400</v>
      </c>
      <c r="V36" s="381">
        <v>29450</v>
      </c>
      <c r="W36" s="381">
        <v>31450</v>
      </c>
      <c r="X36" s="381">
        <v>33500</v>
      </c>
      <c r="Y36" s="381">
        <v>28400</v>
      </c>
      <c r="Z36" s="381">
        <v>32450</v>
      </c>
      <c r="AA36" s="381">
        <v>36500</v>
      </c>
      <c r="AB36" s="381">
        <v>40550</v>
      </c>
      <c r="AC36" s="381">
        <v>43800</v>
      </c>
      <c r="AD36" s="381">
        <v>47050</v>
      </c>
      <c r="AE36" s="381">
        <v>50300</v>
      </c>
      <c r="AF36" s="381">
        <v>53550</v>
      </c>
      <c r="AG36" s="381">
        <v>2180</v>
      </c>
      <c r="AH36" s="381" t="s">
        <v>3266</v>
      </c>
      <c r="AI36" s="381" t="s">
        <v>13825</v>
      </c>
      <c r="AJ36" s="381">
        <v>1</v>
      </c>
    </row>
    <row r="37" spans="1:36">
      <c r="A37" s="381" t="s">
        <v>538</v>
      </c>
      <c r="B37" s="381" t="s">
        <v>13914</v>
      </c>
      <c r="C37" s="381">
        <v>1</v>
      </c>
      <c r="D37" s="381">
        <v>71</v>
      </c>
      <c r="E37" s="381" t="s">
        <v>13913</v>
      </c>
      <c r="F37" s="381" t="s">
        <v>13912</v>
      </c>
      <c r="G37" s="381" t="s">
        <v>1262</v>
      </c>
      <c r="H37" s="381">
        <v>47000</v>
      </c>
      <c r="I37" s="381">
        <v>16450</v>
      </c>
      <c r="J37" s="381">
        <v>18800</v>
      </c>
      <c r="K37" s="381">
        <v>21150</v>
      </c>
      <c r="L37" s="381">
        <v>23500</v>
      </c>
      <c r="M37" s="381">
        <v>25400</v>
      </c>
      <c r="N37" s="381">
        <v>27300</v>
      </c>
      <c r="O37" s="381">
        <v>29150</v>
      </c>
      <c r="P37" s="381">
        <v>31050</v>
      </c>
      <c r="Q37" s="381">
        <v>12060</v>
      </c>
      <c r="R37" s="381">
        <v>16240</v>
      </c>
      <c r="S37" s="381">
        <v>20420</v>
      </c>
      <c r="T37" s="381">
        <v>23500</v>
      </c>
      <c r="U37" s="381">
        <v>25400</v>
      </c>
      <c r="V37" s="381">
        <v>27300</v>
      </c>
      <c r="W37" s="381">
        <v>29150</v>
      </c>
      <c r="X37" s="381">
        <v>31050</v>
      </c>
      <c r="Y37" s="381">
        <v>26350</v>
      </c>
      <c r="Z37" s="381">
        <v>30100</v>
      </c>
      <c r="AA37" s="381">
        <v>33850</v>
      </c>
      <c r="AB37" s="381">
        <v>37600</v>
      </c>
      <c r="AC37" s="381">
        <v>40650</v>
      </c>
      <c r="AD37" s="381">
        <v>43650</v>
      </c>
      <c r="AE37" s="381">
        <v>46650</v>
      </c>
      <c r="AF37" s="381">
        <v>49650</v>
      </c>
      <c r="AG37" s="381">
        <v>9999</v>
      </c>
      <c r="AH37" s="381" t="s">
        <v>1262</v>
      </c>
      <c r="AI37" s="381" t="s">
        <v>13825</v>
      </c>
      <c r="AJ37" s="381">
        <v>0</v>
      </c>
    </row>
    <row r="38" spans="1:36">
      <c r="A38" s="381" t="s">
        <v>538</v>
      </c>
      <c r="B38" s="381" t="s">
        <v>13911</v>
      </c>
      <c r="C38" s="381">
        <v>1</v>
      </c>
      <c r="D38" s="381">
        <v>73</v>
      </c>
      <c r="E38" s="381" t="s">
        <v>13854</v>
      </c>
      <c r="F38" s="381" t="s">
        <v>13853</v>
      </c>
      <c r="G38" s="381" t="s">
        <v>1258</v>
      </c>
      <c r="H38" s="381">
        <v>63100</v>
      </c>
      <c r="I38" s="381">
        <v>22100</v>
      </c>
      <c r="J38" s="381">
        <v>25250</v>
      </c>
      <c r="K38" s="381">
        <v>28400</v>
      </c>
      <c r="L38" s="381">
        <v>31550</v>
      </c>
      <c r="M38" s="381">
        <v>34100</v>
      </c>
      <c r="N38" s="381">
        <v>36600</v>
      </c>
      <c r="O38" s="381">
        <v>39150</v>
      </c>
      <c r="P38" s="381">
        <v>41650</v>
      </c>
      <c r="Q38" s="381">
        <v>13300</v>
      </c>
      <c r="R38" s="381">
        <v>16240</v>
      </c>
      <c r="S38" s="381">
        <v>20420</v>
      </c>
      <c r="T38" s="381">
        <v>24600</v>
      </c>
      <c r="U38" s="381">
        <v>28780</v>
      </c>
      <c r="V38" s="381">
        <v>32960</v>
      </c>
      <c r="W38" s="381">
        <v>37140</v>
      </c>
      <c r="X38" s="381">
        <v>41320</v>
      </c>
      <c r="Y38" s="381">
        <v>35350</v>
      </c>
      <c r="Z38" s="381">
        <v>40400</v>
      </c>
      <c r="AA38" s="381">
        <v>45450</v>
      </c>
      <c r="AB38" s="381">
        <v>50500</v>
      </c>
      <c r="AC38" s="381">
        <v>54550</v>
      </c>
      <c r="AD38" s="381">
        <v>58600</v>
      </c>
      <c r="AE38" s="381">
        <v>62650</v>
      </c>
      <c r="AF38" s="381">
        <v>66700</v>
      </c>
      <c r="AG38" s="381">
        <v>1000</v>
      </c>
      <c r="AH38" s="381" t="s">
        <v>1258</v>
      </c>
      <c r="AI38" s="381" t="s">
        <v>13825</v>
      </c>
      <c r="AJ38" s="381">
        <v>1</v>
      </c>
    </row>
    <row r="39" spans="1:36">
      <c r="A39" s="381" t="s">
        <v>538</v>
      </c>
      <c r="B39" s="381" t="s">
        <v>13910</v>
      </c>
      <c r="C39" s="381">
        <v>1</v>
      </c>
      <c r="D39" s="381">
        <v>75</v>
      </c>
      <c r="E39" s="381" t="s">
        <v>13909</v>
      </c>
      <c r="F39" s="381" t="s">
        <v>13908</v>
      </c>
      <c r="G39" s="381" t="s">
        <v>3178</v>
      </c>
      <c r="H39" s="381">
        <v>42400</v>
      </c>
      <c r="I39" s="381">
        <v>16000</v>
      </c>
      <c r="J39" s="381">
        <v>18300</v>
      </c>
      <c r="K39" s="381">
        <v>20600</v>
      </c>
      <c r="L39" s="381">
        <v>22850</v>
      </c>
      <c r="M39" s="381">
        <v>24700</v>
      </c>
      <c r="N39" s="381">
        <v>26550</v>
      </c>
      <c r="O39" s="381">
        <v>28350</v>
      </c>
      <c r="P39" s="381">
        <v>30200</v>
      </c>
      <c r="Q39" s="381">
        <v>12060</v>
      </c>
      <c r="R39" s="381">
        <v>16240</v>
      </c>
      <c r="S39" s="381">
        <v>20420</v>
      </c>
      <c r="T39" s="381">
        <v>22850</v>
      </c>
      <c r="U39" s="381">
        <v>24700</v>
      </c>
      <c r="V39" s="381">
        <v>26550</v>
      </c>
      <c r="W39" s="381">
        <v>28350</v>
      </c>
      <c r="X39" s="381">
        <v>30200</v>
      </c>
      <c r="Y39" s="381">
        <v>25600</v>
      </c>
      <c r="Z39" s="381">
        <v>29250</v>
      </c>
      <c r="AA39" s="381">
        <v>32900</v>
      </c>
      <c r="AB39" s="381">
        <v>36550</v>
      </c>
      <c r="AC39" s="381">
        <v>39500</v>
      </c>
      <c r="AD39" s="381">
        <v>42400</v>
      </c>
      <c r="AE39" s="381">
        <v>45350</v>
      </c>
      <c r="AF39" s="381">
        <v>48250</v>
      </c>
      <c r="AG39" s="381">
        <v>9999</v>
      </c>
      <c r="AH39" s="381" t="s">
        <v>3178</v>
      </c>
      <c r="AI39" s="381" t="s">
        <v>13825</v>
      </c>
      <c r="AJ39" s="381">
        <v>0</v>
      </c>
    </row>
    <row r="40" spans="1:36">
      <c r="A40" s="381" t="s">
        <v>538</v>
      </c>
      <c r="B40" s="381" t="s">
        <v>13907</v>
      </c>
      <c r="C40" s="381">
        <v>1</v>
      </c>
      <c r="D40" s="381">
        <v>77</v>
      </c>
      <c r="E40" s="381" t="s">
        <v>13906</v>
      </c>
      <c r="F40" s="381" t="s">
        <v>13905</v>
      </c>
      <c r="G40" s="381" t="s">
        <v>3799</v>
      </c>
      <c r="H40" s="381">
        <v>53500</v>
      </c>
      <c r="I40" s="381">
        <v>18750</v>
      </c>
      <c r="J40" s="381">
        <v>21400</v>
      </c>
      <c r="K40" s="381">
        <v>24100</v>
      </c>
      <c r="L40" s="381">
        <v>26750</v>
      </c>
      <c r="M40" s="381">
        <v>28900</v>
      </c>
      <c r="N40" s="381">
        <v>31050</v>
      </c>
      <c r="O40" s="381">
        <v>33200</v>
      </c>
      <c r="P40" s="381">
        <v>35350</v>
      </c>
      <c r="Q40" s="381">
        <v>12060</v>
      </c>
      <c r="R40" s="381">
        <v>16240</v>
      </c>
      <c r="S40" s="381">
        <v>20420</v>
      </c>
      <c r="T40" s="381">
        <v>24600</v>
      </c>
      <c r="U40" s="381">
        <v>28780</v>
      </c>
      <c r="V40" s="381">
        <v>31050</v>
      </c>
      <c r="W40" s="381">
        <v>33200</v>
      </c>
      <c r="X40" s="381">
        <v>35350</v>
      </c>
      <c r="Y40" s="381">
        <v>30000</v>
      </c>
      <c r="Z40" s="381">
        <v>34250</v>
      </c>
      <c r="AA40" s="381">
        <v>38550</v>
      </c>
      <c r="AB40" s="381">
        <v>42800</v>
      </c>
      <c r="AC40" s="381">
        <v>46250</v>
      </c>
      <c r="AD40" s="381">
        <v>49650</v>
      </c>
      <c r="AE40" s="381">
        <v>53100</v>
      </c>
      <c r="AF40" s="381">
        <v>56500</v>
      </c>
      <c r="AG40" s="381">
        <v>2650</v>
      </c>
      <c r="AH40" s="381" t="s">
        <v>3799</v>
      </c>
      <c r="AI40" s="381" t="s">
        <v>13825</v>
      </c>
      <c r="AJ40" s="381">
        <v>1</v>
      </c>
    </row>
    <row r="41" spans="1:36">
      <c r="A41" s="381" t="s">
        <v>538</v>
      </c>
      <c r="B41" s="381" t="s">
        <v>13904</v>
      </c>
      <c r="C41" s="381">
        <v>1</v>
      </c>
      <c r="D41" s="381">
        <v>79</v>
      </c>
      <c r="E41" s="381" t="s">
        <v>13871</v>
      </c>
      <c r="F41" s="381" t="s">
        <v>13870</v>
      </c>
      <c r="G41" s="381" t="s">
        <v>3795</v>
      </c>
      <c r="H41" s="381">
        <v>57700</v>
      </c>
      <c r="I41" s="381">
        <v>20200</v>
      </c>
      <c r="J41" s="381">
        <v>23100</v>
      </c>
      <c r="K41" s="381">
        <v>26000</v>
      </c>
      <c r="L41" s="381">
        <v>28850</v>
      </c>
      <c r="M41" s="381">
        <v>31200</v>
      </c>
      <c r="N41" s="381">
        <v>33500</v>
      </c>
      <c r="O41" s="381">
        <v>35800</v>
      </c>
      <c r="P41" s="381">
        <v>38100</v>
      </c>
      <c r="Q41" s="381">
        <v>12150</v>
      </c>
      <c r="R41" s="381">
        <v>16240</v>
      </c>
      <c r="S41" s="381">
        <v>20420</v>
      </c>
      <c r="T41" s="381">
        <v>24600</v>
      </c>
      <c r="U41" s="381">
        <v>28780</v>
      </c>
      <c r="V41" s="381">
        <v>32960</v>
      </c>
      <c r="W41" s="381">
        <v>35800</v>
      </c>
      <c r="X41" s="381">
        <v>38100</v>
      </c>
      <c r="Y41" s="381">
        <v>32350</v>
      </c>
      <c r="Z41" s="381">
        <v>36950</v>
      </c>
      <c r="AA41" s="381">
        <v>41550</v>
      </c>
      <c r="AB41" s="381">
        <v>46150</v>
      </c>
      <c r="AC41" s="381">
        <v>49850</v>
      </c>
      <c r="AD41" s="381">
        <v>53550</v>
      </c>
      <c r="AE41" s="381">
        <v>57250</v>
      </c>
      <c r="AF41" s="381">
        <v>60950</v>
      </c>
      <c r="AG41" s="381">
        <v>2030</v>
      </c>
      <c r="AH41" s="381" t="s">
        <v>3795</v>
      </c>
      <c r="AI41" s="381" t="s">
        <v>13825</v>
      </c>
      <c r="AJ41" s="381">
        <v>1</v>
      </c>
    </row>
    <row r="42" spans="1:36">
      <c r="A42" s="381" t="s">
        <v>538</v>
      </c>
      <c r="B42" s="381" t="s">
        <v>13903</v>
      </c>
      <c r="C42" s="381">
        <v>1</v>
      </c>
      <c r="D42" s="381">
        <v>81</v>
      </c>
      <c r="E42" s="381" t="s">
        <v>13902</v>
      </c>
      <c r="F42" s="381" t="s">
        <v>13901</v>
      </c>
      <c r="G42" s="381" t="s">
        <v>1950</v>
      </c>
      <c r="H42" s="381">
        <v>59200</v>
      </c>
      <c r="I42" s="381">
        <v>20750</v>
      </c>
      <c r="J42" s="381">
        <v>23700</v>
      </c>
      <c r="K42" s="381">
        <v>26650</v>
      </c>
      <c r="L42" s="381">
        <v>29600</v>
      </c>
      <c r="M42" s="381">
        <v>32000</v>
      </c>
      <c r="N42" s="381">
        <v>34350</v>
      </c>
      <c r="O42" s="381">
        <v>36750</v>
      </c>
      <c r="P42" s="381">
        <v>39100</v>
      </c>
      <c r="Q42" s="381">
        <v>12450</v>
      </c>
      <c r="R42" s="381">
        <v>16240</v>
      </c>
      <c r="S42" s="381">
        <v>20420</v>
      </c>
      <c r="T42" s="381">
        <v>24600</v>
      </c>
      <c r="U42" s="381">
        <v>28780</v>
      </c>
      <c r="V42" s="381">
        <v>32960</v>
      </c>
      <c r="W42" s="381">
        <v>36750</v>
      </c>
      <c r="X42" s="381">
        <v>39100</v>
      </c>
      <c r="Y42" s="381">
        <v>33150</v>
      </c>
      <c r="Z42" s="381">
        <v>37900</v>
      </c>
      <c r="AA42" s="381">
        <v>42650</v>
      </c>
      <c r="AB42" s="381">
        <v>47350</v>
      </c>
      <c r="AC42" s="381">
        <v>51150</v>
      </c>
      <c r="AD42" s="381">
        <v>54950</v>
      </c>
      <c r="AE42" s="381">
        <v>58750</v>
      </c>
      <c r="AF42" s="381">
        <v>62550</v>
      </c>
      <c r="AG42" s="381">
        <v>580</v>
      </c>
      <c r="AH42" s="381" t="s">
        <v>1950</v>
      </c>
      <c r="AI42" s="381" t="s">
        <v>13825</v>
      </c>
      <c r="AJ42" s="381">
        <v>1</v>
      </c>
    </row>
    <row r="43" spans="1:36">
      <c r="A43" s="381" t="s">
        <v>538</v>
      </c>
      <c r="B43" s="381" t="s">
        <v>13900</v>
      </c>
      <c r="C43" s="381">
        <v>1</v>
      </c>
      <c r="D43" s="381">
        <v>83</v>
      </c>
      <c r="E43" s="381" t="s">
        <v>13894</v>
      </c>
      <c r="F43" s="381" t="s">
        <v>13893</v>
      </c>
      <c r="G43" s="381" t="s">
        <v>3149</v>
      </c>
      <c r="H43" s="381">
        <v>78200</v>
      </c>
      <c r="I43" s="381">
        <v>26900</v>
      </c>
      <c r="J43" s="381">
        <v>30750</v>
      </c>
      <c r="K43" s="381">
        <v>34600</v>
      </c>
      <c r="L43" s="381">
        <v>38400</v>
      </c>
      <c r="M43" s="381">
        <v>41500</v>
      </c>
      <c r="N43" s="381">
        <v>44550</v>
      </c>
      <c r="O43" s="381">
        <v>47650</v>
      </c>
      <c r="P43" s="381">
        <v>50700</v>
      </c>
      <c r="Q43" s="381">
        <v>16150</v>
      </c>
      <c r="R43" s="381">
        <v>18450</v>
      </c>
      <c r="S43" s="381">
        <v>20750</v>
      </c>
      <c r="T43" s="381">
        <v>24600</v>
      </c>
      <c r="U43" s="381">
        <v>28780</v>
      </c>
      <c r="V43" s="381">
        <v>32960</v>
      </c>
      <c r="W43" s="381">
        <v>37140</v>
      </c>
      <c r="X43" s="381">
        <v>41320</v>
      </c>
      <c r="Y43" s="381">
        <v>43050</v>
      </c>
      <c r="Z43" s="381">
        <v>49200</v>
      </c>
      <c r="AA43" s="381">
        <v>55350</v>
      </c>
      <c r="AB43" s="381">
        <v>61450</v>
      </c>
      <c r="AC43" s="381">
        <v>66400</v>
      </c>
      <c r="AD43" s="381">
        <v>71300</v>
      </c>
      <c r="AE43" s="381">
        <v>76200</v>
      </c>
      <c r="AF43" s="381">
        <v>81150</v>
      </c>
      <c r="AG43" s="381">
        <v>3440</v>
      </c>
      <c r="AH43" s="381" t="s">
        <v>3149</v>
      </c>
      <c r="AI43" s="381" t="s">
        <v>13825</v>
      </c>
      <c r="AJ43" s="381">
        <v>1</v>
      </c>
    </row>
    <row r="44" spans="1:36">
      <c r="A44" s="381" t="s">
        <v>538</v>
      </c>
      <c r="B44" s="381" t="s">
        <v>13899</v>
      </c>
      <c r="C44" s="381">
        <v>1</v>
      </c>
      <c r="D44" s="381">
        <v>85</v>
      </c>
      <c r="E44" s="381" t="s">
        <v>13874</v>
      </c>
      <c r="F44" s="381" t="s">
        <v>13873</v>
      </c>
      <c r="G44" s="381" t="s">
        <v>7727</v>
      </c>
      <c r="H44" s="381">
        <v>59700</v>
      </c>
      <c r="I44" s="381">
        <v>20900</v>
      </c>
      <c r="J44" s="381">
        <v>23900</v>
      </c>
      <c r="K44" s="381">
        <v>26900</v>
      </c>
      <c r="L44" s="381">
        <v>29850</v>
      </c>
      <c r="M44" s="381">
        <v>32250</v>
      </c>
      <c r="N44" s="381">
        <v>34650</v>
      </c>
      <c r="O44" s="381">
        <v>37050</v>
      </c>
      <c r="P44" s="381">
        <v>39450</v>
      </c>
      <c r="Q44" s="381">
        <v>12550</v>
      </c>
      <c r="R44" s="381">
        <v>16240</v>
      </c>
      <c r="S44" s="381">
        <v>20420</v>
      </c>
      <c r="T44" s="381">
        <v>24600</v>
      </c>
      <c r="U44" s="381">
        <v>28780</v>
      </c>
      <c r="V44" s="381">
        <v>32960</v>
      </c>
      <c r="W44" s="381">
        <v>37050</v>
      </c>
      <c r="X44" s="381">
        <v>39450</v>
      </c>
      <c r="Y44" s="381">
        <v>33450</v>
      </c>
      <c r="Z44" s="381">
        <v>38200</v>
      </c>
      <c r="AA44" s="381">
        <v>43000</v>
      </c>
      <c r="AB44" s="381">
        <v>47750</v>
      </c>
      <c r="AC44" s="381">
        <v>51600</v>
      </c>
      <c r="AD44" s="381">
        <v>55400</v>
      </c>
      <c r="AE44" s="381">
        <v>59250</v>
      </c>
      <c r="AF44" s="381">
        <v>63050</v>
      </c>
      <c r="AG44" s="381">
        <v>9999</v>
      </c>
      <c r="AH44" s="381" t="s">
        <v>7727</v>
      </c>
      <c r="AI44" s="381" t="s">
        <v>13825</v>
      </c>
      <c r="AJ44" s="381">
        <v>1</v>
      </c>
    </row>
    <row r="45" spans="1:36">
      <c r="A45" s="381" t="s">
        <v>538</v>
      </c>
      <c r="B45" s="381" t="s">
        <v>13898</v>
      </c>
      <c r="C45" s="381">
        <v>1</v>
      </c>
      <c r="D45" s="381">
        <v>87</v>
      </c>
      <c r="E45" s="381" t="s">
        <v>13897</v>
      </c>
      <c r="F45" s="381" t="s">
        <v>13896</v>
      </c>
      <c r="G45" s="381" t="s">
        <v>3775</v>
      </c>
      <c r="H45" s="381">
        <v>42300</v>
      </c>
      <c r="I45" s="381">
        <v>16000</v>
      </c>
      <c r="J45" s="381">
        <v>18300</v>
      </c>
      <c r="K45" s="381">
        <v>20600</v>
      </c>
      <c r="L45" s="381">
        <v>22850</v>
      </c>
      <c r="M45" s="381">
        <v>24700</v>
      </c>
      <c r="N45" s="381">
        <v>26550</v>
      </c>
      <c r="O45" s="381">
        <v>28350</v>
      </c>
      <c r="P45" s="381">
        <v>30200</v>
      </c>
      <c r="Q45" s="381">
        <v>12060</v>
      </c>
      <c r="R45" s="381">
        <v>16240</v>
      </c>
      <c r="S45" s="381">
        <v>20420</v>
      </c>
      <c r="T45" s="381">
        <v>22850</v>
      </c>
      <c r="U45" s="381">
        <v>24700</v>
      </c>
      <c r="V45" s="381">
        <v>26550</v>
      </c>
      <c r="W45" s="381">
        <v>28350</v>
      </c>
      <c r="X45" s="381">
        <v>30200</v>
      </c>
      <c r="Y45" s="381">
        <v>25600</v>
      </c>
      <c r="Z45" s="381">
        <v>29250</v>
      </c>
      <c r="AA45" s="381">
        <v>32900</v>
      </c>
      <c r="AB45" s="381">
        <v>36550</v>
      </c>
      <c r="AC45" s="381">
        <v>39500</v>
      </c>
      <c r="AD45" s="381">
        <v>42400</v>
      </c>
      <c r="AE45" s="381">
        <v>45350</v>
      </c>
      <c r="AF45" s="381">
        <v>48250</v>
      </c>
      <c r="AG45" s="381">
        <v>9999</v>
      </c>
      <c r="AH45" s="381" t="s">
        <v>3775</v>
      </c>
      <c r="AI45" s="381" t="s">
        <v>13825</v>
      </c>
      <c r="AJ45" s="381">
        <v>0</v>
      </c>
    </row>
    <row r="46" spans="1:36">
      <c r="A46" s="381" t="s">
        <v>538</v>
      </c>
      <c r="B46" s="381" t="s">
        <v>13895</v>
      </c>
      <c r="C46" s="381">
        <v>1</v>
      </c>
      <c r="D46" s="381">
        <v>89</v>
      </c>
      <c r="E46" s="381" t="s">
        <v>13894</v>
      </c>
      <c r="F46" s="381" t="s">
        <v>13893</v>
      </c>
      <c r="G46" s="381" t="s">
        <v>1936</v>
      </c>
      <c r="H46" s="381">
        <v>78200</v>
      </c>
      <c r="I46" s="381">
        <v>26900</v>
      </c>
      <c r="J46" s="381">
        <v>30750</v>
      </c>
      <c r="K46" s="381">
        <v>34600</v>
      </c>
      <c r="L46" s="381">
        <v>38400</v>
      </c>
      <c r="M46" s="381">
        <v>41500</v>
      </c>
      <c r="N46" s="381">
        <v>44550</v>
      </c>
      <c r="O46" s="381">
        <v>47650</v>
      </c>
      <c r="P46" s="381">
        <v>50700</v>
      </c>
      <c r="Q46" s="381">
        <v>16150</v>
      </c>
      <c r="R46" s="381">
        <v>18450</v>
      </c>
      <c r="S46" s="381">
        <v>20750</v>
      </c>
      <c r="T46" s="381">
        <v>24600</v>
      </c>
      <c r="U46" s="381">
        <v>28780</v>
      </c>
      <c r="V46" s="381">
        <v>32960</v>
      </c>
      <c r="W46" s="381">
        <v>37140</v>
      </c>
      <c r="X46" s="381">
        <v>41320</v>
      </c>
      <c r="Y46" s="381">
        <v>43050</v>
      </c>
      <c r="Z46" s="381">
        <v>49200</v>
      </c>
      <c r="AA46" s="381">
        <v>55350</v>
      </c>
      <c r="AB46" s="381">
        <v>61450</v>
      </c>
      <c r="AC46" s="381">
        <v>66400</v>
      </c>
      <c r="AD46" s="381">
        <v>71300</v>
      </c>
      <c r="AE46" s="381">
        <v>76200</v>
      </c>
      <c r="AF46" s="381">
        <v>81150</v>
      </c>
      <c r="AG46" s="381">
        <v>3440</v>
      </c>
      <c r="AH46" s="381" t="s">
        <v>1936</v>
      </c>
      <c r="AI46" s="381" t="s">
        <v>13825</v>
      </c>
      <c r="AJ46" s="381">
        <v>1</v>
      </c>
    </row>
    <row r="47" spans="1:36">
      <c r="A47" s="381" t="s">
        <v>538</v>
      </c>
      <c r="B47" s="381" t="s">
        <v>13892</v>
      </c>
      <c r="C47" s="381">
        <v>1</v>
      </c>
      <c r="D47" s="381">
        <v>91</v>
      </c>
      <c r="E47" s="381" t="s">
        <v>13891</v>
      </c>
      <c r="F47" s="381" t="s">
        <v>13890</v>
      </c>
      <c r="G47" s="381" t="s">
        <v>13889</v>
      </c>
      <c r="H47" s="381">
        <v>50300</v>
      </c>
      <c r="I47" s="381">
        <v>17650</v>
      </c>
      <c r="J47" s="381">
        <v>20150</v>
      </c>
      <c r="K47" s="381">
        <v>22650</v>
      </c>
      <c r="L47" s="381">
        <v>25150</v>
      </c>
      <c r="M47" s="381">
        <v>27200</v>
      </c>
      <c r="N47" s="381">
        <v>29200</v>
      </c>
      <c r="O47" s="381">
        <v>31200</v>
      </c>
      <c r="P47" s="381">
        <v>33200</v>
      </c>
      <c r="Q47" s="381">
        <v>12060</v>
      </c>
      <c r="R47" s="381">
        <v>16240</v>
      </c>
      <c r="S47" s="381">
        <v>20420</v>
      </c>
      <c r="T47" s="381">
        <v>24600</v>
      </c>
      <c r="U47" s="381">
        <v>27200</v>
      </c>
      <c r="V47" s="381">
        <v>29200</v>
      </c>
      <c r="W47" s="381">
        <v>31200</v>
      </c>
      <c r="X47" s="381">
        <v>33200</v>
      </c>
      <c r="Y47" s="381">
        <v>28200</v>
      </c>
      <c r="Z47" s="381">
        <v>32200</v>
      </c>
      <c r="AA47" s="381">
        <v>36250</v>
      </c>
      <c r="AB47" s="381">
        <v>40250</v>
      </c>
      <c r="AC47" s="381">
        <v>43500</v>
      </c>
      <c r="AD47" s="381">
        <v>46700</v>
      </c>
      <c r="AE47" s="381">
        <v>49950</v>
      </c>
      <c r="AF47" s="381">
        <v>53150</v>
      </c>
      <c r="AG47" s="381">
        <v>9999</v>
      </c>
      <c r="AH47" s="381" t="s">
        <v>13889</v>
      </c>
      <c r="AI47" s="381" t="s">
        <v>13825</v>
      </c>
      <c r="AJ47" s="381">
        <v>0</v>
      </c>
    </row>
    <row r="48" spans="1:36">
      <c r="A48" s="381" t="s">
        <v>538</v>
      </c>
      <c r="B48" s="381" t="s">
        <v>13888</v>
      </c>
      <c r="C48" s="381">
        <v>1</v>
      </c>
      <c r="D48" s="381">
        <v>93</v>
      </c>
      <c r="E48" s="381" t="s">
        <v>13887</v>
      </c>
      <c r="F48" s="381" t="s">
        <v>13886</v>
      </c>
      <c r="G48" s="381" t="s">
        <v>1476</v>
      </c>
      <c r="H48" s="381">
        <v>43500</v>
      </c>
      <c r="I48" s="381">
        <v>16000</v>
      </c>
      <c r="J48" s="381">
        <v>18300</v>
      </c>
      <c r="K48" s="381">
        <v>20600</v>
      </c>
      <c r="L48" s="381">
        <v>22850</v>
      </c>
      <c r="M48" s="381">
        <v>24700</v>
      </c>
      <c r="N48" s="381">
        <v>26550</v>
      </c>
      <c r="O48" s="381">
        <v>28350</v>
      </c>
      <c r="P48" s="381">
        <v>30200</v>
      </c>
      <c r="Q48" s="381">
        <v>12060</v>
      </c>
      <c r="R48" s="381">
        <v>16240</v>
      </c>
      <c r="S48" s="381">
        <v>20420</v>
      </c>
      <c r="T48" s="381">
        <v>22850</v>
      </c>
      <c r="U48" s="381">
        <v>24700</v>
      </c>
      <c r="V48" s="381">
        <v>26550</v>
      </c>
      <c r="W48" s="381">
        <v>28350</v>
      </c>
      <c r="X48" s="381">
        <v>30200</v>
      </c>
      <c r="Y48" s="381">
        <v>25600</v>
      </c>
      <c r="Z48" s="381">
        <v>29250</v>
      </c>
      <c r="AA48" s="381">
        <v>32900</v>
      </c>
      <c r="AB48" s="381">
        <v>36550</v>
      </c>
      <c r="AC48" s="381">
        <v>39500</v>
      </c>
      <c r="AD48" s="381">
        <v>42400</v>
      </c>
      <c r="AE48" s="381">
        <v>45350</v>
      </c>
      <c r="AF48" s="381">
        <v>48250</v>
      </c>
      <c r="AG48" s="381">
        <v>9999</v>
      </c>
      <c r="AH48" s="381" t="s">
        <v>1476</v>
      </c>
      <c r="AI48" s="381" t="s">
        <v>13825</v>
      </c>
      <c r="AJ48" s="381">
        <v>0</v>
      </c>
    </row>
    <row r="49" spans="1:36">
      <c r="A49" s="381" t="s">
        <v>538</v>
      </c>
      <c r="B49" s="381" t="s">
        <v>13885</v>
      </c>
      <c r="C49" s="381">
        <v>1</v>
      </c>
      <c r="D49" s="381">
        <v>95</v>
      </c>
      <c r="E49" s="381" t="s">
        <v>13884</v>
      </c>
      <c r="F49" s="381" t="s">
        <v>13883</v>
      </c>
      <c r="G49" s="381" t="s">
        <v>1474</v>
      </c>
      <c r="H49" s="381">
        <v>43000</v>
      </c>
      <c r="I49" s="381">
        <v>16900</v>
      </c>
      <c r="J49" s="381">
        <v>19300</v>
      </c>
      <c r="K49" s="381">
        <v>21700</v>
      </c>
      <c r="L49" s="381">
        <v>24100</v>
      </c>
      <c r="M49" s="381">
        <v>26050</v>
      </c>
      <c r="N49" s="381">
        <v>28000</v>
      </c>
      <c r="O49" s="381">
        <v>29900</v>
      </c>
      <c r="P49" s="381">
        <v>31850</v>
      </c>
      <c r="Q49" s="381">
        <v>12060</v>
      </c>
      <c r="R49" s="381">
        <v>16240</v>
      </c>
      <c r="S49" s="381">
        <v>20420</v>
      </c>
      <c r="T49" s="381">
        <v>24100</v>
      </c>
      <c r="U49" s="381">
        <v>26050</v>
      </c>
      <c r="V49" s="381">
        <v>28000</v>
      </c>
      <c r="W49" s="381">
        <v>29900</v>
      </c>
      <c r="X49" s="381">
        <v>31850</v>
      </c>
      <c r="Y49" s="381">
        <v>27000</v>
      </c>
      <c r="Z49" s="381">
        <v>30850</v>
      </c>
      <c r="AA49" s="381">
        <v>34700</v>
      </c>
      <c r="AB49" s="381">
        <v>38550</v>
      </c>
      <c r="AC49" s="381">
        <v>41650</v>
      </c>
      <c r="AD49" s="381">
        <v>44750</v>
      </c>
      <c r="AE49" s="381">
        <v>47850</v>
      </c>
      <c r="AF49" s="381">
        <v>50900</v>
      </c>
      <c r="AG49" s="381">
        <v>9999</v>
      </c>
      <c r="AH49" s="381" t="s">
        <v>1474</v>
      </c>
      <c r="AI49" s="381" t="s">
        <v>13825</v>
      </c>
      <c r="AJ49" s="381">
        <v>0</v>
      </c>
    </row>
    <row r="50" spans="1:36">
      <c r="A50" s="381" t="s">
        <v>538</v>
      </c>
      <c r="B50" s="381" t="s">
        <v>13882</v>
      </c>
      <c r="C50" s="381">
        <v>1</v>
      </c>
      <c r="D50" s="381">
        <v>97</v>
      </c>
      <c r="E50" s="381" t="s">
        <v>13881</v>
      </c>
      <c r="F50" s="381" t="s">
        <v>13880</v>
      </c>
      <c r="G50" s="381" t="s">
        <v>13879</v>
      </c>
      <c r="H50" s="381">
        <v>55100</v>
      </c>
      <c r="I50" s="381">
        <v>19300</v>
      </c>
      <c r="J50" s="381">
        <v>22050</v>
      </c>
      <c r="K50" s="381">
        <v>24800</v>
      </c>
      <c r="L50" s="381">
        <v>27550</v>
      </c>
      <c r="M50" s="381">
        <v>29800</v>
      </c>
      <c r="N50" s="381">
        <v>32000</v>
      </c>
      <c r="O50" s="381">
        <v>34200</v>
      </c>
      <c r="P50" s="381">
        <v>36400</v>
      </c>
      <c r="Q50" s="381">
        <v>12060</v>
      </c>
      <c r="R50" s="381">
        <v>16240</v>
      </c>
      <c r="S50" s="381">
        <v>20420</v>
      </c>
      <c r="T50" s="381">
        <v>24600</v>
      </c>
      <c r="U50" s="381">
        <v>28780</v>
      </c>
      <c r="V50" s="381">
        <v>32000</v>
      </c>
      <c r="W50" s="381">
        <v>34200</v>
      </c>
      <c r="X50" s="381">
        <v>36400</v>
      </c>
      <c r="Y50" s="381">
        <v>30900</v>
      </c>
      <c r="Z50" s="381">
        <v>35300</v>
      </c>
      <c r="AA50" s="381">
        <v>39700</v>
      </c>
      <c r="AB50" s="381">
        <v>44100</v>
      </c>
      <c r="AC50" s="381">
        <v>47650</v>
      </c>
      <c r="AD50" s="381">
        <v>51200</v>
      </c>
      <c r="AE50" s="381">
        <v>54700</v>
      </c>
      <c r="AF50" s="381">
        <v>58250</v>
      </c>
      <c r="AG50" s="381">
        <v>5160</v>
      </c>
      <c r="AH50" s="381" t="s">
        <v>13879</v>
      </c>
      <c r="AI50" s="381" t="s">
        <v>13825</v>
      </c>
      <c r="AJ50" s="381">
        <v>1</v>
      </c>
    </row>
    <row r="51" spans="1:36">
      <c r="A51" s="381" t="s">
        <v>538</v>
      </c>
      <c r="B51" s="381" t="s">
        <v>13878</v>
      </c>
      <c r="C51" s="381">
        <v>1</v>
      </c>
      <c r="D51" s="381">
        <v>99</v>
      </c>
      <c r="E51" s="381" t="s">
        <v>13877</v>
      </c>
      <c r="F51" s="381" t="s">
        <v>13876</v>
      </c>
      <c r="G51" s="381" t="s">
        <v>1205</v>
      </c>
      <c r="H51" s="381">
        <v>41300</v>
      </c>
      <c r="I51" s="381">
        <v>16000</v>
      </c>
      <c r="J51" s="381">
        <v>18300</v>
      </c>
      <c r="K51" s="381">
        <v>20600</v>
      </c>
      <c r="L51" s="381">
        <v>22850</v>
      </c>
      <c r="M51" s="381">
        <v>24700</v>
      </c>
      <c r="N51" s="381">
        <v>26550</v>
      </c>
      <c r="O51" s="381">
        <v>28350</v>
      </c>
      <c r="P51" s="381">
        <v>30200</v>
      </c>
      <c r="Q51" s="381">
        <v>12060</v>
      </c>
      <c r="R51" s="381">
        <v>16240</v>
      </c>
      <c r="S51" s="381">
        <v>20420</v>
      </c>
      <c r="T51" s="381">
        <v>22850</v>
      </c>
      <c r="U51" s="381">
        <v>24700</v>
      </c>
      <c r="V51" s="381">
        <v>26550</v>
      </c>
      <c r="W51" s="381">
        <v>28350</v>
      </c>
      <c r="X51" s="381">
        <v>30200</v>
      </c>
      <c r="Y51" s="381">
        <v>25600</v>
      </c>
      <c r="Z51" s="381">
        <v>29250</v>
      </c>
      <c r="AA51" s="381">
        <v>32900</v>
      </c>
      <c r="AB51" s="381">
        <v>36550</v>
      </c>
      <c r="AC51" s="381">
        <v>39500</v>
      </c>
      <c r="AD51" s="381">
        <v>42400</v>
      </c>
      <c r="AE51" s="381">
        <v>45350</v>
      </c>
      <c r="AF51" s="381">
        <v>48250</v>
      </c>
      <c r="AG51" s="381">
        <v>9999</v>
      </c>
      <c r="AH51" s="381" t="s">
        <v>1205</v>
      </c>
      <c r="AI51" s="381" t="s">
        <v>13825</v>
      </c>
      <c r="AJ51" s="381">
        <v>0</v>
      </c>
    </row>
    <row r="52" spans="1:36">
      <c r="A52" s="381" t="s">
        <v>538</v>
      </c>
      <c r="B52" s="381" t="s">
        <v>13875</v>
      </c>
      <c r="C52" s="381">
        <v>1</v>
      </c>
      <c r="D52" s="381">
        <v>101</v>
      </c>
      <c r="E52" s="381" t="s">
        <v>13874</v>
      </c>
      <c r="F52" s="381" t="s">
        <v>13873</v>
      </c>
      <c r="G52" s="381" t="s">
        <v>1924</v>
      </c>
      <c r="H52" s="381">
        <v>59700</v>
      </c>
      <c r="I52" s="381">
        <v>20900</v>
      </c>
      <c r="J52" s="381">
        <v>23900</v>
      </c>
      <c r="K52" s="381">
        <v>26900</v>
      </c>
      <c r="L52" s="381">
        <v>29850</v>
      </c>
      <c r="M52" s="381">
        <v>32250</v>
      </c>
      <c r="N52" s="381">
        <v>34650</v>
      </c>
      <c r="O52" s="381">
        <v>37050</v>
      </c>
      <c r="P52" s="381">
        <v>39450</v>
      </c>
      <c r="Q52" s="381">
        <v>12550</v>
      </c>
      <c r="R52" s="381">
        <v>16240</v>
      </c>
      <c r="S52" s="381">
        <v>20420</v>
      </c>
      <c r="T52" s="381">
        <v>24600</v>
      </c>
      <c r="U52" s="381">
        <v>28780</v>
      </c>
      <c r="V52" s="381">
        <v>32960</v>
      </c>
      <c r="W52" s="381">
        <v>37050</v>
      </c>
      <c r="X52" s="381">
        <v>39450</v>
      </c>
      <c r="Y52" s="381">
        <v>33450</v>
      </c>
      <c r="Z52" s="381">
        <v>38200</v>
      </c>
      <c r="AA52" s="381">
        <v>43000</v>
      </c>
      <c r="AB52" s="381">
        <v>47750</v>
      </c>
      <c r="AC52" s="381">
        <v>51600</v>
      </c>
      <c r="AD52" s="381">
        <v>55400</v>
      </c>
      <c r="AE52" s="381">
        <v>59250</v>
      </c>
      <c r="AF52" s="381">
        <v>63050</v>
      </c>
      <c r="AG52" s="381">
        <v>5240</v>
      </c>
      <c r="AH52" s="381" t="s">
        <v>1924</v>
      </c>
      <c r="AI52" s="381" t="s">
        <v>13825</v>
      </c>
      <c r="AJ52" s="381">
        <v>1</v>
      </c>
    </row>
    <row r="53" spans="1:36">
      <c r="A53" s="381" t="s">
        <v>538</v>
      </c>
      <c r="B53" s="381" t="s">
        <v>13872</v>
      </c>
      <c r="C53" s="381">
        <v>1</v>
      </c>
      <c r="D53" s="381">
        <v>103</v>
      </c>
      <c r="E53" s="381" t="s">
        <v>13871</v>
      </c>
      <c r="F53" s="381" t="s">
        <v>13870</v>
      </c>
      <c r="G53" s="381" t="s">
        <v>1449</v>
      </c>
      <c r="H53" s="381">
        <v>57700</v>
      </c>
      <c r="I53" s="381">
        <v>20200</v>
      </c>
      <c r="J53" s="381">
        <v>23100</v>
      </c>
      <c r="K53" s="381">
        <v>26000</v>
      </c>
      <c r="L53" s="381">
        <v>28850</v>
      </c>
      <c r="M53" s="381">
        <v>31200</v>
      </c>
      <c r="N53" s="381">
        <v>33500</v>
      </c>
      <c r="O53" s="381">
        <v>35800</v>
      </c>
      <c r="P53" s="381">
        <v>38100</v>
      </c>
      <c r="Q53" s="381">
        <v>12150</v>
      </c>
      <c r="R53" s="381">
        <v>16240</v>
      </c>
      <c r="S53" s="381">
        <v>20420</v>
      </c>
      <c r="T53" s="381">
        <v>24600</v>
      </c>
      <c r="U53" s="381">
        <v>28780</v>
      </c>
      <c r="V53" s="381">
        <v>32960</v>
      </c>
      <c r="W53" s="381">
        <v>35800</v>
      </c>
      <c r="X53" s="381">
        <v>38100</v>
      </c>
      <c r="Y53" s="381">
        <v>32350</v>
      </c>
      <c r="Z53" s="381">
        <v>36950</v>
      </c>
      <c r="AA53" s="381">
        <v>41550</v>
      </c>
      <c r="AB53" s="381">
        <v>46150</v>
      </c>
      <c r="AC53" s="381">
        <v>49850</v>
      </c>
      <c r="AD53" s="381">
        <v>53550</v>
      </c>
      <c r="AE53" s="381">
        <v>57250</v>
      </c>
      <c r="AF53" s="381">
        <v>60950</v>
      </c>
      <c r="AG53" s="381">
        <v>2030</v>
      </c>
      <c r="AH53" s="381" t="s">
        <v>1449</v>
      </c>
      <c r="AI53" s="381" t="s">
        <v>13825</v>
      </c>
      <c r="AJ53" s="381">
        <v>1</v>
      </c>
    </row>
    <row r="54" spans="1:36">
      <c r="A54" s="381" t="s">
        <v>538</v>
      </c>
      <c r="B54" s="381" t="s">
        <v>13869</v>
      </c>
      <c r="C54" s="381">
        <v>1</v>
      </c>
      <c r="D54" s="381">
        <v>105</v>
      </c>
      <c r="E54" s="381" t="s">
        <v>13868</v>
      </c>
      <c r="F54" s="381" t="s">
        <v>13867</v>
      </c>
      <c r="G54" s="381" t="s">
        <v>3736</v>
      </c>
      <c r="H54" s="381">
        <v>31100</v>
      </c>
      <c r="I54" s="381">
        <v>16000</v>
      </c>
      <c r="J54" s="381">
        <v>18300</v>
      </c>
      <c r="K54" s="381">
        <v>20600</v>
      </c>
      <c r="L54" s="381">
        <v>22850</v>
      </c>
      <c r="M54" s="381">
        <v>24700</v>
      </c>
      <c r="N54" s="381">
        <v>26550</v>
      </c>
      <c r="O54" s="381">
        <v>28350</v>
      </c>
      <c r="P54" s="381">
        <v>30200</v>
      </c>
      <c r="Q54" s="381">
        <v>12060</v>
      </c>
      <c r="R54" s="381">
        <v>16240</v>
      </c>
      <c r="S54" s="381">
        <v>20420</v>
      </c>
      <c r="T54" s="381">
        <v>22850</v>
      </c>
      <c r="U54" s="381">
        <v>24700</v>
      </c>
      <c r="V54" s="381">
        <v>26550</v>
      </c>
      <c r="W54" s="381">
        <v>28350</v>
      </c>
      <c r="X54" s="381">
        <v>30200</v>
      </c>
      <c r="Y54" s="381">
        <v>25600</v>
      </c>
      <c r="Z54" s="381">
        <v>29250</v>
      </c>
      <c r="AA54" s="381">
        <v>32900</v>
      </c>
      <c r="AB54" s="381">
        <v>36550</v>
      </c>
      <c r="AC54" s="381">
        <v>39500</v>
      </c>
      <c r="AD54" s="381">
        <v>42400</v>
      </c>
      <c r="AE54" s="381">
        <v>45350</v>
      </c>
      <c r="AF54" s="381">
        <v>48250</v>
      </c>
      <c r="AG54" s="381">
        <v>9999</v>
      </c>
      <c r="AH54" s="381" t="s">
        <v>3736</v>
      </c>
      <c r="AI54" s="381" t="s">
        <v>13825</v>
      </c>
      <c r="AJ54" s="381">
        <v>0</v>
      </c>
    </row>
    <row r="55" spans="1:36">
      <c r="A55" s="381" t="s">
        <v>538</v>
      </c>
      <c r="B55" s="381" t="s">
        <v>13866</v>
      </c>
      <c r="C55" s="381">
        <v>1</v>
      </c>
      <c r="D55" s="381">
        <v>107</v>
      </c>
      <c r="E55" s="381" t="s">
        <v>13865</v>
      </c>
      <c r="F55" s="381" t="s">
        <v>13864</v>
      </c>
      <c r="G55" s="381" t="s">
        <v>4209</v>
      </c>
      <c r="H55" s="381">
        <v>42100</v>
      </c>
      <c r="I55" s="381">
        <v>16000</v>
      </c>
      <c r="J55" s="381">
        <v>18300</v>
      </c>
      <c r="K55" s="381">
        <v>20600</v>
      </c>
      <c r="L55" s="381">
        <v>22850</v>
      </c>
      <c r="M55" s="381">
        <v>24700</v>
      </c>
      <c r="N55" s="381">
        <v>26550</v>
      </c>
      <c r="O55" s="381">
        <v>28350</v>
      </c>
      <c r="P55" s="381">
        <v>30200</v>
      </c>
      <c r="Q55" s="381">
        <v>12060</v>
      </c>
      <c r="R55" s="381">
        <v>16240</v>
      </c>
      <c r="S55" s="381">
        <v>20420</v>
      </c>
      <c r="T55" s="381">
        <v>22850</v>
      </c>
      <c r="U55" s="381">
        <v>24700</v>
      </c>
      <c r="V55" s="381">
        <v>26550</v>
      </c>
      <c r="W55" s="381">
        <v>28350</v>
      </c>
      <c r="X55" s="381">
        <v>30200</v>
      </c>
      <c r="Y55" s="381">
        <v>25600</v>
      </c>
      <c r="Z55" s="381">
        <v>29250</v>
      </c>
      <c r="AA55" s="381">
        <v>32900</v>
      </c>
      <c r="AB55" s="381">
        <v>36550</v>
      </c>
      <c r="AC55" s="381">
        <v>39500</v>
      </c>
      <c r="AD55" s="381">
        <v>42400</v>
      </c>
      <c r="AE55" s="381">
        <v>45350</v>
      </c>
      <c r="AF55" s="381">
        <v>48250</v>
      </c>
      <c r="AG55" s="381">
        <v>9999</v>
      </c>
      <c r="AH55" s="381" t="s">
        <v>4209</v>
      </c>
      <c r="AI55" s="381" t="s">
        <v>13825</v>
      </c>
      <c r="AJ55" s="381">
        <v>1</v>
      </c>
    </row>
    <row r="56" spans="1:36">
      <c r="A56" s="381" t="s">
        <v>538</v>
      </c>
      <c r="B56" s="381" t="s">
        <v>13863</v>
      </c>
      <c r="C56" s="381">
        <v>1</v>
      </c>
      <c r="D56" s="381">
        <v>109</v>
      </c>
      <c r="E56" s="381" t="s">
        <v>13862</v>
      </c>
      <c r="F56" s="381" t="s">
        <v>13861</v>
      </c>
      <c r="G56" s="381" t="s">
        <v>4472</v>
      </c>
      <c r="H56" s="381">
        <v>47300</v>
      </c>
      <c r="I56" s="381">
        <v>16600</v>
      </c>
      <c r="J56" s="381">
        <v>18950</v>
      </c>
      <c r="K56" s="381">
        <v>21300</v>
      </c>
      <c r="L56" s="381">
        <v>23650</v>
      </c>
      <c r="M56" s="381">
        <v>25550</v>
      </c>
      <c r="N56" s="381">
        <v>27450</v>
      </c>
      <c r="O56" s="381">
        <v>29350</v>
      </c>
      <c r="P56" s="381">
        <v>31250</v>
      </c>
      <c r="Q56" s="381">
        <v>12060</v>
      </c>
      <c r="R56" s="381">
        <v>16240</v>
      </c>
      <c r="S56" s="381">
        <v>20420</v>
      </c>
      <c r="T56" s="381">
        <v>23650</v>
      </c>
      <c r="U56" s="381">
        <v>25550</v>
      </c>
      <c r="V56" s="381">
        <v>27450</v>
      </c>
      <c r="W56" s="381">
        <v>29350</v>
      </c>
      <c r="X56" s="381">
        <v>31250</v>
      </c>
      <c r="Y56" s="381">
        <v>26500</v>
      </c>
      <c r="Z56" s="381">
        <v>30300</v>
      </c>
      <c r="AA56" s="381">
        <v>34100</v>
      </c>
      <c r="AB56" s="381">
        <v>37850</v>
      </c>
      <c r="AC56" s="381">
        <v>40900</v>
      </c>
      <c r="AD56" s="381">
        <v>43950</v>
      </c>
      <c r="AE56" s="381">
        <v>46950</v>
      </c>
      <c r="AF56" s="381">
        <v>50000</v>
      </c>
      <c r="AG56" s="381">
        <v>9999</v>
      </c>
      <c r="AH56" s="381" t="s">
        <v>4472</v>
      </c>
      <c r="AI56" s="381" t="s">
        <v>13825</v>
      </c>
      <c r="AJ56" s="381">
        <v>0</v>
      </c>
    </row>
    <row r="57" spans="1:36">
      <c r="A57" s="381" t="s">
        <v>538</v>
      </c>
      <c r="B57" s="381" t="s">
        <v>13860</v>
      </c>
      <c r="C57" s="381">
        <v>1</v>
      </c>
      <c r="D57" s="381">
        <v>111</v>
      </c>
      <c r="E57" s="381" t="s">
        <v>13859</v>
      </c>
      <c r="F57" s="381" t="s">
        <v>13858</v>
      </c>
      <c r="G57" s="381" t="s">
        <v>1413</v>
      </c>
      <c r="H57" s="381">
        <v>46400</v>
      </c>
      <c r="I57" s="381">
        <v>16250</v>
      </c>
      <c r="J57" s="381">
        <v>18600</v>
      </c>
      <c r="K57" s="381">
        <v>20900</v>
      </c>
      <c r="L57" s="381">
        <v>23200</v>
      </c>
      <c r="M57" s="381">
        <v>25100</v>
      </c>
      <c r="N57" s="381">
        <v>26950</v>
      </c>
      <c r="O57" s="381">
        <v>28800</v>
      </c>
      <c r="P57" s="381">
        <v>30650</v>
      </c>
      <c r="Q57" s="381">
        <v>12060</v>
      </c>
      <c r="R57" s="381">
        <v>16240</v>
      </c>
      <c r="S57" s="381">
        <v>20420</v>
      </c>
      <c r="T57" s="381">
        <v>23200</v>
      </c>
      <c r="U57" s="381">
        <v>25100</v>
      </c>
      <c r="V57" s="381">
        <v>26950</v>
      </c>
      <c r="W57" s="381">
        <v>28800</v>
      </c>
      <c r="X57" s="381">
        <v>30650</v>
      </c>
      <c r="Y57" s="381">
        <v>26000</v>
      </c>
      <c r="Z57" s="381">
        <v>29700</v>
      </c>
      <c r="AA57" s="381">
        <v>33400</v>
      </c>
      <c r="AB57" s="381">
        <v>37100</v>
      </c>
      <c r="AC57" s="381">
        <v>40100</v>
      </c>
      <c r="AD57" s="381">
        <v>43050</v>
      </c>
      <c r="AE57" s="381">
        <v>46050</v>
      </c>
      <c r="AF57" s="381">
        <v>49000</v>
      </c>
      <c r="AG57" s="381">
        <v>9999</v>
      </c>
      <c r="AH57" s="381" t="s">
        <v>1413</v>
      </c>
      <c r="AI57" s="381" t="s">
        <v>13825</v>
      </c>
      <c r="AJ57" s="381">
        <v>0</v>
      </c>
    </row>
    <row r="58" spans="1:36">
      <c r="A58" s="381" t="s">
        <v>538</v>
      </c>
      <c r="B58" s="381" t="s">
        <v>13857</v>
      </c>
      <c r="C58" s="381">
        <v>1</v>
      </c>
      <c r="D58" s="381">
        <v>113</v>
      </c>
      <c r="E58" s="381" t="s">
        <v>12230</v>
      </c>
      <c r="F58" s="381" t="s">
        <v>12229</v>
      </c>
      <c r="G58" s="381" t="s">
        <v>1862</v>
      </c>
      <c r="H58" s="381">
        <v>53400</v>
      </c>
      <c r="I58" s="381">
        <v>18700</v>
      </c>
      <c r="J58" s="381">
        <v>21400</v>
      </c>
      <c r="K58" s="381">
        <v>24050</v>
      </c>
      <c r="L58" s="381">
        <v>26700</v>
      </c>
      <c r="M58" s="381">
        <v>28850</v>
      </c>
      <c r="N58" s="381">
        <v>31000</v>
      </c>
      <c r="O58" s="381">
        <v>33150</v>
      </c>
      <c r="P58" s="381">
        <v>35250</v>
      </c>
      <c r="Q58" s="381">
        <v>12060</v>
      </c>
      <c r="R58" s="381">
        <v>16240</v>
      </c>
      <c r="S58" s="381">
        <v>20420</v>
      </c>
      <c r="T58" s="381">
        <v>24600</v>
      </c>
      <c r="U58" s="381">
        <v>28780</v>
      </c>
      <c r="V58" s="381">
        <v>31000</v>
      </c>
      <c r="W58" s="381">
        <v>33150</v>
      </c>
      <c r="X58" s="381">
        <v>35250</v>
      </c>
      <c r="Y58" s="381">
        <v>29900</v>
      </c>
      <c r="Z58" s="381">
        <v>34200</v>
      </c>
      <c r="AA58" s="381">
        <v>38450</v>
      </c>
      <c r="AB58" s="381">
        <v>42700</v>
      </c>
      <c r="AC58" s="381">
        <v>46150</v>
      </c>
      <c r="AD58" s="381">
        <v>49550</v>
      </c>
      <c r="AE58" s="381">
        <v>52950</v>
      </c>
      <c r="AF58" s="381">
        <v>56400</v>
      </c>
      <c r="AG58" s="381">
        <v>1800</v>
      </c>
      <c r="AH58" s="381" t="s">
        <v>1862</v>
      </c>
      <c r="AI58" s="381" t="s">
        <v>13825</v>
      </c>
      <c r="AJ58" s="381">
        <v>1</v>
      </c>
    </row>
    <row r="59" spans="1:36">
      <c r="A59" s="381" t="s">
        <v>538</v>
      </c>
      <c r="B59" s="381" t="s">
        <v>13856</v>
      </c>
      <c r="C59" s="381">
        <v>1</v>
      </c>
      <c r="D59" s="381">
        <v>115</v>
      </c>
      <c r="E59" s="381" t="s">
        <v>13854</v>
      </c>
      <c r="F59" s="381" t="s">
        <v>13853</v>
      </c>
      <c r="G59" s="381" t="s">
        <v>7309</v>
      </c>
      <c r="H59" s="381">
        <v>63100</v>
      </c>
      <c r="I59" s="381">
        <v>22100</v>
      </c>
      <c r="J59" s="381">
        <v>25250</v>
      </c>
      <c r="K59" s="381">
        <v>28400</v>
      </c>
      <c r="L59" s="381">
        <v>31550</v>
      </c>
      <c r="M59" s="381">
        <v>34100</v>
      </c>
      <c r="N59" s="381">
        <v>36600</v>
      </c>
      <c r="O59" s="381">
        <v>39150</v>
      </c>
      <c r="P59" s="381">
        <v>41650</v>
      </c>
      <c r="Q59" s="381">
        <v>13300</v>
      </c>
      <c r="R59" s="381">
        <v>16240</v>
      </c>
      <c r="S59" s="381">
        <v>20420</v>
      </c>
      <c r="T59" s="381">
        <v>24600</v>
      </c>
      <c r="U59" s="381">
        <v>28780</v>
      </c>
      <c r="V59" s="381">
        <v>32960</v>
      </c>
      <c r="W59" s="381">
        <v>37140</v>
      </c>
      <c r="X59" s="381">
        <v>41320</v>
      </c>
      <c r="Y59" s="381">
        <v>35350</v>
      </c>
      <c r="Z59" s="381">
        <v>40400</v>
      </c>
      <c r="AA59" s="381">
        <v>45450</v>
      </c>
      <c r="AB59" s="381">
        <v>50500</v>
      </c>
      <c r="AC59" s="381">
        <v>54550</v>
      </c>
      <c r="AD59" s="381">
        <v>58600</v>
      </c>
      <c r="AE59" s="381">
        <v>62650</v>
      </c>
      <c r="AF59" s="381">
        <v>66700</v>
      </c>
      <c r="AG59" s="381">
        <v>1000</v>
      </c>
      <c r="AH59" s="381" t="s">
        <v>7309</v>
      </c>
      <c r="AI59" s="381" t="s">
        <v>13825</v>
      </c>
      <c r="AJ59" s="381">
        <v>1</v>
      </c>
    </row>
    <row r="60" spans="1:36">
      <c r="A60" s="381" t="s">
        <v>538</v>
      </c>
      <c r="B60" s="381" t="s">
        <v>13855</v>
      </c>
      <c r="C60" s="381">
        <v>1</v>
      </c>
      <c r="D60" s="381">
        <v>117</v>
      </c>
      <c r="E60" s="381" t="s">
        <v>13854</v>
      </c>
      <c r="F60" s="381" t="s">
        <v>13853</v>
      </c>
      <c r="G60" s="381" t="s">
        <v>2912</v>
      </c>
      <c r="H60" s="381">
        <v>63100</v>
      </c>
      <c r="I60" s="381">
        <v>22100</v>
      </c>
      <c r="J60" s="381">
        <v>25250</v>
      </c>
      <c r="K60" s="381">
        <v>28400</v>
      </c>
      <c r="L60" s="381">
        <v>31550</v>
      </c>
      <c r="M60" s="381">
        <v>34100</v>
      </c>
      <c r="N60" s="381">
        <v>36600</v>
      </c>
      <c r="O60" s="381">
        <v>39150</v>
      </c>
      <c r="P60" s="381">
        <v>41650</v>
      </c>
      <c r="Q60" s="381">
        <v>13300</v>
      </c>
      <c r="R60" s="381">
        <v>16240</v>
      </c>
      <c r="S60" s="381">
        <v>20420</v>
      </c>
      <c r="T60" s="381">
        <v>24600</v>
      </c>
      <c r="U60" s="381">
        <v>28780</v>
      </c>
      <c r="V60" s="381">
        <v>32960</v>
      </c>
      <c r="W60" s="381">
        <v>37140</v>
      </c>
      <c r="X60" s="381">
        <v>41320</v>
      </c>
      <c r="Y60" s="381">
        <v>35350</v>
      </c>
      <c r="Z60" s="381">
        <v>40400</v>
      </c>
      <c r="AA60" s="381">
        <v>45450</v>
      </c>
      <c r="AB60" s="381">
        <v>50500</v>
      </c>
      <c r="AC60" s="381">
        <v>54550</v>
      </c>
      <c r="AD60" s="381">
        <v>58600</v>
      </c>
      <c r="AE60" s="381">
        <v>62650</v>
      </c>
      <c r="AF60" s="381">
        <v>66700</v>
      </c>
      <c r="AG60" s="381">
        <v>1000</v>
      </c>
      <c r="AH60" s="381" t="s">
        <v>2912</v>
      </c>
      <c r="AI60" s="381" t="s">
        <v>13825</v>
      </c>
      <c r="AJ60" s="381">
        <v>1</v>
      </c>
    </row>
    <row r="61" spans="1:36">
      <c r="A61" s="381" t="s">
        <v>538</v>
      </c>
      <c r="B61" s="381" t="s">
        <v>13852</v>
      </c>
      <c r="C61" s="381">
        <v>1</v>
      </c>
      <c r="D61" s="381">
        <v>119</v>
      </c>
      <c r="E61" s="381" t="s">
        <v>13851</v>
      </c>
      <c r="F61" s="381" t="s">
        <v>13850</v>
      </c>
      <c r="G61" s="381" t="s">
        <v>4196</v>
      </c>
      <c r="H61" s="381">
        <v>38600</v>
      </c>
      <c r="I61" s="381">
        <v>16000</v>
      </c>
      <c r="J61" s="381">
        <v>18300</v>
      </c>
      <c r="K61" s="381">
        <v>20600</v>
      </c>
      <c r="L61" s="381">
        <v>22850</v>
      </c>
      <c r="M61" s="381">
        <v>24700</v>
      </c>
      <c r="N61" s="381">
        <v>26550</v>
      </c>
      <c r="O61" s="381">
        <v>28350</v>
      </c>
      <c r="P61" s="381">
        <v>30200</v>
      </c>
      <c r="Q61" s="381">
        <v>12060</v>
      </c>
      <c r="R61" s="381">
        <v>16240</v>
      </c>
      <c r="S61" s="381">
        <v>20420</v>
      </c>
      <c r="T61" s="381">
        <v>22850</v>
      </c>
      <c r="U61" s="381">
        <v>24700</v>
      </c>
      <c r="V61" s="381">
        <v>26550</v>
      </c>
      <c r="W61" s="381">
        <v>28350</v>
      </c>
      <c r="X61" s="381">
        <v>30200</v>
      </c>
      <c r="Y61" s="381">
        <v>25600</v>
      </c>
      <c r="Z61" s="381">
        <v>29250</v>
      </c>
      <c r="AA61" s="381">
        <v>32900</v>
      </c>
      <c r="AB61" s="381">
        <v>36550</v>
      </c>
      <c r="AC61" s="381">
        <v>39500</v>
      </c>
      <c r="AD61" s="381">
        <v>42400</v>
      </c>
      <c r="AE61" s="381">
        <v>45350</v>
      </c>
      <c r="AF61" s="381">
        <v>48250</v>
      </c>
      <c r="AG61" s="381">
        <v>9999</v>
      </c>
      <c r="AH61" s="381" t="s">
        <v>4196</v>
      </c>
      <c r="AI61" s="381" t="s">
        <v>13825</v>
      </c>
      <c r="AJ61" s="381">
        <v>0</v>
      </c>
    </row>
    <row r="62" spans="1:36">
      <c r="A62" s="381" t="s">
        <v>538</v>
      </c>
      <c r="B62" s="381" t="s">
        <v>13849</v>
      </c>
      <c r="C62" s="381">
        <v>1</v>
      </c>
      <c r="D62" s="381">
        <v>121</v>
      </c>
      <c r="E62" s="381" t="s">
        <v>13848</v>
      </c>
      <c r="F62" s="381" t="s">
        <v>13847</v>
      </c>
      <c r="G62" s="381" t="s">
        <v>13846</v>
      </c>
      <c r="H62" s="381">
        <v>47700</v>
      </c>
      <c r="I62" s="381">
        <v>16700</v>
      </c>
      <c r="J62" s="381">
        <v>19100</v>
      </c>
      <c r="K62" s="381">
        <v>21500</v>
      </c>
      <c r="L62" s="381">
        <v>23850</v>
      </c>
      <c r="M62" s="381">
        <v>25800</v>
      </c>
      <c r="N62" s="381">
        <v>27700</v>
      </c>
      <c r="O62" s="381">
        <v>29600</v>
      </c>
      <c r="P62" s="381">
        <v>31500</v>
      </c>
      <c r="Q62" s="381">
        <v>12060</v>
      </c>
      <c r="R62" s="381">
        <v>16240</v>
      </c>
      <c r="S62" s="381">
        <v>20420</v>
      </c>
      <c r="T62" s="381">
        <v>23850</v>
      </c>
      <c r="U62" s="381">
        <v>25800</v>
      </c>
      <c r="V62" s="381">
        <v>27700</v>
      </c>
      <c r="W62" s="381">
        <v>29600</v>
      </c>
      <c r="X62" s="381">
        <v>31500</v>
      </c>
      <c r="Y62" s="381">
        <v>26750</v>
      </c>
      <c r="Z62" s="381">
        <v>30550</v>
      </c>
      <c r="AA62" s="381">
        <v>34350</v>
      </c>
      <c r="AB62" s="381">
        <v>38150</v>
      </c>
      <c r="AC62" s="381">
        <v>41250</v>
      </c>
      <c r="AD62" s="381">
        <v>44300</v>
      </c>
      <c r="AE62" s="381">
        <v>47350</v>
      </c>
      <c r="AF62" s="381">
        <v>50400</v>
      </c>
      <c r="AG62" s="381">
        <v>9999</v>
      </c>
      <c r="AH62" s="381" t="s">
        <v>13846</v>
      </c>
      <c r="AI62" s="381" t="s">
        <v>13825</v>
      </c>
      <c r="AJ62" s="381">
        <v>0</v>
      </c>
    </row>
    <row r="63" spans="1:36">
      <c r="A63" s="381" t="s">
        <v>538</v>
      </c>
      <c r="B63" s="381" t="s">
        <v>13845</v>
      </c>
      <c r="C63" s="381">
        <v>1</v>
      </c>
      <c r="D63" s="381">
        <v>123</v>
      </c>
      <c r="E63" s="381" t="s">
        <v>13844</v>
      </c>
      <c r="F63" s="381" t="s">
        <v>13843</v>
      </c>
      <c r="G63" s="381" t="s">
        <v>13842</v>
      </c>
      <c r="H63" s="381">
        <v>48500</v>
      </c>
      <c r="I63" s="381">
        <v>17000</v>
      </c>
      <c r="J63" s="381">
        <v>19400</v>
      </c>
      <c r="K63" s="381">
        <v>21850</v>
      </c>
      <c r="L63" s="381">
        <v>24250</v>
      </c>
      <c r="M63" s="381">
        <v>26200</v>
      </c>
      <c r="N63" s="381">
        <v>28150</v>
      </c>
      <c r="O63" s="381">
        <v>30100</v>
      </c>
      <c r="P63" s="381">
        <v>32050</v>
      </c>
      <c r="Q63" s="381">
        <v>12060</v>
      </c>
      <c r="R63" s="381">
        <v>16240</v>
      </c>
      <c r="S63" s="381">
        <v>20420</v>
      </c>
      <c r="T63" s="381">
        <v>24250</v>
      </c>
      <c r="U63" s="381">
        <v>26200</v>
      </c>
      <c r="V63" s="381">
        <v>28150</v>
      </c>
      <c r="W63" s="381">
        <v>30100</v>
      </c>
      <c r="X63" s="381">
        <v>32050</v>
      </c>
      <c r="Y63" s="381">
        <v>27200</v>
      </c>
      <c r="Z63" s="381">
        <v>31050</v>
      </c>
      <c r="AA63" s="381">
        <v>34950</v>
      </c>
      <c r="AB63" s="381">
        <v>38800</v>
      </c>
      <c r="AC63" s="381">
        <v>41950</v>
      </c>
      <c r="AD63" s="381">
        <v>45050</v>
      </c>
      <c r="AE63" s="381">
        <v>48150</v>
      </c>
      <c r="AF63" s="381">
        <v>51250</v>
      </c>
      <c r="AG63" s="381">
        <v>9999</v>
      </c>
      <c r="AH63" s="381" t="s">
        <v>13842</v>
      </c>
      <c r="AI63" s="381" t="s">
        <v>13825</v>
      </c>
      <c r="AJ63" s="381">
        <v>0</v>
      </c>
    </row>
    <row r="64" spans="1:36">
      <c r="A64" s="381" t="s">
        <v>538</v>
      </c>
      <c r="B64" s="381" t="s">
        <v>13841</v>
      </c>
      <c r="C64" s="381">
        <v>1</v>
      </c>
      <c r="D64" s="381">
        <v>125</v>
      </c>
      <c r="E64" s="381" t="s">
        <v>13840</v>
      </c>
      <c r="F64" s="381" t="s">
        <v>13839</v>
      </c>
      <c r="G64" s="381" t="s">
        <v>13838</v>
      </c>
      <c r="H64" s="381">
        <v>61100</v>
      </c>
      <c r="I64" s="381">
        <v>20800</v>
      </c>
      <c r="J64" s="381">
        <v>23750</v>
      </c>
      <c r="K64" s="381">
        <v>26700</v>
      </c>
      <c r="L64" s="381">
        <v>29650</v>
      </c>
      <c r="M64" s="381">
        <v>32050</v>
      </c>
      <c r="N64" s="381">
        <v>34400</v>
      </c>
      <c r="O64" s="381">
        <v>36800</v>
      </c>
      <c r="P64" s="381">
        <v>39150</v>
      </c>
      <c r="Q64" s="381">
        <v>12500</v>
      </c>
      <c r="R64" s="381">
        <v>16240</v>
      </c>
      <c r="S64" s="381">
        <v>20420</v>
      </c>
      <c r="T64" s="381">
        <v>24600</v>
      </c>
      <c r="U64" s="381">
        <v>28780</v>
      </c>
      <c r="V64" s="381">
        <v>32960</v>
      </c>
      <c r="W64" s="381">
        <v>36800</v>
      </c>
      <c r="X64" s="381">
        <v>39150</v>
      </c>
      <c r="Y64" s="381">
        <v>33250</v>
      </c>
      <c r="Z64" s="381">
        <v>38000</v>
      </c>
      <c r="AA64" s="381">
        <v>42750</v>
      </c>
      <c r="AB64" s="381">
        <v>47450</v>
      </c>
      <c r="AC64" s="381">
        <v>51250</v>
      </c>
      <c r="AD64" s="381">
        <v>55050</v>
      </c>
      <c r="AE64" s="381">
        <v>58850</v>
      </c>
      <c r="AF64" s="381">
        <v>62650</v>
      </c>
      <c r="AG64" s="381">
        <v>8600</v>
      </c>
      <c r="AH64" s="381" t="s">
        <v>13838</v>
      </c>
      <c r="AI64" s="381" t="s">
        <v>13825</v>
      </c>
      <c r="AJ64" s="381">
        <v>1</v>
      </c>
    </row>
    <row r="65" spans="1:36">
      <c r="A65" s="381" t="s">
        <v>538</v>
      </c>
      <c r="B65" s="381" t="s">
        <v>13837</v>
      </c>
      <c r="C65" s="381">
        <v>1</v>
      </c>
      <c r="D65" s="381">
        <v>127</v>
      </c>
      <c r="E65" s="381" t="s">
        <v>13836</v>
      </c>
      <c r="F65" s="381" t="s">
        <v>13835</v>
      </c>
      <c r="G65" s="381" t="s">
        <v>2813</v>
      </c>
      <c r="H65" s="381">
        <v>46800</v>
      </c>
      <c r="I65" s="381">
        <v>16400</v>
      </c>
      <c r="J65" s="381">
        <v>18750</v>
      </c>
      <c r="K65" s="381">
        <v>21100</v>
      </c>
      <c r="L65" s="381">
        <v>23400</v>
      </c>
      <c r="M65" s="381">
        <v>25300</v>
      </c>
      <c r="N65" s="381">
        <v>27150</v>
      </c>
      <c r="O65" s="381">
        <v>29050</v>
      </c>
      <c r="P65" s="381">
        <v>30900</v>
      </c>
      <c r="Q65" s="381">
        <v>12060</v>
      </c>
      <c r="R65" s="381">
        <v>16240</v>
      </c>
      <c r="S65" s="381">
        <v>20420</v>
      </c>
      <c r="T65" s="381">
        <v>23400</v>
      </c>
      <c r="U65" s="381">
        <v>25300</v>
      </c>
      <c r="V65" s="381">
        <v>27150</v>
      </c>
      <c r="W65" s="381">
        <v>29050</v>
      </c>
      <c r="X65" s="381">
        <v>30900</v>
      </c>
      <c r="Y65" s="381">
        <v>26250</v>
      </c>
      <c r="Z65" s="381">
        <v>30000</v>
      </c>
      <c r="AA65" s="381">
        <v>33750</v>
      </c>
      <c r="AB65" s="381">
        <v>37450</v>
      </c>
      <c r="AC65" s="381">
        <v>40450</v>
      </c>
      <c r="AD65" s="381">
        <v>43450</v>
      </c>
      <c r="AE65" s="381">
        <v>46450</v>
      </c>
      <c r="AF65" s="381">
        <v>49450</v>
      </c>
      <c r="AG65" s="381">
        <v>9999</v>
      </c>
      <c r="AH65" s="381" t="s">
        <v>2813</v>
      </c>
      <c r="AI65" s="381" t="s">
        <v>13825</v>
      </c>
      <c r="AJ65" s="381">
        <v>1</v>
      </c>
    </row>
    <row r="66" spans="1:36">
      <c r="A66" s="381" t="s">
        <v>538</v>
      </c>
      <c r="B66" s="381" t="s">
        <v>13834</v>
      </c>
      <c r="C66" s="381">
        <v>1</v>
      </c>
      <c r="D66" s="381">
        <v>129</v>
      </c>
      <c r="E66" s="381" t="s">
        <v>13833</v>
      </c>
      <c r="F66" s="381" t="s">
        <v>13832</v>
      </c>
      <c r="G66" s="381" t="s">
        <v>1111</v>
      </c>
      <c r="H66" s="381">
        <v>53700</v>
      </c>
      <c r="I66" s="381">
        <v>18800</v>
      </c>
      <c r="J66" s="381">
        <v>21500</v>
      </c>
      <c r="K66" s="381">
        <v>24200</v>
      </c>
      <c r="L66" s="381">
        <v>26850</v>
      </c>
      <c r="M66" s="381">
        <v>29000</v>
      </c>
      <c r="N66" s="381">
        <v>31150</v>
      </c>
      <c r="O66" s="381">
        <v>33300</v>
      </c>
      <c r="P66" s="381">
        <v>35450</v>
      </c>
      <c r="Q66" s="381">
        <v>12060</v>
      </c>
      <c r="R66" s="381">
        <v>16240</v>
      </c>
      <c r="S66" s="381">
        <v>20420</v>
      </c>
      <c r="T66" s="381">
        <v>24600</v>
      </c>
      <c r="U66" s="381">
        <v>28780</v>
      </c>
      <c r="V66" s="381">
        <v>31150</v>
      </c>
      <c r="W66" s="381">
        <v>33300</v>
      </c>
      <c r="X66" s="381">
        <v>35450</v>
      </c>
      <c r="Y66" s="381">
        <v>30100</v>
      </c>
      <c r="Z66" s="381">
        <v>34400</v>
      </c>
      <c r="AA66" s="381">
        <v>38700</v>
      </c>
      <c r="AB66" s="381">
        <v>42950</v>
      </c>
      <c r="AC66" s="381">
        <v>46400</v>
      </c>
      <c r="AD66" s="381">
        <v>49850</v>
      </c>
      <c r="AE66" s="381">
        <v>53300</v>
      </c>
      <c r="AF66" s="381">
        <v>56700</v>
      </c>
      <c r="AG66" s="381">
        <v>9999</v>
      </c>
      <c r="AH66" s="381" t="s">
        <v>1111</v>
      </c>
      <c r="AI66" s="381" t="s">
        <v>13825</v>
      </c>
      <c r="AJ66" s="381">
        <v>0</v>
      </c>
    </row>
    <row r="67" spans="1:36">
      <c r="A67" s="381" t="s">
        <v>538</v>
      </c>
      <c r="B67" s="381" t="s">
        <v>13831</v>
      </c>
      <c r="C67" s="381">
        <v>1</v>
      </c>
      <c r="D67" s="381">
        <v>131</v>
      </c>
      <c r="E67" s="381" t="s">
        <v>13830</v>
      </c>
      <c r="F67" s="381" t="s">
        <v>13829</v>
      </c>
      <c r="G67" s="381" t="s">
        <v>12077</v>
      </c>
      <c r="H67" s="381">
        <v>29300</v>
      </c>
      <c r="I67" s="381">
        <v>16000</v>
      </c>
      <c r="J67" s="381">
        <v>18300</v>
      </c>
      <c r="K67" s="381">
        <v>20600</v>
      </c>
      <c r="L67" s="381">
        <v>22850</v>
      </c>
      <c r="M67" s="381">
        <v>24700</v>
      </c>
      <c r="N67" s="381">
        <v>26550</v>
      </c>
      <c r="O67" s="381">
        <v>28350</v>
      </c>
      <c r="P67" s="381">
        <v>30200</v>
      </c>
      <c r="Q67" s="381">
        <v>12060</v>
      </c>
      <c r="R67" s="381">
        <v>16240</v>
      </c>
      <c r="S67" s="381">
        <v>20420</v>
      </c>
      <c r="T67" s="381">
        <v>22850</v>
      </c>
      <c r="U67" s="381">
        <v>24700</v>
      </c>
      <c r="V67" s="381">
        <v>26550</v>
      </c>
      <c r="W67" s="381">
        <v>28350</v>
      </c>
      <c r="X67" s="381">
        <v>30200</v>
      </c>
      <c r="Y67" s="381">
        <v>25600</v>
      </c>
      <c r="Z67" s="381">
        <v>29250</v>
      </c>
      <c r="AA67" s="381">
        <v>32900</v>
      </c>
      <c r="AB67" s="381">
        <v>36550</v>
      </c>
      <c r="AC67" s="381">
        <v>39500</v>
      </c>
      <c r="AD67" s="381">
        <v>42400</v>
      </c>
      <c r="AE67" s="381">
        <v>45350</v>
      </c>
      <c r="AF67" s="381">
        <v>48250</v>
      </c>
      <c r="AG67" s="381">
        <v>9999</v>
      </c>
      <c r="AH67" s="381" t="s">
        <v>12077</v>
      </c>
      <c r="AI67" s="381" t="s">
        <v>13825</v>
      </c>
      <c r="AJ67" s="381">
        <v>0</v>
      </c>
    </row>
    <row r="68" spans="1:36">
      <c r="A68" s="381" t="s">
        <v>538</v>
      </c>
      <c r="B68" s="381" t="s">
        <v>13828</v>
      </c>
      <c r="C68" s="381">
        <v>1</v>
      </c>
      <c r="D68" s="381">
        <v>133</v>
      </c>
      <c r="E68" s="381" t="s">
        <v>13827</v>
      </c>
      <c r="F68" s="381" t="s">
        <v>13826</v>
      </c>
      <c r="G68" s="381" t="s">
        <v>7603</v>
      </c>
      <c r="H68" s="381">
        <v>43200</v>
      </c>
      <c r="I68" s="381">
        <v>16000</v>
      </c>
      <c r="J68" s="381">
        <v>18300</v>
      </c>
      <c r="K68" s="381">
        <v>20600</v>
      </c>
      <c r="L68" s="381">
        <v>22850</v>
      </c>
      <c r="M68" s="381">
        <v>24700</v>
      </c>
      <c r="N68" s="381">
        <v>26550</v>
      </c>
      <c r="O68" s="381">
        <v>28350</v>
      </c>
      <c r="P68" s="381">
        <v>30200</v>
      </c>
      <c r="Q68" s="381">
        <v>12060</v>
      </c>
      <c r="R68" s="381">
        <v>16240</v>
      </c>
      <c r="S68" s="381">
        <v>20420</v>
      </c>
      <c r="T68" s="381">
        <v>22850</v>
      </c>
      <c r="U68" s="381">
        <v>24700</v>
      </c>
      <c r="V68" s="381">
        <v>26550</v>
      </c>
      <c r="W68" s="381">
        <v>28350</v>
      </c>
      <c r="X68" s="381">
        <v>30200</v>
      </c>
      <c r="Y68" s="381">
        <v>25600</v>
      </c>
      <c r="Z68" s="381">
        <v>29250</v>
      </c>
      <c r="AA68" s="381">
        <v>32900</v>
      </c>
      <c r="AB68" s="381">
        <v>36550</v>
      </c>
      <c r="AC68" s="381">
        <v>39500</v>
      </c>
      <c r="AD68" s="381">
        <v>42400</v>
      </c>
      <c r="AE68" s="381">
        <v>45350</v>
      </c>
      <c r="AF68" s="381">
        <v>48250</v>
      </c>
      <c r="AG68" s="381">
        <v>9999</v>
      </c>
      <c r="AH68" s="381" t="s">
        <v>7603</v>
      </c>
      <c r="AI68" s="381" t="s">
        <v>13825</v>
      </c>
      <c r="AJ68" s="381">
        <v>0</v>
      </c>
    </row>
    <row r="69" spans="1:36">
      <c r="A69" s="381" t="s">
        <v>539</v>
      </c>
      <c r="B69" s="381" t="s">
        <v>13824</v>
      </c>
      <c r="C69" s="381">
        <v>2</v>
      </c>
      <c r="D69" s="381">
        <v>13</v>
      </c>
      <c r="E69" s="381" t="s">
        <v>13823</v>
      </c>
      <c r="F69" s="381" t="s">
        <v>13822</v>
      </c>
      <c r="G69" s="381" t="s">
        <v>13821</v>
      </c>
      <c r="H69" s="381">
        <v>65200</v>
      </c>
      <c r="I69" s="381">
        <v>27450</v>
      </c>
      <c r="J69" s="381">
        <v>31400</v>
      </c>
      <c r="K69" s="381">
        <v>35300</v>
      </c>
      <c r="L69" s="381">
        <v>39200</v>
      </c>
      <c r="M69" s="381">
        <v>42350</v>
      </c>
      <c r="N69" s="381">
        <v>45500</v>
      </c>
      <c r="O69" s="381">
        <v>48650</v>
      </c>
      <c r="P69" s="381">
        <v>51750</v>
      </c>
      <c r="Q69" s="381">
        <v>16450</v>
      </c>
      <c r="R69" s="381">
        <v>20290</v>
      </c>
      <c r="S69" s="381">
        <v>25520</v>
      </c>
      <c r="T69" s="381">
        <v>30750</v>
      </c>
      <c r="U69" s="381">
        <v>35980</v>
      </c>
      <c r="V69" s="381">
        <v>41210</v>
      </c>
      <c r="W69" s="381">
        <v>46440</v>
      </c>
      <c r="X69" s="381">
        <v>51670</v>
      </c>
      <c r="Y69" s="381">
        <v>43900</v>
      </c>
      <c r="Z69" s="381">
        <v>50200</v>
      </c>
      <c r="AA69" s="381">
        <v>56450</v>
      </c>
      <c r="AB69" s="381">
        <v>62700</v>
      </c>
      <c r="AC69" s="381">
        <v>67750</v>
      </c>
      <c r="AD69" s="381">
        <v>72750</v>
      </c>
      <c r="AE69" s="381">
        <v>77750</v>
      </c>
      <c r="AF69" s="381">
        <v>82800</v>
      </c>
      <c r="AG69" s="381">
        <v>9999</v>
      </c>
      <c r="AH69" s="381" t="s">
        <v>13821</v>
      </c>
      <c r="AI69" s="381" t="s">
        <v>13708</v>
      </c>
      <c r="AJ69" s="381">
        <v>0</v>
      </c>
    </row>
    <row r="70" spans="1:36">
      <c r="A70" s="381" t="s">
        <v>539</v>
      </c>
      <c r="B70" s="381" t="s">
        <v>13820</v>
      </c>
      <c r="C70" s="381">
        <v>2</v>
      </c>
      <c r="D70" s="381">
        <v>16</v>
      </c>
      <c r="E70" s="381" t="s">
        <v>13819</v>
      </c>
      <c r="F70" s="381" t="s">
        <v>13818</v>
      </c>
      <c r="G70" s="381" t="s">
        <v>13817</v>
      </c>
      <c r="H70" s="381">
        <v>90200</v>
      </c>
      <c r="I70" s="381">
        <v>33500</v>
      </c>
      <c r="J70" s="381">
        <v>38300</v>
      </c>
      <c r="K70" s="381">
        <v>43100</v>
      </c>
      <c r="L70" s="381">
        <v>47850</v>
      </c>
      <c r="M70" s="381">
        <v>51700</v>
      </c>
      <c r="N70" s="381">
        <v>55550</v>
      </c>
      <c r="O70" s="381">
        <v>59350</v>
      </c>
      <c r="P70" s="381">
        <v>63200</v>
      </c>
      <c r="Q70" s="381">
        <v>20100</v>
      </c>
      <c r="R70" s="381">
        <v>23000</v>
      </c>
      <c r="S70" s="381">
        <v>25850</v>
      </c>
      <c r="T70" s="381">
        <v>30750</v>
      </c>
      <c r="U70" s="381">
        <v>35980</v>
      </c>
      <c r="V70" s="381">
        <v>41210</v>
      </c>
      <c r="W70" s="381">
        <v>46440</v>
      </c>
      <c r="X70" s="381">
        <v>51670</v>
      </c>
      <c r="Y70" s="381">
        <v>52500</v>
      </c>
      <c r="Z70" s="381">
        <v>60000</v>
      </c>
      <c r="AA70" s="381">
        <v>67500</v>
      </c>
      <c r="AB70" s="381">
        <v>75000</v>
      </c>
      <c r="AC70" s="381">
        <v>81000</v>
      </c>
      <c r="AD70" s="381">
        <v>87000</v>
      </c>
      <c r="AE70" s="381">
        <v>93000</v>
      </c>
      <c r="AF70" s="381">
        <v>99000</v>
      </c>
      <c r="AG70" s="381">
        <v>9999</v>
      </c>
      <c r="AH70" s="381" t="s">
        <v>13817</v>
      </c>
      <c r="AI70" s="381" t="s">
        <v>13708</v>
      </c>
      <c r="AJ70" s="381">
        <v>0</v>
      </c>
    </row>
    <row r="71" spans="1:36">
      <c r="A71" s="381" t="s">
        <v>539</v>
      </c>
      <c r="B71" s="381" t="s">
        <v>13816</v>
      </c>
      <c r="C71" s="381">
        <v>2</v>
      </c>
      <c r="D71" s="381">
        <v>20</v>
      </c>
      <c r="E71" s="381" t="s">
        <v>13815</v>
      </c>
      <c r="F71" s="381" t="s">
        <v>13814</v>
      </c>
      <c r="G71" s="381" t="s">
        <v>13813</v>
      </c>
      <c r="H71" s="381">
        <v>89000</v>
      </c>
      <c r="I71" s="381">
        <v>31150</v>
      </c>
      <c r="J71" s="381">
        <v>35600</v>
      </c>
      <c r="K71" s="381">
        <v>40050</v>
      </c>
      <c r="L71" s="381">
        <v>44500</v>
      </c>
      <c r="M71" s="381">
        <v>48100</v>
      </c>
      <c r="N71" s="381">
        <v>51650</v>
      </c>
      <c r="O71" s="381">
        <v>55200</v>
      </c>
      <c r="P71" s="381">
        <v>58750</v>
      </c>
      <c r="Q71" s="381">
        <v>18700</v>
      </c>
      <c r="R71" s="381">
        <v>21400</v>
      </c>
      <c r="S71" s="381">
        <v>25520</v>
      </c>
      <c r="T71" s="381">
        <v>30750</v>
      </c>
      <c r="U71" s="381">
        <v>35980</v>
      </c>
      <c r="V71" s="381">
        <v>41210</v>
      </c>
      <c r="W71" s="381">
        <v>46440</v>
      </c>
      <c r="X71" s="381">
        <v>51670</v>
      </c>
      <c r="Y71" s="381">
        <v>47600</v>
      </c>
      <c r="Z71" s="381">
        <v>54400</v>
      </c>
      <c r="AA71" s="381">
        <v>61200</v>
      </c>
      <c r="AB71" s="381">
        <v>68000</v>
      </c>
      <c r="AC71" s="381">
        <v>73450</v>
      </c>
      <c r="AD71" s="381">
        <v>78900</v>
      </c>
      <c r="AE71" s="381">
        <v>84350</v>
      </c>
      <c r="AF71" s="381">
        <v>89800</v>
      </c>
      <c r="AG71" s="381">
        <v>380</v>
      </c>
      <c r="AH71" s="381" t="s">
        <v>13813</v>
      </c>
      <c r="AI71" s="381" t="s">
        <v>13708</v>
      </c>
      <c r="AJ71" s="381">
        <v>1</v>
      </c>
    </row>
    <row r="72" spans="1:36">
      <c r="A72" s="381" t="s">
        <v>539</v>
      </c>
      <c r="B72" s="381" t="s">
        <v>13812</v>
      </c>
      <c r="C72" s="381">
        <v>2</v>
      </c>
      <c r="D72" s="381">
        <v>50</v>
      </c>
      <c r="E72" s="381" t="s">
        <v>13811</v>
      </c>
      <c r="F72" s="381" t="s">
        <v>13810</v>
      </c>
      <c r="G72" s="381" t="s">
        <v>13809</v>
      </c>
      <c r="H72" s="381">
        <v>53900</v>
      </c>
      <c r="I72" s="381">
        <v>29600</v>
      </c>
      <c r="J72" s="381">
        <v>33800</v>
      </c>
      <c r="K72" s="381">
        <v>38050</v>
      </c>
      <c r="L72" s="381">
        <v>42250</v>
      </c>
      <c r="M72" s="381">
        <v>45650</v>
      </c>
      <c r="N72" s="381">
        <v>49050</v>
      </c>
      <c r="O72" s="381">
        <v>52400</v>
      </c>
      <c r="P72" s="381">
        <v>55800</v>
      </c>
      <c r="Q72" s="381">
        <v>17750</v>
      </c>
      <c r="R72" s="381">
        <v>20300</v>
      </c>
      <c r="S72" s="381">
        <v>25520</v>
      </c>
      <c r="T72" s="381">
        <v>30750</v>
      </c>
      <c r="U72" s="381">
        <v>35980</v>
      </c>
      <c r="V72" s="381">
        <v>41210</v>
      </c>
      <c r="W72" s="381">
        <v>46440</v>
      </c>
      <c r="X72" s="381">
        <v>51670</v>
      </c>
      <c r="Y72" s="381">
        <v>47350</v>
      </c>
      <c r="Z72" s="381">
        <v>54100</v>
      </c>
      <c r="AA72" s="381">
        <v>60850</v>
      </c>
      <c r="AB72" s="381">
        <v>67600</v>
      </c>
      <c r="AC72" s="381">
        <v>73050</v>
      </c>
      <c r="AD72" s="381">
        <v>78450</v>
      </c>
      <c r="AE72" s="381">
        <v>83850</v>
      </c>
      <c r="AF72" s="381">
        <v>89250</v>
      </c>
      <c r="AG72" s="381">
        <v>9999</v>
      </c>
      <c r="AH72" s="381" t="s">
        <v>13809</v>
      </c>
      <c r="AI72" s="381" t="s">
        <v>13708</v>
      </c>
      <c r="AJ72" s="381">
        <v>0</v>
      </c>
    </row>
    <row r="73" spans="1:36">
      <c r="A73" s="381" t="s">
        <v>539</v>
      </c>
      <c r="B73" s="381" t="s">
        <v>13808</v>
      </c>
      <c r="C73" s="381">
        <v>2</v>
      </c>
      <c r="D73" s="381">
        <v>60</v>
      </c>
      <c r="E73" s="381" t="s">
        <v>13807</v>
      </c>
      <c r="F73" s="381" t="s">
        <v>13806</v>
      </c>
      <c r="G73" s="381" t="s">
        <v>13805</v>
      </c>
      <c r="H73" s="381">
        <v>95000</v>
      </c>
      <c r="I73" s="381">
        <v>33250</v>
      </c>
      <c r="J73" s="381">
        <v>38000</v>
      </c>
      <c r="K73" s="381">
        <v>42750</v>
      </c>
      <c r="L73" s="381">
        <v>47500</v>
      </c>
      <c r="M73" s="381">
        <v>51300</v>
      </c>
      <c r="N73" s="381">
        <v>55100</v>
      </c>
      <c r="O73" s="381">
        <v>58900</v>
      </c>
      <c r="P73" s="381">
        <v>62700</v>
      </c>
      <c r="Q73" s="381">
        <v>19950</v>
      </c>
      <c r="R73" s="381">
        <v>22800</v>
      </c>
      <c r="S73" s="381">
        <v>25650</v>
      </c>
      <c r="T73" s="381">
        <v>30750</v>
      </c>
      <c r="U73" s="381">
        <v>35980</v>
      </c>
      <c r="V73" s="381">
        <v>41210</v>
      </c>
      <c r="W73" s="381">
        <v>46440</v>
      </c>
      <c r="X73" s="381">
        <v>51670</v>
      </c>
      <c r="Y73" s="381">
        <v>47600</v>
      </c>
      <c r="Z73" s="381">
        <v>54400</v>
      </c>
      <c r="AA73" s="381">
        <v>61200</v>
      </c>
      <c r="AB73" s="381">
        <v>68000</v>
      </c>
      <c r="AC73" s="381">
        <v>73450</v>
      </c>
      <c r="AD73" s="381">
        <v>78900</v>
      </c>
      <c r="AE73" s="381">
        <v>84350</v>
      </c>
      <c r="AF73" s="381">
        <v>89800</v>
      </c>
      <c r="AG73" s="381">
        <v>9999</v>
      </c>
      <c r="AH73" s="381" t="s">
        <v>13805</v>
      </c>
      <c r="AI73" s="381" t="s">
        <v>13708</v>
      </c>
      <c r="AJ73" s="381">
        <v>0</v>
      </c>
    </row>
    <row r="74" spans="1:36">
      <c r="A74" s="381" t="s">
        <v>539</v>
      </c>
      <c r="B74" s="381" t="s">
        <v>13804</v>
      </c>
      <c r="C74" s="381">
        <v>2</v>
      </c>
      <c r="D74" s="381">
        <v>68</v>
      </c>
      <c r="E74" s="381" t="s">
        <v>13803</v>
      </c>
      <c r="F74" s="381" t="s">
        <v>13802</v>
      </c>
      <c r="G74" s="381" t="s">
        <v>13801</v>
      </c>
      <c r="H74" s="381">
        <v>105800</v>
      </c>
      <c r="I74" s="381">
        <v>37050</v>
      </c>
      <c r="J74" s="381">
        <v>42350</v>
      </c>
      <c r="K74" s="381">
        <v>47650</v>
      </c>
      <c r="L74" s="381">
        <v>52900</v>
      </c>
      <c r="M74" s="381">
        <v>57150</v>
      </c>
      <c r="N74" s="381">
        <v>61400</v>
      </c>
      <c r="O74" s="381">
        <v>65600</v>
      </c>
      <c r="P74" s="381">
        <v>69850</v>
      </c>
      <c r="Q74" s="381">
        <v>22250</v>
      </c>
      <c r="R74" s="381">
        <v>25400</v>
      </c>
      <c r="S74" s="381">
        <v>28600</v>
      </c>
      <c r="T74" s="381">
        <v>31750</v>
      </c>
      <c r="U74" s="381">
        <v>35980</v>
      </c>
      <c r="V74" s="381">
        <v>41210</v>
      </c>
      <c r="W74" s="381">
        <v>46440</v>
      </c>
      <c r="X74" s="381">
        <v>51670</v>
      </c>
      <c r="Y74" s="381">
        <v>49250</v>
      </c>
      <c r="Z74" s="381">
        <v>56250</v>
      </c>
      <c r="AA74" s="381">
        <v>63300</v>
      </c>
      <c r="AB74" s="381">
        <v>70300</v>
      </c>
      <c r="AC74" s="381">
        <v>75950</v>
      </c>
      <c r="AD74" s="381">
        <v>81550</v>
      </c>
      <c r="AE74" s="381">
        <v>87200</v>
      </c>
      <c r="AF74" s="381">
        <v>92800</v>
      </c>
      <c r="AG74" s="381">
        <v>9999</v>
      </c>
      <c r="AH74" s="381" t="s">
        <v>13801</v>
      </c>
      <c r="AI74" s="381" t="s">
        <v>13708</v>
      </c>
      <c r="AJ74" s="381">
        <v>0</v>
      </c>
    </row>
    <row r="75" spans="1:36">
      <c r="A75" s="381" t="s">
        <v>539</v>
      </c>
      <c r="B75" s="381" t="s">
        <v>13800</v>
      </c>
      <c r="C75" s="381">
        <v>2</v>
      </c>
      <c r="D75" s="381">
        <v>70</v>
      </c>
      <c r="E75" s="381" t="s">
        <v>13799</v>
      </c>
      <c r="F75" s="381" t="s">
        <v>13798</v>
      </c>
      <c r="G75" s="381" t="s">
        <v>13797</v>
      </c>
      <c r="H75" s="381">
        <v>59100</v>
      </c>
      <c r="I75" s="381">
        <v>27450</v>
      </c>
      <c r="J75" s="381">
        <v>31400</v>
      </c>
      <c r="K75" s="381">
        <v>35300</v>
      </c>
      <c r="L75" s="381">
        <v>39200</v>
      </c>
      <c r="M75" s="381">
        <v>42350</v>
      </c>
      <c r="N75" s="381">
        <v>45500</v>
      </c>
      <c r="O75" s="381">
        <v>48650</v>
      </c>
      <c r="P75" s="381">
        <v>51750</v>
      </c>
      <c r="Q75" s="381">
        <v>16450</v>
      </c>
      <c r="R75" s="381">
        <v>20290</v>
      </c>
      <c r="S75" s="381">
        <v>25520</v>
      </c>
      <c r="T75" s="381">
        <v>30750</v>
      </c>
      <c r="U75" s="381">
        <v>35980</v>
      </c>
      <c r="V75" s="381">
        <v>41210</v>
      </c>
      <c r="W75" s="381">
        <v>46440</v>
      </c>
      <c r="X75" s="381">
        <v>51670</v>
      </c>
      <c r="Y75" s="381">
        <v>43900</v>
      </c>
      <c r="Z75" s="381">
        <v>50200</v>
      </c>
      <c r="AA75" s="381">
        <v>56450</v>
      </c>
      <c r="AB75" s="381">
        <v>62700</v>
      </c>
      <c r="AC75" s="381">
        <v>67750</v>
      </c>
      <c r="AD75" s="381">
        <v>72750</v>
      </c>
      <c r="AE75" s="381">
        <v>77750</v>
      </c>
      <c r="AF75" s="381">
        <v>82800</v>
      </c>
      <c r="AG75" s="381">
        <v>9999</v>
      </c>
      <c r="AH75" s="381" t="s">
        <v>13797</v>
      </c>
      <c r="AI75" s="381" t="s">
        <v>13708</v>
      </c>
      <c r="AJ75" s="381">
        <v>0</v>
      </c>
    </row>
    <row r="76" spans="1:36">
      <c r="A76" s="381" t="s">
        <v>539</v>
      </c>
      <c r="B76" s="381" t="s">
        <v>13796</v>
      </c>
      <c r="C76" s="381">
        <v>2</v>
      </c>
      <c r="D76" s="381">
        <v>90</v>
      </c>
      <c r="E76" s="381" t="s">
        <v>13795</v>
      </c>
      <c r="F76" s="381" t="s">
        <v>13794</v>
      </c>
      <c r="G76" s="381" t="s">
        <v>13793</v>
      </c>
      <c r="H76" s="381">
        <v>84800</v>
      </c>
      <c r="I76" s="381">
        <v>29700</v>
      </c>
      <c r="J76" s="381">
        <v>33950</v>
      </c>
      <c r="K76" s="381">
        <v>38200</v>
      </c>
      <c r="L76" s="381">
        <v>42400</v>
      </c>
      <c r="M76" s="381">
        <v>45800</v>
      </c>
      <c r="N76" s="381">
        <v>49200</v>
      </c>
      <c r="O76" s="381">
        <v>52600</v>
      </c>
      <c r="P76" s="381">
        <v>56000</v>
      </c>
      <c r="Q76" s="381">
        <v>17850</v>
      </c>
      <c r="R76" s="381">
        <v>20400</v>
      </c>
      <c r="S76" s="381">
        <v>25520</v>
      </c>
      <c r="T76" s="381">
        <v>30750</v>
      </c>
      <c r="U76" s="381">
        <v>35980</v>
      </c>
      <c r="V76" s="381">
        <v>41210</v>
      </c>
      <c r="W76" s="381">
        <v>46440</v>
      </c>
      <c r="X76" s="381">
        <v>51670</v>
      </c>
      <c r="Y76" s="381">
        <v>47500</v>
      </c>
      <c r="Z76" s="381">
        <v>54300</v>
      </c>
      <c r="AA76" s="381">
        <v>61100</v>
      </c>
      <c r="AB76" s="381">
        <v>67850</v>
      </c>
      <c r="AC76" s="381">
        <v>73300</v>
      </c>
      <c r="AD76" s="381">
        <v>78750</v>
      </c>
      <c r="AE76" s="381">
        <v>84150</v>
      </c>
      <c r="AF76" s="381">
        <v>89600</v>
      </c>
      <c r="AG76" s="381">
        <v>9999</v>
      </c>
      <c r="AH76" s="381" t="s">
        <v>13793</v>
      </c>
      <c r="AI76" s="381" t="s">
        <v>13708</v>
      </c>
      <c r="AJ76" s="381">
        <v>1</v>
      </c>
    </row>
    <row r="77" spans="1:36">
      <c r="A77" s="381" t="s">
        <v>539</v>
      </c>
      <c r="B77" s="381" t="s">
        <v>13792</v>
      </c>
      <c r="C77" s="381">
        <v>2</v>
      </c>
      <c r="D77" s="381">
        <v>100</v>
      </c>
      <c r="E77" s="381" t="s">
        <v>13791</v>
      </c>
      <c r="F77" s="381" t="s">
        <v>13790</v>
      </c>
      <c r="G77" s="381" t="s">
        <v>13789</v>
      </c>
      <c r="H77" s="381">
        <v>68300</v>
      </c>
      <c r="I77" s="381">
        <v>27450</v>
      </c>
      <c r="J77" s="381">
        <v>31400</v>
      </c>
      <c r="K77" s="381">
        <v>35300</v>
      </c>
      <c r="L77" s="381">
        <v>39200</v>
      </c>
      <c r="M77" s="381">
        <v>42350</v>
      </c>
      <c r="N77" s="381">
        <v>45500</v>
      </c>
      <c r="O77" s="381">
        <v>48650</v>
      </c>
      <c r="P77" s="381">
        <v>51750</v>
      </c>
      <c r="Q77" s="381">
        <v>16450</v>
      </c>
      <c r="R77" s="381">
        <v>20290</v>
      </c>
      <c r="S77" s="381">
        <v>25520</v>
      </c>
      <c r="T77" s="381">
        <v>30750</v>
      </c>
      <c r="U77" s="381">
        <v>35980</v>
      </c>
      <c r="V77" s="381">
        <v>41210</v>
      </c>
      <c r="W77" s="381">
        <v>46440</v>
      </c>
      <c r="X77" s="381">
        <v>51670</v>
      </c>
      <c r="Y77" s="381">
        <v>43900</v>
      </c>
      <c r="Z77" s="381">
        <v>50200</v>
      </c>
      <c r="AA77" s="381">
        <v>56450</v>
      </c>
      <c r="AB77" s="381">
        <v>62700</v>
      </c>
      <c r="AC77" s="381">
        <v>67750</v>
      </c>
      <c r="AD77" s="381">
        <v>72750</v>
      </c>
      <c r="AE77" s="381">
        <v>77750</v>
      </c>
      <c r="AF77" s="381">
        <v>82800</v>
      </c>
      <c r="AG77" s="381">
        <v>9999</v>
      </c>
      <c r="AH77" s="381" t="s">
        <v>13789</v>
      </c>
      <c r="AI77" s="381" t="s">
        <v>13708</v>
      </c>
      <c r="AJ77" s="381">
        <v>0</v>
      </c>
    </row>
    <row r="78" spans="1:36">
      <c r="A78" s="381" t="s">
        <v>539</v>
      </c>
      <c r="B78" s="381" t="s">
        <v>13788</v>
      </c>
      <c r="C78" s="381">
        <v>2</v>
      </c>
      <c r="D78" s="381">
        <v>105</v>
      </c>
      <c r="E78" s="381" t="s">
        <v>13787</v>
      </c>
      <c r="F78" s="381" t="s">
        <v>13786</v>
      </c>
      <c r="G78" s="381" t="s">
        <v>13785</v>
      </c>
      <c r="H78" s="381">
        <v>61500</v>
      </c>
      <c r="I78" s="381">
        <v>27450</v>
      </c>
      <c r="J78" s="381">
        <v>31400</v>
      </c>
      <c r="K78" s="381">
        <v>35300</v>
      </c>
      <c r="L78" s="381">
        <v>39200</v>
      </c>
      <c r="M78" s="381">
        <v>42350</v>
      </c>
      <c r="N78" s="381">
        <v>45500</v>
      </c>
      <c r="O78" s="381">
        <v>48650</v>
      </c>
      <c r="P78" s="381">
        <v>51750</v>
      </c>
      <c r="Q78" s="381">
        <v>16450</v>
      </c>
      <c r="R78" s="381">
        <v>20290</v>
      </c>
      <c r="S78" s="381">
        <v>25520</v>
      </c>
      <c r="T78" s="381">
        <v>30750</v>
      </c>
      <c r="U78" s="381">
        <v>35980</v>
      </c>
      <c r="V78" s="381">
        <v>41210</v>
      </c>
      <c r="W78" s="381">
        <v>46440</v>
      </c>
      <c r="X78" s="381">
        <v>51670</v>
      </c>
      <c r="Y78" s="381">
        <v>43900</v>
      </c>
      <c r="Z78" s="381">
        <v>50200</v>
      </c>
      <c r="AA78" s="381">
        <v>56450</v>
      </c>
      <c r="AB78" s="381">
        <v>62700</v>
      </c>
      <c r="AC78" s="381">
        <v>67750</v>
      </c>
      <c r="AD78" s="381">
        <v>72750</v>
      </c>
      <c r="AE78" s="381">
        <v>77750</v>
      </c>
      <c r="AF78" s="381">
        <v>82800</v>
      </c>
      <c r="AG78" s="381">
        <v>9999</v>
      </c>
      <c r="AH78" s="381" t="s">
        <v>13785</v>
      </c>
      <c r="AI78" s="381" t="s">
        <v>13708</v>
      </c>
      <c r="AJ78" s="381">
        <v>0</v>
      </c>
    </row>
    <row r="79" spans="1:36">
      <c r="A79" s="381" t="s">
        <v>539</v>
      </c>
      <c r="B79" s="381" t="s">
        <v>13784</v>
      </c>
      <c r="C79" s="381">
        <v>2</v>
      </c>
      <c r="D79" s="381">
        <v>110</v>
      </c>
      <c r="E79" s="381" t="s">
        <v>13783</v>
      </c>
      <c r="F79" s="381" t="s">
        <v>13782</v>
      </c>
      <c r="G79" s="381" t="s">
        <v>13781</v>
      </c>
      <c r="H79" s="381">
        <v>101500</v>
      </c>
      <c r="I79" s="381">
        <v>35550</v>
      </c>
      <c r="J79" s="381">
        <v>40600</v>
      </c>
      <c r="K79" s="381">
        <v>45700</v>
      </c>
      <c r="L79" s="381">
        <v>50750</v>
      </c>
      <c r="M79" s="381">
        <v>54850</v>
      </c>
      <c r="N79" s="381">
        <v>58900</v>
      </c>
      <c r="O79" s="381">
        <v>62950</v>
      </c>
      <c r="P79" s="381">
        <v>67000</v>
      </c>
      <c r="Q79" s="381">
        <v>21350</v>
      </c>
      <c r="R79" s="381">
        <v>24400</v>
      </c>
      <c r="S79" s="381">
        <v>27450</v>
      </c>
      <c r="T79" s="381">
        <v>30750</v>
      </c>
      <c r="U79" s="381">
        <v>35980</v>
      </c>
      <c r="V79" s="381">
        <v>41210</v>
      </c>
      <c r="W79" s="381">
        <v>46440</v>
      </c>
      <c r="X79" s="381">
        <v>51670</v>
      </c>
      <c r="Y79" s="381">
        <v>47850</v>
      </c>
      <c r="Z79" s="381">
        <v>54650</v>
      </c>
      <c r="AA79" s="381">
        <v>61500</v>
      </c>
      <c r="AB79" s="381">
        <v>68300</v>
      </c>
      <c r="AC79" s="381">
        <v>73800</v>
      </c>
      <c r="AD79" s="381">
        <v>79250</v>
      </c>
      <c r="AE79" s="381">
        <v>84700</v>
      </c>
      <c r="AF79" s="381">
        <v>90200</v>
      </c>
      <c r="AG79" s="381">
        <v>9999</v>
      </c>
      <c r="AH79" s="381" t="s">
        <v>13781</v>
      </c>
      <c r="AI79" s="381" t="s">
        <v>13708</v>
      </c>
      <c r="AJ79" s="381">
        <v>0</v>
      </c>
    </row>
    <row r="80" spans="1:36">
      <c r="A80" s="381" t="s">
        <v>539</v>
      </c>
      <c r="B80" s="381" t="s">
        <v>13780</v>
      </c>
      <c r="C80" s="381">
        <v>2</v>
      </c>
      <c r="D80" s="381">
        <v>122</v>
      </c>
      <c r="E80" s="381" t="s">
        <v>13779</v>
      </c>
      <c r="F80" s="381" t="s">
        <v>13778</v>
      </c>
      <c r="G80" s="381" t="s">
        <v>13777</v>
      </c>
      <c r="H80" s="381">
        <v>79800</v>
      </c>
      <c r="I80" s="381">
        <v>27950</v>
      </c>
      <c r="J80" s="381">
        <v>31950</v>
      </c>
      <c r="K80" s="381">
        <v>35950</v>
      </c>
      <c r="L80" s="381">
        <v>39900</v>
      </c>
      <c r="M80" s="381">
        <v>43100</v>
      </c>
      <c r="N80" s="381">
        <v>46300</v>
      </c>
      <c r="O80" s="381">
        <v>49500</v>
      </c>
      <c r="P80" s="381">
        <v>52700</v>
      </c>
      <c r="Q80" s="381">
        <v>16800</v>
      </c>
      <c r="R80" s="381">
        <v>20290</v>
      </c>
      <c r="S80" s="381">
        <v>25520</v>
      </c>
      <c r="T80" s="381">
        <v>30750</v>
      </c>
      <c r="U80" s="381">
        <v>35980</v>
      </c>
      <c r="V80" s="381">
        <v>41210</v>
      </c>
      <c r="W80" s="381">
        <v>46440</v>
      </c>
      <c r="X80" s="381">
        <v>51670</v>
      </c>
      <c r="Y80" s="381">
        <v>44700</v>
      </c>
      <c r="Z80" s="381">
        <v>51100</v>
      </c>
      <c r="AA80" s="381">
        <v>57500</v>
      </c>
      <c r="AB80" s="381">
        <v>63850</v>
      </c>
      <c r="AC80" s="381">
        <v>69000</v>
      </c>
      <c r="AD80" s="381">
        <v>74100</v>
      </c>
      <c r="AE80" s="381">
        <v>79200</v>
      </c>
      <c r="AF80" s="381">
        <v>84300</v>
      </c>
      <c r="AG80" s="381">
        <v>9999</v>
      </c>
      <c r="AH80" s="381" t="s">
        <v>13777</v>
      </c>
      <c r="AI80" s="381" t="s">
        <v>13708</v>
      </c>
      <c r="AJ80" s="381">
        <v>0</v>
      </c>
    </row>
    <row r="81" spans="1:36">
      <c r="A81" s="381" t="s">
        <v>539</v>
      </c>
      <c r="B81" s="381" t="s">
        <v>13776</v>
      </c>
      <c r="C81" s="381">
        <v>2</v>
      </c>
      <c r="D81" s="381">
        <v>130</v>
      </c>
      <c r="E81" s="381" t="s">
        <v>13775</v>
      </c>
      <c r="F81" s="381" t="s">
        <v>13774</v>
      </c>
      <c r="G81" s="381" t="s">
        <v>13773</v>
      </c>
      <c r="H81" s="381">
        <v>87400</v>
      </c>
      <c r="I81" s="381">
        <v>30600</v>
      </c>
      <c r="J81" s="381">
        <v>35000</v>
      </c>
      <c r="K81" s="381">
        <v>39350</v>
      </c>
      <c r="L81" s="381">
        <v>43700</v>
      </c>
      <c r="M81" s="381">
        <v>47200</v>
      </c>
      <c r="N81" s="381">
        <v>50700</v>
      </c>
      <c r="O81" s="381">
        <v>54200</v>
      </c>
      <c r="P81" s="381">
        <v>57700</v>
      </c>
      <c r="Q81" s="381">
        <v>18350</v>
      </c>
      <c r="R81" s="381">
        <v>21000</v>
      </c>
      <c r="S81" s="381">
        <v>25520</v>
      </c>
      <c r="T81" s="381">
        <v>30750</v>
      </c>
      <c r="U81" s="381">
        <v>35980</v>
      </c>
      <c r="V81" s="381">
        <v>41210</v>
      </c>
      <c r="W81" s="381">
        <v>46440</v>
      </c>
      <c r="X81" s="381">
        <v>51670</v>
      </c>
      <c r="Y81" s="381">
        <v>47600</v>
      </c>
      <c r="Z81" s="381">
        <v>54400</v>
      </c>
      <c r="AA81" s="381">
        <v>61200</v>
      </c>
      <c r="AB81" s="381">
        <v>68000</v>
      </c>
      <c r="AC81" s="381">
        <v>73450</v>
      </c>
      <c r="AD81" s="381">
        <v>78900</v>
      </c>
      <c r="AE81" s="381">
        <v>84350</v>
      </c>
      <c r="AF81" s="381">
        <v>89800</v>
      </c>
      <c r="AG81" s="381">
        <v>9999</v>
      </c>
      <c r="AH81" s="381" t="s">
        <v>13773</v>
      </c>
      <c r="AI81" s="381" t="s">
        <v>13708</v>
      </c>
      <c r="AJ81" s="381">
        <v>0</v>
      </c>
    </row>
    <row r="82" spans="1:36">
      <c r="A82" s="381" t="s">
        <v>539</v>
      </c>
      <c r="B82" s="381" t="s">
        <v>13772</v>
      </c>
      <c r="C82" s="381">
        <v>2</v>
      </c>
      <c r="D82" s="381">
        <v>150</v>
      </c>
      <c r="E82" s="381" t="s">
        <v>13771</v>
      </c>
      <c r="F82" s="381" t="s">
        <v>13770</v>
      </c>
      <c r="G82" s="381" t="s">
        <v>13769</v>
      </c>
      <c r="H82" s="381">
        <v>82300</v>
      </c>
      <c r="I82" s="381">
        <v>28850</v>
      </c>
      <c r="J82" s="381">
        <v>32950</v>
      </c>
      <c r="K82" s="381">
        <v>37050</v>
      </c>
      <c r="L82" s="381">
        <v>41150</v>
      </c>
      <c r="M82" s="381">
        <v>44450</v>
      </c>
      <c r="N82" s="381">
        <v>47750</v>
      </c>
      <c r="O82" s="381">
        <v>51050</v>
      </c>
      <c r="P82" s="381">
        <v>54350</v>
      </c>
      <c r="Q82" s="381">
        <v>17300</v>
      </c>
      <c r="R82" s="381">
        <v>20290</v>
      </c>
      <c r="S82" s="381">
        <v>25520</v>
      </c>
      <c r="T82" s="381">
        <v>30750</v>
      </c>
      <c r="U82" s="381">
        <v>35980</v>
      </c>
      <c r="V82" s="381">
        <v>41210</v>
      </c>
      <c r="W82" s="381">
        <v>46440</v>
      </c>
      <c r="X82" s="381">
        <v>51670</v>
      </c>
      <c r="Y82" s="381">
        <v>46100</v>
      </c>
      <c r="Z82" s="381">
        <v>52700</v>
      </c>
      <c r="AA82" s="381">
        <v>59300</v>
      </c>
      <c r="AB82" s="381">
        <v>65850</v>
      </c>
      <c r="AC82" s="381">
        <v>71150</v>
      </c>
      <c r="AD82" s="381">
        <v>76400</v>
      </c>
      <c r="AE82" s="381">
        <v>81700</v>
      </c>
      <c r="AF82" s="381">
        <v>86950</v>
      </c>
      <c r="AG82" s="381">
        <v>9999</v>
      </c>
      <c r="AH82" s="381" t="s">
        <v>13769</v>
      </c>
      <c r="AI82" s="381" t="s">
        <v>13708</v>
      </c>
      <c r="AJ82" s="381">
        <v>0</v>
      </c>
    </row>
    <row r="83" spans="1:36">
      <c r="A83" s="381" t="s">
        <v>539</v>
      </c>
      <c r="B83" s="381" t="s">
        <v>13768</v>
      </c>
      <c r="C83" s="381">
        <v>2</v>
      </c>
      <c r="D83" s="381">
        <v>164</v>
      </c>
      <c r="E83" s="381" t="s">
        <v>13767</v>
      </c>
      <c r="F83" s="381" t="s">
        <v>13766</v>
      </c>
      <c r="G83" s="381" t="s">
        <v>13765</v>
      </c>
      <c r="H83" s="381">
        <v>55900</v>
      </c>
      <c r="I83" s="381">
        <v>27450</v>
      </c>
      <c r="J83" s="381">
        <v>31400</v>
      </c>
      <c r="K83" s="381">
        <v>35300</v>
      </c>
      <c r="L83" s="381">
        <v>39200</v>
      </c>
      <c r="M83" s="381">
        <v>42350</v>
      </c>
      <c r="N83" s="381">
        <v>45500</v>
      </c>
      <c r="O83" s="381">
        <v>48650</v>
      </c>
      <c r="P83" s="381">
        <v>51750</v>
      </c>
      <c r="Q83" s="381">
        <v>16450</v>
      </c>
      <c r="R83" s="381">
        <v>20290</v>
      </c>
      <c r="S83" s="381">
        <v>25520</v>
      </c>
      <c r="T83" s="381">
        <v>30750</v>
      </c>
      <c r="U83" s="381">
        <v>35980</v>
      </c>
      <c r="V83" s="381">
        <v>41210</v>
      </c>
      <c r="W83" s="381">
        <v>46440</v>
      </c>
      <c r="X83" s="381">
        <v>51670</v>
      </c>
      <c r="Y83" s="381">
        <v>43900</v>
      </c>
      <c r="Z83" s="381">
        <v>50200</v>
      </c>
      <c r="AA83" s="381">
        <v>56450</v>
      </c>
      <c r="AB83" s="381">
        <v>62700</v>
      </c>
      <c r="AC83" s="381">
        <v>67750</v>
      </c>
      <c r="AD83" s="381">
        <v>72750</v>
      </c>
      <c r="AE83" s="381">
        <v>77750</v>
      </c>
      <c r="AF83" s="381">
        <v>82800</v>
      </c>
      <c r="AG83" s="381">
        <v>9999</v>
      </c>
      <c r="AH83" s="381" t="s">
        <v>13765</v>
      </c>
      <c r="AI83" s="381" t="s">
        <v>13708</v>
      </c>
      <c r="AJ83" s="381">
        <v>0</v>
      </c>
    </row>
    <row r="84" spans="1:36">
      <c r="A84" s="381" t="s">
        <v>539</v>
      </c>
      <c r="B84" s="381" t="s">
        <v>13764</v>
      </c>
      <c r="C84" s="381">
        <v>2</v>
      </c>
      <c r="D84" s="381">
        <v>170</v>
      </c>
      <c r="E84" s="381" t="s">
        <v>13763</v>
      </c>
      <c r="F84" s="381" t="s">
        <v>13762</v>
      </c>
      <c r="G84" s="381" t="s">
        <v>13761</v>
      </c>
      <c r="H84" s="381">
        <v>90400</v>
      </c>
      <c r="I84" s="381">
        <v>31650</v>
      </c>
      <c r="J84" s="381">
        <v>36200</v>
      </c>
      <c r="K84" s="381">
        <v>40700</v>
      </c>
      <c r="L84" s="381">
        <v>45200</v>
      </c>
      <c r="M84" s="381">
        <v>48850</v>
      </c>
      <c r="N84" s="381">
        <v>52450</v>
      </c>
      <c r="O84" s="381">
        <v>56050</v>
      </c>
      <c r="P84" s="381">
        <v>59700</v>
      </c>
      <c r="Q84" s="381">
        <v>19000</v>
      </c>
      <c r="R84" s="381">
        <v>21700</v>
      </c>
      <c r="S84" s="381">
        <v>25520</v>
      </c>
      <c r="T84" s="381">
        <v>30750</v>
      </c>
      <c r="U84" s="381">
        <v>35980</v>
      </c>
      <c r="V84" s="381">
        <v>41210</v>
      </c>
      <c r="W84" s="381">
        <v>46440</v>
      </c>
      <c r="X84" s="381">
        <v>51670</v>
      </c>
      <c r="Y84" s="381">
        <v>47600</v>
      </c>
      <c r="Z84" s="381">
        <v>54400</v>
      </c>
      <c r="AA84" s="381">
        <v>61200</v>
      </c>
      <c r="AB84" s="381">
        <v>68000</v>
      </c>
      <c r="AC84" s="381">
        <v>73450</v>
      </c>
      <c r="AD84" s="381">
        <v>78900</v>
      </c>
      <c r="AE84" s="381">
        <v>84350</v>
      </c>
      <c r="AF84" s="381">
        <v>89800</v>
      </c>
      <c r="AG84" s="381">
        <v>9999</v>
      </c>
      <c r="AH84" s="381" t="s">
        <v>13761</v>
      </c>
      <c r="AI84" s="381" t="s">
        <v>13708</v>
      </c>
      <c r="AJ84" s="381">
        <v>1</v>
      </c>
    </row>
    <row r="85" spans="1:36">
      <c r="A85" s="381" t="s">
        <v>539</v>
      </c>
      <c r="B85" s="381" t="s">
        <v>13760</v>
      </c>
      <c r="C85" s="381">
        <v>2</v>
      </c>
      <c r="D85" s="381">
        <v>180</v>
      </c>
      <c r="E85" s="381" t="s">
        <v>13759</v>
      </c>
      <c r="F85" s="381" t="s">
        <v>13758</v>
      </c>
      <c r="G85" s="381" t="s">
        <v>13757</v>
      </c>
      <c r="H85" s="381">
        <v>47800</v>
      </c>
      <c r="I85" s="381">
        <v>30050</v>
      </c>
      <c r="J85" s="381">
        <v>34350</v>
      </c>
      <c r="K85" s="381">
        <v>38650</v>
      </c>
      <c r="L85" s="381">
        <v>42900</v>
      </c>
      <c r="M85" s="381">
        <v>46350</v>
      </c>
      <c r="N85" s="381">
        <v>49800</v>
      </c>
      <c r="O85" s="381">
        <v>53200</v>
      </c>
      <c r="P85" s="381">
        <v>56650</v>
      </c>
      <c r="Q85" s="381">
        <v>18050</v>
      </c>
      <c r="R85" s="381">
        <v>20600</v>
      </c>
      <c r="S85" s="381">
        <v>25520</v>
      </c>
      <c r="T85" s="381">
        <v>30750</v>
      </c>
      <c r="U85" s="381">
        <v>35980</v>
      </c>
      <c r="V85" s="381">
        <v>41210</v>
      </c>
      <c r="W85" s="381">
        <v>46440</v>
      </c>
      <c r="X85" s="381">
        <v>51670</v>
      </c>
      <c r="Y85" s="381">
        <v>48050</v>
      </c>
      <c r="Z85" s="381">
        <v>54900</v>
      </c>
      <c r="AA85" s="381">
        <v>61750</v>
      </c>
      <c r="AB85" s="381">
        <v>68600</v>
      </c>
      <c r="AC85" s="381">
        <v>74100</v>
      </c>
      <c r="AD85" s="381">
        <v>79600</v>
      </c>
      <c r="AE85" s="381">
        <v>85100</v>
      </c>
      <c r="AF85" s="381">
        <v>90600</v>
      </c>
      <c r="AG85" s="381">
        <v>9999</v>
      </c>
      <c r="AH85" s="381" t="s">
        <v>13757</v>
      </c>
      <c r="AI85" s="381" t="s">
        <v>13708</v>
      </c>
      <c r="AJ85" s="381">
        <v>0</v>
      </c>
    </row>
    <row r="86" spans="1:36">
      <c r="A86" s="381" t="s">
        <v>539</v>
      </c>
      <c r="B86" s="381" t="s">
        <v>13756</v>
      </c>
      <c r="C86" s="381">
        <v>2</v>
      </c>
      <c r="D86" s="381">
        <v>185</v>
      </c>
      <c r="E86" s="381" t="s">
        <v>13755</v>
      </c>
      <c r="F86" s="381" t="s">
        <v>13754</v>
      </c>
      <c r="G86" s="381" t="s">
        <v>13753</v>
      </c>
      <c r="H86" s="381">
        <v>85800</v>
      </c>
      <c r="I86" s="381">
        <v>30050</v>
      </c>
      <c r="J86" s="381">
        <v>34350</v>
      </c>
      <c r="K86" s="381">
        <v>38650</v>
      </c>
      <c r="L86" s="381">
        <v>42900</v>
      </c>
      <c r="M86" s="381">
        <v>46350</v>
      </c>
      <c r="N86" s="381">
        <v>49800</v>
      </c>
      <c r="O86" s="381">
        <v>53200</v>
      </c>
      <c r="P86" s="381">
        <v>56650</v>
      </c>
      <c r="Q86" s="381">
        <v>18050</v>
      </c>
      <c r="R86" s="381">
        <v>20600</v>
      </c>
      <c r="S86" s="381">
        <v>25520</v>
      </c>
      <c r="T86" s="381">
        <v>30750</v>
      </c>
      <c r="U86" s="381">
        <v>35980</v>
      </c>
      <c r="V86" s="381">
        <v>41210</v>
      </c>
      <c r="W86" s="381">
        <v>46440</v>
      </c>
      <c r="X86" s="381">
        <v>51670</v>
      </c>
      <c r="Y86" s="381">
        <v>47600</v>
      </c>
      <c r="Z86" s="381">
        <v>54400</v>
      </c>
      <c r="AA86" s="381">
        <v>61200</v>
      </c>
      <c r="AB86" s="381">
        <v>68000</v>
      </c>
      <c r="AC86" s="381">
        <v>73450</v>
      </c>
      <c r="AD86" s="381">
        <v>78900</v>
      </c>
      <c r="AE86" s="381">
        <v>84350</v>
      </c>
      <c r="AF86" s="381">
        <v>89800</v>
      </c>
      <c r="AG86" s="381">
        <v>9999</v>
      </c>
      <c r="AH86" s="381" t="s">
        <v>13753</v>
      </c>
      <c r="AI86" s="381" t="s">
        <v>13708</v>
      </c>
      <c r="AJ86" s="381">
        <v>0</v>
      </c>
    </row>
    <row r="87" spans="1:36">
      <c r="A87" s="381" t="s">
        <v>539</v>
      </c>
      <c r="B87" s="381" t="s">
        <v>13752</v>
      </c>
      <c r="C87" s="381">
        <v>2</v>
      </c>
      <c r="D87" s="381">
        <v>188</v>
      </c>
      <c r="E87" s="381" t="s">
        <v>13751</v>
      </c>
      <c r="F87" s="381" t="s">
        <v>13750</v>
      </c>
      <c r="G87" s="381" t="s">
        <v>13749</v>
      </c>
      <c r="H87" s="381">
        <v>62800</v>
      </c>
      <c r="I87" s="381">
        <v>27450</v>
      </c>
      <c r="J87" s="381">
        <v>31400</v>
      </c>
      <c r="K87" s="381">
        <v>35300</v>
      </c>
      <c r="L87" s="381">
        <v>39200</v>
      </c>
      <c r="M87" s="381">
        <v>42350</v>
      </c>
      <c r="N87" s="381">
        <v>45500</v>
      </c>
      <c r="O87" s="381">
        <v>48650</v>
      </c>
      <c r="P87" s="381">
        <v>51750</v>
      </c>
      <c r="Q87" s="381">
        <v>16450</v>
      </c>
      <c r="R87" s="381">
        <v>20290</v>
      </c>
      <c r="S87" s="381">
        <v>25520</v>
      </c>
      <c r="T87" s="381">
        <v>30750</v>
      </c>
      <c r="U87" s="381">
        <v>35980</v>
      </c>
      <c r="V87" s="381">
        <v>41210</v>
      </c>
      <c r="W87" s="381">
        <v>46440</v>
      </c>
      <c r="X87" s="381">
        <v>51670</v>
      </c>
      <c r="Y87" s="381">
        <v>43900</v>
      </c>
      <c r="Z87" s="381">
        <v>50200</v>
      </c>
      <c r="AA87" s="381">
        <v>56450</v>
      </c>
      <c r="AB87" s="381">
        <v>62700</v>
      </c>
      <c r="AC87" s="381">
        <v>67750</v>
      </c>
      <c r="AD87" s="381">
        <v>72750</v>
      </c>
      <c r="AE87" s="381">
        <v>77750</v>
      </c>
      <c r="AF87" s="381">
        <v>82800</v>
      </c>
      <c r="AG87" s="381">
        <v>9999</v>
      </c>
      <c r="AH87" s="381" t="s">
        <v>13749</v>
      </c>
      <c r="AI87" s="381" t="s">
        <v>13708</v>
      </c>
      <c r="AJ87" s="381">
        <v>0</v>
      </c>
    </row>
    <row r="88" spans="1:36">
      <c r="A88" s="381" t="s">
        <v>539</v>
      </c>
      <c r="B88" s="381" t="s">
        <v>13748</v>
      </c>
      <c r="C88" s="381">
        <v>2</v>
      </c>
      <c r="D88" s="381">
        <v>195</v>
      </c>
      <c r="E88" s="381" t="s">
        <v>13747</v>
      </c>
      <c r="F88" s="381" t="s">
        <v>13746</v>
      </c>
      <c r="G88" s="381" t="s">
        <v>13745</v>
      </c>
      <c r="H88" s="381">
        <v>87500</v>
      </c>
      <c r="I88" s="381">
        <v>30650</v>
      </c>
      <c r="J88" s="381">
        <v>35000</v>
      </c>
      <c r="K88" s="381">
        <v>39400</v>
      </c>
      <c r="L88" s="381">
        <v>43750</v>
      </c>
      <c r="M88" s="381">
        <v>47250</v>
      </c>
      <c r="N88" s="381">
        <v>50750</v>
      </c>
      <c r="O88" s="381">
        <v>54250</v>
      </c>
      <c r="P88" s="381">
        <v>57750</v>
      </c>
      <c r="Q88" s="381">
        <v>18400</v>
      </c>
      <c r="R88" s="381">
        <v>21000</v>
      </c>
      <c r="S88" s="381">
        <v>25520</v>
      </c>
      <c r="T88" s="381">
        <v>30750</v>
      </c>
      <c r="U88" s="381">
        <v>35980</v>
      </c>
      <c r="V88" s="381">
        <v>41210</v>
      </c>
      <c r="W88" s="381">
        <v>46440</v>
      </c>
      <c r="X88" s="381">
        <v>51670</v>
      </c>
      <c r="Y88" s="381">
        <v>47600</v>
      </c>
      <c r="Z88" s="381">
        <v>54400</v>
      </c>
      <c r="AA88" s="381">
        <v>61200</v>
      </c>
      <c r="AB88" s="381">
        <v>68000</v>
      </c>
      <c r="AC88" s="381">
        <v>73450</v>
      </c>
      <c r="AD88" s="381">
        <v>78900</v>
      </c>
      <c r="AE88" s="381">
        <v>84350</v>
      </c>
      <c r="AF88" s="381">
        <v>89800</v>
      </c>
      <c r="AG88" s="381">
        <v>9999</v>
      </c>
      <c r="AH88" s="381" t="s">
        <v>13745</v>
      </c>
      <c r="AI88" s="381" t="s">
        <v>13708</v>
      </c>
      <c r="AJ88" s="381">
        <v>0</v>
      </c>
    </row>
    <row r="89" spans="1:36">
      <c r="A89" s="381" t="s">
        <v>539</v>
      </c>
      <c r="B89" s="381" t="s">
        <v>13744</v>
      </c>
      <c r="C89" s="381">
        <v>2</v>
      </c>
      <c r="D89" s="381">
        <v>198</v>
      </c>
      <c r="E89" s="381" t="s">
        <v>13743</v>
      </c>
      <c r="F89" s="381" t="s">
        <v>13742</v>
      </c>
      <c r="G89" s="381" t="s">
        <v>13741</v>
      </c>
      <c r="H89" s="381">
        <v>61500</v>
      </c>
      <c r="I89" s="381">
        <v>27450</v>
      </c>
      <c r="J89" s="381">
        <v>31400</v>
      </c>
      <c r="K89" s="381">
        <v>35300</v>
      </c>
      <c r="L89" s="381">
        <v>39200</v>
      </c>
      <c r="M89" s="381">
        <v>42350</v>
      </c>
      <c r="N89" s="381">
        <v>45500</v>
      </c>
      <c r="O89" s="381">
        <v>48650</v>
      </c>
      <c r="P89" s="381">
        <v>51750</v>
      </c>
      <c r="Q89" s="381">
        <v>16450</v>
      </c>
      <c r="R89" s="381">
        <v>20290</v>
      </c>
      <c r="S89" s="381">
        <v>25520</v>
      </c>
      <c r="T89" s="381">
        <v>30750</v>
      </c>
      <c r="U89" s="381">
        <v>35980</v>
      </c>
      <c r="V89" s="381">
        <v>41210</v>
      </c>
      <c r="W89" s="381">
        <v>46440</v>
      </c>
      <c r="X89" s="381">
        <v>51670</v>
      </c>
      <c r="Y89" s="381">
        <v>43900</v>
      </c>
      <c r="Z89" s="381">
        <v>50200</v>
      </c>
      <c r="AA89" s="381">
        <v>56450</v>
      </c>
      <c r="AB89" s="381">
        <v>62700</v>
      </c>
      <c r="AC89" s="381">
        <v>67750</v>
      </c>
      <c r="AD89" s="381">
        <v>72750</v>
      </c>
      <c r="AE89" s="381">
        <v>77750</v>
      </c>
      <c r="AF89" s="381">
        <v>82800</v>
      </c>
      <c r="AG89" s="381">
        <v>9999</v>
      </c>
      <c r="AH89" s="381" t="s">
        <v>13741</v>
      </c>
      <c r="AI89" s="381" t="s">
        <v>13708</v>
      </c>
      <c r="AJ89" s="381">
        <v>0</v>
      </c>
    </row>
    <row r="90" spans="1:36">
      <c r="A90" s="381" t="s">
        <v>539</v>
      </c>
      <c r="B90" s="381" t="s">
        <v>13740</v>
      </c>
      <c r="C90" s="381">
        <v>2</v>
      </c>
      <c r="D90" s="381">
        <v>220</v>
      </c>
      <c r="E90" s="381" t="s">
        <v>13739</v>
      </c>
      <c r="F90" s="381" t="s">
        <v>13738</v>
      </c>
      <c r="G90" s="381" t="s">
        <v>13737</v>
      </c>
      <c r="H90" s="381">
        <v>82300</v>
      </c>
      <c r="I90" s="381">
        <v>28850</v>
      </c>
      <c r="J90" s="381">
        <v>32950</v>
      </c>
      <c r="K90" s="381">
        <v>37050</v>
      </c>
      <c r="L90" s="381">
        <v>41150</v>
      </c>
      <c r="M90" s="381">
        <v>44450</v>
      </c>
      <c r="N90" s="381">
        <v>47750</v>
      </c>
      <c r="O90" s="381">
        <v>51050</v>
      </c>
      <c r="P90" s="381">
        <v>54350</v>
      </c>
      <c r="Q90" s="381">
        <v>17300</v>
      </c>
      <c r="R90" s="381">
        <v>20290</v>
      </c>
      <c r="S90" s="381">
        <v>25520</v>
      </c>
      <c r="T90" s="381">
        <v>30750</v>
      </c>
      <c r="U90" s="381">
        <v>35980</v>
      </c>
      <c r="V90" s="381">
        <v>41210</v>
      </c>
      <c r="W90" s="381">
        <v>46440</v>
      </c>
      <c r="X90" s="381">
        <v>51670</v>
      </c>
      <c r="Y90" s="381">
        <v>46100</v>
      </c>
      <c r="Z90" s="381">
        <v>52700</v>
      </c>
      <c r="AA90" s="381">
        <v>59300</v>
      </c>
      <c r="AB90" s="381">
        <v>65850</v>
      </c>
      <c r="AC90" s="381">
        <v>71150</v>
      </c>
      <c r="AD90" s="381">
        <v>76400</v>
      </c>
      <c r="AE90" s="381">
        <v>81700</v>
      </c>
      <c r="AF90" s="381">
        <v>86950</v>
      </c>
      <c r="AG90" s="381">
        <v>9999</v>
      </c>
      <c r="AH90" s="381" t="s">
        <v>13737</v>
      </c>
      <c r="AI90" s="381" t="s">
        <v>13708</v>
      </c>
      <c r="AJ90" s="381">
        <v>0</v>
      </c>
    </row>
    <row r="91" spans="1:36">
      <c r="A91" s="381" t="s">
        <v>539</v>
      </c>
      <c r="B91" s="381" t="s">
        <v>13736</v>
      </c>
      <c r="C91" s="381">
        <v>2</v>
      </c>
      <c r="D91" s="381">
        <v>230</v>
      </c>
      <c r="E91" s="381" t="s">
        <v>13735</v>
      </c>
      <c r="F91" s="381" t="s">
        <v>13734</v>
      </c>
      <c r="G91" s="381" t="s">
        <v>13733</v>
      </c>
      <c r="H91" s="381">
        <v>87000</v>
      </c>
      <c r="I91" s="381">
        <v>30450</v>
      </c>
      <c r="J91" s="381">
        <v>34800</v>
      </c>
      <c r="K91" s="381">
        <v>39150</v>
      </c>
      <c r="L91" s="381">
        <v>43500</v>
      </c>
      <c r="M91" s="381">
        <v>47000</v>
      </c>
      <c r="N91" s="381">
        <v>50500</v>
      </c>
      <c r="O91" s="381">
        <v>53950</v>
      </c>
      <c r="P91" s="381">
        <v>57450</v>
      </c>
      <c r="Q91" s="381">
        <v>18300</v>
      </c>
      <c r="R91" s="381">
        <v>20900</v>
      </c>
      <c r="S91" s="381">
        <v>25520</v>
      </c>
      <c r="T91" s="381">
        <v>30750</v>
      </c>
      <c r="U91" s="381">
        <v>35980</v>
      </c>
      <c r="V91" s="381">
        <v>41210</v>
      </c>
      <c r="W91" s="381">
        <v>46440</v>
      </c>
      <c r="X91" s="381">
        <v>51670</v>
      </c>
      <c r="Y91" s="381">
        <v>47600</v>
      </c>
      <c r="Z91" s="381">
        <v>54400</v>
      </c>
      <c r="AA91" s="381">
        <v>61200</v>
      </c>
      <c r="AB91" s="381">
        <v>68000</v>
      </c>
      <c r="AC91" s="381">
        <v>73450</v>
      </c>
      <c r="AD91" s="381">
        <v>78900</v>
      </c>
      <c r="AE91" s="381">
        <v>84350</v>
      </c>
      <c r="AF91" s="381">
        <v>89800</v>
      </c>
      <c r="AG91" s="381">
        <v>9999</v>
      </c>
      <c r="AH91" s="381" t="s">
        <v>13733</v>
      </c>
      <c r="AI91" s="381" t="s">
        <v>13708</v>
      </c>
      <c r="AJ91" s="381">
        <v>0</v>
      </c>
    </row>
    <row r="92" spans="1:36">
      <c r="A92" s="381" t="s">
        <v>539</v>
      </c>
      <c r="B92" s="381" t="s">
        <v>13732</v>
      </c>
      <c r="C92" s="381">
        <v>2</v>
      </c>
      <c r="D92" s="381">
        <v>240</v>
      </c>
      <c r="E92" s="381" t="s">
        <v>13731</v>
      </c>
      <c r="F92" s="381" t="s">
        <v>13730</v>
      </c>
      <c r="G92" s="381" t="s">
        <v>13729</v>
      </c>
      <c r="H92" s="381">
        <v>75800</v>
      </c>
      <c r="I92" s="381">
        <v>27450</v>
      </c>
      <c r="J92" s="381">
        <v>31400</v>
      </c>
      <c r="K92" s="381">
        <v>35300</v>
      </c>
      <c r="L92" s="381">
        <v>39200</v>
      </c>
      <c r="M92" s="381">
        <v>42350</v>
      </c>
      <c r="N92" s="381">
        <v>45500</v>
      </c>
      <c r="O92" s="381">
        <v>48650</v>
      </c>
      <c r="P92" s="381">
        <v>51750</v>
      </c>
      <c r="Q92" s="381">
        <v>16450</v>
      </c>
      <c r="R92" s="381">
        <v>20290</v>
      </c>
      <c r="S92" s="381">
        <v>25520</v>
      </c>
      <c r="T92" s="381">
        <v>30750</v>
      </c>
      <c r="U92" s="381">
        <v>35980</v>
      </c>
      <c r="V92" s="381">
        <v>41210</v>
      </c>
      <c r="W92" s="381">
        <v>46440</v>
      </c>
      <c r="X92" s="381">
        <v>51670</v>
      </c>
      <c r="Y92" s="381">
        <v>43900</v>
      </c>
      <c r="Z92" s="381">
        <v>50200</v>
      </c>
      <c r="AA92" s="381">
        <v>56450</v>
      </c>
      <c r="AB92" s="381">
        <v>62700</v>
      </c>
      <c r="AC92" s="381">
        <v>67750</v>
      </c>
      <c r="AD92" s="381">
        <v>72750</v>
      </c>
      <c r="AE92" s="381">
        <v>77750</v>
      </c>
      <c r="AF92" s="381">
        <v>82800</v>
      </c>
      <c r="AG92" s="381">
        <v>9999</v>
      </c>
      <c r="AH92" s="381" t="s">
        <v>13729</v>
      </c>
      <c r="AI92" s="381" t="s">
        <v>13708</v>
      </c>
      <c r="AJ92" s="381">
        <v>0</v>
      </c>
    </row>
    <row r="93" spans="1:36">
      <c r="A93" s="381" t="s">
        <v>539</v>
      </c>
      <c r="B93" s="381" t="s">
        <v>13728</v>
      </c>
      <c r="C93" s="381">
        <v>2</v>
      </c>
      <c r="D93" s="381">
        <v>261</v>
      </c>
      <c r="E93" s="381" t="s">
        <v>13727</v>
      </c>
      <c r="F93" s="381" t="s">
        <v>13726</v>
      </c>
      <c r="G93" s="381" t="s">
        <v>13725</v>
      </c>
      <c r="H93" s="381">
        <v>100900</v>
      </c>
      <c r="I93" s="381">
        <v>33850</v>
      </c>
      <c r="J93" s="381">
        <v>38700</v>
      </c>
      <c r="K93" s="381">
        <v>43550</v>
      </c>
      <c r="L93" s="381">
        <v>48350</v>
      </c>
      <c r="M93" s="381">
        <v>52250</v>
      </c>
      <c r="N93" s="381">
        <v>56100</v>
      </c>
      <c r="O93" s="381">
        <v>60000</v>
      </c>
      <c r="P93" s="381">
        <v>63850</v>
      </c>
      <c r="Q93" s="381">
        <v>20300</v>
      </c>
      <c r="R93" s="381">
        <v>23200</v>
      </c>
      <c r="S93" s="381">
        <v>26100</v>
      </c>
      <c r="T93" s="381">
        <v>30750</v>
      </c>
      <c r="U93" s="381">
        <v>35980</v>
      </c>
      <c r="V93" s="381">
        <v>41210</v>
      </c>
      <c r="W93" s="381">
        <v>46440</v>
      </c>
      <c r="X93" s="381">
        <v>51670</v>
      </c>
      <c r="Y93" s="381">
        <v>47600</v>
      </c>
      <c r="Z93" s="381">
        <v>54400</v>
      </c>
      <c r="AA93" s="381">
        <v>61200</v>
      </c>
      <c r="AB93" s="381">
        <v>68000</v>
      </c>
      <c r="AC93" s="381">
        <v>73450</v>
      </c>
      <c r="AD93" s="381">
        <v>78900</v>
      </c>
      <c r="AE93" s="381">
        <v>84350</v>
      </c>
      <c r="AF93" s="381">
        <v>89800</v>
      </c>
      <c r="AG93" s="381">
        <v>9999</v>
      </c>
      <c r="AH93" s="381" t="s">
        <v>13725</v>
      </c>
      <c r="AI93" s="381" t="s">
        <v>13708</v>
      </c>
      <c r="AJ93" s="381">
        <v>0</v>
      </c>
    </row>
    <row r="94" spans="1:36">
      <c r="A94" s="381" t="s">
        <v>539</v>
      </c>
      <c r="B94" s="381" t="s">
        <v>13724</v>
      </c>
      <c r="C94" s="381">
        <v>2</v>
      </c>
      <c r="D94" s="381">
        <v>270</v>
      </c>
      <c r="E94" s="381" t="s">
        <v>13723</v>
      </c>
      <c r="F94" s="381" t="s">
        <v>13722</v>
      </c>
      <c r="G94" s="381" t="s">
        <v>13721</v>
      </c>
      <c r="H94" s="381">
        <v>43400</v>
      </c>
      <c r="I94" s="381">
        <v>27450</v>
      </c>
      <c r="J94" s="381">
        <v>31400</v>
      </c>
      <c r="K94" s="381">
        <v>35300</v>
      </c>
      <c r="L94" s="381">
        <v>39200</v>
      </c>
      <c r="M94" s="381">
        <v>42350</v>
      </c>
      <c r="N94" s="381">
        <v>45500</v>
      </c>
      <c r="O94" s="381">
        <v>48650</v>
      </c>
      <c r="P94" s="381">
        <v>51750</v>
      </c>
      <c r="Q94" s="381">
        <v>16450</v>
      </c>
      <c r="R94" s="381">
        <v>20290</v>
      </c>
      <c r="S94" s="381">
        <v>25520</v>
      </c>
      <c r="T94" s="381">
        <v>30750</v>
      </c>
      <c r="U94" s="381">
        <v>35980</v>
      </c>
      <c r="V94" s="381">
        <v>41210</v>
      </c>
      <c r="W94" s="381">
        <v>46440</v>
      </c>
      <c r="X94" s="381">
        <v>51670</v>
      </c>
      <c r="Y94" s="381">
        <v>43900</v>
      </c>
      <c r="Z94" s="381">
        <v>50200</v>
      </c>
      <c r="AA94" s="381">
        <v>56450</v>
      </c>
      <c r="AB94" s="381">
        <v>62700</v>
      </c>
      <c r="AC94" s="381">
        <v>67750</v>
      </c>
      <c r="AD94" s="381">
        <v>72750</v>
      </c>
      <c r="AE94" s="381">
        <v>77750</v>
      </c>
      <c r="AF94" s="381">
        <v>82800</v>
      </c>
      <c r="AG94" s="381">
        <v>9999</v>
      </c>
      <c r="AH94" s="381" t="s">
        <v>13721</v>
      </c>
      <c r="AI94" s="381" t="s">
        <v>13708</v>
      </c>
      <c r="AJ94" s="381">
        <v>0</v>
      </c>
    </row>
    <row r="95" spans="1:36">
      <c r="A95" s="381" t="s">
        <v>539</v>
      </c>
      <c r="B95" s="381" t="s">
        <v>13720</v>
      </c>
      <c r="C95" s="381">
        <v>2</v>
      </c>
      <c r="D95" s="381">
        <v>275</v>
      </c>
      <c r="E95" s="381" t="s">
        <v>13719</v>
      </c>
      <c r="F95" s="381" t="s">
        <v>13718</v>
      </c>
      <c r="G95" s="381" t="s">
        <v>13717</v>
      </c>
      <c r="H95" s="381">
        <v>68200</v>
      </c>
      <c r="I95" s="381">
        <v>27450</v>
      </c>
      <c r="J95" s="381">
        <v>31400</v>
      </c>
      <c r="K95" s="381">
        <v>35300</v>
      </c>
      <c r="L95" s="381">
        <v>39200</v>
      </c>
      <c r="M95" s="381">
        <v>42350</v>
      </c>
      <c r="N95" s="381">
        <v>45500</v>
      </c>
      <c r="O95" s="381">
        <v>48650</v>
      </c>
      <c r="P95" s="381">
        <v>51750</v>
      </c>
      <c r="Q95" s="381">
        <v>16450</v>
      </c>
      <c r="R95" s="381">
        <v>20290</v>
      </c>
      <c r="S95" s="381">
        <v>25520</v>
      </c>
      <c r="T95" s="381">
        <v>30750</v>
      </c>
      <c r="U95" s="381">
        <v>35980</v>
      </c>
      <c r="V95" s="381">
        <v>41210</v>
      </c>
      <c r="W95" s="381">
        <v>46440</v>
      </c>
      <c r="X95" s="381">
        <v>51670</v>
      </c>
      <c r="Y95" s="381">
        <v>43900</v>
      </c>
      <c r="Z95" s="381">
        <v>50200</v>
      </c>
      <c r="AA95" s="381">
        <v>56450</v>
      </c>
      <c r="AB95" s="381">
        <v>62700</v>
      </c>
      <c r="AC95" s="381">
        <v>67750</v>
      </c>
      <c r="AD95" s="381">
        <v>72750</v>
      </c>
      <c r="AE95" s="381">
        <v>77750</v>
      </c>
      <c r="AF95" s="381">
        <v>82800</v>
      </c>
      <c r="AG95" s="381">
        <v>9999</v>
      </c>
      <c r="AH95" s="381" t="s">
        <v>13717</v>
      </c>
      <c r="AI95" s="381" t="s">
        <v>13708</v>
      </c>
      <c r="AJ95" s="381">
        <v>0</v>
      </c>
    </row>
    <row r="96" spans="1:36">
      <c r="A96" s="381" t="s">
        <v>539</v>
      </c>
      <c r="B96" s="381" t="s">
        <v>13716</v>
      </c>
      <c r="C96" s="381">
        <v>2</v>
      </c>
      <c r="D96" s="381">
        <v>282</v>
      </c>
      <c r="E96" s="381" t="s">
        <v>13715</v>
      </c>
      <c r="F96" s="381" t="s">
        <v>13714</v>
      </c>
      <c r="G96" s="381" t="s">
        <v>13713</v>
      </c>
      <c r="H96" s="381">
        <v>78400</v>
      </c>
      <c r="I96" s="381">
        <v>27650</v>
      </c>
      <c r="J96" s="381">
        <v>31600</v>
      </c>
      <c r="K96" s="381">
        <v>35550</v>
      </c>
      <c r="L96" s="381">
        <v>39450</v>
      </c>
      <c r="M96" s="381">
        <v>42650</v>
      </c>
      <c r="N96" s="381">
        <v>45800</v>
      </c>
      <c r="O96" s="381">
        <v>48950</v>
      </c>
      <c r="P96" s="381">
        <v>52100</v>
      </c>
      <c r="Q96" s="381">
        <v>16600</v>
      </c>
      <c r="R96" s="381">
        <v>20290</v>
      </c>
      <c r="S96" s="381">
        <v>25520</v>
      </c>
      <c r="T96" s="381">
        <v>30750</v>
      </c>
      <c r="U96" s="381">
        <v>35980</v>
      </c>
      <c r="V96" s="381">
        <v>41210</v>
      </c>
      <c r="W96" s="381">
        <v>46440</v>
      </c>
      <c r="X96" s="381">
        <v>51670</v>
      </c>
      <c r="Y96" s="381">
        <v>44200</v>
      </c>
      <c r="Z96" s="381">
        <v>50500</v>
      </c>
      <c r="AA96" s="381">
        <v>56800</v>
      </c>
      <c r="AB96" s="381">
        <v>63100</v>
      </c>
      <c r="AC96" s="381">
        <v>68150</v>
      </c>
      <c r="AD96" s="381">
        <v>73200</v>
      </c>
      <c r="AE96" s="381">
        <v>78250</v>
      </c>
      <c r="AF96" s="381">
        <v>83300</v>
      </c>
      <c r="AG96" s="381">
        <v>9999</v>
      </c>
      <c r="AH96" s="381" t="s">
        <v>13713</v>
      </c>
      <c r="AI96" s="381" t="s">
        <v>13708</v>
      </c>
      <c r="AJ96" s="381">
        <v>0</v>
      </c>
    </row>
    <row r="97" spans="1:36">
      <c r="A97" s="381" t="s">
        <v>539</v>
      </c>
      <c r="B97" s="381" t="s">
        <v>13712</v>
      </c>
      <c r="C97" s="381">
        <v>2</v>
      </c>
      <c r="D97" s="381">
        <v>290</v>
      </c>
      <c r="E97" s="381" t="s">
        <v>13711</v>
      </c>
      <c r="F97" s="381" t="s">
        <v>13710</v>
      </c>
      <c r="G97" s="381" t="s">
        <v>13709</v>
      </c>
      <c r="H97" s="381">
        <v>49600</v>
      </c>
      <c r="I97" s="381">
        <v>27450</v>
      </c>
      <c r="J97" s="381">
        <v>31400</v>
      </c>
      <c r="K97" s="381">
        <v>35300</v>
      </c>
      <c r="L97" s="381">
        <v>39200</v>
      </c>
      <c r="M97" s="381">
        <v>42350</v>
      </c>
      <c r="N97" s="381">
        <v>45500</v>
      </c>
      <c r="O97" s="381">
        <v>48650</v>
      </c>
      <c r="P97" s="381">
        <v>51750</v>
      </c>
      <c r="Q97" s="381">
        <v>16450</v>
      </c>
      <c r="R97" s="381">
        <v>20290</v>
      </c>
      <c r="S97" s="381">
        <v>25520</v>
      </c>
      <c r="T97" s="381">
        <v>30750</v>
      </c>
      <c r="U97" s="381">
        <v>35980</v>
      </c>
      <c r="V97" s="381">
        <v>41210</v>
      </c>
      <c r="W97" s="381">
        <v>46440</v>
      </c>
      <c r="X97" s="381">
        <v>51670</v>
      </c>
      <c r="Y97" s="381">
        <v>43900</v>
      </c>
      <c r="Z97" s="381">
        <v>50200</v>
      </c>
      <c r="AA97" s="381">
        <v>56450</v>
      </c>
      <c r="AB97" s="381">
        <v>62700</v>
      </c>
      <c r="AC97" s="381">
        <v>67750</v>
      </c>
      <c r="AD97" s="381">
        <v>72750</v>
      </c>
      <c r="AE97" s="381">
        <v>77750</v>
      </c>
      <c r="AF97" s="381">
        <v>82800</v>
      </c>
      <c r="AG97" s="381">
        <v>9999</v>
      </c>
      <c r="AH97" s="381" t="s">
        <v>13709</v>
      </c>
      <c r="AI97" s="381" t="s">
        <v>13708</v>
      </c>
      <c r="AJ97" s="381">
        <v>0</v>
      </c>
    </row>
    <row r="98" spans="1:36">
      <c r="A98" s="381" t="s">
        <v>540</v>
      </c>
      <c r="B98" s="381" t="s">
        <v>13707</v>
      </c>
      <c r="C98" s="381">
        <v>4</v>
      </c>
      <c r="D98" s="381">
        <v>1</v>
      </c>
      <c r="E98" s="381" t="s">
        <v>13706</v>
      </c>
      <c r="F98" s="381" t="s">
        <v>13705</v>
      </c>
      <c r="G98" s="381" t="s">
        <v>13704</v>
      </c>
      <c r="H98" s="381">
        <v>43500</v>
      </c>
      <c r="I98" s="381">
        <v>16500</v>
      </c>
      <c r="J98" s="381">
        <v>18850</v>
      </c>
      <c r="K98" s="381">
        <v>21200</v>
      </c>
      <c r="L98" s="381">
        <v>23550</v>
      </c>
      <c r="M98" s="381">
        <v>25450</v>
      </c>
      <c r="N98" s="381">
        <v>27350</v>
      </c>
      <c r="O98" s="381">
        <v>29250</v>
      </c>
      <c r="P98" s="381">
        <v>31100</v>
      </c>
      <c r="Q98" s="381">
        <v>12060</v>
      </c>
      <c r="R98" s="381">
        <v>16240</v>
      </c>
      <c r="S98" s="381">
        <v>20420</v>
      </c>
      <c r="T98" s="381">
        <v>23550</v>
      </c>
      <c r="U98" s="381">
        <v>25450</v>
      </c>
      <c r="V98" s="381">
        <v>27350</v>
      </c>
      <c r="W98" s="381">
        <v>29250</v>
      </c>
      <c r="X98" s="381">
        <v>31100</v>
      </c>
      <c r="Y98" s="381">
        <v>26400</v>
      </c>
      <c r="Z98" s="381">
        <v>30200</v>
      </c>
      <c r="AA98" s="381">
        <v>33950</v>
      </c>
      <c r="AB98" s="381">
        <v>37700</v>
      </c>
      <c r="AC98" s="381">
        <v>40750</v>
      </c>
      <c r="AD98" s="381">
        <v>43750</v>
      </c>
      <c r="AE98" s="381">
        <v>46750</v>
      </c>
      <c r="AF98" s="381">
        <v>49800</v>
      </c>
      <c r="AG98" s="381">
        <v>9999</v>
      </c>
      <c r="AH98" s="381" t="s">
        <v>13704</v>
      </c>
      <c r="AI98" s="381" t="s">
        <v>13652</v>
      </c>
      <c r="AJ98" s="381">
        <v>0</v>
      </c>
    </row>
    <row r="99" spans="1:36">
      <c r="A99" s="381" t="s">
        <v>540</v>
      </c>
      <c r="B99" s="381" t="s">
        <v>13703</v>
      </c>
      <c r="C99" s="381">
        <v>4</v>
      </c>
      <c r="D99" s="381">
        <v>3</v>
      </c>
      <c r="E99" s="381" t="s">
        <v>13702</v>
      </c>
      <c r="F99" s="381" t="s">
        <v>13701</v>
      </c>
      <c r="G99" s="381" t="s">
        <v>13700</v>
      </c>
      <c r="H99" s="381">
        <v>55900</v>
      </c>
      <c r="I99" s="381">
        <v>19600</v>
      </c>
      <c r="J99" s="381">
        <v>22400</v>
      </c>
      <c r="K99" s="381">
        <v>25200</v>
      </c>
      <c r="L99" s="381">
        <v>27950</v>
      </c>
      <c r="M99" s="381">
        <v>30200</v>
      </c>
      <c r="N99" s="381">
        <v>32450</v>
      </c>
      <c r="O99" s="381">
        <v>34700</v>
      </c>
      <c r="P99" s="381">
        <v>36900</v>
      </c>
      <c r="Q99" s="381">
        <v>12060</v>
      </c>
      <c r="R99" s="381">
        <v>16240</v>
      </c>
      <c r="S99" s="381">
        <v>20420</v>
      </c>
      <c r="T99" s="381">
        <v>24600</v>
      </c>
      <c r="U99" s="381">
        <v>28780</v>
      </c>
      <c r="V99" s="381">
        <v>32450</v>
      </c>
      <c r="W99" s="381">
        <v>34700</v>
      </c>
      <c r="X99" s="381">
        <v>36900</v>
      </c>
      <c r="Y99" s="381">
        <v>31300</v>
      </c>
      <c r="Z99" s="381">
        <v>35800</v>
      </c>
      <c r="AA99" s="381">
        <v>40250</v>
      </c>
      <c r="AB99" s="381">
        <v>44700</v>
      </c>
      <c r="AC99" s="381">
        <v>48300</v>
      </c>
      <c r="AD99" s="381">
        <v>51900</v>
      </c>
      <c r="AE99" s="381">
        <v>55450</v>
      </c>
      <c r="AF99" s="381">
        <v>59050</v>
      </c>
      <c r="AG99" s="381">
        <v>9999</v>
      </c>
      <c r="AH99" s="381" t="s">
        <v>13700</v>
      </c>
      <c r="AI99" s="381" t="s">
        <v>13652</v>
      </c>
      <c r="AJ99" s="381">
        <v>1</v>
      </c>
    </row>
    <row r="100" spans="1:36">
      <c r="A100" s="381" t="s">
        <v>540</v>
      </c>
      <c r="B100" s="381" t="s">
        <v>13699</v>
      </c>
      <c r="C100" s="381">
        <v>4</v>
      </c>
      <c r="D100" s="381">
        <v>5</v>
      </c>
      <c r="E100" s="381" t="s">
        <v>13698</v>
      </c>
      <c r="F100" s="381" t="s">
        <v>13697</v>
      </c>
      <c r="G100" s="381" t="s">
        <v>13696</v>
      </c>
      <c r="H100" s="381">
        <v>62800</v>
      </c>
      <c r="I100" s="381">
        <v>22000</v>
      </c>
      <c r="J100" s="381">
        <v>25150</v>
      </c>
      <c r="K100" s="381">
        <v>28300</v>
      </c>
      <c r="L100" s="381">
        <v>31400</v>
      </c>
      <c r="M100" s="381">
        <v>33950</v>
      </c>
      <c r="N100" s="381">
        <v>36450</v>
      </c>
      <c r="O100" s="381">
        <v>38950</v>
      </c>
      <c r="P100" s="381">
        <v>41450</v>
      </c>
      <c r="Q100" s="381">
        <v>13200</v>
      </c>
      <c r="R100" s="381">
        <v>16240</v>
      </c>
      <c r="S100" s="381">
        <v>20420</v>
      </c>
      <c r="T100" s="381">
        <v>24600</v>
      </c>
      <c r="U100" s="381">
        <v>28780</v>
      </c>
      <c r="V100" s="381">
        <v>32960</v>
      </c>
      <c r="W100" s="381">
        <v>37140</v>
      </c>
      <c r="X100" s="381">
        <v>41320</v>
      </c>
      <c r="Y100" s="381">
        <v>35200</v>
      </c>
      <c r="Z100" s="381">
        <v>40200</v>
      </c>
      <c r="AA100" s="381">
        <v>45250</v>
      </c>
      <c r="AB100" s="381">
        <v>50250</v>
      </c>
      <c r="AC100" s="381">
        <v>54300</v>
      </c>
      <c r="AD100" s="381">
        <v>58300</v>
      </c>
      <c r="AE100" s="381">
        <v>62350</v>
      </c>
      <c r="AF100" s="381">
        <v>66350</v>
      </c>
      <c r="AG100" s="381">
        <v>2620</v>
      </c>
      <c r="AH100" s="381" t="s">
        <v>13696</v>
      </c>
      <c r="AI100" s="381" t="s">
        <v>13652</v>
      </c>
      <c r="AJ100" s="381">
        <v>1</v>
      </c>
    </row>
    <row r="101" spans="1:36">
      <c r="A101" s="381" t="s">
        <v>540</v>
      </c>
      <c r="B101" s="381" t="s">
        <v>13695</v>
      </c>
      <c r="C101" s="381">
        <v>4</v>
      </c>
      <c r="D101" s="381">
        <v>7</v>
      </c>
      <c r="E101" s="381" t="s">
        <v>13694</v>
      </c>
      <c r="F101" s="381" t="s">
        <v>13693</v>
      </c>
      <c r="G101" s="381" t="s">
        <v>13692</v>
      </c>
      <c r="H101" s="381">
        <v>51000</v>
      </c>
      <c r="I101" s="381">
        <v>17850</v>
      </c>
      <c r="J101" s="381">
        <v>20400</v>
      </c>
      <c r="K101" s="381">
        <v>22950</v>
      </c>
      <c r="L101" s="381">
        <v>25500</v>
      </c>
      <c r="M101" s="381">
        <v>27550</v>
      </c>
      <c r="N101" s="381">
        <v>29600</v>
      </c>
      <c r="O101" s="381">
        <v>31650</v>
      </c>
      <c r="P101" s="381">
        <v>33700</v>
      </c>
      <c r="Q101" s="381">
        <v>12060</v>
      </c>
      <c r="R101" s="381">
        <v>16240</v>
      </c>
      <c r="S101" s="381">
        <v>20420</v>
      </c>
      <c r="T101" s="381">
        <v>24600</v>
      </c>
      <c r="U101" s="381">
        <v>27550</v>
      </c>
      <c r="V101" s="381">
        <v>29600</v>
      </c>
      <c r="W101" s="381">
        <v>31650</v>
      </c>
      <c r="X101" s="381">
        <v>33700</v>
      </c>
      <c r="Y101" s="381">
        <v>28600</v>
      </c>
      <c r="Z101" s="381">
        <v>32650</v>
      </c>
      <c r="AA101" s="381">
        <v>36750</v>
      </c>
      <c r="AB101" s="381">
        <v>40800</v>
      </c>
      <c r="AC101" s="381">
        <v>44100</v>
      </c>
      <c r="AD101" s="381">
        <v>47350</v>
      </c>
      <c r="AE101" s="381">
        <v>50600</v>
      </c>
      <c r="AF101" s="381">
        <v>53900</v>
      </c>
      <c r="AG101" s="381">
        <v>9999</v>
      </c>
      <c r="AH101" s="381" t="s">
        <v>13692</v>
      </c>
      <c r="AI101" s="381" t="s">
        <v>13652</v>
      </c>
      <c r="AJ101" s="381">
        <v>0</v>
      </c>
    </row>
    <row r="102" spans="1:36">
      <c r="A102" s="381" t="s">
        <v>540</v>
      </c>
      <c r="B102" s="381" t="s">
        <v>13691</v>
      </c>
      <c r="C102" s="381">
        <v>4</v>
      </c>
      <c r="D102" s="381">
        <v>9</v>
      </c>
      <c r="E102" s="381" t="s">
        <v>13690</v>
      </c>
      <c r="F102" s="381" t="s">
        <v>13689</v>
      </c>
      <c r="G102" s="381" t="s">
        <v>5680</v>
      </c>
      <c r="H102" s="381">
        <v>54800</v>
      </c>
      <c r="I102" s="381">
        <v>19200</v>
      </c>
      <c r="J102" s="381">
        <v>21950</v>
      </c>
      <c r="K102" s="381">
        <v>24700</v>
      </c>
      <c r="L102" s="381">
        <v>27400</v>
      </c>
      <c r="M102" s="381">
        <v>29600</v>
      </c>
      <c r="N102" s="381">
        <v>31800</v>
      </c>
      <c r="O102" s="381">
        <v>34000</v>
      </c>
      <c r="P102" s="381">
        <v>36200</v>
      </c>
      <c r="Q102" s="381">
        <v>12060</v>
      </c>
      <c r="R102" s="381">
        <v>16240</v>
      </c>
      <c r="S102" s="381">
        <v>20420</v>
      </c>
      <c r="T102" s="381">
        <v>24600</v>
      </c>
      <c r="U102" s="381">
        <v>28780</v>
      </c>
      <c r="V102" s="381">
        <v>31800</v>
      </c>
      <c r="W102" s="381">
        <v>34000</v>
      </c>
      <c r="X102" s="381">
        <v>36200</v>
      </c>
      <c r="Y102" s="381">
        <v>30700</v>
      </c>
      <c r="Z102" s="381">
        <v>35100</v>
      </c>
      <c r="AA102" s="381">
        <v>39500</v>
      </c>
      <c r="AB102" s="381">
        <v>43850</v>
      </c>
      <c r="AC102" s="381">
        <v>47400</v>
      </c>
      <c r="AD102" s="381">
        <v>50900</v>
      </c>
      <c r="AE102" s="381">
        <v>54400</v>
      </c>
      <c r="AF102" s="381">
        <v>57900</v>
      </c>
      <c r="AG102" s="381">
        <v>9999</v>
      </c>
      <c r="AH102" s="381" t="s">
        <v>5680</v>
      </c>
      <c r="AI102" s="381" t="s">
        <v>13652</v>
      </c>
      <c r="AJ102" s="381">
        <v>0</v>
      </c>
    </row>
    <row r="103" spans="1:36">
      <c r="A103" s="381" t="s">
        <v>540</v>
      </c>
      <c r="B103" s="381" t="s">
        <v>13688</v>
      </c>
      <c r="C103" s="381">
        <v>4</v>
      </c>
      <c r="D103" s="381">
        <v>11</v>
      </c>
      <c r="E103" s="381" t="s">
        <v>13687</v>
      </c>
      <c r="F103" s="381" t="s">
        <v>13686</v>
      </c>
      <c r="G103" s="381" t="s">
        <v>13685</v>
      </c>
      <c r="H103" s="381">
        <v>54000</v>
      </c>
      <c r="I103" s="381">
        <v>18900</v>
      </c>
      <c r="J103" s="381">
        <v>21600</v>
      </c>
      <c r="K103" s="381">
        <v>24300</v>
      </c>
      <c r="L103" s="381">
        <v>27000</v>
      </c>
      <c r="M103" s="381">
        <v>29200</v>
      </c>
      <c r="N103" s="381">
        <v>31350</v>
      </c>
      <c r="O103" s="381">
        <v>33500</v>
      </c>
      <c r="P103" s="381">
        <v>35650</v>
      </c>
      <c r="Q103" s="381">
        <v>12060</v>
      </c>
      <c r="R103" s="381">
        <v>16240</v>
      </c>
      <c r="S103" s="381">
        <v>20420</v>
      </c>
      <c r="T103" s="381">
        <v>24600</v>
      </c>
      <c r="U103" s="381">
        <v>28780</v>
      </c>
      <c r="V103" s="381">
        <v>31350</v>
      </c>
      <c r="W103" s="381">
        <v>33500</v>
      </c>
      <c r="X103" s="381">
        <v>35650</v>
      </c>
      <c r="Y103" s="381">
        <v>30250</v>
      </c>
      <c r="Z103" s="381">
        <v>34600</v>
      </c>
      <c r="AA103" s="381">
        <v>38900</v>
      </c>
      <c r="AB103" s="381">
        <v>43200</v>
      </c>
      <c r="AC103" s="381">
        <v>46700</v>
      </c>
      <c r="AD103" s="381">
        <v>50150</v>
      </c>
      <c r="AE103" s="381">
        <v>53600</v>
      </c>
      <c r="AF103" s="381">
        <v>57050</v>
      </c>
      <c r="AG103" s="381">
        <v>9999</v>
      </c>
      <c r="AH103" s="381" t="s">
        <v>13685</v>
      </c>
      <c r="AI103" s="381" t="s">
        <v>13652</v>
      </c>
      <c r="AJ103" s="381">
        <v>0</v>
      </c>
    </row>
    <row r="104" spans="1:36">
      <c r="A104" s="381" t="s">
        <v>540</v>
      </c>
      <c r="B104" s="381" t="s">
        <v>13684</v>
      </c>
      <c r="C104" s="381">
        <v>4</v>
      </c>
      <c r="D104" s="381">
        <v>12</v>
      </c>
      <c r="E104" s="381" t="s">
        <v>13683</v>
      </c>
      <c r="F104" s="381" t="s">
        <v>13682</v>
      </c>
      <c r="G104" s="381" t="s">
        <v>13681</v>
      </c>
      <c r="H104" s="381">
        <v>45100</v>
      </c>
      <c r="I104" s="381">
        <v>16500</v>
      </c>
      <c r="J104" s="381">
        <v>18850</v>
      </c>
      <c r="K104" s="381">
        <v>21200</v>
      </c>
      <c r="L104" s="381">
        <v>23550</v>
      </c>
      <c r="M104" s="381">
        <v>25450</v>
      </c>
      <c r="N104" s="381">
        <v>27350</v>
      </c>
      <c r="O104" s="381">
        <v>29250</v>
      </c>
      <c r="P104" s="381">
        <v>31100</v>
      </c>
      <c r="Q104" s="381">
        <v>12060</v>
      </c>
      <c r="R104" s="381">
        <v>16240</v>
      </c>
      <c r="S104" s="381">
        <v>20420</v>
      </c>
      <c r="T104" s="381">
        <v>23550</v>
      </c>
      <c r="U104" s="381">
        <v>25450</v>
      </c>
      <c r="V104" s="381">
        <v>27350</v>
      </c>
      <c r="W104" s="381">
        <v>29250</v>
      </c>
      <c r="X104" s="381">
        <v>31100</v>
      </c>
      <c r="Y104" s="381">
        <v>26400</v>
      </c>
      <c r="Z104" s="381">
        <v>30200</v>
      </c>
      <c r="AA104" s="381">
        <v>33950</v>
      </c>
      <c r="AB104" s="381">
        <v>37700</v>
      </c>
      <c r="AC104" s="381">
        <v>40750</v>
      </c>
      <c r="AD104" s="381">
        <v>43750</v>
      </c>
      <c r="AE104" s="381">
        <v>46750</v>
      </c>
      <c r="AF104" s="381">
        <v>49800</v>
      </c>
      <c r="AG104" s="381">
        <v>9999</v>
      </c>
      <c r="AH104" s="381" t="s">
        <v>13681</v>
      </c>
      <c r="AI104" s="381" t="s">
        <v>13652</v>
      </c>
      <c r="AJ104" s="381">
        <v>0</v>
      </c>
    </row>
    <row r="105" spans="1:36">
      <c r="A105" s="381" t="s">
        <v>540</v>
      </c>
      <c r="B105" s="381" t="s">
        <v>13680</v>
      </c>
      <c r="C105" s="381">
        <v>4</v>
      </c>
      <c r="D105" s="381">
        <v>13</v>
      </c>
      <c r="E105" s="381" t="s">
        <v>13665</v>
      </c>
      <c r="F105" s="381" t="s">
        <v>13664</v>
      </c>
      <c r="G105" s="381" t="s">
        <v>13679</v>
      </c>
      <c r="H105" s="381">
        <v>66200</v>
      </c>
      <c r="I105" s="381">
        <v>23200</v>
      </c>
      <c r="J105" s="381">
        <v>26500</v>
      </c>
      <c r="K105" s="381">
        <v>29800</v>
      </c>
      <c r="L105" s="381">
        <v>33100</v>
      </c>
      <c r="M105" s="381">
        <v>35750</v>
      </c>
      <c r="N105" s="381">
        <v>38400</v>
      </c>
      <c r="O105" s="381">
        <v>41050</v>
      </c>
      <c r="P105" s="381">
        <v>43700</v>
      </c>
      <c r="Q105" s="381">
        <v>13900</v>
      </c>
      <c r="R105" s="381">
        <v>16240</v>
      </c>
      <c r="S105" s="381">
        <v>20420</v>
      </c>
      <c r="T105" s="381">
        <v>24600</v>
      </c>
      <c r="U105" s="381">
        <v>28780</v>
      </c>
      <c r="V105" s="381">
        <v>32960</v>
      </c>
      <c r="W105" s="381">
        <v>37140</v>
      </c>
      <c r="X105" s="381">
        <v>41320</v>
      </c>
      <c r="Y105" s="381">
        <v>37100</v>
      </c>
      <c r="Z105" s="381">
        <v>42400</v>
      </c>
      <c r="AA105" s="381">
        <v>47700</v>
      </c>
      <c r="AB105" s="381">
        <v>52950</v>
      </c>
      <c r="AC105" s="381">
        <v>57200</v>
      </c>
      <c r="AD105" s="381">
        <v>61450</v>
      </c>
      <c r="AE105" s="381">
        <v>65700</v>
      </c>
      <c r="AF105" s="381">
        <v>69900</v>
      </c>
      <c r="AG105" s="381">
        <v>6200</v>
      </c>
      <c r="AH105" s="381" t="s">
        <v>13679</v>
      </c>
      <c r="AI105" s="381" t="s">
        <v>13652</v>
      </c>
      <c r="AJ105" s="381">
        <v>1</v>
      </c>
    </row>
    <row r="106" spans="1:36">
      <c r="A106" s="381" t="s">
        <v>540</v>
      </c>
      <c r="B106" s="381" t="s">
        <v>13678</v>
      </c>
      <c r="C106" s="381">
        <v>4</v>
      </c>
      <c r="D106" s="381">
        <v>15</v>
      </c>
      <c r="E106" s="381" t="s">
        <v>13677</v>
      </c>
      <c r="F106" s="381" t="s">
        <v>13676</v>
      </c>
      <c r="G106" s="381" t="s">
        <v>13675</v>
      </c>
      <c r="H106" s="381">
        <v>46000</v>
      </c>
      <c r="I106" s="381">
        <v>16500</v>
      </c>
      <c r="J106" s="381">
        <v>18850</v>
      </c>
      <c r="K106" s="381">
        <v>21200</v>
      </c>
      <c r="L106" s="381">
        <v>23550</v>
      </c>
      <c r="M106" s="381">
        <v>25450</v>
      </c>
      <c r="N106" s="381">
        <v>27350</v>
      </c>
      <c r="O106" s="381">
        <v>29250</v>
      </c>
      <c r="P106" s="381">
        <v>31100</v>
      </c>
      <c r="Q106" s="381">
        <v>12060</v>
      </c>
      <c r="R106" s="381">
        <v>16240</v>
      </c>
      <c r="S106" s="381">
        <v>20420</v>
      </c>
      <c r="T106" s="381">
        <v>23550</v>
      </c>
      <c r="U106" s="381">
        <v>25450</v>
      </c>
      <c r="V106" s="381">
        <v>27350</v>
      </c>
      <c r="W106" s="381">
        <v>29250</v>
      </c>
      <c r="X106" s="381">
        <v>31100</v>
      </c>
      <c r="Y106" s="381">
        <v>26400</v>
      </c>
      <c r="Z106" s="381">
        <v>30200</v>
      </c>
      <c r="AA106" s="381">
        <v>33950</v>
      </c>
      <c r="AB106" s="381">
        <v>37700</v>
      </c>
      <c r="AC106" s="381">
        <v>40750</v>
      </c>
      <c r="AD106" s="381">
        <v>43750</v>
      </c>
      <c r="AE106" s="381">
        <v>46750</v>
      </c>
      <c r="AF106" s="381">
        <v>49800</v>
      </c>
      <c r="AG106" s="381">
        <v>4120</v>
      </c>
      <c r="AH106" s="381" t="s">
        <v>13675</v>
      </c>
      <c r="AI106" s="381" t="s">
        <v>13652</v>
      </c>
      <c r="AJ106" s="381">
        <v>1</v>
      </c>
    </row>
    <row r="107" spans="1:36">
      <c r="A107" s="381" t="s">
        <v>540</v>
      </c>
      <c r="B107" s="381" t="s">
        <v>13674</v>
      </c>
      <c r="C107" s="381">
        <v>4</v>
      </c>
      <c r="D107" s="381">
        <v>17</v>
      </c>
      <c r="E107" s="381" t="s">
        <v>13673</v>
      </c>
      <c r="F107" s="381" t="s">
        <v>13672</v>
      </c>
      <c r="G107" s="381" t="s">
        <v>13671</v>
      </c>
      <c r="H107" s="381">
        <v>43200</v>
      </c>
      <c r="I107" s="381">
        <v>16500</v>
      </c>
      <c r="J107" s="381">
        <v>18850</v>
      </c>
      <c r="K107" s="381">
        <v>21200</v>
      </c>
      <c r="L107" s="381">
        <v>23550</v>
      </c>
      <c r="M107" s="381">
        <v>25450</v>
      </c>
      <c r="N107" s="381">
        <v>27350</v>
      </c>
      <c r="O107" s="381">
        <v>29250</v>
      </c>
      <c r="P107" s="381">
        <v>31100</v>
      </c>
      <c r="Q107" s="381">
        <v>12060</v>
      </c>
      <c r="R107" s="381">
        <v>16240</v>
      </c>
      <c r="S107" s="381">
        <v>20420</v>
      </c>
      <c r="T107" s="381">
        <v>23550</v>
      </c>
      <c r="U107" s="381">
        <v>25450</v>
      </c>
      <c r="V107" s="381">
        <v>27350</v>
      </c>
      <c r="W107" s="381">
        <v>29250</v>
      </c>
      <c r="X107" s="381">
        <v>31100</v>
      </c>
      <c r="Y107" s="381">
        <v>26400</v>
      </c>
      <c r="Z107" s="381">
        <v>30200</v>
      </c>
      <c r="AA107" s="381">
        <v>33950</v>
      </c>
      <c r="AB107" s="381">
        <v>37700</v>
      </c>
      <c r="AC107" s="381">
        <v>40750</v>
      </c>
      <c r="AD107" s="381">
        <v>43750</v>
      </c>
      <c r="AE107" s="381">
        <v>46750</v>
      </c>
      <c r="AF107" s="381">
        <v>49800</v>
      </c>
      <c r="AG107" s="381">
        <v>9999</v>
      </c>
      <c r="AH107" s="381" t="s">
        <v>13671</v>
      </c>
      <c r="AI107" s="381" t="s">
        <v>13652</v>
      </c>
      <c r="AJ107" s="381">
        <v>0</v>
      </c>
    </row>
    <row r="108" spans="1:36">
      <c r="A108" s="381" t="s">
        <v>540</v>
      </c>
      <c r="B108" s="381" t="s">
        <v>13670</v>
      </c>
      <c r="C108" s="381">
        <v>4</v>
      </c>
      <c r="D108" s="381">
        <v>19</v>
      </c>
      <c r="E108" s="381" t="s">
        <v>13669</v>
      </c>
      <c r="F108" s="381" t="s">
        <v>13668</v>
      </c>
      <c r="G108" s="381" t="s">
        <v>13667</v>
      </c>
      <c r="H108" s="381">
        <v>59300</v>
      </c>
      <c r="I108" s="381">
        <v>20800</v>
      </c>
      <c r="J108" s="381">
        <v>23750</v>
      </c>
      <c r="K108" s="381">
        <v>26700</v>
      </c>
      <c r="L108" s="381">
        <v>29650</v>
      </c>
      <c r="M108" s="381">
        <v>32050</v>
      </c>
      <c r="N108" s="381">
        <v>34400</v>
      </c>
      <c r="O108" s="381">
        <v>36800</v>
      </c>
      <c r="P108" s="381">
        <v>39150</v>
      </c>
      <c r="Q108" s="381">
        <v>12500</v>
      </c>
      <c r="R108" s="381">
        <v>16240</v>
      </c>
      <c r="S108" s="381">
        <v>20420</v>
      </c>
      <c r="T108" s="381">
        <v>24600</v>
      </c>
      <c r="U108" s="381">
        <v>28780</v>
      </c>
      <c r="V108" s="381">
        <v>32960</v>
      </c>
      <c r="W108" s="381">
        <v>36800</v>
      </c>
      <c r="X108" s="381">
        <v>39150</v>
      </c>
      <c r="Y108" s="381">
        <v>33250</v>
      </c>
      <c r="Z108" s="381">
        <v>38000</v>
      </c>
      <c r="AA108" s="381">
        <v>42750</v>
      </c>
      <c r="AB108" s="381">
        <v>47450</v>
      </c>
      <c r="AC108" s="381">
        <v>51250</v>
      </c>
      <c r="AD108" s="381">
        <v>55050</v>
      </c>
      <c r="AE108" s="381">
        <v>58850</v>
      </c>
      <c r="AF108" s="381">
        <v>62650</v>
      </c>
      <c r="AG108" s="381">
        <v>8520</v>
      </c>
      <c r="AH108" s="381" t="s">
        <v>13667</v>
      </c>
      <c r="AI108" s="381" t="s">
        <v>13652</v>
      </c>
      <c r="AJ108" s="381">
        <v>1</v>
      </c>
    </row>
    <row r="109" spans="1:36">
      <c r="A109" s="381" t="s">
        <v>540</v>
      </c>
      <c r="B109" s="381" t="s">
        <v>13666</v>
      </c>
      <c r="C109" s="381">
        <v>4</v>
      </c>
      <c r="D109" s="381">
        <v>21</v>
      </c>
      <c r="E109" s="381" t="s">
        <v>13665</v>
      </c>
      <c r="F109" s="381" t="s">
        <v>13664</v>
      </c>
      <c r="G109" s="381" t="s">
        <v>13663</v>
      </c>
      <c r="H109" s="381">
        <v>66200</v>
      </c>
      <c r="I109" s="381">
        <v>23200</v>
      </c>
      <c r="J109" s="381">
        <v>26500</v>
      </c>
      <c r="K109" s="381">
        <v>29800</v>
      </c>
      <c r="L109" s="381">
        <v>33100</v>
      </c>
      <c r="M109" s="381">
        <v>35750</v>
      </c>
      <c r="N109" s="381">
        <v>38400</v>
      </c>
      <c r="O109" s="381">
        <v>41050</v>
      </c>
      <c r="P109" s="381">
        <v>43700</v>
      </c>
      <c r="Q109" s="381">
        <v>13900</v>
      </c>
      <c r="R109" s="381">
        <v>16240</v>
      </c>
      <c r="S109" s="381">
        <v>20420</v>
      </c>
      <c r="T109" s="381">
        <v>24600</v>
      </c>
      <c r="U109" s="381">
        <v>28780</v>
      </c>
      <c r="V109" s="381">
        <v>32960</v>
      </c>
      <c r="W109" s="381">
        <v>37140</v>
      </c>
      <c r="X109" s="381">
        <v>41320</v>
      </c>
      <c r="Y109" s="381">
        <v>37100</v>
      </c>
      <c r="Z109" s="381">
        <v>42400</v>
      </c>
      <c r="AA109" s="381">
        <v>47700</v>
      </c>
      <c r="AB109" s="381">
        <v>52950</v>
      </c>
      <c r="AC109" s="381">
        <v>57200</v>
      </c>
      <c r="AD109" s="381">
        <v>61450</v>
      </c>
      <c r="AE109" s="381">
        <v>65700</v>
      </c>
      <c r="AF109" s="381">
        <v>69900</v>
      </c>
      <c r="AG109" s="381">
        <v>6200</v>
      </c>
      <c r="AH109" s="381" t="s">
        <v>13663</v>
      </c>
      <c r="AI109" s="381" t="s">
        <v>13652</v>
      </c>
      <c r="AJ109" s="381">
        <v>1</v>
      </c>
    </row>
    <row r="110" spans="1:36">
      <c r="A110" s="381" t="s">
        <v>540</v>
      </c>
      <c r="B110" s="381" t="s">
        <v>13662</v>
      </c>
      <c r="C110" s="381">
        <v>4</v>
      </c>
      <c r="D110" s="381">
        <v>23</v>
      </c>
      <c r="E110" s="381" t="s">
        <v>13661</v>
      </c>
      <c r="F110" s="381" t="s">
        <v>13660</v>
      </c>
      <c r="G110" s="381" t="s">
        <v>13265</v>
      </c>
      <c r="H110" s="381">
        <v>44500</v>
      </c>
      <c r="I110" s="381">
        <v>16500</v>
      </c>
      <c r="J110" s="381">
        <v>18850</v>
      </c>
      <c r="K110" s="381">
        <v>21200</v>
      </c>
      <c r="L110" s="381">
        <v>23550</v>
      </c>
      <c r="M110" s="381">
        <v>25450</v>
      </c>
      <c r="N110" s="381">
        <v>27350</v>
      </c>
      <c r="O110" s="381">
        <v>29250</v>
      </c>
      <c r="P110" s="381">
        <v>31100</v>
      </c>
      <c r="Q110" s="381">
        <v>12060</v>
      </c>
      <c r="R110" s="381">
        <v>16240</v>
      </c>
      <c r="S110" s="381">
        <v>20420</v>
      </c>
      <c r="T110" s="381">
        <v>23550</v>
      </c>
      <c r="U110" s="381">
        <v>25450</v>
      </c>
      <c r="V110" s="381">
        <v>27350</v>
      </c>
      <c r="W110" s="381">
        <v>29250</v>
      </c>
      <c r="X110" s="381">
        <v>31100</v>
      </c>
      <c r="Y110" s="381">
        <v>26400</v>
      </c>
      <c r="Z110" s="381">
        <v>30200</v>
      </c>
      <c r="AA110" s="381">
        <v>33950</v>
      </c>
      <c r="AB110" s="381">
        <v>37700</v>
      </c>
      <c r="AC110" s="381">
        <v>40750</v>
      </c>
      <c r="AD110" s="381">
        <v>43750</v>
      </c>
      <c r="AE110" s="381">
        <v>46750</v>
      </c>
      <c r="AF110" s="381">
        <v>49800</v>
      </c>
      <c r="AG110" s="381">
        <v>9999</v>
      </c>
      <c r="AH110" s="381" t="s">
        <v>13265</v>
      </c>
      <c r="AI110" s="381" t="s">
        <v>13652</v>
      </c>
      <c r="AJ110" s="381">
        <v>0</v>
      </c>
    </row>
    <row r="111" spans="1:36">
      <c r="A111" s="381" t="s">
        <v>540</v>
      </c>
      <c r="B111" s="381" t="s">
        <v>13659</v>
      </c>
      <c r="C111" s="381">
        <v>4</v>
      </c>
      <c r="D111" s="381">
        <v>25</v>
      </c>
      <c r="E111" s="381" t="s">
        <v>13658</v>
      </c>
      <c r="F111" s="381" t="s">
        <v>13657</v>
      </c>
      <c r="G111" s="381" t="s">
        <v>13656</v>
      </c>
      <c r="H111" s="381">
        <v>54800</v>
      </c>
      <c r="I111" s="381">
        <v>19200</v>
      </c>
      <c r="J111" s="381">
        <v>21950</v>
      </c>
      <c r="K111" s="381">
        <v>24700</v>
      </c>
      <c r="L111" s="381">
        <v>27400</v>
      </c>
      <c r="M111" s="381">
        <v>29600</v>
      </c>
      <c r="N111" s="381">
        <v>31800</v>
      </c>
      <c r="O111" s="381">
        <v>34000</v>
      </c>
      <c r="P111" s="381">
        <v>36200</v>
      </c>
      <c r="Q111" s="381">
        <v>12060</v>
      </c>
      <c r="R111" s="381">
        <v>16240</v>
      </c>
      <c r="S111" s="381">
        <v>20420</v>
      </c>
      <c r="T111" s="381">
        <v>24600</v>
      </c>
      <c r="U111" s="381">
        <v>28780</v>
      </c>
      <c r="V111" s="381">
        <v>31800</v>
      </c>
      <c r="W111" s="381">
        <v>34000</v>
      </c>
      <c r="X111" s="381">
        <v>36200</v>
      </c>
      <c r="Y111" s="381">
        <v>30700</v>
      </c>
      <c r="Z111" s="381">
        <v>35100</v>
      </c>
      <c r="AA111" s="381">
        <v>39500</v>
      </c>
      <c r="AB111" s="381">
        <v>43850</v>
      </c>
      <c r="AC111" s="381">
        <v>47400</v>
      </c>
      <c r="AD111" s="381">
        <v>50900</v>
      </c>
      <c r="AE111" s="381">
        <v>54400</v>
      </c>
      <c r="AF111" s="381">
        <v>57900</v>
      </c>
      <c r="AG111" s="381">
        <v>9999</v>
      </c>
      <c r="AH111" s="381" t="s">
        <v>13656</v>
      </c>
      <c r="AI111" s="381" t="s">
        <v>13652</v>
      </c>
      <c r="AJ111" s="381">
        <v>1</v>
      </c>
    </row>
    <row r="112" spans="1:36">
      <c r="A112" s="381" t="s">
        <v>540</v>
      </c>
      <c r="B112" s="381" t="s">
        <v>13655</v>
      </c>
      <c r="C112" s="381">
        <v>4</v>
      </c>
      <c r="D112" s="381">
        <v>27</v>
      </c>
      <c r="E112" s="381" t="s">
        <v>13654</v>
      </c>
      <c r="F112" s="381" t="s">
        <v>13653</v>
      </c>
      <c r="G112" s="381" t="s">
        <v>13000</v>
      </c>
      <c r="H112" s="381">
        <v>44500</v>
      </c>
      <c r="I112" s="381">
        <v>17750</v>
      </c>
      <c r="J112" s="381">
        <v>20300</v>
      </c>
      <c r="K112" s="381">
        <v>22850</v>
      </c>
      <c r="L112" s="381">
        <v>25350</v>
      </c>
      <c r="M112" s="381">
        <v>27400</v>
      </c>
      <c r="N112" s="381">
        <v>29450</v>
      </c>
      <c r="O112" s="381">
        <v>31450</v>
      </c>
      <c r="P112" s="381">
        <v>33500</v>
      </c>
      <c r="Q112" s="381">
        <v>12060</v>
      </c>
      <c r="R112" s="381">
        <v>16240</v>
      </c>
      <c r="S112" s="381">
        <v>20420</v>
      </c>
      <c r="T112" s="381">
        <v>24600</v>
      </c>
      <c r="U112" s="381">
        <v>27400</v>
      </c>
      <c r="V112" s="381">
        <v>29450</v>
      </c>
      <c r="W112" s="381">
        <v>31450</v>
      </c>
      <c r="X112" s="381">
        <v>33500</v>
      </c>
      <c r="Y112" s="381">
        <v>28400</v>
      </c>
      <c r="Z112" s="381">
        <v>32450</v>
      </c>
      <c r="AA112" s="381">
        <v>36500</v>
      </c>
      <c r="AB112" s="381">
        <v>40550</v>
      </c>
      <c r="AC112" s="381">
        <v>43800</v>
      </c>
      <c r="AD112" s="381">
        <v>47050</v>
      </c>
      <c r="AE112" s="381">
        <v>50300</v>
      </c>
      <c r="AF112" s="381">
        <v>53550</v>
      </c>
      <c r="AG112" s="381">
        <v>9360</v>
      </c>
      <c r="AH112" s="381" t="s">
        <v>13000</v>
      </c>
      <c r="AI112" s="381" t="s">
        <v>13652</v>
      </c>
      <c r="AJ112" s="381">
        <v>1</v>
      </c>
    </row>
    <row r="113" spans="1:36">
      <c r="A113" s="381" t="s">
        <v>541</v>
      </c>
      <c r="B113" s="381" t="s">
        <v>13651</v>
      </c>
      <c r="C113" s="381">
        <v>5</v>
      </c>
      <c r="D113" s="381">
        <v>1</v>
      </c>
      <c r="E113" s="381" t="s">
        <v>13650</v>
      </c>
      <c r="F113" s="381" t="s">
        <v>13649</v>
      </c>
      <c r="G113" s="381" t="s">
        <v>13648</v>
      </c>
      <c r="H113" s="381">
        <v>50000</v>
      </c>
      <c r="I113" s="381">
        <v>17500</v>
      </c>
      <c r="J113" s="381">
        <v>20000</v>
      </c>
      <c r="K113" s="381">
        <v>22500</v>
      </c>
      <c r="L113" s="381">
        <v>25000</v>
      </c>
      <c r="M113" s="381">
        <v>27000</v>
      </c>
      <c r="N113" s="381">
        <v>29000</v>
      </c>
      <c r="O113" s="381">
        <v>31000</v>
      </c>
      <c r="P113" s="381">
        <v>33000</v>
      </c>
      <c r="Q113" s="381">
        <v>12060</v>
      </c>
      <c r="R113" s="381">
        <v>16240</v>
      </c>
      <c r="S113" s="381">
        <v>20420</v>
      </c>
      <c r="T113" s="381">
        <v>24600</v>
      </c>
      <c r="U113" s="381">
        <v>27000</v>
      </c>
      <c r="V113" s="381">
        <v>29000</v>
      </c>
      <c r="W113" s="381">
        <v>31000</v>
      </c>
      <c r="X113" s="381">
        <v>33000</v>
      </c>
      <c r="Y113" s="381">
        <v>28000</v>
      </c>
      <c r="Z113" s="381">
        <v>32000</v>
      </c>
      <c r="AA113" s="381">
        <v>36000</v>
      </c>
      <c r="AB113" s="381">
        <v>40000</v>
      </c>
      <c r="AC113" s="381">
        <v>43200</v>
      </c>
      <c r="AD113" s="381">
        <v>46400</v>
      </c>
      <c r="AE113" s="381">
        <v>49600</v>
      </c>
      <c r="AF113" s="381">
        <v>52800</v>
      </c>
      <c r="AG113" s="381">
        <v>9999</v>
      </c>
      <c r="AH113" s="381" t="s">
        <v>13648</v>
      </c>
      <c r="AI113" s="381" t="s">
        <v>13424</v>
      </c>
      <c r="AJ113" s="381">
        <v>0</v>
      </c>
    </row>
    <row r="114" spans="1:36">
      <c r="A114" s="381" t="s">
        <v>541</v>
      </c>
      <c r="B114" s="381" t="s">
        <v>13647</v>
      </c>
      <c r="C114" s="381">
        <v>5</v>
      </c>
      <c r="D114" s="381">
        <v>3</v>
      </c>
      <c r="E114" s="381" t="s">
        <v>13646</v>
      </c>
      <c r="F114" s="381" t="s">
        <v>13645</v>
      </c>
      <c r="G114" s="381" t="s">
        <v>13644</v>
      </c>
      <c r="H114" s="381">
        <v>45300</v>
      </c>
      <c r="I114" s="381">
        <v>16300</v>
      </c>
      <c r="J114" s="381">
        <v>18600</v>
      </c>
      <c r="K114" s="381">
        <v>20950</v>
      </c>
      <c r="L114" s="381">
        <v>23250</v>
      </c>
      <c r="M114" s="381">
        <v>25150</v>
      </c>
      <c r="N114" s="381">
        <v>27000</v>
      </c>
      <c r="O114" s="381">
        <v>28850</v>
      </c>
      <c r="P114" s="381">
        <v>30700</v>
      </c>
      <c r="Q114" s="381">
        <v>12060</v>
      </c>
      <c r="R114" s="381">
        <v>16240</v>
      </c>
      <c r="S114" s="381">
        <v>20420</v>
      </c>
      <c r="T114" s="381">
        <v>23250</v>
      </c>
      <c r="U114" s="381">
        <v>25150</v>
      </c>
      <c r="V114" s="381">
        <v>27000</v>
      </c>
      <c r="W114" s="381">
        <v>28850</v>
      </c>
      <c r="X114" s="381">
        <v>30700</v>
      </c>
      <c r="Y114" s="381">
        <v>26050</v>
      </c>
      <c r="Z114" s="381">
        <v>29800</v>
      </c>
      <c r="AA114" s="381">
        <v>33500</v>
      </c>
      <c r="AB114" s="381">
        <v>37200</v>
      </c>
      <c r="AC114" s="381">
        <v>40200</v>
      </c>
      <c r="AD114" s="381">
        <v>43200</v>
      </c>
      <c r="AE114" s="381">
        <v>46150</v>
      </c>
      <c r="AF114" s="381">
        <v>49150</v>
      </c>
      <c r="AG114" s="381">
        <v>9999</v>
      </c>
      <c r="AH114" s="381" t="s">
        <v>13644</v>
      </c>
      <c r="AI114" s="381" t="s">
        <v>13424</v>
      </c>
      <c r="AJ114" s="381">
        <v>0</v>
      </c>
    </row>
    <row r="115" spans="1:36">
      <c r="A115" s="381" t="s">
        <v>541</v>
      </c>
      <c r="B115" s="381" t="s">
        <v>13643</v>
      </c>
      <c r="C115" s="381">
        <v>5</v>
      </c>
      <c r="D115" s="381">
        <v>5</v>
      </c>
      <c r="E115" s="381" t="s">
        <v>13642</v>
      </c>
      <c r="F115" s="381" t="s">
        <v>13641</v>
      </c>
      <c r="G115" s="381" t="s">
        <v>13640</v>
      </c>
      <c r="H115" s="381">
        <v>48800</v>
      </c>
      <c r="I115" s="381">
        <v>17100</v>
      </c>
      <c r="J115" s="381">
        <v>19550</v>
      </c>
      <c r="K115" s="381">
        <v>22000</v>
      </c>
      <c r="L115" s="381">
        <v>24400</v>
      </c>
      <c r="M115" s="381">
        <v>26400</v>
      </c>
      <c r="N115" s="381">
        <v>28350</v>
      </c>
      <c r="O115" s="381">
        <v>30300</v>
      </c>
      <c r="P115" s="381">
        <v>32250</v>
      </c>
      <c r="Q115" s="381">
        <v>12060</v>
      </c>
      <c r="R115" s="381">
        <v>16240</v>
      </c>
      <c r="S115" s="381">
        <v>20420</v>
      </c>
      <c r="T115" s="381">
        <v>24400</v>
      </c>
      <c r="U115" s="381">
        <v>26400</v>
      </c>
      <c r="V115" s="381">
        <v>28350</v>
      </c>
      <c r="W115" s="381">
        <v>30300</v>
      </c>
      <c r="X115" s="381">
        <v>32250</v>
      </c>
      <c r="Y115" s="381">
        <v>27350</v>
      </c>
      <c r="Z115" s="381">
        <v>31250</v>
      </c>
      <c r="AA115" s="381">
        <v>35150</v>
      </c>
      <c r="AB115" s="381">
        <v>39050</v>
      </c>
      <c r="AC115" s="381">
        <v>42200</v>
      </c>
      <c r="AD115" s="381">
        <v>45300</v>
      </c>
      <c r="AE115" s="381">
        <v>48450</v>
      </c>
      <c r="AF115" s="381">
        <v>51550</v>
      </c>
      <c r="AG115" s="381">
        <v>9999</v>
      </c>
      <c r="AH115" s="381" t="s">
        <v>13640</v>
      </c>
      <c r="AI115" s="381" t="s">
        <v>13424</v>
      </c>
      <c r="AJ115" s="381">
        <v>0</v>
      </c>
    </row>
    <row r="116" spans="1:36">
      <c r="A116" s="381" t="s">
        <v>541</v>
      </c>
      <c r="B116" s="381" t="s">
        <v>13639</v>
      </c>
      <c r="C116" s="381">
        <v>5</v>
      </c>
      <c r="D116" s="381">
        <v>7</v>
      </c>
      <c r="E116" s="381" t="s">
        <v>13437</v>
      </c>
      <c r="F116" s="381" t="s">
        <v>13436</v>
      </c>
      <c r="G116" s="381" t="s">
        <v>1695</v>
      </c>
      <c r="H116" s="381">
        <v>66100</v>
      </c>
      <c r="I116" s="381">
        <v>23100</v>
      </c>
      <c r="J116" s="381">
        <v>26400</v>
      </c>
      <c r="K116" s="381">
        <v>29700</v>
      </c>
      <c r="L116" s="381">
        <v>32950</v>
      </c>
      <c r="M116" s="381">
        <v>35600</v>
      </c>
      <c r="N116" s="381">
        <v>38250</v>
      </c>
      <c r="O116" s="381">
        <v>40900</v>
      </c>
      <c r="P116" s="381">
        <v>43500</v>
      </c>
      <c r="Q116" s="381">
        <v>13850</v>
      </c>
      <c r="R116" s="381">
        <v>16240</v>
      </c>
      <c r="S116" s="381">
        <v>20420</v>
      </c>
      <c r="T116" s="381">
        <v>24600</v>
      </c>
      <c r="U116" s="381">
        <v>28780</v>
      </c>
      <c r="V116" s="381">
        <v>32960</v>
      </c>
      <c r="W116" s="381">
        <v>37140</v>
      </c>
      <c r="X116" s="381">
        <v>41320</v>
      </c>
      <c r="Y116" s="381">
        <v>36900</v>
      </c>
      <c r="Z116" s="381">
        <v>42150</v>
      </c>
      <c r="AA116" s="381">
        <v>47400</v>
      </c>
      <c r="AB116" s="381">
        <v>52650</v>
      </c>
      <c r="AC116" s="381">
        <v>56900</v>
      </c>
      <c r="AD116" s="381">
        <v>61100</v>
      </c>
      <c r="AE116" s="381">
        <v>65300</v>
      </c>
      <c r="AF116" s="381">
        <v>69500</v>
      </c>
      <c r="AG116" s="381">
        <v>2580</v>
      </c>
      <c r="AH116" s="381" t="s">
        <v>1695</v>
      </c>
      <c r="AI116" s="381" t="s">
        <v>13424</v>
      </c>
      <c r="AJ116" s="381">
        <v>1</v>
      </c>
    </row>
    <row r="117" spans="1:36">
      <c r="A117" s="381" t="s">
        <v>541</v>
      </c>
      <c r="B117" s="381" t="s">
        <v>13638</v>
      </c>
      <c r="C117" s="381">
        <v>5</v>
      </c>
      <c r="D117" s="381">
        <v>9</v>
      </c>
      <c r="E117" s="381" t="s">
        <v>13637</v>
      </c>
      <c r="F117" s="381" t="s">
        <v>13636</v>
      </c>
      <c r="G117" s="381" t="s">
        <v>1554</v>
      </c>
      <c r="H117" s="381">
        <v>49000</v>
      </c>
      <c r="I117" s="381">
        <v>17150</v>
      </c>
      <c r="J117" s="381">
        <v>19600</v>
      </c>
      <c r="K117" s="381">
        <v>22050</v>
      </c>
      <c r="L117" s="381">
        <v>24500</v>
      </c>
      <c r="M117" s="381">
        <v>26500</v>
      </c>
      <c r="N117" s="381">
        <v>28450</v>
      </c>
      <c r="O117" s="381">
        <v>30400</v>
      </c>
      <c r="P117" s="381">
        <v>32350</v>
      </c>
      <c r="Q117" s="381">
        <v>12060</v>
      </c>
      <c r="R117" s="381">
        <v>16240</v>
      </c>
      <c r="S117" s="381">
        <v>20420</v>
      </c>
      <c r="T117" s="381">
        <v>24500</v>
      </c>
      <c r="U117" s="381">
        <v>26500</v>
      </c>
      <c r="V117" s="381">
        <v>28450</v>
      </c>
      <c r="W117" s="381">
        <v>30400</v>
      </c>
      <c r="X117" s="381">
        <v>32350</v>
      </c>
      <c r="Y117" s="381">
        <v>27450</v>
      </c>
      <c r="Z117" s="381">
        <v>31400</v>
      </c>
      <c r="AA117" s="381">
        <v>35300</v>
      </c>
      <c r="AB117" s="381">
        <v>39200</v>
      </c>
      <c r="AC117" s="381">
        <v>42350</v>
      </c>
      <c r="AD117" s="381">
        <v>45500</v>
      </c>
      <c r="AE117" s="381">
        <v>48650</v>
      </c>
      <c r="AF117" s="381">
        <v>51750</v>
      </c>
      <c r="AG117" s="381">
        <v>9999</v>
      </c>
      <c r="AH117" s="381" t="s">
        <v>1554</v>
      </c>
      <c r="AI117" s="381" t="s">
        <v>13424</v>
      </c>
      <c r="AJ117" s="381">
        <v>0</v>
      </c>
    </row>
    <row r="118" spans="1:36">
      <c r="A118" s="381" t="s">
        <v>541</v>
      </c>
      <c r="B118" s="381" t="s">
        <v>13635</v>
      </c>
      <c r="C118" s="381">
        <v>5</v>
      </c>
      <c r="D118" s="381">
        <v>11</v>
      </c>
      <c r="E118" s="381" t="s">
        <v>13634</v>
      </c>
      <c r="F118" s="381" t="s">
        <v>13633</v>
      </c>
      <c r="G118" s="381" t="s">
        <v>3929</v>
      </c>
      <c r="H118" s="381">
        <v>41400</v>
      </c>
      <c r="I118" s="381">
        <v>16300</v>
      </c>
      <c r="J118" s="381">
        <v>18600</v>
      </c>
      <c r="K118" s="381">
        <v>20950</v>
      </c>
      <c r="L118" s="381">
        <v>23250</v>
      </c>
      <c r="M118" s="381">
        <v>25150</v>
      </c>
      <c r="N118" s="381">
        <v>27000</v>
      </c>
      <c r="O118" s="381">
        <v>28850</v>
      </c>
      <c r="P118" s="381">
        <v>30700</v>
      </c>
      <c r="Q118" s="381">
        <v>12060</v>
      </c>
      <c r="R118" s="381">
        <v>16240</v>
      </c>
      <c r="S118" s="381">
        <v>20420</v>
      </c>
      <c r="T118" s="381">
        <v>23250</v>
      </c>
      <c r="U118" s="381">
        <v>25150</v>
      </c>
      <c r="V118" s="381">
        <v>27000</v>
      </c>
      <c r="W118" s="381">
        <v>28850</v>
      </c>
      <c r="X118" s="381">
        <v>30700</v>
      </c>
      <c r="Y118" s="381">
        <v>26050</v>
      </c>
      <c r="Z118" s="381">
        <v>29800</v>
      </c>
      <c r="AA118" s="381">
        <v>33500</v>
      </c>
      <c r="AB118" s="381">
        <v>37200</v>
      </c>
      <c r="AC118" s="381">
        <v>40200</v>
      </c>
      <c r="AD118" s="381">
        <v>43200</v>
      </c>
      <c r="AE118" s="381">
        <v>46150</v>
      </c>
      <c r="AF118" s="381">
        <v>49150</v>
      </c>
      <c r="AG118" s="381">
        <v>9999</v>
      </c>
      <c r="AH118" s="381" t="s">
        <v>3929</v>
      </c>
      <c r="AI118" s="381" t="s">
        <v>13424</v>
      </c>
      <c r="AJ118" s="381">
        <v>0</v>
      </c>
    </row>
    <row r="119" spans="1:36">
      <c r="A119" s="381" t="s">
        <v>541</v>
      </c>
      <c r="B119" s="381" t="s">
        <v>13632</v>
      </c>
      <c r="C119" s="381">
        <v>5</v>
      </c>
      <c r="D119" s="381">
        <v>13</v>
      </c>
      <c r="E119" s="381" t="s">
        <v>13631</v>
      </c>
      <c r="F119" s="381" t="s">
        <v>13630</v>
      </c>
      <c r="G119" s="381" t="s">
        <v>1542</v>
      </c>
      <c r="H119" s="381">
        <v>48400</v>
      </c>
      <c r="I119" s="381">
        <v>16950</v>
      </c>
      <c r="J119" s="381">
        <v>19400</v>
      </c>
      <c r="K119" s="381">
        <v>21800</v>
      </c>
      <c r="L119" s="381">
        <v>24200</v>
      </c>
      <c r="M119" s="381">
        <v>26150</v>
      </c>
      <c r="N119" s="381">
        <v>28100</v>
      </c>
      <c r="O119" s="381">
        <v>30050</v>
      </c>
      <c r="P119" s="381">
        <v>31950</v>
      </c>
      <c r="Q119" s="381">
        <v>12060</v>
      </c>
      <c r="R119" s="381">
        <v>16240</v>
      </c>
      <c r="S119" s="381">
        <v>20420</v>
      </c>
      <c r="T119" s="381">
        <v>24200</v>
      </c>
      <c r="U119" s="381">
        <v>26150</v>
      </c>
      <c r="V119" s="381">
        <v>28100</v>
      </c>
      <c r="W119" s="381">
        <v>30050</v>
      </c>
      <c r="X119" s="381">
        <v>31950</v>
      </c>
      <c r="Y119" s="381">
        <v>27100</v>
      </c>
      <c r="Z119" s="381">
        <v>31000</v>
      </c>
      <c r="AA119" s="381">
        <v>34850</v>
      </c>
      <c r="AB119" s="381">
        <v>38700</v>
      </c>
      <c r="AC119" s="381">
        <v>41800</v>
      </c>
      <c r="AD119" s="381">
        <v>44900</v>
      </c>
      <c r="AE119" s="381">
        <v>48000</v>
      </c>
      <c r="AF119" s="381">
        <v>51100</v>
      </c>
      <c r="AG119" s="381">
        <v>9999</v>
      </c>
      <c r="AH119" s="381" t="s">
        <v>1542</v>
      </c>
      <c r="AI119" s="381" t="s">
        <v>13424</v>
      </c>
      <c r="AJ119" s="381">
        <v>0</v>
      </c>
    </row>
    <row r="120" spans="1:36">
      <c r="A120" s="381" t="s">
        <v>541</v>
      </c>
      <c r="B120" s="381" t="s">
        <v>13629</v>
      </c>
      <c r="C120" s="381">
        <v>5</v>
      </c>
      <c r="D120" s="381">
        <v>15</v>
      </c>
      <c r="E120" s="381" t="s">
        <v>13628</v>
      </c>
      <c r="F120" s="381" t="s">
        <v>13627</v>
      </c>
      <c r="G120" s="381" t="s">
        <v>2047</v>
      </c>
      <c r="H120" s="381">
        <v>46800</v>
      </c>
      <c r="I120" s="381">
        <v>16400</v>
      </c>
      <c r="J120" s="381">
        <v>18750</v>
      </c>
      <c r="K120" s="381">
        <v>21100</v>
      </c>
      <c r="L120" s="381">
        <v>23400</v>
      </c>
      <c r="M120" s="381">
        <v>25300</v>
      </c>
      <c r="N120" s="381">
        <v>27150</v>
      </c>
      <c r="O120" s="381">
        <v>29050</v>
      </c>
      <c r="P120" s="381">
        <v>30900</v>
      </c>
      <c r="Q120" s="381">
        <v>12060</v>
      </c>
      <c r="R120" s="381">
        <v>16240</v>
      </c>
      <c r="S120" s="381">
        <v>20420</v>
      </c>
      <c r="T120" s="381">
        <v>23400</v>
      </c>
      <c r="U120" s="381">
        <v>25300</v>
      </c>
      <c r="V120" s="381">
        <v>27150</v>
      </c>
      <c r="W120" s="381">
        <v>29050</v>
      </c>
      <c r="X120" s="381">
        <v>30900</v>
      </c>
      <c r="Y120" s="381">
        <v>26250</v>
      </c>
      <c r="Z120" s="381">
        <v>30000</v>
      </c>
      <c r="AA120" s="381">
        <v>33750</v>
      </c>
      <c r="AB120" s="381">
        <v>37450</v>
      </c>
      <c r="AC120" s="381">
        <v>40450</v>
      </c>
      <c r="AD120" s="381">
        <v>43450</v>
      </c>
      <c r="AE120" s="381">
        <v>46450</v>
      </c>
      <c r="AF120" s="381">
        <v>49450</v>
      </c>
      <c r="AG120" s="381">
        <v>9999</v>
      </c>
      <c r="AH120" s="381" t="s">
        <v>2047</v>
      </c>
      <c r="AI120" s="381" t="s">
        <v>13424</v>
      </c>
      <c r="AJ120" s="381">
        <v>0</v>
      </c>
    </row>
    <row r="121" spans="1:36">
      <c r="A121" s="381" t="s">
        <v>541</v>
      </c>
      <c r="B121" s="381" t="s">
        <v>13626</v>
      </c>
      <c r="C121" s="381">
        <v>5</v>
      </c>
      <c r="D121" s="381">
        <v>17</v>
      </c>
      <c r="E121" s="381" t="s">
        <v>13625</v>
      </c>
      <c r="F121" s="381" t="s">
        <v>13624</v>
      </c>
      <c r="G121" s="381" t="s">
        <v>13623</v>
      </c>
      <c r="H121" s="381">
        <v>35100</v>
      </c>
      <c r="I121" s="381">
        <v>16300</v>
      </c>
      <c r="J121" s="381">
        <v>18600</v>
      </c>
      <c r="K121" s="381">
        <v>20950</v>
      </c>
      <c r="L121" s="381">
        <v>23250</v>
      </c>
      <c r="M121" s="381">
        <v>25150</v>
      </c>
      <c r="N121" s="381">
        <v>27000</v>
      </c>
      <c r="O121" s="381">
        <v>28850</v>
      </c>
      <c r="P121" s="381">
        <v>30700</v>
      </c>
      <c r="Q121" s="381">
        <v>12060</v>
      </c>
      <c r="R121" s="381">
        <v>16240</v>
      </c>
      <c r="S121" s="381">
        <v>20420</v>
      </c>
      <c r="T121" s="381">
        <v>23250</v>
      </c>
      <c r="U121" s="381">
        <v>25150</v>
      </c>
      <c r="V121" s="381">
        <v>27000</v>
      </c>
      <c r="W121" s="381">
        <v>28850</v>
      </c>
      <c r="X121" s="381">
        <v>30700</v>
      </c>
      <c r="Y121" s="381">
        <v>26050</v>
      </c>
      <c r="Z121" s="381">
        <v>29800</v>
      </c>
      <c r="AA121" s="381">
        <v>33500</v>
      </c>
      <c r="AB121" s="381">
        <v>37200</v>
      </c>
      <c r="AC121" s="381">
        <v>40200</v>
      </c>
      <c r="AD121" s="381">
        <v>43200</v>
      </c>
      <c r="AE121" s="381">
        <v>46150</v>
      </c>
      <c r="AF121" s="381">
        <v>49150</v>
      </c>
      <c r="AG121" s="381">
        <v>9999</v>
      </c>
      <c r="AH121" s="381" t="s">
        <v>13623</v>
      </c>
      <c r="AI121" s="381" t="s">
        <v>13424</v>
      </c>
      <c r="AJ121" s="381">
        <v>0</v>
      </c>
    </row>
    <row r="122" spans="1:36">
      <c r="A122" s="381" t="s">
        <v>541</v>
      </c>
      <c r="B122" s="381" t="s">
        <v>13622</v>
      </c>
      <c r="C122" s="381">
        <v>5</v>
      </c>
      <c r="D122" s="381">
        <v>19</v>
      </c>
      <c r="E122" s="381" t="s">
        <v>13621</v>
      </c>
      <c r="F122" s="381" t="s">
        <v>13620</v>
      </c>
      <c r="G122" s="381" t="s">
        <v>1330</v>
      </c>
      <c r="H122" s="381">
        <v>51600</v>
      </c>
      <c r="I122" s="381">
        <v>18100</v>
      </c>
      <c r="J122" s="381">
        <v>20650</v>
      </c>
      <c r="K122" s="381">
        <v>23250</v>
      </c>
      <c r="L122" s="381">
        <v>25800</v>
      </c>
      <c r="M122" s="381">
        <v>27900</v>
      </c>
      <c r="N122" s="381">
        <v>29950</v>
      </c>
      <c r="O122" s="381">
        <v>32000</v>
      </c>
      <c r="P122" s="381">
        <v>34100</v>
      </c>
      <c r="Q122" s="381">
        <v>12060</v>
      </c>
      <c r="R122" s="381">
        <v>16240</v>
      </c>
      <c r="S122" s="381">
        <v>20420</v>
      </c>
      <c r="T122" s="381">
        <v>24600</v>
      </c>
      <c r="U122" s="381">
        <v>27900</v>
      </c>
      <c r="V122" s="381">
        <v>29950</v>
      </c>
      <c r="W122" s="381">
        <v>32000</v>
      </c>
      <c r="X122" s="381">
        <v>34100</v>
      </c>
      <c r="Y122" s="381">
        <v>28950</v>
      </c>
      <c r="Z122" s="381">
        <v>33050</v>
      </c>
      <c r="AA122" s="381">
        <v>37200</v>
      </c>
      <c r="AB122" s="381">
        <v>41300</v>
      </c>
      <c r="AC122" s="381">
        <v>44650</v>
      </c>
      <c r="AD122" s="381">
        <v>47950</v>
      </c>
      <c r="AE122" s="381">
        <v>51250</v>
      </c>
      <c r="AF122" s="381">
        <v>54550</v>
      </c>
      <c r="AG122" s="381">
        <v>9999</v>
      </c>
      <c r="AH122" s="381" t="s">
        <v>1330</v>
      </c>
      <c r="AI122" s="381" t="s">
        <v>13424</v>
      </c>
      <c r="AJ122" s="381">
        <v>0</v>
      </c>
    </row>
    <row r="123" spans="1:36">
      <c r="A123" s="381" t="s">
        <v>541</v>
      </c>
      <c r="B123" s="381" t="s">
        <v>13619</v>
      </c>
      <c r="C123" s="381">
        <v>5</v>
      </c>
      <c r="D123" s="381">
        <v>21</v>
      </c>
      <c r="E123" s="381" t="s">
        <v>13618</v>
      </c>
      <c r="F123" s="381" t="s">
        <v>13617</v>
      </c>
      <c r="G123" s="381" t="s">
        <v>1540</v>
      </c>
      <c r="H123" s="381">
        <v>41700</v>
      </c>
      <c r="I123" s="381">
        <v>16300</v>
      </c>
      <c r="J123" s="381">
        <v>18600</v>
      </c>
      <c r="K123" s="381">
        <v>20950</v>
      </c>
      <c r="L123" s="381">
        <v>23250</v>
      </c>
      <c r="M123" s="381">
        <v>25150</v>
      </c>
      <c r="N123" s="381">
        <v>27000</v>
      </c>
      <c r="O123" s="381">
        <v>28850</v>
      </c>
      <c r="P123" s="381">
        <v>30700</v>
      </c>
      <c r="Q123" s="381">
        <v>12060</v>
      </c>
      <c r="R123" s="381">
        <v>16240</v>
      </c>
      <c r="S123" s="381">
        <v>20420</v>
      </c>
      <c r="T123" s="381">
        <v>23250</v>
      </c>
      <c r="U123" s="381">
        <v>25150</v>
      </c>
      <c r="V123" s="381">
        <v>27000</v>
      </c>
      <c r="W123" s="381">
        <v>28850</v>
      </c>
      <c r="X123" s="381">
        <v>30700</v>
      </c>
      <c r="Y123" s="381">
        <v>26050</v>
      </c>
      <c r="Z123" s="381">
        <v>29800</v>
      </c>
      <c r="AA123" s="381">
        <v>33500</v>
      </c>
      <c r="AB123" s="381">
        <v>37200</v>
      </c>
      <c r="AC123" s="381">
        <v>40200</v>
      </c>
      <c r="AD123" s="381">
        <v>43200</v>
      </c>
      <c r="AE123" s="381">
        <v>46150</v>
      </c>
      <c r="AF123" s="381">
        <v>49150</v>
      </c>
      <c r="AG123" s="381">
        <v>9999</v>
      </c>
      <c r="AH123" s="381" t="s">
        <v>1540</v>
      </c>
      <c r="AI123" s="381" t="s">
        <v>13424</v>
      </c>
      <c r="AJ123" s="381">
        <v>0</v>
      </c>
    </row>
    <row r="124" spans="1:36">
      <c r="A124" s="381" t="s">
        <v>541</v>
      </c>
      <c r="B124" s="381" t="s">
        <v>13616</v>
      </c>
      <c r="C124" s="381">
        <v>5</v>
      </c>
      <c r="D124" s="381">
        <v>23</v>
      </c>
      <c r="E124" s="381" t="s">
        <v>13615</v>
      </c>
      <c r="F124" s="381" t="s">
        <v>13614</v>
      </c>
      <c r="G124" s="381" t="s">
        <v>13613</v>
      </c>
      <c r="H124" s="381">
        <v>52600</v>
      </c>
      <c r="I124" s="381">
        <v>18450</v>
      </c>
      <c r="J124" s="381">
        <v>21050</v>
      </c>
      <c r="K124" s="381">
        <v>23700</v>
      </c>
      <c r="L124" s="381">
        <v>26300</v>
      </c>
      <c r="M124" s="381">
        <v>28450</v>
      </c>
      <c r="N124" s="381">
        <v>30550</v>
      </c>
      <c r="O124" s="381">
        <v>32650</v>
      </c>
      <c r="P124" s="381">
        <v>34750</v>
      </c>
      <c r="Q124" s="381">
        <v>12060</v>
      </c>
      <c r="R124" s="381">
        <v>16240</v>
      </c>
      <c r="S124" s="381">
        <v>20420</v>
      </c>
      <c r="T124" s="381">
        <v>24600</v>
      </c>
      <c r="U124" s="381">
        <v>28450</v>
      </c>
      <c r="V124" s="381">
        <v>30550</v>
      </c>
      <c r="W124" s="381">
        <v>32650</v>
      </c>
      <c r="X124" s="381">
        <v>34750</v>
      </c>
      <c r="Y124" s="381">
        <v>29500</v>
      </c>
      <c r="Z124" s="381">
        <v>33700</v>
      </c>
      <c r="AA124" s="381">
        <v>37900</v>
      </c>
      <c r="AB124" s="381">
        <v>42100</v>
      </c>
      <c r="AC124" s="381">
        <v>45500</v>
      </c>
      <c r="AD124" s="381">
        <v>48850</v>
      </c>
      <c r="AE124" s="381">
        <v>52250</v>
      </c>
      <c r="AF124" s="381">
        <v>55600</v>
      </c>
      <c r="AG124" s="381">
        <v>9999</v>
      </c>
      <c r="AH124" s="381" t="s">
        <v>13613</v>
      </c>
      <c r="AI124" s="381" t="s">
        <v>13424</v>
      </c>
      <c r="AJ124" s="381">
        <v>0</v>
      </c>
    </row>
    <row r="125" spans="1:36">
      <c r="A125" s="381" t="s">
        <v>541</v>
      </c>
      <c r="B125" s="381" t="s">
        <v>13612</v>
      </c>
      <c r="C125" s="381">
        <v>5</v>
      </c>
      <c r="D125" s="381">
        <v>25</v>
      </c>
      <c r="E125" s="381" t="s">
        <v>13529</v>
      </c>
      <c r="F125" s="381" t="s">
        <v>13528</v>
      </c>
      <c r="G125" s="381" t="s">
        <v>4971</v>
      </c>
      <c r="H125" s="381">
        <v>47700</v>
      </c>
      <c r="I125" s="381">
        <v>16700</v>
      </c>
      <c r="J125" s="381">
        <v>19100</v>
      </c>
      <c r="K125" s="381">
        <v>21500</v>
      </c>
      <c r="L125" s="381">
        <v>23850</v>
      </c>
      <c r="M125" s="381">
        <v>25800</v>
      </c>
      <c r="N125" s="381">
        <v>27700</v>
      </c>
      <c r="O125" s="381">
        <v>29600</v>
      </c>
      <c r="P125" s="381">
        <v>31500</v>
      </c>
      <c r="Q125" s="381">
        <v>12060</v>
      </c>
      <c r="R125" s="381">
        <v>16240</v>
      </c>
      <c r="S125" s="381">
        <v>20420</v>
      </c>
      <c r="T125" s="381">
        <v>23850</v>
      </c>
      <c r="U125" s="381">
        <v>25800</v>
      </c>
      <c r="V125" s="381">
        <v>27700</v>
      </c>
      <c r="W125" s="381">
        <v>29600</v>
      </c>
      <c r="X125" s="381">
        <v>31500</v>
      </c>
      <c r="Y125" s="381">
        <v>26750</v>
      </c>
      <c r="Z125" s="381">
        <v>30550</v>
      </c>
      <c r="AA125" s="381">
        <v>34350</v>
      </c>
      <c r="AB125" s="381">
        <v>38150</v>
      </c>
      <c r="AC125" s="381">
        <v>41250</v>
      </c>
      <c r="AD125" s="381">
        <v>44300</v>
      </c>
      <c r="AE125" s="381">
        <v>47350</v>
      </c>
      <c r="AF125" s="381">
        <v>50400</v>
      </c>
      <c r="AG125" s="381">
        <v>9999</v>
      </c>
      <c r="AH125" s="381" t="s">
        <v>4971</v>
      </c>
      <c r="AI125" s="381" t="s">
        <v>13424</v>
      </c>
      <c r="AJ125" s="381">
        <v>1</v>
      </c>
    </row>
    <row r="126" spans="1:36">
      <c r="A126" s="381" t="s">
        <v>541</v>
      </c>
      <c r="B126" s="381" t="s">
        <v>13611</v>
      </c>
      <c r="C126" s="381">
        <v>5</v>
      </c>
      <c r="D126" s="381">
        <v>27</v>
      </c>
      <c r="E126" s="381" t="s">
        <v>13610</v>
      </c>
      <c r="F126" s="381" t="s">
        <v>13609</v>
      </c>
      <c r="G126" s="381" t="s">
        <v>1326</v>
      </c>
      <c r="H126" s="381">
        <v>53600</v>
      </c>
      <c r="I126" s="381">
        <v>18250</v>
      </c>
      <c r="J126" s="381">
        <v>20850</v>
      </c>
      <c r="K126" s="381">
        <v>23450</v>
      </c>
      <c r="L126" s="381">
        <v>26050</v>
      </c>
      <c r="M126" s="381">
        <v>28150</v>
      </c>
      <c r="N126" s="381">
        <v>30250</v>
      </c>
      <c r="O126" s="381">
        <v>32350</v>
      </c>
      <c r="P126" s="381">
        <v>34400</v>
      </c>
      <c r="Q126" s="381">
        <v>12060</v>
      </c>
      <c r="R126" s="381">
        <v>16240</v>
      </c>
      <c r="S126" s="381">
        <v>20420</v>
      </c>
      <c r="T126" s="381">
        <v>24600</v>
      </c>
      <c r="U126" s="381">
        <v>28150</v>
      </c>
      <c r="V126" s="381">
        <v>30250</v>
      </c>
      <c r="W126" s="381">
        <v>32350</v>
      </c>
      <c r="X126" s="381">
        <v>34400</v>
      </c>
      <c r="Y126" s="381">
        <v>29200</v>
      </c>
      <c r="Z126" s="381">
        <v>33350</v>
      </c>
      <c r="AA126" s="381">
        <v>37500</v>
      </c>
      <c r="AB126" s="381">
        <v>41650</v>
      </c>
      <c r="AC126" s="381">
        <v>45000</v>
      </c>
      <c r="AD126" s="381">
        <v>48350</v>
      </c>
      <c r="AE126" s="381">
        <v>51650</v>
      </c>
      <c r="AF126" s="381">
        <v>55000</v>
      </c>
      <c r="AG126" s="381">
        <v>9999</v>
      </c>
      <c r="AH126" s="381" t="s">
        <v>1326</v>
      </c>
      <c r="AI126" s="381" t="s">
        <v>13424</v>
      </c>
      <c r="AJ126" s="381">
        <v>0</v>
      </c>
    </row>
    <row r="127" spans="1:36">
      <c r="A127" s="381" t="s">
        <v>541</v>
      </c>
      <c r="B127" s="381" t="s">
        <v>13608</v>
      </c>
      <c r="C127" s="381">
        <v>5</v>
      </c>
      <c r="D127" s="381">
        <v>29</v>
      </c>
      <c r="E127" s="381" t="s">
        <v>13607</v>
      </c>
      <c r="F127" s="381" t="s">
        <v>13606</v>
      </c>
      <c r="G127" s="381" t="s">
        <v>13605</v>
      </c>
      <c r="H127" s="381">
        <v>49800</v>
      </c>
      <c r="I127" s="381">
        <v>17450</v>
      </c>
      <c r="J127" s="381">
        <v>19950</v>
      </c>
      <c r="K127" s="381">
        <v>22450</v>
      </c>
      <c r="L127" s="381">
        <v>24900</v>
      </c>
      <c r="M127" s="381">
        <v>26900</v>
      </c>
      <c r="N127" s="381">
        <v>28900</v>
      </c>
      <c r="O127" s="381">
        <v>30900</v>
      </c>
      <c r="P127" s="381">
        <v>32900</v>
      </c>
      <c r="Q127" s="381">
        <v>12060</v>
      </c>
      <c r="R127" s="381">
        <v>16240</v>
      </c>
      <c r="S127" s="381">
        <v>20420</v>
      </c>
      <c r="T127" s="381">
        <v>24600</v>
      </c>
      <c r="U127" s="381">
        <v>26900</v>
      </c>
      <c r="V127" s="381">
        <v>28900</v>
      </c>
      <c r="W127" s="381">
        <v>30900</v>
      </c>
      <c r="X127" s="381">
        <v>32900</v>
      </c>
      <c r="Y127" s="381">
        <v>27900</v>
      </c>
      <c r="Z127" s="381">
        <v>31900</v>
      </c>
      <c r="AA127" s="381">
        <v>35900</v>
      </c>
      <c r="AB127" s="381">
        <v>39850</v>
      </c>
      <c r="AC127" s="381">
        <v>43050</v>
      </c>
      <c r="AD127" s="381">
        <v>46250</v>
      </c>
      <c r="AE127" s="381">
        <v>49450</v>
      </c>
      <c r="AF127" s="381">
        <v>52650</v>
      </c>
      <c r="AG127" s="381">
        <v>9999</v>
      </c>
      <c r="AH127" s="381" t="s">
        <v>13605</v>
      </c>
      <c r="AI127" s="381" t="s">
        <v>13424</v>
      </c>
      <c r="AJ127" s="381">
        <v>0</v>
      </c>
    </row>
    <row r="128" spans="1:36">
      <c r="A128" s="381" t="s">
        <v>541</v>
      </c>
      <c r="B128" s="381" t="s">
        <v>13604</v>
      </c>
      <c r="C128" s="381">
        <v>5</v>
      </c>
      <c r="D128" s="381">
        <v>31</v>
      </c>
      <c r="E128" s="381" t="s">
        <v>13603</v>
      </c>
      <c r="F128" s="381" t="s">
        <v>13602</v>
      </c>
      <c r="G128" s="381" t="s">
        <v>13601</v>
      </c>
      <c r="H128" s="381">
        <v>51100</v>
      </c>
      <c r="I128" s="381">
        <v>17900</v>
      </c>
      <c r="J128" s="381">
        <v>20450</v>
      </c>
      <c r="K128" s="381">
        <v>23000</v>
      </c>
      <c r="L128" s="381">
        <v>25550</v>
      </c>
      <c r="M128" s="381">
        <v>27600</v>
      </c>
      <c r="N128" s="381">
        <v>29650</v>
      </c>
      <c r="O128" s="381">
        <v>31700</v>
      </c>
      <c r="P128" s="381">
        <v>33750</v>
      </c>
      <c r="Q128" s="381">
        <v>12060</v>
      </c>
      <c r="R128" s="381">
        <v>16240</v>
      </c>
      <c r="S128" s="381">
        <v>20420</v>
      </c>
      <c r="T128" s="381">
        <v>24600</v>
      </c>
      <c r="U128" s="381">
        <v>27600</v>
      </c>
      <c r="V128" s="381">
        <v>29650</v>
      </c>
      <c r="W128" s="381">
        <v>31700</v>
      </c>
      <c r="X128" s="381">
        <v>33750</v>
      </c>
      <c r="Y128" s="381">
        <v>28650</v>
      </c>
      <c r="Z128" s="381">
        <v>32750</v>
      </c>
      <c r="AA128" s="381">
        <v>36850</v>
      </c>
      <c r="AB128" s="381">
        <v>40900</v>
      </c>
      <c r="AC128" s="381">
        <v>44200</v>
      </c>
      <c r="AD128" s="381">
        <v>47450</v>
      </c>
      <c r="AE128" s="381">
        <v>50750</v>
      </c>
      <c r="AF128" s="381">
        <v>54000</v>
      </c>
      <c r="AG128" s="381">
        <v>3700</v>
      </c>
      <c r="AH128" s="381" t="s">
        <v>13601</v>
      </c>
      <c r="AI128" s="381" t="s">
        <v>13424</v>
      </c>
      <c r="AJ128" s="381">
        <v>1</v>
      </c>
    </row>
    <row r="129" spans="1:36">
      <c r="A129" s="381" t="s">
        <v>541</v>
      </c>
      <c r="B129" s="381" t="s">
        <v>13600</v>
      </c>
      <c r="C129" s="381">
        <v>5</v>
      </c>
      <c r="D129" s="381">
        <v>33</v>
      </c>
      <c r="E129" s="381" t="s">
        <v>4782</v>
      </c>
      <c r="F129" s="381" t="s">
        <v>4781</v>
      </c>
      <c r="G129" s="381" t="s">
        <v>1322</v>
      </c>
      <c r="H129" s="381">
        <v>49800</v>
      </c>
      <c r="I129" s="381">
        <v>17450</v>
      </c>
      <c r="J129" s="381">
        <v>19950</v>
      </c>
      <c r="K129" s="381">
        <v>22450</v>
      </c>
      <c r="L129" s="381">
        <v>24900</v>
      </c>
      <c r="M129" s="381">
        <v>26900</v>
      </c>
      <c r="N129" s="381">
        <v>28900</v>
      </c>
      <c r="O129" s="381">
        <v>30900</v>
      </c>
      <c r="P129" s="381">
        <v>32900</v>
      </c>
      <c r="Q129" s="381">
        <v>12060</v>
      </c>
      <c r="R129" s="381">
        <v>16240</v>
      </c>
      <c r="S129" s="381">
        <v>20420</v>
      </c>
      <c r="T129" s="381">
        <v>24600</v>
      </c>
      <c r="U129" s="381">
        <v>26900</v>
      </c>
      <c r="V129" s="381">
        <v>28900</v>
      </c>
      <c r="W129" s="381">
        <v>30900</v>
      </c>
      <c r="X129" s="381">
        <v>32900</v>
      </c>
      <c r="Y129" s="381">
        <v>27900</v>
      </c>
      <c r="Z129" s="381">
        <v>31900</v>
      </c>
      <c r="AA129" s="381">
        <v>35900</v>
      </c>
      <c r="AB129" s="381">
        <v>39850</v>
      </c>
      <c r="AC129" s="381">
        <v>43050</v>
      </c>
      <c r="AD129" s="381">
        <v>46250</v>
      </c>
      <c r="AE129" s="381">
        <v>49450</v>
      </c>
      <c r="AF129" s="381">
        <v>52650</v>
      </c>
      <c r="AG129" s="381">
        <v>2720</v>
      </c>
      <c r="AH129" s="381" t="s">
        <v>1322</v>
      </c>
      <c r="AI129" s="381" t="s">
        <v>13424</v>
      </c>
      <c r="AJ129" s="381">
        <v>1</v>
      </c>
    </row>
    <row r="130" spans="1:36">
      <c r="A130" s="381" t="s">
        <v>541</v>
      </c>
      <c r="B130" s="381" t="s">
        <v>13599</v>
      </c>
      <c r="C130" s="381">
        <v>5</v>
      </c>
      <c r="D130" s="381">
        <v>35</v>
      </c>
      <c r="E130" s="381" t="s">
        <v>3692</v>
      </c>
      <c r="F130" s="381" t="s">
        <v>3691</v>
      </c>
      <c r="G130" s="381" t="s">
        <v>10644</v>
      </c>
      <c r="H130" s="381">
        <v>60000</v>
      </c>
      <c r="I130" s="381">
        <v>21000</v>
      </c>
      <c r="J130" s="381">
        <v>24000</v>
      </c>
      <c r="K130" s="381">
        <v>27000</v>
      </c>
      <c r="L130" s="381">
        <v>30000</v>
      </c>
      <c r="M130" s="381">
        <v>32400</v>
      </c>
      <c r="N130" s="381">
        <v>34800</v>
      </c>
      <c r="O130" s="381">
        <v>37200</v>
      </c>
      <c r="P130" s="381">
        <v>39600</v>
      </c>
      <c r="Q130" s="381">
        <v>12600</v>
      </c>
      <c r="R130" s="381">
        <v>16240</v>
      </c>
      <c r="S130" s="381">
        <v>20420</v>
      </c>
      <c r="T130" s="381">
        <v>24600</v>
      </c>
      <c r="U130" s="381">
        <v>28780</v>
      </c>
      <c r="V130" s="381">
        <v>32960</v>
      </c>
      <c r="W130" s="381">
        <v>37140</v>
      </c>
      <c r="X130" s="381">
        <v>39600</v>
      </c>
      <c r="Y130" s="381">
        <v>33600</v>
      </c>
      <c r="Z130" s="381">
        <v>38400</v>
      </c>
      <c r="AA130" s="381">
        <v>43200</v>
      </c>
      <c r="AB130" s="381">
        <v>48000</v>
      </c>
      <c r="AC130" s="381">
        <v>51850</v>
      </c>
      <c r="AD130" s="381">
        <v>55700</v>
      </c>
      <c r="AE130" s="381">
        <v>59550</v>
      </c>
      <c r="AF130" s="381">
        <v>63400</v>
      </c>
      <c r="AG130" s="381">
        <v>4920</v>
      </c>
      <c r="AH130" s="381" t="s">
        <v>10644</v>
      </c>
      <c r="AI130" s="381" t="s">
        <v>13424</v>
      </c>
      <c r="AJ130" s="381">
        <v>1</v>
      </c>
    </row>
    <row r="131" spans="1:36">
      <c r="A131" s="381" t="s">
        <v>541</v>
      </c>
      <c r="B131" s="381" t="s">
        <v>13598</v>
      </c>
      <c r="C131" s="381">
        <v>5</v>
      </c>
      <c r="D131" s="381">
        <v>37</v>
      </c>
      <c r="E131" s="381" t="s">
        <v>13597</v>
      </c>
      <c r="F131" s="381" t="s">
        <v>13596</v>
      </c>
      <c r="G131" s="381" t="s">
        <v>13595</v>
      </c>
      <c r="H131" s="381">
        <v>48800</v>
      </c>
      <c r="I131" s="381">
        <v>17100</v>
      </c>
      <c r="J131" s="381">
        <v>19550</v>
      </c>
      <c r="K131" s="381">
        <v>22000</v>
      </c>
      <c r="L131" s="381">
        <v>24400</v>
      </c>
      <c r="M131" s="381">
        <v>26400</v>
      </c>
      <c r="N131" s="381">
        <v>28350</v>
      </c>
      <c r="O131" s="381">
        <v>30300</v>
      </c>
      <c r="P131" s="381">
        <v>32250</v>
      </c>
      <c r="Q131" s="381">
        <v>12060</v>
      </c>
      <c r="R131" s="381">
        <v>16240</v>
      </c>
      <c r="S131" s="381">
        <v>20420</v>
      </c>
      <c r="T131" s="381">
        <v>24400</v>
      </c>
      <c r="U131" s="381">
        <v>26400</v>
      </c>
      <c r="V131" s="381">
        <v>28350</v>
      </c>
      <c r="W131" s="381">
        <v>30300</v>
      </c>
      <c r="X131" s="381">
        <v>32250</v>
      </c>
      <c r="Y131" s="381">
        <v>27350</v>
      </c>
      <c r="Z131" s="381">
        <v>31250</v>
      </c>
      <c r="AA131" s="381">
        <v>35150</v>
      </c>
      <c r="AB131" s="381">
        <v>39050</v>
      </c>
      <c r="AC131" s="381">
        <v>42200</v>
      </c>
      <c r="AD131" s="381">
        <v>45300</v>
      </c>
      <c r="AE131" s="381">
        <v>48450</v>
      </c>
      <c r="AF131" s="381">
        <v>51550</v>
      </c>
      <c r="AG131" s="381">
        <v>9999</v>
      </c>
      <c r="AH131" s="381" t="s">
        <v>13595</v>
      </c>
      <c r="AI131" s="381" t="s">
        <v>13424</v>
      </c>
      <c r="AJ131" s="381">
        <v>0</v>
      </c>
    </row>
    <row r="132" spans="1:36">
      <c r="A132" s="381" t="s">
        <v>541</v>
      </c>
      <c r="B132" s="381" t="s">
        <v>13594</v>
      </c>
      <c r="C132" s="381">
        <v>5</v>
      </c>
      <c r="D132" s="381">
        <v>39</v>
      </c>
      <c r="E132" s="381" t="s">
        <v>13593</v>
      </c>
      <c r="F132" s="381" t="s">
        <v>13592</v>
      </c>
      <c r="G132" s="381" t="s">
        <v>3465</v>
      </c>
      <c r="H132" s="381">
        <v>48300</v>
      </c>
      <c r="I132" s="381">
        <v>16750</v>
      </c>
      <c r="J132" s="381">
        <v>19150</v>
      </c>
      <c r="K132" s="381">
        <v>21550</v>
      </c>
      <c r="L132" s="381">
        <v>23900</v>
      </c>
      <c r="M132" s="381">
        <v>25850</v>
      </c>
      <c r="N132" s="381">
        <v>27750</v>
      </c>
      <c r="O132" s="381">
        <v>29650</v>
      </c>
      <c r="P132" s="381">
        <v>31550</v>
      </c>
      <c r="Q132" s="381">
        <v>12060</v>
      </c>
      <c r="R132" s="381">
        <v>16240</v>
      </c>
      <c r="S132" s="381">
        <v>20420</v>
      </c>
      <c r="T132" s="381">
        <v>23900</v>
      </c>
      <c r="U132" s="381">
        <v>25850</v>
      </c>
      <c r="V132" s="381">
        <v>27750</v>
      </c>
      <c r="W132" s="381">
        <v>29650</v>
      </c>
      <c r="X132" s="381">
        <v>31550</v>
      </c>
      <c r="Y132" s="381">
        <v>26800</v>
      </c>
      <c r="Z132" s="381">
        <v>30600</v>
      </c>
      <c r="AA132" s="381">
        <v>34450</v>
      </c>
      <c r="AB132" s="381">
        <v>38250</v>
      </c>
      <c r="AC132" s="381">
        <v>41350</v>
      </c>
      <c r="AD132" s="381">
        <v>44400</v>
      </c>
      <c r="AE132" s="381">
        <v>47450</v>
      </c>
      <c r="AF132" s="381">
        <v>50500</v>
      </c>
      <c r="AG132" s="381">
        <v>9999</v>
      </c>
      <c r="AH132" s="381" t="s">
        <v>3465</v>
      </c>
      <c r="AI132" s="381" t="s">
        <v>13424</v>
      </c>
      <c r="AJ132" s="381">
        <v>0</v>
      </c>
    </row>
    <row r="133" spans="1:36">
      <c r="A133" s="381" t="s">
        <v>541</v>
      </c>
      <c r="B133" s="381" t="s">
        <v>13591</v>
      </c>
      <c r="C133" s="381">
        <v>5</v>
      </c>
      <c r="D133" s="381">
        <v>41</v>
      </c>
      <c r="E133" s="381" t="s">
        <v>13590</v>
      </c>
      <c r="F133" s="381" t="s">
        <v>13589</v>
      </c>
      <c r="G133" s="381" t="s">
        <v>13588</v>
      </c>
      <c r="H133" s="381">
        <v>43500</v>
      </c>
      <c r="I133" s="381">
        <v>16300</v>
      </c>
      <c r="J133" s="381">
        <v>18600</v>
      </c>
      <c r="K133" s="381">
        <v>20950</v>
      </c>
      <c r="L133" s="381">
        <v>23250</v>
      </c>
      <c r="M133" s="381">
        <v>25150</v>
      </c>
      <c r="N133" s="381">
        <v>27000</v>
      </c>
      <c r="O133" s="381">
        <v>28850</v>
      </c>
      <c r="P133" s="381">
        <v>30700</v>
      </c>
      <c r="Q133" s="381">
        <v>12060</v>
      </c>
      <c r="R133" s="381">
        <v>16240</v>
      </c>
      <c r="S133" s="381">
        <v>20420</v>
      </c>
      <c r="T133" s="381">
        <v>23250</v>
      </c>
      <c r="U133" s="381">
        <v>25150</v>
      </c>
      <c r="V133" s="381">
        <v>27000</v>
      </c>
      <c r="W133" s="381">
        <v>28850</v>
      </c>
      <c r="X133" s="381">
        <v>30700</v>
      </c>
      <c r="Y133" s="381">
        <v>26050</v>
      </c>
      <c r="Z133" s="381">
        <v>29800</v>
      </c>
      <c r="AA133" s="381">
        <v>33500</v>
      </c>
      <c r="AB133" s="381">
        <v>37200</v>
      </c>
      <c r="AC133" s="381">
        <v>40200</v>
      </c>
      <c r="AD133" s="381">
        <v>43200</v>
      </c>
      <c r="AE133" s="381">
        <v>46150</v>
      </c>
      <c r="AF133" s="381">
        <v>49150</v>
      </c>
      <c r="AG133" s="381">
        <v>9999</v>
      </c>
      <c r="AH133" s="381" t="s">
        <v>13588</v>
      </c>
      <c r="AI133" s="381" t="s">
        <v>13424</v>
      </c>
      <c r="AJ133" s="381">
        <v>0</v>
      </c>
    </row>
    <row r="134" spans="1:36">
      <c r="A134" s="381" t="s">
        <v>541</v>
      </c>
      <c r="B134" s="381" t="s">
        <v>13587</v>
      </c>
      <c r="C134" s="381">
        <v>5</v>
      </c>
      <c r="D134" s="381">
        <v>43</v>
      </c>
      <c r="E134" s="381" t="s">
        <v>13586</v>
      </c>
      <c r="F134" s="381" t="s">
        <v>13585</v>
      </c>
      <c r="G134" s="381" t="s">
        <v>13584</v>
      </c>
      <c r="H134" s="381">
        <v>44900</v>
      </c>
      <c r="I134" s="381">
        <v>16300</v>
      </c>
      <c r="J134" s="381">
        <v>18600</v>
      </c>
      <c r="K134" s="381">
        <v>20950</v>
      </c>
      <c r="L134" s="381">
        <v>23250</v>
      </c>
      <c r="M134" s="381">
        <v>25150</v>
      </c>
      <c r="N134" s="381">
        <v>27000</v>
      </c>
      <c r="O134" s="381">
        <v>28850</v>
      </c>
      <c r="P134" s="381">
        <v>30700</v>
      </c>
      <c r="Q134" s="381">
        <v>12060</v>
      </c>
      <c r="R134" s="381">
        <v>16240</v>
      </c>
      <c r="S134" s="381">
        <v>20420</v>
      </c>
      <c r="T134" s="381">
        <v>23250</v>
      </c>
      <c r="U134" s="381">
        <v>25150</v>
      </c>
      <c r="V134" s="381">
        <v>27000</v>
      </c>
      <c r="W134" s="381">
        <v>28850</v>
      </c>
      <c r="X134" s="381">
        <v>30700</v>
      </c>
      <c r="Y134" s="381">
        <v>26050</v>
      </c>
      <c r="Z134" s="381">
        <v>29800</v>
      </c>
      <c r="AA134" s="381">
        <v>33500</v>
      </c>
      <c r="AB134" s="381">
        <v>37200</v>
      </c>
      <c r="AC134" s="381">
        <v>40200</v>
      </c>
      <c r="AD134" s="381">
        <v>43200</v>
      </c>
      <c r="AE134" s="381">
        <v>46150</v>
      </c>
      <c r="AF134" s="381">
        <v>49150</v>
      </c>
      <c r="AG134" s="381">
        <v>9999</v>
      </c>
      <c r="AH134" s="381" t="s">
        <v>13584</v>
      </c>
      <c r="AI134" s="381" t="s">
        <v>13424</v>
      </c>
      <c r="AJ134" s="381">
        <v>0</v>
      </c>
    </row>
    <row r="135" spans="1:36">
      <c r="A135" s="381" t="s">
        <v>541</v>
      </c>
      <c r="B135" s="381" t="s">
        <v>13583</v>
      </c>
      <c r="C135" s="381">
        <v>5</v>
      </c>
      <c r="D135" s="381">
        <v>45</v>
      </c>
      <c r="E135" s="381" t="s">
        <v>13465</v>
      </c>
      <c r="F135" s="381" t="s">
        <v>13464</v>
      </c>
      <c r="G135" s="381" t="s">
        <v>13582</v>
      </c>
      <c r="H135" s="381">
        <v>62500</v>
      </c>
      <c r="I135" s="381">
        <v>21900</v>
      </c>
      <c r="J135" s="381">
        <v>25000</v>
      </c>
      <c r="K135" s="381">
        <v>28150</v>
      </c>
      <c r="L135" s="381">
        <v>31250</v>
      </c>
      <c r="M135" s="381">
        <v>33750</v>
      </c>
      <c r="N135" s="381">
        <v>36250</v>
      </c>
      <c r="O135" s="381">
        <v>38750</v>
      </c>
      <c r="P135" s="381">
        <v>41250</v>
      </c>
      <c r="Q135" s="381">
        <v>13150</v>
      </c>
      <c r="R135" s="381">
        <v>16240</v>
      </c>
      <c r="S135" s="381">
        <v>20420</v>
      </c>
      <c r="T135" s="381">
        <v>24600</v>
      </c>
      <c r="U135" s="381">
        <v>28780</v>
      </c>
      <c r="V135" s="381">
        <v>32960</v>
      </c>
      <c r="W135" s="381">
        <v>37140</v>
      </c>
      <c r="X135" s="381">
        <v>41250</v>
      </c>
      <c r="Y135" s="381">
        <v>35000</v>
      </c>
      <c r="Z135" s="381">
        <v>40000</v>
      </c>
      <c r="AA135" s="381">
        <v>45000</v>
      </c>
      <c r="AB135" s="381">
        <v>50000</v>
      </c>
      <c r="AC135" s="381">
        <v>54000</v>
      </c>
      <c r="AD135" s="381">
        <v>58000</v>
      </c>
      <c r="AE135" s="381">
        <v>62000</v>
      </c>
      <c r="AF135" s="381">
        <v>66000</v>
      </c>
      <c r="AG135" s="381">
        <v>4400</v>
      </c>
      <c r="AH135" s="381" t="s">
        <v>13582</v>
      </c>
      <c r="AI135" s="381" t="s">
        <v>13424</v>
      </c>
      <c r="AJ135" s="381">
        <v>1</v>
      </c>
    </row>
    <row r="136" spans="1:36">
      <c r="A136" s="381" t="s">
        <v>541</v>
      </c>
      <c r="B136" s="381" t="s">
        <v>13581</v>
      </c>
      <c r="C136" s="381">
        <v>5</v>
      </c>
      <c r="D136" s="381">
        <v>47</v>
      </c>
      <c r="E136" s="381" t="s">
        <v>13580</v>
      </c>
      <c r="F136" s="381" t="s">
        <v>13579</v>
      </c>
      <c r="G136" s="381" t="s">
        <v>1670</v>
      </c>
      <c r="H136" s="381">
        <v>46500</v>
      </c>
      <c r="I136" s="381">
        <v>16300</v>
      </c>
      <c r="J136" s="381">
        <v>18600</v>
      </c>
      <c r="K136" s="381">
        <v>20950</v>
      </c>
      <c r="L136" s="381">
        <v>23250</v>
      </c>
      <c r="M136" s="381">
        <v>25150</v>
      </c>
      <c r="N136" s="381">
        <v>27000</v>
      </c>
      <c r="O136" s="381">
        <v>28850</v>
      </c>
      <c r="P136" s="381">
        <v>30700</v>
      </c>
      <c r="Q136" s="381">
        <v>12060</v>
      </c>
      <c r="R136" s="381">
        <v>16240</v>
      </c>
      <c r="S136" s="381">
        <v>20420</v>
      </c>
      <c r="T136" s="381">
        <v>23250</v>
      </c>
      <c r="U136" s="381">
        <v>25150</v>
      </c>
      <c r="V136" s="381">
        <v>27000</v>
      </c>
      <c r="W136" s="381">
        <v>28850</v>
      </c>
      <c r="X136" s="381">
        <v>30700</v>
      </c>
      <c r="Y136" s="381">
        <v>26050</v>
      </c>
      <c r="Z136" s="381">
        <v>29800</v>
      </c>
      <c r="AA136" s="381">
        <v>33500</v>
      </c>
      <c r="AB136" s="381">
        <v>37200</v>
      </c>
      <c r="AC136" s="381">
        <v>40200</v>
      </c>
      <c r="AD136" s="381">
        <v>43200</v>
      </c>
      <c r="AE136" s="381">
        <v>46150</v>
      </c>
      <c r="AF136" s="381">
        <v>49150</v>
      </c>
      <c r="AG136" s="381">
        <v>9999</v>
      </c>
      <c r="AH136" s="381" t="s">
        <v>1670</v>
      </c>
      <c r="AI136" s="381" t="s">
        <v>13424</v>
      </c>
      <c r="AJ136" s="381">
        <v>0</v>
      </c>
    </row>
    <row r="137" spans="1:36">
      <c r="A137" s="381" t="s">
        <v>541</v>
      </c>
      <c r="B137" s="381" t="s">
        <v>13578</v>
      </c>
      <c r="C137" s="381">
        <v>5</v>
      </c>
      <c r="D137" s="381">
        <v>49</v>
      </c>
      <c r="E137" s="381" t="s">
        <v>13577</v>
      </c>
      <c r="F137" s="381" t="s">
        <v>13576</v>
      </c>
      <c r="G137" s="381" t="s">
        <v>4546</v>
      </c>
      <c r="H137" s="381">
        <v>43000</v>
      </c>
      <c r="I137" s="381">
        <v>16300</v>
      </c>
      <c r="J137" s="381">
        <v>18600</v>
      </c>
      <c r="K137" s="381">
        <v>20950</v>
      </c>
      <c r="L137" s="381">
        <v>23250</v>
      </c>
      <c r="M137" s="381">
        <v>25150</v>
      </c>
      <c r="N137" s="381">
        <v>27000</v>
      </c>
      <c r="O137" s="381">
        <v>28850</v>
      </c>
      <c r="P137" s="381">
        <v>30700</v>
      </c>
      <c r="Q137" s="381">
        <v>12060</v>
      </c>
      <c r="R137" s="381">
        <v>16240</v>
      </c>
      <c r="S137" s="381">
        <v>20420</v>
      </c>
      <c r="T137" s="381">
        <v>23250</v>
      </c>
      <c r="U137" s="381">
        <v>25150</v>
      </c>
      <c r="V137" s="381">
        <v>27000</v>
      </c>
      <c r="W137" s="381">
        <v>28850</v>
      </c>
      <c r="X137" s="381">
        <v>30700</v>
      </c>
      <c r="Y137" s="381">
        <v>26050</v>
      </c>
      <c r="Z137" s="381">
        <v>29800</v>
      </c>
      <c r="AA137" s="381">
        <v>33500</v>
      </c>
      <c r="AB137" s="381">
        <v>37200</v>
      </c>
      <c r="AC137" s="381">
        <v>40200</v>
      </c>
      <c r="AD137" s="381">
        <v>43200</v>
      </c>
      <c r="AE137" s="381">
        <v>46150</v>
      </c>
      <c r="AF137" s="381">
        <v>49150</v>
      </c>
      <c r="AG137" s="381">
        <v>9999</v>
      </c>
      <c r="AH137" s="381" t="s">
        <v>4546</v>
      </c>
      <c r="AI137" s="381" t="s">
        <v>13424</v>
      </c>
      <c r="AJ137" s="381">
        <v>0</v>
      </c>
    </row>
    <row r="138" spans="1:36">
      <c r="A138" s="381" t="s">
        <v>541</v>
      </c>
      <c r="B138" s="381" t="s">
        <v>13575</v>
      </c>
      <c r="C138" s="381">
        <v>5</v>
      </c>
      <c r="D138" s="381">
        <v>51</v>
      </c>
      <c r="E138" s="381" t="s">
        <v>13574</v>
      </c>
      <c r="F138" s="381" t="s">
        <v>13573</v>
      </c>
      <c r="G138" s="381" t="s">
        <v>13572</v>
      </c>
      <c r="H138" s="381">
        <v>54400</v>
      </c>
      <c r="I138" s="381">
        <v>19050</v>
      </c>
      <c r="J138" s="381">
        <v>21800</v>
      </c>
      <c r="K138" s="381">
        <v>24500</v>
      </c>
      <c r="L138" s="381">
        <v>27200</v>
      </c>
      <c r="M138" s="381">
        <v>29400</v>
      </c>
      <c r="N138" s="381">
        <v>31600</v>
      </c>
      <c r="O138" s="381">
        <v>33750</v>
      </c>
      <c r="P138" s="381">
        <v>35950</v>
      </c>
      <c r="Q138" s="381">
        <v>12060</v>
      </c>
      <c r="R138" s="381">
        <v>16240</v>
      </c>
      <c r="S138" s="381">
        <v>20420</v>
      </c>
      <c r="T138" s="381">
        <v>24600</v>
      </c>
      <c r="U138" s="381">
        <v>28780</v>
      </c>
      <c r="V138" s="381">
        <v>31600</v>
      </c>
      <c r="W138" s="381">
        <v>33750</v>
      </c>
      <c r="X138" s="381">
        <v>35950</v>
      </c>
      <c r="Y138" s="381">
        <v>30450</v>
      </c>
      <c r="Z138" s="381">
        <v>34800</v>
      </c>
      <c r="AA138" s="381">
        <v>39150</v>
      </c>
      <c r="AB138" s="381">
        <v>43500</v>
      </c>
      <c r="AC138" s="381">
        <v>47000</v>
      </c>
      <c r="AD138" s="381">
        <v>50500</v>
      </c>
      <c r="AE138" s="381">
        <v>53950</v>
      </c>
      <c r="AF138" s="381">
        <v>57450</v>
      </c>
      <c r="AG138" s="381">
        <v>9999</v>
      </c>
      <c r="AH138" s="381" t="s">
        <v>13572</v>
      </c>
      <c r="AI138" s="381" t="s">
        <v>13424</v>
      </c>
      <c r="AJ138" s="381">
        <v>1</v>
      </c>
    </row>
    <row r="139" spans="1:36">
      <c r="A139" s="381" t="s">
        <v>541</v>
      </c>
      <c r="B139" s="381" t="s">
        <v>13571</v>
      </c>
      <c r="C139" s="381">
        <v>5</v>
      </c>
      <c r="D139" s="381">
        <v>53</v>
      </c>
      <c r="E139" s="381" t="s">
        <v>13570</v>
      </c>
      <c r="F139" s="381" t="s">
        <v>13569</v>
      </c>
      <c r="G139" s="381" t="s">
        <v>1282</v>
      </c>
      <c r="H139" s="381">
        <v>58600</v>
      </c>
      <c r="I139" s="381">
        <v>20550</v>
      </c>
      <c r="J139" s="381">
        <v>23450</v>
      </c>
      <c r="K139" s="381">
        <v>26400</v>
      </c>
      <c r="L139" s="381">
        <v>29300</v>
      </c>
      <c r="M139" s="381">
        <v>31650</v>
      </c>
      <c r="N139" s="381">
        <v>34000</v>
      </c>
      <c r="O139" s="381">
        <v>36350</v>
      </c>
      <c r="P139" s="381">
        <v>38700</v>
      </c>
      <c r="Q139" s="381">
        <v>12350</v>
      </c>
      <c r="R139" s="381">
        <v>16240</v>
      </c>
      <c r="S139" s="381">
        <v>20420</v>
      </c>
      <c r="T139" s="381">
        <v>24600</v>
      </c>
      <c r="U139" s="381">
        <v>28780</v>
      </c>
      <c r="V139" s="381">
        <v>32960</v>
      </c>
      <c r="W139" s="381">
        <v>36350</v>
      </c>
      <c r="X139" s="381">
        <v>38700</v>
      </c>
      <c r="Y139" s="381">
        <v>32850</v>
      </c>
      <c r="Z139" s="381">
        <v>37550</v>
      </c>
      <c r="AA139" s="381">
        <v>42250</v>
      </c>
      <c r="AB139" s="381">
        <v>46900</v>
      </c>
      <c r="AC139" s="381">
        <v>50700</v>
      </c>
      <c r="AD139" s="381">
        <v>54450</v>
      </c>
      <c r="AE139" s="381">
        <v>58200</v>
      </c>
      <c r="AF139" s="381">
        <v>61950</v>
      </c>
      <c r="AG139" s="381">
        <v>9999</v>
      </c>
      <c r="AH139" s="381" t="s">
        <v>1282</v>
      </c>
      <c r="AI139" s="381" t="s">
        <v>13424</v>
      </c>
      <c r="AJ139" s="381">
        <v>1</v>
      </c>
    </row>
    <row r="140" spans="1:36">
      <c r="A140" s="381" t="s">
        <v>541</v>
      </c>
      <c r="B140" s="381" t="s">
        <v>13568</v>
      </c>
      <c r="C140" s="381">
        <v>5</v>
      </c>
      <c r="D140" s="381">
        <v>55</v>
      </c>
      <c r="E140" s="381" t="s">
        <v>13567</v>
      </c>
      <c r="F140" s="381" t="s">
        <v>13566</v>
      </c>
      <c r="G140" s="381" t="s">
        <v>1988</v>
      </c>
      <c r="H140" s="381">
        <v>50700</v>
      </c>
      <c r="I140" s="381">
        <v>17750</v>
      </c>
      <c r="J140" s="381">
        <v>20300</v>
      </c>
      <c r="K140" s="381">
        <v>22850</v>
      </c>
      <c r="L140" s="381">
        <v>25350</v>
      </c>
      <c r="M140" s="381">
        <v>27400</v>
      </c>
      <c r="N140" s="381">
        <v>29450</v>
      </c>
      <c r="O140" s="381">
        <v>31450</v>
      </c>
      <c r="P140" s="381">
        <v>33500</v>
      </c>
      <c r="Q140" s="381">
        <v>12060</v>
      </c>
      <c r="R140" s="381">
        <v>16240</v>
      </c>
      <c r="S140" s="381">
        <v>20420</v>
      </c>
      <c r="T140" s="381">
        <v>24600</v>
      </c>
      <c r="U140" s="381">
        <v>27400</v>
      </c>
      <c r="V140" s="381">
        <v>29450</v>
      </c>
      <c r="W140" s="381">
        <v>31450</v>
      </c>
      <c r="X140" s="381">
        <v>33500</v>
      </c>
      <c r="Y140" s="381">
        <v>28400</v>
      </c>
      <c r="Z140" s="381">
        <v>32450</v>
      </c>
      <c r="AA140" s="381">
        <v>36500</v>
      </c>
      <c r="AB140" s="381">
        <v>40550</v>
      </c>
      <c r="AC140" s="381">
        <v>43800</v>
      </c>
      <c r="AD140" s="381">
        <v>47050</v>
      </c>
      <c r="AE140" s="381">
        <v>50300</v>
      </c>
      <c r="AF140" s="381">
        <v>53550</v>
      </c>
      <c r="AG140" s="381">
        <v>9999</v>
      </c>
      <c r="AH140" s="381" t="s">
        <v>1988</v>
      </c>
      <c r="AI140" s="381" t="s">
        <v>13424</v>
      </c>
      <c r="AJ140" s="381">
        <v>0</v>
      </c>
    </row>
    <row r="141" spans="1:36">
      <c r="A141" s="381" t="s">
        <v>541</v>
      </c>
      <c r="B141" s="381" t="s">
        <v>13565</v>
      </c>
      <c r="C141" s="381">
        <v>5</v>
      </c>
      <c r="D141" s="381">
        <v>57</v>
      </c>
      <c r="E141" s="381" t="s">
        <v>13564</v>
      </c>
      <c r="F141" s="381" t="s">
        <v>13563</v>
      </c>
      <c r="G141" s="381" t="s">
        <v>13562</v>
      </c>
      <c r="H141" s="381">
        <v>45300</v>
      </c>
      <c r="I141" s="381">
        <v>16300</v>
      </c>
      <c r="J141" s="381">
        <v>18600</v>
      </c>
      <c r="K141" s="381">
        <v>20950</v>
      </c>
      <c r="L141" s="381">
        <v>23250</v>
      </c>
      <c r="M141" s="381">
        <v>25150</v>
      </c>
      <c r="N141" s="381">
        <v>27000</v>
      </c>
      <c r="O141" s="381">
        <v>28850</v>
      </c>
      <c r="P141" s="381">
        <v>30700</v>
      </c>
      <c r="Q141" s="381">
        <v>12060</v>
      </c>
      <c r="R141" s="381">
        <v>16240</v>
      </c>
      <c r="S141" s="381">
        <v>20420</v>
      </c>
      <c r="T141" s="381">
        <v>23250</v>
      </c>
      <c r="U141" s="381">
        <v>25150</v>
      </c>
      <c r="V141" s="381">
        <v>27000</v>
      </c>
      <c r="W141" s="381">
        <v>28850</v>
      </c>
      <c r="X141" s="381">
        <v>30700</v>
      </c>
      <c r="Y141" s="381">
        <v>26050</v>
      </c>
      <c r="Z141" s="381">
        <v>29800</v>
      </c>
      <c r="AA141" s="381">
        <v>33500</v>
      </c>
      <c r="AB141" s="381">
        <v>37200</v>
      </c>
      <c r="AC141" s="381">
        <v>40200</v>
      </c>
      <c r="AD141" s="381">
        <v>43200</v>
      </c>
      <c r="AE141" s="381">
        <v>46150</v>
      </c>
      <c r="AF141" s="381">
        <v>49150</v>
      </c>
      <c r="AG141" s="381">
        <v>9999</v>
      </c>
      <c r="AH141" s="381" t="s">
        <v>13562</v>
      </c>
      <c r="AI141" s="381" t="s">
        <v>13424</v>
      </c>
      <c r="AJ141" s="381">
        <v>0</v>
      </c>
    </row>
    <row r="142" spans="1:36">
      <c r="A142" s="381" t="s">
        <v>541</v>
      </c>
      <c r="B142" s="381" t="s">
        <v>13561</v>
      </c>
      <c r="C142" s="381">
        <v>5</v>
      </c>
      <c r="D142" s="381">
        <v>59</v>
      </c>
      <c r="E142" s="381" t="s">
        <v>13560</v>
      </c>
      <c r="F142" s="381" t="s">
        <v>13559</v>
      </c>
      <c r="G142" s="381" t="s">
        <v>13558</v>
      </c>
      <c r="H142" s="381">
        <v>51300</v>
      </c>
      <c r="I142" s="381">
        <v>18000</v>
      </c>
      <c r="J142" s="381">
        <v>20550</v>
      </c>
      <c r="K142" s="381">
        <v>23100</v>
      </c>
      <c r="L142" s="381">
        <v>25650</v>
      </c>
      <c r="M142" s="381">
        <v>27750</v>
      </c>
      <c r="N142" s="381">
        <v>29800</v>
      </c>
      <c r="O142" s="381">
        <v>31850</v>
      </c>
      <c r="P142" s="381">
        <v>33900</v>
      </c>
      <c r="Q142" s="381">
        <v>12060</v>
      </c>
      <c r="R142" s="381">
        <v>16240</v>
      </c>
      <c r="S142" s="381">
        <v>20420</v>
      </c>
      <c r="T142" s="381">
        <v>24600</v>
      </c>
      <c r="U142" s="381">
        <v>27750</v>
      </c>
      <c r="V142" s="381">
        <v>29800</v>
      </c>
      <c r="W142" s="381">
        <v>31850</v>
      </c>
      <c r="X142" s="381">
        <v>33900</v>
      </c>
      <c r="Y142" s="381">
        <v>28750</v>
      </c>
      <c r="Z142" s="381">
        <v>32850</v>
      </c>
      <c r="AA142" s="381">
        <v>36950</v>
      </c>
      <c r="AB142" s="381">
        <v>41050</v>
      </c>
      <c r="AC142" s="381">
        <v>44350</v>
      </c>
      <c r="AD142" s="381">
        <v>47650</v>
      </c>
      <c r="AE142" s="381">
        <v>50950</v>
      </c>
      <c r="AF142" s="381">
        <v>54200</v>
      </c>
      <c r="AG142" s="381">
        <v>9999</v>
      </c>
      <c r="AH142" s="381" t="s">
        <v>13558</v>
      </c>
      <c r="AI142" s="381" t="s">
        <v>13424</v>
      </c>
      <c r="AJ142" s="381">
        <v>0</v>
      </c>
    </row>
    <row r="143" spans="1:36">
      <c r="A143" s="381" t="s">
        <v>541</v>
      </c>
      <c r="B143" s="381" t="s">
        <v>13557</v>
      </c>
      <c r="C143" s="381">
        <v>5</v>
      </c>
      <c r="D143" s="381">
        <v>61</v>
      </c>
      <c r="E143" s="381" t="s">
        <v>13556</v>
      </c>
      <c r="F143" s="381" t="s">
        <v>13555</v>
      </c>
      <c r="G143" s="381" t="s">
        <v>3262</v>
      </c>
      <c r="H143" s="381">
        <v>43100</v>
      </c>
      <c r="I143" s="381">
        <v>16300</v>
      </c>
      <c r="J143" s="381">
        <v>18600</v>
      </c>
      <c r="K143" s="381">
        <v>20950</v>
      </c>
      <c r="L143" s="381">
        <v>23250</v>
      </c>
      <c r="M143" s="381">
        <v>25150</v>
      </c>
      <c r="N143" s="381">
        <v>27000</v>
      </c>
      <c r="O143" s="381">
        <v>28850</v>
      </c>
      <c r="P143" s="381">
        <v>30700</v>
      </c>
      <c r="Q143" s="381">
        <v>12060</v>
      </c>
      <c r="R143" s="381">
        <v>16240</v>
      </c>
      <c r="S143" s="381">
        <v>20420</v>
      </c>
      <c r="T143" s="381">
        <v>23250</v>
      </c>
      <c r="U143" s="381">
        <v>25150</v>
      </c>
      <c r="V143" s="381">
        <v>27000</v>
      </c>
      <c r="W143" s="381">
        <v>28850</v>
      </c>
      <c r="X143" s="381">
        <v>30700</v>
      </c>
      <c r="Y143" s="381">
        <v>26050</v>
      </c>
      <c r="Z143" s="381">
        <v>29800</v>
      </c>
      <c r="AA143" s="381">
        <v>33500</v>
      </c>
      <c r="AB143" s="381">
        <v>37200</v>
      </c>
      <c r="AC143" s="381">
        <v>40200</v>
      </c>
      <c r="AD143" s="381">
        <v>43200</v>
      </c>
      <c r="AE143" s="381">
        <v>46150</v>
      </c>
      <c r="AF143" s="381">
        <v>49150</v>
      </c>
      <c r="AG143" s="381">
        <v>9999</v>
      </c>
      <c r="AH143" s="381" t="s">
        <v>3262</v>
      </c>
      <c r="AI143" s="381" t="s">
        <v>13424</v>
      </c>
      <c r="AJ143" s="381">
        <v>0</v>
      </c>
    </row>
    <row r="144" spans="1:36">
      <c r="A144" s="381" t="s">
        <v>541</v>
      </c>
      <c r="B144" s="381" t="s">
        <v>13554</v>
      </c>
      <c r="C144" s="381">
        <v>5</v>
      </c>
      <c r="D144" s="381">
        <v>63</v>
      </c>
      <c r="E144" s="381" t="s">
        <v>13553</v>
      </c>
      <c r="F144" s="381" t="s">
        <v>13552</v>
      </c>
      <c r="G144" s="381" t="s">
        <v>13551</v>
      </c>
      <c r="H144" s="381">
        <v>46300</v>
      </c>
      <c r="I144" s="381">
        <v>16300</v>
      </c>
      <c r="J144" s="381">
        <v>18600</v>
      </c>
      <c r="K144" s="381">
        <v>20950</v>
      </c>
      <c r="L144" s="381">
        <v>23250</v>
      </c>
      <c r="M144" s="381">
        <v>25150</v>
      </c>
      <c r="N144" s="381">
        <v>27000</v>
      </c>
      <c r="O144" s="381">
        <v>28850</v>
      </c>
      <c r="P144" s="381">
        <v>30700</v>
      </c>
      <c r="Q144" s="381">
        <v>12060</v>
      </c>
      <c r="R144" s="381">
        <v>16240</v>
      </c>
      <c r="S144" s="381">
        <v>20420</v>
      </c>
      <c r="T144" s="381">
        <v>23250</v>
      </c>
      <c r="U144" s="381">
        <v>25150</v>
      </c>
      <c r="V144" s="381">
        <v>27000</v>
      </c>
      <c r="W144" s="381">
        <v>28850</v>
      </c>
      <c r="X144" s="381">
        <v>30700</v>
      </c>
      <c r="Y144" s="381">
        <v>26050</v>
      </c>
      <c r="Z144" s="381">
        <v>29800</v>
      </c>
      <c r="AA144" s="381">
        <v>33500</v>
      </c>
      <c r="AB144" s="381">
        <v>37200</v>
      </c>
      <c r="AC144" s="381">
        <v>40200</v>
      </c>
      <c r="AD144" s="381">
        <v>43200</v>
      </c>
      <c r="AE144" s="381">
        <v>46150</v>
      </c>
      <c r="AF144" s="381">
        <v>49150</v>
      </c>
      <c r="AG144" s="381">
        <v>9999</v>
      </c>
      <c r="AH144" s="381" t="s">
        <v>13551</v>
      </c>
      <c r="AI144" s="381" t="s">
        <v>13424</v>
      </c>
      <c r="AJ144" s="381">
        <v>0</v>
      </c>
    </row>
    <row r="145" spans="1:36">
      <c r="A145" s="381" t="s">
        <v>541</v>
      </c>
      <c r="B145" s="381" t="s">
        <v>13550</v>
      </c>
      <c r="C145" s="381">
        <v>5</v>
      </c>
      <c r="D145" s="381">
        <v>65</v>
      </c>
      <c r="E145" s="381" t="s">
        <v>13549</v>
      </c>
      <c r="F145" s="381" t="s">
        <v>13548</v>
      </c>
      <c r="G145" s="381" t="s">
        <v>13547</v>
      </c>
      <c r="H145" s="381">
        <v>41100</v>
      </c>
      <c r="I145" s="381">
        <v>16300</v>
      </c>
      <c r="J145" s="381">
        <v>18600</v>
      </c>
      <c r="K145" s="381">
        <v>20950</v>
      </c>
      <c r="L145" s="381">
        <v>23250</v>
      </c>
      <c r="M145" s="381">
        <v>25150</v>
      </c>
      <c r="N145" s="381">
        <v>27000</v>
      </c>
      <c r="O145" s="381">
        <v>28850</v>
      </c>
      <c r="P145" s="381">
        <v>30700</v>
      </c>
      <c r="Q145" s="381">
        <v>12060</v>
      </c>
      <c r="R145" s="381">
        <v>16240</v>
      </c>
      <c r="S145" s="381">
        <v>20420</v>
      </c>
      <c r="T145" s="381">
        <v>23250</v>
      </c>
      <c r="U145" s="381">
        <v>25150</v>
      </c>
      <c r="V145" s="381">
        <v>27000</v>
      </c>
      <c r="W145" s="381">
        <v>28850</v>
      </c>
      <c r="X145" s="381">
        <v>30700</v>
      </c>
      <c r="Y145" s="381">
        <v>26050</v>
      </c>
      <c r="Z145" s="381">
        <v>29800</v>
      </c>
      <c r="AA145" s="381">
        <v>33500</v>
      </c>
      <c r="AB145" s="381">
        <v>37200</v>
      </c>
      <c r="AC145" s="381">
        <v>40200</v>
      </c>
      <c r="AD145" s="381">
        <v>43200</v>
      </c>
      <c r="AE145" s="381">
        <v>46150</v>
      </c>
      <c r="AF145" s="381">
        <v>49150</v>
      </c>
      <c r="AG145" s="381">
        <v>9999</v>
      </c>
      <c r="AH145" s="381" t="s">
        <v>13547</v>
      </c>
      <c r="AI145" s="381" t="s">
        <v>13424</v>
      </c>
      <c r="AJ145" s="381">
        <v>0</v>
      </c>
    </row>
    <row r="146" spans="1:36">
      <c r="A146" s="381" t="s">
        <v>541</v>
      </c>
      <c r="B146" s="381" t="s">
        <v>13546</v>
      </c>
      <c r="C146" s="381">
        <v>5</v>
      </c>
      <c r="D146" s="381">
        <v>67</v>
      </c>
      <c r="E146" s="381" t="s">
        <v>13545</v>
      </c>
      <c r="F146" s="381" t="s">
        <v>13544</v>
      </c>
      <c r="G146" s="381" t="s">
        <v>1262</v>
      </c>
      <c r="H146" s="381">
        <v>42000</v>
      </c>
      <c r="I146" s="381">
        <v>16300</v>
      </c>
      <c r="J146" s="381">
        <v>18600</v>
      </c>
      <c r="K146" s="381">
        <v>20950</v>
      </c>
      <c r="L146" s="381">
        <v>23250</v>
      </c>
      <c r="M146" s="381">
        <v>25150</v>
      </c>
      <c r="N146" s="381">
        <v>27000</v>
      </c>
      <c r="O146" s="381">
        <v>28850</v>
      </c>
      <c r="P146" s="381">
        <v>30700</v>
      </c>
      <c r="Q146" s="381">
        <v>12060</v>
      </c>
      <c r="R146" s="381">
        <v>16240</v>
      </c>
      <c r="S146" s="381">
        <v>20420</v>
      </c>
      <c r="T146" s="381">
        <v>23250</v>
      </c>
      <c r="U146" s="381">
        <v>25150</v>
      </c>
      <c r="V146" s="381">
        <v>27000</v>
      </c>
      <c r="W146" s="381">
        <v>28850</v>
      </c>
      <c r="X146" s="381">
        <v>30700</v>
      </c>
      <c r="Y146" s="381">
        <v>26050</v>
      </c>
      <c r="Z146" s="381">
        <v>29800</v>
      </c>
      <c r="AA146" s="381">
        <v>33500</v>
      </c>
      <c r="AB146" s="381">
        <v>37200</v>
      </c>
      <c r="AC146" s="381">
        <v>40200</v>
      </c>
      <c r="AD146" s="381">
        <v>43200</v>
      </c>
      <c r="AE146" s="381">
        <v>46150</v>
      </c>
      <c r="AF146" s="381">
        <v>49150</v>
      </c>
      <c r="AG146" s="381">
        <v>9999</v>
      </c>
      <c r="AH146" s="381" t="s">
        <v>1262</v>
      </c>
      <c r="AI146" s="381" t="s">
        <v>13424</v>
      </c>
      <c r="AJ146" s="381">
        <v>0</v>
      </c>
    </row>
    <row r="147" spans="1:36">
      <c r="A147" s="381" t="s">
        <v>541</v>
      </c>
      <c r="B147" s="381" t="s">
        <v>13543</v>
      </c>
      <c r="C147" s="381">
        <v>5</v>
      </c>
      <c r="D147" s="381">
        <v>69</v>
      </c>
      <c r="E147" s="381" t="s">
        <v>13529</v>
      </c>
      <c r="F147" s="381" t="s">
        <v>13528</v>
      </c>
      <c r="G147" s="381" t="s">
        <v>1258</v>
      </c>
      <c r="H147" s="381">
        <v>47700</v>
      </c>
      <c r="I147" s="381">
        <v>16700</v>
      </c>
      <c r="J147" s="381">
        <v>19100</v>
      </c>
      <c r="K147" s="381">
        <v>21500</v>
      </c>
      <c r="L147" s="381">
        <v>23850</v>
      </c>
      <c r="M147" s="381">
        <v>25800</v>
      </c>
      <c r="N147" s="381">
        <v>27700</v>
      </c>
      <c r="O147" s="381">
        <v>29600</v>
      </c>
      <c r="P147" s="381">
        <v>31500</v>
      </c>
      <c r="Q147" s="381">
        <v>12060</v>
      </c>
      <c r="R147" s="381">
        <v>16240</v>
      </c>
      <c r="S147" s="381">
        <v>20420</v>
      </c>
      <c r="T147" s="381">
        <v>23850</v>
      </c>
      <c r="U147" s="381">
        <v>25800</v>
      </c>
      <c r="V147" s="381">
        <v>27700</v>
      </c>
      <c r="W147" s="381">
        <v>29600</v>
      </c>
      <c r="X147" s="381">
        <v>31500</v>
      </c>
      <c r="Y147" s="381">
        <v>26750</v>
      </c>
      <c r="Z147" s="381">
        <v>30550</v>
      </c>
      <c r="AA147" s="381">
        <v>34350</v>
      </c>
      <c r="AB147" s="381">
        <v>38150</v>
      </c>
      <c r="AC147" s="381">
        <v>41250</v>
      </c>
      <c r="AD147" s="381">
        <v>44300</v>
      </c>
      <c r="AE147" s="381">
        <v>47350</v>
      </c>
      <c r="AF147" s="381">
        <v>50400</v>
      </c>
      <c r="AG147" s="381">
        <v>6240</v>
      </c>
      <c r="AH147" s="381" t="s">
        <v>1258</v>
      </c>
      <c r="AI147" s="381" t="s">
        <v>13424</v>
      </c>
      <c r="AJ147" s="381">
        <v>1</v>
      </c>
    </row>
    <row r="148" spans="1:36">
      <c r="A148" s="381" t="s">
        <v>541</v>
      </c>
      <c r="B148" s="381" t="s">
        <v>13542</v>
      </c>
      <c r="C148" s="381">
        <v>5</v>
      </c>
      <c r="D148" s="381">
        <v>71</v>
      </c>
      <c r="E148" s="381" t="s">
        <v>13541</v>
      </c>
      <c r="F148" s="381" t="s">
        <v>13540</v>
      </c>
      <c r="G148" s="381" t="s">
        <v>1050</v>
      </c>
      <c r="H148" s="381">
        <v>40300</v>
      </c>
      <c r="I148" s="381">
        <v>16300</v>
      </c>
      <c r="J148" s="381">
        <v>18600</v>
      </c>
      <c r="K148" s="381">
        <v>20950</v>
      </c>
      <c r="L148" s="381">
        <v>23250</v>
      </c>
      <c r="M148" s="381">
        <v>25150</v>
      </c>
      <c r="N148" s="381">
        <v>27000</v>
      </c>
      <c r="O148" s="381">
        <v>28850</v>
      </c>
      <c r="P148" s="381">
        <v>30700</v>
      </c>
      <c r="Q148" s="381">
        <v>12060</v>
      </c>
      <c r="R148" s="381">
        <v>16240</v>
      </c>
      <c r="S148" s="381">
        <v>20420</v>
      </c>
      <c r="T148" s="381">
        <v>23250</v>
      </c>
      <c r="U148" s="381">
        <v>25150</v>
      </c>
      <c r="V148" s="381">
        <v>27000</v>
      </c>
      <c r="W148" s="381">
        <v>28850</v>
      </c>
      <c r="X148" s="381">
        <v>30700</v>
      </c>
      <c r="Y148" s="381">
        <v>26050</v>
      </c>
      <c r="Z148" s="381">
        <v>29800</v>
      </c>
      <c r="AA148" s="381">
        <v>33500</v>
      </c>
      <c r="AB148" s="381">
        <v>37200</v>
      </c>
      <c r="AC148" s="381">
        <v>40200</v>
      </c>
      <c r="AD148" s="381">
        <v>43200</v>
      </c>
      <c r="AE148" s="381">
        <v>46150</v>
      </c>
      <c r="AF148" s="381">
        <v>49150</v>
      </c>
      <c r="AG148" s="381">
        <v>9999</v>
      </c>
      <c r="AH148" s="381" t="s">
        <v>1050</v>
      </c>
      <c r="AI148" s="381" t="s">
        <v>13424</v>
      </c>
      <c r="AJ148" s="381">
        <v>0</v>
      </c>
    </row>
    <row r="149" spans="1:36">
      <c r="A149" s="381" t="s">
        <v>541</v>
      </c>
      <c r="B149" s="381" t="s">
        <v>13539</v>
      </c>
      <c r="C149" s="381">
        <v>5</v>
      </c>
      <c r="D149" s="381">
        <v>73</v>
      </c>
      <c r="E149" s="381" t="s">
        <v>13538</v>
      </c>
      <c r="F149" s="381" t="s">
        <v>13537</v>
      </c>
      <c r="G149" s="381" t="s">
        <v>1238</v>
      </c>
      <c r="H149" s="381">
        <v>41400</v>
      </c>
      <c r="I149" s="381">
        <v>16300</v>
      </c>
      <c r="J149" s="381">
        <v>18600</v>
      </c>
      <c r="K149" s="381">
        <v>20950</v>
      </c>
      <c r="L149" s="381">
        <v>23250</v>
      </c>
      <c r="M149" s="381">
        <v>25150</v>
      </c>
      <c r="N149" s="381">
        <v>27000</v>
      </c>
      <c r="O149" s="381">
        <v>28850</v>
      </c>
      <c r="P149" s="381">
        <v>30700</v>
      </c>
      <c r="Q149" s="381">
        <v>12060</v>
      </c>
      <c r="R149" s="381">
        <v>16240</v>
      </c>
      <c r="S149" s="381">
        <v>20420</v>
      </c>
      <c r="T149" s="381">
        <v>23250</v>
      </c>
      <c r="U149" s="381">
        <v>25150</v>
      </c>
      <c r="V149" s="381">
        <v>27000</v>
      </c>
      <c r="W149" s="381">
        <v>28850</v>
      </c>
      <c r="X149" s="381">
        <v>30700</v>
      </c>
      <c r="Y149" s="381">
        <v>26050</v>
      </c>
      <c r="Z149" s="381">
        <v>29800</v>
      </c>
      <c r="AA149" s="381">
        <v>33500</v>
      </c>
      <c r="AB149" s="381">
        <v>37200</v>
      </c>
      <c r="AC149" s="381">
        <v>40200</v>
      </c>
      <c r="AD149" s="381">
        <v>43200</v>
      </c>
      <c r="AE149" s="381">
        <v>46150</v>
      </c>
      <c r="AF149" s="381">
        <v>49150</v>
      </c>
      <c r="AG149" s="381">
        <v>9999</v>
      </c>
      <c r="AH149" s="381" t="s">
        <v>1238</v>
      </c>
      <c r="AI149" s="381" t="s">
        <v>13424</v>
      </c>
      <c r="AJ149" s="381">
        <v>0</v>
      </c>
    </row>
    <row r="150" spans="1:36">
      <c r="A150" s="381" t="s">
        <v>541</v>
      </c>
      <c r="B150" s="381" t="s">
        <v>13536</v>
      </c>
      <c r="C150" s="381">
        <v>5</v>
      </c>
      <c r="D150" s="381">
        <v>75</v>
      </c>
      <c r="E150" s="381" t="s">
        <v>13535</v>
      </c>
      <c r="F150" s="381" t="s">
        <v>13534</v>
      </c>
      <c r="G150" s="381" t="s">
        <v>3795</v>
      </c>
      <c r="H150" s="381">
        <v>45100</v>
      </c>
      <c r="I150" s="381">
        <v>16300</v>
      </c>
      <c r="J150" s="381">
        <v>18600</v>
      </c>
      <c r="K150" s="381">
        <v>20950</v>
      </c>
      <c r="L150" s="381">
        <v>23250</v>
      </c>
      <c r="M150" s="381">
        <v>25150</v>
      </c>
      <c r="N150" s="381">
        <v>27000</v>
      </c>
      <c r="O150" s="381">
        <v>28850</v>
      </c>
      <c r="P150" s="381">
        <v>30700</v>
      </c>
      <c r="Q150" s="381">
        <v>12060</v>
      </c>
      <c r="R150" s="381">
        <v>16240</v>
      </c>
      <c r="S150" s="381">
        <v>20420</v>
      </c>
      <c r="T150" s="381">
        <v>23250</v>
      </c>
      <c r="U150" s="381">
        <v>25150</v>
      </c>
      <c r="V150" s="381">
        <v>27000</v>
      </c>
      <c r="W150" s="381">
        <v>28850</v>
      </c>
      <c r="X150" s="381">
        <v>30700</v>
      </c>
      <c r="Y150" s="381">
        <v>26050</v>
      </c>
      <c r="Z150" s="381">
        <v>29800</v>
      </c>
      <c r="AA150" s="381">
        <v>33500</v>
      </c>
      <c r="AB150" s="381">
        <v>37200</v>
      </c>
      <c r="AC150" s="381">
        <v>40200</v>
      </c>
      <c r="AD150" s="381">
        <v>43200</v>
      </c>
      <c r="AE150" s="381">
        <v>46150</v>
      </c>
      <c r="AF150" s="381">
        <v>49150</v>
      </c>
      <c r="AG150" s="381">
        <v>9999</v>
      </c>
      <c r="AH150" s="381" t="s">
        <v>3795</v>
      </c>
      <c r="AI150" s="381" t="s">
        <v>13424</v>
      </c>
      <c r="AJ150" s="381">
        <v>0</v>
      </c>
    </row>
    <row r="151" spans="1:36">
      <c r="A151" s="381" t="s">
        <v>541</v>
      </c>
      <c r="B151" s="381" t="s">
        <v>13533</v>
      </c>
      <c r="C151" s="381">
        <v>5</v>
      </c>
      <c r="D151" s="381">
        <v>77</v>
      </c>
      <c r="E151" s="381" t="s">
        <v>13532</v>
      </c>
      <c r="F151" s="381" t="s">
        <v>13531</v>
      </c>
      <c r="G151" s="381" t="s">
        <v>1950</v>
      </c>
      <c r="H151" s="381">
        <v>35500</v>
      </c>
      <c r="I151" s="381">
        <v>16300</v>
      </c>
      <c r="J151" s="381">
        <v>18600</v>
      </c>
      <c r="K151" s="381">
        <v>20950</v>
      </c>
      <c r="L151" s="381">
        <v>23250</v>
      </c>
      <c r="M151" s="381">
        <v>25150</v>
      </c>
      <c r="N151" s="381">
        <v>27000</v>
      </c>
      <c r="O151" s="381">
        <v>28850</v>
      </c>
      <c r="P151" s="381">
        <v>30700</v>
      </c>
      <c r="Q151" s="381">
        <v>12060</v>
      </c>
      <c r="R151" s="381">
        <v>16240</v>
      </c>
      <c r="S151" s="381">
        <v>20420</v>
      </c>
      <c r="T151" s="381">
        <v>23250</v>
      </c>
      <c r="U151" s="381">
        <v>25150</v>
      </c>
      <c r="V151" s="381">
        <v>27000</v>
      </c>
      <c r="W151" s="381">
        <v>28850</v>
      </c>
      <c r="X151" s="381">
        <v>30700</v>
      </c>
      <c r="Y151" s="381">
        <v>26050</v>
      </c>
      <c r="Z151" s="381">
        <v>29800</v>
      </c>
      <c r="AA151" s="381">
        <v>33500</v>
      </c>
      <c r="AB151" s="381">
        <v>37200</v>
      </c>
      <c r="AC151" s="381">
        <v>40200</v>
      </c>
      <c r="AD151" s="381">
        <v>43200</v>
      </c>
      <c r="AE151" s="381">
        <v>46150</v>
      </c>
      <c r="AF151" s="381">
        <v>49150</v>
      </c>
      <c r="AG151" s="381">
        <v>9999</v>
      </c>
      <c r="AH151" s="381" t="s">
        <v>1950</v>
      </c>
      <c r="AI151" s="381" t="s">
        <v>13424</v>
      </c>
      <c r="AJ151" s="381">
        <v>0</v>
      </c>
    </row>
    <row r="152" spans="1:36">
      <c r="A152" s="381" t="s">
        <v>541</v>
      </c>
      <c r="B152" s="381" t="s">
        <v>13530</v>
      </c>
      <c r="C152" s="381">
        <v>5</v>
      </c>
      <c r="D152" s="381">
        <v>79</v>
      </c>
      <c r="E152" s="381" t="s">
        <v>13529</v>
      </c>
      <c r="F152" s="381" t="s">
        <v>13528</v>
      </c>
      <c r="G152" s="381" t="s">
        <v>1042</v>
      </c>
      <c r="H152" s="381">
        <v>47700</v>
      </c>
      <c r="I152" s="381">
        <v>16700</v>
      </c>
      <c r="J152" s="381">
        <v>19100</v>
      </c>
      <c r="K152" s="381">
        <v>21500</v>
      </c>
      <c r="L152" s="381">
        <v>23850</v>
      </c>
      <c r="M152" s="381">
        <v>25800</v>
      </c>
      <c r="N152" s="381">
        <v>27700</v>
      </c>
      <c r="O152" s="381">
        <v>29600</v>
      </c>
      <c r="P152" s="381">
        <v>31500</v>
      </c>
      <c r="Q152" s="381">
        <v>12060</v>
      </c>
      <c r="R152" s="381">
        <v>16240</v>
      </c>
      <c r="S152" s="381">
        <v>20420</v>
      </c>
      <c r="T152" s="381">
        <v>23850</v>
      </c>
      <c r="U152" s="381">
        <v>25800</v>
      </c>
      <c r="V152" s="381">
        <v>27700</v>
      </c>
      <c r="W152" s="381">
        <v>29600</v>
      </c>
      <c r="X152" s="381">
        <v>31500</v>
      </c>
      <c r="Y152" s="381">
        <v>26750</v>
      </c>
      <c r="Z152" s="381">
        <v>30550</v>
      </c>
      <c r="AA152" s="381">
        <v>34350</v>
      </c>
      <c r="AB152" s="381">
        <v>38150</v>
      </c>
      <c r="AC152" s="381">
        <v>41250</v>
      </c>
      <c r="AD152" s="381">
        <v>44300</v>
      </c>
      <c r="AE152" s="381">
        <v>47350</v>
      </c>
      <c r="AF152" s="381">
        <v>50400</v>
      </c>
      <c r="AG152" s="381">
        <v>9999</v>
      </c>
      <c r="AH152" s="381" t="s">
        <v>1042</v>
      </c>
      <c r="AI152" s="381" t="s">
        <v>13424</v>
      </c>
      <c r="AJ152" s="381">
        <v>1</v>
      </c>
    </row>
    <row r="153" spans="1:36">
      <c r="A153" s="381" t="s">
        <v>541</v>
      </c>
      <c r="B153" s="381" t="s">
        <v>13527</v>
      </c>
      <c r="C153" s="381">
        <v>5</v>
      </c>
      <c r="D153" s="381">
        <v>81</v>
      </c>
      <c r="E153" s="381" t="s">
        <v>13526</v>
      </c>
      <c r="F153" s="381" t="s">
        <v>13525</v>
      </c>
      <c r="G153" s="381" t="s">
        <v>13524</v>
      </c>
      <c r="H153" s="381">
        <v>50500</v>
      </c>
      <c r="I153" s="381">
        <v>17700</v>
      </c>
      <c r="J153" s="381">
        <v>20200</v>
      </c>
      <c r="K153" s="381">
        <v>22750</v>
      </c>
      <c r="L153" s="381">
        <v>25250</v>
      </c>
      <c r="M153" s="381">
        <v>27300</v>
      </c>
      <c r="N153" s="381">
        <v>29300</v>
      </c>
      <c r="O153" s="381">
        <v>31350</v>
      </c>
      <c r="P153" s="381">
        <v>33350</v>
      </c>
      <c r="Q153" s="381">
        <v>12060</v>
      </c>
      <c r="R153" s="381">
        <v>16240</v>
      </c>
      <c r="S153" s="381">
        <v>20420</v>
      </c>
      <c r="T153" s="381">
        <v>24600</v>
      </c>
      <c r="U153" s="381">
        <v>27300</v>
      </c>
      <c r="V153" s="381">
        <v>29300</v>
      </c>
      <c r="W153" s="381">
        <v>31350</v>
      </c>
      <c r="X153" s="381">
        <v>33350</v>
      </c>
      <c r="Y153" s="381">
        <v>28300</v>
      </c>
      <c r="Z153" s="381">
        <v>32350</v>
      </c>
      <c r="AA153" s="381">
        <v>36400</v>
      </c>
      <c r="AB153" s="381">
        <v>40400</v>
      </c>
      <c r="AC153" s="381">
        <v>43650</v>
      </c>
      <c r="AD153" s="381">
        <v>46900</v>
      </c>
      <c r="AE153" s="381">
        <v>50100</v>
      </c>
      <c r="AF153" s="381">
        <v>53350</v>
      </c>
      <c r="AG153" s="381">
        <v>9999</v>
      </c>
      <c r="AH153" s="381" t="s">
        <v>13524</v>
      </c>
      <c r="AI153" s="381" t="s">
        <v>13424</v>
      </c>
      <c r="AJ153" s="381">
        <v>1</v>
      </c>
    </row>
    <row r="154" spans="1:36">
      <c r="A154" s="381" t="s">
        <v>541</v>
      </c>
      <c r="B154" s="381" t="s">
        <v>13523</v>
      </c>
      <c r="C154" s="381">
        <v>5</v>
      </c>
      <c r="D154" s="381">
        <v>83</v>
      </c>
      <c r="E154" s="381" t="s">
        <v>13522</v>
      </c>
      <c r="F154" s="381" t="s">
        <v>13521</v>
      </c>
      <c r="G154" s="381" t="s">
        <v>1484</v>
      </c>
      <c r="H154" s="381">
        <v>47500</v>
      </c>
      <c r="I154" s="381">
        <v>16650</v>
      </c>
      <c r="J154" s="381">
        <v>19000</v>
      </c>
      <c r="K154" s="381">
        <v>21400</v>
      </c>
      <c r="L154" s="381">
        <v>23750</v>
      </c>
      <c r="M154" s="381">
        <v>25650</v>
      </c>
      <c r="N154" s="381">
        <v>27550</v>
      </c>
      <c r="O154" s="381">
        <v>29450</v>
      </c>
      <c r="P154" s="381">
        <v>31350</v>
      </c>
      <c r="Q154" s="381">
        <v>12060</v>
      </c>
      <c r="R154" s="381">
        <v>16240</v>
      </c>
      <c r="S154" s="381">
        <v>20420</v>
      </c>
      <c r="T154" s="381">
        <v>23750</v>
      </c>
      <c r="U154" s="381">
        <v>25650</v>
      </c>
      <c r="V154" s="381">
        <v>27550</v>
      </c>
      <c r="W154" s="381">
        <v>29450</v>
      </c>
      <c r="X154" s="381">
        <v>31350</v>
      </c>
      <c r="Y154" s="381">
        <v>26600</v>
      </c>
      <c r="Z154" s="381">
        <v>30400</v>
      </c>
      <c r="AA154" s="381">
        <v>34200</v>
      </c>
      <c r="AB154" s="381">
        <v>38000</v>
      </c>
      <c r="AC154" s="381">
        <v>41050</v>
      </c>
      <c r="AD154" s="381">
        <v>44100</v>
      </c>
      <c r="AE154" s="381">
        <v>47150</v>
      </c>
      <c r="AF154" s="381">
        <v>50200</v>
      </c>
      <c r="AG154" s="381">
        <v>9999</v>
      </c>
      <c r="AH154" s="381" t="s">
        <v>1484</v>
      </c>
      <c r="AI154" s="381" t="s">
        <v>13424</v>
      </c>
      <c r="AJ154" s="381">
        <v>0</v>
      </c>
    </row>
    <row r="155" spans="1:36">
      <c r="A155" s="381" t="s">
        <v>541</v>
      </c>
      <c r="B155" s="381" t="s">
        <v>13520</v>
      </c>
      <c r="C155" s="381">
        <v>5</v>
      </c>
      <c r="D155" s="381">
        <v>85</v>
      </c>
      <c r="E155" s="381" t="s">
        <v>13465</v>
      </c>
      <c r="F155" s="381" t="s">
        <v>13464</v>
      </c>
      <c r="G155" s="381" t="s">
        <v>13519</v>
      </c>
      <c r="H155" s="381">
        <v>62500</v>
      </c>
      <c r="I155" s="381">
        <v>21900</v>
      </c>
      <c r="J155" s="381">
        <v>25000</v>
      </c>
      <c r="K155" s="381">
        <v>28150</v>
      </c>
      <c r="L155" s="381">
        <v>31250</v>
      </c>
      <c r="M155" s="381">
        <v>33750</v>
      </c>
      <c r="N155" s="381">
        <v>36250</v>
      </c>
      <c r="O155" s="381">
        <v>38750</v>
      </c>
      <c r="P155" s="381">
        <v>41250</v>
      </c>
      <c r="Q155" s="381">
        <v>13150</v>
      </c>
      <c r="R155" s="381">
        <v>16240</v>
      </c>
      <c r="S155" s="381">
        <v>20420</v>
      </c>
      <c r="T155" s="381">
        <v>24600</v>
      </c>
      <c r="U155" s="381">
        <v>28780</v>
      </c>
      <c r="V155" s="381">
        <v>32960</v>
      </c>
      <c r="W155" s="381">
        <v>37140</v>
      </c>
      <c r="X155" s="381">
        <v>41250</v>
      </c>
      <c r="Y155" s="381">
        <v>35000</v>
      </c>
      <c r="Z155" s="381">
        <v>40000</v>
      </c>
      <c r="AA155" s="381">
        <v>45000</v>
      </c>
      <c r="AB155" s="381">
        <v>50000</v>
      </c>
      <c r="AC155" s="381">
        <v>54000</v>
      </c>
      <c r="AD155" s="381">
        <v>58000</v>
      </c>
      <c r="AE155" s="381">
        <v>62000</v>
      </c>
      <c r="AF155" s="381">
        <v>66000</v>
      </c>
      <c r="AG155" s="381">
        <v>4400</v>
      </c>
      <c r="AH155" s="381" t="s">
        <v>13519</v>
      </c>
      <c r="AI155" s="381" t="s">
        <v>13424</v>
      </c>
      <c r="AJ155" s="381">
        <v>1</v>
      </c>
    </row>
    <row r="156" spans="1:36">
      <c r="A156" s="381" t="s">
        <v>541</v>
      </c>
      <c r="B156" s="381" t="s">
        <v>13518</v>
      </c>
      <c r="C156" s="381">
        <v>5</v>
      </c>
      <c r="D156" s="381">
        <v>87</v>
      </c>
      <c r="E156" s="381" t="s">
        <v>13437</v>
      </c>
      <c r="F156" s="381" t="s">
        <v>13436</v>
      </c>
      <c r="G156" s="381" t="s">
        <v>1936</v>
      </c>
      <c r="H156" s="381">
        <v>66100</v>
      </c>
      <c r="I156" s="381">
        <v>23100</v>
      </c>
      <c r="J156" s="381">
        <v>26400</v>
      </c>
      <c r="K156" s="381">
        <v>29700</v>
      </c>
      <c r="L156" s="381">
        <v>32950</v>
      </c>
      <c r="M156" s="381">
        <v>35600</v>
      </c>
      <c r="N156" s="381">
        <v>38250</v>
      </c>
      <c r="O156" s="381">
        <v>40900</v>
      </c>
      <c r="P156" s="381">
        <v>43500</v>
      </c>
      <c r="Q156" s="381">
        <v>13850</v>
      </c>
      <c r="R156" s="381">
        <v>16240</v>
      </c>
      <c r="S156" s="381">
        <v>20420</v>
      </c>
      <c r="T156" s="381">
        <v>24600</v>
      </c>
      <c r="U156" s="381">
        <v>28780</v>
      </c>
      <c r="V156" s="381">
        <v>32960</v>
      </c>
      <c r="W156" s="381">
        <v>37140</v>
      </c>
      <c r="X156" s="381">
        <v>41320</v>
      </c>
      <c r="Y156" s="381">
        <v>36900</v>
      </c>
      <c r="Z156" s="381">
        <v>42150</v>
      </c>
      <c r="AA156" s="381">
        <v>47400</v>
      </c>
      <c r="AB156" s="381">
        <v>52650</v>
      </c>
      <c r="AC156" s="381">
        <v>56900</v>
      </c>
      <c r="AD156" s="381">
        <v>61100</v>
      </c>
      <c r="AE156" s="381">
        <v>65300</v>
      </c>
      <c r="AF156" s="381">
        <v>69500</v>
      </c>
      <c r="AG156" s="381">
        <v>9999</v>
      </c>
      <c r="AH156" s="381" t="s">
        <v>1936</v>
      </c>
      <c r="AI156" s="381" t="s">
        <v>13424</v>
      </c>
      <c r="AJ156" s="381">
        <v>1</v>
      </c>
    </row>
    <row r="157" spans="1:36">
      <c r="A157" s="381" t="s">
        <v>541</v>
      </c>
      <c r="B157" s="381" t="s">
        <v>13517</v>
      </c>
      <c r="C157" s="381">
        <v>5</v>
      </c>
      <c r="D157" s="381">
        <v>89</v>
      </c>
      <c r="E157" s="381" t="s">
        <v>13516</v>
      </c>
      <c r="F157" s="381" t="s">
        <v>13515</v>
      </c>
      <c r="G157" s="381" t="s">
        <v>1476</v>
      </c>
      <c r="H157" s="381">
        <v>41000</v>
      </c>
      <c r="I157" s="381">
        <v>16300</v>
      </c>
      <c r="J157" s="381">
        <v>18600</v>
      </c>
      <c r="K157" s="381">
        <v>20950</v>
      </c>
      <c r="L157" s="381">
        <v>23250</v>
      </c>
      <c r="M157" s="381">
        <v>25150</v>
      </c>
      <c r="N157" s="381">
        <v>27000</v>
      </c>
      <c r="O157" s="381">
        <v>28850</v>
      </c>
      <c r="P157" s="381">
        <v>30700</v>
      </c>
      <c r="Q157" s="381">
        <v>12060</v>
      </c>
      <c r="R157" s="381">
        <v>16240</v>
      </c>
      <c r="S157" s="381">
        <v>20420</v>
      </c>
      <c r="T157" s="381">
        <v>23250</v>
      </c>
      <c r="U157" s="381">
        <v>25150</v>
      </c>
      <c r="V157" s="381">
        <v>27000</v>
      </c>
      <c r="W157" s="381">
        <v>28850</v>
      </c>
      <c r="X157" s="381">
        <v>30700</v>
      </c>
      <c r="Y157" s="381">
        <v>26050</v>
      </c>
      <c r="Z157" s="381">
        <v>29800</v>
      </c>
      <c r="AA157" s="381">
        <v>33500</v>
      </c>
      <c r="AB157" s="381">
        <v>37200</v>
      </c>
      <c r="AC157" s="381">
        <v>40200</v>
      </c>
      <c r="AD157" s="381">
        <v>43200</v>
      </c>
      <c r="AE157" s="381">
        <v>46150</v>
      </c>
      <c r="AF157" s="381">
        <v>49150</v>
      </c>
      <c r="AG157" s="381">
        <v>9999</v>
      </c>
      <c r="AH157" s="381" t="s">
        <v>1476</v>
      </c>
      <c r="AI157" s="381" t="s">
        <v>13424</v>
      </c>
      <c r="AJ157" s="381">
        <v>0</v>
      </c>
    </row>
    <row r="158" spans="1:36">
      <c r="A158" s="381" t="s">
        <v>541</v>
      </c>
      <c r="B158" s="381" t="s">
        <v>13514</v>
      </c>
      <c r="C158" s="381">
        <v>5</v>
      </c>
      <c r="D158" s="381">
        <v>91</v>
      </c>
      <c r="E158" s="381" t="s">
        <v>3594</v>
      </c>
      <c r="F158" s="381" t="s">
        <v>3593</v>
      </c>
      <c r="G158" s="381" t="s">
        <v>7400</v>
      </c>
      <c r="H158" s="381">
        <v>52600</v>
      </c>
      <c r="I158" s="381">
        <v>19000</v>
      </c>
      <c r="J158" s="381">
        <v>21700</v>
      </c>
      <c r="K158" s="381">
        <v>24400</v>
      </c>
      <c r="L158" s="381">
        <v>27100</v>
      </c>
      <c r="M158" s="381">
        <v>29300</v>
      </c>
      <c r="N158" s="381">
        <v>31450</v>
      </c>
      <c r="O158" s="381">
        <v>33650</v>
      </c>
      <c r="P158" s="381">
        <v>35800</v>
      </c>
      <c r="Q158" s="381">
        <v>12060</v>
      </c>
      <c r="R158" s="381">
        <v>16240</v>
      </c>
      <c r="S158" s="381">
        <v>20420</v>
      </c>
      <c r="T158" s="381">
        <v>24600</v>
      </c>
      <c r="U158" s="381">
        <v>28780</v>
      </c>
      <c r="V158" s="381">
        <v>31450</v>
      </c>
      <c r="W158" s="381">
        <v>33650</v>
      </c>
      <c r="X158" s="381">
        <v>35800</v>
      </c>
      <c r="Y158" s="381">
        <v>30350</v>
      </c>
      <c r="Z158" s="381">
        <v>34700</v>
      </c>
      <c r="AA158" s="381">
        <v>39050</v>
      </c>
      <c r="AB158" s="381">
        <v>43350</v>
      </c>
      <c r="AC158" s="381">
        <v>46850</v>
      </c>
      <c r="AD158" s="381">
        <v>50300</v>
      </c>
      <c r="AE158" s="381">
        <v>53800</v>
      </c>
      <c r="AF158" s="381">
        <v>57250</v>
      </c>
      <c r="AG158" s="381">
        <v>8360</v>
      </c>
      <c r="AH158" s="381" t="s">
        <v>7400</v>
      </c>
      <c r="AI158" s="381" t="s">
        <v>13424</v>
      </c>
      <c r="AJ158" s="381">
        <v>1</v>
      </c>
    </row>
    <row r="159" spans="1:36">
      <c r="A159" s="381" t="s">
        <v>541</v>
      </c>
      <c r="B159" s="381" t="s">
        <v>13513</v>
      </c>
      <c r="C159" s="381">
        <v>5</v>
      </c>
      <c r="D159" s="381">
        <v>93</v>
      </c>
      <c r="E159" s="381" t="s">
        <v>13512</v>
      </c>
      <c r="F159" s="381" t="s">
        <v>13511</v>
      </c>
      <c r="G159" s="381" t="s">
        <v>7396</v>
      </c>
      <c r="H159" s="381">
        <v>41800</v>
      </c>
      <c r="I159" s="381">
        <v>16300</v>
      </c>
      <c r="J159" s="381">
        <v>18600</v>
      </c>
      <c r="K159" s="381">
        <v>20950</v>
      </c>
      <c r="L159" s="381">
        <v>23250</v>
      </c>
      <c r="M159" s="381">
        <v>25150</v>
      </c>
      <c r="N159" s="381">
        <v>27000</v>
      </c>
      <c r="O159" s="381">
        <v>28850</v>
      </c>
      <c r="P159" s="381">
        <v>30700</v>
      </c>
      <c r="Q159" s="381">
        <v>12060</v>
      </c>
      <c r="R159" s="381">
        <v>16240</v>
      </c>
      <c r="S159" s="381">
        <v>20420</v>
      </c>
      <c r="T159" s="381">
        <v>23250</v>
      </c>
      <c r="U159" s="381">
        <v>25150</v>
      </c>
      <c r="V159" s="381">
        <v>27000</v>
      </c>
      <c r="W159" s="381">
        <v>28850</v>
      </c>
      <c r="X159" s="381">
        <v>30700</v>
      </c>
      <c r="Y159" s="381">
        <v>26050</v>
      </c>
      <c r="Z159" s="381">
        <v>29800</v>
      </c>
      <c r="AA159" s="381">
        <v>33500</v>
      </c>
      <c r="AB159" s="381">
        <v>37200</v>
      </c>
      <c r="AC159" s="381">
        <v>40200</v>
      </c>
      <c r="AD159" s="381">
        <v>43200</v>
      </c>
      <c r="AE159" s="381">
        <v>46150</v>
      </c>
      <c r="AF159" s="381">
        <v>49150</v>
      </c>
      <c r="AG159" s="381">
        <v>9999</v>
      </c>
      <c r="AH159" s="381" t="s">
        <v>7396</v>
      </c>
      <c r="AI159" s="381" t="s">
        <v>13424</v>
      </c>
      <c r="AJ159" s="381">
        <v>0</v>
      </c>
    </row>
    <row r="160" spans="1:36">
      <c r="A160" s="381" t="s">
        <v>541</v>
      </c>
      <c r="B160" s="381" t="s">
        <v>13510</v>
      </c>
      <c r="C160" s="381">
        <v>5</v>
      </c>
      <c r="D160" s="381">
        <v>95</v>
      </c>
      <c r="E160" s="381" t="s">
        <v>13509</v>
      </c>
      <c r="F160" s="381" t="s">
        <v>13508</v>
      </c>
      <c r="G160" s="381" t="s">
        <v>1205</v>
      </c>
      <c r="H160" s="381">
        <v>38600</v>
      </c>
      <c r="I160" s="381">
        <v>16300</v>
      </c>
      <c r="J160" s="381">
        <v>18600</v>
      </c>
      <c r="K160" s="381">
        <v>20950</v>
      </c>
      <c r="L160" s="381">
        <v>23250</v>
      </c>
      <c r="M160" s="381">
        <v>25150</v>
      </c>
      <c r="N160" s="381">
        <v>27000</v>
      </c>
      <c r="O160" s="381">
        <v>28850</v>
      </c>
      <c r="P160" s="381">
        <v>30700</v>
      </c>
      <c r="Q160" s="381">
        <v>12060</v>
      </c>
      <c r="R160" s="381">
        <v>16240</v>
      </c>
      <c r="S160" s="381">
        <v>20420</v>
      </c>
      <c r="T160" s="381">
        <v>23250</v>
      </c>
      <c r="U160" s="381">
        <v>25150</v>
      </c>
      <c r="V160" s="381">
        <v>27000</v>
      </c>
      <c r="W160" s="381">
        <v>28850</v>
      </c>
      <c r="X160" s="381">
        <v>30700</v>
      </c>
      <c r="Y160" s="381">
        <v>26050</v>
      </c>
      <c r="Z160" s="381">
        <v>29800</v>
      </c>
      <c r="AA160" s="381">
        <v>33500</v>
      </c>
      <c r="AB160" s="381">
        <v>37200</v>
      </c>
      <c r="AC160" s="381">
        <v>40200</v>
      </c>
      <c r="AD160" s="381">
        <v>43200</v>
      </c>
      <c r="AE160" s="381">
        <v>46150</v>
      </c>
      <c r="AF160" s="381">
        <v>49150</v>
      </c>
      <c r="AG160" s="381">
        <v>9999</v>
      </c>
      <c r="AH160" s="381" t="s">
        <v>1205</v>
      </c>
      <c r="AI160" s="381" t="s">
        <v>13424</v>
      </c>
      <c r="AJ160" s="381">
        <v>0</v>
      </c>
    </row>
    <row r="161" spans="1:36">
      <c r="A161" s="381" t="s">
        <v>541</v>
      </c>
      <c r="B161" s="381" t="s">
        <v>13507</v>
      </c>
      <c r="C161" s="381">
        <v>5</v>
      </c>
      <c r="D161" s="381">
        <v>97</v>
      </c>
      <c r="E161" s="381" t="s">
        <v>13506</v>
      </c>
      <c r="F161" s="381" t="s">
        <v>13505</v>
      </c>
      <c r="G161" s="381" t="s">
        <v>1924</v>
      </c>
      <c r="H161" s="381">
        <v>43100</v>
      </c>
      <c r="I161" s="381">
        <v>16300</v>
      </c>
      <c r="J161" s="381">
        <v>18600</v>
      </c>
      <c r="K161" s="381">
        <v>20950</v>
      </c>
      <c r="L161" s="381">
        <v>23250</v>
      </c>
      <c r="M161" s="381">
        <v>25150</v>
      </c>
      <c r="N161" s="381">
        <v>27000</v>
      </c>
      <c r="O161" s="381">
        <v>28850</v>
      </c>
      <c r="P161" s="381">
        <v>30700</v>
      </c>
      <c r="Q161" s="381">
        <v>12060</v>
      </c>
      <c r="R161" s="381">
        <v>16240</v>
      </c>
      <c r="S161" s="381">
        <v>20420</v>
      </c>
      <c r="T161" s="381">
        <v>23250</v>
      </c>
      <c r="U161" s="381">
        <v>25150</v>
      </c>
      <c r="V161" s="381">
        <v>27000</v>
      </c>
      <c r="W161" s="381">
        <v>28850</v>
      </c>
      <c r="X161" s="381">
        <v>30700</v>
      </c>
      <c r="Y161" s="381">
        <v>26050</v>
      </c>
      <c r="Z161" s="381">
        <v>29800</v>
      </c>
      <c r="AA161" s="381">
        <v>33500</v>
      </c>
      <c r="AB161" s="381">
        <v>37200</v>
      </c>
      <c r="AC161" s="381">
        <v>40200</v>
      </c>
      <c r="AD161" s="381">
        <v>43200</v>
      </c>
      <c r="AE161" s="381">
        <v>46150</v>
      </c>
      <c r="AF161" s="381">
        <v>49150</v>
      </c>
      <c r="AG161" s="381">
        <v>9999</v>
      </c>
      <c r="AH161" s="381" t="s">
        <v>1924</v>
      </c>
      <c r="AI161" s="381" t="s">
        <v>13424</v>
      </c>
      <c r="AJ161" s="381">
        <v>0</v>
      </c>
    </row>
    <row r="162" spans="1:36">
      <c r="A162" s="381" t="s">
        <v>541</v>
      </c>
      <c r="B162" s="381" t="s">
        <v>13504</v>
      </c>
      <c r="C162" s="381">
        <v>5</v>
      </c>
      <c r="D162" s="381">
        <v>99</v>
      </c>
      <c r="E162" s="381" t="s">
        <v>13503</v>
      </c>
      <c r="F162" s="381" t="s">
        <v>13502</v>
      </c>
      <c r="G162" s="381" t="s">
        <v>13318</v>
      </c>
      <c r="H162" s="381">
        <v>44300</v>
      </c>
      <c r="I162" s="381">
        <v>16300</v>
      </c>
      <c r="J162" s="381">
        <v>18600</v>
      </c>
      <c r="K162" s="381">
        <v>20950</v>
      </c>
      <c r="L162" s="381">
        <v>23250</v>
      </c>
      <c r="M162" s="381">
        <v>25150</v>
      </c>
      <c r="N162" s="381">
        <v>27000</v>
      </c>
      <c r="O162" s="381">
        <v>28850</v>
      </c>
      <c r="P162" s="381">
        <v>30700</v>
      </c>
      <c r="Q162" s="381">
        <v>12060</v>
      </c>
      <c r="R162" s="381">
        <v>16240</v>
      </c>
      <c r="S162" s="381">
        <v>20420</v>
      </c>
      <c r="T162" s="381">
        <v>23250</v>
      </c>
      <c r="U162" s="381">
        <v>25150</v>
      </c>
      <c r="V162" s="381">
        <v>27000</v>
      </c>
      <c r="W162" s="381">
        <v>28850</v>
      </c>
      <c r="X162" s="381">
        <v>30700</v>
      </c>
      <c r="Y162" s="381">
        <v>26050</v>
      </c>
      <c r="Z162" s="381">
        <v>29800</v>
      </c>
      <c r="AA162" s="381">
        <v>33500</v>
      </c>
      <c r="AB162" s="381">
        <v>37200</v>
      </c>
      <c r="AC162" s="381">
        <v>40200</v>
      </c>
      <c r="AD162" s="381">
        <v>43200</v>
      </c>
      <c r="AE162" s="381">
        <v>46150</v>
      </c>
      <c r="AF162" s="381">
        <v>49150</v>
      </c>
      <c r="AG162" s="381">
        <v>9999</v>
      </c>
      <c r="AH162" s="381" t="s">
        <v>13318</v>
      </c>
      <c r="AI162" s="381" t="s">
        <v>13424</v>
      </c>
      <c r="AJ162" s="381">
        <v>0</v>
      </c>
    </row>
    <row r="163" spans="1:36">
      <c r="A163" s="381" t="s">
        <v>541</v>
      </c>
      <c r="B163" s="381" t="s">
        <v>13501</v>
      </c>
      <c r="C163" s="381">
        <v>5</v>
      </c>
      <c r="D163" s="381">
        <v>101</v>
      </c>
      <c r="E163" s="381" t="s">
        <v>13500</v>
      </c>
      <c r="F163" s="381" t="s">
        <v>13499</v>
      </c>
      <c r="G163" s="381" t="s">
        <v>3039</v>
      </c>
      <c r="H163" s="381">
        <v>44000</v>
      </c>
      <c r="I163" s="381">
        <v>16300</v>
      </c>
      <c r="J163" s="381">
        <v>18600</v>
      </c>
      <c r="K163" s="381">
        <v>20950</v>
      </c>
      <c r="L163" s="381">
        <v>23250</v>
      </c>
      <c r="M163" s="381">
        <v>25150</v>
      </c>
      <c r="N163" s="381">
        <v>27000</v>
      </c>
      <c r="O163" s="381">
        <v>28850</v>
      </c>
      <c r="P163" s="381">
        <v>30700</v>
      </c>
      <c r="Q163" s="381">
        <v>12060</v>
      </c>
      <c r="R163" s="381">
        <v>16240</v>
      </c>
      <c r="S163" s="381">
        <v>20420</v>
      </c>
      <c r="T163" s="381">
        <v>23250</v>
      </c>
      <c r="U163" s="381">
        <v>25150</v>
      </c>
      <c r="V163" s="381">
        <v>27000</v>
      </c>
      <c r="W163" s="381">
        <v>28850</v>
      </c>
      <c r="X163" s="381">
        <v>30700</v>
      </c>
      <c r="Y163" s="381">
        <v>26050</v>
      </c>
      <c r="Z163" s="381">
        <v>29800</v>
      </c>
      <c r="AA163" s="381">
        <v>33500</v>
      </c>
      <c r="AB163" s="381">
        <v>37200</v>
      </c>
      <c r="AC163" s="381">
        <v>40200</v>
      </c>
      <c r="AD163" s="381">
        <v>43200</v>
      </c>
      <c r="AE163" s="381">
        <v>46150</v>
      </c>
      <c r="AF163" s="381">
        <v>49150</v>
      </c>
      <c r="AG163" s="381">
        <v>9999</v>
      </c>
      <c r="AH163" s="381" t="s">
        <v>3039</v>
      </c>
      <c r="AI163" s="381" t="s">
        <v>13424</v>
      </c>
      <c r="AJ163" s="381">
        <v>0</v>
      </c>
    </row>
    <row r="164" spans="1:36">
      <c r="A164" s="381" t="s">
        <v>541</v>
      </c>
      <c r="B164" s="381" t="s">
        <v>13498</v>
      </c>
      <c r="C164" s="381">
        <v>5</v>
      </c>
      <c r="D164" s="381">
        <v>103</v>
      </c>
      <c r="E164" s="381" t="s">
        <v>13497</v>
      </c>
      <c r="F164" s="381" t="s">
        <v>13496</v>
      </c>
      <c r="G164" s="381" t="s">
        <v>13495</v>
      </c>
      <c r="H164" s="381">
        <v>45200</v>
      </c>
      <c r="I164" s="381">
        <v>16300</v>
      </c>
      <c r="J164" s="381">
        <v>18600</v>
      </c>
      <c r="K164" s="381">
        <v>20950</v>
      </c>
      <c r="L164" s="381">
        <v>23250</v>
      </c>
      <c r="M164" s="381">
        <v>25150</v>
      </c>
      <c r="N164" s="381">
        <v>27000</v>
      </c>
      <c r="O164" s="381">
        <v>28850</v>
      </c>
      <c r="P164" s="381">
        <v>30700</v>
      </c>
      <c r="Q164" s="381">
        <v>12060</v>
      </c>
      <c r="R164" s="381">
        <v>16240</v>
      </c>
      <c r="S164" s="381">
        <v>20420</v>
      </c>
      <c r="T164" s="381">
        <v>23250</v>
      </c>
      <c r="U164" s="381">
        <v>25150</v>
      </c>
      <c r="V164" s="381">
        <v>27000</v>
      </c>
      <c r="W164" s="381">
        <v>28850</v>
      </c>
      <c r="X164" s="381">
        <v>30700</v>
      </c>
      <c r="Y164" s="381">
        <v>26050</v>
      </c>
      <c r="Z164" s="381">
        <v>29800</v>
      </c>
      <c r="AA164" s="381">
        <v>33500</v>
      </c>
      <c r="AB164" s="381">
        <v>37200</v>
      </c>
      <c r="AC164" s="381">
        <v>40200</v>
      </c>
      <c r="AD164" s="381">
        <v>43200</v>
      </c>
      <c r="AE164" s="381">
        <v>46150</v>
      </c>
      <c r="AF164" s="381">
        <v>49150</v>
      </c>
      <c r="AG164" s="381">
        <v>9999</v>
      </c>
      <c r="AH164" s="381" t="s">
        <v>13495</v>
      </c>
      <c r="AI164" s="381" t="s">
        <v>13424</v>
      </c>
      <c r="AJ164" s="381">
        <v>0</v>
      </c>
    </row>
    <row r="165" spans="1:36">
      <c r="A165" s="381" t="s">
        <v>541</v>
      </c>
      <c r="B165" s="381" t="s">
        <v>13494</v>
      </c>
      <c r="C165" s="381">
        <v>5</v>
      </c>
      <c r="D165" s="381">
        <v>105</v>
      </c>
      <c r="E165" s="381" t="s">
        <v>13465</v>
      </c>
      <c r="F165" s="381" t="s">
        <v>13464</v>
      </c>
      <c r="G165" s="381" t="s">
        <v>3736</v>
      </c>
      <c r="H165" s="381">
        <v>62500</v>
      </c>
      <c r="I165" s="381">
        <v>21900</v>
      </c>
      <c r="J165" s="381">
        <v>25000</v>
      </c>
      <c r="K165" s="381">
        <v>28150</v>
      </c>
      <c r="L165" s="381">
        <v>31250</v>
      </c>
      <c r="M165" s="381">
        <v>33750</v>
      </c>
      <c r="N165" s="381">
        <v>36250</v>
      </c>
      <c r="O165" s="381">
        <v>38750</v>
      </c>
      <c r="P165" s="381">
        <v>41250</v>
      </c>
      <c r="Q165" s="381">
        <v>13150</v>
      </c>
      <c r="R165" s="381">
        <v>16240</v>
      </c>
      <c r="S165" s="381">
        <v>20420</v>
      </c>
      <c r="T165" s="381">
        <v>24600</v>
      </c>
      <c r="U165" s="381">
        <v>28780</v>
      </c>
      <c r="V165" s="381">
        <v>32960</v>
      </c>
      <c r="W165" s="381">
        <v>37140</v>
      </c>
      <c r="X165" s="381">
        <v>41250</v>
      </c>
      <c r="Y165" s="381">
        <v>35000</v>
      </c>
      <c r="Z165" s="381">
        <v>40000</v>
      </c>
      <c r="AA165" s="381">
        <v>45000</v>
      </c>
      <c r="AB165" s="381">
        <v>50000</v>
      </c>
      <c r="AC165" s="381">
        <v>54000</v>
      </c>
      <c r="AD165" s="381">
        <v>58000</v>
      </c>
      <c r="AE165" s="381">
        <v>62000</v>
      </c>
      <c r="AF165" s="381">
        <v>66000</v>
      </c>
      <c r="AG165" s="381">
        <v>9999</v>
      </c>
      <c r="AH165" s="381" t="s">
        <v>3736</v>
      </c>
      <c r="AI165" s="381" t="s">
        <v>13424</v>
      </c>
      <c r="AJ165" s="381">
        <v>1</v>
      </c>
    </row>
    <row r="166" spans="1:36">
      <c r="A166" s="381" t="s">
        <v>541</v>
      </c>
      <c r="B166" s="381" t="s">
        <v>13493</v>
      </c>
      <c r="C166" s="381">
        <v>5</v>
      </c>
      <c r="D166" s="381">
        <v>107</v>
      </c>
      <c r="E166" s="381" t="s">
        <v>13492</v>
      </c>
      <c r="F166" s="381" t="s">
        <v>13491</v>
      </c>
      <c r="G166" s="381" t="s">
        <v>7111</v>
      </c>
      <c r="H166" s="381">
        <v>37200</v>
      </c>
      <c r="I166" s="381">
        <v>16300</v>
      </c>
      <c r="J166" s="381">
        <v>18600</v>
      </c>
      <c r="K166" s="381">
        <v>20950</v>
      </c>
      <c r="L166" s="381">
        <v>23250</v>
      </c>
      <c r="M166" s="381">
        <v>25150</v>
      </c>
      <c r="N166" s="381">
        <v>27000</v>
      </c>
      <c r="O166" s="381">
        <v>28850</v>
      </c>
      <c r="P166" s="381">
        <v>30700</v>
      </c>
      <c r="Q166" s="381">
        <v>12060</v>
      </c>
      <c r="R166" s="381">
        <v>16240</v>
      </c>
      <c r="S166" s="381">
        <v>20420</v>
      </c>
      <c r="T166" s="381">
        <v>23250</v>
      </c>
      <c r="U166" s="381">
        <v>25150</v>
      </c>
      <c r="V166" s="381">
        <v>27000</v>
      </c>
      <c r="W166" s="381">
        <v>28850</v>
      </c>
      <c r="X166" s="381">
        <v>30700</v>
      </c>
      <c r="Y166" s="381">
        <v>26050</v>
      </c>
      <c r="Z166" s="381">
        <v>29800</v>
      </c>
      <c r="AA166" s="381">
        <v>33500</v>
      </c>
      <c r="AB166" s="381">
        <v>37200</v>
      </c>
      <c r="AC166" s="381">
        <v>40200</v>
      </c>
      <c r="AD166" s="381">
        <v>43200</v>
      </c>
      <c r="AE166" s="381">
        <v>46150</v>
      </c>
      <c r="AF166" s="381">
        <v>49150</v>
      </c>
      <c r="AG166" s="381">
        <v>9999</v>
      </c>
      <c r="AH166" s="381" t="s">
        <v>7111</v>
      </c>
      <c r="AI166" s="381" t="s">
        <v>13424</v>
      </c>
      <c r="AJ166" s="381">
        <v>0</v>
      </c>
    </row>
    <row r="167" spans="1:36">
      <c r="A167" s="381" t="s">
        <v>541</v>
      </c>
      <c r="B167" s="381" t="s">
        <v>13490</v>
      </c>
      <c r="C167" s="381">
        <v>5</v>
      </c>
      <c r="D167" s="381">
        <v>109</v>
      </c>
      <c r="E167" s="381" t="s">
        <v>13489</v>
      </c>
      <c r="F167" s="381" t="s">
        <v>13488</v>
      </c>
      <c r="G167" s="381" t="s">
        <v>4472</v>
      </c>
      <c r="H167" s="381">
        <v>40700</v>
      </c>
      <c r="I167" s="381">
        <v>16300</v>
      </c>
      <c r="J167" s="381">
        <v>18600</v>
      </c>
      <c r="K167" s="381">
        <v>20950</v>
      </c>
      <c r="L167" s="381">
        <v>23250</v>
      </c>
      <c r="M167" s="381">
        <v>25150</v>
      </c>
      <c r="N167" s="381">
        <v>27000</v>
      </c>
      <c r="O167" s="381">
        <v>28850</v>
      </c>
      <c r="P167" s="381">
        <v>30700</v>
      </c>
      <c r="Q167" s="381">
        <v>12060</v>
      </c>
      <c r="R167" s="381">
        <v>16240</v>
      </c>
      <c r="S167" s="381">
        <v>20420</v>
      </c>
      <c r="T167" s="381">
        <v>23250</v>
      </c>
      <c r="U167" s="381">
        <v>25150</v>
      </c>
      <c r="V167" s="381">
        <v>27000</v>
      </c>
      <c r="W167" s="381">
        <v>28850</v>
      </c>
      <c r="X167" s="381">
        <v>30700</v>
      </c>
      <c r="Y167" s="381">
        <v>26050</v>
      </c>
      <c r="Z167" s="381">
        <v>29800</v>
      </c>
      <c r="AA167" s="381">
        <v>33500</v>
      </c>
      <c r="AB167" s="381">
        <v>37200</v>
      </c>
      <c r="AC167" s="381">
        <v>40200</v>
      </c>
      <c r="AD167" s="381">
        <v>43200</v>
      </c>
      <c r="AE167" s="381">
        <v>46150</v>
      </c>
      <c r="AF167" s="381">
        <v>49150</v>
      </c>
      <c r="AG167" s="381">
        <v>9999</v>
      </c>
      <c r="AH167" s="381" t="s">
        <v>4472</v>
      </c>
      <c r="AI167" s="381" t="s">
        <v>13424</v>
      </c>
      <c r="AJ167" s="381">
        <v>0</v>
      </c>
    </row>
    <row r="168" spans="1:36">
      <c r="A168" s="381" t="s">
        <v>541</v>
      </c>
      <c r="B168" s="381" t="s">
        <v>13487</v>
      </c>
      <c r="C168" s="381">
        <v>5</v>
      </c>
      <c r="D168" s="381">
        <v>111</v>
      </c>
      <c r="E168" s="381" t="s">
        <v>13486</v>
      </c>
      <c r="F168" s="381" t="s">
        <v>13485</v>
      </c>
      <c r="G168" s="381" t="s">
        <v>13484</v>
      </c>
      <c r="H168" s="381">
        <v>42100</v>
      </c>
      <c r="I168" s="381">
        <v>16300</v>
      </c>
      <c r="J168" s="381">
        <v>18600</v>
      </c>
      <c r="K168" s="381">
        <v>20950</v>
      </c>
      <c r="L168" s="381">
        <v>23250</v>
      </c>
      <c r="M168" s="381">
        <v>25150</v>
      </c>
      <c r="N168" s="381">
        <v>27000</v>
      </c>
      <c r="O168" s="381">
        <v>28850</v>
      </c>
      <c r="P168" s="381">
        <v>30700</v>
      </c>
      <c r="Q168" s="381">
        <v>12060</v>
      </c>
      <c r="R168" s="381">
        <v>16240</v>
      </c>
      <c r="S168" s="381">
        <v>20420</v>
      </c>
      <c r="T168" s="381">
        <v>23250</v>
      </c>
      <c r="U168" s="381">
        <v>25150</v>
      </c>
      <c r="V168" s="381">
        <v>27000</v>
      </c>
      <c r="W168" s="381">
        <v>28850</v>
      </c>
      <c r="X168" s="381">
        <v>30700</v>
      </c>
      <c r="Y168" s="381">
        <v>26050</v>
      </c>
      <c r="Z168" s="381">
        <v>29800</v>
      </c>
      <c r="AA168" s="381">
        <v>33500</v>
      </c>
      <c r="AB168" s="381">
        <v>37200</v>
      </c>
      <c r="AC168" s="381">
        <v>40200</v>
      </c>
      <c r="AD168" s="381">
        <v>43200</v>
      </c>
      <c r="AE168" s="381">
        <v>46150</v>
      </c>
      <c r="AF168" s="381">
        <v>49150</v>
      </c>
      <c r="AG168" s="381">
        <v>9999</v>
      </c>
      <c r="AH168" s="381" t="s">
        <v>13484</v>
      </c>
      <c r="AI168" s="381" t="s">
        <v>13424</v>
      </c>
      <c r="AJ168" s="381">
        <v>1</v>
      </c>
    </row>
    <row r="169" spans="1:36">
      <c r="A169" s="381" t="s">
        <v>541</v>
      </c>
      <c r="B169" s="381" t="s">
        <v>13483</v>
      </c>
      <c r="C169" s="381">
        <v>5</v>
      </c>
      <c r="D169" s="381">
        <v>113</v>
      </c>
      <c r="E169" s="381" t="s">
        <v>13482</v>
      </c>
      <c r="F169" s="381" t="s">
        <v>13481</v>
      </c>
      <c r="G169" s="381" t="s">
        <v>1181</v>
      </c>
      <c r="H169" s="381">
        <v>42800</v>
      </c>
      <c r="I169" s="381">
        <v>16300</v>
      </c>
      <c r="J169" s="381">
        <v>18600</v>
      </c>
      <c r="K169" s="381">
        <v>20950</v>
      </c>
      <c r="L169" s="381">
        <v>23250</v>
      </c>
      <c r="M169" s="381">
        <v>25150</v>
      </c>
      <c r="N169" s="381">
        <v>27000</v>
      </c>
      <c r="O169" s="381">
        <v>28850</v>
      </c>
      <c r="P169" s="381">
        <v>30700</v>
      </c>
      <c r="Q169" s="381">
        <v>12060</v>
      </c>
      <c r="R169" s="381">
        <v>16240</v>
      </c>
      <c r="S169" s="381">
        <v>20420</v>
      </c>
      <c r="T169" s="381">
        <v>23250</v>
      </c>
      <c r="U169" s="381">
        <v>25150</v>
      </c>
      <c r="V169" s="381">
        <v>27000</v>
      </c>
      <c r="W169" s="381">
        <v>28850</v>
      </c>
      <c r="X169" s="381">
        <v>30700</v>
      </c>
      <c r="Y169" s="381">
        <v>26050</v>
      </c>
      <c r="Z169" s="381">
        <v>29800</v>
      </c>
      <c r="AA169" s="381">
        <v>33500</v>
      </c>
      <c r="AB169" s="381">
        <v>37200</v>
      </c>
      <c r="AC169" s="381">
        <v>40200</v>
      </c>
      <c r="AD169" s="381">
        <v>43200</v>
      </c>
      <c r="AE169" s="381">
        <v>46150</v>
      </c>
      <c r="AF169" s="381">
        <v>49150</v>
      </c>
      <c r="AG169" s="381">
        <v>9999</v>
      </c>
      <c r="AH169" s="381" t="s">
        <v>1181</v>
      </c>
      <c r="AI169" s="381" t="s">
        <v>13424</v>
      </c>
      <c r="AJ169" s="381">
        <v>0</v>
      </c>
    </row>
    <row r="170" spans="1:36">
      <c r="A170" s="381" t="s">
        <v>541</v>
      </c>
      <c r="B170" s="381" t="s">
        <v>13480</v>
      </c>
      <c r="C170" s="381">
        <v>5</v>
      </c>
      <c r="D170" s="381">
        <v>115</v>
      </c>
      <c r="E170" s="381" t="s">
        <v>13479</v>
      </c>
      <c r="F170" s="381" t="s">
        <v>13478</v>
      </c>
      <c r="G170" s="381" t="s">
        <v>7950</v>
      </c>
      <c r="H170" s="381">
        <v>51000</v>
      </c>
      <c r="I170" s="381">
        <v>17850</v>
      </c>
      <c r="J170" s="381">
        <v>20400</v>
      </c>
      <c r="K170" s="381">
        <v>22950</v>
      </c>
      <c r="L170" s="381">
        <v>25500</v>
      </c>
      <c r="M170" s="381">
        <v>27550</v>
      </c>
      <c r="N170" s="381">
        <v>29600</v>
      </c>
      <c r="O170" s="381">
        <v>31650</v>
      </c>
      <c r="P170" s="381">
        <v>33700</v>
      </c>
      <c r="Q170" s="381">
        <v>12060</v>
      </c>
      <c r="R170" s="381">
        <v>16240</v>
      </c>
      <c r="S170" s="381">
        <v>20420</v>
      </c>
      <c r="T170" s="381">
        <v>24600</v>
      </c>
      <c r="U170" s="381">
        <v>27550</v>
      </c>
      <c r="V170" s="381">
        <v>29600</v>
      </c>
      <c r="W170" s="381">
        <v>31650</v>
      </c>
      <c r="X170" s="381">
        <v>33700</v>
      </c>
      <c r="Y170" s="381">
        <v>28600</v>
      </c>
      <c r="Z170" s="381">
        <v>32650</v>
      </c>
      <c r="AA170" s="381">
        <v>36750</v>
      </c>
      <c r="AB170" s="381">
        <v>40800</v>
      </c>
      <c r="AC170" s="381">
        <v>44100</v>
      </c>
      <c r="AD170" s="381">
        <v>47350</v>
      </c>
      <c r="AE170" s="381">
        <v>50600</v>
      </c>
      <c r="AF170" s="381">
        <v>53900</v>
      </c>
      <c r="AG170" s="381">
        <v>9999</v>
      </c>
      <c r="AH170" s="381" t="s">
        <v>7950</v>
      </c>
      <c r="AI170" s="381" t="s">
        <v>13424</v>
      </c>
      <c r="AJ170" s="381">
        <v>0</v>
      </c>
    </row>
    <row r="171" spans="1:36">
      <c r="A171" s="381" t="s">
        <v>541</v>
      </c>
      <c r="B171" s="381" t="s">
        <v>13477</v>
      </c>
      <c r="C171" s="381">
        <v>5</v>
      </c>
      <c r="D171" s="381">
        <v>117</v>
      </c>
      <c r="E171" s="381" t="s">
        <v>13476</v>
      </c>
      <c r="F171" s="381" t="s">
        <v>13475</v>
      </c>
      <c r="G171" s="381" t="s">
        <v>7095</v>
      </c>
      <c r="H171" s="381">
        <v>44800</v>
      </c>
      <c r="I171" s="381">
        <v>16300</v>
      </c>
      <c r="J171" s="381">
        <v>18600</v>
      </c>
      <c r="K171" s="381">
        <v>20950</v>
      </c>
      <c r="L171" s="381">
        <v>23250</v>
      </c>
      <c r="M171" s="381">
        <v>25150</v>
      </c>
      <c r="N171" s="381">
        <v>27000</v>
      </c>
      <c r="O171" s="381">
        <v>28850</v>
      </c>
      <c r="P171" s="381">
        <v>30700</v>
      </c>
      <c r="Q171" s="381">
        <v>12060</v>
      </c>
      <c r="R171" s="381">
        <v>16240</v>
      </c>
      <c r="S171" s="381">
        <v>20420</v>
      </c>
      <c r="T171" s="381">
        <v>23250</v>
      </c>
      <c r="U171" s="381">
        <v>25150</v>
      </c>
      <c r="V171" s="381">
        <v>27000</v>
      </c>
      <c r="W171" s="381">
        <v>28850</v>
      </c>
      <c r="X171" s="381">
        <v>30700</v>
      </c>
      <c r="Y171" s="381">
        <v>26050</v>
      </c>
      <c r="Z171" s="381">
        <v>29800</v>
      </c>
      <c r="AA171" s="381">
        <v>33500</v>
      </c>
      <c r="AB171" s="381">
        <v>37200</v>
      </c>
      <c r="AC171" s="381">
        <v>40200</v>
      </c>
      <c r="AD171" s="381">
        <v>43200</v>
      </c>
      <c r="AE171" s="381">
        <v>46150</v>
      </c>
      <c r="AF171" s="381">
        <v>49150</v>
      </c>
      <c r="AG171" s="381">
        <v>9999</v>
      </c>
      <c r="AH171" s="381" t="s">
        <v>7095</v>
      </c>
      <c r="AI171" s="381" t="s">
        <v>13424</v>
      </c>
      <c r="AJ171" s="381">
        <v>0</v>
      </c>
    </row>
    <row r="172" spans="1:36">
      <c r="A172" s="381" t="s">
        <v>541</v>
      </c>
      <c r="B172" s="381" t="s">
        <v>13474</v>
      </c>
      <c r="C172" s="381">
        <v>5</v>
      </c>
      <c r="D172" s="381">
        <v>119</v>
      </c>
      <c r="E172" s="381" t="s">
        <v>13465</v>
      </c>
      <c r="F172" s="381" t="s">
        <v>13464</v>
      </c>
      <c r="G172" s="381" t="s">
        <v>1880</v>
      </c>
      <c r="H172" s="381">
        <v>62500</v>
      </c>
      <c r="I172" s="381">
        <v>21900</v>
      </c>
      <c r="J172" s="381">
        <v>25000</v>
      </c>
      <c r="K172" s="381">
        <v>28150</v>
      </c>
      <c r="L172" s="381">
        <v>31250</v>
      </c>
      <c r="M172" s="381">
        <v>33750</v>
      </c>
      <c r="N172" s="381">
        <v>36250</v>
      </c>
      <c r="O172" s="381">
        <v>38750</v>
      </c>
      <c r="P172" s="381">
        <v>41250</v>
      </c>
      <c r="Q172" s="381">
        <v>13150</v>
      </c>
      <c r="R172" s="381">
        <v>16240</v>
      </c>
      <c r="S172" s="381">
        <v>20420</v>
      </c>
      <c r="T172" s="381">
        <v>24600</v>
      </c>
      <c r="U172" s="381">
        <v>28780</v>
      </c>
      <c r="V172" s="381">
        <v>32960</v>
      </c>
      <c r="W172" s="381">
        <v>37140</v>
      </c>
      <c r="X172" s="381">
        <v>41250</v>
      </c>
      <c r="Y172" s="381">
        <v>35000</v>
      </c>
      <c r="Z172" s="381">
        <v>40000</v>
      </c>
      <c r="AA172" s="381">
        <v>45000</v>
      </c>
      <c r="AB172" s="381">
        <v>50000</v>
      </c>
      <c r="AC172" s="381">
        <v>54000</v>
      </c>
      <c r="AD172" s="381">
        <v>58000</v>
      </c>
      <c r="AE172" s="381">
        <v>62000</v>
      </c>
      <c r="AF172" s="381">
        <v>66000</v>
      </c>
      <c r="AG172" s="381">
        <v>4400</v>
      </c>
      <c r="AH172" s="381" t="s">
        <v>1880</v>
      </c>
      <c r="AI172" s="381" t="s">
        <v>13424</v>
      </c>
      <c r="AJ172" s="381">
        <v>1</v>
      </c>
    </row>
    <row r="173" spans="1:36">
      <c r="A173" s="381" t="s">
        <v>541</v>
      </c>
      <c r="B173" s="381" t="s">
        <v>13473</v>
      </c>
      <c r="C173" s="381">
        <v>5</v>
      </c>
      <c r="D173" s="381">
        <v>121</v>
      </c>
      <c r="E173" s="381" t="s">
        <v>13472</v>
      </c>
      <c r="F173" s="381" t="s">
        <v>13471</v>
      </c>
      <c r="G173" s="381" t="s">
        <v>1413</v>
      </c>
      <c r="H173" s="381">
        <v>47800</v>
      </c>
      <c r="I173" s="381">
        <v>16750</v>
      </c>
      <c r="J173" s="381">
        <v>19150</v>
      </c>
      <c r="K173" s="381">
        <v>21550</v>
      </c>
      <c r="L173" s="381">
        <v>23900</v>
      </c>
      <c r="M173" s="381">
        <v>25850</v>
      </c>
      <c r="N173" s="381">
        <v>27750</v>
      </c>
      <c r="O173" s="381">
        <v>29650</v>
      </c>
      <c r="P173" s="381">
        <v>31550</v>
      </c>
      <c r="Q173" s="381">
        <v>12060</v>
      </c>
      <c r="R173" s="381">
        <v>16240</v>
      </c>
      <c r="S173" s="381">
        <v>20420</v>
      </c>
      <c r="T173" s="381">
        <v>23900</v>
      </c>
      <c r="U173" s="381">
        <v>25850</v>
      </c>
      <c r="V173" s="381">
        <v>27750</v>
      </c>
      <c r="W173" s="381">
        <v>29650</v>
      </c>
      <c r="X173" s="381">
        <v>31550</v>
      </c>
      <c r="Y173" s="381">
        <v>26800</v>
      </c>
      <c r="Z173" s="381">
        <v>30600</v>
      </c>
      <c r="AA173" s="381">
        <v>34450</v>
      </c>
      <c r="AB173" s="381">
        <v>38250</v>
      </c>
      <c r="AC173" s="381">
        <v>41350</v>
      </c>
      <c r="AD173" s="381">
        <v>44400</v>
      </c>
      <c r="AE173" s="381">
        <v>47450</v>
      </c>
      <c r="AF173" s="381">
        <v>50500</v>
      </c>
      <c r="AG173" s="381">
        <v>9999</v>
      </c>
      <c r="AH173" s="381" t="s">
        <v>1413</v>
      </c>
      <c r="AI173" s="381" t="s">
        <v>13424</v>
      </c>
      <c r="AJ173" s="381">
        <v>0</v>
      </c>
    </row>
    <row r="174" spans="1:36">
      <c r="A174" s="381" t="s">
        <v>541</v>
      </c>
      <c r="B174" s="381" t="s">
        <v>13470</v>
      </c>
      <c r="C174" s="381">
        <v>5</v>
      </c>
      <c r="D174" s="381">
        <v>123</v>
      </c>
      <c r="E174" s="381" t="s">
        <v>13469</v>
      </c>
      <c r="F174" s="381" t="s">
        <v>13468</v>
      </c>
      <c r="G174" s="381" t="s">
        <v>13467</v>
      </c>
      <c r="H174" s="381">
        <v>38200</v>
      </c>
      <c r="I174" s="381">
        <v>16300</v>
      </c>
      <c r="J174" s="381">
        <v>18600</v>
      </c>
      <c r="K174" s="381">
        <v>20950</v>
      </c>
      <c r="L174" s="381">
        <v>23250</v>
      </c>
      <c r="M174" s="381">
        <v>25150</v>
      </c>
      <c r="N174" s="381">
        <v>27000</v>
      </c>
      <c r="O174" s="381">
        <v>28850</v>
      </c>
      <c r="P174" s="381">
        <v>30700</v>
      </c>
      <c r="Q174" s="381">
        <v>12060</v>
      </c>
      <c r="R174" s="381">
        <v>16240</v>
      </c>
      <c r="S174" s="381">
        <v>20420</v>
      </c>
      <c r="T174" s="381">
        <v>23250</v>
      </c>
      <c r="U174" s="381">
        <v>25150</v>
      </c>
      <c r="V174" s="381">
        <v>27000</v>
      </c>
      <c r="W174" s="381">
        <v>28850</v>
      </c>
      <c r="X174" s="381">
        <v>30700</v>
      </c>
      <c r="Y174" s="381">
        <v>26050</v>
      </c>
      <c r="Z174" s="381">
        <v>29800</v>
      </c>
      <c r="AA174" s="381">
        <v>33500</v>
      </c>
      <c r="AB174" s="381">
        <v>37200</v>
      </c>
      <c r="AC174" s="381">
        <v>40200</v>
      </c>
      <c r="AD174" s="381">
        <v>43200</v>
      </c>
      <c r="AE174" s="381">
        <v>46150</v>
      </c>
      <c r="AF174" s="381">
        <v>49150</v>
      </c>
      <c r="AG174" s="381">
        <v>9999</v>
      </c>
      <c r="AH174" s="381" t="s">
        <v>13467</v>
      </c>
      <c r="AI174" s="381" t="s">
        <v>13424</v>
      </c>
      <c r="AJ174" s="381">
        <v>0</v>
      </c>
    </row>
    <row r="175" spans="1:36">
      <c r="A175" s="381" t="s">
        <v>541</v>
      </c>
      <c r="B175" s="381" t="s">
        <v>13466</v>
      </c>
      <c r="C175" s="381">
        <v>5</v>
      </c>
      <c r="D175" s="381">
        <v>125</v>
      </c>
      <c r="E175" s="381" t="s">
        <v>13465</v>
      </c>
      <c r="F175" s="381" t="s">
        <v>13464</v>
      </c>
      <c r="G175" s="381" t="s">
        <v>6773</v>
      </c>
      <c r="H175" s="381">
        <v>62500</v>
      </c>
      <c r="I175" s="381">
        <v>21900</v>
      </c>
      <c r="J175" s="381">
        <v>25000</v>
      </c>
      <c r="K175" s="381">
        <v>28150</v>
      </c>
      <c r="L175" s="381">
        <v>31250</v>
      </c>
      <c r="M175" s="381">
        <v>33750</v>
      </c>
      <c r="N175" s="381">
        <v>36250</v>
      </c>
      <c r="O175" s="381">
        <v>38750</v>
      </c>
      <c r="P175" s="381">
        <v>41250</v>
      </c>
      <c r="Q175" s="381">
        <v>13150</v>
      </c>
      <c r="R175" s="381">
        <v>16240</v>
      </c>
      <c r="S175" s="381">
        <v>20420</v>
      </c>
      <c r="T175" s="381">
        <v>24600</v>
      </c>
      <c r="U175" s="381">
        <v>28780</v>
      </c>
      <c r="V175" s="381">
        <v>32960</v>
      </c>
      <c r="W175" s="381">
        <v>37140</v>
      </c>
      <c r="X175" s="381">
        <v>41250</v>
      </c>
      <c r="Y175" s="381">
        <v>35000</v>
      </c>
      <c r="Z175" s="381">
        <v>40000</v>
      </c>
      <c r="AA175" s="381">
        <v>45000</v>
      </c>
      <c r="AB175" s="381">
        <v>50000</v>
      </c>
      <c r="AC175" s="381">
        <v>54000</v>
      </c>
      <c r="AD175" s="381">
        <v>58000</v>
      </c>
      <c r="AE175" s="381">
        <v>62000</v>
      </c>
      <c r="AF175" s="381">
        <v>66000</v>
      </c>
      <c r="AG175" s="381">
        <v>4400</v>
      </c>
      <c r="AH175" s="381" t="s">
        <v>6773</v>
      </c>
      <c r="AI175" s="381" t="s">
        <v>13424</v>
      </c>
      <c r="AJ175" s="381">
        <v>1</v>
      </c>
    </row>
    <row r="176" spans="1:36">
      <c r="A176" s="381" t="s">
        <v>541</v>
      </c>
      <c r="B176" s="381" t="s">
        <v>13463</v>
      </c>
      <c r="C176" s="381">
        <v>5</v>
      </c>
      <c r="D176" s="381">
        <v>127</v>
      </c>
      <c r="E176" s="381" t="s">
        <v>13462</v>
      </c>
      <c r="F176" s="381" t="s">
        <v>13461</v>
      </c>
      <c r="G176" s="381" t="s">
        <v>1860</v>
      </c>
      <c r="H176" s="381">
        <v>43400</v>
      </c>
      <c r="I176" s="381">
        <v>16300</v>
      </c>
      <c r="J176" s="381">
        <v>18600</v>
      </c>
      <c r="K176" s="381">
        <v>20950</v>
      </c>
      <c r="L176" s="381">
        <v>23250</v>
      </c>
      <c r="M176" s="381">
        <v>25150</v>
      </c>
      <c r="N176" s="381">
        <v>27000</v>
      </c>
      <c r="O176" s="381">
        <v>28850</v>
      </c>
      <c r="P176" s="381">
        <v>30700</v>
      </c>
      <c r="Q176" s="381">
        <v>12060</v>
      </c>
      <c r="R176" s="381">
        <v>16240</v>
      </c>
      <c r="S176" s="381">
        <v>20420</v>
      </c>
      <c r="T176" s="381">
        <v>23250</v>
      </c>
      <c r="U176" s="381">
        <v>25150</v>
      </c>
      <c r="V176" s="381">
        <v>27000</v>
      </c>
      <c r="W176" s="381">
        <v>28850</v>
      </c>
      <c r="X176" s="381">
        <v>30700</v>
      </c>
      <c r="Y176" s="381">
        <v>26050</v>
      </c>
      <c r="Z176" s="381">
        <v>29800</v>
      </c>
      <c r="AA176" s="381">
        <v>33500</v>
      </c>
      <c r="AB176" s="381">
        <v>37200</v>
      </c>
      <c r="AC176" s="381">
        <v>40200</v>
      </c>
      <c r="AD176" s="381">
        <v>43200</v>
      </c>
      <c r="AE176" s="381">
        <v>46150</v>
      </c>
      <c r="AF176" s="381">
        <v>49150</v>
      </c>
      <c r="AG176" s="381">
        <v>9999</v>
      </c>
      <c r="AH176" s="381" t="s">
        <v>1860</v>
      </c>
      <c r="AI176" s="381" t="s">
        <v>13424</v>
      </c>
      <c r="AJ176" s="381">
        <v>0</v>
      </c>
    </row>
    <row r="177" spans="1:36">
      <c r="A177" s="381" t="s">
        <v>541</v>
      </c>
      <c r="B177" s="381" t="s">
        <v>13460</v>
      </c>
      <c r="C177" s="381">
        <v>5</v>
      </c>
      <c r="D177" s="381">
        <v>129</v>
      </c>
      <c r="E177" s="381" t="s">
        <v>13459</v>
      </c>
      <c r="F177" s="381" t="s">
        <v>13458</v>
      </c>
      <c r="G177" s="381" t="s">
        <v>13457</v>
      </c>
      <c r="H177" s="381">
        <v>42500</v>
      </c>
      <c r="I177" s="381">
        <v>16300</v>
      </c>
      <c r="J177" s="381">
        <v>18600</v>
      </c>
      <c r="K177" s="381">
        <v>20950</v>
      </c>
      <c r="L177" s="381">
        <v>23250</v>
      </c>
      <c r="M177" s="381">
        <v>25150</v>
      </c>
      <c r="N177" s="381">
        <v>27000</v>
      </c>
      <c r="O177" s="381">
        <v>28850</v>
      </c>
      <c r="P177" s="381">
        <v>30700</v>
      </c>
      <c r="Q177" s="381">
        <v>12060</v>
      </c>
      <c r="R177" s="381">
        <v>16240</v>
      </c>
      <c r="S177" s="381">
        <v>20420</v>
      </c>
      <c r="T177" s="381">
        <v>23250</v>
      </c>
      <c r="U177" s="381">
        <v>25150</v>
      </c>
      <c r="V177" s="381">
        <v>27000</v>
      </c>
      <c r="W177" s="381">
        <v>28850</v>
      </c>
      <c r="X177" s="381">
        <v>30700</v>
      </c>
      <c r="Y177" s="381">
        <v>26050</v>
      </c>
      <c r="Z177" s="381">
        <v>29800</v>
      </c>
      <c r="AA177" s="381">
        <v>33500</v>
      </c>
      <c r="AB177" s="381">
        <v>37200</v>
      </c>
      <c r="AC177" s="381">
        <v>40200</v>
      </c>
      <c r="AD177" s="381">
        <v>43200</v>
      </c>
      <c r="AE177" s="381">
        <v>46150</v>
      </c>
      <c r="AF177" s="381">
        <v>49150</v>
      </c>
      <c r="AG177" s="381">
        <v>9999</v>
      </c>
      <c r="AH177" s="381" t="s">
        <v>13457</v>
      </c>
      <c r="AI177" s="381" t="s">
        <v>13424</v>
      </c>
      <c r="AJ177" s="381">
        <v>0</v>
      </c>
    </row>
    <row r="178" spans="1:36">
      <c r="A178" s="381" t="s">
        <v>541</v>
      </c>
      <c r="B178" s="381" t="s">
        <v>13456</v>
      </c>
      <c r="C178" s="381">
        <v>5</v>
      </c>
      <c r="D178" s="381">
        <v>131</v>
      </c>
      <c r="E178" s="381" t="s">
        <v>4782</v>
      </c>
      <c r="F178" s="381" t="s">
        <v>4781</v>
      </c>
      <c r="G178" s="381" t="s">
        <v>13455</v>
      </c>
      <c r="H178" s="381">
        <v>49800</v>
      </c>
      <c r="I178" s="381">
        <v>17450</v>
      </c>
      <c r="J178" s="381">
        <v>19950</v>
      </c>
      <c r="K178" s="381">
        <v>22450</v>
      </c>
      <c r="L178" s="381">
        <v>24900</v>
      </c>
      <c r="M178" s="381">
        <v>26900</v>
      </c>
      <c r="N178" s="381">
        <v>28900</v>
      </c>
      <c r="O178" s="381">
        <v>30900</v>
      </c>
      <c r="P178" s="381">
        <v>32900</v>
      </c>
      <c r="Q178" s="381">
        <v>12060</v>
      </c>
      <c r="R178" s="381">
        <v>16240</v>
      </c>
      <c r="S178" s="381">
        <v>20420</v>
      </c>
      <c r="T178" s="381">
        <v>24600</v>
      </c>
      <c r="U178" s="381">
        <v>26900</v>
      </c>
      <c r="V178" s="381">
        <v>28900</v>
      </c>
      <c r="W178" s="381">
        <v>30900</v>
      </c>
      <c r="X178" s="381">
        <v>32900</v>
      </c>
      <c r="Y178" s="381">
        <v>27900</v>
      </c>
      <c r="Z178" s="381">
        <v>31900</v>
      </c>
      <c r="AA178" s="381">
        <v>35900</v>
      </c>
      <c r="AB178" s="381">
        <v>39850</v>
      </c>
      <c r="AC178" s="381">
        <v>43050</v>
      </c>
      <c r="AD178" s="381">
        <v>46250</v>
      </c>
      <c r="AE178" s="381">
        <v>49450</v>
      </c>
      <c r="AF178" s="381">
        <v>52650</v>
      </c>
      <c r="AG178" s="381">
        <v>2720</v>
      </c>
      <c r="AH178" s="381" t="s">
        <v>13455</v>
      </c>
      <c r="AI178" s="381" t="s">
        <v>13424</v>
      </c>
      <c r="AJ178" s="381">
        <v>1</v>
      </c>
    </row>
    <row r="179" spans="1:36">
      <c r="A179" s="381" t="s">
        <v>541</v>
      </c>
      <c r="B179" s="381" t="s">
        <v>13454</v>
      </c>
      <c r="C179" s="381">
        <v>5</v>
      </c>
      <c r="D179" s="381">
        <v>133</v>
      </c>
      <c r="E179" s="381" t="s">
        <v>13453</v>
      </c>
      <c r="F179" s="381" t="s">
        <v>13452</v>
      </c>
      <c r="G179" s="381" t="s">
        <v>2670</v>
      </c>
      <c r="H179" s="381">
        <v>45800</v>
      </c>
      <c r="I179" s="381">
        <v>16300</v>
      </c>
      <c r="J179" s="381">
        <v>18600</v>
      </c>
      <c r="K179" s="381">
        <v>20950</v>
      </c>
      <c r="L179" s="381">
        <v>23250</v>
      </c>
      <c r="M179" s="381">
        <v>25150</v>
      </c>
      <c r="N179" s="381">
        <v>27000</v>
      </c>
      <c r="O179" s="381">
        <v>28850</v>
      </c>
      <c r="P179" s="381">
        <v>30700</v>
      </c>
      <c r="Q179" s="381">
        <v>12060</v>
      </c>
      <c r="R179" s="381">
        <v>16240</v>
      </c>
      <c r="S179" s="381">
        <v>20420</v>
      </c>
      <c r="T179" s="381">
        <v>23250</v>
      </c>
      <c r="U179" s="381">
        <v>25150</v>
      </c>
      <c r="V179" s="381">
        <v>27000</v>
      </c>
      <c r="W179" s="381">
        <v>28850</v>
      </c>
      <c r="X179" s="381">
        <v>30700</v>
      </c>
      <c r="Y179" s="381">
        <v>26050</v>
      </c>
      <c r="Z179" s="381">
        <v>29800</v>
      </c>
      <c r="AA179" s="381">
        <v>33500</v>
      </c>
      <c r="AB179" s="381">
        <v>37200</v>
      </c>
      <c r="AC179" s="381">
        <v>40200</v>
      </c>
      <c r="AD179" s="381">
        <v>43200</v>
      </c>
      <c r="AE179" s="381">
        <v>46150</v>
      </c>
      <c r="AF179" s="381">
        <v>49150</v>
      </c>
      <c r="AG179" s="381">
        <v>9999</v>
      </c>
      <c r="AH179" s="381" t="s">
        <v>2670</v>
      </c>
      <c r="AI179" s="381" t="s">
        <v>13424</v>
      </c>
      <c r="AJ179" s="381">
        <v>0</v>
      </c>
    </row>
    <row r="180" spans="1:36">
      <c r="A180" s="381" t="s">
        <v>541</v>
      </c>
      <c r="B180" s="381" t="s">
        <v>13451</v>
      </c>
      <c r="C180" s="381">
        <v>5</v>
      </c>
      <c r="D180" s="381">
        <v>135</v>
      </c>
      <c r="E180" s="381" t="s">
        <v>13450</v>
      </c>
      <c r="F180" s="381" t="s">
        <v>13449</v>
      </c>
      <c r="G180" s="381" t="s">
        <v>13448</v>
      </c>
      <c r="H180" s="381">
        <v>40900</v>
      </c>
      <c r="I180" s="381">
        <v>16300</v>
      </c>
      <c r="J180" s="381">
        <v>18600</v>
      </c>
      <c r="K180" s="381">
        <v>20950</v>
      </c>
      <c r="L180" s="381">
        <v>23250</v>
      </c>
      <c r="M180" s="381">
        <v>25150</v>
      </c>
      <c r="N180" s="381">
        <v>27000</v>
      </c>
      <c r="O180" s="381">
        <v>28850</v>
      </c>
      <c r="P180" s="381">
        <v>30700</v>
      </c>
      <c r="Q180" s="381">
        <v>12060</v>
      </c>
      <c r="R180" s="381">
        <v>16240</v>
      </c>
      <c r="S180" s="381">
        <v>20420</v>
      </c>
      <c r="T180" s="381">
        <v>23250</v>
      </c>
      <c r="U180" s="381">
        <v>25150</v>
      </c>
      <c r="V180" s="381">
        <v>27000</v>
      </c>
      <c r="W180" s="381">
        <v>28850</v>
      </c>
      <c r="X180" s="381">
        <v>30700</v>
      </c>
      <c r="Y180" s="381">
        <v>26050</v>
      </c>
      <c r="Z180" s="381">
        <v>29800</v>
      </c>
      <c r="AA180" s="381">
        <v>33500</v>
      </c>
      <c r="AB180" s="381">
        <v>37200</v>
      </c>
      <c r="AC180" s="381">
        <v>40200</v>
      </c>
      <c r="AD180" s="381">
        <v>43200</v>
      </c>
      <c r="AE180" s="381">
        <v>46150</v>
      </c>
      <c r="AF180" s="381">
        <v>49150</v>
      </c>
      <c r="AG180" s="381">
        <v>9999</v>
      </c>
      <c r="AH180" s="381" t="s">
        <v>13448</v>
      </c>
      <c r="AI180" s="381" t="s">
        <v>13424</v>
      </c>
      <c r="AJ180" s="381">
        <v>0</v>
      </c>
    </row>
    <row r="181" spans="1:36">
      <c r="A181" s="381" t="s">
        <v>541</v>
      </c>
      <c r="B181" s="381" t="s">
        <v>13447</v>
      </c>
      <c r="C181" s="381">
        <v>5</v>
      </c>
      <c r="D181" s="381">
        <v>137</v>
      </c>
      <c r="E181" s="381" t="s">
        <v>13446</v>
      </c>
      <c r="F181" s="381" t="s">
        <v>13445</v>
      </c>
      <c r="G181" s="381" t="s">
        <v>7273</v>
      </c>
      <c r="H181" s="381">
        <v>42600</v>
      </c>
      <c r="I181" s="381">
        <v>16300</v>
      </c>
      <c r="J181" s="381">
        <v>18600</v>
      </c>
      <c r="K181" s="381">
        <v>20950</v>
      </c>
      <c r="L181" s="381">
        <v>23250</v>
      </c>
      <c r="M181" s="381">
        <v>25150</v>
      </c>
      <c r="N181" s="381">
        <v>27000</v>
      </c>
      <c r="O181" s="381">
        <v>28850</v>
      </c>
      <c r="P181" s="381">
        <v>30700</v>
      </c>
      <c r="Q181" s="381">
        <v>12060</v>
      </c>
      <c r="R181" s="381">
        <v>16240</v>
      </c>
      <c r="S181" s="381">
        <v>20420</v>
      </c>
      <c r="T181" s="381">
        <v>23250</v>
      </c>
      <c r="U181" s="381">
        <v>25150</v>
      </c>
      <c r="V181" s="381">
        <v>27000</v>
      </c>
      <c r="W181" s="381">
        <v>28850</v>
      </c>
      <c r="X181" s="381">
        <v>30700</v>
      </c>
      <c r="Y181" s="381">
        <v>26050</v>
      </c>
      <c r="Z181" s="381">
        <v>29800</v>
      </c>
      <c r="AA181" s="381">
        <v>33500</v>
      </c>
      <c r="AB181" s="381">
        <v>37200</v>
      </c>
      <c r="AC181" s="381">
        <v>40200</v>
      </c>
      <c r="AD181" s="381">
        <v>43200</v>
      </c>
      <c r="AE181" s="381">
        <v>46150</v>
      </c>
      <c r="AF181" s="381">
        <v>49150</v>
      </c>
      <c r="AG181" s="381">
        <v>9999</v>
      </c>
      <c r="AH181" s="381" t="s">
        <v>7273</v>
      </c>
      <c r="AI181" s="381" t="s">
        <v>13424</v>
      </c>
      <c r="AJ181" s="381">
        <v>0</v>
      </c>
    </row>
    <row r="182" spans="1:36">
      <c r="A182" s="381" t="s">
        <v>541</v>
      </c>
      <c r="B182" s="381" t="s">
        <v>13444</v>
      </c>
      <c r="C182" s="381">
        <v>5</v>
      </c>
      <c r="D182" s="381">
        <v>139</v>
      </c>
      <c r="E182" s="381" t="s">
        <v>13443</v>
      </c>
      <c r="F182" s="381" t="s">
        <v>13442</v>
      </c>
      <c r="G182" s="381" t="s">
        <v>3682</v>
      </c>
      <c r="H182" s="381">
        <v>49900</v>
      </c>
      <c r="I182" s="381">
        <v>17500</v>
      </c>
      <c r="J182" s="381">
        <v>20000</v>
      </c>
      <c r="K182" s="381">
        <v>22500</v>
      </c>
      <c r="L182" s="381">
        <v>24950</v>
      </c>
      <c r="M182" s="381">
        <v>26950</v>
      </c>
      <c r="N182" s="381">
        <v>28950</v>
      </c>
      <c r="O182" s="381">
        <v>30950</v>
      </c>
      <c r="P182" s="381">
        <v>32950</v>
      </c>
      <c r="Q182" s="381">
        <v>12060</v>
      </c>
      <c r="R182" s="381">
        <v>16240</v>
      </c>
      <c r="S182" s="381">
        <v>20420</v>
      </c>
      <c r="T182" s="381">
        <v>24600</v>
      </c>
      <c r="U182" s="381">
        <v>26950</v>
      </c>
      <c r="V182" s="381">
        <v>28950</v>
      </c>
      <c r="W182" s="381">
        <v>30950</v>
      </c>
      <c r="X182" s="381">
        <v>32950</v>
      </c>
      <c r="Y182" s="381">
        <v>27950</v>
      </c>
      <c r="Z182" s="381">
        <v>31950</v>
      </c>
      <c r="AA182" s="381">
        <v>35950</v>
      </c>
      <c r="AB182" s="381">
        <v>39900</v>
      </c>
      <c r="AC182" s="381">
        <v>43100</v>
      </c>
      <c r="AD182" s="381">
        <v>46300</v>
      </c>
      <c r="AE182" s="381">
        <v>49500</v>
      </c>
      <c r="AF182" s="381">
        <v>52700</v>
      </c>
      <c r="AG182" s="381">
        <v>9999</v>
      </c>
      <c r="AH182" s="381" t="s">
        <v>3682</v>
      </c>
      <c r="AI182" s="381" t="s">
        <v>13424</v>
      </c>
      <c r="AJ182" s="381">
        <v>0</v>
      </c>
    </row>
    <row r="183" spans="1:36">
      <c r="A183" s="381" t="s">
        <v>541</v>
      </c>
      <c r="B183" s="381" t="s">
        <v>13441</v>
      </c>
      <c r="C183" s="381">
        <v>5</v>
      </c>
      <c r="D183" s="381">
        <v>141</v>
      </c>
      <c r="E183" s="381" t="s">
        <v>13440</v>
      </c>
      <c r="F183" s="381" t="s">
        <v>13439</v>
      </c>
      <c r="G183" s="381" t="s">
        <v>3678</v>
      </c>
      <c r="H183" s="381">
        <v>40800</v>
      </c>
      <c r="I183" s="381">
        <v>16300</v>
      </c>
      <c r="J183" s="381">
        <v>18600</v>
      </c>
      <c r="K183" s="381">
        <v>20950</v>
      </c>
      <c r="L183" s="381">
        <v>23250</v>
      </c>
      <c r="M183" s="381">
        <v>25150</v>
      </c>
      <c r="N183" s="381">
        <v>27000</v>
      </c>
      <c r="O183" s="381">
        <v>28850</v>
      </c>
      <c r="P183" s="381">
        <v>30700</v>
      </c>
      <c r="Q183" s="381">
        <v>12060</v>
      </c>
      <c r="R183" s="381">
        <v>16240</v>
      </c>
      <c r="S183" s="381">
        <v>20420</v>
      </c>
      <c r="T183" s="381">
        <v>23250</v>
      </c>
      <c r="U183" s="381">
        <v>25150</v>
      </c>
      <c r="V183" s="381">
        <v>27000</v>
      </c>
      <c r="W183" s="381">
        <v>28850</v>
      </c>
      <c r="X183" s="381">
        <v>30700</v>
      </c>
      <c r="Y183" s="381">
        <v>26050</v>
      </c>
      <c r="Z183" s="381">
        <v>29800</v>
      </c>
      <c r="AA183" s="381">
        <v>33500</v>
      </c>
      <c r="AB183" s="381">
        <v>37200</v>
      </c>
      <c r="AC183" s="381">
        <v>40200</v>
      </c>
      <c r="AD183" s="381">
        <v>43200</v>
      </c>
      <c r="AE183" s="381">
        <v>46150</v>
      </c>
      <c r="AF183" s="381">
        <v>49150</v>
      </c>
      <c r="AG183" s="381">
        <v>9999</v>
      </c>
      <c r="AH183" s="381" t="s">
        <v>3678</v>
      </c>
      <c r="AI183" s="381" t="s">
        <v>13424</v>
      </c>
      <c r="AJ183" s="381">
        <v>0</v>
      </c>
    </row>
    <row r="184" spans="1:36">
      <c r="A184" s="381" t="s">
        <v>541</v>
      </c>
      <c r="B184" s="381" t="s">
        <v>13438</v>
      </c>
      <c r="C184" s="381">
        <v>5</v>
      </c>
      <c r="D184" s="381">
        <v>143</v>
      </c>
      <c r="E184" s="381" t="s">
        <v>13437</v>
      </c>
      <c r="F184" s="381" t="s">
        <v>13436</v>
      </c>
      <c r="G184" s="381" t="s">
        <v>1111</v>
      </c>
      <c r="H184" s="381">
        <v>66100</v>
      </c>
      <c r="I184" s="381">
        <v>23100</v>
      </c>
      <c r="J184" s="381">
        <v>26400</v>
      </c>
      <c r="K184" s="381">
        <v>29700</v>
      </c>
      <c r="L184" s="381">
        <v>32950</v>
      </c>
      <c r="M184" s="381">
        <v>35600</v>
      </c>
      <c r="N184" s="381">
        <v>38250</v>
      </c>
      <c r="O184" s="381">
        <v>40900</v>
      </c>
      <c r="P184" s="381">
        <v>43500</v>
      </c>
      <c r="Q184" s="381">
        <v>13850</v>
      </c>
      <c r="R184" s="381">
        <v>16240</v>
      </c>
      <c r="S184" s="381">
        <v>20420</v>
      </c>
      <c r="T184" s="381">
        <v>24600</v>
      </c>
      <c r="U184" s="381">
        <v>28780</v>
      </c>
      <c r="V184" s="381">
        <v>32960</v>
      </c>
      <c r="W184" s="381">
        <v>37140</v>
      </c>
      <c r="X184" s="381">
        <v>41320</v>
      </c>
      <c r="Y184" s="381">
        <v>36900</v>
      </c>
      <c r="Z184" s="381">
        <v>42150</v>
      </c>
      <c r="AA184" s="381">
        <v>47400</v>
      </c>
      <c r="AB184" s="381">
        <v>52650</v>
      </c>
      <c r="AC184" s="381">
        <v>56900</v>
      </c>
      <c r="AD184" s="381">
        <v>61100</v>
      </c>
      <c r="AE184" s="381">
        <v>65300</v>
      </c>
      <c r="AF184" s="381">
        <v>69500</v>
      </c>
      <c r="AG184" s="381">
        <v>2580</v>
      </c>
      <c r="AH184" s="381" t="s">
        <v>1111</v>
      </c>
      <c r="AI184" s="381" t="s">
        <v>13424</v>
      </c>
      <c r="AJ184" s="381">
        <v>1</v>
      </c>
    </row>
    <row r="185" spans="1:36">
      <c r="A185" s="381" t="s">
        <v>541</v>
      </c>
      <c r="B185" s="381" t="s">
        <v>13435</v>
      </c>
      <c r="C185" s="381">
        <v>5</v>
      </c>
      <c r="D185" s="381">
        <v>145</v>
      </c>
      <c r="E185" s="381" t="s">
        <v>13434</v>
      </c>
      <c r="F185" s="381" t="s">
        <v>13433</v>
      </c>
      <c r="G185" s="381" t="s">
        <v>3661</v>
      </c>
      <c r="H185" s="381">
        <v>54000</v>
      </c>
      <c r="I185" s="381">
        <v>18900</v>
      </c>
      <c r="J185" s="381">
        <v>21600</v>
      </c>
      <c r="K185" s="381">
        <v>24300</v>
      </c>
      <c r="L185" s="381">
        <v>27000</v>
      </c>
      <c r="M185" s="381">
        <v>29200</v>
      </c>
      <c r="N185" s="381">
        <v>31350</v>
      </c>
      <c r="O185" s="381">
        <v>33500</v>
      </c>
      <c r="P185" s="381">
        <v>35650</v>
      </c>
      <c r="Q185" s="381">
        <v>12060</v>
      </c>
      <c r="R185" s="381">
        <v>16240</v>
      </c>
      <c r="S185" s="381">
        <v>20420</v>
      </c>
      <c r="T185" s="381">
        <v>24600</v>
      </c>
      <c r="U185" s="381">
        <v>28780</v>
      </c>
      <c r="V185" s="381">
        <v>31350</v>
      </c>
      <c r="W185" s="381">
        <v>33500</v>
      </c>
      <c r="X185" s="381">
        <v>35650</v>
      </c>
      <c r="Y185" s="381">
        <v>30250</v>
      </c>
      <c r="Z185" s="381">
        <v>34600</v>
      </c>
      <c r="AA185" s="381">
        <v>38900</v>
      </c>
      <c r="AB185" s="381">
        <v>43200</v>
      </c>
      <c r="AC185" s="381">
        <v>46700</v>
      </c>
      <c r="AD185" s="381">
        <v>50150</v>
      </c>
      <c r="AE185" s="381">
        <v>53600</v>
      </c>
      <c r="AF185" s="381">
        <v>57050</v>
      </c>
      <c r="AG185" s="381">
        <v>9999</v>
      </c>
      <c r="AH185" s="381" t="s">
        <v>3661</v>
      </c>
      <c r="AI185" s="381" t="s">
        <v>13424</v>
      </c>
      <c r="AJ185" s="381">
        <v>0</v>
      </c>
    </row>
    <row r="186" spans="1:36">
      <c r="A186" s="381" t="s">
        <v>541</v>
      </c>
      <c r="B186" s="381" t="s">
        <v>13432</v>
      </c>
      <c r="C186" s="381">
        <v>5</v>
      </c>
      <c r="D186" s="381">
        <v>147</v>
      </c>
      <c r="E186" s="381" t="s">
        <v>13431</v>
      </c>
      <c r="F186" s="381" t="s">
        <v>13430</v>
      </c>
      <c r="G186" s="381" t="s">
        <v>13429</v>
      </c>
      <c r="H186" s="381">
        <v>37800</v>
      </c>
      <c r="I186" s="381">
        <v>16300</v>
      </c>
      <c r="J186" s="381">
        <v>18600</v>
      </c>
      <c r="K186" s="381">
        <v>20950</v>
      </c>
      <c r="L186" s="381">
        <v>23250</v>
      </c>
      <c r="M186" s="381">
        <v>25150</v>
      </c>
      <c r="N186" s="381">
        <v>27000</v>
      </c>
      <c r="O186" s="381">
        <v>28850</v>
      </c>
      <c r="P186" s="381">
        <v>30700</v>
      </c>
      <c r="Q186" s="381">
        <v>12060</v>
      </c>
      <c r="R186" s="381">
        <v>16240</v>
      </c>
      <c r="S186" s="381">
        <v>20420</v>
      </c>
      <c r="T186" s="381">
        <v>23250</v>
      </c>
      <c r="U186" s="381">
        <v>25150</v>
      </c>
      <c r="V186" s="381">
        <v>27000</v>
      </c>
      <c r="W186" s="381">
        <v>28850</v>
      </c>
      <c r="X186" s="381">
        <v>30700</v>
      </c>
      <c r="Y186" s="381">
        <v>26050</v>
      </c>
      <c r="Z186" s="381">
        <v>29800</v>
      </c>
      <c r="AA186" s="381">
        <v>33500</v>
      </c>
      <c r="AB186" s="381">
        <v>37200</v>
      </c>
      <c r="AC186" s="381">
        <v>40200</v>
      </c>
      <c r="AD186" s="381">
        <v>43200</v>
      </c>
      <c r="AE186" s="381">
        <v>46150</v>
      </c>
      <c r="AF186" s="381">
        <v>49150</v>
      </c>
      <c r="AG186" s="381">
        <v>9999</v>
      </c>
      <c r="AH186" s="381" t="s">
        <v>13429</v>
      </c>
      <c r="AI186" s="381" t="s">
        <v>13424</v>
      </c>
      <c r="AJ186" s="381">
        <v>0</v>
      </c>
    </row>
    <row r="187" spans="1:36">
      <c r="A187" s="381" t="s">
        <v>541</v>
      </c>
      <c r="B187" s="381" t="s">
        <v>13428</v>
      </c>
      <c r="C187" s="381">
        <v>5</v>
      </c>
      <c r="D187" s="381">
        <v>149</v>
      </c>
      <c r="E187" s="381" t="s">
        <v>13427</v>
      </c>
      <c r="F187" s="381" t="s">
        <v>13426</v>
      </c>
      <c r="G187" s="381" t="s">
        <v>13425</v>
      </c>
      <c r="H187" s="381">
        <v>45300</v>
      </c>
      <c r="I187" s="381">
        <v>16300</v>
      </c>
      <c r="J187" s="381">
        <v>18600</v>
      </c>
      <c r="K187" s="381">
        <v>20950</v>
      </c>
      <c r="L187" s="381">
        <v>23250</v>
      </c>
      <c r="M187" s="381">
        <v>25150</v>
      </c>
      <c r="N187" s="381">
        <v>27000</v>
      </c>
      <c r="O187" s="381">
        <v>28850</v>
      </c>
      <c r="P187" s="381">
        <v>30700</v>
      </c>
      <c r="Q187" s="381">
        <v>12060</v>
      </c>
      <c r="R187" s="381">
        <v>16240</v>
      </c>
      <c r="S187" s="381">
        <v>20420</v>
      </c>
      <c r="T187" s="381">
        <v>23250</v>
      </c>
      <c r="U187" s="381">
        <v>25150</v>
      </c>
      <c r="V187" s="381">
        <v>27000</v>
      </c>
      <c r="W187" s="381">
        <v>28850</v>
      </c>
      <c r="X187" s="381">
        <v>30700</v>
      </c>
      <c r="Y187" s="381">
        <v>26050</v>
      </c>
      <c r="Z187" s="381">
        <v>29800</v>
      </c>
      <c r="AA187" s="381">
        <v>33500</v>
      </c>
      <c r="AB187" s="381">
        <v>37200</v>
      </c>
      <c r="AC187" s="381">
        <v>40200</v>
      </c>
      <c r="AD187" s="381">
        <v>43200</v>
      </c>
      <c r="AE187" s="381">
        <v>46150</v>
      </c>
      <c r="AF187" s="381">
        <v>49150</v>
      </c>
      <c r="AG187" s="381">
        <v>9999</v>
      </c>
      <c r="AH187" s="381" t="s">
        <v>13425</v>
      </c>
      <c r="AI187" s="381" t="s">
        <v>13424</v>
      </c>
      <c r="AJ187" s="381">
        <v>0</v>
      </c>
    </row>
    <row r="188" spans="1:36">
      <c r="A188" s="381" t="s">
        <v>542</v>
      </c>
      <c r="B188" s="381" t="s">
        <v>13423</v>
      </c>
      <c r="C188" s="381">
        <v>6</v>
      </c>
      <c r="D188" s="381">
        <v>1</v>
      </c>
      <c r="E188" s="381" t="s">
        <v>13401</v>
      </c>
      <c r="F188" s="381" t="s">
        <v>13400</v>
      </c>
      <c r="G188" s="381" t="s">
        <v>13422</v>
      </c>
      <c r="H188" s="381">
        <v>97400</v>
      </c>
      <c r="I188" s="381">
        <v>36550</v>
      </c>
      <c r="J188" s="381">
        <v>41750</v>
      </c>
      <c r="K188" s="381">
        <v>46950</v>
      </c>
      <c r="L188" s="381">
        <v>52150</v>
      </c>
      <c r="M188" s="381">
        <v>56350</v>
      </c>
      <c r="N188" s="381">
        <v>60500</v>
      </c>
      <c r="O188" s="381">
        <v>64700</v>
      </c>
      <c r="P188" s="381">
        <v>68850</v>
      </c>
      <c r="Q188" s="381">
        <v>21950</v>
      </c>
      <c r="R188" s="381">
        <v>25050</v>
      </c>
      <c r="S188" s="381">
        <v>28200</v>
      </c>
      <c r="T188" s="381">
        <v>31300</v>
      </c>
      <c r="U188" s="381">
        <v>33850</v>
      </c>
      <c r="V188" s="381">
        <v>36350</v>
      </c>
      <c r="W188" s="381">
        <v>38850</v>
      </c>
      <c r="X188" s="381">
        <v>41350</v>
      </c>
      <c r="Y188" s="381">
        <v>56300</v>
      </c>
      <c r="Z188" s="381">
        <v>64350</v>
      </c>
      <c r="AA188" s="381">
        <v>72400</v>
      </c>
      <c r="AB188" s="381">
        <v>80400</v>
      </c>
      <c r="AC188" s="381">
        <v>86850</v>
      </c>
      <c r="AD188" s="381">
        <v>93300</v>
      </c>
      <c r="AE188" s="381">
        <v>99700</v>
      </c>
      <c r="AF188" s="381">
        <v>106150</v>
      </c>
      <c r="AG188" s="381">
        <v>5775</v>
      </c>
      <c r="AH188" s="381" t="s">
        <v>13422</v>
      </c>
      <c r="AI188" s="381" t="s">
        <v>13212</v>
      </c>
      <c r="AJ188" s="381">
        <v>1</v>
      </c>
    </row>
    <row r="189" spans="1:36">
      <c r="A189" s="381" t="s">
        <v>542</v>
      </c>
      <c r="B189" s="381" t="s">
        <v>13421</v>
      </c>
      <c r="C189" s="381">
        <v>6</v>
      </c>
      <c r="D189" s="381">
        <v>3</v>
      </c>
      <c r="E189" s="381" t="s">
        <v>13420</v>
      </c>
      <c r="F189" s="381" t="s">
        <v>13419</v>
      </c>
      <c r="G189" s="381" t="s">
        <v>13418</v>
      </c>
      <c r="H189" s="381">
        <v>74200</v>
      </c>
      <c r="I189" s="381">
        <v>27300</v>
      </c>
      <c r="J189" s="381">
        <v>31200</v>
      </c>
      <c r="K189" s="381">
        <v>35100</v>
      </c>
      <c r="L189" s="381">
        <v>39000</v>
      </c>
      <c r="M189" s="381">
        <v>42150</v>
      </c>
      <c r="N189" s="381">
        <v>45250</v>
      </c>
      <c r="O189" s="381">
        <v>48400</v>
      </c>
      <c r="P189" s="381">
        <v>51500</v>
      </c>
      <c r="Q189" s="381">
        <v>16400</v>
      </c>
      <c r="R189" s="381">
        <v>18750</v>
      </c>
      <c r="S189" s="381">
        <v>21100</v>
      </c>
      <c r="T189" s="381">
        <v>24600</v>
      </c>
      <c r="U189" s="381">
        <v>28780</v>
      </c>
      <c r="V189" s="381">
        <v>32960</v>
      </c>
      <c r="W189" s="381">
        <v>37140</v>
      </c>
      <c r="X189" s="381">
        <v>41320</v>
      </c>
      <c r="Y189" s="381">
        <v>43750</v>
      </c>
      <c r="Z189" s="381">
        <v>50000</v>
      </c>
      <c r="AA189" s="381">
        <v>56250</v>
      </c>
      <c r="AB189" s="381">
        <v>62450</v>
      </c>
      <c r="AC189" s="381">
        <v>67450</v>
      </c>
      <c r="AD189" s="381">
        <v>72450</v>
      </c>
      <c r="AE189" s="381">
        <v>77450</v>
      </c>
      <c r="AF189" s="381">
        <v>82450</v>
      </c>
      <c r="AG189" s="381">
        <v>9999</v>
      </c>
      <c r="AH189" s="381" t="s">
        <v>13418</v>
      </c>
      <c r="AI189" s="381" t="s">
        <v>13212</v>
      </c>
      <c r="AJ189" s="381">
        <v>0</v>
      </c>
    </row>
    <row r="190" spans="1:36">
      <c r="A190" s="381" t="s">
        <v>542</v>
      </c>
      <c r="B190" s="381" t="s">
        <v>13417</v>
      </c>
      <c r="C190" s="381">
        <v>6</v>
      </c>
      <c r="D190" s="381">
        <v>5</v>
      </c>
      <c r="E190" s="381" t="s">
        <v>13416</v>
      </c>
      <c r="F190" s="381" t="s">
        <v>13415</v>
      </c>
      <c r="G190" s="381" t="s">
        <v>13414</v>
      </c>
      <c r="H190" s="381">
        <v>70900</v>
      </c>
      <c r="I190" s="381">
        <v>24850</v>
      </c>
      <c r="J190" s="381">
        <v>28400</v>
      </c>
      <c r="K190" s="381">
        <v>31950</v>
      </c>
      <c r="L190" s="381">
        <v>35450</v>
      </c>
      <c r="M190" s="381">
        <v>38300</v>
      </c>
      <c r="N190" s="381">
        <v>41150</v>
      </c>
      <c r="O190" s="381">
        <v>44000</v>
      </c>
      <c r="P190" s="381">
        <v>46800</v>
      </c>
      <c r="Q190" s="381">
        <v>14900</v>
      </c>
      <c r="R190" s="381">
        <v>17000</v>
      </c>
      <c r="S190" s="381">
        <v>20420</v>
      </c>
      <c r="T190" s="381">
        <v>24600</v>
      </c>
      <c r="U190" s="381">
        <v>28780</v>
      </c>
      <c r="V190" s="381">
        <v>32960</v>
      </c>
      <c r="W190" s="381">
        <v>37140</v>
      </c>
      <c r="X190" s="381">
        <v>41320</v>
      </c>
      <c r="Y190" s="381">
        <v>39700</v>
      </c>
      <c r="Z190" s="381">
        <v>45400</v>
      </c>
      <c r="AA190" s="381">
        <v>51050</v>
      </c>
      <c r="AB190" s="381">
        <v>56700</v>
      </c>
      <c r="AC190" s="381">
        <v>61250</v>
      </c>
      <c r="AD190" s="381">
        <v>65800</v>
      </c>
      <c r="AE190" s="381">
        <v>70350</v>
      </c>
      <c r="AF190" s="381">
        <v>74850</v>
      </c>
      <c r="AG190" s="381">
        <v>9999</v>
      </c>
      <c r="AH190" s="381" t="s">
        <v>13414</v>
      </c>
      <c r="AI190" s="381" t="s">
        <v>13212</v>
      </c>
      <c r="AJ190" s="381">
        <v>0</v>
      </c>
    </row>
    <row r="191" spans="1:36">
      <c r="A191" s="381" t="s">
        <v>542</v>
      </c>
      <c r="B191" s="381" t="s">
        <v>13413</v>
      </c>
      <c r="C191" s="381">
        <v>6</v>
      </c>
      <c r="D191" s="381">
        <v>7</v>
      </c>
      <c r="E191" s="381" t="s">
        <v>13412</v>
      </c>
      <c r="F191" s="381" t="s">
        <v>13411</v>
      </c>
      <c r="G191" s="381" t="s">
        <v>4151</v>
      </c>
      <c r="H191" s="381">
        <v>62600</v>
      </c>
      <c r="I191" s="381">
        <v>21950</v>
      </c>
      <c r="J191" s="381">
        <v>25050</v>
      </c>
      <c r="K191" s="381">
        <v>28200</v>
      </c>
      <c r="L191" s="381">
        <v>31300</v>
      </c>
      <c r="M191" s="381">
        <v>33850</v>
      </c>
      <c r="N191" s="381">
        <v>36350</v>
      </c>
      <c r="O191" s="381">
        <v>38850</v>
      </c>
      <c r="P191" s="381">
        <v>41350</v>
      </c>
      <c r="Q191" s="381">
        <v>13200</v>
      </c>
      <c r="R191" s="381">
        <v>16240</v>
      </c>
      <c r="S191" s="381">
        <v>20420</v>
      </c>
      <c r="T191" s="381">
        <v>24600</v>
      </c>
      <c r="U191" s="381">
        <v>28780</v>
      </c>
      <c r="V191" s="381">
        <v>32960</v>
      </c>
      <c r="W191" s="381">
        <v>37140</v>
      </c>
      <c r="X191" s="381">
        <v>41320</v>
      </c>
      <c r="Y191" s="381">
        <v>35100</v>
      </c>
      <c r="Z191" s="381">
        <v>40100</v>
      </c>
      <c r="AA191" s="381">
        <v>45100</v>
      </c>
      <c r="AB191" s="381">
        <v>50100</v>
      </c>
      <c r="AC191" s="381">
        <v>54150</v>
      </c>
      <c r="AD191" s="381">
        <v>58150</v>
      </c>
      <c r="AE191" s="381">
        <v>62150</v>
      </c>
      <c r="AF191" s="381">
        <v>66150</v>
      </c>
      <c r="AG191" s="381">
        <v>1620</v>
      </c>
      <c r="AH191" s="381" t="s">
        <v>4151</v>
      </c>
      <c r="AI191" s="381" t="s">
        <v>13212</v>
      </c>
      <c r="AJ191" s="381">
        <v>1</v>
      </c>
    </row>
    <row r="192" spans="1:36">
      <c r="A192" s="381" t="s">
        <v>542</v>
      </c>
      <c r="B192" s="381" t="s">
        <v>13410</v>
      </c>
      <c r="C192" s="381">
        <v>6</v>
      </c>
      <c r="D192" s="381">
        <v>9</v>
      </c>
      <c r="E192" s="381" t="s">
        <v>13409</v>
      </c>
      <c r="F192" s="381" t="s">
        <v>13408</v>
      </c>
      <c r="G192" s="381" t="s">
        <v>13407</v>
      </c>
      <c r="H192" s="381">
        <v>69200</v>
      </c>
      <c r="I192" s="381">
        <v>24250</v>
      </c>
      <c r="J192" s="381">
        <v>27700</v>
      </c>
      <c r="K192" s="381">
        <v>31150</v>
      </c>
      <c r="L192" s="381">
        <v>34600</v>
      </c>
      <c r="M192" s="381">
        <v>37400</v>
      </c>
      <c r="N192" s="381">
        <v>40150</v>
      </c>
      <c r="O192" s="381">
        <v>42950</v>
      </c>
      <c r="P192" s="381">
        <v>45700</v>
      </c>
      <c r="Q192" s="381">
        <v>14550</v>
      </c>
      <c r="R192" s="381">
        <v>16600</v>
      </c>
      <c r="S192" s="381">
        <v>20420</v>
      </c>
      <c r="T192" s="381">
        <v>24600</v>
      </c>
      <c r="U192" s="381">
        <v>28780</v>
      </c>
      <c r="V192" s="381">
        <v>32960</v>
      </c>
      <c r="W192" s="381">
        <v>37140</v>
      </c>
      <c r="X192" s="381">
        <v>41320</v>
      </c>
      <c r="Y192" s="381">
        <v>38750</v>
      </c>
      <c r="Z192" s="381">
        <v>44300</v>
      </c>
      <c r="AA192" s="381">
        <v>49850</v>
      </c>
      <c r="AB192" s="381">
        <v>55350</v>
      </c>
      <c r="AC192" s="381">
        <v>59800</v>
      </c>
      <c r="AD192" s="381">
        <v>64250</v>
      </c>
      <c r="AE192" s="381">
        <v>68650</v>
      </c>
      <c r="AF192" s="381">
        <v>73100</v>
      </c>
      <c r="AG192" s="381">
        <v>9999</v>
      </c>
      <c r="AH192" s="381" t="s">
        <v>13407</v>
      </c>
      <c r="AI192" s="381" t="s">
        <v>13212</v>
      </c>
      <c r="AJ192" s="381">
        <v>0</v>
      </c>
    </row>
    <row r="193" spans="1:36">
      <c r="A193" s="381" t="s">
        <v>542</v>
      </c>
      <c r="B193" s="381" t="s">
        <v>13406</v>
      </c>
      <c r="C193" s="381">
        <v>6</v>
      </c>
      <c r="D193" s="381">
        <v>11</v>
      </c>
      <c r="E193" s="381" t="s">
        <v>13405</v>
      </c>
      <c r="F193" s="381" t="s">
        <v>13404</v>
      </c>
      <c r="G193" s="381" t="s">
        <v>13403</v>
      </c>
      <c r="H193" s="381">
        <v>58300</v>
      </c>
      <c r="I193" s="381">
        <v>21000</v>
      </c>
      <c r="J193" s="381">
        <v>24000</v>
      </c>
      <c r="K193" s="381">
        <v>27000</v>
      </c>
      <c r="L193" s="381">
        <v>29950</v>
      </c>
      <c r="M193" s="381">
        <v>32350</v>
      </c>
      <c r="N193" s="381">
        <v>34750</v>
      </c>
      <c r="O193" s="381">
        <v>37150</v>
      </c>
      <c r="P193" s="381">
        <v>39550</v>
      </c>
      <c r="Q193" s="381">
        <v>12600</v>
      </c>
      <c r="R193" s="381">
        <v>16240</v>
      </c>
      <c r="S193" s="381">
        <v>20420</v>
      </c>
      <c r="T193" s="381">
        <v>24600</v>
      </c>
      <c r="U193" s="381">
        <v>28780</v>
      </c>
      <c r="V193" s="381">
        <v>32960</v>
      </c>
      <c r="W193" s="381">
        <v>37140</v>
      </c>
      <c r="X193" s="381">
        <v>39550</v>
      </c>
      <c r="Y193" s="381">
        <v>33550</v>
      </c>
      <c r="Z193" s="381">
        <v>38350</v>
      </c>
      <c r="AA193" s="381">
        <v>43150</v>
      </c>
      <c r="AB193" s="381">
        <v>47900</v>
      </c>
      <c r="AC193" s="381">
        <v>51750</v>
      </c>
      <c r="AD193" s="381">
        <v>55600</v>
      </c>
      <c r="AE193" s="381">
        <v>59400</v>
      </c>
      <c r="AF193" s="381">
        <v>63250</v>
      </c>
      <c r="AG193" s="381">
        <v>9999</v>
      </c>
      <c r="AH193" s="381" t="s">
        <v>13403</v>
      </c>
      <c r="AI193" s="381" t="s">
        <v>13212</v>
      </c>
      <c r="AJ193" s="381">
        <v>0</v>
      </c>
    </row>
    <row r="194" spans="1:36">
      <c r="A194" s="381" t="s">
        <v>542</v>
      </c>
      <c r="B194" s="381" t="s">
        <v>13402</v>
      </c>
      <c r="C194" s="381">
        <v>6</v>
      </c>
      <c r="D194" s="381">
        <v>13</v>
      </c>
      <c r="E194" s="381" t="s">
        <v>13401</v>
      </c>
      <c r="F194" s="381" t="s">
        <v>13400</v>
      </c>
      <c r="G194" s="381" t="s">
        <v>13399</v>
      </c>
      <c r="H194" s="381">
        <v>97400</v>
      </c>
      <c r="I194" s="381">
        <v>36550</v>
      </c>
      <c r="J194" s="381">
        <v>41750</v>
      </c>
      <c r="K194" s="381">
        <v>46950</v>
      </c>
      <c r="L194" s="381">
        <v>52150</v>
      </c>
      <c r="M194" s="381">
        <v>56350</v>
      </c>
      <c r="N194" s="381">
        <v>60500</v>
      </c>
      <c r="O194" s="381">
        <v>64700</v>
      </c>
      <c r="P194" s="381">
        <v>68850</v>
      </c>
      <c r="Q194" s="381">
        <v>21950</v>
      </c>
      <c r="R194" s="381">
        <v>25050</v>
      </c>
      <c r="S194" s="381">
        <v>28200</v>
      </c>
      <c r="T194" s="381">
        <v>31300</v>
      </c>
      <c r="U194" s="381">
        <v>33850</v>
      </c>
      <c r="V194" s="381">
        <v>36350</v>
      </c>
      <c r="W194" s="381">
        <v>38850</v>
      </c>
      <c r="X194" s="381">
        <v>41350</v>
      </c>
      <c r="Y194" s="381">
        <v>56300</v>
      </c>
      <c r="Z194" s="381">
        <v>64350</v>
      </c>
      <c r="AA194" s="381">
        <v>72400</v>
      </c>
      <c r="AB194" s="381">
        <v>80400</v>
      </c>
      <c r="AC194" s="381">
        <v>86850</v>
      </c>
      <c r="AD194" s="381">
        <v>93300</v>
      </c>
      <c r="AE194" s="381">
        <v>99700</v>
      </c>
      <c r="AF194" s="381">
        <v>106150</v>
      </c>
      <c r="AG194" s="381">
        <v>5775</v>
      </c>
      <c r="AH194" s="381" t="s">
        <v>13399</v>
      </c>
      <c r="AI194" s="381" t="s">
        <v>13212</v>
      </c>
      <c r="AJ194" s="381">
        <v>1</v>
      </c>
    </row>
    <row r="195" spans="1:36">
      <c r="A195" s="381" t="s">
        <v>542</v>
      </c>
      <c r="B195" s="381" t="s">
        <v>13398</v>
      </c>
      <c r="C195" s="381">
        <v>6</v>
      </c>
      <c r="D195" s="381">
        <v>15</v>
      </c>
      <c r="E195" s="381" t="s">
        <v>13397</v>
      </c>
      <c r="F195" s="381" t="s">
        <v>13396</v>
      </c>
      <c r="G195" s="381" t="s">
        <v>13395</v>
      </c>
      <c r="H195" s="381">
        <v>54100</v>
      </c>
      <c r="I195" s="381">
        <v>21000</v>
      </c>
      <c r="J195" s="381">
        <v>24000</v>
      </c>
      <c r="K195" s="381">
        <v>27000</v>
      </c>
      <c r="L195" s="381">
        <v>29950</v>
      </c>
      <c r="M195" s="381">
        <v>32350</v>
      </c>
      <c r="N195" s="381">
        <v>34750</v>
      </c>
      <c r="O195" s="381">
        <v>37150</v>
      </c>
      <c r="P195" s="381">
        <v>39550</v>
      </c>
      <c r="Q195" s="381">
        <v>12600</v>
      </c>
      <c r="R195" s="381">
        <v>16240</v>
      </c>
      <c r="S195" s="381">
        <v>20420</v>
      </c>
      <c r="T195" s="381">
        <v>24600</v>
      </c>
      <c r="U195" s="381">
        <v>28780</v>
      </c>
      <c r="V195" s="381">
        <v>32960</v>
      </c>
      <c r="W195" s="381">
        <v>37140</v>
      </c>
      <c r="X195" s="381">
        <v>39550</v>
      </c>
      <c r="Y195" s="381">
        <v>33550</v>
      </c>
      <c r="Z195" s="381">
        <v>38350</v>
      </c>
      <c r="AA195" s="381">
        <v>43150</v>
      </c>
      <c r="AB195" s="381">
        <v>47900</v>
      </c>
      <c r="AC195" s="381">
        <v>51750</v>
      </c>
      <c r="AD195" s="381">
        <v>55600</v>
      </c>
      <c r="AE195" s="381">
        <v>59400</v>
      </c>
      <c r="AF195" s="381">
        <v>63250</v>
      </c>
      <c r="AG195" s="381">
        <v>9999</v>
      </c>
      <c r="AH195" s="381" t="s">
        <v>13395</v>
      </c>
      <c r="AI195" s="381" t="s">
        <v>13212</v>
      </c>
      <c r="AJ195" s="381">
        <v>0</v>
      </c>
    </row>
    <row r="196" spans="1:36">
      <c r="A196" s="381" t="s">
        <v>542</v>
      </c>
      <c r="B196" s="381" t="s">
        <v>13394</v>
      </c>
      <c r="C196" s="381">
        <v>6</v>
      </c>
      <c r="D196" s="381">
        <v>17</v>
      </c>
      <c r="E196" s="381" t="s">
        <v>13305</v>
      </c>
      <c r="F196" s="381" t="s">
        <v>13304</v>
      </c>
      <c r="G196" s="381" t="s">
        <v>13393</v>
      </c>
      <c r="H196" s="381">
        <v>75200</v>
      </c>
      <c r="I196" s="381">
        <v>26000</v>
      </c>
      <c r="J196" s="381">
        <v>29700</v>
      </c>
      <c r="K196" s="381">
        <v>33400</v>
      </c>
      <c r="L196" s="381">
        <v>37100</v>
      </c>
      <c r="M196" s="381">
        <v>40100</v>
      </c>
      <c r="N196" s="381">
        <v>43050</v>
      </c>
      <c r="O196" s="381">
        <v>46050</v>
      </c>
      <c r="P196" s="381">
        <v>49000</v>
      </c>
      <c r="Q196" s="381">
        <v>15600</v>
      </c>
      <c r="R196" s="381">
        <v>17800</v>
      </c>
      <c r="S196" s="381">
        <v>20420</v>
      </c>
      <c r="T196" s="381">
        <v>24600</v>
      </c>
      <c r="U196" s="381">
        <v>28780</v>
      </c>
      <c r="V196" s="381">
        <v>32960</v>
      </c>
      <c r="W196" s="381">
        <v>37140</v>
      </c>
      <c r="X196" s="381">
        <v>41320</v>
      </c>
      <c r="Y196" s="381">
        <v>41550</v>
      </c>
      <c r="Z196" s="381">
        <v>47500</v>
      </c>
      <c r="AA196" s="381">
        <v>53450</v>
      </c>
      <c r="AB196" s="381">
        <v>59350</v>
      </c>
      <c r="AC196" s="381">
        <v>64100</v>
      </c>
      <c r="AD196" s="381">
        <v>68850</v>
      </c>
      <c r="AE196" s="381">
        <v>73600</v>
      </c>
      <c r="AF196" s="381">
        <v>78350</v>
      </c>
      <c r="AG196" s="381">
        <v>6920</v>
      </c>
      <c r="AH196" s="381" t="s">
        <v>13393</v>
      </c>
      <c r="AI196" s="381" t="s">
        <v>13212</v>
      </c>
      <c r="AJ196" s="381">
        <v>1</v>
      </c>
    </row>
    <row r="197" spans="1:36">
      <c r="A197" s="381" t="s">
        <v>542</v>
      </c>
      <c r="B197" s="381" t="s">
        <v>13392</v>
      </c>
      <c r="C197" s="381">
        <v>6</v>
      </c>
      <c r="D197" s="381">
        <v>19</v>
      </c>
      <c r="E197" s="381" t="s">
        <v>13391</v>
      </c>
      <c r="F197" s="381" t="s">
        <v>13390</v>
      </c>
      <c r="G197" s="381" t="s">
        <v>13389</v>
      </c>
      <c r="H197" s="381">
        <v>50000</v>
      </c>
      <c r="I197" s="381">
        <v>21000</v>
      </c>
      <c r="J197" s="381">
        <v>24000</v>
      </c>
      <c r="K197" s="381">
        <v>27000</v>
      </c>
      <c r="L197" s="381">
        <v>29950</v>
      </c>
      <c r="M197" s="381">
        <v>32350</v>
      </c>
      <c r="N197" s="381">
        <v>34750</v>
      </c>
      <c r="O197" s="381">
        <v>37150</v>
      </c>
      <c r="P197" s="381">
        <v>39550</v>
      </c>
      <c r="Q197" s="381">
        <v>12600</v>
      </c>
      <c r="R197" s="381">
        <v>16240</v>
      </c>
      <c r="S197" s="381">
        <v>20420</v>
      </c>
      <c r="T197" s="381">
        <v>24600</v>
      </c>
      <c r="U197" s="381">
        <v>28780</v>
      </c>
      <c r="V197" s="381">
        <v>32960</v>
      </c>
      <c r="W197" s="381">
        <v>37140</v>
      </c>
      <c r="X197" s="381">
        <v>39550</v>
      </c>
      <c r="Y197" s="381">
        <v>33550</v>
      </c>
      <c r="Z197" s="381">
        <v>38350</v>
      </c>
      <c r="AA197" s="381">
        <v>43150</v>
      </c>
      <c r="AB197" s="381">
        <v>47900</v>
      </c>
      <c r="AC197" s="381">
        <v>51750</v>
      </c>
      <c r="AD197" s="381">
        <v>55600</v>
      </c>
      <c r="AE197" s="381">
        <v>59400</v>
      </c>
      <c r="AF197" s="381">
        <v>63250</v>
      </c>
      <c r="AG197" s="381">
        <v>2840</v>
      </c>
      <c r="AH197" s="381" t="s">
        <v>13389</v>
      </c>
      <c r="AI197" s="381" t="s">
        <v>13212</v>
      </c>
      <c r="AJ197" s="381">
        <v>1</v>
      </c>
    </row>
    <row r="198" spans="1:36">
      <c r="A198" s="381" t="s">
        <v>542</v>
      </c>
      <c r="B198" s="381" t="s">
        <v>13388</v>
      </c>
      <c r="C198" s="381">
        <v>6</v>
      </c>
      <c r="D198" s="381">
        <v>21</v>
      </c>
      <c r="E198" s="381" t="s">
        <v>13387</v>
      </c>
      <c r="F198" s="381" t="s">
        <v>13386</v>
      </c>
      <c r="G198" s="381" t="s">
        <v>13385</v>
      </c>
      <c r="H198" s="381">
        <v>53600</v>
      </c>
      <c r="I198" s="381">
        <v>21000</v>
      </c>
      <c r="J198" s="381">
        <v>24000</v>
      </c>
      <c r="K198" s="381">
        <v>27000</v>
      </c>
      <c r="L198" s="381">
        <v>29950</v>
      </c>
      <c r="M198" s="381">
        <v>32350</v>
      </c>
      <c r="N198" s="381">
        <v>34750</v>
      </c>
      <c r="O198" s="381">
        <v>37150</v>
      </c>
      <c r="P198" s="381">
        <v>39550</v>
      </c>
      <c r="Q198" s="381">
        <v>12600</v>
      </c>
      <c r="R198" s="381">
        <v>16240</v>
      </c>
      <c r="S198" s="381">
        <v>20420</v>
      </c>
      <c r="T198" s="381">
        <v>24600</v>
      </c>
      <c r="U198" s="381">
        <v>28780</v>
      </c>
      <c r="V198" s="381">
        <v>32960</v>
      </c>
      <c r="W198" s="381">
        <v>37140</v>
      </c>
      <c r="X198" s="381">
        <v>39550</v>
      </c>
      <c r="Y198" s="381">
        <v>33550</v>
      </c>
      <c r="Z198" s="381">
        <v>38350</v>
      </c>
      <c r="AA198" s="381">
        <v>43150</v>
      </c>
      <c r="AB198" s="381">
        <v>47900</v>
      </c>
      <c r="AC198" s="381">
        <v>51750</v>
      </c>
      <c r="AD198" s="381">
        <v>55600</v>
      </c>
      <c r="AE198" s="381">
        <v>59400</v>
      </c>
      <c r="AF198" s="381">
        <v>63250</v>
      </c>
      <c r="AG198" s="381">
        <v>9999</v>
      </c>
      <c r="AH198" s="381" t="s">
        <v>13385</v>
      </c>
      <c r="AI198" s="381" t="s">
        <v>13212</v>
      </c>
      <c r="AJ198" s="381">
        <v>0</v>
      </c>
    </row>
    <row r="199" spans="1:36">
      <c r="A199" s="381" t="s">
        <v>542</v>
      </c>
      <c r="B199" s="381" t="s">
        <v>13384</v>
      </c>
      <c r="C199" s="381">
        <v>6</v>
      </c>
      <c r="D199" s="381">
        <v>23</v>
      </c>
      <c r="E199" s="381" t="s">
        <v>13383</v>
      </c>
      <c r="F199" s="381" t="s">
        <v>13382</v>
      </c>
      <c r="G199" s="381" t="s">
        <v>6689</v>
      </c>
      <c r="H199" s="381">
        <v>54500</v>
      </c>
      <c r="I199" s="381">
        <v>21000</v>
      </c>
      <c r="J199" s="381">
        <v>24000</v>
      </c>
      <c r="K199" s="381">
        <v>27000</v>
      </c>
      <c r="L199" s="381">
        <v>29950</v>
      </c>
      <c r="M199" s="381">
        <v>32350</v>
      </c>
      <c r="N199" s="381">
        <v>34750</v>
      </c>
      <c r="O199" s="381">
        <v>37150</v>
      </c>
      <c r="P199" s="381">
        <v>39550</v>
      </c>
      <c r="Q199" s="381">
        <v>12600</v>
      </c>
      <c r="R199" s="381">
        <v>16240</v>
      </c>
      <c r="S199" s="381">
        <v>20420</v>
      </c>
      <c r="T199" s="381">
        <v>24600</v>
      </c>
      <c r="U199" s="381">
        <v>28780</v>
      </c>
      <c r="V199" s="381">
        <v>32960</v>
      </c>
      <c r="W199" s="381">
        <v>37140</v>
      </c>
      <c r="X199" s="381">
        <v>39550</v>
      </c>
      <c r="Y199" s="381">
        <v>33550</v>
      </c>
      <c r="Z199" s="381">
        <v>38350</v>
      </c>
      <c r="AA199" s="381">
        <v>43150</v>
      </c>
      <c r="AB199" s="381">
        <v>47900</v>
      </c>
      <c r="AC199" s="381">
        <v>51750</v>
      </c>
      <c r="AD199" s="381">
        <v>55600</v>
      </c>
      <c r="AE199" s="381">
        <v>59400</v>
      </c>
      <c r="AF199" s="381">
        <v>63250</v>
      </c>
      <c r="AG199" s="381">
        <v>9999</v>
      </c>
      <c r="AH199" s="381" t="s">
        <v>6689</v>
      </c>
      <c r="AI199" s="381" t="s">
        <v>13212</v>
      </c>
      <c r="AJ199" s="381">
        <v>0</v>
      </c>
    </row>
    <row r="200" spans="1:36">
      <c r="A200" s="381" t="s">
        <v>542</v>
      </c>
      <c r="B200" s="381" t="s">
        <v>13381</v>
      </c>
      <c r="C200" s="381">
        <v>6</v>
      </c>
      <c r="D200" s="381">
        <v>25</v>
      </c>
      <c r="E200" s="381" t="s">
        <v>13380</v>
      </c>
      <c r="F200" s="381" t="s">
        <v>13379</v>
      </c>
      <c r="G200" s="381" t="s">
        <v>13378</v>
      </c>
      <c r="H200" s="381">
        <v>49700</v>
      </c>
      <c r="I200" s="381">
        <v>21000</v>
      </c>
      <c r="J200" s="381">
        <v>24000</v>
      </c>
      <c r="K200" s="381">
        <v>27000</v>
      </c>
      <c r="L200" s="381">
        <v>29950</v>
      </c>
      <c r="M200" s="381">
        <v>32350</v>
      </c>
      <c r="N200" s="381">
        <v>34750</v>
      </c>
      <c r="O200" s="381">
        <v>37150</v>
      </c>
      <c r="P200" s="381">
        <v>39550</v>
      </c>
      <c r="Q200" s="381">
        <v>12600</v>
      </c>
      <c r="R200" s="381">
        <v>16240</v>
      </c>
      <c r="S200" s="381">
        <v>20420</v>
      </c>
      <c r="T200" s="381">
        <v>24600</v>
      </c>
      <c r="U200" s="381">
        <v>28780</v>
      </c>
      <c r="V200" s="381">
        <v>32960</v>
      </c>
      <c r="W200" s="381">
        <v>37140</v>
      </c>
      <c r="X200" s="381">
        <v>39550</v>
      </c>
      <c r="Y200" s="381">
        <v>33550</v>
      </c>
      <c r="Z200" s="381">
        <v>38350</v>
      </c>
      <c r="AA200" s="381">
        <v>43150</v>
      </c>
      <c r="AB200" s="381">
        <v>47900</v>
      </c>
      <c r="AC200" s="381">
        <v>51750</v>
      </c>
      <c r="AD200" s="381">
        <v>55600</v>
      </c>
      <c r="AE200" s="381">
        <v>59400</v>
      </c>
      <c r="AF200" s="381">
        <v>63250</v>
      </c>
      <c r="AG200" s="381">
        <v>9999</v>
      </c>
      <c r="AH200" s="381" t="s">
        <v>13378</v>
      </c>
      <c r="AI200" s="381" t="s">
        <v>13212</v>
      </c>
      <c r="AJ200" s="381">
        <v>1</v>
      </c>
    </row>
    <row r="201" spans="1:36">
      <c r="A201" s="381" t="s">
        <v>542</v>
      </c>
      <c r="B201" s="381" t="s">
        <v>13377</v>
      </c>
      <c r="C201" s="381">
        <v>6</v>
      </c>
      <c r="D201" s="381">
        <v>27</v>
      </c>
      <c r="E201" s="381" t="s">
        <v>13376</v>
      </c>
      <c r="F201" s="381" t="s">
        <v>13375</v>
      </c>
      <c r="G201" s="381" t="s">
        <v>13374</v>
      </c>
      <c r="H201" s="381">
        <v>71200</v>
      </c>
      <c r="I201" s="381">
        <v>24950</v>
      </c>
      <c r="J201" s="381">
        <v>28500</v>
      </c>
      <c r="K201" s="381">
        <v>32050</v>
      </c>
      <c r="L201" s="381">
        <v>35600</v>
      </c>
      <c r="M201" s="381">
        <v>38450</v>
      </c>
      <c r="N201" s="381">
        <v>41300</v>
      </c>
      <c r="O201" s="381">
        <v>44150</v>
      </c>
      <c r="P201" s="381">
        <v>47000</v>
      </c>
      <c r="Q201" s="381">
        <v>14950</v>
      </c>
      <c r="R201" s="381">
        <v>17100</v>
      </c>
      <c r="S201" s="381">
        <v>20420</v>
      </c>
      <c r="T201" s="381">
        <v>24600</v>
      </c>
      <c r="U201" s="381">
        <v>28780</v>
      </c>
      <c r="V201" s="381">
        <v>32960</v>
      </c>
      <c r="W201" s="381">
        <v>37140</v>
      </c>
      <c r="X201" s="381">
        <v>41320</v>
      </c>
      <c r="Y201" s="381">
        <v>39900</v>
      </c>
      <c r="Z201" s="381">
        <v>45600</v>
      </c>
      <c r="AA201" s="381">
        <v>51300</v>
      </c>
      <c r="AB201" s="381">
        <v>56950</v>
      </c>
      <c r="AC201" s="381">
        <v>61550</v>
      </c>
      <c r="AD201" s="381">
        <v>66100</v>
      </c>
      <c r="AE201" s="381">
        <v>70650</v>
      </c>
      <c r="AF201" s="381">
        <v>75200</v>
      </c>
      <c r="AG201" s="381">
        <v>9999</v>
      </c>
      <c r="AH201" s="381" t="s">
        <v>13374</v>
      </c>
      <c r="AI201" s="381" t="s">
        <v>13212</v>
      </c>
      <c r="AJ201" s="381">
        <v>0</v>
      </c>
    </row>
    <row r="202" spans="1:36">
      <c r="A202" s="381" t="s">
        <v>542</v>
      </c>
      <c r="B202" s="381" t="s">
        <v>13373</v>
      </c>
      <c r="C202" s="381">
        <v>6</v>
      </c>
      <c r="D202" s="381">
        <v>29</v>
      </c>
      <c r="E202" s="381" t="s">
        <v>13372</v>
      </c>
      <c r="F202" s="381" t="s">
        <v>13371</v>
      </c>
      <c r="G202" s="381" t="s">
        <v>13370</v>
      </c>
      <c r="H202" s="381">
        <v>53000</v>
      </c>
      <c r="I202" s="381">
        <v>21000</v>
      </c>
      <c r="J202" s="381">
        <v>24000</v>
      </c>
      <c r="K202" s="381">
        <v>27000</v>
      </c>
      <c r="L202" s="381">
        <v>29950</v>
      </c>
      <c r="M202" s="381">
        <v>32350</v>
      </c>
      <c r="N202" s="381">
        <v>34750</v>
      </c>
      <c r="O202" s="381">
        <v>37150</v>
      </c>
      <c r="P202" s="381">
        <v>39550</v>
      </c>
      <c r="Q202" s="381">
        <v>12600</v>
      </c>
      <c r="R202" s="381">
        <v>16240</v>
      </c>
      <c r="S202" s="381">
        <v>20420</v>
      </c>
      <c r="T202" s="381">
        <v>24600</v>
      </c>
      <c r="U202" s="381">
        <v>28780</v>
      </c>
      <c r="V202" s="381">
        <v>32960</v>
      </c>
      <c r="W202" s="381">
        <v>37140</v>
      </c>
      <c r="X202" s="381">
        <v>39550</v>
      </c>
      <c r="Y202" s="381">
        <v>33550</v>
      </c>
      <c r="Z202" s="381">
        <v>38350</v>
      </c>
      <c r="AA202" s="381">
        <v>43150</v>
      </c>
      <c r="AB202" s="381">
        <v>47900</v>
      </c>
      <c r="AC202" s="381">
        <v>51750</v>
      </c>
      <c r="AD202" s="381">
        <v>55600</v>
      </c>
      <c r="AE202" s="381">
        <v>59400</v>
      </c>
      <c r="AF202" s="381">
        <v>63250</v>
      </c>
      <c r="AG202" s="381">
        <v>680</v>
      </c>
      <c r="AH202" s="381" t="s">
        <v>13370</v>
      </c>
      <c r="AI202" s="381" t="s">
        <v>13212</v>
      </c>
      <c r="AJ202" s="381">
        <v>1</v>
      </c>
    </row>
    <row r="203" spans="1:36">
      <c r="A203" s="381" t="s">
        <v>542</v>
      </c>
      <c r="B203" s="381" t="s">
        <v>13369</v>
      </c>
      <c r="C203" s="381">
        <v>6</v>
      </c>
      <c r="D203" s="381">
        <v>31</v>
      </c>
      <c r="E203" s="381" t="s">
        <v>13368</v>
      </c>
      <c r="F203" s="381" t="s">
        <v>13367</v>
      </c>
      <c r="G203" s="381" t="s">
        <v>5905</v>
      </c>
      <c r="H203" s="381">
        <v>50200</v>
      </c>
      <c r="I203" s="381">
        <v>21000</v>
      </c>
      <c r="J203" s="381">
        <v>24000</v>
      </c>
      <c r="K203" s="381">
        <v>27000</v>
      </c>
      <c r="L203" s="381">
        <v>29950</v>
      </c>
      <c r="M203" s="381">
        <v>32350</v>
      </c>
      <c r="N203" s="381">
        <v>34750</v>
      </c>
      <c r="O203" s="381">
        <v>37150</v>
      </c>
      <c r="P203" s="381">
        <v>39550</v>
      </c>
      <c r="Q203" s="381">
        <v>12600</v>
      </c>
      <c r="R203" s="381">
        <v>16240</v>
      </c>
      <c r="S203" s="381">
        <v>20420</v>
      </c>
      <c r="T203" s="381">
        <v>24600</v>
      </c>
      <c r="U203" s="381">
        <v>28780</v>
      </c>
      <c r="V203" s="381">
        <v>32960</v>
      </c>
      <c r="W203" s="381">
        <v>37140</v>
      </c>
      <c r="X203" s="381">
        <v>39550</v>
      </c>
      <c r="Y203" s="381">
        <v>33550</v>
      </c>
      <c r="Z203" s="381">
        <v>38350</v>
      </c>
      <c r="AA203" s="381">
        <v>43150</v>
      </c>
      <c r="AB203" s="381">
        <v>47900</v>
      </c>
      <c r="AC203" s="381">
        <v>51750</v>
      </c>
      <c r="AD203" s="381">
        <v>55600</v>
      </c>
      <c r="AE203" s="381">
        <v>59400</v>
      </c>
      <c r="AF203" s="381">
        <v>63250</v>
      </c>
      <c r="AG203" s="381">
        <v>9999</v>
      </c>
      <c r="AH203" s="381" t="s">
        <v>5905</v>
      </c>
      <c r="AI203" s="381" t="s">
        <v>13212</v>
      </c>
      <c r="AJ203" s="381">
        <v>1</v>
      </c>
    </row>
    <row r="204" spans="1:36">
      <c r="A204" s="381" t="s">
        <v>542</v>
      </c>
      <c r="B204" s="381" t="s">
        <v>13366</v>
      </c>
      <c r="C204" s="381">
        <v>6</v>
      </c>
      <c r="D204" s="381">
        <v>33</v>
      </c>
      <c r="E204" s="381" t="s">
        <v>13365</v>
      </c>
      <c r="F204" s="381" t="s">
        <v>13364</v>
      </c>
      <c r="G204" s="381" t="s">
        <v>3803</v>
      </c>
      <c r="H204" s="381">
        <v>46200</v>
      </c>
      <c r="I204" s="381">
        <v>21000</v>
      </c>
      <c r="J204" s="381">
        <v>24000</v>
      </c>
      <c r="K204" s="381">
        <v>27000</v>
      </c>
      <c r="L204" s="381">
        <v>29950</v>
      </c>
      <c r="M204" s="381">
        <v>32350</v>
      </c>
      <c r="N204" s="381">
        <v>34750</v>
      </c>
      <c r="O204" s="381">
        <v>37150</v>
      </c>
      <c r="P204" s="381">
        <v>39550</v>
      </c>
      <c r="Q204" s="381">
        <v>12600</v>
      </c>
      <c r="R204" s="381">
        <v>16240</v>
      </c>
      <c r="S204" s="381">
        <v>20420</v>
      </c>
      <c r="T204" s="381">
        <v>24600</v>
      </c>
      <c r="U204" s="381">
        <v>28780</v>
      </c>
      <c r="V204" s="381">
        <v>32960</v>
      </c>
      <c r="W204" s="381">
        <v>37140</v>
      </c>
      <c r="X204" s="381">
        <v>39550</v>
      </c>
      <c r="Y204" s="381">
        <v>33550</v>
      </c>
      <c r="Z204" s="381">
        <v>38350</v>
      </c>
      <c r="AA204" s="381">
        <v>43150</v>
      </c>
      <c r="AB204" s="381">
        <v>47900</v>
      </c>
      <c r="AC204" s="381">
        <v>51750</v>
      </c>
      <c r="AD204" s="381">
        <v>55600</v>
      </c>
      <c r="AE204" s="381">
        <v>59400</v>
      </c>
      <c r="AF204" s="381">
        <v>63250</v>
      </c>
      <c r="AG204" s="381">
        <v>9999</v>
      </c>
      <c r="AH204" s="381" t="s">
        <v>3803</v>
      </c>
      <c r="AI204" s="381" t="s">
        <v>13212</v>
      </c>
      <c r="AJ204" s="381">
        <v>0</v>
      </c>
    </row>
    <row r="205" spans="1:36">
      <c r="A205" s="381" t="s">
        <v>542</v>
      </c>
      <c r="B205" s="381" t="s">
        <v>13363</v>
      </c>
      <c r="C205" s="381">
        <v>6</v>
      </c>
      <c r="D205" s="381">
        <v>35</v>
      </c>
      <c r="E205" s="381" t="s">
        <v>13362</v>
      </c>
      <c r="F205" s="381" t="s">
        <v>13361</v>
      </c>
      <c r="G205" s="381" t="s">
        <v>13360</v>
      </c>
      <c r="H205" s="381">
        <v>68800</v>
      </c>
      <c r="I205" s="381">
        <v>24100</v>
      </c>
      <c r="J205" s="381">
        <v>27550</v>
      </c>
      <c r="K205" s="381">
        <v>31000</v>
      </c>
      <c r="L205" s="381">
        <v>34400</v>
      </c>
      <c r="M205" s="381">
        <v>37200</v>
      </c>
      <c r="N205" s="381">
        <v>39950</v>
      </c>
      <c r="O205" s="381">
        <v>42700</v>
      </c>
      <c r="P205" s="381">
        <v>45450</v>
      </c>
      <c r="Q205" s="381">
        <v>14500</v>
      </c>
      <c r="R205" s="381">
        <v>16550</v>
      </c>
      <c r="S205" s="381">
        <v>20420</v>
      </c>
      <c r="T205" s="381">
        <v>24600</v>
      </c>
      <c r="U205" s="381">
        <v>28780</v>
      </c>
      <c r="V205" s="381">
        <v>32960</v>
      </c>
      <c r="W205" s="381">
        <v>37140</v>
      </c>
      <c r="X205" s="381">
        <v>41320</v>
      </c>
      <c r="Y205" s="381">
        <v>38550</v>
      </c>
      <c r="Z205" s="381">
        <v>44050</v>
      </c>
      <c r="AA205" s="381">
        <v>49550</v>
      </c>
      <c r="AB205" s="381">
        <v>55050</v>
      </c>
      <c r="AC205" s="381">
        <v>59500</v>
      </c>
      <c r="AD205" s="381">
        <v>63900</v>
      </c>
      <c r="AE205" s="381">
        <v>68300</v>
      </c>
      <c r="AF205" s="381">
        <v>72700</v>
      </c>
      <c r="AG205" s="381">
        <v>9999</v>
      </c>
      <c r="AH205" s="381" t="s">
        <v>13360</v>
      </c>
      <c r="AI205" s="381" t="s">
        <v>13212</v>
      </c>
      <c r="AJ205" s="381">
        <v>0</v>
      </c>
    </row>
    <row r="206" spans="1:36">
      <c r="A206" s="381" t="s">
        <v>542</v>
      </c>
      <c r="B206" s="381" t="s">
        <v>13359</v>
      </c>
      <c r="C206" s="381">
        <v>6</v>
      </c>
      <c r="D206" s="381">
        <v>37</v>
      </c>
      <c r="E206" s="381" t="s">
        <v>13358</v>
      </c>
      <c r="F206" s="381" t="s">
        <v>13357</v>
      </c>
      <c r="G206" s="381" t="s">
        <v>13356</v>
      </c>
      <c r="H206" s="381">
        <v>64300</v>
      </c>
      <c r="I206" s="381">
        <v>31550</v>
      </c>
      <c r="J206" s="381">
        <v>36050</v>
      </c>
      <c r="K206" s="381">
        <v>40550</v>
      </c>
      <c r="L206" s="381">
        <v>45050</v>
      </c>
      <c r="M206" s="381">
        <v>48700</v>
      </c>
      <c r="N206" s="381">
        <v>52300</v>
      </c>
      <c r="O206" s="381">
        <v>55900</v>
      </c>
      <c r="P206" s="381">
        <v>59500</v>
      </c>
      <c r="Q206" s="381">
        <v>18950</v>
      </c>
      <c r="R206" s="381">
        <v>21650</v>
      </c>
      <c r="S206" s="381">
        <v>24350</v>
      </c>
      <c r="T206" s="381">
        <v>27050</v>
      </c>
      <c r="U206" s="381">
        <v>29250</v>
      </c>
      <c r="V206" s="381">
        <v>32960</v>
      </c>
      <c r="W206" s="381">
        <v>37140</v>
      </c>
      <c r="X206" s="381">
        <v>41320</v>
      </c>
      <c r="Y206" s="381">
        <v>50500</v>
      </c>
      <c r="Z206" s="381">
        <v>57700</v>
      </c>
      <c r="AA206" s="381">
        <v>64900</v>
      </c>
      <c r="AB206" s="381">
        <v>72100</v>
      </c>
      <c r="AC206" s="381">
        <v>77900</v>
      </c>
      <c r="AD206" s="381">
        <v>83650</v>
      </c>
      <c r="AE206" s="381">
        <v>89450</v>
      </c>
      <c r="AF206" s="381">
        <v>95200</v>
      </c>
      <c r="AG206" s="381">
        <v>4480</v>
      </c>
      <c r="AH206" s="381" t="s">
        <v>13356</v>
      </c>
      <c r="AI206" s="381" t="s">
        <v>13212</v>
      </c>
      <c r="AJ206" s="381">
        <v>1</v>
      </c>
    </row>
    <row r="207" spans="1:36">
      <c r="A207" s="381" t="s">
        <v>542</v>
      </c>
      <c r="B207" s="381" t="s">
        <v>13355</v>
      </c>
      <c r="C207" s="381">
        <v>6</v>
      </c>
      <c r="D207" s="381">
        <v>39</v>
      </c>
      <c r="E207" s="381" t="s">
        <v>13354</v>
      </c>
      <c r="F207" s="381" t="s">
        <v>13353</v>
      </c>
      <c r="G207" s="381" t="s">
        <v>13352</v>
      </c>
      <c r="H207" s="381">
        <v>51300</v>
      </c>
      <c r="I207" s="381">
        <v>21000</v>
      </c>
      <c r="J207" s="381">
        <v>24000</v>
      </c>
      <c r="K207" s="381">
        <v>27000</v>
      </c>
      <c r="L207" s="381">
        <v>29950</v>
      </c>
      <c r="M207" s="381">
        <v>32350</v>
      </c>
      <c r="N207" s="381">
        <v>34750</v>
      </c>
      <c r="O207" s="381">
        <v>37150</v>
      </c>
      <c r="P207" s="381">
        <v>39550</v>
      </c>
      <c r="Q207" s="381">
        <v>12600</v>
      </c>
      <c r="R207" s="381">
        <v>16240</v>
      </c>
      <c r="S207" s="381">
        <v>20420</v>
      </c>
      <c r="T207" s="381">
        <v>24600</v>
      </c>
      <c r="U207" s="381">
        <v>28780</v>
      </c>
      <c r="V207" s="381">
        <v>32960</v>
      </c>
      <c r="W207" s="381">
        <v>37140</v>
      </c>
      <c r="X207" s="381">
        <v>39550</v>
      </c>
      <c r="Y207" s="381">
        <v>33550</v>
      </c>
      <c r="Z207" s="381">
        <v>38350</v>
      </c>
      <c r="AA207" s="381">
        <v>43150</v>
      </c>
      <c r="AB207" s="381">
        <v>47900</v>
      </c>
      <c r="AC207" s="381">
        <v>51750</v>
      </c>
      <c r="AD207" s="381">
        <v>55600</v>
      </c>
      <c r="AE207" s="381">
        <v>59400</v>
      </c>
      <c r="AF207" s="381">
        <v>63250</v>
      </c>
      <c r="AG207" s="381">
        <v>2840</v>
      </c>
      <c r="AH207" s="381" t="s">
        <v>13352</v>
      </c>
      <c r="AI207" s="381" t="s">
        <v>13212</v>
      </c>
      <c r="AJ207" s="381">
        <v>1</v>
      </c>
    </row>
    <row r="208" spans="1:36">
      <c r="A208" s="381" t="s">
        <v>542</v>
      </c>
      <c r="B208" s="381" t="s">
        <v>13351</v>
      </c>
      <c r="C208" s="381">
        <v>6</v>
      </c>
      <c r="D208" s="381">
        <v>41</v>
      </c>
      <c r="E208" s="381" t="s">
        <v>13279</v>
      </c>
      <c r="F208" s="381" t="s">
        <v>13278</v>
      </c>
      <c r="G208" s="381" t="s">
        <v>13350</v>
      </c>
      <c r="H208" s="381">
        <v>115300</v>
      </c>
      <c r="I208" s="381">
        <v>46100</v>
      </c>
      <c r="J208" s="381">
        <v>52650</v>
      </c>
      <c r="K208" s="381">
        <v>59250</v>
      </c>
      <c r="L208" s="381">
        <v>65800</v>
      </c>
      <c r="M208" s="381">
        <v>71100</v>
      </c>
      <c r="N208" s="381">
        <v>76350</v>
      </c>
      <c r="O208" s="381">
        <v>81600</v>
      </c>
      <c r="P208" s="381">
        <v>86900</v>
      </c>
      <c r="Q208" s="381">
        <v>27650</v>
      </c>
      <c r="R208" s="381">
        <v>31600</v>
      </c>
      <c r="S208" s="381">
        <v>35550</v>
      </c>
      <c r="T208" s="381">
        <v>39500</v>
      </c>
      <c r="U208" s="381">
        <v>42700</v>
      </c>
      <c r="V208" s="381">
        <v>45850</v>
      </c>
      <c r="W208" s="381">
        <v>49000</v>
      </c>
      <c r="X208" s="381">
        <v>52150</v>
      </c>
      <c r="Y208" s="381">
        <v>73750</v>
      </c>
      <c r="Z208" s="381">
        <v>84300</v>
      </c>
      <c r="AA208" s="381">
        <v>94850</v>
      </c>
      <c r="AB208" s="381">
        <v>105350</v>
      </c>
      <c r="AC208" s="381">
        <v>113800</v>
      </c>
      <c r="AD208" s="381">
        <v>122250</v>
      </c>
      <c r="AE208" s="381">
        <v>130650</v>
      </c>
      <c r="AF208" s="381">
        <v>139100</v>
      </c>
      <c r="AG208" s="381">
        <v>7360</v>
      </c>
      <c r="AH208" s="381" t="s">
        <v>13350</v>
      </c>
      <c r="AI208" s="381" t="s">
        <v>13212</v>
      </c>
      <c r="AJ208" s="381">
        <v>1</v>
      </c>
    </row>
    <row r="209" spans="1:36">
      <c r="A209" s="381" t="s">
        <v>542</v>
      </c>
      <c r="B209" s="381" t="s">
        <v>13349</v>
      </c>
      <c r="C209" s="381">
        <v>6</v>
      </c>
      <c r="D209" s="381">
        <v>43</v>
      </c>
      <c r="E209" s="381" t="s">
        <v>13348</v>
      </c>
      <c r="F209" s="381" t="s">
        <v>13347</v>
      </c>
      <c r="G209" s="381" t="s">
        <v>13346</v>
      </c>
      <c r="H209" s="381">
        <v>65500</v>
      </c>
      <c r="I209" s="381">
        <v>22950</v>
      </c>
      <c r="J209" s="381">
        <v>26200</v>
      </c>
      <c r="K209" s="381">
        <v>29500</v>
      </c>
      <c r="L209" s="381">
        <v>32750</v>
      </c>
      <c r="M209" s="381">
        <v>35400</v>
      </c>
      <c r="N209" s="381">
        <v>38000</v>
      </c>
      <c r="O209" s="381">
        <v>40650</v>
      </c>
      <c r="P209" s="381">
        <v>43250</v>
      </c>
      <c r="Q209" s="381">
        <v>13800</v>
      </c>
      <c r="R209" s="381">
        <v>16240</v>
      </c>
      <c r="S209" s="381">
        <v>20420</v>
      </c>
      <c r="T209" s="381">
        <v>24600</v>
      </c>
      <c r="U209" s="381">
        <v>28780</v>
      </c>
      <c r="V209" s="381">
        <v>32960</v>
      </c>
      <c r="W209" s="381">
        <v>37140</v>
      </c>
      <c r="X209" s="381">
        <v>41320</v>
      </c>
      <c r="Y209" s="381">
        <v>36700</v>
      </c>
      <c r="Z209" s="381">
        <v>41950</v>
      </c>
      <c r="AA209" s="381">
        <v>47200</v>
      </c>
      <c r="AB209" s="381">
        <v>52400</v>
      </c>
      <c r="AC209" s="381">
        <v>56600</v>
      </c>
      <c r="AD209" s="381">
        <v>60800</v>
      </c>
      <c r="AE209" s="381">
        <v>65000</v>
      </c>
      <c r="AF209" s="381">
        <v>69200</v>
      </c>
      <c r="AG209" s="381">
        <v>9999</v>
      </c>
      <c r="AH209" s="381" t="s">
        <v>13346</v>
      </c>
      <c r="AI209" s="381" t="s">
        <v>13212</v>
      </c>
      <c r="AJ209" s="381">
        <v>0</v>
      </c>
    </row>
    <row r="210" spans="1:36">
      <c r="A210" s="381" t="s">
        <v>542</v>
      </c>
      <c r="B210" s="381" t="s">
        <v>13345</v>
      </c>
      <c r="C210" s="381">
        <v>6</v>
      </c>
      <c r="D210" s="381">
        <v>45</v>
      </c>
      <c r="E210" s="381" t="s">
        <v>13344</v>
      </c>
      <c r="F210" s="381" t="s">
        <v>13343</v>
      </c>
      <c r="G210" s="381" t="s">
        <v>13342</v>
      </c>
      <c r="H210" s="381">
        <v>59500</v>
      </c>
      <c r="I210" s="381">
        <v>21050</v>
      </c>
      <c r="J210" s="381">
        <v>24050</v>
      </c>
      <c r="K210" s="381">
        <v>27050</v>
      </c>
      <c r="L210" s="381">
        <v>30050</v>
      </c>
      <c r="M210" s="381">
        <v>32500</v>
      </c>
      <c r="N210" s="381">
        <v>34900</v>
      </c>
      <c r="O210" s="381">
        <v>37300</v>
      </c>
      <c r="P210" s="381">
        <v>39700</v>
      </c>
      <c r="Q210" s="381">
        <v>12650</v>
      </c>
      <c r="R210" s="381">
        <v>16240</v>
      </c>
      <c r="S210" s="381">
        <v>20420</v>
      </c>
      <c r="T210" s="381">
        <v>24600</v>
      </c>
      <c r="U210" s="381">
        <v>28780</v>
      </c>
      <c r="V210" s="381">
        <v>32960</v>
      </c>
      <c r="W210" s="381">
        <v>37140</v>
      </c>
      <c r="X210" s="381">
        <v>39700</v>
      </c>
      <c r="Y210" s="381">
        <v>33700</v>
      </c>
      <c r="Z210" s="381">
        <v>38500</v>
      </c>
      <c r="AA210" s="381">
        <v>43300</v>
      </c>
      <c r="AB210" s="381">
        <v>48100</v>
      </c>
      <c r="AC210" s="381">
        <v>51950</v>
      </c>
      <c r="AD210" s="381">
        <v>55800</v>
      </c>
      <c r="AE210" s="381">
        <v>59650</v>
      </c>
      <c r="AF210" s="381">
        <v>63500</v>
      </c>
      <c r="AG210" s="381">
        <v>9999</v>
      </c>
      <c r="AH210" s="381" t="s">
        <v>13342</v>
      </c>
      <c r="AI210" s="381" t="s">
        <v>13212</v>
      </c>
      <c r="AJ210" s="381">
        <v>0</v>
      </c>
    </row>
    <row r="211" spans="1:36">
      <c r="A211" s="381" t="s">
        <v>542</v>
      </c>
      <c r="B211" s="381" t="s">
        <v>13341</v>
      </c>
      <c r="C211" s="381">
        <v>6</v>
      </c>
      <c r="D211" s="381">
        <v>47</v>
      </c>
      <c r="E211" s="381" t="s">
        <v>13340</v>
      </c>
      <c r="F211" s="381" t="s">
        <v>13339</v>
      </c>
      <c r="G211" s="381" t="s">
        <v>13338</v>
      </c>
      <c r="H211" s="381">
        <v>48500</v>
      </c>
      <c r="I211" s="381">
        <v>21000</v>
      </c>
      <c r="J211" s="381">
        <v>24000</v>
      </c>
      <c r="K211" s="381">
        <v>27000</v>
      </c>
      <c r="L211" s="381">
        <v>29950</v>
      </c>
      <c r="M211" s="381">
        <v>32350</v>
      </c>
      <c r="N211" s="381">
        <v>34750</v>
      </c>
      <c r="O211" s="381">
        <v>37150</v>
      </c>
      <c r="P211" s="381">
        <v>39550</v>
      </c>
      <c r="Q211" s="381">
        <v>12600</v>
      </c>
      <c r="R211" s="381">
        <v>16240</v>
      </c>
      <c r="S211" s="381">
        <v>20420</v>
      </c>
      <c r="T211" s="381">
        <v>24600</v>
      </c>
      <c r="U211" s="381">
        <v>28780</v>
      </c>
      <c r="V211" s="381">
        <v>32960</v>
      </c>
      <c r="W211" s="381">
        <v>37140</v>
      </c>
      <c r="X211" s="381">
        <v>39550</v>
      </c>
      <c r="Y211" s="381">
        <v>33550</v>
      </c>
      <c r="Z211" s="381">
        <v>38350</v>
      </c>
      <c r="AA211" s="381">
        <v>43150</v>
      </c>
      <c r="AB211" s="381">
        <v>47900</v>
      </c>
      <c r="AC211" s="381">
        <v>51750</v>
      </c>
      <c r="AD211" s="381">
        <v>55600</v>
      </c>
      <c r="AE211" s="381">
        <v>59400</v>
      </c>
      <c r="AF211" s="381">
        <v>63250</v>
      </c>
      <c r="AG211" s="381">
        <v>4940</v>
      </c>
      <c r="AH211" s="381" t="s">
        <v>13338</v>
      </c>
      <c r="AI211" s="381" t="s">
        <v>13212</v>
      </c>
      <c r="AJ211" s="381">
        <v>1</v>
      </c>
    </row>
    <row r="212" spans="1:36">
      <c r="A212" s="381" t="s">
        <v>542</v>
      </c>
      <c r="B212" s="381" t="s">
        <v>13337</v>
      </c>
      <c r="C212" s="381">
        <v>6</v>
      </c>
      <c r="D212" s="381">
        <v>49</v>
      </c>
      <c r="E212" s="381" t="s">
        <v>13336</v>
      </c>
      <c r="F212" s="381" t="s">
        <v>13335</v>
      </c>
      <c r="G212" s="381" t="s">
        <v>13334</v>
      </c>
      <c r="H212" s="381">
        <v>48000</v>
      </c>
      <c r="I212" s="381">
        <v>21000</v>
      </c>
      <c r="J212" s="381">
        <v>24000</v>
      </c>
      <c r="K212" s="381">
        <v>27000</v>
      </c>
      <c r="L212" s="381">
        <v>29950</v>
      </c>
      <c r="M212" s="381">
        <v>32350</v>
      </c>
      <c r="N212" s="381">
        <v>34750</v>
      </c>
      <c r="O212" s="381">
        <v>37150</v>
      </c>
      <c r="P212" s="381">
        <v>39550</v>
      </c>
      <c r="Q212" s="381">
        <v>12600</v>
      </c>
      <c r="R212" s="381">
        <v>16240</v>
      </c>
      <c r="S212" s="381">
        <v>20420</v>
      </c>
      <c r="T212" s="381">
        <v>24600</v>
      </c>
      <c r="U212" s="381">
        <v>28780</v>
      </c>
      <c r="V212" s="381">
        <v>32960</v>
      </c>
      <c r="W212" s="381">
        <v>37140</v>
      </c>
      <c r="X212" s="381">
        <v>39550</v>
      </c>
      <c r="Y212" s="381">
        <v>33550</v>
      </c>
      <c r="Z212" s="381">
        <v>38350</v>
      </c>
      <c r="AA212" s="381">
        <v>43150</v>
      </c>
      <c r="AB212" s="381">
        <v>47900</v>
      </c>
      <c r="AC212" s="381">
        <v>51750</v>
      </c>
      <c r="AD212" s="381">
        <v>55600</v>
      </c>
      <c r="AE212" s="381">
        <v>59400</v>
      </c>
      <c r="AF212" s="381">
        <v>63250</v>
      </c>
      <c r="AG212" s="381">
        <v>9999</v>
      </c>
      <c r="AH212" s="381" t="s">
        <v>13334</v>
      </c>
      <c r="AI212" s="381" t="s">
        <v>13212</v>
      </c>
      <c r="AJ212" s="381">
        <v>0</v>
      </c>
    </row>
    <row r="213" spans="1:36">
      <c r="A213" s="381" t="s">
        <v>542</v>
      </c>
      <c r="B213" s="381" t="s">
        <v>13333</v>
      </c>
      <c r="C213" s="381">
        <v>6</v>
      </c>
      <c r="D213" s="381">
        <v>51</v>
      </c>
      <c r="E213" s="381" t="s">
        <v>13332</v>
      </c>
      <c r="F213" s="381" t="s">
        <v>13331</v>
      </c>
      <c r="G213" s="381" t="s">
        <v>13330</v>
      </c>
      <c r="H213" s="381">
        <v>75800</v>
      </c>
      <c r="I213" s="381">
        <v>26550</v>
      </c>
      <c r="J213" s="381">
        <v>30350</v>
      </c>
      <c r="K213" s="381">
        <v>34150</v>
      </c>
      <c r="L213" s="381">
        <v>37900</v>
      </c>
      <c r="M213" s="381">
        <v>40950</v>
      </c>
      <c r="N213" s="381">
        <v>44000</v>
      </c>
      <c r="O213" s="381">
        <v>47000</v>
      </c>
      <c r="P213" s="381">
        <v>50050</v>
      </c>
      <c r="Q213" s="381">
        <v>15950</v>
      </c>
      <c r="R213" s="381">
        <v>18200</v>
      </c>
      <c r="S213" s="381">
        <v>20500</v>
      </c>
      <c r="T213" s="381">
        <v>24600</v>
      </c>
      <c r="U213" s="381">
        <v>28780</v>
      </c>
      <c r="V213" s="381">
        <v>32960</v>
      </c>
      <c r="W213" s="381">
        <v>37140</v>
      </c>
      <c r="X213" s="381">
        <v>41320</v>
      </c>
      <c r="Y213" s="381">
        <v>42500</v>
      </c>
      <c r="Z213" s="381">
        <v>48550</v>
      </c>
      <c r="AA213" s="381">
        <v>54600</v>
      </c>
      <c r="AB213" s="381">
        <v>60650</v>
      </c>
      <c r="AC213" s="381">
        <v>65550</v>
      </c>
      <c r="AD213" s="381">
        <v>70400</v>
      </c>
      <c r="AE213" s="381">
        <v>75250</v>
      </c>
      <c r="AF213" s="381">
        <v>80100</v>
      </c>
      <c r="AG213" s="381">
        <v>9999</v>
      </c>
      <c r="AH213" s="381" t="s">
        <v>13330</v>
      </c>
      <c r="AI213" s="381" t="s">
        <v>13212</v>
      </c>
      <c r="AJ213" s="381">
        <v>0</v>
      </c>
    </row>
    <row r="214" spans="1:36">
      <c r="A214" s="381" t="s">
        <v>542</v>
      </c>
      <c r="B214" s="381" t="s">
        <v>13329</v>
      </c>
      <c r="C214" s="381">
        <v>6</v>
      </c>
      <c r="D214" s="381">
        <v>53</v>
      </c>
      <c r="E214" s="381" t="s">
        <v>13328</v>
      </c>
      <c r="F214" s="381" t="s">
        <v>13327</v>
      </c>
      <c r="G214" s="381" t="s">
        <v>13326</v>
      </c>
      <c r="H214" s="381">
        <v>63100</v>
      </c>
      <c r="I214" s="381">
        <v>28500</v>
      </c>
      <c r="J214" s="381">
        <v>32600</v>
      </c>
      <c r="K214" s="381">
        <v>36650</v>
      </c>
      <c r="L214" s="381">
        <v>40700</v>
      </c>
      <c r="M214" s="381">
        <v>44000</v>
      </c>
      <c r="N214" s="381">
        <v>47250</v>
      </c>
      <c r="O214" s="381">
        <v>50500</v>
      </c>
      <c r="P214" s="381">
        <v>53750</v>
      </c>
      <c r="Q214" s="381">
        <v>17100</v>
      </c>
      <c r="R214" s="381">
        <v>19550</v>
      </c>
      <c r="S214" s="381">
        <v>22000</v>
      </c>
      <c r="T214" s="381">
        <v>24600</v>
      </c>
      <c r="U214" s="381">
        <v>28780</v>
      </c>
      <c r="V214" s="381">
        <v>32960</v>
      </c>
      <c r="W214" s="381">
        <v>37140</v>
      </c>
      <c r="X214" s="381">
        <v>41320</v>
      </c>
      <c r="Y214" s="381">
        <v>45600</v>
      </c>
      <c r="Z214" s="381">
        <v>52100</v>
      </c>
      <c r="AA214" s="381">
        <v>58600</v>
      </c>
      <c r="AB214" s="381">
        <v>65100</v>
      </c>
      <c r="AC214" s="381">
        <v>70350</v>
      </c>
      <c r="AD214" s="381">
        <v>75550</v>
      </c>
      <c r="AE214" s="381">
        <v>80750</v>
      </c>
      <c r="AF214" s="381">
        <v>85950</v>
      </c>
      <c r="AG214" s="381">
        <v>7120</v>
      </c>
      <c r="AH214" s="381" t="s">
        <v>13326</v>
      </c>
      <c r="AI214" s="381" t="s">
        <v>13212</v>
      </c>
      <c r="AJ214" s="381">
        <v>1</v>
      </c>
    </row>
    <row r="215" spans="1:36">
      <c r="A215" s="381" t="s">
        <v>542</v>
      </c>
      <c r="B215" s="381" t="s">
        <v>13325</v>
      </c>
      <c r="C215" s="381">
        <v>6</v>
      </c>
      <c r="D215" s="381">
        <v>55</v>
      </c>
      <c r="E215" s="381" t="s">
        <v>13324</v>
      </c>
      <c r="F215" s="381" t="s">
        <v>13323</v>
      </c>
      <c r="G215" s="381" t="s">
        <v>13322</v>
      </c>
      <c r="H215" s="381">
        <v>91000</v>
      </c>
      <c r="I215" s="381">
        <v>32600</v>
      </c>
      <c r="J215" s="381">
        <v>37250</v>
      </c>
      <c r="K215" s="381">
        <v>41900</v>
      </c>
      <c r="L215" s="381">
        <v>46550</v>
      </c>
      <c r="M215" s="381">
        <v>50300</v>
      </c>
      <c r="N215" s="381">
        <v>54000</v>
      </c>
      <c r="O215" s="381">
        <v>57750</v>
      </c>
      <c r="P215" s="381">
        <v>61450</v>
      </c>
      <c r="Q215" s="381">
        <v>19600</v>
      </c>
      <c r="R215" s="381">
        <v>22400</v>
      </c>
      <c r="S215" s="381">
        <v>25200</v>
      </c>
      <c r="T215" s="381">
        <v>27950</v>
      </c>
      <c r="U215" s="381">
        <v>30200</v>
      </c>
      <c r="V215" s="381">
        <v>32960</v>
      </c>
      <c r="W215" s="381">
        <v>37140</v>
      </c>
      <c r="X215" s="381">
        <v>41320</v>
      </c>
      <c r="Y215" s="381">
        <v>52150</v>
      </c>
      <c r="Z215" s="381">
        <v>59600</v>
      </c>
      <c r="AA215" s="381">
        <v>67050</v>
      </c>
      <c r="AB215" s="381">
        <v>74500</v>
      </c>
      <c r="AC215" s="381">
        <v>80500</v>
      </c>
      <c r="AD215" s="381">
        <v>86450</v>
      </c>
      <c r="AE215" s="381">
        <v>92400</v>
      </c>
      <c r="AF215" s="381">
        <v>98350</v>
      </c>
      <c r="AG215" s="381">
        <v>8720</v>
      </c>
      <c r="AH215" s="381" t="s">
        <v>13322</v>
      </c>
      <c r="AI215" s="381" t="s">
        <v>13212</v>
      </c>
      <c r="AJ215" s="381">
        <v>1</v>
      </c>
    </row>
    <row r="216" spans="1:36">
      <c r="A216" s="381" t="s">
        <v>542</v>
      </c>
      <c r="B216" s="381" t="s">
        <v>13321</v>
      </c>
      <c r="C216" s="381">
        <v>6</v>
      </c>
      <c r="D216" s="381">
        <v>57</v>
      </c>
      <c r="E216" s="381" t="s">
        <v>13320</v>
      </c>
      <c r="F216" s="381" t="s">
        <v>13319</v>
      </c>
      <c r="G216" s="381" t="s">
        <v>13318</v>
      </c>
      <c r="H216" s="381">
        <v>69600</v>
      </c>
      <c r="I216" s="381">
        <v>26750</v>
      </c>
      <c r="J216" s="381">
        <v>30550</v>
      </c>
      <c r="K216" s="381">
        <v>34350</v>
      </c>
      <c r="L216" s="381">
        <v>38150</v>
      </c>
      <c r="M216" s="381">
        <v>41250</v>
      </c>
      <c r="N216" s="381">
        <v>44300</v>
      </c>
      <c r="O216" s="381">
        <v>47350</v>
      </c>
      <c r="P216" s="381">
        <v>50400</v>
      </c>
      <c r="Q216" s="381">
        <v>16050</v>
      </c>
      <c r="R216" s="381">
        <v>18350</v>
      </c>
      <c r="S216" s="381">
        <v>20650</v>
      </c>
      <c r="T216" s="381">
        <v>24600</v>
      </c>
      <c r="U216" s="381">
        <v>28780</v>
      </c>
      <c r="V216" s="381">
        <v>32960</v>
      </c>
      <c r="W216" s="381">
        <v>37140</v>
      </c>
      <c r="X216" s="381">
        <v>41320</v>
      </c>
      <c r="Y216" s="381">
        <v>42750</v>
      </c>
      <c r="Z216" s="381">
        <v>48850</v>
      </c>
      <c r="AA216" s="381">
        <v>54950</v>
      </c>
      <c r="AB216" s="381">
        <v>61050</v>
      </c>
      <c r="AC216" s="381">
        <v>65950</v>
      </c>
      <c r="AD216" s="381">
        <v>70850</v>
      </c>
      <c r="AE216" s="381">
        <v>75750</v>
      </c>
      <c r="AF216" s="381">
        <v>80600</v>
      </c>
      <c r="AG216" s="381">
        <v>9999</v>
      </c>
      <c r="AH216" s="381" t="s">
        <v>13318</v>
      </c>
      <c r="AI216" s="381" t="s">
        <v>13212</v>
      </c>
      <c r="AJ216" s="381">
        <v>0</v>
      </c>
    </row>
    <row r="217" spans="1:36">
      <c r="A217" s="381" t="s">
        <v>542</v>
      </c>
      <c r="B217" s="381" t="s">
        <v>13317</v>
      </c>
      <c r="C217" s="381">
        <v>6</v>
      </c>
      <c r="D217" s="381">
        <v>59</v>
      </c>
      <c r="E217" s="381" t="s">
        <v>13316</v>
      </c>
      <c r="F217" s="381" t="s">
        <v>13315</v>
      </c>
      <c r="G217" s="381" t="s">
        <v>1904</v>
      </c>
      <c r="H217" s="381">
        <v>88000</v>
      </c>
      <c r="I217" s="381">
        <v>36550</v>
      </c>
      <c r="J217" s="381">
        <v>41750</v>
      </c>
      <c r="K217" s="381">
        <v>46950</v>
      </c>
      <c r="L217" s="381">
        <v>52150</v>
      </c>
      <c r="M217" s="381">
        <v>56350</v>
      </c>
      <c r="N217" s="381">
        <v>60500</v>
      </c>
      <c r="O217" s="381">
        <v>64700</v>
      </c>
      <c r="P217" s="381">
        <v>68850</v>
      </c>
      <c r="Q217" s="381">
        <v>21950</v>
      </c>
      <c r="R217" s="381">
        <v>25050</v>
      </c>
      <c r="S217" s="381">
        <v>28200</v>
      </c>
      <c r="T217" s="381">
        <v>31300</v>
      </c>
      <c r="U217" s="381">
        <v>33850</v>
      </c>
      <c r="V217" s="381">
        <v>36350</v>
      </c>
      <c r="W217" s="381">
        <v>38850</v>
      </c>
      <c r="X217" s="381">
        <v>41350</v>
      </c>
      <c r="Y217" s="381">
        <v>58450</v>
      </c>
      <c r="Z217" s="381">
        <v>66800</v>
      </c>
      <c r="AA217" s="381">
        <v>75150</v>
      </c>
      <c r="AB217" s="381">
        <v>83450</v>
      </c>
      <c r="AC217" s="381">
        <v>90150</v>
      </c>
      <c r="AD217" s="381">
        <v>96850</v>
      </c>
      <c r="AE217" s="381">
        <v>103500</v>
      </c>
      <c r="AF217" s="381">
        <v>110200</v>
      </c>
      <c r="AG217" s="381">
        <v>5945</v>
      </c>
      <c r="AH217" s="381" t="s">
        <v>1904</v>
      </c>
      <c r="AI217" s="381" t="s">
        <v>13212</v>
      </c>
      <c r="AJ217" s="381">
        <v>1</v>
      </c>
    </row>
    <row r="218" spans="1:36">
      <c r="A218" s="381" t="s">
        <v>542</v>
      </c>
      <c r="B218" s="381" t="s">
        <v>13314</v>
      </c>
      <c r="C218" s="381">
        <v>6</v>
      </c>
      <c r="D218" s="381">
        <v>61</v>
      </c>
      <c r="E218" s="381" t="s">
        <v>13305</v>
      </c>
      <c r="F218" s="381" t="s">
        <v>13304</v>
      </c>
      <c r="G218" s="381" t="s">
        <v>13313</v>
      </c>
      <c r="H218" s="381">
        <v>75200</v>
      </c>
      <c r="I218" s="381">
        <v>26000</v>
      </c>
      <c r="J218" s="381">
        <v>29700</v>
      </c>
      <c r="K218" s="381">
        <v>33400</v>
      </c>
      <c r="L218" s="381">
        <v>37100</v>
      </c>
      <c r="M218" s="381">
        <v>40100</v>
      </c>
      <c r="N218" s="381">
        <v>43050</v>
      </c>
      <c r="O218" s="381">
        <v>46050</v>
      </c>
      <c r="P218" s="381">
        <v>49000</v>
      </c>
      <c r="Q218" s="381">
        <v>15600</v>
      </c>
      <c r="R218" s="381">
        <v>17800</v>
      </c>
      <c r="S218" s="381">
        <v>20420</v>
      </c>
      <c r="T218" s="381">
        <v>24600</v>
      </c>
      <c r="U218" s="381">
        <v>28780</v>
      </c>
      <c r="V218" s="381">
        <v>32960</v>
      </c>
      <c r="W218" s="381">
        <v>37140</v>
      </c>
      <c r="X218" s="381">
        <v>41320</v>
      </c>
      <c r="Y218" s="381">
        <v>41550</v>
      </c>
      <c r="Z218" s="381">
        <v>47500</v>
      </c>
      <c r="AA218" s="381">
        <v>53450</v>
      </c>
      <c r="AB218" s="381">
        <v>59350</v>
      </c>
      <c r="AC218" s="381">
        <v>64100</v>
      </c>
      <c r="AD218" s="381">
        <v>68850</v>
      </c>
      <c r="AE218" s="381">
        <v>73600</v>
      </c>
      <c r="AF218" s="381">
        <v>78350</v>
      </c>
      <c r="AG218" s="381">
        <v>6920</v>
      </c>
      <c r="AH218" s="381" t="s">
        <v>13313</v>
      </c>
      <c r="AI218" s="381" t="s">
        <v>13212</v>
      </c>
      <c r="AJ218" s="381">
        <v>1</v>
      </c>
    </row>
    <row r="219" spans="1:36">
      <c r="A219" s="381" t="s">
        <v>542</v>
      </c>
      <c r="B219" s="381" t="s">
        <v>13312</v>
      </c>
      <c r="C219" s="381">
        <v>6</v>
      </c>
      <c r="D219" s="381">
        <v>63</v>
      </c>
      <c r="E219" s="381" t="s">
        <v>13311</v>
      </c>
      <c r="F219" s="381" t="s">
        <v>13310</v>
      </c>
      <c r="G219" s="381" t="s">
        <v>13309</v>
      </c>
      <c r="H219" s="381">
        <v>62600</v>
      </c>
      <c r="I219" s="381">
        <v>21950</v>
      </c>
      <c r="J219" s="381">
        <v>25050</v>
      </c>
      <c r="K219" s="381">
        <v>28200</v>
      </c>
      <c r="L219" s="381">
        <v>31300</v>
      </c>
      <c r="M219" s="381">
        <v>33850</v>
      </c>
      <c r="N219" s="381">
        <v>36350</v>
      </c>
      <c r="O219" s="381">
        <v>38850</v>
      </c>
      <c r="P219" s="381">
        <v>41350</v>
      </c>
      <c r="Q219" s="381">
        <v>13200</v>
      </c>
      <c r="R219" s="381">
        <v>16240</v>
      </c>
      <c r="S219" s="381">
        <v>20420</v>
      </c>
      <c r="T219" s="381">
        <v>24600</v>
      </c>
      <c r="U219" s="381">
        <v>28780</v>
      </c>
      <c r="V219" s="381">
        <v>32960</v>
      </c>
      <c r="W219" s="381">
        <v>37140</v>
      </c>
      <c r="X219" s="381">
        <v>41320</v>
      </c>
      <c r="Y219" s="381">
        <v>35100</v>
      </c>
      <c r="Z219" s="381">
        <v>40100</v>
      </c>
      <c r="AA219" s="381">
        <v>45100</v>
      </c>
      <c r="AB219" s="381">
        <v>50100</v>
      </c>
      <c r="AC219" s="381">
        <v>54150</v>
      </c>
      <c r="AD219" s="381">
        <v>58150</v>
      </c>
      <c r="AE219" s="381">
        <v>62150</v>
      </c>
      <c r="AF219" s="381">
        <v>66150</v>
      </c>
      <c r="AG219" s="381">
        <v>9999</v>
      </c>
      <c r="AH219" s="381" t="s">
        <v>13309</v>
      </c>
      <c r="AI219" s="381" t="s">
        <v>13212</v>
      </c>
      <c r="AJ219" s="381">
        <v>0</v>
      </c>
    </row>
    <row r="220" spans="1:36">
      <c r="A220" s="381" t="s">
        <v>542</v>
      </c>
      <c r="B220" s="381" t="s">
        <v>13308</v>
      </c>
      <c r="C220" s="381">
        <v>6</v>
      </c>
      <c r="D220" s="381">
        <v>65</v>
      </c>
      <c r="E220" s="381" t="s">
        <v>13297</v>
      </c>
      <c r="F220" s="381" t="s">
        <v>13296</v>
      </c>
      <c r="G220" s="381" t="s">
        <v>13307</v>
      </c>
      <c r="H220" s="381">
        <v>63200</v>
      </c>
      <c r="I220" s="381">
        <v>22600</v>
      </c>
      <c r="J220" s="381">
        <v>25800</v>
      </c>
      <c r="K220" s="381">
        <v>29050</v>
      </c>
      <c r="L220" s="381">
        <v>32250</v>
      </c>
      <c r="M220" s="381">
        <v>34850</v>
      </c>
      <c r="N220" s="381">
        <v>37450</v>
      </c>
      <c r="O220" s="381">
        <v>40000</v>
      </c>
      <c r="P220" s="381">
        <v>42600</v>
      </c>
      <c r="Q220" s="381">
        <v>13550</v>
      </c>
      <c r="R220" s="381">
        <v>16240</v>
      </c>
      <c r="S220" s="381">
        <v>20420</v>
      </c>
      <c r="T220" s="381">
        <v>24600</v>
      </c>
      <c r="U220" s="381">
        <v>28780</v>
      </c>
      <c r="V220" s="381">
        <v>32960</v>
      </c>
      <c r="W220" s="381">
        <v>37140</v>
      </c>
      <c r="X220" s="381">
        <v>41320</v>
      </c>
      <c r="Y220" s="381">
        <v>36150</v>
      </c>
      <c r="Z220" s="381">
        <v>41300</v>
      </c>
      <c r="AA220" s="381">
        <v>46450</v>
      </c>
      <c r="AB220" s="381">
        <v>51600</v>
      </c>
      <c r="AC220" s="381">
        <v>55750</v>
      </c>
      <c r="AD220" s="381">
        <v>59900</v>
      </c>
      <c r="AE220" s="381">
        <v>64000</v>
      </c>
      <c r="AF220" s="381">
        <v>68150</v>
      </c>
      <c r="AG220" s="381">
        <v>6780</v>
      </c>
      <c r="AH220" s="381" t="s">
        <v>13307</v>
      </c>
      <c r="AI220" s="381" t="s">
        <v>13212</v>
      </c>
      <c r="AJ220" s="381">
        <v>1</v>
      </c>
    </row>
    <row r="221" spans="1:36">
      <c r="A221" s="381" t="s">
        <v>542</v>
      </c>
      <c r="B221" s="381" t="s">
        <v>13306</v>
      </c>
      <c r="C221" s="381">
        <v>6</v>
      </c>
      <c r="D221" s="381">
        <v>67</v>
      </c>
      <c r="E221" s="381" t="s">
        <v>13305</v>
      </c>
      <c r="F221" s="381" t="s">
        <v>13304</v>
      </c>
      <c r="G221" s="381" t="s">
        <v>13303</v>
      </c>
      <c r="H221" s="381">
        <v>75200</v>
      </c>
      <c r="I221" s="381">
        <v>26000</v>
      </c>
      <c r="J221" s="381">
        <v>29700</v>
      </c>
      <c r="K221" s="381">
        <v>33400</v>
      </c>
      <c r="L221" s="381">
        <v>37100</v>
      </c>
      <c r="M221" s="381">
        <v>40100</v>
      </c>
      <c r="N221" s="381">
        <v>43050</v>
      </c>
      <c r="O221" s="381">
        <v>46050</v>
      </c>
      <c r="P221" s="381">
        <v>49000</v>
      </c>
      <c r="Q221" s="381">
        <v>15600</v>
      </c>
      <c r="R221" s="381">
        <v>17800</v>
      </c>
      <c r="S221" s="381">
        <v>20420</v>
      </c>
      <c r="T221" s="381">
        <v>24600</v>
      </c>
      <c r="U221" s="381">
        <v>28780</v>
      </c>
      <c r="V221" s="381">
        <v>32960</v>
      </c>
      <c r="W221" s="381">
        <v>37140</v>
      </c>
      <c r="X221" s="381">
        <v>41320</v>
      </c>
      <c r="Y221" s="381">
        <v>41550</v>
      </c>
      <c r="Z221" s="381">
        <v>47500</v>
      </c>
      <c r="AA221" s="381">
        <v>53450</v>
      </c>
      <c r="AB221" s="381">
        <v>59350</v>
      </c>
      <c r="AC221" s="381">
        <v>64100</v>
      </c>
      <c r="AD221" s="381">
        <v>68850</v>
      </c>
      <c r="AE221" s="381">
        <v>73600</v>
      </c>
      <c r="AF221" s="381">
        <v>78350</v>
      </c>
      <c r="AG221" s="381">
        <v>6920</v>
      </c>
      <c r="AH221" s="381" t="s">
        <v>13303</v>
      </c>
      <c r="AI221" s="381" t="s">
        <v>13212</v>
      </c>
      <c r="AJ221" s="381">
        <v>1</v>
      </c>
    </row>
    <row r="222" spans="1:36">
      <c r="A222" s="381" t="s">
        <v>542</v>
      </c>
      <c r="B222" s="381" t="s">
        <v>13302</v>
      </c>
      <c r="C222" s="381">
        <v>6</v>
      </c>
      <c r="D222" s="381">
        <v>69</v>
      </c>
      <c r="E222" s="381" t="s">
        <v>13301</v>
      </c>
      <c r="F222" s="381" t="s">
        <v>13300</v>
      </c>
      <c r="G222" s="381" t="s">
        <v>13299</v>
      </c>
      <c r="H222" s="381">
        <v>73400</v>
      </c>
      <c r="I222" s="381">
        <v>29300</v>
      </c>
      <c r="J222" s="381">
        <v>33450</v>
      </c>
      <c r="K222" s="381">
        <v>37650</v>
      </c>
      <c r="L222" s="381">
        <v>41800</v>
      </c>
      <c r="M222" s="381">
        <v>45150</v>
      </c>
      <c r="N222" s="381">
        <v>48500</v>
      </c>
      <c r="O222" s="381">
        <v>51850</v>
      </c>
      <c r="P222" s="381">
        <v>55200</v>
      </c>
      <c r="Q222" s="381">
        <v>17600</v>
      </c>
      <c r="R222" s="381">
        <v>20100</v>
      </c>
      <c r="S222" s="381">
        <v>22600</v>
      </c>
      <c r="T222" s="381">
        <v>25100</v>
      </c>
      <c r="U222" s="381">
        <v>28780</v>
      </c>
      <c r="V222" s="381">
        <v>32960</v>
      </c>
      <c r="W222" s="381">
        <v>37140</v>
      </c>
      <c r="X222" s="381">
        <v>41320</v>
      </c>
      <c r="Y222" s="381">
        <v>46850</v>
      </c>
      <c r="Z222" s="381">
        <v>53550</v>
      </c>
      <c r="AA222" s="381">
        <v>60250</v>
      </c>
      <c r="AB222" s="381">
        <v>66900</v>
      </c>
      <c r="AC222" s="381">
        <v>72300</v>
      </c>
      <c r="AD222" s="381">
        <v>77650</v>
      </c>
      <c r="AE222" s="381">
        <v>83000</v>
      </c>
      <c r="AF222" s="381">
        <v>88350</v>
      </c>
      <c r="AG222" s="381">
        <v>9999</v>
      </c>
      <c r="AH222" s="381" t="s">
        <v>13299</v>
      </c>
      <c r="AI222" s="381" t="s">
        <v>13212</v>
      </c>
      <c r="AJ222" s="381">
        <v>1</v>
      </c>
    </row>
    <row r="223" spans="1:36">
      <c r="A223" s="381" t="s">
        <v>542</v>
      </c>
      <c r="B223" s="381" t="s">
        <v>13298</v>
      </c>
      <c r="C223" s="381">
        <v>6</v>
      </c>
      <c r="D223" s="381">
        <v>71</v>
      </c>
      <c r="E223" s="381" t="s">
        <v>13297</v>
      </c>
      <c r="F223" s="381" t="s">
        <v>13296</v>
      </c>
      <c r="G223" s="381" t="s">
        <v>13295</v>
      </c>
      <c r="H223" s="381">
        <v>63200</v>
      </c>
      <c r="I223" s="381">
        <v>22600</v>
      </c>
      <c r="J223" s="381">
        <v>25800</v>
      </c>
      <c r="K223" s="381">
        <v>29050</v>
      </c>
      <c r="L223" s="381">
        <v>32250</v>
      </c>
      <c r="M223" s="381">
        <v>34850</v>
      </c>
      <c r="N223" s="381">
        <v>37450</v>
      </c>
      <c r="O223" s="381">
        <v>40000</v>
      </c>
      <c r="P223" s="381">
        <v>42600</v>
      </c>
      <c r="Q223" s="381">
        <v>13550</v>
      </c>
      <c r="R223" s="381">
        <v>16240</v>
      </c>
      <c r="S223" s="381">
        <v>20420</v>
      </c>
      <c r="T223" s="381">
        <v>24600</v>
      </c>
      <c r="U223" s="381">
        <v>28780</v>
      </c>
      <c r="V223" s="381">
        <v>32960</v>
      </c>
      <c r="W223" s="381">
        <v>37140</v>
      </c>
      <c r="X223" s="381">
        <v>41320</v>
      </c>
      <c r="Y223" s="381">
        <v>36150</v>
      </c>
      <c r="Z223" s="381">
        <v>41300</v>
      </c>
      <c r="AA223" s="381">
        <v>46450</v>
      </c>
      <c r="AB223" s="381">
        <v>51600</v>
      </c>
      <c r="AC223" s="381">
        <v>55750</v>
      </c>
      <c r="AD223" s="381">
        <v>59900</v>
      </c>
      <c r="AE223" s="381">
        <v>64000</v>
      </c>
      <c r="AF223" s="381">
        <v>68150</v>
      </c>
      <c r="AG223" s="381">
        <v>6780</v>
      </c>
      <c r="AH223" s="381" t="s">
        <v>13295</v>
      </c>
      <c r="AI223" s="381" t="s">
        <v>13212</v>
      </c>
      <c r="AJ223" s="381">
        <v>1</v>
      </c>
    </row>
    <row r="224" spans="1:36">
      <c r="A224" s="381" t="s">
        <v>542</v>
      </c>
      <c r="B224" s="381" t="s">
        <v>13294</v>
      </c>
      <c r="C224" s="381">
        <v>6</v>
      </c>
      <c r="D224" s="381">
        <v>73</v>
      </c>
      <c r="E224" s="381" t="s">
        <v>13293</v>
      </c>
      <c r="F224" s="381" t="s">
        <v>13292</v>
      </c>
      <c r="G224" s="381" t="s">
        <v>13291</v>
      </c>
      <c r="H224" s="381">
        <v>79300</v>
      </c>
      <c r="I224" s="381">
        <v>31850</v>
      </c>
      <c r="J224" s="381">
        <v>36400</v>
      </c>
      <c r="K224" s="381">
        <v>40950</v>
      </c>
      <c r="L224" s="381">
        <v>45450</v>
      </c>
      <c r="M224" s="381">
        <v>49100</v>
      </c>
      <c r="N224" s="381">
        <v>52750</v>
      </c>
      <c r="O224" s="381">
        <v>56400</v>
      </c>
      <c r="P224" s="381">
        <v>60000</v>
      </c>
      <c r="Q224" s="381">
        <v>19100</v>
      </c>
      <c r="R224" s="381">
        <v>21800</v>
      </c>
      <c r="S224" s="381">
        <v>24550</v>
      </c>
      <c r="T224" s="381">
        <v>27250</v>
      </c>
      <c r="U224" s="381">
        <v>29450</v>
      </c>
      <c r="V224" s="381">
        <v>32960</v>
      </c>
      <c r="W224" s="381">
        <v>37140</v>
      </c>
      <c r="X224" s="381">
        <v>41320</v>
      </c>
      <c r="Y224" s="381">
        <v>50950</v>
      </c>
      <c r="Z224" s="381">
        <v>58200</v>
      </c>
      <c r="AA224" s="381">
        <v>65500</v>
      </c>
      <c r="AB224" s="381">
        <v>72750</v>
      </c>
      <c r="AC224" s="381">
        <v>78600</v>
      </c>
      <c r="AD224" s="381">
        <v>84400</v>
      </c>
      <c r="AE224" s="381">
        <v>90250</v>
      </c>
      <c r="AF224" s="381">
        <v>96050</v>
      </c>
      <c r="AG224" s="381">
        <v>7320</v>
      </c>
      <c r="AH224" s="381" t="s">
        <v>13291</v>
      </c>
      <c r="AI224" s="381" t="s">
        <v>13212</v>
      </c>
      <c r="AJ224" s="381">
        <v>1</v>
      </c>
    </row>
    <row r="225" spans="1:36">
      <c r="A225" s="381" t="s">
        <v>542</v>
      </c>
      <c r="B225" s="381" t="s">
        <v>13290</v>
      </c>
      <c r="C225" s="381">
        <v>6</v>
      </c>
      <c r="D225" s="381">
        <v>75</v>
      </c>
      <c r="E225" s="381" t="s">
        <v>13279</v>
      </c>
      <c r="F225" s="381" t="s">
        <v>13278</v>
      </c>
      <c r="G225" s="381" t="s">
        <v>13289</v>
      </c>
      <c r="H225" s="381">
        <v>115300</v>
      </c>
      <c r="I225" s="381">
        <v>46100</v>
      </c>
      <c r="J225" s="381">
        <v>52650</v>
      </c>
      <c r="K225" s="381">
        <v>59250</v>
      </c>
      <c r="L225" s="381">
        <v>65800</v>
      </c>
      <c r="M225" s="381">
        <v>71100</v>
      </c>
      <c r="N225" s="381">
        <v>76350</v>
      </c>
      <c r="O225" s="381">
        <v>81600</v>
      </c>
      <c r="P225" s="381">
        <v>86900</v>
      </c>
      <c r="Q225" s="381">
        <v>27650</v>
      </c>
      <c r="R225" s="381">
        <v>31600</v>
      </c>
      <c r="S225" s="381">
        <v>35550</v>
      </c>
      <c r="T225" s="381">
        <v>39500</v>
      </c>
      <c r="U225" s="381">
        <v>42700</v>
      </c>
      <c r="V225" s="381">
        <v>45850</v>
      </c>
      <c r="W225" s="381">
        <v>49000</v>
      </c>
      <c r="X225" s="381">
        <v>52150</v>
      </c>
      <c r="Y225" s="381">
        <v>73750</v>
      </c>
      <c r="Z225" s="381">
        <v>84300</v>
      </c>
      <c r="AA225" s="381">
        <v>94850</v>
      </c>
      <c r="AB225" s="381">
        <v>105350</v>
      </c>
      <c r="AC225" s="381">
        <v>113800</v>
      </c>
      <c r="AD225" s="381">
        <v>122250</v>
      </c>
      <c r="AE225" s="381">
        <v>130650</v>
      </c>
      <c r="AF225" s="381">
        <v>139100</v>
      </c>
      <c r="AG225" s="381">
        <v>7360</v>
      </c>
      <c r="AH225" s="381" t="s">
        <v>13289</v>
      </c>
      <c r="AI225" s="381" t="s">
        <v>13212</v>
      </c>
      <c r="AJ225" s="381">
        <v>1</v>
      </c>
    </row>
    <row r="226" spans="1:36">
      <c r="A226" s="381" t="s">
        <v>542</v>
      </c>
      <c r="B226" s="381" t="s">
        <v>13288</v>
      </c>
      <c r="C226" s="381">
        <v>6</v>
      </c>
      <c r="D226" s="381">
        <v>77</v>
      </c>
      <c r="E226" s="381" t="s">
        <v>13287</v>
      </c>
      <c r="F226" s="381" t="s">
        <v>13286</v>
      </c>
      <c r="G226" s="381" t="s">
        <v>13285</v>
      </c>
      <c r="H226" s="381">
        <v>61100</v>
      </c>
      <c r="I226" s="381">
        <v>21400</v>
      </c>
      <c r="J226" s="381">
        <v>24450</v>
      </c>
      <c r="K226" s="381">
        <v>27500</v>
      </c>
      <c r="L226" s="381">
        <v>30550</v>
      </c>
      <c r="M226" s="381">
        <v>33000</v>
      </c>
      <c r="N226" s="381">
        <v>35450</v>
      </c>
      <c r="O226" s="381">
        <v>37900</v>
      </c>
      <c r="P226" s="381">
        <v>40350</v>
      </c>
      <c r="Q226" s="381">
        <v>12850</v>
      </c>
      <c r="R226" s="381">
        <v>16240</v>
      </c>
      <c r="S226" s="381">
        <v>20420</v>
      </c>
      <c r="T226" s="381">
        <v>24600</v>
      </c>
      <c r="U226" s="381">
        <v>28780</v>
      </c>
      <c r="V226" s="381">
        <v>32960</v>
      </c>
      <c r="W226" s="381">
        <v>37140</v>
      </c>
      <c r="X226" s="381">
        <v>40350</v>
      </c>
      <c r="Y226" s="381">
        <v>34250</v>
      </c>
      <c r="Z226" s="381">
        <v>39150</v>
      </c>
      <c r="AA226" s="381">
        <v>44050</v>
      </c>
      <c r="AB226" s="381">
        <v>48900</v>
      </c>
      <c r="AC226" s="381">
        <v>52850</v>
      </c>
      <c r="AD226" s="381">
        <v>56750</v>
      </c>
      <c r="AE226" s="381">
        <v>60650</v>
      </c>
      <c r="AF226" s="381">
        <v>64550</v>
      </c>
      <c r="AG226" s="381">
        <v>8120</v>
      </c>
      <c r="AH226" s="381" t="s">
        <v>13285</v>
      </c>
      <c r="AI226" s="381" t="s">
        <v>13212</v>
      </c>
      <c r="AJ226" s="381">
        <v>1</v>
      </c>
    </row>
    <row r="227" spans="1:36">
      <c r="A227" s="381" t="s">
        <v>542</v>
      </c>
      <c r="B227" s="381" t="s">
        <v>13284</v>
      </c>
      <c r="C227" s="381">
        <v>6</v>
      </c>
      <c r="D227" s="381">
        <v>79</v>
      </c>
      <c r="E227" s="381" t="s">
        <v>13283</v>
      </c>
      <c r="F227" s="381" t="s">
        <v>13282</v>
      </c>
      <c r="G227" s="381" t="s">
        <v>13281</v>
      </c>
      <c r="H227" s="381">
        <v>83200</v>
      </c>
      <c r="I227" s="381">
        <v>28600</v>
      </c>
      <c r="J227" s="381">
        <v>32700</v>
      </c>
      <c r="K227" s="381">
        <v>36800</v>
      </c>
      <c r="L227" s="381">
        <v>40850</v>
      </c>
      <c r="M227" s="381">
        <v>44150</v>
      </c>
      <c r="N227" s="381">
        <v>47400</v>
      </c>
      <c r="O227" s="381">
        <v>50700</v>
      </c>
      <c r="P227" s="381">
        <v>53950</v>
      </c>
      <c r="Q227" s="381">
        <v>17150</v>
      </c>
      <c r="R227" s="381">
        <v>19600</v>
      </c>
      <c r="S227" s="381">
        <v>22050</v>
      </c>
      <c r="T227" s="381">
        <v>24600</v>
      </c>
      <c r="U227" s="381">
        <v>28780</v>
      </c>
      <c r="V227" s="381">
        <v>32960</v>
      </c>
      <c r="W227" s="381">
        <v>37140</v>
      </c>
      <c r="X227" s="381">
        <v>41320</v>
      </c>
      <c r="Y227" s="381">
        <v>45750</v>
      </c>
      <c r="Z227" s="381">
        <v>52300</v>
      </c>
      <c r="AA227" s="381">
        <v>58850</v>
      </c>
      <c r="AB227" s="381">
        <v>65350</v>
      </c>
      <c r="AC227" s="381">
        <v>70600</v>
      </c>
      <c r="AD227" s="381">
        <v>75850</v>
      </c>
      <c r="AE227" s="381">
        <v>81050</v>
      </c>
      <c r="AF227" s="381">
        <v>86300</v>
      </c>
      <c r="AG227" s="381">
        <v>7460</v>
      </c>
      <c r="AH227" s="381" t="s">
        <v>13281</v>
      </c>
      <c r="AI227" s="381" t="s">
        <v>13212</v>
      </c>
      <c r="AJ227" s="381">
        <v>1</v>
      </c>
    </row>
    <row r="228" spans="1:36">
      <c r="A228" s="381" t="s">
        <v>542</v>
      </c>
      <c r="B228" s="381" t="s">
        <v>13280</v>
      </c>
      <c r="C228" s="381">
        <v>6</v>
      </c>
      <c r="D228" s="381">
        <v>81</v>
      </c>
      <c r="E228" s="381" t="s">
        <v>13279</v>
      </c>
      <c r="F228" s="381" t="s">
        <v>13278</v>
      </c>
      <c r="G228" s="381" t="s">
        <v>13277</v>
      </c>
      <c r="H228" s="381">
        <v>115300</v>
      </c>
      <c r="I228" s="381">
        <v>46100</v>
      </c>
      <c r="J228" s="381">
        <v>52650</v>
      </c>
      <c r="K228" s="381">
        <v>59250</v>
      </c>
      <c r="L228" s="381">
        <v>65800</v>
      </c>
      <c r="M228" s="381">
        <v>71100</v>
      </c>
      <c r="N228" s="381">
        <v>76350</v>
      </c>
      <c r="O228" s="381">
        <v>81600</v>
      </c>
      <c r="P228" s="381">
        <v>86900</v>
      </c>
      <c r="Q228" s="381">
        <v>27650</v>
      </c>
      <c r="R228" s="381">
        <v>31600</v>
      </c>
      <c r="S228" s="381">
        <v>35550</v>
      </c>
      <c r="T228" s="381">
        <v>39500</v>
      </c>
      <c r="U228" s="381">
        <v>42700</v>
      </c>
      <c r="V228" s="381">
        <v>45850</v>
      </c>
      <c r="W228" s="381">
        <v>49000</v>
      </c>
      <c r="X228" s="381">
        <v>52150</v>
      </c>
      <c r="Y228" s="381">
        <v>73750</v>
      </c>
      <c r="Z228" s="381">
        <v>84300</v>
      </c>
      <c r="AA228" s="381">
        <v>94850</v>
      </c>
      <c r="AB228" s="381">
        <v>105350</v>
      </c>
      <c r="AC228" s="381">
        <v>113800</v>
      </c>
      <c r="AD228" s="381">
        <v>122250</v>
      </c>
      <c r="AE228" s="381">
        <v>130650</v>
      </c>
      <c r="AF228" s="381">
        <v>139100</v>
      </c>
      <c r="AG228" s="381">
        <v>7360</v>
      </c>
      <c r="AH228" s="381" t="s">
        <v>13277</v>
      </c>
      <c r="AI228" s="381" t="s">
        <v>13212</v>
      </c>
      <c r="AJ228" s="381">
        <v>1</v>
      </c>
    </row>
    <row r="229" spans="1:36">
      <c r="A229" s="381" t="s">
        <v>542</v>
      </c>
      <c r="B229" s="381" t="s">
        <v>13276</v>
      </c>
      <c r="C229" s="381">
        <v>6</v>
      </c>
      <c r="D229" s="381">
        <v>83</v>
      </c>
      <c r="E229" s="381" t="s">
        <v>13275</v>
      </c>
      <c r="F229" s="381" t="s">
        <v>13274</v>
      </c>
      <c r="G229" s="381" t="s">
        <v>13273</v>
      </c>
      <c r="H229" s="381">
        <v>73900</v>
      </c>
      <c r="I229" s="381">
        <v>31500</v>
      </c>
      <c r="J229" s="381">
        <v>36000</v>
      </c>
      <c r="K229" s="381">
        <v>40500</v>
      </c>
      <c r="L229" s="381">
        <v>45000</v>
      </c>
      <c r="M229" s="381">
        <v>48600</v>
      </c>
      <c r="N229" s="381">
        <v>52200</v>
      </c>
      <c r="O229" s="381">
        <v>55800</v>
      </c>
      <c r="P229" s="381">
        <v>59400</v>
      </c>
      <c r="Q229" s="381">
        <v>18900</v>
      </c>
      <c r="R229" s="381">
        <v>21600</v>
      </c>
      <c r="S229" s="381">
        <v>24300</v>
      </c>
      <c r="T229" s="381">
        <v>27000</v>
      </c>
      <c r="U229" s="381">
        <v>29200</v>
      </c>
      <c r="V229" s="381">
        <v>32960</v>
      </c>
      <c r="W229" s="381">
        <v>37140</v>
      </c>
      <c r="X229" s="381">
        <v>41320</v>
      </c>
      <c r="Y229" s="381">
        <v>50450</v>
      </c>
      <c r="Z229" s="381">
        <v>57650</v>
      </c>
      <c r="AA229" s="381">
        <v>64850</v>
      </c>
      <c r="AB229" s="381">
        <v>72050</v>
      </c>
      <c r="AC229" s="381">
        <v>77850</v>
      </c>
      <c r="AD229" s="381">
        <v>83600</v>
      </c>
      <c r="AE229" s="381">
        <v>89350</v>
      </c>
      <c r="AF229" s="381">
        <v>95150</v>
      </c>
      <c r="AG229" s="381">
        <v>7480</v>
      </c>
      <c r="AH229" s="381" t="s">
        <v>13273</v>
      </c>
      <c r="AI229" s="381" t="s">
        <v>13212</v>
      </c>
      <c r="AJ229" s="381">
        <v>1</v>
      </c>
    </row>
    <row r="230" spans="1:36">
      <c r="A230" s="381" t="s">
        <v>542</v>
      </c>
      <c r="B230" s="381" t="s">
        <v>13272</v>
      </c>
      <c r="C230" s="381">
        <v>6</v>
      </c>
      <c r="D230" s="381">
        <v>85</v>
      </c>
      <c r="E230" s="381" t="s">
        <v>13271</v>
      </c>
      <c r="F230" s="381" t="s">
        <v>13270</v>
      </c>
      <c r="G230" s="381" t="s">
        <v>13269</v>
      </c>
      <c r="H230" s="381">
        <v>113300</v>
      </c>
      <c r="I230" s="381">
        <v>41800</v>
      </c>
      <c r="J230" s="381">
        <v>47800</v>
      </c>
      <c r="K230" s="381">
        <v>53750</v>
      </c>
      <c r="L230" s="381">
        <v>59700</v>
      </c>
      <c r="M230" s="381">
        <v>64500</v>
      </c>
      <c r="N230" s="381">
        <v>69300</v>
      </c>
      <c r="O230" s="381">
        <v>74050</v>
      </c>
      <c r="P230" s="381">
        <v>78850</v>
      </c>
      <c r="Q230" s="381">
        <v>25100</v>
      </c>
      <c r="R230" s="381">
        <v>28650</v>
      </c>
      <c r="S230" s="381">
        <v>32250</v>
      </c>
      <c r="T230" s="381">
        <v>35800</v>
      </c>
      <c r="U230" s="381">
        <v>38700</v>
      </c>
      <c r="V230" s="381">
        <v>41550</v>
      </c>
      <c r="W230" s="381">
        <v>44400</v>
      </c>
      <c r="X230" s="381">
        <v>47300</v>
      </c>
      <c r="Y230" s="381">
        <v>59350</v>
      </c>
      <c r="Z230" s="381">
        <v>67800</v>
      </c>
      <c r="AA230" s="381">
        <v>76300</v>
      </c>
      <c r="AB230" s="381">
        <v>84750</v>
      </c>
      <c r="AC230" s="381">
        <v>91550</v>
      </c>
      <c r="AD230" s="381">
        <v>98350</v>
      </c>
      <c r="AE230" s="381">
        <v>105100</v>
      </c>
      <c r="AF230" s="381">
        <v>111900</v>
      </c>
      <c r="AG230" s="381">
        <v>7400</v>
      </c>
      <c r="AH230" s="381" t="s">
        <v>13269</v>
      </c>
      <c r="AI230" s="381" t="s">
        <v>13212</v>
      </c>
      <c r="AJ230" s="381">
        <v>1</v>
      </c>
    </row>
    <row r="231" spans="1:36">
      <c r="A231" s="381" t="s">
        <v>542</v>
      </c>
      <c r="B231" s="381" t="s">
        <v>13268</v>
      </c>
      <c r="C231" s="381">
        <v>6</v>
      </c>
      <c r="D231" s="381">
        <v>87</v>
      </c>
      <c r="E231" s="381" t="s">
        <v>13267</v>
      </c>
      <c r="F231" s="381" t="s">
        <v>13266</v>
      </c>
      <c r="G231" s="381" t="s">
        <v>13265</v>
      </c>
      <c r="H231" s="381">
        <v>83300</v>
      </c>
      <c r="I231" s="381">
        <v>35100</v>
      </c>
      <c r="J231" s="381">
        <v>40100</v>
      </c>
      <c r="K231" s="381">
        <v>45100</v>
      </c>
      <c r="L231" s="381">
        <v>50100</v>
      </c>
      <c r="M231" s="381">
        <v>54150</v>
      </c>
      <c r="N231" s="381">
        <v>58150</v>
      </c>
      <c r="O231" s="381">
        <v>62150</v>
      </c>
      <c r="P231" s="381">
        <v>66150</v>
      </c>
      <c r="Q231" s="381">
        <v>21050</v>
      </c>
      <c r="R231" s="381">
        <v>24050</v>
      </c>
      <c r="S231" s="381">
        <v>27050</v>
      </c>
      <c r="T231" s="381">
        <v>30050</v>
      </c>
      <c r="U231" s="381">
        <v>32500</v>
      </c>
      <c r="V231" s="381">
        <v>34900</v>
      </c>
      <c r="W231" s="381">
        <v>37300</v>
      </c>
      <c r="X231" s="381">
        <v>41320</v>
      </c>
      <c r="Y231" s="381">
        <v>56200</v>
      </c>
      <c r="Z231" s="381">
        <v>64200</v>
      </c>
      <c r="AA231" s="381">
        <v>72250</v>
      </c>
      <c r="AB231" s="381">
        <v>80250</v>
      </c>
      <c r="AC231" s="381">
        <v>86700</v>
      </c>
      <c r="AD231" s="381">
        <v>93100</v>
      </c>
      <c r="AE231" s="381">
        <v>99550</v>
      </c>
      <c r="AF231" s="381">
        <v>105950</v>
      </c>
      <c r="AG231" s="381">
        <v>7485</v>
      </c>
      <c r="AH231" s="381" t="s">
        <v>13265</v>
      </c>
      <c r="AI231" s="381" t="s">
        <v>13212</v>
      </c>
      <c r="AJ231" s="381">
        <v>1</v>
      </c>
    </row>
    <row r="232" spans="1:36">
      <c r="A232" s="381" t="s">
        <v>542</v>
      </c>
      <c r="B232" s="381" t="s">
        <v>13264</v>
      </c>
      <c r="C232" s="381">
        <v>6</v>
      </c>
      <c r="D232" s="381">
        <v>89</v>
      </c>
      <c r="E232" s="381" t="s">
        <v>13263</v>
      </c>
      <c r="F232" s="381" t="s">
        <v>13262</v>
      </c>
      <c r="G232" s="381" t="s">
        <v>13261</v>
      </c>
      <c r="H232" s="381">
        <v>61800</v>
      </c>
      <c r="I232" s="381">
        <v>21650</v>
      </c>
      <c r="J232" s="381">
        <v>24750</v>
      </c>
      <c r="K232" s="381">
        <v>27850</v>
      </c>
      <c r="L232" s="381">
        <v>30900</v>
      </c>
      <c r="M232" s="381">
        <v>33400</v>
      </c>
      <c r="N232" s="381">
        <v>35850</v>
      </c>
      <c r="O232" s="381">
        <v>38350</v>
      </c>
      <c r="P232" s="381">
        <v>40800</v>
      </c>
      <c r="Q232" s="381">
        <v>13000</v>
      </c>
      <c r="R232" s="381">
        <v>16240</v>
      </c>
      <c r="S232" s="381">
        <v>20420</v>
      </c>
      <c r="T232" s="381">
        <v>24600</v>
      </c>
      <c r="U232" s="381">
        <v>28780</v>
      </c>
      <c r="V232" s="381">
        <v>32960</v>
      </c>
      <c r="W232" s="381">
        <v>37140</v>
      </c>
      <c r="X232" s="381">
        <v>40800</v>
      </c>
      <c r="Y232" s="381">
        <v>34650</v>
      </c>
      <c r="Z232" s="381">
        <v>39600</v>
      </c>
      <c r="AA232" s="381">
        <v>44550</v>
      </c>
      <c r="AB232" s="381">
        <v>49450</v>
      </c>
      <c r="AC232" s="381">
        <v>53450</v>
      </c>
      <c r="AD232" s="381">
        <v>57400</v>
      </c>
      <c r="AE232" s="381">
        <v>61350</v>
      </c>
      <c r="AF232" s="381">
        <v>65300</v>
      </c>
      <c r="AG232" s="381">
        <v>6690</v>
      </c>
      <c r="AH232" s="381" t="s">
        <v>13261</v>
      </c>
      <c r="AI232" s="381" t="s">
        <v>13212</v>
      </c>
      <c r="AJ232" s="381">
        <v>1</v>
      </c>
    </row>
    <row r="233" spans="1:36">
      <c r="A233" s="381" t="s">
        <v>542</v>
      </c>
      <c r="B233" s="381" t="s">
        <v>13260</v>
      </c>
      <c r="C233" s="381">
        <v>6</v>
      </c>
      <c r="D233" s="381">
        <v>91</v>
      </c>
      <c r="E233" s="381" t="s">
        <v>13259</v>
      </c>
      <c r="F233" s="381" t="s">
        <v>13258</v>
      </c>
      <c r="G233" s="381" t="s">
        <v>5994</v>
      </c>
      <c r="H233" s="381">
        <v>59500</v>
      </c>
      <c r="I233" s="381">
        <v>23500</v>
      </c>
      <c r="J233" s="381">
        <v>26850</v>
      </c>
      <c r="K233" s="381">
        <v>30200</v>
      </c>
      <c r="L233" s="381">
        <v>33550</v>
      </c>
      <c r="M233" s="381">
        <v>36250</v>
      </c>
      <c r="N233" s="381">
        <v>38950</v>
      </c>
      <c r="O233" s="381">
        <v>41650</v>
      </c>
      <c r="P233" s="381">
        <v>44300</v>
      </c>
      <c r="Q233" s="381">
        <v>14150</v>
      </c>
      <c r="R233" s="381">
        <v>16240</v>
      </c>
      <c r="S233" s="381">
        <v>20420</v>
      </c>
      <c r="T233" s="381">
        <v>24600</v>
      </c>
      <c r="U233" s="381">
        <v>28780</v>
      </c>
      <c r="V233" s="381">
        <v>32960</v>
      </c>
      <c r="W233" s="381">
        <v>37140</v>
      </c>
      <c r="X233" s="381">
        <v>41320</v>
      </c>
      <c r="Y233" s="381">
        <v>37600</v>
      </c>
      <c r="Z233" s="381">
        <v>43000</v>
      </c>
      <c r="AA233" s="381">
        <v>48350</v>
      </c>
      <c r="AB233" s="381">
        <v>53700</v>
      </c>
      <c r="AC233" s="381">
        <v>58000</v>
      </c>
      <c r="AD233" s="381">
        <v>62300</v>
      </c>
      <c r="AE233" s="381">
        <v>66600</v>
      </c>
      <c r="AF233" s="381">
        <v>70900</v>
      </c>
      <c r="AG233" s="381">
        <v>9999</v>
      </c>
      <c r="AH233" s="381" t="s">
        <v>5994</v>
      </c>
      <c r="AI233" s="381" t="s">
        <v>13212</v>
      </c>
      <c r="AJ233" s="381">
        <v>0</v>
      </c>
    </row>
    <row r="234" spans="1:36">
      <c r="A234" s="381" t="s">
        <v>542</v>
      </c>
      <c r="B234" s="381" t="s">
        <v>13257</v>
      </c>
      <c r="C234" s="381">
        <v>6</v>
      </c>
      <c r="D234" s="381">
        <v>93</v>
      </c>
      <c r="E234" s="381" t="s">
        <v>13256</v>
      </c>
      <c r="F234" s="381" t="s">
        <v>13255</v>
      </c>
      <c r="G234" s="381" t="s">
        <v>13254</v>
      </c>
      <c r="H234" s="381">
        <v>47500</v>
      </c>
      <c r="I234" s="381">
        <v>21000</v>
      </c>
      <c r="J234" s="381">
        <v>24000</v>
      </c>
      <c r="K234" s="381">
        <v>27000</v>
      </c>
      <c r="L234" s="381">
        <v>29950</v>
      </c>
      <c r="M234" s="381">
        <v>32350</v>
      </c>
      <c r="N234" s="381">
        <v>34750</v>
      </c>
      <c r="O234" s="381">
        <v>37150</v>
      </c>
      <c r="P234" s="381">
        <v>39550</v>
      </c>
      <c r="Q234" s="381">
        <v>12600</v>
      </c>
      <c r="R234" s="381">
        <v>16240</v>
      </c>
      <c r="S234" s="381">
        <v>20420</v>
      </c>
      <c r="T234" s="381">
        <v>24600</v>
      </c>
      <c r="U234" s="381">
        <v>28780</v>
      </c>
      <c r="V234" s="381">
        <v>32960</v>
      </c>
      <c r="W234" s="381">
        <v>37140</v>
      </c>
      <c r="X234" s="381">
        <v>39550</v>
      </c>
      <c r="Y234" s="381">
        <v>33550</v>
      </c>
      <c r="Z234" s="381">
        <v>38350</v>
      </c>
      <c r="AA234" s="381">
        <v>43150</v>
      </c>
      <c r="AB234" s="381">
        <v>47900</v>
      </c>
      <c r="AC234" s="381">
        <v>51750</v>
      </c>
      <c r="AD234" s="381">
        <v>55600</v>
      </c>
      <c r="AE234" s="381">
        <v>59400</v>
      </c>
      <c r="AF234" s="381">
        <v>63250</v>
      </c>
      <c r="AG234" s="381">
        <v>9999</v>
      </c>
      <c r="AH234" s="381" t="s">
        <v>13254</v>
      </c>
      <c r="AI234" s="381" t="s">
        <v>13212</v>
      </c>
      <c r="AJ234" s="381">
        <v>0</v>
      </c>
    </row>
    <row r="235" spans="1:36">
      <c r="A235" s="381" t="s">
        <v>542</v>
      </c>
      <c r="B235" s="381" t="s">
        <v>13253</v>
      </c>
      <c r="C235" s="381">
        <v>6</v>
      </c>
      <c r="D235" s="381">
        <v>95</v>
      </c>
      <c r="E235" s="381" t="s">
        <v>13252</v>
      </c>
      <c r="F235" s="381" t="s">
        <v>13251</v>
      </c>
      <c r="G235" s="381" t="s">
        <v>13250</v>
      </c>
      <c r="H235" s="381">
        <v>80400</v>
      </c>
      <c r="I235" s="381">
        <v>28150</v>
      </c>
      <c r="J235" s="381">
        <v>32200</v>
      </c>
      <c r="K235" s="381">
        <v>36200</v>
      </c>
      <c r="L235" s="381">
        <v>40200</v>
      </c>
      <c r="M235" s="381">
        <v>43450</v>
      </c>
      <c r="N235" s="381">
        <v>46650</v>
      </c>
      <c r="O235" s="381">
        <v>49850</v>
      </c>
      <c r="P235" s="381">
        <v>53100</v>
      </c>
      <c r="Q235" s="381">
        <v>16900</v>
      </c>
      <c r="R235" s="381">
        <v>19300</v>
      </c>
      <c r="S235" s="381">
        <v>21700</v>
      </c>
      <c r="T235" s="381">
        <v>24600</v>
      </c>
      <c r="U235" s="381">
        <v>28780</v>
      </c>
      <c r="V235" s="381">
        <v>32960</v>
      </c>
      <c r="W235" s="381">
        <v>37140</v>
      </c>
      <c r="X235" s="381">
        <v>41320</v>
      </c>
      <c r="Y235" s="381">
        <v>45050</v>
      </c>
      <c r="Z235" s="381">
        <v>51450</v>
      </c>
      <c r="AA235" s="381">
        <v>57900</v>
      </c>
      <c r="AB235" s="381">
        <v>64300</v>
      </c>
      <c r="AC235" s="381">
        <v>69450</v>
      </c>
      <c r="AD235" s="381">
        <v>74600</v>
      </c>
      <c r="AE235" s="381">
        <v>79750</v>
      </c>
      <c r="AF235" s="381">
        <v>84900</v>
      </c>
      <c r="AG235" s="381">
        <v>8720</v>
      </c>
      <c r="AH235" s="381" t="s">
        <v>13250</v>
      </c>
      <c r="AI235" s="381" t="s">
        <v>13212</v>
      </c>
      <c r="AJ235" s="381">
        <v>1</v>
      </c>
    </row>
    <row r="236" spans="1:36">
      <c r="A236" s="381" t="s">
        <v>542</v>
      </c>
      <c r="B236" s="381" t="s">
        <v>13249</v>
      </c>
      <c r="C236" s="381">
        <v>6</v>
      </c>
      <c r="D236" s="381">
        <v>97</v>
      </c>
      <c r="E236" s="381" t="s">
        <v>13248</v>
      </c>
      <c r="F236" s="381" t="s">
        <v>13247</v>
      </c>
      <c r="G236" s="381" t="s">
        <v>13246</v>
      </c>
      <c r="H236" s="381">
        <v>83900</v>
      </c>
      <c r="I236" s="381">
        <v>30850</v>
      </c>
      <c r="J236" s="381">
        <v>35250</v>
      </c>
      <c r="K236" s="381">
        <v>39650</v>
      </c>
      <c r="L236" s="381">
        <v>44050</v>
      </c>
      <c r="M236" s="381">
        <v>47600</v>
      </c>
      <c r="N236" s="381">
        <v>51100</v>
      </c>
      <c r="O236" s="381">
        <v>54650</v>
      </c>
      <c r="P236" s="381">
        <v>58150</v>
      </c>
      <c r="Q236" s="381">
        <v>18550</v>
      </c>
      <c r="R236" s="381">
        <v>21200</v>
      </c>
      <c r="S236" s="381">
        <v>23850</v>
      </c>
      <c r="T236" s="381">
        <v>26450</v>
      </c>
      <c r="U236" s="381">
        <v>28780</v>
      </c>
      <c r="V236" s="381">
        <v>32960</v>
      </c>
      <c r="W236" s="381">
        <v>37140</v>
      </c>
      <c r="X236" s="381">
        <v>41320</v>
      </c>
      <c r="Y236" s="381">
        <v>49350</v>
      </c>
      <c r="Z236" s="381">
        <v>56400</v>
      </c>
      <c r="AA236" s="381">
        <v>63450</v>
      </c>
      <c r="AB236" s="381">
        <v>70500</v>
      </c>
      <c r="AC236" s="381">
        <v>76150</v>
      </c>
      <c r="AD236" s="381">
        <v>81800</v>
      </c>
      <c r="AE236" s="381">
        <v>87450</v>
      </c>
      <c r="AF236" s="381">
        <v>93100</v>
      </c>
      <c r="AG236" s="381">
        <v>7500</v>
      </c>
      <c r="AH236" s="381" t="s">
        <v>13246</v>
      </c>
      <c r="AI236" s="381" t="s">
        <v>13212</v>
      </c>
      <c r="AJ236" s="381">
        <v>1</v>
      </c>
    </row>
    <row r="237" spans="1:36">
      <c r="A237" s="381" t="s">
        <v>542</v>
      </c>
      <c r="B237" s="381" t="s">
        <v>13245</v>
      </c>
      <c r="C237" s="381">
        <v>6</v>
      </c>
      <c r="D237" s="381">
        <v>99</v>
      </c>
      <c r="E237" s="381" t="s">
        <v>13244</v>
      </c>
      <c r="F237" s="381" t="s">
        <v>13243</v>
      </c>
      <c r="G237" s="381" t="s">
        <v>13242</v>
      </c>
      <c r="H237" s="381">
        <v>57500</v>
      </c>
      <c r="I237" s="381">
        <v>21000</v>
      </c>
      <c r="J237" s="381">
        <v>24000</v>
      </c>
      <c r="K237" s="381">
        <v>27000</v>
      </c>
      <c r="L237" s="381">
        <v>29950</v>
      </c>
      <c r="M237" s="381">
        <v>32350</v>
      </c>
      <c r="N237" s="381">
        <v>34750</v>
      </c>
      <c r="O237" s="381">
        <v>37150</v>
      </c>
      <c r="P237" s="381">
        <v>39550</v>
      </c>
      <c r="Q237" s="381">
        <v>12600</v>
      </c>
      <c r="R237" s="381">
        <v>16240</v>
      </c>
      <c r="S237" s="381">
        <v>20420</v>
      </c>
      <c r="T237" s="381">
        <v>24600</v>
      </c>
      <c r="U237" s="381">
        <v>28780</v>
      </c>
      <c r="V237" s="381">
        <v>32960</v>
      </c>
      <c r="W237" s="381">
        <v>37140</v>
      </c>
      <c r="X237" s="381">
        <v>39550</v>
      </c>
      <c r="Y237" s="381">
        <v>33550</v>
      </c>
      <c r="Z237" s="381">
        <v>38350</v>
      </c>
      <c r="AA237" s="381">
        <v>43150</v>
      </c>
      <c r="AB237" s="381">
        <v>47900</v>
      </c>
      <c r="AC237" s="381">
        <v>51750</v>
      </c>
      <c r="AD237" s="381">
        <v>55600</v>
      </c>
      <c r="AE237" s="381">
        <v>59400</v>
      </c>
      <c r="AF237" s="381">
        <v>63250</v>
      </c>
      <c r="AG237" s="381">
        <v>5170</v>
      </c>
      <c r="AH237" s="381" t="s">
        <v>13242</v>
      </c>
      <c r="AI237" s="381" t="s">
        <v>13212</v>
      </c>
      <c r="AJ237" s="381">
        <v>1</v>
      </c>
    </row>
    <row r="238" spans="1:36">
      <c r="A238" s="381" t="s">
        <v>542</v>
      </c>
      <c r="B238" s="381" t="s">
        <v>13241</v>
      </c>
      <c r="C238" s="381">
        <v>6</v>
      </c>
      <c r="D238" s="381">
        <v>101</v>
      </c>
      <c r="E238" s="381" t="s">
        <v>13215</v>
      </c>
      <c r="F238" s="381" t="s">
        <v>13214</v>
      </c>
      <c r="G238" s="381" t="s">
        <v>13240</v>
      </c>
      <c r="H238" s="381">
        <v>55500</v>
      </c>
      <c r="I238" s="381">
        <v>21000</v>
      </c>
      <c r="J238" s="381">
        <v>24000</v>
      </c>
      <c r="K238" s="381">
        <v>27000</v>
      </c>
      <c r="L238" s="381">
        <v>29950</v>
      </c>
      <c r="M238" s="381">
        <v>32350</v>
      </c>
      <c r="N238" s="381">
        <v>34750</v>
      </c>
      <c r="O238" s="381">
        <v>37150</v>
      </c>
      <c r="P238" s="381">
        <v>39550</v>
      </c>
      <c r="Q238" s="381">
        <v>12600</v>
      </c>
      <c r="R238" s="381">
        <v>16240</v>
      </c>
      <c r="S238" s="381">
        <v>20420</v>
      </c>
      <c r="T238" s="381">
        <v>24600</v>
      </c>
      <c r="U238" s="381">
        <v>28780</v>
      </c>
      <c r="V238" s="381">
        <v>32960</v>
      </c>
      <c r="W238" s="381">
        <v>37140</v>
      </c>
      <c r="X238" s="381">
        <v>39550</v>
      </c>
      <c r="Y238" s="381">
        <v>33550</v>
      </c>
      <c r="Z238" s="381">
        <v>38350</v>
      </c>
      <c r="AA238" s="381">
        <v>43150</v>
      </c>
      <c r="AB238" s="381">
        <v>47900</v>
      </c>
      <c r="AC238" s="381">
        <v>51750</v>
      </c>
      <c r="AD238" s="381">
        <v>55600</v>
      </c>
      <c r="AE238" s="381">
        <v>59400</v>
      </c>
      <c r="AF238" s="381">
        <v>63250</v>
      </c>
      <c r="AG238" s="381">
        <v>9340</v>
      </c>
      <c r="AH238" s="381" t="s">
        <v>13240</v>
      </c>
      <c r="AI238" s="381" t="s">
        <v>13212</v>
      </c>
      <c r="AJ238" s="381">
        <v>1</v>
      </c>
    </row>
    <row r="239" spans="1:36">
      <c r="A239" s="381" t="s">
        <v>542</v>
      </c>
      <c r="B239" s="381" t="s">
        <v>13239</v>
      </c>
      <c r="C239" s="381">
        <v>6</v>
      </c>
      <c r="D239" s="381">
        <v>103</v>
      </c>
      <c r="E239" s="381" t="s">
        <v>13238</v>
      </c>
      <c r="F239" s="381" t="s">
        <v>13237</v>
      </c>
      <c r="G239" s="381" t="s">
        <v>13236</v>
      </c>
      <c r="H239" s="381">
        <v>51300</v>
      </c>
      <c r="I239" s="381">
        <v>21000</v>
      </c>
      <c r="J239" s="381">
        <v>24000</v>
      </c>
      <c r="K239" s="381">
        <v>27000</v>
      </c>
      <c r="L239" s="381">
        <v>29950</v>
      </c>
      <c r="M239" s="381">
        <v>32350</v>
      </c>
      <c r="N239" s="381">
        <v>34750</v>
      </c>
      <c r="O239" s="381">
        <v>37150</v>
      </c>
      <c r="P239" s="381">
        <v>39550</v>
      </c>
      <c r="Q239" s="381">
        <v>12600</v>
      </c>
      <c r="R239" s="381">
        <v>16240</v>
      </c>
      <c r="S239" s="381">
        <v>20420</v>
      </c>
      <c r="T239" s="381">
        <v>24600</v>
      </c>
      <c r="U239" s="381">
        <v>28780</v>
      </c>
      <c r="V239" s="381">
        <v>32960</v>
      </c>
      <c r="W239" s="381">
        <v>37140</v>
      </c>
      <c r="X239" s="381">
        <v>39550</v>
      </c>
      <c r="Y239" s="381">
        <v>33550</v>
      </c>
      <c r="Z239" s="381">
        <v>38350</v>
      </c>
      <c r="AA239" s="381">
        <v>43150</v>
      </c>
      <c r="AB239" s="381">
        <v>47900</v>
      </c>
      <c r="AC239" s="381">
        <v>51750</v>
      </c>
      <c r="AD239" s="381">
        <v>55600</v>
      </c>
      <c r="AE239" s="381">
        <v>59400</v>
      </c>
      <c r="AF239" s="381">
        <v>63250</v>
      </c>
      <c r="AG239" s="381">
        <v>9999</v>
      </c>
      <c r="AH239" s="381" t="s">
        <v>13236</v>
      </c>
      <c r="AI239" s="381" t="s">
        <v>13212</v>
      </c>
      <c r="AJ239" s="381">
        <v>0</v>
      </c>
    </row>
    <row r="240" spans="1:36">
      <c r="A240" s="381" t="s">
        <v>542</v>
      </c>
      <c r="B240" s="381" t="s">
        <v>13235</v>
      </c>
      <c r="C240" s="381">
        <v>6</v>
      </c>
      <c r="D240" s="381">
        <v>105</v>
      </c>
      <c r="E240" s="381" t="s">
        <v>13234</v>
      </c>
      <c r="F240" s="381" t="s">
        <v>13233</v>
      </c>
      <c r="G240" s="381" t="s">
        <v>2843</v>
      </c>
      <c r="H240" s="381">
        <v>50800</v>
      </c>
      <c r="I240" s="381">
        <v>21000</v>
      </c>
      <c r="J240" s="381">
        <v>24000</v>
      </c>
      <c r="K240" s="381">
        <v>27000</v>
      </c>
      <c r="L240" s="381">
        <v>29950</v>
      </c>
      <c r="M240" s="381">
        <v>32350</v>
      </c>
      <c r="N240" s="381">
        <v>34750</v>
      </c>
      <c r="O240" s="381">
        <v>37150</v>
      </c>
      <c r="P240" s="381">
        <v>39550</v>
      </c>
      <c r="Q240" s="381">
        <v>12600</v>
      </c>
      <c r="R240" s="381">
        <v>16240</v>
      </c>
      <c r="S240" s="381">
        <v>20420</v>
      </c>
      <c r="T240" s="381">
        <v>24600</v>
      </c>
      <c r="U240" s="381">
        <v>28780</v>
      </c>
      <c r="V240" s="381">
        <v>32960</v>
      </c>
      <c r="W240" s="381">
        <v>37140</v>
      </c>
      <c r="X240" s="381">
        <v>39550</v>
      </c>
      <c r="Y240" s="381">
        <v>33550</v>
      </c>
      <c r="Z240" s="381">
        <v>38350</v>
      </c>
      <c r="AA240" s="381">
        <v>43150</v>
      </c>
      <c r="AB240" s="381">
        <v>47900</v>
      </c>
      <c r="AC240" s="381">
        <v>51750</v>
      </c>
      <c r="AD240" s="381">
        <v>55600</v>
      </c>
      <c r="AE240" s="381">
        <v>59400</v>
      </c>
      <c r="AF240" s="381">
        <v>63250</v>
      </c>
      <c r="AG240" s="381">
        <v>9999</v>
      </c>
      <c r="AH240" s="381" t="s">
        <v>2843</v>
      </c>
      <c r="AI240" s="381" t="s">
        <v>13212</v>
      </c>
      <c r="AJ240" s="381">
        <v>0</v>
      </c>
    </row>
    <row r="241" spans="1:36">
      <c r="A241" s="381" t="s">
        <v>542</v>
      </c>
      <c r="B241" s="381" t="s">
        <v>13232</v>
      </c>
      <c r="C241" s="381">
        <v>6</v>
      </c>
      <c r="D241" s="381">
        <v>107</v>
      </c>
      <c r="E241" s="381" t="s">
        <v>13231</v>
      </c>
      <c r="F241" s="381" t="s">
        <v>13230</v>
      </c>
      <c r="G241" s="381" t="s">
        <v>13229</v>
      </c>
      <c r="H241" s="381">
        <v>47300</v>
      </c>
      <c r="I241" s="381">
        <v>21000</v>
      </c>
      <c r="J241" s="381">
        <v>24000</v>
      </c>
      <c r="K241" s="381">
        <v>27000</v>
      </c>
      <c r="L241" s="381">
        <v>29950</v>
      </c>
      <c r="M241" s="381">
        <v>32350</v>
      </c>
      <c r="N241" s="381">
        <v>34750</v>
      </c>
      <c r="O241" s="381">
        <v>37150</v>
      </c>
      <c r="P241" s="381">
        <v>39550</v>
      </c>
      <c r="Q241" s="381">
        <v>12600</v>
      </c>
      <c r="R241" s="381">
        <v>16240</v>
      </c>
      <c r="S241" s="381">
        <v>20420</v>
      </c>
      <c r="T241" s="381">
        <v>24600</v>
      </c>
      <c r="U241" s="381">
        <v>28780</v>
      </c>
      <c r="V241" s="381">
        <v>32960</v>
      </c>
      <c r="W241" s="381">
        <v>37140</v>
      </c>
      <c r="X241" s="381">
        <v>39550</v>
      </c>
      <c r="Y241" s="381">
        <v>33550</v>
      </c>
      <c r="Z241" s="381">
        <v>38350</v>
      </c>
      <c r="AA241" s="381">
        <v>43150</v>
      </c>
      <c r="AB241" s="381">
        <v>47900</v>
      </c>
      <c r="AC241" s="381">
        <v>51750</v>
      </c>
      <c r="AD241" s="381">
        <v>55600</v>
      </c>
      <c r="AE241" s="381">
        <v>59400</v>
      </c>
      <c r="AF241" s="381">
        <v>63250</v>
      </c>
      <c r="AG241" s="381">
        <v>8780</v>
      </c>
      <c r="AH241" s="381" t="s">
        <v>13229</v>
      </c>
      <c r="AI241" s="381" t="s">
        <v>13212</v>
      </c>
      <c r="AJ241" s="381">
        <v>1</v>
      </c>
    </row>
    <row r="242" spans="1:36">
      <c r="A242" s="381" t="s">
        <v>542</v>
      </c>
      <c r="B242" s="381" t="s">
        <v>13228</v>
      </c>
      <c r="C242" s="381">
        <v>6</v>
      </c>
      <c r="D242" s="381">
        <v>109</v>
      </c>
      <c r="E242" s="381" t="s">
        <v>13227</v>
      </c>
      <c r="F242" s="381" t="s">
        <v>13226</v>
      </c>
      <c r="G242" s="381" t="s">
        <v>13225</v>
      </c>
      <c r="H242" s="381">
        <v>60200</v>
      </c>
      <c r="I242" s="381">
        <v>21100</v>
      </c>
      <c r="J242" s="381">
        <v>24100</v>
      </c>
      <c r="K242" s="381">
        <v>27100</v>
      </c>
      <c r="L242" s="381">
        <v>30100</v>
      </c>
      <c r="M242" s="381">
        <v>32550</v>
      </c>
      <c r="N242" s="381">
        <v>34950</v>
      </c>
      <c r="O242" s="381">
        <v>37350</v>
      </c>
      <c r="P242" s="381">
        <v>39750</v>
      </c>
      <c r="Q242" s="381">
        <v>12650</v>
      </c>
      <c r="R242" s="381">
        <v>16240</v>
      </c>
      <c r="S242" s="381">
        <v>20420</v>
      </c>
      <c r="T242" s="381">
        <v>24600</v>
      </c>
      <c r="U242" s="381">
        <v>28780</v>
      </c>
      <c r="V242" s="381">
        <v>32960</v>
      </c>
      <c r="W242" s="381">
        <v>37140</v>
      </c>
      <c r="X242" s="381">
        <v>39750</v>
      </c>
      <c r="Y242" s="381">
        <v>33750</v>
      </c>
      <c r="Z242" s="381">
        <v>38550</v>
      </c>
      <c r="AA242" s="381">
        <v>43350</v>
      </c>
      <c r="AB242" s="381">
        <v>48150</v>
      </c>
      <c r="AC242" s="381">
        <v>52050</v>
      </c>
      <c r="AD242" s="381">
        <v>55900</v>
      </c>
      <c r="AE242" s="381">
        <v>59750</v>
      </c>
      <c r="AF242" s="381">
        <v>63600</v>
      </c>
      <c r="AG242" s="381">
        <v>9999</v>
      </c>
      <c r="AH242" s="381" t="s">
        <v>13225</v>
      </c>
      <c r="AI242" s="381" t="s">
        <v>13212</v>
      </c>
      <c r="AJ242" s="381">
        <v>0</v>
      </c>
    </row>
    <row r="243" spans="1:36">
      <c r="A243" s="381" t="s">
        <v>542</v>
      </c>
      <c r="B243" s="381" t="s">
        <v>13224</v>
      </c>
      <c r="C243" s="381">
        <v>6</v>
      </c>
      <c r="D243" s="381">
        <v>111</v>
      </c>
      <c r="E243" s="381" t="s">
        <v>13223</v>
      </c>
      <c r="F243" s="381" t="s">
        <v>13222</v>
      </c>
      <c r="G243" s="381" t="s">
        <v>13221</v>
      </c>
      <c r="H243" s="381">
        <v>85600</v>
      </c>
      <c r="I243" s="381">
        <v>35000</v>
      </c>
      <c r="J243" s="381">
        <v>40000</v>
      </c>
      <c r="K243" s="381">
        <v>45000</v>
      </c>
      <c r="L243" s="381">
        <v>49950</v>
      </c>
      <c r="M243" s="381">
        <v>53950</v>
      </c>
      <c r="N243" s="381">
        <v>57950</v>
      </c>
      <c r="O243" s="381">
        <v>61950</v>
      </c>
      <c r="P243" s="381">
        <v>65950</v>
      </c>
      <c r="Q243" s="381">
        <v>21000</v>
      </c>
      <c r="R243" s="381">
        <v>24000</v>
      </c>
      <c r="S243" s="381">
        <v>27000</v>
      </c>
      <c r="T243" s="381">
        <v>29950</v>
      </c>
      <c r="U243" s="381">
        <v>32350</v>
      </c>
      <c r="V243" s="381">
        <v>34750</v>
      </c>
      <c r="W243" s="381">
        <v>37150</v>
      </c>
      <c r="X243" s="381">
        <v>41320</v>
      </c>
      <c r="Y243" s="381">
        <v>55950</v>
      </c>
      <c r="Z243" s="381">
        <v>63950</v>
      </c>
      <c r="AA243" s="381">
        <v>71950</v>
      </c>
      <c r="AB243" s="381">
        <v>79900</v>
      </c>
      <c r="AC243" s="381">
        <v>86300</v>
      </c>
      <c r="AD243" s="381">
        <v>92700</v>
      </c>
      <c r="AE243" s="381">
        <v>99100</v>
      </c>
      <c r="AF243" s="381">
        <v>105500</v>
      </c>
      <c r="AG243" s="381">
        <v>8735</v>
      </c>
      <c r="AH243" s="381" t="s">
        <v>13221</v>
      </c>
      <c r="AI243" s="381" t="s">
        <v>13212</v>
      </c>
      <c r="AJ243" s="381">
        <v>1</v>
      </c>
    </row>
    <row r="244" spans="1:36">
      <c r="A244" s="381" t="s">
        <v>542</v>
      </c>
      <c r="B244" s="381" t="s">
        <v>13220</v>
      </c>
      <c r="C244" s="381">
        <v>6</v>
      </c>
      <c r="D244" s="381">
        <v>113</v>
      </c>
      <c r="E244" s="381" t="s">
        <v>13219</v>
      </c>
      <c r="F244" s="381" t="s">
        <v>13218</v>
      </c>
      <c r="G244" s="381" t="s">
        <v>13217</v>
      </c>
      <c r="H244" s="381">
        <v>74700</v>
      </c>
      <c r="I244" s="381">
        <v>26150</v>
      </c>
      <c r="J244" s="381">
        <v>29900</v>
      </c>
      <c r="K244" s="381">
        <v>33650</v>
      </c>
      <c r="L244" s="381">
        <v>37350</v>
      </c>
      <c r="M244" s="381">
        <v>40350</v>
      </c>
      <c r="N244" s="381">
        <v>43350</v>
      </c>
      <c r="O244" s="381">
        <v>46350</v>
      </c>
      <c r="P244" s="381">
        <v>49350</v>
      </c>
      <c r="Q244" s="381">
        <v>15700</v>
      </c>
      <c r="R244" s="381">
        <v>17950</v>
      </c>
      <c r="S244" s="381">
        <v>20420</v>
      </c>
      <c r="T244" s="381">
        <v>24600</v>
      </c>
      <c r="U244" s="381">
        <v>28780</v>
      </c>
      <c r="V244" s="381">
        <v>32960</v>
      </c>
      <c r="W244" s="381">
        <v>37140</v>
      </c>
      <c r="X244" s="381">
        <v>41320</v>
      </c>
      <c r="Y244" s="381">
        <v>41850</v>
      </c>
      <c r="Z244" s="381">
        <v>47800</v>
      </c>
      <c r="AA244" s="381">
        <v>53800</v>
      </c>
      <c r="AB244" s="381">
        <v>59750</v>
      </c>
      <c r="AC244" s="381">
        <v>64550</v>
      </c>
      <c r="AD244" s="381">
        <v>69350</v>
      </c>
      <c r="AE244" s="381">
        <v>74100</v>
      </c>
      <c r="AF244" s="381">
        <v>78900</v>
      </c>
      <c r="AG244" s="381">
        <v>9270</v>
      </c>
      <c r="AH244" s="381" t="s">
        <v>13217</v>
      </c>
      <c r="AI244" s="381" t="s">
        <v>13212</v>
      </c>
      <c r="AJ244" s="381">
        <v>1</v>
      </c>
    </row>
    <row r="245" spans="1:36">
      <c r="A245" s="381" t="s">
        <v>542</v>
      </c>
      <c r="B245" s="381" t="s">
        <v>13216</v>
      </c>
      <c r="C245" s="381">
        <v>6</v>
      </c>
      <c r="D245" s="381">
        <v>115</v>
      </c>
      <c r="E245" s="381" t="s">
        <v>13215</v>
      </c>
      <c r="F245" s="381" t="s">
        <v>13214</v>
      </c>
      <c r="G245" s="381" t="s">
        <v>13213</v>
      </c>
      <c r="H245" s="381">
        <v>55500</v>
      </c>
      <c r="I245" s="381">
        <v>21000</v>
      </c>
      <c r="J245" s="381">
        <v>24000</v>
      </c>
      <c r="K245" s="381">
        <v>27000</v>
      </c>
      <c r="L245" s="381">
        <v>29950</v>
      </c>
      <c r="M245" s="381">
        <v>32350</v>
      </c>
      <c r="N245" s="381">
        <v>34750</v>
      </c>
      <c r="O245" s="381">
        <v>37150</v>
      </c>
      <c r="P245" s="381">
        <v>39550</v>
      </c>
      <c r="Q245" s="381">
        <v>12600</v>
      </c>
      <c r="R245" s="381">
        <v>16240</v>
      </c>
      <c r="S245" s="381">
        <v>20420</v>
      </c>
      <c r="T245" s="381">
        <v>24600</v>
      </c>
      <c r="U245" s="381">
        <v>28780</v>
      </c>
      <c r="V245" s="381">
        <v>32960</v>
      </c>
      <c r="W245" s="381">
        <v>37140</v>
      </c>
      <c r="X245" s="381">
        <v>39550</v>
      </c>
      <c r="Y245" s="381">
        <v>33550</v>
      </c>
      <c r="Z245" s="381">
        <v>38350</v>
      </c>
      <c r="AA245" s="381">
        <v>43150</v>
      </c>
      <c r="AB245" s="381">
        <v>47900</v>
      </c>
      <c r="AC245" s="381">
        <v>51750</v>
      </c>
      <c r="AD245" s="381">
        <v>55600</v>
      </c>
      <c r="AE245" s="381">
        <v>59400</v>
      </c>
      <c r="AF245" s="381">
        <v>63250</v>
      </c>
      <c r="AG245" s="381">
        <v>9340</v>
      </c>
      <c r="AH245" s="381" t="s">
        <v>13213</v>
      </c>
      <c r="AI245" s="381" t="s">
        <v>13212</v>
      </c>
      <c r="AJ245" s="381">
        <v>1</v>
      </c>
    </row>
    <row r="246" spans="1:36">
      <c r="A246" s="381" t="s">
        <v>543</v>
      </c>
      <c r="B246" s="381" t="s">
        <v>13211</v>
      </c>
      <c r="C246" s="381">
        <v>8</v>
      </c>
      <c r="D246" s="381">
        <v>1</v>
      </c>
      <c r="E246" s="381" t="s">
        <v>13059</v>
      </c>
      <c r="F246" s="381" t="s">
        <v>13058</v>
      </c>
      <c r="G246" s="381" t="s">
        <v>1360</v>
      </c>
      <c r="H246" s="381">
        <v>83900</v>
      </c>
      <c r="I246" s="381">
        <v>29400</v>
      </c>
      <c r="J246" s="381">
        <v>33600</v>
      </c>
      <c r="K246" s="381">
        <v>37800</v>
      </c>
      <c r="L246" s="381">
        <v>41950</v>
      </c>
      <c r="M246" s="381">
        <v>45350</v>
      </c>
      <c r="N246" s="381">
        <v>48700</v>
      </c>
      <c r="O246" s="381">
        <v>52050</v>
      </c>
      <c r="P246" s="381">
        <v>55400</v>
      </c>
      <c r="Q246" s="381">
        <v>17650</v>
      </c>
      <c r="R246" s="381">
        <v>20150</v>
      </c>
      <c r="S246" s="381">
        <v>22650</v>
      </c>
      <c r="T246" s="381">
        <v>25150</v>
      </c>
      <c r="U246" s="381">
        <v>28780</v>
      </c>
      <c r="V246" s="381">
        <v>32960</v>
      </c>
      <c r="W246" s="381">
        <v>37140</v>
      </c>
      <c r="X246" s="381">
        <v>41320</v>
      </c>
      <c r="Y246" s="381">
        <v>47000</v>
      </c>
      <c r="Z246" s="381">
        <v>53700</v>
      </c>
      <c r="AA246" s="381">
        <v>60400</v>
      </c>
      <c r="AB246" s="381">
        <v>67100</v>
      </c>
      <c r="AC246" s="381">
        <v>72500</v>
      </c>
      <c r="AD246" s="381">
        <v>77850</v>
      </c>
      <c r="AE246" s="381">
        <v>83250</v>
      </c>
      <c r="AF246" s="381">
        <v>88600</v>
      </c>
      <c r="AG246" s="381">
        <v>2080</v>
      </c>
      <c r="AH246" s="381" t="s">
        <v>1360</v>
      </c>
      <c r="AI246" s="381" t="s">
        <v>12999</v>
      </c>
      <c r="AJ246" s="381">
        <v>1</v>
      </c>
    </row>
    <row r="247" spans="1:36">
      <c r="A247" s="381" t="s">
        <v>543</v>
      </c>
      <c r="B247" s="381" t="s">
        <v>13210</v>
      </c>
      <c r="C247" s="381">
        <v>8</v>
      </c>
      <c r="D247" s="381">
        <v>3</v>
      </c>
      <c r="E247" s="381" t="s">
        <v>13209</v>
      </c>
      <c r="F247" s="381" t="s">
        <v>13208</v>
      </c>
      <c r="G247" s="381" t="s">
        <v>13207</v>
      </c>
      <c r="H247" s="381">
        <v>47900</v>
      </c>
      <c r="I247" s="381">
        <v>22350</v>
      </c>
      <c r="J247" s="381">
        <v>25550</v>
      </c>
      <c r="K247" s="381">
        <v>28750</v>
      </c>
      <c r="L247" s="381">
        <v>31900</v>
      </c>
      <c r="M247" s="381">
        <v>34500</v>
      </c>
      <c r="N247" s="381">
        <v>37050</v>
      </c>
      <c r="O247" s="381">
        <v>39600</v>
      </c>
      <c r="P247" s="381">
        <v>42150</v>
      </c>
      <c r="Q247" s="381">
        <v>13450</v>
      </c>
      <c r="R247" s="381">
        <v>16240</v>
      </c>
      <c r="S247" s="381">
        <v>20420</v>
      </c>
      <c r="T247" s="381">
        <v>24600</v>
      </c>
      <c r="U247" s="381">
        <v>28780</v>
      </c>
      <c r="V247" s="381">
        <v>32960</v>
      </c>
      <c r="W247" s="381">
        <v>37140</v>
      </c>
      <c r="X247" s="381">
        <v>41320</v>
      </c>
      <c r="Y247" s="381">
        <v>35750</v>
      </c>
      <c r="Z247" s="381">
        <v>40850</v>
      </c>
      <c r="AA247" s="381">
        <v>45950</v>
      </c>
      <c r="AB247" s="381">
        <v>51050</v>
      </c>
      <c r="AC247" s="381">
        <v>55150</v>
      </c>
      <c r="AD247" s="381">
        <v>59250</v>
      </c>
      <c r="AE247" s="381">
        <v>63350</v>
      </c>
      <c r="AF247" s="381">
        <v>67400</v>
      </c>
      <c r="AG247" s="381">
        <v>9999</v>
      </c>
      <c r="AH247" s="381" t="s">
        <v>13207</v>
      </c>
      <c r="AI247" s="381" t="s">
        <v>12999</v>
      </c>
      <c r="AJ247" s="381">
        <v>0</v>
      </c>
    </row>
    <row r="248" spans="1:36">
      <c r="A248" s="381" t="s">
        <v>543</v>
      </c>
      <c r="B248" s="381" t="s">
        <v>13206</v>
      </c>
      <c r="C248" s="381">
        <v>8</v>
      </c>
      <c r="D248" s="381">
        <v>5</v>
      </c>
      <c r="E248" s="381" t="s">
        <v>13059</v>
      </c>
      <c r="F248" s="381" t="s">
        <v>13058</v>
      </c>
      <c r="G248" s="381" t="s">
        <v>13205</v>
      </c>
      <c r="H248" s="381">
        <v>83900</v>
      </c>
      <c r="I248" s="381">
        <v>29400</v>
      </c>
      <c r="J248" s="381">
        <v>33600</v>
      </c>
      <c r="K248" s="381">
        <v>37800</v>
      </c>
      <c r="L248" s="381">
        <v>41950</v>
      </c>
      <c r="M248" s="381">
        <v>45350</v>
      </c>
      <c r="N248" s="381">
        <v>48700</v>
      </c>
      <c r="O248" s="381">
        <v>52050</v>
      </c>
      <c r="P248" s="381">
        <v>55400</v>
      </c>
      <c r="Q248" s="381">
        <v>17650</v>
      </c>
      <c r="R248" s="381">
        <v>20150</v>
      </c>
      <c r="S248" s="381">
        <v>22650</v>
      </c>
      <c r="T248" s="381">
        <v>25150</v>
      </c>
      <c r="U248" s="381">
        <v>28780</v>
      </c>
      <c r="V248" s="381">
        <v>32960</v>
      </c>
      <c r="W248" s="381">
        <v>37140</v>
      </c>
      <c r="X248" s="381">
        <v>41320</v>
      </c>
      <c r="Y248" s="381">
        <v>47000</v>
      </c>
      <c r="Z248" s="381">
        <v>53700</v>
      </c>
      <c r="AA248" s="381">
        <v>60400</v>
      </c>
      <c r="AB248" s="381">
        <v>67100</v>
      </c>
      <c r="AC248" s="381">
        <v>72500</v>
      </c>
      <c r="AD248" s="381">
        <v>77850</v>
      </c>
      <c r="AE248" s="381">
        <v>83250</v>
      </c>
      <c r="AF248" s="381">
        <v>88600</v>
      </c>
      <c r="AG248" s="381">
        <v>2080</v>
      </c>
      <c r="AH248" s="381" t="s">
        <v>13205</v>
      </c>
      <c r="AI248" s="381" t="s">
        <v>12999</v>
      </c>
      <c r="AJ248" s="381">
        <v>1</v>
      </c>
    </row>
    <row r="249" spans="1:36">
      <c r="A249" s="381" t="s">
        <v>543</v>
      </c>
      <c r="B249" s="381" t="s">
        <v>13204</v>
      </c>
      <c r="C249" s="381">
        <v>8</v>
      </c>
      <c r="D249" s="381">
        <v>7</v>
      </c>
      <c r="E249" s="381" t="s">
        <v>13203</v>
      </c>
      <c r="F249" s="381" t="s">
        <v>13202</v>
      </c>
      <c r="G249" s="381" t="s">
        <v>13201</v>
      </c>
      <c r="H249" s="381">
        <v>60800</v>
      </c>
      <c r="I249" s="381">
        <v>22350</v>
      </c>
      <c r="J249" s="381">
        <v>25550</v>
      </c>
      <c r="K249" s="381">
        <v>28750</v>
      </c>
      <c r="L249" s="381">
        <v>31900</v>
      </c>
      <c r="M249" s="381">
        <v>34500</v>
      </c>
      <c r="N249" s="381">
        <v>37050</v>
      </c>
      <c r="O249" s="381">
        <v>39600</v>
      </c>
      <c r="P249" s="381">
        <v>42150</v>
      </c>
      <c r="Q249" s="381">
        <v>13450</v>
      </c>
      <c r="R249" s="381">
        <v>16240</v>
      </c>
      <c r="S249" s="381">
        <v>20420</v>
      </c>
      <c r="T249" s="381">
        <v>24600</v>
      </c>
      <c r="U249" s="381">
        <v>28780</v>
      </c>
      <c r="V249" s="381">
        <v>32960</v>
      </c>
      <c r="W249" s="381">
        <v>37140</v>
      </c>
      <c r="X249" s="381">
        <v>41320</v>
      </c>
      <c r="Y249" s="381">
        <v>35750</v>
      </c>
      <c r="Z249" s="381">
        <v>40850</v>
      </c>
      <c r="AA249" s="381">
        <v>45950</v>
      </c>
      <c r="AB249" s="381">
        <v>51050</v>
      </c>
      <c r="AC249" s="381">
        <v>55150</v>
      </c>
      <c r="AD249" s="381">
        <v>59250</v>
      </c>
      <c r="AE249" s="381">
        <v>63350</v>
      </c>
      <c r="AF249" s="381">
        <v>67400</v>
      </c>
      <c r="AG249" s="381">
        <v>9999</v>
      </c>
      <c r="AH249" s="381" t="s">
        <v>13201</v>
      </c>
      <c r="AI249" s="381" t="s">
        <v>12999</v>
      </c>
      <c r="AJ249" s="381">
        <v>0</v>
      </c>
    </row>
    <row r="250" spans="1:36">
      <c r="A250" s="381" t="s">
        <v>543</v>
      </c>
      <c r="B250" s="381" t="s">
        <v>13200</v>
      </c>
      <c r="C250" s="381">
        <v>8</v>
      </c>
      <c r="D250" s="381">
        <v>9</v>
      </c>
      <c r="E250" s="381" t="s">
        <v>13199</v>
      </c>
      <c r="F250" s="381" t="s">
        <v>13198</v>
      </c>
      <c r="G250" s="381" t="s">
        <v>13197</v>
      </c>
      <c r="H250" s="381">
        <v>46600</v>
      </c>
      <c r="I250" s="381">
        <v>22350</v>
      </c>
      <c r="J250" s="381">
        <v>25550</v>
      </c>
      <c r="K250" s="381">
        <v>28750</v>
      </c>
      <c r="L250" s="381">
        <v>31900</v>
      </c>
      <c r="M250" s="381">
        <v>34500</v>
      </c>
      <c r="N250" s="381">
        <v>37050</v>
      </c>
      <c r="O250" s="381">
        <v>39600</v>
      </c>
      <c r="P250" s="381">
        <v>42150</v>
      </c>
      <c r="Q250" s="381">
        <v>13450</v>
      </c>
      <c r="R250" s="381">
        <v>16240</v>
      </c>
      <c r="S250" s="381">
        <v>20420</v>
      </c>
      <c r="T250" s="381">
        <v>24600</v>
      </c>
      <c r="U250" s="381">
        <v>28780</v>
      </c>
      <c r="V250" s="381">
        <v>32960</v>
      </c>
      <c r="W250" s="381">
        <v>37140</v>
      </c>
      <c r="X250" s="381">
        <v>41320</v>
      </c>
      <c r="Y250" s="381">
        <v>35750</v>
      </c>
      <c r="Z250" s="381">
        <v>40850</v>
      </c>
      <c r="AA250" s="381">
        <v>45950</v>
      </c>
      <c r="AB250" s="381">
        <v>51050</v>
      </c>
      <c r="AC250" s="381">
        <v>55150</v>
      </c>
      <c r="AD250" s="381">
        <v>59250</v>
      </c>
      <c r="AE250" s="381">
        <v>63350</v>
      </c>
      <c r="AF250" s="381">
        <v>67400</v>
      </c>
      <c r="AG250" s="381">
        <v>9999</v>
      </c>
      <c r="AH250" s="381" t="s">
        <v>13197</v>
      </c>
      <c r="AI250" s="381" t="s">
        <v>12999</v>
      </c>
      <c r="AJ250" s="381">
        <v>0</v>
      </c>
    </row>
    <row r="251" spans="1:36">
      <c r="A251" s="381" t="s">
        <v>543</v>
      </c>
      <c r="B251" s="381" t="s">
        <v>13196</v>
      </c>
      <c r="C251" s="381">
        <v>8</v>
      </c>
      <c r="D251" s="381">
        <v>11</v>
      </c>
      <c r="E251" s="381" t="s">
        <v>13195</v>
      </c>
      <c r="F251" s="381" t="s">
        <v>13194</v>
      </c>
      <c r="G251" s="381" t="s">
        <v>13193</v>
      </c>
      <c r="H251" s="381">
        <v>44100</v>
      </c>
      <c r="I251" s="381">
        <v>22350</v>
      </c>
      <c r="J251" s="381">
        <v>25550</v>
      </c>
      <c r="K251" s="381">
        <v>28750</v>
      </c>
      <c r="L251" s="381">
        <v>31900</v>
      </c>
      <c r="M251" s="381">
        <v>34500</v>
      </c>
      <c r="N251" s="381">
        <v>37050</v>
      </c>
      <c r="O251" s="381">
        <v>39600</v>
      </c>
      <c r="P251" s="381">
        <v>42150</v>
      </c>
      <c r="Q251" s="381">
        <v>13450</v>
      </c>
      <c r="R251" s="381">
        <v>16240</v>
      </c>
      <c r="S251" s="381">
        <v>20420</v>
      </c>
      <c r="T251" s="381">
        <v>24600</v>
      </c>
      <c r="U251" s="381">
        <v>28780</v>
      </c>
      <c r="V251" s="381">
        <v>32960</v>
      </c>
      <c r="W251" s="381">
        <v>37140</v>
      </c>
      <c r="X251" s="381">
        <v>41320</v>
      </c>
      <c r="Y251" s="381">
        <v>35750</v>
      </c>
      <c r="Z251" s="381">
        <v>40850</v>
      </c>
      <c r="AA251" s="381">
        <v>45950</v>
      </c>
      <c r="AB251" s="381">
        <v>51050</v>
      </c>
      <c r="AC251" s="381">
        <v>55150</v>
      </c>
      <c r="AD251" s="381">
        <v>59250</v>
      </c>
      <c r="AE251" s="381">
        <v>63350</v>
      </c>
      <c r="AF251" s="381">
        <v>67400</v>
      </c>
      <c r="AG251" s="381">
        <v>9999</v>
      </c>
      <c r="AH251" s="381" t="s">
        <v>13193</v>
      </c>
      <c r="AI251" s="381" t="s">
        <v>12999</v>
      </c>
      <c r="AJ251" s="381">
        <v>0</v>
      </c>
    </row>
    <row r="252" spans="1:36">
      <c r="A252" s="381" t="s">
        <v>543</v>
      </c>
      <c r="B252" s="381" t="s">
        <v>13192</v>
      </c>
      <c r="C252" s="381">
        <v>8</v>
      </c>
      <c r="D252" s="381">
        <v>13</v>
      </c>
      <c r="E252" s="381" t="s">
        <v>13191</v>
      </c>
      <c r="F252" s="381" t="s">
        <v>13190</v>
      </c>
      <c r="G252" s="381" t="s">
        <v>13189</v>
      </c>
      <c r="H252" s="381">
        <v>98200</v>
      </c>
      <c r="I252" s="381">
        <v>34400</v>
      </c>
      <c r="J252" s="381">
        <v>39300</v>
      </c>
      <c r="K252" s="381">
        <v>44200</v>
      </c>
      <c r="L252" s="381">
        <v>49100</v>
      </c>
      <c r="M252" s="381">
        <v>53050</v>
      </c>
      <c r="N252" s="381">
        <v>57000</v>
      </c>
      <c r="O252" s="381">
        <v>60900</v>
      </c>
      <c r="P252" s="381">
        <v>64850</v>
      </c>
      <c r="Q252" s="381">
        <v>20650</v>
      </c>
      <c r="R252" s="381">
        <v>23600</v>
      </c>
      <c r="S252" s="381">
        <v>26550</v>
      </c>
      <c r="T252" s="381">
        <v>29450</v>
      </c>
      <c r="U252" s="381">
        <v>31850</v>
      </c>
      <c r="V252" s="381">
        <v>34200</v>
      </c>
      <c r="W252" s="381">
        <v>37140</v>
      </c>
      <c r="X252" s="381">
        <v>41320</v>
      </c>
      <c r="Y252" s="381">
        <v>47600</v>
      </c>
      <c r="Z252" s="381">
        <v>54400</v>
      </c>
      <c r="AA252" s="381">
        <v>61200</v>
      </c>
      <c r="AB252" s="381">
        <v>68000</v>
      </c>
      <c r="AC252" s="381">
        <v>73450</v>
      </c>
      <c r="AD252" s="381">
        <v>78900</v>
      </c>
      <c r="AE252" s="381">
        <v>84350</v>
      </c>
      <c r="AF252" s="381">
        <v>89800</v>
      </c>
      <c r="AG252" s="381">
        <v>1125</v>
      </c>
      <c r="AH252" s="381" t="s">
        <v>13189</v>
      </c>
      <c r="AI252" s="381" t="s">
        <v>12999</v>
      </c>
      <c r="AJ252" s="381">
        <v>1</v>
      </c>
    </row>
    <row r="253" spans="1:36">
      <c r="A253" s="381" t="s">
        <v>543</v>
      </c>
      <c r="B253" s="381" t="s">
        <v>13188</v>
      </c>
      <c r="C253" s="381">
        <v>8</v>
      </c>
      <c r="D253" s="381">
        <v>14</v>
      </c>
      <c r="E253" s="381" t="s">
        <v>13059</v>
      </c>
      <c r="F253" s="381" t="s">
        <v>13058</v>
      </c>
      <c r="G253" s="381" t="s">
        <v>13187</v>
      </c>
      <c r="H253" s="381">
        <v>83900</v>
      </c>
      <c r="I253" s="381">
        <v>29400</v>
      </c>
      <c r="J253" s="381">
        <v>33600</v>
      </c>
      <c r="K253" s="381">
        <v>37800</v>
      </c>
      <c r="L253" s="381">
        <v>41950</v>
      </c>
      <c r="M253" s="381">
        <v>45350</v>
      </c>
      <c r="N253" s="381">
        <v>48700</v>
      </c>
      <c r="O253" s="381">
        <v>52050</v>
      </c>
      <c r="P253" s="381">
        <v>55400</v>
      </c>
      <c r="Q253" s="381">
        <v>17650</v>
      </c>
      <c r="R253" s="381">
        <v>20150</v>
      </c>
      <c r="S253" s="381">
        <v>22650</v>
      </c>
      <c r="T253" s="381">
        <v>25150</v>
      </c>
      <c r="U253" s="381">
        <v>28780</v>
      </c>
      <c r="V253" s="381">
        <v>32960</v>
      </c>
      <c r="W253" s="381">
        <v>37140</v>
      </c>
      <c r="X253" s="381">
        <v>41320</v>
      </c>
      <c r="Y253" s="381">
        <v>47000</v>
      </c>
      <c r="Z253" s="381">
        <v>53700</v>
      </c>
      <c r="AA253" s="381">
        <v>60400</v>
      </c>
      <c r="AB253" s="381">
        <v>67100</v>
      </c>
      <c r="AC253" s="381">
        <v>72500</v>
      </c>
      <c r="AD253" s="381">
        <v>77850</v>
      </c>
      <c r="AE253" s="381">
        <v>83250</v>
      </c>
      <c r="AF253" s="381">
        <v>88600</v>
      </c>
      <c r="AG253" s="381">
        <v>2080</v>
      </c>
      <c r="AH253" s="381" t="s">
        <v>13187</v>
      </c>
      <c r="AI253" s="381" t="s">
        <v>12999</v>
      </c>
      <c r="AJ253" s="381">
        <v>1</v>
      </c>
    </row>
    <row r="254" spans="1:36">
      <c r="A254" s="381" t="s">
        <v>543</v>
      </c>
      <c r="B254" s="381" t="s">
        <v>13186</v>
      </c>
      <c r="C254" s="381">
        <v>8</v>
      </c>
      <c r="D254" s="381">
        <v>15</v>
      </c>
      <c r="E254" s="381" t="s">
        <v>13185</v>
      </c>
      <c r="F254" s="381" t="s">
        <v>13184</v>
      </c>
      <c r="G254" s="381" t="s">
        <v>13183</v>
      </c>
      <c r="H254" s="381">
        <v>59800</v>
      </c>
      <c r="I254" s="381">
        <v>22350</v>
      </c>
      <c r="J254" s="381">
        <v>25550</v>
      </c>
      <c r="K254" s="381">
        <v>28750</v>
      </c>
      <c r="L254" s="381">
        <v>31900</v>
      </c>
      <c r="M254" s="381">
        <v>34500</v>
      </c>
      <c r="N254" s="381">
        <v>37050</v>
      </c>
      <c r="O254" s="381">
        <v>39600</v>
      </c>
      <c r="P254" s="381">
        <v>42150</v>
      </c>
      <c r="Q254" s="381">
        <v>13450</v>
      </c>
      <c r="R254" s="381">
        <v>16240</v>
      </c>
      <c r="S254" s="381">
        <v>20420</v>
      </c>
      <c r="T254" s="381">
        <v>24600</v>
      </c>
      <c r="U254" s="381">
        <v>28780</v>
      </c>
      <c r="V254" s="381">
        <v>32960</v>
      </c>
      <c r="W254" s="381">
        <v>37140</v>
      </c>
      <c r="X254" s="381">
        <v>41320</v>
      </c>
      <c r="Y254" s="381">
        <v>35750</v>
      </c>
      <c r="Z254" s="381">
        <v>40850</v>
      </c>
      <c r="AA254" s="381">
        <v>45950</v>
      </c>
      <c r="AB254" s="381">
        <v>51050</v>
      </c>
      <c r="AC254" s="381">
        <v>55150</v>
      </c>
      <c r="AD254" s="381">
        <v>59250</v>
      </c>
      <c r="AE254" s="381">
        <v>63350</v>
      </c>
      <c r="AF254" s="381">
        <v>67400</v>
      </c>
      <c r="AG254" s="381">
        <v>9999</v>
      </c>
      <c r="AH254" s="381" t="s">
        <v>13183</v>
      </c>
      <c r="AI254" s="381" t="s">
        <v>12999</v>
      </c>
      <c r="AJ254" s="381">
        <v>0</v>
      </c>
    </row>
    <row r="255" spans="1:36">
      <c r="A255" s="381" t="s">
        <v>543</v>
      </c>
      <c r="B255" s="381" t="s">
        <v>13182</v>
      </c>
      <c r="C255" s="381">
        <v>8</v>
      </c>
      <c r="D255" s="381">
        <v>17</v>
      </c>
      <c r="E255" s="381" t="s">
        <v>13181</v>
      </c>
      <c r="F255" s="381" t="s">
        <v>13180</v>
      </c>
      <c r="G255" s="381" t="s">
        <v>6976</v>
      </c>
      <c r="H255" s="381">
        <v>67900</v>
      </c>
      <c r="I255" s="381">
        <v>23800</v>
      </c>
      <c r="J255" s="381">
        <v>27200</v>
      </c>
      <c r="K255" s="381">
        <v>30600</v>
      </c>
      <c r="L255" s="381">
        <v>33950</v>
      </c>
      <c r="M255" s="381">
        <v>36700</v>
      </c>
      <c r="N255" s="381">
        <v>39400</v>
      </c>
      <c r="O255" s="381">
        <v>42100</v>
      </c>
      <c r="P255" s="381">
        <v>44850</v>
      </c>
      <c r="Q255" s="381">
        <v>14250</v>
      </c>
      <c r="R255" s="381">
        <v>16300</v>
      </c>
      <c r="S255" s="381">
        <v>20420</v>
      </c>
      <c r="T255" s="381">
        <v>24600</v>
      </c>
      <c r="U255" s="381">
        <v>28780</v>
      </c>
      <c r="V255" s="381">
        <v>32960</v>
      </c>
      <c r="W255" s="381">
        <v>37140</v>
      </c>
      <c r="X255" s="381">
        <v>41320</v>
      </c>
      <c r="Y255" s="381">
        <v>38050</v>
      </c>
      <c r="Z255" s="381">
        <v>43450</v>
      </c>
      <c r="AA255" s="381">
        <v>48900</v>
      </c>
      <c r="AB255" s="381">
        <v>54300</v>
      </c>
      <c r="AC255" s="381">
        <v>58650</v>
      </c>
      <c r="AD255" s="381">
        <v>63000</v>
      </c>
      <c r="AE255" s="381">
        <v>67350</v>
      </c>
      <c r="AF255" s="381">
        <v>71700</v>
      </c>
      <c r="AG255" s="381">
        <v>9999</v>
      </c>
      <c r="AH255" s="381" t="s">
        <v>6976</v>
      </c>
      <c r="AI255" s="381" t="s">
        <v>12999</v>
      </c>
      <c r="AJ255" s="381">
        <v>0</v>
      </c>
    </row>
    <row r="256" spans="1:36">
      <c r="A256" s="381" t="s">
        <v>543</v>
      </c>
      <c r="B256" s="381" t="s">
        <v>13179</v>
      </c>
      <c r="C256" s="381">
        <v>8</v>
      </c>
      <c r="D256" s="381">
        <v>19</v>
      </c>
      <c r="E256" s="381" t="s">
        <v>13059</v>
      </c>
      <c r="F256" s="381" t="s">
        <v>13058</v>
      </c>
      <c r="G256" s="381" t="s">
        <v>13178</v>
      </c>
      <c r="H256" s="381">
        <v>83900</v>
      </c>
      <c r="I256" s="381">
        <v>29400</v>
      </c>
      <c r="J256" s="381">
        <v>33600</v>
      </c>
      <c r="K256" s="381">
        <v>37800</v>
      </c>
      <c r="L256" s="381">
        <v>41950</v>
      </c>
      <c r="M256" s="381">
        <v>45350</v>
      </c>
      <c r="N256" s="381">
        <v>48700</v>
      </c>
      <c r="O256" s="381">
        <v>52050</v>
      </c>
      <c r="P256" s="381">
        <v>55400</v>
      </c>
      <c r="Q256" s="381">
        <v>17650</v>
      </c>
      <c r="R256" s="381">
        <v>20150</v>
      </c>
      <c r="S256" s="381">
        <v>22650</v>
      </c>
      <c r="T256" s="381">
        <v>25150</v>
      </c>
      <c r="U256" s="381">
        <v>28780</v>
      </c>
      <c r="V256" s="381">
        <v>32960</v>
      </c>
      <c r="W256" s="381">
        <v>37140</v>
      </c>
      <c r="X256" s="381">
        <v>41320</v>
      </c>
      <c r="Y256" s="381">
        <v>47000</v>
      </c>
      <c r="Z256" s="381">
        <v>53700</v>
      </c>
      <c r="AA256" s="381">
        <v>60400</v>
      </c>
      <c r="AB256" s="381">
        <v>67100</v>
      </c>
      <c r="AC256" s="381">
        <v>72500</v>
      </c>
      <c r="AD256" s="381">
        <v>77850</v>
      </c>
      <c r="AE256" s="381">
        <v>83250</v>
      </c>
      <c r="AF256" s="381">
        <v>88600</v>
      </c>
      <c r="AG256" s="381">
        <v>9999</v>
      </c>
      <c r="AH256" s="381" t="s">
        <v>13178</v>
      </c>
      <c r="AI256" s="381" t="s">
        <v>12999</v>
      </c>
      <c r="AJ256" s="381">
        <v>1</v>
      </c>
    </row>
    <row r="257" spans="1:36">
      <c r="A257" s="381" t="s">
        <v>543</v>
      </c>
      <c r="B257" s="381" t="s">
        <v>13177</v>
      </c>
      <c r="C257" s="381">
        <v>8</v>
      </c>
      <c r="D257" s="381">
        <v>21</v>
      </c>
      <c r="E257" s="381" t="s">
        <v>13176</v>
      </c>
      <c r="F257" s="381" t="s">
        <v>13175</v>
      </c>
      <c r="G257" s="381" t="s">
        <v>13174</v>
      </c>
      <c r="H257" s="381">
        <v>50600</v>
      </c>
      <c r="I257" s="381">
        <v>22350</v>
      </c>
      <c r="J257" s="381">
        <v>25550</v>
      </c>
      <c r="K257" s="381">
        <v>28750</v>
      </c>
      <c r="L257" s="381">
        <v>31900</v>
      </c>
      <c r="M257" s="381">
        <v>34500</v>
      </c>
      <c r="N257" s="381">
        <v>37050</v>
      </c>
      <c r="O257" s="381">
        <v>39600</v>
      </c>
      <c r="P257" s="381">
        <v>42150</v>
      </c>
      <c r="Q257" s="381">
        <v>13450</v>
      </c>
      <c r="R257" s="381">
        <v>16240</v>
      </c>
      <c r="S257" s="381">
        <v>20420</v>
      </c>
      <c r="T257" s="381">
        <v>24600</v>
      </c>
      <c r="U257" s="381">
        <v>28780</v>
      </c>
      <c r="V257" s="381">
        <v>32960</v>
      </c>
      <c r="W257" s="381">
        <v>37140</v>
      </c>
      <c r="X257" s="381">
        <v>41320</v>
      </c>
      <c r="Y257" s="381">
        <v>35750</v>
      </c>
      <c r="Z257" s="381">
        <v>40850</v>
      </c>
      <c r="AA257" s="381">
        <v>45950</v>
      </c>
      <c r="AB257" s="381">
        <v>51050</v>
      </c>
      <c r="AC257" s="381">
        <v>55150</v>
      </c>
      <c r="AD257" s="381">
        <v>59250</v>
      </c>
      <c r="AE257" s="381">
        <v>63350</v>
      </c>
      <c r="AF257" s="381">
        <v>67400</v>
      </c>
      <c r="AG257" s="381">
        <v>9999</v>
      </c>
      <c r="AH257" s="381" t="s">
        <v>13174</v>
      </c>
      <c r="AI257" s="381" t="s">
        <v>12999</v>
      </c>
      <c r="AJ257" s="381">
        <v>0</v>
      </c>
    </row>
    <row r="258" spans="1:36">
      <c r="A258" s="381" t="s">
        <v>543</v>
      </c>
      <c r="B258" s="381" t="s">
        <v>13173</v>
      </c>
      <c r="C258" s="381">
        <v>8</v>
      </c>
      <c r="D258" s="381">
        <v>23</v>
      </c>
      <c r="E258" s="381" t="s">
        <v>13172</v>
      </c>
      <c r="F258" s="381" t="s">
        <v>13171</v>
      </c>
      <c r="G258" s="381" t="s">
        <v>13170</v>
      </c>
      <c r="H258" s="381">
        <v>43400</v>
      </c>
      <c r="I258" s="381">
        <v>22350</v>
      </c>
      <c r="J258" s="381">
        <v>25550</v>
      </c>
      <c r="K258" s="381">
        <v>28750</v>
      </c>
      <c r="L258" s="381">
        <v>31900</v>
      </c>
      <c r="M258" s="381">
        <v>34500</v>
      </c>
      <c r="N258" s="381">
        <v>37050</v>
      </c>
      <c r="O258" s="381">
        <v>39600</v>
      </c>
      <c r="P258" s="381">
        <v>42150</v>
      </c>
      <c r="Q258" s="381">
        <v>13450</v>
      </c>
      <c r="R258" s="381">
        <v>16240</v>
      </c>
      <c r="S258" s="381">
        <v>20420</v>
      </c>
      <c r="T258" s="381">
        <v>24600</v>
      </c>
      <c r="U258" s="381">
        <v>28780</v>
      </c>
      <c r="V258" s="381">
        <v>32960</v>
      </c>
      <c r="W258" s="381">
        <v>37140</v>
      </c>
      <c r="X258" s="381">
        <v>41320</v>
      </c>
      <c r="Y258" s="381">
        <v>35750</v>
      </c>
      <c r="Z258" s="381">
        <v>40850</v>
      </c>
      <c r="AA258" s="381">
        <v>45950</v>
      </c>
      <c r="AB258" s="381">
        <v>51050</v>
      </c>
      <c r="AC258" s="381">
        <v>55150</v>
      </c>
      <c r="AD258" s="381">
        <v>59250</v>
      </c>
      <c r="AE258" s="381">
        <v>63350</v>
      </c>
      <c r="AF258" s="381">
        <v>67400</v>
      </c>
      <c r="AG258" s="381">
        <v>9999</v>
      </c>
      <c r="AH258" s="381" t="s">
        <v>13170</v>
      </c>
      <c r="AI258" s="381" t="s">
        <v>12999</v>
      </c>
      <c r="AJ258" s="381">
        <v>0</v>
      </c>
    </row>
    <row r="259" spans="1:36">
      <c r="A259" s="381" t="s">
        <v>543</v>
      </c>
      <c r="B259" s="381" t="s">
        <v>13169</v>
      </c>
      <c r="C259" s="381">
        <v>8</v>
      </c>
      <c r="D259" s="381">
        <v>25</v>
      </c>
      <c r="E259" s="381" t="s">
        <v>13168</v>
      </c>
      <c r="F259" s="381" t="s">
        <v>13167</v>
      </c>
      <c r="G259" s="381" t="s">
        <v>13166</v>
      </c>
      <c r="H259" s="381">
        <v>43300</v>
      </c>
      <c r="I259" s="381">
        <v>22350</v>
      </c>
      <c r="J259" s="381">
        <v>25550</v>
      </c>
      <c r="K259" s="381">
        <v>28750</v>
      </c>
      <c r="L259" s="381">
        <v>31900</v>
      </c>
      <c r="M259" s="381">
        <v>34500</v>
      </c>
      <c r="N259" s="381">
        <v>37050</v>
      </c>
      <c r="O259" s="381">
        <v>39600</v>
      </c>
      <c r="P259" s="381">
        <v>42150</v>
      </c>
      <c r="Q259" s="381">
        <v>13450</v>
      </c>
      <c r="R259" s="381">
        <v>16240</v>
      </c>
      <c r="S259" s="381">
        <v>20420</v>
      </c>
      <c r="T259" s="381">
        <v>24600</v>
      </c>
      <c r="U259" s="381">
        <v>28780</v>
      </c>
      <c r="V259" s="381">
        <v>32960</v>
      </c>
      <c r="W259" s="381">
        <v>37140</v>
      </c>
      <c r="X259" s="381">
        <v>41320</v>
      </c>
      <c r="Y259" s="381">
        <v>35750</v>
      </c>
      <c r="Z259" s="381">
        <v>40850</v>
      </c>
      <c r="AA259" s="381">
        <v>45950</v>
      </c>
      <c r="AB259" s="381">
        <v>51050</v>
      </c>
      <c r="AC259" s="381">
        <v>55150</v>
      </c>
      <c r="AD259" s="381">
        <v>59250</v>
      </c>
      <c r="AE259" s="381">
        <v>63350</v>
      </c>
      <c r="AF259" s="381">
        <v>67400</v>
      </c>
      <c r="AG259" s="381">
        <v>9999</v>
      </c>
      <c r="AH259" s="381" t="s">
        <v>13166</v>
      </c>
      <c r="AI259" s="381" t="s">
        <v>12999</v>
      </c>
      <c r="AJ259" s="381">
        <v>0</v>
      </c>
    </row>
    <row r="260" spans="1:36">
      <c r="A260" s="381" t="s">
        <v>543</v>
      </c>
      <c r="B260" s="381" t="s">
        <v>13165</v>
      </c>
      <c r="C260" s="381">
        <v>8</v>
      </c>
      <c r="D260" s="381">
        <v>27</v>
      </c>
      <c r="E260" s="381" t="s">
        <v>13164</v>
      </c>
      <c r="F260" s="381" t="s">
        <v>13163</v>
      </c>
      <c r="G260" s="381" t="s">
        <v>4126</v>
      </c>
      <c r="H260" s="381">
        <v>42700</v>
      </c>
      <c r="I260" s="381">
        <v>22350</v>
      </c>
      <c r="J260" s="381">
        <v>25550</v>
      </c>
      <c r="K260" s="381">
        <v>28750</v>
      </c>
      <c r="L260" s="381">
        <v>31900</v>
      </c>
      <c r="M260" s="381">
        <v>34500</v>
      </c>
      <c r="N260" s="381">
        <v>37050</v>
      </c>
      <c r="O260" s="381">
        <v>39600</v>
      </c>
      <c r="P260" s="381">
        <v>42150</v>
      </c>
      <c r="Q260" s="381">
        <v>13450</v>
      </c>
      <c r="R260" s="381">
        <v>16240</v>
      </c>
      <c r="S260" s="381">
        <v>20420</v>
      </c>
      <c r="T260" s="381">
        <v>24600</v>
      </c>
      <c r="U260" s="381">
        <v>28780</v>
      </c>
      <c r="V260" s="381">
        <v>32960</v>
      </c>
      <c r="W260" s="381">
        <v>37140</v>
      </c>
      <c r="X260" s="381">
        <v>41320</v>
      </c>
      <c r="Y260" s="381">
        <v>35750</v>
      </c>
      <c r="Z260" s="381">
        <v>40850</v>
      </c>
      <c r="AA260" s="381">
        <v>45950</v>
      </c>
      <c r="AB260" s="381">
        <v>51050</v>
      </c>
      <c r="AC260" s="381">
        <v>55150</v>
      </c>
      <c r="AD260" s="381">
        <v>59250</v>
      </c>
      <c r="AE260" s="381">
        <v>63350</v>
      </c>
      <c r="AF260" s="381">
        <v>67400</v>
      </c>
      <c r="AG260" s="381">
        <v>9999</v>
      </c>
      <c r="AH260" s="381" t="s">
        <v>4126</v>
      </c>
      <c r="AI260" s="381" t="s">
        <v>12999</v>
      </c>
      <c r="AJ260" s="381">
        <v>0</v>
      </c>
    </row>
    <row r="261" spans="1:36">
      <c r="A261" s="381" t="s">
        <v>543</v>
      </c>
      <c r="B261" s="381" t="s">
        <v>13162</v>
      </c>
      <c r="C261" s="381">
        <v>8</v>
      </c>
      <c r="D261" s="381">
        <v>29</v>
      </c>
      <c r="E261" s="381" t="s">
        <v>13161</v>
      </c>
      <c r="F261" s="381" t="s">
        <v>13160</v>
      </c>
      <c r="G261" s="381" t="s">
        <v>3453</v>
      </c>
      <c r="H261" s="381">
        <v>53800</v>
      </c>
      <c r="I261" s="381">
        <v>22350</v>
      </c>
      <c r="J261" s="381">
        <v>25550</v>
      </c>
      <c r="K261" s="381">
        <v>28750</v>
      </c>
      <c r="L261" s="381">
        <v>31900</v>
      </c>
      <c r="M261" s="381">
        <v>34500</v>
      </c>
      <c r="N261" s="381">
        <v>37050</v>
      </c>
      <c r="O261" s="381">
        <v>39600</v>
      </c>
      <c r="P261" s="381">
        <v>42150</v>
      </c>
      <c r="Q261" s="381">
        <v>13450</v>
      </c>
      <c r="R261" s="381">
        <v>16240</v>
      </c>
      <c r="S261" s="381">
        <v>20420</v>
      </c>
      <c r="T261" s="381">
        <v>24600</v>
      </c>
      <c r="U261" s="381">
        <v>28780</v>
      </c>
      <c r="V261" s="381">
        <v>32960</v>
      </c>
      <c r="W261" s="381">
        <v>37140</v>
      </c>
      <c r="X261" s="381">
        <v>41320</v>
      </c>
      <c r="Y261" s="381">
        <v>35750</v>
      </c>
      <c r="Z261" s="381">
        <v>40850</v>
      </c>
      <c r="AA261" s="381">
        <v>45950</v>
      </c>
      <c r="AB261" s="381">
        <v>51050</v>
      </c>
      <c r="AC261" s="381">
        <v>55150</v>
      </c>
      <c r="AD261" s="381">
        <v>59250</v>
      </c>
      <c r="AE261" s="381">
        <v>63350</v>
      </c>
      <c r="AF261" s="381">
        <v>67400</v>
      </c>
      <c r="AG261" s="381">
        <v>9999</v>
      </c>
      <c r="AH261" s="381" t="s">
        <v>3453</v>
      </c>
      <c r="AI261" s="381" t="s">
        <v>12999</v>
      </c>
      <c r="AJ261" s="381">
        <v>0</v>
      </c>
    </row>
    <row r="262" spans="1:36">
      <c r="A262" s="381" t="s">
        <v>543</v>
      </c>
      <c r="B262" s="381" t="s">
        <v>13159</v>
      </c>
      <c r="C262" s="381">
        <v>8</v>
      </c>
      <c r="D262" s="381">
        <v>31</v>
      </c>
      <c r="E262" s="381" t="s">
        <v>13059</v>
      </c>
      <c r="F262" s="381" t="s">
        <v>13058</v>
      </c>
      <c r="G262" s="381" t="s">
        <v>13158</v>
      </c>
      <c r="H262" s="381">
        <v>83900</v>
      </c>
      <c r="I262" s="381">
        <v>29400</v>
      </c>
      <c r="J262" s="381">
        <v>33600</v>
      </c>
      <c r="K262" s="381">
        <v>37800</v>
      </c>
      <c r="L262" s="381">
        <v>41950</v>
      </c>
      <c r="M262" s="381">
        <v>45350</v>
      </c>
      <c r="N262" s="381">
        <v>48700</v>
      </c>
      <c r="O262" s="381">
        <v>52050</v>
      </c>
      <c r="P262" s="381">
        <v>55400</v>
      </c>
      <c r="Q262" s="381">
        <v>17650</v>
      </c>
      <c r="R262" s="381">
        <v>20150</v>
      </c>
      <c r="S262" s="381">
        <v>22650</v>
      </c>
      <c r="T262" s="381">
        <v>25150</v>
      </c>
      <c r="U262" s="381">
        <v>28780</v>
      </c>
      <c r="V262" s="381">
        <v>32960</v>
      </c>
      <c r="W262" s="381">
        <v>37140</v>
      </c>
      <c r="X262" s="381">
        <v>41320</v>
      </c>
      <c r="Y262" s="381">
        <v>47000</v>
      </c>
      <c r="Z262" s="381">
        <v>53700</v>
      </c>
      <c r="AA262" s="381">
        <v>60400</v>
      </c>
      <c r="AB262" s="381">
        <v>67100</v>
      </c>
      <c r="AC262" s="381">
        <v>72500</v>
      </c>
      <c r="AD262" s="381">
        <v>77850</v>
      </c>
      <c r="AE262" s="381">
        <v>83250</v>
      </c>
      <c r="AF262" s="381">
        <v>88600</v>
      </c>
      <c r="AG262" s="381">
        <v>2080</v>
      </c>
      <c r="AH262" s="381" t="s">
        <v>13158</v>
      </c>
      <c r="AI262" s="381" t="s">
        <v>12999</v>
      </c>
      <c r="AJ262" s="381">
        <v>1</v>
      </c>
    </row>
    <row r="263" spans="1:36">
      <c r="A263" s="381" t="s">
        <v>543</v>
      </c>
      <c r="B263" s="381" t="s">
        <v>13157</v>
      </c>
      <c r="C263" s="381">
        <v>8</v>
      </c>
      <c r="D263" s="381">
        <v>33</v>
      </c>
      <c r="E263" s="381" t="s">
        <v>13156</v>
      </c>
      <c r="F263" s="381" t="s">
        <v>13155</v>
      </c>
      <c r="G263" s="381" t="s">
        <v>13154</v>
      </c>
      <c r="H263" s="381">
        <v>46700</v>
      </c>
      <c r="I263" s="381">
        <v>22350</v>
      </c>
      <c r="J263" s="381">
        <v>25550</v>
      </c>
      <c r="K263" s="381">
        <v>28750</v>
      </c>
      <c r="L263" s="381">
        <v>31900</v>
      </c>
      <c r="M263" s="381">
        <v>34500</v>
      </c>
      <c r="N263" s="381">
        <v>37050</v>
      </c>
      <c r="O263" s="381">
        <v>39600</v>
      </c>
      <c r="P263" s="381">
        <v>42150</v>
      </c>
      <c r="Q263" s="381">
        <v>13450</v>
      </c>
      <c r="R263" s="381">
        <v>16240</v>
      </c>
      <c r="S263" s="381">
        <v>20420</v>
      </c>
      <c r="T263" s="381">
        <v>24600</v>
      </c>
      <c r="U263" s="381">
        <v>28780</v>
      </c>
      <c r="V263" s="381">
        <v>32960</v>
      </c>
      <c r="W263" s="381">
        <v>37140</v>
      </c>
      <c r="X263" s="381">
        <v>41320</v>
      </c>
      <c r="Y263" s="381">
        <v>35750</v>
      </c>
      <c r="Z263" s="381">
        <v>40850</v>
      </c>
      <c r="AA263" s="381">
        <v>45950</v>
      </c>
      <c r="AB263" s="381">
        <v>51050</v>
      </c>
      <c r="AC263" s="381">
        <v>55150</v>
      </c>
      <c r="AD263" s="381">
        <v>59250</v>
      </c>
      <c r="AE263" s="381">
        <v>63350</v>
      </c>
      <c r="AF263" s="381">
        <v>67400</v>
      </c>
      <c r="AG263" s="381">
        <v>9999</v>
      </c>
      <c r="AH263" s="381" t="s">
        <v>13154</v>
      </c>
      <c r="AI263" s="381" t="s">
        <v>12999</v>
      </c>
      <c r="AJ263" s="381">
        <v>0</v>
      </c>
    </row>
    <row r="264" spans="1:36">
      <c r="A264" s="381" t="s">
        <v>543</v>
      </c>
      <c r="B264" s="381" t="s">
        <v>13153</v>
      </c>
      <c r="C264" s="381">
        <v>8</v>
      </c>
      <c r="D264" s="381">
        <v>35</v>
      </c>
      <c r="E264" s="381" t="s">
        <v>13059</v>
      </c>
      <c r="F264" s="381" t="s">
        <v>13058</v>
      </c>
      <c r="G264" s="381" t="s">
        <v>1306</v>
      </c>
      <c r="H264" s="381">
        <v>83900</v>
      </c>
      <c r="I264" s="381">
        <v>29400</v>
      </c>
      <c r="J264" s="381">
        <v>33600</v>
      </c>
      <c r="K264" s="381">
        <v>37800</v>
      </c>
      <c r="L264" s="381">
        <v>41950</v>
      </c>
      <c r="M264" s="381">
        <v>45350</v>
      </c>
      <c r="N264" s="381">
        <v>48700</v>
      </c>
      <c r="O264" s="381">
        <v>52050</v>
      </c>
      <c r="P264" s="381">
        <v>55400</v>
      </c>
      <c r="Q264" s="381">
        <v>17650</v>
      </c>
      <c r="R264" s="381">
        <v>20150</v>
      </c>
      <c r="S264" s="381">
        <v>22650</v>
      </c>
      <c r="T264" s="381">
        <v>25150</v>
      </c>
      <c r="U264" s="381">
        <v>28780</v>
      </c>
      <c r="V264" s="381">
        <v>32960</v>
      </c>
      <c r="W264" s="381">
        <v>37140</v>
      </c>
      <c r="X264" s="381">
        <v>41320</v>
      </c>
      <c r="Y264" s="381">
        <v>47000</v>
      </c>
      <c r="Z264" s="381">
        <v>53700</v>
      </c>
      <c r="AA264" s="381">
        <v>60400</v>
      </c>
      <c r="AB264" s="381">
        <v>67100</v>
      </c>
      <c r="AC264" s="381">
        <v>72500</v>
      </c>
      <c r="AD264" s="381">
        <v>77850</v>
      </c>
      <c r="AE264" s="381">
        <v>83250</v>
      </c>
      <c r="AF264" s="381">
        <v>88600</v>
      </c>
      <c r="AG264" s="381">
        <v>2080</v>
      </c>
      <c r="AH264" s="381" t="s">
        <v>1306</v>
      </c>
      <c r="AI264" s="381" t="s">
        <v>12999</v>
      </c>
      <c r="AJ264" s="381">
        <v>1</v>
      </c>
    </row>
    <row r="265" spans="1:36">
      <c r="A265" s="381" t="s">
        <v>543</v>
      </c>
      <c r="B265" s="381" t="s">
        <v>13152</v>
      </c>
      <c r="C265" s="381">
        <v>8</v>
      </c>
      <c r="D265" s="381">
        <v>37</v>
      </c>
      <c r="E265" s="381" t="s">
        <v>13151</v>
      </c>
      <c r="F265" s="381" t="s">
        <v>13150</v>
      </c>
      <c r="G265" s="381" t="s">
        <v>13149</v>
      </c>
      <c r="H265" s="381">
        <v>89500</v>
      </c>
      <c r="I265" s="381">
        <v>31350</v>
      </c>
      <c r="J265" s="381">
        <v>35800</v>
      </c>
      <c r="K265" s="381">
        <v>40300</v>
      </c>
      <c r="L265" s="381">
        <v>44750</v>
      </c>
      <c r="M265" s="381">
        <v>48350</v>
      </c>
      <c r="N265" s="381">
        <v>51950</v>
      </c>
      <c r="O265" s="381">
        <v>55500</v>
      </c>
      <c r="P265" s="381">
        <v>59100</v>
      </c>
      <c r="Q265" s="381">
        <v>18800</v>
      </c>
      <c r="R265" s="381">
        <v>21500</v>
      </c>
      <c r="S265" s="381">
        <v>24200</v>
      </c>
      <c r="T265" s="381">
        <v>26850</v>
      </c>
      <c r="U265" s="381">
        <v>29000</v>
      </c>
      <c r="V265" s="381">
        <v>32960</v>
      </c>
      <c r="W265" s="381">
        <v>37140</v>
      </c>
      <c r="X265" s="381">
        <v>41320</v>
      </c>
      <c r="Y265" s="381">
        <v>47600</v>
      </c>
      <c r="Z265" s="381">
        <v>54400</v>
      </c>
      <c r="AA265" s="381">
        <v>61200</v>
      </c>
      <c r="AB265" s="381">
        <v>68000</v>
      </c>
      <c r="AC265" s="381">
        <v>73450</v>
      </c>
      <c r="AD265" s="381">
        <v>78900</v>
      </c>
      <c r="AE265" s="381">
        <v>84350</v>
      </c>
      <c r="AF265" s="381">
        <v>89800</v>
      </c>
      <c r="AG265" s="381">
        <v>9999</v>
      </c>
      <c r="AH265" s="381" t="s">
        <v>13149</v>
      </c>
      <c r="AI265" s="381" t="s">
        <v>12999</v>
      </c>
      <c r="AJ265" s="381">
        <v>0</v>
      </c>
    </row>
    <row r="266" spans="1:36">
      <c r="A266" s="381" t="s">
        <v>543</v>
      </c>
      <c r="B266" s="381" t="s">
        <v>13148</v>
      </c>
      <c r="C266" s="381">
        <v>8</v>
      </c>
      <c r="D266" s="381">
        <v>39</v>
      </c>
      <c r="E266" s="381" t="s">
        <v>13059</v>
      </c>
      <c r="F266" s="381" t="s">
        <v>13058</v>
      </c>
      <c r="G266" s="381" t="s">
        <v>12377</v>
      </c>
      <c r="H266" s="381">
        <v>83900</v>
      </c>
      <c r="I266" s="381">
        <v>29400</v>
      </c>
      <c r="J266" s="381">
        <v>33600</v>
      </c>
      <c r="K266" s="381">
        <v>37800</v>
      </c>
      <c r="L266" s="381">
        <v>41950</v>
      </c>
      <c r="M266" s="381">
        <v>45350</v>
      </c>
      <c r="N266" s="381">
        <v>48700</v>
      </c>
      <c r="O266" s="381">
        <v>52050</v>
      </c>
      <c r="P266" s="381">
        <v>55400</v>
      </c>
      <c r="Q266" s="381">
        <v>17650</v>
      </c>
      <c r="R266" s="381">
        <v>20150</v>
      </c>
      <c r="S266" s="381">
        <v>22650</v>
      </c>
      <c r="T266" s="381">
        <v>25150</v>
      </c>
      <c r="U266" s="381">
        <v>28780</v>
      </c>
      <c r="V266" s="381">
        <v>32960</v>
      </c>
      <c r="W266" s="381">
        <v>37140</v>
      </c>
      <c r="X266" s="381">
        <v>41320</v>
      </c>
      <c r="Y266" s="381">
        <v>47000</v>
      </c>
      <c r="Z266" s="381">
        <v>53700</v>
      </c>
      <c r="AA266" s="381">
        <v>60400</v>
      </c>
      <c r="AB266" s="381">
        <v>67100</v>
      </c>
      <c r="AC266" s="381">
        <v>72500</v>
      </c>
      <c r="AD266" s="381">
        <v>77850</v>
      </c>
      <c r="AE266" s="381">
        <v>83250</v>
      </c>
      <c r="AF266" s="381">
        <v>88600</v>
      </c>
      <c r="AG266" s="381">
        <v>9999</v>
      </c>
      <c r="AH266" s="381" t="s">
        <v>12377</v>
      </c>
      <c r="AI266" s="381" t="s">
        <v>12999</v>
      </c>
      <c r="AJ266" s="381">
        <v>1</v>
      </c>
    </row>
    <row r="267" spans="1:36">
      <c r="A267" s="381" t="s">
        <v>543</v>
      </c>
      <c r="B267" s="381" t="s">
        <v>13147</v>
      </c>
      <c r="C267" s="381">
        <v>8</v>
      </c>
      <c r="D267" s="381">
        <v>41</v>
      </c>
      <c r="E267" s="381" t="s">
        <v>13146</v>
      </c>
      <c r="F267" s="381" t="s">
        <v>13145</v>
      </c>
      <c r="G267" s="381" t="s">
        <v>3413</v>
      </c>
      <c r="H267" s="381">
        <v>73600</v>
      </c>
      <c r="I267" s="381">
        <v>25800</v>
      </c>
      <c r="J267" s="381">
        <v>29450</v>
      </c>
      <c r="K267" s="381">
        <v>33150</v>
      </c>
      <c r="L267" s="381">
        <v>36800</v>
      </c>
      <c r="M267" s="381">
        <v>39750</v>
      </c>
      <c r="N267" s="381">
        <v>42700</v>
      </c>
      <c r="O267" s="381">
        <v>45650</v>
      </c>
      <c r="P267" s="381">
        <v>48600</v>
      </c>
      <c r="Q267" s="381">
        <v>15500</v>
      </c>
      <c r="R267" s="381">
        <v>17700</v>
      </c>
      <c r="S267" s="381">
        <v>20420</v>
      </c>
      <c r="T267" s="381">
        <v>24600</v>
      </c>
      <c r="U267" s="381">
        <v>28780</v>
      </c>
      <c r="V267" s="381">
        <v>32960</v>
      </c>
      <c r="W267" s="381">
        <v>37140</v>
      </c>
      <c r="X267" s="381">
        <v>41320</v>
      </c>
      <c r="Y267" s="381">
        <v>41250</v>
      </c>
      <c r="Z267" s="381">
        <v>47150</v>
      </c>
      <c r="AA267" s="381">
        <v>53050</v>
      </c>
      <c r="AB267" s="381">
        <v>58900</v>
      </c>
      <c r="AC267" s="381">
        <v>63650</v>
      </c>
      <c r="AD267" s="381">
        <v>68350</v>
      </c>
      <c r="AE267" s="381">
        <v>73050</v>
      </c>
      <c r="AF267" s="381">
        <v>77750</v>
      </c>
      <c r="AG267" s="381">
        <v>1720</v>
      </c>
      <c r="AH267" s="381" t="s">
        <v>3413</v>
      </c>
      <c r="AI267" s="381" t="s">
        <v>12999</v>
      </c>
      <c r="AJ267" s="381">
        <v>1</v>
      </c>
    </row>
    <row r="268" spans="1:36">
      <c r="A268" s="381" t="s">
        <v>543</v>
      </c>
      <c r="B268" s="381" t="s">
        <v>13144</v>
      </c>
      <c r="C268" s="381">
        <v>8</v>
      </c>
      <c r="D268" s="381">
        <v>43</v>
      </c>
      <c r="E268" s="381" t="s">
        <v>13143</v>
      </c>
      <c r="F268" s="381" t="s">
        <v>13142</v>
      </c>
      <c r="G268" s="381" t="s">
        <v>1062</v>
      </c>
      <c r="H268" s="381">
        <v>52000</v>
      </c>
      <c r="I268" s="381">
        <v>22350</v>
      </c>
      <c r="J268" s="381">
        <v>25550</v>
      </c>
      <c r="K268" s="381">
        <v>28750</v>
      </c>
      <c r="L268" s="381">
        <v>31900</v>
      </c>
      <c r="M268" s="381">
        <v>34500</v>
      </c>
      <c r="N268" s="381">
        <v>37050</v>
      </c>
      <c r="O268" s="381">
        <v>39600</v>
      </c>
      <c r="P268" s="381">
        <v>42150</v>
      </c>
      <c r="Q268" s="381">
        <v>13450</v>
      </c>
      <c r="R268" s="381">
        <v>16240</v>
      </c>
      <c r="S268" s="381">
        <v>20420</v>
      </c>
      <c r="T268" s="381">
        <v>24600</v>
      </c>
      <c r="U268" s="381">
        <v>28780</v>
      </c>
      <c r="V268" s="381">
        <v>32960</v>
      </c>
      <c r="W268" s="381">
        <v>37140</v>
      </c>
      <c r="X268" s="381">
        <v>41320</v>
      </c>
      <c r="Y268" s="381">
        <v>35750</v>
      </c>
      <c r="Z268" s="381">
        <v>40850</v>
      </c>
      <c r="AA268" s="381">
        <v>45950</v>
      </c>
      <c r="AB268" s="381">
        <v>51050</v>
      </c>
      <c r="AC268" s="381">
        <v>55150</v>
      </c>
      <c r="AD268" s="381">
        <v>59250</v>
      </c>
      <c r="AE268" s="381">
        <v>63350</v>
      </c>
      <c r="AF268" s="381">
        <v>67400</v>
      </c>
      <c r="AG268" s="381">
        <v>9999</v>
      </c>
      <c r="AH268" s="381" t="s">
        <v>1062</v>
      </c>
      <c r="AI268" s="381" t="s">
        <v>12999</v>
      </c>
      <c r="AJ268" s="381">
        <v>0</v>
      </c>
    </row>
    <row r="269" spans="1:36">
      <c r="A269" s="381" t="s">
        <v>543</v>
      </c>
      <c r="B269" s="381" t="s">
        <v>13141</v>
      </c>
      <c r="C269" s="381">
        <v>8</v>
      </c>
      <c r="D269" s="381">
        <v>45</v>
      </c>
      <c r="E269" s="381" t="s">
        <v>13140</v>
      </c>
      <c r="F269" s="381" t="s">
        <v>13139</v>
      </c>
      <c r="G269" s="381" t="s">
        <v>1666</v>
      </c>
      <c r="H269" s="381">
        <v>70400</v>
      </c>
      <c r="I269" s="381">
        <v>24650</v>
      </c>
      <c r="J269" s="381">
        <v>28200</v>
      </c>
      <c r="K269" s="381">
        <v>31700</v>
      </c>
      <c r="L269" s="381">
        <v>35200</v>
      </c>
      <c r="M269" s="381">
        <v>38050</v>
      </c>
      <c r="N269" s="381">
        <v>40850</v>
      </c>
      <c r="O269" s="381">
        <v>43650</v>
      </c>
      <c r="P269" s="381">
        <v>46500</v>
      </c>
      <c r="Q269" s="381">
        <v>14800</v>
      </c>
      <c r="R269" s="381">
        <v>16900</v>
      </c>
      <c r="S269" s="381">
        <v>20420</v>
      </c>
      <c r="T269" s="381">
        <v>24600</v>
      </c>
      <c r="U269" s="381">
        <v>28780</v>
      </c>
      <c r="V269" s="381">
        <v>32960</v>
      </c>
      <c r="W269" s="381">
        <v>37140</v>
      </c>
      <c r="X269" s="381">
        <v>41320</v>
      </c>
      <c r="Y269" s="381">
        <v>39450</v>
      </c>
      <c r="Z269" s="381">
        <v>45050</v>
      </c>
      <c r="AA269" s="381">
        <v>50700</v>
      </c>
      <c r="AB269" s="381">
        <v>56300</v>
      </c>
      <c r="AC269" s="381">
        <v>60850</v>
      </c>
      <c r="AD269" s="381">
        <v>65350</v>
      </c>
      <c r="AE269" s="381">
        <v>69850</v>
      </c>
      <c r="AF269" s="381">
        <v>74350</v>
      </c>
      <c r="AG269" s="381">
        <v>9999</v>
      </c>
      <c r="AH269" s="381" t="s">
        <v>1666</v>
      </c>
      <c r="AI269" s="381" t="s">
        <v>12999</v>
      </c>
      <c r="AJ269" s="381">
        <v>0</v>
      </c>
    </row>
    <row r="270" spans="1:36">
      <c r="A270" s="381" t="s">
        <v>543</v>
      </c>
      <c r="B270" s="381" t="s">
        <v>13138</v>
      </c>
      <c r="C270" s="381">
        <v>8</v>
      </c>
      <c r="D270" s="381">
        <v>47</v>
      </c>
      <c r="E270" s="381" t="s">
        <v>13059</v>
      </c>
      <c r="F270" s="381" t="s">
        <v>13058</v>
      </c>
      <c r="G270" s="381" t="s">
        <v>13137</v>
      </c>
      <c r="H270" s="381">
        <v>83900</v>
      </c>
      <c r="I270" s="381">
        <v>29400</v>
      </c>
      <c r="J270" s="381">
        <v>33600</v>
      </c>
      <c r="K270" s="381">
        <v>37800</v>
      </c>
      <c r="L270" s="381">
        <v>41950</v>
      </c>
      <c r="M270" s="381">
        <v>45350</v>
      </c>
      <c r="N270" s="381">
        <v>48700</v>
      </c>
      <c r="O270" s="381">
        <v>52050</v>
      </c>
      <c r="P270" s="381">
        <v>55400</v>
      </c>
      <c r="Q270" s="381">
        <v>17650</v>
      </c>
      <c r="R270" s="381">
        <v>20150</v>
      </c>
      <c r="S270" s="381">
        <v>22650</v>
      </c>
      <c r="T270" s="381">
        <v>25150</v>
      </c>
      <c r="U270" s="381">
        <v>28780</v>
      </c>
      <c r="V270" s="381">
        <v>32960</v>
      </c>
      <c r="W270" s="381">
        <v>37140</v>
      </c>
      <c r="X270" s="381">
        <v>41320</v>
      </c>
      <c r="Y270" s="381">
        <v>47000</v>
      </c>
      <c r="Z270" s="381">
        <v>53700</v>
      </c>
      <c r="AA270" s="381">
        <v>60400</v>
      </c>
      <c r="AB270" s="381">
        <v>67100</v>
      </c>
      <c r="AC270" s="381">
        <v>72500</v>
      </c>
      <c r="AD270" s="381">
        <v>77850</v>
      </c>
      <c r="AE270" s="381">
        <v>83250</v>
      </c>
      <c r="AF270" s="381">
        <v>88600</v>
      </c>
      <c r="AG270" s="381">
        <v>9999</v>
      </c>
      <c r="AH270" s="381" t="s">
        <v>13137</v>
      </c>
      <c r="AI270" s="381" t="s">
        <v>12999</v>
      </c>
      <c r="AJ270" s="381">
        <v>1</v>
      </c>
    </row>
    <row r="271" spans="1:36">
      <c r="A271" s="381" t="s">
        <v>543</v>
      </c>
      <c r="B271" s="381" t="s">
        <v>13136</v>
      </c>
      <c r="C271" s="381">
        <v>8</v>
      </c>
      <c r="D271" s="381">
        <v>49</v>
      </c>
      <c r="E271" s="381" t="s">
        <v>13135</v>
      </c>
      <c r="F271" s="381" t="s">
        <v>13134</v>
      </c>
      <c r="G271" s="381" t="s">
        <v>2707</v>
      </c>
      <c r="H271" s="381">
        <v>74300</v>
      </c>
      <c r="I271" s="381">
        <v>26050</v>
      </c>
      <c r="J271" s="381">
        <v>29750</v>
      </c>
      <c r="K271" s="381">
        <v>33450</v>
      </c>
      <c r="L271" s="381">
        <v>37150</v>
      </c>
      <c r="M271" s="381">
        <v>40150</v>
      </c>
      <c r="N271" s="381">
        <v>43100</v>
      </c>
      <c r="O271" s="381">
        <v>46100</v>
      </c>
      <c r="P271" s="381">
        <v>49050</v>
      </c>
      <c r="Q271" s="381">
        <v>15650</v>
      </c>
      <c r="R271" s="381">
        <v>17850</v>
      </c>
      <c r="S271" s="381">
        <v>20420</v>
      </c>
      <c r="T271" s="381">
        <v>24600</v>
      </c>
      <c r="U271" s="381">
        <v>28780</v>
      </c>
      <c r="V271" s="381">
        <v>32960</v>
      </c>
      <c r="W271" s="381">
        <v>37140</v>
      </c>
      <c r="X271" s="381">
        <v>41320</v>
      </c>
      <c r="Y271" s="381">
        <v>41650</v>
      </c>
      <c r="Z271" s="381">
        <v>47600</v>
      </c>
      <c r="AA271" s="381">
        <v>53550</v>
      </c>
      <c r="AB271" s="381">
        <v>59450</v>
      </c>
      <c r="AC271" s="381">
        <v>64250</v>
      </c>
      <c r="AD271" s="381">
        <v>69000</v>
      </c>
      <c r="AE271" s="381">
        <v>73750</v>
      </c>
      <c r="AF271" s="381">
        <v>78500</v>
      </c>
      <c r="AG271" s="381">
        <v>9999</v>
      </c>
      <c r="AH271" s="381" t="s">
        <v>2707</v>
      </c>
      <c r="AI271" s="381" t="s">
        <v>12999</v>
      </c>
      <c r="AJ271" s="381">
        <v>0</v>
      </c>
    </row>
    <row r="272" spans="1:36">
      <c r="A272" s="381" t="s">
        <v>543</v>
      </c>
      <c r="B272" s="381" t="s">
        <v>13133</v>
      </c>
      <c r="C272" s="381">
        <v>8</v>
      </c>
      <c r="D272" s="381">
        <v>51</v>
      </c>
      <c r="E272" s="381" t="s">
        <v>13132</v>
      </c>
      <c r="F272" s="381" t="s">
        <v>13131</v>
      </c>
      <c r="G272" s="381" t="s">
        <v>13130</v>
      </c>
      <c r="H272" s="381">
        <v>70800</v>
      </c>
      <c r="I272" s="381">
        <v>24800</v>
      </c>
      <c r="J272" s="381">
        <v>28350</v>
      </c>
      <c r="K272" s="381">
        <v>31900</v>
      </c>
      <c r="L272" s="381">
        <v>35400</v>
      </c>
      <c r="M272" s="381">
        <v>38250</v>
      </c>
      <c r="N272" s="381">
        <v>41100</v>
      </c>
      <c r="O272" s="381">
        <v>43900</v>
      </c>
      <c r="P272" s="381">
        <v>46750</v>
      </c>
      <c r="Q272" s="381">
        <v>14900</v>
      </c>
      <c r="R272" s="381">
        <v>17000</v>
      </c>
      <c r="S272" s="381">
        <v>20420</v>
      </c>
      <c r="T272" s="381">
        <v>24600</v>
      </c>
      <c r="U272" s="381">
        <v>28780</v>
      </c>
      <c r="V272" s="381">
        <v>32960</v>
      </c>
      <c r="W272" s="381">
        <v>37140</v>
      </c>
      <c r="X272" s="381">
        <v>41320</v>
      </c>
      <c r="Y272" s="381">
        <v>39700</v>
      </c>
      <c r="Z272" s="381">
        <v>45350</v>
      </c>
      <c r="AA272" s="381">
        <v>51000</v>
      </c>
      <c r="AB272" s="381">
        <v>56650</v>
      </c>
      <c r="AC272" s="381">
        <v>61200</v>
      </c>
      <c r="AD272" s="381">
        <v>65750</v>
      </c>
      <c r="AE272" s="381">
        <v>70250</v>
      </c>
      <c r="AF272" s="381">
        <v>74800</v>
      </c>
      <c r="AG272" s="381">
        <v>9999</v>
      </c>
      <c r="AH272" s="381" t="s">
        <v>13130</v>
      </c>
      <c r="AI272" s="381" t="s">
        <v>12999</v>
      </c>
      <c r="AJ272" s="381">
        <v>0</v>
      </c>
    </row>
    <row r="273" spans="1:36">
      <c r="A273" s="381" t="s">
        <v>543</v>
      </c>
      <c r="B273" s="381" t="s">
        <v>13129</v>
      </c>
      <c r="C273" s="381">
        <v>8</v>
      </c>
      <c r="D273" s="381">
        <v>53</v>
      </c>
      <c r="E273" s="381" t="s">
        <v>13128</v>
      </c>
      <c r="F273" s="381" t="s">
        <v>13127</v>
      </c>
      <c r="G273" s="381" t="s">
        <v>13126</v>
      </c>
      <c r="H273" s="381">
        <v>73500</v>
      </c>
      <c r="I273" s="381">
        <v>25950</v>
      </c>
      <c r="J273" s="381">
        <v>29650</v>
      </c>
      <c r="K273" s="381">
        <v>33350</v>
      </c>
      <c r="L273" s="381">
        <v>37050</v>
      </c>
      <c r="M273" s="381">
        <v>40050</v>
      </c>
      <c r="N273" s="381">
        <v>43000</v>
      </c>
      <c r="O273" s="381">
        <v>45950</v>
      </c>
      <c r="P273" s="381">
        <v>48950</v>
      </c>
      <c r="Q273" s="381">
        <v>15600</v>
      </c>
      <c r="R273" s="381">
        <v>17800</v>
      </c>
      <c r="S273" s="381">
        <v>20420</v>
      </c>
      <c r="T273" s="381">
        <v>24600</v>
      </c>
      <c r="U273" s="381">
        <v>28780</v>
      </c>
      <c r="V273" s="381">
        <v>32960</v>
      </c>
      <c r="W273" s="381">
        <v>37140</v>
      </c>
      <c r="X273" s="381">
        <v>41320</v>
      </c>
      <c r="Y273" s="381">
        <v>41550</v>
      </c>
      <c r="Z273" s="381">
        <v>47450</v>
      </c>
      <c r="AA273" s="381">
        <v>53400</v>
      </c>
      <c r="AB273" s="381">
        <v>59300</v>
      </c>
      <c r="AC273" s="381">
        <v>64050</v>
      </c>
      <c r="AD273" s="381">
        <v>68800</v>
      </c>
      <c r="AE273" s="381">
        <v>73550</v>
      </c>
      <c r="AF273" s="381">
        <v>78300</v>
      </c>
      <c r="AG273" s="381">
        <v>9999</v>
      </c>
      <c r="AH273" s="381" t="s">
        <v>13126</v>
      </c>
      <c r="AI273" s="381" t="s">
        <v>12999</v>
      </c>
      <c r="AJ273" s="381">
        <v>0</v>
      </c>
    </row>
    <row r="274" spans="1:36">
      <c r="A274" s="381" t="s">
        <v>543</v>
      </c>
      <c r="B274" s="381" t="s">
        <v>13125</v>
      </c>
      <c r="C274" s="381">
        <v>8</v>
      </c>
      <c r="D274" s="381">
        <v>55</v>
      </c>
      <c r="E274" s="381" t="s">
        <v>13124</v>
      </c>
      <c r="F274" s="381" t="s">
        <v>13123</v>
      </c>
      <c r="G274" s="381" t="s">
        <v>13122</v>
      </c>
      <c r="H274" s="381">
        <v>46100</v>
      </c>
      <c r="I274" s="381">
        <v>22350</v>
      </c>
      <c r="J274" s="381">
        <v>25550</v>
      </c>
      <c r="K274" s="381">
        <v>28750</v>
      </c>
      <c r="L274" s="381">
        <v>31900</v>
      </c>
      <c r="M274" s="381">
        <v>34500</v>
      </c>
      <c r="N274" s="381">
        <v>37050</v>
      </c>
      <c r="O274" s="381">
        <v>39600</v>
      </c>
      <c r="P274" s="381">
        <v>42150</v>
      </c>
      <c r="Q274" s="381">
        <v>13450</v>
      </c>
      <c r="R274" s="381">
        <v>16240</v>
      </c>
      <c r="S274" s="381">
        <v>20420</v>
      </c>
      <c r="T274" s="381">
        <v>24600</v>
      </c>
      <c r="U274" s="381">
        <v>28780</v>
      </c>
      <c r="V274" s="381">
        <v>32960</v>
      </c>
      <c r="W274" s="381">
        <v>37140</v>
      </c>
      <c r="X274" s="381">
        <v>41320</v>
      </c>
      <c r="Y274" s="381">
        <v>35750</v>
      </c>
      <c r="Z274" s="381">
        <v>40850</v>
      </c>
      <c r="AA274" s="381">
        <v>45950</v>
      </c>
      <c r="AB274" s="381">
        <v>51050</v>
      </c>
      <c r="AC274" s="381">
        <v>55150</v>
      </c>
      <c r="AD274" s="381">
        <v>59250</v>
      </c>
      <c r="AE274" s="381">
        <v>63350</v>
      </c>
      <c r="AF274" s="381">
        <v>67400</v>
      </c>
      <c r="AG274" s="381">
        <v>9999</v>
      </c>
      <c r="AH274" s="381" t="s">
        <v>13122</v>
      </c>
      <c r="AI274" s="381" t="s">
        <v>12999</v>
      </c>
      <c r="AJ274" s="381">
        <v>0</v>
      </c>
    </row>
    <row r="275" spans="1:36">
      <c r="A275" s="381" t="s">
        <v>543</v>
      </c>
      <c r="B275" s="381" t="s">
        <v>13121</v>
      </c>
      <c r="C275" s="381">
        <v>8</v>
      </c>
      <c r="D275" s="381">
        <v>57</v>
      </c>
      <c r="E275" s="381" t="s">
        <v>13120</v>
      </c>
      <c r="F275" s="381" t="s">
        <v>13119</v>
      </c>
      <c r="G275" s="381" t="s">
        <v>1262</v>
      </c>
      <c r="H275" s="381">
        <v>59900</v>
      </c>
      <c r="I275" s="381">
        <v>22350</v>
      </c>
      <c r="J275" s="381">
        <v>25550</v>
      </c>
      <c r="K275" s="381">
        <v>28750</v>
      </c>
      <c r="L275" s="381">
        <v>31900</v>
      </c>
      <c r="M275" s="381">
        <v>34500</v>
      </c>
      <c r="N275" s="381">
        <v>37050</v>
      </c>
      <c r="O275" s="381">
        <v>39600</v>
      </c>
      <c r="P275" s="381">
        <v>42150</v>
      </c>
      <c r="Q275" s="381">
        <v>13450</v>
      </c>
      <c r="R275" s="381">
        <v>16240</v>
      </c>
      <c r="S275" s="381">
        <v>20420</v>
      </c>
      <c r="T275" s="381">
        <v>24600</v>
      </c>
      <c r="U275" s="381">
        <v>28780</v>
      </c>
      <c r="V275" s="381">
        <v>32960</v>
      </c>
      <c r="W275" s="381">
        <v>37140</v>
      </c>
      <c r="X275" s="381">
        <v>41320</v>
      </c>
      <c r="Y275" s="381">
        <v>35750</v>
      </c>
      <c r="Z275" s="381">
        <v>40850</v>
      </c>
      <c r="AA275" s="381">
        <v>45950</v>
      </c>
      <c r="AB275" s="381">
        <v>51050</v>
      </c>
      <c r="AC275" s="381">
        <v>55150</v>
      </c>
      <c r="AD275" s="381">
        <v>59250</v>
      </c>
      <c r="AE275" s="381">
        <v>63350</v>
      </c>
      <c r="AF275" s="381">
        <v>67400</v>
      </c>
      <c r="AG275" s="381">
        <v>9999</v>
      </c>
      <c r="AH275" s="381" t="s">
        <v>1262</v>
      </c>
      <c r="AI275" s="381" t="s">
        <v>12999</v>
      </c>
      <c r="AJ275" s="381">
        <v>0</v>
      </c>
    </row>
    <row r="276" spans="1:36">
      <c r="A276" s="381" t="s">
        <v>543</v>
      </c>
      <c r="B276" s="381" t="s">
        <v>13118</v>
      </c>
      <c r="C276" s="381">
        <v>8</v>
      </c>
      <c r="D276" s="381">
        <v>59</v>
      </c>
      <c r="E276" s="381" t="s">
        <v>13059</v>
      </c>
      <c r="F276" s="381" t="s">
        <v>13058</v>
      </c>
      <c r="G276" s="381" t="s">
        <v>1258</v>
      </c>
      <c r="H276" s="381">
        <v>83900</v>
      </c>
      <c r="I276" s="381">
        <v>29400</v>
      </c>
      <c r="J276" s="381">
        <v>33600</v>
      </c>
      <c r="K276" s="381">
        <v>37800</v>
      </c>
      <c r="L276" s="381">
        <v>41950</v>
      </c>
      <c r="M276" s="381">
        <v>45350</v>
      </c>
      <c r="N276" s="381">
        <v>48700</v>
      </c>
      <c r="O276" s="381">
        <v>52050</v>
      </c>
      <c r="P276" s="381">
        <v>55400</v>
      </c>
      <c r="Q276" s="381">
        <v>17650</v>
      </c>
      <c r="R276" s="381">
        <v>20150</v>
      </c>
      <c r="S276" s="381">
        <v>22650</v>
      </c>
      <c r="T276" s="381">
        <v>25150</v>
      </c>
      <c r="U276" s="381">
        <v>28780</v>
      </c>
      <c r="V276" s="381">
        <v>32960</v>
      </c>
      <c r="W276" s="381">
        <v>37140</v>
      </c>
      <c r="X276" s="381">
        <v>41320</v>
      </c>
      <c r="Y276" s="381">
        <v>47000</v>
      </c>
      <c r="Z276" s="381">
        <v>53700</v>
      </c>
      <c r="AA276" s="381">
        <v>60400</v>
      </c>
      <c r="AB276" s="381">
        <v>67100</v>
      </c>
      <c r="AC276" s="381">
        <v>72500</v>
      </c>
      <c r="AD276" s="381">
        <v>77850</v>
      </c>
      <c r="AE276" s="381">
        <v>83250</v>
      </c>
      <c r="AF276" s="381">
        <v>88600</v>
      </c>
      <c r="AG276" s="381">
        <v>2080</v>
      </c>
      <c r="AH276" s="381" t="s">
        <v>1258</v>
      </c>
      <c r="AI276" s="381" t="s">
        <v>12999</v>
      </c>
      <c r="AJ276" s="381">
        <v>1</v>
      </c>
    </row>
    <row r="277" spans="1:36">
      <c r="A277" s="381" t="s">
        <v>543</v>
      </c>
      <c r="B277" s="381" t="s">
        <v>13117</v>
      </c>
      <c r="C277" s="381">
        <v>8</v>
      </c>
      <c r="D277" s="381">
        <v>61</v>
      </c>
      <c r="E277" s="381" t="s">
        <v>13116</v>
      </c>
      <c r="F277" s="381" t="s">
        <v>13115</v>
      </c>
      <c r="G277" s="381" t="s">
        <v>4889</v>
      </c>
      <c r="H277" s="381">
        <v>53100</v>
      </c>
      <c r="I277" s="381">
        <v>22350</v>
      </c>
      <c r="J277" s="381">
        <v>25550</v>
      </c>
      <c r="K277" s="381">
        <v>28750</v>
      </c>
      <c r="L277" s="381">
        <v>31900</v>
      </c>
      <c r="M277" s="381">
        <v>34500</v>
      </c>
      <c r="N277" s="381">
        <v>37050</v>
      </c>
      <c r="O277" s="381">
        <v>39600</v>
      </c>
      <c r="P277" s="381">
        <v>42150</v>
      </c>
      <c r="Q277" s="381">
        <v>13450</v>
      </c>
      <c r="R277" s="381">
        <v>16240</v>
      </c>
      <c r="S277" s="381">
        <v>20420</v>
      </c>
      <c r="T277" s="381">
        <v>24600</v>
      </c>
      <c r="U277" s="381">
        <v>28780</v>
      </c>
      <c r="V277" s="381">
        <v>32960</v>
      </c>
      <c r="W277" s="381">
        <v>37140</v>
      </c>
      <c r="X277" s="381">
        <v>41320</v>
      </c>
      <c r="Y277" s="381">
        <v>35750</v>
      </c>
      <c r="Z277" s="381">
        <v>40850</v>
      </c>
      <c r="AA277" s="381">
        <v>45950</v>
      </c>
      <c r="AB277" s="381">
        <v>51050</v>
      </c>
      <c r="AC277" s="381">
        <v>55150</v>
      </c>
      <c r="AD277" s="381">
        <v>59250</v>
      </c>
      <c r="AE277" s="381">
        <v>63350</v>
      </c>
      <c r="AF277" s="381">
        <v>67400</v>
      </c>
      <c r="AG277" s="381">
        <v>9999</v>
      </c>
      <c r="AH277" s="381" t="s">
        <v>4889</v>
      </c>
      <c r="AI277" s="381" t="s">
        <v>12999</v>
      </c>
      <c r="AJ277" s="381">
        <v>0</v>
      </c>
    </row>
    <row r="278" spans="1:36">
      <c r="A278" s="381" t="s">
        <v>543</v>
      </c>
      <c r="B278" s="381" t="s">
        <v>13114</v>
      </c>
      <c r="C278" s="381">
        <v>8</v>
      </c>
      <c r="D278" s="381">
        <v>63</v>
      </c>
      <c r="E278" s="381" t="s">
        <v>13113</v>
      </c>
      <c r="F278" s="381" t="s">
        <v>13112</v>
      </c>
      <c r="G278" s="381" t="s">
        <v>13111</v>
      </c>
      <c r="H278" s="381">
        <v>53800</v>
      </c>
      <c r="I278" s="381">
        <v>22350</v>
      </c>
      <c r="J278" s="381">
        <v>25550</v>
      </c>
      <c r="K278" s="381">
        <v>28750</v>
      </c>
      <c r="L278" s="381">
        <v>31900</v>
      </c>
      <c r="M278" s="381">
        <v>34500</v>
      </c>
      <c r="N278" s="381">
        <v>37050</v>
      </c>
      <c r="O278" s="381">
        <v>39600</v>
      </c>
      <c r="P278" s="381">
        <v>42150</v>
      </c>
      <c r="Q278" s="381">
        <v>13450</v>
      </c>
      <c r="R278" s="381">
        <v>16240</v>
      </c>
      <c r="S278" s="381">
        <v>20420</v>
      </c>
      <c r="T278" s="381">
        <v>24600</v>
      </c>
      <c r="U278" s="381">
        <v>28780</v>
      </c>
      <c r="V278" s="381">
        <v>32960</v>
      </c>
      <c r="W278" s="381">
        <v>37140</v>
      </c>
      <c r="X278" s="381">
        <v>41320</v>
      </c>
      <c r="Y278" s="381">
        <v>35750</v>
      </c>
      <c r="Z278" s="381">
        <v>40850</v>
      </c>
      <c r="AA278" s="381">
        <v>45950</v>
      </c>
      <c r="AB278" s="381">
        <v>51050</v>
      </c>
      <c r="AC278" s="381">
        <v>55150</v>
      </c>
      <c r="AD278" s="381">
        <v>59250</v>
      </c>
      <c r="AE278" s="381">
        <v>63350</v>
      </c>
      <c r="AF278" s="381">
        <v>67400</v>
      </c>
      <c r="AG278" s="381">
        <v>9999</v>
      </c>
      <c r="AH278" s="381" t="s">
        <v>13111</v>
      </c>
      <c r="AI278" s="381" t="s">
        <v>12999</v>
      </c>
      <c r="AJ278" s="381">
        <v>0</v>
      </c>
    </row>
    <row r="279" spans="1:36">
      <c r="A279" s="381" t="s">
        <v>543</v>
      </c>
      <c r="B279" s="381" t="s">
        <v>13110</v>
      </c>
      <c r="C279" s="381">
        <v>8</v>
      </c>
      <c r="D279" s="381">
        <v>65</v>
      </c>
      <c r="E279" s="381" t="s">
        <v>13109</v>
      </c>
      <c r="F279" s="381" t="s">
        <v>13108</v>
      </c>
      <c r="G279" s="381" t="s">
        <v>3803</v>
      </c>
      <c r="H279" s="381">
        <v>69500</v>
      </c>
      <c r="I279" s="381">
        <v>22500</v>
      </c>
      <c r="J279" s="381">
        <v>25700</v>
      </c>
      <c r="K279" s="381">
        <v>28900</v>
      </c>
      <c r="L279" s="381">
        <v>32100</v>
      </c>
      <c r="M279" s="381">
        <v>34700</v>
      </c>
      <c r="N279" s="381">
        <v>37250</v>
      </c>
      <c r="O279" s="381">
        <v>39850</v>
      </c>
      <c r="P279" s="381">
        <v>42400</v>
      </c>
      <c r="Q279" s="381">
        <v>13500</v>
      </c>
      <c r="R279" s="381">
        <v>16240</v>
      </c>
      <c r="S279" s="381">
        <v>20420</v>
      </c>
      <c r="T279" s="381">
        <v>24600</v>
      </c>
      <c r="U279" s="381">
        <v>28780</v>
      </c>
      <c r="V279" s="381">
        <v>32960</v>
      </c>
      <c r="W279" s="381">
        <v>37140</v>
      </c>
      <c r="X279" s="381">
        <v>41320</v>
      </c>
      <c r="Y279" s="381">
        <v>35950</v>
      </c>
      <c r="Z279" s="381">
        <v>41100</v>
      </c>
      <c r="AA279" s="381">
        <v>46250</v>
      </c>
      <c r="AB279" s="381">
        <v>51350</v>
      </c>
      <c r="AC279" s="381">
        <v>55500</v>
      </c>
      <c r="AD279" s="381">
        <v>59600</v>
      </c>
      <c r="AE279" s="381">
        <v>63700</v>
      </c>
      <c r="AF279" s="381">
        <v>67800</v>
      </c>
      <c r="AG279" s="381">
        <v>9999</v>
      </c>
      <c r="AH279" s="381" t="s">
        <v>3803</v>
      </c>
      <c r="AI279" s="381" t="s">
        <v>12999</v>
      </c>
      <c r="AJ279" s="381">
        <v>0</v>
      </c>
    </row>
    <row r="280" spans="1:36">
      <c r="A280" s="381" t="s">
        <v>543</v>
      </c>
      <c r="B280" s="381" t="s">
        <v>13107</v>
      </c>
      <c r="C280" s="381">
        <v>8</v>
      </c>
      <c r="D280" s="381">
        <v>67</v>
      </c>
      <c r="E280" s="381" t="s">
        <v>13106</v>
      </c>
      <c r="F280" s="381" t="s">
        <v>13105</v>
      </c>
      <c r="G280" s="381" t="s">
        <v>13104</v>
      </c>
      <c r="H280" s="381">
        <v>73300</v>
      </c>
      <c r="I280" s="381">
        <v>25700</v>
      </c>
      <c r="J280" s="381">
        <v>29350</v>
      </c>
      <c r="K280" s="381">
        <v>33000</v>
      </c>
      <c r="L280" s="381">
        <v>36650</v>
      </c>
      <c r="M280" s="381">
        <v>39600</v>
      </c>
      <c r="N280" s="381">
        <v>42550</v>
      </c>
      <c r="O280" s="381">
        <v>45450</v>
      </c>
      <c r="P280" s="381">
        <v>48400</v>
      </c>
      <c r="Q280" s="381">
        <v>15400</v>
      </c>
      <c r="R280" s="381">
        <v>17600</v>
      </c>
      <c r="S280" s="381">
        <v>20420</v>
      </c>
      <c r="T280" s="381">
        <v>24600</v>
      </c>
      <c r="U280" s="381">
        <v>28780</v>
      </c>
      <c r="V280" s="381">
        <v>32960</v>
      </c>
      <c r="W280" s="381">
        <v>37140</v>
      </c>
      <c r="X280" s="381">
        <v>41320</v>
      </c>
      <c r="Y280" s="381">
        <v>41100</v>
      </c>
      <c r="Z280" s="381">
        <v>46950</v>
      </c>
      <c r="AA280" s="381">
        <v>52800</v>
      </c>
      <c r="AB280" s="381">
        <v>58650</v>
      </c>
      <c r="AC280" s="381">
        <v>63350</v>
      </c>
      <c r="AD280" s="381">
        <v>68050</v>
      </c>
      <c r="AE280" s="381">
        <v>72750</v>
      </c>
      <c r="AF280" s="381">
        <v>77450</v>
      </c>
      <c r="AG280" s="381">
        <v>9999</v>
      </c>
      <c r="AH280" s="381" t="s">
        <v>13104</v>
      </c>
      <c r="AI280" s="381" t="s">
        <v>12999</v>
      </c>
      <c r="AJ280" s="381">
        <v>0</v>
      </c>
    </row>
    <row r="281" spans="1:36">
      <c r="A281" s="381" t="s">
        <v>543</v>
      </c>
      <c r="B281" s="381" t="s">
        <v>13103</v>
      </c>
      <c r="C281" s="381">
        <v>8</v>
      </c>
      <c r="D281" s="381">
        <v>69</v>
      </c>
      <c r="E281" s="381" t="s">
        <v>13102</v>
      </c>
      <c r="F281" s="381" t="s">
        <v>13101</v>
      </c>
      <c r="G281" s="381" t="s">
        <v>13100</v>
      </c>
      <c r="H281" s="381">
        <v>76800</v>
      </c>
      <c r="I281" s="381">
        <v>26900</v>
      </c>
      <c r="J281" s="381">
        <v>30750</v>
      </c>
      <c r="K281" s="381">
        <v>34600</v>
      </c>
      <c r="L281" s="381">
        <v>38400</v>
      </c>
      <c r="M281" s="381">
        <v>41500</v>
      </c>
      <c r="N281" s="381">
        <v>44550</v>
      </c>
      <c r="O281" s="381">
        <v>47650</v>
      </c>
      <c r="P281" s="381">
        <v>50700</v>
      </c>
      <c r="Q281" s="381">
        <v>16150</v>
      </c>
      <c r="R281" s="381">
        <v>18450</v>
      </c>
      <c r="S281" s="381">
        <v>20750</v>
      </c>
      <c r="T281" s="381">
        <v>24600</v>
      </c>
      <c r="U281" s="381">
        <v>28780</v>
      </c>
      <c r="V281" s="381">
        <v>32960</v>
      </c>
      <c r="W281" s="381">
        <v>37140</v>
      </c>
      <c r="X281" s="381">
        <v>41320</v>
      </c>
      <c r="Y281" s="381">
        <v>43050</v>
      </c>
      <c r="Z281" s="381">
        <v>49200</v>
      </c>
      <c r="AA281" s="381">
        <v>55350</v>
      </c>
      <c r="AB281" s="381">
        <v>61450</v>
      </c>
      <c r="AC281" s="381">
        <v>66400</v>
      </c>
      <c r="AD281" s="381">
        <v>71300</v>
      </c>
      <c r="AE281" s="381">
        <v>76200</v>
      </c>
      <c r="AF281" s="381">
        <v>81150</v>
      </c>
      <c r="AG281" s="381">
        <v>2670</v>
      </c>
      <c r="AH281" s="381" t="s">
        <v>13100</v>
      </c>
      <c r="AI281" s="381" t="s">
        <v>12999</v>
      </c>
      <c r="AJ281" s="381">
        <v>1</v>
      </c>
    </row>
    <row r="282" spans="1:36">
      <c r="A282" s="381" t="s">
        <v>543</v>
      </c>
      <c r="B282" s="381" t="s">
        <v>13099</v>
      </c>
      <c r="C282" s="381">
        <v>8</v>
      </c>
      <c r="D282" s="381">
        <v>71</v>
      </c>
      <c r="E282" s="381" t="s">
        <v>13098</v>
      </c>
      <c r="F282" s="381" t="s">
        <v>13097</v>
      </c>
      <c r="G282" s="381" t="s">
        <v>13096</v>
      </c>
      <c r="H282" s="381">
        <v>58000</v>
      </c>
      <c r="I282" s="381">
        <v>22350</v>
      </c>
      <c r="J282" s="381">
        <v>25550</v>
      </c>
      <c r="K282" s="381">
        <v>28750</v>
      </c>
      <c r="L282" s="381">
        <v>31900</v>
      </c>
      <c r="M282" s="381">
        <v>34500</v>
      </c>
      <c r="N282" s="381">
        <v>37050</v>
      </c>
      <c r="O282" s="381">
        <v>39600</v>
      </c>
      <c r="P282" s="381">
        <v>42150</v>
      </c>
      <c r="Q282" s="381">
        <v>13450</v>
      </c>
      <c r="R282" s="381">
        <v>16240</v>
      </c>
      <c r="S282" s="381">
        <v>20420</v>
      </c>
      <c r="T282" s="381">
        <v>24600</v>
      </c>
      <c r="U282" s="381">
        <v>28780</v>
      </c>
      <c r="V282" s="381">
        <v>32960</v>
      </c>
      <c r="W282" s="381">
        <v>37140</v>
      </c>
      <c r="X282" s="381">
        <v>41320</v>
      </c>
      <c r="Y282" s="381">
        <v>35750</v>
      </c>
      <c r="Z282" s="381">
        <v>40850</v>
      </c>
      <c r="AA282" s="381">
        <v>45950</v>
      </c>
      <c r="AB282" s="381">
        <v>51050</v>
      </c>
      <c r="AC282" s="381">
        <v>55150</v>
      </c>
      <c r="AD282" s="381">
        <v>59250</v>
      </c>
      <c r="AE282" s="381">
        <v>63350</v>
      </c>
      <c r="AF282" s="381">
        <v>67400</v>
      </c>
      <c r="AG282" s="381">
        <v>9999</v>
      </c>
      <c r="AH282" s="381" t="s">
        <v>13096</v>
      </c>
      <c r="AI282" s="381" t="s">
        <v>12999</v>
      </c>
      <c r="AJ282" s="381">
        <v>0</v>
      </c>
    </row>
    <row r="283" spans="1:36">
      <c r="A283" s="381" t="s">
        <v>543</v>
      </c>
      <c r="B283" s="381" t="s">
        <v>13095</v>
      </c>
      <c r="C283" s="381">
        <v>8</v>
      </c>
      <c r="D283" s="381">
        <v>73</v>
      </c>
      <c r="E283" s="381" t="s">
        <v>13094</v>
      </c>
      <c r="F283" s="381" t="s">
        <v>13093</v>
      </c>
      <c r="G283" s="381" t="s">
        <v>1042</v>
      </c>
      <c r="H283" s="381">
        <v>60700</v>
      </c>
      <c r="I283" s="381">
        <v>22350</v>
      </c>
      <c r="J283" s="381">
        <v>25550</v>
      </c>
      <c r="K283" s="381">
        <v>28750</v>
      </c>
      <c r="L283" s="381">
        <v>31900</v>
      </c>
      <c r="M283" s="381">
        <v>34500</v>
      </c>
      <c r="N283" s="381">
        <v>37050</v>
      </c>
      <c r="O283" s="381">
        <v>39600</v>
      </c>
      <c r="P283" s="381">
        <v>42150</v>
      </c>
      <c r="Q283" s="381">
        <v>13450</v>
      </c>
      <c r="R283" s="381">
        <v>16240</v>
      </c>
      <c r="S283" s="381">
        <v>20420</v>
      </c>
      <c r="T283" s="381">
        <v>24600</v>
      </c>
      <c r="U283" s="381">
        <v>28780</v>
      </c>
      <c r="V283" s="381">
        <v>32960</v>
      </c>
      <c r="W283" s="381">
        <v>37140</v>
      </c>
      <c r="X283" s="381">
        <v>41320</v>
      </c>
      <c r="Y283" s="381">
        <v>35750</v>
      </c>
      <c r="Z283" s="381">
        <v>40850</v>
      </c>
      <c r="AA283" s="381">
        <v>45950</v>
      </c>
      <c r="AB283" s="381">
        <v>51050</v>
      </c>
      <c r="AC283" s="381">
        <v>55150</v>
      </c>
      <c r="AD283" s="381">
        <v>59250</v>
      </c>
      <c r="AE283" s="381">
        <v>63350</v>
      </c>
      <c r="AF283" s="381">
        <v>67400</v>
      </c>
      <c r="AG283" s="381">
        <v>9999</v>
      </c>
      <c r="AH283" s="381" t="s">
        <v>1042</v>
      </c>
      <c r="AI283" s="381" t="s">
        <v>12999</v>
      </c>
      <c r="AJ283" s="381">
        <v>0</v>
      </c>
    </row>
    <row r="284" spans="1:36">
      <c r="A284" s="381" t="s">
        <v>543</v>
      </c>
      <c r="B284" s="381" t="s">
        <v>13092</v>
      </c>
      <c r="C284" s="381">
        <v>8</v>
      </c>
      <c r="D284" s="381">
        <v>75</v>
      </c>
      <c r="E284" s="381" t="s">
        <v>13091</v>
      </c>
      <c r="F284" s="381" t="s">
        <v>13090</v>
      </c>
      <c r="G284" s="381" t="s">
        <v>1484</v>
      </c>
      <c r="H284" s="381">
        <v>55400</v>
      </c>
      <c r="I284" s="381">
        <v>22350</v>
      </c>
      <c r="J284" s="381">
        <v>25550</v>
      </c>
      <c r="K284" s="381">
        <v>28750</v>
      </c>
      <c r="L284" s="381">
        <v>31900</v>
      </c>
      <c r="M284" s="381">
        <v>34500</v>
      </c>
      <c r="N284" s="381">
        <v>37050</v>
      </c>
      <c r="O284" s="381">
        <v>39600</v>
      </c>
      <c r="P284" s="381">
        <v>42150</v>
      </c>
      <c r="Q284" s="381">
        <v>13450</v>
      </c>
      <c r="R284" s="381">
        <v>16240</v>
      </c>
      <c r="S284" s="381">
        <v>20420</v>
      </c>
      <c r="T284" s="381">
        <v>24600</v>
      </c>
      <c r="U284" s="381">
        <v>28780</v>
      </c>
      <c r="V284" s="381">
        <v>32960</v>
      </c>
      <c r="W284" s="381">
        <v>37140</v>
      </c>
      <c r="X284" s="381">
        <v>41320</v>
      </c>
      <c r="Y284" s="381">
        <v>35750</v>
      </c>
      <c r="Z284" s="381">
        <v>40850</v>
      </c>
      <c r="AA284" s="381">
        <v>45950</v>
      </c>
      <c r="AB284" s="381">
        <v>51050</v>
      </c>
      <c r="AC284" s="381">
        <v>55150</v>
      </c>
      <c r="AD284" s="381">
        <v>59250</v>
      </c>
      <c r="AE284" s="381">
        <v>63350</v>
      </c>
      <c r="AF284" s="381">
        <v>67400</v>
      </c>
      <c r="AG284" s="381">
        <v>9999</v>
      </c>
      <c r="AH284" s="381" t="s">
        <v>1484</v>
      </c>
      <c r="AI284" s="381" t="s">
        <v>12999</v>
      </c>
      <c r="AJ284" s="381">
        <v>0</v>
      </c>
    </row>
    <row r="285" spans="1:36">
      <c r="A285" s="381" t="s">
        <v>543</v>
      </c>
      <c r="B285" s="381" t="s">
        <v>13089</v>
      </c>
      <c r="C285" s="381">
        <v>8</v>
      </c>
      <c r="D285" s="381">
        <v>77</v>
      </c>
      <c r="E285" s="381" t="s">
        <v>13088</v>
      </c>
      <c r="F285" s="381" t="s">
        <v>13087</v>
      </c>
      <c r="G285" s="381" t="s">
        <v>13086</v>
      </c>
      <c r="H285" s="381">
        <v>66300</v>
      </c>
      <c r="I285" s="381">
        <v>22500</v>
      </c>
      <c r="J285" s="381">
        <v>25700</v>
      </c>
      <c r="K285" s="381">
        <v>28900</v>
      </c>
      <c r="L285" s="381">
        <v>32100</v>
      </c>
      <c r="M285" s="381">
        <v>34700</v>
      </c>
      <c r="N285" s="381">
        <v>37250</v>
      </c>
      <c r="O285" s="381">
        <v>39850</v>
      </c>
      <c r="P285" s="381">
        <v>42400</v>
      </c>
      <c r="Q285" s="381">
        <v>13500</v>
      </c>
      <c r="R285" s="381">
        <v>16240</v>
      </c>
      <c r="S285" s="381">
        <v>20420</v>
      </c>
      <c r="T285" s="381">
        <v>24600</v>
      </c>
      <c r="U285" s="381">
        <v>28780</v>
      </c>
      <c r="V285" s="381">
        <v>32960</v>
      </c>
      <c r="W285" s="381">
        <v>37140</v>
      </c>
      <c r="X285" s="381">
        <v>41320</v>
      </c>
      <c r="Y285" s="381">
        <v>35950</v>
      </c>
      <c r="Z285" s="381">
        <v>41100</v>
      </c>
      <c r="AA285" s="381">
        <v>46250</v>
      </c>
      <c r="AB285" s="381">
        <v>51350</v>
      </c>
      <c r="AC285" s="381">
        <v>55500</v>
      </c>
      <c r="AD285" s="381">
        <v>59600</v>
      </c>
      <c r="AE285" s="381">
        <v>63700</v>
      </c>
      <c r="AF285" s="381">
        <v>67800</v>
      </c>
      <c r="AG285" s="381">
        <v>2995</v>
      </c>
      <c r="AH285" s="381" t="s">
        <v>13086</v>
      </c>
      <c r="AI285" s="381" t="s">
        <v>12999</v>
      </c>
      <c r="AJ285" s="381">
        <v>1</v>
      </c>
    </row>
    <row r="286" spans="1:36">
      <c r="A286" s="381" t="s">
        <v>543</v>
      </c>
      <c r="B286" s="381" t="s">
        <v>13085</v>
      </c>
      <c r="C286" s="381">
        <v>8</v>
      </c>
      <c r="D286" s="381">
        <v>79</v>
      </c>
      <c r="E286" s="381" t="s">
        <v>13084</v>
      </c>
      <c r="F286" s="381" t="s">
        <v>13083</v>
      </c>
      <c r="G286" s="381" t="s">
        <v>1462</v>
      </c>
      <c r="H286" s="381">
        <v>72900</v>
      </c>
      <c r="I286" s="381">
        <v>25550</v>
      </c>
      <c r="J286" s="381">
        <v>29200</v>
      </c>
      <c r="K286" s="381">
        <v>32850</v>
      </c>
      <c r="L286" s="381">
        <v>36450</v>
      </c>
      <c r="M286" s="381">
        <v>39400</v>
      </c>
      <c r="N286" s="381">
        <v>42300</v>
      </c>
      <c r="O286" s="381">
        <v>45200</v>
      </c>
      <c r="P286" s="381">
        <v>48150</v>
      </c>
      <c r="Q286" s="381">
        <v>15300</v>
      </c>
      <c r="R286" s="381">
        <v>17500</v>
      </c>
      <c r="S286" s="381">
        <v>20420</v>
      </c>
      <c r="T286" s="381">
        <v>24600</v>
      </c>
      <c r="U286" s="381">
        <v>28780</v>
      </c>
      <c r="V286" s="381">
        <v>32960</v>
      </c>
      <c r="W286" s="381">
        <v>37140</v>
      </c>
      <c r="X286" s="381">
        <v>41320</v>
      </c>
      <c r="Y286" s="381">
        <v>40850</v>
      </c>
      <c r="Z286" s="381">
        <v>46650</v>
      </c>
      <c r="AA286" s="381">
        <v>52500</v>
      </c>
      <c r="AB286" s="381">
        <v>58300</v>
      </c>
      <c r="AC286" s="381">
        <v>63000</v>
      </c>
      <c r="AD286" s="381">
        <v>67650</v>
      </c>
      <c r="AE286" s="381">
        <v>72300</v>
      </c>
      <c r="AF286" s="381">
        <v>77000</v>
      </c>
      <c r="AG286" s="381">
        <v>9999</v>
      </c>
      <c r="AH286" s="381" t="s">
        <v>1462</v>
      </c>
      <c r="AI286" s="381" t="s">
        <v>12999</v>
      </c>
      <c r="AJ286" s="381">
        <v>0</v>
      </c>
    </row>
    <row r="287" spans="1:36">
      <c r="A287" s="381" t="s">
        <v>543</v>
      </c>
      <c r="B287" s="381" t="s">
        <v>13082</v>
      </c>
      <c r="C287" s="381">
        <v>8</v>
      </c>
      <c r="D287" s="381">
        <v>81</v>
      </c>
      <c r="E287" s="381" t="s">
        <v>13081</v>
      </c>
      <c r="F287" s="381" t="s">
        <v>13080</v>
      </c>
      <c r="G287" s="381" t="s">
        <v>13079</v>
      </c>
      <c r="H287" s="381">
        <v>69000</v>
      </c>
      <c r="I287" s="381">
        <v>24150</v>
      </c>
      <c r="J287" s="381">
        <v>27600</v>
      </c>
      <c r="K287" s="381">
        <v>31050</v>
      </c>
      <c r="L287" s="381">
        <v>34500</v>
      </c>
      <c r="M287" s="381">
        <v>37300</v>
      </c>
      <c r="N287" s="381">
        <v>40050</v>
      </c>
      <c r="O287" s="381">
        <v>42800</v>
      </c>
      <c r="P287" s="381">
        <v>45550</v>
      </c>
      <c r="Q287" s="381">
        <v>14500</v>
      </c>
      <c r="R287" s="381">
        <v>16600</v>
      </c>
      <c r="S287" s="381">
        <v>20420</v>
      </c>
      <c r="T287" s="381">
        <v>24600</v>
      </c>
      <c r="U287" s="381">
        <v>28780</v>
      </c>
      <c r="V287" s="381">
        <v>32960</v>
      </c>
      <c r="W287" s="381">
        <v>37140</v>
      </c>
      <c r="X287" s="381">
        <v>41320</v>
      </c>
      <c r="Y287" s="381">
        <v>38650</v>
      </c>
      <c r="Z287" s="381">
        <v>44200</v>
      </c>
      <c r="AA287" s="381">
        <v>49700</v>
      </c>
      <c r="AB287" s="381">
        <v>55200</v>
      </c>
      <c r="AC287" s="381">
        <v>59650</v>
      </c>
      <c r="AD287" s="381">
        <v>64050</v>
      </c>
      <c r="AE287" s="381">
        <v>68450</v>
      </c>
      <c r="AF287" s="381">
        <v>72900</v>
      </c>
      <c r="AG287" s="381">
        <v>9999</v>
      </c>
      <c r="AH287" s="381" t="s">
        <v>13079</v>
      </c>
      <c r="AI287" s="381" t="s">
        <v>12999</v>
      </c>
      <c r="AJ287" s="381">
        <v>0</v>
      </c>
    </row>
    <row r="288" spans="1:36">
      <c r="A288" s="381" t="s">
        <v>543</v>
      </c>
      <c r="B288" s="381" t="s">
        <v>13078</v>
      </c>
      <c r="C288" s="381">
        <v>8</v>
      </c>
      <c r="D288" s="381">
        <v>83</v>
      </c>
      <c r="E288" s="381" t="s">
        <v>13077</v>
      </c>
      <c r="F288" s="381" t="s">
        <v>13076</v>
      </c>
      <c r="G288" s="381" t="s">
        <v>13075</v>
      </c>
      <c r="H288" s="381">
        <v>53100</v>
      </c>
      <c r="I288" s="381">
        <v>22350</v>
      </c>
      <c r="J288" s="381">
        <v>25550</v>
      </c>
      <c r="K288" s="381">
        <v>28750</v>
      </c>
      <c r="L288" s="381">
        <v>31900</v>
      </c>
      <c r="M288" s="381">
        <v>34500</v>
      </c>
      <c r="N288" s="381">
        <v>37050</v>
      </c>
      <c r="O288" s="381">
        <v>39600</v>
      </c>
      <c r="P288" s="381">
        <v>42150</v>
      </c>
      <c r="Q288" s="381">
        <v>13450</v>
      </c>
      <c r="R288" s="381">
        <v>16240</v>
      </c>
      <c r="S288" s="381">
        <v>20420</v>
      </c>
      <c r="T288" s="381">
        <v>24600</v>
      </c>
      <c r="U288" s="381">
        <v>28780</v>
      </c>
      <c r="V288" s="381">
        <v>32960</v>
      </c>
      <c r="W288" s="381">
        <v>37140</v>
      </c>
      <c r="X288" s="381">
        <v>41320</v>
      </c>
      <c r="Y288" s="381">
        <v>35750</v>
      </c>
      <c r="Z288" s="381">
        <v>40850</v>
      </c>
      <c r="AA288" s="381">
        <v>45950</v>
      </c>
      <c r="AB288" s="381">
        <v>51050</v>
      </c>
      <c r="AC288" s="381">
        <v>55150</v>
      </c>
      <c r="AD288" s="381">
        <v>59250</v>
      </c>
      <c r="AE288" s="381">
        <v>63350</v>
      </c>
      <c r="AF288" s="381">
        <v>67400</v>
      </c>
      <c r="AG288" s="381">
        <v>9999</v>
      </c>
      <c r="AH288" s="381" t="s">
        <v>13075</v>
      </c>
      <c r="AI288" s="381" t="s">
        <v>12999</v>
      </c>
      <c r="AJ288" s="381">
        <v>0</v>
      </c>
    </row>
    <row r="289" spans="1:36">
      <c r="A289" s="381" t="s">
        <v>543</v>
      </c>
      <c r="B289" s="381" t="s">
        <v>13074</v>
      </c>
      <c r="C289" s="381">
        <v>8</v>
      </c>
      <c r="D289" s="381">
        <v>85</v>
      </c>
      <c r="E289" s="381" t="s">
        <v>13073</v>
      </c>
      <c r="F289" s="381" t="s">
        <v>13072</v>
      </c>
      <c r="G289" s="381" t="s">
        <v>13071</v>
      </c>
      <c r="H289" s="381">
        <v>56100</v>
      </c>
      <c r="I289" s="381">
        <v>22350</v>
      </c>
      <c r="J289" s="381">
        <v>25550</v>
      </c>
      <c r="K289" s="381">
        <v>28750</v>
      </c>
      <c r="L289" s="381">
        <v>31900</v>
      </c>
      <c r="M289" s="381">
        <v>34500</v>
      </c>
      <c r="N289" s="381">
        <v>37050</v>
      </c>
      <c r="O289" s="381">
        <v>39600</v>
      </c>
      <c r="P289" s="381">
        <v>42150</v>
      </c>
      <c r="Q289" s="381">
        <v>13450</v>
      </c>
      <c r="R289" s="381">
        <v>16240</v>
      </c>
      <c r="S289" s="381">
        <v>20420</v>
      </c>
      <c r="T289" s="381">
        <v>24600</v>
      </c>
      <c r="U289" s="381">
        <v>28780</v>
      </c>
      <c r="V289" s="381">
        <v>32960</v>
      </c>
      <c r="W289" s="381">
        <v>37140</v>
      </c>
      <c r="X289" s="381">
        <v>41320</v>
      </c>
      <c r="Y289" s="381">
        <v>35750</v>
      </c>
      <c r="Z289" s="381">
        <v>40850</v>
      </c>
      <c r="AA289" s="381">
        <v>45950</v>
      </c>
      <c r="AB289" s="381">
        <v>51050</v>
      </c>
      <c r="AC289" s="381">
        <v>55150</v>
      </c>
      <c r="AD289" s="381">
        <v>59250</v>
      </c>
      <c r="AE289" s="381">
        <v>63350</v>
      </c>
      <c r="AF289" s="381">
        <v>67400</v>
      </c>
      <c r="AG289" s="381">
        <v>9999</v>
      </c>
      <c r="AH289" s="381" t="s">
        <v>13071</v>
      </c>
      <c r="AI289" s="381" t="s">
        <v>12999</v>
      </c>
      <c r="AJ289" s="381">
        <v>0</v>
      </c>
    </row>
    <row r="290" spans="1:36">
      <c r="A290" s="381" t="s">
        <v>543</v>
      </c>
      <c r="B290" s="381" t="s">
        <v>13070</v>
      </c>
      <c r="C290" s="381">
        <v>8</v>
      </c>
      <c r="D290" s="381">
        <v>87</v>
      </c>
      <c r="E290" s="381" t="s">
        <v>13069</v>
      </c>
      <c r="F290" s="381" t="s">
        <v>13068</v>
      </c>
      <c r="G290" s="381" t="s">
        <v>1449</v>
      </c>
      <c r="H290" s="381">
        <v>54000</v>
      </c>
      <c r="I290" s="381">
        <v>22350</v>
      </c>
      <c r="J290" s="381">
        <v>25550</v>
      </c>
      <c r="K290" s="381">
        <v>28750</v>
      </c>
      <c r="L290" s="381">
        <v>31900</v>
      </c>
      <c r="M290" s="381">
        <v>34500</v>
      </c>
      <c r="N290" s="381">
        <v>37050</v>
      </c>
      <c r="O290" s="381">
        <v>39600</v>
      </c>
      <c r="P290" s="381">
        <v>42150</v>
      </c>
      <c r="Q290" s="381">
        <v>13450</v>
      </c>
      <c r="R290" s="381">
        <v>16240</v>
      </c>
      <c r="S290" s="381">
        <v>20420</v>
      </c>
      <c r="T290" s="381">
        <v>24600</v>
      </c>
      <c r="U290" s="381">
        <v>28780</v>
      </c>
      <c r="V290" s="381">
        <v>32960</v>
      </c>
      <c r="W290" s="381">
        <v>37140</v>
      </c>
      <c r="X290" s="381">
        <v>41320</v>
      </c>
      <c r="Y290" s="381">
        <v>35750</v>
      </c>
      <c r="Z290" s="381">
        <v>40850</v>
      </c>
      <c r="AA290" s="381">
        <v>45950</v>
      </c>
      <c r="AB290" s="381">
        <v>51050</v>
      </c>
      <c r="AC290" s="381">
        <v>55150</v>
      </c>
      <c r="AD290" s="381">
        <v>59250</v>
      </c>
      <c r="AE290" s="381">
        <v>63350</v>
      </c>
      <c r="AF290" s="381">
        <v>67400</v>
      </c>
      <c r="AG290" s="381">
        <v>9999</v>
      </c>
      <c r="AH290" s="381" t="s">
        <v>1449</v>
      </c>
      <c r="AI290" s="381" t="s">
        <v>12999</v>
      </c>
      <c r="AJ290" s="381">
        <v>0</v>
      </c>
    </row>
    <row r="291" spans="1:36">
      <c r="A291" s="381" t="s">
        <v>543</v>
      </c>
      <c r="B291" s="381" t="s">
        <v>13067</v>
      </c>
      <c r="C291" s="381">
        <v>8</v>
      </c>
      <c r="D291" s="381">
        <v>89</v>
      </c>
      <c r="E291" s="381" t="s">
        <v>13066</v>
      </c>
      <c r="F291" s="381" t="s">
        <v>13065</v>
      </c>
      <c r="G291" s="381" t="s">
        <v>6023</v>
      </c>
      <c r="H291" s="381">
        <v>43500</v>
      </c>
      <c r="I291" s="381">
        <v>22350</v>
      </c>
      <c r="J291" s="381">
        <v>25550</v>
      </c>
      <c r="K291" s="381">
        <v>28750</v>
      </c>
      <c r="L291" s="381">
        <v>31900</v>
      </c>
      <c r="M291" s="381">
        <v>34500</v>
      </c>
      <c r="N291" s="381">
        <v>37050</v>
      </c>
      <c r="O291" s="381">
        <v>39600</v>
      </c>
      <c r="P291" s="381">
        <v>42150</v>
      </c>
      <c r="Q291" s="381">
        <v>13450</v>
      </c>
      <c r="R291" s="381">
        <v>16240</v>
      </c>
      <c r="S291" s="381">
        <v>20420</v>
      </c>
      <c r="T291" s="381">
        <v>24600</v>
      </c>
      <c r="U291" s="381">
        <v>28780</v>
      </c>
      <c r="V291" s="381">
        <v>32960</v>
      </c>
      <c r="W291" s="381">
        <v>37140</v>
      </c>
      <c r="X291" s="381">
        <v>41320</v>
      </c>
      <c r="Y291" s="381">
        <v>35750</v>
      </c>
      <c r="Z291" s="381">
        <v>40850</v>
      </c>
      <c r="AA291" s="381">
        <v>45950</v>
      </c>
      <c r="AB291" s="381">
        <v>51050</v>
      </c>
      <c r="AC291" s="381">
        <v>55150</v>
      </c>
      <c r="AD291" s="381">
        <v>59250</v>
      </c>
      <c r="AE291" s="381">
        <v>63350</v>
      </c>
      <c r="AF291" s="381">
        <v>67400</v>
      </c>
      <c r="AG291" s="381">
        <v>9999</v>
      </c>
      <c r="AH291" s="381" t="s">
        <v>6023</v>
      </c>
      <c r="AI291" s="381" t="s">
        <v>12999</v>
      </c>
      <c r="AJ291" s="381">
        <v>0</v>
      </c>
    </row>
    <row r="292" spans="1:36">
      <c r="A292" s="381" t="s">
        <v>543</v>
      </c>
      <c r="B292" s="381" t="s">
        <v>13064</v>
      </c>
      <c r="C292" s="381">
        <v>8</v>
      </c>
      <c r="D292" s="381">
        <v>91</v>
      </c>
      <c r="E292" s="381" t="s">
        <v>13063</v>
      </c>
      <c r="F292" s="381" t="s">
        <v>13062</v>
      </c>
      <c r="G292" s="381" t="s">
        <v>13061</v>
      </c>
      <c r="H292" s="381">
        <v>73300</v>
      </c>
      <c r="I292" s="381">
        <v>25700</v>
      </c>
      <c r="J292" s="381">
        <v>29350</v>
      </c>
      <c r="K292" s="381">
        <v>33000</v>
      </c>
      <c r="L292" s="381">
        <v>36650</v>
      </c>
      <c r="M292" s="381">
        <v>39600</v>
      </c>
      <c r="N292" s="381">
        <v>42550</v>
      </c>
      <c r="O292" s="381">
        <v>45450</v>
      </c>
      <c r="P292" s="381">
        <v>48400</v>
      </c>
      <c r="Q292" s="381">
        <v>15400</v>
      </c>
      <c r="R292" s="381">
        <v>17600</v>
      </c>
      <c r="S292" s="381">
        <v>20420</v>
      </c>
      <c r="T292" s="381">
        <v>24600</v>
      </c>
      <c r="U292" s="381">
        <v>28780</v>
      </c>
      <c r="V292" s="381">
        <v>32960</v>
      </c>
      <c r="W292" s="381">
        <v>37140</v>
      </c>
      <c r="X292" s="381">
        <v>41320</v>
      </c>
      <c r="Y292" s="381">
        <v>41100</v>
      </c>
      <c r="Z292" s="381">
        <v>46950</v>
      </c>
      <c r="AA292" s="381">
        <v>52800</v>
      </c>
      <c r="AB292" s="381">
        <v>58650</v>
      </c>
      <c r="AC292" s="381">
        <v>63350</v>
      </c>
      <c r="AD292" s="381">
        <v>68050</v>
      </c>
      <c r="AE292" s="381">
        <v>72750</v>
      </c>
      <c r="AF292" s="381">
        <v>77450</v>
      </c>
      <c r="AG292" s="381">
        <v>9999</v>
      </c>
      <c r="AH292" s="381" t="s">
        <v>13061</v>
      </c>
      <c r="AI292" s="381" t="s">
        <v>12999</v>
      </c>
      <c r="AJ292" s="381">
        <v>0</v>
      </c>
    </row>
    <row r="293" spans="1:36">
      <c r="A293" s="381" t="s">
        <v>543</v>
      </c>
      <c r="B293" s="381" t="s">
        <v>13060</v>
      </c>
      <c r="C293" s="381">
        <v>8</v>
      </c>
      <c r="D293" s="381">
        <v>93</v>
      </c>
      <c r="E293" s="381" t="s">
        <v>13059</v>
      </c>
      <c r="F293" s="381" t="s">
        <v>13058</v>
      </c>
      <c r="G293" s="381" t="s">
        <v>1030</v>
      </c>
      <c r="H293" s="381">
        <v>83900</v>
      </c>
      <c r="I293" s="381">
        <v>29400</v>
      </c>
      <c r="J293" s="381">
        <v>33600</v>
      </c>
      <c r="K293" s="381">
        <v>37800</v>
      </c>
      <c r="L293" s="381">
        <v>41950</v>
      </c>
      <c r="M293" s="381">
        <v>45350</v>
      </c>
      <c r="N293" s="381">
        <v>48700</v>
      </c>
      <c r="O293" s="381">
        <v>52050</v>
      </c>
      <c r="P293" s="381">
        <v>55400</v>
      </c>
      <c r="Q293" s="381">
        <v>17650</v>
      </c>
      <c r="R293" s="381">
        <v>20150</v>
      </c>
      <c r="S293" s="381">
        <v>22650</v>
      </c>
      <c r="T293" s="381">
        <v>25150</v>
      </c>
      <c r="U293" s="381">
        <v>28780</v>
      </c>
      <c r="V293" s="381">
        <v>32960</v>
      </c>
      <c r="W293" s="381">
        <v>37140</v>
      </c>
      <c r="X293" s="381">
        <v>41320</v>
      </c>
      <c r="Y293" s="381">
        <v>47000</v>
      </c>
      <c r="Z293" s="381">
        <v>53700</v>
      </c>
      <c r="AA293" s="381">
        <v>60400</v>
      </c>
      <c r="AB293" s="381">
        <v>67100</v>
      </c>
      <c r="AC293" s="381">
        <v>72500</v>
      </c>
      <c r="AD293" s="381">
        <v>77850</v>
      </c>
      <c r="AE293" s="381">
        <v>83250</v>
      </c>
      <c r="AF293" s="381">
        <v>88600</v>
      </c>
      <c r="AG293" s="381">
        <v>9999</v>
      </c>
      <c r="AH293" s="381" t="s">
        <v>1030</v>
      </c>
      <c r="AI293" s="381" t="s">
        <v>12999</v>
      </c>
      <c r="AJ293" s="381">
        <v>1</v>
      </c>
    </row>
    <row r="294" spans="1:36">
      <c r="A294" s="381" t="s">
        <v>543</v>
      </c>
      <c r="B294" s="381" t="s">
        <v>13057</v>
      </c>
      <c r="C294" s="381">
        <v>8</v>
      </c>
      <c r="D294" s="381">
        <v>95</v>
      </c>
      <c r="E294" s="381" t="s">
        <v>13056</v>
      </c>
      <c r="F294" s="381" t="s">
        <v>13055</v>
      </c>
      <c r="G294" s="381" t="s">
        <v>7111</v>
      </c>
      <c r="H294" s="381">
        <v>60100</v>
      </c>
      <c r="I294" s="381">
        <v>22350</v>
      </c>
      <c r="J294" s="381">
        <v>25550</v>
      </c>
      <c r="K294" s="381">
        <v>28750</v>
      </c>
      <c r="L294" s="381">
        <v>31900</v>
      </c>
      <c r="M294" s="381">
        <v>34500</v>
      </c>
      <c r="N294" s="381">
        <v>37050</v>
      </c>
      <c r="O294" s="381">
        <v>39600</v>
      </c>
      <c r="P294" s="381">
        <v>42150</v>
      </c>
      <c r="Q294" s="381">
        <v>13450</v>
      </c>
      <c r="R294" s="381">
        <v>16240</v>
      </c>
      <c r="S294" s="381">
        <v>20420</v>
      </c>
      <c r="T294" s="381">
        <v>24600</v>
      </c>
      <c r="U294" s="381">
        <v>28780</v>
      </c>
      <c r="V294" s="381">
        <v>32960</v>
      </c>
      <c r="W294" s="381">
        <v>37140</v>
      </c>
      <c r="X294" s="381">
        <v>41320</v>
      </c>
      <c r="Y294" s="381">
        <v>35750</v>
      </c>
      <c r="Z294" s="381">
        <v>40850</v>
      </c>
      <c r="AA294" s="381">
        <v>45950</v>
      </c>
      <c r="AB294" s="381">
        <v>51050</v>
      </c>
      <c r="AC294" s="381">
        <v>55150</v>
      </c>
      <c r="AD294" s="381">
        <v>59250</v>
      </c>
      <c r="AE294" s="381">
        <v>63350</v>
      </c>
      <c r="AF294" s="381">
        <v>67400</v>
      </c>
      <c r="AG294" s="381">
        <v>9999</v>
      </c>
      <c r="AH294" s="381" t="s">
        <v>7111</v>
      </c>
      <c r="AI294" s="381" t="s">
        <v>12999</v>
      </c>
      <c r="AJ294" s="381">
        <v>0</v>
      </c>
    </row>
    <row r="295" spans="1:36">
      <c r="A295" s="381" t="s">
        <v>543</v>
      </c>
      <c r="B295" s="381" t="s">
        <v>13054</v>
      </c>
      <c r="C295" s="381">
        <v>8</v>
      </c>
      <c r="D295" s="381">
        <v>97</v>
      </c>
      <c r="E295" s="381" t="s">
        <v>13053</v>
      </c>
      <c r="F295" s="381" t="s">
        <v>13052</v>
      </c>
      <c r="G295" s="381" t="s">
        <v>13051</v>
      </c>
      <c r="H295" s="381">
        <v>98000</v>
      </c>
      <c r="I295" s="381">
        <v>34300</v>
      </c>
      <c r="J295" s="381">
        <v>39200</v>
      </c>
      <c r="K295" s="381">
        <v>44100</v>
      </c>
      <c r="L295" s="381">
        <v>49000</v>
      </c>
      <c r="M295" s="381">
        <v>52950</v>
      </c>
      <c r="N295" s="381">
        <v>56850</v>
      </c>
      <c r="O295" s="381">
        <v>60800</v>
      </c>
      <c r="P295" s="381">
        <v>64700</v>
      </c>
      <c r="Q295" s="381">
        <v>20600</v>
      </c>
      <c r="R295" s="381">
        <v>23550</v>
      </c>
      <c r="S295" s="381">
        <v>26500</v>
      </c>
      <c r="T295" s="381">
        <v>29400</v>
      </c>
      <c r="U295" s="381">
        <v>31800</v>
      </c>
      <c r="V295" s="381">
        <v>34150</v>
      </c>
      <c r="W295" s="381">
        <v>37140</v>
      </c>
      <c r="X295" s="381">
        <v>41320</v>
      </c>
      <c r="Y295" s="381">
        <v>52200</v>
      </c>
      <c r="Z295" s="381">
        <v>59650</v>
      </c>
      <c r="AA295" s="381">
        <v>67100</v>
      </c>
      <c r="AB295" s="381">
        <v>74550</v>
      </c>
      <c r="AC295" s="381">
        <v>80550</v>
      </c>
      <c r="AD295" s="381">
        <v>86500</v>
      </c>
      <c r="AE295" s="381">
        <v>92450</v>
      </c>
      <c r="AF295" s="381">
        <v>98450</v>
      </c>
      <c r="AG295" s="381">
        <v>9999</v>
      </c>
      <c r="AH295" s="381" t="s">
        <v>13051</v>
      </c>
      <c r="AI295" s="381" t="s">
        <v>12999</v>
      </c>
      <c r="AJ295" s="381">
        <v>0</v>
      </c>
    </row>
    <row r="296" spans="1:36">
      <c r="A296" s="381" t="s">
        <v>543</v>
      </c>
      <c r="B296" s="381" t="s">
        <v>13050</v>
      </c>
      <c r="C296" s="381">
        <v>8</v>
      </c>
      <c r="D296" s="381">
        <v>99</v>
      </c>
      <c r="E296" s="381" t="s">
        <v>13049</v>
      </c>
      <c r="F296" s="381" t="s">
        <v>13048</v>
      </c>
      <c r="G296" s="381" t="s">
        <v>13047</v>
      </c>
      <c r="H296" s="381">
        <v>46800</v>
      </c>
      <c r="I296" s="381">
        <v>22350</v>
      </c>
      <c r="J296" s="381">
        <v>25550</v>
      </c>
      <c r="K296" s="381">
        <v>28750</v>
      </c>
      <c r="L296" s="381">
        <v>31900</v>
      </c>
      <c r="M296" s="381">
        <v>34500</v>
      </c>
      <c r="N296" s="381">
        <v>37050</v>
      </c>
      <c r="O296" s="381">
        <v>39600</v>
      </c>
      <c r="P296" s="381">
        <v>42150</v>
      </c>
      <c r="Q296" s="381">
        <v>13450</v>
      </c>
      <c r="R296" s="381">
        <v>16240</v>
      </c>
      <c r="S296" s="381">
        <v>20420</v>
      </c>
      <c r="T296" s="381">
        <v>24600</v>
      </c>
      <c r="U296" s="381">
        <v>28780</v>
      </c>
      <c r="V296" s="381">
        <v>32960</v>
      </c>
      <c r="W296" s="381">
        <v>37140</v>
      </c>
      <c r="X296" s="381">
        <v>41320</v>
      </c>
      <c r="Y296" s="381">
        <v>35750</v>
      </c>
      <c r="Z296" s="381">
        <v>40850</v>
      </c>
      <c r="AA296" s="381">
        <v>45950</v>
      </c>
      <c r="AB296" s="381">
        <v>51050</v>
      </c>
      <c r="AC296" s="381">
        <v>55150</v>
      </c>
      <c r="AD296" s="381">
        <v>59250</v>
      </c>
      <c r="AE296" s="381">
        <v>63350</v>
      </c>
      <c r="AF296" s="381">
        <v>67400</v>
      </c>
      <c r="AG296" s="381">
        <v>9999</v>
      </c>
      <c r="AH296" s="381" t="s">
        <v>13047</v>
      </c>
      <c r="AI296" s="381" t="s">
        <v>12999</v>
      </c>
      <c r="AJ296" s="381">
        <v>0</v>
      </c>
    </row>
    <row r="297" spans="1:36">
      <c r="A297" s="381" t="s">
        <v>543</v>
      </c>
      <c r="B297" s="381" t="s">
        <v>13046</v>
      </c>
      <c r="C297" s="381">
        <v>8</v>
      </c>
      <c r="D297" s="381">
        <v>101</v>
      </c>
      <c r="E297" s="381" t="s">
        <v>13045</v>
      </c>
      <c r="F297" s="381" t="s">
        <v>13044</v>
      </c>
      <c r="G297" s="381" t="s">
        <v>13043</v>
      </c>
      <c r="H297" s="381">
        <v>50500</v>
      </c>
      <c r="I297" s="381">
        <v>22350</v>
      </c>
      <c r="J297" s="381">
        <v>25550</v>
      </c>
      <c r="K297" s="381">
        <v>28750</v>
      </c>
      <c r="L297" s="381">
        <v>31900</v>
      </c>
      <c r="M297" s="381">
        <v>34500</v>
      </c>
      <c r="N297" s="381">
        <v>37050</v>
      </c>
      <c r="O297" s="381">
        <v>39600</v>
      </c>
      <c r="P297" s="381">
        <v>42150</v>
      </c>
      <c r="Q297" s="381">
        <v>13450</v>
      </c>
      <c r="R297" s="381">
        <v>16240</v>
      </c>
      <c r="S297" s="381">
        <v>20420</v>
      </c>
      <c r="T297" s="381">
        <v>24600</v>
      </c>
      <c r="U297" s="381">
        <v>28780</v>
      </c>
      <c r="V297" s="381">
        <v>32960</v>
      </c>
      <c r="W297" s="381">
        <v>37140</v>
      </c>
      <c r="X297" s="381">
        <v>41320</v>
      </c>
      <c r="Y297" s="381">
        <v>35750</v>
      </c>
      <c r="Z297" s="381">
        <v>40850</v>
      </c>
      <c r="AA297" s="381">
        <v>45950</v>
      </c>
      <c r="AB297" s="381">
        <v>51050</v>
      </c>
      <c r="AC297" s="381">
        <v>55150</v>
      </c>
      <c r="AD297" s="381">
        <v>59250</v>
      </c>
      <c r="AE297" s="381">
        <v>63350</v>
      </c>
      <c r="AF297" s="381">
        <v>67400</v>
      </c>
      <c r="AG297" s="381">
        <v>6560</v>
      </c>
      <c r="AH297" s="381" t="s">
        <v>13043</v>
      </c>
      <c r="AI297" s="381" t="s">
        <v>12999</v>
      </c>
      <c r="AJ297" s="381">
        <v>1</v>
      </c>
    </row>
    <row r="298" spans="1:36">
      <c r="A298" s="381" t="s">
        <v>543</v>
      </c>
      <c r="B298" s="381" t="s">
        <v>13042</v>
      </c>
      <c r="C298" s="381">
        <v>8</v>
      </c>
      <c r="D298" s="381">
        <v>103</v>
      </c>
      <c r="E298" s="381" t="s">
        <v>13041</v>
      </c>
      <c r="F298" s="381" t="s">
        <v>13040</v>
      </c>
      <c r="G298" s="381" t="s">
        <v>13039</v>
      </c>
      <c r="H298" s="381">
        <v>78100</v>
      </c>
      <c r="I298" s="381">
        <v>27350</v>
      </c>
      <c r="J298" s="381">
        <v>31250</v>
      </c>
      <c r="K298" s="381">
        <v>35150</v>
      </c>
      <c r="L298" s="381">
        <v>39050</v>
      </c>
      <c r="M298" s="381">
        <v>42200</v>
      </c>
      <c r="N298" s="381">
        <v>45300</v>
      </c>
      <c r="O298" s="381">
        <v>48450</v>
      </c>
      <c r="P298" s="381">
        <v>51550</v>
      </c>
      <c r="Q298" s="381">
        <v>16450</v>
      </c>
      <c r="R298" s="381">
        <v>18800</v>
      </c>
      <c r="S298" s="381">
        <v>21150</v>
      </c>
      <c r="T298" s="381">
        <v>24600</v>
      </c>
      <c r="U298" s="381">
        <v>28780</v>
      </c>
      <c r="V298" s="381">
        <v>32960</v>
      </c>
      <c r="W298" s="381">
        <v>37140</v>
      </c>
      <c r="X298" s="381">
        <v>41320</v>
      </c>
      <c r="Y298" s="381">
        <v>43750</v>
      </c>
      <c r="Z298" s="381">
        <v>50000</v>
      </c>
      <c r="AA298" s="381">
        <v>56250</v>
      </c>
      <c r="AB298" s="381">
        <v>62500</v>
      </c>
      <c r="AC298" s="381">
        <v>67500</v>
      </c>
      <c r="AD298" s="381">
        <v>72500</v>
      </c>
      <c r="AE298" s="381">
        <v>77500</v>
      </c>
      <c r="AF298" s="381">
        <v>82500</v>
      </c>
      <c r="AG298" s="381">
        <v>9999</v>
      </c>
      <c r="AH298" s="381" t="s">
        <v>13039</v>
      </c>
      <c r="AI298" s="381" t="s">
        <v>12999</v>
      </c>
      <c r="AJ298" s="381">
        <v>0</v>
      </c>
    </row>
    <row r="299" spans="1:36">
      <c r="A299" s="381" t="s">
        <v>543</v>
      </c>
      <c r="B299" s="381" t="s">
        <v>13038</v>
      </c>
      <c r="C299" s="381">
        <v>8</v>
      </c>
      <c r="D299" s="381">
        <v>105</v>
      </c>
      <c r="E299" s="381" t="s">
        <v>13037</v>
      </c>
      <c r="F299" s="381" t="s">
        <v>13036</v>
      </c>
      <c r="G299" s="381" t="s">
        <v>13035</v>
      </c>
      <c r="H299" s="381">
        <v>49600</v>
      </c>
      <c r="I299" s="381">
        <v>22350</v>
      </c>
      <c r="J299" s="381">
        <v>25550</v>
      </c>
      <c r="K299" s="381">
        <v>28750</v>
      </c>
      <c r="L299" s="381">
        <v>31900</v>
      </c>
      <c r="M299" s="381">
        <v>34500</v>
      </c>
      <c r="N299" s="381">
        <v>37050</v>
      </c>
      <c r="O299" s="381">
        <v>39600</v>
      </c>
      <c r="P299" s="381">
        <v>42150</v>
      </c>
      <c r="Q299" s="381">
        <v>13450</v>
      </c>
      <c r="R299" s="381">
        <v>16240</v>
      </c>
      <c r="S299" s="381">
        <v>20420</v>
      </c>
      <c r="T299" s="381">
        <v>24600</v>
      </c>
      <c r="U299" s="381">
        <v>28780</v>
      </c>
      <c r="V299" s="381">
        <v>32960</v>
      </c>
      <c r="W299" s="381">
        <v>37140</v>
      </c>
      <c r="X299" s="381">
        <v>41320</v>
      </c>
      <c r="Y299" s="381">
        <v>35750</v>
      </c>
      <c r="Z299" s="381">
        <v>40850</v>
      </c>
      <c r="AA299" s="381">
        <v>45950</v>
      </c>
      <c r="AB299" s="381">
        <v>51050</v>
      </c>
      <c r="AC299" s="381">
        <v>55150</v>
      </c>
      <c r="AD299" s="381">
        <v>59250</v>
      </c>
      <c r="AE299" s="381">
        <v>63350</v>
      </c>
      <c r="AF299" s="381">
        <v>67400</v>
      </c>
      <c r="AG299" s="381">
        <v>9999</v>
      </c>
      <c r="AH299" s="381" t="s">
        <v>13035</v>
      </c>
      <c r="AI299" s="381" t="s">
        <v>12999</v>
      </c>
      <c r="AJ299" s="381">
        <v>0</v>
      </c>
    </row>
    <row r="300" spans="1:36">
      <c r="A300" s="381" t="s">
        <v>543</v>
      </c>
      <c r="B300" s="381" t="s">
        <v>13034</v>
      </c>
      <c r="C300" s="381">
        <v>8</v>
      </c>
      <c r="D300" s="381">
        <v>107</v>
      </c>
      <c r="E300" s="381" t="s">
        <v>13033</v>
      </c>
      <c r="F300" s="381" t="s">
        <v>13032</v>
      </c>
      <c r="G300" s="381" t="s">
        <v>13031</v>
      </c>
      <c r="H300" s="381">
        <v>79300</v>
      </c>
      <c r="I300" s="381">
        <v>27800</v>
      </c>
      <c r="J300" s="381">
        <v>31750</v>
      </c>
      <c r="K300" s="381">
        <v>35700</v>
      </c>
      <c r="L300" s="381">
        <v>39650</v>
      </c>
      <c r="M300" s="381">
        <v>42850</v>
      </c>
      <c r="N300" s="381">
        <v>46000</v>
      </c>
      <c r="O300" s="381">
        <v>49200</v>
      </c>
      <c r="P300" s="381">
        <v>52350</v>
      </c>
      <c r="Q300" s="381">
        <v>16700</v>
      </c>
      <c r="R300" s="381">
        <v>19050</v>
      </c>
      <c r="S300" s="381">
        <v>21450</v>
      </c>
      <c r="T300" s="381">
        <v>24600</v>
      </c>
      <c r="U300" s="381">
        <v>28780</v>
      </c>
      <c r="V300" s="381">
        <v>32960</v>
      </c>
      <c r="W300" s="381">
        <v>37140</v>
      </c>
      <c r="X300" s="381">
        <v>41320</v>
      </c>
      <c r="Y300" s="381">
        <v>44450</v>
      </c>
      <c r="Z300" s="381">
        <v>50800</v>
      </c>
      <c r="AA300" s="381">
        <v>57150</v>
      </c>
      <c r="AB300" s="381">
        <v>63450</v>
      </c>
      <c r="AC300" s="381">
        <v>68550</v>
      </c>
      <c r="AD300" s="381">
        <v>73650</v>
      </c>
      <c r="AE300" s="381">
        <v>78700</v>
      </c>
      <c r="AF300" s="381">
        <v>83800</v>
      </c>
      <c r="AG300" s="381">
        <v>9999</v>
      </c>
      <c r="AH300" s="381" t="s">
        <v>13031</v>
      </c>
      <c r="AI300" s="381" t="s">
        <v>12999</v>
      </c>
      <c r="AJ300" s="381">
        <v>0</v>
      </c>
    </row>
    <row r="301" spans="1:36">
      <c r="A301" s="381" t="s">
        <v>543</v>
      </c>
      <c r="B301" s="381" t="s">
        <v>13030</v>
      </c>
      <c r="C301" s="381">
        <v>8</v>
      </c>
      <c r="D301" s="381">
        <v>109</v>
      </c>
      <c r="E301" s="381" t="s">
        <v>13029</v>
      </c>
      <c r="F301" s="381" t="s">
        <v>13028</v>
      </c>
      <c r="G301" s="381" t="s">
        <v>13027</v>
      </c>
      <c r="H301" s="381">
        <v>43100</v>
      </c>
      <c r="I301" s="381">
        <v>22350</v>
      </c>
      <c r="J301" s="381">
        <v>25550</v>
      </c>
      <c r="K301" s="381">
        <v>28750</v>
      </c>
      <c r="L301" s="381">
        <v>31900</v>
      </c>
      <c r="M301" s="381">
        <v>34500</v>
      </c>
      <c r="N301" s="381">
        <v>37050</v>
      </c>
      <c r="O301" s="381">
        <v>39600</v>
      </c>
      <c r="P301" s="381">
        <v>42150</v>
      </c>
      <c r="Q301" s="381">
        <v>13450</v>
      </c>
      <c r="R301" s="381">
        <v>16240</v>
      </c>
      <c r="S301" s="381">
        <v>20420</v>
      </c>
      <c r="T301" s="381">
        <v>24600</v>
      </c>
      <c r="U301" s="381">
        <v>28780</v>
      </c>
      <c r="V301" s="381">
        <v>32960</v>
      </c>
      <c r="W301" s="381">
        <v>37140</v>
      </c>
      <c r="X301" s="381">
        <v>41320</v>
      </c>
      <c r="Y301" s="381">
        <v>35750</v>
      </c>
      <c r="Z301" s="381">
        <v>40850</v>
      </c>
      <c r="AA301" s="381">
        <v>45950</v>
      </c>
      <c r="AB301" s="381">
        <v>51050</v>
      </c>
      <c r="AC301" s="381">
        <v>55150</v>
      </c>
      <c r="AD301" s="381">
        <v>59250</v>
      </c>
      <c r="AE301" s="381">
        <v>63350</v>
      </c>
      <c r="AF301" s="381">
        <v>67400</v>
      </c>
      <c r="AG301" s="381">
        <v>9999</v>
      </c>
      <c r="AH301" s="381" t="s">
        <v>13027</v>
      </c>
      <c r="AI301" s="381" t="s">
        <v>12999</v>
      </c>
      <c r="AJ301" s="381">
        <v>0</v>
      </c>
    </row>
    <row r="302" spans="1:36">
      <c r="A302" s="381" t="s">
        <v>543</v>
      </c>
      <c r="B302" s="381" t="s">
        <v>13026</v>
      </c>
      <c r="C302" s="381">
        <v>8</v>
      </c>
      <c r="D302" s="381">
        <v>111</v>
      </c>
      <c r="E302" s="381" t="s">
        <v>13025</v>
      </c>
      <c r="F302" s="381" t="s">
        <v>13024</v>
      </c>
      <c r="G302" s="381" t="s">
        <v>1610</v>
      </c>
      <c r="H302" s="381">
        <v>54900</v>
      </c>
      <c r="I302" s="381">
        <v>22350</v>
      </c>
      <c r="J302" s="381">
        <v>25550</v>
      </c>
      <c r="K302" s="381">
        <v>28750</v>
      </c>
      <c r="L302" s="381">
        <v>31900</v>
      </c>
      <c r="M302" s="381">
        <v>34500</v>
      </c>
      <c r="N302" s="381">
        <v>37050</v>
      </c>
      <c r="O302" s="381">
        <v>39600</v>
      </c>
      <c r="P302" s="381">
        <v>42150</v>
      </c>
      <c r="Q302" s="381">
        <v>13450</v>
      </c>
      <c r="R302" s="381">
        <v>16240</v>
      </c>
      <c r="S302" s="381">
        <v>20420</v>
      </c>
      <c r="T302" s="381">
        <v>24600</v>
      </c>
      <c r="U302" s="381">
        <v>28780</v>
      </c>
      <c r="V302" s="381">
        <v>32960</v>
      </c>
      <c r="W302" s="381">
        <v>37140</v>
      </c>
      <c r="X302" s="381">
        <v>41320</v>
      </c>
      <c r="Y302" s="381">
        <v>35750</v>
      </c>
      <c r="Z302" s="381">
        <v>40850</v>
      </c>
      <c r="AA302" s="381">
        <v>45950</v>
      </c>
      <c r="AB302" s="381">
        <v>51050</v>
      </c>
      <c r="AC302" s="381">
        <v>55150</v>
      </c>
      <c r="AD302" s="381">
        <v>59250</v>
      </c>
      <c r="AE302" s="381">
        <v>63350</v>
      </c>
      <c r="AF302" s="381">
        <v>67400</v>
      </c>
      <c r="AG302" s="381">
        <v>9999</v>
      </c>
      <c r="AH302" s="381" t="s">
        <v>1610</v>
      </c>
      <c r="AI302" s="381" t="s">
        <v>12999</v>
      </c>
      <c r="AJ302" s="381">
        <v>0</v>
      </c>
    </row>
    <row r="303" spans="1:36">
      <c r="A303" s="381" t="s">
        <v>543</v>
      </c>
      <c r="B303" s="381" t="s">
        <v>13023</v>
      </c>
      <c r="C303" s="381">
        <v>8</v>
      </c>
      <c r="D303" s="381">
        <v>113</v>
      </c>
      <c r="E303" s="381" t="s">
        <v>13022</v>
      </c>
      <c r="F303" s="381" t="s">
        <v>13021</v>
      </c>
      <c r="G303" s="381" t="s">
        <v>6002</v>
      </c>
      <c r="H303" s="381">
        <v>79000</v>
      </c>
      <c r="I303" s="381">
        <v>27650</v>
      </c>
      <c r="J303" s="381">
        <v>31600</v>
      </c>
      <c r="K303" s="381">
        <v>35550</v>
      </c>
      <c r="L303" s="381">
        <v>39500</v>
      </c>
      <c r="M303" s="381">
        <v>42700</v>
      </c>
      <c r="N303" s="381">
        <v>45850</v>
      </c>
      <c r="O303" s="381">
        <v>49000</v>
      </c>
      <c r="P303" s="381">
        <v>52150</v>
      </c>
      <c r="Q303" s="381">
        <v>16600</v>
      </c>
      <c r="R303" s="381">
        <v>19000</v>
      </c>
      <c r="S303" s="381">
        <v>21350</v>
      </c>
      <c r="T303" s="381">
        <v>24600</v>
      </c>
      <c r="U303" s="381">
        <v>28780</v>
      </c>
      <c r="V303" s="381">
        <v>32960</v>
      </c>
      <c r="W303" s="381">
        <v>37140</v>
      </c>
      <c r="X303" s="381">
        <v>41320</v>
      </c>
      <c r="Y303" s="381">
        <v>44250</v>
      </c>
      <c r="Z303" s="381">
        <v>50600</v>
      </c>
      <c r="AA303" s="381">
        <v>56900</v>
      </c>
      <c r="AB303" s="381">
        <v>63200</v>
      </c>
      <c r="AC303" s="381">
        <v>68300</v>
      </c>
      <c r="AD303" s="381">
        <v>73350</v>
      </c>
      <c r="AE303" s="381">
        <v>78400</v>
      </c>
      <c r="AF303" s="381">
        <v>83450</v>
      </c>
      <c r="AG303" s="381">
        <v>9999</v>
      </c>
      <c r="AH303" s="381" t="s">
        <v>6002</v>
      </c>
      <c r="AI303" s="381" t="s">
        <v>12999</v>
      </c>
      <c r="AJ303" s="381">
        <v>0</v>
      </c>
    </row>
    <row r="304" spans="1:36">
      <c r="A304" s="381" t="s">
        <v>543</v>
      </c>
      <c r="B304" s="381" t="s">
        <v>13020</v>
      </c>
      <c r="C304" s="381">
        <v>8</v>
      </c>
      <c r="D304" s="381">
        <v>115</v>
      </c>
      <c r="E304" s="381" t="s">
        <v>13019</v>
      </c>
      <c r="F304" s="381" t="s">
        <v>13018</v>
      </c>
      <c r="G304" s="381" t="s">
        <v>10781</v>
      </c>
      <c r="H304" s="381">
        <v>57400</v>
      </c>
      <c r="I304" s="381">
        <v>22350</v>
      </c>
      <c r="J304" s="381">
        <v>25550</v>
      </c>
      <c r="K304" s="381">
        <v>28750</v>
      </c>
      <c r="L304" s="381">
        <v>31900</v>
      </c>
      <c r="M304" s="381">
        <v>34500</v>
      </c>
      <c r="N304" s="381">
        <v>37050</v>
      </c>
      <c r="O304" s="381">
        <v>39600</v>
      </c>
      <c r="P304" s="381">
        <v>42150</v>
      </c>
      <c r="Q304" s="381">
        <v>13450</v>
      </c>
      <c r="R304" s="381">
        <v>16240</v>
      </c>
      <c r="S304" s="381">
        <v>20420</v>
      </c>
      <c r="T304" s="381">
        <v>24600</v>
      </c>
      <c r="U304" s="381">
        <v>28780</v>
      </c>
      <c r="V304" s="381">
        <v>32960</v>
      </c>
      <c r="W304" s="381">
        <v>37140</v>
      </c>
      <c r="X304" s="381">
        <v>41320</v>
      </c>
      <c r="Y304" s="381">
        <v>35750</v>
      </c>
      <c r="Z304" s="381">
        <v>40850</v>
      </c>
      <c r="AA304" s="381">
        <v>45950</v>
      </c>
      <c r="AB304" s="381">
        <v>51050</v>
      </c>
      <c r="AC304" s="381">
        <v>55150</v>
      </c>
      <c r="AD304" s="381">
        <v>59250</v>
      </c>
      <c r="AE304" s="381">
        <v>63350</v>
      </c>
      <c r="AF304" s="381">
        <v>67400</v>
      </c>
      <c r="AG304" s="381">
        <v>9999</v>
      </c>
      <c r="AH304" s="381" t="s">
        <v>10781</v>
      </c>
      <c r="AI304" s="381" t="s">
        <v>12999</v>
      </c>
      <c r="AJ304" s="381">
        <v>0</v>
      </c>
    </row>
    <row r="305" spans="1:36">
      <c r="A305" s="381" t="s">
        <v>543</v>
      </c>
      <c r="B305" s="381" t="s">
        <v>13017</v>
      </c>
      <c r="C305" s="381">
        <v>8</v>
      </c>
      <c r="D305" s="381">
        <v>117</v>
      </c>
      <c r="E305" s="381" t="s">
        <v>13016</v>
      </c>
      <c r="F305" s="381" t="s">
        <v>13015</v>
      </c>
      <c r="G305" s="381" t="s">
        <v>2666</v>
      </c>
      <c r="H305" s="381">
        <v>88600</v>
      </c>
      <c r="I305" s="381">
        <v>30800</v>
      </c>
      <c r="J305" s="381">
        <v>35200</v>
      </c>
      <c r="K305" s="381">
        <v>39600</v>
      </c>
      <c r="L305" s="381">
        <v>44000</v>
      </c>
      <c r="M305" s="381">
        <v>47550</v>
      </c>
      <c r="N305" s="381">
        <v>51050</v>
      </c>
      <c r="O305" s="381">
        <v>54600</v>
      </c>
      <c r="P305" s="381">
        <v>58100</v>
      </c>
      <c r="Q305" s="381">
        <v>18500</v>
      </c>
      <c r="R305" s="381">
        <v>21150</v>
      </c>
      <c r="S305" s="381">
        <v>23800</v>
      </c>
      <c r="T305" s="381">
        <v>26400</v>
      </c>
      <c r="U305" s="381">
        <v>28780</v>
      </c>
      <c r="V305" s="381">
        <v>32960</v>
      </c>
      <c r="W305" s="381">
        <v>37140</v>
      </c>
      <c r="X305" s="381">
        <v>41320</v>
      </c>
      <c r="Y305" s="381">
        <v>47600</v>
      </c>
      <c r="Z305" s="381">
        <v>54400</v>
      </c>
      <c r="AA305" s="381">
        <v>61200</v>
      </c>
      <c r="AB305" s="381">
        <v>68000</v>
      </c>
      <c r="AC305" s="381">
        <v>73450</v>
      </c>
      <c r="AD305" s="381">
        <v>78900</v>
      </c>
      <c r="AE305" s="381">
        <v>84350</v>
      </c>
      <c r="AF305" s="381">
        <v>89800</v>
      </c>
      <c r="AG305" s="381">
        <v>9999</v>
      </c>
      <c r="AH305" s="381" t="s">
        <v>2666</v>
      </c>
      <c r="AI305" s="381" t="s">
        <v>12999</v>
      </c>
      <c r="AJ305" s="381">
        <v>0</v>
      </c>
    </row>
    <row r="306" spans="1:36">
      <c r="A306" s="381" t="s">
        <v>543</v>
      </c>
      <c r="B306" s="381" t="s">
        <v>13014</v>
      </c>
      <c r="C306" s="381">
        <v>8</v>
      </c>
      <c r="D306" s="381">
        <v>119</v>
      </c>
      <c r="E306" s="381" t="s">
        <v>13013</v>
      </c>
      <c r="F306" s="381" t="s">
        <v>13012</v>
      </c>
      <c r="G306" s="381" t="s">
        <v>13011</v>
      </c>
      <c r="H306" s="381">
        <v>79100</v>
      </c>
      <c r="I306" s="381">
        <v>27700</v>
      </c>
      <c r="J306" s="381">
        <v>31650</v>
      </c>
      <c r="K306" s="381">
        <v>35600</v>
      </c>
      <c r="L306" s="381">
        <v>39550</v>
      </c>
      <c r="M306" s="381">
        <v>42750</v>
      </c>
      <c r="N306" s="381">
        <v>45900</v>
      </c>
      <c r="O306" s="381">
        <v>49050</v>
      </c>
      <c r="P306" s="381">
        <v>52250</v>
      </c>
      <c r="Q306" s="381">
        <v>16650</v>
      </c>
      <c r="R306" s="381">
        <v>19000</v>
      </c>
      <c r="S306" s="381">
        <v>21400</v>
      </c>
      <c r="T306" s="381">
        <v>24600</v>
      </c>
      <c r="U306" s="381">
        <v>28780</v>
      </c>
      <c r="V306" s="381">
        <v>32960</v>
      </c>
      <c r="W306" s="381">
        <v>37140</v>
      </c>
      <c r="X306" s="381">
        <v>41320</v>
      </c>
      <c r="Y306" s="381">
        <v>44350</v>
      </c>
      <c r="Z306" s="381">
        <v>50650</v>
      </c>
      <c r="AA306" s="381">
        <v>57000</v>
      </c>
      <c r="AB306" s="381">
        <v>63300</v>
      </c>
      <c r="AC306" s="381">
        <v>68400</v>
      </c>
      <c r="AD306" s="381">
        <v>73450</v>
      </c>
      <c r="AE306" s="381">
        <v>78500</v>
      </c>
      <c r="AF306" s="381">
        <v>83600</v>
      </c>
      <c r="AG306" s="381">
        <v>9999</v>
      </c>
      <c r="AH306" s="381" t="s">
        <v>13011</v>
      </c>
      <c r="AI306" s="381" t="s">
        <v>12999</v>
      </c>
      <c r="AJ306" s="381">
        <v>1</v>
      </c>
    </row>
    <row r="307" spans="1:36">
      <c r="A307" s="381" t="s">
        <v>543</v>
      </c>
      <c r="B307" s="381" t="s">
        <v>13010</v>
      </c>
      <c r="C307" s="381">
        <v>8</v>
      </c>
      <c r="D307" s="381">
        <v>121</v>
      </c>
      <c r="E307" s="381" t="s">
        <v>13009</v>
      </c>
      <c r="F307" s="381" t="s">
        <v>13008</v>
      </c>
      <c r="G307" s="381" t="s">
        <v>1111</v>
      </c>
      <c r="H307" s="381">
        <v>53600</v>
      </c>
      <c r="I307" s="381">
        <v>22350</v>
      </c>
      <c r="J307" s="381">
        <v>25550</v>
      </c>
      <c r="K307" s="381">
        <v>28750</v>
      </c>
      <c r="L307" s="381">
        <v>31900</v>
      </c>
      <c r="M307" s="381">
        <v>34500</v>
      </c>
      <c r="N307" s="381">
        <v>37050</v>
      </c>
      <c r="O307" s="381">
        <v>39600</v>
      </c>
      <c r="P307" s="381">
        <v>42150</v>
      </c>
      <c r="Q307" s="381">
        <v>13450</v>
      </c>
      <c r="R307" s="381">
        <v>16240</v>
      </c>
      <c r="S307" s="381">
        <v>20420</v>
      </c>
      <c r="T307" s="381">
        <v>24600</v>
      </c>
      <c r="U307" s="381">
        <v>28780</v>
      </c>
      <c r="V307" s="381">
        <v>32960</v>
      </c>
      <c r="W307" s="381">
        <v>37140</v>
      </c>
      <c r="X307" s="381">
        <v>41320</v>
      </c>
      <c r="Y307" s="381">
        <v>35750</v>
      </c>
      <c r="Z307" s="381">
        <v>40850</v>
      </c>
      <c r="AA307" s="381">
        <v>45950</v>
      </c>
      <c r="AB307" s="381">
        <v>51050</v>
      </c>
      <c r="AC307" s="381">
        <v>55150</v>
      </c>
      <c r="AD307" s="381">
        <v>59250</v>
      </c>
      <c r="AE307" s="381">
        <v>63350</v>
      </c>
      <c r="AF307" s="381">
        <v>67400</v>
      </c>
      <c r="AG307" s="381">
        <v>9999</v>
      </c>
      <c r="AH307" s="381" t="s">
        <v>1111</v>
      </c>
      <c r="AI307" s="381" t="s">
        <v>12999</v>
      </c>
      <c r="AJ307" s="381">
        <v>0</v>
      </c>
    </row>
    <row r="308" spans="1:36">
      <c r="A308" s="381" t="s">
        <v>543</v>
      </c>
      <c r="B308" s="381" t="s">
        <v>13007</v>
      </c>
      <c r="C308" s="381">
        <v>8</v>
      </c>
      <c r="D308" s="381">
        <v>123</v>
      </c>
      <c r="E308" s="381" t="s">
        <v>13006</v>
      </c>
      <c r="F308" s="381" t="s">
        <v>13005</v>
      </c>
      <c r="G308" s="381" t="s">
        <v>13004</v>
      </c>
      <c r="H308" s="381">
        <v>75700</v>
      </c>
      <c r="I308" s="381">
        <v>25700</v>
      </c>
      <c r="J308" s="381">
        <v>29400</v>
      </c>
      <c r="K308" s="381">
        <v>33050</v>
      </c>
      <c r="L308" s="381">
        <v>36700</v>
      </c>
      <c r="M308" s="381">
        <v>39650</v>
      </c>
      <c r="N308" s="381">
        <v>42600</v>
      </c>
      <c r="O308" s="381">
        <v>45550</v>
      </c>
      <c r="P308" s="381">
        <v>48450</v>
      </c>
      <c r="Q308" s="381">
        <v>15400</v>
      </c>
      <c r="R308" s="381">
        <v>17600</v>
      </c>
      <c r="S308" s="381">
        <v>20420</v>
      </c>
      <c r="T308" s="381">
        <v>24600</v>
      </c>
      <c r="U308" s="381">
        <v>28780</v>
      </c>
      <c r="V308" s="381">
        <v>32960</v>
      </c>
      <c r="W308" s="381">
        <v>37140</v>
      </c>
      <c r="X308" s="381">
        <v>41320</v>
      </c>
      <c r="Y308" s="381">
        <v>41100</v>
      </c>
      <c r="Z308" s="381">
        <v>47000</v>
      </c>
      <c r="AA308" s="381">
        <v>52850</v>
      </c>
      <c r="AB308" s="381">
        <v>58700</v>
      </c>
      <c r="AC308" s="381">
        <v>63400</v>
      </c>
      <c r="AD308" s="381">
        <v>68100</v>
      </c>
      <c r="AE308" s="381">
        <v>72800</v>
      </c>
      <c r="AF308" s="381">
        <v>77500</v>
      </c>
      <c r="AG308" s="381">
        <v>3060</v>
      </c>
      <c r="AH308" s="381" t="s">
        <v>13004</v>
      </c>
      <c r="AI308" s="381" t="s">
        <v>12999</v>
      </c>
      <c r="AJ308" s="381">
        <v>1</v>
      </c>
    </row>
    <row r="309" spans="1:36">
      <c r="A309" s="381" t="s">
        <v>543</v>
      </c>
      <c r="B309" s="381" t="s">
        <v>13003</v>
      </c>
      <c r="C309" s="381">
        <v>8</v>
      </c>
      <c r="D309" s="381">
        <v>125</v>
      </c>
      <c r="E309" s="381" t="s">
        <v>13002</v>
      </c>
      <c r="F309" s="381" t="s">
        <v>13001</v>
      </c>
      <c r="G309" s="381" t="s">
        <v>13000</v>
      </c>
      <c r="H309" s="381">
        <v>57300</v>
      </c>
      <c r="I309" s="381">
        <v>22350</v>
      </c>
      <c r="J309" s="381">
        <v>25550</v>
      </c>
      <c r="K309" s="381">
        <v>28750</v>
      </c>
      <c r="L309" s="381">
        <v>31900</v>
      </c>
      <c r="M309" s="381">
        <v>34500</v>
      </c>
      <c r="N309" s="381">
        <v>37050</v>
      </c>
      <c r="O309" s="381">
        <v>39600</v>
      </c>
      <c r="P309" s="381">
        <v>42150</v>
      </c>
      <c r="Q309" s="381">
        <v>13450</v>
      </c>
      <c r="R309" s="381">
        <v>16240</v>
      </c>
      <c r="S309" s="381">
        <v>20420</v>
      </c>
      <c r="T309" s="381">
        <v>24600</v>
      </c>
      <c r="U309" s="381">
        <v>28780</v>
      </c>
      <c r="V309" s="381">
        <v>32960</v>
      </c>
      <c r="W309" s="381">
        <v>37140</v>
      </c>
      <c r="X309" s="381">
        <v>41320</v>
      </c>
      <c r="Y309" s="381">
        <v>35750</v>
      </c>
      <c r="Z309" s="381">
        <v>40850</v>
      </c>
      <c r="AA309" s="381">
        <v>45950</v>
      </c>
      <c r="AB309" s="381">
        <v>51050</v>
      </c>
      <c r="AC309" s="381">
        <v>55150</v>
      </c>
      <c r="AD309" s="381">
        <v>59250</v>
      </c>
      <c r="AE309" s="381">
        <v>63350</v>
      </c>
      <c r="AF309" s="381">
        <v>67400</v>
      </c>
      <c r="AG309" s="381">
        <v>9999</v>
      </c>
      <c r="AH309" s="381" t="s">
        <v>13000</v>
      </c>
      <c r="AI309" s="381" t="s">
        <v>12999</v>
      </c>
      <c r="AJ309" s="381">
        <v>0</v>
      </c>
    </row>
    <row r="310" spans="1:36">
      <c r="A310" s="381" t="s">
        <v>544</v>
      </c>
      <c r="B310" s="381" t="s">
        <v>12998</v>
      </c>
      <c r="C310" s="381">
        <v>9</v>
      </c>
      <c r="D310" s="381">
        <v>1</v>
      </c>
      <c r="E310" s="381" t="s">
        <v>12971</v>
      </c>
      <c r="F310" s="381" t="s">
        <v>12970</v>
      </c>
      <c r="G310" s="381" t="s">
        <v>4276</v>
      </c>
      <c r="H310" s="381">
        <v>114700</v>
      </c>
      <c r="I310" s="381">
        <v>38600</v>
      </c>
      <c r="J310" s="381">
        <v>44100</v>
      </c>
      <c r="K310" s="381">
        <v>49600</v>
      </c>
      <c r="L310" s="381">
        <v>55100</v>
      </c>
      <c r="M310" s="381">
        <v>59550</v>
      </c>
      <c r="N310" s="381">
        <v>63950</v>
      </c>
      <c r="O310" s="381">
        <v>68350</v>
      </c>
      <c r="P310" s="381">
        <v>72750</v>
      </c>
      <c r="Q310" s="381">
        <v>23150</v>
      </c>
      <c r="R310" s="381">
        <v>26450</v>
      </c>
      <c r="S310" s="381">
        <v>29750</v>
      </c>
      <c r="T310" s="381">
        <v>33050</v>
      </c>
      <c r="U310" s="381">
        <v>35700</v>
      </c>
      <c r="V310" s="381">
        <v>38350</v>
      </c>
      <c r="W310" s="381">
        <v>41000</v>
      </c>
      <c r="X310" s="381">
        <v>43650</v>
      </c>
      <c r="Y310" s="381">
        <v>51600</v>
      </c>
      <c r="Z310" s="381">
        <v>58950</v>
      </c>
      <c r="AA310" s="381">
        <v>66300</v>
      </c>
      <c r="AB310" s="381">
        <v>73650</v>
      </c>
      <c r="AC310" s="381">
        <v>79550</v>
      </c>
      <c r="AD310" s="381">
        <v>85450</v>
      </c>
      <c r="AE310" s="381">
        <v>91350</v>
      </c>
      <c r="AF310" s="381">
        <v>97250</v>
      </c>
      <c r="AG310" s="381">
        <v>1930</v>
      </c>
      <c r="AH310" s="381" t="s">
        <v>2138</v>
      </c>
      <c r="AI310" s="381" t="s">
        <v>12726</v>
      </c>
      <c r="AJ310" s="381">
        <v>1</v>
      </c>
    </row>
    <row r="311" spans="1:36">
      <c r="A311" s="381" t="s">
        <v>544</v>
      </c>
      <c r="B311" s="381" t="s">
        <v>12997</v>
      </c>
      <c r="C311" s="381">
        <v>9</v>
      </c>
      <c r="D311" s="381">
        <v>1</v>
      </c>
      <c r="E311" s="381" t="s">
        <v>12966</v>
      </c>
      <c r="F311" s="381" t="s">
        <v>12965</v>
      </c>
      <c r="G311" s="381" t="s">
        <v>4276</v>
      </c>
      <c r="H311" s="381">
        <v>86300</v>
      </c>
      <c r="I311" s="381">
        <v>32100</v>
      </c>
      <c r="J311" s="381">
        <v>36700</v>
      </c>
      <c r="K311" s="381">
        <v>41300</v>
      </c>
      <c r="L311" s="381">
        <v>45850</v>
      </c>
      <c r="M311" s="381">
        <v>49550</v>
      </c>
      <c r="N311" s="381">
        <v>53200</v>
      </c>
      <c r="O311" s="381">
        <v>56900</v>
      </c>
      <c r="P311" s="381">
        <v>60550</v>
      </c>
      <c r="Q311" s="381">
        <v>19250</v>
      </c>
      <c r="R311" s="381">
        <v>22000</v>
      </c>
      <c r="S311" s="381">
        <v>24750</v>
      </c>
      <c r="T311" s="381">
        <v>27500</v>
      </c>
      <c r="U311" s="381">
        <v>29700</v>
      </c>
      <c r="V311" s="381">
        <v>32960</v>
      </c>
      <c r="W311" s="381">
        <v>37140</v>
      </c>
      <c r="X311" s="381">
        <v>41320</v>
      </c>
      <c r="Y311" s="381">
        <v>47600</v>
      </c>
      <c r="Z311" s="381">
        <v>54400</v>
      </c>
      <c r="AA311" s="381">
        <v>61200</v>
      </c>
      <c r="AB311" s="381">
        <v>68000</v>
      </c>
      <c r="AC311" s="381">
        <v>73450</v>
      </c>
      <c r="AD311" s="381">
        <v>78900</v>
      </c>
      <c r="AE311" s="381">
        <v>84350</v>
      </c>
      <c r="AF311" s="381">
        <v>89800</v>
      </c>
      <c r="AG311" s="381">
        <v>1160</v>
      </c>
      <c r="AH311" s="381" t="s">
        <v>12996</v>
      </c>
      <c r="AI311" s="381" t="s">
        <v>12726</v>
      </c>
      <c r="AJ311" s="381">
        <v>1</v>
      </c>
    </row>
    <row r="312" spans="1:36">
      <c r="A312" s="381" t="s">
        <v>544</v>
      </c>
      <c r="B312" s="381" t="s">
        <v>12995</v>
      </c>
      <c r="C312" s="381">
        <v>9</v>
      </c>
      <c r="D312" s="381">
        <v>1</v>
      </c>
      <c r="E312" s="381" t="s">
        <v>12971</v>
      </c>
      <c r="F312" s="381" t="s">
        <v>12970</v>
      </c>
      <c r="G312" s="381" t="s">
        <v>4276</v>
      </c>
      <c r="H312" s="381">
        <v>114700</v>
      </c>
      <c r="I312" s="381">
        <v>38600</v>
      </c>
      <c r="J312" s="381">
        <v>44100</v>
      </c>
      <c r="K312" s="381">
        <v>49600</v>
      </c>
      <c r="L312" s="381">
        <v>55100</v>
      </c>
      <c r="M312" s="381">
        <v>59550</v>
      </c>
      <c r="N312" s="381">
        <v>63950</v>
      </c>
      <c r="O312" s="381">
        <v>68350</v>
      </c>
      <c r="P312" s="381">
        <v>72750</v>
      </c>
      <c r="Q312" s="381">
        <v>23150</v>
      </c>
      <c r="R312" s="381">
        <v>26450</v>
      </c>
      <c r="S312" s="381">
        <v>29750</v>
      </c>
      <c r="T312" s="381">
        <v>33050</v>
      </c>
      <c r="U312" s="381">
        <v>35700</v>
      </c>
      <c r="V312" s="381">
        <v>38350</v>
      </c>
      <c r="W312" s="381">
        <v>41000</v>
      </c>
      <c r="X312" s="381">
        <v>43650</v>
      </c>
      <c r="Y312" s="381">
        <v>51600</v>
      </c>
      <c r="Z312" s="381">
        <v>58950</v>
      </c>
      <c r="AA312" s="381">
        <v>66300</v>
      </c>
      <c r="AB312" s="381">
        <v>73650</v>
      </c>
      <c r="AC312" s="381">
        <v>79550</v>
      </c>
      <c r="AD312" s="381">
        <v>85450</v>
      </c>
      <c r="AE312" s="381">
        <v>91350</v>
      </c>
      <c r="AF312" s="381">
        <v>97250</v>
      </c>
      <c r="AG312" s="381">
        <v>1930</v>
      </c>
      <c r="AH312" s="381" t="s">
        <v>2367</v>
      </c>
      <c r="AI312" s="381" t="s">
        <v>12726</v>
      </c>
      <c r="AJ312" s="381">
        <v>1</v>
      </c>
    </row>
    <row r="313" spans="1:36">
      <c r="A313" s="381" t="s">
        <v>544</v>
      </c>
      <c r="B313" s="381" t="s">
        <v>12994</v>
      </c>
      <c r="C313" s="381">
        <v>9</v>
      </c>
      <c r="D313" s="381">
        <v>1</v>
      </c>
      <c r="E313" s="381" t="s">
        <v>12971</v>
      </c>
      <c r="F313" s="381" t="s">
        <v>12970</v>
      </c>
      <c r="G313" s="381" t="s">
        <v>4276</v>
      </c>
      <c r="H313" s="381">
        <v>114700</v>
      </c>
      <c r="I313" s="381">
        <v>38600</v>
      </c>
      <c r="J313" s="381">
        <v>44100</v>
      </c>
      <c r="K313" s="381">
        <v>49600</v>
      </c>
      <c r="L313" s="381">
        <v>55100</v>
      </c>
      <c r="M313" s="381">
        <v>59550</v>
      </c>
      <c r="N313" s="381">
        <v>63950</v>
      </c>
      <c r="O313" s="381">
        <v>68350</v>
      </c>
      <c r="P313" s="381">
        <v>72750</v>
      </c>
      <c r="Q313" s="381">
        <v>23150</v>
      </c>
      <c r="R313" s="381">
        <v>26450</v>
      </c>
      <c r="S313" s="381">
        <v>29750</v>
      </c>
      <c r="T313" s="381">
        <v>33050</v>
      </c>
      <c r="U313" s="381">
        <v>35700</v>
      </c>
      <c r="V313" s="381">
        <v>38350</v>
      </c>
      <c r="W313" s="381">
        <v>41000</v>
      </c>
      <c r="X313" s="381">
        <v>43650</v>
      </c>
      <c r="Y313" s="381">
        <v>51600</v>
      </c>
      <c r="Z313" s="381">
        <v>58950</v>
      </c>
      <c r="AA313" s="381">
        <v>66300</v>
      </c>
      <c r="AB313" s="381">
        <v>73650</v>
      </c>
      <c r="AC313" s="381">
        <v>79550</v>
      </c>
      <c r="AD313" s="381">
        <v>85450</v>
      </c>
      <c r="AE313" s="381">
        <v>91350</v>
      </c>
      <c r="AF313" s="381">
        <v>97250</v>
      </c>
      <c r="AG313" s="381">
        <v>1930</v>
      </c>
      <c r="AH313" s="381" t="s">
        <v>6304</v>
      </c>
      <c r="AI313" s="381" t="s">
        <v>12726</v>
      </c>
      <c r="AJ313" s="381">
        <v>1</v>
      </c>
    </row>
    <row r="314" spans="1:36">
      <c r="A314" s="381" t="s">
        <v>544</v>
      </c>
      <c r="B314" s="381" t="s">
        <v>12993</v>
      </c>
      <c r="C314" s="381">
        <v>9</v>
      </c>
      <c r="D314" s="381">
        <v>1</v>
      </c>
      <c r="E314" s="381" t="s">
        <v>12960</v>
      </c>
      <c r="F314" s="381" t="s">
        <v>12959</v>
      </c>
      <c r="G314" s="381" t="s">
        <v>4276</v>
      </c>
      <c r="H314" s="381">
        <v>142800</v>
      </c>
      <c r="I314" s="381">
        <v>49150</v>
      </c>
      <c r="J314" s="381">
        <v>56200</v>
      </c>
      <c r="K314" s="381">
        <v>63200</v>
      </c>
      <c r="L314" s="381">
        <v>70200</v>
      </c>
      <c r="M314" s="381">
        <v>75850</v>
      </c>
      <c r="N314" s="381">
        <v>81450</v>
      </c>
      <c r="O314" s="381">
        <v>87050</v>
      </c>
      <c r="P314" s="381">
        <v>92700</v>
      </c>
      <c r="Q314" s="381">
        <v>29500</v>
      </c>
      <c r="R314" s="381">
        <v>33700</v>
      </c>
      <c r="S314" s="381">
        <v>37900</v>
      </c>
      <c r="T314" s="381">
        <v>42100</v>
      </c>
      <c r="U314" s="381">
        <v>45500</v>
      </c>
      <c r="V314" s="381">
        <v>48850</v>
      </c>
      <c r="W314" s="381">
        <v>52250</v>
      </c>
      <c r="X314" s="381">
        <v>55600</v>
      </c>
      <c r="Y314" s="381">
        <v>62000</v>
      </c>
      <c r="Z314" s="381">
        <v>70850</v>
      </c>
      <c r="AA314" s="381">
        <v>79700</v>
      </c>
      <c r="AB314" s="381">
        <v>88550</v>
      </c>
      <c r="AC314" s="381">
        <v>95650</v>
      </c>
      <c r="AD314" s="381">
        <v>102750</v>
      </c>
      <c r="AE314" s="381">
        <v>109850</v>
      </c>
      <c r="AF314" s="381">
        <v>116900</v>
      </c>
      <c r="AG314" s="381">
        <v>8040</v>
      </c>
      <c r="AH314" s="381" t="s">
        <v>12992</v>
      </c>
      <c r="AI314" s="381" t="s">
        <v>12726</v>
      </c>
      <c r="AJ314" s="381">
        <v>1</v>
      </c>
    </row>
    <row r="315" spans="1:36">
      <c r="A315" s="381" t="s">
        <v>544</v>
      </c>
      <c r="B315" s="381" t="s">
        <v>12991</v>
      </c>
      <c r="C315" s="381">
        <v>9</v>
      </c>
      <c r="D315" s="381">
        <v>1</v>
      </c>
      <c r="E315" s="381" t="s">
        <v>12966</v>
      </c>
      <c r="F315" s="381" t="s">
        <v>12965</v>
      </c>
      <c r="G315" s="381" t="s">
        <v>4276</v>
      </c>
      <c r="H315" s="381">
        <v>86300</v>
      </c>
      <c r="I315" s="381">
        <v>32100</v>
      </c>
      <c r="J315" s="381">
        <v>36700</v>
      </c>
      <c r="K315" s="381">
        <v>41300</v>
      </c>
      <c r="L315" s="381">
        <v>45850</v>
      </c>
      <c r="M315" s="381">
        <v>49550</v>
      </c>
      <c r="N315" s="381">
        <v>53200</v>
      </c>
      <c r="O315" s="381">
        <v>56900</v>
      </c>
      <c r="P315" s="381">
        <v>60550</v>
      </c>
      <c r="Q315" s="381">
        <v>19250</v>
      </c>
      <c r="R315" s="381">
        <v>22000</v>
      </c>
      <c r="S315" s="381">
        <v>24750</v>
      </c>
      <c r="T315" s="381">
        <v>27500</v>
      </c>
      <c r="U315" s="381">
        <v>29700</v>
      </c>
      <c r="V315" s="381">
        <v>32960</v>
      </c>
      <c r="W315" s="381">
        <v>37140</v>
      </c>
      <c r="X315" s="381">
        <v>41320</v>
      </c>
      <c r="Y315" s="381">
        <v>47600</v>
      </c>
      <c r="Z315" s="381">
        <v>54400</v>
      </c>
      <c r="AA315" s="381">
        <v>61200</v>
      </c>
      <c r="AB315" s="381">
        <v>68000</v>
      </c>
      <c r="AC315" s="381">
        <v>73450</v>
      </c>
      <c r="AD315" s="381">
        <v>78900</v>
      </c>
      <c r="AE315" s="381">
        <v>84350</v>
      </c>
      <c r="AF315" s="381">
        <v>89800</v>
      </c>
      <c r="AG315" s="381">
        <v>1160</v>
      </c>
      <c r="AH315" s="381" t="s">
        <v>6438</v>
      </c>
      <c r="AI315" s="381" t="s">
        <v>12726</v>
      </c>
      <c r="AJ315" s="381">
        <v>1</v>
      </c>
    </row>
    <row r="316" spans="1:36">
      <c r="A316" s="381" t="s">
        <v>544</v>
      </c>
      <c r="B316" s="381" t="s">
        <v>12990</v>
      </c>
      <c r="C316" s="381">
        <v>9</v>
      </c>
      <c r="D316" s="381">
        <v>1</v>
      </c>
      <c r="E316" s="381" t="s">
        <v>12966</v>
      </c>
      <c r="F316" s="381" t="s">
        <v>12965</v>
      </c>
      <c r="G316" s="381" t="s">
        <v>4276</v>
      </c>
      <c r="H316" s="381">
        <v>86300</v>
      </c>
      <c r="I316" s="381">
        <v>32100</v>
      </c>
      <c r="J316" s="381">
        <v>36700</v>
      </c>
      <c r="K316" s="381">
        <v>41300</v>
      </c>
      <c r="L316" s="381">
        <v>45850</v>
      </c>
      <c r="M316" s="381">
        <v>49550</v>
      </c>
      <c r="N316" s="381">
        <v>53200</v>
      </c>
      <c r="O316" s="381">
        <v>56900</v>
      </c>
      <c r="P316" s="381">
        <v>60550</v>
      </c>
      <c r="Q316" s="381">
        <v>19250</v>
      </c>
      <c r="R316" s="381">
        <v>22000</v>
      </c>
      <c r="S316" s="381">
        <v>24750</v>
      </c>
      <c r="T316" s="381">
        <v>27500</v>
      </c>
      <c r="U316" s="381">
        <v>29700</v>
      </c>
      <c r="V316" s="381">
        <v>32960</v>
      </c>
      <c r="W316" s="381">
        <v>37140</v>
      </c>
      <c r="X316" s="381">
        <v>41320</v>
      </c>
      <c r="Y316" s="381">
        <v>47600</v>
      </c>
      <c r="Z316" s="381">
        <v>54400</v>
      </c>
      <c r="AA316" s="381">
        <v>61200</v>
      </c>
      <c r="AB316" s="381">
        <v>68000</v>
      </c>
      <c r="AC316" s="381">
        <v>73450</v>
      </c>
      <c r="AD316" s="381">
        <v>78900</v>
      </c>
      <c r="AE316" s="381">
        <v>84350</v>
      </c>
      <c r="AF316" s="381">
        <v>89800</v>
      </c>
      <c r="AG316" s="381">
        <v>1160</v>
      </c>
      <c r="AH316" s="381" t="s">
        <v>2429</v>
      </c>
      <c r="AI316" s="381" t="s">
        <v>12726</v>
      </c>
      <c r="AJ316" s="381">
        <v>1</v>
      </c>
    </row>
    <row r="317" spans="1:36">
      <c r="A317" s="381" t="s">
        <v>544</v>
      </c>
      <c r="B317" s="381" t="s">
        <v>12989</v>
      </c>
      <c r="C317" s="381">
        <v>9</v>
      </c>
      <c r="D317" s="381">
        <v>1</v>
      </c>
      <c r="E317" s="381" t="s">
        <v>12960</v>
      </c>
      <c r="F317" s="381" t="s">
        <v>12959</v>
      </c>
      <c r="G317" s="381" t="s">
        <v>4276</v>
      </c>
      <c r="H317" s="381">
        <v>142800</v>
      </c>
      <c r="I317" s="381">
        <v>49150</v>
      </c>
      <c r="J317" s="381">
        <v>56200</v>
      </c>
      <c r="K317" s="381">
        <v>63200</v>
      </c>
      <c r="L317" s="381">
        <v>70200</v>
      </c>
      <c r="M317" s="381">
        <v>75850</v>
      </c>
      <c r="N317" s="381">
        <v>81450</v>
      </c>
      <c r="O317" s="381">
        <v>87050</v>
      </c>
      <c r="P317" s="381">
        <v>92700</v>
      </c>
      <c r="Q317" s="381">
        <v>29500</v>
      </c>
      <c r="R317" s="381">
        <v>33700</v>
      </c>
      <c r="S317" s="381">
        <v>37900</v>
      </c>
      <c r="T317" s="381">
        <v>42100</v>
      </c>
      <c r="U317" s="381">
        <v>45500</v>
      </c>
      <c r="V317" s="381">
        <v>48850</v>
      </c>
      <c r="W317" s="381">
        <v>52250</v>
      </c>
      <c r="X317" s="381">
        <v>55600</v>
      </c>
      <c r="Y317" s="381">
        <v>62000</v>
      </c>
      <c r="Z317" s="381">
        <v>70850</v>
      </c>
      <c r="AA317" s="381">
        <v>79700</v>
      </c>
      <c r="AB317" s="381">
        <v>88550</v>
      </c>
      <c r="AC317" s="381">
        <v>95650</v>
      </c>
      <c r="AD317" s="381">
        <v>102750</v>
      </c>
      <c r="AE317" s="381">
        <v>109850</v>
      </c>
      <c r="AF317" s="381">
        <v>116900</v>
      </c>
      <c r="AG317" s="381">
        <v>8040</v>
      </c>
      <c r="AH317" s="381" t="s">
        <v>12988</v>
      </c>
      <c r="AI317" s="381" t="s">
        <v>12726</v>
      </c>
      <c r="AJ317" s="381">
        <v>1</v>
      </c>
    </row>
    <row r="318" spans="1:36">
      <c r="A318" s="381" t="s">
        <v>544</v>
      </c>
      <c r="B318" s="381" t="s">
        <v>12987</v>
      </c>
      <c r="C318" s="381">
        <v>9</v>
      </c>
      <c r="D318" s="381">
        <v>1</v>
      </c>
      <c r="E318" s="381" t="s">
        <v>12966</v>
      </c>
      <c r="F318" s="381" t="s">
        <v>12965</v>
      </c>
      <c r="G318" s="381" t="s">
        <v>4276</v>
      </c>
      <c r="H318" s="381">
        <v>86300</v>
      </c>
      <c r="I318" s="381">
        <v>32100</v>
      </c>
      <c r="J318" s="381">
        <v>36700</v>
      </c>
      <c r="K318" s="381">
        <v>41300</v>
      </c>
      <c r="L318" s="381">
        <v>45850</v>
      </c>
      <c r="M318" s="381">
        <v>49550</v>
      </c>
      <c r="N318" s="381">
        <v>53200</v>
      </c>
      <c r="O318" s="381">
        <v>56900</v>
      </c>
      <c r="P318" s="381">
        <v>60550</v>
      </c>
      <c r="Q318" s="381">
        <v>19250</v>
      </c>
      <c r="R318" s="381">
        <v>22000</v>
      </c>
      <c r="S318" s="381">
        <v>24750</v>
      </c>
      <c r="T318" s="381">
        <v>27500</v>
      </c>
      <c r="U318" s="381">
        <v>29700</v>
      </c>
      <c r="V318" s="381">
        <v>32960</v>
      </c>
      <c r="W318" s="381">
        <v>37140</v>
      </c>
      <c r="X318" s="381">
        <v>41320</v>
      </c>
      <c r="Y318" s="381">
        <v>47600</v>
      </c>
      <c r="Z318" s="381">
        <v>54400</v>
      </c>
      <c r="AA318" s="381">
        <v>61200</v>
      </c>
      <c r="AB318" s="381">
        <v>68000</v>
      </c>
      <c r="AC318" s="381">
        <v>73450</v>
      </c>
      <c r="AD318" s="381">
        <v>78900</v>
      </c>
      <c r="AE318" s="381">
        <v>84350</v>
      </c>
      <c r="AF318" s="381">
        <v>89800</v>
      </c>
      <c r="AG318" s="381">
        <v>1160</v>
      </c>
      <c r="AH318" s="381" t="s">
        <v>6405</v>
      </c>
      <c r="AI318" s="381" t="s">
        <v>12726</v>
      </c>
      <c r="AJ318" s="381">
        <v>1</v>
      </c>
    </row>
    <row r="319" spans="1:36">
      <c r="A319" s="381" t="s">
        <v>544</v>
      </c>
      <c r="B319" s="381" t="s">
        <v>12986</v>
      </c>
      <c r="C319" s="381">
        <v>9</v>
      </c>
      <c r="D319" s="381">
        <v>1</v>
      </c>
      <c r="E319" s="381" t="s">
        <v>12960</v>
      </c>
      <c r="F319" s="381" t="s">
        <v>12959</v>
      </c>
      <c r="G319" s="381" t="s">
        <v>4276</v>
      </c>
      <c r="H319" s="381">
        <v>142800</v>
      </c>
      <c r="I319" s="381">
        <v>49150</v>
      </c>
      <c r="J319" s="381">
        <v>56200</v>
      </c>
      <c r="K319" s="381">
        <v>63200</v>
      </c>
      <c r="L319" s="381">
        <v>70200</v>
      </c>
      <c r="M319" s="381">
        <v>75850</v>
      </c>
      <c r="N319" s="381">
        <v>81450</v>
      </c>
      <c r="O319" s="381">
        <v>87050</v>
      </c>
      <c r="P319" s="381">
        <v>92700</v>
      </c>
      <c r="Q319" s="381">
        <v>29500</v>
      </c>
      <c r="R319" s="381">
        <v>33700</v>
      </c>
      <c r="S319" s="381">
        <v>37900</v>
      </c>
      <c r="T319" s="381">
        <v>42100</v>
      </c>
      <c r="U319" s="381">
        <v>45500</v>
      </c>
      <c r="V319" s="381">
        <v>48850</v>
      </c>
      <c r="W319" s="381">
        <v>52250</v>
      </c>
      <c r="X319" s="381">
        <v>55600</v>
      </c>
      <c r="Y319" s="381">
        <v>62000</v>
      </c>
      <c r="Z319" s="381">
        <v>70850</v>
      </c>
      <c r="AA319" s="381">
        <v>79700</v>
      </c>
      <c r="AB319" s="381">
        <v>88550</v>
      </c>
      <c r="AC319" s="381">
        <v>95650</v>
      </c>
      <c r="AD319" s="381">
        <v>102750</v>
      </c>
      <c r="AE319" s="381">
        <v>109850</v>
      </c>
      <c r="AF319" s="381">
        <v>116900</v>
      </c>
      <c r="AG319" s="381">
        <v>8040</v>
      </c>
      <c r="AH319" s="381" t="s">
        <v>12985</v>
      </c>
      <c r="AI319" s="381" t="s">
        <v>12726</v>
      </c>
      <c r="AJ319" s="381">
        <v>1</v>
      </c>
    </row>
    <row r="320" spans="1:36">
      <c r="A320" s="381" t="s">
        <v>544</v>
      </c>
      <c r="B320" s="381" t="s">
        <v>12984</v>
      </c>
      <c r="C320" s="381">
        <v>9</v>
      </c>
      <c r="D320" s="381">
        <v>1</v>
      </c>
      <c r="E320" s="381" t="s">
        <v>12971</v>
      </c>
      <c r="F320" s="381" t="s">
        <v>12970</v>
      </c>
      <c r="G320" s="381" t="s">
        <v>4276</v>
      </c>
      <c r="H320" s="381">
        <v>114700</v>
      </c>
      <c r="I320" s="381">
        <v>38600</v>
      </c>
      <c r="J320" s="381">
        <v>44100</v>
      </c>
      <c r="K320" s="381">
        <v>49600</v>
      </c>
      <c r="L320" s="381">
        <v>55100</v>
      </c>
      <c r="M320" s="381">
        <v>59550</v>
      </c>
      <c r="N320" s="381">
        <v>63950</v>
      </c>
      <c r="O320" s="381">
        <v>68350</v>
      </c>
      <c r="P320" s="381">
        <v>72750</v>
      </c>
      <c r="Q320" s="381">
        <v>23150</v>
      </c>
      <c r="R320" s="381">
        <v>26450</v>
      </c>
      <c r="S320" s="381">
        <v>29750</v>
      </c>
      <c r="T320" s="381">
        <v>33050</v>
      </c>
      <c r="U320" s="381">
        <v>35700</v>
      </c>
      <c r="V320" s="381">
        <v>38350</v>
      </c>
      <c r="W320" s="381">
        <v>41000</v>
      </c>
      <c r="X320" s="381">
        <v>43650</v>
      </c>
      <c r="Y320" s="381">
        <v>51600</v>
      </c>
      <c r="Z320" s="381">
        <v>58950</v>
      </c>
      <c r="AA320" s="381">
        <v>66300</v>
      </c>
      <c r="AB320" s="381">
        <v>73650</v>
      </c>
      <c r="AC320" s="381">
        <v>79550</v>
      </c>
      <c r="AD320" s="381">
        <v>85450</v>
      </c>
      <c r="AE320" s="381">
        <v>91350</v>
      </c>
      <c r="AF320" s="381">
        <v>97250</v>
      </c>
      <c r="AG320" s="381">
        <v>1930</v>
      </c>
      <c r="AH320" s="381" t="s">
        <v>12983</v>
      </c>
      <c r="AI320" s="381" t="s">
        <v>12726</v>
      </c>
      <c r="AJ320" s="381">
        <v>1</v>
      </c>
    </row>
    <row r="321" spans="1:36">
      <c r="A321" s="381" t="s">
        <v>544</v>
      </c>
      <c r="B321" s="381" t="s">
        <v>12982</v>
      </c>
      <c r="C321" s="381">
        <v>9</v>
      </c>
      <c r="D321" s="381">
        <v>1</v>
      </c>
      <c r="E321" s="381" t="s">
        <v>12971</v>
      </c>
      <c r="F321" s="381" t="s">
        <v>12970</v>
      </c>
      <c r="G321" s="381" t="s">
        <v>4276</v>
      </c>
      <c r="H321" s="381">
        <v>114700</v>
      </c>
      <c r="I321" s="381">
        <v>38600</v>
      </c>
      <c r="J321" s="381">
        <v>44100</v>
      </c>
      <c r="K321" s="381">
        <v>49600</v>
      </c>
      <c r="L321" s="381">
        <v>55100</v>
      </c>
      <c r="M321" s="381">
        <v>59550</v>
      </c>
      <c r="N321" s="381">
        <v>63950</v>
      </c>
      <c r="O321" s="381">
        <v>68350</v>
      </c>
      <c r="P321" s="381">
        <v>72750</v>
      </c>
      <c r="Q321" s="381">
        <v>23150</v>
      </c>
      <c r="R321" s="381">
        <v>26450</v>
      </c>
      <c r="S321" s="381">
        <v>29750</v>
      </c>
      <c r="T321" s="381">
        <v>33050</v>
      </c>
      <c r="U321" s="381">
        <v>35700</v>
      </c>
      <c r="V321" s="381">
        <v>38350</v>
      </c>
      <c r="W321" s="381">
        <v>41000</v>
      </c>
      <c r="X321" s="381">
        <v>43650</v>
      </c>
      <c r="Y321" s="381">
        <v>51600</v>
      </c>
      <c r="Z321" s="381">
        <v>58950</v>
      </c>
      <c r="AA321" s="381">
        <v>66300</v>
      </c>
      <c r="AB321" s="381">
        <v>73650</v>
      </c>
      <c r="AC321" s="381">
        <v>79550</v>
      </c>
      <c r="AD321" s="381">
        <v>85450</v>
      </c>
      <c r="AE321" s="381">
        <v>91350</v>
      </c>
      <c r="AF321" s="381">
        <v>97250</v>
      </c>
      <c r="AG321" s="381">
        <v>1930</v>
      </c>
      <c r="AH321" s="381" t="s">
        <v>12981</v>
      </c>
      <c r="AI321" s="381" t="s">
        <v>12726</v>
      </c>
      <c r="AJ321" s="381">
        <v>1</v>
      </c>
    </row>
    <row r="322" spans="1:36">
      <c r="A322" s="381" t="s">
        <v>544</v>
      </c>
      <c r="B322" s="381" t="s">
        <v>12980</v>
      </c>
      <c r="C322" s="381">
        <v>9</v>
      </c>
      <c r="D322" s="381">
        <v>1</v>
      </c>
      <c r="E322" s="381" t="s">
        <v>12960</v>
      </c>
      <c r="F322" s="381" t="s">
        <v>12959</v>
      </c>
      <c r="G322" s="381" t="s">
        <v>4276</v>
      </c>
      <c r="H322" s="381">
        <v>142800</v>
      </c>
      <c r="I322" s="381">
        <v>49150</v>
      </c>
      <c r="J322" s="381">
        <v>56200</v>
      </c>
      <c r="K322" s="381">
        <v>63200</v>
      </c>
      <c r="L322" s="381">
        <v>70200</v>
      </c>
      <c r="M322" s="381">
        <v>75850</v>
      </c>
      <c r="N322" s="381">
        <v>81450</v>
      </c>
      <c r="O322" s="381">
        <v>87050</v>
      </c>
      <c r="P322" s="381">
        <v>92700</v>
      </c>
      <c r="Q322" s="381">
        <v>29500</v>
      </c>
      <c r="R322" s="381">
        <v>33700</v>
      </c>
      <c r="S322" s="381">
        <v>37900</v>
      </c>
      <c r="T322" s="381">
        <v>42100</v>
      </c>
      <c r="U322" s="381">
        <v>45500</v>
      </c>
      <c r="V322" s="381">
        <v>48850</v>
      </c>
      <c r="W322" s="381">
        <v>52250</v>
      </c>
      <c r="X322" s="381">
        <v>55600</v>
      </c>
      <c r="Y322" s="381">
        <v>62000</v>
      </c>
      <c r="Z322" s="381">
        <v>70850</v>
      </c>
      <c r="AA322" s="381">
        <v>79700</v>
      </c>
      <c r="AB322" s="381">
        <v>88550</v>
      </c>
      <c r="AC322" s="381">
        <v>95650</v>
      </c>
      <c r="AD322" s="381">
        <v>102750</v>
      </c>
      <c r="AE322" s="381">
        <v>109850</v>
      </c>
      <c r="AF322" s="381">
        <v>116900</v>
      </c>
      <c r="AG322" s="381">
        <v>8040</v>
      </c>
      <c r="AH322" s="381" t="s">
        <v>12979</v>
      </c>
      <c r="AI322" s="381" t="s">
        <v>12726</v>
      </c>
      <c r="AJ322" s="381">
        <v>1</v>
      </c>
    </row>
    <row r="323" spans="1:36">
      <c r="A323" s="381" t="s">
        <v>544</v>
      </c>
      <c r="B323" s="381" t="s">
        <v>12978</v>
      </c>
      <c r="C323" s="381">
        <v>9</v>
      </c>
      <c r="D323" s="381">
        <v>1</v>
      </c>
      <c r="E323" s="381" t="s">
        <v>12971</v>
      </c>
      <c r="F323" s="381" t="s">
        <v>12970</v>
      </c>
      <c r="G323" s="381" t="s">
        <v>4276</v>
      </c>
      <c r="H323" s="381">
        <v>114700</v>
      </c>
      <c r="I323" s="381">
        <v>38600</v>
      </c>
      <c r="J323" s="381">
        <v>44100</v>
      </c>
      <c r="K323" s="381">
        <v>49600</v>
      </c>
      <c r="L323" s="381">
        <v>55100</v>
      </c>
      <c r="M323" s="381">
        <v>59550</v>
      </c>
      <c r="N323" s="381">
        <v>63950</v>
      </c>
      <c r="O323" s="381">
        <v>68350</v>
      </c>
      <c r="P323" s="381">
        <v>72750</v>
      </c>
      <c r="Q323" s="381">
        <v>23150</v>
      </c>
      <c r="R323" s="381">
        <v>26450</v>
      </c>
      <c r="S323" s="381">
        <v>29750</v>
      </c>
      <c r="T323" s="381">
        <v>33050</v>
      </c>
      <c r="U323" s="381">
        <v>35700</v>
      </c>
      <c r="V323" s="381">
        <v>38350</v>
      </c>
      <c r="W323" s="381">
        <v>41000</v>
      </c>
      <c r="X323" s="381">
        <v>43650</v>
      </c>
      <c r="Y323" s="381">
        <v>51600</v>
      </c>
      <c r="Z323" s="381">
        <v>58950</v>
      </c>
      <c r="AA323" s="381">
        <v>66300</v>
      </c>
      <c r="AB323" s="381">
        <v>73650</v>
      </c>
      <c r="AC323" s="381">
        <v>79550</v>
      </c>
      <c r="AD323" s="381">
        <v>85450</v>
      </c>
      <c r="AE323" s="381">
        <v>91350</v>
      </c>
      <c r="AF323" s="381">
        <v>97250</v>
      </c>
      <c r="AG323" s="381">
        <v>1930</v>
      </c>
      <c r="AH323" s="381" t="s">
        <v>12977</v>
      </c>
      <c r="AI323" s="381" t="s">
        <v>12726</v>
      </c>
      <c r="AJ323" s="381">
        <v>1</v>
      </c>
    </row>
    <row r="324" spans="1:36">
      <c r="A324" s="381" t="s">
        <v>544</v>
      </c>
      <c r="B324" s="381" t="s">
        <v>12976</v>
      </c>
      <c r="C324" s="381">
        <v>9</v>
      </c>
      <c r="D324" s="381">
        <v>1</v>
      </c>
      <c r="E324" s="381" t="s">
        <v>12971</v>
      </c>
      <c r="F324" s="381" t="s">
        <v>12970</v>
      </c>
      <c r="G324" s="381" t="s">
        <v>4276</v>
      </c>
      <c r="H324" s="381">
        <v>114700</v>
      </c>
      <c r="I324" s="381">
        <v>38600</v>
      </c>
      <c r="J324" s="381">
        <v>44100</v>
      </c>
      <c r="K324" s="381">
        <v>49600</v>
      </c>
      <c r="L324" s="381">
        <v>55100</v>
      </c>
      <c r="M324" s="381">
        <v>59550</v>
      </c>
      <c r="N324" s="381">
        <v>63950</v>
      </c>
      <c r="O324" s="381">
        <v>68350</v>
      </c>
      <c r="P324" s="381">
        <v>72750</v>
      </c>
      <c r="Q324" s="381">
        <v>23150</v>
      </c>
      <c r="R324" s="381">
        <v>26450</v>
      </c>
      <c r="S324" s="381">
        <v>29750</v>
      </c>
      <c r="T324" s="381">
        <v>33050</v>
      </c>
      <c r="U324" s="381">
        <v>35700</v>
      </c>
      <c r="V324" s="381">
        <v>38350</v>
      </c>
      <c r="W324" s="381">
        <v>41000</v>
      </c>
      <c r="X324" s="381">
        <v>43650</v>
      </c>
      <c r="Y324" s="381">
        <v>51600</v>
      </c>
      <c r="Z324" s="381">
        <v>58950</v>
      </c>
      <c r="AA324" s="381">
        <v>66300</v>
      </c>
      <c r="AB324" s="381">
        <v>73650</v>
      </c>
      <c r="AC324" s="381">
        <v>79550</v>
      </c>
      <c r="AD324" s="381">
        <v>85450</v>
      </c>
      <c r="AE324" s="381">
        <v>91350</v>
      </c>
      <c r="AF324" s="381">
        <v>97250</v>
      </c>
      <c r="AG324" s="381">
        <v>1930</v>
      </c>
      <c r="AH324" s="381" t="s">
        <v>12975</v>
      </c>
      <c r="AI324" s="381" t="s">
        <v>12726</v>
      </c>
      <c r="AJ324" s="381">
        <v>1</v>
      </c>
    </row>
    <row r="325" spans="1:36">
      <c r="A325" s="381" t="s">
        <v>544</v>
      </c>
      <c r="B325" s="381" t="s">
        <v>12974</v>
      </c>
      <c r="C325" s="381">
        <v>9</v>
      </c>
      <c r="D325" s="381">
        <v>1</v>
      </c>
      <c r="E325" s="381" t="s">
        <v>12966</v>
      </c>
      <c r="F325" s="381" t="s">
        <v>12965</v>
      </c>
      <c r="G325" s="381" t="s">
        <v>4276</v>
      </c>
      <c r="H325" s="381">
        <v>86300</v>
      </c>
      <c r="I325" s="381">
        <v>32100</v>
      </c>
      <c r="J325" s="381">
        <v>36700</v>
      </c>
      <c r="K325" s="381">
        <v>41300</v>
      </c>
      <c r="L325" s="381">
        <v>45850</v>
      </c>
      <c r="M325" s="381">
        <v>49550</v>
      </c>
      <c r="N325" s="381">
        <v>53200</v>
      </c>
      <c r="O325" s="381">
        <v>56900</v>
      </c>
      <c r="P325" s="381">
        <v>60550</v>
      </c>
      <c r="Q325" s="381">
        <v>19250</v>
      </c>
      <c r="R325" s="381">
        <v>22000</v>
      </c>
      <c r="S325" s="381">
        <v>24750</v>
      </c>
      <c r="T325" s="381">
        <v>27500</v>
      </c>
      <c r="U325" s="381">
        <v>29700</v>
      </c>
      <c r="V325" s="381">
        <v>32960</v>
      </c>
      <c r="W325" s="381">
        <v>37140</v>
      </c>
      <c r="X325" s="381">
        <v>41320</v>
      </c>
      <c r="Y325" s="381">
        <v>47600</v>
      </c>
      <c r="Z325" s="381">
        <v>54400</v>
      </c>
      <c r="AA325" s="381">
        <v>61200</v>
      </c>
      <c r="AB325" s="381">
        <v>68000</v>
      </c>
      <c r="AC325" s="381">
        <v>73450</v>
      </c>
      <c r="AD325" s="381">
        <v>78900</v>
      </c>
      <c r="AE325" s="381">
        <v>84350</v>
      </c>
      <c r="AF325" s="381">
        <v>89800</v>
      </c>
      <c r="AG325" s="381">
        <v>1160</v>
      </c>
      <c r="AH325" s="381" t="s">
        <v>12973</v>
      </c>
      <c r="AI325" s="381" t="s">
        <v>12726</v>
      </c>
      <c r="AJ325" s="381">
        <v>1</v>
      </c>
    </row>
    <row r="326" spans="1:36">
      <c r="A326" s="381" t="s">
        <v>544</v>
      </c>
      <c r="B326" s="381" t="s">
        <v>12972</v>
      </c>
      <c r="C326" s="381">
        <v>9</v>
      </c>
      <c r="D326" s="381">
        <v>1</v>
      </c>
      <c r="E326" s="381" t="s">
        <v>12971</v>
      </c>
      <c r="F326" s="381" t="s">
        <v>12970</v>
      </c>
      <c r="G326" s="381" t="s">
        <v>4276</v>
      </c>
      <c r="H326" s="381">
        <v>114700</v>
      </c>
      <c r="I326" s="381">
        <v>38600</v>
      </c>
      <c r="J326" s="381">
        <v>44100</v>
      </c>
      <c r="K326" s="381">
        <v>49600</v>
      </c>
      <c r="L326" s="381">
        <v>55100</v>
      </c>
      <c r="M326" s="381">
        <v>59550</v>
      </c>
      <c r="N326" s="381">
        <v>63950</v>
      </c>
      <c r="O326" s="381">
        <v>68350</v>
      </c>
      <c r="P326" s="381">
        <v>72750</v>
      </c>
      <c r="Q326" s="381">
        <v>23150</v>
      </c>
      <c r="R326" s="381">
        <v>26450</v>
      </c>
      <c r="S326" s="381">
        <v>29750</v>
      </c>
      <c r="T326" s="381">
        <v>33050</v>
      </c>
      <c r="U326" s="381">
        <v>35700</v>
      </c>
      <c r="V326" s="381">
        <v>38350</v>
      </c>
      <c r="W326" s="381">
        <v>41000</v>
      </c>
      <c r="X326" s="381">
        <v>43650</v>
      </c>
      <c r="Y326" s="381">
        <v>51600</v>
      </c>
      <c r="Z326" s="381">
        <v>58950</v>
      </c>
      <c r="AA326" s="381">
        <v>66300</v>
      </c>
      <c r="AB326" s="381">
        <v>73650</v>
      </c>
      <c r="AC326" s="381">
        <v>79550</v>
      </c>
      <c r="AD326" s="381">
        <v>85450</v>
      </c>
      <c r="AE326" s="381">
        <v>91350</v>
      </c>
      <c r="AF326" s="381">
        <v>97250</v>
      </c>
      <c r="AG326" s="381">
        <v>1930</v>
      </c>
      <c r="AH326" s="381" t="s">
        <v>10012</v>
      </c>
      <c r="AI326" s="381" t="s">
        <v>12726</v>
      </c>
      <c r="AJ326" s="381">
        <v>1</v>
      </c>
    </row>
    <row r="327" spans="1:36">
      <c r="A327" s="381" t="s">
        <v>544</v>
      </c>
      <c r="B327" s="381" t="s">
        <v>12969</v>
      </c>
      <c r="C327" s="381">
        <v>9</v>
      </c>
      <c r="D327" s="381">
        <v>1</v>
      </c>
      <c r="E327" s="381" t="s">
        <v>12960</v>
      </c>
      <c r="F327" s="381" t="s">
        <v>12959</v>
      </c>
      <c r="G327" s="381" t="s">
        <v>4276</v>
      </c>
      <c r="H327" s="381">
        <v>142800</v>
      </c>
      <c r="I327" s="381">
        <v>49150</v>
      </c>
      <c r="J327" s="381">
        <v>56200</v>
      </c>
      <c r="K327" s="381">
        <v>63200</v>
      </c>
      <c r="L327" s="381">
        <v>70200</v>
      </c>
      <c r="M327" s="381">
        <v>75850</v>
      </c>
      <c r="N327" s="381">
        <v>81450</v>
      </c>
      <c r="O327" s="381">
        <v>87050</v>
      </c>
      <c r="P327" s="381">
        <v>92700</v>
      </c>
      <c r="Q327" s="381">
        <v>29500</v>
      </c>
      <c r="R327" s="381">
        <v>33700</v>
      </c>
      <c r="S327" s="381">
        <v>37900</v>
      </c>
      <c r="T327" s="381">
        <v>42100</v>
      </c>
      <c r="U327" s="381">
        <v>45500</v>
      </c>
      <c r="V327" s="381">
        <v>48850</v>
      </c>
      <c r="W327" s="381">
        <v>52250</v>
      </c>
      <c r="X327" s="381">
        <v>55600</v>
      </c>
      <c r="Y327" s="381">
        <v>62000</v>
      </c>
      <c r="Z327" s="381">
        <v>70850</v>
      </c>
      <c r="AA327" s="381">
        <v>79700</v>
      </c>
      <c r="AB327" s="381">
        <v>88550</v>
      </c>
      <c r="AC327" s="381">
        <v>95650</v>
      </c>
      <c r="AD327" s="381">
        <v>102750</v>
      </c>
      <c r="AE327" s="381">
        <v>109850</v>
      </c>
      <c r="AF327" s="381">
        <v>116900</v>
      </c>
      <c r="AG327" s="381">
        <v>8040</v>
      </c>
      <c r="AH327" s="381" t="s">
        <v>2562</v>
      </c>
      <c r="AI327" s="381" t="s">
        <v>12726</v>
      </c>
      <c r="AJ327" s="381">
        <v>1</v>
      </c>
    </row>
    <row r="328" spans="1:36">
      <c r="A328" s="381" t="s">
        <v>544</v>
      </c>
      <c r="B328" s="381" t="s">
        <v>12968</v>
      </c>
      <c r="C328" s="381">
        <v>9</v>
      </c>
      <c r="D328" s="381">
        <v>1</v>
      </c>
      <c r="E328" s="381" t="s">
        <v>12966</v>
      </c>
      <c r="F328" s="381" t="s">
        <v>12965</v>
      </c>
      <c r="G328" s="381" t="s">
        <v>4276</v>
      </c>
      <c r="H328" s="381">
        <v>86300</v>
      </c>
      <c r="I328" s="381">
        <v>32100</v>
      </c>
      <c r="J328" s="381">
        <v>36700</v>
      </c>
      <c r="K328" s="381">
        <v>41300</v>
      </c>
      <c r="L328" s="381">
        <v>45850</v>
      </c>
      <c r="M328" s="381">
        <v>49550</v>
      </c>
      <c r="N328" s="381">
        <v>53200</v>
      </c>
      <c r="O328" s="381">
        <v>56900</v>
      </c>
      <c r="P328" s="381">
        <v>60550</v>
      </c>
      <c r="Q328" s="381">
        <v>19250</v>
      </c>
      <c r="R328" s="381">
        <v>22000</v>
      </c>
      <c r="S328" s="381">
        <v>24750</v>
      </c>
      <c r="T328" s="381">
        <v>27500</v>
      </c>
      <c r="U328" s="381">
        <v>29700</v>
      </c>
      <c r="V328" s="381">
        <v>32960</v>
      </c>
      <c r="W328" s="381">
        <v>37140</v>
      </c>
      <c r="X328" s="381">
        <v>41320</v>
      </c>
      <c r="Y328" s="381">
        <v>47600</v>
      </c>
      <c r="Z328" s="381">
        <v>54400</v>
      </c>
      <c r="AA328" s="381">
        <v>61200</v>
      </c>
      <c r="AB328" s="381">
        <v>68000</v>
      </c>
      <c r="AC328" s="381">
        <v>73450</v>
      </c>
      <c r="AD328" s="381">
        <v>78900</v>
      </c>
      <c r="AE328" s="381">
        <v>84350</v>
      </c>
      <c r="AF328" s="381">
        <v>89800</v>
      </c>
      <c r="AG328" s="381">
        <v>1160</v>
      </c>
      <c r="AH328" s="381" t="s">
        <v>6467</v>
      </c>
      <c r="AI328" s="381" t="s">
        <v>12726</v>
      </c>
      <c r="AJ328" s="381">
        <v>1</v>
      </c>
    </row>
    <row r="329" spans="1:36">
      <c r="A329" s="381" t="s">
        <v>544</v>
      </c>
      <c r="B329" s="381" t="s">
        <v>12967</v>
      </c>
      <c r="C329" s="381">
        <v>9</v>
      </c>
      <c r="D329" s="381">
        <v>1</v>
      </c>
      <c r="E329" s="381" t="s">
        <v>12966</v>
      </c>
      <c r="F329" s="381" t="s">
        <v>12965</v>
      </c>
      <c r="G329" s="381" t="s">
        <v>4276</v>
      </c>
      <c r="H329" s="381">
        <v>86300</v>
      </c>
      <c r="I329" s="381">
        <v>32100</v>
      </c>
      <c r="J329" s="381">
        <v>36700</v>
      </c>
      <c r="K329" s="381">
        <v>41300</v>
      </c>
      <c r="L329" s="381">
        <v>45850</v>
      </c>
      <c r="M329" s="381">
        <v>49550</v>
      </c>
      <c r="N329" s="381">
        <v>53200</v>
      </c>
      <c r="O329" s="381">
        <v>56900</v>
      </c>
      <c r="P329" s="381">
        <v>60550</v>
      </c>
      <c r="Q329" s="381">
        <v>19250</v>
      </c>
      <c r="R329" s="381">
        <v>22000</v>
      </c>
      <c r="S329" s="381">
        <v>24750</v>
      </c>
      <c r="T329" s="381">
        <v>27500</v>
      </c>
      <c r="U329" s="381">
        <v>29700</v>
      </c>
      <c r="V329" s="381">
        <v>32960</v>
      </c>
      <c r="W329" s="381">
        <v>37140</v>
      </c>
      <c r="X329" s="381">
        <v>41320</v>
      </c>
      <c r="Y329" s="381">
        <v>47600</v>
      </c>
      <c r="Z329" s="381">
        <v>54400</v>
      </c>
      <c r="AA329" s="381">
        <v>61200</v>
      </c>
      <c r="AB329" s="381">
        <v>68000</v>
      </c>
      <c r="AC329" s="381">
        <v>73450</v>
      </c>
      <c r="AD329" s="381">
        <v>78900</v>
      </c>
      <c r="AE329" s="381">
        <v>84350</v>
      </c>
      <c r="AF329" s="381">
        <v>89800</v>
      </c>
      <c r="AG329" s="381">
        <v>1160</v>
      </c>
      <c r="AH329" s="381" t="s">
        <v>12964</v>
      </c>
      <c r="AI329" s="381" t="s">
        <v>12726</v>
      </c>
      <c r="AJ329" s="381">
        <v>1</v>
      </c>
    </row>
    <row r="330" spans="1:36">
      <c r="A330" s="381" t="s">
        <v>544</v>
      </c>
      <c r="B330" s="381" t="s">
        <v>12963</v>
      </c>
      <c r="C330" s="381">
        <v>9</v>
      </c>
      <c r="D330" s="381">
        <v>1</v>
      </c>
      <c r="E330" s="381" t="s">
        <v>12960</v>
      </c>
      <c r="F330" s="381" t="s">
        <v>12959</v>
      </c>
      <c r="G330" s="381" t="s">
        <v>4276</v>
      </c>
      <c r="H330" s="381">
        <v>142800</v>
      </c>
      <c r="I330" s="381">
        <v>49150</v>
      </c>
      <c r="J330" s="381">
        <v>56200</v>
      </c>
      <c r="K330" s="381">
        <v>63200</v>
      </c>
      <c r="L330" s="381">
        <v>70200</v>
      </c>
      <c r="M330" s="381">
        <v>75850</v>
      </c>
      <c r="N330" s="381">
        <v>81450</v>
      </c>
      <c r="O330" s="381">
        <v>87050</v>
      </c>
      <c r="P330" s="381">
        <v>92700</v>
      </c>
      <c r="Q330" s="381">
        <v>29500</v>
      </c>
      <c r="R330" s="381">
        <v>33700</v>
      </c>
      <c r="S330" s="381">
        <v>37900</v>
      </c>
      <c r="T330" s="381">
        <v>42100</v>
      </c>
      <c r="U330" s="381">
        <v>45500</v>
      </c>
      <c r="V330" s="381">
        <v>48850</v>
      </c>
      <c r="W330" s="381">
        <v>52250</v>
      </c>
      <c r="X330" s="381">
        <v>55600</v>
      </c>
      <c r="Y330" s="381">
        <v>62000</v>
      </c>
      <c r="Z330" s="381">
        <v>70850</v>
      </c>
      <c r="AA330" s="381">
        <v>79700</v>
      </c>
      <c r="AB330" s="381">
        <v>88550</v>
      </c>
      <c r="AC330" s="381">
        <v>95650</v>
      </c>
      <c r="AD330" s="381">
        <v>102750</v>
      </c>
      <c r="AE330" s="381">
        <v>109850</v>
      </c>
      <c r="AF330" s="381">
        <v>116900</v>
      </c>
      <c r="AG330" s="381">
        <v>8040</v>
      </c>
      <c r="AH330" s="381" t="s">
        <v>2104</v>
      </c>
      <c r="AI330" s="381" t="s">
        <v>12726</v>
      </c>
      <c r="AJ330" s="381">
        <v>1</v>
      </c>
    </row>
    <row r="331" spans="1:36">
      <c r="A331" s="381" t="s">
        <v>544</v>
      </c>
      <c r="B331" s="381" t="s">
        <v>12962</v>
      </c>
      <c r="C331" s="381">
        <v>9</v>
      </c>
      <c r="D331" s="381">
        <v>1</v>
      </c>
      <c r="E331" s="381" t="s">
        <v>12960</v>
      </c>
      <c r="F331" s="381" t="s">
        <v>12959</v>
      </c>
      <c r="G331" s="381" t="s">
        <v>4276</v>
      </c>
      <c r="H331" s="381">
        <v>142800</v>
      </c>
      <c r="I331" s="381">
        <v>49150</v>
      </c>
      <c r="J331" s="381">
        <v>56200</v>
      </c>
      <c r="K331" s="381">
        <v>63200</v>
      </c>
      <c r="L331" s="381">
        <v>70200</v>
      </c>
      <c r="M331" s="381">
        <v>75850</v>
      </c>
      <c r="N331" s="381">
        <v>81450</v>
      </c>
      <c r="O331" s="381">
        <v>87050</v>
      </c>
      <c r="P331" s="381">
        <v>92700</v>
      </c>
      <c r="Q331" s="381">
        <v>29500</v>
      </c>
      <c r="R331" s="381">
        <v>33700</v>
      </c>
      <c r="S331" s="381">
        <v>37900</v>
      </c>
      <c r="T331" s="381">
        <v>42100</v>
      </c>
      <c r="U331" s="381">
        <v>45500</v>
      </c>
      <c r="V331" s="381">
        <v>48850</v>
      </c>
      <c r="W331" s="381">
        <v>52250</v>
      </c>
      <c r="X331" s="381">
        <v>55600</v>
      </c>
      <c r="Y331" s="381">
        <v>62000</v>
      </c>
      <c r="Z331" s="381">
        <v>70850</v>
      </c>
      <c r="AA331" s="381">
        <v>79700</v>
      </c>
      <c r="AB331" s="381">
        <v>88550</v>
      </c>
      <c r="AC331" s="381">
        <v>95650</v>
      </c>
      <c r="AD331" s="381">
        <v>102750</v>
      </c>
      <c r="AE331" s="381">
        <v>109850</v>
      </c>
      <c r="AF331" s="381">
        <v>116900</v>
      </c>
      <c r="AG331" s="381">
        <v>8040</v>
      </c>
      <c r="AH331" s="381" t="s">
        <v>8962</v>
      </c>
      <c r="AI331" s="381" t="s">
        <v>12726</v>
      </c>
      <c r="AJ331" s="381">
        <v>1</v>
      </c>
    </row>
    <row r="332" spans="1:36">
      <c r="A332" s="381" t="s">
        <v>544</v>
      </c>
      <c r="B332" s="381" t="s">
        <v>12961</v>
      </c>
      <c r="C332" s="381">
        <v>9</v>
      </c>
      <c r="D332" s="381">
        <v>1</v>
      </c>
      <c r="E332" s="381" t="s">
        <v>12960</v>
      </c>
      <c r="F332" s="381" t="s">
        <v>12959</v>
      </c>
      <c r="G332" s="381" t="s">
        <v>4276</v>
      </c>
      <c r="H332" s="381">
        <v>142800</v>
      </c>
      <c r="I332" s="381">
        <v>49150</v>
      </c>
      <c r="J332" s="381">
        <v>56200</v>
      </c>
      <c r="K332" s="381">
        <v>63200</v>
      </c>
      <c r="L332" s="381">
        <v>70200</v>
      </c>
      <c r="M332" s="381">
        <v>75850</v>
      </c>
      <c r="N332" s="381">
        <v>81450</v>
      </c>
      <c r="O332" s="381">
        <v>87050</v>
      </c>
      <c r="P332" s="381">
        <v>92700</v>
      </c>
      <c r="Q332" s="381">
        <v>29500</v>
      </c>
      <c r="R332" s="381">
        <v>33700</v>
      </c>
      <c r="S332" s="381">
        <v>37900</v>
      </c>
      <c r="T332" s="381">
        <v>42100</v>
      </c>
      <c r="U332" s="381">
        <v>45500</v>
      </c>
      <c r="V332" s="381">
        <v>48850</v>
      </c>
      <c r="W332" s="381">
        <v>52250</v>
      </c>
      <c r="X332" s="381">
        <v>55600</v>
      </c>
      <c r="Y332" s="381">
        <v>62000</v>
      </c>
      <c r="Z332" s="381">
        <v>70850</v>
      </c>
      <c r="AA332" s="381">
        <v>79700</v>
      </c>
      <c r="AB332" s="381">
        <v>88550</v>
      </c>
      <c r="AC332" s="381">
        <v>95650</v>
      </c>
      <c r="AD332" s="381">
        <v>102750</v>
      </c>
      <c r="AE332" s="381">
        <v>109850</v>
      </c>
      <c r="AF332" s="381">
        <v>116900</v>
      </c>
      <c r="AG332" s="381">
        <v>8040</v>
      </c>
      <c r="AH332" s="381" t="s">
        <v>6324</v>
      </c>
      <c r="AI332" s="381" t="s">
        <v>12726</v>
      </c>
      <c r="AJ332" s="381">
        <v>1</v>
      </c>
    </row>
    <row r="333" spans="1:36">
      <c r="A333" s="381" t="s">
        <v>544</v>
      </c>
      <c r="B333" s="381" t="s">
        <v>12958</v>
      </c>
      <c r="C333" s="381">
        <v>9</v>
      </c>
      <c r="D333" s="381">
        <v>3</v>
      </c>
      <c r="E333" s="381" t="s">
        <v>12755</v>
      </c>
      <c r="F333" s="381" t="s">
        <v>12754</v>
      </c>
      <c r="G333" s="381" t="s">
        <v>12917</v>
      </c>
      <c r="H333" s="381">
        <v>89700</v>
      </c>
      <c r="I333" s="381">
        <v>32100</v>
      </c>
      <c r="J333" s="381">
        <v>36700</v>
      </c>
      <c r="K333" s="381">
        <v>41300</v>
      </c>
      <c r="L333" s="381">
        <v>45850</v>
      </c>
      <c r="M333" s="381">
        <v>49550</v>
      </c>
      <c r="N333" s="381">
        <v>53200</v>
      </c>
      <c r="O333" s="381">
        <v>56900</v>
      </c>
      <c r="P333" s="381">
        <v>60550</v>
      </c>
      <c r="Q333" s="381">
        <v>19250</v>
      </c>
      <c r="R333" s="381">
        <v>22000</v>
      </c>
      <c r="S333" s="381">
        <v>24750</v>
      </c>
      <c r="T333" s="381">
        <v>27500</v>
      </c>
      <c r="U333" s="381">
        <v>29700</v>
      </c>
      <c r="V333" s="381">
        <v>32960</v>
      </c>
      <c r="W333" s="381">
        <v>37140</v>
      </c>
      <c r="X333" s="381">
        <v>41320</v>
      </c>
      <c r="Y333" s="381">
        <v>47600</v>
      </c>
      <c r="Z333" s="381">
        <v>54400</v>
      </c>
      <c r="AA333" s="381">
        <v>61200</v>
      </c>
      <c r="AB333" s="381">
        <v>68000</v>
      </c>
      <c r="AC333" s="381">
        <v>73450</v>
      </c>
      <c r="AD333" s="381">
        <v>78900</v>
      </c>
      <c r="AE333" s="381">
        <v>84350</v>
      </c>
      <c r="AF333" s="381">
        <v>89800</v>
      </c>
      <c r="AG333" s="381">
        <v>3280</v>
      </c>
      <c r="AH333" s="381" t="s">
        <v>8659</v>
      </c>
      <c r="AI333" s="381" t="s">
        <v>12726</v>
      </c>
      <c r="AJ333" s="381">
        <v>1</v>
      </c>
    </row>
    <row r="334" spans="1:36">
      <c r="A334" s="381" t="s">
        <v>544</v>
      </c>
      <c r="B334" s="381" t="s">
        <v>12957</v>
      </c>
      <c r="C334" s="381">
        <v>9</v>
      </c>
      <c r="D334" s="381">
        <v>3</v>
      </c>
      <c r="E334" s="381" t="s">
        <v>12755</v>
      </c>
      <c r="F334" s="381" t="s">
        <v>12754</v>
      </c>
      <c r="G334" s="381" t="s">
        <v>12917</v>
      </c>
      <c r="H334" s="381">
        <v>89700</v>
      </c>
      <c r="I334" s="381">
        <v>32100</v>
      </c>
      <c r="J334" s="381">
        <v>36700</v>
      </c>
      <c r="K334" s="381">
        <v>41300</v>
      </c>
      <c r="L334" s="381">
        <v>45850</v>
      </c>
      <c r="M334" s="381">
        <v>49550</v>
      </c>
      <c r="N334" s="381">
        <v>53200</v>
      </c>
      <c r="O334" s="381">
        <v>56900</v>
      </c>
      <c r="P334" s="381">
        <v>60550</v>
      </c>
      <c r="Q334" s="381">
        <v>19250</v>
      </c>
      <c r="R334" s="381">
        <v>22000</v>
      </c>
      <c r="S334" s="381">
        <v>24750</v>
      </c>
      <c r="T334" s="381">
        <v>27500</v>
      </c>
      <c r="U334" s="381">
        <v>29700</v>
      </c>
      <c r="V334" s="381">
        <v>32960</v>
      </c>
      <c r="W334" s="381">
        <v>37140</v>
      </c>
      <c r="X334" s="381">
        <v>41320</v>
      </c>
      <c r="Y334" s="381">
        <v>47600</v>
      </c>
      <c r="Z334" s="381">
        <v>54400</v>
      </c>
      <c r="AA334" s="381">
        <v>61200</v>
      </c>
      <c r="AB334" s="381">
        <v>68000</v>
      </c>
      <c r="AC334" s="381">
        <v>73450</v>
      </c>
      <c r="AD334" s="381">
        <v>78900</v>
      </c>
      <c r="AE334" s="381">
        <v>84350</v>
      </c>
      <c r="AF334" s="381">
        <v>89800</v>
      </c>
      <c r="AG334" s="381">
        <v>3280</v>
      </c>
      <c r="AH334" s="381" t="s">
        <v>2231</v>
      </c>
      <c r="AI334" s="381" t="s">
        <v>12726</v>
      </c>
      <c r="AJ334" s="381">
        <v>1</v>
      </c>
    </row>
    <row r="335" spans="1:36">
      <c r="A335" s="381" t="s">
        <v>544</v>
      </c>
      <c r="B335" s="381" t="s">
        <v>12956</v>
      </c>
      <c r="C335" s="381">
        <v>9</v>
      </c>
      <c r="D335" s="381">
        <v>3</v>
      </c>
      <c r="E335" s="381" t="s">
        <v>12755</v>
      </c>
      <c r="F335" s="381" t="s">
        <v>12754</v>
      </c>
      <c r="G335" s="381" t="s">
        <v>12917</v>
      </c>
      <c r="H335" s="381">
        <v>89700</v>
      </c>
      <c r="I335" s="381">
        <v>32100</v>
      </c>
      <c r="J335" s="381">
        <v>36700</v>
      </c>
      <c r="K335" s="381">
        <v>41300</v>
      </c>
      <c r="L335" s="381">
        <v>45850</v>
      </c>
      <c r="M335" s="381">
        <v>49550</v>
      </c>
      <c r="N335" s="381">
        <v>53200</v>
      </c>
      <c r="O335" s="381">
        <v>56900</v>
      </c>
      <c r="P335" s="381">
        <v>60550</v>
      </c>
      <c r="Q335" s="381">
        <v>19250</v>
      </c>
      <c r="R335" s="381">
        <v>22000</v>
      </c>
      <c r="S335" s="381">
        <v>24750</v>
      </c>
      <c r="T335" s="381">
        <v>27500</v>
      </c>
      <c r="U335" s="381">
        <v>29700</v>
      </c>
      <c r="V335" s="381">
        <v>32960</v>
      </c>
      <c r="W335" s="381">
        <v>37140</v>
      </c>
      <c r="X335" s="381">
        <v>41320</v>
      </c>
      <c r="Y335" s="381">
        <v>47600</v>
      </c>
      <c r="Z335" s="381">
        <v>54400</v>
      </c>
      <c r="AA335" s="381">
        <v>61200</v>
      </c>
      <c r="AB335" s="381">
        <v>68000</v>
      </c>
      <c r="AC335" s="381">
        <v>73450</v>
      </c>
      <c r="AD335" s="381">
        <v>78900</v>
      </c>
      <c r="AE335" s="381">
        <v>84350</v>
      </c>
      <c r="AF335" s="381">
        <v>89800</v>
      </c>
      <c r="AG335" s="381">
        <v>3280</v>
      </c>
      <c r="AH335" s="381" t="s">
        <v>2473</v>
      </c>
      <c r="AI335" s="381" t="s">
        <v>12726</v>
      </c>
      <c r="AJ335" s="381">
        <v>1</v>
      </c>
    </row>
    <row r="336" spans="1:36">
      <c r="A336" s="381" t="s">
        <v>544</v>
      </c>
      <c r="B336" s="381" t="s">
        <v>12955</v>
      </c>
      <c r="C336" s="381">
        <v>9</v>
      </c>
      <c r="D336" s="381">
        <v>3</v>
      </c>
      <c r="E336" s="381" t="s">
        <v>12755</v>
      </c>
      <c r="F336" s="381" t="s">
        <v>12754</v>
      </c>
      <c r="G336" s="381" t="s">
        <v>12917</v>
      </c>
      <c r="H336" s="381">
        <v>89700</v>
      </c>
      <c r="I336" s="381">
        <v>32100</v>
      </c>
      <c r="J336" s="381">
        <v>36700</v>
      </c>
      <c r="K336" s="381">
        <v>41300</v>
      </c>
      <c r="L336" s="381">
        <v>45850</v>
      </c>
      <c r="M336" s="381">
        <v>49550</v>
      </c>
      <c r="N336" s="381">
        <v>53200</v>
      </c>
      <c r="O336" s="381">
        <v>56900</v>
      </c>
      <c r="P336" s="381">
        <v>60550</v>
      </c>
      <c r="Q336" s="381">
        <v>19250</v>
      </c>
      <c r="R336" s="381">
        <v>22000</v>
      </c>
      <c r="S336" s="381">
        <v>24750</v>
      </c>
      <c r="T336" s="381">
        <v>27500</v>
      </c>
      <c r="U336" s="381">
        <v>29700</v>
      </c>
      <c r="V336" s="381">
        <v>32960</v>
      </c>
      <c r="W336" s="381">
        <v>37140</v>
      </c>
      <c r="X336" s="381">
        <v>41320</v>
      </c>
      <c r="Y336" s="381">
        <v>47600</v>
      </c>
      <c r="Z336" s="381">
        <v>54400</v>
      </c>
      <c r="AA336" s="381">
        <v>61200</v>
      </c>
      <c r="AB336" s="381">
        <v>68000</v>
      </c>
      <c r="AC336" s="381">
        <v>73450</v>
      </c>
      <c r="AD336" s="381">
        <v>78900</v>
      </c>
      <c r="AE336" s="381">
        <v>84350</v>
      </c>
      <c r="AF336" s="381">
        <v>89800</v>
      </c>
      <c r="AG336" s="381">
        <v>3280</v>
      </c>
      <c r="AH336" s="381" t="s">
        <v>2633</v>
      </c>
      <c r="AI336" s="381" t="s">
        <v>12726</v>
      </c>
      <c r="AJ336" s="381">
        <v>1</v>
      </c>
    </row>
    <row r="337" spans="1:36">
      <c r="A337" s="381" t="s">
        <v>544</v>
      </c>
      <c r="B337" s="381" t="s">
        <v>12954</v>
      </c>
      <c r="C337" s="381">
        <v>9</v>
      </c>
      <c r="D337" s="381">
        <v>3</v>
      </c>
      <c r="E337" s="381" t="s">
        <v>12755</v>
      </c>
      <c r="F337" s="381" t="s">
        <v>12754</v>
      </c>
      <c r="G337" s="381" t="s">
        <v>12917</v>
      </c>
      <c r="H337" s="381">
        <v>89700</v>
      </c>
      <c r="I337" s="381">
        <v>32100</v>
      </c>
      <c r="J337" s="381">
        <v>36700</v>
      </c>
      <c r="K337" s="381">
        <v>41300</v>
      </c>
      <c r="L337" s="381">
        <v>45850</v>
      </c>
      <c r="M337" s="381">
        <v>49550</v>
      </c>
      <c r="N337" s="381">
        <v>53200</v>
      </c>
      <c r="O337" s="381">
        <v>56900</v>
      </c>
      <c r="P337" s="381">
        <v>60550</v>
      </c>
      <c r="Q337" s="381">
        <v>19250</v>
      </c>
      <c r="R337" s="381">
        <v>22000</v>
      </c>
      <c r="S337" s="381">
        <v>24750</v>
      </c>
      <c r="T337" s="381">
        <v>27500</v>
      </c>
      <c r="U337" s="381">
        <v>29700</v>
      </c>
      <c r="V337" s="381">
        <v>32960</v>
      </c>
      <c r="W337" s="381">
        <v>37140</v>
      </c>
      <c r="X337" s="381">
        <v>41320</v>
      </c>
      <c r="Y337" s="381">
        <v>47600</v>
      </c>
      <c r="Z337" s="381">
        <v>54400</v>
      </c>
      <c r="AA337" s="381">
        <v>61200</v>
      </c>
      <c r="AB337" s="381">
        <v>68000</v>
      </c>
      <c r="AC337" s="381">
        <v>73450</v>
      </c>
      <c r="AD337" s="381">
        <v>78900</v>
      </c>
      <c r="AE337" s="381">
        <v>84350</v>
      </c>
      <c r="AF337" s="381">
        <v>89800</v>
      </c>
      <c r="AG337" s="381">
        <v>3280</v>
      </c>
      <c r="AH337" s="381" t="s">
        <v>8743</v>
      </c>
      <c r="AI337" s="381" t="s">
        <v>12726</v>
      </c>
      <c r="AJ337" s="381">
        <v>1</v>
      </c>
    </row>
    <row r="338" spans="1:36">
      <c r="A338" s="381" t="s">
        <v>544</v>
      </c>
      <c r="B338" s="381" t="s">
        <v>12953</v>
      </c>
      <c r="C338" s="381">
        <v>9</v>
      </c>
      <c r="D338" s="381">
        <v>3</v>
      </c>
      <c r="E338" s="381" t="s">
        <v>12755</v>
      </c>
      <c r="F338" s="381" t="s">
        <v>12754</v>
      </c>
      <c r="G338" s="381" t="s">
        <v>12917</v>
      </c>
      <c r="H338" s="381">
        <v>89700</v>
      </c>
      <c r="I338" s="381">
        <v>32100</v>
      </c>
      <c r="J338" s="381">
        <v>36700</v>
      </c>
      <c r="K338" s="381">
        <v>41300</v>
      </c>
      <c r="L338" s="381">
        <v>45850</v>
      </c>
      <c r="M338" s="381">
        <v>49550</v>
      </c>
      <c r="N338" s="381">
        <v>53200</v>
      </c>
      <c r="O338" s="381">
        <v>56900</v>
      </c>
      <c r="P338" s="381">
        <v>60550</v>
      </c>
      <c r="Q338" s="381">
        <v>19250</v>
      </c>
      <c r="R338" s="381">
        <v>22000</v>
      </c>
      <c r="S338" s="381">
        <v>24750</v>
      </c>
      <c r="T338" s="381">
        <v>27500</v>
      </c>
      <c r="U338" s="381">
        <v>29700</v>
      </c>
      <c r="V338" s="381">
        <v>32960</v>
      </c>
      <c r="W338" s="381">
        <v>37140</v>
      </c>
      <c r="X338" s="381">
        <v>41320</v>
      </c>
      <c r="Y338" s="381">
        <v>47600</v>
      </c>
      <c r="Z338" s="381">
        <v>54400</v>
      </c>
      <c r="AA338" s="381">
        <v>61200</v>
      </c>
      <c r="AB338" s="381">
        <v>68000</v>
      </c>
      <c r="AC338" s="381">
        <v>73450</v>
      </c>
      <c r="AD338" s="381">
        <v>78900</v>
      </c>
      <c r="AE338" s="381">
        <v>84350</v>
      </c>
      <c r="AF338" s="381">
        <v>89800</v>
      </c>
      <c r="AG338" s="381">
        <v>3280</v>
      </c>
      <c r="AH338" s="381" t="s">
        <v>8652</v>
      </c>
      <c r="AI338" s="381" t="s">
        <v>12726</v>
      </c>
      <c r="AJ338" s="381">
        <v>1</v>
      </c>
    </row>
    <row r="339" spans="1:36">
      <c r="A339" s="381" t="s">
        <v>544</v>
      </c>
      <c r="B339" s="381" t="s">
        <v>12952</v>
      </c>
      <c r="C339" s="381">
        <v>9</v>
      </c>
      <c r="D339" s="381">
        <v>3</v>
      </c>
      <c r="E339" s="381" t="s">
        <v>12755</v>
      </c>
      <c r="F339" s="381" t="s">
        <v>12754</v>
      </c>
      <c r="G339" s="381" t="s">
        <v>12917</v>
      </c>
      <c r="H339" s="381">
        <v>89700</v>
      </c>
      <c r="I339" s="381">
        <v>32100</v>
      </c>
      <c r="J339" s="381">
        <v>36700</v>
      </c>
      <c r="K339" s="381">
        <v>41300</v>
      </c>
      <c r="L339" s="381">
        <v>45850</v>
      </c>
      <c r="M339" s="381">
        <v>49550</v>
      </c>
      <c r="N339" s="381">
        <v>53200</v>
      </c>
      <c r="O339" s="381">
        <v>56900</v>
      </c>
      <c r="P339" s="381">
        <v>60550</v>
      </c>
      <c r="Q339" s="381">
        <v>19250</v>
      </c>
      <c r="R339" s="381">
        <v>22000</v>
      </c>
      <c r="S339" s="381">
        <v>24750</v>
      </c>
      <c r="T339" s="381">
        <v>27500</v>
      </c>
      <c r="U339" s="381">
        <v>29700</v>
      </c>
      <c r="V339" s="381">
        <v>32960</v>
      </c>
      <c r="W339" s="381">
        <v>37140</v>
      </c>
      <c r="X339" s="381">
        <v>41320</v>
      </c>
      <c r="Y339" s="381">
        <v>47600</v>
      </c>
      <c r="Z339" s="381">
        <v>54400</v>
      </c>
      <c r="AA339" s="381">
        <v>61200</v>
      </c>
      <c r="AB339" s="381">
        <v>68000</v>
      </c>
      <c r="AC339" s="381">
        <v>73450</v>
      </c>
      <c r="AD339" s="381">
        <v>78900</v>
      </c>
      <c r="AE339" s="381">
        <v>84350</v>
      </c>
      <c r="AF339" s="381">
        <v>89800</v>
      </c>
      <c r="AG339" s="381">
        <v>3280</v>
      </c>
      <c r="AH339" s="381" t="s">
        <v>12951</v>
      </c>
      <c r="AI339" s="381" t="s">
        <v>12726</v>
      </c>
      <c r="AJ339" s="381">
        <v>1</v>
      </c>
    </row>
    <row r="340" spans="1:36">
      <c r="A340" s="381" t="s">
        <v>544</v>
      </c>
      <c r="B340" s="381" t="s">
        <v>12950</v>
      </c>
      <c r="C340" s="381">
        <v>9</v>
      </c>
      <c r="D340" s="381">
        <v>3</v>
      </c>
      <c r="E340" s="381" t="s">
        <v>12755</v>
      </c>
      <c r="F340" s="381" t="s">
        <v>12754</v>
      </c>
      <c r="G340" s="381" t="s">
        <v>12917</v>
      </c>
      <c r="H340" s="381">
        <v>89700</v>
      </c>
      <c r="I340" s="381">
        <v>32100</v>
      </c>
      <c r="J340" s="381">
        <v>36700</v>
      </c>
      <c r="K340" s="381">
        <v>41300</v>
      </c>
      <c r="L340" s="381">
        <v>45850</v>
      </c>
      <c r="M340" s="381">
        <v>49550</v>
      </c>
      <c r="N340" s="381">
        <v>53200</v>
      </c>
      <c r="O340" s="381">
        <v>56900</v>
      </c>
      <c r="P340" s="381">
        <v>60550</v>
      </c>
      <c r="Q340" s="381">
        <v>19250</v>
      </c>
      <c r="R340" s="381">
        <v>22000</v>
      </c>
      <c r="S340" s="381">
        <v>24750</v>
      </c>
      <c r="T340" s="381">
        <v>27500</v>
      </c>
      <c r="U340" s="381">
        <v>29700</v>
      </c>
      <c r="V340" s="381">
        <v>32960</v>
      </c>
      <c r="W340" s="381">
        <v>37140</v>
      </c>
      <c r="X340" s="381">
        <v>41320</v>
      </c>
      <c r="Y340" s="381">
        <v>47600</v>
      </c>
      <c r="Z340" s="381">
        <v>54400</v>
      </c>
      <c r="AA340" s="381">
        <v>61200</v>
      </c>
      <c r="AB340" s="381">
        <v>68000</v>
      </c>
      <c r="AC340" s="381">
        <v>73450</v>
      </c>
      <c r="AD340" s="381">
        <v>78900</v>
      </c>
      <c r="AE340" s="381">
        <v>84350</v>
      </c>
      <c r="AF340" s="381">
        <v>89800</v>
      </c>
      <c r="AG340" s="381">
        <v>3280</v>
      </c>
      <c r="AH340" s="381" t="s">
        <v>12949</v>
      </c>
      <c r="AI340" s="381" t="s">
        <v>12726</v>
      </c>
      <c r="AJ340" s="381">
        <v>1</v>
      </c>
    </row>
    <row r="341" spans="1:36">
      <c r="A341" s="381" t="s">
        <v>544</v>
      </c>
      <c r="B341" s="381" t="s">
        <v>12948</v>
      </c>
      <c r="C341" s="381">
        <v>9</v>
      </c>
      <c r="D341" s="381">
        <v>3</v>
      </c>
      <c r="E341" s="381" t="s">
        <v>12755</v>
      </c>
      <c r="F341" s="381" t="s">
        <v>12754</v>
      </c>
      <c r="G341" s="381" t="s">
        <v>12917</v>
      </c>
      <c r="H341" s="381">
        <v>89700</v>
      </c>
      <c r="I341" s="381">
        <v>32100</v>
      </c>
      <c r="J341" s="381">
        <v>36700</v>
      </c>
      <c r="K341" s="381">
        <v>41300</v>
      </c>
      <c r="L341" s="381">
        <v>45850</v>
      </c>
      <c r="M341" s="381">
        <v>49550</v>
      </c>
      <c r="N341" s="381">
        <v>53200</v>
      </c>
      <c r="O341" s="381">
        <v>56900</v>
      </c>
      <c r="P341" s="381">
        <v>60550</v>
      </c>
      <c r="Q341" s="381">
        <v>19250</v>
      </c>
      <c r="R341" s="381">
        <v>22000</v>
      </c>
      <c r="S341" s="381">
        <v>24750</v>
      </c>
      <c r="T341" s="381">
        <v>27500</v>
      </c>
      <c r="U341" s="381">
        <v>29700</v>
      </c>
      <c r="V341" s="381">
        <v>32960</v>
      </c>
      <c r="W341" s="381">
        <v>37140</v>
      </c>
      <c r="X341" s="381">
        <v>41320</v>
      </c>
      <c r="Y341" s="381">
        <v>47600</v>
      </c>
      <c r="Z341" s="381">
        <v>54400</v>
      </c>
      <c r="AA341" s="381">
        <v>61200</v>
      </c>
      <c r="AB341" s="381">
        <v>68000</v>
      </c>
      <c r="AC341" s="381">
        <v>73450</v>
      </c>
      <c r="AD341" s="381">
        <v>78900</v>
      </c>
      <c r="AE341" s="381">
        <v>84350</v>
      </c>
      <c r="AF341" s="381">
        <v>89800</v>
      </c>
      <c r="AG341" s="381">
        <v>3280</v>
      </c>
      <c r="AH341" s="381" t="s">
        <v>12947</v>
      </c>
      <c r="AI341" s="381" t="s">
        <v>12726</v>
      </c>
      <c r="AJ341" s="381">
        <v>1</v>
      </c>
    </row>
    <row r="342" spans="1:36">
      <c r="A342" s="381" t="s">
        <v>544</v>
      </c>
      <c r="B342" s="381" t="s">
        <v>12946</v>
      </c>
      <c r="C342" s="381">
        <v>9</v>
      </c>
      <c r="D342" s="381">
        <v>3</v>
      </c>
      <c r="E342" s="381" t="s">
        <v>12755</v>
      </c>
      <c r="F342" s="381" t="s">
        <v>12754</v>
      </c>
      <c r="G342" s="381" t="s">
        <v>12917</v>
      </c>
      <c r="H342" s="381">
        <v>89700</v>
      </c>
      <c r="I342" s="381">
        <v>32100</v>
      </c>
      <c r="J342" s="381">
        <v>36700</v>
      </c>
      <c r="K342" s="381">
        <v>41300</v>
      </c>
      <c r="L342" s="381">
        <v>45850</v>
      </c>
      <c r="M342" s="381">
        <v>49550</v>
      </c>
      <c r="N342" s="381">
        <v>53200</v>
      </c>
      <c r="O342" s="381">
        <v>56900</v>
      </c>
      <c r="P342" s="381">
        <v>60550</v>
      </c>
      <c r="Q342" s="381">
        <v>19250</v>
      </c>
      <c r="R342" s="381">
        <v>22000</v>
      </c>
      <c r="S342" s="381">
        <v>24750</v>
      </c>
      <c r="T342" s="381">
        <v>27500</v>
      </c>
      <c r="U342" s="381">
        <v>29700</v>
      </c>
      <c r="V342" s="381">
        <v>32960</v>
      </c>
      <c r="W342" s="381">
        <v>37140</v>
      </c>
      <c r="X342" s="381">
        <v>41320</v>
      </c>
      <c r="Y342" s="381">
        <v>47600</v>
      </c>
      <c r="Z342" s="381">
        <v>54400</v>
      </c>
      <c r="AA342" s="381">
        <v>61200</v>
      </c>
      <c r="AB342" s="381">
        <v>68000</v>
      </c>
      <c r="AC342" s="381">
        <v>73450</v>
      </c>
      <c r="AD342" s="381">
        <v>78900</v>
      </c>
      <c r="AE342" s="381">
        <v>84350</v>
      </c>
      <c r="AF342" s="381">
        <v>89800</v>
      </c>
      <c r="AG342" s="381">
        <v>3280</v>
      </c>
      <c r="AH342" s="381" t="s">
        <v>6434</v>
      </c>
      <c r="AI342" s="381" t="s">
        <v>12726</v>
      </c>
      <c r="AJ342" s="381">
        <v>1</v>
      </c>
    </row>
    <row r="343" spans="1:36">
      <c r="A343" s="381" t="s">
        <v>544</v>
      </c>
      <c r="B343" s="381" t="s">
        <v>12945</v>
      </c>
      <c r="C343" s="381">
        <v>9</v>
      </c>
      <c r="D343" s="381">
        <v>3</v>
      </c>
      <c r="E343" s="381" t="s">
        <v>12755</v>
      </c>
      <c r="F343" s="381" t="s">
        <v>12754</v>
      </c>
      <c r="G343" s="381" t="s">
        <v>12917</v>
      </c>
      <c r="H343" s="381">
        <v>89700</v>
      </c>
      <c r="I343" s="381">
        <v>32100</v>
      </c>
      <c r="J343" s="381">
        <v>36700</v>
      </c>
      <c r="K343" s="381">
        <v>41300</v>
      </c>
      <c r="L343" s="381">
        <v>45850</v>
      </c>
      <c r="M343" s="381">
        <v>49550</v>
      </c>
      <c r="N343" s="381">
        <v>53200</v>
      </c>
      <c r="O343" s="381">
        <v>56900</v>
      </c>
      <c r="P343" s="381">
        <v>60550</v>
      </c>
      <c r="Q343" s="381">
        <v>19250</v>
      </c>
      <c r="R343" s="381">
        <v>22000</v>
      </c>
      <c r="S343" s="381">
        <v>24750</v>
      </c>
      <c r="T343" s="381">
        <v>27500</v>
      </c>
      <c r="U343" s="381">
        <v>29700</v>
      </c>
      <c r="V343" s="381">
        <v>32960</v>
      </c>
      <c r="W343" s="381">
        <v>37140</v>
      </c>
      <c r="X343" s="381">
        <v>41320</v>
      </c>
      <c r="Y343" s="381">
        <v>47600</v>
      </c>
      <c r="Z343" s="381">
        <v>54400</v>
      </c>
      <c r="AA343" s="381">
        <v>61200</v>
      </c>
      <c r="AB343" s="381">
        <v>68000</v>
      </c>
      <c r="AC343" s="381">
        <v>73450</v>
      </c>
      <c r="AD343" s="381">
        <v>78900</v>
      </c>
      <c r="AE343" s="381">
        <v>84350</v>
      </c>
      <c r="AF343" s="381">
        <v>89800</v>
      </c>
      <c r="AG343" s="381">
        <v>3280</v>
      </c>
      <c r="AH343" s="381" t="s">
        <v>6191</v>
      </c>
      <c r="AI343" s="381" t="s">
        <v>12726</v>
      </c>
      <c r="AJ343" s="381">
        <v>1</v>
      </c>
    </row>
    <row r="344" spans="1:36">
      <c r="A344" s="381" t="s">
        <v>544</v>
      </c>
      <c r="B344" s="381" t="s">
        <v>12944</v>
      </c>
      <c r="C344" s="381">
        <v>9</v>
      </c>
      <c r="D344" s="381">
        <v>3</v>
      </c>
      <c r="E344" s="381" t="s">
        <v>12755</v>
      </c>
      <c r="F344" s="381" t="s">
        <v>12754</v>
      </c>
      <c r="G344" s="381" t="s">
        <v>12917</v>
      </c>
      <c r="H344" s="381">
        <v>89700</v>
      </c>
      <c r="I344" s="381">
        <v>32100</v>
      </c>
      <c r="J344" s="381">
        <v>36700</v>
      </c>
      <c r="K344" s="381">
        <v>41300</v>
      </c>
      <c r="L344" s="381">
        <v>45850</v>
      </c>
      <c r="M344" s="381">
        <v>49550</v>
      </c>
      <c r="N344" s="381">
        <v>53200</v>
      </c>
      <c r="O344" s="381">
        <v>56900</v>
      </c>
      <c r="P344" s="381">
        <v>60550</v>
      </c>
      <c r="Q344" s="381">
        <v>19250</v>
      </c>
      <c r="R344" s="381">
        <v>22000</v>
      </c>
      <c r="S344" s="381">
        <v>24750</v>
      </c>
      <c r="T344" s="381">
        <v>27500</v>
      </c>
      <c r="U344" s="381">
        <v>29700</v>
      </c>
      <c r="V344" s="381">
        <v>32960</v>
      </c>
      <c r="W344" s="381">
        <v>37140</v>
      </c>
      <c r="X344" s="381">
        <v>41320</v>
      </c>
      <c r="Y344" s="381">
        <v>47600</v>
      </c>
      <c r="Z344" s="381">
        <v>54400</v>
      </c>
      <c r="AA344" s="381">
        <v>61200</v>
      </c>
      <c r="AB344" s="381">
        <v>68000</v>
      </c>
      <c r="AC344" s="381">
        <v>73450</v>
      </c>
      <c r="AD344" s="381">
        <v>78900</v>
      </c>
      <c r="AE344" s="381">
        <v>84350</v>
      </c>
      <c r="AF344" s="381">
        <v>89800</v>
      </c>
      <c r="AG344" s="381">
        <v>3280</v>
      </c>
      <c r="AH344" s="381" t="s">
        <v>12943</v>
      </c>
      <c r="AI344" s="381" t="s">
        <v>12726</v>
      </c>
      <c r="AJ344" s="381">
        <v>1</v>
      </c>
    </row>
    <row r="345" spans="1:36">
      <c r="A345" s="381" t="s">
        <v>544</v>
      </c>
      <c r="B345" s="381" t="s">
        <v>12942</v>
      </c>
      <c r="C345" s="381">
        <v>9</v>
      </c>
      <c r="D345" s="381">
        <v>3</v>
      </c>
      <c r="E345" s="381" t="s">
        <v>12755</v>
      </c>
      <c r="F345" s="381" t="s">
        <v>12754</v>
      </c>
      <c r="G345" s="381" t="s">
        <v>12917</v>
      </c>
      <c r="H345" s="381">
        <v>89700</v>
      </c>
      <c r="I345" s="381">
        <v>32100</v>
      </c>
      <c r="J345" s="381">
        <v>36700</v>
      </c>
      <c r="K345" s="381">
        <v>41300</v>
      </c>
      <c r="L345" s="381">
        <v>45850</v>
      </c>
      <c r="M345" s="381">
        <v>49550</v>
      </c>
      <c r="N345" s="381">
        <v>53200</v>
      </c>
      <c r="O345" s="381">
        <v>56900</v>
      </c>
      <c r="P345" s="381">
        <v>60550</v>
      </c>
      <c r="Q345" s="381">
        <v>19250</v>
      </c>
      <c r="R345" s="381">
        <v>22000</v>
      </c>
      <c r="S345" s="381">
        <v>24750</v>
      </c>
      <c r="T345" s="381">
        <v>27500</v>
      </c>
      <c r="U345" s="381">
        <v>29700</v>
      </c>
      <c r="V345" s="381">
        <v>32960</v>
      </c>
      <c r="W345" s="381">
        <v>37140</v>
      </c>
      <c r="X345" s="381">
        <v>41320</v>
      </c>
      <c r="Y345" s="381">
        <v>47600</v>
      </c>
      <c r="Z345" s="381">
        <v>54400</v>
      </c>
      <c r="AA345" s="381">
        <v>61200</v>
      </c>
      <c r="AB345" s="381">
        <v>68000</v>
      </c>
      <c r="AC345" s="381">
        <v>73450</v>
      </c>
      <c r="AD345" s="381">
        <v>78900</v>
      </c>
      <c r="AE345" s="381">
        <v>84350</v>
      </c>
      <c r="AF345" s="381">
        <v>89800</v>
      </c>
      <c r="AG345" s="381">
        <v>3280</v>
      </c>
      <c r="AH345" s="381" t="s">
        <v>2459</v>
      </c>
      <c r="AI345" s="381" t="s">
        <v>12726</v>
      </c>
      <c r="AJ345" s="381">
        <v>1</v>
      </c>
    </row>
    <row r="346" spans="1:36">
      <c r="A346" s="381" t="s">
        <v>544</v>
      </c>
      <c r="B346" s="381" t="s">
        <v>12941</v>
      </c>
      <c r="C346" s="381">
        <v>9</v>
      </c>
      <c r="D346" s="381">
        <v>3</v>
      </c>
      <c r="E346" s="381" t="s">
        <v>12755</v>
      </c>
      <c r="F346" s="381" t="s">
        <v>12754</v>
      </c>
      <c r="G346" s="381" t="s">
        <v>12917</v>
      </c>
      <c r="H346" s="381">
        <v>89700</v>
      </c>
      <c r="I346" s="381">
        <v>32100</v>
      </c>
      <c r="J346" s="381">
        <v>36700</v>
      </c>
      <c r="K346" s="381">
        <v>41300</v>
      </c>
      <c r="L346" s="381">
        <v>45850</v>
      </c>
      <c r="M346" s="381">
        <v>49550</v>
      </c>
      <c r="N346" s="381">
        <v>53200</v>
      </c>
      <c r="O346" s="381">
        <v>56900</v>
      </c>
      <c r="P346" s="381">
        <v>60550</v>
      </c>
      <c r="Q346" s="381">
        <v>19250</v>
      </c>
      <c r="R346" s="381">
        <v>22000</v>
      </c>
      <c r="S346" s="381">
        <v>24750</v>
      </c>
      <c r="T346" s="381">
        <v>27500</v>
      </c>
      <c r="U346" s="381">
        <v>29700</v>
      </c>
      <c r="V346" s="381">
        <v>32960</v>
      </c>
      <c r="W346" s="381">
        <v>37140</v>
      </c>
      <c r="X346" s="381">
        <v>41320</v>
      </c>
      <c r="Y346" s="381">
        <v>47600</v>
      </c>
      <c r="Z346" s="381">
        <v>54400</v>
      </c>
      <c r="AA346" s="381">
        <v>61200</v>
      </c>
      <c r="AB346" s="381">
        <v>68000</v>
      </c>
      <c r="AC346" s="381">
        <v>73450</v>
      </c>
      <c r="AD346" s="381">
        <v>78900</v>
      </c>
      <c r="AE346" s="381">
        <v>84350</v>
      </c>
      <c r="AF346" s="381">
        <v>89800</v>
      </c>
      <c r="AG346" s="381">
        <v>3280</v>
      </c>
      <c r="AH346" s="381" t="s">
        <v>2130</v>
      </c>
      <c r="AI346" s="381" t="s">
        <v>12726</v>
      </c>
      <c r="AJ346" s="381">
        <v>1</v>
      </c>
    </row>
    <row r="347" spans="1:36">
      <c r="A347" s="381" t="s">
        <v>544</v>
      </c>
      <c r="B347" s="381" t="s">
        <v>12940</v>
      </c>
      <c r="C347" s="381">
        <v>9</v>
      </c>
      <c r="D347" s="381">
        <v>3</v>
      </c>
      <c r="E347" s="381" t="s">
        <v>12755</v>
      </c>
      <c r="F347" s="381" t="s">
        <v>12754</v>
      </c>
      <c r="G347" s="381" t="s">
        <v>12917</v>
      </c>
      <c r="H347" s="381">
        <v>89700</v>
      </c>
      <c r="I347" s="381">
        <v>32100</v>
      </c>
      <c r="J347" s="381">
        <v>36700</v>
      </c>
      <c r="K347" s="381">
        <v>41300</v>
      </c>
      <c r="L347" s="381">
        <v>45850</v>
      </c>
      <c r="M347" s="381">
        <v>49550</v>
      </c>
      <c r="N347" s="381">
        <v>53200</v>
      </c>
      <c r="O347" s="381">
        <v>56900</v>
      </c>
      <c r="P347" s="381">
        <v>60550</v>
      </c>
      <c r="Q347" s="381">
        <v>19250</v>
      </c>
      <c r="R347" s="381">
        <v>22000</v>
      </c>
      <c r="S347" s="381">
        <v>24750</v>
      </c>
      <c r="T347" s="381">
        <v>27500</v>
      </c>
      <c r="U347" s="381">
        <v>29700</v>
      </c>
      <c r="V347" s="381">
        <v>32960</v>
      </c>
      <c r="W347" s="381">
        <v>37140</v>
      </c>
      <c r="X347" s="381">
        <v>41320</v>
      </c>
      <c r="Y347" s="381">
        <v>47600</v>
      </c>
      <c r="Z347" s="381">
        <v>54400</v>
      </c>
      <c r="AA347" s="381">
        <v>61200</v>
      </c>
      <c r="AB347" s="381">
        <v>68000</v>
      </c>
      <c r="AC347" s="381">
        <v>73450</v>
      </c>
      <c r="AD347" s="381">
        <v>78900</v>
      </c>
      <c r="AE347" s="381">
        <v>84350</v>
      </c>
      <c r="AF347" s="381">
        <v>89800</v>
      </c>
      <c r="AG347" s="381">
        <v>9999</v>
      </c>
      <c r="AH347" s="381" t="s">
        <v>2128</v>
      </c>
      <c r="AI347" s="381" t="s">
        <v>12726</v>
      </c>
      <c r="AJ347" s="381">
        <v>1</v>
      </c>
    </row>
    <row r="348" spans="1:36">
      <c r="A348" s="381" t="s">
        <v>544</v>
      </c>
      <c r="B348" s="381" t="s">
        <v>12939</v>
      </c>
      <c r="C348" s="381">
        <v>9</v>
      </c>
      <c r="D348" s="381">
        <v>3</v>
      </c>
      <c r="E348" s="381" t="s">
        <v>12755</v>
      </c>
      <c r="F348" s="381" t="s">
        <v>12754</v>
      </c>
      <c r="G348" s="381" t="s">
        <v>12917</v>
      </c>
      <c r="H348" s="381">
        <v>89700</v>
      </c>
      <c r="I348" s="381">
        <v>32100</v>
      </c>
      <c r="J348" s="381">
        <v>36700</v>
      </c>
      <c r="K348" s="381">
        <v>41300</v>
      </c>
      <c r="L348" s="381">
        <v>45850</v>
      </c>
      <c r="M348" s="381">
        <v>49550</v>
      </c>
      <c r="N348" s="381">
        <v>53200</v>
      </c>
      <c r="O348" s="381">
        <v>56900</v>
      </c>
      <c r="P348" s="381">
        <v>60550</v>
      </c>
      <c r="Q348" s="381">
        <v>19250</v>
      </c>
      <c r="R348" s="381">
        <v>22000</v>
      </c>
      <c r="S348" s="381">
        <v>24750</v>
      </c>
      <c r="T348" s="381">
        <v>27500</v>
      </c>
      <c r="U348" s="381">
        <v>29700</v>
      </c>
      <c r="V348" s="381">
        <v>32960</v>
      </c>
      <c r="W348" s="381">
        <v>37140</v>
      </c>
      <c r="X348" s="381">
        <v>41320</v>
      </c>
      <c r="Y348" s="381">
        <v>47600</v>
      </c>
      <c r="Z348" s="381">
        <v>54400</v>
      </c>
      <c r="AA348" s="381">
        <v>61200</v>
      </c>
      <c r="AB348" s="381">
        <v>68000</v>
      </c>
      <c r="AC348" s="381">
        <v>73450</v>
      </c>
      <c r="AD348" s="381">
        <v>78900</v>
      </c>
      <c r="AE348" s="381">
        <v>84350</v>
      </c>
      <c r="AF348" s="381">
        <v>89800</v>
      </c>
      <c r="AG348" s="381">
        <v>3280</v>
      </c>
      <c r="AH348" s="381" t="s">
        <v>2578</v>
      </c>
      <c r="AI348" s="381" t="s">
        <v>12726</v>
      </c>
      <c r="AJ348" s="381">
        <v>1</v>
      </c>
    </row>
    <row r="349" spans="1:36">
      <c r="A349" s="381" t="s">
        <v>544</v>
      </c>
      <c r="B349" s="381" t="s">
        <v>12938</v>
      </c>
      <c r="C349" s="381">
        <v>9</v>
      </c>
      <c r="D349" s="381">
        <v>3</v>
      </c>
      <c r="E349" s="381" t="s">
        <v>12755</v>
      </c>
      <c r="F349" s="381" t="s">
        <v>12754</v>
      </c>
      <c r="G349" s="381" t="s">
        <v>12917</v>
      </c>
      <c r="H349" s="381">
        <v>89700</v>
      </c>
      <c r="I349" s="381">
        <v>32100</v>
      </c>
      <c r="J349" s="381">
        <v>36700</v>
      </c>
      <c r="K349" s="381">
        <v>41300</v>
      </c>
      <c r="L349" s="381">
        <v>45850</v>
      </c>
      <c r="M349" s="381">
        <v>49550</v>
      </c>
      <c r="N349" s="381">
        <v>53200</v>
      </c>
      <c r="O349" s="381">
        <v>56900</v>
      </c>
      <c r="P349" s="381">
        <v>60550</v>
      </c>
      <c r="Q349" s="381">
        <v>19250</v>
      </c>
      <c r="R349" s="381">
        <v>22000</v>
      </c>
      <c r="S349" s="381">
        <v>24750</v>
      </c>
      <c r="T349" s="381">
        <v>27500</v>
      </c>
      <c r="U349" s="381">
        <v>29700</v>
      </c>
      <c r="V349" s="381">
        <v>32960</v>
      </c>
      <c r="W349" s="381">
        <v>37140</v>
      </c>
      <c r="X349" s="381">
        <v>41320</v>
      </c>
      <c r="Y349" s="381">
        <v>47600</v>
      </c>
      <c r="Z349" s="381">
        <v>54400</v>
      </c>
      <c r="AA349" s="381">
        <v>61200</v>
      </c>
      <c r="AB349" s="381">
        <v>68000</v>
      </c>
      <c r="AC349" s="381">
        <v>73450</v>
      </c>
      <c r="AD349" s="381">
        <v>78900</v>
      </c>
      <c r="AE349" s="381">
        <v>84350</v>
      </c>
      <c r="AF349" s="381">
        <v>89800</v>
      </c>
      <c r="AG349" s="381">
        <v>3280</v>
      </c>
      <c r="AH349" s="381" t="s">
        <v>6569</v>
      </c>
      <c r="AI349" s="381" t="s">
        <v>12726</v>
      </c>
      <c r="AJ349" s="381">
        <v>1</v>
      </c>
    </row>
    <row r="350" spans="1:36">
      <c r="A350" s="381" t="s">
        <v>544</v>
      </c>
      <c r="B350" s="381" t="s">
        <v>12937</v>
      </c>
      <c r="C350" s="381">
        <v>9</v>
      </c>
      <c r="D350" s="381">
        <v>3</v>
      </c>
      <c r="E350" s="381" t="s">
        <v>12755</v>
      </c>
      <c r="F350" s="381" t="s">
        <v>12754</v>
      </c>
      <c r="G350" s="381" t="s">
        <v>12917</v>
      </c>
      <c r="H350" s="381">
        <v>89700</v>
      </c>
      <c r="I350" s="381">
        <v>32100</v>
      </c>
      <c r="J350" s="381">
        <v>36700</v>
      </c>
      <c r="K350" s="381">
        <v>41300</v>
      </c>
      <c r="L350" s="381">
        <v>45850</v>
      </c>
      <c r="M350" s="381">
        <v>49550</v>
      </c>
      <c r="N350" s="381">
        <v>53200</v>
      </c>
      <c r="O350" s="381">
        <v>56900</v>
      </c>
      <c r="P350" s="381">
        <v>60550</v>
      </c>
      <c r="Q350" s="381">
        <v>19250</v>
      </c>
      <c r="R350" s="381">
        <v>22000</v>
      </c>
      <c r="S350" s="381">
        <v>24750</v>
      </c>
      <c r="T350" s="381">
        <v>27500</v>
      </c>
      <c r="U350" s="381">
        <v>29700</v>
      </c>
      <c r="V350" s="381">
        <v>32960</v>
      </c>
      <c r="W350" s="381">
        <v>37140</v>
      </c>
      <c r="X350" s="381">
        <v>41320</v>
      </c>
      <c r="Y350" s="381">
        <v>47600</v>
      </c>
      <c r="Z350" s="381">
        <v>54400</v>
      </c>
      <c r="AA350" s="381">
        <v>61200</v>
      </c>
      <c r="AB350" s="381">
        <v>68000</v>
      </c>
      <c r="AC350" s="381">
        <v>73450</v>
      </c>
      <c r="AD350" s="381">
        <v>78900</v>
      </c>
      <c r="AE350" s="381">
        <v>84350</v>
      </c>
      <c r="AF350" s="381">
        <v>89800</v>
      </c>
      <c r="AG350" s="381">
        <v>3280</v>
      </c>
      <c r="AH350" s="381" t="s">
        <v>12936</v>
      </c>
      <c r="AI350" s="381" t="s">
        <v>12726</v>
      </c>
      <c r="AJ350" s="381">
        <v>1</v>
      </c>
    </row>
    <row r="351" spans="1:36">
      <c r="A351" s="381" t="s">
        <v>544</v>
      </c>
      <c r="B351" s="381" t="s">
        <v>12935</v>
      </c>
      <c r="C351" s="381">
        <v>9</v>
      </c>
      <c r="D351" s="381">
        <v>3</v>
      </c>
      <c r="E351" s="381" t="s">
        <v>12755</v>
      </c>
      <c r="F351" s="381" t="s">
        <v>12754</v>
      </c>
      <c r="G351" s="381" t="s">
        <v>12917</v>
      </c>
      <c r="H351" s="381">
        <v>89700</v>
      </c>
      <c r="I351" s="381">
        <v>32100</v>
      </c>
      <c r="J351" s="381">
        <v>36700</v>
      </c>
      <c r="K351" s="381">
        <v>41300</v>
      </c>
      <c r="L351" s="381">
        <v>45850</v>
      </c>
      <c r="M351" s="381">
        <v>49550</v>
      </c>
      <c r="N351" s="381">
        <v>53200</v>
      </c>
      <c r="O351" s="381">
        <v>56900</v>
      </c>
      <c r="P351" s="381">
        <v>60550</v>
      </c>
      <c r="Q351" s="381">
        <v>19250</v>
      </c>
      <c r="R351" s="381">
        <v>22000</v>
      </c>
      <c r="S351" s="381">
        <v>24750</v>
      </c>
      <c r="T351" s="381">
        <v>27500</v>
      </c>
      <c r="U351" s="381">
        <v>29700</v>
      </c>
      <c r="V351" s="381">
        <v>32960</v>
      </c>
      <c r="W351" s="381">
        <v>37140</v>
      </c>
      <c r="X351" s="381">
        <v>41320</v>
      </c>
      <c r="Y351" s="381">
        <v>47600</v>
      </c>
      <c r="Z351" s="381">
        <v>54400</v>
      </c>
      <c r="AA351" s="381">
        <v>61200</v>
      </c>
      <c r="AB351" s="381">
        <v>68000</v>
      </c>
      <c r="AC351" s="381">
        <v>73450</v>
      </c>
      <c r="AD351" s="381">
        <v>78900</v>
      </c>
      <c r="AE351" s="381">
        <v>84350</v>
      </c>
      <c r="AF351" s="381">
        <v>89800</v>
      </c>
      <c r="AG351" s="381">
        <v>3280</v>
      </c>
      <c r="AH351" s="381" t="s">
        <v>6232</v>
      </c>
      <c r="AI351" s="381" t="s">
        <v>12726</v>
      </c>
      <c r="AJ351" s="381">
        <v>1</v>
      </c>
    </row>
    <row r="352" spans="1:36">
      <c r="A352" s="381" t="s">
        <v>544</v>
      </c>
      <c r="B352" s="381" t="s">
        <v>12934</v>
      </c>
      <c r="C352" s="381">
        <v>9</v>
      </c>
      <c r="D352" s="381">
        <v>3</v>
      </c>
      <c r="E352" s="381" t="s">
        <v>12755</v>
      </c>
      <c r="F352" s="381" t="s">
        <v>12754</v>
      </c>
      <c r="G352" s="381" t="s">
        <v>12917</v>
      </c>
      <c r="H352" s="381">
        <v>89700</v>
      </c>
      <c r="I352" s="381">
        <v>32100</v>
      </c>
      <c r="J352" s="381">
        <v>36700</v>
      </c>
      <c r="K352" s="381">
        <v>41300</v>
      </c>
      <c r="L352" s="381">
        <v>45850</v>
      </c>
      <c r="M352" s="381">
        <v>49550</v>
      </c>
      <c r="N352" s="381">
        <v>53200</v>
      </c>
      <c r="O352" s="381">
        <v>56900</v>
      </c>
      <c r="P352" s="381">
        <v>60550</v>
      </c>
      <c r="Q352" s="381">
        <v>19250</v>
      </c>
      <c r="R352" s="381">
        <v>22000</v>
      </c>
      <c r="S352" s="381">
        <v>24750</v>
      </c>
      <c r="T352" s="381">
        <v>27500</v>
      </c>
      <c r="U352" s="381">
        <v>29700</v>
      </c>
      <c r="V352" s="381">
        <v>32960</v>
      </c>
      <c r="W352" s="381">
        <v>37140</v>
      </c>
      <c r="X352" s="381">
        <v>41320</v>
      </c>
      <c r="Y352" s="381">
        <v>47600</v>
      </c>
      <c r="Z352" s="381">
        <v>54400</v>
      </c>
      <c r="AA352" s="381">
        <v>61200</v>
      </c>
      <c r="AB352" s="381">
        <v>68000</v>
      </c>
      <c r="AC352" s="381">
        <v>73450</v>
      </c>
      <c r="AD352" s="381">
        <v>78900</v>
      </c>
      <c r="AE352" s="381">
        <v>84350</v>
      </c>
      <c r="AF352" s="381">
        <v>89800</v>
      </c>
      <c r="AG352" s="381">
        <v>3280</v>
      </c>
      <c r="AH352" s="381" t="s">
        <v>8626</v>
      </c>
      <c r="AI352" s="381" t="s">
        <v>12726</v>
      </c>
      <c r="AJ352" s="381">
        <v>1</v>
      </c>
    </row>
    <row r="353" spans="1:36">
      <c r="A353" s="381" t="s">
        <v>544</v>
      </c>
      <c r="B353" s="381" t="s">
        <v>12933</v>
      </c>
      <c r="C353" s="381">
        <v>9</v>
      </c>
      <c r="D353" s="381">
        <v>3</v>
      </c>
      <c r="E353" s="381" t="s">
        <v>12755</v>
      </c>
      <c r="F353" s="381" t="s">
        <v>12754</v>
      </c>
      <c r="G353" s="381" t="s">
        <v>12917</v>
      </c>
      <c r="H353" s="381">
        <v>89700</v>
      </c>
      <c r="I353" s="381">
        <v>32100</v>
      </c>
      <c r="J353" s="381">
        <v>36700</v>
      </c>
      <c r="K353" s="381">
        <v>41300</v>
      </c>
      <c r="L353" s="381">
        <v>45850</v>
      </c>
      <c r="M353" s="381">
        <v>49550</v>
      </c>
      <c r="N353" s="381">
        <v>53200</v>
      </c>
      <c r="O353" s="381">
        <v>56900</v>
      </c>
      <c r="P353" s="381">
        <v>60550</v>
      </c>
      <c r="Q353" s="381">
        <v>19250</v>
      </c>
      <c r="R353" s="381">
        <v>22000</v>
      </c>
      <c r="S353" s="381">
        <v>24750</v>
      </c>
      <c r="T353" s="381">
        <v>27500</v>
      </c>
      <c r="U353" s="381">
        <v>29700</v>
      </c>
      <c r="V353" s="381">
        <v>32960</v>
      </c>
      <c r="W353" s="381">
        <v>37140</v>
      </c>
      <c r="X353" s="381">
        <v>41320</v>
      </c>
      <c r="Y353" s="381">
        <v>47600</v>
      </c>
      <c r="Z353" s="381">
        <v>54400</v>
      </c>
      <c r="AA353" s="381">
        <v>61200</v>
      </c>
      <c r="AB353" s="381">
        <v>68000</v>
      </c>
      <c r="AC353" s="381">
        <v>73450</v>
      </c>
      <c r="AD353" s="381">
        <v>78900</v>
      </c>
      <c r="AE353" s="381">
        <v>84350</v>
      </c>
      <c r="AF353" s="381">
        <v>89800</v>
      </c>
      <c r="AG353" s="381">
        <v>3280</v>
      </c>
      <c r="AH353" s="381" t="s">
        <v>12932</v>
      </c>
      <c r="AI353" s="381" t="s">
        <v>12726</v>
      </c>
      <c r="AJ353" s="381">
        <v>1</v>
      </c>
    </row>
    <row r="354" spans="1:36">
      <c r="A354" s="381" t="s">
        <v>544</v>
      </c>
      <c r="B354" s="381" t="s">
        <v>12931</v>
      </c>
      <c r="C354" s="381">
        <v>9</v>
      </c>
      <c r="D354" s="381">
        <v>3</v>
      </c>
      <c r="E354" s="381" t="s">
        <v>12755</v>
      </c>
      <c r="F354" s="381" t="s">
        <v>12754</v>
      </c>
      <c r="G354" s="381" t="s">
        <v>12917</v>
      </c>
      <c r="H354" s="381">
        <v>89700</v>
      </c>
      <c r="I354" s="381">
        <v>32100</v>
      </c>
      <c r="J354" s="381">
        <v>36700</v>
      </c>
      <c r="K354" s="381">
        <v>41300</v>
      </c>
      <c r="L354" s="381">
        <v>45850</v>
      </c>
      <c r="M354" s="381">
        <v>49550</v>
      </c>
      <c r="N354" s="381">
        <v>53200</v>
      </c>
      <c r="O354" s="381">
        <v>56900</v>
      </c>
      <c r="P354" s="381">
        <v>60550</v>
      </c>
      <c r="Q354" s="381">
        <v>19250</v>
      </c>
      <c r="R354" s="381">
        <v>22000</v>
      </c>
      <c r="S354" s="381">
        <v>24750</v>
      </c>
      <c r="T354" s="381">
        <v>27500</v>
      </c>
      <c r="U354" s="381">
        <v>29700</v>
      </c>
      <c r="V354" s="381">
        <v>32960</v>
      </c>
      <c r="W354" s="381">
        <v>37140</v>
      </c>
      <c r="X354" s="381">
        <v>41320</v>
      </c>
      <c r="Y354" s="381">
        <v>47600</v>
      </c>
      <c r="Z354" s="381">
        <v>54400</v>
      </c>
      <c r="AA354" s="381">
        <v>61200</v>
      </c>
      <c r="AB354" s="381">
        <v>68000</v>
      </c>
      <c r="AC354" s="381">
        <v>73450</v>
      </c>
      <c r="AD354" s="381">
        <v>78900</v>
      </c>
      <c r="AE354" s="381">
        <v>84350</v>
      </c>
      <c r="AF354" s="381">
        <v>89800</v>
      </c>
      <c r="AG354" s="381">
        <v>3280</v>
      </c>
      <c r="AH354" s="381" t="s">
        <v>12930</v>
      </c>
      <c r="AI354" s="381" t="s">
        <v>12726</v>
      </c>
      <c r="AJ354" s="381">
        <v>1</v>
      </c>
    </row>
    <row r="355" spans="1:36">
      <c r="A355" s="381" t="s">
        <v>544</v>
      </c>
      <c r="B355" s="381" t="s">
        <v>12929</v>
      </c>
      <c r="C355" s="381">
        <v>9</v>
      </c>
      <c r="D355" s="381">
        <v>3</v>
      </c>
      <c r="E355" s="381" t="s">
        <v>12755</v>
      </c>
      <c r="F355" s="381" t="s">
        <v>12754</v>
      </c>
      <c r="G355" s="381" t="s">
        <v>12917</v>
      </c>
      <c r="H355" s="381">
        <v>89700</v>
      </c>
      <c r="I355" s="381">
        <v>32100</v>
      </c>
      <c r="J355" s="381">
        <v>36700</v>
      </c>
      <c r="K355" s="381">
        <v>41300</v>
      </c>
      <c r="L355" s="381">
        <v>45850</v>
      </c>
      <c r="M355" s="381">
        <v>49550</v>
      </c>
      <c r="N355" s="381">
        <v>53200</v>
      </c>
      <c r="O355" s="381">
        <v>56900</v>
      </c>
      <c r="P355" s="381">
        <v>60550</v>
      </c>
      <c r="Q355" s="381">
        <v>19250</v>
      </c>
      <c r="R355" s="381">
        <v>22000</v>
      </c>
      <c r="S355" s="381">
        <v>24750</v>
      </c>
      <c r="T355" s="381">
        <v>27500</v>
      </c>
      <c r="U355" s="381">
        <v>29700</v>
      </c>
      <c r="V355" s="381">
        <v>32960</v>
      </c>
      <c r="W355" s="381">
        <v>37140</v>
      </c>
      <c r="X355" s="381">
        <v>41320</v>
      </c>
      <c r="Y355" s="381">
        <v>47600</v>
      </c>
      <c r="Z355" s="381">
        <v>54400</v>
      </c>
      <c r="AA355" s="381">
        <v>61200</v>
      </c>
      <c r="AB355" s="381">
        <v>68000</v>
      </c>
      <c r="AC355" s="381">
        <v>73450</v>
      </c>
      <c r="AD355" s="381">
        <v>78900</v>
      </c>
      <c r="AE355" s="381">
        <v>84350</v>
      </c>
      <c r="AF355" s="381">
        <v>89800</v>
      </c>
      <c r="AG355" s="381">
        <v>3280</v>
      </c>
      <c r="AH355" s="381" t="s">
        <v>12928</v>
      </c>
      <c r="AI355" s="381" t="s">
        <v>12726</v>
      </c>
      <c r="AJ355" s="381">
        <v>1</v>
      </c>
    </row>
    <row r="356" spans="1:36">
      <c r="A356" s="381" t="s">
        <v>544</v>
      </c>
      <c r="B356" s="381" t="s">
        <v>12927</v>
      </c>
      <c r="C356" s="381">
        <v>9</v>
      </c>
      <c r="D356" s="381">
        <v>3</v>
      </c>
      <c r="E356" s="381" t="s">
        <v>12755</v>
      </c>
      <c r="F356" s="381" t="s">
        <v>12754</v>
      </c>
      <c r="G356" s="381" t="s">
        <v>12917</v>
      </c>
      <c r="H356" s="381">
        <v>89700</v>
      </c>
      <c r="I356" s="381">
        <v>32100</v>
      </c>
      <c r="J356" s="381">
        <v>36700</v>
      </c>
      <c r="K356" s="381">
        <v>41300</v>
      </c>
      <c r="L356" s="381">
        <v>45850</v>
      </c>
      <c r="M356" s="381">
        <v>49550</v>
      </c>
      <c r="N356" s="381">
        <v>53200</v>
      </c>
      <c r="O356" s="381">
        <v>56900</v>
      </c>
      <c r="P356" s="381">
        <v>60550</v>
      </c>
      <c r="Q356" s="381">
        <v>19250</v>
      </c>
      <c r="R356" s="381">
        <v>22000</v>
      </c>
      <c r="S356" s="381">
        <v>24750</v>
      </c>
      <c r="T356" s="381">
        <v>27500</v>
      </c>
      <c r="U356" s="381">
        <v>29700</v>
      </c>
      <c r="V356" s="381">
        <v>32960</v>
      </c>
      <c r="W356" s="381">
        <v>37140</v>
      </c>
      <c r="X356" s="381">
        <v>41320</v>
      </c>
      <c r="Y356" s="381">
        <v>47600</v>
      </c>
      <c r="Z356" s="381">
        <v>54400</v>
      </c>
      <c r="AA356" s="381">
        <v>61200</v>
      </c>
      <c r="AB356" s="381">
        <v>68000</v>
      </c>
      <c r="AC356" s="381">
        <v>73450</v>
      </c>
      <c r="AD356" s="381">
        <v>78900</v>
      </c>
      <c r="AE356" s="381">
        <v>84350</v>
      </c>
      <c r="AF356" s="381">
        <v>89800</v>
      </c>
      <c r="AG356" s="381">
        <v>3280</v>
      </c>
      <c r="AH356" s="381" t="s">
        <v>12926</v>
      </c>
      <c r="AI356" s="381" t="s">
        <v>12726</v>
      </c>
      <c r="AJ356" s="381">
        <v>1</v>
      </c>
    </row>
    <row r="357" spans="1:36">
      <c r="A357" s="381" t="s">
        <v>544</v>
      </c>
      <c r="B357" s="381" t="s">
        <v>12925</v>
      </c>
      <c r="C357" s="381">
        <v>9</v>
      </c>
      <c r="D357" s="381">
        <v>3</v>
      </c>
      <c r="E357" s="381" t="s">
        <v>12755</v>
      </c>
      <c r="F357" s="381" t="s">
        <v>12754</v>
      </c>
      <c r="G357" s="381" t="s">
        <v>12917</v>
      </c>
      <c r="H357" s="381">
        <v>89700</v>
      </c>
      <c r="I357" s="381">
        <v>32100</v>
      </c>
      <c r="J357" s="381">
        <v>36700</v>
      </c>
      <c r="K357" s="381">
        <v>41300</v>
      </c>
      <c r="L357" s="381">
        <v>45850</v>
      </c>
      <c r="M357" s="381">
        <v>49550</v>
      </c>
      <c r="N357" s="381">
        <v>53200</v>
      </c>
      <c r="O357" s="381">
        <v>56900</v>
      </c>
      <c r="P357" s="381">
        <v>60550</v>
      </c>
      <c r="Q357" s="381">
        <v>19250</v>
      </c>
      <c r="R357" s="381">
        <v>22000</v>
      </c>
      <c r="S357" s="381">
        <v>24750</v>
      </c>
      <c r="T357" s="381">
        <v>27500</v>
      </c>
      <c r="U357" s="381">
        <v>29700</v>
      </c>
      <c r="V357" s="381">
        <v>32960</v>
      </c>
      <c r="W357" s="381">
        <v>37140</v>
      </c>
      <c r="X357" s="381">
        <v>41320</v>
      </c>
      <c r="Y357" s="381">
        <v>47600</v>
      </c>
      <c r="Z357" s="381">
        <v>54400</v>
      </c>
      <c r="AA357" s="381">
        <v>61200</v>
      </c>
      <c r="AB357" s="381">
        <v>68000</v>
      </c>
      <c r="AC357" s="381">
        <v>73450</v>
      </c>
      <c r="AD357" s="381">
        <v>78900</v>
      </c>
      <c r="AE357" s="381">
        <v>84350</v>
      </c>
      <c r="AF357" s="381">
        <v>89800</v>
      </c>
      <c r="AG357" s="381">
        <v>3280</v>
      </c>
      <c r="AH357" s="381" t="s">
        <v>12924</v>
      </c>
      <c r="AI357" s="381" t="s">
        <v>12726</v>
      </c>
      <c r="AJ357" s="381">
        <v>1</v>
      </c>
    </row>
    <row r="358" spans="1:36">
      <c r="A358" s="381" t="s">
        <v>544</v>
      </c>
      <c r="B358" s="381" t="s">
        <v>12923</v>
      </c>
      <c r="C358" s="381">
        <v>9</v>
      </c>
      <c r="D358" s="381">
        <v>3</v>
      </c>
      <c r="E358" s="381" t="s">
        <v>12755</v>
      </c>
      <c r="F358" s="381" t="s">
        <v>12754</v>
      </c>
      <c r="G358" s="381" t="s">
        <v>12917</v>
      </c>
      <c r="H358" s="381">
        <v>89700</v>
      </c>
      <c r="I358" s="381">
        <v>32100</v>
      </c>
      <c r="J358" s="381">
        <v>36700</v>
      </c>
      <c r="K358" s="381">
        <v>41300</v>
      </c>
      <c r="L358" s="381">
        <v>45850</v>
      </c>
      <c r="M358" s="381">
        <v>49550</v>
      </c>
      <c r="N358" s="381">
        <v>53200</v>
      </c>
      <c r="O358" s="381">
        <v>56900</v>
      </c>
      <c r="P358" s="381">
        <v>60550</v>
      </c>
      <c r="Q358" s="381">
        <v>19250</v>
      </c>
      <c r="R358" s="381">
        <v>22000</v>
      </c>
      <c r="S358" s="381">
        <v>24750</v>
      </c>
      <c r="T358" s="381">
        <v>27500</v>
      </c>
      <c r="U358" s="381">
        <v>29700</v>
      </c>
      <c r="V358" s="381">
        <v>32960</v>
      </c>
      <c r="W358" s="381">
        <v>37140</v>
      </c>
      <c r="X358" s="381">
        <v>41320</v>
      </c>
      <c r="Y358" s="381">
        <v>47600</v>
      </c>
      <c r="Z358" s="381">
        <v>54400</v>
      </c>
      <c r="AA358" s="381">
        <v>61200</v>
      </c>
      <c r="AB358" s="381">
        <v>68000</v>
      </c>
      <c r="AC358" s="381">
        <v>73450</v>
      </c>
      <c r="AD358" s="381">
        <v>78900</v>
      </c>
      <c r="AE358" s="381">
        <v>84350</v>
      </c>
      <c r="AF358" s="381">
        <v>89800</v>
      </c>
      <c r="AG358" s="381">
        <v>3280</v>
      </c>
      <c r="AH358" s="381" t="s">
        <v>12922</v>
      </c>
      <c r="AI358" s="381" t="s">
        <v>12726</v>
      </c>
      <c r="AJ358" s="381">
        <v>1</v>
      </c>
    </row>
    <row r="359" spans="1:36">
      <c r="A359" s="381" t="s">
        <v>544</v>
      </c>
      <c r="B359" s="381" t="s">
        <v>12921</v>
      </c>
      <c r="C359" s="381">
        <v>9</v>
      </c>
      <c r="D359" s="381">
        <v>3</v>
      </c>
      <c r="E359" s="381" t="s">
        <v>12755</v>
      </c>
      <c r="F359" s="381" t="s">
        <v>12754</v>
      </c>
      <c r="G359" s="381" t="s">
        <v>12917</v>
      </c>
      <c r="H359" s="381">
        <v>89700</v>
      </c>
      <c r="I359" s="381">
        <v>32100</v>
      </c>
      <c r="J359" s="381">
        <v>36700</v>
      </c>
      <c r="K359" s="381">
        <v>41300</v>
      </c>
      <c r="L359" s="381">
        <v>45850</v>
      </c>
      <c r="M359" s="381">
        <v>49550</v>
      </c>
      <c r="N359" s="381">
        <v>53200</v>
      </c>
      <c r="O359" s="381">
        <v>56900</v>
      </c>
      <c r="P359" s="381">
        <v>60550</v>
      </c>
      <c r="Q359" s="381">
        <v>19250</v>
      </c>
      <c r="R359" s="381">
        <v>22000</v>
      </c>
      <c r="S359" s="381">
        <v>24750</v>
      </c>
      <c r="T359" s="381">
        <v>27500</v>
      </c>
      <c r="U359" s="381">
        <v>29700</v>
      </c>
      <c r="V359" s="381">
        <v>32960</v>
      </c>
      <c r="W359" s="381">
        <v>37140</v>
      </c>
      <c r="X359" s="381">
        <v>41320</v>
      </c>
      <c r="Y359" s="381">
        <v>47600</v>
      </c>
      <c r="Z359" s="381">
        <v>54400</v>
      </c>
      <c r="AA359" s="381">
        <v>61200</v>
      </c>
      <c r="AB359" s="381">
        <v>68000</v>
      </c>
      <c r="AC359" s="381">
        <v>73450</v>
      </c>
      <c r="AD359" s="381">
        <v>78900</v>
      </c>
      <c r="AE359" s="381">
        <v>84350</v>
      </c>
      <c r="AF359" s="381">
        <v>89800</v>
      </c>
      <c r="AG359" s="381">
        <v>3280</v>
      </c>
      <c r="AH359" s="381" t="s">
        <v>12920</v>
      </c>
      <c r="AI359" s="381" t="s">
        <v>12726</v>
      </c>
      <c r="AJ359" s="381">
        <v>1</v>
      </c>
    </row>
    <row r="360" spans="1:36">
      <c r="A360" s="381" t="s">
        <v>544</v>
      </c>
      <c r="B360" s="381" t="s">
        <v>12919</v>
      </c>
      <c r="C360" s="381">
        <v>9</v>
      </c>
      <c r="D360" s="381">
        <v>3</v>
      </c>
      <c r="E360" s="381" t="s">
        <v>12755</v>
      </c>
      <c r="F360" s="381" t="s">
        <v>12754</v>
      </c>
      <c r="G360" s="381" t="s">
        <v>12917</v>
      </c>
      <c r="H360" s="381">
        <v>89700</v>
      </c>
      <c r="I360" s="381">
        <v>32100</v>
      </c>
      <c r="J360" s="381">
        <v>36700</v>
      </c>
      <c r="K360" s="381">
        <v>41300</v>
      </c>
      <c r="L360" s="381">
        <v>45850</v>
      </c>
      <c r="M360" s="381">
        <v>49550</v>
      </c>
      <c r="N360" s="381">
        <v>53200</v>
      </c>
      <c r="O360" s="381">
        <v>56900</v>
      </c>
      <c r="P360" s="381">
        <v>60550</v>
      </c>
      <c r="Q360" s="381">
        <v>19250</v>
      </c>
      <c r="R360" s="381">
        <v>22000</v>
      </c>
      <c r="S360" s="381">
        <v>24750</v>
      </c>
      <c r="T360" s="381">
        <v>27500</v>
      </c>
      <c r="U360" s="381">
        <v>29700</v>
      </c>
      <c r="V360" s="381">
        <v>32960</v>
      </c>
      <c r="W360" s="381">
        <v>37140</v>
      </c>
      <c r="X360" s="381">
        <v>41320</v>
      </c>
      <c r="Y360" s="381">
        <v>47600</v>
      </c>
      <c r="Z360" s="381">
        <v>54400</v>
      </c>
      <c r="AA360" s="381">
        <v>61200</v>
      </c>
      <c r="AB360" s="381">
        <v>68000</v>
      </c>
      <c r="AC360" s="381">
        <v>73450</v>
      </c>
      <c r="AD360" s="381">
        <v>78900</v>
      </c>
      <c r="AE360" s="381">
        <v>84350</v>
      </c>
      <c r="AF360" s="381">
        <v>89800</v>
      </c>
      <c r="AG360" s="381">
        <v>3280</v>
      </c>
      <c r="AH360" s="381" t="s">
        <v>2100</v>
      </c>
      <c r="AI360" s="381" t="s">
        <v>12726</v>
      </c>
      <c r="AJ360" s="381">
        <v>1</v>
      </c>
    </row>
    <row r="361" spans="1:36">
      <c r="A361" s="381" t="s">
        <v>544</v>
      </c>
      <c r="B361" s="381" t="s">
        <v>12918</v>
      </c>
      <c r="C361" s="381">
        <v>9</v>
      </c>
      <c r="D361" s="381">
        <v>3</v>
      </c>
      <c r="E361" s="381" t="s">
        <v>12755</v>
      </c>
      <c r="F361" s="381" t="s">
        <v>12754</v>
      </c>
      <c r="G361" s="381" t="s">
        <v>12917</v>
      </c>
      <c r="H361" s="381">
        <v>89700</v>
      </c>
      <c r="I361" s="381">
        <v>32100</v>
      </c>
      <c r="J361" s="381">
        <v>36700</v>
      </c>
      <c r="K361" s="381">
        <v>41300</v>
      </c>
      <c r="L361" s="381">
        <v>45850</v>
      </c>
      <c r="M361" s="381">
        <v>49550</v>
      </c>
      <c r="N361" s="381">
        <v>53200</v>
      </c>
      <c r="O361" s="381">
        <v>56900</v>
      </c>
      <c r="P361" s="381">
        <v>60550</v>
      </c>
      <c r="Q361" s="381">
        <v>19250</v>
      </c>
      <c r="R361" s="381">
        <v>22000</v>
      </c>
      <c r="S361" s="381">
        <v>24750</v>
      </c>
      <c r="T361" s="381">
        <v>27500</v>
      </c>
      <c r="U361" s="381">
        <v>29700</v>
      </c>
      <c r="V361" s="381">
        <v>32960</v>
      </c>
      <c r="W361" s="381">
        <v>37140</v>
      </c>
      <c r="X361" s="381">
        <v>41320</v>
      </c>
      <c r="Y361" s="381">
        <v>47600</v>
      </c>
      <c r="Z361" s="381">
        <v>54400</v>
      </c>
      <c r="AA361" s="381">
        <v>61200</v>
      </c>
      <c r="AB361" s="381">
        <v>68000</v>
      </c>
      <c r="AC361" s="381">
        <v>73450</v>
      </c>
      <c r="AD361" s="381">
        <v>78900</v>
      </c>
      <c r="AE361" s="381">
        <v>84350</v>
      </c>
      <c r="AF361" s="381">
        <v>89800</v>
      </c>
      <c r="AG361" s="381">
        <v>3280</v>
      </c>
      <c r="AH361" s="381" t="s">
        <v>12916</v>
      </c>
      <c r="AI361" s="381" t="s">
        <v>12726</v>
      </c>
      <c r="AJ361" s="381">
        <v>1</v>
      </c>
    </row>
    <row r="362" spans="1:36">
      <c r="A362" s="381" t="s">
        <v>544</v>
      </c>
      <c r="B362" s="381" t="s">
        <v>12915</v>
      </c>
      <c r="C362" s="381">
        <v>9</v>
      </c>
      <c r="D362" s="381">
        <v>5</v>
      </c>
      <c r="E362" s="381" t="s">
        <v>12880</v>
      </c>
      <c r="F362" s="381" t="s">
        <v>12879</v>
      </c>
      <c r="G362" s="381" t="s">
        <v>12878</v>
      </c>
      <c r="H362" s="381">
        <v>91700</v>
      </c>
      <c r="I362" s="381">
        <v>32100</v>
      </c>
      <c r="J362" s="381">
        <v>36700</v>
      </c>
      <c r="K362" s="381">
        <v>41300</v>
      </c>
      <c r="L362" s="381">
        <v>45850</v>
      </c>
      <c r="M362" s="381">
        <v>49550</v>
      </c>
      <c r="N362" s="381">
        <v>53200</v>
      </c>
      <c r="O362" s="381">
        <v>56900</v>
      </c>
      <c r="P362" s="381">
        <v>60550</v>
      </c>
      <c r="Q362" s="381">
        <v>19250</v>
      </c>
      <c r="R362" s="381">
        <v>22000</v>
      </c>
      <c r="S362" s="381">
        <v>24750</v>
      </c>
      <c r="T362" s="381">
        <v>27500</v>
      </c>
      <c r="U362" s="381">
        <v>29700</v>
      </c>
      <c r="V362" s="381">
        <v>32960</v>
      </c>
      <c r="W362" s="381">
        <v>37140</v>
      </c>
      <c r="X362" s="381">
        <v>41320</v>
      </c>
      <c r="Y362" s="381">
        <v>47600</v>
      </c>
      <c r="Z362" s="381">
        <v>54400</v>
      </c>
      <c r="AA362" s="381">
        <v>61200</v>
      </c>
      <c r="AB362" s="381">
        <v>68000</v>
      </c>
      <c r="AC362" s="381">
        <v>73450</v>
      </c>
      <c r="AD362" s="381">
        <v>78900</v>
      </c>
      <c r="AE362" s="381">
        <v>84350</v>
      </c>
      <c r="AF362" s="381">
        <v>89800</v>
      </c>
      <c r="AG362" s="381">
        <v>3280</v>
      </c>
      <c r="AH362" s="381" t="s">
        <v>12914</v>
      </c>
      <c r="AI362" s="381" t="s">
        <v>12726</v>
      </c>
      <c r="AJ362" s="381">
        <v>0</v>
      </c>
    </row>
    <row r="363" spans="1:36">
      <c r="A363" s="381" t="s">
        <v>544</v>
      </c>
      <c r="B363" s="381" t="s">
        <v>12913</v>
      </c>
      <c r="C363" s="381">
        <v>9</v>
      </c>
      <c r="D363" s="381">
        <v>5</v>
      </c>
      <c r="E363" s="381" t="s">
        <v>12880</v>
      </c>
      <c r="F363" s="381" t="s">
        <v>12879</v>
      </c>
      <c r="G363" s="381" t="s">
        <v>12878</v>
      </c>
      <c r="H363" s="381">
        <v>91700</v>
      </c>
      <c r="I363" s="381">
        <v>32100</v>
      </c>
      <c r="J363" s="381">
        <v>36700</v>
      </c>
      <c r="K363" s="381">
        <v>41300</v>
      </c>
      <c r="L363" s="381">
        <v>45850</v>
      </c>
      <c r="M363" s="381">
        <v>49550</v>
      </c>
      <c r="N363" s="381">
        <v>53200</v>
      </c>
      <c r="O363" s="381">
        <v>56900</v>
      </c>
      <c r="P363" s="381">
        <v>60550</v>
      </c>
      <c r="Q363" s="381">
        <v>19250</v>
      </c>
      <c r="R363" s="381">
        <v>22000</v>
      </c>
      <c r="S363" s="381">
        <v>24750</v>
      </c>
      <c r="T363" s="381">
        <v>27500</v>
      </c>
      <c r="U363" s="381">
        <v>29700</v>
      </c>
      <c r="V363" s="381">
        <v>32960</v>
      </c>
      <c r="W363" s="381">
        <v>37140</v>
      </c>
      <c r="X363" s="381">
        <v>41320</v>
      </c>
      <c r="Y363" s="381">
        <v>47600</v>
      </c>
      <c r="Z363" s="381">
        <v>54400</v>
      </c>
      <c r="AA363" s="381">
        <v>61200</v>
      </c>
      <c r="AB363" s="381">
        <v>68000</v>
      </c>
      <c r="AC363" s="381">
        <v>73450</v>
      </c>
      <c r="AD363" s="381">
        <v>78900</v>
      </c>
      <c r="AE363" s="381">
        <v>84350</v>
      </c>
      <c r="AF363" s="381">
        <v>89800</v>
      </c>
      <c r="AG363" s="381">
        <v>8880</v>
      </c>
      <c r="AH363" s="381" t="s">
        <v>6447</v>
      </c>
      <c r="AI363" s="381" t="s">
        <v>12726</v>
      </c>
      <c r="AJ363" s="381">
        <v>0</v>
      </c>
    </row>
    <row r="364" spans="1:36">
      <c r="A364" s="381" t="s">
        <v>544</v>
      </c>
      <c r="B364" s="381" t="s">
        <v>12912</v>
      </c>
      <c r="C364" s="381">
        <v>9</v>
      </c>
      <c r="D364" s="381">
        <v>5</v>
      </c>
      <c r="E364" s="381" t="s">
        <v>12880</v>
      </c>
      <c r="F364" s="381" t="s">
        <v>12879</v>
      </c>
      <c r="G364" s="381" t="s">
        <v>12878</v>
      </c>
      <c r="H364" s="381">
        <v>91700</v>
      </c>
      <c r="I364" s="381">
        <v>32100</v>
      </c>
      <c r="J364" s="381">
        <v>36700</v>
      </c>
      <c r="K364" s="381">
        <v>41300</v>
      </c>
      <c r="L364" s="381">
        <v>45850</v>
      </c>
      <c r="M364" s="381">
        <v>49550</v>
      </c>
      <c r="N364" s="381">
        <v>53200</v>
      </c>
      <c r="O364" s="381">
        <v>56900</v>
      </c>
      <c r="P364" s="381">
        <v>60550</v>
      </c>
      <c r="Q364" s="381">
        <v>19250</v>
      </c>
      <c r="R364" s="381">
        <v>22000</v>
      </c>
      <c r="S364" s="381">
        <v>24750</v>
      </c>
      <c r="T364" s="381">
        <v>27500</v>
      </c>
      <c r="U364" s="381">
        <v>29700</v>
      </c>
      <c r="V364" s="381">
        <v>32960</v>
      </c>
      <c r="W364" s="381">
        <v>37140</v>
      </c>
      <c r="X364" s="381">
        <v>41320</v>
      </c>
      <c r="Y364" s="381">
        <v>47600</v>
      </c>
      <c r="Z364" s="381">
        <v>54400</v>
      </c>
      <c r="AA364" s="381">
        <v>61200</v>
      </c>
      <c r="AB364" s="381">
        <v>68000</v>
      </c>
      <c r="AC364" s="381">
        <v>73450</v>
      </c>
      <c r="AD364" s="381">
        <v>78900</v>
      </c>
      <c r="AE364" s="381">
        <v>84350</v>
      </c>
      <c r="AF364" s="381">
        <v>89800</v>
      </c>
      <c r="AG364" s="381">
        <v>1930</v>
      </c>
      <c r="AH364" s="381" t="s">
        <v>2136</v>
      </c>
      <c r="AI364" s="381" t="s">
        <v>12726</v>
      </c>
      <c r="AJ364" s="381">
        <v>0</v>
      </c>
    </row>
    <row r="365" spans="1:36">
      <c r="A365" s="381" t="s">
        <v>544</v>
      </c>
      <c r="B365" s="381" t="s">
        <v>12911</v>
      </c>
      <c r="C365" s="381">
        <v>9</v>
      </c>
      <c r="D365" s="381">
        <v>5</v>
      </c>
      <c r="E365" s="381" t="s">
        <v>12880</v>
      </c>
      <c r="F365" s="381" t="s">
        <v>12879</v>
      </c>
      <c r="G365" s="381" t="s">
        <v>12878</v>
      </c>
      <c r="H365" s="381">
        <v>91700</v>
      </c>
      <c r="I365" s="381">
        <v>32100</v>
      </c>
      <c r="J365" s="381">
        <v>36700</v>
      </c>
      <c r="K365" s="381">
        <v>41300</v>
      </c>
      <c r="L365" s="381">
        <v>45850</v>
      </c>
      <c r="M365" s="381">
        <v>49550</v>
      </c>
      <c r="N365" s="381">
        <v>53200</v>
      </c>
      <c r="O365" s="381">
        <v>56900</v>
      </c>
      <c r="P365" s="381">
        <v>60550</v>
      </c>
      <c r="Q365" s="381">
        <v>19250</v>
      </c>
      <c r="R365" s="381">
        <v>22000</v>
      </c>
      <c r="S365" s="381">
        <v>24750</v>
      </c>
      <c r="T365" s="381">
        <v>27500</v>
      </c>
      <c r="U365" s="381">
        <v>29700</v>
      </c>
      <c r="V365" s="381">
        <v>32960</v>
      </c>
      <c r="W365" s="381">
        <v>37140</v>
      </c>
      <c r="X365" s="381">
        <v>41320</v>
      </c>
      <c r="Y365" s="381">
        <v>47600</v>
      </c>
      <c r="Z365" s="381">
        <v>54400</v>
      </c>
      <c r="AA365" s="381">
        <v>61200</v>
      </c>
      <c r="AB365" s="381">
        <v>68000</v>
      </c>
      <c r="AC365" s="381">
        <v>73450</v>
      </c>
      <c r="AD365" s="381">
        <v>78900</v>
      </c>
      <c r="AE365" s="381">
        <v>84350</v>
      </c>
      <c r="AF365" s="381">
        <v>89800</v>
      </c>
      <c r="AG365" s="381">
        <v>9999</v>
      </c>
      <c r="AH365" s="381" t="s">
        <v>2467</v>
      </c>
      <c r="AI365" s="381" t="s">
        <v>12726</v>
      </c>
      <c r="AJ365" s="381">
        <v>0</v>
      </c>
    </row>
    <row r="366" spans="1:36">
      <c r="A366" s="381" t="s">
        <v>544</v>
      </c>
      <c r="B366" s="381" t="s">
        <v>12910</v>
      </c>
      <c r="C366" s="381">
        <v>9</v>
      </c>
      <c r="D366" s="381">
        <v>5</v>
      </c>
      <c r="E366" s="381" t="s">
        <v>12880</v>
      </c>
      <c r="F366" s="381" t="s">
        <v>12879</v>
      </c>
      <c r="G366" s="381" t="s">
        <v>12878</v>
      </c>
      <c r="H366" s="381">
        <v>91700</v>
      </c>
      <c r="I366" s="381">
        <v>32100</v>
      </c>
      <c r="J366" s="381">
        <v>36700</v>
      </c>
      <c r="K366" s="381">
        <v>41300</v>
      </c>
      <c r="L366" s="381">
        <v>45850</v>
      </c>
      <c r="M366" s="381">
        <v>49550</v>
      </c>
      <c r="N366" s="381">
        <v>53200</v>
      </c>
      <c r="O366" s="381">
        <v>56900</v>
      </c>
      <c r="P366" s="381">
        <v>60550</v>
      </c>
      <c r="Q366" s="381">
        <v>19250</v>
      </c>
      <c r="R366" s="381">
        <v>22000</v>
      </c>
      <c r="S366" s="381">
        <v>24750</v>
      </c>
      <c r="T366" s="381">
        <v>27500</v>
      </c>
      <c r="U366" s="381">
        <v>29700</v>
      </c>
      <c r="V366" s="381">
        <v>32960</v>
      </c>
      <c r="W366" s="381">
        <v>37140</v>
      </c>
      <c r="X366" s="381">
        <v>41320</v>
      </c>
      <c r="Y366" s="381">
        <v>47600</v>
      </c>
      <c r="Z366" s="381">
        <v>54400</v>
      </c>
      <c r="AA366" s="381">
        <v>61200</v>
      </c>
      <c r="AB366" s="381">
        <v>68000</v>
      </c>
      <c r="AC366" s="381">
        <v>73450</v>
      </c>
      <c r="AD366" s="381">
        <v>78900</v>
      </c>
      <c r="AE366" s="381">
        <v>84350</v>
      </c>
      <c r="AF366" s="381">
        <v>89800</v>
      </c>
      <c r="AG366" s="381">
        <v>9999</v>
      </c>
      <c r="AH366" s="381" t="s">
        <v>6525</v>
      </c>
      <c r="AI366" s="381" t="s">
        <v>12726</v>
      </c>
      <c r="AJ366" s="381">
        <v>0</v>
      </c>
    </row>
    <row r="367" spans="1:36">
      <c r="A367" s="381" t="s">
        <v>544</v>
      </c>
      <c r="B367" s="381" t="s">
        <v>12909</v>
      </c>
      <c r="C367" s="381">
        <v>9</v>
      </c>
      <c r="D367" s="381">
        <v>5</v>
      </c>
      <c r="E367" s="381" t="s">
        <v>12880</v>
      </c>
      <c r="F367" s="381" t="s">
        <v>12879</v>
      </c>
      <c r="G367" s="381" t="s">
        <v>12878</v>
      </c>
      <c r="H367" s="381">
        <v>91700</v>
      </c>
      <c r="I367" s="381">
        <v>32100</v>
      </c>
      <c r="J367" s="381">
        <v>36700</v>
      </c>
      <c r="K367" s="381">
        <v>41300</v>
      </c>
      <c r="L367" s="381">
        <v>45850</v>
      </c>
      <c r="M367" s="381">
        <v>49550</v>
      </c>
      <c r="N367" s="381">
        <v>53200</v>
      </c>
      <c r="O367" s="381">
        <v>56900</v>
      </c>
      <c r="P367" s="381">
        <v>60550</v>
      </c>
      <c r="Q367" s="381">
        <v>19250</v>
      </c>
      <c r="R367" s="381">
        <v>22000</v>
      </c>
      <c r="S367" s="381">
        <v>24750</v>
      </c>
      <c r="T367" s="381">
        <v>27500</v>
      </c>
      <c r="U367" s="381">
        <v>29700</v>
      </c>
      <c r="V367" s="381">
        <v>32960</v>
      </c>
      <c r="W367" s="381">
        <v>37140</v>
      </c>
      <c r="X367" s="381">
        <v>41320</v>
      </c>
      <c r="Y367" s="381">
        <v>47600</v>
      </c>
      <c r="Z367" s="381">
        <v>54400</v>
      </c>
      <c r="AA367" s="381">
        <v>61200</v>
      </c>
      <c r="AB367" s="381">
        <v>68000</v>
      </c>
      <c r="AC367" s="381">
        <v>73450</v>
      </c>
      <c r="AD367" s="381">
        <v>78900</v>
      </c>
      <c r="AE367" s="381">
        <v>84350</v>
      </c>
      <c r="AF367" s="381">
        <v>89800</v>
      </c>
      <c r="AG367" s="381">
        <v>9999</v>
      </c>
      <c r="AH367" s="381" t="s">
        <v>2631</v>
      </c>
      <c r="AI367" s="381" t="s">
        <v>12726</v>
      </c>
      <c r="AJ367" s="381">
        <v>0</v>
      </c>
    </row>
    <row r="368" spans="1:36">
      <c r="A368" s="381" t="s">
        <v>544</v>
      </c>
      <c r="B368" s="381" t="s">
        <v>12908</v>
      </c>
      <c r="C368" s="381">
        <v>9</v>
      </c>
      <c r="D368" s="381">
        <v>5</v>
      </c>
      <c r="E368" s="381" t="s">
        <v>12880</v>
      </c>
      <c r="F368" s="381" t="s">
        <v>12879</v>
      </c>
      <c r="G368" s="381" t="s">
        <v>12878</v>
      </c>
      <c r="H368" s="381">
        <v>91700</v>
      </c>
      <c r="I368" s="381">
        <v>32100</v>
      </c>
      <c r="J368" s="381">
        <v>36700</v>
      </c>
      <c r="K368" s="381">
        <v>41300</v>
      </c>
      <c r="L368" s="381">
        <v>45850</v>
      </c>
      <c r="M368" s="381">
        <v>49550</v>
      </c>
      <c r="N368" s="381">
        <v>53200</v>
      </c>
      <c r="O368" s="381">
        <v>56900</v>
      </c>
      <c r="P368" s="381">
        <v>60550</v>
      </c>
      <c r="Q368" s="381">
        <v>19250</v>
      </c>
      <c r="R368" s="381">
        <v>22000</v>
      </c>
      <c r="S368" s="381">
        <v>24750</v>
      </c>
      <c r="T368" s="381">
        <v>27500</v>
      </c>
      <c r="U368" s="381">
        <v>29700</v>
      </c>
      <c r="V368" s="381">
        <v>32960</v>
      </c>
      <c r="W368" s="381">
        <v>37140</v>
      </c>
      <c r="X368" s="381">
        <v>41320</v>
      </c>
      <c r="Y368" s="381">
        <v>47600</v>
      </c>
      <c r="Z368" s="381">
        <v>54400</v>
      </c>
      <c r="AA368" s="381">
        <v>61200</v>
      </c>
      <c r="AB368" s="381">
        <v>68000</v>
      </c>
      <c r="AC368" s="381">
        <v>73450</v>
      </c>
      <c r="AD368" s="381">
        <v>78900</v>
      </c>
      <c r="AE368" s="381">
        <v>84350</v>
      </c>
      <c r="AF368" s="381">
        <v>89800</v>
      </c>
      <c r="AG368" s="381">
        <v>9999</v>
      </c>
      <c r="AH368" s="381" t="s">
        <v>2627</v>
      </c>
      <c r="AI368" s="381" t="s">
        <v>12726</v>
      </c>
      <c r="AJ368" s="381">
        <v>0</v>
      </c>
    </row>
    <row r="369" spans="1:36">
      <c r="A369" s="381" t="s">
        <v>544</v>
      </c>
      <c r="B369" s="381" t="s">
        <v>12907</v>
      </c>
      <c r="C369" s="381">
        <v>9</v>
      </c>
      <c r="D369" s="381">
        <v>5</v>
      </c>
      <c r="E369" s="381" t="s">
        <v>12880</v>
      </c>
      <c r="F369" s="381" t="s">
        <v>12879</v>
      </c>
      <c r="G369" s="381" t="s">
        <v>12878</v>
      </c>
      <c r="H369" s="381">
        <v>91700</v>
      </c>
      <c r="I369" s="381">
        <v>32100</v>
      </c>
      <c r="J369" s="381">
        <v>36700</v>
      </c>
      <c r="K369" s="381">
        <v>41300</v>
      </c>
      <c r="L369" s="381">
        <v>45850</v>
      </c>
      <c r="M369" s="381">
        <v>49550</v>
      </c>
      <c r="N369" s="381">
        <v>53200</v>
      </c>
      <c r="O369" s="381">
        <v>56900</v>
      </c>
      <c r="P369" s="381">
        <v>60550</v>
      </c>
      <c r="Q369" s="381">
        <v>19250</v>
      </c>
      <c r="R369" s="381">
        <v>22000</v>
      </c>
      <c r="S369" s="381">
        <v>24750</v>
      </c>
      <c r="T369" s="381">
        <v>27500</v>
      </c>
      <c r="U369" s="381">
        <v>29700</v>
      </c>
      <c r="V369" s="381">
        <v>32960</v>
      </c>
      <c r="W369" s="381">
        <v>37140</v>
      </c>
      <c r="X369" s="381">
        <v>41320</v>
      </c>
      <c r="Y369" s="381">
        <v>47600</v>
      </c>
      <c r="Z369" s="381">
        <v>54400</v>
      </c>
      <c r="AA369" s="381">
        <v>61200</v>
      </c>
      <c r="AB369" s="381">
        <v>68000</v>
      </c>
      <c r="AC369" s="381">
        <v>73450</v>
      </c>
      <c r="AD369" s="381">
        <v>78900</v>
      </c>
      <c r="AE369" s="381">
        <v>84350</v>
      </c>
      <c r="AF369" s="381">
        <v>89800</v>
      </c>
      <c r="AG369" s="381">
        <v>3280</v>
      </c>
      <c r="AH369" s="381" t="s">
        <v>12906</v>
      </c>
      <c r="AI369" s="381" t="s">
        <v>12726</v>
      </c>
      <c r="AJ369" s="381">
        <v>0</v>
      </c>
    </row>
    <row r="370" spans="1:36">
      <c r="A370" s="381" t="s">
        <v>544</v>
      </c>
      <c r="B370" s="381" t="s">
        <v>12905</v>
      </c>
      <c r="C370" s="381">
        <v>9</v>
      </c>
      <c r="D370" s="381">
        <v>5</v>
      </c>
      <c r="E370" s="381" t="s">
        <v>12880</v>
      </c>
      <c r="F370" s="381" t="s">
        <v>12879</v>
      </c>
      <c r="G370" s="381" t="s">
        <v>12878</v>
      </c>
      <c r="H370" s="381">
        <v>91700</v>
      </c>
      <c r="I370" s="381">
        <v>32100</v>
      </c>
      <c r="J370" s="381">
        <v>36700</v>
      </c>
      <c r="K370" s="381">
        <v>41300</v>
      </c>
      <c r="L370" s="381">
        <v>45850</v>
      </c>
      <c r="M370" s="381">
        <v>49550</v>
      </c>
      <c r="N370" s="381">
        <v>53200</v>
      </c>
      <c r="O370" s="381">
        <v>56900</v>
      </c>
      <c r="P370" s="381">
        <v>60550</v>
      </c>
      <c r="Q370" s="381">
        <v>19250</v>
      </c>
      <c r="R370" s="381">
        <v>22000</v>
      </c>
      <c r="S370" s="381">
        <v>24750</v>
      </c>
      <c r="T370" s="381">
        <v>27500</v>
      </c>
      <c r="U370" s="381">
        <v>29700</v>
      </c>
      <c r="V370" s="381">
        <v>32960</v>
      </c>
      <c r="W370" s="381">
        <v>37140</v>
      </c>
      <c r="X370" s="381">
        <v>41320</v>
      </c>
      <c r="Y370" s="381">
        <v>47600</v>
      </c>
      <c r="Z370" s="381">
        <v>54400</v>
      </c>
      <c r="AA370" s="381">
        <v>61200</v>
      </c>
      <c r="AB370" s="381">
        <v>68000</v>
      </c>
      <c r="AC370" s="381">
        <v>73450</v>
      </c>
      <c r="AD370" s="381">
        <v>78900</v>
      </c>
      <c r="AE370" s="381">
        <v>84350</v>
      </c>
      <c r="AF370" s="381">
        <v>89800</v>
      </c>
      <c r="AG370" s="381">
        <v>9999</v>
      </c>
      <c r="AH370" s="381" t="s">
        <v>12904</v>
      </c>
      <c r="AI370" s="381" t="s">
        <v>12726</v>
      </c>
      <c r="AJ370" s="381">
        <v>0</v>
      </c>
    </row>
    <row r="371" spans="1:36">
      <c r="A371" s="381" t="s">
        <v>544</v>
      </c>
      <c r="B371" s="381" t="s">
        <v>12903</v>
      </c>
      <c r="C371" s="381">
        <v>9</v>
      </c>
      <c r="D371" s="381">
        <v>5</v>
      </c>
      <c r="E371" s="381" t="s">
        <v>12880</v>
      </c>
      <c r="F371" s="381" t="s">
        <v>12879</v>
      </c>
      <c r="G371" s="381" t="s">
        <v>12878</v>
      </c>
      <c r="H371" s="381">
        <v>91700</v>
      </c>
      <c r="I371" s="381">
        <v>32100</v>
      </c>
      <c r="J371" s="381">
        <v>36700</v>
      </c>
      <c r="K371" s="381">
        <v>41300</v>
      </c>
      <c r="L371" s="381">
        <v>45850</v>
      </c>
      <c r="M371" s="381">
        <v>49550</v>
      </c>
      <c r="N371" s="381">
        <v>53200</v>
      </c>
      <c r="O371" s="381">
        <v>56900</v>
      </c>
      <c r="P371" s="381">
        <v>60550</v>
      </c>
      <c r="Q371" s="381">
        <v>19250</v>
      </c>
      <c r="R371" s="381">
        <v>22000</v>
      </c>
      <c r="S371" s="381">
        <v>24750</v>
      </c>
      <c r="T371" s="381">
        <v>27500</v>
      </c>
      <c r="U371" s="381">
        <v>29700</v>
      </c>
      <c r="V371" s="381">
        <v>32960</v>
      </c>
      <c r="W371" s="381">
        <v>37140</v>
      </c>
      <c r="X371" s="381">
        <v>41320</v>
      </c>
      <c r="Y371" s="381">
        <v>47600</v>
      </c>
      <c r="Z371" s="381">
        <v>54400</v>
      </c>
      <c r="AA371" s="381">
        <v>61200</v>
      </c>
      <c r="AB371" s="381">
        <v>68000</v>
      </c>
      <c r="AC371" s="381">
        <v>73450</v>
      </c>
      <c r="AD371" s="381">
        <v>78900</v>
      </c>
      <c r="AE371" s="381">
        <v>84350</v>
      </c>
      <c r="AF371" s="381">
        <v>89800</v>
      </c>
      <c r="AG371" s="381">
        <v>9999</v>
      </c>
      <c r="AH371" s="381" t="s">
        <v>6357</v>
      </c>
      <c r="AI371" s="381" t="s">
        <v>12726</v>
      </c>
      <c r="AJ371" s="381">
        <v>0</v>
      </c>
    </row>
    <row r="372" spans="1:36">
      <c r="A372" s="381" t="s">
        <v>544</v>
      </c>
      <c r="B372" s="381" t="s">
        <v>12902</v>
      </c>
      <c r="C372" s="381">
        <v>9</v>
      </c>
      <c r="D372" s="381">
        <v>5</v>
      </c>
      <c r="E372" s="381" t="s">
        <v>12880</v>
      </c>
      <c r="F372" s="381" t="s">
        <v>12879</v>
      </c>
      <c r="G372" s="381" t="s">
        <v>12878</v>
      </c>
      <c r="H372" s="381">
        <v>91700</v>
      </c>
      <c r="I372" s="381">
        <v>32100</v>
      </c>
      <c r="J372" s="381">
        <v>36700</v>
      </c>
      <c r="K372" s="381">
        <v>41300</v>
      </c>
      <c r="L372" s="381">
        <v>45850</v>
      </c>
      <c r="M372" s="381">
        <v>49550</v>
      </c>
      <c r="N372" s="381">
        <v>53200</v>
      </c>
      <c r="O372" s="381">
        <v>56900</v>
      </c>
      <c r="P372" s="381">
        <v>60550</v>
      </c>
      <c r="Q372" s="381">
        <v>19250</v>
      </c>
      <c r="R372" s="381">
        <v>22000</v>
      </c>
      <c r="S372" s="381">
        <v>24750</v>
      </c>
      <c r="T372" s="381">
        <v>27500</v>
      </c>
      <c r="U372" s="381">
        <v>29700</v>
      </c>
      <c r="V372" s="381">
        <v>32960</v>
      </c>
      <c r="W372" s="381">
        <v>37140</v>
      </c>
      <c r="X372" s="381">
        <v>41320</v>
      </c>
      <c r="Y372" s="381">
        <v>47600</v>
      </c>
      <c r="Z372" s="381">
        <v>54400</v>
      </c>
      <c r="AA372" s="381">
        <v>61200</v>
      </c>
      <c r="AB372" s="381">
        <v>68000</v>
      </c>
      <c r="AC372" s="381">
        <v>73450</v>
      </c>
      <c r="AD372" s="381">
        <v>78900</v>
      </c>
      <c r="AE372" s="381">
        <v>84350</v>
      </c>
      <c r="AF372" s="381">
        <v>89800</v>
      </c>
      <c r="AG372" s="381">
        <v>9999</v>
      </c>
      <c r="AH372" s="381" t="s">
        <v>12901</v>
      </c>
      <c r="AI372" s="381" t="s">
        <v>12726</v>
      </c>
      <c r="AJ372" s="381">
        <v>0</v>
      </c>
    </row>
    <row r="373" spans="1:36">
      <c r="A373" s="381" t="s">
        <v>544</v>
      </c>
      <c r="B373" s="381" t="s">
        <v>12900</v>
      </c>
      <c r="C373" s="381">
        <v>9</v>
      </c>
      <c r="D373" s="381">
        <v>5</v>
      </c>
      <c r="E373" s="381" t="s">
        <v>12880</v>
      </c>
      <c r="F373" s="381" t="s">
        <v>12879</v>
      </c>
      <c r="G373" s="381" t="s">
        <v>12878</v>
      </c>
      <c r="H373" s="381">
        <v>91700</v>
      </c>
      <c r="I373" s="381">
        <v>32100</v>
      </c>
      <c r="J373" s="381">
        <v>36700</v>
      </c>
      <c r="K373" s="381">
        <v>41300</v>
      </c>
      <c r="L373" s="381">
        <v>45850</v>
      </c>
      <c r="M373" s="381">
        <v>49550</v>
      </c>
      <c r="N373" s="381">
        <v>53200</v>
      </c>
      <c r="O373" s="381">
        <v>56900</v>
      </c>
      <c r="P373" s="381">
        <v>60550</v>
      </c>
      <c r="Q373" s="381">
        <v>19250</v>
      </c>
      <c r="R373" s="381">
        <v>22000</v>
      </c>
      <c r="S373" s="381">
        <v>24750</v>
      </c>
      <c r="T373" s="381">
        <v>27500</v>
      </c>
      <c r="U373" s="381">
        <v>29700</v>
      </c>
      <c r="V373" s="381">
        <v>32960</v>
      </c>
      <c r="W373" s="381">
        <v>37140</v>
      </c>
      <c r="X373" s="381">
        <v>41320</v>
      </c>
      <c r="Y373" s="381">
        <v>47600</v>
      </c>
      <c r="Z373" s="381">
        <v>54400</v>
      </c>
      <c r="AA373" s="381">
        <v>61200</v>
      </c>
      <c r="AB373" s="381">
        <v>68000</v>
      </c>
      <c r="AC373" s="381">
        <v>73450</v>
      </c>
      <c r="AD373" s="381">
        <v>78900</v>
      </c>
      <c r="AE373" s="381">
        <v>84350</v>
      </c>
      <c r="AF373" s="381">
        <v>89800</v>
      </c>
      <c r="AG373" s="381">
        <v>3280</v>
      </c>
      <c r="AH373" s="381" t="s">
        <v>12899</v>
      </c>
      <c r="AI373" s="381" t="s">
        <v>12726</v>
      </c>
      <c r="AJ373" s="381">
        <v>0</v>
      </c>
    </row>
    <row r="374" spans="1:36">
      <c r="A374" s="381" t="s">
        <v>544</v>
      </c>
      <c r="B374" s="381" t="s">
        <v>12898</v>
      </c>
      <c r="C374" s="381">
        <v>9</v>
      </c>
      <c r="D374" s="381">
        <v>5</v>
      </c>
      <c r="E374" s="381" t="s">
        <v>12880</v>
      </c>
      <c r="F374" s="381" t="s">
        <v>12879</v>
      </c>
      <c r="G374" s="381" t="s">
        <v>12878</v>
      </c>
      <c r="H374" s="381">
        <v>91700</v>
      </c>
      <c r="I374" s="381">
        <v>32100</v>
      </c>
      <c r="J374" s="381">
        <v>36700</v>
      </c>
      <c r="K374" s="381">
        <v>41300</v>
      </c>
      <c r="L374" s="381">
        <v>45850</v>
      </c>
      <c r="M374" s="381">
        <v>49550</v>
      </c>
      <c r="N374" s="381">
        <v>53200</v>
      </c>
      <c r="O374" s="381">
        <v>56900</v>
      </c>
      <c r="P374" s="381">
        <v>60550</v>
      </c>
      <c r="Q374" s="381">
        <v>19250</v>
      </c>
      <c r="R374" s="381">
        <v>22000</v>
      </c>
      <c r="S374" s="381">
        <v>24750</v>
      </c>
      <c r="T374" s="381">
        <v>27500</v>
      </c>
      <c r="U374" s="381">
        <v>29700</v>
      </c>
      <c r="V374" s="381">
        <v>32960</v>
      </c>
      <c r="W374" s="381">
        <v>37140</v>
      </c>
      <c r="X374" s="381">
        <v>41320</v>
      </c>
      <c r="Y374" s="381">
        <v>47600</v>
      </c>
      <c r="Z374" s="381">
        <v>54400</v>
      </c>
      <c r="AA374" s="381">
        <v>61200</v>
      </c>
      <c r="AB374" s="381">
        <v>68000</v>
      </c>
      <c r="AC374" s="381">
        <v>73450</v>
      </c>
      <c r="AD374" s="381">
        <v>78900</v>
      </c>
      <c r="AE374" s="381">
        <v>84350</v>
      </c>
      <c r="AF374" s="381">
        <v>89800</v>
      </c>
      <c r="AG374" s="381">
        <v>1930</v>
      </c>
      <c r="AH374" s="381" t="s">
        <v>12897</v>
      </c>
      <c r="AI374" s="381" t="s">
        <v>12726</v>
      </c>
      <c r="AJ374" s="381">
        <v>0</v>
      </c>
    </row>
    <row r="375" spans="1:36">
      <c r="A375" s="381" t="s">
        <v>544</v>
      </c>
      <c r="B375" s="381" t="s">
        <v>12896</v>
      </c>
      <c r="C375" s="381">
        <v>9</v>
      </c>
      <c r="D375" s="381">
        <v>5</v>
      </c>
      <c r="E375" s="381" t="s">
        <v>12880</v>
      </c>
      <c r="F375" s="381" t="s">
        <v>12879</v>
      </c>
      <c r="G375" s="381" t="s">
        <v>12878</v>
      </c>
      <c r="H375" s="381">
        <v>91700</v>
      </c>
      <c r="I375" s="381">
        <v>32100</v>
      </c>
      <c r="J375" s="381">
        <v>36700</v>
      </c>
      <c r="K375" s="381">
        <v>41300</v>
      </c>
      <c r="L375" s="381">
        <v>45850</v>
      </c>
      <c r="M375" s="381">
        <v>49550</v>
      </c>
      <c r="N375" s="381">
        <v>53200</v>
      </c>
      <c r="O375" s="381">
        <v>56900</v>
      </c>
      <c r="P375" s="381">
        <v>60550</v>
      </c>
      <c r="Q375" s="381">
        <v>19250</v>
      </c>
      <c r="R375" s="381">
        <v>22000</v>
      </c>
      <c r="S375" s="381">
        <v>24750</v>
      </c>
      <c r="T375" s="381">
        <v>27500</v>
      </c>
      <c r="U375" s="381">
        <v>29700</v>
      </c>
      <c r="V375" s="381">
        <v>32960</v>
      </c>
      <c r="W375" s="381">
        <v>37140</v>
      </c>
      <c r="X375" s="381">
        <v>41320</v>
      </c>
      <c r="Y375" s="381">
        <v>47600</v>
      </c>
      <c r="Z375" s="381">
        <v>54400</v>
      </c>
      <c r="AA375" s="381">
        <v>61200</v>
      </c>
      <c r="AB375" s="381">
        <v>68000</v>
      </c>
      <c r="AC375" s="381">
        <v>73450</v>
      </c>
      <c r="AD375" s="381">
        <v>78900</v>
      </c>
      <c r="AE375" s="381">
        <v>84350</v>
      </c>
      <c r="AF375" s="381">
        <v>89800</v>
      </c>
      <c r="AG375" s="381">
        <v>9999</v>
      </c>
      <c r="AH375" s="381" t="s">
        <v>8630</v>
      </c>
      <c r="AI375" s="381" t="s">
        <v>12726</v>
      </c>
      <c r="AJ375" s="381">
        <v>0</v>
      </c>
    </row>
    <row r="376" spans="1:36">
      <c r="A376" s="381" t="s">
        <v>544</v>
      </c>
      <c r="B376" s="381" t="s">
        <v>12895</v>
      </c>
      <c r="C376" s="381">
        <v>9</v>
      </c>
      <c r="D376" s="381">
        <v>5</v>
      </c>
      <c r="E376" s="381" t="s">
        <v>12880</v>
      </c>
      <c r="F376" s="381" t="s">
        <v>12879</v>
      </c>
      <c r="G376" s="381" t="s">
        <v>12878</v>
      </c>
      <c r="H376" s="381">
        <v>91700</v>
      </c>
      <c r="I376" s="381">
        <v>32100</v>
      </c>
      <c r="J376" s="381">
        <v>36700</v>
      </c>
      <c r="K376" s="381">
        <v>41300</v>
      </c>
      <c r="L376" s="381">
        <v>45850</v>
      </c>
      <c r="M376" s="381">
        <v>49550</v>
      </c>
      <c r="N376" s="381">
        <v>53200</v>
      </c>
      <c r="O376" s="381">
        <v>56900</v>
      </c>
      <c r="P376" s="381">
        <v>60550</v>
      </c>
      <c r="Q376" s="381">
        <v>19250</v>
      </c>
      <c r="R376" s="381">
        <v>22000</v>
      </c>
      <c r="S376" s="381">
        <v>24750</v>
      </c>
      <c r="T376" s="381">
        <v>27500</v>
      </c>
      <c r="U376" s="381">
        <v>29700</v>
      </c>
      <c r="V376" s="381">
        <v>32960</v>
      </c>
      <c r="W376" s="381">
        <v>37140</v>
      </c>
      <c r="X376" s="381">
        <v>41320</v>
      </c>
      <c r="Y376" s="381">
        <v>47600</v>
      </c>
      <c r="Z376" s="381">
        <v>54400</v>
      </c>
      <c r="AA376" s="381">
        <v>61200</v>
      </c>
      <c r="AB376" s="381">
        <v>68000</v>
      </c>
      <c r="AC376" s="381">
        <v>73450</v>
      </c>
      <c r="AD376" s="381">
        <v>78900</v>
      </c>
      <c r="AE376" s="381">
        <v>84350</v>
      </c>
      <c r="AF376" s="381">
        <v>89800</v>
      </c>
      <c r="AG376" s="381">
        <v>9999</v>
      </c>
      <c r="AH376" s="381" t="s">
        <v>12894</v>
      </c>
      <c r="AI376" s="381" t="s">
        <v>12726</v>
      </c>
      <c r="AJ376" s="381">
        <v>0</v>
      </c>
    </row>
    <row r="377" spans="1:36">
      <c r="A377" s="381" t="s">
        <v>544</v>
      </c>
      <c r="B377" s="381" t="s">
        <v>12893</v>
      </c>
      <c r="C377" s="381">
        <v>9</v>
      </c>
      <c r="D377" s="381">
        <v>5</v>
      </c>
      <c r="E377" s="381" t="s">
        <v>12880</v>
      </c>
      <c r="F377" s="381" t="s">
        <v>12879</v>
      </c>
      <c r="G377" s="381" t="s">
        <v>12878</v>
      </c>
      <c r="H377" s="381">
        <v>91700</v>
      </c>
      <c r="I377" s="381">
        <v>32100</v>
      </c>
      <c r="J377" s="381">
        <v>36700</v>
      </c>
      <c r="K377" s="381">
        <v>41300</v>
      </c>
      <c r="L377" s="381">
        <v>45850</v>
      </c>
      <c r="M377" s="381">
        <v>49550</v>
      </c>
      <c r="N377" s="381">
        <v>53200</v>
      </c>
      <c r="O377" s="381">
        <v>56900</v>
      </c>
      <c r="P377" s="381">
        <v>60550</v>
      </c>
      <c r="Q377" s="381">
        <v>19250</v>
      </c>
      <c r="R377" s="381">
        <v>22000</v>
      </c>
      <c r="S377" s="381">
        <v>24750</v>
      </c>
      <c r="T377" s="381">
        <v>27500</v>
      </c>
      <c r="U377" s="381">
        <v>29700</v>
      </c>
      <c r="V377" s="381">
        <v>32960</v>
      </c>
      <c r="W377" s="381">
        <v>37140</v>
      </c>
      <c r="X377" s="381">
        <v>41320</v>
      </c>
      <c r="Y377" s="381">
        <v>47600</v>
      </c>
      <c r="Z377" s="381">
        <v>54400</v>
      </c>
      <c r="AA377" s="381">
        <v>61200</v>
      </c>
      <c r="AB377" s="381">
        <v>68000</v>
      </c>
      <c r="AC377" s="381">
        <v>73450</v>
      </c>
      <c r="AD377" s="381">
        <v>78900</v>
      </c>
      <c r="AE377" s="381">
        <v>84350</v>
      </c>
      <c r="AF377" s="381">
        <v>89800</v>
      </c>
      <c r="AG377" s="381">
        <v>3280</v>
      </c>
      <c r="AH377" s="381" t="s">
        <v>2122</v>
      </c>
      <c r="AI377" s="381" t="s">
        <v>12726</v>
      </c>
      <c r="AJ377" s="381">
        <v>0</v>
      </c>
    </row>
    <row r="378" spans="1:36">
      <c r="A378" s="381" t="s">
        <v>544</v>
      </c>
      <c r="B378" s="381" t="s">
        <v>12892</v>
      </c>
      <c r="C378" s="381">
        <v>9</v>
      </c>
      <c r="D378" s="381">
        <v>5</v>
      </c>
      <c r="E378" s="381" t="s">
        <v>12880</v>
      </c>
      <c r="F378" s="381" t="s">
        <v>12879</v>
      </c>
      <c r="G378" s="381" t="s">
        <v>12878</v>
      </c>
      <c r="H378" s="381">
        <v>91700</v>
      </c>
      <c r="I378" s="381">
        <v>32100</v>
      </c>
      <c r="J378" s="381">
        <v>36700</v>
      </c>
      <c r="K378" s="381">
        <v>41300</v>
      </c>
      <c r="L378" s="381">
        <v>45850</v>
      </c>
      <c r="M378" s="381">
        <v>49550</v>
      </c>
      <c r="N378" s="381">
        <v>53200</v>
      </c>
      <c r="O378" s="381">
        <v>56900</v>
      </c>
      <c r="P378" s="381">
        <v>60550</v>
      </c>
      <c r="Q378" s="381">
        <v>19250</v>
      </c>
      <c r="R378" s="381">
        <v>22000</v>
      </c>
      <c r="S378" s="381">
        <v>24750</v>
      </c>
      <c r="T378" s="381">
        <v>27500</v>
      </c>
      <c r="U378" s="381">
        <v>29700</v>
      </c>
      <c r="V378" s="381">
        <v>32960</v>
      </c>
      <c r="W378" s="381">
        <v>37140</v>
      </c>
      <c r="X378" s="381">
        <v>41320</v>
      </c>
      <c r="Y378" s="381">
        <v>47600</v>
      </c>
      <c r="Z378" s="381">
        <v>54400</v>
      </c>
      <c r="AA378" s="381">
        <v>61200</v>
      </c>
      <c r="AB378" s="381">
        <v>68000</v>
      </c>
      <c r="AC378" s="381">
        <v>73450</v>
      </c>
      <c r="AD378" s="381">
        <v>78900</v>
      </c>
      <c r="AE378" s="381">
        <v>84350</v>
      </c>
      <c r="AF378" s="381">
        <v>89800</v>
      </c>
      <c r="AG378" s="381">
        <v>1930</v>
      </c>
      <c r="AH378" s="381" t="s">
        <v>2207</v>
      </c>
      <c r="AI378" s="381" t="s">
        <v>12726</v>
      </c>
      <c r="AJ378" s="381">
        <v>0</v>
      </c>
    </row>
    <row r="379" spans="1:36">
      <c r="A379" s="381" t="s">
        <v>544</v>
      </c>
      <c r="B379" s="381" t="s">
        <v>12891</v>
      </c>
      <c r="C379" s="381">
        <v>9</v>
      </c>
      <c r="D379" s="381">
        <v>5</v>
      </c>
      <c r="E379" s="381" t="s">
        <v>12880</v>
      </c>
      <c r="F379" s="381" t="s">
        <v>12879</v>
      </c>
      <c r="G379" s="381" t="s">
        <v>12878</v>
      </c>
      <c r="H379" s="381">
        <v>91700</v>
      </c>
      <c r="I379" s="381">
        <v>32100</v>
      </c>
      <c r="J379" s="381">
        <v>36700</v>
      </c>
      <c r="K379" s="381">
        <v>41300</v>
      </c>
      <c r="L379" s="381">
        <v>45850</v>
      </c>
      <c r="M379" s="381">
        <v>49550</v>
      </c>
      <c r="N379" s="381">
        <v>53200</v>
      </c>
      <c r="O379" s="381">
        <v>56900</v>
      </c>
      <c r="P379" s="381">
        <v>60550</v>
      </c>
      <c r="Q379" s="381">
        <v>19250</v>
      </c>
      <c r="R379" s="381">
        <v>22000</v>
      </c>
      <c r="S379" s="381">
        <v>24750</v>
      </c>
      <c r="T379" s="381">
        <v>27500</v>
      </c>
      <c r="U379" s="381">
        <v>29700</v>
      </c>
      <c r="V379" s="381">
        <v>32960</v>
      </c>
      <c r="W379" s="381">
        <v>37140</v>
      </c>
      <c r="X379" s="381">
        <v>41320</v>
      </c>
      <c r="Y379" s="381">
        <v>47600</v>
      </c>
      <c r="Z379" s="381">
        <v>54400</v>
      </c>
      <c r="AA379" s="381">
        <v>61200</v>
      </c>
      <c r="AB379" s="381">
        <v>68000</v>
      </c>
      <c r="AC379" s="381">
        <v>73450</v>
      </c>
      <c r="AD379" s="381">
        <v>78900</v>
      </c>
      <c r="AE379" s="381">
        <v>84350</v>
      </c>
      <c r="AF379" s="381">
        <v>89800</v>
      </c>
      <c r="AG379" s="381">
        <v>9999</v>
      </c>
      <c r="AH379" s="381" t="s">
        <v>2605</v>
      </c>
      <c r="AI379" s="381" t="s">
        <v>12726</v>
      </c>
      <c r="AJ379" s="381">
        <v>0</v>
      </c>
    </row>
    <row r="380" spans="1:36">
      <c r="A380" s="381" t="s">
        <v>544</v>
      </c>
      <c r="B380" s="381" t="s">
        <v>12890</v>
      </c>
      <c r="C380" s="381">
        <v>9</v>
      </c>
      <c r="D380" s="381">
        <v>5</v>
      </c>
      <c r="E380" s="381" t="s">
        <v>12880</v>
      </c>
      <c r="F380" s="381" t="s">
        <v>12879</v>
      </c>
      <c r="G380" s="381" t="s">
        <v>12878</v>
      </c>
      <c r="H380" s="381">
        <v>91700</v>
      </c>
      <c r="I380" s="381">
        <v>32100</v>
      </c>
      <c r="J380" s="381">
        <v>36700</v>
      </c>
      <c r="K380" s="381">
        <v>41300</v>
      </c>
      <c r="L380" s="381">
        <v>45850</v>
      </c>
      <c r="M380" s="381">
        <v>49550</v>
      </c>
      <c r="N380" s="381">
        <v>53200</v>
      </c>
      <c r="O380" s="381">
        <v>56900</v>
      </c>
      <c r="P380" s="381">
        <v>60550</v>
      </c>
      <c r="Q380" s="381">
        <v>19250</v>
      </c>
      <c r="R380" s="381">
        <v>22000</v>
      </c>
      <c r="S380" s="381">
        <v>24750</v>
      </c>
      <c r="T380" s="381">
        <v>27500</v>
      </c>
      <c r="U380" s="381">
        <v>29700</v>
      </c>
      <c r="V380" s="381">
        <v>32960</v>
      </c>
      <c r="W380" s="381">
        <v>37140</v>
      </c>
      <c r="X380" s="381">
        <v>41320</v>
      </c>
      <c r="Y380" s="381">
        <v>47600</v>
      </c>
      <c r="Z380" s="381">
        <v>54400</v>
      </c>
      <c r="AA380" s="381">
        <v>61200</v>
      </c>
      <c r="AB380" s="381">
        <v>68000</v>
      </c>
      <c r="AC380" s="381">
        <v>73450</v>
      </c>
      <c r="AD380" s="381">
        <v>78900</v>
      </c>
      <c r="AE380" s="381">
        <v>84350</v>
      </c>
      <c r="AF380" s="381">
        <v>89800</v>
      </c>
      <c r="AG380" s="381">
        <v>9999</v>
      </c>
      <c r="AH380" s="381" t="s">
        <v>2112</v>
      </c>
      <c r="AI380" s="381" t="s">
        <v>12726</v>
      </c>
      <c r="AJ380" s="381">
        <v>0</v>
      </c>
    </row>
    <row r="381" spans="1:36">
      <c r="A381" s="381" t="s">
        <v>544</v>
      </c>
      <c r="B381" s="381" t="s">
        <v>12889</v>
      </c>
      <c r="C381" s="381">
        <v>9</v>
      </c>
      <c r="D381" s="381">
        <v>5</v>
      </c>
      <c r="E381" s="381" t="s">
        <v>12880</v>
      </c>
      <c r="F381" s="381" t="s">
        <v>12879</v>
      </c>
      <c r="G381" s="381" t="s">
        <v>12878</v>
      </c>
      <c r="H381" s="381">
        <v>91700</v>
      </c>
      <c r="I381" s="381">
        <v>32100</v>
      </c>
      <c r="J381" s="381">
        <v>36700</v>
      </c>
      <c r="K381" s="381">
        <v>41300</v>
      </c>
      <c r="L381" s="381">
        <v>45850</v>
      </c>
      <c r="M381" s="381">
        <v>49550</v>
      </c>
      <c r="N381" s="381">
        <v>53200</v>
      </c>
      <c r="O381" s="381">
        <v>56900</v>
      </c>
      <c r="P381" s="381">
        <v>60550</v>
      </c>
      <c r="Q381" s="381">
        <v>19250</v>
      </c>
      <c r="R381" s="381">
        <v>22000</v>
      </c>
      <c r="S381" s="381">
        <v>24750</v>
      </c>
      <c r="T381" s="381">
        <v>27500</v>
      </c>
      <c r="U381" s="381">
        <v>29700</v>
      </c>
      <c r="V381" s="381">
        <v>32960</v>
      </c>
      <c r="W381" s="381">
        <v>37140</v>
      </c>
      <c r="X381" s="381">
        <v>41320</v>
      </c>
      <c r="Y381" s="381">
        <v>47600</v>
      </c>
      <c r="Z381" s="381">
        <v>54400</v>
      </c>
      <c r="AA381" s="381">
        <v>61200</v>
      </c>
      <c r="AB381" s="381">
        <v>68000</v>
      </c>
      <c r="AC381" s="381">
        <v>73450</v>
      </c>
      <c r="AD381" s="381">
        <v>78900</v>
      </c>
      <c r="AE381" s="381">
        <v>84350</v>
      </c>
      <c r="AF381" s="381">
        <v>89800</v>
      </c>
      <c r="AG381" s="381">
        <v>8880</v>
      </c>
      <c r="AH381" s="381" t="s">
        <v>9722</v>
      </c>
      <c r="AI381" s="381" t="s">
        <v>12726</v>
      </c>
      <c r="AJ381" s="381">
        <v>0</v>
      </c>
    </row>
    <row r="382" spans="1:36">
      <c r="A382" s="381" t="s">
        <v>544</v>
      </c>
      <c r="B382" s="381" t="s">
        <v>12888</v>
      </c>
      <c r="C382" s="381">
        <v>9</v>
      </c>
      <c r="D382" s="381">
        <v>5</v>
      </c>
      <c r="E382" s="381" t="s">
        <v>12880</v>
      </c>
      <c r="F382" s="381" t="s">
        <v>12879</v>
      </c>
      <c r="G382" s="381" t="s">
        <v>12878</v>
      </c>
      <c r="H382" s="381">
        <v>91700</v>
      </c>
      <c r="I382" s="381">
        <v>32100</v>
      </c>
      <c r="J382" s="381">
        <v>36700</v>
      </c>
      <c r="K382" s="381">
        <v>41300</v>
      </c>
      <c r="L382" s="381">
        <v>45850</v>
      </c>
      <c r="M382" s="381">
        <v>49550</v>
      </c>
      <c r="N382" s="381">
        <v>53200</v>
      </c>
      <c r="O382" s="381">
        <v>56900</v>
      </c>
      <c r="P382" s="381">
        <v>60550</v>
      </c>
      <c r="Q382" s="381">
        <v>19250</v>
      </c>
      <c r="R382" s="381">
        <v>22000</v>
      </c>
      <c r="S382" s="381">
        <v>24750</v>
      </c>
      <c r="T382" s="381">
        <v>27500</v>
      </c>
      <c r="U382" s="381">
        <v>29700</v>
      </c>
      <c r="V382" s="381">
        <v>32960</v>
      </c>
      <c r="W382" s="381">
        <v>37140</v>
      </c>
      <c r="X382" s="381">
        <v>41320</v>
      </c>
      <c r="Y382" s="381">
        <v>47600</v>
      </c>
      <c r="Z382" s="381">
        <v>54400</v>
      </c>
      <c r="AA382" s="381">
        <v>61200</v>
      </c>
      <c r="AB382" s="381">
        <v>68000</v>
      </c>
      <c r="AC382" s="381">
        <v>73450</v>
      </c>
      <c r="AD382" s="381">
        <v>78900</v>
      </c>
      <c r="AE382" s="381">
        <v>84350</v>
      </c>
      <c r="AF382" s="381">
        <v>89800</v>
      </c>
      <c r="AG382" s="381">
        <v>9999</v>
      </c>
      <c r="AH382" s="381" t="s">
        <v>12887</v>
      </c>
      <c r="AI382" s="381" t="s">
        <v>12726</v>
      </c>
      <c r="AJ382" s="381">
        <v>0</v>
      </c>
    </row>
    <row r="383" spans="1:36">
      <c r="A383" s="381" t="s">
        <v>544</v>
      </c>
      <c r="B383" s="381" t="s">
        <v>12886</v>
      </c>
      <c r="C383" s="381">
        <v>9</v>
      </c>
      <c r="D383" s="381">
        <v>5</v>
      </c>
      <c r="E383" s="381" t="s">
        <v>12880</v>
      </c>
      <c r="F383" s="381" t="s">
        <v>12879</v>
      </c>
      <c r="G383" s="381" t="s">
        <v>12878</v>
      </c>
      <c r="H383" s="381">
        <v>91700</v>
      </c>
      <c r="I383" s="381">
        <v>32100</v>
      </c>
      <c r="J383" s="381">
        <v>36700</v>
      </c>
      <c r="K383" s="381">
        <v>41300</v>
      </c>
      <c r="L383" s="381">
        <v>45850</v>
      </c>
      <c r="M383" s="381">
        <v>49550</v>
      </c>
      <c r="N383" s="381">
        <v>53200</v>
      </c>
      <c r="O383" s="381">
        <v>56900</v>
      </c>
      <c r="P383" s="381">
        <v>60550</v>
      </c>
      <c r="Q383" s="381">
        <v>19250</v>
      </c>
      <c r="R383" s="381">
        <v>22000</v>
      </c>
      <c r="S383" s="381">
        <v>24750</v>
      </c>
      <c r="T383" s="381">
        <v>27500</v>
      </c>
      <c r="U383" s="381">
        <v>29700</v>
      </c>
      <c r="V383" s="381">
        <v>32960</v>
      </c>
      <c r="W383" s="381">
        <v>37140</v>
      </c>
      <c r="X383" s="381">
        <v>41320</v>
      </c>
      <c r="Y383" s="381">
        <v>47600</v>
      </c>
      <c r="Z383" s="381">
        <v>54400</v>
      </c>
      <c r="AA383" s="381">
        <v>61200</v>
      </c>
      <c r="AB383" s="381">
        <v>68000</v>
      </c>
      <c r="AC383" s="381">
        <v>73450</v>
      </c>
      <c r="AD383" s="381">
        <v>78900</v>
      </c>
      <c r="AE383" s="381">
        <v>84350</v>
      </c>
      <c r="AF383" s="381">
        <v>89800</v>
      </c>
      <c r="AG383" s="381">
        <v>9999</v>
      </c>
      <c r="AH383" s="381" t="s">
        <v>2203</v>
      </c>
      <c r="AI383" s="381" t="s">
        <v>12726</v>
      </c>
      <c r="AJ383" s="381">
        <v>0</v>
      </c>
    </row>
    <row r="384" spans="1:36">
      <c r="A384" s="381" t="s">
        <v>544</v>
      </c>
      <c r="B384" s="381" t="s">
        <v>12885</v>
      </c>
      <c r="C384" s="381">
        <v>9</v>
      </c>
      <c r="D384" s="381">
        <v>5</v>
      </c>
      <c r="E384" s="381" t="s">
        <v>12880</v>
      </c>
      <c r="F384" s="381" t="s">
        <v>12879</v>
      </c>
      <c r="G384" s="381" t="s">
        <v>12878</v>
      </c>
      <c r="H384" s="381">
        <v>91700</v>
      </c>
      <c r="I384" s="381">
        <v>32100</v>
      </c>
      <c r="J384" s="381">
        <v>36700</v>
      </c>
      <c r="K384" s="381">
        <v>41300</v>
      </c>
      <c r="L384" s="381">
        <v>45850</v>
      </c>
      <c r="M384" s="381">
        <v>49550</v>
      </c>
      <c r="N384" s="381">
        <v>53200</v>
      </c>
      <c r="O384" s="381">
        <v>56900</v>
      </c>
      <c r="P384" s="381">
        <v>60550</v>
      </c>
      <c r="Q384" s="381">
        <v>19250</v>
      </c>
      <c r="R384" s="381">
        <v>22000</v>
      </c>
      <c r="S384" s="381">
        <v>24750</v>
      </c>
      <c r="T384" s="381">
        <v>27500</v>
      </c>
      <c r="U384" s="381">
        <v>29700</v>
      </c>
      <c r="V384" s="381">
        <v>32960</v>
      </c>
      <c r="W384" s="381">
        <v>37140</v>
      </c>
      <c r="X384" s="381">
        <v>41320</v>
      </c>
      <c r="Y384" s="381">
        <v>47600</v>
      </c>
      <c r="Z384" s="381">
        <v>54400</v>
      </c>
      <c r="AA384" s="381">
        <v>61200</v>
      </c>
      <c r="AB384" s="381">
        <v>68000</v>
      </c>
      <c r="AC384" s="381">
        <v>73450</v>
      </c>
      <c r="AD384" s="381">
        <v>78900</v>
      </c>
      <c r="AE384" s="381">
        <v>84350</v>
      </c>
      <c r="AF384" s="381">
        <v>89800</v>
      </c>
      <c r="AG384" s="381">
        <v>1930</v>
      </c>
      <c r="AH384" s="381" t="s">
        <v>2343</v>
      </c>
      <c r="AI384" s="381" t="s">
        <v>12726</v>
      </c>
      <c r="AJ384" s="381">
        <v>0</v>
      </c>
    </row>
    <row r="385" spans="1:36">
      <c r="A385" s="381" t="s">
        <v>544</v>
      </c>
      <c r="B385" s="381" t="s">
        <v>12884</v>
      </c>
      <c r="C385" s="381">
        <v>9</v>
      </c>
      <c r="D385" s="381">
        <v>5</v>
      </c>
      <c r="E385" s="381" t="s">
        <v>12880</v>
      </c>
      <c r="F385" s="381" t="s">
        <v>12879</v>
      </c>
      <c r="G385" s="381" t="s">
        <v>12878</v>
      </c>
      <c r="H385" s="381">
        <v>91700</v>
      </c>
      <c r="I385" s="381">
        <v>32100</v>
      </c>
      <c r="J385" s="381">
        <v>36700</v>
      </c>
      <c r="K385" s="381">
        <v>41300</v>
      </c>
      <c r="L385" s="381">
        <v>45850</v>
      </c>
      <c r="M385" s="381">
        <v>49550</v>
      </c>
      <c r="N385" s="381">
        <v>53200</v>
      </c>
      <c r="O385" s="381">
        <v>56900</v>
      </c>
      <c r="P385" s="381">
        <v>60550</v>
      </c>
      <c r="Q385" s="381">
        <v>19250</v>
      </c>
      <c r="R385" s="381">
        <v>22000</v>
      </c>
      <c r="S385" s="381">
        <v>24750</v>
      </c>
      <c r="T385" s="381">
        <v>27500</v>
      </c>
      <c r="U385" s="381">
        <v>29700</v>
      </c>
      <c r="V385" s="381">
        <v>32960</v>
      </c>
      <c r="W385" s="381">
        <v>37140</v>
      </c>
      <c r="X385" s="381">
        <v>41320</v>
      </c>
      <c r="Y385" s="381">
        <v>47600</v>
      </c>
      <c r="Z385" s="381">
        <v>54400</v>
      </c>
      <c r="AA385" s="381">
        <v>61200</v>
      </c>
      <c r="AB385" s="381">
        <v>68000</v>
      </c>
      <c r="AC385" s="381">
        <v>73450</v>
      </c>
      <c r="AD385" s="381">
        <v>78900</v>
      </c>
      <c r="AE385" s="381">
        <v>84350</v>
      </c>
      <c r="AF385" s="381">
        <v>89800</v>
      </c>
      <c r="AG385" s="381">
        <v>8880</v>
      </c>
      <c r="AH385" s="381" t="s">
        <v>12883</v>
      </c>
      <c r="AI385" s="381" t="s">
        <v>12726</v>
      </c>
      <c r="AJ385" s="381">
        <v>0</v>
      </c>
    </row>
    <row r="386" spans="1:36">
      <c r="A386" s="381" t="s">
        <v>544</v>
      </c>
      <c r="B386" s="381" t="s">
        <v>12882</v>
      </c>
      <c r="C386" s="381">
        <v>9</v>
      </c>
      <c r="D386" s="381">
        <v>5</v>
      </c>
      <c r="E386" s="381" t="s">
        <v>12880</v>
      </c>
      <c r="F386" s="381" t="s">
        <v>12879</v>
      </c>
      <c r="G386" s="381" t="s">
        <v>12878</v>
      </c>
      <c r="H386" s="381">
        <v>91700</v>
      </c>
      <c r="I386" s="381">
        <v>32100</v>
      </c>
      <c r="J386" s="381">
        <v>36700</v>
      </c>
      <c r="K386" s="381">
        <v>41300</v>
      </c>
      <c r="L386" s="381">
        <v>45850</v>
      </c>
      <c r="M386" s="381">
        <v>49550</v>
      </c>
      <c r="N386" s="381">
        <v>53200</v>
      </c>
      <c r="O386" s="381">
        <v>56900</v>
      </c>
      <c r="P386" s="381">
        <v>60550</v>
      </c>
      <c r="Q386" s="381">
        <v>19250</v>
      </c>
      <c r="R386" s="381">
        <v>22000</v>
      </c>
      <c r="S386" s="381">
        <v>24750</v>
      </c>
      <c r="T386" s="381">
        <v>27500</v>
      </c>
      <c r="U386" s="381">
        <v>29700</v>
      </c>
      <c r="V386" s="381">
        <v>32960</v>
      </c>
      <c r="W386" s="381">
        <v>37140</v>
      </c>
      <c r="X386" s="381">
        <v>41320</v>
      </c>
      <c r="Y386" s="381">
        <v>47600</v>
      </c>
      <c r="Z386" s="381">
        <v>54400</v>
      </c>
      <c r="AA386" s="381">
        <v>61200</v>
      </c>
      <c r="AB386" s="381">
        <v>68000</v>
      </c>
      <c r="AC386" s="381">
        <v>73450</v>
      </c>
      <c r="AD386" s="381">
        <v>78900</v>
      </c>
      <c r="AE386" s="381">
        <v>84350</v>
      </c>
      <c r="AF386" s="381">
        <v>89800</v>
      </c>
      <c r="AG386" s="381">
        <v>3280</v>
      </c>
      <c r="AH386" s="381" t="s">
        <v>6543</v>
      </c>
      <c r="AI386" s="381" t="s">
        <v>12726</v>
      </c>
      <c r="AJ386" s="381">
        <v>0</v>
      </c>
    </row>
    <row r="387" spans="1:36">
      <c r="A387" s="381" t="s">
        <v>544</v>
      </c>
      <c r="B387" s="381" t="s">
        <v>12881</v>
      </c>
      <c r="C387" s="381">
        <v>9</v>
      </c>
      <c r="D387" s="381">
        <v>5</v>
      </c>
      <c r="E387" s="381" t="s">
        <v>12880</v>
      </c>
      <c r="F387" s="381" t="s">
        <v>12879</v>
      </c>
      <c r="G387" s="381" t="s">
        <v>12878</v>
      </c>
      <c r="H387" s="381">
        <v>91700</v>
      </c>
      <c r="I387" s="381">
        <v>32100</v>
      </c>
      <c r="J387" s="381">
        <v>36700</v>
      </c>
      <c r="K387" s="381">
        <v>41300</v>
      </c>
      <c r="L387" s="381">
        <v>45850</v>
      </c>
      <c r="M387" s="381">
        <v>49550</v>
      </c>
      <c r="N387" s="381">
        <v>53200</v>
      </c>
      <c r="O387" s="381">
        <v>56900</v>
      </c>
      <c r="P387" s="381">
        <v>60550</v>
      </c>
      <c r="Q387" s="381">
        <v>19250</v>
      </c>
      <c r="R387" s="381">
        <v>22000</v>
      </c>
      <c r="S387" s="381">
        <v>24750</v>
      </c>
      <c r="T387" s="381">
        <v>27500</v>
      </c>
      <c r="U387" s="381">
        <v>29700</v>
      </c>
      <c r="V387" s="381">
        <v>32960</v>
      </c>
      <c r="W387" s="381">
        <v>37140</v>
      </c>
      <c r="X387" s="381">
        <v>41320</v>
      </c>
      <c r="Y387" s="381">
        <v>47600</v>
      </c>
      <c r="Z387" s="381">
        <v>54400</v>
      </c>
      <c r="AA387" s="381">
        <v>61200</v>
      </c>
      <c r="AB387" s="381">
        <v>68000</v>
      </c>
      <c r="AC387" s="381">
        <v>73450</v>
      </c>
      <c r="AD387" s="381">
        <v>78900</v>
      </c>
      <c r="AE387" s="381">
        <v>84350</v>
      </c>
      <c r="AF387" s="381">
        <v>89800</v>
      </c>
      <c r="AG387" s="381">
        <v>8880</v>
      </c>
      <c r="AH387" s="381" t="s">
        <v>2199</v>
      </c>
      <c r="AI387" s="381" t="s">
        <v>12726</v>
      </c>
      <c r="AJ387" s="381">
        <v>0</v>
      </c>
    </row>
    <row r="388" spans="1:36">
      <c r="A388" s="381" t="s">
        <v>544</v>
      </c>
      <c r="B388" s="381" t="s">
        <v>12877</v>
      </c>
      <c r="C388" s="381">
        <v>9</v>
      </c>
      <c r="D388" s="381">
        <v>7</v>
      </c>
      <c r="E388" s="381" t="s">
        <v>12755</v>
      </c>
      <c r="F388" s="381" t="s">
        <v>12754</v>
      </c>
      <c r="G388" s="381" t="s">
        <v>1926</v>
      </c>
      <c r="H388" s="381">
        <v>89700</v>
      </c>
      <c r="I388" s="381">
        <v>32100</v>
      </c>
      <c r="J388" s="381">
        <v>36700</v>
      </c>
      <c r="K388" s="381">
        <v>41300</v>
      </c>
      <c r="L388" s="381">
        <v>45850</v>
      </c>
      <c r="M388" s="381">
        <v>49550</v>
      </c>
      <c r="N388" s="381">
        <v>53200</v>
      </c>
      <c r="O388" s="381">
        <v>56900</v>
      </c>
      <c r="P388" s="381">
        <v>60550</v>
      </c>
      <c r="Q388" s="381">
        <v>19250</v>
      </c>
      <c r="R388" s="381">
        <v>22000</v>
      </c>
      <c r="S388" s="381">
        <v>24750</v>
      </c>
      <c r="T388" s="381">
        <v>27500</v>
      </c>
      <c r="U388" s="381">
        <v>29700</v>
      </c>
      <c r="V388" s="381">
        <v>32960</v>
      </c>
      <c r="W388" s="381">
        <v>37140</v>
      </c>
      <c r="X388" s="381">
        <v>41320</v>
      </c>
      <c r="Y388" s="381">
        <v>47600</v>
      </c>
      <c r="Z388" s="381">
        <v>54400</v>
      </c>
      <c r="AA388" s="381">
        <v>61200</v>
      </c>
      <c r="AB388" s="381">
        <v>68000</v>
      </c>
      <c r="AC388" s="381">
        <v>73450</v>
      </c>
      <c r="AD388" s="381">
        <v>78900</v>
      </c>
      <c r="AE388" s="381">
        <v>84350</v>
      </c>
      <c r="AF388" s="381">
        <v>89800</v>
      </c>
      <c r="AG388" s="381">
        <v>9999</v>
      </c>
      <c r="AH388" s="381" t="s">
        <v>2132</v>
      </c>
      <c r="AI388" s="381" t="s">
        <v>12726</v>
      </c>
      <c r="AJ388" s="381">
        <v>1</v>
      </c>
    </row>
    <row r="389" spans="1:36">
      <c r="A389" s="381" t="s">
        <v>544</v>
      </c>
      <c r="B389" s="381" t="s">
        <v>12876</v>
      </c>
      <c r="C389" s="381">
        <v>9</v>
      </c>
      <c r="D389" s="381">
        <v>7</v>
      </c>
      <c r="E389" s="381" t="s">
        <v>12854</v>
      </c>
      <c r="F389" s="381" t="s">
        <v>12853</v>
      </c>
      <c r="G389" s="381" t="s">
        <v>1926</v>
      </c>
      <c r="H389" s="381">
        <v>106200</v>
      </c>
      <c r="I389" s="381">
        <v>37200</v>
      </c>
      <c r="J389" s="381">
        <v>42500</v>
      </c>
      <c r="K389" s="381">
        <v>47800</v>
      </c>
      <c r="L389" s="381">
        <v>53100</v>
      </c>
      <c r="M389" s="381">
        <v>57350</v>
      </c>
      <c r="N389" s="381">
        <v>61600</v>
      </c>
      <c r="O389" s="381">
        <v>65850</v>
      </c>
      <c r="P389" s="381">
        <v>70100</v>
      </c>
      <c r="Q389" s="381">
        <v>22300</v>
      </c>
      <c r="R389" s="381">
        <v>25500</v>
      </c>
      <c r="S389" s="381">
        <v>28700</v>
      </c>
      <c r="T389" s="381">
        <v>31850</v>
      </c>
      <c r="U389" s="381">
        <v>34400</v>
      </c>
      <c r="V389" s="381">
        <v>36950</v>
      </c>
      <c r="W389" s="381">
        <v>39500</v>
      </c>
      <c r="X389" s="381">
        <v>42050</v>
      </c>
      <c r="Y389" s="381">
        <v>47600</v>
      </c>
      <c r="Z389" s="381">
        <v>54400</v>
      </c>
      <c r="AA389" s="381">
        <v>61200</v>
      </c>
      <c r="AB389" s="381">
        <v>68000</v>
      </c>
      <c r="AC389" s="381">
        <v>73450</v>
      </c>
      <c r="AD389" s="381">
        <v>78900</v>
      </c>
      <c r="AE389" s="381">
        <v>84350</v>
      </c>
      <c r="AF389" s="381">
        <v>89800</v>
      </c>
      <c r="AG389" s="381">
        <v>5480</v>
      </c>
      <c r="AH389" s="381" t="s">
        <v>8538</v>
      </c>
      <c r="AI389" s="381" t="s">
        <v>12726</v>
      </c>
      <c r="AJ389" s="381">
        <v>1</v>
      </c>
    </row>
    <row r="390" spans="1:36">
      <c r="A390" s="381" t="s">
        <v>544</v>
      </c>
      <c r="B390" s="381" t="s">
        <v>12875</v>
      </c>
      <c r="C390" s="381">
        <v>9</v>
      </c>
      <c r="D390" s="381">
        <v>7</v>
      </c>
      <c r="E390" s="381" t="s">
        <v>12755</v>
      </c>
      <c r="F390" s="381" t="s">
        <v>12754</v>
      </c>
      <c r="G390" s="381" t="s">
        <v>1926</v>
      </c>
      <c r="H390" s="381">
        <v>89700</v>
      </c>
      <c r="I390" s="381">
        <v>32100</v>
      </c>
      <c r="J390" s="381">
        <v>36700</v>
      </c>
      <c r="K390" s="381">
        <v>41300</v>
      </c>
      <c r="L390" s="381">
        <v>45850</v>
      </c>
      <c r="M390" s="381">
        <v>49550</v>
      </c>
      <c r="N390" s="381">
        <v>53200</v>
      </c>
      <c r="O390" s="381">
        <v>56900</v>
      </c>
      <c r="P390" s="381">
        <v>60550</v>
      </c>
      <c r="Q390" s="381">
        <v>19250</v>
      </c>
      <c r="R390" s="381">
        <v>22000</v>
      </c>
      <c r="S390" s="381">
        <v>24750</v>
      </c>
      <c r="T390" s="381">
        <v>27500</v>
      </c>
      <c r="U390" s="381">
        <v>29700</v>
      </c>
      <c r="V390" s="381">
        <v>32960</v>
      </c>
      <c r="W390" s="381">
        <v>37140</v>
      </c>
      <c r="X390" s="381">
        <v>41320</v>
      </c>
      <c r="Y390" s="381">
        <v>47600</v>
      </c>
      <c r="Z390" s="381">
        <v>54400</v>
      </c>
      <c r="AA390" s="381">
        <v>61200</v>
      </c>
      <c r="AB390" s="381">
        <v>68000</v>
      </c>
      <c r="AC390" s="381">
        <v>73450</v>
      </c>
      <c r="AD390" s="381">
        <v>78900</v>
      </c>
      <c r="AE390" s="381">
        <v>84350</v>
      </c>
      <c r="AF390" s="381">
        <v>89800</v>
      </c>
      <c r="AG390" s="381">
        <v>3280</v>
      </c>
      <c r="AH390" s="381" t="s">
        <v>12874</v>
      </c>
      <c r="AI390" s="381" t="s">
        <v>12726</v>
      </c>
      <c r="AJ390" s="381">
        <v>1</v>
      </c>
    </row>
    <row r="391" spans="1:36">
      <c r="A391" s="381" t="s">
        <v>544</v>
      </c>
      <c r="B391" s="381" t="s">
        <v>12873</v>
      </c>
      <c r="C391" s="381">
        <v>9</v>
      </c>
      <c r="D391" s="381">
        <v>7</v>
      </c>
      <c r="E391" s="381" t="s">
        <v>12854</v>
      </c>
      <c r="F391" s="381" t="s">
        <v>12853</v>
      </c>
      <c r="G391" s="381" t="s">
        <v>1926</v>
      </c>
      <c r="H391" s="381">
        <v>106200</v>
      </c>
      <c r="I391" s="381">
        <v>37200</v>
      </c>
      <c r="J391" s="381">
        <v>42500</v>
      </c>
      <c r="K391" s="381">
        <v>47800</v>
      </c>
      <c r="L391" s="381">
        <v>53100</v>
      </c>
      <c r="M391" s="381">
        <v>57350</v>
      </c>
      <c r="N391" s="381">
        <v>61600</v>
      </c>
      <c r="O391" s="381">
        <v>65850</v>
      </c>
      <c r="P391" s="381">
        <v>70100</v>
      </c>
      <c r="Q391" s="381">
        <v>22300</v>
      </c>
      <c r="R391" s="381">
        <v>25500</v>
      </c>
      <c r="S391" s="381">
        <v>28700</v>
      </c>
      <c r="T391" s="381">
        <v>31850</v>
      </c>
      <c r="U391" s="381">
        <v>34400</v>
      </c>
      <c r="V391" s="381">
        <v>36950</v>
      </c>
      <c r="W391" s="381">
        <v>39500</v>
      </c>
      <c r="X391" s="381">
        <v>42050</v>
      </c>
      <c r="Y391" s="381">
        <v>47600</v>
      </c>
      <c r="Z391" s="381">
        <v>54400</v>
      </c>
      <c r="AA391" s="381">
        <v>61200</v>
      </c>
      <c r="AB391" s="381">
        <v>68000</v>
      </c>
      <c r="AC391" s="381">
        <v>73450</v>
      </c>
      <c r="AD391" s="381">
        <v>78900</v>
      </c>
      <c r="AE391" s="381">
        <v>84350</v>
      </c>
      <c r="AF391" s="381">
        <v>89800</v>
      </c>
      <c r="AG391" s="381">
        <v>9999</v>
      </c>
      <c r="AH391" s="381" t="s">
        <v>12872</v>
      </c>
      <c r="AI391" s="381" t="s">
        <v>12726</v>
      </c>
      <c r="AJ391" s="381">
        <v>1</v>
      </c>
    </row>
    <row r="392" spans="1:36">
      <c r="A392" s="381" t="s">
        <v>544</v>
      </c>
      <c r="B392" s="381" t="s">
        <v>12871</v>
      </c>
      <c r="C392" s="381">
        <v>9</v>
      </c>
      <c r="D392" s="381">
        <v>7</v>
      </c>
      <c r="E392" s="381" t="s">
        <v>12755</v>
      </c>
      <c r="F392" s="381" t="s">
        <v>12754</v>
      </c>
      <c r="G392" s="381" t="s">
        <v>1926</v>
      </c>
      <c r="H392" s="381">
        <v>89700</v>
      </c>
      <c r="I392" s="381">
        <v>32100</v>
      </c>
      <c r="J392" s="381">
        <v>36700</v>
      </c>
      <c r="K392" s="381">
        <v>41300</v>
      </c>
      <c r="L392" s="381">
        <v>45850</v>
      </c>
      <c r="M392" s="381">
        <v>49550</v>
      </c>
      <c r="N392" s="381">
        <v>53200</v>
      </c>
      <c r="O392" s="381">
        <v>56900</v>
      </c>
      <c r="P392" s="381">
        <v>60550</v>
      </c>
      <c r="Q392" s="381">
        <v>19250</v>
      </c>
      <c r="R392" s="381">
        <v>22000</v>
      </c>
      <c r="S392" s="381">
        <v>24750</v>
      </c>
      <c r="T392" s="381">
        <v>27500</v>
      </c>
      <c r="U392" s="381">
        <v>29700</v>
      </c>
      <c r="V392" s="381">
        <v>32960</v>
      </c>
      <c r="W392" s="381">
        <v>37140</v>
      </c>
      <c r="X392" s="381">
        <v>41320</v>
      </c>
      <c r="Y392" s="381">
        <v>47600</v>
      </c>
      <c r="Z392" s="381">
        <v>54400</v>
      </c>
      <c r="AA392" s="381">
        <v>61200</v>
      </c>
      <c r="AB392" s="381">
        <v>68000</v>
      </c>
      <c r="AC392" s="381">
        <v>73450</v>
      </c>
      <c r="AD392" s="381">
        <v>78900</v>
      </c>
      <c r="AE392" s="381">
        <v>84350</v>
      </c>
      <c r="AF392" s="381">
        <v>89800</v>
      </c>
      <c r="AG392" s="381">
        <v>3280</v>
      </c>
      <c r="AH392" s="381" t="s">
        <v>6193</v>
      </c>
      <c r="AI392" s="381" t="s">
        <v>12726</v>
      </c>
      <c r="AJ392" s="381">
        <v>1</v>
      </c>
    </row>
    <row r="393" spans="1:36">
      <c r="A393" s="381" t="s">
        <v>544</v>
      </c>
      <c r="B393" s="381" t="s">
        <v>12870</v>
      </c>
      <c r="C393" s="381">
        <v>9</v>
      </c>
      <c r="D393" s="381">
        <v>7</v>
      </c>
      <c r="E393" s="381" t="s">
        <v>12755</v>
      </c>
      <c r="F393" s="381" t="s">
        <v>12754</v>
      </c>
      <c r="G393" s="381" t="s">
        <v>1926</v>
      </c>
      <c r="H393" s="381">
        <v>89700</v>
      </c>
      <c r="I393" s="381">
        <v>32100</v>
      </c>
      <c r="J393" s="381">
        <v>36700</v>
      </c>
      <c r="K393" s="381">
        <v>41300</v>
      </c>
      <c r="L393" s="381">
        <v>45850</v>
      </c>
      <c r="M393" s="381">
        <v>49550</v>
      </c>
      <c r="N393" s="381">
        <v>53200</v>
      </c>
      <c r="O393" s="381">
        <v>56900</v>
      </c>
      <c r="P393" s="381">
        <v>60550</v>
      </c>
      <c r="Q393" s="381">
        <v>19250</v>
      </c>
      <c r="R393" s="381">
        <v>22000</v>
      </c>
      <c r="S393" s="381">
        <v>24750</v>
      </c>
      <c r="T393" s="381">
        <v>27500</v>
      </c>
      <c r="U393" s="381">
        <v>29700</v>
      </c>
      <c r="V393" s="381">
        <v>32960</v>
      </c>
      <c r="W393" s="381">
        <v>37140</v>
      </c>
      <c r="X393" s="381">
        <v>41320</v>
      </c>
      <c r="Y393" s="381">
        <v>47600</v>
      </c>
      <c r="Z393" s="381">
        <v>54400</v>
      </c>
      <c r="AA393" s="381">
        <v>61200</v>
      </c>
      <c r="AB393" s="381">
        <v>68000</v>
      </c>
      <c r="AC393" s="381">
        <v>73450</v>
      </c>
      <c r="AD393" s="381">
        <v>78900</v>
      </c>
      <c r="AE393" s="381">
        <v>84350</v>
      </c>
      <c r="AF393" s="381">
        <v>89800</v>
      </c>
      <c r="AG393" s="381">
        <v>3280</v>
      </c>
      <c r="AH393" s="381" t="s">
        <v>12869</v>
      </c>
      <c r="AI393" s="381" t="s">
        <v>12726</v>
      </c>
      <c r="AJ393" s="381">
        <v>1</v>
      </c>
    </row>
    <row r="394" spans="1:36">
      <c r="A394" s="381" t="s">
        <v>544</v>
      </c>
      <c r="B394" s="381" t="s">
        <v>12868</v>
      </c>
      <c r="C394" s="381">
        <v>9</v>
      </c>
      <c r="D394" s="381">
        <v>7</v>
      </c>
      <c r="E394" s="381" t="s">
        <v>12755</v>
      </c>
      <c r="F394" s="381" t="s">
        <v>12754</v>
      </c>
      <c r="G394" s="381" t="s">
        <v>1926</v>
      </c>
      <c r="H394" s="381">
        <v>89700</v>
      </c>
      <c r="I394" s="381">
        <v>32100</v>
      </c>
      <c r="J394" s="381">
        <v>36700</v>
      </c>
      <c r="K394" s="381">
        <v>41300</v>
      </c>
      <c r="L394" s="381">
        <v>45850</v>
      </c>
      <c r="M394" s="381">
        <v>49550</v>
      </c>
      <c r="N394" s="381">
        <v>53200</v>
      </c>
      <c r="O394" s="381">
        <v>56900</v>
      </c>
      <c r="P394" s="381">
        <v>60550</v>
      </c>
      <c r="Q394" s="381">
        <v>19250</v>
      </c>
      <c r="R394" s="381">
        <v>22000</v>
      </c>
      <c r="S394" s="381">
        <v>24750</v>
      </c>
      <c r="T394" s="381">
        <v>27500</v>
      </c>
      <c r="U394" s="381">
        <v>29700</v>
      </c>
      <c r="V394" s="381">
        <v>32960</v>
      </c>
      <c r="W394" s="381">
        <v>37140</v>
      </c>
      <c r="X394" s="381">
        <v>41320</v>
      </c>
      <c r="Y394" s="381">
        <v>47600</v>
      </c>
      <c r="Z394" s="381">
        <v>54400</v>
      </c>
      <c r="AA394" s="381">
        <v>61200</v>
      </c>
      <c r="AB394" s="381">
        <v>68000</v>
      </c>
      <c r="AC394" s="381">
        <v>73450</v>
      </c>
      <c r="AD394" s="381">
        <v>78900</v>
      </c>
      <c r="AE394" s="381">
        <v>84350</v>
      </c>
      <c r="AF394" s="381">
        <v>89800</v>
      </c>
      <c r="AG394" s="381">
        <v>3280</v>
      </c>
      <c r="AH394" s="381" t="s">
        <v>12867</v>
      </c>
      <c r="AI394" s="381" t="s">
        <v>12726</v>
      </c>
      <c r="AJ394" s="381">
        <v>1</v>
      </c>
    </row>
    <row r="395" spans="1:36">
      <c r="A395" s="381" t="s">
        <v>544</v>
      </c>
      <c r="B395" s="381" t="s">
        <v>12866</v>
      </c>
      <c r="C395" s="381">
        <v>9</v>
      </c>
      <c r="D395" s="381">
        <v>7</v>
      </c>
      <c r="E395" s="381" t="s">
        <v>12854</v>
      </c>
      <c r="F395" s="381" t="s">
        <v>12853</v>
      </c>
      <c r="G395" s="381" t="s">
        <v>1926</v>
      </c>
      <c r="H395" s="381">
        <v>106200</v>
      </c>
      <c r="I395" s="381">
        <v>37200</v>
      </c>
      <c r="J395" s="381">
        <v>42500</v>
      </c>
      <c r="K395" s="381">
        <v>47800</v>
      </c>
      <c r="L395" s="381">
        <v>53100</v>
      </c>
      <c r="M395" s="381">
        <v>57350</v>
      </c>
      <c r="N395" s="381">
        <v>61600</v>
      </c>
      <c r="O395" s="381">
        <v>65850</v>
      </c>
      <c r="P395" s="381">
        <v>70100</v>
      </c>
      <c r="Q395" s="381">
        <v>22300</v>
      </c>
      <c r="R395" s="381">
        <v>25500</v>
      </c>
      <c r="S395" s="381">
        <v>28700</v>
      </c>
      <c r="T395" s="381">
        <v>31850</v>
      </c>
      <c r="U395" s="381">
        <v>34400</v>
      </c>
      <c r="V395" s="381">
        <v>36950</v>
      </c>
      <c r="W395" s="381">
        <v>39500</v>
      </c>
      <c r="X395" s="381">
        <v>42050</v>
      </c>
      <c r="Y395" s="381">
        <v>47600</v>
      </c>
      <c r="Z395" s="381">
        <v>54400</v>
      </c>
      <c r="AA395" s="381">
        <v>61200</v>
      </c>
      <c r="AB395" s="381">
        <v>68000</v>
      </c>
      <c r="AC395" s="381">
        <v>73450</v>
      </c>
      <c r="AD395" s="381">
        <v>78900</v>
      </c>
      <c r="AE395" s="381">
        <v>84350</v>
      </c>
      <c r="AF395" s="381">
        <v>89800</v>
      </c>
      <c r="AG395" s="381">
        <v>9999</v>
      </c>
      <c r="AH395" s="381" t="s">
        <v>2504</v>
      </c>
      <c r="AI395" s="381" t="s">
        <v>12726</v>
      </c>
      <c r="AJ395" s="381">
        <v>1</v>
      </c>
    </row>
    <row r="396" spans="1:36">
      <c r="A396" s="381" t="s">
        <v>544</v>
      </c>
      <c r="B396" s="381" t="s">
        <v>12865</v>
      </c>
      <c r="C396" s="381">
        <v>9</v>
      </c>
      <c r="D396" s="381">
        <v>7</v>
      </c>
      <c r="E396" s="381" t="s">
        <v>12755</v>
      </c>
      <c r="F396" s="381" t="s">
        <v>12754</v>
      </c>
      <c r="G396" s="381" t="s">
        <v>1926</v>
      </c>
      <c r="H396" s="381">
        <v>89700</v>
      </c>
      <c r="I396" s="381">
        <v>32100</v>
      </c>
      <c r="J396" s="381">
        <v>36700</v>
      </c>
      <c r="K396" s="381">
        <v>41300</v>
      </c>
      <c r="L396" s="381">
        <v>45850</v>
      </c>
      <c r="M396" s="381">
        <v>49550</v>
      </c>
      <c r="N396" s="381">
        <v>53200</v>
      </c>
      <c r="O396" s="381">
        <v>56900</v>
      </c>
      <c r="P396" s="381">
        <v>60550</v>
      </c>
      <c r="Q396" s="381">
        <v>19250</v>
      </c>
      <c r="R396" s="381">
        <v>22000</v>
      </c>
      <c r="S396" s="381">
        <v>24750</v>
      </c>
      <c r="T396" s="381">
        <v>27500</v>
      </c>
      <c r="U396" s="381">
        <v>29700</v>
      </c>
      <c r="V396" s="381">
        <v>32960</v>
      </c>
      <c r="W396" s="381">
        <v>37140</v>
      </c>
      <c r="X396" s="381">
        <v>41320</v>
      </c>
      <c r="Y396" s="381">
        <v>47600</v>
      </c>
      <c r="Z396" s="381">
        <v>54400</v>
      </c>
      <c r="AA396" s="381">
        <v>61200</v>
      </c>
      <c r="AB396" s="381">
        <v>68000</v>
      </c>
      <c r="AC396" s="381">
        <v>73450</v>
      </c>
      <c r="AD396" s="381">
        <v>78900</v>
      </c>
      <c r="AE396" s="381">
        <v>84350</v>
      </c>
      <c r="AF396" s="381">
        <v>89800</v>
      </c>
      <c r="AG396" s="381">
        <v>3280</v>
      </c>
      <c r="AH396" s="381" t="s">
        <v>12864</v>
      </c>
      <c r="AI396" s="381" t="s">
        <v>12726</v>
      </c>
      <c r="AJ396" s="381">
        <v>1</v>
      </c>
    </row>
    <row r="397" spans="1:36">
      <c r="A397" s="381" t="s">
        <v>544</v>
      </c>
      <c r="B397" s="381" t="s">
        <v>12863</v>
      </c>
      <c r="C397" s="381">
        <v>9</v>
      </c>
      <c r="D397" s="381">
        <v>7</v>
      </c>
      <c r="E397" s="381" t="s">
        <v>12854</v>
      </c>
      <c r="F397" s="381" t="s">
        <v>12853</v>
      </c>
      <c r="G397" s="381" t="s">
        <v>1926</v>
      </c>
      <c r="H397" s="381">
        <v>106200</v>
      </c>
      <c r="I397" s="381">
        <v>37200</v>
      </c>
      <c r="J397" s="381">
        <v>42500</v>
      </c>
      <c r="K397" s="381">
        <v>47800</v>
      </c>
      <c r="L397" s="381">
        <v>53100</v>
      </c>
      <c r="M397" s="381">
        <v>57350</v>
      </c>
      <c r="N397" s="381">
        <v>61600</v>
      </c>
      <c r="O397" s="381">
        <v>65850</v>
      </c>
      <c r="P397" s="381">
        <v>70100</v>
      </c>
      <c r="Q397" s="381">
        <v>22300</v>
      </c>
      <c r="R397" s="381">
        <v>25500</v>
      </c>
      <c r="S397" s="381">
        <v>28700</v>
      </c>
      <c r="T397" s="381">
        <v>31850</v>
      </c>
      <c r="U397" s="381">
        <v>34400</v>
      </c>
      <c r="V397" s="381">
        <v>36950</v>
      </c>
      <c r="W397" s="381">
        <v>39500</v>
      </c>
      <c r="X397" s="381">
        <v>42050</v>
      </c>
      <c r="Y397" s="381">
        <v>47600</v>
      </c>
      <c r="Z397" s="381">
        <v>54400</v>
      </c>
      <c r="AA397" s="381">
        <v>61200</v>
      </c>
      <c r="AB397" s="381">
        <v>68000</v>
      </c>
      <c r="AC397" s="381">
        <v>73450</v>
      </c>
      <c r="AD397" s="381">
        <v>78900</v>
      </c>
      <c r="AE397" s="381">
        <v>84350</v>
      </c>
      <c r="AF397" s="381">
        <v>89800</v>
      </c>
      <c r="AG397" s="381">
        <v>5480</v>
      </c>
      <c r="AH397" s="381" t="s">
        <v>12862</v>
      </c>
      <c r="AI397" s="381" t="s">
        <v>12726</v>
      </c>
      <c r="AJ397" s="381">
        <v>1</v>
      </c>
    </row>
    <row r="398" spans="1:36">
      <c r="A398" s="381" t="s">
        <v>544</v>
      </c>
      <c r="B398" s="381" t="s">
        <v>12861</v>
      </c>
      <c r="C398" s="381">
        <v>9</v>
      </c>
      <c r="D398" s="381">
        <v>7</v>
      </c>
      <c r="E398" s="381" t="s">
        <v>12755</v>
      </c>
      <c r="F398" s="381" t="s">
        <v>12754</v>
      </c>
      <c r="G398" s="381" t="s">
        <v>1926</v>
      </c>
      <c r="H398" s="381">
        <v>89700</v>
      </c>
      <c r="I398" s="381">
        <v>32100</v>
      </c>
      <c r="J398" s="381">
        <v>36700</v>
      </c>
      <c r="K398" s="381">
        <v>41300</v>
      </c>
      <c r="L398" s="381">
        <v>45850</v>
      </c>
      <c r="M398" s="381">
        <v>49550</v>
      </c>
      <c r="N398" s="381">
        <v>53200</v>
      </c>
      <c r="O398" s="381">
        <v>56900</v>
      </c>
      <c r="P398" s="381">
        <v>60550</v>
      </c>
      <c r="Q398" s="381">
        <v>19250</v>
      </c>
      <c r="R398" s="381">
        <v>22000</v>
      </c>
      <c r="S398" s="381">
        <v>24750</v>
      </c>
      <c r="T398" s="381">
        <v>27500</v>
      </c>
      <c r="U398" s="381">
        <v>29700</v>
      </c>
      <c r="V398" s="381">
        <v>32960</v>
      </c>
      <c r="W398" s="381">
        <v>37140</v>
      </c>
      <c r="X398" s="381">
        <v>41320</v>
      </c>
      <c r="Y398" s="381">
        <v>47600</v>
      </c>
      <c r="Z398" s="381">
        <v>54400</v>
      </c>
      <c r="AA398" s="381">
        <v>61200</v>
      </c>
      <c r="AB398" s="381">
        <v>68000</v>
      </c>
      <c r="AC398" s="381">
        <v>73450</v>
      </c>
      <c r="AD398" s="381">
        <v>78900</v>
      </c>
      <c r="AE398" s="381">
        <v>84350</v>
      </c>
      <c r="AF398" s="381">
        <v>89800</v>
      </c>
      <c r="AG398" s="381">
        <v>3280</v>
      </c>
      <c r="AH398" s="381" t="s">
        <v>8777</v>
      </c>
      <c r="AI398" s="381" t="s">
        <v>12726</v>
      </c>
      <c r="AJ398" s="381">
        <v>1</v>
      </c>
    </row>
    <row r="399" spans="1:36">
      <c r="A399" s="381" t="s">
        <v>544</v>
      </c>
      <c r="B399" s="381" t="s">
        <v>12860</v>
      </c>
      <c r="C399" s="381">
        <v>9</v>
      </c>
      <c r="D399" s="381">
        <v>7</v>
      </c>
      <c r="E399" s="381" t="s">
        <v>12755</v>
      </c>
      <c r="F399" s="381" t="s">
        <v>12754</v>
      </c>
      <c r="G399" s="381" t="s">
        <v>1926</v>
      </c>
      <c r="H399" s="381">
        <v>89700</v>
      </c>
      <c r="I399" s="381">
        <v>32100</v>
      </c>
      <c r="J399" s="381">
        <v>36700</v>
      </c>
      <c r="K399" s="381">
        <v>41300</v>
      </c>
      <c r="L399" s="381">
        <v>45850</v>
      </c>
      <c r="M399" s="381">
        <v>49550</v>
      </c>
      <c r="N399" s="381">
        <v>53200</v>
      </c>
      <c r="O399" s="381">
        <v>56900</v>
      </c>
      <c r="P399" s="381">
        <v>60550</v>
      </c>
      <c r="Q399" s="381">
        <v>19250</v>
      </c>
      <c r="R399" s="381">
        <v>22000</v>
      </c>
      <c r="S399" s="381">
        <v>24750</v>
      </c>
      <c r="T399" s="381">
        <v>27500</v>
      </c>
      <c r="U399" s="381">
        <v>29700</v>
      </c>
      <c r="V399" s="381">
        <v>32960</v>
      </c>
      <c r="W399" s="381">
        <v>37140</v>
      </c>
      <c r="X399" s="381">
        <v>41320</v>
      </c>
      <c r="Y399" s="381">
        <v>47600</v>
      </c>
      <c r="Z399" s="381">
        <v>54400</v>
      </c>
      <c r="AA399" s="381">
        <v>61200</v>
      </c>
      <c r="AB399" s="381">
        <v>68000</v>
      </c>
      <c r="AC399" s="381">
        <v>73450</v>
      </c>
      <c r="AD399" s="381">
        <v>78900</v>
      </c>
      <c r="AE399" s="381">
        <v>84350</v>
      </c>
      <c r="AF399" s="381">
        <v>89800</v>
      </c>
      <c r="AG399" s="381">
        <v>3280</v>
      </c>
      <c r="AH399" s="381" t="s">
        <v>4402</v>
      </c>
      <c r="AI399" s="381" t="s">
        <v>12726</v>
      </c>
      <c r="AJ399" s="381">
        <v>1</v>
      </c>
    </row>
    <row r="400" spans="1:36">
      <c r="A400" s="381" t="s">
        <v>544</v>
      </c>
      <c r="B400" s="381" t="s">
        <v>12859</v>
      </c>
      <c r="C400" s="381">
        <v>9</v>
      </c>
      <c r="D400" s="381">
        <v>7</v>
      </c>
      <c r="E400" s="381" t="s">
        <v>12854</v>
      </c>
      <c r="F400" s="381" t="s">
        <v>12853</v>
      </c>
      <c r="G400" s="381" t="s">
        <v>1926</v>
      </c>
      <c r="H400" s="381">
        <v>106200</v>
      </c>
      <c r="I400" s="381">
        <v>37200</v>
      </c>
      <c r="J400" s="381">
        <v>42500</v>
      </c>
      <c r="K400" s="381">
        <v>47800</v>
      </c>
      <c r="L400" s="381">
        <v>53100</v>
      </c>
      <c r="M400" s="381">
        <v>57350</v>
      </c>
      <c r="N400" s="381">
        <v>61600</v>
      </c>
      <c r="O400" s="381">
        <v>65850</v>
      </c>
      <c r="P400" s="381">
        <v>70100</v>
      </c>
      <c r="Q400" s="381">
        <v>22300</v>
      </c>
      <c r="R400" s="381">
        <v>25500</v>
      </c>
      <c r="S400" s="381">
        <v>28700</v>
      </c>
      <c r="T400" s="381">
        <v>31850</v>
      </c>
      <c r="U400" s="381">
        <v>34400</v>
      </c>
      <c r="V400" s="381">
        <v>36950</v>
      </c>
      <c r="W400" s="381">
        <v>39500</v>
      </c>
      <c r="X400" s="381">
        <v>42050</v>
      </c>
      <c r="Y400" s="381">
        <v>47600</v>
      </c>
      <c r="Z400" s="381">
        <v>54400</v>
      </c>
      <c r="AA400" s="381">
        <v>61200</v>
      </c>
      <c r="AB400" s="381">
        <v>68000</v>
      </c>
      <c r="AC400" s="381">
        <v>73450</v>
      </c>
      <c r="AD400" s="381">
        <v>78900</v>
      </c>
      <c r="AE400" s="381">
        <v>84350</v>
      </c>
      <c r="AF400" s="381">
        <v>89800</v>
      </c>
      <c r="AG400" s="381">
        <v>5520</v>
      </c>
      <c r="AH400" s="381" t="s">
        <v>12858</v>
      </c>
      <c r="AI400" s="381" t="s">
        <v>12726</v>
      </c>
      <c r="AJ400" s="381">
        <v>1</v>
      </c>
    </row>
    <row r="401" spans="1:36">
      <c r="A401" s="381" t="s">
        <v>544</v>
      </c>
      <c r="B401" s="381" t="s">
        <v>12857</v>
      </c>
      <c r="C401" s="381">
        <v>9</v>
      </c>
      <c r="D401" s="381">
        <v>7</v>
      </c>
      <c r="E401" s="381" t="s">
        <v>12755</v>
      </c>
      <c r="F401" s="381" t="s">
        <v>12754</v>
      </c>
      <c r="G401" s="381" t="s">
        <v>1926</v>
      </c>
      <c r="H401" s="381">
        <v>89700</v>
      </c>
      <c r="I401" s="381">
        <v>32100</v>
      </c>
      <c r="J401" s="381">
        <v>36700</v>
      </c>
      <c r="K401" s="381">
        <v>41300</v>
      </c>
      <c r="L401" s="381">
        <v>45850</v>
      </c>
      <c r="M401" s="381">
        <v>49550</v>
      </c>
      <c r="N401" s="381">
        <v>53200</v>
      </c>
      <c r="O401" s="381">
        <v>56900</v>
      </c>
      <c r="P401" s="381">
        <v>60550</v>
      </c>
      <c r="Q401" s="381">
        <v>19250</v>
      </c>
      <c r="R401" s="381">
        <v>22000</v>
      </c>
      <c r="S401" s="381">
        <v>24750</v>
      </c>
      <c r="T401" s="381">
        <v>27500</v>
      </c>
      <c r="U401" s="381">
        <v>29700</v>
      </c>
      <c r="V401" s="381">
        <v>32960</v>
      </c>
      <c r="W401" s="381">
        <v>37140</v>
      </c>
      <c r="X401" s="381">
        <v>41320</v>
      </c>
      <c r="Y401" s="381">
        <v>47600</v>
      </c>
      <c r="Z401" s="381">
        <v>54400</v>
      </c>
      <c r="AA401" s="381">
        <v>61200</v>
      </c>
      <c r="AB401" s="381">
        <v>68000</v>
      </c>
      <c r="AC401" s="381">
        <v>73450</v>
      </c>
      <c r="AD401" s="381">
        <v>78900</v>
      </c>
      <c r="AE401" s="381">
        <v>84350</v>
      </c>
      <c r="AF401" s="381">
        <v>89800</v>
      </c>
      <c r="AG401" s="381">
        <v>3280</v>
      </c>
      <c r="AH401" s="381" t="s">
        <v>12856</v>
      </c>
      <c r="AI401" s="381" t="s">
        <v>12726</v>
      </c>
      <c r="AJ401" s="381">
        <v>1</v>
      </c>
    </row>
    <row r="402" spans="1:36">
      <c r="A402" s="381" t="s">
        <v>544</v>
      </c>
      <c r="B402" s="381" t="s">
        <v>12855</v>
      </c>
      <c r="C402" s="381">
        <v>9</v>
      </c>
      <c r="D402" s="381">
        <v>7</v>
      </c>
      <c r="E402" s="381" t="s">
        <v>12854</v>
      </c>
      <c r="F402" s="381" t="s">
        <v>12853</v>
      </c>
      <c r="G402" s="381" t="s">
        <v>1926</v>
      </c>
      <c r="H402" s="381">
        <v>106200</v>
      </c>
      <c r="I402" s="381">
        <v>37200</v>
      </c>
      <c r="J402" s="381">
        <v>42500</v>
      </c>
      <c r="K402" s="381">
        <v>47800</v>
      </c>
      <c r="L402" s="381">
        <v>53100</v>
      </c>
      <c r="M402" s="381">
        <v>57350</v>
      </c>
      <c r="N402" s="381">
        <v>61600</v>
      </c>
      <c r="O402" s="381">
        <v>65850</v>
      </c>
      <c r="P402" s="381">
        <v>70100</v>
      </c>
      <c r="Q402" s="381">
        <v>22300</v>
      </c>
      <c r="R402" s="381">
        <v>25500</v>
      </c>
      <c r="S402" s="381">
        <v>28700</v>
      </c>
      <c r="T402" s="381">
        <v>31850</v>
      </c>
      <c r="U402" s="381">
        <v>34400</v>
      </c>
      <c r="V402" s="381">
        <v>36950</v>
      </c>
      <c r="W402" s="381">
        <v>39500</v>
      </c>
      <c r="X402" s="381">
        <v>42050</v>
      </c>
      <c r="Y402" s="381">
        <v>47600</v>
      </c>
      <c r="Z402" s="381">
        <v>54400</v>
      </c>
      <c r="AA402" s="381">
        <v>61200</v>
      </c>
      <c r="AB402" s="381">
        <v>68000</v>
      </c>
      <c r="AC402" s="381">
        <v>73450</v>
      </c>
      <c r="AD402" s="381">
        <v>78900</v>
      </c>
      <c r="AE402" s="381">
        <v>84350</v>
      </c>
      <c r="AF402" s="381">
        <v>89800</v>
      </c>
      <c r="AG402" s="381">
        <v>9999</v>
      </c>
      <c r="AH402" s="381" t="s">
        <v>12852</v>
      </c>
      <c r="AI402" s="381" t="s">
        <v>12726</v>
      </c>
      <c r="AJ402" s="381">
        <v>1</v>
      </c>
    </row>
    <row r="403" spans="1:36">
      <c r="A403" s="381" t="s">
        <v>544</v>
      </c>
      <c r="B403" s="381" t="s">
        <v>12851</v>
      </c>
      <c r="C403" s="381">
        <v>9</v>
      </c>
      <c r="D403" s="381">
        <v>9</v>
      </c>
      <c r="E403" s="381" t="s">
        <v>12822</v>
      </c>
      <c r="F403" s="381" t="s">
        <v>12821</v>
      </c>
      <c r="G403" s="381" t="s">
        <v>12808</v>
      </c>
      <c r="H403" s="381">
        <v>93500</v>
      </c>
      <c r="I403" s="381">
        <v>32750</v>
      </c>
      <c r="J403" s="381">
        <v>37400</v>
      </c>
      <c r="K403" s="381">
        <v>42100</v>
      </c>
      <c r="L403" s="381">
        <v>46750</v>
      </c>
      <c r="M403" s="381">
        <v>50500</v>
      </c>
      <c r="N403" s="381">
        <v>54250</v>
      </c>
      <c r="O403" s="381">
        <v>58000</v>
      </c>
      <c r="P403" s="381">
        <v>61750</v>
      </c>
      <c r="Q403" s="381">
        <v>19650</v>
      </c>
      <c r="R403" s="381">
        <v>22450</v>
      </c>
      <c r="S403" s="381">
        <v>25250</v>
      </c>
      <c r="T403" s="381">
        <v>28050</v>
      </c>
      <c r="U403" s="381">
        <v>30300</v>
      </c>
      <c r="V403" s="381">
        <v>32960</v>
      </c>
      <c r="W403" s="381">
        <v>37140</v>
      </c>
      <c r="X403" s="381">
        <v>41320</v>
      </c>
      <c r="Y403" s="381">
        <v>47600</v>
      </c>
      <c r="Z403" s="381">
        <v>54400</v>
      </c>
      <c r="AA403" s="381">
        <v>61200</v>
      </c>
      <c r="AB403" s="381">
        <v>68000</v>
      </c>
      <c r="AC403" s="381">
        <v>73450</v>
      </c>
      <c r="AD403" s="381">
        <v>78900</v>
      </c>
      <c r="AE403" s="381">
        <v>84350</v>
      </c>
      <c r="AF403" s="381">
        <v>89800</v>
      </c>
      <c r="AG403" s="381">
        <v>1160</v>
      </c>
      <c r="AH403" s="381" t="s">
        <v>12850</v>
      </c>
      <c r="AI403" s="381" t="s">
        <v>12726</v>
      </c>
      <c r="AJ403" s="381">
        <v>1</v>
      </c>
    </row>
    <row r="404" spans="1:36">
      <c r="A404" s="381" t="s">
        <v>544</v>
      </c>
      <c r="B404" s="381" t="s">
        <v>12849</v>
      </c>
      <c r="C404" s="381">
        <v>9</v>
      </c>
      <c r="D404" s="381">
        <v>9</v>
      </c>
      <c r="E404" s="381" t="s">
        <v>12822</v>
      </c>
      <c r="F404" s="381" t="s">
        <v>12821</v>
      </c>
      <c r="G404" s="381" t="s">
        <v>12808</v>
      </c>
      <c r="H404" s="381">
        <v>93500</v>
      </c>
      <c r="I404" s="381">
        <v>32750</v>
      </c>
      <c r="J404" s="381">
        <v>37400</v>
      </c>
      <c r="K404" s="381">
        <v>42100</v>
      </c>
      <c r="L404" s="381">
        <v>46750</v>
      </c>
      <c r="M404" s="381">
        <v>50500</v>
      </c>
      <c r="N404" s="381">
        <v>54250</v>
      </c>
      <c r="O404" s="381">
        <v>58000</v>
      </c>
      <c r="P404" s="381">
        <v>61750</v>
      </c>
      <c r="Q404" s="381">
        <v>19650</v>
      </c>
      <c r="R404" s="381">
        <v>22450</v>
      </c>
      <c r="S404" s="381">
        <v>25250</v>
      </c>
      <c r="T404" s="381">
        <v>28050</v>
      </c>
      <c r="U404" s="381">
        <v>30300</v>
      </c>
      <c r="V404" s="381">
        <v>32960</v>
      </c>
      <c r="W404" s="381">
        <v>37140</v>
      </c>
      <c r="X404" s="381">
        <v>41320</v>
      </c>
      <c r="Y404" s="381">
        <v>47600</v>
      </c>
      <c r="Z404" s="381">
        <v>54400</v>
      </c>
      <c r="AA404" s="381">
        <v>61200</v>
      </c>
      <c r="AB404" s="381">
        <v>68000</v>
      </c>
      <c r="AC404" s="381">
        <v>73450</v>
      </c>
      <c r="AD404" s="381">
        <v>78900</v>
      </c>
      <c r="AE404" s="381">
        <v>84350</v>
      </c>
      <c r="AF404" s="381">
        <v>89800</v>
      </c>
      <c r="AG404" s="381">
        <v>1160</v>
      </c>
      <c r="AH404" s="381" t="s">
        <v>12848</v>
      </c>
      <c r="AI404" s="381" t="s">
        <v>12726</v>
      </c>
      <c r="AJ404" s="381">
        <v>1</v>
      </c>
    </row>
    <row r="405" spans="1:36">
      <c r="A405" s="381" t="s">
        <v>544</v>
      </c>
      <c r="B405" s="381" t="s">
        <v>12847</v>
      </c>
      <c r="C405" s="381">
        <v>9</v>
      </c>
      <c r="D405" s="381">
        <v>9</v>
      </c>
      <c r="E405" s="381" t="s">
        <v>12810</v>
      </c>
      <c r="F405" s="381" t="s">
        <v>12809</v>
      </c>
      <c r="G405" s="381" t="s">
        <v>12808</v>
      </c>
      <c r="H405" s="381">
        <v>88100</v>
      </c>
      <c r="I405" s="381">
        <v>32100</v>
      </c>
      <c r="J405" s="381">
        <v>36700</v>
      </c>
      <c r="K405" s="381">
        <v>41300</v>
      </c>
      <c r="L405" s="381">
        <v>45850</v>
      </c>
      <c r="M405" s="381">
        <v>49550</v>
      </c>
      <c r="N405" s="381">
        <v>53200</v>
      </c>
      <c r="O405" s="381">
        <v>56900</v>
      </c>
      <c r="P405" s="381">
        <v>60550</v>
      </c>
      <c r="Q405" s="381">
        <v>19250</v>
      </c>
      <c r="R405" s="381">
        <v>22000</v>
      </c>
      <c r="S405" s="381">
        <v>24750</v>
      </c>
      <c r="T405" s="381">
        <v>27500</v>
      </c>
      <c r="U405" s="381">
        <v>29700</v>
      </c>
      <c r="V405" s="381">
        <v>32960</v>
      </c>
      <c r="W405" s="381">
        <v>37140</v>
      </c>
      <c r="X405" s="381">
        <v>41320</v>
      </c>
      <c r="Y405" s="381">
        <v>47600</v>
      </c>
      <c r="Z405" s="381">
        <v>54400</v>
      </c>
      <c r="AA405" s="381">
        <v>61200</v>
      </c>
      <c r="AB405" s="381">
        <v>68000</v>
      </c>
      <c r="AC405" s="381">
        <v>73450</v>
      </c>
      <c r="AD405" s="381">
        <v>78900</v>
      </c>
      <c r="AE405" s="381">
        <v>84350</v>
      </c>
      <c r="AF405" s="381">
        <v>89800</v>
      </c>
      <c r="AG405" s="381">
        <v>5480</v>
      </c>
      <c r="AH405" s="381" t="s">
        <v>12846</v>
      </c>
      <c r="AI405" s="381" t="s">
        <v>12726</v>
      </c>
      <c r="AJ405" s="381">
        <v>1</v>
      </c>
    </row>
    <row r="406" spans="1:36">
      <c r="A406" s="381" t="s">
        <v>544</v>
      </c>
      <c r="B406" s="381" t="s">
        <v>12845</v>
      </c>
      <c r="C406" s="381">
        <v>9</v>
      </c>
      <c r="D406" s="381">
        <v>9</v>
      </c>
      <c r="E406" s="381" t="s">
        <v>12810</v>
      </c>
      <c r="F406" s="381" t="s">
        <v>12809</v>
      </c>
      <c r="G406" s="381" t="s">
        <v>12808</v>
      </c>
      <c r="H406" s="381">
        <v>88100</v>
      </c>
      <c r="I406" s="381">
        <v>32100</v>
      </c>
      <c r="J406" s="381">
        <v>36700</v>
      </c>
      <c r="K406" s="381">
        <v>41300</v>
      </c>
      <c r="L406" s="381">
        <v>45850</v>
      </c>
      <c r="M406" s="381">
        <v>49550</v>
      </c>
      <c r="N406" s="381">
        <v>53200</v>
      </c>
      <c r="O406" s="381">
        <v>56900</v>
      </c>
      <c r="P406" s="381">
        <v>60550</v>
      </c>
      <c r="Q406" s="381">
        <v>19250</v>
      </c>
      <c r="R406" s="381">
        <v>22000</v>
      </c>
      <c r="S406" s="381">
        <v>24750</v>
      </c>
      <c r="T406" s="381">
        <v>27500</v>
      </c>
      <c r="U406" s="381">
        <v>29700</v>
      </c>
      <c r="V406" s="381">
        <v>32960</v>
      </c>
      <c r="W406" s="381">
        <v>37140</v>
      </c>
      <c r="X406" s="381">
        <v>41320</v>
      </c>
      <c r="Y406" s="381">
        <v>47600</v>
      </c>
      <c r="Z406" s="381">
        <v>54400</v>
      </c>
      <c r="AA406" s="381">
        <v>61200</v>
      </c>
      <c r="AB406" s="381">
        <v>68000</v>
      </c>
      <c r="AC406" s="381">
        <v>73450</v>
      </c>
      <c r="AD406" s="381">
        <v>78900</v>
      </c>
      <c r="AE406" s="381">
        <v>84350</v>
      </c>
      <c r="AF406" s="381">
        <v>89800</v>
      </c>
      <c r="AG406" s="381">
        <v>5480</v>
      </c>
      <c r="AH406" s="381" t="s">
        <v>12844</v>
      </c>
      <c r="AI406" s="381" t="s">
        <v>12726</v>
      </c>
      <c r="AJ406" s="381">
        <v>1</v>
      </c>
    </row>
    <row r="407" spans="1:36">
      <c r="A407" s="381" t="s">
        <v>544</v>
      </c>
      <c r="B407" s="381" t="s">
        <v>12843</v>
      </c>
      <c r="C407" s="381">
        <v>9</v>
      </c>
      <c r="D407" s="381">
        <v>9</v>
      </c>
      <c r="E407" s="381" t="s">
        <v>12810</v>
      </c>
      <c r="F407" s="381" t="s">
        <v>12809</v>
      </c>
      <c r="G407" s="381" t="s">
        <v>12808</v>
      </c>
      <c r="H407" s="381">
        <v>88100</v>
      </c>
      <c r="I407" s="381">
        <v>32100</v>
      </c>
      <c r="J407" s="381">
        <v>36700</v>
      </c>
      <c r="K407" s="381">
        <v>41300</v>
      </c>
      <c r="L407" s="381">
        <v>45850</v>
      </c>
      <c r="M407" s="381">
        <v>49550</v>
      </c>
      <c r="N407" s="381">
        <v>53200</v>
      </c>
      <c r="O407" s="381">
        <v>56900</v>
      </c>
      <c r="P407" s="381">
        <v>60550</v>
      </c>
      <c r="Q407" s="381">
        <v>19250</v>
      </c>
      <c r="R407" s="381">
        <v>22000</v>
      </c>
      <c r="S407" s="381">
        <v>24750</v>
      </c>
      <c r="T407" s="381">
        <v>27500</v>
      </c>
      <c r="U407" s="381">
        <v>29700</v>
      </c>
      <c r="V407" s="381">
        <v>32960</v>
      </c>
      <c r="W407" s="381">
        <v>37140</v>
      </c>
      <c r="X407" s="381">
        <v>41320</v>
      </c>
      <c r="Y407" s="381">
        <v>47600</v>
      </c>
      <c r="Z407" s="381">
        <v>54400</v>
      </c>
      <c r="AA407" s="381">
        <v>61200</v>
      </c>
      <c r="AB407" s="381">
        <v>68000</v>
      </c>
      <c r="AC407" s="381">
        <v>73450</v>
      </c>
      <c r="AD407" s="381">
        <v>78900</v>
      </c>
      <c r="AE407" s="381">
        <v>84350</v>
      </c>
      <c r="AF407" s="381">
        <v>89800</v>
      </c>
      <c r="AG407" s="381">
        <v>5480</v>
      </c>
      <c r="AH407" s="381" t="s">
        <v>9055</v>
      </c>
      <c r="AI407" s="381" t="s">
        <v>12726</v>
      </c>
      <c r="AJ407" s="381">
        <v>1</v>
      </c>
    </row>
    <row r="408" spans="1:36">
      <c r="A408" s="381" t="s">
        <v>544</v>
      </c>
      <c r="B408" s="381" t="s">
        <v>12842</v>
      </c>
      <c r="C408" s="381">
        <v>9</v>
      </c>
      <c r="D408" s="381">
        <v>9</v>
      </c>
      <c r="E408" s="381" t="s">
        <v>12822</v>
      </c>
      <c r="F408" s="381" t="s">
        <v>12821</v>
      </c>
      <c r="G408" s="381" t="s">
        <v>12808</v>
      </c>
      <c r="H408" s="381">
        <v>93500</v>
      </c>
      <c r="I408" s="381">
        <v>32750</v>
      </c>
      <c r="J408" s="381">
        <v>37400</v>
      </c>
      <c r="K408" s="381">
        <v>42100</v>
      </c>
      <c r="L408" s="381">
        <v>46750</v>
      </c>
      <c r="M408" s="381">
        <v>50500</v>
      </c>
      <c r="N408" s="381">
        <v>54250</v>
      </c>
      <c r="O408" s="381">
        <v>58000</v>
      </c>
      <c r="P408" s="381">
        <v>61750</v>
      </c>
      <c r="Q408" s="381">
        <v>19650</v>
      </c>
      <c r="R408" s="381">
        <v>22450</v>
      </c>
      <c r="S408" s="381">
        <v>25250</v>
      </c>
      <c r="T408" s="381">
        <v>28050</v>
      </c>
      <c r="U408" s="381">
        <v>30300</v>
      </c>
      <c r="V408" s="381">
        <v>32960</v>
      </c>
      <c r="W408" s="381">
        <v>37140</v>
      </c>
      <c r="X408" s="381">
        <v>41320</v>
      </c>
      <c r="Y408" s="381">
        <v>47600</v>
      </c>
      <c r="Z408" s="381">
        <v>54400</v>
      </c>
      <c r="AA408" s="381">
        <v>61200</v>
      </c>
      <c r="AB408" s="381">
        <v>68000</v>
      </c>
      <c r="AC408" s="381">
        <v>73450</v>
      </c>
      <c r="AD408" s="381">
        <v>78900</v>
      </c>
      <c r="AE408" s="381">
        <v>84350</v>
      </c>
      <c r="AF408" s="381">
        <v>89800</v>
      </c>
      <c r="AG408" s="381">
        <v>1160</v>
      </c>
      <c r="AH408" s="381" t="s">
        <v>2323</v>
      </c>
      <c r="AI408" s="381" t="s">
        <v>12726</v>
      </c>
      <c r="AJ408" s="381">
        <v>1</v>
      </c>
    </row>
    <row r="409" spans="1:36">
      <c r="A409" s="381" t="s">
        <v>544</v>
      </c>
      <c r="B409" s="381" t="s">
        <v>12841</v>
      </c>
      <c r="C409" s="381">
        <v>9</v>
      </c>
      <c r="D409" s="381">
        <v>9</v>
      </c>
      <c r="E409" s="381" t="s">
        <v>12810</v>
      </c>
      <c r="F409" s="381" t="s">
        <v>12809</v>
      </c>
      <c r="G409" s="381" t="s">
        <v>12808</v>
      </c>
      <c r="H409" s="381">
        <v>88100</v>
      </c>
      <c r="I409" s="381">
        <v>32100</v>
      </c>
      <c r="J409" s="381">
        <v>36700</v>
      </c>
      <c r="K409" s="381">
        <v>41300</v>
      </c>
      <c r="L409" s="381">
        <v>45850</v>
      </c>
      <c r="M409" s="381">
        <v>49550</v>
      </c>
      <c r="N409" s="381">
        <v>53200</v>
      </c>
      <c r="O409" s="381">
        <v>56900</v>
      </c>
      <c r="P409" s="381">
        <v>60550</v>
      </c>
      <c r="Q409" s="381">
        <v>19250</v>
      </c>
      <c r="R409" s="381">
        <v>22000</v>
      </c>
      <c r="S409" s="381">
        <v>24750</v>
      </c>
      <c r="T409" s="381">
        <v>27500</v>
      </c>
      <c r="U409" s="381">
        <v>29700</v>
      </c>
      <c r="V409" s="381">
        <v>32960</v>
      </c>
      <c r="W409" s="381">
        <v>37140</v>
      </c>
      <c r="X409" s="381">
        <v>41320</v>
      </c>
      <c r="Y409" s="381">
        <v>47600</v>
      </c>
      <c r="Z409" s="381">
        <v>54400</v>
      </c>
      <c r="AA409" s="381">
        <v>61200</v>
      </c>
      <c r="AB409" s="381">
        <v>68000</v>
      </c>
      <c r="AC409" s="381">
        <v>73450</v>
      </c>
      <c r="AD409" s="381">
        <v>78900</v>
      </c>
      <c r="AE409" s="381">
        <v>84350</v>
      </c>
      <c r="AF409" s="381">
        <v>89800</v>
      </c>
      <c r="AG409" s="381">
        <v>5480</v>
      </c>
      <c r="AH409" s="381" t="s">
        <v>2463</v>
      </c>
      <c r="AI409" s="381" t="s">
        <v>12726</v>
      </c>
      <c r="AJ409" s="381">
        <v>1</v>
      </c>
    </row>
    <row r="410" spans="1:36">
      <c r="A410" s="381" t="s">
        <v>544</v>
      </c>
      <c r="B410" s="381" t="s">
        <v>12840</v>
      </c>
      <c r="C410" s="381">
        <v>9</v>
      </c>
      <c r="D410" s="381">
        <v>9</v>
      </c>
      <c r="E410" s="381" t="s">
        <v>12810</v>
      </c>
      <c r="F410" s="381" t="s">
        <v>12809</v>
      </c>
      <c r="G410" s="381" t="s">
        <v>12808</v>
      </c>
      <c r="H410" s="381">
        <v>88100</v>
      </c>
      <c r="I410" s="381">
        <v>32100</v>
      </c>
      <c r="J410" s="381">
        <v>36700</v>
      </c>
      <c r="K410" s="381">
        <v>41300</v>
      </c>
      <c r="L410" s="381">
        <v>45850</v>
      </c>
      <c r="M410" s="381">
        <v>49550</v>
      </c>
      <c r="N410" s="381">
        <v>53200</v>
      </c>
      <c r="O410" s="381">
        <v>56900</v>
      </c>
      <c r="P410" s="381">
        <v>60550</v>
      </c>
      <c r="Q410" s="381">
        <v>19250</v>
      </c>
      <c r="R410" s="381">
        <v>22000</v>
      </c>
      <c r="S410" s="381">
        <v>24750</v>
      </c>
      <c r="T410" s="381">
        <v>27500</v>
      </c>
      <c r="U410" s="381">
        <v>29700</v>
      </c>
      <c r="V410" s="381">
        <v>32960</v>
      </c>
      <c r="W410" s="381">
        <v>37140</v>
      </c>
      <c r="X410" s="381">
        <v>41320</v>
      </c>
      <c r="Y410" s="381">
        <v>47600</v>
      </c>
      <c r="Z410" s="381">
        <v>54400</v>
      </c>
      <c r="AA410" s="381">
        <v>61200</v>
      </c>
      <c r="AB410" s="381">
        <v>68000</v>
      </c>
      <c r="AC410" s="381">
        <v>73450</v>
      </c>
      <c r="AD410" s="381">
        <v>78900</v>
      </c>
      <c r="AE410" s="381">
        <v>84350</v>
      </c>
      <c r="AF410" s="381">
        <v>89800</v>
      </c>
      <c r="AG410" s="381">
        <v>5480</v>
      </c>
      <c r="AH410" s="381" t="s">
        <v>2181</v>
      </c>
      <c r="AI410" s="381" t="s">
        <v>12726</v>
      </c>
      <c r="AJ410" s="381">
        <v>1</v>
      </c>
    </row>
    <row r="411" spans="1:36">
      <c r="A411" s="381" t="s">
        <v>544</v>
      </c>
      <c r="B411" s="381" t="s">
        <v>12839</v>
      </c>
      <c r="C411" s="381">
        <v>9</v>
      </c>
      <c r="D411" s="381">
        <v>9</v>
      </c>
      <c r="E411" s="381" t="s">
        <v>12810</v>
      </c>
      <c r="F411" s="381" t="s">
        <v>12809</v>
      </c>
      <c r="G411" s="381" t="s">
        <v>12808</v>
      </c>
      <c r="H411" s="381">
        <v>88100</v>
      </c>
      <c r="I411" s="381">
        <v>32100</v>
      </c>
      <c r="J411" s="381">
        <v>36700</v>
      </c>
      <c r="K411" s="381">
        <v>41300</v>
      </c>
      <c r="L411" s="381">
        <v>45850</v>
      </c>
      <c r="M411" s="381">
        <v>49550</v>
      </c>
      <c r="N411" s="381">
        <v>53200</v>
      </c>
      <c r="O411" s="381">
        <v>56900</v>
      </c>
      <c r="P411" s="381">
        <v>60550</v>
      </c>
      <c r="Q411" s="381">
        <v>19250</v>
      </c>
      <c r="R411" s="381">
        <v>22000</v>
      </c>
      <c r="S411" s="381">
        <v>24750</v>
      </c>
      <c r="T411" s="381">
        <v>27500</v>
      </c>
      <c r="U411" s="381">
        <v>29700</v>
      </c>
      <c r="V411" s="381">
        <v>32960</v>
      </c>
      <c r="W411" s="381">
        <v>37140</v>
      </c>
      <c r="X411" s="381">
        <v>41320</v>
      </c>
      <c r="Y411" s="381">
        <v>47600</v>
      </c>
      <c r="Z411" s="381">
        <v>54400</v>
      </c>
      <c r="AA411" s="381">
        <v>61200</v>
      </c>
      <c r="AB411" s="381">
        <v>68000</v>
      </c>
      <c r="AC411" s="381">
        <v>73450</v>
      </c>
      <c r="AD411" s="381">
        <v>78900</v>
      </c>
      <c r="AE411" s="381">
        <v>84350</v>
      </c>
      <c r="AF411" s="381">
        <v>89800</v>
      </c>
      <c r="AG411" s="381">
        <v>5480</v>
      </c>
      <c r="AH411" s="381" t="s">
        <v>12838</v>
      </c>
      <c r="AI411" s="381" t="s">
        <v>12726</v>
      </c>
      <c r="AJ411" s="381">
        <v>1</v>
      </c>
    </row>
    <row r="412" spans="1:36">
      <c r="A412" s="381" t="s">
        <v>544</v>
      </c>
      <c r="B412" s="381" t="s">
        <v>12837</v>
      </c>
      <c r="C412" s="381">
        <v>9</v>
      </c>
      <c r="D412" s="381">
        <v>9</v>
      </c>
      <c r="E412" s="381" t="s">
        <v>12810</v>
      </c>
      <c r="F412" s="381" t="s">
        <v>12809</v>
      </c>
      <c r="G412" s="381" t="s">
        <v>12808</v>
      </c>
      <c r="H412" s="381">
        <v>88100</v>
      </c>
      <c r="I412" s="381">
        <v>32100</v>
      </c>
      <c r="J412" s="381">
        <v>36700</v>
      </c>
      <c r="K412" s="381">
        <v>41300</v>
      </c>
      <c r="L412" s="381">
        <v>45850</v>
      </c>
      <c r="M412" s="381">
        <v>49550</v>
      </c>
      <c r="N412" s="381">
        <v>53200</v>
      </c>
      <c r="O412" s="381">
        <v>56900</v>
      </c>
      <c r="P412" s="381">
        <v>60550</v>
      </c>
      <c r="Q412" s="381">
        <v>19250</v>
      </c>
      <c r="R412" s="381">
        <v>22000</v>
      </c>
      <c r="S412" s="381">
        <v>24750</v>
      </c>
      <c r="T412" s="381">
        <v>27500</v>
      </c>
      <c r="U412" s="381">
        <v>29700</v>
      </c>
      <c r="V412" s="381">
        <v>32960</v>
      </c>
      <c r="W412" s="381">
        <v>37140</v>
      </c>
      <c r="X412" s="381">
        <v>41320</v>
      </c>
      <c r="Y412" s="381">
        <v>47600</v>
      </c>
      <c r="Z412" s="381">
        <v>54400</v>
      </c>
      <c r="AA412" s="381">
        <v>61200</v>
      </c>
      <c r="AB412" s="381">
        <v>68000</v>
      </c>
      <c r="AC412" s="381">
        <v>73450</v>
      </c>
      <c r="AD412" s="381">
        <v>78900</v>
      </c>
      <c r="AE412" s="381">
        <v>84350</v>
      </c>
      <c r="AF412" s="381">
        <v>89800</v>
      </c>
      <c r="AG412" s="381">
        <v>5480</v>
      </c>
      <c r="AH412" s="381" t="s">
        <v>6605</v>
      </c>
      <c r="AI412" s="381" t="s">
        <v>12726</v>
      </c>
      <c r="AJ412" s="381">
        <v>1</v>
      </c>
    </row>
    <row r="413" spans="1:36">
      <c r="A413" s="381" t="s">
        <v>544</v>
      </c>
      <c r="B413" s="381" t="s">
        <v>12836</v>
      </c>
      <c r="C413" s="381">
        <v>9</v>
      </c>
      <c r="D413" s="381">
        <v>9</v>
      </c>
      <c r="E413" s="381" t="s">
        <v>12810</v>
      </c>
      <c r="F413" s="381" t="s">
        <v>12809</v>
      </c>
      <c r="G413" s="381" t="s">
        <v>12808</v>
      </c>
      <c r="H413" s="381">
        <v>88100</v>
      </c>
      <c r="I413" s="381">
        <v>32100</v>
      </c>
      <c r="J413" s="381">
        <v>36700</v>
      </c>
      <c r="K413" s="381">
        <v>41300</v>
      </c>
      <c r="L413" s="381">
        <v>45850</v>
      </c>
      <c r="M413" s="381">
        <v>49550</v>
      </c>
      <c r="N413" s="381">
        <v>53200</v>
      </c>
      <c r="O413" s="381">
        <v>56900</v>
      </c>
      <c r="P413" s="381">
        <v>60550</v>
      </c>
      <c r="Q413" s="381">
        <v>19250</v>
      </c>
      <c r="R413" s="381">
        <v>22000</v>
      </c>
      <c r="S413" s="381">
        <v>24750</v>
      </c>
      <c r="T413" s="381">
        <v>27500</v>
      </c>
      <c r="U413" s="381">
        <v>29700</v>
      </c>
      <c r="V413" s="381">
        <v>32960</v>
      </c>
      <c r="W413" s="381">
        <v>37140</v>
      </c>
      <c r="X413" s="381">
        <v>41320</v>
      </c>
      <c r="Y413" s="381">
        <v>47600</v>
      </c>
      <c r="Z413" s="381">
        <v>54400</v>
      </c>
      <c r="AA413" s="381">
        <v>61200</v>
      </c>
      <c r="AB413" s="381">
        <v>68000</v>
      </c>
      <c r="AC413" s="381">
        <v>73450</v>
      </c>
      <c r="AD413" s="381">
        <v>78900</v>
      </c>
      <c r="AE413" s="381">
        <v>84350</v>
      </c>
      <c r="AF413" s="381">
        <v>89800</v>
      </c>
      <c r="AG413" s="381">
        <v>5480</v>
      </c>
      <c r="AH413" s="381" t="s">
        <v>12835</v>
      </c>
      <c r="AI413" s="381" t="s">
        <v>12726</v>
      </c>
      <c r="AJ413" s="381">
        <v>1</v>
      </c>
    </row>
    <row r="414" spans="1:36">
      <c r="A414" s="381" t="s">
        <v>544</v>
      </c>
      <c r="B414" s="381" t="s">
        <v>12834</v>
      </c>
      <c r="C414" s="381">
        <v>9</v>
      </c>
      <c r="D414" s="381">
        <v>9</v>
      </c>
      <c r="E414" s="381" t="s">
        <v>12813</v>
      </c>
      <c r="F414" s="381" t="s">
        <v>12812</v>
      </c>
      <c r="G414" s="381" t="s">
        <v>12808</v>
      </c>
      <c r="H414" s="381">
        <v>63000</v>
      </c>
      <c r="I414" s="381">
        <v>31850</v>
      </c>
      <c r="J414" s="381">
        <v>36400</v>
      </c>
      <c r="K414" s="381">
        <v>40950</v>
      </c>
      <c r="L414" s="381">
        <v>45500</v>
      </c>
      <c r="M414" s="381">
        <v>49150</v>
      </c>
      <c r="N414" s="381">
        <v>52800</v>
      </c>
      <c r="O414" s="381">
        <v>56450</v>
      </c>
      <c r="P414" s="381">
        <v>60100</v>
      </c>
      <c r="Q414" s="381">
        <v>19150</v>
      </c>
      <c r="R414" s="381">
        <v>21850</v>
      </c>
      <c r="S414" s="381">
        <v>24600</v>
      </c>
      <c r="T414" s="381">
        <v>27300</v>
      </c>
      <c r="U414" s="381">
        <v>29500</v>
      </c>
      <c r="V414" s="381">
        <v>32960</v>
      </c>
      <c r="W414" s="381">
        <v>37140</v>
      </c>
      <c r="X414" s="381">
        <v>41320</v>
      </c>
      <c r="Y414" s="381">
        <v>47600</v>
      </c>
      <c r="Z414" s="381">
        <v>54400</v>
      </c>
      <c r="AA414" s="381">
        <v>61200</v>
      </c>
      <c r="AB414" s="381">
        <v>68000</v>
      </c>
      <c r="AC414" s="381">
        <v>73450</v>
      </c>
      <c r="AD414" s="381">
        <v>78900</v>
      </c>
      <c r="AE414" s="381">
        <v>84350</v>
      </c>
      <c r="AF414" s="381">
        <v>89800</v>
      </c>
      <c r="AG414" s="381">
        <v>8880</v>
      </c>
      <c r="AH414" s="381" t="s">
        <v>2617</v>
      </c>
      <c r="AI414" s="381" t="s">
        <v>12726</v>
      </c>
      <c r="AJ414" s="381">
        <v>1</v>
      </c>
    </row>
    <row r="415" spans="1:36">
      <c r="A415" s="381" t="s">
        <v>544</v>
      </c>
      <c r="B415" s="381" t="s">
        <v>12833</v>
      </c>
      <c r="C415" s="381">
        <v>9</v>
      </c>
      <c r="D415" s="381">
        <v>9</v>
      </c>
      <c r="E415" s="381" t="s">
        <v>12822</v>
      </c>
      <c r="F415" s="381" t="s">
        <v>12821</v>
      </c>
      <c r="G415" s="381" t="s">
        <v>12808</v>
      </c>
      <c r="H415" s="381">
        <v>93500</v>
      </c>
      <c r="I415" s="381">
        <v>32750</v>
      </c>
      <c r="J415" s="381">
        <v>37400</v>
      </c>
      <c r="K415" s="381">
        <v>42100</v>
      </c>
      <c r="L415" s="381">
        <v>46750</v>
      </c>
      <c r="M415" s="381">
        <v>50500</v>
      </c>
      <c r="N415" s="381">
        <v>54250</v>
      </c>
      <c r="O415" s="381">
        <v>58000</v>
      </c>
      <c r="P415" s="381">
        <v>61750</v>
      </c>
      <c r="Q415" s="381">
        <v>19650</v>
      </c>
      <c r="R415" s="381">
        <v>22450</v>
      </c>
      <c r="S415" s="381">
        <v>25250</v>
      </c>
      <c r="T415" s="381">
        <v>28050</v>
      </c>
      <c r="U415" s="381">
        <v>30300</v>
      </c>
      <c r="V415" s="381">
        <v>32960</v>
      </c>
      <c r="W415" s="381">
        <v>37140</v>
      </c>
      <c r="X415" s="381">
        <v>41320</v>
      </c>
      <c r="Y415" s="381">
        <v>47600</v>
      </c>
      <c r="Z415" s="381">
        <v>54400</v>
      </c>
      <c r="AA415" s="381">
        <v>61200</v>
      </c>
      <c r="AB415" s="381">
        <v>68000</v>
      </c>
      <c r="AC415" s="381">
        <v>73450</v>
      </c>
      <c r="AD415" s="381">
        <v>78900</v>
      </c>
      <c r="AE415" s="381">
        <v>84350</v>
      </c>
      <c r="AF415" s="381">
        <v>89800</v>
      </c>
      <c r="AG415" s="381">
        <v>1160</v>
      </c>
      <c r="AH415" s="381" t="s">
        <v>6347</v>
      </c>
      <c r="AI415" s="381" t="s">
        <v>12726</v>
      </c>
      <c r="AJ415" s="381">
        <v>1</v>
      </c>
    </row>
    <row r="416" spans="1:36">
      <c r="A416" s="381" t="s">
        <v>544</v>
      </c>
      <c r="B416" s="381" t="s">
        <v>12832</v>
      </c>
      <c r="C416" s="381">
        <v>9</v>
      </c>
      <c r="D416" s="381">
        <v>9</v>
      </c>
      <c r="E416" s="381" t="s">
        <v>12813</v>
      </c>
      <c r="F416" s="381" t="s">
        <v>12812</v>
      </c>
      <c r="G416" s="381" t="s">
        <v>12808</v>
      </c>
      <c r="H416" s="381">
        <v>63000</v>
      </c>
      <c r="I416" s="381">
        <v>31850</v>
      </c>
      <c r="J416" s="381">
        <v>36400</v>
      </c>
      <c r="K416" s="381">
        <v>40950</v>
      </c>
      <c r="L416" s="381">
        <v>45500</v>
      </c>
      <c r="M416" s="381">
        <v>49150</v>
      </c>
      <c r="N416" s="381">
        <v>52800</v>
      </c>
      <c r="O416" s="381">
        <v>56450</v>
      </c>
      <c r="P416" s="381">
        <v>60100</v>
      </c>
      <c r="Q416" s="381">
        <v>19150</v>
      </c>
      <c r="R416" s="381">
        <v>21850</v>
      </c>
      <c r="S416" s="381">
        <v>24600</v>
      </c>
      <c r="T416" s="381">
        <v>27300</v>
      </c>
      <c r="U416" s="381">
        <v>29500</v>
      </c>
      <c r="V416" s="381">
        <v>32960</v>
      </c>
      <c r="W416" s="381">
        <v>37140</v>
      </c>
      <c r="X416" s="381">
        <v>41320</v>
      </c>
      <c r="Y416" s="381">
        <v>47600</v>
      </c>
      <c r="Z416" s="381">
        <v>54400</v>
      </c>
      <c r="AA416" s="381">
        <v>61200</v>
      </c>
      <c r="AB416" s="381">
        <v>68000</v>
      </c>
      <c r="AC416" s="381">
        <v>73450</v>
      </c>
      <c r="AD416" s="381">
        <v>78900</v>
      </c>
      <c r="AE416" s="381">
        <v>84350</v>
      </c>
      <c r="AF416" s="381">
        <v>89800</v>
      </c>
      <c r="AG416" s="381">
        <v>8880</v>
      </c>
      <c r="AH416" s="381" t="s">
        <v>12831</v>
      </c>
      <c r="AI416" s="381" t="s">
        <v>12726</v>
      </c>
      <c r="AJ416" s="381">
        <v>1</v>
      </c>
    </row>
    <row r="417" spans="1:36">
      <c r="A417" s="381" t="s">
        <v>544</v>
      </c>
      <c r="B417" s="381" t="s">
        <v>12830</v>
      </c>
      <c r="C417" s="381">
        <v>9</v>
      </c>
      <c r="D417" s="381">
        <v>9</v>
      </c>
      <c r="E417" s="381" t="s">
        <v>12810</v>
      </c>
      <c r="F417" s="381" t="s">
        <v>12809</v>
      </c>
      <c r="G417" s="381" t="s">
        <v>12808</v>
      </c>
      <c r="H417" s="381">
        <v>88100</v>
      </c>
      <c r="I417" s="381">
        <v>32100</v>
      </c>
      <c r="J417" s="381">
        <v>36700</v>
      </c>
      <c r="K417" s="381">
        <v>41300</v>
      </c>
      <c r="L417" s="381">
        <v>45850</v>
      </c>
      <c r="M417" s="381">
        <v>49550</v>
      </c>
      <c r="N417" s="381">
        <v>53200</v>
      </c>
      <c r="O417" s="381">
        <v>56900</v>
      </c>
      <c r="P417" s="381">
        <v>60550</v>
      </c>
      <c r="Q417" s="381">
        <v>19250</v>
      </c>
      <c r="R417" s="381">
        <v>22000</v>
      </c>
      <c r="S417" s="381">
        <v>24750</v>
      </c>
      <c r="T417" s="381">
        <v>27500</v>
      </c>
      <c r="U417" s="381">
        <v>29700</v>
      </c>
      <c r="V417" s="381">
        <v>32960</v>
      </c>
      <c r="W417" s="381">
        <v>37140</v>
      </c>
      <c r="X417" s="381">
        <v>41320</v>
      </c>
      <c r="Y417" s="381">
        <v>47600</v>
      </c>
      <c r="Z417" s="381">
        <v>54400</v>
      </c>
      <c r="AA417" s="381">
        <v>61200</v>
      </c>
      <c r="AB417" s="381">
        <v>68000</v>
      </c>
      <c r="AC417" s="381">
        <v>73450</v>
      </c>
      <c r="AD417" s="381">
        <v>78900</v>
      </c>
      <c r="AE417" s="381">
        <v>84350</v>
      </c>
      <c r="AF417" s="381">
        <v>89800</v>
      </c>
      <c r="AG417" s="381">
        <v>5480</v>
      </c>
      <c r="AH417" s="381" t="s">
        <v>2613</v>
      </c>
      <c r="AI417" s="381" t="s">
        <v>12726</v>
      </c>
      <c r="AJ417" s="381">
        <v>1</v>
      </c>
    </row>
    <row r="418" spans="1:36">
      <c r="A418" s="381" t="s">
        <v>544</v>
      </c>
      <c r="B418" s="381" t="s">
        <v>12829</v>
      </c>
      <c r="C418" s="381">
        <v>9</v>
      </c>
      <c r="D418" s="381">
        <v>9</v>
      </c>
      <c r="E418" s="381" t="s">
        <v>12810</v>
      </c>
      <c r="F418" s="381" t="s">
        <v>12809</v>
      </c>
      <c r="G418" s="381" t="s">
        <v>12808</v>
      </c>
      <c r="H418" s="381">
        <v>88100</v>
      </c>
      <c r="I418" s="381">
        <v>32100</v>
      </c>
      <c r="J418" s="381">
        <v>36700</v>
      </c>
      <c r="K418" s="381">
        <v>41300</v>
      </c>
      <c r="L418" s="381">
        <v>45850</v>
      </c>
      <c r="M418" s="381">
        <v>49550</v>
      </c>
      <c r="N418" s="381">
        <v>53200</v>
      </c>
      <c r="O418" s="381">
        <v>56900</v>
      </c>
      <c r="P418" s="381">
        <v>60550</v>
      </c>
      <c r="Q418" s="381">
        <v>19250</v>
      </c>
      <c r="R418" s="381">
        <v>22000</v>
      </c>
      <c r="S418" s="381">
        <v>24750</v>
      </c>
      <c r="T418" s="381">
        <v>27500</v>
      </c>
      <c r="U418" s="381">
        <v>29700</v>
      </c>
      <c r="V418" s="381">
        <v>32960</v>
      </c>
      <c r="W418" s="381">
        <v>37140</v>
      </c>
      <c r="X418" s="381">
        <v>41320</v>
      </c>
      <c r="Y418" s="381">
        <v>47600</v>
      </c>
      <c r="Z418" s="381">
        <v>54400</v>
      </c>
      <c r="AA418" s="381">
        <v>61200</v>
      </c>
      <c r="AB418" s="381">
        <v>68000</v>
      </c>
      <c r="AC418" s="381">
        <v>73450</v>
      </c>
      <c r="AD418" s="381">
        <v>78900</v>
      </c>
      <c r="AE418" s="381">
        <v>84350</v>
      </c>
      <c r="AF418" s="381">
        <v>89800</v>
      </c>
      <c r="AG418" s="381">
        <v>5480</v>
      </c>
      <c r="AH418" s="381" t="s">
        <v>12828</v>
      </c>
      <c r="AI418" s="381" t="s">
        <v>12726</v>
      </c>
      <c r="AJ418" s="381">
        <v>1</v>
      </c>
    </row>
    <row r="419" spans="1:36">
      <c r="A419" s="381" t="s">
        <v>544</v>
      </c>
      <c r="B419" s="381" t="s">
        <v>12827</v>
      </c>
      <c r="C419" s="381">
        <v>9</v>
      </c>
      <c r="D419" s="381">
        <v>9</v>
      </c>
      <c r="E419" s="381" t="s">
        <v>12810</v>
      </c>
      <c r="F419" s="381" t="s">
        <v>12809</v>
      </c>
      <c r="G419" s="381" t="s">
        <v>12808</v>
      </c>
      <c r="H419" s="381">
        <v>88100</v>
      </c>
      <c r="I419" s="381">
        <v>32100</v>
      </c>
      <c r="J419" s="381">
        <v>36700</v>
      </c>
      <c r="K419" s="381">
        <v>41300</v>
      </c>
      <c r="L419" s="381">
        <v>45850</v>
      </c>
      <c r="M419" s="381">
        <v>49550</v>
      </c>
      <c r="N419" s="381">
        <v>53200</v>
      </c>
      <c r="O419" s="381">
        <v>56900</v>
      </c>
      <c r="P419" s="381">
        <v>60550</v>
      </c>
      <c r="Q419" s="381">
        <v>19250</v>
      </c>
      <c r="R419" s="381">
        <v>22000</v>
      </c>
      <c r="S419" s="381">
        <v>24750</v>
      </c>
      <c r="T419" s="381">
        <v>27500</v>
      </c>
      <c r="U419" s="381">
        <v>29700</v>
      </c>
      <c r="V419" s="381">
        <v>32960</v>
      </c>
      <c r="W419" s="381">
        <v>37140</v>
      </c>
      <c r="X419" s="381">
        <v>41320</v>
      </c>
      <c r="Y419" s="381">
        <v>47600</v>
      </c>
      <c r="Z419" s="381">
        <v>54400</v>
      </c>
      <c r="AA419" s="381">
        <v>61200</v>
      </c>
      <c r="AB419" s="381">
        <v>68000</v>
      </c>
      <c r="AC419" s="381">
        <v>73450</v>
      </c>
      <c r="AD419" s="381">
        <v>78900</v>
      </c>
      <c r="AE419" s="381">
        <v>84350</v>
      </c>
      <c r="AF419" s="381">
        <v>89800</v>
      </c>
      <c r="AG419" s="381">
        <v>5480</v>
      </c>
      <c r="AH419" s="381" t="s">
        <v>9732</v>
      </c>
      <c r="AI419" s="381" t="s">
        <v>12726</v>
      </c>
      <c r="AJ419" s="381">
        <v>1</v>
      </c>
    </row>
    <row r="420" spans="1:36">
      <c r="A420" s="381" t="s">
        <v>544</v>
      </c>
      <c r="B420" s="381" t="s">
        <v>12826</v>
      </c>
      <c r="C420" s="381">
        <v>9</v>
      </c>
      <c r="D420" s="381">
        <v>9</v>
      </c>
      <c r="E420" s="381" t="s">
        <v>12810</v>
      </c>
      <c r="F420" s="381" t="s">
        <v>12809</v>
      </c>
      <c r="G420" s="381" t="s">
        <v>12808</v>
      </c>
      <c r="H420" s="381">
        <v>88100</v>
      </c>
      <c r="I420" s="381">
        <v>32100</v>
      </c>
      <c r="J420" s="381">
        <v>36700</v>
      </c>
      <c r="K420" s="381">
        <v>41300</v>
      </c>
      <c r="L420" s="381">
        <v>45850</v>
      </c>
      <c r="M420" s="381">
        <v>49550</v>
      </c>
      <c r="N420" s="381">
        <v>53200</v>
      </c>
      <c r="O420" s="381">
        <v>56900</v>
      </c>
      <c r="P420" s="381">
        <v>60550</v>
      </c>
      <c r="Q420" s="381">
        <v>19250</v>
      </c>
      <c r="R420" s="381">
        <v>22000</v>
      </c>
      <c r="S420" s="381">
        <v>24750</v>
      </c>
      <c r="T420" s="381">
        <v>27500</v>
      </c>
      <c r="U420" s="381">
        <v>29700</v>
      </c>
      <c r="V420" s="381">
        <v>32960</v>
      </c>
      <c r="W420" s="381">
        <v>37140</v>
      </c>
      <c r="X420" s="381">
        <v>41320</v>
      </c>
      <c r="Y420" s="381">
        <v>47600</v>
      </c>
      <c r="Z420" s="381">
        <v>54400</v>
      </c>
      <c r="AA420" s="381">
        <v>61200</v>
      </c>
      <c r="AB420" s="381">
        <v>68000</v>
      </c>
      <c r="AC420" s="381">
        <v>73450</v>
      </c>
      <c r="AD420" s="381">
        <v>78900</v>
      </c>
      <c r="AE420" s="381">
        <v>84350</v>
      </c>
      <c r="AF420" s="381">
        <v>89800</v>
      </c>
      <c r="AG420" s="381">
        <v>5480</v>
      </c>
      <c r="AH420" s="381" t="s">
        <v>2357</v>
      </c>
      <c r="AI420" s="381" t="s">
        <v>12726</v>
      </c>
      <c r="AJ420" s="381">
        <v>1</v>
      </c>
    </row>
    <row r="421" spans="1:36">
      <c r="A421" s="381" t="s">
        <v>544</v>
      </c>
      <c r="B421" s="381" t="s">
        <v>12825</v>
      </c>
      <c r="C421" s="381">
        <v>9</v>
      </c>
      <c r="D421" s="381">
        <v>9</v>
      </c>
      <c r="E421" s="381" t="s">
        <v>12822</v>
      </c>
      <c r="F421" s="381" t="s">
        <v>12821</v>
      </c>
      <c r="G421" s="381" t="s">
        <v>12808</v>
      </c>
      <c r="H421" s="381">
        <v>93500</v>
      </c>
      <c r="I421" s="381">
        <v>32750</v>
      </c>
      <c r="J421" s="381">
        <v>37400</v>
      </c>
      <c r="K421" s="381">
        <v>42100</v>
      </c>
      <c r="L421" s="381">
        <v>46750</v>
      </c>
      <c r="M421" s="381">
        <v>50500</v>
      </c>
      <c r="N421" s="381">
        <v>54250</v>
      </c>
      <c r="O421" s="381">
        <v>58000</v>
      </c>
      <c r="P421" s="381">
        <v>61750</v>
      </c>
      <c r="Q421" s="381">
        <v>19650</v>
      </c>
      <c r="R421" s="381">
        <v>22450</v>
      </c>
      <c r="S421" s="381">
        <v>25250</v>
      </c>
      <c r="T421" s="381">
        <v>28050</v>
      </c>
      <c r="U421" s="381">
        <v>30300</v>
      </c>
      <c r="V421" s="381">
        <v>32960</v>
      </c>
      <c r="W421" s="381">
        <v>37140</v>
      </c>
      <c r="X421" s="381">
        <v>41320</v>
      </c>
      <c r="Y421" s="381">
        <v>47600</v>
      </c>
      <c r="Z421" s="381">
        <v>54400</v>
      </c>
      <c r="AA421" s="381">
        <v>61200</v>
      </c>
      <c r="AB421" s="381">
        <v>68000</v>
      </c>
      <c r="AC421" s="381">
        <v>73450</v>
      </c>
      <c r="AD421" s="381">
        <v>78900</v>
      </c>
      <c r="AE421" s="381">
        <v>84350</v>
      </c>
      <c r="AF421" s="381">
        <v>89800</v>
      </c>
      <c r="AG421" s="381">
        <v>1160</v>
      </c>
      <c r="AH421" s="381" t="s">
        <v>8495</v>
      </c>
      <c r="AI421" s="381" t="s">
        <v>12726</v>
      </c>
      <c r="AJ421" s="381">
        <v>1</v>
      </c>
    </row>
    <row r="422" spans="1:36">
      <c r="A422" s="381" t="s">
        <v>544</v>
      </c>
      <c r="B422" s="381" t="s">
        <v>12824</v>
      </c>
      <c r="C422" s="381">
        <v>9</v>
      </c>
      <c r="D422" s="381">
        <v>9</v>
      </c>
      <c r="E422" s="381" t="s">
        <v>12813</v>
      </c>
      <c r="F422" s="381" t="s">
        <v>12812</v>
      </c>
      <c r="G422" s="381" t="s">
        <v>12808</v>
      </c>
      <c r="H422" s="381">
        <v>63000</v>
      </c>
      <c r="I422" s="381">
        <v>31850</v>
      </c>
      <c r="J422" s="381">
        <v>36400</v>
      </c>
      <c r="K422" s="381">
        <v>40950</v>
      </c>
      <c r="L422" s="381">
        <v>45500</v>
      </c>
      <c r="M422" s="381">
        <v>49150</v>
      </c>
      <c r="N422" s="381">
        <v>52800</v>
      </c>
      <c r="O422" s="381">
        <v>56450</v>
      </c>
      <c r="P422" s="381">
        <v>60100</v>
      </c>
      <c r="Q422" s="381">
        <v>19150</v>
      </c>
      <c r="R422" s="381">
        <v>21850</v>
      </c>
      <c r="S422" s="381">
        <v>24600</v>
      </c>
      <c r="T422" s="381">
        <v>27300</v>
      </c>
      <c r="U422" s="381">
        <v>29500</v>
      </c>
      <c r="V422" s="381">
        <v>32960</v>
      </c>
      <c r="W422" s="381">
        <v>37140</v>
      </c>
      <c r="X422" s="381">
        <v>41320</v>
      </c>
      <c r="Y422" s="381">
        <v>47600</v>
      </c>
      <c r="Z422" s="381">
        <v>54400</v>
      </c>
      <c r="AA422" s="381">
        <v>61200</v>
      </c>
      <c r="AB422" s="381">
        <v>68000</v>
      </c>
      <c r="AC422" s="381">
        <v>73450</v>
      </c>
      <c r="AD422" s="381">
        <v>78900</v>
      </c>
      <c r="AE422" s="381">
        <v>84350</v>
      </c>
      <c r="AF422" s="381">
        <v>89800</v>
      </c>
      <c r="AG422" s="381">
        <v>8880</v>
      </c>
      <c r="AH422" s="381" t="s">
        <v>9324</v>
      </c>
      <c r="AI422" s="381" t="s">
        <v>12726</v>
      </c>
      <c r="AJ422" s="381">
        <v>1</v>
      </c>
    </row>
    <row r="423" spans="1:36">
      <c r="A423" s="381" t="s">
        <v>544</v>
      </c>
      <c r="B423" s="381" t="s">
        <v>12823</v>
      </c>
      <c r="C423" s="381">
        <v>9</v>
      </c>
      <c r="D423" s="381">
        <v>9</v>
      </c>
      <c r="E423" s="381" t="s">
        <v>12822</v>
      </c>
      <c r="F423" s="381" t="s">
        <v>12821</v>
      </c>
      <c r="G423" s="381" t="s">
        <v>12808</v>
      </c>
      <c r="H423" s="381">
        <v>93500</v>
      </c>
      <c r="I423" s="381">
        <v>32750</v>
      </c>
      <c r="J423" s="381">
        <v>37400</v>
      </c>
      <c r="K423" s="381">
        <v>42100</v>
      </c>
      <c r="L423" s="381">
        <v>46750</v>
      </c>
      <c r="M423" s="381">
        <v>50500</v>
      </c>
      <c r="N423" s="381">
        <v>54250</v>
      </c>
      <c r="O423" s="381">
        <v>58000</v>
      </c>
      <c r="P423" s="381">
        <v>61750</v>
      </c>
      <c r="Q423" s="381">
        <v>19650</v>
      </c>
      <c r="R423" s="381">
        <v>22450</v>
      </c>
      <c r="S423" s="381">
        <v>25250</v>
      </c>
      <c r="T423" s="381">
        <v>28050</v>
      </c>
      <c r="U423" s="381">
        <v>30300</v>
      </c>
      <c r="V423" s="381">
        <v>32960</v>
      </c>
      <c r="W423" s="381">
        <v>37140</v>
      </c>
      <c r="X423" s="381">
        <v>41320</v>
      </c>
      <c r="Y423" s="381">
        <v>47600</v>
      </c>
      <c r="Z423" s="381">
        <v>54400</v>
      </c>
      <c r="AA423" s="381">
        <v>61200</v>
      </c>
      <c r="AB423" s="381">
        <v>68000</v>
      </c>
      <c r="AC423" s="381">
        <v>73450</v>
      </c>
      <c r="AD423" s="381">
        <v>78900</v>
      </c>
      <c r="AE423" s="381">
        <v>84350</v>
      </c>
      <c r="AF423" s="381">
        <v>89800</v>
      </c>
      <c r="AG423" s="381">
        <v>1160</v>
      </c>
      <c r="AH423" s="381" t="s">
        <v>12820</v>
      </c>
      <c r="AI423" s="381" t="s">
        <v>12726</v>
      </c>
      <c r="AJ423" s="381">
        <v>1</v>
      </c>
    </row>
    <row r="424" spans="1:36">
      <c r="A424" s="381" t="s">
        <v>544</v>
      </c>
      <c r="B424" s="381" t="s">
        <v>12819</v>
      </c>
      <c r="C424" s="381">
        <v>9</v>
      </c>
      <c r="D424" s="381">
        <v>9</v>
      </c>
      <c r="E424" s="381" t="s">
        <v>12813</v>
      </c>
      <c r="F424" s="381" t="s">
        <v>12812</v>
      </c>
      <c r="G424" s="381" t="s">
        <v>12808</v>
      </c>
      <c r="H424" s="381">
        <v>63000</v>
      </c>
      <c r="I424" s="381">
        <v>31850</v>
      </c>
      <c r="J424" s="381">
        <v>36400</v>
      </c>
      <c r="K424" s="381">
        <v>40950</v>
      </c>
      <c r="L424" s="381">
        <v>45500</v>
      </c>
      <c r="M424" s="381">
        <v>49150</v>
      </c>
      <c r="N424" s="381">
        <v>52800</v>
      </c>
      <c r="O424" s="381">
        <v>56450</v>
      </c>
      <c r="P424" s="381">
        <v>60100</v>
      </c>
      <c r="Q424" s="381">
        <v>19150</v>
      </c>
      <c r="R424" s="381">
        <v>21850</v>
      </c>
      <c r="S424" s="381">
        <v>24600</v>
      </c>
      <c r="T424" s="381">
        <v>27300</v>
      </c>
      <c r="U424" s="381">
        <v>29500</v>
      </c>
      <c r="V424" s="381">
        <v>32960</v>
      </c>
      <c r="W424" s="381">
        <v>37140</v>
      </c>
      <c r="X424" s="381">
        <v>41320</v>
      </c>
      <c r="Y424" s="381">
        <v>47600</v>
      </c>
      <c r="Z424" s="381">
        <v>54400</v>
      </c>
      <c r="AA424" s="381">
        <v>61200</v>
      </c>
      <c r="AB424" s="381">
        <v>68000</v>
      </c>
      <c r="AC424" s="381">
        <v>73450</v>
      </c>
      <c r="AD424" s="381">
        <v>78900</v>
      </c>
      <c r="AE424" s="381">
        <v>84350</v>
      </c>
      <c r="AF424" s="381">
        <v>89800</v>
      </c>
      <c r="AG424" s="381">
        <v>8880</v>
      </c>
      <c r="AH424" s="381" t="s">
        <v>12818</v>
      </c>
      <c r="AI424" s="381" t="s">
        <v>12726</v>
      </c>
      <c r="AJ424" s="381">
        <v>1</v>
      </c>
    </row>
    <row r="425" spans="1:36">
      <c r="A425" s="381" t="s">
        <v>544</v>
      </c>
      <c r="B425" s="381" t="s">
        <v>12817</v>
      </c>
      <c r="C425" s="381">
        <v>9</v>
      </c>
      <c r="D425" s="381">
        <v>9</v>
      </c>
      <c r="E425" s="381" t="s">
        <v>12810</v>
      </c>
      <c r="F425" s="381" t="s">
        <v>12809</v>
      </c>
      <c r="G425" s="381" t="s">
        <v>12808</v>
      </c>
      <c r="H425" s="381">
        <v>88100</v>
      </c>
      <c r="I425" s="381">
        <v>32100</v>
      </c>
      <c r="J425" s="381">
        <v>36700</v>
      </c>
      <c r="K425" s="381">
        <v>41300</v>
      </c>
      <c r="L425" s="381">
        <v>45850</v>
      </c>
      <c r="M425" s="381">
        <v>49550</v>
      </c>
      <c r="N425" s="381">
        <v>53200</v>
      </c>
      <c r="O425" s="381">
        <v>56900</v>
      </c>
      <c r="P425" s="381">
        <v>60550</v>
      </c>
      <c r="Q425" s="381">
        <v>19250</v>
      </c>
      <c r="R425" s="381">
        <v>22000</v>
      </c>
      <c r="S425" s="381">
        <v>24750</v>
      </c>
      <c r="T425" s="381">
        <v>27500</v>
      </c>
      <c r="U425" s="381">
        <v>29700</v>
      </c>
      <c r="V425" s="381">
        <v>32960</v>
      </c>
      <c r="W425" s="381">
        <v>37140</v>
      </c>
      <c r="X425" s="381">
        <v>41320</v>
      </c>
      <c r="Y425" s="381">
        <v>47600</v>
      </c>
      <c r="Z425" s="381">
        <v>54400</v>
      </c>
      <c r="AA425" s="381">
        <v>61200</v>
      </c>
      <c r="AB425" s="381">
        <v>68000</v>
      </c>
      <c r="AC425" s="381">
        <v>73450</v>
      </c>
      <c r="AD425" s="381">
        <v>78900</v>
      </c>
      <c r="AE425" s="381">
        <v>84350</v>
      </c>
      <c r="AF425" s="381">
        <v>89800</v>
      </c>
      <c r="AG425" s="381">
        <v>5480</v>
      </c>
      <c r="AH425" s="381" t="s">
        <v>2246</v>
      </c>
      <c r="AI425" s="381" t="s">
        <v>12726</v>
      </c>
      <c r="AJ425" s="381">
        <v>1</v>
      </c>
    </row>
    <row r="426" spans="1:36">
      <c r="A426" s="381" t="s">
        <v>544</v>
      </c>
      <c r="B426" s="381" t="s">
        <v>12816</v>
      </c>
      <c r="C426" s="381">
        <v>9</v>
      </c>
      <c r="D426" s="381">
        <v>9</v>
      </c>
      <c r="E426" s="381" t="s">
        <v>12813</v>
      </c>
      <c r="F426" s="381" t="s">
        <v>12812</v>
      </c>
      <c r="G426" s="381" t="s">
        <v>12808</v>
      </c>
      <c r="H426" s="381">
        <v>63000</v>
      </c>
      <c r="I426" s="381">
        <v>31850</v>
      </c>
      <c r="J426" s="381">
        <v>36400</v>
      </c>
      <c r="K426" s="381">
        <v>40950</v>
      </c>
      <c r="L426" s="381">
        <v>45500</v>
      </c>
      <c r="M426" s="381">
        <v>49150</v>
      </c>
      <c r="N426" s="381">
        <v>52800</v>
      </c>
      <c r="O426" s="381">
        <v>56450</v>
      </c>
      <c r="P426" s="381">
        <v>60100</v>
      </c>
      <c r="Q426" s="381">
        <v>19150</v>
      </c>
      <c r="R426" s="381">
        <v>21850</v>
      </c>
      <c r="S426" s="381">
        <v>24600</v>
      </c>
      <c r="T426" s="381">
        <v>27300</v>
      </c>
      <c r="U426" s="381">
        <v>29500</v>
      </c>
      <c r="V426" s="381">
        <v>32960</v>
      </c>
      <c r="W426" s="381">
        <v>37140</v>
      </c>
      <c r="X426" s="381">
        <v>41320</v>
      </c>
      <c r="Y426" s="381">
        <v>47600</v>
      </c>
      <c r="Z426" s="381">
        <v>54400</v>
      </c>
      <c r="AA426" s="381">
        <v>61200</v>
      </c>
      <c r="AB426" s="381">
        <v>68000</v>
      </c>
      <c r="AC426" s="381">
        <v>73450</v>
      </c>
      <c r="AD426" s="381">
        <v>78900</v>
      </c>
      <c r="AE426" s="381">
        <v>84350</v>
      </c>
      <c r="AF426" s="381">
        <v>89800</v>
      </c>
      <c r="AG426" s="381">
        <v>8880</v>
      </c>
      <c r="AH426" s="381" t="s">
        <v>2201</v>
      </c>
      <c r="AI426" s="381" t="s">
        <v>12726</v>
      </c>
      <c r="AJ426" s="381">
        <v>1</v>
      </c>
    </row>
    <row r="427" spans="1:36">
      <c r="A427" s="381" t="s">
        <v>544</v>
      </c>
      <c r="B427" s="381" t="s">
        <v>12815</v>
      </c>
      <c r="C427" s="381">
        <v>9</v>
      </c>
      <c r="D427" s="381">
        <v>9</v>
      </c>
      <c r="E427" s="381" t="s">
        <v>12810</v>
      </c>
      <c r="F427" s="381" t="s">
        <v>12809</v>
      </c>
      <c r="G427" s="381" t="s">
        <v>12808</v>
      </c>
      <c r="H427" s="381">
        <v>88100</v>
      </c>
      <c r="I427" s="381">
        <v>32100</v>
      </c>
      <c r="J427" s="381">
        <v>36700</v>
      </c>
      <c r="K427" s="381">
        <v>41300</v>
      </c>
      <c r="L427" s="381">
        <v>45850</v>
      </c>
      <c r="M427" s="381">
        <v>49550</v>
      </c>
      <c r="N427" s="381">
        <v>53200</v>
      </c>
      <c r="O427" s="381">
        <v>56900</v>
      </c>
      <c r="P427" s="381">
        <v>60550</v>
      </c>
      <c r="Q427" s="381">
        <v>19250</v>
      </c>
      <c r="R427" s="381">
        <v>22000</v>
      </c>
      <c r="S427" s="381">
        <v>24750</v>
      </c>
      <c r="T427" s="381">
        <v>27500</v>
      </c>
      <c r="U427" s="381">
        <v>29700</v>
      </c>
      <c r="V427" s="381">
        <v>32960</v>
      </c>
      <c r="W427" s="381">
        <v>37140</v>
      </c>
      <c r="X427" s="381">
        <v>41320</v>
      </c>
      <c r="Y427" s="381">
        <v>47600</v>
      </c>
      <c r="Z427" s="381">
        <v>54400</v>
      </c>
      <c r="AA427" s="381">
        <v>61200</v>
      </c>
      <c r="AB427" s="381">
        <v>68000</v>
      </c>
      <c r="AC427" s="381">
        <v>73450</v>
      </c>
      <c r="AD427" s="381">
        <v>78900</v>
      </c>
      <c r="AE427" s="381">
        <v>84350</v>
      </c>
      <c r="AF427" s="381">
        <v>89800</v>
      </c>
      <c r="AG427" s="381">
        <v>5480</v>
      </c>
      <c r="AH427" s="381" t="s">
        <v>2242</v>
      </c>
      <c r="AI427" s="381" t="s">
        <v>12726</v>
      </c>
      <c r="AJ427" s="381">
        <v>1</v>
      </c>
    </row>
    <row r="428" spans="1:36">
      <c r="A428" s="381" t="s">
        <v>544</v>
      </c>
      <c r="B428" s="381" t="s">
        <v>12814</v>
      </c>
      <c r="C428" s="381">
        <v>9</v>
      </c>
      <c r="D428" s="381">
        <v>9</v>
      </c>
      <c r="E428" s="381" t="s">
        <v>12813</v>
      </c>
      <c r="F428" s="381" t="s">
        <v>12812</v>
      </c>
      <c r="G428" s="381" t="s">
        <v>12808</v>
      </c>
      <c r="H428" s="381">
        <v>63000</v>
      </c>
      <c r="I428" s="381">
        <v>31850</v>
      </c>
      <c r="J428" s="381">
        <v>36400</v>
      </c>
      <c r="K428" s="381">
        <v>40950</v>
      </c>
      <c r="L428" s="381">
        <v>45500</v>
      </c>
      <c r="M428" s="381">
        <v>49150</v>
      </c>
      <c r="N428" s="381">
        <v>52800</v>
      </c>
      <c r="O428" s="381">
        <v>56450</v>
      </c>
      <c r="P428" s="381">
        <v>60100</v>
      </c>
      <c r="Q428" s="381">
        <v>19150</v>
      </c>
      <c r="R428" s="381">
        <v>21850</v>
      </c>
      <c r="S428" s="381">
        <v>24600</v>
      </c>
      <c r="T428" s="381">
        <v>27300</v>
      </c>
      <c r="U428" s="381">
        <v>29500</v>
      </c>
      <c r="V428" s="381">
        <v>32960</v>
      </c>
      <c r="W428" s="381">
        <v>37140</v>
      </c>
      <c r="X428" s="381">
        <v>41320</v>
      </c>
      <c r="Y428" s="381">
        <v>47600</v>
      </c>
      <c r="Z428" s="381">
        <v>54400</v>
      </c>
      <c r="AA428" s="381">
        <v>61200</v>
      </c>
      <c r="AB428" s="381">
        <v>68000</v>
      </c>
      <c r="AC428" s="381">
        <v>73450</v>
      </c>
      <c r="AD428" s="381">
        <v>78900</v>
      </c>
      <c r="AE428" s="381">
        <v>84350</v>
      </c>
      <c r="AF428" s="381">
        <v>89800</v>
      </c>
      <c r="AG428" s="381">
        <v>8880</v>
      </c>
      <c r="AH428" s="381" t="s">
        <v>2373</v>
      </c>
      <c r="AI428" s="381" t="s">
        <v>12726</v>
      </c>
      <c r="AJ428" s="381">
        <v>1</v>
      </c>
    </row>
    <row r="429" spans="1:36">
      <c r="A429" s="381" t="s">
        <v>544</v>
      </c>
      <c r="B429" s="381" t="s">
        <v>12811</v>
      </c>
      <c r="C429" s="381">
        <v>9</v>
      </c>
      <c r="D429" s="381">
        <v>9</v>
      </c>
      <c r="E429" s="381" t="s">
        <v>12810</v>
      </c>
      <c r="F429" s="381" t="s">
        <v>12809</v>
      </c>
      <c r="G429" s="381" t="s">
        <v>12808</v>
      </c>
      <c r="H429" s="381">
        <v>88100</v>
      </c>
      <c r="I429" s="381">
        <v>32100</v>
      </c>
      <c r="J429" s="381">
        <v>36700</v>
      </c>
      <c r="K429" s="381">
        <v>41300</v>
      </c>
      <c r="L429" s="381">
        <v>45850</v>
      </c>
      <c r="M429" s="381">
        <v>49550</v>
      </c>
      <c r="N429" s="381">
        <v>53200</v>
      </c>
      <c r="O429" s="381">
        <v>56900</v>
      </c>
      <c r="P429" s="381">
        <v>60550</v>
      </c>
      <c r="Q429" s="381">
        <v>19250</v>
      </c>
      <c r="R429" s="381">
        <v>22000</v>
      </c>
      <c r="S429" s="381">
        <v>24750</v>
      </c>
      <c r="T429" s="381">
        <v>27500</v>
      </c>
      <c r="U429" s="381">
        <v>29700</v>
      </c>
      <c r="V429" s="381">
        <v>32960</v>
      </c>
      <c r="W429" s="381">
        <v>37140</v>
      </c>
      <c r="X429" s="381">
        <v>41320</v>
      </c>
      <c r="Y429" s="381">
        <v>47600</v>
      </c>
      <c r="Z429" s="381">
        <v>54400</v>
      </c>
      <c r="AA429" s="381">
        <v>61200</v>
      </c>
      <c r="AB429" s="381">
        <v>68000</v>
      </c>
      <c r="AC429" s="381">
        <v>73450</v>
      </c>
      <c r="AD429" s="381">
        <v>78900</v>
      </c>
      <c r="AE429" s="381">
        <v>84350</v>
      </c>
      <c r="AF429" s="381">
        <v>89800</v>
      </c>
      <c r="AG429" s="381">
        <v>5480</v>
      </c>
      <c r="AH429" s="381" t="s">
        <v>12807</v>
      </c>
      <c r="AI429" s="381" t="s">
        <v>12726</v>
      </c>
      <c r="AJ429" s="381">
        <v>1</v>
      </c>
    </row>
    <row r="430" spans="1:36">
      <c r="A430" s="381" t="s">
        <v>544</v>
      </c>
      <c r="B430" s="381" t="s">
        <v>12806</v>
      </c>
      <c r="C430" s="381">
        <v>9</v>
      </c>
      <c r="D430" s="381">
        <v>11</v>
      </c>
      <c r="E430" s="381" t="s">
        <v>12774</v>
      </c>
      <c r="F430" s="381" t="s">
        <v>12773</v>
      </c>
      <c r="G430" s="381" t="s">
        <v>12772</v>
      </c>
      <c r="H430" s="381">
        <v>82100</v>
      </c>
      <c r="I430" s="381">
        <v>32100</v>
      </c>
      <c r="J430" s="381">
        <v>36700</v>
      </c>
      <c r="K430" s="381">
        <v>41300</v>
      </c>
      <c r="L430" s="381">
        <v>45850</v>
      </c>
      <c r="M430" s="381">
        <v>49550</v>
      </c>
      <c r="N430" s="381">
        <v>53200</v>
      </c>
      <c r="O430" s="381">
        <v>56900</v>
      </c>
      <c r="P430" s="381">
        <v>60550</v>
      </c>
      <c r="Q430" s="381">
        <v>19250</v>
      </c>
      <c r="R430" s="381">
        <v>22000</v>
      </c>
      <c r="S430" s="381">
        <v>24750</v>
      </c>
      <c r="T430" s="381">
        <v>27500</v>
      </c>
      <c r="U430" s="381">
        <v>29700</v>
      </c>
      <c r="V430" s="381">
        <v>32960</v>
      </c>
      <c r="W430" s="381">
        <v>37140</v>
      </c>
      <c r="X430" s="381">
        <v>41320</v>
      </c>
      <c r="Y430" s="381">
        <v>47600</v>
      </c>
      <c r="Z430" s="381">
        <v>54400</v>
      </c>
      <c r="AA430" s="381">
        <v>61200</v>
      </c>
      <c r="AB430" s="381">
        <v>68000</v>
      </c>
      <c r="AC430" s="381">
        <v>73450</v>
      </c>
      <c r="AD430" s="381">
        <v>78900</v>
      </c>
      <c r="AE430" s="381">
        <v>84350</v>
      </c>
      <c r="AF430" s="381">
        <v>89800</v>
      </c>
      <c r="AG430" s="381">
        <v>5520</v>
      </c>
      <c r="AH430" s="381" t="s">
        <v>12805</v>
      </c>
      <c r="AI430" s="381" t="s">
        <v>12726</v>
      </c>
      <c r="AJ430" s="381">
        <v>1</v>
      </c>
    </row>
    <row r="431" spans="1:36">
      <c r="A431" s="381" t="s">
        <v>544</v>
      </c>
      <c r="B431" s="381" t="s">
        <v>12804</v>
      </c>
      <c r="C431" s="381">
        <v>9</v>
      </c>
      <c r="D431" s="381">
        <v>11</v>
      </c>
      <c r="E431" s="381" t="s">
        <v>12796</v>
      </c>
      <c r="F431" s="381" t="s">
        <v>12795</v>
      </c>
      <c r="G431" s="381" t="s">
        <v>12772</v>
      </c>
      <c r="H431" s="381">
        <v>109700</v>
      </c>
      <c r="I431" s="381">
        <v>38100</v>
      </c>
      <c r="J431" s="381">
        <v>43550</v>
      </c>
      <c r="K431" s="381">
        <v>49000</v>
      </c>
      <c r="L431" s="381">
        <v>54400</v>
      </c>
      <c r="M431" s="381">
        <v>58800</v>
      </c>
      <c r="N431" s="381">
        <v>63150</v>
      </c>
      <c r="O431" s="381">
        <v>67500</v>
      </c>
      <c r="P431" s="381">
        <v>71850</v>
      </c>
      <c r="Q431" s="381">
        <v>22900</v>
      </c>
      <c r="R431" s="381">
        <v>26150</v>
      </c>
      <c r="S431" s="381">
        <v>29400</v>
      </c>
      <c r="T431" s="381">
        <v>32650</v>
      </c>
      <c r="U431" s="381">
        <v>35300</v>
      </c>
      <c r="V431" s="381">
        <v>37900</v>
      </c>
      <c r="W431" s="381">
        <v>40500</v>
      </c>
      <c r="X431" s="381">
        <v>43100</v>
      </c>
      <c r="Y431" s="381">
        <v>47600</v>
      </c>
      <c r="Z431" s="381">
        <v>54400</v>
      </c>
      <c r="AA431" s="381">
        <v>61200</v>
      </c>
      <c r="AB431" s="381">
        <v>68000</v>
      </c>
      <c r="AC431" s="381">
        <v>73450</v>
      </c>
      <c r="AD431" s="381">
        <v>78900</v>
      </c>
      <c r="AE431" s="381">
        <v>84350</v>
      </c>
      <c r="AF431" s="381">
        <v>89800</v>
      </c>
      <c r="AG431" s="381">
        <v>3280</v>
      </c>
      <c r="AH431" s="381" t="s">
        <v>2506</v>
      </c>
      <c r="AI431" s="381" t="s">
        <v>12726</v>
      </c>
      <c r="AJ431" s="381">
        <v>1</v>
      </c>
    </row>
    <row r="432" spans="1:36">
      <c r="A432" s="381" t="s">
        <v>544</v>
      </c>
      <c r="B432" s="381" t="s">
        <v>12803</v>
      </c>
      <c r="C432" s="381">
        <v>9</v>
      </c>
      <c r="D432" s="381">
        <v>11</v>
      </c>
      <c r="E432" s="381" t="s">
        <v>12774</v>
      </c>
      <c r="F432" s="381" t="s">
        <v>12773</v>
      </c>
      <c r="G432" s="381" t="s">
        <v>12772</v>
      </c>
      <c r="H432" s="381">
        <v>82100</v>
      </c>
      <c r="I432" s="381">
        <v>32100</v>
      </c>
      <c r="J432" s="381">
        <v>36700</v>
      </c>
      <c r="K432" s="381">
        <v>41300</v>
      </c>
      <c r="L432" s="381">
        <v>45850</v>
      </c>
      <c r="M432" s="381">
        <v>49550</v>
      </c>
      <c r="N432" s="381">
        <v>53200</v>
      </c>
      <c r="O432" s="381">
        <v>56900</v>
      </c>
      <c r="P432" s="381">
        <v>60550</v>
      </c>
      <c r="Q432" s="381">
        <v>19250</v>
      </c>
      <c r="R432" s="381">
        <v>22000</v>
      </c>
      <c r="S432" s="381">
        <v>24750</v>
      </c>
      <c r="T432" s="381">
        <v>27500</v>
      </c>
      <c r="U432" s="381">
        <v>29700</v>
      </c>
      <c r="V432" s="381">
        <v>32960</v>
      </c>
      <c r="W432" s="381">
        <v>37140</v>
      </c>
      <c r="X432" s="381">
        <v>41320</v>
      </c>
      <c r="Y432" s="381">
        <v>47600</v>
      </c>
      <c r="Z432" s="381">
        <v>54400</v>
      </c>
      <c r="AA432" s="381">
        <v>61200</v>
      </c>
      <c r="AB432" s="381">
        <v>68000</v>
      </c>
      <c r="AC432" s="381">
        <v>73450</v>
      </c>
      <c r="AD432" s="381">
        <v>78900</v>
      </c>
      <c r="AE432" s="381">
        <v>84350</v>
      </c>
      <c r="AF432" s="381">
        <v>89800</v>
      </c>
      <c r="AG432" s="381">
        <v>5520</v>
      </c>
      <c r="AH432" s="381" t="s">
        <v>12802</v>
      </c>
      <c r="AI432" s="381" t="s">
        <v>12726</v>
      </c>
      <c r="AJ432" s="381">
        <v>1</v>
      </c>
    </row>
    <row r="433" spans="1:36">
      <c r="A433" s="381" t="s">
        <v>544</v>
      </c>
      <c r="B433" s="381" t="s">
        <v>12801</v>
      </c>
      <c r="C433" s="381">
        <v>9</v>
      </c>
      <c r="D433" s="381">
        <v>11</v>
      </c>
      <c r="E433" s="381" t="s">
        <v>12774</v>
      </c>
      <c r="F433" s="381" t="s">
        <v>12773</v>
      </c>
      <c r="G433" s="381" t="s">
        <v>12772</v>
      </c>
      <c r="H433" s="381">
        <v>82100</v>
      </c>
      <c r="I433" s="381">
        <v>32100</v>
      </c>
      <c r="J433" s="381">
        <v>36700</v>
      </c>
      <c r="K433" s="381">
        <v>41300</v>
      </c>
      <c r="L433" s="381">
        <v>45850</v>
      </c>
      <c r="M433" s="381">
        <v>49550</v>
      </c>
      <c r="N433" s="381">
        <v>53200</v>
      </c>
      <c r="O433" s="381">
        <v>56900</v>
      </c>
      <c r="P433" s="381">
        <v>60550</v>
      </c>
      <c r="Q433" s="381">
        <v>19250</v>
      </c>
      <c r="R433" s="381">
        <v>22000</v>
      </c>
      <c r="S433" s="381">
        <v>24750</v>
      </c>
      <c r="T433" s="381">
        <v>27500</v>
      </c>
      <c r="U433" s="381">
        <v>29700</v>
      </c>
      <c r="V433" s="381">
        <v>32960</v>
      </c>
      <c r="W433" s="381">
        <v>37140</v>
      </c>
      <c r="X433" s="381">
        <v>41320</v>
      </c>
      <c r="Y433" s="381">
        <v>47600</v>
      </c>
      <c r="Z433" s="381">
        <v>54400</v>
      </c>
      <c r="AA433" s="381">
        <v>61200</v>
      </c>
      <c r="AB433" s="381">
        <v>68000</v>
      </c>
      <c r="AC433" s="381">
        <v>73450</v>
      </c>
      <c r="AD433" s="381">
        <v>78900</v>
      </c>
      <c r="AE433" s="381">
        <v>84350</v>
      </c>
      <c r="AF433" s="381">
        <v>89800</v>
      </c>
      <c r="AG433" s="381">
        <v>5520</v>
      </c>
      <c r="AH433" s="381" t="s">
        <v>2425</v>
      </c>
      <c r="AI433" s="381" t="s">
        <v>12726</v>
      </c>
      <c r="AJ433" s="381">
        <v>1</v>
      </c>
    </row>
    <row r="434" spans="1:36">
      <c r="A434" s="381" t="s">
        <v>544</v>
      </c>
      <c r="B434" s="381" t="s">
        <v>12800</v>
      </c>
      <c r="C434" s="381">
        <v>9</v>
      </c>
      <c r="D434" s="381">
        <v>11</v>
      </c>
      <c r="E434" s="381" t="s">
        <v>12774</v>
      </c>
      <c r="F434" s="381" t="s">
        <v>12773</v>
      </c>
      <c r="G434" s="381" t="s">
        <v>12772</v>
      </c>
      <c r="H434" s="381">
        <v>82100</v>
      </c>
      <c r="I434" s="381">
        <v>32100</v>
      </c>
      <c r="J434" s="381">
        <v>36700</v>
      </c>
      <c r="K434" s="381">
        <v>41300</v>
      </c>
      <c r="L434" s="381">
        <v>45850</v>
      </c>
      <c r="M434" s="381">
        <v>49550</v>
      </c>
      <c r="N434" s="381">
        <v>53200</v>
      </c>
      <c r="O434" s="381">
        <v>56900</v>
      </c>
      <c r="P434" s="381">
        <v>60550</v>
      </c>
      <c r="Q434" s="381">
        <v>19250</v>
      </c>
      <c r="R434" s="381">
        <v>22000</v>
      </c>
      <c r="S434" s="381">
        <v>24750</v>
      </c>
      <c r="T434" s="381">
        <v>27500</v>
      </c>
      <c r="U434" s="381">
        <v>29700</v>
      </c>
      <c r="V434" s="381">
        <v>32960</v>
      </c>
      <c r="W434" s="381">
        <v>37140</v>
      </c>
      <c r="X434" s="381">
        <v>41320</v>
      </c>
      <c r="Y434" s="381">
        <v>47600</v>
      </c>
      <c r="Z434" s="381">
        <v>54400</v>
      </c>
      <c r="AA434" s="381">
        <v>61200</v>
      </c>
      <c r="AB434" s="381">
        <v>68000</v>
      </c>
      <c r="AC434" s="381">
        <v>73450</v>
      </c>
      <c r="AD434" s="381">
        <v>78900</v>
      </c>
      <c r="AE434" s="381">
        <v>84350</v>
      </c>
      <c r="AF434" s="381">
        <v>89800</v>
      </c>
      <c r="AG434" s="381">
        <v>5520</v>
      </c>
      <c r="AH434" s="381" t="s">
        <v>12799</v>
      </c>
      <c r="AI434" s="381" t="s">
        <v>12726</v>
      </c>
      <c r="AJ434" s="381">
        <v>1</v>
      </c>
    </row>
    <row r="435" spans="1:36">
      <c r="A435" s="381" t="s">
        <v>544</v>
      </c>
      <c r="B435" s="381" t="s">
        <v>12798</v>
      </c>
      <c r="C435" s="381">
        <v>9</v>
      </c>
      <c r="D435" s="381">
        <v>11</v>
      </c>
      <c r="E435" s="381" t="s">
        <v>12774</v>
      </c>
      <c r="F435" s="381" t="s">
        <v>12773</v>
      </c>
      <c r="G435" s="381" t="s">
        <v>12772</v>
      </c>
      <c r="H435" s="381">
        <v>82100</v>
      </c>
      <c r="I435" s="381">
        <v>32100</v>
      </c>
      <c r="J435" s="381">
        <v>36700</v>
      </c>
      <c r="K435" s="381">
        <v>41300</v>
      </c>
      <c r="L435" s="381">
        <v>45850</v>
      </c>
      <c r="M435" s="381">
        <v>49550</v>
      </c>
      <c r="N435" s="381">
        <v>53200</v>
      </c>
      <c r="O435" s="381">
        <v>56900</v>
      </c>
      <c r="P435" s="381">
        <v>60550</v>
      </c>
      <c r="Q435" s="381">
        <v>19250</v>
      </c>
      <c r="R435" s="381">
        <v>22000</v>
      </c>
      <c r="S435" s="381">
        <v>24750</v>
      </c>
      <c r="T435" s="381">
        <v>27500</v>
      </c>
      <c r="U435" s="381">
        <v>29700</v>
      </c>
      <c r="V435" s="381">
        <v>32960</v>
      </c>
      <c r="W435" s="381">
        <v>37140</v>
      </c>
      <c r="X435" s="381">
        <v>41320</v>
      </c>
      <c r="Y435" s="381">
        <v>47600</v>
      </c>
      <c r="Z435" s="381">
        <v>54400</v>
      </c>
      <c r="AA435" s="381">
        <v>61200</v>
      </c>
      <c r="AB435" s="381">
        <v>68000</v>
      </c>
      <c r="AC435" s="381">
        <v>73450</v>
      </c>
      <c r="AD435" s="381">
        <v>78900</v>
      </c>
      <c r="AE435" s="381">
        <v>84350</v>
      </c>
      <c r="AF435" s="381">
        <v>89800</v>
      </c>
      <c r="AG435" s="381">
        <v>5520</v>
      </c>
      <c r="AH435" s="381" t="s">
        <v>2545</v>
      </c>
      <c r="AI435" s="381" t="s">
        <v>12726</v>
      </c>
      <c r="AJ435" s="381">
        <v>1</v>
      </c>
    </row>
    <row r="436" spans="1:36">
      <c r="A436" s="381" t="s">
        <v>544</v>
      </c>
      <c r="B436" s="381" t="s">
        <v>12797</v>
      </c>
      <c r="C436" s="381">
        <v>9</v>
      </c>
      <c r="D436" s="381">
        <v>11</v>
      </c>
      <c r="E436" s="381" t="s">
        <v>12796</v>
      </c>
      <c r="F436" s="381" t="s">
        <v>12795</v>
      </c>
      <c r="G436" s="381" t="s">
        <v>12772</v>
      </c>
      <c r="H436" s="381">
        <v>109700</v>
      </c>
      <c r="I436" s="381">
        <v>38100</v>
      </c>
      <c r="J436" s="381">
        <v>43550</v>
      </c>
      <c r="K436" s="381">
        <v>49000</v>
      </c>
      <c r="L436" s="381">
        <v>54400</v>
      </c>
      <c r="M436" s="381">
        <v>58800</v>
      </c>
      <c r="N436" s="381">
        <v>63150</v>
      </c>
      <c r="O436" s="381">
        <v>67500</v>
      </c>
      <c r="P436" s="381">
        <v>71850</v>
      </c>
      <c r="Q436" s="381">
        <v>22900</v>
      </c>
      <c r="R436" s="381">
        <v>26150</v>
      </c>
      <c r="S436" s="381">
        <v>29400</v>
      </c>
      <c r="T436" s="381">
        <v>32650</v>
      </c>
      <c r="U436" s="381">
        <v>35300</v>
      </c>
      <c r="V436" s="381">
        <v>37900</v>
      </c>
      <c r="W436" s="381">
        <v>40500</v>
      </c>
      <c r="X436" s="381">
        <v>43100</v>
      </c>
      <c r="Y436" s="381">
        <v>47600</v>
      </c>
      <c r="Z436" s="381">
        <v>54400</v>
      </c>
      <c r="AA436" s="381">
        <v>61200</v>
      </c>
      <c r="AB436" s="381">
        <v>68000</v>
      </c>
      <c r="AC436" s="381">
        <v>73450</v>
      </c>
      <c r="AD436" s="381">
        <v>78900</v>
      </c>
      <c r="AE436" s="381">
        <v>84350</v>
      </c>
      <c r="AF436" s="381">
        <v>89800</v>
      </c>
      <c r="AG436" s="381">
        <v>3280</v>
      </c>
      <c r="AH436" s="381" t="s">
        <v>9189</v>
      </c>
      <c r="AI436" s="381" t="s">
        <v>12726</v>
      </c>
      <c r="AJ436" s="381">
        <v>1</v>
      </c>
    </row>
    <row r="437" spans="1:36">
      <c r="A437" s="381" t="s">
        <v>544</v>
      </c>
      <c r="B437" s="381" t="s">
        <v>12794</v>
      </c>
      <c r="C437" s="381">
        <v>9</v>
      </c>
      <c r="D437" s="381">
        <v>11</v>
      </c>
      <c r="E437" s="381" t="s">
        <v>12774</v>
      </c>
      <c r="F437" s="381" t="s">
        <v>12773</v>
      </c>
      <c r="G437" s="381" t="s">
        <v>12772</v>
      </c>
      <c r="H437" s="381">
        <v>82100</v>
      </c>
      <c r="I437" s="381">
        <v>32100</v>
      </c>
      <c r="J437" s="381">
        <v>36700</v>
      </c>
      <c r="K437" s="381">
        <v>41300</v>
      </c>
      <c r="L437" s="381">
        <v>45850</v>
      </c>
      <c r="M437" s="381">
        <v>49550</v>
      </c>
      <c r="N437" s="381">
        <v>53200</v>
      </c>
      <c r="O437" s="381">
        <v>56900</v>
      </c>
      <c r="P437" s="381">
        <v>60550</v>
      </c>
      <c r="Q437" s="381">
        <v>19250</v>
      </c>
      <c r="R437" s="381">
        <v>22000</v>
      </c>
      <c r="S437" s="381">
        <v>24750</v>
      </c>
      <c r="T437" s="381">
        <v>27500</v>
      </c>
      <c r="U437" s="381">
        <v>29700</v>
      </c>
      <c r="V437" s="381">
        <v>32960</v>
      </c>
      <c r="W437" s="381">
        <v>37140</v>
      </c>
      <c r="X437" s="381">
        <v>41320</v>
      </c>
      <c r="Y437" s="381">
        <v>47600</v>
      </c>
      <c r="Z437" s="381">
        <v>54400</v>
      </c>
      <c r="AA437" s="381">
        <v>61200</v>
      </c>
      <c r="AB437" s="381">
        <v>68000</v>
      </c>
      <c r="AC437" s="381">
        <v>73450</v>
      </c>
      <c r="AD437" s="381">
        <v>78900</v>
      </c>
      <c r="AE437" s="381">
        <v>84350</v>
      </c>
      <c r="AF437" s="381">
        <v>89800</v>
      </c>
      <c r="AG437" s="381">
        <v>5520</v>
      </c>
      <c r="AH437" s="381" t="s">
        <v>12793</v>
      </c>
      <c r="AI437" s="381" t="s">
        <v>12726</v>
      </c>
      <c r="AJ437" s="381">
        <v>1</v>
      </c>
    </row>
    <row r="438" spans="1:36">
      <c r="A438" s="381" t="s">
        <v>544</v>
      </c>
      <c r="B438" s="381" t="s">
        <v>12792</v>
      </c>
      <c r="C438" s="381">
        <v>9</v>
      </c>
      <c r="D438" s="381">
        <v>11</v>
      </c>
      <c r="E438" s="381" t="s">
        <v>12774</v>
      </c>
      <c r="F438" s="381" t="s">
        <v>12773</v>
      </c>
      <c r="G438" s="381" t="s">
        <v>12772</v>
      </c>
      <c r="H438" s="381">
        <v>82100</v>
      </c>
      <c r="I438" s="381">
        <v>32100</v>
      </c>
      <c r="J438" s="381">
        <v>36700</v>
      </c>
      <c r="K438" s="381">
        <v>41300</v>
      </c>
      <c r="L438" s="381">
        <v>45850</v>
      </c>
      <c r="M438" s="381">
        <v>49550</v>
      </c>
      <c r="N438" s="381">
        <v>53200</v>
      </c>
      <c r="O438" s="381">
        <v>56900</v>
      </c>
      <c r="P438" s="381">
        <v>60550</v>
      </c>
      <c r="Q438" s="381">
        <v>19250</v>
      </c>
      <c r="R438" s="381">
        <v>22000</v>
      </c>
      <c r="S438" s="381">
        <v>24750</v>
      </c>
      <c r="T438" s="381">
        <v>27500</v>
      </c>
      <c r="U438" s="381">
        <v>29700</v>
      </c>
      <c r="V438" s="381">
        <v>32960</v>
      </c>
      <c r="W438" s="381">
        <v>37140</v>
      </c>
      <c r="X438" s="381">
        <v>41320</v>
      </c>
      <c r="Y438" s="381">
        <v>47600</v>
      </c>
      <c r="Z438" s="381">
        <v>54400</v>
      </c>
      <c r="AA438" s="381">
        <v>61200</v>
      </c>
      <c r="AB438" s="381">
        <v>68000</v>
      </c>
      <c r="AC438" s="381">
        <v>73450</v>
      </c>
      <c r="AD438" s="381">
        <v>78900</v>
      </c>
      <c r="AE438" s="381">
        <v>84350</v>
      </c>
      <c r="AF438" s="381">
        <v>89800</v>
      </c>
      <c r="AG438" s="381">
        <v>5520</v>
      </c>
      <c r="AH438" s="381" t="s">
        <v>6415</v>
      </c>
      <c r="AI438" s="381" t="s">
        <v>12726</v>
      </c>
      <c r="AJ438" s="381">
        <v>1</v>
      </c>
    </row>
    <row r="439" spans="1:36">
      <c r="A439" s="381" t="s">
        <v>544</v>
      </c>
      <c r="B439" s="381" t="s">
        <v>12791</v>
      </c>
      <c r="C439" s="381">
        <v>9</v>
      </c>
      <c r="D439" s="381">
        <v>11</v>
      </c>
      <c r="E439" s="381" t="s">
        <v>12774</v>
      </c>
      <c r="F439" s="381" t="s">
        <v>12773</v>
      </c>
      <c r="G439" s="381" t="s">
        <v>12772</v>
      </c>
      <c r="H439" s="381">
        <v>82100</v>
      </c>
      <c r="I439" s="381">
        <v>32100</v>
      </c>
      <c r="J439" s="381">
        <v>36700</v>
      </c>
      <c r="K439" s="381">
        <v>41300</v>
      </c>
      <c r="L439" s="381">
        <v>45850</v>
      </c>
      <c r="M439" s="381">
        <v>49550</v>
      </c>
      <c r="N439" s="381">
        <v>53200</v>
      </c>
      <c r="O439" s="381">
        <v>56900</v>
      </c>
      <c r="P439" s="381">
        <v>60550</v>
      </c>
      <c r="Q439" s="381">
        <v>19250</v>
      </c>
      <c r="R439" s="381">
        <v>22000</v>
      </c>
      <c r="S439" s="381">
        <v>24750</v>
      </c>
      <c r="T439" s="381">
        <v>27500</v>
      </c>
      <c r="U439" s="381">
        <v>29700</v>
      </c>
      <c r="V439" s="381">
        <v>32960</v>
      </c>
      <c r="W439" s="381">
        <v>37140</v>
      </c>
      <c r="X439" s="381">
        <v>41320</v>
      </c>
      <c r="Y439" s="381">
        <v>47600</v>
      </c>
      <c r="Z439" s="381">
        <v>54400</v>
      </c>
      <c r="AA439" s="381">
        <v>61200</v>
      </c>
      <c r="AB439" s="381">
        <v>68000</v>
      </c>
      <c r="AC439" s="381">
        <v>73450</v>
      </c>
      <c r="AD439" s="381">
        <v>78900</v>
      </c>
      <c r="AE439" s="381">
        <v>84350</v>
      </c>
      <c r="AF439" s="381">
        <v>89800</v>
      </c>
      <c r="AG439" s="381">
        <v>9999</v>
      </c>
      <c r="AH439" s="381" t="s">
        <v>6407</v>
      </c>
      <c r="AI439" s="381" t="s">
        <v>12726</v>
      </c>
      <c r="AJ439" s="381">
        <v>1</v>
      </c>
    </row>
    <row r="440" spans="1:36">
      <c r="A440" s="381" t="s">
        <v>544</v>
      </c>
      <c r="B440" s="381" t="s">
        <v>12790</v>
      </c>
      <c r="C440" s="381">
        <v>9</v>
      </c>
      <c r="D440" s="381">
        <v>11</v>
      </c>
      <c r="E440" s="381" t="s">
        <v>12774</v>
      </c>
      <c r="F440" s="381" t="s">
        <v>12773</v>
      </c>
      <c r="G440" s="381" t="s">
        <v>12772</v>
      </c>
      <c r="H440" s="381">
        <v>82100</v>
      </c>
      <c r="I440" s="381">
        <v>32100</v>
      </c>
      <c r="J440" s="381">
        <v>36700</v>
      </c>
      <c r="K440" s="381">
        <v>41300</v>
      </c>
      <c r="L440" s="381">
        <v>45850</v>
      </c>
      <c r="M440" s="381">
        <v>49550</v>
      </c>
      <c r="N440" s="381">
        <v>53200</v>
      </c>
      <c r="O440" s="381">
        <v>56900</v>
      </c>
      <c r="P440" s="381">
        <v>60550</v>
      </c>
      <c r="Q440" s="381">
        <v>19250</v>
      </c>
      <c r="R440" s="381">
        <v>22000</v>
      </c>
      <c r="S440" s="381">
        <v>24750</v>
      </c>
      <c r="T440" s="381">
        <v>27500</v>
      </c>
      <c r="U440" s="381">
        <v>29700</v>
      </c>
      <c r="V440" s="381">
        <v>32960</v>
      </c>
      <c r="W440" s="381">
        <v>37140</v>
      </c>
      <c r="X440" s="381">
        <v>41320</v>
      </c>
      <c r="Y440" s="381">
        <v>47600</v>
      </c>
      <c r="Z440" s="381">
        <v>54400</v>
      </c>
      <c r="AA440" s="381">
        <v>61200</v>
      </c>
      <c r="AB440" s="381">
        <v>68000</v>
      </c>
      <c r="AC440" s="381">
        <v>73450</v>
      </c>
      <c r="AD440" s="381">
        <v>78900</v>
      </c>
      <c r="AE440" s="381">
        <v>84350</v>
      </c>
      <c r="AF440" s="381">
        <v>89800</v>
      </c>
      <c r="AG440" s="381">
        <v>5520</v>
      </c>
      <c r="AH440" s="381" t="s">
        <v>9332</v>
      </c>
      <c r="AI440" s="381" t="s">
        <v>12726</v>
      </c>
      <c r="AJ440" s="381">
        <v>1</v>
      </c>
    </row>
    <row r="441" spans="1:36">
      <c r="A441" s="381" t="s">
        <v>544</v>
      </c>
      <c r="B441" s="381" t="s">
        <v>12789</v>
      </c>
      <c r="C441" s="381">
        <v>9</v>
      </c>
      <c r="D441" s="381">
        <v>11</v>
      </c>
      <c r="E441" s="381" t="s">
        <v>12774</v>
      </c>
      <c r="F441" s="381" t="s">
        <v>12773</v>
      </c>
      <c r="G441" s="381" t="s">
        <v>12772</v>
      </c>
      <c r="H441" s="381">
        <v>82100</v>
      </c>
      <c r="I441" s="381">
        <v>32100</v>
      </c>
      <c r="J441" s="381">
        <v>36700</v>
      </c>
      <c r="K441" s="381">
        <v>41300</v>
      </c>
      <c r="L441" s="381">
        <v>45850</v>
      </c>
      <c r="M441" s="381">
        <v>49550</v>
      </c>
      <c r="N441" s="381">
        <v>53200</v>
      </c>
      <c r="O441" s="381">
        <v>56900</v>
      </c>
      <c r="P441" s="381">
        <v>60550</v>
      </c>
      <c r="Q441" s="381">
        <v>19250</v>
      </c>
      <c r="R441" s="381">
        <v>22000</v>
      </c>
      <c r="S441" s="381">
        <v>24750</v>
      </c>
      <c r="T441" s="381">
        <v>27500</v>
      </c>
      <c r="U441" s="381">
        <v>29700</v>
      </c>
      <c r="V441" s="381">
        <v>32960</v>
      </c>
      <c r="W441" s="381">
        <v>37140</v>
      </c>
      <c r="X441" s="381">
        <v>41320</v>
      </c>
      <c r="Y441" s="381">
        <v>47600</v>
      </c>
      <c r="Z441" s="381">
        <v>54400</v>
      </c>
      <c r="AA441" s="381">
        <v>61200</v>
      </c>
      <c r="AB441" s="381">
        <v>68000</v>
      </c>
      <c r="AC441" s="381">
        <v>73450</v>
      </c>
      <c r="AD441" s="381">
        <v>78900</v>
      </c>
      <c r="AE441" s="381">
        <v>84350</v>
      </c>
      <c r="AF441" s="381">
        <v>89800</v>
      </c>
      <c r="AG441" s="381">
        <v>5520</v>
      </c>
      <c r="AH441" s="381" t="s">
        <v>6287</v>
      </c>
      <c r="AI441" s="381" t="s">
        <v>12726</v>
      </c>
      <c r="AJ441" s="381">
        <v>1</v>
      </c>
    </row>
    <row r="442" spans="1:36">
      <c r="A442" s="381" t="s">
        <v>544</v>
      </c>
      <c r="B442" s="381" t="s">
        <v>12788</v>
      </c>
      <c r="C442" s="381">
        <v>9</v>
      </c>
      <c r="D442" s="381">
        <v>11</v>
      </c>
      <c r="E442" s="381" t="s">
        <v>12774</v>
      </c>
      <c r="F442" s="381" t="s">
        <v>12773</v>
      </c>
      <c r="G442" s="381" t="s">
        <v>12772</v>
      </c>
      <c r="H442" s="381">
        <v>82100</v>
      </c>
      <c r="I442" s="381">
        <v>32100</v>
      </c>
      <c r="J442" s="381">
        <v>36700</v>
      </c>
      <c r="K442" s="381">
        <v>41300</v>
      </c>
      <c r="L442" s="381">
        <v>45850</v>
      </c>
      <c r="M442" s="381">
        <v>49550</v>
      </c>
      <c r="N442" s="381">
        <v>53200</v>
      </c>
      <c r="O442" s="381">
        <v>56900</v>
      </c>
      <c r="P442" s="381">
        <v>60550</v>
      </c>
      <c r="Q442" s="381">
        <v>19250</v>
      </c>
      <c r="R442" s="381">
        <v>22000</v>
      </c>
      <c r="S442" s="381">
        <v>24750</v>
      </c>
      <c r="T442" s="381">
        <v>27500</v>
      </c>
      <c r="U442" s="381">
        <v>29700</v>
      </c>
      <c r="V442" s="381">
        <v>32960</v>
      </c>
      <c r="W442" s="381">
        <v>37140</v>
      </c>
      <c r="X442" s="381">
        <v>41320</v>
      </c>
      <c r="Y442" s="381">
        <v>47600</v>
      </c>
      <c r="Z442" s="381">
        <v>54400</v>
      </c>
      <c r="AA442" s="381">
        <v>61200</v>
      </c>
      <c r="AB442" s="381">
        <v>68000</v>
      </c>
      <c r="AC442" s="381">
        <v>73450</v>
      </c>
      <c r="AD442" s="381">
        <v>78900</v>
      </c>
      <c r="AE442" s="381">
        <v>84350</v>
      </c>
      <c r="AF442" s="381">
        <v>89800</v>
      </c>
      <c r="AG442" s="381">
        <v>5520</v>
      </c>
      <c r="AH442" s="381" t="s">
        <v>12787</v>
      </c>
      <c r="AI442" s="381" t="s">
        <v>12726</v>
      </c>
      <c r="AJ442" s="381">
        <v>1</v>
      </c>
    </row>
    <row r="443" spans="1:36">
      <c r="A443" s="381" t="s">
        <v>544</v>
      </c>
      <c r="B443" s="381" t="s">
        <v>12786</v>
      </c>
      <c r="C443" s="381">
        <v>9</v>
      </c>
      <c r="D443" s="381">
        <v>11</v>
      </c>
      <c r="E443" s="381" t="s">
        <v>12774</v>
      </c>
      <c r="F443" s="381" t="s">
        <v>12773</v>
      </c>
      <c r="G443" s="381" t="s">
        <v>12772</v>
      </c>
      <c r="H443" s="381">
        <v>82100</v>
      </c>
      <c r="I443" s="381">
        <v>32100</v>
      </c>
      <c r="J443" s="381">
        <v>36700</v>
      </c>
      <c r="K443" s="381">
        <v>41300</v>
      </c>
      <c r="L443" s="381">
        <v>45850</v>
      </c>
      <c r="M443" s="381">
        <v>49550</v>
      </c>
      <c r="N443" s="381">
        <v>53200</v>
      </c>
      <c r="O443" s="381">
        <v>56900</v>
      </c>
      <c r="P443" s="381">
        <v>60550</v>
      </c>
      <c r="Q443" s="381">
        <v>19250</v>
      </c>
      <c r="R443" s="381">
        <v>22000</v>
      </c>
      <c r="S443" s="381">
        <v>24750</v>
      </c>
      <c r="T443" s="381">
        <v>27500</v>
      </c>
      <c r="U443" s="381">
        <v>29700</v>
      </c>
      <c r="V443" s="381">
        <v>32960</v>
      </c>
      <c r="W443" s="381">
        <v>37140</v>
      </c>
      <c r="X443" s="381">
        <v>41320</v>
      </c>
      <c r="Y443" s="381">
        <v>47600</v>
      </c>
      <c r="Z443" s="381">
        <v>54400</v>
      </c>
      <c r="AA443" s="381">
        <v>61200</v>
      </c>
      <c r="AB443" s="381">
        <v>68000</v>
      </c>
      <c r="AC443" s="381">
        <v>73450</v>
      </c>
      <c r="AD443" s="381">
        <v>78900</v>
      </c>
      <c r="AE443" s="381">
        <v>84350</v>
      </c>
      <c r="AF443" s="381">
        <v>89800</v>
      </c>
      <c r="AG443" s="381">
        <v>5520</v>
      </c>
      <c r="AH443" s="381" t="s">
        <v>2124</v>
      </c>
      <c r="AI443" s="381" t="s">
        <v>12726</v>
      </c>
      <c r="AJ443" s="381">
        <v>1</v>
      </c>
    </row>
    <row r="444" spans="1:36">
      <c r="A444" s="381" t="s">
        <v>544</v>
      </c>
      <c r="B444" s="381" t="s">
        <v>12785</v>
      </c>
      <c r="C444" s="381">
        <v>9</v>
      </c>
      <c r="D444" s="381">
        <v>11</v>
      </c>
      <c r="E444" s="381" t="s">
        <v>12774</v>
      </c>
      <c r="F444" s="381" t="s">
        <v>12773</v>
      </c>
      <c r="G444" s="381" t="s">
        <v>12772</v>
      </c>
      <c r="H444" s="381">
        <v>82100</v>
      </c>
      <c r="I444" s="381">
        <v>32100</v>
      </c>
      <c r="J444" s="381">
        <v>36700</v>
      </c>
      <c r="K444" s="381">
        <v>41300</v>
      </c>
      <c r="L444" s="381">
        <v>45850</v>
      </c>
      <c r="M444" s="381">
        <v>49550</v>
      </c>
      <c r="N444" s="381">
        <v>53200</v>
      </c>
      <c r="O444" s="381">
        <v>56900</v>
      </c>
      <c r="P444" s="381">
        <v>60550</v>
      </c>
      <c r="Q444" s="381">
        <v>19250</v>
      </c>
      <c r="R444" s="381">
        <v>22000</v>
      </c>
      <c r="S444" s="381">
        <v>24750</v>
      </c>
      <c r="T444" s="381">
        <v>27500</v>
      </c>
      <c r="U444" s="381">
        <v>29700</v>
      </c>
      <c r="V444" s="381">
        <v>32960</v>
      </c>
      <c r="W444" s="381">
        <v>37140</v>
      </c>
      <c r="X444" s="381">
        <v>41320</v>
      </c>
      <c r="Y444" s="381">
        <v>47600</v>
      </c>
      <c r="Z444" s="381">
        <v>54400</v>
      </c>
      <c r="AA444" s="381">
        <v>61200</v>
      </c>
      <c r="AB444" s="381">
        <v>68000</v>
      </c>
      <c r="AC444" s="381">
        <v>73450</v>
      </c>
      <c r="AD444" s="381">
        <v>78900</v>
      </c>
      <c r="AE444" s="381">
        <v>84350</v>
      </c>
      <c r="AF444" s="381">
        <v>89800</v>
      </c>
      <c r="AG444" s="381">
        <v>5520</v>
      </c>
      <c r="AH444" s="381" t="s">
        <v>12784</v>
      </c>
      <c r="AI444" s="381" t="s">
        <v>12726</v>
      </c>
      <c r="AJ444" s="381">
        <v>1</v>
      </c>
    </row>
    <row r="445" spans="1:36">
      <c r="A445" s="381" t="s">
        <v>544</v>
      </c>
      <c r="B445" s="381" t="s">
        <v>12783</v>
      </c>
      <c r="C445" s="381">
        <v>9</v>
      </c>
      <c r="D445" s="381">
        <v>11</v>
      </c>
      <c r="E445" s="381" t="s">
        <v>12774</v>
      </c>
      <c r="F445" s="381" t="s">
        <v>12773</v>
      </c>
      <c r="G445" s="381" t="s">
        <v>12772</v>
      </c>
      <c r="H445" s="381">
        <v>82100</v>
      </c>
      <c r="I445" s="381">
        <v>32100</v>
      </c>
      <c r="J445" s="381">
        <v>36700</v>
      </c>
      <c r="K445" s="381">
        <v>41300</v>
      </c>
      <c r="L445" s="381">
        <v>45850</v>
      </c>
      <c r="M445" s="381">
        <v>49550</v>
      </c>
      <c r="N445" s="381">
        <v>53200</v>
      </c>
      <c r="O445" s="381">
        <v>56900</v>
      </c>
      <c r="P445" s="381">
        <v>60550</v>
      </c>
      <c r="Q445" s="381">
        <v>19250</v>
      </c>
      <c r="R445" s="381">
        <v>22000</v>
      </c>
      <c r="S445" s="381">
        <v>24750</v>
      </c>
      <c r="T445" s="381">
        <v>27500</v>
      </c>
      <c r="U445" s="381">
        <v>29700</v>
      </c>
      <c r="V445" s="381">
        <v>32960</v>
      </c>
      <c r="W445" s="381">
        <v>37140</v>
      </c>
      <c r="X445" s="381">
        <v>41320</v>
      </c>
      <c r="Y445" s="381">
        <v>47600</v>
      </c>
      <c r="Z445" s="381">
        <v>54400</v>
      </c>
      <c r="AA445" s="381">
        <v>61200</v>
      </c>
      <c r="AB445" s="381">
        <v>68000</v>
      </c>
      <c r="AC445" s="381">
        <v>73450</v>
      </c>
      <c r="AD445" s="381">
        <v>78900</v>
      </c>
      <c r="AE445" s="381">
        <v>84350</v>
      </c>
      <c r="AF445" s="381">
        <v>89800</v>
      </c>
      <c r="AG445" s="381">
        <v>5520</v>
      </c>
      <c r="AH445" s="381" t="s">
        <v>12782</v>
      </c>
      <c r="AI445" s="381" t="s">
        <v>12726</v>
      </c>
      <c r="AJ445" s="381">
        <v>1</v>
      </c>
    </row>
    <row r="446" spans="1:36">
      <c r="A446" s="381" t="s">
        <v>544</v>
      </c>
      <c r="B446" s="381" t="s">
        <v>12781</v>
      </c>
      <c r="C446" s="381">
        <v>9</v>
      </c>
      <c r="D446" s="381">
        <v>11</v>
      </c>
      <c r="E446" s="381" t="s">
        <v>12774</v>
      </c>
      <c r="F446" s="381" t="s">
        <v>12773</v>
      </c>
      <c r="G446" s="381" t="s">
        <v>12772</v>
      </c>
      <c r="H446" s="381">
        <v>82100</v>
      </c>
      <c r="I446" s="381">
        <v>32100</v>
      </c>
      <c r="J446" s="381">
        <v>36700</v>
      </c>
      <c r="K446" s="381">
        <v>41300</v>
      </c>
      <c r="L446" s="381">
        <v>45850</v>
      </c>
      <c r="M446" s="381">
        <v>49550</v>
      </c>
      <c r="N446" s="381">
        <v>53200</v>
      </c>
      <c r="O446" s="381">
        <v>56900</v>
      </c>
      <c r="P446" s="381">
        <v>60550</v>
      </c>
      <c r="Q446" s="381">
        <v>19250</v>
      </c>
      <c r="R446" s="381">
        <v>22000</v>
      </c>
      <c r="S446" s="381">
        <v>24750</v>
      </c>
      <c r="T446" s="381">
        <v>27500</v>
      </c>
      <c r="U446" s="381">
        <v>29700</v>
      </c>
      <c r="V446" s="381">
        <v>32960</v>
      </c>
      <c r="W446" s="381">
        <v>37140</v>
      </c>
      <c r="X446" s="381">
        <v>41320</v>
      </c>
      <c r="Y446" s="381">
        <v>47600</v>
      </c>
      <c r="Z446" s="381">
        <v>54400</v>
      </c>
      <c r="AA446" s="381">
        <v>61200</v>
      </c>
      <c r="AB446" s="381">
        <v>68000</v>
      </c>
      <c r="AC446" s="381">
        <v>73450</v>
      </c>
      <c r="AD446" s="381">
        <v>78900</v>
      </c>
      <c r="AE446" s="381">
        <v>84350</v>
      </c>
      <c r="AF446" s="381">
        <v>89800</v>
      </c>
      <c r="AG446" s="381">
        <v>5520</v>
      </c>
      <c r="AH446" s="381" t="s">
        <v>6211</v>
      </c>
      <c r="AI446" s="381" t="s">
        <v>12726</v>
      </c>
      <c r="AJ446" s="381">
        <v>1</v>
      </c>
    </row>
    <row r="447" spans="1:36">
      <c r="A447" s="381" t="s">
        <v>544</v>
      </c>
      <c r="B447" s="381" t="s">
        <v>12780</v>
      </c>
      <c r="C447" s="381">
        <v>9</v>
      </c>
      <c r="D447" s="381">
        <v>11</v>
      </c>
      <c r="E447" s="381" t="s">
        <v>12774</v>
      </c>
      <c r="F447" s="381" t="s">
        <v>12773</v>
      </c>
      <c r="G447" s="381" t="s">
        <v>12772</v>
      </c>
      <c r="H447" s="381">
        <v>82100</v>
      </c>
      <c r="I447" s="381">
        <v>32100</v>
      </c>
      <c r="J447" s="381">
        <v>36700</v>
      </c>
      <c r="K447" s="381">
        <v>41300</v>
      </c>
      <c r="L447" s="381">
        <v>45850</v>
      </c>
      <c r="M447" s="381">
        <v>49550</v>
      </c>
      <c r="N447" s="381">
        <v>53200</v>
      </c>
      <c r="O447" s="381">
        <v>56900</v>
      </c>
      <c r="P447" s="381">
        <v>60550</v>
      </c>
      <c r="Q447" s="381">
        <v>19250</v>
      </c>
      <c r="R447" s="381">
        <v>22000</v>
      </c>
      <c r="S447" s="381">
        <v>24750</v>
      </c>
      <c r="T447" s="381">
        <v>27500</v>
      </c>
      <c r="U447" s="381">
        <v>29700</v>
      </c>
      <c r="V447" s="381">
        <v>32960</v>
      </c>
      <c r="W447" s="381">
        <v>37140</v>
      </c>
      <c r="X447" s="381">
        <v>41320</v>
      </c>
      <c r="Y447" s="381">
        <v>47600</v>
      </c>
      <c r="Z447" s="381">
        <v>54400</v>
      </c>
      <c r="AA447" s="381">
        <v>61200</v>
      </c>
      <c r="AB447" s="381">
        <v>68000</v>
      </c>
      <c r="AC447" s="381">
        <v>73450</v>
      </c>
      <c r="AD447" s="381">
        <v>78900</v>
      </c>
      <c r="AE447" s="381">
        <v>84350</v>
      </c>
      <c r="AF447" s="381">
        <v>89800</v>
      </c>
      <c r="AG447" s="381">
        <v>5520</v>
      </c>
      <c r="AH447" s="381" t="s">
        <v>12779</v>
      </c>
      <c r="AI447" s="381" t="s">
        <v>12726</v>
      </c>
      <c r="AJ447" s="381">
        <v>1</v>
      </c>
    </row>
    <row r="448" spans="1:36">
      <c r="A448" s="381" t="s">
        <v>544</v>
      </c>
      <c r="B448" s="381" t="s">
        <v>12778</v>
      </c>
      <c r="C448" s="381">
        <v>9</v>
      </c>
      <c r="D448" s="381">
        <v>11</v>
      </c>
      <c r="E448" s="381" t="s">
        <v>12774</v>
      </c>
      <c r="F448" s="381" t="s">
        <v>12773</v>
      </c>
      <c r="G448" s="381" t="s">
        <v>12772</v>
      </c>
      <c r="H448" s="381">
        <v>82100</v>
      </c>
      <c r="I448" s="381">
        <v>32100</v>
      </c>
      <c r="J448" s="381">
        <v>36700</v>
      </c>
      <c r="K448" s="381">
        <v>41300</v>
      </c>
      <c r="L448" s="381">
        <v>45850</v>
      </c>
      <c r="M448" s="381">
        <v>49550</v>
      </c>
      <c r="N448" s="381">
        <v>53200</v>
      </c>
      <c r="O448" s="381">
        <v>56900</v>
      </c>
      <c r="P448" s="381">
        <v>60550</v>
      </c>
      <c r="Q448" s="381">
        <v>19250</v>
      </c>
      <c r="R448" s="381">
        <v>22000</v>
      </c>
      <c r="S448" s="381">
        <v>24750</v>
      </c>
      <c r="T448" s="381">
        <v>27500</v>
      </c>
      <c r="U448" s="381">
        <v>29700</v>
      </c>
      <c r="V448" s="381">
        <v>32960</v>
      </c>
      <c r="W448" s="381">
        <v>37140</v>
      </c>
      <c r="X448" s="381">
        <v>41320</v>
      </c>
      <c r="Y448" s="381">
        <v>47600</v>
      </c>
      <c r="Z448" s="381">
        <v>54400</v>
      </c>
      <c r="AA448" s="381">
        <v>61200</v>
      </c>
      <c r="AB448" s="381">
        <v>68000</v>
      </c>
      <c r="AC448" s="381">
        <v>73450</v>
      </c>
      <c r="AD448" s="381">
        <v>78900</v>
      </c>
      <c r="AE448" s="381">
        <v>84350</v>
      </c>
      <c r="AF448" s="381">
        <v>89800</v>
      </c>
      <c r="AG448" s="381">
        <v>5520</v>
      </c>
      <c r="AH448" s="381" t="s">
        <v>9823</v>
      </c>
      <c r="AI448" s="381" t="s">
        <v>12726</v>
      </c>
      <c r="AJ448" s="381">
        <v>1</v>
      </c>
    </row>
    <row r="449" spans="1:36">
      <c r="A449" s="381" t="s">
        <v>544</v>
      </c>
      <c r="B449" s="381" t="s">
        <v>12777</v>
      </c>
      <c r="C449" s="381">
        <v>9</v>
      </c>
      <c r="D449" s="381">
        <v>11</v>
      </c>
      <c r="E449" s="381" t="s">
        <v>12774</v>
      </c>
      <c r="F449" s="381" t="s">
        <v>12773</v>
      </c>
      <c r="G449" s="381" t="s">
        <v>12772</v>
      </c>
      <c r="H449" s="381">
        <v>82100</v>
      </c>
      <c r="I449" s="381">
        <v>32100</v>
      </c>
      <c r="J449" s="381">
        <v>36700</v>
      </c>
      <c r="K449" s="381">
        <v>41300</v>
      </c>
      <c r="L449" s="381">
        <v>45850</v>
      </c>
      <c r="M449" s="381">
        <v>49550</v>
      </c>
      <c r="N449" s="381">
        <v>53200</v>
      </c>
      <c r="O449" s="381">
        <v>56900</v>
      </c>
      <c r="P449" s="381">
        <v>60550</v>
      </c>
      <c r="Q449" s="381">
        <v>19250</v>
      </c>
      <c r="R449" s="381">
        <v>22000</v>
      </c>
      <c r="S449" s="381">
        <v>24750</v>
      </c>
      <c r="T449" s="381">
        <v>27500</v>
      </c>
      <c r="U449" s="381">
        <v>29700</v>
      </c>
      <c r="V449" s="381">
        <v>32960</v>
      </c>
      <c r="W449" s="381">
        <v>37140</v>
      </c>
      <c r="X449" s="381">
        <v>41320</v>
      </c>
      <c r="Y449" s="381">
        <v>47600</v>
      </c>
      <c r="Z449" s="381">
        <v>54400</v>
      </c>
      <c r="AA449" s="381">
        <v>61200</v>
      </c>
      <c r="AB449" s="381">
        <v>68000</v>
      </c>
      <c r="AC449" s="381">
        <v>73450</v>
      </c>
      <c r="AD449" s="381">
        <v>78900</v>
      </c>
      <c r="AE449" s="381">
        <v>84350</v>
      </c>
      <c r="AF449" s="381">
        <v>89800</v>
      </c>
      <c r="AG449" s="381">
        <v>9999</v>
      </c>
      <c r="AH449" s="381" t="s">
        <v>12776</v>
      </c>
      <c r="AI449" s="381" t="s">
        <v>12726</v>
      </c>
      <c r="AJ449" s="381">
        <v>1</v>
      </c>
    </row>
    <row r="450" spans="1:36">
      <c r="A450" s="381" t="s">
        <v>544</v>
      </c>
      <c r="B450" s="381" t="s">
        <v>12775</v>
      </c>
      <c r="C450" s="381">
        <v>9</v>
      </c>
      <c r="D450" s="381">
        <v>11</v>
      </c>
      <c r="E450" s="381" t="s">
        <v>12774</v>
      </c>
      <c r="F450" s="381" t="s">
        <v>12773</v>
      </c>
      <c r="G450" s="381" t="s">
        <v>12772</v>
      </c>
      <c r="H450" s="381">
        <v>82100</v>
      </c>
      <c r="I450" s="381">
        <v>32100</v>
      </c>
      <c r="J450" s="381">
        <v>36700</v>
      </c>
      <c r="K450" s="381">
        <v>41300</v>
      </c>
      <c r="L450" s="381">
        <v>45850</v>
      </c>
      <c r="M450" s="381">
        <v>49550</v>
      </c>
      <c r="N450" s="381">
        <v>53200</v>
      </c>
      <c r="O450" s="381">
        <v>56900</v>
      </c>
      <c r="P450" s="381">
        <v>60550</v>
      </c>
      <c r="Q450" s="381">
        <v>19250</v>
      </c>
      <c r="R450" s="381">
        <v>22000</v>
      </c>
      <c r="S450" s="381">
        <v>24750</v>
      </c>
      <c r="T450" s="381">
        <v>27500</v>
      </c>
      <c r="U450" s="381">
        <v>29700</v>
      </c>
      <c r="V450" s="381">
        <v>32960</v>
      </c>
      <c r="W450" s="381">
        <v>37140</v>
      </c>
      <c r="X450" s="381">
        <v>41320</v>
      </c>
      <c r="Y450" s="381">
        <v>47600</v>
      </c>
      <c r="Z450" s="381">
        <v>54400</v>
      </c>
      <c r="AA450" s="381">
        <v>61200</v>
      </c>
      <c r="AB450" s="381">
        <v>68000</v>
      </c>
      <c r="AC450" s="381">
        <v>73450</v>
      </c>
      <c r="AD450" s="381">
        <v>78900</v>
      </c>
      <c r="AE450" s="381">
        <v>84350</v>
      </c>
      <c r="AF450" s="381">
        <v>89800</v>
      </c>
      <c r="AG450" s="381">
        <v>5520</v>
      </c>
      <c r="AH450" s="381" t="s">
        <v>2521</v>
      </c>
      <c r="AI450" s="381" t="s">
        <v>12726</v>
      </c>
      <c r="AJ450" s="381">
        <v>1</v>
      </c>
    </row>
    <row r="451" spans="1:36">
      <c r="A451" s="381" t="s">
        <v>544</v>
      </c>
      <c r="B451" s="381" t="s">
        <v>12771</v>
      </c>
      <c r="C451" s="381">
        <v>9</v>
      </c>
      <c r="D451" s="381">
        <v>13</v>
      </c>
      <c r="E451" s="381" t="s">
        <v>12755</v>
      </c>
      <c r="F451" s="381" t="s">
        <v>12754</v>
      </c>
      <c r="G451" s="381" t="s">
        <v>12753</v>
      </c>
      <c r="H451" s="381">
        <v>89700</v>
      </c>
      <c r="I451" s="381">
        <v>32100</v>
      </c>
      <c r="J451" s="381">
        <v>36700</v>
      </c>
      <c r="K451" s="381">
        <v>41300</v>
      </c>
      <c r="L451" s="381">
        <v>45850</v>
      </c>
      <c r="M451" s="381">
        <v>49550</v>
      </c>
      <c r="N451" s="381">
        <v>53200</v>
      </c>
      <c r="O451" s="381">
        <v>56900</v>
      </c>
      <c r="P451" s="381">
        <v>60550</v>
      </c>
      <c r="Q451" s="381">
        <v>19250</v>
      </c>
      <c r="R451" s="381">
        <v>22000</v>
      </c>
      <c r="S451" s="381">
        <v>24750</v>
      </c>
      <c r="T451" s="381">
        <v>27500</v>
      </c>
      <c r="U451" s="381">
        <v>29700</v>
      </c>
      <c r="V451" s="381">
        <v>32960</v>
      </c>
      <c r="W451" s="381">
        <v>37140</v>
      </c>
      <c r="X451" s="381">
        <v>41320</v>
      </c>
      <c r="Y451" s="381">
        <v>47600</v>
      </c>
      <c r="Z451" s="381">
        <v>54400</v>
      </c>
      <c r="AA451" s="381">
        <v>61200</v>
      </c>
      <c r="AB451" s="381">
        <v>68000</v>
      </c>
      <c r="AC451" s="381">
        <v>73450</v>
      </c>
      <c r="AD451" s="381">
        <v>78900</v>
      </c>
      <c r="AE451" s="381">
        <v>84350</v>
      </c>
      <c r="AF451" s="381">
        <v>89800</v>
      </c>
      <c r="AG451" s="381">
        <v>3280</v>
      </c>
      <c r="AH451" s="381" t="s">
        <v>2144</v>
      </c>
      <c r="AI451" s="381" t="s">
        <v>12726</v>
      </c>
      <c r="AJ451" s="381">
        <v>1</v>
      </c>
    </row>
    <row r="452" spans="1:36">
      <c r="A452" s="381" t="s">
        <v>544</v>
      </c>
      <c r="B452" s="381" t="s">
        <v>12770</v>
      </c>
      <c r="C452" s="381">
        <v>9</v>
      </c>
      <c r="D452" s="381">
        <v>13</v>
      </c>
      <c r="E452" s="381" t="s">
        <v>12755</v>
      </c>
      <c r="F452" s="381" t="s">
        <v>12754</v>
      </c>
      <c r="G452" s="381" t="s">
        <v>12753</v>
      </c>
      <c r="H452" s="381">
        <v>89700</v>
      </c>
      <c r="I452" s="381">
        <v>32100</v>
      </c>
      <c r="J452" s="381">
        <v>36700</v>
      </c>
      <c r="K452" s="381">
        <v>41300</v>
      </c>
      <c r="L452" s="381">
        <v>45850</v>
      </c>
      <c r="M452" s="381">
        <v>49550</v>
      </c>
      <c r="N452" s="381">
        <v>53200</v>
      </c>
      <c r="O452" s="381">
        <v>56900</v>
      </c>
      <c r="P452" s="381">
        <v>60550</v>
      </c>
      <c r="Q452" s="381">
        <v>19250</v>
      </c>
      <c r="R452" s="381">
        <v>22000</v>
      </c>
      <c r="S452" s="381">
        <v>24750</v>
      </c>
      <c r="T452" s="381">
        <v>27500</v>
      </c>
      <c r="U452" s="381">
        <v>29700</v>
      </c>
      <c r="V452" s="381">
        <v>32960</v>
      </c>
      <c r="W452" s="381">
        <v>37140</v>
      </c>
      <c r="X452" s="381">
        <v>41320</v>
      </c>
      <c r="Y452" s="381">
        <v>47600</v>
      </c>
      <c r="Z452" s="381">
        <v>54400</v>
      </c>
      <c r="AA452" s="381">
        <v>61200</v>
      </c>
      <c r="AB452" s="381">
        <v>68000</v>
      </c>
      <c r="AC452" s="381">
        <v>73450</v>
      </c>
      <c r="AD452" s="381">
        <v>78900</v>
      </c>
      <c r="AE452" s="381">
        <v>84350</v>
      </c>
      <c r="AF452" s="381">
        <v>89800</v>
      </c>
      <c r="AG452" s="381">
        <v>3280</v>
      </c>
      <c r="AH452" s="381" t="s">
        <v>2514</v>
      </c>
      <c r="AI452" s="381" t="s">
        <v>12726</v>
      </c>
      <c r="AJ452" s="381">
        <v>1</v>
      </c>
    </row>
    <row r="453" spans="1:36">
      <c r="A453" s="381" t="s">
        <v>544</v>
      </c>
      <c r="B453" s="381" t="s">
        <v>12769</v>
      </c>
      <c r="C453" s="381">
        <v>9</v>
      </c>
      <c r="D453" s="381">
        <v>13</v>
      </c>
      <c r="E453" s="381" t="s">
        <v>12755</v>
      </c>
      <c r="F453" s="381" t="s">
        <v>12754</v>
      </c>
      <c r="G453" s="381" t="s">
        <v>12753</v>
      </c>
      <c r="H453" s="381">
        <v>89700</v>
      </c>
      <c r="I453" s="381">
        <v>32100</v>
      </c>
      <c r="J453" s="381">
        <v>36700</v>
      </c>
      <c r="K453" s="381">
        <v>41300</v>
      </c>
      <c r="L453" s="381">
        <v>45850</v>
      </c>
      <c r="M453" s="381">
        <v>49550</v>
      </c>
      <c r="N453" s="381">
        <v>53200</v>
      </c>
      <c r="O453" s="381">
        <v>56900</v>
      </c>
      <c r="P453" s="381">
        <v>60550</v>
      </c>
      <c r="Q453" s="381">
        <v>19250</v>
      </c>
      <c r="R453" s="381">
        <v>22000</v>
      </c>
      <c r="S453" s="381">
        <v>24750</v>
      </c>
      <c r="T453" s="381">
        <v>27500</v>
      </c>
      <c r="U453" s="381">
        <v>29700</v>
      </c>
      <c r="V453" s="381">
        <v>32960</v>
      </c>
      <c r="W453" s="381">
        <v>37140</v>
      </c>
      <c r="X453" s="381">
        <v>41320</v>
      </c>
      <c r="Y453" s="381">
        <v>47600</v>
      </c>
      <c r="Z453" s="381">
        <v>54400</v>
      </c>
      <c r="AA453" s="381">
        <v>61200</v>
      </c>
      <c r="AB453" s="381">
        <v>68000</v>
      </c>
      <c r="AC453" s="381">
        <v>73450</v>
      </c>
      <c r="AD453" s="381">
        <v>78900</v>
      </c>
      <c r="AE453" s="381">
        <v>84350</v>
      </c>
      <c r="AF453" s="381">
        <v>89800</v>
      </c>
      <c r="AG453" s="381">
        <v>3280</v>
      </c>
      <c r="AH453" s="381" t="s">
        <v>6523</v>
      </c>
      <c r="AI453" s="381" t="s">
        <v>12726</v>
      </c>
      <c r="AJ453" s="381">
        <v>1</v>
      </c>
    </row>
    <row r="454" spans="1:36">
      <c r="A454" s="381" t="s">
        <v>544</v>
      </c>
      <c r="B454" s="381" t="s">
        <v>12768</v>
      </c>
      <c r="C454" s="381">
        <v>9</v>
      </c>
      <c r="D454" s="381">
        <v>13</v>
      </c>
      <c r="E454" s="381" t="s">
        <v>12755</v>
      </c>
      <c r="F454" s="381" t="s">
        <v>12754</v>
      </c>
      <c r="G454" s="381" t="s">
        <v>12753</v>
      </c>
      <c r="H454" s="381">
        <v>89700</v>
      </c>
      <c r="I454" s="381">
        <v>32100</v>
      </c>
      <c r="J454" s="381">
        <v>36700</v>
      </c>
      <c r="K454" s="381">
        <v>41300</v>
      </c>
      <c r="L454" s="381">
        <v>45850</v>
      </c>
      <c r="M454" s="381">
        <v>49550</v>
      </c>
      <c r="N454" s="381">
        <v>53200</v>
      </c>
      <c r="O454" s="381">
        <v>56900</v>
      </c>
      <c r="P454" s="381">
        <v>60550</v>
      </c>
      <c r="Q454" s="381">
        <v>19250</v>
      </c>
      <c r="R454" s="381">
        <v>22000</v>
      </c>
      <c r="S454" s="381">
        <v>24750</v>
      </c>
      <c r="T454" s="381">
        <v>27500</v>
      </c>
      <c r="U454" s="381">
        <v>29700</v>
      </c>
      <c r="V454" s="381">
        <v>32960</v>
      </c>
      <c r="W454" s="381">
        <v>37140</v>
      </c>
      <c r="X454" s="381">
        <v>41320</v>
      </c>
      <c r="Y454" s="381">
        <v>47600</v>
      </c>
      <c r="Z454" s="381">
        <v>54400</v>
      </c>
      <c r="AA454" s="381">
        <v>61200</v>
      </c>
      <c r="AB454" s="381">
        <v>68000</v>
      </c>
      <c r="AC454" s="381">
        <v>73450</v>
      </c>
      <c r="AD454" s="381">
        <v>78900</v>
      </c>
      <c r="AE454" s="381">
        <v>84350</v>
      </c>
      <c r="AF454" s="381">
        <v>89800</v>
      </c>
      <c r="AG454" s="381">
        <v>3280</v>
      </c>
      <c r="AH454" s="381" t="s">
        <v>2327</v>
      </c>
      <c r="AI454" s="381" t="s">
        <v>12726</v>
      </c>
      <c r="AJ454" s="381">
        <v>1</v>
      </c>
    </row>
    <row r="455" spans="1:36">
      <c r="A455" s="381" t="s">
        <v>544</v>
      </c>
      <c r="B455" s="381" t="s">
        <v>12767</v>
      </c>
      <c r="C455" s="381">
        <v>9</v>
      </c>
      <c r="D455" s="381">
        <v>13</v>
      </c>
      <c r="E455" s="381" t="s">
        <v>12755</v>
      </c>
      <c r="F455" s="381" t="s">
        <v>12754</v>
      </c>
      <c r="G455" s="381" t="s">
        <v>12753</v>
      </c>
      <c r="H455" s="381">
        <v>89700</v>
      </c>
      <c r="I455" s="381">
        <v>32100</v>
      </c>
      <c r="J455" s="381">
        <v>36700</v>
      </c>
      <c r="K455" s="381">
        <v>41300</v>
      </c>
      <c r="L455" s="381">
        <v>45850</v>
      </c>
      <c r="M455" s="381">
        <v>49550</v>
      </c>
      <c r="N455" s="381">
        <v>53200</v>
      </c>
      <c r="O455" s="381">
        <v>56900</v>
      </c>
      <c r="P455" s="381">
        <v>60550</v>
      </c>
      <c r="Q455" s="381">
        <v>19250</v>
      </c>
      <c r="R455" s="381">
        <v>22000</v>
      </c>
      <c r="S455" s="381">
        <v>24750</v>
      </c>
      <c r="T455" s="381">
        <v>27500</v>
      </c>
      <c r="U455" s="381">
        <v>29700</v>
      </c>
      <c r="V455" s="381">
        <v>32960</v>
      </c>
      <c r="W455" s="381">
        <v>37140</v>
      </c>
      <c r="X455" s="381">
        <v>41320</v>
      </c>
      <c r="Y455" s="381">
        <v>47600</v>
      </c>
      <c r="Z455" s="381">
        <v>54400</v>
      </c>
      <c r="AA455" s="381">
        <v>61200</v>
      </c>
      <c r="AB455" s="381">
        <v>68000</v>
      </c>
      <c r="AC455" s="381">
        <v>73450</v>
      </c>
      <c r="AD455" s="381">
        <v>78900</v>
      </c>
      <c r="AE455" s="381">
        <v>84350</v>
      </c>
      <c r="AF455" s="381">
        <v>89800</v>
      </c>
      <c r="AG455" s="381">
        <v>3280</v>
      </c>
      <c r="AH455" s="381" t="s">
        <v>12766</v>
      </c>
      <c r="AI455" s="381" t="s">
        <v>12726</v>
      </c>
      <c r="AJ455" s="381">
        <v>1</v>
      </c>
    </row>
    <row r="456" spans="1:36">
      <c r="A456" s="381" t="s">
        <v>544</v>
      </c>
      <c r="B456" s="381" t="s">
        <v>12765</v>
      </c>
      <c r="C456" s="381">
        <v>9</v>
      </c>
      <c r="D456" s="381">
        <v>13</v>
      </c>
      <c r="E456" s="381" t="s">
        <v>12755</v>
      </c>
      <c r="F456" s="381" t="s">
        <v>12754</v>
      </c>
      <c r="G456" s="381" t="s">
        <v>12753</v>
      </c>
      <c r="H456" s="381">
        <v>89700</v>
      </c>
      <c r="I456" s="381">
        <v>32100</v>
      </c>
      <c r="J456" s="381">
        <v>36700</v>
      </c>
      <c r="K456" s="381">
        <v>41300</v>
      </c>
      <c r="L456" s="381">
        <v>45850</v>
      </c>
      <c r="M456" s="381">
        <v>49550</v>
      </c>
      <c r="N456" s="381">
        <v>53200</v>
      </c>
      <c r="O456" s="381">
        <v>56900</v>
      </c>
      <c r="P456" s="381">
        <v>60550</v>
      </c>
      <c r="Q456" s="381">
        <v>19250</v>
      </c>
      <c r="R456" s="381">
        <v>22000</v>
      </c>
      <c r="S456" s="381">
        <v>24750</v>
      </c>
      <c r="T456" s="381">
        <v>27500</v>
      </c>
      <c r="U456" s="381">
        <v>29700</v>
      </c>
      <c r="V456" s="381">
        <v>32960</v>
      </c>
      <c r="W456" s="381">
        <v>37140</v>
      </c>
      <c r="X456" s="381">
        <v>41320</v>
      </c>
      <c r="Y456" s="381">
        <v>47600</v>
      </c>
      <c r="Z456" s="381">
        <v>54400</v>
      </c>
      <c r="AA456" s="381">
        <v>61200</v>
      </c>
      <c r="AB456" s="381">
        <v>68000</v>
      </c>
      <c r="AC456" s="381">
        <v>73450</v>
      </c>
      <c r="AD456" s="381">
        <v>78900</v>
      </c>
      <c r="AE456" s="381">
        <v>84350</v>
      </c>
      <c r="AF456" s="381">
        <v>89800</v>
      </c>
      <c r="AG456" s="381">
        <v>3280</v>
      </c>
      <c r="AH456" s="381" t="s">
        <v>6424</v>
      </c>
      <c r="AI456" s="381" t="s">
        <v>12726</v>
      </c>
      <c r="AJ456" s="381">
        <v>1</v>
      </c>
    </row>
    <row r="457" spans="1:36">
      <c r="A457" s="381" t="s">
        <v>544</v>
      </c>
      <c r="B457" s="381" t="s">
        <v>12764</v>
      </c>
      <c r="C457" s="381">
        <v>9</v>
      </c>
      <c r="D457" s="381">
        <v>13</v>
      </c>
      <c r="E457" s="381" t="s">
        <v>12755</v>
      </c>
      <c r="F457" s="381" t="s">
        <v>12754</v>
      </c>
      <c r="G457" s="381" t="s">
        <v>12753</v>
      </c>
      <c r="H457" s="381">
        <v>89700</v>
      </c>
      <c r="I457" s="381">
        <v>32100</v>
      </c>
      <c r="J457" s="381">
        <v>36700</v>
      </c>
      <c r="K457" s="381">
        <v>41300</v>
      </c>
      <c r="L457" s="381">
        <v>45850</v>
      </c>
      <c r="M457" s="381">
        <v>49550</v>
      </c>
      <c r="N457" s="381">
        <v>53200</v>
      </c>
      <c r="O457" s="381">
        <v>56900</v>
      </c>
      <c r="P457" s="381">
        <v>60550</v>
      </c>
      <c r="Q457" s="381">
        <v>19250</v>
      </c>
      <c r="R457" s="381">
        <v>22000</v>
      </c>
      <c r="S457" s="381">
        <v>24750</v>
      </c>
      <c r="T457" s="381">
        <v>27500</v>
      </c>
      <c r="U457" s="381">
        <v>29700</v>
      </c>
      <c r="V457" s="381">
        <v>32960</v>
      </c>
      <c r="W457" s="381">
        <v>37140</v>
      </c>
      <c r="X457" s="381">
        <v>41320</v>
      </c>
      <c r="Y457" s="381">
        <v>47600</v>
      </c>
      <c r="Z457" s="381">
        <v>54400</v>
      </c>
      <c r="AA457" s="381">
        <v>61200</v>
      </c>
      <c r="AB457" s="381">
        <v>68000</v>
      </c>
      <c r="AC457" s="381">
        <v>73450</v>
      </c>
      <c r="AD457" s="381">
        <v>78900</v>
      </c>
      <c r="AE457" s="381">
        <v>84350</v>
      </c>
      <c r="AF457" s="381">
        <v>89800</v>
      </c>
      <c r="AG457" s="381">
        <v>3280</v>
      </c>
      <c r="AH457" s="381" t="s">
        <v>8986</v>
      </c>
      <c r="AI457" s="381" t="s">
        <v>12726</v>
      </c>
      <c r="AJ457" s="381">
        <v>1</v>
      </c>
    </row>
    <row r="458" spans="1:36">
      <c r="A458" s="381" t="s">
        <v>544</v>
      </c>
      <c r="B458" s="381" t="s">
        <v>12763</v>
      </c>
      <c r="C458" s="381">
        <v>9</v>
      </c>
      <c r="D458" s="381">
        <v>13</v>
      </c>
      <c r="E458" s="381" t="s">
        <v>12755</v>
      </c>
      <c r="F458" s="381" t="s">
        <v>12754</v>
      </c>
      <c r="G458" s="381" t="s">
        <v>12753</v>
      </c>
      <c r="H458" s="381">
        <v>89700</v>
      </c>
      <c r="I458" s="381">
        <v>32100</v>
      </c>
      <c r="J458" s="381">
        <v>36700</v>
      </c>
      <c r="K458" s="381">
        <v>41300</v>
      </c>
      <c r="L458" s="381">
        <v>45850</v>
      </c>
      <c r="M458" s="381">
        <v>49550</v>
      </c>
      <c r="N458" s="381">
        <v>53200</v>
      </c>
      <c r="O458" s="381">
        <v>56900</v>
      </c>
      <c r="P458" s="381">
        <v>60550</v>
      </c>
      <c r="Q458" s="381">
        <v>19250</v>
      </c>
      <c r="R458" s="381">
        <v>22000</v>
      </c>
      <c r="S458" s="381">
        <v>24750</v>
      </c>
      <c r="T458" s="381">
        <v>27500</v>
      </c>
      <c r="U458" s="381">
        <v>29700</v>
      </c>
      <c r="V458" s="381">
        <v>32960</v>
      </c>
      <c r="W458" s="381">
        <v>37140</v>
      </c>
      <c r="X458" s="381">
        <v>41320</v>
      </c>
      <c r="Y458" s="381">
        <v>47600</v>
      </c>
      <c r="Z458" s="381">
        <v>54400</v>
      </c>
      <c r="AA458" s="381">
        <v>61200</v>
      </c>
      <c r="AB458" s="381">
        <v>68000</v>
      </c>
      <c r="AC458" s="381">
        <v>73450</v>
      </c>
      <c r="AD458" s="381">
        <v>78900</v>
      </c>
      <c r="AE458" s="381">
        <v>84350</v>
      </c>
      <c r="AF458" s="381">
        <v>89800</v>
      </c>
      <c r="AG458" s="381">
        <v>3280</v>
      </c>
      <c r="AH458" s="381" t="s">
        <v>12762</v>
      </c>
      <c r="AI458" s="381" t="s">
        <v>12726</v>
      </c>
      <c r="AJ458" s="381">
        <v>1</v>
      </c>
    </row>
    <row r="459" spans="1:36">
      <c r="A459" s="381" t="s">
        <v>544</v>
      </c>
      <c r="B459" s="381" t="s">
        <v>12761</v>
      </c>
      <c r="C459" s="381">
        <v>9</v>
      </c>
      <c r="D459" s="381">
        <v>13</v>
      </c>
      <c r="E459" s="381" t="s">
        <v>12755</v>
      </c>
      <c r="F459" s="381" t="s">
        <v>12754</v>
      </c>
      <c r="G459" s="381" t="s">
        <v>12753</v>
      </c>
      <c r="H459" s="381">
        <v>89700</v>
      </c>
      <c r="I459" s="381">
        <v>32100</v>
      </c>
      <c r="J459" s="381">
        <v>36700</v>
      </c>
      <c r="K459" s="381">
        <v>41300</v>
      </c>
      <c r="L459" s="381">
        <v>45850</v>
      </c>
      <c r="M459" s="381">
        <v>49550</v>
      </c>
      <c r="N459" s="381">
        <v>53200</v>
      </c>
      <c r="O459" s="381">
        <v>56900</v>
      </c>
      <c r="P459" s="381">
        <v>60550</v>
      </c>
      <c r="Q459" s="381">
        <v>19250</v>
      </c>
      <c r="R459" s="381">
        <v>22000</v>
      </c>
      <c r="S459" s="381">
        <v>24750</v>
      </c>
      <c r="T459" s="381">
        <v>27500</v>
      </c>
      <c r="U459" s="381">
        <v>29700</v>
      </c>
      <c r="V459" s="381">
        <v>32960</v>
      </c>
      <c r="W459" s="381">
        <v>37140</v>
      </c>
      <c r="X459" s="381">
        <v>41320</v>
      </c>
      <c r="Y459" s="381">
        <v>47600</v>
      </c>
      <c r="Z459" s="381">
        <v>54400</v>
      </c>
      <c r="AA459" s="381">
        <v>61200</v>
      </c>
      <c r="AB459" s="381">
        <v>68000</v>
      </c>
      <c r="AC459" s="381">
        <v>73450</v>
      </c>
      <c r="AD459" s="381">
        <v>78900</v>
      </c>
      <c r="AE459" s="381">
        <v>84350</v>
      </c>
      <c r="AF459" s="381">
        <v>89800</v>
      </c>
      <c r="AG459" s="381">
        <v>3280</v>
      </c>
      <c r="AH459" s="381" t="s">
        <v>12760</v>
      </c>
      <c r="AI459" s="381" t="s">
        <v>12726</v>
      </c>
      <c r="AJ459" s="381">
        <v>1</v>
      </c>
    </row>
    <row r="460" spans="1:36">
      <c r="A460" s="381" t="s">
        <v>544</v>
      </c>
      <c r="B460" s="381" t="s">
        <v>12759</v>
      </c>
      <c r="C460" s="381">
        <v>9</v>
      </c>
      <c r="D460" s="381">
        <v>13</v>
      </c>
      <c r="E460" s="381" t="s">
        <v>12755</v>
      </c>
      <c r="F460" s="381" t="s">
        <v>12754</v>
      </c>
      <c r="G460" s="381" t="s">
        <v>12753</v>
      </c>
      <c r="H460" s="381">
        <v>89700</v>
      </c>
      <c r="I460" s="381">
        <v>32100</v>
      </c>
      <c r="J460" s="381">
        <v>36700</v>
      </c>
      <c r="K460" s="381">
        <v>41300</v>
      </c>
      <c r="L460" s="381">
        <v>45850</v>
      </c>
      <c r="M460" s="381">
        <v>49550</v>
      </c>
      <c r="N460" s="381">
        <v>53200</v>
      </c>
      <c r="O460" s="381">
        <v>56900</v>
      </c>
      <c r="P460" s="381">
        <v>60550</v>
      </c>
      <c r="Q460" s="381">
        <v>19250</v>
      </c>
      <c r="R460" s="381">
        <v>22000</v>
      </c>
      <c r="S460" s="381">
        <v>24750</v>
      </c>
      <c r="T460" s="381">
        <v>27500</v>
      </c>
      <c r="U460" s="381">
        <v>29700</v>
      </c>
      <c r="V460" s="381">
        <v>32960</v>
      </c>
      <c r="W460" s="381">
        <v>37140</v>
      </c>
      <c r="X460" s="381">
        <v>41320</v>
      </c>
      <c r="Y460" s="381">
        <v>47600</v>
      </c>
      <c r="Z460" s="381">
        <v>54400</v>
      </c>
      <c r="AA460" s="381">
        <v>61200</v>
      </c>
      <c r="AB460" s="381">
        <v>68000</v>
      </c>
      <c r="AC460" s="381">
        <v>73450</v>
      </c>
      <c r="AD460" s="381">
        <v>78900</v>
      </c>
      <c r="AE460" s="381">
        <v>84350</v>
      </c>
      <c r="AF460" s="381">
        <v>89800</v>
      </c>
      <c r="AG460" s="381">
        <v>3280</v>
      </c>
      <c r="AH460" s="381" t="s">
        <v>8803</v>
      </c>
      <c r="AI460" s="381" t="s">
        <v>12726</v>
      </c>
      <c r="AJ460" s="381">
        <v>1</v>
      </c>
    </row>
    <row r="461" spans="1:36">
      <c r="A461" s="381" t="s">
        <v>544</v>
      </c>
      <c r="B461" s="381" t="s">
        <v>12758</v>
      </c>
      <c r="C461" s="381">
        <v>9</v>
      </c>
      <c r="D461" s="381">
        <v>13</v>
      </c>
      <c r="E461" s="381" t="s">
        <v>12755</v>
      </c>
      <c r="F461" s="381" t="s">
        <v>12754</v>
      </c>
      <c r="G461" s="381" t="s">
        <v>12753</v>
      </c>
      <c r="H461" s="381">
        <v>89700</v>
      </c>
      <c r="I461" s="381">
        <v>32100</v>
      </c>
      <c r="J461" s="381">
        <v>36700</v>
      </c>
      <c r="K461" s="381">
        <v>41300</v>
      </c>
      <c r="L461" s="381">
        <v>45850</v>
      </c>
      <c r="M461" s="381">
        <v>49550</v>
      </c>
      <c r="N461" s="381">
        <v>53200</v>
      </c>
      <c r="O461" s="381">
        <v>56900</v>
      </c>
      <c r="P461" s="381">
        <v>60550</v>
      </c>
      <c r="Q461" s="381">
        <v>19250</v>
      </c>
      <c r="R461" s="381">
        <v>22000</v>
      </c>
      <c r="S461" s="381">
        <v>24750</v>
      </c>
      <c r="T461" s="381">
        <v>27500</v>
      </c>
      <c r="U461" s="381">
        <v>29700</v>
      </c>
      <c r="V461" s="381">
        <v>32960</v>
      </c>
      <c r="W461" s="381">
        <v>37140</v>
      </c>
      <c r="X461" s="381">
        <v>41320</v>
      </c>
      <c r="Y461" s="381">
        <v>47600</v>
      </c>
      <c r="Z461" s="381">
        <v>54400</v>
      </c>
      <c r="AA461" s="381">
        <v>61200</v>
      </c>
      <c r="AB461" s="381">
        <v>68000</v>
      </c>
      <c r="AC461" s="381">
        <v>73450</v>
      </c>
      <c r="AD461" s="381">
        <v>78900</v>
      </c>
      <c r="AE461" s="381">
        <v>84350</v>
      </c>
      <c r="AF461" s="381">
        <v>89800</v>
      </c>
      <c r="AG461" s="381">
        <v>9999</v>
      </c>
      <c r="AH461" s="381" t="s">
        <v>9720</v>
      </c>
      <c r="AI461" s="381" t="s">
        <v>12726</v>
      </c>
      <c r="AJ461" s="381">
        <v>1</v>
      </c>
    </row>
    <row r="462" spans="1:36">
      <c r="A462" s="381" t="s">
        <v>544</v>
      </c>
      <c r="B462" s="381" t="s">
        <v>12757</v>
      </c>
      <c r="C462" s="381">
        <v>9</v>
      </c>
      <c r="D462" s="381">
        <v>13</v>
      </c>
      <c r="E462" s="381" t="s">
        <v>12755</v>
      </c>
      <c r="F462" s="381" t="s">
        <v>12754</v>
      </c>
      <c r="G462" s="381" t="s">
        <v>12753</v>
      </c>
      <c r="H462" s="381">
        <v>89700</v>
      </c>
      <c r="I462" s="381">
        <v>32100</v>
      </c>
      <c r="J462" s="381">
        <v>36700</v>
      </c>
      <c r="K462" s="381">
        <v>41300</v>
      </c>
      <c r="L462" s="381">
        <v>45850</v>
      </c>
      <c r="M462" s="381">
        <v>49550</v>
      </c>
      <c r="N462" s="381">
        <v>53200</v>
      </c>
      <c r="O462" s="381">
        <v>56900</v>
      </c>
      <c r="P462" s="381">
        <v>60550</v>
      </c>
      <c r="Q462" s="381">
        <v>19250</v>
      </c>
      <c r="R462" s="381">
        <v>22000</v>
      </c>
      <c r="S462" s="381">
        <v>24750</v>
      </c>
      <c r="T462" s="381">
        <v>27500</v>
      </c>
      <c r="U462" s="381">
        <v>29700</v>
      </c>
      <c r="V462" s="381">
        <v>32960</v>
      </c>
      <c r="W462" s="381">
        <v>37140</v>
      </c>
      <c r="X462" s="381">
        <v>41320</v>
      </c>
      <c r="Y462" s="381">
        <v>47600</v>
      </c>
      <c r="Z462" s="381">
        <v>54400</v>
      </c>
      <c r="AA462" s="381">
        <v>61200</v>
      </c>
      <c r="AB462" s="381">
        <v>68000</v>
      </c>
      <c r="AC462" s="381">
        <v>73450</v>
      </c>
      <c r="AD462" s="381">
        <v>78900</v>
      </c>
      <c r="AE462" s="381">
        <v>84350</v>
      </c>
      <c r="AF462" s="381">
        <v>89800</v>
      </c>
      <c r="AG462" s="381">
        <v>3280</v>
      </c>
      <c r="AH462" s="381" t="s">
        <v>2159</v>
      </c>
      <c r="AI462" s="381" t="s">
        <v>12726</v>
      </c>
      <c r="AJ462" s="381">
        <v>1</v>
      </c>
    </row>
    <row r="463" spans="1:36">
      <c r="A463" s="381" t="s">
        <v>544</v>
      </c>
      <c r="B463" s="381" t="s">
        <v>12756</v>
      </c>
      <c r="C463" s="381">
        <v>9</v>
      </c>
      <c r="D463" s="381">
        <v>13</v>
      </c>
      <c r="E463" s="381" t="s">
        <v>12755</v>
      </c>
      <c r="F463" s="381" t="s">
        <v>12754</v>
      </c>
      <c r="G463" s="381" t="s">
        <v>12753</v>
      </c>
      <c r="H463" s="381">
        <v>89700</v>
      </c>
      <c r="I463" s="381">
        <v>32100</v>
      </c>
      <c r="J463" s="381">
        <v>36700</v>
      </c>
      <c r="K463" s="381">
        <v>41300</v>
      </c>
      <c r="L463" s="381">
        <v>45850</v>
      </c>
      <c r="M463" s="381">
        <v>49550</v>
      </c>
      <c r="N463" s="381">
        <v>53200</v>
      </c>
      <c r="O463" s="381">
        <v>56900</v>
      </c>
      <c r="P463" s="381">
        <v>60550</v>
      </c>
      <c r="Q463" s="381">
        <v>19250</v>
      </c>
      <c r="R463" s="381">
        <v>22000</v>
      </c>
      <c r="S463" s="381">
        <v>24750</v>
      </c>
      <c r="T463" s="381">
        <v>27500</v>
      </c>
      <c r="U463" s="381">
        <v>29700</v>
      </c>
      <c r="V463" s="381">
        <v>32960</v>
      </c>
      <c r="W463" s="381">
        <v>37140</v>
      </c>
      <c r="X463" s="381">
        <v>41320</v>
      </c>
      <c r="Y463" s="381">
        <v>47600</v>
      </c>
      <c r="Z463" s="381">
        <v>54400</v>
      </c>
      <c r="AA463" s="381">
        <v>61200</v>
      </c>
      <c r="AB463" s="381">
        <v>68000</v>
      </c>
      <c r="AC463" s="381">
        <v>73450</v>
      </c>
      <c r="AD463" s="381">
        <v>78900</v>
      </c>
      <c r="AE463" s="381">
        <v>84350</v>
      </c>
      <c r="AF463" s="381">
        <v>89800</v>
      </c>
      <c r="AG463" s="381">
        <v>3280</v>
      </c>
      <c r="AH463" s="381" t="s">
        <v>12752</v>
      </c>
      <c r="AI463" s="381" t="s">
        <v>12726</v>
      </c>
      <c r="AJ463" s="381">
        <v>1</v>
      </c>
    </row>
    <row r="464" spans="1:36">
      <c r="A464" s="381" t="s">
        <v>544</v>
      </c>
      <c r="B464" s="381" t="s">
        <v>12751</v>
      </c>
      <c r="C464" s="381">
        <v>9</v>
      </c>
      <c r="D464" s="381">
        <v>15</v>
      </c>
      <c r="E464" s="381" t="s">
        <v>12728</v>
      </c>
      <c r="F464" s="381" t="s">
        <v>12727</v>
      </c>
      <c r="G464" s="381" t="s">
        <v>2147</v>
      </c>
      <c r="H464" s="381">
        <v>72900</v>
      </c>
      <c r="I464" s="381">
        <v>31850</v>
      </c>
      <c r="J464" s="381">
        <v>36400</v>
      </c>
      <c r="K464" s="381">
        <v>40950</v>
      </c>
      <c r="L464" s="381">
        <v>45500</v>
      </c>
      <c r="M464" s="381">
        <v>49150</v>
      </c>
      <c r="N464" s="381">
        <v>52800</v>
      </c>
      <c r="O464" s="381">
        <v>56450</v>
      </c>
      <c r="P464" s="381">
        <v>60100</v>
      </c>
      <c r="Q464" s="381">
        <v>19150</v>
      </c>
      <c r="R464" s="381">
        <v>21850</v>
      </c>
      <c r="S464" s="381">
        <v>24600</v>
      </c>
      <c r="T464" s="381">
        <v>27300</v>
      </c>
      <c r="U464" s="381">
        <v>29500</v>
      </c>
      <c r="V464" s="381">
        <v>32960</v>
      </c>
      <c r="W464" s="381">
        <v>37140</v>
      </c>
      <c r="X464" s="381">
        <v>41320</v>
      </c>
      <c r="Y464" s="381">
        <v>47600</v>
      </c>
      <c r="Z464" s="381">
        <v>54400</v>
      </c>
      <c r="AA464" s="381">
        <v>61200</v>
      </c>
      <c r="AB464" s="381">
        <v>68000</v>
      </c>
      <c r="AC464" s="381">
        <v>73450</v>
      </c>
      <c r="AD464" s="381">
        <v>78900</v>
      </c>
      <c r="AE464" s="381">
        <v>84350</v>
      </c>
      <c r="AF464" s="381">
        <v>89800</v>
      </c>
      <c r="AG464" s="381">
        <v>3280</v>
      </c>
      <c r="AH464" s="381" t="s">
        <v>12750</v>
      </c>
      <c r="AI464" s="381" t="s">
        <v>12726</v>
      </c>
      <c r="AJ464" s="381">
        <v>1</v>
      </c>
    </row>
    <row r="465" spans="1:36">
      <c r="A465" s="381" t="s">
        <v>544</v>
      </c>
      <c r="B465" s="381" t="s">
        <v>12749</v>
      </c>
      <c r="C465" s="381">
        <v>9</v>
      </c>
      <c r="D465" s="381">
        <v>15</v>
      </c>
      <c r="E465" s="381" t="s">
        <v>12728</v>
      </c>
      <c r="F465" s="381" t="s">
        <v>12727</v>
      </c>
      <c r="G465" s="381" t="s">
        <v>2147</v>
      </c>
      <c r="H465" s="381">
        <v>72900</v>
      </c>
      <c r="I465" s="381">
        <v>31850</v>
      </c>
      <c r="J465" s="381">
        <v>36400</v>
      </c>
      <c r="K465" s="381">
        <v>40950</v>
      </c>
      <c r="L465" s="381">
        <v>45500</v>
      </c>
      <c r="M465" s="381">
        <v>49150</v>
      </c>
      <c r="N465" s="381">
        <v>52800</v>
      </c>
      <c r="O465" s="381">
        <v>56450</v>
      </c>
      <c r="P465" s="381">
        <v>60100</v>
      </c>
      <c r="Q465" s="381">
        <v>19150</v>
      </c>
      <c r="R465" s="381">
        <v>21850</v>
      </c>
      <c r="S465" s="381">
        <v>24600</v>
      </c>
      <c r="T465" s="381">
        <v>27300</v>
      </c>
      <c r="U465" s="381">
        <v>29500</v>
      </c>
      <c r="V465" s="381">
        <v>32960</v>
      </c>
      <c r="W465" s="381">
        <v>37140</v>
      </c>
      <c r="X465" s="381">
        <v>41320</v>
      </c>
      <c r="Y465" s="381">
        <v>47600</v>
      </c>
      <c r="Z465" s="381">
        <v>54400</v>
      </c>
      <c r="AA465" s="381">
        <v>61200</v>
      </c>
      <c r="AB465" s="381">
        <v>68000</v>
      </c>
      <c r="AC465" s="381">
        <v>73450</v>
      </c>
      <c r="AD465" s="381">
        <v>78900</v>
      </c>
      <c r="AE465" s="381">
        <v>84350</v>
      </c>
      <c r="AF465" s="381">
        <v>89800</v>
      </c>
      <c r="AG465" s="381">
        <v>9999</v>
      </c>
      <c r="AH465" s="381" t="s">
        <v>12748</v>
      </c>
      <c r="AI465" s="381" t="s">
        <v>12726</v>
      </c>
      <c r="AJ465" s="381">
        <v>1</v>
      </c>
    </row>
    <row r="466" spans="1:36">
      <c r="A466" s="381" t="s">
        <v>544</v>
      </c>
      <c r="B466" s="381" t="s">
        <v>12747</v>
      </c>
      <c r="C466" s="381">
        <v>9</v>
      </c>
      <c r="D466" s="381">
        <v>15</v>
      </c>
      <c r="E466" s="381" t="s">
        <v>12728</v>
      </c>
      <c r="F466" s="381" t="s">
        <v>12727</v>
      </c>
      <c r="G466" s="381" t="s">
        <v>2147</v>
      </c>
      <c r="H466" s="381">
        <v>72900</v>
      </c>
      <c r="I466" s="381">
        <v>31850</v>
      </c>
      <c r="J466" s="381">
        <v>36400</v>
      </c>
      <c r="K466" s="381">
        <v>40950</v>
      </c>
      <c r="L466" s="381">
        <v>45500</v>
      </c>
      <c r="M466" s="381">
        <v>49150</v>
      </c>
      <c r="N466" s="381">
        <v>52800</v>
      </c>
      <c r="O466" s="381">
        <v>56450</v>
      </c>
      <c r="P466" s="381">
        <v>60100</v>
      </c>
      <c r="Q466" s="381">
        <v>19150</v>
      </c>
      <c r="R466" s="381">
        <v>21850</v>
      </c>
      <c r="S466" s="381">
        <v>24600</v>
      </c>
      <c r="T466" s="381">
        <v>27300</v>
      </c>
      <c r="U466" s="381">
        <v>29500</v>
      </c>
      <c r="V466" s="381">
        <v>32960</v>
      </c>
      <c r="W466" s="381">
        <v>37140</v>
      </c>
      <c r="X466" s="381">
        <v>41320</v>
      </c>
      <c r="Y466" s="381">
        <v>47600</v>
      </c>
      <c r="Z466" s="381">
        <v>54400</v>
      </c>
      <c r="AA466" s="381">
        <v>61200</v>
      </c>
      <c r="AB466" s="381">
        <v>68000</v>
      </c>
      <c r="AC466" s="381">
        <v>73450</v>
      </c>
      <c r="AD466" s="381">
        <v>78900</v>
      </c>
      <c r="AE466" s="381">
        <v>84350</v>
      </c>
      <c r="AF466" s="381">
        <v>89800</v>
      </c>
      <c r="AG466" s="381">
        <v>5520</v>
      </c>
      <c r="AH466" s="381" t="s">
        <v>6310</v>
      </c>
      <c r="AI466" s="381" t="s">
        <v>12726</v>
      </c>
      <c r="AJ466" s="381">
        <v>1</v>
      </c>
    </row>
    <row r="467" spans="1:36">
      <c r="A467" s="381" t="s">
        <v>544</v>
      </c>
      <c r="B467" s="381" t="s">
        <v>12746</v>
      </c>
      <c r="C467" s="381">
        <v>9</v>
      </c>
      <c r="D467" s="381">
        <v>15</v>
      </c>
      <c r="E467" s="381" t="s">
        <v>12728</v>
      </c>
      <c r="F467" s="381" t="s">
        <v>12727</v>
      </c>
      <c r="G467" s="381" t="s">
        <v>2147</v>
      </c>
      <c r="H467" s="381">
        <v>72900</v>
      </c>
      <c r="I467" s="381">
        <v>31850</v>
      </c>
      <c r="J467" s="381">
        <v>36400</v>
      </c>
      <c r="K467" s="381">
        <v>40950</v>
      </c>
      <c r="L467" s="381">
        <v>45500</v>
      </c>
      <c r="M467" s="381">
        <v>49150</v>
      </c>
      <c r="N467" s="381">
        <v>52800</v>
      </c>
      <c r="O467" s="381">
        <v>56450</v>
      </c>
      <c r="P467" s="381">
        <v>60100</v>
      </c>
      <c r="Q467" s="381">
        <v>19150</v>
      </c>
      <c r="R467" s="381">
        <v>21850</v>
      </c>
      <c r="S467" s="381">
        <v>24600</v>
      </c>
      <c r="T467" s="381">
        <v>27300</v>
      </c>
      <c r="U467" s="381">
        <v>29500</v>
      </c>
      <c r="V467" s="381">
        <v>32960</v>
      </c>
      <c r="W467" s="381">
        <v>37140</v>
      </c>
      <c r="X467" s="381">
        <v>41320</v>
      </c>
      <c r="Y467" s="381">
        <v>47600</v>
      </c>
      <c r="Z467" s="381">
        <v>54400</v>
      </c>
      <c r="AA467" s="381">
        <v>61200</v>
      </c>
      <c r="AB467" s="381">
        <v>68000</v>
      </c>
      <c r="AC467" s="381">
        <v>73450</v>
      </c>
      <c r="AD467" s="381">
        <v>78900</v>
      </c>
      <c r="AE467" s="381">
        <v>84350</v>
      </c>
      <c r="AF467" s="381">
        <v>89800</v>
      </c>
      <c r="AG467" s="381">
        <v>3280</v>
      </c>
      <c r="AH467" s="381" t="s">
        <v>12745</v>
      </c>
      <c r="AI467" s="381" t="s">
        <v>12726</v>
      </c>
      <c r="AJ467" s="381">
        <v>1</v>
      </c>
    </row>
    <row r="468" spans="1:36">
      <c r="A468" s="381" t="s">
        <v>544</v>
      </c>
      <c r="B468" s="381" t="s">
        <v>12744</v>
      </c>
      <c r="C468" s="381">
        <v>9</v>
      </c>
      <c r="D468" s="381">
        <v>15</v>
      </c>
      <c r="E468" s="381" t="s">
        <v>12728</v>
      </c>
      <c r="F468" s="381" t="s">
        <v>12727</v>
      </c>
      <c r="G468" s="381" t="s">
        <v>2147</v>
      </c>
      <c r="H468" s="381">
        <v>72900</v>
      </c>
      <c r="I468" s="381">
        <v>31850</v>
      </c>
      <c r="J468" s="381">
        <v>36400</v>
      </c>
      <c r="K468" s="381">
        <v>40950</v>
      </c>
      <c r="L468" s="381">
        <v>45500</v>
      </c>
      <c r="M468" s="381">
        <v>49150</v>
      </c>
      <c r="N468" s="381">
        <v>52800</v>
      </c>
      <c r="O468" s="381">
        <v>56450</v>
      </c>
      <c r="P468" s="381">
        <v>60100</v>
      </c>
      <c r="Q468" s="381">
        <v>19150</v>
      </c>
      <c r="R468" s="381">
        <v>21850</v>
      </c>
      <c r="S468" s="381">
        <v>24600</v>
      </c>
      <c r="T468" s="381">
        <v>27300</v>
      </c>
      <c r="U468" s="381">
        <v>29500</v>
      </c>
      <c r="V468" s="381">
        <v>32960</v>
      </c>
      <c r="W468" s="381">
        <v>37140</v>
      </c>
      <c r="X468" s="381">
        <v>41320</v>
      </c>
      <c r="Y468" s="381">
        <v>47600</v>
      </c>
      <c r="Z468" s="381">
        <v>54400</v>
      </c>
      <c r="AA468" s="381">
        <v>61200</v>
      </c>
      <c r="AB468" s="381">
        <v>68000</v>
      </c>
      <c r="AC468" s="381">
        <v>73450</v>
      </c>
      <c r="AD468" s="381">
        <v>78900</v>
      </c>
      <c r="AE468" s="381">
        <v>84350</v>
      </c>
      <c r="AF468" s="381">
        <v>89800</v>
      </c>
      <c r="AG468" s="381">
        <v>9999</v>
      </c>
      <c r="AH468" s="381" t="s">
        <v>12743</v>
      </c>
      <c r="AI468" s="381" t="s">
        <v>12726</v>
      </c>
      <c r="AJ468" s="381">
        <v>1</v>
      </c>
    </row>
    <row r="469" spans="1:36">
      <c r="A469" s="381" t="s">
        <v>544</v>
      </c>
      <c r="B469" s="381" t="s">
        <v>12742</v>
      </c>
      <c r="C469" s="381">
        <v>9</v>
      </c>
      <c r="D469" s="381">
        <v>15</v>
      </c>
      <c r="E469" s="381" t="s">
        <v>12728</v>
      </c>
      <c r="F469" s="381" t="s">
        <v>12727</v>
      </c>
      <c r="G469" s="381" t="s">
        <v>2147</v>
      </c>
      <c r="H469" s="381">
        <v>72900</v>
      </c>
      <c r="I469" s="381">
        <v>31850</v>
      </c>
      <c r="J469" s="381">
        <v>36400</v>
      </c>
      <c r="K469" s="381">
        <v>40950</v>
      </c>
      <c r="L469" s="381">
        <v>45500</v>
      </c>
      <c r="M469" s="381">
        <v>49150</v>
      </c>
      <c r="N469" s="381">
        <v>52800</v>
      </c>
      <c r="O469" s="381">
        <v>56450</v>
      </c>
      <c r="P469" s="381">
        <v>60100</v>
      </c>
      <c r="Q469" s="381">
        <v>19150</v>
      </c>
      <c r="R469" s="381">
        <v>21850</v>
      </c>
      <c r="S469" s="381">
        <v>24600</v>
      </c>
      <c r="T469" s="381">
        <v>27300</v>
      </c>
      <c r="U469" s="381">
        <v>29500</v>
      </c>
      <c r="V469" s="381">
        <v>32960</v>
      </c>
      <c r="W469" s="381">
        <v>37140</v>
      </c>
      <c r="X469" s="381">
        <v>41320</v>
      </c>
      <c r="Y469" s="381">
        <v>47600</v>
      </c>
      <c r="Z469" s="381">
        <v>54400</v>
      </c>
      <c r="AA469" s="381">
        <v>61200</v>
      </c>
      <c r="AB469" s="381">
        <v>68000</v>
      </c>
      <c r="AC469" s="381">
        <v>73450</v>
      </c>
      <c r="AD469" s="381">
        <v>78900</v>
      </c>
      <c r="AE469" s="381">
        <v>84350</v>
      </c>
      <c r="AF469" s="381">
        <v>89800</v>
      </c>
      <c r="AG469" s="381">
        <v>9999</v>
      </c>
      <c r="AH469" s="381" t="s">
        <v>6245</v>
      </c>
      <c r="AI469" s="381" t="s">
        <v>12726</v>
      </c>
      <c r="AJ469" s="381">
        <v>1</v>
      </c>
    </row>
    <row r="470" spans="1:36">
      <c r="A470" s="381" t="s">
        <v>544</v>
      </c>
      <c r="B470" s="381" t="s">
        <v>12741</v>
      </c>
      <c r="C470" s="381">
        <v>9</v>
      </c>
      <c r="D470" s="381">
        <v>15</v>
      </c>
      <c r="E470" s="381" t="s">
        <v>12728</v>
      </c>
      <c r="F470" s="381" t="s">
        <v>12727</v>
      </c>
      <c r="G470" s="381" t="s">
        <v>2147</v>
      </c>
      <c r="H470" s="381">
        <v>72900</v>
      </c>
      <c r="I470" s="381">
        <v>31850</v>
      </c>
      <c r="J470" s="381">
        <v>36400</v>
      </c>
      <c r="K470" s="381">
        <v>40950</v>
      </c>
      <c r="L470" s="381">
        <v>45500</v>
      </c>
      <c r="M470" s="381">
        <v>49150</v>
      </c>
      <c r="N470" s="381">
        <v>52800</v>
      </c>
      <c r="O470" s="381">
        <v>56450</v>
      </c>
      <c r="P470" s="381">
        <v>60100</v>
      </c>
      <c r="Q470" s="381">
        <v>19150</v>
      </c>
      <c r="R470" s="381">
        <v>21850</v>
      </c>
      <c r="S470" s="381">
        <v>24600</v>
      </c>
      <c r="T470" s="381">
        <v>27300</v>
      </c>
      <c r="U470" s="381">
        <v>29500</v>
      </c>
      <c r="V470" s="381">
        <v>32960</v>
      </c>
      <c r="W470" s="381">
        <v>37140</v>
      </c>
      <c r="X470" s="381">
        <v>41320</v>
      </c>
      <c r="Y470" s="381">
        <v>47600</v>
      </c>
      <c r="Z470" s="381">
        <v>54400</v>
      </c>
      <c r="AA470" s="381">
        <v>61200</v>
      </c>
      <c r="AB470" s="381">
        <v>68000</v>
      </c>
      <c r="AC470" s="381">
        <v>73450</v>
      </c>
      <c r="AD470" s="381">
        <v>78900</v>
      </c>
      <c r="AE470" s="381">
        <v>84350</v>
      </c>
      <c r="AF470" s="381">
        <v>89800</v>
      </c>
      <c r="AG470" s="381">
        <v>9999</v>
      </c>
      <c r="AH470" s="381" t="s">
        <v>12740</v>
      </c>
      <c r="AI470" s="381" t="s">
        <v>12726</v>
      </c>
      <c r="AJ470" s="381">
        <v>1</v>
      </c>
    </row>
    <row r="471" spans="1:36">
      <c r="A471" s="381" t="s">
        <v>544</v>
      </c>
      <c r="B471" s="381" t="s">
        <v>12739</v>
      </c>
      <c r="C471" s="381">
        <v>9</v>
      </c>
      <c r="D471" s="381">
        <v>15</v>
      </c>
      <c r="E471" s="381" t="s">
        <v>12728</v>
      </c>
      <c r="F471" s="381" t="s">
        <v>12727</v>
      </c>
      <c r="G471" s="381" t="s">
        <v>2147</v>
      </c>
      <c r="H471" s="381">
        <v>72900</v>
      </c>
      <c r="I471" s="381">
        <v>31850</v>
      </c>
      <c r="J471" s="381">
        <v>36400</v>
      </c>
      <c r="K471" s="381">
        <v>40950</v>
      </c>
      <c r="L471" s="381">
        <v>45500</v>
      </c>
      <c r="M471" s="381">
        <v>49150</v>
      </c>
      <c r="N471" s="381">
        <v>52800</v>
      </c>
      <c r="O471" s="381">
        <v>56450</v>
      </c>
      <c r="P471" s="381">
        <v>60100</v>
      </c>
      <c r="Q471" s="381">
        <v>19150</v>
      </c>
      <c r="R471" s="381">
        <v>21850</v>
      </c>
      <c r="S471" s="381">
        <v>24600</v>
      </c>
      <c r="T471" s="381">
        <v>27300</v>
      </c>
      <c r="U471" s="381">
        <v>29500</v>
      </c>
      <c r="V471" s="381">
        <v>32960</v>
      </c>
      <c r="W471" s="381">
        <v>37140</v>
      </c>
      <c r="X471" s="381">
        <v>41320</v>
      </c>
      <c r="Y471" s="381">
        <v>47600</v>
      </c>
      <c r="Z471" s="381">
        <v>54400</v>
      </c>
      <c r="AA471" s="381">
        <v>61200</v>
      </c>
      <c r="AB471" s="381">
        <v>68000</v>
      </c>
      <c r="AC471" s="381">
        <v>73450</v>
      </c>
      <c r="AD471" s="381">
        <v>78900</v>
      </c>
      <c r="AE471" s="381">
        <v>84350</v>
      </c>
      <c r="AF471" s="381">
        <v>89800</v>
      </c>
      <c r="AG471" s="381">
        <v>5520</v>
      </c>
      <c r="AH471" s="381" t="s">
        <v>2209</v>
      </c>
      <c r="AI471" s="381" t="s">
        <v>12726</v>
      </c>
      <c r="AJ471" s="381">
        <v>1</v>
      </c>
    </row>
    <row r="472" spans="1:36">
      <c r="A472" s="381" t="s">
        <v>544</v>
      </c>
      <c r="B472" s="381" t="s">
        <v>12738</v>
      </c>
      <c r="C472" s="381">
        <v>9</v>
      </c>
      <c r="D472" s="381">
        <v>15</v>
      </c>
      <c r="E472" s="381" t="s">
        <v>12728</v>
      </c>
      <c r="F472" s="381" t="s">
        <v>12727</v>
      </c>
      <c r="G472" s="381" t="s">
        <v>2147</v>
      </c>
      <c r="H472" s="381">
        <v>72900</v>
      </c>
      <c r="I472" s="381">
        <v>31850</v>
      </c>
      <c r="J472" s="381">
        <v>36400</v>
      </c>
      <c r="K472" s="381">
        <v>40950</v>
      </c>
      <c r="L472" s="381">
        <v>45500</v>
      </c>
      <c r="M472" s="381">
        <v>49150</v>
      </c>
      <c r="N472" s="381">
        <v>52800</v>
      </c>
      <c r="O472" s="381">
        <v>56450</v>
      </c>
      <c r="P472" s="381">
        <v>60100</v>
      </c>
      <c r="Q472" s="381">
        <v>19150</v>
      </c>
      <c r="R472" s="381">
        <v>21850</v>
      </c>
      <c r="S472" s="381">
        <v>24600</v>
      </c>
      <c r="T472" s="381">
        <v>27300</v>
      </c>
      <c r="U472" s="381">
        <v>29500</v>
      </c>
      <c r="V472" s="381">
        <v>32960</v>
      </c>
      <c r="W472" s="381">
        <v>37140</v>
      </c>
      <c r="X472" s="381">
        <v>41320</v>
      </c>
      <c r="Y472" s="381">
        <v>47600</v>
      </c>
      <c r="Z472" s="381">
        <v>54400</v>
      </c>
      <c r="AA472" s="381">
        <v>61200</v>
      </c>
      <c r="AB472" s="381">
        <v>68000</v>
      </c>
      <c r="AC472" s="381">
        <v>73450</v>
      </c>
      <c r="AD472" s="381">
        <v>78900</v>
      </c>
      <c r="AE472" s="381">
        <v>84350</v>
      </c>
      <c r="AF472" s="381">
        <v>89800</v>
      </c>
      <c r="AG472" s="381">
        <v>9999</v>
      </c>
      <c r="AH472" s="381" t="s">
        <v>2120</v>
      </c>
      <c r="AI472" s="381" t="s">
        <v>12726</v>
      </c>
      <c r="AJ472" s="381">
        <v>1</v>
      </c>
    </row>
    <row r="473" spans="1:36">
      <c r="A473" s="381" t="s">
        <v>544</v>
      </c>
      <c r="B473" s="381" t="s">
        <v>12737</v>
      </c>
      <c r="C473" s="381">
        <v>9</v>
      </c>
      <c r="D473" s="381">
        <v>15</v>
      </c>
      <c r="E473" s="381" t="s">
        <v>12728</v>
      </c>
      <c r="F473" s="381" t="s">
        <v>12727</v>
      </c>
      <c r="G473" s="381" t="s">
        <v>2147</v>
      </c>
      <c r="H473" s="381">
        <v>72900</v>
      </c>
      <c r="I473" s="381">
        <v>31850</v>
      </c>
      <c r="J473" s="381">
        <v>36400</v>
      </c>
      <c r="K473" s="381">
        <v>40950</v>
      </c>
      <c r="L473" s="381">
        <v>45500</v>
      </c>
      <c r="M473" s="381">
        <v>49150</v>
      </c>
      <c r="N473" s="381">
        <v>52800</v>
      </c>
      <c r="O473" s="381">
        <v>56450</v>
      </c>
      <c r="P473" s="381">
        <v>60100</v>
      </c>
      <c r="Q473" s="381">
        <v>19150</v>
      </c>
      <c r="R473" s="381">
        <v>21850</v>
      </c>
      <c r="S473" s="381">
        <v>24600</v>
      </c>
      <c r="T473" s="381">
        <v>27300</v>
      </c>
      <c r="U473" s="381">
        <v>29500</v>
      </c>
      <c r="V473" s="381">
        <v>32960</v>
      </c>
      <c r="W473" s="381">
        <v>37140</v>
      </c>
      <c r="X473" s="381">
        <v>41320</v>
      </c>
      <c r="Y473" s="381">
        <v>47600</v>
      </c>
      <c r="Z473" s="381">
        <v>54400</v>
      </c>
      <c r="AA473" s="381">
        <v>61200</v>
      </c>
      <c r="AB473" s="381">
        <v>68000</v>
      </c>
      <c r="AC473" s="381">
        <v>73450</v>
      </c>
      <c r="AD473" s="381">
        <v>78900</v>
      </c>
      <c r="AE473" s="381">
        <v>84350</v>
      </c>
      <c r="AF473" s="381">
        <v>89800</v>
      </c>
      <c r="AG473" s="381">
        <v>9999</v>
      </c>
      <c r="AH473" s="381" t="s">
        <v>12736</v>
      </c>
      <c r="AI473" s="381" t="s">
        <v>12726</v>
      </c>
      <c r="AJ473" s="381">
        <v>1</v>
      </c>
    </row>
    <row r="474" spans="1:36">
      <c r="A474" s="381" t="s">
        <v>544</v>
      </c>
      <c r="B474" s="381" t="s">
        <v>12735</v>
      </c>
      <c r="C474" s="381">
        <v>9</v>
      </c>
      <c r="D474" s="381">
        <v>15</v>
      </c>
      <c r="E474" s="381" t="s">
        <v>12728</v>
      </c>
      <c r="F474" s="381" t="s">
        <v>12727</v>
      </c>
      <c r="G474" s="381" t="s">
        <v>2147</v>
      </c>
      <c r="H474" s="381">
        <v>72900</v>
      </c>
      <c r="I474" s="381">
        <v>31850</v>
      </c>
      <c r="J474" s="381">
        <v>36400</v>
      </c>
      <c r="K474" s="381">
        <v>40950</v>
      </c>
      <c r="L474" s="381">
        <v>45500</v>
      </c>
      <c r="M474" s="381">
        <v>49150</v>
      </c>
      <c r="N474" s="381">
        <v>52800</v>
      </c>
      <c r="O474" s="381">
        <v>56450</v>
      </c>
      <c r="P474" s="381">
        <v>60100</v>
      </c>
      <c r="Q474" s="381">
        <v>19150</v>
      </c>
      <c r="R474" s="381">
        <v>21850</v>
      </c>
      <c r="S474" s="381">
        <v>24600</v>
      </c>
      <c r="T474" s="381">
        <v>27300</v>
      </c>
      <c r="U474" s="381">
        <v>29500</v>
      </c>
      <c r="V474" s="381">
        <v>32960</v>
      </c>
      <c r="W474" s="381">
        <v>37140</v>
      </c>
      <c r="X474" s="381">
        <v>41320</v>
      </c>
      <c r="Y474" s="381">
        <v>47600</v>
      </c>
      <c r="Z474" s="381">
        <v>54400</v>
      </c>
      <c r="AA474" s="381">
        <v>61200</v>
      </c>
      <c r="AB474" s="381">
        <v>68000</v>
      </c>
      <c r="AC474" s="381">
        <v>73450</v>
      </c>
      <c r="AD474" s="381">
        <v>78900</v>
      </c>
      <c r="AE474" s="381">
        <v>84350</v>
      </c>
      <c r="AF474" s="381">
        <v>89800</v>
      </c>
      <c r="AG474" s="381">
        <v>9999</v>
      </c>
      <c r="AH474" s="381" t="s">
        <v>12734</v>
      </c>
      <c r="AI474" s="381" t="s">
        <v>12726</v>
      </c>
      <c r="AJ474" s="381">
        <v>1</v>
      </c>
    </row>
    <row r="475" spans="1:36">
      <c r="A475" s="381" t="s">
        <v>544</v>
      </c>
      <c r="B475" s="381" t="s">
        <v>12733</v>
      </c>
      <c r="C475" s="381">
        <v>9</v>
      </c>
      <c r="D475" s="381">
        <v>15</v>
      </c>
      <c r="E475" s="381" t="s">
        <v>12728</v>
      </c>
      <c r="F475" s="381" t="s">
        <v>12727</v>
      </c>
      <c r="G475" s="381" t="s">
        <v>2147</v>
      </c>
      <c r="H475" s="381">
        <v>72900</v>
      </c>
      <c r="I475" s="381">
        <v>31850</v>
      </c>
      <c r="J475" s="381">
        <v>36400</v>
      </c>
      <c r="K475" s="381">
        <v>40950</v>
      </c>
      <c r="L475" s="381">
        <v>45500</v>
      </c>
      <c r="M475" s="381">
        <v>49150</v>
      </c>
      <c r="N475" s="381">
        <v>52800</v>
      </c>
      <c r="O475" s="381">
        <v>56450</v>
      </c>
      <c r="P475" s="381">
        <v>60100</v>
      </c>
      <c r="Q475" s="381">
        <v>19150</v>
      </c>
      <c r="R475" s="381">
        <v>21850</v>
      </c>
      <c r="S475" s="381">
        <v>24600</v>
      </c>
      <c r="T475" s="381">
        <v>27300</v>
      </c>
      <c r="U475" s="381">
        <v>29500</v>
      </c>
      <c r="V475" s="381">
        <v>32960</v>
      </c>
      <c r="W475" s="381">
        <v>37140</v>
      </c>
      <c r="X475" s="381">
        <v>41320</v>
      </c>
      <c r="Y475" s="381">
        <v>47600</v>
      </c>
      <c r="Z475" s="381">
        <v>54400</v>
      </c>
      <c r="AA475" s="381">
        <v>61200</v>
      </c>
      <c r="AB475" s="381">
        <v>68000</v>
      </c>
      <c r="AC475" s="381">
        <v>73450</v>
      </c>
      <c r="AD475" s="381">
        <v>78900</v>
      </c>
      <c r="AE475" s="381">
        <v>84350</v>
      </c>
      <c r="AF475" s="381">
        <v>89800</v>
      </c>
      <c r="AG475" s="381">
        <v>9999</v>
      </c>
      <c r="AH475" s="381" t="s">
        <v>8475</v>
      </c>
      <c r="AI475" s="381" t="s">
        <v>12726</v>
      </c>
      <c r="AJ475" s="381">
        <v>1</v>
      </c>
    </row>
    <row r="476" spans="1:36">
      <c r="A476" s="381" t="s">
        <v>544</v>
      </c>
      <c r="B476" s="381" t="s">
        <v>12732</v>
      </c>
      <c r="C476" s="381">
        <v>9</v>
      </c>
      <c r="D476" s="381">
        <v>15</v>
      </c>
      <c r="E476" s="381" t="s">
        <v>12728</v>
      </c>
      <c r="F476" s="381" t="s">
        <v>12727</v>
      </c>
      <c r="G476" s="381" t="s">
        <v>2147</v>
      </c>
      <c r="H476" s="381">
        <v>72900</v>
      </c>
      <c r="I476" s="381">
        <v>31850</v>
      </c>
      <c r="J476" s="381">
        <v>36400</v>
      </c>
      <c r="K476" s="381">
        <v>40950</v>
      </c>
      <c r="L476" s="381">
        <v>45500</v>
      </c>
      <c r="M476" s="381">
        <v>49150</v>
      </c>
      <c r="N476" s="381">
        <v>52800</v>
      </c>
      <c r="O476" s="381">
        <v>56450</v>
      </c>
      <c r="P476" s="381">
        <v>60100</v>
      </c>
      <c r="Q476" s="381">
        <v>19150</v>
      </c>
      <c r="R476" s="381">
        <v>21850</v>
      </c>
      <c r="S476" s="381">
        <v>24600</v>
      </c>
      <c r="T476" s="381">
        <v>27300</v>
      </c>
      <c r="U476" s="381">
        <v>29500</v>
      </c>
      <c r="V476" s="381">
        <v>32960</v>
      </c>
      <c r="W476" s="381">
        <v>37140</v>
      </c>
      <c r="X476" s="381">
        <v>41320</v>
      </c>
      <c r="Y476" s="381">
        <v>47600</v>
      </c>
      <c r="Z476" s="381">
        <v>54400</v>
      </c>
      <c r="AA476" s="381">
        <v>61200</v>
      </c>
      <c r="AB476" s="381">
        <v>68000</v>
      </c>
      <c r="AC476" s="381">
        <v>73450</v>
      </c>
      <c r="AD476" s="381">
        <v>78900</v>
      </c>
      <c r="AE476" s="381">
        <v>84350</v>
      </c>
      <c r="AF476" s="381">
        <v>89800</v>
      </c>
      <c r="AG476" s="381">
        <v>9240</v>
      </c>
      <c r="AH476" s="381" t="s">
        <v>12731</v>
      </c>
      <c r="AI476" s="381" t="s">
        <v>12726</v>
      </c>
      <c r="AJ476" s="381">
        <v>1</v>
      </c>
    </row>
    <row r="477" spans="1:36">
      <c r="A477" s="381" t="s">
        <v>544</v>
      </c>
      <c r="B477" s="381" t="s">
        <v>12730</v>
      </c>
      <c r="C477" s="381">
        <v>9</v>
      </c>
      <c r="D477" s="381">
        <v>15</v>
      </c>
      <c r="E477" s="381" t="s">
        <v>12728</v>
      </c>
      <c r="F477" s="381" t="s">
        <v>12727</v>
      </c>
      <c r="G477" s="381" t="s">
        <v>2147</v>
      </c>
      <c r="H477" s="381">
        <v>72900</v>
      </c>
      <c r="I477" s="381">
        <v>31850</v>
      </c>
      <c r="J477" s="381">
        <v>36400</v>
      </c>
      <c r="K477" s="381">
        <v>40950</v>
      </c>
      <c r="L477" s="381">
        <v>45500</v>
      </c>
      <c r="M477" s="381">
        <v>49150</v>
      </c>
      <c r="N477" s="381">
        <v>52800</v>
      </c>
      <c r="O477" s="381">
        <v>56450</v>
      </c>
      <c r="P477" s="381">
        <v>60100</v>
      </c>
      <c r="Q477" s="381">
        <v>19150</v>
      </c>
      <c r="R477" s="381">
        <v>21850</v>
      </c>
      <c r="S477" s="381">
        <v>24600</v>
      </c>
      <c r="T477" s="381">
        <v>27300</v>
      </c>
      <c r="U477" s="381">
        <v>29500</v>
      </c>
      <c r="V477" s="381">
        <v>32960</v>
      </c>
      <c r="W477" s="381">
        <v>37140</v>
      </c>
      <c r="X477" s="381">
        <v>41320</v>
      </c>
      <c r="Y477" s="381">
        <v>47600</v>
      </c>
      <c r="Z477" s="381">
        <v>54400</v>
      </c>
      <c r="AA477" s="381">
        <v>61200</v>
      </c>
      <c r="AB477" s="381">
        <v>68000</v>
      </c>
      <c r="AC477" s="381">
        <v>73450</v>
      </c>
      <c r="AD477" s="381">
        <v>78900</v>
      </c>
      <c r="AE477" s="381">
        <v>84350</v>
      </c>
      <c r="AF477" s="381">
        <v>89800</v>
      </c>
      <c r="AG477" s="381">
        <v>3280</v>
      </c>
      <c r="AH477" s="381" t="s">
        <v>2146</v>
      </c>
      <c r="AI477" s="381" t="s">
        <v>12726</v>
      </c>
      <c r="AJ477" s="381">
        <v>1</v>
      </c>
    </row>
    <row r="478" spans="1:36">
      <c r="A478" s="381" t="s">
        <v>544</v>
      </c>
      <c r="B478" s="381" t="s">
        <v>12729</v>
      </c>
      <c r="C478" s="381">
        <v>9</v>
      </c>
      <c r="D478" s="381">
        <v>15</v>
      </c>
      <c r="E478" s="381" t="s">
        <v>12728</v>
      </c>
      <c r="F478" s="381" t="s">
        <v>12727</v>
      </c>
      <c r="G478" s="381" t="s">
        <v>2147</v>
      </c>
      <c r="H478" s="381">
        <v>72900</v>
      </c>
      <c r="I478" s="381">
        <v>31850</v>
      </c>
      <c r="J478" s="381">
        <v>36400</v>
      </c>
      <c r="K478" s="381">
        <v>40950</v>
      </c>
      <c r="L478" s="381">
        <v>45500</v>
      </c>
      <c r="M478" s="381">
        <v>49150</v>
      </c>
      <c r="N478" s="381">
        <v>52800</v>
      </c>
      <c r="O478" s="381">
        <v>56450</v>
      </c>
      <c r="P478" s="381">
        <v>60100</v>
      </c>
      <c r="Q478" s="381">
        <v>19150</v>
      </c>
      <c r="R478" s="381">
        <v>21850</v>
      </c>
      <c r="S478" s="381">
        <v>24600</v>
      </c>
      <c r="T478" s="381">
        <v>27300</v>
      </c>
      <c r="U478" s="381">
        <v>29500</v>
      </c>
      <c r="V478" s="381">
        <v>32960</v>
      </c>
      <c r="W478" s="381">
        <v>37140</v>
      </c>
      <c r="X478" s="381">
        <v>41320</v>
      </c>
      <c r="Y478" s="381">
        <v>47600</v>
      </c>
      <c r="Z478" s="381">
        <v>54400</v>
      </c>
      <c r="AA478" s="381">
        <v>61200</v>
      </c>
      <c r="AB478" s="381">
        <v>68000</v>
      </c>
      <c r="AC478" s="381">
        <v>73450</v>
      </c>
      <c r="AD478" s="381">
        <v>78900</v>
      </c>
      <c r="AE478" s="381">
        <v>84350</v>
      </c>
      <c r="AF478" s="381">
        <v>89800</v>
      </c>
      <c r="AG478" s="381">
        <v>9999</v>
      </c>
      <c r="AH478" s="381" t="s">
        <v>2095</v>
      </c>
      <c r="AI478" s="381" t="s">
        <v>12726</v>
      </c>
      <c r="AJ478" s="381">
        <v>1</v>
      </c>
    </row>
    <row r="479" spans="1:36">
      <c r="A479" s="381" t="s">
        <v>545</v>
      </c>
      <c r="B479" s="381" t="s">
        <v>12725</v>
      </c>
      <c r="C479" s="381">
        <v>10</v>
      </c>
      <c r="D479" s="381">
        <v>1</v>
      </c>
      <c r="E479" s="381" t="s">
        <v>12724</v>
      </c>
      <c r="F479" s="381" t="s">
        <v>12723</v>
      </c>
      <c r="G479" s="381" t="s">
        <v>3205</v>
      </c>
      <c r="H479" s="381">
        <v>65000</v>
      </c>
      <c r="I479" s="381">
        <v>22750</v>
      </c>
      <c r="J479" s="381">
        <v>26000</v>
      </c>
      <c r="K479" s="381">
        <v>29250</v>
      </c>
      <c r="L479" s="381">
        <v>32500</v>
      </c>
      <c r="M479" s="381">
        <v>35100</v>
      </c>
      <c r="N479" s="381">
        <v>37700</v>
      </c>
      <c r="O479" s="381">
        <v>40300</v>
      </c>
      <c r="P479" s="381">
        <v>42900</v>
      </c>
      <c r="Q479" s="381">
        <v>13650</v>
      </c>
      <c r="R479" s="381">
        <v>16240</v>
      </c>
      <c r="S479" s="381">
        <v>20420</v>
      </c>
      <c r="T479" s="381">
        <v>24600</v>
      </c>
      <c r="U479" s="381">
        <v>28780</v>
      </c>
      <c r="V479" s="381">
        <v>32960</v>
      </c>
      <c r="W479" s="381">
        <v>37140</v>
      </c>
      <c r="X479" s="381">
        <v>41320</v>
      </c>
      <c r="Y479" s="381">
        <v>36400</v>
      </c>
      <c r="Z479" s="381">
        <v>41600</v>
      </c>
      <c r="AA479" s="381">
        <v>46800</v>
      </c>
      <c r="AB479" s="381">
        <v>52000</v>
      </c>
      <c r="AC479" s="381">
        <v>56200</v>
      </c>
      <c r="AD479" s="381">
        <v>60350</v>
      </c>
      <c r="AE479" s="381">
        <v>64500</v>
      </c>
      <c r="AF479" s="381">
        <v>68650</v>
      </c>
      <c r="AG479" s="381">
        <v>2190</v>
      </c>
      <c r="AH479" s="381" t="s">
        <v>3205</v>
      </c>
      <c r="AI479" s="381" t="s">
        <v>295</v>
      </c>
      <c r="AJ479" s="381">
        <v>1</v>
      </c>
    </row>
    <row r="480" spans="1:36">
      <c r="A480" s="381" t="s">
        <v>545</v>
      </c>
      <c r="B480" s="381" t="s">
        <v>12722</v>
      </c>
      <c r="C480" s="381">
        <v>10</v>
      </c>
      <c r="D480" s="381">
        <v>3</v>
      </c>
      <c r="E480" s="381" t="s">
        <v>4478</v>
      </c>
      <c r="F480" s="381" t="s">
        <v>4477</v>
      </c>
      <c r="G480" s="381" t="s">
        <v>12721</v>
      </c>
      <c r="H480" s="381">
        <v>83200</v>
      </c>
      <c r="I480" s="381">
        <v>29150</v>
      </c>
      <c r="J480" s="381">
        <v>33300</v>
      </c>
      <c r="K480" s="381">
        <v>37450</v>
      </c>
      <c r="L480" s="381">
        <v>41600</v>
      </c>
      <c r="M480" s="381">
        <v>44950</v>
      </c>
      <c r="N480" s="381">
        <v>48300</v>
      </c>
      <c r="O480" s="381">
        <v>51600</v>
      </c>
      <c r="P480" s="381">
        <v>54950</v>
      </c>
      <c r="Q480" s="381">
        <v>17500</v>
      </c>
      <c r="R480" s="381">
        <v>20000</v>
      </c>
      <c r="S480" s="381">
        <v>22500</v>
      </c>
      <c r="T480" s="381">
        <v>24950</v>
      </c>
      <c r="U480" s="381">
        <v>28780</v>
      </c>
      <c r="V480" s="381">
        <v>32960</v>
      </c>
      <c r="W480" s="381">
        <v>37140</v>
      </c>
      <c r="X480" s="381">
        <v>41320</v>
      </c>
      <c r="Y480" s="381">
        <v>46600</v>
      </c>
      <c r="Z480" s="381">
        <v>53250</v>
      </c>
      <c r="AA480" s="381">
        <v>59900</v>
      </c>
      <c r="AB480" s="381">
        <v>66550</v>
      </c>
      <c r="AC480" s="381">
        <v>71900</v>
      </c>
      <c r="AD480" s="381">
        <v>77200</v>
      </c>
      <c r="AE480" s="381">
        <v>82550</v>
      </c>
      <c r="AF480" s="381">
        <v>87850</v>
      </c>
      <c r="AG480" s="381">
        <v>9160</v>
      </c>
      <c r="AH480" s="381" t="s">
        <v>12721</v>
      </c>
      <c r="AI480" s="381" t="s">
        <v>295</v>
      </c>
      <c r="AJ480" s="381">
        <v>1</v>
      </c>
    </row>
    <row r="481" spans="1:36">
      <c r="A481" s="381" t="s">
        <v>545</v>
      </c>
      <c r="B481" s="381" t="s">
        <v>12720</v>
      </c>
      <c r="C481" s="381">
        <v>10</v>
      </c>
      <c r="D481" s="381">
        <v>5</v>
      </c>
      <c r="E481" s="381" t="s">
        <v>12719</v>
      </c>
      <c r="F481" s="381" t="s">
        <v>12718</v>
      </c>
      <c r="G481" s="381" t="s">
        <v>1840</v>
      </c>
      <c r="H481" s="381">
        <v>65900</v>
      </c>
      <c r="I481" s="381">
        <v>23100</v>
      </c>
      <c r="J481" s="381">
        <v>26400</v>
      </c>
      <c r="K481" s="381">
        <v>29700</v>
      </c>
      <c r="L481" s="381">
        <v>32950</v>
      </c>
      <c r="M481" s="381">
        <v>35600</v>
      </c>
      <c r="N481" s="381">
        <v>38250</v>
      </c>
      <c r="O481" s="381">
        <v>40900</v>
      </c>
      <c r="P481" s="381">
        <v>43500</v>
      </c>
      <c r="Q481" s="381">
        <v>13850</v>
      </c>
      <c r="R481" s="381">
        <v>16240</v>
      </c>
      <c r="S481" s="381">
        <v>20420</v>
      </c>
      <c r="T481" s="381">
        <v>24600</v>
      </c>
      <c r="U481" s="381">
        <v>28780</v>
      </c>
      <c r="V481" s="381">
        <v>32960</v>
      </c>
      <c r="W481" s="381">
        <v>37140</v>
      </c>
      <c r="X481" s="381">
        <v>41320</v>
      </c>
      <c r="Y481" s="381">
        <v>36900</v>
      </c>
      <c r="Z481" s="381">
        <v>42200</v>
      </c>
      <c r="AA481" s="381">
        <v>47450</v>
      </c>
      <c r="AB481" s="381">
        <v>52700</v>
      </c>
      <c r="AC481" s="381">
        <v>56950</v>
      </c>
      <c r="AD481" s="381">
        <v>61150</v>
      </c>
      <c r="AE481" s="381">
        <v>65350</v>
      </c>
      <c r="AF481" s="381">
        <v>69600</v>
      </c>
      <c r="AG481" s="381">
        <v>9999</v>
      </c>
      <c r="AH481" s="381" t="s">
        <v>1840</v>
      </c>
      <c r="AI481" s="381" t="s">
        <v>295</v>
      </c>
      <c r="AJ481" s="381">
        <v>1</v>
      </c>
    </row>
    <row r="482" spans="1:36">
      <c r="A482" s="381" t="s">
        <v>12717</v>
      </c>
      <c r="B482" s="381" t="s">
        <v>12716</v>
      </c>
      <c r="C482" s="381">
        <v>11</v>
      </c>
      <c r="D482" s="381">
        <v>1</v>
      </c>
      <c r="E482" s="381" t="s">
        <v>1755</v>
      </c>
      <c r="F482" s="381" t="s">
        <v>1754</v>
      </c>
      <c r="G482" s="381" t="s">
        <v>12715</v>
      </c>
      <c r="H482" s="381">
        <v>110300</v>
      </c>
      <c r="I482" s="381">
        <v>38650</v>
      </c>
      <c r="J482" s="381">
        <v>44150</v>
      </c>
      <c r="K482" s="381">
        <v>49650</v>
      </c>
      <c r="L482" s="381">
        <v>55150</v>
      </c>
      <c r="M482" s="381">
        <v>59600</v>
      </c>
      <c r="N482" s="381">
        <v>64000</v>
      </c>
      <c r="O482" s="381">
        <v>68400</v>
      </c>
      <c r="P482" s="381">
        <v>72800</v>
      </c>
      <c r="Q482" s="381">
        <v>23200</v>
      </c>
      <c r="R482" s="381">
        <v>26500</v>
      </c>
      <c r="S482" s="381">
        <v>29800</v>
      </c>
      <c r="T482" s="381">
        <v>33100</v>
      </c>
      <c r="U482" s="381">
        <v>35750</v>
      </c>
      <c r="V482" s="381">
        <v>38400</v>
      </c>
      <c r="W482" s="381">
        <v>41050</v>
      </c>
      <c r="X482" s="381">
        <v>43700</v>
      </c>
      <c r="Y482" s="381">
        <v>52550</v>
      </c>
      <c r="Z482" s="381">
        <v>60050</v>
      </c>
      <c r="AA482" s="381">
        <v>67550</v>
      </c>
      <c r="AB482" s="381">
        <v>75050</v>
      </c>
      <c r="AC482" s="381">
        <v>81100</v>
      </c>
      <c r="AD482" s="381">
        <v>87100</v>
      </c>
      <c r="AE482" s="381">
        <v>93100</v>
      </c>
      <c r="AF482" s="381">
        <v>99100</v>
      </c>
      <c r="AG482" s="381">
        <v>8840</v>
      </c>
      <c r="AH482" s="381" t="s">
        <v>12715</v>
      </c>
      <c r="AI482" s="381" t="s">
        <v>12715</v>
      </c>
      <c r="AJ482" s="381">
        <v>1</v>
      </c>
    </row>
    <row r="483" spans="1:36">
      <c r="A483" s="381" t="s">
        <v>546</v>
      </c>
      <c r="B483" s="381" t="s">
        <v>12714</v>
      </c>
      <c r="C483" s="381">
        <v>12</v>
      </c>
      <c r="D483" s="381">
        <v>1</v>
      </c>
      <c r="E483" s="381" t="s">
        <v>12657</v>
      </c>
      <c r="F483" s="381" t="s">
        <v>12656</v>
      </c>
      <c r="G483" s="381" t="s">
        <v>12713</v>
      </c>
      <c r="H483" s="381">
        <v>65200</v>
      </c>
      <c r="I483" s="381">
        <v>22750</v>
      </c>
      <c r="J483" s="381">
        <v>26000</v>
      </c>
      <c r="K483" s="381">
        <v>29250</v>
      </c>
      <c r="L483" s="381">
        <v>32450</v>
      </c>
      <c r="M483" s="381">
        <v>35050</v>
      </c>
      <c r="N483" s="381">
        <v>37650</v>
      </c>
      <c r="O483" s="381">
        <v>40250</v>
      </c>
      <c r="P483" s="381">
        <v>42850</v>
      </c>
      <c r="Q483" s="381">
        <v>13650</v>
      </c>
      <c r="R483" s="381">
        <v>16240</v>
      </c>
      <c r="S483" s="381">
        <v>20420</v>
      </c>
      <c r="T483" s="381">
        <v>24600</v>
      </c>
      <c r="U483" s="381">
        <v>28780</v>
      </c>
      <c r="V483" s="381">
        <v>32960</v>
      </c>
      <c r="W483" s="381">
        <v>37140</v>
      </c>
      <c r="X483" s="381">
        <v>41320</v>
      </c>
      <c r="Y483" s="381">
        <v>36350</v>
      </c>
      <c r="Z483" s="381">
        <v>41550</v>
      </c>
      <c r="AA483" s="381">
        <v>46750</v>
      </c>
      <c r="AB483" s="381">
        <v>51900</v>
      </c>
      <c r="AC483" s="381">
        <v>56100</v>
      </c>
      <c r="AD483" s="381">
        <v>60250</v>
      </c>
      <c r="AE483" s="381">
        <v>64400</v>
      </c>
      <c r="AF483" s="381">
        <v>68550</v>
      </c>
      <c r="AG483" s="381">
        <v>2900</v>
      </c>
      <c r="AH483" s="381" t="s">
        <v>12713</v>
      </c>
      <c r="AI483" s="381" t="s">
        <v>12511</v>
      </c>
      <c r="AJ483" s="381">
        <v>1</v>
      </c>
    </row>
    <row r="484" spans="1:36">
      <c r="A484" s="381" t="s">
        <v>546</v>
      </c>
      <c r="B484" s="381" t="s">
        <v>12712</v>
      </c>
      <c r="C484" s="381">
        <v>12</v>
      </c>
      <c r="D484" s="381">
        <v>3</v>
      </c>
      <c r="E484" s="381" t="s">
        <v>12711</v>
      </c>
      <c r="F484" s="381" t="s">
        <v>12710</v>
      </c>
      <c r="G484" s="381" t="s">
        <v>4743</v>
      </c>
      <c r="H484" s="381">
        <v>59100</v>
      </c>
      <c r="I484" s="381">
        <v>20700</v>
      </c>
      <c r="J484" s="381">
        <v>23650</v>
      </c>
      <c r="K484" s="381">
        <v>26600</v>
      </c>
      <c r="L484" s="381">
        <v>29550</v>
      </c>
      <c r="M484" s="381">
        <v>31950</v>
      </c>
      <c r="N484" s="381">
        <v>34300</v>
      </c>
      <c r="O484" s="381">
        <v>36650</v>
      </c>
      <c r="P484" s="381">
        <v>39050</v>
      </c>
      <c r="Q484" s="381">
        <v>12450</v>
      </c>
      <c r="R484" s="381">
        <v>16240</v>
      </c>
      <c r="S484" s="381">
        <v>20420</v>
      </c>
      <c r="T484" s="381">
        <v>24600</v>
      </c>
      <c r="U484" s="381">
        <v>28780</v>
      </c>
      <c r="V484" s="381">
        <v>32960</v>
      </c>
      <c r="W484" s="381">
        <v>36650</v>
      </c>
      <c r="X484" s="381">
        <v>39050</v>
      </c>
      <c r="Y484" s="381">
        <v>33150</v>
      </c>
      <c r="Z484" s="381">
        <v>37850</v>
      </c>
      <c r="AA484" s="381">
        <v>42600</v>
      </c>
      <c r="AB484" s="381">
        <v>47300</v>
      </c>
      <c r="AC484" s="381">
        <v>51100</v>
      </c>
      <c r="AD484" s="381">
        <v>54900</v>
      </c>
      <c r="AE484" s="381">
        <v>58700</v>
      </c>
      <c r="AF484" s="381">
        <v>62450</v>
      </c>
      <c r="AG484" s="381">
        <v>9999</v>
      </c>
      <c r="AH484" s="381" t="s">
        <v>4743</v>
      </c>
      <c r="AI484" s="381" t="s">
        <v>12511</v>
      </c>
      <c r="AJ484" s="381">
        <v>1</v>
      </c>
    </row>
    <row r="485" spans="1:36">
      <c r="A485" s="381" t="s">
        <v>546</v>
      </c>
      <c r="B485" s="381" t="s">
        <v>12709</v>
      </c>
      <c r="C485" s="381">
        <v>12</v>
      </c>
      <c r="D485" s="381">
        <v>5</v>
      </c>
      <c r="E485" s="381" t="s">
        <v>12708</v>
      </c>
      <c r="F485" s="381" t="s">
        <v>12707</v>
      </c>
      <c r="G485" s="381" t="s">
        <v>8408</v>
      </c>
      <c r="H485" s="381">
        <v>56700</v>
      </c>
      <c r="I485" s="381">
        <v>19850</v>
      </c>
      <c r="J485" s="381">
        <v>22700</v>
      </c>
      <c r="K485" s="381">
        <v>25550</v>
      </c>
      <c r="L485" s="381">
        <v>28350</v>
      </c>
      <c r="M485" s="381">
        <v>30650</v>
      </c>
      <c r="N485" s="381">
        <v>32900</v>
      </c>
      <c r="O485" s="381">
        <v>35200</v>
      </c>
      <c r="P485" s="381">
        <v>37450</v>
      </c>
      <c r="Q485" s="381">
        <v>12060</v>
      </c>
      <c r="R485" s="381">
        <v>16240</v>
      </c>
      <c r="S485" s="381">
        <v>20420</v>
      </c>
      <c r="T485" s="381">
        <v>24600</v>
      </c>
      <c r="U485" s="381">
        <v>28780</v>
      </c>
      <c r="V485" s="381">
        <v>32900</v>
      </c>
      <c r="W485" s="381">
        <v>35200</v>
      </c>
      <c r="X485" s="381">
        <v>37450</v>
      </c>
      <c r="Y485" s="381">
        <v>31750</v>
      </c>
      <c r="Z485" s="381">
        <v>36300</v>
      </c>
      <c r="AA485" s="381">
        <v>40850</v>
      </c>
      <c r="AB485" s="381">
        <v>45350</v>
      </c>
      <c r="AC485" s="381">
        <v>49000</v>
      </c>
      <c r="AD485" s="381">
        <v>52650</v>
      </c>
      <c r="AE485" s="381">
        <v>56250</v>
      </c>
      <c r="AF485" s="381">
        <v>59900</v>
      </c>
      <c r="AG485" s="381">
        <v>6015</v>
      </c>
      <c r="AH485" s="381" t="s">
        <v>8408</v>
      </c>
      <c r="AI485" s="381" t="s">
        <v>12511</v>
      </c>
      <c r="AJ485" s="381">
        <v>1</v>
      </c>
    </row>
    <row r="486" spans="1:36">
      <c r="A486" s="381" t="s">
        <v>546</v>
      </c>
      <c r="B486" s="381" t="s">
        <v>12706</v>
      </c>
      <c r="C486" s="381">
        <v>12</v>
      </c>
      <c r="D486" s="381">
        <v>7</v>
      </c>
      <c r="E486" s="381" t="s">
        <v>12705</v>
      </c>
      <c r="F486" s="381" t="s">
        <v>12704</v>
      </c>
      <c r="G486" s="381" t="s">
        <v>4605</v>
      </c>
      <c r="H486" s="381">
        <v>53600</v>
      </c>
      <c r="I486" s="381">
        <v>18800</v>
      </c>
      <c r="J486" s="381">
        <v>21450</v>
      </c>
      <c r="K486" s="381">
        <v>24150</v>
      </c>
      <c r="L486" s="381">
        <v>26800</v>
      </c>
      <c r="M486" s="381">
        <v>28950</v>
      </c>
      <c r="N486" s="381">
        <v>31100</v>
      </c>
      <c r="O486" s="381">
        <v>33250</v>
      </c>
      <c r="P486" s="381">
        <v>35400</v>
      </c>
      <c r="Q486" s="381">
        <v>12060</v>
      </c>
      <c r="R486" s="381">
        <v>16240</v>
      </c>
      <c r="S486" s="381">
        <v>20420</v>
      </c>
      <c r="T486" s="381">
        <v>24600</v>
      </c>
      <c r="U486" s="381">
        <v>28780</v>
      </c>
      <c r="V486" s="381">
        <v>31100</v>
      </c>
      <c r="W486" s="381">
        <v>33250</v>
      </c>
      <c r="X486" s="381">
        <v>35400</v>
      </c>
      <c r="Y486" s="381">
        <v>30050</v>
      </c>
      <c r="Z486" s="381">
        <v>34350</v>
      </c>
      <c r="AA486" s="381">
        <v>38650</v>
      </c>
      <c r="AB486" s="381">
        <v>42900</v>
      </c>
      <c r="AC486" s="381">
        <v>46350</v>
      </c>
      <c r="AD486" s="381">
        <v>49800</v>
      </c>
      <c r="AE486" s="381">
        <v>53200</v>
      </c>
      <c r="AF486" s="381">
        <v>56650</v>
      </c>
      <c r="AG486" s="381">
        <v>9999</v>
      </c>
      <c r="AH486" s="381" t="s">
        <v>4605</v>
      </c>
      <c r="AI486" s="381" t="s">
        <v>12511</v>
      </c>
      <c r="AJ486" s="381">
        <v>0</v>
      </c>
    </row>
    <row r="487" spans="1:36">
      <c r="A487" s="381" t="s">
        <v>546</v>
      </c>
      <c r="B487" s="381" t="s">
        <v>12703</v>
      </c>
      <c r="C487" s="381">
        <v>12</v>
      </c>
      <c r="D487" s="381">
        <v>9</v>
      </c>
      <c r="E487" s="381" t="s">
        <v>12702</v>
      </c>
      <c r="F487" s="381" t="s">
        <v>12701</v>
      </c>
      <c r="G487" s="381" t="s">
        <v>12700</v>
      </c>
      <c r="H487" s="381">
        <v>61700</v>
      </c>
      <c r="I487" s="381">
        <v>21600</v>
      </c>
      <c r="J487" s="381">
        <v>24700</v>
      </c>
      <c r="K487" s="381">
        <v>27800</v>
      </c>
      <c r="L487" s="381">
        <v>30850</v>
      </c>
      <c r="M487" s="381">
        <v>33350</v>
      </c>
      <c r="N487" s="381">
        <v>35800</v>
      </c>
      <c r="O487" s="381">
        <v>38300</v>
      </c>
      <c r="P487" s="381">
        <v>40750</v>
      </c>
      <c r="Q487" s="381">
        <v>12950</v>
      </c>
      <c r="R487" s="381">
        <v>16240</v>
      </c>
      <c r="S487" s="381">
        <v>20420</v>
      </c>
      <c r="T487" s="381">
        <v>24600</v>
      </c>
      <c r="U487" s="381">
        <v>28780</v>
      </c>
      <c r="V487" s="381">
        <v>32960</v>
      </c>
      <c r="W487" s="381">
        <v>37140</v>
      </c>
      <c r="X487" s="381">
        <v>40750</v>
      </c>
      <c r="Y487" s="381">
        <v>34550</v>
      </c>
      <c r="Z487" s="381">
        <v>39500</v>
      </c>
      <c r="AA487" s="381">
        <v>44450</v>
      </c>
      <c r="AB487" s="381">
        <v>49350</v>
      </c>
      <c r="AC487" s="381">
        <v>53300</v>
      </c>
      <c r="AD487" s="381">
        <v>57250</v>
      </c>
      <c r="AE487" s="381">
        <v>61200</v>
      </c>
      <c r="AF487" s="381">
        <v>65150</v>
      </c>
      <c r="AG487" s="381">
        <v>4900</v>
      </c>
      <c r="AH487" s="381" t="s">
        <v>12700</v>
      </c>
      <c r="AI487" s="381" t="s">
        <v>12511</v>
      </c>
      <c r="AJ487" s="381">
        <v>1</v>
      </c>
    </row>
    <row r="488" spans="1:36">
      <c r="A488" s="381" t="s">
        <v>546</v>
      </c>
      <c r="B488" s="381" t="s">
        <v>12699</v>
      </c>
      <c r="C488" s="381">
        <v>12</v>
      </c>
      <c r="D488" s="381">
        <v>11</v>
      </c>
      <c r="E488" s="381" t="s">
        <v>12698</v>
      </c>
      <c r="F488" s="381" t="s">
        <v>12697</v>
      </c>
      <c r="G488" s="381" t="s">
        <v>12696</v>
      </c>
      <c r="H488" s="381">
        <v>64100</v>
      </c>
      <c r="I488" s="381">
        <v>26700</v>
      </c>
      <c r="J488" s="381">
        <v>30500</v>
      </c>
      <c r="K488" s="381">
        <v>34300</v>
      </c>
      <c r="L488" s="381">
        <v>38100</v>
      </c>
      <c r="M488" s="381">
        <v>41150</v>
      </c>
      <c r="N488" s="381">
        <v>44200</v>
      </c>
      <c r="O488" s="381">
        <v>47250</v>
      </c>
      <c r="P488" s="381">
        <v>50300</v>
      </c>
      <c r="Q488" s="381">
        <v>16000</v>
      </c>
      <c r="R488" s="381">
        <v>18300</v>
      </c>
      <c r="S488" s="381">
        <v>20600</v>
      </c>
      <c r="T488" s="381">
        <v>24600</v>
      </c>
      <c r="U488" s="381">
        <v>28780</v>
      </c>
      <c r="V488" s="381">
        <v>32960</v>
      </c>
      <c r="W488" s="381">
        <v>37140</v>
      </c>
      <c r="X488" s="381">
        <v>41320</v>
      </c>
      <c r="Y488" s="381">
        <v>42700</v>
      </c>
      <c r="Z488" s="381">
        <v>48800</v>
      </c>
      <c r="AA488" s="381">
        <v>54900</v>
      </c>
      <c r="AB488" s="381">
        <v>60950</v>
      </c>
      <c r="AC488" s="381">
        <v>65850</v>
      </c>
      <c r="AD488" s="381">
        <v>70750</v>
      </c>
      <c r="AE488" s="381">
        <v>75600</v>
      </c>
      <c r="AF488" s="381">
        <v>80500</v>
      </c>
      <c r="AG488" s="381">
        <v>2680</v>
      </c>
      <c r="AH488" s="381" t="s">
        <v>12696</v>
      </c>
      <c r="AI488" s="381" t="s">
        <v>12511</v>
      </c>
      <c r="AJ488" s="381">
        <v>1</v>
      </c>
    </row>
    <row r="489" spans="1:36">
      <c r="A489" s="381" t="s">
        <v>546</v>
      </c>
      <c r="B489" s="381" t="s">
        <v>12695</v>
      </c>
      <c r="C489" s="381">
        <v>12</v>
      </c>
      <c r="D489" s="381">
        <v>13</v>
      </c>
      <c r="E489" s="381" t="s">
        <v>12694</v>
      </c>
      <c r="F489" s="381" t="s">
        <v>12693</v>
      </c>
      <c r="G489" s="381" t="s">
        <v>1542</v>
      </c>
      <c r="H489" s="381">
        <v>40700</v>
      </c>
      <c r="I489" s="381">
        <v>16950</v>
      </c>
      <c r="J489" s="381">
        <v>19400</v>
      </c>
      <c r="K489" s="381">
        <v>21800</v>
      </c>
      <c r="L489" s="381">
        <v>24200</v>
      </c>
      <c r="M489" s="381">
        <v>26150</v>
      </c>
      <c r="N489" s="381">
        <v>28100</v>
      </c>
      <c r="O489" s="381">
        <v>30050</v>
      </c>
      <c r="P489" s="381">
        <v>31950</v>
      </c>
      <c r="Q489" s="381">
        <v>12060</v>
      </c>
      <c r="R489" s="381">
        <v>16240</v>
      </c>
      <c r="S489" s="381">
        <v>20420</v>
      </c>
      <c r="T489" s="381">
        <v>24200</v>
      </c>
      <c r="U489" s="381">
        <v>26150</v>
      </c>
      <c r="V489" s="381">
        <v>28100</v>
      </c>
      <c r="W489" s="381">
        <v>30050</v>
      </c>
      <c r="X489" s="381">
        <v>31950</v>
      </c>
      <c r="Y489" s="381">
        <v>27100</v>
      </c>
      <c r="Z489" s="381">
        <v>31000</v>
      </c>
      <c r="AA489" s="381">
        <v>34850</v>
      </c>
      <c r="AB489" s="381">
        <v>38700</v>
      </c>
      <c r="AC489" s="381">
        <v>41800</v>
      </c>
      <c r="AD489" s="381">
        <v>44900</v>
      </c>
      <c r="AE489" s="381">
        <v>48000</v>
      </c>
      <c r="AF489" s="381">
        <v>51100</v>
      </c>
      <c r="AG489" s="381">
        <v>9999</v>
      </c>
      <c r="AH489" s="381" t="s">
        <v>1542</v>
      </c>
      <c r="AI489" s="381" t="s">
        <v>12511</v>
      </c>
      <c r="AJ489" s="381">
        <v>0</v>
      </c>
    </row>
    <row r="490" spans="1:36">
      <c r="A490" s="381" t="s">
        <v>546</v>
      </c>
      <c r="B490" s="381" t="s">
        <v>12692</v>
      </c>
      <c r="C490" s="381">
        <v>12</v>
      </c>
      <c r="D490" s="381">
        <v>15</v>
      </c>
      <c r="E490" s="381" t="s">
        <v>12691</v>
      </c>
      <c r="F490" s="381" t="s">
        <v>12690</v>
      </c>
      <c r="G490" s="381" t="s">
        <v>2041</v>
      </c>
      <c r="H490" s="381">
        <v>54500</v>
      </c>
      <c r="I490" s="381">
        <v>19100</v>
      </c>
      <c r="J490" s="381">
        <v>21800</v>
      </c>
      <c r="K490" s="381">
        <v>24550</v>
      </c>
      <c r="L490" s="381">
        <v>27250</v>
      </c>
      <c r="M490" s="381">
        <v>29450</v>
      </c>
      <c r="N490" s="381">
        <v>31650</v>
      </c>
      <c r="O490" s="381">
        <v>33800</v>
      </c>
      <c r="P490" s="381">
        <v>36000</v>
      </c>
      <c r="Q490" s="381">
        <v>12060</v>
      </c>
      <c r="R490" s="381">
        <v>16240</v>
      </c>
      <c r="S490" s="381">
        <v>20420</v>
      </c>
      <c r="T490" s="381">
        <v>24600</v>
      </c>
      <c r="U490" s="381">
        <v>28780</v>
      </c>
      <c r="V490" s="381">
        <v>31650</v>
      </c>
      <c r="W490" s="381">
        <v>33800</v>
      </c>
      <c r="X490" s="381">
        <v>36000</v>
      </c>
      <c r="Y490" s="381">
        <v>30550</v>
      </c>
      <c r="Z490" s="381">
        <v>34900</v>
      </c>
      <c r="AA490" s="381">
        <v>39250</v>
      </c>
      <c r="AB490" s="381">
        <v>43600</v>
      </c>
      <c r="AC490" s="381">
        <v>47100</v>
      </c>
      <c r="AD490" s="381">
        <v>50600</v>
      </c>
      <c r="AE490" s="381">
        <v>54100</v>
      </c>
      <c r="AF490" s="381">
        <v>57600</v>
      </c>
      <c r="AG490" s="381">
        <v>6580</v>
      </c>
      <c r="AH490" s="381" t="s">
        <v>2041</v>
      </c>
      <c r="AI490" s="381" t="s">
        <v>12511</v>
      </c>
      <c r="AJ490" s="381">
        <v>1</v>
      </c>
    </row>
    <row r="491" spans="1:36">
      <c r="A491" s="381" t="s">
        <v>546</v>
      </c>
      <c r="B491" s="381" t="s">
        <v>12689</v>
      </c>
      <c r="C491" s="381">
        <v>12</v>
      </c>
      <c r="D491" s="381">
        <v>17</v>
      </c>
      <c r="E491" s="381" t="s">
        <v>12688</v>
      </c>
      <c r="F491" s="381" t="s">
        <v>12687</v>
      </c>
      <c r="G491" s="381" t="s">
        <v>12686</v>
      </c>
      <c r="H491" s="381">
        <v>45000</v>
      </c>
      <c r="I491" s="381">
        <v>16950</v>
      </c>
      <c r="J491" s="381">
        <v>19400</v>
      </c>
      <c r="K491" s="381">
        <v>21800</v>
      </c>
      <c r="L491" s="381">
        <v>24200</v>
      </c>
      <c r="M491" s="381">
        <v>26150</v>
      </c>
      <c r="N491" s="381">
        <v>28100</v>
      </c>
      <c r="O491" s="381">
        <v>30050</v>
      </c>
      <c r="P491" s="381">
        <v>31950</v>
      </c>
      <c r="Q491" s="381">
        <v>12060</v>
      </c>
      <c r="R491" s="381">
        <v>16240</v>
      </c>
      <c r="S491" s="381">
        <v>20420</v>
      </c>
      <c r="T491" s="381">
        <v>24200</v>
      </c>
      <c r="U491" s="381">
        <v>26150</v>
      </c>
      <c r="V491" s="381">
        <v>28100</v>
      </c>
      <c r="W491" s="381">
        <v>30050</v>
      </c>
      <c r="X491" s="381">
        <v>31950</v>
      </c>
      <c r="Y491" s="381">
        <v>27100</v>
      </c>
      <c r="Z491" s="381">
        <v>31000</v>
      </c>
      <c r="AA491" s="381">
        <v>34850</v>
      </c>
      <c r="AB491" s="381">
        <v>38700</v>
      </c>
      <c r="AC491" s="381">
        <v>41800</v>
      </c>
      <c r="AD491" s="381">
        <v>44900</v>
      </c>
      <c r="AE491" s="381">
        <v>48000</v>
      </c>
      <c r="AF491" s="381">
        <v>51100</v>
      </c>
      <c r="AG491" s="381">
        <v>9999</v>
      </c>
      <c r="AH491" s="381" t="s">
        <v>12686</v>
      </c>
      <c r="AI491" s="381" t="s">
        <v>12511</v>
      </c>
      <c r="AJ491" s="381">
        <v>1</v>
      </c>
    </row>
    <row r="492" spans="1:36">
      <c r="A492" s="381" t="s">
        <v>546</v>
      </c>
      <c r="B492" s="381" t="s">
        <v>12685</v>
      </c>
      <c r="C492" s="381">
        <v>12</v>
      </c>
      <c r="D492" s="381">
        <v>19</v>
      </c>
      <c r="E492" s="381" t="s">
        <v>12556</v>
      </c>
      <c r="F492" s="381" t="s">
        <v>12555</v>
      </c>
      <c r="G492" s="381" t="s">
        <v>1540</v>
      </c>
      <c r="H492" s="381">
        <v>64400</v>
      </c>
      <c r="I492" s="381">
        <v>22550</v>
      </c>
      <c r="J492" s="381">
        <v>25800</v>
      </c>
      <c r="K492" s="381">
        <v>29000</v>
      </c>
      <c r="L492" s="381">
        <v>32200</v>
      </c>
      <c r="M492" s="381">
        <v>34800</v>
      </c>
      <c r="N492" s="381">
        <v>37400</v>
      </c>
      <c r="O492" s="381">
        <v>39950</v>
      </c>
      <c r="P492" s="381">
        <v>42550</v>
      </c>
      <c r="Q492" s="381">
        <v>13550</v>
      </c>
      <c r="R492" s="381">
        <v>16240</v>
      </c>
      <c r="S492" s="381">
        <v>20420</v>
      </c>
      <c r="T492" s="381">
        <v>24600</v>
      </c>
      <c r="U492" s="381">
        <v>28780</v>
      </c>
      <c r="V492" s="381">
        <v>32960</v>
      </c>
      <c r="W492" s="381">
        <v>37140</v>
      </c>
      <c r="X492" s="381">
        <v>41320</v>
      </c>
      <c r="Y492" s="381">
        <v>36050</v>
      </c>
      <c r="Z492" s="381">
        <v>41200</v>
      </c>
      <c r="AA492" s="381">
        <v>46350</v>
      </c>
      <c r="AB492" s="381">
        <v>51500</v>
      </c>
      <c r="AC492" s="381">
        <v>55650</v>
      </c>
      <c r="AD492" s="381">
        <v>59750</v>
      </c>
      <c r="AE492" s="381">
        <v>63900</v>
      </c>
      <c r="AF492" s="381">
        <v>68000</v>
      </c>
      <c r="AG492" s="381">
        <v>3600</v>
      </c>
      <c r="AH492" s="381" t="s">
        <v>1540</v>
      </c>
      <c r="AI492" s="381" t="s">
        <v>12511</v>
      </c>
      <c r="AJ492" s="381">
        <v>1</v>
      </c>
    </row>
    <row r="493" spans="1:36">
      <c r="A493" s="381" t="s">
        <v>546</v>
      </c>
      <c r="B493" s="381" t="s">
        <v>12684</v>
      </c>
      <c r="C493" s="381">
        <v>12</v>
      </c>
      <c r="D493" s="381">
        <v>21</v>
      </c>
      <c r="E493" s="381" t="s">
        <v>12683</v>
      </c>
      <c r="F493" s="381" t="s">
        <v>12682</v>
      </c>
      <c r="G493" s="381" t="s">
        <v>12681</v>
      </c>
      <c r="H493" s="381">
        <v>68300</v>
      </c>
      <c r="I493" s="381">
        <v>24400</v>
      </c>
      <c r="J493" s="381">
        <v>27900</v>
      </c>
      <c r="K493" s="381">
        <v>31400</v>
      </c>
      <c r="L493" s="381">
        <v>34850</v>
      </c>
      <c r="M493" s="381">
        <v>37650</v>
      </c>
      <c r="N493" s="381">
        <v>40450</v>
      </c>
      <c r="O493" s="381">
        <v>43250</v>
      </c>
      <c r="P493" s="381">
        <v>46050</v>
      </c>
      <c r="Q493" s="381">
        <v>14650</v>
      </c>
      <c r="R493" s="381">
        <v>16750</v>
      </c>
      <c r="S493" s="381">
        <v>20420</v>
      </c>
      <c r="T493" s="381">
        <v>24600</v>
      </c>
      <c r="U493" s="381">
        <v>28780</v>
      </c>
      <c r="V493" s="381">
        <v>32960</v>
      </c>
      <c r="W493" s="381">
        <v>37140</v>
      </c>
      <c r="X493" s="381">
        <v>41320</v>
      </c>
      <c r="Y493" s="381">
        <v>39050</v>
      </c>
      <c r="Z493" s="381">
        <v>44600</v>
      </c>
      <c r="AA493" s="381">
        <v>50200</v>
      </c>
      <c r="AB493" s="381">
        <v>55750</v>
      </c>
      <c r="AC493" s="381">
        <v>60250</v>
      </c>
      <c r="AD493" s="381">
        <v>64700</v>
      </c>
      <c r="AE493" s="381">
        <v>69150</v>
      </c>
      <c r="AF493" s="381">
        <v>73600</v>
      </c>
      <c r="AG493" s="381">
        <v>5345</v>
      </c>
      <c r="AH493" s="381" t="s">
        <v>12681</v>
      </c>
      <c r="AI493" s="381" t="s">
        <v>12511</v>
      </c>
      <c r="AJ493" s="381">
        <v>1</v>
      </c>
    </row>
    <row r="494" spans="1:36">
      <c r="A494" s="381" t="s">
        <v>546</v>
      </c>
      <c r="B494" s="381" t="s">
        <v>12680</v>
      </c>
      <c r="C494" s="381">
        <v>12</v>
      </c>
      <c r="D494" s="381">
        <v>23</v>
      </c>
      <c r="E494" s="381" t="s">
        <v>12679</v>
      </c>
      <c r="F494" s="381" t="s">
        <v>12678</v>
      </c>
      <c r="G494" s="381" t="s">
        <v>1326</v>
      </c>
      <c r="H494" s="381">
        <v>53500</v>
      </c>
      <c r="I494" s="381">
        <v>18750</v>
      </c>
      <c r="J494" s="381">
        <v>21400</v>
      </c>
      <c r="K494" s="381">
        <v>24100</v>
      </c>
      <c r="L494" s="381">
        <v>26750</v>
      </c>
      <c r="M494" s="381">
        <v>28900</v>
      </c>
      <c r="N494" s="381">
        <v>31050</v>
      </c>
      <c r="O494" s="381">
        <v>33200</v>
      </c>
      <c r="P494" s="381">
        <v>35350</v>
      </c>
      <c r="Q494" s="381">
        <v>12060</v>
      </c>
      <c r="R494" s="381">
        <v>16240</v>
      </c>
      <c r="S494" s="381">
        <v>20420</v>
      </c>
      <c r="T494" s="381">
        <v>24600</v>
      </c>
      <c r="U494" s="381">
        <v>28780</v>
      </c>
      <c r="V494" s="381">
        <v>31050</v>
      </c>
      <c r="W494" s="381">
        <v>33200</v>
      </c>
      <c r="X494" s="381">
        <v>35350</v>
      </c>
      <c r="Y494" s="381">
        <v>30000</v>
      </c>
      <c r="Z494" s="381">
        <v>34250</v>
      </c>
      <c r="AA494" s="381">
        <v>38550</v>
      </c>
      <c r="AB494" s="381">
        <v>42800</v>
      </c>
      <c r="AC494" s="381">
        <v>46250</v>
      </c>
      <c r="AD494" s="381">
        <v>49650</v>
      </c>
      <c r="AE494" s="381">
        <v>53100</v>
      </c>
      <c r="AF494" s="381">
        <v>56500</v>
      </c>
      <c r="AG494" s="381">
        <v>9999</v>
      </c>
      <c r="AH494" s="381" t="s">
        <v>1326</v>
      </c>
      <c r="AI494" s="381" t="s">
        <v>12511</v>
      </c>
      <c r="AJ494" s="381">
        <v>0</v>
      </c>
    </row>
    <row r="495" spans="1:36">
      <c r="A495" s="381" t="s">
        <v>546</v>
      </c>
      <c r="B495" s="381" t="s">
        <v>12677</v>
      </c>
      <c r="C495" s="381">
        <v>12</v>
      </c>
      <c r="D495" s="381">
        <v>27</v>
      </c>
      <c r="E495" s="381" t="s">
        <v>12676</v>
      </c>
      <c r="F495" s="381" t="s">
        <v>12675</v>
      </c>
      <c r="G495" s="381" t="s">
        <v>7811</v>
      </c>
      <c r="H495" s="381">
        <v>41000</v>
      </c>
      <c r="I495" s="381">
        <v>16950</v>
      </c>
      <c r="J495" s="381">
        <v>19400</v>
      </c>
      <c r="K495" s="381">
        <v>21800</v>
      </c>
      <c r="L495" s="381">
        <v>24200</v>
      </c>
      <c r="M495" s="381">
        <v>26150</v>
      </c>
      <c r="N495" s="381">
        <v>28100</v>
      </c>
      <c r="O495" s="381">
        <v>30050</v>
      </c>
      <c r="P495" s="381">
        <v>31950</v>
      </c>
      <c r="Q495" s="381">
        <v>12060</v>
      </c>
      <c r="R495" s="381">
        <v>16240</v>
      </c>
      <c r="S495" s="381">
        <v>20420</v>
      </c>
      <c r="T495" s="381">
        <v>24200</v>
      </c>
      <c r="U495" s="381">
        <v>26150</v>
      </c>
      <c r="V495" s="381">
        <v>28100</v>
      </c>
      <c r="W495" s="381">
        <v>30050</v>
      </c>
      <c r="X495" s="381">
        <v>31950</v>
      </c>
      <c r="Y495" s="381">
        <v>27100</v>
      </c>
      <c r="Z495" s="381">
        <v>31000</v>
      </c>
      <c r="AA495" s="381">
        <v>34850</v>
      </c>
      <c r="AB495" s="381">
        <v>38700</v>
      </c>
      <c r="AC495" s="381">
        <v>41800</v>
      </c>
      <c r="AD495" s="381">
        <v>44900</v>
      </c>
      <c r="AE495" s="381">
        <v>48000</v>
      </c>
      <c r="AF495" s="381">
        <v>51100</v>
      </c>
      <c r="AG495" s="381">
        <v>9999</v>
      </c>
      <c r="AH495" s="381" t="s">
        <v>7811</v>
      </c>
      <c r="AI495" s="381" t="s">
        <v>12511</v>
      </c>
      <c r="AJ495" s="381">
        <v>0</v>
      </c>
    </row>
    <row r="496" spans="1:36">
      <c r="A496" s="381" t="s">
        <v>546</v>
      </c>
      <c r="B496" s="381" t="s">
        <v>12674</v>
      </c>
      <c r="C496" s="381">
        <v>12</v>
      </c>
      <c r="D496" s="381">
        <v>29</v>
      </c>
      <c r="E496" s="381" t="s">
        <v>12673</v>
      </c>
      <c r="F496" s="381" t="s">
        <v>12672</v>
      </c>
      <c r="G496" s="381" t="s">
        <v>12671</v>
      </c>
      <c r="H496" s="381">
        <v>47400</v>
      </c>
      <c r="I496" s="381">
        <v>16950</v>
      </c>
      <c r="J496" s="381">
        <v>19400</v>
      </c>
      <c r="K496" s="381">
        <v>21800</v>
      </c>
      <c r="L496" s="381">
        <v>24200</v>
      </c>
      <c r="M496" s="381">
        <v>26150</v>
      </c>
      <c r="N496" s="381">
        <v>28100</v>
      </c>
      <c r="O496" s="381">
        <v>30050</v>
      </c>
      <c r="P496" s="381">
        <v>31950</v>
      </c>
      <c r="Q496" s="381">
        <v>12060</v>
      </c>
      <c r="R496" s="381">
        <v>16240</v>
      </c>
      <c r="S496" s="381">
        <v>20420</v>
      </c>
      <c r="T496" s="381">
        <v>24200</v>
      </c>
      <c r="U496" s="381">
        <v>26150</v>
      </c>
      <c r="V496" s="381">
        <v>28100</v>
      </c>
      <c r="W496" s="381">
        <v>30050</v>
      </c>
      <c r="X496" s="381">
        <v>31950</v>
      </c>
      <c r="Y496" s="381">
        <v>27100</v>
      </c>
      <c r="Z496" s="381">
        <v>31000</v>
      </c>
      <c r="AA496" s="381">
        <v>34850</v>
      </c>
      <c r="AB496" s="381">
        <v>38700</v>
      </c>
      <c r="AC496" s="381">
        <v>41800</v>
      </c>
      <c r="AD496" s="381">
        <v>44900</v>
      </c>
      <c r="AE496" s="381">
        <v>48000</v>
      </c>
      <c r="AF496" s="381">
        <v>51100</v>
      </c>
      <c r="AG496" s="381">
        <v>9999</v>
      </c>
      <c r="AH496" s="381" t="s">
        <v>12671</v>
      </c>
      <c r="AI496" s="381" t="s">
        <v>12511</v>
      </c>
      <c r="AJ496" s="381">
        <v>0</v>
      </c>
    </row>
    <row r="497" spans="1:36">
      <c r="A497" s="381" t="s">
        <v>546</v>
      </c>
      <c r="B497" s="381" t="s">
        <v>12670</v>
      </c>
      <c r="C497" s="381">
        <v>12</v>
      </c>
      <c r="D497" s="381">
        <v>31</v>
      </c>
      <c r="E497" s="381" t="s">
        <v>12556</v>
      </c>
      <c r="F497" s="381" t="s">
        <v>12555</v>
      </c>
      <c r="G497" s="381" t="s">
        <v>3431</v>
      </c>
      <c r="H497" s="381">
        <v>64400</v>
      </c>
      <c r="I497" s="381">
        <v>22550</v>
      </c>
      <c r="J497" s="381">
        <v>25800</v>
      </c>
      <c r="K497" s="381">
        <v>29000</v>
      </c>
      <c r="L497" s="381">
        <v>32200</v>
      </c>
      <c r="M497" s="381">
        <v>34800</v>
      </c>
      <c r="N497" s="381">
        <v>37400</v>
      </c>
      <c r="O497" s="381">
        <v>39950</v>
      </c>
      <c r="P497" s="381">
        <v>42550</v>
      </c>
      <c r="Q497" s="381">
        <v>13550</v>
      </c>
      <c r="R497" s="381">
        <v>16240</v>
      </c>
      <c r="S497" s="381">
        <v>20420</v>
      </c>
      <c r="T497" s="381">
        <v>24600</v>
      </c>
      <c r="U497" s="381">
        <v>28780</v>
      </c>
      <c r="V497" s="381">
        <v>32960</v>
      </c>
      <c r="W497" s="381">
        <v>37140</v>
      </c>
      <c r="X497" s="381">
        <v>41320</v>
      </c>
      <c r="Y497" s="381">
        <v>36050</v>
      </c>
      <c r="Z497" s="381">
        <v>41200</v>
      </c>
      <c r="AA497" s="381">
        <v>46350</v>
      </c>
      <c r="AB497" s="381">
        <v>51500</v>
      </c>
      <c r="AC497" s="381">
        <v>55650</v>
      </c>
      <c r="AD497" s="381">
        <v>59750</v>
      </c>
      <c r="AE497" s="381">
        <v>63900</v>
      </c>
      <c r="AF497" s="381">
        <v>68000</v>
      </c>
      <c r="AG497" s="381">
        <v>3600</v>
      </c>
      <c r="AH497" s="381" t="s">
        <v>3431</v>
      </c>
      <c r="AI497" s="381" t="s">
        <v>12511</v>
      </c>
      <c r="AJ497" s="381">
        <v>1</v>
      </c>
    </row>
    <row r="498" spans="1:36">
      <c r="A498" s="381" t="s">
        <v>546</v>
      </c>
      <c r="B498" s="381" t="s">
        <v>12669</v>
      </c>
      <c r="C498" s="381">
        <v>12</v>
      </c>
      <c r="D498" s="381">
        <v>33</v>
      </c>
      <c r="E498" s="381" t="s">
        <v>12548</v>
      </c>
      <c r="F498" s="381" t="s">
        <v>12547</v>
      </c>
      <c r="G498" s="381" t="s">
        <v>12668</v>
      </c>
      <c r="H498" s="381">
        <v>62000</v>
      </c>
      <c r="I498" s="381">
        <v>21700</v>
      </c>
      <c r="J498" s="381">
        <v>24800</v>
      </c>
      <c r="K498" s="381">
        <v>27900</v>
      </c>
      <c r="L498" s="381">
        <v>31000</v>
      </c>
      <c r="M498" s="381">
        <v>33500</v>
      </c>
      <c r="N498" s="381">
        <v>36000</v>
      </c>
      <c r="O498" s="381">
        <v>38450</v>
      </c>
      <c r="P498" s="381">
        <v>40950</v>
      </c>
      <c r="Q498" s="381">
        <v>13050</v>
      </c>
      <c r="R498" s="381">
        <v>16240</v>
      </c>
      <c r="S498" s="381">
        <v>20420</v>
      </c>
      <c r="T498" s="381">
        <v>24600</v>
      </c>
      <c r="U498" s="381">
        <v>28780</v>
      </c>
      <c r="V498" s="381">
        <v>32960</v>
      </c>
      <c r="W498" s="381">
        <v>37140</v>
      </c>
      <c r="X498" s="381">
        <v>40950</v>
      </c>
      <c r="Y498" s="381">
        <v>34750</v>
      </c>
      <c r="Z498" s="381">
        <v>39700</v>
      </c>
      <c r="AA498" s="381">
        <v>44650</v>
      </c>
      <c r="AB498" s="381">
        <v>49600</v>
      </c>
      <c r="AC498" s="381">
        <v>53600</v>
      </c>
      <c r="AD498" s="381">
        <v>57550</v>
      </c>
      <c r="AE498" s="381">
        <v>61550</v>
      </c>
      <c r="AF498" s="381">
        <v>65500</v>
      </c>
      <c r="AG498" s="381">
        <v>6080</v>
      </c>
      <c r="AH498" s="381" t="s">
        <v>12668</v>
      </c>
      <c r="AI498" s="381" t="s">
        <v>12511</v>
      </c>
      <c r="AJ498" s="381">
        <v>1</v>
      </c>
    </row>
    <row r="499" spans="1:36">
      <c r="A499" s="381" t="s">
        <v>546</v>
      </c>
      <c r="B499" s="381" t="s">
        <v>12667</v>
      </c>
      <c r="C499" s="381">
        <v>12</v>
      </c>
      <c r="D499" s="381">
        <v>35</v>
      </c>
      <c r="E499" s="381" t="s">
        <v>12666</v>
      </c>
      <c r="F499" s="381" t="s">
        <v>12665</v>
      </c>
      <c r="G499" s="381" t="s">
        <v>12664</v>
      </c>
      <c r="H499" s="381">
        <v>57600</v>
      </c>
      <c r="I499" s="381">
        <v>20200</v>
      </c>
      <c r="J499" s="381">
        <v>23100</v>
      </c>
      <c r="K499" s="381">
        <v>26000</v>
      </c>
      <c r="L499" s="381">
        <v>28850</v>
      </c>
      <c r="M499" s="381">
        <v>31200</v>
      </c>
      <c r="N499" s="381">
        <v>33500</v>
      </c>
      <c r="O499" s="381">
        <v>35800</v>
      </c>
      <c r="P499" s="381">
        <v>38100</v>
      </c>
      <c r="Q499" s="381">
        <v>12150</v>
      </c>
      <c r="R499" s="381">
        <v>16240</v>
      </c>
      <c r="S499" s="381">
        <v>20420</v>
      </c>
      <c r="T499" s="381">
        <v>24600</v>
      </c>
      <c r="U499" s="381">
        <v>28780</v>
      </c>
      <c r="V499" s="381">
        <v>32960</v>
      </c>
      <c r="W499" s="381">
        <v>35800</v>
      </c>
      <c r="X499" s="381">
        <v>38100</v>
      </c>
      <c r="Y499" s="381">
        <v>32350</v>
      </c>
      <c r="Z499" s="381">
        <v>36950</v>
      </c>
      <c r="AA499" s="381">
        <v>41550</v>
      </c>
      <c r="AB499" s="381">
        <v>46150</v>
      </c>
      <c r="AC499" s="381">
        <v>49850</v>
      </c>
      <c r="AD499" s="381">
        <v>53550</v>
      </c>
      <c r="AE499" s="381">
        <v>57250</v>
      </c>
      <c r="AF499" s="381">
        <v>60950</v>
      </c>
      <c r="AG499" s="381">
        <v>2020</v>
      </c>
      <c r="AH499" s="381" t="s">
        <v>12664</v>
      </c>
      <c r="AI499" s="381" t="s">
        <v>12511</v>
      </c>
      <c r="AJ499" s="381">
        <v>1</v>
      </c>
    </row>
    <row r="500" spans="1:36">
      <c r="A500" s="381" t="s">
        <v>546</v>
      </c>
      <c r="B500" s="381" t="s">
        <v>12663</v>
      </c>
      <c r="C500" s="381">
        <v>12</v>
      </c>
      <c r="D500" s="381">
        <v>37</v>
      </c>
      <c r="E500" s="381" t="s">
        <v>12662</v>
      </c>
      <c r="F500" s="381" t="s">
        <v>12661</v>
      </c>
      <c r="G500" s="381" t="s">
        <v>1670</v>
      </c>
      <c r="H500" s="381">
        <v>49400</v>
      </c>
      <c r="I500" s="381">
        <v>17300</v>
      </c>
      <c r="J500" s="381">
        <v>19800</v>
      </c>
      <c r="K500" s="381">
        <v>22250</v>
      </c>
      <c r="L500" s="381">
        <v>24700</v>
      </c>
      <c r="M500" s="381">
        <v>26700</v>
      </c>
      <c r="N500" s="381">
        <v>28700</v>
      </c>
      <c r="O500" s="381">
        <v>30650</v>
      </c>
      <c r="P500" s="381">
        <v>32650</v>
      </c>
      <c r="Q500" s="381">
        <v>12060</v>
      </c>
      <c r="R500" s="381">
        <v>16240</v>
      </c>
      <c r="S500" s="381">
        <v>20420</v>
      </c>
      <c r="T500" s="381">
        <v>24600</v>
      </c>
      <c r="U500" s="381">
        <v>26700</v>
      </c>
      <c r="V500" s="381">
        <v>28700</v>
      </c>
      <c r="W500" s="381">
        <v>30650</v>
      </c>
      <c r="X500" s="381">
        <v>32650</v>
      </c>
      <c r="Y500" s="381">
        <v>27650</v>
      </c>
      <c r="Z500" s="381">
        <v>31600</v>
      </c>
      <c r="AA500" s="381">
        <v>35550</v>
      </c>
      <c r="AB500" s="381">
        <v>39500</v>
      </c>
      <c r="AC500" s="381">
        <v>42700</v>
      </c>
      <c r="AD500" s="381">
        <v>45850</v>
      </c>
      <c r="AE500" s="381">
        <v>49000</v>
      </c>
      <c r="AF500" s="381">
        <v>52150</v>
      </c>
      <c r="AG500" s="381">
        <v>9999</v>
      </c>
      <c r="AH500" s="381" t="s">
        <v>1670</v>
      </c>
      <c r="AI500" s="381" t="s">
        <v>12511</v>
      </c>
      <c r="AJ500" s="381">
        <v>0</v>
      </c>
    </row>
    <row r="501" spans="1:36">
      <c r="A501" s="381" t="s">
        <v>546</v>
      </c>
      <c r="B501" s="381" t="s">
        <v>12660</v>
      </c>
      <c r="C501" s="381">
        <v>12</v>
      </c>
      <c r="D501" s="381">
        <v>39</v>
      </c>
      <c r="E501" s="381" t="s">
        <v>12609</v>
      </c>
      <c r="F501" s="381" t="s">
        <v>12608</v>
      </c>
      <c r="G501" s="381" t="s">
        <v>12659</v>
      </c>
      <c r="H501" s="381">
        <v>68400</v>
      </c>
      <c r="I501" s="381">
        <v>23950</v>
      </c>
      <c r="J501" s="381">
        <v>27400</v>
      </c>
      <c r="K501" s="381">
        <v>30800</v>
      </c>
      <c r="L501" s="381">
        <v>34200</v>
      </c>
      <c r="M501" s="381">
        <v>36950</v>
      </c>
      <c r="N501" s="381">
        <v>39700</v>
      </c>
      <c r="O501" s="381">
        <v>42450</v>
      </c>
      <c r="P501" s="381">
        <v>45150</v>
      </c>
      <c r="Q501" s="381">
        <v>14350</v>
      </c>
      <c r="R501" s="381">
        <v>16400</v>
      </c>
      <c r="S501" s="381">
        <v>20420</v>
      </c>
      <c r="T501" s="381">
        <v>24600</v>
      </c>
      <c r="U501" s="381">
        <v>28780</v>
      </c>
      <c r="V501" s="381">
        <v>32960</v>
      </c>
      <c r="W501" s="381">
        <v>37140</v>
      </c>
      <c r="X501" s="381">
        <v>41320</v>
      </c>
      <c r="Y501" s="381">
        <v>38300</v>
      </c>
      <c r="Z501" s="381">
        <v>43800</v>
      </c>
      <c r="AA501" s="381">
        <v>49250</v>
      </c>
      <c r="AB501" s="381">
        <v>54700</v>
      </c>
      <c r="AC501" s="381">
        <v>59100</v>
      </c>
      <c r="AD501" s="381">
        <v>63500</v>
      </c>
      <c r="AE501" s="381">
        <v>67850</v>
      </c>
      <c r="AF501" s="381">
        <v>72250</v>
      </c>
      <c r="AG501" s="381">
        <v>8240</v>
      </c>
      <c r="AH501" s="381" t="s">
        <v>12659</v>
      </c>
      <c r="AI501" s="381" t="s">
        <v>12511</v>
      </c>
      <c r="AJ501" s="381">
        <v>1</v>
      </c>
    </row>
    <row r="502" spans="1:36">
      <c r="A502" s="381" t="s">
        <v>546</v>
      </c>
      <c r="B502" s="381" t="s">
        <v>12658</v>
      </c>
      <c r="C502" s="381">
        <v>12</v>
      </c>
      <c r="D502" s="381">
        <v>41</v>
      </c>
      <c r="E502" s="381" t="s">
        <v>12657</v>
      </c>
      <c r="F502" s="381" t="s">
        <v>12656</v>
      </c>
      <c r="G502" s="381" t="s">
        <v>12655</v>
      </c>
      <c r="H502" s="381">
        <v>65200</v>
      </c>
      <c r="I502" s="381">
        <v>22750</v>
      </c>
      <c r="J502" s="381">
        <v>26000</v>
      </c>
      <c r="K502" s="381">
        <v>29250</v>
      </c>
      <c r="L502" s="381">
        <v>32450</v>
      </c>
      <c r="M502" s="381">
        <v>35050</v>
      </c>
      <c r="N502" s="381">
        <v>37650</v>
      </c>
      <c r="O502" s="381">
        <v>40250</v>
      </c>
      <c r="P502" s="381">
        <v>42850</v>
      </c>
      <c r="Q502" s="381">
        <v>13650</v>
      </c>
      <c r="R502" s="381">
        <v>16240</v>
      </c>
      <c r="S502" s="381">
        <v>20420</v>
      </c>
      <c r="T502" s="381">
        <v>24600</v>
      </c>
      <c r="U502" s="381">
        <v>28780</v>
      </c>
      <c r="V502" s="381">
        <v>32960</v>
      </c>
      <c r="W502" s="381">
        <v>37140</v>
      </c>
      <c r="X502" s="381">
        <v>41320</v>
      </c>
      <c r="Y502" s="381">
        <v>36350</v>
      </c>
      <c r="Z502" s="381">
        <v>41550</v>
      </c>
      <c r="AA502" s="381">
        <v>46750</v>
      </c>
      <c r="AB502" s="381">
        <v>51900</v>
      </c>
      <c r="AC502" s="381">
        <v>56100</v>
      </c>
      <c r="AD502" s="381">
        <v>60250</v>
      </c>
      <c r="AE502" s="381">
        <v>64400</v>
      </c>
      <c r="AF502" s="381">
        <v>68550</v>
      </c>
      <c r="AG502" s="381">
        <v>9999</v>
      </c>
      <c r="AH502" s="381" t="s">
        <v>12655</v>
      </c>
      <c r="AI502" s="381" t="s">
        <v>12511</v>
      </c>
      <c r="AJ502" s="381">
        <v>1</v>
      </c>
    </row>
    <row r="503" spans="1:36">
      <c r="A503" s="381" t="s">
        <v>546</v>
      </c>
      <c r="B503" s="381" t="s">
        <v>12654</v>
      </c>
      <c r="C503" s="381">
        <v>12</v>
      </c>
      <c r="D503" s="381">
        <v>43</v>
      </c>
      <c r="E503" s="381" t="s">
        <v>12653</v>
      </c>
      <c r="F503" s="381" t="s">
        <v>12652</v>
      </c>
      <c r="G503" s="381" t="s">
        <v>12651</v>
      </c>
      <c r="H503" s="381">
        <v>38000</v>
      </c>
      <c r="I503" s="381">
        <v>16950</v>
      </c>
      <c r="J503" s="381">
        <v>19400</v>
      </c>
      <c r="K503" s="381">
        <v>21800</v>
      </c>
      <c r="L503" s="381">
        <v>24200</v>
      </c>
      <c r="M503" s="381">
        <v>26150</v>
      </c>
      <c r="N503" s="381">
        <v>28100</v>
      </c>
      <c r="O503" s="381">
        <v>30050</v>
      </c>
      <c r="P503" s="381">
        <v>31950</v>
      </c>
      <c r="Q503" s="381">
        <v>12060</v>
      </c>
      <c r="R503" s="381">
        <v>16240</v>
      </c>
      <c r="S503" s="381">
        <v>20420</v>
      </c>
      <c r="T503" s="381">
        <v>24200</v>
      </c>
      <c r="U503" s="381">
        <v>26150</v>
      </c>
      <c r="V503" s="381">
        <v>28100</v>
      </c>
      <c r="W503" s="381">
        <v>30050</v>
      </c>
      <c r="X503" s="381">
        <v>31950</v>
      </c>
      <c r="Y503" s="381">
        <v>27100</v>
      </c>
      <c r="Z503" s="381">
        <v>31000</v>
      </c>
      <c r="AA503" s="381">
        <v>34850</v>
      </c>
      <c r="AB503" s="381">
        <v>38700</v>
      </c>
      <c r="AC503" s="381">
        <v>41800</v>
      </c>
      <c r="AD503" s="381">
        <v>44900</v>
      </c>
      <c r="AE503" s="381">
        <v>48000</v>
      </c>
      <c r="AF503" s="381">
        <v>51100</v>
      </c>
      <c r="AG503" s="381">
        <v>9999</v>
      </c>
      <c r="AH503" s="381" t="s">
        <v>12651</v>
      </c>
      <c r="AI503" s="381" t="s">
        <v>12511</v>
      </c>
      <c r="AJ503" s="381">
        <v>0</v>
      </c>
    </row>
    <row r="504" spans="1:36">
      <c r="A504" s="381" t="s">
        <v>546</v>
      </c>
      <c r="B504" s="381" t="s">
        <v>12650</v>
      </c>
      <c r="C504" s="381">
        <v>12</v>
      </c>
      <c r="D504" s="381">
        <v>45</v>
      </c>
      <c r="E504" s="381" t="s">
        <v>12649</v>
      </c>
      <c r="F504" s="381" t="s">
        <v>12648</v>
      </c>
      <c r="G504" s="381" t="s">
        <v>12647</v>
      </c>
      <c r="H504" s="381">
        <v>49700</v>
      </c>
      <c r="I504" s="381">
        <v>17150</v>
      </c>
      <c r="J504" s="381">
        <v>19600</v>
      </c>
      <c r="K504" s="381">
        <v>22050</v>
      </c>
      <c r="L504" s="381">
        <v>24450</v>
      </c>
      <c r="M504" s="381">
        <v>26450</v>
      </c>
      <c r="N504" s="381">
        <v>28400</v>
      </c>
      <c r="O504" s="381">
        <v>30350</v>
      </c>
      <c r="P504" s="381">
        <v>32300</v>
      </c>
      <c r="Q504" s="381">
        <v>12060</v>
      </c>
      <c r="R504" s="381">
        <v>16240</v>
      </c>
      <c r="S504" s="381">
        <v>20420</v>
      </c>
      <c r="T504" s="381">
        <v>24450</v>
      </c>
      <c r="U504" s="381">
        <v>26450</v>
      </c>
      <c r="V504" s="381">
        <v>28400</v>
      </c>
      <c r="W504" s="381">
        <v>30350</v>
      </c>
      <c r="X504" s="381">
        <v>32300</v>
      </c>
      <c r="Y504" s="381">
        <v>27400</v>
      </c>
      <c r="Z504" s="381">
        <v>31300</v>
      </c>
      <c r="AA504" s="381">
        <v>35200</v>
      </c>
      <c r="AB504" s="381">
        <v>39100</v>
      </c>
      <c r="AC504" s="381">
        <v>42250</v>
      </c>
      <c r="AD504" s="381">
        <v>45400</v>
      </c>
      <c r="AE504" s="381">
        <v>48500</v>
      </c>
      <c r="AF504" s="381">
        <v>51650</v>
      </c>
      <c r="AG504" s="381">
        <v>9999</v>
      </c>
      <c r="AH504" s="381" t="s">
        <v>12647</v>
      </c>
      <c r="AI504" s="381" t="s">
        <v>12511</v>
      </c>
      <c r="AJ504" s="381">
        <v>1</v>
      </c>
    </row>
    <row r="505" spans="1:36">
      <c r="A505" s="381" t="s">
        <v>546</v>
      </c>
      <c r="B505" s="381" t="s">
        <v>12646</v>
      </c>
      <c r="C505" s="381">
        <v>12</v>
      </c>
      <c r="D505" s="381">
        <v>47</v>
      </c>
      <c r="E505" s="381" t="s">
        <v>12645</v>
      </c>
      <c r="F505" s="381" t="s">
        <v>12644</v>
      </c>
      <c r="G505" s="381" t="s">
        <v>3323</v>
      </c>
      <c r="H505" s="381">
        <v>44700</v>
      </c>
      <c r="I505" s="381">
        <v>16950</v>
      </c>
      <c r="J505" s="381">
        <v>19400</v>
      </c>
      <c r="K505" s="381">
        <v>21800</v>
      </c>
      <c r="L505" s="381">
        <v>24200</v>
      </c>
      <c r="M505" s="381">
        <v>26150</v>
      </c>
      <c r="N505" s="381">
        <v>28100</v>
      </c>
      <c r="O505" s="381">
        <v>30050</v>
      </c>
      <c r="P505" s="381">
        <v>31950</v>
      </c>
      <c r="Q505" s="381">
        <v>12060</v>
      </c>
      <c r="R505" s="381">
        <v>16240</v>
      </c>
      <c r="S505" s="381">
        <v>20420</v>
      </c>
      <c r="T505" s="381">
        <v>24200</v>
      </c>
      <c r="U505" s="381">
        <v>26150</v>
      </c>
      <c r="V505" s="381">
        <v>28100</v>
      </c>
      <c r="W505" s="381">
        <v>30050</v>
      </c>
      <c r="X505" s="381">
        <v>31950</v>
      </c>
      <c r="Y505" s="381">
        <v>27100</v>
      </c>
      <c r="Z505" s="381">
        <v>31000</v>
      </c>
      <c r="AA505" s="381">
        <v>34850</v>
      </c>
      <c r="AB505" s="381">
        <v>38700</v>
      </c>
      <c r="AC505" s="381">
        <v>41800</v>
      </c>
      <c r="AD505" s="381">
        <v>44900</v>
      </c>
      <c r="AE505" s="381">
        <v>48000</v>
      </c>
      <c r="AF505" s="381">
        <v>51100</v>
      </c>
      <c r="AG505" s="381">
        <v>9999</v>
      </c>
      <c r="AH505" s="381" t="s">
        <v>3323</v>
      </c>
      <c r="AI505" s="381" t="s">
        <v>12511</v>
      </c>
      <c r="AJ505" s="381">
        <v>0</v>
      </c>
    </row>
    <row r="506" spans="1:36">
      <c r="A506" s="381" t="s">
        <v>546</v>
      </c>
      <c r="B506" s="381" t="s">
        <v>12643</v>
      </c>
      <c r="C506" s="381">
        <v>12</v>
      </c>
      <c r="D506" s="381">
        <v>49</v>
      </c>
      <c r="E506" s="381" t="s">
        <v>12642</v>
      </c>
      <c r="F506" s="381" t="s">
        <v>12641</v>
      </c>
      <c r="G506" s="381" t="s">
        <v>12640</v>
      </c>
      <c r="H506" s="381">
        <v>41300</v>
      </c>
      <c r="I506" s="381">
        <v>16950</v>
      </c>
      <c r="J506" s="381">
        <v>19400</v>
      </c>
      <c r="K506" s="381">
        <v>21800</v>
      </c>
      <c r="L506" s="381">
        <v>24200</v>
      </c>
      <c r="M506" s="381">
        <v>26150</v>
      </c>
      <c r="N506" s="381">
        <v>28100</v>
      </c>
      <c r="O506" s="381">
        <v>30050</v>
      </c>
      <c r="P506" s="381">
        <v>31950</v>
      </c>
      <c r="Q506" s="381">
        <v>12060</v>
      </c>
      <c r="R506" s="381">
        <v>16240</v>
      </c>
      <c r="S506" s="381">
        <v>20420</v>
      </c>
      <c r="T506" s="381">
        <v>24200</v>
      </c>
      <c r="U506" s="381">
        <v>26150</v>
      </c>
      <c r="V506" s="381">
        <v>28100</v>
      </c>
      <c r="W506" s="381">
        <v>30050</v>
      </c>
      <c r="X506" s="381">
        <v>31950</v>
      </c>
      <c r="Y506" s="381">
        <v>27100</v>
      </c>
      <c r="Z506" s="381">
        <v>31000</v>
      </c>
      <c r="AA506" s="381">
        <v>34850</v>
      </c>
      <c r="AB506" s="381">
        <v>38700</v>
      </c>
      <c r="AC506" s="381">
        <v>41800</v>
      </c>
      <c r="AD506" s="381">
        <v>44900</v>
      </c>
      <c r="AE506" s="381">
        <v>48000</v>
      </c>
      <c r="AF506" s="381">
        <v>51100</v>
      </c>
      <c r="AG506" s="381">
        <v>9999</v>
      </c>
      <c r="AH506" s="381" t="s">
        <v>12640</v>
      </c>
      <c r="AI506" s="381" t="s">
        <v>12511</v>
      </c>
      <c r="AJ506" s="381">
        <v>0</v>
      </c>
    </row>
    <row r="507" spans="1:36">
      <c r="A507" s="381" t="s">
        <v>546</v>
      </c>
      <c r="B507" s="381" t="s">
        <v>12639</v>
      </c>
      <c r="C507" s="381">
        <v>12</v>
      </c>
      <c r="D507" s="381">
        <v>51</v>
      </c>
      <c r="E507" s="381" t="s">
        <v>12638</v>
      </c>
      <c r="F507" s="381" t="s">
        <v>12637</v>
      </c>
      <c r="G507" s="381" t="s">
        <v>12636</v>
      </c>
      <c r="H507" s="381">
        <v>42900</v>
      </c>
      <c r="I507" s="381">
        <v>16950</v>
      </c>
      <c r="J507" s="381">
        <v>19400</v>
      </c>
      <c r="K507" s="381">
        <v>21800</v>
      </c>
      <c r="L507" s="381">
        <v>24200</v>
      </c>
      <c r="M507" s="381">
        <v>26150</v>
      </c>
      <c r="N507" s="381">
        <v>28100</v>
      </c>
      <c r="O507" s="381">
        <v>30050</v>
      </c>
      <c r="P507" s="381">
        <v>31950</v>
      </c>
      <c r="Q507" s="381">
        <v>12060</v>
      </c>
      <c r="R507" s="381">
        <v>16240</v>
      </c>
      <c r="S507" s="381">
        <v>20420</v>
      </c>
      <c r="T507" s="381">
        <v>24200</v>
      </c>
      <c r="U507" s="381">
        <v>26150</v>
      </c>
      <c r="V507" s="381">
        <v>28100</v>
      </c>
      <c r="W507" s="381">
        <v>30050</v>
      </c>
      <c r="X507" s="381">
        <v>31950</v>
      </c>
      <c r="Y507" s="381">
        <v>27100</v>
      </c>
      <c r="Z507" s="381">
        <v>31000</v>
      </c>
      <c r="AA507" s="381">
        <v>34850</v>
      </c>
      <c r="AB507" s="381">
        <v>38700</v>
      </c>
      <c r="AC507" s="381">
        <v>41800</v>
      </c>
      <c r="AD507" s="381">
        <v>44900</v>
      </c>
      <c r="AE507" s="381">
        <v>48000</v>
      </c>
      <c r="AF507" s="381">
        <v>51100</v>
      </c>
      <c r="AG507" s="381">
        <v>9999</v>
      </c>
      <c r="AH507" s="381" t="s">
        <v>12636</v>
      </c>
      <c r="AI507" s="381" t="s">
        <v>12511</v>
      </c>
      <c r="AJ507" s="381">
        <v>0</v>
      </c>
    </row>
    <row r="508" spans="1:36">
      <c r="A508" s="381" t="s">
        <v>546</v>
      </c>
      <c r="B508" s="381" t="s">
        <v>12635</v>
      </c>
      <c r="C508" s="381">
        <v>12</v>
      </c>
      <c r="D508" s="381">
        <v>53</v>
      </c>
      <c r="E508" s="381" t="s">
        <v>12566</v>
      </c>
      <c r="F508" s="381" t="s">
        <v>12565</v>
      </c>
      <c r="G508" s="381" t="s">
        <v>12634</v>
      </c>
      <c r="H508" s="381">
        <v>59800</v>
      </c>
      <c r="I508" s="381">
        <v>20950</v>
      </c>
      <c r="J508" s="381">
        <v>23950</v>
      </c>
      <c r="K508" s="381">
        <v>26950</v>
      </c>
      <c r="L508" s="381">
        <v>29900</v>
      </c>
      <c r="M508" s="381">
        <v>32300</v>
      </c>
      <c r="N508" s="381">
        <v>34700</v>
      </c>
      <c r="O508" s="381">
        <v>37100</v>
      </c>
      <c r="P508" s="381">
        <v>39500</v>
      </c>
      <c r="Q508" s="381">
        <v>12600</v>
      </c>
      <c r="R508" s="381">
        <v>16240</v>
      </c>
      <c r="S508" s="381">
        <v>20420</v>
      </c>
      <c r="T508" s="381">
        <v>24600</v>
      </c>
      <c r="U508" s="381">
        <v>28780</v>
      </c>
      <c r="V508" s="381">
        <v>32960</v>
      </c>
      <c r="W508" s="381">
        <v>37100</v>
      </c>
      <c r="X508" s="381">
        <v>39500</v>
      </c>
      <c r="Y508" s="381">
        <v>33500</v>
      </c>
      <c r="Z508" s="381">
        <v>38300</v>
      </c>
      <c r="AA508" s="381">
        <v>43100</v>
      </c>
      <c r="AB508" s="381">
        <v>47850</v>
      </c>
      <c r="AC508" s="381">
        <v>51700</v>
      </c>
      <c r="AD508" s="381">
        <v>55550</v>
      </c>
      <c r="AE508" s="381">
        <v>59350</v>
      </c>
      <c r="AF508" s="381">
        <v>63200</v>
      </c>
      <c r="AG508" s="381">
        <v>8280</v>
      </c>
      <c r="AH508" s="381" t="s">
        <v>12634</v>
      </c>
      <c r="AI508" s="381" t="s">
        <v>12511</v>
      </c>
      <c r="AJ508" s="381">
        <v>1</v>
      </c>
    </row>
    <row r="509" spans="1:36">
      <c r="A509" s="381" t="s">
        <v>546</v>
      </c>
      <c r="B509" s="381" t="s">
        <v>12633</v>
      </c>
      <c r="C509" s="381">
        <v>12</v>
      </c>
      <c r="D509" s="381">
        <v>55</v>
      </c>
      <c r="E509" s="381" t="s">
        <v>12632</v>
      </c>
      <c r="F509" s="381" t="s">
        <v>12631</v>
      </c>
      <c r="G509" s="381" t="s">
        <v>12630</v>
      </c>
      <c r="H509" s="381">
        <v>42200</v>
      </c>
      <c r="I509" s="381">
        <v>16950</v>
      </c>
      <c r="J509" s="381">
        <v>19400</v>
      </c>
      <c r="K509" s="381">
        <v>21800</v>
      </c>
      <c r="L509" s="381">
        <v>24200</v>
      </c>
      <c r="M509" s="381">
        <v>26150</v>
      </c>
      <c r="N509" s="381">
        <v>28100</v>
      </c>
      <c r="O509" s="381">
        <v>30050</v>
      </c>
      <c r="P509" s="381">
        <v>31950</v>
      </c>
      <c r="Q509" s="381">
        <v>12060</v>
      </c>
      <c r="R509" s="381">
        <v>16240</v>
      </c>
      <c r="S509" s="381">
        <v>20420</v>
      </c>
      <c r="T509" s="381">
        <v>24200</v>
      </c>
      <c r="U509" s="381">
        <v>26150</v>
      </c>
      <c r="V509" s="381">
        <v>28100</v>
      </c>
      <c r="W509" s="381">
        <v>30050</v>
      </c>
      <c r="X509" s="381">
        <v>31950</v>
      </c>
      <c r="Y509" s="381">
        <v>27100</v>
      </c>
      <c r="Z509" s="381">
        <v>31000</v>
      </c>
      <c r="AA509" s="381">
        <v>34850</v>
      </c>
      <c r="AB509" s="381">
        <v>38700</v>
      </c>
      <c r="AC509" s="381">
        <v>41800</v>
      </c>
      <c r="AD509" s="381">
        <v>44900</v>
      </c>
      <c r="AE509" s="381">
        <v>48000</v>
      </c>
      <c r="AF509" s="381">
        <v>51100</v>
      </c>
      <c r="AG509" s="381">
        <v>9999</v>
      </c>
      <c r="AH509" s="381" t="s">
        <v>12630</v>
      </c>
      <c r="AI509" s="381" t="s">
        <v>12511</v>
      </c>
      <c r="AJ509" s="381">
        <v>1</v>
      </c>
    </row>
    <row r="510" spans="1:36">
      <c r="A510" s="381" t="s">
        <v>546</v>
      </c>
      <c r="B510" s="381" t="s">
        <v>12629</v>
      </c>
      <c r="C510" s="381">
        <v>12</v>
      </c>
      <c r="D510" s="381">
        <v>57</v>
      </c>
      <c r="E510" s="381" t="s">
        <v>12566</v>
      </c>
      <c r="F510" s="381" t="s">
        <v>12565</v>
      </c>
      <c r="G510" s="381" t="s">
        <v>6320</v>
      </c>
      <c r="H510" s="381">
        <v>59800</v>
      </c>
      <c r="I510" s="381">
        <v>20950</v>
      </c>
      <c r="J510" s="381">
        <v>23950</v>
      </c>
      <c r="K510" s="381">
        <v>26950</v>
      </c>
      <c r="L510" s="381">
        <v>29900</v>
      </c>
      <c r="M510" s="381">
        <v>32300</v>
      </c>
      <c r="N510" s="381">
        <v>34700</v>
      </c>
      <c r="O510" s="381">
        <v>37100</v>
      </c>
      <c r="P510" s="381">
        <v>39500</v>
      </c>
      <c r="Q510" s="381">
        <v>12600</v>
      </c>
      <c r="R510" s="381">
        <v>16240</v>
      </c>
      <c r="S510" s="381">
        <v>20420</v>
      </c>
      <c r="T510" s="381">
        <v>24600</v>
      </c>
      <c r="U510" s="381">
        <v>28780</v>
      </c>
      <c r="V510" s="381">
        <v>32960</v>
      </c>
      <c r="W510" s="381">
        <v>37100</v>
      </c>
      <c r="X510" s="381">
        <v>39500</v>
      </c>
      <c r="Y510" s="381">
        <v>33500</v>
      </c>
      <c r="Z510" s="381">
        <v>38300</v>
      </c>
      <c r="AA510" s="381">
        <v>43100</v>
      </c>
      <c r="AB510" s="381">
        <v>47850</v>
      </c>
      <c r="AC510" s="381">
        <v>51700</v>
      </c>
      <c r="AD510" s="381">
        <v>55550</v>
      </c>
      <c r="AE510" s="381">
        <v>59350</v>
      </c>
      <c r="AF510" s="381">
        <v>63200</v>
      </c>
      <c r="AG510" s="381">
        <v>8280</v>
      </c>
      <c r="AH510" s="381" t="s">
        <v>6320</v>
      </c>
      <c r="AI510" s="381" t="s">
        <v>12511</v>
      </c>
      <c r="AJ510" s="381">
        <v>1</v>
      </c>
    </row>
    <row r="511" spans="1:36">
      <c r="A511" s="381" t="s">
        <v>546</v>
      </c>
      <c r="B511" s="381" t="s">
        <v>12628</v>
      </c>
      <c r="C511" s="381">
        <v>12</v>
      </c>
      <c r="D511" s="381">
        <v>59</v>
      </c>
      <c r="E511" s="381" t="s">
        <v>12627</v>
      </c>
      <c r="F511" s="381" t="s">
        <v>12626</v>
      </c>
      <c r="G511" s="381" t="s">
        <v>5170</v>
      </c>
      <c r="H511" s="381">
        <v>46000</v>
      </c>
      <c r="I511" s="381">
        <v>16950</v>
      </c>
      <c r="J511" s="381">
        <v>19400</v>
      </c>
      <c r="K511" s="381">
        <v>21800</v>
      </c>
      <c r="L511" s="381">
        <v>24200</v>
      </c>
      <c r="M511" s="381">
        <v>26150</v>
      </c>
      <c r="N511" s="381">
        <v>28100</v>
      </c>
      <c r="O511" s="381">
        <v>30050</v>
      </c>
      <c r="P511" s="381">
        <v>31950</v>
      </c>
      <c r="Q511" s="381">
        <v>12060</v>
      </c>
      <c r="R511" s="381">
        <v>16240</v>
      </c>
      <c r="S511" s="381">
        <v>20420</v>
      </c>
      <c r="T511" s="381">
        <v>24200</v>
      </c>
      <c r="U511" s="381">
        <v>26150</v>
      </c>
      <c r="V511" s="381">
        <v>28100</v>
      </c>
      <c r="W511" s="381">
        <v>30050</v>
      </c>
      <c r="X511" s="381">
        <v>31950</v>
      </c>
      <c r="Y511" s="381">
        <v>27100</v>
      </c>
      <c r="Z511" s="381">
        <v>31000</v>
      </c>
      <c r="AA511" s="381">
        <v>34850</v>
      </c>
      <c r="AB511" s="381">
        <v>38700</v>
      </c>
      <c r="AC511" s="381">
        <v>41800</v>
      </c>
      <c r="AD511" s="381">
        <v>44900</v>
      </c>
      <c r="AE511" s="381">
        <v>48000</v>
      </c>
      <c r="AF511" s="381">
        <v>51100</v>
      </c>
      <c r="AG511" s="381">
        <v>9999</v>
      </c>
      <c r="AH511" s="381" t="s">
        <v>5170</v>
      </c>
      <c r="AI511" s="381" t="s">
        <v>12511</v>
      </c>
      <c r="AJ511" s="381">
        <v>0</v>
      </c>
    </row>
    <row r="512" spans="1:36">
      <c r="A512" s="381" t="s">
        <v>546</v>
      </c>
      <c r="B512" s="381" t="s">
        <v>12625</v>
      </c>
      <c r="C512" s="381">
        <v>12</v>
      </c>
      <c r="D512" s="381">
        <v>61</v>
      </c>
      <c r="E512" s="381" t="s">
        <v>12624</v>
      </c>
      <c r="F512" s="381" t="s">
        <v>12623</v>
      </c>
      <c r="G512" s="381" t="s">
        <v>12622</v>
      </c>
      <c r="H512" s="381">
        <v>61900</v>
      </c>
      <c r="I512" s="381">
        <v>20650</v>
      </c>
      <c r="J512" s="381">
        <v>23600</v>
      </c>
      <c r="K512" s="381">
        <v>26550</v>
      </c>
      <c r="L512" s="381">
        <v>29450</v>
      </c>
      <c r="M512" s="381">
        <v>31850</v>
      </c>
      <c r="N512" s="381">
        <v>34200</v>
      </c>
      <c r="O512" s="381">
        <v>36550</v>
      </c>
      <c r="P512" s="381">
        <v>38900</v>
      </c>
      <c r="Q512" s="381">
        <v>12400</v>
      </c>
      <c r="R512" s="381">
        <v>16240</v>
      </c>
      <c r="S512" s="381">
        <v>20420</v>
      </c>
      <c r="T512" s="381">
        <v>24600</v>
      </c>
      <c r="U512" s="381">
        <v>28780</v>
      </c>
      <c r="V512" s="381">
        <v>32960</v>
      </c>
      <c r="W512" s="381">
        <v>36550</v>
      </c>
      <c r="X512" s="381">
        <v>38900</v>
      </c>
      <c r="Y512" s="381">
        <v>33000</v>
      </c>
      <c r="Z512" s="381">
        <v>37700</v>
      </c>
      <c r="AA512" s="381">
        <v>42400</v>
      </c>
      <c r="AB512" s="381">
        <v>47100</v>
      </c>
      <c r="AC512" s="381">
        <v>50900</v>
      </c>
      <c r="AD512" s="381">
        <v>54650</v>
      </c>
      <c r="AE512" s="381">
        <v>58450</v>
      </c>
      <c r="AF512" s="381">
        <v>62200</v>
      </c>
      <c r="AG512" s="381">
        <v>9999</v>
      </c>
      <c r="AH512" s="381" t="s">
        <v>12622</v>
      </c>
      <c r="AI512" s="381" t="s">
        <v>12511</v>
      </c>
      <c r="AJ512" s="381">
        <v>1</v>
      </c>
    </row>
    <row r="513" spans="1:36">
      <c r="A513" s="381" t="s">
        <v>546</v>
      </c>
      <c r="B513" s="381" t="s">
        <v>12621</v>
      </c>
      <c r="C513" s="381">
        <v>12</v>
      </c>
      <c r="D513" s="381">
        <v>63</v>
      </c>
      <c r="E513" s="381" t="s">
        <v>12620</v>
      </c>
      <c r="F513" s="381" t="s">
        <v>12619</v>
      </c>
      <c r="G513" s="381" t="s">
        <v>1262</v>
      </c>
      <c r="H513" s="381">
        <v>47800</v>
      </c>
      <c r="I513" s="381">
        <v>17300</v>
      </c>
      <c r="J513" s="381">
        <v>19800</v>
      </c>
      <c r="K513" s="381">
        <v>22250</v>
      </c>
      <c r="L513" s="381">
        <v>24700</v>
      </c>
      <c r="M513" s="381">
        <v>26700</v>
      </c>
      <c r="N513" s="381">
        <v>28700</v>
      </c>
      <c r="O513" s="381">
        <v>30650</v>
      </c>
      <c r="P513" s="381">
        <v>32650</v>
      </c>
      <c r="Q513" s="381">
        <v>12060</v>
      </c>
      <c r="R513" s="381">
        <v>16240</v>
      </c>
      <c r="S513" s="381">
        <v>20420</v>
      </c>
      <c r="T513" s="381">
        <v>24600</v>
      </c>
      <c r="U513" s="381">
        <v>26700</v>
      </c>
      <c r="V513" s="381">
        <v>28700</v>
      </c>
      <c r="W513" s="381">
        <v>30650</v>
      </c>
      <c r="X513" s="381">
        <v>32650</v>
      </c>
      <c r="Y513" s="381">
        <v>27700</v>
      </c>
      <c r="Z513" s="381">
        <v>31650</v>
      </c>
      <c r="AA513" s="381">
        <v>35600</v>
      </c>
      <c r="AB513" s="381">
        <v>39550</v>
      </c>
      <c r="AC513" s="381">
        <v>42750</v>
      </c>
      <c r="AD513" s="381">
        <v>45900</v>
      </c>
      <c r="AE513" s="381">
        <v>49050</v>
      </c>
      <c r="AF513" s="381">
        <v>52250</v>
      </c>
      <c r="AG513" s="381">
        <v>9999</v>
      </c>
      <c r="AH513" s="381" t="s">
        <v>1262</v>
      </c>
      <c r="AI513" s="381" t="s">
        <v>12511</v>
      </c>
      <c r="AJ513" s="381">
        <v>0</v>
      </c>
    </row>
    <row r="514" spans="1:36">
      <c r="A514" s="381" t="s">
        <v>546</v>
      </c>
      <c r="B514" s="381" t="s">
        <v>12618</v>
      </c>
      <c r="C514" s="381">
        <v>12</v>
      </c>
      <c r="D514" s="381">
        <v>65</v>
      </c>
      <c r="E514" s="381" t="s">
        <v>12609</v>
      </c>
      <c r="F514" s="381" t="s">
        <v>12608</v>
      </c>
      <c r="G514" s="381" t="s">
        <v>1258</v>
      </c>
      <c r="H514" s="381">
        <v>68400</v>
      </c>
      <c r="I514" s="381">
        <v>23950</v>
      </c>
      <c r="J514" s="381">
        <v>27400</v>
      </c>
      <c r="K514" s="381">
        <v>30800</v>
      </c>
      <c r="L514" s="381">
        <v>34200</v>
      </c>
      <c r="M514" s="381">
        <v>36950</v>
      </c>
      <c r="N514" s="381">
        <v>39700</v>
      </c>
      <c r="O514" s="381">
        <v>42450</v>
      </c>
      <c r="P514" s="381">
        <v>45150</v>
      </c>
      <c r="Q514" s="381">
        <v>14350</v>
      </c>
      <c r="R514" s="381">
        <v>16400</v>
      </c>
      <c r="S514" s="381">
        <v>20420</v>
      </c>
      <c r="T514" s="381">
        <v>24600</v>
      </c>
      <c r="U514" s="381">
        <v>28780</v>
      </c>
      <c r="V514" s="381">
        <v>32960</v>
      </c>
      <c r="W514" s="381">
        <v>37140</v>
      </c>
      <c r="X514" s="381">
        <v>41320</v>
      </c>
      <c r="Y514" s="381">
        <v>38300</v>
      </c>
      <c r="Z514" s="381">
        <v>43800</v>
      </c>
      <c r="AA514" s="381">
        <v>49250</v>
      </c>
      <c r="AB514" s="381">
        <v>54700</v>
      </c>
      <c r="AC514" s="381">
        <v>59100</v>
      </c>
      <c r="AD514" s="381">
        <v>63500</v>
      </c>
      <c r="AE514" s="381">
        <v>67850</v>
      </c>
      <c r="AF514" s="381">
        <v>72250</v>
      </c>
      <c r="AG514" s="381">
        <v>9999</v>
      </c>
      <c r="AH514" s="381" t="s">
        <v>1258</v>
      </c>
      <c r="AI514" s="381" t="s">
        <v>12511</v>
      </c>
      <c r="AJ514" s="381">
        <v>1</v>
      </c>
    </row>
    <row r="515" spans="1:36">
      <c r="A515" s="381" t="s">
        <v>546</v>
      </c>
      <c r="B515" s="381" t="s">
        <v>12617</v>
      </c>
      <c r="C515" s="381">
        <v>12</v>
      </c>
      <c r="D515" s="381">
        <v>67</v>
      </c>
      <c r="E515" s="381" t="s">
        <v>12616</v>
      </c>
      <c r="F515" s="381" t="s">
        <v>12615</v>
      </c>
      <c r="G515" s="381" t="s">
        <v>1238</v>
      </c>
      <c r="H515" s="381">
        <v>50800</v>
      </c>
      <c r="I515" s="381">
        <v>18000</v>
      </c>
      <c r="J515" s="381">
        <v>20550</v>
      </c>
      <c r="K515" s="381">
        <v>23100</v>
      </c>
      <c r="L515" s="381">
        <v>25650</v>
      </c>
      <c r="M515" s="381">
        <v>27750</v>
      </c>
      <c r="N515" s="381">
        <v>29800</v>
      </c>
      <c r="O515" s="381">
        <v>31850</v>
      </c>
      <c r="P515" s="381">
        <v>33900</v>
      </c>
      <c r="Q515" s="381">
        <v>12060</v>
      </c>
      <c r="R515" s="381">
        <v>16240</v>
      </c>
      <c r="S515" s="381">
        <v>20420</v>
      </c>
      <c r="T515" s="381">
        <v>24600</v>
      </c>
      <c r="U515" s="381">
        <v>27750</v>
      </c>
      <c r="V515" s="381">
        <v>29800</v>
      </c>
      <c r="W515" s="381">
        <v>31850</v>
      </c>
      <c r="X515" s="381">
        <v>33900</v>
      </c>
      <c r="Y515" s="381">
        <v>28750</v>
      </c>
      <c r="Z515" s="381">
        <v>32850</v>
      </c>
      <c r="AA515" s="381">
        <v>36950</v>
      </c>
      <c r="AB515" s="381">
        <v>41050</v>
      </c>
      <c r="AC515" s="381">
        <v>44350</v>
      </c>
      <c r="AD515" s="381">
        <v>47650</v>
      </c>
      <c r="AE515" s="381">
        <v>50950</v>
      </c>
      <c r="AF515" s="381">
        <v>54200</v>
      </c>
      <c r="AG515" s="381">
        <v>9999</v>
      </c>
      <c r="AH515" s="381" t="s">
        <v>1238</v>
      </c>
      <c r="AI515" s="381" t="s">
        <v>12511</v>
      </c>
      <c r="AJ515" s="381">
        <v>0</v>
      </c>
    </row>
    <row r="516" spans="1:36">
      <c r="A516" s="381" t="s">
        <v>546</v>
      </c>
      <c r="B516" s="381" t="s">
        <v>12614</v>
      </c>
      <c r="C516" s="381">
        <v>12</v>
      </c>
      <c r="D516" s="381">
        <v>69</v>
      </c>
      <c r="E516" s="381" t="s">
        <v>12540</v>
      </c>
      <c r="F516" s="381" t="s">
        <v>12539</v>
      </c>
      <c r="G516" s="381" t="s">
        <v>3803</v>
      </c>
      <c r="H516" s="381">
        <v>58400</v>
      </c>
      <c r="I516" s="381">
        <v>20450</v>
      </c>
      <c r="J516" s="381">
        <v>23400</v>
      </c>
      <c r="K516" s="381">
        <v>26300</v>
      </c>
      <c r="L516" s="381">
        <v>29200</v>
      </c>
      <c r="M516" s="381">
        <v>31550</v>
      </c>
      <c r="N516" s="381">
        <v>33900</v>
      </c>
      <c r="O516" s="381">
        <v>36250</v>
      </c>
      <c r="P516" s="381">
        <v>38550</v>
      </c>
      <c r="Q516" s="381">
        <v>12250</v>
      </c>
      <c r="R516" s="381">
        <v>16240</v>
      </c>
      <c r="S516" s="381">
        <v>20420</v>
      </c>
      <c r="T516" s="381">
        <v>24600</v>
      </c>
      <c r="U516" s="381">
        <v>28780</v>
      </c>
      <c r="V516" s="381">
        <v>32960</v>
      </c>
      <c r="W516" s="381">
        <v>36250</v>
      </c>
      <c r="X516" s="381">
        <v>38550</v>
      </c>
      <c r="Y516" s="381">
        <v>32700</v>
      </c>
      <c r="Z516" s="381">
        <v>37400</v>
      </c>
      <c r="AA516" s="381">
        <v>42050</v>
      </c>
      <c r="AB516" s="381">
        <v>46700</v>
      </c>
      <c r="AC516" s="381">
        <v>50450</v>
      </c>
      <c r="AD516" s="381">
        <v>54200</v>
      </c>
      <c r="AE516" s="381">
        <v>57950</v>
      </c>
      <c r="AF516" s="381">
        <v>61650</v>
      </c>
      <c r="AG516" s="381">
        <v>5960</v>
      </c>
      <c r="AH516" s="381" t="s">
        <v>3803</v>
      </c>
      <c r="AI516" s="381" t="s">
        <v>12511</v>
      </c>
      <c r="AJ516" s="381">
        <v>1</v>
      </c>
    </row>
    <row r="517" spans="1:36">
      <c r="A517" s="381" t="s">
        <v>546</v>
      </c>
      <c r="B517" s="381" t="s">
        <v>12613</v>
      </c>
      <c r="C517" s="381">
        <v>12</v>
      </c>
      <c r="D517" s="381">
        <v>71</v>
      </c>
      <c r="E517" s="381" t="s">
        <v>12612</v>
      </c>
      <c r="F517" s="381" t="s">
        <v>12611</v>
      </c>
      <c r="G517" s="381" t="s">
        <v>1950</v>
      </c>
      <c r="H517" s="381">
        <v>57900</v>
      </c>
      <c r="I517" s="381">
        <v>20300</v>
      </c>
      <c r="J517" s="381">
        <v>23200</v>
      </c>
      <c r="K517" s="381">
        <v>26100</v>
      </c>
      <c r="L517" s="381">
        <v>28950</v>
      </c>
      <c r="M517" s="381">
        <v>31300</v>
      </c>
      <c r="N517" s="381">
        <v>33600</v>
      </c>
      <c r="O517" s="381">
        <v>35900</v>
      </c>
      <c r="P517" s="381">
        <v>38250</v>
      </c>
      <c r="Q517" s="381">
        <v>12150</v>
      </c>
      <c r="R517" s="381">
        <v>16240</v>
      </c>
      <c r="S517" s="381">
        <v>20420</v>
      </c>
      <c r="T517" s="381">
        <v>24600</v>
      </c>
      <c r="U517" s="381">
        <v>28780</v>
      </c>
      <c r="V517" s="381">
        <v>32960</v>
      </c>
      <c r="W517" s="381">
        <v>35900</v>
      </c>
      <c r="X517" s="381">
        <v>38250</v>
      </c>
      <c r="Y517" s="381">
        <v>32450</v>
      </c>
      <c r="Z517" s="381">
        <v>37050</v>
      </c>
      <c r="AA517" s="381">
        <v>41700</v>
      </c>
      <c r="AB517" s="381">
        <v>46300</v>
      </c>
      <c r="AC517" s="381">
        <v>50050</v>
      </c>
      <c r="AD517" s="381">
        <v>53750</v>
      </c>
      <c r="AE517" s="381">
        <v>57450</v>
      </c>
      <c r="AF517" s="381">
        <v>61150</v>
      </c>
      <c r="AG517" s="381">
        <v>2700</v>
      </c>
      <c r="AH517" s="381" t="s">
        <v>1950</v>
      </c>
      <c r="AI517" s="381" t="s">
        <v>12511</v>
      </c>
      <c r="AJ517" s="381">
        <v>1</v>
      </c>
    </row>
    <row r="518" spans="1:36">
      <c r="A518" s="381" t="s">
        <v>546</v>
      </c>
      <c r="B518" s="381" t="s">
        <v>12610</v>
      </c>
      <c r="C518" s="381">
        <v>12</v>
      </c>
      <c r="D518" s="381">
        <v>73</v>
      </c>
      <c r="E518" s="381" t="s">
        <v>12609</v>
      </c>
      <c r="F518" s="381" t="s">
        <v>12608</v>
      </c>
      <c r="G518" s="381" t="s">
        <v>3155</v>
      </c>
      <c r="H518" s="381">
        <v>68400</v>
      </c>
      <c r="I518" s="381">
        <v>23950</v>
      </c>
      <c r="J518" s="381">
        <v>27400</v>
      </c>
      <c r="K518" s="381">
        <v>30800</v>
      </c>
      <c r="L518" s="381">
        <v>34200</v>
      </c>
      <c r="M518" s="381">
        <v>36950</v>
      </c>
      <c r="N518" s="381">
        <v>39700</v>
      </c>
      <c r="O518" s="381">
        <v>42450</v>
      </c>
      <c r="P518" s="381">
        <v>45150</v>
      </c>
      <c r="Q518" s="381">
        <v>14350</v>
      </c>
      <c r="R518" s="381">
        <v>16400</v>
      </c>
      <c r="S518" s="381">
        <v>20420</v>
      </c>
      <c r="T518" s="381">
        <v>24600</v>
      </c>
      <c r="U518" s="381">
        <v>28780</v>
      </c>
      <c r="V518" s="381">
        <v>32960</v>
      </c>
      <c r="W518" s="381">
        <v>37140</v>
      </c>
      <c r="X518" s="381">
        <v>41320</v>
      </c>
      <c r="Y518" s="381">
        <v>38300</v>
      </c>
      <c r="Z518" s="381">
        <v>43800</v>
      </c>
      <c r="AA518" s="381">
        <v>49250</v>
      </c>
      <c r="AB518" s="381">
        <v>54700</v>
      </c>
      <c r="AC518" s="381">
        <v>59100</v>
      </c>
      <c r="AD518" s="381">
        <v>63500</v>
      </c>
      <c r="AE518" s="381">
        <v>67850</v>
      </c>
      <c r="AF518" s="381">
        <v>72250</v>
      </c>
      <c r="AG518" s="381">
        <v>8240</v>
      </c>
      <c r="AH518" s="381" t="s">
        <v>3155</v>
      </c>
      <c r="AI518" s="381" t="s">
        <v>12511</v>
      </c>
      <c r="AJ518" s="381">
        <v>1</v>
      </c>
    </row>
    <row r="519" spans="1:36">
      <c r="A519" s="381" t="s">
        <v>546</v>
      </c>
      <c r="B519" s="381" t="s">
        <v>12607</v>
      </c>
      <c r="C519" s="381">
        <v>12</v>
      </c>
      <c r="D519" s="381">
        <v>75</v>
      </c>
      <c r="E519" s="381" t="s">
        <v>12606</v>
      </c>
      <c r="F519" s="381" t="s">
        <v>12605</v>
      </c>
      <c r="G519" s="381" t="s">
        <v>12604</v>
      </c>
      <c r="H519" s="381">
        <v>45700</v>
      </c>
      <c r="I519" s="381">
        <v>16950</v>
      </c>
      <c r="J519" s="381">
        <v>19400</v>
      </c>
      <c r="K519" s="381">
        <v>21800</v>
      </c>
      <c r="L519" s="381">
        <v>24200</v>
      </c>
      <c r="M519" s="381">
        <v>26150</v>
      </c>
      <c r="N519" s="381">
        <v>28100</v>
      </c>
      <c r="O519" s="381">
        <v>30050</v>
      </c>
      <c r="P519" s="381">
        <v>31950</v>
      </c>
      <c r="Q519" s="381">
        <v>12060</v>
      </c>
      <c r="R519" s="381">
        <v>16240</v>
      </c>
      <c r="S519" s="381">
        <v>20420</v>
      </c>
      <c r="T519" s="381">
        <v>24200</v>
      </c>
      <c r="U519" s="381">
        <v>26150</v>
      </c>
      <c r="V519" s="381">
        <v>28100</v>
      </c>
      <c r="W519" s="381">
        <v>30050</v>
      </c>
      <c r="X519" s="381">
        <v>31950</v>
      </c>
      <c r="Y519" s="381">
        <v>27100</v>
      </c>
      <c r="Z519" s="381">
        <v>31000</v>
      </c>
      <c r="AA519" s="381">
        <v>34850</v>
      </c>
      <c r="AB519" s="381">
        <v>38700</v>
      </c>
      <c r="AC519" s="381">
        <v>41800</v>
      </c>
      <c r="AD519" s="381">
        <v>44900</v>
      </c>
      <c r="AE519" s="381">
        <v>48000</v>
      </c>
      <c r="AF519" s="381">
        <v>51100</v>
      </c>
      <c r="AG519" s="381">
        <v>9999</v>
      </c>
      <c r="AH519" s="381" t="s">
        <v>12604</v>
      </c>
      <c r="AI519" s="381" t="s">
        <v>12511</v>
      </c>
      <c r="AJ519" s="381">
        <v>0</v>
      </c>
    </row>
    <row r="520" spans="1:36">
      <c r="A520" s="381" t="s">
        <v>546</v>
      </c>
      <c r="B520" s="381" t="s">
        <v>12603</v>
      </c>
      <c r="C520" s="381">
        <v>12</v>
      </c>
      <c r="D520" s="381">
        <v>77</v>
      </c>
      <c r="E520" s="381" t="s">
        <v>12602</v>
      </c>
      <c r="F520" s="381" t="s">
        <v>12601</v>
      </c>
      <c r="G520" s="381" t="s">
        <v>3153</v>
      </c>
      <c r="H520" s="381">
        <v>52700</v>
      </c>
      <c r="I520" s="381">
        <v>18450</v>
      </c>
      <c r="J520" s="381">
        <v>21100</v>
      </c>
      <c r="K520" s="381">
        <v>23750</v>
      </c>
      <c r="L520" s="381">
        <v>26350</v>
      </c>
      <c r="M520" s="381">
        <v>28500</v>
      </c>
      <c r="N520" s="381">
        <v>30600</v>
      </c>
      <c r="O520" s="381">
        <v>32700</v>
      </c>
      <c r="P520" s="381">
        <v>34800</v>
      </c>
      <c r="Q520" s="381">
        <v>12060</v>
      </c>
      <c r="R520" s="381">
        <v>16240</v>
      </c>
      <c r="S520" s="381">
        <v>20420</v>
      </c>
      <c r="T520" s="381">
        <v>24600</v>
      </c>
      <c r="U520" s="381">
        <v>28500</v>
      </c>
      <c r="V520" s="381">
        <v>30600</v>
      </c>
      <c r="W520" s="381">
        <v>32700</v>
      </c>
      <c r="X520" s="381">
        <v>34800</v>
      </c>
      <c r="Y520" s="381">
        <v>29550</v>
      </c>
      <c r="Z520" s="381">
        <v>33750</v>
      </c>
      <c r="AA520" s="381">
        <v>37950</v>
      </c>
      <c r="AB520" s="381">
        <v>42150</v>
      </c>
      <c r="AC520" s="381">
        <v>45550</v>
      </c>
      <c r="AD520" s="381">
        <v>48900</v>
      </c>
      <c r="AE520" s="381">
        <v>52300</v>
      </c>
      <c r="AF520" s="381">
        <v>55650</v>
      </c>
      <c r="AG520" s="381">
        <v>9999</v>
      </c>
      <c r="AH520" s="381" t="s">
        <v>3153</v>
      </c>
      <c r="AI520" s="381" t="s">
        <v>12511</v>
      </c>
      <c r="AJ520" s="381">
        <v>0</v>
      </c>
    </row>
    <row r="521" spans="1:36">
      <c r="A521" s="381" t="s">
        <v>546</v>
      </c>
      <c r="B521" s="381" t="s">
        <v>12600</v>
      </c>
      <c r="C521" s="381">
        <v>12</v>
      </c>
      <c r="D521" s="381">
        <v>79</v>
      </c>
      <c r="E521" s="381" t="s">
        <v>12599</v>
      </c>
      <c r="F521" s="381" t="s">
        <v>12598</v>
      </c>
      <c r="G521" s="381" t="s">
        <v>1936</v>
      </c>
      <c r="H521" s="381">
        <v>43200</v>
      </c>
      <c r="I521" s="381">
        <v>16950</v>
      </c>
      <c r="J521" s="381">
        <v>19400</v>
      </c>
      <c r="K521" s="381">
        <v>21800</v>
      </c>
      <c r="L521" s="381">
        <v>24200</v>
      </c>
      <c r="M521" s="381">
        <v>26150</v>
      </c>
      <c r="N521" s="381">
        <v>28100</v>
      </c>
      <c r="O521" s="381">
        <v>30050</v>
      </c>
      <c r="P521" s="381">
        <v>31950</v>
      </c>
      <c r="Q521" s="381">
        <v>12060</v>
      </c>
      <c r="R521" s="381">
        <v>16240</v>
      </c>
      <c r="S521" s="381">
        <v>20420</v>
      </c>
      <c r="T521" s="381">
        <v>24200</v>
      </c>
      <c r="U521" s="381">
        <v>26150</v>
      </c>
      <c r="V521" s="381">
        <v>28100</v>
      </c>
      <c r="W521" s="381">
        <v>30050</v>
      </c>
      <c r="X521" s="381">
        <v>31950</v>
      </c>
      <c r="Y521" s="381">
        <v>27100</v>
      </c>
      <c r="Z521" s="381">
        <v>31000</v>
      </c>
      <c r="AA521" s="381">
        <v>34850</v>
      </c>
      <c r="AB521" s="381">
        <v>38700</v>
      </c>
      <c r="AC521" s="381">
        <v>41800</v>
      </c>
      <c r="AD521" s="381">
        <v>44900</v>
      </c>
      <c r="AE521" s="381">
        <v>48000</v>
      </c>
      <c r="AF521" s="381">
        <v>51100</v>
      </c>
      <c r="AG521" s="381">
        <v>9999</v>
      </c>
      <c r="AH521" s="381" t="s">
        <v>1936</v>
      </c>
      <c r="AI521" s="381" t="s">
        <v>12511</v>
      </c>
      <c r="AJ521" s="381">
        <v>0</v>
      </c>
    </row>
    <row r="522" spans="1:36">
      <c r="A522" s="381" t="s">
        <v>546</v>
      </c>
      <c r="B522" s="381" t="s">
        <v>12597</v>
      </c>
      <c r="C522" s="381">
        <v>12</v>
      </c>
      <c r="D522" s="381">
        <v>81</v>
      </c>
      <c r="E522" s="381" t="s">
        <v>12544</v>
      </c>
      <c r="F522" s="381" t="s">
        <v>12543</v>
      </c>
      <c r="G522" s="381" t="s">
        <v>12596</v>
      </c>
      <c r="H522" s="381">
        <v>65500</v>
      </c>
      <c r="I522" s="381">
        <v>22950</v>
      </c>
      <c r="J522" s="381">
        <v>26200</v>
      </c>
      <c r="K522" s="381">
        <v>29500</v>
      </c>
      <c r="L522" s="381">
        <v>32750</v>
      </c>
      <c r="M522" s="381">
        <v>35400</v>
      </c>
      <c r="N522" s="381">
        <v>38000</v>
      </c>
      <c r="O522" s="381">
        <v>40650</v>
      </c>
      <c r="P522" s="381">
        <v>43250</v>
      </c>
      <c r="Q522" s="381">
        <v>13800</v>
      </c>
      <c r="R522" s="381">
        <v>16240</v>
      </c>
      <c r="S522" s="381">
        <v>20420</v>
      </c>
      <c r="T522" s="381">
        <v>24600</v>
      </c>
      <c r="U522" s="381">
        <v>28780</v>
      </c>
      <c r="V522" s="381">
        <v>32960</v>
      </c>
      <c r="W522" s="381">
        <v>37140</v>
      </c>
      <c r="X522" s="381">
        <v>41320</v>
      </c>
      <c r="Y522" s="381">
        <v>36700</v>
      </c>
      <c r="Z522" s="381">
        <v>41950</v>
      </c>
      <c r="AA522" s="381">
        <v>47200</v>
      </c>
      <c r="AB522" s="381">
        <v>52400</v>
      </c>
      <c r="AC522" s="381">
        <v>56600</v>
      </c>
      <c r="AD522" s="381">
        <v>60800</v>
      </c>
      <c r="AE522" s="381">
        <v>65000</v>
      </c>
      <c r="AF522" s="381">
        <v>69200</v>
      </c>
      <c r="AG522" s="381">
        <v>7510</v>
      </c>
      <c r="AH522" s="381" t="s">
        <v>12596</v>
      </c>
      <c r="AI522" s="381" t="s">
        <v>12511</v>
      </c>
      <c r="AJ522" s="381">
        <v>1</v>
      </c>
    </row>
    <row r="523" spans="1:36">
      <c r="A523" s="381" t="s">
        <v>546</v>
      </c>
      <c r="B523" s="381" t="s">
        <v>12595</v>
      </c>
      <c r="C523" s="381">
        <v>12</v>
      </c>
      <c r="D523" s="381">
        <v>83</v>
      </c>
      <c r="E523" s="381" t="s">
        <v>12594</v>
      </c>
      <c r="F523" s="381" t="s">
        <v>12593</v>
      </c>
      <c r="G523" s="381" t="s">
        <v>1476</v>
      </c>
      <c r="H523" s="381">
        <v>51500</v>
      </c>
      <c r="I523" s="381">
        <v>17800</v>
      </c>
      <c r="J523" s="381">
        <v>20350</v>
      </c>
      <c r="K523" s="381">
        <v>22900</v>
      </c>
      <c r="L523" s="381">
        <v>25400</v>
      </c>
      <c r="M523" s="381">
        <v>27450</v>
      </c>
      <c r="N523" s="381">
        <v>29500</v>
      </c>
      <c r="O523" s="381">
        <v>31500</v>
      </c>
      <c r="P523" s="381">
        <v>33550</v>
      </c>
      <c r="Q523" s="381">
        <v>12060</v>
      </c>
      <c r="R523" s="381">
        <v>16240</v>
      </c>
      <c r="S523" s="381">
        <v>20420</v>
      </c>
      <c r="T523" s="381">
        <v>24600</v>
      </c>
      <c r="U523" s="381">
        <v>27450</v>
      </c>
      <c r="V523" s="381">
        <v>29500</v>
      </c>
      <c r="W523" s="381">
        <v>31500</v>
      </c>
      <c r="X523" s="381">
        <v>33550</v>
      </c>
      <c r="Y523" s="381">
        <v>28500</v>
      </c>
      <c r="Z523" s="381">
        <v>32550</v>
      </c>
      <c r="AA523" s="381">
        <v>36600</v>
      </c>
      <c r="AB523" s="381">
        <v>40650</v>
      </c>
      <c r="AC523" s="381">
        <v>43950</v>
      </c>
      <c r="AD523" s="381">
        <v>47200</v>
      </c>
      <c r="AE523" s="381">
        <v>50450</v>
      </c>
      <c r="AF523" s="381">
        <v>53700</v>
      </c>
      <c r="AG523" s="381">
        <v>5790</v>
      </c>
      <c r="AH523" s="381" t="s">
        <v>1476</v>
      </c>
      <c r="AI523" s="381" t="s">
        <v>12511</v>
      </c>
      <c r="AJ523" s="381">
        <v>1</v>
      </c>
    </row>
    <row r="524" spans="1:36">
      <c r="A524" s="381" t="s">
        <v>546</v>
      </c>
      <c r="B524" s="381" t="s">
        <v>12592</v>
      </c>
      <c r="C524" s="381">
        <v>12</v>
      </c>
      <c r="D524" s="381">
        <v>85</v>
      </c>
      <c r="E524" s="381" t="s">
        <v>12552</v>
      </c>
      <c r="F524" s="381" t="s">
        <v>12551</v>
      </c>
      <c r="G524" s="381" t="s">
        <v>3103</v>
      </c>
      <c r="H524" s="381">
        <v>58000</v>
      </c>
      <c r="I524" s="381">
        <v>21100</v>
      </c>
      <c r="J524" s="381">
        <v>24100</v>
      </c>
      <c r="K524" s="381">
        <v>27100</v>
      </c>
      <c r="L524" s="381">
        <v>30100</v>
      </c>
      <c r="M524" s="381">
        <v>32550</v>
      </c>
      <c r="N524" s="381">
        <v>34950</v>
      </c>
      <c r="O524" s="381">
        <v>37350</v>
      </c>
      <c r="P524" s="381">
        <v>39750</v>
      </c>
      <c r="Q524" s="381">
        <v>12650</v>
      </c>
      <c r="R524" s="381">
        <v>16240</v>
      </c>
      <c r="S524" s="381">
        <v>20420</v>
      </c>
      <c r="T524" s="381">
        <v>24600</v>
      </c>
      <c r="U524" s="381">
        <v>28780</v>
      </c>
      <c r="V524" s="381">
        <v>32960</v>
      </c>
      <c r="W524" s="381">
        <v>37140</v>
      </c>
      <c r="X524" s="381">
        <v>39750</v>
      </c>
      <c r="Y524" s="381">
        <v>33750</v>
      </c>
      <c r="Z524" s="381">
        <v>38550</v>
      </c>
      <c r="AA524" s="381">
        <v>43350</v>
      </c>
      <c r="AB524" s="381">
        <v>48150</v>
      </c>
      <c r="AC524" s="381">
        <v>52050</v>
      </c>
      <c r="AD524" s="381">
        <v>55900</v>
      </c>
      <c r="AE524" s="381">
        <v>59750</v>
      </c>
      <c r="AF524" s="381">
        <v>63600</v>
      </c>
      <c r="AG524" s="381">
        <v>2710</v>
      </c>
      <c r="AH524" s="381" t="s">
        <v>3103</v>
      </c>
      <c r="AI524" s="381" t="s">
        <v>12511</v>
      </c>
      <c r="AJ524" s="381">
        <v>1</v>
      </c>
    </row>
    <row r="525" spans="1:36">
      <c r="A525" s="381" t="s">
        <v>546</v>
      </c>
      <c r="B525" s="381" t="s">
        <v>12591</v>
      </c>
      <c r="C525" s="381">
        <v>12</v>
      </c>
      <c r="D525" s="381">
        <v>86</v>
      </c>
      <c r="E525" s="381" t="s">
        <v>12590</v>
      </c>
      <c r="F525" s="381" t="s">
        <v>12589</v>
      </c>
      <c r="G525" s="381" t="s">
        <v>12588</v>
      </c>
      <c r="H525" s="381">
        <v>51800</v>
      </c>
      <c r="I525" s="381">
        <v>26450</v>
      </c>
      <c r="J525" s="381">
        <v>30200</v>
      </c>
      <c r="K525" s="381">
        <v>34000</v>
      </c>
      <c r="L525" s="381">
        <v>37750</v>
      </c>
      <c r="M525" s="381">
        <v>40800</v>
      </c>
      <c r="N525" s="381">
        <v>43800</v>
      </c>
      <c r="O525" s="381">
        <v>46850</v>
      </c>
      <c r="P525" s="381">
        <v>49850</v>
      </c>
      <c r="Q525" s="381">
        <v>15900</v>
      </c>
      <c r="R525" s="381">
        <v>18150</v>
      </c>
      <c r="S525" s="381">
        <v>20420</v>
      </c>
      <c r="T525" s="381">
        <v>24600</v>
      </c>
      <c r="U525" s="381">
        <v>28780</v>
      </c>
      <c r="V525" s="381">
        <v>32960</v>
      </c>
      <c r="W525" s="381">
        <v>37140</v>
      </c>
      <c r="X525" s="381">
        <v>41320</v>
      </c>
      <c r="Y525" s="381">
        <v>42300</v>
      </c>
      <c r="Z525" s="381">
        <v>48350</v>
      </c>
      <c r="AA525" s="381">
        <v>54400</v>
      </c>
      <c r="AB525" s="381">
        <v>60400</v>
      </c>
      <c r="AC525" s="381">
        <v>65250</v>
      </c>
      <c r="AD525" s="381">
        <v>70100</v>
      </c>
      <c r="AE525" s="381">
        <v>74900</v>
      </c>
      <c r="AF525" s="381">
        <v>79750</v>
      </c>
      <c r="AG525" s="381">
        <v>5000</v>
      </c>
      <c r="AH525" s="381" t="s">
        <v>12588</v>
      </c>
      <c r="AI525" s="381" t="s">
        <v>12511</v>
      </c>
      <c r="AJ525" s="381">
        <v>1</v>
      </c>
    </row>
    <row r="526" spans="1:36">
      <c r="A526" s="381" t="s">
        <v>546</v>
      </c>
      <c r="B526" s="381" t="s">
        <v>12587</v>
      </c>
      <c r="C526" s="381">
        <v>12</v>
      </c>
      <c r="D526" s="381">
        <v>87</v>
      </c>
      <c r="E526" s="381" t="s">
        <v>12586</v>
      </c>
      <c r="F526" s="381" t="s">
        <v>12585</v>
      </c>
      <c r="G526" s="381" t="s">
        <v>1205</v>
      </c>
      <c r="H526" s="381">
        <v>68700</v>
      </c>
      <c r="I526" s="381">
        <v>32200</v>
      </c>
      <c r="J526" s="381">
        <v>36800</v>
      </c>
      <c r="K526" s="381">
        <v>41400</v>
      </c>
      <c r="L526" s="381">
        <v>45950</v>
      </c>
      <c r="M526" s="381">
        <v>49650</v>
      </c>
      <c r="N526" s="381">
        <v>53350</v>
      </c>
      <c r="O526" s="381">
        <v>57000</v>
      </c>
      <c r="P526" s="381">
        <v>60700</v>
      </c>
      <c r="Q526" s="381">
        <v>19300</v>
      </c>
      <c r="R526" s="381">
        <v>22050</v>
      </c>
      <c r="S526" s="381">
        <v>24800</v>
      </c>
      <c r="T526" s="381">
        <v>27550</v>
      </c>
      <c r="U526" s="381">
        <v>29800</v>
      </c>
      <c r="V526" s="381">
        <v>32960</v>
      </c>
      <c r="W526" s="381">
        <v>37140</v>
      </c>
      <c r="X526" s="381">
        <v>41320</v>
      </c>
      <c r="Y526" s="381">
        <v>51450</v>
      </c>
      <c r="Z526" s="381">
        <v>58800</v>
      </c>
      <c r="AA526" s="381">
        <v>66150</v>
      </c>
      <c r="AB526" s="381">
        <v>73500</v>
      </c>
      <c r="AC526" s="381">
        <v>79400</v>
      </c>
      <c r="AD526" s="381">
        <v>85300</v>
      </c>
      <c r="AE526" s="381">
        <v>91150</v>
      </c>
      <c r="AF526" s="381">
        <v>97050</v>
      </c>
      <c r="AG526" s="381">
        <v>9999</v>
      </c>
      <c r="AH526" s="381" t="s">
        <v>1205</v>
      </c>
      <c r="AI526" s="381" t="s">
        <v>12511</v>
      </c>
      <c r="AJ526" s="381">
        <v>0</v>
      </c>
    </row>
    <row r="527" spans="1:36">
      <c r="A527" s="381" t="s">
        <v>546</v>
      </c>
      <c r="B527" s="381" t="s">
        <v>12584</v>
      </c>
      <c r="C527" s="381">
        <v>12</v>
      </c>
      <c r="D527" s="381">
        <v>89</v>
      </c>
      <c r="E527" s="381" t="s">
        <v>12556</v>
      </c>
      <c r="F527" s="381" t="s">
        <v>12555</v>
      </c>
      <c r="G527" s="381" t="s">
        <v>5893</v>
      </c>
      <c r="H527" s="381">
        <v>64400</v>
      </c>
      <c r="I527" s="381">
        <v>22550</v>
      </c>
      <c r="J527" s="381">
        <v>25800</v>
      </c>
      <c r="K527" s="381">
        <v>29000</v>
      </c>
      <c r="L527" s="381">
        <v>32200</v>
      </c>
      <c r="M527" s="381">
        <v>34800</v>
      </c>
      <c r="N527" s="381">
        <v>37400</v>
      </c>
      <c r="O527" s="381">
        <v>39950</v>
      </c>
      <c r="P527" s="381">
        <v>42550</v>
      </c>
      <c r="Q527" s="381">
        <v>13550</v>
      </c>
      <c r="R527" s="381">
        <v>16240</v>
      </c>
      <c r="S527" s="381">
        <v>20420</v>
      </c>
      <c r="T527" s="381">
        <v>24600</v>
      </c>
      <c r="U527" s="381">
        <v>28780</v>
      </c>
      <c r="V527" s="381">
        <v>32960</v>
      </c>
      <c r="W527" s="381">
        <v>37140</v>
      </c>
      <c r="X527" s="381">
        <v>41320</v>
      </c>
      <c r="Y527" s="381">
        <v>36050</v>
      </c>
      <c r="Z527" s="381">
        <v>41200</v>
      </c>
      <c r="AA527" s="381">
        <v>46350</v>
      </c>
      <c r="AB527" s="381">
        <v>51500</v>
      </c>
      <c r="AC527" s="381">
        <v>55650</v>
      </c>
      <c r="AD527" s="381">
        <v>59750</v>
      </c>
      <c r="AE527" s="381">
        <v>63900</v>
      </c>
      <c r="AF527" s="381">
        <v>68000</v>
      </c>
      <c r="AG527" s="381">
        <v>3600</v>
      </c>
      <c r="AH527" s="381" t="s">
        <v>5893</v>
      </c>
      <c r="AI527" s="381" t="s">
        <v>12511</v>
      </c>
      <c r="AJ527" s="381">
        <v>1</v>
      </c>
    </row>
    <row r="528" spans="1:36">
      <c r="A528" s="381" t="s">
        <v>546</v>
      </c>
      <c r="B528" s="381" t="s">
        <v>12583</v>
      </c>
      <c r="C528" s="381">
        <v>12</v>
      </c>
      <c r="D528" s="381">
        <v>91</v>
      </c>
      <c r="E528" s="381" t="s">
        <v>12582</v>
      </c>
      <c r="F528" s="381" t="s">
        <v>12581</v>
      </c>
      <c r="G528" s="381" t="s">
        <v>12580</v>
      </c>
      <c r="H528" s="381">
        <v>71500</v>
      </c>
      <c r="I528" s="381">
        <v>23850</v>
      </c>
      <c r="J528" s="381">
        <v>27250</v>
      </c>
      <c r="K528" s="381">
        <v>30650</v>
      </c>
      <c r="L528" s="381">
        <v>34050</v>
      </c>
      <c r="M528" s="381">
        <v>36800</v>
      </c>
      <c r="N528" s="381">
        <v>39500</v>
      </c>
      <c r="O528" s="381">
        <v>42250</v>
      </c>
      <c r="P528" s="381">
        <v>44950</v>
      </c>
      <c r="Q528" s="381">
        <v>14350</v>
      </c>
      <c r="R528" s="381">
        <v>16400</v>
      </c>
      <c r="S528" s="381">
        <v>20420</v>
      </c>
      <c r="T528" s="381">
        <v>24600</v>
      </c>
      <c r="U528" s="381">
        <v>28780</v>
      </c>
      <c r="V528" s="381">
        <v>32960</v>
      </c>
      <c r="W528" s="381">
        <v>37140</v>
      </c>
      <c r="X528" s="381">
        <v>41320</v>
      </c>
      <c r="Y528" s="381">
        <v>38150</v>
      </c>
      <c r="Z528" s="381">
        <v>43600</v>
      </c>
      <c r="AA528" s="381">
        <v>49050</v>
      </c>
      <c r="AB528" s="381">
        <v>54500</v>
      </c>
      <c r="AC528" s="381">
        <v>58900</v>
      </c>
      <c r="AD528" s="381">
        <v>63250</v>
      </c>
      <c r="AE528" s="381">
        <v>67600</v>
      </c>
      <c r="AF528" s="381">
        <v>71950</v>
      </c>
      <c r="AG528" s="381">
        <v>2750</v>
      </c>
      <c r="AH528" s="381" t="s">
        <v>12580</v>
      </c>
      <c r="AI528" s="381" t="s">
        <v>12511</v>
      </c>
      <c r="AJ528" s="381">
        <v>1</v>
      </c>
    </row>
    <row r="529" spans="1:36">
      <c r="A529" s="381" t="s">
        <v>546</v>
      </c>
      <c r="B529" s="381" t="s">
        <v>12579</v>
      </c>
      <c r="C529" s="381">
        <v>12</v>
      </c>
      <c r="D529" s="381">
        <v>93</v>
      </c>
      <c r="E529" s="381" t="s">
        <v>12578</v>
      </c>
      <c r="F529" s="381" t="s">
        <v>12577</v>
      </c>
      <c r="G529" s="381" t="s">
        <v>12576</v>
      </c>
      <c r="H529" s="381">
        <v>44800</v>
      </c>
      <c r="I529" s="381">
        <v>16950</v>
      </c>
      <c r="J529" s="381">
        <v>19400</v>
      </c>
      <c r="K529" s="381">
        <v>21800</v>
      </c>
      <c r="L529" s="381">
        <v>24200</v>
      </c>
      <c r="M529" s="381">
        <v>26150</v>
      </c>
      <c r="N529" s="381">
        <v>28100</v>
      </c>
      <c r="O529" s="381">
        <v>30050</v>
      </c>
      <c r="P529" s="381">
        <v>31950</v>
      </c>
      <c r="Q529" s="381">
        <v>12060</v>
      </c>
      <c r="R529" s="381">
        <v>16240</v>
      </c>
      <c r="S529" s="381">
        <v>20420</v>
      </c>
      <c r="T529" s="381">
        <v>24200</v>
      </c>
      <c r="U529" s="381">
        <v>26150</v>
      </c>
      <c r="V529" s="381">
        <v>28100</v>
      </c>
      <c r="W529" s="381">
        <v>30050</v>
      </c>
      <c r="X529" s="381">
        <v>31950</v>
      </c>
      <c r="Y529" s="381">
        <v>27100</v>
      </c>
      <c r="Z529" s="381">
        <v>31000</v>
      </c>
      <c r="AA529" s="381">
        <v>34850</v>
      </c>
      <c r="AB529" s="381">
        <v>38700</v>
      </c>
      <c r="AC529" s="381">
        <v>41800</v>
      </c>
      <c r="AD529" s="381">
        <v>44900</v>
      </c>
      <c r="AE529" s="381">
        <v>48000</v>
      </c>
      <c r="AF529" s="381">
        <v>51100</v>
      </c>
      <c r="AG529" s="381">
        <v>9999</v>
      </c>
      <c r="AH529" s="381" t="s">
        <v>12576</v>
      </c>
      <c r="AI529" s="381" t="s">
        <v>12511</v>
      </c>
      <c r="AJ529" s="381">
        <v>0</v>
      </c>
    </row>
    <row r="530" spans="1:36">
      <c r="A530" s="381" t="s">
        <v>546</v>
      </c>
      <c r="B530" s="381" t="s">
        <v>12575</v>
      </c>
      <c r="C530" s="381">
        <v>12</v>
      </c>
      <c r="D530" s="381">
        <v>95</v>
      </c>
      <c r="E530" s="381" t="s">
        <v>12540</v>
      </c>
      <c r="F530" s="381" t="s">
        <v>12539</v>
      </c>
      <c r="G530" s="381" t="s">
        <v>1904</v>
      </c>
      <c r="H530" s="381">
        <v>58400</v>
      </c>
      <c r="I530" s="381">
        <v>20450</v>
      </c>
      <c r="J530" s="381">
        <v>23400</v>
      </c>
      <c r="K530" s="381">
        <v>26300</v>
      </c>
      <c r="L530" s="381">
        <v>29200</v>
      </c>
      <c r="M530" s="381">
        <v>31550</v>
      </c>
      <c r="N530" s="381">
        <v>33900</v>
      </c>
      <c r="O530" s="381">
        <v>36250</v>
      </c>
      <c r="P530" s="381">
        <v>38550</v>
      </c>
      <c r="Q530" s="381">
        <v>12250</v>
      </c>
      <c r="R530" s="381">
        <v>16240</v>
      </c>
      <c r="S530" s="381">
        <v>20420</v>
      </c>
      <c r="T530" s="381">
        <v>24600</v>
      </c>
      <c r="U530" s="381">
        <v>28780</v>
      </c>
      <c r="V530" s="381">
        <v>32960</v>
      </c>
      <c r="W530" s="381">
        <v>36250</v>
      </c>
      <c r="X530" s="381">
        <v>38550</v>
      </c>
      <c r="Y530" s="381">
        <v>32700</v>
      </c>
      <c r="Z530" s="381">
        <v>37400</v>
      </c>
      <c r="AA530" s="381">
        <v>42050</v>
      </c>
      <c r="AB530" s="381">
        <v>46700</v>
      </c>
      <c r="AC530" s="381">
        <v>50450</v>
      </c>
      <c r="AD530" s="381">
        <v>54200</v>
      </c>
      <c r="AE530" s="381">
        <v>57950</v>
      </c>
      <c r="AF530" s="381">
        <v>61650</v>
      </c>
      <c r="AG530" s="381">
        <v>5960</v>
      </c>
      <c r="AH530" s="381" t="s">
        <v>1904</v>
      </c>
      <c r="AI530" s="381" t="s">
        <v>12511</v>
      </c>
      <c r="AJ530" s="381">
        <v>1</v>
      </c>
    </row>
    <row r="531" spans="1:36">
      <c r="A531" s="381" t="s">
        <v>546</v>
      </c>
      <c r="B531" s="381" t="s">
        <v>12574</v>
      </c>
      <c r="C531" s="381">
        <v>12</v>
      </c>
      <c r="D531" s="381">
        <v>97</v>
      </c>
      <c r="E531" s="381" t="s">
        <v>12540</v>
      </c>
      <c r="F531" s="381" t="s">
        <v>12539</v>
      </c>
      <c r="G531" s="381" t="s">
        <v>8206</v>
      </c>
      <c r="H531" s="381">
        <v>58400</v>
      </c>
      <c r="I531" s="381">
        <v>20450</v>
      </c>
      <c r="J531" s="381">
        <v>23400</v>
      </c>
      <c r="K531" s="381">
        <v>26300</v>
      </c>
      <c r="L531" s="381">
        <v>29200</v>
      </c>
      <c r="M531" s="381">
        <v>31550</v>
      </c>
      <c r="N531" s="381">
        <v>33900</v>
      </c>
      <c r="O531" s="381">
        <v>36250</v>
      </c>
      <c r="P531" s="381">
        <v>38550</v>
      </c>
      <c r="Q531" s="381">
        <v>12250</v>
      </c>
      <c r="R531" s="381">
        <v>16240</v>
      </c>
      <c r="S531" s="381">
        <v>20420</v>
      </c>
      <c r="T531" s="381">
        <v>24600</v>
      </c>
      <c r="U531" s="381">
        <v>28780</v>
      </c>
      <c r="V531" s="381">
        <v>32960</v>
      </c>
      <c r="W531" s="381">
        <v>36250</v>
      </c>
      <c r="X531" s="381">
        <v>38550</v>
      </c>
      <c r="Y531" s="381">
        <v>32700</v>
      </c>
      <c r="Z531" s="381">
        <v>37400</v>
      </c>
      <c r="AA531" s="381">
        <v>42050</v>
      </c>
      <c r="AB531" s="381">
        <v>46700</v>
      </c>
      <c r="AC531" s="381">
        <v>50450</v>
      </c>
      <c r="AD531" s="381">
        <v>54200</v>
      </c>
      <c r="AE531" s="381">
        <v>57950</v>
      </c>
      <c r="AF531" s="381">
        <v>61650</v>
      </c>
      <c r="AG531" s="381">
        <v>5960</v>
      </c>
      <c r="AH531" s="381" t="s">
        <v>8206</v>
      </c>
      <c r="AI531" s="381" t="s">
        <v>12511</v>
      </c>
      <c r="AJ531" s="381">
        <v>1</v>
      </c>
    </row>
    <row r="532" spans="1:36">
      <c r="A532" s="381" t="s">
        <v>546</v>
      </c>
      <c r="B532" s="381" t="s">
        <v>12573</v>
      </c>
      <c r="C532" s="381">
        <v>12</v>
      </c>
      <c r="D532" s="381">
        <v>99</v>
      </c>
      <c r="E532" s="381" t="s">
        <v>12572</v>
      </c>
      <c r="F532" s="381" t="s">
        <v>12571</v>
      </c>
      <c r="G532" s="381" t="s">
        <v>12570</v>
      </c>
      <c r="H532" s="381">
        <v>67900</v>
      </c>
      <c r="I532" s="381">
        <v>25200</v>
      </c>
      <c r="J532" s="381">
        <v>28800</v>
      </c>
      <c r="K532" s="381">
        <v>32400</v>
      </c>
      <c r="L532" s="381">
        <v>35950</v>
      </c>
      <c r="M532" s="381">
        <v>38850</v>
      </c>
      <c r="N532" s="381">
        <v>41750</v>
      </c>
      <c r="O532" s="381">
        <v>44600</v>
      </c>
      <c r="P532" s="381">
        <v>47500</v>
      </c>
      <c r="Q532" s="381">
        <v>15100</v>
      </c>
      <c r="R532" s="381">
        <v>17250</v>
      </c>
      <c r="S532" s="381">
        <v>20420</v>
      </c>
      <c r="T532" s="381">
        <v>24600</v>
      </c>
      <c r="U532" s="381">
        <v>28780</v>
      </c>
      <c r="V532" s="381">
        <v>32960</v>
      </c>
      <c r="W532" s="381">
        <v>37140</v>
      </c>
      <c r="X532" s="381">
        <v>41320</v>
      </c>
      <c r="Y532" s="381">
        <v>40250</v>
      </c>
      <c r="Z532" s="381">
        <v>46000</v>
      </c>
      <c r="AA532" s="381">
        <v>51750</v>
      </c>
      <c r="AB532" s="381">
        <v>57500</v>
      </c>
      <c r="AC532" s="381">
        <v>62100</v>
      </c>
      <c r="AD532" s="381">
        <v>66700</v>
      </c>
      <c r="AE532" s="381">
        <v>71300</v>
      </c>
      <c r="AF532" s="381">
        <v>75900</v>
      </c>
      <c r="AG532" s="381">
        <v>8960</v>
      </c>
      <c r="AH532" s="381" t="s">
        <v>12570</v>
      </c>
      <c r="AI532" s="381" t="s">
        <v>12511</v>
      </c>
      <c r="AJ532" s="381">
        <v>1</v>
      </c>
    </row>
    <row r="533" spans="1:36">
      <c r="A533" s="381" t="s">
        <v>546</v>
      </c>
      <c r="B533" s="381" t="s">
        <v>12569</v>
      </c>
      <c r="C533" s="381">
        <v>12</v>
      </c>
      <c r="D533" s="381">
        <v>101</v>
      </c>
      <c r="E533" s="381" t="s">
        <v>12566</v>
      </c>
      <c r="F533" s="381" t="s">
        <v>12565</v>
      </c>
      <c r="G533" s="381" t="s">
        <v>12568</v>
      </c>
      <c r="H533" s="381">
        <v>59800</v>
      </c>
      <c r="I533" s="381">
        <v>20950</v>
      </c>
      <c r="J533" s="381">
        <v>23950</v>
      </c>
      <c r="K533" s="381">
        <v>26950</v>
      </c>
      <c r="L533" s="381">
        <v>29900</v>
      </c>
      <c r="M533" s="381">
        <v>32300</v>
      </c>
      <c r="N533" s="381">
        <v>34700</v>
      </c>
      <c r="O533" s="381">
        <v>37100</v>
      </c>
      <c r="P533" s="381">
        <v>39500</v>
      </c>
      <c r="Q533" s="381">
        <v>12600</v>
      </c>
      <c r="R533" s="381">
        <v>16240</v>
      </c>
      <c r="S533" s="381">
        <v>20420</v>
      </c>
      <c r="T533" s="381">
        <v>24600</v>
      </c>
      <c r="U533" s="381">
        <v>28780</v>
      </c>
      <c r="V533" s="381">
        <v>32960</v>
      </c>
      <c r="W533" s="381">
        <v>37100</v>
      </c>
      <c r="X533" s="381">
        <v>39500</v>
      </c>
      <c r="Y533" s="381">
        <v>33500</v>
      </c>
      <c r="Z533" s="381">
        <v>38300</v>
      </c>
      <c r="AA533" s="381">
        <v>43100</v>
      </c>
      <c r="AB533" s="381">
        <v>47850</v>
      </c>
      <c r="AC533" s="381">
        <v>51700</v>
      </c>
      <c r="AD533" s="381">
        <v>55550</v>
      </c>
      <c r="AE533" s="381">
        <v>59350</v>
      </c>
      <c r="AF533" s="381">
        <v>63200</v>
      </c>
      <c r="AG533" s="381">
        <v>8280</v>
      </c>
      <c r="AH533" s="381" t="s">
        <v>12568</v>
      </c>
      <c r="AI533" s="381" t="s">
        <v>12511</v>
      </c>
      <c r="AJ533" s="381">
        <v>1</v>
      </c>
    </row>
    <row r="534" spans="1:36">
      <c r="A534" s="381" t="s">
        <v>546</v>
      </c>
      <c r="B534" s="381" t="s">
        <v>12567</v>
      </c>
      <c r="C534" s="381">
        <v>12</v>
      </c>
      <c r="D534" s="381">
        <v>103</v>
      </c>
      <c r="E534" s="381" t="s">
        <v>12566</v>
      </c>
      <c r="F534" s="381" t="s">
        <v>12565</v>
      </c>
      <c r="G534" s="381" t="s">
        <v>12564</v>
      </c>
      <c r="H534" s="381">
        <v>59800</v>
      </c>
      <c r="I534" s="381">
        <v>20950</v>
      </c>
      <c r="J534" s="381">
        <v>23950</v>
      </c>
      <c r="K534" s="381">
        <v>26950</v>
      </c>
      <c r="L534" s="381">
        <v>29900</v>
      </c>
      <c r="M534" s="381">
        <v>32300</v>
      </c>
      <c r="N534" s="381">
        <v>34700</v>
      </c>
      <c r="O534" s="381">
        <v>37100</v>
      </c>
      <c r="P534" s="381">
        <v>39500</v>
      </c>
      <c r="Q534" s="381">
        <v>12600</v>
      </c>
      <c r="R534" s="381">
        <v>16240</v>
      </c>
      <c r="S534" s="381">
        <v>20420</v>
      </c>
      <c r="T534" s="381">
        <v>24600</v>
      </c>
      <c r="U534" s="381">
        <v>28780</v>
      </c>
      <c r="V534" s="381">
        <v>32960</v>
      </c>
      <c r="W534" s="381">
        <v>37100</v>
      </c>
      <c r="X534" s="381">
        <v>39500</v>
      </c>
      <c r="Y534" s="381">
        <v>33500</v>
      </c>
      <c r="Z534" s="381">
        <v>38300</v>
      </c>
      <c r="AA534" s="381">
        <v>43100</v>
      </c>
      <c r="AB534" s="381">
        <v>47850</v>
      </c>
      <c r="AC534" s="381">
        <v>51700</v>
      </c>
      <c r="AD534" s="381">
        <v>55550</v>
      </c>
      <c r="AE534" s="381">
        <v>59350</v>
      </c>
      <c r="AF534" s="381">
        <v>63200</v>
      </c>
      <c r="AG534" s="381">
        <v>8280</v>
      </c>
      <c r="AH534" s="381" t="s">
        <v>12564</v>
      </c>
      <c r="AI534" s="381" t="s">
        <v>12511</v>
      </c>
      <c r="AJ534" s="381">
        <v>1</v>
      </c>
    </row>
    <row r="535" spans="1:36">
      <c r="A535" s="381" t="s">
        <v>546</v>
      </c>
      <c r="B535" s="381" t="s">
        <v>12563</v>
      </c>
      <c r="C535" s="381">
        <v>12</v>
      </c>
      <c r="D535" s="381">
        <v>105</v>
      </c>
      <c r="E535" s="381" t="s">
        <v>12562</v>
      </c>
      <c r="F535" s="381" t="s">
        <v>12561</v>
      </c>
      <c r="G535" s="381" t="s">
        <v>1181</v>
      </c>
      <c r="H535" s="381">
        <v>52500</v>
      </c>
      <c r="I535" s="381">
        <v>18400</v>
      </c>
      <c r="J535" s="381">
        <v>21000</v>
      </c>
      <c r="K535" s="381">
        <v>23650</v>
      </c>
      <c r="L535" s="381">
        <v>26250</v>
      </c>
      <c r="M535" s="381">
        <v>28350</v>
      </c>
      <c r="N535" s="381">
        <v>30450</v>
      </c>
      <c r="O535" s="381">
        <v>32550</v>
      </c>
      <c r="P535" s="381">
        <v>34650</v>
      </c>
      <c r="Q535" s="381">
        <v>12060</v>
      </c>
      <c r="R535" s="381">
        <v>16240</v>
      </c>
      <c r="S535" s="381">
        <v>20420</v>
      </c>
      <c r="T535" s="381">
        <v>24600</v>
      </c>
      <c r="U535" s="381">
        <v>28350</v>
      </c>
      <c r="V535" s="381">
        <v>30450</v>
      </c>
      <c r="W535" s="381">
        <v>32550</v>
      </c>
      <c r="X535" s="381">
        <v>34650</v>
      </c>
      <c r="Y535" s="381">
        <v>29400</v>
      </c>
      <c r="Z535" s="381">
        <v>33600</v>
      </c>
      <c r="AA535" s="381">
        <v>37800</v>
      </c>
      <c r="AB535" s="381">
        <v>42000</v>
      </c>
      <c r="AC535" s="381">
        <v>45400</v>
      </c>
      <c r="AD535" s="381">
        <v>48750</v>
      </c>
      <c r="AE535" s="381">
        <v>52100</v>
      </c>
      <c r="AF535" s="381">
        <v>55450</v>
      </c>
      <c r="AG535" s="381">
        <v>3980</v>
      </c>
      <c r="AH535" s="381" t="s">
        <v>1181</v>
      </c>
      <c r="AI535" s="381" t="s">
        <v>12511</v>
      </c>
      <c r="AJ535" s="381">
        <v>1</v>
      </c>
    </row>
    <row r="536" spans="1:36">
      <c r="A536" s="381" t="s">
        <v>546</v>
      </c>
      <c r="B536" s="381" t="s">
        <v>12560</v>
      </c>
      <c r="C536" s="381">
        <v>12</v>
      </c>
      <c r="D536" s="381">
        <v>107</v>
      </c>
      <c r="E536" s="381" t="s">
        <v>12559</v>
      </c>
      <c r="F536" s="381" t="s">
        <v>12558</v>
      </c>
      <c r="G536" s="381" t="s">
        <v>1421</v>
      </c>
      <c r="H536" s="381">
        <v>37900</v>
      </c>
      <c r="I536" s="381">
        <v>16950</v>
      </c>
      <c r="J536" s="381">
        <v>19400</v>
      </c>
      <c r="K536" s="381">
        <v>21800</v>
      </c>
      <c r="L536" s="381">
        <v>24200</v>
      </c>
      <c r="M536" s="381">
        <v>26150</v>
      </c>
      <c r="N536" s="381">
        <v>28100</v>
      </c>
      <c r="O536" s="381">
        <v>30050</v>
      </c>
      <c r="P536" s="381">
        <v>31950</v>
      </c>
      <c r="Q536" s="381">
        <v>12060</v>
      </c>
      <c r="R536" s="381">
        <v>16240</v>
      </c>
      <c r="S536" s="381">
        <v>20420</v>
      </c>
      <c r="T536" s="381">
        <v>24200</v>
      </c>
      <c r="U536" s="381">
        <v>26150</v>
      </c>
      <c r="V536" s="381">
        <v>28100</v>
      </c>
      <c r="W536" s="381">
        <v>30050</v>
      </c>
      <c r="X536" s="381">
        <v>31950</v>
      </c>
      <c r="Y536" s="381">
        <v>27100</v>
      </c>
      <c r="Z536" s="381">
        <v>31000</v>
      </c>
      <c r="AA536" s="381">
        <v>34850</v>
      </c>
      <c r="AB536" s="381">
        <v>38700</v>
      </c>
      <c r="AC536" s="381">
        <v>41800</v>
      </c>
      <c r="AD536" s="381">
        <v>44900</v>
      </c>
      <c r="AE536" s="381">
        <v>48000</v>
      </c>
      <c r="AF536" s="381">
        <v>51100</v>
      </c>
      <c r="AG536" s="381">
        <v>9999</v>
      </c>
      <c r="AH536" s="381" t="s">
        <v>1421</v>
      </c>
      <c r="AI536" s="381" t="s">
        <v>12511</v>
      </c>
      <c r="AJ536" s="381">
        <v>0</v>
      </c>
    </row>
    <row r="537" spans="1:36">
      <c r="A537" s="381" t="s">
        <v>546</v>
      </c>
      <c r="B537" s="381" t="s">
        <v>12557</v>
      </c>
      <c r="C537" s="381">
        <v>12</v>
      </c>
      <c r="D537" s="381">
        <v>109</v>
      </c>
      <c r="E537" s="381" t="s">
        <v>12556</v>
      </c>
      <c r="F537" s="381" t="s">
        <v>12555</v>
      </c>
      <c r="G537" s="381" t="s">
        <v>12554</v>
      </c>
      <c r="H537" s="381">
        <v>64400</v>
      </c>
      <c r="I537" s="381">
        <v>22550</v>
      </c>
      <c r="J537" s="381">
        <v>25800</v>
      </c>
      <c r="K537" s="381">
        <v>29000</v>
      </c>
      <c r="L537" s="381">
        <v>32200</v>
      </c>
      <c r="M537" s="381">
        <v>34800</v>
      </c>
      <c r="N537" s="381">
        <v>37400</v>
      </c>
      <c r="O537" s="381">
        <v>39950</v>
      </c>
      <c r="P537" s="381">
        <v>42550</v>
      </c>
      <c r="Q537" s="381">
        <v>13550</v>
      </c>
      <c r="R537" s="381">
        <v>16240</v>
      </c>
      <c r="S537" s="381">
        <v>20420</v>
      </c>
      <c r="T537" s="381">
        <v>24600</v>
      </c>
      <c r="U537" s="381">
        <v>28780</v>
      </c>
      <c r="V537" s="381">
        <v>32960</v>
      </c>
      <c r="W537" s="381">
        <v>37140</v>
      </c>
      <c r="X537" s="381">
        <v>41320</v>
      </c>
      <c r="Y537" s="381">
        <v>36050</v>
      </c>
      <c r="Z537" s="381">
        <v>41200</v>
      </c>
      <c r="AA537" s="381">
        <v>46350</v>
      </c>
      <c r="AB537" s="381">
        <v>51500</v>
      </c>
      <c r="AC537" s="381">
        <v>55650</v>
      </c>
      <c r="AD537" s="381">
        <v>59750</v>
      </c>
      <c r="AE537" s="381">
        <v>63900</v>
      </c>
      <c r="AF537" s="381">
        <v>68000</v>
      </c>
      <c r="AG537" s="381">
        <v>3600</v>
      </c>
      <c r="AH537" s="381" t="s">
        <v>12554</v>
      </c>
      <c r="AI537" s="381" t="s">
        <v>12511</v>
      </c>
      <c r="AJ537" s="381">
        <v>1</v>
      </c>
    </row>
    <row r="538" spans="1:36">
      <c r="A538" s="381" t="s">
        <v>546</v>
      </c>
      <c r="B538" s="381" t="s">
        <v>12553</v>
      </c>
      <c r="C538" s="381">
        <v>12</v>
      </c>
      <c r="D538" s="381">
        <v>111</v>
      </c>
      <c r="E538" s="381" t="s">
        <v>12552</v>
      </c>
      <c r="F538" s="381" t="s">
        <v>12551</v>
      </c>
      <c r="G538" s="381" t="s">
        <v>12550</v>
      </c>
      <c r="H538" s="381">
        <v>58000</v>
      </c>
      <c r="I538" s="381">
        <v>21100</v>
      </c>
      <c r="J538" s="381">
        <v>24100</v>
      </c>
      <c r="K538" s="381">
        <v>27100</v>
      </c>
      <c r="L538" s="381">
        <v>30100</v>
      </c>
      <c r="M538" s="381">
        <v>32550</v>
      </c>
      <c r="N538" s="381">
        <v>34950</v>
      </c>
      <c r="O538" s="381">
        <v>37350</v>
      </c>
      <c r="P538" s="381">
        <v>39750</v>
      </c>
      <c r="Q538" s="381">
        <v>12650</v>
      </c>
      <c r="R538" s="381">
        <v>16240</v>
      </c>
      <c r="S538" s="381">
        <v>20420</v>
      </c>
      <c r="T538" s="381">
        <v>24600</v>
      </c>
      <c r="U538" s="381">
        <v>28780</v>
      </c>
      <c r="V538" s="381">
        <v>32960</v>
      </c>
      <c r="W538" s="381">
        <v>37140</v>
      </c>
      <c r="X538" s="381">
        <v>39750</v>
      </c>
      <c r="Y538" s="381">
        <v>33750</v>
      </c>
      <c r="Z538" s="381">
        <v>38550</v>
      </c>
      <c r="AA538" s="381">
        <v>43350</v>
      </c>
      <c r="AB538" s="381">
        <v>48150</v>
      </c>
      <c r="AC538" s="381">
        <v>52050</v>
      </c>
      <c r="AD538" s="381">
        <v>55900</v>
      </c>
      <c r="AE538" s="381">
        <v>59750</v>
      </c>
      <c r="AF538" s="381">
        <v>63600</v>
      </c>
      <c r="AG538" s="381">
        <v>2710</v>
      </c>
      <c r="AH538" s="381" t="s">
        <v>12550</v>
      </c>
      <c r="AI538" s="381" t="s">
        <v>12511</v>
      </c>
      <c r="AJ538" s="381">
        <v>1</v>
      </c>
    </row>
    <row r="539" spans="1:36">
      <c r="A539" s="381" t="s">
        <v>546</v>
      </c>
      <c r="B539" s="381" t="s">
        <v>12549</v>
      </c>
      <c r="C539" s="381">
        <v>12</v>
      </c>
      <c r="D539" s="381">
        <v>113</v>
      </c>
      <c r="E539" s="381" t="s">
        <v>12548</v>
      </c>
      <c r="F539" s="381" t="s">
        <v>12547</v>
      </c>
      <c r="G539" s="381" t="s">
        <v>12546</v>
      </c>
      <c r="H539" s="381">
        <v>62000</v>
      </c>
      <c r="I539" s="381">
        <v>21700</v>
      </c>
      <c r="J539" s="381">
        <v>24800</v>
      </c>
      <c r="K539" s="381">
        <v>27900</v>
      </c>
      <c r="L539" s="381">
        <v>31000</v>
      </c>
      <c r="M539" s="381">
        <v>33500</v>
      </c>
      <c r="N539" s="381">
        <v>36000</v>
      </c>
      <c r="O539" s="381">
        <v>38450</v>
      </c>
      <c r="P539" s="381">
        <v>40950</v>
      </c>
      <c r="Q539" s="381">
        <v>13050</v>
      </c>
      <c r="R539" s="381">
        <v>16240</v>
      </c>
      <c r="S539" s="381">
        <v>20420</v>
      </c>
      <c r="T539" s="381">
        <v>24600</v>
      </c>
      <c r="U539" s="381">
        <v>28780</v>
      </c>
      <c r="V539" s="381">
        <v>32960</v>
      </c>
      <c r="W539" s="381">
        <v>37140</v>
      </c>
      <c r="X539" s="381">
        <v>40950</v>
      </c>
      <c r="Y539" s="381">
        <v>34750</v>
      </c>
      <c r="Z539" s="381">
        <v>39700</v>
      </c>
      <c r="AA539" s="381">
        <v>44650</v>
      </c>
      <c r="AB539" s="381">
        <v>49600</v>
      </c>
      <c r="AC539" s="381">
        <v>53600</v>
      </c>
      <c r="AD539" s="381">
        <v>57550</v>
      </c>
      <c r="AE539" s="381">
        <v>61550</v>
      </c>
      <c r="AF539" s="381">
        <v>65500</v>
      </c>
      <c r="AG539" s="381">
        <v>6080</v>
      </c>
      <c r="AH539" s="381" t="s">
        <v>12546</v>
      </c>
      <c r="AI539" s="381" t="s">
        <v>12511</v>
      </c>
      <c r="AJ539" s="381">
        <v>1</v>
      </c>
    </row>
    <row r="540" spans="1:36">
      <c r="A540" s="381" t="s">
        <v>546</v>
      </c>
      <c r="B540" s="381" t="s">
        <v>12545</v>
      </c>
      <c r="C540" s="381">
        <v>12</v>
      </c>
      <c r="D540" s="381">
        <v>115</v>
      </c>
      <c r="E540" s="381" t="s">
        <v>12544</v>
      </c>
      <c r="F540" s="381" t="s">
        <v>12543</v>
      </c>
      <c r="G540" s="381" t="s">
        <v>12542</v>
      </c>
      <c r="H540" s="381">
        <v>65500</v>
      </c>
      <c r="I540" s="381">
        <v>22950</v>
      </c>
      <c r="J540" s="381">
        <v>26200</v>
      </c>
      <c r="K540" s="381">
        <v>29500</v>
      </c>
      <c r="L540" s="381">
        <v>32750</v>
      </c>
      <c r="M540" s="381">
        <v>35400</v>
      </c>
      <c r="N540" s="381">
        <v>38000</v>
      </c>
      <c r="O540" s="381">
        <v>40650</v>
      </c>
      <c r="P540" s="381">
        <v>43250</v>
      </c>
      <c r="Q540" s="381">
        <v>13800</v>
      </c>
      <c r="R540" s="381">
        <v>16240</v>
      </c>
      <c r="S540" s="381">
        <v>20420</v>
      </c>
      <c r="T540" s="381">
        <v>24600</v>
      </c>
      <c r="U540" s="381">
        <v>28780</v>
      </c>
      <c r="V540" s="381">
        <v>32960</v>
      </c>
      <c r="W540" s="381">
        <v>37140</v>
      </c>
      <c r="X540" s="381">
        <v>41320</v>
      </c>
      <c r="Y540" s="381">
        <v>36700</v>
      </c>
      <c r="Z540" s="381">
        <v>41950</v>
      </c>
      <c r="AA540" s="381">
        <v>47200</v>
      </c>
      <c r="AB540" s="381">
        <v>52400</v>
      </c>
      <c r="AC540" s="381">
        <v>56600</v>
      </c>
      <c r="AD540" s="381">
        <v>60800</v>
      </c>
      <c r="AE540" s="381">
        <v>65000</v>
      </c>
      <c r="AF540" s="381">
        <v>69200</v>
      </c>
      <c r="AG540" s="381">
        <v>7510</v>
      </c>
      <c r="AH540" s="381" t="s">
        <v>12542</v>
      </c>
      <c r="AI540" s="381" t="s">
        <v>12511</v>
      </c>
      <c r="AJ540" s="381">
        <v>1</v>
      </c>
    </row>
    <row r="541" spans="1:36">
      <c r="A541" s="381" t="s">
        <v>546</v>
      </c>
      <c r="B541" s="381" t="s">
        <v>12541</v>
      </c>
      <c r="C541" s="381">
        <v>12</v>
      </c>
      <c r="D541" s="381">
        <v>117</v>
      </c>
      <c r="E541" s="381" t="s">
        <v>12540</v>
      </c>
      <c r="F541" s="381" t="s">
        <v>12539</v>
      </c>
      <c r="G541" s="381" t="s">
        <v>4784</v>
      </c>
      <c r="H541" s="381">
        <v>58400</v>
      </c>
      <c r="I541" s="381">
        <v>20450</v>
      </c>
      <c r="J541" s="381">
        <v>23400</v>
      </c>
      <c r="K541" s="381">
        <v>26300</v>
      </c>
      <c r="L541" s="381">
        <v>29200</v>
      </c>
      <c r="M541" s="381">
        <v>31550</v>
      </c>
      <c r="N541" s="381">
        <v>33900</v>
      </c>
      <c r="O541" s="381">
        <v>36250</v>
      </c>
      <c r="P541" s="381">
        <v>38550</v>
      </c>
      <c r="Q541" s="381">
        <v>12250</v>
      </c>
      <c r="R541" s="381">
        <v>16240</v>
      </c>
      <c r="S541" s="381">
        <v>20420</v>
      </c>
      <c r="T541" s="381">
        <v>24600</v>
      </c>
      <c r="U541" s="381">
        <v>28780</v>
      </c>
      <c r="V541" s="381">
        <v>32960</v>
      </c>
      <c r="W541" s="381">
        <v>36250</v>
      </c>
      <c r="X541" s="381">
        <v>38550</v>
      </c>
      <c r="Y541" s="381">
        <v>32700</v>
      </c>
      <c r="Z541" s="381">
        <v>37400</v>
      </c>
      <c r="AA541" s="381">
        <v>42050</v>
      </c>
      <c r="AB541" s="381">
        <v>46700</v>
      </c>
      <c r="AC541" s="381">
        <v>50450</v>
      </c>
      <c r="AD541" s="381">
        <v>54200</v>
      </c>
      <c r="AE541" s="381">
        <v>57950</v>
      </c>
      <c r="AF541" s="381">
        <v>61650</v>
      </c>
      <c r="AG541" s="381">
        <v>5960</v>
      </c>
      <c r="AH541" s="381" t="s">
        <v>4784</v>
      </c>
      <c r="AI541" s="381" t="s">
        <v>12511</v>
      </c>
      <c r="AJ541" s="381">
        <v>1</v>
      </c>
    </row>
    <row r="542" spans="1:36">
      <c r="A542" s="381" t="s">
        <v>546</v>
      </c>
      <c r="B542" s="381" t="s">
        <v>12538</v>
      </c>
      <c r="C542" s="381">
        <v>12</v>
      </c>
      <c r="D542" s="381">
        <v>119</v>
      </c>
      <c r="E542" s="381" t="s">
        <v>12537</v>
      </c>
      <c r="F542" s="381" t="s">
        <v>12536</v>
      </c>
      <c r="G542" s="381" t="s">
        <v>4196</v>
      </c>
      <c r="H542" s="381">
        <v>60000</v>
      </c>
      <c r="I542" s="381">
        <v>21000</v>
      </c>
      <c r="J542" s="381">
        <v>24000</v>
      </c>
      <c r="K542" s="381">
        <v>27000</v>
      </c>
      <c r="L542" s="381">
        <v>30000</v>
      </c>
      <c r="M542" s="381">
        <v>32400</v>
      </c>
      <c r="N542" s="381">
        <v>34800</v>
      </c>
      <c r="O542" s="381">
        <v>37200</v>
      </c>
      <c r="P542" s="381">
        <v>39600</v>
      </c>
      <c r="Q542" s="381">
        <v>12600</v>
      </c>
      <c r="R542" s="381">
        <v>16240</v>
      </c>
      <c r="S542" s="381">
        <v>20420</v>
      </c>
      <c r="T542" s="381">
        <v>24600</v>
      </c>
      <c r="U542" s="381">
        <v>28780</v>
      </c>
      <c r="V542" s="381">
        <v>32960</v>
      </c>
      <c r="W542" s="381">
        <v>37140</v>
      </c>
      <c r="X542" s="381">
        <v>39600</v>
      </c>
      <c r="Y542" s="381">
        <v>33600</v>
      </c>
      <c r="Z542" s="381">
        <v>38400</v>
      </c>
      <c r="AA542" s="381">
        <v>43200</v>
      </c>
      <c r="AB542" s="381">
        <v>48000</v>
      </c>
      <c r="AC542" s="381">
        <v>51850</v>
      </c>
      <c r="AD542" s="381">
        <v>55700</v>
      </c>
      <c r="AE542" s="381">
        <v>59550</v>
      </c>
      <c r="AF542" s="381">
        <v>63400</v>
      </c>
      <c r="AG542" s="381">
        <v>9999</v>
      </c>
      <c r="AH542" s="381" t="s">
        <v>4196</v>
      </c>
      <c r="AI542" s="381" t="s">
        <v>12511</v>
      </c>
      <c r="AJ542" s="381">
        <v>1</v>
      </c>
    </row>
    <row r="543" spans="1:36">
      <c r="A543" s="381" t="s">
        <v>546</v>
      </c>
      <c r="B543" s="381" t="s">
        <v>12535</v>
      </c>
      <c r="C543" s="381">
        <v>12</v>
      </c>
      <c r="D543" s="381">
        <v>121</v>
      </c>
      <c r="E543" s="381" t="s">
        <v>12534</v>
      </c>
      <c r="F543" s="381" t="s">
        <v>12533</v>
      </c>
      <c r="G543" s="381" t="s">
        <v>12532</v>
      </c>
      <c r="H543" s="381">
        <v>47100</v>
      </c>
      <c r="I543" s="381">
        <v>16950</v>
      </c>
      <c r="J543" s="381">
        <v>19400</v>
      </c>
      <c r="K543" s="381">
        <v>21800</v>
      </c>
      <c r="L543" s="381">
        <v>24200</v>
      </c>
      <c r="M543" s="381">
        <v>26150</v>
      </c>
      <c r="N543" s="381">
        <v>28100</v>
      </c>
      <c r="O543" s="381">
        <v>30050</v>
      </c>
      <c r="P543" s="381">
        <v>31950</v>
      </c>
      <c r="Q543" s="381">
        <v>12060</v>
      </c>
      <c r="R543" s="381">
        <v>16240</v>
      </c>
      <c r="S543" s="381">
        <v>20420</v>
      </c>
      <c r="T543" s="381">
        <v>24200</v>
      </c>
      <c r="U543" s="381">
        <v>26150</v>
      </c>
      <c r="V543" s="381">
        <v>28100</v>
      </c>
      <c r="W543" s="381">
        <v>30050</v>
      </c>
      <c r="X543" s="381">
        <v>31950</v>
      </c>
      <c r="Y543" s="381">
        <v>27100</v>
      </c>
      <c r="Z543" s="381">
        <v>31000</v>
      </c>
      <c r="AA543" s="381">
        <v>34850</v>
      </c>
      <c r="AB543" s="381">
        <v>38700</v>
      </c>
      <c r="AC543" s="381">
        <v>41800</v>
      </c>
      <c r="AD543" s="381">
        <v>44900</v>
      </c>
      <c r="AE543" s="381">
        <v>48000</v>
      </c>
      <c r="AF543" s="381">
        <v>51100</v>
      </c>
      <c r="AG543" s="381">
        <v>9999</v>
      </c>
      <c r="AH543" s="381" t="s">
        <v>12532</v>
      </c>
      <c r="AI543" s="381" t="s">
        <v>12511</v>
      </c>
      <c r="AJ543" s="381">
        <v>0</v>
      </c>
    </row>
    <row r="544" spans="1:36">
      <c r="A544" s="381" t="s">
        <v>546</v>
      </c>
      <c r="B544" s="381" t="s">
        <v>12531</v>
      </c>
      <c r="C544" s="381">
        <v>12</v>
      </c>
      <c r="D544" s="381">
        <v>123</v>
      </c>
      <c r="E544" s="381" t="s">
        <v>12530</v>
      </c>
      <c r="F544" s="381" t="s">
        <v>12529</v>
      </c>
      <c r="G544" s="381" t="s">
        <v>1133</v>
      </c>
      <c r="H544" s="381">
        <v>45400</v>
      </c>
      <c r="I544" s="381">
        <v>16950</v>
      </c>
      <c r="J544" s="381">
        <v>19400</v>
      </c>
      <c r="K544" s="381">
        <v>21800</v>
      </c>
      <c r="L544" s="381">
        <v>24200</v>
      </c>
      <c r="M544" s="381">
        <v>26150</v>
      </c>
      <c r="N544" s="381">
        <v>28100</v>
      </c>
      <c r="O544" s="381">
        <v>30050</v>
      </c>
      <c r="P544" s="381">
        <v>31950</v>
      </c>
      <c r="Q544" s="381">
        <v>12060</v>
      </c>
      <c r="R544" s="381">
        <v>16240</v>
      </c>
      <c r="S544" s="381">
        <v>20420</v>
      </c>
      <c r="T544" s="381">
        <v>24200</v>
      </c>
      <c r="U544" s="381">
        <v>26150</v>
      </c>
      <c r="V544" s="381">
        <v>28100</v>
      </c>
      <c r="W544" s="381">
        <v>30050</v>
      </c>
      <c r="X544" s="381">
        <v>31950</v>
      </c>
      <c r="Y544" s="381">
        <v>27100</v>
      </c>
      <c r="Z544" s="381">
        <v>31000</v>
      </c>
      <c r="AA544" s="381">
        <v>34850</v>
      </c>
      <c r="AB544" s="381">
        <v>38700</v>
      </c>
      <c r="AC544" s="381">
        <v>41800</v>
      </c>
      <c r="AD544" s="381">
        <v>44900</v>
      </c>
      <c r="AE544" s="381">
        <v>48000</v>
      </c>
      <c r="AF544" s="381">
        <v>51100</v>
      </c>
      <c r="AG544" s="381">
        <v>9999</v>
      </c>
      <c r="AH544" s="381" t="s">
        <v>1133</v>
      </c>
      <c r="AI544" s="381" t="s">
        <v>12511</v>
      </c>
      <c r="AJ544" s="381">
        <v>0</v>
      </c>
    </row>
    <row r="545" spans="1:36">
      <c r="A545" s="381" t="s">
        <v>546</v>
      </c>
      <c r="B545" s="381" t="s">
        <v>12528</v>
      </c>
      <c r="C545" s="381">
        <v>12</v>
      </c>
      <c r="D545" s="381">
        <v>125</v>
      </c>
      <c r="E545" s="381" t="s">
        <v>12527</v>
      </c>
      <c r="F545" s="381" t="s">
        <v>12526</v>
      </c>
      <c r="G545" s="381" t="s">
        <v>3682</v>
      </c>
      <c r="H545" s="381">
        <v>49600</v>
      </c>
      <c r="I545" s="381">
        <v>17600</v>
      </c>
      <c r="J545" s="381">
        <v>20100</v>
      </c>
      <c r="K545" s="381">
        <v>22600</v>
      </c>
      <c r="L545" s="381">
        <v>25100</v>
      </c>
      <c r="M545" s="381">
        <v>27150</v>
      </c>
      <c r="N545" s="381">
        <v>29150</v>
      </c>
      <c r="O545" s="381">
        <v>31150</v>
      </c>
      <c r="P545" s="381">
        <v>33150</v>
      </c>
      <c r="Q545" s="381">
        <v>12060</v>
      </c>
      <c r="R545" s="381">
        <v>16240</v>
      </c>
      <c r="S545" s="381">
        <v>20420</v>
      </c>
      <c r="T545" s="381">
        <v>24600</v>
      </c>
      <c r="U545" s="381">
        <v>27150</v>
      </c>
      <c r="V545" s="381">
        <v>29150</v>
      </c>
      <c r="W545" s="381">
        <v>31150</v>
      </c>
      <c r="X545" s="381">
        <v>33150</v>
      </c>
      <c r="Y545" s="381">
        <v>28150</v>
      </c>
      <c r="Z545" s="381">
        <v>32150</v>
      </c>
      <c r="AA545" s="381">
        <v>36150</v>
      </c>
      <c r="AB545" s="381">
        <v>40150</v>
      </c>
      <c r="AC545" s="381">
        <v>43400</v>
      </c>
      <c r="AD545" s="381">
        <v>46600</v>
      </c>
      <c r="AE545" s="381">
        <v>49800</v>
      </c>
      <c r="AF545" s="381">
        <v>53000</v>
      </c>
      <c r="AG545" s="381">
        <v>9999</v>
      </c>
      <c r="AH545" s="381" t="s">
        <v>3682</v>
      </c>
      <c r="AI545" s="381" t="s">
        <v>12511</v>
      </c>
      <c r="AJ545" s="381">
        <v>0</v>
      </c>
    </row>
    <row r="546" spans="1:36">
      <c r="A546" s="381" t="s">
        <v>546</v>
      </c>
      <c r="B546" s="381" t="s">
        <v>12525</v>
      </c>
      <c r="C546" s="381">
        <v>12</v>
      </c>
      <c r="D546" s="381">
        <v>127</v>
      </c>
      <c r="E546" s="381" t="s">
        <v>12524</v>
      </c>
      <c r="F546" s="381" t="s">
        <v>12523</v>
      </c>
      <c r="G546" s="381" t="s">
        <v>12522</v>
      </c>
      <c r="H546" s="381">
        <v>54300</v>
      </c>
      <c r="I546" s="381">
        <v>19550</v>
      </c>
      <c r="J546" s="381">
        <v>22350</v>
      </c>
      <c r="K546" s="381">
        <v>25150</v>
      </c>
      <c r="L546" s="381">
        <v>27900</v>
      </c>
      <c r="M546" s="381">
        <v>30150</v>
      </c>
      <c r="N546" s="381">
        <v>32400</v>
      </c>
      <c r="O546" s="381">
        <v>34600</v>
      </c>
      <c r="P546" s="381">
        <v>36850</v>
      </c>
      <c r="Q546" s="381">
        <v>12060</v>
      </c>
      <c r="R546" s="381">
        <v>16240</v>
      </c>
      <c r="S546" s="381">
        <v>20420</v>
      </c>
      <c r="T546" s="381">
        <v>24600</v>
      </c>
      <c r="U546" s="381">
        <v>28780</v>
      </c>
      <c r="V546" s="381">
        <v>32400</v>
      </c>
      <c r="W546" s="381">
        <v>34600</v>
      </c>
      <c r="X546" s="381">
        <v>36850</v>
      </c>
      <c r="Y546" s="381">
        <v>31300</v>
      </c>
      <c r="Z546" s="381">
        <v>35750</v>
      </c>
      <c r="AA546" s="381">
        <v>40200</v>
      </c>
      <c r="AB546" s="381">
        <v>44650</v>
      </c>
      <c r="AC546" s="381">
        <v>48250</v>
      </c>
      <c r="AD546" s="381">
        <v>51800</v>
      </c>
      <c r="AE546" s="381">
        <v>55400</v>
      </c>
      <c r="AF546" s="381">
        <v>58950</v>
      </c>
      <c r="AG546" s="381">
        <v>2020</v>
      </c>
      <c r="AH546" s="381" t="s">
        <v>12522</v>
      </c>
      <c r="AI546" s="381" t="s">
        <v>12511</v>
      </c>
      <c r="AJ546" s="381">
        <v>1</v>
      </c>
    </row>
    <row r="547" spans="1:36">
      <c r="A547" s="381" t="s">
        <v>546</v>
      </c>
      <c r="B547" s="381" t="s">
        <v>12521</v>
      </c>
      <c r="C547" s="381">
        <v>12</v>
      </c>
      <c r="D547" s="381">
        <v>129</v>
      </c>
      <c r="E547" s="381" t="s">
        <v>12520</v>
      </c>
      <c r="F547" s="381" t="s">
        <v>12519</v>
      </c>
      <c r="G547" s="381" t="s">
        <v>12518</v>
      </c>
      <c r="H547" s="381">
        <v>63900</v>
      </c>
      <c r="I547" s="381">
        <v>22400</v>
      </c>
      <c r="J547" s="381">
        <v>25600</v>
      </c>
      <c r="K547" s="381">
        <v>28800</v>
      </c>
      <c r="L547" s="381">
        <v>31950</v>
      </c>
      <c r="M547" s="381">
        <v>34550</v>
      </c>
      <c r="N547" s="381">
        <v>37100</v>
      </c>
      <c r="O547" s="381">
        <v>39650</v>
      </c>
      <c r="P547" s="381">
        <v>42200</v>
      </c>
      <c r="Q547" s="381">
        <v>13450</v>
      </c>
      <c r="R547" s="381">
        <v>16240</v>
      </c>
      <c r="S547" s="381">
        <v>20420</v>
      </c>
      <c r="T547" s="381">
        <v>24600</v>
      </c>
      <c r="U547" s="381">
        <v>28780</v>
      </c>
      <c r="V547" s="381">
        <v>32960</v>
      </c>
      <c r="W547" s="381">
        <v>37140</v>
      </c>
      <c r="X547" s="381">
        <v>41320</v>
      </c>
      <c r="Y547" s="381">
        <v>35800</v>
      </c>
      <c r="Z547" s="381">
        <v>40900</v>
      </c>
      <c r="AA547" s="381">
        <v>46000</v>
      </c>
      <c r="AB547" s="381">
        <v>51100</v>
      </c>
      <c r="AC547" s="381">
        <v>55200</v>
      </c>
      <c r="AD547" s="381">
        <v>59300</v>
      </c>
      <c r="AE547" s="381">
        <v>63400</v>
      </c>
      <c r="AF547" s="381">
        <v>67500</v>
      </c>
      <c r="AG547" s="381">
        <v>9999</v>
      </c>
      <c r="AH547" s="381" t="s">
        <v>12518</v>
      </c>
      <c r="AI547" s="381" t="s">
        <v>12511</v>
      </c>
      <c r="AJ547" s="381">
        <v>1</v>
      </c>
    </row>
    <row r="548" spans="1:36">
      <c r="A548" s="381" t="s">
        <v>546</v>
      </c>
      <c r="B548" s="381" t="s">
        <v>12517</v>
      </c>
      <c r="C548" s="381">
        <v>12</v>
      </c>
      <c r="D548" s="381">
        <v>131</v>
      </c>
      <c r="E548" s="381" t="s">
        <v>12516</v>
      </c>
      <c r="F548" s="381" t="s">
        <v>12515</v>
      </c>
      <c r="G548" s="381" t="s">
        <v>12107</v>
      </c>
      <c r="H548" s="381">
        <v>58800</v>
      </c>
      <c r="I548" s="381">
        <v>20600</v>
      </c>
      <c r="J548" s="381">
        <v>23550</v>
      </c>
      <c r="K548" s="381">
        <v>26500</v>
      </c>
      <c r="L548" s="381">
        <v>29400</v>
      </c>
      <c r="M548" s="381">
        <v>31800</v>
      </c>
      <c r="N548" s="381">
        <v>34150</v>
      </c>
      <c r="O548" s="381">
        <v>36500</v>
      </c>
      <c r="P548" s="381">
        <v>38850</v>
      </c>
      <c r="Q548" s="381">
        <v>12400</v>
      </c>
      <c r="R548" s="381">
        <v>16240</v>
      </c>
      <c r="S548" s="381">
        <v>20420</v>
      </c>
      <c r="T548" s="381">
        <v>24600</v>
      </c>
      <c r="U548" s="381">
        <v>28780</v>
      </c>
      <c r="V548" s="381">
        <v>32960</v>
      </c>
      <c r="W548" s="381">
        <v>36500</v>
      </c>
      <c r="X548" s="381">
        <v>38850</v>
      </c>
      <c r="Y548" s="381">
        <v>32950</v>
      </c>
      <c r="Z548" s="381">
        <v>37650</v>
      </c>
      <c r="AA548" s="381">
        <v>42350</v>
      </c>
      <c r="AB548" s="381">
        <v>47050</v>
      </c>
      <c r="AC548" s="381">
        <v>50850</v>
      </c>
      <c r="AD548" s="381">
        <v>54600</v>
      </c>
      <c r="AE548" s="381">
        <v>58350</v>
      </c>
      <c r="AF548" s="381">
        <v>62150</v>
      </c>
      <c r="AG548" s="381">
        <v>9999</v>
      </c>
      <c r="AH548" s="381" t="s">
        <v>12107</v>
      </c>
      <c r="AI548" s="381" t="s">
        <v>12511</v>
      </c>
      <c r="AJ548" s="381">
        <v>1</v>
      </c>
    </row>
    <row r="549" spans="1:36">
      <c r="A549" s="381" t="s">
        <v>546</v>
      </c>
      <c r="B549" s="381" t="s">
        <v>12514</v>
      </c>
      <c r="C549" s="381">
        <v>12</v>
      </c>
      <c r="D549" s="381">
        <v>133</v>
      </c>
      <c r="E549" s="381" t="s">
        <v>12513</v>
      </c>
      <c r="F549" s="381" t="s">
        <v>12512</v>
      </c>
      <c r="G549" s="381" t="s">
        <v>1111</v>
      </c>
      <c r="H549" s="381">
        <v>47900</v>
      </c>
      <c r="I549" s="381">
        <v>16950</v>
      </c>
      <c r="J549" s="381">
        <v>19400</v>
      </c>
      <c r="K549" s="381">
        <v>21800</v>
      </c>
      <c r="L549" s="381">
        <v>24200</v>
      </c>
      <c r="M549" s="381">
        <v>26150</v>
      </c>
      <c r="N549" s="381">
        <v>28100</v>
      </c>
      <c r="O549" s="381">
        <v>30050</v>
      </c>
      <c r="P549" s="381">
        <v>31950</v>
      </c>
      <c r="Q549" s="381">
        <v>12060</v>
      </c>
      <c r="R549" s="381">
        <v>16240</v>
      </c>
      <c r="S549" s="381">
        <v>20420</v>
      </c>
      <c r="T549" s="381">
        <v>24200</v>
      </c>
      <c r="U549" s="381">
        <v>26150</v>
      </c>
      <c r="V549" s="381">
        <v>28100</v>
      </c>
      <c r="W549" s="381">
        <v>30050</v>
      </c>
      <c r="X549" s="381">
        <v>31950</v>
      </c>
      <c r="Y549" s="381">
        <v>27100</v>
      </c>
      <c r="Z549" s="381">
        <v>31000</v>
      </c>
      <c r="AA549" s="381">
        <v>34850</v>
      </c>
      <c r="AB549" s="381">
        <v>38700</v>
      </c>
      <c r="AC549" s="381">
        <v>41800</v>
      </c>
      <c r="AD549" s="381">
        <v>44900</v>
      </c>
      <c r="AE549" s="381">
        <v>48000</v>
      </c>
      <c r="AF549" s="381">
        <v>51100</v>
      </c>
      <c r="AG549" s="381">
        <v>9999</v>
      </c>
      <c r="AH549" s="381" t="s">
        <v>1111</v>
      </c>
      <c r="AI549" s="381" t="s">
        <v>12511</v>
      </c>
      <c r="AJ549" s="381">
        <v>0</v>
      </c>
    </row>
    <row r="550" spans="1:36">
      <c r="A550" s="381" t="s">
        <v>547</v>
      </c>
      <c r="B550" s="381" t="s">
        <v>12510</v>
      </c>
      <c r="C550" s="381">
        <v>13</v>
      </c>
      <c r="D550" s="381">
        <v>1</v>
      </c>
      <c r="E550" s="381" t="s">
        <v>12509</v>
      </c>
      <c r="F550" s="381" t="s">
        <v>12508</v>
      </c>
      <c r="G550" s="381" t="s">
        <v>12507</v>
      </c>
      <c r="H550" s="381">
        <v>47900</v>
      </c>
      <c r="I550" s="381">
        <v>16800</v>
      </c>
      <c r="J550" s="381">
        <v>19200</v>
      </c>
      <c r="K550" s="381">
        <v>21600</v>
      </c>
      <c r="L550" s="381">
        <v>23950</v>
      </c>
      <c r="M550" s="381">
        <v>25900</v>
      </c>
      <c r="N550" s="381">
        <v>27800</v>
      </c>
      <c r="O550" s="381">
        <v>29700</v>
      </c>
      <c r="P550" s="381">
        <v>31650</v>
      </c>
      <c r="Q550" s="381">
        <v>12060</v>
      </c>
      <c r="R550" s="381">
        <v>16240</v>
      </c>
      <c r="S550" s="381">
        <v>20420</v>
      </c>
      <c r="T550" s="381">
        <v>23950</v>
      </c>
      <c r="U550" s="381">
        <v>25900</v>
      </c>
      <c r="V550" s="381">
        <v>27800</v>
      </c>
      <c r="W550" s="381">
        <v>29700</v>
      </c>
      <c r="X550" s="381">
        <v>31650</v>
      </c>
      <c r="Y550" s="381">
        <v>26850</v>
      </c>
      <c r="Z550" s="381">
        <v>30650</v>
      </c>
      <c r="AA550" s="381">
        <v>34500</v>
      </c>
      <c r="AB550" s="381">
        <v>38300</v>
      </c>
      <c r="AC550" s="381">
        <v>41400</v>
      </c>
      <c r="AD550" s="381">
        <v>44450</v>
      </c>
      <c r="AE550" s="381">
        <v>47500</v>
      </c>
      <c r="AF550" s="381">
        <v>50600</v>
      </c>
      <c r="AG550" s="381">
        <v>9999</v>
      </c>
      <c r="AH550" s="381" t="s">
        <v>12507</v>
      </c>
      <c r="AI550" s="381" t="s">
        <v>12067</v>
      </c>
      <c r="AJ550" s="381">
        <v>0</v>
      </c>
    </row>
    <row r="551" spans="1:36">
      <c r="A551" s="381" t="s">
        <v>547</v>
      </c>
      <c r="B551" s="381" t="s">
        <v>12506</v>
      </c>
      <c r="C551" s="381">
        <v>13</v>
      </c>
      <c r="D551" s="381">
        <v>3</v>
      </c>
      <c r="E551" s="381" t="s">
        <v>12505</v>
      </c>
      <c r="F551" s="381" t="s">
        <v>12504</v>
      </c>
      <c r="G551" s="381" t="s">
        <v>12503</v>
      </c>
      <c r="H551" s="381">
        <v>38400</v>
      </c>
      <c r="I551" s="381">
        <v>16300</v>
      </c>
      <c r="J551" s="381">
        <v>18600</v>
      </c>
      <c r="K551" s="381">
        <v>20950</v>
      </c>
      <c r="L551" s="381">
        <v>23250</v>
      </c>
      <c r="M551" s="381">
        <v>25150</v>
      </c>
      <c r="N551" s="381">
        <v>27000</v>
      </c>
      <c r="O551" s="381">
        <v>28850</v>
      </c>
      <c r="P551" s="381">
        <v>30700</v>
      </c>
      <c r="Q551" s="381">
        <v>12060</v>
      </c>
      <c r="R551" s="381">
        <v>16240</v>
      </c>
      <c r="S551" s="381">
        <v>20420</v>
      </c>
      <c r="T551" s="381">
        <v>23250</v>
      </c>
      <c r="U551" s="381">
        <v>25150</v>
      </c>
      <c r="V551" s="381">
        <v>27000</v>
      </c>
      <c r="W551" s="381">
        <v>28850</v>
      </c>
      <c r="X551" s="381">
        <v>30700</v>
      </c>
      <c r="Y551" s="381">
        <v>26050</v>
      </c>
      <c r="Z551" s="381">
        <v>29800</v>
      </c>
      <c r="AA551" s="381">
        <v>33500</v>
      </c>
      <c r="AB551" s="381">
        <v>37200</v>
      </c>
      <c r="AC551" s="381">
        <v>40200</v>
      </c>
      <c r="AD551" s="381">
        <v>43200</v>
      </c>
      <c r="AE551" s="381">
        <v>46150</v>
      </c>
      <c r="AF551" s="381">
        <v>49150</v>
      </c>
      <c r="AG551" s="381">
        <v>9999</v>
      </c>
      <c r="AH551" s="381" t="s">
        <v>12503</v>
      </c>
      <c r="AI551" s="381" t="s">
        <v>12067</v>
      </c>
      <c r="AJ551" s="381">
        <v>0</v>
      </c>
    </row>
    <row r="552" spans="1:36">
      <c r="A552" s="381" t="s">
        <v>547</v>
      </c>
      <c r="B552" s="381" t="s">
        <v>12502</v>
      </c>
      <c r="C552" s="381">
        <v>13</v>
      </c>
      <c r="D552" s="381">
        <v>5</v>
      </c>
      <c r="E552" s="381" t="s">
        <v>12501</v>
      </c>
      <c r="F552" s="381" t="s">
        <v>12500</v>
      </c>
      <c r="G552" s="381" t="s">
        <v>12499</v>
      </c>
      <c r="H552" s="381">
        <v>50200</v>
      </c>
      <c r="I552" s="381">
        <v>17600</v>
      </c>
      <c r="J552" s="381">
        <v>20100</v>
      </c>
      <c r="K552" s="381">
        <v>22600</v>
      </c>
      <c r="L552" s="381">
        <v>25100</v>
      </c>
      <c r="M552" s="381">
        <v>27150</v>
      </c>
      <c r="N552" s="381">
        <v>29150</v>
      </c>
      <c r="O552" s="381">
        <v>31150</v>
      </c>
      <c r="P552" s="381">
        <v>33150</v>
      </c>
      <c r="Q552" s="381">
        <v>12060</v>
      </c>
      <c r="R552" s="381">
        <v>16240</v>
      </c>
      <c r="S552" s="381">
        <v>20420</v>
      </c>
      <c r="T552" s="381">
        <v>24600</v>
      </c>
      <c r="U552" s="381">
        <v>27150</v>
      </c>
      <c r="V552" s="381">
        <v>29150</v>
      </c>
      <c r="W552" s="381">
        <v>31150</v>
      </c>
      <c r="X552" s="381">
        <v>33150</v>
      </c>
      <c r="Y552" s="381">
        <v>28150</v>
      </c>
      <c r="Z552" s="381">
        <v>32150</v>
      </c>
      <c r="AA552" s="381">
        <v>36150</v>
      </c>
      <c r="AB552" s="381">
        <v>40150</v>
      </c>
      <c r="AC552" s="381">
        <v>43400</v>
      </c>
      <c r="AD552" s="381">
        <v>46600</v>
      </c>
      <c r="AE552" s="381">
        <v>49800</v>
      </c>
      <c r="AF552" s="381">
        <v>53000</v>
      </c>
      <c r="AG552" s="381">
        <v>9999</v>
      </c>
      <c r="AH552" s="381" t="s">
        <v>12499</v>
      </c>
      <c r="AI552" s="381" t="s">
        <v>12067</v>
      </c>
      <c r="AJ552" s="381">
        <v>0</v>
      </c>
    </row>
    <row r="553" spans="1:36">
      <c r="A553" s="381" t="s">
        <v>547</v>
      </c>
      <c r="B553" s="381" t="s">
        <v>12498</v>
      </c>
      <c r="C553" s="381">
        <v>13</v>
      </c>
      <c r="D553" s="381">
        <v>7</v>
      </c>
      <c r="E553" s="381" t="s">
        <v>12069</v>
      </c>
      <c r="F553" s="381" t="s">
        <v>12068</v>
      </c>
      <c r="G553" s="381" t="s">
        <v>4743</v>
      </c>
      <c r="H553" s="381">
        <v>47300</v>
      </c>
      <c r="I553" s="381">
        <v>16600</v>
      </c>
      <c r="J553" s="381">
        <v>18950</v>
      </c>
      <c r="K553" s="381">
        <v>21300</v>
      </c>
      <c r="L553" s="381">
        <v>23650</v>
      </c>
      <c r="M553" s="381">
        <v>25550</v>
      </c>
      <c r="N553" s="381">
        <v>27450</v>
      </c>
      <c r="O553" s="381">
        <v>29350</v>
      </c>
      <c r="P553" s="381">
        <v>31250</v>
      </c>
      <c r="Q553" s="381">
        <v>12060</v>
      </c>
      <c r="R553" s="381">
        <v>16240</v>
      </c>
      <c r="S553" s="381">
        <v>20420</v>
      </c>
      <c r="T553" s="381">
        <v>23650</v>
      </c>
      <c r="U553" s="381">
        <v>25550</v>
      </c>
      <c r="V553" s="381">
        <v>27450</v>
      </c>
      <c r="W553" s="381">
        <v>29350</v>
      </c>
      <c r="X553" s="381">
        <v>31250</v>
      </c>
      <c r="Y553" s="381">
        <v>26500</v>
      </c>
      <c r="Z553" s="381">
        <v>30300</v>
      </c>
      <c r="AA553" s="381">
        <v>34100</v>
      </c>
      <c r="AB553" s="381">
        <v>37850</v>
      </c>
      <c r="AC553" s="381">
        <v>40900</v>
      </c>
      <c r="AD553" s="381">
        <v>43950</v>
      </c>
      <c r="AE553" s="381">
        <v>46950</v>
      </c>
      <c r="AF553" s="381">
        <v>50000</v>
      </c>
      <c r="AG553" s="381">
        <v>9999</v>
      </c>
      <c r="AH553" s="381" t="s">
        <v>4743</v>
      </c>
      <c r="AI553" s="381" t="s">
        <v>12067</v>
      </c>
      <c r="AJ553" s="381">
        <v>1</v>
      </c>
    </row>
    <row r="554" spans="1:36">
      <c r="A554" s="381" t="s">
        <v>547</v>
      </c>
      <c r="B554" s="381" t="s">
        <v>12497</v>
      </c>
      <c r="C554" s="381">
        <v>13</v>
      </c>
      <c r="D554" s="381">
        <v>9</v>
      </c>
      <c r="E554" s="381" t="s">
        <v>12496</v>
      </c>
      <c r="F554" s="381" t="s">
        <v>12495</v>
      </c>
      <c r="G554" s="381" t="s">
        <v>12494</v>
      </c>
      <c r="H554" s="381">
        <v>49200</v>
      </c>
      <c r="I554" s="381">
        <v>17250</v>
      </c>
      <c r="J554" s="381">
        <v>19700</v>
      </c>
      <c r="K554" s="381">
        <v>22150</v>
      </c>
      <c r="L554" s="381">
        <v>24600</v>
      </c>
      <c r="M554" s="381">
        <v>26600</v>
      </c>
      <c r="N554" s="381">
        <v>28550</v>
      </c>
      <c r="O554" s="381">
        <v>30550</v>
      </c>
      <c r="P554" s="381">
        <v>32500</v>
      </c>
      <c r="Q554" s="381">
        <v>12060</v>
      </c>
      <c r="R554" s="381">
        <v>16240</v>
      </c>
      <c r="S554" s="381">
        <v>20420</v>
      </c>
      <c r="T554" s="381">
        <v>24600</v>
      </c>
      <c r="U554" s="381">
        <v>26600</v>
      </c>
      <c r="V554" s="381">
        <v>28550</v>
      </c>
      <c r="W554" s="381">
        <v>30550</v>
      </c>
      <c r="X554" s="381">
        <v>32500</v>
      </c>
      <c r="Y554" s="381">
        <v>27550</v>
      </c>
      <c r="Z554" s="381">
        <v>31500</v>
      </c>
      <c r="AA554" s="381">
        <v>35450</v>
      </c>
      <c r="AB554" s="381">
        <v>39350</v>
      </c>
      <c r="AC554" s="381">
        <v>42500</v>
      </c>
      <c r="AD554" s="381">
        <v>45650</v>
      </c>
      <c r="AE554" s="381">
        <v>48800</v>
      </c>
      <c r="AF554" s="381">
        <v>51950</v>
      </c>
      <c r="AG554" s="381">
        <v>9999</v>
      </c>
      <c r="AH554" s="381" t="s">
        <v>12494</v>
      </c>
      <c r="AI554" s="381" t="s">
        <v>12067</v>
      </c>
      <c r="AJ554" s="381">
        <v>0</v>
      </c>
    </row>
    <row r="555" spans="1:36">
      <c r="A555" s="381" t="s">
        <v>547</v>
      </c>
      <c r="B555" s="381" t="s">
        <v>12493</v>
      </c>
      <c r="C555" s="381">
        <v>13</v>
      </c>
      <c r="D555" s="381">
        <v>11</v>
      </c>
      <c r="E555" s="381" t="s">
        <v>12492</v>
      </c>
      <c r="F555" s="381" t="s">
        <v>12491</v>
      </c>
      <c r="G555" s="381" t="s">
        <v>12490</v>
      </c>
      <c r="H555" s="381">
        <v>54000</v>
      </c>
      <c r="I555" s="381">
        <v>18900</v>
      </c>
      <c r="J555" s="381">
        <v>21600</v>
      </c>
      <c r="K555" s="381">
        <v>24300</v>
      </c>
      <c r="L555" s="381">
        <v>27000</v>
      </c>
      <c r="M555" s="381">
        <v>29200</v>
      </c>
      <c r="N555" s="381">
        <v>31350</v>
      </c>
      <c r="O555" s="381">
        <v>33500</v>
      </c>
      <c r="P555" s="381">
        <v>35650</v>
      </c>
      <c r="Q555" s="381">
        <v>12060</v>
      </c>
      <c r="R555" s="381">
        <v>16240</v>
      </c>
      <c r="S555" s="381">
        <v>20420</v>
      </c>
      <c r="T555" s="381">
        <v>24600</v>
      </c>
      <c r="U555" s="381">
        <v>28780</v>
      </c>
      <c r="V555" s="381">
        <v>31350</v>
      </c>
      <c r="W555" s="381">
        <v>33500</v>
      </c>
      <c r="X555" s="381">
        <v>35650</v>
      </c>
      <c r="Y555" s="381">
        <v>30250</v>
      </c>
      <c r="Z555" s="381">
        <v>34600</v>
      </c>
      <c r="AA555" s="381">
        <v>38900</v>
      </c>
      <c r="AB555" s="381">
        <v>43200</v>
      </c>
      <c r="AC555" s="381">
        <v>46700</v>
      </c>
      <c r="AD555" s="381">
        <v>50150</v>
      </c>
      <c r="AE555" s="381">
        <v>53600</v>
      </c>
      <c r="AF555" s="381">
        <v>57050</v>
      </c>
      <c r="AG555" s="381">
        <v>9999</v>
      </c>
      <c r="AH555" s="381" t="s">
        <v>12490</v>
      </c>
      <c r="AI555" s="381" t="s">
        <v>12067</v>
      </c>
      <c r="AJ555" s="381">
        <v>0</v>
      </c>
    </row>
    <row r="556" spans="1:36">
      <c r="A556" s="381" t="s">
        <v>547</v>
      </c>
      <c r="B556" s="381" t="s">
        <v>12489</v>
      </c>
      <c r="C556" s="381">
        <v>13</v>
      </c>
      <c r="D556" s="381">
        <v>13</v>
      </c>
      <c r="E556" s="381" t="s">
        <v>12109</v>
      </c>
      <c r="F556" s="381" t="s">
        <v>12108</v>
      </c>
      <c r="G556" s="381" t="s">
        <v>12488</v>
      </c>
      <c r="H556" s="381">
        <v>69700</v>
      </c>
      <c r="I556" s="381">
        <v>24400</v>
      </c>
      <c r="J556" s="381">
        <v>27900</v>
      </c>
      <c r="K556" s="381">
        <v>31400</v>
      </c>
      <c r="L556" s="381">
        <v>34850</v>
      </c>
      <c r="M556" s="381">
        <v>37650</v>
      </c>
      <c r="N556" s="381">
        <v>40450</v>
      </c>
      <c r="O556" s="381">
        <v>43250</v>
      </c>
      <c r="P556" s="381">
        <v>46050</v>
      </c>
      <c r="Q556" s="381">
        <v>14650</v>
      </c>
      <c r="R556" s="381">
        <v>16750</v>
      </c>
      <c r="S556" s="381">
        <v>20420</v>
      </c>
      <c r="T556" s="381">
        <v>24600</v>
      </c>
      <c r="U556" s="381">
        <v>28780</v>
      </c>
      <c r="V556" s="381">
        <v>32960</v>
      </c>
      <c r="W556" s="381">
        <v>37140</v>
      </c>
      <c r="X556" s="381">
        <v>41320</v>
      </c>
      <c r="Y556" s="381">
        <v>39050</v>
      </c>
      <c r="Z556" s="381">
        <v>44600</v>
      </c>
      <c r="AA556" s="381">
        <v>50200</v>
      </c>
      <c r="AB556" s="381">
        <v>55750</v>
      </c>
      <c r="AC556" s="381">
        <v>60250</v>
      </c>
      <c r="AD556" s="381">
        <v>64700</v>
      </c>
      <c r="AE556" s="381">
        <v>69150</v>
      </c>
      <c r="AF556" s="381">
        <v>73600</v>
      </c>
      <c r="AG556" s="381">
        <v>520</v>
      </c>
      <c r="AH556" s="381" t="s">
        <v>12488</v>
      </c>
      <c r="AI556" s="381" t="s">
        <v>12067</v>
      </c>
      <c r="AJ556" s="381">
        <v>1</v>
      </c>
    </row>
    <row r="557" spans="1:36">
      <c r="A557" s="381" t="s">
        <v>547</v>
      </c>
      <c r="B557" s="381" t="s">
        <v>12487</v>
      </c>
      <c r="C557" s="381">
        <v>13</v>
      </c>
      <c r="D557" s="381">
        <v>15</v>
      </c>
      <c r="E557" s="381" t="s">
        <v>12109</v>
      </c>
      <c r="F557" s="381" t="s">
        <v>12108</v>
      </c>
      <c r="G557" s="381" t="s">
        <v>12486</v>
      </c>
      <c r="H557" s="381">
        <v>69700</v>
      </c>
      <c r="I557" s="381">
        <v>24400</v>
      </c>
      <c r="J557" s="381">
        <v>27900</v>
      </c>
      <c r="K557" s="381">
        <v>31400</v>
      </c>
      <c r="L557" s="381">
        <v>34850</v>
      </c>
      <c r="M557" s="381">
        <v>37650</v>
      </c>
      <c r="N557" s="381">
        <v>40450</v>
      </c>
      <c r="O557" s="381">
        <v>43250</v>
      </c>
      <c r="P557" s="381">
        <v>46050</v>
      </c>
      <c r="Q557" s="381">
        <v>14650</v>
      </c>
      <c r="R557" s="381">
        <v>16750</v>
      </c>
      <c r="S557" s="381">
        <v>20420</v>
      </c>
      <c r="T557" s="381">
        <v>24600</v>
      </c>
      <c r="U557" s="381">
        <v>28780</v>
      </c>
      <c r="V557" s="381">
        <v>32960</v>
      </c>
      <c r="W557" s="381">
        <v>37140</v>
      </c>
      <c r="X557" s="381">
        <v>41320</v>
      </c>
      <c r="Y557" s="381">
        <v>39050</v>
      </c>
      <c r="Z557" s="381">
        <v>44600</v>
      </c>
      <c r="AA557" s="381">
        <v>50200</v>
      </c>
      <c r="AB557" s="381">
        <v>55750</v>
      </c>
      <c r="AC557" s="381">
        <v>60250</v>
      </c>
      <c r="AD557" s="381">
        <v>64700</v>
      </c>
      <c r="AE557" s="381">
        <v>69150</v>
      </c>
      <c r="AF557" s="381">
        <v>73600</v>
      </c>
      <c r="AG557" s="381">
        <v>520</v>
      </c>
      <c r="AH557" s="381" t="s">
        <v>12486</v>
      </c>
      <c r="AI557" s="381" t="s">
        <v>12067</v>
      </c>
      <c r="AJ557" s="381">
        <v>1</v>
      </c>
    </row>
    <row r="558" spans="1:36">
      <c r="A558" s="381" t="s">
        <v>547</v>
      </c>
      <c r="B558" s="381" t="s">
        <v>12485</v>
      </c>
      <c r="C558" s="381">
        <v>13</v>
      </c>
      <c r="D558" s="381">
        <v>17</v>
      </c>
      <c r="E558" s="381" t="s">
        <v>12484</v>
      </c>
      <c r="F558" s="381" t="s">
        <v>12483</v>
      </c>
      <c r="G558" s="381" t="s">
        <v>12482</v>
      </c>
      <c r="H558" s="381">
        <v>37900</v>
      </c>
      <c r="I558" s="381">
        <v>16300</v>
      </c>
      <c r="J558" s="381">
        <v>18600</v>
      </c>
      <c r="K558" s="381">
        <v>20950</v>
      </c>
      <c r="L558" s="381">
        <v>23250</v>
      </c>
      <c r="M558" s="381">
        <v>25150</v>
      </c>
      <c r="N558" s="381">
        <v>27000</v>
      </c>
      <c r="O558" s="381">
        <v>28850</v>
      </c>
      <c r="P558" s="381">
        <v>30700</v>
      </c>
      <c r="Q558" s="381">
        <v>12060</v>
      </c>
      <c r="R558" s="381">
        <v>16240</v>
      </c>
      <c r="S558" s="381">
        <v>20420</v>
      </c>
      <c r="T558" s="381">
        <v>23250</v>
      </c>
      <c r="U558" s="381">
        <v>25150</v>
      </c>
      <c r="V558" s="381">
        <v>27000</v>
      </c>
      <c r="W558" s="381">
        <v>28850</v>
      </c>
      <c r="X558" s="381">
        <v>30700</v>
      </c>
      <c r="Y558" s="381">
        <v>26050</v>
      </c>
      <c r="Z558" s="381">
        <v>29800</v>
      </c>
      <c r="AA558" s="381">
        <v>33500</v>
      </c>
      <c r="AB558" s="381">
        <v>37200</v>
      </c>
      <c r="AC558" s="381">
        <v>40200</v>
      </c>
      <c r="AD558" s="381">
        <v>43200</v>
      </c>
      <c r="AE558" s="381">
        <v>46150</v>
      </c>
      <c r="AF558" s="381">
        <v>49150</v>
      </c>
      <c r="AG558" s="381">
        <v>9999</v>
      </c>
      <c r="AH558" s="381" t="s">
        <v>12482</v>
      </c>
      <c r="AI558" s="381" t="s">
        <v>12067</v>
      </c>
      <c r="AJ558" s="381">
        <v>0</v>
      </c>
    </row>
    <row r="559" spans="1:36">
      <c r="A559" s="381" t="s">
        <v>547</v>
      </c>
      <c r="B559" s="381" t="s">
        <v>12481</v>
      </c>
      <c r="C559" s="381">
        <v>13</v>
      </c>
      <c r="D559" s="381">
        <v>19</v>
      </c>
      <c r="E559" s="381" t="s">
        <v>12480</v>
      </c>
      <c r="F559" s="381" t="s">
        <v>12479</v>
      </c>
      <c r="G559" s="381" t="s">
        <v>8400</v>
      </c>
      <c r="H559" s="381">
        <v>43500</v>
      </c>
      <c r="I559" s="381">
        <v>16300</v>
      </c>
      <c r="J559" s="381">
        <v>18600</v>
      </c>
      <c r="K559" s="381">
        <v>20950</v>
      </c>
      <c r="L559" s="381">
        <v>23250</v>
      </c>
      <c r="M559" s="381">
        <v>25150</v>
      </c>
      <c r="N559" s="381">
        <v>27000</v>
      </c>
      <c r="O559" s="381">
        <v>28850</v>
      </c>
      <c r="P559" s="381">
        <v>30700</v>
      </c>
      <c r="Q559" s="381">
        <v>12060</v>
      </c>
      <c r="R559" s="381">
        <v>16240</v>
      </c>
      <c r="S559" s="381">
        <v>20420</v>
      </c>
      <c r="T559" s="381">
        <v>23250</v>
      </c>
      <c r="U559" s="381">
        <v>25150</v>
      </c>
      <c r="V559" s="381">
        <v>27000</v>
      </c>
      <c r="W559" s="381">
        <v>28850</v>
      </c>
      <c r="X559" s="381">
        <v>30700</v>
      </c>
      <c r="Y559" s="381">
        <v>26050</v>
      </c>
      <c r="Z559" s="381">
        <v>29800</v>
      </c>
      <c r="AA559" s="381">
        <v>33500</v>
      </c>
      <c r="AB559" s="381">
        <v>37200</v>
      </c>
      <c r="AC559" s="381">
        <v>40200</v>
      </c>
      <c r="AD559" s="381">
        <v>43200</v>
      </c>
      <c r="AE559" s="381">
        <v>46150</v>
      </c>
      <c r="AF559" s="381">
        <v>49150</v>
      </c>
      <c r="AG559" s="381">
        <v>9999</v>
      </c>
      <c r="AH559" s="381" t="s">
        <v>8400</v>
      </c>
      <c r="AI559" s="381" t="s">
        <v>12067</v>
      </c>
      <c r="AJ559" s="381">
        <v>0</v>
      </c>
    </row>
    <row r="560" spans="1:36">
      <c r="A560" s="381" t="s">
        <v>547</v>
      </c>
      <c r="B560" s="381" t="s">
        <v>12478</v>
      </c>
      <c r="C560" s="381">
        <v>13</v>
      </c>
      <c r="D560" s="381">
        <v>21</v>
      </c>
      <c r="E560" s="381" t="s">
        <v>12121</v>
      </c>
      <c r="F560" s="381" t="s">
        <v>12120</v>
      </c>
      <c r="G560" s="381" t="s">
        <v>12477</v>
      </c>
      <c r="H560" s="381">
        <v>49600</v>
      </c>
      <c r="I560" s="381">
        <v>17400</v>
      </c>
      <c r="J560" s="381">
        <v>19850</v>
      </c>
      <c r="K560" s="381">
        <v>22350</v>
      </c>
      <c r="L560" s="381">
        <v>24800</v>
      </c>
      <c r="M560" s="381">
        <v>26800</v>
      </c>
      <c r="N560" s="381">
        <v>28800</v>
      </c>
      <c r="O560" s="381">
        <v>30800</v>
      </c>
      <c r="P560" s="381">
        <v>32750</v>
      </c>
      <c r="Q560" s="381">
        <v>12060</v>
      </c>
      <c r="R560" s="381">
        <v>16240</v>
      </c>
      <c r="S560" s="381">
        <v>20420</v>
      </c>
      <c r="T560" s="381">
        <v>24600</v>
      </c>
      <c r="U560" s="381">
        <v>26800</v>
      </c>
      <c r="V560" s="381">
        <v>28800</v>
      </c>
      <c r="W560" s="381">
        <v>30800</v>
      </c>
      <c r="X560" s="381">
        <v>32750</v>
      </c>
      <c r="Y560" s="381">
        <v>27800</v>
      </c>
      <c r="Z560" s="381">
        <v>31800</v>
      </c>
      <c r="AA560" s="381">
        <v>35750</v>
      </c>
      <c r="AB560" s="381">
        <v>39700</v>
      </c>
      <c r="AC560" s="381">
        <v>42900</v>
      </c>
      <c r="AD560" s="381">
        <v>46100</v>
      </c>
      <c r="AE560" s="381">
        <v>49250</v>
      </c>
      <c r="AF560" s="381">
        <v>52450</v>
      </c>
      <c r="AG560" s="381">
        <v>4680</v>
      </c>
      <c r="AH560" s="381" t="s">
        <v>12477</v>
      </c>
      <c r="AI560" s="381" t="s">
        <v>12067</v>
      </c>
      <c r="AJ560" s="381">
        <v>1</v>
      </c>
    </row>
    <row r="561" spans="1:36">
      <c r="A561" s="381" t="s">
        <v>547</v>
      </c>
      <c r="B561" s="381" t="s">
        <v>12476</v>
      </c>
      <c r="C561" s="381">
        <v>13</v>
      </c>
      <c r="D561" s="381">
        <v>23</v>
      </c>
      <c r="E561" s="381" t="s">
        <v>12475</v>
      </c>
      <c r="F561" s="381" t="s">
        <v>12474</v>
      </c>
      <c r="G561" s="381" t="s">
        <v>12473</v>
      </c>
      <c r="H561" s="381">
        <v>48400</v>
      </c>
      <c r="I561" s="381">
        <v>18000</v>
      </c>
      <c r="J561" s="381">
        <v>20550</v>
      </c>
      <c r="K561" s="381">
        <v>23100</v>
      </c>
      <c r="L561" s="381">
        <v>25650</v>
      </c>
      <c r="M561" s="381">
        <v>27750</v>
      </c>
      <c r="N561" s="381">
        <v>29800</v>
      </c>
      <c r="O561" s="381">
        <v>31850</v>
      </c>
      <c r="P561" s="381">
        <v>33900</v>
      </c>
      <c r="Q561" s="381">
        <v>12060</v>
      </c>
      <c r="R561" s="381">
        <v>16240</v>
      </c>
      <c r="S561" s="381">
        <v>20420</v>
      </c>
      <c r="T561" s="381">
        <v>24600</v>
      </c>
      <c r="U561" s="381">
        <v>27750</v>
      </c>
      <c r="V561" s="381">
        <v>29800</v>
      </c>
      <c r="W561" s="381">
        <v>31850</v>
      </c>
      <c r="X561" s="381">
        <v>33900</v>
      </c>
      <c r="Y561" s="381">
        <v>28750</v>
      </c>
      <c r="Z561" s="381">
        <v>32850</v>
      </c>
      <c r="AA561" s="381">
        <v>36950</v>
      </c>
      <c r="AB561" s="381">
        <v>41050</v>
      </c>
      <c r="AC561" s="381">
        <v>44350</v>
      </c>
      <c r="AD561" s="381">
        <v>47650</v>
      </c>
      <c r="AE561" s="381">
        <v>50950</v>
      </c>
      <c r="AF561" s="381">
        <v>54200</v>
      </c>
      <c r="AG561" s="381">
        <v>9999</v>
      </c>
      <c r="AH561" s="381" t="s">
        <v>12473</v>
      </c>
      <c r="AI561" s="381" t="s">
        <v>12067</v>
      </c>
      <c r="AJ561" s="381">
        <v>0</v>
      </c>
    </row>
    <row r="562" spans="1:36">
      <c r="A562" s="381" t="s">
        <v>547</v>
      </c>
      <c r="B562" s="381" t="s">
        <v>12472</v>
      </c>
      <c r="C562" s="381">
        <v>13</v>
      </c>
      <c r="D562" s="381">
        <v>25</v>
      </c>
      <c r="E562" s="381" t="s">
        <v>12260</v>
      </c>
      <c r="F562" s="381" t="s">
        <v>12259</v>
      </c>
      <c r="G562" s="381" t="s">
        <v>12471</v>
      </c>
      <c r="H562" s="381">
        <v>54900</v>
      </c>
      <c r="I562" s="381">
        <v>19250</v>
      </c>
      <c r="J562" s="381">
        <v>22000</v>
      </c>
      <c r="K562" s="381">
        <v>24750</v>
      </c>
      <c r="L562" s="381">
        <v>27450</v>
      </c>
      <c r="M562" s="381">
        <v>29650</v>
      </c>
      <c r="N562" s="381">
        <v>31850</v>
      </c>
      <c r="O562" s="381">
        <v>34050</v>
      </c>
      <c r="P562" s="381">
        <v>36250</v>
      </c>
      <c r="Q562" s="381">
        <v>12060</v>
      </c>
      <c r="R562" s="381">
        <v>16240</v>
      </c>
      <c r="S562" s="381">
        <v>20420</v>
      </c>
      <c r="T562" s="381">
        <v>24600</v>
      </c>
      <c r="U562" s="381">
        <v>28780</v>
      </c>
      <c r="V562" s="381">
        <v>31850</v>
      </c>
      <c r="W562" s="381">
        <v>34050</v>
      </c>
      <c r="X562" s="381">
        <v>36250</v>
      </c>
      <c r="Y562" s="381">
        <v>30750</v>
      </c>
      <c r="Z562" s="381">
        <v>35150</v>
      </c>
      <c r="AA562" s="381">
        <v>39550</v>
      </c>
      <c r="AB562" s="381">
        <v>43900</v>
      </c>
      <c r="AC562" s="381">
        <v>47450</v>
      </c>
      <c r="AD562" s="381">
        <v>50950</v>
      </c>
      <c r="AE562" s="381">
        <v>54450</v>
      </c>
      <c r="AF562" s="381">
        <v>57950</v>
      </c>
      <c r="AG562" s="381">
        <v>9999</v>
      </c>
      <c r="AH562" s="381" t="s">
        <v>12471</v>
      </c>
      <c r="AI562" s="381" t="s">
        <v>12067</v>
      </c>
      <c r="AJ562" s="381">
        <v>1</v>
      </c>
    </row>
    <row r="563" spans="1:36">
      <c r="A563" s="381" t="s">
        <v>547</v>
      </c>
      <c r="B563" s="381" t="s">
        <v>12470</v>
      </c>
      <c r="C563" s="381">
        <v>13</v>
      </c>
      <c r="D563" s="381">
        <v>27</v>
      </c>
      <c r="E563" s="381" t="s">
        <v>12269</v>
      </c>
      <c r="F563" s="381" t="s">
        <v>12268</v>
      </c>
      <c r="G563" s="381" t="s">
        <v>3574</v>
      </c>
      <c r="H563" s="381">
        <v>45900</v>
      </c>
      <c r="I563" s="381">
        <v>16750</v>
      </c>
      <c r="J563" s="381">
        <v>19150</v>
      </c>
      <c r="K563" s="381">
        <v>21550</v>
      </c>
      <c r="L563" s="381">
        <v>23900</v>
      </c>
      <c r="M563" s="381">
        <v>25850</v>
      </c>
      <c r="N563" s="381">
        <v>27750</v>
      </c>
      <c r="O563" s="381">
        <v>29650</v>
      </c>
      <c r="P563" s="381">
        <v>31550</v>
      </c>
      <c r="Q563" s="381">
        <v>12060</v>
      </c>
      <c r="R563" s="381">
        <v>16240</v>
      </c>
      <c r="S563" s="381">
        <v>20420</v>
      </c>
      <c r="T563" s="381">
        <v>23900</v>
      </c>
      <c r="U563" s="381">
        <v>25850</v>
      </c>
      <c r="V563" s="381">
        <v>27750</v>
      </c>
      <c r="W563" s="381">
        <v>29650</v>
      </c>
      <c r="X563" s="381">
        <v>31550</v>
      </c>
      <c r="Y563" s="381">
        <v>26800</v>
      </c>
      <c r="Z563" s="381">
        <v>30600</v>
      </c>
      <c r="AA563" s="381">
        <v>34450</v>
      </c>
      <c r="AB563" s="381">
        <v>38250</v>
      </c>
      <c r="AC563" s="381">
        <v>41350</v>
      </c>
      <c r="AD563" s="381">
        <v>44400</v>
      </c>
      <c r="AE563" s="381">
        <v>47450</v>
      </c>
      <c r="AF563" s="381">
        <v>50500</v>
      </c>
      <c r="AG563" s="381">
        <v>9999</v>
      </c>
      <c r="AH563" s="381" t="s">
        <v>3574</v>
      </c>
      <c r="AI563" s="381" t="s">
        <v>12067</v>
      </c>
      <c r="AJ563" s="381">
        <v>1</v>
      </c>
    </row>
    <row r="564" spans="1:36">
      <c r="A564" s="381" t="s">
        <v>547</v>
      </c>
      <c r="B564" s="381" t="s">
        <v>12469</v>
      </c>
      <c r="C564" s="381">
        <v>13</v>
      </c>
      <c r="D564" s="381">
        <v>29</v>
      </c>
      <c r="E564" s="381" t="s">
        <v>12382</v>
      </c>
      <c r="F564" s="381" t="s">
        <v>12381</v>
      </c>
      <c r="G564" s="381" t="s">
        <v>4993</v>
      </c>
      <c r="H564" s="381">
        <v>64900</v>
      </c>
      <c r="I564" s="381">
        <v>22750</v>
      </c>
      <c r="J564" s="381">
        <v>26000</v>
      </c>
      <c r="K564" s="381">
        <v>29250</v>
      </c>
      <c r="L564" s="381">
        <v>32450</v>
      </c>
      <c r="M564" s="381">
        <v>35050</v>
      </c>
      <c r="N564" s="381">
        <v>37650</v>
      </c>
      <c r="O564" s="381">
        <v>40250</v>
      </c>
      <c r="P564" s="381">
        <v>42850</v>
      </c>
      <c r="Q564" s="381">
        <v>13650</v>
      </c>
      <c r="R564" s="381">
        <v>16240</v>
      </c>
      <c r="S564" s="381">
        <v>20420</v>
      </c>
      <c r="T564" s="381">
        <v>24600</v>
      </c>
      <c r="U564" s="381">
        <v>28780</v>
      </c>
      <c r="V564" s="381">
        <v>32960</v>
      </c>
      <c r="W564" s="381">
        <v>37140</v>
      </c>
      <c r="X564" s="381">
        <v>41320</v>
      </c>
      <c r="Y564" s="381">
        <v>36350</v>
      </c>
      <c r="Z564" s="381">
        <v>41550</v>
      </c>
      <c r="AA564" s="381">
        <v>46750</v>
      </c>
      <c r="AB564" s="381">
        <v>51900</v>
      </c>
      <c r="AC564" s="381">
        <v>56100</v>
      </c>
      <c r="AD564" s="381">
        <v>60250</v>
      </c>
      <c r="AE564" s="381">
        <v>64400</v>
      </c>
      <c r="AF564" s="381">
        <v>68550</v>
      </c>
      <c r="AG564" s="381">
        <v>7520</v>
      </c>
      <c r="AH564" s="381" t="s">
        <v>4993</v>
      </c>
      <c r="AI564" s="381" t="s">
        <v>12067</v>
      </c>
      <c r="AJ564" s="381">
        <v>1</v>
      </c>
    </row>
    <row r="565" spans="1:36">
      <c r="A565" s="381" t="s">
        <v>547</v>
      </c>
      <c r="B565" s="381" t="s">
        <v>12468</v>
      </c>
      <c r="C565" s="381">
        <v>13</v>
      </c>
      <c r="D565" s="381">
        <v>31</v>
      </c>
      <c r="E565" s="381" t="s">
        <v>12467</v>
      </c>
      <c r="F565" s="381" t="s">
        <v>12466</v>
      </c>
      <c r="G565" s="381" t="s">
        <v>12465</v>
      </c>
      <c r="H565" s="381">
        <v>50000</v>
      </c>
      <c r="I565" s="381">
        <v>17500</v>
      </c>
      <c r="J565" s="381">
        <v>20000</v>
      </c>
      <c r="K565" s="381">
        <v>22500</v>
      </c>
      <c r="L565" s="381">
        <v>25000</v>
      </c>
      <c r="M565" s="381">
        <v>27000</v>
      </c>
      <c r="N565" s="381">
        <v>29000</v>
      </c>
      <c r="O565" s="381">
        <v>31000</v>
      </c>
      <c r="P565" s="381">
        <v>33000</v>
      </c>
      <c r="Q565" s="381">
        <v>12060</v>
      </c>
      <c r="R565" s="381">
        <v>16240</v>
      </c>
      <c r="S565" s="381">
        <v>20420</v>
      </c>
      <c r="T565" s="381">
        <v>24600</v>
      </c>
      <c r="U565" s="381">
        <v>27000</v>
      </c>
      <c r="V565" s="381">
        <v>29000</v>
      </c>
      <c r="W565" s="381">
        <v>31000</v>
      </c>
      <c r="X565" s="381">
        <v>33000</v>
      </c>
      <c r="Y565" s="381">
        <v>28000</v>
      </c>
      <c r="Z565" s="381">
        <v>32000</v>
      </c>
      <c r="AA565" s="381">
        <v>36000</v>
      </c>
      <c r="AB565" s="381">
        <v>40000</v>
      </c>
      <c r="AC565" s="381">
        <v>43200</v>
      </c>
      <c r="AD565" s="381">
        <v>46400</v>
      </c>
      <c r="AE565" s="381">
        <v>49600</v>
      </c>
      <c r="AF565" s="381">
        <v>52800</v>
      </c>
      <c r="AG565" s="381">
        <v>9999</v>
      </c>
      <c r="AH565" s="381" t="s">
        <v>12465</v>
      </c>
      <c r="AI565" s="381" t="s">
        <v>12067</v>
      </c>
      <c r="AJ565" s="381">
        <v>0</v>
      </c>
    </row>
    <row r="566" spans="1:36">
      <c r="A566" s="381" t="s">
        <v>547</v>
      </c>
      <c r="B566" s="381" t="s">
        <v>12464</v>
      </c>
      <c r="C566" s="381">
        <v>13</v>
      </c>
      <c r="D566" s="381">
        <v>33</v>
      </c>
      <c r="E566" s="381" t="s">
        <v>4280</v>
      </c>
      <c r="F566" s="381" t="s">
        <v>4279</v>
      </c>
      <c r="G566" s="381" t="s">
        <v>5447</v>
      </c>
      <c r="H566" s="381">
        <v>62000</v>
      </c>
      <c r="I566" s="381">
        <v>21700</v>
      </c>
      <c r="J566" s="381">
        <v>24800</v>
      </c>
      <c r="K566" s="381">
        <v>27900</v>
      </c>
      <c r="L566" s="381">
        <v>31000</v>
      </c>
      <c r="M566" s="381">
        <v>33500</v>
      </c>
      <c r="N566" s="381">
        <v>36000</v>
      </c>
      <c r="O566" s="381">
        <v>38450</v>
      </c>
      <c r="P566" s="381">
        <v>40950</v>
      </c>
      <c r="Q566" s="381">
        <v>13050</v>
      </c>
      <c r="R566" s="381">
        <v>16240</v>
      </c>
      <c r="S566" s="381">
        <v>20420</v>
      </c>
      <c r="T566" s="381">
        <v>24600</v>
      </c>
      <c r="U566" s="381">
        <v>28780</v>
      </c>
      <c r="V566" s="381">
        <v>32960</v>
      </c>
      <c r="W566" s="381">
        <v>37140</v>
      </c>
      <c r="X566" s="381">
        <v>40950</v>
      </c>
      <c r="Y566" s="381">
        <v>34750</v>
      </c>
      <c r="Z566" s="381">
        <v>39700</v>
      </c>
      <c r="AA566" s="381">
        <v>44650</v>
      </c>
      <c r="AB566" s="381">
        <v>49600</v>
      </c>
      <c r="AC566" s="381">
        <v>53600</v>
      </c>
      <c r="AD566" s="381">
        <v>57550</v>
      </c>
      <c r="AE566" s="381">
        <v>61550</v>
      </c>
      <c r="AF566" s="381">
        <v>65500</v>
      </c>
      <c r="AG566" s="381">
        <v>9999</v>
      </c>
      <c r="AH566" s="381" t="s">
        <v>5447</v>
      </c>
      <c r="AI566" s="381" t="s">
        <v>12067</v>
      </c>
      <c r="AJ566" s="381">
        <v>1</v>
      </c>
    </row>
    <row r="567" spans="1:36">
      <c r="A567" s="381" t="s">
        <v>547</v>
      </c>
      <c r="B567" s="381" t="s">
        <v>12463</v>
      </c>
      <c r="C567" s="381">
        <v>13</v>
      </c>
      <c r="D567" s="381">
        <v>35</v>
      </c>
      <c r="E567" s="381" t="s">
        <v>12462</v>
      </c>
      <c r="F567" s="381" t="s">
        <v>12461</v>
      </c>
      <c r="G567" s="381" t="s">
        <v>12460</v>
      </c>
      <c r="H567" s="381">
        <v>62100</v>
      </c>
      <c r="I567" s="381">
        <v>21750</v>
      </c>
      <c r="J567" s="381">
        <v>24850</v>
      </c>
      <c r="K567" s="381">
        <v>27950</v>
      </c>
      <c r="L567" s="381">
        <v>31050</v>
      </c>
      <c r="M567" s="381">
        <v>33550</v>
      </c>
      <c r="N567" s="381">
        <v>36050</v>
      </c>
      <c r="O567" s="381">
        <v>38550</v>
      </c>
      <c r="P567" s="381">
        <v>41000</v>
      </c>
      <c r="Q567" s="381">
        <v>13100</v>
      </c>
      <c r="R567" s="381">
        <v>16240</v>
      </c>
      <c r="S567" s="381">
        <v>20420</v>
      </c>
      <c r="T567" s="381">
        <v>24600</v>
      </c>
      <c r="U567" s="381">
        <v>28780</v>
      </c>
      <c r="V567" s="381">
        <v>32960</v>
      </c>
      <c r="W567" s="381">
        <v>37140</v>
      </c>
      <c r="X567" s="381">
        <v>41000</v>
      </c>
      <c r="Y567" s="381">
        <v>34800</v>
      </c>
      <c r="Z567" s="381">
        <v>39800</v>
      </c>
      <c r="AA567" s="381">
        <v>44750</v>
      </c>
      <c r="AB567" s="381">
        <v>49700</v>
      </c>
      <c r="AC567" s="381">
        <v>53700</v>
      </c>
      <c r="AD567" s="381">
        <v>57700</v>
      </c>
      <c r="AE567" s="381">
        <v>61650</v>
      </c>
      <c r="AF567" s="381">
        <v>65650</v>
      </c>
      <c r="AG567" s="381">
        <v>9999</v>
      </c>
      <c r="AH567" s="381" t="s">
        <v>12460</v>
      </c>
      <c r="AI567" s="381" t="s">
        <v>12067</v>
      </c>
      <c r="AJ567" s="381">
        <v>1</v>
      </c>
    </row>
    <row r="568" spans="1:36">
      <c r="A568" s="381" t="s">
        <v>547</v>
      </c>
      <c r="B568" s="381" t="s">
        <v>12459</v>
      </c>
      <c r="C568" s="381">
        <v>13</v>
      </c>
      <c r="D568" s="381">
        <v>37</v>
      </c>
      <c r="E568" s="381" t="s">
        <v>12458</v>
      </c>
      <c r="F568" s="381" t="s">
        <v>12457</v>
      </c>
      <c r="G568" s="381" t="s">
        <v>1542</v>
      </c>
      <c r="H568" s="381">
        <v>34400</v>
      </c>
      <c r="I568" s="381">
        <v>16300</v>
      </c>
      <c r="J568" s="381">
        <v>18600</v>
      </c>
      <c r="K568" s="381">
        <v>20950</v>
      </c>
      <c r="L568" s="381">
        <v>23250</v>
      </c>
      <c r="M568" s="381">
        <v>25150</v>
      </c>
      <c r="N568" s="381">
        <v>27000</v>
      </c>
      <c r="O568" s="381">
        <v>28850</v>
      </c>
      <c r="P568" s="381">
        <v>30700</v>
      </c>
      <c r="Q568" s="381">
        <v>12060</v>
      </c>
      <c r="R568" s="381">
        <v>16240</v>
      </c>
      <c r="S568" s="381">
        <v>20420</v>
      </c>
      <c r="T568" s="381">
        <v>23250</v>
      </c>
      <c r="U568" s="381">
        <v>25150</v>
      </c>
      <c r="V568" s="381">
        <v>27000</v>
      </c>
      <c r="W568" s="381">
        <v>28850</v>
      </c>
      <c r="X568" s="381">
        <v>30700</v>
      </c>
      <c r="Y568" s="381">
        <v>26050</v>
      </c>
      <c r="Z568" s="381">
        <v>29800</v>
      </c>
      <c r="AA568" s="381">
        <v>33500</v>
      </c>
      <c r="AB568" s="381">
        <v>37200</v>
      </c>
      <c r="AC568" s="381">
        <v>40200</v>
      </c>
      <c r="AD568" s="381">
        <v>43200</v>
      </c>
      <c r="AE568" s="381">
        <v>46150</v>
      </c>
      <c r="AF568" s="381">
        <v>49150</v>
      </c>
      <c r="AG568" s="381">
        <v>9999</v>
      </c>
      <c r="AH568" s="381" t="s">
        <v>1542</v>
      </c>
      <c r="AI568" s="381" t="s">
        <v>12067</v>
      </c>
      <c r="AJ568" s="381">
        <v>0</v>
      </c>
    </row>
    <row r="569" spans="1:36">
      <c r="A569" s="381" t="s">
        <v>547</v>
      </c>
      <c r="B569" s="381" t="s">
        <v>12456</v>
      </c>
      <c r="C569" s="381">
        <v>13</v>
      </c>
      <c r="D569" s="381">
        <v>39</v>
      </c>
      <c r="E569" s="381" t="s">
        <v>12455</v>
      </c>
      <c r="F569" s="381" t="s">
        <v>12454</v>
      </c>
      <c r="G569" s="381" t="s">
        <v>5750</v>
      </c>
      <c r="H569" s="381">
        <v>62100</v>
      </c>
      <c r="I569" s="381">
        <v>21750</v>
      </c>
      <c r="J569" s="381">
        <v>24850</v>
      </c>
      <c r="K569" s="381">
        <v>27950</v>
      </c>
      <c r="L569" s="381">
        <v>31050</v>
      </c>
      <c r="M569" s="381">
        <v>33550</v>
      </c>
      <c r="N569" s="381">
        <v>36050</v>
      </c>
      <c r="O569" s="381">
        <v>38550</v>
      </c>
      <c r="P569" s="381">
        <v>41000</v>
      </c>
      <c r="Q569" s="381">
        <v>13100</v>
      </c>
      <c r="R569" s="381">
        <v>16240</v>
      </c>
      <c r="S569" s="381">
        <v>20420</v>
      </c>
      <c r="T569" s="381">
        <v>24600</v>
      </c>
      <c r="U569" s="381">
        <v>28780</v>
      </c>
      <c r="V569" s="381">
        <v>32960</v>
      </c>
      <c r="W569" s="381">
        <v>37140</v>
      </c>
      <c r="X569" s="381">
        <v>41000</v>
      </c>
      <c r="Y569" s="381">
        <v>34800</v>
      </c>
      <c r="Z569" s="381">
        <v>39800</v>
      </c>
      <c r="AA569" s="381">
        <v>44750</v>
      </c>
      <c r="AB569" s="381">
        <v>49700</v>
      </c>
      <c r="AC569" s="381">
        <v>53700</v>
      </c>
      <c r="AD569" s="381">
        <v>57700</v>
      </c>
      <c r="AE569" s="381">
        <v>61650</v>
      </c>
      <c r="AF569" s="381">
        <v>65650</v>
      </c>
      <c r="AG569" s="381">
        <v>9999</v>
      </c>
      <c r="AH569" s="381" t="s">
        <v>5750</v>
      </c>
      <c r="AI569" s="381" t="s">
        <v>12067</v>
      </c>
      <c r="AJ569" s="381">
        <v>0</v>
      </c>
    </row>
    <row r="570" spans="1:36">
      <c r="A570" s="381" t="s">
        <v>547</v>
      </c>
      <c r="B570" s="381" t="s">
        <v>12453</v>
      </c>
      <c r="C570" s="381">
        <v>13</v>
      </c>
      <c r="D570" s="381">
        <v>43</v>
      </c>
      <c r="E570" s="381" t="s">
        <v>12452</v>
      </c>
      <c r="F570" s="381" t="s">
        <v>12451</v>
      </c>
      <c r="G570" s="381" t="s">
        <v>12450</v>
      </c>
      <c r="H570" s="381">
        <v>39800</v>
      </c>
      <c r="I570" s="381">
        <v>16300</v>
      </c>
      <c r="J570" s="381">
        <v>18600</v>
      </c>
      <c r="K570" s="381">
        <v>20950</v>
      </c>
      <c r="L570" s="381">
        <v>23250</v>
      </c>
      <c r="M570" s="381">
        <v>25150</v>
      </c>
      <c r="N570" s="381">
        <v>27000</v>
      </c>
      <c r="O570" s="381">
        <v>28850</v>
      </c>
      <c r="P570" s="381">
        <v>30700</v>
      </c>
      <c r="Q570" s="381">
        <v>12060</v>
      </c>
      <c r="R570" s="381">
        <v>16240</v>
      </c>
      <c r="S570" s="381">
        <v>20420</v>
      </c>
      <c r="T570" s="381">
        <v>23250</v>
      </c>
      <c r="U570" s="381">
        <v>25150</v>
      </c>
      <c r="V570" s="381">
        <v>27000</v>
      </c>
      <c r="W570" s="381">
        <v>28850</v>
      </c>
      <c r="X570" s="381">
        <v>30700</v>
      </c>
      <c r="Y570" s="381">
        <v>26050</v>
      </c>
      <c r="Z570" s="381">
        <v>29800</v>
      </c>
      <c r="AA570" s="381">
        <v>33500</v>
      </c>
      <c r="AB570" s="381">
        <v>37200</v>
      </c>
      <c r="AC570" s="381">
        <v>40200</v>
      </c>
      <c r="AD570" s="381">
        <v>43200</v>
      </c>
      <c r="AE570" s="381">
        <v>46150</v>
      </c>
      <c r="AF570" s="381">
        <v>49150</v>
      </c>
      <c r="AG570" s="381">
        <v>9999</v>
      </c>
      <c r="AH570" s="381" t="s">
        <v>12450</v>
      </c>
      <c r="AI570" s="381" t="s">
        <v>12067</v>
      </c>
      <c r="AJ570" s="381">
        <v>0</v>
      </c>
    </row>
    <row r="571" spans="1:36">
      <c r="A571" s="381" t="s">
        <v>547</v>
      </c>
      <c r="B571" s="381" t="s">
        <v>12449</v>
      </c>
      <c r="C571" s="381">
        <v>13</v>
      </c>
      <c r="D571" s="381">
        <v>45</v>
      </c>
      <c r="E571" s="381" t="s">
        <v>12109</v>
      </c>
      <c r="F571" s="381" t="s">
        <v>12108</v>
      </c>
      <c r="G571" s="381" t="s">
        <v>2047</v>
      </c>
      <c r="H571" s="381">
        <v>69700</v>
      </c>
      <c r="I571" s="381">
        <v>24400</v>
      </c>
      <c r="J571" s="381">
        <v>27900</v>
      </c>
      <c r="K571" s="381">
        <v>31400</v>
      </c>
      <c r="L571" s="381">
        <v>34850</v>
      </c>
      <c r="M571" s="381">
        <v>37650</v>
      </c>
      <c r="N571" s="381">
        <v>40450</v>
      </c>
      <c r="O571" s="381">
        <v>43250</v>
      </c>
      <c r="P571" s="381">
        <v>46050</v>
      </c>
      <c r="Q571" s="381">
        <v>14650</v>
      </c>
      <c r="R571" s="381">
        <v>16750</v>
      </c>
      <c r="S571" s="381">
        <v>20420</v>
      </c>
      <c r="T571" s="381">
        <v>24600</v>
      </c>
      <c r="U571" s="381">
        <v>28780</v>
      </c>
      <c r="V571" s="381">
        <v>32960</v>
      </c>
      <c r="W571" s="381">
        <v>37140</v>
      </c>
      <c r="X571" s="381">
        <v>41320</v>
      </c>
      <c r="Y571" s="381">
        <v>39050</v>
      </c>
      <c r="Z571" s="381">
        <v>44600</v>
      </c>
      <c r="AA571" s="381">
        <v>50200</v>
      </c>
      <c r="AB571" s="381">
        <v>55750</v>
      </c>
      <c r="AC571" s="381">
        <v>60250</v>
      </c>
      <c r="AD571" s="381">
        <v>64700</v>
      </c>
      <c r="AE571" s="381">
        <v>69150</v>
      </c>
      <c r="AF571" s="381">
        <v>73600</v>
      </c>
      <c r="AG571" s="381">
        <v>520</v>
      </c>
      <c r="AH571" s="381" t="s">
        <v>2047</v>
      </c>
      <c r="AI571" s="381" t="s">
        <v>12067</v>
      </c>
      <c r="AJ571" s="381">
        <v>1</v>
      </c>
    </row>
    <row r="572" spans="1:36">
      <c r="A572" s="381" t="s">
        <v>547</v>
      </c>
      <c r="B572" s="381" t="s">
        <v>12448</v>
      </c>
      <c r="C572" s="381">
        <v>13</v>
      </c>
      <c r="D572" s="381">
        <v>47</v>
      </c>
      <c r="E572" s="381" t="s">
        <v>3711</v>
      </c>
      <c r="F572" s="381" t="s">
        <v>3710</v>
      </c>
      <c r="G572" s="381" t="s">
        <v>12447</v>
      </c>
      <c r="H572" s="381">
        <v>59500</v>
      </c>
      <c r="I572" s="381">
        <v>20850</v>
      </c>
      <c r="J572" s="381">
        <v>23800</v>
      </c>
      <c r="K572" s="381">
        <v>26800</v>
      </c>
      <c r="L572" s="381">
        <v>29750</v>
      </c>
      <c r="M572" s="381">
        <v>32150</v>
      </c>
      <c r="N572" s="381">
        <v>34550</v>
      </c>
      <c r="O572" s="381">
        <v>36900</v>
      </c>
      <c r="P572" s="381">
        <v>39300</v>
      </c>
      <c r="Q572" s="381">
        <v>12500</v>
      </c>
      <c r="R572" s="381">
        <v>16240</v>
      </c>
      <c r="S572" s="381">
        <v>20420</v>
      </c>
      <c r="T572" s="381">
        <v>24600</v>
      </c>
      <c r="U572" s="381">
        <v>28780</v>
      </c>
      <c r="V572" s="381">
        <v>32960</v>
      </c>
      <c r="W572" s="381">
        <v>36900</v>
      </c>
      <c r="X572" s="381">
        <v>39300</v>
      </c>
      <c r="Y572" s="381">
        <v>33350</v>
      </c>
      <c r="Z572" s="381">
        <v>38100</v>
      </c>
      <c r="AA572" s="381">
        <v>42850</v>
      </c>
      <c r="AB572" s="381">
        <v>47600</v>
      </c>
      <c r="AC572" s="381">
        <v>51450</v>
      </c>
      <c r="AD572" s="381">
        <v>55250</v>
      </c>
      <c r="AE572" s="381">
        <v>59050</v>
      </c>
      <c r="AF572" s="381">
        <v>62850</v>
      </c>
      <c r="AG572" s="381">
        <v>1560</v>
      </c>
      <c r="AH572" s="381" t="s">
        <v>12447</v>
      </c>
      <c r="AI572" s="381" t="s">
        <v>12067</v>
      </c>
      <c r="AJ572" s="381">
        <v>1</v>
      </c>
    </row>
    <row r="573" spans="1:36">
      <c r="A573" s="381" t="s">
        <v>547</v>
      </c>
      <c r="B573" s="381" t="s">
        <v>12446</v>
      </c>
      <c r="C573" s="381">
        <v>13</v>
      </c>
      <c r="D573" s="381">
        <v>49</v>
      </c>
      <c r="E573" s="381" t="s">
        <v>12445</v>
      </c>
      <c r="F573" s="381" t="s">
        <v>12444</v>
      </c>
      <c r="G573" s="381" t="s">
        <v>12443</v>
      </c>
      <c r="H573" s="381">
        <v>54800</v>
      </c>
      <c r="I573" s="381">
        <v>19200</v>
      </c>
      <c r="J573" s="381">
        <v>21950</v>
      </c>
      <c r="K573" s="381">
        <v>24700</v>
      </c>
      <c r="L573" s="381">
        <v>27400</v>
      </c>
      <c r="M573" s="381">
        <v>29600</v>
      </c>
      <c r="N573" s="381">
        <v>31800</v>
      </c>
      <c r="O573" s="381">
        <v>34000</v>
      </c>
      <c r="P573" s="381">
        <v>36200</v>
      </c>
      <c r="Q573" s="381">
        <v>12060</v>
      </c>
      <c r="R573" s="381">
        <v>16240</v>
      </c>
      <c r="S573" s="381">
        <v>20420</v>
      </c>
      <c r="T573" s="381">
        <v>24600</v>
      </c>
      <c r="U573" s="381">
        <v>28780</v>
      </c>
      <c r="V573" s="381">
        <v>31800</v>
      </c>
      <c r="W573" s="381">
        <v>34000</v>
      </c>
      <c r="X573" s="381">
        <v>36200</v>
      </c>
      <c r="Y573" s="381">
        <v>30700</v>
      </c>
      <c r="Z573" s="381">
        <v>35100</v>
      </c>
      <c r="AA573" s="381">
        <v>39500</v>
      </c>
      <c r="AB573" s="381">
        <v>43850</v>
      </c>
      <c r="AC573" s="381">
        <v>47400</v>
      </c>
      <c r="AD573" s="381">
        <v>50900</v>
      </c>
      <c r="AE573" s="381">
        <v>54400</v>
      </c>
      <c r="AF573" s="381">
        <v>57900</v>
      </c>
      <c r="AG573" s="381">
        <v>9999</v>
      </c>
      <c r="AH573" s="381" t="s">
        <v>12443</v>
      </c>
      <c r="AI573" s="381" t="s">
        <v>12067</v>
      </c>
      <c r="AJ573" s="381">
        <v>0</v>
      </c>
    </row>
    <row r="574" spans="1:36">
      <c r="A574" s="381" t="s">
        <v>547</v>
      </c>
      <c r="B574" s="381" t="s">
        <v>12442</v>
      </c>
      <c r="C574" s="381">
        <v>13</v>
      </c>
      <c r="D574" s="381">
        <v>51</v>
      </c>
      <c r="E574" s="381" t="s">
        <v>12382</v>
      </c>
      <c r="F574" s="381" t="s">
        <v>12381</v>
      </c>
      <c r="G574" s="381" t="s">
        <v>5736</v>
      </c>
      <c r="H574" s="381">
        <v>64900</v>
      </c>
      <c r="I574" s="381">
        <v>22750</v>
      </c>
      <c r="J574" s="381">
        <v>26000</v>
      </c>
      <c r="K574" s="381">
        <v>29250</v>
      </c>
      <c r="L574" s="381">
        <v>32450</v>
      </c>
      <c r="M574" s="381">
        <v>35050</v>
      </c>
      <c r="N574" s="381">
        <v>37650</v>
      </c>
      <c r="O574" s="381">
        <v>40250</v>
      </c>
      <c r="P574" s="381">
        <v>42850</v>
      </c>
      <c r="Q574" s="381">
        <v>13650</v>
      </c>
      <c r="R574" s="381">
        <v>16240</v>
      </c>
      <c r="S574" s="381">
        <v>20420</v>
      </c>
      <c r="T574" s="381">
        <v>24600</v>
      </c>
      <c r="U574" s="381">
        <v>28780</v>
      </c>
      <c r="V574" s="381">
        <v>32960</v>
      </c>
      <c r="W574" s="381">
        <v>37140</v>
      </c>
      <c r="X574" s="381">
        <v>41320</v>
      </c>
      <c r="Y574" s="381">
        <v>36350</v>
      </c>
      <c r="Z574" s="381">
        <v>41550</v>
      </c>
      <c r="AA574" s="381">
        <v>46750</v>
      </c>
      <c r="AB574" s="381">
        <v>51900</v>
      </c>
      <c r="AC574" s="381">
        <v>56100</v>
      </c>
      <c r="AD574" s="381">
        <v>60250</v>
      </c>
      <c r="AE574" s="381">
        <v>64400</v>
      </c>
      <c r="AF574" s="381">
        <v>68550</v>
      </c>
      <c r="AG574" s="381">
        <v>7520</v>
      </c>
      <c r="AH574" s="381" t="s">
        <v>5736</v>
      </c>
      <c r="AI574" s="381" t="s">
        <v>12067</v>
      </c>
      <c r="AJ574" s="381">
        <v>1</v>
      </c>
    </row>
    <row r="575" spans="1:36">
      <c r="A575" s="381" t="s">
        <v>547</v>
      </c>
      <c r="B575" s="381" t="s">
        <v>12441</v>
      </c>
      <c r="C575" s="381">
        <v>13</v>
      </c>
      <c r="D575" s="381">
        <v>53</v>
      </c>
      <c r="E575" s="381" t="s">
        <v>12230</v>
      </c>
      <c r="F575" s="381" t="s">
        <v>12229</v>
      </c>
      <c r="G575" s="381" t="s">
        <v>12440</v>
      </c>
      <c r="H575" s="381">
        <v>53400</v>
      </c>
      <c r="I575" s="381">
        <v>18700</v>
      </c>
      <c r="J575" s="381">
        <v>21400</v>
      </c>
      <c r="K575" s="381">
        <v>24050</v>
      </c>
      <c r="L575" s="381">
        <v>26700</v>
      </c>
      <c r="M575" s="381">
        <v>28850</v>
      </c>
      <c r="N575" s="381">
        <v>31000</v>
      </c>
      <c r="O575" s="381">
        <v>33150</v>
      </c>
      <c r="P575" s="381">
        <v>35250</v>
      </c>
      <c r="Q575" s="381">
        <v>12060</v>
      </c>
      <c r="R575" s="381">
        <v>16240</v>
      </c>
      <c r="S575" s="381">
        <v>20420</v>
      </c>
      <c r="T575" s="381">
        <v>24600</v>
      </c>
      <c r="U575" s="381">
        <v>28780</v>
      </c>
      <c r="V575" s="381">
        <v>31000</v>
      </c>
      <c r="W575" s="381">
        <v>33150</v>
      </c>
      <c r="X575" s="381">
        <v>35250</v>
      </c>
      <c r="Y575" s="381">
        <v>29900</v>
      </c>
      <c r="Z575" s="381">
        <v>34200</v>
      </c>
      <c r="AA575" s="381">
        <v>38450</v>
      </c>
      <c r="AB575" s="381">
        <v>42700</v>
      </c>
      <c r="AC575" s="381">
        <v>46150</v>
      </c>
      <c r="AD575" s="381">
        <v>49550</v>
      </c>
      <c r="AE575" s="381">
        <v>52950</v>
      </c>
      <c r="AF575" s="381">
        <v>56400</v>
      </c>
      <c r="AG575" s="381">
        <v>1800</v>
      </c>
      <c r="AH575" s="381" t="s">
        <v>12440</v>
      </c>
      <c r="AI575" s="381" t="s">
        <v>12067</v>
      </c>
      <c r="AJ575" s="381">
        <v>1</v>
      </c>
    </row>
    <row r="576" spans="1:36">
      <c r="A576" s="381" t="s">
        <v>547</v>
      </c>
      <c r="B576" s="381" t="s">
        <v>12439</v>
      </c>
      <c r="C576" s="381">
        <v>13</v>
      </c>
      <c r="D576" s="381">
        <v>55</v>
      </c>
      <c r="E576" s="381" t="s">
        <v>12438</v>
      </c>
      <c r="F576" s="381" t="s">
        <v>12437</v>
      </c>
      <c r="G576" s="381" t="s">
        <v>12436</v>
      </c>
      <c r="H576" s="381">
        <v>41500</v>
      </c>
      <c r="I576" s="381">
        <v>16300</v>
      </c>
      <c r="J576" s="381">
        <v>18600</v>
      </c>
      <c r="K576" s="381">
        <v>20950</v>
      </c>
      <c r="L576" s="381">
        <v>23250</v>
      </c>
      <c r="M576" s="381">
        <v>25150</v>
      </c>
      <c r="N576" s="381">
        <v>27000</v>
      </c>
      <c r="O576" s="381">
        <v>28850</v>
      </c>
      <c r="P576" s="381">
        <v>30700</v>
      </c>
      <c r="Q576" s="381">
        <v>12060</v>
      </c>
      <c r="R576" s="381">
        <v>16240</v>
      </c>
      <c r="S576" s="381">
        <v>20420</v>
      </c>
      <c r="T576" s="381">
        <v>23250</v>
      </c>
      <c r="U576" s="381">
        <v>25150</v>
      </c>
      <c r="V576" s="381">
        <v>27000</v>
      </c>
      <c r="W576" s="381">
        <v>28850</v>
      </c>
      <c r="X576" s="381">
        <v>30700</v>
      </c>
      <c r="Y576" s="381">
        <v>26050</v>
      </c>
      <c r="Z576" s="381">
        <v>29800</v>
      </c>
      <c r="AA576" s="381">
        <v>33500</v>
      </c>
      <c r="AB576" s="381">
        <v>37200</v>
      </c>
      <c r="AC576" s="381">
        <v>40200</v>
      </c>
      <c r="AD576" s="381">
        <v>43200</v>
      </c>
      <c r="AE576" s="381">
        <v>46150</v>
      </c>
      <c r="AF576" s="381">
        <v>49150</v>
      </c>
      <c r="AG576" s="381">
        <v>9999</v>
      </c>
      <c r="AH576" s="381" t="s">
        <v>12436</v>
      </c>
      <c r="AI576" s="381" t="s">
        <v>12067</v>
      </c>
      <c r="AJ576" s="381">
        <v>0</v>
      </c>
    </row>
    <row r="577" spans="1:36">
      <c r="A577" s="381" t="s">
        <v>547</v>
      </c>
      <c r="B577" s="381" t="s">
        <v>12435</v>
      </c>
      <c r="C577" s="381">
        <v>13</v>
      </c>
      <c r="D577" s="381">
        <v>57</v>
      </c>
      <c r="E577" s="381" t="s">
        <v>12109</v>
      </c>
      <c r="F577" s="381" t="s">
        <v>12108</v>
      </c>
      <c r="G577" s="381" t="s">
        <v>3534</v>
      </c>
      <c r="H577" s="381">
        <v>69700</v>
      </c>
      <c r="I577" s="381">
        <v>24400</v>
      </c>
      <c r="J577" s="381">
        <v>27900</v>
      </c>
      <c r="K577" s="381">
        <v>31400</v>
      </c>
      <c r="L577" s="381">
        <v>34850</v>
      </c>
      <c r="M577" s="381">
        <v>37650</v>
      </c>
      <c r="N577" s="381">
        <v>40450</v>
      </c>
      <c r="O577" s="381">
        <v>43250</v>
      </c>
      <c r="P577" s="381">
        <v>46050</v>
      </c>
      <c r="Q577" s="381">
        <v>14650</v>
      </c>
      <c r="R577" s="381">
        <v>16750</v>
      </c>
      <c r="S577" s="381">
        <v>20420</v>
      </c>
      <c r="T577" s="381">
        <v>24600</v>
      </c>
      <c r="U577" s="381">
        <v>28780</v>
      </c>
      <c r="V577" s="381">
        <v>32960</v>
      </c>
      <c r="W577" s="381">
        <v>37140</v>
      </c>
      <c r="X577" s="381">
        <v>41320</v>
      </c>
      <c r="Y577" s="381">
        <v>39050</v>
      </c>
      <c r="Z577" s="381">
        <v>44600</v>
      </c>
      <c r="AA577" s="381">
        <v>50200</v>
      </c>
      <c r="AB577" s="381">
        <v>55750</v>
      </c>
      <c r="AC577" s="381">
        <v>60250</v>
      </c>
      <c r="AD577" s="381">
        <v>64700</v>
      </c>
      <c r="AE577" s="381">
        <v>69150</v>
      </c>
      <c r="AF577" s="381">
        <v>73600</v>
      </c>
      <c r="AG577" s="381">
        <v>520</v>
      </c>
      <c r="AH577" s="381" t="s">
        <v>3534</v>
      </c>
      <c r="AI577" s="381" t="s">
        <v>12067</v>
      </c>
      <c r="AJ577" s="381">
        <v>1</v>
      </c>
    </row>
    <row r="578" spans="1:36">
      <c r="A578" s="381" t="s">
        <v>547</v>
      </c>
      <c r="B578" s="381" t="s">
        <v>12434</v>
      </c>
      <c r="C578" s="381">
        <v>13</v>
      </c>
      <c r="D578" s="381">
        <v>59</v>
      </c>
      <c r="E578" s="381" t="s">
        <v>12224</v>
      </c>
      <c r="F578" s="381" t="s">
        <v>12223</v>
      </c>
      <c r="G578" s="381" t="s">
        <v>2037</v>
      </c>
      <c r="H578" s="381">
        <v>61500</v>
      </c>
      <c r="I578" s="381">
        <v>21000</v>
      </c>
      <c r="J578" s="381">
        <v>24000</v>
      </c>
      <c r="K578" s="381">
        <v>27000</v>
      </c>
      <c r="L578" s="381">
        <v>30000</v>
      </c>
      <c r="M578" s="381">
        <v>32400</v>
      </c>
      <c r="N578" s="381">
        <v>34800</v>
      </c>
      <c r="O578" s="381">
        <v>37200</v>
      </c>
      <c r="P578" s="381">
        <v>39600</v>
      </c>
      <c r="Q578" s="381">
        <v>12600</v>
      </c>
      <c r="R578" s="381">
        <v>16240</v>
      </c>
      <c r="S578" s="381">
        <v>20420</v>
      </c>
      <c r="T578" s="381">
        <v>24600</v>
      </c>
      <c r="U578" s="381">
        <v>28780</v>
      </c>
      <c r="V578" s="381">
        <v>32960</v>
      </c>
      <c r="W578" s="381">
        <v>37140</v>
      </c>
      <c r="X578" s="381">
        <v>39600</v>
      </c>
      <c r="Y578" s="381">
        <v>33600</v>
      </c>
      <c r="Z578" s="381">
        <v>38400</v>
      </c>
      <c r="AA578" s="381">
        <v>43200</v>
      </c>
      <c r="AB578" s="381">
        <v>48000</v>
      </c>
      <c r="AC578" s="381">
        <v>51850</v>
      </c>
      <c r="AD578" s="381">
        <v>55700</v>
      </c>
      <c r="AE578" s="381">
        <v>59550</v>
      </c>
      <c r="AF578" s="381">
        <v>63400</v>
      </c>
      <c r="AG578" s="381">
        <v>500</v>
      </c>
      <c r="AH578" s="381" t="s">
        <v>2037</v>
      </c>
      <c r="AI578" s="381" t="s">
        <v>12067</v>
      </c>
      <c r="AJ578" s="381">
        <v>1</v>
      </c>
    </row>
    <row r="579" spans="1:36">
      <c r="A579" s="381" t="s">
        <v>547</v>
      </c>
      <c r="B579" s="381" t="s">
        <v>12433</v>
      </c>
      <c r="C579" s="381">
        <v>13</v>
      </c>
      <c r="D579" s="381">
        <v>61</v>
      </c>
      <c r="E579" s="381" t="s">
        <v>12432</v>
      </c>
      <c r="F579" s="381" t="s">
        <v>12431</v>
      </c>
      <c r="G579" s="381" t="s">
        <v>1540</v>
      </c>
      <c r="H579" s="381">
        <v>30400</v>
      </c>
      <c r="I579" s="381">
        <v>16300</v>
      </c>
      <c r="J579" s="381">
        <v>18600</v>
      </c>
      <c r="K579" s="381">
        <v>20950</v>
      </c>
      <c r="L579" s="381">
        <v>23250</v>
      </c>
      <c r="M579" s="381">
        <v>25150</v>
      </c>
      <c r="N579" s="381">
        <v>27000</v>
      </c>
      <c r="O579" s="381">
        <v>28850</v>
      </c>
      <c r="P579" s="381">
        <v>30700</v>
      </c>
      <c r="Q579" s="381">
        <v>12060</v>
      </c>
      <c r="R579" s="381">
        <v>16240</v>
      </c>
      <c r="S579" s="381">
        <v>20420</v>
      </c>
      <c r="T579" s="381">
        <v>23250</v>
      </c>
      <c r="U579" s="381">
        <v>25150</v>
      </c>
      <c r="V579" s="381">
        <v>27000</v>
      </c>
      <c r="W579" s="381">
        <v>28850</v>
      </c>
      <c r="X579" s="381">
        <v>30700</v>
      </c>
      <c r="Y579" s="381">
        <v>26050</v>
      </c>
      <c r="Z579" s="381">
        <v>29800</v>
      </c>
      <c r="AA579" s="381">
        <v>33500</v>
      </c>
      <c r="AB579" s="381">
        <v>37200</v>
      </c>
      <c r="AC579" s="381">
        <v>40200</v>
      </c>
      <c r="AD579" s="381">
        <v>43200</v>
      </c>
      <c r="AE579" s="381">
        <v>46150</v>
      </c>
      <c r="AF579" s="381">
        <v>49150</v>
      </c>
      <c r="AG579" s="381">
        <v>9999</v>
      </c>
      <c r="AH579" s="381" t="s">
        <v>1540</v>
      </c>
      <c r="AI579" s="381" t="s">
        <v>12067</v>
      </c>
      <c r="AJ579" s="381">
        <v>0</v>
      </c>
    </row>
    <row r="580" spans="1:36">
      <c r="A580" s="381" t="s">
        <v>547</v>
      </c>
      <c r="B580" s="381" t="s">
        <v>12430</v>
      </c>
      <c r="C580" s="381">
        <v>13</v>
      </c>
      <c r="D580" s="381">
        <v>63</v>
      </c>
      <c r="E580" s="381" t="s">
        <v>12109</v>
      </c>
      <c r="F580" s="381" t="s">
        <v>12108</v>
      </c>
      <c r="G580" s="381" t="s">
        <v>11285</v>
      </c>
      <c r="H580" s="381">
        <v>69700</v>
      </c>
      <c r="I580" s="381">
        <v>24400</v>
      </c>
      <c r="J580" s="381">
        <v>27900</v>
      </c>
      <c r="K580" s="381">
        <v>31400</v>
      </c>
      <c r="L580" s="381">
        <v>34850</v>
      </c>
      <c r="M580" s="381">
        <v>37650</v>
      </c>
      <c r="N580" s="381">
        <v>40450</v>
      </c>
      <c r="O580" s="381">
        <v>43250</v>
      </c>
      <c r="P580" s="381">
        <v>46050</v>
      </c>
      <c r="Q580" s="381">
        <v>14650</v>
      </c>
      <c r="R580" s="381">
        <v>16750</v>
      </c>
      <c r="S580" s="381">
        <v>20420</v>
      </c>
      <c r="T580" s="381">
        <v>24600</v>
      </c>
      <c r="U580" s="381">
        <v>28780</v>
      </c>
      <c r="V580" s="381">
        <v>32960</v>
      </c>
      <c r="W580" s="381">
        <v>37140</v>
      </c>
      <c r="X580" s="381">
        <v>41320</v>
      </c>
      <c r="Y580" s="381">
        <v>39050</v>
      </c>
      <c r="Z580" s="381">
        <v>44600</v>
      </c>
      <c r="AA580" s="381">
        <v>50200</v>
      </c>
      <c r="AB580" s="381">
        <v>55750</v>
      </c>
      <c r="AC580" s="381">
        <v>60250</v>
      </c>
      <c r="AD580" s="381">
        <v>64700</v>
      </c>
      <c r="AE580" s="381">
        <v>69150</v>
      </c>
      <c r="AF580" s="381">
        <v>73600</v>
      </c>
      <c r="AG580" s="381">
        <v>520</v>
      </c>
      <c r="AH580" s="381" t="s">
        <v>11285</v>
      </c>
      <c r="AI580" s="381" t="s">
        <v>12067</v>
      </c>
      <c r="AJ580" s="381">
        <v>1</v>
      </c>
    </row>
    <row r="581" spans="1:36">
      <c r="A581" s="381" t="s">
        <v>547</v>
      </c>
      <c r="B581" s="381" t="s">
        <v>12429</v>
      </c>
      <c r="C581" s="381">
        <v>13</v>
      </c>
      <c r="D581" s="381">
        <v>65</v>
      </c>
      <c r="E581" s="381" t="s">
        <v>12428</v>
      </c>
      <c r="F581" s="381" t="s">
        <v>12427</v>
      </c>
      <c r="G581" s="381" t="s">
        <v>12426</v>
      </c>
      <c r="H581" s="381">
        <v>43800</v>
      </c>
      <c r="I581" s="381">
        <v>16300</v>
      </c>
      <c r="J581" s="381">
        <v>18600</v>
      </c>
      <c r="K581" s="381">
        <v>20950</v>
      </c>
      <c r="L581" s="381">
        <v>23250</v>
      </c>
      <c r="M581" s="381">
        <v>25150</v>
      </c>
      <c r="N581" s="381">
        <v>27000</v>
      </c>
      <c r="O581" s="381">
        <v>28850</v>
      </c>
      <c r="P581" s="381">
        <v>30700</v>
      </c>
      <c r="Q581" s="381">
        <v>12060</v>
      </c>
      <c r="R581" s="381">
        <v>16240</v>
      </c>
      <c r="S581" s="381">
        <v>20420</v>
      </c>
      <c r="T581" s="381">
        <v>23250</v>
      </c>
      <c r="U581" s="381">
        <v>25150</v>
      </c>
      <c r="V581" s="381">
        <v>27000</v>
      </c>
      <c r="W581" s="381">
        <v>28850</v>
      </c>
      <c r="X581" s="381">
        <v>30700</v>
      </c>
      <c r="Y581" s="381">
        <v>26050</v>
      </c>
      <c r="Z581" s="381">
        <v>29800</v>
      </c>
      <c r="AA581" s="381">
        <v>33500</v>
      </c>
      <c r="AB581" s="381">
        <v>37200</v>
      </c>
      <c r="AC581" s="381">
        <v>40200</v>
      </c>
      <c r="AD581" s="381">
        <v>43200</v>
      </c>
      <c r="AE581" s="381">
        <v>46150</v>
      </c>
      <c r="AF581" s="381">
        <v>49150</v>
      </c>
      <c r="AG581" s="381">
        <v>9999</v>
      </c>
      <c r="AH581" s="381" t="s">
        <v>12426</v>
      </c>
      <c r="AI581" s="381" t="s">
        <v>12067</v>
      </c>
      <c r="AJ581" s="381">
        <v>0</v>
      </c>
    </row>
    <row r="582" spans="1:36">
      <c r="A582" s="381" t="s">
        <v>547</v>
      </c>
      <c r="B582" s="381" t="s">
        <v>12425</v>
      </c>
      <c r="C582" s="381">
        <v>13</v>
      </c>
      <c r="D582" s="381">
        <v>67</v>
      </c>
      <c r="E582" s="381" t="s">
        <v>12109</v>
      </c>
      <c r="F582" s="381" t="s">
        <v>12108</v>
      </c>
      <c r="G582" s="381" t="s">
        <v>12424</v>
      </c>
      <c r="H582" s="381">
        <v>69700</v>
      </c>
      <c r="I582" s="381">
        <v>24400</v>
      </c>
      <c r="J582" s="381">
        <v>27900</v>
      </c>
      <c r="K582" s="381">
        <v>31400</v>
      </c>
      <c r="L582" s="381">
        <v>34850</v>
      </c>
      <c r="M582" s="381">
        <v>37650</v>
      </c>
      <c r="N582" s="381">
        <v>40450</v>
      </c>
      <c r="O582" s="381">
        <v>43250</v>
      </c>
      <c r="P582" s="381">
        <v>46050</v>
      </c>
      <c r="Q582" s="381">
        <v>14650</v>
      </c>
      <c r="R582" s="381">
        <v>16750</v>
      </c>
      <c r="S582" s="381">
        <v>20420</v>
      </c>
      <c r="T582" s="381">
        <v>24600</v>
      </c>
      <c r="U582" s="381">
        <v>28780</v>
      </c>
      <c r="V582" s="381">
        <v>32960</v>
      </c>
      <c r="W582" s="381">
        <v>37140</v>
      </c>
      <c r="X582" s="381">
        <v>41320</v>
      </c>
      <c r="Y582" s="381">
        <v>39050</v>
      </c>
      <c r="Z582" s="381">
        <v>44600</v>
      </c>
      <c r="AA582" s="381">
        <v>50200</v>
      </c>
      <c r="AB582" s="381">
        <v>55750</v>
      </c>
      <c r="AC582" s="381">
        <v>60250</v>
      </c>
      <c r="AD582" s="381">
        <v>64700</v>
      </c>
      <c r="AE582" s="381">
        <v>69150</v>
      </c>
      <c r="AF582" s="381">
        <v>73600</v>
      </c>
      <c r="AG582" s="381">
        <v>520</v>
      </c>
      <c r="AH582" s="381" t="s">
        <v>12424</v>
      </c>
      <c r="AI582" s="381" t="s">
        <v>12067</v>
      </c>
      <c r="AJ582" s="381">
        <v>1</v>
      </c>
    </row>
    <row r="583" spans="1:36">
      <c r="A583" s="381" t="s">
        <v>547</v>
      </c>
      <c r="B583" s="381" t="s">
        <v>12423</v>
      </c>
      <c r="C583" s="381">
        <v>13</v>
      </c>
      <c r="D583" s="381">
        <v>69</v>
      </c>
      <c r="E583" s="381" t="s">
        <v>12422</v>
      </c>
      <c r="F583" s="381" t="s">
        <v>12421</v>
      </c>
      <c r="G583" s="381" t="s">
        <v>3900</v>
      </c>
      <c r="H583" s="381">
        <v>43400</v>
      </c>
      <c r="I583" s="381">
        <v>16300</v>
      </c>
      <c r="J583" s="381">
        <v>18600</v>
      </c>
      <c r="K583" s="381">
        <v>20950</v>
      </c>
      <c r="L583" s="381">
        <v>23250</v>
      </c>
      <c r="M583" s="381">
        <v>25150</v>
      </c>
      <c r="N583" s="381">
        <v>27000</v>
      </c>
      <c r="O583" s="381">
        <v>28850</v>
      </c>
      <c r="P583" s="381">
        <v>30700</v>
      </c>
      <c r="Q583" s="381">
        <v>12060</v>
      </c>
      <c r="R583" s="381">
        <v>16240</v>
      </c>
      <c r="S583" s="381">
        <v>20420</v>
      </c>
      <c r="T583" s="381">
        <v>23250</v>
      </c>
      <c r="U583" s="381">
        <v>25150</v>
      </c>
      <c r="V583" s="381">
        <v>27000</v>
      </c>
      <c r="W583" s="381">
        <v>28850</v>
      </c>
      <c r="X583" s="381">
        <v>30700</v>
      </c>
      <c r="Y583" s="381">
        <v>26050</v>
      </c>
      <c r="Z583" s="381">
        <v>29800</v>
      </c>
      <c r="AA583" s="381">
        <v>33500</v>
      </c>
      <c r="AB583" s="381">
        <v>37200</v>
      </c>
      <c r="AC583" s="381">
        <v>40200</v>
      </c>
      <c r="AD583" s="381">
        <v>43200</v>
      </c>
      <c r="AE583" s="381">
        <v>46150</v>
      </c>
      <c r="AF583" s="381">
        <v>49150</v>
      </c>
      <c r="AG583" s="381">
        <v>9999</v>
      </c>
      <c r="AH583" s="381" t="s">
        <v>3900</v>
      </c>
      <c r="AI583" s="381" t="s">
        <v>12067</v>
      </c>
      <c r="AJ583" s="381">
        <v>0</v>
      </c>
    </row>
    <row r="584" spans="1:36">
      <c r="A584" s="381" t="s">
        <v>547</v>
      </c>
      <c r="B584" s="381" t="s">
        <v>12420</v>
      </c>
      <c r="C584" s="381">
        <v>13</v>
      </c>
      <c r="D584" s="381">
        <v>71</v>
      </c>
      <c r="E584" s="381" t="s">
        <v>12419</v>
      </c>
      <c r="F584" s="381" t="s">
        <v>12418</v>
      </c>
      <c r="G584" s="381" t="s">
        <v>12417</v>
      </c>
      <c r="H584" s="381">
        <v>39400</v>
      </c>
      <c r="I584" s="381">
        <v>16300</v>
      </c>
      <c r="J584" s="381">
        <v>18600</v>
      </c>
      <c r="K584" s="381">
        <v>20950</v>
      </c>
      <c r="L584" s="381">
        <v>23250</v>
      </c>
      <c r="M584" s="381">
        <v>25150</v>
      </c>
      <c r="N584" s="381">
        <v>27000</v>
      </c>
      <c r="O584" s="381">
        <v>28850</v>
      </c>
      <c r="P584" s="381">
        <v>30700</v>
      </c>
      <c r="Q584" s="381">
        <v>12060</v>
      </c>
      <c r="R584" s="381">
        <v>16240</v>
      </c>
      <c r="S584" s="381">
        <v>20420</v>
      </c>
      <c r="T584" s="381">
        <v>23250</v>
      </c>
      <c r="U584" s="381">
        <v>25150</v>
      </c>
      <c r="V584" s="381">
        <v>27000</v>
      </c>
      <c r="W584" s="381">
        <v>28850</v>
      </c>
      <c r="X584" s="381">
        <v>30700</v>
      </c>
      <c r="Y584" s="381">
        <v>26050</v>
      </c>
      <c r="Z584" s="381">
        <v>29800</v>
      </c>
      <c r="AA584" s="381">
        <v>33500</v>
      </c>
      <c r="AB584" s="381">
        <v>37200</v>
      </c>
      <c r="AC584" s="381">
        <v>40200</v>
      </c>
      <c r="AD584" s="381">
        <v>43200</v>
      </c>
      <c r="AE584" s="381">
        <v>46150</v>
      </c>
      <c r="AF584" s="381">
        <v>49150</v>
      </c>
      <c r="AG584" s="381">
        <v>9999</v>
      </c>
      <c r="AH584" s="381" t="s">
        <v>12417</v>
      </c>
      <c r="AI584" s="381" t="s">
        <v>12067</v>
      </c>
      <c r="AJ584" s="381">
        <v>0</v>
      </c>
    </row>
    <row r="585" spans="1:36">
      <c r="A585" s="381" t="s">
        <v>547</v>
      </c>
      <c r="B585" s="381" t="s">
        <v>12416</v>
      </c>
      <c r="C585" s="381">
        <v>13</v>
      </c>
      <c r="D585" s="381">
        <v>73</v>
      </c>
      <c r="E585" s="381" t="s">
        <v>4280</v>
      </c>
      <c r="F585" s="381" t="s">
        <v>4279</v>
      </c>
      <c r="G585" s="381" t="s">
        <v>1326</v>
      </c>
      <c r="H585" s="381">
        <v>62000</v>
      </c>
      <c r="I585" s="381">
        <v>21700</v>
      </c>
      <c r="J585" s="381">
        <v>24800</v>
      </c>
      <c r="K585" s="381">
        <v>27900</v>
      </c>
      <c r="L585" s="381">
        <v>31000</v>
      </c>
      <c r="M585" s="381">
        <v>33500</v>
      </c>
      <c r="N585" s="381">
        <v>36000</v>
      </c>
      <c r="O585" s="381">
        <v>38450</v>
      </c>
      <c r="P585" s="381">
        <v>40950</v>
      </c>
      <c r="Q585" s="381">
        <v>13050</v>
      </c>
      <c r="R585" s="381">
        <v>16240</v>
      </c>
      <c r="S585" s="381">
        <v>20420</v>
      </c>
      <c r="T585" s="381">
        <v>24600</v>
      </c>
      <c r="U585" s="381">
        <v>28780</v>
      </c>
      <c r="V585" s="381">
        <v>32960</v>
      </c>
      <c r="W585" s="381">
        <v>37140</v>
      </c>
      <c r="X585" s="381">
        <v>40950</v>
      </c>
      <c r="Y585" s="381">
        <v>34750</v>
      </c>
      <c r="Z585" s="381">
        <v>39700</v>
      </c>
      <c r="AA585" s="381">
        <v>44650</v>
      </c>
      <c r="AB585" s="381">
        <v>49600</v>
      </c>
      <c r="AC585" s="381">
        <v>53600</v>
      </c>
      <c r="AD585" s="381">
        <v>57550</v>
      </c>
      <c r="AE585" s="381">
        <v>61550</v>
      </c>
      <c r="AF585" s="381">
        <v>65500</v>
      </c>
      <c r="AG585" s="381">
        <v>600</v>
      </c>
      <c r="AH585" s="381" t="s">
        <v>1326</v>
      </c>
      <c r="AI585" s="381" t="s">
        <v>12067</v>
      </c>
      <c r="AJ585" s="381">
        <v>1</v>
      </c>
    </row>
    <row r="586" spans="1:36">
      <c r="A586" s="381" t="s">
        <v>547</v>
      </c>
      <c r="B586" s="381" t="s">
        <v>12415</v>
      </c>
      <c r="C586" s="381">
        <v>13</v>
      </c>
      <c r="D586" s="381">
        <v>75</v>
      </c>
      <c r="E586" s="381" t="s">
        <v>12414</v>
      </c>
      <c r="F586" s="381" t="s">
        <v>12413</v>
      </c>
      <c r="G586" s="381" t="s">
        <v>8103</v>
      </c>
      <c r="H586" s="381">
        <v>43800</v>
      </c>
      <c r="I586" s="381">
        <v>16300</v>
      </c>
      <c r="J586" s="381">
        <v>18600</v>
      </c>
      <c r="K586" s="381">
        <v>20950</v>
      </c>
      <c r="L586" s="381">
        <v>23250</v>
      </c>
      <c r="M586" s="381">
        <v>25150</v>
      </c>
      <c r="N586" s="381">
        <v>27000</v>
      </c>
      <c r="O586" s="381">
        <v>28850</v>
      </c>
      <c r="P586" s="381">
        <v>30700</v>
      </c>
      <c r="Q586" s="381">
        <v>12060</v>
      </c>
      <c r="R586" s="381">
        <v>16240</v>
      </c>
      <c r="S586" s="381">
        <v>20420</v>
      </c>
      <c r="T586" s="381">
        <v>23250</v>
      </c>
      <c r="U586" s="381">
        <v>25150</v>
      </c>
      <c r="V586" s="381">
        <v>27000</v>
      </c>
      <c r="W586" s="381">
        <v>28850</v>
      </c>
      <c r="X586" s="381">
        <v>30700</v>
      </c>
      <c r="Y586" s="381">
        <v>26050</v>
      </c>
      <c r="Z586" s="381">
        <v>29800</v>
      </c>
      <c r="AA586" s="381">
        <v>33500</v>
      </c>
      <c r="AB586" s="381">
        <v>37200</v>
      </c>
      <c r="AC586" s="381">
        <v>40200</v>
      </c>
      <c r="AD586" s="381">
        <v>43200</v>
      </c>
      <c r="AE586" s="381">
        <v>46150</v>
      </c>
      <c r="AF586" s="381">
        <v>49150</v>
      </c>
      <c r="AG586" s="381">
        <v>9999</v>
      </c>
      <c r="AH586" s="381" t="s">
        <v>8103</v>
      </c>
      <c r="AI586" s="381" t="s">
        <v>12067</v>
      </c>
      <c r="AJ586" s="381">
        <v>0</v>
      </c>
    </row>
    <row r="587" spans="1:36">
      <c r="A587" s="381" t="s">
        <v>547</v>
      </c>
      <c r="B587" s="381" t="s">
        <v>12412</v>
      </c>
      <c r="C587" s="381">
        <v>13</v>
      </c>
      <c r="D587" s="381">
        <v>77</v>
      </c>
      <c r="E587" s="381" t="s">
        <v>12109</v>
      </c>
      <c r="F587" s="381" t="s">
        <v>12108</v>
      </c>
      <c r="G587" s="381" t="s">
        <v>12411</v>
      </c>
      <c r="H587" s="381">
        <v>69700</v>
      </c>
      <c r="I587" s="381">
        <v>24400</v>
      </c>
      <c r="J587" s="381">
        <v>27900</v>
      </c>
      <c r="K587" s="381">
        <v>31400</v>
      </c>
      <c r="L587" s="381">
        <v>34850</v>
      </c>
      <c r="M587" s="381">
        <v>37650</v>
      </c>
      <c r="N587" s="381">
        <v>40450</v>
      </c>
      <c r="O587" s="381">
        <v>43250</v>
      </c>
      <c r="P587" s="381">
        <v>46050</v>
      </c>
      <c r="Q587" s="381">
        <v>14650</v>
      </c>
      <c r="R587" s="381">
        <v>16750</v>
      </c>
      <c r="S587" s="381">
        <v>20420</v>
      </c>
      <c r="T587" s="381">
        <v>24600</v>
      </c>
      <c r="U587" s="381">
        <v>28780</v>
      </c>
      <c r="V587" s="381">
        <v>32960</v>
      </c>
      <c r="W587" s="381">
        <v>37140</v>
      </c>
      <c r="X587" s="381">
        <v>41320</v>
      </c>
      <c r="Y587" s="381">
        <v>39050</v>
      </c>
      <c r="Z587" s="381">
        <v>44600</v>
      </c>
      <c r="AA587" s="381">
        <v>50200</v>
      </c>
      <c r="AB587" s="381">
        <v>55750</v>
      </c>
      <c r="AC587" s="381">
        <v>60250</v>
      </c>
      <c r="AD587" s="381">
        <v>64700</v>
      </c>
      <c r="AE587" s="381">
        <v>69150</v>
      </c>
      <c r="AF587" s="381">
        <v>73600</v>
      </c>
      <c r="AG587" s="381">
        <v>520</v>
      </c>
      <c r="AH587" s="381" t="s">
        <v>12411</v>
      </c>
      <c r="AI587" s="381" t="s">
        <v>12067</v>
      </c>
      <c r="AJ587" s="381">
        <v>1</v>
      </c>
    </row>
    <row r="588" spans="1:36">
      <c r="A588" s="381" t="s">
        <v>547</v>
      </c>
      <c r="B588" s="381" t="s">
        <v>12410</v>
      </c>
      <c r="C588" s="381">
        <v>13</v>
      </c>
      <c r="D588" s="381">
        <v>79</v>
      </c>
      <c r="E588" s="381" t="s">
        <v>12121</v>
      </c>
      <c r="F588" s="381" t="s">
        <v>12120</v>
      </c>
      <c r="G588" s="381" t="s">
        <v>1322</v>
      </c>
      <c r="H588" s="381">
        <v>49600</v>
      </c>
      <c r="I588" s="381">
        <v>17400</v>
      </c>
      <c r="J588" s="381">
        <v>19850</v>
      </c>
      <c r="K588" s="381">
        <v>22350</v>
      </c>
      <c r="L588" s="381">
        <v>24800</v>
      </c>
      <c r="M588" s="381">
        <v>26800</v>
      </c>
      <c r="N588" s="381">
        <v>28800</v>
      </c>
      <c r="O588" s="381">
        <v>30800</v>
      </c>
      <c r="P588" s="381">
        <v>32750</v>
      </c>
      <c r="Q588" s="381">
        <v>12060</v>
      </c>
      <c r="R588" s="381">
        <v>16240</v>
      </c>
      <c r="S588" s="381">
        <v>20420</v>
      </c>
      <c r="T588" s="381">
        <v>24600</v>
      </c>
      <c r="U588" s="381">
        <v>26800</v>
      </c>
      <c r="V588" s="381">
        <v>28800</v>
      </c>
      <c r="W588" s="381">
        <v>30800</v>
      </c>
      <c r="X588" s="381">
        <v>32750</v>
      </c>
      <c r="Y588" s="381">
        <v>27800</v>
      </c>
      <c r="Z588" s="381">
        <v>31800</v>
      </c>
      <c r="AA588" s="381">
        <v>35750</v>
      </c>
      <c r="AB588" s="381">
        <v>39700</v>
      </c>
      <c r="AC588" s="381">
        <v>42900</v>
      </c>
      <c r="AD588" s="381">
        <v>46100</v>
      </c>
      <c r="AE588" s="381">
        <v>49250</v>
      </c>
      <c r="AF588" s="381">
        <v>52450</v>
      </c>
      <c r="AG588" s="381">
        <v>9999</v>
      </c>
      <c r="AH588" s="381" t="s">
        <v>1322</v>
      </c>
      <c r="AI588" s="381" t="s">
        <v>12067</v>
      </c>
      <c r="AJ588" s="381">
        <v>1</v>
      </c>
    </row>
    <row r="589" spans="1:36">
      <c r="A589" s="381" t="s">
        <v>547</v>
      </c>
      <c r="B589" s="381" t="s">
        <v>12409</v>
      </c>
      <c r="C589" s="381">
        <v>13</v>
      </c>
      <c r="D589" s="381">
        <v>81</v>
      </c>
      <c r="E589" s="381" t="s">
        <v>12408</v>
      </c>
      <c r="F589" s="381" t="s">
        <v>12407</v>
      </c>
      <c r="G589" s="381" t="s">
        <v>12406</v>
      </c>
      <c r="H589" s="381">
        <v>44700</v>
      </c>
      <c r="I589" s="381">
        <v>16300</v>
      </c>
      <c r="J589" s="381">
        <v>18600</v>
      </c>
      <c r="K589" s="381">
        <v>20950</v>
      </c>
      <c r="L589" s="381">
        <v>23250</v>
      </c>
      <c r="M589" s="381">
        <v>25150</v>
      </c>
      <c r="N589" s="381">
        <v>27000</v>
      </c>
      <c r="O589" s="381">
        <v>28850</v>
      </c>
      <c r="P589" s="381">
        <v>30700</v>
      </c>
      <c r="Q589" s="381">
        <v>12060</v>
      </c>
      <c r="R589" s="381">
        <v>16240</v>
      </c>
      <c r="S589" s="381">
        <v>20420</v>
      </c>
      <c r="T589" s="381">
        <v>23250</v>
      </c>
      <c r="U589" s="381">
        <v>25150</v>
      </c>
      <c r="V589" s="381">
        <v>27000</v>
      </c>
      <c r="W589" s="381">
        <v>28850</v>
      </c>
      <c r="X589" s="381">
        <v>30700</v>
      </c>
      <c r="Y589" s="381">
        <v>26050</v>
      </c>
      <c r="Z589" s="381">
        <v>29800</v>
      </c>
      <c r="AA589" s="381">
        <v>33500</v>
      </c>
      <c r="AB589" s="381">
        <v>37200</v>
      </c>
      <c r="AC589" s="381">
        <v>40200</v>
      </c>
      <c r="AD589" s="381">
        <v>43200</v>
      </c>
      <c r="AE589" s="381">
        <v>46150</v>
      </c>
      <c r="AF589" s="381">
        <v>49150</v>
      </c>
      <c r="AG589" s="381">
        <v>9999</v>
      </c>
      <c r="AH589" s="381" t="s">
        <v>12406</v>
      </c>
      <c r="AI589" s="381" t="s">
        <v>12067</v>
      </c>
      <c r="AJ589" s="381">
        <v>0</v>
      </c>
    </row>
    <row r="590" spans="1:36">
      <c r="A590" s="381" t="s">
        <v>547</v>
      </c>
      <c r="B590" s="381" t="s">
        <v>12405</v>
      </c>
      <c r="C590" s="381">
        <v>13</v>
      </c>
      <c r="D590" s="381">
        <v>83</v>
      </c>
      <c r="E590" s="381" t="s">
        <v>3711</v>
      </c>
      <c r="F590" s="381" t="s">
        <v>3710</v>
      </c>
      <c r="G590" s="381" t="s">
        <v>7508</v>
      </c>
      <c r="H590" s="381">
        <v>59500</v>
      </c>
      <c r="I590" s="381">
        <v>20850</v>
      </c>
      <c r="J590" s="381">
        <v>23800</v>
      </c>
      <c r="K590" s="381">
        <v>26800</v>
      </c>
      <c r="L590" s="381">
        <v>29750</v>
      </c>
      <c r="M590" s="381">
        <v>32150</v>
      </c>
      <c r="N590" s="381">
        <v>34550</v>
      </c>
      <c r="O590" s="381">
        <v>36900</v>
      </c>
      <c r="P590" s="381">
        <v>39300</v>
      </c>
      <c r="Q590" s="381">
        <v>12500</v>
      </c>
      <c r="R590" s="381">
        <v>16240</v>
      </c>
      <c r="S590" s="381">
        <v>20420</v>
      </c>
      <c r="T590" s="381">
        <v>24600</v>
      </c>
      <c r="U590" s="381">
        <v>28780</v>
      </c>
      <c r="V590" s="381">
        <v>32960</v>
      </c>
      <c r="W590" s="381">
        <v>36900</v>
      </c>
      <c r="X590" s="381">
        <v>39300</v>
      </c>
      <c r="Y590" s="381">
        <v>33350</v>
      </c>
      <c r="Z590" s="381">
        <v>38100</v>
      </c>
      <c r="AA590" s="381">
        <v>42850</v>
      </c>
      <c r="AB590" s="381">
        <v>47600</v>
      </c>
      <c r="AC590" s="381">
        <v>51450</v>
      </c>
      <c r="AD590" s="381">
        <v>55250</v>
      </c>
      <c r="AE590" s="381">
        <v>59050</v>
      </c>
      <c r="AF590" s="381">
        <v>62850</v>
      </c>
      <c r="AG590" s="381">
        <v>1560</v>
      </c>
      <c r="AH590" s="381" t="s">
        <v>7508</v>
      </c>
      <c r="AI590" s="381" t="s">
        <v>12067</v>
      </c>
      <c r="AJ590" s="381">
        <v>1</v>
      </c>
    </row>
    <row r="591" spans="1:36">
      <c r="A591" s="381" t="s">
        <v>547</v>
      </c>
      <c r="B591" s="381" t="s">
        <v>12404</v>
      </c>
      <c r="C591" s="381">
        <v>13</v>
      </c>
      <c r="D591" s="381">
        <v>85</v>
      </c>
      <c r="E591" s="381" t="s">
        <v>12109</v>
      </c>
      <c r="F591" s="381" t="s">
        <v>12108</v>
      </c>
      <c r="G591" s="381" t="s">
        <v>3461</v>
      </c>
      <c r="H591" s="381">
        <v>69700</v>
      </c>
      <c r="I591" s="381">
        <v>24400</v>
      </c>
      <c r="J591" s="381">
        <v>27900</v>
      </c>
      <c r="K591" s="381">
        <v>31400</v>
      </c>
      <c r="L591" s="381">
        <v>34850</v>
      </c>
      <c r="M591" s="381">
        <v>37650</v>
      </c>
      <c r="N591" s="381">
        <v>40450</v>
      </c>
      <c r="O591" s="381">
        <v>43250</v>
      </c>
      <c r="P591" s="381">
        <v>46050</v>
      </c>
      <c r="Q591" s="381">
        <v>14650</v>
      </c>
      <c r="R591" s="381">
        <v>16750</v>
      </c>
      <c r="S591" s="381">
        <v>20420</v>
      </c>
      <c r="T591" s="381">
        <v>24600</v>
      </c>
      <c r="U591" s="381">
        <v>28780</v>
      </c>
      <c r="V591" s="381">
        <v>32960</v>
      </c>
      <c r="W591" s="381">
        <v>37140</v>
      </c>
      <c r="X591" s="381">
        <v>41320</v>
      </c>
      <c r="Y591" s="381">
        <v>39050</v>
      </c>
      <c r="Z591" s="381">
        <v>44600</v>
      </c>
      <c r="AA591" s="381">
        <v>50200</v>
      </c>
      <c r="AB591" s="381">
        <v>55750</v>
      </c>
      <c r="AC591" s="381">
        <v>60250</v>
      </c>
      <c r="AD591" s="381">
        <v>64700</v>
      </c>
      <c r="AE591" s="381">
        <v>69150</v>
      </c>
      <c r="AF591" s="381">
        <v>73600</v>
      </c>
      <c r="AG591" s="381">
        <v>9999</v>
      </c>
      <c r="AH591" s="381" t="s">
        <v>3461</v>
      </c>
      <c r="AI591" s="381" t="s">
        <v>12067</v>
      </c>
      <c r="AJ591" s="381">
        <v>1</v>
      </c>
    </row>
    <row r="592" spans="1:36">
      <c r="A592" s="381" t="s">
        <v>547</v>
      </c>
      <c r="B592" s="381" t="s">
        <v>12403</v>
      </c>
      <c r="C592" s="381">
        <v>13</v>
      </c>
      <c r="D592" s="381">
        <v>87</v>
      </c>
      <c r="E592" s="381" t="s">
        <v>12402</v>
      </c>
      <c r="F592" s="381" t="s">
        <v>12401</v>
      </c>
      <c r="G592" s="381" t="s">
        <v>3888</v>
      </c>
      <c r="H592" s="381">
        <v>44300</v>
      </c>
      <c r="I592" s="381">
        <v>16300</v>
      </c>
      <c r="J592" s="381">
        <v>18600</v>
      </c>
      <c r="K592" s="381">
        <v>20950</v>
      </c>
      <c r="L592" s="381">
        <v>23250</v>
      </c>
      <c r="M592" s="381">
        <v>25150</v>
      </c>
      <c r="N592" s="381">
        <v>27000</v>
      </c>
      <c r="O592" s="381">
        <v>28850</v>
      </c>
      <c r="P592" s="381">
        <v>30700</v>
      </c>
      <c r="Q592" s="381">
        <v>12060</v>
      </c>
      <c r="R592" s="381">
        <v>16240</v>
      </c>
      <c r="S592" s="381">
        <v>20420</v>
      </c>
      <c r="T592" s="381">
        <v>23250</v>
      </c>
      <c r="U592" s="381">
        <v>25150</v>
      </c>
      <c r="V592" s="381">
        <v>27000</v>
      </c>
      <c r="W592" s="381">
        <v>28850</v>
      </c>
      <c r="X592" s="381">
        <v>30700</v>
      </c>
      <c r="Y592" s="381">
        <v>26050</v>
      </c>
      <c r="Z592" s="381">
        <v>29800</v>
      </c>
      <c r="AA592" s="381">
        <v>33500</v>
      </c>
      <c r="AB592" s="381">
        <v>37200</v>
      </c>
      <c r="AC592" s="381">
        <v>40200</v>
      </c>
      <c r="AD592" s="381">
        <v>43200</v>
      </c>
      <c r="AE592" s="381">
        <v>46150</v>
      </c>
      <c r="AF592" s="381">
        <v>49150</v>
      </c>
      <c r="AG592" s="381">
        <v>9999</v>
      </c>
      <c r="AH592" s="381" t="s">
        <v>3888</v>
      </c>
      <c r="AI592" s="381" t="s">
        <v>12067</v>
      </c>
      <c r="AJ592" s="381">
        <v>0</v>
      </c>
    </row>
    <row r="593" spans="1:36">
      <c r="A593" s="381" t="s">
        <v>547</v>
      </c>
      <c r="B593" s="381" t="s">
        <v>12400</v>
      </c>
      <c r="C593" s="381">
        <v>13</v>
      </c>
      <c r="D593" s="381">
        <v>89</v>
      </c>
      <c r="E593" s="381" t="s">
        <v>12109</v>
      </c>
      <c r="F593" s="381" t="s">
        <v>12108</v>
      </c>
      <c r="G593" s="381" t="s">
        <v>3884</v>
      </c>
      <c r="H593" s="381">
        <v>69700</v>
      </c>
      <c r="I593" s="381">
        <v>24400</v>
      </c>
      <c r="J593" s="381">
        <v>27900</v>
      </c>
      <c r="K593" s="381">
        <v>31400</v>
      </c>
      <c r="L593" s="381">
        <v>34850</v>
      </c>
      <c r="M593" s="381">
        <v>37650</v>
      </c>
      <c r="N593" s="381">
        <v>40450</v>
      </c>
      <c r="O593" s="381">
        <v>43250</v>
      </c>
      <c r="P593" s="381">
        <v>46050</v>
      </c>
      <c r="Q593" s="381">
        <v>14650</v>
      </c>
      <c r="R593" s="381">
        <v>16750</v>
      </c>
      <c r="S593" s="381">
        <v>20420</v>
      </c>
      <c r="T593" s="381">
        <v>24600</v>
      </c>
      <c r="U593" s="381">
        <v>28780</v>
      </c>
      <c r="V593" s="381">
        <v>32960</v>
      </c>
      <c r="W593" s="381">
        <v>37140</v>
      </c>
      <c r="X593" s="381">
        <v>41320</v>
      </c>
      <c r="Y593" s="381">
        <v>39050</v>
      </c>
      <c r="Z593" s="381">
        <v>44600</v>
      </c>
      <c r="AA593" s="381">
        <v>50200</v>
      </c>
      <c r="AB593" s="381">
        <v>55750</v>
      </c>
      <c r="AC593" s="381">
        <v>60250</v>
      </c>
      <c r="AD593" s="381">
        <v>64700</v>
      </c>
      <c r="AE593" s="381">
        <v>69150</v>
      </c>
      <c r="AF593" s="381">
        <v>73600</v>
      </c>
      <c r="AG593" s="381">
        <v>520</v>
      </c>
      <c r="AH593" s="381" t="s">
        <v>3884</v>
      </c>
      <c r="AI593" s="381" t="s">
        <v>12067</v>
      </c>
      <c r="AJ593" s="381">
        <v>1</v>
      </c>
    </row>
    <row r="594" spans="1:36">
      <c r="A594" s="381" t="s">
        <v>547</v>
      </c>
      <c r="B594" s="381" t="s">
        <v>12399</v>
      </c>
      <c r="C594" s="381">
        <v>13</v>
      </c>
      <c r="D594" s="381">
        <v>91</v>
      </c>
      <c r="E594" s="381" t="s">
        <v>12398</v>
      </c>
      <c r="F594" s="381" t="s">
        <v>12397</v>
      </c>
      <c r="G594" s="381" t="s">
        <v>1314</v>
      </c>
      <c r="H594" s="381">
        <v>49300</v>
      </c>
      <c r="I594" s="381">
        <v>17300</v>
      </c>
      <c r="J594" s="381">
        <v>19750</v>
      </c>
      <c r="K594" s="381">
        <v>22200</v>
      </c>
      <c r="L594" s="381">
        <v>24650</v>
      </c>
      <c r="M594" s="381">
        <v>26650</v>
      </c>
      <c r="N594" s="381">
        <v>28600</v>
      </c>
      <c r="O594" s="381">
        <v>30600</v>
      </c>
      <c r="P594" s="381">
        <v>32550</v>
      </c>
      <c r="Q594" s="381">
        <v>12060</v>
      </c>
      <c r="R594" s="381">
        <v>16240</v>
      </c>
      <c r="S594" s="381">
        <v>20420</v>
      </c>
      <c r="T594" s="381">
        <v>24600</v>
      </c>
      <c r="U594" s="381">
        <v>26650</v>
      </c>
      <c r="V594" s="381">
        <v>28600</v>
      </c>
      <c r="W594" s="381">
        <v>30600</v>
      </c>
      <c r="X594" s="381">
        <v>32550</v>
      </c>
      <c r="Y594" s="381">
        <v>27650</v>
      </c>
      <c r="Z594" s="381">
        <v>31600</v>
      </c>
      <c r="AA594" s="381">
        <v>35550</v>
      </c>
      <c r="AB594" s="381">
        <v>39450</v>
      </c>
      <c r="AC594" s="381">
        <v>42650</v>
      </c>
      <c r="AD594" s="381">
        <v>45800</v>
      </c>
      <c r="AE594" s="381">
        <v>48950</v>
      </c>
      <c r="AF594" s="381">
        <v>52100</v>
      </c>
      <c r="AG594" s="381">
        <v>9999</v>
      </c>
      <c r="AH594" s="381" t="s">
        <v>1314</v>
      </c>
      <c r="AI594" s="381" t="s">
        <v>12067</v>
      </c>
      <c r="AJ594" s="381">
        <v>0</v>
      </c>
    </row>
    <row r="595" spans="1:36">
      <c r="A595" s="381" t="s">
        <v>547</v>
      </c>
      <c r="B595" s="381" t="s">
        <v>12396</v>
      </c>
      <c r="C595" s="381">
        <v>13</v>
      </c>
      <c r="D595" s="381">
        <v>93</v>
      </c>
      <c r="E595" s="381" t="s">
        <v>12395</v>
      </c>
      <c r="F595" s="381" t="s">
        <v>12394</v>
      </c>
      <c r="G595" s="381" t="s">
        <v>12393</v>
      </c>
      <c r="H595" s="381">
        <v>38100</v>
      </c>
      <c r="I595" s="381">
        <v>16300</v>
      </c>
      <c r="J595" s="381">
        <v>18600</v>
      </c>
      <c r="K595" s="381">
        <v>20950</v>
      </c>
      <c r="L595" s="381">
        <v>23250</v>
      </c>
      <c r="M595" s="381">
        <v>25150</v>
      </c>
      <c r="N595" s="381">
        <v>27000</v>
      </c>
      <c r="O595" s="381">
        <v>28850</v>
      </c>
      <c r="P595" s="381">
        <v>30700</v>
      </c>
      <c r="Q595" s="381">
        <v>12060</v>
      </c>
      <c r="R595" s="381">
        <v>16240</v>
      </c>
      <c r="S595" s="381">
        <v>20420</v>
      </c>
      <c r="T595" s="381">
        <v>23250</v>
      </c>
      <c r="U595" s="381">
        <v>25150</v>
      </c>
      <c r="V595" s="381">
        <v>27000</v>
      </c>
      <c r="W595" s="381">
        <v>28850</v>
      </c>
      <c r="X595" s="381">
        <v>30700</v>
      </c>
      <c r="Y595" s="381">
        <v>26050</v>
      </c>
      <c r="Z595" s="381">
        <v>29800</v>
      </c>
      <c r="AA595" s="381">
        <v>33500</v>
      </c>
      <c r="AB595" s="381">
        <v>37200</v>
      </c>
      <c r="AC595" s="381">
        <v>40200</v>
      </c>
      <c r="AD595" s="381">
        <v>43200</v>
      </c>
      <c r="AE595" s="381">
        <v>46150</v>
      </c>
      <c r="AF595" s="381">
        <v>49150</v>
      </c>
      <c r="AG595" s="381">
        <v>9999</v>
      </c>
      <c r="AH595" s="381" t="s">
        <v>12393</v>
      </c>
      <c r="AI595" s="381" t="s">
        <v>12067</v>
      </c>
      <c r="AJ595" s="381">
        <v>0</v>
      </c>
    </row>
    <row r="596" spans="1:36">
      <c r="A596" s="381" t="s">
        <v>547</v>
      </c>
      <c r="B596" s="381" t="s">
        <v>12392</v>
      </c>
      <c r="C596" s="381">
        <v>13</v>
      </c>
      <c r="D596" s="381">
        <v>95</v>
      </c>
      <c r="E596" s="381" t="s">
        <v>12069</v>
      </c>
      <c r="F596" s="381" t="s">
        <v>12068</v>
      </c>
      <c r="G596" s="381" t="s">
        <v>12391</v>
      </c>
      <c r="H596" s="381">
        <v>47300</v>
      </c>
      <c r="I596" s="381">
        <v>16600</v>
      </c>
      <c r="J596" s="381">
        <v>18950</v>
      </c>
      <c r="K596" s="381">
        <v>21300</v>
      </c>
      <c r="L596" s="381">
        <v>23650</v>
      </c>
      <c r="M596" s="381">
        <v>25550</v>
      </c>
      <c r="N596" s="381">
        <v>27450</v>
      </c>
      <c r="O596" s="381">
        <v>29350</v>
      </c>
      <c r="P596" s="381">
        <v>31250</v>
      </c>
      <c r="Q596" s="381">
        <v>12060</v>
      </c>
      <c r="R596" s="381">
        <v>16240</v>
      </c>
      <c r="S596" s="381">
        <v>20420</v>
      </c>
      <c r="T596" s="381">
        <v>23650</v>
      </c>
      <c r="U596" s="381">
        <v>25550</v>
      </c>
      <c r="V596" s="381">
        <v>27450</v>
      </c>
      <c r="W596" s="381">
        <v>29350</v>
      </c>
      <c r="X596" s="381">
        <v>31250</v>
      </c>
      <c r="Y596" s="381">
        <v>26500</v>
      </c>
      <c r="Z596" s="381">
        <v>30300</v>
      </c>
      <c r="AA596" s="381">
        <v>34100</v>
      </c>
      <c r="AB596" s="381">
        <v>37850</v>
      </c>
      <c r="AC596" s="381">
        <v>40900</v>
      </c>
      <c r="AD596" s="381">
        <v>43950</v>
      </c>
      <c r="AE596" s="381">
        <v>46950</v>
      </c>
      <c r="AF596" s="381">
        <v>50000</v>
      </c>
      <c r="AG596" s="381">
        <v>120</v>
      </c>
      <c r="AH596" s="381" t="s">
        <v>12391</v>
      </c>
      <c r="AI596" s="381" t="s">
        <v>12067</v>
      </c>
      <c r="AJ596" s="381">
        <v>1</v>
      </c>
    </row>
    <row r="597" spans="1:36">
      <c r="A597" s="381" t="s">
        <v>547</v>
      </c>
      <c r="B597" s="381" t="s">
        <v>12390</v>
      </c>
      <c r="C597" s="381">
        <v>13</v>
      </c>
      <c r="D597" s="381">
        <v>97</v>
      </c>
      <c r="E597" s="381" t="s">
        <v>12109</v>
      </c>
      <c r="F597" s="381" t="s">
        <v>12108</v>
      </c>
      <c r="G597" s="381" t="s">
        <v>1306</v>
      </c>
      <c r="H597" s="381">
        <v>69700</v>
      </c>
      <c r="I597" s="381">
        <v>24400</v>
      </c>
      <c r="J597" s="381">
        <v>27900</v>
      </c>
      <c r="K597" s="381">
        <v>31400</v>
      </c>
      <c r="L597" s="381">
        <v>34850</v>
      </c>
      <c r="M597" s="381">
        <v>37650</v>
      </c>
      <c r="N597" s="381">
        <v>40450</v>
      </c>
      <c r="O597" s="381">
        <v>43250</v>
      </c>
      <c r="P597" s="381">
        <v>46050</v>
      </c>
      <c r="Q597" s="381">
        <v>14650</v>
      </c>
      <c r="R597" s="381">
        <v>16750</v>
      </c>
      <c r="S597" s="381">
        <v>20420</v>
      </c>
      <c r="T597" s="381">
        <v>24600</v>
      </c>
      <c r="U597" s="381">
        <v>28780</v>
      </c>
      <c r="V597" s="381">
        <v>32960</v>
      </c>
      <c r="W597" s="381">
        <v>37140</v>
      </c>
      <c r="X597" s="381">
        <v>41320</v>
      </c>
      <c r="Y597" s="381">
        <v>39050</v>
      </c>
      <c r="Z597" s="381">
        <v>44600</v>
      </c>
      <c r="AA597" s="381">
        <v>50200</v>
      </c>
      <c r="AB597" s="381">
        <v>55750</v>
      </c>
      <c r="AC597" s="381">
        <v>60250</v>
      </c>
      <c r="AD597" s="381">
        <v>64700</v>
      </c>
      <c r="AE597" s="381">
        <v>69150</v>
      </c>
      <c r="AF597" s="381">
        <v>73600</v>
      </c>
      <c r="AG597" s="381">
        <v>520</v>
      </c>
      <c r="AH597" s="381" t="s">
        <v>1306</v>
      </c>
      <c r="AI597" s="381" t="s">
        <v>12067</v>
      </c>
      <c r="AJ597" s="381">
        <v>1</v>
      </c>
    </row>
    <row r="598" spans="1:36">
      <c r="A598" s="381" t="s">
        <v>547</v>
      </c>
      <c r="B598" s="381" t="s">
        <v>12389</v>
      </c>
      <c r="C598" s="381">
        <v>13</v>
      </c>
      <c r="D598" s="381">
        <v>99</v>
      </c>
      <c r="E598" s="381" t="s">
        <v>12388</v>
      </c>
      <c r="F598" s="381" t="s">
        <v>12387</v>
      </c>
      <c r="G598" s="381" t="s">
        <v>12386</v>
      </c>
      <c r="H598" s="381">
        <v>43700</v>
      </c>
      <c r="I598" s="381">
        <v>16300</v>
      </c>
      <c r="J598" s="381">
        <v>18600</v>
      </c>
      <c r="K598" s="381">
        <v>20950</v>
      </c>
      <c r="L598" s="381">
        <v>23250</v>
      </c>
      <c r="M598" s="381">
        <v>25150</v>
      </c>
      <c r="N598" s="381">
        <v>27000</v>
      </c>
      <c r="O598" s="381">
        <v>28850</v>
      </c>
      <c r="P598" s="381">
        <v>30700</v>
      </c>
      <c r="Q598" s="381">
        <v>12060</v>
      </c>
      <c r="R598" s="381">
        <v>16240</v>
      </c>
      <c r="S598" s="381">
        <v>20420</v>
      </c>
      <c r="T598" s="381">
        <v>23250</v>
      </c>
      <c r="U598" s="381">
        <v>25150</v>
      </c>
      <c r="V598" s="381">
        <v>27000</v>
      </c>
      <c r="W598" s="381">
        <v>28850</v>
      </c>
      <c r="X598" s="381">
        <v>30700</v>
      </c>
      <c r="Y598" s="381">
        <v>26050</v>
      </c>
      <c r="Z598" s="381">
        <v>29800</v>
      </c>
      <c r="AA598" s="381">
        <v>33500</v>
      </c>
      <c r="AB598" s="381">
        <v>37200</v>
      </c>
      <c r="AC598" s="381">
        <v>40200</v>
      </c>
      <c r="AD598" s="381">
        <v>43200</v>
      </c>
      <c r="AE598" s="381">
        <v>46150</v>
      </c>
      <c r="AF598" s="381">
        <v>49150</v>
      </c>
      <c r="AG598" s="381">
        <v>9999</v>
      </c>
      <c r="AH598" s="381" t="s">
        <v>12386</v>
      </c>
      <c r="AI598" s="381" t="s">
        <v>12067</v>
      </c>
      <c r="AJ598" s="381">
        <v>0</v>
      </c>
    </row>
    <row r="599" spans="1:36">
      <c r="A599" s="381" t="s">
        <v>547</v>
      </c>
      <c r="B599" s="381" t="s">
        <v>12385</v>
      </c>
      <c r="C599" s="381">
        <v>13</v>
      </c>
      <c r="D599" s="381">
        <v>101</v>
      </c>
      <c r="E599" s="381" t="s">
        <v>12269</v>
      </c>
      <c r="F599" s="381" t="s">
        <v>12268</v>
      </c>
      <c r="G599" s="381" t="s">
        <v>12384</v>
      </c>
      <c r="H599" s="381">
        <v>45900</v>
      </c>
      <c r="I599" s="381">
        <v>16750</v>
      </c>
      <c r="J599" s="381">
        <v>19150</v>
      </c>
      <c r="K599" s="381">
        <v>21550</v>
      </c>
      <c r="L599" s="381">
        <v>23900</v>
      </c>
      <c r="M599" s="381">
        <v>25850</v>
      </c>
      <c r="N599" s="381">
        <v>27750</v>
      </c>
      <c r="O599" s="381">
        <v>29650</v>
      </c>
      <c r="P599" s="381">
        <v>31550</v>
      </c>
      <c r="Q599" s="381">
        <v>12060</v>
      </c>
      <c r="R599" s="381">
        <v>16240</v>
      </c>
      <c r="S599" s="381">
        <v>20420</v>
      </c>
      <c r="T599" s="381">
        <v>23900</v>
      </c>
      <c r="U599" s="381">
        <v>25850</v>
      </c>
      <c r="V599" s="381">
        <v>27750</v>
      </c>
      <c r="W599" s="381">
        <v>29650</v>
      </c>
      <c r="X599" s="381">
        <v>31550</v>
      </c>
      <c r="Y599" s="381">
        <v>26800</v>
      </c>
      <c r="Z599" s="381">
        <v>30600</v>
      </c>
      <c r="AA599" s="381">
        <v>34450</v>
      </c>
      <c r="AB599" s="381">
        <v>38250</v>
      </c>
      <c r="AC599" s="381">
        <v>41350</v>
      </c>
      <c r="AD599" s="381">
        <v>44400</v>
      </c>
      <c r="AE599" s="381">
        <v>47450</v>
      </c>
      <c r="AF599" s="381">
        <v>50500</v>
      </c>
      <c r="AG599" s="381">
        <v>9999</v>
      </c>
      <c r="AH599" s="381" t="s">
        <v>12384</v>
      </c>
      <c r="AI599" s="381" t="s">
        <v>12067</v>
      </c>
      <c r="AJ599" s="381">
        <v>1</v>
      </c>
    </row>
    <row r="600" spans="1:36">
      <c r="A600" s="381" t="s">
        <v>547</v>
      </c>
      <c r="B600" s="381" t="s">
        <v>12383</v>
      </c>
      <c r="C600" s="381">
        <v>13</v>
      </c>
      <c r="D600" s="381">
        <v>103</v>
      </c>
      <c r="E600" s="381" t="s">
        <v>12382</v>
      </c>
      <c r="F600" s="381" t="s">
        <v>12381</v>
      </c>
      <c r="G600" s="381" t="s">
        <v>11829</v>
      </c>
      <c r="H600" s="381">
        <v>64900</v>
      </c>
      <c r="I600" s="381">
        <v>22750</v>
      </c>
      <c r="J600" s="381">
        <v>26000</v>
      </c>
      <c r="K600" s="381">
        <v>29250</v>
      </c>
      <c r="L600" s="381">
        <v>32450</v>
      </c>
      <c r="M600" s="381">
        <v>35050</v>
      </c>
      <c r="N600" s="381">
        <v>37650</v>
      </c>
      <c r="O600" s="381">
        <v>40250</v>
      </c>
      <c r="P600" s="381">
        <v>42850</v>
      </c>
      <c r="Q600" s="381">
        <v>13650</v>
      </c>
      <c r="R600" s="381">
        <v>16240</v>
      </c>
      <c r="S600" s="381">
        <v>20420</v>
      </c>
      <c r="T600" s="381">
        <v>24600</v>
      </c>
      <c r="U600" s="381">
        <v>28780</v>
      </c>
      <c r="V600" s="381">
        <v>32960</v>
      </c>
      <c r="W600" s="381">
        <v>37140</v>
      </c>
      <c r="X600" s="381">
        <v>41320</v>
      </c>
      <c r="Y600" s="381">
        <v>36350</v>
      </c>
      <c r="Z600" s="381">
        <v>41550</v>
      </c>
      <c r="AA600" s="381">
        <v>46750</v>
      </c>
      <c r="AB600" s="381">
        <v>51900</v>
      </c>
      <c r="AC600" s="381">
        <v>56100</v>
      </c>
      <c r="AD600" s="381">
        <v>60250</v>
      </c>
      <c r="AE600" s="381">
        <v>64400</v>
      </c>
      <c r="AF600" s="381">
        <v>68550</v>
      </c>
      <c r="AG600" s="381">
        <v>7520</v>
      </c>
      <c r="AH600" s="381" t="s">
        <v>11829</v>
      </c>
      <c r="AI600" s="381" t="s">
        <v>12067</v>
      </c>
      <c r="AJ600" s="381">
        <v>1</v>
      </c>
    </row>
    <row r="601" spans="1:36">
      <c r="A601" s="381" t="s">
        <v>547</v>
      </c>
      <c r="B601" s="381" t="s">
        <v>12380</v>
      </c>
      <c r="C601" s="381">
        <v>13</v>
      </c>
      <c r="D601" s="381">
        <v>105</v>
      </c>
      <c r="E601" s="381" t="s">
        <v>12379</v>
      </c>
      <c r="F601" s="381" t="s">
        <v>12378</v>
      </c>
      <c r="G601" s="381" t="s">
        <v>12377</v>
      </c>
      <c r="H601" s="381">
        <v>43600</v>
      </c>
      <c r="I601" s="381">
        <v>16300</v>
      </c>
      <c r="J601" s="381">
        <v>18600</v>
      </c>
      <c r="K601" s="381">
        <v>20950</v>
      </c>
      <c r="L601" s="381">
        <v>23250</v>
      </c>
      <c r="M601" s="381">
        <v>25150</v>
      </c>
      <c r="N601" s="381">
        <v>27000</v>
      </c>
      <c r="O601" s="381">
        <v>28850</v>
      </c>
      <c r="P601" s="381">
        <v>30700</v>
      </c>
      <c r="Q601" s="381">
        <v>12060</v>
      </c>
      <c r="R601" s="381">
        <v>16240</v>
      </c>
      <c r="S601" s="381">
        <v>20420</v>
      </c>
      <c r="T601" s="381">
        <v>23250</v>
      </c>
      <c r="U601" s="381">
        <v>25150</v>
      </c>
      <c r="V601" s="381">
        <v>27000</v>
      </c>
      <c r="W601" s="381">
        <v>28850</v>
      </c>
      <c r="X601" s="381">
        <v>30700</v>
      </c>
      <c r="Y601" s="381">
        <v>26050</v>
      </c>
      <c r="Z601" s="381">
        <v>29800</v>
      </c>
      <c r="AA601" s="381">
        <v>33500</v>
      </c>
      <c r="AB601" s="381">
        <v>37200</v>
      </c>
      <c r="AC601" s="381">
        <v>40200</v>
      </c>
      <c r="AD601" s="381">
        <v>43200</v>
      </c>
      <c r="AE601" s="381">
        <v>46150</v>
      </c>
      <c r="AF601" s="381">
        <v>49150</v>
      </c>
      <c r="AG601" s="381">
        <v>9999</v>
      </c>
      <c r="AH601" s="381" t="s">
        <v>12377</v>
      </c>
      <c r="AI601" s="381" t="s">
        <v>12067</v>
      </c>
      <c r="AJ601" s="381">
        <v>0</v>
      </c>
    </row>
    <row r="602" spans="1:36">
      <c r="A602" s="381" t="s">
        <v>547</v>
      </c>
      <c r="B602" s="381" t="s">
        <v>12376</v>
      </c>
      <c r="C602" s="381">
        <v>13</v>
      </c>
      <c r="D602" s="381">
        <v>107</v>
      </c>
      <c r="E602" s="381" t="s">
        <v>12375</v>
      </c>
      <c r="F602" s="381" t="s">
        <v>12374</v>
      </c>
      <c r="G602" s="381" t="s">
        <v>12373</v>
      </c>
      <c r="H602" s="381">
        <v>39000</v>
      </c>
      <c r="I602" s="381">
        <v>16300</v>
      </c>
      <c r="J602" s="381">
        <v>18600</v>
      </c>
      <c r="K602" s="381">
        <v>20950</v>
      </c>
      <c r="L602" s="381">
        <v>23250</v>
      </c>
      <c r="M602" s="381">
        <v>25150</v>
      </c>
      <c r="N602" s="381">
        <v>27000</v>
      </c>
      <c r="O602" s="381">
        <v>28850</v>
      </c>
      <c r="P602" s="381">
        <v>30700</v>
      </c>
      <c r="Q602" s="381">
        <v>12060</v>
      </c>
      <c r="R602" s="381">
        <v>16240</v>
      </c>
      <c r="S602" s="381">
        <v>20420</v>
      </c>
      <c r="T602" s="381">
        <v>23250</v>
      </c>
      <c r="U602" s="381">
        <v>25150</v>
      </c>
      <c r="V602" s="381">
        <v>27000</v>
      </c>
      <c r="W602" s="381">
        <v>28850</v>
      </c>
      <c r="X602" s="381">
        <v>30700</v>
      </c>
      <c r="Y602" s="381">
        <v>26050</v>
      </c>
      <c r="Z602" s="381">
        <v>29800</v>
      </c>
      <c r="AA602" s="381">
        <v>33500</v>
      </c>
      <c r="AB602" s="381">
        <v>37200</v>
      </c>
      <c r="AC602" s="381">
        <v>40200</v>
      </c>
      <c r="AD602" s="381">
        <v>43200</v>
      </c>
      <c r="AE602" s="381">
        <v>46150</v>
      </c>
      <c r="AF602" s="381">
        <v>49150</v>
      </c>
      <c r="AG602" s="381">
        <v>9999</v>
      </c>
      <c r="AH602" s="381" t="s">
        <v>12373</v>
      </c>
      <c r="AI602" s="381" t="s">
        <v>12067</v>
      </c>
      <c r="AJ602" s="381">
        <v>0</v>
      </c>
    </row>
    <row r="603" spans="1:36">
      <c r="A603" s="381" t="s">
        <v>547</v>
      </c>
      <c r="B603" s="381" t="s">
        <v>12372</v>
      </c>
      <c r="C603" s="381">
        <v>13</v>
      </c>
      <c r="D603" s="381">
        <v>109</v>
      </c>
      <c r="E603" s="381" t="s">
        <v>12371</v>
      </c>
      <c r="F603" s="381" t="s">
        <v>12370</v>
      </c>
      <c r="G603" s="381" t="s">
        <v>12369</v>
      </c>
      <c r="H603" s="381">
        <v>48400</v>
      </c>
      <c r="I603" s="381">
        <v>16950</v>
      </c>
      <c r="J603" s="381">
        <v>19400</v>
      </c>
      <c r="K603" s="381">
        <v>21800</v>
      </c>
      <c r="L603" s="381">
        <v>24200</v>
      </c>
      <c r="M603" s="381">
        <v>26150</v>
      </c>
      <c r="N603" s="381">
        <v>28100</v>
      </c>
      <c r="O603" s="381">
        <v>30050</v>
      </c>
      <c r="P603" s="381">
        <v>31950</v>
      </c>
      <c r="Q603" s="381">
        <v>12060</v>
      </c>
      <c r="R603" s="381">
        <v>16240</v>
      </c>
      <c r="S603" s="381">
        <v>20420</v>
      </c>
      <c r="T603" s="381">
        <v>24200</v>
      </c>
      <c r="U603" s="381">
        <v>26150</v>
      </c>
      <c r="V603" s="381">
        <v>28100</v>
      </c>
      <c r="W603" s="381">
        <v>30050</v>
      </c>
      <c r="X603" s="381">
        <v>31950</v>
      </c>
      <c r="Y603" s="381">
        <v>27100</v>
      </c>
      <c r="Z603" s="381">
        <v>31000</v>
      </c>
      <c r="AA603" s="381">
        <v>34850</v>
      </c>
      <c r="AB603" s="381">
        <v>38700</v>
      </c>
      <c r="AC603" s="381">
        <v>41800</v>
      </c>
      <c r="AD603" s="381">
        <v>44900</v>
      </c>
      <c r="AE603" s="381">
        <v>48000</v>
      </c>
      <c r="AF603" s="381">
        <v>51100</v>
      </c>
      <c r="AG603" s="381">
        <v>9999</v>
      </c>
      <c r="AH603" s="381" t="s">
        <v>12369</v>
      </c>
      <c r="AI603" s="381" t="s">
        <v>12067</v>
      </c>
      <c r="AJ603" s="381">
        <v>0</v>
      </c>
    </row>
    <row r="604" spans="1:36">
      <c r="A604" s="381" t="s">
        <v>547</v>
      </c>
      <c r="B604" s="381" t="s">
        <v>12368</v>
      </c>
      <c r="C604" s="381">
        <v>13</v>
      </c>
      <c r="D604" s="381">
        <v>111</v>
      </c>
      <c r="E604" s="381" t="s">
        <v>12367</v>
      </c>
      <c r="F604" s="381" t="s">
        <v>12366</v>
      </c>
      <c r="G604" s="381" t="s">
        <v>3401</v>
      </c>
      <c r="H604" s="381">
        <v>42700</v>
      </c>
      <c r="I604" s="381">
        <v>16300</v>
      </c>
      <c r="J604" s="381">
        <v>18600</v>
      </c>
      <c r="K604" s="381">
        <v>20950</v>
      </c>
      <c r="L604" s="381">
        <v>23250</v>
      </c>
      <c r="M604" s="381">
        <v>25150</v>
      </c>
      <c r="N604" s="381">
        <v>27000</v>
      </c>
      <c r="O604" s="381">
        <v>28850</v>
      </c>
      <c r="P604" s="381">
        <v>30700</v>
      </c>
      <c r="Q604" s="381">
        <v>12060</v>
      </c>
      <c r="R604" s="381">
        <v>16240</v>
      </c>
      <c r="S604" s="381">
        <v>20420</v>
      </c>
      <c r="T604" s="381">
        <v>23250</v>
      </c>
      <c r="U604" s="381">
        <v>25150</v>
      </c>
      <c r="V604" s="381">
        <v>27000</v>
      </c>
      <c r="W604" s="381">
        <v>28850</v>
      </c>
      <c r="X604" s="381">
        <v>30700</v>
      </c>
      <c r="Y604" s="381">
        <v>26050</v>
      </c>
      <c r="Z604" s="381">
        <v>29800</v>
      </c>
      <c r="AA604" s="381">
        <v>33500</v>
      </c>
      <c r="AB604" s="381">
        <v>37200</v>
      </c>
      <c r="AC604" s="381">
        <v>40200</v>
      </c>
      <c r="AD604" s="381">
        <v>43200</v>
      </c>
      <c r="AE604" s="381">
        <v>46150</v>
      </c>
      <c r="AF604" s="381">
        <v>49150</v>
      </c>
      <c r="AG604" s="381">
        <v>9999</v>
      </c>
      <c r="AH604" s="381" t="s">
        <v>3401</v>
      </c>
      <c r="AI604" s="381" t="s">
        <v>12067</v>
      </c>
      <c r="AJ604" s="381">
        <v>0</v>
      </c>
    </row>
    <row r="605" spans="1:36">
      <c r="A605" s="381" t="s">
        <v>547</v>
      </c>
      <c r="B605" s="381" t="s">
        <v>12365</v>
      </c>
      <c r="C605" s="381">
        <v>13</v>
      </c>
      <c r="D605" s="381">
        <v>113</v>
      </c>
      <c r="E605" s="381" t="s">
        <v>12109</v>
      </c>
      <c r="F605" s="381" t="s">
        <v>12108</v>
      </c>
      <c r="G605" s="381" t="s">
        <v>1532</v>
      </c>
      <c r="H605" s="381">
        <v>69700</v>
      </c>
      <c r="I605" s="381">
        <v>24400</v>
      </c>
      <c r="J605" s="381">
        <v>27900</v>
      </c>
      <c r="K605" s="381">
        <v>31400</v>
      </c>
      <c r="L605" s="381">
        <v>34850</v>
      </c>
      <c r="M605" s="381">
        <v>37650</v>
      </c>
      <c r="N605" s="381">
        <v>40450</v>
      </c>
      <c r="O605" s="381">
        <v>43250</v>
      </c>
      <c r="P605" s="381">
        <v>46050</v>
      </c>
      <c r="Q605" s="381">
        <v>14650</v>
      </c>
      <c r="R605" s="381">
        <v>16750</v>
      </c>
      <c r="S605" s="381">
        <v>20420</v>
      </c>
      <c r="T605" s="381">
        <v>24600</v>
      </c>
      <c r="U605" s="381">
        <v>28780</v>
      </c>
      <c r="V605" s="381">
        <v>32960</v>
      </c>
      <c r="W605" s="381">
        <v>37140</v>
      </c>
      <c r="X605" s="381">
        <v>41320</v>
      </c>
      <c r="Y605" s="381">
        <v>39050</v>
      </c>
      <c r="Z605" s="381">
        <v>44600</v>
      </c>
      <c r="AA605" s="381">
        <v>50200</v>
      </c>
      <c r="AB605" s="381">
        <v>55750</v>
      </c>
      <c r="AC605" s="381">
        <v>60250</v>
      </c>
      <c r="AD605" s="381">
        <v>64700</v>
      </c>
      <c r="AE605" s="381">
        <v>69150</v>
      </c>
      <c r="AF605" s="381">
        <v>73600</v>
      </c>
      <c r="AG605" s="381">
        <v>520</v>
      </c>
      <c r="AH605" s="381" t="s">
        <v>1532</v>
      </c>
      <c r="AI605" s="381" t="s">
        <v>12067</v>
      </c>
      <c r="AJ605" s="381">
        <v>1</v>
      </c>
    </row>
    <row r="606" spans="1:36">
      <c r="A606" s="381" t="s">
        <v>547</v>
      </c>
      <c r="B606" s="381" t="s">
        <v>12364</v>
      </c>
      <c r="C606" s="381">
        <v>13</v>
      </c>
      <c r="D606" s="381">
        <v>115</v>
      </c>
      <c r="E606" s="381" t="s">
        <v>12363</v>
      </c>
      <c r="F606" s="381" t="s">
        <v>12362</v>
      </c>
      <c r="G606" s="381" t="s">
        <v>2009</v>
      </c>
      <c r="H606" s="381">
        <v>51900</v>
      </c>
      <c r="I606" s="381">
        <v>18200</v>
      </c>
      <c r="J606" s="381">
        <v>20800</v>
      </c>
      <c r="K606" s="381">
        <v>23400</v>
      </c>
      <c r="L606" s="381">
        <v>25950</v>
      </c>
      <c r="M606" s="381">
        <v>28050</v>
      </c>
      <c r="N606" s="381">
        <v>30150</v>
      </c>
      <c r="O606" s="381">
        <v>32200</v>
      </c>
      <c r="P606" s="381">
        <v>34300</v>
      </c>
      <c r="Q606" s="381">
        <v>12060</v>
      </c>
      <c r="R606" s="381">
        <v>16240</v>
      </c>
      <c r="S606" s="381">
        <v>20420</v>
      </c>
      <c r="T606" s="381">
        <v>24600</v>
      </c>
      <c r="U606" s="381">
        <v>28050</v>
      </c>
      <c r="V606" s="381">
        <v>30150</v>
      </c>
      <c r="W606" s="381">
        <v>32200</v>
      </c>
      <c r="X606" s="381">
        <v>34300</v>
      </c>
      <c r="Y606" s="381">
        <v>29050</v>
      </c>
      <c r="Z606" s="381">
        <v>33200</v>
      </c>
      <c r="AA606" s="381">
        <v>37350</v>
      </c>
      <c r="AB606" s="381">
        <v>41500</v>
      </c>
      <c r="AC606" s="381">
        <v>44850</v>
      </c>
      <c r="AD606" s="381">
        <v>48150</v>
      </c>
      <c r="AE606" s="381">
        <v>51500</v>
      </c>
      <c r="AF606" s="381">
        <v>54800</v>
      </c>
      <c r="AG606" s="381">
        <v>9999</v>
      </c>
      <c r="AH606" s="381" t="s">
        <v>2009</v>
      </c>
      <c r="AI606" s="381" t="s">
        <v>12067</v>
      </c>
      <c r="AJ606" s="381">
        <v>1</v>
      </c>
    </row>
    <row r="607" spans="1:36">
      <c r="A607" s="381" t="s">
        <v>547</v>
      </c>
      <c r="B607" s="381" t="s">
        <v>12361</v>
      </c>
      <c r="C607" s="381">
        <v>13</v>
      </c>
      <c r="D607" s="381">
        <v>117</v>
      </c>
      <c r="E607" s="381" t="s">
        <v>12109</v>
      </c>
      <c r="F607" s="381" t="s">
        <v>12108</v>
      </c>
      <c r="G607" s="381" t="s">
        <v>5691</v>
      </c>
      <c r="H607" s="381">
        <v>69700</v>
      </c>
      <c r="I607" s="381">
        <v>24400</v>
      </c>
      <c r="J607" s="381">
        <v>27900</v>
      </c>
      <c r="K607" s="381">
        <v>31400</v>
      </c>
      <c r="L607" s="381">
        <v>34850</v>
      </c>
      <c r="M607" s="381">
        <v>37650</v>
      </c>
      <c r="N607" s="381">
        <v>40450</v>
      </c>
      <c r="O607" s="381">
        <v>43250</v>
      </c>
      <c r="P607" s="381">
        <v>46050</v>
      </c>
      <c r="Q607" s="381">
        <v>14650</v>
      </c>
      <c r="R607" s="381">
        <v>16750</v>
      </c>
      <c r="S607" s="381">
        <v>20420</v>
      </c>
      <c r="T607" s="381">
        <v>24600</v>
      </c>
      <c r="U607" s="381">
        <v>28780</v>
      </c>
      <c r="V607" s="381">
        <v>32960</v>
      </c>
      <c r="W607" s="381">
        <v>37140</v>
      </c>
      <c r="X607" s="381">
        <v>41320</v>
      </c>
      <c r="Y607" s="381">
        <v>39050</v>
      </c>
      <c r="Z607" s="381">
        <v>44600</v>
      </c>
      <c r="AA607" s="381">
        <v>50200</v>
      </c>
      <c r="AB607" s="381">
        <v>55750</v>
      </c>
      <c r="AC607" s="381">
        <v>60250</v>
      </c>
      <c r="AD607" s="381">
        <v>64700</v>
      </c>
      <c r="AE607" s="381">
        <v>69150</v>
      </c>
      <c r="AF607" s="381">
        <v>73600</v>
      </c>
      <c r="AG607" s="381">
        <v>520</v>
      </c>
      <c r="AH607" s="381" t="s">
        <v>5691</v>
      </c>
      <c r="AI607" s="381" t="s">
        <v>12067</v>
      </c>
      <c r="AJ607" s="381">
        <v>1</v>
      </c>
    </row>
    <row r="608" spans="1:36">
      <c r="A608" s="381" t="s">
        <v>547</v>
      </c>
      <c r="B608" s="381" t="s">
        <v>12360</v>
      </c>
      <c r="C608" s="381">
        <v>13</v>
      </c>
      <c r="D608" s="381">
        <v>119</v>
      </c>
      <c r="E608" s="381" t="s">
        <v>12359</v>
      </c>
      <c r="F608" s="381" t="s">
        <v>12358</v>
      </c>
      <c r="G608" s="381" t="s">
        <v>1670</v>
      </c>
      <c r="H608" s="381">
        <v>47200</v>
      </c>
      <c r="I608" s="381">
        <v>16550</v>
      </c>
      <c r="J608" s="381">
        <v>18900</v>
      </c>
      <c r="K608" s="381">
        <v>21250</v>
      </c>
      <c r="L608" s="381">
        <v>23600</v>
      </c>
      <c r="M608" s="381">
        <v>25500</v>
      </c>
      <c r="N608" s="381">
        <v>27400</v>
      </c>
      <c r="O608" s="381">
        <v>29300</v>
      </c>
      <c r="P608" s="381">
        <v>31200</v>
      </c>
      <c r="Q608" s="381">
        <v>12060</v>
      </c>
      <c r="R608" s="381">
        <v>16240</v>
      </c>
      <c r="S608" s="381">
        <v>20420</v>
      </c>
      <c r="T608" s="381">
        <v>23600</v>
      </c>
      <c r="U608" s="381">
        <v>25500</v>
      </c>
      <c r="V608" s="381">
        <v>27400</v>
      </c>
      <c r="W608" s="381">
        <v>29300</v>
      </c>
      <c r="X608" s="381">
        <v>31200</v>
      </c>
      <c r="Y608" s="381">
        <v>26450</v>
      </c>
      <c r="Z608" s="381">
        <v>30200</v>
      </c>
      <c r="AA608" s="381">
        <v>34000</v>
      </c>
      <c r="AB608" s="381">
        <v>37750</v>
      </c>
      <c r="AC608" s="381">
        <v>40800</v>
      </c>
      <c r="AD608" s="381">
        <v>43800</v>
      </c>
      <c r="AE608" s="381">
        <v>46850</v>
      </c>
      <c r="AF608" s="381">
        <v>49850</v>
      </c>
      <c r="AG608" s="381">
        <v>9999</v>
      </c>
      <c r="AH608" s="381" t="s">
        <v>1670</v>
      </c>
      <c r="AI608" s="381" t="s">
        <v>12067</v>
      </c>
      <c r="AJ608" s="381">
        <v>0</v>
      </c>
    </row>
    <row r="609" spans="1:36">
      <c r="A609" s="381" t="s">
        <v>547</v>
      </c>
      <c r="B609" s="381" t="s">
        <v>12357</v>
      </c>
      <c r="C609" s="381">
        <v>13</v>
      </c>
      <c r="D609" s="381">
        <v>121</v>
      </c>
      <c r="E609" s="381" t="s">
        <v>12109</v>
      </c>
      <c r="F609" s="381" t="s">
        <v>12108</v>
      </c>
      <c r="G609" s="381" t="s">
        <v>4546</v>
      </c>
      <c r="H609" s="381">
        <v>69700</v>
      </c>
      <c r="I609" s="381">
        <v>24400</v>
      </c>
      <c r="J609" s="381">
        <v>27900</v>
      </c>
      <c r="K609" s="381">
        <v>31400</v>
      </c>
      <c r="L609" s="381">
        <v>34850</v>
      </c>
      <c r="M609" s="381">
        <v>37650</v>
      </c>
      <c r="N609" s="381">
        <v>40450</v>
      </c>
      <c r="O609" s="381">
        <v>43250</v>
      </c>
      <c r="P609" s="381">
        <v>46050</v>
      </c>
      <c r="Q609" s="381">
        <v>14650</v>
      </c>
      <c r="R609" s="381">
        <v>16750</v>
      </c>
      <c r="S609" s="381">
        <v>20420</v>
      </c>
      <c r="T609" s="381">
        <v>24600</v>
      </c>
      <c r="U609" s="381">
        <v>28780</v>
      </c>
      <c r="V609" s="381">
        <v>32960</v>
      </c>
      <c r="W609" s="381">
        <v>37140</v>
      </c>
      <c r="X609" s="381">
        <v>41320</v>
      </c>
      <c r="Y609" s="381">
        <v>39050</v>
      </c>
      <c r="Z609" s="381">
        <v>44600</v>
      </c>
      <c r="AA609" s="381">
        <v>50200</v>
      </c>
      <c r="AB609" s="381">
        <v>55750</v>
      </c>
      <c r="AC609" s="381">
        <v>60250</v>
      </c>
      <c r="AD609" s="381">
        <v>64700</v>
      </c>
      <c r="AE609" s="381">
        <v>69150</v>
      </c>
      <c r="AF609" s="381">
        <v>73600</v>
      </c>
      <c r="AG609" s="381">
        <v>520</v>
      </c>
      <c r="AH609" s="381" t="s">
        <v>4546</v>
      </c>
      <c r="AI609" s="381" t="s">
        <v>12067</v>
      </c>
      <c r="AJ609" s="381">
        <v>1</v>
      </c>
    </row>
    <row r="610" spans="1:36">
      <c r="A610" s="381" t="s">
        <v>547</v>
      </c>
      <c r="B610" s="381" t="s">
        <v>12356</v>
      </c>
      <c r="C610" s="381">
        <v>13</v>
      </c>
      <c r="D610" s="381">
        <v>123</v>
      </c>
      <c r="E610" s="381" t="s">
        <v>12355</v>
      </c>
      <c r="F610" s="381" t="s">
        <v>12354</v>
      </c>
      <c r="G610" s="381" t="s">
        <v>1528</v>
      </c>
      <c r="H610" s="381">
        <v>48800</v>
      </c>
      <c r="I610" s="381">
        <v>17100</v>
      </c>
      <c r="J610" s="381">
        <v>19550</v>
      </c>
      <c r="K610" s="381">
        <v>22000</v>
      </c>
      <c r="L610" s="381">
        <v>24400</v>
      </c>
      <c r="M610" s="381">
        <v>26400</v>
      </c>
      <c r="N610" s="381">
        <v>28350</v>
      </c>
      <c r="O610" s="381">
        <v>30300</v>
      </c>
      <c r="P610" s="381">
        <v>32250</v>
      </c>
      <c r="Q610" s="381">
        <v>12060</v>
      </c>
      <c r="R610" s="381">
        <v>16240</v>
      </c>
      <c r="S610" s="381">
        <v>20420</v>
      </c>
      <c r="T610" s="381">
        <v>24400</v>
      </c>
      <c r="U610" s="381">
        <v>26400</v>
      </c>
      <c r="V610" s="381">
        <v>28350</v>
      </c>
      <c r="W610" s="381">
        <v>30300</v>
      </c>
      <c r="X610" s="381">
        <v>32250</v>
      </c>
      <c r="Y610" s="381">
        <v>27350</v>
      </c>
      <c r="Z610" s="381">
        <v>31250</v>
      </c>
      <c r="AA610" s="381">
        <v>35150</v>
      </c>
      <c r="AB610" s="381">
        <v>39050</v>
      </c>
      <c r="AC610" s="381">
        <v>42200</v>
      </c>
      <c r="AD610" s="381">
        <v>45300</v>
      </c>
      <c r="AE610" s="381">
        <v>48450</v>
      </c>
      <c r="AF610" s="381">
        <v>51550</v>
      </c>
      <c r="AG610" s="381">
        <v>9999</v>
      </c>
      <c r="AH610" s="381" t="s">
        <v>1528</v>
      </c>
      <c r="AI610" s="381" t="s">
        <v>12067</v>
      </c>
      <c r="AJ610" s="381">
        <v>0</v>
      </c>
    </row>
    <row r="611" spans="1:36">
      <c r="A611" s="381" t="s">
        <v>547</v>
      </c>
      <c r="B611" s="381" t="s">
        <v>12353</v>
      </c>
      <c r="C611" s="381">
        <v>13</v>
      </c>
      <c r="D611" s="381">
        <v>125</v>
      </c>
      <c r="E611" s="381" t="s">
        <v>12352</v>
      </c>
      <c r="F611" s="381" t="s">
        <v>12351</v>
      </c>
      <c r="G611" s="381" t="s">
        <v>12350</v>
      </c>
      <c r="H611" s="381">
        <v>51300</v>
      </c>
      <c r="I611" s="381">
        <v>18000</v>
      </c>
      <c r="J611" s="381">
        <v>20550</v>
      </c>
      <c r="K611" s="381">
        <v>23100</v>
      </c>
      <c r="L611" s="381">
        <v>25650</v>
      </c>
      <c r="M611" s="381">
        <v>27750</v>
      </c>
      <c r="N611" s="381">
        <v>29800</v>
      </c>
      <c r="O611" s="381">
        <v>31850</v>
      </c>
      <c r="P611" s="381">
        <v>33900</v>
      </c>
      <c r="Q611" s="381">
        <v>12060</v>
      </c>
      <c r="R611" s="381">
        <v>16240</v>
      </c>
      <c r="S611" s="381">
        <v>20420</v>
      </c>
      <c r="T611" s="381">
        <v>24600</v>
      </c>
      <c r="U611" s="381">
        <v>27750</v>
      </c>
      <c r="V611" s="381">
        <v>29800</v>
      </c>
      <c r="W611" s="381">
        <v>31850</v>
      </c>
      <c r="X611" s="381">
        <v>33900</v>
      </c>
      <c r="Y611" s="381">
        <v>28750</v>
      </c>
      <c r="Z611" s="381">
        <v>32850</v>
      </c>
      <c r="AA611" s="381">
        <v>36950</v>
      </c>
      <c r="AB611" s="381">
        <v>41050</v>
      </c>
      <c r="AC611" s="381">
        <v>44350</v>
      </c>
      <c r="AD611" s="381">
        <v>47650</v>
      </c>
      <c r="AE611" s="381">
        <v>50950</v>
      </c>
      <c r="AF611" s="381">
        <v>54200</v>
      </c>
      <c r="AG611" s="381">
        <v>9999</v>
      </c>
      <c r="AH611" s="381" t="s">
        <v>12350</v>
      </c>
      <c r="AI611" s="381" t="s">
        <v>12067</v>
      </c>
      <c r="AJ611" s="381">
        <v>0</v>
      </c>
    </row>
    <row r="612" spans="1:36">
      <c r="A612" s="381" t="s">
        <v>547</v>
      </c>
      <c r="B612" s="381" t="s">
        <v>12349</v>
      </c>
      <c r="C612" s="381">
        <v>13</v>
      </c>
      <c r="D612" s="381">
        <v>127</v>
      </c>
      <c r="E612" s="381" t="s">
        <v>12260</v>
      </c>
      <c r="F612" s="381" t="s">
        <v>12259</v>
      </c>
      <c r="G612" s="381" t="s">
        <v>12348</v>
      </c>
      <c r="H612" s="381">
        <v>54900</v>
      </c>
      <c r="I612" s="381">
        <v>19250</v>
      </c>
      <c r="J612" s="381">
        <v>22000</v>
      </c>
      <c r="K612" s="381">
        <v>24750</v>
      </c>
      <c r="L612" s="381">
        <v>27450</v>
      </c>
      <c r="M612" s="381">
        <v>29650</v>
      </c>
      <c r="N612" s="381">
        <v>31850</v>
      </c>
      <c r="O612" s="381">
        <v>34050</v>
      </c>
      <c r="P612" s="381">
        <v>36250</v>
      </c>
      <c r="Q612" s="381">
        <v>12060</v>
      </c>
      <c r="R612" s="381">
        <v>16240</v>
      </c>
      <c r="S612" s="381">
        <v>20420</v>
      </c>
      <c r="T612" s="381">
        <v>24600</v>
      </c>
      <c r="U612" s="381">
        <v>28780</v>
      </c>
      <c r="V612" s="381">
        <v>31850</v>
      </c>
      <c r="W612" s="381">
        <v>34050</v>
      </c>
      <c r="X612" s="381">
        <v>36250</v>
      </c>
      <c r="Y612" s="381">
        <v>30750</v>
      </c>
      <c r="Z612" s="381">
        <v>35150</v>
      </c>
      <c r="AA612" s="381">
        <v>39550</v>
      </c>
      <c r="AB612" s="381">
        <v>43900</v>
      </c>
      <c r="AC612" s="381">
        <v>47450</v>
      </c>
      <c r="AD612" s="381">
        <v>50950</v>
      </c>
      <c r="AE612" s="381">
        <v>54450</v>
      </c>
      <c r="AF612" s="381">
        <v>57950</v>
      </c>
      <c r="AG612" s="381">
        <v>9999</v>
      </c>
      <c r="AH612" s="381" t="s">
        <v>12348</v>
      </c>
      <c r="AI612" s="381" t="s">
        <v>12067</v>
      </c>
      <c r="AJ612" s="381">
        <v>1</v>
      </c>
    </row>
    <row r="613" spans="1:36">
      <c r="A613" s="381" t="s">
        <v>547</v>
      </c>
      <c r="B613" s="381" t="s">
        <v>12347</v>
      </c>
      <c r="C613" s="381">
        <v>13</v>
      </c>
      <c r="D613" s="381">
        <v>129</v>
      </c>
      <c r="E613" s="381" t="s">
        <v>12346</v>
      </c>
      <c r="F613" s="381" t="s">
        <v>12345</v>
      </c>
      <c r="G613" s="381" t="s">
        <v>12344</v>
      </c>
      <c r="H613" s="381">
        <v>49400</v>
      </c>
      <c r="I613" s="381">
        <v>17300</v>
      </c>
      <c r="J613" s="381">
        <v>19800</v>
      </c>
      <c r="K613" s="381">
        <v>22250</v>
      </c>
      <c r="L613" s="381">
        <v>24700</v>
      </c>
      <c r="M613" s="381">
        <v>26700</v>
      </c>
      <c r="N613" s="381">
        <v>28700</v>
      </c>
      <c r="O613" s="381">
        <v>30650</v>
      </c>
      <c r="P613" s="381">
        <v>32650</v>
      </c>
      <c r="Q613" s="381">
        <v>12060</v>
      </c>
      <c r="R613" s="381">
        <v>16240</v>
      </c>
      <c r="S613" s="381">
        <v>20420</v>
      </c>
      <c r="T613" s="381">
        <v>24600</v>
      </c>
      <c r="U613" s="381">
        <v>26700</v>
      </c>
      <c r="V613" s="381">
        <v>28700</v>
      </c>
      <c r="W613" s="381">
        <v>30650</v>
      </c>
      <c r="X613" s="381">
        <v>32650</v>
      </c>
      <c r="Y613" s="381">
        <v>27650</v>
      </c>
      <c r="Z613" s="381">
        <v>31600</v>
      </c>
      <c r="AA613" s="381">
        <v>35550</v>
      </c>
      <c r="AB613" s="381">
        <v>39500</v>
      </c>
      <c r="AC613" s="381">
        <v>42700</v>
      </c>
      <c r="AD613" s="381">
        <v>45850</v>
      </c>
      <c r="AE613" s="381">
        <v>49000</v>
      </c>
      <c r="AF613" s="381">
        <v>52150</v>
      </c>
      <c r="AG613" s="381">
        <v>9999</v>
      </c>
      <c r="AH613" s="381" t="s">
        <v>12344</v>
      </c>
      <c r="AI613" s="381" t="s">
        <v>12067</v>
      </c>
      <c r="AJ613" s="381">
        <v>0</v>
      </c>
    </row>
    <row r="614" spans="1:36">
      <c r="A614" s="381" t="s">
        <v>547</v>
      </c>
      <c r="B614" s="381" t="s">
        <v>12343</v>
      </c>
      <c r="C614" s="381">
        <v>13</v>
      </c>
      <c r="D614" s="381">
        <v>131</v>
      </c>
      <c r="E614" s="381" t="s">
        <v>12342</v>
      </c>
      <c r="F614" s="381" t="s">
        <v>12341</v>
      </c>
      <c r="G614" s="381" t="s">
        <v>4932</v>
      </c>
      <c r="H614" s="381">
        <v>39600</v>
      </c>
      <c r="I614" s="381">
        <v>16300</v>
      </c>
      <c r="J614" s="381">
        <v>18600</v>
      </c>
      <c r="K614" s="381">
        <v>20950</v>
      </c>
      <c r="L614" s="381">
        <v>23250</v>
      </c>
      <c r="M614" s="381">
        <v>25150</v>
      </c>
      <c r="N614" s="381">
        <v>27000</v>
      </c>
      <c r="O614" s="381">
        <v>28850</v>
      </c>
      <c r="P614" s="381">
        <v>30700</v>
      </c>
      <c r="Q614" s="381">
        <v>12060</v>
      </c>
      <c r="R614" s="381">
        <v>16240</v>
      </c>
      <c r="S614" s="381">
        <v>20420</v>
      </c>
      <c r="T614" s="381">
        <v>23250</v>
      </c>
      <c r="U614" s="381">
        <v>25150</v>
      </c>
      <c r="V614" s="381">
        <v>27000</v>
      </c>
      <c r="W614" s="381">
        <v>28850</v>
      </c>
      <c r="X614" s="381">
        <v>30700</v>
      </c>
      <c r="Y614" s="381">
        <v>26050</v>
      </c>
      <c r="Z614" s="381">
        <v>29800</v>
      </c>
      <c r="AA614" s="381">
        <v>33500</v>
      </c>
      <c r="AB614" s="381">
        <v>37200</v>
      </c>
      <c r="AC614" s="381">
        <v>40200</v>
      </c>
      <c r="AD614" s="381">
        <v>43200</v>
      </c>
      <c r="AE614" s="381">
        <v>46150</v>
      </c>
      <c r="AF614" s="381">
        <v>49150</v>
      </c>
      <c r="AG614" s="381">
        <v>9999</v>
      </c>
      <c r="AH614" s="381" t="s">
        <v>4932</v>
      </c>
      <c r="AI614" s="381" t="s">
        <v>12067</v>
      </c>
      <c r="AJ614" s="381">
        <v>0</v>
      </c>
    </row>
    <row r="615" spans="1:36">
      <c r="A615" s="381" t="s">
        <v>547</v>
      </c>
      <c r="B615" s="381" t="s">
        <v>12340</v>
      </c>
      <c r="C615" s="381">
        <v>13</v>
      </c>
      <c r="D615" s="381">
        <v>133</v>
      </c>
      <c r="E615" s="381" t="s">
        <v>12339</v>
      </c>
      <c r="F615" s="381" t="s">
        <v>12338</v>
      </c>
      <c r="G615" s="381" t="s">
        <v>1988</v>
      </c>
      <c r="H615" s="381">
        <v>50900</v>
      </c>
      <c r="I615" s="381">
        <v>17850</v>
      </c>
      <c r="J615" s="381">
        <v>20400</v>
      </c>
      <c r="K615" s="381">
        <v>22950</v>
      </c>
      <c r="L615" s="381">
        <v>25450</v>
      </c>
      <c r="M615" s="381">
        <v>27500</v>
      </c>
      <c r="N615" s="381">
        <v>29550</v>
      </c>
      <c r="O615" s="381">
        <v>31600</v>
      </c>
      <c r="P615" s="381">
        <v>33600</v>
      </c>
      <c r="Q615" s="381">
        <v>12060</v>
      </c>
      <c r="R615" s="381">
        <v>16240</v>
      </c>
      <c r="S615" s="381">
        <v>20420</v>
      </c>
      <c r="T615" s="381">
        <v>24600</v>
      </c>
      <c r="U615" s="381">
        <v>27500</v>
      </c>
      <c r="V615" s="381">
        <v>29550</v>
      </c>
      <c r="W615" s="381">
        <v>31600</v>
      </c>
      <c r="X615" s="381">
        <v>33600</v>
      </c>
      <c r="Y615" s="381">
        <v>28500</v>
      </c>
      <c r="Z615" s="381">
        <v>32600</v>
      </c>
      <c r="AA615" s="381">
        <v>36650</v>
      </c>
      <c r="AB615" s="381">
        <v>40700</v>
      </c>
      <c r="AC615" s="381">
        <v>44000</v>
      </c>
      <c r="AD615" s="381">
        <v>47250</v>
      </c>
      <c r="AE615" s="381">
        <v>50500</v>
      </c>
      <c r="AF615" s="381">
        <v>53750</v>
      </c>
      <c r="AG615" s="381">
        <v>9999</v>
      </c>
      <c r="AH615" s="381" t="s">
        <v>1988</v>
      </c>
      <c r="AI615" s="381" t="s">
        <v>12067</v>
      </c>
      <c r="AJ615" s="381">
        <v>0</v>
      </c>
    </row>
    <row r="616" spans="1:36">
      <c r="A616" s="381" t="s">
        <v>547</v>
      </c>
      <c r="B616" s="381" t="s">
        <v>12337</v>
      </c>
      <c r="C616" s="381">
        <v>13</v>
      </c>
      <c r="D616" s="381">
        <v>135</v>
      </c>
      <c r="E616" s="381" t="s">
        <v>12109</v>
      </c>
      <c r="F616" s="381" t="s">
        <v>12108</v>
      </c>
      <c r="G616" s="381" t="s">
        <v>12336</v>
      </c>
      <c r="H616" s="381">
        <v>69700</v>
      </c>
      <c r="I616" s="381">
        <v>24400</v>
      </c>
      <c r="J616" s="381">
        <v>27900</v>
      </c>
      <c r="K616" s="381">
        <v>31400</v>
      </c>
      <c r="L616" s="381">
        <v>34850</v>
      </c>
      <c r="M616" s="381">
        <v>37650</v>
      </c>
      <c r="N616" s="381">
        <v>40450</v>
      </c>
      <c r="O616" s="381">
        <v>43250</v>
      </c>
      <c r="P616" s="381">
        <v>46050</v>
      </c>
      <c r="Q616" s="381">
        <v>14650</v>
      </c>
      <c r="R616" s="381">
        <v>16750</v>
      </c>
      <c r="S616" s="381">
        <v>20420</v>
      </c>
      <c r="T616" s="381">
        <v>24600</v>
      </c>
      <c r="U616" s="381">
        <v>28780</v>
      </c>
      <c r="V616" s="381">
        <v>32960</v>
      </c>
      <c r="W616" s="381">
        <v>37140</v>
      </c>
      <c r="X616" s="381">
        <v>41320</v>
      </c>
      <c r="Y616" s="381">
        <v>39050</v>
      </c>
      <c r="Z616" s="381">
        <v>44600</v>
      </c>
      <c r="AA616" s="381">
        <v>50200</v>
      </c>
      <c r="AB616" s="381">
        <v>55750</v>
      </c>
      <c r="AC616" s="381">
        <v>60250</v>
      </c>
      <c r="AD616" s="381">
        <v>64700</v>
      </c>
      <c r="AE616" s="381">
        <v>69150</v>
      </c>
      <c r="AF616" s="381">
        <v>73600</v>
      </c>
      <c r="AG616" s="381">
        <v>520</v>
      </c>
      <c r="AH616" s="381" t="s">
        <v>12336</v>
      </c>
      <c r="AI616" s="381" t="s">
        <v>12067</v>
      </c>
      <c r="AJ616" s="381">
        <v>1</v>
      </c>
    </row>
    <row r="617" spans="1:36">
      <c r="A617" s="381" t="s">
        <v>547</v>
      </c>
      <c r="B617" s="381" t="s">
        <v>12335</v>
      </c>
      <c r="C617" s="381">
        <v>13</v>
      </c>
      <c r="D617" s="381">
        <v>137</v>
      </c>
      <c r="E617" s="381" t="s">
        <v>12334</v>
      </c>
      <c r="F617" s="381" t="s">
        <v>12333</v>
      </c>
      <c r="G617" s="381" t="s">
        <v>12332</v>
      </c>
      <c r="H617" s="381">
        <v>51800</v>
      </c>
      <c r="I617" s="381">
        <v>18150</v>
      </c>
      <c r="J617" s="381">
        <v>20750</v>
      </c>
      <c r="K617" s="381">
        <v>23350</v>
      </c>
      <c r="L617" s="381">
        <v>25900</v>
      </c>
      <c r="M617" s="381">
        <v>28000</v>
      </c>
      <c r="N617" s="381">
        <v>30050</v>
      </c>
      <c r="O617" s="381">
        <v>32150</v>
      </c>
      <c r="P617" s="381">
        <v>34200</v>
      </c>
      <c r="Q617" s="381">
        <v>12060</v>
      </c>
      <c r="R617" s="381">
        <v>16240</v>
      </c>
      <c r="S617" s="381">
        <v>20420</v>
      </c>
      <c r="T617" s="381">
        <v>24600</v>
      </c>
      <c r="U617" s="381">
        <v>28000</v>
      </c>
      <c r="V617" s="381">
        <v>30050</v>
      </c>
      <c r="W617" s="381">
        <v>32150</v>
      </c>
      <c r="X617" s="381">
        <v>34200</v>
      </c>
      <c r="Y617" s="381">
        <v>29050</v>
      </c>
      <c r="Z617" s="381">
        <v>33200</v>
      </c>
      <c r="AA617" s="381">
        <v>37350</v>
      </c>
      <c r="AB617" s="381">
        <v>41450</v>
      </c>
      <c r="AC617" s="381">
        <v>44800</v>
      </c>
      <c r="AD617" s="381">
        <v>48100</v>
      </c>
      <c r="AE617" s="381">
        <v>51400</v>
      </c>
      <c r="AF617" s="381">
        <v>54750</v>
      </c>
      <c r="AG617" s="381">
        <v>9999</v>
      </c>
      <c r="AH617" s="381" t="s">
        <v>12332</v>
      </c>
      <c r="AI617" s="381" t="s">
        <v>12067</v>
      </c>
      <c r="AJ617" s="381">
        <v>0</v>
      </c>
    </row>
    <row r="618" spans="1:36">
      <c r="A618" s="381" t="s">
        <v>547</v>
      </c>
      <c r="B618" s="381" t="s">
        <v>12331</v>
      </c>
      <c r="C618" s="381">
        <v>13</v>
      </c>
      <c r="D618" s="381">
        <v>139</v>
      </c>
      <c r="E618" s="381" t="s">
        <v>12330</v>
      </c>
      <c r="F618" s="381" t="s">
        <v>12329</v>
      </c>
      <c r="G618" s="381" t="s">
        <v>3327</v>
      </c>
      <c r="H618" s="381">
        <v>61700</v>
      </c>
      <c r="I618" s="381">
        <v>21150</v>
      </c>
      <c r="J618" s="381">
        <v>24200</v>
      </c>
      <c r="K618" s="381">
        <v>27200</v>
      </c>
      <c r="L618" s="381">
        <v>30200</v>
      </c>
      <c r="M618" s="381">
        <v>32650</v>
      </c>
      <c r="N618" s="381">
        <v>35050</v>
      </c>
      <c r="O618" s="381">
        <v>37450</v>
      </c>
      <c r="P618" s="381">
        <v>39900</v>
      </c>
      <c r="Q618" s="381">
        <v>12700</v>
      </c>
      <c r="R618" s="381">
        <v>16240</v>
      </c>
      <c r="S618" s="381">
        <v>20420</v>
      </c>
      <c r="T618" s="381">
        <v>24600</v>
      </c>
      <c r="U618" s="381">
        <v>28780</v>
      </c>
      <c r="V618" s="381">
        <v>32960</v>
      </c>
      <c r="W618" s="381">
        <v>37140</v>
      </c>
      <c r="X618" s="381">
        <v>39900</v>
      </c>
      <c r="Y618" s="381">
        <v>33850</v>
      </c>
      <c r="Z618" s="381">
        <v>38650</v>
      </c>
      <c r="AA618" s="381">
        <v>43500</v>
      </c>
      <c r="AB618" s="381">
        <v>48300</v>
      </c>
      <c r="AC618" s="381">
        <v>52200</v>
      </c>
      <c r="AD618" s="381">
        <v>56050</v>
      </c>
      <c r="AE618" s="381">
        <v>59900</v>
      </c>
      <c r="AF618" s="381">
        <v>63800</v>
      </c>
      <c r="AG618" s="381">
        <v>9999</v>
      </c>
      <c r="AH618" s="381" t="s">
        <v>3327</v>
      </c>
      <c r="AI618" s="381" t="s">
        <v>12067</v>
      </c>
      <c r="AJ618" s="381">
        <v>1</v>
      </c>
    </row>
    <row r="619" spans="1:36">
      <c r="A619" s="381" t="s">
        <v>547</v>
      </c>
      <c r="B619" s="381" t="s">
        <v>12328</v>
      </c>
      <c r="C619" s="381">
        <v>13</v>
      </c>
      <c r="D619" s="381">
        <v>141</v>
      </c>
      <c r="E619" s="381" t="s">
        <v>12327</v>
      </c>
      <c r="F619" s="381" t="s">
        <v>12326</v>
      </c>
      <c r="G619" s="381" t="s">
        <v>1513</v>
      </c>
      <c r="H619" s="381">
        <v>32300</v>
      </c>
      <c r="I619" s="381">
        <v>16300</v>
      </c>
      <c r="J619" s="381">
        <v>18600</v>
      </c>
      <c r="K619" s="381">
        <v>20950</v>
      </c>
      <c r="L619" s="381">
        <v>23250</v>
      </c>
      <c r="M619" s="381">
        <v>25150</v>
      </c>
      <c r="N619" s="381">
        <v>27000</v>
      </c>
      <c r="O619" s="381">
        <v>28850</v>
      </c>
      <c r="P619" s="381">
        <v>30700</v>
      </c>
      <c r="Q619" s="381">
        <v>12060</v>
      </c>
      <c r="R619" s="381">
        <v>16240</v>
      </c>
      <c r="S619" s="381">
        <v>20420</v>
      </c>
      <c r="T619" s="381">
        <v>23250</v>
      </c>
      <c r="U619" s="381">
        <v>25150</v>
      </c>
      <c r="V619" s="381">
        <v>27000</v>
      </c>
      <c r="W619" s="381">
        <v>28850</v>
      </c>
      <c r="X619" s="381">
        <v>30700</v>
      </c>
      <c r="Y619" s="381">
        <v>26050</v>
      </c>
      <c r="Z619" s="381">
        <v>29800</v>
      </c>
      <c r="AA619" s="381">
        <v>33500</v>
      </c>
      <c r="AB619" s="381">
        <v>37200</v>
      </c>
      <c r="AC619" s="381">
        <v>40200</v>
      </c>
      <c r="AD619" s="381">
        <v>43200</v>
      </c>
      <c r="AE619" s="381">
        <v>46150</v>
      </c>
      <c r="AF619" s="381">
        <v>49150</v>
      </c>
      <c r="AG619" s="381">
        <v>9999</v>
      </c>
      <c r="AH619" s="381" t="s">
        <v>1513</v>
      </c>
      <c r="AI619" s="381" t="s">
        <v>12067</v>
      </c>
      <c r="AJ619" s="381">
        <v>0</v>
      </c>
    </row>
    <row r="620" spans="1:36">
      <c r="A620" s="381" t="s">
        <v>547</v>
      </c>
      <c r="B620" s="381" t="s">
        <v>12325</v>
      </c>
      <c r="C620" s="381">
        <v>13</v>
      </c>
      <c r="D620" s="381">
        <v>143</v>
      </c>
      <c r="E620" s="381" t="s">
        <v>12324</v>
      </c>
      <c r="F620" s="381" t="s">
        <v>12323</v>
      </c>
      <c r="G620" s="381" t="s">
        <v>12322</v>
      </c>
      <c r="H620" s="381">
        <v>52700</v>
      </c>
      <c r="I620" s="381">
        <v>18450</v>
      </c>
      <c r="J620" s="381">
        <v>21100</v>
      </c>
      <c r="K620" s="381">
        <v>23750</v>
      </c>
      <c r="L620" s="381">
        <v>26350</v>
      </c>
      <c r="M620" s="381">
        <v>28500</v>
      </c>
      <c r="N620" s="381">
        <v>30600</v>
      </c>
      <c r="O620" s="381">
        <v>32700</v>
      </c>
      <c r="P620" s="381">
        <v>34800</v>
      </c>
      <c r="Q620" s="381">
        <v>12060</v>
      </c>
      <c r="R620" s="381">
        <v>16240</v>
      </c>
      <c r="S620" s="381">
        <v>20420</v>
      </c>
      <c r="T620" s="381">
        <v>24600</v>
      </c>
      <c r="U620" s="381">
        <v>28500</v>
      </c>
      <c r="V620" s="381">
        <v>30600</v>
      </c>
      <c r="W620" s="381">
        <v>32700</v>
      </c>
      <c r="X620" s="381">
        <v>34800</v>
      </c>
      <c r="Y620" s="381">
        <v>29550</v>
      </c>
      <c r="Z620" s="381">
        <v>33750</v>
      </c>
      <c r="AA620" s="381">
        <v>37950</v>
      </c>
      <c r="AB620" s="381">
        <v>42150</v>
      </c>
      <c r="AC620" s="381">
        <v>45550</v>
      </c>
      <c r="AD620" s="381">
        <v>48900</v>
      </c>
      <c r="AE620" s="381">
        <v>52300</v>
      </c>
      <c r="AF620" s="381">
        <v>55650</v>
      </c>
      <c r="AG620" s="381">
        <v>9999</v>
      </c>
      <c r="AH620" s="381" t="s">
        <v>12322</v>
      </c>
      <c r="AI620" s="381" t="s">
        <v>12067</v>
      </c>
      <c r="AJ620" s="381">
        <v>1</v>
      </c>
    </row>
    <row r="621" spans="1:36">
      <c r="A621" s="381" t="s">
        <v>547</v>
      </c>
      <c r="B621" s="381" t="s">
        <v>12321</v>
      </c>
      <c r="C621" s="381">
        <v>13</v>
      </c>
      <c r="D621" s="381">
        <v>145</v>
      </c>
      <c r="E621" s="381" t="s">
        <v>12230</v>
      </c>
      <c r="F621" s="381" t="s">
        <v>12229</v>
      </c>
      <c r="G621" s="381" t="s">
        <v>3311</v>
      </c>
      <c r="H621" s="381">
        <v>53400</v>
      </c>
      <c r="I621" s="381">
        <v>18700</v>
      </c>
      <c r="J621" s="381">
        <v>21400</v>
      </c>
      <c r="K621" s="381">
        <v>24050</v>
      </c>
      <c r="L621" s="381">
        <v>26700</v>
      </c>
      <c r="M621" s="381">
        <v>28850</v>
      </c>
      <c r="N621" s="381">
        <v>31000</v>
      </c>
      <c r="O621" s="381">
        <v>33150</v>
      </c>
      <c r="P621" s="381">
        <v>35250</v>
      </c>
      <c r="Q621" s="381">
        <v>12060</v>
      </c>
      <c r="R621" s="381">
        <v>16240</v>
      </c>
      <c r="S621" s="381">
        <v>20420</v>
      </c>
      <c r="T621" s="381">
        <v>24600</v>
      </c>
      <c r="U621" s="381">
        <v>28780</v>
      </c>
      <c r="V621" s="381">
        <v>31000</v>
      </c>
      <c r="W621" s="381">
        <v>33150</v>
      </c>
      <c r="X621" s="381">
        <v>35250</v>
      </c>
      <c r="Y621" s="381">
        <v>29900</v>
      </c>
      <c r="Z621" s="381">
        <v>34200</v>
      </c>
      <c r="AA621" s="381">
        <v>38450</v>
      </c>
      <c r="AB621" s="381">
        <v>42700</v>
      </c>
      <c r="AC621" s="381">
        <v>46150</v>
      </c>
      <c r="AD621" s="381">
        <v>49550</v>
      </c>
      <c r="AE621" s="381">
        <v>52950</v>
      </c>
      <c r="AF621" s="381">
        <v>56400</v>
      </c>
      <c r="AG621" s="381">
        <v>1800</v>
      </c>
      <c r="AH621" s="381" t="s">
        <v>3311</v>
      </c>
      <c r="AI621" s="381" t="s">
        <v>12067</v>
      </c>
      <c r="AJ621" s="381">
        <v>1</v>
      </c>
    </row>
    <row r="622" spans="1:36">
      <c r="A622" s="381" t="s">
        <v>547</v>
      </c>
      <c r="B622" s="381" t="s">
        <v>12320</v>
      </c>
      <c r="C622" s="381">
        <v>13</v>
      </c>
      <c r="D622" s="381">
        <v>147</v>
      </c>
      <c r="E622" s="381" t="s">
        <v>12319</v>
      </c>
      <c r="F622" s="381" t="s">
        <v>12318</v>
      </c>
      <c r="G622" s="381" t="s">
        <v>10584</v>
      </c>
      <c r="H622" s="381">
        <v>48700</v>
      </c>
      <c r="I622" s="381">
        <v>17050</v>
      </c>
      <c r="J622" s="381">
        <v>19500</v>
      </c>
      <c r="K622" s="381">
        <v>21950</v>
      </c>
      <c r="L622" s="381">
        <v>24350</v>
      </c>
      <c r="M622" s="381">
        <v>26300</v>
      </c>
      <c r="N622" s="381">
        <v>28250</v>
      </c>
      <c r="O622" s="381">
        <v>30200</v>
      </c>
      <c r="P622" s="381">
        <v>32150</v>
      </c>
      <c r="Q622" s="381">
        <v>12060</v>
      </c>
      <c r="R622" s="381">
        <v>16240</v>
      </c>
      <c r="S622" s="381">
        <v>20420</v>
      </c>
      <c r="T622" s="381">
        <v>24350</v>
      </c>
      <c r="U622" s="381">
        <v>26300</v>
      </c>
      <c r="V622" s="381">
        <v>28250</v>
      </c>
      <c r="W622" s="381">
        <v>30200</v>
      </c>
      <c r="X622" s="381">
        <v>32150</v>
      </c>
      <c r="Y622" s="381">
        <v>27300</v>
      </c>
      <c r="Z622" s="381">
        <v>31200</v>
      </c>
      <c r="AA622" s="381">
        <v>35100</v>
      </c>
      <c r="AB622" s="381">
        <v>38950</v>
      </c>
      <c r="AC622" s="381">
        <v>42100</v>
      </c>
      <c r="AD622" s="381">
        <v>45200</v>
      </c>
      <c r="AE622" s="381">
        <v>48300</v>
      </c>
      <c r="AF622" s="381">
        <v>51450</v>
      </c>
      <c r="AG622" s="381">
        <v>9999</v>
      </c>
      <c r="AH622" s="381" t="s">
        <v>10584</v>
      </c>
      <c r="AI622" s="381" t="s">
        <v>12067</v>
      </c>
      <c r="AJ622" s="381">
        <v>0</v>
      </c>
    </row>
    <row r="623" spans="1:36">
      <c r="A623" s="381" t="s">
        <v>547</v>
      </c>
      <c r="B623" s="381" t="s">
        <v>12317</v>
      </c>
      <c r="C623" s="381">
        <v>13</v>
      </c>
      <c r="D623" s="381">
        <v>149</v>
      </c>
      <c r="E623" s="381" t="s">
        <v>12109</v>
      </c>
      <c r="F623" s="381" t="s">
        <v>12108</v>
      </c>
      <c r="G623" s="381" t="s">
        <v>12316</v>
      </c>
      <c r="H623" s="381">
        <v>69700</v>
      </c>
      <c r="I623" s="381">
        <v>24400</v>
      </c>
      <c r="J623" s="381">
        <v>27900</v>
      </c>
      <c r="K623" s="381">
        <v>31400</v>
      </c>
      <c r="L623" s="381">
        <v>34850</v>
      </c>
      <c r="M623" s="381">
        <v>37650</v>
      </c>
      <c r="N623" s="381">
        <v>40450</v>
      </c>
      <c r="O623" s="381">
        <v>43250</v>
      </c>
      <c r="P623" s="381">
        <v>46050</v>
      </c>
      <c r="Q623" s="381">
        <v>14650</v>
      </c>
      <c r="R623" s="381">
        <v>16750</v>
      </c>
      <c r="S623" s="381">
        <v>20420</v>
      </c>
      <c r="T623" s="381">
        <v>24600</v>
      </c>
      <c r="U623" s="381">
        <v>28780</v>
      </c>
      <c r="V623" s="381">
        <v>32960</v>
      </c>
      <c r="W623" s="381">
        <v>37140</v>
      </c>
      <c r="X623" s="381">
        <v>41320</v>
      </c>
      <c r="Y623" s="381">
        <v>39050</v>
      </c>
      <c r="Z623" s="381">
        <v>44600</v>
      </c>
      <c r="AA623" s="381">
        <v>50200</v>
      </c>
      <c r="AB623" s="381">
        <v>55750</v>
      </c>
      <c r="AC623" s="381">
        <v>60250</v>
      </c>
      <c r="AD623" s="381">
        <v>64700</v>
      </c>
      <c r="AE623" s="381">
        <v>69150</v>
      </c>
      <c r="AF623" s="381">
        <v>73600</v>
      </c>
      <c r="AG623" s="381">
        <v>9999</v>
      </c>
      <c r="AH623" s="381" t="s">
        <v>12316</v>
      </c>
      <c r="AI623" s="381" t="s">
        <v>12067</v>
      </c>
      <c r="AJ623" s="381">
        <v>1</v>
      </c>
    </row>
    <row r="624" spans="1:36">
      <c r="A624" s="381" t="s">
        <v>547</v>
      </c>
      <c r="B624" s="381" t="s">
        <v>12315</v>
      </c>
      <c r="C624" s="381">
        <v>13</v>
      </c>
      <c r="D624" s="381">
        <v>151</v>
      </c>
      <c r="E624" s="381" t="s">
        <v>12109</v>
      </c>
      <c r="F624" s="381" t="s">
        <v>12108</v>
      </c>
      <c r="G624" s="381" t="s">
        <v>1976</v>
      </c>
      <c r="H624" s="381">
        <v>69700</v>
      </c>
      <c r="I624" s="381">
        <v>24400</v>
      </c>
      <c r="J624" s="381">
        <v>27900</v>
      </c>
      <c r="K624" s="381">
        <v>31400</v>
      </c>
      <c r="L624" s="381">
        <v>34850</v>
      </c>
      <c r="M624" s="381">
        <v>37650</v>
      </c>
      <c r="N624" s="381">
        <v>40450</v>
      </c>
      <c r="O624" s="381">
        <v>43250</v>
      </c>
      <c r="P624" s="381">
        <v>46050</v>
      </c>
      <c r="Q624" s="381">
        <v>14650</v>
      </c>
      <c r="R624" s="381">
        <v>16750</v>
      </c>
      <c r="S624" s="381">
        <v>20420</v>
      </c>
      <c r="T624" s="381">
        <v>24600</v>
      </c>
      <c r="U624" s="381">
        <v>28780</v>
      </c>
      <c r="V624" s="381">
        <v>32960</v>
      </c>
      <c r="W624" s="381">
        <v>37140</v>
      </c>
      <c r="X624" s="381">
        <v>41320</v>
      </c>
      <c r="Y624" s="381">
        <v>39050</v>
      </c>
      <c r="Z624" s="381">
        <v>44600</v>
      </c>
      <c r="AA624" s="381">
        <v>50200</v>
      </c>
      <c r="AB624" s="381">
        <v>55750</v>
      </c>
      <c r="AC624" s="381">
        <v>60250</v>
      </c>
      <c r="AD624" s="381">
        <v>64700</v>
      </c>
      <c r="AE624" s="381">
        <v>69150</v>
      </c>
      <c r="AF624" s="381">
        <v>73600</v>
      </c>
      <c r="AG624" s="381">
        <v>520</v>
      </c>
      <c r="AH624" s="381" t="s">
        <v>1976</v>
      </c>
      <c r="AI624" s="381" t="s">
        <v>12067</v>
      </c>
      <c r="AJ624" s="381">
        <v>1</v>
      </c>
    </row>
    <row r="625" spans="1:36">
      <c r="A625" s="381" t="s">
        <v>547</v>
      </c>
      <c r="B625" s="381" t="s">
        <v>12314</v>
      </c>
      <c r="C625" s="381">
        <v>13</v>
      </c>
      <c r="D625" s="381">
        <v>153</v>
      </c>
      <c r="E625" s="381" t="s">
        <v>12313</v>
      </c>
      <c r="F625" s="381" t="s">
        <v>12312</v>
      </c>
      <c r="G625" s="381" t="s">
        <v>3266</v>
      </c>
      <c r="H625" s="381">
        <v>57900</v>
      </c>
      <c r="I625" s="381">
        <v>21900</v>
      </c>
      <c r="J625" s="381">
        <v>25000</v>
      </c>
      <c r="K625" s="381">
        <v>28150</v>
      </c>
      <c r="L625" s="381">
        <v>31250</v>
      </c>
      <c r="M625" s="381">
        <v>33750</v>
      </c>
      <c r="N625" s="381">
        <v>36250</v>
      </c>
      <c r="O625" s="381">
        <v>38750</v>
      </c>
      <c r="P625" s="381">
        <v>41250</v>
      </c>
      <c r="Q625" s="381">
        <v>13150</v>
      </c>
      <c r="R625" s="381">
        <v>16240</v>
      </c>
      <c r="S625" s="381">
        <v>20420</v>
      </c>
      <c r="T625" s="381">
        <v>24600</v>
      </c>
      <c r="U625" s="381">
        <v>28780</v>
      </c>
      <c r="V625" s="381">
        <v>32960</v>
      </c>
      <c r="W625" s="381">
        <v>37140</v>
      </c>
      <c r="X625" s="381">
        <v>41250</v>
      </c>
      <c r="Y625" s="381">
        <v>35000</v>
      </c>
      <c r="Z625" s="381">
        <v>40000</v>
      </c>
      <c r="AA625" s="381">
        <v>45000</v>
      </c>
      <c r="AB625" s="381">
        <v>50000</v>
      </c>
      <c r="AC625" s="381">
        <v>54000</v>
      </c>
      <c r="AD625" s="381">
        <v>58000</v>
      </c>
      <c r="AE625" s="381">
        <v>62000</v>
      </c>
      <c r="AF625" s="381">
        <v>66000</v>
      </c>
      <c r="AG625" s="381">
        <v>4680</v>
      </c>
      <c r="AH625" s="381" t="s">
        <v>3266</v>
      </c>
      <c r="AI625" s="381" t="s">
        <v>12067</v>
      </c>
      <c r="AJ625" s="381">
        <v>1</v>
      </c>
    </row>
    <row r="626" spans="1:36">
      <c r="A626" s="381" t="s">
        <v>547</v>
      </c>
      <c r="B626" s="381" t="s">
        <v>12311</v>
      </c>
      <c r="C626" s="381">
        <v>13</v>
      </c>
      <c r="D626" s="381">
        <v>155</v>
      </c>
      <c r="E626" s="381" t="s">
        <v>12310</v>
      </c>
      <c r="F626" s="381" t="s">
        <v>12309</v>
      </c>
      <c r="G626" s="381" t="s">
        <v>12308</v>
      </c>
      <c r="H626" s="381">
        <v>48900</v>
      </c>
      <c r="I626" s="381">
        <v>17150</v>
      </c>
      <c r="J626" s="381">
        <v>19600</v>
      </c>
      <c r="K626" s="381">
        <v>22050</v>
      </c>
      <c r="L626" s="381">
        <v>24450</v>
      </c>
      <c r="M626" s="381">
        <v>26450</v>
      </c>
      <c r="N626" s="381">
        <v>28400</v>
      </c>
      <c r="O626" s="381">
        <v>30350</v>
      </c>
      <c r="P626" s="381">
        <v>32300</v>
      </c>
      <c r="Q626" s="381">
        <v>12060</v>
      </c>
      <c r="R626" s="381">
        <v>16240</v>
      </c>
      <c r="S626" s="381">
        <v>20420</v>
      </c>
      <c r="T626" s="381">
        <v>24450</v>
      </c>
      <c r="U626" s="381">
        <v>26450</v>
      </c>
      <c r="V626" s="381">
        <v>28400</v>
      </c>
      <c r="W626" s="381">
        <v>30350</v>
      </c>
      <c r="X626" s="381">
        <v>32300</v>
      </c>
      <c r="Y626" s="381">
        <v>27400</v>
      </c>
      <c r="Z626" s="381">
        <v>31300</v>
      </c>
      <c r="AA626" s="381">
        <v>35200</v>
      </c>
      <c r="AB626" s="381">
        <v>39100</v>
      </c>
      <c r="AC626" s="381">
        <v>42250</v>
      </c>
      <c r="AD626" s="381">
        <v>45400</v>
      </c>
      <c r="AE626" s="381">
        <v>48500</v>
      </c>
      <c r="AF626" s="381">
        <v>51650</v>
      </c>
      <c r="AG626" s="381">
        <v>9999</v>
      </c>
      <c r="AH626" s="381" t="s">
        <v>12308</v>
      </c>
      <c r="AI626" s="381" t="s">
        <v>12067</v>
      </c>
      <c r="AJ626" s="381">
        <v>0</v>
      </c>
    </row>
    <row r="627" spans="1:36">
      <c r="A627" s="381" t="s">
        <v>547</v>
      </c>
      <c r="B627" s="381" t="s">
        <v>12307</v>
      </c>
      <c r="C627" s="381">
        <v>13</v>
      </c>
      <c r="D627" s="381">
        <v>157</v>
      </c>
      <c r="E627" s="381" t="s">
        <v>12306</v>
      </c>
      <c r="F627" s="381" t="s">
        <v>12305</v>
      </c>
      <c r="G627" s="381" t="s">
        <v>1262</v>
      </c>
      <c r="H627" s="381">
        <v>63600</v>
      </c>
      <c r="I627" s="381">
        <v>22300</v>
      </c>
      <c r="J627" s="381">
        <v>25450</v>
      </c>
      <c r="K627" s="381">
        <v>28650</v>
      </c>
      <c r="L627" s="381">
        <v>31800</v>
      </c>
      <c r="M627" s="381">
        <v>34350</v>
      </c>
      <c r="N627" s="381">
        <v>36900</v>
      </c>
      <c r="O627" s="381">
        <v>39450</v>
      </c>
      <c r="P627" s="381">
        <v>42000</v>
      </c>
      <c r="Q627" s="381">
        <v>13400</v>
      </c>
      <c r="R627" s="381">
        <v>16240</v>
      </c>
      <c r="S627" s="381">
        <v>20420</v>
      </c>
      <c r="T627" s="381">
        <v>24600</v>
      </c>
      <c r="U627" s="381">
        <v>28780</v>
      </c>
      <c r="V627" s="381">
        <v>32960</v>
      </c>
      <c r="W627" s="381">
        <v>37140</v>
      </c>
      <c r="X627" s="381">
        <v>41320</v>
      </c>
      <c r="Y627" s="381">
        <v>35650</v>
      </c>
      <c r="Z627" s="381">
        <v>40750</v>
      </c>
      <c r="AA627" s="381">
        <v>45850</v>
      </c>
      <c r="AB627" s="381">
        <v>50900</v>
      </c>
      <c r="AC627" s="381">
        <v>55000</v>
      </c>
      <c r="AD627" s="381">
        <v>59050</v>
      </c>
      <c r="AE627" s="381">
        <v>63150</v>
      </c>
      <c r="AF627" s="381">
        <v>67200</v>
      </c>
      <c r="AG627" s="381">
        <v>9999</v>
      </c>
      <c r="AH627" s="381" t="s">
        <v>1262</v>
      </c>
      <c r="AI627" s="381" t="s">
        <v>12067</v>
      </c>
      <c r="AJ627" s="381">
        <v>0</v>
      </c>
    </row>
    <row r="628" spans="1:36">
      <c r="A628" s="381" t="s">
        <v>547</v>
      </c>
      <c r="B628" s="381" t="s">
        <v>12304</v>
      </c>
      <c r="C628" s="381">
        <v>13</v>
      </c>
      <c r="D628" s="381">
        <v>159</v>
      </c>
      <c r="E628" s="381" t="s">
        <v>12109</v>
      </c>
      <c r="F628" s="381" t="s">
        <v>12108</v>
      </c>
      <c r="G628" s="381" t="s">
        <v>3239</v>
      </c>
      <c r="H628" s="381">
        <v>69700</v>
      </c>
      <c r="I628" s="381">
        <v>24400</v>
      </c>
      <c r="J628" s="381">
        <v>27900</v>
      </c>
      <c r="K628" s="381">
        <v>31400</v>
      </c>
      <c r="L628" s="381">
        <v>34850</v>
      </c>
      <c r="M628" s="381">
        <v>37650</v>
      </c>
      <c r="N628" s="381">
        <v>40450</v>
      </c>
      <c r="O628" s="381">
        <v>43250</v>
      </c>
      <c r="P628" s="381">
        <v>46050</v>
      </c>
      <c r="Q628" s="381">
        <v>14650</v>
      </c>
      <c r="R628" s="381">
        <v>16750</v>
      </c>
      <c r="S628" s="381">
        <v>20420</v>
      </c>
      <c r="T628" s="381">
        <v>24600</v>
      </c>
      <c r="U628" s="381">
        <v>28780</v>
      </c>
      <c r="V628" s="381">
        <v>32960</v>
      </c>
      <c r="W628" s="381">
        <v>37140</v>
      </c>
      <c r="X628" s="381">
        <v>41320</v>
      </c>
      <c r="Y628" s="381">
        <v>39050</v>
      </c>
      <c r="Z628" s="381">
        <v>44600</v>
      </c>
      <c r="AA628" s="381">
        <v>50200</v>
      </c>
      <c r="AB628" s="381">
        <v>55750</v>
      </c>
      <c r="AC628" s="381">
        <v>60250</v>
      </c>
      <c r="AD628" s="381">
        <v>64700</v>
      </c>
      <c r="AE628" s="381">
        <v>69150</v>
      </c>
      <c r="AF628" s="381">
        <v>73600</v>
      </c>
      <c r="AG628" s="381">
        <v>9999</v>
      </c>
      <c r="AH628" s="381" t="s">
        <v>3239</v>
      </c>
      <c r="AI628" s="381" t="s">
        <v>12067</v>
      </c>
      <c r="AJ628" s="381">
        <v>1</v>
      </c>
    </row>
    <row r="629" spans="1:36">
      <c r="A629" s="381" t="s">
        <v>547</v>
      </c>
      <c r="B629" s="381" t="s">
        <v>12303</v>
      </c>
      <c r="C629" s="381">
        <v>13</v>
      </c>
      <c r="D629" s="381">
        <v>161</v>
      </c>
      <c r="E629" s="381" t="s">
        <v>12302</v>
      </c>
      <c r="F629" s="381" t="s">
        <v>12301</v>
      </c>
      <c r="G629" s="381" t="s">
        <v>3235</v>
      </c>
      <c r="H629" s="381">
        <v>44900</v>
      </c>
      <c r="I629" s="381">
        <v>16300</v>
      </c>
      <c r="J629" s="381">
        <v>18600</v>
      </c>
      <c r="K629" s="381">
        <v>20950</v>
      </c>
      <c r="L629" s="381">
        <v>23250</v>
      </c>
      <c r="M629" s="381">
        <v>25150</v>
      </c>
      <c r="N629" s="381">
        <v>27000</v>
      </c>
      <c r="O629" s="381">
        <v>28850</v>
      </c>
      <c r="P629" s="381">
        <v>30700</v>
      </c>
      <c r="Q629" s="381">
        <v>12060</v>
      </c>
      <c r="R629" s="381">
        <v>16240</v>
      </c>
      <c r="S629" s="381">
        <v>20420</v>
      </c>
      <c r="T629" s="381">
        <v>23250</v>
      </c>
      <c r="U629" s="381">
        <v>25150</v>
      </c>
      <c r="V629" s="381">
        <v>27000</v>
      </c>
      <c r="W629" s="381">
        <v>28850</v>
      </c>
      <c r="X629" s="381">
        <v>30700</v>
      </c>
      <c r="Y629" s="381">
        <v>26050</v>
      </c>
      <c r="Z629" s="381">
        <v>29800</v>
      </c>
      <c r="AA629" s="381">
        <v>33500</v>
      </c>
      <c r="AB629" s="381">
        <v>37200</v>
      </c>
      <c r="AC629" s="381">
        <v>40200</v>
      </c>
      <c r="AD629" s="381">
        <v>43200</v>
      </c>
      <c r="AE629" s="381">
        <v>46150</v>
      </c>
      <c r="AF629" s="381">
        <v>49150</v>
      </c>
      <c r="AG629" s="381">
        <v>9999</v>
      </c>
      <c r="AH629" s="381" t="s">
        <v>3235</v>
      </c>
      <c r="AI629" s="381" t="s">
        <v>12067</v>
      </c>
      <c r="AJ629" s="381">
        <v>0</v>
      </c>
    </row>
    <row r="630" spans="1:36">
      <c r="A630" s="381" t="s">
        <v>547</v>
      </c>
      <c r="B630" s="381" t="s">
        <v>12300</v>
      </c>
      <c r="C630" s="381">
        <v>13</v>
      </c>
      <c r="D630" s="381">
        <v>163</v>
      </c>
      <c r="E630" s="381" t="s">
        <v>12299</v>
      </c>
      <c r="F630" s="381" t="s">
        <v>12298</v>
      </c>
      <c r="G630" s="381" t="s">
        <v>1258</v>
      </c>
      <c r="H630" s="381">
        <v>33500</v>
      </c>
      <c r="I630" s="381">
        <v>16300</v>
      </c>
      <c r="J630" s="381">
        <v>18600</v>
      </c>
      <c r="K630" s="381">
        <v>20950</v>
      </c>
      <c r="L630" s="381">
        <v>23250</v>
      </c>
      <c r="M630" s="381">
        <v>25150</v>
      </c>
      <c r="N630" s="381">
        <v>27000</v>
      </c>
      <c r="O630" s="381">
        <v>28850</v>
      </c>
      <c r="P630" s="381">
        <v>30700</v>
      </c>
      <c r="Q630" s="381">
        <v>12060</v>
      </c>
      <c r="R630" s="381">
        <v>16240</v>
      </c>
      <c r="S630" s="381">
        <v>20420</v>
      </c>
      <c r="T630" s="381">
        <v>23250</v>
      </c>
      <c r="U630" s="381">
        <v>25150</v>
      </c>
      <c r="V630" s="381">
        <v>27000</v>
      </c>
      <c r="W630" s="381">
        <v>28850</v>
      </c>
      <c r="X630" s="381">
        <v>30700</v>
      </c>
      <c r="Y630" s="381">
        <v>26050</v>
      </c>
      <c r="Z630" s="381">
        <v>29800</v>
      </c>
      <c r="AA630" s="381">
        <v>33500</v>
      </c>
      <c r="AB630" s="381">
        <v>37200</v>
      </c>
      <c r="AC630" s="381">
        <v>40200</v>
      </c>
      <c r="AD630" s="381">
        <v>43200</v>
      </c>
      <c r="AE630" s="381">
        <v>46150</v>
      </c>
      <c r="AF630" s="381">
        <v>49150</v>
      </c>
      <c r="AG630" s="381">
        <v>9999</v>
      </c>
      <c r="AH630" s="381" t="s">
        <v>1258</v>
      </c>
      <c r="AI630" s="381" t="s">
        <v>12067</v>
      </c>
      <c r="AJ630" s="381">
        <v>0</v>
      </c>
    </row>
    <row r="631" spans="1:36">
      <c r="A631" s="381" t="s">
        <v>547</v>
      </c>
      <c r="B631" s="381" t="s">
        <v>12297</v>
      </c>
      <c r="C631" s="381">
        <v>13</v>
      </c>
      <c r="D631" s="381">
        <v>165</v>
      </c>
      <c r="E631" s="381" t="s">
        <v>12296</v>
      </c>
      <c r="F631" s="381" t="s">
        <v>12295</v>
      </c>
      <c r="G631" s="381" t="s">
        <v>12294</v>
      </c>
      <c r="H631" s="381">
        <v>37300</v>
      </c>
      <c r="I631" s="381">
        <v>16300</v>
      </c>
      <c r="J631" s="381">
        <v>18600</v>
      </c>
      <c r="K631" s="381">
        <v>20950</v>
      </c>
      <c r="L631" s="381">
        <v>23250</v>
      </c>
      <c r="M631" s="381">
        <v>25150</v>
      </c>
      <c r="N631" s="381">
        <v>27000</v>
      </c>
      <c r="O631" s="381">
        <v>28850</v>
      </c>
      <c r="P631" s="381">
        <v>30700</v>
      </c>
      <c r="Q631" s="381">
        <v>12060</v>
      </c>
      <c r="R631" s="381">
        <v>16240</v>
      </c>
      <c r="S631" s="381">
        <v>20420</v>
      </c>
      <c r="T631" s="381">
        <v>23250</v>
      </c>
      <c r="U631" s="381">
        <v>25150</v>
      </c>
      <c r="V631" s="381">
        <v>27000</v>
      </c>
      <c r="W631" s="381">
        <v>28850</v>
      </c>
      <c r="X631" s="381">
        <v>30700</v>
      </c>
      <c r="Y631" s="381">
        <v>26050</v>
      </c>
      <c r="Z631" s="381">
        <v>29800</v>
      </c>
      <c r="AA631" s="381">
        <v>33500</v>
      </c>
      <c r="AB631" s="381">
        <v>37200</v>
      </c>
      <c r="AC631" s="381">
        <v>40200</v>
      </c>
      <c r="AD631" s="381">
        <v>43200</v>
      </c>
      <c r="AE631" s="381">
        <v>46150</v>
      </c>
      <c r="AF631" s="381">
        <v>49150</v>
      </c>
      <c r="AG631" s="381">
        <v>9999</v>
      </c>
      <c r="AH631" s="381" t="s">
        <v>12294</v>
      </c>
      <c r="AI631" s="381" t="s">
        <v>12067</v>
      </c>
      <c r="AJ631" s="381">
        <v>0</v>
      </c>
    </row>
    <row r="632" spans="1:36">
      <c r="A632" s="381" t="s">
        <v>547</v>
      </c>
      <c r="B632" s="381" t="s">
        <v>12293</v>
      </c>
      <c r="C632" s="381">
        <v>13</v>
      </c>
      <c r="D632" s="381">
        <v>167</v>
      </c>
      <c r="E632" s="381" t="s">
        <v>12292</v>
      </c>
      <c r="F632" s="381" t="s">
        <v>12291</v>
      </c>
      <c r="G632" s="381" t="s">
        <v>1050</v>
      </c>
      <c r="H632" s="381">
        <v>46300</v>
      </c>
      <c r="I632" s="381">
        <v>16300</v>
      </c>
      <c r="J632" s="381">
        <v>18600</v>
      </c>
      <c r="K632" s="381">
        <v>20950</v>
      </c>
      <c r="L632" s="381">
        <v>23250</v>
      </c>
      <c r="M632" s="381">
        <v>25150</v>
      </c>
      <c r="N632" s="381">
        <v>27000</v>
      </c>
      <c r="O632" s="381">
        <v>28850</v>
      </c>
      <c r="P632" s="381">
        <v>30700</v>
      </c>
      <c r="Q632" s="381">
        <v>12060</v>
      </c>
      <c r="R632" s="381">
        <v>16240</v>
      </c>
      <c r="S632" s="381">
        <v>20420</v>
      </c>
      <c r="T632" s="381">
        <v>23250</v>
      </c>
      <c r="U632" s="381">
        <v>25150</v>
      </c>
      <c r="V632" s="381">
        <v>27000</v>
      </c>
      <c r="W632" s="381">
        <v>28850</v>
      </c>
      <c r="X632" s="381">
        <v>30700</v>
      </c>
      <c r="Y632" s="381">
        <v>26050</v>
      </c>
      <c r="Z632" s="381">
        <v>29800</v>
      </c>
      <c r="AA632" s="381">
        <v>33500</v>
      </c>
      <c r="AB632" s="381">
        <v>37200</v>
      </c>
      <c r="AC632" s="381">
        <v>40200</v>
      </c>
      <c r="AD632" s="381">
        <v>43200</v>
      </c>
      <c r="AE632" s="381">
        <v>46150</v>
      </c>
      <c r="AF632" s="381">
        <v>49150</v>
      </c>
      <c r="AG632" s="381">
        <v>9999</v>
      </c>
      <c r="AH632" s="381" t="s">
        <v>1050</v>
      </c>
      <c r="AI632" s="381" t="s">
        <v>12067</v>
      </c>
      <c r="AJ632" s="381">
        <v>0</v>
      </c>
    </row>
    <row r="633" spans="1:36">
      <c r="A633" s="381" t="s">
        <v>547</v>
      </c>
      <c r="B633" s="381" t="s">
        <v>12290</v>
      </c>
      <c r="C633" s="381">
        <v>13</v>
      </c>
      <c r="D633" s="381">
        <v>169</v>
      </c>
      <c r="E633" s="381" t="s">
        <v>12121</v>
      </c>
      <c r="F633" s="381" t="s">
        <v>12120</v>
      </c>
      <c r="G633" s="381" t="s">
        <v>3223</v>
      </c>
      <c r="H633" s="381">
        <v>49600</v>
      </c>
      <c r="I633" s="381">
        <v>17400</v>
      </c>
      <c r="J633" s="381">
        <v>19850</v>
      </c>
      <c r="K633" s="381">
        <v>22350</v>
      </c>
      <c r="L633" s="381">
        <v>24800</v>
      </c>
      <c r="M633" s="381">
        <v>26800</v>
      </c>
      <c r="N633" s="381">
        <v>28800</v>
      </c>
      <c r="O633" s="381">
        <v>30800</v>
      </c>
      <c r="P633" s="381">
        <v>32750</v>
      </c>
      <c r="Q633" s="381">
        <v>12060</v>
      </c>
      <c r="R633" s="381">
        <v>16240</v>
      </c>
      <c r="S633" s="381">
        <v>20420</v>
      </c>
      <c r="T633" s="381">
        <v>24600</v>
      </c>
      <c r="U633" s="381">
        <v>26800</v>
      </c>
      <c r="V633" s="381">
        <v>28800</v>
      </c>
      <c r="W633" s="381">
        <v>30800</v>
      </c>
      <c r="X633" s="381">
        <v>32750</v>
      </c>
      <c r="Y633" s="381">
        <v>27800</v>
      </c>
      <c r="Z633" s="381">
        <v>31800</v>
      </c>
      <c r="AA633" s="381">
        <v>35750</v>
      </c>
      <c r="AB633" s="381">
        <v>39700</v>
      </c>
      <c r="AC633" s="381">
        <v>42900</v>
      </c>
      <c r="AD633" s="381">
        <v>46100</v>
      </c>
      <c r="AE633" s="381">
        <v>49250</v>
      </c>
      <c r="AF633" s="381">
        <v>52450</v>
      </c>
      <c r="AG633" s="381">
        <v>4680</v>
      </c>
      <c r="AH633" s="381" t="s">
        <v>3223</v>
      </c>
      <c r="AI633" s="381" t="s">
        <v>12067</v>
      </c>
      <c r="AJ633" s="381">
        <v>1</v>
      </c>
    </row>
    <row r="634" spans="1:36">
      <c r="A634" s="381" t="s">
        <v>547</v>
      </c>
      <c r="B634" s="381" t="s">
        <v>12289</v>
      </c>
      <c r="C634" s="381">
        <v>13</v>
      </c>
      <c r="D634" s="381">
        <v>171</v>
      </c>
      <c r="E634" s="381" t="s">
        <v>12288</v>
      </c>
      <c r="F634" s="381" t="s">
        <v>12287</v>
      </c>
      <c r="G634" s="381" t="s">
        <v>3178</v>
      </c>
      <c r="H634" s="381">
        <v>51600</v>
      </c>
      <c r="I634" s="381">
        <v>18100</v>
      </c>
      <c r="J634" s="381">
        <v>20650</v>
      </c>
      <c r="K634" s="381">
        <v>23250</v>
      </c>
      <c r="L634" s="381">
        <v>25800</v>
      </c>
      <c r="M634" s="381">
        <v>27900</v>
      </c>
      <c r="N634" s="381">
        <v>29950</v>
      </c>
      <c r="O634" s="381">
        <v>32000</v>
      </c>
      <c r="P634" s="381">
        <v>34100</v>
      </c>
      <c r="Q634" s="381">
        <v>12060</v>
      </c>
      <c r="R634" s="381">
        <v>16240</v>
      </c>
      <c r="S634" s="381">
        <v>20420</v>
      </c>
      <c r="T634" s="381">
        <v>24600</v>
      </c>
      <c r="U634" s="381">
        <v>27900</v>
      </c>
      <c r="V634" s="381">
        <v>29950</v>
      </c>
      <c r="W634" s="381">
        <v>32000</v>
      </c>
      <c r="X634" s="381">
        <v>34100</v>
      </c>
      <c r="Y634" s="381">
        <v>28950</v>
      </c>
      <c r="Z634" s="381">
        <v>33050</v>
      </c>
      <c r="AA634" s="381">
        <v>37200</v>
      </c>
      <c r="AB634" s="381">
        <v>41300</v>
      </c>
      <c r="AC634" s="381">
        <v>44650</v>
      </c>
      <c r="AD634" s="381">
        <v>47950</v>
      </c>
      <c r="AE634" s="381">
        <v>51250</v>
      </c>
      <c r="AF634" s="381">
        <v>54550</v>
      </c>
      <c r="AG634" s="381">
        <v>9999</v>
      </c>
      <c r="AH634" s="381" t="s">
        <v>3178</v>
      </c>
      <c r="AI634" s="381" t="s">
        <v>12067</v>
      </c>
      <c r="AJ634" s="381">
        <v>1</v>
      </c>
    </row>
    <row r="635" spans="1:36">
      <c r="A635" s="381" t="s">
        <v>547</v>
      </c>
      <c r="B635" s="381" t="s">
        <v>12286</v>
      </c>
      <c r="C635" s="381">
        <v>13</v>
      </c>
      <c r="D635" s="381">
        <v>173</v>
      </c>
      <c r="E635" s="381" t="s">
        <v>12269</v>
      </c>
      <c r="F635" s="381" t="s">
        <v>12268</v>
      </c>
      <c r="G635" s="381" t="s">
        <v>12285</v>
      </c>
      <c r="H635" s="381">
        <v>45900</v>
      </c>
      <c r="I635" s="381">
        <v>16750</v>
      </c>
      <c r="J635" s="381">
        <v>19150</v>
      </c>
      <c r="K635" s="381">
        <v>21550</v>
      </c>
      <c r="L635" s="381">
        <v>23900</v>
      </c>
      <c r="M635" s="381">
        <v>25850</v>
      </c>
      <c r="N635" s="381">
        <v>27750</v>
      </c>
      <c r="O635" s="381">
        <v>29650</v>
      </c>
      <c r="P635" s="381">
        <v>31550</v>
      </c>
      <c r="Q635" s="381">
        <v>12060</v>
      </c>
      <c r="R635" s="381">
        <v>16240</v>
      </c>
      <c r="S635" s="381">
        <v>20420</v>
      </c>
      <c r="T635" s="381">
        <v>23900</v>
      </c>
      <c r="U635" s="381">
        <v>25850</v>
      </c>
      <c r="V635" s="381">
        <v>27750</v>
      </c>
      <c r="W635" s="381">
        <v>29650</v>
      </c>
      <c r="X635" s="381">
        <v>31550</v>
      </c>
      <c r="Y635" s="381">
        <v>26800</v>
      </c>
      <c r="Z635" s="381">
        <v>30600</v>
      </c>
      <c r="AA635" s="381">
        <v>34450</v>
      </c>
      <c r="AB635" s="381">
        <v>38250</v>
      </c>
      <c r="AC635" s="381">
        <v>41350</v>
      </c>
      <c r="AD635" s="381">
        <v>44400</v>
      </c>
      <c r="AE635" s="381">
        <v>47450</v>
      </c>
      <c r="AF635" s="381">
        <v>50500</v>
      </c>
      <c r="AG635" s="381">
        <v>9999</v>
      </c>
      <c r="AH635" s="381" t="s">
        <v>12285</v>
      </c>
      <c r="AI635" s="381" t="s">
        <v>12067</v>
      </c>
      <c r="AJ635" s="381">
        <v>1</v>
      </c>
    </row>
    <row r="636" spans="1:36">
      <c r="A636" s="381" t="s">
        <v>547</v>
      </c>
      <c r="B636" s="381" t="s">
        <v>12284</v>
      </c>
      <c r="C636" s="381">
        <v>13</v>
      </c>
      <c r="D636" s="381">
        <v>175</v>
      </c>
      <c r="E636" s="381" t="s">
        <v>12283</v>
      </c>
      <c r="F636" s="381" t="s">
        <v>12282</v>
      </c>
      <c r="G636" s="381" t="s">
        <v>4241</v>
      </c>
      <c r="H636" s="381">
        <v>44200</v>
      </c>
      <c r="I636" s="381">
        <v>16300</v>
      </c>
      <c r="J636" s="381">
        <v>18600</v>
      </c>
      <c r="K636" s="381">
        <v>20950</v>
      </c>
      <c r="L636" s="381">
        <v>23250</v>
      </c>
      <c r="M636" s="381">
        <v>25150</v>
      </c>
      <c r="N636" s="381">
        <v>27000</v>
      </c>
      <c r="O636" s="381">
        <v>28850</v>
      </c>
      <c r="P636" s="381">
        <v>30700</v>
      </c>
      <c r="Q636" s="381">
        <v>12060</v>
      </c>
      <c r="R636" s="381">
        <v>16240</v>
      </c>
      <c r="S636" s="381">
        <v>20420</v>
      </c>
      <c r="T636" s="381">
        <v>23250</v>
      </c>
      <c r="U636" s="381">
        <v>25150</v>
      </c>
      <c r="V636" s="381">
        <v>27000</v>
      </c>
      <c r="W636" s="381">
        <v>28850</v>
      </c>
      <c r="X636" s="381">
        <v>30700</v>
      </c>
      <c r="Y636" s="381">
        <v>26050</v>
      </c>
      <c r="Z636" s="381">
        <v>29800</v>
      </c>
      <c r="AA636" s="381">
        <v>33500</v>
      </c>
      <c r="AB636" s="381">
        <v>37200</v>
      </c>
      <c r="AC636" s="381">
        <v>40200</v>
      </c>
      <c r="AD636" s="381">
        <v>43200</v>
      </c>
      <c r="AE636" s="381">
        <v>46150</v>
      </c>
      <c r="AF636" s="381">
        <v>49150</v>
      </c>
      <c r="AG636" s="381">
        <v>9999</v>
      </c>
      <c r="AH636" s="381" t="s">
        <v>4241</v>
      </c>
      <c r="AI636" s="381" t="s">
        <v>12067</v>
      </c>
      <c r="AJ636" s="381">
        <v>0</v>
      </c>
    </row>
    <row r="637" spans="1:36">
      <c r="A637" s="381" t="s">
        <v>547</v>
      </c>
      <c r="B637" s="381" t="s">
        <v>12281</v>
      </c>
      <c r="C637" s="381">
        <v>13</v>
      </c>
      <c r="D637" s="381">
        <v>177</v>
      </c>
      <c r="E637" s="381" t="s">
        <v>12069</v>
      </c>
      <c r="F637" s="381" t="s">
        <v>12068</v>
      </c>
      <c r="G637" s="381" t="s">
        <v>1950</v>
      </c>
      <c r="H637" s="381">
        <v>47300</v>
      </c>
      <c r="I637" s="381">
        <v>16600</v>
      </c>
      <c r="J637" s="381">
        <v>18950</v>
      </c>
      <c r="K637" s="381">
        <v>21300</v>
      </c>
      <c r="L637" s="381">
        <v>23650</v>
      </c>
      <c r="M637" s="381">
        <v>25550</v>
      </c>
      <c r="N637" s="381">
        <v>27450</v>
      </c>
      <c r="O637" s="381">
        <v>29350</v>
      </c>
      <c r="P637" s="381">
        <v>31250</v>
      </c>
      <c r="Q637" s="381">
        <v>12060</v>
      </c>
      <c r="R637" s="381">
        <v>16240</v>
      </c>
      <c r="S637" s="381">
        <v>20420</v>
      </c>
      <c r="T637" s="381">
        <v>23650</v>
      </c>
      <c r="U637" s="381">
        <v>25550</v>
      </c>
      <c r="V637" s="381">
        <v>27450</v>
      </c>
      <c r="W637" s="381">
        <v>29350</v>
      </c>
      <c r="X637" s="381">
        <v>31250</v>
      </c>
      <c r="Y637" s="381">
        <v>26500</v>
      </c>
      <c r="Z637" s="381">
        <v>30300</v>
      </c>
      <c r="AA637" s="381">
        <v>34100</v>
      </c>
      <c r="AB637" s="381">
        <v>37850</v>
      </c>
      <c r="AC637" s="381">
        <v>40900</v>
      </c>
      <c r="AD637" s="381">
        <v>43950</v>
      </c>
      <c r="AE637" s="381">
        <v>46950</v>
      </c>
      <c r="AF637" s="381">
        <v>50000</v>
      </c>
      <c r="AG637" s="381">
        <v>120</v>
      </c>
      <c r="AH637" s="381" t="s">
        <v>1950</v>
      </c>
      <c r="AI637" s="381" t="s">
        <v>12067</v>
      </c>
      <c r="AJ637" s="381">
        <v>1</v>
      </c>
    </row>
    <row r="638" spans="1:36">
      <c r="A638" s="381" t="s">
        <v>547</v>
      </c>
      <c r="B638" s="381" t="s">
        <v>12280</v>
      </c>
      <c r="C638" s="381">
        <v>13</v>
      </c>
      <c r="D638" s="381">
        <v>179</v>
      </c>
      <c r="E638" s="381" t="s">
        <v>12279</v>
      </c>
      <c r="F638" s="381" t="s">
        <v>12278</v>
      </c>
      <c r="G638" s="381" t="s">
        <v>3153</v>
      </c>
      <c r="H638" s="381">
        <v>46600</v>
      </c>
      <c r="I638" s="381">
        <v>18400</v>
      </c>
      <c r="J638" s="381">
        <v>21000</v>
      </c>
      <c r="K638" s="381">
        <v>23650</v>
      </c>
      <c r="L638" s="381">
        <v>26250</v>
      </c>
      <c r="M638" s="381">
        <v>28350</v>
      </c>
      <c r="N638" s="381">
        <v>30450</v>
      </c>
      <c r="O638" s="381">
        <v>32550</v>
      </c>
      <c r="P638" s="381">
        <v>34650</v>
      </c>
      <c r="Q638" s="381">
        <v>12060</v>
      </c>
      <c r="R638" s="381">
        <v>16240</v>
      </c>
      <c r="S638" s="381">
        <v>20420</v>
      </c>
      <c r="T638" s="381">
        <v>24600</v>
      </c>
      <c r="U638" s="381">
        <v>28350</v>
      </c>
      <c r="V638" s="381">
        <v>30450</v>
      </c>
      <c r="W638" s="381">
        <v>32550</v>
      </c>
      <c r="X638" s="381">
        <v>34650</v>
      </c>
      <c r="Y638" s="381">
        <v>29400</v>
      </c>
      <c r="Z638" s="381">
        <v>33600</v>
      </c>
      <c r="AA638" s="381">
        <v>37800</v>
      </c>
      <c r="AB638" s="381">
        <v>42000</v>
      </c>
      <c r="AC638" s="381">
        <v>45400</v>
      </c>
      <c r="AD638" s="381">
        <v>48750</v>
      </c>
      <c r="AE638" s="381">
        <v>52100</v>
      </c>
      <c r="AF638" s="381">
        <v>55450</v>
      </c>
      <c r="AG638" s="381">
        <v>9999</v>
      </c>
      <c r="AH638" s="381" t="s">
        <v>3153</v>
      </c>
      <c r="AI638" s="381" t="s">
        <v>12067</v>
      </c>
      <c r="AJ638" s="381">
        <v>1</v>
      </c>
    </row>
    <row r="639" spans="1:36">
      <c r="A639" s="381" t="s">
        <v>547</v>
      </c>
      <c r="B639" s="381" t="s">
        <v>12277</v>
      </c>
      <c r="C639" s="381">
        <v>13</v>
      </c>
      <c r="D639" s="381">
        <v>181</v>
      </c>
      <c r="E639" s="381" t="s">
        <v>12276</v>
      </c>
      <c r="F639" s="381" t="s">
        <v>12275</v>
      </c>
      <c r="G639" s="381" t="s">
        <v>1042</v>
      </c>
      <c r="H639" s="381">
        <v>47200</v>
      </c>
      <c r="I639" s="381">
        <v>16550</v>
      </c>
      <c r="J639" s="381">
        <v>18900</v>
      </c>
      <c r="K639" s="381">
        <v>21250</v>
      </c>
      <c r="L639" s="381">
        <v>23600</v>
      </c>
      <c r="M639" s="381">
        <v>25500</v>
      </c>
      <c r="N639" s="381">
        <v>27400</v>
      </c>
      <c r="O639" s="381">
        <v>29300</v>
      </c>
      <c r="P639" s="381">
        <v>31200</v>
      </c>
      <c r="Q639" s="381">
        <v>12060</v>
      </c>
      <c r="R639" s="381">
        <v>16240</v>
      </c>
      <c r="S639" s="381">
        <v>20420</v>
      </c>
      <c r="T639" s="381">
        <v>23600</v>
      </c>
      <c r="U639" s="381">
        <v>25500</v>
      </c>
      <c r="V639" s="381">
        <v>27400</v>
      </c>
      <c r="W639" s="381">
        <v>29300</v>
      </c>
      <c r="X639" s="381">
        <v>31200</v>
      </c>
      <c r="Y639" s="381">
        <v>26450</v>
      </c>
      <c r="Z639" s="381">
        <v>30200</v>
      </c>
      <c r="AA639" s="381">
        <v>34000</v>
      </c>
      <c r="AB639" s="381">
        <v>37750</v>
      </c>
      <c r="AC639" s="381">
        <v>40800</v>
      </c>
      <c r="AD639" s="381">
        <v>43800</v>
      </c>
      <c r="AE639" s="381">
        <v>46850</v>
      </c>
      <c r="AF639" s="381">
        <v>49850</v>
      </c>
      <c r="AG639" s="381">
        <v>9999</v>
      </c>
      <c r="AH639" s="381" t="s">
        <v>1042</v>
      </c>
      <c r="AI639" s="381" t="s">
        <v>12067</v>
      </c>
      <c r="AJ639" s="381">
        <v>1</v>
      </c>
    </row>
    <row r="640" spans="1:36">
      <c r="A640" s="381" t="s">
        <v>547</v>
      </c>
      <c r="B640" s="381" t="s">
        <v>12274</v>
      </c>
      <c r="C640" s="381">
        <v>13</v>
      </c>
      <c r="D640" s="381">
        <v>183</v>
      </c>
      <c r="E640" s="381" t="s">
        <v>12273</v>
      </c>
      <c r="F640" s="381" t="s">
        <v>12272</v>
      </c>
      <c r="G640" s="381" t="s">
        <v>12271</v>
      </c>
      <c r="H640" s="381">
        <v>57500</v>
      </c>
      <c r="I640" s="381">
        <v>19450</v>
      </c>
      <c r="J640" s="381">
        <v>22200</v>
      </c>
      <c r="K640" s="381">
        <v>25000</v>
      </c>
      <c r="L640" s="381">
        <v>27750</v>
      </c>
      <c r="M640" s="381">
        <v>30000</v>
      </c>
      <c r="N640" s="381">
        <v>32200</v>
      </c>
      <c r="O640" s="381">
        <v>34450</v>
      </c>
      <c r="P640" s="381">
        <v>36650</v>
      </c>
      <c r="Q640" s="381">
        <v>12060</v>
      </c>
      <c r="R640" s="381">
        <v>16240</v>
      </c>
      <c r="S640" s="381">
        <v>20420</v>
      </c>
      <c r="T640" s="381">
        <v>24600</v>
      </c>
      <c r="U640" s="381">
        <v>28780</v>
      </c>
      <c r="V640" s="381">
        <v>32200</v>
      </c>
      <c r="W640" s="381">
        <v>34450</v>
      </c>
      <c r="X640" s="381">
        <v>36650</v>
      </c>
      <c r="Y640" s="381">
        <v>31100</v>
      </c>
      <c r="Z640" s="381">
        <v>35550</v>
      </c>
      <c r="AA640" s="381">
        <v>40000</v>
      </c>
      <c r="AB640" s="381">
        <v>44400</v>
      </c>
      <c r="AC640" s="381">
        <v>48000</v>
      </c>
      <c r="AD640" s="381">
        <v>51550</v>
      </c>
      <c r="AE640" s="381">
        <v>55100</v>
      </c>
      <c r="AF640" s="381">
        <v>58650</v>
      </c>
      <c r="AG640" s="381">
        <v>9999</v>
      </c>
      <c r="AH640" s="381" t="s">
        <v>12271</v>
      </c>
      <c r="AI640" s="381" t="s">
        <v>12067</v>
      </c>
      <c r="AJ640" s="381">
        <v>1</v>
      </c>
    </row>
    <row r="641" spans="1:36">
      <c r="A641" s="381" t="s">
        <v>547</v>
      </c>
      <c r="B641" s="381" t="s">
        <v>12270</v>
      </c>
      <c r="C641" s="381">
        <v>13</v>
      </c>
      <c r="D641" s="381">
        <v>185</v>
      </c>
      <c r="E641" s="381" t="s">
        <v>12269</v>
      </c>
      <c r="F641" s="381" t="s">
        <v>12268</v>
      </c>
      <c r="G641" s="381" t="s">
        <v>7727</v>
      </c>
      <c r="H641" s="381">
        <v>45900</v>
      </c>
      <c r="I641" s="381">
        <v>16750</v>
      </c>
      <c r="J641" s="381">
        <v>19150</v>
      </c>
      <c r="K641" s="381">
        <v>21550</v>
      </c>
      <c r="L641" s="381">
        <v>23900</v>
      </c>
      <c r="M641" s="381">
        <v>25850</v>
      </c>
      <c r="N641" s="381">
        <v>27750</v>
      </c>
      <c r="O641" s="381">
        <v>29650</v>
      </c>
      <c r="P641" s="381">
        <v>31550</v>
      </c>
      <c r="Q641" s="381">
        <v>12060</v>
      </c>
      <c r="R641" s="381">
        <v>16240</v>
      </c>
      <c r="S641" s="381">
        <v>20420</v>
      </c>
      <c r="T641" s="381">
        <v>23900</v>
      </c>
      <c r="U641" s="381">
        <v>25850</v>
      </c>
      <c r="V641" s="381">
        <v>27750</v>
      </c>
      <c r="W641" s="381">
        <v>29650</v>
      </c>
      <c r="X641" s="381">
        <v>31550</v>
      </c>
      <c r="Y641" s="381">
        <v>26800</v>
      </c>
      <c r="Z641" s="381">
        <v>30600</v>
      </c>
      <c r="AA641" s="381">
        <v>34450</v>
      </c>
      <c r="AB641" s="381">
        <v>38250</v>
      </c>
      <c r="AC641" s="381">
        <v>41350</v>
      </c>
      <c r="AD641" s="381">
        <v>44400</v>
      </c>
      <c r="AE641" s="381">
        <v>47450</v>
      </c>
      <c r="AF641" s="381">
        <v>50500</v>
      </c>
      <c r="AG641" s="381">
        <v>9999</v>
      </c>
      <c r="AH641" s="381" t="s">
        <v>7727</v>
      </c>
      <c r="AI641" s="381" t="s">
        <v>12067</v>
      </c>
      <c r="AJ641" s="381">
        <v>1</v>
      </c>
    </row>
    <row r="642" spans="1:36">
      <c r="A642" s="381" t="s">
        <v>547</v>
      </c>
      <c r="B642" s="381" t="s">
        <v>12267</v>
      </c>
      <c r="C642" s="381">
        <v>13</v>
      </c>
      <c r="D642" s="381">
        <v>187</v>
      </c>
      <c r="E642" s="381" t="s">
        <v>12266</v>
      </c>
      <c r="F642" s="381" t="s">
        <v>12265</v>
      </c>
      <c r="G642" s="381" t="s">
        <v>12264</v>
      </c>
      <c r="H642" s="381">
        <v>58300</v>
      </c>
      <c r="I642" s="381">
        <v>20450</v>
      </c>
      <c r="J642" s="381">
        <v>23350</v>
      </c>
      <c r="K642" s="381">
        <v>26250</v>
      </c>
      <c r="L642" s="381">
        <v>29150</v>
      </c>
      <c r="M642" s="381">
        <v>31500</v>
      </c>
      <c r="N642" s="381">
        <v>33850</v>
      </c>
      <c r="O642" s="381">
        <v>36150</v>
      </c>
      <c r="P642" s="381">
        <v>38500</v>
      </c>
      <c r="Q642" s="381">
        <v>12250</v>
      </c>
      <c r="R642" s="381">
        <v>16240</v>
      </c>
      <c r="S642" s="381">
        <v>20420</v>
      </c>
      <c r="T642" s="381">
        <v>24600</v>
      </c>
      <c r="U642" s="381">
        <v>28780</v>
      </c>
      <c r="V642" s="381">
        <v>32960</v>
      </c>
      <c r="W642" s="381">
        <v>36150</v>
      </c>
      <c r="X642" s="381">
        <v>38500</v>
      </c>
      <c r="Y642" s="381">
        <v>32700</v>
      </c>
      <c r="Z642" s="381">
        <v>37350</v>
      </c>
      <c r="AA642" s="381">
        <v>42000</v>
      </c>
      <c r="AB642" s="381">
        <v>46650</v>
      </c>
      <c r="AC642" s="381">
        <v>50400</v>
      </c>
      <c r="AD642" s="381">
        <v>54150</v>
      </c>
      <c r="AE642" s="381">
        <v>57850</v>
      </c>
      <c r="AF642" s="381">
        <v>61600</v>
      </c>
      <c r="AG642" s="381">
        <v>9999</v>
      </c>
      <c r="AH642" s="381" t="s">
        <v>12264</v>
      </c>
      <c r="AI642" s="381" t="s">
        <v>12067</v>
      </c>
      <c r="AJ642" s="381">
        <v>0</v>
      </c>
    </row>
    <row r="643" spans="1:36">
      <c r="A643" s="381" t="s">
        <v>547</v>
      </c>
      <c r="B643" s="381" t="s">
        <v>12263</v>
      </c>
      <c r="C643" s="381">
        <v>13</v>
      </c>
      <c r="D643" s="381">
        <v>189</v>
      </c>
      <c r="E643" s="381" t="s">
        <v>4280</v>
      </c>
      <c r="F643" s="381" t="s">
        <v>4279</v>
      </c>
      <c r="G643" s="381" t="s">
        <v>12262</v>
      </c>
      <c r="H643" s="381">
        <v>62000</v>
      </c>
      <c r="I643" s="381">
        <v>21700</v>
      </c>
      <c r="J643" s="381">
        <v>24800</v>
      </c>
      <c r="K643" s="381">
        <v>27900</v>
      </c>
      <c r="L643" s="381">
        <v>31000</v>
      </c>
      <c r="M643" s="381">
        <v>33500</v>
      </c>
      <c r="N643" s="381">
        <v>36000</v>
      </c>
      <c r="O643" s="381">
        <v>38450</v>
      </c>
      <c r="P643" s="381">
        <v>40950</v>
      </c>
      <c r="Q643" s="381">
        <v>13050</v>
      </c>
      <c r="R643" s="381">
        <v>16240</v>
      </c>
      <c r="S643" s="381">
        <v>20420</v>
      </c>
      <c r="T643" s="381">
        <v>24600</v>
      </c>
      <c r="U643" s="381">
        <v>28780</v>
      </c>
      <c r="V643" s="381">
        <v>32960</v>
      </c>
      <c r="W643" s="381">
        <v>37140</v>
      </c>
      <c r="X643" s="381">
        <v>40950</v>
      </c>
      <c r="Y643" s="381">
        <v>34750</v>
      </c>
      <c r="Z643" s="381">
        <v>39700</v>
      </c>
      <c r="AA643" s="381">
        <v>44650</v>
      </c>
      <c r="AB643" s="381">
        <v>49600</v>
      </c>
      <c r="AC643" s="381">
        <v>53600</v>
      </c>
      <c r="AD643" s="381">
        <v>57550</v>
      </c>
      <c r="AE643" s="381">
        <v>61550</v>
      </c>
      <c r="AF643" s="381">
        <v>65500</v>
      </c>
      <c r="AG643" s="381">
        <v>600</v>
      </c>
      <c r="AH643" s="381" t="s">
        <v>12262</v>
      </c>
      <c r="AI643" s="381" t="s">
        <v>12067</v>
      </c>
      <c r="AJ643" s="381">
        <v>1</v>
      </c>
    </row>
    <row r="644" spans="1:36">
      <c r="A644" s="381" t="s">
        <v>547</v>
      </c>
      <c r="B644" s="381" t="s">
        <v>12261</v>
      </c>
      <c r="C644" s="381">
        <v>13</v>
      </c>
      <c r="D644" s="381">
        <v>191</v>
      </c>
      <c r="E644" s="381" t="s">
        <v>12260</v>
      </c>
      <c r="F644" s="381" t="s">
        <v>12259</v>
      </c>
      <c r="G644" s="381" t="s">
        <v>4863</v>
      </c>
      <c r="H644" s="381">
        <v>54900</v>
      </c>
      <c r="I644" s="381">
        <v>19250</v>
      </c>
      <c r="J644" s="381">
        <v>22000</v>
      </c>
      <c r="K644" s="381">
        <v>24750</v>
      </c>
      <c r="L644" s="381">
        <v>27450</v>
      </c>
      <c r="M644" s="381">
        <v>29650</v>
      </c>
      <c r="N644" s="381">
        <v>31850</v>
      </c>
      <c r="O644" s="381">
        <v>34050</v>
      </c>
      <c r="P644" s="381">
        <v>36250</v>
      </c>
      <c r="Q644" s="381">
        <v>12060</v>
      </c>
      <c r="R644" s="381">
        <v>16240</v>
      </c>
      <c r="S644" s="381">
        <v>20420</v>
      </c>
      <c r="T644" s="381">
        <v>24600</v>
      </c>
      <c r="U644" s="381">
        <v>28780</v>
      </c>
      <c r="V644" s="381">
        <v>31850</v>
      </c>
      <c r="W644" s="381">
        <v>34050</v>
      </c>
      <c r="X644" s="381">
        <v>36250</v>
      </c>
      <c r="Y644" s="381">
        <v>30750</v>
      </c>
      <c r="Z644" s="381">
        <v>35150</v>
      </c>
      <c r="AA644" s="381">
        <v>39550</v>
      </c>
      <c r="AB644" s="381">
        <v>43900</v>
      </c>
      <c r="AC644" s="381">
        <v>47450</v>
      </c>
      <c r="AD644" s="381">
        <v>50950</v>
      </c>
      <c r="AE644" s="381">
        <v>54450</v>
      </c>
      <c r="AF644" s="381">
        <v>57950</v>
      </c>
      <c r="AG644" s="381">
        <v>9999</v>
      </c>
      <c r="AH644" s="381" t="s">
        <v>4863</v>
      </c>
      <c r="AI644" s="381" t="s">
        <v>12067</v>
      </c>
      <c r="AJ644" s="381">
        <v>1</v>
      </c>
    </row>
    <row r="645" spans="1:36">
      <c r="A645" s="381" t="s">
        <v>547</v>
      </c>
      <c r="B645" s="381" t="s">
        <v>12258</v>
      </c>
      <c r="C645" s="381">
        <v>13</v>
      </c>
      <c r="D645" s="381">
        <v>193</v>
      </c>
      <c r="E645" s="381" t="s">
        <v>12257</v>
      </c>
      <c r="F645" s="381" t="s">
        <v>12256</v>
      </c>
      <c r="G645" s="381" t="s">
        <v>3775</v>
      </c>
      <c r="H645" s="381">
        <v>39700</v>
      </c>
      <c r="I645" s="381">
        <v>16300</v>
      </c>
      <c r="J645" s="381">
        <v>18600</v>
      </c>
      <c r="K645" s="381">
        <v>20950</v>
      </c>
      <c r="L645" s="381">
        <v>23250</v>
      </c>
      <c r="M645" s="381">
        <v>25150</v>
      </c>
      <c r="N645" s="381">
        <v>27000</v>
      </c>
      <c r="O645" s="381">
        <v>28850</v>
      </c>
      <c r="P645" s="381">
        <v>30700</v>
      </c>
      <c r="Q645" s="381">
        <v>12060</v>
      </c>
      <c r="R645" s="381">
        <v>16240</v>
      </c>
      <c r="S645" s="381">
        <v>20420</v>
      </c>
      <c r="T645" s="381">
        <v>23250</v>
      </c>
      <c r="U645" s="381">
        <v>25150</v>
      </c>
      <c r="V645" s="381">
        <v>27000</v>
      </c>
      <c r="W645" s="381">
        <v>28850</v>
      </c>
      <c r="X645" s="381">
        <v>30700</v>
      </c>
      <c r="Y645" s="381">
        <v>26050</v>
      </c>
      <c r="Z645" s="381">
        <v>29800</v>
      </c>
      <c r="AA645" s="381">
        <v>33500</v>
      </c>
      <c r="AB645" s="381">
        <v>37200</v>
      </c>
      <c r="AC645" s="381">
        <v>40200</v>
      </c>
      <c r="AD645" s="381">
        <v>43200</v>
      </c>
      <c r="AE645" s="381">
        <v>46150</v>
      </c>
      <c r="AF645" s="381">
        <v>49150</v>
      </c>
      <c r="AG645" s="381">
        <v>9999</v>
      </c>
      <c r="AH645" s="381" t="s">
        <v>3775</v>
      </c>
      <c r="AI645" s="381" t="s">
        <v>12067</v>
      </c>
      <c r="AJ645" s="381">
        <v>0</v>
      </c>
    </row>
    <row r="646" spans="1:36">
      <c r="A646" s="381" t="s">
        <v>547</v>
      </c>
      <c r="B646" s="381" t="s">
        <v>12255</v>
      </c>
      <c r="C646" s="381">
        <v>13</v>
      </c>
      <c r="D646" s="381">
        <v>195</v>
      </c>
      <c r="E646" s="381" t="s">
        <v>12224</v>
      </c>
      <c r="F646" s="381" t="s">
        <v>12223</v>
      </c>
      <c r="G646" s="381" t="s">
        <v>1936</v>
      </c>
      <c r="H646" s="381">
        <v>61500</v>
      </c>
      <c r="I646" s="381">
        <v>21000</v>
      </c>
      <c r="J646" s="381">
        <v>24000</v>
      </c>
      <c r="K646" s="381">
        <v>27000</v>
      </c>
      <c r="L646" s="381">
        <v>30000</v>
      </c>
      <c r="M646" s="381">
        <v>32400</v>
      </c>
      <c r="N646" s="381">
        <v>34800</v>
      </c>
      <c r="O646" s="381">
        <v>37200</v>
      </c>
      <c r="P646" s="381">
        <v>39600</v>
      </c>
      <c r="Q646" s="381">
        <v>12600</v>
      </c>
      <c r="R646" s="381">
        <v>16240</v>
      </c>
      <c r="S646" s="381">
        <v>20420</v>
      </c>
      <c r="T646" s="381">
        <v>24600</v>
      </c>
      <c r="U646" s="381">
        <v>28780</v>
      </c>
      <c r="V646" s="381">
        <v>32960</v>
      </c>
      <c r="W646" s="381">
        <v>37140</v>
      </c>
      <c r="X646" s="381">
        <v>39600</v>
      </c>
      <c r="Y646" s="381">
        <v>33600</v>
      </c>
      <c r="Z646" s="381">
        <v>38400</v>
      </c>
      <c r="AA646" s="381">
        <v>43200</v>
      </c>
      <c r="AB646" s="381">
        <v>48000</v>
      </c>
      <c r="AC646" s="381">
        <v>51850</v>
      </c>
      <c r="AD646" s="381">
        <v>55700</v>
      </c>
      <c r="AE646" s="381">
        <v>59550</v>
      </c>
      <c r="AF646" s="381">
        <v>63400</v>
      </c>
      <c r="AG646" s="381">
        <v>500</v>
      </c>
      <c r="AH646" s="381" t="s">
        <v>1936</v>
      </c>
      <c r="AI646" s="381" t="s">
        <v>12067</v>
      </c>
      <c r="AJ646" s="381">
        <v>1</v>
      </c>
    </row>
    <row r="647" spans="1:36">
      <c r="A647" s="381" t="s">
        <v>547</v>
      </c>
      <c r="B647" s="381" t="s">
        <v>12254</v>
      </c>
      <c r="C647" s="381">
        <v>13</v>
      </c>
      <c r="D647" s="381">
        <v>197</v>
      </c>
      <c r="E647" s="381" t="s">
        <v>12230</v>
      </c>
      <c r="F647" s="381" t="s">
        <v>12229</v>
      </c>
      <c r="G647" s="381" t="s">
        <v>1476</v>
      </c>
      <c r="H647" s="381">
        <v>53400</v>
      </c>
      <c r="I647" s="381">
        <v>18700</v>
      </c>
      <c r="J647" s="381">
        <v>21400</v>
      </c>
      <c r="K647" s="381">
        <v>24050</v>
      </c>
      <c r="L647" s="381">
        <v>26700</v>
      </c>
      <c r="M647" s="381">
        <v>28850</v>
      </c>
      <c r="N647" s="381">
        <v>31000</v>
      </c>
      <c r="O647" s="381">
        <v>33150</v>
      </c>
      <c r="P647" s="381">
        <v>35250</v>
      </c>
      <c r="Q647" s="381">
        <v>12060</v>
      </c>
      <c r="R647" s="381">
        <v>16240</v>
      </c>
      <c r="S647" s="381">
        <v>20420</v>
      </c>
      <c r="T647" s="381">
        <v>24600</v>
      </c>
      <c r="U647" s="381">
        <v>28780</v>
      </c>
      <c r="V647" s="381">
        <v>31000</v>
      </c>
      <c r="W647" s="381">
        <v>33150</v>
      </c>
      <c r="X647" s="381">
        <v>35250</v>
      </c>
      <c r="Y647" s="381">
        <v>29900</v>
      </c>
      <c r="Z647" s="381">
        <v>34200</v>
      </c>
      <c r="AA647" s="381">
        <v>38450</v>
      </c>
      <c r="AB647" s="381">
        <v>42700</v>
      </c>
      <c r="AC647" s="381">
        <v>46150</v>
      </c>
      <c r="AD647" s="381">
        <v>49550</v>
      </c>
      <c r="AE647" s="381">
        <v>52950</v>
      </c>
      <c r="AF647" s="381">
        <v>56400</v>
      </c>
      <c r="AG647" s="381">
        <v>9999</v>
      </c>
      <c r="AH647" s="381" t="s">
        <v>1476</v>
      </c>
      <c r="AI647" s="381" t="s">
        <v>12067</v>
      </c>
      <c r="AJ647" s="381">
        <v>1</v>
      </c>
    </row>
    <row r="648" spans="1:36">
      <c r="A648" s="381" t="s">
        <v>547</v>
      </c>
      <c r="B648" s="381" t="s">
        <v>12253</v>
      </c>
      <c r="C648" s="381">
        <v>13</v>
      </c>
      <c r="D648" s="381">
        <v>199</v>
      </c>
      <c r="E648" s="381" t="s">
        <v>12252</v>
      </c>
      <c r="F648" s="381" t="s">
        <v>12251</v>
      </c>
      <c r="G648" s="381" t="s">
        <v>12250</v>
      </c>
      <c r="H648" s="381">
        <v>44800</v>
      </c>
      <c r="I648" s="381">
        <v>16300</v>
      </c>
      <c r="J648" s="381">
        <v>18600</v>
      </c>
      <c r="K648" s="381">
        <v>20950</v>
      </c>
      <c r="L648" s="381">
        <v>23250</v>
      </c>
      <c r="M648" s="381">
        <v>25150</v>
      </c>
      <c r="N648" s="381">
        <v>27000</v>
      </c>
      <c r="O648" s="381">
        <v>28850</v>
      </c>
      <c r="P648" s="381">
        <v>30700</v>
      </c>
      <c r="Q648" s="381">
        <v>12060</v>
      </c>
      <c r="R648" s="381">
        <v>16240</v>
      </c>
      <c r="S648" s="381">
        <v>20420</v>
      </c>
      <c r="T648" s="381">
        <v>23250</v>
      </c>
      <c r="U648" s="381">
        <v>25150</v>
      </c>
      <c r="V648" s="381">
        <v>27000</v>
      </c>
      <c r="W648" s="381">
        <v>28850</v>
      </c>
      <c r="X648" s="381">
        <v>30700</v>
      </c>
      <c r="Y648" s="381">
        <v>26050</v>
      </c>
      <c r="Z648" s="381">
        <v>29800</v>
      </c>
      <c r="AA648" s="381">
        <v>33500</v>
      </c>
      <c r="AB648" s="381">
        <v>37200</v>
      </c>
      <c r="AC648" s="381">
        <v>40200</v>
      </c>
      <c r="AD648" s="381">
        <v>43200</v>
      </c>
      <c r="AE648" s="381">
        <v>46150</v>
      </c>
      <c r="AF648" s="381">
        <v>49150</v>
      </c>
      <c r="AG648" s="381">
        <v>9999</v>
      </c>
      <c r="AH648" s="381" t="s">
        <v>12250</v>
      </c>
      <c r="AI648" s="381" t="s">
        <v>12067</v>
      </c>
      <c r="AJ648" s="381">
        <v>1</v>
      </c>
    </row>
    <row r="649" spans="1:36">
      <c r="A649" s="381" t="s">
        <v>547</v>
      </c>
      <c r="B649" s="381" t="s">
        <v>12249</v>
      </c>
      <c r="C649" s="381">
        <v>13</v>
      </c>
      <c r="D649" s="381">
        <v>201</v>
      </c>
      <c r="E649" s="381" t="s">
        <v>12248</v>
      </c>
      <c r="F649" s="381" t="s">
        <v>12247</v>
      </c>
      <c r="G649" s="381" t="s">
        <v>7400</v>
      </c>
      <c r="H649" s="381">
        <v>41800</v>
      </c>
      <c r="I649" s="381">
        <v>16300</v>
      </c>
      <c r="J649" s="381">
        <v>18600</v>
      </c>
      <c r="K649" s="381">
        <v>20950</v>
      </c>
      <c r="L649" s="381">
        <v>23250</v>
      </c>
      <c r="M649" s="381">
        <v>25150</v>
      </c>
      <c r="N649" s="381">
        <v>27000</v>
      </c>
      <c r="O649" s="381">
        <v>28850</v>
      </c>
      <c r="P649" s="381">
        <v>30700</v>
      </c>
      <c r="Q649" s="381">
        <v>12060</v>
      </c>
      <c r="R649" s="381">
        <v>16240</v>
      </c>
      <c r="S649" s="381">
        <v>20420</v>
      </c>
      <c r="T649" s="381">
        <v>23250</v>
      </c>
      <c r="U649" s="381">
        <v>25150</v>
      </c>
      <c r="V649" s="381">
        <v>27000</v>
      </c>
      <c r="W649" s="381">
        <v>28850</v>
      </c>
      <c r="X649" s="381">
        <v>30700</v>
      </c>
      <c r="Y649" s="381">
        <v>26050</v>
      </c>
      <c r="Z649" s="381">
        <v>29800</v>
      </c>
      <c r="AA649" s="381">
        <v>33500</v>
      </c>
      <c r="AB649" s="381">
        <v>37200</v>
      </c>
      <c r="AC649" s="381">
        <v>40200</v>
      </c>
      <c r="AD649" s="381">
        <v>43200</v>
      </c>
      <c r="AE649" s="381">
        <v>46150</v>
      </c>
      <c r="AF649" s="381">
        <v>49150</v>
      </c>
      <c r="AG649" s="381">
        <v>9999</v>
      </c>
      <c r="AH649" s="381" t="s">
        <v>7400</v>
      </c>
      <c r="AI649" s="381" t="s">
        <v>12067</v>
      </c>
      <c r="AJ649" s="381">
        <v>0</v>
      </c>
    </row>
    <row r="650" spans="1:36">
      <c r="A650" s="381" t="s">
        <v>547</v>
      </c>
      <c r="B650" s="381" t="s">
        <v>12246</v>
      </c>
      <c r="C650" s="381">
        <v>13</v>
      </c>
      <c r="D650" s="381">
        <v>205</v>
      </c>
      <c r="E650" s="381" t="s">
        <v>12245</v>
      </c>
      <c r="F650" s="381" t="s">
        <v>12244</v>
      </c>
      <c r="G650" s="381" t="s">
        <v>3068</v>
      </c>
      <c r="H650" s="381">
        <v>39700</v>
      </c>
      <c r="I650" s="381">
        <v>16300</v>
      </c>
      <c r="J650" s="381">
        <v>18600</v>
      </c>
      <c r="K650" s="381">
        <v>20950</v>
      </c>
      <c r="L650" s="381">
        <v>23250</v>
      </c>
      <c r="M650" s="381">
        <v>25150</v>
      </c>
      <c r="N650" s="381">
        <v>27000</v>
      </c>
      <c r="O650" s="381">
        <v>28850</v>
      </c>
      <c r="P650" s="381">
        <v>30700</v>
      </c>
      <c r="Q650" s="381">
        <v>12060</v>
      </c>
      <c r="R650" s="381">
        <v>16240</v>
      </c>
      <c r="S650" s="381">
        <v>20420</v>
      </c>
      <c r="T650" s="381">
        <v>23250</v>
      </c>
      <c r="U650" s="381">
        <v>25150</v>
      </c>
      <c r="V650" s="381">
        <v>27000</v>
      </c>
      <c r="W650" s="381">
        <v>28850</v>
      </c>
      <c r="X650" s="381">
        <v>30700</v>
      </c>
      <c r="Y650" s="381">
        <v>26050</v>
      </c>
      <c r="Z650" s="381">
        <v>29800</v>
      </c>
      <c r="AA650" s="381">
        <v>33500</v>
      </c>
      <c r="AB650" s="381">
        <v>37200</v>
      </c>
      <c r="AC650" s="381">
        <v>40200</v>
      </c>
      <c r="AD650" s="381">
        <v>43200</v>
      </c>
      <c r="AE650" s="381">
        <v>46150</v>
      </c>
      <c r="AF650" s="381">
        <v>49150</v>
      </c>
      <c r="AG650" s="381">
        <v>9999</v>
      </c>
      <c r="AH650" s="381" t="s">
        <v>3068</v>
      </c>
      <c r="AI650" s="381" t="s">
        <v>12067</v>
      </c>
      <c r="AJ650" s="381">
        <v>0</v>
      </c>
    </row>
    <row r="651" spans="1:36">
      <c r="A651" s="381" t="s">
        <v>547</v>
      </c>
      <c r="B651" s="381" t="s">
        <v>12243</v>
      </c>
      <c r="C651" s="381">
        <v>13</v>
      </c>
      <c r="D651" s="381">
        <v>207</v>
      </c>
      <c r="E651" s="381" t="s">
        <v>12242</v>
      </c>
      <c r="F651" s="381" t="s">
        <v>12241</v>
      </c>
      <c r="G651" s="381" t="s">
        <v>1205</v>
      </c>
      <c r="H651" s="381">
        <v>59300</v>
      </c>
      <c r="I651" s="381">
        <v>20800</v>
      </c>
      <c r="J651" s="381">
        <v>23750</v>
      </c>
      <c r="K651" s="381">
        <v>26700</v>
      </c>
      <c r="L651" s="381">
        <v>29650</v>
      </c>
      <c r="M651" s="381">
        <v>32050</v>
      </c>
      <c r="N651" s="381">
        <v>34400</v>
      </c>
      <c r="O651" s="381">
        <v>36800</v>
      </c>
      <c r="P651" s="381">
        <v>39150</v>
      </c>
      <c r="Q651" s="381">
        <v>12500</v>
      </c>
      <c r="R651" s="381">
        <v>16240</v>
      </c>
      <c r="S651" s="381">
        <v>20420</v>
      </c>
      <c r="T651" s="381">
        <v>24600</v>
      </c>
      <c r="U651" s="381">
        <v>28780</v>
      </c>
      <c r="V651" s="381">
        <v>32960</v>
      </c>
      <c r="W651" s="381">
        <v>36800</v>
      </c>
      <c r="X651" s="381">
        <v>39150</v>
      </c>
      <c r="Y651" s="381">
        <v>33250</v>
      </c>
      <c r="Z651" s="381">
        <v>38000</v>
      </c>
      <c r="AA651" s="381">
        <v>42750</v>
      </c>
      <c r="AB651" s="381">
        <v>47450</v>
      </c>
      <c r="AC651" s="381">
        <v>51250</v>
      </c>
      <c r="AD651" s="381">
        <v>55050</v>
      </c>
      <c r="AE651" s="381">
        <v>58850</v>
      </c>
      <c r="AF651" s="381">
        <v>62650</v>
      </c>
      <c r="AG651" s="381">
        <v>9999</v>
      </c>
      <c r="AH651" s="381" t="s">
        <v>1205</v>
      </c>
      <c r="AI651" s="381" t="s">
        <v>12067</v>
      </c>
      <c r="AJ651" s="381">
        <v>1</v>
      </c>
    </row>
    <row r="652" spans="1:36">
      <c r="A652" s="381" t="s">
        <v>547</v>
      </c>
      <c r="B652" s="381" t="s">
        <v>12240</v>
      </c>
      <c r="C652" s="381">
        <v>13</v>
      </c>
      <c r="D652" s="381">
        <v>209</v>
      </c>
      <c r="E652" s="381" t="s">
        <v>12239</v>
      </c>
      <c r="F652" s="381" t="s">
        <v>12238</v>
      </c>
      <c r="G652" s="381" t="s">
        <v>1924</v>
      </c>
      <c r="H652" s="381">
        <v>46100</v>
      </c>
      <c r="I652" s="381">
        <v>16300</v>
      </c>
      <c r="J652" s="381">
        <v>18600</v>
      </c>
      <c r="K652" s="381">
        <v>20950</v>
      </c>
      <c r="L652" s="381">
        <v>23250</v>
      </c>
      <c r="M652" s="381">
        <v>25150</v>
      </c>
      <c r="N652" s="381">
        <v>27000</v>
      </c>
      <c r="O652" s="381">
        <v>28850</v>
      </c>
      <c r="P652" s="381">
        <v>30700</v>
      </c>
      <c r="Q652" s="381">
        <v>12060</v>
      </c>
      <c r="R652" s="381">
        <v>16240</v>
      </c>
      <c r="S652" s="381">
        <v>20420</v>
      </c>
      <c r="T652" s="381">
        <v>23250</v>
      </c>
      <c r="U652" s="381">
        <v>25150</v>
      </c>
      <c r="V652" s="381">
        <v>27000</v>
      </c>
      <c r="W652" s="381">
        <v>28850</v>
      </c>
      <c r="X652" s="381">
        <v>30700</v>
      </c>
      <c r="Y652" s="381">
        <v>26050</v>
      </c>
      <c r="Z652" s="381">
        <v>29800</v>
      </c>
      <c r="AA652" s="381">
        <v>33500</v>
      </c>
      <c r="AB652" s="381">
        <v>37200</v>
      </c>
      <c r="AC652" s="381">
        <v>40200</v>
      </c>
      <c r="AD652" s="381">
        <v>43200</v>
      </c>
      <c r="AE652" s="381">
        <v>46150</v>
      </c>
      <c r="AF652" s="381">
        <v>49150</v>
      </c>
      <c r="AG652" s="381">
        <v>9999</v>
      </c>
      <c r="AH652" s="381" t="s">
        <v>1924</v>
      </c>
      <c r="AI652" s="381" t="s">
        <v>12067</v>
      </c>
      <c r="AJ652" s="381">
        <v>0</v>
      </c>
    </row>
    <row r="653" spans="1:36">
      <c r="A653" s="381" t="s">
        <v>547</v>
      </c>
      <c r="B653" s="381" t="s">
        <v>12237</v>
      </c>
      <c r="C653" s="381">
        <v>13</v>
      </c>
      <c r="D653" s="381">
        <v>211</v>
      </c>
      <c r="E653" s="381" t="s">
        <v>12236</v>
      </c>
      <c r="F653" s="381" t="s">
        <v>12235</v>
      </c>
      <c r="G653" s="381" t="s">
        <v>1449</v>
      </c>
      <c r="H653" s="381">
        <v>58400</v>
      </c>
      <c r="I653" s="381">
        <v>20450</v>
      </c>
      <c r="J653" s="381">
        <v>23400</v>
      </c>
      <c r="K653" s="381">
        <v>26300</v>
      </c>
      <c r="L653" s="381">
        <v>29200</v>
      </c>
      <c r="M653" s="381">
        <v>31550</v>
      </c>
      <c r="N653" s="381">
        <v>33900</v>
      </c>
      <c r="O653" s="381">
        <v>36250</v>
      </c>
      <c r="P653" s="381">
        <v>38550</v>
      </c>
      <c r="Q653" s="381">
        <v>12250</v>
      </c>
      <c r="R653" s="381">
        <v>16240</v>
      </c>
      <c r="S653" s="381">
        <v>20420</v>
      </c>
      <c r="T653" s="381">
        <v>24600</v>
      </c>
      <c r="U653" s="381">
        <v>28780</v>
      </c>
      <c r="V653" s="381">
        <v>32960</v>
      </c>
      <c r="W653" s="381">
        <v>36250</v>
      </c>
      <c r="X653" s="381">
        <v>38550</v>
      </c>
      <c r="Y653" s="381">
        <v>32700</v>
      </c>
      <c r="Z653" s="381">
        <v>37400</v>
      </c>
      <c r="AA653" s="381">
        <v>42050</v>
      </c>
      <c r="AB653" s="381">
        <v>46700</v>
      </c>
      <c r="AC653" s="381">
        <v>50450</v>
      </c>
      <c r="AD653" s="381">
        <v>54200</v>
      </c>
      <c r="AE653" s="381">
        <v>57950</v>
      </c>
      <c r="AF653" s="381">
        <v>61650</v>
      </c>
      <c r="AG653" s="381">
        <v>9999</v>
      </c>
      <c r="AH653" s="381" t="s">
        <v>1449</v>
      </c>
      <c r="AI653" s="381" t="s">
        <v>12067</v>
      </c>
      <c r="AJ653" s="381">
        <v>1</v>
      </c>
    </row>
    <row r="654" spans="1:36">
      <c r="A654" s="381" t="s">
        <v>547</v>
      </c>
      <c r="B654" s="381" t="s">
        <v>12234</v>
      </c>
      <c r="C654" s="381">
        <v>13</v>
      </c>
      <c r="D654" s="381">
        <v>213</v>
      </c>
      <c r="E654" s="381" t="s">
        <v>12233</v>
      </c>
      <c r="F654" s="381" t="s">
        <v>12232</v>
      </c>
      <c r="G654" s="381" t="s">
        <v>4848</v>
      </c>
      <c r="H654" s="381">
        <v>43500</v>
      </c>
      <c r="I654" s="381">
        <v>16300</v>
      </c>
      <c r="J654" s="381">
        <v>18600</v>
      </c>
      <c r="K654" s="381">
        <v>20950</v>
      </c>
      <c r="L654" s="381">
        <v>23250</v>
      </c>
      <c r="M654" s="381">
        <v>25150</v>
      </c>
      <c r="N654" s="381">
        <v>27000</v>
      </c>
      <c r="O654" s="381">
        <v>28850</v>
      </c>
      <c r="P654" s="381">
        <v>30700</v>
      </c>
      <c r="Q654" s="381">
        <v>12060</v>
      </c>
      <c r="R654" s="381">
        <v>16240</v>
      </c>
      <c r="S654" s="381">
        <v>20420</v>
      </c>
      <c r="T654" s="381">
        <v>23250</v>
      </c>
      <c r="U654" s="381">
        <v>25150</v>
      </c>
      <c r="V654" s="381">
        <v>27000</v>
      </c>
      <c r="W654" s="381">
        <v>28850</v>
      </c>
      <c r="X654" s="381">
        <v>30700</v>
      </c>
      <c r="Y654" s="381">
        <v>26050</v>
      </c>
      <c r="Z654" s="381">
        <v>29800</v>
      </c>
      <c r="AA654" s="381">
        <v>33500</v>
      </c>
      <c r="AB654" s="381">
        <v>37200</v>
      </c>
      <c r="AC654" s="381">
        <v>40200</v>
      </c>
      <c r="AD654" s="381">
        <v>43200</v>
      </c>
      <c r="AE654" s="381">
        <v>46150</v>
      </c>
      <c r="AF654" s="381">
        <v>49150</v>
      </c>
      <c r="AG654" s="381">
        <v>9999</v>
      </c>
      <c r="AH654" s="381" t="s">
        <v>4848</v>
      </c>
      <c r="AI654" s="381" t="s">
        <v>12067</v>
      </c>
      <c r="AJ654" s="381">
        <v>1</v>
      </c>
    </row>
    <row r="655" spans="1:36">
      <c r="A655" s="381" t="s">
        <v>547</v>
      </c>
      <c r="B655" s="381" t="s">
        <v>12231</v>
      </c>
      <c r="C655" s="381">
        <v>13</v>
      </c>
      <c r="D655" s="381">
        <v>215</v>
      </c>
      <c r="E655" s="381" t="s">
        <v>12230</v>
      </c>
      <c r="F655" s="381" t="s">
        <v>12229</v>
      </c>
      <c r="G655" s="381" t="s">
        <v>12228</v>
      </c>
      <c r="H655" s="381">
        <v>53400</v>
      </c>
      <c r="I655" s="381">
        <v>18700</v>
      </c>
      <c r="J655" s="381">
        <v>21400</v>
      </c>
      <c r="K655" s="381">
        <v>24050</v>
      </c>
      <c r="L655" s="381">
        <v>26700</v>
      </c>
      <c r="M655" s="381">
        <v>28850</v>
      </c>
      <c r="N655" s="381">
        <v>31000</v>
      </c>
      <c r="O655" s="381">
        <v>33150</v>
      </c>
      <c r="P655" s="381">
        <v>35250</v>
      </c>
      <c r="Q655" s="381">
        <v>12060</v>
      </c>
      <c r="R655" s="381">
        <v>16240</v>
      </c>
      <c r="S655" s="381">
        <v>20420</v>
      </c>
      <c r="T655" s="381">
        <v>24600</v>
      </c>
      <c r="U655" s="381">
        <v>28780</v>
      </c>
      <c r="V655" s="381">
        <v>31000</v>
      </c>
      <c r="W655" s="381">
        <v>33150</v>
      </c>
      <c r="X655" s="381">
        <v>35250</v>
      </c>
      <c r="Y655" s="381">
        <v>29900</v>
      </c>
      <c r="Z655" s="381">
        <v>34200</v>
      </c>
      <c r="AA655" s="381">
        <v>38450</v>
      </c>
      <c r="AB655" s="381">
        <v>42700</v>
      </c>
      <c r="AC655" s="381">
        <v>46150</v>
      </c>
      <c r="AD655" s="381">
        <v>49550</v>
      </c>
      <c r="AE655" s="381">
        <v>52950</v>
      </c>
      <c r="AF655" s="381">
        <v>56400</v>
      </c>
      <c r="AG655" s="381">
        <v>1800</v>
      </c>
      <c r="AH655" s="381" t="s">
        <v>12228</v>
      </c>
      <c r="AI655" s="381" t="s">
        <v>12067</v>
      </c>
      <c r="AJ655" s="381">
        <v>1</v>
      </c>
    </row>
    <row r="656" spans="1:36">
      <c r="A656" s="381" t="s">
        <v>547</v>
      </c>
      <c r="B656" s="381" t="s">
        <v>12227</v>
      </c>
      <c r="C656" s="381">
        <v>13</v>
      </c>
      <c r="D656" s="381">
        <v>217</v>
      </c>
      <c r="E656" s="381" t="s">
        <v>12109</v>
      </c>
      <c r="F656" s="381" t="s">
        <v>12108</v>
      </c>
      <c r="G656" s="381" t="s">
        <v>3039</v>
      </c>
      <c r="H656" s="381">
        <v>69700</v>
      </c>
      <c r="I656" s="381">
        <v>24400</v>
      </c>
      <c r="J656" s="381">
        <v>27900</v>
      </c>
      <c r="K656" s="381">
        <v>31400</v>
      </c>
      <c r="L656" s="381">
        <v>34850</v>
      </c>
      <c r="M656" s="381">
        <v>37650</v>
      </c>
      <c r="N656" s="381">
        <v>40450</v>
      </c>
      <c r="O656" s="381">
        <v>43250</v>
      </c>
      <c r="P656" s="381">
        <v>46050</v>
      </c>
      <c r="Q656" s="381">
        <v>14650</v>
      </c>
      <c r="R656" s="381">
        <v>16750</v>
      </c>
      <c r="S656" s="381">
        <v>20420</v>
      </c>
      <c r="T656" s="381">
        <v>24600</v>
      </c>
      <c r="U656" s="381">
        <v>28780</v>
      </c>
      <c r="V656" s="381">
        <v>32960</v>
      </c>
      <c r="W656" s="381">
        <v>37140</v>
      </c>
      <c r="X656" s="381">
        <v>41320</v>
      </c>
      <c r="Y656" s="381">
        <v>39050</v>
      </c>
      <c r="Z656" s="381">
        <v>44600</v>
      </c>
      <c r="AA656" s="381">
        <v>50200</v>
      </c>
      <c r="AB656" s="381">
        <v>55750</v>
      </c>
      <c r="AC656" s="381">
        <v>60250</v>
      </c>
      <c r="AD656" s="381">
        <v>64700</v>
      </c>
      <c r="AE656" s="381">
        <v>69150</v>
      </c>
      <c r="AF656" s="381">
        <v>73600</v>
      </c>
      <c r="AG656" s="381">
        <v>520</v>
      </c>
      <c r="AH656" s="381" t="s">
        <v>3039</v>
      </c>
      <c r="AI656" s="381" t="s">
        <v>12067</v>
      </c>
      <c r="AJ656" s="381">
        <v>1</v>
      </c>
    </row>
    <row r="657" spans="1:36">
      <c r="A657" s="381" t="s">
        <v>547</v>
      </c>
      <c r="B657" s="381" t="s">
        <v>12226</v>
      </c>
      <c r="C657" s="381">
        <v>13</v>
      </c>
      <c r="D657" s="381">
        <v>219</v>
      </c>
      <c r="E657" s="381" t="s">
        <v>12224</v>
      </c>
      <c r="F657" s="381" t="s">
        <v>12223</v>
      </c>
      <c r="G657" s="381" t="s">
        <v>4217</v>
      </c>
      <c r="H657" s="381">
        <v>61500</v>
      </c>
      <c r="I657" s="381">
        <v>21000</v>
      </c>
      <c r="J657" s="381">
        <v>24000</v>
      </c>
      <c r="K657" s="381">
        <v>27000</v>
      </c>
      <c r="L657" s="381">
        <v>30000</v>
      </c>
      <c r="M657" s="381">
        <v>32400</v>
      </c>
      <c r="N657" s="381">
        <v>34800</v>
      </c>
      <c r="O657" s="381">
        <v>37200</v>
      </c>
      <c r="P657" s="381">
        <v>39600</v>
      </c>
      <c r="Q657" s="381">
        <v>12600</v>
      </c>
      <c r="R657" s="381">
        <v>16240</v>
      </c>
      <c r="S657" s="381">
        <v>20420</v>
      </c>
      <c r="T657" s="381">
        <v>24600</v>
      </c>
      <c r="U657" s="381">
        <v>28780</v>
      </c>
      <c r="V657" s="381">
        <v>32960</v>
      </c>
      <c r="W657" s="381">
        <v>37140</v>
      </c>
      <c r="X657" s="381">
        <v>39600</v>
      </c>
      <c r="Y657" s="381">
        <v>33600</v>
      </c>
      <c r="Z657" s="381">
        <v>38400</v>
      </c>
      <c r="AA657" s="381">
        <v>43200</v>
      </c>
      <c r="AB657" s="381">
        <v>48000</v>
      </c>
      <c r="AC657" s="381">
        <v>51850</v>
      </c>
      <c r="AD657" s="381">
        <v>55700</v>
      </c>
      <c r="AE657" s="381">
        <v>59550</v>
      </c>
      <c r="AF657" s="381">
        <v>63400</v>
      </c>
      <c r="AG657" s="381">
        <v>500</v>
      </c>
      <c r="AH657" s="381" t="s">
        <v>4217</v>
      </c>
      <c r="AI657" s="381" t="s">
        <v>12067</v>
      </c>
      <c r="AJ657" s="381">
        <v>1</v>
      </c>
    </row>
    <row r="658" spans="1:36">
      <c r="A658" s="381" t="s">
        <v>547</v>
      </c>
      <c r="B658" s="381" t="s">
        <v>12225</v>
      </c>
      <c r="C658" s="381">
        <v>13</v>
      </c>
      <c r="D658" s="381">
        <v>221</v>
      </c>
      <c r="E658" s="381" t="s">
        <v>12224</v>
      </c>
      <c r="F658" s="381" t="s">
        <v>12223</v>
      </c>
      <c r="G658" s="381" t="s">
        <v>12222</v>
      </c>
      <c r="H658" s="381">
        <v>61500</v>
      </c>
      <c r="I658" s="381">
        <v>21000</v>
      </c>
      <c r="J658" s="381">
        <v>24000</v>
      </c>
      <c r="K658" s="381">
        <v>27000</v>
      </c>
      <c r="L658" s="381">
        <v>30000</v>
      </c>
      <c r="M658" s="381">
        <v>32400</v>
      </c>
      <c r="N658" s="381">
        <v>34800</v>
      </c>
      <c r="O658" s="381">
        <v>37200</v>
      </c>
      <c r="P658" s="381">
        <v>39600</v>
      </c>
      <c r="Q658" s="381">
        <v>12600</v>
      </c>
      <c r="R658" s="381">
        <v>16240</v>
      </c>
      <c r="S658" s="381">
        <v>20420</v>
      </c>
      <c r="T658" s="381">
        <v>24600</v>
      </c>
      <c r="U658" s="381">
        <v>28780</v>
      </c>
      <c r="V658" s="381">
        <v>32960</v>
      </c>
      <c r="W658" s="381">
        <v>37140</v>
      </c>
      <c r="X658" s="381">
        <v>39600</v>
      </c>
      <c r="Y658" s="381">
        <v>33600</v>
      </c>
      <c r="Z658" s="381">
        <v>38400</v>
      </c>
      <c r="AA658" s="381">
        <v>43200</v>
      </c>
      <c r="AB658" s="381">
        <v>48000</v>
      </c>
      <c r="AC658" s="381">
        <v>51850</v>
      </c>
      <c r="AD658" s="381">
        <v>55700</v>
      </c>
      <c r="AE658" s="381">
        <v>59550</v>
      </c>
      <c r="AF658" s="381">
        <v>63400</v>
      </c>
      <c r="AG658" s="381">
        <v>9999</v>
      </c>
      <c r="AH658" s="381" t="s">
        <v>12222</v>
      </c>
      <c r="AI658" s="381" t="s">
        <v>12067</v>
      </c>
      <c r="AJ658" s="381">
        <v>1</v>
      </c>
    </row>
    <row r="659" spans="1:36">
      <c r="A659" s="381" t="s">
        <v>547</v>
      </c>
      <c r="B659" s="381" t="s">
        <v>12221</v>
      </c>
      <c r="C659" s="381">
        <v>13</v>
      </c>
      <c r="D659" s="381">
        <v>223</v>
      </c>
      <c r="E659" s="381" t="s">
        <v>12109</v>
      </c>
      <c r="F659" s="381" t="s">
        <v>12108</v>
      </c>
      <c r="G659" s="381" t="s">
        <v>5107</v>
      </c>
      <c r="H659" s="381">
        <v>69700</v>
      </c>
      <c r="I659" s="381">
        <v>24400</v>
      </c>
      <c r="J659" s="381">
        <v>27900</v>
      </c>
      <c r="K659" s="381">
        <v>31400</v>
      </c>
      <c r="L659" s="381">
        <v>34850</v>
      </c>
      <c r="M659" s="381">
        <v>37650</v>
      </c>
      <c r="N659" s="381">
        <v>40450</v>
      </c>
      <c r="O659" s="381">
        <v>43250</v>
      </c>
      <c r="P659" s="381">
        <v>46050</v>
      </c>
      <c r="Q659" s="381">
        <v>14650</v>
      </c>
      <c r="R659" s="381">
        <v>16750</v>
      </c>
      <c r="S659" s="381">
        <v>20420</v>
      </c>
      <c r="T659" s="381">
        <v>24600</v>
      </c>
      <c r="U659" s="381">
        <v>28780</v>
      </c>
      <c r="V659" s="381">
        <v>32960</v>
      </c>
      <c r="W659" s="381">
        <v>37140</v>
      </c>
      <c r="X659" s="381">
        <v>41320</v>
      </c>
      <c r="Y659" s="381">
        <v>39050</v>
      </c>
      <c r="Z659" s="381">
        <v>44600</v>
      </c>
      <c r="AA659" s="381">
        <v>50200</v>
      </c>
      <c r="AB659" s="381">
        <v>55750</v>
      </c>
      <c r="AC659" s="381">
        <v>60250</v>
      </c>
      <c r="AD659" s="381">
        <v>64700</v>
      </c>
      <c r="AE659" s="381">
        <v>69150</v>
      </c>
      <c r="AF659" s="381">
        <v>73600</v>
      </c>
      <c r="AG659" s="381">
        <v>520</v>
      </c>
      <c r="AH659" s="381" t="s">
        <v>5107</v>
      </c>
      <c r="AI659" s="381" t="s">
        <v>12067</v>
      </c>
      <c r="AJ659" s="381">
        <v>1</v>
      </c>
    </row>
    <row r="660" spans="1:36">
      <c r="A660" s="381" t="s">
        <v>547</v>
      </c>
      <c r="B660" s="381" t="s">
        <v>12220</v>
      </c>
      <c r="C660" s="381">
        <v>13</v>
      </c>
      <c r="D660" s="381">
        <v>225</v>
      </c>
      <c r="E660" s="381" t="s">
        <v>12219</v>
      </c>
      <c r="F660" s="381" t="s">
        <v>12218</v>
      </c>
      <c r="G660" s="381" t="s">
        <v>12217</v>
      </c>
      <c r="H660" s="381">
        <v>51700</v>
      </c>
      <c r="I660" s="381">
        <v>18100</v>
      </c>
      <c r="J660" s="381">
        <v>20700</v>
      </c>
      <c r="K660" s="381">
        <v>23300</v>
      </c>
      <c r="L660" s="381">
        <v>25850</v>
      </c>
      <c r="M660" s="381">
        <v>27950</v>
      </c>
      <c r="N660" s="381">
        <v>30000</v>
      </c>
      <c r="O660" s="381">
        <v>32100</v>
      </c>
      <c r="P660" s="381">
        <v>34150</v>
      </c>
      <c r="Q660" s="381">
        <v>12060</v>
      </c>
      <c r="R660" s="381">
        <v>16240</v>
      </c>
      <c r="S660" s="381">
        <v>20420</v>
      </c>
      <c r="T660" s="381">
        <v>24600</v>
      </c>
      <c r="U660" s="381">
        <v>27950</v>
      </c>
      <c r="V660" s="381">
        <v>30000</v>
      </c>
      <c r="W660" s="381">
        <v>32100</v>
      </c>
      <c r="X660" s="381">
        <v>34150</v>
      </c>
      <c r="Y660" s="381">
        <v>28950</v>
      </c>
      <c r="Z660" s="381">
        <v>33100</v>
      </c>
      <c r="AA660" s="381">
        <v>37250</v>
      </c>
      <c r="AB660" s="381">
        <v>41350</v>
      </c>
      <c r="AC660" s="381">
        <v>44700</v>
      </c>
      <c r="AD660" s="381">
        <v>48000</v>
      </c>
      <c r="AE660" s="381">
        <v>51300</v>
      </c>
      <c r="AF660" s="381">
        <v>54600</v>
      </c>
      <c r="AG660" s="381">
        <v>4680</v>
      </c>
      <c r="AH660" s="381" t="s">
        <v>12217</v>
      </c>
      <c r="AI660" s="381" t="s">
        <v>12067</v>
      </c>
      <c r="AJ660" s="381">
        <v>1</v>
      </c>
    </row>
    <row r="661" spans="1:36">
      <c r="A661" s="381" t="s">
        <v>547</v>
      </c>
      <c r="B661" s="381" t="s">
        <v>12216</v>
      </c>
      <c r="C661" s="381">
        <v>13</v>
      </c>
      <c r="D661" s="381">
        <v>227</v>
      </c>
      <c r="E661" s="381" t="s">
        <v>12109</v>
      </c>
      <c r="F661" s="381" t="s">
        <v>12108</v>
      </c>
      <c r="G661" s="381" t="s">
        <v>4209</v>
      </c>
      <c r="H661" s="381">
        <v>69700</v>
      </c>
      <c r="I661" s="381">
        <v>24400</v>
      </c>
      <c r="J661" s="381">
        <v>27900</v>
      </c>
      <c r="K661" s="381">
        <v>31400</v>
      </c>
      <c r="L661" s="381">
        <v>34850</v>
      </c>
      <c r="M661" s="381">
        <v>37650</v>
      </c>
      <c r="N661" s="381">
        <v>40450</v>
      </c>
      <c r="O661" s="381">
        <v>43250</v>
      </c>
      <c r="P661" s="381">
        <v>46050</v>
      </c>
      <c r="Q661" s="381">
        <v>14650</v>
      </c>
      <c r="R661" s="381">
        <v>16750</v>
      </c>
      <c r="S661" s="381">
        <v>20420</v>
      </c>
      <c r="T661" s="381">
        <v>24600</v>
      </c>
      <c r="U661" s="381">
        <v>28780</v>
      </c>
      <c r="V661" s="381">
        <v>32960</v>
      </c>
      <c r="W661" s="381">
        <v>37140</v>
      </c>
      <c r="X661" s="381">
        <v>41320</v>
      </c>
      <c r="Y661" s="381">
        <v>39050</v>
      </c>
      <c r="Z661" s="381">
        <v>44600</v>
      </c>
      <c r="AA661" s="381">
        <v>50200</v>
      </c>
      <c r="AB661" s="381">
        <v>55750</v>
      </c>
      <c r="AC661" s="381">
        <v>60250</v>
      </c>
      <c r="AD661" s="381">
        <v>64700</v>
      </c>
      <c r="AE661" s="381">
        <v>69150</v>
      </c>
      <c r="AF661" s="381">
        <v>73600</v>
      </c>
      <c r="AG661" s="381">
        <v>520</v>
      </c>
      <c r="AH661" s="381" t="s">
        <v>4209</v>
      </c>
      <c r="AI661" s="381" t="s">
        <v>12067</v>
      </c>
      <c r="AJ661" s="381">
        <v>1</v>
      </c>
    </row>
    <row r="662" spans="1:36">
      <c r="A662" s="381" t="s">
        <v>547</v>
      </c>
      <c r="B662" s="381" t="s">
        <v>12215</v>
      </c>
      <c r="C662" s="381">
        <v>13</v>
      </c>
      <c r="D662" s="381">
        <v>229</v>
      </c>
      <c r="E662" s="381" t="s">
        <v>12214</v>
      </c>
      <c r="F662" s="381" t="s">
        <v>12213</v>
      </c>
      <c r="G662" s="381" t="s">
        <v>1185</v>
      </c>
      <c r="H662" s="381">
        <v>51200</v>
      </c>
      <c r="I662" s="381">
        <v>17950</v>
      </c>
      <c r="J662" s="381">
        <v>20500</v>
      </c>
      <c r="K662" s="381">
        <v>23050</v>
      </c>
      <c r="L662" s="381">
        <v>25600</v>
      </c>
      <c r="M662" s="381">
        <v>27650</v>
      </c>
      <c r="N662" s="381">
        <v>29700</v>
      </c>
      <c r="O662" s="381">
        <v>31750</v>
      </c>
      <c r="P662" s="381">
        <v>33800</v>
      </c>
      <c r="Q662" s="381">
        <v>12060</v>
      </c>
      <c r="R662" s="381">
        <v>16240</v>
      </c>
      <c r="S662" s="381">
        <v>20420</v>
      </c>
      <c r="T662" s="381">
        <v>24600</v>
      </c>
      <c r="U662" s="381">
        <v>27650</v>
      </c>
      <c r="V662" s="381">
        <v>29700</v>
      </c>
      <c r="W662" s="381">
        <v>31750</v>
      </c>
      <c r="X662" s="381">
        <v>33800</v>
      </c>
      <c r="Y662" s="381">
        <v>28700</v>
      </c>
      <c r="Z662" s="381">
        <v>32800</v>
      </c>
      <c r="AA662" s="381">
        <v>36900</v>
      </c>
      <c r="AB662" s="381">
        <v>40950</v>
      </c>
      <c r="AC662" s="381">
        <v>44250</v>
      </c>
      <c r="AD662" s="381">
        <v>47550</v>
      </c>
      <c r="AE662" s="381">
        <v>50800</v>
      </c>
      <c r="AF662" s="381">
        <v>54100</v>
      </c>
      <c r="AG662" s="381">
        <v>9999</v>
      </c>
      <c r="AH662" s="381" t="s">
        <v>1185</v>
      </c>
      <c r="AI662" s="381" t="s">
        <v>12067</v>
      </c>
      <c r="AJ662" s="381">
        <v>0</v>
      </c>
    </row>
    <row r="663" spans="1:36">
      <c r="A663" s="381" t="s">
        <v>547</v>
      </c>
      <c r="B663" s="381" t="s">
        <v>12212</v>
      </c>
      <c r="C663" s="381">
        <v>13</v>
      </c>
      <c r="D663" s="381">
        <v>231</v>
      </c>
      <c r="E663" s="381" t="s">
        <v>12109</v>
      </c>
      <c r="F663" s="381" t="s">
        <v>12108</v>
      </c>
      <c r="G663" s="381" t="s">
        <v>4472</v>
      </c>
      <c r="H663" s="381">
        <v>69700</v>
      </c>
      <c r="I663" s="381">
        <v>24400</v>
      </c>
      <c r="J663" s="381">
        <v>27900</v>
      </c>
      <c r="K663" s="381">
        <v>31400</v>
      </c>
      <c r="L663" s="381">
        <v>34850</v>
      </c>
      <c r="M663" s="381">
        <v>37650</v>
      </c>
      <c r="N663" s="381">
        <v>40450</v>
      </c>
      <c r="O663" s="381">
        <v>43250</v>
      </c>
      <c r="P663" s="381">
        <v>46050</v>
      </c>
      <c r="Q663" s="381">
        <v>14650</v>
      </c>
      <c r="R663" s="381">
        <v>16750</v>
      </c>
      <c r="S663" s="381">
        <v>20420</v>
      </c>
      <c r="T663" s="381">
        <v>24600</v>
      </c>
      <c r="U663" s="381">
        <v>28780</v>
      </c>
      <c r="V663" s="381">
        <v>32960</v>
      </c>
      <c r="W663" s="381">
        <v>37140</v>
      </c>
      <c r="X663" s="381">
        <v>41320</v>
      </c>
      <c r="Y663" s="381">
        <v>39050</v>
      </c>
      <c r="Z663" s="381">
        <v>44600</v>
      </c>
      <c r="AA663" s="381">
        <v>50200</v>
      </c>
      <c r="AB663" s="381">
        <v>55750</v>
      </c>
      <c r="AC663" s="381">
        <v>60250</v>
      </c>
      <c r="AD663" s="381">
        <v>64700</v>
      </c>
      <c r="AE663" s="381">
        <v>69150</v>
      </c>
      <c r="AF663" s="381">
        <v>73600</v>
      </c>
      <c r="AG663" s="381">
        <v>9999</v>
      </c>
      <c r="AH663" s="381" t="s">
        <v>4472</v>
      </c>
      <c r="AI663" s="381" t="s">
        <v>12067</v>
      </c>
      <c r="AJ663" s="381">
        <v>1</v>
      </c>
    </row>
    <row r="664" spans="1:36">
      <c r="A664" s="381" t="s">
        <v>547</v>
      </c>
      <c r="B664" s="381" t="s">
        <v>12211</v>
      </c>
      <c r="C664" s="381">
        <v>13</v>
      </c>
      <c r="D664" s="381">
        <v>233</v>
      </c>
      <c r="E664" s="381" t="s">
        <v>12210</v>
      </c>
      <c r="F664" s="381" t="s">
        <v>12209</v>
      </c>
      <c r="G664" s="381" t="s">
        <v>1181</v>
      </c>
      <c r="H664" s="381">
        <v>49100</v>
      </c>
      <c r="I664" s="381">
        <v>17200</v>
      </c>
      <c r="J664" s="381">
        <v>19650</v>
      </c>
      <c r="K664" s="381">
        <v>22100</v>
      </c>
      <c r="L664" s="381">
        <v>24550</v>
      </c>
      <c r="M664" s="381">
        <v>26550</v>
      </c>
      <c r="N664" s="381">
        <v>28500</v>
      </c>
      <c r="O664" s="381">
        <v>30450</v>
      </c>
      <c r="P664" s="381">
        <v>32450</v>
      </c>
      <c r="Q664" s="381">
        <v>12060</v>
      </c>
      <c r="R664" s="381">
        <v>16240</v>
      </c>
      <c r="S664" s="381">
        <v>20420</v>
      </c>
      <c r="T664" s="381">
        <v>24550</v>
      </c>
      <c r="U664" s="381">
        <v>26550</v>
      </c>
      <c r="V664" s="381">
        <v>28500</v>
      </c>
      <c r="W664" s="381">
        <v>30450</v>
      </c>
      <c r="X664" s="381">
        <v>32450</v>
      </c>
      <c r="Y664" s="381">
        <v>27550</v>
      </c>
      <c r="Z664" s="381">
        <v>31450</v>
      </c>
      <c r="AA664" s="381">
        <v>35400</v>
      </c>
      <c r="AB664" s="381">
        <v>39300</v>
      </c>
      <c r="AC664" s="381">
        <v>42450</v>
      </c>
      <c r="AD664" s="381">
        <v>45600</v>
      </c>
      <c r="AE664" s="381">
        <v>48750</v>
      </c>
      <c r="AF664" s="381">
        <v>51900</v>
      </c>
      <c r="AG664" s="381">
        <v>9999</v>
      </c>
      <c r="AH664" s="381" t="s">
        <v>1181</v>
      </c>
      <c r="AI664" s="381" t="s">
        <v>12067</v>
      </c>
      <c r="AJ664" s="381">
        <v>0</v>
      </c>
    </row>
    <row r="665" spans="1:36">
      <c r="A665" s="381" t="s">
        <v>547</v>
      </c>
      <c r="B665" s="381" t="s">
        <v>12208</v>
      </c>
      <c r="C665" s="381">
        <v>13</v>
      </c>
      <c r="D665" s="381">
        <v>235</v>
      </c>
      <c r="E665" s="381" t="s">
        <v>12207</v>
      </c>
      <c r="F665" s="381" t="s">
        <v>12206</v>
      </c>
      <c r="G665" s="381" t="s">
        <v>1880</v>
      </c>
      <c r="H665" s="381">
        <v>47200</v>
      </c>
      <c r="I665" s="381">
        <v>16550</v>
      </c>
      <c r="J665" s="381">
        <v>18900</v>
      </c>
      <c r="K665" s="381">
        <v>21250</v>
      </c>
      <c r="L665" s="381">
        <v>23600</v>
      </c>
      <c r="M665" s="381">
        <v>25500</v>
      </c>
      <c r="N665" s="381">
        <v>27400</v>
      </c>
      <c r="O665" s="381">
        <v>29300</v>
      </c>
      <c r="P665" s="381">
        <v>31200</v>
      </c>
      <c r="Q665" s="381">
        <v>12060</v>
      </c>
      <c r="R665" s="381">
        <v>16240</v>
      </c>
      <c r="S665" s="381">
        <v>20420</v>
      </c>
      <c r="T665" s="381">
        <v>23600</v>
      </c>
      <c r="U665" s="381">
        <v>25500</v>
      </c>
      <c r="V665" s="381">
        <v>27400</v>
      </c>
      <c r="W665" s="381">
        <v>29300</v>
      </c>
      <c r="X665" s="381">
        <v>31200</v>
      </c>
      <c r="Y665" s="381">
        <v>26450</v>
      </c>
      <c r="Z665" s="381">
        <v>30200</v>
      </c>
      <c r="AA665" s="381">
        <v>34000</v>
      </c>
      <c r="AB665" s="381">
        <v>37750</v>
      </c>
      <c r="AC665" s="381">
        <v>40800</v>
      </c>
      <c r="AD665" s="381">
        <v>43800</v>
      </c>
      <c r="AE665" s="381">
        <v>46850</v>
      </c>
      <c r="AF665" s="381">
        <v>49850</v>
      </c>
      <c r="AG665" s="381">
        <v>9999</v>
      </c>
      <c r="AH665" s="381" t="s">
        <v>1880</v>
      </c>
      <c r="AI665" s="381" t="s">
        <v>12067</v>
      </c>
      <c r="AJ665" s="381">
        <v>1</v>
      </c>
    </row>
    <row r="666" spans="1:36">
      <c r="A666" s="381" t="s">
        <v>547</v>
      </c>
      <c r="B666" s="381" t="s">
        <v>12205</v>
      </c>
      <c r="C666" s="381">
        <v>13</v>
      </c>
      <c r="D666" s="381">
        <v>237</v>
      </c>
      <c r="E666" s="381" t="s">
        <v>12204</v>
      </c>
      <c r="F666" s="381" t="s">
        <v>12203</v>
      </c>
      <c r="G666" s="381" t="s">
        <v>1421</v>
      </c>
      <c r="H666" s="381">
        <v>53900</v>
      </c>
      <c r="I666" s="381">
        <v>18900</v>
      </c>
      <c r="J666" s="381">
        <v>21600</v>
      </c>
      <c r="K666" s="381">
        <v>24300</v>
      </c>
      <c r="L666" s="381">
        <v>26950</v>
      </c>
      <c r="M666" s="381">
        <v>29150</v>
      </c>
      <c r="N666" s="381">
        <v>31300</v>
      </c>
      <c r="O666" s="381">
        <v>33450</v>
      </c>
      <c r="P666" s="381">
        <v>35600</v>
      </c>
      <c r="Q666" s="381">
        <v>12060</v>
      </c>
      <c r="R666" s="381">
        <v>16240</v>
      </c>
      <c r="S666" s="381">
        <v>20420</v>
      </c>
      <c r="T666" s="381">
        <v>24600</v>
      </c>
      <c r="U666" s="381">
        <v>28780</v>
      </c>
      <c r="V666" s="381">
        <v>31300</v>
      </c>
      <c r="W666" s="381">
        <v>33450</v>
      </c>
      <c r="X666" s="381">
        <v>35600</v>
      </c>
      <c r="Y666" s="381">
        <v>30200</v>
      </c>
      <c r="Z666" s="381">
        <v>34500</v>
      </c>
      <c r="AA666" s="381">
        <v>38800</v>
      </c>
      <c r="AB666" s="381">
        <v>43100</v>
      </c>
      <c r="AC666" s="381">
        <v>46550</v>
      </c>
      <c r="AD666" s="381">
        <v>50000</v>
      </c>
      <c r="AE666" s="381">
        <v>53450</v>
      </c>
      <c r="AF666" s="381">
        <v>56900</v>
      </c>
      <c r="AG666" s="381">
        <v>9999</v>
      </c>
      <c r="AH666" s="381" t="s">
        <v>1421</v>
      </c>
      <c r="AI666" s="381" t="s">
        <v>12067</v>
      </c>
      <c r="AJ666" s="381">
        <v>0</v>
      </c>
    </row>
    <row r="667" spans="1:36">
      <c r="A667" s="381" t="s">
        <v>547</v>
      </c>
      <c r="B667" s="381" t="s">
        <v>12202</v>
      </c>
      <c r="C667" s="381">
        <v>13</v>
      </c>
      <c r="D667" s="381">
        <v>239</v>
      </c>
      <c r="E667" s="381" t="s">
        <v>12201</v>
      </c>
      <c r="F667" s="381" t="s">
        <v>12200</v>
      </c>
      <c r="G667" s="381" t="s">
        <v>7675</v>
      </c>
      <c r="H667" s="381">
        <v>35000</v>
      </c>
      <c r="I667" s="381">
        <v>16300</v>
      </c>
      <c r="J667" s="381">
        <v>18600</v>
      </c>
      <c r="K667" s="381">
        <v>20950</v>
      </c>
      <c r="L667" s="381">
        <v>23250</v>
      </c>
      <c r="M667" s="381">
        <v>25150</v>
      </c>
      <c r="N667" s="381">
        <v>27000</v>
      </c>
      <c r="O667" s="381">
        <v>28850</v>
      </c>
      <c r="P667" s="381">
        <v>30700</v>
      </c>
      <c r="Q667" s="381">
        <v>12060</v>
      </c>
      <c r="R667" s="381">
        <v>16240</v>
      </c>
      <c r="S667" s="381">
        <v>20420</v>
      </c>
      <c r="T667" s="381">
        <v>23250</v>
      </c>
      <c r="U667" s="381">
        <v>25150</v>
      </c>
      <c r="V667" s="381">
        <v>27000</v>
      </c>
      <c r="W667" s="381">
        <v>28850</v>
      </c>
      <c r="X667" s="381">
        <v>30700</v>
      </c>
      <c r="Y667" s="381">
        <v>26050</v>
      </c>
      <c r="Z667" s="381">
        <v>29800</v>
      </c>
      <c r="AA667" s="381">
        <v>33500</v>
      </c>
      <c r="AB667" s="381">
        <v>37200</v>
      </c>
      <c r="AC667" s="381">
        <v>40200</v>
      </c>
      <c r="AD667" s="381">
        <v>43200</v>
      </c>
      <c r="AE667" s="381">
        <v>46150</v>
      </c>
      <c r="AF667" s="381">
        <v>49150</v>
      </c>
      <c r="AG667" s="381">
        <v>9999</v>
      </c>
      <c r="AH667" s="381" t="s">
        <v>7675</v>
      </c>
      <c r="AI667" s="381" t="s">
        <v>12067</v>
      </c>
      <c r="AJ667" s="381">
        <v>0</v>
      </c>
    </row>
    <row r="668" spans="1:36">
      <c r="A668" s="381" t="s">
        <v>547</v>
      </c>
      <c r="B668" s="381" t="s">
        <v>12199</v>
      </c>
      <c r="C668" s="381">
        <v>13</v>
      </c>
      <c r="D668" s="381">
        <v>241</v>
      </c>
      <c r="E668" s="381" t="s">
        <v>12198</v>
      </c>
      <c r="F668" s="381" t="s">
        <v>12197</v>
      </c>
      <c r="G668" s="381" t="s">
        <v>12196</v>
      </c>
      <c r="H668" s="381">
        <v>49000</v>
      </c>
      <c r="I668" s="381">
        <v>17400</v>
      </c>
      <c r="J668" s="381">
        <v>19850</v>
      </c>
      <c r="K668" s="381">
        <v>22350</v>
      </c>
      <c r="L668" s="381">
        <v>24800</v>
      </c>
      <c r="M668" s="381">
        <v>26800</v>
      </c>
      <c r="N668" s="381">
        <v>28800</v>
      </c>
      <c r="O668" s="381">
        <v>30800</v>
      </c>
      <c r="P668" s="381">
        <v>32750</v>
      </c>
      <c r="Q668" s="381">
        <v>12060</v>
      </c>
      <c r="R668" s="381">
        <v>16240</v>
      </c>
      <c r="S668" s="381">
        <v>20420</v>
      </c>
      <c r="T668" s="381">
        <v>24600</v>
      </c>
      <c r="U668" s="381">
        <v>26800</v>
      </c>
      <c r="V668" s="381">
        <v>28800</v>
      </c>
      <c r="W668" s="381">
        <v>30800</v>
      </c>
      <c r="X668" s="381">
        <v>32750</v>
      </c>
      <c r="Y668" s="381">
        <v>27800</v>
      </c>
      <c r="Z668" s="381">
        <v>31800</v>
      </c>
      <c r="AA668" s="381">
        <v>35750</v>
      </c>
      <c r="AB668" s="381">
        <v>39700</v>
      </c>
      <c r="AC668" s="381">
        <v>42900</v>
      </c>
      <c r="AD668" s="381">
        <v>46100</v>
      </c>
      <c r="AE668" s="381">
        <v>49250</v>
      </c>
      <c r="AF668" s="381">
        <v>52450</v>
      </c>
      <c r="AG668" s="381">
        <v>9999</v>
      </c>
      <c r="AH668" s="381" t="s">
        <v>12196</v>
      </c>
      <c r="AI668" s="381" t="s">
        <v>12067</v>
      </c>
      <c r="AJ668" s="381">
        <v>0</v>
      </c>
    </row>
    <row r="669" spans="1:36">
      <c r="A669" s="381" t="s">
        <v>547</v>
      </c>
      <c r="B669" s="381" t="s">
        <v>12195</v>
      </c>
      <c r="C669" s="381">
        <v>13</v>
      </c>
      <c r="D669" s="381">
        <v>243</v>
      </c>
      <c r="E669" s="381" t="s">
        <v>12194</v>
      </c>
      <c r="F669" s="381" t="s">
        <v>12193</v>
      </c>
      <c r="G669" s="381" t="s">
        <v>1413</v>
      </c>
      <c r="H669" s="381">
        <v>34600</v>
      </c>
      <c r="I669" s="381">
        <v>16300</v>
      </c>
      <c r="J669" s="381">
        <v>18600</v>
      </c>
      <c r="K669" s="381">
        <v>20950</v>
      </c>
      <c r="L669" s="381">
        <v>23250</v>
      </c>
      <c r="M669" s="381">
        <v>25150</v>
      </c>
      <c r="N669" s="381">
        <v>27000</v>
      </c>
      <c r="O669" s="381">
        <v>28850</v>
      </c>
      <c r="P669" s="381">
        <v>30700</v>
      </c>
      <c r="Q669" s="381">
        <v>12060</v>
      </c>
      <c r="R669" s="381">
        <v>16240</v>
      </c>
      <c r="S669" s="381">
        <v>20420</v>
      </c>
      <c r="T669" s="381">
        <v>23250</v>
      </c>
      <c r="U669" s="381">
        <v>25150</v>
      </c>
      <c r="V669" s="381">
        <v>27000</v>
      </c>
      <c r="W669" s="381">
        <v>28850</v>
      </c>
      <c r="X669" s="381">
        <v>30700</v>
      </c>
      <c r="Y669" s="381">
        <v>26050</v>
      </c>
      <c r="Z669" s="381">
        <v>29800</v>
      </c>
      <c r="AA669" s="381">
        <v>33500</v>
      </c>
      <c r="AB669" s="381">
        <v>37200</v>
      </c>
      <c r="AC669" s="381">
        <v>40200</v>
      </c>
      <c r="AD669" s="381">
        <v>43200</v>
      </c>
      <c r="AE669" s="381">
        <v>46150</v>
      </c>
      <c r="AF669" s="381">
        <v>49150</v>
      </c>
      <c r="AG669" s="381">
        <v>9999</v>
      </c>
      <c r="AH669" s="381" t="s">
        <v>1413</v>
      </c>
      <c r="AI669" s="381" t="s">
        <v>12067</v>
      </c>
      <c r="AJ669" s="381">
        <v>0</v>
      </c>
    </row>
    <row r="670" spans="1:36">
      <c r="A670" s="381" t="s">
        <v>547</v>
      </c>
      <c r="B670" s="381" t="s">
        <v>12192</v>
      </c>
      <c r="C670" s="381">
        <v>13</v>
      </c>
      <c r="D670" s="381">
        <v>245</v>
      </c>
      <c r="E670" s="381" t="s">
        <v>4280</v>
      </c>
      <c r="F670" s="381" t="s">
        <v>4279</v>
      </c>
      <c r="G670" s="381" t="s">
        <v>1872</v>
      </c>
      <c r="H670" s="381">
        <v>62000</v>
      </c>
      <c r="I670" s="381">
        <v>21700</v>
      </c>
      <c r="J670" s="381">
        <v>24800</v>
      </c>
      <c r="K670" s="381">
        <v>27900</v>
      </c>
      <c r="L670" s="381">
        <v>31000</v>
      </c>
      <c r="M670" s="381">
        <v>33500</v>
      </c>
      <c r="N670" s="381">
        <v>36000</v>
      </c>
      <c r="O670" s="381">
        <v>38450</v>
      </c>
      <c r="P670" s="381">
        <v>40950</v>
      </c>
      <c r="Q670" s="381">
        <v>13050</v>
      </c>
      <c r="R670" s="381">
        <v>16240</v>
      </c>
      <c r="S670" s="381">
        <v>20420</v>
      </c>
      <c r="T670" s="381">
        <v>24600</v>
      </c>
      <c r="U670" s="381">
        <v>28780</v>
      </c>
      <c r="V670" s="381">
        <v>32960</v>
      </c>
      <c r="W670" s="381">
        <v>37140</v>
      </c>
      <c r="X670" s="381">
        <v>40950</v>
      </c>
      <c r="Y670" s="381">
        <v>34750</v>
      </c>
      <c r="Z670" s="381">
        <v>39700</v>
      </c>
      <c r="AA670" s="381">
        <v>44650</v>
      </c>
      <c r="AB670" s="381">
        <v>49600</v>
      </c>
      <c r="AC670" s="381">
        <v>53600</v>
      </c>
      <c r="AD670" s="381">
        <v>57550</v>
      </c>
      <c r="AE670" s="381">
        <v>61550</v>
      </c>
      <c r="AF670" s="381">
        <v>65500</v>
      </c>
      <c r="AG670" s="381">
        <v>600</v>
      </c>
      <c r="AH670" s="381" t="s">
        <v>1872</v>
      </c>
      <c r="AI670" s="381" t="s">
        <v>12067</v>
      </c>
      <c r="AJ670" s="381">
        <v>1</v>
      </c>
    </row>
    <row r="671" spans="1:36">
      <c r="A671" s="381" t="s">
        <v>547</v>
      </c>
      <c r="B671" s="381" t="s">
        <v>12191</v>
      </c>
      <c r="C671" s="381">
        <v>13</v>
      </c>
      <c r="D671" s="381">
        <v>247</v>
      </c>
      <c r="E671" s="381" t="s">
        <v>12109</v>
      </c>
      <c r="F671" s="381" t="s">
        <v>12108</v>
      </c>
      <c r="G671" s="381" t="s">
        <v>12190</v>
      </c>
      <c r="H671" s="381">
        <v>69700</v>
      </c>
      <c r="I671" s="381">
        <v>24400</v>
      </c>
      <c r="J671" s="381">
        <v>27900</v>
      </c>
      <c r="K671" s="381">
        <v>31400</v>
      </c>
      <c r="L671" s="381">
        <v>34850</v>
      </c>
      <c r="M671" s="381">
        <v>37650</v>
      </c>
      <c r="N671" s="381">
        <v>40450</v>
      </c>
      <c r="O671" s="381">
        <v>43250</v>
      </c>
      <c r="P671" s="381">
        <v>46050</v>
      </c>
      <c r="Q671" s="381">
        <v>14650</v>
      </c>
      <c r="R671" s="381">
        <v>16750</v>
      </c>
      <c r="S671" s="381">
        <v>20420</v>
      </c>
      <c r="T671" s="381">
        <v>24600</v>
      </c>
      <c r="U671" s="381">
        <v>28780</v>
      </c>
      <c r="V671" s="381">
        <v>32960</v>
      </c>
      <c r="W671" s="381">
        <v>37140</v>
      </c>
      <c r="X671" s="381">
        <v>41320</v>
      </c>
      <c r="Y671" s="381">
        <v>39050</v>
      </c>
      <c r="Z671" s="381">
        <v>44600</v>
      </c>
      <c r="AA671" s="381">
        <v>50200</v>
      </c>
      <c r="AB671" s="381">
        <v>55750</v>
      </c>
      <c r="AC671" s="381">
        <v>60250</v>
      </c>
      <c r="AD671" s="381">
        <v>64700</v>
      </c>
      <c r="AE671" s="381">
        <v>69150</v>
      </c>
      <c r="AF671" s="381">
        <v>73600</v>
      </c>
      <c r="AG671" s="381">
        <v>520</v>
      </c>
      <c r="AH671" s="381" t="s">
        <v>12190</v>
      </c>
      <c r="AI671" s="381" t="s">
        <v>12067</v>
      </c>
      <c r="AJ671" s="381">
        <v>1</v>
      </c>
    </row>
    <row r="672" spans="1:36">
      <c r="A672" s="381" t="s">
        <v>547</v>
      </c>
      <c r="B672" s="381" t="s">
        <v>12189</v>
      </c>
      <c r="C672" s="381">
        <v>13</v>
      </c>
      <c r="D672" s="381">
        <v>249</v>
      </c>
      <c r="E672" s="381" t="s">
        <v>12188</v>
      </c>
      <c r="F672" s="381" t="s">
        <v>12187</v>
      </c>
      <c r="G672" s="381" t="s">
        <v>12186</v>
      </c>
      <c r="H672" s="381">
        <v>51000</v>
      </c>
      <c r="I672" s="381">
        <v>17950</v>
      </c>
      <c r="J672" s="381">
        <v>20500</v>
      </c>
      <c r="K672" s="381">
        <v>23050</v>
      </c>
      <c r="L672" s="381">
        <v>25600</v>
      </c>
      <c r="M672" s="381">
        <v>27650</v>
      </c>
      <c r="N672" s="381">
        <v>29700</v>
      </c>
      <c r="O672" s="381">
        <v>31750</v>
      </c>
      <c r="P672" s="381">
        <v>33800</v>
      </c>
      <c r="Q672" s="381">
        <v>12060</v>
      </c>
      <c r="R672" s="381">
        <v>16240</v>
      </c>
      <c r="S672" s="381">
        <v>20420</v>
      </c>
      <c r="T672" s="381">
        <v>24600</v>
      </c>
      <c r="U672" s="381">
        <v>27650</v>
      </c>
      <c r="V672" s="381">
        <v>29700</v>
      </c>
      <c r="W672" s="381">
        <v>31750</v>
      </c>
      <c r="X672" s="381">
        <v>33800</v>
      </c>
      <c r="Y672" s="381">
        <v>28700</v>
      </c>
      <c r="Z672" s="381">
        <v>32800</v>
      </c>
      <c r="AA672" s="381">
        <v>36900</v>
      </c>
      <c r="AB672" s="381">
        <v>40950</v>
      </c>
      <c r="AC672" s="381">
        <v>44250</v>
      </c>
      <c r="AD672" s="381">
        <v>47550</v>
      </c>
      <c r="AE672" s="381">
        <v>50800</v>
      </c>
      <c r="AF672" s="381">
        <v>54100</v>
      </c>
      <c r="AG672" s="381">
        <v>9999</v>
      </c>
      <c r="AH672" s="381" t="s">
        <v>12186</v>
      </c>
      <c r="AI672" s="381" t="s">
        <v>12067</v>
      </c>
      <c r="AJ672" s="381">
        <v>0</v>
      </c>
    </row>
    <row r="673" spans="1:36">
      <c r="A673" s="381" t="s">
        <v>547</v>
      </c>
      <c r="B673" s="381" t="s">
        <v>12185</v>
      </c>
      <c r="C673" s="381">
        <v>13</v>
      </c>
      <c r="D673" s="381">
        <v>251</v>
      </c>
      <c r="E673" s="381" t="s">
        <v>12184</v>
      </c>
      <c r="F673" s="381" t="s">
        <v>12183</v>
      </c>
      <c r="G673" s="381" t="s">
        <v>12182</v>
      </c>
      <c r="H673" s="381">
        <v>46500</v>
      </c>
      <c r="I673" s="381">
        <v>16300</v>
      </c>
      <c r="J673" s="381">
        <v>18600</v>
      </c>
      <c r="K673" s="381">
        <v>20950</v>
      </c>
      <c r="L673" s="381">
        <v>23250</v>
      </c>
      <c r="M673" s="381">
        <v>25150</v>
      </c>
      <c r="N673" s="381">
        <v>27000</v>
      </c>
      <c r="O673" s="381">
        <v>28850</v>
      </c>
      <c r="P673" s="381">
        <v>30700</v>
      </c>
      <c r="Q673" s="381">
        <v>12060</v>
      </c>
      <c r="R673" s="381">
        <v>16240</v>
      </c>
      <c r="S673" s="381">
        <v>20420</v>
      </c>
      <c r="T673" s="381">
        <v>23250</v>
      </c>
      <c r="U673" s="381">
        <v>25150</v>
      </c>
      <c r="V673" s="381">
        <v>27000</v>
      </c>
      <c r="W673" s="381">
        <v>28850</v>
      </c>
      <c r="X673" s="381">
        <v>30700</v>
      </c>
      <c r="Y673" s="381">
        <v>26050</v>
      </c>
      <c r="Z673" s="381">
        <v>29800</v>
      </c>
      <c r="AA673" s="381">
        <v>33500</v>
      </c>
      <c r="AB673" s="381">
        <v>37200</v>
      </c>
      <c r="AC673" s="381">
        <v>40200</v>
      </c>
      <c r="AD673" s="381">
        <v>43200</v>
      </c>
      <c r="AE673" s="381">
        <v>46150</v>
      </c>
      <c r="AF673" s="381">
        <v>49150</v>
      </c>
      <c r="AG673" s="381">
        <v>9999</v>
      </c>
      <c r="AH673" s="381" t="s">
        <v>12182</v>
      </c>
      <c r="AI673" s="381" t="s">
        <v>12067</v>
      </c>
      <c r="AJ673" s="381">
        <v>0</v>
      </c>
    </row>
    <row r="674" spans="1:36">
      <c r="A674" s="381" t="s">
        <v>547</v>
      </c>
      <c r="B674" s="381" t="s">
        <v>12181</v>
      </c>
      <c r="C674" s="381">
        <v>13</v>
      </c>
      <c r="D674" s="381">
        <v>253</v>
      </c>
      <c r="E674" s="381" t="s">
        <v>12180</v>
      </c>
      <c r="F674" s="381" t="s">
        <v>12179</v>
      </c>
      <c r="G674" s="381" t="s">
        <v>4784</v>
      </c>
      <c r="H674" s="381">
        <v>43600</v>
      </c>
      <c r="I674" s="381">
        <v>16300</v>
      </c>
      <c r="J674" s="381">
        <v>18600</v>
      </c>
      <c r="K674" s="381">
        <v>20950</v>
      </c>
      <c r="L674" s="381">
        <v>23250</v>
      </c>
      <c r="M674" s="381">
        <v>25150</v>
      </c>
      <c r="N674" s="381">
        <v>27000</v>
      </c>
      <c r="O674" s="381">
        <v>28850</v>
      </c>
      <c r="P674" s="381">
        <v>30700</v>
      </c>
      <c r="Q674" s="381">
        <v>12060</v>
      </c>
      <c r="R674" s="381">
        <v>16240</v>
      </c>
      <c r="S674" s="381">
        <v>20420</v>
      </c>
      <c r="T674" s="381">
        <v>23250</v>
      </c>
      <c r="U674" s="381">
        <v>25150</v>
      </c>
      <c r="V674" s="381">
        <v>27000</v>
      </c>
      <c r="W674" s="381">
        <v>28850</v>
      </c>
      <c r="X674" s="381">
        <v>30700</v>
      </c>
      <c r="Y674" s="381">
        <v>26050</v>
      </c>
      <c r="Z674" s="381">
        <v>29800</v>
      </c>
      <c r="AA674" s="381">
        <v>33500</v>
      </c>
      <c r="AB674" s="381">
        <v>37200</v>
      </c>
      <c r="AC674" s="381">
        <v>40200</v>
      </c>
      <c r="AD674" s="381">
        <v>43200</v>
      </c>
      <c r="AE674" s="381">
        <v>46150</v>
      </c>
      <c r="AF674" s="381">
        <v>49150</v>
      </c>
      <c r="AG674" s="381">
        <v>9999</v>
      </c>
      <c r="AH674" s="381" t="s">
        <v>4784</v>
      </c>
      <c r="AI674" s="381" t="s">
        <v>12067</v>
      </c>
      <c r="AJ674" s="381">
        <v>0</v>
      </c>
    </row>
    <row r="675" spans="1:36">
      <c r="A675" s="381" t="s">
        <v>547</v>
      </c>
      <c r="B675" s="381" t="s">
        <v>12178</v>
      </c>
      <c r="C675" s="381">
        <v>13</v>
      </c>
      <c r="D675" s="381">
        <v>255</v>
      </c>
      <c r="E675" s="381" t="s">
        <v>12109</v>
      </c>
      <c r="F675" s="381" t="s">
        <v>12108</v>
      </c>
      <c r="G675" s="381" t="s">
        <v>12177</v>
      </c>
      <c r="H675" s="381">
        <v>69700</v>
      </c>
      <c r="I675" s="381">
        <v>24400</v>
      </c>
      <c r="J675" s="381">
        <v>27900</v>
      </c>
      <c r="K675" s="381">
        <v>31400</v>
      </c>
      <c r="L675" s="381">
        <v>34850</v>
      </c>
      <c r="M675" s="381">
        <v>37650</v>
      </c>
      <c r="N675" s="381">
        <v>40450</v>
      </c>
      <c r="O675" s="381">
        <v>43250</v>
      </c>
      <c r="P675" s="381">
        <v>46050</v>
      </c>
      <c r="Q675" s="381">
        <v>14650</v>
      </c>
      <c r="R675" s="381">
        <v>16750</v>
      </c>
      <c r="S675" s="381">
        <v>20420</v>
      </c>
      <c r="T675" s="381">
        <v>24600</v>
      </c>
      <c r="U675" s="381">
        <v>28780</v>
      </c>
      <c r="V675" s="381">
        <v>32960</v>
      </c>
      <c r="W675" s="381">
        <v>37140</v>
      </c>
      <c r="X675" s="381">
        <v>41320</v>
      </c>
      <c r="Y675" s="381">
        <v>39050</v>
      </c>
      <c r="Z675" s="381">
        <v>44600</v>
      </c>
      <c r="AA675" s="381">
        <v>50200</v>
      </c>
      <c r="AB675" s="381">
        <v>55750</v>
      </c>
      <c r="AC675" s="381">
        <v>60250</v>
      </c>
      <c r="AD675" s="381">
        <v>64700</v>
      </c>
      <c r="AE675" s="381">
        <v>69150</v>
      </c>
      <c r="AF675" s="381">
        <v>73600</v>
      </c>
      <c r="AG675" s="381">
        <v>520</v>
      </c>
      <c r="AH675" s="381" t="s">
        <v>12177</v>
      </c>
      <c r="AI675" s="381" t="s">
        <v>12067</v>
      </c>
      <c r="AJ675" s="381">
        <v>1</v>
      </c>
    </row>
    <row r="676" spans="1:36">
      <c r="A676" s="381" t="s">
        <v>547</v>
      </c>
      <c r="B676" s="381" t="s">
        <v>12176</v>
      </c>
      <c r="C676" s="381">
        <v>13</v>
      </c>
      <c r="D676" s="381">
        <v>257</v>
      </c>
      <c r="E676" s="381" t="s">
        <v>12175</v>
      </c>
      <c r="F676" s="381" t="s">
        <v>12174</v>
      </c>
      <c r="G676" s="381" t="s">
        <v>2892</v>
      </c>
      <c r="H676" s="381">
        <v>52600</v>
      </c>
      <c r="I676" s="381">
        <v>18050</v>
      </c>
      <c r="J676" s="381">
        <v>20600</v>
      </c>
      <c r="K676" s="381">
        <v>23200</v>
      </c>
      <c r="L676" s="381">
        <v>25750</v>
      </c>
      <c r="M676" s="381">
        <v>27850</v>
      </c>
      <c r="N676" s="381">
        <v>29900</v>
      </c>
      <c r="O676" s="381">
        <v>31950</v>
      </c>
      <c r="P676" s="381">
        <v>34000</v>
      </c>
      <c r="Q676" s="381">
        <v>12060</v>
      </c>
      <c r="R676" s="381">
        <v>16240</v>
      </c>
      <c r="S676" s="381">
        <v>20420</v>
      </c>
      <c r="T676" s="381">
        <v>24600</v>
      </c>
      <c r="U676" s="381">
        <v>27850</v>
      </c>
      <c r="V676" s="381">
        <v>29900</v>
      </c>
      <c r="W676" s="381">
        <v>31950</v>
      </c>
      <c r="X676" s="381">
        <v>34000</v>
      </c>
      <c r="Y676" s="381">
        <v>28850</v>
      </c>
      <c r="Z676" s="381">
        <v>33000</v>
      </c>
      <c r="AA676" s="381">
        <v>37100</v>
      </c>
      <c r="AB676" s="381">
        <v>41200</v>
      </c>
      <c r="AC676" s="381">
        <v>44500</v>
      </c>
      <c r="AD676" s="381">
        <v>47800</v>
      </c>
      <c r="AE676" s="381">
        <v>51100</v>
      </c>
      <c r="AF676" s="381">
        <v>54400</v>
      </c>
      <c r="AG676" s="381">
        <v>9999</v>
      </c>
      <c r="AH676" s="381" t="s">
        <v>2892</v>
      </c>
      <c r="AI676" s="381" t="s">
        <v>12067</v>
      </c>
      <c r="AJ676" s="381">
        <v>0</v>
      </c>
    </row>
    <row r="677" spans="1:36">
      <c r="A677" s="381" t="s">
        <v>547</v>
      </c>
      <c r="B677" s="381" t="s">
        <v>12173</v>
      </c>
      <c r="C677" s="381">
        <v>13</v>
      </c>
      <c r="D677" s="381">
        <v>259</v>
      </c>
      <c r="E677" s="381" t="s">
        <v>12172</v>
      </c>
      <c r="F677" s="381" t="s">
        <v>12171</v>
      </c>
      <c r="G677" s="381" t="s">
        <v>3698</v>
      </c>
      <c r="H677" s="381">
        <v>29500</v>
      </c>
      <c r="I677" s="381">
        <v>16300</v>
      </c>
      <c r="J677" s="381">
        <v>18600</v>
      </c>
      <c r="K677" s="381">
        <v>20950</v>
      </c>
      <c r="L677" s="381">
        <v>23250</v>
      </c>
      <c r="M677" s="381">
        <v>25150</v>
      </c>
      <c r="N677" s="381">
        <v>27000</v>
      </c>
      <c r="O677" s="381">
        <v>28850</v>
      </c>
      <c r="P677" s="381">
        <v>30700</v>
      </c>
      <c r="Q677" s="381">
        <v>12060</v>
      </c>
      <c r="R677" s="381">
        <v>16240</v>
      </c>
      <c r="S677" s="381">
        <v>20420</v>
      </c>
      <c r="T677" s="381">
        <v>23250</v>
      </c>
      <c r="U677" s="381">
        <v>25150</v>
      </c>
      <c r="V677" s="381">
        <v>27000</v>
      </c>
      <c r="W677" s="381">
        <v>28850</v>
      </c>
      <c r="X677" s="381">
        <v>30700</v>
      </c>
      <c r="Y677" s="381">
        <v>26050</v>
      </c>
      <c r="Z677" s="381">
        <v>29800</v>
      </c>
      <c r="AA677" s="381">
        <v>33500</v>
      </c>
      <c r="AB677" s="381">
        <v>37200</v>
      </c>
      <c r="AC677" s="381">
        <v>40200</v>
      </c>
      <c r="AD677" s="381">
        <v>43200</v>
      </c>
      <c r="AE677" s="381">
        <v>46150</v>
      </c>
      <c r="AF677" s="381">
        <v>49150</v>
      </c>
      <c r="AG677" s="381">
        <v>9999</v>
      </c>
      <c r="AH677" s="381" t="s">
        <v>3698</v>
      </c>
      <c r="AI677" s="381" t="s">
        <v>12067</v>
      </c>
      <c r="AJ677" s="381">
        <v>0</v>
      </c>
    </row>
    <row r="678" spans="1:36">
      <c r="A678" s="381" t="s">
        <v>547</v>
      </c>
      <c r="B678" s="381" t="s">
        <v>12170</v>
      </c>
      <c r="C678" s="381">
        <v>13</v>
      </c>
      <c r="D678" s="381">
        <v>261</v>
      </c>
      <c r="E678" s="381" t="s">
        <v>12169</v>
      </c>
      <c r="F678" s="381" t="s">
        <v>12168</v>
      </c>
      <c r="G678" s="381" t="s">
        <v>4196</v>
      </c>
      <c r="H678" s="381">
        <v>43200</v>
      </c>
      <c r="I678" s="381">
        <v>16300</v>
      </c>
      <c r="J678" s="381">
        <v>18600</v>
      </c>
      <c r="K678" s="381">
        <v>20950</v>
      </c>
      <c r="L678" s="381">
        <v>23250</v>
      </c>
      <c r="M678" s="381">
        <v>25150</v>
      </c>
      <c r="N678" s="381">
        <v>27000</v>
      </c>
      <c r="O678" s="381">
        <v>28850</v>
      </c>
      <c r="P678" s="381">
        <v>30700</v>
      </c>
      <c r="Q678" s="381">
        <v>12060</v>
      </c>
      <c r="R678" s="381">
        <v>16240</v>
      </c>
      <c r="S678" s="381">
        <v>20420</v>
      </c>
      <c r="T678" s="381">
        <v>23250</v>
      </c>
      <c r="U678" s="381">
        <v>25150</v>
      </c>
      <c r="V678" s="381">
        <v>27000</v>
      </c>
      <c r="W678" s="381">
        <v>28850</v>
      </c>
      <c r="X678" s="381">
        <v>30700</v>
      </c>
      <c r="Y678" s="381">
        <v>26050</v>
      </c>
      <c r="Z678" s="381">
        <v>29800</v>
      </c>
      <c r="AA678" s="381">
        <v>33500</v>
      </c>
      <c r="AB678" s="381">
        <v>37200</v>
      </c>
      <c r="AC678" s="381">
        <v>40200</v>
      </c>
      <c r="AD678" s="381">
        <v>43200</v>
      </c>
      <c r="AE678" s="381">
        <v>46150</v>
      </c>
      <c r="AF678" s="381">
        <v>49150</v>
      </c>
      <c r="AG678" s="381">
        <v>9999</v>
      </c>
      <c r="AH678" s="381" t="s">
        <v>4196</v>
      </c>
      <c r="AI678" s="381" t="s">
        <v>12067</v>
      </c>
      <c r="AJ678" s="381">
        <v>0</v>
      </c>
    </row>
    <row r="679" spans="1:36">
      <c r="A679" s="381" t="s">
        <v>547</v>
      </c>
      <c r="B679" s="381" t="s">
        <v>12167</v>
      </c>
      <c r="C679" s="381">
        <v>13</v>
      </c>
      <c r="D679" s="381">
        <v>263</v>
      </c>
      <c r="E679" s="381" t="s">
        <v>12166</v>
      </c>
      <c r="F679" s="381" t="s">
        <v>12165</v>
      </c>
      <c r="G679" s="381" t="s">
        <v>9109</v>
      </c>
      <c r="H679" s="381">
        <v>42800</v>
      </c>
      <c r="I679" s="381">
        <v>16400</v>
      </c>
      <c r="J679" s="381">
        <v>18750</v>
      </c>
      <c r="K679" s="381">
        <v>21100</v>
      </c>
      <c r="L679" s="381">
        <v>23400</v>
      </c>
      <c r="M679" s="381">
        <v>25300</v>
      </c>
      <c r="N679" s="381">
        <v>27150</v>
      </c>
      <c r="O679" s="381">
        <v>29050</v>
      </c>
      <c r="P679" s="381">
        <v>30900</v>
      </c>
      <c r="Q679" s="381">
        <v>12060</v>
      </c>
      <c r="R679" s="381">
        <v>16240</v>
      </c>
      <c r="S679" s="381">
        <v>20420</v>
      </c>
      <c r="T679" s="381">
        <v>23400</v>
      </c>
      <c r="U679" s="381">
        <v>25300</v>
      </c>
      <c r="V679" s="381">
        <v>27150</v>
      </c>
      <c r="W679" s="381">
        <v>29050</v>
      </c>
      <c r="X679" s="381">
        <v>30900</v>
      </c>
      <c r="Y679" s="381">
        <v>26250</v>
      </c>
      <c r="Z679" s="381">
        <v>30000</v>
      </c>
      <c r="AA679" s="381">
        <v>33750</v>
      </c>
      <c r="AB679" s="381">
        <v>37450</v>
      </c>
      <c r="AC679" s="381">
        <v>40450</v>
      </c>
      <c r="AD679" s="381">
        <v>43450</v>
      </c>
      <c r="AE679" s="381">
        <v>46450</v>
      </c>
      <c r="AF679" s="381">
        <v>49450</v>
      </c>
      <c r="AG679" s="381">
        <v>9999</v>
      </c>
      <c r="AH679" s="381" t="s">
        <v>9109</v>
      </c>
      <c r="AI679" s="381" t="s">
        <v>12067</v>
      </c>
      <c r="AJ679" s="381">
        <v>0</v>
      </c>
    </row>
    <row r="680" spans="1:36">
      <c r="A680" s="381" t="s">
        <v>547</v>
      </c>
      <c r="B680" s="381" t="s">
        <v>12164</v>
      </c>
      <c r="C680" s="381">
        <v>13</v>
      </c>
      <c r="D680" s="381">
        <v>265</v>
      </c>
      <c r="E680" s="381" t="s">
        <v>12163</v>
      </c>
      <c r="F680" s="381" t="s">
        <v>12162</v>
      </c>
      <c r="G680" s="381" t="s">
        <v>12161</v>
      </c>
      <c r="H680" s="381">
        <v>35400</v>
      </c>
      <c r="I680" s="381">
        <v>16300</v>
      </c>
      <c r="J680" s="381">
        <v>18600</v>
      </c>
      <c r="K680" s="381">
        <v>20950</v>
      </c>
      <c r="L680" s="381">
        <v>23250</v>
      </c>
      <c r="M680" s="381">
        <v>25150</v>
      </c>
      <c r="N680" s="381">
        <v>27000</v>
      </c>
      <c r="O680" s="381">
        <v>28850</v>
      </c>
      <c r="P680" s="381">
        <v>30700</v>
      </c>
      <c r="Q680" s="381">
        <v>12060</v>
      </c>
      <c r="R680" s="381">
        <v>16240</v>
      </c>
      <c r="S680" s="381">
        <v>20420</v>
      </c>
      <c r="T680" s="381">
        <v>23250</v>
      </c>
      <c r="U680" s="381">
        <v>25150</v>
      </c>
      <c r="V680" s="381">
        <v>27000</v>
      </c>
      <c r="W680" s="381">
        <v>28850</v>
      </c>
      <c r="X680" s="381">
        <v>30700</v>
      </c>
      <c r="Y680" s="381">
        <v>26050</v>
      </c>
      <c r="Z680" s="381">
        <v>29800</v>
      </c>
      <c r="AA680" s="381">
        <v>33500</v>
      </c>
      <c r="AB680" s="381">
        <v>37200</v>
      </c>
      <c r="AC680" s="381">
        <v>40200</v>
      </c>
      <c r="AD680" s="381">
        <v>43200</v>
      </c>
      <c r="AE680" s="381">
        <v>46150</v>
      </c>
      <c r="AF680" s="381">
        <v>49150</v>
      </c>
      <c r="AG680" s="381">
        <v>9999</v>
      </c>
      <c r="AH680" s="381" t="s">
        <v>12161</v>
      </c>
      <c r="AI680" s="381" t="s">
        <v>12067</v>
      </c>
      <c r="AJ680" s="381">
        <v>0</v>
      </c>
    </row>
    <row r="681" spans="1:36">
      <c r="A681" s="381" t="s">
        <v>547</v>
      </c>
      <c r="B681" s="381" t="s">
        <v>12160</v>
      </c>
      <c r="C681" s="381">
        <v>13</v>
      </c>
      <c r="D681" s="381">
        <v>267</v>
      </c>
      <c r="E681" s="381" t="s">
        <v>12159</v>
      </c>
      <c r="F681" s="381" t="s">
        <v>12158</v>
      </c>
      <c r="G681" s="381" t="s">
        <v>12157</v>
      </c>
      <c r="H681" s="381">
        <v>46700</v>
      </c>
      <c r="I681" s="381">
        <v>16350</v>
      </c>
      <c r="J681" s="381">
        <v>18700</v>
      </c>
      <c r="K681" s="381">
        <v>21050</v>
      </c>
      <c r="L681" s="381">
        <v>23350</v>
      </c>
      <c r="M681" s="381">
        <v>25250</v>
      </c>
      <c r="N681" s="381">
        <v>27100</v>
      </c>
      <c r="O681" s="381">
        <v>29000</v>
      </c>
      <c r="P681" s="381">
        <v>30850</v>
      </c>
      <c r="Q681" s="381">
        <v>12060</v>
      </c>
      <c r="R681" s="381">
        <v>16240</v>
      </c>
      <c r="S681" s="381">
        <v>20420</v>
      </c>
      <c r="T681" s="381">
        <v>23350</v>
      </c>
      <c r="U681" s="381">
        <v>25250</v>
      </c>
      <c r="V681" s="381">
        <v>27100</v>
      </c>
      <c r="W681" s="381">
        <v>29000</v>
      </c>
      <c r="X681" s="381">
        <v>30850</v>
      </c>
      <c r="Y681" s="381">
        <v>26150</v>
      </c>
      <c r="Z681" s="381">
        <v>29900</v>
      </c>
      <c r="AA681" s="381">
        <v>33650</v>
      </c>
      <c r="AB681" s="381">
        <v>37350</v>
      </c>
      <c r="AC681" s="381">
        <v>40350</v>
      </c>
      <c r="AD681" s="381">
        <v>43350</v>
      </c>
      <c r="AE681" s="381">
        <v>46350</v>
      </c>
      <c r="AF681" s="381">
        <v>49350</v>
      </c>
      <c r="AG681" s="381">
        <v>9999</v>
      </c>
      <c r="AH681" s="381" t="s">
        <v>12157</v>
      </c>
      <c r="AI681" s="381" t="s">
        <v>12067</v>
      </c>
      <c r="AJ681" s="381">
        <v>0</v>
      </c>
    </row>
    <row r="682" spans="1:36">
      <c r="A682" s="381" t="s">
        <v>547</v>
      </c>
      <c r="B682" s="381" t="s">
        <v>12156</v>
      </c>
      <c r="C682" s="381">
        <v>13</v>
      </c>
      <c r="D682" s="381">
        <v>269</v>
      </c>
      <c r="E682" s="381" t="s">
        <v>12155</v>
      </c>
      <c r="F682" s="381" t="s">
        <v>12154</v>
      </c>
      <c r="G682" s="381" t="s">
        <v>1133</v>
      </c>
      <c r="H682" s="381">
        <v>37400</v>
      </c>
      <c r="I682" s="381">
        <v>16300</v>
      </c>
      <c r="J682" s="381">
        <v>18600</v>
      </c>
      <c r="K682" s="381">
        <v>20950</v>
      </c>
      <c r="L682" s="381">
        <v>23250</v>
      </c>
      <c r="M682" s="381">
        <v>25150</v>
      </c>
      <c r="N682" s="381">
        <v>27000</v>
      </c>
      <c r="O682" s="381">
        <v>28850</v>
      </c>
      <c r="P682" s="381">
        <v>30700</v>
      </c>
      <c r="Q682" s="381">
        <v>12060</v>
      </c>
      <c r="R682" s="381">
        <v>16240</v>
      </c>
      <c r="S682" s="381">
        <v>20420</v>
      </c>
      <c r="T682" s="381">
        <v>23250</v>
      </c>
      <c r="U682" s="381">
        <v>25150</v>
      </c>
      <c r="V682" s="381">
        <v>27000</v>
      </c>
      <c r="W682" s="381">
        <v>28850</v>
      </c>
      <c r="X682" s="381">
        <v>30700</v>
      </c>
      <c r="Y682" s="381">
        <v>26050</v>
      </c>
      <c r="Z682" s="381">
        <v>29800</v>
      </c>
      <c r="AA682" s="381">
        <v>33500</v>
      </c>
      <c r="AB682" s="381">
        <v>37200</v>
      </c>
      <c r="AC682" s="381">
        <v>40200</v>
      </c>
      <c r="AD682" s="381">
        <v>43200</v>
      </c>
      <c r="AE682" s="381">
        <v>46150</v>
      </c>
      <c r="AF682" s="381">
        <v>49150</v>
      </c>
      <c r="AG682" s="381">
        <v>9999</v>
      </c>
      <c r="AH682" s="381" t="s">
        <v>1133</v>
      </c>
      <c r="AI682" s="381" t="s">
        <v>12067</v>
      </c>
      <c r="AJ682" s="381">
        <v>0</v>
      </c>
    </row>
    <row r="683" spans="1:36">
      <c r="A683" s="381" t="s">
        <v>547</v>
      </c>
      <c r="B683" s="381" t="s">
        <v>12153</v>
      </c>
      <c r="C683" s="381">
        <v>13</v>
      </c>
      <c r="D683" s="381">
        <v>271</v>
      </c>
      <c r="E683" s="381" t="s">
        <v>12152</v>
      </c>
      <c r="F683" s="381" t="s">
        <v>12151</v>
      </c>
      <c r="G683" s="381" t="s">
        <v>12150</v>
      </c>
      <c r="H683" s="381">
        <v>35400</v>
      </c>
      <c r="I683" s="381">
        <v>16300</v>
      </c>
      <c r="J683" s="381">
        <v>18600</v>
      </c>
      <c r="K683" s="381">
        <v>20950</v>
      </c>
      <c r="L683" s="381">
        <v>23250</v>
      </c>
      <c r="M683" s="381">
        <v>25150</v>
      </c>
      <c r="N683" s="381">
        <v>27000</v>
      </c>
      <c r="O683" s="381">
        <v>28850</v>
      </c>
      <c r="P683" s="381">
        <v>30700</v>
      </c>
      <c r="Q683" s="381">
        <v>12060</v>
      </c>
      <c r="R683" s="381">
        <v>16240</v>
      </c>
      <c r="S683" s="381">
        <v>20420</v>
      </c>
      <c r="T683" s="381">
        <v>23250</v>
      </c>
      <c r="U683" s="381">
        <v>25150</v>
      </c>
      <c r="V683" s="381">
        <v>27000</v>
      </c>
      <c r="W683" s="381">
        <v>28850</v>
      </c>
      <c r="X683" s="381">
        <v>30700</v>
      </c>
      <c r="Y683" s="381">
        <v>26050</v>
      </c>
      <c r="Z683" s="381">
        <v>29800</v>
      </c>
      <c r="AA683" s="381">
        <v>33500</v>
      </c>
      <c r="AB683" s="381">
        <v>37200</v>
      </c>
      <c r="AC683" s="381">
        <v>40200</v>
      </c>
      <c r="AD683" s="381">
        <v>43200</v>
      </c>
      <c r="AE683" s="381">
        <v>46150</v>
      </c>
      <c r="AF683" s="381">
        <v>49150</v>
      </c>
      <c r="AG683" s="381">
        <v>9999</v>
      </c>
      <c r="AH683" s="381" t="s">
        <v>12150</v>
      </c>
      <c r="AI683" s="381" t="s">
        <v>12067</v>
      </c>
      <c r="AJ683" s="381">
        <v>0</v>
      </c>
    </row>
    <row r="684" spans="1:36">
      <c r="A684" s="381" t="s">
        <v>547</v>
      </c>
      <c r="B684" s="381" t="s">
        <v>12149</v>
      </c>
      <c r="C684" s="381">
        <v>13</v>
      </c>
      <c r="D684" s="381">
        <v>273</v>
      </c>
      <c r="E684" s="381" t="s">
        <v>12069</v>
      </c>
      <c r="F684" s="381" t="s">
        <v>12068</v>
      </c>
      <c r="G684" s="381" t="s">
        <v>2865</v>
      </c>
      <c r="H684" s="381">
        <v>47300</v>
      </c>
      <c r="I684" s="381">
        <v>16600</v>
      </c>
      <c r="J684" s="381">
        <v>18950</v>
      </c>
      <c r="K684" s="381">
        <v>21300</v>
      </c>
      <c r="L684" s="381">
        <v>23650</v>
      </c>
      <c r="M684" s="381">
        <v>25550</v>
      </c>
      <c r="N684" s="381">
        <v>27450</v>
      </c>
      <c r="O684" s="381">
        <v>29350</v>
      </c>
      <c r="P684" s="381">
        <v>31250</v>
      </c>
      <c r="Q684" s="381">
        <v>12060</v>
      </c>
      <c r="R684" s="381">
        <v>16240</v>
      </c>
      <c r="S684" s="381">
        <v>20420</v>
      </c>
      <c r="T684" s="381">
        <v>23650</v>
      </c>
      <c r="U684" s="381">
        <v>25550</v>
      </c>
      <c r="V684" s="381">
        <v>27450</v>
      </c>
      <c r="W684" s="381">
        <v>29350</v>
      </c>
      <c r="X684" s="381">
        <v>31250</v>
      </c>
      <c r="Y684" s="381">
        <v>26500</v>
      </c>
      <c r="Z684" s="381">
        <v>30300</v>
      </c>
      <c r="AA684" s="381">
        <v>34100</v>
      </c>
      <c r="AB684" s="381">
        <v>37850</v>
      </c>
      <c r="AC684" s="381">
        <v>40900</v>
      </c>
      <c r="AD684" s="381">
        <v>43950</v>
      </c>
      <c r="AE684" s="381">
        <v>46950</v>
      </c>
      <c r="AF684" s="381">
        <v>50000</v>
      </c>
      <c r="AG684" s="381">
        <v>9999</v>
      </c>
      <c r="AH684" s="381" t="s">
        <v>2865</v>
      </c>
      <c r="AI684" s="381" t="s">
        <v>12067</v>
      </c>
      <c r="AJ684" s="381">
        <v>1</v>
      </c>
    </row>
    <row r="685" spans="1:36">
      <c r="A685" s="381" t="s">
        <v>547</v>
      </c>
      <c r="B685" s="381" t="s">
        <v>12148</v>
      </c>
      <c r="C685" s="381">
        <v>13</v>
      </c>
      <c r="D685" s="381">
        <v>275</v>
      </c>
      <c r="E685" s="381" t="s">
        <v>12147</v>
      </c>
      <c r="F685" s="381" t="s">
        <v>12146</v>
      </c>
      <c r="G685" s="381" t="s">
        <v>6738</v>
      </c>
      <c r="H685" s="381">
        <v>45200</v>
      </c>
      <c r="I685" s="381">
        <v>16300</v>
      </c>
      <c r="J685" s="381">
        <v>18600</v>
      </c>
      <c r="K685" s="381">
        <v>20950</v>
      </c>
      <c r="L685" s="381">
        <v>23250</v>
      </c>
      <c r="M685" s="381">
        <v>25150</v>
      </c>
      <c r="N685" s="381">
        <v>27000</v>
      </c>
      <c r="O685" s="381">
        <v>28850</v>
      </c>
      <c r="P685" s="381">
        <v>30700</v>
      </c>
      <c r="Q685" s="381">
        <v>12060</v>
      </c>
      <c r="R685" s="381">
        <v>16240</v>
      </c>
      <c r="S685" s="381">
        <v>20420</v>
      </c>
      <c r="T685" s="381">
        <v>23250</v>
      </c>
      <c r="U685" s="381">
        <v>25150</v>
      </c>
      <c r="V685" s="381">
        <v>27000</v>
      </c>
      <c r="W685" s="381">
        <v>28850</v>
      </c>
      <c r="X685" s="381">
        <v>30700</v>
      </c>
      <c r="Y685" s="381">
        <v>26050</v>
      </c>
      <c r="Z685" s="381">
        <v>29800</v>
      </c>
      <c r="AA685" s="381">
        <v>33500</v>
      </c>
      <c r="AB685" s="381">
        <v>37200</v>
      </c>
      <c r="AC685" s="381">
        <v>40200</v>
      </c>
      <c r="AD685" s="381">
        <v>43200</v>
      </c>
      <c r="AE685" s="381">
        <v>46150</v>
      </c>
      <c r="AF685" s="381">
        <v>49150</v>
      </c>
      <c r="AG685" s="381">
        <v>9999</v>
      </c>
      <c r="AH685" s="381" t="s">
        <v>6738</v>
      </c>
      <c r="AI685" s="381" t="s">
        <v>12067</v>
      </c>
      <c r="AJ685" s="381">
        <v>0</v>
      </c>
    </row>
    <row r="686" spans="1:36">
      <c r="A686" s="381" t="s">
        <v>547</v>
      </c>
      <c r="B686" s="381" t="s">
        <v>12145</v>
      </c>
      <c r="C686" s="381">
        <v>13</v>
      </c>
      <c r="D686" s="381">
        <v>277</v>
      </c>
      <c r="E686" s="381" t="s">
        <v>12144</v>
      </c>
      <c r="F686" s="381" t="s">
        <v>12143</v>
      </c>
      <c r="G686" s="381" t="s">
        <v>12142</v>
      </c>
      <c r="H686" s="381">
        <v>48200</v>
      </c>
      <c r="I686" s="381">
        <v>16900</v>
      </c>
      <c r="J686" s="381">
        <v>19300</v>
      </c>
      <c r="K686" s="381">
        <v>21700</v>
      </c>
      <c r="L686" s="381">
        <v>24100</v>
      </c>
      <c r="M686" s="381">
        <v>26050</v>
      </c>
      <c r="N686" s="381">
        <v>28000</v>
      </c>
      <c r="O686" s="381">
        <v>29900</v>
      </c>
      <c r="P686" s="381">
        <v>31850</v>
      </c>
      <c r="Q686" s="381">
        <v>12060</v>
      </c>
      <c r="R686" s="381">
        <v>16240</v>
      </c>
      <c r="S686" s="381">
        <v>20420</v>
      </c>
      <c r="T686" s="381">
        <v>24100</v>
      </c>
      <c r="U686" s="381">
        <v>26050</v>
      </c>
      <c r="V686" s="381">
        <v>28000</v>
      </c>
      <c r="W686" s="381">
        <v>29900</v>
      </c>
      <c r="X686" s="381">
        <v>31850</v>
      </c>
      <c r="Y686" s="381">
        <v>27000</v>
      </c>
      <c r="Z686" s="381">
        <v>30850</v>
      </c>
      <c r="AA686" s="381">
        <v>34700</v>
      </c>
      <c r="AB686" s="381">
        <v>38550</v>
      </c>
      <c r="AC686" s="381">
        <v>41650</v>
      </c>
      <c r="AD686" s="381">
        <v>44750</v>
      </c>
      <c r="AE686" s="381">
        <v>47850</v>
      </c>
      <c r="AF686" s="381">
        <v>50900</v>
      </c>
      <c r="AG686" s="381">
        <v>9999</v>
      </c>
      <c r="AH686" s="381" t="s">
        <v>12142</v>
      </c>
      <c r="AI686" s="381" t="s">
        <v>12067</v>
      </c>
      <c r="AJ686" s="381">
        <v>0</v>
      </c>
    </row>
    <row r="687" spans="1:36">
      <c r="A687" s="381" t="s">
        <v>547</v>
      </c>
      <c r="B687" s="381" t="s">
        <v>12141</v>
      </c>
      <c r="C687" s="381">
        <v>13</v>
      </c>
      <c r="D687" s="381">
        <v>279</v>
      </c>
      <c r="E687" s="381" t="s">
        <v>12140</v>
      </c>
      <c r="F687" s="381" t="s">
        <v>12139</v>
      </c>
      <c r="G687" s="381" t="s">
        <v>12138</v>
      </c>
      <c r="H687" s="381">
        <v>45600</v>
      </c>
      <c r="I687" s="381">
        <v>16300</v>
      </c>
      <c r="J687" s="381">
        <v>18600</v>
      </c>
      <c r="K687" s="381">
        <v>20950</v>
      </c>
      <c r="L687" s="381">
        <v>23250</v>
      </c>
      <c r="M687" s="381">
        <v>25150</v>
      </c>
      <c r="N687" s="381">
        <v>27000</v>
      </c>
      <c r="O687" s="381">
        <v>28850</v>
      </c>
      <c r="P687" s="381">
        <v>30700</v>
      </c>
      <c r="Q687" s="381">
        <v>12060</v>
      </c>
      <c r="R687" s="381">
        <v>16240</v>
      </c>
      <c r="S687" s="381">
        <v>20420</v>
      </c>
      <c r="T687" s="381">
        <v>23250</v>
      </c>
      <c r="U687" s="381">
        <v>25150</v>
      </c>
      <c r="V687" s="381">
        <v>27000</v>
      </c>
      <c r="W687" s="381">
        <v>28850</v>
      </c>
      <c r="X687" s="381">
        <v>30700</v>
      </c>
      <c r="Y687" s="381">
        <v>26050</v>
      </c>
      <c r="Z687" s="381">
        <v>29800</v>
      </c>
      <c r="AA687" s="381">
        <v>33500</v>
      </c>
      <c r="AB687" s="381">
        <v>37200</v>
      </c>
      <c r="AC687" s="381">
        <v>40200</v>
      </c>
      <c r="AD687" s="381">
        <v>43200</v>
      </c>
      <c r="AE687" s="381">
        <v>46150</v>
      </c>
      <c r="AF687" s="381">
        <v>49150</v>
      </c>
      <c r="AG687" s="381">
        <v>9999</v>
      </c>
      <c r="AH687" s="381" t="s">
        <v>12138</v>
      </c>
      <c r="AI687" s="381" t="s">
        <v>12067</v>
      </c>
      <c r="AJ687" s="381">
        <v>0</v>
      </c>
    </row>
    <row r="688" spans="1:36">
      <c r="A688" s="381" t="s">
        <v>547</v>
      </c>
      <c r="B688" s="381" t="s">
        <v>12137</v>
      </c>
      <c r="C688" s="381">
        <v>13</v>
      </c>
      <c r="D688" s="381">
        <v>281</v>
      </c>
      <c r="E688" s="381" t="s">
        <v>12136</v>
      </c>
      <c r="F688" s="381" t="s">
        <v>12135</v>
      </c>
      <c r="G688" s="381" t="s">
        <v>12134</v>
      </c>
      <c r="H688" s="381">
        <v>49000</v>
      </c>
      <c r="I688" s="381">
        <v>17150</v>
      </c>
      <c r="J688" s="381">
        <v>19600</v>
      </c>
      <c r="K688" s="381">
        <v>22050</v>
      </c>
      <c r="L688" s="381">
        <v>24500</v>
      </c>
      <c r="M688" s="381">
        <v>26500</v>
      </c>
      <c r="N688" s="381">
        <v>28450</v>
      </c>
      <c r="O688" s="381">
        <v>30400</v>
      </c>
      <c r="P688" s="381">
        <v>32350</v>
      </c>
      <c r="Q688" s="381">
        <v>12060</v>
      </c>
      <c r="R688" s="381">
        <v>16240</v>
      </c>
      <c r="S688" s="381">
        <v>20420</v>
      </c>
      <c r="T688" s="381">
        <v>24500</v>
      </c>
      <c r="U688" s="381">
        <v>26500</v>
      </c>
      <c r="V688" s="381">
        <v>28450</v>
      </c>
      <c r="W688" s="381">
        <v>30400</v>
      </c>
      <c r="X688" s="381">
        <v>32350</v>
      </c>
      <c r="Y688" s="381">
        <v>27450</v>
      </c>
      <c r="Z688" s="381">
        <v>31400</v>
      </c>
      <c r="AA688" s="381">
        <v>35300</v>
      </c>
      <c r="AB688" s="381">
        <v>39200</v>
      </c>
      <c r="AC688" s="381">
        <v>42350</v>
      </c>
      <c r="AD688" s="381">
        <v>45500</v>
      </c>
      <c r="AE688" s="381">
        <v>48650</v>
      </c>
      <c r="AF688" s="381">
        <v>51750</v>
      </c>
      <c r="AG688" s="381">
        <v>9999</v>
      </c>
      <c r="AH688" s="381" t="s">
        <v>12134</v>
      </c>
      <c r="AI688" s="381" t="s">
        <v>12067</v>
      </c>
      <c r="AJ688" s="381">
        <v>0</v>
      </c>
    </row>
    <row r="689" spans="1:36">
      <c r="A689" s="381" t="s">
        <v>547</v>
      </c>
      <c r="B689" s="381" t="s">
        <v>12133</v>
      </c>
      <c r="C689" s="381">
        <v>13</v>
      </c>
      <c r="D689" s="381">
        <v>283</v>
      </c>
      <c r="E689" s="381" t="s">
        <v>12132</v>
      </c>
      <c r="F689" s="381" t="s">
        <v>12131</v>
      </c>
      <c r="G689" s="381" t="s">
        <v>12130</v>
      </c>
      <c r="H689" s="381">
        <v>54000</v>
      </c>
      <c r="I689" s="381">
        <v>17800</v>
      </c>
      <c r="J689" s="381">
        <v>20350</v>
      </c>
      <c r="K689" s="381">
        <v>22900</v>
      </c>
      <c r="L689" s="381">
        <v>25400</v>
      </c>
      <c r="M689" s="381">
        <v>27450</v>
      </c>
      <c r="N689" s="381">
        <v>29500</v>
      </c>
      <c r="O689" s="381">
        <v>31500</v>
      </c>
      <c r="P689" s="381">
        <v>33550</v>
      </c>
      <c r="Q689" s="381">
        <v>12060</v>
      </c>
      <c r="R689" s="381">
        <v>16240</v>
      </c>
      <c r="S689" s="381">
        <v>20420</v>
      </c>
      <c r="T689" s="381">
        <v>24600</v>
      </c>
      <c r="U689" s="381">
        <v>27450</v>
      </c>
      <c r="V689" s="381">
        <v>29500</v>
      </c>
      <c r="W689" s="381">
        <v>31500</v>
      </c>
      <c r="X689" s="381">
        <v>33550</v>
      </c>
      <c r="Y689" s="381">
        <v>28500</v>
      </c>
      <c r="Z689" s="381">
        <v>32550</v>
      </c>
      <c r="AA689" s="381">
        <v>36600</v>
      </c>
      <c r="AB689" s="381">
        <v>40650</v>
      </c>
      <c r="AC689" s="381">
        <v>43950</v>
      </c>
      <c r="AD689" s="381">
        <v>47200</v>
      </c>
      <c r="AE689" s="381">
        <v>50450</v>
      </c>
      <c r="AF689" s="381">
        <v>53700</v>
      </c>
      <c r="AG689" s="381">
        <v>9999</v>
      </c>
      <c r="AH689" s="381" t="s">
        <v>12130</v>
      </c>
      <c r="AI689" s="381" t="s">
        <v>12067</v>
      </c>
      <c r="AJ689" s="381">
        <v>0</v>
      </c>
    </row>
    <row r="690" spans="1:36">
      <c r="A690" s="381" t="s">
        <v>547</v>
      </c>
      <c r="B690" s="381" t="s">
        <v>12129</v>
      </c>
      <c r="C690" s="381">
        <v>13</v>
      </c>
      <c r="D690" s="381">
        <v>285</v>
      </c>
      <c r="E690" s="381" t="s">
        <v>12128</v>
      </c>
      <c r="F690" s="381" t="s">
        <v>12127</v>
      </c>
      <c r="G690" s="381" t="s">
        <v>12126</v>
      </c>
      <c r="H690" s="381">
        <v>49300</v>
      </c>
      <c r="I690" s="381">
        <v>17300</v>
      </c>
      <c r="J690" s="381">
        <v>19800</v>
      </c>
      <c r="K690" s="381">
        <v>22250</v>
      </c>
      <c r="L690" s="381">
        <v>24700</v>
      </c>
      <c r="M690" s="381">
        <v>26700</v>
      </c>
      <c r="N690" s="381">
        <v>28700</v>
      </c>
      <c r="O690" s="381">
        <v>30650</v>
      </c>
      <c r="P690" s="381">
        <v>32650</v>
      </c>
      <c r="Q690" s="381">
        <v>12060</v>
      </c>
      <c r="R690" s="381">
        <v>16240</v>
      </c>
      <c r="S690" s="381">
        <v>20420</v>
      </c>
      <c r="T690" s="381">
        <v>24600</v>
      </c>
      <c r="U690" s="381">
        <v>26700</v>
      </c>
      <c r="V690" s="381">
        <v>28700</v>
      </c>
      <c r="W690" s="381">
        <v>30650</v>
      </c>
      <c r="X690" s="381">
        <v>32650</v>
      </c>
      <c r="Y690" s="381">
        <v>27700</v>
      </c>
      <c r="Z690" s="381">
        <v>31650</v>
      </c>
      <c r="AA690" s="381">
        <v>35600</v>
      </c>
      <c r="AB690" s="381">
        <v>39550</v>
      </c>
      <c r="AC690" s="381">
        <v>42750</v>
      </c>
      <c r="AD690" s="381">
        <v>45900</v>
      </c>
      <c r="AE690" s="381">
        <v>49050</v>
      </c>
      <c r="AF690" s="381">
        <v>52250</v>
      </c>
      <c r="AG690" s="381">
        <v>9999</v>
      </c>
      <c r="AH690" s="381" t="s">
        <v>12126</v>
      </c>
      <c r="AI690" s="381" t="s">
        <v>12067</v>
      </c>
      <c r="AJ690" s="381">
        <v>0</v>
      </c>
    </row>
    <row r="691" spans="1:36">
      <c r="A691" s="381" t="s">
        <v>547</v>
      </c>
      <c r="B691" s="381" t="s">
        <v>12125</v>
      </c>
      <c r="C691" s="381">
        <v>13</v>
      </c>
      <c r="D691" s="381">
        <v>287</v>
      </c>
      <c r="E691" s="381" t="s">
        <v>12124</v>
      </c>
      <c r="F691" s="381" t="s">
        <v>12123</v>
      </c>
      <c r="G691" s="381" t="s">
        <v>3959</v>
      </c>
      <c r="H691" s="381">
        <v>36500</v>
      </c>
      <c r="I691" s="381">
        <v>16300</v>
      </c>
      <c r="J691" s="381">
        <v>18600</v>
      </c>
      <c r="K691" s="381">
        <v>20950</v>
      </c>
      <c r="L691" s="381">
        <v>23250</v>
      </c>
      <c r="M691" s="381">
        <v>25150</v>
      </c>
      <c r="N691" s="381">
        <v>27000</v>
      </c>
      <c r="O691" s="381">
        <v>28850</v>
      </c>
      <c r="P691" s="381">
        <v>30700</v>
      </c>
      <c r="Q691" s="381">
        <v>12060</v>
      </c>
      <c r="R691" s="381">
        <v>16240</v>
      </c>
      <c r="S691" s="381">
        <v>20420</v>
      </c>
      <c r="T691" s="381">
        <v>23250</v>
      </c>
      <c r="U691" s="381">
        <v>25150</v>
      </c>
      <c r="V691" s="381">
        <v>27000</v>
      </c>
      <c r="W691" s="381">
        <v>28850</v>
      </c>
      <c r="X691" s="381">
        <v>30700</v>
      </c>
      <c r="Y691" s="381">
        <v>26050</v>
      </c>
      <c r="Z691" s="381">
        <v>29800</v>
      </c>
      <c r="AA691" s="381">
        <v>33500</v>
      </c>
      <c r="AB691" s="381">
        <v>37200</v>
      </c>
      <c r="AC691" s="381">
        <v>40200</v>
      </c>
      <c r="AD691" s="381">
        <v>43200</v>
      </c>
      <c r="AE691" s="381">
        <v>46150</v>
      </c>
      <c r="AF691" s="381">
        <v>49150</v>
      </c>
      <c r="AG691" s="381">
        <v>9999</v>
      </c>
      <c r="AH691" s="381" t="s">
        <v>3959</v>
      </c>
      <c r="AI691" s="381" t="s">
        <v>12067</v>
      </c>
      <c r="AJ691" s="381">
        <v>0</v>
      </c>
    </row>
    <row r="692" spans="1:36">
      <c r="A692" s="381" t="s">
        <v>547</v>
      </c>
      <c r="B692" s="381" t="s">
        <v>12122</v>
      </c>
      <c r="C692" s="381">
        <v>13</v>
      </c>
      <c r="D692" s="381">
        <v>289</v>
      </c>
      <c r="E692" s="381" t="s">
        <v>12121</v>
      </c>
      <c r="F692" s="381" t="s">
        <v>12120</v>
      </c>
      <c r="G692" s="381" t="s">
        <v>12119</v>
      </c>
      <c r="H692" s="381">
        <v>49600</v>
      </c>
      <c r="I692" s="381">
        <v>17400</v>
      </c>
      <c r="J692" s="381">
        <v>19850</v>
      </c>
      <c r="K692" s="381">
        <v>22350</v>
      </c>
      <c r="L692" s="381">
        <v>24800</v>
      </c>
      <c r="M692" s="381">
        <v>26800</v>
      </c>
      <c r="N692" s="381">
        <v>28800</v>
      </c>
      <c r="O692" s="381">
        <v>30800</v>
      </c>
      <c r="P692" s="381">
        <v>32750</v>
      </c>
      <c r="Q692" s="381">
        <v>12060</v>
      </c>
      <c r="R692" s="381">
        <v>16240</v>
      </c>
      <c r="S692" s="381">
        <v>20420</v>
      </c>
      <c r="T692" s="381">
        <v>24600</v>
      </c>
      <c r="U692" s="381">
        <v>26800</v>
      </c>
      <c r="V692" s="381">
        <v>28800</v>
      </c>
      <c r="W692" s="381">
        <v>30800</v>
      </c>
      <c r="X692" s="381">
        <v>32750</v>
      </c>
      <c r="Y692" s="381">
        <v>27800</v>
      </c>
      <c r="Z692" s="381">
        <v>31800</v>
      </c>
      <c r="AA692" s="381">
        <v>35750</v>
      </c>
      <c r="AB692" s="381">
        <v>39700</v>
      </c>
      <c r="AC692" s="381">
        <v>42900</v>
      </c>
      <c r="AD692" s="381">
        <v>46100</v>
      </c>
      <c r="AE692" s="381">
        <v>49250</v>
      </c>
      <c r="AF692" s="381">
        <v>52450</v>
      </c>
      <c r="AG692" s="381">
        <v>4680</v>
      </c>
      <c r="AH692" s="381" t="s">
        <v>12119</v>
      </c>
      <c r="AI692" s="381" t="s">
        <v>12067</v>
      </c>
      <c r="AJ692" s="381">
        <v>1</v>
      </c>
    </row>
    <row r="693" spans="1:36">
      <c r="A693" s="381" t="s">
        <v>547</v>
      </c>
      <c r="B693" s="381" t="s">
        <v>12118</v>
      </c>
      <c r="C693" s="381">
        <v>13</v>
      </c>
      <c r="D693" s="381">
        <v>291</v>
      </c>
      <c r="E693" s="381" t="s">
        <v>12117</v>
      </c>
      <c r="F693" s="381" t="s">
        <v>12116</v>
      </c>
      <c r="G693" s="381" t="s">
        <v>3682</v>
      </c>
      <c r="H693" s="381">
        <v>51200</v>
      </c>
      <c r="I693" s="381">
        <v>17950</v>
      </c>
      <c r="J693" s="381">
        <v>20500</v>
      </c>
      <c r="K693" s="381">
        <v>23050</v>
      </c>
      <c r="L693" s="381">
        <v>25600</v>
      </c>
      <c r="M693" s="381">
        <v>27650</v>
      </c>
      <c r="N693" s="381">
        <v>29700</v>
      </c>
      <c r="O693" s="381">
        <v>31750</v>
      </c>
      <c r="P693" s="381">
        <v>33800</v>
      </c>
      <c r="Q693" s="381">
        <v>12060</v>
      </c>
      <c r="R693" s="381">
        <v>16240</v>
      </c>
      <c r="S693" s="381">
        <v>20420</v>
      </c>
      <c r="T693" s="381">
        <v>24600</v>
      </c>
      <c r="U693" s="381">
        <v>27650</v>
      </c>
      <c r="V693" s="381">
        <v>29700</v>
      </c>
      <c r="W693" s="381">
        <v>31750</v>
      </c>
      <c r="X693" s="381">
        <v>33800</v>
      </c>
      <c r="Y693" s="381">
        <v>28700</v>
      </c>
      <c r="Z693" s="381">
        <v>32800</v>
      </c>
      <c r="AA693" s="381">
        <v>36900</v>
      </c>
      <c r="AB693" s="381">
        <v>40950</v>
      </c>
      <c r="AC693" s="381">
        <v>44250</v>
      </c>
      <c r="AD693" s="381">
        <v>47550</v>
      </c>
      <c r="AE693" s="381">
        <v>50800</v>
      </c>
      <c r="AF693" s="381">
        <v>54100</v>
      </c>
      <c r="AG693" s="381">
        <v>9999</v>
      </c>
      <c r="AH693" s="381" t="s">
        <v>3682</v>
      </c>
      <c r="AI693" s="381" t="s">
        <v>12067</v>
      </c>
      <c r="AJ693" s="381">
        <v>0</v>
      </c>
    </row>
    <row r="694" spans="1:36">
      <c r="A694" s="381" t="s">
        <v>547</v>
      </c>
      <c r="B694" s="381" t="s">
        <v>12115</v>
      </c>
      <c r="C694" s="381">
        <v>13</v>
      </c>
      <c r="D694" s="381">
        <v>293</v>
      </c>
      <c r="E694" s="381" t="s">
        <v>12114</v>
      </c>
      <c r="F694" s="381" t="s">
        <v>12113</v>
      </c>
      <c r="G694" s="381" t="s">
        <v>12112</v>
      </c>
      <c r="H694" s="381">
        <v>44200</v>
      </c>
      <c r="I694" s="381">
        <v>16300</v>
      </c>
      <c r="J694" s="381">
        <v>18600</v>
      </c>
      <c r="K694" s="381">
        <v>20950</v>
      </c>
      <c r="L694" s="381">
        <v>23250</v>
      </c>
      <c r="M694" s="381">
        <v>25150</v>
      </c>
      <c r="N694" s="381">
        <v>27000</v>
      </c>
      <c r="O694" s="381">
        <v>28850</v>
      </c>
      <c r="P694" s="381">
        <v>30700</v>
      </c>
      <c r="Q694" s="381">
        <v>12060</v>
      </c>
      <c r="R694" s="381">
        <v>16240</v>
      </c>
      <c r="S694" s="381">
        <v>20420</v>
      </c>
      <c r="T694" s="381">
        <v>23250</v>
      </c>
      <c r="U694" s="381">
        <v>25150</v>
      </c>
      <c r="V694" s="381">
        <v>27000</v>
      </c>
      <c r="W694" s="381">
        <v>28850</v>
      </c>
      <c r="X694" s="381">
        <v>30700</v>
      </c>
      <c r="Y694" s="381">
        <v>26050</v>
      </c>
      <c r="Z694" s="381">
        <v>29800</v>
      </c>
      <c r="AA694" s="381">
        <v>33500</v>
      </c>
      <c r="AB694" s="381">
        <v>37200</v>
      </c>
      <c r="AC694" s="381">
        <v>40200</v>
      </c>
      <c r="AD694" s="381">
        <v>43200</v>
      </c>
      <c r="AE694" s="381">
        <v>46150</v>
      </c>
      <c r="AF694" s="381">
        <v>49150</v>
      </c>
      <c r="AG694" s="381">
        <v>9999</v>
      </c>
      <c r="AH694" s="381" t="s">
        <v>12112</v>
      </c>
      <c r="AI694" s="381" t="s">
        <v>12067</v>
      </c>
      <c r="AJ694" s="381">
        <v>0</v>
      </c>
    </row>
    <row r="695" spans="1:36">
      <c r="A695" s="381" t="s">
        <v>547</v>
      </c>
      <c r="B695" s="381" t="s">
        <v>12111</v>
      </c>
      <c r="C695" s="381">
        <v>13</v>
      </c>
      <c r="D695" s="381">
        <v>295</v>
      </c>
      <c r="E695" s="381" t="s">
        <v>3711</v>
      </c>
      <c r="F695" s="381" t="s">
        <v>3710</v>
      </c>
      <c r="G695" s="381" t="s">
        <v>2813</v>
      </c>
      <c r="H695" s="381">
        <v>59500</v>
      </c>
      <c r="I695" s="381">
        <v>20850</v>
      </c>
      <c r="J695" s="381">
        <v>23800</v>
      </c>
      <c r="K695" s="381">
        <v>26800</v>
      </c>
      <c r="L695" s="381">
        <v>29750</v>
      </c>
      <c r="M695" s="381">
        <v>32150</v>
      </c>
      <c r="N695" s="381">
        <v>34550</v>
      </c>
      <c r="O695" s="381">
        <v>36900</v>
      </c>
      <c r="P695" s="381">
        <v>39300</v>
      </c>
      <c r="Q695" s="381">
        <v>12500</v>
      </c>
      <c r="R695" s="381">
        <v>16240</v>
      </c>
      <c r="S695" s="381">
        <v>20420</v>
      </c>
      <c r="T695" s="381">
        <v>24600</v>
      </c>
      <c r="U695" s="381">
        <v>28780</v>
      </c>
      <c r="V695" s="381">
        <v>32960</v>
      </c>
      <c r="W695" s="381">
        <v>36900</v>
      </c>
      <c r="X695" s="381">
        <v>39300</v>
      </c>
      <c r="Y695" s="381">
        <v>33350</v>
      </c>
      <c r="Z695" s="381">
        <v>38100</v>
      </c>
      <c r="AA695" s="381">
        <v>42850</v>
      </c>
      <c r="AB695" s="381">
        <v>47600</v>
      </c>
      <c r="AC695" s="381">
        <v>51450</v>
      </c>
      <c r="AD695" s="381">
        <v>55250</v>
      </c>
      <c r="AE695" s="381">
        <v>59050</v>
      </c>
      <c r="AF695" s="381">
        <v>62850</v>
      </c>
      <c r="AG695" s="381">
        <v>1560</v>
      </c>
      <c r="AH695" s="381" t="s">
        <v>2813</v>
      </c>
      <c r="AI695" s="381" t="s">
        <v>12067</v>
      </c>
      <c r="AJ695" s="381">
        <v>1</v>
      </c>
    </row>
    <row r="696" spans="1:36">
      <c r="A696" s="381" t="s">
        <v>547</v>
      </c>
      <c r="B696" s="381" t="s">
        <v>12110</v>
      </c>
      <c r="C696" s="381">
        <v>13</v>
      </c>
      <c r="D696" s="381">
        <v>297</v>
      </c>
      <c r="E696" s="381" t="s">
        <v>12109</v>
      </c>
      <c r="F696" s="381" t="s">
        <v>12108</v>
      </c>
      <c r="G696" s="381" t="s">
        <v>12107</v>
      </c>
      <c r="H696" s="381">
        <v>69700</v>
      </c>
      <c r="I696" s="381">
        <v>24400</v>
      </c>
      <c r="J696" s="381">
        <v>27900</v>
      </c>
      <c r="K696" s="381">
        <v>31400</v>
      </c>
      <c r="L696" s="381">
        <v>34850</v>
      </c>
      <c r="M696" s="381">
        <v>37650</v>
      </c>
      <c r="N696" s="381">
        <v>40450</v>
      </c>
      <c r="O696" s="381">
        <v>43250</v>
      </c>
      <c r="P696" s="381">
        <v>46050</v>
      </c>
      <c r="Q696" s="381">
        <v>14650</v>
      </c>
      <c r="R696" s="381">
        <v>16750</v>
      </c>
      <c r="S696" s="381">
        <v>20420</v>
      </c>
      <c r="T696" s="381">
        <v>24600</v>
      </c>
      <c r="U696" s="381">
        <v>28780</v>
      </c>
      <c r="V696" s="381">
        <v>32960</v>
      </c>
      <c r="W696" s="381">
        <v>37140</v>
      </c>
      <c r="X696" s="381">
        <v>41320</v>
      </c>
      <c r="Y696" s="381">
        <v>39050</v>
      </c>
      <c r="Z696" s="381">
        <v>44600</v>
      </c>
      <c r="AA696" s="381">
        <v>50200</v>
      </c>
      <c r="AB696" s="381">
        <v>55750</v>
      </c>
      <c r="AC696" s="381">
        <v>60250</v>
      </c>
      <c r="AD696" s="381">
        <v>64700</v>
      </c>
      <c r="AE696" s="381">
        <v>69150</v>
      </c>
      <c r="AF696" s="381">
        <v>73600</v>
      </c>
      <c r="AG696" s="381">
        <v>520</v>
      </c>
      <c r="AH696" s="381" t="s">
        <v>12107</v>
      </c>
      <c r="AI696" s="381" t="s">
        <v>12067</v>
      </c>
      <c r="AJ696" s="381">
        <v>1</v>
      </c>
    </row>
    <row r="697" spans="1:36">
      <c r="A697" s="381" t="s">
        <v>547</v>
      </c>
      <c r="B697" s="381" t="s">
        <v>12106</v>
      </c>
      <c r="C697" s="381">
        <v>13</v>
      </c>
      <c r="D697" s="381">
        <v>299</v>
      </c>
      <c r="E697" s="381" t="s">
        <v>12105</v>
      </c>
      <c r="F697" s="381" t="s">
        <v>12104</v>
      </c>
      <c r="G697" s="381" t="s">
        <v>12103</v>
      </c>
      <c r="H697" s="381">
        <v>45000</v>
      </c>
      <c r="I697" s="381">
        <v>16300</v>
      </c>
      <c r="J697" s="381">
        <v>18600</v>
      </c>
      <c r="K697" s="381">
        <v>20950</v>
      </c>
      <c r="L697" s="381">
        <v>23250</v>
      </c>
      <c r="M697" s="381">
        <v>25150</v>
      </c>
      <c r="N697" s="381">
        <v>27000</v>
      </c>
      <c r="O697" s="381">
        <v>28850</v>
      </c>
      <c r="P697" s="381">
        <v>30700</v>
      </c>
      <c r="Q697" s="381">
        <v>12060</v>
      </c>
      <c r="R697" s="381">
        <v>16240</v>
      </c>
      <c r="S697" s="381">
        <v>20420</v>
      </c>
      <c r="T697" s="381">
        <v>23250</v>
      </c>
      <c r="U697" s="381">
        <v>25150</v>
      </c>
      <c r="V697" s="381">
        <v>27000</v>
      </c>
      <c r="W697" s="381">
        <v>28850</v>
      </c>
      <c r="X697" s="381">
        <v>30700</v>
      </c>
      <c r="Y697" s="381">
        <v>26050</v>
      </c>
      <c r="Z697" s="381">
        <v>29800</v>
      </c>
      <c r="AA697" s="381">
        <v>33500</v>
      </c>
      <c r="AB697" s="381">
        <v>37200</v>
      </c>
      <c r="AC697" s="381">
        <v>40200</v>
      </c>
      <c r="AD697" s="381">
        <v>43200</v>
      </c>
      <c r="AE697" s="381">
        <v>46150</v>
      </c>
      <c r="AF697" s="381">
        <v>49150</v>
      </c>
      <c r="AG697" s="381">
        <v>9999</v>
      </c>
      <c r="AH697" s="381" t="s">
        <v>12103</v>
      </c>
      <c r="AI697" s="381" t="s">
        <v>12067</v>
      </c>
      <c r="AJ697" s="381">
        <v>0</v>
      </c>
    </row>
    <row r="698" spans="1:36">
      <c r="A698" s="381" t="s">
        <v>547</v>
      </c>
      <c r="B698" s="381" t="s">
        <v>12102</v>
      </c>
      <c r="C698" s="381">
        <v>13</v>
      </c>
      <c r="D698" s="381">
        <v>301</v>
      </c>
      <c r="E698" s="381" t="s">
        <v>12101</v>
      </c>
      <c r="F698" s="381" t="s">
        <v>12100</v>
      </c>
      <c r="G698" s="381" t="s">
        <v>1832</v>
      </c>
      <c r="H698" s="381">
        <v>40200</v>
      </c>
      <c r="I698" s="381">
        <v>16300</v>
      </c>
      <c r="J698" s="381">
        <v>18600</v>
      </c>
      <c r="K698" s="381">
        <v>20950</v>
      </c>
      <c r="L698" s="381">
        <v>23250</v>
      </c>
      <c r="M698" s="381">
        <v>25150</v>
      </c>
      <c r="N698" s="381">
        <v>27000</v>
      </c>
      <c r="O698" s="381">
        <v>28850</v>
      </c>
      <c r="P698" s="381">
        <v>30700</v>
      </c>
      <c r="Q698" s="381">
        <v>12060</v>
      </c>
      <c r="R698" s="381">
        <v>16240</v>
      </c>
      <c r="S698" s="381">
        <v>20420</v>
      </c>
      <c r="T698" s="381">
        <v>23250</v>
      </c>
      <c r="U698" s="381">
        <v>25150</v>
      </c>
      <c r="V698" s="381">
        <v>27000</v>
      </c>
      <c r="W698" s="381">
        <v>28850</v>
      </c>
      <c r="X698" s="381">
        <v>30700</v>
      </c>
      <c r="Y698" s="381">
        <v>26050</v>
      </c>
      <c r="Z698" s="381">
        <v>29800</v>
      </c>
      <c r="AA698" s="381">
        <v>33500</v>
      </c>
      <c r="AB698" s="381">
        <v>37200</v>
      </c>
      <c r="AC698" s="381">
        <v>40200</v>
      </c>
      <c r="AD698" s="381">
        <v>43200</v>
      </c>
      <c r="AE698" s="381">
        <v>46150</v>
      </c>
      <c r="AF698" s="381">
        <v>49150</v>
      </c>
      <c r="AG698" s="381">
        <v>9999</v>
      </c>
      <c r="AH698" s="381" t="s">
        <v>1832</v>
      </c>
      <c r="AI698" s="381" t="s">
        <v>12067</v>
      </c>
      <c r="AJ698" s="381">
        <v>0</v>
      </c>
    </row>
    <row r="699" spans="1:36">
      <c r="A699" s="381" t="s">
        <v>547</v>
      </c>
      <c r="B699" s="381" t="s">
        <v>12099</v>
      </c>
      <c r="C699" s="381">
        <v>13</v>
      </c>
      <c r="D699" s="381">
        <v>303</v>
      </c>
      <c r="E699" s="381" t="s">
        <v>12098</v>
      </c>
      <c r="F699" s="381" t="s">
        <v>12097</v>
      </c>
      <c r="G699" s="381" t="s">
        <v>1111</v>
      </c>
      <c r="H699" s="381">
        <v>46900</v>
      </c>
      <c r="I699" s="381">
        <v>16450</v>
      </c>
      <c r="J699" s="381">
        <v>18800</v>
      </c>
      <c r="K699" s="381">
        <v>21150</v>
      </c>
      <c r="L699" s="381">
        <v>23450</v>
      </c>
      <c r="M699" s="381">
        <v>25350</v>
      </c>
      <c r="N699" s="381">
        <v>27250</v>
      </c>
      <c r="O699" s="381">
        <v>29100</v>
      </c>
      <c r="P699" s="381">
        <v>31000</v>
      </c>
      <c r="Q699" s="381">
        <v>12060</v>
      </c>
      <c r="R699" s="381">
        <v>16240</v>
      </c>
      <c r="S699" s="381">
        <v>20420</v>
      </c>
      <c r="T699" s="381">
        <v>23450</v>
      </c>
      <c r="U699" s="381">
        <v>25350</v>
      </c>
      <c r="V699" s="381">
        <v>27250</v>
      </c>
      <c r="W699" s="381">
        <v>29100</v>
      </c>
      <c r="X699" s="381">
        <v>31000</v>
      </c>
      <c r="Y699" s="381">
        <v>26250</v>
      </c>
      <c r="Z699" s="381">
        <v>30000</v>
      </c>
      <c r="AA699" s="381">
        <v>33750</v>
      </c>
      <c r="AB699" s="381">
        <v>37500</v>
      </c>
      <c r="AC699" s="381">
        <v>40500</v>
      </c>
      <c r="AD699" s="381">
        <v>43500</v>
      </c>
      <c r="AE699" s="381">
        <v>46500</v>
      </c>
      <c r="AF699" s="381">
        <v>49500</v>
      </c>
      <c r="AG699" s="381">
        <v>9999</v>
      </c>
      <c r="AH699" s="381" t="s">
        <v>1111</v>
      </c>
      <c r="AI699" s="381" t="s">
        <v>12067</v>
      </c>
      <c r="AJ699" s="381">
        <v>0</v>
      </c>
    </row>
    <row r="700" spans="1:36">
      <c r="A700" s="381" t="s">
        <v>547</v>
      </c>
      <c r="B700" s="381" t="s">
        <v>12096</v>
      </c>
      <c r="C700" s="381">
        <v>13</v>
      </c>
      <c r="D700" s="381">
        <v>305</v>
      </c>
      <c r="E700" s="381" t="s">
        <v>12095</v>
      </c>
      <c r="F700" s="381" t="s">
        <v>12094</v>
      </c>
      <c r="G700" s="381" t="s">
        <v>1382</v>
      </c>
      <c r="H700" s="381">
        <v>48800</v>
      </c>
      <c r="I700" s="381">
        <v>16950</v>
      </c>
      <c r="J700" s="381">
        <v>19400</v>
      </c>
      <c r="K700" s="381">
        <v>21800</v>
      </c>
      <c r="L700" s="381">
        <v>24200</v>
      </c>
      <c r="M700" s="381">
        <v>26150</v>
      </c>
      <c r="N700" s="381">
        <v>28100</v>
      </c>
      <c r="O700" s="381">
        <v>30050</v>
      </c>
      <c r="P700" s="381">
        <v>31950</v>
      </c>
      <c r="Q700" s="381">
        <v>12060</v>
      </c>
      <c r="R700" s="381">
        <v>16240</v>
      </c>
      <c r="S700" s="381">
        <v>20420</v>
      </c>
      <c r="T700" s="381">
        <v>24200</v>
      </c>
      <c r="U700" s="381">
        <v>26150</v>
      </c>
      <c r="V700" s="381">
        <v>28100</v>
      </c>
      <c r="W700" s="381">
        <v>30050</v>
      </c>
      <c r="X700" s="381">
        <v>31950</v>
      </c>
      <c r="Y700" s="381">
        <v>27100</v>
      </c>
      <c r="Z700" s="381">
        <v>31000</v>
      </c>
      <c r="AA700" s="381">
        <v>34850</v>
      </c>
      <c r="AB700" s="381">
        <v>38700</v>
      </c>
      <c r="AC700" s="381">
        <v>41800</v>
      </c>
      <c r="AD700" s="381">
        <v>44900</v>
      </c>
      <c r="AE700" s="381">
        <v>48000</v>
      </c>
      <c r="AF700" s="381">
        <v>51100</v>
      </c>
      <c r="AG700" s="381">
        <v>9999</v>
      </c>
      <c r="AH700" s="381" t="s">
        <v>1382</v>
      </c>
      <c r="AI700" s="381" t="s">
        <v>12067</v>
      </c>
      <c r="AJ700" s="381">
        <v>0</v>
      </c>
    </row>
    <row r="701" spans="1:36">
      <c r="A701" s="381" t="s">
        <v>547</v>
      </c>
      <c r="B701" s="381" t="s">
        <v>12093</v>
      </c>
      <c r="C701" s="381">
        <v>13</v>
      </c>
      <c r="D701" s="381">
        <v>307</v>
      </c>
      <c r="E701" s="381" t="s">
        <v>12092</v>
      </c>
      <c r="F701" s="381" t="s">
        <v>12091</v>
      </c>
      <c r="G701" s="381" t="s">
        <v>1378</v>
      </c>
      <c r="H701" s="381">
        <v>45000</v>
      </c>
      <c r="I701" s="381">
        <v>17400</v>
      </c>
      <c r="J701" s="381">
        <v>19900</v>
      </c>
      <c r="K701" s="381">
        <v>22400</v>
      </c>
      <c r="L701" s="381">
        <v>24850</v>
      </c>
      <c r="M701" s="381">
        <v>26850</v>
      </c>
      <c r="N701" s="381">
        <v>28850</v>
      </c>
      <c r="O701" s="381">
        <v>30850</v>
      </c>
      <c r="P701" s="381">
        <v>32850</v>
      </c>
      <c r="Q701" s="381">
        <v>12060</v>
      </c>
      <c r="R701" s="381">
        <v>16240</v>
      </c>
      <c r="S701" s="381">
        <v>20420</v>
      </c>
      <c r="T701" s="381">
        <v>24600</v>
      </c>
      <c r="U701" s="381">
        <v>26850</v>
      </c>
      <c r="V701" s="381">
        <v>28850</v>
      </c>
      <c r="W701" s="381">
        <v>30850</v>
      </c>
      <c r="X701" s="381">
        <v>32850</v>
      </c>
      <c r="Y701" s="381">
        <v>27900</v>
      </c>
      <c r="Z701" s="381">
        <v>31850</v>
      </c>
      <c r="AA701" s="381">
        <v>35850</v>
      </c>
      <c r="AB701" s="381">
        <v>39800</v>
      </c>
      <c r="AC701" s="381">
        <v>43000</v>
      </c>
      <c r="AD701" s="381">
        <v>46200</v>
      </c>
      <c r="AE701" s="381">
        <v>49400</v>
      </c>
      <c r="AF701" s="381">
        <v>52550</v>
      </c>
      <c r="AG701" s="381">
        <v>9999</v>
      </c>
      <c r="AH701" s="381" t="s">
        <v>1378</v>
      </c>
      <c r="AI701" s="381" t="s">
        <v>12067</v>
      </c>
      <c r="AJ701" s="381">
        <v>0</v>
      </c>
    </row>
    <row r="702" spans="1:36">
      <c r="A702" s="381" t="s">
        <v>547</v>
      </c>
      <c r="B702" s="381" t="s">
        <v>12090</v>
      </c>
      <c r="C702" s="381">
        <v>13</v>
      </c>
      <c r="D702" s="381">
        <v>309</v>
      </c>
      <c r="E702" s="381" t="s">
        <v>12089</v>
      </c>
      <c r="F702" s="381" t="s">
        <v>12088</v>
      </c>
      <c r="G702" s="381" t="s">
        <v>2790</v>
      </c>
      <c r="H702" s="381">
        <v>36400</v>
      </c>
      <c r="I702" s="381">
        <v>16300</v>
      </c>
      <c r="J702" s="381">
        <v>18600</v>
      </c>
      <c r="K702" s="381">
        <v>20950</v>
      </c>
      <c r="L702" s="381">
        <v>23250</v>
      </c>
      <c r="M702" s="381">
        <v>25150</v>
      </c>
      <c r="N702" s="381">
        <v>27000</v>
      </c>
      <c r="O702" s="381">
        <v>28850</v>
      </c>
      <c r="P702" s="381">
        <v>30700</v>
      </c>
      <c r="Q702" s="381">
        <v>12060</v>
      </c>
      <c r="R702" s="381">
        <v>16240</v>
      </c>
      <c r="S702" s="381">
        <v>20420</v>
      </c>
      <c r="T702" s="381">
        <v>23250</v>
      </c>
      <c r="U702" s="381">
        <v>25150</v>
      </c>
      <c r="V702" s="381">
        <v>27000</v>
      </c>
      <c r="W702" s="381">
        <v>28850</v>
      </c>
      <c r="X702" s="381">
        <v>30700</v>
      </c>
      <c r="Y702" s="381">
        <v>26050</v>
      </c>
      <c r="Z702" s="381">
        <v>29800</v>
      </c>
      <c r="AA702" s="381">
        <v>33500</v>
      </c>
      <c r="AB702" s="381">
        <v>37200</v>
      </c>
      <c r="AC702" s="381">
        <v>40200</v>
      </c>
      <c r="AD702" s="381">
        <v>43200</v>
      </c>
      <c r="AE702" s="381">
        <v>46150</v>
      </c>
      <c r="AF702" s="381">
        <v>49150</v>
      </c>
      <c r="AG702" s="381">
        <v>9999</v>
      </c>
      <c r="AH702" s="381" t="s">
        <v>2790</v>
      </c>
      <c r="AI702" s="381" t="s">
        <v>12067</v>
      </c>
      <c r="AJ702" s="381">
        <v>0</v>
      </c>
    </row>
    <row r="703" spans="1:36">
      <c r="A703" s="381" t="s">
        <v>547</v>
      </c>
      <c r="B703" s="381" t="s">
        <v>12087</v>
      </c>
      <c r="C703" s="381">
        <v>13</v>
      </c>
      <c r="D703" s="381">
        <v>311</v>
      </c>
      <c r="E703" s="381" t="s">
        <v>12086</v>
      </c>
      <c r="F703" s="381" t="s">
        <v>12085</v>
      </c>
      <c r="G703" s="381" t="s">
        <v>3661</v>
      </c>
      <c r="H703" s="381">
        <v>53200</v>
      </c>
      <c r="I703" s="381">
        <v>18650</v>
      </c>
      <c r="J703" s="381">
        <v>21300</v>
      </c>
      <c r="K703" s="381">
        <v>23950</v>
      </c>
      <c r="L703" s="381">
        <v>26600</v>
      </c>
      <c r="M703" s="381">
        <v>28750</v>
      </c>
      <c r="N703" s="381">
        <v>30900</v>
      </c>
      <c r="O703" s="381">
        <v>33000</v>
      </c>
      <c r="P703" s="381">
        <v>35150</v>
      </c>
      <c r="Q703" s="381">
        <v>12060</v>
      </c>
      <c r="R703" s="381">
        <v>16240</v>
      </c>
      <c r="S703" s="381">
        <v>20420</v>
      </c>
      <c r="T703" s="381">
        <v>24600</v>
      </c>
      <c r="U703" s="381">
        <v>28750</v>
      </c>
      <c r="V703" s="381">
        <v>30900</v>
      </c>
      <c r="W703" s="381">
        <v>33000</v>
      </c>
      <c r="X703" s="381">
        <v>35150</v>
      </c>
      <c r="Y703" s="381">
        <v>29800</v>
      </c>
      <c r="Z703" s="381">
        <v>34050</v>
      </c>
      <c r="AA703" s="381">
        <v>38300</v>
      </c>
      <c r="AB703" s="381">
        <v>42550</v>
      </c>
      <c r="AC703" s="381">
        <v>46000</v>
      </c>
      <c r="AD703" s="381">
        <v>49400</v>
      </c>
      <c r="AE703" s="381">
        <v>52800</v>
      </c>
      <c r="AF703" s="381">
        <v>56200</v>
      </c>
      <c r="AG703" s="381">
        <v>9999</v>
      </c>
      <c r="AH703" s="381" t="s">
        <v>3661</v>
      </c>
      <c r="AI703" s="381" t="s">
        <v>12067</v>
      </c>
      <c r="AJ703" s="381">
        <v>0</v>
      </c>
    </row>
    <row r="704" spans="1:36">
      <c r="A704" s="381" t="s">
        <v>547</v>
      </c>
      <c r="B704" s="381" t="s">
        <v>12084</v>
      </c>
      <c r="C704" s="381">
        <v>13</v>
      </c>
      <c r="D704" s="381">
        <v>313</v>
      </c>
      <c r="E704" s="381" t="s">
        <v>12083</v>
      </c>
      <c r="F704" s="381" t="s">
        <v>12082</v>
      </c>
      <c r="G704" s="381" t="s">
        <v>12081</v>
      </c>
      <c r="H704" s="381">
        <v>52700</v>
      </c>
      <c r="I704" s="381">
        <v>16950</v>
      </c>
      <c r="J704" s="381">
        <v>19400</v>
      </c>
      <c r="K704" s="381">
        <v>21800</v>
      </c>
      <c r="L704" s="381">
        <v>24200</v>
      </c>
      <c r="M704" s="381">
        <v>26150</v>
      </c>
      <c r="N704" s="381">
        <v>28100</v>
      </c>
      <c r="O704" s="381">
        <v>30050</v>
      </c>
      <c r="P704" s="381">
        <v>31950</v>
      </c>
      <c r="Q704" s="381">
        <v>12060</v>
      </c>
      <c r="R704" s="381">
        <v>16240</v>
      </c>
      <c r="S704" s="381">
        <v>20420</v>
      </c>
      <c r="T704" s="381">
        <v>24200</v>
      </c>
      <c r="U704" s="381">
        <v>26150</v>
      </c>
      <c r="V704" s="381">
        <v>28100</v>
      </c>
      <c r="W704" s="381">
        <v>30050</v>
      </c>
      <c r="X704" s="381">
        <v>31950</v>
      </c>
      <c r="Y704" s="381">
        <v>27100</v>
      </c>
      <c r="Z704" s="381">
        <v>31000</v>
      </c>
      <c r="AA704" s="381">
        <v>34850</v>
      </c>
      <c r="AB704" s="381">
        <v>38700</v>
      </c>
      <c r="AC704" s="381">
        <v>41800</v>
      </c>
      <c r="AD704" s="381">
        <v>44900</v>
      </c>
      <c r="AE704" s="381">
        <v>48000</v>
      </c>
      <c r="AF704" s="381">
        <v>51100</v>
      </c>
      <c r="AG704" s="381">
        <v>9999</v>
      </c>
      <c r="AH704" s="381" t="s">
        <v>12081</v>
      </c>
      <c r="AI704" s="381" t="s">
        <v>12067</v>
      </c>
      <c r="AJ704" s="381">
        <v>1</v>
      </c>
    </row>
    <row r="705" spans="1:36">
      <c r="A705" s="381" t="s">
        <v>547</v>
      </c>
      <c r="B705" s="381" t="s">
        <v>12080</v>
      </c>
      <c r="C705" s="381">
        <v>13</v>
      </c>
      <c r="D705" s="381">
        <v>315</v>
      </c>
      <c r="E705" s="381" t="s">
        <v>12079</v>
      </c>
      <c r="F705" s="381" t="s">
        <v>12078</v>
      </c>
      <c r="G705" s="381" t="s">
        <v>12077</v>
      </c>
      <c r="H705" s="381">
        <v>41400</v>
      </c>
      <c r="I705" s="381">
        <v>16300</v>
      </c>
      <c r="J705" s="381">
        <v>18600</v>
      </c>
      <c r="K705" s="381">
        <v>20950</v>
      </c>
      <c r="L705" s="381">
        <v>23250</v>
      </c>
      <c r="M705" s="381">
        <v>25150</v>
      </c>
      <c r="N705" s="381">
        <v>27000</v>
      </c>
      <c r="O705" s="381">
        <v>28850</v>
      </c>
      <c r="P705" s="381">
        <v>30700</v>
      </c>
      <c r="Q705" s="381">
        <v>12060</v>
      </c>
      <c r="R705" s="381">
        <v>16240</v>
      </c>
      <c r="S705" s="381">
        <v>20420</v>
      </c>
      <c r="T705" s="381">
        <v>23250</v>
      </c>
      <c r="U705" s="381">
        <v>25150</v>
      </c>
      <c r="V705" s="381">
        <v>27000</v>
      </c>
      <c r="W705" s="381">
        <v>28850</v>
      </c>
      <c r="X705" s="381">
        <v>30700</v>
      </c>
      <c r="Y705" s="381">
        <v>26050</v>
      </c>
      <c r="Z705" s="381">
        <v>29800</v>
      </c>
      <c r="AA705" s="381">
        <v>33500</v>
      </c>
      <c r="AB705" s="381">
        <v>37200</v>
      </c>
      <c r="AC705" s="381">
        <v>40200</v>
      </c>
      <c r="AD705" s="381">
        <v>43200</v>
      </c>
      <c r="AE705" s="381">
        <v>46150</v>
      </c>
      <c r="AF705" s="381">
        <v>49150</v>
      </c>
      <c r="AG705" s="381">
        <v>9999</v>
      </c>
      <c r="AH705" s="381" t="s">
        <v>12077</v>
      </c>
      <c r="AI705" s="381" t="s">
        <v>12067</v>
      </c>
      <c r="AJ705" s="381">
        <v>0</v>
      </c>
    </row>
    <row r="706" spans="1:36">
      <c r="A706" s="381" t="s">
        <v>547</v>
      </c>
      <c r="B706" s="381" t="s">
        <v>12076</v>
      </c>
      <c r="C706" s="381">
        <v>13</v>
      </c>
      <c r="D706" s="381">
        <v>317</v>
      </c>
      <c r="E706" s="381" t="s">
        <v>12075</v>
      </c>
      <c r="F706" s="381" t="s">
        <v>12074</v>
      </c>
      <c r="G706" s="381" t="s">
        <v>5486</v>
      </c>
      <c r="H706" s="381">
        <v>41000</v>
      </c>
      <c r="I706" s="381">
        <v>16300</v>
      </c>
      <c r="J706" s="381">
        <v>18600</v>
      </c>
      <c r="K706" s="381">
        <v>20950</v>
      </c>
      <c r="L706" s="381">
        <v>23250</v>
      </c>
      <c r="M706" s="381">
        <v>25150</v>
      </c>
      <c r="N706" s="381">
        <v>27000</v>
      </c>
      <c r="O706" s="381">
        <v>28850</v>
      </c>
      <c r="P706" s="381">
        <v>30700</v>
      </c>
      <c r="Q706" s="381">
        <v>12060</v>
      </c>
      <c r="R706" s="381">
        <v>16240</v>
      </c>
      <c r="S706" s="381">
        <v>20420</v>
      </c>
      <c r="T706" s="381">
        <v>23250</v>
      </c>
      <c r="U706" s="381">
        <v>25150</v>
      </c>
      <c r="V706" s="381">
        <v>27000</v>
      </c>
      <c r="W706" s="381">
        <v>28850</v>
      </c>
      <c r="X706" s="381">
        <v>30700</v>
      </c>
      <c r="Y706" s="381">
        <v>26050</v>
      </c>
      <c r="Z706" s="381">
        <v>29800</v>
      </c>
      <c r="AA706" s="381">
        <v>33500</v>
      </c>
      <c r="AB706" s="381">
        <v>37200</v>
      </c>
      <c r="AC706" s="381">
        <v>40200</v>
      </c>
      <c r="AD706" s="381">
        <v>43200</v>
      </c>
      <c r="AE706" s="381">
        <v>46150</v>
      </c>
      <c r="AF706" s="381">
        <v>49150</v>
      </c>
      <c r="AG706" s="381">
        <v>9999</v>
      </c>
      <c r="AH706" s="381" t="s">
        <v>5486</v>
      </c>
      <c r="AI706" s="381" t="s">
        <v>12067</v>
      </c>
      <c r="AJ706" s="381">
        <v>0</v>
      </c>
    </row>
    <row r="707" spans="1:36">
      <c r="A707" s="381" t="s">
        <v>547</v>
      </c>
      <c r="B707" s="381" t="s">
        <v>12073</v>
      </c>
      <c r="C707" s="381">
        <v>13</v>
      </c>
      <c r="D707" s="381">
        <v>319</v>
      </c>
      <c r="E707" s="381" t="s">
        <v>12072</v>
      </c>
      <c r="F707" s="381" t="s">
        <v>12071</v>
      </c>
      <c r="G707" s="381" t="s">
        <v>7607</v>
      </c>
      <c r="H707" s="381">
        <v>44800</v>
      </c>
      <c r="I707" s="381">
        <v>16300</v>
      </c>
      <c r="J707" s="381">
        <v>18600</v>
      </c>
      <c r="K707" s="381">
        <v>20950</v>
      </c>
      <c r="L707" s="381">
        <v>23250</v>
      </c>
      <c r="M707" s="381">
        <v>25150</v>
      </c>
      <c r="N707" s="381">
        <v>27000</v>
      </c>
      <c r="O707" s="381">
        <v>28850</v>
      </c>
      <c r="P707" s="381">
        <v>30700</v>
      </c>
      <c r="Q707" s="381">
        <v>12060</v>
      </c>
      <c r="R707" s="381">
        <v>16240</v>
      </c>
      <c r="S707" s="381">
        <v>20420</v>
      </c>
      <c r="T707" s="381">
        <v>23250</v>
      </c>
      <c r="U707" s="381">
        <v>25150</v>
      </c>
      <c r="V707" s="381">
        <v>27000</v>
      </c>
      <c r="W707" s="381">
        <v>28850</v>
      </c>
      <c r="X707" s="381">
        <v>30700</v>
      </c>
      <c r="Y707" s="381">
        <v>26050</v>
      </c>
      <c r="Z707" s="381">
        <v>29800</v>
      </c>
      <c r="AA707" s="381">
        <v>33500</v>
      </c>
      <c r="AB707" s="381">
        <v>37200</v>
      </c>
      <c r="AC707" s="381">
        <v>40200</v>
      </c>
      <c r="AD707" s="381">
        <v>43200</v>
      </c>
      <c r="AE707" s="381">
        <v>46150</v>
      </c>
      <c r="AF707" s="381">
        <v>49150</v>
      </c>
      <c r="AG707" s="381">
        <v>9999</v>
      </c>
      <c r="AH707" s="381" t="s">
        <v>7607</v>
      </c>
      <c r="AI707" s="381" t="s">
        <v>12067</v>
      </c>
      <c r="AJ707" s="381">
        <v>0</v>
      </c>
    </row>
    <row r="708" spans="1:36">
      <c r="A708" s="381" t="s">
        <v>547</v>
      </c>
      <c r="B708" s="381" t="s">
        <v>12070</v>
      </c>
      <c r="C708" s="381">
        <v>13</v>
      </c>
      <c r="D708" s="381">
        <v>321</v>
      </c>
      <c r="E708" s="381" t="s">
        <v>12069</v>
      </c>
      <c r="F708" s="381" t="s">
        <v>12068</v>
      </c>
      <c r="G708" s="381" t="s">
        <v>7246</v>
      </c>
      <c r="H708" s="381">
        <v>47300</v>
      </c>
      <c r="I708" s="381">
        <v>16600</v>
      </c>
      <c r="J708" s="381">
        <v>18950</v>
      </c>
      <c r="K708" s="381">
        <v>21300</v>
      </c>
      <c r="L708" s="381">
        <v>23650</v>
      </c>
      <c r="M708" s="381">
        <v>25550</v>
      </c>
      <c r="N708" s="381">
        <v>27450</v>
      </c>
      <c r="O708" s="381">
        <v>29350</v>
      </c>
      <c r="P708" s="381">
        <v>31250</v>
      </c>
      <c r="Q708" s="381">
        <v>12060</v>
      </c>
      <c r="R708" s="381">
        <v>16240</v>
      </c>
      <c r="S708" s="381">
        <v>20420</v>
      </c>
      <c r="T708" s="381">
        <v>23650</v>
      </c>
      <c r="U708" s="381">
        <v>25550</v>
      </c>
      <c r="V708" s="381">
        <v>27450</v>
      </c>
      <c r="W708" s="381">
        <v>29350</v>
      </c>
      <c r="X708" s="381">
        <v>31250</v>
      </c>
      <c r="Y708" s="381">
        <v>26500</v>
      </c>
      <c r="Z708" s="381">
        <v>30300</v>
      </c>
      <c r="AA708" s="381">
        <v>34100</v>
      </c>
      <c r="AB708" s="381">
        <v>37850</v>
      </c>
      <c r="AC708" s="381">
        <v>40900</v>
      </c>
      <c r="AD708" s="381">
        <v>43950</v>
      </c>
      <c r="AE708" s="381">
        <v>46950</v>
      </c>
      <c r="AF708" s="381">
        <v>50000</v>
      </c>
      <c r="AG708" s="381">
        <v>9999</v>
      </c>
      <c r="AH708" s="381" t="s">
        <v>7246</v>
      </c>
      <c r="AI708" s="381" t="s">
        <v>12067</v>
      </c>
      <c r="AJ708" s="381">
        <v>1</v>
      </c>
    </row>
    <row r="709" spans="1:36">
      <c r="A709" s="381" t="s">
        <v>548</v>
      </c>
      <c r="B709" s="381" t="s">
        <v>12066</v>
      </c>
      <c r="C709" s="381">
        <v>15</v>
      </c>
      <c r="D709" s="381">
        <v>1</v>
      </c>
      <c r="E709" s="381" t="s">
        <v>12065</v>
      </c>
      <c r="F709" s="381" t="s">
        <v>12064</v>
      </c>
      <c r="G709" s="381" t="s">
        <v>12063</v>
      </c>
      <c r="H709" s="381">
        <v>63300</v>
      </c>
      <c r="I709" s="381">
        <v>25950</v>
      </c>
      <c r="J709" s="381">
        <v>29650</v>
      </c>
      <c r="K709" s="381">
        <v>33350</v>
      </c>
      <c r="L709" s="381">
        <v>37050</v>
      </c>
      <c r="M709" s="381">
        <v>40050</v>
      </c>
      <c r="N709" s="381">
        <v>43000</v>
      </c>
      <c r="O709" s="381">
        <v>45950</v>
      </c>
      <c r="P709" s="381">
        <v>48950</v>
      </c>
      <c r="Q709" s="381">
        <v>15600</v>
      </c>
      <c r="R709" s="381">
        <v>18670</v>
      </c>
      <c r="S709" s="381">
        <v>23480</v>
      </c>
      <c r="T709" s="381">
        <v>28290</v>
      </c>
      <c r="U709" s="381">
        <v>33100</v>
      </c>
      <c r="V709" s="381">
        <v>37910</v>
      </c>
      <c r="W709" s="381">
        <v>42720</v>
      </c>
      <c r="X709" s="381">
        <v>47530</v>
      </c>
      <c r="Y709" s="381">
        <v>41550</v>
      </c>
      <c r="Z709" s="381">
        <v>47450</v>
      </c>
      <c r="AA709" s="381">
        <v>53400</v>
      </c>
      <c r="AB709" s="381">
        <v>59300</v>
      </c>
      <c r="AC709" s="381">
        <v>64050</v>
      </c>
      <c r="AD709" s="381">
        <v>68800</v>
      </c>
      <c r="AE709" s="381">
        <v>73550</v>
      </c>
      <c r="AF709" s="381">
        <v>78300</v>
      </c>
      <c r="AG709" s="381">
        <v>9999</v>
      </c>
      <c r="AH709" s="381" t="s">
        <v>12063</v>
      </c>
      <c r="AI709" s="381" t="s">
        <v>12046</v>
      </c>
      <c r="AJ709" s="381">
        <v>0</v>
      </c>
    </row>
    <row r="710" spans="1:36">
      <c r="A710" s="381" t="s">
        <v>548</v>
      </c>
      <c r="B710" s="381" t="s">
        <v>12062</v>
      </c>
      <c r="C710" s="381">
        <v>15</v>
      </c>
      <c r="D710" s="381">
        <v>3</v>
      </c>
      <c r="E710" s="381" t="s">
        <v>12061</v>
      </c>
      <c r="F710" s="381" t="s">
        <v>12060</v>
      </c>
      <c r="G710" s="381" t="s">
        <v>12059</v>
      </c>
      <c r="H710" s="381">
        <v>86600</v>
      </c>
      <c r="I710" s="381">
        <v>36650</v>
      </c>
      <c r="J710" s="381">
        <v>41850</v>
      </c>
      <c r="K710" s="381">
        <v>47100</v>
      </c>
      <c r="L710" s="381">
        <v>52300</v>
      </c>
      <c r="M710" s="381">
        <v>56500</v>
      </c>
      <c r="N710" s="381">
        <v>60700</v>
      </c>
      <c r="O710" s="381">
        <v>64900</v>
      </c>
      <c r="P710" s="381">
        <v>69050</v>
      </c>
      <c r="Q710" s="381">
        <v>22000</v>
      </c>
      <c r="R710" s="381">
        <v>25150</v>
      </c>
      <c r="S710" s="381">
        <v>28300</v>
      </c>
      <c r="T710" s="381">
        <v>31400</v>
      </c>
      <c r="U710" s="381">
        <v>33950</v>
      </c>
      <c r="V710" s="381">
        <v>37910</v>
      </c>
      <c r="W710" s="381">
        <v>42720</v>
      </c>
      <c r="X710" s="381">
        <v>47530</v>
      </c>
      <c r="Y710" s="381">
        <v>58600</v>
      </c>
      <c r="Z710" s="381">
        <v>67000</v>
      </c>
      <c r="AA710" s="381">
        <v>75350</v>
      </c>
      <c r="AB710" s="381">
        <v>83700</v>
      </c>
      <c r="AC710" s="381">
        <v>90400</v>
      </c>
      <c r="AD710" s="381">
        <v>97100</v>
      </c>
      <c r="AE710" s="381">
        <v>103800</v>
      </c>
      <c r="AF710" s="381">
        <v>110500</v>
      </c>
      <c r="AG710" s="381">
        <v>3320</v>
      </c>
      <c r="AH710" s="381" t="s">
        <v>12059</v>
      </c>
      <c r="AI710" s="381" t="s">
        <v>12046</v>
      </c>
      <c r="AJ710" s="381">
        <v>1</v>
      </c>
    </row>
    <row r="711" spans="1:36">
      <c r="A711" s="381" t="s">
        <v>548</v>
      </c>
      <c r="B711" s="381" t="s">
        <v>12058</v>
      </c>
      <c r="C711" s="381">
        <v>15</v>
      </c>
      <c r="D711" s="381">
        <v>5</v>
      </c>
      <c r="E711" s="381" t="s">
        <v>12057</v>
      </c>
      <c r="F711" s="381" t="s">
        <v>12056</v>
      </c>
      <c r="G711" s="381" t="s">
        <v>12055</v>
      </c>
      <c r="H711" s="381">
        <v>101200</v>
      </c>
      <c r="I711" s="381">
        <v>34100</v>
      </c>
      <c r="J711" s="381">
        <v>39000</v>
      </c>
      <c r="K711" s="381">
        <v>43850</v>
      </c>
      <c r="L711" s="381">
        <v>48700</v>
      </c>
      <c r="M711" s="381">
        <v>52600</v>
      </c>
      <c r="N711" s="381">
        <v>56500</v>
      </c>
      <c r="O711" s="381">
        <v>60400</v>
      </c>
      <c r="P711" s="381">
        <v>64300</v>
      </c>
      <c r="Q711" s="381">
        <v>20450</v>
      </c>
      <c r="R711" s="381">
        <v>23400</v>
      </c>
      <c r="S711" s="381">
        <v>26300</v>
      </c>
      <c r="T711" s="381">
        <v>29200</v>
      </c>
      <c r="U711" s="381">
        <v>33100</v>
      </c>
      <c r="V711" s="381">
        <v>37910</v>
      </c>
      <c r="W711" s="381">
        <v>42720</v>
      </c>
      <c r="X711" s="381">
        <v>47530</v>
      </c>
      <c r="Y711" s="381">
        <v>47600</v>
      </c>
      <c r="Z711" s="381">
        <v>54400</v>
      </c>
      <c r="AA711" s="381">
        <v>61200</v>
      </c>
      <c r="AB711" s="381">
        <v>68000</v>
      </c>
      <c r="AC711" s="381">
        <v>73450</v>
      </c>
      <c r="AD711" s="381">
        <v>78900</v>
      </c>
      <c r="AE711" s="381">
        <v>84350</v>
      </c>
      <c r="AF711" s="381">
        <v>89800</v>
      </c>
      <c r="AG711" s="381">
        <v>9999</v>
      </c>
      <c r="AH711" s="381" t="s">
        <v>12055</v>
      </c>
      <c r="AI711" s="381" t="s">
        <v>12046</v>
      </c>
      <c r="AJ711" s="381">
        <v>1</v>
      </c>
    </row>
    <row r="712" spans="1:36">
      <c r="A712" s="381" t="s">
        <v>548</v>
      </c>
      <c r="B712" s="381" t="s">
        <v>12054</v>
      </c>
      <c r="C712" s="381">
        <v>15</v>
      </c>
      <c r="D712" s="381">
        <v>7</v>
      </c>
      <c r="E712" s="381" t="s">
        <v>12053</v>
      </c>
      <c r="F712" s="381" t="s">
        <v>12052</v>
      </c>
      <c r="G712" s="381" t="s">
        <v>12051</v>
      </c>
      <c r="H712" s="381">
        <v>79200</v>
      </c>
      <c r="I712" s="381">
        <v>29900</v>
      </c>
      <c r="J712" s="381">
        <v>34150</v>
      </c>
      <c r="K712" s="381">
        <v>38400</v>
      </c>
      <c r="L712" s="381">
        <v>42650</v>
      </c>
      <c r="M712" s="381">
        <v>46100</v>
      </c>
      <c r="N712" s="381">
        <v>49500</v>
      </c>
      <c r="O712" s="381">
        <v>52900</v>
      </c>
      <c r="P712" s="381">
        <v>56300</v>
      </c>
      <c r="Q712" s="381">
        <v>17950</v>
      </c>
      <c r="R712" s="381">
        <v>20500</v>
      </c>
      <c r="S712" s="381">
        <v>23480</v>
      </c>
      <c r="T712" s="381">
        <v>28290</v>
      </c>
      <c r="U712" s="381">
        <v>33100</v>
      </c>
      <c r="V712" s="381">
        <v>37910</v>
      </c>
      <c r="W712" s="381">
        <v>42720</v>
      </c>
      <c r="X712" s="381">
        <v>47530</v>
      </c>
      <c r="Y712" s="381">
        <v>47800</v>
      </c>
      <c r="Z712" s="381">
        <v>54600</v>
      </c>
      <c r="AA712" s="381">
        <v>61450</v>
      </c>
      <c r="AB712" s="381">
        <v>68250</v>
      </c>
      <c r="AC712" s="381">
        <v>73750</v>
      </c>
      <c r="AD712" s="381">
        <v>79200</v>
      </c>
      <c r="AE712" s="381">
        <v>84650</v>
      </c>
      <c r="AF712" s="381">
        <v>90100</v>
      </c>
      <c r="AG712" s="381">
        <v>9999</v>
      </c>
      <c r="AH712" s="381" t="s">
        <v>12051</v>
      </c>
      <c r="AI712" s="381" t="s">
        <v>12046</v>
      </c>
      <c r="AJ712" s="381">
        <v>0</v>
      </c>
    </row>
    <row r="713" spans="1:36">
      <c r="A713" s="381" t="s">
        <v>548</v>
      </c>
      <c r="B713" s="381" t="s">
        <v>12050</v>
      </c>
      <c r="C713" s="381">
        <v>15</v>
      </c>
      <c r="D713" s="381">
        <v>9</v>
      </c>
      <c r="E713" s="381" t="s">
        <v>12049</v>
      </c>
      <c r="F713" s="381" t="s">
        <v>12048</v>
      </c>
      <c r="G713" s="381" t="s">
        <v>12047</v>
      </c>
      <c r="H713" s="381">
        <v>74100</v>
      </c>
      <c r="I713" s="381">
        <v>30150</v>
      </c>
      <c r="J713" s="381">
        <v>34450</v>
      </c>
      <c r="K713" s="381">
        <v>38750</v>
      </c>
      <c r="L713" s="381">
        <v>43050</v>
      </c>
      <c r="M713" s="381">
        <v>46500</v>
      </c>
      <c r="N713" s="381">
        <v>49950</v>
      </c>
      <c r="O713" s="381">
        <v>53400</v>
      </c>
      <c r="P713" s="381">
        <v>56850</v>
      </c>
      <c r="Q713" s="381">
        <v>18100</v>
      </c>
      <c r="R713" s="381">
        <v>20700</v>
      </c>
      <c r="S713" s="381">
        <v>23480</v>
      </c>
      <c r="T713" s="381">
        <v>28290</v>
      </c>
      <c r="U713" s="381">
        <v>33100</v>
      </c>
      <c r="V713" s="381">
        <v>37910</v>
      </c>
      <c r="W713" s="381">
        <v>42720</v>
      </c>
      <c r="X713" s="381">
        <v>47530</v>
      </c>
      <c r="Y713" s="381">
        <v>48250</v>
      </c>
      <c r="Z713" s="381">
        <v>55150</v>
      </c>
      <c r="AA713" s="381">
        <v>62050</v>
      </c>
      <c r="AB713" s="381">
        <v>68900</v>
      </c>
      <c r="AC713" s="381">
        <v>74450</v>
      </c>
      <c r="AD713" s="381">
        <v>79950</v>
      </c>
      <c r="AE713" s="381">
        <v>85450</v>
      </c>
      <c r="AF713" s="381">
        <v>90950</v>
      </c>
      <c r="AG713" s="381">
        <v>9999</v>
      </c>
      <c r="AH713" s="381" t="s">
        <v>12047</v>
      </c>
      <c r="AI713" s="381" t="s">
        <v>12046</v>
      </c>
      <c r="AJ713" s="381">
        <v>1</v>
      </c>
    </row>
    <row r="714" spans="1:36">
      <c r="A714" s="381" t="s">
        <v>549</v>
      </c>
      <c r="B714" s="381" t="s">
        <v>12045</v>
      </c>
      <c r="C714" s="381">
        <v>16</v>
      </c>
      <c r="D714" s="381">
        <v>1</v>
      </c>
      <c r="E714" s="381" t="s">
        <v>11925</v>
      </c>
      <c r="F714" s="381" t="s">
        <v>11924</v>
      </c>
      <c r="G714" s="381" t="s">
        <v>12044</v>
      </c>
      <c r="H714" s="381">
        <v>64300</v>
      </c>
      <c r="I714" s="381">
        <v>22550</v>
      </c>
      <c r="J714" s="381">
        <v>25750</v>
      </c>
      <c r="K714" s="381">
        <v>28950</v>
      </c>
      <c r="L714" s="381">
        <v>32150</v>
      </c>
      <c r="M714" s="381">
        <v>34750</v>
      </c>
      <c r="N714" s="381">
        <v>37300</v>
      </c>
      <c r="O714" s="381">
        <v>39900</v>
      </c>
      <c r="P714" s="381">
        <v>42450</v>
      </c>
      <c r="Q714" s="381">
        <v>13550</v>
      </c>
      <c r="R714" s="381">
        <v>16240</v>
      </c>
      <c r="S714" s="381">
        <v>20420</v>
      </c>
      <c r="T714" s="381">
        <v>24600</v>
      </c>
      <c r="U714" s="381">
        <v>28780</v>
      </c>
      <c r="V714" s="381">
        <v>32960</v>
      </c>
      <c r="W714" s="381">
        <v>37140</v>
      </c>
      <c r="X714" s="381">
        <v>41320</v>
      </c>
      <c r="Y714" s="381">
        <v>36050</v>
      </c>
      <c r="Z714" s="381">
        <v>41200</v>
      </c>
      <c r="AA714" s="381">
        <v>46350</v>
      </c>
      <c r="AB714" s="381">
        <v>51450</v>
      </c>
      <c r="AC714" s="381">
        <v>55600</v>
      </c>
      <c r="AD714" s="381">
        <v>59700</v>
      </c>
      <c r="AE714" s="381">
        <v>63800</v>
      </c>
      <c r="AF714" s="381">
        <v>67950</v>
      </c>
      <c r="AG714" s="381">
        <v>1080</v>
      </c>
      <c r="AH714" s="381" t="s">
        <v>12044</v>
      </c>
      <c r="AI714" s="381" t="s">
        <v>11897</v>
      </c>
      <c r="AJ714" s="381">
        <v>1</v>
      </c>
    </row>
    <row r="715" spans="1:36">
      <c r="A715" s="381" t="s">
        <v>549</v>
      </c>
      <c r="B715" s="381" t="s">
        <v>12043</v>
      </c>
      <c r="C715" s="381">
        <v>16</v>
      </c>
      <c r="D715" s="381">
        <v>3</v>
      </c>
      <c r="E715" s="381" t="s">
        <v>12042</v>
      </c>
      <c r="F715" s="381" t="s">
        <v>12041</v>
      </c>
      <c r="G715" s="381" t="s">
        <v>1360</v>
      </c>
      <c r="H715" s="381">
        <v>48300</v>
      </c>
      <c r="I715" s="381">
        <v>19350</v>
      </c>
      <c r="J715" s="381">
        <v>22100</v>
      </c>
      <c r="K715" s="381">
        <v>24850</v>
      </c>
      <c r="L715" s="381">
        <v>27600</v>
      </c>
      <c r="M715" s="381">
        <v>29850</v>
      </c>
      <c r="N715" s="381">
        <v>32050</v>
      </c>
      <c r="O715" s="381">
        <v>34250</v>
      </c>
      <c r="P715" s="381">
        <v>36450</v>
      </c>
      <c r="Q715" s="381">
        <v>12060</v>
      </c>
      <c r="R715" s="381">
        <v>16240</v>
      </c>
      <c r="S715" s="381">
        <v>20420</v>
      </c>
      <c r="T715" s="381">
        <v>24600</v>
      </c>
      <c r="U715" s="381">
        <v>28780</v>
      </c>
      <c r="V715" s="381">
        <v>32050</v>
      </c>
      <c r="W715" s="381">
        <v>34250</v>
      </c>
      <c r="X715" s="381">
        <v>36450</v>
      </c>
      <c r="Y715" s="381">
        <v>30950</v>
      </c>
      <c r="Z715" s="381">
        <v>35350</v>
      </c>
      <c r="AA715" s="381">
        <v>39750</v>
      </c>
      <c r="AB715" s="381">
        <v>44150</v>
      </c>
      <c r="AC715" s="381">
        <v>47700</v>
      </c>
      <c r="AD715" s="381">
        <v>51250</v>
      </c>
      <c r="AE715" s="381">
        <v>54750</v>
      </c>
      <c r="AF715" s="381">
        <v>58300</v>
      </c>
      <c r="AG715" s="381">
        <v>9999</v>
      </c>
      <c r="AH715" s="381" t="s">
        <v>1360</v>
      </c>
      <c r="AI715" s="381" t="s">
        <v>11897</v>
      </c>
      <c r="AJ715" s="381">
        <v>0</v>
      </c>
    </row>
    <row r="716" spans="1:36">
      <c r="A716" s="381" t="s">
        <v>549</v>
      </c>
      <c r="B716" s="381" t="s">
        <v>12040</v>
      </c>
      <c r="C716" s="381">
        <v>16</v>
      </c>
      <c r="D716" s="381">
        <v>5</v>
      </c>
      <c r="E716" s="381" t="s">
        <v>12039</v>
      </c>
      <c r="F716" s="381" t="s">
        <v>12038</v>
      </c>
      <c r="G716" s="381" t="s">
        <v>12037</v>
      </c>
      <c r="H716" s="381">
        <v>56800</v>
      </c>
      <c r="I716" s="381">
        <v>20050</v>
      </c>
      <c r="J716" s="381">
        <v>22900</v>
      </c>
      <c r="K716" s="381">
        <v>25750</v>
      </c>
      <c r="L716" s="381">
        <v>28600</v>
      </c>
      <c r="M716" s="381">
        <v>30900</v>
      </c>
      <c r="N716" s="381">
        <v>33200</v>
      </c>
      <c r="O716" s="381">
        <v>35500</v>
      </c>
      <c r="P716" s="381">
        <v>37800</v>
      </c>
      <c r="Q716" s="381">
        <v>12060</v>
      </c>
      <c r="R716" s="381">
        <v>16240</v>
      </c>
      <c r="S716" s="381">
        <v>20420</v>
      </c>
      <c r="T716" s="381">
        <v>24600</v>
      </c>
      <c r="U716" s="381">
        <v>28780</v>
      </c>
      <c r="V716" s="381">
        <v>32960</v>
      </c>
      <c r="W716" s="381">
        <v>35500</v>
      </c>
      <c r="X716" s="381">
        <v>37800</v>
      </c>
      <c r="Y716" s="381">
        <v>32050</v>
      </c>
      <c r="Z716" s="381">
        <v>36600</v>
      </c>
      <c r="AA716" s="381">
        <v>41200</v>
      </c>
      <c r="AB716" s="381">
        <v>45750</v>
      </c>
      <c r="AC716" s="381">
        <v>49450</v>
      </c>
      <c r="AD716" s="381">
        <v>53100</v>
      </c>
      <c r="AE716" s="381">
        <v>56750</v>
      </c>
      <c r="AF716" s="381">
        <v>60400</v>
      </c>
      <c r="AG716" s="381">
        <v>6340</v>
      </c>
      <c r="AH716" s="381" t="s">
        <v>12037</v>
      </c>
      <c r="AI716" s="381" t="s">
        <v>11897</v>
      </c>
      <c r="AJ716" s="381">
        <v>1</v>
      </c>
    </row>
    <row r="717" spans="1:36">
      <c r="A717" s="381" t="s">
        <v>549</v>
      </c>
      <c r="B717" s="381" t="s">
        <v>12036</v>
      </c>
      <c r="C717" s="381">
        <v>16</v>
      </c>
      <c r="D717" s="381">
        <v>7</v>
      </c>
      <c r="E717" s="381" t="s">
        <v>12035</v>
      </c>
      <c r="F717" s="381" t="s">
        <v>12034</v>
      </c>
      <c r="G717" s="381" t="s">
        <v>12033</v>
      </c>
      <c r="H717" s="381">
        <v>55600</v>
      </c>
      <c r="I717" s="381">
        <v>19400</v>
      </c>
      <c r="J717" s="381">
        <v>22150</v>
      </c>
      <c r="K717" s="381">
        <v>24900</v>
      </c>
      <c r="L717" s="381">
        <v>27650</v>
      </c>
      <c r="M717" s="381">
        <v>29900</v>
      </c>
      <c r="N717" s="381">
        <v>32100</v>
      </c>
      <c r="O717" s="381">
        <v>34300</v>
      </c>
      <c r="P717" s="381">
        <v>36500</v>
      </c>
      <c r="Q717" s="381">
        <v>12060</v>
      </c>
      <c r="R717" s="381">
        <v>16240</v>
      </c>
      <c r="S717" s="381">
        <v>20420</v>
      </c>
      <c r="T717" s="381">
        <v>24600</v>
      </c>
      <c r="U717" s="381">
        <v>28780</v>
      </c>
      <c r="V717" s="381">
        <v>32100</v>
      </c>
      <c r="W717" s="381">
        <v>34300</v>
      </c>
      <c r="X717" s="381">
        <v>36500</v>
      </c>
      <c r="Y717" s="381">
        <v>30950</v>
      </c>
      <c r="Z717" s="381">
        <v>35400</v>
      </c>
      <c r="AA717" s="381">
        <v>39800</v>
      </c>
      <c r="AB717" s="381">
        <v>44200</v>
      </c>
      <c r="AC717" s="381">
        <v>47750</v>
      </c>
      <c r="AD717" s="381">
        <v>51300</v>
      </c>
      <c r="AE717" s="381">
        <v>54850</v>
      </c>
      <c r="AF717" s="381">
        <v>58350</v>
      </c>
      <c r="AG717" s="381">
        <v>9999</v>
      </c>
      <c r="AH717" s="381" t="s">
        <v>12033</v>
      </c>
      <c r="AI717" s="381" t="s">
        <v>11897</v>
      </c>
      <c r="AJ717" s="381">
        <v>0</v>
      </c>
    </row>
    <row r="718" spans="1:36">
      <c r="A718" s="381" t="s">
        <v>549</v>
      </c>
      <c r="B718" s="381" t="s">
        <v>12032</v>
      </c>
      <c r="C718" s="381">
        <v>16</v>
      </c>
      <c r="D718" s="381">
        <v>9</v>
      </c>
      <c r="E718" s="381" t="s">
        <v>12031</v>
      </c>
      <c r="F718" s="381" t="s">
        <v>12030</v>
      </c>
      <c r="G718" s="381" t="s">
        <v>12029</v>
      </c>
      <c r="H718" s="381">
        <v>44500</v>
      </c>
      <c r="I718" s="381">
        <v>19350</v>
      </c>
      <c r="J718" s="381">
        <v>22100</v>
      </c>
      <c r="K718" s="381">
        <v>24850</v>
      </c>
      <c r="L718" s="381">
        <v>27600</v>
      </c>
      <c r="M718" s="381">
        <v>29850</v>
      </c>
      <c r="N718" s="381">
        <v>32050</v>
      </c>
      <c r="O718" s="381">
        <v>34250</v>
      </c>
      <c r="P718" s="381">
        <v>36450</v>
      </c>
      <c r="Q718" s="381">
        <v>12060</v>
      </c>
      <c r="R718" s="381">
        <v>16240</v>
      </c>
      <c r="S718" s="381">
        <v>20420</v>
      </c>
      <c r="T718" s="381">
        <v>24600</v>
      </c>
      <c r="U718" s="381">
        <v>28780</v>
      </c>
      <c r="V718" s="381">
        <v>32050</v>
      </c>
      <c r="W718" s="381">
        <v>34250</v>
      </c>
      <c r="X718" s="381">
        <v>36450</v>
      </c>
      <c r="Y718" s="381">
        <v>30950</v>
      </c>
      <c r="Z718" s="381">
        <v>35350</v>
      </c>
      <c r="AA718" s="381">
        <v>39750</v>
      </c>
      <c r="AB718" s="381">
        <v>44150</v>
      </c>
      <c r="AC718" s="381">
        <v>47700</v>
      </c>
      <c r="AD718" s="381">
        <v>51250</v>
      </c>
      <c r="AE718" s="381">
        <v>54750</v>
      </c>
      <c r="AF718" s="381">
        <v>58300</v>
      </c>
      <c r="AG718" s="381">
        <v>9999</v>
      </c>
      <c r="AH718" s="381" t="s">
        <v>12029</v>
      </c>
      <c r="AI718" s="381" t="s">
        <v>11897</v>
      </c>
      <c r="AJ718" s="381">
        <v>0</v>
      </c>
    </row>
    <row r="719" spans="1:36">
      <c r="A719" s="381" t="s">
        <v>549</v>
      </c>
      <c r="B719" s="381" t="s">
        <v>12028</v>
      </c>
      <c r="C719" s="381">
        <v>16</v>
      </c>
      <c r="D719" s="381">
        <v>11</v>
      </c>
      <c r="E719" s="381" t="s">
        <v>12027</v>
      </c>
      <c r="F719" s="381" t="s">
        <v>12026</v>
      </c>
      <c r="G719" s="381" t="s">
        <v>12025</v>
      </c>
      <c r="H719" s="381">
        <v>58400</v>
      </c>
      <c r="I719" s="381">
        <v>20450</v>
      </c>
      <c r="J719" s="381">
        <v>23400</v>
      </c>
      <c r="K719" s="381">
        <v>26300</v>
      </c>
      <c r="L719" s="381">
        <v>29200</v>
      </c>
      <c r="M719" s="381">
        <v>31550</v>
      </c>
      <c r="N719" s="381">
        <v>33900</v>
      </c>
      <c r="O719" s="381">
        <v>36250</v>
      </c>
      <c r="P719" s="381">
        <v>38550</v>
      </c>
      <c r="Q719" s="381">
        <v>12250</v>
      </c>
      <c r="R719" s="381">
        <v>16240</v>
      </c>
      <c r="S719" s="381">
        <v>20420</v>
      </c>
      <c r="T719" s="381">
        <v>24600</v>
      </c>
      <c r="U719" s="381">
        <v>28780</v>
      </c>
      <c r="V719" s="381">
        <v>32960</v>
      </c>
      <c r="W719" s="381">
        <v>36250</v>
      </c>
      <c r="X719" s="381">
        <v>38550</v>
      </c>
      <c r="Y719" s="381">
        <v>32700</v>
      </c>
      <c r="Z719" s="381">
        <v>37400</v>
      </c>
      <c r="AA719" s="381">
        <v>42050</v>
      </c>
      <c r="AB719" s="381">
        <v>46700</v>
      </c>
      <c r="AC719" s="381">
        <v>50450</v>
      </c>
      <c r="AD719" s="381">
        <v>54200</v>
      </c>
      <c r="AE719" s="381">
        <v>57950</v>
      </c>
      <c r="AF719" s="381">
        <v>61650</v>
      </c>
      <c r="AG719" s="381">
        <v>9999</v>
      </c>
      <c r="AH719" s="381" t="s">
        <v>12025</v>
      </c>
      <c r="AI719" s="381" t="s">
        <v>11897</v>
      </c>
      <c r="AJ719" s="381">
        <v>0</v>
      </c>
    </row>
    <row r="720" spans="1:36">
      <c r="A720" s="381" t="s">
        <v>549</v>
      </c>
      <c r="B720" s="381" t="s">
        <v>12024</v>
      </c>
      <c r="C720" s="381">
        <v>16</v>
      </c>
      <c r="D720" s="381">
        <v>13</v>
      </c>
      <c r="E720" s="381" t="s">
        <v>12023</v>
      </c>
      <c r="F720" s="381" t="s">
        <v>12022</v>
      </c>
      <c r="G720" s="381" t="s">
        <v>4997</v>
      </c>
      <c r="H720" s="381">
        <v>77800</v>
      </c>
      <c r="I720" s="381">
        <v>27250</v>
      </c>
      <c r="J720" s="381">
        <v>31150</v>
      </c>
      <c r="K720" s="381">
        <v>35050</v>
      </c>
      <c r="L720" s="381">
        <v>38900</v>
      </c>
      <c r="M720" s="381">
        <v>42050</v>
      </c>
      <c r="N720" s="381">
        <v>45150</v>
      </c>
      <c r="O720" s="381">
        <v>48250</v>
      </c>
      <c r="P720" s="381">
        <v>51350</v>
      </c>
      <c r="Q720" s="381">
        <v>16350</v>
      </c>
      <c r="R720" s="381">
        <v>18700</v>
      </c>
      <c r="S720" s="381">
        <v>21050</v>
      </c>
      <c r="T720" s="381">
        <v>24600</v>
      </c>
      <c r="U720" s="381">
        <v>28780</v>
      </c>
      <c r="V720" s="381">
        <v>32960</v>
      </c>
      <c r="W720" s="381">
        <v>37140</v>
      </c>
      <c r="X720" s="381">
        <v>41320</v>
      </c>
      <c r="Y720" s="381">
        <v>43600</v>
      </c>
      <c r="Z720" s="381">
        <v>49800</v>
      </c>
      <c r="AA720" s="381">
        <v>56050</v>
      </c>
      <c r="AB720" s="381">
        <v>62250</v>
      </c>
      <c r="AC720" s="381">
        <v>67250</v>
      </c>
      <c r="AD720" s="381">
        <v>72250</v>
      </c>
      <c r="AE720" s="381">
        <v>77200</v>
      </c>
      <c r="AF720" s="381">
        <v>82200</v>
      </c>
      <c r="AG720" s="381">
        <v>9999</v>
      </c>
      <c r="AH720" s="381" t="s">
        <v>4997</v>
      </c>
      <c r="AI720" s="381" t="s">
        <v>11897</v>
      </c>
      <c r="AJ720" s="381">
        <v>0</v>
      </c>
    </row>
    <row r="721" spans="1:36">
      <c r="A721" s="381" t="s">
        <v>549</v>
      </c>
      <c r="B721" s="381" t="s">
        <v>12021</v>
      </c>
      <c r="C721" s="381">
        <v>16</v>
      </c>
      <c r="D721" s="381">
        <v>15</v>
      </c>
      <c r="E721" s="381" t="s">
        <v>11925</v>
      </c>
      <c r="F721" s="381" t="s">
        <v>11924</v>
      </c>
      <c r="G721" s="381" t="s">
        <v>12020</v>
      </c>
      <c r="H721" s="381">
        <v>64300</v>
      </c>
      <c r="I721" s="381">
        <v>22550</v>
      </c>
      <c r="J721" s="381">
        <v>25750</v>
      </c>
      <c r="K721" s="381">
        <v>28950</v>
      </c>
      <c r="L721" s="381">
        <v>32150</v>
      </c>
      <c r="M721" s="381">
        <v>34750</v>
      </c>
      <c r="N721" s="381">
        <v>37300</v>
      </c>
      <c r="O721" s="381">
        <v>39900</v>
      </c>
      <c r="P721" s="381">
        <v>42450</v>
      </c>
      <c r="Q721" s="381">
        <v>13550</v>
      </c>
      <c r="R721" s="381">
        <v>16240</v>
      </c>
      <c r="S721" s="381">
        <v>20420</v>
      </c>
      <c r="T721" s="381">
        <v>24600</v>
      </c>
      <c r="U721" s="381">
        <v>28780</v>
      </c>
      <c r="V721" s="381">
        <v>32960</v>
      </c>
      <c r="W721" s="381">
        <v>37140</v>
      </c>
      <c r="X721" s="381">
        <v>41320</v>
      </c>
      <c r="Y721" s="381">
        <v>36050</v>
      </c>
      <c r="Z721" s="381">
        <v>41200</v>
      </c>
      <c r="AA721" s="381">
        <v>46350</v>
      </c>
      <c r="AB721" s="381">
        <v>51450</v>
      </c>
      <c r="AC721" s="381">
        <v>55600</v>
      </c>
      <c r="AD721" s="381">
        <v>59700</v>
      </c>
      <c r="AE721" s="381">
        <v>63800</v>
      </c>
      <c r="AF721" s="381">
        <v>67950</v>
      </c>
      <c r="AG721" s="381">
        <v>9999</v>
      </c>
      <c r="AH721" s="381" t="s">
        <v>12020</v>
      </c>
      <c r="AI721" s="381" t="s">
        <v>11897</v>
      </c>
      <c r="AJ721" s="381">
        <v>1</v>
      </c>
    </row>
    <row r="722" spans="1:36">
      <c r="A722" s="381" t="s">
        <v>549</v>
      </c>
      <c r="B722" s="381" t="s">
        <v>12019</v>
      </c>
      <c r="C722" s="381">
        <v>16</v>
      </c>
      <c r="D722" s="381">
        <v>17</v>
      </c>
      <c r="E722" s="381" t="s">
        <v>12018</v>
      </c>
      <c r="F722" s="381" t="s">
        <v>12017</v>
      </c>
      <c r="G722" s="381" t="s">
        <v>12016</v>
      </c>
      <c r="H722" s="381">
        <v>53300</v>
      </c>
      <c r="I722" s="381">
        <v>19350</v>
      </c>
      <c r="J722" s="381">
        <v>22100</v>
      </c>
      <c r="K722" s="381">
        <v>24850</v>
      </c>
      <c r="L722" s="381">
        <v>27600</v>
      </c>
      <c r="M722" s="381">
        <v>29850</v>
      </c>
      <c r="N722" s="381">
        <v>32050</v>
      </c>
      <c r="O722" s="381">
        <v>34250</v>
      </c>
      <c r="P722" s="381">
        <v>36450</v>
      </c>
      <c r="Q722" s="381">
        <v>12060</v>
      </c>
      <c r="R722" s="381">
        <v>16240</v>
      </c>
      <c r="S722" s="381">
        <v>20420</v>
      </c>
      <c r="T722" s="381">
        <v>24600</v>
      </c>
      <c r="U722" s="381">
        <v>28780</v>
      </c>
      <c r="V722" s="381">
        <v>32050</v>
      </c>
      <c r="W722" s="381">
        <v>34250</v>
      </c>
      <c r="X722" s="381">
        <v>36450</v>
      </c>
      <c r="Y722" s="381">
        <v>30950</v>
      </c>
      <c r="Z722" s="381">
        <v>35350</v>
      </c>
      <c r="AA722" s="381">
        <v>39750</v>
      </c>
      <c r="AB722" s="381">
        <v>44150</v>
      </c>
      <c r="AC722" s="381">
        <v>47700</v>
      </c>
      <c r="AD722" s="381">
        <v>51250</v>
      </c>
      <c r="AE722" s="381">
        <v>54750</v>
      </c>
      <c r="AF722" s="381">
        <v>58300</v>
      </c>
      <c r="AG722" s="381">
        <v>9999</v>
      </c>
      <c r="AH722" s="381" t="s">
        <v>12016</v>
      </c>
      <c r="AI722" s="381" t="s">
        <v>11897</v>
      </c>
      <c r="AJ722" s="381">
        <v>0</v>
      </c>
    </row>
    <row r="723" spans="1:36">
      <c r="A723" s="381" t="s">
        <v>549</v>
      </c>
      <c r="B723" s="381" t="s">
        <v>12015</v>
      </c>
      <c r="C723" s="381">
        <v>16</v>
      </c>
      <c r="D723" s="381">
        <v>19</v>
      </c>
      <c r="E723" s="381" t="s">
        <v>11962</v>
      </c>
      <c r="F723" s="381" t="s">
        <v>11961</v>
      </c>
      <c r="G723" s="381" t="s">
        <v>12014</v>
      </c>
      <c r="H723" s="381">
        <v>59600</v>
      </c>
      <c r="I723" s="381">
        <v>20900</v>
      </c>
      <c r="J723" s="381">
        <v>23850</v>
      </c>
      <c r="K723" s="381">
        <v>26850</v>
      </c>
      <c r="L723" s="381">
        <v>29800</v>
      </c>
      <c r="M723" s="381">
        <v>32200</v>
      </c>
      <c r="N723" s="381">
        <v>34600</v>
      </c>
      <c r="O723" s="381">
        <v>37000</v>
      </c>
      <c r="P723" s="381">
        <v>39350</v>
      </c>
      <c r="Q723" s="381">
        <v>12550</v>
      </c>
      <c r="R723" s="381">
        <v>16240</v>
      </c>
      <c r="S723" s="381">
        <v>20420</v>
      </c>
      <c r="T723" s="381">
        <v>24600</v>
      </c>
      <c r="U723" s="381">
        <v>28780</v>
      </c>
      <c r="V723" s="381">
        <v>32960</v>
      </c>
      <c r="W723" s="381">
        <v>37000</v>
      </c>
      <c r="X723" s="381">
        <v>39350</v>
      </c>
      <c r="Y723" s="381">
        <v>33400</v>
      </c>
      <c r="Z723" s="381">
        <v>38200</v>
      </c>
      <c r="AA723" s="381">
        <v>42950</v>
      </c>
      <c r="AB723" s="381">
        <v>47700</v>
      </c>
      <c r="AC723" s="381">
        <v>51550</v>
      </c>
      <c r="AD723" s="381">
        <v>55350</v>
      </c>
      <c r="AE723" s="381">
        <v>59150</v>
      </c>
      <c r="AF723" s="381">
        <v>63000</v>
      </c>
      <c r="AG723" s="381">
        <v>9999</v>
      </c>
      <c r="AH723" s="381" t="s">
        <v>12014</v>
      </c>
      <c r="AI723" s="381" t="s">
        <v>11897</v>
      </c>
      <c r="AJ723" s="381">
        <v>1</v>
      </c>
    </row>
    <row r="724" spans="1:36">
      <c r="A724" s="381" t="s">
        <v>549</v>
      </c>
      <c r="B724" s="381" t="s">
        <v>12013</v>
      </c>
      <c r="C724" s="381">
        <v>16</v>
      </c>
      <c r="D724" s="381">
        <v>21</v>
      </c>
      <c r="E724" s="381" t="s">
        <v>12012</v>
      </c>
      <c r="F724" s="381" t="s">
        <v>12011</v>
      </c>
      <c r="G724" s="381" t="s">
        <v>12010</v>
      </c>
      <c r="H724" s="381">
        <v>51900</v>
      </c>
      <c r="I724" s="381">
        <v>19350</v>
      </c>
      <c r="J724" s="381">
        <v>22100</v>
      </c>
      <c r="K724" s="381">
        <v>24850</v>
      </c>
      <c r="L724" s="381">
        <v>27600</v>
      </c>
      <c r="M724" s="381">
        <v>29850</v>
      </c>
      <c r="N724" s="381">
        <v>32050</v>
      </c>
      <c r="O724" s="381">
        <v>34250</v>
      </c>
      <c r="P724" s="381">
        <v>36450</v>
      </c>
      <c r="Q724" s="381">
        <v>12060</v>
      </c>
      <c r="R724" s="381">
        <v>16240</v>
      </c>
      <c r="S724" s="381">
        <v>20420</v>
      </c>
      <c r="T724" s="381">
        <v>24600</v>
      </c>
      <c r="U724" s="381">
        <v>28780</v>
      </c>
      <c r="V724" s="381">
        <v>32050</v>
      </c>
      <c r="W724" s="381">
        <v>34250</v>
      </c>
      <c r="X724" s="381">
        <v>36450</v>
      </c>
      <c r="Y724" s="381">
        <v>30950</v>
      </c>
      <c r="Z724" s="381">
        <v>35350</v>
      </c>
      <c r="AA724" s="381">
        <v>39750</v>
      </c>
      <c r="AB724" s="381">
        <v>44150</v>
      </c>
      <c r="AC724" s="381">
        <v>47700</v>
      </c>
      <c r="AD724" s="381">
        <v>51250</v>
      </c>
      <c r="AE724" s="381">
        <v>54750</v>
      </c>
      <c r="AF724" s="381">
        <v>58300</v>
      </c>
      <c r="AG724" s="381">
        <v>9999</v>
      </c>
      <c r="AH724" s="381" t="s">
        <v>12010</v>
      </c>
      <c r="AI724" s="381" t="s">
        <v>11897</v>
      </c>
      <c r="AJ724" s="381">
        <v>0</v>
      </c>
    </row>
    <row r="725" spans="1:36">
      <c r="A725" s="381" t="s">
        <v>549</v>
      </c>
      <c r="B725" s="381" t="s">
        <v>12009</v>
      </c>
      <c r="C725" s="381">
        <v>16</v>
      </c>
      <c r="D725" s="381">
        <v>23</v>
      </c>
      <c r="E725" s="381" t="s">
        <v>12008</v>
      </c>
      <c r="F725" s="381" t="s">
        <v>12007</v>
      </c>
      <c r="G725" s="381" t="s">
        <v>4151</v>
      </c>
      <c r="H725" s="381">
        <v>50700</v>
      </c>
      <c r="I725" s="381">
        <v>19350</v>
      </c>
      <c r="J725" s="381">
        <v>22100</v>
      </c>
      <c r="K725" s="381">
        <v>24850</v>
      </c>
      <c r="L725" s="381">
        <v>27600</v>
      </c>
      <c r="M725" s="381">
        <v>29850</v>
      </c>
      <c r="N725" s="381">
        <v>32050</v>
      </c>
      <c r="O725" s="381">
        <v>34250</v>
      </c>
      <c r="P725" s="381">
        <v>36450</v>
      </c>
      <c r="Q725" s="381">
        <v>12060</v>
      </c>
      <c r="R725" s="381">
        <v>16240</v>
      </c>
      <c r="S725" s="381">
        <v>20420</v>
      </c>
      <c r="T725" s="381">
        <v>24600</v>
      </c>
      <c r="U725" s="381">
        <v>28780</v>
      </c>
      <c r="V725" s="381">
        <v>32050</v>
      </c>
      <c r="W725" s="381">
        <v>34250</v>
      </c>
      <c r="X725" s="381">
        <v>36450</v>
      </c>
      <c r="Y725" s="381">
        <v>30950</v>
      </c>
      <c r="Z725" s="381">
        <v>35350</v>
      </c>
      <c r="AA725" s="381">
        <v>39750</v>
      </c>
      <c r="AB725" s="381">
        <v>44150</v>
      </c>
      <c r="AC725" s="381">
        <v>47700</v>
      </c>
      <c r="AD725" s="381">
        <v>51250</v>
      </c>
      <c r="AE725" s="381">
        <v>54750</v>
      </c>
      <c r="AF725" s="381">
        <v>58300</v>
      </c>
      <c r="AG725" s="381">
        <v>9999</v>
      </c>
      <c r="AH725" s="381" t="s">
        <v>4151</v>
      </c>
      <c r="AI725" s="381" t="s">
        <v>11897</v>
      </c>
      <c r="AJ725" s="381">
        <v>1</v>
      </c>
    </row>
    <row r="726" spans="1:36">
      <c r="A726" s="381" t="s">
        <v>549</v>
      </c>
      <c r="B726" s="381" t="s">
        <v>12006</v>
      </c>
      <c r="C726" s="381">
        <v>16</v>
      </c>
      <c r="D726" s="381">
        <v>25</v>
      </c>
      <c r="E726" s="381" t="s">
        <v>12005</v>
      </c>
      <c r="F726" s="381" t="s">
        <v>12004</v>
      </c>
      <c r="G726" s="381" t="s">
        <v>12003</v>
      </c>
      <c r="H726" s="381">
        <v>50800</v>
      </c>
      <c r="I726" s="381">
        <v>19350</v>
      </c>
      <c r="J726" s="381">
        <v>22100</v>
      </c>
      <c r="K726" s="381">
        <v>24850</v>
      </c>
      <c r="L726" s="381">
        <v>27600</v>
      </c>
      <c r="M726" s="381">
        <v>29850</v>
      </c>
      <c r="N726" s="381">
        <v>32050</v>
      </c>
      <c r="O726" s="381">
        <v>34250</v>
      </c>
      <c r="P726" s="381">
        <v>36450</v>
      </c>
      <c r="Q726" s="381">
        <v>12060</v>
      </c>
      <c r="R726" s="381">
        <v>16240</v>
      </c>
      <c r="S726" s="381">
        <v>20420</v>
      </c>
      <c r="T726" s="381">
        <v>24600</v>
      </c>
      <c r="U726" s="381">
        <v>28780</v>
      </c>
      <c r="V726" s="381">
        <v>32050</v>
      </c>
      <c r="W726" s="381">
        <v>34250</v>
      </c>
      <c r="X726" s="381">
        <v>36450</v>
      </c>
      <c r="Y726" s="381">
        <v>30950</v>
      </c>
      <c r="Z726" s="381">
        <v>35350</v>
      </c>
      <c r="AA726" s="381">
        <v>39750</v>
      </c>
      <c r="AB726" s="381">
        <v>44150</v>
      </c>
      <c r="AC726" s="381">
        <v>47700</v>
      </c>
      <c r="AD726" s="381">
        <v>51250</v>
      </c>
      <c r="AE726" s="381">
        <v>54750</v>
      </c>
      <c r="AF726" s="381">
        <v>58300</v>
      </c>
      <c r="AG726" s="381">
        <v>9999</v>
      </c>
      <c r="AH726" s="381" t="s">
        <v>12003</v>
      </c>
      <c r="AI726" s="381" t="s">
        <v>11897</v>
      </c>
      <c r="AJ726" s="381">
        <v>0</v>
      </c>
    </row>
    <row r="727" spans="1:36">
      <c r="A727" s="381" t="s">
        <v>549</v>
      </c>
      <c r="B727" s="381" t="s">
        <v>12002</v>
      </c>
      <c r="C727" s="381">
        <v>16</v>
      </c>
      <c r="D727" s="381">
        <v>27</v>
      </c>
      <c r="E727" s="381" t="s">
        <v>11925</v>
      </c>
      <c r="F727" s="381" t="s">
        <v>11924</v>
      </c>
      <c r="G727" s="381" t="s">
        <v>12001</v>
      </c>
      <c r="H727" s="381">
        <v>64300</v>
      </c>
      <c r="I727" s="381">
        <v>22550</v>
      </c>
      <c r="J727" s="381">
        <v>25750</v>
      </c>
      <c r="K727" s="381">
        <v>28950</v>
      </c>
      <c r="L727" s="381">
        <v>32150</v>
      </c>
      <c r="M727" s="381">
        <v>34750</v>
      </c>
      <c r="N727" s="381">
        <v>37300</v>
      </c>
      <c r="O727" s="381">
        <v>39900</v>
      </c>
      <c r="P727" s="381">
        <v>42450</v>
      </c>
      <c r="Q727" s="381">
        <v>13550</v>
      </c>
      <c r="R727" s="381">
        <v>16240</v>
      </c>
      <c r="S727" s="381">
        <v>20420</v>
      </c>
      <c r="T727" s="381">
        <v>24600</v>
      </c>
      <c r="U727" s="381">
        <v>28780</v>
      </c>
      <c r="V727" s="381">
        <v>32960</v>
      </c>
      <c r="W727" s="381">
        <v>37140</v>
      </c>
      <c r="X727" s="381">
        <v>41320</v>
      </c>
      <c r="Y727" s="381">
        <v>36050</v>
      </c>
      <c r="Z727" s="381">
        <v>41200</v>
      </c>
      <c r="AA727" s="381">
        <v>46350</v>
      </c>
      <c r="AB727" s="381">
        <v>51450</v>
      </c>
      <c r="AC727" s="381">
        <v>55600</v>
      </c>
      <c r="AD727" s="381">
        <v>59700</v>
      </c>
      <c r="AE727" s="381">
        <v>63800</v>
      </c>
      <c r="AF727" s="381">
        <v>67950</v>
      </c>
      <c r="AG727" s="381">
        <v>1080</v>
      </c>
      <c r="AH727" s="381" t="s">
        <v>12001</v>
      </c>
      <c r="AI727" s="381" t="s">
        <v>11897</v>
      </c>
      <c r="AJ727" s="381">
        <v>1</v>
      </c>
    </row>
    <row r="728" spans="1:36">
      <c r="A728" s="381" t="s">
        <v>549</v>
      </c>
      <c r="B728" s="381" t="s">
        <v>12000</v>
      </c>
      <c r="C728" s="381">
        <v>16</v>
      </c>
      <c r="D728" s="381">
        <v>29</v>
      </c>
      <c r="E728" s="381" t="s">
        <v>11999</v>
      </c>
      <c r="F728" s="381" t="s">
        <v>11998</v>
      </c>
      <c r="G728" s="381" t="s">
        <v>11997</v>
      </c>
      <c r="H728" s="381">
        <v>66800</v>
      </c>
      <c r="I728" s="381">
        <v>23400</v>
      </c>
      <c r="J728" s="381">
        <v>26750</v>
      </c>
      <c r="K728" s="381">
        <v>30100</v>
      </c>
      <c r="L728" s="381">
        <v>33400</v>
      </c>
      <c r="M728" s="381">
        <v>36100</v>
      </c>
      <c r="N728" s="381">
        <v>38750</v>
      </c>
      <c r="O728" s="381">
        <v>41450</v>
      </c>
      <c r="P728" s="381">
        <v>44100</v>
      </c>
      <c r="Q728" s="381">
        <v>14050</v>
      </c>
      <c r="R728" s="381">
        <v>16240</v>
      </c>
      <c r="S728" s="381">
        <v>20420</v>
      </c>
      <c r="T728" s="381">
        <v>24600</v>
      </c>
      <c r="U728" s="381">
        <v>28780</v>
      </c>
      <c r="V728" s="381">
        <v>32960</v>
      </c>
      <c r="W728" s="381">
        <v>37140</v>
      </c>
      <c r="X728" s="381">
        <v>41320</v>
      </c>
      <c r="Y728" s="381">
        <v>37450</v>
      </c>
      <c r="Z728" s="381">
        <v>42800</v>
      </c>
      <c r="AA728" s="381">
        <v>48150</v>
      </c>
      <c r="AB728" s="381">
        <v>53450</v>
      </c>
      <c r="AC728" s="381">
        <v>57750</v>
      </c>
      <c r="AD728" s="381">
        <v>62050</v>
      </c>
      <c r="AE728" s="381">
        <v>66300</v>
      </c>
      <c r="AF728" s="381">
        <v>70600</v>
      </c>
      <c r="AG728" s="381">
        <v>9999</v>
      </c>
      <c r="AH728" s="381" t="s">
        <v>11997</v>
      </c>
      <c r="AI728" s="381" t="s">
        <v>11897</v>
      </c>
      <c r="AJ728" s="381">
        <v>0</v>
      </c>
    </row>
    <row r="729" spans="1:36">
      <c r="A729" s="381" t="s">
        <v>549</v>
      </c>
      <c r="B729" s="381" t="s">
        <v>11996</v>
      </c>
      <c r="C729" s="381">
        <v>16</v>
      </c>
      <c r="D729" s="381">
        <v>31</v>
      </c>
      <c r="E729" s="381" t="s">
        <v>11995</v>
      </c>
      <c r="F729" s="381" t="s">
        <v>11994</v>
      </c>
      <c r="G729" s="381" t="s">
        <v>11993</v>
      </c>
      <c r="H729" s="381">
        <v>54600</v>
      </c>
      <c r="I729" s="381">
        <v>19350</v>
      </c>
      <c r="J729" s="381">
        <v>22100</v>
      </c>
      <c r="K729" s="381">
        <v>24850</v>
      </c>
      <c r="L729" s="381">
        <v>27600</v>
      </c>
      <c r="M729" s="381">
        <v>29850</v>
      </c>
      <c r="N729" s="381">
        <v>32050</v>
      </c>
      <c r="O729" s="381">
        <v>34250</v>
      </c>
      <c r="P729" s="381">
        <v>36450</v>
      </c>
      <c r="Q729" s="381">
        <v>12060</v>
      </c>
      <c r="R729" s="381">
        <v>16240</v>
      </c>
      <c r="S729" s="381">
        <v>20420</v>
      </c>
      <c r="T729" s="381">
        <v>24600</v>
      </c>
      <c r="U729" s="381">
        <v>28780</v>
      </c>
      <c r="V729" s="381">
        <v>32050</v>
      </c>
      <c r="W729" s="381">
        <v>34250</v>
      </c>
      <c r="X729" s="381">
        <v>36450</v>
      </c>
      <c r="Y729" s="381">
        <v>30950</v>
      </c>
      <c r="Z729" s="381">
        <v>35350</v>
      </c>
      <c r="AA729" s="381">
        <v>39750</v>
      </c>
      <c r="AB729" s="381">
        <v>44150</v>
      </c>
      <c r="AC729" s="381">
        <v>47700</v>
      </c>
      <c r="AD729" s="381">
        <v>51250</v>
      </c>
      <c r="AE729" s="381">
        <v>54750</v>
      </c>
      <c r="AF729" s="381">
        <v>58300</v>
      </c>
      <c r="AG729" s="381">
        <v>9999</v>
      </c>
      <c r="AH729" s="381" t="s">
        <v>11993</v>
      </c>
      <c r="AI729" s="381" t="s">
        <v>11897</v>
      </c>
      <c r="AJ729" s="381">
        <v>0</v>
      </c>
    </row>
    <row r="730" spans="1:36">
      <c r="A730" s="381" t="s">
        <v>549</v>
      </c>
      <c r="B730" s="381" t="s">
        <v>11992</v>
      </c>
      <c r="C730" s="381">
        <v>16</v>
      </c>
      <c r="D730" s="381">
        <v>33</v>
      </c>
      <c r="E730" s="381" t="s">
        <v>11991</v>
      </c>
      <c r="F730" s="381" t="s">
        <v>11990</v>
      </c>
      <c r="G730" s="381" t="s">
        <v>1330</v>
      </c>
      <c r="H730" s="381">
        <v>33800</v>
      </c>
      <c r="I730" s="381">
        <v>19350</v>
      </c>
      <c r="J730" s="381">
        <v>22100</v>
      </c>
      <c r="K730" s="381">
        <v>24850</v>
      </c>
      <c r="L730" s="381">
        <v>27600</v>
      </c>
      <c r="M730" s="381">
        <v>29850</v>
      </c>
      <c r="N730" s="381">
        <v>32050</v>
      </c>
      <c r="O730" s="381">
        <v>34250</v>
      </c>
      <c r="P730" s="381">
        <v>36450</v>
      </c>
      <c r="Q730" s="381">
        <v>12060</v>
      </c>
      <c r="R730" s="381">
        <v>16240</v>
      </c>
      <c r="S730" s="381">
        <v>20420</v>
      </c>
      <c r="T730" s="381">
        <v>24600</v>
      </c>
      <c r="U730" s="381">
        <v>28780</v>
      </c>
      <c r="V730" s="381">
        <v>32050</v>
      </c>
      <c r="W730" s="381">
        <v>34250</v>
      </c>
      <c r="X730" s="381">
        <v>36450</v>
      </c>
      <c r="Y730" s="381">
        <v>30950</v>
      </c>
      <c r="Z730" s="381">
        <v>35350</v>
      </c>
      <c r="AA730" s="381">
        <v>39750</v>
      </c>
      <c r="AB730" s="381">
        <v>44150</v>
      </c>
      <c r="AC730" s="381">
        <v>47700</v>
      </c>
      <c r="AD730" s="381">
        <v>51250</v>
      </c>
      <c r="AE730" s="381">
        <v>54750</v>
      </c>
      <c r="AF730" s="381">
        <v>58300</v>
      </c>
      <c r="AG730" s="381">
        <v>9999</v>
      </c>
      <c r="AH730" s="381" t="s">
        <v>1330</v>
      </c>
      <c r="AI730" s="381" t="s">
        <v>11897</v>
      </c>
      <c r="AJ730" s="381">
        <v>0</v>
      </c>
    </row>
    <row r="731" spans="1:36">
      <c r="A731" s="381" t="s">
        <v>549</v>
      </c>
      <c r="B731" s="381" t="s">
        <v>11989</v>
      </c>
      <c r="C731" s="381">
        <v>16</v>
      </c>
      <c r="D731" s="381">
        <v>35</v>
      </c>
      <c r="E731" s="381" t="s">
        <v>11988</v>
      </c>
      <c r="F731" s="381" t="s">
        <v>11987</v>
      </c>
      <c r="G731" s="381" t="s">
        <v>8107</v>
      </c>
      <c r="H731" s="381">
        <v>48900</v>
      </c>
      <c r="I731" s="381">
        <v>19350</v>
      </c>
      <c r="J731" s="381">
        <v>22100</v>
      </c>
      <c r="K731" s="381">
        <v>24850</v>
      </c>
      <c r="L731" s="381">
        <v>27600</v>
      </c>
      <c r="M731" s="381">
        <v>29850</v>
      </c>
      <c r="N731" s="381">
        <v>32050</v>
      </c>
      <c r="O731" s="381">
        <v>34250</v>
      </c>
      <c r="P731" s="381">
        <v>36450</v>
      </c>
      <c r="Q731" s="381">
        <v>12060</v>
      </c>
      <c r="R731" s="381">
        <v>16240</v>
      </c>
      <c r="S731" s="381">
        <v>20420</v>
      </c>
      <c r="T731" s="381">
        <v>24600</v>
      </c>
      <c r="U731" s="381">
        <v>28780</v>
      </c>
      <c r="V731" s="381">
        <v>32050</v>
      </c>
      <c r="W731" s="381">
        <v>34250</v>
      </c>
      <c r="X731" s="381">
        <v>36450</v>
      </c>
      <c r="Y731" s="381">
        <v>30950</v>
      </c>
      <c r="Z731" s="381">
        <v>35350</v>
      </c>
      <c r="AA731" s="381">
        <v>39750</v>
      </c>
      <c r="AB731" s="381">
        <v>44150</v>
      </c>
      <c r="AC731" s="381">
        <v>47700</v>
      </c>
      <c r="AD731" s="381">
        <v>51250</v>
      </c>
      <c r="AE731" s="381">
        <v>54750</v>
      </c>
      <c r="AF731" s="381">
        <v>58300</v>
      </c>
      <c r="AG731" s="381">
        <v>9999</v>
      </c>
      <c r="AH731" s="381" t="s">
        <v>8107</v>
      </c>
      <c r="AI731" s="381" t="s">
        <v>11897</v>
      </c>
      <c r="AJ731" s="381">
        <v>0</v>
      </c>
    </row>
    <row r="732" spans="1:36">
      <c r="A732" s="381" t="s">
        <v>549</v>
      </c>
      <c r="B732" s="381" t="s">
        <v>11986</v>
      </c>
      <c r="C732" s="381">
        <v>16</v>
      </c>
      <c r="D732" s="381">
        <v>37</v>
      </c>
      <c r="E732" s="381" t="s">
        <v>11985</v>
      </c>
      <c r="F732" s="381" t="s">
        <v>11984</v>
      </c>
      <c r="G732" s="381" t="s">
        <v>4126</v>
      </c>
      <c r="H732" s="381">
        <v>60600</v>
      </c>
      <c r="I732" s="381">
        <v>21250</v>
      </c>
      <c r="J732" s="381">
        <v>24250</v>
      </c>
      <c r="K732" s="381">
        <v>27300</v>
      </c>
      <c r="L732" s="381">
        <v>30300</v>
      </c>
      <c r="M732" s="381">
        <v>32750</v>
      </c>
      <c r="N732" s="381">
        <v>35150</v>
      </c>
      <c r="O732" s="381">
        <v>37600</v>
      </c>
      <c r="P732" s="381">
        <v>40000</v>
      </c>
      <c r="Q732" s="381">
        <v>12750</v>
      </c>
      <c r="R732" s="381">
        <v>16240</v>
      </c>
      <c r="S732" s="381">
        <v>20420</v>
      </c>
      <c r="T732" s="381">
        <v>24600</v>
      </c>
      <c r="U732" s="381">
        <v>28780</v>
      </c>
      <c r="V732" s="381">
        <v>32960</v>
      </c>
      <c r="W732" s="381">
        <v>37140</v>
      </c>
      <c r="X732" s="381">
        <v>40000</v>
      </c>
      <c r="Y732" s="381">
        <v>33950</v>
      </c>
      <c r="Z732" s="381">
        <v>38800</v>
      </c>
      <c r="AA732" s="381">
        <v>43650</v>
      </c>
      <c r="AB732" s="381">
        <v>48500</v>
      </c>
      <c r="AC732" s="381">
        <v>52400</v>
      </c>
      <c r="AD732" s="381">
        <v>56300</v>
      </c>
      <c r="AE732" s="381">
        <v>60150</v>
      </c>
      <c r="AF732" s="381">
        <v>64050</v>
      </c>
      <c r="AG732" s="381">
        <v>9999</v>
      </c>
      <c r="AH732" s="381" t="s">
        <v>4126</v>
      </c>
      <c r="AI732" s="381" t="s">
        <v>11897</v>
      </c>
      <c r="AJ732" s="381">
        <v>0</v>
      </c>
    </row>
    <row r="733" spans="1:36">
      <c r="A733" s="381" t="s">
        <v>549</v>
      </c>
      <c r="B733" s="381" t="s">
        <v>11983</v>
      </c>
      <c r="C733" s="381">
        <v>16</v>
      </c>
      <c r="D733" s="381">
        <v>39</v>
      </c>
      <c r="E733" s="381" t="s">
        <v>11982</v>
      </c>
      <c r="F733" s="381" t="s">
        <v>11981</v>
      </c>
      <c r="G733" s="381" t="s">
        <v>11980</v>
      </c>
      <c r="H733" s="381">
        <v>52700</v>
      </c>
      <c r="I733" s="381">
        <v>19350</v>
      </c>
      <c r="J733" s="381">
        <v>22100</v>
      </c>
      <c r="K733" s="381">
        <v>24850</v>
      </c>
      <c r="L733" s="381">
        <v>27600</v>
      </c>
      <c r="M733" s="381">
        <v>29850</v>
      </c>
      <c r="N733" s="381">
        <v>32050</v>
      </c>
      <c r="O733" s="381">
        <v>34250</v>
      </c>
      <c r="P733" s="381">
        <v>36450</v>
      </c>
      <c r="Q733" s="381">
        <v>12060</v>
      </c>
      <c r="R733" s="381">
        <v>16240</v>
      </c>
      <c r="S733" s="381">
        <v>20420</v>
      </c>
      <c r="T733" s="381">
        <v>24600</v>
      </c>
      <c r="U733" s="381">
        <v>28780</v>
      </c>
      <c r="V733" s="381">
        <v>32050</v>
      </c>
      <c r="W733" s="381">
        <v>34250</v>
      </c>
      <c r="X733" s="381">
        <v>36450</v>
      </c>
      <c r="Y733" s="381">
        <v>30950</v>
      </c>
      <c r="Z733" s="381">
        <v>35350</v>
      </c>
      <c r="AA733" s="381">
        <v>39750</v>
      </c>
      <c r="AB733" s="381">
        <v>44150</v>
      </c>
      <c r="AC733" s="381">
        <v>47700</v>
      </c>
      <c r="AD733" s="381">
        <v>51250</v>
      </c>
      <c r="AE733" s="381">
        <v>54750</v>
      </c>
      <c r="AF733" s="381">
        <v>58300</v>
      </c>
      <c r="AG733" s="381">
        <v>9999</v>
      </c>
      <c r="AH733" s="381" t="s">
        <v>11980</v>
      </c>
      <c r="AI733" s="381" t="s">
        <v>11897</v>
      </c>
      <c r="AJ733" s="381">
        <v>0</v>
      </c>
    </row>
    <row r="734" spans="1:36">
      <c r="A734" s="381" t="s">
        <v>549</v>
      </c>
      <c r="B734" s="381" t="s">
        <v>11979</v>
      </c>
      <c r="C734" s="381">
        <v>16</v>
      </c>
      <c r="D734" s="381">
        <v>41</v>
      </c>
      <c r="E734" s="381" t="s">
        <v>2733</v>
      </c>
      <c r="F734" s="381" t="s">
        <v>2732</v>
      </c>
      <c r="G734" s="381" t="s">
        <v>1670</v>
      </c>
      <c r="H734" s="381">
        <v>60200</v>
      </c>
      <c r="I734" s="381">
        <v>23700</v>
      </c>
      <c r="J734" s="381">
        <v>27100</v>
      </c>
      <c r="K734" s="381">
        <v>30500</v>
      </c>
      <c r="L734" s="381">
        <v>33850</v>
      </c>
      <c r="M734" s="381">
        <v>36600</v>
      </c>
      <c r="N734" s="381">
        <v>39300</v>
      </c>
      <c r="O734" s="381">
        <v>42000</v>
      </c>
      <c r="P734" s="381">
        <v>44700</v>
      </c>
      <c r="Q734" s="381">
        <v>14250</v>
      </c>
      <c r="R734" s="381">
        <v>16250</v>
      </c>
      <c r="S734" s="381">
        <v>20420</v>
      </c>
      <c r="T734" s="381">
        <v>24600</v>
      </c>
      <c r="U734" s="381">
        <v>28780</v>
      </c>
      <c r="V734" s="381">
        <v>32960</v>
      </c>
      <c r="W734" s="381">
        <v>37140</v>
      </c>
      <c r="X734" s="381">
        <v>41320</v>
      </c>
      <c r="Y734" s="381">
        <v>37950</v>
      </c>
      <c r="Z734" s="381">
        <v>43350</v>
      </c>
      <c r="AA734" s="381">
        <v>48750</v>
      </c>
      <c r="AB734" s="381">
        <v>54150</v>
      </c>
      <c r="AC734" s="381">
        <v>58500</v>
      </c>
      <c r="AD734" s="381">
        <v>62850</v>
      </c>
      <c r="AE734" s="381">
        <v>67150</v>
      </c>
      <c r="AF734" s="381">
        <v>71500</v>
      </c>
      <c r="AG734" s="381">
        <v>9999</v>
      </c>
      <c r="AH734" s="381" t="s">
        <v>1670</v>
      </c>
      <c r="AI734" s="381" t="s">
        <v>11897</v>
      </c>
      <c r="AJ734" s="381">
        <v>1</v>
      </c>
    </row>
    <row r="735" spans="1:36">
      <c r="A735" s="381" t="s">
        <v>549</v>
      </c>
      <c r="B735" s="381" t="s">
        <v>11978</v>
      </c>
      <c r="C735" s="381">
        <v>16</v>
      </c>
      <c r="D735" s="381">
        <v>43</v>
      </c>
      <c r="E735" s="381" t="s">
        <v>11977</v>
      </c>
      <c r="F735" s="381" t="s">
        <v>11976</v>
      </c>
      <c r="G735" s="381" t="s">
        <v>1062</v>
      </c>
      <c r="H735" s="381">
        <v>52000</v>
      </c>
      <c r="I735" s="381">
        <v>19350</v>
      </c>
      <c r="J735" s="381">
        <v>22100</v>
      </c>
      <c r="K735" s="381">
        <v>24850</v>
      </c>
      <c r="L735" s="381">
        <v>27600</v>
      </c>
      <c r="M735" s="381">
        <v>29850</v>
      </c>
      <c r="N735" s="381">
        <v>32050</v>
      </c>
      <c r="O735" s="381">
        <v>34250</v>
      </c>
      <c r="P735" s="381">
        <v>36450</v>
      </c>
      <c r="Q735" s="381">
        <v>12060</v>
      </c>
      <c r="R735" s="381">
        <v>16240</v>
      </c>
      <c r="S735" s="381">
        <v>20420</v>
      </c>
      <c r="T735" s="381">
        <v>24600</v>
      </c>
      <c r="U735" s="381">
        <v>28780</v>
      </c>
      <c r="V735" s="381">
        <v>32050</v>
      </c>
      <c r="W735" s="381">
        <v>34250</v>
      </c>
      <c r="X735" s="381">
        <v>36450</v>
      </c>
      <c r="Y735" s="381">
        <v>30950</v>
      </c>
      <c r="Z735" s="381">
        <v>35350</v>
      </c>
      <c r="AA735" s="381">
        <v>39750</v>
      </c>
      <c r="AB735" s="381">
        <v>44150</v>
      </c>
      <c r="AC735" s="381">
        <v>47700</v>
      </c>
      <c r="AD735" s="381">
        <v>51250</v>
      </c>
      <c r="AE735" s="381">
        <v>54750</v>
      </c>
      <c r="AF735" s="381">
        <v>58300</v>
      </c>
      <c r="AG735" s="381">
        <v>9999</v>
      </c>
      <c r="AH735" s="381" t="s">
        <v>1062</v>
      </c>
      <c r="AI735" s="381" t="s">
        <v>11897</v>
      </c>
      <c r="AJ735" s="381">
        <v>0</v>
      </c>
    </row>
    <row r="736" spans="1:36">
      <c r="A736" s="381" t="s">
        <v>549</v>
      </c>
      <c r="B736" s="381" t="s">
        <v>11975</v>
      </c>
      <c r="C736" s="381">
        <v>16</v>
      </c>
      <c r="D736" s="381">
        <v>45</v>
      </c>
      <c r="E736" s="381" t="s">
        <v>11974</v>
      </c>
      <c r="F736" s="381" t="s">
        <v>11973</v>
      </c>
      <c r="G736" s="381" t="s">
        <v>11972</v>
      </c>
      <c r="H736" s="381">
        <v>51500</v>
      </c>
      <c r="I736" s="381">
        <v>19350</v>
      </c>
      <c r="J736" s="381">
        <v>22100</v>
      </c>
      <c r="K736" s="381">
        <v>24850</v>
      </c>
      <c r="L736" s="381">
        <v>27600</v>
      </c>
      <c r="M736" s="381">
        <v>29850</v>
      </c>
      <c r="N736" s="381">
        <v>32050</v>
      </c>
      <c r="O736" s="381">
        <v>34250</v>
      </c>
      <c r="P736" s="381">
        <v>36450</v>
      </c>
      <c r="Q736" s="381">
        <v>12060</v>
      </c>
      <c r="R736" s="381">
        <v>16240</v>
      </c>
      <c r="S736" s="381">
        <v>20420</v>
      </c>
      <c r="T736" s="381">
        <v>24600</v>
      </c>
      <c r="U736" s="381">
        <v>28780</v>
      </c>
      <c r="V736" s="381">
        <v>32050</v>
      </c>
      <c r="W736" s="381">
        <v>34250</v>
      </c>
      <c r="X736" s="381">
        <v>36450</v>
      </c>
      <c r="Y736" s="381">
        <v>30950</v>
      </c>
      <c r="Z736" s="381">
        <v>35350</v>
      </c>
      <c r="AA736" s="381">
        <v>39750</v>
      </c>
      <c r="AB736" s="381">
        <v>44150</v>
      </c>
      <c r="AC736" s="381">
        <v>47700</v>
      </c>
      <c r="AD736" s="381">
        <v>51250</v>
      </c>
      <c r="AE736" s="381">
        <v>54750</v>
      </c>
      <c r="AF736" s="381">
        <v>58300</v>
      </c>
      <c r="AG736" s="381">
        <v>9999</v>
      </c>
      <c r="AH736" s="381" t="s">
        <v>11972</v>
      </c>
      <c r="AI736" s="381" t="s">
        <v>11897</v>
      </c>
      <c r="AJ736" s="381">
        <v>1</v>
      </c>
    </row>
    <row r="737" spans="1:36">
      <c r="A737" s="381" t="s">
        <v>549</v>
      </c>
      <c r="B737" s="381" t="s">
        <v>11971</v>
      </c>
      <c r="C737" s="381">
        <v>16</v>
      </c>
      <c r="D737" s="381">
        <v>47</v>
      </c>
      <c r="E737" s="381" t="s">
        <v>11970</v>
      </c>
      <c r="F737" s="381" t="s">
        <v>11969</v>
      </c>
      <c r="G737" s="381" t="s">
        <v>11968</v>
      </c>
      <c r="H737" s="381">
        <v>48600</v>
      </c>
      <c r="I737" s="381">
        <v>19350</v>
      </c>
      <c r="J737" s="381">
        <v>22100</v>
      </c>
      <c r="K737" s="381">
        <v>24850</v>
      </c>
      <c r="L737" s="381">
        <v>27600</v>
      </c>
      <c r="M737" s="381">
        <v>29850</v>
      </c>
      <c r="N737" s="381">
        <v>32050</v>
      </c>
      <c r="O737" s="381">
        <v>34250</v>
      </c>
      <c r="P737" s="381">
        <v>36450</v>
      </c>
      <c r="Q737" s="381">
        <v>12060</v>
      </c>
      <c r="R737" s="381">
        <v>16240</v>
      </c>
      <c r="S737" s="381">
        <v>20420</v>
      </c>
      <c r="T737" s="381">
        <v>24600</v>
      </c>
      <c r="U737" s="381">
        <v>28780</v>
      </c>
      <c r="V737" s="381">
        <v>32050</v>
      </c>
      <c r="W737" s="381">
        <v>34250</v>
      </c>
      <c r="X737" s="381">
        <v>36450</v>
      </c>
      <c r="Y737" s="381">
        <v>30950</v>
      </c>
      <c r="Z737" s="381">
        <v>35350</v>
      </c>
      <c r="AA737" s="381">
        <v>39750</v>
      </c>
      <c r="AB737" s="381">
        <v>44150</v>
      </c>
      <c r="AC737" s="381">
        <v>47700</v>
      </c>
      <c r="AD737" s="381">
        <v>51250</v>
      </c>
      <c r="AE737" s="381">
        <v>54750</v>
      </c>
      <c r="AF737" s="381">
        <v>58300</v>
      </c>
      <c r="AG737" s="381">
        <v>9999</v>
      </c>
      <c r="AH737" s="381" t="s">
        <v>11968</v>
      </c>
      <c r="AI737" s="381" t="s">
        <v>11897</v>
      </c>
      <c r="AJ737" s="381">
        <v>0</v>
      </c>
    </row>
    <row r="738" spans="1:36">
      <c r="A738" s="381" t="s">
        <v>549</v>
      </c>
      <c r="B738" s="381" t="s">
        <v>11967</v>
      </c>
      <c r="C738" s="381">
        <v>16</v>
      </c>
      <c r="D738" s="381">
        <v>49</v>
      </c>
      <c r="E738" s="381" t="s">
        <v>11966</v>
      </c>
      <c r="F738" s="381" t="s">
        <v>11965</v>
      </c>
      <c r="G738" s="381" t="s">
        <v>11964</v>
      </c>
      <c r="H738" s="381">
        <v>48200</v>
      </c>
      <c r="I738" s="381">
        <v>19350</v>
      </c>
      <c r="J738" s="381">
        <v>22100</v>
      </c>
      <c r="K738" s="381">
        <v>24850</v>
      </c>
      <c r="L738" s="381">
        <v>27600</v>
      </c>
      <c r="M738" s="381">
        <v>29850</v>
      </c>
      <c r="N738" s="381">
        <v>32050</v>
      </c>
      <c r="O738" s="381">
        <v>34250</v>
      </c>
      <c r="P738" s="381">
        <v>36450</v>
      </c>
      <c r="Q738" s="381">
        <v>12060</v>
      </c>
      <c r="R738" s="381">
        <v>16240</v>
      </c>
      <c r="S738" s="381">
        <v>20420</v>
      </c>
      <c r="T738" s="381">
        <v>24600</v>
      </c>
      <c r="U738" s="381">
        <v>28780</v>
      </c>
      <c r="V738" s="381">
        <v>32050</v>
      </c>
      <c r="W738" s="381">
        <v>34250</v>
      </c>
      <c r="X738" s="381">
        <v>36450</v>
      </c>
      <c r="Y738" s="381">
        <v>30950</v>
      </c>
      <c r="Z738" s="381">
        <v>35350</v>
      </c>
      <c r="AA738" s="381">
        <v>39750</v>
      </c>
      <c r="AB738" s="381">
        <v>44150</v>
      </c>
      <c r="AC738" s="381">
        <v>47700</v>
      </c>
      <c r="AD738" s="381">
        <v>51250</v>
      </c>
      <c r="AE738" s="381">
        <v>54750</v>
      </c>
      <c r="AF738" s="381">
        <v>58300</v>
      </c>
      <c r="AG738" s="381">
        <v>9999</v>
      </c>
      <c r="AH738" s="381" t="s">
        <v>11964</v>
      </c>
      <c r="AI738" s="381" t="s">
        <v>11897</v>
      </c>
      <c r="AJ738" s="381">
        <v>0</v>
      </c>
    </row>
    <row r="739" spans="1:36">
      <c r="A739" s="381" t="s">
        <v>549</v>
      </c>
      <c r="B739" s="381" t="s">
        <v>11963</v>
      </c>
      <c r="C739" s="381">
        <v>16</v>
      </c>
      <c r="D739" s="381">
        <v>51</v>
      </c>
      <c r="E739" s="381" t="s">
        <v>11962</v>
      </c>
      <c r="F739" s="381" t="s">
        <v>11961</v>
      </c>
      <c r="G739" s="381" t="s">
        <v>1258</v>
      </c>
      <c r="H739" s="381">
        <v>59600</v>
      </c>
      <c r="I739" s="381">
        <v>20900</v>
      </c>
      <c r="J739" s="381">
        <v>23850</v>
      </c>
      <c r="K739" s="381">
        <v>26850</v>
      </c>
      <c r="L739" s="381">
        <v>29800</v>
      </c>
      <c r="M739" s="381">
        <v>32200</v>
      </c>
      <c r="N739" s="381">
        <v>34600</v>
      </c>
      <c r="O739" s="381">
        <v>37000</v>
      </c>
      <c r="P739" s="381">
        <v>39350</v>
      </c>
      <c r="Q739" s="381">
        <v>12550</v>
      </c>
      <c r="R739" s="381">
        <v>16240</v>
      </c>
      <c r="S739" s="381">
        <v>20420</v>
      </c>
      <c r="T739" s="381">
        <v>24600</v>
      </c>
      <c r="U739" s="381">
        <v>28780</v>
      </c>
      <c r="V739" s="381">
        <v>32960</v>
      </c>
      <c r="W739" s="381">
        <v>37000</v>
      </c>
      <c r="X739" s="381">
        <v>39350</v>
      </c>
      <c r="Y739" s="381">
        <v>33400</v>
      </c>
      <c r="Z739" s="381">
        <v>38200</v>
      </c>
      <c r="AA739" s="381">
        <v>42950</v>
      </c>
      <c r="AB739" s="381">
        <v>47700</v>
      </c>
      <c r="AC739" s="381">
        <v>51550</v>
      </c>
      <c r="AD739" s="381">
        <v>55350</v>
      </c>
      <c r="AE739" s="381">
        <v>59150</v>
      </c>
      <c r="AF739" s="381">
        <v>63000</v>
      </c>
      <c r="AG739" s="381">
        <v>9999</v>
      </c>
      <c r="AH739" s="381" t="s">
        <v>1258</v>
      </c>
      <c r="AI739" s="381" t="s">
        <v>11897</v>
      </c>
      <c r="AJ739" s="381">
        <v>1</v>
      </c>
    </row>
    <row r="740" spans="1:36">
      <c r="A740" s="381" t="s">
        <v>549</v>
      </c>
      <c r="B740" s="381" t="s">
        <v>11960</v>
      </c>
      <c r="C740" s="381">
        <v>16</v>
      </c>
      <c r="D740" s="381">
        <v>53</v>
      </c>
      <c r="E740" s="381" t="s">
        <v>11959</v>
      </c>
      <c r="F740" s="381" t="s">
        <v>11958</v>
      </c>
      <c r="G740" s="381" t="s">
        <v>11957</v>
      </c>
      <c r="H740" s="381">
        <v>49200</v>
      </c>
      <c r="I740" s="381">
        <v>19350</v>
      </c>
      <c r="J740" s="381">
        <v>22100</v>
      </c>
      <c r="K740" s="381">
        <v>24850</v>
      </c>
      <c r="L740" s="381">
        <v>27600</v>
      </c>
      <c r="M740" s="381">
        <v>29850</v>
      </c>
      <c r="N740" s="381">
        <v>32050</v>
      </c>
      <c r="O740" s="381">
        <v>34250</v>
      </c>
      <c r="P740" s="381">
        <v>36450</v>
      </c>
      <c r="Q740" s="381">
        <v>12060</v>
      </c>
      <c r="R740" s="381">
        <v>16240</v>
      </c>
      <c r="S740" s="381">
        <v>20420</v>
      </c>
      <c r="T740" s="381">
        <v>24600</v>
      </c>
      <c r="U740" s="381">
        <v>28780</v>
      </c>
      <c r="V740" s="381">
        <v>32050</v>
      </c>
      <c r="W740" s="381">
        <v>34250</v>
      </c>
      <c r="X740" s="381">
        <v>36450</v>
      </c>
      <c r="Y740" s="381">
        <v>30950</v>
      </c>
      <c r="Z740" s="381">
        <v>35350</v>
      </c>
      <c r="AA740" s="381">
        <v>39750</v>
      </c>
      <c r="AB740" s="381">
        <v>44150</v>
      </c>
      <c r="AC740" s="381">
        <v>47700</v>
      </c>
      <c r="AD740" s="381">
        <v>51250</v>
      </c>
      <c r="AE740" s="381">
        <v>54750</v>
      </c>
      <c r="AF740" s="381">
        <v>58300</v>
      </c>
      <c r="AG740" s="381">
        <v>9999</v>
      </c>
      <c r="AH740" s="381" t="s">
        <v>11957</v>
      </c>
      <c r="AI740" s="381" t="s">
        <v>11897</v>
      </c>
      <c r="AJ740" s="381">
        <v>0</v>
      </c>
    </row>
    <row r="741" spans="1:36">
      <c r="A741" s="381" t="s">
        <v>549</v>
      </c>
      <c r="B741" s="381" t="s">
        <v>11956</v>
      </c>
      <c r="C741" s="381">
        <v>16</v>
      </c>
      <c r="D741" s="381">
        <v>55</v>
      </c>
      <c r="E741" s="381" t="s">
        <v>11955</v>
      </c>
      <c r="F741" s="381" t="s">
        <v>11954</v>
      </c>
      <c r="G741" s="381" t="s">
        <v>11953</v>
      </c>
      <c r="H741" s="381">
        <v>59200</v>
      </c>
      <c r="I741" s="381">
        <v>20750</v>
      </c>
      <c r="J741" s="381">
        <v>23700</v>
      </c>
      <c r="K741" s="381">
        <v>26650</v>
      </c>
      <c r="L741" s="381">
        <v>29600</v>
      </c>
      <c r="M741" s="381">
        <v>32000</v>
      </c>
      <c r="N741" s="381">
        <v>34350</v>
      </c>
      <c r="O741" s="381">
        <v>36750</v>
      </c>
      <c r="P741" s="381">
        <v>39100</v>
      </c>
      <c r="Q741" s="381">
        <v>12450</v>
      </c>
      <c r="R741" s="381">
        <v>16240</v>
      </c>
      <c r="S741" s="381">
        <v>20420</v>
      </c>
      <c r="T741" s="381">
        <v>24600</v>
      </c>
      <c r="U741" s="381">
        <v>28780</v>
      </c>
      <c r="V741" s="381">
        <v>32960</v>
      </c>
      <c r="W741" s="381">
        <v>36750</v>
      </c>
      <c r="X741" s="381">
        <v>39100</v>
      </c>
      <c r="Y741" s="381">
        <v>33150</v>
      </c>
      <c r="Z741" s="381">
        <v>37900</v>
      </c>
      <c r="AA741" s="381">
        <v>42650</v>
      </c>
      <c r="AB741" s="381">
        <v>47350</v>
      </c>
      <c r="AC741" s="381">
        <v>51150</v>
      </c>
      <c r="AD741" s="381">
        <v>54950</v>
      </c>
      <c r="AE741" s="381">
        <v>58750</v>
      </c>
      <c r="AF741" s="381">
        <v>62550</v>
      </c>
      <c r="AG741" s="381">
        <v>9999</v>
      </c>
      <c r="AH741" s="381" t="s">
        <v>11953</v>
      </c>
      <c r="AI741" s="381" t="s">
        <v>11897</v>
      </c>
      <c r="AJ741" s="381">
        <v>1</v>
      </c>
    </row>
    <row r="742" spans="1:36">
      <c r="A742" s="381" t="s">
        <v>549</v>
      </c>
      <c r="B742" s="381" t="s">
        <v>11952</v>
      </c>
      <c r="C742" s="381">
        <v>16</v>
      </c>
      <c r="D742" s="381">
        <v>57</v>
      </c>
      <c r="E742" s="381" t="s">
        <v>11951</v>
      </c>
      <c r="F742" s="381" t="s">
        <v>11950</v>
      </c>
      <c r="G742" s="381" t="s">
        <v>11949</v>
      </c>
      <c r="H742" s="381">
        <v>64600</v>
      </c>
      <c r="I742" s="381">
        <v>22650</v>
      </c>
      <c r="J742" s="381">
        <v>25850</v>
      </c>
      <c r="K742" s="381">
        <v>29100</v>
      </c>
      <c r="L742" s="381">
        <v>32300</v>
      </c>
      <c r="M742" s="381">
        <v>34900</v>
      </c>
      <c r="N742" s="381">
        <v>37500</v>
      </c>
      <c r="O742" s="381">
        <v>40100</v>
      </c>
      <c r="P742" s="381">
        <v>42650</v>
      </c>
      <c r="Q742" s="381">
        <v>13600</v>
      </c>
      <c r="R742" s="381">
        <v>16240</v>
      </c>
      <c r="S742" s="381">
        <v>20420</v>
      </c>
      <c r="T742" s="381">
        <v>24600</v>
      </c>
      <c r="U742" s="381">
        <v>28780</v>
      </c>
      <c r="V742" s="381">
        <v>32960</v>
      </c>
      <c r="W742" s="381">
        <v>37140</v>
      </c>
      <c r="X742" s="381">
        <v>41320</v>
      </c>
      <c r="Y742" s="381">
        <v>36200</v>
      </c>
      <c r="Z742" s="381">
        <v>41400</v>
      </c>
      <c r="AA742" s="381">
        <v>46550</v>
      </c>
      <c r="AB742" s="381">
        <v>51700</v>
      </c>
      <c r="AC742" s="381">
        <v>55850</v>
      </c>
      <c r="AD742" s="381">
        <v>60000</v>
      </c>
      <c r="AE742" s="381">
        <v>64150</v>
      </c>
      <c r="AF742" s="381">
        <v>68250</v>
      </c>
      <c r="AG742" s="381">
        <v>9999</v>
      </c>
      <c r="AH742" s="381" t="s">
        <v>11949</v>
      </c>
      <c r="AI742" s="381" t="s">
        <v>11897</v>
      </c>
      <c r="AJ742" s="381">
        <v>0</v>
      </c>
    </row>
    <row r="743" spans="1:36">
      <c r="A743" s="381" t="s">
        <v>549</v>
      </c>
      <c r="B743" s="381" t="s">
        <v>11948</v>
      </c>
      <c r="C743" s="381">
        <v>16</v>
      </c>
      <c r="D743" s="381">
        <v>59</v>
      </c>
      <c r="E743" s="381" t="s">
        <v>11947</v>
      </c>
      <c r="F743" s="381" t="s">
        <v>11946</v>
      </c>
      <c r="G743" s="381" t="s">
        <v>11945</v>
      </c>
      <c r="H743" s="381">
        <v>53500</v>
      </c>
      <c r="I743" s="381">
        <v>19350</v>
      </c>
      <c r="J743" s="381">
        <v>22100</v>
      </c>
      <c r="K743" s="381">
        <v>24850</v>
      </c>
      <c r="L743" s="381">
        <v>27600</v>
      </c>
      <c r="M743" s="381">
        <v>29850</v>
      </c>
      <c r="N743" s="381">
        <v>32050</v>
      </c>
      <c r="O743" s="381">
        <v>34250</v>
      </c>
      <c r="P743" s="381">
        <v>36450</v>
      </c>
      <c r="Q743" s="381">
        <v>12060</v>
      </c>
      <c r="R743" s="381">
        <v>16240</v>
      </c>
      <c r="S743" s="381">
        <v>20420</v>
      </c>
      <c r="T743" s="381">
        <v>24600</v>
      </c>
      <c r="U743" s="381">
        <v>28780</v>
      </c>
      <c r="V743" s="381">
        <v>32050</v>
      </c>
      <c r="W743" s="381">
        <v>34250</v>
      </c>
      <c r="X743" s="381">
        <v>36450</v>
      </c>
      <c r="Y743" s="381">
        <v>30950</v>
      </c>
      <c r="Z743" s="381">
        <v>35350</v>
      </c>
      <c r="AA743" s="381">
        <v>39750</v>
      </c>
      <c r="AB743" s="381">
        <v>44150</v>
      </c>
      <c r="AC743" s="381">
        <v>47700</v>
      </c>
      <c r="AD743" s="381">
        <v>51250</v>
      </c>
      <c r="AE743" s="381">
        <v>54750</v>
      </c>
      <c r="AF743" s="381">
        <v>58300</v>
      </c>
      <c r="AG743" s="381">
        <v>9999</v>
      </c>
      <c r="AH743" s="381" t="s">
        <v>11945</v>
      </c>
      <c r="AI743" s="381" t="s">
        <v>11897</v>
      </c>
      <c r="AJ743" s="381">
        <v>0</v>
      </c>
    </row>
    <row r="744" spans="1:36">
      <c r="A744" s="381" t="s">
        <v>549</v>
      </c>
      <c r="B744" s="381" t="s">
        <v>11944</v>
      </c>
      <c r="C744" s="381">
        <v>16</v>
      </c>
      <c r="D744" s="381">
        <v>61</v>
      </c>
      <c r="E744" s="381" t="s">
        <v>11943</v>
      </c>
      <c r="F744" s="381" t="s">
        <v>11942</v>
      </c>
      <c r="G744" s="381" t="s">
        <v>1491</v>
      </c>
      <c r="H744" s="381">
        <v>51500</v>
      </c>
      <c r="I744" s="381">
        <v>19350</v>
      </c>
      <c r="J744" s="381">
        <v>22100</v>
      </c>
      <c r="K744" s="381">
        <v>24850</v>
      </c>
      <c r="L744" s="381">
        <v>27600</v>
      </c>
      <c r="M744" s="381">
        <v>29850</v>
      </c>
      <c r="N744" s="381">
        <v>32050</v>
      </c>
      <c r="O744" s="381">
        <v>34250</v>
      </c>
      <c r="P744" s="381">
        <v>36450</v>
      </c>
      <c r="Q744" s="381">
        <v>12060</v>
      </c>
      <c r="R744" s="381">
        <v>16240</v>
      </c>
      <c r="S744" s="381">
        <v>20420</v>
      </c>
      <c r="T744" s="381">
        <v>24600</v>
      </c>
      <c r="U744" s="381">
        <v>28780</v>
      </c>
      <c r="V744" s="381">
        <v>32050</v>
      </c>
      <c r="W744" s="381">
        <v>34250</v>
      </c>
      <c r="X744" s="381">
        <v>36450</v>
      </c>
      <c r="Y744" s="381">
        <v>30950</v>
      </c>
      <c r="Z744" s="381">
        <v>35350</v>
      </c>
      <c r="AA744" s="381">
        <v>39750</v>
      </c>
      <c r="AB744" s="381">
        <v>44150</v>
      </c>
      <c r="AC744" s="381">
        <v>47700</v>
      </c>
      <c r="AD744" s="381">
        <v>51250</v>
      </c>
      <c r="AE744" s="381">
        <v>54750</v>
      </c>
      <c r="AF744" s="381">
        <v>58300</v>
      </c>
      <c r="AG744" s="381">
        <v>9999</v>
      </c>
      <c r="AH744" s="381" t="s">
        <v>1491</v>
      </c>
      <c r="AI744" s="381" t="s">
        <v>11897</v>
      </c>
      <c r="AJ744" s="381">
        <v>0</v>
      </c>
    </row>
    <row r="745" spans="1:36">
      <c r="A745" s="381" t="s">
        <v>549</v>
      </c>
      <c r="B745" s="381" t="s">
        <v>11941</v>
      </c>
      <c r="C745" s="381">
        <v>16</v>
      </c>
      <c r="D745" s="381">
        <v>63</v>
      </c>
      <c r="E745" s="381" t="s">
        <v>11940</v>
      </c>
      <c r="F745" s="381" t="s">
        <v>11939</v>
      </c>
      <c r="G745" s="381" t="s">
        <v>1042</v>
      </c>
      <c r="H745" s="381">
        <v>49000</v>
      </c>
      <c r="I745" s="381">
        <v>19350</v>
      </c>
      <c r="J745" s="381">
        <v>22100</v>
      </c>
      <c r="K745" s="381">
        <v>24850</v>
      </c>
      <c r="L745" s="381">
        <v>27600</v>
      </c>
      <c r="M745" s="381">
        <v>29850</v>
      </c>
      <c r="N745" s="381">
        <v>32050</v>
      </c>
      <c r="O745" s="381">
        <v>34250</v>
      </c>
      <c r="P745" s="381">
        <v>36450</v>
      </c>
      <c r="Q745" s="381">
        <v>12060</v>
      </c>
      <c r="R745" s="381">
        <v>16240</v>
      </c>
      <c r="S745" s="381">
        <v>20420</v>
      </c>
      <c r="T745" s="381">
        <v>24600</v>
      </c>
      <c r="U745" s="381">
        <v>28780</v>
      </c>
      <c r="V745" s="381">
        <v>32050</v>
      </c>
      <c r="W745" s="381">
        <v>34250</v>
      </c>
      <c r="X745" s="381">
        <v>36450</v>
      </c>
      <c r="Y745" s="381">
        <v>30950</v>
      </c>
      <c r="Z745" s="381">
        <v>35350</v>
      </c>
      <c r="AA745" s="381">
        <v>39750</v>
      </c>
      <c r="AB745" s="381">
        <v>44150</v>
      </c>
      <c r="AC745" s="381">
        <v>47700</v>
      </c>
      <c r="AD745" s="381">
        <v>51250</v>
      </c>
      <c r="AE745" s="381">
        <v>54750</v>
      </c>
      <c r="AF745" s="381">
        <v>58300</v>
      </c>
      <c r="AG745" s="381">
        <v>9999</v>
      </c>
      <c r="AH745" s="381" t="s">
        <v>1042</v>
      </c>
      <c r="AI745" s="381" t="s">
        <v>11897</v>
      </c>
      <c r="AJ745" s="381">
        <v>0</v>
      </c>
    </row>
    <row r="746" spans="1:36">
      <c r="A746" s="381" t="s">
        <v>549</v>
      </c>
      <c r="B746" s="381" t="s">
        <v>11938</v>
      </c>
      <c r="C746" s="381">
        <v>16</v>
      </c>
      <c r="D746" s="381">
        <v>65</v>
      </c>
      <c r="E746" s="381" t="s">
        <v>11937</v>
      </c>
      <c r="F746" s="381" t="s">
        <v>11936</v>
      </c>
      <c r="G746" s="381" t="s">
        <v>1936</v>
      </c>
      <c r="H746" s="381">
        <v>36700</v>
      </c>
      <c r="I746" s="381">
        <v>19350</v>
      </c>
      <c r="J746" s="381">
        <v>22100</v>
      </c>
      <c r="K746" s="381">
        <v>24850</v>
      </c>
      <c r="L746" s="381">
        <v>27600</v>
      </c>
      <c r="M746" s="381">
        <v>29850</v>
      </c>
      <c r="N746" s="381">
        <v>32050</v>
      </c>
      <c r="O746" s="381">
        <v>34250</v>
      </c>
      <c r="P746" s="381">
        <v>36450</v>
      </c>
      <c r="Q746" s="381">
        <v>12060</v>
      </c>
      <c r="R746" s="381">
        <v>16240</v>
      </c>
      <c r="S746" s="381">
        <v>20420</v>
      </c>
      <c r="T746" s="381">
        <v>24600</v>
      </c>
      <c r="U746" s="381">
        <v>28780</v>
      </c>
      <c r="V746" s="381">
        <v>32050</v>
      </c>
      <c r="W746" s="381">
        <v>34250</v>
      </c>
      <c r="X746" s="381">
        <v>36450</v>
      </c>
      <c r="Y746" s="381">
        <v>30950</v>
      </c>
      <c r="Z746" s="381">
        <v>35350</v>
      </c>
      <c r="AA746" s="381">
        <v>39750</v>
      </c>
      <c r="AB746" s="381">
        <v>44150</v>
      </c>
      <c r="AC746" s="381">
        <v>47700</v>
      </c>
      <c r="AD746" s="381">
        <v>51250</v>
      </c>
      <c r="AE746" s="381">
        <v>54750</v>
      </c>
      <c r="AF746" s="381">
        <v>58300</v>
      </c>
      <c r="AG746" s="381">
        <v>9999</v>
      </c>
      <c r="AH746" s="381" t="s">
        <v>1936</v>
      </c>
      <c r="AI746" s="381" t="s">
        <v>11897</v>
      </c>
      <c r="AJ746" s="381">
        <v>0</v>
      </c>
    </row>
    <row r="747" spans="1:36">
      <c r="A747" s="381" t="s">
        <v>549</v>
      </c>
      <c r="B747" s="381" t="s">
        <v>11935</v>
      </c>
      <c r="C747" s="381">
        <v>16</v>
      </c>
      <c r="D747" s="381">
        <v>67</v>
      </c>
      <c r="E747" s="381" t="s">
        <v>11934</v>
      </c>
      <c r="F747" s="381" t="s">
        <v>11933</v>
      </c>
      <c r="G747" s="381" t="s">
        <v>11932</v>
      </c>
      <c r="H747" s="381">
        <v>52500</v>
      </c>
      <c r="I747" s="381">
        <v>19350</v>
      </c>
      <c r="J747" s="381">
        <v>22100</v>
      </c>
      <c r="K747" s="381">
        <v>24850</v>
      </c>
      <c r="L747" s="381">
        <v>27600</v>
      </c>
      <c r="M747" s="381">
        <v>29850</v>
      </c>
      <c r="N747" s="381">
        <v>32050</v>
      </c>
      <c r="O747" s="381">
        <v>34250</v>
      </c>
      <c r="P747" s="381">
        <v>36450</v>
      </c>
      <c r="Q747" s="381">
        <v>12060</v>
      </c>
      <c r="R747" s="381">
        <v>16240</v>
      </c>
      <c r="S747" s="381">
        <v>20420</v>
      </c>
      <c r="T747" s="381">
        <v>24600</v>
      </c>
      <c r="U747" s="381">
        <v>28780</v>
      </c>
      <c r="V747" s="381">
        <v>32050</v>
      </c>
      <c r="W747" s="381">
        <v>34250</v>
      </c>
      <c r="X747" s="381">
        <v>36450</v>
      </c>
      <c r="Y747" s="381">
        <v>30950</v>
      </c>
      <c r="Z747" s="381">
        <v>35350</v>
      </c>
      <c r="AA747" s="381">
        <v>39750</v>
      </c>
      <c r="AB747" s="381">
        <v>44150</v>
      </c>
      <c r="AC747" s="381">
        <v>47700</v>
      </c>
      <c r="AD747" s="381">
        <v>51250</v>
      </c>
      <c r="AE747" s="381">
        <v>54750</v>
      </c>
      <c r="AF747" s="381">
        <v>58300</v>
      </c>
      <c r="AG747" s="381">
        <v>9999</v>
      </c>
      <c r="AH747" s="381" t="s">
        <v>11932</v>
      </c>
      <c r="AI747" s="381" t="s">
        <v>11897</v>
      </c>
      <c r="AJ747" s="381">
        <v>0</v>
      </c>
    </row>
    <row r="748" spans="1:36">
      <c r="A748" s="381" t="s">
        <v>549</v>
      </c>
      <c r="B748" s="381" t="s">
        <v>11931</v>
      </c>
      <c r="C748" s="381">
        <v>16</v>
      </c>
      <c r="D748" s="381">
        <v>69</v>
      </c>
      <c r="E748" s="381" t="s">
        <v>1699</v>
      </c>
      <c r="F748" s="381" t="s">
        <v>1698</v>
      </c>
      <c r="G748" s="381" t="s">
        <v>11930</v>
      </c>
      <c r="H748" s="381">
        <v>54200</v>
      </c>
      <c r="I748" s="381">
        <v>19800</v>
      </c>
      <c r="J748" s="381">
        <v>22600</v>
      </c>
      <c r="K748" s="381">
        <v>25450</v>
      </c>
      <c r="L748" s="381">
        <v>28250</v>
      </c>
      <c r="M748" s="381">
        <v>30550</v>
      </c>
      <c r="N748" s="381">
        <v>32800</v>
      </c>
      <c r="O748" s="381">
        <v>35050</v>
      </c>
      <c r="P748" s="381">
        <v>37300</v>
      </c>
      <c r="Q748" s="381">
        <v>12060</v>
      </c>
      <c r="R748" s="381">
        <v>16240</v>
      </c>
      <c r="S748" s="381">
        <v>20420</v>
      </c>
      <c r="T748" s="381">
        <v>24600</v>
      </c>
      <c r="U748" s="381">
        <v>28780</v>
      </c>
      <c r="V748" s="381">
        <v>32800</v>
      </c>
      <c r="W748" s="381">
        <v>35050</v>
      </c>
      <c r="X748" s="381">
        <v>37300</v>
      </c>
      <c r="Y748" s="381">
        <v>31650</v>
      </c>
      <c r="Z748" s="381">
        <v>36200</v>
      </c>
      <c r="AA748" s="381">
        <v>40700</v>
      </c>
      <c r="AB748" s="381">
        <v>45200</v>
      </c>
      <c r="AC748" s="381">
        <v>48850</v>
      </c>
      <c r="AD748" s="381">
        <v>52450</v>
      </c>
      <c r="AE748" s="381">
        <v>56050</v>
      </c>
      <c r="AF748" s="381">
        <v>59700</v>
      </c>
      <c r="AG748" s="381">
        <v>9999</v>
      </c>
      <c r="AH748" s="381" t="s">
        <v>11930</v>
      </c>
      <c r="AI748" s="381" t="s">
        <v>11897</v>
      </c>
      <c r="AJ748" s="381">
        <v>1</v>
      </c>
    </row>
    <row r="749" spans="1:36">
      <c r="A749" s="381" t="s">
        <v>549</v>
      </c>
      <c r="B749" s="381" t="s">
        <v>11929</v>
      </c>
      <c r="C749" s="381">
        <v>16</v>
      </c>
      <c r="D749" s="381">
        <v>71</v>
      </c>
      <c r="E749" s="381" t="s">
        <v>11928</v>
      </c>
      <c r="F749" s="381" t="s">
        <v>11927</v>
      </c>
      <c r="G749" s="381" t="s">
        <v>1197</v>
      </c>
      <c r="H749" s="381">
        <v>51100</v>
      </c>
      <c r="I749" s="381">
        <v>19350</v>
      </c>
      <c r="J749" s="381">
        <v>22100</v>
      </c>
      <c r="K749" s="381">
        <v>24850</v>
      </c>
      <c r="L749" s="381">
        <v>27600</v>
      </c>
      <c r="M749" s="381">
        <v>29850</v>
      </c>
      <c r="N749" s="381">
        <v>32050</v>
      </c>
      <c r="O749" s="381">
        <v>34250</v>
      </c>
      <c r="P749" s="381">
        <v>36450</v>
      </c>
      <c r="Q749" s="381">
        <v>12060</v>
      </c>
      <c r="R749" s="381">
        <v>16240</v>
      </c>
      <c r="S749" s="381">
        <v>20420</v>
      </c>
      <c r="T749" s="381">
        <v>24600</v>
      </c>
      <c r="U749" s="381">
        <v>28780</v>
      </c>
      <c r="V749" s="381">
        <v>32050</v>
      </c>
      <c r="W749" s="381">
        <v>34250</v>
      </c>
      <c r="X749" s="381">
        <v>36450</v>
      </c>
      <c r="Y749" s="381">
        <v>30950</v>
      </c>
      <c r="Z749" s="381">
        <v>35350</v>
      </c>
      <c r="AA749" s="381">
        <v>39750</v>
      </c>
      <c r="AB749" s="381">
        <v>44150</v>
      </c>
      <c r="AC749" s="381">
        <v>47700</v>
      </c>
      <c r="AD749" s="381">
        <v>51250</v>
      </c>
      <c r="AE749" s="381">
        <v>54750</v>
      </c>
      <c r="AF749" s="381">
        <v>58300</v>
      </c>
      <c r="AG749" s="381">
        <v>9999</v>
      </c>
      <c r="AH749" s="381" t="s">
        <v>1197</v>
      </c>
      <c r="AI749" s="381" t="s">
        <v>11897</v>
      </c>
      <c r="AJ749" s="381">
        <v>0</v>
      </c>
    </row>
    <row r="750" spans="1:36">
      <c r="A750" s="381" t="s">
        <v>549</v>
      </c>
      <c r="B750" s="381" t="s">
        <v>11926</v>
      </c>
      <c r="C750" s="381">
        <v>16</v>
      </c>
      <c r="D750" s="381">
        <v>73</v>
      </c>
      <c r="E750" s="381" t="s">
        <v>11925</v>
      </c>
      <c r="F750" s="381" t="s">
        <v>11924</v>
      </c>
      <c r="G750" s="381" t="s">
        <v>11923</v>
      </c>
      <c r="H750" s="381">
        <v>64300</v>
      </c>
      <c r="I750" s="381">
        <v>22550</v>
      </c>
      <c r="J750" s="381">
        <v>25750</v>
      </c>
      <c r="K750" s="381">
        <v>28950</v>
      </c>
      <c r="L750" s="381">
        <v>32150</v>
      </c>
      <c r="M750" s="381">
        <v>34750</v>
      </c>
      <c r="N750" s="381">
        <v>37300</v>
      </c>
      <c r="O750" s="381">
        <v>39900</v>
      </c>
      <c r="P750" s="381">
        <v>42450</v>
      </c>
      <c r="Q750" s="381">
        <v>13550</v>
      </c>
      <c r="R750" s="381">
        <v>16240</v>
      </c>
      <c r="S750" s="381">
        <v>20420</v>
      </c>
      <c r="T750" s="381">
        <v>24600</v>
      </c>
      <c r="U750" s="381">
        <v>28780</v>
      </c>
      <c r="V750" s="381">
        <v>32960</v>
      </c>
      <c r="W750" s="381">
        <v>37140</v>
      </c>
      <c r="X750" s="381">
        <v>41320</v>
      </c>
      <c r="Y750" s="381">
        <v>36050</v>
      </c>
      <c r="Z750" s="381">
        <v>41200</v>
      </c>
      <c r="AA750" s="381">
        <v>46350</v>
      </c>
      <c r="AB750" s="381">
        <v>51450</v>
      </c>
      <c r="AC750" s="381">
        <v>55600</v>
      </c>
      <c r="AD750" s="381">
        <v>59700</v>
      </c>
      <c r="AE750" s="381">
        <v>63800</v>
      </c>
      <c r="AF750" s="381">
        <v>67950</v>
      </c>
      <c r="AG750" s="381">
        <v>9999</v>
      </c>
      <c r="AH750" s="381" t="s">
        <v>11923</v>
      </c>
      <c r="AI750" s="381" t="s">
        <v>11897</v>
      </c>
      <c r="AJ750" s="381">
        <v>1</v>
      </c>
    </row>
    <row r="751" spans="1:36">
      <c r="A751" s="381" t="s">
        <v>549</v>
      </c>
      <c r="B751" s="381" t="s">
        <v>11922</v>
      </c>
      <c r="C751" s="381">
        <v>16</v>
      </c>
      <c r="D751" s="381">
        <v>75</v>
      </c>
      <c r="E751" s="381" t="s">
        <v>11921</v>
      </c>
      <c r="F751" s="381" t="s">
        <v>11920</v>
      </c>
      <c r="G751" s="381" t="s">
        <v>11919</v>
      </c>
      <c r="H751" s="381">
        <v>54600</v>
      </c>
      <c r="I751" s="381">
        <v>19350</v>
      </c>
      <c r="J751" s="381">
        <v>22100</v>
      </c>
      <c r="K751" s="381">
        <v>24850</v>
      </c>
      <c r="L751" s="381">
        <v>27600</v>
      </c>
      <c r="M751" s="381">
        <v>29850</v>
      </c>
      <c r="N751" s="381">
        <v>32050</v>
      </c>
      <c r="O751" s="381">
        <v>34250</v>
      </c>
      <c r="P751" s="381">
        <v>36450</v>
      </c>
      <c r="Q751" s="381">
        <v>12060</v>
      </c>
      <c r="R751" s="381">
        <v>16240</v>
      </c>
      <c r="S751" s="381">
        <v>20420</v>
      </c>
      <c r="T751" s="381">
        <v>24600</v>
      </c>
      <c r="U751" s="381">
        <v>28780</v>
      </c>
      <c r="V751" s="381">
        <v>32050</v>
      </c>
      <c r="W751" s="381">
        <v>34250</v>
      </c>
      <c r="X751" s="381">
        <v>36450</v>
      </c>
      <c r="Y751" s="381">
        <v>30950</v>
      </c>
      <c r="Z751" s="381">
        <v>35350</v>
      </c>
      <c r="AA751" s="381">
        <v>39750</v>
      </c>
      <c r="AB751" s="381">
        <v>44150</v>
      </c>
      <c r="AC751" s="381">
        <v>47700</v>
      </c>
      <c r="AD751" s="381">
        <v>51250</v>
      </c>
      <c r="AE751" s="381">
        <v>54750</v>
      </c>
      <c r="AF751" s="381">
        <v>58300</v>
      </c>
      <c r="AG751" s="381">
        <v>9999</v>
      </c>
      <c r="AH751" s="381" t="s">
        <v>11919</v>
      </c>
      <c r="AI751" s="381" t="s">
        <v>11897</v>
      </c>
      <c r="AJ751" s="381">
        <v>0</v>
      </c>
    </row>
    <row r="752" spans="1:36">
      <c r="A752" s="381" t="s">
        <v>549</v>
      </c>
      <c r="B752" s="381" t="s">
        <v>11918</v>
      </c>
      <c r="C752" s="381">
        <v>16</v>
      </c>
      <c r="D752" s="381">
        <v>77</v>
      </c>
      <c r="E752" s="381" t="s">
        <v>11917</v>
      </c>
      <c r="F752" s="381" t="s">
        <v>11916</v>
      </c>
      <c r="G752" s="381" t="s">
        <v>11915</v>
      </c>
      <c r="H752" s="381">
        <v>48600</v>
      </c>
      <c r="I752" s="381">
        <v>19350</v>
      </c>
      <c r="J752" s="381">
        <v>22100</v>
      </c>
      <c r="K752" s="381">
        <v>24850</v>
      </c>
      <c r="L752" s="381">
        <v>27600</v>
      </c>
      <c r="M752" s="381">
        <v>29850</v>
      </c>
      <c r="N752" s="381">
        <v>32050</v>
      </c>
      <c r="O752" s="381">
        <v>34250</v>
      </c>
      <c r="P752" s="381">
        <v>36450</v>
      </c>
      <c r="Q752" s="381">
        <v>12060</v>
      </c>
      <c r="R752" s="381">
        <v>16240</v>
      </c>
      <c r="S752" s="381">
        <v>20420</v>
      </c>
      <c r="T752" s="381">
        <v>24600</v>
      </c>
      <c r="U752" s="381">
        <v>28780</v>
      </c>
      <c r="V752" s="381">
        <v>32050</v>
      </c>
      <c r="W752" s="381">
        <v>34250</v>
      </c>
      <c r="X752" s="381">
        <v>36450</v>
      </c>
      <c r="Y752" s="381">
        <v>30950</v>
      </c>
      <c r="Z752" s="381">
        <v>35350</v>
      </c>
      <c r="AA752" s="381">
        <v>39750</v>
      </c>
      <c r="AB752" s="381">
        <v>44150</v>
      </c>
      <c r="AC752" s="381">
        <v>47700</v>
      </c>
      <c r="AD752" s="381">
        <v>51250</v>
      </c>
      <c r="AE752" s="381">
        <v>54750</v>
      </c>
      <c r="AF752" s="381">
        <v>58300</v>
      </c>
      <c r="AG752" s="381">
        <v>9999</v>
      </c>
      <c r="AH752" s="381" t="s">
        <v>11915</v>
      </c>
      <c r="AI752" s="381" t="s">
        <v>11897</v>
      </c>
      <c r="AJ752" s="381">
        <v>0</v>
      </c>
    </row>
    <row r="753" spans="1:36">
      <c r="A753" s="381" t="s">
        <v>549</v>
      </c>
      <c r="B753" s="381" t="s">
        <v>11914</v>
      </c>
      <c r="C753" s="381">
        <v>16</v>
      </c>
      <c r="D753" s="381">
        <v>79</v>
      </c>
      <c r="E753" s="381" t="s">
        <v>11913</v>
      </c>
      <c r="F753" s="381" t="s">
        <v>11912</v>
      </c>
      <c r="G753" s="381" t="s">
        <v>11911</v>
      </c>
      <c r="H753" s="381">
        <v>51100</v>
      </c>
      <c r="I753" s="381">
        <v>19350</v>
      </c>
      <c r="J753" s="381">
        <v>22100</v>
      </c>
      <c r="K753" s="381">
        <v>24850</v>
      </c>
      <c r="L753" s="381">
        <v>27600</v>
      </c>
      <c r="M753" s="381">
        <v>29850</v>
      </c>
      <c r="N753" s="381">
        <v>32050</v>
      </c>
      <c r="O753" s="381">
        <v>34250</v>
      </c>
      <c r="P753" s="381">
        <v>36450</v>
      </c>
      <c r="Q753" s="381">
        <v>12060</v>
      </c>
      <c r="R753" s="381">
        <v>16240</v>
      </c>
      <c r="S753" s="381">
        <v>20420</v>
      </c>
      <c r="T753" s="381">
        <v>24600</v>
      </c>
      <c r="U753" s="381">
        <v>28780</v>
      </c>
      <c r="V753" s="381">
        <v>32050</v>
      </c>
      <c r="W753" s="381">
        <v>34250</v>
      </c>
      <c r="X753" s="381">
        <v>36450</v>
      </c>
      <c r="Y753" s="381">
        <v>30950</v>
      </c>
      <c r="Z753" s="381">
        <v>35350</v>
      </c>
      <c r="AA753" s="381">
        <v>39750</v>
      </c>
      <c r="AB753" s="381">
        <v>44150</v>
      </c>
      <c r="AC753" s="381">
        <v>47700</v>
      </c>
      <c r="AD753" s="381">
        <v>51250</v>
      </c>
      <c r="AE753" s="381">
        <v>54750</v>
      </c>
      <c r="AF753" s="381">
        <v>58300</v>
      </c>
      <c r="AG753" s="381">
        <v>9999</v>
      </c>
      <c r="AH753" s="381" t="s">
        <v>11911</v>
      </c>
      <c r="AI753" s="381" t="s">
        <v>11897</v>
      </c>
      <c r="AJ753" s="381">
        <v>0</v>
      </c>
    </row>
    <row r="754" spans="1:36">
      <c r="A754" s="381" t="s">
        <v>549</v>
      </c>
      <c r="B754" s="381" t="s">
        <v>11910</v>
      </c>
      <c r="C754" s="381">
        <v>16</v>
      </c>
      <c r="D754" s="381">
        <v>81</v>
      </c>
      <c r="E754" s="381" t="s">
        <v>11909</v>
      </c>
      <c r="F754" s="381" t="s">
        <v>11908</v>
      </c>
      <c r="G754" s="381" t="s">
        <v>1010</v>
      </c>
      <c r="H754" s="381">
        <v>63800</v>
      </c>
      <c r="I754" s="381">
        <v>22350</v>
      </c>
      <c r="J754" s="381">
        <v>25550</v>
      </c>
      <c r="K754" s="381">
        <v>28750</v>
      </c>
      <c r="L754" s="381">
        <v>31900</v>
      </c>
      <c r="M754" s="381">
        <v>34500</v>
      </c>
      <c r="N754" s="381">
        <v>37050</v>
      </c>
      <c r="O754" s="381">
        <v>39600</v>
      </c>
      <c r="P754" s="381">
        <v>42150</v>
      </c>
      <c r="Q754" s="381">
        <v>13450</v>
      </c>
      <c r="R754" s="381">
        <v>16240</v>
      </c>
      <c r="S754" s="381">
        <v>20420</v>
      </c>
      <c r="T754" s="381">
        <v>24600</v>
      </c>
      <c r="U754" s="381">
        <v>28780</v>
      </c>
      <c r="V754" s="381">
        <v>32960</v>
      </c>
      <c r="W754" s="381">
        <v>37140</v>
      </c>
      <c r="X754" s="381">
        <v>41320</v>
      </c>
      <c r="Y754" s="381">
        <v>35750</v>
      </c>
      <c r="Z754" s="381">
        <v>40850</v>
      </c>
      <c r="AA754" s="381">
        <v>45950</v>
      </c>
      <c r="AB754" s="381">
        <v>51050</v>
      </c>
      <c r="AC754" s="381">
        <v>55150</v>
      </c>
      <c r="AD754" s="381">
        <v>59250</v>
      </c>
      <c r="AE754" s="381">
        <v>63350</v>
      </c>
      <c r="AF754" s="381">
        <v>67400</v>
      </c>
      <c r="AG754" s="381">
        <v>9999</v>
      </c>
      <c r="AH754" s="381" t="s">
        <v>1010</v>
      </c>
      <c r="AI754" s="381" t="s">
        <v>11897</v>
      </c>
      <c r="AJ754" s="381">
        <v>0</v>
      </c>
    </row>
    <row r="755" spans="1:36">
      <c r="A755" s="381" t="s">
        <v>549</v>
      </c>
      <c r="B755" s="381" t="s">
        <v>11907</v>
      </c>
      <c r="C755" s="381">
        <v>16</v>
      </c>
      <c r="D755" s="381">
        <v>83</v>
      </c>
      <c r="E755" s="381" t="s">
        <v>11906</v>
      </c>
      <c r="F755" s="381" t="s">
        <v>11905</v>
      </c>
      <c r="G755" s="381" t="s">
        <v>11904</v>
      </c>
      <c r="H755" s="381">
        <v>57200</v>
      </c>
      <c r="I755" s="381">
        <v>20050</v>
      </c>
      <c r="J755" s="381">
        <v>22900</v>
      </c>
      <c r="K755" s="381">
        <v>25750</v>
      </c>
      <c r="L755" s="381">
        <v>28600</v>
      </c>
      <c r="M755" s="381">
        <v>30900</v>
      </c>
      <c r="N755" s="381">
        <v>33200</v>
      </c>
      <c r="O755" s="381">
        <v>35500</v>
      </c>
      <c r="P755" s="381">
        <v>37800</v>
      </c>
      <c r="Q755" s="381">
        <v>12060</v>
      </c>
      <c r="R755" s="381">
        <v>16240</v>
      </c>
      <c r="S755" s="381">
        <v>20420</v>
      </c>
      <c r="T755" s="381">
        <v>24600</v>
      </c>
      <c r="U755" s="381">
        <v>28780</v>
      </c>
      <c r="V755" s="381">
        <v>32960</v>
      </c>
      <c r="W755" s="381">
        <v>35500</v>
      </c>
      <c r="X755" s="381">
        <v>37800</v>
      </c>
      <c r="Y755" s="381">
        <v>32050</v>
      </c>
      <c r="Z755" s="381">
        <v>36600</v>
      </c>
      <c r="AA755" s="381">
        <v>41200</v>
      </c>
      <c r="AB755" s="381">
        <v>45750</v>
      </c>
      <c r="AC755" s="381">
        <v>49450</v>
      </c>
      <c r="AD755" s="381">
        <v>53100</v>
      </c>
      <c r="AE755" s="381">
        <v>56750</v>
      </c>
      <c r="AF755" s="381">
        <v>60400</v>
      </c>
      <c r="AG755" s="381">
        <v>9999</v>
      </c>
      <c r="AH755" s="381" t="s">
        <v>11904</v>
      </c>
      <c r="AI755" s="381" t="s">
        <v>11897</v>
      </c>
      <c r="AJ755" s="381">
        <v>0</v>
      </c>
    </row>
    <row r="756" spans="1:36">
      <c r="A756" s="381" t="s">
        <v>549</v>
      </c>
      <c r="B756" s="381" t="s">
        <v>11903</v>
      </c>
      <c r="C756" s="381">
        <v>16</v>
      </c>
      <c r="D756" s="381">
        <v>85</v>
      </c>
      <c r="E756" s="381" t="s">
        <v>11902</v>
      </c>
      <c r="F756" s="381" t="s">
        <v>11901</v>
      </c>
      <c r="G756" s="381" t="s">
        <v>6731</v>
      </c>
      <c r="H756" s="381">
        <v>61100</v>
      </c>
      <c r="I756" s="381">
        <v>21400</v>
      </c>
      <c r="J756" s="381">
        <v>24450</v>
      </c>
      <c r="K756" s="381">
        <v>27500</v>
      </c>
      <c r="L756" s="381">
        <v>30550</v>
      </c>
      <c r="M756" s="381">
        <v>33000</v>
      </c>
      <c r="N756" s="381">
        <v>35450</v>
      </c>
      <c r="O756" s="381">
        <v>37900</v>
      </c>
      <c r="P756" s="381">
        <v>40350</v>
      </c>
      <c r="Q756" s="381">
        <v>12850</v>
      </c>
      <c r="R756" s="381">
        <v>16240</v>
      </c>
      <c r="S756" s="381">
        <v>20420</v>
      </c>
      <c r="T756" s="381">
        <v>24600</v>
      </c>
      <c r="U756" s="381">
        <v>28780</v>
      </c>
      <c r="V756" s="381">
        <v>32960</v>
      </c>
      <c r="W756" s="381">
        <v>37140</v>
      </c>
      <c r="X756" s="381">
        <v>40350</v>
      </c>
      <c r="Y756" s="381">
        <v>34250</v>
      </c>
      <c r="Z756" s="381">
        <v>39150</v>
      </c>
      <c r="AA756" s="381">
        <v>44050</v>
      </c>
      <c r="AB756" s="381">
        <v>48900</v>
      </c>
      <c r="AC756" s="381">
        <v>52850</v>
      </c>
      <c r="AD756" s="381">
        <v>56750</v>
      </c>
      <c r="AE756" s="381">
        <v>60650</v>
      </c>
      <c r="AF756" s="381">
        <v>64550</v>
      </c>
      <c r="AG756" s="381">
        <v>9999</v>
      </c>
      <c r="AH756" s="381" t="s">
        <v>6731</v>
      </c>
      <c r="AI756" s="381" t="s">
        <v>11897</v>
      </c>
      <c r="AJ756" s="381">
        <v>0</v>
      </c>
    </row>
    <row r="757" spans="1:36">
      <c r="A757" s="381" t="s">
        <v>549</v>
      </c>
      <c r="B757" s="381" t="s">
        <v>11900</v>
      </c>
      <c r="C757" s="381">
        <v>16</v>
      </c>
      <c r="D757" s="381">
        <v>87</v>
      </c>
      <c r="E757" s="381" t="s">
        <v>11899</v>
      </c>
      <c r="F757" s="381" t="s">
        <v>11898</v>
      </c>
      <c r="G757" s="381" t="s">
        <v>1111</v>
      </c>
      <c r="H757" s="381">
        <v>48000</v>
      </c>
      <c r="I757" s="381">
        <v>19350</v>
      </c>
      <c r="J757" s="381">
        <v>22100</v>
      </c>
      <c r="K757" s="381">
        <v>24850</v>
      </c>
      <c r="L757" s="381">
        <v>27600</v>
      </c>
      <c r="M757" s="381">
        <v>29850</v>
      </c>
      <c r="N757" s="381">
        <v>32050</v>
      </c>
      <c r="O757" s="381">
        <v>34250</v>
      </c>
      <c r="P757" s="381">
        <v>36450</v>
      </c>
      <c r="Q757" s="381">
        <v>12060</v>
      </c>
      <c r="R757" s="381">
        <v>16240</v>
      </c>
      <c r="S757" s="381">
        <v>20420</v>
      </c>
      <c r="T757" s="381">
        <v>24600</v>
      </c>
      <c r="U757" s="381">
        <v>28780</v>
      </c>
      <c r="V757" s="381">
        <v>32050</v>
      </c>
      <c r="W757" s="381">
        <v>34250</v>
      </c>
      <c r="X757" s="381">
        <v>36450</v>
      </c>
      <c r="Y757" s="381">
        <v>30950</v>
      </c>
      <c r="Z757" s="381">
        <v>35350</v>
      </c>
      <c r="AA757" s="381">
        <v>39750</v>
      </c>
      <c r="AB757" s="381">
        <v>44150</v>
      </c>
      <c r="AC757" s="381">
        <v>47700</v>
      </c>
      <c r="AD757" s="381">
        <v>51250</v>
      </c>
      <c r="AE757" s="381">
        <v>54750</v>
      </c>
      <c r="AF757" s="381">
        <v>58300</v>
      </c>
      <c r="AG757" s="381">
        <v>9999</v>
      </c>
      <c r="AH757" s="381" t="s">
        <v>1111</v>
      </c>
      <c r="AI757" s="381" t="s">
        <v>11897</v>
      </c>
      <c r="AJ757" s="381">
        <v>0</v>
      </c>
    </row>
    <row r="758" spans="1:36">
      <c r="A758" s="381" t="s">
        <v>550</v>
      </c>
      <c r="B758" s="381" t="s">
        <v>11896</v>
      </c>
      <c r="C758" s="381">
        <v>17</v>
      </c>
      <c r="D758" s="381">
        <v>1</v>
      </c>
      <c r="E758" s="381" t="s">
        <v>11895</v>
      </c>
      <c r="F758" s="381" t="s">
        <v>11894</v>
      </c>
      <c r="G758" s="381" t="s">
        <v>1360</v>
      </c>
      <c r="H758" s="381">
        <v>61800</v>
      </c>
      <c r="I758" s="381">
        <v>21650</v>
      </c>
      <c r="J758" s="381">
        <v>24750</v>
      </c>
      <c r="K758" s="381">
        <v>27850</v>
      </c>
      <c r="L758" s="381">
        <v>30900</v>
      </c>
      <c r="M758" s="381">
        <v>33400</v>
      </c>
      <c r="N758" s="381">
        <v>35850</v>
      </c>
      <c r="O758" s="381">
        <v>38350</v>
      </c>
      <c r="P758" s="381">
        <v>40800</v>
      </c>
      <c r="Q758" s="381">
        <v>13000</v>
      </c>
      <c r="R758" s="381">
        <v>16240</v>
      </c>
      <c r="S758" s="381">
        <v>20420</v>
      </c>
      <c r="T758" s="381">
        <v>24600</v>
      </c>
      <c r="U758" s="381">
        <v>28780</v>
      </c>
      <c r="V758" s="381">
        <v>32960</v>
      </c>
      <c r="W758" s="381">
        <v>37140</v>
      </c>
      <c r="X758" s="381">
        <v>40800</v>
      </c>
      <c r="Y758" s="381">
        <v>34650</v>
      </c>
      <c r="Z758" s="381">
        <v>39600</v>
      </c>
      <c r="AA758" s="381">
        <v>44550</v>
      </c>
      <c r="AB758" s="381">
        <v>49450</v>
      </c>
      <c r="AC758" s="381">
        <v>53450</v>
      </c>
      <c r="AD758" s="381">
        <v>57400</v>
      </c>
      <c r="AE758" s="381">
        <v>61350</v>
      </c>
      <c r="AF758" s="381">
        <v>65300</v>
      </c>
      <c r="AG758" s="381">
        <v>9999</v>
      </c>
      <c r="AH758" s="381" t="s">
        <v>1360</v>
      </c>
      <c r="AI758" s="381" t="s">
        <v>11612</v>
      </c>
      <c r="AJ758" s="381">
        <v>0</v>
      </c>
    </row>
    <row r="759" spans="1:36">
      <c r="A759" s="381" t="s">
        <v>550</v>
      </c>
      <c r="B759" s="381" t="s">
        <v>11893</v>
      </c>
      <c r="C759" s="381">
        <v>17</v>
      </c>
      <c r="D759" s="381">
        <v>3</v>
      </c>
      <c r="E759" s="381" t="s">
        <v>7547</v>
      </c>
      <c r="F759" s="381" t="s">
        <v>7546</v>
      </c>
      <c r="G759" s="381" t="s">
        <v>5789</v>
      </c>
      <c r="H759" s="381">
        <v>59000</v>
      </c>
      <c r="I759" s="381">
        <v>20650</v>
      </c>
      <c r="J759" s="381">
        <v>23600</v>
      </c>
      <c r="K759" s="381">
        <v>26550</v>
      </c>
      <c r="L759" s="381">
        <v>29450</v>
      </c>
      <c r="M759" s="381">
        <v>31850</v>
      </c>
      <c r="N759" s="381">
        <v>34200</v>
      </c>
      <c r="O759" s="381">
        <v>36550</v>
      </c>
      <c r="P759" s="381">
        <v>38900</v>
      </c>
      <c r="Q759" s="381">
        <v>12400</v>
      </c>
      <c r="R759" s="381">
        <v>16240</v>
      </c>
      <c r="S759" s="381">
        <v>20420</v>
      </c>
      <c r="T759" s="381">
        <v>24600</v>
      </c>
      <c r="U759" s="381">
        <v>28780</v>
      </c>
      <c r="V759" s="381">
        <v>32960</v>
      </c>
      <c r="W759" s="381">
        <v>36550</v>
      </c>
      <c r="X759" s="381">
        <v>38900</v>
      </c>
      <c r="Y759" s="381">
        <v>33000</v>
      </c>
      <c r="Z759" s="381">
        <v>37700</v>
      </c>
      <c r="AA759" s="381">
        <v>42400</v>
      </c>
      <c r="AB759" s="381">
        <v>47100</v>
      </c>
      <c r="AC759" s="381">
        <v>50900</v>
      </c>
      <c r="AD759" s="381">
        <v>54650</v>
      </c>
      <c r="AE759" s="381">
        <v>58450</v>
      </c>
      <c r="AF759" s="381">
        <v>62200</v>
      </c>
      <c r="AG759" s="381">
        <v>9999</v>
      </c>
      <c r="AH759" s="381" t="s">
        <v>5789</v>
      </c>
      <c r="AI759" s="381" t="s">
        <v>11612</v>
      </c>
      <c r="AJ759" s="381">
        <v>1</v>
      </c>
    </row>
    <row r="760" spans="1:36">
      <c r="A760" s="381" t="s">
        <v>550</v>
      </c>
      <c r="B760" s="381" t="s">
        <v>11892</v>
      </c>
      <c r="C760" s="381">
        <v>17</v>
      </c>
      <c r="D760" s="381">
        <v>5</v>
      </c>
      <c r="E760" s="381" t="s">
        <v>11891</v>
      </c>
      <c r="F760" s="381" t="s">
        <v>11890</v>
      </c>
      <c r="G760" s="381" t="s">
        <v>11889</v>
      </c>
      <c r="H760" s="381">
        <v>64400</v>
      </c>
      <c r="I760" s="381">
        <v>22550</v>
      </c>
      <c r="J760" s="381">
        <v>25800</v>
      </c>
      <c r="K760" s="381">
        <v>29000</v>
      </c>
      <c r="L760" s="381">
        <v>32200</v>
      </c>
      <c r="M760" s="381">
        <v>34800</v>
      </c>
      <c r="N760" s="381">
        <v>37400</v>
      </c>
      <c r="O760" s="381">
        <v>39950</v>
      </c>
      <c r="P760" s="381">
        <v>42550</v>
      </c>
      <c r="Q760" s="381">
        <v>13550</v>
      </c>
      <c r="R760" s="381">
        <v>16240</v>
      </c>
      <c r="S760" s="381">
        <v>20420</v>
      </c>
      <c r="T760" s="381">
        <v>24600</v>
      </c>
      <c r="U760" s="381">
        <v>28780</v>
      </c>
      <c r="V760" s="381">
        <v>32960</v>
      </c>
      <c r="W760" s="381">
        <v>37140</v>
      </c>
      <c r="X760" s="381">
        <v>41320</v>
      </c>
      <c r="Y760" s="381">
        <v>36050</v>
      </c>
      <c r="Z760" s="381">
        <v>41200</v>
      </c>
      <c r="AA760" s="381">
        <v>46350</v>
      </c>
      <c r="AB760" s="381">
        <v>51500</v>
      </c>
      <c r="AC760" s="381">
        <v>55650</v>
      </c>
      <c r="AD760" s="381">
        <v>59750</v>
      </c>
      <c r="AE760" s="381">
        <v>63900</v>
      </c>
      <c r="AF760" s="381">
        <v>68000</v>
      </c>
      <c r="AG760" s="381">
        <v>9999</v>
      </c>
      <c r="AH760" s="381" t="s">
        <v>11889</v>
      </c>
      <c r="AI760" s="381" t="s">
        <v>11612</v>
      </c>
      <c r="AJ760" s="381">
        <v>1</v>
      </c>
    </row>
    <row r="761" spans="1:36">
      <c r="A761" s="381" t="s">
        <v>550</v>
      </c>
      <c r="B761" s="381" t="s">
        <v>11888</v>
      </c>
      <c r="C761" s="381">
        <v>17</v>
      </c>
      <c r="D761" s="381">
        <v>7</v>
      </c>
      <c r="E761" s="381" t="s">
        <v>11617</v>
      </c>
      <c r="F761" s="381" t="s">
        <v>11616</v>
      </c>
      <c r="G761" s="381" t="s">
        <v>1554</v>
      </c>
      <c r="H761" s="381">
        <v>60700</v>
      </c>
      <c r="I761" s="381">
        <v>21250</v>
      </c>
      <c r="J761" s="381">
        <v>24300</v>
      </c>
      <c r="K761" s="381">
        <v>27350</v>
      </c>
      <c r="L761" s="381">
        <v>30350</v>
      </c>
      <c r="M761" s="381">
        <v>32800</v>
      </c>
      <c r="N761" s="381">
        <v>35250</v>
      </c>
      <c r="O761" s="381">
        <v>37650</v>
      </c>
      <c r="P761" s="381">
        <v>40100</v>
      </c>
      <c r="Q761" s="381">
        <v>12750</v>
      </c>
      <c r="R761" s="381">
        <v>16240</v>
      </c>
      <c r="S761" s="381">
        <v>20420</v>
      </c>
      <c r="T761" s="381">
        <v>24600</v>
      </c>
      <c r="U761" s="381">
        <v>28780</v>
      </c>
      <c r="V761" s="381">
        <v>32960</v>
      </c>
      <c r="W761" s="381">
        <v>37140</v>
      </c>
      <c r="X761" s="381">
        <v>40100</v>
      </c>
      <c r="Y761" s="381">
        <v>34000</v>
      </c>
      <c r="Z761" s="381">
        <v>38850</v>
      </c>
      <c r="AA761" s="381">
        <v>43700</v>
      </c>
      <c r="AB761" s="381">
        <v>48550</v>
      </c>
      <c r="AC761" s="381">
        <v>52450</v>
      </c>
      <c r="AD761" s="381">
        <v>56350</v>
      </c>
      <c r="AE761" s="381">
        <v>60250</v>
      </c>
      <c r="AF761" s="381">
        <v>64100</v>
      </c>
      <c r="AG761" s="381">
        <v>6880</v>
      </c>
      <c r="AH761" s="381" t="s">
        <v>1554</v>
      </c>
      <c r="AI761" s="381" t="s">
        <v>11612</v>
      </c>
      <c r="AJ761" s="381">
        <v>1</v>
      </c>
    </row>
    <row r="762" spans="1:36">
      <c r="A762" s="381" t="s">
        <v>550</v>
      </c>
      <c r="B762" s="381" t="s">
        <v>11887</v>
      </c>
      <c r="C762" s="381">
        <v>17</v>
      </c>
      <c r="D762" s="381">
        <v>9</v>
      </c>
      <c r="E762" s="381" t="s">
        <v>11886</v>
      </c>
      <c r="F762" s="381" t="s">
        <v>11885</v>
      </c>
      <c r="G762" s="381" t="s">
        <v>1346</v>
      </c>
      <c r="H762" s="381">
        <v>66700</v>
      </c>
      <c r="I762" s="381">
        <v>24250</v>
      </c>
      <c r="J762" s="381">
        <v>27700</v>
      </c>
      <c r="K762" s="381">
        <v>31150</v>
      </c>
      <c r="L762" s="381">
        <v>34600</v>
      </c>
      <c r="M762" s="381">
        <v>37400</v>
      </c>
      <c r="N762" s="381">
        <v>40150</v>
      </c>
      <c r="O762" s="381">
        <v>42950</v>
      </c>
      <c r="P762" s="381">
        <v>45700</v>
      </c>
      <c r="Q762" s="381">
        <v>14550</v>
      </c>
      <c r="R762" s="381">
        <v>16600</v>
      </c>
      <c r="S762" s="381">
        <v>20420</v>
      </c>
      <c r="T762" s="381">
        <v>24600</v>
      </c>
      <c r="U762" s="381">
        <v>28780</v>
      </c>
      <c r="V762" s="381">
        <v>32960</v>
      </c>
      <c r="W762" s="381">
        <v>37140</v>
      </c>
      <c r="X762" s="381">
        <v>41320</v>
      </c>
      <c r="Y762" s="381">
        <v>38750</v>
      </c>
      <c r="Z762" s="381">
        <v>44300</v>
      </c>
      <c r="AA762" s="381">
        <v>49850</v>
      </c>
      <c r="AB762" s="381">
        <v>55350</v>
      </c>
      <c r="AC762" s="381">
        <v>59800</v>
      </c>
      <c r="AD762" s="381">
        <v>64250</v>
      </c>
      <c r="AE762" s="381">
        <v>68650</v>
      </c>
      <c r="AF762" s="381">
        <v>73100</v>
      </c>
      <c r="AG762" s="381">
        <v>9999</v>
      </c>
      <c r="AH762" s="381" t="s">
        <v>1346</v>
      </c>
      <c r="AI762" s="381" t="s">
        <v>11612</v>
      </c>
      <c r="AJ762" s="381">
        <v>0</v>
      </c>
    </row>
    <row r="763" spans="1:36">
      <c r="A763" s="381" t="s">
        <v>550</v>
      </c>
      <c r="B763" s="381" t="s">
        <v>11884</v>
      </c>
      <c r="C763" s="381">
        <v>17</v>
      </c>
      <c r="D763" s="381">
        <v>11</v>
      </c>
      <c r="E763" s="381" t="s">
        <v>11883</v>
      </c>
      <c r="F763" s="381" t="s">
        <v>11882</v>
      </c>
      <c r="G763" s="381" t="s">
        <v>11881</v>
      </c>
      <c r="H763" s="381">
        <v>64000</v>
      </c>
      <c r="I763" s="381">
        <v>22400</v>
      </c>
      <c r="J763" s="381">
        <v>25600</v>
      </c>
      <c r="K763" s="381">
        <v>28800</v>
      </c>
      <c r="L763" s="381">
        <v>32000</v>
      </c>
      <c r="M763" s="381">
        <v>34600</v>
      </c>
      <c r="N763" s="381">
        <v>37150</v>
      </c>
      <c r="O763" s="381">
        <v>39700</v>
      </c>
      <c r="P763" s="381">
        <v>42250</v>
      </c>
      <c r="Q763" s="381">
        <v>13450</v>
      </c>
      <c r="R763" s="381">
        <v>16240</v>
      </c>
      <c r="S763" s="381">
        <v>20420</v>
      </c>
      <c r="T763" s="381">
        <v>24600</v>
      </c>
      <c r="U763" s="381">
        <v>28780</v>
      </c>
      <c r="V763" s="381">
        <v>32960</v>
      </c>
      <c r="W763" s="381">
        <v>37140</v>
      </c>
      <c r="X763" s="381">
        <v>41320</v>
      </c>
      <c r="Y763" s="381">
        <v>35850</v>
      </c>
      <c r="Z763" s="381">
        <v>41000</v>
      </c>
      <c r="AA763" s="381">
        <v>46100</v>
      </c>
      <c r="AB763" s="381">
        <v>51200</v>
      </c>
      <c r="AC763" s="381">
        <v>55300</v>
      </c>
      <c r="AD763" s="381">
        <v>59400</v>
      </c>
      <c r="AE763" s="381">
        <v>63500</v>
      </c>
      <c r="AF763" s="381">
        <v>67600</v>
      </c>
      <c r="AG763" s="381">
        <v>9999</v>
      </c>
      <c r="AH763" s="381" t="s">
        <v>11881</v>
      </c>
      <c r="AI763" s="381" t="s">
        <v>11612</v>
      </c>
      <c r="AJ763" s="381">
        <v>0</v>
      </c>
    </row>
    <row r="764" spans="1:36">
      <c r="A764" s="381" t="s">
        <v>550</v>
      </c>
      <c r="B764" s="381" t="s">
        <v>11880</v>
      </c>
      <c r="C764" s="381">
        <v>17</v>
      </c>
      <c r="D764" s="381">
        <v>13</v>
      </c>
      <c r="E764" s="381" t="s">
        <v>7240</v>
      </c>
      <c r="F764" s="381" t="s">
        <v>7239</v>
      </c>
      <c r="G764" s="381" t="s">
        <v>1542</v>
      </c>
      <c r="H764" s="381">
        <v>74500</v>
      </c>
      <c r="I764" s="381">
        <v>26100</v>
      </c>
      <c r="J764" s="381">
        <v>29800</v>
      </c>
      <c r="K764" s="381">
        <v>33550</v>
      </c>
      <c r="L764" s="381">
        <v>37250</v>
      </c>
      <c r="M764" s="381">
        <v>40250</v>
      </c>
      <c r="N764" s="381">
        <v>43250</v>
      </c>
      <c r="O764" s="381">
        <v>46200</v>
      </c>
      <c r="P764" s="381">
        <v>49200</v>
      </c>
      <c r="Q764" s="381">
        <v>15650</v>
      </c>
      <c r="R764" s="381">
        <v>17900</v>
      </c>
      <c r="S764" s="381">
        <v>20420</v>
      </c>
      <c r="T764" s="381">
        <v>24600</v>
      </c>
      <c r="U764" s="381">
        <v>28780</v>
      </c>
      <c r="V764" s="381">
        <v>32960</v>
      </c>
      <c r="W764" s="381">
        <v>37140</v>
      </c>
      <c r="X764" s="381">
        <v>41320</v>
      </c>
      <c r="Y764" s="381">
        <v>41750</v>
      </c>
      <c r="Z764" s="381">
        <v>47700</v>
      </c>
      <c r="AA764" s="381">
        <v>53650</v>
      </c>
      <c r="AB764" s="381">
        <v>59600</v>
      </c>
      <c r="AC764" s="381">
        <v>64400</v>
      </c>
      <c r="AD764" s="381">
        <v>69150</v>
      </c>
      <c r="AE764" s="381">
        <v>73950</v>
      </c>
      <c r="AF764" s="381">
        <v>78700</v>
      </c>
      <c r="AG764" s="381">
        <v>9999</v>
      </c>
      <c r="AH764" s="381" t="s">
        <v>1542</v>
      </c>
      <c r="AI764" s="381" t="s">
        <v>11612</v>
      </c>
      <c r="AJ764" s="381">
        <v>1</v>
      </c>
    </row>
    <row r="765" spans="1:36">
      <c r="A765" s="381" t="s">
        <v>550</v>
      </c>
      <c r="B765" s="381" t="s">
        <v>11879</v>
      </c>
      <c r="C765" s="381">
        <v>17</v>
      </c>
      <c r="D765" s="381">
        <v>15</v>
      </c>
      <c r="E765" s="381" t="s">
        <v>11878</v>
      </c>
      <c r="F765" s="381" t="s">
        <v>11877</v>
      </c>
      <c r="G765" s="381" t="s">
        <v>2047</v>
      </c>
      <c r="H765" s="381">
        <v>61400</v>
      </c>
      <c r="I765" s="381">
        <v>21500</v>
      </c>
      <c r="J765" s="381">
        <v>24600</v>
      </c>
      <c r="K765" s="381">
        <v>27650</v>
      </c>
      <c r="L765" s="381">
        <v>30700</v>
      </c>
      <c r="M765" s="381">
        <v>33200</v>
      </c>
      <c r="N765" s="381">
        <v>35650</v>
      </c>
      <c r="O765" s="381">
        <v>38100</v>
      </c>
      <c r="P765" s="381">
        <v>40550</v>
      </c>
      <c r="Q765" s="381">
        <v>12900</v>
      </c>
      <c r="R765" s="381">
        <v>16240</v>
      </c>
      <c r="S765" s="381">
        <v>20420</v>
      </c>
      <c r="T765" s="381">
        <v>24600</v>
      </c>
      <c r="U765" s="381">
        <v>28780</v>
      </c>
      <c r="V765" s="381">
        <v>32960</v>
      </c>
      <c r="W765" s="381">
        <v>37140</v>
      </c>
      <c r="X765" s="381">
        <v>40550</v>
      </c>
      <c r="Y765" s="381">
        <v>34400</v>
      </c>
      <c r="Z765" s="381">
        <v>39300</v>
      </c>
      <c r="AA765" s="381">
        <v>44200</v>
      </c>
      <c r="AB765" s="381">
        <v>49100</v>
      </c>
      <c r="AC765" s="381">
        <v>53050</v>
      </c>
      <c r="AD765" s="381">
        <v>57000</v>
      </c>
      <c r="AE765" s="381">
        <v>60900</v>
      </c>
      <c r="AF765" s="381">
        <v>64850</v>
      </c>
      <c r="AG765" s="381">
        <v>9999</v>
      </c>
      <c r="AH765" s="381" t="s">
        <v>2047</v>
      </c>
      <c r="AI765" s="381" t="s">
        <v>11612</v>
      </c>
      <c r="AJ765" s="381">
        <v>0</v>
      </c>
    </row>
    <row r="766" spans="1:36">
      <c r="A766" s="381" t="s">
        <v>550</v>
      </c>
      <c r="B766" s="381" t="s">
        <v>11876</v>
      </c>
      <c r="C766" s="381">
        <v>17</v>
      </c>
      <c r="D766" s="381">
        <v>17</v>
      </c>
      <c r="E766" s="381" t="s">
        <v>11875</v>
      </c>
      <c r="F766" s="381" t="s">
        <v>11874</v>
      </c>
      <c r="G766" s="381" t="s">
        <v>3544</v>
      </c>
      <c r="H766" s="381">
        <v>58500</v>
      </c>
      <c r="I766" s="381">
        <v>21150</v>
      </c>
      <c r="J766" s="381">
        <v>24200</v>
      </c>
      <c r="K766" s="381">
        <v>27200</v>
      </c>
      <c r="L766" s="381">
        <v>30200</v>
      </c>
      <c r="M766" s="381">
        <v>32650</v>
      </c>
      <c r="N766" s="381">
        <v>35050</v>
      </c>
      <c r="O766" s="381">
        <v>37450</v>
      </c>
      <c r="P766" s="381">
        <v>39900</v>
      </c>
      <c r="Q766" s="381">
        <v>12700</v>
      </c>
      <c r="R766" s="381">
        <v>16240</v>
      </c>
      <c r="S766" s="381">
        <v>20420</v>
      </c>
      <c r="T766" s="381">
        <v>24600</v>
      </c>
      <c r="U766" s="381">
        <v>28780</v>
      </c>
      <c r="V766" s="381">
        <v>32960</v>
      </c>
      <c r="W766" s="381">
        <v>37140</v>
      </c>
      <c r="X766" s="381">
        <v>39900</v>
      </c>
      <c r="Y766" s="381">
        <v>33850</v>
      </c>
      <c r="Z766" s="381">
        <v>38650</v>
      </c>
      <c r="AA766" s="381">
        <v>43500</v>
      </c>
      <c r="AB766" s="381">
        <v>48300</v>
      </c>
      <c r="AC766" s="381">
        <v>52200</v>
      </c>
      <c r="AD766" s="381">
        <v>56050</v>
      </c>
      <c r="AE766" s="381">
        <v>59900</v>
      </c>
      <c r="AF766" s="381">
        <v>63800</v>
      </c>
      <c r="AG766" s="381">
        <v>9999</v>
      </c>
      <c r="AH766" s="381" t="s">
        <v>3544</v>
      </c>
      <c r="AI766" s="381" t="s">
        <v>11612</v>
      </c>
      <c r="AJ766" s="381">
        <v>0</v>
      </c>
    </row>
    <row r="767" spans="1:36">
      <c r="A767" s="381" t="s">
        <v>550</v>
      </c>
      <c r="B767" s="381" t="s">
        <v>11873</v>
      </c>
      <c r="C767" s="381">
        <v>17</v>
      </c>
      <c r="D767" s="381">
        <v>19</v>
      </c>
      <c r="E767" s="381" t="s">
        <v>11697</v>
      </c>
      <c r="F767" s="381" t="s">
        <v>11696</v>
      </c>
      <c r="G767" s="381" t="s">
        <v>5244</v>
      </c>
      <c r="H767" s="381">
        <v>69500</v>
      </c>
      <c r="I767" s="381">
        <v>24350</v>
      </c>
      <c r="J767" s="381">
        <v>27800</v>
      </c>
      <c r="K767" s="381">
        <v>31300</v>
      </c>
      <c r="L767" s="381">
        <v>34750</v>
      </c>
      <c r="M767" s="381">
        <v>37550</v>
      </c>
      <c r="N767" s="381">
        <v>40350</v>
      </c>
      <c r="O767" s="381">
        <v>43100</v>
      </c>
      <c r="P767" s="381">
        <v>45900</v>
      </c>
      <c r="Q767" s="381">
        <v>14600</v>
      </c>
      <c r="R767" s="381">
        <v>16700</v>
      </c>
      <c r="S767" s="381">
        <v>20420</v>
      </c>
      <c r="T767" s="381">
        <v>24600</v>
      </c>
      <c r="U767" s="381">
        <v>28780</v>
      </c>
      <c r="V767" s="381">
        <v>32960</v>
      </c>
      <c r="W767" s="381">
        <v>37140</v>
      </c>
      <c r="X767" s="381">
        <v>41320</v>
      </c>
      <c r="Y767" s="381">
        <v>38950</v>
      </c>
      <c r="Z767" s="381">
        <v>44500</v>
      </c>
      <c r="AA767" s="381">
        <v>50050</v>
      </c>
      <c r="AB767" s="381">
        <v>55600</v>
      </c>
      <c r="AC767" s="381">
        <v>60050</v>
      </c>
      <c r="AD767" s="381">
        <v>64500</v>
      </c>
      <c r="AE767" s="381">
        <v>68950</v>
      </c>
      <c r="AF767" s="381">
        <v>73400</v>
      </c>
      <c r="AG767" s="381">
        <v>1400</v>
      </c>
      <c r="AH767" s="381" t="s">
        <v>5244</v>
      </c>
      <c r="AI767" s="381" t="s">
        <v>11612</v>
      </c>
      <c r="AJ767" s="381">
        <v>1</v>
      </c>
    </row>
    <row r="768" spans="1:36">
      <c r="A768" s="381" t="s">
        <v>550</v>
      </c>
      <c r="B768" s="381" t="s">
        <v>11872</v>
      </c>
      <c r="C768" s="381">
        <v>17</v>
      </c>
      <c r="D768" s="381">
        <v>21</v>
      </c>
      <c r="E768" s="381" t="s">
        <v>11871</v>
      </c>
      <c r="F768" s="381" t="s">
        <v>11870</v>
      </c>
      <c r="G768" s="381" t="s">
        <v>7529</v>
      </c>
      <c r="H768" s="381">
        <v>58500</v>
      </c>
      <c r="I768" s="381">
        <v>21150</v>
      </c>
      <c r="J768" s="381">
        <v>24200</v>
      </c>
      <c r="K768" s="381">
        <v>27200</v>
      </c>
      <c r="L768" s="381">
        <v>30200</v>
      </c>
      <c r="M768" s="381">
        <v>32650</v>
      </c>
      <c r="N768" s="381">
        <v>35050</v>
      </c>
      <c r="O768" s="381">
        <v>37450</v>
      </c>
      <c r="P768" s="381">
        <v>39900</v>
      </c>
      <c r="Q768" s="381">
        <v>12700</v>
      </c>
      <c r="R768" s="381">
        <v>16240</v>
      </c>
      <c r="S768" s="381">
        <v>20420</v>
      </c>
      <c r="T768" s="381">
        <v>24600</v>
      </c>
      <c r="U768" s="381">
        <v>28780</v>
      </c>
      <c r="V768" s="381">
        <v>32960</v>
      </c>
      <c r="W768" s="381">
        <v>37140</v>
      </c>
      <c r="X768" s="381">
        <v>39900</v>
      </c>
      <c r="Y768" s="381">
        <v>33850</v>
      </c>
      <c r="Z768" s="381">
        <v>38650</v>
      </c>
      <c r="AA768" s="381">
        <v>43500</v>
      </c>
      <c r="AB768" s="381">
        <v>48300</v>
      </c>
      <c r="AC768" s="381">
        <v>52200</v>
      </c>
      <c r="AD768" s="381">
        <v>56050</v>
      </c>
      <c r="AE768" s="381">
        <v>59900</v>
      </c>
      <c r="AF768" s="381">
        <v>63800</v>
      </c>
      <c r="AG768" s="381">
        <v>9999</v>
      </c>
      <c r="AH768" s="381" t="s">
        <v>7529</v>
      </c>
      <c r="AI768" s="381" t="s">
        <v>11612</v>
      </c>
      <c r="AJ768" s="381">
        <v>0</v>
      </c>
    </row>
    <row r="769" spans="1:36">
      <c r="A769" s="381" t="s">
        <v>550</v>
      </c>
      <c r="B769" s="381" t="s">
        <v>11869</v>
      </c>
      <c r="C769" s="381">
        <v>17</v>
      </c>
      <c r="D769" s="381">
        <v>23</v>
      </c>
      <c r="E769" s="381" t="s">
        <v>11868</v>
      </c>
      <c r="F769" s="381" t="s">
        <v>11867</v>
      </c>
      <c r="G769" s="381" t="s">
        <v>1330</v>
      </c>
      <c r="H769" s="381">
        <v>58100</v>
      </c>
      <c r="I769" s="381">
        <v>21150</v>
      </c>
      <c r="J769" s="381">
        <v>24200</v>
      </c>
      <c r="K769" s="381">
        <v>27200</v>
      </c>
      <c r="L769" s="381">
        <v>30200</v>
      </c>
      <c r="M769" s="381">
        <v>32650</v>
      </c>
      <c r="N769" s="381">
        <v>35050</v>
      </c>
      <c r="O769" s="381">
        <v>37450</v>
      </c>
      <c r="P769" s="381">
        <v>39900</v>
      </c>
      <c r="Q769" s="381">
        <v>12700</v>
      </c>
      <c r="R769" s="381">
        <v>16240</v>
      </c>
      <c r="S769" s="381">
        <v>20420</v>
      </c>
      <c r="T769" s="381">
        <v>24600</v>
      </c>
      <c r="U769" s="381">
        <v>28780</v>
      </c>
      <c r="V769" s="381">
        <v>32960</v>
      </c>
      <c r="W769" s="381">
        <v>37140</v>
      </c>
      <c r="X769" s="381">
        <v>39900</v>
      </c>
      <c r="Y769" s="381">
        <v>33850</v>
      </c>
      <c r="Z769" s="381">
        <v>38650</v>
      </c>
      <c r="AA769" s="381">
        <v>43500</v>
      </c>
      <c r="AB769" s="381">
        <v>48300</v>
      </c>
      <c r="AC769" s="381">
        <v>52200</v>
      </c>
      <c r="AD769" s="381">
        <v>56050</v>
      </c>
      <c r="AE769" s="381">
        <v>59900</v>
      </c>
      <c r="AF769" s="381">
        <v>63800</v>
      </c>
      <c r="AG769" s="381">
        <v>9999</v>
      </c>
      <c r="AH769" s="381" t="s">
        <v>1330</v>
      </c>
      <c r="AI769" s="381" t="s">
        <v>11612</v>
      </c>
      <c r="AJ769" s="381">
        <v>0</v>
      </c>
    </row>
    <row r="770" spans="1:36">
      <c r="A770" s="381" t="s">
        <v>550</v>
      </c>
      <c r="B770" s="381" t="s">
        <v>11866</v>
      </c>
      <c r="C770" s="381">
        <v>17</v>
      </c>
      <c r="D770" s="381">
        <v>25</v>
      </c>
      <c r="E770" s="381" t="s">
        <v>11865</v>
      </c>
      <c r="F770" s="381" t="s">
        <v>11864</v>
      </c>
      <c r="G770" s="381" t="s">
        <v>1540</v>
      </c>
      <c r="H770" s="381">
        <v>55400</v>
      </c>
      <c r="I770" s="381">
        <v>21150</v>
      </c>
      <c r="J770" s="381">
        <v>24200</v>
      </c>
      <c r="K770" s="381">
        <v>27200</v>
      </c>
      <c r="L770" s="381">
        <v>30200</v>
      </c>
      <c r="M770" s="381">
        <v>32650</v>
      </c>
      <c r="N770" s="381">
        <v>35050</v>
      </c>
      <c r="O770" s="381">
        <v>37450</v>
      </c>
      <c r="P770" s="381">
        <v>39900</v>
      </c>
      <c r="Q770" s="381">
        <v>12700</v>
      </c>
      <c r="R770" s="381">
        <v>16240</v>
      </c>
      <c r="S770" s="381">
        <v>20420</v>
      </c>
      <c r="T770" s="381">
        <v>24600</v>
      </c>
      <c r="U770" s="381">
        <v>28780</v>
      </c>
      <c r="V770" s="381">
        <v>32960</v>
      </c>
      <c r="W770" s="381">
        <v>37140</v>
      </c>
      <c r="X770" s="381">
        <v>39900</v>
      </c>
      <c r="Y770" s="381">
        <v>33850</v>
      </c>
      <c r="Z770" s="381">
        <v>38650</v>
      </c>
      <c r="AA770" s="381">
        <v>43500</v>
      </c>
      <c r="AB770" s="381">
        <v>48300</v>
      </c>
      <c r="AC770" s="381">
        <v>52200</v>
      </c>
      <c r="AD770" s="381">
        <v>56050</v>
      </c>
      <c r="AE770" s="381">
        <v>59900</v>
      </c>
      <c r="AF770" s="381">
        <v>63800</v>
      </c>
      <c r="AG770" s="381">
        <v>9999</v>
      </c>
      <c r="AH770" s="381" t="s">
        <v>1540</v>
      </c>
      <c r="AI770" s="381" t="s">
        <v>11612</v>
      </c>
      <c r="AJ770" s="381">
        <v>0</v>
      </c>
    </row>
    <row r="771" spans="1:36">
      <c r="A771" s="381" t="s">
        <v>550</v>
      </c>
      <c r="B771" s="381" t="s">
        <v>11863</v>
      </c>
      <c r="C771" s="381">
        <v>17</v>
      </c>
      <c r="D771" s="381">
        <v>27</v>
      </c>
      <c r="E771" s="381" t="s">
        <v>7240</v>
      </c>
      <c r="F771" s="381" t="s">
        <v>7239</v>
      </c>
      <c r="G771" s="381" t="s">
        <v>4576</v>
      </c>
      <c r="H771" s="381">
        <v>74500</v>
      </c>
      <c r="I771" s="381">
        <v>26100</v>
      </c>
      <c r="J771" s="381">
        <v>29800</v>
      </c>
      <c r="K771" s="381">
        <v>33550</v>
      </c>
      <c r="L771" s="381">
        <v>37250</v>
      </c>
      <c r="M771" s="381">
        <v>40250</v>
      </c>
      <c r="N771" s="381">
        <v>43250</v>
      </c>
      <c r="O771" s="381">
        <v>46200</v>
      </c>
      <c r="P771" s="381">
        <v>49200</v>
      </c>
      <c r="Q771" s="381">
        <v>15650</v>
      </c>
      <c r="R771" s="381">
        <v>17900</v>
      </c>
      <c r="S771" s="381">
        <v>20420</v>
      </c>
      <c r="T771" s="381">
        <v>24600</v>
      </c>
      <c r="U771" s="381">
        <v>28780</v>
      </c>
      <c r="V771" s="381">
        <v>32960</v>
      </c>
      <c r="W771" s="381">
        <v>37140</v>
      </c>
      <c r="X771" s="381">
        <v>41320</v>
      </c>
      <c r="Y771" s="381">
        <v>41750</v>
      </c>
      <c r="Z771" s="381">
        <v>47700</v>
      </c>
      <c r="AA771" s="381">
        <v>53650</v>
      </c>
      <c r="AB771" s="381">
        <v>59600</v>
      </c>
      <c r="AC771" s="381">
        <v>64400</v>
      </c>
      <c r="AD771" s="381">
        <v>69150</v>
      </c>
      <c r="AE771" s="381">
        <v>73950</v>
      </c>
      <c r="AF771" s="381">
        <v>78700</v>
      </c>
      <c r="AG771" s="381">
        <v>7040</v>
      </c>
      <c r="AH771" s="381" t="s">
        <v>4576</v>
      </c>
      <c r="AI771" s="381" t="s">
        <v>11612</v>
      </c>
      <c r="AJ771" s="381">
        <v>1</v>
      </c>
    </row>
    <row r="772" spans="1:36">
      <c r="A772" s="381" t="s">
        <v>550</v>
      </c>
      <c r="B772" s="381" t="s">
        <v>11862</v>
      </c>
      <c r="C772" s="381">
        <v>17</v>
      </c>
      <c r="D772" s="381">
        <v>29</v>
      </c>
      <c r="E772" s="381" t="s">
        <v>11861</v>
      </c>
      <c r="F772" s="381" t="s">
        <v>11860</v>
      </c>
      <c r="G772" s="381" t="s">
        <v>11859</v>
      </c>
      <c r="H772" s="381">
        <v>55300</v>
      </c>
      <c r="I772" s="381">
        <v>21150</v>
      </c>
      <c r="J772" s="381">
        <v>24200</v>
      </c>
      <c r="K772" s="381">
        <v>27200</v>
      </c>
      <c r="L772" s="381">
        <v>30200</v>
      </c>
      <c r="M772" s="381">
        <v>32650</v>
      </c>
      <c r="N772" s="381">
        <v>35050</v>
      </c>
      <c r="O772" s="381">
        <v>37450</v>
      </c>
      <c r="P772" s="381">
        <v>39900</v>
      </c>
      <c r="Q772" s="381">
        <v>12700</v>
      </c>
      <c r="R772" s="381">
        <v>16240</v>
      </c>
      <c r="S772" s="381">
        <v>20420</v>
      </c>
      <c r="T772" s="381">
        <v>24600</v>
      </c>
      <c r="U772" s="381">
        <v>28780</v>
      </c>
      <c r="V772" s="381">
        <v>32960</v>
      </c>
      <c r="W772" s="381">
        <v>37140</v>
      </c>
      <c r="X772" s="381">
        <v>39900</v>
      </c>
      <c r="Y772" s="381">
        <v>33850</v>
      </c>
      <c r="Z772" s="381">
        <v>38650</v>
      </c>
      <c r="AA772" s="381">
        <v>43500</v>
      </c>
      <c r="AB772" s="381">
        <v>48300</v>
      </c>
      <c r="AC772" s="381">
        <v>52200</v>
      </c>
      <c r="AD772" s="381">
        <v>56050</v>
      </c>
      <c r="AE772" s="381">
        <v>59900</v>
      </c>
      <c r="AF772" s="381">
        <v>63800</v>
      </c>
      <c r="AG772" s="381">
        <v>9999</v>
      </c>
      <c r="AH772" s="381" t="s">
        <v>11859</v>
      </c>
      <c r="AI772" s="381" t="s">
        <v>11612</v>
      </c>
      <c r="AJ772" s="381">
        <v>0</v>
      </c>
    </row>
    <row r="773" spans="1:36">
      <c r="A773" s="381" t="s">
        <v>550</v>
      </c>
      <c r="B773" s="381" t="s">
        <v>11858</v>
      </c>
      <c r="C773" s="381">
        <v>17</v>
      </c>
      <c r="D773" s="381">
        <v>31</v>
      </c>
      <c r="E773" s="381" t="s">
        <v>11624</v>
      </c>
      <c r="F773" s="381" t="s">
        <v>11623</v>
      </c>
      <c r="G773" s="381" t="s">
        <v>8103</v>
      </c>
      <c r="H773" s="381">
        <v>79000</v>
      </c>
      <c r="I773" s="381">
        <v>27650</v>
      </c>
      <c r="J773" s="381">
        <v>31600</v>
      </c>
      <c r="K773" s="381">
        <v>35550</v>
      </c>
      <c r="L773" s="381">
        <v>39500</v>
      </c>
      <c r="M773" s="381">
        <v>42700</v>
      </c>
      <c r="N773" s="381">
        <v>45850</v>
      </c>
      <c r="O773" s="381">
        <v>49000</v>
      </c>
      <c r="P773" s="381">
        <v>52150</v>
      </c>
      <c r="Q773" s="381">
        <v>16600</v>
      </c>
      <c r="R773" s="381">
        <v>19000</v>
      </c>
      <c r="S773" s="381">
        <v>21350</v>
      </c>
      <c r="T773" s="381">
        <v>24600</v>
      </c>
      <c r="U773" s="381">
        <v>28780</v>
      </c>
      <c r="V773" s="381">
        <v>32960</v>
      </c>
      <c r="W773" s="381">
        <v>37140</v>
      </c>
      <c r="X773" s="381">
        <v>41320</v>
      </c>
      <c r="Y773" s="381">
        <v>44250</v>
      </c>
      <c r="Z773" s="381">
        <v>50600</v>
      </c>
      <c r="AA773" s="381">
        <v>56900</v>
      </c>
      <c r="AB773" s="381">
        <v>63200</v>
      </c>
      <c r="AC773" s="381">
        <v>68300</v>
      </c>
      <c r="AD773" s="381">
        <v>73350</v>
      </c>
      <c r="AE773" s="381">
        <v>78400</v>
      </c>
      <c r="AF773" s="381">
        <v>83450</v>
      </c>
      <c r="AG773" s="381">
        <v>1600</v>
      </c>
      <c r="AH773" s="381" t="s">
        <v>8103</v>
      </c>
      <c r="AI773" s="381" t="s">
        <v>11612</v>
      </c>
      <c r="AJ773" s="381">
        <v>1</v>
      </c>
    </row>
    <row r="774" spans="1:36">
      <c r="A774" s="381" t="s">
        <v>550</v>
      </c>
      <c r="B774" s="381" t="s">
        <v>11857</v>
      </c>
      <c r="C774" s="381">
        <v>17</v>
      </c>
      <c r="D774" s="381">
        <v>33</v>
      </c>
      <c r="E774" s="381" t="s">
        <v>11856</v>
      </c>
      <c r="F774" s="381" t="s">
        <v>11855</v>
      </c>
      <c r="G774" s="381" t="s">
        <v>1322</v>
      </c>
      <c r="H774" s="381">
        <v>64200</v>
      </c>
      <c r="I774" s="381">
        <v>22500</v>
      </c>
      <c r="J774" s="381">
        <v>25700</v>
      </c>
      <c r="K774" s="381">
        <v>28900</v>
      </c>
      <c r="L774" s="381">
        <v>32100</v>
      </c>
      <c r="M774" s="381">
        <v>34700</v>
      </c>
      <c r="N774" s="381">
        <v>37250</v>
      </c>
      <c r="O774" s="381">
        <v>39850</v>
      </c>
      <c r="P774" s="381">
        <v>42400</v>
      </c>
      <c r="Q774" s="381">
        <v>13500</v>
      </c>
      <c r="R774" s="381">
        <v>16240</v>
      </c>
      <c r="S774" s="381">
        <v>20420</v>
      </c>
      <c r="T774" s="381">
        <v>24600</v>
      </c>
      <c r="U774" s="381">
        <v>28780</v>
      </c>
      <c r="V774" s="381">
        <v>32960</v>
      </c>
      <c r="W774" s="381">
        <v>37140</v>
      </c>
      <c r="X774" s="381">
        <v>41320</v>
      </c>
      <c r="Y774" s="381">
        <v>35950</v>
      </c>
      <c r="Z774" s="381">
        <v>41100</v>
      </c>
      <c r="AA774" s="381">
        <v>46250</v>
      </c>
      <c r="AB774" s="381">
        <v>51350</v>
      </c>
      <c r="AC774" s="381">
        <v>55500</v>
      </c>
      <c r="AD774" s="381">
        <v>59600</v>
      </c>
      <c r="AE774" s="381">
        <v>63700</v>
      </c>
      <c r="AF774" s="381">
        <v>67800</v>
      </c>
      <c r="AG774" s="381">
        <v>9999</v>
      </c>
      <c r="AH774" s="381" t="s">
        <v>1322</v>
      </c>
      <c r="AI774" s="381" t="s">
        <v>11612</v>
      </c>
      <c r="AJ774" s="381">
        <v>0</v>
      </c>
    </row>
    <row r="775" spans="1:36">
      <c r="A775" s="381" t="s">
        <v>550</v>
      </c>
      <c r="B775" s="381" t="s">
        <v>11854</v>
      </c>
      <c r="C775" s="381">
        <v>17</v>
      </c>
      <c r="D775" s="381">
        <v>35</v>
      </c>
      <c r="E775" s="381" t="s">
        <v>11853</v>
      </c>
      <c r="F775" s="381" t="s">
        <v>11852</v>
      </c>
      <c r="G775" s="381" t="s">
        <v>2027</v>
      </c>
      <c r="H775" s="381">
        <v>59700</v>
      </c>
      <c r="I775" s="381">
        <v>21150</v>
      </c>
      <c r="J775" s="381">
        <v>24200</v>
      </c>
      <c r="K775" s="381">
        <v>27200</v>
      </c>
      <c r="L775" s="381">
        <v>30200</v>
      </c>
      <c r="M775" s="381">
        <v>32650</v>
      </c>
      <c r="N775" s="381">
        <v>35050</v>
      </c>
      <c r="O775" s="381">
        <v>37450</v>
      </c>
      <c r="P775" s="381">
        <v>39900</v>
      </c>
      <c r="Q775" s="381">
        <v>12700</v>
      </c>
      <c r="R775" s="381">
        <v>16240</v>
      </c>
      <c r="S775" s="381">
        <v>20420</v>
      </c>
      <c r="T775" s="381">
        <v>24600</v>
      </c>
      <c r="U775" s="381">
        <v>28780</v>
      </c>
      <c r="V775" s="381">
        <v>32960</v>
      </c>
      <c r="W775" s="381">
        <v>37140</v>
      </c>
      <c r="X775" s="381">
        <v>39900</v>
      </c>
      <c r="Y775" s="381">
        <v>33850</v>
      </c>
      <c r="Z775" s="381">
        <v>38650</v>
      </c>
      <c r="AA775" s="381">
        <v>43500</v>
      </c>
      <c r="AB775" s="381">
        <v>48300</v>
      </c>
      <c r="AC775" s="381">
        <v>52200</v>
      </c>
      <c r="AD775" s="381">
        <v>56050</v>
      </c>
      <c r="AE775" s="381">
        <v>59900</v>
      </c>
      <c r="AF775" s="381">
        <v>63800</v>
      </c>
      <c r="AG775" s="381">
        <v>9999</v>
      </c>
      <c r="AH775" s="381" t="s">
        <v>2027</v>
      </c>
      <c r="AI775" s="381" t="s">
        <v>11612</v>
      </c>
      <c r="AJ775" s="381">
        <v>0</v>
      </c>
    </row>
    <row r="776" spans="1:36">
      <c r="A776" s="381" t="s">
        <v>550</v>
      </c>
      <c r="B776" s="381" t="s">
        <v>11851</v>
      </c>
      <c r="C776" s="381">
        <v>17</v>
      </c>
      <c r="D776" s="381">
        <v>37</v>
      </c>
      <c r="E776" s="381" t="s">
        <v>11850</v>
      </c>
      <c r="F776" s="381" t="s">
        <v>11849</v>
      </c>
      <c r="G776" s="381" t="s">
        <v>3884</v>
      </c>
      <c r="H776" s="381">
        <v>75800</v>
      </c>
      <c r="I776" s="381">
        <v>25550</v>
      </c>
      <c r="J776" s="381">
        <v>29200</v>
      </c>
      <c r="K776" s="381">
        <v>32850</v>
      </c>
      <c r="L776" s="381">
        <v>36450</v>
      </c>
      <c r="M776" s="381">
        <v>39400</v>
      </c>
      <c r="N776" s="381">
        <v>42300</v>
      </c>
      <c r="O776" s="381">
        <v>45200</v>
      </c>
      <c r="P776" s="381">
        <v>48150</v>
      </c>
      <c r="Q776" s="381">
        <v>15300</v>
      </c>
      <c r="R776" s="381">
        <v>17500</v>
      </c>
      <c r="S776" s="381">
        <v>20420</v>
      </c>
      <c r="T776" s="381">
        <v>24600</v>
      </c>
      <c r="U776" s="381">
        <v>28780</v>
      </c>
      <c r="V776" s="381">
        <v>32960</v>
      </c>
      <c r="W776" s="381">
        <v>37140</v>
      </c>
      <c r="X776" s="381">
        <v>41320</v>
      </c>
      <c r="Y776" s="381">
        <v>40850</v>
      </c>
      <c r="Z776" s="381">
        <v>46650</v>
      </c>
      <c r="AA776" s="381">
        <v>52500</v>
      </c>
      <c r="AB776" s="381">
        <v>58300</v>
      </c>
      <c r="AC776" s="381">
        <v>63000</v>
      </c>
      <c r="AD776" s="381">
        <v>67650</v>
      </c>
      <c r="AE776" s="381">
        <v>72300</v>
      </c>
      <c r="AF776" s="381">
        <v>77000</v>
      </c>
      <c r="AG776" s="381">
        <v>2050</v>
      </c>
      <c r="AH776" s="381" t="s">
        <v>3884</v>
      </c>
      <c r="AI776" s="381" t="s">
        <v>11612</v>
      </c>
      <c r="AJ776" s="381">
        <v>1</v>
      </c>
    </row>
    <row r="777" spans="1:36">
      <c r="A777" s="381" t="s">
        <v>550</v>
      </c>
      <c r="B777" s="381" t="s">
        <v>11848</v>
      </c>
      <c r="C777" s="381">
        <v>17</v>
      </c>
      <c r="D777" s="381">
        <v>39</v>
      </c>
      <c r="E777" s="381" t="s">
        <v>11847</v>
      </c>
      <c r="F777" s="381" t="s">
        <v>11846</v>
      </c>
      <c r="G777" s="381" t="s">
        <v>11845</v>
      </c>
      <c r="H777" s="381">
        <v>70500</v>
      </c>
      <c r="I777" s="381">
        <v>24700</v>
      </c>
      <c r="J777" s="381">
        <v>28200</v>
      </c>
      <c r="K777" s="381">
        <v>31750</v>
      </c>
      <c r="L777" s="381">
        <v>35250</v>
      </c>
      <c r="M777" s="381">
        <v>38100</v>
      </c>
      <c r="N777" s="381">
        <v>40900</v>
      </c>
      <c r="O777" s="381">
        <v>43750</v>
      </c>
      <c r="P777" s="381">
        <v>46550</v>
      </c>
      <c r="Q777" s="381">
        <v>14850</v>
      </c>
      <c r="R777" s="381">
        <v>16950</v>
      </c>
      <c r="S777" s="381">
        <v>20420</v>
      </c>
      <c r="T777" s="381">
        <v>24600</v>
      </c>
      <c r="U777" s="381">
        <v>28780</v>
      </c>
      <c r="V777" s="381">
        <v>32960</v>
      </c>
      <c r="W777" s="381">
        <v>37140</v>
      </c>
      <c r="X777" s="381">
        <v>41320</v>
      </c>
      <c r="Y777" s="381">
        <v>39500</v>
      </c>
      <c r="Z777" s="381">
        <v>45150</v>
      </c>
      <c r="AA777" s="381">
        <v>50800</v>
      </c>
      <c r="AB777" s="381">
        <v>56400</v>
      </c>
      <c r="AC777" s="381">
        <v>60950</v>
      </c>
      <c r="AD777" s="381">
        <v>65450</v>
      </c>
      <c r="AE777" s="381">
        <v>69950</v>
      </c>
      <c r="AF777" s="381">
        <v>74450</v>
      </c>
      <c r="AG777" s="381">
        <v>9999</v>
      </c>
      <c r="AH777" s="381" t="s">
        <v>11845</v>
      </c>
      <c r="AI777" s="381" t="s">
        <v>11612</v>
      </c>
      <c r="AJ777" s="381">
        <v>1</v>
      </c>
    </row>
    <row r="778" spans="1:36">
      <c r="A778" s="381" t="s">
        <v>550</v>
      </c>
      <c r="B778" s="381" t="s">
        <v>11844</v>
      </c>
      <c r="C778" s="381">
        <v>17</v>
      </c>
      <c r="D778" s="381">
        <v>41</v>
      </c>
      <c r="E778" s="381" t="s">
        <v>11843</v>
      </c>
      <c r="F778" s="381" t="s">
        <v>11842</v>
      </c>
      <c r="G778" s="381" t="s">
        <v>1306</v>
      </c>
      <c r="H778" s="381">
        <v>67000</v>
      </c>
      <c r="I778" s="381">
        <v>23450</v>
      </c>
      <c r="J778" s="381">
        <v>26800</v>
      </c>
      <c r="K778" s="381">
        <v>30150</v>
      </c>
      <c r="L778" s="381">
        <v>33500</v>
      </c>
      <c r="M778" s="381">
        <v>36200</v>
      </c>
      <c r="N778" s="381">
        <v>38900</v>
      </c>
      <c r="O778" s="381">
        <v>41550</v>
      </c>
      <c r="P778" s="381">
        <v>44250</v>
      </c>
      <c r="Q778" s="381">
        <v>14100</v>
      </c>
      <c r="R778" s="381">
        <v>16240</v>
      </c>
      <c r="S778" s="381">
        <v>20420</v>
      </c>
      <c r="T778" s="381">
        <v>24600</v>
      </c>
      <c r="U778" s="381">
        <v>28780</v>
      </c>
      <c r="V778" s="381">
        <v>32960</v>
      </c>
      <c r="W778" s="381">
        <v>37140</v>
      </c>
      <c r="X778" s="381">
        <v>41320</v>
      </c>
      <c r="Y778" s="381">
        <v>37550</v>
      </c>
      <c r="Z778" s="381">
        <v>42900</v>
      </c>
      <c r="AA778" s="381">
        <v>48250</v>
      </c>
      <c r="AB778" s="381">
        <v>53600</v>
      </c>
      <c r="AC778" s="381">
        <v>57900</v>
      </c>
      <c r="AD778" s="381">
        <v>62200</v>
      </c>
      <c r="AE778" s="381">
        <v>66500</v>
      </c>
      <c r="AF778" s="381">
        <v>70800</v>
      </c>
      <c r="AG778" s="381">
        <v>9999</v>
      </c>
      <c r="AH778" s="381" t="s">
        <v>1306</v>
      </c>
      <c r="AI778" s="381" t="s">
        <v>11612</v>
      </c>
      <c r="AJ778" s="381">
        <v>0</v>
      </c>
    </row>
    <row r="779" spans="1:36">
      <c r="A779" s="381" t="s">
        <v>550</v>
      </c>
      <c r="B779" s="381" t="s">
        <v>11841</v>
      </c>
      <c r="C779" s="381">
        <v>17</v>
      </c>
      <c r="D779" s="381">
        <v>43</v>
      </c>
      <c r="E779" s="381" t="s">
        <v>11624</v>
      </c>
      <c r="F779" s="381" t="s">
        <v>11623</v>
      </c>
      <c r="G779" s="381" t="s">
        <v>11840</v>
      </c>
      <c r="H779" s="381">
        <v>79000</v>
      </c>
      <c r="I779" s="381">
        <v>27650</v>
      </c>
      <c r="J779" s="381">
        <v>31600</v>
      </c>
      <c r="K779" s="381">
        <v>35550</v>
      </c>
      <c r="L779" s="381">
        <v>39500</v>
      </c>
      <c r="M779" s="381">
        <v>42700</v>
      </c>
      <c r="N779" s="381">
        <v>45850</v>
      </c>
      <c r="O779" s="381">
        <v>49000</v>
      </c>
      <c r="P779" s="381">
        <v>52150</v>
      </c>
      <c r="Q779" s="381">
        <v>16600</v>
      </c>
      <c r="R779" s="381">
        <v>19000</v>
      </c>
      <c r="S779" s="381">
        <v>21350</v>
      </c>
      <c r="T779" s="381">
        <v>24600</v>
      </c>
      <c r="U779" s="381">
        <v>28780</v>
      </c>
      <c r="V779" s="381">
        <v>32960</v>
      </c>
      <c r="W779" s="381">
        <v>37140</v>
      </c>
      <c r="X779" s="381">
        <v>41320</v>
      </c>
      <c r="Y779" s="381">
        <v>44250</v>
      </c>
      <c r="Z779" s="381">
        <v>50600</v>
      </c>
      <c r="AA779" s="381">
        <v>56900</v>
      </c>
      <c r="AB779" s="381">
        <v>63200</v>
      </c>
      <c r="AC779" s="381">
        <v>68300</v>
      </c>
      <c r="AD779" s="381">
        <v>73350</v>
      </c>
      <c r="AE779" s="381">
        <v>78400</v>
      </c>
      <c r="AF779" s="381">
        <v>83450</v>
      </c>
      <c r="AG779" s="381">
        <v>1600</v>
      </c>
      <c r="AH779" s="381" t="s">
        <v>11840</v>
      </c>
      <c r="AI779" s="381" t="s">
        <v>11612</v>
      </c>
      <c r="AJ779" s="381">
        <v>1</v>
      </c>
    </row>
    <row r="780" spans="1:36">
      <c r="A780" s="381" t="s">
        <v>550</v>
      </c>
      <c r="B780" s="381" t="s">
        <v>11839</v>
      </c>
      <c r="C780" s="381">
        <v>17</v>
      </c>
      <c r="D780" s="381">
        <v>45</v>
      </c>
      <c r="E780" s="381" t="s">
        <v>11838</v>
      </c>
      <c r="F780" s="381" t="s">
        <v>11837</v>
      </c>
      <c r="G780" s="381" t="s">
        <v>11836</v>
      </c>
      <c r="H780" s="381">
        <v>53700</v>
      </c>
      <c r="I780" s="381">
        <v>21150</v>
      </c>
      <c r="J780" s="381">
        <v>24200</v>
      </c>
      <c r="K780" s="381">
        <v>27200</v>
      </c>
      <c r="L780" s="381">
        <v>30200</v>
      </c>
      <c r="M780" s="381">
        <v>32650</v>
      </c>
      <c r="N780" s="381">
        <v>35050</v>
      </c>
      <c r="O780" s="381">
        <v>37450</v>
      </c>
      <c r="P780" s="381">
        <v>39900</v>
      </c>
      <c r="Q780" s="381">
        <v>12700</v>
      </c>
      <c r="R780" s="381">
        <v>16240</v>
      </c>
      <c r="S780" s="381">
        <v>20420</v>
      </c>
      <c r="T780" s="381">
        <v>24600</v>
      </c>
      <c r="U780" s="381">
        <v>28780</v>
      </c>
      <c r="V780" s="381">
        <v>32960</v>
      </c>
      <c r="W780" s="381">
        <v>37140</v>
      </c>
      <c r="X780" s="381">
        <v>39900</v>
      </c>
      <c r="Y780" s="381">
        <v>33850</v>
      </c>
      <c r="Z780" s="381">
        <v>38650</v>
      </c>
      <c r="AA780" s="381">
        <v>43500</v>
      </c>
      <c r="AB780" s="381">
        <v>48300</v>
      </c>
      <c r="AC780" s="381">
        <v>52200</v>
      </c>
      <c r="AD780" s="381">
        <v>56050</v>
      </c>
      <c r="AE780" s="381">
        <v>59900</v>
      </c>
      <c r="AF780" s="381">
        <v>63800</v>
      </c>
      <c r="AG780" s="381">
        <v>9999</v>
      </c>
      <c r="AH780" s="381" t="s">
        <v>11836</v>
      </c>
      <c r="AI780" s="381" t="s">
        <v>11612</v>
      </c>
      <c r="AJ780" s="381">
        <v>0</v>
      </c>
    </row>
    <row r="781" spans="1:36">
      <c r="A781" s="381" t="s">
        <v>550</v>
      </c>
      <c r="B781" s="381" t="s">
        <v>11835</v>
      </c>
      <c r="C781" s="381">
        <v>17</v>
      </c>
      <c r="D781" s="381">
        <v>47</v>
      </c>
      <c r="E781" s="381" t="s">
        <v>11834</v>
      </c>
      <c r="F781" s="381" t="s">
        <v>11833</v>
      </c>
      <c r="G781" s="381" t="s">
        <v>3419</v>
      </c>
      <c r="H781" s="381">
        <v>54700</v>
      </c>
      <c r="I781" s="381">
        <v>21150</v>
      </c>
      <c r="J781" s="381">
        <v>24200</v>
      </c>
      <c r="K781" s="381">
        <v>27200</v>
      </c>
      <c r="L781" s="381">
        <v>30200</v>
      </c>
      <c r="M781" s="381">
        <v>32650</v>
      </c>
      <c r="N781" s="381">
        <v>35050</v>
      </c>
      <c r="O781" s="381">
        <v>37450</v>
      </c>
      <c r="P781" s="381">
        <v>39900</v>
      </c>
      <c r="Q781" s="381">
        <v>12700</v>
      </c>
      <c r="R781" s="381">
        <v>16240</v>
      </c>
      <c r="S781" s="381">
        <v>20420</v>
      </c>
      <c r="T781" s="381">
        <v>24600</v>
      </c>
      <c r="U781" s="381">
        <v>28780</v>
      </c>
      <c r="V781" s="381">
        <v>32960</v>
      </c>
      <c r="W781" s="381">
        <v>37140</v>
      </c>
      <c r="X781" s="381">
        <v>39900</v>
      </c>
      <c r="Y781" s="381">
        <v>33850</v>
      </c>
      <c r="Z781" s="381">
        <v>38650</v>
      </c>
      <c r="AA781" s="381">
        <v>43500</v>
      </c>
      <c r="AB781" s="381">
        <v>48300</v>
      </c>
      <c r="AC781" s="381">
        <v>52200</v>
      </c>
      <c r="AD781" s="381">
        <v>56050</v>
      </c>
      <c r="AE781" s="381">
        <v>59900</v>
      </c>
      <c r="AF781" s="381">
        <v>63800</v>
      </c>
      <c r="AG781" s="381">
        <v>9999</v>
      </c>
      <c r="AH781" s="381" t="s">
        <v>3419</v>
      </c>
      <c r="AI781" s="381" t="s">
        <v>11612</v>
      </c>
      <c r="AJ781" s="381">
        <v>0</v>
      </c>
    </row>
    <row r="782" spans="1:36">
      <c r="A782" s="381" t="s">
        <v>550</v>
      </c>
      <c r="B782" s="381" t="s">
        <v>11832</v>
      </c>
      <c r="C782" s="381">
        <v>17</v>
      </c>
      <c r="D782" s="381">
        <v>49</v>
      </c>
      <c r="E782" s="381" t="s">
        <v>11831</v>
      </c>
      <c r="F782" s="381" t="s">
        <v>11830</v>
      </c>
      <c r="G782" s="381" t="s">
        <v>11829</v>
      </c>
      <c r="H782" s="381">
        <v>66300</v>
      </c>
      <c r="I782" s="381">
        <v>23250</v>
      </c>
      <c r="J782" s="381">
        <v>26550</v>
      </c>
      <c r="K782" s="381">
        <v>29850</v>
      </c>
      <c r="L782" s="381">
        <v>33150</v>
      </c>
      <c r="M782" s="381">
        <v>35850</v>
      </c>
      <c r="N782" s="381">
        <v>38500</v>
      </c>
      <c r="O782" s="381">
        <v>41150</v>
      </c>
      <c r="P782" s="381">
        <v>43800</v>
      </c>
      <c r="Q782" s="381">
        <v>13950</v>
      </c>
      <c r="R782" s="381">
        <v>16240</v>
      </c>
      <c r="S782" s="381">
        <v>20420</v>
      </c>
      <c r="T782" s="381">
        <v>24600</v>
      </c>
      <c r="U782" s="381">
        <v>28780</v>
      </c>
      <c r="V782" s="381">
        <v>32960</v>
      </c>
      <c r="W782" s="381">
        <v>37140</v>
      </c>
      <c r="X782" s="381">
        <v>41320</v>
      </c>
      <c r="Y782" s="381">
        <v>37150</v>
      </c>
      <c r="Z782" s="381">
        <v>42450</v>
      </c>
      <c r="AA782" s="381">
        <v>47750</v>
      </c>
      <c r="AB782" s="381">
        <v>53050</v>
      </c>
      <c r="AC782" s="381">
        <v>57300</v>
      </c>
      <c r="AD782" s="381">
        <v>61550</v>
      </c>
      <c r="AE782" s="381">
        <v>65800</v>
      </c>
      <c r="AF782" s="381">
        <v>70050</v>
      </c>
      <c r="AG782" s="381">
        <v>9999</v>
      </c>
      <c r="AH782" s="381" t="s">
        <v>11829</v>
      </c>
      <c r="AI782" s="381" t="s">
        <v>11612</v>
      </c>
      <c r="AJ782" s="381">
        <v>0</v>
      </c>
    </row>
    <row r="783" spans="1:36">
      <c r="A783" s="381" t="s">
        <v>550</v>
      </c>
      <c r="B783" s="381" t="s">
        <v>11828</v>
      </c>
      <c r="C783" s="381">
        <v>17</v>
      </c>
      <c r="D783" s="381">
        <v>51</v>
      </c>
      <c r="E783" s="381" t="s">
        <v>11827</v>
      </c>
      <c r="F783" s="381" t="s">
        <v>11826</v>
      </c>
      <c r="G783" s="381" t="s">
        <v>1532</v>
      </c>
      <c r="H783" s="381">
        <v>55200</v>
      </c>
      <c r="I783" s="381">
        <v>21150</v>
      </c>
      <c r="J783" s="381">
        <v>24200</v>
      </c>
      <c r="K783" s="381">
        <v>27200</v>
      </c>
      <c r="L783" s="381">
        <v>30200</v>
      </c>
      <c r="M783" s="381">
        <v>32650</v>
      </c>
      <c r="N783" s="381">
        <v>35050</v>
      </c>
      <c r="O783" s="381">
        <v>37450</v>
      </c>
      <c r="P783" s="381">
        <v>39900</v>
      </c>
      <c r="Q783" s="381">
        <v>12700</v>
      </c>
      <c r="R783" s="381">
        <v>16240</v>
      </c>
      <c r="S783" s="381">
        <v>20420</v>
      </c>
      <c r="T783" s="381">
        <v>24600</v>
      </c>
      <c r="U783" s="381">
        <v>28780</v>
      </c>
      <c r="V783" s="381">
        <v>32960</v>
      </c>
      <c r="W783" s="381">
        <v>37140</v>
      </c>
      <c r="X783" s="381">
        <v>39900</v>
      </c>
      <c r="Y783" s="381">
        <v>33850</v>
      </c>
      <c r="Z783" s="381">
        <v>38650</v>
      </c>
      <c r="AA783" s="381">
        <v>43500</v>
      </c>
      <c r="AB783" s="381">
        <v>48300</v>
      </c>
      <c r="AC783" s="381">
        <v>52200</v>
      </c>
      <c r="AD783" s="381">
        <v>56050</v>
      </c>
      <c r="AE783" s="381">
        <v>59900</v>
      </c>
      <c r="AF783" s="381">
        <v>63800</v>
      </c>
      <c r="AG783" s="381">
        <v>9999</v>
      </c>
      <c r="AH783" s="381" t="s">
        <v>1532</v>
      </c>
      <c r="AI783" s="381" t="s">
        <v>11612</v>
      </c>
      <c r="AJ783" s="381">
        <v>0</v>
      </c>
    </row>
    <row r="784" spans="1:36">
      <c r="A784" s="381" t="s">
        <v>550</v>
      </c>
      <c r="B784" s="381" t="s">
        <v>11825</v>
      </c>
      <c r="C784" s="381">
        <v>17</v>
      </c>
      <c r="D784" s="381">
        <v>53</v>
      </c>
      <c r="E784" s="381" t="s">
        <v>11697</v>
      </c>
      <c r="F784" s="381" t="s">
        <v>11696</v>
      </c>
      <c r="G784" s="381" t="s">
        <v>10958</v>
      </c>
      <c r="H784" s="381">
        <v>69500</v>
      </c>
      <c r="I784" s="381">
        <v>24350</v>
      </c>
      <c r="J784" s="381">
        <v>27800</v>
      </c>
      <c r="K784" s="381">
        <v>31300</v>
      </c>
      <c r="L784" s="381">
        <v>34750</v>
      </c>
      <c r="M784" s="381">
        <v>37550</v>
      </c>
      <c r="N784" s="381">
        <v>40350</v>
      </c>
      <c r="O784" s="381">
        <v>43100</v>
      </c>
      <c r="P784" s="381">
        <v>45900</v>
      </c>
      <c r="Q784" s="381">
        <v>14600</v>
      </c>
      <c r="R784" s="381">
        <v>16700</v>
      </c>
      <c r="S784" s="381">
        <v>20420</v>
      </c>
      <c r="T784" s="381">
        <v>24600</v>
      </c>
      <c r="U784" s="381">
        <v>28780</v>
      </c>
      <c r="V784" s="381">
        <v>32960</v>
      </c>
      <c r="W784" s="381">
        <v>37140</v>
      </c>
      <c r="X784" s="381">
        <v>41320</v>
      </c>
      <c r="Y784" s="381">
        <v>38950</v>
      </c>
      <c r="Z784" s="381">
        <v>44500</v>
      </c>
      <c r="AA784" s="381">
        <v>50050</v>
      </c>
      <c r="AB784" s="381">
        <v>55600</v>
      </c>
      <c r="AC784" s="381">
        <v>60050</v>
      </c>
      <c r="AD784" s="381">
        <v>64500</v>
      </c>
      <c r="AE784" s="381">
        <v>68950</v>
      </c>
      <c r="AF784" s="381">
        <v>73400</v>
      </c>
      <c r="AG784" s="381">
        <v>9999</v>
      </c>
      <c r="AH784" s="381" t="s">
        <v>10958</v>
      </c>
      <c r="AI784" s="381" t="s">
        <v>11612</v>
      </c>
      <c r="AJ784" s="381">
        <v>1</v>
      </c>
    </row>
    <row r="785" spans="1:36">
      <c r="A785" s="381" t="s">
        <v>550</v>
      </c>
      <c r="B785" s="381" t="s">
        <v>11824</v>
      </c>
      <c r="C785" s="381">
        <v>17</v>
      </c>
      <c r="D785" s="381">
        <v>55</v>
      </c>
      <c r="E785" s="381" t="s">
        <v>11823</v>
      </c>
      <c r="F785" s="381" t="s">
        <v>11822</v>
      </c>
      <c r="G785" s="381" t="s">
        <v>1670</v>
      </c>
      <c r="H785" s="381">
        <v>49900</v>
      </c>
      <c r="I785" s="381">
        <v>21150</v>
      </c>
      <c r="J785" s="381">
        <v>24200</v>
      </c>
      <c r="K785" s="381">
        <v>27200</v>
      </c>
      <c r="L785" s="381">
        <v>30200</v>
      </c>
      <c r="M785" s="381">
        <v>32650</v>
      </c>
      <c r="N785" s="381">
        <v>35050</v>
      </c>
      <c r="O785" s="381">
        <v>37450</v>
      </c>
      <c r="P785" s="381">
        <v>39900</v>
      </c>
      <c r="Q785" s="381">
        <v>12700</v>
      </c>
      <c r="R785" s="381">
        <v>16240</v>
      </c>
      <c r="S785" s="381">
        <v>20420</v>
      </c>
      <c r="T785" s="381">
        <v>24600</v>
      </c>
      <c r="U785" s="381">
        <v>28780</v>
      </c>
      <c r="V785" s="381">
        <v>32960</v>
      </c>
      <c r="W785" s="381">
        <v>37140</v>
      </c>
      <c r="X785" s="381">
        <v>39900</v>
      </c>
      <c r="Y785" s="381">
        <v>33850</v>
      </c>
      <c r="Z785" s="381">
        <v>38650</v>
      </c>
      <c r="AA785" s="381">
        <v>43500</v>
      </c>
      <c r="AB785" s="381">
        <v>48300</v>
      </c>
      <c r="AC785" s="381">
        <v>52200</v>
      </c>
      <c r="AD785" s="381">
        <v>56050</v>
      </c>
      <c r="AE785" s="381">
        <v>59900</v>
      </c>
      <c r="AF785" s="381">
        <v>63800</v>
      </c>
      <c r="AG785" s="381">
        <v>9999</v>
      </c>
      <c r="AH785" s="381" t="s">
        <v>1670</v>
      </c>
      <c r="AI785" s="381" t="s">
        <v>11612</v>
      </c>
      <c r="AJ785" s="381">
        <v>0</v>
      </c>
    </row>
    <row r="786" spans="1:36">
      <c r="A786" s="381" t="s">
        <v>550</v>
      </c>
      <c r="B786" s="381" t="s">
        <v>11821</v>
      </c>
      <c r="C786" s="381">
        <v>17</v>
      </c>
      <c r="D786" s="381">
        <v>57</v>
      </c>
      <c r="E786" s="381" t="s">
        <v>11820</v>
      </c>
      <c r="F786" s="381" t="s">
        <v>11819</v>
      </c>
      <c r="G786" s="381" t="s">
        <v>4546</v>
      </c>
      <c r="H786" s="381">
        <v>58500</v>
      </c>
      <c r="I786" s="381">
        <v>21150</v>
      </c>
      <c r="J786" s="381">
        <v>24200</v>
      </c>
      <c r="K786" s="381">
        <v>27200</v>
      </c>
      <c r="L786" s="381">
        <v>30200</v>
      </c>
      <c r="M786" s="381">
        <v>32650</v>
      </c>
      <c r="N786" s="381">
        <v>35050</v>
      </c>
      <c r="O786" s="381">
        <v>37450</v>
      </c>
      <c r="P786" s="381">
        <v>39900</v>
      </c>
      <c r="Q786" s="381">
        <v>12700</v>
      </c>
      <c r="R786" s="381">
        <v>16240</v>
      </c>
      <c r="S786" s="381">
        <v>20420</v>
      </c>
      <c r="T786" s="381">
        <v>24600</v>
      </c>
      <c r="U786" s="381">
        <v>28780</v>
      </c>
      <c r="V786" s="381">
        <v>32960</v>
      </c>
      <c r="W786" s="381">
        <v>37140</v>
      </c>
      <c r="X786" s="381">
        <v>39900</v>
      </c>
      <c r="Y786" s="381">
        <v>33850</v>
      </c>
      <c r="Z786" s="381">
        <v>38650</v>
      </c>
      <c r="AA786" s="381">
        <v>43500</v>
      </c>
      <c r="AB786" s="381">
        <v>48300</v>
      </c>
      <c r="AC786" s="381">
        <v>52200</v>
      </c>
      <c r="AD786" s="381">
        <v>56050</v>
      </c>
      <c r="AE786" s="381">
        <v>59900</v>
      </c>
      <c r="AF786" s="381">
        <v>63800</v>
      </c>
      <c r="AG786" s="381">
        <v>9999</v>
      </c>
      <c r="AH786" s="381" t="s">
        <v>4546</v>
      </c>
      <c r="AI786" s="381" t="s">
        <v>11612</v>
      </c>
      <c r="AJ786" s="381">
        <v>0</v>
      </c>
    </row>
    <row r="787" spans="1:36">
      <c r="A787" s="381" t="s">
        <v>550</v>
      </c>
      <c r="B787" s="381" t="s">
        <v>11818</v>
      </c>
      <c r="C787" s="381">
        <v>17</v>
      </c>
      <c r="D787" s="381">
        <v>59</v>
      </c>
      <c r="E787" s="381" t="s">
        <v>11817</v>
      </c>
      <c r="F787" s="381" t="s">
        <v>11816</v>
      </c>
      <c r="G787" s="381" t="s">
        <v>7181</v>
      </c>
      <c r="H787" s="381">
        <v>52700</v>
      </c>
      <c r="I787" s="381">
        <v>21150</v>
      </c>
      <c r="J787" s="381">
        <v>24200</v>
      </c>
      <c r="K787" s="381">
        <v>27200</v>
      </c>
      <c r="L787" s="381">
        <v>30200</v>
      </c>
      <c r="M787" s="381">
        <v>32650</v>
      </c>
      <c r="N787" s="381">
        <v>35050</v>
      </c>
      <c r="O787" s="381">
        <v>37450</v>
      </c>
      <c r="P787" s="381">
        <v>39900</v>
      </c>
      <c r="Q787" s="381">
        <v>12700</v>
      </c>
      <c r="R787" s="381">
        <v>16240</v>
      </c>
      <c r="S787" s="381">
        <v>20420</v>
      </c>
      <c r="T787" s="381">
        <v>24600</v>
      </c>
      <c r="U787" s="381">
        <v>28780</v>
      </c>
      <c r="V787" s="381">
        <v>32960</v>
      </c>
      <c r="W787" s="381">
        <v>37140</v>
      </c>
      <c r="X787" s="381">
        <v>39900</v>
      </c>
      <c r="Y787" s="381">
        <v>33850</v>
      </c>
      <c r="Z787" s="381">
        <v>38650</v>
      </c>
      <c r="AA787" s="381">
        <v>43500</v>
      </c>
      <c r="AB787" s="381">
        <v>48300</v>
      </c>
      <c r="AC787" s="381">
        <v>52200</v>
      </c>
      <c r="AD787" s="381">
        <v>56050</v>
      </c>
      <c r="AE787" s="381">
        <v>59900</v>
      </c>
      <c r="AF787" s="381">
        <v>63800</v>
      </c>
      <c r="AG787" s="381">
        <v>9999</v>
      </c>
      <c r="AH787" s="381" t="s">
        <v>7181</v>
      </c>
      <c r="AI787" s="381" t="s">
        <v>11612</v>
      </c>
      <c r="AJ787" s="381">
        <v>0</v>
      </c>
    </row>
    <row r="788" spans="1:36">
      <c r="A788" s="381" t="s">
        <v>550</v>
      </c>
      <c r="B788" s="381" t="s">
        <v>11815</v>
      </c>
      <c r="C788" s="381">
        <v>17</v>
      </c>
      <c r="D788" s="381">
        <v>61</v>
      </c>
      <c r="E788" s="381" t="s">
        <v>11814</v>
      </c>
      <c r="F788" s="381" t="s">
        <v>11813</v>
      </c>
      <c r="G788" s="381" t="s">
        <v>1988</v>
      </c>
      <c r="H788" s="381">
        <v>54800</v>
      </c>
      <c r="I788" s="381">
        <v>21150</v>
      </c>
      <c r="J788" s="381">
        <v>24200</v>
      </c>
      <c r="K788" s="381">
        <v>27200</v>
      </c>
      <c r="L788" s="381">
        <v>30200</v>
      </c>
      <c r="M788" s="381">
        <v>32650</v>
      </c>
      <c r="N788" s="381">
        <v>35050</v>
      </c>
      <c r="O788" s="381">
        <v>37450</v>
      </c>
      <c r="P788" s="381">
        <v>39900</v>
      </c>
      <c r="Q788" s="381">
        <v>12700</v>
      </c>
      <c r="R788" s="381">
        <v>16240</v>
      </c>
      <c r="S788" s="381">
        <v>20420</v>
      </c>
      <c r="T788" s="381">
        <v>24600</v>
      </c>
      <c r="U788" s="381">
        <v>28780</v>
      </c>
      <c r="V788" s="381">
        <v>32960</v>
      </c>
      <c r="W788" s="381">
        <v>37140</v>
      </c>
      <c r="X788" s="381">
        <v>39900</v>
      </c>
      <c r="Y788" s="381">
        <v>33850</v>
      </c>
      <c r="Z788" s="381">
        <v>38650</v>
      </c>
      <c r="AA788" s="381">
        <v>43500</v>
      </c>
      <c r="AB788" s="381">
        <v>48300</v>
      </c>
      <c r="AC788" s="381">
        <v>52200</v>
      </c>
      <c r="AD788" s="381">
        <v>56050</v>
      </c>
      <c r="AE788" s="381">
        <v>59900</v>
      </c>
      <c r="AF788" s="381">
        <v>63800</v>
      </c>
      <c r="AG788" s="381">
        <v>9999</v>
      </c>
      <c r="AH788" s="381" t="s">
        <v>1988</v>
      </c>
      <c r="AI788" s="381" t="s">
        <v>11612</v>
      </c>
      <c r="AJ788" s="381">
        <v>0</v>
      </c>
    </row>
    <row r="789" spans="1:36">
      <c r="A789" s="381" t="s">
        <v>550</v>
      </c>
      <c r="B789" s="381" t="s">
        <v>11812</v>
      </c>
      <c r="C789" s="381">
        <v>17</v>
      </c>
      <c r="D789" s="381">
        <v>63</v>
      </c>
      <c r="E789" s="381" t="s">
        <v>11811</v>
      </c>
      <c r="F789" s="381" t="s">
        <v>11810</v>
      </c>
      <c r="G789" s="381" t="s">
        <v>3852</v>
      </c>
      <c r="H789" s="381">
        <v>82000</v>
      </c>
      <c r="I789" s="381">
        <v>28700</v>
      </c>
      <c r="J789" s="381">
        <v>32800</v>
      </c>
      <c r="K789" s="381">
        <v>36900</v>
      </c>
      <c r="L789" s="381">
        <v>41000</v>
      </c>
      <c r="M789" s="381">
        <v>44300</v>
      </c>
      <c r="N789" s="381">
        <v>47600</v>
      </c>
      <c r="O789" s="381">
        <v>50850</v>
      </c>
      <c r="P789" s="381">
        <v>54150</v>
      </c>
      <c r="Q789" s="381">
        <v>17250</v>
      </c>
      <c r="R789" s="381">
        <v>19700</v>
      </c>
      <c r="S789" s="381">
        <v>22150</v>
      </c>
      <c r="T789" s="381">
        <v>24600</v>
      </c>
      <c r="U789" s="381">
        <v>28780</v>
      </c>
      <c r="V789" s="381">
        <v>32960</v>
      </c>
      <c r="W789" s="381">
        <v>37140</v>
      </c>
      <c r="X789" s="381">
        <v>41320</v>
      </c>
      <c r="Y789" s="381">
        <v>45950</v>
      </c>
      <c r="Z789" s="381">
        <v>52500</v>
      </c>
      <c r="AA789" s="381">
        <v>59050</v>
      </c>
      <c r="AB789" s="381">
        <v>65600</v>
      </c>
      <c r="AC789" s="381">
        <v>70850</v>
      </c>
      <c r="AD789" s="381">
        <v>76100</v>
      </c>
      <c r="AE789" s="381">
        <v>81350</v>
      </c>
      <c r="AF789" s="381">
        <v>86600</v>
      </c>
      <c r="AG789" s="381">
        <v>3170</v>
      </c>
      <c r="AH789" s="381" t="s">
        <v>3852</v>
      </c>
      <c r="AI789" s="381" t="s">
        <v>11612</v>
      </c>
      <c r="AJ789" s="381">
        <v>1</v>
      </c>
    </row>
    <row r="790" spans="1:36">
      <c r="A790" s="381" t="s">
        <v>550</v>
      </c>
      <c r="B790" s="381" t="s">
        <v>11809</v>
      </c>
      <c r="C790" s="381">
        <v>17</v>
      </c>
      <c r="D790" s="381">
        <v>65</v>
      </c>
      <c r="E790" s="381" t="s">
        <v>11808</v>
      </c>
      <c r="F790" s="381" t="s">
        <v>11807</v>
      </c>
      <c r="G790" s="381" t="s">
        <v>3323</v>
      </c>
      <c r="H790" s="381">
        <v>59400</v>
      </c>
      <c r="I790" s="381">
        <v>21150</v>
      </c>
      <c r="J790" s="381">
        <v>24200</v>
      </c>
      <c r="K790" s="381">
        <v>27200</v>
      </c>
      <c r="L790" s="381">
        <v>30200</v>
      </c>
      <c r="M790" s="381">
        <v>32650</v>
      </c>
      <c r="N790" s="381">
        <v>35050</v>
      </c>
      <c r="O790" s="381">
        <v>37450</v>
      </c>
      <c r="P790" s="381">
        <v>39900</v>
      </c>
      <c r="Q790" s="381">
        <v>12700</v>
      </c>
      <c r="R790" s="381">
        <v>16240</v>
      </c>
      <c r="S790" s="381">
        <v>20420</v>
      </c>
      <c r="T790" s="381">
        <v>24600</v>
      </c>
      <c r="U790" s="381">
        <v>28780</v>
      </c>
      <c r="V790" s="381">
        <v>32960</v>
      </c>
      <c r="W790" s="381">
        <v>37140</v>
      </c>
      <c r="X790" s="381">
        <v>39900</v>
      </c>
      <c r="Y790" s="381">
        <v>33850</v>
      </c>
      <c r="Z790" s="381">
        <v>38650</v>
      </c>
      <c r="AA790" s="381">
        <v>43500</v>
      </c>
      <c r="AB790" s="381">
        <v>48300</v>
      </c>
      <c r="AC790" s="381">
        <v>52200</v>
      </c>
      <c r="AD790" s="381">
        <v>56050</v>
      </c>
      <c r="AE790" s="381">
        <v>59900</v>
      </c>
      <c r="AF790" s="381">
        <v>63800</v>
      </c>
      <c r="AG790" s="381">
        <v>9999</v>
      </c>
      <c r="AH790" s="381" t="s">
        <v>3323</v>
      </c>
      <c r="AI790" s="381" t="s">
        <v>11612</v>
      </c>
      <c r="AJ790" s="381">
        <v>0</v>
      </c>
    </row>
    <row r="791" spans="1:36">
      <c r="A791" s="381" t="s">
        <v>550</v>
      </c>
      <c r="B791" s="381" t="s">
        <v>11806</v>
      </c>
      <c r="C791" s="381">
        <v>17</v>
      </c>
      <c r="D791" s="381">
        <v>67</v>
      </c>
      <c r="E791" s="381" t="s">
        <v>11805</v>
      </c>
      <c r="F791" s="381" t="s">
        <v>11804</v>
      </c>
      <c r="G791" s="381" t="s">
        <v>1513</v>
      </c>
      <c r="H791" s="381">
        <v>56400</v>
      </c>
      <c r="I791" s="381">
        <v>21150</v>
      </c>
      <c r="J791" s="381">
        <v>24200</v>
      </c>
      <c r="K791" s="381">
        <v>27200</v>
      </c>
      <c r="L791" s="381">
        <v>30200</v>
      </c>
      <c r="M791" s="381">
        <v>32650</v>
      </c>
      <c r="N791" s="381">
        <v>35050</v>
      </c>
      <c r="O791" s="381">
        <v>37450</v>
      </c>
      <c r="P791" s="381">
        <v>39900</v>
      </c>
      <c r="Q791" s="381">
        <v>12700</v>
      </c>
      <c r="R791" s="381">
        <v>16240</v>
      </c>
      <c r="S791" s="381">
        <v>20420</v>
      </c>
      <c r="T791" s="381">
        <v>24600</v>
      </c>
      <c r="U791" s="381">
        <v>28780</v>
      </c>
      <c r="V791" s="381">
        <v>32960</v>
      </c>
      <c r="W791" s="381">
        <v>37140</v>
      </c>
      <c r="X791" s="381">
        <v>39900</v>
      </c>
      <c r="Y791" s="381">
        <v>33850</v>
      </c>
      <c r="Z791" s="381">
        <v>38650</v>
      </c>
      <c r="AA791" s="381">
        <v>43500</v>
      </c>
      <c r="AB791" s="381">
        <v>48300</v>
      </c>
      <c r="AC791" s="381">
        <v>52200</v>
      </c>
      <c r="AD791" s="381">
        <v>56050</v>
      </c>
      <c r="AE791" s="381">
        <v>59900</v>
      </c>
      <c r="AF791" s="381">
        <v>63800</v>
      </c>
      <c r="AG791" s="381">
        <v>9999</v>
      </c>
      <c r="AH791" s="381" t="s">
        <v>1513</v>
      </c>
      <c r="AI791" s="381" t="s">
        <v>11612</v>
      </c>
      <c r="AJ791" s="381">
        <v>0</v>
      </c>
    </row>
    <row r="792" spans="1:36">
      <c r="A792" s="381" t="s">
        <v>550</v>
      </c>
      <c r="B792" s="381" t="s">
        <v>11803</v>
      </c>
      <c r="C792" s="381">
        <v>17</v>
      </c>
      <c r="D792" s="381">
        <v>69</v>
      </c>
      <c r="E792" s="381" t="s">
        <v>11802</v>
      </c>
      <c r="F792" s="381" t="s">
        <v>11801</v>
      </c>
      <c r="G792" s="381" t="s">
        <v>3313</v>
      </c>
      <c r="H792" s="381">
        <v>50200</v>
      </c>
      <c r="I792" s="381">
        <v>21150</v>
      </c>
      <c r="J792" s="381">
        <v>24200</v>
      </c>
      <c r="K792" s="381">
        <v>27200</v>
      </c>
      <c r="L792" s="381">
        <v>30200</v>
      </c>
      <c r="M792" s="381">
        <v>32650</v>
      </c>
      <c r="N792" s="381">
        <v>35050</v>
      </c>
      <c r="O792" s="381">
        <v>37450</v>
      </c>
      <c r="P792" s="381">
        <v>39900</v>
      </c>
      <c r="Q792" s="381">
        <v>12700</v>
      </c>
      <c r="R792" s="381">
        <v>16240</v>
      </c>
      <c r="S792" s="381">
        <v>20420</v>
      </c>
      <c r="T792" s="381">
        <v>24600</v>
      </c>
      <c r="U792" s="381">
        <v>28780</v>
      </c>
      <c r="V792" s="381">
        <v>32960</v>
      </c>
      <c r="W792" s="381">
        <v>37140</v>
      </c>
      <c r="X792" s="381">
        <v>39900</v>
      </c>
      <c r="Y792" s="381">
        <v>33850</v>
      </c>
      <c r="Z792" s="381">
        <v>38650</v>
      </c>
      <c r="AA792" s="381">
        <v>43500</v>
      </c>
      <c r="AB792" s="381">
        <v>48300</v>
      </c>
      <c r="AC792" s="381">
        <v>52200</v>
      </c>
      <c r="AD792" s="381">
        <v>56050</v>
      </c>
      <c r="AE792" s="381">
        <v>59900</v>
      </c>
      <c r="AF792" s="381">
        <v>63800</v>
      </c>
      <c r="AG792" s="381">
        <v>9999</v>
      </c>
      <c r="AH792" s="381" t="s">
        <v>3313</v>
      </c>
      <c r="AI792" s="381" t="s">
        <v>11612</v>
      </c>
      <c r="AJ792" s="381">
        <v>0</v>
      </c>
    </row>
    <row r="793" spans="1:36">
      <c r="A793" s="381" t="s">
        <v>550</v>
      </c>
      <c r="B793" s="381" t="s">
        <v>11800</v>
      </c>
      <c r="C793" s="381">
        <v>17</v>
      </c>
      <c r="D793" s="381">
        <v>71</v>
      </c>
      <c r="E793" s="381" t="s">
        <v>11799</v>
      </c>
      <c r="F793" s="381" t="s">
        <v>11798</v>
      </c>
      <c r="G793" s="381" t="s">
        <v>3290</v>
      </c>
      <c r="H793" s="381">
        <v>60600</v>
      </c>
      <c r="I793" s="381">
        <v>21250</v>
      </c>
      <c r="J793" s="381">
        <v>24250</v>
      </c>
      <c r="K793" s="381">
        <v>27300</v>
      </c>
      <c r="L793" s="381">
        <v>30300</v>
      </c>
      <c r="M793" s="381">
        <v>32750</v>
      </c>
      <c r="N793" s="381">
        <v>35150</v>
      </c>
      <c r="O793" s="381">
        <v>37600</v>
      </c>
      <c r="P793" s="381">
        <v>40000</v>
      </c>
      <c r="Q793" s="381">
        <v>12750</v>
      </c>
      <c r="R793" s="381">
        <v>16240</v>
      </c>
      <c r="S793" s="381">
        <v>20420</v>
      </c>
      <c r="T793" s="381">
        <v>24600</v>
      </c>
      <c r="U793" s="381">
        <v>28780</v>
      </c>
      <c r="V793" s="381">
        <v>32960</v>
      </c>
      <c r="W793" s="381">
        <v>37140</v>
      </c>
      <c r="X793" s="381">
        <v>40000</v>
      </c>
      <c r="Y793" s="381">
        <v>33950</v>
      </c>
      <c r="Z793" s="381">
        <v>38800</v>
      </c>
      <c r="AA793" s="381">
        <v>43650</v>
      </c>
      <c r="AB793" s="381">
        <v>48500</v>
      </c>
      <c r="AC793" s="381">
        <v>52400</v>
      </c>
      <c r="AD793" s="381">
        <v>56300</v>
      </c>
      <c r="AE793" s="381">
        <v>60150</v>
      </c>
      <c r="AF793" s="381">
        <v>64050</v>
      </c>
      <c r="AG793" s="381">
        <v>9999</v>
      </c>
      <c r="AH793" s="381" t="s">
        <v>3290</v>
      </c>
      <c r="AI793" s="381" t="s">
        <v>11612</v>
      </c>
      <c r="AJ793" s="381">
        <v>0</v>
      </c>
    </row>
    <row r="794" spans="1:36">
      <c r="A794" s="381" t="s">
        <v>550</v>
      </c>
      <c r="B794" s="381" t="s">
        <v>11797</v>
      </c>
      <c r="C794" s="381">
        <v>17</v>
      </c>
      <c r="D794" s="381">
        <v>73</v>
      </c>
      <c r="E794" s="381" t="s">
        <v>11105</v>
      </c>
      <c r="F794" s="381" t="s">
        <v>11104</v>
      </c>
      <c r="G794" s="381" t="s">
        <v>1976</v>
      </c>
      <c r="H794" s="381">
        <v>67100</v>
      </c>
      <c r="I794" s="381">
        <v>23500</v>
      </c>
      <c r="J794" s="381">
        <v>26850</v>
      </c>
      <c r="K794" s="381">
        <v>30200</v>
      </c>
      <c r="L794" s="381">
        <v>33550</v>
      </c>
      <c r="M794" s="381">
        <v>36250</v>
      </c>
      <c r="N794" s="381">
        <v>38950</v>
      </c>
      <c r="O794" s="381">
        <v>41650</v>
      </c>
      <c r="P794" s="381">
        <v>44300</v>
      </c>
      <c r="Q794" s="381">
        <v>14150</v>
      </c>
      <c r="R794" s="381">
        <v>16240</v>
      </c>
      <c r="S794" s="381">
        <v>20420</v>
      </c>
      <c r="T794" s="381">
        <v>24600</v>
      </c>
      <c r="U794" s="381">
        <v>28780</v>
      </c>
      <c r="V794" s="381">
        <v>32960</v>
      </c>
      <c r="W794" s="381">
        <v>37140</v>
      </c>
      <c r="X794" s="381">
        <v>41320</v>
      </c>
      <c r="Y794" s="381">
        <v>37600</v>
      </c>
      <c r="Z794" s="381">
        <v>43000</v>
      </c>
      <c r="AA794" s="381">
        <v>48350</v>
      </c>
      <c r="AB794" s="381">
        <v>53700</v>
      </c>
      <c r="AC794" s="381">
        <v>58000</v>
      </c>
      <c r="AD794" s="381">
        <v>62300</v>
      </c>
      <c r="AE794" s="381">
        <v>66600</v>
      </c>
      <c r="AF794" s="381">
        <v>70900</v>
      </c>
      <c r="AG794" s="381">
        <v>1960</v>
      </c>
      <c r="AH794" s="381" t="s">
        <v>1976</v>
      </c>
      <c r="AI794" s="381" t="s">
        <v>11612</v>
      </c>
      <c r="AJ794" s="381">
        <v>1</v>
      </c>
    </row>
    <row r="795" spans="1:36">
      <c r="A795" s="381" t="s">
        <v>550</v>
      </c>
      <c r="B795" s="381" t="s">
        <v>11796</v>
      </c>
      <c r="C795" s="381">
        <v>17</v>
      </c>
      <c r="D795" s="381">
        <v>75</v>
      </c>
      <c r="E795" s="381" t="s">
        <v>11795</v>
      </c>
      <c r="F795" s="381" t="s">
        <v>11794</v>
      </c>
      <c r="G795" s="381" t="s">
        <v>11793</v>
      </c>
      <c r="H795" s="381">
        <v>60000</v>
      </c>
      <c r="I795" s="381">
        <v>21150</v>
      </c>
      <c r="J795" s="381">
        <v>24200</v>
      </c>
      <c r="K795" s="381">
        <v>27200</v>
      </c>
      <c r="L795" s="381">
        <v>30200</v>
      </c>
      <c r="M795" s="381">
        <v>32650</v>
      </c>
      <c r="N795" s="381">
        <v>35050</v>
      </c>
      <c r="O795" s="381">
        <v>37450</v>
      </c>
      <c r="P795" s="381">
        <v>39900</v>
      </c>
      <c r="Q795" s="381">
        <v>12700</v>
      </c>
      <c r="R795" s="381">
        <v>16240</v>
      </c>
      <c r="S795" s="381">
        <v>20420</v>
      </c>
      <c r="T795" s="381">
        <v>24600</v>
      </c>
      <c r="U795" s="381">
        <v>28780</v>
      </c>
      <c r="V795" s="381">
        <v>32960</v>
      </c>
      <c r="W795" s="381">
        <v>37140</v>
      </c>
      <c r="X795" s="381">
        <v>39900</v>
      </c>
      <c r="Y795" s="381">
        <v>33850</v>
      </c>
      <c r="Z795" s="381">
        <v>38650</v>
      </c>
      <c r="AA795" s="381">
        <v>43500</v>
      </c>
      <c r="AB795" s="381">
        <v>48300</v>
      </c>
      <c r="AC795" s="381">
        <v>52200</v>
      </c>
      <c r="AD795" s="381">
        <v>56050</v>
      </c>
      <c r="AE795" s="381">
        <v>59900</v>
      </c>
      <c r="AF795" s="381">
        <v>63800</v>
      </c>
      <c r="AG795" s="381">
        <v>9999</v>
      </c>
      <c r="AH795" s="381" t="s">
        <v>11793</v>
      </c>
      <c r="AI795" s="381" t="s">
        <v>11612</v>
      </c>
      <c r="AJ795" s="381">
        <v>0</v>
      </c>
    </row>
    <row r="796" spans="1:36">
      <c r="A796" s="381" t="s">
        <v>550</v>
      </c>
      <c r="B796" s="381" t="s">
        <v>11792</v>
      </c>
      <c r="C796" s="381">
        <v>17</v>
      </c>
      <c r="D796" s="381">
        <v>77</v>
      </c>
      <c r="E796" s="381" t="s">
        <v>11791</v>
      </c>
      <c r="F796" s="381" t="s">
        <v>11790</v>
      </c>
      <c r="G796" s="381" t="s">
        <v>1262</v>
      </c>
      <c r="H796" s="381">
        <v>54000</v>
      </c>
      <c r="I796" s="381">
        <v>21150</v>
      </c>
      <c r="J796" s="381">
        <v>24200</v>
      </c>
      <c r="K796" s="381">
        <v>27200</v>
      </c>
      <c r="L796" s="381">
        <v>30200</v>
      </c>
      <c r="M796" s="381">
        <v>32650</v>
      </c>
      <c r="N796" s="381">
        <v>35050</v>
      </c>
      <c r="O796" s="381">
        <v>37450</v>
      </c>
      <c r="P796" s="381">
        <v>39900</v>
      </c>
      <c r="Q796" s="381">
        <v>12700</v>
      </c>
      <c r="R796" s="381">
        <v>16240</v>
      </c>
      <c r="S796" s="381">
        <v>20420</v>
      </c>
      <c r="T796" s="381">
        <v>24600</v>
      </c>
      <c r="U796" s="381">
        <v>28780</v>
      </c>
      <c r="V796" s="381">
        <v>32960</v>
      </c>
      <c r="W796" s="381">
        <v>37140</v>
      </c>
      <c r="X796" s="381">
        <v>39900</v>
      </c>
      <c r="Y796" s="381">
        <v>33850</v>
      </c>
      <c r="Z796" s="381">
        <v>38650</v>
      </c>
      <c r="AA796" s="381">
        <v>43500</v>
      </c>
      <c r="AB796" s="381">
        <v>48300</v>
      </c>
      <c r="AC796" s="381">
        <v>52200</v>
      </c>
      <c r="AD796" s="381">
        <v>56050</v>
      </c>
      <c r="AE796" s="381">
        <v>59900</v>
      </c>
      <c r="AF796" s="381">
        <v>63800</v>
      </c>
      <c r="AG796" s="381">
        <v>9999</v>
      </c>
      <c r="AH796" s="381" t="s">
        <v>1262</v>
      </c>
      <c r="AI796" s="381" t="s">
        <v>11612</v>
      </c>
      <c r="AJ796" s="381">
        <v>1</v>
      </c>
    </row>
    <row r="797" spans="1:36">
      <c r="A797" s="381" t="s">
        <v>550</v>
      </c>
      <c r="B797" s="381" t="s">
        <v>11789</v>
      </c>
      <c r="C797" s="381">
        <v>17</v>
      </c>
      <c r="D797" s="381">
        <v>79</v>
      </c>
      <c r="E797" s="381" t="s">
        <v>11788</v>
      </c>
      <c r="F797" s="381" t="s">
        <v>11787</v>
      </c>
      <c r="G797" s="381" t="s">
        <v>3239</v>
      </c>
      <c r="H797" s="381">
        <v>63800</v>
      </c>
      <c r="I797" s="381">
        <v>22350</v>
      </c>
      <c r="J797" s="381">
        <v>25550</v>
      </c>
      <c r="K797" s="381">
        <v>28750</v>
      </c>
      <c r="L797" s="381">
        <v>31900</v>
      </c>
      <c r="M797" s="381">
        <v>34500</v>
      </c>
      <c r="N797" s="381">
        <v>37050</v>
      </c>
      <c r="O797" s="381">
        <v>39600</v>
      </c>
      <c r="P797" s="381">
        <v>42150</v>
      </c>
      <c r="Q797" s="381">
        <v>13450</v>
      </c>
      <c r="R797" s="381">
        <v>16240</v>
      </c>
      <c r="S797" s="381">
        <v>20420</v>
      </c>
      <c r="T797" s="381">
        <v>24600</v>
      </c>
      <c r="U797" s="381">
        <v>28780</v>
      </c>
      <c r="V797" s="381">
        <v>32960</v>
      </c>
      <c r="W797" s="381">
        <v>37140</v>
      </c>
      <c r="X797" s="381">
        <v>41320</v>
      </c>
      <c r="Y797" s="381">
        <v>35750</v>
      </c>
      <c r="Z797" s="381">
        <v>40850</v>
      </c>
      <c r="AA797" s="381">
        <v>45950</v>
      </c>
      <c r="AB797" s="381">
        <v>51050</v>
      </c>
      <c r="AC797" s="381">
        <v>55150</v>
      </c>
      <c r="AD797" s="381">
        <v>59250</v>
      </c>
      <c r="AE797" s="381">
        <v>63350</v>
      </c>
      <c r="AF797" s="381">
        <v>67400</v>
      </c>
      <c r="AG797" s="381">
        <v>9999</v>
      </c>
      <c r="AH797" s="381" t="s">
        <v>3239</v>
      </c>
      <c r="AI797" s="381" t="s">
        <v>11612</v>
      </c>
      <c r="AJ797" s="381">
        <v>0</v>
      </c>
    </row>
    <row r="798" spans="1:36">
      <c r="A798" s="381" t="s">
        <v>550</v>
      </c>
      <c r="B798" s="381" t="s">
        <v>11786</v>
      </c>
      <c r="C798" s="381">
        <v>17</v>
      </c>
      <c r="D798" s="381">
        <v>81</v>
      </c>
      <c r="E798" s="381" t="s">
        <v>11785</v>
      </c>
      <c r="F798" s="381" t="s">
        <v>11784</v>
      </c>
      <c r="G798" s="381" t="s">
        <v>1258</v>
      </c>
      <c r="H798" s="381">
        <v>57600</v>
      </c>
      <c r="I798" s="381">
        <v>21150</v>
      </c>
      <c r="J798" s="381">
        <v>24200</v>
      </c>
      <c r="K798" s="381">
        <v>27200</v>
      </c>
      <c r="L798" s="381">
        <v>30200</v>
      </c>
      <c r="M798" s="381">
        <v>32650</v>
      </c>
      <c r="N798" s="381">
        <v>35050</v>
      </c>
      <c r="O798" s="381">
        <v>37450</v>
      </c>
      <c r="P798" s="381">
        <v>39900</v>
      </c>
      <c r="Q798" s="381">
        <v>12700</v>
      </c>
      <c r="R798" s="381">
        <v>16240</v>
      </c>
      <c r="S798" s="381">
        <v>20420</v>
      </c>
      <c r="T798" s="381">
        <v>24600</v>
      </c>
      <c r="U798" s="381">
        <v>28780</v>
      </c>
      <c r="V798" s="381">
        <v>32960</v>
      </c>
      <c r="W798" s="381">
        <v>37140</v>
      </c>
      <c r="X798" s="381">
        <v>39900</v>
      </c>
      <c r="Y798" s="381">
        <v>33850</v>
      </c>
      <c r="Z798" s="381">
        <v>38650</v>
      </c>
      <c r="AA798" s="381">
        <v>43500</v>
      </c>
      <c r="AB798" s="381">
        <v>48300</v>
      </c>
      <c r="AC798" s="381">
        <v>52200</v>
      </c>
      <c r="AD798" s="381">
        <v>56050</v>
      </c>
      <c r="AE798" s="381">
        <v>59900</v>
      </c>
      <c r="AF798" s="381">
        <v>63800</v>
      </c>
      <c r="AG798" s="381">
        <v>9999</v>
      </c>
      <c r="AH798" s="381" t="s">
        <v>1258</v>
      </c>
      <c r="AI798" s="381" t="s">
        <v>11612</v>
      </c>
      <c r="AJ798" s="381">
        <v>0</v>
      </c>
    </row>
    <row r="799" spans="1:36">
      <c r="A799" s="381" t="s">
        <v>550</v>
      </c>
      <c r="B799" s="381" t="s">
        <v>11783</v>
      </c>
      <c r="C799" s="381">
        <v>17</v>
      </c>
      <c r="D799" s="381">
        <v>83</v>
      </c>
      <c r="E799" s="381" t="s">
        <v>7240</v>
      </c>
      <c r="F799" s="381" t="s">
        <v>7239</v>
      </c>
      <c r="G799" s="381" t="s">
        <v>11782</v>
      </c>
      <c r="H799" s="381">
        <v>74500</v>
      </c>
      <c r="I799" s="381">
        <v>26100</v>
      </c>
      <c r="J799" s="381">
        <v>29800</v>
      </c>
      <c r="K799" s="381">
        <v>33550</v>
      </c>
      <c r="L799" s="381">
        <v>37250</v>
      </c>
      <c r="M799" s="381">
        <v>40250</v>
      </c>
      <c r="N799" s="381">
        <v>43250</v>
      </c>
      <c r="O799" s="381">
        <v>46200</v>
      </c>
      <c r="P799" s="381">
        <v>49200</v>
      </c>
      <c r="Q799" s="381">
        <v>15650</v>
      </c>
      <c r="R799" s="381">
        <v>17900</v>
      </c>
      <c r="S799" s="381">
        <v>20420</v>
      </c>
      <c r="T799" s="381">
        <v>24600</v>
      </c>
      <c r="U799" s="381">
        <v>28780</v>
      </c>
      <c r="V799" s="381">
        <v>32960</v>
      </c>
      <c r="W799" s="381">
        <v>37140</v>
      </c>
      <c r="X799" s="381">
        <v>41320</v>
      </c>
      <c r="Y799" s="381">
        <v>41750</v>
      </c>
      <c r="Z799" s="381">
        <v>47700</v>
      </c>
      <c r="AA799" s="381">
        <v>53650</v>
      </c>
      <c r="AB799" s="381">
        <v>59600</v>
      </c>
      <c r="AC799" s="381">
        <v>64400</v>
      </c>
      <c r="AD799" s="381">
        <v>69150</v>
      </c>
      <c r="AE799" s="381">
        <v>73950</v>
      </c>
      <c r="AF799" s="381">
        <v>78700</v>
      </c>
      <c r="AG799" s="381">
        <v>7040</v>
      </c>
      <c r="AH799" s="381" t="s">
        <v>11782</v>
      </c>
      <c r="AI799" s="381" t="s">
        <v>11612</v>
      </c>
      <c r="AJ799" s="381">
        <v>1</v>
      </c>
    </row>
    <row r="800" spans="1:36">
      <c r="A800" s="381" t="s">
        <v>550</v>
      </c>
      <c r="B800" s="381" t="s">
        <v>11781</v>
      </c>
      <c r="C800" s="381">
        <v>17</v>
      </c>
      <c r="D800" s="381">
        <v>85</v>
      </c>
      <c r="E800" s="381" t="s">
        <v>11780</v>
      </c>
      <c r="F800" s="381" t="s">
        <v>11779</v>
      </c>
      <c r="G800" s="381" t="s">
        <v>11778</v>
      </c>
      <c r="H800" s="381">
        <v>67600</v>
      </c>
      <c r="I800" s="381">
        <v>23700</v>
      </c>
      <c r="J800" s="381">
        <v>27050</v>
      </c>
      <c r="K800" s="381">
        <v>30450</v>
      </c>
      <c r="L800" s="381">
        <v>33800</v>
      </c>
      <c r="M800" s="381">
        <v>36550</v>
      </c>
      <c r="N800" s="381">
        <v>39250</v>
      </c>
      <c r="O800" s="381">
        <v>41950</v>
      </c>
      <c r="P800" s="381">
        <v>44650</v>
      </c>
      <c r="Q800" s="381">
        <v>14250</v>
      </c>
      <c r="R800" s="381">
        <v>16250</v>
      </c>
      <c r="S800" s="381">
        <v>20420</v>
      </c>
      <c r="T800" s="381">
        <v>24600</v>
      </c>
      <c r="U800" s="381">
        <v>28780</v>
      </c>
      <c r="V800" s="381">
        <v>32960</v>
      </c>
      <c r="W800" s="381">
        <v>37140</v>
      </c>
      <c r="X800" s="381">
        <v>41320</v>
      </c>
      <c r="Y800" s="381">
        <v>37900</v>
      </c>
      <c r="Z800" s="381">
        <v>43300</v>
      </c>
      <c r="AA800" s="381">
        <v>48700</v>
      </c>
      <c r="AB800" s="381">
        <v>54100</v>
      </c>
      <c r="AC800" s="381">
        <v>58450</v>
      </c>
      <c r="AD800" s="381">
        <v>62800</v>
      </c>
      <c r="AE800" s="381">
        <v>67100</v>
      </c>
      <c r="AF800" s="381">
        <v>71450</v>
      </c>
      <c r="AG800" s="381">
        <v>9999</v>
      </c>
      <c r="AH800" s="381" t="s">
        <v>11778</v>
      </c>
      <c r="AI800" s="381" t="s">
        <v>11612</v>
      </c>
      <c r="AJ800" s="381">
        <v>0</v>
      </c>
    </row>
    <row r="801" spans="1:36">
      <c r="A801" s="381" t="s">
        <v>550</v>
      </c>
      <c r="B801" s="381" t="s">
        <v>11777</v>
      </c>
      <c r="C801" s="381">
        <v>17</v>
      </c>
      <c r="D801" s="381">
        <v>87</v>
      </c>
      <c r="E801" s="381" t="s">
        <v>11776</v>
      </c>
      <c r="F801" s="381" t="s">
        <v>11775</v>
      </c>
      <c r="G801" s="381" t="s">
        <v>1050</v>
      </c>
      <c r="H801" s="381">
        <v>53500</v>
      </c>
      <c r="I801" s="381">
        <v>21150</v>
      </c>
      <c r="J801" s="381">
        <v>24200</v>
      </c>
      <c r="K801" s="381">
        <v>27200</v>
      </c>
      <c r="L801" s="381">
        <v>30200</v>
      </c>
      <c r="M801" s="381">
        <v>32650</v>
      </c>
      <c r="N801" s="381">
        <v>35050</v>
      </c>
      <c r="O801" s="381">
        <v>37450</v>
      </c>
      <c r="P801" s="381">
        <v>39900</v>
      </c>
      <c r="Q801" s="381">
        <v>12700</v>
      </c>
      <c r="R801" s="381">
        <v>16240</v>
      </c>
      <c r="S801" s="381">
        <v>20420</v>
      </c>
      <c r="T801" s="381">
        <v>24600</v>
      </c>
      <c r="U801" s="381">
        <v>28780</v>
      </c>
      <c r="V801" s="381">
        <v>32960</v>
      </c>
      <c r="W801" s="381">
        <v>37140</v>
      </c>
      <c r="X801" s="381">
        <v>39900</v>
      </c>
      <c r="Y801" s="381">
        <v>33850</v>
      </c>
      <c r="Z801" s="381">
        <v>38650</v>
      </c>
      <c r="AA801" s="381">
        <v>43500</v>
      </c>
      <c r="AB801" s="381">
        <v>48300</v>
      </c>
      <c r="AC801" s="381">
        <v>52200</v>
      </c>
      <c r="AD801" s="381">
        <v>56050</v>
      </c>
      <c r="AE801" s="381">
        <v>59900</v>
      </c>
      <c r="AF801" s="381">
        <v>63800</v>
      </c>
      <c r="AG801" s="381">
        <v>9999</v>
      </c>
      <c r="AH801" s="381" t="s">
        <v>1050</v>
      </c>
      <c r="AI801" s="381" t="s">
        <v>11612</v>
      </c>
      <c r="AJ801" s="381">
        <v>0</v>
      </c>
    </row>
    <row r="802" spans="1:36">
      <c r="A802" s="381" t="s">
        <v>550</v>
      </c>
      <c r="B802" s="381" t="s">
        <v>11774</v>
      </c>
      <c r="C802" s="381">
        <v>17</v>
      </c>
      <c r="D802" s="381">
        <v>89</v>
      </c>
      <c r="E802" s="381" t="s">
        <v>11624</v>
      </c>
      <c r="F802" s="381" t="s">
        <v>11623</v>
      </c>
      <c r="G802" s="381" t="s">
        <v>2698</v>
      </c>
      <c r="H802" s="381">
        <v>79000</v>
      </c>
      <c r="I802" s="381">
        <v>27650</v>
      </c>
      <c r="J802" s="381">
        <v>31600</v>
      </c>
      <c r="K802" s="381">
        <v>35550</v>
      </c>
      <c r="L802" s="381">
        <v>39500</v>
      </c>
      <c r="M802" s="381">
        <v>42700</v>
      </c>
      <c r="N802" s="381">
        <v>45850</v>
      </c>
      <c r="O802" s="381">
        <v>49000</v>
      </c>
      <c r="P802" s="381">
        <v>52150</v>
      </c>
      <c r="Q802" s="381">
        <v>16600</v>
      </c>
      <c r="R802" s="381">
        <v>19000</v>
      </c>
      <c r="S802" s="381">
        <v>21350</v>
      </c>
      <c r="T802" s="381">
        <v>24600</v>
      </c>
      <c r="U802" s="381">
        <v>28780</v>
      </c>
      <c r="V802" s="381">
        <v>32960</v>
      </c>
      <c r="W802" s="381">
        <v>37140</v>
      </c>
      <c r="X802" s="381">
        <v>41320</v>
      </c>
      <c r="Y802" s="381">
        <v>44250</v>
      </c>
      <c r="Z802" s="381">
        <v>50600</v>
      </c>
      <c r="AA802" s="381">
        <v>56900</v>
      </c>
      <c r="AB802" s="381">
        <v>63200</v>
      </c>
      <c r="AC802" s="381">
        <v>68300</v>
      </c>
      <c r="AD802" s="381">
        <v>73350</v>
      </c>
      <c r="AE802" s="381">
        <v>78400</v>
      </c>
      <c r="AF802" s="381">
        <v>83450</v>
      </c>
      <c r="AG802" s="381">
        <v>1600</v>
      </c>
      <c r="AH802" s="381" t="s">
        <v>2698</v>
      </c>
      <c r="AI802" s="381" t="s">
        <v>11612</v>
      </c>
      <c r="AJ802" s="381">
        <v>1</v>
      </c>
    </row>
    <row r="803" spans="1:36">
      <c r="A803" s="381" t="s">
        <v>550</v>
      </c>
      <c r="B803" s="381" t="s">
        <v>11773</v>
      </c>
      <c r="C803" s="381">
        <v>17</v>
      </c>
      <c r="D803" s="381">
        <v>91</v>
      </c>
      <c r="E803" s="381" t="s">
        <v>11772</v>
      </c>
      <c r="F803" s="381" t="s">
        <v>11771</v>
      </c>
      <c r="G803" s="381" t="s">
        <v>11770</v>
      </c>
      <c r="H803" s="381">
        <v>74300</v>
      </c>
      <c r="I803" s="381">
        <v>22650</v>
      </c>
      <c r="J803" s="381">
        <v>25900</v>
      </c>
      <c r="K803" s="381">
        <v>29150</v>
      </c>
      <c r="L803" s="381">
        <v>32350</v>
      </c>
      <c r="M803" s="381">
        <v>34950</v>
      </c>
      <c r="N803" s="381">
        <v>37550</v>
      </c>
      <c r="O803" s="381">
        <v>40150</v>
      </c>
      <c r="P803" s="381">
        <v>42750</v>
      </c>
      <c r="Q803" s="381">
        <v>13600</v>
      </c>
      <c r="R803" s="381">
        <v>16240</v>
      </c>
      <c r="S803" s="381">
        <v>20420</v>
      </c>
      <c r="T803" s="381">
        <v>24600</v>
      </c>
      <c r="U803" s="381">
        <v>28780</v>
      </c>
      <c r="V803" s="381">
        <v>32960</v>
      </c>
      <c r="W803" s="381">
        <v>37140</v>
      </c>
      <c r="X803" s="381">
        <v>41320</v>
      </c>
      <c r="Y803" s="381">
        <v>36250</v>
      </c>
      <c r="Z803" s="381">
        <v>41400</v>
      </c>
      <c r="AA803" s="381">
        <v>46600</v>
      </c>
      <c r="AB803" s="381">
        <v>51750</v>
      </c>
      <c r="AC803" s="381">
        <v>55900</v>
      </c>
      <c r="AD803" s="381">
        <v>60050</v>
      </c>
      <c r="AE803" s="381">
        <v>64200</v>
      </c>
      <c r="AF803" s="381">
        <v>68350</v>
      </c>
      <c r="AG803" s="381">
        <v>3740</v>
      </c>
      <c r="AH803" s="381" t="s">
        <v>11770</v>
      </c>
      <c r="AI803" s="381" t="s">
        <v>11612</v>
      </c>
      <c r="AJ803" s="381">
        <v>1</v>
      </c>
    </row>
    <row r="804" spans="1:36">
      <c r="A804" s="381" t="s">
        <v>550</v>
      </c>
      <c r="B804" s="381" t="s">
        <v>11769</v>
      </c>
      <c r="C804" s="381">
        <v>17</v>
      </c>
      <c r="D804" s="381">
        <v>93</v>
      </c>
      <c r="E804" s="381" t="s">
        <v>11768</v>
      </c>
      <c r="F804" s="381" t="s">
        <v>11767</v>
      </c>
      <c r="G804" s="381" t="s">
        <v>3213</v>
      </c>
      <c r="H804" s="381">
        <v>99600</v>
      </c>
      <c r="I804" s="381">
        <v>32000</v>
      </c>
      <c r="J804" s="381">
        <v>36550</v>
      </c>
      <c r="K804" s="381">
        <v>41100</v>
      </c>
      <c r="L804" s="381">
        <v>45650</v>
      </c>
      <c r="M804" s="381">
        <v>49350</v>
      </c>
      <c r="N804" s="381">
        <v>53000</v>
      </c>
      <c r="O804" s="381">
        <v>56650</v>
      </c>
      <c r="P804" s="381">
        <v>60300</v>
      </c>
      <c r="Q804" s="381">
        <v>19200</v>
      </c>
      <c r="R804" s="381">
        <v>21950</v>
      </c>
      <c r="S804" s="381">
        <v>24700</v>
      </c>
      <c r="T804" s="381">
        <v>27400</v>
      </c>
      <c r="U804" s="381">
        <v>29600</v>
      </c>
      <c r="V804" s="381">
        <v>32960</v>
      </c>
      <c r="W804" s="381">
        <v>37140</v>
      </c>
      <c r="X804" s="381">
        <v>41320</v>
      </c>
      <c r="Y804" s="381">
        <v>47600</v>
      </c>
      <c r="Z804" s="381">
        <v>54400</v>
      </c>
      <c r="AA804" s="381">
        <v>61200</v>
      </c>
      <c r="AB804" s="381">
        <v>68000</v>
      </c>
      <c r="AC804" s="381">
        <v>73450</v>
      </c>
      <c r="AD804" s="381">
        <v>78900</v>
      </c>
      <c r="AE804" s="381">
        <v>84350</v>
      </c>
      <c r="AF804" s="381">
        <v>89800</v>
      </c>
      <c r="AG804" s="381">
        <v>3780</v>
      </c>
      <c r="AH804" s="381" t="s">
        <v>3213</v>
      </c>
      <c r="AI804" s="381" t="s">
        <v>11612</v>
      </c>
      <c r="AJ804" s="381">
        <v>1</v>
      </c>
    </row>
    <row r="805" spans="1:36">
      <c r="A805" s="381" t="s">
        <v>550</v>
      </c>
      <c r="B805" s="381" t="s">
        <v>11766</v>
      </c>
      <c r="C805" s="381">
        <v>17</v>
      </c>
      <c r="D805" s="381">
        <v>95</v>
      </c>
      <c r="E805" s="381" t="s">
        <v>11765</v>
      </c>
      <c r="F805" s="381" t="s">
        <v>11764</v>
      </c>
      <c r="G805" s="381" t="s">
        <v>3182</v>
      </c>
      <c r="H805" s="381">
        <v>53800</v>
      </c>
      <c r="I805" s="381">
        <v>21150</v>
      </c>
      <c r="J805" s="381">
        <v>24200</v>
      </c>
      <c r="K805" s="381">
        <v>27200</v>
      </c>
      <c r="L805" s="381">
        <v>30200</v>
      </c>
      <c r="M805" s="381">
        <v>32650</v>
      </c>
      <c r="N805" s="381">
        <v>35050</v>
      </c>
      <c r="O805" s="381">
        <v>37450</v>
      </c>
      <c r="P805" s="381">
        <v>39900</v>
      </c>
      <c r="Q805" s="381">
        <v>12700</v>
      </c>
      <c r="R805" s="381">
        <v>16240</v>
      </c>
      <c r="S805" s="381">
        <v>20420</v>
      </c>
      <c r="T805" s="381">
        <v>24600</v>
      </c>
      <c r="U805" s="381">
        <v>28780</v>
      </c>
      <c r="V805" s="381">
        <v>32960</v>
      </c>
      <c r="W805" s="381">
        <v>37140</v>
      </c>
      <c r="X805" s="381">
        <v>39900</v>
      </c>
      <c r="Y805" s="381">
        <v>33850</v>
      </c>
      <c r="Z805" s="381">
        <v>38650</v>
      </c>
      <c r="AA805" s="381">
        <v>43500</v>
      </c>
      <c r="AB805" s="381">
        <v>48300</v>
      </c>
      <c r="AC805" s="381">
        <v>52200</v>
      </c>
      <c r="AD805" s="381">
        <v>56050</v>
      </c>
      <c r="AE805" s="381">
        <v>59900</v>
      </c>
      <c r="AF805" s="381">
        <v>63800</v>
      </c>
      <c r="AG805" s="381">
        <v>9999</v>
      </c>
      <c r="AH805" s="381" t="s">
        <v>3182</v>
      </c>
      <c r="AI805" s="381" t="s">
        <v>11612</v>
      </c>
      <c r="AJ805" s="381">
        <v>0</v>
      </c>
    </row>
    <row r="806" spans="1:36">
      <c r="A806" s="381" t="s">
        <v>550</v>
      </c>
      <c r="B806" s="381" t="s">
        <v>11763</v>
      </c>
      <c r="C806" s="381">
        <v>17</v>
      </c>
      <c r="D806" s="381">
        <v>97</v>
      </c>
      <c r="E806" s="381" t="s">
        <v>11624</v>
      </c>
      <c r="F806" s="381" t="s">
        <v>11623</v>
      </c>
      <c r="G806" s="381" t="s">
        <v>3803</v>
      </c>
      <c r="H806" s="381">
        <v>79000</v>
      </c>
      <c r="I806" s="381">
        <v>27650</v>
      </c>
      <c r="J806" s="381">
        <v>31600</v>
      </c>
      <c r="K806" s="381">
        <v>35550</v>
      </c>
      <c r="L806" s="381">
        <v>39500</v>
      </c>
      <c r="M806" s="381">
        <v>42700</v>
      </c>
      <c r="N806" s="381">
        <v>45850</v>
      </c>
      <c r="O806" s="381">
        <v>49000</v>
      </c>
      <c r="P806" s="381">
        <v>52150</v>
      </c>
      <c r="Q806" s="381">
        <v>16600</v>
      </c>
      <c r="R806" s="381">
        <v>19000</v>
      </c>
      <c r="S806" s="381">
        <v>21350</v>
      </c>
      <c r="T806" s="381">
        <v>24600</v>
      </c>
      <c r="U806" s="381">
        <v>28780</v>
      </c>
      <c r="V806" s="381">
        <v>32960</v>
      </c>
      <c r="W806" s="381">
        <v>37140</v>
      </c>
      <c r="X806" s="381">
        <v>41320</v>
      </c>
      <c r="Y806" s="381">
        <v>44250</v>
      </c>
      <c r="Z806" s="381">
        <v>50600</v>
      </c>
      <c r="AA806" s="381">
        <v>56900</v>
      </c>
      <c r="AB806" s="381">
        <v>63200</v>
      </c>
      <c r="AC806" s="381">
        <v>68300</v>
      </c>
      <c r="AD806" s="381">
        <v>73350</v>
      </c>
      <c r="AE806" s="381">
        <v>78400</v>
      </c>
      <c r="AF806" s="381">
        <v>83450</v>
      </c>
      <c r="AG806" s="381">
        <v>1600</v>
      </c>
      <c r="AH806" s="381" t="s">
        <v>3803</v>
      </c>
      <c r="AI806" s="381" t="s">
        <v>11612</v>
      </c>
      <c r="AJ806" s="381">
        <v>1</v>
      </c>
    </row>
    <row r="807" spans="1:36">
      <c r="A807" s="381" t="s">
        <v>550</v>
      </c>
      <c r="B807" s="381" t="s">
        <v>11762</v>
      </c>
      <c r="C807" s="381">
        <v>17</v>
      </c>
      <c r="D807" s="381">
        <v>99</v>
      </c>
      <c r="E807" s="381" t="s">
        <v>11761</v>
      </c>
      <c r="F807" s="381" t="s">
        <v>11760</v>
      </c>
      <c r="G807" s="381" t="s">
        <v>3166</v>
      </c>
      <c r="H807" s="381">
        <v>65500</v>
      </c>
      <c r="I807" s="381">
        <v>22950</v>
      </c>
      <c r="J807" s="381">
        <v>26200</v>
      </c>
      <c r="K807" s="381">
        <v>29500</v>
      </c>
      <c r="L807" s="381">
        <v>32750</v>
      </c>
      <c r="M807" s="381">
        <v>35400</v>
      </c>
      <c r="N807" s="381">
        <v>38000</v>
      </c>
      <c r="O807" s="381">
        <v>40650</v>
      </c>
      <c r="P807" s="381">
        <v>43250</v>
      </c>
      <c r="Q807" s="381">
        <v>13800</v>
      </c>
      <c r="R807" s="381">
        <v>16240</v>
      </c>
      <c r="S807" s="381">
        <v>20420</v>
      </c>
      <c r="T807" s="381">
        <v>24600</v>
      </c>
      <c r="U807" s="381">
        <v>28780</v>
      </c>
      <c r="V807" s="381">
        <v>32960</v>
      </c>
      <c r="W807" s="381">
        <v>37140</v>
      </c>
      <c r="X807" s="381">
        <v>41320</v>
      </c>
      <c r="Y807" s="381">
        <v>36700</v>
      </c>
      <c r="Z807" s="381">
        <v>41950</v>
      </c>
      <c r="AA807" s="381">
        <v>47200</v>
      </c>
      <c r="AB807" s="381">
        <v>52400</v>
      </c>
      <c r="AC807" s="381">
        <v>56600</v>
      </c>
      <c r="AD807" s="381">
        <v>60800</v>
      </c>
      <c r="AE807" s="381">
        <v>65000</v>
      </c>
      <c r="AF807" s="381">
        <v>69200</v>
      </c>
      <c r="AG807" s="381">
        <v>9999</v>
      </c>
      <c r="AH807" s="381" t="s">
        <v>3166</v>
      </c>
      <c r="AI807" s="381" t="s">
        <v>11612</v>
      </c>
      <c r="AJ807" s="381">
        <v>0</v>
      </c>
    </row>
    <row r="808" spans="1:36">
      <c r="A808" s="381" t="s">
        <v>550</v>
      </c>
      <c r="B808" s="381" t="s">
        <v>11759</v>
      </c>
      <c r="C808" s="381">
        <v>17</v>
      </c>
      <c r="D808" s="381">
        <v>101</v>
      </c>
      <c r="E808" s="381" t="s">
        <v>11758</v>
      </c>
      <c r="F808" s="381" t="s">
        <v>11757</v>
      </c>
      <c r="G808" s="381" t="s">
        <v>3795</v>
      </c>
      <c r="H808" s="381">
        <v>51000</v>
      </c>
      <c r="I808" s="381">
        <v>21150</v>
      </c>
      <c r="J808" s="381">
        <v>24200</v>
      </c>
      <c r="K808" s="381">
        <v>27200</v>
      </c>
      <c r="L808" s="381">
        <v>30200</v>
      </c>
      <c r="M808" s="381">
        <v>32650</v>
      </c>
      <c r="N808" s="381">
        <v>35050</v>
      </c>
      <c r="O808" s="381">
        <v>37450</v>
      </c>
      <c r="P808" s="381">
        <v>39900</v>
      </c>
      <c r="Q808" s="381">
        <v>12700</v>
      </c>
      <c r="R808" s="381">
        <v>16240</v>
      </c>
      <c r="S808" s="381">
        <v>20420</v>
      </c>
      <c r="T808" s="381">
        <v>24600</v>
      </c>
      <c r="U808" s="381">
        <v>28780</v>
      </c>
      <c r="V808" s="381">
        <v>32960</v>
      </c>
      <c r="W808" s="381">
        <v>37140</v>
      </c>
      <c r="X808" s="381">
        <v>39900</v>
      </c>
      <c r="Y808" s="381">
        <v>33850</v>
      </c>
      <c r="Z808" s="381">
        <v>38650</v>
      </c>
      <c r="AA808" s="381">
        <v>43500</v>
      </c>
      <c r="AB808" s="381">
        <v>48300</v>
      </c>
      <c r="AC808" s="381">
        <v>52200</v>
      </c>
      <c r="AD808" s="381">
        <v>56050</v>
      </c>
      <c r="AE808" s="381">
        <v>59900</v>
      </c>
      <c r="AF808" s="381">
        <v>63800</v>
      </c>
      <c r="AG808" s="381">
        <v>9999</v>
      </c>
      <c r="AH808" s="381" t="s">
        <v>3795</v>
      </c>
      <c r="AI808" s="381" t="s">
        <v>11612</v>
      </c>
      <c r="AJ808" s="381">
        <v>0</v>
      </c>
    </row>
    <row r="809" spans="1:36">
      <c r="A809" s="381" t="s">
        <v>550</v>
      </c>
      <c r="B809" s="381" t="s">
        <v>11756</v>
      </c>
      <c r="C809" s="381">
        <v>17</v>
      </c>
      <c r="D809" s="381">
        <v>103</v>
      </c>
      <c r="E809" s="381" t="s">
        <v>11755</v>
      </c>
      <c r="F809" s="381" t="s">
        <v>11754</v>
      </c>
      <c r="G809" s="381" t="s">
        <v>1950</v>
      </c>
      <c r="H809" s="381">
        <v>65800</v>
      </c>
      <c r="I809" s="381">
        <v>23050</v>
      </c>
      <c r="J809" s="381">
        <v>26350</v>
      </c>
      <c r="K809" s="381">
        <v>29650</v>
      </c>
      <c r="L809" s="381">
        <v>32900</v>
      </c>
      <c r="M809" s="381">
        <v>35550</v>
      </c>
      <c r="N809" s="381">
        <v>38200</v>
      </c>
      <c r="O809" s="381">
        <v>40800</v>
      </c>
      <c r="P809" s="381">
        <v>43450</v>
      </c>
      <c r="Q809" s="381">
        <v>13850</v>
      </c>
      <c r="R809" s="381">
        <v>16240</v>
      </c>
      <c r="S809" s="381">
        <v>20420</v>
      </c>
      <c r="T809" s="381">
        <v>24600</v>
      </c>
      <c r="U809" s="381">
        <v>28780</v>
      </c>
      <c r="V809" s="381">
        <v>32960</v>
      </c>
      <c r="W809" s="381">
        <v>37140</v>
      </c>
      <c r="X809" s="381">
        <v>41320</v>
      </c>
      <c r="Y809" s="381">
        <v>36900</v>
      </c>
      <c r="Z809" s="381">
        <v>42150</v>
      </c>
      <c r="AA809" s="381">
        <v>47400</v>
      </c>
      <c r="AB809" s="381">
        <v>52650</v>
      </c>
      <c r="AC809" s="381">
        <v>56900</v>
      </c>
      <c r="AD809" s="381">
        <v>61100</v>
      </c>
      <c r="AE809" s="381">
        <v>65300</v>
      </c>
      <c r="AF809" s="381">
        <v>69500</v>
      </c>
      <c r="AG809" s="381">
        <v>9999</v>
      </c>
      <c r="AH809" s="381" t="s">
        <v>1950</v>
      </c>
      <c r="AI809" s="381" t="s">
        <v>11612</v>
      </c>
      <c r="AJ809" s="381">
        <v>0</v>
      </c>
    </row>
    <row r="810" spans="1:36">
      <c r="A810" s="381" t="s">
        <v>550</v>
      </c>
      <c r="B810" s="381" t="s">
        <v>11753</v>
      </c>
      <c r="C810" s="381">
        <v>17</v>
      </c>
      <c r="D810" s="381">
        <v>105</v>
      </c>
      <c r="E810" s="381" t="s">
        <v>11752</v>
      </c>
      <c r="F810" s="381" t="s">
        <v>11751</v>
      </c>
      <c r="G810" s="381" t="s">
        <v>5900</v>
      </c>
      <c r="H810" s="381">
        <v>68200</v>
      </c>
      <c r="I810" s="381">
        <v>23900</v>
      </c>
      <c r="J810" s="381">
        <v>27300</v>
      </c>
      <c r="K810" s="381">
        <v>30700</v>
      </c>
      <c r="L810" s="381">
        <v>34100</v>
      </c>
      <c r="M810" s="381">
        <v>36850</v>
      </c>
      <c r="N810" s="381">
        <v>39600</v>
      </c>
      <c r="O810" s="381">
        <v>42300</v>
      </c>
      <c r="P810" s="381">
        <v>45050</v>
      </c>
      <c r="Q810" s="381">
        <v>14350</v>
      </c>
      <c r="R810" s="381">
        <v>16400</v>
      </c>
      <c r="S810" s="381">
        <v>20420</v>
      </c>
      <c r="T810" s="381">
        <v>24600</v>
      </c>
      <c r="U810" s="381">
        <v>28780</v>
      </c>
      <c r="V810" s="381">
        <v>32960</v>
      </c>
      <c r="W810" s="381">
        <v>37140</v>
      </c>
      <c r="X810" s="381">
        <v>41320</v>
      </c>
      <c r="Y810" s="381">
        <v>38200</v>
      </c>
      <c r="Z810" s="381">
        <v>43650</v>
      </c>
      <c r="AA810" s="381">
        <v>49100</v>
      </c>
      <c r="AB810" s="381">
        <v>54550</v>
      </c>
      <c r="AC810" s="381">
        <v>58950</v>
      </c>
      <c r="AD810" s="381">
        <v>63300</v>
      </c>
      <c r="AE810" s="381">
        <v>67650</v>
      </c>
      <c r="AF810" s="381">
        <v>72050</v>
      </c>
      <c r="AG810" s="381">
        <v>9999</v>
      </c>
      <c r="AH810" s="381" t="s">
        <v>5900</v>
      </c>
      <c r="AI810" s="381" t="s">
        <v>11612</v>
      </c>
      <c r="AJ810" s="381">
        <v>0</v>
      </c>
    </row>
    <row r="811" spans="1:36">
      <c r="A811" s="381" t="s">
        <v>550</v>
      </c>
      <c r="B811" s="381" t="s">
        <v>11750</v>
      </c>
      <c r="C811" s="381">
        <v>17</v>
      </c>
      <c r="D811" s="381">
        <v>107</v>
      </c>
      <c r="E811" s="381" t="s">
        <v>11749</v>
      </c>
      <c r="F811" s="381" t="s">
        <v>11748</v>
      </c>
      <c r="G811" s="381" t="s">
        <v>1484</v>
      </c>
      <c r="H811" s="381">
        <v>65700</v>
      </c>
      <c r="I811" s="381">
        <v>23000</v>
      </c>
      <c r="J811" s="381">
        <v>26300</v>
      </c>
      <c r="K811" s="381">
        <v>29600</v>
      </c>
      <c r="L811" s="381">
        <v>32850</v>
      </c>
      <c r="M811" s="381">
        <v>35500</v>
      </c>
      <c r="N811" s="381">
        <v>38150</v>
      </c>
      <c r="O811" s="381">
        <v>40750</v>
      </c>
      <c r="P811" s="381">
        <v>43400</v>
      </c>
      <c r="Q811" s="381">
        <v>13800</v>
      </c>
      <c r="R811" s="381">
        <v>16240</v>
      </c>
      <c r="S811" s="381">
        <v>20420</v>
      </c>
      <c r="T811" s="381">
        <v>24600</v>
      </c>
      <c r="U811" s="381">
        <v>28780</v>
      </c>
      <c r="V811" s="381">
        <v>32960</v>
      </c>
      <c r="W811" s="381">
        <v>37140</v>
      </c>
      <c r="X811" s="381">
        <v>41320</v>
      </c>
      <c r="Y811" s="381">
        <v>36800</v>
      </c>
      <c r="Z811" s="381">
        <v>42050</v>
      </c>
      <c r="AA811" s="381">
        <v>47300</v>
      </c>
      <c r="AB811" s="381">
        <v>52550</v>
      </c>
      <c r="AC811" s="381">
        <v>56800</v>
      </c>
      <c r="AD811" s="381">
        <v>61000</v>
      </c>
      <c r="AE811" s="381">
        <v>65200</v>
      </c>
      <c r="AF811" s="381">
        <v>69400</v>
      </c>
      <c r="AG811" s="381">
        <v>9999</v>
      </c>
      <c r="AH811" s="381" t="s">
        <v>1484</v>
      </c>
      <c r="AI811" s="381" t="s">
        <v>11612</v>
      </c>
      <c r="AJ811" s="381">
        <v>0</v>
      </c>
    </row>
    <row r="812" spans="1:36">
      <c r="A812" s="381" t="s">
        <v>550</v>
      </c>
      <c r="B812" s="381" t="s">
        <v>11747</v>
      </c>
      <c r="C812" s="381">
        <v>17</v>
      </c>
      <c r="D812" s="381">
        <v>109</v>
      </c>
      <c r="E812" s="381" t="s">
        <v>11746</v>
      </c>
      <c r="F812" s="381" t="s">
        <v>11745</v>
      </c>
      <c r="G812" s="381" t="s">
        <v>11744</v>
      </c>
      <c r="H812" s="381">
        <v>60700</v>
      </c>
      <c r="I812" s="381">
        <v>21250</v>
      </c>
      <c r="J812" s="381">
        <v>24300</v>
      </c>
      <c r="K812" s="381">
        <v>27350</v>
      </c>
      <c r="L812" s="381">
        <v>30350</v>
      </c>
      <c r="M812" s="381">
        <v>32800</v>
      </c>
      <c r="N812" s="381">
        <v>35250</v>
      </c>
      <c r="O812" s="381">
        <v>37650</v>
      </c>
      <c r="P812" s="381">
        <v>40100</v>
      </c>
      <c r="Q812" s="381">
        <v>12750</v>
      </c>
      <c r="R812" s="381">
        <v>16240</v>
      </c>
      <c r="S812" s="381">
        <v>20420</v>
      </c>
      <c r="T812" s="381">
        <v>24600</v>
      </c>
      <c r="U812" s="381">
        <v>28780</v>
      </c>
      <c r="V812" s="381">
        <v>32960</v>
      </c>
      <c r="W812" s="381">
        <v>37140</v>
      </c>
      <c r="X812" s="381">
        <v>40100</v>
      </c>
      <c r="Y812" s="381">
        <v>34000</v>
      </c>
      <c r="Z812" s="381">
        <v>38850</v>
      </c>
      <c r="AA812" s="381">
        <v>43700</v>
      </c>
      <c r="AB812" s="381">
        <v>48550</v>
      </c>
      <c r="AC812" s="381">
        <v>52450</v>
      </c>
      <c r="AD812" s="381">
        <v>56350</v>
      </c>
      <c r="AE812" s="381">
        <v>60250</v>
      </c>
      <c r="AF812" s="381">
        <v>64100</v>
      </c>
      <c r="AG812" s="381">
        <v>9999</v>
      </c>
      <c r="AH812" s="381" t="s">
        <v>11744</v>
      </c>
      <c r="AI812" s="381" t="s">
        <v>11612</v>
      </c>
      <c r="AJ812" s="381">
        <v>0</v>
      </c>
    </row>
    <row r="813" spans="1:36">
      <c r="A813" s="381" t="s">
        <v>550</v>
      </c>
      <c r="B813" s="381" t="s">
        <v>11743</v>
      </c>
      <c r="C813" s="381">
        <v>17</v>
      </c>
      <c r="D813" s="381">
        <v>111</v>
      </c>
      <c r="E813" s="381" t="s">
        <v>11624</v>
      </c>
      <c r="F813" s="381" t="s">
        <v>11623</v>
      </c>
      <c r="G813" s="381" t="s">
        <v>5381</v>
      </c>
      <c r="H813" s="381">
        <v>79000</v>
      </c>
      <c r="I813" s="381">
        <v>27650</v>
      </c>
      <c r="J813" s="381">
        <v>31600</v>
      </c>
      <c r="K813" s="381">
        <v>35550</v>
      </c>
      <c r="L813" s="381">
        <v>39500</v>
      </c>
      <c r="M813" s="381">
        <v>42700</v>
      </c>
      <c r="N813" s="381">
        <v>45850</v>
      </c>
      <c r="O813" s="381">
        <v>49000</v>
      </c>
      <c r="P813" s="381">
        <v>52150</v>
      </c>
      <c r="Q813" s="381">
        <v>16600</v>
      </c>
      <c r="R813" s="381">
        <v>19000</v>
      </c>
      <c r="S813" s="381">
        <v>21350</v>
      </c>
      <c r="T813" s="381">
        <v>24600</v>
      </c>
      <c r="U813" s="381">
        <v>28780</v>
      </c>
      <c r="V813" s="381">
        <v>32960</v>
      </c>
      <c r="W813" s="381">
        <v>37140</v>
      </c>
      <c r="X813" s="381">
        <v>41320</v>
      </c>
      <c r="Y813" s="381">
        <v>44250</v>
      </c>
      <c r="Z813" s="381">
        <v>50600</v>
      </c>
      <c r="AA813" s="381">
        <v>56900</v>
      </c>
      <c r="AB813" s="381">
        <v>63200</v>
      </c>
      <c r="AC813" s="381">
        <v>68300</v>
      </c>
      <c r="AD813" s="381">
        <v>73350</v>
      </c>
      <c r="AE813" s="381">
        <v>78400</v>
      </c>
      <c r="AF813" s="381">
        <v>83450</v>
      </c>
      <c r="AG813" s="381">
        <v>1600</v>
      </c>
      <c r="AH813" s="381" t="s">
        <v>5381</v>
      </c>
      <c r="AI813" s="381" t="s">
        <v>11612</v>
      </c>
      <c r="AJ813" s="381">
        <v>1</v>
      </c>
    </row>
    <row r="814" spans="1:36">
      <c r="A814" s="381" t="s">
        <v>550</v>
      </c>
      <c r="B814" s="381" t="s">
        <v>11742</v>
      </c>
      <c r="C814" s="381">
        <v>17</v>
      </c>
      <c r="D814" s="381">
        <v>113</v>
      </c>
      <c r="E814" s="381" t="s">
        <v>11741</v>
      </c>
      <c r="F814" s="381" t="s">
        <v>11740</v>
      </c>
      <c r="G814" s="381" t="s">
        <v>5370</v>
      </c>
      <c r="H814" s="381">
        <v>79600</v>
      </c>
      <c r="I814" s="381">
        <v>29200</v>
      </c>
      <c r="J814" s="381">
        <v>33400</v>
      </c>
      <c r="K814" s="381">
        <v>37550</v>
      </c>
      <c r="L814" s="381">
        <v>41700</v>
      </c>
      <c r="M814" s="381">
        <v>45050</v>
      </c>
      <c r="N814" s="381">
        <v>48400</v>
      </c>
      <c r="O814" s="381">
        <v>51750</v>
      </c>
      <c r="P814" s="381">
        <v>55050</v>
      </c>
      <c r="Q814" s="381">
        <v>17500</v>
      </c>
      <c r="R814" s="381">
        <v>20000</v>
      </c>
      <c r="S814" s="381">
        <v>22500</v>
      </c>
      <c r="T814" s="381">
        <v>25000</v>
      </c>
      <c r="U814" s="381">
        <v>28780</v>
      </c>
      <c r="V814" s="381">
        <v>32960</v>
      </c>
      <c r="W814" s="381">
        <v>37140</v>
      </c>
      <c r="X814" s="381">
        <v>41320</v>
      </c>
      <c r="Y814" s="381">
        <v>46700</v>
      </c>
      <c r="Z814" s="381">
        <v>53400</v>
      </c>
      <c r="AA814" s="381">
        <v>60050</v>
      </c>
      <c r="AB814" s="381">
        <v>66700</v>
      </c>
      <c r="AC814" s="381">
        <v>72050</v>
      </c>
      <c r="AD814" s="381">
        <v>77400</v>
      </c>
      <c r="AE814" s="381">
        <v>82750</v>
      </c>
      <c r="AF814" s="381">
        <v>88050</v>
      </c>
      <c r="AG814" s="381">
        <v>1040</v>
      </c>
      <c r="AH814" s="381" t="s">
        <v>5370</v>
      </c>
      <c r="AI814" s="381" t="s">
        <v>11612</v>
      </c>
      <c r="AJ814" s="381">
        <v>1</v>
      </c>
    </row>
    <row r="815" spans="1:36">
      <c r="A815" s="381" t="s">
        <v>550</v>
      </c>
      <c r="B815" s="381" t="s">
        <v>11739</v>
      </c>
      <c r="C815" s="381">
        <v>17</v>
      </c>
      <c r="D815" s="381">
        <v>115</v>
      </c>
      <c r="E815" s="381" t="s">
        <v>11738</v>
      </c>
      <c r="F815" s="381" t="s">
        <v>11737</v>
      </c>
      <c r="G815" s="381" t="s">
        <v>3775</v>
      </c>
      <c r="H815" s="381">
        <v>67000</v>
      </c>
      <c r="I815" s="381">
        <v>21950</v>
      </c>
      <c r="J815" s="381">
        <v>25100</v>
      </c>
      <c r="K815" s="381">
        <v>28250</v>
      </c>
      <c r="L815" s="381">
        <v>31350</v>
      </c>
      <c r="M815" s="381">
        <v>33900</v>
      </c>
      <c r="N815" s="381">
        <v>36400</v>
      </c>
      <c r="O815" s="381">
        <v>38900</v>
      </c>
      <c r="P815" s="381">
        <v>41400</v>
      </c>
      <c r="Q815" s="381">
        <v>13200</v>
      </c>
      <c r="R815" s="381">
        <v>16240</v>
      </c>
      <c r="S815" s="381">
        <v>20420</v>
      </c>
      <c r="T815" s="381">
        <v>24600</v>
      </c>
      <c r="U815" s="381">
        <v>28780</v>
      </c>
      <c r="V815" s="381">
        <v>32960</v>
      </c>
      <c r="W815" s="381">
        <v>37140</v>
      </c>
      <c r="X815" s="381">
        <v>41320</v>
      </c>
      <c r="Y815" s="381">
        <v>35150</v>
      </c>
      <c r="Z815" s="381">
        <v>40150</v>
      </c>
      <c r="AA815" s="381">
        <v>45150</v>
      </c>
      <c r="AB815" s="381">
        <v>50150</v>
      </c>
      <c r="AC815" s="381">
        <v>54200</v>
      </c>
      <c r="AD815" s="381">
        <v>58200</v>
      </c>
      <c r="AE815" s="381">
        <v>62200</v>
      </c>
      <c r="AF815" s="381">
        <v>66200</v>
      </c>
      <c r="AG815" s="381">
        <v>2040</v>
      </c>
      <c r="AH815" s="381" t="s">
        <v>3775</v>
      </c>
      <c r="AI815" s="381" t="s">
        <v>11612</v>
      </c>
      <c r="AJ815" s="381">
        <v>1</v>
      </c>
    </row>
    <row r="816" spans="1:36">
      <c r="A816" s="381" t="s">
        <v>550</v>
      </c>
      <c r="B816" s="381" t="s">
        <v>11736</v>
      </c>
      <c r="C816" s="381">
        <v>17</v>
      </c>
      <c r="D816" s="381">
        <v>117</v>
      </c>
      <c r="E816" s="381" t="s">
        <v>11735</v>
      </c>
      <c r="F816" s="381" t="s">
        <v>11734</v>
      </c>
      <c r="G816" s="381" t="s">
        <v>11733</v>
      </c>
      <c r="H816" s="381">
        <v>63000</v>
      </c>
      <c r="I816" s="381">
        <v>22050</v>
      </c>
      <c r="J816" s="381">
        <v>25200</v>
      </c>
      <c r="K816" s="381">
        <v>28350</v>
      </c>
      <c r="L816" s="381">
        <v>31500</v>
      </c>
      <c r="M816" s="381">
        <v>34050</v>
      </c>
      <c r="N816" s="381">
        <v>36550</v>
      </c>
      <c r="O816" s="381">
        <v>39100</v>
      </c>
      <c r="P816" s="381">
        <v>41600</v>
      </c>
      <c r="Q816" s="381">
        <v>13250</v>
      </c>
      <c r="R816" s="381">
        <v>16240</v>
      </c>
      <c r="S816" s="381">
        <v>20420</v>
      </c>
      <c r="T816" s="381">
        <v>24600</v>
      </c>
      <c r="U816" s="381">
        <v>28780</v>
      </c>
      <c r="V816" s="381">
        <v>32960</v>
      </c>
      <c r="W816" s="381">
        <v>37140</v>
      </c>
      <c r="X816" s="381">
        <v>41320</v>
      </c>
      <c r="Y816" s="381">
        <v>35300</v>
      </c>
      <c r="Z816" s="381">
        <v>40350</v>
      </c>
      <c r="AA816" s="381">
        <v>45400</v>
      </c>
      <c r="AB816" s="381">
        <v>50400</v>
      </c>
      <c r="AC816" s="381">
        <v>54450</v>
      </c>
      <c r="AD816" s="381">
        <v>58500</v>
      </c>
      <c r="AE816" s="381">
        <v>62500</v>
      </c>
      <c r="AF816" s="381">
        <v>66550</v>
      </c>
      <c r="AG816" s="381">
        <v>9999</v>
      </c>
      <c r="AH816" s="381" t="s">
        <v>11733</v>
      </c>
      <c r="AI816" s="381" t="s">
        <v>11612</v>
      </c>
      <c r="AJ816" s="381">
        <v>1</v>
      </c>
    </row>
    <row r="817" spans="1:36">
      <c r="A817" s="381" t="s">
        <v>550</v>
      </c>
      <c r="B817" s="381" t="s">
        <v>11732</v>
      </c>
      <c r="C817" s="381">
        <v>17</v>
      </c>
      <c r="D817" s="381">
        <v>119</v>
      </c>
      <c r="E817" s="381" t="s">
        <v>7240</v>
      </c>
      <c r="F817" s="381" t="s">
        <v>7239</v>
      </c>
      <c r="G817" s="381" t="s">
        <v>1936</v>
      </c>
      <c r="H817" s="381">
        <v>74500</v>
      </c>
      <c r="I817" s="381">
        <v>26100</v>
      </c>
      <c r="J817" s="381">
        <v>29800</v>
      </c>
      <c r="K817" s="381">
        <v>33550</v>
      </c>
      <c r="L817" s="381">
        <v>37250</v>
      </c>
      <c r="M817" s="381">
        <v>40250</v>
      </c>
      <c r="N817" s="381">
        <v>43250</v>
      </c>
      <c r="O817" s="381">
        <v>46200</v>
      </c>
      <c r="P817" s="381">
        <v>49200</v>
      </c>
      <c r="Q817" s="381">
        <v>15650</v>
      </c>
      <c r="R817" s="381">
        <v>17900</v>
      </c>
      <c r="S817" s="381">
        <v>20420</v>
      </c>
      <c r="T817" s="381">
        <v>24600</v>
      </c>
      <c r="U817" s="381">
        <v>28780</v>
      </c>
      <c r="V817" s="381">
        <v>32960</v>
      </c>
      <c r="W817" s="381">
        <v>37140</v>
      </c>
      <c r="X817" s="381">
        <v>41320</v>
      </c>
      <c r="Y817" s="381">
        <v>41750</v>
      </c>
      <c r="Z817" s="381">
        <v>47700</v>
      </c>
      <c r="AA817" s="381">
        <v>53650</v>
      </c>
      <c r="AB817" s="381">
        <v>59600</v>
      </c>
      <c r="AC817" s="381">
        <v>64400</v>
      </c>
      <c r="AD817" s="381">
        <v>69150</v>
      </c>
      <c r="AE817" s="381">
        <v>73950</v>
      </c>
      <c r="AF817" s="381">
        <v>78700</v>
      </c>
      <c r="AG817" s="381">
        <v>7040</v>
      </c>
      <c r="AH817" s="381" t="s">
        <v>1936</v>
      </c>
      <c r="AI817" s="381" t="s">
        <v>11612</v>
      </c>
      <c r="AJ817" s="381">
        <v>1</v>
      </c>
    </row>
    <row r="818" spans="1:36">
      <c r="A818" s="381" t="s">
        <v>550</v>
      </c>
      <c r="B818" s="381" t="s">
        <v>11731</v>
      </c>
      <c r="C818" s="381">
        <v>17</v>
      </c>
      <c r="D818" s="381">
        <v>121</v>
      </c>
      <c r="E818" s="381" t="s">
        <v>11730</v>
      </c>
      <c r="F818" s="381" t="s">
        <v>11729</v>
      </c>
      <c r="G818" s="381" t="s">
        <v>1476</v>
      </c>
      <c r="H818" s="381">
        <v>56000</v>
      </c>
      <c r="I818" s="381">
        <v>21150</v>
      </c>
      <c r="J818" s="381">
        <v>24200</v>
      </c>
      <c r="K818" s="381">
        <v>27200</v>
      </c>
      <c r="L818" s="381">
        <v>30200</v>
      </c>
      <c r="M818" s="381">
        <v>32650</v>
      </c>
      <c r="N818" s="381">
        <v>35050</v>
      </c>
      <c r="O818" s="381">
        <v>37450</v>
      </c>
      <c r="P818" s="381">
        <v>39900</v>
      </c>
      <c r="Q818" s="381">
        <v>12700</v>
      </c>
      <c r="R818" s="381">
        <v>16240</v>
      </c>
      <c r="S818" s="381">
        <v>20420</v>
      </c>
      <c r="T818" s="381">
        <v>24600</v>
      </c>
      <c r="U818" s="381">
        <v>28780</v>
      </c>
      <c r="V818" s="381">
        <v>32960</v>
      </c>
      <c r="W818" s="381">
        <v>37140</v>
      </c>
      <c r="X818" s="381">
        <v>39900</v>
      </c>
      <c r="Y818" s="381">
        <v>33850</v>
      </c>
      <c r="Z818" s="381">
        <v>38650</v>
      </c>
      <c r="AA818" s="381">
        <v>43500</v>
      </c>
      <c r="AB818" s="381">
        <v>48300</v>
      </c>
      <c r="AC818" s="381">
        <v>52200</v>
      </c>
      <c r="AD818" s="381">
        <v>56050</v>
      </c>
      <c r="AE818" s="381">
        <v>59900</v>
      </c>
      <c r="AF818" s="381">
        <v>63800</v>
      </c>
      <c r="AG818" s="381">
        <v>9999</v>
      </c>
      <c r="AH818" s="381" t="s">
        <v>1476</v>
      </c>
      <c r="AI818" s="381" t="s">
        <v>11612</v>
      </c>
      <c r="AJ818" s="381">
        <v>0</v>
      </c>
    </row>
    <row r="819" spans="1:36">
      <c r="A819" s="381" t="s">
        <v>550</v>
      </c>
      <c r="B819" s="381" t="s">
        <v>11728</v>
      </c>
      <c r="C819" s="381">
        <v>17</v>
      </c>
      <c r="D819" s="381">
        <v>123</v>
      </c>
      <c r="E819" s="381" t="s">
        <v>11614</v>
      </c>
      <c r="F819" s="381" t="s">
        <v>11613</v>
      </c>
      <c r="G819" s="381" t="s">
        <v>1474</v>
      </c>
      <c r="H819" s="381">
        <v>72500</v>
      </c>
      <c r="I819" s="381">
        <v>25400</v>
      </c>
      <c r="J819" s="381">
        <v>29000</v>
      </c>
      <c r="K819" s="381">
        <v>32650</v>
      </c>
      <c r="L819" s="381">
        <v>36250</v>
      </c>
      <c r="M819" s="381">
        <v>39150</v>
      </c>
      <c r="N819" s="381">
        <v>42050</v>
      </c>
      <c r="O819" s="381">
        <v>44950</v>
      </c>
      <c r="P819" s="381">
        <v>47850</v>
      </c>
      <c r="Q819" s="381">
        <v>15250</v>
      </c>
      <c r="R819" s="381">
        <v>17400</v>
      </c>
      <c r="S819" s="381">
        <v>20420</v>
      </c>
      <c r="T819" s="381">
        <v>24600</v>
      </c>
      <c r="U819" s="381">
        <v>28780</v>
      </c>
      <c r="V819" s="381">
        <v>32960</v>
      </c>
      <c r="W819" s="381">
        <v>37140</v>
      </c>
      <c r="X819" s="381">
        <v>41320</v>
      </c>
      <c r="Y819" s="381">
        <v>40600</v>
      </c>
      <c r="Z819" s="381">
        <v>46400</v>
      </c>
      <c r="AA819" s="381">
        <v>52200</v>
      </c>
      <c r="AB819" s="381">
        <v>58000</v>
      </c>
      <c r="AC819" s="381">
        <v>62650</v>
      </c>
      <c r="AD819" s="381">
        <v>67300</v>
      </c>
      <c r="AE819" s="381">
        <v>71950</v>
      </c>
      <c r="AF819" s="381">
        <v>76600</v>
      </c>
      <c r="AG819" s="381">
        <v>9999</v>
      </c>
      <c r="AH819" s="381" t="s">
        <v>1474</v>
      </c>
      <c r="AI819" s="381" t="s">
        <v>11612</v>
      </c>
      <c r="AJ819" s="381">
        <v>1</v>
      </c>
    </row>
    <row r="820" spans="1:36">
      <c r="A820" s="381" t="s">
        <v>550</v>
      </c>
      <c r="B820" s="381" t="s">
        <v>11727</v>
      </c>
      <c r="C820" s="381">
        <v>17</v>
      </c>
      <c r="D820" s="381">
        <v>125</v>
      </c>
      <c r="E820" s="381" t="s">
        <v>11726</v>
      </c>
      <c r="F820" s="381" t="s">
        <v>11725</v>
      </c>
      <c r="G820" s="381" t="s">
        <v>1470</v>
      </c>
      <c r="H820" s="381">
        <v>58600</v>
      </c>
      <c r="I820" s="381">
        <v>21150</v>
      </c>
      <c r="J820" s="381">
        <v>24200</v>
      </c>
      <c r="K820" s="381">
        <v>27200</v>
      </c>
      <c r="L820" s="381">
        <v>30200</v>
      </c>
      <c r="M820" s="381">
        <v>32650</v>
      </c>
      <c r="N820" s="381">
        <v>35050</v>
      </c>
      <c r="O820" s="381">
        <v>37450</v>
      </c>
      <c r="P820" s="381">
        <v>39900</v>
      </c>
      <c r="Q820" s="381">
        <v>12700</v>
      </c>
      <c r="R820" s="381">
        <v>16240</v>
      </c>
      <c r="S820" s="381">
        <v>20420</v>
      </c>
      <c r="T820" s="381">
        <v>24600</v>
      </c>
      <c r="U820" s="381">
        <v>28780</v>
      </c>
      <c r="V820" s="381">
        <v>32960</v>
      </c>
      <c r="W820" s="381">
        <v>37140</v>
      </c>
      <c r="X820" s="381">
        <v>39900</v>
      </c>
      <c r="Y820" s="381">
        <v>33850</v>
      </c>
      <c r="Z820" s="381">
        <v>38650</v>
      </c>
      <c r="AA820" s="381">
        <v>43500</v>
      </c>
      <c r="AB820" s="381">
        <v>48300</v>
      </c>
      <c r="AC820" s="381">
        <v>52200</v>
      </c>
      <c r="AD820" s="381">
        <v>56050</v>
      </c>
      <c r="AE820" s="381">
        <v>59900</v>
      </c>
      <c r="AF820" s="381">
        <v>63800</v>
      </c>
      <c r="AG820" s="381">
        <v>9999</v>
      </c>
      <c r="AH820" s="381" t="s">
        <v>1470</v>
      </c>
      <c r="AI820" s="381" t="s">
        <v>11612</v>
      </c>
      <c r="AJ820" s="381">
        <v>0</v>
      </c>
    </row>
    <row r="821" spans="1:36">
      <c r="A821" s="381" t="s">
        <v>550</v>
      </c>
      <c r="B821" s="381" t="s">
        <v>11724</v>
      </c>
      <c r="C821" s="381">
        <v>17</v>
      </c>
      <c r="D821" s="381">
        <v>127</v>
      </c>
      <c r="E821" s="381" t="s">
        <v>11723</v>
      </c>
      <c r="F821" s="381" t="s">
        <v>11722</v>
      </c>
      <c r="G821" s="381" t="s">
        <v>11721</v>
      </c>
      <c r="H821" s="381">
        <v>53800</v>
      </c>
      <c r="I821" s="381">
        <v>21150</v>
      </c>
      <c r="J821" s="381">
        <v>24200</v>
      </c>
      <c r="K821" s="381">
        <v>27200</v>
      </c>
      <c r="L821" s="381">
        <v>30200</v>
      </c>
      <c r="M821" s="381">
        <v>32650</v>
      </c>
      <c r="N821" s="381">
        <v>35050</v>
      </c>
      <c r="O821" s="381">
        <v>37450</v>
      </c>
      <c r="P821" s="381">
        <v>39900</v>
      </c>
      <c r="Q821" s="381">
        <v>12700</v>
      </c>
      <c r="R821" s="381">
        <v>16240</v>
      </c>
      <c r="S821" s="381">
        <v>20420</v>
      </c>
      <c r="T821" s="381">
        <v>24600</v>
      </c>
      <c r="U821" s="381">
        <v>28780</v>
      </c>
      <c r="V821" s="381">
        <v>32960</v>
      </c>
      <c r="W821" s="381">
        <v>37140</v>
      </c>
      <c r="X821" s="381">
        <v>39900</v>
      </c>
      <c r="Y821" s="381">
        <v>33850</v>
      </c>
      <c r="Z821" s="381">
        <v>38650</v>
      </c>
      <c r="AA821" s="381">
        <v>43500</v>
      </c>
      <c r="AB821" s="381">
        <v>48300</v>
      </c>
      <c r="AC821" s="381">
        <v>52200</v>
      </c>
      <c r="AD821" s="381">
        <v>56050</v>
      </c>
      <c r="AE821" s="381">
        <v>59900</v>
      </c>
      <c r="AF821" s="381">
        <v>63800</v>
      </c>
      <c r="AG821" s="381">
        <v>9999</v>
      </c>
      <c r="AH821" s="381" t="s">
        <v>11721</v>
      </c>
      <c r="AI821" s="381" t="s">
        <v>11612</v>
      </c>
      <c r="AJ821" s="381">
        <v>0</v>
      </c>
    </row>
    <row r="822" spans="1:36">
      <c r="A822" s="381" t="s">
        <v>550</v>
      </c>
      <c r="B822" s="381" t="s">
        <v>11720</v>
      </c>
      <c r="C822" s="381">
        <v>17</v>
      </c>
      <c r="D822" s="381">
        <v>129</v>
      </c>
      <c r="E822" s="381" t="s">
        <v>11669</v>
      </c>
      <c r="F822" s="381" t="s">
        <v>11668</v>
      </c>
      <c r="G822" s="381" t="s">
        <v>3084</v>
      </c>
      <c r="H822" s="381">
        <v>75500</v>
      </c>
      <c r="I822" s="381">
        <v>26450</v>
      </c>
      <c r="J822" s="381">
        <v>30200</v>
      </c>
      <c r="K822" s="381">
        <v>34000</v>
      </c>
      <c r="L822" s="381">
        <v>37750</v>
      </c>
      <c r="M822" s="381">
        <v>40800</v>
      </c>
      <c r="N822" s="381">
        <v>43800</v>
      </c>
      <c r="O822" s="381">
        <v>46850</v>
      </c>
      <c r="P822" s="381">
        <v>49850</v>
      </c>
      <c r="Q822" s="381">
        <v>15900</v>
      </c>
      <c r="R822" s="381">
        <v>18150</v>
      </c>
      <c r="S822" s="381">
        <v>20420</v>
      </c>
      <c r="T822" s="381">
        <v>24600</v>
      </c>
      <c r="U822" s="381">
        <v>28780</v>
      </c>
      <c r="V822" s="381">
        <v>32960</v>
      </c>
      <c r="W822" s="381">
        <v>37140</v>
      </c>
      <c r="X822" s="381">
        <v>41320</v>
      </c>
      <c r="Y822" s="381">
        <v>42300</v>
      </c>
      <c r="Z822" s="381">
        <v>48350</v>
      </c>
      <c r="AA822" s="381">
        <v>54400</v>
      </c>
      <c r="AB822" s="381">
        <v>60400</v>
      </c>
      <c r="AC822" s="381">
        <v>65250</v>
      </c>
      <c r="AD822" s="381">
        <v>70100</v>
      </c>
      <c r="AE822" s="381">
        <v>74900</v>
      </c>
      <c r="AF822" s="381">
        <v>79750</v>
      </c>
      <c r="AG822" s="381">
        <v>7880</v>
      </c>
      <c r="AH822" s="381" t="s">
        <v>3084</v>
      </c>
      <c r="AI822" s="381" t="s">
        <v>11612</v>
      </c>
      <c r="AJ822" s="381">
        <v>1</v>
      </c>
    </row>
    <row r="823" spans="1:36">
      <c r="A823" s="381" t="s">
        <v>550</v>
      </c>
      <c r="B823" s="381" t="s">
        <v>11719</v>
      </c>
      <c r="C823" s="381">
        <v>17</v>
      </c>
      <c r="D823" s="381">
        <v>131</v>
      </c>
      <c r="E823" s="381" t="s">
        <v>11105</v>
      </c>
      <c r="F823" s="381" t="s">
        <v>11104</v>
      </c>
      <c r="G823" s="381" t="s">
        <v>1466</v>
      </c>
      <c r="H823" s="381">
        <v>67100</v>
      </c>
      <c r="I823" s="381">
        <v>23500</v>
      </c>
      <c r="J823" s="381">
        <v>26850</v>
      </c>
      <c r="K823" s="381">
        <v>30200</v>
      </c>
      <c r="L823" s="381">
        <v>33550</v>
      </c>
      <c r="M823" s="381">
        <v>36250</v>
      </c>
      <c r="N823" s="381">
        <v>38950</v>
      </c>
      <c r="O823" s="381">
        <v>41650</v>
      </c>
      <c r="P823" s="381">
        <v>44300</v>
      </c>
      <c r="Q823" s="381">
        <v>14150</v>
      </c>
      <c r="R823" s="381">
        <v>16240</v>
      </c>
      <c r="S823" s="381">
        <v>20420</v>
      </c>
      <c r="T823" s="381">
        <v>24600</v>
      </c>
      <c r="U823" s="381">
        <v>28780</v>
      </c>
      <c r="V823" s="381">
        <v>32960</v>
      </c>
      <c r="W823" s="381">
        <v>37140</v>
      </c>
      <c r="X823" s="381">
        <v>41320</v>
      </c>
      <c r="Y823" s="381">
        <v>37600</v>
      </c>
      <c r="Z823" s="381">
        <v>43000</v>
      </c>
      <c r="AA823" s="381">
        <v>48350</v>
      </c>
      <c r="AB823" s="381">
        <v>53700</v>
      </c>
      <c r="AC823" s="381">
        <v>58000</v>
      </c>
      <c r="AD823" s="381">
        <v>62300</v>
      </c>
      <c r="AE823" s="381">
        <v>66600</v>
      </c>
      <c r="AF823" s="381">
        <v>70900</v>
      </c>
      <c r="AG823" s="381">
        <v>9999</v>
      </c>
      <c r="AH823" s="381" t="s">
        <v>1466</v>
      </c>
      <c r="AI823" s="381" t="s">
        <v>11612</v>
      </c>
      <c r="AJ823" s="381">
        <v>1</v>
      </c>
    </row>
    <row r="824" spans="1:36">
      <c r="A824" s="381" t="s">
        <v>550</v>
      </c>
      <c r="B824" s="381" t="s">
        <v>11718</v>
      </c>
      <c r="C824" s="381">
        <v>17</v>
      </c>
      <c r="D824" s="381">
        <v>133</v>
      </c>
      <c r="E824" s="381" t="s">
        <v>7240</v>
      </c>
      <c r="F824" s="381" t="s">
        <v>7239</v>
      </c>
      <c r="G824" s="381" t="s">
        <v>1205</v>
      </c>
      <c r="H824" s="381">
        <v>74500</v>
      </c>
      <c r="I824" s="381">
        <v>26100</v>
      </c>
      <c r="J824" s="381">
        <v>29800</v>
      </c>
      <c r="K824" s="381">
        <v>33550</v>
      </c>
      <c r="L824" s="381">
        <v>37250</v>
      </c>
      <c r="M824" s="381">
        <v>40250</v>
      </c>
      <c r="N824" s="381">
        <v>43250</v>
      </c>
      <c r="O824" s="381">
        <v>46200</v>
      </c>
      <c r="P824" s="381">
        <v>49200</v>
      </c>
      <c r="Q824" s="381">
        <v>15650</v>
      </c>
      <c r="R824" s="381">
        <v>17900</v>
      </c>
      <c r="S824" s="381">
        <v>20420</v>
      </c>
      <c r="T824" s="381">
        <v>24600</v>
      </c>
      <c r="U824" s="381">
        <v>28780</v>
      </c>
      <c r="V824" s="381">
        <v>32960</v>
      </c>
      <c r="W824" s="381">
        <v>37140</v>
      </c>
      <c r="X824" s="381">
        <v>41320</v>
      </c>
      <c r="Y824" s="381">
        <v>41750</v>
      </c>
      <c r="Z824" s="381">
        <v>47700</v>
      </c>
      <c r="AA824" s="381">
        <v>53650</v>
      </c>
      <c r="AB824" s="381">
        <v>59600</v>
      </c>
      <c r="AC824" s="381">
        <v>64400</v>
      </c>
      <c r="AD824" s="381">
        <v>69150</v>
      </c>
      <c r="AE824" s="381">
        <v>73950</v>
      </c>
      <c r="AF824" s="381">
        <v>78700</v>
      </c>
      <c r="AG824" s="381">
        <v>7040</v>
      </c>
      <c r="AH824" s="381" t="s">
        <v>1205</v>
      </c>
      <c r="AI824" s="381" t="s">
        <v>11612</v>
      </c>
      <c r="AJ824" s="381">
        <v>1</v>
      </c>
    </row>
    <row r="825" spans="1:36">
      <c r="A825" s="381" t="s">
        <v>550</v>
      </c>
      <c r="B825" s="381" t="s">
        <v>11717</v>
      </c>
      <c r="C825" s="381">
        <v>17</v>
      </c>
      <c r="D825" s="381">
        <v>135</v>
      </c>
      <c r="E825" s="381" t="s">
        <v>11716</v>
      </c>
      <c r="F825" s="381" t="s">
        <v>11715</v>
      </c>
      <c r="G825" s="381" t="s">
        <v>1924</v>
      </c>
      <c r="H825" s="381">
        <v>57100</v>
      </c>
      <c r="I825" s="381">
        <v>21150</v>
      </c>
      <c r="J825" s="381">
        <v>24200</v>
      </c>
      <c r="K825" s="381">
        <v>27200</v>
      </c>
      <c r="L825" s="381">
        <v>30200</v>
      </c>
      <c r="M825" s="381">
        <v>32650</v>
      </c>
      <c r="N825" s="381">
        <v>35050</v>
      </c>
      <c r="O825" s="381">
        <v>37450</v>
      </c>
      <c r="P825" s="381">
        <v>39900</v>
      </c>
      <c r="Q825" s="381">
        <v>12700</v>
      </c>
      <c r="R825" s="381">
        <v>16240</v>
      </c>
      <c r="S825" s="381">
        <v>20420</v>
      </c>
      <c r="T825" s="381">
        <v>24600</v>
      </c>
      <c r="U825" s="381">
        <v>28780</v>
      </c>
      <c r="V825" s="381">
        <v>32960</v>
      </c>
      <c r="W825" s="381">
        <v>37140</v>
      </c>
      <c r="X825" s="381">
        <v>39900</v>
      </c>
      <c r="Y825" s="381">
        <v>33850</v>
      </c>
      <c r="Z825" s="381">
        <v>38650</v>
      </c>
      <c r="AA825" s="381">
        <v>43500</v>
      </c>
      <c r="AB825" s="381">
        <v>48300</v>
      </c>
      <c r="AC825" s="381">
        <v>52200</v>
      </c>
      <c r="AD825" s="381">
        <v>56050</v>
      </c>
      <c r="AE825" s="381">
        <v>59900</v>
      </c>
      <c r="AF825" s="381">
        <v>63800</v>
      </c>
      <c r="AG825" s="381">
        <v>9999</v>
      </c>
      <c r="AH825" s="381" t="s">
        <v>1924</v>
      </c>
      <c r="AI825" s="381" t="s">
        <v>11612</v>
      </c>
      <c r="AJ825" s="381">
        <v>0</v>
      </c>
    </row>
    <row r="826" spans="1:36">
      <c r="A826" s="381" t="s">
        <v>550</v>
      </c>
      <c r="B826" s="381" t="s">
        <v>11714</v>
      </c>
      <c r="C826" s="381">
        <v>17</v>
      </c>
      <c r="D826" s="381">
        <v>137</v>
      </c>
      <c r="E826" s="381" t="s">
        <v>11713</v>
      </c>
      <c r="F826" s="381" t="s">
        <v>11712</v>
      </c>
      <c r="G826" s="381" t="s">
        <v>1449</v>
      </c>
      <c r="H826" s="381">
        <v>66200</v>
      </c>
      <c r="I826" s="381">
        <v>23200</v>
      </c>
      <c r="J826" s="381">
        <v>26500</v>
      </c>
      <c r="K826" s="381">
        <v>29800</v>
      </c>
      <c r="L826" s="381">
        <v>33100</v>
      </c>
      <c r="M826" s="381">
        <v>35750</v>
      </c>
      <c r="N826" s="381">
        <v>38400</v>
      </c>
      <c r="O826" s="381">
        <v>41050</v>
      </c>
      <c r="P826" s="381">
        <v>43700</v>
      </c>
      <c r="Q826" s="381">
        <v>13900</v>
      </c>
      <c r="R826" s="381">
        <v>16240</v>
      </c>
      <c r="S826" s="381">
        <v>20420</v>
      </c>
      <c r="T826" s="381">
        <v>24600</v>
      </c>
      <c r="U826" s="381">
        <v>28780</v>
      </c>
      <c r="V826" s="381">
        <v>32960</v>
      </c>
      <c r="W826" s="381">
        <v>37140</v>
      </c>
      <c r="X826" s="381">
        <v>41320</v>
      </c>
      <c r="Y826" s="381">
        <v>37100</v>
      </c>
      <c r="Z826" s="381">
        <v>42400</v>
      </c>
      <c r="AA826" s="381">
        <v>47700</v>
      </c>
      <c r="AB826" s="381">
        <v>52950</v>
      </c>
      <c r="AC826" s="381">
        <v>57200</v>
      </c>
      <c r="AD826" s="381">
        <v>61450</v>
      </c>
      <c r="AE826" s="381">
        <v>65700</v>
      </c>
      <c r="AF826" s="381">
        <v>69900</v>
      </c>
      <c r="AG826" s="381">
        <v>9999</v>
      </c>
      <c r="AH826" s="381" t="s">
        <v>1449</v>
      </c>
      <c r="AI826" s="381" t="s">
        <v>11612</v>
      </c>
      <c r="AJ826" s="381">
        <v>0</v>
      </c>
    </row>
    <row r="827" spans="1:36">
      <c r="A827" s="381" t="s">
        <v>550</v>
      </c>
      <c r="B827" s="381" t="s">
        <v>11711</v>
      </c>
      <c r="C827" s="381">
        <v>17</v>
      </c>
      <c r="D827" s="381">
        <v>139</v>
      </c>
      <c r="E827" s="381" t="s">
        <v>11710</v>
      </c>
      <c r="F827" s="381" t="s">
        <v>11709</v>
      </c>
      <c r="G827" s="381" t="s">
        <v>11708</v>
      </c>
      <c r="H827" s="381">
        <v>58400</v>
      </c>
      <c r="I827" s="381">
        <v>21150</v>
      </c>
      <c r="J827" s="381">
        <v>24200</v>
      </c>
      <c r="K827" s="381">
        <v>27200</v>
      </c>
      <c r="L827" s="381">
        <v>30200</v>
      </c>
      <c r="M827" s="381">
        <v>32650</v>
      </c>
      <c r="N827" s="381">
        <v>35050</v>
      </c>
      <c r="O827" s="381">
        <v>37450</v>
      </c>
      <c r="P827" s="381">
        <v>39900</v>
      </c>
      <c r="Q827" s="381">
        <v>12700</v>
      </c>
      <c r="R827" s="381">
        <v>16240</v>
      </c>
      <c r="S827" s="381">
        <v>20420</v>
      </c>
      <c r="T827" s="381">
        <v>24600</v>
      </c>
      <c r="U827" s="381">
        <v>28780</v>
      </c>
      <c r="V827" s="381">
        <v>32960</v>
      </c>
      <c r="W827" s="381">
        <v>37140</v>
      </c>
      <c r="X827" s="381">
        <v>39900</v>
      </c>
      <c r="Y827" s="381">
        <v>33850</v>
      </c>
      <c r="Z827" s="381">
        <v>38650</v>
      </c>
      <c r="AA827" s="381">
        <v>43500</v>
      </c>
      <c r="AB827" s="381">
        <v>48300</v>
      </c>
      <c r="AC827" s="381">
        <v>52200</v>
      </c>
      <c r="AD827" s="381">
        <v>56050</v>
      </c>
      <c r="AE827" s="381">
        <v>59900</v>
      </c>
      <c r="AF827" s="381">
        <v>63800</v>
      </c>
      <c r="AG827" s="381">
        <v>9999</v>
      </c>
      <c r="AH827" s="381" t="s">
        <v>11708</v>
      </c>
      <c r="AI827" s="381" t="s">
        <v>11612</v>
      </c>
      <c r="AJ827" s="381">
        <v>0</v>
      </c>
    </row>
    <row r="828" spans="1:36">
      <c r="A828" s="381" t="s">
        <v>550</v>
      </c>
      <c r="B828" s="381" t="s">
        <v>11707</v>
      </c>
      <c r="C828" s="381">
        <v>17</v>
      </c>
      <c r="D828" s="381">
        <v>141</v>
      </c>
      <c r="E828" s="381" t="s">
        <v>11706</v>
      </c>
      <c r="F828" s="381" t="s">
        <v>11705</v>
      </c>
      <c r="G828" s="381" t="s">
        <v>11704</v>
      </c>
      <c r="H828" s="381">
        <v>71600</v>
      </c>
      <c r="I828" s="381">
        <v>25100</v>
      </c>
      <c r="J828" s="381">
        <v>28650</v>
      </c>
      <c r="K828" s="381">
        <v>32250</v>
      </c>
      <c r="L828" s="381">
        <v>35800</v>
      </c>
      <c r="M828" s="381">
        <v>38700</v>
      </c>
      <c r="N828" s="381">
        <v>41550</v>
      </c>
      <c r="O828" s="381">
        <v>44400</v>
      </c>
      <c r="P828" s="381">
        <v>47300</v>
      </c>
      <c r="Q828" s="381">
        <v>15050</v>
      </c>
      <c r="R828" s="381">
        <v>17200</v>
      </c>
      <c r="S828" s="381">
        <v>20420</v>
      </c>
      <c r="T828" s="381">
        <v>24600</v>
      </c>
      <c r="U828" s="381">
        <v>28780</v>
      </c>
      <c r="V828" s="381">
        <v>32960</v>
      </c>
      <c r="W828" s="381">
        <v>37140</v>
      </c>
      <c r="X828" s="381">
        <v>41320</v>
      </c>
      <c r="Y828" s="381">
        <v>40150</v>
      </c>
      <c r="Z828" s="381">
        <v>45850</v>
      </c>
      <c r="AA828" s="381">
        <v>51600</v>
      </c>
      <c r="AB828" s="381">
        <v>57300</v>
      </c>
      <c r="AC828" s="381">
        <v>61900</v>
      </c>
      <c r="AD828" s="381">
        <v>66500</v>
      </c>
      <c r="AE828" s="381">
        <v>71100</v>
      </c>
      <c r="AF828" s="381">
        <v>75650</v>
      </c>
      <c r="AG828" s="381">
        <v>6880</v>
      </c>
      <c r="AH828" s="381" t="s">
        <v>11704</v>
      </c>
      <c r="AI828" s="381" t="s">
        <v>11612</v>
      </c>
      <c r="AJ828" s="381">
        <v>0</v>
      </c>
    </row>
    <row r="829" spans="1:36">
      <c r="A829" s="381" t="s">
        <v>550</v>
      </c>
      <c r="B829" s="381" t="s">
        <v>11703</v>
      </c>
      <c r="C829" s="381">
        <v>17</v>
      </c>
      <c r="D829" s="381">
        <v>143</v>
      </c>
      <c r="E829" s="381" t="s">
        <v>11614</v>
      </c>
      <c r="F829" s="381" t="s">
        <v>11613</v>
      </c>
      <c r="G829" s="381" t="s">
        <v>11702</v>
      </c>
      <c r="H829" s="381">
        <v>72500</v>
      </c>
      <c r="I829" s="381">
        <v>25400</v>
      </c>
      <c r="J829" s="381">
        <v>29000</v>
      </c>
      <c r="K829" s="381">
        <v>32650</v>
      </c>
      <c r="L829" s="381">
        <v>36250</v>
      </c>
      <c r="M829" s="381">
        <v>39150</v>
      </c>
      <c r="N829" s="381">
        <v>42050</v>
      </c>
      <c r="O829" s="381">
        <v>44950</v>
      </c>
      <c r="P829" s="381">
        <v>47850</v>
      </c>
      <c r="Q829" s="381">
        <v>15250</v>
      </c>
      <c r="R829" s="381">
        <v>17400</v>
      </c>
      <c r="S829" s="381">
        <v>20420</v>
      </c>
      <c r="T829" s="381">
        <v>24600</v>
      </c>
      <c r="U829" s="381">
        <v>28780</v>
      </c>
      <c r="V829" s="381">
        <v>32960</v>
      </c>
      <c r="W829" s="381">
        <v>37140</v>
      </c>
      <c r="X829" s="381">
        <v>41320</v>
      </c>
      <c r="Y829" s="381">
        <v>40600</v>
      </c>
      <c r="Z829" s="381">
        <v>46400</v>
      </c>
      <c r="AA829" s="381">
        <v>52200</v>
      </c>
      <c r="AB829" s="381">
        <v>58000</v>
      </c>
      <c r="AC829" s="381">
        <v>62650</v>
      </c>
      <c r="AD829" s="381">
        <v>67300</v>
      </c>
      <c r="AE829" s="381">
        <v>71950</v>
      </c>
      <c r="AF829" s="381">
        <v>76600</v>
      </c>
      <c r="AG829" s="381">
        <v>6120</v>
      </c>
      <c r="AH829" s="381" t="s">
        <v>11702</v>
      </c>
      <c r="AI829" s="381" t="s">
        <v>11612</v>
      </c>
      <c r="AJ829" s="381">
        <v>1</v>
      </c>
    </row>
    <row r="830" spans="1:36">
      <c r="A830" s="381" t="s">
        <v>550</v>
      </c>
      <c r="B830" s="381" t="s">
        <v>11701</v>
      </c>
      <c r="C830" s="381">
        <v>17</v>
      </c>
      <c r="D830" s="381">
        <v>145</v>
      </c>
      <c r="E830" s="381" t="s">
        <v>11700</v>
      </c>
      <c r="F830" s="381" t="s">
        <v>11699</v>
      </c>
      <c r="G830" s="381" t="s">
        <v>3736</v>
      </c>
      <c r="H830" s="381">
        <v>56800</v>
      </c>
      <c r="I830" s="381">
        <v>21150</v>
      </c>
      <c r="J830" s="381">
        <v>24200</v>
      </c>
      <c r="K830" s="381">
        <v>27200</v>
      </c>
      <c r="L830" s="381">
        <v>30200</v>
      </c>
      <c r="M830" s="381">
        <v>32650</v>
      </c>
      <c r="N830" s="381">
        <v>35050</v>
      </c>
      <c r="O830" s="381">
        <v>37450</v>
      </c>
      <c r="P830" s="381">
        <v>39900</v>
      </c>
      <c r="Q830" s="381">
        <v>12700</v>
      </c>
      <c r="R830" s="381">
        <v>16240</v>
      </c>
      <c r="S830" s="381">
        <v>20420</v>
      </c>
      <c r="T830" s="381">
        <v>24600</v>
      </c>
      <c r="U830" s="381">
        <v>28780</v>
      </c>
      <c r="V830" s="381">
        <v>32960</v>
      </c>
      <c r="W830" s="381">
        <v>37140</v>
      </c>
      <c r="X830" s="381">
        <v>39900</v>
      </c>
      <c r="Y830" s="381">
        <v>33850</v>
      </c>
      <c r="Z830" s="381">
        <v>38650</v>
      </c>
      <c r="AA830" s="381">
        <v>43500</v>
      </c>
      <c r="AB830" s="381">
        <v>48300</v>
      </c>
      <c r="AC830" s="381">
        <v>52200</v>
      </c>
      <c r="AD830" s="381">
        <v>56050</v>
      </c>
      <c r="AE830" s="381">
        <v>59900</v>
      </c>
      <c r="AF830" s="381">
        <v>63800</v>
      </c>
      <c r="AG830" s="381">
        <v>9999</v>
      </c>
      <c r="AH830" s="381" t="s">
        <v>3736</v>
      </c>
      <c r="AI830" s="381" t="s">
        <v>11612</v>
      </c>
      <c r="AJ830" s="381">
        <v>0</v>
      </c>
    </row>
    <row r="831" spans="1:36">
      <c r="A831" s="381" t="s">
        <v>550</v>
      </c>
      <c r="B831" s="381" t="s">
        <v>11698</v>
      </c>
      <c r="C831" s="381">
        <v>17</v>
      </c>
      <c r="D831" s="381">
        <v>147</v>
      </c>
      <c r="E831" s="381" t="s">
        <v>11697</v>
      </c>
      <c r="F831" s="381" t="s">
        <v>11696</v>
      </c>
      <c r="G831" s="381" t="s">
        <v>11695</v>
      </c>
      <c r="H831" s="381">
        <v>69500</v>
      </c>
      <c r="I831" s="381">
        <v>24350</v>
      </c>
      <c r="J831" s="381">
        <v>27800</v>
      </c>
      <c r="K831" s="381">
        <v>31300</v>
      </c>
      <c r="L831" s="381">
        <v>34750</v>
      </c>
      <c r="M831" s="381">
        <v>37550</v>
      </c>
      <c r="N831" s="381">
        <v>40350</v>
      </c>
      <c r="O831" s="381">
        <v>43100</v>
      </c>
      <c r="P831" s="381">
        <v>45900</v>
      </c>
      <c r="Q831" s="381">
        <v>14600</v>
      </c>
      <c r="R831" s="381">
        <v>16700</v>
      </c>
      <c r="S831" s="381">
        <v>20420</v>
      </c>
      <c r="T831" s="381">
        <v>24600</v>
      </c>
      <c r="U831" s="381">
        <v>28780</v>
      </c>
      <c r="V831" s="381">
        <v>32960</v>
      </c>
      <c r="W831" s="381">
        <v>37140</v>
      </c>
      <c r="X831" s="381">
        <v>41320</v>
      </c>
      <c r="Y831" s="381">
        <v>38950</v>
      </c>
      <c r="Z831" s="381">
        <v>44500</v>
      </c>
      <c r="AA831" s="381">
        <v>50050</v>
      </c>
      <c r="AB831" s="381">
        <v>55600</v>
      </c>
      <c r="AC831" s="381">
        <v>60050</v>
      </c>
      <c r="AD831" s="381">
        <v>64500</v>
      </c>
      <c r="AE831" s="381">
        <v>68950</v>
      </c>
      <c r="AF831" s="381">
        <v>73400</v>
      </c>
      <c r="AG831" s="381">
        <v>9999</v>
      </c>
      <c r="AH831" s="381" t="s">
        <v>11695</v>
      </c>
      <c r="AI831" s="381" t="s">
        <v>11612</v>
      </c>
      <c r="AJ831" s="381">
        <v>1</v>
      </c>
    </row>
    <row r="832" spans="1:36">
      <c r="A832" s="381" t="s">
        <v>550</v>
      </c>
      <c r="B832" s="381" t="s">
        <v>11694</v>
      </c>
      <c r="C832" s="381">
        <v>17</v>
      </c>
      <c r="D832" s="381">
        <v>149</v>
      </c>
      <c r="E832" s="381" t="s">
        <v>11693</v>
      </c>
      <c r="F832" s="381" t="s">
        <v>11692</v>
      </c>
      <c r="G832" s="381" t="s">
        <v>4472</v>
      </c>
      <c r="H832" s="381">
        <v>51800</v>
      </c>
      <c r="I832" s="381">
        <v>21150</v>
      </c>
      <c r="J832" s="381">
        <v>24200</v>
      </c>
      <c r="K832" s="381">
        <v>27200</v>
      </c>
      <c r="L832" s="381">
        <v>30200</v>
      </c>
      <c r="M832" s="381">
        <v>32650</v>
      </c>
      <c r="N832" s="381">
        <v>35050</v>
      </c>
      <c r="O832" s="381">
        <v>37450</v>
      </c>
      <c r="P832" s="381">
        <v>39900</v>
      </c>
      <c r="Q832" s="381">
        <v>12700</v>
      </c>
      <c r="R832" s="381">
        <v>16240</v>
      </c>
      <c r="S832" s="381">
        <v>20420</v>
      </c>
      <c r="T832" s="381">
        <v>24600</v>
      </c>
      <c r="U832" s="381">
        <v>28780</v>
      </c>
      <c r="V832" s="381">
        <v>32960</v>
      </c>
      <c r="W832" s="381">
        <v>37140</v>
      </c>
      <c r="X832" s="381">
        <v>39900</v>
      </c>
      <c r="Y832" s="381">
        <v>33850</v>
      </c>
      <c r="Z832" s="381">
        <v>38650</v>
      </c>
      <c r="AA832" s="381">
        <v>43500</v>
      </c>
      <c r="AB832" s="381">
        <v>48300</v>
      </c>
      <c r="AC832" s="381">
        <v>52200</v>
      </c>
      <c r="AD832" s="381">
        <v>56050</v>
      </c>
      <c r="AE832" s="381">
        <v>59900</v>
      </c>
      <c r="AF832" s="381">
        <v>63800</v>
      </c>
      <c r="AG832" s="381">
        <v>9999</v>
      </c>
      <c r="AH832" s="381" t="s">
        <v>4472</v>
      </c>
      <c r="AI832" s="381" t="s">
        <v>11612</v>
      </c>
      <c r="AJ832" s="381">
        <v>0</v>
      </c>
    </row>
    <row r="833" spans="1:36">
      <c r="A833" s="381" t="s">
        <v>550</v>
      </c>
      <c r="B833" s="381" t="s">
        <v>11691</v>
      </c>
      <c r="C833" s="381">
        <v>17</v>
      </c>
      <c r="D833" s="381">
        <v>151</v>
      </c>
      <c r="E833" s="381" t="s">
        <v>11690</v>
      </c>
      <c r="F833" s="381" t="s">
        <v>11689</v>
      </c>
      <c r="G833" s="381" t="s">
        <v>7950</v>
      </c>
      <c r="H833" s="381">
        <v>54000</v>
      </c>
      <c r="I833" s="381">
        <v>21150</v>
      </c>
      <c r="J833" s="381">
        <v>24200</v>
      </c>
      <c r="K833" s="381">
        <v>27200</v>
      </c>
      <c r="L833" s="381">
        <v>30200</v>
      </c>
      <c r="M833" s="381">
        <v>32650</v>
      </c>
      <c r="N833" s="381">
        <v>35050</v>
      </c>
      <c r="O833" s="381">
        <v>37450</v>
      </c>
      <c r="P833" s="381">
        <v>39900</v>
      </c>
      <c r="Q833" s="381">
        <v>12700</v>
      </c>
      <c r="R833" s="381">
        <v>16240</v>
      </c>
      <c r="S833" s="381">
        <v>20420</v>
      </c>
      <c r="T833" s="381">
        <v>24600</v>
      </c>
      <c r="U833" s="381">
        <v>28780</v>
      </c>
      <c r="V833" s="381">
        <v>32960</v>
      </c>
      <c r="W833" s="381">
        <v>37140</v>
      </c>
      <c r="X833" s="381">
        <v>39900</v>
      </c>
      <c r="Y833" s="381">
        <v>33850</v>
      </c>
      <c r="Z833" s="381">
        <v>38650</v>
      </c>
      <c r="AA833" s="381">
        <v>43500</v>
      </c>
      <c r="AB833" s="381">
        <v>48300</v>
      </c>
      <c r="AC833" s="381">
        <v>52200</v>
      </c>
      <c r="AD833" s="381">
        <v>56050</v>
      </c>
      <c r="AE833" s="381">
        <v>59900</v>
      </c>
      <c r="AF833" s="381">
        <v>63800</v>
      </c>
      <c r="AG833" s="381">
        <v>9999</v>
      </c>
      <c r="AH833" s="381" t="s">
        <v>7950</v>
      </c>
      <c r="AI833" s="381" t="s">
        <v>11612</v>
      </c>
      <c r="AJ833" s="381">
        <v>0</v>
      </c>
    </row>
    <row r="834" spans="1:36">
      <c r="A834" s="381" t="s">
        <v>550</v>
      </c>
      <c r="B834" s="381" t="s">
        <v>11688</v>
      </c>
      <c r="C834" s="381">
        <v>17</v>
      </c>
      <c r="D834" s="381">
        <v>153</v>
      </c>
      <c r="E834" s="381" t="s">
        <v>11687</v>
      </c>
      <c r="F834" s="381" t="s">
        <v>11686</v>
      </c>
      <c r="G834" s="381" t="s">
        <v>1880</v>
      </c>
      <c r="H834" s="381">
        <v>49800</v>
      </c>
      <c r="I834" s="381">
        <v>21150</v>
      </c>
      <c r="J834" s="381">
        <v>24200</v>
      </c>
      <c r="K834" s="381">
        <v>27200</v>
      </c>
      <c r="L834" s="381">
        <v>30200</v>
      </c>
      <c r="M834" s="381">
        <v>32650</v>
      </c>
      <c r="N834" s="381">
        <v>35050</v>
      </c>
      <c r="O834" s="381">
        <v>37450</v>
      </c>
      <c r="P834" s="381">
        <v>39900</v>
      </c>
      <c r="Q834" s="381">
        <v>12700</v>
      </c>
      <c r="R834" s="381">
        <v>16240</v>
      </c>
      <c r="S834" s="381">
        <v>20420</v>
      </c>
      <c r="T834" s="381">
        <v>24600</v>
      </c>
      <c r="U834" s="381">
        <v>28780</v>
      </c>
      <c r="V834" s="381">
        <v>32960</v>
      </c>
      <c r="W834" s="381">
        <v>37140</v>
      </c>
      <c r="X834" s="381">
        <v>39900</v>
      </c>
      <c r="Y834" s="381">
        <v>33850</v>
      </c>
      <c r="Z834" s="381">
        <v>38650</v>
      </c>
      <c r="AA834" s="381">
        <v>43500</v>
      </c>
      <c r="AB834" s="381">
        <v>48300</v>
      </c>
      <c r="AC834" s="381">
        <v>52200</v>
      </c>
      <c r="AD834" s="381">
        <v>56050</v>
      </c>
      <c r="AE834" s="381">
        <v>59900</v>
      </c>
      <c r="AF834" s="381">
        <v>63800</v>
      </c>
      <c r="AG834" s="381">
        <v>9999</v>
      </c>
      <c r="AH834" s="381" t="s">
        <v>1880</v>
      </c>
      <c r="AI834" s="381" t="s">
        <v>11612</v>
      </c>
      <c r="AJ834" s="381">
        <v>0</v>
      </c>
    </row>
    <row r="835" spans="1:36">
      <c r="A835" s="381" t="s">
        <v>550</v>
      </c>
      <c r="B835" s="381" t="s">
        <v>11685</v>
      </c>
      <c r="C835" s="381">
        <v>17</v>
      </c>
      <c r="D835" s="381">
        <v>155</v>
      </c>
      <c r="E835" s="381" t="s">
        <v>11684</v>
      </c>
      <c r="F835" s="381" t="s">
        <v>11683</v>
      </c>
      <c r="G835" s="381" t="s">
        <v>1421</v>
      </c>
      <c r="H835" s="381">
        <v>71100</v>
      </c>
      <c r="I835" s="381">
        <v>24900</v>
      </c>
      <c r="J835" s="381">
        <v>28450</v>
      </c>
      <c r="K835" s="381">
        <v>32000</v>
      </c>
      <c r="L835" s="381">
        <v>35550</v>
      </c>
      <c r="M835" s="381">
        <v>38400</v>
      </c>
      <c r="N835" s="381">
        <v>41250</v>
      </c>
      <c r="O835" s="381">
        <v>44100</v>
      </c>
      <c r="P835" s="381">
        <v>46950</v>
      </c>
      <c r="Q835" s="381">
        <v>14950</v>
      </c>
      <c r="R835" s="381">
        <v>17100</v>
      </c>
      <c r="S835" s="381">
        <v>20420</v>
      </c>
      <c r="T835" s="381">
        <v>24600</v>
      </c>
      <c r="U835" s="381">
        <v>28780</v>
      </c>
      <c r="V835" s="381">
        <v>32960</v>
      </c>
      <c r="W835" s="381">
        <v>37140</v>
      </c>
      <c r="X835" s="381">
        <v>41320</v>
      </c>
      <c r="Y835" s="381">
        <v>39850</v>
      </c>
      <c r="Z835" s="381">
        <v>45550</v>
      </c>
      <c r="AA835" s="381">
        <v>51250</v>
      </c>
      <c r="AB835" s="381">
        <v>56900</v>
      </c>
      <c r="AC835" s="381">
        <v>61500</v>
      </c>
      <c r="AD835" s="381">
        <v>66050</v>
      </c>
      <c r="AE835" s="381">
        <v>70600</v>
      </c>
      <c r="AF835" s="381">
        <v>75150</v>
      </c>
      <c r="AG835" s="381">
        <v>9999</v>
      </c>
      <c r="AH835" s="381" t="s">
        <v>1421</v>
      </c>
      <c r="AI835" s="381" t="s">
        <v>11612</v>
      </c>
      <c r="AJ835" s="381">
        <v>0</v>
      </c>
    </row>
    <row r="836" spans="1:36">
      <c r="A836" s="381" t="s">
        <v>550</v>
      </c>
      <c r="B836" s="381" t="s">
        <v>11682</v>
      </c>
      <c r="C836" s="381">
        <v>17</v>
      </c>
      <c r="D836" s="381">
        <v>157</v>
      </c>
      <c r="E836" s="381" t="s">
        <v>11681</v>
      </c>
      <c r="F836" s="381" t="s">
        <v>11680</v>
      </c>
      <c r="G836" s="381" t="s">
        <v>1413</v>
      </c>
      <c r="H836" s="381">
        <v>63500</v>
      </c>
      <c r="I836" s="381">
        <v>22250</v>
      </c>
      <c r="J836" s="381">
        <v>25400</v>
      </c>
      <c r="K836" s="381">
        <v>28600</v>
      </c>
      <c r="L836" s="381">
        <v>31750</v>
      </c>
      <c r="M836" s="381">
        <v>34300</v>
      </c>
      <c r="N836" s="381">
        <v>36850</v>
      </c>
      <c r="O836" s="381">
        <v>39400</v>
      </c>
      <c r="P836" s="381">
        <v>41950</v>
      </c>
      <c r="Q836" s="381">
        <v>13350</v>
      </c>
      <c r="R836" s="381">
        <v>16240</v>
      </c>
      <c r="S836" s="381">
        <v>20420</v>
      </c>
      <c r="T836" s="381">
        <v>24600</v>
      </c>
      <c r="U836" s="381">
        <v>28780</v>
      </c>
      <c r="V836" s="381">
        <v>32960</v>
      </c>
      <c r="W836" s="381">
        <v>37140</v>
      </c>
      <c r="X836" s="381">
        <v>41320</v>
      </c>
      <c r="Y836" s="381">
        <v>35600</v>
      </c>
      <c r="Z836" s="381">
        <v>40650</v>
      </c>
      <c r="AA836" s="381">
        <v>45750</v>
      </c>
      <c r="AB836" s="381">
        <v>50800</v>
      </c>
      <c r="AC836" s="381">
        <v>54900</v>
      </c>
      <c r="AD836" s="381">
        <v>58950</v>
      </c>
      <c r="AE836" s="381">
        <v>63000</v>
      </c>
      <c r="AF836" s="381">
        <v>67100</v>
      </c>
      <c r="AG836" s="381">
        <v>9999</v>
      </c>
      <c r="AH836" s="381" t="s">
        <v>1413</v>
      </c>
      <c r="AI836" s="381" t="s">
        <v>11612</v>
      </c>
      <c r="AJ836" s="381">
        <v>0</v>
      </c>
    </row>
    <row r="837" spans="1:36">
      <c r="A837" s="381" t="s">
        <v>550</v>
      </c>
      <c r="B837" s="381" t="s">
        <v>11679</v>
      </c>
      <c r="C837" s="381">
        <v>17</v>
      </c>
      <c r="D837" s="381">
        <v>159</v>
      </c>
      <c r="E837" s="381" t="s">
        <v>11678</v>
      </c>
      <c r="F837" s="381" t="s">
        <v>11677</v>
      </c>
      <c r="G837" s="381" t="s">
        <v>1165</v>
      </c>
      <c r="H837" s="381">
        <v>58500</v>
      </c>
      <c r="I837" s="381">
        <v>21150</v>
      </c>
      <c r="J837" s="381">
        <v>24200</v>
      </c>
      <c r="K837" s="381">
        <v>27200</v>
      </c>
      <c r="L837" s="381">
        <v>30200</v>
      </c>
      <c r="M837" s="381">
        <v>32650</v>
      </c>
      <c r="N837" s="381">
        <v>35050</v>
      </c>
      <c r="O837" s="381">
        <v>37450</v>
      </c>
      <c r="P837" s="381">
        <v>39900</v>
      </c>
      <c r="Q837" s="381">
        <v>12700</v>
      </c>
      <c r="R837" s="381">
        <v>16240</v>
      </c>
      <c r="S837" s="381">
        <v>20420</v>
      </c>
      <c r="T837" s="381">
        <v>24600</v>
      </c>
      <c r="U837" s="381">
        <v>28780</v>
      </c>
      <c r="V837" s="381">
        <v>32960</v>
      </c>
      <c r="W837" s="381">
        <v>37140</v>
      </c>
      <c r="X837" s="381">
        <v>39900</v>
      </c>
      <c r="Y837" s="381">
        <v>33850</v>
      </c>
      <c r="Z837" s="381">
        <v>38650</v>
      </c>
      <c r="AA837" s="381">
        <v>43500</v>
      </c>
      <c r="AB837" s="381">
        <v>48300</v>
      </c>
      <c r="AC837" s="381">
        <v>52200</v>
      </c>
      <c r="AD837" s="381">
        <v>56050</v>
      </c>
      <c r="AE837" s="381">
        <v>59900</v>
      </c>
      <c r="AF837" s="381">
        <v>63800</v>
      </c>
      <c r="AG837" s="381">
        <v>9999</v>
      </c>
      <c r="AH837" s="381" t="s">
        <v>1165</v>
      </c>
      <c r="AI837" s="381" t="s">
        <v>11612</v>
      </c>
      <c r="AJ837" s="381">
        <v>0</v>
      </c>
    </row>
    <row r="838" spans="1:36">
      <c r="A838" s="381" t="s">
        <v>550</v>
      </c>
      <c r="B838" s="381" t="s">
        <v>11676</v>
      </c>
      <c r="C838" s="381">
        <v>17</v>
      </c>
      <c r="D838" s="381">
        <v>161</v>
      </c>
      <c r="E838" s="381" t="s">
        <v>11105</v>
      </c>
      <c r="F838" s="381" t="s">
        <v>11104</v>
      </c>
      <c r="G838" s="381" t="s">
        <v>11675</v>
      </c>
      <c r="H838" s="381">
        <v>67100</v>
      </c>
      <c r="I838" s="381">
        <v>23500</v>
      </c>
      <c r="J838" s="381">
        <v>26850</v>
      </c>
      <c r="K838" s="381">
        <v>30200</v>
      </c>
      <c r="L838" s="381">
        <v>33550</v>
      </c>
      <c r="M838" s="381">
        <v>36250</v>
      </c>
      <c r="N838" s="381">
        <v>38950</v>
      </c>
      <c r="O838" s="381">
        <v>41650</v>
      </c>
      <c r="P838" s="381">
        <v>44300</v>
      </c>
      <c r="Q838" s="381">
        <v>14150</v>
      </c>
      <c r="R838" s="381">
        <v>16240</v>
      </c>
      <c r="S838" s="381">
        <v>20420</v>
      </c>
      <c r="T838" s="381">
        <v>24600</v>
      </c>
      <c r="U838" s="381">
        <v>28780</v>
      </c>
      <c r="V838" s="381">
        <v>32960</v>
      </c>
      <c r="W838" s="381">
        <v>37140</v>
      </c>
      <c r="X838" s="381">
        <v>41320</v>
      </c>
      <c r="Y838" s="381">
        <v>37600</v>
      </c>
      <c r="Z838" s="381">
        <v>43000</v>
      </c>
      <c r="AA838" s="381">
        <v>48350</v>
      </c>
      <c r="AB838" s="381">
        <v>53700</v>
      </c>
      <c r="AC838" s="381">
        <v>58000</v>
      </c>
      <c r="AD838" s="381">
        <v>62300</v>
      </c>
      <c r="AE838" s="381">
        <v>66600</v>
      </c>
      <c r="AF838" s="381">
        <v>70900</v>
      </c>
      <c r="AG838" s="381">
        <v>1960</v>
      </c>
      <c r="AH838" s="381" t="s">
        <v>11675</v>
      </c>
      <c r="AI838" s="381" t="s">
        <v>11612</v>
      </c>
      <c r="AJ838" s="381">
        <v>1</v>
      </c>
    </row>
    <row r="839" spans="1:36">
      <c r="A839" s="381" t="s">
        <v>550</v>
      </c>
      <c r="B839" s="381" t="s">
        <v>11674</v>
      </c>
      <c r="C839" s="381">
        <v>17</v>
      </c>
      <c r="D839" s="381">
        <v>163</v>
      </c>
      <c r="E839" s="381" t="s">
        <v>7240</v>
      </c>
      <c r="F839" s="381" t="s">
        <v>7239</v>
      </c>
      <c r="G839" s="381" t="s">
        <v>7309</v>
      </c>
      <c r="H839" s="381">
        <v>74500</v>
      </c>
      <c r="I839" s="381">
        <v>26100</v>
      </c>
      <c r="J839" s="381">
        <v>29800</v>
      </c>
      <c r="K839" s="381">
        <v>33550</v>
      </c>
      <c r="L839" s="381">
        <v>37250</v>
      </c>
      <c r="M839" s="381">
        <v>40250</v>
      </c>
      <c r="N839" s="381">
        <v>43250</v>
      </c>
      <c r="O839" s="381">
        <v>46200</v>
      </c>
      <c r="P839" s="381">
        <v>49200</v>
      </c>
      <c r="Q839" s="381">
        <v>15650</v>
      </c>
      <c r="R839" s="381">
        <v>17900</v>
      </c>
      <c r="S839" s="381">
        <v>20420</v>
      </c>
      <c r="T839" s="381">
        <v>24600</v>
      </c>
      <c r="U839" s="381">
        <v>28780</v>
      </c>
      <c r="V839" s="381">
        <v>32960</v>
      </c>
      <c r="W839" s="381">
        <v>37140</v>
      </c>
      <c r="X839" s="381">
        <v>41320</v>
      </c>
      <c r="Y839" s="381">
        <v>41750</v>
      </c>
      <c r="Z839" s="381">
        <v>47700</v>
      </c>
      <c r="AA839" s="381">
        <v>53650</v>
      </c>
      <c r="AB839" s="381">
        <v>59600</v>
      </c>
      <c r="AC839" s="381">
        <v>64400</v>
      </c>
      <c r="AD839" s="381">
        <v>69150</v>
      </c>
      <c r="AE839" s="381">
        <v>73950</v>
      </c>
      <c r="AF839" s="381">
        <v>78700</v>
      </c>
      <c r="AG839" s="381">
        <v>7040</v>
      </c>
      <c r="AH839" s="381" t="s">
        <v>7309</v>
      </c>
      <c r="AI839" s="381" t="s">
        <v>11612</v>
      </c>
      <c r="AJ839" s="381">
        <v>1</v>
      </c>
    </row>
    <row r="840" spans="1:36">
      <c r="A840" s="381" t="s">
        <v>550</v>
      </c>
      <c r="B840" s="381" t="s">
        <v>11673</v>
      </c>
      <c r="C840" s="381">
        <v>17</v>
      </c>
      <c r="D840" s="381">
        <v>165</v>
      </c>
      <c r="E840" s="381" t="s">
        <v>11672</v>
      </c>
      <c r="F840" s="381" t="s">
        <v>11671</v>
      </c>
      <c r="G840" s="381" t="s">
        <v>6773</v>
      </c>
      <c r="H840" s="381">
        <v>51500</v>
      </c>
      <c r="I840" s="381">
        <v>21150</v>
      </c>
      <c r="J840" s="381">
        <v>24200</v>
      </c>
      <c r="K840" s="381">
        <v>27200</v>
      </c>
      <c r="L840" s="381">
        <v>30200</v>
      </c>
      <c r="M840" s="381">
        <v>32650</v>
      </c>
      <c r="N840" s="381">
        <v>35050</v>
      </c>
      <c r="O840" s="381">
        <v>37450</v>
      </c>
      <c r="P840" s="381">
        <v>39900</v>
      </c>
      <c r="Q840" s="381">
        <v>12700</v>
      </c>
      <c r="R840" s="381">
        <v>16240</v>
      </c>
      <c r="S840" s="381">
        <v>20420</v>
      </c>
      <c r="T840" s="381">
        <v>24600</v>
      </c>
      <c r="U840" s="381">
        <v>28780</v>
      </c>
      <c r="V840" s="381">
        <v>32960</v>
      </c>
      <c r="W840" s="381">
        <v>37140</v>
      </c>
      <c r="X840" s="381">
        <v>39900</v>
      </c>
      <c r="Y840" s="381">
        <v>33850</v>
      </c>
      <c r="Z840" s="381">
        <v>38650</v>
      </c>
      <c r="AA840" s="381">
        <v>43500</v>
      </c>
      <c r="AB840" s="381">
        <v>48300</v>
      </c>
      <c r="AC840" s="381">
        <v>52200</v>
      </c>
      <c r="AD840" s="381">
        <v>56050</v>
      </c>
      <c r="AE840" s="381">
        <v>59900</v>
      </c>
      <c r="AF840" s="381">
        <v>63800</v>
      </c>
      <c r="AG840" s="381">
        <v>9999</v>
      </c>
      <c r="AH840" s="381" t="s">
        <v>6773</v>
      </c>
      <c r="AI840" s="381" t="s">
        <v>11612</v>
      </c>
      <c r="AJ840" s="381">
        <v>0</v>
      </c>
    </row>
    <row r="841" spans="1:36">
      <c r="A841" s="381" t="s">
        <v>550</v>
      </c>
      <c r="B841" s="381" t="s">
        <v>11670</v>
      </c>
      <c r="C841" s="381">
        <v>17</v>
      </c>
      <c r="D841" s="381">
        <v>167</v>
      </c>
      <c r="E841" s="381" t="s">
        <v>11669</v>
      </c>
      <c r="F841" s="381" t="s">
        <v>11668</v>
      </c>
      <c r="G841" s="381" t="s">
        <v>11667</v>
      </c>
      <c r="H841" s="381">
        <v>75500</v>
      </c>
      <c r="I841" s="381">
        <v>26450</v>
      </c>
      <c r="J841" s="381">
        <v>30200</v>
      </c>
      <c r="K841" s="381">
        <v>34000</v>
      </c>
      <c r="L841" s="381">
        <v>37750</v>
      </c>
      <c r="M841" s="381">
        <v>40800</v>
      </c>
      <c r="N841" s="381">
        <v>43800</v>
      </c>
      <c r="O841" s="381">
        <v>46850</v>
      </c>
      <c r="P841" s="381">
        <v>49850</v>
      </c>
      <c r="Q841" s="381">
        <v>15900</v>
      </c>
      <c r="R841" s="381">
        <v>18150</v>
      </c>
      <c r="S841" s="381">
        <v>20420</v>
      </c>
      <c r="T841" s="381">
        <v>24600</v>
      </c>
      <c r="U841" s="381">
        <v>28780</v>
      </c>
      <c r="V841" s="381">
        <v>32960</v>
      </c>
      <c r="W841" s="381">
        <v>37140</v>
      </c>
      <c r="X841" s="381">
        <v>41320</v>
      </c>
      <c r="Y841" s="381">
        <v>42300</v>
      </c>
      <c r="Z841" s="381">
        <v>48350</v>
      </c>
      <c r="AA841" s="381">
        <v>54400</v>
      </c>
      <c r="AB841" s="381">
        <v>60400</v>
      </c>
      <c r="AC841" s="381">
        <v>65250</v>
      </c>
      <c r="AD841" s="381">
        <v>70100</v>
      </c>
      <c r="AE841" s="381">
        <v>74900</v>
      </c>
      <c r="AF841" s="381">
        <v>79750</v>
      </c>
      <c r="AG841" s="381">
        <v>7880</v>
      </c>
      <c r="AH841" s="381" t="s">
        <v>11667</v>
      </c>
      <c r="AI841" s="381" t="s">
        <v>11612</v>
      </c>
      <c r="AJ841" s="381">
        <v>1</v>
      </c>
    </row>
    <row r="842" spans="1:36">
      <c r="A842" s="381" t="s">
        <v>550</v>
      </c>
      <c r="B842" s="381" t="s">
        <v>11666</v>
      </c>
      <c r="C842" s="381">
        <v>17</v>
      </c>
      <c r="D842" s="381">
        <v>169</v>
      </c>
      <c r="E842" s="381" t="s">
        <v>11665</v>
      </c>
      <c r="F842" s="381" t="s">
        <v>11664</v>
      </c>
      <c r="G842" s="381" t="s">
        <v>5841</v>
      </c>
      <c r="H842" s="381">
        <v>60300</v>
      </c>
      <c r="I842" s="381">
        <v>21150</v>
      </c>
      <c r="J842" s="381">
        <v>24200</v>
      </c>
      <c r="K842" s="381">
        <v>27200</v>
      </c>
      <c r="L842" s="381">
        <v>30200</v>
      </c>
      <c r="M842" s="381">
        <v>32650</v>
      </c>
      <c r="N842" s="381">
        <v>35050</v>
      </c>
      <c r="O842" s="381">
        <v>37450</v>
      </c>
      <c r="P842" s="381">
        <v>39900</v>
      </c>
      <c r="Q842" s="381">
        <v>12700</v>
      </c>
      <c r="R842" s="381">
        <v>16240</v>
      </c>
      <c r="S842" s="381">
        <v>20420</v>
      </c>
      <c r="T842" s="381">
        <v>24600</v>
      </c>
      <c r="U842" s="381">
        <v>28780</v>
      </c>
      <c r="V842" s="381">
        <v>32960</v>
      </c>
      <c r="W842" s="381">
        <v>37140</v>
      </c>
      <c r="X842" s="381">
        <v>39900</v>
      </c>
      <c r="Y842" s="381">
        <v>33850</v>
      </c>
      <c r="Z842" s="381">
        <v>38650</v>
      </c>
      <c r="AA842" s="381">
        <v>43500</v>
      </c>
      <c r="AB842" s="381">
        <v>48300</v>
      </c>
      <c r="AC842" s="381">
        <v>52200</v>
      </c>
      <c r="AD842" s="381">
        <v>56050</v>
      </c>
      <c r="AE842" s="381">
        <v>59900</v>
      </c>
      <c r="AF842" s="381">
        <v>63800</v>
      </c>
      <c r="AG842" s="381">
        <v>9999</v>
      </c>
      <c r="AH842" s="381" t="s">
        <v>5841</v>
      </c>
      <c r="AI842" s="381" t="s">
        <v>11612</v>
      </c>
      <c r="AJ842" s="381">
        <v>0</v>
      </c>
    </row>
    <row r="843" spans="1:36">
      <c r="A843" s="381" t="s">
        <v>550</v>
      </c>
      <c r="B843" s="381" t="s">
        <v>11663</v>
      </c>
      <c r="C843" s="381">
        <v>17</v>
      </c>
      <c r="D843" s="381">
        <v>171</v>
      </c>
      <c r="E843" s="381" t="s">
        <v>11662</v>
      </c>
      <c r="F843" s="381" t="s">
        <v>11661</v>
      </c>
      <c r="G843" s="381" t="s">
        <v>1860</v>
      </c>
      <c r="H843" s="381">
        <v>63600</v>
      </c>
      <c r="I843" s="381">
        <v>22300</v>
      </c>
      <c r="J843" s="381">
        <v>25450</v>
      </c>
      <c r="K843" s="381">
        <v>28650</v>
      </c>
      <c r="L843" s="381">
        <v>31800</v>
      </c>
      <c r="M843" s="381">
        <v>34350</v>
      </c>
      <c r="N843" s="381">
        <v>36900</v>
      </c>
      <c r="O843" s="381">
        <v>39450</v>
      </c>
      <c r="P843" s="381">
        <v>42000</v>
      </c>
      <c r="Q843" s="381">
        <v>13400</v>
      </c>
      <c r="R843" s="381">
        <v>16240</v>
      </c>
      <c r="S843" s="381">
        <v>20420</v>
      </c>
      <c r="T843" s="381">
        <v>24600</v>
      </c>
      <c r="U843" s="381">
        <v>28780</v>
      </c>
      <c r="V843" s="381">
        <v>32960</v>
      </c>
      <c r="W843" s="381">
        <v>37140</v>
      </c>
      <c r="X843" s="381">
        <v>41320</v>
      </c>
      <c r="Y843" s="381">
        <v>35650</v>
      </c>
      <c r="Z843" s="381">
        <v>40750</v>
      </c>
      <c r="AA843" s="381">
        <v>45850</v>
      </c>
      <c r="AB843" s="381">
        <v>50900</v>
      </c>
      <c r="AC843" s="381">
        <v>55000</v>
      </c>
      <c r="AD843" s="381">
        <v>59050</v>
      </c>
      <c r="AE843" s="381">
        <v>63150</v>
      </c>
      <c r="AF843" s="381">
        <v>67200</v>
      </c>
      <c r="AG843" s="381">
        <v>9999</v>
      </c>
      <c r="AH843" s="381" t="s">
        <v>1860</v>
      </c>
      <c r="AI843" s="381" t="s">
        <v>11612</v>
      </c>
      <c r="AJ843" s="381">
        <v>0</v>
      </c>
    </row>
    <row r="844" spans="1:36">
      <c r="A844" s="381" t="s">
        <v>550</v>
      </c>
      <c r="B844" s="381" t="s">
        <v>11660</v>
      </c>
      <c r="C844" s="381">
        <v>17</v>
      </c>
      <c r="D844" s="381">
        <v>173</v>
      </c>
      <c r="E844" s="381" t="s">
        <v>11659</v>
      </c>
      <c r="F844" s="381" t="s">
        <v>11658</v>
      </c>
      <c r="G844" s="381" t="s">
        <v>2912</v>
      </c>
      <c r="H844" s="381">
        <v>59000</v>
      </c>
      <c r="I844" s="381">
        <v>21150</v>
      </c>
      <c r="J844" s="381">
        <v>24200</v>
      </c>
      <c r="K844" s="381">
        <v>27200</v>
      </c>
      <c r="L844" s="381">
        <v>30200</v>
      </c>
      <c r="M844" s="381">
        <v>32650</v>
      </c>
      <c r="N844" s="381">
        <v>35050</v>
      </c>
      <c r="O844" s="381">
        <v>37450</v>
      </c>
      <c r="P844" s="381">
        <v>39900</v>
      </c>
      <c r="Q844" s="381">
        <v>12700</v>
      </c>
      <c r="R844" s="381">
        <v>16240</v>
      </c>
      <c r="S844" s="381">
        <v>20420</v>
      </c>
      <c r="T844" s="381">
        <v>24600</v>
      </c>
      <c r="U844" s="381">
        <v>28780</v>
      </c>
      <c r="V844" s="381">
        <v>32960</v>
      </c>
      <c r="W844" s="381">
        <v>37140</v>
      </c>
      <c r="X844" s="381">
        <v>39900</v>
      </c>
      <c r="Y844" s="381">
        <v>33850</v>
      </c>
      <c r="Z844" s="381">
        <v>38650</v>
      </c>
      <c r="AA844" s="381">
        <v>43500</v>
      </c>
      <c r="AB844" s="381">
        <v>48300</v>
      </c>
      <c r="AC844" s="381">
        <v>52200</v>
      </c>
      <c r="AD844" s="381">
        <v>56050</v>
      </c>
      <c r="AE844" s="381">
        <v>59900</v>
      </c>
      <c r="AF844" s="381">
        <v>63800</v>
      </c>
      <c r="AG844" s="381">
        <v>9999</v>
      </c>
      <c r="AH844" s="381" t="s">
        <v>2912</v>
      </c>
      <c r="AI844" s="381" t="s">
        <v>11612</v>
      </c>
      <c r="AJ844" s="381">
        <v>0</v>
      </c>
    </row>
    <row r="845" spans="1:36">
      <c r="A845" s="381" t="s">
        <v>550</v>
      </c>
      <c r="B845" s="381" t="s">
        <v>11657</v>
      </c>
      <c r="C845" s="381">
        <v>17</v>
      </c>
      <c r="D845" s="381">
        <v>175</v>
      </c>
      <c r="E845" s="381" t="s">
        <v>11614</v>
      </c>
      <c r="F845" s="381" t="s">
        <v>11613</v>
      </c>
      <c r="G845" s="381" t="s">
        <v>5063</v>
      </c>
      <c r="H845" s="381">
        <v>72500</v>
      </c>
      <c r="I845" s="381">
        <v>25400</v>
      </c>
      <c r="J845" s="381">
        <v>29000</v>
      </c>
      <c r="K845" s="381">
        <v>32650</v>
      </c>
      <c r="L845" s="381">
        <v>36250</v>
      </c>
      <c r="M845" s="381">
        <v>39150</v>
      </c>
      <c r="N845" s="381">
        <v>42050</v>
      </c>
      <c r="O845" s="381">
        <v>44950</v>
      </c>
      <c r="P845" s="381">
        <v>47850</v>
      </c>
      <c r="Q845" s="381">
        <v>15250</v>
      </c>
      <c r="R845" s="381">
        <v>17400</v>
      </c>
      <c r="S845" s="381">
        <v>20420</v>
      </c>
      <c r="T845" s="381">
        <v>24600</v>
      </c>
      <c r="U845" s="381">
        <v>28780</v>
      </c>
      <c r="V845" s="381">
        <v>32960</v>
      </c>
      <c r="W845" s="381">
        <v>37140</v>
      </c>
      <c r="X845" s="381">
        <v>41320</v>
      </c>
      <c r="Y845" s="381">
        <v>40600</v>
      </c>
      <c r="Z845" s="381">
        <v>46400</v>
      </c>
      <c r="AA845" s="381">
        <v>52200</v>
      </c>
      <c r="AB845" s="381">
        <v>58000</v>
      </c>
      <c r="AC845" s="381">
        <v>62650</v>
      </c>
      <c r="AD845" s="381">
        <v>67300</v>
      </c>
      <c r="AE845" s="381">
        <v>71950</v>
      </c>
      <c r="AF845" s="381">
        <v>76600</v>
      </c>
      <c r="AG845" s="381">
        <v>9999</v>
      </c>
      <c r="AH845" s="381" t="s">
        <v>5063</v>
      </c>
      <c r="AI845" s="381" t="s">
        <v>11612</v>
      </c>
      <c r="AJ845" s="381">
        <v>1</v>
      </c>
    </row>
    <row r="846" spans="1:36">
      <c r="A846" s="381" t="s">
        <v>550</v>
      </c>
      <c r="B846" s="381" t="s">
        <v>11656</v>
      </c>
      <c r="C846" s="381">
        <v>17</v>
      </c>
      <c r="D846" s="381">
        <v>177</v>
      </c>
      <c r="E846" s="381" t="s">
        <v>11655</v>
      </c>
      <c r="F846" s="381" t="s">
        <v>11654</v>
      </c>
      <c r="G846" s="381" t="s">
        <v>11653</v>
      </c>
      <c r="H846" s="381">
        <v>57900</v>
      </c>
      <c r="I846" s="381">
        <v>21150</v>
      </c>
      <c r="J846" s="381">
        <v>24200</v>
      </c>
      <c r="K846" s="381">
        <v>27200</v>
      </c>
      <c r="L846" s="381">
        <v>30200</v>
      </c>
      <c r="M846" s="381">
        <v>32650</v>
      </c>
      <c r="N846" s="381">
        <v>35050</v>
      </c>
      <c r="O846" s="381">
        <v>37450</v>
      </c>
      <c r="P846" s="381">
        <v>39900</v>
      </c>
      <c r="Q846" s="381">
        <v>12700</v>
      </c>
      <c r="R846" s="381">
        <v>16240</v>
      </c>
      <c r="S846" s="381">
        <v>20420</v>
      </c>
      <c r="T846" s="381">
        <v>24600</v>
      </c>
      <c r="U846" s="381">
        <v>28780</v>
      </c>
      <c r="V846" s="381">
        <v>32960</v>
      </c>
      <c r="W846" s="381">
        <v>37140</v>
      </c>
      <c r="X846" s="381">
        <v>39900</v>
      </c>
      <c r="Y846" s="381">
        <v>33850</v>
      </c>
      <c r="Z846" s="381">
        <v>38650</v>
      </c>
      <c r="AA846" s="381">
        <v>43500</v>
      </c>
      <c r="AB846" s="381">
        <v>48300</v>
      </c>
      <c r="AC846" s="381">
        <v>52200</v>
      </c>
      <c r="AD846" s="381">
        <v>56050</v>
      </c>
      <c r="AE846" s="381">
        <v>59900</v>
      </c>
      <c r="AF846" s="381">
        <v>63800</v>
      </c>
      <c r="AG846" s="381">
        <v>9999</v>
      </c>
      <c r="AH846" s="381" t="s">
        <v>11653</v>
      </c>
      <c r="AI846" s="381" t="s">
        <v>11612</v>
      </c>
      <c r="AJ846" s="381">
        <v>0</v>
      </c>
    </row>
    <row r="847" spans="1:36">
      <c r="A847" s="381" t="s">
        <v>550</v>
      </c>
      <c r="B847" s="381" t="s">
        <v>11652</v>
      </c>
      <c r="C847" s="381">
        <v>17</v>
      </c>
      <c r="D847" s="381">
        <v>179</v>
      </c>
      <c r="E847" s="381" t="s">
        <v>11614</v>
      </c>
      <c r="F847" s="381" t="s">
        <v>11613</v>
      </c>
      <c r="G847" s="381" t="s">
        <v>1836</v>
      </c>
      <c r="H847" s="381">
        <v>72500</v>
      </c>
      <c r="I847" s="381">
        <v>25400</v>
      </c>
      <c r="J847" s="381">
        <v>29000</v>
      </c>
      <c r="K847" s="381">
        <v>32650</v>
      </c>
      <c r="L847" s="381">
        <v>36250</v>
      </c>
      <c r="M847" s="381">
        <v>39150</v>
      </c>
      <c r="N847" s="381">
        <v>42050</v>
      </c>
      <c r="O847" s="381">
        <v>44950</v>
      </c>
      <c r="P847" s="381">
        <v>47850</v>
      </c>
      <c r="Q847" s="381">
        <v>15250</v>
      </c>
      <c r="R847" s="381">
        <v>17400</v>
      </c>
      <c r="S847" s="381">
        <v>20420</v>
      </c>
      <c r="T847" s="381">
        <v>24600</v>
      </c>
      <c r="U847" s="381">
        <v>28780</v>
      </c>
      <c r="V847" s="381">
        <v>32960</v>
      </c>
      <c r="W847" s="381">
        <v>37140</v>
      </c>
      <c r="X847" s="381">
        <v>41320</v>
      </c>
      <c r="Y847" s="381">
        <v>40600</v>
      </c>
      <c r="Z847" s="381">
        <v>46400</v>
      </c>
      <c r="AA847" s="381">
        <v>52200</v>
      </c>
      <c r="AB847" s="381">
        <v>58000</v>
      </c>
      <c r="AC847" s="381">
        <v>62650</v>
      </c>
      <c r="AD847" s="381">
        <v>67300</v>
      </c>
      <c r="AE847" s="381">
        <v>71950</v>
      </c>
      <c r="AF847" s="381">
        <v>76600</v>
      </c>
      <c r="AG847" s="381">
        <v>6120</v>
      </c>
      <c r="AH847" s="381" t="s">
        <v>1836</v>
      </c>
      <c r="AI847" s="381" t="s">
        <v>11612</v>
      </c>
      <c r="AJ847" s="381">
        <v>1</v>
      </c>
    </row>
    <row r="848" spans="1:36">
      <c r="A848" s="381" t="s">
        <v>550</v>
      </c>
      <c r="B848" s="381" t="s">
        <v>11651</v>
      </c>
      <c r="C848" s="381">
        <v>17</v>
      </c>
      <c r="D848" s="381">
        <v>181</v>
      </c>
      <c r="E848" s="381" t="s">
        <v>11650</v>
      </c>
      <c r="F848" s="381" t="s">
        <v>11649</v>
      </c>
      <c r="G848" s="381" t="s">
        <v>3682</v>
      </c>
      <c r="H848" s="381">
        <v>51900</v>
      </c>
      <c r="I848" s="381">
        <v>21150</v>
      </c>
      <c r="J848" s="381">
        <v>24200</v>
      </c>
      <c r="K848" s="381">
        <v>27200</v>
      </c>
      <c r="L848" s="381">
        <v>30200</v>
      </c>
      <c r="M848" s="381">
        <v>32650</v>
      </c>
      <c r="N848" s="381">
        <v>35050</v>
      </c>
      <c r="O848" s="381">
        <v>37450</v>
      </c>
      <c r="P848" s="381">
        <v>39900</v>
      </c>
      <c r="Q848" s="381">
        <v>12700</v>
      </c>
      <c r="R848" s="381">
        <v>16240</v>
      </c>
      <c r="S848" s="381">
        <v>20420</v>
      </c>
      <c r="T848" s="381">
        <v>24600</v>
      </c>
      <c r="U848" s="381">
        <v>28780</v>
      </c>
      <c r="V848" s="381">
        <v>32960</v>
      </c>
      <c r="W848" s="381">
        <v>37140</v>
      </c>
      <c r="X848" s="381">
        <v>39900</v>
      </c>
      <c r="Y848" s="381">
        <v>33850</v>
      </c>
      <c r="Z848" s="381">
        <v>38650</v>
      </c>
      <c r="AA848" s="381">
        <v>43500</v>
      </c>
      <c r="AB848" s="381">
        <v>48300</v>
      </c>
      <c r="AC848" s="381">
        <v>52200</v>
      </c>
      <c r="AD848" s="381">
        <v>56050</v>
      </c>
      <c r="AE848" s="381">
        <v>59900</v>
      </c>
      <c r="AF848" s="381">
        <v>63800</v>
      </c>
      <c r="AG848" s="381">
        <v>9999</v>
      </c>
      <c r="AH848" s="381" t="s">
        <v>3682</v>
      </c>
      <c r="AI848" s="381" t="s">
        <v>11612</v>
      </c>
      <c r="AJ848" s="381">
        <v>0</v>
      </c>
    </row>
    <row r="849" spans="1:36">
      <c r="A849" s="381" t="s">
        <v>550</v>
      </c>
      <c r="B849" s="381" t="s">
        <v>11648</v>
      </c>
      <c r="C849" s="381">
        <v>17</v>
      </c>
      <c r="D849" s="381">
        <v>183</v>
      </c>
      <c r="E849" s="381" t="s">
        <v>11647</v>
      </c>
      <c r="F849" s="381" t="s">
        <v>11646</v>
      </c>
      <c r="G849" s="381" t="s">
        <v>11645</v>
      </c>
      <c r="H849" s="381">
        <v>54700</v>
      </c>
      <c r="I849" s="381">
        <v>21150</v>
      </c>
      <c r="J849" s="381">
        <v>24200</v>
      </c>
      <c r="K849" s="381">
        <v>27200</v>
      </c>
      <c r="L849" s="381">
        <v>30200</v>
      </c>
      <c r="M849" s="381">
        <v>32650</v>
      </c>
      <c r="N849" s="381">
        <v>35050</v>
      </c>
      <c r="O849" s="381">
        <v>37450</v>
      </c>
      <c r="P849" s="381">
        <v>39900</v>
      </c>
      <c r="Q849" s="381">
        <v>12700</v>
      </c>
      <c r="R849" s="381">
        <v>16240</v>
      </c>
      <c r="S849" s="381">
        <v>20420</v>
      </c>
      <c r="T849" s="381">
        <v>24600</v>
      </c>
      <c r="U849" s="381">
        <v>28780</v>
      </c>
      <c r="V849" s="381">
        <v>32960</v>
      </c>
      <c r="W849" s="381">
        <v>37140</v>
      </c>
      <c r="X849" s="381">
        <v>39900</v>
      </c>
      <c r="Y849" s="381">
        <v>33850</v>
      </c>
      <c r="Z849" s="381">
        <v>38650</v>
      </c>
      <c r="AA849" s="381">
        <v>43500</v>
      </c>
      <c r="AB849" s="381">
        <v>48300</v>
      </c>
      <c r="AC849" s="381">
        <v>52200</v>
      </c>
      <c r="AD849" s="381">
        <v>56050</v>
      </c>
      <c r="AE849" s="381">
        <v>59900</v>
      </c>
      <c r="AF849" s="381">
        <v>63800</v>
      </c>
      <c r="AG849" s="381">
        <v>9999</v>
      </c>
      <c r="AH849" s="381" t="s">
        <v>11645</v>
      </c>
      <c r="AI849" s="381" t="s">
        <v>11612</v>
      </c>
      <c r="AJ849" s="381">
        <v>1</v>
      </c>
    </row>
    <row r="850" spans="1:36">
      <c r="A850" s="381" t="s">
        <v>550</v>
      </c>
      <c r="B850" s="381" t="s">
        <v>11644</v>
      </c>
      <c r="C850" s="381">
        <v>17</v>
      </c>
      <c r="D850" s="381">
        <v>185</v>
      </c>
      <c r="E850" s="381" t="s">
        <v>11643</v>
      </c>
      <c r="F850" s="381" t="s">
        <v>11642</v>
      </c>
      <c r="G850" s="381" t="s">
        <v>11376</v>
      </c>
      <c r="H850" s="381">
        <v>62500</v>
      </c>
      <c r="I850" s="381">
        <v>21900</v>
      </c>
      <c r="J850" s="381">
        <v>25000</v>
      </c>
      <c r="K850" s="381">
        <v>28150</v>
      </c>
      <c r="L850" s="381">
        <v>31250</v>
      </c>
      <c r="M850" s="381">
        <v>33750</v>
      </c>
      <c r="N850" s="381">
        <v>36250</v>
      </c>
      <c r="O850" s="381">
        <v>38750</v>
      </c>
      <c r="P850" s="381">
        <v>41250</v>
      </c>
      <c r="Q850" s="381">
        <v>13150</v>
      </c>
      <c r="R850" s="381">
        <v>16240</v>
      </c>
      <c r="S850" s="381">
        <v>20420</v>
      </c>
      <c r="T850" s="381">
        <v>24600</v>
      </c>
      <c r="U850" s="381">
        <v>28780</v>
      </c>
      <c r="V850" s="381">
        <v>32960</v>
      </c>
      <c r="W850" s="381">
        <v>37140</v>
      </c>
      <c r="X850" s="381">
        <v>41250</v>
      </c>
      <c r="Y850" s="381">
        <v>35000</v>
      </c>
      <c r="Z850" s="381">
        <v>40000</v>
      </c>
      <c r="AA850" s="381">
        <v>45000</v>
      </c>
      <c r="AB850" s="381">
        <v>50000</v>
      </c>
      <c r="AC850" s="381">
        <v>54000</v>
      </c>
      <c r="AD850" s="381">
        <v>58000</v>
      </c>
      <c r="AE850" s="381">
        <v>62000</v>
      </c>
      <c r="AF850" s="381">
        <v>66000</v>
      </c>
      <c r="AG850" s="381">
        <v>9999</v>
      </c>
      <c r="AH850" s="381" t="s">
        <v>11376</v>
      </c>
      <c r="AI850" s="381" t="s">
        <v>11612</v>
      </c>
      <c r="AJ850" s="381">
        <v>0</v>
      </c>
    </row>
    <row r="851" spans="1:36">
      <c r="A851" s="381" t="s">
        <v>550</v>
      </c>
      <c r="B851" s="381" t="s">
        <v>11641</v>
      </c>
      <c r="C851" s="381">
        <v>17</v>
      </c>
      <c r="D851" s="381">
        <v>187</v>
      </c>
      <c r="E851" s="381" t="s">
        <v>11640</v>
      </c>
      <c r="F851" s="381" t="s">
        <v>11639</v>
      </c>
      <c r="G851" s="381" t="s">
        <v>1832</v>
      </c>
      <c r="H851" s="381">
        <v>55800</v>
      </c>
      <c r="I851" s="381">
        <v>21150</v>
      </c>
      <c r="J851" s="381">
        <v>24200</v>
      </c>
      <c r="K851" s="381">
        <v>27200</v>
      </c>
      <c r="L851" s="381">
        <v>30200</v>
      </c>
      <c r="M851" s="381">
        <v>32650</v>
      </c>
      <c r="N851" s="381">
        <v>35050</v>
      </c>
      <c r="O851" s="381">
        <v>37450</v>
      </c>
      <c r="P851" s="381">
        <v>39900</v>
      </c>
      <c r="Q851" s="381">
        <v>12700</v>
      </c>
      <c r="R851" s="381">
        <v>16240</v>
      </c>
      <c r="S851" s="381">
        <v>20420</v>
      </c>
      <c r="T851" s="381">
        <v>24600</v>
      </c>
      <c r="U851" s="381">
        <v>28780</v>
      </c>
      <c r="V851" s="381">
        <v>32960</v>
      </c>
      <c r="W851" s="381">
        <v>37140</v>
      </c>
      <c r="X851" s="381">
        <v>39900</v>
      </c>
      <c r="Y851" s="381">
        <v>33850</v>
      </c>
      <c r="Z851" s="381">
        <v>38650</v>
      </c>
      <c r="AA851" s="381">
        <v>43500</v>
      </c>
      <c r="AB851" s="381">
        <v>48300</v>
      </c>
      <c r="AC851" s="381">
        <v>52200</v>
      </c>
      <c r="AD851" s="381">
        <v>56050</v>
      </c>
      <c r="AE851" s="381">
        <v>59900</v>
      </c>
      <c r="AF851" s="381">
        <v>63800</v>
      </c>
      <c r="AG851" s="381">
        <v>9999</v>
      </c>
      <c r="AH851" s="381" t="s">
        <v>1832</v>
      </c>
      <c r="AI851" s="381" t="s">
        <v>11612</v>
      </c>
      <c r="AJ851" s="381">
        <v>0</v>
      </c>
    </row>
    <row r="852" spans="1:36">
      <c r="A852" s="381" t="s">
        <v>550</v>
      </c>
      <c r="B852" s="381" t="s">
        <v>11638</v>
      </c>
      <c r="C852" s="381">
        <v>17</v>
      </c>
      <c r="D852" s="381">
        <v>189</v>
      </c>
      <c r="E852" s="381" t="s">
        <v>11637</v>
      </c>
      <c r="F852" s="381" t="s">
        <v>11636</v>
      </c>
      <c r="G852" s="381" t="s">
        <v>1111</v>
      </c>
      <c r="H852" s="381">
        <v>68900</v>
      </c>
      <c r="I852" s="381">
        <v>24150</v>
      </c>
      <c r="J852" s="381">
        <v>27600</v>
      </c>
      <c r="K852" s="381">
        <v>31050</v>
      </c>
      <c r="L852" s="381">
        <v>34450</v>
      </c>
      <c r="M852" s="381">
        <v>37250</v>
      </c>
      <c r="N852" s="381">
        <v>40000</v>
      </c>
      <c r="O852" s="381">
        <v>42750</v>
      </c>
      <c r="P852" s="381">
        <v>45500</v>
      </c>
      <c r="Q852" s="381">
        <v>14500</v>
      </c>
      <c r="R852" s="381">
        <v>16550</v>
      </c>
      <c r="S852" s="381">
        <v>20420</v>
      </c>
      <c r="T852" s="381">
        <v>24600</v>
      </c>
      <c r="U852" s="381">
        <v>28780</v>
      </c>
      <c r="V852" s="381">
        <v>32960</v>
      </c>
      <c r="W852" s="381">
        <v>37140</v>
      </c>
      <c r="X852" s="381">
        <v>41320</v>
      </c>
      <c r="Y852" s="381">
        <v>38600</v>
      </c>
      <c r="Z852" s="381">
        <v>44100</v>
      </c>
      <c r="AA852" s="381">
        <v>49600</v>
      </c>
      <c r="AB852" s="381">
        <v>55100</v>
      </c>
      <c r="AC852" s="381">
        <v>59550</v>
      </c>
      <c r="AD852" s="381">
        <v>63950</v>
      </c>
      <c r="AE852" s="381">
        <v>68350</v>
      </c>
      <c r="AF852" s="381">
        <v>72750</v>
      </c>
      <c r="AG852" s="381">
        <v>9999</v>
      </c>
      <c r="AH852" s="381" t="s">
        <v>1111</v>
      </c>
      <c r="AI852" s="381" t="s">
        <v>11612</v>
      </c>
      <c r="AJ852" s="381">
        <v>0</v>
      </c>
    </row>
    <row r="853" spans="1:36">
      <c r="A853" s="381" t="s">
        <v>550</v>
      </c>
      <c r="B853" s="381" t="s">
        <v>11635</v>
      </c>
      <c r="C853" s="381">
        <v>17</v>
      </c>
      <c r="D853" s="381">
        <v>191</v>
      </c>
      <c r="E853" s="381" t="s">
        <v>11634</v>
      </c>
      <c r="F853" s="381" t="s">
        <v>11633</v>
      </c>
      <c r="G853" s="381" t="s">
        <v>1382</v>
      </c>
      <c r="H853" s="381">
        <v>55700</v>
      </c>
      <c r="I853" s="381">
        <v>21150</v>
      </c>
      <c r="J853" s="381">
        <v>24200</v>
      </c>
      <c r="K853" s="381">
        <v>27200</v>
      </c>
      <c r="L853" s="381">
        <v>30200</v>
      </c>
      <c r="M853" s="381">
        <v>32650</v>
      </c>
      <c r="N853" s="381">
        <v>35050</v>
      </c>
      <c r="O853" s="381">
        <v>37450</v>
      </c>
      <c r="P853" s="381">
        <v>39900</v>
      </c>
      <c r="Q853" s="381">
        <v>12700</v>
      </c>
      <c r="R853" s="381">
        <v>16240</v>
      </c>
      <c r="S853" s="381">
        <v>20420</v>
      </c>
      <c r="T853" s="381">
        <v>24600</v>
      </c>
      <c r="U853" s="381">
        <v>28780</v>
      </c>
      <c r="V853" s="381">
        <v>32960</v>
      </c>
      <c r="W853" s="381">
        <v>37140</v>
      </c>
      <c r="X853" s="381">
        <v>39900</v>
      </c>
      <c r="Y853" s="381">
        <v>33850</v>
      </c>
      <c r="Z853" s="381">
        <v>38650</v>
      </c>
      <c r="AA853" s="381">
        <v>43500</v>
      </c>
      <c r="AB853" s="381">
        <v>48300</v>
      </c>
      <c r="AC853" s="381">
        <v>52200</v>
      </c>
      <c r="AD853" s="381">
        <v>56050</v>
      </c>
      <c r="AE853" s="381">
        <v>59900</v>
      </c>
      <c r="AF853" s="381">
        <v>63800</v>
      </c>
      <c r="AG853" s="381">
        <v>9999</v>
      </c>
      <c r="AH853" s="381" t="s">
        <v>1382</v>
      </c>
      <c r="AI853" s="381" t="s">
        <v>11612</v>
      </c>
      <c r="AJ853" s="381">
        <v>0</v>
      </c>
    </row>
    <row r="854" spans="1:36">
      <c r="A854" s="381" t="s">
        <v>550</v>
      </c>
      <c r="B854" s="381" t="s">
        <v>11632</v>
      </c>
      <c r="C854" s="381">
        <v>17</v>
      </c>
      <c r="D854" s="381">
        <v>193</v>
      </c>
      <c r="E854" s="381" t="s">
        <v>11631</v>
      </c>
      <c r="F854" s="381" t="s">
        <v>11630</v>
      </c>
      <c r="G854" s="381" t="s">
        <v>3661</v>
      </c>
      <c r="H854" s="381">
        <v>61300</v>
      </c>
      <c r="I854" s="381">
        <v>21500</v>
      </c>
      <c r="J854" s="381">
        <v>24550</v>
      </c>
      <c r="K854" s="381">
        <v>27600</v>
      </c>
      <c r="L854" s="381">
        <v>30650</v>
      </c>
      <c r="M854" s="381">
        <v>33150</v>
      </c>
      <c r="N854" s="381">
        <v>35600</v>
      </c>
      <c r="O854" s="381">
        <v>38050</v>
      </c>
      <c r="P854" s="381">
        <v>40500</v>
      </c>
      <c r="Q854" s="381">
        <v>12900</v>
      </c>
      <c r="R854" s="381">
        <v>16240</v>
      </c>
      <c r="S854" s="381">
        <v>20420</v>
      </c>
      <c r="T854" s="381">
        <v>24600</v>
      </c>
      <c r="U854" s="381">
        <v>28780</v>
      </c>
      <c r="V854" s="381">
        <v>32960</v>
      </c>
      <c r="W854" s="381">
        <v>37140</v>
      </c>
      <c r="X854" s="381">
        <v>40500</v>
      </c>
      <c r="Y854" s="381">
        <v>34350</v>
      </c>
      <c r="Z854" s="381">
        <v>39250</v>
      </c>
      <c r="AA854" s="381">
        <v>44150</v>
      </c>
      <c r="AB854" s="381">
        <v>49050</v>
      </c>
      <c r="AC854" s="381">
        <v>53000</v>
      </c>
      <c r="AD854" s="381">
        <v>56900</v>
      </c>
      <c r="AE854" s="381">
        <v>60850</v>
      </c>
      <c r="AF854" s="381">
        <v>64750</v>
      </c>
      <c r="AG854" s="381">
        <v>9999</v>
      </c>
      <c r="AH854" s="381" t="s">
        <v>3661</v>
      </c>
      <c r="AI854" s="381" t="s">
        <v>11612</v>
      </c>
      <c r="AJ854" s="381">
        <v>0</v>
      </c>
    </row>
    <row r="855" spans="1:36">
      <c r="A855" s="381" t="s">
        <v>550</v>
      </c>
      <c r="B855" s="381" t="s">
        <v>11629</v>
      </c>
      <c r="C855" s="381">
        <v>17</v>
      </c>
      <c r="D855" s="381">
        <v>195</v>
      </c>
      <c r="E855" s="381" t="s">
        <v>11628</v>
      </c>
      <c r="F855" s="381" t="s">
        <v>11627</v>
      </c>
      <c r="G855" s="381" t="s">
        <v>11626</v>
      </c>
      <c r="H855" s="381">
        <v>61500</v>
      </c>
      <c r="I855" s="381">
        <v>21550</v>
      </c>
      <c r="J855" s="381">
        <v>24600</v>
      </c>
      <c r="K855" s="381">
        <v>27700</v>
      </c>
      <c r="L855" s="381">
        <v>30750</v>
      </c>
      <c r="M855" s="381">
        <v>33250</v>
      </c>
      <c r="N855" s="381">
        <v>35700</v>
      </c>
      <c r="O855" s="381">
        <v>38150</v>
      </c>
      <c r="P855" s="381">
        <v>40600</v>
      </c>
      <c r="Q855" s="381">
        <v>12950</v>
      </c>
      <c r="R855" s="381">
        <v>16240</v>
      </c>
      <c r="S855" s="381">
        <v>20420</v>
      </c>
      <c r="T855" s="381">
        <v>24600</v>
      </c>
      <c r="U855" s="381">
        <v>28780</v>
      </c>
      <c r="V855" s="381">
        <v>32960</v>
      </c>
      <c r="W855" s="381">
        <v>37140</v>
      </c>
      <c r="X855" s="381">
        <v>40600</v>
      </c>
      <c r="Y855" s="381">
        <v>34450</v>
      </c>
      <c r="Z855" s="381">
        <v>39400</v>
      </c>
      <c r="AA855" s="381">
        <v>44300</v>
      </c>
      <c r="AB855" s="381">
        <v>49200</v>
      </c>
      <c r="AC855" s="381">
        <v>53150</v>
      </c>
      <c r="AD855" s="381">
        <v>57100</v>
      </c>
      <c r="AE855" s="381">
        <v>61050</v>
      </c>
      <c r="AF855" s="381">
        <v>64950</v>
      </c>
      <c r="AG855" s="381">
        <v>9999</v>
      </c>
      <c r="AH855" s="381" t="s">
        <v>11626</v>
      </c>
      <c r="AI855" s="381" t="s">
        <v>11612</v>
      </c>
      <c r="AJ855" s="381">
        <v>0</v>
      </c>
    </row>
    <row r="856" spans="1:36">
      <c r="A856" s="381" t="s">
        <v>550</v>
      </c>
      <c r="B856" s="381" t="s">
        <v>11625</v>
      </c>
      <c r="C856" s="381">
        <v>17</v>
      </c>
      <c r="D856" s="381">
        <v>197</v>
      </c>
      <c r="E856" s="381" t="s">
        <v>11624</v>
      </c>
      <c r="F856" s="381" t="s">
        <v>11623</v>
      </c>
      <c r="G856" s="381" t="s">
        <v>11622</v>
      </c>
      <c r="H856" s="381">
        <v>79000</v>
      </c>
      <c r="I856" s="381">
        <v>27650</v>
      </c>
      <c r="J856" s="381">
        <v>31600</v>
      </c>
      <c r="K856" s="381">
        <v>35550</v>
      </c>
      <c r="L856" s="381">
        <v>39500</v>
      </c>
      <c r="M856" s="381">
        <v>42700</v>
      </c>
      <c r="N856" s="381">
        <v>45850</v>
      </c>
      <c r="O856" s="381">
        <v>49000</v>
      </c>
      <c r="P856" s="381">
        <v>52150</v>
      </c>
      <c r="Q856" s="381">
        <v>16600</v>
      </c>
      <c r="R856" s="381">
        <v>19000</v>
      </c>
      <c r="S856" s="381">
        <v>21350</v>
      </c>
      <c r="T856" s="381">
        <v>24600</v>
      </c>
      <c r="U856" s="381">
        <v>28780</v>
      </c>
      <c r="V856" s="381">
        <v>32960</v>
      </c>
      <c r="W856" s="381">
        <v>37140</v>
      </c>
      <c r="X856" s="381">
        <v>41320</v>
      </c>
      <c r="Y856" s="381">
        <v>44250</v>
      </c>
      <c r="Z856" s="381">
        <v>50600</v>
      </c>
      <c r="AA856" s="381">
        <v>56900</v>
      </c>
      <c r="AB856" s="381">
        <v>63200</v>
      </c>
      <c r="AC856" s="381">
        <v>68300</v>
      </c>
      <c r="AD856" s="381">
        <v>73350</v>
      </c>
      <c r="AE856" s="381">
        <v>78400</v>
      </c>
      <c r="AF856" s="381">
        <v>83450</v>
      </c>
      <c r="AG856" s="381">
        <v>1600</v>
      </c>
      <c r="AH856" s="381" t="s">
        <v>11622</v>
      </c>
      <c r="AI856" s="381" t="s">
        <v>11612</v>
      </c>
      <c r="AJ856" s="381">
        <v>1</v>
      </c>
    </row>
    <row r="857" spans="1:36">
      <c r="A857" s="381" t="s">
        <v>550</v>
      </c>
      <c r="B857" s="381" t="s">
        <v>11621</v>
      </c>
      <c r="C857" s="381">
        <v>17</v>
      </c>
      <c r="D857" s="381">
        <v>199</v>
      </c>
      <c r="E857" s="381" t="s">
        <v>11620</v>
      </c>
      <c r="F857" s="381" t="s">
        <v>11619</v>
      </c>
      <c r="G857" s="381" t="s">
        <v>2774</v>
      </c>
      <c r="H857" s="381">
        <v>65700</v>
      </c>
      <c r="I857" s="381">
        <v>21700</v>
      </c>
      <c r="J857" s="381">
        <v>24800</v>
      </c>
      <c r="K857" s="381">
        <v>27900</v>
      </c>
      <c r="L857" s="381">
        <v>31000</v>
      </c>
      <c r="M857" s="381">
        <v>33500</v>
      </c>
      <c r="N857" s="381">
        <v>36000</v>
      </c>
      <c r="O857" s="381">
        <v>38450</v>
      </c>
      <c r="P857" s="381">
        <v>40950</v>
      </c>
      <c r="Q857" s="381">
        <v>13050</v>
      </c>
      <c r="R857" s="381">
        <v>16240</v>
      </c>
      <c r="S857" s="381">
        <v>20420</v>
      </c>
      <c r="T857" s="381">
        <v>24600</v>
      </c>
      <c r="U857" s="381">
        <v>28780</v>
      </c>
      <c r="V857" s="381">
        <v>32960</v>
      </c>
      <c r="W857" s="381">
        <v>37140</v>
      </c>
      <c r="X857" s="381">
        <v>40950</v>
      </c>
      <c r="Y857" s="381">
        <v>34750</v>
      </c>
      <c r="Z857" s="381">
        <v>39700</v>
      </c>
      <c r="AA857" s="381">
        <v>44650</v>
      </c>
      <c r="AB857" s="381">
        <v>49600</v>
      </c>
      <c r="AC857" s="381">
        <v>53600</v>
      </c>
      <c r="AD857" s="381">
        <v>57550</v>
      </c>
      <c r="AE857" s="381">
        <v>61550</v>
      </c>
      <c r="AF857" s="381">
        <v>65500</v>
      </c>
      <c r="AG857" s="381">
        <v>9999</v>
      </c>
      <c r="AH857" s="381" t="s">
        <v>2774</v>
      </c>
      <c r="AI857" s="381" t="s">
        <v>11612</v>
      </c>
      <c r="AJ857" s="381">
        <v>1</v>
      </c>
    </row>
    <row r="858" spans="1:36">
      <c r="A858" s="381" t="s">
        <v>550</v>
      </c>
      <c r="B858" s="381" t="s">
        <v>11618</v>
      </c>
      <c r="C858" s="381">
        <v>17</v>
      </c>
      <c r="D858" s="381">
        <v>201</v>
      </c>
      <c r="E858" s="381" t="s">
        <v>11617</v>
      </c>
      <c r="F858" s="381" t="s">
        <v>11616</v>
      </c>
      <c r="G858" s="381" t="s">
        <v>1095</v>
      </c>
      <c r="H858" s="381">
        <v>60700</v>
      </c>
      <c r="I858" s="381">
        <v>21250</v>
      </c>
      <c r="J858" s="381">
        <v>24300</v>
      </c>
      <c r="K858" s="381">
        <v>27350</v>
      </c>
      <c r="L858" s="381">
        <v>30350</v>
      </c>
      <c r="M858" s="381">
        <v>32800</v>
      </c>
      <c r="N858" s="381">
        <v>35250</v>
      </c>
      <c r="O858" s="381">
        <v>37650</v>
      </c>
      <c r="P858" s="381">
        <v>40100</v>
      </c>
      <c r="Q858" s="381">
        <v>12750</v>
      </c>
      <c r="R858" s="381">
        <v>16240</v>
      </c>
      <c r="S858" s="381">
        <v>20420</v>
      </c>
      <c r="T858" s="381">
        <v>24600</v>
      </c>
      <c r="U858" s="381">
        <v>28780</v>
      </c>
      <c r="V858" s="381">
        <v>32960</v>
      </c>
      <c r="W858" s="381">
        <v>37140</v>
      </c>
      <c r="X858" s="381">
        <v>40100</v>
      </c>
      <c r="Y858" s="381">
        <v>34000</v>
      </c>
      <c r="Z858" s="381">
        <v>38850</v>
      </c>
      <c r="AA858" s="381">
        <v>43700</v>
      </c>
      <c r="AB858" s="381">
        <v>48550</v>
      </c>
      <c r="AC858" s="381">
        <v>52450</v>
      </c>
      <c r="AD858" s="381">
        <v>56350</v>
      </c>
      <c r="AE858" s="381">
        <v>60250</v>
      </c>
      <c r="AF858" s="381">
        <v>64100</v>
      </c>
      <c r="AG858" s="381">
        <v>6880</v>
      </c>
      <c r="AH858" s="381" t="s">
        <v>1095</v>
      </c>
      <c r="AI858" s="381" t="s">
        <v>11612</v>
      </c>
      <c r="AJ858" s="381">
        <v>1</v>
      </c>
    </row>
    <row r="859" spans="1:36">
      <c r="A859" s="381" t="s">
        <v>550</v>
      </c>
      <c r="B859" s="381" t="s">
        <v>11615</v>
      </c>
      <c r="C859" s="381">
        <v>17</v>
      </c>
      <c r="D859" s="381">
        <v>203</v>
      </c>
      <c r="E859" s="381" t="s">
        <v>11614</v>
      </c>
      <c r="F859" s="381" t="s">
        <v>11613</v>
      </c>
      <c r="G859" s="381" t="s">
        <v>10370</v>
      </c>
      <c r="H859" s="381">
        <v>72500</v>
      </c>
      <c r="I859" s="381">
        <v>25400</v>
      </c>
      <c r="J859" s="381">
        <v>29000</v>
      </c>
      <c r="K859" s="381">
        <v>32650</v>
      </c>
      <c r="L859" s="381">
        <v>36250</v>
      </c>
      <c r="M859" s="381">
        <v>39150</v>
      </c>
      <c r="N859" s="381">
        <v>42050</v>
      </c>
      <c r="O859" s="381">
        <v>44950</v>
      </c>
      <c r="P859" s="381">
        <v>47850</v>
      </c>
      <c r="Q859" s="381">
        <v>15250</v>
      </c>
      <c r="R859" s="381">
        <v>17400</v>
      </c>
      <c r="S859" s="381">
        <v>20420</v>
      </c>
      <c r="T859" s="381">
        <v>24600</v>
      </c>
      <c r="U859" s="381">
        <v>28780</v>
      </c>
      <c r="V859" s="381">
        <v>32960</v>
      </c>
      <c r="W859" s="381">
        <v>37140</v>
      </c>
      <c r="X859" s="381">
        <v>41320</v>
      </c>
      <c r="Y859" s="381">
        <v>40600</v>
      </c>
      <c r="Z859" s="381">
        <v>46400</v>
      </c>
      <c r="AA859" s="381">
        <v>52200</v>
      </c>
      <c r="AB859" s="381">
        <v>58000</v>
      </c>
      <c r="AC859" s="381">
        <v>62650</v>
      </c>
      <c r="AD859" s="381">
        <v>67300</v>
      </c>
      <c r="AE859" s="381">
        <v>71950</v>
      </c>
      <c r="AF859" s="381">
        <v>76600</v>
      </c>
      <c r="AG859" s="381">
        <v>6120</v>
      </c>
      <c r="AH859" s="381" t="s">
        <v>10370</v>
      </c>
      <c r="AI859" s="381" t="s">
        <v>11612</v>
      </c>
      <c r="AJ859" s="381">
        <v>1</v>
      </c>
    </row>
    <row r="860" spans="1:36">
      <c r="A860" s="381" t="s">
        <v>551</v>
      </c>
      <c r="B860" s="381" t="s">
        <v>11611</v>
      </c>
      <c r="C860" s="381">
        <v>18</v>
      </c>
      <c r="D860" s="381">
        <v>1</v>
      </c>
      <c r="E860" s="381" t="s">
        <v>11610</v>
      </c>
      <c r="F860" s="381" t="s">
        <v>11609</v>
      </c>
      <c r="G860" s="381" t="s">
        <v>1360</v>
      </c>
      <c r="H860" s="381">
        <v>59300</v>
      </c>
      <c r="I860" s="381">
        <v>20800</v>
      </c>
      <c r="J860" s="381">
        <v>23750</v>
      </c>
      <c r="K860" s="381">
        <v>26700</v>
      </c>
      <c r="L860" s="381">
        <v>29650</v>
      </c>
      <c r="M860" s="381">
        <v>32050</v>
      </c>
      <c r="N860" s="381">
        <v>34400</v>
      </c>
      <c r="O860" s="381">
        <v>36800</v>
      </c>
      <c r="P860" s="381">
        <v>39150</v>
      </c>
      <c r="Q860" s="381">
        <v>12500</v>
      </c>
      <c r="R860" s="381">
        <v>16240</v>
      </c>
      <c r="S860" s="381">
        <v>20420</v>
      </c>
      <c r="T860" s="381">
        <v>24600</v>
      </c>
      <c r="U860" s="381">
        <v>28780</v>
      </c>
      <c r="V860" s="381">
        <v>32960</v>
      </c>
      <c r="W860" s="381">
        <v>36800</v>
      </c>
      <c r="X860" s="381">
        <v>39150</v>
      </c>
      <c r="Y860" s="381">
        <v>33250</v>
      </c>
      <c r="Z860" s="381">
        <v>38000</v>
      </c>
      <c r="AA860" s="381">
        <v>42750</v>
      </c>
      <c r="AB860" s="381">
        <v>47450</v>
      </c>
      <c r="AC860" s="381">
        <v>51250</v>
      </c>
      <c r="AD860" s="381">
        <v>55050</v>
      </c>
      <c r="AE860" s="381">
        <v>58850</v>
      </c>
      <c r="AF860" s="381">
        <v>62650</v>
      </c>
      <c r="AG860" s="381">
        <v>2760</v>
      </c>
      <c r="AH860" s="381" t="s">
        <v>1360</v>
      </c>
      <c r="AI860" s="381" t="s">
        <v>11357</v>
      </c>
      <c r="AJ860" s="381">
        <v>0</v>
      </c>
    </row>
    <row r="861" spans="1:36">
      <c r="A861" s="381" t="s">
        <v>551</v>
      </c>
      <c r="B861" s="381" t="s">
        <v>11608</v>
      </c>
      <c r="C861" s="381">
        <v>18</v>
      </c>
      <c r="D861" s="381">
        <v>3</v>
      </c>
      <c r="E861" s="381" t="s">
        <v>11359</v>
      </c>
      <c r="F861" s="381" t="s">
        <v>11358</v>
      </c>
      <c r="G861" s="381" t="s">
        <v>5270</v>
      </c>
      <c r="H861" s="381">
        <v>63700</v>
      </c>
      <c r="I861" s="381">
        <v>22050</v>
      </c>
      <c r="J861" s="381">
        <v>25200</v>
      </c>
      <c r="K861" s="381">
        <v>28350</v>
      </c>
      <c r="L861" s="381">
        <v>31450</v>
      </c>
      <c r="M861" s="381">
        <v>34000</v>
      </c>
      <c r="N861" s="381">
        <v>36500</v>
      </c>
      <c r="O861" s="381">
        <v>39000</v>
      </c>
      <c r="P861" s="381">
        <v>41550</v>
      </c>
      <c r="Q861" s="381">
        <v>13200</v>
      </c>
      <c r="R861" s="381">
        <v>16240</v>
      </c>
      <c r="S861" s="381">
        <v>20420</v>
      </c>
      <c r="T861" s="381">
        <v>24600</v>
      </c>
      <c r="U861" s="381">
        <v>28780</v>
      </c>
      <c r="V861" s="381">
        <v>32960</v>
      </c>
      <c r="W861" s="381">
        <v>37140</v>
      </c>
      <c r="X861" s="381">
        <v>41320</v>
      </c>
      <c r="Y861" s="381">
        <v>35250</v>
      </c>
      <c r="Z861" s="381">
        <v>40250</v>
      </c>
      <c r="AA861" s="381">
        <v>45300</v>
      </c>
      <c r="AB861" s="381">
        <v>50300</v>
      </c>
      <c r="AC861" s="381">
        <v>54350</v>
      </c>
      <c r="AD861" s="381">
        <v>58350</v>
      </c>
      <c r="AE861" s="381">
        <v>62400</v>
      </c>
      <c r="AF861" s="381">
        <v>66400</v>
      </c>
      <c r="AG861" s="381">
        <v>2760</v>
      </c>
      <c r="AH861" s="381" t="s">
        <v>5270</v>
      </c>
      <c r="AI861" s="381" t="s">
        <v>11357</v>
      </c>
      <c r="AJ861" s="381">
        <v>1</v>
      </c>
    </row>
    <row r="862" spans="1:36">
      <c r="A862" s="381" t="s">
        <v>551</v>
      </c>
      <c r="B862" s="381" t="s">
        <v>11607</v>
      </c>
      <c r="C862" s="381">
        <v>18</v>
      </c>
      <c r="D862" s="381">
        <v>5</v>
      </c>
      <c r="E862" s="381" t="s">
        <v>11606</v>
      </c>
      <c r="F862" s="381" t="s">
        <v>11605</v>
      </c>
      <c r="G862" s="381" t="s">
        <v>11604</v>
      </c>
      <c r="H862" s="381">
        <v>64900</v>
      </c>
      <c r="I862" s="381">
        <v>22750</v>
      </c>
      <c r="J862" s="381">
        <v>26000</v>
      </c>
      <c r="K862" s="381">
        <v>29250</v>
      </c>
      <c r="L862" s="381">
        <v>32450</v>
      </c>
      <c r="M862" s="381">
        <v>35050</v>
      </c>
      <c r="N862" s="381">
        <v>37650</v>
      </c>
      <c r="O862" s="381">
        <v>40250</v>
      </c>
      <c r="P862" s="381">
        <v>42850</v>
      </c>
      <c r="Q862" s="381">
        <v>13650</v>
      </c>
      <c r="R862" s="381">
        <v>16240</v>
      </c>
      <c r="S862" s="381">
        <v>20420</v>
      </c>
      <c r="T862" s="381">
        <v>24600</v>
      </c>
      <c r="U862" s="381">
        <v>28780</v>
      </c>
      <c r="V862" s="381">
        <v>32960</v>
      </c>
      <c r="W862" s="381">
        <v>37140</v>
      </c>
      <c r="X862" s="381">
        <v>41320</v>
      </c>
      <c r="Y862" s="381">
        <v>36350</v>
      </c>
      <c r="Z862" s="381">
        <v>41550</v>
      </c>
      <c r="AA862" s="381">
        <v>46750</v>
      </c>
      <c r="AB862" s="381">
        <v>51900</v>
      </c>
      <c r="AC862" s="381">
        <v>56100</v>
      </c>
      <c r="AD862" s="381">
        <v>60250</v>
      </c>
      <c r="AE862" s="381">
        <v>64400</v>
      </c>
      <c r="AF862" s="381">
        <v>68550</v>
      </c>
      <c r="AG862" s="381">
        <v>9999</v>
      </c>
      <c r="AH862" s="381" t="s">
        <v>11604</v>
      </c>
      <c r="AI862" s="381" t="s">
        <v>11357</v>
      </c>
      <c r="AJ862" s="381">
        <v>1</v>
      </c>
    </row>
    <row r="863" spans="1:36">
      <c r="A863" s="381" t="s">
        <v>551</v>
      </c>
      <c r="B863" s="381" t="s">
        <v>11603</v>
      </c>
      <c r="C863" s="381">
        <v>18</v>
      </c>
      <c r="D863" s="381">
        <v>7</v>
      </c>
      <c r="E863" s="381" t="s">
        <v>11396</v>
      </c>
      <c r="F863" s="381" t="s">
        <v>11395</v>
      </c>
      <c r="G863" s="381" t="s">
        <v>1695</v>
      </c>
      <c r="H863" s="381">
        <v>62500</v>
      </c>
      <c r="I863" s="381">
        <v>21900</v>
      </c>
      <c r="J863" s="381">
        <v>25000</v>
      </c>
      <c r="K863" s="381">
        <v>28150</v>
      </c>
      <c r="L863" s="381">
        <v>31250</v>
      </c>
      <c r="M863" s="381">
        <v>33750</v>
      </c>
      <c r="N863" s="381">
        <v>36250</v>
      </c>
      <c r="O863" s="381">
        <v>38750</v>
      </c>
      <c r="P863" s="381">
        <v>41250</v>
      </c>
      <c r="Q863" s="381">
        <v>13150</v>
      </c>
      <c r="R863" s="381">
        <v>16240</v>
      </c>
      <c r="S863" s="381">
        <v>20420</v>
      </c>
      <c r="T863" s="381">
        <v>24600</v>
      </c>
      <c r="U863" s="381">
        <v>28780</v>
      </c>
      <c r="V863" s="381">
        <v>32960</v>
      </c>
      <c r="W863" s="381">
        <v>37140</v>
      </c>
      <c r="X863" s="381">
        <v>41250</v>
      </c>
      <c r="Y863" s="381">
        <v>35000</v>
      </c>
      <c r="Z863" s="381">
        <v>40000</v>
      </c>
      <c r="AA863" s="381">
        <v>45000</v>
      </c>
      <c r="AB863" s="381">
        <v>50000</v>
      </c>
      <c r="AC863" s="381">
        <v>54000</v>
      </c>
      <c r="AD863" s="381">
        <v>58000</v>
      </c>
      <c r="AE863" s="381">
        <v>62000</v>
      </c>
      <c r="AF863" s="381">
        <v>66000</v>
      </c>
      <c r="AG863" s="381">
        <v>9999</v>
      </c>
      <c r="AH863" s="381" t="s">
        <v>1695</v>
      </c>
      <c r="AI863" s="381" t="s">
        <v>11357</v>
      </c>
      <c r="AJ863" s="381">
        <v>1</v>
      </c>
    </row>
    <row r="864" spans="1:36">
      <c r="A864" s="381" t="s">
        <v>551</v>
      </c>
      <c r="B864" s="381" t="s">
        <v>11602</v>
      </c>
      <c r="C864" s="381">
        <v>18</v>
      </c>
      <c r="D864" s="381">
        <v>9</v>
      </c>
      <c r="E864" s="381" t="s">
        <v>11601</v>
      </c>
      <c r="F864" s="381" t="s">
        <v>11600</v>
      </c>
      <c r="G864" s="381" t="s">
        <v>11599</v>
      </c>
      <c r="H864" s="381">
        <v>47600</v>
      </c>
      <c r="I864" s="381">
        <v>20100</v>
      </c>
      <c r="J864" s="381">
        <v>22950</v>
      </c>
      <c r="K864" s="381">
        <v>25800</v>
      </c>
      <c r="L864" s="381">
        <v>28650</v>
      </c>
      <c r="M864" s="381">
        <v>30950</v>
      </c>
      <c r="N864" s="381">
        <v>33250</v>
      </c>
      <c r="O864" s="381">
        <v>35550</v>
      </c>
      <c r="P864" s="381">
        <v>37850</v>
      </c>
      <c r="Q864" s="381">
        <v>12060</v>
      </c>
      <c r="R864" s="381">
        <v>16240</v>
      </c>
      <c r="S864" s="381">
        <v>20420</v>
      </c>
      <c r="T864" s="381">
        <v>24600</v>
      </c>
      <c r="U864" s="381">
        <v>28780</v>
      </c>
      <c r="V864" s="381">
        <v>32960</v>
      </c>
      <c r="W864" s="381">
        <v>35550</v>
      </c>
      <c r="X864" s="381">
        <v>37850</v>
      </c>
      <c r="Y864" s="381">
        <v>32100</v>
      </c>
      <c r="Z864" s="381">
        <v>36700</v>
      </c>
      <c r="AA864" s="381">
        <v>41300</v>
      </c>
      <c r="AB864" s="381">
        <v>45850</v>
      </c>
      <c r="AC864" s="381">
        <v>49550</v>
      </c>
      <c r="AD864" s="381">
        <v>53200</v>
      </c>
      <c r="AE864" s="381">
        <v>56900</v>
      </c>
      <c r="AF864" s="381">
        <v>60550</v>
      </c>
      <c r="AG864" s="381">
        <v>9999</v>
      </c>
      <c r="AH864" s="381" t="s">
        <v>11599</v>
      </c>
      <c r="AI864" s="381" t="s">
        <v>11357</v>
      </c>
      <c r="AJ864" s="381">
        <v>0</v>
      </c>
    </row>
    <row r="865" spans="1:36">
      <c r="A865" s="381" t="s">
        <v>551</v>
      </c>
      <c r="B865" s="381" t="s">
        <v>11598</v>
      </c>
      <c r="C865" s="381">
        <v>18</v>
      </c>
      <c r="D865" s="381">
        <v>11</v>
      </c>
      <c r="E865" s="381" t="s">
        <v>11416</v>
      </c>
      <c r="F865" s="381" t="s">
        <v>11415</v>
      </c>
      <c r="G865" s="381" t="s">
        <v>1554</v>
      </c>
      <c r="H865" s="381">
        <v>69900</v>
      </c>
      <c r="I865" s="381">
        <v>24500</v>
      </c>
      <c r="J865" s="381">
        <v>28000</v>
      </c>
      <c r="K865" s="381">
        <v>31500</v>
      </c>
      <c r="L865" s="381">
        <v>34950</v>
      </c>
      <c r="M865" s="381">
        <v>37750</v>
      </c>
      <c r="N865" s="381">
        <v>40550</v>
      </c>
      <c r="O865" s="381">
        <v>43350</v>
      </c>
      <c r="P865" s="381">
        <v>46150</v>
      </c>
      <c r="Q865" s="381">
        <v>14700</v>
      </c>
      <c r="R865" s="381">
        <v>16800</v>
      </c>
      <c r="S865" s="381">
        <v>20420</v>
      </c>
      <c r="T865" s="381">
        <v>24600</v>
      </c>
      <c r="U865" s="381">
        <v>28780</v>
      </c>
      <c r="V865" s="381">
        <v>32960</v>
      </c>
      <c r="W865" s="381">
        <v>37140</v>
      </c>
      <c r="X865" s="381">
        <v>41320</v>
      </c>
      <c r="Y865" s="381">
        <v>39150</v>
      </c>
      <c r="Z865" s="381">
        <v>44750</v>
      </c>
      <c r="AA865" s="381">
        <v>50350</v>
      </c>
      <c r="AB865" s="381">
        <v>55900</v>
      </c>
      <c r="AC865" s="381">
        <v>60400</v>
      </c>
      <c r="AD865" s="381">
        <v>64850</v>
      </c>
      <c r="AE865" s="381">
        <v>69350</v>
      </c>
      <c r="AF865" s="381">
        <v>73800</v>
      </c>
      <c r="AG865" s="381">
        <v>3480</v>
      </c>
      <c r="AH865" s="381" t="s">
        <v>1554</v>
      </c>
      <c r="AI865" s="381" t="s">
        <v>11357</v>
      </c>
      <c r="AJ865" s="381">
        <v>1</v>
      </c>
    </row>
    <row r="866" spans="1:36">
      <c r="A866" s="381" t="s">
        <v>551</v>
      </c>
      <c r="B866" s="381" t="s">
        <v>11597</v>
      </c>
      <c r="C866" s="381">
        <v>18</v>
      </c>
      <c r="D866" s="381">
        <v>13</v>
      </c>
      <c r="E866" s="381" t="s">
        <v>11416</v>
      </c>
      <c r="F866" s="381" t="s">
        <v>11415</v>
      </c>
      <c r="G866" s="381" t="s">
        <v>1346</v>
      </c>
      <c r="H866" s="381">
        <v>69900</v>
      </c>
      <c r="I866" s="381">
        <v>24500</v>
      </c>
      <c r="J866" s="381">
        <v>28000</v>
      </c>
      <c r="K866" s="381">
        <v>31500</v>
      </c>
      <c r="L866" s="381">
        <v>34950</v>
      </c>
      <c r="M866" s="381">
        <v>37750</v>
      </c>
      <c r="N866" s="381">
        <v>40550</v>
      </c>
      <c r="O866" s="381">
        <v>43350</v>
      </c>
      <c r="P866" s="381">
        <v>46150</v>
      </c>
      <c r="Q866" s="381">
        <v>14700</v>
      </c>
      <c r="R866" s="381">
        <v>16800</v>
      </c>
      <c r="S866" s="381">
        <v>20420</v>
      </c>
      <c r="T866" s="381">
        <v>24600</v>
      </c>
      <c r="U866" s="381">
        <v>28780</v>
      </c>
      <c r="V866" s="381">
        <v>32960</v>
      </c>
      <c r="W866" s="381">
        <v>37140</v>
      </c>
      <c r="X866" s="381">
        <v>41320</v>
      </c>
      <c r="Y866" s="381">
        <v>39150</v>
      </c>
      <c r="Z866" s="381">
        <v>44750</v>
      </c>
      <c r="AA866" s="381">
        <v>50350</v>
      </c>
      <c r="AB866" s="381">
        <v>55900</v>
      </c>
      <c r="AC866" s="381">
        <v>60400</v>
      </c>
      <c r="AD866" s="381">
        <v>64850</v>
      </c>
      <c r="AE866" s="381">
        <v>69350</v>
      </c>
      <c r="AF866" s="381">
        <v>73800</v>
      </c>
      <c r="AG866" s="381">
        <v>9999</v>
      </c>
      <c r="AH866" s="381" t="s">
        <v>1346</v>
      </c>
      <c r="AI866" s="381" t="s">
        <v>11357</v>
      </c>
      <c r="AJ866" s="381">
        <v>1</v>
      </c>
    </row>
    <row r="867" spans="1:36">
      <c r="A867" s="381" t="s">
        <v>551</v>
      </c>
      <c r="B867" s="381" t="s">
        <v>11596</v>
      </c>
      <c r="C867" s="381">
        <v>18</v>
      </c>
      <c r="D867" s="381">
        <v>15</v>
      </c>
      <c r="E867" s="381" t="s">
        <v>11595</v>
      </c>
      <c r="F867" s="381" t="s">
        <v>11594</v>
      </c>
      <c r="G867" s="381" t="s">
        <v>2047</v>
      </c>
      <c r="H867" s="381">
        <v>64100</v>
      </c>
      <c r="I867" s="381">
        <v>22450</v>
      </c>
      <c r="J867" s="381">
        <v>25650</v>
      </c>
      <c r="K867" s="381">
        <v>28850</v>
      </c>
      <c r="L867" s="381">
        <v>32050</v>
      </c>
      <c r="M867" s="381">
        <v>34650</v>
      </c>
      <c r="N867" s="381">
        <v>37200</v>
      </c>
      <c r="O867" s="381">
        <v>39750</v>
      </c>
      <c r="P867" s="381">
        <v>42350</v>
      </c>
      <c r="Q867" s="381">
        <v>13500</v>
      </c>
      <c r="R867" s="381">
        <v>16240</v>
      </c>
      <c r="S867" s="381">
        <v>20420</v>
      </c>
      <c r="T867" s="381">
        <v>24600</v>
      </c>
      <c r="U867" s="381">
        <v>28780</v>
      </c>
      <c r="V867" s="381">
        <v>32960</v>
      </c>
      <c r="W867" s="381">
        <v>37140</v>
      </c>
      <c r="X867" s="381">
        <v>41320</v>
      </c>
      <c r="Y867" s="381">
        <v>35950</v>
      </c>
      <c r="Z867" s="381">
        <v>41050</v>
      </c>
      <c r="AA867" s="381">
        <v>46200</v>
      </c>
      <c r="AB867" s="381">
        <v>51300</v>
      </c>
      <c r="AC867" s="381">
        <v>55450</v>
      </c>
      <c r="AD867" s="381">
        <v>59550</v>
      </c>
      <c r="AE867" s="381">
        <v>63650</v>
      </c>
      <c r="AF867" s="381">
        <v>67750</v>
      </c>
      <c r="AG867" s="381">
        <v>9999</v>
      </c>
      <c r="AH867" s="381" t="s">
        <v>2047</v>
      </c>
      <c r="AI867" s="381" t="s">
        <v>11357</v>
      </c>
      <c r="AJ867" s="381">
        <v>1</v>
      </c>
    </row>
    <row r="868" spans="1:36">
      <c r="A868" s="381" t="s">
        <v>551</v>
      </c>
      <c r="B868" s="381" t="s">
        <v>11593</v>
      </c>
      <c r="C868" s="381">
        <v>18</v>
      </c>
      <c r="D868" s="381">
        <v>17</v>
      </c>
      <c r="E868" s="381" t="s">
        <v>11592</v>
      </c>
      <c r="F868" s="381" t="s">
        <v>11591</v>
      </c>
      <c r="G868" s="381" t="s">
        <v>3544</v>
      </c>
      <c r="H868" s="381">
        <v>53100</v>
      </c>
      <c r="I868" s="381">
        <v>20100</v>
      </c>
      <c r="J868" s="381">
        <v>22950</v>
      </c>
      <c r="K868" s="381">
        <v>25800</v>
      </c>
      <c r="L868" s="381">
        <v>28650</v>
      </c>
      <c r="M868" s="381">
        <v>30950</v>
      </c>
      <c r="N868" s="381">
        <v>33250</v>
      </c>
      <c r="O868" s="381">
        <v>35550</v>
      </c>
      <c r="P868" s="381">
        <v>37850</v>
      </c>
      <c r="Q868" s="381">
        <v>12060</v>
      </c>
      <c r="R868" s="381">
        <v>16240</v>
      </c>
      <c r="S868" s="381">
        <v>20420</v>
      </c>
      <c r="T868" s="381">
        <v>24600</v>
      </c>
      <c r="U868" s="381">
        <v>28780</v>
      </c>
      <c r="V868" s="381">
        <v>32960</v>
      </c>
      <c r="W868" s="381">
        <v>35550</v>
      </c>
      <c r="X868" s="381">
        <v>37850</v>
      </c>
      <c r="Y868" s="381">
        <v>32100</v>
      </c>
      <c r="Z868" s="381">
        <v>36700</v>
      </c>
      <c r="AA868" s="381">
        <v>41300</v>
      </c>
      <c r="AB868" s="381">
        <v>45850</v>
      </c>
      <c r="AC868" s="381">
        <v>49550</v>
      </c>
      <c r="AD868" s="381">
        <v>53200</v>
      </c>
      <c r="AE868" s="381">
        <v>56900</v>
      </c>
      <c r="AF868" s="381">
        <v>60550</v>
      </c>
      <c r="AG868" s="381">
        <v>9999</v>
      </c>
      <c r="AH868" s="381" t="s">
        <v>3544</v>
      </c>
      <c r="AI868" s="381" t="s">
        <v>11357</v>
      </c>
      <c r="AJ868" s="381">
        <v>0</v>
      </c>
    </row>
    <row r="869" spans="1:36">
      <c r="A869" s="381" t="s">
        <v>551</v>
      </c>
      <c r="B869" s="381" t="s">
        <v>11590</v>
      </c>
      <c r="C869" s="381">
        <v>18</v>
      </c>
      <c r="D869" s="381">
        <v>19</v>
      </c>
      <c r="E869" s="381" t="s">
        <v>10399</v>
      </c>
      <c r="F869" s="381" t="s">
        <v>10398</v>
      </c>
      <c r="G869" s="381" t="s">
        <v>1330</v>
      </c>
      <c r="H869" s="381">
        <v>66400</v>
      </c>
      <c r="I869" s="381">
        <v>23250</v>
      </c>
      <c r="J869" s="381">
        <v>26600</v>
      </c>
      <c r="K869" s="381">
        <v>29900</v>
      </c>
      <c r="L869" s="381">
        <v>33200</v>
      </c>
      <c r="M869" s="381">
        <v>35900</v>
      </c>
      <c r="N869" s="381">
        <v>38550</v>
      </c>
      <c r="O869" s="381">
        <v>41200</v>
      </c>
      <c r="P869" s="381">
        <v>43850</v>
      </c>
      <c r="Q869" s="381">
        <v>13950</v>
      </c>
      <c r="R869" s="381">
        <v>16240</v>
      </c>
      <c r="S869" s="381">
        <v>20420</v>
      </c>
      <c r="T869" s="381">
        <v>24600</v>
      </c>
      <c r="U869" s="381">
        <v>28780</v>
      </c>
      <c r="V869" s="381">
        <v>32960</v>
      </c>
      <c r="W869" s="381">
        <v>37140</v>
      </c>
      <c r="X869" s="381">
        <v>41320</v>
      </c>
      <c r="Y869" s="381">
        <v>37200</v>
      </c>
      <c r="Z869" s="381">
        <v>42500</v>
      </c>
      <c r="AA869" s="381">
        <v>47800</v>
      </c>
      <c r="AB869" s="381">
        <v>53100</v>
      </c>
      <c r="AC869" s="381">
        <v>57350</v>
      </c>
      <c r="AD869" s="381">
        <v>61600</v>
      </c>
      <c r="AE869" s="381">
        <v>65850</v>
      </c>
      <c r="AF869" s="381">
        <v>70100</v>
      </c>
      <c r="AG869" s="381">
        <v>4520</v>
      </c>
      <c r="AH869" s="381" t="s">
        <v>1330</v>
      </c>
      <c r="AI869" s="381" t="s">
        <v>11357</v>
      </c>
      <c r="AJ869" s="381">
        <v>1</v>
      </c>
    </row>
    <row r="870" spans="1:36">
      <c r="A870" s="381" t="s">
        <v>551</v>
      </c>
      <c r="B870" s="381" t="s">
        <v>11589</v>
      </c>
      <c r="C870" s="381">
        <v>18</v>
      </c>
      <c r="D870" s="381">
        <v>21</v>
      </c>
      <c r="E870" s="381" t="s">
        <v>11382</v>
      </c>
      <c r="F870" s="381" t="s">
        <v>11381</v>
      </c>
      <c r="G870" s="381" t="s">
        <v>1540</v>
      </c>
      <c r="H870" s="381">
        <v>52900</v>
      </c>
      <c r="I870" s="381">
        <v>20100</v>
      </c>
      <c r="J870" s="381">
        <v>22950</v>
      </c>
      <c r="K870" s="381">
        <v>25800</v>
      </c>
      <c r="L870" s="381">
        <v>28650</v>
      </c>
      <c r="M870" s="381">
        <v>30950</v>
      </c>
      <c r="N870" s="381">
        <v>33250</v>
      </c>
      <c r="O870" s="381">
        <v>35550</v>
      </c>
      <c r="P870" s="381">
        <v>37850</v>
      </c>
      <c r="Q870" s="381">
        <v>12060</v>
      </c>
      <c r="R870" s="381">
        <v>16240</v>
      </c>
      <c r="S870" s="381">
        <v>20420</v>
      </c>
      <c r="T870" s="381">
        <v>24600</v>
      </c>
      <c r="U870" s="381">
        <v>28780</v>
      </c>
      <c r="V870" s="381">
        <v>32960</v>
      </c>
      <c r="W870" s="381">
        <v>35550</v>
      </c>
      <c r="X870" s="381">
        <v>37850</v>
      </c>
      <c r="Y870" s="381">
        <v>32100</v>
      </c>
      <c r="Z870" s="381">
        <v>36700</v>
      </c>
      <c r="AA870" s="381">
        <v>41300</v>
      </c>
      <c r="AB870" s="381">
        <v>45850</v>
      </c>
      <c r="AC870" s="381">
        <v>49550</v>
      </c>
      <c r="AD870" s="381">
        <v>53200</v>
      </c>
      <c r="AE870" s="381">
        <v>56900</v>
      </c>
      <c r="AF870" s="381">
        <v>60550</v>
      </c>
      <c r="AG870" s="381">
        <v>8320</v>
      </c>
      <c r="AH870" s="381" t="s">
        <v>1540</v>
      </c>
      <c r="AI870" s="381" t="s">
        <v>11357</v>
      </c>
      <c r="AJ870" s="381">
        <v>1</v>
      </c>
    </row>
    <row r="871" spans="1:36">
      <c r="A871" s="381" t="s">
        <v>551</v>
      </c>
      <c r="B871" s="381" t="s">
        <v>11588</v>
      </c>
      <c r="C871" s="381">
        <v>18</v>
      </c>
      <c r="D871" s="381">
        <v>23</v>
      </c>
      <c r="E871" s="381" t="s">
        <v>11587</v>
      </c>
      <c r="F871" s="381" t="s">
        <v>11586</v>
      </c>
      <c r="G871" s="381" t="s">
        <v>4576</v>
      </c>
      <c r="H871" s="381">
        <v>60700</v>
      </c>
      <c r="I871" s="381">
        <v>21250</v>
      </c>
      <c r="J871" s="381">
        <v>24300</v>
      </c>
      <c r="K871" s="381">
        <v>27350</v>
      </c>
      <c r="L871" s="381">
        <v>30350</v>
      </c>
      <c r="M871" s="381">
        <v>32800</v>
      </c>
      <c r="N871" s="381">
        <v>35250</v>
      </c>
      <c r="O871" s="381">
        <v>37650</v>
      </c>
      <c r="P871" s="381">
        <v>40100</v>
      </c>
      <c r="Q871" s="381">
        <v>12750</v>
      </c>
      <c r="R871" s="381">
        <v>16240</v>
      </c>
      <c r="S871" s="381">
        <v>20420</v>
      </c>
      <c r="T871" s="381">
        <v>24600</v>
      </c>
      <c r="U871" s="381">
        <v>28780</v>
      </c>
      <c r="V871" s="381">
        <v>32960</v>
      </c>
      <c r="W871" s="381">
        <v>37140</v>
      </c>
      <c r="X871" s="381">
        <v>40100</v>
      </c>
      <c r="Y871" s="381">
        <v>34000</v>
      </c>
      <c r="Z871" s="381">
        <v>38850</v>
      </c>
      <c r="AA871" s="381">
        <v>43700</v>
      </c>
      <c r="AB871" s="381">
        <v>48550</v>
      </c>
      <c r="AC871" s="381">
        <v>52450</v>
      </c>
      <c r="AD871" s="381">
        <v>56350</v>
      </c>
      <c r="AE871" s="381">
        <v>60250</v>
      </c>
      <c r="AF871" s="381">
        <v>64100</v>
      </c>
      <c r="AG871" s="381">
        <v>3920</v>
      </c>
      <c r="AH871" s="381" t="s">
        <v>4576</v>
      </c>
      <c r="AI871" s="381" t="s">
        <v>11357</v>
      </c>
      <c r="AJ871" s="381">
        <v>0</v>
      </c>
    </row>
    <row r="872" spans="1:36">
      <c r="A872" s="381" t="s">
        <v>551</v>
      </c>
      <c r="B872" s="381" t="s">
        <v>11585</v>
      </c>
      <c r="C872" s="381">
        <v>18</v>
      </c>
      <c r="D872" s="381">
        <v>25</v>
      </c>
      <c r="E872" s="381" t="s">
        <v>11584</v>
      </c>
      <c r="F872" s="381" t="s">
        <v>11583</v>
      </c>
      <c r="G872" s="381" t="s">
        <v>1322</v>
      </c>
      <c r="H872" s="381">
        <v>48800</v>
      </c>
      <c r="I872" s="381">
        <v>20100</v>
      </c>
      <c r="J872" s="381">
        <v>22950</v>
      </c>
      <c r="K872" s="381">
        <v>25800</v>
      </c>
      <c r="L872" s="381">
        <v>28650</v>
      </c>
      <c r="M872" s="381">
        <v>30950</v>
      </c>
      <c r="N872" s="381">
        <v>33250</v>
      </c>
      <c r="O872" s="381">
        <v>35550</v>
      </c>
      <c r="P872" s="381">
        <v>37850</v>
      </c>
      <c r="Q872" s="381">
        <v>12060</v>
      </c>
      <c r="R872" s="381">
        <v>16240</v>
      </c>
      <c r="S872" s="381">
        <v>20420</v>
      </c>
      <c r="T872" s="381">
        <v>24600</v>
      </c>
      <c r="U872" s="381">
        <v>28780</v>
      </c>
      <c r="V872" s="381">
        <v>32960</v>
      </c>
      <c r="W872" s="381">
        <v>35550</v>
      </c>
      <c r="X872" s="381">
        <v>37850</v>
      </c>
      <c r="Y872" s="381">
        <v>32100</v>
      </c>
      <c r="Z872" s="381">
        <v>36700</v>
      </c>
      <c r="AA872" s="381">
        <v>41300</v>
      </c>
      <c r="AB872" s="381">
        <v>45850</v>
      </c>
      <c r="AC872" s="381">
        <v>49550</v>
      </c>
      <c r="AD872" s="381">
        <v>53200</v>
      </c>
      <c r="AE872" s="381">
        <v>56900</v>
      </c>
      <c r="AF872" s="381">
        <v>60550</v>
      </c>
      <c r="AG872" s="381">
        <v>9999</v>
      </c>
      <c r="AH872" s="381" t="s">
        <v>1322</v>
      </c>
      <c r="AI872" s="381" t="s">
        <v>11357</v>
      </c>
      <c r="AJ872" s="381">
        <v>0</v>
      </c>
    </row>
    <row r="873" spans="1:36">
      <c r="A873" s="381" t="s">
        <v>551</v>
      </c>
      <c r="B873" s="381" t="s">
        <v>11582</v>
      </c>
      <c r="C873" s="381">
        <v>18</v>
      </c>
      <c r="D873" s="381">
        <v>27</v>
      </c>
      <c r="E873" s="381" t="s">
        <v>11581</v>
      </c>
      <c r="F873" s="381" t="s">
        <v>11580</v>
      </c>
      <c r="G873" s="381" t="s">
        <v>7501</v>
      </c>
      <c r="H873" s="381">
        <v>57900</v>
      </c>
      <c r="I873" s="381">
        <v>20300</v>
      </c>
      <c r="J873" s="381">
        <v>23200</v>
      </c>
      <c r="K873" s="381">
        <v>26100</v>
      </c>
      <c r="L873" s="381">
        <v>28950</v>
      </c>
      <c r="M873" s="381">
        <v>31300</v>
      </c>
      <c r="N873" s="381">
        <v>33600</v>
      </c>
      <c r="O873" s="381">
        <v>35900</v>
      </c>
      <c r="P873" s="381">
        <v>38250</v>
      </c>
      <c r="Q873" s="381">
        <v>12150</v>
      </c>
      <c r="R873" s="381">
        <v>16240</v>
      </c>
      <c r="S873" s="381">
        <v>20420</v>
      </c>
      <c r="T873" s="381">
        <v>24600</v>
      </c>
      <c r="U873" s="381">
        <v>28780</v>
      </c>
      <c r="V873" s="381">
        <v>32960</v>
      </c>
      <c r="W873" s="381">
        <v>35900</v>
      </c>
      <c r="X873" s="381">
        <v>38250</v>
      </c>
      <c r="Y873" s="381">
        <v>32450</v>
      </c>
      <c r="Z873" s="381">
        <v>37050</v>
      </c>
      <c r="AA873" s="381">
        <v>41700</v>
      </c>
      <c r="AB873" s="381">
        <v>46300</v>
      </c>
      <c r="AC873" s="381">
        <v>50050</v>
      </c>
      <c r="AD873" s="381">
        <v>53750</v>
      </c>
      <c r="AE873" s="381">
        <v>57450</v>
      </c>
      <c r="AF873" s="381">
        <v>61150</v>
      </c>
      <c r="AG873" s="381">
        <v>9999</v>
      </c>
      <c r="AH873" s="381" t="s">
        <v>7501</v>
      </c>
      <c r="AI873" s="381" t="s">
        <v>11357</v>
      </c>
      <c r="AJ873" s="381">
        <v>0</v>
      </c>
    </row>
    <row r="874" spans="1:36">
      <c r="A874" s="381" t="s">
        <v>551</v>
      </c>
      <c r="B874" s="381" t="s">
        <v>11579</v>
      </c>
      <c r="C874" s="381">
        <v>18</v>
      </c>
      <c r="D874" s="381">
        <v>29</v>
      </c>
      <c r="E874" s="381" t="s">
        <v>5039</v>
      </c>
      <c r="F874" s="381" t="s">
        <v>5038</v>
      </c>
      <c r="G874" s="381" t="s">
        <v>11578</v>
      </c>
      <c r="H874" s="381">
        <v>74700</v>
      </c>
      <c r="I874" s="381">
        <v>26150</v>
      </c>
      <c r="J874" s="381">
        <v>29900</v>
      </c>
      <c r="K874" s="381">
        <v>33650</v>
      </c>
      <c r="L874" s="381">
        <v>37350</v>
      </c>
      <c r="M874" s="381">
        <v>40350</v>
      </c>
      <c r="N874" s="381">
        <v>43350</v>
      </c>
      <c r="O874" s="381">
        <v>46350</v>
      </c>
      <c r="P874" s="381">
        <v>49350</v>
      </c>
      <c r="Q874" s="381">
        <v>15700</v>
      </c>
      <c r="R874" s="381">
        <v>17950</v>
      </c>
      <c r="S874" s="381">
        <v>20420</v>
      </c>
      <c r="T874" s="381">
        <v>24600</v>
      </c>
      <c r="U874" s="381">
        <v>28780</v>
      </c>
      <c r="V874" s="381">
        <v>32960</v>
      </c>
      <c r="W874" s="381">
        <v>37140</v>
      </c>
      <c r="X874" s="381">
        <v>41320</v>
      </c>
      <c r="Y874" s="381">
        <v>41850</v>
      </c>
      <c r="Z874" s="381">
        <v>47800</v>
      </c>
      <c r="AA874" s="381">
        <v>53800</v>
      </c>
      <c r="AB874" s="381">
        <v>59750</v>
      </c>
      <c r="AC874" s="381">
        <v>64550</v>
      </c>
      <c r="AD874" s="381">
        <v>69350</v>
      </c>
      <c r="AE874" s="381">
        <v>74100</v>
      </c>
      <c r="AF874" s="381">
        <v>78900</v>
      </c>
      <c r="AG874" s="381">
        <v>1640</v>
      </c>
      <c r="AH874" s="381" t="s">
        <v>11578</v>
      </c>
      <c r="AI874" s="381" t="s">
        <v>11357</v>
      </c>
      <c r="AJ874" s="381">
        <v>1</v>
      </c>
    </row>
    <row r="875" spans="1:36">
      <c r="A875" s="381" t="s">
        <v>551</v>
      </c>
      <c r="B875" s="381" t="s">
        <v>11577</v>
      </c>
      <c r="C875" s="381">
        <v>18</v>
      </c>
      <c r="D875" s="381">
        <v>31</v>
      </c>
      <c r="E875" s="381" t="s">
        <v>11576</v>
      </c>
      <c r="F875" s="381" t="s">
        <v>11575</v>
      </c>
      <c r="G875" s="381" t="s">
        <v>3888</v>
      </c>
      <c r="H875" s="381">
        <v>57300</v>
      </c>
      <c r="I875" s="381">
        <v>20100</v>
      </c>
      <c r="J875" s="381">
        <v>22950</v>
      </c>
      <c r="K875" s="381">
        <v>25800</v>
      </c>
      <c r="L875" s="381">
        <v>28650</v>
      </c>
      <c r="M875" s="381">
        <v>30950</v>
      </c>
      <c r="N875" s="381">
        <v>33250</v>
      </c>
      <c r="O875" s="381">
        <v>35550</v>
      </c>
      <c r="P875" s="381">
        <v>37850</v>
      </c>
      <c r="Q875" s="381">
        <v>12060</v>
      </c>
      <c r="R875" s="381">
        <v>16240</v>
      </c>
      <c r="S875" s="381">
        <v>20420</v>
      </c>
      <c r="T875" s="381">
        <v>24600</v>
      </c>
      <c r="U875" s="381">
        <v>28780</v>
      </c>
      <c r="V875" s="381">
        <v>32960</v>
      </c>
      <c r="W875" s="381">
        <v>35550</v>
      </c>
      <c r="X875" s="381">
        <v>37850</v>
      </c>
      <c r="Y875" s="381">
        <v>32100</v>
      </c>
      <c r="Z875" s="381">
        <v>36700</v>
      </c>
      <c r="AA875" s="381">
        <v>41300</v>
      </c>
      <c r="AB875" s="381">
        <v>45850</v>
      </c>
      <c r="AC875" s="381">
        <v>49550</v>
      </c>
      <c r="AD875" s="381">
        <v>53200</v>
      </c>
      <c r="AE875" s="381">
        <v>56900</v>
      </c>
      <c r="AF875" s="381">
        <v>60550</v>
      </c>
      <c r="AG875" s="381">
        <v>9999</v>
      </c>
      <c r="AH875" s="381" t="s">
        <v>3888</v>
      </c>
      <c r="AI875" s="381" t="s">
        <v>11357</v>
      </c>
      <c r="AJ875" s="381">
        <v>0</v>
      </c>
    </row>
    <row r="876" spans="1:36">
      <c r="A876" s="381" t="s">
        <v>551</v>
      </c>
      <c r="B876" s="381" t="s">
        <v>11574</v>
      </c>
      <c r="C876" s="381">
        <v>18</v>
      </c>
      <c r="D876" s="381">
        <v>33</v>
      </c>
      <c r="E876" s="381" t="s">
        <v>11573</v>
      </c>
      <c r="F876" s="381" t="s">
        <v>11572</v>
      </c>
      <c r="G876" s="381" t="s">
        <v>3884</v>
      </c>
      <c r="H876" s="381">
        <v>61100</v>
      </c>
      <c r="I876" s="381">
        <v>21400</v>
      </c>
      <c r="J876" s="381">
        <v>24450</v>
      </c>
      <c r="K876" s="381">
        <v>27500</v>
      </c>
      <c r="L876" s="381">
        <v>30550</v>
      </c>
      <c r="M876" s="381">
        <v>33000</v>
      </c>
      <c r="N876" s="381">
        <v>35450</v>
      </c>
      <c r="O876" s="381">
        <v>37900</v>
      </c>
      <c r="P876" s="381">
        <v>40350</v>
      </c>
      <c r="Q876" s="381">
        <v>12850</v>
      </c>
      <c r="R876" s="381">
        <v>16240</v>
      </c>
      <c r="S876" s="381">
        <v>20420</v>
      </c>
      <c r="T876" s="381">
        <v>24600</v>
      </c>
      <c r="U876" s="381">
        <v>28780</v>
      </c>
      <c r="V876" s="381">
        <v>32960</v>
      </c>
      <c r="W876" s="381">
        <v>37140</v>
      </c>
      <c r="X876" s="381">
        <v>40350</v>
      </c>
      <c r="Y876" s="381">
        <v>34250</v>
      </c>
      <c r="Z876" s="381">
        <v>39150</v>
      </c>
      <c r="AA876" s="381">
        <v>44050</v>
      </c>
      <c r="AB876" s="381">
        <v>48900</v>
      </c>
      <c r="AC876" s="381">
        <v>52850</v>
      </c>
      <c r="AD876" s="381">
        <v>56750</v>
      </c>
      <c r="AE876" s="381">
        <v>60650</v>
      </c>
      <c r="AF876" s="381">
        <v>64550</v>
      </c>
      <c r="AG876" s="381">
        <v>2760</v>
      </c>
      <c r="AH876" s="381" t="s">
        <v>3884</v>
      </c>
      <c r="AI876" s="381" t="s">
        <v>11357</v>
      </c>
      <c r="AJ876" s="381">
        <v>0</v>
      </c>
    </row>
    <row r="877" spans="1:36">
      <c r="A877" s="381" t="s">
        <v>551</v>
      </c>
      <c r="B877" s="381" t="s">
        <v>11571</v>
      </c>
      <c r="C877" s="381">
        <v>18</v>
      </c>
      <c r="D877" s="381">
        <v>35</v>
      </c>
      <c r="E877" s="381" t="s">
        <v>11570</v>
      </c>
      <c r="F877" s="381" t="s">
        <v>11569</v>
      </c>
      <c r="G877" s="381" t="s">
        <v>4565</v>
      </c>
      <c r="H877" s="381">
        <v>52800</v>
      </c>
      <c r="I877" s="381">
        <v>20100</v>
      </c>
      <c r="J877" s="381">
        <v>22950</v>
      </c>
      <c r="K877" s="381">
        <v>25800</v>
      </c>
      <c r="L877" s="381">
        <v>28650</v>
      </c>
      <c r="M877" s="381">
        <v>30950</v>
      </c>
      <c r="N877" s="381">
        <v>33250</v>
      </c>
      <c r="O877" s="381">
        <v>35550</v>
      </c>
      <c r="P877" s="381">
        <v>37850</v>
      </c>
      <c r="Q877" s="381">
        <v>12060</v>
      </c>
      <c r="R877" s="381">
        <v>16240</v>
      </c>
      <c r="S877" s="381">
        <v>20420</v>
      </c>
      <c r="T877" s="381">
        <v>24600</v>
      </c>
      <c r="U877" s="381">
        <v>28780</v>
      </c>
      <c r="V877" s="381">
        <v>32960</v>
      </c>
      <c r="W877" s="381">
        <v>35550</v>
      </c>
      <c r="X877" s="381">
        <v>37850</v>
      </c>
      <c r="Y877" s="381">
        <v>32100</v>
      </c>
      <c r="Z877" s="381">
        <v>36700</v>
      </c>
      <c r="AA877" s="381">
        <v>41300</v>
      </c>
      <c r="AB877" s="381">
        <v>45850</v>
      </c>
      <c r="AC877" s="381">
        <v>49550</v>
      </c>
      <c r="AD877" s="381">
        <v>53200</v>
      </c>
      <c r="AE877" s="381">
        <v>56900</v>
      </c>
      <c r="AF877" s="381">
        <v>60550</v>
      </c>
      <c r="AG877" s="381">
        <v>5280</v>
      </c>
      <c r="AH877" s="381" t="s">
        <v>4565</v>
      </c>
      <c r="AI877" s="381" t="s">
        <v>11357</v>
      </c>
      <c r="AJ877" s="381">
        <v>1</v>
      </c>
    </row>
    <row r="878" spans="1:36">
      <c r="A878" s="381" t="s">
        <v>551</v>
      </c>
      <c r="B878" s="381" t="s">
        <v>11568</v>
      </c>
      <c r="C878" s="381">
        <v>18</v>
      </c>
      <c r="D878" s="381">
        <v>37</v>
      </c>
      <c r="E878" s="381" t="s">
        <v>11567</v>
      </c>
      <c r="F878" s="381" t="s">
        <v>11566</v>
      </c>
      <c r="G878" s="381" t="s">
        <v>11565</v>
      </c>
      <c r="H878" s="381">
        <v>67700</v>
      </c>
      <c r="I878" s="381">
        <v>23700</v>
      </c>
      <c r="J878" s="381">
        <v>27100</v>
      </c>
      <c r="K878" s="381">
        <v>30500</v>
      </c>
      <c r="L878" s="381">
        <v>33850</v>
      </c>
      <c r="M878" s="381">
        <v>36600</v>
      </c>
      <c r="N878" s="381">
        <v>39300</v>
      </c>
      <c r="O878" s="381">
        <v>42000</v>
      </c>
      <c r="P878" s="381">
        <v>44700</v>
      </c>
      <c r="Q878" s="381">
        <v>14250</v>
      </c>
      <c r="R878" s="381">
        <v>16250</v>
      </c>
      <c r="S878" s="381">
        <v>20420</v>
      </c>
      <c r="T878" s="381">
        <v>24600</v>
      </c>
      <c r="U878" s="381">
        <v>28780</v>
      </c>
      <c r="V878" s="381">
        <v>32960</v>
      </c>
      <c r="W878" s="381">
        <v>37140</v>
      </c>
      <c r="X878" s="381">
        <v>41320</v>
      </c>
      <c r="Y878" s="381">
        <v>37950</v>
      </c>
      <c r="Z878" s="381">
        <v>43350</v>
      </c>
      <c r="AA878" s="381">
        <v>48750</v>
      </c>
      <c r="AB878" s="381">
        <v>54150</v>
      </c>
      <c r="AC878" s="381">
        <v>58500</v>
      </c>
      <c r="AD878" s="381">
        <v>62850</v>
      </c>
      <c r="AE878" s="381">
        <v>67150</v>
      </c>
      <c r="AF878" s="381">
        <v>71500</v>
      </c>
      <c r="AG878" s="381">
        <v>9999</v>
      </c>
      <c r="AH878" s="381" t="s">
        <v>11565</v>
      </c>
      <c r="AI878" s="381" t="s">
        <v>11357</v>
      </c>
      <c r="AJ878" s="381">
        <v>0</v>
      </c>
    </row>
    <row r="879" spans="1:36">
      <c r="A879" s="381" t="s">
        <v>551</v>
      </c>
      <c r="B879" s="381" t="s">
        <v>11564</v>
      </c>
      <c r="C879" s="381">
        <v>18</v>
      </c>
      <c r="D879" s="381">
        <v>39</v>
      </c>
      <c r="E879" s="381" t="s">
        <v>11563</v>
      </c>
      <c r="F879" s="381" t="s">
        <v>11562</v>
      </c>
      <c r="G879" s="381" t="s">
        <v>11561</v>
      </c>
      <c r="H879" s="381">
        <v>58200</v>
      </c>
      <c r="I879" s="381">
        <v>20400</v>
      </c>
      <c r="J879" s="381">
        <v>23300</v>
      </c>
      <c r="K879" s="381">
        <v>26200</v>
      </c>
      <c r="L879" s="381">
        <v>29100</v>
      </c>
      <c r="M879" s="381">
        <v>31450</v>
      </c>
      <c r="N879" s="381">
        <v>33800</v>
      </c>
      <c r="O879" s="381">
        <v>36100</v>
      </c>
      <c r="P879" s="381">
        <v>38450</v>
      </c>
      <c r="Q879" s="381">
        <v>12250</v>
      </c>
      <c r="R879" s="381">
        <v>16240</v>
      </c>
      <c r="S879" s="381">
        <v>20420</v>
      </c>
      <c r="T879" s="381">
        <v>24600</v>
      </c>
      <c r="U879" s="381">
        <v>28780</v>
      </c>
      <c r="V879" s="381">
        <v>32960</v>
      </c>
      <c r="W879" s="381">
        <v>36100</v>
      </c>
      <c r="X879" s="381">
        <v>38450</v>
      </c>
      <c r="Y879" s="381">
        <v>32600</v>
      </c>
      <c r="Z879" s="381">
        <v>37250</v>
      </c>
      <c r="AA879" s="381">
        <v>41900</v>
      </c>
      <c r="AB879" s="381">
        <v>46550</v>
      </c>
      <c r="AC879" s="381">
        <v>50300</v>
      </c>
      <c r="AD879" s="381">
        <v>54000</v>
      </c>
      <c r="AE879" s="381">
        <v>57750</v>
      </c>
      <c r="AF879" s="381">
        <v>61450</v>
      </c>
      <c r="AG879" s="381">
        <v>2330</v>
      </c>
      <c r="AH879" s="381" t="s">
        <v>11561</v>
      </c>
      <c r="AI879" s="381" t="s">
        <v>11357</v>
      </c>
      <c r="AJ879" s="381">
        <v>1</v>
      </c>
    </row>
    <row r="880" spans="1:36">
      <c r="A880" s="381" t="s">
        <v>551</v>
      </c>
      <c r="B880" s="381" t="s">
        <v>11560</v>
      </c>
      <c r="C880" s="381">
        <v>18</v>
      </c>
      <c r="D880" s="381">
        <v>41</v>
      </c>
      <c r="E880" s="381" t="s">
        <v>11559</v>
      </c>
      <c r="F880" s="381" t="s">
        <v>11558</v>
      </c>
      <c r="G880" s="381" t="s">
        <v>1532</v>
      </c>
      <c r="H880" s="381">
        <v>49100</v>
      </c>
      <c r="I880" s="381">
        <v>20100</v>
      </c>
      <c r="J880" s="381">
        <v>22950</v>
      </c>
      <c r="K880" s="381">
        <v>25800</v>
      </c>
      <c r="L880" s="381">
        <v>28650</v>
      </c>
      <c r="M880" s="381">
        <v>30950</v>
      </c>
      <c r="N880" s="381">
        <v>33250</v>
      </c>
      <c r="O880" s="381">
        <v>35550</v>
      </c>
      <c r="P880" s="381">
        <v>37850</v>
      </c>
      <c r="Q880" s="381">
        <v>12060</v>
      </c>
      <c r="R880" s="381">
        <v>16240</v>
      </c>
      <c r="S880" s="381">
        <v>20420</v>
      </c>
      <c r="T880" s="381">
        <v>24600</v>
      </c>
      <c r="U880" s="381">
        <v>28780</v>
      </c>
      <c r="V880" s="381">
        <v>32960</v>
      </c>
      <c r="W880" s="381">
        <v>35550</v>
      </c>
      <c r="X880" s="381">
        <v>37850</v>
      </c>
      <c r="Y880" s="381">
        <v>32100</v>
      </c>
      <c r="Z880" s="381">
        <v>36700</v>
      </c>
      <c r="AA880" s="381">
        <v>41300</v>
      </c>
      <c r="AB880" s="381">
        <v>45850</v>
      </c>
      <c r="AC880" s="381">
        <v>49550</v>
      </c>
      <c r="AD880" s="381">
        <v>53200</v>
      </c>
      <c r="AE880" s="381">
        <v>56900</v>
      </c>
      <c r="AF880" s="381">
        <v>60550</v>
      </c>
      <c r="AG880" s="381">
        <v>9999</v>
      </c>
      <c r="AH880" s="381" t="s">
        <v>1532</v>
      </c>
      <c r="AI880" s="381" t="s">
        <v>11357</v>
      </c>
      <c r="AJ880" s="381">
        <v>0</v>
      </c>
    </row>
    <row r="881" spans="1:36">
      <c r="A881" s="381" t="s">
        <v>551</v>
      </c>
      <c r="B881" s="381" t="s">
        <v>11557</v>
      </c>
      <c r="C881" s="381">
        <v>18</v>
      </c>
      <c r="D881" s="381">
        <v>43</v>
      </c>
      <c r="E881" s="381" t="s">
        <v>10399</v>
      </c>
      <c r="F881" s="381" t="s">
        <v>10398</v>
      </c>
      <c r="G881" s="381" t="s">
        <v>2009</v>
      </c>
      <c r="H881" s="381">
        <v>66400</v>
      </c>
      <c r="I881" s="381">
        <v>23250</v>
      </c>
      <c r="J881" s="381">
        <v>26600</v>
      </c>
      <c r="K881" s="381">
        <v>29900</v>
      </c>
      <c r="L881" s="381">
        <v>33200</v>
      </c>
      <c r="M881" s="381">
        <v>35900</v>
      </c>
      <c r="N881" s="381">
        <v>38550</v>
      </c>
      <c r="O881" s="381">
        <v>41200</v>
      </c>
      <c r="P881" s="381">
        <v>43850</v>
      </c>
      <c r="Q881" s="381">
        <v>13950</v>
      </c>
      <c r="R881" s="381">
        <v>16240</v>
      </c>
      <c r="S881" s="381">
        <v>20420</v>
      </c>
      <c r="T881" s="381">
        <v>24600</v>
      </c>
      <c r="U881" s="381">
        <v>28780</v>
      </c>
      <c r="V881" s="381">
        <v>32960</v>
      </c>
      <c r="W881" s="381">
        <v>37140</v>
      </c>
      <c r="X881" s="381">
        <v>41320</v>
      </c>
      <c r="Y881" s="381">
        <v>37200</v>
      </c>
      <c r="Z881" s="381">
        <v>42500</v>
      </c>
      <c r="AA881" s="381">
        <v>47800</v>
      </c>
      <c r="AB881" s="381">
        <v>53100</v>
      </c>
      <c r="AC881" s="381">
        <v>57350</v>
      </c>
      <c r="AD881" s="381">
        <v>61600</v>
      </c>
      <c r="AE881" s="381">
        <v>65850</v>
      </c>
      <c r="AF881" s="381">
        <v>70100</v>
      </c>
      <c r="AG881" s="381">
        <v>4520</v>
      </c>
      <c r="AH881" s="381" t="s">
        <v>2009</v>
      </c>
      <c r="AI881" s="381" t="s">
        <v>11357</v>
      </c>
      <c r="AJ881" s="381">
        <v>1</v>
      </c>
    </row>
    <row r="882" spans="1:36">
      <c r="A882" s="381" t="s">
        <v>551</v>
      </c>
      <c r="B882" s="381" t="s">
        <v>11556</v>
      </c>
      <c r="C882" s="381">
        <v>18</v>
      </c>
      <c r="D882" s="381">
        <v>45</v>
      </c>
      <c r="E882" s="381" t="s">
        <v>11555</v>
      </c>
      <c r="F882" s="381" t="s">
        <v>11554</v>
      </c>
      <c r="G882" s="381" t="s">
        <v>11553</v>
      </c>
      <c r="H882" s="381">
        <v>54600</v>
      </c>
      <c r="I882" s="381">
        <v>20100</v>
      </c>
      <c r="J882" s="381">
        <v>22950</v>
      </c>
      <c r="K882" s="381">
        <v>25800</v>
      </c>
      <c r="L882" s="381">
        <v>28650</v>
      </c>
      <c r="M882" s="381">
        <v>30950</v>
      </c>
      <c r="N882" s="381">
        <v>33250</v>
      </c>
      <c r="O882" s="381">
        <v>35550</v>
      </c>
      <c r="P882" s="381">
        <v>37850</v>
      </c>
      <c r="Q882" s="381">
        <v>12060</v>
      </c>
      <c r="R882" s="381">
        <v>16240</v>
      </c>
      <c r="S882" s="381">
        <v>20420</v>
      </c>
      <c r="T882" s="381">
        <v>24600</v>
      </c>
      <c r="U882" s="381">
        <v>28780</v>
      </c>
      <c r="V882" s="381">
        <v>32960</v>
      </c>
      <c r="W882" s="381">
        <v>35550</v>
      </c>
      <c r="X882" s="381">
        <v>37850</v>
      </c>
      <c r="Y882" s="381">
        <v>32100</v>
      </c>
      <c r="Z882" s="381">
        <v>36700</v>
      </c>
      <c r="AA882" s="381">
        <v>41300</v>
      </c>
      <c r="AB882" s="381">
        <v>45850</v>
      </c>
      <c r="AC882" s="381">
        <v>49550</v>
      </c>
      <c r="AD882" s="381">
        <v>53200</v>
      </c>
      <c r="AE882" s="381">
        <v>56900</v>
      </c>
      <c r="AF882" s="381">
        <v>60550</v>
      </c>
      <c r="AG882" s="381">
        <v>9999</v>
      </c>
      <c r="AH882" s="381" t="s">
        <v>11553</v>
      </c>
      <c r="AI882" s="381" t="s">
        <v>11357</v>
      </c>
      <c r="AJ882" s="381">
        <v>0</v>
      </c>
    </row>
    <row r="883" spans="1:36">
      <c r="A883" s="381" t="s">
        <v>551</v>
      </c>
      <c r="B883" s="381" t="s">
        <v>11552</v>
      </c>
      <c r="C883" s="381">
        <v>18</v>
      </c>
      <c r="D883" s="381">
        <v>47</v>
      </c>
      <c r="E883" s="381" t="s">
        <v>11551</v>
      </c>
      <c r="F883" s="381" t="s">
        <v>11550</v>
      </c>
      <c r="G883" s="381" t="s">
        <v>1670</v>
      </c>
      <c r="H883" s="381">
        <v>63600</v>
      </c>
      <c r="I883" s="381">
        <v>22550</v>
      </c>
      <c r="J883" s="381">
        <v>25800</v>
      </c>
      <c r="K883" s="381">
        <v>29000</v>
      </c>
      <c r="L883" s="381">
        <v>32200</v>
      </c>
      <c r="M883" s="381">
        <v>34800</v>
      </c>
      <c r="N883" s="381">
        <v>37400</v>
      </c>
      <c r="O883" s="381">
        <v>39950</v>
      </c>
      <c r="P883" s="381">
        <v>42550</v>
      </c>
      <c r="Q883" s="381">
        <v>13550</v>
      </c>
      <c r="R883" s="381">
        <v>16240</v>
      </c>
      <c r="S883" s="381">
        <v>20420</v>
      </c>
      <c r="T883" s="381">
        <v>24600</v>
      </c>
      <c r="U883" s="381">
        <v>28780</v>
      </c>
      <c r="V883" s="381">
        <v>32960</v>
      </c>
      <c r="W883" s="381">
        <v>37140</v>
      </c>
      <c r="X883" s="381">
        <v>41320</v>
      </c>
      <c r="Y883" s="381">
        <v>36050</v>
      </c>
      <c r="Z883" s="381">
        <v>41200</v>
      </c>
      <c r="AA883" s="381">
        <v>46350</v>
      </c>
      <c r="AB883" s="381">
        <v>51500</v>
      </c>
      <c r="AC883" s="381">
        <v>55650</v>
      </c>
      <c r="AD883" s="381">
        <v>59750</v>
      </c>
      <c r="AE883" s="381">
        <v>63900</v>
      </c>
      <c r="AF883" s="381">
        <v>68000</v>
      </c>
      <c r="AG883" s="381">
        <v>9999</v>
      </c>
      <c r="AH883" s="381" t="s">
        <v>1670</v>
      </c>
      <c r="AI883" s="381" t="s">
        <v>11357</v>
      </c>
      <c r="AJ883" s="381">
        <v>0</v>
      </c>
    </row>
    <row r="884" spans="1:36">
      <c r="A884" s="381" t="s">
        <v>551</v>
      </c>
      <c r="B884" s="381" t="s">
        <v>11549</v>
      </c>
      <c r="C884" s="381">
        <v>18</v>
      </c>
      <c r="D884" s="381">
        <v>49</v>
      </c>
      <c r="E884" s="381" t="s">
        <v>11548</v>
      </c>
      <c r="F884" s="381" t="s">
        <v>11547</v>
      </c>
      <c r="G884" s="381" t="s">
        <v>4546</v>
      </c>
      <c r="H884" s="381">
        <v>52100</v>
      </c>
      <c r="I884" s="381">
        <v>20100</v>
      </c>
      <c r="J884" s="381">
        <v>22950</v>
      </c>
      <c r="K884" s="381">
        <v>25800</v>
      </c>
      <c r="L884" s="381">
        <v>28650</v>
      </c>
      <c r="M884" s="381">
        <v>30950</v>
      </c>
      <c r="N884" s="381">
        <v>33250</v>
      </c>
      <c r="O884" s="381">
        <v>35550</v>
      </c>
      <c r="P884" s="381">
        <v>37850</v>
      </c>
      <c r="Q884" s="381">
        <v>12060</v>
      </c>
      <c r="R884" s="381">
        <v>16240</v>
      </c>
      <c r="S884" s="381">
        <v>20420</v>
      </c>
      <c r="T884" s="381">
        <v>24600</v>
      </c>
      <c r="U884" s="381">
        <v>28780</v>
      </c>
      <c r="V884" s="381">
        <v>32960</v>
      </c>
      <c r="W884" s="381">
        <v>35550</v>
      </c>
      <c r="X884" s="381">
        <v>37850</v>
      </c>
      <c r="Y884" s="381">
        <v>32100</v>
      </c>
      <c r="Z884" s="381">
        <v>36700</v>
      </c>
      <c r="AA884" s="381">
        <v>41300</v>
      </c>
      <c r="AB884" s="381">
        <v>45850</v>
      </c>
      <c r="AC884" s="381">
        <v>49550</v>
      </c>
      <c r="AD884" s="381">
        <v>53200</v>
      </c>
      <c r="AE884" s="381">
        <v>56900</v>
      </c>
      <c r="AF884" s="381">
        <v>60550</v>
      </c>
      <c r="AG884" s="381">
        <v>9999</v>
      </c>
      <c r="AH884" s="381" t="s">
        <v>4546</v>
      </c>
      <c r="AI884" s="381" t="s">
        <v>11357</v>
      </c>
      <c r="AJ884" s="381">
        <v>0</v>
      </c>
    </row>
    <row r="885" spans="1:36">
      <c r="A885" s="381" t="s">
        <v>551</v>
      </c>
      <c r="B885" s="381" t="s">
        <v>11546</v>
      </c>
      <c r="C885" s="381">
        <v>18</v>
      </c>
      <c r="D885" s="381">
        <v>51</v>
      </c>
      <c r="E885" s="381" t="s">
        <v>11545</v>
      </c>
      <c r="F885" s="381" t="s">
        <v>11544</v>
      </c>
      <c r="G885" s="381" t="s">
        <v>3866</v>
      </c>
      <c r="H885" s="381">
        <v>63500</v>
      </c>
      <c r="I885" s="381">
        <v>22250</v>
      </c>
      <c r="J885" s="381">
        <v>25400</v>
      </c>
      <c r="K885" s="381">
        <v>28600</v>
      </c>
      <c r="L885" s="381">
        <v>31750</v>
      </c>
      <c r="M885" s="381">
        <v>34300</v>
      </c>
      <c r="N885" s="381">
        <v>36850</v>
      </c>
      <c r="O885" s="381">
        <v>39400</v>
      </c>
      <c r="P885" s="381">
        <v>41950</v>
      </c>
      <c r="Q885" s="381">
        <v>13350</v>
      </c>
      <c r="R885" s="381">
        <v>16240</v>
      </c>
      <c r="S885" s="381">
        <v>20420</v>
      </c>
      <c r="T885" s="381">
        <v>24600</v>
      </c>
      <c r="U885" s="381">
        <v>28780</v>
      </c>
      <c r="V885" s="381">
        <v>32960</v>
      </c>
      <c r="W885" s="381">
        <v>37140</v>
      </c>
      <c r="X885" s="381">
        <v>41320</v>
      </c>
      <c r="Y885" s="381">
        <v>35600</v>
      </c>
      <c r="Z885" s="381">
        <v>40650</v>
      </c>
      <c r="AA885" s="381">
        <v>45750</v>
      </c>
      <c r="AB885" s="381">
        <v>50800</v>
      </c>
      <c r="AC885" s="381">
        <v>54900</v>
      </c>
      <c r="AD885" s="381">
        <v>58950</v>
      </c>
      <c r="AE885" s="381">
        <v>63000</v>
      </c>
      <c r="AF885" s="381">
        <v>67100</v>
      </c>
      <c r="AG885" s="381">
        <v>9999</v>
      </c>
      <c r="AH885" s="381" t="s">
        <v>3866</v>
      </c>
      <c r="AI885" s="381" t="s">
        <v>11357</v>
      </c>
      <c r="AJ885" s="381">
        <v>0</v>
      </c>
    </row>
    <row r="886" spans="1:36">
      <c r="A886" s="381" t="s">
        <v>551</v>
      </c>
      <c r="B886" s="381" t="s">
        <v>11543</v>
      </c>
      <c r="C886" s="381">
        <v>18</v>
      </c>
      <c r="D886" s="381">
        <v>53</v>
      </c>
      <c r="E886" s="381" t="s">
        <v>11542</v>
      </c>
      <c r="F886" s="381" t="s">
        <v>11541</v>
      </c>
      <c r="G886" s="381" t="s">
        <v>1282</v>
      </c>
      <c r="H886" s="381">
        <v>48900</v>
      </c>
      <c r="I886" s="381">
        <v>20100</v>
      </c>
      <c r="J886" s="381">
        <v>22950</v>
      </c>
      <c r="K886" s="381">
        <v>25800</v>
      </c>
      <c r="L886" s="381">
        <v>28650</v>
      </c>
      <c r="M886" s="381">
        <v>30950</v>
      </c>
      <c r="N886" s="381">
        <v>33250</v>
      </c>
      <c r="O886" s="381">
        <v>35550</v>
      </c>
      <c r="P886" s="381">
        <v>37850</v>
      </c>
      <c r="Q886" s="381">
        <v>12060</v>
      </c>
      <c r="R886" s="381">
        <v>16240</v>
      </c>
      <c r="S886" s="381">
        <v>20420</v>
      </c>
      <c r="T886" s="381">
        <v>24600</v>
      </c>
      <c r="U886" s="381">
        <v>28780</v>
      </c>
      <c r="V886" s="381">
        <v>32960</v>
      </c>
      <c r="W886" s="381">
        <v>35550</v>
      </c>
      <c r="X886" s="381">
        <v>37850</v>
      </c>
      <c r="Y886" s="381">
        <v>32100</v>
      </c>
      <c r="Z886" s="381">
        <v>36700</v>
      </c>
      <c r="AA886" s="381">
        <v>41300</v>
      </c>
      <c r="AB886" s="381">
        <v>45850</v>
      </c>
      <c r="AC886" s="381">
        <v>49550</v>
      </c>
      <c r="AD886" s="381">
        <v>53200</v>
      </c>
      <c r="AE886" s="381">
        <v>56900</v>
      </c>
      <c r="AF886" s="381">
        <v>60550</v>
      </c>
      <c r="AG886" s="381">
        <v>9999</v>
      </c>
      <c r="AH886" s="381" t="s">
        <v>1282</v>
      </c>
      <c r="AI886" s="381" t="s">
        <v>11357</v>
      </c>
      <c r="AJ886" s="381">
        <v>0</v>
      </c>
    </row>
    <row r="887" spans="1:36">
      <c r="A887" s="381" t="s">
        <v>551</v>
      </c>
      <c r="B887" s="381" t="s">
        <v>11540</v>
      </c>
      <c r="C887" s="381">
        <v>18</v>
      </c>
      <c r="D887" s="381">
        <v>55</v>
      </c>
      <c r="E887" s="381" t="s">
        <v>11539</v>
      </c>
      <c r="F887" s="381" t="s">
        <v>11538</v>
      </c>
      <c r="G887" s="381" t="s">
        <v>1988</v>
      </c>
      <c r="H887" s="381">
        <v>56200</v>
      </c>
      <c r="I887" s="381">
        <v>20100</v>
      </c>
      <c r="J887" s="381">
        <v>22950</v>
      </c>
      <c r="K887" s="381">
        <v>25800</v>
      </c>
      <c r="L887" s="381">
        <v>28650</v>
      </c>
      <c r="M887" s="381">
        <v>30950</v>
      </c>
      <c r="N887" s="381">
        <v>33250</v>
      </c>
      <c r="O887" s="381">
        <v>35550</v>
      </c>
      <c r="P887" s="381">
        <v>37850</v>
      </c>
      <c r="Q887" s="381">
        <v>12060</v>
      </c>
      <c r="R887" s="381">
        <v>16240</v>
      </c>
      <c r="S887" s="381">
        <v>20420</v>
      </c>
      <c r="T887" s="381">
        <v>24600</v>
      </c>
      <c r="U887" s="381">
        <v>28780</v>
      </c>
      <c r="V887" s="381">
        <v>32960</v>
      </c>
      <c r="W887" s="381">
        <v>35550</v>
      </c>
      <c r="X887" s="381">
        <v>37850</v>
      </c>
      <c r="Y887" s="381">
        <v>32100</v>
      </c>
      <c r="Z887" s="381">
        <v>36700</v>
      </c>
      <c r="AA887" s="381">
        <v>41300</v>
      </c>
      <c r="AB887" s="381">
        <v>45850</v>
      </c>
      <c r="AC887" s="381">
        <v>49550</v>
      </c>
      <c r="AD887" s="381">
        <v>53200</v>
      </c>
      <c r="AE887" s="381">
        <v>56900</v>
      </c>
      <c r="AF887" s="381">
        <v>60550</v>
      </c>
      <c r="AG887" s="381">
        <v>9999</v>
      </c>
      <c r="AH887" s="381" t="s">
        <v>1988</v>
      </c>
      <c r="AI887" s="381" t="s">
        <v>11357</v>
      </c>
      <c r="AJ887" s="381">
        <v>0</v>
      </c>
    </row>
    <row r="888" spans="1:36">
      <c r="A888" s="381" t="s">
        <v>551</v>
      </c>
      <c r="B888" s="381" t="s">
        <v>11537</v>
      </c>
      <c r="C888" s="381">
        <v>18</v>
      </c>
      <c r="D888" s="381">
        <v>57</v>
      </c>
      <c r="E888" s="381" t="s">
        <v>11416</v>
      </c>
      <c r="F888" s="381" t="s">
        <v>11415</v>
      </c>
      <c r="G888" s="381" t="s">
        <v>3323</v>
      </c>
      <c r="H888" s="381">
        <v>69900</v>
      </c>
      <c r="I888" s="381">
        <v>24500</v>
      </c>
      <c r="J888" s="381">
        <v>28000</v>
      </c>
      <c r="K888" s="381">
        <v>31500</v>
      </c>
      <c r="L888" s="381">
        <v>34950</v>
      </c>
      <c r="M888" s="381">
        <v>37750</v>
      </c>
      <c r="N888" s="381">
        <v>40550</v>
      </c>
      <c r="O888" s="381">
        <v>43350</v>
      </c>
      <c r="P888" s="381">
        <v>46150</v>
      </c>
      <c r="Q888" s="381">
        <v>14700</v>
      </c>
      <c r="R888" s="381">
        <v>16800</v>
      </c>
      <c r="S888" s="381">
        <v>20420</v>
      </c>
      <c r="T888" s="381">
        <v>24600</v>
      </c>
      <c r="U888" s="381">
        <v>28780</v>
      </c>
      <c r="V888" s="381">
        <v>32960</v>
      </c>
      <c r="W888" s="381">
        <v>37140</v>
      </c>
      <c r="X888" s="381">
        <v>41320</v>
      </c>
      <c r="Y888" s="381">
        <v>39150</v>
      </c>
      <c r="Z888" s="381">
        <v>44750</v>
      </c>
      <c r="AA888" s="381">
        <v>50350</v>
      </c>
      <c r="AB888" s="381">
        <v>55900</v>
      </c>
      <c r="AC888" s="381">
        <v>60400</v>
      </c>
      <c r="AD888" s="381">
        <v>64850</v>
      </c>
      <c r="AE888" s="381">
        <v>69350</v>
      </c>
      <c r="AF888" s="381">
        <v>73800</v>
      </c>
      <c r="AG888" s="381">
        <v>3480</v>
      </c>
      <c r="AH888" s="381" t="s">
        <v>3323</v>
      </c>
      <c r="AI888" s="381" t="s">
        <v>11357</v>
      </c>
      <c r="AJ888" s="381">
        <v>1</v>
      </c>
    </row>
    <row r="889" spans="1:36">
      <c r="A889" s="381" t="s">
        <v>551</v>
      </c>
      <c r="B889" s="381" t="s">
        <v>11536</v>
      </c>
      <c r="C889" s="381">
        <v>18</v>
      </c>
      <c r="D889" s="381">
        <v>59</v>
      </c>
      <c r="E889" s="381" t="s">
        <v>11416</v>
      </c>
      <c r="F889" s="381" t="s">
        <v>11415</v>
      </c>
      <c r="G889" s="381" t="s">
        <v>1513</v>
      </c>
      <c r="H889" s="381">
        <v>69900</v>
      </c>
      <c r="I889" s="381">
        <v>24500</v>
      </c>
      <c r="J889" s="381">
        <v>28000</v>
      </c>
      <c r="K889" s="381">
        <v>31500</v>
      </c>
      <c r="L889" s="381">
        <v>34950</v>
      </c>
      <c r="M889" s="381">
        <v>37750</v>
      </c>
      <c r="N889" s="381">
        <v>40550</v>
      </c>
      <c r="O889" s="381">
        <v>43350</v>
      </c>
      <c r="P889" s="381">
        <v>46150</v>
      </c>
      <c r="Q889" s="381">
        <v>14700</v>
      </c>
      <c r="R889" s="381">
        <v>16800</v>
      </c>
      <c r="S889" s="381">
        <v>20420</v>
      </c>
      <c r="T889" s="381">
        <v>24600</v>
      </c>
      <c r="U889" s="381">
        <v>28780</v>
      </c>
      <c r="V889" s="381">
        <v>32960</v>
      </c>
      <c r="W889" s="381">
        <v>37140</v>
      </c>
      <c r="X889" s="381">
        <v>41320</v>
      </c>
      <c r="Y889" s="381">
        <v>39150</v>
      </c>
      <c r="Z889" s="381">
        <v>44750</v>
      </c>
      <c r="AA889" s="381">
        <v>50350</v>
      </c>
      <c r="AB889" s="381">
        <v>55900</v>
      </c>
      <c r="AC889" s="381">
        <v>60400</v>
      </c>
      <c r="AD889" s="381">
        <v>64850</v>
      </c>
      <c r="AE889" s="381">
        <v>69350</v>
      </c>
      <c r="AF889" s="381">
        <v>73800</v>
      </c>
      <c r="AG889" s="381">
        <v>3480</v>
      </c>
      <c r="AH889" s="381" t="s">
        <v>1513</v>
      </c>
      <c r="AI889" s="381" t="s">
        <v>11357</v>
      </c>
      <c r="AJ889" s="381">
        <v>1</v>
      </c>
    </row>
    <row r="890" spans="1:36">
      <c r="A890" s="381" t="s">
        <v>551</v>
      </c>
      <c r="B890" s="381" t="s">
        <v>11535</v>
      </c>
      <c r="C890" s="381">
        <v>18</v>
      </c>
      <c r="D890" s="381">
        <v>61</v>
      </c>
      <c r="E890" s="381" t="s">
        <v>10399</v>
      </c>
      <c r="F890" s="381" t="s">
        <v>10398</v>
      </c>
      <c r="G890" s="381" t="s">
        <v>1505</v>
      </c>
      <c r="H890" s="381">
        <v>66400</v>
      </c>
      <c r="I890" s="381">
        <v>23250</v>
      </c>
      <c r="J890" s="381">
        <v>26600</v>
      </c>
      <c r="K890" s="381">
        <v>29900</v>
      </c>
      <c r="L890" s="381">
        <v>33200</v>
      </c>
      <c r="M890" s="381">
        <v>35900</v>
      </c>
      <c r="N890" s="381">
        <v>38550</v>
      </c>
      <c r="O890" s="381">
        <v>41200</v>
      </c>
      <c r="P890" s="381">
        <v>43850</v>
      </c>
      <c r="Q890" s="381">
        <v>13950</v>
      </c>
      <c r="R890" s="381">
        <v>16240</v>
      </c>
      <c r="S890" s="381">
        <v>20420</v>
      </c>
      <c r="T890" s="381">
        <v>24600</v>
      </c>
      <c r="U890" s="381">
        <v>28780</v>
      </c>
      <c r="V890" s="381">
        <v>32960</v>
      </c>
      <c r="W890" s="381">
        <v>37140</v>
      </c>
      <c r="X890" s="381">
        <v>41320</v>
      </c>
      <c r="Y890" s="381">
        <v>37200</v>
      </c>
      <c r="Z890" s="381">
        <v>42500</v>
      </c>
      <c r="AA890" s="381">
        <v>47800</v>
      </c>
      <c r="AB890" s="381">
        <v>53100</v>
      </c>
      <c r="AC890" s="381">
        <v>57350</v>
      </c>
      <c r="AD890" s="381">
        <v>61600</v>
      </c>
      <c r="AE890" s="381">
        <v>65850</v>
      </c>
      <c r="AF890" s="381">
        <v>70100</v>
      </c>
      <c r="AG890" s="381">
        <v>4520</v>
      </c>
      <c r="AH890" s="381" t="s">
        <v>1505</v>
      </c>
      <c r="AI890" s="381" t="s">
        <v>11357</v>
      </c>
      <c r="AJ890" s="381">
        <v>1</v>
      </c>
    </row>
    <row r="891" spans="1:36">
      <c r="A891" s="381" t="s">
        <v>551</v>
      </c>
      <c r="B891" s="381" t="s">
        <v>11534</v>
      </c>
      <c r="C891" s="381">
        <v>18</v>
      </c>
      <c r="D891" s="381">
        <v>63</v>
      </c>
      <c r="E891" s="381" t="s">
        <v>11416</v>
      </c>
      <c r="F891" s="381" t="s">
        <v>11415</v>
      </c>
      <c r="G891" s="381" t="s">
        <v>11533</v>
      </c>
      <c r="H891" s="381">
        <v>69900</v>
      </c>
      <c r="I891" s="381">
        <v>24500</v>
      </c>
      <c r="J891" s="381">
        <v>28000</v>
      </c>
      <c r="K891" s="381">
        <v>31500</v>
      </c>
      <c r="L891" s="381">
        <v>34950</v>
      </c>
      <c r="M891" s="381">
        <v>37750</v>
      </c>
      <c r="N891" s="381">
        <v>40550</v>
      </c>
      <c r="O891" s="381">
        <v>43350</v>
      </c>
      <c r="P891" s="381">
        <v>46150</v>
      </c>
      <c r="Q891" s="381">
        <v>14700</v>
      </c>
      <c r="R891" s="381">
        <v>16800</v>
      </c>
      <c r="S891" s="381">
        <v>20420</v>
      </c>
      <c r="T891" s="381">
        <v>24600</v>
      </c>
      <c r="U891" s="381">
        <v>28780</v>
      </c>
      <c r="V891" s="381">
        <v>32960</v>
      </c>
      <c r="W891" s="381">
        <v>37140</v>
      </c>
      <c r="X891" s="381">
        <v>41320</v>
      </c>
      <c r="Y891" s="381">
        <v>39150</v>
      </c>
      <c r="Z891" s="381">
        <v>44750</v>
      </c>
      <c r="AA891" s="381">
        <v>50350</v>
      </c>
      <c r="AB891" s="381">
        <v>55900</v>
      </c>
      <c r="AC891" s="381">
        <v>60400</v>
      </c>
      <c r="AD891" s="381">
        <v>64850</v>
      </c>
      <c r="AE891" s="381">
        <v>69350</v>
      </c>
      <c r="AF891" s="381">
        <v>73800</v>
      </c>
      <c r="AG891" s="381">
        <v>3480</v>
      </c>
      <c r="AH891" s="381" t="s">
        <v>11533</v>
      </c>
      <c r="AI891" s="381" t="s">
        <v>11357</v>
      </c>
      <c r="AJ891" s="381">
        <v>1</v>
      </c>
    </row>
    <row r="892" spans="1:36">
      <c r="A892" s="381" t="s">
        <v>551</v>
      </c>
      <c r="B892" s="381" t="s">
        <v>11532</v>
      </c>
      <c r="C892" s="381">
        <v>18</v>
      </c>
      <c r="D892" s="381">
        <v>65</v>
      </c>
      <c r="E892" s="381" t="s">
        <v>11531</v>
      </c>
      <c r="F892" s="381" t="s">
        <v>11530</v>
      </c>
      <c r="G892" s="381" t="s">
        <v>1976</v>
      </c>
      <c r="H892" s="381">
        <v>53200</v>
      </c>
      <c r="I892" s="381">
        <v>20100</v>
      </c>
      <c r="J892" s="381">
        <v>22950</v>
      </c>
      <c r="K892" s="381">
        <v>25800</v>
      </c>
      <c r="L892" s="381">
        <v>28650</v>
      </c>
      <c r="M892" s="381">
        <v>30950</v>
      </c>
      <c r="N892" s="381">
        <v>33250</v>
      </c>
      <c r="O892" s="381">
        <v>35550</v>
      </c>
      <c r="P892" s="381">
        <v>37850</v>
      </c>
      <c r="Q892" s="381">
        <v>12060</v>
      </c>
      <c r="R892" s="381">
        <v>16240</v>
      </c>
      <c r="S892" s="381">
        <v>20420</v>
      </c>
      <c r="T892" s="381">
        <v>24600</v>
      </c>
      <c r="U892" s="381">
        <v>28780</v>
      </c>
      <c r="V892" s="381">
        <v>32960</v>
      </c>
      <c r="W892" s="381">
        <v>35550</v>
      </c>
      <c r="X892" s="381">
        <v>37850</v>
      </c>
      <c r="Y892" s="381">
        <v>32100</v>
      </c>
      <c r="Z892" s="381">
        <v>36700</v>
      </c>
      <c r="AA892" s="381">
        <v>41300</v>
      </c>
      <c r="AB892" s="381">
        <v>45850</v>
      </c>
      <c r="AC892" s="381">
        <v>49550</v>
      </c>
      <c r="AD892" s="381">
        <v>53200</v>
      </c>
      <c r="AE892" s="381">
        <v>56900</v>
      </c>
      <c r="AF892" s="381">
        <v>60550</v>
      </c>
      <c r="AG892" s="381">
        <v>9999</v>
      </c>
      <c r="AH892" s="381" t="s">
        <v>1976</v>
      </c>
      <c r="AI892" s="381" t="s">
        <v>11357</v>
      </c>
      <c r="AJ892" s="381">
        <v>0</v>
      </c>
    </row>
    <row r="893" spans="1:36">
      <c r="A893" s="381" t="s">
        <v>551</v>
      </c>
      <c r="B893" s="381" t="s">
        <v>11529</v>
      </c>
      <c r="C893" s="381">
        <v>18</v>
      </c>
      <c r="D893" s="381">
        <v>67</v>
      </c>
      <c r="E893" s="381" t="s">
        <v>11528</v>
      </c>
      <c r="F893" s="381" t="s">
        <v>11527</v>
      </c>
      <c r="G893" s="381" t="s">
        <v>3262</v>
      </c>
      <c r="H893" s="381">
        <v>62500</v>
      </c>
      <c r="I893" s="381">
        <v>21700</v>
      </c>
      <c r="J893" s="381">
        <v>24800</v>
      </c>
      <c r="K893" s="381">
        <v>27900</v>
      </c>
      <c r="L893" s="381">
        <v>30950</v>
      </c>
      <c r="M893" s="381">
        <v>33450</v>
      </c>
      <c r="N893" s="381">
        <v>35950</v>
      </c>
      <c r="O893" s="381">
        <v>38400</v>
      </c>
      <c r="P893" s="381">
        <v>40900</v>
      </c>
      <c r="Q893" s="381">
        <v>13000</v>
      </c>
      <c r="R893" s="381">
        <v>16240</v>
      </c>
      <c r="S893" s="381">
        <v>20420</v>
      </c>
      <c r="T893" s="381">
        <v>24600</v>
      </c>
      <c r="U893" s="381">
        <v>28780</v>
      </c>
      <c r="V893" s="381">
        <v>32960</v>
      </c>
      <c r="W893" s="381">
        <v>37140</v>
      </c>
      <c r="X893" s="381">
        <v>40900</v>
      </c>
      <c r="Y893" s="381">
        <v>34650</v>
      </c>
      <c r="Z893" s="381">
        <v>39600</v>
      </c>
      <c r="AA893" s="381">
        <v>44550</v>
      </c>
      <c r="AB893" s="381">
        <v>49500</v>
      </c>
      <c r="AC893" s="381">
        <v>53500</v>
      </c>
      <c r="AD893" s="381">
        <v>57450</v>
      </c>
      <c r="AE893" s="381">
        <v>61400</v>
      </c>
      <c r="AF893" s="381">
        <v>65350</v>
      </c>
      <c r="AG893" s="381">
        <v>3850</v>
      </c>
      <c r="AH893" s="381" t="s">
        <v>3262</v>
      </c>
      <c r="AI893" s="381" t="s">
        <v>11357</v>
      </c>
      <c r="AJ893" s="381">
        <v>1</v>
      </c>
    </row>
    <row r="894" spans="1:36">
      <c r="A894" s="381" t="s">
        <v>551</v>
      </c>
      <c r="B894" s="381" t="s">
        <v>11526</v>
      </c>
      <c r="C894" s="381">
        <v>18</v>
      </c>
      <c r="D894" s="381">
        <v>69</v>
      </c>
      <c r="E894" s="381" t="s">
        <v>11525</v>
      </c>
      <c r="F894" s="381" t="s">
        <v>11524</v>
      </c>
      <c r="G894" s="381" t="s">
        <v>11523</v>
      </c>
      <c r="H894" s="381">
        <v>60100</v>
      </c>
      <c r="I894" s="381">
        <v>21050</v>
      </c>
      <c r="J894" s="381">
        <v>24050</v>
      </c>
      <c r="K894" s="381">
        <v>27050</v>
      </c>
      <c r="L894" s="381">
        <v>30050</v>
      </c>
      <c r="M894" s="381">
        <v>32500</v>
      </c>
      <c r="N894" s="381">
        <v>34900</v>
      </c>
      <c r="O894" s="381">
        <v>37300</v>
      </c>
      <c r="P894" s="381">
        <v>39700</v>
      </c>
      <c r="Q894" s="381">
        <v>12650</v>
      </c>
      <c r="R894" s="381">
        <v>16240</v>
      </c>
      <c r="S894" s="381">
        <v>20420</v>
      </c>
      <c r="T894" s="381">
        <v>24600</v>
      </c>
      <c r="U894" s="381">
        <v>28780</v>
      </c>
      <c r="V894" s="381">
        <v>32960</v>
      </c>
      <c r="W894" s="381">
        <v>37140</v>
      </c>
      <c r="X894" s="381">
        <v>39700</v>
      </c>
      <c r="Y894" s="381">
        <v>33700</v>
      </c>
      <c r="Z894" s="381">
        <v>38500</v>
      </c>
      <c r="AA894" s="381">
        <v>43300</v>
      </c>
      <c r="AB894" s="381">
        <v>48100</v>
      </c>
      <c r="AC894" s="381">
        <v>51950</v>
      </c>
      <c r="AD894" s="381">
        <v>55800</v>
      </c>
      <c r="AE894" s="381">
        <v>59650</v>
      </c>
      <c r="AF894" s="381">
        <v>63500</v>
      </c>
      <c r="AG894" s="381">
        <v>2760</v>
      </c>
      <c r="AH894" s="381" t="s">
        <v>11523</v>
      </c>
      <c r="AI894" s="381" t="s">
        <v>11357</v>
      </c>
      <c r="AJ894" s="381">
        <v>0</v>
      </c>
    </row>
    <row r="895" spans="1:36">
      <c r="A895" s="381" t="s">
        <v>551</v>
      </c>
      <c r="B895" s="381" t="s">
        <v>11522</v>
      </c>
      <c r="C895" s="381">
        <v>18</v>
      </c>
      <c r="D895" s="381">
        <v>71</v>
      </c>
      <c r="E895" s="381" t="s">
        <v>11521</v>
      </c>
      <c r="F895" s="381" t="s">
        <v>11520</v>
      </c>
      <c r="G895" s="381" t="s">
        <v>1262</v>
      </c>
      <c r="H895" s="381">
        <v>58300</v>
      </c>
      <c r="I895" s="381">
        <v>20450</v>
      </c>
      <c r="J895" s="381">
        <v>23350</v>
      </c>
      <c r="K895" s="381">
        <v>26250</v>
      </c>
      <c r="L895" s="381">
        <v>29150</v>
      </c>
      <c r="M895" s="381">
        <v>31500</v>
      </c>
      <c r="N895" s="381">
        <v>33850</v>
      </c>
      <c r="O895" s="381">
        <v>36150</v>
      </c>
      <c r="P895" s="381">
        <v>38500</v>
      </c>
      <c r="Q895" s="381">
        <v>12250</v>
      </c>
      <c r="R895" s="381">
        <v>16240</v>
      </c>
      <c r="S895" s="381">
        <v>20420</v>
      </c>
      <c r="T895" s="381">
        <v>24600</v>
      </c>
      <c r="U895" s="381">
        <v>28780</v>
      </c>
      <c r="V895" s="381">
        <v>32960</v>
      </c>
      <c r="W895" s="381">
        <v>36150</v>
      </c>
      <c r="X895" s="381">
        <v>38500</v>
      </c>
      <c r="Y895" s="381">
        <v>32700</v>
      </c>
      <c r="Z895" s="381">
        <v>37350</v>
      </c>
      <c r="AA895" s="381">
        <v>42000</v>
      </c>
      <c r="AB895" s="381">
        <v>46650</v>
      </c>
      <c r="AC895" s="381">
        <v>50400</v>
      </c>
      <c r="AD895" s="381">
        <v>54150</v>
      </c>
      <c r="AE895" s="381">
        <v>57850</v>
      </c>
      <c r="AF895" s="381">
        <v>61600</v>
      </c>
      <c r="AG895" s="381">
        <v>9999</v>
      </c>
      <c r="AH895" s="381" t="s">
        <v>1262</v>
      </c>
      <c r="AI895" s="381" t="s">
        <v>11357</v>
      </c>
      <c r="AJ895" s="381">
        <v>0</v>
      </c>
    </row>
    <row r="896" spans="1:36">
      <c r="A896" s="381" t="s">
        <v>551</v>
      </c>
      <c r="B896" s="381" t="s">
        <v>11519</v>
      </c>
      <c r="C896" s="381">
        <v>18</v>
      </c>
      <c r="D896" s="381">
        <v>73</v>
      </c>
      <c r="E896" s="381" t="s">
        <v>11518</v>
      </c>
      <c r="F896" s="381" t="s">
        <v>11517</v>
      </c>
      <c r="G896" s="381" t="s">
        <v>3239</v>
      </c>
      <c r="H896" s="381">
        <v>68300</v>
      </c>
      <c r="I896" s="381">
        <v>23950</v>
      </c>
      <c r="J896" s="381">
        <v>27350</v>
      </c>
      <c r="K896" s="381">
        <v>30750</v>
      </c>
      <c r="L896" s="381">
        <v>34150</v>
      </c>
      <c r="M896" s="381">
        <v>36900</v>
      </c>
      <c r="N896" s="381">
        <v>39650</v>
      </c>
      <c r="O896" s="381">
        <v>42350</v>
      </c>
      <c r="P896" s="381">
        <v>45100</v>
      </c>
      <c r="Q896" s="381">
        <v>14350</v>
      </c>
      <c r="R896" s="381">
        <v>16400</v>
      </c>
      <c r="S896" s="381">
        <v>20420</v>
      </c>
      <c r="T896" s="381">
        <v>24600</v>
      </c>
      <c r="U896" s="381">
        <v>28780</v>
      </c>
      <c r="V896" s="381">
        <v>32960</v>
      </c>
      <c r="W896" s="381">
        <v>37140</v>
      </c>
      <c r="X896" s="381">
        <v>41320</v>
      </c>
      <c r="Y896" s="381">
        <v>38300</v>
      </c>
      <c r="Z896" s="381">
        <v>43750</v>
      </c>
      <c r="AA896" s="381">
        <v>49200</v>
      </c>
      <c r="AB896" s="381">
        <v>54650</v>
      </c>
      <c r="AC896" s="381">
        <v>59050</v>
      </c>
      <c r="AD896" s="381">
        <v>63400</v>
      </c>
      <c r="AE896" s="381">
        <v>67800</v>
      </c>
      <c r="AF896" s="381">
        <v>72150</v>
      </c>
      <c r="AG896" s="381">
        <v>9999</v>
      </c>
      <c r="AH896" s="381" t="s">
        <v>3239</v>
      </c>
      <c r="AI896" s="381" t="s">
        <v>11357</v>
      </c>
      <c r="AJ896" s="381">
        <v>1</v>
      </c>
    </row>
    <row r="897" spans="1:36">
      <c r="A897" s="381" t="s">
        <v>551</v>
      </c>
      <c r="B897" s="381" t="s">
        <v>11516</v>
      </c>
      <c r="C897" s="381">
        <v>18</v>
      </c>
      <c r="D897" s="381">
        <v>75</v>
      </c>
      <c r="E897" s="381" t="s">
        <v>11515</v>
      </c>
      <c r="F897" s="381" t="s">
        <v>11514</v>
      </c>
      <c r="G897" s="381" t="s">
        <v>11513</v>
      </c>
      <c r="H897" s="381">
        <v>51800</v>
      </c>
      <c r="I897" s="381">
        <v>20100</v>
      </c>
      <c r="J897" s="381">
        <v>22950</v>
      </c>
      <c r="K897" s="381">
        <v>25800</v>
      </c>
      <c r="L897" s="381">
        <v>28650</v>
      </c>
      <c r="M897" s="381">
        <v>30950</v>
      </c>
      <c r="N897" s="381">
        <v>33250</v>
      </c>
      <c r="O897" s="381">
        <v>35550</v>
      </c>
      <c r="P897" s="381">
        <v>37850</v>
      </c>
      <c r="Q897" s="381">
        <v>12060</v>
      </c>
      <c r="R897" s="381">
        <v>16240</v>
      </c>
      <c r="S897" s="381">
        <v>20420</v>
      </c>
      <c r="T897" s="381">
        <v>24600</v>
      </c>
      <c r="U897" s="381">
        <v>28780</v>
      </c>
      <c r="V897" s="381">
        <v>32960</v>
      </c>
      <c r="W897" s="381">
        <v>35550</v>
      </c>
      <c r="X897" s="381">
        <v>37850</v>
      </c>
      <c r="Y897" s="381">
        <v>32100</v>
      </c>
      <c r="Z897" s="381">
        <v>36700</v>
      </c>
      <c r="AA897" s="381">
        <v>41300</v>
      </c>
      <c r="AB897" s="381">
        <v>45850</v>
      </c>
      <c r="AC897" s="381">
        <v>49550</v>
      </c>
      <c r="AD897" s="381">
        <v>53200</v>
      </c>
      <c r="AE897" s="381">
        <v>56900</v>
      </c>
      <c r="AF897" s="381">
        <v>60550</v>
      </c>
      <c r="AG897" s="381">
        <v>9999</v>
      </c>
      <c r="AH897" s="381" t="s">
        <v>11513</v>
      </c>
      <c r="AI897" s="381" t="s">
        <v>11357</v>
      </c>
      <c r="AJ897" s="381">
        <v>0</v>
      </c>
    </row>
    <row r="898" spans="1:36">
      <c r="A898" s="381" t="s">
        <v>551</v>
      </c>
      <c r="B898" s="381" t="s">
        <v>11512</v>
      </c>
      <c r="C898" s="381">
        <v>18</v>
      </c>
      <c r="D898" s="381">
        <v>77</v>
      </c>
      <c r="E898" s="381" t="s">
        <v>11511</v>
      </c>
      <c r="F898" s="381" t="s">
        <v>11510</v>
      </c>
      <c r="G898" s="381" t="s">
        <v>1258</v>
      </c>
      <c r="H898" s="381">
        <v>54100</v>
      </c>
      <c r="I898" s="381">
        <v>20100</v>
      </c>
      <c r="J898" s="381">
        <v>22950</v>
      </c>
      <c r="K898" s="381">
        <v>25800</v>
      </c>
      <c r="L898" s="381">
        <v>28650</v>
      </c>
      <c r="M898" s="381">
        <v>30950</v>
      </c>
      <c r="N898" s="381">
        <v>33250</v>
      </c>
      <c r="O898" s="381">
        <v>35550</v>
      </c>
      <c r="P898" s="381">
        <v>37850</v>
      </c>
      <c r="Q898" s="381">
        <v>12060</v>
      </c>
      <c r="R898" s="381">
        <v>16240</v>
      </c>
      <c r="S898" s="381">
        <v>20420</v>
      </c>
      <c r="T898" s="381">
        <v>24600</v>
      </c>
      <c r="U898" s="381">
        <v>28780</v>
      </c>
      <c r="V898" s="381">
        <v>32960</v>
      </c>
      <c r="W898" s="381">
        <v>35550</v>
      </c>
      <c r="X898" s="381">
        <v>37850</v>
      </c>
      <c r="Y898" s="381">
        <v>32100</v>
      </c>
      <c r="Z898" s="381">
        <v>36700</v>
      </c>
      <c r="AA898" s="381">
        <v>41300</v>
      </c>
      <c r="AB898" s="381">
        <v>45850</v>
      </c>
      <c r="AC898" s="381">
        <v>49550</v>
      </c>
      <c r="AD898" s="381">
        <v>53200</v>
      </c>
      <c r="AE898" s="381">
        <v>56900</v>
      </c>
      <c r="AF898" s="381">
        <v>60550</v>
      </c>
      <c r="AG898" s="381">
        <v>9999</v>
      </c>
      <c r="AH898" s="381" t="s">
        <v>1258</v>
      </c>
      <c r="AI898" s="381" t="s">
        <v>11357</v>
      </c>
      <c r="AJ898" s="381">
        <v>0</v>
      </c>
    </row>
    <row r="899" spans="1:36">
      <c r="A899" s="381" t="s">
        <v>551</v>
      </c>
      <c r="B899" s="381" t="s">
        <v>11509</v>
      </c>
      <c r="C899" s="381">
        <v>18</v>
      </c>
      <c r="D899" s="381">
        <v>79</v>
      </c>
      <c r="E899" s="381" t="s">
        <v>11508</v>
      </c>
      <c r="F899" s="381" t="s">
        <v>11507</v>
      </c>
      <c r="G899" s="381" t="s">
        <v>11506</v>
      </c>
      <c r="H899" s="381">
        <v>55000</v>
      </c>
      <c r="I899" s="381">
        <v>20100</v>
      </c>
      <c r="J899" s="381">
        <v>22950</v>
      </c>
      <c r="K899" s="381">
        <v>25800</v>
      </c>
      <c r="L899" s="381">
        <v>28650</v>
      </c>
      <c r="M899" s="381">
        <v>30950</v>
      </c>
      <c r="N899" s="381">
        <v>33250</v>
      </c>
      <c r="O899" s="381">
        <v>35550</v>
      </c>
      <c r="P899" s="381">
        <v>37850</v>
      </c>
      <c r="Q899" s="381">
        <v>12060</v>
      </c>
      <c r="R899" s="381">
        <v>16240</v>
      </c>
      <c r="S899" s="381">
        <v>20420</v>
      </c>
      <c r="T899" s="381">
        <v>24600</v>
      </c>
      <c r="U899" s="381">
        <v>28780</v>
      </c>
      <c r="V899" s="381">
        <v>32960</v>
      </c>
      <c r="W899" s="381">
        <v>35550</v>
      </c>
      <c r="X899" s="381">
        <v>37850</v>
      </c>
      <c r="Y899" s="381">
        <v>32100</v>
      </c>
      <c r="Z899" s="381">
        <v>36700</v>
      </c>
      <c r="AA899" s="381">
        <v>41300</v>
      </c>
      <c r="AB899" s="381">
        <v>45850</v>
      </c>
      <c r="AC899" s="381">
        <v>49550</v>
      </c>
      <c r="AD899" s="381">
        <v>53200</v>
      </c>
      <c r="AE899" s="381">
        <v>56900</v>
      </c>
      <c r="AF899" s="381">
        <v>60550</v>
      </c>
      <c r="AG899" s="381">
        <v>9999</v>
      </c>
      <c r="AH899" s="381" t="s">
        <v>11506</v>
      </c>
      <c r="AI899" s="381" t="s">
        <v>11357</v>
      </c>
      <c r="AJ899" s="381">
        <v>0</v>
      </c>
    </row>
    <row r="900" spans="1:36">
      <c r="A900" s="381" t="s">
        <v>551</v>
      </c>
      <c r="B900" s="381" t="s">
        <v>11505</v>
      </c>
      <c r="C900" s="381">
        <v>18</v>
      </c>
      <c r="D900" s="381">
        <v>81</v>
      </c>
      <c r="E900" s="381" t="s">
        <v>11416</v>
      </c>
      <c r="F900" s="381" t="s">
        <v>11415</v>
      </c>
      <c r="G900" s="381" t="s">
        <v>1050</v>
      </c>
      <c r="H900" s="381">
        <v>69900</v>
      </c>
      <c r="I900" s="381">
        <v>24500</v>
      </c>
      <c r="J900" s="381">
        <v>28000</v>
      </c>
      <c r="K900" s="381">
        <v>31500</v>
      </c>
      <c r="L900" s="381">
        <v>34950</v>
      </c>
      <c r="M900" s="381">
        <v>37750</v>
      </c>
      <c r="N900" s="381">
        <v>40550</v>
      </c>
      <c r="O900" s="381">
        <v>43350</v>
      </c>
      <c r="P900" s="381">
        <v>46150</v>
      </c>
      <c r="Q900" s="381">
        <v>14700</v>
      </c>
      <c r="R900" s="381">
        <v>16800</v>
      </c>
      <c r="S900" s="381">
        <v>20420</v>
      </c>
      <c r="T900" s="381">
        <v>24600</v>
      </c>
      <c r="U900" s="381">
        <v>28780</v>
      </c>
      <c r="V900" s="381">
        <v>32960</v>
      </c>
      <c r="W900" s="381">
        <v>37140</v>
      </c>
      <c r="X900" s="381">
        <v>41320</v>
      </c>
      <c r="Y900" s="381">
        <v>39150</v>
      </c>
      <c r="Z900" s="381">
        <v>44750</v>
      </c>
      <c r="AA900" s="381">
        <v>50350</v>
      </c>
      <c r="AB900" s="381">
        <v>55900</v>
      </c>
      <c r="AC900" s="381">
        <v>60400</v>
      </c>
      <c r="AD900" s="381">
        <v>64850</v>
      </c>
      <c r="AE900" s="381">
        <v>69350</v>
      </c>
      <c r="AF900" s="381">
        <v>73800</v>
      </c>
      <c r="AG900" s="381">
        <v>3480</v>
      </c>
      <c r="AH900" s="381" t="s">
        <v>1050</v>
      </c>
      <c r="AI900" s="381" t="s">
        <v>11357</v>
      </c>
      <c r="AJ900" s="381">
        <v>1</v>
      </c>
    </row>
    <row r="901" spans="1:36">
      <c r="A901" s="381" t="s">
        <v>551</v>
      </c>
      <c r="B901" s="381" t="s">
        <v>11504</v>
      </c>
      <c r="C901" s="381">
        <v>18</v>
      </c>
      <c r="D901" s="381">
        <v>83</v>
      </c>
      <c r="E901" s="381" t="s">
        <v>11503</v>
      </c>
      <c r="F901" s="381" t="s">
        <v>11502</v>
      </c>
      <c r="G901" s="381" t="s">
        <v>3182</v>
      </c>
      <c r="H901" s="381">
        <v>57500</v>
      </c>
      <c r="I901" s="381">
        <v>20150</v>
      </c>
      <c r="J901" s="381">
        <v>23000</v>
      </c>
      <c r="K901" s="381">
        <v>25900</v>
      </c>
      <c r="L901" s="381">
        <v>28750</v>
      </c>
      <c r="M901" s="381">
        <v>31050</v>
      </c>
      <c r="N901" s="381">
        <v>33350</v>
      </c>
      <c r="O901" s="381">
        <v>35650</v>
      </c>
      <c r="P901" s="381">
        <v>37950</v>
      </c>
      <c r="Q901" s="381">
        <v>12100</v>
      </c>
      <c r="R901" s="381">
        <v>16240</v>
      </c>
      <c r="S901" s="381">
        <v>20420</v>
      </c>
      <c r="T901" s="381">
        <v>24600</v>
      </c>
      <c r="U901" s="381">
        <v>28780</v>
      </c>
      <c r="V901" s="381">
        <v>32960</v>
      </c>
      <c r="W901" s="381">
        <v>35650</v>
      </c>
      <c r="X901" s="381">
        <v>37950</v>
      </c>
      <c r="Y901" s="381">
        <v>32200</v>
      </c>
      <c r="Z901" s="381">
        <v>36800</v>
      </c>
      <c r="AA901" s="381">
        <v>41400</v>
      </c>
      <c r="AB901" s="381">
        <v>46000</v>
      </c>
      <c r="AC901" s="381">
        <v>49700</v>
      </c>
      <c r="AD901" s="381">
        <v>53400</v>
      </c>
      <c r="AE901" s="381">
        <v>57050</v>
      </c>
      <c r="AF901" s="381">
        <v>60750</v>
      </c>
      <c r="AG901" s="381">
        <v>9999</v>
      </c>
      <c r="AH901" s="381" t="s">
        <v>3182</v>
      </c>
      <c r="AI901" s="381" t="s">
        <v>11357</v>
      </c>
      <c r="AJ901" s="381">
        <v>0</v>
      </c>
    </row>
    <row r="902" spans="1:36">
      <c r="A902" s="381" t="s">
        <v>551</v>
      </c>
      <c r="B902" s="381" t="s">
        <v>11501</v>
      </c>
      <c r="C902" s="381">
        <v>18</v>
      </c>
      <c r="D902" s="381">
        <v>85</v>
      </c>
      <c r="E902" s="381" t="s">
        <v>11500</v>
      </c>
      <c r="F902" s="381" t="s">
        <v>11499</v>
      </c>
      <c r="G902" s="381" t="s">
        <v>11498</v>
      </c>
      <c r="H902" s="381">
        <v>60200</v>
      </c>
      <c r="I902" s="381">
        <v>21600</v>
      </c>
      <c r="J902" s="381">
        <v>24700</v>
      </c>
      <c r="K902" s="381">
        <v>27800</v>
      </c>
      <c r="L902" s="381">
        <v>30850</v>
      </c>
      <c r="M902" s="381">
        <v>33350</v>
      </c>
      <c r="N902" s="381">
        <v>35800</v>
      </c>
      <c r="O902" s="381">
        <v>38300</v>
      </c>
      <c r="P902" s="381">
        <v>40750</v>
      </c>
      <c r="Q902" s="381">
        <v>12950</v>
      </c>
      <c r="R902" s="381">
        <v>16240</v>
      </c>
      <c r="S902" s="381">
        <v>20420</v>
      </c>
      <c r="T902" s="381">
        <v>24600</v>
      </c>
      <c r="U902" s="381">
        <v>28780</v>
      </c>
      <c r="V902" s="381">
        <v>32960</v>
      </c>
      <c r="W902" s="381">
        <v>37140</v>
      </c>
      <c r="X902" s="381">
        <v>40750</v>
      </c>
      <c r="Y902" s="381">
        <v>34550</v>
      </c>
      <c r="Z902" s="381">
        <v>39500</v>
      </c>
      <c r="AA902" s="381">
        <v>44450</v>
      </c>
      <c r="AB902" s="381">
        <v>49350</v>
      </c>
      <c r="AC902" s="381">
        <v>53300</v>
      </c>
      <c r="AD902" s="381">
        <v>57250</v>
      </c>
      <c r="AE902" s="381">
        <v>61200</v>
      </c>
      <c r="AF902" s="381">
        <v>65150</v>
      </c>
      <c r="AG902" s="381">
        <v>9999</v>
      </c>
      <c r="AH902" s="381" t="s">
        <v>11498</v>
      </c>
      <c r="AI902" s="381" t="s">
        <v>11357</v>
      </c>
      <c r="AJ902" s="381">
        <v>0</v>
      </c>
    </row>
    <row r="903" spans="1:36">
      <c r="A903" s="381" t="s">
        <v>551</v>
      </c>
      <c r="B903" s="381" t="s">
        <v>11497</v>
      </c>
      <c r="C903" s="381">
        <v>18</v>
      </c>
      <c r="D903" s="381">
        <v>87</v>
      </c>
      <c r="E903" s="381" t="s">
        <v>11496</v>
      </c>
      <c r="F903" s="381" t="s">
        <v>11495</v>
      </c>
      <c r="G903" s="381" t="s">
        <v>11494</v>
      </c>
      <c r="H903" s="381">
        <v>54400</v>
      </c>
      <c r="I903" s="381">
        <v>20100</v>
      </c>
      <c r="J903" s="381">
        <v>22950</v>
      </c>
      <c r="K903" s="381">
        <v>25800</v>
      </c>
      <c r="L903" s="381">
        <v>28650</v>
      </c>
      <c r="M903" s="381">
        <v>30950</v>
      </c>
      <c r="N903" s="381">
        <v>33250</v>
      </c>
      <c r="O903" s="381">
        <v>35550</v>
      </c>
      <c r="P903" s="381">
        <v>37850</v>
      </c>
      <c r="Q903" s="381">
        <v>12060</v>
      </c>
      <c r="R903" s="381">
        <v>16240</v>
      </c>
      <c r="S903" s="381">
        <v>20420</v>
      </c>
      <c r="T903" s="381">
        <v>24600</v>
      </c>
      <c r="U903" s="381">
        <v>28780</v>
      </c>
      <c r="V903" s="381">
        <v>32960</v>
      </c>
      <c r="W903" s="381">
        <v>35550</v>
      </c>
      <c r="X903" s="381">
        <v>37850</v>
      </c>
      <c r="Y903" s="381">
        <v>32100</v>
      </c>
      <c r="Z903" s="381">
        <v>36700</v>
      </c>
      <c r="AA903" s="381">
        <v>41300</v>
      </c>
      <c r="AB903" s="381">
        <v>45850</v>
      </c>
      <c r="AC903" s="381">
        <v>49550</v>
      </c>
      <c r="AD903" s="381">
        <v>53200</v>
      </c>
      <c r="AE903" s="381">
        <v>56900</v>
      </c>
      <c r="AF903" s="381">
        <v>60550</v>
      </c>
      <c r="AG903" s="381">
        <v>9999</v>
      </c>
      <c r="AH903" s="381" t="s">
        <v>11494</v>
      </c>
      <c r="AI903" s="381" t="s">
        <v>11357</v>
      </c>
      <c r="AJ903" s="381">
        <v>0</v>
      </c>
    </row>
    <row r="904" spans="1:36">
      <c r="A904" s="381" t="s">
        <v>551</v>
      </c>
      <c r="B904" s="381" t="s">
        <v>11493</v>
      </c>
      <c r="C904" s="381">
        <v>18</v>
      </c>
      <c r="D904" s="381">
        <v>89</v>
      </c>
      <c r="E904" s="381" t="s">
        <v>11443</v>
      </c>
      <c r="F904" s="381" t="s">
        <v>11442</v>
      </c>
      <c r="G904" s="381" t="s">
        <v>3803</v>
      </c>
      <c r="H904" s="381">
        <v>64900</v>
      </c>
      <c r="I904" s="381">
        <v>22750</v>
      </c>
      <c r="J904" s="381">
        <v>26000</v>
      </c>
      <c r="K904" s="381">
        <v>29250</v>
      </c>
      <c r="L904" s="381">
        <v>32450</v>
      </c>
      <c r="M904" s="381">
        <v>35050</v>
      </c>
      <c r="N904" s="381">
        <v>37650</v>
      </c>
      <c r="O904" s="381">
        <v>40250</v>
      </c>
      <c r="P904" s="381">
        <v>42850</v>
      </c>
      <c r="Q904" s="381">
        <v>13650</v>
      </c>
      <c r="R904" s="381">
        <v>16240</v>
      </c>
      <c r="S904" s="381">
        <v>20420</v>
      </c>
      <c r="T904" s="381">
        <v>24600</v>
      </c>
      <c r="U904" s="381">
        <v>28780</v>
      </c>
      <c r="V904" s="381">
        <v>32960</v>
      </c>
      <c r="W904" s="381">
        <v>37140</v>
      </c>
      <c r="X904" s="381">
        <v>41320</v>
      </c>
      <c r="Y904" s="381">
        <v>36350</v>
      </c>
      <c r="Z904" s="381">
        <v>41550</v>
      </c>
      <c r="AA904" s="381">
        <v>46750</v>
      </c>
      <c r="AB904" s="381">
        <v>51900</v>
      </c>
      <c r="AC904" s="381">
        <v>56100</v>
      </c>
      <c r="AD904" s="381">
        <v>60250</v>
      </c>
      <c r="AE904" s="381">
        <v>64400</v>
      </c>
      <c r="AF904" s="381">
        <v>68550</v>
      </c>
      <c r="AG904" s="381">
        <v>2960</v>
      </c>
      <c r="AH904" s="381" t="s">
        <v>3803</v>
      </c>
      <c r="AI904" s="381" t="s">
        <v>11357</v>
      </c>
      <c r="AJ904" s="381">
        <v>1</v>
      </c>
    </row>
    <row r="905" spans="1:36">
      <c r="A905" s="381" t="s">
        <v>551</v>
      </c>
      <c r="B905" s="381" t="s">
        <v>11492</v>
      </c>
      <c r="C905" s="381">
        <v>18</v>
      </c>
      <c r="D905" s="381">
        <v>91</v>
      </c>
      <c r="E905" s="381" t="s">
        <v>11491</v>
      </c>
      <c r="F905" s="381" t="s">
        <v>11490</v>
      </c>
      <c r="G905" s="381" t="s">
        <v>11489</v>
      </c>
      <c r="H905" s="381">
        <v>57200</v>
      </c>
      <c r="I905" s="381">
        <v>20100</v>
      </c>
      <c r="J905" s="381">
        <v>22950</v>
      </c>
      <c r="K905" s="381">
        <v>25800</v>
      </c>
      <c r="L905" s="381">
        <v>28650</v>
      </c>
      <c r="M905" s="381">
        <v>30950</v>
      </c>
      <c r="N905" s="381">
        <v>33250</v>
      </c>
      <c r="O905" s="381">
        <v>35550</v>
      </c>
      <c r="P905" s="381">
        <v>37850</v>
      </c>
      <c r="Q905" s="381">
        <v>12060</v>
      </c>
      <c r="R905" s="381">
        <v>16240</v>
      </c>
      <c r="S905" s="381">
        <v>20420</v>
      </c>
      <c r="T905" s="381">
        <v>24600</v>
      </c>
      <c r="U905" s="381">
        <v>28780</v>
      </c>
      <c r="V905" s="381">
        <v>32960</v>
      </c>
      <c r="W905" s="381">
        <v>35550</v>
      </c>
      <c r="X905" s="381">
        <v>37850</v>
      </c>
      <c r="Y905" s="381">
        <v>32100</v>
      </c>
      <c r="Z905" s="381">
        <v>36700</v>
      </c>
      <c r="AA905" s="381">
        <v>41300</v>
      </c>
      <c r="AB905" s="381">
        <v>45850</v>
      </c>
      <c r="AC905" s="381">
        <v>49550</v>
      </c>
      <c r="AD905" s="381">
        <v>53200</v>
      </c>
      <c r="AE905" s="381">
        <v>56900</v>
      </c>
      <c r="AF905" s="381">
        <v>60550</v>
      </c>
      <c r="AG905" s="381">
        <v>9999</v>
      </c>
      <c r="AH905" s="381" t="s">
        <v>11489</v>
      </c>
      <c r="AI905" s="381" t="s">
        <v>11357</v>
      </c>
      <c r="AJ905" s="381">
        <v>1</v>
      </c>
    </row>
    <row r="906" spans="1:36">
      <c r="A906" s="381" t="s">
        <v>551</v>
      </c>
      <c r="B906" s="381" t="s">
        <v>11488</v>
      </c>
      <c r="C906" s="381">
        <v>18</v>
      </c>
      <c r="D906" s="381">
        <v>93</v>
      </c>
      <c r="E906" s="381" t="s">
        <v>11487</v>
      </c>
      <c r="F906" s="381" t="s">
        <v>11486</v>
      </c>
      <c r="G906" s="381" t="s">
        <v>3795</v>
      </c>
      <c r="H906" s="381">
        <v>56100</v>
      </c>
      <c r="I906" s="381">
        <v>20100</v>
      </c>
      <c r="J906" s="381">
        <v>22950</v>
      </c>
      <c r="K906" s="381">
        <v>25800</v>
      </c>
      <c r="L906" s="381">
        <v>28650</v>
      </c>
      <c r="M906" s="381">
        <v>30950</v>
      </c>
      <c r="N906" s="381">
        <v>33250</v>
      </c>
      <c r="O906" s="381">
        <v>35550</v>
      </c>
      <c r="P906" s="381">
        <v>37850</v>
      </c>
      <c r="Q906" s="381">
        <v>12060</v>
      </c>
      <c r="R906" s="381">
        <v>16240</v>
      </c>
      <c r="S906" s="381">
        <v>20420</v>
      </c>
      <c r="T906" s="381">
        <v>24600</v>
      </c>
      <c r="U906" s="381">
        <v>28780</v>
      </c>
      <c r="V906" s="381">
        <v>32960</v>
      </c>
      <c r="W906" s="381">
        <v>35550</v>
      </c>
      <c r="X906" s="381">
        <v>37850</v>
      </c>
      <c r="Y906" s="381">
        <v>32100</v>
      </c>
      <c r="Z906" s="381">
        <v>36700</v>
      </c>
      <c r="AA906" s="381">
        <v>41300</v>
      </c>
      <c r="AB906" s="381">
        <v>45850</v>
      </c>
      <c r="AC906" s="381">
        <v>49550</v>
      </c>
      <c r="AD906" s="381">
        <v>53200</v>
      </c>
      <c r="AE906" s="381">
        <v>56900</v>
      </c>
      <c r="AF906" s="381">
        <v>60550</v>
      </c>
      <c r="AG906" s="381">
        <v>9999</v>
      </c>
      <c r="AH906" s="381" t="s">
        <v>3795</v>
      </c>
      <c r="AI906" s="381" t="s">
        <v>11357</v>
      </c>
      <c r="AJ906" s="381">
        <v>0</v>
      </c>
    </row>
    <row r="907" spans="1:36">
      <c r="A907" s="381" t="s">
        <v>551</v>
      </c>
      <c r="B907" s="381" t="s">
        <v>11485</v>
      </c>
      <c r="C907" s="381">
        <v>18</v>
      </c>
      <c r="D907" s="381">
        <v>95</v>
      </c>
      <c r="E907" s="381" t="s">
        <v>11484</v>
      </c>
      <c r="F907" s="381" t="s">
        <v>11483</v>
      </c>
      <c r="G907" s="381" t="s">
        <v>1936</v>
      </c>
      <c r="H907" s="381">
        <v>58600</v>
      </c>
      <c r="I907" s="381">
        <v>20550</v>
      </c>
      <c r="J907" s="381">
        <v>23450</v>
      </c>
      <c r="K907" s="381">
        <v>26400</v>
      </c>
      <c r="L907" s="381">
        <v>29300</v>
      </c>
      <c r="M907" s="381">
        <v>31650</v>
      </c>
      <c r="N907" s="381">
        <v>34000</v>
      </c>
      <c r="O907" s="381">
        <v>36350</v>
      </c>
      <c r="P907" s="381">
        <v>38700</v>
      </c>
      <c r="Q907" s="381">
        <v>12350</v>
      </c>
      <c r="R907" s="381">
        <v>16240</v>
      </c>
      <c r="S907" s="381">
        <v>20420</v>
      </c>
      <c r="T907" s="381">
        <v>24600</v>
      </c>
      <c r="U907" s="381">
        <v>28780</v>
      </c>
      <c r="V907" s="381">
        <v>32960</v>
      </c>
      <c r="W907" s="381">
        <v>36350</v>
      </c>
      <c r="X907" s="381">
        <v>38700</v>
      </c>
      <c r="Y907" s="381">
        <v>32850</v>
      </c>
      <c r="Z907" s="381">
        <v>37550</v>
      </c>
      <c r="AA907" s="381">
        <v>42250</v>
      </c>
      <c r="AB907" s="381">
        <v>46900</v>
      </c>
      <c r="AC907" s="381">
        <v>50700</v>
      </c>
      <c r="AD907" s="381">
        <v>54450</v>
      </c>
      <c r="AE907" s="381">
        <v>58200</v>
      </c>
      <c r="AF907" s="381">
        <v>61950</v>
      </c>
      <c r="AG907" s="381">
        <v>3480</v>
      </c>
      <c r="AH907" s="381" t="s">
        <v>1936</v>
      </c>
      <c r="AI907" s="381" t="s">
        <v>11357</v>
      </c>
      <c r="AJ907" s="381">
        <v>1</v>
      </c>
    </row>
    <row r="908" spans="1:36">
      <c r="A908" s="381" t="s">
        <v>551</v>
      </c>
      <c r="B908" s="381" t="s">
        <v>11482</v>
      </c>
      <c r="C908" s="381">
        <v>18</v>
      </c>
      <c r="D908" s="381">
        <v>97</v>
      </c>
      <c r="E908" s="381" t="s">
        <v>11416</v>
      </c>
      <c r="F908" s="381" t="s">
        <v>11415</v>
      </c>
      <c r="G908" s="381" t="s">
        <v>1476</v>
      </c>
      <c r="H908" s="381">
        <v>69900</v>
      </c>
      <c r="I908" s="381">
        <v>24500</v>
      </c>
      <c r="J908" s="381">
        <v>28000</v>
      </c>
      <c r="K908" s="381">
        <v>31500</v>
      </c>
      <c r="L908" s="381">
        <v>34950</v>
      </c>
      <c r="M908" s="381">
        <v>37750</v>
      </c>
      <c r="N908" s="381">
        <v>40550</v>
      </c>
      <c r="O908" s="381">
        <v>43350</v>
      </c>
      <c r="P908" s="381">
        <v>46150</v>
      </c>
      <c r="Q908" s="381">
        <v>14700</v>
      </c>
      <c r="R908" s="381">
        <v>16800</v>
      </c>
      <c r="S908" s="381">
        <v>20420</v>
      </c>
      <c r="T908" s="381">
        <v>24600</v>
      </c>
      <c r="U908" s="381">
        <v>28780</v>
      </c>
      <c r="V908" s="381">
        <v>32960</v>
      </c>
      <c r="W908" s="381">
        <v>37140</v>
      </c>
      <c r="X908" s="381">
        <v>41320</v>
      </c>
      <c r="Y908" s="381">
        <v>39150</v>
      </c>
      <c r="Z908" s="381">
        <v>44750</v>
      </c>
      <c r="AA908" s="381">
        <v>50350</v>
      </c>
      <c r="AB908" s="381">
        <v>55900</v>
      </c>
      <c r="AC908" s="381">
        <v>60400</v>
      </c>
      <c r="AD908" s="381">
        <v>64850</v>
      </c>
      <c r="AE908" s="381">
        <v>69350</v>
      </c>
      <c r="AF908" s="381">
        <v>73800</v>
      </c>
      <c r="AG908" s="381">
        <v>3480</v>
      </c>
      <c r="AH908" s="381" t="s">
        <v>1476</v>
      </c>
      <c r="AI908" s="381" t="s">
        <v>11357</v>
      </c>
      <c r="AJ908" s="381">
        <v>1</v>
      </c>
    </row>
    <row r="909" spans="1:36">
      <c r="A909" s="381" t="s">
        <v>551</v>
      </c>
      <c r="B909" s="381" t="s">
        <v>11481</v>
      </c>
      <c r="C909" s="381">
        <v>18</v>
      </c>
      <c r="D909" s="381">
        <v>99</v>
      </c>
      <c r="E909" s="381" t="s">
        <v>11480</v>
      </c>
      <c r="F909" s="381" t="s">
        <v>11479</v>
      </c>
      <c r="G909" s="381" t="s">
        <v>1474</v>
      </c>
      <c r="H909" s="381">
        <v>61100</v>
      </c>
      <c r="I909" s="381">
        <v>21400</v>
      </c>
      <c r="J909" s="381">
        <v>24450</v>
      </c>
      <c r="K909" s="381">
        <v>27500</v>
      </c>
      <c r="L909" s="381">
        <v>30550</v>
      </c>
      <c r="M909" s="381">
        <v>33000</v>
      </c>
      <c r="N909" s="381">
        <v>35450</v>
      </c>
      <c r="O909" s="381">
        <v>37900</v>
      </c>
      <c r="P909" s="381">
        <v>40350</v>
      </c>
      <c r="Q909" s="381">
        <v>12850</v>
      </c>
      <c r="R909" s="381">
        <v>16240</v>
      </c>
      <c r="S909" s="381">
        <v>20420</v>
      </c>
      <c r="T909" s="381">
        <v>24600</v>
      </c>
      <c r="U909" s="381">
        <v>28780</v>
      </c>
      <c r="V909" s="381">
        <v>32960</v>
      </c>
      <c r="W909" s="381">
        <v>37140</v>
      </c>
      <c r="X909" s="381">
        <v>40350</v>
      </c>
      <c r="Y909" s="381">
        <v>34250</v>
      </c>
      <c r="Z909" s="381">
        <v>39150</v>
      </c>
      <c r="AA909" s="381">
        <v>44050</v>
      </c>
      <c r="AB909" s="381">
        <v>48900</v>
      </c>
      <c r="AC909" s="381">
        <v>52850</v>
      </c>
      <c r="AD909" s="381">
        <v>56750</v>
      </c>
      <c r="AE909" s="381">
        <v>60650</v>
      </c>
      <c r="AF909" s="381">
        <v>64550</v>
      </c>
      <c r="AG909" s="381">
        <v>9999</v>
      </c>
      <c r="AH909" s="381" t="s">
        <v>1474</v>
      </c>
      <c r="AI909" s="381" t="s">
        <v>11357</v>
      </c>
      <c r="AJ909" s="381">
        <v>0</v>
      </c>
    </row>
    <row r="910" spans="1:36">
      <c r="A910" s="381" t="s">
        <v>551</v>
      </c>
      <c r="B910" s="381" t="s">
        <v>11478</v>
      </c>
      <c r="C910" s="381">
        <v>18</v>
      </c>
      <c r="D910" s="381">
        <v>101</v>
      </c>
      <c r="E910" s="381" t="s">
        <v>11477</v>
      </c>
      <c r="F910" s="381" t="s">
        <v>11476</v>
      </c>
      <c r="G910" s="381" t="s">
        <v>3103</v>
      </c>
      <c r="H910" s="381">
        <v>57700</v>
      </c>
      <c r="I910" s="381">
        <v>20200</v>
      </c>
      <c r="J910" s="381">
        <v>23100</v>
      </c>
      <c r="K910" s="381">
        <v>26000</v>
      </c>
      <c r="L910" s="381">
        <v>28850</v>
      </c>
      <c r="M910" s="381">
        <v>31200</v>
      </c>
      <c r="N910" s="381">
        <v>33500</v>
      </c>
      <c r="O910" s="381">
        <v>35800</v>
      </c>
      <c r="P910" s="381">
        <v>38100</v>
      </c>
      <c r="Q910" s="381">
        <v>12150</v>
      </c>
      <c r="R910" s="381">
        <v>16240</v>
      </c>
      <c r="S910" s="381">
        <v>20420</v>
      </c>
      <c r="T910" s="381">
        <v>24600</v>
      </c>
      <c r="U910" s="381">
        <v>28780</v>
      </c>
      <c r="V910" s="381">
        <v>32960</v>
      </c>
      <c r="W910" s="381">
        <v>35800</v>
      </c>
      <c r="X910" s="381">
        <v>38100</v>
      </c>
      <c r="Y910" s="381">
        <v>32350</v>
      </c>
      <c r="Z910" s="381">
        <v>36950</v>
      </c>
      <c r="AA910" s="381">
        <v>41550</v>
      </c>
      <c r="AB910" s="381">
        <v>46150</v>
      </c>
      <c r="AC910" s="381">
        <v>49850</v>
      </c>
      <c r="AD910" s="381">
        <v>53550</v>
      </c>
      <c r="AE910" s="381">
        <v>57250</v>
      </c>
      <c r="AF910" s="381">
        <v>60950</v>
      </c>
      <c r="AG910" s="381">
        <v>9999</v>
      </c>
      <c r="AH910" s="381" t="s">
        <v>3103</v>
      </c>
      <c r="AI910" s="381" t="s">
        <v>11357</v>
      </c>
      <c r="AJ910" s="381">
        <v>0</v>
      </c>
    </row>
    <row r="911" spans="1:36">
      <c r="A911" s="381" t="s">
        <v>551</v>
      </c>
      <c r="B911" s="381" t="s">
        <v>11475</v>
      </c>
      <c r="C911" s="381">
        <v>18</v>
      </c>
      <c r="D911" s="381">
        <v>103</v>
      </c>
      <c r="E911" s="381" t="s">
        <v>11474</v>
      </c>
      <c r="F911" s="381" t="s">
        <v>11473</v>
      </c>
      <c r="G911" s="381" t="s">
        <v>5131</v>
      </c>
      <c r="H911" s="381">
        <v>56900</v>
      </c>
      <c r="I911" s="381">
        <v>20100</v>
      </c>
      <c r="J911" s="381">
        <v>22950</v>
      </c>
      <c r="K911" s="381">
        <v>25800</v>
      </c>
      <c r="L911" s="381">
        <v>28650</v>
      </c>
      <c r="M911" s="381">
        <v>30950</v>
      </c>
      <c r="N911" s="381">
        <v>33250</v>
      </c>
      <c r="O911" s="381">
        <v>35550</v>
      </c>
      <c r="P911" s="381">
        <v>37850</v>
      </c>
      <c r="Q911" s="381">
        <v>12060</v>
      </c>
      <c r="R911" s="381">
        <v>16240</v>
      </c>
      <c r="S911" s="381">
        <v>20420</v>
      </c>
      <c r="T911" s="381">
        <v>24600</v>
      </c>
      <c r="U911" s="381">
        <v>28780</v>
      </c>
      <c r="V911" s="381">
        <v>32960</v>
      </c>
      <c r="W911" s="381">
        <v>35550</v>
      </c>
      <c r="X911" s="381">
        <v>37850</v>
      </c>
      <c r="Y911" s="381">
        <v>32100</v>
      </c>
      <c r="Z911" s="381">
        <v>36700</v>
      </c>
      <c r="AA911" s="381">
        <v>41300</v>
      </c>
      <c r="AB911" s="381">
        <v>45850</v>
      </c>
      <c r="AC911" s="381">
        <v>49550</v>
      </c>
      <c r="AD911" s="381">
        <v>53200</v>
      </c>
      <c r="AE911" s="381">
        <v>56900</v>
      </c>
      <c r="AF911" s="381">
        <v>60550</v>
      </c>
      <c r="AG911" s="381">
        <v>9999</v>
      </c>
      <c r="AH911" s="381" t="s">
        <v>5131</v>
      </c>
      <c r="AI911" s="381" t="s">
        <v>11357</v>
      </c>
      <c r="AJ911" s="381">
        <v>0</v>
      </c>
    </row>
    <row r="912" spans="1:36">
      <c r="A912" s="381" t="s">
        <v>551</v>
      </c>
      <c r="B912" s="381" t="s">
        <v>11472</v>
      </c>
      <c r="C912" s="381">
        <v>18</v>
      </c>
      <c r="D912" s="381">
        <v>105</v>
      </c>
      <c r="E912" s="381" t="s">
        <v>11471</v>
      </c>
      <c r="F912" s="381" t="s">
        <v>11470</v>
      </c>
      <c r="G912" s="381" t="s">
        <v>1205</v>
      </c>
      <c r="H912" s="381">
        <v>62300</v>
      </c>
      <c r="I912" s="381">
        <v>21850</v>
      </c>
      <c r="J912" s="381">
        <v>25000</v>
      </c>
      <c r="K912" s="381">
        <v>28100</v>
      </c>
      <c r="L912" s="381">
        <v>31200</v>
      </c>
      <c r="M912" s="381">
        <v>33700</v>
      </c>
      <c r="N912" s="381">
        <v>36200</v>
      </c>
      <c r="O912" s="381">
        <v>38700</v>
      </c>
      <c r="P912" s="381">
        <v>41200</v>
      </c>
      <c r="Q912" s="381">
        <v>13100</v>
      </c>
      <c r="R912" s="381">
        <v>16240</v>
      </c>
      <c r="S912" s="381">
        <v>20420</v>
      </c>
      <c r="T912" s="381">
        <v>24600</v>
      </c>
      <c r="U912" s="381">
        <v>28780</v>
      </c>
      <c r="V912" s="381">
        <v>32960</v>
      </c>
      <c r="W912" s="381">
        <v>37140</v>
      </c>
      <c r="X912" s="381">
        <v>41200</v>
      </c>
      <c r="Y912" s="381">
        <v>34950</v>
      </c>
      <c r="Z912" s="381">
        <v>39950</v>
      </c>
      <c r="AA912" s="381">
        <v>44950</v>
      </c>
      <c r="AB912" s="381">
        <v>49900</v>
      </c>
      <c r="AC912" s="381">
        <v>53900</v>
      </c>
      <c r="AD912" s="381">
        <v>57900</v>
      </c>
      <c r="AE912" s="381">
        <v>61900</v>
      </c>
      <c r="AF912" s="381">
        <v>65900</v>
      </c>
      <c r="AG912" s="381">
        <v>1020</v>
      </c>
      <c r="AH912" s="381" t="s">
        <v>1205</v>
      </c>
      <c r="AI912" s="381" t="s">
        <v>11357</v>
      </c>
      <c r="AJ912" s="381">
        <v>1</v>
      </c>
    </row>
    <row r="913" spans="1:36">
      <c r="A913" s="381" t="s">
        <v>551</v>
      </c>
      <c r="B913" s="381" t="s">
        <v>11469</v>
      </c>
      <c r="C913" s="381">
        <v>18</v>
      </c>
      <c r="D913" s="381">
        <v>107</v>
      </c>
      <c r="E913" s="381" t="s">
        <v>11468</v>
      </c>
      <c r="F913" s="381" t="s">
        <v>11467</v>
      </c>
      <c r="G913" s="381" t="s">
        <v>1924</v>
      </c>
      <c r="H913" s="381">
        <v>54800</v>
      </c>
      <c r="I913" s="381">
        <v>20100</v>
      </c>
      <c r="J913" s="381">
        <v>22950</v>
      </c>
      <c r="K913" s="381">
        <v>25800</v>
      </c>
      <c r="L913" s="381">
        <v>28650</v>
      </c>
      <c r="M913" s="381">
        <v>30950</v>
      </c>
      <c r="N913" s="381">
        <v>33250</v>
      </c>
      <c r="O913" s="381">
        <v>35550</v>
      </c>
      <c r="P913" s="381">
        <v>37850</v>
      </c>
      <c r="Q913" s="381">
        <v>12060</v>
      </c>
      <c r="R913" s="381">
        <v>16240</v>
      </c>
      <c r="S913" s="381">
        <v>20420</v>
      </c>
      <c r="T913" s="381">
        <v>24600</v>
      </c>
      <c r="U913" s="381">
        <v>28780</v>
      </c>
      <c r="V913" s="381">
        <v>32960</v>
      </c>
      <c r="W913" s="381">
        <v>35550</v>
      </c>
      <c r="X913" s="381">
        <v>37850</v>
      </c>
      <c r="Y913" s="381">
        <v>32100</v>
      </c>
      <c r="Z913" s="381">
        <v>36700</v>
      </c>
      <c r="AA913" s="381">
        <v>41300</v>
      </c>
      <c r="AB913" s="381">
        <v>45850</v>
      </c>
      <c r="AC913" s="381">
        <v>49550</v>
      </c>
      <c r="AD913" s="381">
        <v>53200</v>
      </c>
      <c r="AE913" s="381">
        <v>56900</v>
      </c>
      <c r="AF913" s="381">
        <v>60550</v>
      </c>
      <c r="AG913" s="381">
        <v>9999</v>
      </c>
      <c r="AH913" s="381" t="s">
        <v>1924</v>
      </c>
      <c r="AI913" s="381" t="s">
        <v>11357</v>
      </c>
      <c r="AJ913" s="381">
        <v>0</v>
      </c>
    </row>
    <row r="914" spans="1:36">
      <c r="A914" s="381" t="s">
        <v>551</v>
      </c>
      <c r="B914" s="381" t="s">
        <v>11466</v>
      </c>
      <c r="C914" s="381">
        <v>18</v>
      </c>
      <c r="D914" s="381">
        <v>109</v>
      </c>
      <c r="E914" s="381" t="s">
        <v>11416</v>
      </c>
      <c r="F914" s="381" t="s">
        <v>11415</v>
      </c>
      <c r="G914" s="381" t="s">
        <v>1449</v>
      </c>
      <c r="H914" s="381">
        <v>69900</v>
      </c>
      <c r="I914" s="381">
        <v>24500</v>
      </c>
      <c r="J914" s="381">
        <v>28000</v>
      </c>
      <c r="K914" s="381">
        <v>31500</v>
      </c>
      <c r="L914" s="381">
        <v>34950</v>
      </c>
      <c r="M914" s="381">
        <v>37750</v>
      </c>
      <c r="N914" s="381">
        <v>40550</v>
      </c>
      <c r="O914" s="381">
        <v>43350</v>
      </c>
      <c r="P914" s="381">
        <v>46150</v>
      </c>
      <c r="Q914" s="381">
        <v>14700</v>
      </c>
      <c r="R914" s="381">
        <v>16800</v>
      </c>
      <c r="S914" s="381">
        <v>20420</v>
      </c>
      <c r="T914" s="381">
        <v>24600</v>
      </c>
      <c r="U914" s="381">
        <v>28780</v>
      </c>
      <c r="V914" s="381">
        <v>32960</v>
      </c>
      <c r="W914" s="381">
        <v>37140</v>
      </c>
      <c r="X914" s="381">
        <v>41320</v>
      </c>
      <c r="Y914" s="381">
        <v>39150</v>
      </c>
      <c r="Z914" s="381">
        <v>44750</v>
      </c>
      <c r="AA914" s="381">
        <v>50350</v>
      </c>
      <c r="AB914" s="381">
        <v>55900</v>
      </c>
      <c r="AC914" s="381">
        <v>60400</v>
      </c>
      <c r="AD914" s="381">
        <v>64850</v>
      </c>
      <c r="AE914" s="381">
        <v>69350</v>
      </c>
      <c r="AF914" s="381">
        <v>73800</v>
      </c>
      <c r="AG914" s="381">
        <v>3480</v>
      </c>
      <c r="AH914" s="381" t="s">
        <v>1449</v>
      </c>
      <c r="AI914" s="381" t="s">
        <v>11357</v>
      </c>
      <c r="AJ914" s="381">
        <v>1</v>
      </c>
    </row>
    <row r="915" spans="1:36">
      <c r="A915" s="381" t="s">
        <v>551</v>
      </c>
      <c r="B915" s="381" t="s">
        <v>11465</v>
      </c>
      <c r="C915" s="381">
        <v>18</v>
      </c>
      <c r="D915" s="381">
        <v>111</v>
      </c>
      <c r="E915" s="381" t="s">
        <v>11443</v>
      </c>
      <c r="F915" s="381" t="s">
        <v>11442</v>
      </c>
      <c r="G915" s="381" t="s">
        <v>3039</v>
      </c>
      <c r="H915" s="381">
        <v>64900</v>
      </c>
      <c r="I915" s="381">
        <v>22750</v>
      </c>
      <c r="J915" s="381">
        <v>26000</v>
      </c>
      <c r="K915" s="381">
        <v>29250</v>
      </c>
      <c r="L915" s="381">
        <v>32450</v>
      </c>
      <c r="M915" s="381">
        <v>35050</v>
      </c>
      <c r="N915" s="381">
        <v>37650</v>
      </c>
      <c r="O915" s="381">
        <v>40250</v>
      </c>
      <c r="P915" s="381">
        <v>42850</v>
      </c>
      <c r="Q915" s="381">
        <v>13650</v>
      </c>
      <c r="R915" s="381">
        <v>16240</v>
      </c>
      <c r="S915" s="381">
        <v>20420</v>
      </c>
      <c r="T915" s="381">
        <v>24600</v>
      </c>
      <c r="U915" s="381">
        <v>28780</v>
      </c>
      <c r="V915" s="381">
        <v>32960</v>
      </c>
      <c r="W915" s="381">
        <v>37140</v>
      </c>
      <c r="X915" s="381">
        <v>41320</v>
      </c>
      <c r="Y915" s="381">
        <v>36350</v>
      </c>
      <c r="Z915" s="381">
        <v>41550</v>
      </c>
      <c r="AA915" s="381">
        <v>46750</v>
      </c>
      <c r="AB915" s="381">
        <v>51900</v>
      </c>
      <c r="AC915" s="381">
        <v>56100</v>
      </c>
      <c r="AD915" s="381">
        <v>60250</v>
      </c>
      <c r="AE915" s="381">
        <v>64400</v>
      </c>
      <c r="AF915" s="381">
        <v>68550</v>
      </c>
      <c r="AG915" s="381">
        <v>9999</v>
      </c>
      <c r="AH915" s="381" t="s">
        <v>3039</v>
      </c>
      <c r="AI915" s="381" t="s">
        <v>11357</v>
      </c>
      <c r="AJ915" s="381">
        <v>1</v>
      </c>
    </row>
    <row r="916" spans="1:36">
      <c r="A916" s="381" t="s">
        <v>551</v>
      </c>
      <c r="B916" s="381" t="s">
        <v>11464</v>
      </c>
      <c r="C916" s="381">
        <v>18</v>
      </c>
      <c r="D916" s="381">
        <v>113</v>
      </c>
      <c r="E916" s="381" t="s">
        <v>11463</v>
      </c>
      <c r="F916" s="381" t="s">
        <v>11462</v>
      </c>
      <c r="G916" s="381" t="s">
        <v>4840</v>
      </c>
      <c r="H916" s="381">
        <v>61100</v>
      </c>
      <c r="I916" s="381">
        <v>21400</v>
      </c>
      <c r="J916" s="381">
        <v>24450</v>
      </c>
      <c r="K916" s="381">
        <v>27500</v>
      </c>
      <c r="L916" s="381">
        <v>30550</v>
      </c>
      <c r="M916" s="381">
        <v>33000</v>
      </c>
      <c r="N916" s="381">
        <v>35450</v>
      </c>
      <c r="O916" s="381">
        <v>37900</v>
      </c>
      <c r="P916" s="381">
        <v>40350</v>
      </c>
      <c r="Q916" s="381">
        <v>12850</v>
      </c>
      <c r="R916" s="381">
        <v>16240</v>
      </c>
      <c r="S916" s="381">
        <v>20420</v>
      </c>
      <c r="T916" s="381">
        <v>24600</v>
      </c>
      <c r="U916" s="381">
        <v>28780</v>
      </c>
      <c r="V916" s="381">
        <v>32960</v>
      </c>
      <c r="W916" s="381">
        <v>37140</v>
      </c>
      <c r="X916" s="381">
        <v>40350</v>
      </c>
      <c r="Y916" s="381">
        <v>34250</v>
      </c>
      <c r="Z916" s="381">
        <v>39150</v>
      </c>
      <c r="AA916" s="381">
        <v>44050</v>
      </c>
      <c r="AB916" s="381">
        <v>48900</v>
      </c>
      <c r="AC916" s="381">
        <v>52850</v>
      </c>
      <c r="AD916" s="381">
        <v>56750</v>
      </c>
      <c r="AE916" s="381">
        <v>60650</v>
      </c>
      <c r="AF916" s="381">
        <v>64550</v>
      </c>
      <c r="AG916" s="381">
        <v>9999</v>
      </c>
      <c r="AH916" s="381" t="s">
        <v>4840</v>
      </c>
      <c r="AI916" s="381" t="s">
        <v>11357</v>
      </c>
      <c r="AJ916" s="381">
        <v>0</v>
      </c>
    </row>
    <row r="917" spans="1:36">
      <c r="A917" s="381" t="s">
        <v>551</v>
      </c>
      <c r="B917" s="381" t="s">
        <v>11461</v>
      </c>
      <c r="C917" s="381">
        <v>18</v>
      </c>
      <c r="D917" s="381">
        <v>115</v>
      </c>
      <c r="E917" s="381" t="s">
        <v>5039</v>
      </c>
      <c r="F917" s="381" t="s">
        <v>5038</v>
      </c>
      <c r="G917" s="381" t="s">
        <v>1441</v>
      </c>
      <c r="H917" s="381">
        <v>74700</v>
      </c>
      <c r="I917" s="381">
        <v>26150</v>
      </c>
      <c r="J917" s="381">
        <v>29900</v>
      </c>
      <c r="K917" s="381">
        <v>33650</v>
      </c>
      <c r="L917" s="381">
        <v>37350</v>
      </c>
      <c r="M917" s="381">
        <v>40350</v>
      </c>
      <c r="N917" s="381">
        <v>43350</v>
      </c>
      <c r="O917" s="381">
        <v>46350</v>
      </c>
      <c r="P917" s="381">
        <v>49350</v>
      </c>
      <c r="Q917" s="381">
        <v>15700</v>
      </c>
      <c r="R917" s="381">
        <v>17950</v>
      </c>
      <c r="S917" s="381">
        <v>20420</v>
      </c>
      <c r="T917" s="381">
        <v>24600</v>
      </c>
      <c r="U917" s="381">
        <v>28780</v>
      </c>
      <c r="V917" s="381">
        <v>32960</v>
      </c>
      <c r="W917" s="381">
        <v>37140</v>
      </c>
      <c r="X917" s="381">
        <v>41320</v>
      </c>
      <c r="Y917" s="381">
        <v>41850</v>
      </c>
      <c r="Z917" s="381">
        <v>47800</v>
      </c>
      <c r="AA917" s="381">
        <v>53800</v>
      </c>
      <c r="AB917" s="381">
        <v>59750</v>
      </c>
      <c r="AC917" s="381">
        <v>64550</v>
      </c>
      <c r="AD917" s="381">
        <v>69350</v>
      </c>
      <c r="AE917" s="381">
        <v>74100</v>
      </c>
      <c r="AF917" s="381">
        <v>78900</v>
      </c>
      <c r="AG917" s="381">
        <v>5840</v>
      </c>
      <c r="AH917" s="381" t="s">
        <v>1441</v>
      </c>
      <c r="AI917" s="381" t="s">
        <v>11357</v>
      </c>
      <c r="AJ917" s="381">
        <v>1</v>
      </c>
    </row>
    <row r="918" spans="1:36">
      <c r="A918" s="381" t="s">
        <v>551</v>
      </c>
      <c r="B918" s="381" t="s">
        <v>11460</v>
      </c>
      <c r="C918" s="381">
        <v>18</v>
      </c>
      <c r="D918" s="381">
        <v>117</v>
      </c>
      <c r="E918" s="381" t="s">
        <v>11459</v>
      </c>
      <c r="F918" s="381" t="s">
        <v>11458</v>
      </c>
      <c r="G918" s="381" t="s">
        <v>1904</v>
      </c>
      <c r="H918" s="381">
        <v>49000</v>
      </c>
      <c r="I918" s="381">
        <v>20100</v>
      </c>
      <c r="J918" s="381">
        <v>22950</v>
      </c>
      <c r="K918" s="381">
        <v>25800</v>
      </c>
      <c r="L918" s="381">
        <v>28650</v>
      </c>
      <c r="M918" s="381">
        <v>30950</v>
      </c>
      <c r="N918" s="381">
        <v>33250</v>
      </c>
      <c r="O918" s="381">
        <v>35550</v>
      </c>
      <c r="P918" s="381">
        <v>37850</v>
      </c>
      <c r="Q918" s="381">
        <v>12060</v>
      </c>
      <c r="R918" s="381">
        <v>16240</v>
      </c>
      <c r="S918" s="381">
        <v>20420</v>
      </c>
      <c r="T918" s="381">
        <v>24600</v>
      </c>
      <c r="U918" s="381">
        <v>28780</v>
      </c>
      <c r="V918" s="381">
        <v>32960</v>
      </c>
      <c r="W918" s="381">
        <v>35550</v>
      </c>
      <c r="X918" s="381">
        <v>37850</v>
      </c>
      <c r="Y918" s="381">
        <v>32100</v>
      </c>
      <c r="Z918" s="381">
        <v>36700</v>
      </c>
      <c r="AA918" s="381">
        <v>41300</v>
      </c>
      <c r="AB918" s="381">
        <v>45850</v>
      </c>
      <c r="AC918" s="381">
        <v>49550</v>
      </c>
      <c r="AD918" s="381">
        <v>53200</v>
      </c>
      <c r="AE918" s="381">
        <v>56900</v>
      </c>
      <c r="AF918" s="381">
        <v>60550</v>
      </c>
      <c r="AG918" s="381">
        <v>9999</v>
      </c>
      <c r="AH918" s="381" t="s">
        <v>1904</v>
      </c>
      <c r="AI918" s="381" t="s">
        <v>11357</v>
      </c>
      <c r="AJ918" s="381">
        <v>0</v>
      </c>
    </row>
    <row r="919" spans="1:36">
      <c r="A919" s="381" t="s">
        <v>551</v>
      </c>
      <c r="B919" s="381" t="s">
        <v>11457</v>
      </c>
      <c r="C919" s="381">
        <v>18</v>
      </c>
      <c r="D919" s="381">
        <v>119</v>
      </c>
      <c r="E919" s="381" t="s">
        <v>11456</v>
      </c>
      <c r="F919" s="381" t="s">
        <v>11455</v>
      </c>
      <c r="G919" s="381" t="s">
        <v>10448</v>
      </c>
      <c r="H919" s="381">
        <v>54100</v>
      </c>
      <c r="I919" s="381">
        <v>20100</v>
      </c>
      <c r="J919" s="381">
        <v>22950</v>
      </c>
      <c r="K919" s="381">
        <v>25800</v>
      </c>
      <c r="L919" s="381">
        <v>28650</v>
      </c>
      <c r="M919" s="381">
        <v>30950</v>
      </c>
      <c r="N919" s="381">
        <v>33250</v>
      </c>
      <c r="O919" s="381">
        <v>35550</v>
      </c>
      <c r="P919" s="381">
        <v>37850</v>
      </c>
      <c r="Q919" s="381">
        <v>12060</v>
      </c>
      <c r="R919" s="381">
        <v>16240</v>
      </c>
      <c r="S919" s="381">
        <v>20420</v>
      </c>
      <c r="T919" s="381">
        <v>24600</v>
      </c>
      <c r="U919" s="381">
        <v>28780</v>
      </c>
      <c r="V919" s="381">
        <v>32960</v>
      </c>
      <c r="W919" s="381">
        <v>35550</v>
      </c>
      <c r="X919" s="381">
        <v>37850</v>
      </c>
      <c r="Y919" s="381">
        <v>32100</v>
      </c>
      <c r="Z919" s="381">
        <v>36700</v>
      </c>
      <c r="AA919" s="381">
        <v>41300</v>
      </c>
      <c r="AB919" s="381">
        <v>45850</v>
      </c>
      <c r="AC919" s="381">
        <v>49550</v>
      </c>
      <c r="AD919" s="381">
        <v>53200</v>
      </c>
      <c r="AE919" s="381">
        <v>56900</v>
      </c>
      <c r="AF919" s="381">
        <v>60550</v>
      </c>
      <c r="AG919" s="381">
        <v>9999</v>
      </c>
      <c r="AH919" s="381" t="s">
        <v>10448</v>
      </c>
      <c r="AI919" s="381" t="s">
        <v>11357</v>
      </c>
      <c r="AJ919" s="381">
        <v>1</v>
      </c>
    </row>
    <row r="920" spans="1:36">
      <c r="A920" s="381" t="s">
        <v>551</v>
      </c>
      <c r="B920" s="381" t="s">
        <v>11454</v>
      </c>
      <c r="C920" s="381">
        <v>18</v>
      </c>
      <c r="D920" s="381">
        <v>121</v>
      </c>
      <c r="E920" s="381" t="s">
        <v>11453</v>
      </c>
      <c r="F920" s="381" t="s">
        <v>11452</v>
      </c>
      <c r="G920" s="381" t="s">
        <v>11451</v>
      </c>
      <c r="H920" s="381">
        <v>53300</v>
      </c>
      <c r="I920" s="381">
        <v>20100</v>
      </c>
      <c r="J920" s="381">
        <v>22950</v>
      </c>
      <c r="K920" s="381">
        <v>25800</v>
      </c>
      <c r="L920" s="381">
        <v>28650</v>
      </c>
      <c r="M920" s="381">
        <v>30950</v>
      </c>
      <c r="N920" s="381">
        <v>33250</v>
      </c>
      <c r="O920" s="381">
        <v>35550</v>
      </c>
      <c r="P920" s="381">
        <v>37850</v>
      </c>
      <c r="Q920" s="381">
        <v>12060</v>
      </c>
      <c r="R920" s="381">
        <v>16240</v>
      </c>
      <c r="S920" s="381">
        <v>20420</v>
      </c>
      <c r="T920" s="381">
        <v>24600</v>
      </c>
      <c r="U920" s="381">
        <v>28780</v>
      </c>
      <c r="V920" s="381">
        <v>32960</v>
      </c>
      <c r="W920" s="381">
        <v>35550</v>
      </c>
      <c r="X920" s="381">
        <v>37850</v>
      </c>
      <c r="Y920" s="381">
        <v>32100</v>
      </c>
      <c r="Z920" s="381">
        <v>36700</v>
      </c>
      <c r="AA920" s="381">
        <v>41300</v>
      </c>
      <c r="AB920" s="381">
        <v>45850</v>
      </c>
      <c r="AC920" s="381">
        <v>49550</v>
      </c>
      <c r="AD920" s="381">
        <v>53200</v>
      </c>
      <c r="AE920" s="381">
        <v>56900</v>
      </c>
      <c r="AF920" s="381">
        <v>60550</v>
      </c>
      <c r="AG920" s="381">
        <v>9999</v>
      </c>
      <c r="AH920" s="381" t="s">
        <v>11451</v>
      </c>
      <c r="AI920" s="381" t="s">
        <v>11357</v>
      </c>
      <c r="AJ920" s="381">
        <v>0</v>
      </c>
    </row>
    <row r="921" spans="1:36">
      <c r="A921" s="381" t="s">
        <v>551</v>
      </c>
      <c r="B921" s="381" t="s">
        <v>11450</v>
      </c>
      <c r="C921" s="381">
        <v>18</v>
      </c>
      <c r="D921" s="381">
        <v>123</v>
      </c>
      <c r="E921" s="381" t="s">
        <v>11449</v>
      </c>
      <c r="F921" s="381" t="s">
        <v>11448</v>
      </c>
      <c r="G921" s="381" t="s">
        <v>3736</v>
      </c>
      <c r="H921" s="381">
        <v>59200</v>
      </c>
      <c r="I921" s="381">
        <v>20750</v>
      </c>
      <c r="J921" s="381">
        <v>23700</v>
      </c>
      <c r="K921" s="381">
        <v>26650</v>
      </c>
      <c r="L921" s="381">
        <v>29600</v>
      </c>
      <c r="M921" s="381">
        <v>32000</v>
      </c>
      <c r="N921" s="381">
        <v>34350</v>
      </c>
      <c r="O921" s="381">
        <v>36750</v>
      </c>
      <c r="P921" s="381">
        <v>39100</v>
      </c>
      <c r="Q921" s="381">
        <v>12450</v>
      </c>
      <c r="R921" s="381">
        <v>16240</v>
      </c>
      <c r="S921" s="381">
        <v>20420</v>
      </c>
      <c r="T921" s="381">
        <v>24600</v>
      </c>
      <c r="U921" s="381">
        <v>28780</v>
      </c>
      <c r="V921" s="381">
        <v>32960</v>
      </c>
      <c r="W921" s="381">
        <v>36750</v>
      </c>
      <c r="X921" s="381">
        <v>39100</v>
      </c>
      <c r="Y921" s="381">
        <v>33150</v>
      </c>
      <c r="Z921" s="381">
        <v>37900</v>
      </c>
      <c r="AA921" s="381">
        <v>42650</v>
      </c>
      <c r="AB921" s="381">
        <v>47350</v>
      </c>
      <c r="AC921" s="381">
        <v>51150</v>
      </c>
      <c r="AD921" s="381">
        <v>54950</v>
      </c>
      <c r="AE921" s="381">
        <v>58750</v>
      </c>
      <c r="AF921" s="381">
        <v>62550</v>
      </c>
      <c r="AG921" s="381">
        <v>9999</v>
      </c>
      <c r="AH921" s="381" t="s">
        <v>3736</v>
      </c>
      <c r="AI921" s="381" t="s">
        <v>11357</v>
      </c>
      <c r="AJ921" s="381">
        <v>0</v>
      </c>
    </row>
    <row r="922" spans="1:36">
      <c r="A922" s="381" t="s">
        <v>551</v>
      </c>
      <c r="B922" s="381" t="s">
        <v>11447</v>
      </c>
      <c r="C922" s="381">
        <v>18</v>
      </c>
      <c r="D922" s="381">
        <v>125</v>
      </c>
      <c r="E922" s="381" t="s">
        <v>11446</v>
      </c>
      <c r="F922" s="381" t="s">
        <v>11445</v>
      </c>
      <c r="G922" s="381" t="s">
        <v>4472</v>
      </c>
      <c r="H922" s="381">
        <v>55900</v>
      </c>
      <c r="I922" s="381">
        <v>20100</v>
      </c>
      <c r="J922" s="381">
        <v>22950</v>
      </c>
      <c r="K922" s="381">
        <v>25800</v>
      </c>
      <c r="L922" s="381">
        <v>28650</v>
      </c>
      <c r="M922" s="381">
        <v>30950</v>
      </c>
      <c r="N922" s="381">
        <v>33250</v>
      </c>
      <c r="O922" s="381">
        <v>35550</v>
      </c>
      <c r="P922" s="381">
        <v>37850</v>
      </c>
      <c r="Q922" s="381">
        <v>12060</v>
      </c>
      <c r="R922" s="381">
        <v>16240</v>
      </c>
      <c r="S922" s="381">
        <v>20420</v>
      </c>
      <c r="T922" s="381">
        <v>24600</v>
      </c>
      <c r="U922" s="381">
        <v>28780</v>
      </c>
      <c r="V922" s="381">
        <v>32960</v>
      </c>
      <c r="W922" s="381">
        <v>35550</v>
      </c>
      <c r="X922" s="381">
        <v>37850</v>
      </c>
      <c r="Y922" s="381">
        <v>32100</v>
      </c>
      <c r="Z922" s="381">
        <v>36700</v>
      </c>
      <c r="AA922" s="381">
        <v>41300</v>
      </c>
      <c r="AB922" s="381">
        <v>45850</v>
      </c>
      <c r="AC922" s="381">
        <v>49550</v>
      </c>
      <c r="AD922" s="381">
        <v>53200</v>
      </c>
      <c r="AE922" s="381">
        <v>56900</v>
      </c>
      <c r="AF922" s="381">
        <v>60550</v>
      </c>
      <c r="AG922" s="381">
        <v>9999</v>
      </c>
      <c r="AH922" s="381" t="s">
        <v>4472</v>
      </c>
      <c r="AI922" s="381" t="s">
        <v>11357</v>
      </c>
      <c r="AJ922" s="381">
        <v>0</v>
      </c>
    </row>
    <row r="923" spans="1:36">
      <c r="A923" s="381" t="s">
        <v>551</v>
      </c>
      <c r="B923" s="381" t="s">
        <v>11444</v>
      </c>
      <c r="C923" s="381">
        <v>18</v>
      </c>
      <c r="D923" s="381">
        <v>127</v>
      </c>
      <c r="E923" s="381" t="s">
        <v>11443</v>
      </c>
      <c r="F923" s="381" t="s">
        <v>11442</v>
      </c>
      <c r="G923" s="381" t="s">
        <v>11441</v>
      </c>
      <c r="H923" s="381">
        <v>64900</v>
      </c>
      <c r="I923" s="381">
        <v>22750</v>
      </c>
      <c r="J923" s="381">
        <v>26000</v>
      </c>
      <c r="K923" s="381">
        <v>29250</v>
      </c>
      <c r="L923" s="381">
        <v>32450</v>
      </c>
      <c r="M923" s="381">
        <v>35050</v>
      </c>
      <c r="N923" s="381">
        <v>37650</v>
      </c>
      <c r="O923" s="381">
        <v>40250</v>
      </c>
      <c r="P923" s="381">
        <v>42850</v>
      </c>
      <c r="Q923" s="381">
        <v>13650</v>
      </c>
      <c r="R923" s="381">
        <v>16240</v>
      </c>
      <c r="S923" s="381">
        <v>20420</v>
      </c>
      <c r="T923" s="381">
        <v>24600</v>
      </c>
      <c r="U923" s="381">
        <v>28780</v>
      </c>
      <c r="V923" s="381">
        <v>32960</v>
      </c>
      <c r="W923" s="381">
        <v>37140</v>
      </c>
      <c r="X923" s="381">
        <v>41320</v>
      </c>
      <c r="Y923" s="381">
        <v>36350</v>
      </c>
      <c r="Z923" s="381">
        <v>41550</v>
      </c>
      <c r="AA923" s="381">
        <v>46750</v>
      </c>
      <c r="AB923" s="381">
        <v>51900</v>
      </c>
      <c r="AC923" s="381">
        <v>56100</v>
      </c>
      <c r="AD923" s="381">
        <v>60250</v>
      </c>
      <c r="AE923" s="381">
        <v>64400</v>
      </c>
      <c r="AF923" s="381">
        <v>68550</v>
      </c>
      <c r="AG923" s="381">
        <v>2960</v>
      </c>
      <c r="AH923" s="381" t="s">
        <v>11441</v>
      </c>
      <c r="AI923" s="381" t="s">
        <v>11357</v>
      </c>
      <c r="AJ923" s="381">
        <v>1</v>
      </c>
    </row>
    <row r="924" spans="1:36">
      <c r="A924" s="381" t="s">
        <v>551</v>
      </c>
      <c r="B924" s="381" t="s">
        <v>11440</v>
      </c>
      <c r="C924" s="381">
        <v>18</v>
      </c>
      <c r="D924" s="381">
        <v>129</v>
      </c>
      <c r="E924" s="381" t="s">
        <v>10582</v>
      </c>
      <c r="F924" s="381" t="s">
        <v>10581</v>
      </c>
      <c r="G924" s="381" t="s">
        <v>11439</v>
      </c>
      <c r="H924" s="381">
        <v>65500</v>
      </c>
      <c r="I924" s="381">
        <v>22950</v>
      </c>
      <c r="J924" s="381">
        <v>26200</v>
      </c>
      <c r="K924" s="381">
        <v>29500</v>
      </c>
      <c r="L924" s="381">
        <v>32750</v>
      </c>
      <c r="M924" s="381">
        <v>35400</v>
      </c>
      <c r="N924" s="381">
        <v>38000</v>
      </c>
      <c r="O924" s="381">
        <v>40650</v>
      </c>
      <c r="P924" s="381">
        <v>43250</v>
      </c>
      <c r="Q924" s="381">
        <v>13800</v>
      </c>
      <c r="R924" s="381">
        <v>16240</v>
      </c>
      <c r="S924" s="381">
        <v>20420</v>
      </c>
      <c r="T924" s="381">
        <v>24600</v>
      </c>
      <c r="U924" s="381">
        <v>28780</v>
      </c>
      <c r="V924" s="381">
        <v>32960</v>
      </c>
      <c r="W924" s="381">
        <v>37140</v>
      </c>
      <c r="X924" s="381">
        <v>41320</v>
      </c>
      <c r="Y924" s="381">
        <v>36700</v>
      </c>
      <c r="Z924" s="381">
        <v>41950</v>
      </c>
      <c r="AA924" s="381">
        <v>47200</v>
      </c>
      <c r="AB924" s="381">
        <v>52400</v>
      </c>
      <c r="AC924" s="381">
        <v>56600</v>
      </c>
      <c r="AD924" s="381">
        <v>60800</v>
      </c>
      <c r="AE924" s="381">
        <v>65000</v>
      </c>
      <c r="AF924" s="381">
        <v>69200</v>
      </c>
      <c r="AG924" s="381">
        <v>2440</v>
      </c>
      <c r="AH924" s="381" t="s">
        <v>11439</v>
      </c>
      <c r="AI924" s="381" t="s">
        <v>11357</v>
      </c>
      <c r="AJ924" s="381">
        <v>1</v>
      </c>
    </row>
    <row r="925" spans="1:36">
      <c r="A925" s="381" t="s">
        <v>551</v>
      </c>
      <c r="B925" s="381" t="s">
        <v>11438</v>
      </c>
      <c r="C925" s="381">
        <v>18</v>
      </c>
      <c r="D925" s="381">
        <v>131</v>
      </c>
      <c r="E925" s="381" t="s">
        <v>11437</v>
      </c>
      <c r="F925" s="381" t="s">
        <v>11436</v>
      </c>
      <c r="G925" s="381" t="s">
        <v>1880</v>
      </c>
      <c r="H925" s="381">
        <v>52200</v>
      </c>
      <c r="I925" s="381">
        <v>20100</v>
      </c>
      <c r="J925" s="381">
        <v>22950</v>
      </c>
      <c r="K925" s="381">
        <v>25800</v>
      </c>
      <c r="L925" s="381">
        <v>28650</v>
      </c>
      <c r="M925" s="381">
        <v>30950</v>
      </c>
      <c r="N925" s="381">
        <v>33250</v>
      </c>
      <c r="O925" s="381">
        <v>35550</v>
      </c>
      <c r="P925" s="381">
        <v>37850</v>
      </c>
      <c r="Q925" s="381">
        <v>12060</v>
      </c>
      <c r="R925" s="381">
        <v>16240</v>
      </c>
      <c r="S925" s="381">
        <v>20420</v>
      </c>
      <c r="T925" s="381">
        <v>24600</v>
      </c>
      <c r="U925" s="381">
        <v>28780</v>
      </c>
      <c r="V925" s="381">
        <v>32960</v>
      </c>
      <c r="W925" s="381">
        <v>35550</v>
      </c>
      <c r="X925" s="381">
        <v>37850</v>
      </c>
      <c r="Y925" s="381">
        <v>32100</v>
      </c>
      <c r="Z925" s="381">
        <v>36700</v>
      </c>
      <c r="AA925" s="381">
        <v>41300</v>
      </c>
      <c r="AB925" s="381">
        <v>45850</v>
      </c>
      <c r="AC925" s="381">
        <v>49550</v>
      </c>
      <c r="AD925" s="381">
        <v>53200</v>
      </c>
      <c r="AE925" s="381">
        <v>56900</v>
      </c>
      <c r="AF925" s="381">
        <v>60550</v>
      </c>
      <c r="AG925" s="381">
        <v>9999</v>
      </c>
      <c r="AH925" s="381" t="s">
        <v>1880</v>
      </c>
      <c r="AI925" s="381" t="s">
        <v>11357</v>
      </c>
      <c r="AJ925" s="381">
        <v>0</v>
      </c>
    </row>
    <row r="926" spans="1:36">
      <c r="A926" s="381" t="s">
        <v>551</v>
      </c>
      <c r="B926" s="381" t="s">
        <v>11435</v>
      </c>
      <c r="C926" s="381">
        <v>18</v>
      </c>
      <c r="D926" s="381">
        <v>133</v>
      </c>
      <c r="E926" s="381" t="s">
        <v>11434</v>
      </c>
      <c r="F926" s="381" t="s">
        <v>11433</v>
      </c>
      <c r="G926" s="381" t="s">
        <v>1421</v>
      </c>
      <c r="H926" s="381">
        <v>60800</v>
      </c>
      <c r="I926" s="381">
        <v>21300</v>
      </c>
      <c r="J926" s="381">
        <v>24350</v>
      </c>
      <c r="K926" s="381">
        <v>27400</v>
      </c>
      <c r="L926" s="381">
        <v>30400</v>
      </c>
      <c r="M926" s="381">
        <v>32850</v>
      </c>
      <c r="N926" s="381">
        <v>35300</v>
      </c>
      <c r="O926" s="381">
        <v>37700</v>
      </c>
      <c r="P926" s="381">
        <v>40150</v>
      </c>
      <c r="Q926" s="381">
        <v>12800</v>
      </c>
      <c r="R926" s="381">
        <v>16240</v>
      </c>
      <c r="S926" s="381">
        <v>20420</v>
      </c>
      <c r="T926" s="381">
        <v>24600</v>
      </c>
      <c r="U926" s="381">
        <v>28780</v>
      </c>
      <c r="V926" s="381">
        <v>32960</v>
      </c>
      <c r="W926" s="381">
        <v>37140</v>
      </c>
      <c r="X926" s="381">
        <v>40150</v>
      </c>
      <c r="Y926" s="381">
        <v>34100</v>
      </c>
      <c r="Z926" s="381">
        <v>38950</v>
      </c>
      <c r="AA926" s="381">
        <v>43800</v>
      </c>
      <c r="AB926" s="381">
        <v>48650</v>
      </c>
      <c r="AC926" s="381">
        <v>52550</v>
      </c>
      <c r="AD926" s="381">
        <v>56450</v>
      </c>
      <c r="AE926" s="381">
        <v>60350</v>
      </c>
      <c r="AF926" s="381">
        <v>64250</v>
      </c>
      <c r="AG926" s="381">
        <v>9999</v>
      </c>
      <c r="AH926" s="381" t="s">
        <v>1421</v>
      </c>
      <c r="AI926" s="381" t="s">
        <v>11357</v>
      </c>
      <c r="AJ926" s="381">
        <v>1</v>
      </c>
    </row>
    <row r="927" spans="1:36">
      <c r="A927" s="381" t="s">
        <v>551</v>
      </c>
      <c r="B927" s="381" t="s">
        <v>11432</v>
      </c>
      <c r="C927" s="381">
        <v>18</v>
      </c>
      <c r="D927" s="381">
        <v>135</v>
      </c>
      <c r="E927" s="381" t="s">
        <v>11431</v>
      </c>
      <c r="F927" s="381" t="s">
        <v>11430</v>
      </c>
      <c r="G927" s="381" t="s">
        <v>1413</v>
      </c>
      <c r="H927" s="381">
        <v>51100</v>
      </c>
      <c r="I927" s="381">
        <v>20100</v>
      </c>
      <c r="J927" s="381">
        <v>22950</v>
      </c>
      <c r="K927" s="381">
        <v>25800</v>
      </c>
      <c r="L927" s="381">
        <v>28650</v>
      </c>
      <c r="M927" s="381">
        <v>30950</v>
      </c>
      <c r="N927" s="381">
        <v>33250</v>
      </c>
      <c r="O927" s="381">
        <v>35550</v>
      </c>
      <c r="P927" s="381">
        <v>37850</v>
      </c>
      <c r="Q927" s="381">
        <v>12060</v>
      </c>
      <c r="R927" s="381">
        <v>16240</v>
      </c>
      <c r="S927" s="381">
        <v>20420</v>
      </c>
      <c r="T927" s="381">
        <v>24600</v>
      </c>
      <c r="U927" s="381">
        <v>28780</v>
      </c>
      <c r="V927" s="381">
        <v>32960</v>
      </c>
      <c r="W927" s="381">
        <v>35550</v>
      </c>
      <c r="X927" s="381">
        <v>37850</v>
      </c>
      <c r="Y927" s="381">
        <v>32100</v>
      </c>
      <c r="Z927" s="381">
        <v>36700</v>
      </c>
      <c r="AA927" s="381">
        <v>41300</v>
      </c>
      <c r="AB927" s="381">
        <v>45850</v>
      </c>
      <c r="AC927" s="381">
        <v>49550</v>
      </c>
      <c r="AD927" s="381">
        <v>53200</v>
      </c>
      <c r="AE927" s="381">
        <v>56900</v>
      </c>
      <c r="AF927" s="381">
        <v>60550</v>
      </c>
      <c r="AG927" s="381">
        <v>9999</v>
      </c>
      <c r="AH927" s="381" t="s">
        <v>1413</v>
      </c>
      <c r="AI927" s="381" t="s">
        <v>11357</v>
      </c>
      <c r="AJ927" s="381">
        <v>0</v>
      </c>
    </row>
    <row r="928" spans="1:36">
      <c r="A928" s="381" t="s">
        <v>551</v>
      </c>
      <c r="B928" s="381" t="s">
        <v>11429</v>
      </c>
      <c r="C928" s="381">
        <v>18</v>
      </c>
      <c r="D928" s="381">
        <v>137</v>
      </c>
      <c r="E928" s="381" t="s">
        <v>11428</v>
      </c>
      <c r="F928" s="381" t="s">
        <v>11427</v>
      </c>
      <c r="G928" s="381" t="s">
        <v>7315</v>
      </c>
      <c r="H928" s="381">
        <v>61700</v>
      </c>
      <c r="I928" s="381">
        <v>21600</v>
      </c>
      <c r="J928" s="381">
        <v>24700</v>
      </c>
      <c r="K928" s="381">
        <v>27800</v>
      </c>
      <c r="L928" s="381">
        <v>30850</v>
      </c>
      <c r="M928" s="381">
        <v>33350</v>
      </c>
      <c r="N928" s="381">
        <v>35800</v>
      </c>
      <c r="O928" s="381">
        <v>38300</v>
      </c>
      <c r="P928" s="381">
        <v>40750</v>
      </c>
      <c r="Q928" s="381">
        <v>12950</v>
      </c>
      <c r="R928" s="381">
        <v>16240</v>
      </c>
      <c r="S928" s="381">
        <v>20420</v>
      </c>
      <c r="T928" s="381">
        <v>24600</v>
      </c>
      <c r="U928" s="381">
        <v>28780</v>
      </c>
      <c r="V928" s="381">
        <v>32960</v>
      </c>
      <c r="W928" s="381">
        <v>37140</v>
      </c>
      <c r="X928" s="381">
        <v>40750</v>
      </c>
      <c r="Y928" s="381">
        <v>34550</v>
      </c>
      <c r="Z928" s="381">
        <v>39500</v>
      </c>
      <c r="AA928" s="381">
        <v>44450</v>
      </c>
      <c r="AB928" s="381">
        <v>49350</v>
      </c>
      <c r="AC928" s="381">
        <v>53300</v>
      </c>
      <c r="AD928" s="381">
        <v>57250</v>
      </c>
      <c r="AE928" s="381">
        <v>61200</v>
      </c>
      <c r="AF928" s="381">
        <v>65150</v>
      </c>
      <c r="AG928" s="381">
        <v>9999</v>
      </c>
      <c r="AH928" s="381" t="s">
        <v>7315</v>
      </c>
      <c r="AI928" s="381" t="s">
        <v>11357</v>
      </c>
      <c r="AJ928" s="381">
        <v>0</v>
      </c>
    </row>
    <row r="929" spans="1:36">
      <c r="A929" s="381" t="s">
        <v>551</v>
      </c>
      <c r="B929" s="381" t="s">
        <v>11426</v>
      </c>
      <c r="C929" s="381">
        <v>18</v>
      </c>
      <c r="D929" s="381">
        <v>139</v>
      </c>
      <c r="E929" s="381" t="s">
        <v>11425</v>
      </c>
      <c r="F929" s="381" t="s">
        <v>11424</v>
      </c>
      <c r="G929" s="381" t="s">
        <v>10794</v>
      </c>
      <c r="H929" s="381">
        <v>58900</v>
      </c>
      <c r="I929" s="381">
        <v>20650</v>
      </c>
      <c r="J929" s="381">
        <v>23600</v>
      </c>
      <c r="K929" s="381">
        <v>26550</v>
      </c>
      <c r="L929" s="381">
        <v>29450</v>
      </c>
      <c r="M929" s="381">
        <v>31850</v>
      </c>
      <c r="N929" s="381">
        <v>34200</v>
      </c>
      <c r="O929" s="381">
        <v>36550</v>
      </c>
      <c r="P929" s="381">
        <v>38900</v>
      </c>
      <c r="Q929" s="381">
        <v>12400</v>
      </c>
      <c r="R929" s="381">
        <v>16240</v>
      </c>
      <c r="S929" s="381">
        <v>20420</v>
      </c>
      <c r="T929" s="381">
        <v>24600</v>
      </c>
      <c r="U929" s="381">
        <v>28780</v>
      </c>
      <c r="V929" s="381">
        <v>32960</v>
      </c>
      <c r="W929" s="381">
        <v>36550</v>
      </c>
      <c r="X929" s="381">
        <v>38900</v>
      </c>
      <c r="Y929" s="381">
        <v>33000</v>
      </c>
      <c r="Z929" s="381">
        <v>37700</v>
      </c>
      <c r="AA929" s="381">
        <v>42400</v>
      </c>
      <c r="AB929" s="381">
        <v>47100</v>
      </c>
      <c r="AC929" s="381">
        <v>50900</v>
      </c>
      <c r="AD929" s="381">
        <v>54650</v>
      </c>
      <c r="AE929" s="381">
        <v>58450</v>
      </c>
      <c r="AF929" s="381">
        <v>62200</v>
      </c>
      <c r="AG929" s="381">
        <v>9999</v>
      </c>
      <c r="AH929" s="381" t="s">
        <v>10794</v>
      </c>
      <c r="AI929" s="381" t="s">
        <v>11357</v>
      </c>
      <c r="AJ929" s="381">
        <v>0</v>
      </c>
    </row>
    <row r="930" spans="1:36">
      <c r="A930" s="381" t="s">
        <v>551</v>
      </c>
      <c r="B930" s="381" t="s">
        <v>11423</v>
      </c>
      <c r="C930" s="381">
        <v>18</v>
      </c>
      <c r="D930" s="381">
        <v>141</v>
      </c>
      <c r="E930" s="381" t="s">
        <v>11422</v>
      </c>
      <c r="F930" s="381" t="s">
        <v>11421</v>
      </c>
      <c r="G930" s="381" t="s">
        <v>8179</v>
      </c>
      <c r="H930" s="381">
        <v>61500</v>
      </c>
      <c r="I930" s="381">
        <v>21350</v>
      </c>
      <c r="J930" s="381">
        <v>24400</v>
      </c>
      <c r="K930" s="381">
        <v>27450</v>
      </c>
      <c r="L930" s="381">
        <v>30500</v>
      </c>
      <c r="M930" s="381">
        <v>32950</v>
      </c>
      <c r="N930" s="381">
        <v>35400</v>
      </c>
      <c r="O930" s="381">
        <v>37850</v>
      </c>
      <c r="P930" s="381">
        <v>40300</v>
      </c>
      <c r="Q930" s="381">
        <v>12850</v>
      </c>
      <c r="R930" s="381">
        <v>16240</v>
      </c>
      <c r="S930" s="381">
        <v>20420</v>
      </c>
      <c r="T930" s="381">
        <v>24600</v>
      </c>
      <c r="U930" s="381">
        <v>28780</v>
      </c>
      <c r="V930" s="381">
        <v>32960</v>
      </c>
      <c r="W930" s="381">
        <v>37140</v>
      </c>
      <c r="X930" s="381">
        <v>40300</v>
      </c>
      <c r="Y930" s="381">
        <v>34200</v>
      </c>
      <c r="Z930" s="381">
        <v>39050</v>
      </c>
      <c r="AA930" s="381">
        <v>43950</v>
      </c>
      <c r="AB930" s="381">
        <v>48800</v>
      </c>
      <c r="AC930" s="381">
        <v>52750</v>
      </c>
      <c r="AD930" s="381">
        <v>56650</v>
      </c>
      <c r="AE930" s="381">
        <v>60550</v>
      </c>
      <c r="AF930" s="381">
        <v>64450</v>
      </c>
      <c r="AG930" s="381">
        <v>7800</v>
      </c>
      <c r="AH930" s="381" t="s">
        <v>8179</v>
      </c>
      <c r="AI930" s="381" t="s">
        <v>11357</v>
      </c>
      <c r="AJ930" s="381">
        <v>1</v>
      </c>
    </row>
    <row r="931" spans="1:36">
      <c r="A931" s="381" t="s">
        <v>551</v>
      </c>
      <c r="B931" s="381" t="s">
        <v>11420</v>
      </c>
      <c r="C931" s="381">
        <v>18</v>
      </c>
      <c r="D931" s="381">
        <v>143</v>
      </c>
      <c r="E931" s="381" t="s">
        <v>11419</v>
      </c>
      <c r="F931" s="381" t="s">
        <v>11418</v>
      </c>
      <c r="G931" s="381" t="s">
        <v>1860</v>
      </c>
      <c r="H931" s="381">
        <v>51800</v>
      </c>
      <c r="I931" s="381">
        <v>19550</v>
      </c>
      <c r="J931" s="381">
        <v>22350</v>
      </c>
      <c r="K931" s="381">
        <v>25150</v>
      </c>
      <c r="L931" s="381">
        <v>27900</v>
      </c>
      <c r="M931" s="381">
        <v>30150</v>
      </c>
      <c r="N931" s="381">
        <v>32400</v>
      </c>
      <c r="O931" s="381">
        <v>34600</v>
      </c>
      <c r="P931" s="381">
        <v>36850</v>
      </c>
      <c r="Q931" s="381">
        <v>12060</v>
      </c>
      <c r="R931" s="381">
        <v>16240</v>
      </c>
      <c r="S931" s="381">
        <v>20420</v>
      </c>
      <c r="T931" s="381">
        <v>24600</v>
      </c>
      <c r="U931" s="381">
        <v>28780</v>
      </c>
      <c r="V931" s="381">
        <v>32400</v>
      </c>
      <c r="W931" s="381">
        <v>34600</v>
      </c>
      <c r="X931" s="381">
        <v>36850</v>
      </c>
      <c r="Y931" s="381">
        <v>31300</v>
      </c>
      <c r="Z931" s="381">
        <v>35750</v>
      </c>
      <c r="AA931" s="381">
        <v>40200</v>
      </c>
      <c r="AB931" s="381">
        <v>44650</v>
      </c>
      <c r="AC931" s="381">
        <v>48250</v>
      </c>
      <c r="AD931" s="381">
        <v>51800</v>
      </c>
      <c r="AE931" s="381">
        <v>55400</v>
      </c>
      <c r="AF931" s="381">
        <v>58950</v>
      </c>
      <c r="AG931" s="381">
        <v>4520</v>
      </c>
      <c r="AH931" s="381" t="s">
        <v>1860</v>
      </c>
      <c r="AI931" s="381" t="s">
        <v>11357</v>
      </c>
      <c r="AJ931" s="381">
        <v>1</v>
      </c>
    </row>
    <row r="932" spans="1:36">
      <c r="A932" s="381" t="s">
        <v>551</v>
      </c>
      <c r="B932" s="381" t="s">
        <v>11417</v>
      </c>
      <c r="C932" s="381">
        <v>18</v>
      </c>
      <c r="D932" s="381">
        <v>145</v>
      </c>
      <c r="E932" s="381" t="s">
        <v>11416</v>
      </c>
      <c r="F932" s="381" t="s">
        <v>11415</v>
      </c>
      <c r="G932" s="381" t="s">
        <v>2912</v>
      </c>
      <c r="H932" s="381">
        <v>69900</v>
      </c>
      <c r="I932" s="381">
        <v>24500</v>
      </c>
      <c r="J932" s="381">
        <v>28000</v>
      </c>
      <c r="K932" s="381">
        <v>31500</v>
      </c>
      <c r="L932" s="381">
        <v>34950</v>
      </c>
      <c r="M932" s="381">
        <v>37750</v>
      </c>
      <c r="N932" s="381">
        <v>40550</v>
      </c>
      <c r="O932" s="381">
        <v>43350</v>
      </c>
      <c r="P932" s="381">
        <v>46150</v>
      </c>
      <c r="Q932" s="381">
        <v>14700</v>
      </c>
      <c r="R932" s="381">
        <v>16800</v>
      </c>
      <c r="S932" s="381">
        <v>20420</v>
      </c>
      <c r="T932" s="381">
        <v>24600</v>
      </c>
      <c r="U932" s="381">
        <v>28780</v>
      </c>
      <c r="V932" s="381">
        <v>32960</v>
      </c>
      <c r="W932" s="381">
        <v>37140</v>
      </c>
      <c r="X932" s="381">
        <v>41320</v>
      </c>
      <c r="Y932" s="381">
        <v>39150</v>
      </c>
      <c r="Z932" s="381">
        <v>44750</v>
      </c>
      <c r="AA932" s="381">
        <v>50350</v>
      </c>
      <c r="AB932" s="381">
        <v>55900</v>
      </c>
      <c r="AC932" s="381">
        <v>60400</v>
      </c>
      <c r="AD932" s="381">
        <v>64850</v>
      </c>
      <c r="AE932" s="381">
        <v>69350</v>
      </c>
      <c r="AF932" s="381">
        <v>73800</v>
      </c>
      <c r="AG932" s="381">
        <v>3480</v>
      </c>
      <c r="AH932" s="381" t="s">
        <v>2912</v>
      </c>
      <c r="AI932" s="381" t="s">
        <v>11357</v>
      </c>
      <c r="AJ932" s="381">
        <v>1</v>
      </c>
    </row>
    <row r="933" spans="1:36">
      <c r="A933" s="381" t="s">
        <v>551</v>
      </c>
      <c r="B933" s="381" t="s">
        <v>11414</v>
      </c>
      <c r="C933" s="381">
        <v>18</v>
      </c>
      <c r="D933" s="381">
        <v>147</v>
      </c>
      <c r="E933" s="381" t="s">
        <v>11413</v>
      </c>
      <c r="F933" s="381" t="s">
        <v>11412</v>
      </c>
      <c r="G933" s="381" t="s">
        <v>10409</v>
      </c>
      <c r="H933" s="381">
        <v>67000</v>
      </c>
      <c r="I933" s="381">
        <v>23450</v>
      </c>
      <c r="J933" s="381">
        <v>26800</v>
      </c>
      <c r="K933" s="381">
        <v>30150</v>
      </c>
      <c r="L933" s="381">
        <v>33500</v>
      </c>
      <c r="M933" s="381">
        <v>36200</v>
      </c>
      <c r="N933" s="381">
        <v>38900</v>
      </c>
      <c r="O933" s="381">
        <v>41550</v>
      </c>
      <c r="P933" s="381">
        <v>44250</v>
      </c>
      <c r="Q933" s="381">
        <v>14100</v>
      </c>
      <c r="R933" s="381">
        <v>16240</v>
      </c>
      <c r="S933" s="381">
        <v>20420</v>
      </c>
      <c r="T933" s="381">
        <v>24600</v>
      </c>
      <c r="U933" s="381">
        <v>28780</v>
      </c>
      <c r="V933" s="381">
        <v>32960</v>
      </c>
      <c r="W933" s="381">
        <v>37140</v>
      </c>
      <c r="X933" s="381">
        <v>41320</v>
      </c>
      <c r="Y933" s="381">
        <v>37550</v>
      </c>
      <c r="Z933" s="381">
        <v>42900</v>
      </c>
      <c r="AA933" s="381">
        <v>48250</v>
      </c>
      <c r="AB933" s="381">
        <v>53600</v>
      </c>
      <c r="AC933" s="381">
        <v>57900</v>
      </c>
      <c r="AD933" s="381">
        <v>62200</v>
      </c>
      <c r="AE933" s="381">
        <v>66500</v>
      </c>
      <c r="AF933" s="381">
        <v>70800</v>
      </c>
      <c r="AG933" s="381">
        <v>9999</v>
      </c>
      <c r="AH933" s="381" t="s">
        <v>10409</v>
      </c>
      <c r="AI933" s="381" t="s">
        <v>11357</v>
      </c>
      <c r="AJ933" s="381">
        <v>0</v>
      </c>
    </row>
    <row r="934" spans="1:36">
      <c r="A934" s="381" t="s">
        <v>551</v>
      </c>
      <c r="B934" s="381" t="s">
        <v>11411</v>
      </c>
      <c r="C934" s="381">
        <v>18</v>
      </c>
      <c r="D934" s="381">
        <v>149</v>
      </c>
      <c r="E934" s="381" t="s">
        <v>11410</v>
      </c>
      <c r="F934" s="381" t="s">
        <v>11409</v>
      </c>
      <c r="G934" s="381" t="s">
        <v>11408</v>
      </c>
      <c r="H934" s="381">
        <v>48100</v>
      </c>
      <c r="I934" s="381">
        <v>20100</v>
      </c>
      <c r="J934" s="381">
        <v>22950</v>
      </c>
      <c r="K934" s="381">
        <v>25800</v>
      </c>
      <c r="L934" s="381">
        <v>28650</v>
      </c>
      <c r="M934" s="381">
        <v>30950</v>
      </c>
      <c r="N934" s="381">
        <v>33250</v>
      </c>
      <c r="O934" s="381">
        <v>35550</v>
      </c>
      <c r="P934" s="381">
        <v>37850</v>
      </c>
      <c r="Q934" s="381">
        <v>12060</v>
      </c>
      <c r="R934" s="381">
        <v>16240</v>
      </c>
      <c r="S934" s="381">
        <v>20420</v>
      </c>
      <c r="T934" s="381">
        <v>24600</v>
      </c>
      <c r="U934" s="381">
        <v>28780</v>
      </c>
      <c r="V934" s="381">
        <v>32960</v>
      </c>
      <c r="W934" s="381">
        <v>35550</v>
      </c>
      <c r="X934" s="381">
        <v>37850</v>
      </c>
      <c r="Y934" s="381">
        <v>32100</v>
      </c>
      <c r="Z934" s="381">
        <v>36700</v>
      </c>
      <c r="AA934" s="381">
        <v>41300</v>
      </c>
      <c r="AB934" s="381">
        <v>45850</v>
      </c>
      <c r="AC934" s="381">
        <v>49550</v>
      </c>
      <c r="AD934" s="381">
        <v>53200</v>
      </c>
      <c r="AE934" s="381">
        <v>56900</v>
      </c>
      <c r="AF934" s="381">
        <v>60550</v>
      </c>
      <c r="AG934" s="381">
        <v>9999</v>
      </c>
      <c r="AH934" s="381" t="s">
        <v>11408</v>
      </c>
      <c r="AI934" s="381" t="s">
        <v>11357</v>
      </c>
      <c r="AJ934" s="381">
        <v>0</v>
      </c>
    </row>
    <row r="935" spans="1:36">
      <c r="A935" s="381" t="s">
        <v>551</v>
      </c>
      <c r="B935" s="381" t="s">
        <v>11407</v>
      </c>
      <c r="C935" s="381">
        <v>18</v>
      </c>
      <c r="D935" s="381">
        <v>151</v>
      </c>
      <c r="E935" s="381" t="s">
        <v>11406</v>
      </c>
      <c r="F935" s="381" t="s">
        <v>11405</v>
      </c>
      <c r="G935" s="381" t="s">
        <v>5834</v>
      </c>
      <c r="H935" s="381">
        <v>57100</v>
      </c>
      <c r="I935" s="381">
        <v>20100</v>
      </c>
      <c r="J935" s="381">
        <v>22950</v>
      </c>
      <c r="K935" s="381">
        <v>25800</v>
      </c>
      <c r="L935" s="381">
        <v>28650</v>
      </c>
      <c r="M935" s="381">
        <v>30950</v>
      </c>
      <c r="N935" s="381">
        <v>33250</v>
      </c>
      <c r="O935" s="381">
        <v>35550</v>
      </c>
      <c r="P935" s="381">
        <v>37850</v>
      </c>
      <c r="Q935" s="381">
        <v>12060</v>
      </c>
      <c r="R935" s="381">
        <v>16240</v>
      </c>
      <c r="S935" s="381">
        <v>20420</v>
      </c>
      <c r="T935" s="381">
        <v>24600</v>
      </c>
      <c r="U935" s="381">
        <v>28780</v>
      </c>
      <c r="V935" s="381">
        <v>32960</v>
      </c>
      <c r="W935" s="381">
        <v>35550</v>
      </c>
      <c r="X935" s="381">
        <v>37850</v>
      </c>
      <c r="Y935" s="381">
        <v>32100</v>
      </c>
      <c r="Z935" s="381">
        <v>36700</v>
      </c>
      <c r="AA935" s="381">
        <v>41300</v>
      </c>
      <c r="AB935" s="381">
        <v>45850</v>
      </c>
      <c r="AC935" s="381">
        <v>49550</v>
      </c>
      <c r="AD935" s="381">
        <v>53200</v>
      </c>
      <c r="AE935" s="381">
        <v>56900</v>
      </c>
      <c r="AF935" s="381">
        <v>60550</v>
      </c>
      <c r="AG935" s="381">
        <v>9999</v>
      </c>
      <c r="AH935" s="381" t="s">
        <v>5834</v>
      </c>
      <c r="AI935" s="381" t="s">
        <v>11357</v>
      </c>
      <c r="AJ935" s="381">
        <v>0</v>
      </c>
    </row>
    <row r="936" spans="1:36">
      <c r="A936" s="381" t="s">
        <v>551</v>
      </c>
      <c r="B936" s="381" t="s">
        <v>11404</v>
      </c>
      <c r="C936" s="381">
        <v>18</v>
      </c>
      <c r="D936" s="381">
        <v>153</v>
      </c>
      <c r="E936" s="381" t="s">
        <v>11403</v>
      </c>
      <c r="F936" s="381" t="s">
        <v>11402</v>
      </c>
      <c r="G936" s="381" t="s">
        <v>3696</v>
      </c>
      <c r="H936" s="381">
        <v>57500</v>
      </c>
      <c r="I936" s="381">
        <v>20150</v>
      </c>
      <c r="J936" s="381">
        <v>23000</v>
      </c>
      <c r="K936" s="381">
        <v>25900</v>
      </c>
      <c r="L936" s="381">
        <v>28750</v>
      </c>
      <c r="M936" s="381">
        <v>31050</v>
      </c>
      <c r="N936" s="381">
        <v>33350</v>
      </c>
      <c r="O936" s="381">
        <v>35650</v>
      </c>
      <c r="P936" s="381">
        <v>37950</v>
      </c>
      <c r="Q936" s="381">
        <v>12100</v>
      </c>
      <c r="R936" s="381">
        <v>16240</v>
      </c>
      <c r="S936" s="381">
        <v>20420</v>
      </c>
      <c r="T936" s="381">
        <v>24600</v>
      </c>
      <c r="U936" s="381">
        <v>28780</v>
      </c>
      <c r="V936" s="381">
        <v>32960</v>
      </c>
      <c r="W936" s="381">
        <v>35650</v>
      </c>
      <c r="X936" s="381">
        <v>37950</v>
      </c>
      <c r="Y936" s="381">
        <v>32200</v>
      </c>
      <c r="Z936" s="381">
        <v>36800</v>
      </c>
      <c r="AA936" s="381">
        <v>41400</v>
      </c>
      <c r="AB936" s="381">
        <v>46000</v>
      </c>
      <c r="AC936" s="381">
        <v>49700</v>
      </c>
      <c r="AD936" s="381">
        <v>53400</v>
      </c>
      <c r="AE936" s="381">
        <v>57050</v>
      </c>
      <c r="AF936" s="381">
        <v>60750</v>
      </c>
      <c r="AG936" s="381">
        <v>9999</v>
      </c>
      <c r="AH936" s="381" t="s">
        <v>3696</v>
      </c>
      <c r="AI936" s="381" t="s">
        <v>11357</v>
      </c>
      <c r="AJ936" s="381">
        <v>1</v>
      </c>
    </row>
    <row r="937" spans="1:36">
      <c r="A937" s="381" t="s">
        <v>551</v>
      </c>
      <c r="B937" s="381" t="s">
        <v>11401</v>
      </c>
      <c r="C937" s="381">
        <v>18</v>
      </c>
      <c r="D937" s="381">
        <v>155</v>
      </c>
      <c r="E937" s="381" t="s">
        <v>11400</v>
      </c>
      <c r="F937" s="381" t="s">
        <v>11399</v>
      </c>
      <c r="G937" s="381" t="s">
        <v>11398</v>
      </c>
      <c r="H937" s="381">
        <v>49600</v>
      </c>
      <c r="I937" s="381">
        <v>20100</v>
      </c>
      <c r="J937" s="381">
        <v>22950</v>
      </c>
      <c r="K937" s="381">
        <v>25800</v>
      </c>
      <c r="L937" s="381">
        <v>28650</v>
      </c>
      <c r="M937" s="381">
        <v>30950</v>
      </c>
      <c r="N937" s="381">
        <v>33250</v>
      </c>
      <c r="O937" s="381">
        <v>35550</v>
      </c>
      <c r="P937" s="381">
        <v>37850</v>
      </c>
      <c r="Q937" s="381">
        <v>12060</v>
      </c>
      <c r="R937" s="381">
        <v>16240</v>
      </c>
      <c r="S937" s="381">
        <v>20420</v>
      </c>
      <c r="T937" s="381">
        <v>24600</v>
      </c>
      <c r="U937" s="381">
        <v>28780</v>
      </c>
      <c r="V937" s="381">
        <v>32960</v>
      </c>
      <c r="W937" s="381">
        <v>35550</v>
      </c>
      <c r="X937" s="381">
        <v>37850</v>
      </c>
      <c r="Y937" s="381">
        <v>32100</v>
      </c>
      <c r="Z937" s="381">
        <v>36700</v>
      </c>
      <c r="AA937" s="381">
        <v>41300</v>
      </c>
      <c r="AB937" s="381">
        <v>45850</v>
      </c>
      <c r="AC937" s="381">
        <v>49550</v>
      </c>
      <c r="AD937" s="381">
        <v>53200</v>
      </c>
      <c r="AE937" s="381">
        <v>56900</v>
      </c>
      <c r="AF937" s="381">
        <v>60550</v>
      </c>
      <c r="AG937" s="381">
        <v>9999</v>
      </c>
      <c r="AH937" s="381" t="s">
        <v>11398</v>
      </c>
      <c r="AI937" s="381" t="s">
        <v>11357</v>
      </c>
      <c r="AJ937" s="381">
        <v>0</v>
      </c>
    </row>
    <row r="938" spans="1:36">
      <c r="A938" s="381" t="s">
        <v>551</v>
      </c>
      <c r="B938" s="381" t="s">
        <v>11397</v>
      </c>
      <c r="C938" s="381">
        <v>18</v>
      </c>
      <c r="D938" s="381">
        <v>157</v>
      </c>
      <c r="E938" s="381" t="s">
        <v>11396</v>
      </c>
      <c r="F938" s="381" t="s">
        <v>11395</v>
      </c>
      <c r="G938" s="381" t="s">
        <v>11394</v>
      </c>
      <c r="H938" s="381">
        <v>62500</v>
      </c>
      <c r="I938" s="381">
        <v>21900</v>
      </c>
      <c r="J938" s="381">
        <v>25000</v>
      </c>
      <c r="K938" s="381">
        <v>28150</v>
      </c>
      <c r="L938" s="381">
        <v>31250</v>
      </c>
      <c r="M938" s="381">
        <v>33750</v>
      </c>
      <c r="N938" s="381">
        <v>36250</v>
      </c>
      <c r="O938" s="381">
        <v>38750</v>
      </c>
      <c r="P938" s="381">
        <v>41250</v>
      </c>
      <c r="Q938" s="381">
        <v>13150</v>
      </c>
      <c r="R938" s="381">
        <v>16240</v>
      </c>
      <c r="S938" s="381">
        <v>20420</v>
      </c>
      <c r="T938" s="381">
        <v>24600</v>
      </c>
      <c r="U938" s="381">
        <v>28780</v>
      </c>
      <c r="V938" s="381">
        <v>32960</v>
      </c>
      <c r="W938" s="381">
        <v>37140</v>
      </c>
      <c r="X938" s="381">
        <v>41250</v>
      </c>
      <c r="Y938" s="381">
        <v>35000</v>
      </c>
      <c r="Z938" s="381">
        <v>40000</v>
      </c>
      <c r="AA938" s="381">
        <v>45000</v>
      </c>
      <c r="AB938" s="381">
        <v>50000</v>
      </c>
      <c r="AC938" s="381">
        <v>54000</v>
      </c>
      <c r="AD938" s="381">
        <v>58000</v>
      </c>
      <c r="AE938" s="381">
        <v>62000</v>
      </c>
      <c r="AF938" s="381">
        <v>66000</v>
      </c>
      <c r="AG938" s="381">
        <v>3920</v>
      </c>
      <c r="AH938" s="381" t="s">
        <v>11394</v>
      </c>
      <c r="AI938" s="381" t="s">
        <v>11357</v>
      </c>
      <c r="AJ938" s="381">
        <v>1</v>
      </c>
    </row>
    <row r="939" spans="1:36">
      <c r="A939" s="381" t="s">
        <v>551</v>
      </c>
      <c r="B939" s="381" t="s">
        <v>11393</v>
      </c>
      <c r="C939" s="381">
        <v>18</v>
      </c>
      <c r="D939" s="381">
        <v>159</v>
      </c>
      <c r="E939" s="381" t="s">
        <v>11392</v>
      </c>
      <c r="F939" s="381" t="s">
        <v>11391</v>
      </c>
      <c r="G939" s="381" t="s">
        <v>3690</v>
      </c>
      <c r="H939" s="381">
        <v>62200</v>
      </c>
      <c r="I939" s="381">
        <v>21700</v>
      </c>
      <c r="J939" s="381">
        <v>24800</v>
      </c>
      <c r="K939" s="381">
        <v>27900</v>
      </c>
      <c r="L939" s="381">
        <v>30950</v>
      </c>
      <c r="M939" s="381">
        <v>33450</v>
      </c>
      <c r="N939" s="381">
        <v>35950</v>
      </c>
      <c r="O939" s="381">
        <v>38400</v>
      </c>
      <c r="P939" s="381">
        <v>40900</v>
      </c>
      <c r="Q939" s="381">
        <v>13000</v>
      </c>
      <c r="R939" s="381">
        <v>16240</v>
      </c>
      <c r="S939" s="381">
        <v>20420</v>
      </c>
      <c r="T939" s="381">
        <v>24600</v>
      </c>
      <c r="U939" s="381">
        <v>28780</v>
      </c>
      <c r="V939" s="381">
        <v>32960</v>
      </c>
      <c r="W939" s="381">
        <v>37140</v>
      </c>
      <c r="X939" s="381">
        <v>40900</v>
      </c>
      <c r="Y939" s="381">
        <v>34650</v>
      </c>
      <c r="Z939" s="381">
        <v>39600</v>
      </c>
      <c r="AA939" s="381">
        <v>44550</v>
      </c>
      <c r="AB939" s="381">
        <v>49500</v>
      </c>
      <c r="AC939" s="381">
        <v>53500</v>
      </c>
      <c r="AD939" s="381">
        <v>57450</v>
      </c>
      <c r="AE939" s="381">
        <v>61400</v>
      </c>
      <c r="AF939" s="381">
        <v>65350</v>
      </c>
      <c r="AG939" s="381">
        <v>3850</v>
      </c>
      <c r="AH939" s="381" t="s">
        <v>3690</v>
      </c>
      <c r="AI939" s="381" t="s">
        <v>11357</v>
      </c>
      <c r="AJ939" s="381">
        <v>0</v>
      </c>
    </row>
    <row r="940" spans="1:36">
      <c r="A940" s="381" t="s">
        <v>551</v>
      </c>
      <c r="B940" s="381" t="s">
        <v>11390</v>
      </c>
      <c r="C940" s="381">
        <v>18</v>
      </c>
      <c r="D940" s="381">
        <v>161</v>
      </c>
      <c r="E940" s="381" t="s">
        <v>11389</v>
      </c>
      <c r="F940" s="381" t="s">
        <v>11388</v>
      </c>
      <c r="G940" s="381" t="s">
        <v>3682</v>
      </c>
      <c r="H940" s="381">
        <v>61500</v>
      </c>
      <c r="I940" s="381">
        <v>21550</v>
      </c>
      <c r="J940" s="381">
        <v>24600</v>
      </c>
      <c r="K940" s="381">
        <v>27700</v>
      </c>
      <c r="L940" s="381">
        <v>30750</v>
      </c>
      <c r="M940" s="381">
        <v>33250</v>
      </c>
      <c r="N940" s="381">
        <v>35700</v>
      </c>
      <c r="O940" s="381">
        <v>38150</v>
      </c>
      <c r="P940" s="381">
        <v>40600</v>
      </c>
      <c r="Q940" s="381">
        <v>12950</v>
      </c>
      <c r="R940" s="381">
        <v>16240</v>
      </c>
      <c r="S940" s="381">
        <v>20420</v>
      </c>
      <c r="T940" s="381">
        <v>24600</v>
      </c>
      <c r="U940" s="381">
        <v>28780</v>
      </c>
      <c r="V940" s="381">
        <v>32960</v>
      </c>
      <c r="W940" s="381">
        <v>37140</v>
      </c>
      <c r="X940" s="381">
        <v>40600</v>
      </c>
      <c r="Y940" s="381">
        <v>34450</v>
      </c>
      <c r="Z940" s="381">
        <v>39400</v>
      </c>
      <c r="AA940" s="381">
        <v>44300</v>
      </c>
      <c r="AB940" s="381">
        <v>49200</v>
      </c>
      <c r="AC940" s="381">
        <v>53150</v>
      </c>
      <c r="AD940" s="381">
        <v>57100</v>
      </c>
      <c r="AE940" s="381">
        <v>61050</v>
      </c>
      <c r="AF940" s="381">
        <v>64950</v>
      </c>
      <c r="AG940" s="381">
        <v>9999</v>
      </c>
      <c r="AH940" s="381" t="s">
        <v>3682</v>
      </c>
      <c r="AI940" s="381" t="s">
        <v>11357</v>
      </c>
      <c r="AJ940" s="381">
        <v>1</v>
      </c>
    </row>
    <row r="941" spans="1:36">
      <c r="A941" s="381" t="s">
        <v>551</v>
      </c>
      <c r="B941" s="381" t="s">
        <v>11387</v>
      </c>
      <c r="C941" s="381">
        <v>18</v>
      </c>
      <c r="D941" s="381">
        <v>163</v>
      </c>
      <c r="E941" s="381" t="s">
        <v>10582</v>
      </c>
      <c r="F941" s="381" t="s">
        <v>10581</v>
      </c>
      <c r="G941" s="381" t="s">
        <v>11386</v>
      </c>
      <c r="H941" s="381">
        <v>65500</v>
      </c>
      <c r="I941" s="381">
        <v>22950</v>
      </c>
      <c r="J941" s="381">
        <v>26200</v>
      </c>
      <c r="K941" s="381">
        <v>29500</v>
      </c>
      <c r="L941" s="381">
        <v>32750</v>
      </c>
      <c r="M941" s="381">
        <v>35400</v>
      </c>
      <c r="N941" s="381">
        <v>38000</v>
      </c>
      <c r="O941" s="381">
        <v>40650</v>
      </c>
      <c r="P941" s="381">
        <v>43250</v>
      </c>
      <c r="Q941" s="381">
        <v>13800</v>
      </c>
      <c r="R941" s="381">
        <v>16240</v>
      </c>
      <c r="S941" s="381">
        <v>20420</v>
      </c>
      <c r="T941" s="381">
        <v>24600</v>
      </c>
      <c r="U941" s="381">
        <v>28780</v>
      </c>
      <c r="V941" s="381">
        <v>32960</v>
      </c>
      <c r="W941" s="381">
        <v>37140</v>
      </c>
      <c r="X941" s="381">
        <v>41320</v>
      </c>
      <c r="Y941" s="381">
        <v>36700</v>
      </c>
      <c r="Z941" s="381">
        <v>41950</v>
      </c>
      <c r="AA941" s="381">
        <v>47200</v>
      </c>
      <c r="AB941" s="381">
        <v>52400</v>
      </c>
      <c r="AC941" s="381">
        <v>56600</v>
      </c>
      <c r="AD941" s="381">
        <v>60800</v>
      </c>
      <c r="AE941" s="381">
        <v>65000</v>
      </c>
      <c r="AF941" s="381">
        <v>69200</v>
      </c>
      <c r="AG941" s="381">
        <v>2440</v>
      </c>
      <c r="AH941" s="381" t="s">
        <v>11386</v>
      </c>
      <c r="AI941" s="381" t="s">
        <v>11357</v>
      </c>
      <c r="AJ941" s="381">
        <v>1</v>
      </c>
    </row>
    <row r="942" spans="1:36">
      <c r="A942" s="381" t="s">
        <v>551</v>
      </c>
      <c r="B942" s="381" t="s">
        <v>11385</v>
      </c>
      <c r="C942" s="381">
        <v>18</v>
      </c>
      <c r="D942" s="381">
        <v>165</v>
      </c>
      <c r="E942" s="381" t="s">
        <v>11382</v>
      </c>
      <c r="F942" s="381" t="s">
        <v>11381</v>
      </c>
      <c r="G942" s="381" t="s">
        <v>11384</v>
      </c>
      <c r="H942" s="381">
        <v>52900</v>
      </c>
      <c r="I942" s="381">
        <v>20100</v>
      </c>
      <c r="J942" s="381">
        <v>22950</v>
      </c>
      <c r="K942" s="381">
        <v>25800</v>
      </c>
      <c r="L942" s="381">
        <v>28650</v>
      </c>
      <c r="M942" s="381">
        <v>30950</v>
      </c>
      <c r="N942" s="381">
        <v>33250</v>
      </c>
      <c r="O942" s="381">
        <v>35550</v>
      </c>
      <c r="P942" s="381">
        <v>37850</v>
      </c>
      <c r="Q942" s="381">
        <v>12060</v>
      </c>
      <c r="R942" s="381">
        <v>16240</v>
      </c>
      <c r="S942" s="381">
        <v>20420</v>
      </c>
      <c r="T942" s="381">
        <v>24600</v>
      </c>
      <c r="U942" s="381">
        <v>28780</v>
      </c>
      <c r="V942" s="381">
        <v>32960</v>
      </c>
      <c r="W942" s="381">
        <v>35550</v>
      </c>
      <c r="X942" s="381">
        <v>37850</v>
      </c>
      <c r="Y942" s="381">
        <v>32100</v>
      </c>
      <c r="Z942" s="381">
        <v>36700</v>
      </c>
      <c r="AA942" s="381">
        <v>41300</v>
      </c>
      <c r="AB942" s="381">
        <v>45850</v>
      </c>
      <c r="AC942" s="381">
        <v>49550</v>
      </c>
      <c r="AD942" s="381">
        <v>53200</v>
      </c>
      <c r="AE942" s="381">
        <v>56900</v>
      </c>
      <c r="AF942" s="381">
        <v>60550</v>
      </c>
      <c r="AG942" s="381">
        <v>8320</v>
      </c>
      <c r="AH942" s="381" t="s">
        <v>11384</v>
      </c>
      <c r="AI942" s="381" t="s">
        <v>11357</v>
      </c>
      <c r="AJ942" s="381">
        <v>1</v>
      </c>
    </row>
    <row r="943" spans="1:36">
      <c r="A943" s="381" t="s">
        <v>551</v>
      </c>
      <c r="B943" s="381" t="s">
        <v>11383</v>
      </c>
      <c r="C943" s="381">
        <v>18</v>
      </c>
      <c r="D943" s="381">
        <v>167</v>
      </c>
      <c r="E943" s="381" t="s">
        <v>11382</v>
      </c>
      <c r="F943" s="381" t="s">
        <v>11381</v>
      </c>
      <c r="G943" s="381" t="s">
        <v>11380</v>
      </c>
      <c r="H943" s="381">
        <v>52900</v>
      </c>
      <c r="I943" s="381">
        <v>20100</v>
      </c>
      <c r="J943" s="381">
        <v>22950</v>
      </c>
      <c r="K943" s="381">
        <v>25800</v>
      </c>
      <c r="L943" s="381">
        <v>28650</v>
      </c>
      <c r="M943" s="381">
        <v>30950</v>
      </c>
      <c r="N943" s="381">
        <v>33250</v>
      </c>
      <c r="O943" s="381">
        <v>35550</v>
      </c>
      <c r="P943" s="381">
        <v>37850</v>
      </c>
      <c r="Q943" s="381">
        <v>12060</v>
      </c>
      <c r="R943" s="381">
        <v>16240</v>
      </c>
      <c r="S943" s="381">
        <v>20420</v>
      </c>
      <c r="T943" s="381">
        <v>24600</v>
      </c>
      <c r="U943" s="381">
        <v>28780</v>
      </c>
      <c r="V943" s="381">
        <v>32960</v>
      </c>
      <c r="W943" s="381">
        <v>35550</v>
      </c>
      <c r="X943" s="381">
        <v>37850</v>
      </c>
      <c r="Y943" s="381">
        <v>32100</v>
      </c>
      <c r="Z943" s="381">
        <v>36700</v>
      </c>
      <c r="AA943" s="381">
        <v>41300</v>
      </c>
      <c r="AB943" s="381">
        <v>45850</v>
      </c>
      <c r="AC943" s="381">
        <v>49550</v>
      </c>
      <c r="AD943" s="381">
        <v>53200</v>
      </c>
      <c r="AE943" s="381">
        <v>56900</v>
      </c>
      <c r="AF943" s="381">
        <v>60550</v>
      </c>
      <c r="AG943" s="381">
        <v>8320</v>
      </c>
      <c r="AH943" s="381" t="s">
        <v>11380</v>
      </c>
      <c r="AI943" s="381" t="s">
        <v>11357</v>
      </c>
      <c r="AJ943" s="381">
        <v>1</v>
      </c>
    </row>
    <row r="944" spans="1:36">
      <c r="A944" s="381" t="s">
        <v>551</v>
      </c>
      <c r="B944" s="381" t="s">
        <v>11379</v>
      </c>
      <c r="C944" s="381">
        <v>18</v>
      </c>
      <c r="D944" s="381">
        <v>169</v>
      </c>
      <c r="E944" s="381" t="s">
        <v>11378</v>
      </c>
      <c r="F944" s="381" t="s">
        <v>11377</v>
      </c>
      <c r="G944" s="381" t="s">
        <v>11376</v>
      </c>
      <c r="H944" s="381">
        <v>55000</v>
      </c>
      <c r="I944" s="381">
        <v>20100</v>
      </c>
      <c r="J944" s="381">
        <v>22950</v>
      </c>
      <c r="K944" s="381">
        <v>25800</v>
      </c>
      <c r="L944" s="381">
        <v>28650</v>
      </c>
      <c r="M944" s="381">
        <v>30950</v>
      </c>
      <c r="N944" s="381">
        <v>33250</v>
      </c>
      <c r="O944" s="381">
        <v>35550</v>
      </c>
      <c r="P944" s="381">
        <v>37850</v>
      </c>
      <c r="Q944" s="381">
        <v>12060</v>
      </c>
      <c r="R944" s="381">
        <v>16240</v>
      </c>
      <c r="S944" s="381">
        <v>20420</v>
      </c>
      <c r="T944" s="381">
        <v>24600</v>
      </c>
      <c r="U944" s="381">
        <v>28780</v>
      </c>
      <c r="V944" s="381">
        <v>32960</v>
      </c>
      <c r="W944" s="381">
        <v>35550</v>
      </c>
      <c r="X944" s="381">
        <v>37850</v>
      </c>
      <c r="Y944" s="381">
        <v>32100</v>
      </c>
      <c r="Z944" s="381">
        <v>36700</v>
      </c>
      <c r="AA944" s="381">
        <v>41300</v>
      </c>
      <c r="AB944" s="381">
        <v>45850</v>
      </c>
      <c r="AC944" s="381">
        <v>49550</v>
      </c>
      <c r="AD944" s="381">
        <v>53200</v>
      </c>
      <c r="AE944" s="381">
        <v>56900</v>
      </c>
      <c r="AF944" s="381">
        <v>60550</v>
      </c>
      <c r="AG944" s="381">
        <v>9999</v>
      </c>
      <c r="AH944" s="381" t="s">
        <v>11376</v>
      </c>
      <c r="AI944" s="381" t="s">
        <v>11357</v>
      </c>
      <c r="AJ944" s="381">
        <v>0</v>
      </c>
    </row>
    <row r="945" spans="1:36">
      <c r="A945" s="381" t="s">
        <v>551</v>
      </c>
      <c r="B945" s="381" t="s">
        <v>11375</v>
      </c>
      <c r="C945" s="381">
        <v>18</v>
      </c>
      <c r="D945" s="381">
        <v>171</v>
      </c>
      <c r="E945" s="381" t="s">
        <v>11374</v>
      </c>
      <c r="F945" s="381" t="s">
        <v>11373</v>
      </c>
      <c r="G945" s="381" t="s">
        <v>1832</v>
      </c>
      <c r="H945" s="381">
        <v>67400</v>
      </c>
      <c r="I945" s="381">
        <v>23600</v>
      </c>
      <c r="J945" s="381">
        <v>27000</v>
      </c>
      <c r="K945" s="381">
        <v>30350</v>
      </c>
      <c r="L945" s="381">
        <v>33700</v>
      </c>
      <c r="M945" s="381">
        <v>36400</v>
      </c>
      <c r="N945" s="381">
        <v>39100</v>
      </c>
      <c r="O945" s="381">
        <v>41800</v>
      </c>
      <c r="P945" s="381">
        <v>44500</v>
      </c>
      <c r="Q945" s="381">
        <v>14150</v>
      </c>
      <c r="R945" s="381">
        <v>16240</v>
      </c>
      <c r="S945" s="381">
        <v>20420</v>
      </c>
      <c r="T945" s="381">
        <v>24600</v>
      </c>
      <c r="U945" s="381">
        <v>28780</v>
      </c>
      <c r="V945" s="381">
        <v>32960</v>
      </c>
      <c r="W945" s="381">
        <v>37140</v>
      </c>
      <c r="X945" s="381">
        <v>41320</v>
      </c>
      <c r="Y945" s="381">
        <v>37750</v>
      </c>
      <c r="Z945" s="381">
        <v>43150</v>
      </c>
      <c r="AA945" s="381">
        <v>48550</v>
      </c>
      <c r="AB945" s="381">
        <v>53900</v>
      </c>
      <c r="AC945" s="381">
        <v>58250</v>
      </c>
      <c r="AD945" s="381">
        <v>62550</v>
      </c>
      <c r="AE945" s="381">
        <v>66850</v>
      </c>
      <c r="AF945" s="381">
        <v>71150</v>
      </c>
      <c r="AG945" s="381">
        <v>9999</v>
      </c>
      <c r="AH945" s="381" t="s">
        <v>1832</v>
      </c>
      <c r="AI945" s="381" t="s">
        <v>11357</v>
      </c>
      <c r="AJ945" s="381">
        <v>0</v>
      </c>
    </row>
    <row r="946" spans="1:36">
      <c r="A946" s="381" t="s">
        <v>551</v>
      </c>
      <c r="B946" s="381" t="s">
        <v>11372</v>
      </c>
      <c r="C946" s="381">
        <v>18</v>
      </c>
      <c r="D946" s="381">
        <v>173</v>
      </c>
      <c r="E946" s="381" t="s">
        <v>10582</v>
      </c>
      <c r="F946" s="381" t="s">
        <v>10581</v>
      </c>
      <c r="G946" s="381" t="s">
        <v>11371</v>
      </c>
      <c r="H946" s="381">
        <v>65500</v>
      </c>
      <c r="I946" s="381">
        <v>22950</v>
      </c>
      <c r="J946" s="381">
        <v>26200</v>
      </c>
      <c r="K946" s="381">
        <v>29500</v>
      </c>
      <c r="L946" s="381">
        <v>32750</v>
      </c>
      <c r="M946" s="381">
        <v>35400</v>
      </c>
      <c r="N946" s="381">
        <v>38000</v>
      </c>
      <c r="O946" s="381">
        <v>40650</v>
      </c>
      <c r="P946" s="381">
        <v>43250</v>
      </c>
      <c r="Q946" s="381">
        <v>13800</v>
      </c>
      <c r="R946" s="381">
        <v>16240</v>
      </c>
      <c r="S946" s="381">
        <v>20420</v>
      </c>
      <c r="T946" s="381">
        <v>24600</v>
      </c>
      <c r="U946" s="381">
        <v>28780</v>
      </c>
      <c r="V946" s="381">
        <v>32960</v>
      </c>
      <c r="W946" s="381">
        <v>37140</v>
      </c>
      <c r="X946" s="381">
        <v>41320</v>
      </c>
      <c r="Y946" s="381">
        <v>36700</v>
      </c>
      <c r="Z946" s="381">
        <v>41950</v>
      </c>
      <c r="AA946" s="381">
        <v>47200</v>
      </c>
      <c r="AB946" s="381">
        <v>52400</v>
      </c>
      <c r="AC946" s="381">
        <v>56600</v>
      </c>
      <c r="AD946" s="381">
        <v>60800</v>
      </c>
      <c r="AE946" s="381">
        <v>65000</v>
      </c>
      <c r="AF946" s="381">
        <v>69200</v>
      </c>
      <c r="AG946" s="381">
        <v>2440</v>
      </c>
      <c r="AH946" s="381" t="s">
        <v>11371</v>
      </c>
      <c r="AI946" s="381" t="s">
        <v>11357</v>
      </c>
      <c r="AJ946" s="381">
        <v>1</v>
      </c>
    </row>
    <row r="947" spans="1:36">
      <c r="A947" s="381" t="s">
        <v>551</v>
      </c>
      <c r="B947" s="381" t="s">
        <v>11370</v>
      </c>
      <c r="C947" s="381">
        <v>18</v>
      </c>
      <c r="D947" s="381">
        <v>175</v>
      </c>
      <c r="E947" s="381" t="s">
        <v>11369</v>
      </c>
      <c r="F947" s="381" t="s">
        <v>11368</v>
      </c>
      <c r="G947" s="381" t="s">
        <v>1111</v>
      </c>
      <c r="H947" s="381">
        <v>51500</v>
      </c>
      <c r="I947" s="381">
        <v>19250</v>
      </c>
      <c r="J947" s="381">
        <v>22000</v>
      </c>
      <c r="K947" s="381">
        <v>24750</v>
      </c>
      <c r="L947" s="381">
        <v>27500</v>
      </c>
      <c r="M947" s="381">
        <v>29700</v>
      </c>
      <c r="N947" s="381">
        <v>31900</v>
      </c>
      <c r="O947" s="381">
        <v>34100</v>
      </c>
      <c r="P947" s="381">
        <v>36300</v>
      </c>
      <c r="Q947" s="381">
        <v>12060</v>
      </c>
      <c r="R947" s="381">
        <v>16240</v>
      </c>
      <c r="S947" s="381">
        <v>20420</v>
      </c>
      <c r="T947" s="381">
        <v>24600</v>
      </c>
      <c r="U947" s="381">
        <v>28780</v>
      </c>
      <c r="V947" s="381">
        <v>31900</v>
      </c>
      <c r="W947" s="381">
        <v>34100</v>
      </c>
      <c r="X947" s="381">
        <v>36300</v>
      </c>
      <c r="Y947" s="381">
        <v>30800</v>
      </c>
      <c r="Z947" s="381">
        <v>35200</v>
      </c>
      <c r="AA947" s="381">
        <v>39600</v>
      </c>
      <c r="AB947" s="381">
        <v>43950</v>
      </c>
      <c r="AC947" s="381">
        <v>47500</v>
      </c>
      <c r="AD947" s="381">
        <v>51000</v>
      </c>
      <c r="AE947" s="381">
        <v>54500</v>
      </c>
      <c r="AF947" s="381">
        <v>58050</v>
      </c>
      <c r="AG947" s="381">
        <v>9999</v>
      </c>
      <c r="AH947" s="381" t="s">
        <v>1111</v>
      </c>
      <c r="AI947" s="381" t="s">
        <v>11357</v>
      </c>
      <c r="AJ947" s="381">
        <v>1</v>
      </c>
    </row>
    <row r="948" spans="1:36">
      <c r="A948" s="381" t="s">
        <v>551</v>
      </c>
      <c r="B948" s="381" t="s">
        <v>11367</v>
      </c>
      <c r="C948" s="381">
        <v>18</v>
      </c>
      <c r="D948" s="381">
        <v>177</v>
      </c>
      <c r="E948" s="381" t="s">
        <v>11366</v>
      </c>
      <c r="F948" s="381" t="s">
        <v>11365</v>
      </c>
      <c r="G948" s="381" t="s">
        <v>1382</v>
      </c>
      <c r="H948" s="381">
        <v>55300</v>
      </c>
      <c r="I948" s="381">
        <v>20100</v>
      </c>
      <c r="J948" s="381">
        <v>22950</v>
      </c>
      <c r="K948" s="381">
        <v>25800</v>
      </c>
      <c r="L948" s="381">
        <v>28650</v>
      </c>
      <c r="M948" s="381">
        <v>30950</v>
      </c>
      <c r="N948" s="381">
        <v>33250</v>
      </c>
      <c r="O948" s="381">
        <v>35550</v>
      </c>
      <c r="P948" s="381">
        <v>37850</v>
      </c>
      <c r="Q948" s="381">
        <v>12060</v>
      </c>
      <c r="R948" s="381">
        <v>16240</v>
      </c>
      <c r="S948" s="381">
        <v>20420</v>
      </c>
      <c r="T948" s="381">
        <v>24600</v>
      </c>
      <c r="U948" s="381">
        <v>28780</v>
      </c>
      <c r="V948" s="381">
        <v>32960</v>
      </c>
      <c r="W948" s="381">
        <v>35550</v>
      </c>
      <c r="X948" s="381">
        <v>37850</v>
      </c>
      <c r="Y948" s="381">
        <v>32100</v>
      </c>
      <c r="Z948" s="381">
        <v>36700</v>
      </c>
      <c r="AA948" s="381">
        <v>41300</v>
      </c>
      <c r="AB948" s="381">
        <v>45850</v>
      </c>
      <c r="AC948" s="381">
        <v>49550</v>
      </c>
      <c r="AD948" s="381">
        <v>53200</v>
      </c>
      <c r="AE948" s="381">
        <v>56900</v>
      </c>
      <c r="AF948" s="381">
        <v>60550</v>
      </c>
      <c r="AG948" s="381">
        <v>9999</v>
      </c>
      <c r="AH948" s="381" t="s">
        <v>1382</v>
      </c>
      <c r="AI948" s="381" t="s">
        <v>11357</v>
      </c>
      <c r="AJ948" s="381">
        <v>0</v>
      </c>
    </row>
    <row r="949" spans="1:36">
      <c r="A949" s="381" t="s">
        <v>551</v>
      </c>
      <c r="B949" s="381" t="s">
        <v>11364</v>
      </c>
      <c r="C949" s="381">
        <v>18</v>
      </c>
      <c r="D949" s="381">
        <v>179</v>
      </c>
      <c r="E949" s="381" t="s">
        <v>11359</v>
      </c>
      <c r="F949" s="381" t="s">
        <v>11358</v>
      </c>
      <c r="G949" s="381" t="s">
        <v>5281</v>
      </c>
      <c r="H949" s="381">
        <v>63700</v>
      </c>
      <c r="I949" s="381">
        <v>22050</v>
      </c>
      <c r="J949" s="381">
        <v>25200</v>
      </c>
      <c r="K949" s="381">
        <v>28350</v>
      </c>
      <c r="L949" s="381">
        <v>31450</v>
      </c>
      <c r="M949" s="381">
        <v>34000</v>
      </c>
      <c r="N949" s="381">
        <v>36500</v>
      </c>
      <c r="O949" s="381">
        <v>39000</v>
      </c>
      <c r="P949" s="381">
        <v>41550</v>
      </c>
      <c r="Q949" s="381">
        <v>13200</v>
      </c>
      <c r="R949" s="381">
        <v>16240</v>
      </c>
      <c r="S949" s="381">
        <v>20420</v>
      </c>
      <c r="T949" s="381">
        <v>24600</v>
      </c>
      <c r="U949" s="381">
        <v>28780</v>
      </c>
      <c r="V949" s="381">
        <v>32960</v>
      </c>
      <c r="W949" s="381">
        <v>37140</v>
      </c>
      <c r="X949" s="381">
        <v>41320</v>
      </c>
      <c r="Y949" s="381">
        <v>35250</v>
      </c>
      <c r="Z949" s="381">
        <v>40250</v>
      </c>
      <c r="AA949" s="381">
        <v>45300</v>
      </c>
      <c r="AB949" s="381">
        <v>50300</v>
      </c>
      <c r="AC949" s="381">
        <v>54350</v>
      </c>
      <c r="AD949" s="381">
        <v>58350</v>
      </c>
      <c r="AE949" s="381">
        <v>62400</v>
      </c>
      <c r="AF949" s="381">
        <v>66400</v>
      </c>
      <c r="AG949" s="381">
        <v>2760</v>
      </c>
      <c r="AH949" s="381" t="s">
        <v>5281</v>
      </c>
      <c r="AI949" s="381" t="s">
        <v>11357</v>
      </c>
      <c r="AJ949" s="381">
        <v>1</v>
      </c>
    </row>
    <row r="950" spans="1:36">
      <c r="A950" s="381" t="s">
        <v>551</v>
      </c>
      <c r="B950" s="381" t="s">
        <v>11363</v>
      </c>
      <c r="C950" s="381">
        <v>18</v>
      </c>
      <c r="D950" s="381">
        <v>181</v>
      </c>
      <c r="E950" s="381" t="s">
        <v>11362</v>
      </c>
      <c r="F950" s="381" t="s">
        <v>11361</v>
      </c>
      <c r="G950" s="381" t="s">
        <v>3661</v>
      </c>
      <c r="H950" s="381">
        <v>63200</v>
      </c>
      <c r="I950" s="381">
        <v>22150</v>
      </c>
      <c r="J950" s="381">
        <v>25300</v>
      </c>
      <c r="K950" s="381">
        <v>28450</v>
      </c>
      <c r="L950" s="381">
        <v>31600</v>
      </c>
      <c r="M950" s="381">
        <v>34150</v>
      </c>
      <c r="N950" s="381">
        <v>36700</v>
      </c>
      <c r="O950" s="381">
        <v>39200</v>
      </c>
      <c r="P950" s="381">
        <v>41750</v>
      </c>
      <c r="Q950" s="381">
        <v>13300</v>
      </c>
      <c r="R950" s="381">
        <v>16240</v>
      </c>
      <c r="S950" s="381">
        <v>20420</v>
      </c>
      <c r="T950" s="381">
        <v>24600</v>
      </c>
      <c r="U950" s="381">
        <v>28780</v>
      </c>
      <c r="V950" s="381">
        <v>32960</v>
      </c>
      <c r="W950" s="381">
        <v>37140</v>
      </c>
      <c r="X950" s="381">
        <v>41320</v>
      </c>
      <c r="Y950" s="381">
        <v>35400</v>
      </c>
      <c r="Z950" s="381">
        <v>40450</v>
      </c>
      <c r="AA950" s="381">
        <v>45500</v>
      </c>
      <c r="AB950" s="381">
        <v>50550</v>
      </c>
      <c r="AC950" s="381">
        <v>54600</v>
      </c>
      <c r="AD950" s="381">
        <v>58650</v>
      </c>
      <c r="AE950" s="381">
        <v>62700</v>
      </c>
      <c r="AF950" s="381">
        <v>66750</v>
      </c>
      <c r="AG950" s="381">
        <v>9999</v>
      </c>
      <c r="AH950" s="381" t="s">
        <v>3661</v>
      </c>
      <c r="AI950" s="381" t="s">
        <v>11357</v>
      </c>
      <c r="AJ950" s="381">
        <v>0</v>
      </c>
    </row>
    <row r="951" spans="1:36">
      <c r="A951" s="381" t="s">
        <v>551</v>
      </c>
      <c r="B951" s="381" t="s">
        <v>11360</v>
      </c>
      <c r="C951" s="381">
        <v>18</v>
      </c>
      <c r="D951" s="381">
        <v>183</v>
      </c>
      <c r="E951" s="381" t="s">
        <v>11359</v>
      </c>
      <c r="F951" s="381" t="s">
        <v>11358</v>
      </c>
      <c r="G951" s="381" t="s">
        <v>10378</v>
      </c>
      <c r="H951" s="381">
        <v>63700</v>
      </c>
      <c r="I951" s="381">
        <v>22050</v>
      </c>
      <c r="J951" s="381">
        <v>25200</v>
      </c>
      <c r="K951" s="381">
        <v>28350</v>
      </c>
      <c r="L951" s="381">
        <v>31450</v>
      </c>
      <c r="M951" s="381">
        <v>34000</v>
      </c>
      <c r="N951" s="381">
        <v>36500</v>
      </c>
      <c r="O951" s="381">
        <v>39000</v>
      </c>
      <c r="P951" s="381">
        <v>41550</v>
      </c>
      <c r="Q951" s="381">
        <v>13200</v>
      </c>
      <c r="R951" s="381">
        <v>16240</v>
      </c>
      <c r="S951" s="381">
        <v>20420</v>
      </c>
      <c r="T951" s="381">
        <v>24600</v>
      </c>
      <c r="U951" s="381">
        <v>28780</v>
      </c>
      <c r="V951" s="381">
        <v>32960</v>
      </c>
      <c r="W951" s="381">
        <v>37140</v>
      </c>
      <c r="X951" s="381">
        <v>41320</v>
      </c>
      <c r="Y951" s="381">
        <v>35250</v>
      </c>
      <c r="Z951" s="381">
        <v>40250</v>
      </c>
      <c r="AA951" s="381">
        <v>45300</v>
      </c>
      <c r="AB951" s="381">
        <v>50300</v>
      </c>
      <c r="AC951" s="381">
        <v>54350</v>
      </c>
      <c r="AD951" s="381">
        <v>58350</v>
      </c>
      <c r="AE951" s="381">
        <v>62400</v>
      </c>
      <c r="AF951" s="381">
        <v>66400</v>
      </c>
      <c r="AG951" s="381">
        <v>2760</v>
      </c>
      <c r="AH951" s="381" t="s">
        <v>10378</v>
      </c>
      <c r="AI951" s="381" t="s">
        <v>11357</v>
      </c>
      <c r="AJ951" s="381">
        <v>1</v>
      </c>
    </row>
    <row r="952" spans="1:36">
      <c r="A952" s="381" t="s">
        <v>552</v>
      </c>
      <c r="B952" s="381" t="s">
        <v>11356</v>
      </c>
      <c r="C952" s="381">
        <v>19</v>
      </c>
      <c r="D952" s="381">
        <v>1</v>
      </c>
      <c r="E952" s="381" t="s">
        <v>11355</v>
      </c>
      <c r="F952" s="381" t="s">
        <v>11354</v>
      </c>
      <c r="G952" s="381" t="s">
        <v>5016</v>
      </c>
      <c r="H952" s="381">
        <v>60700</v>
      </c>
      <c r="I952" s="381">
        <v>22400</v>
      </c>
      <c r="J952" s="381">
        <v>25600</v>
      </c>
      <c r="K952" s="381">
        <v>28800</v>
      </c>
      <c r="L952" s="381">
        <v>31950</v>
      </c>
      <c r="M952" s="381">
        <v>34550</v>
      </c>
      <c r="N952" s="381">
        <v>37100</v>
      </c>
      <c r="O952" s="381">
        <v>39650</v>
      </c>
      <c r="P952" s="381">
        <v>42200</v>
      </c>
      <c r="Q952" s="381">
        <v>13450</v>
      </c>
      <c r="R952" s="381">
        <v>16240</v>
      </c>
      <c r="S952" s="381">
        <v>20420</v>
      </c>
      <c r="T952" s="381">
        <v>24600</v>
      </c>
      <c r="U952" s="381">
        <v>28780</v>
      </c>
      <c r="V952" s="381">
        <v>32960</v>
      </c>
      <c r="W952" s="381">
        <v>37140</v>
      </c>
      <c r="X952" s="381">
        <v>41320</v>
      </c>
      <c r="Y952" s="381">
        <v>35800</v>
      </c>
      <c r="Z952" s="381">
        <v>40900</v>
      </c>
      <c r="AA952" s="381">
        <v>46000</v>
      </c>
      <c r="AB952" s="381">
        <v>51100</v>
      </c>
      <c r="AC952" s="381">
        <v>55200</v>
      </c>
      <c r="AD952" s="381">
        <v>59300</v>
      </c>
      <c r="AE952" s="381">
        <v>63400</v>
      </c>
      <c r="AF952" s="381">
        <v>67500</v>
      </c>
      <c r="AG952" s="381">
        <v>9999</v>
      </c>
      <c r="AH952" s="381" t="s">
        <v>5016</v>
      </c>
      <c r="AI952" s="381" t="s">
        <v>11049</v>
      </c>
      <c r="AJ952" s="381">
        <v>0</v>
      </c>
    </row>
    <row r="953" spans="1:36">
      <c r="A953" s="381" t="s">
        <v>552</v>
      </c>
      <c r="B953" s="381" t="s">
        <v>11353</v>
      </c>
      <c r="C953" s="381">
        <v>19</v>
      </c>
      <c r="D953" s="381">
        <v>3</v>
      </c>
      <c r="E953" s="381" t="s">
        <v>11352</v>
      </c>
      <c r="F953" s="381" t="s">
        <v>11351</v>
      </c>
      <c r="G953" s="381" t="s">
        <v>1360</v>
      </c>
      <c r="H953" s="381">
        <v>58700</v>
      </c>
      <c r="I953" s="381">
        <v>22400</v>
      </c>
      <c r="J953" s="381">
        <v>25600</v>
      </c>
      <c r="K953" s="381">
        <v>28800</v>
      </c>
      <c r="L953" s="381">
        <v>31950</v>
      </c>
      <c r="M953" s="381">
        <v>34550</v>
      </c>
      <c r="N953" s="381">
        <v>37100</v>
      </c>
      <c r="O953" s="381">
        <v>39650</v>
      </c>
      <c r="P953" s="381">
        <v>42200</v>
      </c>
      <c r="Q953" s="381">
        <v>13450</v>
      </c>
      <c r="R953" s="381">
        <v>16240</v>
      </c>
      <c r="S953" s="381">
        <v>20420</v>
      </c>
      <c r="T953" s="381">
        <v>24600</v>
      </c>
      <c r="U953" s="381">
        <v>28780</v>
      </c>
      <c r="V953" s="381">
        <v>32960</v>
      </c>
      <c r="W953" s="381">
        <v>37140</v>
      </c>
      <c r="X953" s="381">
        <v>41320</v>
      </c>
      <c r="Y953" s="381">
        <v>35800</v>
      </c>
      <c r="Z953" s="381">
        <v>40900</v>
      </c>
      <c r="AA953" s="381">
        <v>46000</v>
      </c>
      <c r="AB953" s="381">
        <v>51100</v>
      </c>
      <c r="AC953" s="381">
        <v>55200</v>
      </c>
      <c r="AD953" s="381">
        <v>59300</v>
      </c>
      <c r="AE953" s="381">
        <v>63400</v>
      </c>
      <c r="AF953" s="381">
        <v>67500</v>
      </c>
      <c r="AG953" s="381">
        <v>9999</v>
      </c>
      <c r="AH953" s="381" t="s">
        <v>1360</v>
      </c>
      <c r="AI953" s="381" t="s">
        <v>11049</v>
      </c>
      <c r="AJ953" s="381">
        <v>0</v>
      </c>
    </row>
    <row r="954" spans="1:36">
      <c r="A954" s="381" t="s">
        <v>552</v>
      </c>
      <c r="B954" s="381" t="s">
        <v>11350</v>
      </c>
      <c r="C954" s="381">
        <v>19</v>
      </c>
      <c r="D954" s="381">
        <v>5</v>
      </c>
      <c r="E954" s="381" t="s">
        <v>11349</v>
      </c>
      <c r="F954" s="381" t="s">
        <v>11348</v>
      </c>
      <c r="G954" s="381" t="s">
        <v>11347</v>
      </c>
      <c r="H954" s="381">
        <v>59100</v>
      </c>
      <c r="I954" s="381">
        <v>22400</v>
      </c>
      <c r="J954" s="381">
        <v>25600</v>
      </c>
      <c r="K954" s="381">
        <v>28800</v>
      </c>
      <c r="L954" s="381">
        <v>31950</v>
      </c>
      <c r="M954" s="381">
        <v>34550</v>
      </c>
      <c r="N954" s="381">
        <v>37100</v>
      </c>
      <c r="O954" s="381">
        <v>39650</v>
      </c>
      <c r="P954" s="381">
        <v>42200</v>
      </c>
      <c r="Q954" s="381">
        <v>13450</v>
      </c>
      <c r="R954" s="381">
        <v>16240</v>
      </c>
      <c r="S954" s="381">
        <v>20420</v>
      </c>
      <c r="T954" s="381">
        <v>24600</v>
      </c>
      <c r="U954" s="381">
        <v>28780</v>
      </c>
      <c r="V954" s="381">
        <v>32960</v>
      </c>
      <c r="W954" s="381">
        <v>37140</v>
      </c>
      <c r="X954" s="381">
        <v>41320</v>
      </c>
      <c r="Y954" s="381">
        <v>35800</v>
      </c>
      <c r="Z954" s="381">
        <v>40900</v>
      </c>
      <c r="AA954" s="381">
        <v>46000</v>
      </c>
      <c r="AB954" s="381">
        <v>51100</v>
      </c>
      <c r="AC954" s="381">
        <v>55200</v>
      </c>
      <c r="AD954" s="381">
        <v>59300</v>
      </c>
      <c r="AE954" s="381">
        <v>63400</v>
      </c>
      <c r="AF954" s="381">
        <v>67500</v>
      </c>
      <c r="AG954" s="381">
        <v>9999</v>
      </c>
      <c r="AH954" s="381" t="s">
        <v>11347</v>
      </c>
      <c r="AI954" s="381" t="s">
        <v>11049</v>
      </c>
      <c r="AJ954" s="381">
        <v>0</v>
      </c>
    </row>
    <row r="955" spans="1:36">
      <c r="A955" s="381" t="s">
        <v>552</v>
      </c>
      <c r="B955" s="381" t="s">
        <v>11346</v>
      </c>
      <c r="C955" s="381">
        <v>19</v>
      </c>
      <c r="D955" s="381">
        <v>7</v>
      </c>
      <c r="E955" s="381" t="s">
        <v>11345</v>
      </c>
      <c r="F955" s="381" t="s">
        <v>11344</v>
      </c>
      <c r="G955" s="381" t="s">
        <v>11343</v>
      </c>
      <c r="H955" s="381">
        <v>57400</v>
      </c>
      <c r="I955" s="381">
        <v>22400</v>
      </c>
      <c r="J955" s="381">
        <v>25600</v>
      </c>
      <c r="K955" s="381">
        <v>28800</v>
      </c>
      <c r="L955" s="381">
        <v>31950</v>
      </c>
      <c r="M955" s="381">
        <v>34550</v>
      </c>
      <c r="N955" s="381">
        <v>37100</v>
      </c>
      <c r="O955" s="381">
        <v>39650</v>
      </c>
      <c r="P955" s="381">
        <v>42200</v>
      </c>
      <c r="Q955" s="381">
        <v>13450</v>
      </c>
      <c r="R955" s="381">
        <v>16240</v>
      </c>
      <c r="S955" s="381">
        <v>20420</v>
      </c>
      <c r="T955" s="381">
        <v>24600</v>
      </c>
      <c r="U955" s="381">
        <v>28780</v>
      </c>
      <c r="V955" s="381">
        <v>32960</v>
      </c>
      <c r="W955" s="381">
        <v>37140</v>
      </c>
      <c r="X955" s="381">
        <v>41320</v>
      </c>
      <c r="Y955" s="381">
        <v>35800</v>
      </c>
      <c r="Z955" s="381">
        <v>40900</v>
      </c>
      <c r="AA955" s="381">
        <v>46000</v>
      </c>
      <c r="AB955" s="381">
        <v>51100</v>
      </c>
      <c r="AC955" s="381">
        <v>55200</v>
      </c>
      <c r="AD955" s="381">
        <v>59300</v>
      </c>
      <c r="AE955" s="381">
        <v>63400</v>
      </c>
      <c r="AF955" s="381">
        <v>67500</v>
      </c>
      <c r="AG955" s="381">
        <v>9999</v>
      </c>
      <c r="AH955" s="381" t="s">
        <v>11343</v>
      </c>
      <c r="AI955" s="381" t="s">
        <v>11049</v>
      </c>
      <c r="AJ955" s="381">
        <v>0</v>
      </c>
    </row>
    <row r="956" spans="1:36">
      <c r="A956" s="381" t="s">
        <v>552</v>
      </c>
      <c r="B956" s="381" t="s">
        <v>11342</v>
      </c>
      <c r="C956" s="381">
        <v>19</v>
      </c>
      <c r="D956" s="381">
        <v>9</v>
      </c>
      <c r="E956" s="381" t="s">
        <v>11341</v>
      </c>
      <c r="F956" s="381" t="s">
        <v>11340</v>
      </c>
      <c r="G956" s="381" t="s">
        <v>11339</v>
      </c>
      <c r="H956" s="381">
        <v>64200</v>
      </c>
      <c r="I956" s="381">
        <v>22500</v>
      </c>
      <c r="J956" s="381">
        <v>25700</v>
      </c>
      <c r="K956" s="381">
        <v>28900</v>
      </c>
      <c r="L956" s="381">
        <v>32100</v>
      </c>
      <c r="M956" s="381">
        <v>34700</v>
      </c>
      <c r="N956" s="381">
        <v>37250</v>
      </c>
      <c r="O956" s="381">
        <v>39850</v>
      </c>
      <c r="P956" s="381">
        <v>42400</v>
      </c>
      <c r="Q956" s="381">
        <v>13500</v>
      </c>
      <c r="R956" s="381">
        <v>16240</v>
      </c>
      <c r="S956" s="381">
        <v>20420</v>
      </c>
      <c r="T956" s="381">
        <v>24600</v>
      </c>
      <c r="U956" s="381">
        <v>28780</v>
      </c>
      <c r="V956" s="381">
        <v>32960</v>
      </c>
      <c r="W956" s="381">
        <v>37140</v>
      </c>
      <c r="X956" s="381">
        <v>41320</v>
      </c>
      <c r="Y956" s="381">
        <v>35950</v>
      </c>
      <c r="Z956" s="381">
        <v>41100</v>
      </c>
      <c r="AA956" s="381">
        <v>46250</v>
      </c>
      <c r="AB956" s="381">
        <v>51350</v>
      </c>
      <c r="AC956" s="381">
        <v>55500</v>
      </c>
      <c r="AD956" s="381">
        <v>59600</v>
      </c>
      <c r="AE956" s="381">
        <v>63700</v>
      </c>
      <c r="AF956" s="381">
        <v>67800</v>
      </c>
      <c r="AG956" s="381">
        <v>9999</v>
      </c>
      <c r="AH956" s="381" t="s">
        <v>11339</v>
      </c>
      <c r="AI956" s="381" t="s">
        <v>11049</v>
      </c>
      <c r="AJ956" s="381">
        <v>0</v>
      </c>
    </row>
    <row r="957" spans="1:36">
      <c r="A957" s="381" t="s">
        <v>552</v>
      </c>
      <c r="B957" s="381" t="s">
        <v>11338</v>
      </c>
      <c r="C957" s="381">
        <v>19</v>
      </c>
      <c r="D957" s="381">
        <v>11</v>
      </c>
      <c r="E957" s="381" t="s">
        <v>11337</v>
      </c>
      <c r="F957" s="381" t="s">
        <v>11336</v>
      </c>
      <c r="G957" s="381" t="s">
        <v>1695</v>
      </c>
      <c r="H957" s="381">
        <v>75300</v>
      </c>
      <c r="I957" s="381">
        <v>26400</v>
      </c>
      <c r="J957" s="381">
        <v>30150</v>
      </c>
      <c r="K957" s="381">
        <v>33900</v>
      </c>
      <c r="L957" s="381">
        <v>37650</v>
      </c>
      <c r="M957" s="381">
        <v>40700</v>
      </c>
      <c r="N957" s="381">
        <v>43700</v>
      </c>
      <c r="O957" s="381">
        <v>46700</v>
      </c>
      <c r="P957" s="381">
        <v>49700</v>
      </c>
      <c r="Q957" s="381">
        <v>15850</v>
      </c>
      <c r="R957" s="381">
        <v>18100</v>
      </c>
      <c r="S957" s="381">
        <v>20420</v>
      </c>
      <c r="T957" s="381">
        <v>24600</v>
      </c>
      <c r="U957" s="381">
        <v>28780</v>
      </c>
      <c r="V957" s="381">
        <v>32960</v>
      </c>
      <c r="W957" s="381">
        <v>37140</v>
      </c>
      <c r="X957" s="381">
        <v>41320</v>
      </c>
      <c r="Y957" s="381">
        <v>42200</v>
      </c>
      <c r="Z957" s="381">
        <v>48200</v>
      </c>
      <c r="AA957" s="381">
        <v>54250</v>
      </c>
      <c r="AB957" s="381">
        <v>60250</v>
      </c>
      <c r="AC957" s="381">
        <v>65100</v>
      </c>
      <c r="AD957" s="381">
        <v>69900</v>
      </c>
      <c r="AE957" s="381">
        <v>74750</v>
      </c>
      <c r="AF957" s="381">
        <v>79550</v>
      </c>
      <c r="AG957" s="381">
        <v>9999</v>
      </c>
      <c r="AH957" s="381" t="s">
        <v>1695</v>
      </c>
      <c r="AI957" s="381" t="s">
        <v>11049</v>
      </c>
      <c r="AJ957" s="381">
        <v>1</v>
      </c>
    </row>
    <row r="958" spans="1:36">
      <c r="A958" s="381" t="s">
        <v>552</v>
      </c>
      <c r="B958" s="381" t="s">
        <v>11335</v>
      </c>
      <c r="C958" s="381">
        <v>19</v>
      </c>
      <c r="D958" s="381">
        <v>13</v>
      </c>
      <c r="E958" s="381" t="s">
        <v>11238</v>
      </c>
      <c r="F958" s="381" t="s">
        <v>11237</v>
      </c>
      <c r="G958" s="381" t="s">
        <v>11334</v>
      </c>
      <c r="H958" s="381">
        <v>68000</v>
      </c>
      <c r="I958" s="381">
        <v>23800</v>
      </c>
      <c r="J958" s="381">
        <v>27200</v>
      </c>
      <c r="K958" s="381">
        <v>30600</v>
      </c>
      <c r="L958" s="381">
        <v>34000</v>
      </c>
      <c r="M958" s="381">
        <v>36750</v>
      </c>
      <c r="N958" s="381">
        <v>39450</v>
      </c>
      <c r="O958" s="381">
        <v>42200</v>
      </c>
      <c r="P958" s="381">
        <v>44900</v>
      </c>
      <c r="Q958" s="381">
        <v>14300</v>
      </c>
      <c r="R958" s="381">
        <v>16350</v>
      </c>
      <c r="S958" s="381">
        <v>20420</v>
      </c>
      <c r="T958" s="381">
        <v>24600</v>
      </c>
      <c r="U958" s="381">
        <v>28780</v>
      </c>
      <c r="V958" s="381">
        <v>32960</v>
      </c>
      <c r="W958" s="381">
        <v>37140</v>
      </c>
      <c r="X958" s="381">
        <v>41320</v>
      </c>
      <c r="Y958" s="381">
        <v>38100</v>
      </c>
      <c r="Z958" s="381">
        <v>43550</v>
      </c>
      <c r="AA958" s="381">
        <v>49000</v>
      </c>
      <c r="AB958" s="381">
        <v>54400</v>
      </c>
      <c r="AC958" s="381">
        <v>58800</v>
      </c>
      <c r="AD958" s="381">
        <v>63150</v>
      </c>
      <c r="AE958" s="381">
        <v>67500</v>
      </c>
      <c r="AF958" s="381">
        <v>71850</v>
      </c>
      <c r="AG958" s="381">
        <v>8920</v>
      </c>
      <c r="AH958" s="381" t="s">
        <v>11334</v>
      </c>
      <c r="AI958" s="381" t="s">
        <v>11049</v>
      </c>
      <c r="AJ958" s="381">
        <v>1</v>
      </c>
    </row>
    <row r="959" spans="1:36">
      <c r="A959" s="381" t="s">
        <v>552</v>
      </c>
      <c r="B959" s="381" t="s">
        <v>11333</v>
      </c>
      <c r="C959" s="381">
        <v>19</v>
      </c>
      <c r="D959" s="381">
        <v>15</v>
      </c>
      <c r="E959" s="381" t="s">
        <v>11332</v>
      </c>
      <c r="F959" s="381" t="s">
        <v>11331</v>
      </c>
      <c r="G959" s="381" t="s">
        <v>1554</v>
      </c>
      <c r="H959" s="381">
        <v>69400</v>
      </c>
      <c r="I959" s="381">
        <v>24300</v>
      </c>
      <c r="J959" s="381">
        <v>27800</v>
      </c>
      <c r="K959" s="381">
        <v>31250</v>
      </c>
      <c r="L959" s="381">
        <v>34700</v>
      </c>
      <c r="M959" s="381">
        <v>37500</v>
      </c>
      <c r="N959" s="381">
        <v>40300</v>
      </c>
      <c r="O959" s="381">
        <v>43050</v>
      </c>
      <c r="P959" s="381">
        <v>45850</v>
      </c>
      <c r="Q959" s="381">
        <v>14600</v>
      </c>
      <c r="R959" s="381">
        <v>16650</v>
      </c>
      <c r="S959" s="381">
        <v>20420</v>
      </c>
      <c r="T959" s="381">
        <v>24600</v>
      </c>
      <c r="U959" s="381">
        <v>28780</v>
      </c>
      <c r="V959" s="381">
        <v>32960</v>
      </c>
      <c r="W959" s="381">
        <v>37140</v>
      </c>
      <c r="X959" s="381">
        <v>41320</v>
      </c>
      <c r="Y959" s="381">
        <v>38850</v>
      </c>
      <c r="Z959" s="381">
        <v>44400</v>
      </c>
      <c r="AA959" s="381">
        <v>49950</v>
      </c>
      <c r="AB959" s="381">
        <v>55500</v>
      </c>
      <c r="AC959" s="381">
        <v>59950</v>
      </c>
      <c r="AD959" s="381">
        <v>64400</v>
      </c>
      <c r="AE959" s="381">
        <v>68850</v>
      </c>
      <c r="AF959" s="381">
        <v>73300</v>
      </c>
      <c r="AG959" s="381">
        <v>9999</v>
      </c>
      <c r="AH959" s="381" t="s">
        <v>1554</v>
      </c>
      <c r="AI959" s="381" t="s">
        <v>11049</v>
      </c>
      <c r="AJ959" s="381">
        <v>0</v>
      </c>
    </row>
    <row r="960" spans="1:36">
      <c r="A960" s="381" t="s">
        <v>552</v>
      </c>
      <c r="B960" s="381" t="s">
        <v>11330</v>
      </c>
      <c r="C960" s="381">
        <v>19</v>
      </c>
      <c r="D960" s="381">
        <v>17</v>
      </c>
      <c r="E960" s="381" t="s">
        <v>11329</v>
      </c>
      <c r="F960" s="381" t="s">
        <v>11328</v>
      </c>
      <c r="G960" s="381" t="s">
        <v>11327</v>
      </c>
      <c r="H960" s="381">
        <v>78700</v>
      </c>
      <c r="I960" s="381">
        <v>27550</v>
      </c>
      <c r="J960" s="381">
        <v>31500</v>
      </c>
      <c r="K960" s="381">
        <v>35450</v>
      </c>
      <c r="L960" s="381">
        <v>39350</v>
      </c>
      <c r="M960" s="381">
        <v>42500</v>
      </c>
      <c r="N960" s="381">
        <v>45650</v>
      </c>
      <c r="O960" s="381">
        <v>48800</v>
      </c>
      <c r="P960" s="381">
        <v>51950</v>
      </c>
      <c r="Q960" s="381">
        <v>16550</v>
      </c>
      <c r="R960" s="381">
        <v>18900</v>
      </c>
      <c r="S960" s="381">
        <v>21250</v>
      </c>
      <c r="T960" s="381">
        <v>24600</v>
      </c>
      <c r="U960" s="381">
        <v>28780</v>
      </c>
      <c r="V960" s="381">
        <v>32960</v>
      </c>
      <c r="W960" s="381">
        <v>37140</v>
      </c>
      <c r="X960" s="381">
        <v>41320</v>
      </c>
      <c r="Y960" s="381">
        <v>44100</v>
      </c>
      <c r="Z960" s="381">
        <v>50400</v>
      </c>
      <c r="AA960" s="381">
        <v>56700</v>
      </c>
      <c r="AB960" s="381">
        <v>62950</v>
      </c>
      <c r="AC960" s="381">
        <v>68000</v>
      </c>
      <c r="AD960" s="381">
        <v>73050</v>
      </c>
      <c r="AE960" s="381">
        <v>78100</v>
      </c>
      <c r="AF960" s="381">
        <v>83100</v>
      </c>
      <c r="AG960" s="381">
        <v>9999</v>
      </c>
      <c r="AH960" s="381" t="s">
        <v>11327</v>
      </c>
      <c r="AI960" s="381" t="s">
        <v>11049</v>
      </c>
      <c r="AJ960" s="381">
        <v>1</v>
      </c>
    </row>
    <row r="961" spans="1:36">
      <c r="A961" s="381" t="s">
        <v>552</v>
      </c>
      <c r="B961" s="381" t="s">
        <v>11326</v>
      </c>
      <c r="C961" s="381">
        <v>19</v>
      </c>
      <c r="D961" s="381">
        <v>19</v>
      </c>
      <c r="E961" s="381" t="s">
        <v>11325</v>
      </c>
      <c r="F961" s="381" t="s">
        <v>11324</v>
      </c>
      <c r="G961" s="381" t="s">
        <v>2056</v>
      </c>
      <c r="H961" s="381">
        <v>72300</v>
      </c>
      <c r="I961" s="381">
        <v>25350</v>
      </c>
      <c r="J961" s="381">
        <v>28950</v>
      </c>
      <c r="K961" s="381">
        <v>32550</v>
      </c>
      <c r="L961" s="381">
        <v>36150</v>
      </c>
      <c r="M961" s="381">
        <v>39050</v>
      </c>
      <c r="N961" s="381">
        <v>41950</v>
      </c>
      <c r="O961" s="381">
        <v>44850</v>
      </c>
      <c r="P961" s="381">
        <v>47750</v>
      </c>
      <c r="Q961" s="381">
        <v>15200</v>
      </c>
      <c r="R961" s="381">
        <v>17400</v>
      </c>
      <c r="S961" s="381">
        <v>20420</v>
      </c>
      <c r="T961" s="381">
        <v>24600</v>
      </c>
      <c r="U961" s="381">
        <v>28780</v>
      </c>
      <c r="V961" s="381">
        <v>32960</v>
      </c>
      <c r="W961" s="381">
        <v>37140</v>
      </c>
      <c r="X961" s="381">
        <v>41320</v>
      </c>
      <c r="Y961" s="381">
        <v>40500</v>
      </c>
      <c r="Z961" s="381">
        <v>46300</v>
      </c>
      <c r="AA961" s="381">
        <v>52100</v>
      </c>
      <c r="AB961" s="381">
        <v>57850</v>
      </c>
      <c r="AC961" s="381">
        <v>62500</v>
      </c>
      <c r="AD961" s="381">
        <v>67150</v>
      </c>
      <c r="AE961" s="381">
        <v>71750</v>
      </c>
      <c r="AF961" s="381">
        <v>76400</v>
      </c>
      <c r="AG961" s="381">
        <v>9999</v>
      </c>
      <c r="AH961" s="381" t="s">
        <v>2056</v>
      </c>
      <c r="AI961" s="381" t="s">
        <v>11049</v>
      </c>
      <c r="AJ961" s="381">
        <v>0</v>
      </c>
    </row>
    <row r="962" spans="1:36">
      <c r="A962" s="381" t="s">
        <v>552</v>
      </c>
      <c r="B962" s="381" t="s">
        <v>11323</v>
      </c>
      <c r="C962" s="381">
        <v>19</v>
      </c>
      <c r="D962" s="381">
        <v>21</v>
      </c>
      <c r="E962" s="381" t="s">
        <v>11322</v>
      </c>
      <c r="F962" s="381" t="s">
        <v>11321</v>
      </c>
      <c r="G962" s="381" t="s">
        <v>11320</v>
      </c>
      <c r="H962" s="381">
        <v>62500</v>
      </c>
      <c r="I962" s="381">
        <v>22400</v>
      </c>
      <c r="J962" s="381">
        <v>25600</v>
      </c>
      <c r="K962" s="381">
        <v>28800</v>
      </c>
      <c r="L962" s="381">
        <v>31950</v>
      </c>
      <c r="M962" s="381">
        <v>34550</v>
      </c>
      <c r="N962" s="381">
        <v>37100</v>
      </c>
      <c r="O962" s="381">
        <v>39650</v>
      </c>
      <c r="P962" s="381">
        <v>42200</v>
      </c>
      <c r="Q962" s="381">
        <v>13450</v>
      </c>
      <c r="R962" s="381">
        <v>16240</v>
      </c>
      <c r="S962" s="381">
        <v>20420</v>
      </c>
      <c r="T962" s="381">
        <v>24600</v>
      </c>
      <c r="U962" s="381">
        <v>28780</v>
      </c>
      <c r="V962" s="381">
        <v>32960</v>
      </c>
      <c r="W962" s="381">
        <v>37140</v>
      </c>
      <c r="X962" s="381">
        <v>41320</v>
      </c>
      <c r="Y962" s="381">
        <v>35800</v>
      </c>
      <c r="Z962" s="381">
        <v>40900</v>
      </c>
      <c r="AA962" s="381">
        <v>46000</v>
      </c>
      <c r="AB962" s="381">
        <v>51100</v>
      </c>
      <c r="AC962" s="381">
        <v>55200</v>
      </c>
      <c r="AD962" s="381">
        <v>59300</v>
      </c>
      <c r="AE962" s="381">
        <v>63400</v>
      </c>
      <c r="AF962" s="381">
        <v>67500</v>
      </c>
      <c r="AG962" s="381">
        <v>9999</v>
      </c>
      <c r="AH962" s="381" t="s">
        <v>11320</v>
      </c>
      <c r="AI962" s="381" t="s">
        <v>11049</v>
      </c>
      <c r="AJ962" s="381">
        <v>0</v>
      </c>
    </row>
    <row r="963" spans="1:36">
      <c r="A963" s="381" t="s">
        <v>552</v>
      </c>
      <c r="B963" s="381" t="s">
        <v>11319</v>
      </c>
      <c r="C963" s="381">
        <v>19</v>
      </c>
      <c r="D963" s="381">
        <v>23</v>
      </c>
      <c r="E963" s="381" t="s">
        <v>11318</v>
      </c>
      <c r="F963" s="381" t="s">
        <v>11317</v>
      </c>
      <c r="G963" s="381" t="s">
        <v>4601</v>
      </c>
      <c r="H963" s="381">
        <v>64600</v>
      </c>
      <c r="I963" s="381">
        <v>22650</v>
      </c>
      <c r="J963" s="381">
        <v>25850</v>
      </c>
      <c r="K963" s="381">
        <v>29100</v>
      </c>
      <c r="L963" s="381">
        <v>32300</v>
      </c>
      <c r="M963" s="381">
        <v>34900</v>
      </c>
      <c r="N963" s="381">
        <v>37500</v>
      </c>
      <c r="O963" s="381">
        <v>40100</v>
      </c>
      <c r="P963" s="381">
        <v>42650</v>
      </c>
      <c r="Q963" s="381">
        <v>13600</v>
      </c>
      <c r="R963" s="381">
        <v>16240</v>
      </c>
      <c r="S963" s="381">
        <v>20420</v>
      </c>
      <c r="T963" s="381">
        <v>24600</v>
      </c>
      <c r="U963" s="381">
        <v>28780</v>
      </c>
      <c r="V963" s="381">
        <v>32960</v>
      </c>
      <c r="W963" s="381">
        <v>37140</v>
      </c>
      <c r="X963" s="381">
        <v>41320</v>
      </c>
      <c r="Y963" s="381">
        <v>36200</v>
      </c>
      <c r="Z963" s="381">
        <v>41400</v>
      </c>
      <c r="AA963" s="381">
        <v>46550</v>
      </c>
      <c r="AB963" s="381">
        <v>51700</v>
      </c>
      <c r="AC963" s="381">
        <v>55850</v>
      </c>
      <c r="AD963" s="381">
        <v>60000</v>
      </c>
      <c r="AE963" s="381">
        <v>64150</v>
      </c>
      <c r="AF963" s="381">
        <v>68250</v>
      </c>
      <c r="AG963" s="381">
        <v>9999</v>
      </c>
      <c r="AH963" s="381" t="s">
        <v>4601</v>
      </c>
      <c r="AI963" s="381" t="s">
        <v>11049</v>
      </c>
      <c r="AJ963" s="381">
        <v>0</v>
      </c>
    </row>
    <row r="964" spans="1:36">
      <c r="A964" s="381" t="s">
        <v>552</v>
      </c>
      <c r="B964" s="381" t="s">
        <v>11316</v>
      </c>
      <c r="C964" s="381">
        <v>19</v>
      </c>
      <c r="D964" s="381">
        <v>25</v>
      </c>
      <c r="E964" s="381" t="s">
        <v>11315</v>
      </c>
      <c r="F964" s="381" t="s">
        <v>11314</v>
      </c>
      <c r="G964" s="381" t="s">
        <v>1542</v>
      </c>
      <c r="H964" s="381">
        <v>59300</v>
      </c>
      <c r="I964" s="381">
        <v>22400</v>
      </c>
      <c r="J964" s="381">
        <v>25600</v>
      </c>
      <c r="K964" s="381">
        <v>28800</v>
      </c>
      <c r="L964" s="381">
        <v>31950</v>
      </c>
      <c r="M964" s="381">
        <v>34550</v>
      </c>
      <c r="N964" s="381">
        <v>37100</v>
      </c>
      <c r="O964" s="381">
        <v>39650</v>
      </c>
      <c r="P964" s="381">
        <v>42200</v>
      </c>
      <c r="Q964" s="381">
        <v>13450</v>
      </c>
      <c r="R964" s="381">
        <v>16240</v>
      </c>
      <c r="S964" s="381">
        <v>20420</v>
      </c>
      <c r="T964" s="381">
        <v>24600</v>
      </c>
      <c r="U964" s="381">
        <v>28780</v>
      </c>
      <c r="V964" s="381">
        <v>32960</v>
      </c>
      <c r="W964" s="381">
        <v>37140</v>
      </c>
      <c r="X964" s="381">
        <v>41320</v>
      </c>
      <c r="Y964" s="381">
        <v>35800</v>
      </c>
      <c r="Z964" s="381">
        <v>40900</v>
      </c>
      <c r="AA964" s="381">
        <v>46000</v>
      </c>
      <c r="AB964" s="381">
        <v>51100</v>
      </c>
      <c r="AC964" s="381">
        <v>55200</v>
      </c>
      <c r="AD964" s="381">
        <v>59300</v>
      </c>
      <c r="AE964" s="381">
        <v>63400</v>
      </c>
      <c r="AF964" s="381">
        <v>67500</v>
      </c>
      <c r="AG964" s="381">
        <v>9999</v>
      </c>
      <c r="AH964" s="381" t="s">
        <v>1542</v>
      </c>
      <c r="AI964" s="381" t="s">
        <v>11049</v>
      </c>
      <c r="AJ964" s="381">
        <v>0</v>
      </c>
    </row>
    <row r="965" spans="1:36">
      <c r="A965" s="381" t="s">
        <v>552</v>
      </c>
      <c r="B965" s="381" t="s">
        <v>11313</v>
      </c>
      <c r="C965" s="381">
        <v>19</v>
      </c>
      <c r="D965" s="381">
        <v>27</v>
      </c>
      <c r="E965" s="381" t="s">
        <v>11312</v>
      </c>
      <c r="F965" s="381" t="s">
        <v>11311</v>
      </c>
      <c r="G965" s="381" t="s">
        <v>2047</v>
      </c>
      <c r="H965" s="381">
        <v>68500</v>
      </c>
      <c r="I965" s="381">
        <v>24000</v>
      </c>
      <c r="J965" s="381">
        <v>27400</v>
      </c>
      <c r="K965" s="381">
        <v>30850</v>
      </c>
      <c r="L965" s="381">
        <v>34250</v>
      </c>
      <c r="M965" s="381">
        <v>37000</v>
      </c>
      <c r="N965" s="381">
        <v>39750</v>
      </c>
      <c r="O965" s="381">
        <v>42500</v>
      </c>
      <c r="P965" s="381">
        <v>45250</v>
      </c>
      <c r="Q965" s="381">
        <v>14400</v>
      </c>
      <c r="R965" s="381">
        <v>16450</v>
      </c>
      <c r="S965" s="381">
        <v>20420</v>
      </c>
      <c r="T965" s="381">
        <v>24600</v>
      </c>
      <c r="U965" s="381">
        <v>28780</v>
      </c>
      <c r="V965" s="381">
        <v>32960</v>
      </c>
      <c r="W965" s="381">
        <v>37140</v>
      </c>
      <c r="X965" s="381">
        <v>41320</v>
      </c>
      <c r="Y965" s="381">
        <v>38400</v>
      </c>
      <c r="Z965" s="381">
        <v>43850</v>
      </c>
      <c r="AA965" s="381">
        <v>49350</v>
      </c>
      <c r="AB965" s="381">
        <v>54800</v>
      </c>
      <c r="AC965" s="381">
        <v>59200</v>
      </c>
      <c r="AD965" s="381">
        <v>63600</v>
      </c>
      <c r="AE965" s="381">
        <v>68000</v>
      </c>
      <c r="AF965" s="381">
        <v>72350</v>
      </c>
      <c r="AG965" s="381">
        <v>9999</v>
      </c>
      <c r="AH965" s="381" t="s">
        <v>2047</v>
      </c>
      <c r="AI965" s="381" t="s">
        <v>11049</v>
      </c>
      <c r="AJ965" s="381">
        <v>0</v>
      </c>
    </row>
    <row r="966" spans="1:36">
      <c r="A966" s="381" t="s">
        <v>552</v>
      </c>
      <c r="B966" s="381" t="s">
        <v>11310</v>
      </c>
      <c r="C966" s="381">
        <v>19</v>
      </c>
      <c r="D966" s="381">
        <v>29</v>
      </c>
      <c r="E966" s="381" t="s">
        <v>11309</v>
      </c>
      <c r="F966" s="381" t="s">
        <v>11308</v>
      </c>
      <c r="G966" s="381" t="s">
        <v>3544</v>
      </c>
      <c r="H966" s="381">
        <v>53400</v>
      </c>
      <c r="I966" s="381">
        <v>22400</v>
      </c>
      <c r="J966" s="381">
        <v>25600</v>
      </c>
      <c r="K966" s="381">
        <v>28800</v>
      </c>
      <c r="L966" s="381">
        <v>31950</v>
      </c>
      <c r="M966" s="381">
        <v>34550</v>
      </c>
      <c r="N966" s="381">
        <v>37100</v>
      </c>
      <c r="O966" s="381">
        <v>39650</v>
      </c>
      <c r="P966" s="381">
        <v>42200</v>
      </c>
      <c r="Q966" s="381">
        <v>13450</v>
      </c>
      <c r="R966" s="381">
        <v>16240</v>
      </c>
      <c r="S966" s="381">
        <v>20420</v>
      </c>
      <c r="T966" s="381">
        <v>24600</v>
      </c>
      <c r="U966" s="381">
        <v>28780</v>
      </c>
      <c r="V966" s="381">
        <v>32960</v>
      </c>
      <c r="W966" s="381">
        <v>37140</v>
      </c>
      <c r="X966" s="381">
        <v>41320</v>
      </c>
      <c r="Y966" s="381">
        <v>35800</v>
      </c>
      <c r="Z966" s="381">
        <v>40900</v>
      </c>
      <c r="AA966" s="381">
        <v>46000</v>
      </c>
      <c r="AB966" s="381">
        <v>51100</v>
      </c>
      <c r="AC966" s="381">
        <v>55200</v>
      </c>
      <c r="AD966" s="381">
        <v>59300</v>
      </c>
      <c r="AE966" s="381">
        <v>63400</v>
      </c>
      <c r="AF966" s="381">
        <v>67500</v>
      </c>
      <c r="AG966" s="381">
        <v>9999</v>
      </c>
      <c r="AH966" s="381" t="s">
        <v>3544</v>
      </c>
      <c r="AI966" s="381" t="s">
        <v>11049</v>
      </c>
      <c r="AJ966" s="381">
        <v>0</v>
      </c>
    </row>
    <row r="967" spans="1:36">
      <c r="A967" s="381" t="s">
        <v>552</v>
      </c>
      <c r="B967" s="381" t="s">
        <v>11307</v>
      </c>
      <c r="C967" s="381">
        <v>19</v>
      </c>
      <c r="D967" s="381">
        <v>31</v>
      </c>
      <c r="E967" s="381" t="s">
        <v>11306</v>
      </c>
      <c r="F967" s="381" t="s">
        <v>11305</v>
      </c>
      <c r="G967" s="381" t="s">
        <v>6988</v>
      </c>
      <c r="H967" s="381">
        <v>69000</v>
      </c>
      <c r="I967" s="381">
        <v>24150</v>
      </c>
      <c r="J967" s="381">
        <v>27600</v>
      </c>
      <c r="K967" s="381">
        <v>31050</v>
      </c>
      <c r="L967" s="381">
        <v>34500</v>
      </c>
      <c r="M967" s="381">
        <v>37300</v>
      </c>
      <c r="N967" s="381">
        <v>40050</v>
      </c>
      <c r="O967" s="381">
        <v>42800</v>
      </c>
      <c r="P967" s="381">
        <v>45550</v>
      </c>
      <c r="Q967" s="381">
        <v>14500</v>
      </c>
      <c r="R967" s="381">
        <v>16600</v>
      </c>
      <c r="S967" s="381">
        <v>20420</v>
      </c>
      <c r="T967" s="381">
        <v>24600</v>
      </c>
      <c r="U967" s="381">
        <v>28780</v>
      </c>
      <c r="V967" s="381">
        <v>32960</v>
      </c>
      <c r="W967" s="381">
        <v>37140</v>
      </c>
      <c r="X967" s="381">
        <v>41320</v>
      </c>
      <c r="Y967" s="381">
        <v>38650</v>
      </c>
      <c r="Z967" s="381">
        <v>44200</v>
      </c>
      <c r="AA967" s="381">
        <v>49700</v>
      </c>
      <c r="AB967" s="381">
        <v>55200</v>
      </c>
      <c r="AC967" s="381">
        <v>59650</v>
      </c>
      <c r="AD967" s="381">
        <v>64050</v>
      </c>
      <c r="AE967" s="381">
        <v>68450</v>
      </c>
      <c r="AF967" s="381">
        <v>72900</v>
      </c>
      <c r="AG967" s="381">
        <v>9999</v>
      </c>
      <c r="AH967" s="381" t="s">
        <v>6988</v>
      </c>
      <c r="AI967" s="381" t="s">
        <v>11049</v>
      </c>
      <c r="AJ967" s="381">
        <v>0</v>
      </c>
    </row>
    <row r="968" spans="1:36">
      <c r="A968" s="381" t="s">
        <v>552</v>
      </c>
      <c r="B968" s="381" t="s">
        <v>11304</v>
      </c>
      <c r="C968" s="381">
        <v>19</v>
      </c>
      <c r="D968" s="381">
        <v>33</v>
      </c>
      <c r="E968" s="381" t="s">
        <v>11303</v>
      </c>
      <c r="F968" s="381" t="s">
        <v>11302</v>
      </c>
      <c r="G968" s="381" t="s">
        <v>11301</v>
      </c>
      <c r="H968" s="381">
        <v>64400</v>
      </c>
      <c r="I968" s="381">
        <v>22550</v>
      </c>
      <c r="J968" s="381">
        <v>25800</v>
      </c>
      <c r="K968" s="381">
        <v>29000</v>
      </c>
      <c r="L968" s="381">
        <v>32200</v>
      </c>
      <c r="M968" s="381">
        <v>34800</v>
      </c>
      <c r="N968" s="381">
        <v>37400</v>
      </c>
      <c r="O968" s="381">
        <v>39950</v>
      </c>
      <c r="P968" s="381">
        <v>42550</v>
      </c>
      <c r="Q968" s="381">
        <v>13550</v>
      </c>
      <c r="R968" s="381">
        <v>16240</v>
      </c>
      <c r="S968" s="381">
        <v>20420</v>
      </c>
      <c r="T968" s="381">
        <v>24600</v>
      </c>
      <c r="U968" s="381">
        <v>28780</v>
      </c>
      <c r="V968" s="381">
        <v>32960</v>
      </c>
      <c r="W968" s="381">
        <v>37140</v>
      </c>
      <c r="X968" s="381">
        <v>41320</v>
      </c>
      <c r="Y968" s="381">
        <v>36050</v>
      </c>
      <c r="Z968" s="381">
        <v>41200</v>
      </c>
      <c r="AA968" s="381">
        <v>46350</v>
      </c>
      <c r="AB968" s="381">
        <v>51500</v>
      </c>
      <c r="AC968" s="381">
        <v>55650</v>
      </c>
      <c r="AD968" s="381">
        <v>59750</v>
      </c>
      <c r="AE968" s="381">
        <v>63900</v>
      </c>
      <c r="AF968" s="381">
        <v>68000</v>
      </c>
      <c r="AG968" s="381">
        <v>9999</v>
      </c>
      <c r="AH968" s="381" t="s">
        <v>11301</v>
      </c>
      <c r="AI968" s="381" t="s">
        <v>11049</v>
      </c>
      <c r="AJ968" s="381">
        <v>0</v>
      </c>
    </row>
    <row r="969" spans="1:36">
      <c r="A969" s="381" t="s">
        <v>552</v>
      </c>
      <c r="B969" s="381" t="s">
        <v>11300</v>
      </c>
      <c r="C969" s="381">
        <v>19</v>
      </c>
      <c r="D969" s="381">
        <v>35</v>
      </c>
      <c r="E969" s="381" t="s">
        <v>11299</v>
      </c>
      <c r="F969" s="381" t="s">
        <v>11298</v>
      </c>
      <c r="G969" s="381" t="s">
        <v>3534</v>
      </c>
      <c r="H969" s="381">
        <v>68200</v>
      </c>
      <c r="I969" s="381">
        <v>23700</v>
      </c>
      <c r="J969" s="381">
        <v>27100</v>
      </c>
      <c r="K969" s="381">
        <v>30500</v>
      </c>
      <c r="L969" s="381">
        <v>33850</v>
      </c>
      <c r="M969" s="381">
        <v>36600</v>
      </c>
      <c r="N969" s="381">
        <v>39300</v>
      </c>
      <c r="O969" s="381">
        <v>42000</v>
      </c>
      <c r="P969" s="381">
        <v>44700</v>
      </c>
      <c r="Q969" s="381">
        <v>14250</v>
      </c>
      <c r="R969" s="381">
        <v>16250</v>
      </c>
      <c r="S969" s="381">
        <v>20420</v>
      </c>
      <c r="T969" s="381">
        <v>24600</v>
      </c>
      <c r="U969" s="381">
        <v>28780</v>
      </c>
      <c r="V969" s="381">
        <v>32960</v>
      </c>
      <c r="W969" s="381">
        <v>37140</v>
      </c>
      <c r="X969" s="381">
        <v>41320</v>
      </c>
      <c r="Y969" s="381">
        <v>37950</v>
      </c>
      <c r="Z969" s="381">
        <v>43350</v>
      </c>
      <c r="AA969" s="381">
        <v>48750</v>
      </c>
      <c r="AB969" s="381">
        <v>54150</v>
      </c>
      <c r="AC969" s="381">
        <v>58500</v>
      </c>
      <c r="AD969" s="381">
        <v>62850</v>
      </c>
      <c r="AE969" s="381">
        <v>67150</v>
      </c>
      <c r="AF969" s="381">
        <v>71500</v>
      </c>
      <c r="AG969" s="381">
        <v>9999</v>
      </c>
      <c r="AH969" s="381" t="s">
        <v>3534</v>
      </c>
      <c r="AI969" s="381" t="s">
        <v>11049</v>
      </c>
      <c r="AJ969" s="381">
        <v>0</v>
      </c>
    </row>
    <row r="970" spans="1:36">
      <c r="A970" s="381" t="s">
        <v>552</v>
      </c>
      <c r="B970" s="381" t="s">
        <v>11297</v>
      </c>
      <c r="C970" s="381">
        <v>19</v>
      </c>
      <c r="D970" s="381">
        <v>37</v>
      </c>
      <c r="E970" s="381" t="s">
        <v>11296</v>
      </c>
      <c r="F970" s="381" t="s">
        <v>11295</v>
      </c>
      <c r="G970" s="381" t="s">
        <v>7835</v>
      </c>
      <c r="H970" s="381">
        <v>59600</v>
      </c>
      <c r="I970" s="381">
        <v>22400</v>
      </c>
      <c r="J970" s="381">
        <v>25600</v>
      </c>
      <c r="K970" s="381">
        <v>28800</v>
      </c>
      <c r="L970" s="381">
        <v>31950</v>
      </c>
      <c r="M970" s="381">
        <v>34550</v>
      </c>
      <c r="N970" s="381">
        <v>37100</v>
      </c>
      <c r="O970" s="381">
        <v>39650</v>
      </c>
      <c r="P970" s="381">
        <v>42200</v>
      </c>
      <c r="Q970" s="381">
        <v>13450</v>
      </c>
      <c r="R970" s="381">
        <v>16240</v>
      </c>
      <c r="S970" s="381">
        <v>20420</v>
      </c>
      <c r="T970" s="381">
        <v>24600</v>
      </c>
      <c r="U970" s="381">
        <v>28780</v>
      </c>
      <c r="V970" s="381">
        <v>32960</v>
      </c>
      <c r="W970" s="381">
        <v>37140</v>
      </c>
      <c r="X970" s="381">
        <v>41320</v>
      </c>
      <c r="Y970" s="381">
        <v>35800</v>
      </c>
      <c r="Z970" s="381">
        <v>40900</v>
      </c>
      <c r="AA970" s="381">
        <v>46000</v>
      </c>
      <c r="AB970" s="381">
        <v>51100</v>
      </c>
      <c r="AC970" s="381">
        <v>55200</v>
      </c>
      <c r="AD970" s="381">
        <v>59300</v>
      </c>
      <c r="AE970" s="381">
        <v>63400</v>
      </c>
      <c r="AF970" s="381">
        <v>67500</v>
      </c>
      <c r="AG970" s="381">
        <v>9999</v>
      </c>
      <c r="AH970" s="381" t="s">
        <v>7835</v>
      </c>
      <c r="AI970" s="381" t="s">
        <v>11049</v>
      </c>
      <c r="AJ970" s="381">
        <v>0</v>
      </c>
    </row>
    <row r="971" spans="1:36">
      <c r="A971" s="381" t="s">
        <v>552</v>
      </c>
      <c r="B971" s="381" t="s">
        <v>11294</v>
      </c>
      <c r="C971" s="381">
        <v>19</v>
      </c>
      <c r="D971" s="381">
        <v>39</v>
      </c>
      <c r="E971" s="381" t="s">
        <v>11293</v>
      </c>
      <c r="F971" s="381" t="s">
        <v>11292</v>
      </c>
      <c r="G971" s="381" t="s">
        <v>2037</v>
      </c>
      <c r="H971" s="381">
        <v>61300</v>
      </c>
      <c r="I971" s="381">
        <v>22400</v>
      </c>
      <c r="J971" s="381">
        <v>25600</v>
      </c>
      <c r="K971" s="381">
        <v>28800</v>
      </c>
      <c r="L971" s="381">
        <v>31950</v>
      </c>
      <c r="M971" s="381">
        <v>34550</v>
      </c>
      <c r="N971" s="381">
        <v>37100</v>
      </c>
      <c r="O971" s="381">
        <v>39650</v>
      </c>
      <c r="P971" s="381">
        <v>42200</v>
      </c>
      <c r="Q971" s="381">
        <v>13450</v>
      </c>
      <c r="R971" s="381">
        <v>16240</v>
      </c>
      <c r="S971" s="381">
        <v>20420</v>
      </c>
      <c r="T971" s="381">
        <v>24600</v>
      </c>
      <c r="U971" s="381">
        <v>28780</v>
      </c>
      <c r="V971" s="381">
        <v>32960</v>
      </c>
      <c r="W971" s="381">
        <v>37140</v>
      </c>
      <c r="X971" s="381">
        <v>41320</v>
      </c>
      <c r="Y971" s="381">
        <v>35800</v>
      </c>
      <c r="Z971" s="381">
        <v>40900</v>
      </c>
      <c r="AA971" s="381">
        <v>46000</v>
      </c>
      <c r="AB971" s="381">
        <v>51100</v>
      </c>
      <c r="AC971" s="381">
        <v>55200</v>
      </c>
      <c r="AD971" s="381">
        <v>59300</v>
      </c>
      <c r="AE971" s="381">
        <v>63400</v>
      </c>
      <c r="AF971" s="381">
        <v>67500</v>
      </c>
      <c r="AG971" s="381">
        <v>9999</v>
      </c>
      <c r="AH971" s="381" t="s">
        <v>2037</v>
      </c>
      <c r="AI971" s="381" t="s">
        <v>11049</v>
      </c>
      <c r="AJ971" s="381">
        <v>0</v>
      </c>
    </row>
    <row r="972" spans="1:36">
      <c r="A972" s="381" t="s">
        <v>552</v>
      </c>
      <c r="B972" s="381" t="s">
        <v>11291</v>
      </c>
      <c r="C972" s="381">
        <v>19</v>
      </c>
      <c r="D972" s="381">
        <v>41</v>
      </c>
      <c r="E972" s="381" t="s">
        <v>11290</v>
      </c>
      <c r="F972" s="381" t="s">
        <v>11289</v>
      </c>
      <c r="G972" s="381" t="s">
        <v>1540</v>
      </c>
      <c r="H972" s="381">
        <v>67300</v>
      </c>
      <c r="I972" s="381">
        <v>23600</v>
      </c>
      <c r="J972" s="381">
        <v>26950</v>
      </c>
      <c r="K972" s="381">
        <v>30300</v>
      </c>
      <c r="L972" s="381">
        <v>33650</v>
      </c>
      <c r="M972" s="381">
        <v>36350</v>
      </c>
      <c r="N972" s="381">
        <v>39050</v>
      </c>
      <c r="O972" s="381">
        <v>41750</v>
      </c>
      <c r="P972" s="381">
        <v>44450</v>
      </c>
      <c r="Q972" s="381">
        <v>14150</v>
      </c>
      <c r="R972" s="381">
        <v>16240</v>
      </c>
      <c r="S972" s="381">
        <v>20420</v>
      </c>
      <c r="T972" s="381">
        <v>24600</v>
      </c>
      <c r="U972" s="381">
        <v>28780</v>
      </c>
      <c r="V972" s="381">
        <v>32960</v>
      </c>
      <c r="W972" s="381">
        <v>37140</v>
      </c>
      <c r="X972" s="381">
        <v>41320</v>
      </c>
      <c r="Y972" s="381">
        <v>37700</v>
      </c>
      <c r="Z972" s="381">
        <v>43100</v>
      </c>
      <c r="AA972" s="381">
        <v>48500</v>
      </c>
      <c r="AB972" s="381">
        <v>53850</v>
      </c>
      <c r="AC972" s="381">
        <v>58200</v>
      </c>
      <c r="AD972" s="381">
        <v>62500</v>
      </c>
      <c r="AE972" s="381">
        <v>66800</v>
      </c>
      <c r="AF972" s="381">
        <v>71100</v>
      </c>
      <c r="AG972" s="381">
        <v>9999</v>
      </c>
      <c r="AH972" s="381" t="s">
        <v>1540</v>
      </c>
      <c r="AI972" s="381" t="s">
        <v>11049</v>
      </c>
      <c r="AJ972" s="381">
        <v>0</v>
      </c>
    </row>
    <row r="973" spans="1:36">
      <c r="A973" s="381" t="s">
        <v>552</v>
      </c>
      <c r="B973" s="381" t="s">
        <v>11288</v>
      </c>
      <c r="C973" s="381">
        <v>19</v>
      </c>
      <c r="D973" s="381">
        <v>43</v>
      </c>
      <c r="E973" s="381" t="s">
        <v>11287</v>
      </c>
      <c r="F973" s="381" t="s">
        <v>11286</v>
      </c>
      <c r="G973" s="381" t="s">
        <v>11285</v>
      </c>
      <c r="H973" s="381">
        <v>59800</v>
      </c>
      <c r="I973" s="381">
        <v>22400</v>
      </c>
      <c r="J973" s="381">
        <v>25600</v>
      </c>
      <c r="K973" s="381">
        <v>28800</v>
      </c>
      <c r="L973" s="381">
        <v>31950</v>
      </c>
      <c r="M973" s="381">
        <v>34550</v>
      </c>
      <c r="N973" s="381">
        <v>37100</v>
      </c>
      <c r="O973" s="381">
        <v>39650</v>
      </c>
      <c r="P973" s="381">
        <v>42200</v>
      </c>
      <c r="Q973" s="381">
        <v>13450</v>
      </c>
      <c r="R973" s="381">
        <v>16240</v>
      </c>
      <c r="S973" s="381">
        <v>20420</v>
      </c>
      <c r="T973" s="381">
        <v>24600</v>
      </c>
      <c r="U973" s="381">
        <v>28780</v>
      </c>
      <c r="V973" s="381">
        <v>32960</v>
      </c>
      <c r="W973" s="381">
        <v>37140</v>
      </c>
      <c r="X973" s="381">
        <v>41320</v>
      </c>
      <c r="Y973" s="381">
        <v>35800</v>
      </c>
      <c r="Z973" s="381">
        <v>40900</v>
      </c>
      <c r="AA973" s="381">
        <v>46000</v>
      </c>
      <c r="AB973" s="381">
        <v>51100</v>
      </c>
      <c r="AC973" s="381">
        <v>55200</v>
      </c>
      <c r="AD973" s="381">
        <v>59300</v>
      </c>
      <c r="AE973" s="381">
        <v>63400</v>
      </c>
      <c r="AF973" s="381">
        <v>67500</v>
      </c>
      <c r="AG973" s="381">
        <v>9999</v>
      </c>
      <c r="AH973" s="381" t="s">
        <v>11285</v>
      </c>
      <c r="AI973" s="381" t="s">
        <v>11049</v>
      </c>
      <c r="AJ973" s="381">
        <v>0</v>
      </c>
    </row>
    <row r="974" spans="1:36">
      <c r="A974" s="381" t="s">
        <v>552</v>
      </c>
      <c r="B974" s="381" t="s">
        <v>11284</v>
      </c>
      <c r="C974" s="381">
        <v>19</v>
      </c>
      <c r="D974" s="381">
        <v>45</v>
      </c>
      <c r="E974" s="381" t="s">
        <v>11283</v>
      </c>
      <c r="F974" s="381" t="s">
        <v>11282</v>
      </c>
      <c r="G974" s="381" t="s">
        <v>4576</v>
      </c>
      <c r="H974" s="381">
        <v>66400</v>
      </c>
      <c r="I974" s="381">
        <v>23250</v>
      </c>
      <c r="J974" s="381">
        <v>26600</v>
      </c>
      <c r="K974" s="381">
        <v>29900</v>
      </c>
      <c r="L974" s="381">
        <v>33200</v>
      </c>
      <c r="M974" s="381">
        <v>35900</v>
      </c>
      <c r="N974" s="381">
        <v>38550</v>
      </c>
      <c r="O974" s="381">
        <v>41200</v>
      </c>
      <c r="P974" s="381">
        <v>43850</v>
      </c>
      <c r="Q974" s="381">
        <v>13950</v>
      </c>
      <c r="R974" s="381">
        <v>16240</v>
      </c>
      <c r="S974" s="381">
        <v>20420</v>
      </c>
      <c r="T974" s="381">
        <v>24600</v>
      </c>
      <c r="U974" s="381">
        <v>28780</v>
      </c>
      <c r="V974" s="381">
        <v>32960</v>
      </c>
      <c r="W974" s="381">
        <v>37140</v>
      </c>
      <c r="X974" s="381">
        <v>41320</v>
      </c>
      <c r="Y974" s="381">
        <v>37200</v>
      </c>
      <c r="Z974" s="381">
        <v>42500</v>
      </c>
      <c r="AA974" s="381">
        <v>47800</v>
      </c>
      <c r="AB974" s="381">
        <v>53100</v>
      </c>
      <c r="AC974" s="381">
        <v>57350</v>
      </c>
      <c r="AD974" s="381">
        <v>61600</v>
      </c>
      <c r="AE974" s="381">
        <v>65850</v>
      </c>
      <c r="AF974" s="381">
        <v>70100</v>
      </c>
      <c r="AG974" s="381">
        <v>9999</v>
      </c>
      <c r="AH974" s="381" t="s">
        <v>4576</v>
      </c>
      <c r="AI974" s="381" t="s">
        <v>11049</v>
      </c>
      <c r="AJ974" s="381">
        <v>0</v>
      </c>
    </row>
    <row r="975" spans="1:36">
      <c r="A975" s="381" t="s">
        <v>552</v>
      </c>
      <c r="B975" s="381" t="s">
        <v>11281</v>
      </c>
      <c r="C975" s="381">
        <v>19</v>
      </c>
      <c r="D975" s="381">
        <v>47</v>
      </c>
      <c r="E975" s="381" t="s">
        <v>11280</v>
      </c>
      <c r="F975" s="381" t="s">
        <v>11279</v>
      </c>
      <c r="G975" s="381" t="s">
        <v>1322</v>
      </c>
      <c r="H975" s="381">
        <v>58600</v>
      </c>
      <c r="I975" s="381">
        <v>22400</v>
      </c>
      <c r="J975" s="381">
        <v>25600</v>
      </c>
      <c r="K975" s="381">
        <v>28800</v>
      </c>
      <c r="L975" s="381">
        <v>31950</v>
      </c>
      <c r="M975" s="381">
        <v>34550</v>
      </c>
      <c r="N975" s="381">
        <v>37100</v>
      </c>
      <c r="O975" s="381">
        <v>39650</v>
      </c>
      <c r="P975" s="381">
        <v>42200</v>
      </c>
      <c r="Q975" s="381">
        <v>13450</v>
      </c>
      <c r="R975" s="381">
        <v>16240</v>
      </c>
      <c r="S975" s="381">
        <v>20420</v>
      </c>
      <c r="T975" s="381">
        <v>24600</v>
      </c>
      <c r="U975" s="381">
        <v>28780</v>
      </c>
      <c r="V975" s="381">
        <v>32960</v>
      </c>
      <c r="W975" s="381">
        <v>37140</v>
      </c>
      <c r="X975" s="381">
        <v>41320</v>
      </c>
      <c r="Y975" s="381">
        <v>35800</v>
      </c>
      <c r="Z975" s="381">
        <v>40900</v>
      </c>
      <c r="AA975" s="381">
        <v>46000</v>
      </c>
      <c r="AB975" s="381">
        <v>51100</v>
      </c>
      <c r="AC975" s="381">
        <v>55200</v>
      </c>
      <c r="AD975" s="381">
        <v>59300</v>
      </c>
      <c r="AE975" s="381">
        <v>63400</v>
      </c>
      <c r="AF975" s="381">
        <v>67500</v>
      </c>
      <c r="AG975" s="381">
        <v>9999</v>
      </c>
      <c r="AH975" s="381" t="s">
        <v>1322</v>
      </c>
      <c r="AI975" s="381" t="s">
        <v>11049</v>
      </c>
      <c r="AJ975" s="381">
        <v>0</v>
      </c>
    </row>
    <row r="976" spans="1:36">
      <c r="A976" s="381" t="s">
        <v>552</v>
      </c>
      <c r="B976" s="381" t="s">
        <v>11278</v>
      </c>
      <c r="C976" s="381">
        <v>19</v>
      </c>
      <c r="D976" s="381">
        <v>49</v>
      </c>
      <c r="E976" s="381" t="s">
        <v>11075</v>
      </c>
      <c r="F976" s="381" t="s">
        <v>11074</v>
      </c>
      <c r="G976" s="381" t="s">
        <v>3465</v>
      </c>
      <c r="H976" s="381">
        <v>82200</v>
      </c>
      <c r="I976" s="381">
        <v>28800</v>
      </c>
      <c r="J976" s="381">
        <v>32900</v>
      </c>
      <c r="K976" s="381">
        <v>37000</v>
      </c>
      <c r="L976" s="381">
        <v>41100</v>
      </c>
      <c r="M976" s="381">
        <v>44400</v>
      </c>
      <c r="N976" s="381">
        <v>47700</v>
      </c>
      <c r="O976" s="381">
        <v>51000</v>
      </c>
      <c r="P976" s="381">
        <v>54300</v>
      </c>
      <c r="Q976" s="381">
        <v>17300</v>
      </c>
      <c r="R976" s="381">
        <v>19750</v>
      </c>
      <c r="S976" s="381">
        <v>22200</v>
      </c>
      <c r="T976" s="381">
        <v>24650</v>
      </c>
      <c r="U976" s="381">
        <v>28780</v>
      </c>
      <c r="V976" s="381">
        <v>32960</v>
      </c>
      <c r="W976" s="381">
        <v>37140</v>
      </c>
      <c r="X976" s="381">
        <v>41320</v>
      </c>
      <c r="Y976" s="381">
        <v>46050</v>
      </c>
      <c r="Z976" s="381">
        <v>52600</v>
      </c>
      <c r="AA976" s="381">
        <v>59200</v>
      </c>
      <c r="AB976" s="381">
        <v>65750</v>
      </c>
      <c r="AC976" s="381">
        <v>71050</v>
      </c>
      <c r="AD976" s="381">
        <v>76300</v>
      </c>
      <c r="AE976" s="381">
        <v>81550</v>
      </c>
      <c r="AF976" s="381">
        <v>86800</v>
      </c>
      <c r="AG976" s="381">
        <v>2120</v>
      </c>
      <c r="AH976" s="381" t="s">
        <v>3465</v>
      </c>
      <c r="AI976" s="381" t="s">
        <v>11049</v>
      </c>
      <c r="AJ976" s="381">
        <v>1</v>
      </c>
    </row>
    <row r="977" spans="1:36">
      <c r="A977" s="381" t="s">
        <v>552</v>
      </c>
      <c r="B977" s="381" t="s">
        <v>11277</v>
      </c>
      <c r="C977" s="381">
        <v>19</v>
      </c>
      <c r="D977" s="381">
        <v>51</v>
      </c>
      <c r="E977" s="381" t="s">
        <v>11276</v>
      </c>
      <c r="F977" s="381" t="s">
        <v>11275</v>
      </c>
      <c r="G977" s="381" t="s">
        <v>2722</v>
      </c>
      <c r="H977" s="381">
        <v>54400</v>
      </c>
      <c r="I977" s="381">
        <v>22400</v>
      </c>
      <c r="J977" s="381">
        <v>25600</v>
      </c>
      <c r="K977" s="381">
        <v>28800</v>
      </c>
      <c r="L977" s="381">
        <v>31950</v>
      </c>
      <c r="M977" s="381">
        <v>34550</v>
      </c>
      <c r="N977" s="381">
        <v>37100</v>
      </c>
      <c r="O977" s="381">
        <v>39650</v>
      </c>
      <c r="P977" s="381">
        <v>42200</v>
      </c>
      <c r="Q977" s="381">
        <v>13450</v>
      </c>
      <c r="R977" s="381">
        <v>16240</v>
      </c>
      <c r="S977" s="381">
        <v>20420</v>
      </c>
      <c r="T977" s="381">
        <v>24600</v>
      </c>
      <c r="U977" s="381">
        <v>28780</v>
      </c>
      <c r="V977" s="381">
        <v>32960</v>
      </c>
      <c r="W977" s="381">
        <v>37140</v>
      </c>
      <c r="X977" s="381">
        <v>41320</v>
      </c>
      <c r="Y977" s="381">
        <v>35800</v>
      </c>
      <c r="Z977" s="381">
        <v>40900</v>
      </c>
      <c r="AA977" s="381">
        <v>46000</v>
      </c>
      <c r="AB977" s="381">
        <v>51100</v>
      </c>
      <c r="AC977" s="381">
        <v>55200</v>
      </c>
      <c r="AD977" s="381">
        <v>59300</v>
      </c>
      <c r="AE977" s="381">
        <v>63400</v>
      </c>
      <c r="AF977" s="381">
        <v>67500</v>
      </c>
      <c r="AG977" s="381">
        <v>9999</v>
      </c>
      <c r="AH977" s="381" t="s">
        <v>2722</v>
      </c>
      <c r="AI977" s="381" t="s">
        <v>11049</v>
      </c>
      <c r="AJ977" s="381">
        <v>0</v>
      </c>
    </row>
    <row r="978" spans="1:36">
      <c r="A978" s="381" t="s">
        <v>552</v>
      </c>
      <c r="B978" s="381" t="s">
        <v>11274</v>
      </c>
      <c r="C978" s="381">
        <v>19</v>
      </c>
      <c r="D978" s="381">
        <v>53</v>
      </c>
      <c r="E978" s="381" t="s">
        <v>11273</v>
      </c>
      <c r="F978" s="381" t="s">
        <v>11272</v>
      </c>
      <c r="G978" s="381" t="s">
        <v>3888</v>
      </c>
      <c r="H978" s="381">
        <v>52500</v>
      </c>
      <c r="I978" s="381">
        <v>22400</v>
      </c>
      <c r="J978" s="381">
        <v>25600</v>
      </c>
      <c r="K978" s="381">
        <v>28800</v>
      </c>
      <c r="L978" s="381">
        <v>31950</v>
      </c>
      <c r="M978" s="381">
        <v>34550</v>
      </c>
      <c r="N978" s="381">
        <v>37100</v>
      </c>
      <c r="O978" s="381">
        <v>39650</v>
      </c>
      <c r="P978" s="381">
        <v>42200</v>
      </c>
      <c r="Q978" s="381">
        <v>13450</v>
      </c>
      <c r="R978" s="381">
        <v>16240</v>
      </c>
      <c r="S978" s="381">
        <v>20420</v>
      </c>
      <c r="T978" s="381">
        <v>24600</v>
      </c>
      <c r="U978" s="381">
        <v>28780</v>
      </c>
      <c r="V978" s="381">
        <v>32960</v>
      </c>
      <c r="W978" s="381">
        <v>37140</v>
      </c>
      <c r="X978" s="381">
        <v>41320</v>
      </c>
      <c r="Y978" s="381">
        <v>35800</v>
      </c>
      <c r="Z978" s="381">
        <v>40900</v>
      </c>
      <c r="AA978" s="381">
        <v>46000</v>
      </c>
      <c r="AB978" s="381">
        <v>51100</v>
      </c>
      <c r="AC978" s="381">
        <v>55200</v>
      </c>
      <c r="AD978" s="381">
        <v>59300</v>
      </c>
      <c r="AE978" s="381">
        <v>63400</v>
      </c>
      <c r="AF978" s="381">
        <v>67500</v>
      </c>
      <c r="AG978" s="381">
        <v>9999</v>
      </c>
      <c r="AH978" s="381" t="s">
        <v>3888</v>
      </c>
      <c r="AI978" s="381" t="s">
        <v>11049</v>
      </c>
      <c r="AJ978" s="381">
        <v>0</v>
      </c>
    </row>
    <row r="979" spans="1:36">
      <c r="A979" s="381" t="s">
        <v>552</v>
      </c>
      <c r="B979" s="381" t="s">
        <v>11271</v>
      </c>
      <c r="C979" s="381">
        <v>19</v>
      </c>
      <c r="D979" s="381">
        <v>55</v>
      </c>
      <c r="E979" s="381" t="s">
        <v>11270</v>
      </c>
      <c r="F979" s="381" t="s">
        <v>11269</v>
      </c>
      <c r="G979" s="381" t="s">
        <v>4565</v>
      </c>
      <c r="H979" s="381">
        <v>69400</v>
      </c>
      <c r="I979" s="381">
        <v>24300</v>
      </c>
      <c r="J979" s="381">
        <v>27800</v>
      </c>
      <c r="K979" s="381">
        <v>31250</v>
      </c>
      <c r="L979" s="381">
        <v>34700</v>
      </c>
      <c r="M979" s="381">
        <v>37500</v>
      </c>
      <c r="N979" s="381">
        <v>40300</v>
      </c>
      <c r="O979" s="381">
        <v>43050</v>
      </c>
      <c r="P979" s="381">
        <v>45850</v>
      </c>
      <c r="Q979" s="381">
        <v>14600</v>
      </c>
      <c r="R979" s="381">
        <v>16650</v>
      </c>
      <c r="S979" s="381">
        <v>20420</v>
      </c>
      <c r="T979" s="381">
        <v>24600</v>
      </c>
      <c r="U979" s="381">
        <v>28780</v>
      </c>
      <c r="V979" s="381">
        <v>32960</v>
      </c>
      <c r="W979" s="381">
        <v>37140</v>
      </c>
      <c r="X979" s="381">
        <v>41320</v>
      </c>
      <c r="Y979" s="381">
        <v>38850</v>
      </c>
      <c r="Z979" s="381">
        <v>44400</v>
      </c>
      <c r="AA979" s="381">
        <v>49950</v>
      </c>
      <c r="AB979" s="381">
        <v>55500</v>
      </c>
      <c r="AC979" s="381">
        <v>59950</v>
      </c>
      <c r="AD979" s="381">
        <v>64400</v>
      </c>
      <c r="AE979" s="381">
        <v>68850</v>
      </c>
      <c r="AF979" s="381">
        <v>73300</v>
      </c>
      <c r="AG979" s="381">
        <v>9999</v>
      </c>
      <c r="AH979" s="381" t="s">
        <v>4565</v>
      </c>
      <c r="AI979" s="381" t="s">
        <v>11049</v>
      </c>
      <c r="AJ979" s="381">
        <v>0</v>
      </c>
    </row>
    <row r="980" spans="1:36">
      <c r="A980" s="381" t="s">
        <v>552</v>
      </c>
      <c r="B980" s="381" t="s">
        <v>11268</v>
      </c>
      <c r="C980" s="381">
        <v>19</v>
      </c>
      <c r="D980" s="381">
        <v>57</v>
      </c>
      <c r="E980" s="381" t="s">
        <v>11267</v>
      </c>
      <c r="F980" s="381" t="s">
        <v>11266</v>
      </c>
      <c r="G980" s="381" t="s">
        <v>11265</v>
      </c>
      <c r="H980" s="381">
        <v>53900</v>
      </c>
      <c r="I980" s="381">
        <v>22400</v>
      </c>
      <c r="J980" s="381">
        <v>25600</v>
      </c>
      <c r="K980" s="381">
        <v>28800</v>
      </c>
      <c r="L980" s="381">
        <v>31950</v>
      </c>
      <c r="M980" s="381">
        <v>34550</v>
      </c>
      <c r="N980" s="381">
        <v>37100</v>
      </c>
      <c r="O980" s="381">
        <v>39650</v>
      </c>
      <c r="P980" s="381">
        <v>42200</v>
      </c>
      <c r="Q980" s="381">
        <v>13450</v>
      </c>
      <c r="R980" s="381">
        <v>16240</v>
      </c>
      <c r="S980" s="381">
        <v>20420</v>
      </c>
      <c r="T980" s="381">
        <v>24600</v>
      </c>
      <c r="U980" s="381">
        <v>28780</v>
      </c>
      <c r="V980" s="381">
        <v>32960</v>
      </c>
      <c r="W980" s="381">
        <v>37140</v>
      </c>
      <c r="X980" s="381">
        <v>41320</v>
      </c>
      <c r="Y980" s="381">
        <v>35800</v>
      </c>
      <c r="Z980" s="381">
        <v>40900</v>
      </c>
      <c r="AA980" s="381">
        <v>46000</v>
      </c>
      <c r="AB980" s="381">
        <v>51100</v>
      </c>
      <c r="AC980" s="381">
        <v>55200</v>
      </c>
      <c r="AD980" s="381">
        <v>59300</v>
      </c>
      <c r="AE980" s="381">
        <v>63400</v>
      </c>
      <c r="AF980" s="381">
        <v>67500</v>
      </c>
      <c r="AG980" s="381">
        <v>9999</v>
      </c>
      <c r="AH980" s="381" t="s">
        <v>11265</v>
      </c>
      <c r="AI980" s="381" t="s">
        <v>11049</v>
      </c>
      <c r="AJ980" s="381">
        <v>0</v>
      </c>
    </row>
    <row r="981" spans="1:36">
      <c r="A981" s="381" t="s">
        <v>552</v>
      </c>
      <c r="B981" s="381" t="s">
        <v>11264</v>
      </c>
      <c r="C981" s="381">
        <v>19</v>
      </c>
      <c r="D981" s="381">
        <v>59</v>
      </c>
      <c r="E981" s="381" t="s">
        <v>11263</v>
      </c>
      <c r="F981" s="381" t="s">
        <v>11262</v>
      </c>
      <c r="G981" s="381" t="s">
        <v>8364</v>
      </c>
      <c r="H981" s="381">
        <v>70500</v>
      </c>
      <c r="I981" s="381">
        <v>24700</v>
      </c>
      <c r="J981" s="381">
        <v>28200</v>
      </c>
      <c r="K981" s="381">
        <v>31750</v>
      </c>
      <c r="L981" s="381">
        <v>35250</v>
      </c>
      <c r="M981" s="381">
        <v>38100</v>
      </c>
      <c r="N981" s="381">
        <v>40900</v>
      </c>
      <c r="O981" s="381">
        <v>43750</v>
      </c>
      <c r="P981" s="381">
        <v>46550</v>
      </c>
      <c r="Q981" s="381">
        <v>14850</v>
      </c>
      <c r="R981" s="381">
        <v>16950</v>
      </c>
      <c r="S981" s="381">
        <v>20420</v>
      </c>
      <c r="T981" s="381">
        <v>24600</v>
      </c>
      <c r="U981" s="381">
        <v>28780</v>
      </c>
      <c r="V981" s="381">
        <v>32960</v>
      </c>
      <c r="W981" s="381">
        <v>37140</v>
      </c>
      <c r="X981" s="381">
        <v>41320</v>
      </c>
      <c r="Y981" s="381">
        <v>39500</v>
      </c>
      <c r="Z981" s="381">
        <v>45150</v>
      </c>
      <c r="AA981" s="381">
        <v>50800</v>
      </c>
      <c r="AB981" s="381">
        <v>56400</v>
      </c>
      <c r="AC981" s="381">
        <v>60950</v>
      </c>
      <c r="AD981" s="381">
        <v>65450</v>
      </c>
      <c r="AE981" s="381">
        <v>69950</v>
      </c>
      <c r="AF981" s="381">
        <v>74450</v>
      </c>
      <c r="AG981" s="381">
        <v>9999</v>
      </c>
      <c r="AH981" s="381" t="s">
        <v>8364</v>
      </c>
      <c r="AI981" s="381" t="s">
        <v>11049</v>
      </c>
      <c r="AJ981" s="381">
        <v>0</v>
      </c>
    </row>
    <row r="982" spans="1:36">
      <c r="A982" s="381" t="s">
        <v>552</v>
      </c>
      <c r="B982" s="381" t="s">
        <v>11261</v>
      </c>
      <c r="C982" s="381">
        <v>19</v>
      </c>
      <c r="D982" s="381">
        <v>61</v>
      </c>
      <c r="E982" s="381" t="s">
        <v>11260</v>
      </c>
      <c r="F982" s="381" t="s">
        <v>11259</v>
      </c>
      <c r="G982" s="381" t="s">
        <v>11258</v>
      </c>
      <c r="H982" s="381">
        <v>66400</v>
      </c>
      <c r="I982" s="381">
        <v>23250</v>
      </c>
      <c r="J982" s="381">
        <v>26600</v>
      </c>
      <c r="K982" s="381">
        <v>29900</v>
      </c>
      <c r="L982" s="381">
        <v>33200</v>
      </c>
      <c r="M982" s="381">
        <v>35900</v>
      </c>
      <c r="N982" s="381">
        <v>38550</v>
      </c>
      <c r="O982" s="381">
        <v>41200</v>
      </c>
      <c r="P982" s="381">
        <v>43850</v>
      </c>
      <c r="Q982" s="381">
        <v>13950</v>
      </c>
      <c r="R982" s="381">
        <v>16240</v>
      </c>
      <c r="S982" s="381">
        <v>20420</v>
      </c>
      <c r="T982" s="381">
        <v>24600</v>
      </c>
      <c r="U982" s="381">
        <v>28780</v>
      </c>
      <c r="V982" s="381">
        <v>32960</v>
      </c>
      <c r="W982" s="381">
        <v>37140</v>
      </c>
      <c r="X982" s="381">
        <v>41320</v>
      </c>
      <c r="Y982" s="381">
        <v>37200</v>
      </c>
      <c r="Z982" s="381">
        <v>42500</v>
      </c>
      <c r="AA982" s="381">
        <v>47800</v>
      </c>
      <c r="AB982" s="381">
        <v>53100</v>
      </c>
      <c r="AC982" s="381">
        <v>57350</v>
      </c>
      <c r="AD982" s="381">
        <v>61600</v>
      </c>
      <c r="AE982" s="381">
        <v>65850</v>
      </c>
      <c r="AF982" s="381">
        <v>70100</v>
      </c>
      <c r="AG982" s="381">
        <v>2200</v>
      </c>
      <c r="AH982" s="381" t="s">
        <v>11258</v>
      </c>
      <c r="AI982" s="381" t="s">
        <v>11049</v>
      </c>
      <c r="AJ982" s="381">
        <v>1</v>
      </c>
    </row>
    <row r="983" spans="1:36">
      <c r="A983" s="381" t="s">
        <v>552</v>
      </c>
      <c r="B983" s="381" t="s">
        <v>11257</v>
      </c>
      <c r="C983" s="381">
        <v>19</v>
      </c>
      <c r="D983" s="381">
        <v>63</v>
      </c>
      <c r="E983" s="381" t="s">
        <v>11256</v>
      </c>
      <c r="F983" s="381" t="s">
        <v>11255</v>
      </c>
      <c r="G983" s="381" t="s">
        <v>8358</v>
      </c>
      <c r="H983" s="381">
        <v>66300</v>
      </c>
      <c r="I983" s="381">
        <v>23250</v>
      </c>
      <c r="J983" s="381">
        <v>26550</v>
      </c>
      <c r="K983" s="381">
        <v>29850</v>
      </c>
      <c r="L983" s="381">
        <v>33150</v>
      </c>
      <c r="M983" s="381">
        <v>35850</v>
      </c>
      <c r="N983" s="381">
        <v>38500</v>
      </c>
      <c r="O983" s="381">
        <v>41150</v>
      </c>
      <c r="P983" s="381">
        <v>43800</v>
      </c>
      <c r="Q983" s="381">
        <v>13950</v>
      </c>
      <c r="R983" s="381">
        <v>16240</v>
      </c>
      <c r="S983" s="381">
        <v>20420</v>
      </c>
      <c r="T983" s="381">
        <v>24600</v>
      </c>
      <c r="U983" s="381">
        <v>28780</v>
      </c>
      <c r="V983" s="381">
        <v>32960</v>
      </c>
      <c r="W983" s="381">
        <v>37140</v>
      </c>
      <c r="X983" s="381">
        <v>41320</v>
      </c>
      <c r="Y983" s="381">
        <v>37150</v>
      </c>
      <c r="Z983" s="381">
        <v>42450</v>
      </c>
      <c r="AA983" s="381">
        <v>47750</v>
      </c>
      <c r="AB983" s="381">
        <v>53050</v>
      </c>
      <c r="AC983" s="381">
        <v>57300</v>
      </c>
      <c r="AD983" s="381">
        <v>61550</v>
      </c>
      <c r="AE983" s="381">
        <v>65800</v>
      </c>
      <c r="AF983" s="381">
        <v>70050</v>
      </c>
      <c r="AG983" s="381">
        <v>9999</v>
      </c>
      <c r="AH983" s="381" t="s">
        <v>8358</v>
      </c>
      <c r="AI983" s="381" t="s">
        <v>11049</v>
      </c>
      <c r="AJ983" s="381">
        <v>0</v>
      </c>
    </row>
    <row r="984" spans="1:36">
      <c r="A984" s="381" t="s">
        <v>552</v>
      </c>
      <c r="B984" s="381" t="s">
        <v>11254</v>
      </c>
      <c r="C984" s="381">
        <v>19</v>
      </c>
      <c r="D984" s="381">
        <v>65</v>
      </c>
      <c r="E984" s="381" t="s">
        <v>11253</v>
      </c>
      <c r="F984" s="381" t="s">
        <v>11252</v>
      </c>
      <c r="G984" s="381" t="s">
        <v>1532</v>
      </c>
      <c r="H984" s="381">
        <v>61600</v>
      </c>
      <c r="I984" s="381">
        <v>22400</v>
      </c>
      <c r="J984" s="381">
        <v>25600</v>
      </c>
      <c r="K984" s="381">
        <v>28800</v>
      </c>
      <c r="L984" s="381">
        <v>31950</v>
      </c>
      <c r="M984" s="381">
        <v>34550</v>
      </c>
      <c r="N984" s="381">
        <v>37100</v>
      </c>
      <c r="O984" s="381">
        <v>39650</v>
      </c>
      <c r="P984" s="381">
        <v>42200</v>
      </c>
      <c r="Q984" s="381">
        <v>13450</v>
      </c>
      <c r="R984" s="381">
        <v>16240</v>
      </c>
      <c r="S984" s="381">
        <v>20420</v>
      </c>
      <c r="T984" s="381">
        <v>24600</v>
      </c>
      <c r="U984" s="381">
        <v>28780</v>
      </c>
      <c r="V984" s="381">
        <v>32960</v>
      </c>
      <c r="W984" s="381">
        <v>37140</v>
      </c>
      <c r="X984" s="381">
        <v>41320</v>
      </c>
      <c r="Y984" s="381">
        <v>35800</v>
      </c>
      <c r="Z984" s="381">
        <v>40900</v>
      </c>
      <c r="AA984" s="381">
        <v>46000</v>
      </c>
      <c r="AB984" s="381">
        <v>51100</v>
      </c>
      <c r="AC984" s="381">
        <v>55200</v>
      </c>
      <c r="AD984" s="381">
        <v>59300</v>
      </c>
      <c r="AE984" s="381">
        <v>63400</v>
      </c>
      <c r="AF984" s="381">
        <v>67500</v>
      </c>
      <c r="AG984" s="381">
        <v>9999</v>
      </c>
      <c r="AH984" s="381" t="s">
        <v>1532</v>
      </c>
      <c r="AI984" s="381" t="s">
        <v>11049</v>
      </c>
      <c r="AJ984" s="381">
        <v>0</v>
      </c>
    </row>
    <row r="985" spans="1:36">
      <c r="A985" s="381" t="s">
        <v>552</v>
      </c>
      <c r="B985" s="381" t="s">
        <v>11251</v>
      </c>
      <c r="C985" s="381">
        <v>19</v>
      </c>
      <c r="D985" s="381">
        <v>67</v>
      </c>
      <c r="E985" s="381" t="s">
        <v>11250</v>
      </c>
      <c r="F985" s="381" t="s">
        <v>11249</v>
      </c>
      <c r="G985" s="381" t="s">
        <v>2009</v>
      </c>
      <c r="H985" s="381">
        <v>57500</v>
      </c>
      <c r="I985" s="381">
        <v>22400</v>
      </c>
      <c r="J985" s="381">
        <v>25600</v>
      </c>
      <c r="K985" s="381">
        <v>28800</v>
      </c>
      <c r="L985" s="381">
        <v>31950</v>
      </c>
      <c r="M985" s="381">
        <v>34550</v>
      </c>
      <c r="N985" s="381">
        <v>37100</v>
      </c>
      <c r="O985" s="381">
        <v>39650</v>
      </c>
      <c r="P985" s="381">
        <v>42200</v>
      </c>
      <c r="Q985" s="381">
        <v>13450</v>
      </c>
      <c r="R985" s="381">
        <v>16240</v>
      </c>
      <c r="S985" s="381">
        <v>20420</v>
      </c>
      <c r="T985" s="381">
        <v>24600</v>
      </c>
      <c r="U985" s="381">
        <v>28780</v>
      </c>
      <c r="V985" s="381">
        <v>32960</v>
      </c>
      <c r="W985" s="381">
        <v>37140</v>
      </c>
      <c r="X985" s="381">
        <v>41320</v>
      </c>
      <c r="Y985" s="381">
        <v>35800</v>
      </c>
      <c r="Z985" s="381">
        <v>40900</v>
      </c>
      <c r="AA985" s="381">
        <v>46000</v>
      </c>
      <c r="AB985" s="381">
        <v>51100</v>
      </c>
      <c r="AC985" s="381">
        <v>55200</v>
      </c>
      <c r="AD985" s="381">
        <v>59300</v>
      </c>
      <c r="AE985" s="381">
        <v>63400</v>
      </c>
      <c r="AF985" s="381">
        <v>67500</v>
      </c>
      <c r="AG985" s="381">
        <v>9999</v>
      </c>
      <c r="AH985" s="381" t="s">
        <v>2009</v>
      </c>
      <c r="AI985" s="381" t="s">
        <v>11049</v>
      </c>
      <c r="AJ985" s="381">
        <v>0</v>
      </c>
    </row>
    <row r="986" spans="1:36">
      <c r="A986" s="381" t="s">
        <v>552</v>
      </c>
      <c r="B986" s="381" t="s">
        <v>11248</v>
      </c>
      <c r="C986" s="381">
        <v>19</v>
      </c>
      <c r="D986" s="381">
        <v>69</v>
      </c>
      <c r="E986" s="381" t="s">
        <v>11247</v>
      </c>
      <c r="F986" s="381" t="s">
        <v>11246</v>
      </c>
      <c r="G986" s="381" t="s">
        <v>1670</v>
      </c>
      <c r="H986" s="381">
        <v>58600</v>
      </c>
      <c r="I986" s="381">
        <v>22400</v>
      </c>
      <c r="J986" s="381">
        <v>25600</v>
      </c>
      <c r="K986" s="381">
        <v>28800</v>
      </c>
      <c r="L986" s="381">
        <v>31950</v>
      </c>
      <c r="M986" s="381">
        <v>34550</v>
      </c>
      <c r="N986" s="381">
        <v>37100</v>
      </c>
      <c r="O986" s="381">
        <v>39650</v>
      </c>
      <c r="P986" s="381">
        <v>42200</v>
      </c>
      <c r="Q986" s="381">
        <v>13450</v>
      </c>
      <c r="R986" s="381">
        <v>16240</v>
      </c>
      <c r="S986" s="381">
        <v>20420</v>
      </c>
      <c r="T986" s="381">
        <v>24600</v>
      </c>
      <c r="U986" s="381">
        <v>28780</v>
      </c>
      <c r="V986" s="381">
        <v>32960</v>
      </c>
      <c r="W986" s="381">
        <v>37140</v>
      </c>
      <c r="X986" s="381">
        <v>41320</v>
      </c>
      <c r="Y986" s="381">
        <v>35800</v>
      </c>
      <c r="Z986" s="381">
        <v>40900</v>
      </c>
      <c r="AA986" s="381">
        <v>46000</v>
      </c>
      <c r="AB986" s="381">
        <v>51100</v>
      </c>
      <c r="AC986" s="381">
        <v>55200</v>
      </c>
      <c r="AD986" s="381">
        <v>59300</v>
      </c>
      <c r="AE986" s="381">
        <v>63400</v>
      </c>
      <c r="AF986" s="381">
        <v>67500</v>
      </c>
      <c r="AG986" s="381">
        <v>9999</v>
      </c>
      <c r="AH986" s="381" t="s">
        <v>1670</v>
      </c>
      <c r="AI986" s="381" t="s">
        <v>11049</v>
      </c>
      <c r="AJ986" s="381">
        <v>0</v>
      </c>
    </row>
    <row r="987" spans="1:36">
      <c r="A987" s="381" t="s">
        <v>552</v>
      </c>
      <c r="B987" s="381" t="s">
        <v>11245</v>
      </c>
      <c r="C987" s="381">
        <v>19</v>
      </c>
      <c r="D987" s="381">
        <v>71</v>
      </c>
      <c r="E987" s="381" t="s">
        <v>11244</v>
      </c>
      <c r="F987" s="381" t="s">
        <v>11243</v>
      </c>
      <c r="G987" s="381" t="s">
        <v>1062</v>
      </c>
      <c r="H987" s="381">
        <v>67200</v>
      </c>
      <c r="I987" s="381">
        <v>23550</v>
      </c>
      <c r="J987" s="381">
        <v>26900</v>
      </c>
      <c r="K987" s="381">
        <v>30250</v>
      </c>
      <c r="L987" s="381">
        <v>33600</v>
      </c>
      <c r="M987" s="381">
        <v>36300</v>
      </c>
      <c r="N987" s="381">
        <v>39000</v>
      </c>
      <c r="O987" s="381">
        <v>41700</v>
      </c>
      <c r="P987" s="381">
        <v>44400</v>
      </c>
      <c r="Q987" s="381">
        <v>14150</v>
      </c>
      <c r="R987" s="381">
        <v>16240</v>
      </c>
      <c r="S987" s="381">
        <v>20420</v>
      </c>
      <c r="T987" s="381">
        <v>24600</v>
      </c>
      <c r="U987" s="381">
        <v>28780</v>
      </c>
      <c r="V987" s="381">
        <v>32960</v>
      </c>
      <c r="W987" s="381">
        <v>37140</v>
      </c>
      <c r="X987" s="381">
        <v>41320</v>
      </c>
      <c r="Y987" s="381">
        <v>37650</v>
      </c>
      <c r="Z987" s="381">
        <v>43000</v>
      </c>
      <c r="AA987" s="381">
        <v>48400</v>
      </c>
      <c r="AB987" s="381">
        <v>53750</v>
      </c>
      <c r="AC987" s="381">
        <v>58050</v>
      </c>
      <c r="AD987" s="381">
        <v>62350</v>
      </c>
      <c r="AE987" s="381">
        <v>66650</v>
      </c>
      <c r="AF987" s="381">
        <v>70950</v>
      </c>
      <c r="AG987" s="381">
        <v>9999</v>
      </c>
      <c r="AH987" s="381" t="s">
        <v>1062</v>
      </c>
      <c r="AI987" s="381" t="s">
        <v>11049</v>
      </c>
      <c r="AJ987" s="381">
        <v>0</v>
      </c>
    </row>
    <row r="988" spans="1:36">
      <c r="A988" s="381" t="s">
        <v>552</v>
      </c>
      <c r="B988" s="381" t="s">
        <v>11242</v>
      </c>
      <c r="C988" s="381">
        <v>19</v>
      </c>
      <c r="D988" s="381">
        <v>73</v>
      </c>
      <c r="E988" s="381" t="s">
        <v>11241</v>
      </c>
      <c r="F988" s="381" t="s">
        <v>11240</v>
      </c>
      <c r="G988" s="381" t="s">
        <v>1988</v>
      </c>
      <c r="H988" s="381">
        <v>59000</v>
      </c>
      <c r="I988" s="381">
        <v>22400</v>
      </c>
      <c r="J988" s="381">
        <v>25600</v>
      </c>
      <c r="K988" s="381">
        <v>28800</v>
      </c>
      <c r="L988" s="381">
        <v>31950</v>
      </c>
      <c r="M988" s="381">
        <v>34550</v>
      </c>
      <c r="N988" s="381">
        <v>37100</v>
      </c>
      <c r="O988" s="381">
        <v>39650</v>
      </c>
      <c r="P988" s="381">
        <v>42200</v>
      </c>
      <c r="Q988" s="381">
        <v>13450</v>
      </c>
      <c r="R988" s="381">
        <v>16240</v>
      </c>
      <c r="S988" s="381">
        <v>20420</v>
      </c>
      <c r="T988" s="381">
        <v>24600</v>
      </c>
      <c r="U988" s="381">
        <v>28780</v>
      </c>
      <c r="V988" s="381">
        <v>32960</v>
      </c>
      <c r="W988" s="381">
        <v>37140</v>
      </c>
      <c r="X988" s="381">
        <v>41320</v>
      </c>
      <c r="Y988" s="381">
        <v>35800</v>
      </c>
      <c r="Z988" s="381">
        <v>40900</v>
      </c>
      <c r="AA988" s="381">
        <v>46000</v>
      </c>
      <c r="AB988" s="381">
        <v>51100</v>
      </c>
      <c r="AC988" s="381">
        <v>55200</v>
      </c>
      <c r="AD988" s="381">
        <v>59300</v>
      </c>
      <c r="AE988" s="381">
        <v>63400</v>
      </c>
      <c r="AF988" s="381">
        <v>67500</v>
      </c>
      <c r="AG988" s="381">
        <v>9999</v>
      </c>
      <c r="AH988" s="381" t="s">
        <v>1988</v>
      </c>
      <c r="AI988" s="381" t="s">
        <v>11049</v>
      </c>
      <c r="AJ988" s="381">
        <v>0</v>
      </c>
    </row>
    <row r="989" spans="1:36">
      <c r="A989" s="381" t="s">
        <v>552</v>
      </c>
      <c r="B989" s="381" t="s">
        <v>11239</v>
      </c>
      <c r="C989" s="381">
        <v>19</v>
      </c>
      <c r="D989" s="381">
        <v>75</v>
      </c>
      <c r="E989" s="381" t="s">
        <v>11238</v>
      </c>
      <c r="F989" s="381" t="s">
        <v>11237</v>
      </c>
      <c r="G989" s="381" t="s">
        <v>3852</v>
      </c>
      <c r="H989" s="381">
        <v>68000</v>
      </c>
      <c r="I989" s="381">
        <v>23800</v>
      </c>
      <c r="J989" s="381">
        <v>27200</v>
      </c>
      <c r="K989" s="381">
        <v>30600</v>
      </c>
      <c r="L989" s="381">
        <v>34000</v>
      </c>
      <c r="M989" s="381">
        <v>36750</v>
      </c>
      <c r="N989" s="381">
        <v>39450</v>
      </c>
      <c r="O989" s="381">
        <v>42200</v>
      </c>
      <c r="P989" s="381">
        <v>44900</v>
      </c>
      <c r="Q989" s="381">
        <v>14300</v>
      </c>
      <c r="R989" s="381">
        <v>16350</v>
      </c>
      <c r="S989" s="381">
        <v>20420</v>
      </c>
      <c r="T989" s="381">
        <v>24600</v>
      </c>
      <c r="U989" s="381">
        <v>28780</v>
      </c>
      <c r="V989" s="381">
        <v>32960</v>
      </c>
      <c r="W989" s="381">
        <v>37140</v>
      </c>
      <c r="X989" s="381">
        <v>41320</v>
      </c>
      <c r="Y989" s="381">
        <v>38100</v>
      </c>
      <c r="Z989" s="381">
        <v>43550</v>
      </c>
      <c r="AA989" s="381">
        <v>49000</v>
      </c>
      <c r="AB989" s="381">
        <v>54400</v>
      </c>
      <c r="AC989" s="381">
        <v>58800</v>
      </c>
      <c r="AD989" s="381">
        <v>63150</v>
      </c>
      <c r="AE989" s="381">
        <v>67500</v>
      </c>
      <c r="AF989" s="381">
        <v>71850</v>
      </c>
      <c r="AG989" s="381">
        <v>9999</v>
      </c>
      <c r="AH989" s="381" t="s">
        <v>3852</v>
      </c>
      <c r="AI989" s="381" t="s">
        <v>11049</v>
      </c>
      <c r="AJ989" s="381">
        <v>1</v>
      </c>
    </row>
    <row r="990" spans="1:36">
      <c r="A990" s="381" t="s">
        <v>552</v>
      </c>
      <c r="B990" s="381" t="s">
        <v>11236</v>
      </c>
      <c r="C990" s="381">
        <v>19</v>
      </c>
      <c r="D990" s="381">
        <v>77</v>
      </c>
      <c r="E990" s="381" t="s">
        <v>11075</v>
      </c>
      <c r="F990" s="381" t="s">
        <v>11074</v>
      </c>
      <c r="G990" s="381" t="s">
        <v>11235</v>
      </c>
      <c r="H990" s="381">
        <v>82200</v>
      </c>
      <c r="I990" s="381">
        <v>28800</v>
      </c>
      <c r="J990" s="381">
        <v>32900</v>
      </c>
      <c r="K990" s="381">
        <v>37000</v>
      </c>
      <c r="L990" s="381">
        <v>41100</v>
      </c>
      <c r="M990" s="381">
        <v>44400</v>
      </c>
      <c r="N990" s="381">
        <v>47700</v>
      </c>
      <c r="O990" s="381">
        <v>51000</v>
      </c>
      <c r="P990" s="381">
        <v>54300</v>
      </c>
      <c r="Q990" s="381">
        <v>17300</v>
      </c>
      <c r="R990" s="381">
        <v>19750</v>
      </c>
      <c r="S990" s="381">
        <v>22200</v>
      </c>
      <c r="T990" s="381">
        <v>24650</v>
      </c>
      <c r="U990" s="381">
        <v>28780</v>
      </c>
      <c r="V990" s="381">
        <v>32960</v>
      </c>
      <c r="W990" s="381">
        <v>37140</v>
      </c>
      <c r="X990" s="381">
        <v>41320</v>
      </c>
      <c r="Y990" s="381">
        <v>46050</v>
      </c>
      <c r="Z990" s="381">
        <v>52600</v>
      </c>
      <c r="AA990" s="381">
        <v>59200</v>
      </c>
      <c r="AB990" s="381">
        <v>65750</v>
      </c>
      <c r="AC990" s="381">
        <v>71050</v>
      </c>
      <c r="AD990" s="381">
        <v>76300</v>
      </c>
      <c r="AE990" s="381">
        <v>81550</v>
      </c>
      <c r="AF990" s="381">
        <v>86800</v>
      </c>
      <c r="AG990" s="381">
        <v>9999</v>
      </c>
      <c r="AH990" s="381" t="s">
        <v>11235</v>
      </c>
      <c r="AI990" s="381" t="s">
        <v>11049</v>
      </c>
      <c r="AJ990" s="381">
        <v>1</v>
      </c>
    </row>
    <row r="991" spans="1:36">
      <c r="A991" s="381" t="s">
        <v>552</v>
      </c>
      <c r="B991" s="381" t="s">
        <v>11234</v>
      </c>
      <c r="C991" s="381">
        <v>19</v>
      </c>
      <c r="D991" s="381">
        <v>79</v>
      </c>
      <c r="E991" s="381" t="s">
        <v>11233</v>
      </c>
      <c r="F991" s="381" t="s">
        <v>11232</v>
      </c>
      <c r="G991" s="381" t="s">
        <v>3323</v>
      </c>
      <c r="H991" s="381">
        <v>59300</v>
      </c>
      <c r="I991" s="381">
        <v>22400</v>
      </c>
      <c r="J991" s="381">
        <v>25600</v>
      </c>
      <c r="K991" s="381">
        <v>28800</v>
      </c>
      <c r="L991" s="381">
        <v>31950</v>
      </c>
      <c r="M991" s="381">
        <v>34550</v>
      </c>
      <c r="N991" s="381">
        <v>37100</v>
      </c>
      <c r="O991" s="381">
        <v>39650</v>
      </c>
      <c r="P991" s="381">
        <v>42200</v>
      </c>
      <c r="Q991" s="381">
        <v>13450</v>
      </c>
      <c r="R991" s="381">
        <v>16240</v>
      </c>
      <c r="S991" s="381">
        <v>20420</v>
      </c>
      <c r="T991" s="381">
        <v>24600</v>
      </c>
      <c r="U991" s="381">
        <v>28780</v>
      </c>
      <c r="V991" s="381">
        <v>32960</v>
      </c>
      <c r="W991" s="381">
        <v>37140</v>
      </c>
      <c r="X991" s="381">
        <v>41320</v>
      </c>
      <c r="Y991" s="381">
        <v>35800</v>
      </c>
      <c r="Z991" s="381">
        <v>40900</v>
      </c>
      <c r="AA991" s="381">
        <v>46000</v>
      </c>
      <c r="AB991" s="381">
        <v>51100</v>
      </c>
      <c r="AC991" s="381">
        <v>55200</v>
      </c>
      <c r="AD991" s="381">
        <v>59300</v>
      </c>
      <c r="AE991" s="381">
        <v>63400</v>
      </c>
      <c r="AF991" s="381">
        <v>67500</v>
      </c>
      <c r="AG991" s="381">
        <v>9999</v>
      </c>
      <c r="AH991" s="381" t="s">
        <v>3323</v>
      </c>
      <c r="AI991" s="381" t="s">
        <v>11049</v>
      </c>
      <c r="AJ991" s="381">
        <v>0</v>
      </c>
    </row>
    <row r="992" spans="1:36">
      <c r="A992" s="381" t="s">
        <v>552</v>
      </c>
      <c r="B992" s="381" t="s">
        <v>11231</v>
      </c>
      <c r="C992" s="381">
        <v>19</v>
      </c>
      <c r="D992" s="381">
        <v>81</v>
      </c>
      <c r="E992" s="381" t="s">
        <v>11230</v>
      </c>
      <c r="F992" s="381" t="s">
        <v>11229</v>
      </c>
      <c r="G992" s="381" t="s">
        <v>1513</v>
      </c>
      <c r="H992" s="381">
        <v>66600</v>
      </c>
      <c r="I992" s="381">
        <v>23350</v>
      </c>
      <c r="J992" s="381">
        <v>26650</v>
      </c>
      <c r="K992" s="381">
        <v>30000</v>
      </c>
      <c r="L992" s="381">
        <v>33300</v>
      </c>
      <c r="M992" s="381">
        <v>36000</v>
      </c>
      <c r="N992" s="381">
        <v>38650</v>
      </c>
      <c r="O992" s="381">
        <v>41300</v>
      </c>
      <c r="P992" s="381">
        <v>44000</v>
      </c>
      <c r="Q992" s="381">
        <v>14000</v>
      </c>
      <c r="R992" s="381">
        <v>16240</v>
      </c>
      <c r="S992" s="381">
        <v>20420</v>
      </c>
      <c r="T992" s="381">
        <v>24600</v>
      </c>
      <c r="U992" s="381">
        <v>28780</v>
      </c>
      <c r="V992" s="381">
        <v>32960</v>
      </c>
      <c r="W992" s="381">
        <v>37140</v>
      </c>
      <c r="X992" s="381">
        <v>41320</v>
      </c>
      <c r="Y992" s="381">
        <v>37350</v>
      </c>
      <c r="Z992" s="381">
        <v>42650</v>
      </c>
      <c r="AA992" s="381">
        <v>48000</v>
      </c>
      <c r="AB992" s="381">
        <v>53300</v>
      </c>
      <c r="AC992" s="381">
        <v>57600</v>
      </c>
      <c r="AD992" s="381">
        <v>61850</v>
      </c>
      <c r="AE992" s="381">
        <v>66100</v>
      </c>
      <c r="AF992" s="381">
        <v>70400</v>
      </c>
      <c r="AG992" s="381">
        <v>9999</v>
      </c>
      <c r="AH992" s="381" t="s">
        <v>1513</v>
      </c>
      <c r="AI992" s="381" t="s">
        <v>11049</v>
      </c>
      <c r="AJ992" s="381">
        <v>0</v>
      </c>
    </row>
    <row r="993" spans="1:36">
      <c r="A993" s="381" t="s">
        <v>552</v>
      </c>
      <c r="B993" s="381" t="s">
        <v>11228</v>
      </c>
      <c r="C993" s="381">
        <v>19</v>
      </c>
      <c r="D993" s="381">
        <v>83</v>
      </c>
      <c r="E993" s="381" t="s">
        <v>11227</v>
      </c>
      <c r="F993" s="381" t="s">
        <v>11226</v>
      </c>
      <c r="G993" s="381" t="s">
        <v>3313</v>
      </c>
      <c r="H993" s="381">
        <v>70000</v>
      </c>
      <c r="I993" s="381">
        <v>24500</v>
      </c>
      <c r="J993" s="381">
        <v>28000</v>
      </c>
      <c r="K993" s="381">
        <v>31500</v>
      </c>
      <c r="L993" s="381">
        <v>35000</v>
      </c>
      <c r="M993" s="381">
        <v>37800</v>
      </c>
      <c r="N993" s="381">
        <v>40600</v>
      </c>
      <c r="O993" s="381">
        <v>43400</v>
      </c>
      <c r="P993" s="381">
        <v>46200</v>
      </c>
      <c r="Q993" s="381">
        <v>14700</v>
      </c>
      <c r="R993" s="381">
        <v>16800</v>
      </c>
      <c r="S993" s="381">
        <v>20420</v>
      </c>
      <c r="T993" s="381">
        <v>24600</v>
      </c>
      <c r="U993" s="381">
        <v>28780</v>
      </c>
      <c r="V993" s="381">
        <v>32960</v>
      </c>
      <c r="W993" s="381">
        <v>37140</v>
      </c>
      <c r="X993" s="381">
        <v>41320</v>
      </c>
      <c r="Y993" s="381">
        <v>39200</v>
      </c>
      <c r="Z993" s="381">
        <v>44800</v>
      </c>
      <c r="AA993" s="381">
        <v>50400</v>
      </c>
      <c r="AB993" s="381">
        <v>56000</v>
      </c>
      <c r="AC993" s="381">
        <v>60500</v>
      </c>
      <c r="AD993" s="381">
        <v>65000</v>
      </c>
      <c r="AE993" s="381">
        <v>69450</v>
      </c>
      <c r="AF993" s="381">
        <v>73950</v>
      </c>
      <c r="AG993" s="381">
        <v>9999</v>
      </c>
      <c r="AH993" s="381" t="s">
        <v>3313</v>
      </c>
      <c r="AI993" s="381" t="s">
        <v>11049</v>
      </c>
      <c r="AJ993" s="381">
        <v>0</v>
      </c>
    </row>
    <row r="994" spans="1:36">
      <c r="A994" s="381" t="s">
        <v>552</v>
      </c>
      <c r="B994" s="381" t="s">
        <v>11225</v>
      </c>
      <c r="C994" s="381">
        <v>19</v>
      </c>
      <c r="D994" s="381">
        <v>85</v>
      </c>
      <c r="E994" s="381" t="s">
        <v>6729</v>
      </c>
      <c r="F994" s="381" t="s">
        <v>6728</v>
      </c>
      <c r="G994" s="381" t="s">
        <v>1505</v>
      </c>
      <c r="H994" s="381">
        <v>75000</v>
      </c>
      <c r="I994" s="381">
        <v>26250</v>
      </c>
      <c r="J994" s="381">
        <v>30000</v>
      </c>
      <c r="K994" s="381">
        <v>33750</v>
      </c>
      <c r="L994" s="381">
        <v>37500</v>
      </c>
      <c r="M994" s="381">
        <v>40500</v>
      </c>
      <c r="N994" s="381">
        <v>43500</v>
      </c>
      <c r="O994" s="381">
        <v>46500</v>
      </c>
      <c r="P994" s="381">
        <v>49500</v>
      </c>
      <c r="Q994" s="381">
        <v>15750</v>
      </c>
      <c r="R994" s="381">
        <v>18000</v>
      </c>
      <c r="S994" s="381">
        <v>20420</v>
      </c>
      <c r="T994" s="381">
        <v>24600</v>
      </c>
      <c r="U994" s="381">
        <v>28780</v>
      </c>
      <c r="V994" s="381">
        <v>32960</v>
      </c>
      <c r="W994" s="381">
        <v>37140</v>
      </c>
      <c r="X994" s="381">
        <v>41320</v>
      </c>
      <c r="Y994" s="381">
        <v>42000</v>
      </c>
      <c r="Z994" s="381">
        <v>48000</v>
      </c>
      <c r="AA994" s="381">
        <v>54000</v>
      </c>
      <c r="AB994" s="381">
        <v>60000</v>
      </c>
      <c r="AC994" s="381">
        <v>64800</v>
      </c>
      <c r="AD994" s="381">
        <v>69600</v>
      </c>
      <c r="AE994" s="381">
        <v>74400</v>
      </c>
      <c r="AF994" s="381">
        <v>79200</v>
      </c>
      <c r="AG994" s="381">
        <v>9999</v>
      </c>
      <c r="AH994" s="381" t="s">
        <v>1505</v>
      </c>
      <c r="AI994" s="381" t="s">
        <v>11049</v>
      </c>
      <c r="AJ994" s="381">
        <v>1</v>
      </c>
    </row>
    <row r="995" spans="1:36">
      <c r="A995" s="381" t="s">
        <v>552</v>
      </c>
      <c r="B995" s="381" t="s">
        <v>11224</v>
      </c>
      <c r="C995" s="381">
        <v>19</v>
      </c>
      <c r="D995" s="381">
        <v>87</v>
      </c>
      <c r="E995" s="381" t="s">
        <v>11223</v>
      </c>
      <c r="F995" s="381" t="s">
        <v>11222</v>
      </c>
      <c r="G995" s="381" t="s">
        <v>1976</v>
      </c>
      <c r="H995" s="381">
        <v>62700</v>
      </c>
      <c r="I995" s="381">
        <v>22400</v>
      </c>
      <c r="J995" s="381">
        <v>25600</v>
      </c>
      <c r="K995" s="381">
        <v>28800</v>
      </c>
      <c r="L995" s="381">
        <v>31950</v>
      </c>
      <c r="M995" s="381">
        <v>34550</v>
      </c>
      <c r="N995" s="381">
        <v>37100</v>
      </c>
      <c r="O995" s="381">
        <v>39650</v>
      </c>
      <c r="P995" s="381">
        <v>42200</v>
      </c>
      <c r="Q995" s="381">
        <v>13450</v>
      </c>
      <c r="R995" s="381">
        <v>16240</v>
      </c>
      <c r="S995" s="381">
        <v>20420</v>
      </c>
      <c r="T995" s="381">
        <v>24600</v>
      </c>
      <c r="U995" s="381">
        <v>28780</v>
      </c>
      <c r="V995" s="381">
        <v>32960</v>
      </c>
      <c r="W995" s="381">
        <v>37140</v>
      </c>
      <c r="X995" s="381">
        <v>41320</v>
      </c>
      <c r="Y995" s="381">
        <v>35800</v>
      </c>
      <c r="Z995" s="381">
        <v>40900</v>
      </c>
      <c r="AA995" s="381">
        <v>46000</v>
      </c>
      <c r="AB995" s="381">
        <v>51100</v>
      </c>
      <c r="AC995" s="381">
        <v>55200</v>
      </c>
      <c r="AD995" s="381">
        <v>59300</v>
      </c>
      <c r="AE995" s="381">
        <v>63400</v>
      </c>
      <c r="AF995" s="381">
        <v>67500</v>
      </c>
      <c r="AG995" s="381">
        <v>9999</v>
      </c>
      <c r="AH995" s="381" t="s">
        <v>1976</v>
      </c>
      <c r="AI995" s="381" t="s">
        <v>11049</v>
      </c>
      <c r="AJ995" s="381">
        <v>0</v>
      </c>
    </row>
    <row r="996" spans="1:36">
      <c r="A996" s="381" t="s">
        <v>552</v>
      </c>
      <c r="B996" s="381" t="s">
        <v>11221</v>
      </c>
      <c r="C996" s="381">
        <v>19</v>
      </c>
      <c r="D996" s="381">
        <v>89</v>
      </c>
      <c r="E996" s="381" t="s">
        <v>11220</v>
      </c>
      <c r="F996" s="381" t="s">
        <v>11219</v>
      </c>
      <c r="G996" s="381" t="s">
        <v>3262</v>
      </c>
      <c r="H996" s="381">
        <v>60300</v>
      </c>
      <c r="I996" s="381">
        <v>22400</v>
      </c>
      <c r="J996" s="381">
        <v>25600</v>
      </c>
      <c r="K996" s="381">
        <v>28800</v>
      </c>
      <c r="L996" s="381">
        <v>31950</v>
      </c>
      <c r="M996" s="381">
        <v>34550</v>
      </c>
      <c r="N996" s="381">
        <v>37100</v>
      </c>
      <c r="O996" s="381">
        <v>39650</v>
      </c>
      <c r="P996" s="381">
        <v>42200</v>
      </c>
      <c r="Q996" s="381">
        <v>13450</v>
      </c>
      <c r="R996" s="381">
        <v>16240</v>
      </c>
      <c r="S996" s="381">
        <v>20420</v>
      </c>
      <c r="T996" s="381">
        <v>24600</v>
      </c>
      <c r="U996" s="381">
        <v>28780</v>
      </c>
      <c r="V996" s="381">
        <v>32960</v>
      </c>
      <c r="W996" s="381">
        <v>37140</v>
      </c>
      <c r="X996" s="381">
        <v>41320</v>
      </c>
      <c r="Y996" s="381">
        <v>35800</v>
      </c>
      <c r="Z996" s="381">
        <v>40900</v>
      </c>
      <c r="AA996" s="381">
        <v>46000</v>
      </c>
      <c r="AB996" s="381">
        <v>51100</v>
      </c>
      <c r="AC996" s="381">
        <v>55200</v>
      </c>
      <c r="AD996" s="381">
        <v>59300</v>
      </c>
      <c r="AE996" s="381">
        <v>63400</v>
      </c>
      <c r="AF996" s="381">
        <v>67500</v>
      </c>
      <c r="AG996" s="381">
        <v>9999</v>
      </c>
      <c r="AH996" s="381" t="s">
        <v>3262</v>
      </c>
      <c r="AI996" s="381" t="s">
        <v>11049</v>
      </c>
      <c r="AJ996" s="381">
        <v>0</v>
      </c>
    </row>
    <row r="997" spans="1:36">
      <c r="A997" s="381" t="s">
        <v>552</v>
      </c>
      <c r="B997" s="381" t="s">
        <v>11218</v>
      </c>
      <c r="C997" s="381">
        <v>19</v>
      </c>
      <c r="D997" s="381">
        <v>91</v>
      </c>
      <c r="E997" s="381" t="s">
        <v>11217</v>
      </c>
      <c r="F997" s="381" t="s">
        <v>11216</v>
      </c>
      <c r="G997" s="381" t="s">
        <v>6689</v>
      </c>
      <c r="H997" s="381">
        <v>61400</v>
      </c>
      <c r="I997" s="381">
        <v>22400</v>
      </c>
      <c r="J997" s="381">
        <v>25600</v>
      </c>
      <c r="K997" s="381">
        <v>28800</v>
      </c>
      <c r="L997" s="381">
        <v>31950</v>
      </c>
      <c r="M997" s="381">
        <v>34550</v>
      </c>
      <c r="N997" s="381">
        <v>37100</v>
      </c>
      <c r="O997" s="381">
        <v>39650</v>
      </c>
      <c r="P997" s="381">
        <v>42200</v>
      </c>
      <c r="Q997" s="381">
        <v>13450</v>
      </c>
      <c r="R997" s="381">
        <v>16240</v>
      </c>
      <c r="S997" s="381">
        <v>20420</v>
      </c>
      <c r="T997" s="381">
        <v>24600</v>
      </c>
      <c r="U997" s="381">
        <v>28780</v>
      </c>
      <c r="V997" s="381">
        <v>32960</v>
      </c>
      <c r="W997" s="381">
        <v>37140</v>
      </c>
      <c r="X997" s="381">
        <v>41320</v>
      </c>
      <c r="Y997" s="381">
        <v>35800</v>
      </c>
      <c r="Z997" s="381">
        <v>40900</v>
      </c>
      <c r="AA997" s="381">
        <v>46000</v>
      </c>
      <c r="AB997" s="381">
        <v>51100</v>
      </c>
      <c r="AC997" s="381">
        <v>55200</v>
      </c>
      <c r="AD997" s="381">
        <v>59300</v>
      </c>
      <c r="AE997" s="381">
        <v>63400</v>
      </c>
      <c r="AF997" s="381">
        <v>67500</v>
      </c>
      <c r="AG997" s="381">
        <v>9999</v>
      </c>
      <c r="AH997" s="381" t="s">
        <v>6689</v>
      </c>
      <c r="AI997" s="381" t="s">
        <v>11049</v>
      </c>
      <c r="AJ997" s="381">
        <v>0</v>
      </c>
    </row>
    <row r="998" spans="1:36">
      <c r="A998" s="381" t="s">
        <v>552</v>
      </c>
      <c r="B998" s="381" t="s">
        <v>11215</v>
      </c>
      <c r="C998" s="381">
        <v>19</v>
      </c>
      <c r="D998" s="381">
        <v>93</v>
      </c>
      <c r="E998" s="381" t="s">
        <v>11214</v>
      </c>
      <c r="F998" s="381" t="s">
        <v>11213</v>
      </c>
      <c r="G998" s="381" t="s">
        <v>11212</v>
      </c>
      <c r="H998" s="381">
        <v>60900</v>
      </c>
      <c r="I998" s="381">
        <v>22400</v>
      </c>
      <c r="J998" s="381">
        <v>25600</v>
      </c>
      <c r="K998" s="381">
        <v>28800</v>
      </c>
      <c r="L998" s="381">
        <v>31950</v>
      </c>
      <c r="M998" s="381">
        <v>34550</v>
      </c>
      <c r="N998" s="381">
        <v>37100</v>
      </c>
      <c r="O998" s="381">
        <v>39650</v>
      </c>
      <c r="P998" s="381">
        <v>42200</v>
      </c>
      <c r="Q998" s="381">
        <v>13450</v>
      </c>
      <c r="R998" s="381">
        <v>16240</v>
      </c>
      <c r="S998" s="381">
        <v>20420</v>
      </c>
      <c r="T998" s="381">
        <v>24600</v>
      </c>
      <c r="U998" s="381">
        <v>28780</v>
      </c>
      <c r="V998" s="381">
        <v>32960</v>
      </c>
      <c r="W998" s="381">
        <v>37140</v>
      </c>
      <c r="X998" s="381">
        <v>41320</v>
      </c>
      <c r="Y998" s="381">
        <v>35800</v>
      </c>
      <c r="Z998" s="381">
        <v>40900</v>
      </c>
      <c r="AA998" s="381">
        <v>46000</v>
      </c>
      <c r="AB998" s="381">
        <v>51100</v>
      </c>
      <c r="AC998" s="381">
        <v>55200</v>
      </c>
      <c r="AD998" s="381">
        <v>59300</v>
      </c>
      <c r="AE998" s="381">
        <v>63400</v>
      </c>
      <c r="AF998" s="381">
        <v>67500</v>
      </c>
      <c r="AG998" s="381">
        <v>9999</v>
      </c>
      <c r="AH998" s="381" t="s">
        <v>11212</v>
      </c>
      <c r="AI998" s="381" t="s">
        <v>11049</v>
      </c>
      <c r="AJ998" s="381">
        <v>0</v>
      </c>
    </row>
    <row r="999" spans="1:36">
      <c r="A999" s="381" t="s">
        <v>552</v>
      </c>
      <c r="B999" s="381" t="s">
        <v>11211</v>
      </c>
      <c r="C999" s="381">
        <v>19</v>
      </c>
      <c r="D999" s="381">
        <v>95</v>
      </c>
      <c r="E999" s="381" t="s">
        <v>11210</v>
      </c>
      <c r="F999" s="381" t="s">
        <v>11209</v>
      </c>
      <c r="G999" s="381" t="s">
        <v>1270</v>
      </c>
      <c r="H999" s="381">
        <v>74600</v>
      </c>
      <c r="I999" s="381">
        <v>26150</v>
      </c>
      <c r="J999" s="381">
        <v>29850</v>
      </c>
      <c r="K999" s="381">
        <v>33600</v>
      </c>
      <c r="L999" s="381">
        <v>37300</v>
      </c>
      <c r="M999" s="381">
        <v>40300</v>
      </c>
      <c r="N999" s="381">
        <v>43300</v>
      </c>
      <c r="O999" s="381">
        <v>46300</v>
      </c>
      <c r="P999" s="381">
        <v>49250</v>
      </c>
      <c r="Q999" s="381">
        <v>15700</v>
      </c>
      <c r="R999" s="381">
        <v>17950</v>
      </c>
      <c r="S999" s="381">
        <v>20420</v>
      </c>
      <c r="T999" s="381">
        <v>24600</v>
      </c>
      <c r="U999" s="381">
        <v>28780</v>
      </c>
      <c r="V999" s="381">
        <v>32960</v>
      </c>
      <c r="W999" s="381">
        <v>37140</v>
      </c>
      <c r="X999" s="381">
        <v>41320</v>
      </c>
      <c r="Y999" s="381">
        <v>41800</v>
      </c>
      <c r="Z999" s="381">
        <v>47800</v>
      </c>
      <c r="AA999" s="381">
        <v>53750</v>
      </c>
      <c r="AB999" s="381">
        <v>59700</v>
      </c>
      <c r="AC999" s="381">
        <v>64500</v>
      </c>
      <c r="AD999" s="381">
        <v>69300</v>
      </c>
      <c r="AE999" s="381">
        <v>74050</v>
      </c>
      <c r="AF999" s="381">
        <v>78850</v>
      </c>
      <c r="AG999" s="381">
        <v>9999</v>
      </c>
      <c r="AH999" s="381" t="s">
        <v>1270</v>
      </c>
      <c r="AI999" s="381" t="s">
        <v>11049</v>
      </c>
      <c r="AJ999" s="381">
        <v>0</v>
      </c>
    </row>
    <row r="1000" spans="1:36">
      <c r="A1000" s="381" t="s">
        <v>552</v>
      </c>
      <c r="B1000" s="381" t="s">
        <v>11208</v>
      </c>
      <c r="C1000" s="381">
        <v>19</v>
      </c>
      <c r="D1000" s="381">
        <v>97</v>
      </c>
      <c r="E1000" s="381" t="s">
        <v>11207</v>
      </c>
      <c r="F1000" s="381" t="s">
        <v>11206</v>
      </c>
      <c r="G1000" s="381" t="s">
        <v>1262</v>
      </c>
      <c r="H1000" s="381">
        <v>59300</v>
      </c>
      <c r="I1000" s="381">
        <v>22400</v>
      </c>
      <c r="J1000" s="381">
        <v>25600</v>
      </c>
      <c r="K1000" s="381">
        <v>28800</v>
      </c>
      <c r="L1000" s="381">
        <v>31950</v>
      </c>
      <c r="M1000" s="381">
        <v>34550</v>
      </c>
      <c r="N1000" s="381">
        <v>37100</v>
      </c>
      <c r="O1000" s="381">
        <v>39650</v>
      </c>
      <c r="P1000" s="381">
        <v>42200</v>
      </c>
      <c r="Q1000" s="381">
        <v>13450</v>
      </c>
      <c r="R1000" s="381">
        <v>16240</v>
      </c>
      <c r="S1000" s="381">
        <v>20420</v>
      </c>
      <c r="T1000" s="381">
        <v>24600</v>
      </c>
      <c r="U1000" s="381">
        <v>28780</v>
      </c>
      <c r="V1000" s="381">
        <v>32960</v>
      </c>
      <c r="W1000" s="381">
        <v>37140</v>
      </c>
      <c r="X1000" s="381">
        <v>41320</v>
      </c>
      <c r="Y1000" s="381">
        <v>35800</v>
      </c>
      <c r="Z1000" s="381">
        <v>40900</v>
      </c>
      <c r="AA1000" s="381">
        <v>46000</v>
      </c>
      <c r="AB1000" s="381">
        <v>51100</v>
      </c>
      <c r="AC1000" s="381">
        <v>55200</v>
      </c>
      <c r="AD1000" s="381">
        <v>59300</v>
      </c>
      <c r="AE1000" s="381">
        <v>63400</v>
      </c>
      <c r="AF1000" s="381">
        <v>67500</v>
      </c>
      <c r="AG1000" s="381">
        <v>9999</v>
      </c>
      <c r="AH1000" s="381" t="s">
        <v>1262</v>
      </c>
      <c r="AI1000" s="381" t="s">
        <v>11049</v>
      </c>
      <c r="AJ1000" s="381">
        <v>0</v>
      </c>
    </row>
    <row r="1001" spans="1:36">
      <c r="A1001" s="381" t="s">
        <v>552</v>
      </c>
      <c r="B1001" s="381" t="s">
        <v>11205</v>
      </c>
      <c r="C1001" s="381">
        <v>19</v>
      </c>
      <c r="D1001" s="381">
        <v>99</v>
      </c>
      <c r="E1001" s="381" t="s">
        <v>11204</v>
      </c>
      <c r="F1001" s="381" t="s">
        <v>11203</v>
      </c>
      <c r="G1001" s="381" t="s">
        <v>3239</v>
      </c>
      <c r="H1001" s="381">
        <v>68400</v>
      </c>
      <c r="I1001" s="381">
        <v>23950</v>
      </c>
      <c r="J1001" s="381">
        <v>27400</v>
      </c>
      <c r="K1001" s="381">
        <v>30800</v>
      </c>
      <c r="L1001" s="381">
        <v>34200</v>
      </c>
      <c r="M1001" s="381">
        <v>36950</v>
      </c>
      <c r="N1001" s="381">
        <v>39700</v>
      </c>
      <c r="O1001" s="381">
        <v>42450</v>
      </c>
      <c r="P1001" s="381">
        <v>45150</v>
      </c>
      <c r="Q1001" s="381">
        <v>14350</v>
      </c>
      <c r="R1001" s="381">
        <v>16400</v>
      </c>
      <c r="S1001" s="381">
        <v>20420</v>
      </c>
      <c r="T1001" s="381">
        <v>24600</v>
      </c>
      <c r="U1001" s="381">
        <v>28780</v>
      </c>
      <c r="V1001" s="381">
        <v>32960</v>
      </c>
      <c r="W1001" s="381">
        <v>37140</v>
      </c>
      <c r="X1001" s="381">
        <v>41320</v>
      </c>
      <c r="Y1001" s="381">
        <v>38300</v>
      </c>
      <c r="Z1001" s="381">
        <v>43800</v>
      </c>
      <c r="AA1001" s="381">
        <v>49250</v>
      </c>
      <c r="AB1001" s="381">
        <v>54700</v>
      </c>
      <c r="AC1001" s="381">
        <v>59100</v>
      </c>
      <c r="AD1001" s="381">
        <v>63500</v>
      </c>
      <c r="AE1001" s="381">
        <v>67850</v>
      </c>
      <c r="AF1001" s="381">
        <v>72250</v>
      </c>
      <c r="AG1001" s="381">
        <v>9999</v>
      </c>
      <c r="AH1001" s="381" t="s">
        <v>3239</v>
      </c>
      <c r="AI1001" s="381" t="s">
        <v>11049</v>
      </c>
      <c r="AJ1001" s="381">
        <v>0</v>
      </c>
    </row>
    <row r="1002" spans="1:36">
      <c r="A1002" s="381" t="s">
        <v>552</v>
      </c>
      <c r="B1002" s="381" t="s">
        <v>11202</v>
      </c>
      <c r="C1002" s="381">
        <v>19</v>
      </c>
      <c r="D1002" s="381">
        <v>101</v>
      </c>
      <c r="E1002" s="381" t="s">
        <v>11201</v>
      </c>
      <c r="F1002" s="381" t="s">
        <v>11200</v>
      </c>
      <c r="G1002" s="381" t="s">
        <v>1258</v>
      </c>
      <c r="H1002" s="381">
        <v>61500</v>
      </c>
      <c r="I1002" s="381">
        <v>22400</v>
      </c>
      <c r="J1002" s="381">
        <v>25600</v>
      </c>
      <c r="K1002" s="381">
        <v>28800</v>
      </c>
      <c r="L1002" s="381">
        <v>31950</v>
      </c>
      <c r="M1002" s="381">
        <v>34550</v>
      </c>
      <c r="N1002" s="381">
        <v>37100</v>
      </c>
      <c r="O1002" s="381">
        <v>39650</v>
      </c>
      <c r="P1002" s="381">
        <v>42200</v>
      </c>
      <c r="Q1002" s="381">
        <v>13450</v>
      </c>
      <c r="R1002" s="381">
        <v>16240</v>
      </c>
      <c r="S1002" s="381">
        <v>20420</v>
      </c>
      <c r="T1002" s="381">
        <v>24600</v>
      </c>
      <c r="U1002" s="381">
        <v>28780</v>
      </c>
      <c r="V1002" s="381">
        <v>32960</v>
      </c>
      <c r="W1002" s="381">
        <v>37140</v>
      </c>
      <c r="X1002" s="381">
        <v>41320</v>
      </c>
      <c r="Y1002" s="381">
        <v>35800</v>
      </c>
      <c r="Z1002" s="381">
        <v>40900</v>
      </c>
      <c r="AA1002" s="381">
        <v>46000</v>
      </c>
      <c r="AB1002" s="381">
        <v>51100</v>
      </c>
      <c r="AC1002" s="381">
        <v>55200</v>
      </c>
      <c r="AD1002" s="381">
        <v>59300</v>
      </c>
      <c r="AE1002" s="381">
        <v>63400</v>
      </c>
      <c r="AF1002" s="381">
        <v>67500</v>
      </c>
      <c r="AG1002" s="381">
        <v>9999</v>
      </c>
      <c r="AH1002" s="381" t="s">
        <v>1258</v>
      </c>
      <c r="AI1002" s="381" t="s">
        <v>11049</v>
      </c>
      <c r="AJ1002" s="381">
        <v>0</v>
      </c>
    </row>
    <row r="1003" spans="1:36">
      <c r="A1003" s="381" t="s">
        <v>552</v>
      </c>
      <c r="B1003" s="381" t="s">
        <v>11199</v>
      </c>
      <c r="C1003" s="381">
        <v>19</v>
      </c>
      <c r="D1003" s="381">
        <v>103</v>
      </c>
      <c r="E1003" s="381" t="s">
        <v>11198</v>
      </c>
      <c r="F1003" s="381" t="s">
        <v>11197</v>
      </c>
      <c r="G1003" s="381" t="s">
        <v>1050</v>
      </c>
      <c r="H1003" s="381">
        <v>86800</v>
      </c>
      <c r="I1003" s="381">
        <v>30400</v>
      </c>
      <c r="J1003" s="381">
        <v>34750</v>
      </c>
      <c r="K1003" s="381">
        <v>39100</v>
      </c>
      <c r="L1003" s="381">
        <v>43400</v>
      </c>
      <c r="M1003" s="381">
        <v>46900</v>
      </c>
      <c r="N1003" s="381">
        <v>50350</v>
      </c>
      <c r="O1003" s="381">
        <v>53850</v>
      </c>
      <c r="P1003" s="381">
        <v>57300</v>
      </c>
      <c r="Q1003" s="381">
        <v>18250</v>
      </c>
      <c r="R1003" s="381">
        <v>20850</v>
      </c>
      <c r="S1003" s="381">
        <v>23450</v>
      </c>
      <c r="T1003" s="381">
        <v>26050</v>
      </c>
      <c r="U1003" s="381">
        <v>28780</v>
      </c>
      <c r="V1003" s="381">
        <v>32960</v>
      </c>
      <c r="W1003" s="381">
        <v>37140</v>
      </c>
      <c r="X1003" s="381">
        <v>41320</v>
      </c>
      <c r="Y1003" s="381">
        <v>47600</v>
      </c>
      <c r="Z1003" s="381">
        <v>54400</v>
      </c>
      <c r="AA1003" s="381">
        <v>61200</v>
      </c>
      <c r="AB1003" s="381">
        <v>68000</v>
      </c>
      <c r="AC1003" s="381">
        <v>73450</v>
      </c>
      <c r="AD1003" s="381">
        <v>78900</v>
      </c>
      <c r="AE1003" s="381">
        <v>84350</v>
      </c>
      <c r="AF1003" s="381">
        <v>89800</v>
      </c>
      <c r="AG1003" s="381">
        <v>3500</v>
      </c>
      <c r="AH1003" s="381" t="s">
        <v>1050</v>
      </c>
      <c r="AI1003" s="381" t="s">
        <v>11049</v>
      </c>
      <c r="AJ1003" s="381">
        <v>1</v>
      </c>
    </row>
    <row r="1004" spans="1:36">
      <c r="A1004" s="381" t="s">
        <v>552</v>
      </c>
      <c r="B1004" s="381" t="s">
        <v>11196</v>
      </c>
      <c r="C1004" s="381">
        <v>19</v>
      </c>
      <c r="D1004" s="381">
        <v>105</v>
      </c>
      <c r="E1004" s="381" t="s">
        <v>11195</v>
      </c>
      <c r="F1004" s="381" t="s">
        <v>11194</v>
      </c>
      <c r="G1004" s="381" t="s">
        <v>3223</v>
      </c>
      <c r="H1004" s="381">
        <v>67100</v>
      </c>
      <c r="I1004" s="381">
        <v>23500</v>
      </c>
      <c r="J1004" s="381">
        <v>26850</v>
      </c>
      <c r="K1004" s="381">
        <v>30200</v>
      </c>
      <c r="L1004" s="381">
        <v>33550</v>
      </c>
      <c r="M1004" s="381">
        <v>36250</v>
      </c>
      <c r="N1004" s="381">
        <v>38950</v>
      </c>
      <c r="O1004" s="381">
        <v>41650</v>
      </c>
      <c r="P1004" s="381">
        <v>44300</v>
      </c>
      <c r="Q1004" s="381">
        <v>14150</v>
      </c>
      <c r="R1004" s="381">
        <v>16240</v>
      </c>
      <c r="S1004" s="381">
        <v>20420</v>
      </c>
      <c r="T1004" s="381">
        <v>24600</v>
      </c>
      <c r="U1004" s="381">
        <v>28780</v>
      </c>
      <c r="V1004" s="381">
        <v>32960</v>
      </c>
      <c r="W1004" s="381">
        <v>37140</v>
      </c>
      <c r="X1004" s="381">
        <v>41320</v>
      </c>
      <c r="Y1004" s="381">
        <v>37600</v>
      </c>
      <c r="Z1004" s="381">
        <v>43000</v>
      </c>
      <c r="AA1004" s="381">
        <v>48350</v>
      </c>
      <c r="AB1004" s="381">
        <v>53700</v>
      </c>
      <c r="AC1004" s="381">
        <v>58000</v>
      </c>
      <c r="AD1004" s="381">
        <v>62300</v>
      </c>
      <c r="AE1004" s="381">
        <v>66600</v>
      </c>
      <c r="AF1004" s="381">
        <v>70900</v>
      </c>
      <c r="AG1004" s="381">
        <v>9999</v>
      </c>
      <c r="AH1004" s="381" t="s">
        <v>3223</v>
      </c>
      <c r="AI1004" s="381" t="s">
        <v>11049</v>
      </c>
      <c r="AJ1004" s="381">
        <v>1</v>
      </c>
    </row>
    <row r="1005" spans="1:36">
      <c r="A1005" s="381" t="s">
        <v>552</v>
      </c>
      <c r="B1005" s="381" t="s">
        <v>11193</v>
      </c>
      <c r="C1005" s="381">
        <v>19</v>
      </c>
      <c r="D1005" s="381">
        <v>107</v>
      </c>
      <c r="E1005" s="381" t="s">
        <v>11192</v>
      </c>
      <c r="F1005" s="381" t="s">
        <v>11191</v>
      </c>
      <c r="G1005" s="381" t="s">
        <v>11190</v>
      </c>
      <c r="H1005" s="381">
        <v>58600</v>
      </c>
      <c r="I1005" s="381">
        <v>22400</v>
      </c>
      <c r="J1005" s="381">
        <v>25600</v>
      </c>
      <c r="K1005" s="381">
        <v>28800</v>
      </c>
      <c r="L1005" s="381">
        <v>31950</v>
      </c>
      <c r="M1005" s="381">
        <v>34550</v>
      </c>
      <c r="N1005" s="381">
        <v>37100</v>
      </c>
      <c r="O1005" s="381">
        <v>39650</v>
      </c>
      <c r="P1005" s="381">
        <v>42200</v>
      </c>
      <c r="Q1005" s="381">
        <v>13450</v>
      </c>
      <c r="R1005" s="381">
        <v>16240</v>
      </c>
      <c r="S1005" s="381">
        <v>20420</v>
      </c>
      <c r="T1005" s="381">
        <v>24600</v>
      </c>
      <c r="U1005" s="381">
        <v>28780</v>
      </c>
      <c r="V1005" s="381">
        <v>32960</v>
      </c>
      <c r="W1005" s="381">
        <v>37140</v>
      </c>
      <c r="X1005" s="381">
        <v>41320</v>
      </c>
      <c r="Y1005" s="381">
        <v>35800</v>
      </c>
      <c r="Z1005" s="381">
        <v>40900</v>
      </c>
      <c r="AA1005" s="381">
        <v>46000</v>
      </c>
      <c r="AB1005" s="381">
        <v>51100</v>
      </c>
      <c r="AC1005" s="381">
        <v>55200</v>
      </c>
      <c r="AD1005" s="381">
        <v>59300</v>
      </c>
      <c r="AE1005" s="381">
        <v>63400</v>
      </c>
      <c r="AF1005" s="381">
        <v>67500</v>
      </c>
      <c r="AG1005" s="381">
        <v>9999</v>
      </c>
      <c r="AH1005" s="381" t="s">
        <v>11190</v>
      </c>
      <c r="AI1005" s="381" t="s">
        <v>11049</v>
      </c>
      <c r="AJ1005" s="381">
        <v>0</v>
      </c>
    </row>
    <row r="1006" spans="1:36">
      <c r="A1006" s="381" t="s">
        <v>552</v>
      </c>
      <c r="B1006" s="381" t="s">
        <v>11189</v>
      </c>
      <c r="C1006" s="381">
        <v>19</v>
      </c>
      <c r="D1006" s="381">
        <v>109</v>
      </c>
      <c r="E1006" s="381" t="s">
        <v>11188</v>
      </c>
      <c r="F1006" s="381" t="s">
        <v>11187</v>
      </c>
      <c r="G1006" s="381" t="s">
        <v>11186</v>
      </c>
      <c r="H1006" s="381">
        <v>68700</v>
      </c>
      <c r="I1006" s="381">
        <v>24050</v>
      </c>
      <c r="J1006" s="381">
        <v>27500</v>
      </c>
      <c r="K1006" s="381">
        <v>30950</v>
      </c>
      <c r="L1006" s="381">
        <v>34350</v>
      </c>
      <c r="M1006" s="381">
        <v>37100</v>
      </c>
      <c r="N1006" s="381">
        <v>39850</v>
      </c>
      <c r="O1006" s="381">
        <v>42600</v>
      </c>
      <c r="P1006" s="381">
        <v>45350</v>
      </c>
      <c r="Q1006" s="381">
        <v>14450</v>
      </c>
      <c r="R1006" s="381">
        <v>16500</v>
      </c>
      <c r="S1006" s="381">
        <v>20420</v>
      </c>
      <c r="T1006" s="381">
        <v>24600</v>
      </c>
      <c r="U1006" s="381">
        <v>28780</v>
      </c>
      <c r="V1006" s="381">
        <v>32960</v>
      </c>
      <c r="W1006" s="381">
        <v>37140</v>
      </c>
      <c r="X1006" s="381">
        <v>41320</v>
      </c>
      <c r="Y1006" s="381">
        <v>38500</v>
      </c>
      <c r="Z1006" s="381">
        <v>44000</v>
      </c>
      <c r="AA1006" s="381">
        <v>49500</v>
      </c>
      <c r="AB1006" s="381">
        <v>54950</v>
      </c>
      <c r="AC1006" s="381">
        <v>59350</v>
      </c>
      <c r="AD1006" s="381">
        <v>63750</v>
      </c>
      <c r="AE1006" s="381">
        <v>68150</v>
      </c>
      <c r="AF1006" s="381">
        <v>72550</v>
      </c>
      <c r="AG1006" s="381">
        <v>9999</v>
      </c>
      <c r="AH1006" s="381" t="s">
        <v>11186</v>
      </c>
      <c r="AI1006" s="381" t="s">
        <v>11049</v>
      </c>
      <c r="AJ1006" s="381">
        <v>0</v>
      </c>
    </row>
    <row r="1007" spans="1:36">
      <c r="A1007" s="381" t="s">
        <v>552</v>
      </c>
      <c r="B1007" s="381" t="s">
        <v>11185</v>
      </c>
      <c r="C1007" s="381">
        <v>19</v>
      </c>
      <c r="D1007" s="381">
        <v>111</v>
      </c>
      <c r="E1007" s="381" t="s">
        <v>11184</v>
      </c>
      <c r="F1007" s="381" t="s">
        <v>11183</v>
      </c>
      <c r="G1007" s="381" t="s">
        <v>1950</v>
      </c>
      <c r="H1007" s="381">
        <v>58100</v>
      </c>
      <c r="I1007" s="381">
        <v>22400</v>
      </c>
      <c r="J1007" s="381">
        <v>25600</v>
      </c>
      <c r="K1007" s="381">
        <v>28800</v>
      </c>
      <c r="L1007" s="381">
        <v>31950</v>
      </c>
      <c r="M1007" s="381">
        <v>34550</v>
      </c>
      <c r="N1007" s="381">
        <v>37100</v>
      </c>
      <c r="O1007" s="381">
        <v>39650</v>
      </c>
      <c r="P1007" s="381">
        <v>42200</v>
      </c>
      <c r="Q1007" s="381">
        <v>13450</v>
      </c>
      <c r="R1007" s="381">
        <v>16240</v>
      </c>
      <c r="S1007" s="381">
        <v>20420</v>
      </c>
      <c r="T1007" s="381">
        <v>24600</v>
      </c>
      <c r="U1007" s="381">
        <v>28780</v>
      </c>
      <c r="V1007" s="381">
        <v>32960</v>
      </c>
      <c r="W1007" s="381">
        <v>37140</v>
      </c>
      <c r="X1007" s="381">
        <v>41320</v>
      </c>
      <c r="Y1007" s="381">
        <v>35800</v>
      </c>
      <c r="Z1007" s="381">
        <v>40900</v>
      </c>
      <c r="AA1007" s="381">
        <v>46000</v>
      </c>
      <c r="AB1007" s="381">
        <v>51100</v>
      </c>
      <c r="AC1007" s="381">
        <v>55200</v>
      </c>
      <c r="AD1007" s="381">
        <v>59300</v>
      </c>
      <c r="AE1007" s="381">
        <v>63400</v>
      </c>
      <c r="AF1007" s="381">
        <v>67500</v>
      </c>
      <c r="AG1007" s="381">
        <v>9999</v>
      </c>
      <c r="AH1007" s="381" t="s">
        <v>1950</v>
      </c>
      <c r="AI1007" s="381" t="s">
        <v>11049</v>
      </c>
      <c r="AJ1007" s="381">
        <v>0</v>
      </c>
    </row>
    <row r="1008" spans="1:36">
      <c r="A1008" s="381" t="s">
        <v>552</v>
      </c>
      <c r="B1008" s="381" t="s">
        <v>11182</v>
      </c>
      <c r="C1008" s="381">
        <v>19</v>
      </c>
      <c r="D1008" s="381">
        <v>113</v>
      </c>
      <c r="E1008" s="381" t="s">
        <v>11181</v>
      </c>
      <c r="F1008" s="381" t="s">
        <v>11180</v>
      </c>
      <c r="G1008" s="381" t="s">
        <v>4672</v>
      </c>
      <c r="H1008" s="381">
        <v>79900</v>
      </c>
      <c r="I1008" s="381">
        <v>28000</v>
      </c>
      <c r="J1008" s="381">
        <v>32000</v>
      </c>
      <c r="K1008" s="381">
        <v>36000</v>
      </c>
      <c r="L1008" s="381">
        <v>39950</v>
      </c>
      <c r="M1008" s="381">
        <v>43150</v>
      </c>
      <c r="N1008" s="381">
        <v>46350</v>
      </c>
      <c r="O1008" s="381">
        <v>49550</v>
      </c>
      <c r="P1008" s="381">
        <v>52750</v>
      </c>
      <c r="Q1008" s="381">
        <v>16800</v>
      </c>
      <c r="R1008" s="381">
        <v>19200</v>
      </c>
      <c r="S1008" s="381">
        <v>21600</v>
      </c>
      <c r="T1008" s="381">
        <v>24600</v>
      </c>
      <c r="U1008" s="381">
        <v>28780</v>
      </c>
      <c r="V1008" s="381">
        <v>32960</v>
      </c>
      <c r="W1008" s="381">
        <v>37140</v>
      </c>
      <c r="X1008" s="381">
        <v>41320</v>
      </c>
      <c r="Y1008" s="381">
        <v>44750</v>
      </c>
      <c r="Z1008" s="381">
        <v>51150</v>
      </c>
      <c r="AA1008" s="381">
        <v>57550</v>
      </c>
      <c r="AB1008" s="381">
        <v>63900</v>
      </c>
      <c r="AC1008" s="381">
        <v>69050</v>
      </c>
      <c r="AD1008" s="381">
        <v>74150</v>
      </c>
      <c r="AE1008" s="381">
        <v>79250</v>
      </c>
      <c r="AF1008" s="381">
        <v>84350</v>
      </c>
      <c r="AG1008" s="381">
        <v>1360</v>
      </c>
      <c r="AH1008" s="381" t="s">
        <v>4672</v>
      </c>
      <c r="AI1008" s="381" t="s">
        <v>11049</v>
      </c>
      <c r="AJ1008" s="381">
        <v>1</v>
      </c>
    </row>
    <row r="1009" spans="1:36">
      <c r="A1009" s="381" t="s">
        <v>552</v>
      </c>
      <c r="B1009" s="381" t="s">
        <v>11179</v>
      </c>
      <c r="C1009" s="381">
        <v>19</v>
      </c>
      <c r="D1009" s="381">
        <v>115</v>
      </c>
      <c r="E1009" s="381" t="s">
        <v>11178</v>
      </c>
      <c r="F1009" s="381" t="s">
        <v>11177</v>
      </c>
      <c r="G1009" s="381" t="s">
        <v>1944</v>
      </c>
      <c r="H1009" s="381">
        <v>62100</v>
      </c>
      <c r="I1009" s="381">
        <v>22400</v>
      </c>
      <c r="J1009" s="381">
        <v>25600</v>
      </c>
      <c r="K1009" s="381">
        <v>28800</v>
      </c>
      <c r="L1009" s="381">
        <v>31950</v>
      </c>
      <c r="M1009" s="381">
        <v>34550</v>
      </c>
      <c r="N1009" s="381">
        <v>37100</v>
      </c>
      <c r="O1009" s="381">
        <v>39650</v>
      </c>
      <c r="P1009" s="381">
        <v>42200</v>
      </c>
      <c r="Q1009" s="381">
        <v>13450</v>
      </c>
      <c r="R1009" s="381">
        <v>16240</v>
      </c>
      <c r="S1009" s="381">
        <v>20420</v>
      </c>
      <c r="T1009" s="381">
        <v>24600</v>
      </c>
      <c r="U1009" s="381">
        <v>28780</v>
      </c>
      <c r="V1009" s="381">
        <v>32960</v>
      </c>
      <c r="W1009" s="381">
        <v>37140</v>
      </c>
      <c r="X1009" s="381">
        <v>41320</v>
      </c>
      <c r="Y1009" s="381">
        <v>35800</v>
      </c>
      <c r="Z1009" s="381">
        <v>40900</v>
      </c>
      <c r="AA1009" s="381">
        <v>46000</v>
      </c>
      <c r="AB1009" s="381">
        <v>51100</v>
      </c>
      <c r="AC1009" s="381">
        <v>55200</v>
      </c>
      <c r="AD1009" s="381">
        <v>59300</v>
      </c>
      <c r="AE1009" s="381">
        <v>63400</v>
      </c>
      <c r="AF1009" s="381">
        <v>67500</v>
      </c>
      <c r="AG1009" s="381">
        <v>9999</v>
      </c>
      <c r="AH1009" s="381" t="s">
        <v>1944</v>
      </c>
      <c r="AI1009" s="381" t="s">
        <v>11049</v>
      </c>
      <c r="AJ1009" s="381">
        <v>0</v>
      </c>
    </row>
    <row r="1010" spans="1:36">
      <c r="A1010" s="381" t="s">
        <v>552</v>
      </c>
      <c r="B1010" s="381" t="s">
        <v>11176</v>
      </c>
      <c r="C1010" s="381">
        <v>19</v>
      </c>
      <c r="D1010" s="381">
        <v>117</v>
      </c>
      <c r="E1010" s="381" t="s">
        <v>11175</v>
      </c>
      <c r="F1010" s="381" t="s">
        <v>11174</v>
      </c>
      <c r="G1010" s="381" t="s">
        <v>5148</v>
      </c>
      <c r="H1010" s="381">
        <v>58100</v>
      </c>
      <c r="I1010" s="381">
        <v>22400</v>
      </c>
      <c r="J1010" s="381">
        <v>25600</v>
      </c>
      <c r="K1010" s="381">
        <v>28800</v>
      </c>
      <c r="L1010" s="381">
        <v>31950</v>
      </c>
      <c r="M1010" s="381">
        <v>34550</v>
      </c>
      <c r="N1010" s="381">
        <v>37100</v>
      </c>
      <c r="O1010" s="381">
        <v>39650</v>
      </c>
      <c r="P1010" s="381">
        <v>42200</v>
      </c>
      <c r="Q1010" s="381">
        <v>13450</v>
      </c>
      <c r="R1010" s="381">
        <v>16240</v>
      </c>
      <c r="S1010" s="381">
        <v>20420</v>
      </c>
      <c r="T1010" s="381">
        <v>24600</v>
      </c>
      <c r="U1010" s="381">
        <v>28780</v>
      </c>
      <c r="V1010" s="381">
        <v>32960</v>
      </c>
      <c r="W1010" s="381">
        <v>37140</v>
      </c>
      <c r="X1010" s="381">
        <v>41320</v>
      </c>
      <c r="Y1010" s="381">
        <v>35800</v>
      </c>
      <c r="Z1010" s="381">
        <v>40900</v>
      </c>
      <c r="AA1010" s="381">
        <v>46000</v>
      </c>
      <c r="AB1010" s="381">
        <v>51100</v>
      </c>
      <c r="AC1010" s="381">
        <v>55200</v>
      </c>
      <c r="AD1010" s="381">
        <v>59300</v>
      </c>
      <c r="AE1010" s="381">
        <v>63400</v>
      </c>
      <c r="AF1010" s="381">
        <v>67500</v>
      </c>
      <c r="AG1010" s="381">
        <v>9999</v>
      </c>
      <c r="AH1010" s="381" t="s">
        <v>5148</v>
      </c>
      <c r="AI1010" s="381" t="s">
        <v>11049</v>
      </c>
      <c r="AJ1010" s="381">
        <v>0</v>
      </c>
    </row>
    <row r="1011" spans="1:36">
      <c r="A1011" s="381" t="s">
        <v>552</v>
      </c>
      <c r="B1011" s="381" t="s">
        <v>11173</v>
      </c>
      <c r="C1011" s="381">
        <v>19</v>
      </c>
      <c r="D1011" s="381">
        <v>119</v>
      </c>
      <c r="E1011" s="381" t="s">
        <v>11172</v>
      </c>
      <c r="F1011" s="381" t="s">
        <v>11171</v>
      </c>
      <c r="G1011" s="381" t="s">
        <v>6678</v>
      </c>
      <c r="H1011" s="381">
        <v>66800</v>
      </c>
      <c r="I1011" s="381">
        <v>23400</v>
      </c>
      <c r="J1011" s="381">
        <v>26750</v>
      </c>
      <c r="K1011" s="381">
        <v>30100</v>
      </c>
      <c r="L1011" s="381">
        <v>33400</v>
      </c>
      <c r="M1011" s="381">
        <v>36100</v>
      </c>
      <c r="N1011" s="381">
        <v>38750</v>
      </c>
      <c r="O1011" s="381">
        <v>41450</v>
      </c>
      <c r="P1011" s="381">
        <v>44100</v>
      </c>
      <c r="Q1011" s="381">
        <v>14050</v>
      </c>
      <c r="R1011" s="381">
        <v>16240</v>
      </c>
      <c r="S1011" s="381">
        <v>20420</v>
      </c>
      <c r="T1011" s="381">
        <v>24600</v>
      </c>
      <c r="U1011" s="381">
        <v>28780</v>
      </c>
      <c r="V1011" s="381">
        <v>32960</v>
      </c>
      <c r="W1011" s="381">
        <v>37140</v>
      </c>
      <c r="X1011" s="381">
        <v>41320</v>
      </c>
      <c r="Y1011" s="381">
        <v>37450</v>
      </c>
      <c r="Z1011" s="381">
        <v>42800</v>
      </c>
      <c r="AA1011" s="381">
        <v>48150</v>
      </c>
      <c r="AB1011" s="381">
        <v>53450</v>
      </c>
      <c r="AC1011" s="381">
        <v>57750</v>
      </c>
      <c r="AD1011" s="381">
        <v>62050</v>
      </c>
      <c r="AE1011" s="381">
        <v>66300</v>
      </c>
      <c r="AF1011" s="381">
        <v>70600</v>
      </c>
      <c r="AG1011" s="381">
        <v>9999</v>
      </c>
      <c r="AH1011" s="381" t="s">
        <v>6678</v>
      </c>
      <c r="AI1011" s="381" t="s">
        <v>11049</v>
      </c>
      <c r="AJ1011" s="381">
        <v>0</v>
      </c>
    </row>
    <row r="1012" spans="1:36">
      <c r="A1012" s="381" t="s">
        <v>552</v>
      </c>
      <c r="B1012" s="381" t="s">
        <v>11170</v>
      </c>
      <c r="C1012" s="381">
        <v>19</v>
      </c>
      <c r="D1012" s="381">
        <v>121</v>
      </c>
      <c r="E1012" s="381" t="s">
        <v>11075</v>
      </c>
      <c r="F1012" s="381" t="s">
        <v>11074</v>
      </c>
      <c r="G1012" s="381" t="s">
        <v>1936</v>
      </c>
      <c r="H1012" s="381">
        <v>82200</v>
      </c>
      <c r="I1012" s="381">
        <v>28800</v>
      </c>
      <c r="J1012" s="381">
        <v>32900</v>
      </c>
      <c r="K1012" s="381">
        <v>37000</v>
      </c>
      <c r="L1012" s="381">
        <v>41100</v>
      </c>
      <c r="M1012" s="381">
        <v>44400</v>
      </c>
      <c r="N1012" s="381">
        <v>47700</v>
      </c>
      <c r="O1012" s="381">
        <v>51000</v>
      </c>
      <c r="P1012" s="381">
        <v>54300</v>
      </c>
      <c r="Q1012" s="381">
        <v>17300</v>
      </c>
      <c r="R1012" s="381">
        <v>19750</v>
      </c>
      <c r="S1012" s="381">
        <v>22200</v>
      </c>
      <c r="T1012" s="381">
        <v>24650</v>
      </c>
      <c r="U1012" s="381">
        <v>28780</v>
      </c>
      <c r="V1012" s="381">
        <v>32960</v>
      </c>
      <c r="W1012" s="381">
        <v>37140</v>
      </c>
      <c r="X1012" s="381">
        <v>41320</v>
      </c>
      <c r="Y1012" s="381">
        <v>46050</v>
      </c>
      <c r="Z1012" s="381">
        <v>52600</v>
      </c>
      <c r="AA1012" s="381">
        <v>59200</v>
      </c>
      <c r="AB1012" s="381">
        <v>65750</v>
      </c>
      <c r="AC1012" s="381">
        <v>71050</v>
      </c>
      <c r="AD1012" s="381">
        <v>76300</v>
      </c>
      <c r="AE1012" s="381">
        <v>81550</v>
      </c>
      <c r="AF1012" s="381">
        <v>86800</v>
      </c>
      <c r="AG1012" s="381">
        <v>9999</v>
      </c>
      <c r="AH1012" s="381" t="s">
        <v>1936</v>
      </c>
      <c r="AI1012" s="381" t="s">
        <v>11049</v>
      </c>
      <c r="AJ1012" s="381">
        <v>1</v>
      </c>
    </row>
    <row r="1013" spans="1:36">
      <c r="A1013" s="381" t="s">
        <v>552</v>
      </c>
      <c r="B1013" s="381" t="s">
        <v>11169</v>
      </c>
      <c r="C1013" s="381">
        <v>19</v>
      </c>
      <c r="D1013" s="381">
        <v>123</v>
      </c>
      <c r="E1013" s="381" t="s">
        <v>11168</v>
      </c>
      <c r="F1013" s="381" t="s">
        <v>11167</v>
      </c>
      <c r="G1013" s="381" t="s">
        <v>11166</v>
      </c>
      <c r="H1013" s="381">
        <v>61200</v>
      </c>
      <c r="I1013" s="381">
        <v>22400</v>
      </c>
      <c r="J1013" s="381">
        <v>25600</v>
      </c>
      <c r="K1013" s="381">
        <v>28800</v>
      </c>
      <c r="L1013" s="381">
        <v>31950</v>
      </c>
      <c r="M1013" s="381">
        <v>34550</v>
      </c>
      <c r="N1013" s="381">
        <v>37100</v>
      </c>
      <c r="O1013" s="381">
        <v>39650</v>
      </c>
      <c r="P1013" s="381">
        <v>42200</v>
      </c>
      <c r="Q1013" s="381">
        <v>13450</v>
      </c>
      <c r="R1013" s="381">
        <v>16240</v>
      </c>
      <c r="S1013" s="381">
        <v>20420</v>
      </c>
      <c r="T1013" s="381">
        <v>24600</v>
      </c>
      <c r="U1013" s="381">
        <v>28780</v>
      </c>
      <c r="V1013" s="381">
        <v>32960</v>
      </c>
      <c r="W1013" s="381">
        <v>37140</v>
      </c>
      <c r="X1013" s="381">
        <v>41320</v>
      </c>
      <c r="Y1013" s="381">
        <v>35800</v>
      </c>
      <c r="Z1013" s="381">
        <v>40900</v>
      </c>
      <c r="AA1013" s="381">
        <v>46000</v>
      </c>
      <c r="AB1013" s="381">
        <v>51100</v>
      </c>
      <c r="AC1013" s="381">
        <v>55200</v>
      </c>
      <c r="AD1013" s="381">
        <v>59300</v>
      </c>
      <c r="AE1013" s="381">
        <v>63400</v>
      </c>
      <c r="AF1013" s="381">
        <v>67500</v>
      </c>
      <c r="AG1013" s="381">
        <v>9999</v>
      </c>
      <c r="AH1013" s="381" t="s">
        <v>11166</v>
      </c>
      <c r="AI1013" s="381" t="s">
        <v>11049</v>
      </c>
      <c r="AJ1013" s="381">
        <v>0</v>
      </c>
    </row>
    <row r="1014" spans="1:36">
      <c r="A1014" s="381" t="s">
        <v>552</v>
      </c>
      <c r="B1014" s="381" t="s">
        <v>11165</v>
      </c>
      <c r="C1014" s="381">
        <v>19</v>
      </c>
      <c r="D1014" s="381">
        <v>125</v>
      </c>
      <c r="E1014" s="381" t="s">
        <v>11164</v>
      </c>
      <c r="F1014" s="381" t="s">
        <v>11163</v>
      </c>
      <c r="G1014" s="381" t="s">
        <v>1476</v>
      </c>
      <c r="H1014" s="381">
        <v>73200</v>
      </c>
      <c r="I1014" s="381">
        <v>25650</v>
      </c>
      <c r="J1014" s="381">
        <v>29300</v>
      </c>
      <c r="K1014" s="381">
        <v>32950</v>
      </c>
      <c r="L1014" s="381">
        <v>36600</v>
      </c>
      <c r="M1014" s="381">
        <v>39550</v>
      </c>
      <c r="N1014" s="381">
        <v>42500</v>
      </c>
      <c r="O1014" s="381">
        <v>45400</v>
      </c>
      <c r="P1014" s="381">
        <v>48350</v>
      </c>
      <c r="Q1014" s="381">
        <v>15400</v>
      </c>
      <c r="R1014" s="381">
        <v>17600</v>
      </c>
      <c r="S1014" s="381">
        <v>20420</v>
      </c>
      <c r="T1014" s="381">
        <v>24600</v>
      </c>
      <c r="U1014" s="381">
        <v>28780</v>
      </c>
      <c r="V1014" s="381">
        <v>32960</v>
      </c>
      <c r="W1014" s="381">
        <v>37140</v>
      </c>
      <c r="X1014" s="381">
        <v>41320</v>
      </c>
      <c r="Y1014" s="381">
        <v>41000</v>
      </c>
      <c r="Z1014" s="381">
        <v>46850</v>
      </c>
      <c r="AA1014" s="381">
        <v>52700</v>
      </c>
      <c r="AB1014" s="381">
        <v>58550</v>
      </c>
      <c r="AC1014" s="381">
        <v>63250</v>
      </c>
      <c r="AD1014" s="381">
        <v>67950</v>
      </c>
      <c r="AE1014" s="381">
        <v>72650</v>
      </c>
      <c r="AF1014" s="381">
        <v>77300</v>
      </c>
      <c r="AG1014" s="381">
        <v>9999</v>
      </c>
      <c r="AH1014" s="381" t="s">
        <v>1476</v>
      </c>
      <c r="AI1014" s="381" t="s">
        <v>11049</v>
      </c>
      <c r="AJ1014" s="381">
        <v>0</v>
      </c>
    </row>
    <row r="1015" spans="1:36">
      <c r="A1015" s="381" t="s">
        <v>552</v>
      </c>
      <c r="B1015" s="381" t="s">
        <v>11162</v>
      </c>
      <c r="C1015" s="381">
        <v>19</v>
      </c>
      <c r="D1015" s="381">
        <v>127</v>
      </c>
      <c r="E1015" s="381" t="s">
        <v>11161</v>
      </c>
      <c r="F1015" s="381" t="s">
        <v>11160</v>
      </c>
      <c r="G1015" s="381" t="s">
        <v>1474</v>
      </c>
      <c r="H1015" s="381">
        <v>62800</v>
      </c>
      <c r="I1015" s="381">
        <v>22400</v>
      </c>
      <c r="J1015" s="381">
        <v>25600</v>
      </c>
      <c r="K1015" s="381">
        <v>28800</v>
      </c>
      <c r="L1015" s="381">
        <v>31950</v>
      </c>
      <c r="M1015" s="381">
        <v>34550</v>
      </c>
      <c r="N1015" s="381">
        <v>37100</v>
      </c>
      <c r="O1015" s="381">
        <v>39650</v>
      </c>
      <c r="P1015" s="381">
        <v>42200</v>
      </c>
      <c r="Q1015" s="381">
        <v>13450</v>
      </c>
      <c r="R1015" s="381">
        <v>16240</v>
      </c>
      <c r="S1015" s="381">
        <v>20420</v>
      </c>
      <c r="T1015" s="381">
        <v>24600</v>
      </c>
      <c r="U1015" s="381">
        <v>28780</v>
      </c>
      <c r="V1015" s="381">
        <v>32960</v>
      </c>
      <c r="W1015" s="381">
        <v>37140</v>
      </c>
      <c r="X1015" s="381">
        <v>41320</v>
      </c>
      <c r="Y1015" s="381">
        <v>35800</v>
      </c>
      <c r="Z1015" s="381">
        <v>40900</v>
      </c>
      <c r="AA1015" s="381">
        <v>46000</v>
      </c>
      <c r="AB1015" s="381">
        <v>51100</v>
      </c>
      <c r="AC1015" s="381">
        <v>55200</v>
      </c>
      <c r="AD1015" s="381">
        <v>59300</v>
      </c>
      <c r="AE1015" s="381">
        <v>63400</v>
      </c>
      <c r="AF1015" s="381">
        <v>67500</v>
      </c>
      <c r="AG1015" s="381">
        <v>9999</v>
      </c>
      <c r="AH1015" s="381" t="s">
        <v>1474</v>
      </c>
      <c r="AI1015" s="381" t="s">
        <v>11049</v>
      </c>
      <c r="AJ1015" s="381">
        <v>0</v>
      </c>
    </row>
    <row r="1016" spans="1:36">
      <c r="A1016" s="381" t="s">
        <v>552</v>
      </c>
      <c r="B1016" s="381" t="s">
        <v>11159</v>
      </c>
      <c r="C1016" s="381">
        <v>19</v>
      </c>
      <c r="D1016" s="381">
        <v>129</v>
      </c>
      <c r="E1016" s="381" t="s">
        <v>6729</v>
      </c>
      <c r="F1016" s="381" t="s">
        <v>6728</v>
      </c>
      <c r="G1016" s="381" t="s">
        <v>3072</v>
      </c>
      <c r="H1016" s="381">
        <v>75000</v>
      </c>
      <c r="I1016" s="381">
        <v>26250</v>
      </c>
      <c r="J1016" s="381">
        <v>30000</v>
      </c>
      <c r="K1016" s="381">
        <v>33750</v>
      </c>
      <c r="L1016" s="381">
        <v>37500</v>
      </c>
      <c r="M1016" s="381">
        <v>40500</v>
      </c>
      <c r="N1016" s="381">
        <v>43500</v>
      </c>
      <c r="O1016" s="381">
        <v>46500</v>
      </c>
      <c r="P1016" s="381">
        <v>49500</v>
      </c>
      <c r="Q1016" s="381">
        <v>15750</v>
      </c>
      <c r="R1016" s="381">
        <v>18000</v>
      </c>
      <c r="S1016" s="381">
        <v>20420</v>
      </c>
      <c r="T1016" s="381">
        <v>24600</v>
      </c>
      <c r="U1016" s="381">
        <v>28780</v>
      </c>
      <c r="V1016" s="381">
        <v>32960</v>
      </c>
      <c r="W1016" s="381">
        <v>37140</v>
      </c>
      <c r="X1016" s="381">
        <v>41320</v>
      </c>
      <c r="Y1016" s="381">
        <v>42000</v>
      </c>
      <c r="Z1016" s="381">
        <v>48000</v>
      </c>
      <c r="AA1016" s="381">
        <v>54000</v>
      </c>
      <c r="AB1016" s="381">
        <v>60000</v>
      </c>
      <c r="AC1016" s="381">
        <v>64800</v>
      </c>
      <c r="AD1016" s="381">
        <v>69600</v>
      </c>
      <c r="AE1016" s="381">
        <v>74400</v>
      </c>
      <c r="AF1016" s="381">
        <v>79200</v>
      </c>
      <c r="AG1016" s="381">
        <v>9999</v>
      </c>
      <c r="AH1016" s="381" t="s">
        <v>3072</v>
      </c>
      <c r="AI1016" s="381" t="s">
        <v>11049</v>
      </c>
      <c r="AJ1016" s="381">
        <v>1</v>
      </c>
    </row>
    <row r="1017" spans="1:36">
      <c r="A1017" s="381" t="s">
        <v>552</v>
      </c>
      <c r="B1017" s="381" t="s">
        <v>11158</v>
      </c>
      <c r="C1017" s="381">
        <v>19</v>
      </c>
      <c r="D1017" s="381">
        <v>131</v>
      </c>
      <c r="E1017" s="381" t="s">
        <v>11157</v>
      </c>
      <c r="F1017" s="381" t="s">
        <v>11156</v>
      </c>
      <c r="G1017" s="381" t="s">
        <v>3068</v>
      </c>
      <c r="H1017" s="381">
        <v>63100</v>
      </c>
      <c r="I1017" s="381">
        <v>22900</v>
      </c>
      <c r="J1017" s="381">
        <v>26150</v>
      </c>
      <c r="K1017" s="381">
        <v>29400</v>
      </c>
      <c r="L1017" s="381">
        <v>32650</v>
      </c>
      <c r="M1017" s="381">
        <v>35300</v>
      </c>
      <c r="N1017" s="381">
        <v>37900</v>
      </c>
      <c r="O1017" s="381">
        <v>40500</v>
      </c>
      <c r="P1017" s="381">
        <v>43100</v>
      </c>
      <c r="Q1017" s="381">
        <v>13750</v>
      </c>
      <c r="R1017" s="381">
        <v>16240</v>
      </c>
      <c r="S1017" s="381">
        <v>20420</v>
      </c>
      <c r="T1017" s="381">
        <v>24600</v>
      </c>
      <c r="U1017" s="381">
        <v>28780</v>
      </c>
      <c r="V1017" s="381">
        <v>32960</v>
      </c>
      <c r="W1017" s="381">
        <v>37140</v>
      </c>
      <c r="X1017" s="381">
        <v>41320</v>
      </c>
      <c r="Y1017" s="381">
        <v>36600</v>
      </c>
      <c r="Z1017" s="381">
        <v>41800</v>
      </c>
      <c r="AA1017" s="381">
        <v>47050</v>
      </c>
      <c r="AB1017" s="381">
        <v>52250</v>
      </c>
      <c r="AC1017" s="381">
        <v>56450</v>
      </c>
      <c r="AD1017" s="381">
        <v>60650</v>
      </c>
      <c r="AE1017" s="381">
        <v>64800</v>
      </c>
      <c r="AF1017" s="381">
        <v>69000</v>
      </c>
      <c r="AG1017" s="381">
        <v>9999</v>
      </c>
      <c r="AH1017" s="381" t="s">
        <v>3068</v>
      </c>
      <c r="AI1017" s="381" t="s">
        <v>11049</v>
      </c>
      <c r="AJ1017" s="381">
        <v>0</v>
      </c>
    </row>
    <row r="1018" spans="1:36">
      <c r="A1018" s="381" t="s">
        <v>552</v>
      </c>
      <c r="B1018" s="381" t="s">
        <v>11155</v>
      </c>
      <c r="C1018" s="381">
        <v>19</v>
      </c>
      <c r="D1018" s="381">
        <v>133</v>
      </c>
      <c r="E1018" s="381" t="s">
        <v>11154</v>
      </c>
      <c r="F1018" s="381" t="s">
        <v>11153</v>
      </c>
      <c r="G1018" s="381" t="s">
        <v>11152</v>
      </c>
      <c r="H1018" s="381">
        <v>58400</v>
      </c>
      <c r="I1018" s="381">
        <v>22400</v>
      </c>
      <c r="J1018" s="381">
        <v>25600</v>
      </c>
      <c r="K1018" s="381">
        <v>28800</v>
      </c>
      <c r="L1018" s="381">
        <v>31950</v>
      </c>
      <c r="M1018" s="381">
        <v>34550</v>
      </c>
      <c r="N1018" s="381">
        <v>37100</v>
      </c>
      <c r="O1018" s="381">
        <v>39650</v>
      </c>
      <c r="P1018" s="381">
        <v>42200</v>
      </c>
      <c r="Q1018" s="381">
        <v>13450</v>
      </c>
      <c r="R1018" s="381">
        <v>16240</v>
      </c>
      <c r="S1018" s="381">
        <v>20420</v>
      </c>
      <c r="T1018" s="381">
        <v>24600</v>
      </c>
      <c r="U1018" s="381">
        <v>28780</v>
      </c>
      <c r="V1018" s="381">
        <v>32960</v>
      </c>
      <c r="W1018" s="381">
        <v>37140</v>
      </c>
      <c r="X1018" s="381">
        <v>41320</v>
      </c>
      <c r="Y1018" s="381">
        <v>35800</v>
      </c>
      <c r="Z1018" s="381">
        <v>40900</v>
      </c>
      <c r="AA1018" s="381">
        <v>46000</v>
      </c>
      <c r="AB1018" s="381">
        <v>51100</v>
      </c>
      <c r="AC1018" s="381">
        <v>55200</v>
      </c>
      <c r="AD1018" s="381">
        <v>59300</v>
      </c>
      <c r="AE1018" s="381">
        <v>63400</v>
      </c>
      <c r="AF1018" s="381">
        <v>67500</v>
      </c>
      <c r="AG1018" s="381">
        <v>9999</v>
      </c>
      <c r="AH1018" s="381" t="s">
        <v>11152</v>
      </c>
      <c r="AI1018" s="381" t="s">
        <v>11049</v>
      </c>
      <c r="AJ1018" s="381">
        <v>0</v>
      </c>
    </row>
    <row r="1019" spans="1:36">
      <c r="A1019" s="381" t="s">
        <v>552</v>
      </c>
      <c r="B1019" s="381" t="s">
        <v>11151</v>
      </c>
      <c r="C1019" s="381">
        <v>19</v>
      </c>
      <c r="D1019" s="381">
        <v>135</v>
      </c>
      <c r="E1019" s="381" t="s">
        <v>11150</v>
      </c>
      <c r="F1019" s="381" t="s">
        <v>11149</v>
      </c>
      <c r="G1019" s="381" t="s">
        <v>1205</v>
      </c>
      <c r="H1019" s="381">
        <v>59800</v>
      </c>
      <c r="I1019" s="381">
        <v>22400</v>
      </c>
      <c r="J1019" s="381">
        <v>25600</v>
      </c>
      <c r="K1019" s="381">
        <v>28800</v>
      </c>
      <c r="L1019" s="381">
        <v>31950</v>
      </c>
      <c r="M1019" s="381">
        <v>34550</v>
      </c>
      <c r="N1019" s="381">
        <v>37100</v>
      </c>
      <c r="O1019" s="381">
        <v>39650</v>
      </c>
      <c r="P1019" s="381">
        <v>42200</v>
      </c>
      <c r="Q1019" s="381">
        <v>13450</v>
      </c>
      <c r="R1019" s="381">
        <v>16240</v>
      </c>
      <c r="S1019" s="381">
        <v>20420</v>
      </c>
      <c r="T1019" s="381">
        <v>24600</v>
      </c>
      <c r="U1019" s="381">
        <v>28780</v>
      </c>
      <c r="V1019" s="381">
        <v>32960</v>
      </c>
      <c r="W1019" s="381">
        <v>37140</v>
      </c>
      <c r="X1019" s="381">
        <v>41320</v>
      </c>
      <c r="Y1019" s="381">
        <v>35800</v>
      </c>
      <c r="Z1019" s="381">
        <v>40900</v>
      </c>
      <c r="AA1019" s="381">
        <v>46000</v>
      </c>
      <c r="AB1019" s="381">
        <v>51100</v>
      </c>
      <c r="AC1019" s="381">
        <v>55200</v>
      </c>
      <c r="AD1019" s="381">
        <v>59300</v>
      </c>
      <c r="AE1019" s="381">
        <v>63400</v>
      </c>
      <c r="AF1019" s="381">
        <v>67500</v>
      </c>
      <c r="AG1019" s="381">
        <v>9999</v>
      </c>
      <c r="AH1019" s="381" t="s">
        <v>1205</v>
      </c>
      <c r="AI1019" s="381" t="s">
        <v>11049</v>
      </c>
      <c r="AJ1019" s="381">
        <v>0</v>
      </c>
    </row>
    <row r="1020" spans="1:36">
      <c r="A1020" s="381" t="s">
        <v>552</v>
      </c>
      <c r="B1020" s="381" t="s">
        <v>11148</v>
      </c>
      <c r="C1020" s="381">
        <v>19</v>
      </c>
      <c r="D1020" s="381">
        <v>137</v>
      </c>
      <c r="E1020" s="381" t="s">
        <v>11147</v>
      </c>
      <c r="F1020" s="381" t="s">
        <v>11146</v>
      </c>
      <c r="G1020" s="381" t="s">
        <v>1924</v>
      </c>
      <c r="H1020" s="381">
        <v>56300</v>
      </c>
      <c r="I1020" s="381">
        <v>22400</v>
      </c>
      <c r="J1020" s="381">
        <v>25600</v>
      </c>
      <c r="K1020" s="381">
        <v>28800</v>
      </c>
      <c r="L1020" s="381">
        <v>31950</v>
      </c>
      <c r="M1020" s="381">
        <v>34550</v>
      </c>
      <c r="N1020" s="381">
        <v>37100</v>
      </c>
      <c r="O1020" s="381">
        <v>39650</v>
      </c>
      <c r="P1020" s="381">
        <v>42200</v>
      </c>
      <c r="Q1020" s="381">
        <v>13450</v>
      </c>
      <c r="R1020" s="381">
        <v>16240</v>
      </c>
      <c r="S1020" s="381">
        <v>20420</v>
      </c>
      <c r="T1020" s="381">
        <v>24600</v>
      </c>
      <c r="U1020" s="381">
        <v>28780</v>
      </c>
      <c r="V1020" s="381">
        <v>32960</v>
      </c>
      <c r="W1020" s="381">
        <v>37140</v>
      </c>
      <c r="X1020" s="381">
        <v>41320</v>
      </c>
      <c r="Y1020" s="381">
        <v>35800</v>
      </c>
      <c r="Z1020" s="381">
        <v>40900</v>
      </c>
      <c r="AA1020" s="381">
        <v>46000</v>
      </c>
      <c r="AB1020" s="381">
        <v>51100</v>
      </c>
      <c r="AC1020" s="381">
        <v>55200</v>
      </c>
      <c r="AD1020" s="381">
        <v>59300</v>
      </c>
      <c r="AE1020" s="381">
        <v>63400</v>
      </c>
      <c r="AF1020" s="381">
        <v>67500</v>
      </c>
      <c r="AG1020" s="381">
        <v>9999</v>
      </c>
      <c r="AH1020" s="381" t="s">
        <v>1924</v>
      </c>
      <c r="AI1020" s="381" t="s">
        <v>11049</v>
      </c>
      <c r="AJ1020" s="381">
        <v>0</v>
      </c>
    </row>
    <row r="1021" spans="1:36">
      <c r="A1021" s="381" t="s">
        <v>552</v>
      </c>
      <c r="B1021" s="381" t="s">
        <v>11145</v>
      </c>
      <c r="C1021" s="381">
        <v>19</v>
      </c>
      <c r="D1021" s="381">
        <v>139</v>
      </c>
      <c r="E1021" s="381" t="s">
        <v>11144</v>
      </c>
      <c r="F1021" s="381" t="s">
        <v>11143</v>
      </c>
      <c r="G1021" s="381" t="s">
        <v>11142</v>
      </c>
      <c r="H1021" s="381">
        <v>65200</v>
      </c>
      <c r="I1021" s="381">
        <v>22850</v>
      </c>
      <c r="J1021" s="381">
        <v>26100</v>
      </c>
      <c r="K1021" s="381">
        <v>29350</v>
      </c>
      <c r="L1021" s="381">
        <v>32600</v>
      </c>
      <c r="M1021" s="381">
        <v>35250</v>
      </c>
      <c r="N1021" s="381">
        <v>37850</v>
      </c>
      <c r="O1021" s="381">
        <v>40450</v>
      </c>
      <c r="P1021" s="381">
        <v>43050</v>
      </c>
      <c r="Q1021" s="381">
        <v>13700</v>
      </c>
      <c r="R1021" s="381">
        <v>16240</v>
      </c>
      <c r="S1021" s="381">
        <v>20420</v>
      </c>
      <c r="T1021" s="381">
        <v>24600</v>
      </c>
      <c r="U1021" s="381">
        <v>28780</v>
      </c>
      <c r="V1021" s="381">
        <v>32960</v>
      </c>
      <c r="W1021" s="381">
        <v>37140</v>
      </c>
      <c r="X1021" s="381">
        <v>41320</v>
      </c>
      <c r="Y1021" s="381">
        <v>36550</v>
      </c>
      <c r="Z1021" s="381">
        <v>41750</v>
      </c>
      <c r="AA1021" s="381">
        <v>46950</v>
      </c>
      <c r="AB1021" s="381">
        <v>52150</v>
      </c>
      <c r="AC1021" s="381">
        <v>56350</v>
      </c>
      <c r="AD1021" s="381">
        <v>60500</v>
      </c>
      <c r="AE1021" s="381">
        <v>64700</v>
      </c>
      <c r="AF1021" s="381">
        <v>68850</v>
      </c>
      <c r="AG1021" s="381">
        <v>9999</v>
      </c>
      <c r="AH1021" s="381" t="s">
        <v>11142</v>
      </c>
      <c r="AI1021" s="381" t="s">
        <v>11049</v>
      </c>
      <c r="AJ1021" s="381">
        <v>0</v>
      </c>
    </row>
    <row r="1022" spans="1:36">
      <c r="A1022" s="381" t="s">
        <v>552</v>
      </c>
      <c r="B1022" s="381" t="s">
        <v>11141</v>
      </c>
      <c r="C1022" s="381">
        <v>19</v>
      </c>
      <c r="D1022" s="381">
        <v>141</v>
      </c>
      <c r="E1022" s="381" t="s">
        <v>11140</v>
      </c>
      <c r="F1022" s="381" t="s">
        <v>11139</v>
      </c>
      <c r="G1022" s="381" t="s">
        <v>11138</v>
      </c>
      <c r="H1022" s="381">
        <v>66800</v>
      </c>
      <c r="I1022" s="381">
        <v>23400</v>
      </c>
      <c r="J1022" s="381">
        <v>26750</v>
      </c>
      <c r="K1022" s="381">
        <v>30100</v>
      </c>
      <c r="L1022" s="381">
        <v>33400</v>
      </c>
      <c r="M1022" s="381">
        <v>36100</v>
      </c>
      <c r="N1022" s="381">
        <v>38750</v>
      </c>
      <c r="O1022" s="381">
        <v>41450</v>
      </c>
      <c r="P1022" s="381">
        <v>44100</v>
      </c>
      <c r="Q1022" s="381">
        <v>14050</v>
      </c>
      <c r="R1022" s="381">
        <v>16240</v>
      </c>
      <c r="S1022" s="381">
        <v>20420</v>
      </c>
      <c r="T1022" s="381">
        <v>24600</v>
      </c>
      <c r="U1022" s="381">
        <v>28780</v>
      </c>
      <c r="V1022" s="381">
        <v>32960</v>
      </c>
      <c r="W1022" s="381">
        <v>37140</v>
      </c>
      <c r="X1022" s="381">
        <v>41320</v>
      </c>
      <c r="Y1022" s="381">
        <v>37450</v>
      </c>
      <c r="Z1022" s="381">
        <v>42800</v>
      </c>
      <c r="AA1022" s="381">
        <v>48150</v>
      </c>
      <c r="AB1022" s="381">
        <v>53450</v>
      </c>
      <c r="AC1022" s="381">
        <v>57750</v>
      </c>
      <c r="AD1022" s="381">
        <v>62050</v>
      </c>
      <c r="AE1022" s="381">
        <v>66300</v>
      </c>
      <c r="AF1022" s="381">
        <v>70600</v>
      </c>
      <c r="AG1022" s="381">
        <v>9999</v>
      </c>
      <c r="AH1022" s="381" t="s">
        <v>11138</v>
      </c>
      <c r="AI1022" s="381" t="s">
        <v>11049</v>
      </c>
      <c r="AJ1022" s="381">
        <v>0</v>
      </c>
    </row>
    <row r="1023" spans="1:36">
      <c r="A1023" s="381" t="s">
        <v>552</v>
      </c>
      <c r="B1023" s="381" t="s">
        <v>11137</v>
      </c>
      <c r="C1023" s="381">
        <v>19</v>
      </c>
      <c r="D1023" s="381">
        <v>143</v>
      </c>
      <c r="E1023" s="381" t="s">
        <v>11136</v>
      </c>
      <c r="F1023" s="381" t="s">
        <v>11135</v>
      </c>
      <c r="G1023" s="381" t="s">
        <v>8206</v>
      </c>
      <c r="H1023" s="381">
        <v>65500</v>
      </c>
      <c r="I1023" s="381">
        <v>22950</v>
      </c>
      <c r="J1023" s="381">
        <v>26200</v>
      </c>
      <c r="K1023" s="381">
        <v>29500</v>
      </c>
      <c r="L1023" s="381">
        <v>32750</v>
      </c>
      <c r="M1023" s="381">
        <v>35400</v>
      </c>
      <c r="N1023" s="381">
        <v>38000</v>
      </c>
      <c r="O1023" s="381">
        <v>40650</v>
      </c>
      <c r="P1023" s="381">
        <v>43250</v>
      </c>
      <c r="Q1023" s="381">
        <v>13800</v>
      </c>
      <c r="R1023" s="381">
        <v>16240</v>
      </c>
      <c r="S1023" s="381">
        <v>20420</v>
      </c>
      <c r="T1023" s="381">
        <v>24600</v>
      </c>
      <c r="U1023" s="381">
        <v>28780</v>
      </c>
      <c r="V1023" s="381">
        <v>32960</v>
      </c>
      <c r="W1023" s="381">
        <v>37140</v>
      </c>
      <c r="X1023" s="381">
        <v>41320</v>
      </c>
      <c r="Y1023" s="381">
        <v>36700</v>
      </c>
      <c r="Z1023" s="381">
        <v>41950</v>
      </c>
      <c r="AA1023" s="381">
        <v>47200</v>
      </c>
      <c r="AB1023" s="381">
        <v>52400</v>
      </c>
      <c r="AC1023" s="381">
        <v>56600</v>
      </c>
      <c r="AD1023" s="381">
        <v>60800</v>
      </c>
      <c r="AE1023" s="381">
        <v>65000</v>
      </c>
      <c r="AF1023" s="381">
        <v>69200</v>
      </c>
      <c r="AG1023" s="381">
        <v>9999</v>
      </c>
      <c r="AH1023" s="381" t="s">
        <v>8206</v>
      </c>
      <c r="AI1023" s="381" t="s">
        <v>11049</v>
      </c>
      <c r="AJ1023" s="381">
        <v>0</v>
      </c>
    </row>
    <row r="1024" spans="1:36">
      <c r="A1024" s="381" t="s">
        <v>552</v>
      </c>
      <c r="B1024" s="381" t="s">
        <v>11134</v>
      </c>
      <c r="C1024" s="381">
        <v>19</v>
      </c>
      <c r="D1024" s="381">
        <v>145</v>
      </c>
      <c r="E1024" s="381" t="s">
        <v>11133</v>
      </c>
      <c r="F1024" s="381" t="s">
        <v>11132</v>
      </c>
      <c r="G1024" s="381" t="s">
        <v>1900</v>
      </c>
      <c r="H1024" s="381">
        <v>61700</v>
      </c>
      <c r="I1024" s="381">
        <v>22400</v>
      </c>
      <c r="J1024" s="381">
        <v>25600</v>
      </c>
      <c r="K1024" s="381">
        <v>28800</v>
      </c>
      <c r="L1024" s="381">
        <v>31950</v>
      </c>
      <c r="M1024" s="381">
        <v>34550</v>
      </c>
      <c r="N1024" s="381">
        <v>37100</v>
      </c>
      <c r="O1024" s="381">
        <v>39650</v>
      </c>
      <c r="P1024" s="381">
        <v>42200</v>
      </c>
      <c r="Q1024" s="381">
        <v>13450</v>
      </c>
      <c r="R1024" s="381">
        <v>16240</v>
      </c>
      <c r="S1024" s="381">
        <v>20420</v>
      </c>
      <c r="T1024" s="381">
        <v>24600</v>
      </c>
      <c r="U1024" s="381">
        <v>28780</v>
      </c>
      <c r="V1024" s="381">
        <v>32960</v>
      </c>
      <c r="W1024" s="381">
        <v>37140</v>
      </c>
      <c r="X1024" s="381">
        <v>41320</v>
      </c>
      <c r="Y1024" s="381">
        <v>35800</v>
      </c>
      <c r="Z1024" s="381">
        <v>40900</v>
      </c>
      <c r="AA1024" s="381">
        <v>46000</v>
      </c>
      <c r="AB1024" s="381">
        <v>51100</v>
      </c>
      <c r="AC1024" s="381">
        <v>55200</v>
      </c>
      <c r="AD1024" s="381">
        <v>59300</v>
      </c>
      <c r="AE1024" s="381">
        <v>63400</v>
      </c>
      <c r="AF1024" s="381">
        <v>67500</v>
      </c>
      <c r="AG1024" s="381">
        <v>9999</v>
      </c>
      <c r="AH1024" s="381" t="s">
        <v>1900</v>
      </c>
      <c r="AI1024" s="381" t="s">
        <v>11049</v>
      </c>
      <c r="AJ1024" s="381">
        <v>0</v>
      </c>
    </row>
    <row r="1025" spans="1:36">
      <c r="A1025" s="381" t="s">
        <v>552</v>
      </c>
      <c r="B1025" s="381" t="s">
        <v>11131</v>
      </c>
      <c r="C1025" s="381">
        <v>19</v>
      </c>
      <c r="D1025" s="381">
        <v>147</v>
      </c>
      <c r="E1025" s="381" t="s">
        <v>11130</v>
      </c>
      <c r="F1025" s="381" t="s">
        <v>11129</v>
      </c>
      <c r="G1025" s="381" t="s">
        <v>11128</v>
      </c>
      <c r="H1025" s="381">
        <v>62300</v>
      </c>
      <c r="I1025" s="381">
        <v>22400</v>
      </c>
      <c r="J1025" s="381">
        <v>25600</v>
      </c>
      <c r="K1025" s="381">
        <v>28800</v>
      </c>
      <c r="L1025" s="381">
        <v>31950</v>
      </c>
      <c r="M1025" s="381">
        <v>34550</v>
      </c>
      <c r="N1025" s="381">
        <v>37100</v>
      </c>
      <c r="O1025" s="381">
        <v>39650</v>
      </c>
      <c r="P1025" s="381">
        <v>42200</v>
      </c>
      <c r="Q1025" s="381">
        <v>13450</v>
      </c>
      <c r="R1025" s="381">
        <v>16240</v>
      </c>
      <c r="S1025" s="381">
        <v>20420</v>
      </c>
      <c r="T1025" s="381">
        <v>24600</v>
      </c>
      <c r="U1025" s="381">
        <v>28780</v>
      </c>
      <c r="V1025" s="381">
        <v>32960</v>
      </c>
      <c r="W1025" s="381">
        <v>37140</v>
      </c>
      <c r="X1025" s="381">
        <v>41320</v>
      </c>
      <c r="Y1025" s="381">
        <v>35800</v>
      </c>
      <c r="Z1025" s="381">
        <v>40900</v>
      </c>
      <c r="AA1025" s="381">
        <v>46000</v>
      </c>
      <c r="AB1025" s="381">
        <v>51100</v>
      </c>
      <c r="AC1025" s="381">
        <v>55200</v>
      </c>
      <c r="AD1025" s="381">
        <v>59300</v>
      </c>
      <c r="AE1025" s="381">
        <v>63400</v>
      </c>
      <c r="AF1025" s="381">
        <v>67500</v>
      </c>
      <c r="AG1025" s="381">
        <v>9999</v>
      </c>
      <c r="AH1025" s="381" t="s">
        <v>11128</v>
      </c>
      <c r="AI1025" s="381" t="s">
        <v>11049</v>
      </c>
      <c r="AJ1025" s="381">
        <v>0</v>
      </c>
    </row>
    <row r="1026" spans="1:36">
      <c r="A1026" s="381" t="s">
        <v>552</v>
      </c>
      <c r="B1026" s="381" t="s">
        <v>11127</v>
      </c>
      <c r="C1026" s="381">
        <v>19</v>
      </c>
      <c r="D1026" s="381">
        <v>149</v>
      </c>
      <c r="E1026" s="381" t="s">
        <v>11126</v>
      </c>
      <c r="F1026" s="381" t="s">
        <v>11125</v>
      </c>
      <c r="G1026" s="381" t="s">
        <v>8564</v>
      </c>
      <c r="H1026" s="381">
        <v>74000</v>
      </c>
      <c r="I1026" s="381">
        <v>25900</v>
      </c>
      <c r="J1026" s="381">
        <v>29600</v>
      </c>
      <c r="K1026" s="381">
        <v>33300</v>
      </c>
      <c r="L1026" s="381">
        <v>37000</v>
      </c>
      <c r="M1026" s="381">
        <v>40000</v>
      </c>
      <c r="N1026" s="381">
        <v>42950</v>
      </c>
      <c r="O1026" s="381">
        <v>45900</v>
      </c>
      <c r="P1026" s="381">
        <v>48850</v>
      </c>
      <c r="Q1026" s="381">
        <v>15550</v>
      </c>
      <c r="R1026" s="381">
        <v>17800</v>
      </c>
      <c r="S1026" s="381">
        <v>20420</v>
      </c>
      <c r="T1026" s="381">
        <v>24600</v>
      </c>
      <c r="U1026" s="381">
        <v>28780</v>
      </c>
      <c r="V1026" s="381">
        <v>32960</v>
      </c>
      <c r="W1026" s="381">
        <v>37140</v>
      </c>
      <c r="X1026" s="381">
        <v>41320</v>
      </c>
      <c r="Y1026" s="381">
        <v>41450</v>
      </c>
      <c r="Z1026" s="381">
        <v>47400</v>
      </c>
      <c r="AA1026" s="381">
        <v>53300</v>
      </c>
      <c r="AB1026" s="381">
        <v>59200</v>
      </c>
      <c r="AC1026" s="381">
        <v>63950</v>
      </c>
      <c r="AD1026" s="381">
        <v>68700</v>
      </c>
      <c r="AE1026" s="381">
        <v>73450</v>
      </c>
      <c r="AF1026" s="381">
        <v>78150</v>
      </c>
      <c r="AG1026" s="381">
        <v>9999</v>
      </c>
      <c r="AH1026" s="381" t="s">
        <v>8564</v>
      </c>
      <c r="AI1026" s="381" t="s">
        <v>11049</v>
      </c>
      <c r="AJ1026" s="381">
        <v>1</v>
      </c>
    </row>
    <row r="1027" spans="1:36">
      <c r="A1027" s="381" t="s">
        <v>552</v>
      </c>
      <c r="B1027" s="381" t="s">
        <v>11124</v>
      </c>
      <c r="C1027" s="381">
        <v>19</v>
      </c>
      <c r="D1027" s="381">
        <v>151</v>
      </c>
      <c r="E1027" s="381" t="s">
        <v>11123</v>
      </c>
      <c r="F1027" s="381" t="s">
        <v>11122</v>
      </c>
      <c r="G1027" s="381" t="s">
        <v>1429</v>
      </c>
      <c r="H1027" s="381">
        <v>59600</v>
      </c>
      <c r="I1027" s="381">
        <v>22400</v>
      </c>
      <c r="J1027" s="381">
        <v>25600</v>
      </c>
      <c r="K1027" s="381">
        <v>28800</v>
      </c>
      <c r="L1027" s="381">
        <v>31950</v>
      </c>
      <c r="M1027" s="381">
        <v>34550</v>
      </c>
      <c r="N1027" s="381">
        <v>37100</v>
      </c>
      <c r="O1027" s="381">
        <v>39650</v>
      </c>
      <c r="P1027" s="381">
        <v>42200</v>
      </c>
      <c r="Q1027" s="381">
        <v>13450</v>
      </c>
      <c r="R1027" s="381">
        <v>16240</v>
      </c>
      <c r="S1027" s="381">
        <v>20420</v>
      </c>
      <c r="T1027" s="381">
        <v>24600</v>
      </c>
      <c r="U1027" s="381">
        <v>28780</v>
      </c>
      <c r="V1027" s="381">
        <v>32960</v>
      </c>
      <c r="W1027" s="381">
        <v>37140</v>
      </c>
      <c r="X1027" s="381">
        <v>41320</v>
      </c>
      <c r="Y1027" s="381">
        <v>35800</v>
      </c>
      <c r="Z1027" s="381">
        <v>40900</v>
      </c>
      <c r="AA1027" s="381">
        <v>46000</v>
      </c>
      <c r="AB1027" s="381">
        <v>51100</v>
      </c>
      <c r="AC1027" s="381">
        <v>55200</v>
      </c>
      <c r="AD1027" s="381">
        <v>59300</v>
      </c>
      <c r="AE1027" s="381">
        <v>63400</v>
      </c>
      <c r="AF1027" s="381">
        <v>67500</v>
      </c>
      <c r="AG1027" s="381">
        <v>9999</v>
      </c>
      <c r="AH1027" s="381" t="s">
        <v>1429</v>
      </c>
      <c r="AI1027" s="381" t="s">
        <v>11049</v>
      </c>
      <c r="AJ1027" s="381">
        <v>0</v>
      </c>
    </row>
    <row r="1028" spans="1:36">
      <c r="A1028" s="381" t="s">
        <v>552</v>
      </c>
      <c r="B1028" s="381" t="s">
        <v>11121</v>
      </c>
      <c r="C1028" s="381">
        <v>19</v>
      </c>
      <c r="D1028" s="381">
        <v>153</v>
      </c>
      <c r="E1028" s="381" t="s">
        <v>11075</v>
      </c>
      <c r="F1028" s="381" t="s">
        <v>11074</v>
      </c>
      <c r="G1028" s="381" t="s">
        <v>1181</v>
      </c>
      <c r="H1028" s="381">
        <v>82200</v>
      </c>
      <c r="I1028" s="381">
        <v>28800</v>
      </c>
      <c r="J1028" s="381">
        <v>32900</v>
      </c>
      <c r="K1028" s="381">
        <v>37000</v>
      </c>
      <c r="L1028" s="381">
        <v>41100</v>
      </c>
      <c r="M1028" s="381">
        <v>44400</v>
      </c>
      <c r="N1028" s="381">
        <v>47700</v>
      </c>
      <c r="O1028" s="381">
        <v>51000</v>
      </c>
      <c r="P1028" s="381">
        <v>54300</v>
      </c>
      <c r="Q1028" s="381">
        <v>17300</v>
      </c>
      <c r="R1028" s="381">
        <v>19750</v>
      </c>
      <c r="S1028" s="381">
        <v>22200</v>
      </c>
      <c r="T1028" s="381">
        <v>24650</v>
      </c>
      <c r="U1028" s="381">
        <v>28780</v>
      </c>
      <c r="V1028" s="381">
        <v>32960</v>
      </c>
      <c r="W1028" s="381">
        <v>37140</v>
      </c>
      <c r="X1028" s="381">
        <v>41320</v>
      </c>
      <c r="Y1028" s="381">
        <v>46050</v>
      </c>
      <c r="Z1028" s="381">
        <v>52600</v>
      </c>
      <c r="AA1028" s="381">
        <v>59200</v>
      </c>
      <c r="AB1028" s="381">
        <v>65750</v>
      </c>
      <c r="AC1028" s="381">
        <v>71050</v>
      </c>
      <c r="AD1028" s="381">
        <v>76300</v>
      </c>
      <c r="AE1028" s="381">
        <v>81550</v>
      </c>
      <c r="AF1028" s="381">
        <v>86800</v>
      </c>
      <c r="AG1028" s="381">
        <v>2120</v>
      </c>
      <c r="AH1028" s="381" t="s">
        <v>1181</v>
      </c>
      <c r="AI1028" s="381" t="s">
        <v>11049</v>
      </c>
      <c r="AJ1028" s="381">
        <v>1</v>
      </c>
    </row>
    <row r="1029" spans="1:36">
      <c r="A1029" s="381" t="s">
        <v>552</v>
      </c>
      <c r="B1029" s="381" t="s">
        <v>11120</v>
      </c>
      <c r="C1029" s="381">
        <v>19</v>
      </c>
      <c r="D1029" s="381">
        <v>155</v>
      </c>
      <c r="E1029" s="381" t="s">
        <v>6729</v>
      </c>
      <c r="F1029" s="381" t="s">
        <v>6728</v>
      </c>
      <c r="G1029" s="381" t="s">
        <v>11119</v>
      </c>
      <c r="H1029" s="381">
        <v>75000</v>
      </c>
      <c r="I1029" s="381">
        <v>26250</v>
      </c>
      <c r="J1029" s="381">
        <v>30000</v>
      </c>
      <c r="K1029" s="381">
        <v>33750</v>
      </c>
      <c r="L1029" s="381">
        <v>37500</v>
      </c>
      <c r="M1029" s="381">
        <v>40500</v>
      </c>
      <c r="N1029" s="381">
        <v>43500</v>
      </c>
      <c r="O1029" s="381">
        <v>46500</v>
      </c>
      <c r="P1029" s="381">
        <v>49500</v>
      </c>
      <c r="Q1029" s="381">
        <v>15750</v>
      </c>
      <c r="R1029" s="381">
        <v>18000</v>
      </c>
      <c r="S1029" s="381">
        <v>20420</v>
      </c>
      <c r="T1029" s="381">
        <v>24600</v>
      </c>
      <c r="U1029" s="381">
        <v>28780</v>
      </c>
      <c r="V1029" s="381">
        <v>32960</v>
      </c>
      <c r="W1029" s="381">
        <v>37140</v>
      </c>
      <c r="X1029" s="381">
        <v>41320</v>
      </c>
      <c r="Y1029" s="381">
        <v>42000</v>
      </c>
      <c r="Z1029" s="381">
        <v>48000</v>
      </c>
      <c r="AA1029" s="381">
        <v>54000</v>
      </c>
      <c r="AB1029" s="381">
        <v>60000</v>
      </c>
      <c r="AC1029" s="381">
        <v>64800</v>
      </c>
      <c r="AD1029" s="381">
        <v>69600</v>
      </c>
      <c r="AE1029" s="381">
        <v>74400</v>
      </c>
      <c r="AF1029" s="381">
        <v>79200</v>
      </c>
      <c r="AG1029" s="381">
        <v>5920</v>
      </c>
      <c r="AH1029" s="381" t="s">
        <v>11119</v>
      </c>
      <c r="AI1029" s="381" t="s">
        <v>11049</v>
      </c>
      <c r="AJ1029" s="381">
        <v>1</v>
      </c>
    </row>
    <row r="1030" spans="1:36">
      <c r="A1030" s="381" t="s">
        <v>552</v>
      </c>
      <c r="B1030" s="381" t="s">
        <v>11118</v>
      </c>
      <c r="C1030" s="381">
        <v>19</v>
      </c>
      <c r="D1030" s="381">
        <v>157</v>
      </c>
      <c r="E1030" s="381" t="s">
        <v>11117</v>
      </c>
      <c r="F1030" s="381" t="s">
        <v>11116</v>
      </c>
      <c r="G1030" s="381" t="s">
        <v>11115</v>
      </c>
      <c r="H1030" s="381">
        <v>71300</v>
      </c>
      <c r="I1030" s="381">
        <v>25000</v>
      </c>
      <c r="J1030" s="381">
        <v>28550</v>
      </c>
      <c r="K1030" s="381">
        <v>32100</v>
      </c>
      <c r="L1030" s="381">
        <v>35650</v>
      </c>
      <c r="M1030" s="381">
        <v>38550</v>
      </c>
      <c r="N1030" s="381">
        <v>41400</v>
      </c>
      <c r="O1030" s="381">
        <v>44250</v>
      </c>
      <c r="P1030" s="381">
        <v>47100</v>
      </c>
      <c r="Q1030" s="381">
        <v>15000</v>
      </c>
      <c r="R1030" s="381">
        <v>17150</v>
      </c>
      <c r="S1030" s="381">
        <v>20420</v>
      </c>
      <c r="T1030" s="381">
        <v>24600</v>
      </c>
      <c r="U1030" s="381">
        <v>28780</v>
      </c>
      <c r="V1030" s="381">
        <v>32960</v>
      </c>
      <c r="W1030" s="381">
        <v>37140</v>
      </c>
      <c r="X1030" s="381">
        <v>41320</v>
      </c>
      <c r="Y1030" s="381">
        <v>39950</v>
      </c>
      <c r="Z1030" s="381">
        <v>45650</v>
      </c>
      <c r="AA1030" s="381">
        <v>51350</v>
      </c>
      <c r="AB1030" s="381">
        <v>57050</v>
      </c>
      <c r="AC1030" s="381">
        <v>61650</v>
      </c>
      <c r="AD1030" s="381">
        <v>66200</v>
      </c>
      <c r="AE1030" s="381">
        <v>70750</v>
      </c>
      <c r="AF1030" s="381">
        <v>75350</v>
      </c>
      <c r="AG1030" s="381">
        <v>9999</v>
      </c>
      <c r="AH1030" s="381" t="s">
        <v>11115</v>
      </c>
      <c r="AI1030" s="381" t="s">
        <v>11049</v>
      </c>
      <c r="AJ1030" s="381">
        <v>0</v>
      </c>
    </row>
    <row r="1031" spans="1:36">
      <c r="A1031" s="381" t="s">
        <v>552</v>
      </c>
      <c r="B1031" s="381" t="s">
        <v>11114</v>
      </c>
      <c r="C1031" s="381">
        <v>19</v>
      </c>
      <c r="D1031" s="381">
        <v>159</v>
      </c>
      <c r="E1031" s="381" t="s">
        <v>11113</v>
      </c>
      <c r="F1031" s="381" t="s">
        <v>11112</v>
      </c>
      <c r="G1031" s="381" t="s">
        <v>11111</v>
      </c>
      <c r="H1031" s="381">
        <v>54600</v>
      </c>
      <c r="I1031" s="381">
        <v>22400</v>
      </c>
      <c r="J1031" s="381">
        <v>25600</v>
      </c>
      <c r="K1031" s="381">
        <v>28800</v>
      </c>
      <c r="L1031" s="381">
        <v>31950</v>
      </c>
      <c r="M1031" s="381">
        <v>34550</v>
      </c>
      <c r="N1031" s="381">
        <v>37100</v>
      </c>
      <c r="O1031" s="381">
        <v>39650</v>
      </c>
      <c r="P1031" s="381">
        <v>42200</v>
      </c>
      <c r="Q1031" s="381">
        <v>13450</v>
      </c>
      <c r="R1031" s="381">
        <v>16240</v>
      </c>
      <c r="S1031" s="381">
        <v>20420</v>
      </c>
      <c r="T1031" s="381">
        <v>24600</v>
      </c>
      <c r="U1031" s="381">
        <v>28780</v>
      </c>
      <c r="V1031" s="381">
        <v>32960</v>
      </c>
      <c r="W1031" s="381">
        <v>37140</v>
      </c>
      <c r="X1031" s="381">
        <v>41320</v>
      </c>
      <c r="Y1031" s="381">
        <v>35800</v>
      </c>
      <c r="Z1031" s="381">
        <v>40900</v>
      </c>
      <c r="AA1031" s="381">
        <v>46000</v>
      </c>
      <c r="AB1031" s="381">
        <v>51100</v>
      </c>
      <c r="AC1031" s="381">
        <v>55200</v>
      </c>
      <c r="AD1031" s="381">
        <v>59300</v>
      </c>
      <c r="AE1031" s="381">
        <v>63400</v>
      </c>
      <c r="AF1031" s="381">
        <v>67500</v>
      </c>
      <c r="AG1031" s="381">
        <v>9999</v>
      </c>
      <c r="AH1031" s="381" t="s">
        <v>11111</v>
      </c>
      <c r="AI1031" s="381" t="s">
        <v>11049</v>
      </c>
      <c r="AJ1031" s="381">
        <v>0</v>
      </c>
    </row>
    <row r="1032" spans="1:36">
      <c r="A1032" s="381" t="s">
        <v>552</v>
      </c>
      <c r="B1032" s="381" t="s">
        <v>11110</v>
      </c>
      <c r="C1032" s="381">
        <v>19</v>
      </c>
      <c r="D1032" s="381">
        <v>161</v>
      </c>
      <c r="E1032" s="381" t="s">
        <v>11109</v>
      </c>
      <c r="F1032" s="381" t="s">
        <v>11108</v>
      </c>
      <c r="G1032" s="381" t="s">
        <v>11107</v>
      </c>
      <c r="H1032" s="381">
        <v>64500</v>
      </c>
      <c r="I1032" s="381">
        <v>22600</v>
      </c>
      <c r="J1032" s="381">
        <v>25800</v>
      </c>
      <c r="K1032" s="381">
        <v>29050</v>
      </c>
      <c r="L1032" s="381">
        <v>32250</v>
      </c>
      <c r="M1032" s="381">
        <v>34850</v>
      </c>
      <c r="N1032" s="381">
        <v>37450</v>
      </c>
      <c r="O1032" s="381">
        <v>40000</v>
      </c>
      <c r="P1032" s="381">
        <v>42600</v>
      </c>
      <c r="Q1032" s="381">
        <v>13550</v>
      </c>
      <c r="R1032" s="381">
        <v>16240</v>
      </c>
      <c r="S1032" s="381">
        <v>20420</v>
      </c>
      <c r="T1032" s="381">
        <v>24600</v>
      </c>
      <c r="U1032" s="381">
        <v>28780</v>
      </c>
      <c r="V1032" s="381">
        <v>32960</v>
      </c>
      <c r="W1032" s="381">
        <v>37140</v>
      </c>
      <c r="X1032" s="381">
        <v>41320</v>
      </c>
      <c r="Y1032" s="381">
        <v>36150</v>
      </c>
      <c r="Z1032" s="381">
        <v>41300</v>
      </c>
      <c r="AA1032" s="381">
        <v>46450</v>
      </c>
      <c r="AB1032" s="381">
        <v>51600</v>
      </c>
      <c r="AC1032" s="381">
        <v>55750</v>
      </c>
      <c r="AD1032" s="381">
        <v>59900</v>
      </c>
      <c r="AE1032" s="381">
        <v>64000</v>
      </c>
      <c r="AF1032" s="381">
        <v>68150</v>
      </c>
      <c r="AG1032" s="381">
        <v>9999</v>
      </c>
      <c r="AH1032" s="381" t="s">
        <v>11107</v>
      </c>
      <c r="AI1032" s="381" t="s">
        <v>11049</v>
      </c>
      <c r="AJ1032" s="381">
        <v>0</v>
      </c>
    </row>
    <row r="1033" spans="1:36">
      <c r="A1033" s="381" t="s">
        <v>552</v>
      </c>
      <c r="B1033" s="381" t="s">
        <v>11106</v>
      </c>
      <c r="C1033" s="381">
        <v>19</v>
      </c>
      <c r="D1033" s="381">
        <v>163</v>
      </c>
      <c r="E1033" s="381" t="s">
        <v>11105</v>
      </c>
      <c r="F1033" s="381" t="s">
        <v>11104</v>
      </c>
      <c r="G1033" s="381" t="s">
        <v>1860</v>
      </c>
      <c r="H1033" s="381">
        <v>67100</v>
      </c>
      <c r="I1033" s="381">
        <v>23500</v>
      </c>
      <c r="J1033" s="381">
        <v>26850</v>
      </c>
      <c r="K1033" s="381">
        <v>30200</v>
      </c>
      <c r="L1033" s="381">
        <v>33550</v>
      </c>
      <c r="M1033" s="381">
        <v>36250</v>
      </c>
      <c r="N1033" s="381">
        <v>38950</v>
      </c>
      <c r="O1033" s="381">
        <v>41650</v>
      </c>
      <c r="P1033" s="381">
        <v>44300</v>
      </c>
      <c r="Q1033" s="381">
        <v>14150</v>
      </c>
      <c r="R1033" s="381">
        <v>16240</v>
      </c>
      <c r="S1033" s="381">
        <v>20420</v>
      </c>
      <c r="T1033" s="381">
        <v>24600</v>
      </c>
      <c r="U1033" s="381">
        <v>28780</v>
      </c>
      <c r="V1033" s="381">
        <v>32960</v>
      </c>
      <c r="W1033" s="381">
        <v>37140</v>
      </c>
      <c r="X1033" s="381">
        <v>41320</v>
      </c>
      <c r="Y1033" s="381">
        <v>37600</v>
      </c>
      <c r="Z1033" s="381">
        <v>43000</v>
      </c>
      <c r="AA1033" s="381">
        <v>48350</v>
      </c>
      <c r="AB1033" s="381">
        <v>53700</v>
      </c>
      <c r="AC1033" s="381">
        <v>58000</v>
      </c>
      <c r="AD1033" s="381">
        <v>62300</v>
      </c>
      <c r="AE1033" s="381">
        <v>66600</v>
      </c>
      <c r="AF1033" s="381">
        <v>70900</v>
      </c>
      <c r="AG1033" s="381">
        <v>1960</v>
      </c>
      <c r="AH1033" s="381" t="s">
        <v>1860</v>
      </c>
      <c r="AI1033" s="381" t="s">
        <v>11049</v>
      </c>
      <c r="AJ1033" s="381">
        <v>1</v>
      </c>
    </row>
    <row r="1034" spans="1:36">
      <c r="A1034" s="381" t="s">
        <v>552</v>
      </c>
      <c r="B1034" s="381" t="s">
        <v>11103</v>
      </c>
      <c r="C1034" s="381">
        <v>19</v>
      </c>
      <c r="D1034" s="381">
        <v>165</v>
      </c>
      <c r="E1034" s="381" t="s">
        <v>11102</v>
      </c>
      <c r="F1034" s="381" t="s">
        <v>11101</v>
      </c>
      <c r="G1034" s="381" t="s">
        <v>2912</v>
      </c>
      <c r="H1034" s="381">
        <v>65500</v>
      </c>
      <c r="I1034" s="381">
        <v>22950</v>
      </c>
      <c r="J1034" s="381">
        <v>26200</v>
      </c>
      <c r="K1034" s="381">
        <v>29500</v>
      </c>
      <c r="L1034" s="381">
        <v>32750</v>
      </c>
      <c r="M1034" s="381">
        <v>35400</v>
      </c>
      <c r="N1034" s="381">
        <v>38000</v>
      </c>
      <c r="O1034" s="381">
        <v>40650</v>
      </c>
      <c r="P1034" s="381">
        <v>43250</v>
      </c>
      <c r="Q1034" s="381">
        <v>13800</v>
      </c>
      <c r="R1034" s="381">
        <v>16240</v>
      </c>
      <c r="S1034" s="381">
        <v>20420</v>
      </c>
      <c r="T1034" s="381">
        <v>24600</v>
      </c>
      <c r="U1034" s="381">
        <v>28780</v>
      </c>
      <c r="V1034" s="381">
        <v>32960</v>
      </c>
      <c r="W1034" s="381">
        <v>37140</v>
      </c>
      <c r="X1034" s="381">
        <v>41320</v>
      </c>
      <c r="Y1034" s="381">
        <v>36700</v>
      </c>
      <c r="Z1034" s="381">
        <v>41950</v>
      </c>
      <c r="AA1034" s="381">
        <v>47200</v>
      </c>
      <c r="AB1034" s="381">
        <v>52400</v>
      </c>
      <c r="AC1034" s="381">
        <v>56600</v>
      </c>
      <c r="AD1034" s="381">
        <v>60800</v>
      </c>
      <c r="AE1034" s="381">
        <v>65000</v>
      </c>
      <c r="AF1034" s="381">
        <v>69200</v>
      </c>
      <c r="AG1034" s="381">
        <v>9999</v>
      </c>
      <c r="AH1034" s="381" t="s">
        <v>2912</v>
      </c>
      <c r="AI1034" s="381" t="s">
        <v>11049</v>
      </c>
      <c r="AJ1034" s="381">
        <v>0</v>
      </c>
    </row>
    <row r="1035" spans="1:36">
      <c r="A1035" s="381" t="s">
        <v>552</v>
      </c>
      <c r="B1035" s="381" t="s">
        <v>11100</v>
      </c>
      <c r="C1035" s="381">
        <v>19</v>
      </c>
      <c r="D1035" s="381">
        <v>167</v>
      </c>
      <c r="E1035" s="381" t="s">
        <v>11099</v>
      </c>
      <c r="F1035" s="381" t="s">
        <v>11098</v>
      </c>
      <c r="G1035" s="381" t="s">
        <v>5315</v>
      </c>
      <c r="H1035" s="381">
        <v>70700</v>
      </c>
      <c r="I1035" s="381">
        <v>24750</v>
      </c>
      <c r="J1035" s="381">
        <v>28300</v>
      </c>
      <c r="K1035" s="381">
        <v>31850</v>
      </c>
      <c r="L1035" s="381">
        <v>35350</v>
      </c>
      <c r="M1035" s="381">
        <v>38200</v>
      </c>
      <c r="N1035" s="381">
        <v>41050</v>
      </c>
      <c r="O1035" s="381">
        <v>43850</v>
      </c>
      <c r="P1035" s="381">
        <v>46700</v>
      </c>
      <c r="Q1035" s="381">
        <v>14850</v>
      </c>
      <c r="R1035" s="381">
        <v>17000</v>
      </c>
      <c r="S1035" s="381">
        <v>20420</v>
      </c>
      <c r="T1035" s="381">
        <v>24600</v>
      </c>
      <c r="U1035" s="381">
        <v>28780</v>
      </c>
      <c r="V1035" s="381">
        <v>32960</v>
      </c>
      <c r="W1035" s="381">
        <v>37140</v>
      </c>
      <c r="X1035" s="381">
        <v>41320</v>
      </c>
      <c r="Y1035" s="381">
        <v>39600</v>
      </c>
      <c r="Z1035" s="381">
        <v>45250</v>
      </c>
      <c r="AA1035" s="381">
        <v>50900</v>
      </c>
      <c r="AB1035" s="381">
        <v>56550</v>
      </c>
      <c r="AC1035" s="381">
        <v>61100</v>
      </c>
      <c r="AD1035" s="381">
        <v>65600</v>
      </c>
      <c r="AE1035" s="381">
        <v>70150</v>
      </c>
      <c r="AF1035" s="381">
        <v>74650</v>
      </c>
      <c r="AG1035" s="381">
        <v>9999</v>
      </c>
      <c r="AH1035" s="381" t="s">
        <v>5315</v>
      </c>
      <c r="AI1035" s="381" t="s">
        <v>11049</v>
      </c>
      <c r="AJ1035" s="381">
        <v>0</v>
      </c>
    </row>
    <row r="1036" spans="1:36">
      <c r="A1036" s="381" t="s">
        <v>552</v>
      </c>
      <c r="B1036" s="381" t="s">
        <v>11097</v>
      </c>
      <c r="C1036" s="381">
        <v>19</v>
      </c>
      <c r="D1036" s="381">
        <v>169</v>
      </c>
      <c r="E1036" s="381" t="s">
        <v>11096</v>
      </c>
      <c r="F1036" s="381" t="s">
        <v>11095</v>
      </c>
      <c r="G1036" s="381" t="s">
        <v>11094</v>
      </c>
      <c r="H1036" s="381">
        <v>80000</v>
      </c>
      <c r="I1036" s="381">
        <v>28000</v>
      </c>
      <c r="J1036" s="381">
        <v>32000</v>
      </c>
      <c r="K1036" s="381">
        <v>36000</v>
      </c>
      <c r="L1036" s="381">
        <v>40000</v>
      </c>
      <c r="M1036" s="381">
        <v>43200</v>
      </c>
      <c r="N1036" s="381">
        <v>46400</v>
      </c>
      <c r="O1036" s="381">
        <v>49600</v>
      </c>
      <c r="P1036" s="381">
        <v>52800</v>
      </c>
      <c r="Q1036" s="381">
        <v>16800</v>
      </c>
      <c r="R1036" s="381">
        <v>19200</v>
      </c>
      <c r="S1036" s="381">
        <v>21600</v>
      </c>
      <c r="T1036" s="381">
        <v>24600</v>
      </c>
      <c r="U1036" s="381">
        <v>28780</v>
      </c>
      <c r="V1036" s="381">
        <v>32960</v>
      </c>
      <c r="W1036" s="381">
        <v>37140</v>
      </c>
      <c r="X1036" s="381">
        <v>41320</v>
      </c>
      <c r="Y1036" s="381">
        <v>44800</v>
      </c>
      <c r="Z1036" s="381">
        <v>51200</v>
      </c>
      <c r="AA1036" s="381">
        <v>57600</v>
      </c>
      <c r="AB1036" s="381">
        <v>64000</v>
      </c>
      <c r="AC1036" s="381">
        <v>69150</v>
      </c>
      <c r="AD1036" s="381">
        <v>74250</v>
      </c>
      <c r="AE1036" s="381">
        <v>79400</v>
      </c>
      <c r="AF1036" s="381">
        <v>84500</v>
      </c>
      <c r="AG1036" s="381">
        <v>9999</v>
      </c>
      <c r="AH1036" s="381" t="s">
        <v>11094</v>
      </c>
      <c r="AI1036" s="381" t="s">
        <v>11049</v>
      </c>
      <c r="AJ1036" s="381">
        <v>1</v>
      </c>
    </row>
    <row r="1037" spans="1:36">
      <c r="A1037" s="381" t="s">
        <v>552</v>
      </c>
      <c r="B1037" s="381" t="s">
        <v>11093</v>
      </c>
      <c r="C1037" s="381">
        <v>19</v>
      </c>
      <c r="D1037" s="381">
        <v>171</v>
      </c>
      <c r="E1037" s="381" t="s">
        <v>11092</v>
      </c>
      <c r="F1037" s="381" t="s">
        <v>11091</v>
      </c>
      <c r="G1037" s="381" t="s">
        <v>11090</v>
      </c>
      <c r="H1037" s="381">
        <v>64400</v>
      </c>
      <c r="I1037" s="381">
        <v>22550</v>
      </c>
      <c r="J1037" s="381">
        <v>25800</v>
      </c>
      <c r="K1037" s="381">
        <v>29000</v>
      </c>
      <c r="L1037" s="381">
        <v>32200</v>
      </c>
      <c r="M1037" s="381">
        <v>34800</v>
      </c>
      <c r="N1037" s="381">
        <v>37400</v>
      </c>
      <c r="O1037" s="381">
        <v>39950</v>
      </c>
      <c r="P1037" s="381">
        <v>42550</v>
      </c>
      <c r="Q1037" s="381">
        <v>13550</v>
      </c>
      <c r="R1037" s="381">
        <v>16240</v>
      </c>
      <c r="S1037" s="381">
        <v>20420</v>
      </c>
      <c r="T1037" s="381">
        <v>24600</v>
      </c>
      <c r="U1037" s="381">
        <v>28780</v>
      </c>
      <c r="V1037" s="381">
        <v>32960</v>
      </c>
      <c r="W1037" s="381">
        <v>37140</v>
      </c>
      <c r="X1037" s="381">
        <v>41320</v>
      </c>
      <c r="Y1037" s="381">
        <v>36050</v>
      </c>
      <c r="Z1037" s="381">
        <v>41200</v>
      </c>
      <c r="AA1037" s="381">
        <v>46350</v>
      </c>
      <c r="AB1037" s="381">
        <v>51500</v>
      </c>
      <c r="AC1037" s="381">
        <v>55650</v>
      </c>
      <c r="AD1037" s="381">
        <v>59750</v>
      </c>
      <c r="AE1037" s="381">
        <v>63900</v>
      </c>
      <c r="AF1037" s="381">
        <v>68000</v>
      </c>
      <c r="AG1037" s="381">
        <v>9999</v>
      </c>
      <c r="AH1037" s="381" t="s">
        <v>11090</v>
      </c>
      <c r="AI1037" s="381" t="s">
        <v>11049</v>
      </c>
      <c r="AJ1037" s="381">
        <v>0</v>
      </c>
    </row>
    <row r="1038" spans="1:36">
      <c r="A1038" s="381" t="s">
        <v>552</v>
      </c>
      <c r="B1038" s="381" t="s">
        <v>11089</v>
      </c>
      <c r="C1038" s="381">
        <v>19</v>
      </c>
      <c r="D1038" s="381">
        <v>173</v>
      </c>
      <c r="E1038" s="381" t="s">
        <v>11088</v>
      </c>
      <c r="F1038" s="381" t="s">
        <v>11087</v>
      </c>
      <c r="G1038" s="381" t="s">
        <v>1133</v>
      </c>
      <c r="H1038" s="381">
        <v>53800</v>
      </c>
      <c r="I1038" s="381">
        <v>22400</v>
      </c>
      <c r="J1038" s="381">
        <v>25600</v>
      </c>
      <c r="K1038" s="381">
        <v>28800</v>
      </c>
      <c r="L1038" s="381">
        <v>31950</v>
      </c>
      <c r="M1038" s="381">
        <v>34550</v>
      </c>
      <c r="N1038" s="381">
        <v>37100</v>
      </c>
      <c r="O1038" s="381">
        <v>39650</v>
      </c>
      <c r="P1038" s="381">
        <v>42200</v>
      </c>
      <c r="Q1038" s="381">
        <v>13450</v>
      </c>
      <c r="R1038" s="381">
        <v>16240</v>
      </c>
      <c r="S1038" s="381">
        <v>20420</v>
      </c>
      <c r="T1038" s="381">
        <v>24600</v>
      </c>
      <c r="U1038" s="381">
        <v>28780</v>
      </c>
      <c r="V1038" s="381">
        <v>32960</v>
      </c>
      <c r="W1038" s="381">
        <v>37140</v>
      </c>
      <c r="X1038" s="381">
        <v>41320</v>
      </c>
      <c r="Y1038" s="381">
        <v>35800</v>
      </c>
      <c r="Z1038" s="381">
        <v>40900</v>
      </c>
      <c r="AA1038" s="381">
        <v>46000</v>
      </c>
      <c r="AB1038" s="381">
        <v>51100</v>
      </c>
      <c r="AC1038" s="381">
        <v>55200</v>
      </c>
      <c r="AD1038" s="381">
        <v>59300</v>
      </c>
      <c r="AE1038" s="381">
        <v>63400</v>
      </c>
      <c r="AF1038" s="381">
        <v>67500</v>
      </c>
      <c r="AG1038" s="381">
        <v>9999</v>
      </c>
      <c r="AH1038" s="381" t="s">
        <v>1133</v>
      </c>
      <c r="AI1038" s="381" t="s">
        <v>11049</v>
      </c>
      <c r="AJ1038" s="381">
        <v>0</v>
      </c>
    </row>
    <row r="1039" spans="1:36">
      <c r="A1039" s="381" t="s">
        <v>552</v>
      </c>
      <c r="B1039" s="381" t="s">
        <v>11086</v>
      </c>
      <c r="C1039" s="381">
        <v>19</v>
      </c>
      <c r="D1039" s="381">
        <v>175</v>
      </c>
      <c r="E1039" s="381" t="s">
        <v>11085</v>
      </c>
      <c r="F1039" s="381" t="s">
        <v>11084</v>
      </c>
      <c r="G1039" s="381" t="s">
        <v>3682</v>
      </c>
      <c r="H1039" s="381">
        <v>58700</v>
      </c>
      <c r="I1039" s="381">
        <v>22400</v>
      </c>
      <c r="J1039" s="381">
        <v>25600</v>
      </c>
      <c r="K1039" s="381">
        <v>28800</v>
      </c>
      <c r="L1039" s="381">
        <v>31950</v>
      </c>
      <c r="M1039" s="381">
        <v>34550</v>
      </c>
      <c r="N1039" s="381">
        <v>37100</v>
      </c>
      <c r="O1039" s="381">
        <v>39650</v>
      </c>
      <c r="P1039" s="381">
        <v>42200</v>
      </c>
      <c r="Q1039" s="381">
        <v>13450</v>
      </c>
      <c r="R1039" s="381">
        <v>16240</v>
      </c>
      <c r="S1039" s="381">
        <v>20420</v>
      </c>
      <c r="T1039" s="381">
        <v>24600</v>
      </c>
      <c r="U1039" s="381">
        <v>28780</v>
      </c>
      <c r="V1039" s="381">
        <v>32960</v>
      </c>
      <c r="W1039" s="381">
        <v>37140</v>
      </c>
      <c r="X1039" s="381">
        <v>41320</v>
      </c>
      <c r="Y1039" s="381">
        <v>35800</v>
      </c>
      <c r="Z1039" s="381">
        <v>40900</v>
      </c>
      <c r="AA1039" s="381">
        <v>46000</v>
      </c>
      <c r="AB1039" s="381">
        <v>51100</v>
      </c>
      <c r="AC1039" s="381">
        <v>55200</v>
      </c>
      <c r="AD1039" s="381">
        <v>59300</v>
      </c>
      <c r="AE1039" s="381">
        <v>63400</v>
      </c>
      <c r="AF1039" s="381">
        <v>67500</v>
      </c>
      <c r="AG1039" s="381">
        <v>9999</v>
      </c>
      <c r="AH1039" s="381" t="s">
        <v>3682</v>
      </c>
      <c r="AI1039" s="381" t="s">
        <v>11049</v>
      </c>
      <c r="AJ1039" s="381">
        <v>0</v>
      </c>
    </row>
    <row r="1040" spans="1:36">
      <c r="A1040" s="381" t="s">
        <v>552</v>
      </c>
      <c r="B1040" s="381" t="s">
        <v>11083</v>
      </c>
      <c r="C1040" s="381">
        <v>19</v>
      </c>
      <c r="D1040" s="381">
        <v>177</v>
      </c>
      <c r="E1040" s="381" t="s">
        <v>11082</v>
      </c>
      <c r="F1040" s="381" t="s">
        <v>11081</v>
      </c>
      <c r="G1040" s="381" t="s">
        <v>3678</v>
      </c>
      <c r="H1040" s="381">
        <v>57900</v>
      </c>
      <c r="I1040" s="381">
        <v>22400</v>
      </c>
      <c r="J1040" s="381">
        <v>25600</v>
      </c>
      <c r="K1040" s="381">
        <v>28800</v>
      </c>
      <c r="L1040" s="381">
        <v>31950</v>
      </c>
      <c r="M1040" s="381">
        <v>34550</v>
      </c>
      <c r="N1040" s="381">
        <v>37100</v>
      </c>
      <c r="O1040" s="381">
        <v>39650</v>
      </c>
      <c r="P1040" s="381">
        <v>42200</v>
      </c>
      <c r="Q1040" s="381">
        <v>13450</v>
      </c>
      <c r="R1040" s="381">
        <v>16240</v>
      </c>
      <c r="S1040" s="381">
        <v>20420</v>
      </c>
      <c r="T1040" s="381">
        <v>24600</v>
      </c>
      <c r="U1040" s="381">
        <v>28780</v>
      </c>
      <c r="V1040" s="381">
        <v>32960</v>
      </c>
      <c r="W1040" s="381">
        <v>37140</v>
      </c>
      <c r="X1040" s="381">
        <v>41320</v>
      </c>
      <c r="Y1040" s="381">
        <v>35800</v>
      </c>
      <c r="Z1040" s="381">
        <v>40900</v>
      </c>
      <c r="AA1040" s="381">
        <v>46000</v>
      </c>
      <c r="AB1040" s="381">
        <v>51100</v>
      </c>
      <c r="AC1040" s="381">
        <v>55200</v>
      </c>
      <c r="AD1040" s="381">
        <v>59300</v>
      </c>
      <c r="AE1040" s="381">
        <v>63400</v>
      </c>
      <c r="AF1040" s="381">
        <v>67500</v>
      </c>
      <c r="AG1040" s="381">
        <v>9999</v>
      </c>
      <c r="AH1040" s="381" t="s">
        <v>3678</v>
      </c>
      <c r="AI1040" s="381" t="s">
        <v>11049</v>
      </c>
      <c r="AJ1040" s="381">
        <v>0</v>
      </c>
    </row>
    <row r="1041" spans="1:36">
      <c r="A1041" s="381" t="s">
        <v>552</v>
      </c>
      <c r="B1041" s="381" t="s">
        <v>11080</v>
      </c>
      <c r="C1041" s="381">
        <v>19</v>
      </c>
      <c r="D1041" s="381">
        <v>179</v>
      </c>
      <c r="E1041" s="381" t="s">
        <v>11079</v>
      </c>
      <c r="F1041" s="381" t="s">
        <v>11078</v>
      </c>
      <c r="G1041" s="381" t="s">
        <v>11077</v>
      </c>
      <c r="H1041" s="381">
        <v>53000</v>
      </c>
      <c r="I1041" s="381">
        <v>22400</v>
      </c>
      <c r="J1041" s="381">
        <v>25600</v>
      </c>
      <c r="K1041" s="381">
        <v>28800</v>
      </c>
      <c r="L1041" s="381">
        <v>31950</v>
      </c>
      <c r="M1041" s="381">
        <v>34550</v>
      </c>
      <c r="N1041" s="381">
        <v>37100</v>
      </c>
      <c r="O1041" s="381">
        <v>39650</v>
      </c>
      <c r="P1041" s="381">
        <v>42200</v>
      </c>
      <c r="Q1041" s="381">
        <v>13450</v>
      </c>
      <c r="R1041" s="381">
        <v>16240</v>
      </c>
      <c r="S1041" s="381">
        <v>20420</v>
      </c>
      <c r="T1041" s="381">
        <v>24600</v>
      </c>
      <c r="U1041" s="381">
        <v>28780</v>
      </c>
      <c r="V1041" s="381">
        <v>32960</v>
      </c>
      <c r="W1041" s="381">
        <v>37140</v>
      </c>
      <c r="X1041" s="381">
        <v>41320</v>
      </c>
      <c r="Y1041" s="381">
        <v>35800</v>
      </c>
      <c r="Z1041" s="381">
        <v>40900</v>
      </c>
      <c r="AA1041" s="381">
        <v>46000</v>
      </c>
      <c r="AB1041" s="381">
        <v>51100</v>
      </c>
      <c r="AC1041" s="381">
        <v>55200</v>
      </c>
      <c r="AD1041" s="381">
        <v>59300</v>
      </c>
      <c r="AE1041" s="381">
        <v>63400</v>
      </c>
      <c r="AF1041" s="381">
        <v>67500</v>
      </c>
      <c r="AG1041" s="381">
        <v>9999</v>
      </c>
      <c r="AH1041" s="381" t="s">
        <v>11077</v>
      </c>
      <c r="AI1041" s="381" t="s">
        <v>11049</v>
      </c>
      <c r="AJ1041" s="381">
        <v>0</v>
      </c>
    </row>
    <row r="1042" spans="1:36">
      <c r="A1042" s="381" t="s">
        <v>552</v>
      </c>
      <c r="B1042" s="381" t="s">
        <v>11076</v>
      </c>
      <c r="C1042" s="381">
        <v>19</v>
      </c>
      <c r="D1042" s="381">
        <v>181</v>
      </c>
      <c r="E1042" s="381" t="s">
        <v>11075</v>
      </c>
      <c r="F1042" s="381" t="s">
        <v>11074</v>
      </c>
      <c r="G1042" s="381" t="s">
        <v>1832</v>
      </c>
      <c r="H1042" s="381">
        <v>82200</v>
      </c>
      <c r="I1042" s="381">
        <v>28800</v>
      </c>
      <c r="J1042" s="381">
        <v>32900</v>
      </c>
      <c r="K1042" s="381">
        <v>37000</v>
      </c>
      <c r="L1042" s="381">
        <v>41100</v>
      </c>
      <c r="M1042" s="381">
        <v>44400</v>
      </c>
      <c r="N1042" s="381">
        <v>47700</v>
      </c>
      <c r="O1042" s="381">
        <v>51000</v>
      </c>
      <c r="P1042" s="381">
        <v>54300</v>
      </c>
      <c r="Q1042" s="381">
        <v>17300</v>
      </c>
      <c r="R1042" s="381">
        <v>19750</v>
      </c>
      <c r="S1042" s="381">
        <v>22200</v>
      </c>
      <c r="T1042" s="381">
        <v>24650</v>
      </c>
      <c r="U1042" s="381">
        <v>28780</v>
      </c>
      <c r="V1042" s="381">
        <v>32960</v>
      </c>
      <c r="W1042" s="381">
        <v>37140</v>
      </c>
      <c r="X1042" s="381">
        <v>41320</v>
      </c>
      <c r="Y1042" s="381">
        <v>46050</v>
      </c>
      <c r="Z1042" s="381">
        <v>52600</v>
      </c>
      <c r="AA1042" s="381">
        <v>59200</v>
      </c>
      <c r="AB1042" s="381">
        <v>65750</v>
      </c>
      <c r="AC1042" s="381">
        <v>71050</v>
      </c>
      <c r="AD1042" s="381">
        <v>76300</v>
      </c>
      <c r="AE1042" s="381">
        <v>81550</v>
      </c>
      <c r="AF1042" s="381">
        <v>86800</v>
      </c>
      <c r="AG1042" s="381">
        <v>2120</v>
      </c>
      <c r="AH1042" s="381" t="s">
        <v>1832</v>
      </c>
      <c r="AI1042" s="381" t="s">
        <v>11049</v>
      </c>
      <c r="AJ1042" s="381">
        <v>1</v>
      </c>
    </row>
    <row r="1043" spans="1:36">
      <c r="A1043" s="381" t="s">
        <v>552</v>
      </c>
      <c r="B1043" s="381" t="s">
        <v>11073</v>
      </c>
      <c r="C1043" s="381">
        <v>19</v>
      </c>
      <c r="D1043" s="381">
        <v>183</v>
      </c>
      <c r="E1043" s="381" t="s">
        <v>11072</v>
      </c>
      <c r="F1043" s="381" t="s">
        <v>11071</v>
      </c>
      <c r="G1043" s="381" t="s">
        <v>1111</v>
      </c>
      <c r="H1043" s="381">
        <v>71600</v>
      </c>
      <c r="I1043" s="381">
        <v>25100</v>
      </c>
      <c r="J1043" s="381">
        <v>28650</v>
      </c>
      <c r="K1043" s="381">
        <v>32250</v>
      </c>
      <c r="L1043" s="381">
        <v>35800</v>
      </c>
      <c r="M1043" s="381">
        <v>38700</v>
      </c>
      <c r="N1043" s="381">
        <v>41550</v>
      </c>
      <c r="O1043" s="381">
        <v>44400</v>
      </c>
      <c r="P1043" s="381">
        <v>47300</v>
      </c>
      <c r="Q1043" s="381">
        <v>15050</v>
      </c>
      <c r="R1043" s="381">
        <v>17200</v>
      </c>
      <c r="S1043" s="381">
        <v>20420</v>
      </c>
      <c r="T1043" s="381">
        <v>24600</v>
      </c>
      <c r="U1043" s="381">
        <v>28780</v>
      </c>
      <c r="V1043" s="381">
        <v>32960</v>
      </c>
      <c r="W1043" s="381">
        <v>37140</v>
      </c>
      <c r="X1043" s="381">
        <v>41320</v>
      </c>
      <c r="Y1043" s="381">
        <v>40150</v>
      </c>
      <c r="Z1043" s="381">
        <v>45850</v>
      </c>
      <c r="AA1043" s="381">
        <v>51600</v>
      </c>
      <c r="AB1043" s="381">
        <v>57300</v>
      </c>
      <c r="AC1043" s="381">
        <v>61900</v>
      </c>
      <c r="AD1043" s="381">
        <v>66500</v>
      </c>
      <c r="AE1043" s="381">
        <v>71100</v>
      </c>
      <c r="AF1043" s="381">
        <v>75650</v>
      </c>
      <c r="AG1043" s="381">
        <v>9999</v>
      </c>
      <c r="AH1043" s="381" t="s">
        <v>1111</v>
      </c>
      <c r="AI1043" s="381" t="s">
        <v>11049</v>
      </c>
      <c r="AJ1043" s="381">
        <v>1</v>
      </c>
    </row>
    <row r="1044" spans="1:36">
      <c r="A1044" s="381" t="s">
        <v>552</v>
      </c>
      <c r="B1044" s="381" t="s">
        <v>11070</v>
      </c>
      <c r="C1044" s="381">
        <v>19</v>
      </c>
      <c r="D1044" s="381">
        <v>185</v>
      </c>
      <c r="E1044" s="381" t="s">
        <v>11069</v>
      </c>
      <c r="F1044" s="381" t="s">
        <v>11068</v>
      </c>
      <c r="G1044" s="381" t="s">
        <v>1382</v>
      </c>
      <c r="H1044" s="381">
        <v>59600</v>
      </c>
      <c r="I1044" s="381">
        <v>22400</v>
      </c>
      <c r="J1044" s="381">
        <v>25600</v>
      </c>
      <c r="K1044" s="381">
        <v>28800</v>
      </c>
      <c r="L1044" s="381">
        <v>31950</v>
      </c>
      <c r="M1044" s="381">
        <v>34550</v>
      </c>
      <c r="N1044" s="381">
        <v>37100</v>
      </c>
      <c r="O1044" s="381">
        <v>39650</v>
      </c>
      <c r="P1044" s="381">
        <v>42200</v>
      </c>
      <c r="Q1044" s="381">
        <v>13450</v>
      </c>
      <c r="R1044" s="381">
        <v>16240</v>
      </c>
      <c r="S1044" s="381">
        <v>20420</v>
      </c>
      <c r="T1044" s="381">
        <v>24600</v>
      </c>
      <c r="U1044" s="381">
        <v>28780</v>
      </c>
      <c r="V1044" s="381">
        <v>32960</v>
      </c>
      <c r="W1044" s="381">
        <v>37140</v>
      </c>
      <c r="X1044" s="381">
        <v>41320</v>
      </c>
      <c r="Y1044" s="381">
        <v>35800</v>
      </c>
      <c r="Z1044" s="381">
        <v>40900</v>
      </c>
      <c r="AA1044" s="381">
        <v>46000</v>
      </c>
      <c r="AB1044" s="381">
        <v>51100</v>
      </c>
      <c r="AC1044" s="381">
        <v>55200</v>
      </c>
      <c r="AD1044" s="381">
        <v>59300</v>
      </c>
      <c r="AE1044" s="381">
        <v>63400</v>
      </c>
      <c r="AF1044" s="381">
        <v>67500</v>
      </c>
      <c r="AG1044" s="381">
        <v>9999</v>
      </c>
      <c r="AH1044" s="381" t="s">
        <v>1382</v>
      </c>
      <c r="AI1044" s="381" t="s">
        <v>11049</v>
      </c>
      <c r="AJ1044" s="381">
        <v>0</v>
      </c>
    </row>
    <row r="1045" spans="1:36">
      <c r="A1045" s="381" t="s">
        <v>552</v>
      </c>
      <c r="B1045" s="381" t="s">
        <v>11067</v>
      </c>
      <c r="C1045" s="381">
        <v>19</v>
      </c>
      <c r="D1045" s="381">
        <v>187</v>
      </c>
      <c r="E1045" s="381" t="s">
        <v>11066</v>
      </c>
      <c r="F1045" s="381" t="s">
        <v>11065</v>
      </c>
      <c r="G1045" s="381" t="s">
        <v>1378</v>
      </c>
      <c r="H1045" s="381">
        <v>57500</v>
      </c>
      <c r="I1045" s="381">
        <v>22400</v>
      </c>
      <c r="J1045" s="381">
        <v>25600</v>
      </c>
      <c r="K1045" s="381">
        <v>28800</v>
      </c>
      <c r="L1045" s="381">
        <v>31950</v>
      </c>
      <c r="M1045" s="381">
        <v>34550</v>
      </c>
      <c r="N1045" s="381">
        <v>37100</v>
      </c>
      <c r="O1045" s="381">
        <v>39650</v>
      </c>
      <c r="P1045" s="381">
        <v>42200</v>
      </c>
      <c r="Q1045" s="381">
        <v>13450</v>
      </c>
      <c r="R1045" s="381">
        <v>16240</v>
      </c>
      <c r="S1045" s="381">
        <v>20420</v>
      </c>
      <c r="T1045" s="381">
        <v>24600</v>
      </c>
      <c r="U1045" s="381">
        <v>28780</v>
      </c>
      <c r="V1045" s="381">
        <v>32960</v>
      </c>
      <c r="W1045" s="381">
        <v>37140</v>
      </c>
      <c r="X1045" s="381">
        <v>41320</v>
      </c>
      <c r="Y1045" s="381">
        <v>35800</v>
      </c>
      <c r="Z1045" s="381">
        <v>40900</v>
      </c>
      <c r="AA1045" s="381">
        <v>46000</v>
      </c>
      <c r="AB1045" s="381">
        <v>51100</v>
      </c>
      <c r="AC1045" s="381">
        <v>55200</v>
      </c>
      <c r="AD1045" s="381">
        <v>59300</v>
      </c>
      <c r="AE1045" s="381">
        <v>63400</v>
      </c>
      <c r="AF1045" s="381">
        <v>67500</v>
      </c>
      <c r="AG1045" s="381">
        <v>9999</v>
      </c>
      <c r="AH1045" s="381" t="s">
        <v>1378</v>
      </c>
      <c r="AI1045" s="381" t="s">
        <v>11049</v>
      </c>
      <c r="AJ1045" s="381">
        <v>0</v>
      </c>
    </row>
    <row r="1046" spans="1:36">
      <c r="A1046" s="381" t="s">
        <v>552</v>
      </c>
      <c r="B1046" s="381" t="s">
        <v>11064</v>
      </c>
      <c r="C1046" s="381">
        <v>19</v>
      </c>
      <c r="D1046" s="381">
        <v>189</v>
      </c>
      <c r="E1046" s="381" t="s">
        <v>11063</v>
      </c>
      <c r="F1046" s="381" t="s">
        <v>11062</v>
      </c>
      <c r="G1046" s="381" t="s">
        <v>1095</v>
      </c>
      <c r="H1046" s="381">
        <v>64700</v>
      </c>
      <c r="I1046" s="381">
        <v>22650</v>
      </c>
      <c r="J1046" s="381">
        <v>25900</v>
      </c>
      <c r="K1046" s="381">
        <v>29150</v>
      </c>
      <c r="L1046" s="381">
        <v>32350</v>
      </c>
      <c r="M1046" s="381">
        <v>34950</v>
      </c>
      <c r="N1046" s="381">
        <v>37550</v>
      </c>
      <c r="O1046" s="381">
        <v>40150</v>
      </c>
      <c r="P1046" s="381">
        <v>42750</v>
      </c>
      <c r="Q1046" s="381">
        <v>13600</v>
      </c>
      <c r="R1046" s="381">
        <v>16240</v>
      </c>
      <c r="S1046" s="381">
        <v>20420</v>
      </c>
      <c r="T1046" s="381">
        <v>24600</v>
      </c>
      <c r="U1046" s="381">
        <v>28780</v>
      </c>
      <c r="V1046" s="381">
        <v>32960</v>
      </c>
      <c r="W1046" s="381">
        <v>37140</v>
      </c>
      <c r="X1046" s="381">
        <v>41320</v>
      </c>
      <c r="Y1046" s="381">
        <v>36250</v>
      </c>
      <c r="Z1046" s="381">
        <v>41400</v>
      </c>
      <c r="AA1046" s="381">
        <v>46600</v>
      </c>
      <c r="AB1046" s="381">
        <v>51750</v>
      </c>
      <c r="AC1046" s="381">
        <v>55900</v>
      </c>
      <c r="AD1046" s="381">
        <v>60050</v>
      </c>
      <c r="AE1046" s="381">
        <v>64200</v>
      </c>
      <c r="AF1046" s="381">
        <v>68350</v>
      </c>
      <c r="AG1046" s="381">
        <v>9999</v>
      </c>
      <c r="AH1046" s="381" t="s">
        <v>1095</v>
      </c>
      <c r="AI1046" s="381" t="s">
        <v>11049</v>
      </c>
      <c r="AJ1046" s="381">
        <v>0</v>
      </c>
    </row>
    <row r="1047" spans="1:36">
      <c r="A1047" s="381" t="s">
        <v>552</v>
      </c>
      <c r="B1047" s="381" t="s">
        <v>11061</v>
      </c>
      <c r="C1047" s="381">
        <v>19</v>
      </c>
      <c r="D1047" s="381">
        <v>191</v>
      </c>
      <c r="E1047" s="381" t="s">
        <v>11060</v>
      </c>
      <c r="F1047" s="381" t="s">
        <v>11059</v>
      </c>
      <c r="G1047" s="381" t="s">
        <v>11058</v>
      </c>
      <c r="H1047" s="381">
        <v>68400</v>
      </c>
      <c r="I1047" s="381">
        <v>23950</v>
      </c>
      <c r="J1047" s="381">
        <v>27400</v>
      </c>
      <c r="K1047" s="381">
        <v>30800</v>
      </c>
      <c r="L1047" s="381">
        <v>34200</v>
      </c>
      <c r="M1047" s="381">
        <v>36950</v>
      </c>
      <c r="N1047" s="381">
        <v>39700</v>
      </c>
      <c r="O1047" s="381">
        <v>42450</v>
      </c>
      <c r="P1047" s="381">
        <v>45150</v>
      </c>
      <c r="Q1047" s="381">
        <v>14350</v>
      </c>
      <c r="R1047" s="381">
        <v>16400</v>
      </c>
      <c r="S1047" s="381">
        <v>20420</v>
      </c>
      <c r="T1047" s="381">
        <v>24600</v>
      </c>
      <c r="U1047" s="381">
        <v>28780</v>
      </c>
      <c r="V1047" s="381">
        <v>32960</v>
      </c>
      <c r="W1047" s="381">
        <v>37140</v>
      </c>
      <c r="X1047" s="381">
        <v>41320</v>
      </c>
      <c r="Y1047" s="381">
        <v>38300</v>
      </c>
      <c r="Z1047" s="381">
        <v>43800</v>
      </c>
      <c r="AA1047" s="381">
        <v>49250</v>
      </c>
      <c r="AB1047" s="381">
        <v>54700</v>
      </c>
      <c r="AC1047" s="381">
        <v>59100</v>
      </c>
      <c r="AD1047" s="381">
        <v>63500</v>
      </c>
      <c r="AE1047" s="381">
        <v>67850</v>
      </c>
      <c r="AF1047" s="381">
        <v>72250</v>
      </c>
      <c r="AG1047" s="381">
        <v>9999</v>
      </c>
      <c r="AH1047" s="381" t="s">
        <v>11058</v>
      </c>
      <c r="AI1047" s="381" t="s">
        <v>11049</v>
      </c>
      <c r="AJ1047" s="381">
        <v>0</v>
      </c>
    </row>
    <row r="1048" spans="1:36">
      <c r="A1048" s="381" t="s">
        <v>552</v>
      </c>
      <c r="B1048" s="381" t="s">
        <v>11057</v>
      </c>
      <c r="C1048" s="381">
        <v>19</v>
      </c>
      <c r="D1048" s="381">
        <v>193</v>
      </c>
      <c r="E1048" s="381" t="s">
        <v>3957</v>
      </c>
      <c r="F1048" s="381" t="s">
        <v>3956</v>
      </c>
      <c r="G1048" s="381" t="s">
        <v>11056</v>
      </c>
      <c r="H1048" s="381">
        <v>62300</v>
      </c>
      <c r="I1048" s="381">
        <v>22400</v>
      </c>
      <c r="J1048" s="381">
        <v>25600</v>
      </c>
      <c r="K1048" s="381">
        <v>28800</v>
      </c>
      <c r="L1048" s="381">
        <v>31950</v>
      </c>
      <c r="M1048" s="381">
        <v>34550</v>
      </c>
      <c r="N1048" s="381">
        <v>37100</v>
      </c>
      <c r="O1048" s="381">
        <v>39650</v>
      </c>
      <c r="P1048" s="381">
        <v>42200</v>
      </c>
      <c r="Q1048" s="381">
        <v>13450</v>
      </c>
      <c r="R1048" s="381">
        <v>16240</v>
      </c>
      <c r="S1048" s="381">
        <v>20420</v>
      </c>
      <c r="T1048" s="381">
        <v>24600</v>
      </c>
      <c r="U1048" s="381">
        <v>28780</v>
      </c>
      <c r="V1048" s="381">
        <v>32960</v>
      </c>
      <c r="W1048" s="381">
        <v>37140</v>
      </c>
      <c r="X1048" s="381">
        <v>41320</v>
      </c>
      <c r="Y1048" s="381">
        <v>35800</v>
      </c>
      <c r="Z1048" s="381">
        <v>40900</v>
      </c>
      <c r="AA1048" s="381">
        <v>46000</v>
      </c>
      <c r="AB1048" s="381">
        <v>51100</v>
      </c>
      <c r="AC1048" s="381">
        <v>55200</v>
      </c>
      <c r="AD1048" s="381">
        <v>59300</v>
      </c>
      <c r="AE1048" s="381">
        <v>63400</v>
      </c>
      <c r="AF1048" s="381">
        <v>67500</v>
      </c>
      <c r="AG1048" s="381">
        <v>7720</v>
      </c>
      <c r="AH1048" s="381" t="s">
        <v>11056</v>
      </c>
      <c r="AI1048" s="381" t="s">
        <v>11049</v>
      </c>
      <c r="AJ1048" s="381">
        <v>1</v>
      </c>
    </row>
    <row r="1049" spans="1:36">
      <c r="A1049" s="381" t="s">
        <v>552</v>
      </c>
      <c r="B1049" s="381" t="s">
        <v>11055</v>
      </c>
      <c r="C1049" s="381">
        <v>19</v>
      </c>
      <c r="D1049" s="381">
        <v>195</v>
      </c>
      <c r="E1049" s="381" t="s">
        <v>11054</v>
      </c>
      <c r="F1049" s="381" t="s">
        <v>11053</v>
      </c>
      <c r="G1049" s="381" t="s">
        <v>7246</v>
      </c>
      <c r="H1049" s="381">
        <v>63500</v>
      </c>
      <c r="I1049" s="381">
        <v>22400</v>
      </c>
      <c r="J1049" s="381">
        <v>25600</v>
      </c>
      <c r="K1049" s="381">
        <v>28800</v>
      </c>
      <c r="L1049" s="381">
        <v>31950</v>
      </c>
      <c r="M1049" s="381">
        <v>34550</v>
      </c>
      <c r="N1049" s="381">
        <v>37100</v>
      </c>
      <c r="O1049" s="381">
        <v>39650</v>
      </c>
      <c r="P1049" s="381">
        <v>42200</v>
      </c>
      <c r="Q1049" s="381">
        <v>13450</v>
      </c>
      <c r="R1049" s="381">
        <v>16240</v>
      </c>
      <c r="S1049" s="381">
        <v>20420</v>
      </c>
      <c r="T1049" s="381">
        <v>24600</v>
      </c>
      <c r="U1049" s="381">
        <v>28780</v>
      </c>
      <c r="V1049" s="381">
        <v>32960</v>
      </c>
      <c r="W1049" s="381">
        <v>37140</v>
      </c>
      <c r="X1049" s="381">
        <v>41320</v>
      </c>
      <c r="Y1049" s="381">
        <v>35800</v>
      </c>
      <c r="Z1049" s="381">
        <v>40900</v>
      </c>
      <c r="AA1049" s="381">
        <v>46000</v>
      </c>
      <c r="AB1049" s="381">
        <v>51100</v>
      </c>
      <c r="AC1049" s="381">
        <v>55200</v>
      </c>
      <c r="AD1049" s="381">
        <v>59300</v>
      </c>
      <c r="AE1049" s="381">
        <v>63400</v>
      </c>
      <c r="AF1049" s="381">
        <v>67500</v>
      </c>
      <c r="AG1049" s="381">
        <v>9999</v>
      </c>
      <c r="AH1049" s="381" t="s">
        <v>7246</v>
      </c>
      <c r="AI1049" s="381" t="s">
        <v>11049</v>
      </c>
      <c r="AJ1049" s="381">
        <v>0</v>
      </c>
    </row>
    <row r="1050" spans="1:36">
      <c r="A1050" s="381" t="s">
        <v>552</v>
      </c>
      <c r="B1050" s="381" t="s">
        <v>11052</v>
      </c>
      <c r="C1050" s="381">
        <v>19</v>
      </c>
      <c r="D1050" s="381">
        <v>197</v>
      </c>
      <c r="E1050" s="381" t="s">
        <v>11051</v>
      </c>
      <c r="F1050" s="381" t="s">
        <v>11050</v>
      </c>
      <c r="G1050" s="381" t="s">
        <v>7242</v>
      </c>
      <c r="H1050" s="381">
        <v>62400</v>
      </c>
      <c r="I1050" s="381">
        <v>22400</v>
      </c>
      <c r="J1050" s="381">
        <v>25600</v>
      </c>
      <c r="K1050" s="381">
        <v>28800</v>
      </c>
      <c r="L1050" s="381">
        <v>31950</v>
      </c>
      <c r="M1050" s="381">
        <v>34550</v>
      </c>
      <c r="N1050" s="381">
        <v>37100</v>
      </c>
      <c r="O1050" s="381">
        <v>39650</v>
      </c>
      <c r="P1050" s="381">
        <v>42200</v>
      </c>
      <c r="Q1050" s="381">
        <v>13450</v>
      </c>
      <c r="R1050" s="381">
        <v>16240</v>
      </c>
      <c r="S1050" s="381">
        <v>20420</v>
      </c>
      <c r="T1050" s="381">
        <v>24600</v>
      </c>
      <c r="U1050" s="381">
        <v>28780</v>
      </c>
      <c r="V1050" s="381">
        <v>32960</v>
      </c>
      <c r="W1050" s="381">
        <v>37140</v>
      </c>
      <c r="X1050" s="381">
        <v>41320</v>
      </c>
      <c r="Y1050" s="381">
        <v>35800</v>
      </c>
      <c r="Z1050" s="381">
        <v>40900</v>
      </c>
      <c r="AA1050" s="381">
        <v>46000</v>
      </c>
      <c r="AB1050" s="381">
        <v>51100</v>
      </c>
      <c r="AC1050" s="381">
        <v>55200</v>
      </c>
      <c r="AD1050" s="381">
        <v>59300</v>
      </c>
      <c r="AE1050" s="381">
        <v>63400</v>
      </c>
      <c r="AF1050" s="381">
        <v>67500</v>
      </c>
      <c r="AG1050" s="381">
        <v>9999</v>
      </c>
      <c r="AH1050" s="381" t="s">
        <v>7242</v>
      </c>
      <c r="AI1050" s="381" t="s">
        <v>11049</v>
      </c>
      <c r="AJ1050" s="381">
        <v>0</v>
      </c>
    </row>
    <row r="1051" spans="1:36">
      <c r="A1051" s="381" t="s">
        <v>553</v>
      </c>
      <c r="B1051" s="381" t="s">
        <v>11048</v>
      </c>
      <c r="C1051" s="381">
        <v>20</v>
      </c>
      <c r="D1051" s="381">
        <v>1</v>
      </c>
      <c r="E1051" s="381" t="s">
        <v>11047</v>
      </c>
      <c r="F1051" s="381" t="s">
        <v>11046</v>
      </c>
      <c r="G1051" s="381" t="s">
        <v>5270</v>
      </c>
      <c r="H1051" s="381">
        <v>50100</v>
      </c>
      <c r="I1051" s="381">
        <v>21150</v>
      </c>
      <c r="J1051" s="381">
        <v>24150</v>
      </c>
      <c r="K1051" s="381">
        <v>27150</v>
      </c>
      <c r="L1051" s="381">
        <v>30150</v>
      </c>
      <c r="M1051" s="381">
        <v>32600</v>
      </c>
      <c r="N1051" s="381">
        <v>35000</v>
      </c>
      <c r="O1051" s="381">
        <v>37400</v>
      </c>
      <c r="P1051" s="381">
        <v>39800</v>
      </c>
      <c r="Q1051" s="381">
        <v>12700</v>
      </c>
      <c r="R1051" s="381">
        <v>16240</v>
      </c>
      <c r="S1051" s="381">
        <v>20420</v>
      </c>
      <c r="T1051" s="381">
        <v>24600</v>
      </c>
      <c r="U1051" s="381">
        <v>28780</v>
      </c>
      <c r="V1051" s="381">
        <v>32960</v>
      </c>
      <c r="W1051" s="381">
        <v>37140</v>
      </c>
      <c r="X1051" s="381">
        <v>39800</v>
      </c>
      <c r="Y1051" s="381">
        <v>33800</v>
      </c>
      <c r="Z1051" s="381">
        <v>38600</v>
      </c>
      <c r="AA1051" s="381">
        <v>43450</v>
      </c>
      <c r="AB1051" s="381">
        <v>48250</v>
      </c>
      <c r="AC1051" s="381">
        <v>52150</v>
      </c>
      <c r="AD1051" s="381">
        <v>56000</v>
      </c>
      <c r="AE1051" s="381">
        <v>59850</v>
      </c>
      <c r="AF1051" s="381">
        <v>63700</v>
      </c>
      <c r="AG1051" s="381">
        <v>9999</v>
      </c>
      <c r="AH1051" s="381" t="s">
        <v>5270</v>
      </c>
      <c r="AI1051" s="381" t="s">
        <v>10724</v>
      </c>
      <c r="AJ1051" s="381">
        <v>0</v>
      </c>
    </row>
    <row r="1052" spans="1:36">
      <c r="A1052" s="381" t="s">
        <v>553</v>
      </c>
      <c r="B1052" s="381" t="s">
        <v>11045</v>
      </c>
      <c r="C1052" s="381">
        <v>20</v>
      </c>
      <c r="D1052" s="381">
        <v>3</v>
      </c>
      <c r="E1052" s="381" t="s">
        <v>11044</v>
      </c>
      <c r="F1052" s="381" t="s">
        <v>11043</v>
      </c>
      <c r="G1052" s="381" t="s">
        <v>3652</v>
      </c>
      <c r="H1052" s="381">
        <v>59500</v>
      </c>
      <c r="I1052" s="381">
        <v>21150</v>
      </c>
      <c r="J1052" s="381">
        <v>24150</v>
      </c>
      <c r="K1052" s="381">
        <v>27150</v>
      </c>
      <c r="L1052" s="381">
        <v>30150</v>
      </c>
      <c r="M1052" s="381">
        <v>32600</v>
      </c>
      <c r="N1052" s="381">
        <v>35000</v>
      </c>
      <c r="O1052" s="381">
        <v>37400</v>
      </c>
      <c r="P1052" s="381">
        <v>39800</v>
      </c>
      <c r="Q1052" s="381">
        <v>12700</v>
      </c>
      <c r="R1052" s="381">
        <v>16240</v>
      </c>
      <c r="S1052" s="381">
        <v>20420</v>
      </c>
      <c r="T1052" s="381">
        <v>24600</v>
      </c>
      <c r="U1052" s="381">
        <v>28780</v>
      </c>
      <c r="V1052" s="381">
        <v>32960</v>
      </c>
      <c r="W1052" s="381">
        <v>37140</v>
      </c>
      <c r="X1052" s="381">
        <v>39800</v>
      </c>
      <c r="Y1052" s="381">
        <v>33800</v>
      </c>
      <c r="Z1052" s="381">
        <v>38600</v>
      </c>
      <c r="AA1052" s="381">
        <v>43450</v>
      </c>
      <c r="AB1052" s="381">
        <v>48250</v>
      </c>
      <c r="AC1052" s="381">
        <v>52150</v>
      </c>
      <c r="AD1052" s="381">
        <v>56000</v>
      </c>
      <c r="AE1052" s="381">
        <v>59850</v>
      </c>
      <c r="AF1052" s="381">
        <v>63700</v>
      </c>
      <c r="AG1052" s="381">
        <v>9999</v>
      </c>
      <c r="AH1052" s="381" t="s">
        <v>3652</v>
      </c>
      <c r="AI1052" s="381" t="s">
        <v>10724</v>
      </c>
      <c r="AJ1052" s="381">
        <v>0</v>
      </c>
    </row>
    <row r="1053" spans="1:36">
      <c r="A1053" s="381" t="s">
        <v>553</v>
      </c>
      <c r="B1053" s="381" t="s">
        <v>11042</v>
      </c>
      <c r="C1053" s="381">
        <v>20</v>
      </c>
      <c r="D1053" s="381">
        <v>5</v>
      </c>
      <c r="E1053" s="381" t="s">
        <v>11041</v>
      </c>
      <c r="F1053" s="381" t="s">
        <v>11040</v>
      </c>
      <c r="G1053" s="381" t="s">
        <v>7585</v>
      </c>
      <c r="H1053" s="381">
        <v>57500</v>
      </c>
      <c r="I1053" s="381">
        <v>21150</v>
      </c>
      <c r="J1053" s="381">
        <v>24150</v>
      </c>
      <c r="K1053" s="381">
        <v>27150</v>
      </c>
      <c r="L1053" s="381">
        <v>30150</v>
      </c>
      <c r="M1053" s="381">
        <v>32600</v>
      </c>
      <c r="N1053" s="381">
        <v>35000</v>
      </c>
      <c r="O1053" s="381">
        <v>37400</v>
      </c>
      <c r="P1053" s="381">
        <v>39800</v>
      </c>
      <c r="Q1053" s="381">
        <v>12700</v>
      </c>
      <c r="R1053" s="381">
        <v>16240</v>
      </c>
      <c r="S1053" s="381">
        <v>20420</v>
      </c>
      <c r="T1053" s="381">
        <v>24600</v>
      </c>
      <c r="U1053" s="381">
        <v>28780</v>
      </c>
      <c r="V1053" s="381">
        <v>32960</v>
      </c>
      <c r="W1053" s="381">
        <v>37140</v>
      </c>
      <c r="X1053" s="381">
        <v>39800</v>
      </c>
      <c r="Y1053" s="381">
        <v>33800</v>
      </c>
      <c r="Z1053" s="381">
        <v>38600</v>
      </c>
      <c r="AA1053" s="381">
        <v>43450</v>
      </c>
      <c r="AB1053" s="381">
        <v>48250</v>
      </c>
      <c r="AC1053" s="381">
        <v>52150</v>
      </c>
      <c r="AD1053" s="381">
        <v>56000</v>
      </c>
      <c r="AE1053" s="381">
        <v>59850</v>
      </c>
      <c r="AF1053" s="381">
        <v>63700</v>
      </c>
      <c r="AG1053" s="381">
        <v>9999</v>
      </c>
      <c r="AH1053" s="381" t="s">
        <v>7585</v>
      </c>
      <c r="AI1053" s="381" t="s">
        <v>10724</v>
      </c>
      <c r="AJ1053" s="381">
        <v>0</v>
      </c>
    </row>
    <row r="1054" spans="1:36">
      <c r="A1054" s="381" t="s">
        <v>553</v>
      </c>
      <c r="B1054" s="381" t="s">
        <v>11039</v>
      </c>
      <c r="C1054" s="381">
        <v>20</v>
      </c>
      <c r="D1054" s="381">
        <v>7</v>
      </c>
      <c r="E1054" s="381" t="s">
        <v>11038</v>
      </c>
      <c r="F1054" s="381" t="s">
        <v>11037</v>
      </c>
      <c r="G1054" s="381" t="s">
        <v>11036</v>
      </c>
      <c r="H1054" s="381">
        <v>60200</v>
      </c>
      <c r="I1054" s="381">
        <v>21150</v>
      </c>
      <c r="J1054" s="381">
        <v>24150</v>
      </c>
      <c r="K1054" s="381">
        <v>27150</v>
      </c>
      <c r="L1054" s="381">
        <v>30150</v>
      </c>
      <c r="M1054" s="381">
        <v>32600</v>
      </c>
      <c r="N1054" s="381">
        <v>35000</v>
      </c>
      <c r="O1054" s="381">
        <v>37400</v>
      </c>
      <c r="P1054" s="381">
        <v>39800</v>
      </c>
      <c r="Q1054" s="381">
        <v>12700</v>
      </c>
      <c r="R1054" s="381">
        <v>16240</v>
      </c>
      <c r="S1054" s="381">
        <v>20420</v>
      </c>
      <c r="T1054" s="381">
        <v>24600</v>
      </c>
      <c r="U1054" s="381">
        <v>28780</v>
      </c>
      <c r="V1054" s="381">
        <v>32960</v>
      </c>
      <c r="W1054" s="381">
        <v>37140</v>
      </c>
      <c r="X1054" s="381">
        <v>39800</v>
      </c>
      <c r="Y1054" s="381">
        <v>33800</v>
      </c>
      <c r="Z1054" s="381">
        <v>38600</v>
      </c>
      <c r="AA1054" s="381">
        <v>43450</v>
      </c>
      <c r="AB1054" s="381">
        <v>48250</v>
      </c>
      <c r="AC1054" s="381">
        <v>52150</v>
      </c>
      <c r="AD1054" s="381">
        <v>56000</v>
      </c>
      <c r="AE1054" s="381">
        <v>59850</v>
      </c>
      <c r="AF1054" s="381">
        <v>63700</v>
      </c>
      <c r="AG1054" s="381">
        <v>9999</v>
      </c>
      <c r="AH1054" s="381" t="s">
        <v>11036</v>
      </c>
      <c r="AI1054" s="381" t="s">
        <v>10724</v>
      </c>
      <c r="AJ1054" s="381">
        <v>0</v>
      </c>
    </row>
    <row r="1055" spans="1:36">
      <c r="A1055" s="381" t="s">
        <v>553</v>
      </c>
      <c r="B1055" s="381" t="s">
        <v>11035</v>
      </c>
      <c r="C1055" s="381">
        <v>20</v>
      </c>
      <c r="D1055" s="381">
        <v>9</v>
      </c>
      <c r="E1055" s="381" t="s">
        <v>11034</v>
      </c>
      <c r="F1055" s="381" t="s">
        <v>11033</v>
      </c>
      <c r="G1055" s="381" t="s">
        <v>7573</v>
      </c>
      <c r="H1055" s="381">
        <v>58100</v>
      </c>
      <c r="I1055" s="381">
        <v>21150</v>
      </c>
      <c r="J1055" s="381">
        <v>24150</v>
      </c>
      <c r="K1055" s="381">
        <v>27150</v>
      </c>
      <c r="L1055" s="381">
        <v>30150</v>
      </c>
      <c r="M1055" s="381">
        <v>32600</v>
      </c>
      <c r="N1055" s="381">
        <v>35000</v>
      </c>
      <c r="O1055" s="381">
        <v>37400</v>
      </c>
      <c r="P1055" s="381">
        <v>39800</v>
      </c>
      <c r="Q1055" s="381">
        <v>12700</v>
      </c>
      <c r="R1055" s="381">
        <v>16240</v>
      </c>
      <c r="S1055" s="381">
        <v>20420</v>
      </c>
      <c r="T1055" s="381">
        <v>24600</v>
      </c>
      <c r="U1055" s="381">
        <v>28780</v>
      </c>
      <c r="V1055" s="381">
        <v>32960</v>
      </c>
      <c r="W1055" s="381">
        <v>37140</v>
      </c>
      <c r="X1055" s="381">
        <v>39800</v>
      </c>
      <c r="Y1055" s="381">
        <v>33800</v>
      </c>
      <c r="Z1055" s="381">
        <v>38600</v>
      </c>
      <c r="AA1055" s="381">
        <v>43450</v>
      </c>
      <c r="AB1055" s="381">
        <v>48250</v>
      </c>
      <c r="AC1055" s="381">
        <v>52150</v>
      </c>
      <c r="AD1055" s="381">
        <v>56000</v>
      </c>
      <c r="AE1055" s="381">
        <v>59850</v>
      </c>
      <c r="AF1055" s="381">
        <v>63700</v>
      </c>
      <c r="AG1055" s="381">
        <v>9999</v>
      </c>
      <c r="AH1055" s="381" t="s">
        <v>7573</v>
      </c>
      <c r="AI1055" s="381" t="s">
        <v>10724</v>
      </c>
      <c r="AJ1055" s="381">
        <v>0</v>
      </c>
    </row>
    <row r="1056" spans="1:36">
      <c r="A1056" s="381" t="s">
        <v>553</v>
      </c>
      <c r="B1056" s="381" t="s">
        <v>11032</v>
      </c>
      <c r="C1056" s="381">
        <v>20</v>
      </c>
      <c r="D1056" s="381">
        <v>11</v>
      </c>
      <c r="E1056" s="381" t="s">
        <v>11031</v>
      </c>
      <c r="F1056" s="381" t="s">
        <v>11030</v>
      </c>
      <c r="G1056" s="381" t="s">
        <v>10698</v>
      </c>
      <c r="H1056" s="381">
        <v>55700</v>
      </c>
      <c r="I1056" s="381">
        <v>21150</v>
      </c>
      <c r="J1056" s="381">
        <v>24150</v>
      </c>
      <c r="K1056" s="381">
        <v>27150</v>
      </c>
      <c r="L1056" s="381">
        <v>30150</v>
      </c>
      <c r="M1056" s="381">
        <v>32600</v>
      </c>
      <c r="N1056" s="381">
        <v>35000</v>
      </c>
      <c r="O1056" s="381">
        <v>37400</v>
      </c>
      <c r="P1056" s="381">
        <v>39800</v>
      </c>
      <c r="Q1056" s="381">
        <v>12700</v>
      </c>
      <c r="R1056" s="381">
        <v>16240</v>
      </c>
      <c r="S1056" s="381">
        <v>20420</v>
      </c>
      <c r="T1056" s="381">
        <v>24600</v>
      </c>
      <c r="U1056" s="381">
        <v>28780</v>
      </c>
      <c r="V1056" s="381">
        <v>32960</v>
      </c>
      <c r="W1056" s="381">
        <v>37140</v>
      </c>
      <c r="X1056" s="381">
        <v>39800</v>
      </c>
      <c r="Y1056" s="381">
        <v>33800</v>
      </c>
      <c r="Z1056" s="381">
        <v>38600</v>
      </c>
      <c r="AA1056" s="381">
        <v>43450</v>
      </c>
      <c r="AB1056" s="381">
        <v>48250</v>
      </c>
      <c r="AC1056" s="381">
        <v>52150</v>
      </c>
      <c r="AD1056" s="381">
        <v>56000</v>
      </c>
      <c r="AE1056" s="381">
        <v>59850</v>
      </c>
      <c r="AF1056" s="381">
        <v>63700</v>
      </c>
      <c r="AG1056" s="381">
        <v>9999</v>
      </c>
      <c r="AH1056" s="381" t="s">
        <v>10698</v>
      </c>
      <c r="AI1056" s="381" t="s">
        <v>10724</v>
      </c>
      <c r="AJ1056" s="381">
        <v>0</v>
      </c>
    </row>
    <row r="1057" spans="1:36">
      <c r="A1057" s="381" t="s">
        <v>553</v>
      </c>
      <c r="B1057" s="381" t="s">
        <v>11029</v>
      </c>
      <c r="C1057" s="381">
        <v>20</v>
      </c>
      <c r="D1057" s="381">
        <v>13</v>
      </c>
      <c r="E1057" s="381" t="s">
        <v>11028</v>
      </c>
      <c r="F1057" s="381" t="s">
        <v>11027</v>
      </c>
      <c r="G1057" s="381" t="s">
        <v>1346</v>
      </c>
      <c r="H1057" s="381">
        <v>53800</v>
      </c>
      <c r="I1057" s="381">
        <v>21150</v>
      </c>
      <c r="J1057" s="381">
        <v>24150</v>
      </c>
      <c r="K1057" s="381">
        <v>27150</v>
      </c>
      <c r="L1057" s="381">
        <v>30150</v>
      </c>
      <c r="M1057" s="381">
        <v>32600</v>
      </c>
      <c r="N1057" s="381">
        <v>35000</v>
      </c>
      <c r="O1057" s="381">
        <v>37400</v>
      </c>
      <c r="P1057" s="381">
        <v>39800</v>
      </c>
      <c r="Q1057" s="381">
        <v>12700</v>
      </c>
      <c r="R1057" s="381">
        <v>16240</v>
      </c>
      <c r="S1057" s="381">
        <v>20420</v>
      </c>
      <c r="T1057" s="381">
        <v>24600</v>
      </c>
      <c r="U1057" s="381">
        <v>28780</v>
      </c>
      <c r="V1057" s="381">
        <v>32960</v>
      </c>
      <c r="W1057" s="381">
        <v>37140</v>
      </c>
      <c r="X1057" s="381">
        <v>39800</v>
      </c>
      <c r="Y1057" s="381">
        <v>33800</v>
      </c>
      <c r="Z1057" s="381">
        <v>38600</v>
      </c>
      <c r="AA1057" s="381">
        <v>43450</v>
      </c>
      <c r="AB1057" s="381">
        <v>48250</v>
      </c>
      <c r="AC1057" s="381">
        <v>52150</v>
      </c>
      <c r="AD1057" s="381">
        <v>56000</v>
      </c>
      <c r="AE1057" s="381">
        <v>59850</v>
      </c>
      <c r="AF1057" s="381">
        <v>63700</v>
      </c>
      <c r="AG1057" s="381">
        <v>9999</v>
      </c>
      <c r="AH1057" s="381" t="s">
        <v>1346</v>
      </c>
      <c r="AI1057" s="381" t="s">
        <v>10724</v>
      </c>
      <c r="AJ1057" s="381">
        <v>0</v>
      </c>
    </row>
    <row r="1058" spans="1:36">
      <c r="A1058" s="381" t="s">
        <v>553</v>
      </c>
      <c r="B1058" s="381" t="s">
        <v>11026</v>
      </c>
      <c r="C1058" s="381">
        <v>20</v>
      </c>
      <c r="D1058" s="381">
        <v>15</v>
      </c>
      <c r="E1058" s="381" t="s">
        <v>10783</v>
      </c>
      <c r="F1058" s="381" t="s">
        <v>10782</v>
      </c>
      <c r="G1058" s="381" t="s">
        <v>4601</v>
      </c>
      <c r="H1058" s="381">
        <v>66400</v>
      </c>
      <c r="I1058" s="381">
        <v>23250</v>
      </c>
      <c r="J1058" s="381">
        <v>26600</v>
      </c>
      <c r="K1058" s="381">
        <v>29900</v>
      </c>
      <c r="L1058" s="381">
        <v>33200</v>
      </c>
      <c r="M1058" s="381">
        <v>35900</v>
      </c>
      <c r="N1058" s="381">
        <v>38550</v>
      </c>
      <c r="O1058" s="381">
        <v>41200</v>
      </c>
      <c r="P1058" s="381">
        <v>43850</v>
      </c>
      <c r="Q1058" s="381">
        <v>13950</v>
      </c>
      <c r="R1058" s="381">
        <v>16240</v>
      </c>
      <c r="S1058" s="381">
        <v>20420</v>
      </c>
      <c r="T1058" s="381">
        <v>24600</v>
      </c>
      <c r="U1058" s="381">
        <v>28780</v>
      </c>
      <c r="V1058" s="381">
        <v>32960</v>
      </c>
      <c r="W1058" s="381">
        <v>37140</v>
      </c>
      <c r="X1058" s="381">
        <v>41320</v>
      </c>
      <c r="Y1058" s="381">
        <v>37200</v>
      </c>
      <c r="Z1058" s="381">
        <v>42500</v>
      </c>
      <c r="AA1058" s="381">
        <v>47800</v>
      </c>
      <c r="AB1058" s="381">
        <v>53100</v>
      </c>
      <c r="AC1058" s="381">
        <v>57350</v>
      </c>
      <c r="AD1058" s="381">
        <v>61600</v>
      </c>
      <c r="AE1058" s="381">
        <v>65850</v>
      </c>
      <c r="AF1058" s="381">
        <v>70100</v>
      </c>
      <c r="AG1058" s="381">
        <v>9040</v>
      </c>
      <c r="AH1058" s="381" t="s">
        <v>4601</v>
      </c>
      <c r="AI1058" s="381" t="s">
        <v>10724</v>
      </c>
      <c r="AJ1058" s="381">
        <v>1</v>
      </c>
    </row>
    <row r="1059" spans="1:36">
      <c r="A1059" s="381" t="s">
        <v>553</v>
      </c>
      <c r="B1059" s="381" t="s">
        <v>11025</v>
      </c>
      <c r="C1059" s="381">
        <v>20</v>
      </c>
      <c r="D1059" s="381">
        <v>17</v>
      </c>
      <c r="E1059" s="381" t="s">
        <v>11024</v>
      </c>
      <c r="F1059" s="381" t="s">
        <v>11023</v>
      </c>
      <c r="G1059" s="381" t="s">
        <v>6984</v>
      </c>
      <c r="H1059" s="381">
        <v>60800</v>
      </c>
      <c r="I1059" s="381">
        <v>21300</v>
      </c>
      <c r="J1059" s="381">
        <v>24350</v>
      </c>
      <c r="K1059" s="381">
        <v>27400</v>
      </c>
      <c r="L1059" s="381">
        <v>30400</v>
      </c>
      <c r="M1059" s="381">
        <v>32850</v>
      </c>
      <c r="N1059" s="381">
        <v>35300</v>
      </c>
      <c r="O1059" s="381">
        <v>37700</v>
      </c>
      <c r="P1059" s="381">
        <v>40150</v>
      </c>
      <c r="Q1059" s="381">
        <v>12800</v>
      </c>
      <c r="R1059" s="381">
        <v>16240</v>
      </c>
      <c r="S1059" s="381">
        <v>20420</v>
      </c>
      <c r="T1059" s="381">
        <v>24600</v>
      </c>
      <c r="U1059" s="381">
        <v>28780</v>
      </c>
      <c r="V1059" s="381">
        <v>32960</v>
      </c>
      <c r="W1059" s="381">
        <v>37140</v>
      </c>
      <c r="X1059" s="381">
        <v>40150</v>
      </c>
      <c r="Y1059" s="381">
        <v>34100</v>
      </c>
      <c r="Z1059" s="381">
        <v>38950</v>
      </c>
      <c r="AA1059" s="381">
        <v>43800</v>
      </c>
      <c r="AB1059" s="381">
        <v>48650</v>
      </c>
      <c r="AC1059" s="381">
        <v>52550</v>
      </c>
      <c r="AD1059" s="381">
        <v>56450</v>
      </c>
      <c r="AE1059" s="381">
        <v>60350</v>
      </c>
      <c r="AF1059" s="381">
        <v>64250</v>
      </c>
      <c r="AG1059" s="381">
        <v>9999</v>
      </c>
      <c r="AH1059" s="381" t="s">
        <v>6984</v>
      </c>
      <c r="AI1059" s="381" t="s">
        <v>10724</v>
      </c>
      <c r="AJ1059" s="381">
        <v>0</v>
      </c>
    </row>
    <row r="1060" spans="1:36">
      <c r="A1060" s="381" t="s">
        <v>553</v>
      </c>
      <c r="B1060" s="381" t="s">
        <v>11022</v>
      </c>
      <c r="C1060" s="381">
        <v>20</v>
      </c>
      <c r="D1060" s="381">
        <v>19</v>
      </c>
      <c r="E1060" s="381" t="s">
        <v>11021</v>
      </c>
      <c r="F1060" s="381" t="s">
        <v>11020</v>
      </c>
      <c r="G1060" s="381" t="s">
        <v>5955</v>
      </c>
      <c r="H1060" s="381">
        <v>48100</v>
      </c>
      <c r="I1060" s="381">
        <v>21150</v>
      </c>
      <c r="J1060" s="381">
        <v>24150</v>
      </c>
      <c r="K1060" s="381">
        <v>27150</v>
      </c>
      <c r="L1060" s="381">
        <v>30150</v>
      </c>
      <c r="M1060" s="381">
        <v>32600</v>
      </c>
      <c r="N1060" s="381">
        <v>35000</v>
      </c>
      <c r="O1060" s="381">
        <v>37400</v>
      </c>
      <c r="P1060" s="381">
        <v>39800</v>
      </c>
      <c r="Q1060" s="381">
        <v>12700</v>
      </c>
      <c r="R1060" s="381">
        <v>16240</v>
      </c>
      <c r="S1060" s="381">
        <v>20420</v>
      </c>
      <c r="T1060" s="381">
        <v>24600</v>
      </c>
      <c r="U1060" s="381">
        <v>28780</v>
      </c>
      <c r="V1060" s="381">
        <v>32960</v>
      </c>
      <c r="W1060" s="381">
        <v>37140</v>
      </c>
      <c r="X1060" s="381">
        <v>39800</v>
      </c>
      <c r="Y1060" s="381">
        <v>33800</v>
      </c>
      <c r="Z1060" s="381">
        <v>38600</v>
      </c>
      <c r="AA1060" s="381">
        <v>43450</v>
      </c>
      <c r="AB1060" s="381">
        <v>48250</v>
      </c>
      <c r="AC1060" s="381">
        <v>52150</v>
      </c>
      <c r="AD1060" s="381">
        <v>56000</v>
      </c>
      <c r="AE1060" s="381">
        <v>59850</v>
      </c>
      <c r="AF1060" s="381">
        <v>63700</v>
      </c>
      <c r="AG1060" s="381">
        <v>9999</v>
      </c>
      <c r="AH1060" s="381" t="s">
        <v>5955</v>
      </c>
      <c r="AI1060" s="381" t="s">
        <v>10724</v>
      </c>
      <c r="AJ1060" s="381">
        <v>0</v>
      </c>
    </row>
    <row r="1061" spans="1:36">
      <c r="A1061" s="381" t="s">
        <v>553</v>
      </c>
      <c r="B1061" s="381" t="s">
        <v>11019</v>
      </c>
      <c r="C1061" s="381">
        <v>20</v>
      </c>
      <c r="D1061" s="381">
        <v>21</v>
      </c>
      <c r="E1061" s="381" t="s">
        <v>11018</v>
      </c>
      <c r="F1061" s="381" t="s">
        <v>11017</v>
      </c>
      <c r="G1061" s="381" t="s">
        <v>3534</v>
      </c>
      <c r="H1061" s="381">
        <v>53800</v>
      </c>
      <c r="I1061" s="381">
        <v>21150</v>
      </c>
      <c r="J1061" s="381">
        <v>24150</v>
      </c>
      <c r="K1061" s="381">
        <v>27150</v>
      </c>
      <c r="L1061" s="381">
        <v>30150</v>
      </c>
      <c r="M1061" s="381">
        <v>32600</v>
      </c>
      <c r="N1061" s="381">
        <v>35000</v>
      </c>
      <c r="O1061" s="381">
        <v>37400</v>
      </c>
      <c r="P1061" s="381">
        <v>39800</v>
      </c>
      <c r="Q1061" s="381">
        <v>12700</v>
      </c>
      <c r="R1061" s="381">
        <v>16240</v>
      </c>
      <c r="S1061" s="381">
        <v>20420</v>
      </c>
      <c r="T1061" s="381">
        <v>24600</v>
      </c>
      <c r="U1061" s="381">
        <v>28780</v>
      </c>
      <c r="V1061" s="381">
        <v>32960</v>
      </c>
      <c r="W1061" s="381">
        <v>37140</v>
      </c>
      <c r="X1061" s="381">
        <v>39800</v>
      </c>
      <c r="Y1061" s="381">
        <v>33800</v>
      </c>
      <c r="Z1061" s="381">
        <v>38600</v>
      </c>
      <c r="AA1061" s="381">
        <v>43450</v>
      </c>
      <c r="AB1061" s="381">
        <v>48250</v>
      </c>
      <c r="AC1061" s="381">
        <v>52150</v>
      </c>
      <c r="AD1061" s="381">
        <v>56000</v>
      </c>
      <c r="AE1061" s="381">
        <v>59850</v>
      </c>
      <c r="AF1061" s="381">
        <v>63700</v>
      </c>
      <c r="AG1061" s="381">
        <v>9999</v>
      </c>
      <c r="AH1061" s="381" t="s">
        <v>3534</v>
      </c>
      <c r="AI1061" s="381" t="s">
        <v>10724</v>
      </c>
      <c r="AJ1061" s="381">
        <v>0</v>
      </c>
    </row>
    <row r="1062" spans="1:36">
      <c r="A1062" s="381" t="s">
        <v>553</v>
      </c>
      <c r="B1062" s="381" t="s">
        <v>11016</v>
      </c>
      <c r="C1062" s="381">
        <v>20</v>
      </c>
      <c r="D1062" s="381">
        <v>23</v>
      </c>
      <c r="E1062" s="381" t="s">
        <v>11015</v>
      </c>
      <c r="F1062" s="381" t="s">
        <v>11014</v>
      </c>
      <c r="G1062" s="381" t="s">
        <v>6976</v>
      </c>
      <c r="H1062" s="381">
        <v>57100</v>
      </c>
      <c r="I1062" s="381">
        <v>21150</v>
      </c>
      <c r="J1062" s="381">
        <v>24150</v>
      </c>
      <c r="K1062" s="381">
        <v>27150</v>
      </c>
      <c r="L1062" s="381">
        <v>30150</v>
      </c>
      <c r="M1062" s="381">
        <v>32600</v>
      </c>
      <c r="N1062" s="381">
        <v>35000</v>
      </c>
      <c r="O1062" s="381">
        <v>37400</v>
      </c>
      <c r="P1062" s="381">
        <v>39800</v>
      </c>
      <c r="Q1062" s="381">
        <v>12700</v>
      </c>
      <c r="R1062" s="381">
        <v>16240</v>
      </c>
      <c r="S1062" s="381">
        <v>20420</v>
      </c>
      <c r="T1062" s="381">
        <v>24600</v>
      </c>
      <c r="U1062" s="381">
        <v>28780</v>
      </c>
      <c r="V1062" s="381">
        <v>32960</v>
      </c>
      <c r="W1062" s="381">
        <v>37140</v>
      </c>
      <c r="X1062" s="381">
        <v>39800</v>
      </c>
      <c r="Y1062" s="381">
        <v>33800</v>
      </c>
      <c r="Z1062" s="381">
        <v>38600</v>
      </c>
      <c r="AA1062" s="381">
        <v>43450</v>
      </c>
      <c r="AB1062" s="381">
        <v>48250</v>
      </c>
      <c r="AC1062" s="381">
        <v>52150</v>
      </c>
      <c r="AD1062" s="381">
        <v>56000</v>
      </c>
      <c r="AE1062" s="381">
        <v>59850</v>
      </c>
      <c r="AF1062" s="381">
        <v>63700</v>
      </c>
      <c r="AG1062" s="381">
        <v>9999</v>
      </c>
      <c r="AH1062" s="381" t="s">
        <v>6976</v>
      </c>
      <c r="AI1062" s="381" t="s">
        <v>10724</v>
      </c>
      <c r="AJ1062" s="381">
        <v>0</v>
      </c>
    </row>
    <row r="1063" spans="1:36">
      <c r="A1063" s="381" t="s">
        <v>553</v>
      </c>
      <c r="B1063" s="381" t="s">
        <v>11013</v>
      </c>
      <c r="C1063" s="381">
        <v>20</v>
      </c>
      <c r="D1063" s="381">
        <v>25</v>
      </c>
      <c r="E1063" s="381" t="s">
        <v>11012</v>
      </c>
      <c r="F1063" s="381" t="s">
        <v>11011</v>
      </c>
      <c r="G1063" s="381" t="s">
        <v>1330</v>
      </c>
      <c r="H1063" s="381">
        <v>61000</v>
      </c>
      <c r="I1063" s="381">
        <v>21350</v>
      </c>
      <c r="J1063" s="381">
        <v>24400</v>
      </c>
      <c r="K1063" s="381">
        <v>27450</v>
      </c>
      <c r="L1063" s="381">
        <v>30500</v>
      </c>
      <c r="M1063" s="381">
        <v>32950</v>
      </c>
      <c r="N1063" s="381">
        <v>35400</v>
      </c>
      <c r="O1063" s="381">
        <v>37850</v>
      </c>
      <c r="P1063" s="381">
        <v>40300</v>
      </c>
      <c r="Q1063" s="381">
        <v>12850</v>
      </c>
      <c r="R1063" s="381">
        <v>16240</v>
      </c>
      <c r="S1063" s="381">
        <v>20420</v>
      </c>
      <c r="T1063" s="381">
        <v>24600</v>
      </c>
      <c r="U1063" s="381">
        <v>28780</v>
      </c>
      <c r="V1063" s="381">
        <v>32960</v>
      </c>
      <c r="W1063" s="381">
        <v>37140</v>
      </c>
      <c r="X1063" s="381">
        <v>40300</v>
      </c>
      <c r="Y1063" s="381">
        <v>34200</v>
      </c>
      <c r="Z1063" s="381">
        <v>39050</v>
      </c>
      <c r="AA1063" s="381">
        <v>43950</v>
      </c>
      <c r="AB1063" s="381">
        <v>48800</v>
      </c>
      <c r="AC1063" s="381">
        <v>52750</v>
      </c>
      <c r="AD1063" s="381">
        <v>56650</v>
      </c>
      <c r="AE1063" s="381">
        <v>60550</v>
      </c>
      <c r="AF1063" s="381">
        <v>64450</v>
      </c>
      <c r="AG1063" s="381">
        <v>9999</v>
      </c>
      <c r="AH1063" s="381" t="s">
        <v>1330</v>
      </c>
      <c r="AI1063" s="381" t="s">
        <v>10724</v>
      </c>
      <c r="AJ1063" s="381">
        <v>0</v>
      </c>
    </row>
    <row r="1064" spans="1:36">
      <c r="A1064" s="381" t="s">
        <v>553</v>
      </c>
      <c r="B1064" s="381" t="s">
        <v>11010</v>
      </c>
      <c r="C1064" s="381">
        <v>20</v>
      </c>
      <c r="D1064" s="381">
        <v>27</v>
      </c>
      <c r="E1064" s="381" t="s">
        <v>11009</v>
      </c>
      <c r="F1064" s="381" t="s">
        <v>11008</v>
      </c>
      <c r="G1064" s="381" t="s">
        <v>1540</v>
      </c>
      <c r="H1064" s="381">
        <v>64700</v>
      </c>
      <c r="I1064" s="381">
        <v>22000</v>
      </c>
      <c r="J1064" s="381">
        <v>25150</v>
      </c>
      <c r="K1064" s="381">
        <v>28300</v>
      </c>
      <c r="L1064" s="381">
        <v>31400</v>
      </c>
      <c r="M1064" s="381">
        <v>33950</v>
      </c>
      <c r="N1064" s="381">
        <v>36450</v>
      </c>
      <c r="O1064" s="381">
        <v>38950</v>
      </c>
      <c r="P1064" s="381">
        <v>41450</v>
      </c>
      <c r="Q1064" s="381">
        <v>13200</v>
      </c>
      <c r="R1064" s="381">
        <v>16240</v>
      </c>
      <c r="S1064" s="381">
        <v>20420</v>
      </c>
      <c r="T1064" s="381">
        <v>24600</v>
      </c>
      <c r="U1064" s="381">
        <v>28780</v>
      </c>
      <c r="V1064" s="381">
        <v>32960</v>
      </c>
      <c r="W1064" s="381">
        <v>37140</v>
      </c>
      <c r="X1064" s="381">
        <v>41320</v>
      </c>
      <c r="Y1064" s="381">
        <v>35150</v>
      </c>
      <c r="Z1064" s="381">
        <v>40200</v>
      </c>
      <c r="AA1064" s="381">
        <v>45200</v>
      </c>
      <c r="AB1064" s="381">
        <v>50200</v>
      </c>
      <c r="AC1064" s="381">
        <v>54250</v>
      </c>
      <c r="AD1064" s="381">
        <v>58250</v>
      </c>
      <c r="AE1064" s="381">
        <v>62250</v>
      </c>
      <c r="AF1064" s="381">
        <v>66300</v>
      </c>
      <c r="AG1064" s="381">
        <v>9999</v>
      </c>
      <c r="AH1064" s="381" t="s">
        <v>1540</v>
      </c>
      <c r="AI1064" s="381" t="s">
        <v>10724</v>
      </c>
      <c r="AJ1064" s="381">
        <v>0</v>
      </c>
    </row>
    <row r="1065" spans="1:36">
      <c r="A1065" s="381" t="s">
        <v>553</v>
      </c>
      <c r="B1065" s="381" t="s">
        <v>11007</v>
      </c>
      <c r="C1065" s="381">
        <v>20</v>
      </c>
      <c r="D1065" s="381">
        <v>29</v>
      </c>
      <c r="E1065" s="381" t="s">
        <v>11006</v>
      </c>
      <c r="F1065" s="381" t="s">
        <v>11005</v>
      </c>
      <c r="G1065" s="381" t="s">
        <v>11004</v>
      </c>
      <c r="H1065" s="381">
        <v>49700</v>
      </c>
      <c r="I1065" s="381">
        <v>21150</v>
      </c>
      <c r="J1065" s="381">
        <v>24150</v>
      </c>
      <c r="K1065" s="381">
        <v>27150</v>
      </c>
      <c r="L1065" s="381">
        <v>30150</v>
      </c>
      <c r="M1065" s="381">
        <v>32600</v>
      </c>
      <c r="N1065" s="381">
        <v>35000</v>
      </c>
      <c r="O1065" s="381">
        <v>37400</v>
      </c>
      <c r="P1065" s="381">
        <v>39800</v>
      </c>
      <c r="Q1065" s="381">
        <v>12700</v>
      </c>
      <c r="R1065" s="381">
        <v>16240</v>
      </c>
      <c r="S1065" s="381">
        <v>20420</v>
      </c>
      <c r="T1065" s="381">
        <v>24600</v>
      </c>
      <c r="U1065" s="381">
        <v>28780</v>
      </c>
      <c r="V1065" s="381">
        <v>32960</v>
      </c>
      <c r="W1065" s="381">
        <v>37140</v>
      </c>
      <c r="X1065" s="381">
        <v>39800</v>
      </c>
      <c r="Y1065" s="381">
        <v>33800</v>
      </c>
      <c r="Z1065" s="381">
        <v>38600</v>
      </c>
      <c r="AA1065" s="381">
        <v>43450</v>
      </c>
      <c r="AB1065" s="381">
        <v>48250</v>
      </c>
      <c r="AC1065" s="381">
        <v>52150</v>
      </c>
      <c r="AD1065" s="381">
        <v>56000</v>
      </c>
      <c r="AE1065" s="381">
        <v>59850</v>
      </c>
      <c r="AF1065" s="381">
        <v>63700</v>
      </c>
      <c r="AG1065" s="381">
        <v>9999</v>
      </c>
      <c r="AH1065" s="381" t="s">
        <v>11004</v>
      </c>
      <c r="AI1065" s="381" t="s">
        <v>10724</v>
      </c>
      <c r="AJ1065" s="381">
        <v>0</v>
      </c>
    </row>
    <row r="1066" spans="1:36">
      <c r="A1066" s="381" t="s">
        <v>553</v>
      </c>
      <c r="B1066" s="381" t="s">
        <v>11003</v>
      </c>
      <c r="C1066" s="381">
        <v>20</v>
      </c>
      <c r="D1066" s="381">
        <v>31</v>
      </c>
      <c r="E1066" s="381" t="s">
        <v>11002</v>
      </c>
      <c r="F1066" s="381" t="s">
        <v>11001</v>
      </c>
      <c r="G1066" s="381" t="s">
        <v>11000</v>
      </c>
      <c r="H1066" s="381">
        <v>70500</v>
      </c>
      <c r="I1066" s="381">
        <v>24700</v>
      </c>
      <c r="J1066" s="381">
        <v>28200</v>
      </c>
      <c r="K1066" s="381">
        <v>31750</v>
      </c>
      <c r="L1066" s="381">
        <v>35250</v>
      </c>
      <c r="M1066" s="381">
        <v>38100</v>
      </c>
      <c r="N1066" s="381">
        <v>40900</v>
      </c>
      <c r="O1066" s="381">
        <v>43750</v>
      </c>
      <c r="P1066" s="381">
        <v>46550</v>
      </c>
      <c r="Q1066" s="381">
        <v>14850</v>
      </c>
      <c r="R1066" s="381">
        <v>16950</v>
      </c>
      <c r="S1066" s="381">
        <v>20420</v>
      </c>
      <c r="T1066" s="381">
        <v>24600</v>
      </c>
      <c r="U1066" s="381">
        <v>28780</v>
      </c>
      <c r="V1066" s="381">
        <v>32960</v>
      </c>
      <c r="W1066" s="381">
        <v>37140</v>
      </c>
      <c r="X1066" s="381">
        <v>41320</v>
      </c>
      <c r="Y1066" s="381">
        <v>39500</v>
      </c>
      <c r="Z1066" s="381">
        <v>45150</v>
      </c>
      <c r="AA1066" s="381">
        <v>50800</v>
      </c>
      <c r="AB1066" s="381">
        <v>56400</v>
      </c>
      <c r="AC1066" s="381">
        <v>60950</v>
      </c>
      <c r="AD1066" s="381">
        <v>65450</v>
      </c>
      <c r="AE1066" s="381">
        <v>69950</v>
      </c>
      <c r="AF1066" s="381">
        <v>74450</v>
      </c>
      <c r="AG1066" s="381">
        <v>9999</v>
      </c>
      <c r="AH1066" s="381" t="s">
        <v>11000</v>
      </c>
      <c r="AI1066" s="381" t="s">
        <v>10724</v>
      </c>
      <c r="AJ1066" s="381">
        <v>0</v>
      </c>
    </row>
    <row r="1067" spans="1:36">
      <c r="A1067" s="381" t="s">
        <v>553</v>
      </c>
      <c r="B1067" s="381" t="s">
        <v>10999</v>
      </c>
      <c r="C1067" s="381">
        <v>20</v>
      </c>
      <c r="D1067" s="381">
        <v>33</v>
      </c>
      <c r="E1067" s="381" t="s">
        <v>10998</v>
      </c>
      <c r="F1067" s="381" t="s">
        <v>10997</v>
      </c>
      <c r="G1067" s="381" t="s">
        <v>3501</v>
      </c>
      <c r="H1067" s="381">
        <v>60000</v>
      </c>
      <c r="I1067" s="381">
        <v>21150</v>
      </c>
      <c r="J1067" s="381">
        <v>24150</v>
      </c>
      <c r="K1067" s="381">
        <v>27150</v>
      </c>
      <c r="L1067" s="381">
        <v>30150</v>
      </c>
      <c r="M1067" s="381">
        <v>32600</v>
      </c>
      <c r="N1067" s="381">
        <v>35000</v>
      </c>
      <c r="O1067" s="381">
        <v>37400</v>
      </c>
      <c r="P1067" s="381">
        <v>39800</v>
      </c>
      <c r="Q1067" s="381">
        <v>12700</v>
      </c>
      <c r="R1067" s="381">
        <v>16240</v>
      </c>
      <c r="S1067" s="381">
        <v>20420</v>
      </c>
      <c r="T1067" s="381">
        <v>24600</v>
      </c>
      <c r="U1067" s="381">
        <v>28780</v>
      </c>
      <c r="V1067" s="381">
        <v>32960</v>
      </c>
      <c r="W1067" s="381">
        <v>37140</v>
      </c>
      <c r="X1067" s="381">
        <v>39800</v>
      </c>
      <c r="Y1067" s="381">
        <v>33800</v>
      </c>
      <c r="Z1067" s="381">
        <v>38600</v>
      </c>
      <c r="AA1067" s="381">
        <v>43450</v>
      </c>
      <c r="AB1067" s="381">
        <v>48250</v>
      </c>
      <c r="AC1067" s="381">
        <v>52150</v>
      </c>
      <c r="AD1067" s="381">
        <v>56000</v>
      </c>
      <c r="AE1067" s="381">
        <v>59850</v>
      </c>
      <c r="AF1067" s="381">
        <v>63700</v>
      </c>
      <c r="AG1067" s="381">
        <v>9999</v>
      </c>
      <c r="AH1067" s="381" t="s">
        <v>3501</v>
      </c>
      <c r="AI1067" s="381" t="s">
        <v>10724</v>
      </c>
      <c r="AJ1067" s="381">
        <v>0</v>
      </c>
    </row>
    <row r="1068" spans="1:36">
      <c r="A1068" s="381" t="s">
        <v>553</v>
      </c>
      <c r="B1068" s="381" t="s">
        <v>10996</v>
      </c>
      <c r="C1068" s="381">
        <v>20</v>
      </c>
      <c r="D1068" s="381">
        <v>35</v>
      </c>
      <c r="E1068" s="381" t="s">
        <v>10995</v>
      </c>
      <c r="F1068" s="381" t="s">
        <v>10994</v>
      </c>
      <c r="G1068" s="381" t="s">
        <v>10993</v>
      </c>
      <c r="H1068" s="381">
        <v>54800</v>
      </c>
      <c r="I1068" s="381">
        <v>21150</v>
      </c>
      <c r="J1068" s="381">
        <v>24150</v>
      </c>
      <c r="K1068" s="381">
        <v>27150</v>
      </c>
      <c r="L1068" s="381">
        <v>30150</v>
      </c>
      <c r="M1068" s="381">
        <v>32600</v>
      </c>
      <c r="N1068" s="381">
        <v>35000</v>
      </c>
      <c r="O1068" s="381">
        <v>37400</v>
      </c>
      <c r="P1068" s="381">
        <v>39800</v>
      </c>
      <c r="Q1068" s="381">
        <v>12700</v>
      </c>
      <c r="R1068" s="381">
        <v>16240</v>
      </c>
      <c r="S1068" s="381">
        <v>20420</v>
      </c>
      <c r="T1068" s="381">
        <v>24600</v>
      </c>
      <c r="U1068" s="381">
        <v>28780</v>
      </c>
      <c r="V1068" s="381">
        <v>32960</v>
      </c>
      <c r="W1068" s="381">
        <v>37140</v>
      </c>
      <c r="X1068" s="381">
        <v>39800</v>
      </c>
      <c r="Y1068" s="381">
        <v>33800</v>
      </c>
      <c r="Z1068" s="381">
        <v>38600</v>
      </c>
      <c r="AA1068" s="381">
        <v>43450</v>
      </c>
      <c r="AB1068" s="381">
        <v>48250</v>
      </c>
      <c r="AC1068" s="381">
        <v>52150</v>
      </c>
      <c r="AD1068" s="381">
        <v>56000</v>
      </c>
      <c r="AE1068" s="381">
        <v>59850</v>
      </c>
      <c r="AF1068" s="381">
        <v>63700</v>
      </c>
      <c r="AG1068" s="381">
        <v>9999</v>
      </c>
      <c r="AH1068" s="381" t="s">
        <v>10993</v>
      </c>
      <c r="AI1068" s="381" t="s">
        <v>10724</v>
      </c>
      <c r="AJ1068" s="381">
        <v>0</v>
      </c>
    </row>
    <row r="1069" spans="1:36">
      <c r="A1069" s="381" t="s">
        <v>553</v>
      </c>
      <c r="B1069" s="381" t="s">
        <v>10992</v>
      </c>
      <c r="C1069" s="381">
        <v>20</v>
      </c>
      <c r="D1069" s="381">
        <v>37</v>
      </c>
      <c r="E1069" s="381" t="s">
        <v>10991</v>
      </c>
      <c r="F1069" s="381" t="s">
        <v>10990</v>
      </c>
      <c r="G1069" s="381" t="s">
        <v>1322</v>
      </c>
      <c r="H1069" s="381">
        <v>54800</v>
      </c>
      <c r="I1069" s="381">
        <v>21150</v>
      </c>
      <c r="J1069" s="381">
        <v>24150</v>
      </c>
      <c r="K1069" s="381">
        <v>27150</v>
      </c>
      <c r="L1069" s="381">
        <v>30150</v>
      </c>
      <c r="M1069" s="381">
        <v>32600</v>
      </c>
      <c r="N1069" s="381">
        <v>35000</v>
      </c>
      <c r="O1069" s="381">
        <v>37400</v>
      </c>
      <c r="P1069" s="381">
        <v>39800</v>
      </c>
      <c r="Q1069" s="381">
        <v>12700</v>
      </c>
      <c r="R1069" s="381">
        <v>16240</v>
      </c>
      <c r="S1069" s="381">
        <v>20420</v>
      </c>
      <c r="T1069" s="381">
        <v>24600</v>
      </c>
      <c r="U1069" s="381">
        <v>28780</v>
      </c>
      <c r="V1069" s="381">
        <v>32960</v>
      </c>
      <c r="W1069" s="381">
        <v>37140</v>
      </c>
      <c r="X1069" s="381">
        <v>39800</v>
      </c>
      <c r="Y1069" s="381">
        <v>33800</v>
      </c>
      <c r="Z1069" s="381">
        <v>38600</v>
      </c>
      <c r="AA1069" s="381">
        <v>43450</v>
      </c>
      <c r="AB1069" s="381">
        <v>48250</v>
      </c>
      <c r="AC1069" s="381">
        <v>52150</v>
      </c>
      <c r="AD1069" s="381">
        <v>56000</v>
      </c>
      <c r="AE1069" s="381">
        <v>59850</v>
      </c>
      <c r="AF1069" s="381">
        <v>63700</v>
      </c>
      <c r="AG1069" s="381">
        <v>9999</v>
      </c>
      <c r="AH1069" s="381" t="s">
        <v>1322</v>
      </c>
      <c r="AI1069" s="381" t="s">
        <v>10724</v>
      </c>
      <c r="AJ1069" s="381">
        <v>0</v>
      </c>
    </row>
    <row r="1070" spans="1:36">
      <c r="A1070" s="381" t="s">
        <v>553</v>
      </c>
      <c r="B1070" s="381" t="s">
        <v>10989</v>
      </c>
      <c r="C1070" s="381">
        <v>20</v>
      </c>
      <c r="D1070" s="381">
        <v>39</v>
      </c>
      <c r="E1070" s="381" t="s">
        <v>10988</v>
      </c>
      <c r="F1070" s="381" t="s">
        <v>10987</v>
      </c>
      <c r="G1070" s="381" t="s">
        <v>3888</v>
      </c>
      <c r="H1070" s="381">
        <v>50500</v>
      </c>
      <c r="I1070" s="381">
        <v>21150</v>
      </c>
      <c r="J1070" s="381">
        <v>24150</v>
      </c>
      <c r="K1070" s="381">
        <v>27150</v>
      </c>
      <c r="L1070" s="381">
        <v>30150</v>
      </c>
      <c r="M1070" s="381">
        <v>32600</v>
      </c>
      <c r="N1070" s="381">
        <v>35000</v>
      </c>
      <c r="O1070" s="381">
        <v>37400</v>
      </c>
      <c r="P1070" s="381">
        <v>39800</v>
      </c>
      <c r="Q1070" s="381">
        <v>12700</v>
      </c>
      <c r="R1070" s="381">
        <v>16240</v>
      </c>
      <c r="S1070" s="381">
        <v>20420</v>
      </c>
      <c r="T1070" s="381">
        <v>24600</v>
      </c>
      <c r="U1070" s="381">
        <v>28780</v>
      </c>
      <c r="V1070" s="381">
        <v>32960</v>
      </c>
      <c r="W1070" s="381">
        <v>37140</v>
      </c>
      <c r="X1070" s="381">
        <v>39800</v>
      </c>
      <c r="Y1070" s="381">
        <v>33800</v>
      </c>
      <c r="Z1070" s="381">
        <v>38600</v>
      </c>
      <c r="AA1070" s="381">
        <v>43450</v>
      </c>
      <c r="AB1070" s="381">
        <v>48250</v>
      </c>
      <c r="AC1070" s="381">
        <v>52150</v>
      </c>
      <c r="AD1070" s="381">
        <v>56000</v>
      </c>
      <c r="AE1070" s="381">
        <v>59850</v>
      </c>
      <c r="AF1070" s="381">
        <v>63700</v>
      </c>
      <c r="AG1070" s="381">
        <v>9999</v>
      </c>
      <c r="AH1070" s="381" t="s">
        <v>3888</v>
      </c>
      <c r="AI1070" s="381" t="s">
        <v>10724</v>
      </c>
      <c r="AJ1070" s="381">
        <v>0</v>
      </c>
    </row>
    <row r="1071" spans="1:36">
      <c r="A1071" s="381" t="s">
        <v>553</v>
      </c>
      <c r="B1071" s="381" t="s">
        <v>10986</v>
      </c>
      <c r="C1071" s="381">
        <v>20</v>
      </c>
      <c r="D1071" s="381">
        <v>41</v>
      </c>
      <c r="E1071" s="381" t="s">
        <v>10985</v>
      </c>
      <c r="F1071" s="381" t="s">
        <v>10984</v>
      </c>
      <c r="G1071" s="381" t="s">
        <v>8364</v>
      </c>
      <c r="H1071" s="381">
        <v>63400</v>
      </c>
      <c r="I1071" s="381">
        <v>22200</v>
      </c>
      <c r="J1071" s="381">
        <v>25400</v>
      </c>
      <c r="K1071" s="381">
        <v>28550</v>
      </c>
      <c r="L1071" s="381">
        <v>31700</v>
      </c>
      <c r="M1071" s="381">
        <v>34250</v>
      </c>
      <c r="N1071" s="381">
        <v>36800</v>
      </c>
      <c r="O1071" s="381">
        <v>39350</v>
      </c>
      <c r="P1071" s="381">
        <v>41850</v>
      </c>
      <c r="Q1071" s="381">
        <v>13300</v>
      </c>
      <c r="R1071" s="381">
        <v>16240</v>
      </c>
      <c r="S1071" s="381">
        <v>20420</v>
      </c>
      <c r="T1071" s="381">
        <v>24600</v>
      </c>
      <c r="U1071" s="381">
        <v>28780</v>
      </c>
      <c r="V1071" s="381">
        <v>32960</v>
      </c>
      <c r="W1071" s="381">
        <v>37140</v>
      </c>
      <c r="X1071" s="381">
        <v>41320</v>
      </c>
      <c r="Y1071" s="381">
        <v>35500</v>
      </c>
      <c r="Z1071" s="381">
        <v>40600</v>
      </c>
      <c r="AA1071" s="381">
        <v>45650</v>
      </c>
      <c r="AB1071" s="381">
        <v>50700</v>
      </c>
      <c r="AC1071" s="381">
        <v>54800</v>
      </c>
      <c r="AD1071" s="381">
        <v>58850</v>
      </c>
      <c r="AE1071" s="381">
        <v>62900</v>
      </c>
      <c r="AF1071" s="381">
        <v>66950</v>
      </c>
      <c r="AG1071" s="381">
        <v>9999</v>
      </c>
      <c r="AH1071" s="381" t="s">
        <v>8364</v>
      </c>
      <c r="AI1071" s="381" t="s">
        <v>10724</v>
      </c>
      <c r="AJ1071" s="381">
        <v>0</v>
      </c>
    </row>
    <row r="1072" spans="1:36">
      <c r="A1072" s="381" t="s">
        <v>553</v>
      </c>
      <c r="B1072" s="381" t="s">
        <v>10983</v>
      </c>
      <c r="C1072" s="381">
        <v>20</v>
      </c>
      <c r="D1072" s="381">
        <v>43</v>
      </c>
      <c r="E1072" s="381" t="s">
        <v>7499</v>
      </c>
      <c r="F1072" s="381" t="s">
        <v>7498</v>
      </c>
      <c r="G1072" s="381" t="s">
        <v>10982</v>
      </c>
      <c r="H1072" s="381">
        <v>61500</v>
      </c>
      <c r="I1072" s="381">
        <v>21550</v>
      </c>
      <c r="J1072" s="381">
        <v>24600</v>
      </c>
      <c r="K1072" s="381">
        <v>27700</v>
      </c>
      <c r="L1072" s="381">
        <v>30750</v>
      </c>
      <c r="M1072" s="381">
        <v>33250</v>
      </c>
      <c r="N1072" s="381">
        <v>35700</v>
      </c>
      <c r="O1072" s="381">
        <v>38150</v>
      </c>
      <c r="P1072" s="381">
        <v>40600</v>
      </c>
      <c r="Q1072" s="381">
        <v>12950</v>
      </c>
      <c r="R1072" s="381">
        <v>16240</v>
      </c>
      <c r="S1072" s="381">
        <v>20420</v>
      </c>
      <c r="T1072" s="381">
        <v>24600</v>
      </c>
      <c r="U1072" s="381">
        <v>28780</v>
      </c>
      <c r="V1072" s="381">
        <v>32960</v>
      </c>
      <c r="W1072" s="381">
        <v>37140</v>
      </c>
      <c r="X1072" s="381">
        <v>40600</v>
      </c>
      <c r="Y1072" s="381">
        <v>34450</v>
      </c>
      <c r="Z1072" s="381">
        <v>39400</v>
      </c>
      <c r="AA1072" s="381">
        <v>44300</v>
      </c>
      <c r="AB1072" s="381">
        <v>49200</v>
      </c>
      <c r="AC1072" s="381">
        <v>53150</v>
      </c>
      <c r="AD1072" s="381">
        <v>57100</v>
      </c>
      <c r="AE1072" s="381">
        <v>61050</v>
      </c>
      <c r="AF1072" s="381">
        <v>64950</v>
      </c>
      <c r="AG1072" s="381">
        <v>9999</v>
      </c>
      <c r="AH1072" s="381" t="s">
        <v>10982</v>
      </c>
      <c r="AI1072" s="381" t="s">
        <v>10724</v>
      </c>
      <c r="AJ1072" s="381">
        <v>1</v>
      </c>
    </row>
    <row r="1073" spans="1:36">
      <c r="A1073" s="381" t="s">
        <v>553</v>
      </c>
      <c r="B1073" s="381" t="s">
        <v>10981</v>
      </c>
      <c r="C1073" s="381">
        <v>20</v>
      </c>
      <c r="D1073" s="381">
        <v>45</v>
      </c>
      <c r="E1073" s="381" t="s">
        <v>10980</v>
      </c>
      <c r="F1073" s="381" t="s">
        <v>10979</v>
      </c>
      <c r="G1073" s="381" t="s">
        <v>1306</v>
      </c>
      <c r="H1073" s="381">
        <v>68500</v>
      </c>
      <c r="I1073" s="381">
        <v>24850</v>
      </c>
      <c r="J1073" s="381">
        <v>28400</v>
      </c>
      <c r="K1073" s="381">
        <v>31950</v>
      </c>
      <c r="L1073" s="381">
        <v>35500</v>
      </c>
      <c r="M1073" s="381">
        <v>38350</v>
      </c>
      <c r="N1073" s="381">
        <v>41200</v>
      </c>
      <c r="O1073" s="381">
        <v>44050</v>
      </c>
      <c r="P1073" s="381">
        <v>46900</v>
      </c>
      <c r="Q1073" s="381">
        <v>14950</v>
      </c>
      <c r="R1073" s="381">
        <v>17050</v>
      </c>
      <c r="S1073" s="381">
        <v>20420</v>
      </c>
      <c r="T1073" s="381">
        <v>24600</v>
      </c>
      <c r="U1073" s="381">
        <v>28780</v>
      </c>
      <c r="V1073" s="381">
        <v>32960</v>
      </c>
      <c r="W1073" s="381">
        <v>37140</v>
      </c>
      <c r="X1073" s="381">
        <v>41320</v>
      </c>
      <c r="Y1073" s="381">
        <v>39800</v>
      </c>
      <c r="Z1073" s="381">
        <v>45450</v>
      </c>
      <c r="AA1073" s="381">
        <v>51150</v>
      </c>
      <c r="AB1073" s="381">
        <v>56800</v>
      </c>
      <c r="AC1073" s="381">
        <v>61350</v>
      </c>
      <c r="AD1073" s="381">
        <v>65900</v>
      </c>
      <c r="AE1073" s="381">
        <v>70450</v>
      </c>
      <c r="AF1073" s="381">
        <v>75000</v>
      </c>
      <c r="AG1073" s="381">
        <v>4150</v>
      </c>
      <c r="AH1073" s="381" t="s">
        <v>1306</v>
      </c>
      <c r="AI1073" s="381" t="s">
        <v>10724</v>
      </c>
      <c r="AJ1073" s="381">
        <v>1</v>
      </c>
    </row>
    <row r="1074" spans="1:36">
      <c r="A1074" s="381" t="s">
        <v>553</v>
      </c>
      <c r="B1074" s="381" t="s">
        <v>10978</v>
      </c>
      <c r="C1074" s="381">
        <v>20</v>
      </c>
      <c r="D1074" s="381">
        <v>47</v>
      </c>
      <c r="E1074" s="381" t="s">
        <v>10977</v>
      </c>
      <c r="F1074" s="381" t="s">
        <v>10976</v>
      </c>
      <c r="G1074" s="381" t="s">
        <v>3419</v>
      </c>
      <c r="H1074" s="381">
        <v>58200</v>
      </c>
      <c r="I1074" s="381">
        <v>21150</v>
      </c>
      <c r="J1074" s="381">
        <v>24150</v>
      </c>
      <c r="K1074" s="381">
        <v>27150</v>
      </c>
      <c r="L1074" s="381">
        <v>30150</v>
      </c>
      <c r="M1074" s="381">
        <v>32600</v>
      </c>
      <c r="N1074" s="381">
        <v>35000</v>
      </c>
      <c r="O1074" s="381">
        <v>37400</v>
      </c>
      <c r="P1074" s="381">
        <v>39800</v>
      </c>
      <c r="Q1074" s="381">
        <v>12700</v>
      </c>
      <c r="R1074" s="381">
        <v>16240</v>
      </c>
      <c r="S1074" s="381">
        <v>20420</v>
      </c>
      <c r="T1074" s="381">
        <v>24600</v>
      </c>
      <c r="U1074" s="381">
        <v>28780</v>
      </c>
      <c r="V1074" s="381">
        <v>32960</v>
      </c>
      <c r="W1074" s="381">
        <v>37140</v>
      </c>
      <c r="X1074" s="381">
        <v>39800</v>
      </c>
      <c r="Y1074" s="381">
        <v>33800</v>
      </c>
      <c r="Z1074" s="381">
        <v>38600</v>
      </c>
      <c r="AA1074" s="381">
        <v>43450</v>
      </c>
      <c r="AB1074" s="381">
        <v>48250</v>
      </c>
      <c r="AC1074" s="381">
        <v>52150</v>
      </c>
      <c r="AD1074" s="381">
        <v>56000</v>
      </c>
      <c r="AE1074" s="381">
        <v>59850</v>
      </c>
      <c r="AF1074" s="381">
        <v>63700</v>
      </c>
      <c r="AG1074" s="381">
        <v>9999</v>
      </c>
      <c r="AH1074" s="381" t="s">
        <v>3419</v>
      </c>
      <c r="AI1074" s="381" t="s">
        <v>10724</v>
      </c>
      <c r="AJ1074" s="381">
        <v>0</v>
      </c>
    </row>
    <row r="1075" spans="1:36">
      <c r="A1075" s="381" t="s">
        <v>553</v>
      </c>
      <c r="B1075" s="381" t="s">
        <v>10975</v>
      </c>
      <c r="C1075" s="381">
        <v>20</v>
      </c>
      <c r="D1075" s="381">
        <v>49</v>
      </c>
      <c r="E1075" s="381" t="s">
        <v>10974</v>
      </c>
      <c r="F1075" s="381" t="s">
        <v>10973</v>
      </c>
      <c r="G1075" s="381" t="s">
        <v>4561</v>
      </c>
      <c r="H1075" s="381">
        <v>49700</v>
      </c>
      <c r="I1075" s="381">
        <v>21150</v>
      </c>
      <c r="J1075" s="381">
        <v>24150</v>
      </c>
      <c r="K1075" s="381">
        <v>27150</v>
      </c>
      <c r="L1075" s="381">
        <v>30150</v>
      </c>
      <c r="M1075" s="381">
        <v>32600</v>
      </c>
      <c r="N1075" s="381">
        <v>35000</v>
      </c>
      <c r="O1075" s="381">
        <v>37400</v>
      </c>
      <c r="P1075" s="381">
        <v>39800</v>
      </c>
      <c r="Q1075" s="381">
        <v>12700</v>
      </c>
      <c r="R1075" s="381">
        <v>16240</v>
      </c>
      <c r="S1075" s="381">
        <v>20420</v>
      </c>
      <c r="T1075" s="381">
        <v>24600</v>
      </c>
      <c r="U1075" s="381">
        <v>28780</v>
      </c>
      <c r="V1075" s="381">
        <v>32960</v>
      </c>
      <c r="W1075" s="381">
        <v>37140</v>
      </c>
      <c r="X1075" s="381">
        <v>39800</v>
      </c>
      <c r="Y1075" s="381">
        <v>33800</v>
      </c>
      <c r="Z1075" s="381">
        <v>38600</v>
      </c>
      <c r="AA1075" s="381">
        <v>43450</v>
      </c>
      <c r="AB1075" s="381">
        <v>48250</v>
      </c>
      <c r="AC1075" s="381">
        <v>52150</v>
      </c>
      <c r="AD1075" s="381">
        <v>56000</v>
      </c>
      <c r="AE1075" s="381">
        <v>59850</v>
      </c>
      <c r="AF1075" s="381">
        <v>63700</v>
      </c>
      <c r="AG1075" s="381">
        <v>9999</v>
      </c>
      <c r="AH1075" s="381" t="s">
        <v>4561</v>
      </c>
      <c r="AI1075" s="381" t="s">
        <v>10724</v>
      </c>
      <c r="AJ1075" s="381">
        <v>0</v>
      </c>
    </row>
    <row r="1076" spans="1:36">
      <c r="A1076" s="381" t="s">
        <v>553</v>
      </c>
      <c r="B1076" s="381" t="s">
        <v>10972</v>
      </c>
      <c r="C1076" s="381">
        <v>20</v>
      </c>
      <c r="D1076" s="381">
        <v>51</v>
      </c>
      <c r="E1076" s="381" t="s">
        <v>10971</v>
      </c>
      <c r="F1076" s="381" t="s">
        <v>10970</v>
      </c>
      <c r="G1076" s="381" t="s">
        <v>3417</v>
      </c>
      <c r="H1076" s="381">
        <v>66800</v>
      </c>
      <c r="I1076" s="381">
        <v>23400</v>
      </c>
      <c r="J1076" s="381">
        <v>26750</v>
      </c>
      <c r="K1076" s="381">
        <v>30100</v>
      </c>
      <c r="L1076" s="381">
        <v>33400</v>
      </c>
      <c r="M1076" s="381">
        <v>36100</v>
      </c>
      <c r="N1076" s="381">
        <v>38750</v>
      </c>
      <c r="O1076" s="381">
        <v>41450</v>
      </c>
      <c r="P1076" s="381">
        <v>44100</v>
      </c>
      <c r="Q1076" s="381">
        <v>14050</v>
      </c>
      <c r="R1076" s="381">
        <v>16240</v>
      </c>
      <c r="S1076" s="381">
        <v>20420</v>
      </c>
      <c r="T1076" s="381">
        <v>24600</v>
      </c>
      <c r="U1076" s="381">
        <v>28780</v>
      </c>
      <c r="V1076" s="381">
        <v>32960</v>
      </c>
      <c r="W1076" s="381">
        <v>37140</v>
      </c>
      <c r="X1076" s="381">
        <v>41320</v>
      </c>
      <c r="Y1076" s="381">
        <v>37450</v>
      </c>
      <c r="Z1076" s="381">
        <v>42800</v>
      </c>
      <c r="AA1076" s="381">
        <v>48150</v>
      </c>
      <c r="AB1076" s="381">
        <v>53450</v>
      </c>
      <c r="AC1076" s="381">
        <v>57750</v>
      </c>
      <c r="AD1076" s="381">
        <v>62050</v>
      </c>
      <c r="AE1076" s="381">
        <v>66300</v>
      </c>
      <c r="AF1076" s="381">
        <v>70600</v>
      </c>
      <c r="AG1076" s="381">
        <v>9999</v>
      </c>
      <c r="AH1076" s="381" t="s">
        <v>3417</v>
      </c>
      <c r="AI1076" s="381" t="s">
        <v>10724</v>
      </c>
      <c r="AJ1076" s="381">
        <v>0</v>
      </c>
    </row>
    <row r="1077" spans="1:36">
      <c r="A1077" s="381" t="s">
        <v>553</v>
      </c>
      <c r="B1077" s="381" t="s">
        <v>10969</v>
      </c>
      <c r="C1077" s="381">
        <v>20</v>
      </c>
      <c r="D1077" s="381">
        <v>53</v>
      </c>
      <c r="E1077" s="381" t="s">
        <v>10968</v>
      </c>
      <c r="F1077" s="381" t="s">
        <v>10967</v>
      </c>
      <c r="G1077" s="381" t="s">
        <v>10966</v>
      </c>
      <c r="H1077" s="381">
        <v>61500</v>
      </c>
      <c r="I1077" s="381">
        <v>21550</v>
      </c>
      <c r="J1077" s="381">
        <v>24600</v>
      </c>
      <c r="K1077" s="381">
        <v>27700</v>
      </c>
      <c r="L1077" s="381">
        <v>30750</v>
      </c>
      <c r="M1077" s="381">
        <v>33250</v>
      </c>
      <c r="N1077" s="381">
        <v>35700</v>
      </c>
      <c r="O1077" s="381">
        <v>38150</v>
      </c>
      <c r="P1077" s="381">
        <v>40600</v>
      </c>
      <c r="Q1077" s="381">
        <v>12950</v>
      </c>
      <c r="R1077" s="381">
        <v>16240</v>
      </c>
      <c r="S1077" s="381">
        <v>20420</v>
      </c>
      <c r="T1077" s="381">
        <v>24600</v>
      </c>
      <c r="U1077" s="381">
        <v>28780</v>
      </c>
      <c r="V1077" s="381">
        <v>32960</v>
      </c>
      <c r="W1077" s="381">
        <v>37140</v>
      </c>
      <c r="X1077" s="381">
        <v>40600</v>
      </c>
      <c r="Y1077" s="381">
        <v>34450</v>
      </c>
      <c r="Z1077" s="381">
        <v>39400</v>
      </c>
      <c r="AA1077" s="381">
        <v>44300</v>
      </c>
      <c r="AB1077" s="381">
        <v>49200</v>
      </c>
      <c r="AC1077" s="381">
        <v>53150</v>
      </c>
      <c r="AD1077" s="381">
        <v>57100</v>
      </c>
      <c r="AE1077" s="381">
        <v>61050</v>
      </c>
      <c r="AF1077" s="381">
        <v>64950</v>
      </c>
      <c r="AG1077" s="381">
        <v>9999</v>
      </c>
      <c r="AH1077" s="381" t="s">
        <v>10966</v>
      </c>
      <c r="AI1077" s="381" t="s">
        <v>10724</v>
      </c>
      <c r="AJ1077" s="381">
        <v>0</v>
      </c>
    </row>
    <row r="1078" spans="1:36">
      <c r="A1078" s="381" t="s">
        <v>553</v>
      </c>
      <c r="B1078" s="381" t="s">
        <v>10965</v>
      </c>
      <c r="C1078" s="381">
        <v>20</v>
      </c>
      <c r="D1078" s="381">
        <v>55</v>
      </c>
      <c r="E1078" s="381" t="s">
        <v>10964</v>
      </c>
      <c r="F1078" s="381" t="s">
        <v>10963</v>
      </c>
      <c r="G1078" s="381" t="s">
        <v>10962</v>
      </c>
      <c r="H1078" s="381">
        <v>57600</v>
      </c>
      <c r="I1078" s="381">
        <v>21150</v>
      </c>
      <c r="J1078" s="381">
        <v>24150</v>
      </c>
      <c r="K1078" s="381">
        <v>27150</v>
      </c>
      <c r="L1078" s="381">
        <v>30150</v>
      </c>
      <c r="M1078" s="381">
        <v>32600</v>
      </c>
      <c r="N1078" s="381">
        <v>35000</v>
      </c>
      <c r="O1078" s="381">
        <v>37400</v>
      </c>
      <c r="P1078" s="381">
        <v>39800</v>
      </c>
      <c r="Q1078" s="381">
        <v>12700</v>
      </c>
      <c r="R1078" s="381">
        <v>16240</v>
      </c>
      <c r="S1078" s="381">
        <v>20420</v>
      </c>
      <c r="T1078" s="381">
        <v>24600</v>
      </c>
      <c r="U1078" s="381">
        <v>28780</v>
      </c>
      <c r="V1078" s="381">
        <v>32960</v>
      </c>
      <c r="W1078" s="381">
        <v>37140</v>
      </c>
      <c r="X1078" s="381">
        <v>39800</v>
      </c>
      <c r="Y1078" s="381">
        <v>33800</v>
      </c>
      <c r="Z1078" s="381">
        <v>38600</v>
      </c>
      <c r="AA1078" s="381">
        <v>43450</v>
      </c>
      <c r="AB1078" s="381">
        <v>48250</v>
      </c>
      <c r="AC1078" s="381">
        <v>52150</v>
      </c>
      <c r="AD1078" s="381">
        <v>56000</v>
      </c>
      <c r="AE1078" s="381">
        <v>59850</v>
      </c>
      <c r="AF1078" s="381">
        <v>63700</v>
      </c>
      <c r="AG1078" s="381">
        <v>9999</v>
      </c>
      <c r="AH1078" s="381" t="s">
        <v>10962</v>
      </c>
      <c r="AI1078" s="381" t="s">
        <v>10724</v>
      </c>
      <c r="AJ1078" s="381">
        <v>0</v>
      </c>
    </row>
    <row r="1079" spans="1:36">
      <c r="A1079" s="381" t="s">
        <v>553</v>
      </c>
      <c r="B1079" s="381" t="s">
        <v>10961</v>
      </c>
      <c r="C1079" s="381">
        <v>20</v>
      </c>
      <c r="D1079" s="381">
        <v>57</v>
      </c>
      <c r="E1079" s="381" t="s">
        <v>10960</v>
      </c>
      <c r="F1079" s="381" t="s">
        <v>10959</v>
      </c>
      <c r="G1079" s="381" t="s">
        <v>10958</v>
      </c>
      <c r="H1079" s="381">
        <v>59300</v>
      </c>
      <c r="I1079" s="381">
        <v>21150</v>
      </c>
      <c r="J1079" s="381">
        <v>24150</v>
      </c>
      <c r="K1079" s="381">
        <v>27150</v>
      </c>
      <c r="L1079" s="381">
        <v>30150</v>
      </c>
      <c r="M1079" s="381">
        <v>32600</v>
      </c>
      <c r="N1079" s="381">
        <v>35000</v>
      </c>
      <c r="O1079" s="381">
        <v>37400</v>
      </c>
      <c r="P1079" s="381">
        <v>39800</v>
      </c>
      <c r="Q1079" s="381">
        <v>12700</v>
      </c>
      <c r="R1079" s="381">
        <v>16240</v>
      </c>
      <c r="S1079" s="381">
        <v>20420</v>
      </c>
      <c r="T1079" s="381">
        <v>24600</v>
      </c>
      <c r="U1079" s="381">
        <v>28780</v>
      </c>
      <c r="V1079" s="381">
        <v>32960</v>
      </c>
      <c r="W1079" s="381">
        <v>37140</v>
      </c>
      <c r="X1079" s="381">
        <v>39800</v>
      </c>
      <c r="Y1079" s="381">
        <v>33800</v>
      </c>
      <c r="Z1079" s="381">
        <v>38600</v>
      </c>
      <c r="AA1079" s="381">
        <v>43450</v>
      </c>
      <c r="AB1079" s="381">
        <v>48250</v>
      </c>
      <c r="AC1079" s="381">
        <v>52150</v>
      </c>
      <c r="AD1079" s="381">
        <v>56000</v>
      </c>
      <c r="AE1079" s="381">
        <v>59850</v>
      </c>
      <c r="AF1079" s="381">
        <v>63700</v>
      </c>
      <c r="AG1079" s="381">
        <v>9999</v>
      </c>
      <c r="AH1079" s="381" t="s">
        <v>10958</v>
      </c>
      <c r="AI1079" s="381" t="s">
        <v>10724</v>
      </c>
      <c r="AJ1079" s="381">
        <v>0</v>
      </c>
    </row>
    <row r="1080" spans="1:36">
      <c r="A1080" s="381" t="s">
        <v>553</v>
      </c>
      <c r="B1080" s="381" t="s">
        <v>10957</v>
      </c>
      <c r="C1080" s="381">
        <v>20</v>
      </c>
      <c r="D1080" s="381">
        <v>59</v>
      </c>
      <c r="E1080" s="381" t="s">
        <v>10956</v>
      </c>
      <c r="F1080" s="381" t="s">
        <v>10955</v>
      </c>
      <c r="G1080" s="381" t="s">
        <v>1670</v>
      </c>
      <c r="H1080" s="381">
        <v>62200</v>
      </c>
      <c r="I1080" s="381">
        <v>21800</v>
      </c>
      <c r="J1080" s="381">
        <v>24900</v>
      </c>
      <c r="K1080" s="381">
        <v>28000</v>
      </c>
      <c r="L1080" s="381">
        <v>31100</v>
      </c>
      <c r="M1080" s="381">
        <v>33600</v>
      </c>
      <c r="N1080" s="381">
        <v>36100</v>
      </c>
      <c r="O1080" s="381">
        <v>38600</v>
      </c>
      <c r="P1080" s="381">
        <v>41100</v>
      </c>
      <c r="Q1080" s="381">
        <v>13100</v>
      </c>
      <c r="R1080" s="381">
        <v>16240</v>
      </c>
      <c r="S1080" s="381">
        <v>20420</v>
      </c>
      <c r="T1080" s="381">
        <v>24600</v>
      </c>
      <c r="U1080" s="381">
        <v>28780</v>
      </c>
      <c r="V1080" s="381">
        <v>32960</v>
      </c>
      <c r="W1080" s="381">
        <v>37140</v>
      </c>
      <c r="X1080" s="381">
        <v>41100</v>
      </c>
      <c r="Y1080" s="381">
        <v>34850</v>
      </c>
      <c r="Z1080" s="381">
        <v>39800</v>
      </c>
      <c r="AA1080" s="381">
        <v>44800</v>
      </c>
      <c r="AB1080" s="381">
        <v>49750</v>
      </c>
      <c r="AC1080" s="381">
        <v>53750</v>
      </c>
      <c r="AD1080" s="381">
        <v>57750</v>
      </c>
      <c r="AE1080" s="381">
        <v>61700</v>
      </c>
      <c r="AF1080" s="381">
        <v>65700</v>
      </c>
      <c r="AG1080" s="381">
        <v>9999</v>
      </c>
      <c r="AH1080" s="381" t="s">
        <v>1670</v>
      </c>
      <c r="AI1080" s="381" t="s">
        <v>10724</v>
      </c>
      <c r="AJ1080" s="381">
        <v>0</v>
      </c>
    </row>
    <row r="1081" spans="1:36">
      <c r="A1081" s="381" t="s">
        <v>553</v>
      </c>
      <c r="B1081" s="381" t="s">
        <v>10954</v>
      </c>
      <c r="C1081" s="381">
        <v>20</v>
      </c>
      <c r="D1081" s="381">
        <v>61</v>
      </c>
      <c r="E1081" s="381" t="s">
        <v>10953</v>
      </c>
      <c r="F1081" s="381" t="s">
        <v>10952</v>
      </c>
      <c r="G1081" s="381" t="s">
        <v>10951</v>
      </c>
      <c r="H1081" s="381">
        <v>51800</v>
      </c>
      <c r="I1081" s="381">
        <v>21150</v>
      </c>
      <c r="J1081" s="381">
        <v>24150</v>
      </c>
      <c r="K1081" s="381">
        <v>27150</v>
      </c>
      <c r="L1081" s="381">
        <v>30150</v>
      </c>
      <c r="M1081" s="381">
        <v>32600</v>
      </c>
      <c r="N1081" s="381">
        <v>35000</v>
      </c>
      <c r="O1081" s="381">
        <v>37400</v>
      </c>
      <c r="P1081" s="381">
        <v>39800</v>
      </c>
      <c r="Q1081" s="381">
        <v>12700</v>
      </c>
      <c r="R1081" s="381">
        <v>16240</v>
      </c>
      <c r="S1081" s="381">
        <v>20420</v>
      </c>
      <c r="T1081" s="381">
        <v>24600</v>
      </c>
      <c r="U1081" s="381">
        <v>28780</v>
      </c>
      <c r="V1081" s="381">
        <v>32960</v>
      </c>
      <c r="W1081" s="381">
        <v>37140</v>
      </c>
      <c r="X1081" s="381">
        <v>39800</v>
      </c>
      <c r="Y1081" s="381">
        <v>33800</v>
      </c>
      <c r="Z1081" s="381">
        <v>38600</v>
      </c>
      <c r="AA1081" s="381">
        <v>43450</v>
      </c>
      <c r="AB1081" s="381">
        <v>48250</v>
      </c>
      <c r="AC1081" s="381">
        <v>52150</v>
      </c>
      <c r="AD1081" s="381">
        <v>56000</v>
      </c>
      <c r="AE1081" s="381">
        <v>59850</v>
      </c>
      <c r="AF1081" s="381">
        <v>63700</v>
      </c>
      <c r="AG1081" s="381">
        <v>9999</v>
      </c>
      <c r="AH1081" s="381" t="s">
        <v>10951</v>
      </c>
      <c r="AI1081" s="381" t="s">
        <v>10724</v>
      </c>
      <c r="AJ1081" s="381">
        <v>0</v>
      </c>
    </row>
    <row r="1082" spans="1:36">
      <c r="A1082" s="381" t="s">
        <v>553</v>
      </c>
      <c r="B1082" s="381" t="s">
        <v>10950</v>
      </c>
      <c r="C1082" s="381">
        <v>20</v>
      </c>
      <c r="D1082" s="381">
        <v>63</v>
      </c>
      <c r="E1082" s="381" t="s">
        <v>10949</v>
      </c>
      <c r="F1082" s="381" t="s">
        <v>10948</v>
      </c>
      <c r="G1082" s="381" t="s">
        <v>10947</v>
      </c>
      <c r="H1082" s="381">
        <v>57800</v>
      </c>
      <c r="I1082" s="381">
        <v>21150</v>
      </c>
      <c r="J1082" s="381">
        <v>24150</v>
      </c>
      <c r="K1082" s="381">
        <v>27150</v>
      </c>
      <c r="L1082" s="381">
        <v>30150</v>
      </c>
      <c r="M1082" s="381">
        <v>32600</v>
      </c>
      <c r="N1082" s="381">
        <v>35000</v>
      </c>
      <c r="O1082" s="381">
        <v>37400</v>
      </c>
      <c r="P1082" s="381">
        <v>39800</v>
      </c>
      <c r="Q1082" s="381">
        <v>12700</v>
      </c>
      <c r="R1082" s="381">
        <v>16240</v>
      </c>
      <c r="S1082" s="381">
        <v>20420</v>
      </c>
      <c r="T1082" s="381">
        <v>24600</v>
      </c>
      <c r="U1082" s="381">
        <v>28780</v>
      </c>
      <c r="V1082" s="381">
        <v>32960</v>
      </c>
      <c r="W1082" s="381">
        <v>37140</v>
      </c>
      <c r="X1082" s="381">
        <v>39800</v>
      </c>
      <c r="Y1082" s="381">
        <v>33800</v>
      </c>
      <c r="Z1082" s="381">
        <v>38600</v>
      </c>
      <c r="AA1082" s="381">
        <v>43450</v>
      </c>
      <c r="AB1082" s="381">
        <v>48250</v>
      </c>
      <c r="AC1082" s="381">
        <v>52150</v>
      </c>
      <c r="AD1082" s="381">
        <v>56000</v>
      </c>
      <c r="AE1082" s="381">
        <v>59850</v>
      </c>
      <c r="AF1082" s="381">
        <v>63700</v>
      </c>
      <c r="AG1082" s="381">
        <v>9999</v>
      </c>
      <c r="AH1082" s="381" t="s">
        <v>10947</v>
      </c>
      <c r="AI1082" s="381" t="s">
        <v>10724</v>
      </c>
      <c r="AJ1082" s="381">
        <v>0</v>
      </c>
    </row>
    <row r="1083" spans="1:36">
      <c r="A1083" s="381" t="s">
        <v>553</v>
      </c>
      <c r="B1083" s="381" t="s">
        <v>10946</v>
      </c>
      <c r="C1083" s="381">
        <v>20</v>
      </c>
      <c r="D1083" s="381">
        <v>65</v>
      </c>
      <c r="E1083" s="381" t="s">
        <v>10945</v>
      </c>
      <c r="F1083" s="381" t="s">
        <v>10944</v>
      </c>
      <c r="G1083" s="381" t="s">
        <v>5680</v>
      </c>
      <c r="H1083" s="381">
        <v>60000</v>
      </c>
      <c r="I1083" s="381">
        <v>21150</v>
      </c>
      <c r="J1083" s="381">
        <v>24150</v>
      </c>
      <c r="K1083" s="381">
        <v>27150</v>
      </c>
      <c r="L1083" s="381">
        <v>30150</v>
      </c>
      <c r="M1083" s="381">
        <v>32600</v>
      </c>
      <c r="N1083" s="381">
        <v>35000</v>
      </c>
      <c r="O1083" s="381">
        <v>37400</v>
      </c>
      <c r="P1083" s="381">
        <v>39800</v>
      </c>
      <c r="Q1083" s="381">
        <v>12700</v>
      </c>
      <c r="R1083" s="381">
        <v>16240</v>
      </c>
      <c r="S1083" s="381">
        <v>20420</v>
      </c>
      <c r="T1083" s="381">
        <v>24600</v>
      </c>
      <c r="U1083" s="381">
        <v>28780</v>
      </c>
      <c r="V1083" s="381">
        <v>32960</v>
      </c>
      <c r="W1083" s="381">
        <v>37140</v>
      </c>
      <c r="X1083" s="381">
        <v>39800</v>
      </c>
      <c r="Y1083" s="381">
        <v>33800</v>
      </c>
      <c r="Z1083" s="381">
        <v>38600</v>
      </c>
      <c r="AA1083" s="381">
        <v>43450</v>
      </c>
      <c r="AB1083" s="381">
        <v>48250</v>
      </c>
      <c r="AC1083" s="381">
        <v>52150</v>
      </c>
      <c r="AD1083" s="381">
        <v>56000</v>
      </c>
      <c r="AE1083" s="381">
        <v>59850</v>
      </c>
      <c r="AF1083" s="381">
        <v>63700</v>
      </c>
      <c r="AG1083" s="381">
        <v>9999</v>
      </c>
      <c r="AH1083" s="381" t="s">
        <v>5680</v>
      </c>
      <c r="AI1083" s="381" t="s">
        <v>10724</v>
      </c>
      <c r="AJ1083" s="381">
        <v>0</v>
      </c>
    </row>
    <row r="1084" spans="1:36">
      <c r="A1084" s="381" t="s">
        <v>553</v>
      </c>
      <c r="B1084" s="381" t="s">
        <v>10943</v>
      </c>
      <c r="C1084" s="381">
        <v>20</v>
      </c>
      <c r="D1084" s="381">
        <v>67</v>
      </c>
      <c r="E1084" s="381" t="s">
        <v>10942</v>
      </c>
      <c r="F1084" s="381" t="s">
        <v>10941</v>
      </c>
      <c r="G1084" s="381" t="s">
        <v>1282</v>
      </c>
      <c r="H1084" s="381">
        <v>60200</v>
      </c>
      <c r="I1084" s="381">
        <v>21150</v>
      </c>
      <c r="J1084" s="381">
        <v>24200</v>
      </c>
      <c r="K1084" s="381">
        <v>27200</v>
      </c>
      <c r="L1084" s="381">
        <v>30200</v>
      </c>
      <c r="M1084" s="381">
        <v>32650</v>
      </c>
      <c r="N1084" s="381">
        <v>35050</v>
      </c>
      <c r="O1084" s="381">
        <v>37450</v>
      </c>
      <c r="P1084" s="381">
        <v>39900</v>
      </c>
      <c r="Q1084" s="381">
        <v>12700</v>
      </c>
      <c r="R1084" s="381">
        <v>16240</v>
      </c>
      <c r="S1084" s="381">
        <v>20420</v>
      </c>
      <c r="T1084" s="381">
        <v>24600</v>
      </c>
      <c r="U1084" s="381">
        <v>28780</v>
      </c>
      <c r="V1084" s="381">
        <v>32960</v>
      </c>
      <c r="W1084" s="381">
        <v>37140</v>
      </c>
      <c r="X1084" s="381">
        <v>39900</v>
      </c>
      <c r="Y1084" s="381">
        <v>33850</v>
      </c>
      <c r="Z1084" s="381">
        <v>38650</v>
      </c>
      <c r="AA1084" s="381">
        <v>43500</v>
      </c>
      <c r="AB1084" s="381">
        <v>48300</v>
      </c>
      <c r="AC1084" s="381">
        <v>52200</v>
      </c>
      <c r="AD1084" s="381">
        <v>56050</v>
      </c>
      <c r="AE1084" s="381">
        <v>59900</v>
      </c>
      <c r="AF1084" s="381">
        <v>63800</v>
      </c>
      <c r="AG1084" s="381">
        <v>9999</v>
      </c>
      <c r="AH1084" s="381" t="s">
        <v>1282</v>
      </c>
      <c r="AI1084" s="381" t="s">
        <v>10724</v>
      </c>
      <c r="AJ1084" s="381">
        <v>0</v>
      </c>
    </row>
    <row r="1085" spans="1:36">
      <c r="A1085" s="381" t="s">
        <v>553</v>
      </c>
      <c r="B1085" s="381" t="s">
        <v>10940</v>
      </c>
      <c r="C1085" s="381">
        <v>20</v>
      </c>
      <c r="D1085" s="381">
        <v>69</v>
      </c>
      <c r="E1085" s="381" t="s">
        <v>10939</v>
      </c>
      <c r="F1085" s="381" t="s">
        <v>10938</v>
      </c>
      <c r="G1085" s="381" t="s">
        <v>3346</v>
      </c>
      <c r="H1085" s="381">
        <v>67100</v>
      </c>
      <c r="I1085" s="381">
        <v>23500</v>
      </c>
      <c r="J1085" s="381">
        <v>26850</v>
      </c>
      <c r="K1085" s="381">
        <v>30200</v>
      </c>
      <c r="L1085" s="381">
        <v>33550</v>
      </c>
      <c r="M1085" s="381">
        <v>36250</v>
      </c>
      <c r="N1085" s="381">
        <v>38950</v>
      </c>
      <c r="O1085" s="381">
        <v>41650</v>
      </c>
      <c r="P1085" s="381">
        <v>44300</v>
      </c>
      <c r="Q1085" s="381">
        <v>14150</v>
      </c>
      <c r="R1085" s="381">
        <v>16240</v>
      </c>
      <c r="S1085" s="381">
        <v>20420</v>
      </c>
      <c r="T1085" s="381">
        <v>24600</v>
      </c>
      <c r="U1085" s="381">
        <v>28780</v>
      </c>
      <c r="V1085" s="381">
        <v>32960</v>
      </c>
      <c r="W1085" s="381">
        <v>37140</v>
      </c>
      <c r="X1085" s="381">
        <v>41320</v>
      </c>
      <c r="Y1085" s="381">
        <v>37600</v>
      </c>
      <c r="Z1085" s="381">
        <v>43000</v>
      </c>
      <c r="AA1085" s="381">
        <v>48350</v>
      </c>
      <c r="AB1085" s="381">
        <v>53700</v>
      </c>
      <c r="AC1085" s="381">
        <v>58000</v>
      </c>
      <c r="AD1085" s="381">
        <v>62300</v>
      </c>
      <c r="AE1085" s="381">
        <v>66600</v>
      </c>
      <c r="AF1085" s="381">
        <v>70900</v>
      </c>
      <c r="AG1085" s="381">
        <v>9999</v>
      </c>
      <c r="AH1085" s="381" t="s">
        <v>3346</v>
      </c>
      <c r="AI1085" s="381" t="s">
        <v>10724</v>
      </c>
      <c r="AJ1085" s="381">
        <v>0</v>
      </c>
    </row>
    <row r="1086" spans="1:36">
      <c r="A1086" s="381" t="s">
        <v>553</v>
      </c>
      <c r="B1086" s="381" t="s">
        <v>10937</v>
      </c>
      <c r="C1086" s="381">
        <v>20</v>
      </c>
      <c r="D1086" s="381">
        <v>71</v>
      </c>
      <c r="E1086" s="381" t="s">
        <v>10936</v>
      </c>
      <c r="F1086" s="381" t="s">
        <v>10935</v>
      </c>
      <c r="G1086" s="381" t="s">
        <v>6904</v>
      </c>
      <c r="H1086" s="381">
        <v>61100</v>
      </c>
      <c r="I1086" s="381">
        <v>21400</v>
      </c>
      <c r="J1086" s="381">
        <v>24450</v>
      </c>
      <c r="K1086" s="381">
        <v>27500</v>
      </c>
      <c r="L1086" s="381">
        <v>30550</v>
      </c>
      <c r="M1086" s="381">
        <v>33000</v>
      </c>
      <c r="N1086" s="381">
        <v>35450</v>
      </c>
      <c r="O1086" s="381">
        <v>37900</v>
      </c>
      <c r="P1086" s="381">
        <v>40350</v>
      </c>
      <c r="Q1086" s="381">
        <v>12850</v>
      </c>
      <c r="R1086" s="381">
        <v>16240</v>
      </c>
      <c r="S1086" s="381">
        <v>20420</v>
      </c>
      <c r="T1086" s="381">
        <v>24600</v>
      </c>
      <c r="U1086" s="381">
        <v>28780</v>
      </c>
      <c r="V1086" s="381">
        <v>32960</v>
      </c>
      <c r="W1086" s="381">
        <v>37140</v>
      </c>
      <c r="X1086" s="381">
        <v>40350</v>
      </c>
      <c r="Y1086" s="381">
        <v>34250</v>
      </c>
      <c r="Z1086" s="381">
        <v>39150</v>
      </c>
      <c r="AA1086" s="381">
        <v>44050</v>
      </c>
      <c r="AB1086" s="381">
        <v>48900</v>
      </c>
      <c r="AC1086" s="381">
        <v>52850</v>
      </c>
      <c r="AD1086" s="381">
        <v>56750</v>
      </c>
      <c r="AE1086" s="381">
        <v>60650</v>
      </c>
      <c r="AF1086" s="381">
        <v>64550</v>
      </c>
      <c r="AG1086" s="381">
        <v>9999</v>
      </c>
      <c r="AH1086" s="381" t="s">
        <v>6904</v>
      </c>
      <c r="AI1086" s="381" t="s">
        <v>10724</v>
      </c>
      <c r="AJ1086" s="381">
        <v>0</v>
      </c>
    </row>
    <row r="1087" spans="1:36">
      <c r="A1087" s="381" t="s">
        <v>553</v>
      </c>
      <c r="B1087" s="381" t="s">
        <v>10934</v>
      </c>
      <c r="C1087" s="381">
        <v>20</v>
      </c>
      <c r="D1087" s="381">
        <v>73</v>
      </c>
      <c r="E1087" s="381" t="s">
        <v>10933</v>
      </c>
      <c r="F1087" s="381" t="s">
        <v>10932</v>
      </c>
      <c r="G1087" s="381" t="s">
        <v>4263</v>
      </c>
      <c r="H1087" s="381">
        <v>54500</v>
      </c>
      <c r="I1087" s="381">
        <v>21150</v>
      </c>
      <c r="J1087" s="381">
        <v>24150</v>
      </c>
      <c r="K1087" s="381">
        <v>27150</v>
      </c>
      <c r="L1087" s="381">
        <v>30150</v>
      </c>
      <c r="M1087" s="381">
        <v>32600</v>
      </c>
      <c r="N1087" s="381">
        <v>35000</v>
      </c>
      <c r="O1087" s="381">
        <v>37400</v>
      </c>
      <c r="P1087" s="381">
        <v>39800</v>
      </c>
      <c r="Q1087" s="381">
        <v>12700</v>
      </c>
      <c r="R1087" s="381">
        <v>16240</v>
      </c>
      <c r="S1087" s="381">
        <v>20420</v>
      </c>
      <c r="T1087" s="381">
        <v>24600</v>
      </c>
      <c r="U1087" s="381">
        <v>28780</v>
      </c>
      <c r="V1087" s="381">
        <v>32960</v>
      </c>
      <c r="W1087" s="381">
        <v>37140</v>
      </c>
      <c r="X1087" s="381">
        <v>39800</v>
      </c>
      <c r="Y1087" s="381">
        <v>33800</v>
      </c>
      <c r="Z1087" s="381">
        <v>38600</v>
      </c>
      <c r="AA1087" s="381">
        <v>43450</v>
      </c>
      <c r="AB1087" s="381">
        <v>48250</v>
      </c>
      <c r="AC1087" s="381">
        <v>52150</v>
      </c>
      <c r="AD1087" s="381">
        <v>56000</v>
      </c>
      <c r="AE1087" s="381">
        <v>59850</v>
      </c>
      <c r="AF1087" s="381">
        <v>63700</v>
      </c>
      <c r="AG1087" s="381">
        <v>9999</v>
      </c>
      <c r="AH1087" s="381" t="s">
        <v>4263</v>
      </c>
      <c r="AI1087" s="381" t="s">
        <v>10724</v>
      </c>
      <c r="AJ1087" s="381">
        <v>0</v>
      </c>
    </row>
    <row r="1088" spans="1:36">
      <c r="A1088" s="381" t="s">
        <v>553</v>
      </c>
      <c r="B1088" s="381" t="s">
        <v>10931</v>
      </c>
      <c r="C1088" s="381">
        <v>20</v>
      </c>
      <c r="D1088" s="381">
        <v>75</v>
      </c>
      <c r="E1088" s="381" t="s">
        <v>10930</v>
      </c>
      <c r="F1088" s="381" t="s">
        <v>10929</v>
      </c>
      <c r="G1088" s="381" t="s">
        <v>3323</v>
      </c>
      <c r="H1088" s="381">
        <v>52700</v>
      </c>
      <c r="I1088" s="381">
        <v>21150</v>
      </c>
      <c r="J1088" s="381">
        <v>24150</v>
      </c>
      <c r="K1088" s="381">
        <v>27150</v>
      </c>
      <c r="L1088" s="381">
        <v>30150</v>
      </c>
      <c r="M1088" s="381">
        <v>32600</v>
      </c>
      <c r="N1088" s="381">
        <v>35000</v>
      </c>
      <c r="O1088" s="381">
        <v>37400</v>
      </c>
      <c r="P1088" s="381">
        <v>39800</v>
      </c>
      <c r="Q1088" s="381">
        <v>12700</v>
      </c>
      <c r="R1088" s="381">
        <v>16240</v>
      </c>
      <c r="S1088" s="381">
        <v>20420</v>
      </c>
      <c r="T1088" s="381">
        <v>24600</v>
      </c>
      <c r="U1088" s="381">
        <v>28780</v>
      </c>
      <c r="V1088" s="381">
        <v>32960</v>
      </c>
      <c r="W1088" s="381">
        <v>37140</v>
      </c>
      <c r="X1088" s="381">
        <v>39800</v>
      </c>
      <c r="Y1088" s="381">
        <v>33800</v>
      </c>
      <c r="Z1088" s="381">
        <v>38600</v>
      </c>
      <c r="AA1088" s="381">
        <v>43450</v>
      </c>
      <c r="AB1088" s="381">
        <v>48250</v>
      </c>
      <c r="AC1088" s="381">
        <v>52150</v>
      </c>
      <c r="AD1088" s="381">
        <v>56000</v>
      </c>
      <c r="AE1088" s="381">
        <v>59850</v>
      </c>
      <c r="AF1088" s="381">
        <v>63700</v>
      </c>
      <c r="AG1088" s="381">
        <v>9999</v>
      </c>
      <c r="AH1088" s="381" t="s">
        <v>3323</v>
      </c>
      <c r="AI1088" s="381" t="s">
        <v>10724</v>
      </c>
      <c r="AJ1088" s="381">
        <v>0</v>
      </c>
    </row>
    <row r="1089" spans="1:36">
      <c r="A1089" s="381" t="s">
        <v>553</v>
      </c>
      <c r="B1089" s="381" t="s">
        <v>10928</v>
      </c>
      <c r="C1089" s="381">
        <v>20</v>
      </c>
      <c r="D1089" s="381">
        <v>77</v>
      </c>
      <c r="E1089" s="381" t="s">
        <v>10927</v>
      </c>
      <c r="F1089" s="381" t="s">
        <v>10926</v>
      </c>
      <c r="G1089" s="381" t="s">
        <v>4917</v>
      </c>
      <c r="H1089" s="381">
        <v>56600</v>
      </c>
      <c r="I1089" s="381">
        <v>21150</v>
      </c>
      <c r="J1089" s="381">
        <v>24150</v>
      </c>
      <c r="K1089" s="381">
        <v>27150</v>
      </c>
      <c r="L1089" s="381">
        <v>30150</v>
      </c>
      <c r="M1089" s="381">
        <v>32600</v>
      </c>
      <c r="N1089" s="381">
        <v>35000</v>
      </c>
      <c r="O1089" s="381">
        <v>37400</v>
      </c>
      <c r="P1089" s="381">
        <v>39800</v>
      </c>
      <c r="Q1089" s="381">
        <v>12700</v>
      </c>
      <c r="R1089" s="381">
        <v>16240</v>
      </c>
      <c r="S1089" s="381">
        <v>20420</v>
      </c>
      <c r="T1089" s="381">
        <v>24600</v>
      </c>
      <c r="U1089" s="381">
        <v>28780</v>
      </c>
      <c r="V1089" s="381">
        <v>32960</v>
      </c>
      <c r="W1089" s="381">
        <v>37140</v>
      </c>
      <c r="X1089" s="381">
        <v>39800</v>
      </c>
      <c r="Y1089" s="381">
        <v>33800</v>
      </c>
      <c r="Z1089" s="381">
        <v>38600</v>
      </c>
      <c r="AA1089" s="381">
        <v>43450</v>
      </c>
      <c r="AB1089" s="381">
        <v>48250</v>
      </c>
      <c r="AC1089" s="381">
        <v>52150</v>
      </c>
      <c r="AD1089" s="381">
        <v>56000</v>
      </c>
      <c r="AE1089" s="381">
        <v>59850</v>
      </c>
      <c r="AF1089" s="381">
        <v>63700</v>
      </c>
      <c r="AG1089" s="381">
        <v>9999</v>
      </c>
      <c r="AH1089" s="381" t="s">
        <v>4917</v>
      </c>
      <c r="AI1089" s="381" t="s">
        <v>10724</v>
      </c>
      <c r="AJ1089" s="381">
        <v>0</v>
      </c>
    </row>
    <row r="1090" spans="1:36">
      <c r="A1090" s="381" t="s">
        <v>553</v>
      </c>
      <c r="B1090" s="381" t="s">
        <v>10925</v>
      </c>
      <c r="C1090" s="381">
        <v>20</v>
      </c>
      <c r="D1090" s="381">
        <v>79</v>
      </c>
      <c r="E1090" s="381" t="s">
        <v>10783</v>
      </c>
      <c r="F1090" s="381" t="s">
        <v>10782</v>
      </c>
      <c r="G1090" s="381" t="s">
        <v>10924</v>
      </c>
      <c r="H1090" s="381">
        <v>66400</v>
      </c>
      <c r="I1090" s="381">
        <v>23250</v>
      </c>
      <c r="J1090" s="381">
        <v>26600</v>
      </c>
      <c r="K1090" s="381">
        <v>29900</v>
      </c>
      <c r="L1090" s="381">
        <v>33200</v>
      </c>
      <c r="M1090" s="381">
        <v>35900</v>
      </c>
      <c r="N1090" s="381">
        <v>38550</v>
      </c>
      <c r="O1090" s="381">
        <v>41200</v>
      </c>
      <c r="P1090" s="381">
        <v>43850</v>
      </c>
      <c r="Q1090" s="381">
        <v>13950</v>
      </c>
      <c r="R1090" s="381">
        <v>16240</v>
      </c>
      <c r="S1090" s="381">
        <v>20420</v>
      </c>
      <c r="T1090" s="381">
        <v>24600</v>
      </c>
      <c r="U1090" s="381">
        <v>28780</v>
      </c>
      <c r="V1090" s="381">
        <v>32960</v>
      </c>
      <c r="W1090" s="381">
        <v>37140</v>
      </c>
      <c r="X1090" s="381">
        <v>41320</v>
      </c>
      <c r="Y1090" s="381">
        <v>37200</v>
      </c>
      <c r="Z1090" s="381">
        <v>42500</v>
      </c>
      <c r="AA1090" s="381">
        <v>47800</v>
      </c>
      <c r="AB1090" s="381">
        <v>53100</v>
      </c>
      <c r="AC1090" s="381">
        <v>57350</v>
      </c>
      <c r="AD1090" s="381">
        <v>61600</v>
      </c>
      <c r="AE1090" s="381">
        <v>65850</v>
      </c>
      <c r="AF1090" s="381">
        <v>70100</v>
      </c>
      <c r="AG1090" s="381">
        <v>9040</v>
      </c>
      <c r="AH1090" s="381" t="s">
        <v>10924</v>
      </c>
      <c r="AI1090" s="381" t="s">
        <v>10724</v>
      </c>
      <c r="AJ1090" s="381">
        <v>1</v>
      </c>
    </row>
    <row r="1091" spans="1:36">
      <c r="A1091" s="381" t="s">
        <v>553</v>
      </c>
      <c r="B1091" s="381" t="s">
        <v>10923</v>
      </c>
      <c r="C1091" s="381">
        <v>20</v>
      </c>
      <c r="D1091" s="381">
        <v>81</v>
      </c>
      <c r="E1091" s="381" t="s">
        <v>10922</v>
      </c>
      <c r="F1091" s="381" t="s">
        <v>10921</v>
      </c>
      <c r="G1091" s="381" t="s">
        <v>3300</v>
      </c>
      <c r="H1091" s="381">
        <v>68800</v>
      </c>
      <c r="I1091" s="381">
        <v>23100</v>
      </c>
      <c r="J1091" s="381">
        <v>26400</v>
      </c>
      <c r="K1091" s="381">
        <v>29700</v>
      </c>
      <c r="L1091" s="381">
        <v>33000</v>
      </c>
      <c r="M1091" s="381">
        <v>35650</v>
      </c>
      <c r="N1091" s="381">
        <v>38300</v>
      </c>
      <c r="O1091" s="381">
        <v>40950</v>
      </c>
      <c r="P1091" s="381">
        <v>43600</v>
      </c>
      <c r="Q1091" s="381">
        <v>13900</v>
      </c>
      <c r="R1091" s="381">
        <v>16240</v>
      </c>
      <c r="S1091" s="381">
        <v>20420</v>
      </c>
      <c r="T1091" s="381">
        <v>24600</v>
      </c>
      <c r="U1091" s="381">
        <v>28780</v>
      </c>
      <c r="V1091" s="381">
        <v>32960</v>
      </c>
      <c r="W1091" s="381">
        <v>37140</v>
      </c>
      <c r="X1091" s="381">
        <v>41320</v>
      </c>
      <c r="Y1091" s="381">
        <v>37000</v>
      </c>
      <c r="Z1091" s="381">
        <v>42250</v>
      </c>
      <c r="AA1091" s="381">
        <v>47550</v>
      </c>
      <c r="AB1091" s="381">
        <v>52800</v>
      </c>
      <c r="AC1091" s="381">
        <v>57050</v>
      </c>
      <c r="AD1091" s="381">
        <v>61250</v>
      </c>
      <c r="AE1091" s="381">
        <v>65500</v>
      </c>
      <c r="AF1091" s="381">
        <v>69700</v>
      </c>
      <c r="AG1091" s="381">
        <v>9999</v>
      </c>
      <c r="AH1091" s="381" t="s">
        <v>3300</v>
      </c>
      <c r="AI1091" s="381" t="s">
        <v>10724</v>
      </c>
      <c r="AJ1091" s="381">
        <v>0</v>
      </c>
    </row>
    <row r="1092" spans="1:36">
      <c r="A1092" s="381" t="s">
        <v>553</v>
      </c>
      <c r="B1092" s="381" t="s">
        <v>10920</v>
      </c>
      <c r="C1092" s="381">
        <v>20</v>
      </c>
      <c r="D1092" s="381">
        <v>83</v>
      </c>
      <c r="E1092" s="381" t="s">
        <v>10919</v>
      </c>
      <c r="F1092" s="381" t="s">
        <v>10918</v>
      </c>
      <c r="G1092" s="381" t="s">
        <v>10917</v>
      </c>
      <c r="H1092" s="381">
        <v>66500</v>
      </c>
      <c r="I1092" s="381">
        <v>23300</v>
      </c>
      <c r="J1092" s="381">
        <v>26600</v>
      </c>
      <c r="K1092" s="381">
        <v>29950</v>
      </c>
      <c r="L1092" s="381">
        <v>33250</v>
      </c>
      <c r="M1092" s="381">
        <v>35950</v>
      </c>
      <c r="N1092" s="381">
        <v>38600</v>
      </c>
      <c r="O1092" s="381">
        <v>41250</v>
      </c>
      <c r="P1092" s="381">
        <v>43900</v>
      </c>
      <c r="Q1092" s="381">
        <v>14000</v>
      </c>
      <c r="R1092" s="381">
        <v>16240</v>
      </c>
      <c r="S1092" s="381">
        <v>20420</v>
      </c>
      <c r="T1092" s="381">
        <v>24600</v>
      </c>
      <c r="U1092" s="381">
        <v>28780</v>
      </c>
      <c r="V1092" s="381">
        <v>32960</v>
      </c>
      <c r="W1092" s="381">
        <v>37140</v>
      </c>
      <c r="X1092" s="381">
        <v>41320</v>
      </c>
      <c r="Y1092" s="381">
        <v>37250</v>
      </c>
      <c r="Z1092" s="381">
        <v>42600</v>
      </c>
      <c r="AA1092" s="381">
        <v>47900</v>
      </c>
      <c r="AB1092" s="381">
        <v>53200</v>
      </c>
      <c r="AC1092" s="381">
        <v>57500</v>
      </c>
      <c r="AD1092" s="381">
        <v>61750</v>
      </c>
      <c r="AE1092" s="381">
        <v>66000</v>
      </c>
      <c r="AF1092" s="381">
        <v>70250</v>
      </c>
      <c r="AG1092" s="381">
        <v>9999</v>
      </c>
      <c r="AH1092" s="381" t="s">
        <v>10917</v>
      </c>
      <c r="AI1092" s="381" t="s">
        <v>10724</v>
      </c>
      <c r="AJ1092" s="381">
        <v>0</v>
      </c>
    </row>
    <row r="1093" spans="1:36">
      <c r="A1093" s="381" t="s">
        <v>553</v>
      </c>
      <c r="B1093" s="381" t="s">
        <v>10916</v>
      </c>
      <c r="C1093" s="381">
        <v>20</v>
      </c>
      <c r="D1093" s="381">
        <v>85</v>
      </c>
      <c r="E1093" s="381" t="s">
        <v>10746</v>
      </c>
      <c r="F1093" s="381" t="s">
        <v>10745</v>
      </c>
      <c r="G1093" s="381" t="s">
        <v>1262</v>
      </c>
      <c r="H1093" s="381">
        <v>68300</v>
      </c>
      <c r="I1093" s="381">
        <v>23450</v>
      </c>
      <c r="J1093" s="381">
        <v>26800</v>
      </c>
      <c r="K1093" s="381">
        <v>30150</v>
      </c>
      <c r="L1093" s="381">
        <v>33450</v>
      </c>
      <c r="M1093" s="381">
        <v>36150</v>
      </c>
      <c r="N1093" s="381">
        <v>38850</v>
      </c>
      <c r="O1093" s="381">
        <v>41500</v>
      </c>
      <c r="P1093" s="381">
        <v>44200</v>
      </c>
      <c r="Q1093" s="381">
        <v>14050</v>
      </c>
      <c r="R1093" s="381">
        <v>16240</v>
      </c>
      <c r="S1093" s="381">
        <v>20420</v>
      </c>
      <c r="T1093" s="381">
        <v>24600</v>
      </c>
      <c r="U1093" s="381">
        <v>28780</v>
      </c>
      <c r="V1093" s="381">
        <v>32960</v>
      </c>
      <c r="W1093" s="381">
        <v>37140</v>
      </c>
      <c r="X1093" s="381">
        <v>41320</v>
      </c>
      <c r="Y1093" s="381">
        <v>37450</v>
      </c>
      <c r="Z1093" s="381">
        <v>42800</v>
      </c>
      <c r="AA1093" s="381">
        <v>48150</v>
      </c>
      <c r="AB1093" s="381">
        <v>53500</v>
      </c>
      <c r="AC1093" s="381">
        <v>57800</v>
      </c>
      <c r="AD1093" s="381">
        <v>62100</v>
      </c>
      <c r="AE1093" s="381">
        <v>66350</v>
      </c>
      <c r="AF1093" s="381">
        <v>70650</v>
      </c>
      <c r="AG1093" s="381">
        <v>9999</v>
      </c>
      <c r="AH1093" s="381" t="s">
        <v>1262</v>
      </c>
      <c r="AI1093" s="381" t="s">
        <v>10724</v>
      </c>
      <c r="AJ1093" s="381">
        <v>1</v>
      </c>
    </row>
    <row r="1094" spans="1:36">
      <c r="A1094" s="381" t="s">
        <v>553</v>
      </c>
      <c r="B1094" s="381" t="s">
        <v>10915</v>
      </c>
      <c r="C1094" s="381">
        <v>20</v>
      </c>
      <c r="D1094" s="381">
        <v>87</v>
      </c>
      <c r="E1094" s="381" t="s">
        <v>10746</v>
      </c>
      <c r="F1094" s="381" t="s">
        <v>10745</v>
      </c>
      <c r="G1094" s="381" t="s">
        <v>1258</v>
      </c>
      <c r="H1094" s="381">
        <v>68300</v>
      </c>
      <c r="I1094" s="381">
        <v>23450</v>
      </c>
      <c r="J1094" s="381">
        <v>26800</v>
      </c>
      <c r="K1094" s="381">
        <v>30150</v>
      </c>
      <c r="L1094" s="381">
        <v>33450</v>
      </c>
      <c r="M1094" s="381">
        <v>36150</v>
      </c>
      <c r="N1094" s="381">
        <v>38850</v>
      </c>
      <c r="O1094" s="381">
        <v>41500</v>
      </c>
      <c r="P1094" s="381">
        <v>44200</v>
      </c>
      <c r="Q1094" s="381">
        <v>14050</v>
      </c>
      <c r="R1094" s="381">
        <v>16240</v>
      </c>
      <c r="S1094" s="381">
        <v>20420</v>
      </c>
      <c r="T1094" s="381">
        <v>24600</v>
      </c>
      <c r="U1094" s="381">
        <v>28780</v>
      </c>
      <c r="V1094" s="381">
        <v>32960</v>
      </c>
      <c r="W1094" s="381">
        <v>37140</v>
      </c>
      <c r="X1094" s="381">
        <v>41320</v>
      </c>
      <c r="Y1094" s="381">
        <v>37450</v>
      </c>
      <c r="Z1094" s="381">
        <v>42800</v>
      </c>
      <c r="AA1094" s="381">
        <v>48150</v>
      </c>
      <c r="AB1094" s="381">
        <v>53500</v>
      </c>
      <c r="AC1094" s="381">
        <v>57800</v>
      </c>
      <c r="AD1094" s="381">
        <v>62100</v>
      </c>
      <c r="AE1094" s="381">
        <v>66350</v>
      </c>
      <c r="AF1094" s="381">
        <v>70650</v>
      </c>
      <c r="AG1094" s="381">
        <v>9999</v>
      </c>
      <c r="AH1094" s="381" t="s">
        <v>1258</v>
      </c>
      <c r="AI1094" s="381" t="s">
        <v>10724</v>
      </c>
      <c r="AJ1094" s="381">
        <v>1</v>
      </c>
    </row>
    <row r="1095" spans="1:36">
      <c r="A1095" s="381" t="s">
        <v>553</v>
      </c>
      <c r="B1095" s="381" t="s">
        <v>10914</v>
      </c>
      <c r="C1095" s="381">
        <v>20</v>
      </c>
      <c r="D1095" s="381">
        <v>89</v>
      </c>
      <c r="E1095" s="381" t="s">
        <v>10913</v>
      </c>
      <c r="F1095" s="381" t="s">
        <v>10912</v>
      </c>
      <c r="G1095" s="381" t="s">
        <v>10911</v>
      </c>
      <c r="H1095" s="381">
        <v>53500</v>
      </c>
      <c r="I1095" s="381">
        <v>21150</v>
      </c>
      <c r="J1095" s="381">
        <v>24150</v>
      </c>
      <c r="K1095" s="381">
        <v>27150</v>
      </c>
      <c r="L1095" s="381">
        <v>30150</v>
      </c>
      <c r="M1095" s="381">
        <v>32600</v>
      </c>
      <c r="N1095" s="381">
        <v>35000</v>
      </c>
      <c r="O1095" s="381">
        <v>37400</v>
      </c>
      <c r="P1095" s="381">
        <v>39800</v>
      </c>
      <c r="Q1095" s="381">
        <v>12700</v>
      </c>
      <c r="R1095" s="381">
        <v>16240</v>
      </c>
      <c r="S1095" s="381">
        <v>20420</v>
      </c>
      <c r="T1095" s="381">
        <v>24600</v>
      </c>
      <c r="U1095" s="381">
        <v>28780</v>
      </c>
      <c r="V1095" s="381">
        <v>32960</v>
      </c>
      <c r="W1095" s="381">
        <v>37140</v>
      </c>
      <c r="X1095" s="381">
        <v>39800</v>
      </c>
      <c r="Y1095" s="381">
        <v>33800</v>
      </c>
      <c r="Z1095" s="381">
        <v>38600</v>
      </c>
      <c r="AA1095" s="381">
        <v>43450</v>
      </c>
      <c r="AB1095" s="381">
        <v>48250</v>
      </c>
      <c r="AC1095" s="381">
        <v>52150</v>
      </c>
      <c r="AD1095" s="381">
        <v>56000</v>
      </c>
      <c r="AE1095" s="381">
        <v>59850</v>
      </c>
      <c r="AF1095" s="381">
        <v>63700</v>
      </c>
      <c r="AG1095" s="381">
        <v>9999</v>
      </c>
      <c r="AH1095" s="381" t="s">
        <v>10911</v>
      </c>
      <c r="AI1095" s="381" t="s">
        <v>10724</v>
      </c>
      <c r="AJ1095" s="381">
        <v>0</v>
      </c>
    </row>
    <row r="1096" spans="1:36">
      <c r="A1096" s="381" t="s">
        <v>553</v>
      </c>
      <c r="B1096" s="381" t="s">
        <v>10910</v>
      </c>
      <c r="C1096" s="381">
        <v>20</v>
      </c>
      <c r="D1096" s="381">
        <v>91</v>
      </c>
      <c r="E1096" s="381" t="s">
        <v>7325</v>
      </c>
      <c r="F1096" s="381" t="s">
        <v>7324</v>
      </c>
      <c r="G1096" s="381" t="s">
        <v>1050</v>
      </c>
      <c r="H1096" s="381">
        <v>74800</v>
      </c>
      <c r="I1096" s="381">
        <v>26200</v>
      </c>
      <c r="J1096" s="381">
        <v>29950</v>
      </c>
      <c r="K1096" s="381">
        <v>33700</v>
      </c>
      <c r="L1096" s="381">
        <v>37400</v>
      </c>
      <c r="M1096" s="381">
        <v>40400</v>
      </c>
      <c r="N1096" s="381">
        <v>43400</v>
      </c>
      <c r="O1096" s="381">
        <v>46400</v>
      </c>
      <c r="P1096" s="381">
        <v>49400</v>
      </c>
      <c r="Q1096" s="381">
        <v>15750</v>
      </c>
      <c r="R1096" s="381">
        <v>18000</v>
      </c>
      <c r="S1096" s="381">
        <v>20420</v>
      </c>
      <c r="T1096" s="381">
        <v>24600</v>
      </c>
      <c r="U1096" s="381">
        <v>28780</v>
      </c>
      <c r="V1096" s="381">
        <v>32960</v>
      </c>
      <c r="W1096" s="381">
        <v>37140</v>
      </c>
      <c r="X1096" s="381">
        <v>41320</v>
      </c>
      <c r="Y1096" s="381">
        <v>41900</v>
      </c>
      <c r="Z1096" s="381">
        <v>47900</v>
      </c>
      <c r="AA1096" s="381">
        <v>53900</v>
      </c>
      <c r="AB1096" s="381">
        <v>59850</v>
      </c>
      <c r="AC1096" s="381">
        <v>64650</v>
      </c>
      <c r="AD1096" s="381">
        <v>69450</v>
      </c>
      <c r="AE1096" s="381">
        <v>74250</v>
      </c>
      <c r="AF1096" s="381">
        <v>79050</v>
      </c>
      <c r="AG1096" s="381">
        <v>3760</v>
      </c>
      <c r="AH1096" s="381" t="s">
        <v>1050</v>
      </c>
      <c r="AI1096" s="381" t="s">
        <v>10724</v>
      </c>
      <c r="AJ1096" s="381">
        <v>1</v>
      </c>
    </row>
    <row r="1097" spans="1:36">
      <c r="A1097" s="381" t="s">
        <v>553</v>
      </c>
      <c r="B1097" s="381" t="s">
        <v>10909</v>
      </c>
      <c r="C1097" s="381">
        <v>20</v>
      </c>
      <c r="D1097" s="381">
        <v>93</v>
      </c>
      <c r="E1097" s="381" t="s">
        <v>10908</v>
      </c>
      <c r="F1097" s="381" t="s">
        <v>10907</v>
      </c>
      <c r="G1097" s="381" t="s">
        <v>10906</v>
      </c>
      <c r="H1097" s="381">
        <v>64000</v>
      </c>
      <c r="I1097" s="381">
        <v>22400</v>
      </c>
      <c r="J1097" s="381">
        <v>25600</v>
      </c>
      <c r="K1097" s="381">
        <v>28800</v>
      </c>
      <c r="L1097" s="381">
        <v>32000</v>
      </c>
      <c r="M1097" s="381">
        <v>34600</v>
      </c>
      <c r="N1097" s="381">
        <v>37150</v>
      </c>
      <c r="O1097" s="381">
        <v>39700</v>
      </c>
      <c r="P1097" s="381">
        <v>42250</v>
      </c>
      <c r="Q1097" s="381">
        <v>13450</v>
      </c>
      <c r="R1097" s="381">
        <v>16240</v>
      </c>
      <c r="S1097" s="381">
        <v>20420</v>
      </c>
      <c r="T1097" s="381">
        <v>24600</v>
      </c>
      <c r="U1097" s="381">
        <v>28780</v>
      </c>
      <c r="V1097" s="381">
        <v>32960</v>
      </c>
      <c r="W1097" s="381">
        <v>37140</v>
      </c>
      <c r="X1097" s="381">
        <v>41320</v>
      </c>
      <c r="Y1097" s="381">
        <v>35850</v>
      </c>
      <c r="Z1097" s="381">
        <v>41000</v>
      </c>
      <c r="AA1097" s="381">
        <v>46100</v>
      </c>
      <c r="AB1097" s="381">
        <v>51200</v>
      </c>
      <c r="AC1097" s="381">
        <v>55300</v>
      </c>
      <c r="AD1097" s="381">
        <v>59400</v>
      </c>
      <c r="AE1097" s="381">
        <v>63500</v>
      </c>
      <c r="AF1097" s="381">
        <v>67600</v>
      </c>
      <c r="AG1097" s="381">
        <v>9999</v>
      </c>
      <c r="AH1097" s="381" t="s">
        <v>10906</v>
      </c>
      <c r="AI1097" s="381" t="s">
        <v>10724</v>
      </c>
      <c r="AJ1097" s="381">
        <v>0</v>
      </c>
    </row>
    <row r="1098" spans="1:36">
      <c r="A1098" s="381" t="s">
        <v>553</v>
      </c>
      <c r="B1098" s="381" t="s">
        <v>10905</v>
      </c>
      <c r="C1098" s="381">
        <v>20</v>
      </c>
      <c r="D1098" s="381">
        <v>95</v>
      </c>
      <c r="E1098" s="381" t="s">
        <v>10904</v>
      </c>
      <c r="F1098" s="381" t="s">
        <v>10903</v>
      </c>
      <c r="G1098" s="381" t="s">
        <v>10902</v>
      </c>
      <c r="H1098" s="381">
        <v>63100</v>
      </c>
      <c r="I1098" s="381">
        <v>22100</v>
      </c>
      <c r="J1098" s="381">
        <v>25250</v>
      </c>
      <c r="K1098" s="381">
        <v>28400</v>
      </c>
      <c r="L1098" s="381">
        <v>31550</v>
      </c>
      <c r="M1098" s="381">
        <v>34100</v>
      </c>
      <c r="N1098" s="381">
        <v>36600</v>
      </c>
      <c r="O1098" s="381">
        <v>39150</v>
      </c>
      <c r="P1098" s="381">
        <v>41650</v>
      </c>
      <c r="Q1098" s="381">
        <v>13300</v>
      </c>
      <c r="R1098" s="381">
        <v>16240</v>
      </c>
      <c r="S1098" s="381">
        <v>20420</v>
      </c>
      <c r="T1098" s="381">
        <v>24600</v>
      </c>
      <c r="U1098" s="381">
        <v>28780</v>
      </c>
      <c r="V1098" s="381">
        <v>32960</v>
      </c>
      <c r="W1098" s="381">
        <v>37140</v>
      </c>
      <c r="X1098" s="381">
        <v>41320</v>
      </c>
      <c r="Y1098" s="381">
        <v>35350</v>
      </c>
      <c r="Z1098" s="381">
        <v>40400</v>
      </c>
      <c r="AA1098" s="381">
        <v>45450</v>
      </c>
      <c r="AB1098" s="381">
        <v>50500</v>
      </c>
      <c r="AC1098" s="381">
        <v>54550</v>
      </c>
      <c r="AD1098" s="381">
        <v>58600</v>
      </c>
      <c r="AE1098" s="381">
        <v>62650</v>
      </c>
      <c r="AF1098" s="381">
        <v>66700</v>
      </c>
      <c r="AG1098" s="381">
        <v>9999</v>
      </c>
      <c r="AH1098" s="381" t="s">
        <v>10902</v>
      </c>
      <c r="AI1098" s="381" t="s">
        <v>10724</v>
      </c>
      <c r="AJ1098" s="381">
        <v>1</v>
      </c>
    </row>
    <row r="1099" spans="1:36">
      <c r="A1099" s="381" t="s">
        <v>553</v>
      </c>
      <c r="B1099" s="381" t="s">
        <v>10901</v>
      </c>
      <c r="C1099" s="381">
        <v>20</v>
      </c>
      <c r="D1099" s="381">
        <v>97</v>
      </c>
      <c r="E1099" s="381" t="s">
        <v>10900</v>
      </c>
      <c r="F1099" s="381" t="s">
        <v>10899</v>
      </c>
      <c r="G1099" s="381" t="s">
        <v>4889</v>
      </c>
      <c r="H1099" s="381">
        <v>61500</v>
      </c>
      <c r="I1099" s="381">
        <v>21550</v>
      </c>
      <c r="J1099" s="381">
        <v>24600</v>
      </c>
      <c r="K1099" s="381">
        <v>27700</v>
      </c>
      <c r="L1099" s="381">
        <v>30750</v>
      </c>
      <c r="M1099" s="381">
        <v>33250</v>
      </c>
      <c r="N1099" s="381">
        <v>35700</v>
      </c>
      <c r="O1099" s="381">
        <v>38150</v>
      </c>
      <c r="P1099" s="381">
        <v>40600</v>
      </c>
      <c r="Q1099" s="381">
        <v>12950</v>
      </c>
      <c r="R1099" s="381">
        <v>16240</v>
      </c>
      <c r="S1099" s="381">
        <v>20420</v>
      </c>
      <c r="T1099" s="381">
        <v>24600</v>
      </c>
      <c r="U1099" s="381">
        <v>28780</v>
      </c>
      <c r="V1099" s="381">
        <v>32960</v>
      </c>
      <c r="W1099" s="381">
        <v>37140</v>
      </c>
      <c r="X1099" s="381">
        <v>40600</v>
      </c>
      <c r="Y1099" s="381">
        <v>34450</v>
      </c>
      <c r="Z1099" s="381">
        <v>39400</v>
      </c>
      <c r="AA1099" s="381">
        <v>44300</v>
      </c>
      <c r="AB1099" s="381">
        <v>49200</v>
      </c>
      <c r="AC1099" s="381">
        <v>53150</v>
      </c>
      <c r="AD1099" s="381">
        <v>57100</v>
      </c>
      <c r="AE1099" s="381">
        <v>61050</v>
      </c>
      <c r="AF1099" s="381">
        <v>64950</v>
      </c>
      <c r="AG1099" s="381">
        <v>9999</v>
      </c>
      <c r="AH1099" s="381" t="s">
        <v>4889</v>
      </c>
      <c r="AI1099" s="381" t="s">
        <v>10724</v>
      </c>
      <c r="AJ1099" s="381">
        <v>0</v>
      </c>
    </row>
    <row r="1100" spans="1:36">
      <c r="A1100" s="381" t="s">
        <v>553</v>
      </c>
      <c r="B1100" s="381" t="s">
        <v>10898</v>
      </c>
      <c r="C1100" s="381">
        <v>20</v>
      </c>
      <c r="D1100" s="381">
        <v>99</v>
      </c>
      <c r="E1100" s="381" t="s">
        <v>10897</v>
      </c>
      <c r="F1100" s="381" t="s">
        <v>10896</v>
      </c>
      <c r="G1100" s="381" t="s">
        <v>10895</v>
      </c>
      <c r="H1100" s="381">
        <v>51400</v>
      </c>
      <c r="I1100" s="381">
        <v>21150</v>
      </c>
      <c r="J1100" s="381">
        <v>24150</v>
      </c>
      <c r="K1100" s="381">
        <v>27150</v>
      </c>
      <c r="L1100" s="381">
        <v>30150</v>
      </c>
      <c r="M1100" s="381">
        <v>32600</v>
      </c>
      <c r="N1100" s="381">
        <v>35000</v>
      </c>
      <c r="O1100" s="381">
        <v>37400</v>
      </c>
      <c r="P1100" s="381">
        <v>39800</v>
      </c>
      <c r="Q1100" s="381">
        <v>12700</v>
      </c>
      <c r="R1100" s="381">
        <v>16240</v>
      </c>
      <c r="S1100" s="381">
        <v>20420</v>
      </c>
      <c r="T1100" s="381">
        <v>24600</v>
      </c>
      <c r="U1100" s="381">
        <v>28780</v>
      </c>
      <c r="V1100" s="381">
        <v>32960</v>
      </c>
      <c r="W1100" s="381">
        <v>37140</v>
      </c>
      <c r="X1100" s="381">
        <v>39800</v>
      </c>
      <c r="Y1100" s="381">
        <v>33800</v>
      </c>
      <c r="Z1100" s="381">
        <v>38600</v>
      </c>
      <c r="AA1100" s="381">
        <v>43450</v>
      </c>
      <c r="AB1100" s="381">
        <v>48250</v>
      </c>
      <c r="AC1100" s="381">
        <v>52150</v>
      </c>
      <c r="AD1100" s="381">
        <v>56000</v>
      </c>
      <c r="AE1100" s="381">
        <v>59850</v>
      </c>
      <c r="AF1100" s="381">
        <v>63700</v>
      </c>
      <c r="AG1100" s="381">
        <v>9999</v>
      </c>
      <c r="AH1100" s="381" t="s">
        <v>10895</v>
      </c>
      <c r="AI1100" s="381" t="s">
        <v>10724</v>
      </c>
      <c r="AJ1100" s="381">
        <v>0</v>
      </c>
    </row>
    <row r="1101" spans="1:36">
      <c r="A1101" s="381" t="s">
        <v>553</v>
      </c>
      <c r="B1101" s="381" t="s">
        <v>10894</v>
      </c>
      <c r="C1101" s="381">
        <v>20</v>
      </c>
      <c r="D1101" s="381">
        <v>101</v>
      </c>
      <c r="E1101" s="381" t="s">
        <v>10893</v>
      </c>
      <c r="F1101" s="381" t="s">
        <v>10892</v>
      </c>
      <c r="G1101" s="381" t="s">
        <v>4679</v>
      </c>
      <c r="H1101" s="381">
        <v>66800</v>
      </c>
      <c r="I1101" s="381">
        <v>23400</v>
      </c>
      <c r="J1101" s="381">
        <v>26750</v>
      </c>
      <c r="K1101" s="381">
        <v>30100</v>
      </c>
      <c r="L1101" s="381">
        <v>33400</v>
      </c>
      <c r="M1101" s="381">
        <v>36100</v>
      </c>
      <c r="N1101" s="381">
        <v>38750</v>
      </c>
      <c r="O1101" s="381">
        <v>41450</v>
      </c>
      <c r="P1101" s="381">
        <v>44100</v>
      </c>
      <c r="Q1101" s="381">
        <v>14050</v>
      </c>
      <c r="R1101" s="381">
        <v>16240</v>
      </c>
      <c r="S1101" s="381">
        <v>20420</v>
      </c>
      <c r="T1101" s="381">
        <v>24600</v>
      </c>
      <c r="U1101" s="381">
        <v>28780</v>
      </c>
      <c r="V1101" s="381">
        <v>32960</v>
      </c>
      <c r="W1101" s="381">
        <v>37140</v>
      </c>
      <c r="X1101" s="381">
        <v>41320</v>
      </c>
      <c r="Y1101" s="381">
        <v>37450</v>
      </c>
      <c r="Z1101" s="381">
        <v>42800</v>
      </c>
      <c r="AA1101" s="381">
        <v>48150</v>
      </c>
      <c r="AB1101" s="381">
        <v>53450</v>
      </c>
      <c r="AC1101" s="381">
        <v>57750</v>
      </c>
      <c r="AD1101" s="381">
        <v>62050</v>
      </c>
      <c r="AE1101" s="381">
        <v>66300</v>
      </c>
      <c r="AF1101" s="381">
        <v>70600</v>
      </c>
      <c r="AG1101" s="381">
        <v>9999</v>
      </c>
      <c r="AH1101" s="381" t="s">
        <v>4679</v>
      </c>
      <c r="AI1101" s="381" t="s">
        <v>10724</v>
      </c>
      <c r="AJ1101" s="381">
        <v>0</v>
      </c>
    </row>
    <row r="1102" spans="1:36">
      <c r="A1102" s="381" t="s">
        <v>553</v>
      </c>
      <c r="B1102" s="381" t="s">
        <v>10891</v>
      </c>
      <c r="C1102" s="381">
        <v>20</v>
      </c>
      <c r="D1102" s="381">
        <v>103</v>
      </c>
      <c r="E1102" s="381" t="s">
        <v>7325</v>
      </c>
      <c r="F1102" s="381" t="s">
        <v>7324</v>
      </c>
      <c r="G1102" s="381" t="s">
        <v>10890</v>
      </c>
      <c r="H1102" s="381">
        <v>74800</v>
      </c>
      <c r="I1102" s="381">
        <v>26200</v>
      </c>
      <c r="J1102" s="381">
        <v>29950</v>
      </c>
      <c r="K1102" s="381">
        <v>33700</v>
      </c>
      <c r="L1102" s="381">
        <v>37400</v>
      </c>
      <c r="M1102" s="381">
        <v>40400</v>
      </c>
      <c r="N1102" s="381">
        <v>43400</v>
      </c>
      <c r="O1102" s="381">
        <v>46400</v>
      </c>
      <c r="P1102" s="381">
        <v>49400</v>
      </c>
      <c r="Q1102" s="381">
        <v>15750</v>
      </c>
      <c r="R1102" s="381">
        <v>18000</v>
      </c>
      <c r="S1102" s="381">
        <v>20420</v>
      </c>
      <c r="T1102" s="381">
        <v>24600</v>
      </c>
      <c r="U1102" s="381">
        <v>28780</v>
      </c>
      <c r="V1102" s="381">
        <v>32960</v>
      </c>
      <c r="W1102" s="381">
        <v>37140</v>
      </c>
      <c r="X1102" s="381">
        <v>41320</v>
      </c>
      <c r="Y1102" s="381">
        <v>41900</v>
      </c>
      <c r="Z1102" s="381">
        <v>47900</v>
      </c>
      <c r="AA1102" s="381">
        <v>53900</v>
      </c>
      <c r="AB1102" s="381">
        <v>59850</v>
      </c>
      <c r="AC1102" s="381">
        <v>64650</v>
      </c>
      <c r="AD1102" s="381">
        <v>69450</v>
      </c>
      <c r="AE1102" s="381">
        <v>74250</v>
      </c>
      <c r="AF1102" s="381">
        <v>79050</v>
      </c>
      <c r="AG1102" s="381">
        <v>3760</v>
      </c>
      <c r="AH1102" s="381" t="s">
        <v>10890</v>
      </c>
      <c r="AI1102" s="381" t="s">
        <v>10724</v>
      </c>
      <c r="AJ1102" s="381">
        <v>1</v>
      </c>
    </row>
    <row r="1103" spans="1:36">
      <c r="A1103" s="381" t="s">
        <v>553</v>
      </c>
      <c r="B1103" s="381" t="s">
        <v>10889</v>
      </c>
      <c r="C1103" s="381">
        <v>20</v>
      </c>
      <c r="D1103" s="381">
        <v>105</v>
      </c>
      <c r="E1103" s="381" t="s">
        <v>10888</v>
      </c>
      <c r="F1103" s="381" t="s">
        <v>10887</v>
      </c>
      <c r="G1103" s="381" t="s">
        <v>1042</v>
      </c>
      <c r="H1103" s="381">
        <v>58800</v>
      </c>
      <c r="I1103" s="381">
        <v>21150</v>
      </c>
      <c r="J1103" s="381">
        <v>24150</v>
      </c>
      <c r="K1103" s="381">
        <v>27150</v>
      </c>
      <c r="L1103" s="381">
        <v>30150</v>
      </c>
      <c r="M1103" s="381">
        <v>32600</v>
      </c>
      <c r="N1103" s="381">
        <v>35000</v>
      </c>
      <c r="O1103" s="381">
        <v>37400</v>
      </c>
      <c r="P1103" s="381">
        <v>39800</v>
      </c>
      <c r="Q1103" s="381">
        <v>12700</v>
      </c>
      <c r="R1103" s="381">
        <v>16240</v>
      </c>
      <c r="S1103" s="381">
        <v>20420</v>
      </c>
      <c r="T1103" s="381">
        <v>24600</v>
      </c>
      <c r="U1103" s="381">
        <v>28780</v>
      </c>
      <c r="V1103" s="381">
        <v>32960</v>
      </c>
      <c r="W1103" s="381">
        <v>37140</v>
      </c>
      <c r="X1103" s="381">
        <v>39800</v>
      </c>
      <c r="Y1103" s="381">
        <v>33800</v>
      </c>
      <c r="Z1103" s="381">
        <v>38600</v>
      </c>
      <c r="AA1103" s="381">
        <v>43450</v>
      </c>
      <c r="AB1103" s="381">
        <v>48250</v>
      </c>
      <c r="AC1103" s="381">
        <v>52150</v>
      </c>
      <c r="AD1103" s="381">
        <v>56000</v>
      </c>
      <c r="AE1103" s="381">
        <v>59850</v>
      </c>
      <c r="AF1103" s="381">
        <v>63700</v>
      </c>
      <c r="AG1103" s="381">
        <v>9999</v>
      </c>
      <c r="AH1103" s="381" t="s">
        <v>1042</v>
      </c>
      <c r="AI1103" s="381" t="s">
        <v>10724</v>
      </c>
      <c r="AJ1103" s="381">
        <v>0</v>
      </c>
    </row>
    <row r="1104" spans="1:36">
      <c r="A1104" s="381" t="s">
        <v>553</v>
      </c>
      <c r="B1104" s="381" t="s">
        <v>10886</v>
      </c>
      <c r="C1104" s="381">
        <v>20</v>
      </c>
      <c r="D1104" s="381">
        <v>107</v>
      </c>
      <c r="E1104" s="381" t="s">
        <v>7325</v>
      </c>
      <c r="F1104" s="381" t="s">
        <v>7324</v>
      </c>
      <c r="G1104" s="381" t="s">
        <v>4672</v>
      </c>
      <c r="H1104" s="381">
        <v>74800</v>
      </c>
      <c r="I1104" s="381">
        <v>26200</v>
      </c>
      <c r="J1104" s="381">
        <v>29950</v>
      </c>
      <c r="K1104" s="381">
        <v>33700</v>
      </c>
      <c r="L1104" s="381">
        <v>37400</v>
      </c>
      <c r="M1104" s="381">
        <v>40400</v>
      </c>
      <c r="N1104" s="381">
        <v>43400</v>
      </c>
      <c r="O1104" s="381">
        <v>46400</v>
      </c>
      <c r="P1104" s="381">
        <v>49400</v>
      </c>
      <c r="Q1104" s="381">
        <v>15750</v>
      </c>
      <c r="R1104" s="381">
        <v>18000</v>
      </c>
      <c r="S1104" s="381">
        <v>20420</v>
      </c>
      <c r="T1104" s="381">
        <v>24600</v>
      </c>
      <c r="U1104" s="381">
        <v>28780</v>
      </c>
      <c r="V1104" s="381">
        <v>32960</v>
      </c>
      <c r="W1104" s="381">
        <v>37140</v>
      </c>
      <c r="X1104" s="381">
        <v>41320</v>
      </c>
      <c r="Y1104" s="381">
        <v>41900</v>
      </c>
      <c r="Z1104" s="381">
        <v>47900</v>
      </c>
      <c r="AA1104" s="381">
        <v>53900</v>
      </c>
      <c r="AB1104" s="381">
        <v>59850</v>
      </c>
      <c r="AC1104" s="381">
        <v>64650</v>
      </c>
      <c r="AD1104" s="381">
        <v>69450</v>
      </c>
      <c r="AE1104" s="381">
        <v>74250</v>
      </c>
      <c r="AF1104" s="381">
        <v>79050</v>
      </c>
      <c r="AG1104" s="381">
        <v>9999</v>
      </c>
      <c r="AH1104" s="381" t="s">
        <v>4672</v>
      </c>
      <c r="AI1104" s="381" t="s">
        <v>10724</v>
      </c>
      <c r="AJ1104" s="381">
        <v>1</v>
      </c>
    </row>
    <row r="1105" spans="1:36">
      <c r="A1105" s="381" t="s">
        <v>553</v>
      </c>
      <c r="B1105" s="381" t="s">
        <v>10885</v>
      </c>
      <c r="C1105" s="381">
        <v>20</v>
      </c>
      <c r="D1105" s="381">
        <v>109</v>
      </c>
      <c r="E1105" s="381" t="s">
        <v>10884</v>
      </c>
      <c r="F1105" s="381" t="s">
        <v>10883</v>
      </c>
      <c r="G1105" s="381" t="s">
        <v>1484</v>
      </c>
      <c r="H1105" s="381">
        <v>66400</v>
      </c>
      <c r="I1105" s="381">
        <v>22850</v>
      </c>
      <c r="J1105" s="381">
        <v>26100</v>
      </c>
      <c r="K1105" s="381">
        <v>29350</v>
      </c>
      <c r="L1105" s="381">
        <v>32600</v>
      </c>
      <c r="M1105" s="381">
        <v>35250</v>
      </c>
      <c r="N1105" s="381">
        <v>37850</v>
      </c>
      <c r="O1105" s="381">
        <v>40450</v>
      </c>
      <c r="P1105" s="381">
        <v>43050</v>
      </c>
      <c r="Q1105" s="381">
        <v>13700</v>
      </c>
      <c r="R1105" s="381">
        <v>16240</v>
      </c>
      <c r="S1105" s="381">
        <v>20420</v>
      </c>
      <c r="T1105" s="381">
        <v>24600</v>
      </c>
      <c r="U1105" s="381">
        <v>28780</v>
      </c>
      <c r="V1105" s="381">
        <v>32960</v>
      </c>
      <c r="W1105" s="381">
        <v>37140</v>
      </c>
      <c r="X1105" s="381">
        <v>41320</v>
      </c>
      <c r="Y1105" s="381">
        <v>36550</v>
      </c>
      <c r="Z1105" s="381">
        <v>41750</v>
      </c>
      <c r="AA1105" s="381">
        <v>46950</v>
      </c>
      <c r="AB1105" s="381">
        <v>52150</v>
      </c>
      <c r="AC1105" s="381">
        <v>56350</v>
      </c>
      <c r="AD1105" s="381">
        <v>60500</v>
      </c>
      <c r="AE1105" s="381">
        <v>64700</v>
      </c>
      <c r="AF1105" s="381">
        <v>68850</v>
      </c>
      <c r="AG1105" s="381">
        <v>9999</v>
      </c>
      <c r="AH1105" s="381" t="s">
        <v>1484</v>
      </c>
      <c r="AI1105" s="381" t="s">
        <v>10724</v>
      </c>
      <c r="AJ1105" s="381">
        <v>0</v>
      </c>
    </row>
    <row r="1106" spans="1:36">
      <c r="A1106" s="381" t="s">
        <v>553</v>
      </c>
      <c r="B1106" s="381" t="s">
        <v>10882</v>
      </c>
      <c r="C1106" s="381">
        <v>20</v>
      </c>
      <c r="D1106" s="381">
        <v>111</v>
      </c>
      <c r="E1106" s="381" t="s">
        <v>10881</v>
      </c>
      <c r="F1106" s="381" t="s">
        <v>10880</v>
      </c>
      <c r="G1106" s="381" t="s">
        <v>6678</v>
      </c>
      <c r="H1106" s="381">
        <v>53900</v>
      </c>
      <c r="I1106" s="381">
        <v>21150</v>
      </c>
      <c r="J1106" s="381">
        <v>24150</v>
      </c>
      <c r="K1106" s="381">
        <v>27150</v>
      </c>
      <c r="L1106" s="381">
        <v>30150</v>
      </c>
      <c r="M1106" s="381">
        <v>32600</v>
      </c>
      <c r="N1106" s="381">
        <v>35000</v>
      </c>
      <c r="O1106" s="381">
        <v>37400</v>
      </c>
      <c r="P1106" s="381">
        <v>39800</v>
      </c>
      <c r="Q1106" s="381">
        <v>12700</v>
      </c>
      <c r="R1106" s="381">
        <v>16240</v>
      </c>
      <c r="S1106" s="381">
        <v>20420</v>
      </c>
      <c r="T1106" s="381">
        <v>24600</v>
      </c>
      <c r="U1106" s="381">
        <v>28780</v>
      </c>
      <c r="V1106" s="381">
        <v>32960</v>
      </c>
      <c r="W1106" s="381">
        <v>37140</v>
      </c>
      <c r="X1106" s="381">
        <v>39800</v>
      </c>
      <c r="Y1106" s="381">
        <v>33800</v>
      </c>
      <c r="Z1106" s="381">
        <v>38600</v>
      </c>
      <c r="AA1106" s="381">
        <v>43450</v>
      </c>
      <c r="AB1106" s="381">
        <v>48250</v>
      </c>
      <c r="AC1106" s="381">
        <v>52150</v>
      </c>
      <c r="AD1106" s="381">
        <v>56000</v>
      </c>
      <c r="AE1106" s="381">
        <v>59850</v>
      </c>
      <c r="AF1106" s="381">
        <v>63700</v>
      </c>
      <c r="AG1106" s="381">
        <v>9999</v>
      </c>
      <c r="AH1106" s="381" t="s">
        <v>6678</v>
      </c>
      <c r="AI1106" s="381" t="s">
        <v>10724</v>
      </c>
      <c r="AJ1106" s="381">
        <v>0</v>
      </c>
    </row>
    <row r="1107" spans="1:36">
      <c r="A1107" s="381" t="s">
        <v>553</v>
      </c>
      <c r="B1107" s="381" t="s">
        <v>10879</v>
      </c>
      <c r="C1107" s="381">
        <v>20</v>
      </c>
      <c r="D1107" s="381">
        <v>113</v>
      </c>
      <c r="E1107" s="381" t="s">
        <v>10878</v>
      </c>
      <c r="F1107" s="381" t="s">
        <v>10877</v>
      </c>
      <c r="G1107" s="381" t="s">
        <v>4026</v>
      </c>
      <c r="H1107" s="381">
        <v>70400</v>
      </c>
      <c r="I1107" s="381">
        <v>24650</v>
      </c>
      <c r="J1107" s="381">
        <v>28200</v>
      </c>
      <c r="K1107" s="381">
        <v>31700</v>
      </c>
      <c r="L1107" s="381">
        <v>35200</v>
      </c>
      <c r="M1107" s="381">
        <v>38050</v>
      </c>
      <c r="N1107" s="381">
        <v>40850</v>
      </c>
      <c r="O1107" s="381">
        <v>43650</v>
      </c>
      <c r="P1107" s="381">
        <v>46500</v>
      </c>
      <c r="Q1107" s="381">
        <v>14800</v>
      </c>
      <c r="R1107" s="381">
        <v>16900</v>
      </c>
      <c r="S1107" s="381">
        <v>20420</v>
      </c>
      <c r="T1107" s="381">
        <v>24600</v>
      </c>
      <c r="U1107" s="381">
        <v>28780</v>
      </c>
      <c r="V1107" s="381">
        <v>32960</v>
      </c>
      <c r="W1107" s="381">
        <v>37140</v>
      </c>
      <c r="X1107" s="381">
        <v>41320</v>
      </c>
      <c r="Y1107" s="381">
        <v>39450</v>
      </c>
      <c r="Z1107" s="381">
        <v>45050</v>
      </c>
      <c r="AA1107" s="381">
        <v>50700</v>
      </c>
      <c r="AB1107" s="381">
        <v>56300</v>
      </c>
      <c r="AC1107" s="381">
        <v>60850</v>
      </c>
      <c r="AD1107" s="381">
        <v>65350</v>
      </c>
      <c r="AE1107" s="381">
        <v>69850</v>
      </c>
      <c r="AF1107" s="381">
        <v>74350</v>
      </c>
      <c r="AG1107" s="381">
        <v>9999</v>
      </c>
      <c r="AH1107" s="381" t="s">
        <v>4026</v>
      </c>
      <c r="AI1107" s="381" t="s">
        <v>10724</v>
      </c>
      <c r="AJ1107" s="381">
        <v>0</v>
      </c>
    </row>
    <row r="1108" spans="1:36">
      <c r="A1108" s="381" t="s">
        <v>553</v>
      </c>
      <c r="B1108" s="381" t="s">
        <v>10876</v>
      </c>
      <c r="C1108" s="381">
        <v>20</v>
      </c>
      <c r="D1108" s="381">
        <v>115</v>
      </c>
      <c r="E1108" s="381" t="s">
        <v>10875</v>
      </c>
      <c r="F1108" s="381" t="s">
        <v>10874</v>
      </c>
      <c r="G1108" s="381" t="s">
        <v>1476</v>
      </c>
      <c r="H1108" s="381">
        <v>61000</v>
      </c>
      <c r="I1108" s="381">
        <v>21350</v>
      </c>
      <c r="J1108" s="381">
        <v>24400</v>
      </c>
      <c r="K1108" s="381">
        <v>27450</v>
      </c>
      <c r="L1108" s="381">
        <v>30500</v>
      </c>
      <c r="M1108" s="381">
        <v>32950</v>
      </c>
      <c r="N1108" s="381">
        <v>35400</v>
      </c>
      <c r="O1108" s="381">
        <v>37850</v>
      </c>
      <c r="P1108" s="381">
        <v>40300</v>
      </c>
      <c r="Q1108" s="381">
        <v>12850</v>
      </c>
      <c r="R1108" s="381">
        <v>16240</v>
      </c>
      <c r="S1108" s="381">
        <v>20420</v>
      </c>
      <c r="T1108" s="381">
        <v>24600</v>
      </c>
      <c r="U1108" s="381">
        <v>28780</v>
      </c>
      <c r="V1108" s="381">
        <v>32960</v>
      </c>
      <c r="W1108" s="381">
        <v>37140</v>
      </c>
      <c r="X1108" s="381">
        <v>40300</v>
      </c>
      <c r="Y1108" s="381">
        <v>34200</v>
      </c>
      <c r="Z1108" s="381">
        <v>39050</v>
      </c>
      <c r="AA1108" s="381">
        <v>43950</v>
      </c>
      <c r="AB1108" s="381">
        <v>48800</v>
      </c>
      <c r="AC1108" s="381">
        <v>52750</v>
      </c>
      <c r="AD1108" s="381">
        <v>56650</v>
      </c>
      <c r="AE1108" s="381">
        <v>60550</v>
      </c>
      <c r="AF1108" s="381">
        <v>64450</v>
      </c>
      <c r="AG1108" s="381">
        <v>9999</v>
      </c>
      <c r="AH1108" s="381" t="s">
        <v>1476</v>
      </c>
      <c r="AI1108" s="381" t="s">
        <v>10724</v>
      </c>
      <c r="AJ1108" s="381">
        <v>0</v>
      </c>
    </row>
    <row r="1109" spans="1:36">
      <c r="A1109" s="381" t="s">
        <v>553</v>
      </c>
      <c r="B1109" s="381" t="s">
        <v>10873</v>
      </c>
      <c r="C1109" s="381">
        <v>20</v>
      </c>
      <c r="D1109" s="381">
        <v>117</v>
      </c>
      <c r="E1109" s="381" t="s">
        <v>10872</v>
      </c>
      <c r="F1109" s="381" t="s">
        <v>10871</v>
      </c>
      <c r="G1109" s="381" t="s">
        <v>1474</v>
      </c>
      <c r="H1109" s="381">
        <v>62600</v>
      </c>
      <c r="I1109" s="381">
        <v>21950</v>
      </c>
      <c r="J1109" s="381">
        <v>25050</v>
      </c>
      <c r="K1109" s="381">
        <v>28200</v>
      </c>
      <c r="L1109" s="381">
        <v>31300</v>
      </c>
      <c r="M1109" s="381">
        <v>33850</v>
      </c>
      <c r="N1109" s="381">
        <v>36350</v>
      </c>
      <c r="O1109" s="381">
        <v>38850</v>
      </c>
      <c r="P1109" s="381">
        <v>41350</v>
      </c>
      <c r="Q1109" s="381">
        <v>13200</v>
      </c>
      <c r="R1109" s="381">
        <v>16240</v>
      </c>
      <c r="S1109" s="381">
        <v>20420</v>
      </c>
      <c r="T1109" s="381">
        <v>24600</v>
      </c>
      <c r="U1109" s="381">
        <v>28780</v>
      </c>
      <c r="V1109" s="381">
        <v>32960</v>
      </c>
      <c r="W1109" s="381">
        <v>37140</v>
      </c>
      <c r="X1109" s="381">
        <v>41320</v>
      </c>
      <c r="Y1109" s="381">
        <v>35100</v>
      </c>
      <c r="Z1109" s="381">
        <v>40100</v>
      </c>
      <c r="AA1109" s="381">
        <v>45100</v>
      </c>
      <c r="AB1109" s="381">
        <v>50100</v>
      </c>
      <c r="AC1109" s="381">
        <v>54150</v>
      </c>
      <c r="AD1109" s="381">
        <v>58150</v>
      </c>
      <c r="AE1109" s="381">
        <v>62150</v>
      </c>
      <c r="AF1109" s="381">
        <v>66150</v>
      </c>
      <c r="AG1109" s="381">
        <v>9999</v>
      </c>
      <c r="AH1109" s="381" t="s">
        <v>1474</v>
      </c>
      <c r="AI1109" s="381" t="s">
        <v>10724</v>
      </c>
      <c r="AJ1109" s="381">
        <v>0</v>
      </c>
    </row>
    <row r="1110" spans="1:36">
      <c r="A1110" s="381" t="s">
        <v>553</v>
      </c>
      <c r="B1110" s="381" t="s">
        <v>10870</v>
      </c>
      <c r="C1110" s="381">
        <v>20</v>
      </c>
      <c r="D1110" s="381">
        <v>119</v>
      </c>
      <c r="E1110" s="381" t="s">
        <v>10869</v>
      </c>
      <c r="F1110" s="381" t="s">
        <v>10868</v>
      </c>
      <c r="G1110" s="381" t="s">
        <v>4019</v>
      </c>
      <c r="H1110" s="381">
        <v>56400</v>
      </c>
      <c r="I1110" s="381">
        <v>21150</v>
      </c>
      <c r="J1110" s="381">
        <v>24150</v>
      </c>
      <c r="K1110" s="381">
        <v>27150</v>
      </c>
      <c r="L1110" s="381">
        <v>30150</v>
      </c>
      <c r="M1110" s="381">
        <v>32600</v>
      </c>
      <c r="N1110" s="381">
        <v>35000</v>
      </c>
      <c r="O1110" s="381">
        <v>37400</v>
      </c>
      <c r="P1110" s="381">
        <v>39800</v>
      </c>
      <c r="Q1110" s="381">
        <v>12700</v>
      </c>
      <c r="R1110" s="381">
        <v>16240</v>
      </c>
      <c r="S1110" s="381">
        <v>20420</v>
      </c>
      <c r="T1110" s="381">
        <v>24600</v>
      </c>
      <c r="U1110" s="381">
        <v>28780</v>
      </c>
      <c r="V1110" s="381">
        <v>32960</v>
      </c>
      <c r="W1110" s="381">
        <v>37140</v>
      </c>
      <c r="X1110" s="381">
        <v>39800</v>
      </c>
      <c r="Y1110" s="381">
        <v>33800</v>
      </c>
      <c r="Z1110" s="381">
        <v>38600</v>
      </c>
      <c r="AA1110" s="381">
        <v>43450</v>
      </c>
      <c r="AB1110" s="381">
        <v>48250</v>
      </c>
      <c r="AC1110" s="381">
        <v>52150</v>
      </c>
      <c r="AD1110" s="381">
        <v>56000</v>
      </c>
      <c r="AE1110" s="381">
        <v>59850</v>
      </c>
      <c r="AF1110" s="381">
        <v>63700</v>
      </c>
      <c r="AG1110" s="381">
        <v>9999</v>
      </c>
      <c r="AH1110" s="381" t="s">
        <v>4019</v>
      </c>
      <c r="AI1110" s="381" t="s">
        <v>10724</v>
      </c>
      <c r="AJ1110" s="381">
        <v>0</v>
      </c>
    </row>
    <row r="1111" spans="1:36">
      <c r="A1111" s="381" t="s">
        <v>553</v>
      </c>
      <c r="B1111" s="381" t="s">
        <v>10867</v>
      </c>
      <c r="C1111" s="381">
        <v>20</v>
      </c>
      <c r="D1111" s="381">
        <v>121</v>
      </c>
      <c r="E1111" s="381" t="s">
        <v>7325</v>
      </c>
      <c r="F1111" s="381" t="s">
        <v>7324</v>
      </c>
      <c r="G1111" s="381" t="s">
        <v>5131</v>
      </c>
      <c r="H1111" s="381">
        <v>74800</v>
      </c>
      <c r="I1111" s="381">
        <v>26200</v>
      </c>
      <c r="J1111" s="381">
        <v>29950</v>
      </c>
      <c r="K1111" s="381">
        <v>33700</v>
      </c>
      <c r="L1111" s="381">
        <v>37400</v>
      </c>
      <c r="M1111" s="381">
        <v>40400</v>
      </c>
      <c r="N1111" s="381">
        <v>43400</v>
      </c>
      <c r="O1111" s="381">
        <v>46400</v>
      </c>
      <c r="P1111" s="381">
        <v>49400</v>
      </c>
      <c r="Q1111" s="381">
        <v>15750</v>
      </c>
      <c r="R1111" s="381">
        <v>18000</v>
      </c>
      <c r="S1111" s="381">
        <v>20420</v>
      </c>
      <c r="T1111" s="381">
        <v>24600</v>
      </c>
      <c r="U1111" s="381">
        <v>28780</v>
      </c>
      <c r="V1111" s="381">
        <v>32960</v>
      </c>
      <c r="W1111" s="381">
        <v>37140</v>
      </c>
      <c r="X1111" s="381">
        <v>41320</v>
      </c>
      <c r="Y1111" s="381">
        <v>41900</v>
      </c>
      <c r="Z1111" s="381">
        <v>47900</v>
      </c>
      <c r="AA1111" s="381">
        <v>53900</v>
      </c>
      <c r="AB1111" s="381">
        <v>59850</v>
      </c>
      <c r="AC1111" s="381">
        <v>64650</v>
      </c>
      <c r="AD1111" s="381">
        <v>69450</v>
      </c>
      <c r="AE1111" s="381">
        <v>74250</v>
      </c>
      <c r="AF1111" s="381">
        <v>79050</v>
      </c>
      <c r="AG1111" s="381">
        <v>3760</v>
      </c>
      <c r="AH1111" s="381" t="s">
        <v>5131</v>
      </c>
      <c r="AI1111" s="381" t="s">
        <v>10724</v>
      </c>
      <c r="AJ1111" s="381">
        <v>1</v>
      </c>
    </row>
    <row r="1112" spans="1:36">
      <c r="A1112" s="381" t="s">
        <v>553</v>
      </c>
      <c r="B1112" s="381" t="s">
        <v>10866</v>
      </c>
      <c r="C1112" s="381">
        <v>20</v>
      </c>
      <c r="D1112" s="381">
        <v>123</v>
      </c>
      <c r="E1112" s="381" t="s">
        <v>10865</v>
      </c>
      <c r="F1112" s="381" t="s">
        <v>10864</v>
      </c>
      <c r="G1112" s="381" t="s">
        <v>3068</v>
      </c>
      <c r="H1112" s="381">
        <v>60900</v>
      </c>
      <c r="I1112" s="381">
        <v>21350</v>
      </c>
      <c r="J1112" s="381">
        <v>24400</v>
      </c>
      <c r="K1112" s="381">
        <v>27450</v>
      </c>
      <c r="L1112" s="381">
        <v>30450</v>
      </c>
      <c r="M1112" s="381">
        <v>32900</v>
      </c>
      <c r="N1112" s="381">
        <v>35350</v>
      </c>
      <c r="O1112" s="381">
        <v>37800</v>
      </c>
      <c r="P1112" s="381">
        <v>40200</v>
      </c>
      <c r="Q1112" s="381">
        <v>12800</v>
      </c>
      <c r="R1112" s="381">
        <v>16240</v>
      </c>
      <c r="S1112" s="381">
        <v>20420</v>
      </c>
      <c r="T1112" s="381">
        <v>24600</v>
      </c>
      <c r="U1112" s="381">
        <v>28780</v>
      </c>
      <c r="V1112" s="381">
        <v>32960</v>
      </c>
      <c r="W1112" s="381">
        <v>37140</v>
      </c>
      <c r="X1112" s="381">
        <v>40200</v>
      </c>
      <c r="Y1112" s="381">
        <v>34100</v>
      </c>
      <c r="Z1112" s="381">
        <v>39000</v>
      </c>
      <c r="AA1112" s="381">
        <v>43850</v>
      </c>
      <c r="AB1112" s="381">
        <v>48700</v>
      </c>
      <c r="AC1112" s="381">
        <v>52600</v>
      </c>
      <c r="AD1112" s="381">
        <v>56500</v>
      </c>
      <c r="AE1112" s="381">
        <v>60400</v>
      </c>
      <c r="AF1112" s="381">
        <v>64300</v>
      </c>
      <c r="AG1112" s="381">
        <v>9999</v>
      </c>
      <c r="AH1112" s="381" t="s">
        <v>3068</v>
      </c>
      <c r="AI1112" s="381" t="s">
        <v>10724</v>
      </c>
      <c r="AJ1112" s="381">
        <v>0</v>
      </c>
    </row>
    <row r="1113" spans="1:36">
      <c r="A1113" s="381" t="s">
        <v>553</v>
      </c>
      <c r="B1113" s="381" t="s">
        <v>10863</v>
      </c>
      <c r="C1113" s="381">
        <v>20</v>
      </c>
      <c r="D1113" s="381">
        <v>125</v>
      </c>
      <c r="E1113" s="381" t="s">
        <v>10862</v>
      </c>
      <c r="F1113" s="381" t="s">
        <v>10861</v>
      </c>
      <c r="G1113" s="381" t="s">
        <v>1924</v>
      </c>
      <c r="H1113" s="381">
        <v>53700</v>
      </c>
      <c r="I1113" s="381">
        <v>21150</v>
      </c>
      <c r="J1113" s="381">
        <v>24150</v>
      </c>
      <c r="K1113" s="381">
        <v>27150</v>
      </c>
      <c r="L1113" s="381">
        <v>30150</v>
      </c>
      <c r="M1113" s="381">
        <v>32600</v>
      </c>
      <c r="N1113" s="381">
        <v>35000</v>
      </c>
      <c r="O1113" s="381">
        <v>37400</v>
      </c>
      <c r="P1113" s="381">
        <v>39800</v>
      </c>
      <c r="Q1113" s="381">
        <v>12700</v>
      </c>
      <c r="R1113" s="381">
        <v>16240</v>
      </c>
      <c r="S1113" s="381">
        <v>20420</v>
      </c>
      <c r="T1113" s="381">
        <v>24600</v>
      </c>
      <c r="U1113" s="381">
        <v>28780</v>
      </c>
      <c r="V1113" s="381">
        <v>32960</v>
      </c>
      <c r="W1113" s="381">
        <v>37140</v>
      </c>
      <c r="X1113" s="381">
        <v>39800</v>
      </c>
      <c r="Y1113" s="381">
        <v>33800</v>
      </c>
      <c r="Z1113" s="381">
        <v>38600</v>
      </c>
      <c r="AA1113" s="381">
        <v>43450</v>
      </c>
      <c r="AB1113" s="381">
        <v>48250</v>
      </c>
      <c r="AC1113" s="381">
        <v>52150</v>
      </c>
      <c r="AD1113" s="381">
        <v>56000</v>
      </c>
      <c r="AE1113" s="381">
        <v>59850</v>
      </c>
      <c r="AF1113" s="381">
        <v>63700</v>
      </c>
      <c r="AG1113" s="381">
        <v>9999</v>
      </c>
      <c r="AH1113" s="381" t="s">
        <v>1924</v>
      </c>
      <c r="AI1113" s="381" t="s">
        <v>10724</v>
      </c>
      <c r="AJ1113" s="381">
        <v>0</v>
      </c>
    </row>
    <row r="1114" spans="1:36">
      <c r="A1114" s="381" t="s">
        <v>553</v>
      </c>
      <c r="B1114" s="381" t="s">
        <v>10860</v>
      </c>
      <c r="C1114" s="381">
        <v>20</v>
      </c>
      <c r="D1114" s="381">
        <v>127</v>
      </c>
      <c r="E1114" s="381" t="s">
        <v>10859</v>
      </c>
      <c r="F1114" s="381" t="s">
        <v>10858</v>
      </c>
      <c r="G1114" s="381" t="s">
        <v>3055</v>
      </c>
      <c r="H1114" s="381">
        <v>60500</v>
      </c>
      <c r="I1114" s="381">
        <v>21200</v>
      </c>
      <c r="J1114" s="381">
        <v>24200</v>
      </c>
      <c r="K1114" s="381">
        <v>27250</v>
      </c>
      <c r="L1114" s="381">
        <v>30250</v>
      </c>
      <c r="M1114" s="381">
        <v>32700</v>
      </c>
      <c r="N1114" s="381">
        <v>35100</v>
      </c>
      <c r="O1114" s="381">
        <v>37550</v>
      </c>
      <c r="P1114" s="381">
        <v>39950</v>
      </c>
      <c r="Q1114" s="381">
        <v>12750</v>
      </c>
      <c r="R1114" s="381">
        <v>16240</v>
      </c>
      <c r="S1114" s="381">
        <v>20420</v>
      </c>
      <c r="T1114" s="381">
        <v>24600</v>
      </c>
      <c r="U1114" s="381">
        <v>28780</v>
      </c>
      <c r="V1114" s="381">
        <v>32960</v>
      </c>
      <c r="W1114" s="381">
        <v>37140</v>
      </c>
      <c r="X1114" s="381">
        <v>39950</v>
      </c>
      <c r="Y1114" s="381">
        <v>33900</v>
      </c>
      <c r="Z1114" s="381">
        <v>38750</v>
      </c>
      <c r="AA1114" s="381">
        <v>43600</v>
      </c>
      <c r="AB1114" s="381">
        <v>48400</v>
      </c>
      <c r="AC1114" s="381">
        <v>52300</v>
      </c>
      <c r="AD1114" s="381">
        <v>56150</v>
      </c>
      <c r="AE1114" s="381">
        <v>60050</v>
      </c>
      <c r="AF1114" s="381">
        <v>63900</v>
      </c>
      <c r="AG1114" s="381">
        <v>9999</v>
      </c>
      <c r="AH1114" s="381" t="s">
        <v>3055</v>
      </c>
      <c r="AI1114" s="381" t="s">
        <v>10724</v>
      </c>
      <c r="AJ1114" s="381">
        <v>0</v>
      </c>
    </row>
    <row r="1115" spans="1:36">
      <c r="A1115" s="381" t="s">
        <v>553</v>
      </c>
      <c r="B1115" s="381" t="s">
        <v>10857</v>
      </c>
      <c r="C1115" s="381">
        <v>20</v>
      </c>
      <c r="D1115" s="381">
        <v>129</v>
      </c>
      <c r="E1115" s="381" t="s">
        <v>10856</v>
      </c>
      <c r="F1115" s="381" t="s">
        <v>10855</v>
      </c>
      <c r="G1115" s="381" t="s">
        <v>5363</v>
      </c>
      <c r="H1115" s="381">
        <v>56300</v>
      </c>
      <c r="I1115" s="381">
        <v>21150</v>
      </c>
      <c r="J1115" s="381">
        <v>24150</v>
      </c>
      <c r="K1115" s="381">
        <v>27150</v>
      </c>
      <c r="L1115" s="381">
        <v>30150</v>
      </c>
      <c r="M1115" s="381">
        <v>32600</v>
      </c>
      <c r="N1115" s="381">
        <v>35000</v>
      </c>
      <c r="O1115" s="381">
        <v>37400</v>
      </c>
      <c r="P1115" s="381">
        <v>39800</v>
      </c>
      <c r="Q1115" s="381">
        <v>12700</v>
      </c>
      <c r="R1115" s="381">
        <v>16240</v>
      </c>
      <c r="S1115" s="381">
        <v>20420</v>
      </c>
      <c r="T1115" s="381">
        <v>24600</v>
      </c>
      <c r="U1115" s="381">
        <v>28780</v>
      </c>
      <c r="V1115" s="381">
        <v>32960</v>
      </c>
      <c r="W1115" s="381">
        <v>37140</v>
      </c>
      <c r="X1115" s="381">
        <v>39800</v>
      </c>
      <c r="Y1115" s="381">
        <v>33800</v>
      </c>
      <c r="Z1115" s="381">
        <v>38600</v>
      </c>
      <c r="AA1115" s="381">
        <v>43450</v>
      </c>
      <c r="AB1115" s="381">
        <v>48250</v>
      </c>
      <c r="AC1115" s="381">
        <v>52150</v>
      </c>
      <c r="AD1115" s="381">
        <v>56000</v>
      </c>
      <c r="AE1115" s="381">
        <v>59850</v>
      </c>
      <c r="AF1115" s="381">
        <v>63700</v>
      </c>
      <c r="AG1115" s="381">
        <v>9999</v>
      </c>
      <c r="AH1115" s="381" t="s">
        <v>5363</v>
      </c>
      <c r="AI1115" s="381" t="s">
        <v>10724</v>
      </c>
      <c r="AJ1115" s="381">
        <v>0</v>
      </c>
    </row>
    <row r="1116" spans="1:36">
      <c r="A1116" s="381" t="s">
        <v>553</v>
      </c>
      <c r="B1116" s="381" t="s">
        <v>10854</v>
      </c>
      <c r="C1116" s="381">
        <v>20</v>
      </c>
      <c r="D1116" s="381">
        <v>131</v>
      </c>
      <c r="E1116" s="381" t="s">
        <v>10853</v>
      </c>
      <c r="F1116" s="381" t="s">
        <v>10852</v>
      </c>
      <c r="G1116" s="381" t="s">
        <v>6815</v>
      </c>
      <c r="H1116" s="381">
        <v>67400</v>
      </c>
      <c r="I1116" s="381">
        <v>23600</v>
      </c>
      <c r="J1116" s="381">
        <v>27000</v>
      </c>
      <c r="K1116" s="381">
        <v>30350</v>
      </c>
      <c r="L1116" s="381">
        <v>33700</v>
      </c>
      <c r="M1116" s="381">
        <v>36400</v>
      </c>
      <c r="N1116" s="381">
        <v>39100</v>
      </c>
      <c r="O1116" s="381">
        <v>41800</v>
      </c>
      <c r="P1116" s="381">
        <v>44500</v>
      </c>
      <c r="Q1116" s="381">
        <v>14150</v>
      </c>
      <c r="R1116" s="381">
        <v>16240</v>
      </c>
      <c r="S1116" s="381">
        <v>20420</v>
      </c>
      <c r="T1116" s="381">
        <v>24600</v>
      </c>
      <c r="U1116" s="381">
        <v>28780</v>
      </c>
      <c r="V1116" s="381">
        <v>32960</v>
      </c>
      <c r="W1116" s="381">
        <v>37140</v>
      </c>
      <c r="X1116" s="381">
        <v>41320</v>
      </c>
      <c r="Y1116" s="381">
        <v>37750</v>
      </c>
      <c r="Z1116" s="381">
        <v>43150</v>
      </c>
      <c r="AA1116" s="381">
        <v>48550</v>
      </c>
      <c r="AB1116" s="381">
        <v>53900</v>
      </c>
      <c r="AC1116" s="381">
        <v>58250</v>
      </c>
      <c r="AD1116" s="381">
        <v>62550</v>
      </c>
      <c r="AE1116" s="381">
        <v>66850</v>
      </c>
      <c r="AF1116" s="381">
        <v>71150</v>
      </c>
      <c r="AG1116" s="381">
        <v>9999</v>
      </c>
      <c r="AH1116" s="381" t="s">
        <v>6815</v>
      </c>
      <c r="AI1116" s="381" t="s">
        <v>10724</v>
      </c>
      <c r="AJ1116" s="381">
        <v>0</v>
      </c>
    </row>
    <row r="1117" spans="1:36">
      <c r="A1117" s="381" t="s">
        <v>553</v>
      </c>
      <c r="B1117" s="381" t="s">
        <v>10851</v>
      </c>
      <c r="C1117" s="381">
        <v>20</v>
      </c>
      <c r="D1117" s="381">
        <v>133</v>
      </c>
      <c r="E1117" s="381" t="s">
        <v>10850</v>
      </c>
      <c r="F1117" s="381" t="s">
        <v>10849</v>
      </c>
      <c r="G1117" s="381" t="s">
        <v>10848</v>
      </c>
      <c r="H1117" s="381">
        <v>53700</v>
      </c>
      <c r="I1117" s="381">
        <v>21150</v>
      </c>
      <c r="J1117" s="381">
        <v>24150</v>
      </c>
      <c r="K1117" s="381">
        <v>27150</v>
      </c>
      <c r="L1117" s="381">
        <v>30150</v>
      </c>
      <c r="M1117" s="381">
        <v>32600</v>
      </c>
      <c r="N1117" s="381">
        <v>35000</v>
      </c>
      <c r="O1117" s="381">
        <v>37400</v>
      </c>
      <c r="P1117" s="381">
        <v>39800</v>
      </c>
      <c r="Q1117" s="381">
        <v>12700</v>
      </c>
      <c r="R1117" s="381">
        <v>16240</v>
      </c>
      <c r="S1117" s="381">
        <v>20420</v>
      </c>
      <c r="T1117" s="381">
        <v>24600</v>
      </c>
      <c r="U1117" s="381">
        <v>28780</v>
      </c>
      <c r="V1117" s="381">
        <v>32960</v>
      </c>
      <c r="W1117" s="381">
        <v>37140</v>
      </c>
      <c r="X1117" s="381">
        <v>39800</v>
      </c>
      <c r="Y1117" s="381">
        <v>33800</v>
      </c>
      <c r="Z1117" s="381">
        <v>38600</v>
      </c>
      <c r="AA1117" s="381">
        <v>43450</v>
      </c>
      <c r="AB1117" s="381">
        <v>48250</v>
      </c>
      <c r="AC1117" s="381">
        <v>52150</v>
      </c>
      <c r="AD1117" s="381">
        <v>56000</v>
      </c>
      <c r="AE1117" s="381">
        <v>59850</v>
      </c>
      <c r="AF1117" s="381">
        <v>63700</v>
      </c>
      <c r="AG1117" s="381">
        <v>9999</v>
      </c>
      <c r="AH1117" s="381" t="s">
        <v>10848</v>
      </c>
      <c r="AI1117" s="381" t="s">
        <v>10724</v>
      </c>
      <c r="AJ1117" s="381">
        <v>0</v>
      </c>
    </row>
    <row r="1118" spans="1:36">
      <c r="A1118" s="381" t="s">
        <v>553</v>
      </c>
      <c r="B1118" s="381" t="s">
        <v>10847</v>
      </c>
      <c r="C1118" s="381">
        <v>20</v>
      </c>
      <c r="D1118" s="381">
        <v>135</v>
      </c>
      <c r="E1118" s="381" t="s">
        <v>10846</v>
      </c>
      <c r="F1118" s="381" t="s">
        <v>10845</v>
      </c>
      <c r="G1118" s="381" t="s">
        <v>10844</v>
      </c>
      <c r="H1118" s="381">
        <v>63600</v>
      </c>
      <c r="I1118" s="381">
        <v>22300</v>
      </c>
      <c r="J1118" s="381">
        <v>25450</v>
      </c>
      <c r="K1118" s="381">
        <v>28650</v>
      </c>
      <c r="L1118" s="381">
        <v>31800</v>
      </c>
      <c r="M1118" s="381">
        <v>34350</v>
      </c>
      <c r="N1118" s="381">
        <v>36900</v>
      </c>
      <c r="O1118" s="381">
        <v>39450</v>
      </c>
      <c r="P1118" s="381">
        <v>42000</v>
      </c>
      <c r="Q1118" s="381">
        <v>13400</v>
      </c>
      <c r="R1118" s="381">
        <v>16240</v>
      </c>
      <c r="S1118" s="381">
        <v>20420</v>
      </c>
      <c r="T1118" s="381">
        <v>24600</v>
      </c>
      <c r="U1118" s="381">
        <v>28780</v>
      </c>
      <c r="V1118" s="381">
        <v>32960</v>
      </c>
      <c r="W1118" s="381">
        <v>37140</v>
      </c>
      <c r="X1118" s="381">
        <v>41320</v>
      </c>
      <c r="Y1118" s="381">
        <v>35650</v>
      </c>
      <c r="Z1118" s="381">
        <v>40750</v>
      </c>
      <c r="AA1118" s="381">
        <v>45850</v>
      </c>
      <c r="AB1118" s="381">
        <v>50900</v>
      </c>
      <c r="AC1118" s="381">
        <v>55000</v>
      </c>
      <c r="AD1118" s="381">
        <v>59050</v>
      </c>
      <c r="AE1118" s="381">
        <v>63150</v>
      </c>
      <c r="AF1118" s="381">
        <v>67200</v>
      </c>
      <c r="AG1118" s="381">
        <v>9999</v>
      </c>
      <c r="AH1118" s="381" t="s">
        <v>10844</v>
      </c>
      <c r="AI1118" s="381" t="s">
        <v>10724</v>
      </c>
      <c r="AJ1118" s="381">
        <v>0</v>
      </c>
    </row>
    <row r="1119" spans="1:36">
      <c r="A1119" s="381" t="s">
        <v>553</v>
      </c>
      <c r="B1119" s="381" t="s">
        <v>10843</v>
      </c>
      <c r="C1119" s="381">
        <v>20</v>
      </c>
      <c r="D1119" s="381">
        <v>137</v>
      </c>
      <c r="E1119" s="381" t="s">
        <v>10842</v>
      </c>
      <c r="F1119" s="381" t="s">
        <v>10841</v>
      </c>
      <c r="G1119" s="381" t="s">
        <v>10840</v>
      </c>
      <c r="H1119" s="381">
        <v>64400</v>
      </c>
      <c r="I1119" s="381">
        <v>22550</v>
      </c>
      <c r="J1119" s="381">
        <v>25800</v>
      </c>
      <c r="K1119" s="381">
        <v>29000</v>
      </c>
      <c r="L1119" s="381">
        <v>32200</v>
      </c>
      <c r="M1119" s="381">
        <v>34800</v>
      </c>
      <c r="N1119" s="381">
        <v>37400</v>
      </c>
      <c r="O1119" s="381">
        <v>39950</v>
      </c>
      <c r="P1119" s="381">
        <v>42550</v>
      </c>
      <c r="Q1119" s="381">
        <v>13550</v>
      </c>
      <c r="R1119" s="381">
        <v>16240</v>
      </c>
      <c r="S1119" s="381">
        <v>20420</v>
      </c>
      <c r="T1119" s="381">
        <v>24600</v>
      </c>
      <c r="U1119" s="381">
        <v>28780</v>
      </c>
      <c r="V1119" s="381">
        <v>32960</v>
      </c>
      <c r="W1119" s="381">
        <v>37140</v>
      </c>
      <c r="X1119" s="381">
        <v>41320</v>
      </c>
      <c r="Y1119" s="381">
        <v>36050</v>
      </c>
      <c r="Z1119" s="381">
        <v>41200</v>
      </c>
      <c r="AA1119" s="381">
        <v>46350</v>
      </c>
      <c r="AB1119" s="381">
        <v>51500</v>
      </c>
      <c r="AC1119" s="381">
        <v>55650</v>
      </c>
      <c r="AD1119" s="381">
        <v>59750</v>
      </c>
      <c r="AE1119" s="381">
        <v>63900</v>
      </c>
      <c r="AF1119" s="381">
        <v>68000</v>
      </c>
      <c r="AG1119" s="381">
        <v>9999</v>
      </c>
      <c r="AH1119" s="381" t="s">
        <v>10840</v>
      </c>
      <c r="AI1119" s="381" t="s">
        <v>10724</v>
      </c>
      <c r="AJ1119" s="381">
        <v>0</v>
      </c>
    </row>
    <row r="1120" spans="1:36">
      <c r="A1120" s="381" t="s">
        <v>553</v>
      </c>
      <c r="B1120" s="381" t="s">
        <v>10839</v>
      </c>
      <c r="C1120" s="381">
        <v>20</v>
      </c>
      <c r="D1120" s="381">
        <v>139</v>
      </c>
      <c r="E1120" s="381" t="s">
        <v>10746</v>
      </c>
      <c r="F1120" s="381" t="s">
        <v>10745</v>
      </c>
      <c r="G1120" s="381" t="s">
        <v>4822</v>
      </c>
      <c r="H1120" s="381">
        <v>68300</v>
      </c>
      <c r="I1120" s="381">
        <v>23450</v>
      </c>
      <c r="J1120" s="381">
        <v>26800</v>
      </c>
      <c r="K1120" s="381">
        <v>30150</v>
      </c>
      <c r="L1120" s="381">
        <v>33450</v>
      </c>
      <c r="M1120" s="381">
        <v>36150</v>
      </c>
      <c r="N1120" s="381">
        <v>38850</v>
      </c>
      <c r="O1120" s="381">
        <v>41500</v>
      </c>
      <c r="P1120" s="381">
        <v>44200</v>
      </c>
      <c r="Q1120" s="381">
        <v>14050</v>
      </c>
      <c r="R1120" s="381">
        <v>16240</v>
      </c>
      <c r="S1120" s="381">
        <v>20420</v>
      </c>
      <c r="T1120" s="381">
        <v>24600</v>
      </c>
      <c r="U1120" s="381">
        <v>28780</v>
      </c>
      <c r="V1120" s="381">
        <v>32960</v>
      </c>
      <c r="W1120" s="381">
        <v>37140</v>
      </c>
      <c r="X1120" s="381">
        <v>41320</v>
      </c>
      <c r="Y1120" s="381">
        <v>37450</v>
      </c>
      <c r="Z1120" s="381">
        <v>42800</v>
      </c>
      <c r="AA1120" s="381">
        <v>48150</v>
      </c>
      <c r="AB1120" s="381">
        <v>53500</v>
      </c>
      <c r="AC1120" s="381">
        <v>57800</v>
      </c>
      <c r="AD1120" s="381">
        <v>62100</v>
      </c>
      <c r="AE1120" s="381">
        <v>66350</v>
      </c>
      <c r="AF1120" s="381">
        <v>70650</v>
      </c>
      <c r="AG1120" s="381">
        <v>9999</v>
      </c>
      <c r="AH1120" s="381" t="s">
        <v>4822</v>
      </c>
      <c r="AI1120" s="381" t="s">
        <v>10724</v>
      </c>
      <c r="AJ1120" s="381">
        <v>1</v>
      </c>
    </row>
    <row r="1121" spans="1:36">
      <c r="A1121" s="381" t="s">
        <v>553</v>
      </c>
      <c r="B1121" s="381" t="s">
        <v>10838</v>
      </c>
      <c r="C1121" s="381">
        <v>20</v>
      </c>
      <c r="D1121" s="381">
        <v>141</v>
      </c>
      <c r="E1121" s="381" t="s">
        <v>10837</v>
      </c>
      <c r="F1121" s="381" t="s">
        <v>10836</v>
      </c>
      <c r="G1121" s="381" t="s">
        <v>10835</v>
      </c>
      <c r="H1121" s="381">
        <v>52800</v>
      </c>
      <c r="I1121" s="381">
        <v>21150</v>
      </c>
      <c r="J1121" s="381">
        <v>24150</v>
      </c>
      <c r="K1121" s="381">
        <v>27150</v>
      </c>
      <c r="L1121" s="381">
        <v>30150</v>
      </c>
      <c r="M1121" s="381">
        <v>32600</v>
      </c>
      <c r="N1121" s="381">
        <v>35000</v>
      </c>
      <c r="O1121" s="381">
        <v>37400</v>
      </c>
      <c r="P1121" s="381">
        <v>39800</v>
      </c>
      <c r="Q1121" s="381">
        <v>12700</v>
      </c>
      <c r="R1121" s="381">
        <v>16240</v>
      </c>
      <c r="S1121" s="381">
        <v>20420</v>
      </c>
      <c r="T1121" s="381">
        <v>24600</v>
      </c>
      <c r="U1121" s="381">
        <v>28780</v>
      </c>
      <c r="V1121" s="381">
        <v>32960</v>
      </c>
      <c r="W1121" s="381">
        <v>37140</v>
      </c>
      <c r="X1121" s="381">
        <v>39800</v>
      </c>
      <c r="Y1121" s="381">
        <v>33800</v>
      </c>
      <c r="Z1121" s="381">
        <v>38600</v>
      </c>
      <c r="AA1121" s="381">
        <v>43450</v>
      </c>
      <c r="AB1121" s="381">
        <v>48250</v>
      </c>
      <c r="AC1121" s="381">
        <v>52150</v>
      </c>
      <c r="AD1121" s="381">
        <v>56000</v>
      </c>
      <c r="AE1121" s="381">
        <v>59850</v>
      </c>
      <c r="AF1121" s="381">
        <v>63700</v>
      </c>
      <c r="AG1121" s="381">
        <v>9999</v>
      </c>
      <c r="AH1121" s="381" t="s">
        <v>10835</v>
      </c>
      <c r="AI1121" s="381" t="s">
        <v>10724</v>
      </c>
      <c r="AJ1121" s="381">
        <v>0</v>
      </c>
    </row>
    <row r="1122" spans="1:36">
      <c r="A1122" s="381" t="s">
        <v>553</v>
      </c>
      <c r="B1122" s="381" t="s">
        <v>10834</v>
      </c>
      <c r="C1122" s="381">
        <v>20</v>
      </c>
      <c r="D1122" s="381">
        <v>143</v>
      </c>
      <c r="E1122" s="381" t="s">
        <v>10833</v>
      </c>
      <c r="F1122" s="381" t="s">
        <v>10832</v>
      </c>
      <c r="G1122" s="381" t="s">
        <v>4818</v>
      </c>
      <c r="H1122" s="381">
        <v>69700</v>
      </c>
      <c r="I1122" s="381">
        <v>24400</v>
      </c>
      <c r="J1122" s="381">
        <v>27900</v>
      </c>
      <c r="K1122" s="381">
        <v>31400</v>
      </c>
      <c r="L1122" s="381">
        <v>34850</v>
      </c>
      <c r="M1122" s="381">
        <v>37650</v>
      </c>
      <c r="N1122" s="381">
        <v>40450</v>
      </c>
      <c r="O1122" s="381">
        <v>43250</v>
      </c>
      <c r="P1122" s="381">
        <v>46050</v>
      </c>
      <c r="Q1122" s="381">
        <v>14650</v>
      </c>
      <c r="R1122" s="381">
        <v>16750</v>
      </c>
      <c r="S1122" s="381">
        <v>20420</v>
      </c>
      <c r="T1122" s="381">
        <v>24600</v>
      </c>
      <c r="U1122" s="381">
        <v>28780</v>
      </c>
      <c r="V1122" s="381">
        <v>32960</v>
      </c>
      <c r="W1122" s="381">
        <v>37140</v>
      </c>
      <c r="X1122" s="381">
        <v>41320</v>
      </c>
      <c r="Y1122" s="381">
        <v>39050</v>
      </c>
      <c r="Z1122" s="381">
        <v>44600</v>
      </c>
      <c r="AA1122" s="381">
        <v>50200</v>
      </c>
      <c r="AB1122" s="381">
        <v>55750</v>
      </c>
      <c r="AC1122" s="381">
        <v>60250</v>
      </c>
      <c r="AD1122" s="381">
        <v>64700</v>
      </c>
      <c r="AE1122" s="381">
        <v>69150</v>
      </c>
      <c r="AF1122" s="381">
        <v>73600</v>
      </c>
      <c r="AG1122" s="381">
        <v>9999</v>
      </c>
      <c r="AH1122" s="381" t="s">
        <v>4818</v>
      </c>
      <c r="AI1122" s="381" t="s">
        <v>10724</v>
      </c>
      <c r="AJ1122" s="381">
        <v>0</v>
      </c>
    </row>
    <row r="1123" spans="1:36">
      <c r="A1123" s="381" t="s">
        <v>553</v>
      </c>
      <c r="B1123" s="381" t="s">
        <v>10831</v>
      </c>
      <c r="C1123" s="381">
        <v>20</v>
      </c>
      <c r="D1123" s="381">
        <v>145</v>
      </c>
      <c r="E1123" s="381" t="s">
        <v>10830</v>
      </c>
      <c r="F1123" s="381" t="s">
        <v>10829</v>
      </c>
      <c r="G1123" s="381" t="s">
        <v>4814</v>
      </c>
      <c r="H1123" s="381">
        <v>62200</v>
      </c>
      <c r="I1123" s="381">
        <v>21800</v>
      </c>
      <c r="J1123" s="381">
        <v>24900</v>
      </c>
      <c r="K1123" s="381">
        <v>28000</v>
      </c>
      <c r="L1123" s="381">
        <v>31100</v>
      </c>
      <c r="M1123" s="381">
        <v>33600</v>
      </c>
      <c r="N1123" s="381">
        <v>36100</v>
      </c>
      <c r="O1123" s="381">
        <v>38600</v>
      </c>
      <c r="P1123" s="381">
        <v>41100</v>
      </c>
      <c r="Q1123" s="381">
        <v>13100</v>
      </c>
      <c r="R1123" s="381">
        <v>16240</v>
      </c>
      <c r="S1123" s="381">
        <v>20420</v>
      </c>
      <c r="T1123" s="381">
        <v>24600</v>
      </c>
      <c r="U1123" s="381">
        <v>28780</v>
      </c>
      <c r="V1123" s="381">
        <v>32960</v>
      </c>
      <c r="W1123" s="381">
        <v>37140</v>
      </c>
      <c r="X1123" s="381">
        <v>41100</v>
      </c>
      <c r="Y1123" s="381">
        <v>34850</v>
      </c>
      <c r="Z1123" s="381">
        <v>39800</v>
      </c>
      <c r="AA1123" s="381">
        <v>44800</v>
      </c>
      <c r="AB1123" s="381">
        <v>49750</v>
      </c>
      <c r="AC1123" s="381">
        <v>53750</v>
      </c>
      <c r="AD1123" s="381">
        <v>57750</v>
      </c>
      <c r="AE1123" s="381">
        <v>61700</v>
      </c>
      <c r="AF1123" s="381">
        <v>65700</v>
      </c>
      <c r="AG1123" s="381">
        <v>9999</v>
      </c>
      <c r="AH1123" s="381" t="s">
        <v>4814</v>
      </c>
      <c r="AI1123" s="381" t="s">
        <v>10724</v>
      </c>
      <c r="AJ1123" s="381">
        <v>0</v>
      </c>
    </row>
    <row r="1124" spans="1:36">
      <c r="A1124" s="381" t="s">
        <v>553</v>
      </c>
      <c r="B1124" s="381" t="s">
        <v>10828</v>
      </c>
      <c r="C1124" s="381">
        <v>20</v>
      </c>
      <c r="D1124" s="381">
        <v>147</v>
      </c>
      <c r="E1124" s="381" t="s">
        <v>10827</v>
      </c>
      <c r="F1124" s="381" t="s">
        <v>10826</v>
      </c>
      <c r="G1124" s="381" t="s">
        <v>7111</v>
      </c>
      <c r="H1124" s="381">
        <v>62100</v>
      </c>
      <c r="I1124" s="381">
        <v>21500</v>
      </c>
      <c r="J1124" s="381">
        <v>24550</v>
      </c>
      <c r="K1124" s="381">
        <v>27600</v>
      </c>
      <c r="L1124" s="381">
        <v>30650</v>
      </c>
      <c r="M1124" s="381">
        <v>33150</v>
      </c>
      <c r="N1124" s="381">
        <v>35600</v>
      </c>
      <c r="O1124" s="381">
        <v>38050</v>
      </c>
      <c r="P1124" s="381">
        <v>40500</v>
      </c>
      <c r="Q1124" s="381">
        <v>12900</v>
      </c>
      <c r="R1124" s="381">
        <v>16240</v>
      </c>
      <c r="S1124" s="381">
        <v>20420</v>
      </c>
      <c r="T1124" s="381">
        <v>24600</v>
      </c>
      <c r="U1124" s="381">
        <v>28780</v>
      </c>
      <c r="V1124" s="381">
        <v>32960</v>
      </c>
      <c r="W1124" s="381">
        <v>37140</v>
      </c>
      <c r="X1124" s="381">
        <v>40500</v>
      </c>
      <c r="Y1124" s="381">
        <v>34350</v>
      </c>
      <c r="Z1124" s="381">
        <v>39250</v>
      </c>
      <c r="AA1124" s="381">
        <v>44150</v>
      </c>
      <c r="AB1124" s="381">
        <v>49050</v>
      </c>
      <c r="AC1124" s="381">
        <v>53000</v>
      </c>
      <c r="AD1124" s="381">
        <v>56900</v>
      </c>
      <c r="AE1124" s="381">
        <v>60850</v>
      </c>
      <c r="AF1124" s="381">
        <v>64750</v>
      </c>
      <c r="AG1124" s="381">
        <v>9999</v>
      </c>
      <c r="AH1124" s="381" t="s">
        <v>7111</v>
      </c>
      <c r="AI1124" s="381" t="s">
        <v>10724</v>
      </c>
      <c r="AJ1124" s="381">
        <v>0</v>
      </c>
    </row>
    <row r="1125" spans="1:36">
      <c r="A1125" s="381" t="s">
        <v>553</v>
      </c>
      <c r="B1125" s="381" t="s">
        <v>10825</v>
      </c>
      <c r="C1125" s="381">
        <v>20</v>
      </c>
      <c r="D1125" s="381">
        <v>149</v>
      </c>
      <c r="E1125" s="381" t="s">
        <v>10804</v>
      </c>
      <c r="F1125" s="381" t="s">
        <v>10803</v>
      </c>
      <c r="G1125" s="381" t="s">
        <v>4798</v>
      </c>
      <c r="H1125" s="381">
        <v>70300</v>
      </c>
      <c r="I1125" s="381">
        <v>24400</v>
      </c>
      <c r="J1125" s="381">
        <v>27900</v>
      </c>
      <c r="K1125" s="381">
        <v>31400</v>
      </c>
      <c r="L1125" s="381">
        <v>34850</v>
      </c>
      <c r="M1125" s="381">
        <v>37650</v>
      </c>
      <c r="N1125" s="381">
        <v>40450</v>
      </c>
      <c r="O1125" s="381">
        <v>43250</v>
      </c>
      <c r="P1125" s="381">
        <v>46050</v>
      </c>
      <c r="Q1125" s="381">
        <v>14650</v>
      </c>
      <c r="R1125" s="381">
        <v>16750</v>
      </c>
      <c r="S1125" s="381">
        <v>20420</v>
      </c>
      <c r="T1125" s="381">
        <v>24600</v>
      </c>
      <c r="U1125" s="381">
        <v>28780</v>
      </c>
      <c r="V1125" s="381">
        <v>32960</v>
      </c>
      <c r="W1125" s="381">
        <v>37140</v>
      </c>
      <c r="X1125" s="381">
        <v>41320</v>
      </c>
      <c r="Y1125" s="381">
        <v>39050</v>
      </c>
      <c r="Z1125" s="381">
        <v>44600</v>
      </c>
      <c r="AA1125" s="381">
        <v>50200</v>
      </c>
      <c r="AB1125" s="381">
        <v>55750</v>
      </c>
      <c r="AC1125" s="381">
        <v>60250</v>
      </c>
      <c r="AD1125" s="381">
        <v>64700</v>
      </c>
      <c r="AE1125" s="381">
        <v>69150</v>
      </c>
      <c r="AF1125" s="381">
        <v>73600</v>
      </c>
      <c r="AG1125" s="381">
        <v>9999</v>
      </c>
      <c r="AH1125" s="381" t="s">
        <v>4798</v>
      </c>
      <c r="AI1125" s="381" t="s">
        <v>10724</v>
      </c>
      <c r="AJ1125" s="381">
        <v>1</v>
      </c>
    </row>
    <row r="1126" spans="1:36">
      <c r="A1126" s="381" t="s">
        <v>553</v>
      </c>
      <c r="B1126" s="381" t="s">
        <v>10824</v>
      </c>
      <c r="C1126" s="381">
        <v>20</v>
      </c>
      <c r="D1126" s="381">
        <v>151</v>
      </c>
      <c r="E1126" s="381" t="s">
        <v>10823</v>
      </c>
      <c r="F1126" s="381" t="s">
        <v>10822</v>
      </c>
      <c r="G1126" s="381" t="s">
        <v>10821</v>
      </c>
      <c r="H1126" s="381">
        <v>63700</v>
      </c>
      <c r="I1126" s="381">
        <v>22300</v>
      </c>
      <c r="J1126" s="381">
        <v>25500</v>
      </c>
      <c r="K1126" s="381">
        <v>28700</v>
      </c>
      <c r="L1126" s="381">
        <v>31850</v>
      </c>
      <c r="M1126" s="381">
        <v>34400</v>
      </c>
      <c r="N1126" s="381">
        <v>36950</v>
      </c>
      <c r="O1126" s="381">
        <v>39500</v>
      </c>
      <c r="P1126" s="381">
        <v>42050</v>
      </c>
      <c r="Q1126" s="381">
        <v>13400</v>
      </c>
      <c r="R1126" s="381">
        <v>16240</v>
      </c>
      <c r="S1126" s="381">
        <v>20420</v>
      </c>
      <c r="T1126" s="381">
        <v>24600</v>
      </c>
      <c r="U1126" s="381">
        <v>28780</v>
      </c>
      <c r="V1126" s="381">
        <v>32960</v>
      </c>
      <c r="W1126" s="381">
        <v>37140</v>
      </c>
      <c r="X1126" s="381">
        <v>41320</v>
      </c>
      <c r="Y1126" s="381">
        <v>35700</v>
      </c>
      <c r="Z1126" s="381">
        <v>40800</v>
      </c>
      <c r="AA1126" s="381">
        <v>45900</v>
      </c>
      <c r="AB1126" s="381">
        <v>50950</v>
      </c>
      <c r="AC1126" s="381">
        <v>55050</v>
      </c>
      <c r="AD1126" s="381">
        <v>59150</v>
      </c>
      <c r="AE1126" s="381">
        <v>63200</v>
      </c>
      <c r="AF1126" s="381">
        <v>67300</v>
      </c>
      <c r="AG1126" s="381">
        <v>9999</v>
      </c>
      <c r="AH1126" s="381" t="s">
        <v>10821</v>
      </c>
      <c r="AI1126" s="381" t="s">
        <v>10724</v>
      </c>
      <c r="AJ1126" s="381">
        <v>0</v>
      </c>
    </row>
    <row r="1127" spans="1:36">
      <c r="A1127" s="381" t="s">
        <v>553</v>
      </c>
      <c r="B1127" s="381" t="s">
        <v>10820</v>
      </c>
      <c r="C1127" s="381">
        <v>20</v>
      </c>
      <c r="D1127" s="381">
        <v>153</v>
      </c>
      <c r="E1127" s="381" t="s">
        <v>10819</v>
      </c>
      <c r="F1127" s="381" t="s">
        <v>10818</v>
      </c>
      <c r="G1127" s="381" t="s">
        <v>10817</v>
      </c>
      <c r="H1127" s="381">
        <v>57600</v>
      </c>
      <c r="I1127" s="381">
        <v>21150</v>
      </c>
      <c r="J1127" s="381">
        <v>24150</v>
      </c>
      <c r="K1127" s="381">
        <v>27150</v>
      </c>
      <c r="L1127" s="381">
        <v>30150</v>
      </c>
      <c r="M1127" s="381">
        <v>32600</v>
      </c>
      <c r="N1127" s="381">
        <v>35000</v>
      </c>
      <c r="O1127" s="381">
        <v>37400</v>
      </c>
      <c r="P1127" s="381">
        <v>39800</v>
      </c>
      <c r="Q1127" s="381">
        <v>12700</v>
      </c>
      <c r="R1127" s="381">
        <v>16240</v>
      </c>
      <c r="S1127" s="381">
        <v>20420</v>
      </c>
      <c r="T1127" s="381">
        <v>24600</v>
      </c>
      <c r="U1127" s="381">
        <v>28780</v>
      </c>
      <c r="V1127" s="381">
        <v>32960</v>
      </c>
      <c r="W1127" s="381">
        <v>37140</v>
      </c>
      <c r="X1127" s="381">
        <v>39800</v>
      </c>
      <c r="Y1127" s="381">
        <v>33800</v>
      </c>
      <c r="Z1127" s="381">
        <v>38600</v>
      </c>
      <c r="AA1127" s="381">
        <v>43450</v>
      </c>
      <c r="AB1127" s="381">
        <v>48250</v>
      </c>
      <c r="AC1127" s="381">
        <v>52150</v>
      </c>
      <c r="AD1127" s="381">
        <v>56000</v>
      </c>
      <c r="AE1127" s="381">
        <v>59850</v>
      </c>
      <c r="AF1127" s="381">
        <v>63700</v>
      </c>
      <c r="AG1127" s="381">
        <v>9999</v>
      </c>
      <c r="AH1127" s="381" t="s">
        <v>10817</v>
      </c>
      <c r="AI1127" s="381" t="s">
        <v>10724</v>
      </c>
      <c r="AJ1127" s="381">
        <v>0</v>
      </c>
    </row>
    <row r="1128" spans="1:36">
      <c r="A1128" s="381" t="s">
        <v>553</v>
      </c>
      <c r="B1128" s="381" t="s">
        <v>10816</v>
      </c>
      <c r="C1128" s="381">
        <v>20</v>
      </c>
      <c r="D1128" s="381">
        <v>155</v>
      </c>
      <c r="E1128" s="381" t="s">
        <v>10815</v>
      </c>
      <c r="F1128" s="381" t="s">
        <v>10814</v>
      </c>
      <c r="G1128" s="381" t="s">
        <v>10813</v>
      </c>
      <c r="H1128" s="381">
        <v>57400</v>
      </c>
      <c r="I1128" s="381">
        <v>21150</v>
      </c>
      <c r="J1128" s="381">
        <v>24150</v>
      </c>
      <c r="K1128" s="381">
        <v>27150</v>
      </c>
      <c r="L1128" s="381">
        <v>30150</v>
      </c>
      <c r="M1128" s="381">
        <v>32600</v>
      </c>
      <c r="N1128" s="381">
        <v>35000</v>
      </c>
      <c r="O1128" s="381">
        <v>37400</v>
      </c>
      <c r="P1128" s="381">
        <v>39800</v>
      </c>
      <c r="Q1128" s="381">
        <v>12700</v>
      </c>
      <c r="R1128" s="381">
        <v>16240</v>
      </c>
      <c r="S1128" s="381">
        <v>20420</v>
      </c>
      <c r="T1128" s="381">
        <v>24600</v>
      </c>
      <c r="U1128" s="381">
        <v>28780</v>
      </c>
      <c r="V1128" s="381">
        <v>32960</v>
      </c>
      <c r="W1128" s="381">
        <v>37140</v>
      </c>
      <c r="X1128" s="381">
        <v>39800</v>
      </c>
      <c r="Y1128" s="381">
        <v>33800</v>
      </c>
      <c r="Z1128" s="381">
        <v>38600</v>
      </c>
      <c r="AA1128" s="381">
        <v>43450</v>
      </c>
      <c r="AB1128" s="381">
        <v>48250</v>
      </c>
      <c r="AC1128" s="381">
        <v>52150</v>
      </c>
      <c r="AD1128" s="381">
        <v>56000</v>
      </c>
      <c r="AE1128" s="381">
        <v>59850</v>
      </c>
      <c r="AF1128" s="381">
        <v>63700</v>
      </c>
      <c r="AG1128" s="381">
        <v>9999</v>
      </c>
      <c r="AH1128" s="381" t="s">
        <v>10813</v>
      </c>
      <c r="AI1128" s="381" t="s">
        <v>10724</v>
      </c>
      <c r="AJ1128" s="381">
        <v>0</v>
      </c>
    </row>
    <row r="1129" spans="1:36">
      <c r="A1129" s="381" t="s">
        <v>553</v>
      </c>
      <c r="B1129" s="381" t="s">
        <v>10812</v>
      </c>
      <c r="C1129" s="381">
        <v>20</v>
      </c>
      <c r="D1129" s="381">
        <v>157</v>
      </c>
      <c r="E1129" s="381" t="s">
        <v>10811</v>
      </c>
      <c r="F1129" s="381" t="s">
        <v>10810</v>
      </c>
      <c r="G1129" s="381" t="s">
        <v>10809</v>
      </c>
      <c r="H1129" s="381">
        <v>56900</v>
      </c>
      <c r="I1129" s="381">
        <v>21150</v>
      </c>
      <c r="J1129" s="381">
        <v>24150</v>
      </c>
      <c r="K1129" s="381">
        <v>27150</v>
      </c>
      <c r="L1129" s="381">
        <v>30150</v>
      </c>
      <c r="M1129" s="381">
        <v>32600</v>
      </c>
      <c r="N1129" s="381">
        <v>35000</v>
      </c>
      <c r="O1129" s="381">
        <v>37400</v>
      </c>
      <c r="P1129" s="381">
        <v>39800</v>
      </c>
      <c r="Q1129" s="381">
        <v>12700</v>
      </c>
      <c r="R1129" s="381">
        <v>16240</v>
      </c>
      <c r="S1129" s="381">
        <v>20420</v>
      </c>
      <c r="T1129" s="381">
        <v>24600</v>
      </c>
      <c r="U1129" s="381">
        <v>28780</v>
      </c>
      <c r="V1129" s="381">
        <v>32960</v>
      </c>
      <c r="W1129" s="381">
        <v>37140</v>
      </c>
      <c r="X1129" s="381">
        <v>39800</v>
      </c>
      <c r="Y1129" s="381">
        <v>33800</v>
      </c>
      <c r="Z1129" s="381">
        <v>38600</v>
      </c>
      <c r="AA1129" s="381">
        <v>43450</v>
      </c>
      <c r="AB1129" s="381">
        <v>48250</v>
      </c>
      <c r="AC1129" s="381">
        <v>52150</v>
      </c>
      <c r="AD1129" s="381">
        <v>56000</v>
      </c>
      <c r="AE1129" s="381">
        <v>59850</v>
      </c>
      <c r="AF1129" s="381">
        <v>63700</v>
      </c>
      <c r="AG1129" s="381">
        <v>9999</v>
      </c>
      <c r="AH1129" s="381" t="s">
        <v>10809</v>
      </c>
      <c r="AI1129" s="381" t="s">
        <v>10724</v>
      </c>
      <c r="AJ1129" s="381">
        <v>0</v>
      </c>
    </row>
    <row r="1130" spans="1:36">
      <c r="A1130" s="381" t="s">
        <v>553</v>
      </c>
      <c r="B1130" s="381" t="s">
        <v>10808</v>
      </c>
      <c r="C1130" s="381">
        <v>20</v>
      </c>
      <c r="D1130" s="381">
        <v>159</v>
      </c>
      <c r="E1130" s="381" t="s">
        <v>10807</v>
      </c>
      <c r="F1130" s="381" t="s">
        <v>10806</v>
      </c>
      <c r="G1130" s="381" t="s">
        <v>7934</v>
      </c>
      <c r="H1130" s="381">
        <v>63100</v>
      </c>
      <c r="I1130" s="381">
        <v>22000</v>
      </c>
      <c r="J1130" s="381">
        <v>25150</v>
      </c>
      <c r="K1130" s="381">
        <v>28300</v>
      </c>
      <c r="L1130" s="381">
        <v>31400</v>
      </c>
      <c r="M1130" s="381">
        <v>33950</v>
      </c>
      <c r="N1130" s="381">
        <v>36450</v>
      </c>
      <c r="O1130" s="381">
        <v>38950</v>
      </c>
      <c r="P1130" s="381">
        <v>41450</v>
      </c>
      <c r="Q1130" s="381">
        <v>13200</v>
      </c>
      <c r="R1130" s="381">
        <v>16240</v>
      </c>
      <c r="S1130" s="381">
        <v>20420</v>
      </c>
      <c r="T1130" s="381">
        <v>24600</v>
      </c>
      <c r="U1130" s="381">
        <v>28780</v>
      </c>
      <c r="V1130" s="381">
        <v>32960</v>
      </c>
      <c r="W1130" s="381">
        <v>37140</v>
      </c>
      <c r="X1130" s="381">
        <v>41320</v>
      </c>
      <c r="Y1130" s="381">
        <v>35150</v>
      </c>
      <c r="Z1130" s="381">
        <v>40200</v>
      </c>
      <c r="AA1130" s="381">
        <v>45200</v>
      </c>
      <c r="AB1130" s="381">
        <v>50200</v>
      </c>
      <c r="AC1130" s="381">
        <v>54250</v>
      </c>
      <c r="AD1130" s="381">
        <v>58250</v>
      </c>
      <c r="AE1130" s="381">
        <v>62250</v>
      </c>
      <c r="AF1130" s="381">
        <v>66300</v>
      </c>
      <c r="AG1130" s="381">
        <v>9999</v>
      </c>
      <c r="AH1130" s="381" t="s">
        <v>7934</v>
      </c>
      <c r="AI1130" s="381" t="s">
        <v>10724</v>
      </c>
      <c r="AJ1130" s="381">
        <v>0</v>
      </c>
    </row>
    <row r="1131" spans="1:36">
      <c r="A1131" s="381" t="s">
        <v>553</v>
      </c>
      <c r="B1131" s="381" t="s">
        <v>10805</v>
      </c>
      <c r="C1131" s="381">
        <v>20</v>
      </c>
      <c r="D1131" s="381">
        <v>161</v>
      </c>
      <c r="E1131" s="381" t="s">
        <v>10804</v>
      </c>
      <c r="F1131" s="381" t="s">
        <v>10803</v>
      </c>
      <c r="G1131" s="381" t="s">
        <v>10802</v>
      </c>
      <c r="H1131" s="381">
        <v>70300</v>
      </c>
      <c r="I1131" s="381">
        <v>24400</v>
      </c>
      <c r="J1131" s="381">
        <v>27900</v>
      </c>
      <c r="K1131" s="381">
        <v>31400</v>
      </c>
      <c r="L1131" s="381">
        <v>34850</v>
      </c>
      <c r="M1131" s="381">
        <v>37650</v>
      </c>
      <c r="N1131" s="381">
        <v>40450</v>
      </c>
      <c r="O1131" s="381">
        <v>43250</v>
      </c>
      <c r="P1131" s="381">
        <v>46050</v>
      </c>
      <c r="Q1131" s="381">
        <v>14650</v>
      </c>
      <c r="R1131" s="381">
        <v>16750</v>
      </c>
      <c r="S1131" s="381">
        <v>20420</v>
      </c>
      <c r="T1131" s="381">
        <v>24600</v>
      </c>
      <c r="U1131" s="381">
        <v>28780</v>
      </c>
      <c r="V1131" s="381">
        <v>32960</v>
      </c>
      <c r="W1131" s="381">
        <v>37140</v>
      </c>
      <c r="X1131" s="381">
        <v>41320</v>
      </c>
      <c r="Y1131" s="381">
        <v>39050</v>
      </c>
      <c r="Z1131" s="381">
        <v>44600</v>
      </c>
      <c r="AA1131" s="381">
        <v>50200</v>
      </c>
      <c r="AB1131" s="381">
        <v>55750</v>
      </c>
      <c r="AC1131" s="381">
        <v>60250</v>
      </c>
      <c r="AD1131" s="381">
        <v>64700</v>
      </c>
      <c r="AE1131" s="381">
        <v>69150</v>
      </c>
      <c r="AF1131" s="381">
        <v>73600</v>
      </c>
      <c r="AG1131" s="381">
        <v>9999</v>
      </c>
      <c r="AH1131" s="381" t="s">
        <v>10802</v>
      </c>
      <c r="AI1131" s="381" t="s">
        <v>10724</v>
      </c>
      <c r="AJ1131" s="381">
        <v>1</v>
      </c>
    </row>
    <row r="1132" spans="1:36">
      <c r="A1132" s="381" t="s">
        <v>553</v>
      </c>
      <c r="B1132" s="381" t="s">
        <v>10801</v>
      </c>
      <c r="C1132" s="381">
        <v>20</v>
      </c>
      <c r="D1132" s="381">
        <v>163</v>
      </c>
      <c r="E1132" s="381" t="s">
        <v>10800</v>
      </c>
      <c r="F1132" s="381" t="s">
        <v>10799</v>
      </c>
      <c r="G1132" s="381" t="s">
        <v>10798</v>
      </c>
      <c r="H1132" s="381">
        <v>59600</v>
      </c>
      <c r="I1132" s="381">
        <v>21150</v>
      </c>
      <c r="J1132" s="381">
        <v>24150</v>
      </c>
      <c r="K1132" s="381">
        <v>27150</v>
      </c>
      <c r="L1132" s="381">
        <v>30150</v>
      </c>
      <c r="M1132" s="381">
        <v>32600</v>
      </c>
      <c r="N1132" s="381">
        <v>35000</v>
      </c>
      <c r="O1132" s="381">
        <v>37400</v>
      </c>
      <c r="P1132" s="381">
        <v>39800</v>
      </c>
      <c r="Q1132" s="381">
        <v>12700</v>
      </c>
      <c r="R1132" s="381">
        <v>16240</v>
      </c>
      <c r="S1132" s="381">
        <v>20420</v>
      </c>
      <c r="T1132" s="381">
        <v>24600</v>
      </c>
      <c r="U1132" s="381">
        <v>28780</v>
      </c>
      <c r="V1132" s="381">
        <v>32960</v>
      </c>
      <c r="W1132" s="381">
        <v>37140</v>
      </c>
      <c r="X1132" s="381">
        <v>39800</v>
      </c>
      <c r="Y1132" s="381">
        <v>33800</v>
      </c>
      <c r="Z1132" s="381">
        <v>38600</v>
      </c>
      <c r="AA1132" s="381">
        <v>43450</v>
      </c>
      <c r="AB1132" s="381">
        <v>48250</v>
      </c>
      <c r="AC1132" s="381">
        <v>52150</v>
      </c>
      <c r="AD1132" s="381">
        <v>56000</v>
      </c>
      <c r="AE1132" s="381">
        <v>59850</v>
      </c>
      <c r="AF1132" s="381">
        <v>63700</v>
      </c>
      <c r="AG1132" s="381">
        <v>9999</v>
      </c>
      <c r="AH1132" s="381" t="s">
        <v>10798</v>
      </c>
      <c r="AI1132" s="381" t="s">
        <v>10724</v>
      </c>
      <c r="AJ1132" s="381">
        <v>0</v>
      </c>
    </row>
    <row r="1133" spans="1:36">
      <c r="A1133" s="381" t="s">
        <v>553</v>
      </c>
      <c r="B1133" s="381" t="s">
        <v>10797</v>
      </c>
      <c r="C1133" s="381">
        <v>20</v>
      </c>
      <c r="D1133" s="381">
        <v>165</v>
      </c>
      <c r="E1133" s="381" t="s">
        <v>10796</v>
      </c>
      <c r="F1133" s="381" t="s">
        <v>10795</v>
      </c>
      <c r="G1133" s="381" t="s">
        <v>10794</v>
      </c>
      <c r="H1133" s="381">
        <v>58200</v>
      </c>
      <c r="I1133" s="381">
        <v>21150</v>
      </c>
      <c r="J1133" s="381">
        <v>24150</v>
      </c>
      <c r="K1133" s="381">
        <v>27150</v>
      </c>
      <c r="L1133" s="381">
        <v>30150</v>
      </c>
      <c r="M1133" s="381">
        <v>32600</v>
      </c>
      <c r="N1133" s="381">
        <v>35000</v>
      </c>
      <c r="O1133" s="381">
        <v>37400</v>
      </c>
      <c r="P1133" s="381">
        <v>39800</v>
      </c>
      <c r="Q1133" s="381">
        <v>12700</v>
      </c>
      <c r="R1133" s="381">
        <v>16240</v>
      </c>
      <c r="S1133" s="381">
        <v>20420</v>
      </c>
      <c r="T1133" s="381">
        <v>24600</v>
      </c>
      <c r="U1133" s="381">
        <v>28780</v>
      </c>
      <c r="V1133" s="381">
        <v>32960</v>
      </c>
      <c r="W1133" s="381">
        <v>37140</v>
      </c>
      <c r="X1133" s="381">
        <v>39800</v>
      </c>
      <c r="Y1133" s="381">
        <v>33800</v>
      </c>
      <c r="Z1133" s="381">
        <v>38600</v>
      </c>
      <c r="AA1133" s="381">
        <v>43450</v>
      </c>
      <c r="AB1133" s="381">
        <v>48250</v>
      </c>
      <c r="AC1133" s="381">
        <v>52150</v>
      </c>
      <c r="AD1133" s="381">
        <v>56000</v>
      </c>
      <c r="AE1133" s="381">
        <v>59850</v>
      </c>
      <c r="AF1133" s="381">
        <v>63700</v>
      </c>
      <c r="AG1133" s="381">
        <v>9999</v>
      </c>
      <c r="AH1133" s="381" t="s">
        <v>10794</v>
      </c>
      <c r="AI1133" s="381" t="s">
        <v>10724</v>
      </c>
      <c r="AJ1133" s="381">
        <v>0</v>
      </c>
    </row>
    <row r="1134" spans="1:36">
      <c r="A1134" s="381" t="s">
        <v>553</v>
      </c>
      <c r="B1134" s="381" t="s">
        <v>10793</v>
      </c>
      <c r="C1134" s="381">
        <v>20</v>
      </c>
      <c r="D1134" s="381">
        <v>167</v>
      </c>
      <c r="E1134" s="381" t="s">
        <v>10792</v>
      </c>
      <c r="F1134" s="381" t="s">
        <v>10791</v>
      </c>
      <c r="G1134" s="381" t="s">
        <v>1862</v>
      </c>
      <c r="H1134" s="381">
        <v>54700</v>
      </c>
      <c r="I1134" s="381">
        <v>21150</v>
      </c>
      <c r="J1134" s="381">
        <v>24150</v>
      </c>
      <c r="K1134" s="381">
        <v>27150</v>
      </c>
      <c r="L1134" s="381">
        <v>30150</v>
      </c>
      <c r="M1134" s="381">
        <v>32600</v>
      </c>
      <c r="N1134" s="381">
        <v>35000</v>
      </c>
      <c r="O1134" s="381">
        <v>37400</v>
      </c>
      <c r="P1134" s="381">
        <v>39800</v>
      </c>
      <c r="Q1134" s="381">
        <v>12700</v>
      </c>
      <c r="R1134" s="381">
        <v>16240</v>
      </c>
      <c r="S1134" s="381">
        <v>20420</v>
      </c>
      <c r="T1134" s="381">
        <v>24600</v>
      </c>
      <c r="U1134" s="381">
        <v>28780</v>
      </c>
      <c r="V1134" s="381">
        <v>32960</v>
      </c>
      <c r="W1134" s="381">
        <v>37140</v>
      </c>
      <c r="X1134" s="381">
        <v>39800</v>
      </c>
      <c r="Y1134" s="381">
        <v>33800</v>
      </c>
      <c r="Z1134" s="381">
        <v>38600</v>
      </c>
      <c r="AA1134" s="381">
        <v>43450</v>
      </c>
      <c r="AB1134" s="381">
        <v>48250</v>
      </c>
      <c r="AC1134" s="381">
        <v>52150</v>
      </c>
      <c r="AD1134" s="381">
        <v>56000</v>
      </c>
      <c r="AE1134" s="381">
        <v>59850</v>
      </c>
      <c r="AF1134" s="381">
        <v>63700</v>
      </c>
      <c r="AG1134" s="381">
        <v>9999</v>
      </c>
      <c r="AH1134" s="381" t="s">
        <v>1862</v>
      </c>
      <c r="AI1134" s="381" t="s">
        <v>10724</v>
      </c>
      <c r="AJ1134" s="381">
        <v>0</v>
      </c>
    </row>
    <row r="1135" spans="1:36">
      <c r="A1135" s="381" t="s">
        <v>553</v>
      </c>
      <c r="B1135" s="381" t="s">
        <v>10790</v>
      </c>
      <c r="C1135" s="381">
        <v>20</v>
      </c>
      <c r="D1135" s="381">
        <v>169</v>
      </c>
      <c r="E1135" s="381" t="s">
        <v>10789</v>
      </c>
      <c r="F1135" s="381" t="s">
        <v>10788</v>
      </c>
      <c r="G1135" s="381" t="s">
        <v>6773</v>
      </c>
      <c r="H1135" s="381">
        <v>59900</v>
      </c>
      <c r="I1135" s="381">
        <v>21150</v>
      </c>
      <c r="J1135" s="381">
        <v>24150</v>
      </c>
      <c r="K1135" s="381">
        <v>27150</v>
      </c>
      <c r="L1135" s="381">
        <v>30150</v>
      </c>
      <c r="M1135" s="381">
        <v>32600</v>
      </c>
      <c r="N1135" s="381">
        <v>35000</v>
      </c>
      <c r="O1135" s="381">
        <v>37400</v>
      </c>
      <c r="P1135" s="381">
        <v>39800</v>
      </c>
      <c r="Q1135" s="381">
        <v>12700</v>
      </c>
      <c r="R1135" s="381">
        <v>16240</v>
      </c>
      <c r="S1135" s="381">
        <v>20420</v>
      </c>
      <c r="T1135" s="381">
        <v>24600</v>
      </c>
      <c r="U1135" s="381">
        <v>28780</v>
      </c>
      <c r="V1135" s="381">
        <v>32960</v>
      </c>
      <c r="W1135" s="381">
        <v>37140</v>
      </c>
      <c r="X1135" s="381">
        <v>39800</v>
      </c>
      <c r="Y1135" s="381">
        <v>33800</v>
      </c>
      <c r="Z1135" s="381">
        <v>38600</v>
      </c>
      <c r="AA1135" s="381">
        <v>43450</v>
      </c>
      <c r="AB1135" s="381">
        <v>48250</v>
      </c>
      <c r="AC1135" s="381">
        <v>52150</v>
      </c>
      <c r="AD1135" s="381">
        <v>56000</v>
      </c>
      <c r="AE1135" s="381">
        <v>59850</v>
      </c>
      <c r="AF1135" s="381">
        <v>63700</v>
      </c>
      <c r="AG1135" s="381">
        <v>9999</v>
      </c>
      <c r="AH1135" s="381" t="s">
        <v>6773</v>
      </c>
      <c r="AI1135" s="381" t="s">
        <v>10724</v>
      </c>
      <c r="AJ1135" s="381">
        <v>0</v>
      </c>
    </row>
    <row r="1136" spans="1:36">
      <c r="A1136" s="381" t="s">
        <v>553</v>
      </c>
      <c r="B1136" s="381" t="s">
        <v>10787</v>
      </c>
      <c r="C1136" s="381">
        <v>20</v>
      </c>
      <c r="D1136" s="381">
        <v>171</v>
      </c>
      <c r="E1136" s="381" t="s">
        <v>10786</v>
      </c>
      <c r="F1136" s="381" t="s">
        <v>10785</v>
      </c>
      <c r="G1136" s="381" t="s">
        <v>1860</v>
      </c>
      <c r="H1136" s="381">
        <v>52500</v>
      </c>
      <c r="I1136" s="381">
        <v>21350</v>
      </c>
      <c r="J1136" s="381">
        <v>24400</v>
      </c>
      <c r="K1136" s="381">
        <v>27450</v>
      </c>
      <c r="L1136" s="381">
        <v>30450</v>
      </c>
      <c r="M1136" s="381">
        <v>32900</v>
      </c>
      <c r="N1136" s="381">
        <v>35350</v>
      </c>
      <c r="O1136" s="381">
        <v>37800</v>
      </c>
      <c r="P1136" s="381">
        <v>40200</v>
      </c>
      <c r="Q1136" s="381">
        <v>12800</v>
      </c>
      <c r="R1136" s="381">
        <v>16240</v>
      </c>
      <c r="S1136" s="381">
        <v>20420</v>
      </c>
      <c r="T1136" s="381">
        <v>24600</v>
      </c>
      <c r="U1136" s="381">
        <v>28780</v>
      </c>
      <c r="V1136" s="381">
        <v>32960</v>
      </c>
      <c r="W1136" s="381">
        <v>37140</v>
      </c>
      <c r="X1136" s="381">
        <v>40200</v>
      </c>
      <c r="Y1136" s="381">
        <v>34150</v>
      </c>
      <c r="Z1136" s="381">
        <v>39000</v>
      </c>
      <c r="AA1136" s="381">
        <v>43900</v>
      </c>
      <c r="AB1136" s="381">
        <v>48750</v>
      </c>
      <c r="AC1136" s="381">
        <v>52650</v>
      </c>
      <c r="AD1136" s="381">
        <v>56550</v>
      </c>
      <c r="AE1136" s="381">
        <v>60450</v>
      </c>
      <c r="AF1136" s="381">
        <v>64350</v>
      </c>
      <c r="AG1136" s="381">
        <v>9999</v>
      </c>
      <c r="AH1136" s="381" t="s">
        <v>1860</v>
      </c>
      <c r="AI1136" s="381" t="s">
        <v>10724</v>
      </c>
      <c r="AJ1136" s="381">
        <v>0</v>
      </c>
    </row>
    <row r="1137" spans="1:36">
      <c r="A1137" s="381" t="s">
        <v>553</v>
      </c>
      <c r="B1137" s="381" t="s">
        <v>10784</v>
      </c>
      <c r="C1137" s="381">
        <v>20</v>
      </c>
      <c r="D1137" s="381">
        <v>173</v>
      </c>
      <c r="E1137" s="381" t="s">
        <v>10783</v>
      </c>
      <c r="F1137" s="381" t="s">
        <v>10782</v>
      </c>
      <c r="G1137" s="381" t="s">
        <v>10781</v>
      </c>
      <c r="H1137" s="381">
        <v>66400</v>
      </c>
      <c r="I1137" s="381">
        <v>23250</v>
      </c>
      <c r="J1137" s="381">
        <v>26600</v>
      </c>
      <c r="K1137" s="381">
        <v>29900</v>
      </c>
      <c r="L1137" s="381">
        <v>33200</v>
      </c>
      <c r="M1137" s="381">
        <v>35900</v>
      </c>
      <c r="N1137" s="381">
        <v>38550</v>
      </c>
      <c r="O1137" s="381">
        <v>41200</v>
      </c>
      <c r="P1137" s="381">
        <v>43850</v>
      </c>
      <c r="Q1137" s="381">
        <v>13950</v>
      </c>
      <c r="R1137" s="381">
        <v>16240</v>
      </c>
      <c r="S1137" s="381">
        <v>20420</v>
      </c>
      <c r="T1137" s="381">
        <v>24600</v>
      </c>
      <c r="U1137" s="381">
        <v>28780</v>
      </c>
      <c r="V1137" s="381">
        <v>32960</v>
      </c>
      <c r="W1137" s="381">
        <v>37140</v>
      </c>
      <c r="X1137" s="381">
        <v>41320</v>
      </c>
      <c r="Y1137" s="381">
        <v>37200</v>
      </c>
      <c r="Z1137" s="381">
        <v>42500</v>
      </c>
      <c r="AA1137" s="381">
        <v>47800</v>
      </c>
      <c r="AB1137" s="381">
        <v>53100</v>
      </c>
      <c r="AC1137" s="381">
        <v>57350</v>
      </c>
      <c r="AD1137" s="381">
        <v>61600</v>
      </c>
      <c r="AE1137" s="381">
        <v>65850</v>
      </c>
      <c r="AF1137" s="381">
        <v>70100</v>
      </c>
      <c r="AG1137" s="381">
        <v>9040</v>
      </c>
      <c r="AH1137" s="381" t="s">
        <v>10781</v>
      </c>
      <c r="AI1137" s="381" t="s">
        <v>10724</v>
      </c>
      <c r="AJ1137" s="381">
        <v>1</v>
      </c>
    </row>
    <row r="1138" spans="1:36">
      <c r="A1138" s="381" t="s">
        <v>553</v>
      </c>
      <c r="B1138" s="381" t="s">
        <v>10780</v>
      </c>
      <c r="C1138" s="381">
        <v>20</v>
      </c>
      <c r="D1138" s="381">
        <v>175</v>
      </c>
      <c r="E1138" s="381" t="s">
        <v>10779</v>
      </c>
      <c r="F1138" s="381" t="s">
        <v>10778</v>
      </c>
      <c r="G1138" s="381" t="s">
        <v>6759</v>
      </c>
      <c r="H1138" s="381">
        <v>54400</v>
      </c>
      <c r="I1138" s="381">
        <v>21150</v>
      </c>
      <c r="J1138" s="381">
        <v>24150</v>
      </c>
      <c r="K1138" s="381">
        <v>27150</v>
      </c>
      <c r="L1138" s="381">
        <v>30150</v>
      </c>
      <c r="M1138" s="381">
        <v>32600</v>
      </c>
      <c r="N1138" s="381">
        <v>35000</v>
      </c>
      <c r="O1138" s="381">
        <v>37400</v>
      </c>
      <c r="P1138" s="381">
        <v>39800</v>
      </c>
      <c r="Q1138" s="381">
        <v>12700</v>
      </c>
      <c r="R1138" s="381">
        <v>16240</v>
      </c>
      <c r="S1138" s="381">
        <v>20420</v>
      </c>
      <c r="T1138" s="381">
        <v>24600</v>
      </c>
      <c r="U1138" s="381">
        <v>28780</v>
      </c>
      <c r="V1138" s="381">
        <v>32960</v>
      </c>
      <c r="W1138" s="381">
        <v>37140</v>
      </c>
      <c r="X1138" s="381">
        <v>39800</v>
      </c>
      <c r="Y1138" s="381">
        <v>33800</v>
      </c>
      <c r="Z1138" s="381">
        <v>38600</v>
      </c>
      <c r="AA1138" s="381">
        <v>43450</v>
      </c>
      <c r="AB1138" s="381">
        <v>48250</v>
      </c>
      <c r="AC1138" s="381">
        <v>52150</v>
      </c>
      <c r="AD1138" s="381">
        <v>56000</v>
      </c>
      <c r="AE1138" s="381">
        <v>59850</v>
      </c>
      <c r="AF1138" s="381">
        <v>63700</v>
      </c>
      <c r="AG1138" s="381">
        <v>9999</v>
      </c>
      <c r="AH1138" s="381" t="s">
        <v>6759</v>
      </c>
      <c r="AI1138" s="381" t="s">
        <v>10724</v>
      </c>
      <c r="AJ1138" s="381">
        <v>0</v>
      </c>
    </row>
    <row r="1139" spans="1:36">
      <c r="A1139" s="381" t="s">
        <v>553</v>
      </c>
      <c r="B1139" s="381" t="s">
        <v>10777</v>
      </c>
      <c r="C1139" s="381">
        <v>20</v>
      </c>
      <c r="D1139" s="381">
        <v>177</v>
      </c>
      <c r="E1139" s="381" t="s">
        <v>10746</v>
      </c>
      <c r="F1139" s="381" t="s">
        <v>10745</v>
      </c>
      <c r="G1139" s="381" t="s">
        <v>10776</v>
      </c>
      <c r="H1139" s="381">
        <v>68300</v>
      </c>
      <c r="I1139" s="381">
        <v>23450</v>
      </c>
      <c r="J1139" s="381">
        <v>26800</v>
      </c>
      <c r="K1139" s="381">
        <v>30150</v>
      </c>
      <c r="L1139" s="381">
        <v>33450</v>
      </c>
      <c r="M1139" s="381">
        <v>36150</v>
      </c>
      <c r="N1139" s="381">
        <v>38850</v>
      </c>
      <c r="O1139" s="381">
        <v>41500</v>
      </c>
      <c r="P1139" s="381">
        <v>44200</v>
      </c>
      <c r="Q1139" s="381">
        <v>14050</v>
      </c>
      <c r="R1139" s="381">
        <v>16240</v>
      </c>
      <c r="S1139" s="381">
        <v>20420</v>
      </c>
      <c r="T1139" s="381">
        <v>24600</v>
      </c>
      <c r="U1139" s="381">
        <v>28780</v>
      </c>
      <c r="V1139" s="381">
        <v>32960</v>
      </c>
      <c r="W1139" s="381">
        <v>37140</v>
      </c>
      <c r="X1139" s="381">
        <v>41320</v>
      </c>
      <c r="Y1139" s="381">
        <v>37450</v>
      </c>
      <c r="Z1139" s="381">
        <v>42800</v>
      </c>
      <c r="AA1139" s="381">
        <v>48150</v>
      </c>
      <c r="AB1139" s="381">
        <v>53500</v>
      </c>
      <c r="AC1139" s="381">
        <v>57800</v>
      </c>
      <c r="AD1139" s="381">
        <v>62100</v>
      </c>
      <c r="AE1139" s="381">
        <v>66350</v>
      </c>
      <c r="AF1139" s="381">
        <v>70650</v>
      </c>
      <c r="AG1139" s="381">
        <v>8440</v>
      </c>
      <c r="AH1139" s="381" t="s">
        <v>10776</v>
      </c>
      <c r="AI1139" s="381" t="s">
        <v>10724</v>
      </c>
      <c r="AJ1139" s="381">
        <v>1</v>
      </c>
    </row>
    <row r="1140" spans="1:36">
      <c r="A1140" s="381" t="s">
        <v>553</v>
      </c>
      <c r="B1140" s="381" t="s">
        <v>10775</v>
      </c>
      <c r="C1140" s="381">
        <v>20</v>
      </c>
      <c r="D1140" s="381">
        <v>179</v>
      </c>
      <c r="E1140" s="381" t="s">
        <v>10774</v>
      </c>
      <c r="F1140" s="381" t="s">
        <v>10773</v>
      </c>
      <c r="G1140" s="381" t="s">
        <v>1022</v>
      </c>
      <c r="H1140" s="381">
        <v>61300</v>
      </c>
      <c r="I1140" s="381">
        <v>21500</v>
      </c>
      <c r="J1140" s="381">
        <v>24550</v>
      </c>
      <c r="K1140" s="381">
        <v>27600</v>
      </c>
      <c r="L1140" s="381">
        <v>30650</v>
      </c>
      <c r="M1140" s="381">
        <v>33150</v>
      </c>
      <c r="N1140" s="381">
        <v>35600</v>
      </c>
      <c r="O1140" s="381">
        <v>38050</v>
      </c>
      <c r="P1140" s="381">
        <v>40500</v>
      </c>
      <c r="Q1140" s="381">
        <v>12900</v>
      </c>
      <c r="R1140" s="381">
        <v>16240</v>
      </c>
      <c r="S1140" s="381">
        <v>20420</v>
      </c>
      <c r="T1140" s="381">
        <v>24600</v>
      </c>
      <c r="U1140" s="381">
        <v>28780</v>
      </c>
      <c r="V1140" s="381">
        <v>32960</v>
      </c>
      <c r="W1140" s="381">
        <v>37140</v>
      </c>
      <c r="X1140" s="381">
        <v>40500</v>
      </c>
      <c r="Y1140" s="381">
        <v>34350</v>
      </c>
      <c r="Z1140" s="381">
        <v>39250</v>
      </c>
      <c r="AA1140" s="381">
        <v>44150</v>
      </c>
      <c r="AB1140" s="381">
        <v>49050</v>
      </c>
      <c r="AC1140" s="381">
        <v>53000</v>
      </c>
      <c r="AD1140" s="381">
        <v>56900</v>
      </c>
      <c r="AE1140" s="381">
        <v>60850</v>
      </c>
      <c r="AF1140" s="381">
        <v>64750</v>
      </c>
      <c r="AG1140" s="381">
        <v>9999</v>
      </c>
      <c r="AH1140" s="381" t="s">
        <v>1022</v>
      </c>
      <c r="AI1140" s="381" t="s">
        <v>10724</v>
      </c>
      <c r="AJ1140" s="381">
        <v>0</v>
      </c>
    </row>
    <row r="1141" spans="1:36">
      <c r="A1141" s="381" t="s">
        <v>553</v>
      </c>
      <c r="B1141" s="381" t="s">
        <v>10772</v>
      </c>
      <c r="C1141" s="381">
        <v>20</v>
      </c>
      <c r="D1141" s="381">
        <v>181</v>
      </c>
      <c r="E1141" s="381" t="s">
        <v>10771</v>
      </c>
      <c r="F1141" s="381" t="s">
        <v>10770</v>
      </c>
      <c r="G1141" s="381" t="s">
        <v>2908</v>
      </c>
      <c r="H1141" s="381">
        <v>51300</v>
      </c>
      <c r="I1141" s="381">
        <v>21150</v>
      </c>
      <c r="J1141" s="381">
        <v>24150</v>
      </c>
      <c r="K1141" s="381">
        <v>27150</v>
      </c>
      <c r="L1141" s="381">
        <v>30150</v>
      </c>
      <c r="M1141" s="381">
        <v>32600</v>
      </c>
      <c r="N1141" s="381">
        <v>35000</v>
      </c>
      <c r="O1141" s="381">
        <v>37400</v>
      </c>
      <c r="P1141" s="381">
        <v>39800</v>
      </c>
      <c r="Q1141" s="381">
        <v>12700</v>
      </c>
      <c r="R1141" s="381">
        <v>16240</v>
      </c>
      <c r="S1141" s="381">
        <v>20420</v>
      </c>
      <c r="T1141" s="381">
        <v>24600</v>
      </c>
      <c r="U1141" s="381">
        <v>28780</v>
      </c>
      <c r="V1141" s="381">
        <v>32960</v>
      </c>
      <c r="W1141" s="381">
        <v>37140</v>
      </c>
      <c r="X1141" s="381">
        <v>39800</v>
      </c>
      <c r="Y1141" s="381">
        <v>33800</v>
      </c>
      <c r="Z1141" s="381">
        <v>38600</v>
      </c>
      <c r="AA1141" s="381">
        <v>43450</v>
      </c>
      <c r="AB1141" s="381">
        <v>48250</v>
      </c>
      <c r="AC1141" s="381">
        <v>52150</v>
      </c>
      <c r="AD1141" s="381">
        <v>56000</v>
      </c>
      <c r="AE1141" s="381">
        <v>59850</v>
      </c>
      <c r="AF1141" s="381">
        <v>63700</v>
      </c>
      <c r="AG1141" s="381">
        <v>9999</v>
      </c>
      <c r="AH1141" s="381" t="s">
        <v>2908</v>
      </c>
      <c r="AI1141" s="381" t="s">
        <v>10724</v>
      </c>
      <c r="AJ1141" s="381">
        <v>0</v>
      </c>
    </row>
    <row r="1142" spans="1:36">
      <c r="A1142" s="381" t="s">
        <v>553</v>
      </c>
      <c r="B1142" s="381" t="s">
        <v>10769</v>
      </c>
      <c r="C1142" s="381">
        <v>20</v>
      </c>
      <c r="D1142" s="381">
        <v>183</v>
      </c>
      <c r="E1142" s="381" t="s">
        <v>10768</v>
      </c>
      <c r="F1142" s="381" t="s">
        <v>10767</v>
      </c>
      <c r="G1142" s="381" t="s">
        <v>2904</v>
      </c>
      <c r="H1142" s="381">
        <v>54200</v>
      </c>
      <c r="I1142" s="381">
        <v>21150</v>
      </c>
      <c r="J1142" s="381">
        <v>24150</v>
      </c>
      <c r="K1142" s="381">
        <v>27150</v>
      </c>
      <c r="L1142" s="381">
        <v>30150</v>
      </c>
      <c r="M1142" s="381">
        <v>32600</v>
      </c>
      <c r="N1142" s="381">
        <v>35000</v>
      </c>
      <c r="O1142" s="381">
        <v>37400</v>
      </c>
      <c r="P1142" s="381">
        <v>39800</v>
      </c>
      <c r="Q1142" s="381">
        <v>12700</v>
      </c>
      <c r="R1142" s="381">
        <v>16240</v>
      </c>
      <c r="S1142" s="381">
        <v>20420</v>
      </c>
      <c r="T1142" s="381">
        <v>24600</v>
      </c>
      <c r="U1142" s="381">
        <v>28780</v>
      </c>
      <c r="V1142" s="381">
        <v>32960</v>
      </c>
      <c r="W1142" s="381">
        <v>37140</v>
      </c>
      <c r="X1142" s="381">
        <v>39800</v>
      </c>
      <c r="Y1142" s="381">
        <v>33800</v>
      </c>
      <c r="Z1142" s="381">
        <v>38600</v>
      </c>
      <c r="AA1142" s="381">
        <v>43450</v>
      </c>
      <c r="AB1142" s="381">
        <v>48250</v>
      </c>
      <c r="AC1142" s="381">
        <v>52150</v>
      </c>
      <c r="AD1142" s="381">
        <v>56000</v>
      </c>
      <c r="AE1142" s="381">
        <v>59850</v>
      </c>
      <c r="AF1142" s="381">
        <v>63700</v>
      </c>
      <c r="AG1142" s="381">
        <v>9999</v>
      </c>
      <c r="AH1142" s="381" t="s">
        <v>2904</v>
      </c>
      <c r="AI1142" s="381" t="s">
        <v>10724</v>
      </c>
      <c r="AJ1142" s="381">
        <v>0</v>
      </c>
    </row>
    <row r="1143" spans="1:36">
      <c r="A1143" s="381" t="s">
        <v>553</v>
      </c>
      <c r="B1143" s="381" t="s">
        <v>10766</v>
      </c>
      <c r="C1143" s="381">
        <v>20</v>
      </c>
      <c r="D1143" s="381">
        <v>185</v>
      </c>
      <c r="E1143" s="381" t="s">
        <v>10765</v>
      </c>
      <c r="F1143" s="381" t="s">
        <v>10764</v>
      </c>
      <c r="G1143" s="381" t="s">
        <v>1846</v>
      </c>
      <c r="H1143" s="381">
        <v>59900</v>
      </c>
      <c r="I1143" s="381">
        <v>21150</v>
      </c>
      <c r="J1143" s="381">
        <v>24150</v>
      </c>
      <c r="K1143" s="381">
        <v>27150</v>
      </c>
      <c r="L1143" s="381">
        <v>30150</v>
      </c>
      <c r="M1143" s="381">
        <v>32600</v>
      </c>
      <c r="N1143" s="381">
        <v>35000</v>
      </c>
      <c r="O1143" s="381">
        <v>37400</v>
      </c>
      <c r="P1143" s="381">
        <v>39800</v>
      </c>
      <c r="Q1143" s="381">
        <v>12700</v>
      </c>
      <c r="R1143" s="381">
        <v>16240</v>
      </c>
      <c r="S1143" s="381">
        <v>20420</v>
      </c>
      <c r="T1143" s="381">
        <v>24600</v>
      </c>
      <c r="U1143" s="381">
        <v>28780</v>
      </c>
      <c r="V1143" s="381">
        <v>32960</v>
      </c>
      <c r="W1143" s="381">
        <v>37140</v>
      </c>
      <c r="X1143" s="381">
        <v>39800</v>
      </c>
      <c r="Y1143" s="381">
        <v>33800</v>
      </c>
      <c r="Z1143" s="381">
        <v>38600</v>
      </c>
      <c r="AA1143" s="381">
        <v>43450</v>
      </c>
      <c r="AB1143" s="381">
        <v>48250</v>
      </c>
      <c r="AC1143" s="381">
        <v>52150</v>
      </c>
      <c r="AD1143" s="381">
        <v>56000</v>
      </c>
      <c r="AE1143" s="381">
        <v>59850</v>
      </c>
      <c r="AF1143" s="381">
        <v>63700</v>
      </c>
      <c r="AG1143" s="381">
        <v>9999</v>
      </c>
      <c r="AH1143" s="381" t="s">
        <v>1846</v>
      </c>
      <c r="AI1143" s="381" t="s">
        <v>10724</v>
      </c>
      <c r="AJ1143" s="381">
        <v>0</v>
      </c>
    </row>
    <row r="1144" spans="1:36">
      <c r="A1144" s="381" t="s">
        <v>553</v>
      </c>
      <c r="B1144" s="381" t="s">
        <v>10763</v>
      </c>
      <c r="C1144" s="381">
        <v>20</v>
      </c>
      <c r="D1144" s="381">
        <v>187</v>
      </c>
      <c r="E1144" s="381" t="s">
        <v>10762</v>
      </c>
      <c r="F1144" s="381" t="s">
        <v>10761</v>
      </c>
      <c r="G1144" s="381" t="s">
        <v>6746</v>
      </c>
      <c r="H1144" s="381">
        <v>52300</v>
      </c>
      <c r="I1144" s="381">
        <v>21150</v>
      </c>
      <c r="J1144" s="381">
        <v>24150</v>
      </c>
      <c r="K1144" s="381">
        <v>27150</v>
      </c>
      <c r="L1144" s="381">
        <v>30150</v>
      </c>
      <c r="M1144" s="381">
        <v>32600</v>
      </c>
      <c r="N1144" s="381">
        <v>35000</v>
      </c>
      <c r="O1144" s="381">
        <v>37400</v>
      </c>
      <c r="P1144" s="381">
        <v>39800</v>
      </c>
      <c r="Q1144" s="381">
        <v>12700</v>
      </c>
      <c r="R1144" s="381">
        <v>16240</v>
      </c>
      <c r="S1144" s="381">
        <v>20420</v>
      </c>
      <c r="T1144" s="381">
        <v>24600</v>
      </c>
      <c r="U1144" s="381">
        <v>28780</v>
      </c>
      <c r="V1144" s="381">
        <v>32960</v>
      </c>
      <c r="W1144" s="381">
        <v>37140</v>
      </c>
      <c r="X1144" s="381">
        <v>39800</v>
      </c>
      <c r="Y1144" s="381">
        <v>33800</v>
      </c>
      <c r="Z1144" s="381">
        <v>38600</v>
      </c>
      <c r="AA1144" s="381">
        <v>43450</v>
      </c>
      <c r="AB1144" s="381">
        <v>48250</v>
      </c>
      <c r="AC1144" s="381">
        <v>52150</v>
      </c>
      <c r="AD1144" s="381">
        <v>56000</v>
      </c>
      <c r="AE1144" s="381">
        <v>59850</v>
      </c>
      <c r="AF1144" s="381">
        <v>63700</v>
      </c>
      <c r="AG1144" s="381">
        <v>9999</v>
      </c>
      <c r="AH1144" s="381" t="s">
        <v>6746</v>
      </c>
      <c r="AI1144" s="381" t="s">
        <v>10724</v>
      </c>
      <c r="AJ1144" s="381">
        <v>0</v>
      </c>
    </row>
    <row r="1145" spans="1:36">
      <c r="A1145" s="381" t="s">
        <v>553</v>
      </c>
      <c r="B1145" s="381" t="s">
        <v>10760</v>
      </c>
      <c r="C1145" s="381">
        <v>20</v>
      </c>
      <c r="D1145" s="381">
        <v>189</v>
      </c>
      <c r="E1145" s="381" t="s">
        <v>10759</v>
      </c>
      <c r="F1145" s="381" t="s">
        <v>10758</v>
      </c>
      <c r="G1145" s="381" t="s">
        <v>1590</v>
      </c>
      <c r="H1145" s="381">
        <v>65700</v>
      </c>
      <c r="I1145" s="381">
        <v>23000</v>
      </c>
      <c r="J1145" s="381">
        <v>26300</v>
      </c>
      <c r="K1145" s="381">
        <v>29600</v>
      </c>
      <c r="L1145" s="381">
        <v>32850</v>
      </c>
      <c r="M1145" s="381">
        <v>35500</v>
      </c>
      <c r="N1145" s="381">
        <v>38150</v>
      </c>
      <c r="O1145" s="381">
        <v>40750</v>
      </c>
      <c r="P1145" s="381">
        <v>43400</v>
      </c>
      <c r="Q1145" s="381">
        <v>13800</v>
      </c>
      <c r="R1145" s="381">
        <v>16240</v>
      </c>
      <c r="S1145" s="381">
        <v>20420</v>
      </c>
      <c r="T1145" s="381">
        <v>24600</v>
      </c>
      <c r="U1145" s="381">
        <v>28780</v>
      </c>
      <c r="V1145" s="381">
        <v>32960</v>
      </c>
      <c r="W1145" s="381">
        <v>37140</v>
      </c>
      <c r="X1145" s="381">
        <v>41320</v>
      </c>
      <c r="Y1145" s="381">
        <v>36800</v>
      </c>
      <c r="Z1145" s="381">
        <v>42050</v>
      </c>
      <c r="AA1145" s="381">
        <v>47300</v>
      </c>
      <c r="AB1145" s="381">
        <v>52550</v>
      </c>
      <c r="AC1145" s="381">
        <v>56800</v>
      </c>
      <c r="AD1145" s="381">
        <v>61000</v>
      </c>
      <c r="AE1145" s="381">
        <v>65200</v>
      </c>
      <c r="AF1145" s="381">
        <v>69400</v>
      </c>
      <c r="AG1145" s="381">
        <v>9999</v>
      </c>
      <c r="AH1145" s="381" t="s">
        <v>1590</v>
      </c>
      <c r="AI1145" s="381" t="s">
        <v>10724</v>
      </c>
      <c r="AJ1145" s="381">
        <v>0</v>
      </c>
    </row>
    <row r="1146" spans="1:36">
      <c r="A1146" s="381" t="s">
        <v>553</v>
      </c>
      <c r="B1146" s="381" t="s">
        <v>10757</v>
      </c>
      <c r="C1146" s="381">
        <v>20</v>
      </c>
      <c r="D1146" s="381">
        <v>191</v>
      </c>
      <c r="E1146" s="381" t="s">
        <v>10756</v>
      </c>
      <c r="F1146" s="381" t="s">
        <v>10755</v>
      </c>
      <c r="G1146" s="381" t="s">
        <v>3694</v>
      </c>
      <c r="H1146" s="381">
        <v>67400</v>
      </c>
      <c r="I1146" s="381">
        <v>23600</v>
      </c>
      <c r="J1146" s="381">
        <v>27000</v>
      </c>
      <c r="K1146" s="381">
        <v>30350</v>
      </c>
      <c r="L1146" s="381">
        <v>33700</v>
      </c>
      <c r="M1146" s="381">
        <v>36400</v>
      </c>
      <c r="N1146" s="381">
        <v>39100</v>
      </c>
      <c r="O1146" s="381">
        <v>41800</v>
      </c>
      <c r="P1146" s="381">
        <v>44500</v>
      </c>
      <c r="Q1146" s="381">
        <v>14150</v>
      </c>
      <c r="R1146" s="381">
        <v>16240</v>
      </c>
      <c r="S1146" s="381">
        <v>20420</v>
      </c>
      <c r="T1146" s="381">
        <v>24600</v>
      </c>
      <c r="U1146" s="381">
        <v>28780</v>
      </c>
      <c r="V1146" s="381">
        <v>32960</v>
      </c>
      <c r="W1146" s="381">
        <v>37140</v>
      </c>
      <c r="X1146" s="381">
        <v>41320</v>
      </c>
      <c r="Y1146" s="381">
        <v>37750</v>
      </c>
      <c r="Z1146" s="381">
        <v>43150</v>
      </c>
      <c r="AA1146" s="381">
        <v>48550</v>
      </c>
      <c r="AB1146" s="381">
        <v>53900</v>
      </c>
      <c r="AC1146" s="381">
        <v>58250</v>
      </c>
      <c r="AD1146" s="381">
        <v>62550</v>
      </c>
      <c r="AE1146" s="381">
        <v>66850</v>
      </c>
      <c r="AF1146" s="381">
        <v>71150</v>
      </c>
      <c r="AG1146" s="381">
        <v>9999</v>
      </c>
      <c r="AH1146" s="381" t="s">
        <v>3694</v>
      </c>
      <c r="AI1146" s="381" t="s">
        <v>10724</v>
      </c>
      <c r="AJ1146" s="381">
        <v>1</v>
      </c>
    </row>
    <row r="1147" spans="1:36">
      <c r="A1147" s="381" t="s">
        <v>553</v>
      </c>
      <c r="B1147" s="381" t="s">
        <v>10754</v>
      </c>
      <c r="C1147" s="381">
        <v>20</v>
      </c>
      <c r="D1147" s="381">
        <v>193</v>
      </c>
      <c r="E1147" s="381" t="s">
        <v>10753</v>
      </c>
      <c r="F1147" s="381" t="s">
        <v>10752</v>
      </c>
      <c r="G1147" s="381" t="s">
        <v>6738</v>
      </c>
      <c r="H1147" s="381">
        <v>73200</v>
      </c>
      <c r="I1147" s="381">
        <v>25650</v>
      </c>
      <c r="J1147" s="381">
        <v>29300</v>
      </c>
      <c r="K1147" s="381">
        <v>32950</v>
      </c>
      <c r="L1147" s="381">
        <v>36600</v>
      </c>
      <c r="M1147" s="381">
        <v>39550</v>
      </c>
      <c r="N1147" s="381">
        <v>42500</v>
      </c>
      <c r="O1147" s="381">
        <v>45400</v>
      </c>
      <c r="P1147" s="381">
        <v>48350</v>
      </c>
      <c r="Q1147" s="381">
        <v>15400</v>
      </c>
      <c r="R1147" s="381">
        <v>17600</v>
      </c>
      <c r="S1147" s="381">
        <v>20420</v>
      </c>
      <c r="T1147" s="381">
        <v>24600</v>
      </c>
      <c r="U1147" s="381">
        <v>28780</v>
      </c>
      <c r="V1147" s="381">
        <v>32960</v>
      </c>
      <c r="W1147" s="381">
        <v>37140</v>
      </c>
      <c r="X1147" s="381">
        <v>41320</v>
      </c>
      <c r="Y1147" s="381">
        <v>41000</v>
      </c>
      <c r="Z1147" s="381">
        <v>46850</v>
      </c>
      <c r="AA1147" s="381">
        <v>52700</v>
      </c>
      <c r="AB1147" s="381">
        <v>58550</v>
      </c>
      <c r="AC1147" s="381">
        <v>63250</v>
      </c>
      <c r="AD1147" s="381">
        <v>67950</v>
      </c>
      <c r="AE1147" s="381">
        <v>72650</v>
      </c>
      <c r="AF1147" s="381">
        <v>77300</v>
      </c>
      <c r="AG1147" s="381">
        <v>9999</v>
      </c>
      <c r="AH1147" s="381" t="s">
        <v>6738</v>
      </c>
      <c r="AI1147" s="381" t="s">
        <v>10724</v>
      </c>
      <c r="AJ1147" s="381">
        <v>0</v>
      </c>
    </row>
    <row r="1148" spans="1:36">
      <c r="A1148" s="381" t="s">
        <v>553</v>
      </c>
      <c r="B1148" s="381" t="s">
        <v>10751</v>
      </c>
      <c r="C1148" s="381">
        <v>20</v>
      </c>
      <c r="D1148" s="381">
        <v>195</v>
      </c>
      <c r="E1148" s="381" t="s">
        <v>10750</v>
      </c>
      <c r="F1148" s="381" t="s">
        <v>10749</v>
      </c>
      <c r="G1148" s="381" t="s">
        <v>10748</v>
      </c>
      <c r="H1148" s="381">
        <v>58800</v>
      </c>
      <c r="I1148" s="381">
        <v>21150</v>
      </c>
      <c r="J1148" s="381">
        <v>24150</v>
      </c>
      <c r="K1148" s="381">
        <v>27150</v>
      </c>
      <c r="L1148" s="381">
        <v>30150</v>
      </c>
      <c r="M1148" s="381">
        <v>32600</v>
      </c>
      <c r="N1148" s="381">
        <v>35000</v>
      </c>
      <c r="O1148" s="381">
        <v>37400</v>
      </c>
      <c r="P1148" s="381">
        <v>39800</v>
      </c>
      <c r="Q1148" s="381">
        <v>12700</v>
      </c>
      <c r="R1148" s="381">
        <v>16240</v>
      </c>
      <c r="S1148" s="381">
        <v>20420</v>
      </c>
      <c r="T1148" s="381">
        <v>24600</v>
      </c>
      <c r="U1148" s="381">
        <v>28780</v>
      </c>
      <c r="V1148" s="381">
        <v>32960</v>
      </c>
      <c r="W1148" s="381">
        <v>37140</v>
      </c>
      <c r="X1148" s="381">
        <v>39800</v>
      </c>
      <c r="Y1148" s="381">
        <v>33800</v>
      </c>
      <c r="Z1148" s="381">
        <v>38600</v>
      </c>
      <c r="AA1148" s="381">
        <v>43450</v>
      </c>
      <c r="AB1148" s="381">
        <v>48250</v>
      </c>
      <c r="AC1148" s="381">
        <v>52150</v>
      </c>
      <c r="AD1148" s="381">
        <v>56000</v>
      </c>
      <c r="AE1148" s="381">
        <v>59850</v>
      </c>
      <c r="AF1148" s="381">
        <v>63700</v>
      </c>
      <c r="AG1148" s="381">
        <v>9999</v>
      </c>
      <c r="AH1148" s="381" t="s">
        <v>10748</v>
      </c>
      <c r="AI1148" s="381" t="s">
        <v>10724</v>
      </c>
      <c r="AJ1148" s="381">
        <v>0</v>
      </c>
    </row>
    <row r="1149" spans="1:36">
      <c r="A1149" s="381" t="s">
        <v>553</v>
      </c>
      <c r="B1149" s="381" t="s">
        <v>10747</v>
      </c>
      <c r="C1149" s="381">
        <v>20</v>
      </c>
      <c r="D1149" s="381">
        <v>197</v>
      </c>
      <c r="E1149" s="381" t="s">
        <v>10746</v>
      </c>
      <c r="F1149" s="381" t="s">
        <v>10745</v>
      </c>
      <c r="G1149" s="381" t="s">
        <v>10744</v>
      </c>
      <c r="H1149" s="381">
        <v>68300</v>
      </c>
      <c r="I1149" s="381">
        <v>23450</v>
      </c>
      <c r="J1149" s="381">
        <v>26800</v>
      </c>
      <c r="K1149" s="381">
        <v>30150</v>
      </c>
      <c r="L1149" s="381">
        <v>33450</v>
      </c>
      <c r="M1149" s="381">
        <v>36150</v>
      </c>
      <c r="N1149" s="381">
        <v>38850</v>
      </c>
      <c r="O1149" s="381">
        <v>41500</v>
      </c>
      <c r="P1149" s="381">
        <v>44200</v>
      </c>
      <c r="Q1149" s="381">
        <v>14050</v>
      </c>
      <c r="R1149" s="381">
        <v>16240</v>
      </c>
      <c r="S1149" s="381">
        <v>20420</v>
      </c>
      <c r="T1149" s="381">
        <v>24600</v>
      </c>
      <c r="U1149" s="381">
        <v>28780</v>
      </c>
      <c r="V1149" s="381">
        <v>32960</v>
      </c>
      <c r="W1149" s="381">
        <v>37140</v>
      </c>
      <c r="X1149" s="381">
        <v>41320</v>
      </c>
      <c r="Y1149" s="381">
        <v>37450</v>
      </c>
      <c r="Z1149" s="381">
        <v>42800</v>
      </c>
      <c r="AA1149" s="381">
        <v>48150</v>
      </c>
      <c r="AB1149" s="381">
        <v>53500</v>
      </c>
      <c r="AC1149" s="381">
        <v>57800</v>
      </c>
      <c r="AD1149" s="381">
        <v>62100</v>
      </c>
      <c r="AE1149" s="381">
        <v>66350</v>
      </c>
      <c r="AF1149" s="381">
        <v>70650</v>
      </c>
      <c r="AG1149" s="381">
        <v>9999</v>
      </c>
      <c r="AH1149" s="381" t="s">
        <v>10744</v>
      </c>
      <c r="AI1149" s="381" t="s">
        <v>10724</v>
      </c>
      <c r="AJ1149" s="381">
        <v>1</v>
      </c>
    </row>
    <row r="1150" spans="1:36">
      <c r="A1150" s="381" t="s">
        <v>553</v>
      </c>
      <c r="B1150" s="381" t="s">
        <v>10743</v>
      </c>
      <c r="C1150" s="381">
        <v>20</v>
      </c>
      <c r="D1150" s="381">
        <v>199</v>
      </c>
      <c r="E1150" s="381" t="s">
        <v>10742</v>
      </c>
      <c r="F1150" s="381" t="s">
        <v>10741</v>
      </c>
      <c r="G1150" s="381" t="s">
        <v>10740</v>
      </c>
      <c r="H1150" s="381">
        <v>74500</v>
      </c>
      <c r="I1150" s="381">
        <v>22700</v>
      </c>
      <c r="J1150" s="381">
        <v>25950</v>
      </c>
      <c r="K1150" s="381">
        <v>29200</v>
      </c>
      <c r="L1150" s="381">
        <v>32400</v>
      </c>
      <c r="M1150" s="381">
        <v>35000</v>
      </c>
      <c r="N1150" s="381">
        <v>37600</v>
      </c>
      <c r="O1150" s="381">
        <v>40200</v>
      </c>
      <c r="P1150" s="381">
        <v>42800</v>
      </c>
      <c r="Q1150" s="381">
        <v>13650</v>
      </c>
      <c r="R1150" s="381">
        <v>16240</v>
      </c>
      <c r="S1150" s="381">
        <v>20420</v>
      </c>
      <c r="T1150" s="381">
        <v>24600</v>
      </c>
      <c r="U1150" s="381">
        <v>28780</v>
      </c>
      <c r="V1150" s="381">
        <v>32960</v>
      </c>
      <c r="W1150" s="381">
        <v>37140</v>
      </c>
      <c r="X1150" s="381">
        <v>41320</v>
      </c>
      <c r="Y1150" s="381">
        <v>36300</v>
      </c>
      <c r="Z1150" s="381">
        <v>41500</v>
      </c>
      <c r="AA1150" s="381">
        <v>46700</v>
      </c>
      <c r="AB1150" s="381">
        <v>51850</v>
      </c>
      <c r="AC1150" s="381">
        <v>56000</v>
      </c>
      <c r="AD1150" s="381">
        <v>60150</v>
      </c>
      <c r="AE1150" s="381">
        <v>64300</v>
      </c>
      <c r="AF1150" s="381">
        <v>68450</v>
      </c>
      <c r="AG1150" s="381">
        <v>9999</v>
      </c>
      <c r="AH1150" s="381" t="s">
        <v>10740</v>
      </c>
      <c r="AI1150" s="381" t="s">
        <v>10724</v>
      </c>
      <c r="AJ1150" s="381">
        <v>0</v>
      </c>
    </row>
    <row r="1151" spans="1:36">
      <c r="A1151" s="381" t="s">
        <v>553</v>
      </c>
      <c r="B1151" s="381" t="s">
        <v>10739</v>
      </c>
      <c r="C1151" s="381">
        <v>20</v>
      </c>
      <c r="D1151" s="381">
        <v>201</v>
      </c>
      <c r="E1151" s="381" t="s">
        <v>10738</v>
      </c>
      <c r="F1151" s="381" t="s">
        <v>10737</v>
      </c>
      <c r="G1151" s="381" t="s">
        <v>1111</v>
      </c>
      <c r="H1151" s="381">
        <v>57500</v>
      </c>
      <c r="I1151" s="381">
        <v>21150</v>
      </c>
      <c r="J1151" s="381">
        <v>24150</v>
      </c>
      <c r="K1151" s="381">
        <v>27150</v>
      </c>
      <c r="L1151" s="381">
        <v>30150</v>
      </c>
      <c r="M1151" s="381">
        <v>32600</v>
      </c>
      <c r="N1151" s="381">
        <v>35000</v>
      </c>
      <c r="O1151" s="381">
        <v>37400</v>
      </c>
      <c r="P1151" s="381">
        <v>39800</v>
      </c>
      <c r="Q1151" s="381">
        <v>12700</v>
      </c>
      <c r="R1151" s="381">
        <v>16240</v>
      </c>
      <c r="S1151" s="381">
        <v>20420</v>
      </c>
      <c r="T1151" s="381">
        <v>24600</v>
      </c>
      <c r="U1151" s="381">
        <v>28780</v>
      </c>
      <c r="V1151" s="381">
        <v>32960</v>
      </c>
      <c r="W1151" s="381">
        <v>37140</v>
      </c>
      <c r="X1151" s="381">
        <v>39800</v>
      </c>
      <c r="Y1151" s="381">
        <v>33800</v>
      </c>
      <c r="Z1151" s="381">
        <v>38600</v>
      </c>
      <c r="AA1151" s="381">
        <v>43450</v>
      </c>
      <c r="AB1151" s="381">
        <v>48250</v>
      </c>
      <c r="AC1151" s="381">
        <v>52150</v>
      </c>
      <c r="AD1151" s="381">
        <v>56000</v>
      </c>
      <c r="AE1151" s="381">
        <v>59850</v>
      </c>
      <c r="AF1151" s="381">
        <v>63700</v>
      </c>
      <c r="AG1151" s="381">
        <v>9999</v>
      </c>
      <c r="AH1151" s="381" t="s">
        <v>1111</v>
      </c>
      <c r="AI1151" s="381" t="s">
        <v>10724</v>
      </c>
      <c r="AJ1151" s="381">
        <v>0</v>
      </c>
    </row>
    <row r="1152" spans="1:36">
      <c r="A1152" s="381" t="s">
        <v>553</v>
      </c>
      <c r="B1152" s="381" t="s">
        <v>10736</v>
      </c>
      <c r="C1152" s="381">
        <v>20</v>
      </c>
      <c r="D1152" s="381">
        <v>203</v>
      </c>
      <c r="E1152" s="381" t="s">
        <v>10735</v>
      </c>
      <c r="F1152" s="381" t="s">
        <v>10734</v>
      </c>
      <c r="G1152" s="381" t="s">
        <v>2786</v>
      </c>
      <c r="H1152" s="381">
        <v>61500</v>
      </c>
      <c r="I1152" s="381">
        <v>21500</v>
      </c>
      <c r="J1152" s="381">
        <v>24550</v>
      </c>
      <c r="K1152" s="381">
        <v>27600</v>
      </c>
      <c r="L1152" s="381">
        <v>30650</v>
      </c>
      <c r="M1152" s="381">
        <v>33150</v>
      </c>
      <c r="N1152" s="381">
        <v>35600</v>
      </c>
      <c r="O1152" s="381">
        <v>38050</v>
      </c>
      <c r="P1152" s="381">
        <v>40500</v>
      </c>
      <c r="Q1152" s="381">
        <v>12900</v>
      </c>
      <c r="R1152" s="381">
        <v>16240</v>
      </c>
      <c r="S1152" s="381">
        <v>20420</v>
      </c>
      <c r="T1152" s="381">
        <v>24600</v>
      </c>
      <c r="U1152" s="381">
        <v>28780</v>
      </c>
      <c r="V1152" s="381">
        <v>32960</v>
      </c>
      <c r="W1152" s="381">
        <v>37140</v>
      </c>
      <c r="X1152" s="381">
        <v>40500</v>
      </c>
      <c r="Y1152" s="381">
        <v>34350</v>
      </c>
      <c r="Z1152" s="381">
        <v>39250</v>
      </c>
      <c r="AA1152" s="381">
        <v>44150</v>
      </c>
      <c r="AB1152" s="381">
        <v>49050</v>
      </c>
      <c r="AC1152" s="381">
        <v>53000</v>
      </c>
      <c r="AD1152" s="381">
        <v>56900</v>
      </c>
      <c r="AE1152" s="381">
        <v>60850</v>
      </c>
      <c r="AF1152" s="381">
        <v>64750</v>
      </c>
      <c r="AG1152" s="381">
        <v>9999</v>
      </c>
      <c r="AH1152" s="381" t="s">
        <v>2786</v>
      </c>
      <c r="AI1152" s="381" t="s">
        <v>10724</v>
      </c>
      <c r="AJ1152" s="381">
        <v>0</v>
      </c>
    </row>
    <row r="1153" spans="1:36">
      <c r="A1153" s="381" t="s">
        <v>553</v>
      </c>
      <c r="B1153" s="381" t="s">
        <v>10733</v>
      </c>
      <c r="C1153" s="381">
        <v>20</v>
      </c>
      <c r="D1153" s="381">
        <v>205</v>
      </c>
      <c r="E1153" s="381" t="s">
        <v>10732</v>
      </c>
      <c r="F1153" s="381" t="s">
        <v>10731</v>
      </c>
      <c r="G1153" s="381" t="s">
        <v>2770</v>
      </c>
      <c r="H1153" s="381">
        <v>48900</v>
      </c>
      <c r="I1153" s="381">
        <v>21150</v>
      </c>
      <c r="J1153" s="381">
        <v>24150</v>
      </c>
      <c r="K1153" s="381">
        <v>27150</v>
      </c>
      <c r="L1153" s="381">
        <v>30150</v>
      </c>
      <c r="M1153" s="381">
        <v>32600</v>
      </c>
      <c r="N1153" s="381">
        <v>35000</v>
      </c>
      <c r="O1153" s="381">
        <v>37400</v>
      </c>
      <c r="P1153" s="381">
        <v>39800</v>
      </c>
      <c r="Q1153" s="381">
        <v>12700</v>
      </c>
      <c r="R1153" s="381">
        <v>16240</v>
      </c>
      <c r="S1153" s="381">
        <v>20420</v>
      </c>
      <c r="T1153" s="381">
        <v>24600</v>
      </c>
      <c r="U1153" s="381">
        <v>28780</v>
      </c>
      <c r="V1153" s="381">
        <v>32960</v>
      </c>
      <c r="W1153" s="381">
        <v>37140</v>
      </c>
      <c r="X1153" s="381">
        <v>39800</v>
      </c>
      <c r="Y1153" s="381">
        <v>33800</v>
      </c>
      <c r="Z1153" s="381">
        <v>38600</v>
      </c>
      <c r="AA1153" s="381">
        <v>43450</v>
      </c>
      <c r="AB1153" s="381">
        <v>48250</v>
      </c>
      <c r="AC1153" s="381">
        <v>52150</v>
      </c>
      <c r="AD1153" s="381">
        <v>56000</v>
      </c>
      <c r="AE1153" s="381">
        <v>59850</v>
      </c>
      <c r="AF1153" s="381">
        <v>63700</v>
      </c>
      <c r="AG1153" s="381">
        <v>9999</v>
      </c>
      <c r="AH1153" s="381" t="s">
        <v>2770</v>
      </c>
      <c r="AI1153" s="381" t="s">
        <v>10724</v>
      </c>
      <c r="AJ1153" s="381">
        <v>0</v>
      </c>
    </row>
    <row r="1154" spans="1:36">
      <c r="A1154" s="381" t="s">
        <v>553</v>
      </c>
      <c r="B1154" s="381" t="s">
        <v>10730</v>
      </c>
      <c r="C1154" s="381">
        <v>20</v>
      </c>
      <c r="D1154" s="381">
        <v>207</v>
      </c>
      <c r="E1154" s="381" t="s">
        <v>10729</v>
      </c>
      <c r="F1154" s="381" t="s">
        <v>10728</v>
      </c>
      <c r="G1154" s="381" t="s">
        <v>10727</v>
      </c>
      <c r="H1154" s="381">
        <v>51200</v>
      </c>
      <c r="I1154" s="381">
        <v>21150</v>
      </c>
      <c r="J1154" s="381">
        <v>24150</v>
      </c>
      <c r="K1154" s="381">
        <v>27150</v>
      </c>
      <c r="L1154" s="381">
        <v>30150</v>
      </c>
      <c r="M1154" s="381">
        <v>32600</v>
      </c>
      <c r="N1154" s="381">
        <v>35000</v>
      </c>
      <c r="O1154" s="381">
        <v>37400</v>
      </c>
      <c r="P1154" s="381">
        <v>39800</v>
      </c>
      <c r="Q1154" s="381">
        <v>12700</v>
      </c>
      <c r="R1154" s="381">
        <v>16240</v>
      </c>
      <c r="S1154" s="381">
        <v>20420</v>
      </c>
      <c r="T1154" s="381">
        <v>24600</v>
      </c>
      <c r="U1154" s="381">
        <v>28780</v>
      </c>
      <c r="V1154" s="381">
        <v>32960</v>
      </c>
      <c r="W1154" s="381">
        <v>37140</v>
      </c>
      <c r="X1154" s="381">
        <v>39800</v>
      </c>
      <c r="Y1154" s="381">
        <v>33800</v>
      </c>
      <c r="Z1154" s="381">
        <v>38600</v>
      </c>
      <c r="AA1154" s="381">
        <v>43450</v>
      </c>
      <c r="AB1154" s="381">
        <v>48250</v>
      </c>
      <c r="AC1154" s="381">
        <v>52150</v>
      </c>
      <c r="AD1154" s="381">
        <v>56000</v>
      </c>
      <c r="AE1154" s="381">
        <v>59850</v>
      </c>
      <c r="AF1154" s="381">
        <v>63700</v>
      </c>
      <c r="AG1154" s="381">
        <v>9999</v>
      </c>
      <c r="AH1154" s="381" t="s">
        <v>10727</v>
      </c>
      <c r="AI1154" s="381" t="s">
        <v>10724</v>
      </c>
      <c r="AJ1154" s="381">
        <v>0</v>
      </c>
    </row>
    <row r="1155" spans="1:36">
      <c r="A1155" s="381" t="s">
        <v>553</v>
      </c>
      <c r="B1155" s="381" t="s">
        <v>10726</v>
      </c>
      <c r="C1155" s="381">
        <v>20</v>
      </c>
      <c r="D1155" s="381">
        <v>209</v>
      </c>
      <c r="E1155" s="381" t="s">
        <v>7325</v>
      </c>
      <c r="F1155" s="381" t="s">
        <v>7324</v>
      </c>
      <c r="G1155" s="381" t="s">
        <v>10725</v>
      </c>
      <c r="H1155" s="381">
        <v>74800</v>
      </c>
      <c r="I1155" s="381">
        <v>26200</v>
      </c>
      <c r="J1155" s="381">
        <v>29950</v>
      </c>
      <c r="K1155" s="381">
        <v>33700</v>
      </c>
      <c r="L1155" s="381">
        <v>37400</v>
      </c>
      <c r="M1155" s="381">
        <v>40400</v>
      </c>
      <c r="N1155" s="381">
        <v>43400</v>
      </c>
      <c r="O1155" s="381">
        <v>46400</v>
      </c>
      <c r="P1155" s="381">
        <v>49400</v>
      </c>
      <c r="Q1155" s="381">
        <v>15750</v>
      </c>
      <c r="R1155" s="381">
        <v>18000</v>
      </c>
      <c r="S1155" s="381">
        <v>20420</v>
      </c>
      <c r="T1155" s="381">
        <v>24600</v>
      </c>
      <c r="U1155" s="381">
        <v>28780</v>
      </c>
      <c r="V1155" s="381">
        <v>32960</v>
      </c>
      <c r="W1155" s="381">
        <v>37140</v>
      </c>
      <c r="X1155" s="381">
        <v>41320</v>
      </c>
      <c r="Y1155" s="381">
        <v>41900</v>
      </c>
      <c r="Z1155" s="381">
        <v>47900</v>
      </c>
      <c r="AA1155" s="381">
        <v>53900</v>
      </c>
      <c r="AB1155" s="381">
        <v>59850</v>
      </c>
      <c r="AC1155" s="381">
        <v>64650</v>
      </c>
      <c r="AD1155" s="381">
        <v>69450</v>
      </c>
      <c r="AE1155" s="381">
        <v>74250</v>
      </c>
      <c r="AF1155" s="381">
        <v>79050</v>
      </c>
      <c r="AG1155" s="381">
        <v>3760</v>
      </c>
      <c r="AH1155" s="381" t="s">
        <v>10725</v>
      </c>
      <c r="AI1155" s="381" t="s">
        <v>10724</v>
      </c>
      <c r="AJ1155" s="381">
        <v>1</v>
      </c>
    </row>
    <row r="1156" spans="1:36">
      <c r="A1156" s="381" t="s">
        <v>554</v>
      </c>
      <c r="B1156" s="381" t="s">
        <v>10723</v>
      </c>
      <c r="C1156" s="381">
        <v>21</v>
      </c>
      <c r="D1156" s="381">
        <v>1</v>
      </c>
      <c r="E1156" s="381" t="s">
        <v>10722</v>
      </c>
      <c r="F1156" s="381" t="s">
        <v>10721</v>
      </c>
      <c r="G1156" s="381" t="s">
        <v>5016</v>
      </c>
      <c r="H1156" s="381">
        <v>48100</v>
      </c>
      <c r="I1156" s="381">
        <v>16850</v>
      </c>
      <c r="J1156" s="381">
        <v>19250</v>
      </c>
      <c r="K1156" s="381">
        <v>21650</v>
      </c>
      <c r="L1156" s="381">
        <v>24050</v>
      </c>
      <c r="M1156" s="381">
        <v>26000</v>
      </c>
      <c r="N1156" s="381">
        <v>27900</v>
      </c>
      <c r="O1156" s="381">
        <v>29850</v>
      </c>
      <c r="P1156" s="381">
        <v>31750</v>
      </c>
      <c r="Q1156" s="381">
        <v>12060</v>
      </c>
      <c r="R1156" s="381">
        <v>16240</v>
      </c>
      <c r="S1156" s="381">
        <v>20420</v>
      </c>
      <c r="T1156" s="381">
        <v>24050</v>
      </c>
      <c r="U1156" s="381">
        <v>26000</v>
      </c>
      <c r="V1156" s="381">
        <v>27900</v>
      </c>
      <c r="W1156" s="381">
        <v>29850</v>
      </c>
      <c r="X1156" s="381">
        <v>31750</v>
      </c>
      <c r="Y1156" s="381">
        <v>26950</v>
      </c>
      <c r="Z1156" s="381">
        <v>30800</v>
      </c>
      <c r="AA1156" s="381">
        <v>34650</v>
      </c>
      <c r="AB1156" s="381">
        <v>38500</v>
      </c>
      <c r="AC1156" s="381">
        <v>41600</v>
      </c>
      <c r="AD1156" s="381">
        <v>44700</v>
      </c>
      <c r="AE1156" s="381">
        <v>47750</v>
      </c>
      <c r="AF1156" s="381">
        <v>50850</v>
      </c>
      <c r="AG1156" s="381">
        <v>9999</v>
      </c>
      <c r="AH1156" s="381" t="s">
        <v>5016</v>
      </c>
      <c r="AI1156" s="381" t="s">
        <v>10369</v>
      </c>
      <c r="AJ1156" s="381">
        <v>0</v>
      </c>
    </row>
    <row r="1157" spans="1:36">
      <c r="A1157" s="381" t="s">
        <v>554</v>
      </c>
      <c r="B1157" s="381" t="s">
        <v>10720</v>
      </c>
      <c r="C1157" s="381">
        <v>21</v>
      </c>
      <c r="D1157" s="381">
        <v>3</v>
      </c>
      <c r="E1157" s="381" t="s">
        <v>10719</v>
      </c>
      <c r="F1157" s="381" t="s">
        <v>10718</v>
      </c>
      <c r="G1157" s="381" t="s">
        <v>5270</v>
      </c>
      <c r="H1157" s="381">
        <v>52400</v>
      </c>
      <c r="I1157" s="381">
        <v>18350</v>
      </c>
      <c r="J1157" s="381">
        <v>21000</v>
      </c>
      <c r="K1157" s="381">
        <v>23600</v>
      </c>
      <c r="L1157" s="381">
        <v>26200</v>
      </c>
      <c r="M1157" s="381">
        <v>28300</v>
      </c>
      <c r="N1157" s="381">
        <v>30400</v>
      </c>
      <c r="O1157" s="381">
        <v>32500</v>
      </c>
      <c r="P1157" s="381">
        <v>34600</v>
      </c>
      <c r="Q1157" s="381">
        <v>12060</v>
      </c>
      <c r="R1157" s="381">
        <v>16240</v>
      </c>
      <c r="S1157" s="381">
        <v>20420</v>
      </c>
      <c r="T1157" s="381">
        <v>24600</v>
      </c>
      <c r="U1157" s="381">
        <v>28300</v>
      </c>
      <c r="V1157" s="381">
        <v>30400</v>
      </c>
      <c r="W1157" s="381">
        <v>32500</v>
      </c>
      <c r="X1157" s="381">
        <v>34600</v>
      </c>
      <c r="Y1157" s="381">
        <v>29350</v>
      </c>
      <c r="Z1157" s="381">
        <v>33550</v>
      </c>
      <c r="AA1157" s="381">
        <v>37750</v>
      </c>
      <c r="AB1157" s="381">
        <v>41900</v>
      </c>
      <c r="AC1157" s="381">
        <v>45300</v>
      </c>
      <c r="AD1157" s="381">
        <v>48650</v>
      </c>
      <c r="AE1157" s="381">
        <v>52000</v>
      </c>
      <c r="AF1157" s="381">
        <v>55350</v>
      </c>
      <c r="AG1157" s="381">
        <v>9999</v>
      </c>
      <c r="AH1157" s="381" t="s">
        <v>5270</v>
      </c>
      <c r="AI1157" s="381" t="s">
        <v>10369</v>
      </c>
      <c r="AJ1157" s="381">
        <v>1</v>
      </c>
    </row>
    <row r="1158" spans="1:36">
      <c r="A1158" s="381" t="s">
        <v>554</v>
      </c>
      <c r="B1158" s="381" t="s">
        <v>10717</v>
      </c>
      <c r="C1158" s="381">
        <v>21</v>
      </c>
      <c r="D1158" s="381">
        <v>5</v>
      </c>
      <c r="E1158" s="381" t="s">
        <v>10716</v>
      </c>
      <c r="F1158" s="381" t="s">
        <v>10715</v>
      </c>
      <c r="G1158" s="381" t="s">
        <v>3652</v>
      </c>
      <c r="H1158" s="381">
        <v>66700</v>
      </c>
      <c r="I1158" s="381">
        <v>23350</v>
      </c>
      <c r="J1158" s="381">
        <v>26700</v>
      </c>
      <c r="K1158" s="381">
        <v>30050</v>
      </c>
      <c r="L1158" s="381">
        <v>33350</v>
      </c>
      <c r="M1158" s="381">
        <v>36050</v>
      </c>
      <c r="N1158" s="381">
        <v>38700</v>
      </c>
      <c r="O1158" s="381">
        <v>41400</v>
      </c>
      <c r="P1158" s="381">
        <v>44050</v>
      </c>
      <c r="Q1158" s="381">
        <v>14000</v>
      </c>
      <c r="R1158" s="381">
        <v>16240</v>
      </c>
      <c r="S1158" s="381">
        <v>20420</v>
      </c>
      <c r="T1158" s="381">
        <v>24600</v>
      </c>
      <c r="U1158" s="381">
        <v>28780</v>
      </c>
      <c r="V1158" s="381">
        <v>32960</v>
      </c>
      <c r="W1158" s="381">
        <v>37140</v>
      </c>
      <c r="X1158" s="381">
        <v>41320</v>
      </c>
      <c r="Y1158" s="381">
        <v>37350</v>
      </c>
      <c r="Z1158" s="381">
        <v>42700</v>
      </c>
      <c r="AA1158" s="381">
        <v>48050</v>
      </c>
      <c r="AB1158" s="381">
        <v>53350</v>
      </c>
      <c r="AC1158" s="381">
        <v>57650</v>
      </c>
      <c r="AD1158" s="381">
        <v>61900</v>
      </c>
      <c r="AE1158" s="381">
        <v>66200</v>
      </c>
      <c r="AF1158" s="381">
        <v>70450</v>
      </c>
      <c r="AG1158" s="381">
        <v>9999</v>
      </c>
      <c r="AH1158" s="381" t="s">
        <v>3652</v>
      </c>
      <c r="AI1158" s="381" t="s">
        <v>10369</v>
      </c>
      <c r="AJ1158" s="381">
        <v>0</v>
      </c>
    </row>
    <row r="1159" spans="1:36">
      <c r="A1159" s="381" t="s">
        <v>554</v>
      </c>
      <c r="B1159" s="381" t="s">
        <v>10714</v>
      </c>
      <c r="C1159" s="381">
        <v>21</v>
      </c>
      <c r="D1159" s="381">
        <v>7</v>
      </c>
      <c r="E1159" s="381" t="s">
        <v>10713</v>
      </c>
      <c r="F1159" s="381" t="s">
        <v>10712</v>
      </c>
      <c r="G1159" s="381" t="s">
        <v>10711</v>
      </c>
      <c r="H1159" s="381">
        <v>56000</v>
      </c>
      <c r="I1159" s="381">
        <v>19600</v>
      </c>
      <c r="J1159" s="381">
        <v>22400</v>
      </c>
      <c r="K1159" s="381">
        <v>25200</v>
      </c>
      <c r="L1159" s="381">
        <v>28000</v>
      </c>
      <c r="M1159" s="381">
        <v>30250</v>
      </c>
      <c r="N1159" s="381">
        <v>32500</v>
      </c>
      <c r="O1159" s="381">
        <v>34750</v>
      </c>
      <c r="P1159" s="381">
        <v>37000</v>
      </c>
      <c r="Q1159" s="381">
        <v>12060</v>
      </c>
      <c r="R1159" s="381">
        <v>16240</v>
      </c>
      <c r="S1159" s="381">
        <v>20420</v>
      </c>
      <c r="T1159" s="381">
        <v>24600</v>
      </c>
      <c r="U1159" s="381">
        <v>28780</v>
      </c>
      <c r="V1159" s="381">
        <v>32500</v>
      </c>
      <c r="W1159" s="381">
        <v>34750</v>
      </c>
      <c r="X1159" s="381">
        <v>37000</v>
      </c>
      <c r="Y1159" s="381">
        <v>31400</v>
      </c>
      <c r="Z1159" s="381">
        <v>35850</v>
      </c>
      <c r="AA1159" s="381">
        <v>40350</v>
      </c>
      <c r="AB1159" s="381">
        <v>44800</v>
      </c>
      <c r="AC1159" s="381">
        <v>48400</v>
      </c>
      <c r="AD1159" s="381">
        <v>52000</v>
      </c>
      <c r="AE1159" s="381">
        <v>55600</v>
      </c>
      <c r="AF1159" s="381">
        <v>59150</v>
      </c>
      <c r="AG1159" s="381">
        <v>9999</v>
      </c>
      <c r="AH1159" s="381" t="s">
        <v>10711</v>
      </c>
      <c r="AI1159" s="381" t="s">
        <v>10369</v>
      </c>
      <c r="AJ1159" s="381">
        <v>0</v>
      </c>
    </row>
    <row r="1160" spans="1:36">
      <c r="A1160" s="381" t="s">
        <v>554</v>
      </c>
      <c r="B1160" s="381" t="s">
        <v>10710</v>
      </c>
      <c r="C1160" s="381">
        <v>21</v>
      </c>
      <c r="D1160" s="381">
        <v>9</v>
      </c>
      <c r="E1160" s="381" t="s">
        <v>10709</v>
      </c>
      <c r="F1160" s="381" t="s">
        <v>10708</v>
      </c>
      <c r="G1160" s="381" t="s">
        <v>10707</v>
      </c>
      <c r="H1160" s="381">
        <v>51900</v>
      </c>
      <c r="I1160" s="381">
        <v>18200</v>
      </c>
      <c r="J1160" s="381">
        <v>20800</v>
      </c>
      <c r="K1160" s="381">
        <v>23400</v>
      </c>
      <c r="L1160" s="381">
        <v>25950</v>
      </c>
      <c r="M1160" s="381">
        <v>28050</v>
      </c>
      <c r="N1160" s="381">
        <v>30150</v>
      </c>
      <c r="O1160" s="381">
        <v>32200</v>
      </c>
      <c r="P1160" s="381">
        <v>34300</v>
      </c>
      <c r="Q1160" s="381">
        <v>12060</v>
      </c>
      <c r="R1160" s="381">
        <v>16240</v>
      </c>
      <c r="S1160" s="381">
        <v>20420</v>
      </c>
      <c r="T1160" s="381">
        <v>24600</v>
      </c>
      <c r="U1160" s="381">
        <v>28050</v>
      </c>
      <c r="V1160" s="381">
        <v>30150</v>
      </c>
      <c r="W1160" s="381">
        <v>32200</v>
      </c>
      <c r="X1160" s="381">
        <v>34300</v>
      </c>
      <c r="Y1160" s="381">
        <v>29050</v>
      </c>
      <c r="Z1160" s="381">
        <v>33200</v>
      </c>
      <c r="AA1160" s="381">
        <v>37350</v>
      </c>
      <c r="AB1160" s="381">
        <v>41500</v>
      </c>
      <c r="AC1160" s="381">
        <v>44850</v>
      </c>
      <c r="AD1160" s="381">
        <v>48150</v>
      </c>
      <c r="AE1160" s="381">
        <v>51500</v>
      </c>
      <c r="AF1160" s="381">
        <v>54800</v>
      </c>
      <c r="AG1160" s="381">
        <v>9999</v>
      </c>
      <c r="AH1160" s="381" t="s">
        <v>10707</v>
      </c>
      <c r="AI1160" s="381" t="s">
        <v>10369</v>
      </c>
      <c r="AJ1160" s="381">
        <v>0</v>
      </c>
    </row>
    <row r="1161" spans="1:36">
      <c r="A1161" s="381" t="s">
        <v>554</v>
      </c>
      <c r="B1161" s="381" t="s">
        <v>10706</v>
      </c>
      <c r="C1161" s="381">
        <v>21</v>
      </c>
      <c r="D1161" s="381">
        <v>11</v>
      </c>
      <c r="E1161" s="381" t="s">
        <v>10705</v>
      </c>
      <c r="F1161" s="381" t="s">
        <v>10704</v>
      </c>
      <c r="G1161" s="381" t="s">
        <v>2072</v>
      </c>
      <c r="H1161" s="381">
        <v>39000</v>
      </c>
      <c r="I1161" s="381">
        <v>16750</v>
      </c>
      <c r="J1161" s="381">
        <v>19150</v>
      </c>
      <c r="K1161" s="381">
        <v>21550</v>
      </c>
      <c r="L1161" s="381">
        <v>23900</v>
      </c>
      <c r="M1161" s="381">
        <v>25850</v>
      </c>
      <c r="N1161" s="381">
        <v>27750</v>
      </c>
      <c r="O1161" s="381">
        <v>29650</v>
      </c>
      <c r="P1161" s="381">
        <v>31550</v>
      </c>
      <c r="Q1161" s="381">
        <v>12060</v>
      </c>
      <c r="R1161" s="381">
        <v>16240</v>
      </c>
      <c r="S1161" s="381">
        <v>20420</v>
      </c>
      <c r="T1161" s="381">
        <v>23900</v>
      </c>
      <c r="U1161" s="381">
        <v>25850</v>
      </c>
      <c r="V1161" s="381">
        <v>27750</v>
      </c>
      <c r="W1161" s="381">
        <v>29650</v>
      </c>
      <c r="X1161" s="381">
        <v>31550</v>
      </c>
      <c r="Y1161" s="381">
        <v>26800</v>
      </c>
      <c r="Z1161" s="381">
        <v>30600</v>
      </c>
      <c r="AA1161" s="381">
        <v>34450</v>
      </c>
      <c r="AB1161" s="381">
        <v>38250</v>
      </c>
      <c r="AC1161" s="381">
        <v>41350</v>
      </c>
      <c r="AD1161" s="381">
        <v>44400</v>
      </c>
      <c r="AE1161" s="381">
        <v>47450</v>
      </c>
      <c r="AF1161" s="381">
        <v>50500</v>
      </c>
      <c r="AG1161" s="381">
        <v>9999</v>
      </c>
      <c r="AH1161" s="381" t="s">
        <v>2072</v>
      </c>
      <c r="AI1161" s="381" t="s">
        <v>10369</v>
      </c>
      <c r="AJ1161" s="381">
        <v>0</v>
      </c>
    </row>
    <row r="1162" spans="1:36">
      <c r="A1162" s="381" t="s">
        <v>554</v>
      </c>
      <c r="B1162" s="381" t="s">
        <v>10703</v>
      </c>
      <c r="C1162" s="381">
        <v>21</v>
      </c>
      <c r="D1162" s="381">
        <v>13</v>
      </c>
      <c r="E1162" s="381" t="s">
        <v>10702</v>
      </c>
      <c r="F1162" s="381" t="s">
        <v>10701</v>
      </c>
      <c r="G1162" s="381" t="s">
        <v>3610</v>
      </c>
      <c r="H1162" s="381">
        <v>34000</v>
      </c>
      <c r="I1162" s="381">
        <v>16750</v>
      </c>
      <c r="J1162" s="381">
        <v>19150</v>
      </c>
      <c r="K1162" s="381">
        <v>21550</v>
      </c>
      <c r="L1162" s="381">
        <v>23900</v>
      </c>
      <c r="M1162" s="381">
        <v>25850</v>
      </c>
      <c r="N1162" s="381">
        <v>27750</v>
      </c>
      <c r="O1162" s="381">
        <v>29650</v>
      </c>
      <c r="P1162" s="381">
        <v>31550</v>
      </c>
      <c r="Q1162" s="381">
        <v>12060</v>
      </c>
      <c r="R1162" s="381">
        <v>16240</v>
      </c>
      <c r="S1162" s="381">
        <v>20420</v>
      </c>
      <c r="T1162" s="381">
        <v>23900</v>
      </c>
      <c r="U1162" s="381">
        <v>25850</v>
      </c>
      <c r="V1162" s="381">
        <v>27750</v>
      </c>
      <c r="W1162" s="381">
        <v>29650</v>
      </c>
      <c r="X1162" s="381">
        <v>31550</v>
      </c>
      <c r="Y1162" s="381">
        <v>26800</v>
      </c>
      <c r="Z1162" s="381">
        <v>30600</v>
      </c>
      <c r="AA1162" s="381">
        <v>34450</v>
      </c>
      <c r="AB1162" s="381">
        <v>38250</v>
      </c>
      <c r="AC1162" s="381">
        <v>41350</v>
      </c>
      <c r="AD1162" s="381">
        <v>44400</v>
      </c>
      <c r="AE1162" s="381">
        <v>47450</v>
      </c>
      <c r="AF1162" s="381">
        <v>50500</v>
      </c>
      <c r="AG1162" s="381">
        <v>9999</v>
      </c>
      <c r="AH1162" s="381" t="s">
        <v>3610</v>
      </c>
      <c r="AI1162" s="381" t="s">
        <v>10369</v>
      </c>
      <c r="AJ1162" s="381">
        <v>0</v>
      </c>
    </row>
    <row r="1163" spans="1:36">
      <c r="A1163" s="381" t="s">
        <v>554</v>
      </c>
      <c r="B1163" s="381" t="s">
        <v>10700</v>
      </c>
      <c r="C1163" s="381">
        <v>21</v>
      </c>
      <c r="D1163" s="381">
        <v>15</v>
      </c>
      <c r="E1163" s="381" t="s">
        <v>5039</v>
      </c>
      <c r="F1163" s="381" t="s">
        <v>5038</v>
      </c>
      <c r="G1163" s="381" t="s">
        <v>1554</v>
      </c>
      <c r="H1163" s="381">
        <v>74700</v>
      </c>
      <c r="I1163" s="381">
        <v>26150</v>
      </c>
      <c r="J1163" s="381">
        <v>29900</v>
      </c>
      <c r="K1163" s="381">
        <v>33650</v>
      </c>
      <c r="L1163" s="381">
        <v>37350</v>
      </c>
      <c r="M1163" s="381">
        <v>40350</v>
      </c>
      <c r="N1163" s="381">
        <v>43350</v>
      </c>
      <c r="O1163" s="381">
        <v>46350</v>
      </c>
      <c r="P1163" s="381">
        <v>49350</v>
      </c>
      <c r="Q1163" s="381">
        <v>15700</v>
      </c>
      <c r="R1163" s="381">
        <v>17950</v>
      </c>
      <c r="S1163" s="381">
        <v>20420</v>
      </c>
      <c r="T1163" s="381">
        <v>24600</v>
      </c>
      <c r="U1163" s="381">
        <v>28780</v>
      </c>
      <c r="V1163" s="381">
        <v>32960</v>
      </c>
      <c r="W1163" s="381">
        <v>37140</v>
      </c>
      <c r="X1163" s="381">
        <v>41320</v>
      </c>
      <c r="Y1163" s="381">
        <v>41850</v>
      </c>
      <c r="Z1163" s="381">
        <v>47800</v>
      </c>
      <c r="AA1163" s="381">
        <v>53800</v>
      </c>
      <c r="AB1163" s="381">
        <v>59750</v>
      </c>
      <c r="AC1163" s="381">
        <v>64550</v>
      </c>
      <c r="AD1163" s="381">
        <v>69350</v>
      </c>
      <c r="AE1163" s="381">
        <v>74100</v>
      </c>
      <c r="AF1163" s="381">
        <v>78900</v>
      </c>
      <c r="AG1163" s="381">
        <v>1640</v>
      </c>
      <c r="AH1163" s="381" t="s">
        <v>1554</v>
      </c>
      <c r="AI1163" s="381" t="s">
        <v>10369</v>
      </c>
      <c r="AJ1163" s="381">
        <v>1</v>
      </c>
    </row>
    <row r="1164" spans="1:36">
      <c r="A1164" s="381" t="s">
        <v>554</v>
      </c>
      <c r="B1164" s="381" t="s">
        <v>10699</v>
      </c>
      <c r="C1164" s="381">
        <v>21</v>
      </c>
      <c r="D1164" s="381">
        <v>17</v>
      </c>
      <c r="E1164" s="381" t="s">
        <v>10372</v>
      </c>
      <c r="F1164" s="381" t="s">
        <v>10371</v>
      </c>
      <c r="G1164" s="381" t="s">
        <v>10698</v>
      </c>
      <c r="H1164" s="381">
        <v>66600</v>
      </c>
      <c r="I1164" s="381">
        <v>23350</v>
      </c>
      <c r="J1164" s="381">
        <v>26650</v>
      </c>
      <c r="K1164" s="381">
        <v>30000</v>
      </c>
      <c r="L1164" s="381">
        <v>33300</v>
      </c>
      <c r="M1164" s="381">
        <v>36000</v>
      </c>
      <c r="N1164" s="381">
        <v>38650</v>
      </c>
      <c r="O1164" s="381">
        <v>41300</v>
      </c>
      <c r="P1164" s="381">
        <v>44000</v>
      </c>
      <c r="Q1164" s="381">
        <v>14000</v>
      </c>
      <c r="R1164" s="381">
        <v>16240</v>
      </c>
      <c r="S1164" s="381">
        <v>20420</v>
      </c>
      <c r="T1164" s="381">
        <v>24600</v>
      </c>
      <c r="U1164" s="381">
        <v>28780</v>
      </c>
      <c r="V1164" s="381">
        <v>32960</v>
      </c>
      <c r="W1164" s="381">
        <v>37140</v>
      </c>
      <c r="X1164" s="381">
        <v>41320</v>
      </c>
      <c r="Y1164" s="381">
        <v>37350</v>
      </c>
      <c r="Z1164" s="381">
        <v>42650</v>
      </c>
      <c r="AA1164" s="381">
        <v>48000</v>
      </c>
      <c r="AB1164" s="381">
        <v>53300</v>
      </c>
      <c r="AC1164" s="381">
        <v>57600</v>
      </c>
      <c r="AD1164" s="381">
        <v>61850</v>
      </c>
      <c r="AE1164" s="381">
        <v>66100</v>
      </c>
      <c r="AF1164" s="381">
        <v>70400</v>
      </c>
      <c r="AG1164" s="381">
        <v>4280</v>
      </c>
      <c r="AH1164" s="381" t="s">
        <v>10698</v>
      </c>
      <c r="AI1164" s="381" t="s">
        <v>10369</v>
      </c>
      <c r="AJ1164" s="381">
        <v>1</v>
      </c>
    </row>
    <row r="1165" spans="1:36">
      <c r="A1165" s="381" t="s">
        <v>554</v>
      </c>
      <c r="B1165" s="381" t="s">
        <v>10697</v>
      </c>
      <c r="C1165" s="381">
        <v>21</v>
      </c>
      <c r="D1165" s="381">
        <v>19</v>
      </c>
      <c r="E1165" s="381" t="s">
        <v>1384</v>
      </c>
      <c r="F1165" s="381" t="s">
        <v>1383</v>
      </c>
      <c r="G1165" s="381" t="s">
        <v>7006</v>
      </c>
      <c r="H1165" s="381">
        <v>52400</v>
      </c>
      <c r="I1165" s="381">
        <v>18350</v>
      </c>
      <c r="J1165" s="381">
        <v>21000</v>
      </c>
      <c r="K1165" s="381">
        <v>23600</v>
      </c>
      <c r="L1165" s="381">
        <v>26200</v>
      </c>
      <c r="M1165" s="381">
        <v>28300</v>
      </c>
      <c r="N1165" s="381">
        <v>30400</v>
      </c>
      <c r="O1165" s="381">
        <v>32500</v>
      </c>
      <c r="P1165" s="381">
        <v>34600</v>
      </c>
      <c r="Q1165" s="381">
        <v>12060</v>
      </c>
      <c r="R1165" s="381">
        <v>16240</v>
      </c>
      <c r="S1165" s="381">
        <v>20420</v>
      </c>
      <c r="T1165" s="381">
        <v>24600</v>
      </c>
      <c r="U1165" s="381">
        <v>28300</v>
      </c>
      <c r="V1165" s="381">
        <v>30400</v>
      </c>
      <c r="W1165" s="381">
        <v>32500</v>
      </c>
      <c r="X1165" s="381">
        <v>34600</v>
      </c>
      <c r="Y1165" s="381">
        <v>29350</v>
      </c>
      <c r="Z1165" s="381">
        <v>33550</v>
      </c>
      <c r="AA1165" s="381">
        <v>37750</v>
      </c>
      <c r="AB1165" s="381">
        <v>41900</v>
      </c>
      <c r="AC1165" s="381">
        <v>45300</v>
      </c>
      <c r="AD1165" s="381">
        <v>48650</v>
      </c>
      <c r="AE1165" s="381">
        <v>52000</v>
      </c>
      <c r="AF1165" s="381">
        <v>55350</v>
      </c>
      <c r="AG1165" s="381">
        <v>3400</v>
      </c>
      <c r="AH1165" s="381" t="s">
        <v>7006</v>
      </c>
      <c r="AI1165" s="381" t="s">
        <v>10369</v>
      </c>
      <c r="AJ1165" s="381">
        <v>1</v>
      </c>
    </row>
    <row r="1166" spans="1:36">
      <c r="A1166" s="381" t="s">
        <v>554</v>
      </c>
      <c r="B1166" s="381" t="s">
        <v>10696</v>
      </c>
      <c r="C1166" s="381">
        <v>21</v>
      </c>
      <c r="D1166" s="381">
        <v>21</v>
      </c>
      <c r="E1166" s="381" t="s">
        <v>10695</v>
      </c>
      <c r="F1166" s="381" t="s">
        <v>10694</v>
      </c>
      <c r="G1166" s="381" t="s">
        <v>10693</v>
      </c>
      <c r="H1166" s="381">
        <v>52600</v>
      </c>
      <c r="I1166" s="381">
        <v>18450</v>
      </c>
      <c r="J1166" s="381">
        <v>21050</v>
      </c>
      <c r="K1166" s="381">
        <v>23700</v>
      </c>
      <c r="L1166" s="381">
        <v>26300</v>
      </c>
      <c r="M1166" s="381">
        <v>28450</v>
      </c>
      <c r="N1166" s="381">
        <v>30550</v>
      </c>
      <c r="O1166" s="381">
        <v>32650</v>
      </c>
      <c r="P1166" s="381">
        <v>34750</v>
      </c>
      <c r="Q1166" s="381">
        <v>12060</v>
      </c>
      <c r="R1166" s="381">
        <v>16240</v>
      </c>
      <c r="S1166" s="381">
        <v>20420</v>
      </c>
      <c r="T1166" s="381">
        <v>24600</v>
      </c>
      <c r="U1166" s="381">
        <v>28450</v>
      </c>
      <c r="V1166" s="381">
        <v>30550</v>
      </c>
      <c r="W1166" s="381">
        <v>32650</v>
      </c>
      <c r="X1166" s="381">
        <v>34750</v>
      </c>
      <c r="Y1166" s="381">
        <v>29500</v>
      </c>
      <c r="Z1166" s="381">
        <v>33700</v>
      </c>
      <c r="AA1166" s="381">
        <v>37900</v>
      </c>
      <c r="AB1166" s="381">
        <v>42100</v>
      </c>
      <c r="AC1166" s="381">
        <v>45500</v>
      </c>
      <c r="AD1166" s="381">
        <v>48850</v>
      </c>
      <c r="AE1166" s="381">
        <v>52250</v>
      </c>
      <c r="AF1166" s="381">
        <v>55600</v>
      </c>
      <c r="AG1166" s="381">
        <v>9999</v>
      </c>
      <c r="AH1166" s="381" t="s">
        <v>10693</v>
      </c>
      <c r="AI1166" s="381" t="s">
        <v>10369</v>
      </c>
      <c r="AJ1166" s="381">
        <v>0</v>
      </c>
    </row>
    <row r="1167" spans="1:36">
      <c r="A1167" s="381" t="s">
        <v>554</v>
      </c>
      <c r="B1167" s="381" t="s">
        <v>10692</v>
      </c>
      <c r="C1167" s="381">
        <v>21</v>
      </c>
      <c r="D1167" s="381">
        <v>23</v>
      </c>
      <c r="E1167" s="381" t="s">
        <v>5039</v>
      </c>
      <c r="F1167" s="381" t="s">
        <v>5038</v>
      </c>
      <c r="G1167" s="381" t="s">
        <v>10691</v>
      </c>
      <c r="H1167" s="381">
        <v>74700</v>
      </c>
      <c r="I1167" s="381">
        <v>26150</v>
      </c>
      <c r="J1167" s="381">
        <v>29900</v>
      </c>
      <c r="K1167" s="381">
        <v>33650</v>
      </c>
      <c r="L1167" s="381">
        <v>37350</v>
      </c>
      <c r="M1167" s="381">
        <v>40350</v>
      </c>
      <c r="N1167" s="381">
        <v>43350</v>
      </c>
      <c r="O1167" s="381">
        <v>46350</v>
      </c>
      <c r="P1167" s="381">
        <v>49350</v>
      </c>
      <c r="Q1167" s="381">
        <v>15700</v>
      </c>
      <c r="R1167" s="381">
        <v>17950</v>
      </c>
      <c r="S1167" s="381">
        <v>20420</v>
      </c>
      <c r="T1167" s="381">
        <v>24600</v>
      </c>
      <c r="U1167" s="381">
        <v>28780</v>
      </c>
      <c r="V1167" s="381">
        <v>32960</v>
      </c>
      <c r="W1167" s="381">
        <v>37140</v>
      </c>
      <c r="X1167" s="381">
        <v>41320</v>
      </c>
      <c r="Y1167" s="381">
        <v>41850</v>
      </c>
      <c r="Z1167" s="381">
        <v>47800</v>
      </c>
      <c r="AA1167" s="381">
        <v>53800</v>
      </c>
      <c r="AB1167" s="381">
        <v>59750</v>
      </c>
      <c r="AC1167" s="381">
        <v>64550</v>
      </c>
      <c r="AD1167" s="381">
        <v>69350</v>
      </c>
      <c r="AE1167" s="381">
        <v>74100</v>
      </c>
      <c r="AF1167" s="381">
        <v>78900</v>
      </c>
      <c r="AG1167" s="381">
        <v>9999</v>
      </c>
      <c r="AH1167" s="381" t="s">
        <v>10691</v>
      </c>
      <c r="AI1167" s="381" t="s">
        <v>10369</v>
      </c>
      <c r="AJ1167" s="381">
        <v>1</v>
      </c>
    </row>
    <row r="1168" spans="1:36">
      <c r="A1168" s="381" t="s">
        <v>554</v>
      </c>
      <c r="B1168" s="381" t="s">
        <v>10690</v>
      </c>
      <c r="C1168" s="381">
        <v>21</v>
      </c>
      <c r="D1168" s="381">
        <v>25</v>
      </c>
      <c r="E1168" s="381" t="s">
        <v>10689</v>
      </c>
      <c r="F1168" s="381" t="s">
        <v>10688</v>
      </c>
      <c r="G1168" s="381" t="s">
        <v>10687</v>
      </c>
      <c r="H1168" s="381">
        <v>34600</v>
      </c>
      <c r="I1168" s="381">
        <v>16750</v>
      </c>
      <c r="J1168" s="381">
        <v>19150</v>
      </c>
      <c r="K1168" s="381">
        <v>21550</v>
      </c>
      <c r="L1168" s="381">
        <v>23900</v>
      </c>
      <c r="M1168" s="381">
        <v>25850</v>
      </c>
      <c r="N1168" s="381">
        <v>27750</v>
      </c>
      <c r="O1168" s="381">
        <v>29650</v>
      </c>
      <c r="P1168" s="381">
        <v>31550</v>
      </c>
      <c r="Q1168" s="381">
        <v>12060</v>
      </c>
      <c r="R1168" s="381">
        <v>16240</v>
      </c>
      <c r="S1168" s="381">
        <v>20420</v>
      </c>
      <c r="T1168" s="381">
        <v>23900</v>
      </c>
      <c r="U1168" s="381">
        <v>25850</v>
      </c>
      <c r="V1168" s="381">
        <v>27750</v>
      </c>
      <c r="W1168" s="381">
        <v>29650</v>
      </c>
      <c r="X1168" s="381">
        <v>31550</v>
      </c>
      <c r="Y1168" s="381">
        <v>26800</v>
      </c>
      <c r="Z1168" s="381">
        <v>30600</v>
      </c>
      <c r="AA1168" s="381">
        <v>34450</v>
      </c>
      <c r="AB1168" s="381">
        <v>38250</v>
      </c>
      <c r="AC1168" s="381">
        <v>41350</v>
      </c>
      <c r="AD1168" s="381">
        <v>44400</v>
      </c>
      <c r="AE1168" s="381">
        <v>47450</v>
      </c>
      <c r="AF1168" s="381">
        <v>50500</v>
      </c>
      <c r="AG1168" s="381">
        <v>9999</v>
      </c>
      <c r="AH1168" s="381" t="s">
        <v>10687</v>
      </c>
      <c r="AI1168" s="381" t="s">
        <v>10369</v>
      </c>
      <c r="AJ1168" s="381">
        <v>0</v>
      </c>
    </row>
    <row r="1169" spans="1:36">
      <c r="A1169" s="381" t="s">
        <v>554</v>
      </c>
      <c r="B1169" s="381" t="s">
        <v>10686</v>
      </c>
      <c r="C1169" s="381">
        <v>21</v>
      </c>
      <c r="D1169" s="381">
        <v>27</v>
      </c>
      <c r="E1169" s="381" t="s">
        <v>10685</v>
      </c>
      <c r="F1169" s="381" t="s">
        <v>10684</v>
      </c>
      <c r="G1169" s="381" t="s">
        <v>10683</v>
      </c>
      <c r="H1169" s="381">
        <v>51400</v>
      </c>
      <c r="I1169" s="381">
        <v>18000</v>
      </c>
      <c r="J1169" s="381">
        <v>20600</v>
      </c>
      <c r="K1169" s="381">
        <v>23150</v>
      </c>
      <c r="L1169" s="381">
        <v>25700</v>
      </c>
      <c r="M1169" s="381">
        <v>27800</v>
      </c>
      <c r="N1169" s="381">
        <v>29850</v>
      </c>
      <c r="O1169" s="381">
        <v>31900</v>
      </c>
      <c r="P1169" s="381">
        <v>33950</v>
      </c>
      <c r="Q1169" s="381">
        <v>12060</v>
      </c>
      <c r="R1169" s="381">
        <v>16240</v>
      </c>
      <c r="S1169" s="381">
        <v>20420</v>
      </c>
      <c r="T1169" s="381">
        <v>24600</v>
      </c>
      <c r="U1169" s="381">
        <v>27800</v>
      </c>
      <c r="V1169" s="381">
        <v>29850</v>
      </c>
      <c r="W1169" s="381">
        <v>31900</v>
      </c>
      <c r="X1169" s="381">
        <v>33950</v>
      </c>
      <c r="Y1169" s="381">
        <v>28800</v>
      </c>
      <c r="Z1169" s="381">
        <v>32900</v>
      </c>
      <c r="AA1169" s="381">
        <v>37000</v>
      </c>
      <c r="AB1169" s="381">
        <v>41100</v>
      </c>
      <c r="AC1169" s="381">
        <v>44400</v>
      </c>
      <c r="AD1169" s="381">
        <v>47700</v>
      </c>
      <c r="AE1169" s="381">
        <v>51000</v>
      </c>
      <c r="AF1169" s="381">
        <v>54300</v>
      </c>
      <c r="AG1169" s="381">
        <v>9999</v>
      </c>
      <c r="AH1169" s="381" t="s">
        <v>10683</v>
      </c>
      <c r="AI1169" s="381" t="s">
        <v>10369</v>
      </c>
      <c r="AJ1169" s="381">
        <v>0</v>
      </c>
    </row>
    <row r="1170" spans="1:36">
      <c r="A1170" s="381" t="s">
        <v>554</v>
      </c>
      <c r="B1170" s="381" t="s">
        <v>10682</v>
      </c>
      <c r="C1170" s="381">
        <v>21</v>
      </c>
      <c r="D1170" s="381">
        <v>29</v>
      </c>
      <c r="E1170" s="381" t="s">
        <v>10399</v>
      </c>
      <c r="F1170" s="381" t="s">
        <v>10398</v>
      </c>
      <c r="G1170" s="381" t="s">
        <v>10681</v>
      </c>
      <c r="H1170" s="381">
        <v>66400</v>
      </c>
      <c r="I1170" s="381">
        <v>23250</v>
      </c>
      <c r="J1170" s="381">
        <v>26600</v>
      </c>
      <c r="K1170" s="381">
        <v>29900</v>
      </c>
      <c r="L1170" s="381">
        <v>33200</v>
      </c>
      <c r="M1170" s="381">
        <v>35900</v>
      </c>
      <c r="N1170" s="381">
        <v>38550</v>
      </c>
      <c r="O1170" s="381">
        <v>41200</v>
      </c>
      <c r="P1170" s="381">
        <v>43850</v>
      </c>
      <c r="Q1170" s="381">
        <v>13950</v>
      </c>
      <c r="R1170" s="381">
        <v>16240</v>
      </c>
      <c r="S1170" s="381">
        <v>20420</v>
      </c>
      <c r="T1170" s="381">
        <v>24600</v>
      </c>
      <c r="U1170" s="381">
        <v>28780</v>
      </c>
      <c r="V1170" s="381">
        <v>32960</v>
      </c>
      <c r="W1170" s="381">
        <v>37140</v>
      </c>
      <c r="X1170" s="381">
        <v>41320</v>
      </c>
      <c r="Y1170" s="381">
        <v>37200</v>
      </c>
      <c r="Z1170" s="381">
        <v>42500</v>
      </c>
      <c r="AA1170" s="381">
        <v>47800</v>
      </c>
      <c r="AB1170" s="381">
        <v>53100</v>
      </c>
      <c r="AC1170" s="381">
        <v>57350</v>
      </c>
      <c r="AD1170" s="381">
        <v>61600</v>
      </c>
      <c r="AE1170" s="381">
        <v>65850</v>
      </c>
      <c r="AF1170" s="381">
        <v>70100</v>
      </c>
      <c r="AG1170" s="381">
        <v>4520</v>
      </c>
      <c r="AH1170" s="381" t="s">
        <v>10681</v>
      </c>
      <c r="AI1170" s="381" t="s">
        <v>10369</v>
      </c>
      <c r="AJ1170" s="381">
        <v>1</v>
      </c>
    </row>
    <row r="1171" spans="1:36">
      <c r="A1171" s="381" t="s">
        <v>554</v>
      </c>
      <c r="B1171" s="381" t="s">
        <v>10680</v>
      </c>
      <c r="C1171" s="381">
        <v>21</v>
      </c>
      <c r="D1171" s="381">
        <v>31</v>
      </c>
      <c r="E1171" s="381" t="s">
        <v>10679</v>
      </c>
      <c r="F1171" s="381" t="s">
        <v>10678</v>
      </c>
      <c r="G1171" s="381" t="s">
        <v>4601</v>
      </c>
      <c r="H1171" s="381">
        <v>46600</v>
      </c>
      <c r="I1171" s="381">
        <v>16750</v>
      </c>
      <c r="J1171" s="381">
        <v>19150</v>
      </c>
      <c r="K1171" s="381">
        <v>21550</v>
      </c>
      <c r="L1171" s="381">
        <v>23900</v>
      </c>
      <c r="M1171" s="381">
        <v>25850</v>
      </c>
      <c r="N1171" s="381">
        <v>27750</v>
      </c>
      <c r="O1171" s="381">
        <v>29650</v>
      </c>
      <c r="P1171" s="381">
        <v>31550</v>
      </c>
      <c r="Q1171" s="381">
        <v>12060</v>
      </c>
      <c r="R1171" s="381">
        <v>16240</v>
      </c>
      <c r="S1171" s="381">
        <v>20420</v>
      </c>
      <c r="T1171" s="381">
        <v>23900</v>
      </c>
      <c r="U1171" s="381">
        <v>25850</v>
      </c>
      <c r="V1171" s="381">
        <v>27750</v>
      </c>
      <c r="W1171" s="381">
        <v>29650</v>
      </c>
      <c r="X1171" s="381">
        <v>31550</v>
      </c>
      <c r="Y1171" s="381">
        <v>26800</v>
      </c>
      <c r="Z1171" s="381">
        <v>30600</v>
      </c>
      <c r="AA1171" s="381">
        <v>34450</v>
      </c>
      <c r="AB1171" s="381">
        <v>38250</v>
      </c>
      <c r="AC1171" s="381">
        <v>41350</v>
      </c>
      <c r="AD1171" s="381">
        <v>44400</v>
      </c>
      <c r="AE1171" s="381">
        <v>47450</v>
      </c>
      <c r="AF1171" s="381">
        <v>50500</v>
      </c>
      <c r="AG1171" s="381">
        <v>9999</v>
      </c>
      <c r="AH1171" s="381" t="s">
        <v>4601</v>
      </c>
      <c r="AI1171" s="381" t="s">
        <v>10369</v>
      </c>
      <c r="AJ1171" s="381">
        <v>1</v>
      </c>
    </row>
    <row r="1172" spans="1:36">
      <c r="A1172" s="381" t="s">
        <v>554</v>
      </c>
      <c r="B1172" s="381" t="s">
        <v>10677</v>
      </c>
      <c r="C1172" s="381">
        <v>21</v>
      </c>
      <c r="D1172" s="381">
        <v>33</v>
      </c>
      <c r="E1172" s="381" t="s">
        <v>10676</v>
      </c>
      <c r="F1172" s="381" t="s">
        <v>10675</v>
      </c>
      <c r="G1172" s="381" t="s">
        <v>3563</v>
      </c>
      <c r="H1172" s="381">
        <v>57100</v>
      </c>
      <c r="I1172" s="381">
        <v>18650</v>
      </c>
      <c r="J1172" s="381">
        <v>21300</v>
      </c>
      <c r="K1172" s="381">
        <v>23950</v>
      </c>
      <c r="L1172" s="381">
        <v>26600</v>
      </c>
      <c r="M1172" s="381">
        <v>28750</v>
      </c>
      <c r="N1172" s="381">
        <v>30900</v>
      </c>
      <c r="O1172" s="381">
        <v>33000</v>
      </c>
      <c r="P1172" s="381">
        <v>35150</v>
      </c>
      <c r="Q1172" s="381">
        <v>12060</v>
      </c>
      <c r="R1172" s="381">
        <v>16240</v>
      </c>
      <c r="S1172" s="381">
        <v>20420</v>
      </c>
      <c r="T1172" s="381">
        <v>24600</v>
      </c>
      <c r="U1172" s="381">
        <v>28750</v>
      </c>
      <c r="V1172" s="381">
        <v>30900</v>
      </c>
      <c r="W1172" s="381">
        <v>33000</v>
      </c>
      <c r="X1172" s="381">
        <v>35150</v>
      </c>
      <c r="Y1172" s="381">
        <v>29800</v>
      </c>
      <c r="Z1172" s="381">
        <v>34050</v>
      </c>
      <c r="AA1172" s="381">
        <v>38300</v>
      </c>
      <c r="AB1172" s="381">
        <v>42550</v>
      </c>
      <c r="AC1172" s="381">
        <v>46000</v>
      </c>
      <c r="AD1172" s="381">
        <v>49400</v>
      </c>
      <c r="AE1172" s="381">
        <v>52800</v>
      </c>
      <c r="AF1172" s="381">
        <v>56200</v>
      </c>
      <c r="AG1172" s="381">
        <v>9999</v>
      </c>
      <c r="AH1172" s="381" t="s">
        <v>3563</v>
      </c>
      <c r="AI1172" s="381" t="s">
        <v>10369</v>
      </c>
      <c r="AJ1172" s="381">
        <v>0</v>
      </c>
    </row>
    <row r="1173" spans="1:36">
      <c r="A1173" s="381" t="s">
        <v>554</v>
      </c>
      <c r="B1173" s="381" t="s">
        <v>10674</v>
      </c>
      <c r="C1173" s="381">
        <v>21</v>
      </c>
      <c r="D1173" s="381">
        <v>35</v>
      </c>
      <c r="E1173" s="381" t="s">
        <v>10673</v>
      </c>
      <c r="F1173" s="381" t="s">
        <v>10672</v>
      </c>
      <c r="G1173" s="381" t="s">
        <v>10671</v>
      </c>
      <c r="H1173" s="381">
        <v>59300</v>
      </c>
      <c r="I1173" s="381">
        <v>20800</v>
      </c>
      <c r="J1173" s="381">
        <v>23750</v>
      </c>
      <c r="K1173" s="381">
        <v>26700</v>
      </c>
      <c r="L1173" s="381">
        <v>29650</v>
      </c>
      <c r="M1173" s="381">
        <v>32050</v>
      </c>
      <c r="N1173" s="381">
        <v>34400</v>
      </c>
      <c r="O1173" s="381">
        <v>36800</v>
      </c>
      <c r="P1173" s="381">
        <v>39150</v>
      </c>
      <c r="Q1173" s="381">
        <v>12500</v>
      </c>
      <c r="R1173" s="381">
        <v>16240</v>
      </c>
      <c r="S1173" s="381">
        <v>20420</v>
      </c>
      <c r="T1173" s="381">
        <v>24600</v>
      </c>
      <c r="U1173" s="381">
        <v>28780</v>
      </c>
      <c r="V1173" s="381">
        <v>32960</v>
      </c>
      <c r="W1173" s="381">
        <v>36800</v>
      </c>
      <c r="X1173" s="381">
        <v>39150</v>
      </c>
      <c r="Y1173" s="381">
        <v>33250</v>
      </c>
      <c r="Z1173" s="381">
        <v>38000</v>
      </c>
      <c r="AA1173" s="381">
        <v>42750</v>
      </c>
      <c r="AB1173" s="381">
        <v>47450</v>
      </c>
      <c r="AC1173" s="381">
        <v>51250</v>
      </c>
      <c r="AD1173" s="381">
        <v>55050</v>
      </c>
      <c r="AE1173" s="381">
        <v>58850</v>
      </c>
      <c r="AF1173" s="381">
        <v>62650</v>
      </c>
      <c r="AG1173" s="381">
        <v>9999</v>
      </c>
      <c r="AH1173" s="381" t="s">
        <v>10671</v>
      </c>
      <c r="AI1173" s="381" t="s">
        <v>10369</v>
      </c>
      <c r="AJ1173" s="381">
        <v>0</v>
      </c>
    </row>
    <row r="1174" spans="1:36">
      <c r="A1174" s="381" t="s">
        <v>554</v>
      </c>
      <c r="B1174" s="381" t="s">
        <v>10670</v>
      </c>
      <c r="C1174" s="381">
        <v>21</v>
      </c>
      <c r="D1174" s="381">
        <v>37</v>
      </c>
      <c r="E1174" s="381" t="s">
        <v>5039</v>
      </c>
      <c r="F1174" s="381" t="s">
        <v>5038</v>
      </c>
      <c r="G1174" s="381" t="s">
        <v>1078</v>
      </c>
      <c r="H1174" s="381">
        <v>74700</v>
      </c>
      <c r="I1174" s="381">
        <v>26150</v>
      </c>
      <c r="J1174" s="381">
        <v>29900</v>
      </c>
      <c r="K1174" s="381">
        <v>33650</v>
      </c>
      <c r="L1174" s="381">
        <v>37350</v>
      </c>
      <c r="M1174" s="381">
        <v>40350</v>
      </c>
      <c r="N1174" s="381">
        <v>43350</v>
      </c>
      <c r="O1174" s="381">
        <v>46350</v>
      </c>
      <c r="P1174" s="381">
        <v>49350</v>
      </c>
      <c r="Q1174" s="381">
        <v>15700</v>
      </c>
      <c r="R1174" s="381">
        <v>17950</v>
      </c>
      <c r="S1174" s="381">
        <v>20420</v>
      </c>
      <c r="T1174" s="381">
        <v>24600</v>
      </c>
      <c r="U1174" s="381">
        <v>28780</v>
      </c>
      <c r="V1174" s="381">
        <v>32960</v>
      </c>
      <c r="W1174" s="381">
        <v>37140</v>
      </c>
      <c r="X1174" s="381">
        <v>41320</v>
      </c>
      <c r="Y1174" s="381">
        <v>41850</v>
      </c>
      <c r="Z1174" s="381">
        <v>47800</v>
      </c>
      <c r="AA1174" s="381">
        <v>53800</v>
      </c>
      <c r="AB1174" s="381">
        <v>59750</v>
      </c>
      <c r="AC1174" s="381">
        <v>64550</v>
      </c>
      <c r="AD1174" s="381">
        <v>69350</v>
      </c>
      <c r="AE1174" s="381">
        <v>74100</v>
      </c>
      <c r="AF1174" s="381">
        <v>78900</v>
      </c>
      <c r="AG1174" s="381">
        <v>1640</v>
      </c>
      <c r="AH1174" s="381" t="s">
        <v>1078</v>
      </c>
      <c r="AI1174" s="381" t="s">
        <v>10369</v>
      </c>
      <c r="AJ1174" s="381">
        <v>1</v>
      </c>
    </row>
    <row r="1175" spans="1:36">
      <c r="A1175" s="381" t="s">
        <v>554</v>
      </c>
      <c r="B1175" s="381" t="s">
        <v>10669</v>
      </c>
      <c r="C1175" s="381">
        <v>21</v>
      </c>
      <c r="D1175" s="381">
        <v>39</v>
      </c>
      <c r="E1175" s="381" t="s">
        <v>10668</v>
      </c>
      <c r="F1175" s="381" t="s">
        <v>10667</v>
      </c>
      <c r="G1175" s="381" t="s">
        <v>10666</v>
      </c>
      <c r="H1175" s="381">
        <v>51000</v>
      </c>
      <c r="I1175" s="381">
        <v>17850</v>
      </c>
      <c r="J1175" s="381">
        <v>20400</v>
      </c>
      <c r="K1175" s="381">
        <v>22950</v>
      </c>
      <c r="L1175" s="381">
        <v>25500</v>
      </c>
      <c r="M1175" s="381">
        <v>27550</v>
      </c>
      <c r="N1175" s="381">
        <v>29600</v>
      </c>
      <c r="O1175" s="381">
        <v>31650</v>
      </c>
      <c r="P1175" s="381">
        <v>33700</v>
      </c>
      <c r="Q1175" s="381">
        <v>12060</v>
      </c>
      <c r="R1175" s="381">
        <v>16240</v>
      </c>
      <c r="S1175" s="381">
        <v>20420</v>
      </c>
      <c r="T1175" s="381">
        <v>24600</v>
      </c>
      <c r="U1175" s="381">
        <v>27550</v>
      </c>
      <c r="V1175" s="381">
        <v>29600</v>
      </c>
      <c r="W1175" s="381">
        <v>31650</v>
      </c>
      <c r="X1175" s="381">
        <v>33700</v>
      </c>
      <c r="Y1175" s="381">
        <v>28600</v>
      </c>
      <c r="Z1175" s="381">
        <v>32650</v>
      </c>
      <c r="AA1175" s="381">
        <v>36750</v>
      </c>
      <c r="AB1175" s="381">
        <v>40800</v>
      </c>
      <c r="AC1175" s="381">
        <v>44100</v>
      </c>
      <c r="AD1175" s="381">
        <v>47350</v>
      </c>
      <c r="AE1175" s="381">
        <v>50600</v>
      </c>
      <c r="AF1175" s="381">
        <v>53900</v>
      </c>
      <c r="AG1175" s="381">
        <v>9999</v>
      </c>
      <c r="AH1175" s="381" t="s">
        <v>10666</v>
      </c>
      <c r="AI1175" s="381" t="s">
        <v>10369</v>
      </c>
      <c r="AJ1175" s="381">
        <v>0</v>
      </c>
    </row>
    <row r="1176" spans="1:36">
      <c r="A1176" s="381" t="s">
        <v>554</v>
      </c>
      <c r="B1176" s="381" t="s">
        <v>10665</v>
      </c>
      <c r="C1176" s="381">
        <v>21</v>
      </c>
      <c r="D1176" s="381">
        <v>41</v>
      </c>
      <c r="E1176" s="381" t="s">
        <v>10664</v>
      </c>
      <c r="F1176" s="381" t="s">
        <v>10663</v>
      </c>
      <c r="G1176" s="381" t="s">
        <v>2047</v>
      </c>
      <c r="H1176" s="381">
        <v>49200</v>
      </c>
      <c r="I1176" s="381">
        <v>17250</v>
      </c>
      <c r="J1176" s="381">
        <v>19700</v>
      </c>
      <c r="K1176" s="381">
        <v>22150</v>
      </c>
      <c r="L1176" s="381">
        <v>24600</v>
      </c>
      <c r="M1176" s="381">
        <v>26600</v>
      </c>
      <c r="N1176" s="381">
        <v>28550</v>
      </c>
      <c r="O1176" s="381">
        <v>30550</v>
      </c>
      <c r="P1176" s="381">
        <v>32500</v>
      </c>
      <c r="Q1176" s="381">
        <v>12060</v>
      </c>
      <c r="R1176" s="381">
        <v>16240</v>
      </c>
      <c r="S1176" s="381">
        <v>20420</v>
      </c>
      <c r="T1176" s="381">
        <v>24600</v>
      </c>
      <c r="U1176" s="381">
        <v>26600</v>
      </c>
      <c r="V1176" s="381">
        <v>28550</v>
      </c>
      <c r="W1176" s="381">
        <v>30550</v>
      </c>
      <c r="X1176" s="381">
        <v>32500</v>
      </c>
      <c r="Y1176" s="381">
        <v>27550</v>
      </c>
      <c r="Z1176" s="381">
        <v>31500</v>
      </c>
      <c r="AA1176" s="381">
        <v>35450</v>
      </c>
      <c r="AB1176" s="381">
        <v>39350</v>
      </c>
      <c r="AC1176" s="381">
        <v>42500</v>
      </c>
      <c r="AD1176" s="381">
        <v>45650</v>
      </c>
      <c r="AE1176" s="381">
        <v>48800</v>
      </c>
      <c r="AF1176" s="381">
        <v>51950</v>
      </c>
      <c r="AG1176" s="381">
        <v>9999</v>
      </c>
      <c r="AH1176" s="381" t="s">
        <v>2047</v>
      </c>
      <c r="AI1176" s="381" t="s">
        <v>10369</v>
      </c>
      <c r="AJ1176" s="381">
        <v>0</v>
      </c>
    </row>
    <row r="1177" spans="1:36">
      <c r="A1177" s="381" t="s">
        <v>554</v>
      </c>
      <c r="B1177" s="381" t="s">
        <v>10662</v>
      </c>
      <c r="C1177" s="381">
        <v>21</v>
      </c>
      <c r="D1177" s="381">
        <v>43</v>
      </c>
      <c r="E1177" s="381" t="s">
        <v>10661</v>
      </c>
      <c r="F1177" s="381" t="s">
        <v>10660</v>
      </c>
      <c r="G1177" s="381" t="s">
        <v>3919</v>
      </c>
      <c r="H1177" s="381">
        <v>47800</v>
      </c>
      <c r="I1177" s="381">
        <v>16750</v>
      </c>
      <c r="J1177" s="381">
        <v>19150</v>
      </c>
      <c r="K1177" s="381">
        <v>21550</v>
      </c>
      <c r="L1177" s="381">
        <v>23900</v>
      </c>
      <c r="M1177" s="381">
        <v>25850</v>
      </c>
      <c r="N1177" s="381">
        <v>27750</v>
      </c>
      <c r="O1177" s="381">
        <v>29650</v>
      </c>
      <c r="P1177" s="381">
        <v>31550</v>
      </c>
      <c r="Q1177" s="381">
        <v>12060</v>
      </c>
      <c r="R1177" s="381">
        <v>16240</v>
      </c>
      <c r="S1177" s="381">
        <v>20420</v>
      </c>
      <c r="T1177" s="381">
        <v>23900</v>
      </c>
      <c r="U1177" s="381">
        <v>25850</v>
      </c>
      <c r="V1177" s="381">
        <v>27750</v>
      </c>
      <c r="W1177" s="381">
        <v>29650</v>
      </c>
      <c r="X1177" s="381">
        <v>31550</v>
      </c>
      <c r="Y1177" s="381">
        <v>26800</v>
      </c>
      <c r="Z1177" s="381">
        <v>30600</v>
      </c>
      <c r="AA1177" s="381">
        <v>34450</v>
      </c>
      <c r="AB1177" s="381">
        <v>38250</v>
      </c>
      <c r="AC1177" s="381">
        <v>41350</v>
      </c>
      <c r="AD1177" s="381">
        <v>44400</v>
      </c>
      <c r="AE1177" s="381">
        <v>47450</v>
      </c>
      <c r="AF1177" s="381">
        <v>50500</v>
      </c>
      <c r="AG1177" s="381">
        <v>3400</v>
      </c>
      <c r="AH1177" s="381" t="s">
        <v>3919</v>
      </c>
      <c r="AI1177" s="381" t="s">
        <v>10369</v>
      </c>
      <c r="AJ1177" s="381">
        <v>0</v>
      </c>
    </row>
    <row r="1178" spans="1:36">
      <c r="A1178" s="381" t="s">
        <v>554</v>
      </c>
      <c r="B1178" s="381" t="s">
        <v>10659</v>
      </c>
      <c r="C1178" s="381">
        <v>21</v>
      </c>
      <c r="D1178" s="381">
        <v>45</v>
      </c>
      <c r="E1178" s="381" t="s">
        <v>10658</v>
      </c>
      <c r="F1178" s="381" t="s">
        <v>10657</v>
      </c>
      <c r="G1178" s="381" t="s">
        <v>10656</v>
      </c>
      <c r="H1178" s="381">
        <v>42400</v>
      </c>
      <c r="I1178" s="381">
        <v>16750</v>
      </c>
      <c r="J1178" s="381">
        <v>19150</v>
      </c>
      <c r="K1178" s="381">
        <v>21550</v>
      </c>
      <c r="L1178" s="381">
        <v>23900</v>
      </c>
      <c r="M1178" s="381">
        <v>25850</v>
      </c>
      <c r="N1178" s="381">
        <v>27750</v>
      </c>
      <c r="O1178" s="381">
        <v>29650</v>
      </c>
      <c r="P1178" s="381">
        <v>31550</v>
      </c>
      <c r="Q1178" s="381">
        <v>12060</v>
      </c>
      <c r="R1178" s="381">
        <v>16240</v>
      </c>
      <c r="S1178" s="381">
        <v>20420</v>
      </c>
      <c r="T1178" s="381">
        <v>23900</v>
      </c>
      <c r="U1178" s="381">
        <v>25850</v>
      </c>
      <c r="V1178" s="381">
        <v>27750</v>
      </c>
      <c r="W1178" s="381">
        <v>29650</v>
      </c>
      <c r="X1178" s="381">
        <v>31550</v>
      </c>
      <c r="Y1178" s="381">
        <v>26800</v>
      </c>
      <c r="Z1178" s="381">
        <v>30600</v>
      </c>
      <c r="AA1178" s="381">
        <v>34450</v>
      </c>
      <c r="AB1178" s="381">
        <v>38250</v>
      </c>
      <c r="AC1178" s="381">
        <v>41350</v>
      </c>
      <c r="AD1178" s="381">
        <v>44400</v>
      </c>
      <c r="AE1178" s="381">
        <v>47450</v>
      </c>
      <c r="AF1178" s="381">
        <v>50500</v>
      </c>
      <c r="AG1178" s="381">
        <v>9999</v>
      </c>
      <c r="AH1178" s="381" t="s">
        <v>10656</v>
      </c>
      <c r="AI1178" s="381" t="s">
        <v>10369</v>
      </c>
      <c r="AJ1178" s="381">
        <v>0</v>
      </c>
    </row>
    <row r="1179" spans="1:36">
      <c r="A1179" s="381" t="s">
        <v>554</v>
      </c>
      <c r="B1179" s="381" t="s">
        <v>10655</v>
      </c>
      <c r="C1179" s="381">
        <v>21</v>
      </c>
      <c r="D1179" s="381">
        <v>47</v>
      </c>
      <c r="E1179" s="381" t="s">
        <v>3755</v>
      </c>
      <c r="F1179" s="381" t="s">
        <v>3754</v>
      </c>
      <c r="G1179" s="381" t="s">
        <v>7529</v>
      </c>
      <c r="H1179" s="381">
        <v>55800</v>
      </c>
      <c r="I1179" s="381">
        <v>19550</v>
      </c>
      <c r="J1179" s="381">
        <v>22350</v>
      </c>
      <c r="K1179" s="381">
        <v>25150</v>
      </c>
      <c r="L1179" s="381">
        <v>27900</v>
      </c>
      <c r="M1179" s="381">
        <v>30150</v>
      </c>
      <c r="N1179" s="381">
        <v>32400</v>
      </c>
      <c r="O1179" s="381">
        <v>34600</v>
      </c>
      <c r="P1179" s="381">
        <v>36850</v>
      </c>
      <c r="Q1179" s="381">
        <v>12060</v>
      </c>
      <c r="R1179" s="381">
        <v>16240</v>
      </c>
      <c r="S1179" s="381">
        <v>20420</v>
      </c>
      <c r="T1179" s="381">
        <v>24600</v>
      </c>
      <c r="U1179" s="381">
        <v>28780</v>
      </c>
      <c r="V1179" s="381">
        <v>32400</v>
      </c>
      <c r="W1179" s="381">
        <v>34600</v>
      </c>
      <c r="X1179" s="381">
        <v>36850</v>
      </c>
      <c r="Y1179" s="381">
        <v>31300</v>
      </c>
      <c r="Z1179" s="381">
        <v>35750</v>
      </c>
      <c r="AA1179" s="381">
        <v>40200</v>
      </c>
      <c r="AB1179" s="381">
        <v>44650</v>
      </c>
      <c r="AC1179" s="381">
        <v>48250</v>
      </c>
      <c r="AD1179" s="381">
        <v>51800</v>
      </c>
      <c r="AE1179" s="381">
        <v>55400</v>
      </c>
      <c r="AF1179" s="381">
        <v>58950</v>
      </c>
      <c r="AG1179" s="381">
        <v>1660</v>
      </c>
      <c r="AH1179" s="381" t="s">
        <v>7529</v>
      </c>
      <c r="AI1179" s="381" t="s">
        <v>10369</v>
      </c>
      <c r="AJ1179" s="381">
        <v>1</v>
      </c>
    </row>
    <row r="1180" spans="1:36">
      <c r="A1180" s="381" t="s">
        <v>554</v>
      </c>
      <c r="B1180" s="381" t="s">
        <v>10654</v>
      </c>
      <c r="C1180" s="381">
        <v>21</v>
      </c>
      <c r="D1180" s="381">
        <v>49</v>
      </c>
      <c r="E1180" s="381" t="s">
        <v>10372</v>
      </c>
      <c r="F1180" s="381" t="s">
        <v>10371</v>
      </c>
      <c r="G1180" s="381" t="s">
        <v>1330</v>
      </c>
      <c r="H1180" s="381">
        <v>66600</v>
      </c>
      <c r="I1180" s="381">
        <v>23350</v>
      </c>
      <c r="J1180" s="381">
        <v>26650</v>
      </c>
      <c r="K1180" s="381">
        <v>30000</v>
      </c>
      <c r="L1180" s="381">
        <v>33300</v>
      </c>
      <c r="M1180" s="381">
        <v>36000</v>
      </c>
      <c r="N1180" s="381">
        <v>38650</v>
      </c>
      <c r="O1180" s="381">
        <v>41300</v>
      </c>
      <c r="P1180" s="381">
        <v>44000</v>
      </c>
      <c r="Q1180" s="381">
        <v>14000</v>
      </c>
      <c r="R1180" s="381">
        <v>16240</v>
      </c>
      <c r="S1180" s="381">
        <v>20420</v>
      </c>
      <c r="T1180" s="381">
        <v>24600</v>
      </c>
      <c r="U1180" s="381">
        <v>28780</v>
      </c>
      <c r="V1180" s="381">
        <v>32960</v>
      </c>
      <c r="W1180" s="381">
        <v>37140</v>
      </c>
      <c r="X1180" s="381">
        <v>41320</v>
      </c>
      <c r="Y1180" s="381">
        <v>37350</v>
      </c>
      <c r="Z1180" s="381">
        <v>42650</v>
      </c>
      <c r="AA1180" s="381">
        <v>48000</v>
      </c>
      <c r="AB1180" s="381">
        <v>53300</v>
      </c>
      <c r="AC1180" s="381">
        <v>57600</v>
      </c>
      <c r="AD1180" s="381">
        <v>61850</v>
      </c>
      <c r="AE1180" s="381">
        <v>66100</v>
      </c>
      <c r="AF1180" s="381">
        <v>70400</v>
      </c>
      <c r="AG1180" s="381">
        <v>4280</v>
      </c>
      <c r="AH1180" s="381" t="s">
        <v>1330</v>
      </c>
      <c r="AI1180" s="381" t="s">
        <v>10369</v>
      </c>
      <c r="AJ1180" s="381">
        <v>1</v>
      </c>
    </row>
    <row r="1181" spans="1:36">
      <c r="A1181" s="381" t="s">
        <v>554</v>
      </c>
      <c r="B1181" s="381" t="s">
        <v>10653</v>
      </c>
      <c r="C1181" s="381">
        <v>21</v>
      </c>
      <c r="D1181" s="381">
        <v>51</v>
      </c>
      <c r="E1181" s="381" t="s">
        <v>10652</v>
      </c>
      <c r="F1181" s="381" t="s">
        <v>10651</v>
      </c>
      <c r="G1181" s="381" t="s">
        <v>1540</v>
      </c>
      <c r="H1181" s="381">
        <v>32300</v>
      </c>
      <c r="I1181" s="381">
        <v>16750</v>
      </c>
      <c r="J1181" s="381">
        <v>19150</v>
      </c>
      <c r="K1181" s="381">
        <v>21550</v>
      </c>
      <c r="L1181" s="381">
        <v>23900</v>
      </c>
      <c r="M1181" s="381">
        <v>25850</v>
      </c>
      <c r="N1181" s="381">
        <v>27750</v>
      </c>
      <c r="O1181" s="381">
        <v>29650</v>
      </c>
      <c r="P1181" s="381">
        <v>31550</v>
      </c>
      <c r="Q1181" s="381">
        <v>12060</v>
      </c>
      <c r="R1181" s="381">
        <v>16240</v>
      </c>
      <c r="S1181" s="381">
        <v>20420</v>
      </c>
      <c r="T1181" s="381">
        <v>23900</v>
      </c>
      <c r="U1181" s="381">
        <v>25850</v>
      </c>
      <c r="V1181" s="381">
        <v>27750</v>
      </c>
      <c r="W1181" s="381">
        <v>29650</v>
      </c>
      <c r="X1181" s="381">
        <v>31550</v>
      </c>
      <c r="Y1181" s="381">
        <v>26800</v>
      </c>
      <c r="Z1181" s="381">
        <v>30600</v>
      </c>
      <c r="AA1181" s="381">
        <v>34450</v>
      </c>
      <c r="AB1181" s="381">
        <v>38250</v>
      </c>
      <c r="AC1181" s="381">
        <v>41350</v>
      </c>
      <c r="AD1181" s="381">
        <v>44400</v>
      </c>
      <c r="AE1181" s="381">
        <v>47450</v>
      </c>
      <c r="AF1181" s="381">
        <v>50500</v>
      </c>
      <c r="AG1181" s="381">
        <v>9999</v>
      </c>
      <c r="AH1181" s="381" t="s">
        <v>1540</v>
      </c>
      <c r="AI1181" s="381" t="s">
        <v>10369</v>
      </c>
      <c r="AJ1181" s="381">
        <v>0</v>
      </c>
    </row>
    <row r="1182" spans="1:36">
      <c r="A1182" s="381" t="s">
        <v>554</v>
      </c>
      <c r="B1182" s="381" t="s">
        <v>10650</v>
      </c>
      <c r="C1182" s="381">
        <v>21</v>
      </c>
      <c r="D1182" s="381">
        <v>53</v>
      </c>
      <c r="E1182" s="381" t="s">
        <v>10649</v>
      </c>
      <c r="F1182" s="381" t="s">
        <v>10648</v>
      </c>
      <c r="G1182" s="381" t="s">
        <v>4576</v>
      </c>
      <c r="H1182" s="381">
        <v>32900</v>
      </c>
      <c r="I1182" s="381">
        <v>16750</v>
      </c>
      <c r="J1182" s="381">
        <v>19150</v>
      </c>
      <c r="K1182" s="381">
        <v>21550</v>
      </c>
      <c r="L1182" s="381">
        <v>23900</v>
      </c>
      <c r="M1182" s="381">
        <v>25850</v>
      </c>
      <c r="N1182" s="381">
        <v>27750</v>
      </c>
      <c r="O1182" s="381">
        <v>29650</v>
      </c>
      <c r="P1182" s="381">
        <v>31550</v>
      </c>
      <c r="Q1182" s="381">
        <v>12060</v>
      </c>
      <c r="R1182" s="381">
        <v>16240</v>
      </c>
      <c r="S1182" s="381">
        <v>20420</v>
      </c>
      <c r="T1182" s="381">
        <v>23900</v>
      </c>
      <c r="U1182" s="381">
        <v>25850</v>
      </c>
      <c r="V1182" s="381">
        <v>27750</v>
      </c>
      <c r="W1182" s="381">
        <v>29650</v>
      </c>
      <c r="X1182" s="381">
        <v>31550</v>
      </c>
      <c r="Y1182" s="381">
        <v>26800</v>
      </c>
      <c r="Z1182" s="381">
        <v>30600</v>
      </c>
      <c r="AA1182" s="381">
        <v>34450</v>
      </c>
      <c r="AB1182" s="381">
        <v>38250</v>
      </c>
      <c r="AC1182" s="381">
        <v>41350</v>
      </c>
      <c r="AD1182" s="381">
        <v>44400</v>
      </c>
      <c r="AE1182" s="381">
        <v>47450</v>
      </c>
      <c r="AF1182" s="381">
        <v>50500</v>
      </c>
      <c r="AG1182" s="381">
        <v>9999</v>
      </c>
      <c r="AH1182" s="381" t="s">
        <v>4576</v>
      </c>
      <c r="AI1182" s="381" t="s">
        <v>10369</v>
      </c>
      <c r="AJ1182" s="381">
        <v>0</v>
      </c>
    </row>
    <row r="1183" spans="1:36">
      <c r="A1183" s="381" t="s">
        <v>554</v>
      </c>
      <c r="B1183" s="381" t="s">
        <v>10647</v>
      </c>
      <c r="C1183" s="381">
        <v>21</v>
      </c>
      <c r="D1183" s="381">
        <v>55</v>
      </c>
      <c r="E1183" s="381" t="s">
        <v>10646</v>
      </c>
      <c r="F1183" s="381" t="s">
        <v>10645</v>
      </c>
      <c r="G1183" s="381" t="s">
        <v>10644</v>
      </c>
      <c r="H1183" s="381">
        <v>53400</v>
      </c>
      <c r="I1183" s="381">
        <v>18550</v>
      </c>
      <c r="J1183" s="381">
        <v>21200</v>
      </c>
      <c r="K1183" s="381">
        <v>23850</v>
      </c>
      <c r="L1183" s="381">
        <v>26450</v>
      </c>
      <c r="M1183" s="381">
        <v>28600</v>
      </c>
      <c r="N1183" s="381">
        <v>30700</v>
      </c>
      <c r="O1183" s="381">
        <v>32800</v>
      </c>
      <c r="P1183" s="381">
        <v>34950</v>
      </c>
      <c r="Q1183" s="381">
        <v>12060</v>
      </c>
      <c r="R1183" s="381">
        <v>16240</v>
      </c>
      <c r="S1183" s="381">
        <v>20420</v>
      </c>
      <c r="T1183" s="381">
        <v>24600</v>
      </c>
      <c r="U1183" s="381">
        <v>28600</v>
      </c>
      <c r="V1183" s="381">
        <v>30700</v>
      </c>
      <c r="W1183" s="381">
        <v>32800</v>
      </c>
      <c r="X1183" s="381">
        <v>34950</v>
      </c>
      <c r="Y1183" s="381">
        <v>29650</v>
      </c>
      <c r="Z1183" s="381">
        <v>33850</v>
      </c>
      <c r="AA1183" s="381">
        <v>38100</v>
      </c>
      <c r="AB1183" s="381">
        <v>42300</v>
      </c>
      <c r="AC1183" s="381">
        <v>45700</v>
      </c>
      <c r="AD1183" s="381">
        <v>49100</v>
      </c>
      <c r="AE1183" s="381">
        <v>52500</v>
      </c>
      <c r="AF1183" s="381">
        <v>55850</v>
      </c>
      <c r="AG1183" s="381">
        <v>9999</v>
      </c>
      <c r="AH1183" s="381" t="s">
        <v>10644</v>
      </c>
      <c r="AI1183" s="381" t="s">
        <v>10369</v>
      </c>
      <c r="AJ1183" s="381">
        <v>0</v>
      </c>
    </row>
    <row r="1184" spans="1:36">
      <c r="A1184" s="381" t="s">
        <v>554</v>
      </c>
      <c r="B1184" s="381" t="s">
        <v>10643</v>
      </c>
      <c r="C1184" s="381">
        <v>21</v>
      </c>
      <c r="D1184" s="381">
        <v>57</v>
      </c>
      <c r="E1184" s="381" t="s">
        <v>10642</v>
      </c>
      <c r="F1184" s="381" t="s">
        <v>10641</v>
      </c>
      <c r="G1184" s="381" t="s">
        <v>2027</v>
      </c>
      <c r="H1184" s="381">
        <v>35400</v>
      </c>
      <c r="I1184" s="381">
        <v>16750</v>
      </c>
      <c r="J1184" s="381">
        <v>19150</v>
      </c>
      <c r="K1184" s="381">
        <v>21550</v>
      </c>
      <c r="L1184" s="381">
        <v>23900</v>
      </c>
      <c r="M1184" s="381">
        <v>25850</v>
      </c>
      <c r="N1184" s="381">
        <v>27750</v>
      </c>
      <c r="O1184" s="381">
        <v>29650</v>
      </c>
      <c r="P1184" s="381">
        <v>31550</v>
      </c>
      <c r="Q1184" s="381">
        <v>12060</v>
      </c>
      <c r="R1184" s="381">
        <v>16240</v>
      </c>
      <c r="S1184" s="381">
        <v>20420</v>
      </c>
      <c r="T1184" s="381">
        <v>23900</v>
      </c>
      <c r="U1184" s="381">
        <v>25850</v>
      </c>
      <c r="V1184" s="381">
        <v>27750</v>
      </c>
      <c r="W1184" s="381">
        <v>29650</v>
      </c>
      <c r="X1184" s="381">
        <v>31550</v>
      </c>
      <c r="Y1184" s="381">
        <v>26800</v>
      </c>
      <c r="Z1184" s="381">
        <v>30600</v>
      </c>
      <c r="AA1184" s="381">
        <v>34450</v>
      </c>
      <c r="AB1184" s="381">
        <v>38250</v>
      </c>
      <c r="AC1184" s="381">
        <v>41350</v>
      </c>
      <c r="AD1184" s="381">
        <v>44400</v>
      </c>
      <c r="AE1184" s="381">
        <v>47450</v>
      </c>
      <c r="AF1184" s="381">
        <v>50500</v>
      </c>
      <c r="AG1184" s="381">
        <v>9999</v>
      </c>
      <c r="AH1184" s="381" t="s">
        <v>2027</v>
      </c>
      <c r="AI1184" s="381" t="s">
        <v>10369</v>
      </c>
      <c r="AJ1184" s="381">
        <v>0</v>
      </c>
    </row>
    <row r="1185" spans="1:36">
      <c r="A1185" s="381" t="s">
        <v>554</v>
      </c>
      <c r="B1185" s="381" t="s">
        <v>10640</v>
      </c>
      <c r="C1185" s="381">
        <v>21</v>
      </c>
      <c r="D1185" s="381">
        <v>59</v>
      </c>
      <c r="E1185" s="381" t="s">
        <v>10509</v>
      </c>
      <c r="F1185" s="381" t="s">
        <v>10508</v>
      </c>
      <c r="G1185" s="381" t="s">
        <v>7501</v>
      </c>
      <c r="H1185" s="381">
        <v>54100</v>
      </c>
      <c r="I1185" s="381">
        <v>19800</v>
      </c>
      <c r="J1185" s="381">
        <v>22600</v>
      </c>
      <c r="K1185" s="381">
        <v>25450</v>
      </c>
      <c r="L1185" s="381">
        <v>28250</v>
      </c>
      <c r="M1185" s="381">
        <v>30550</v>
      </c>
      <c r="N1185" s="381">
        <v>32800</v>
      </c>
      <c r="O1185" s="381">
        <v>35050</v>
      </c>
      <c r="P1185" s="381">
        <v>37300</v>
      </c>
      <c r="Q1185" s="381">
        <v>12060</v>
      </c>
      <c r="R1185" s="381">
        <v>16240</v>
      </c>
      <c r="S1185" s="381">
        <v>20420</v>
      </c>
      <c r="T1185" s="381">
        <v>24600</v>
      </c>
      <c r="U1185" s="381">
        <v>28780</v>
      </c>
      <c r="V1185" s="381">
        <v>32800</v>
      </c>
      <c r="W1185" s="381">
        <v>35050</v>
      </c>
      <c r="X1185" s="381">
        <v>37300</v>
      </c>
      <c r="Y1185" s="381">
        <v>31650</v>
      </c>
      <c r="Z1185" s="381">
        <v>36200</v>
      </c>
      <c r="AA1185" s="381">
        <v>40700</v>
      </c>
      <c r="AB1185" s="381">
        <v>45200</v>
      </c>
      <c r="AC1185" s="381">
        <v>48850</v>
      </c>
      <c r="AD1185" s="381">
        <v>52450</v>
      </c>
      <c r="AE1185" s="381">
        <v>56050</v>
      </c>
      <c r="AF1185" s="381">
        <v>59700</v>
      </c>
      <c r="AG1185" s="381">
        <v>5990</v>
      </c>
      <c r="AH1185" s="381" t="s">
        <v>7501</v>
      </c>
      <c r="AI1185" s="381" t="s">
        <v>10369</v>
      </c>
      <c r="AJ1185" s="381">
        <v>1</v>
      </c>
    </row>
    <row r="1186" spans="1:36">
      <c r="A1186" s="381" t="s">
        <v>554</v>
      </c>
      <c r="B1186" s="381" t="s">
        <v>10639</v>
      </c>
      <c r="C1186" s="381">
        <v>21</v>
      </c>
      <c r="D1186" s="381">
        <v>61</v>
      </c>
      <c r="E1186" s="381" t="s">
        <v>10392</v>
      </c>
      <c r="F1186" s="381" t="s">
        <v>10391</v>
      </c>
      <c r="G1186" s="381" t="s">
        <v>10638</v>
      </c>
      <c r="H1186" s="381">
        <v>62000</v>
      </c>
      <c r="I1186" s="381">
        <v>21700</v>
      </c>
      <c r="J1186" s="381">
        <v>24800</v>
      </c>
      <c r="K1186" s="381">
        <v>27900</v>
      </c>
      <c r="L1186" s="381">
        <v>31000</v>
      </c>
      <c r="M1186" s="381">
        <v>33500</v>
      </c>
      <c r="N1186" s="381">
        <v>36000</v>
      </c>
      <c r="O1186" s="381">
        <v>38450</v>
      </c>
      <c r="P1186" s="381">
        <v>40950</v>
      </c>
      <c r="Q1186" s="381">
        <v>13050</v>
      </c>
      <c r="R1186" s="381">
        <v>16240</v>
      </c>
      <c r="S1186" s="381">
        <v>20420</v>
      </c>
      <c r="T1186" s="381">
        <v>24600</v>
      </c>
      <c r="U1186" s="381">
        <v>28780</v>
      </c>
      <c r="V1186" s="381">
        <v>32960</v>
      </c>
      <c r="W1186" s="381">
        <v>37140</v>
      </c>
      <c r="X1186" s="381">
        <v>40950</v>
      </c>
      <c r="Y1186" s="381">
        <v>34750</v>
      </c>
      <c r="Z1186" s="381">
        <v>39700</v>
      </c>
      <c r="AA1186" s="381">
        <v>44650</v>
      </c>
      <c r="AB1186" s="381">
        <v>49600</v>
      </c>
      <c r="AC1186" s="381">
        <v>53600</v>
      </c>
      <c r="AD1186" s="381">
        <v>57550</v>
      </c>
      <c r="AE1186" s="381">
        <v>61550</v>
      </c>
      <c r="AF1186" s="381">
        <v>65500</v>
      </c>
      <c r="AG1186" s="381">
        <v>9999</v>
      </c>
      <c r="AH1186" s="381" t="s">
        <v>10638</v>
      </c>
      <c r="AI1186" s="381" t="s">
        <v>10369</v>
      </c>
      <c r="AJ1186" s="381">
        <v>1</v>
      </c>
    </row>
    <row r="1187" spans="1:36">
      <c r="A1187" s="381" t="s">
        <v>554</v>
      </c>
      <c r="B1187" s="381" t="s">
        <v>10637</v>
      </c>
      <c r="C1187" s="381">
        <v>21</v>
      </c>
      <c r="D1187" s="381">
        <v>63</v>
      </c>
      <c r="E1187" s="381" t="s">
        <v>10636</v>
      </c>
      <c r="F1187" s="381" t="s">
        <v>10635</v>
      </c>
      <c r="G1187" s="381" t="s">
        <v>10634</v>
      </c>
      <c r="H1187" s="381">
        <v>36900</v>
      </c>
      <c r="I1187" s="381">
        <v>16750</v>
      </c>
      <c r="J1187" s="381">
        <v>19150</v>
      </c>
      <c r="K1187" s="381">
        <v>21550</v>
      </c>
      <c r="L1187" s="381">
        <v>23900</v>
      </c>
      <c r="M1187" s="381">
        <v>25850</v>
      </c>
      <c r="N1187" s="381">
        <v>27750</v>
      </c>
      <c r="O1187" s="381">
        <v>29650</v>
      </c>
      <c r="P1187" s="381">
        <v>31550</v>
      </c>
      <c r="Q1187" s="381">
        <v>12060</v>
      </c>
      <c r="R1187" s="381">
        <v>16240</v>
      </c>
      <c r="S1187" s="381">
        <v>20420</v>
      </c>
      <c r="T1187" s="381">
        <v>23900</v>
      </c>
      <c r="U1187" s="381">
        <v>25850</v>
      </c>
      <c r="V1187" s="381">
        <v>27750</v>
      </c>
      <c r="W1187" s="381">
        <v>29650</v>
      </c>
      <c r="X1187" s="381">
        <v>31550</v>
      </c>
      <c r="Y1187" s="381">
        <v>26800</v>
      </c>
      <c r="Z1187" s="381">
        <v>30600</v>
      </c>
      <c r="AA1187" s="381">
        <v>34450</v>
      </c>
      <c r="AB1187" s="381">
        <v>38250</v>
      </c>
      <c r="AC1187" s="381">
        <v>41350</v>
      </c>
      <c r="AD1187" s="381">
        <v>44400</v>
      </c>
      <c r="AE1187" s="381">
        <v>47450</v>
      </c>
      <c r="AF1187" s="381">
        <v>50500</v>
      </c>
      <c r="AG1187" s="381">
        <v>9999</v>
      </c>
      <c r="AH1187" s="381" t="s">
        <v>10634</v>
      </c>
      <c r="AI1187" s="381" t="s">
        <v>10369</v>
      </c>
      <c r="AJ1187" s="381">
        <v>0</v>
      </c>
    </row>
    <row r="1188" spans="1:36">
      <c r="A1188" s="381" t="s">
        <v>554</v>
      </c>
      <c r="B1188" s="381" t="s">
        <v>10633</v>
      </c>
      <c r="C1188" s="381">
        <v>21</v>
      </c>
      <c r="D1188" s="381">
        <v>65</v>
      </c>
      <c r="E1188" s="381" t="s">
        <v>10632</v>
      </c>
      <c r="F1188" s="381" t="s">
        <v>10631</v>
      </c>
      <c r="G1188" s="381" t="s">
        <v>10630</v>
      </c>
      <c r="H1188" s="381">
        <v>39000</v>
      </c>
      <c r="I1188" s="381">
        <v>16750</v>
      </c>
      <c r="J1188" s="381">
        <v>19150</v>
      </c>
      <c r="K1188" s="381">
        <v>21550</v>
      </c>
      <c r="L1188" s="381">
        <v>23900</v>
      </c>
      <c r="M1188" s="381">
        <v>25850</v>
      </c>
      <c r="N1188" s="381">
        <v>27750</v>
      </c>
      <c r="O1188" s="381">
        <v>29650</v>
      </c>
      <c r="P1188" s="381">
        <v>31550</v>
      </c>
      <c r="Q1188" s="381">
        <v>12060</v>
      </c>
      <c r="R1188" s="381">
        <v>16240</v>
      </c>
      <c r="S1188" s="381">
        <v>20420</v>
      </c>
      <c r="T1188" s="381">
        <v>23900</v>
      </c>
      <c r="U1188" s="381">
        <v>25850</v>
      </c>
      <c r="V1188" s="381">
        <v>27750</v>
      </c>
      <c r="W1188" s="381">
        <v>29650</v>
      </c>
      <c r="X1188" s="381">
        <v>31550</v>
      </c>
      <c r="Y1188" s="381">
        <v>26800</v>
      </c>
      <c r="Z1188" s="381">
        <v>30600</v>
      </c>
      <c r="AA1188" s="381">
        <v>34450</v>
      </c>
      <c r="AB1188" s="381">
        <v>38250</v>
      </c>
      <c r="AC1188" s="381">
        <v>41350</v>
      </c>
      <c r="AD1188" s="381">
        <v>44400</v>
      </c>
      <c r="AE1188" s="381">
        <v>47450</v>
      </c>
      <c r="AF1188" s="381">
        <v>50500</v>
      </c>
      <c r="AG1188" s="381">
        <v>9999</v>
      </c>
      <c r="AH1188" s="381" t="s">
        <v>10630</v>
      </c>
      <c r="AI1188" s="381" t="s">
        <v>10369</v>
      </c>
      <c r="AJ1188" s="381">
        <v>0</v>
      </c>
    </row>
    <row r="1189" spans="1:36">
      <c r="A1189" s="381" t="s">
        <v>554</v>
      </c>
      <c r="B1189" s="381" t="s">
        <v>10629</v>
      </c>
      <c r="C1189" s="381">
        <v>21</v>
      </c>
      <c r="D1189" s="381">
        <v>67</v>
      </c>
      <c r="E1189" s="381" t="s">
        <v>10372</v>
      </c>
      <c r="F1189" s="381" t="s">
        <v>10371</v>
      </c>
      <c r="G1189" s="381" t="s">
        <v>1532</v>
      </c>
      <c r="H1189" s="381">
        <v>66600</v>
      </c>
      <c r="I1189" s="381">
        <v>23350</v>
      </c>
      <c r="J1189" s="381">
        <v>26650</v>
      </c>
      <c r="K1189" s="381">
        <v>30000</v>
      </c>
      <c r="L1189" s="381">
        <v>33300</v>
      </c>
      <c r="M1189" s="381">
        <v>36000</v>
      </c>
      <c r="N1189" s="381">
        <v>38650</v>
      </c>
      <c r="O1189" s="381">
        <v>41300</v>
      </c>
      <c r="P1189" s="381">
        <v>44000</v>
      </c>
      <c r="Q1189" s="381">
        <v>14000</v>
      </c>
      <c r="R1189" s="381">
        <v>16240</v>
      </c>
      <c r="S1189" s="381">
        <v>20420</v>
      </c>
      <c r="T1189" s="381">
        <v>24600</v>
      </c>
      <c r="U1189" s="381">
        <v>28780</v>
      </c>
      <c r="V1189" s="381">
        <v>32960</v>
      </c>
      <c r="W1189" s="381">
        <v>37140</v>
      </c>
      <c r="X1189" s="381">
        <v>41320</v>
      </c>
      <c r="Y1189" s="381">
        <v>37350</v>
      </c>
      <c r="Z1189" s="381">
        <v>42650</v>
      </c>
      <c r="AA1189" s="381">
        <v>48000</v>
      </c>
      <c r="AB1189" s="381">
        <v>53300</v>
      </c>
      <c r="AC1189" s="381">
        <v>57600</v>
      </c>
      <c r="AD1189" s="381">
        <v>61850</v>
      </c>
      <c r="AE1189" s="381">
        <v>66100</v>
      </c>
      <c r="AF1189" s="381">
        <v>70400</v>
      </c>
      <c r="AG1189" s="381">
        <v>4280</v>
      </c>
      <c r="AH1189" s="381" t="s">
        <v>1532</v>
      </c>
      <c r="AI1189" s="381" t="s">
        <v>10369</v>
      </c>
      <c r="AJ1189" s="381">
        <v>1</v>
      </c>
    </row>
    <row r="1190" spans="1:36">
      <c r="A1190" s="381" t="s">
        <v>554</v>
      </c>
      <c r="B1190" s="381" t="s">
        <v>10628</v>
      </c>
      <c r="C1190" s="381">
        <v>21</v>
      </c>
      <c r="D1190" s="381">
        <v>69</v>
      </c>
      <c r="E1190" s="381" t="s">
        <v>10627</v>
      </c>
      <c r="F1190" s="381" t="s">
        <v>10626</v>
      </c>
      <c r="G1190" s="381" t="s">
        <v>10625</v>
      </c>
      <c r="H1190" s="381">
        <v>44600</v>
      </c>
      <c r="I1190" s="381">
        <v>16750</v>
      </c>
      <c r="J1190" s="381">
        <v>19150</v>
      </c>
      <c r="K1190" s="381">
        <v>21550</v>
      </c>
      <c r="L1190" s="381">
        <v>23900</v>
      </c>
      <c r="M1190" s="381">
        <v>25850</v>
      </c>
      <c r="N1190" s="381">
        <v>27750</v>
      </c>
      <c r="O1190" s="381">
        <v>29650</v>
      </c>
      <c r="P1190" s="381">
        <v>31550</v>
      </c>
      <c r="Q1190" s="381">
        <v>12060</v>
      </c>
      <c r="R1190" s="381">
        <v>16240</v>
      </c>
      <c r="S1190" s="381">
        <v>20420</v>
      </c>
      <c r="T1190" s="381">
        <v>23900</v>
      </c>
      <c r="U1190" s="381">
        <v>25850</v>
      </c>
      <c r="V1190" s="381">
        <v>27750</v>
      </c>
      <c r="W1190" s="381">
        <v>29650</v>
      </c>
      <c r="X1190" s="381">
        <v>31550</v>
      </c>
      <c r="Y1190" s="381">
        <v>26800</v>
      </c>
      <c r="Z1190" s="381">
        <v>30600</v>
      </c>
      <c r="AA1190" s="381">
        <v>34450</v>
      </c>
      <c r="AB1190" s="381">
        <v>38250</v>
      </c>
      <c r="AC1190" s="381">
        <v>41350</v>
      </c>
      <c r="AD1190" s="381">
        <v>44400</v>
      </c>
      <c r="AE1190" s="381">
        <v>47450</v>
      </c>
      <c r="AF1190" s="381">
        <v>50500</v>
      </c>
      <c r="AG1190" s="381">
        <v>9999</v>
      </c>
      <c r="AH1190" s="381" t="s">
        <v>10625</v>
      </c>
      <c r="AI1190" s="381" t="s">
        <v>10369</v>
      </c>
      <c r="AJ1190" s="381">
        <v>0</v>
      </c>
    </row>
    <row r="1191" spans="1:36">
      <c r="A1191" s="381" t="s">
        <v>554</v>
      </c>
      <c r="B1191" s="381" t="s">
        <v>10624</v>
      </c>
      <c r="C1191" s="381">
        <v>21</v>
      </c>
      <c r="D1191" s="381">
        <v>71</v>
      </c>
      <c r="E1191" s="381" t="s">
        <v>10623</v>
      </c>
      <c r="F1191" s="381" t="s">
        <v>10622</v>
      </c>
      <c r="G1191" s="381" t="s">
        <v>2009</v>
      </c>
      <c r="H1191" s="381">
        <v>39000</v>
      </c>
      <c r="I1191" s="381">
        <v>16750</v>
      </c>
      <c r="J1191" s="381">
        <v>19150</v>
      </c>
      <c r="K1191" s="381">
        <v>21550</v>
      </c>
      <c r="L1191" s="381">
        <v>23900</v>
      </c>
      <c r="M1191" s="381">
        <v>25850</v>
      </c>
      <c r="N1191" s="381">
        <v>27750</v>
      </c>
      <c r="O1191" s="381">
        <v>29650</v>
      </c>
      <c r="P1191" s="381">
        <v>31550</v>
      </c>
      <c r="Q1191" s="381">
        <v>12060</v>
      </c>
      <c r="R1191" s="381">
        <v>16240</v>
      </c>
      <c r="S1191" s="381">
        <v>20420</v>
      </c>
      <c r="T1191" s="381">
        <v>23900</v>
      </c>
      <c r="U1191" s="381">
        <v>25850</v>
      </c>
      <c r="V1191" s="381">
        <v>27750</v>
      </c>
      <c r="W1191" s="381">
        <v>29650</v>
      </c>
      <c r="X1191" s="381">
        <v>31550</v>
      </c>
      <c r="Y1191" s="381">
        <v>26800</v>
      </c>
      <c r="Z1191" s="381">
        <v>30600</v>
      </c>
      <c r="AA1191" s="381">
        <v>34450</v>
      </c>
      <c r="AB1191" s="381">
        <v>38250</v>
      </c>
      <c r="AC1191" s="381">
        <v>41350</v>
      </c>
      <c r="AD1191" s="381">
        <v>44400</v>
      </c>
      <c r="AE1191" s="381">
        <v>47450</v>
      </c>
      <c r="AF1191" s="381">
        <v>50500</v>
      </c>
      <c r="AG1191" s="381">
        <v>9999</v>
      </c>
      <c r="AH1191" s="381" t="s">
        <v>2009</v>
      </c>
      <c r="AI1191" s="381" t="s">
        <v>10369</v>
      </c>
      <c r="AJ1191" s="381">
        <v>0</v>
      </c>
    </row>
    <row r="1192" spans="1:36">
      <c r="A1192" s="381" t="s">
        <v>554</v>
      </c>
      <c r="B1192" s="381" t="s">
        <v>10621</v>
      </c>
      <c r="C1192" s="381">
        <v>21</v>
      </c>
      <c r="D1192" s="381">
        <v>73</v>
      </c>
      <c r="E1192" s="381" t="s">
        <v>10620</v>
      </c>
      <c r="F1192" s="381" t="s">
        <v>10619</v>
      </c>
      <c r="G1192" s="381" t="s">
        <v>1670</v>
      </c>
      <c r="H1192" s="381">
        <v>63100</v>
      </c>
      <c r="I1192" s="381">
        <v>22100</v>
      </c>
      <c r="J1192" s="381">
        <v>25250</v>
      </c>
      <c r="K1192" s="381">
        <v>28400</v>
      </c>
      <c r="L1192" s="381">
        <v>31550</v>
      </c>
      <c r="M1192" s="381">
        <v>34100</v>
      </c>
      <c r="N1192" s="381">
        <v>36600</v>
      </c>
      <c r="O1192" s="381">
        <v>39150</v>
      </c>
      <c r="P1192" s="381">
        <v>41650</v>
      </c>
      <c r="Q1192" s="381">
        <v>13300</v>
      </c>
      <c r="R1192" s="381">
        <v>16240</v>
      </c>
      <c r="S1192" s="381">
        <v>20420</v>
      </c>
      <c r="T1192" s="381">
        <v>24600</v>
      </c>
      <c r="U1192" s="381">
        <v>28780</v>
      </c>
      <c r="V1192" s="381">
        <v>32960</v>
      </c>
      <c r="W1192" s="381">
        <v>37140</v>
      </c>
      <c r="X1192" s="381">
        <v>41320</v>
      </c>
      <c r="Y1192" s="381">
        <v>35350</v>
      </c>
      <c r="Z1192" s="381">
        <v>40400</v>
      </c>
      <c r="AA1192" s="381">
        <v>45450</v>
      </c>
      <c r="AB1192" s="381">
        <v>50500</v>
      </c>
      <c r="AC1192" s="381">
        <v>54550</v>
      </c>
      <c r="AD1192" s="381">
        <v>58600</v>
      </c>
      <c r="AE1192" s="381">
        <v>62650</v>
      </c>
      <c r="AF1192" s="381">
        <v>66700</v>
      </c>
      <c r="AG1192" s="381">
        <v>9999</v>
      </c>
      <c r="AH1192" s="381" t="s">
        <v>1670</v>
      </c>
      <c r="AI1192" s="381" t="s">
        <v>10369</v>
      </c>
      <c r="AJ1192" s="381">
        <v>0</v>
      </c>
    </row>
    <row r="1193" spans="1:36">
      <c r="A1193" s="381" t="s">
        <v>554</v>
      </c>
      <c r="B1193" s="381" t="s">
        <v>10618</v>
      </c>
      <c r="C1193" s="381">
        <v>21</v>
      </c>
      <c r="D1193" s="381">
        <v>75</v>
      </c>
      <c r="E1193" s="381" t="s">
        <v>10617</v>
      </c>
      <c r="F1193" s="381" t="s">
        <v>10616</v>
      </c>
      <c r="G1193" s="381" t="s">
        <v>4546</v>
      </c>
      <c r="H1193" s="381">
        <v>42800</v>
      </c>
      <c r="I1193" s="381">
        <v>16750</v>
      </c>
      <c r="J1193" s="381">
        <v>19150</v>
      </c>
      <c r="K1193" s="381">
        <v>21550</v>
      </c>
      <c r="L1193" s="381">
        <v>23900</v>
      </c>
      <c r="M1193" s="381">
        <v>25850</v>
      </c>
      <c r="N1193" s="381">
        <v>27750</v>
      </c>
      <c r="O1193" s="381">
        <v>29650</v>
      </c>
      <c r="P1193" s="381">
        <v>31550</v>
      </c>
      <c r="Q1193" s="381">
        <v>12060</v>
      </c>
      <c r="R1193" s="381">
        <v>16240</v>
      </c>
      <c r="S1193" s="381">
        <v>20420</v>
      </c>
      <c r="T1193" s="381">
        <v>23900</v>
      </c>
      <c r="U1193" s="381">
        <v>25850</v>
      </c>
      <c r="V1193" s="381">
        <v>27750</v>
      </c>
      <c r="W1193" s="381">
        <v>29650</v>
      </c>
      <c r="X1193" s="381">
        <v>31550</v>
      </c>
      <c r="Y1193" s="381">
        <v>26800</v>
      </c>
      <c r="Z1193" s="381">
        <v>30600</v>
      </c>
      <c r="AA1193" s="381">
        <v>34450</v>
      </c>
      <c r="AB1193" s="381">
        <v>38250</v>
      </c>
      <c r="AC1193" s="381">
        <v>41350</v>
      </c>
      <c r="AD1193" s="381">
        <v>44400</v>
      </c>
      <c r="AE1193" s="381">
        <v>47450</v>
      </c>
      <c r="AF1193" s="381">
        <v>50500</v>
      </c>
      <c r="AG1193" s="381">
        <v>9999</v>
      </c>
      <c r="AH1193" s="381" t="s">
        <v>4546</v>
      </c>
      <c r="AI1193" s="381" t="s">
        <v>10369</v>
      </c>
      <c r="AJ1193" s="381">
        <v>0</v>
      </c>
    </row>
    <row r="1194" spans="1:36">
      <c r="A1194" s="381" t="s">
        <v>554</v>
      </c>
      <c r="B1194" s="381" t="s">
        <v>10615</v>
      </c>
      <c r="C1194" s="381">
        <v>21</v>
      </c>
      <c r="D1194" s="381">
        <v>77</v>
      </c>
      <c r="E1194" s="381" t="s">
        <v>5039</v>
      </c>
      <c r="F1194" s="381" t="s">
        <v>5038</v>
      </c>
      <c r="G1194" s="381" t="s">
        <v>7181</v>
      </c>
      <c r="H1194" s="381">
        <v>74700</v>
      </c>
      <c r="I1194" s="381">
        <v>26150</v>
      </c>
      <c r="J1194" s="381">
        <v>29900</v>
      </c>
      <c r="K1194" s="381">
        <v>33650</v>
      </c>
      <c r="L1194" s="381">
        <v>37350</v>
      </c>
      <c r="M1194" s="381">
        <v>40350</v>
      </c>
      <c r="N1194" s="381">
        <v>43350</v>
      </c>
      <c r="O1194" s="381">
        <v>46350</v>
      </c>
      <c r="P1194" s="381">
        <v>49350</v>
      </c>
      <c r="Q1194" s="381">
        <v>15700</v>
      </c>
      <c r="R1194" s="381">
        <v>17950</v>
      </c>
      <c r="S1194" s="381">
        <v>20420</v>
      </c>
      <c r="T1194" s="381">
        <v>24600</v>
      </c>
      <c r="U1194" s="381">
        <v>28780</v>
      </c>
      <c r="V1194" s="381">
        <v>32960</v>
      </c>
      <c r="W1194" s="381">
        <v>37140</v>
      </c>
      <c r="X1194" s="381">
        <v>41320</v>
      </c>
      <c r="Y1194" s="381">
        <v>41850</v>
      </c>
      <c r="Z1194" s="381">
        <v>47800</v>
      </c>
      <c r="AA1194" s="381">
        <v>53800</v>
      </c>
      <c r="AB1194" s="381">
        <v>59750</v>
      </c>
      <c r="AC1194" s="381">
        <v>64550</v>
      </c>
      <c r="AD1194" s="381">
        <v>69350</v>
      </c>
      <c r="AE1194" s="381">
        <v>74100</v>
      </c>
      <c r="AF1194" s="381">
        <v>78900</v>
      </c>
      <c r="AG1194" s="381">
        <v>2910</v>
      </c>
      <c r="AH1194" s="381" t="s">
        <v>7181</v>
      </c>
      <c r="AI1194" s="381" t="s">
        <v>10369</v>
      </c>
      <c r="AJ1194" s="381">
        <v>1</v>
      </c>
    </row>
    <row r="1195" spans="1:36">
      <c r="A1195" s="381" t="s">
        <v>554</v>
      </c>
      <c r="B1195" s="381" t="s">
        <v>10614</v>
      </c>
      <c r="C1195" s="381">
        <v>21</v>
      </c>
      <c r="D1195" s="381">
        <v>79</v>
      </c>
      <c r="E1195" s="381" t="s">
        <v>10613</v>
      </c>
      <c r="F1195" s="381" t="s">
        <v>10612</v>
      </c>
      <c r="G1195" s="381" t="s">
        <v>10611</v>
      </c>
      <c r="H1195" s="381">
        <v>55700</v>
      </c>
      <c r="I1195" s="381">
        <v>19500</v>
      </c>
      <c r="J1195" s="381">
        <v>22300</v>
      </c>
      <c r="K1195" s="381">
        <v>25100</v>
      </c>
      <c r="L1195" s="381">
        <v>27850</v>
      </c>
      <c r="M1195" s="381">
        <v>30100</v>
      </c>
      <c r="N1195" s="381">
        <v>32350</v>
      </c>
      <c r="O1195" s="381">
        <v>34550</v>
      </c>
      <c r="P1195" s="381">
        <v>36800</v>
      </c>
      <c r="Q1195" s="381">
        <v>12060</v>
      </c>
      <c r="R1195" s="381">
        <v>16240</v>
      </c>
      <c r="S1195" s="381">
        <v>20420</v>
      </c>
      <c r="T1195" s="381">
        <v>24600</v>
      </c>
      <c r="U1195" s="381">
        <v>28780</v>
      </c>
      <c r="V1195" s="381">
        <v>32350</v>
      </c>
      <c r="W1195" s="381">
        <v>34550</v>
      </c>
      <c r="X1195" s="381">
        <v>36800</v>
      </c>
      <c r="Y1195" s="381">
        <v>31200</v>
      </c>
      <c r="Z1195" s="381">
        <v>35650</v>
      </c>
      <c r="AA1195" s="381">
        <v>40100</v>
      </c>
      <c r="AB1195" s="381">
        <v>44550</v>
      </c>
      <c r="AC1195" s="381">
        <v>48150</v>
      </c>
      <c r="AD1195" s="381">
        <v>51700</v>
      </c>
      <c r="AE1195" s="381">
        <v>55250</v>
      </c>
      <c r="AF1195" s="381">
        <v>58850</v>
      </c>
      <c r="AG1195" s="381">
        <v>9999</v>
      </c>
      <c r="AH1195" s="381" t="s">
        <v>10611</v>
      </c>
      <c r="AI1195" s="381" t="s">
        <v>10369</v>
      </c>
      <c r="AJ1195" s="381">
        <v>0</v>
      </c>
    </row>
    <row r="1196" spans="1:36">
      <c r="A1196" s="381" t="s">
        <v>554</v>
      </c>
      <c r="B1196" s="381" t="s">
        <v>10610</v>
      </c>
      <c r="C1196" s="381">
        <v>21</v>
      </c>
      <c r="D1196" s="381">
        <v>81</v>
      </c>
      <c r="E1196" s="381" t="s">
        <v>10609</v>
      </c>
      <c r="F1196" s="381" t="s">
        <v>10608</v>
      </c>
      <c r="G1196" s="381" t="s">
        <v>1282</v>
      </c>
      <c r="H1196" s="381">
        <v>54200</v>
      </c>
      <c r="I1196" s="381">
        <v>19000</v>
      </c>
      <c r="J1196" s="381">
        <v>21700</v>
      </c>
      <c r="K1196" s="381">
        <v>24400</v>
      </c>
      <c r="L1196" s="381">
        <v>27100</v>
      </c>
      <c r="M1196" s="381">
        <v>29300</v>
      </c>
      <c r="N1196" s="381">
        <v>31450</v>
      </c>
      <c r="O1196" s="381">
        <v>33650</v>
      </c>
      <c r="P1196" s="381">
        <v>35800</v>
      </c>
      <c r="Q1196" s="381">
        <v>12060</v>
      </c>
      <c r="R1196" s="381">
        <v>16240</v>
      </c>
      <c r="S1196" s="381">
        <v>20420</v>
      </c>
      <c r="T1196" s="381">
        <v>24600</v>
      </c>
      <c r="U1196" s="381">
        <v>28780</v>
      </c>
      <c r="V1196" s="381">
        <v>31450</v>
      </c>
      <c r="W1196" s="381">
        <v>33650</v>
      </c>
      <c r="X1196" s="381">
        <v>35800</v>
      </c>
      <c r="Y1196" s="381">
        <v>30350</v>
      </c>
      <c r="Z1196" s="381">
        <v>34700</v>
      </c>
      <c r="AA1196" s="381">
        <v>39050</v>
      </c>
      <c r="AB1196" s="381">
        <v>43350</v>
      </c>
      <c r="AC1196" s="381">
        <v>46850</v>
      </c>
      <c r="AD1196" s="381">
        <v>50300</v>
      </c>
      <c r="AE1196" s="381">
        <v>53800</v>
      </c>
      <c r="AF1196" s="381">
        <v>57250</v>
      </c>
      <c r="AG1196" s="381">
        <v>3020</v>
      </c>
      <c r="AH1196" s="381" t="s">
        <v>1282</v>
      </c>
      <c r="AI1196" s="381" t="s">
        <v>10369</v>
      </c>
      <c r="AJ1196" s="381">
        <v>1</v>
      </c>
    </row>
    <row r="1197" spans="1:36">
      <c r="A1197" s="381" t="s">
        <v>554</v>
      </c>
      <c r="B1197" s="381" t="s">
        <v>10607</v>
      </c>
      <c r="C1197" s="381">
        <v>21</v>
      </c>
      <c r="D1197" s="381">
        <v>83</v>
      </c>
      <c r="E1197" s="381" t="s">
        <v>10606</v>
      </c>
      <c r="F1197" s="381" t="s">
        <v>10605</v>
      </c>
      <c r="G1197" s="381" t="s">
        <v>10604</v>
      </c>
      <c r="H1197" s="381">
        <v>52900</v>
      </c>
      <c r="I1197" s="381">
        <v>18550</v>
      </c>
      <c r="J1197" s="381">
        <v>21200</v>
      </c>
      <c r="K1197" s="381">
        <v>23850</v>
      </c>
      <c r="L1197" s="381">
        <v>26450</v>
      </c>
      <c r="M1197" s="381">
        <v>28600</v>
      </c>
      <c r="N1197" s="381">
        <v>30700</v>
      </c>
      <c r="O1197" s="381">
        <v>32800</v>
      </c>
      <c r="P1197" s="381">
        <v>34950</v>
      </c>
      <c r="Q1197" s="381">
        <v>12060</v>
      </c>
      <c r="R1197" s="381">
        <v>16240</v>
      </c>
      <c r="S1197" s="381">
        <v>20420</v>
      </c>
      <c r="T1197" s="381">
        <v>24600</v>
      </c>
      <c r="U1197" s="381">
        <v>28600</v>
      </c>
      <c r="V1197" s="381">
        <v>30700</v>
      </c>
      <c r="W1197" s="381">
        <v>32800</v>
      </c>
      <c r="X1197" s="381">
        <v>34950</v>
      </c>
      <c r="Y1197" s="381">
        <v>29650</v>
      </c>
      <c r="Z1197" s="381">
        <v>33850</v>
      </c>
      <c r="AA1197" s="381">
        <v>38100</v>
      </c>
      <c r="AB1197" s="381">
        <v>42300</v>
      </c>
      <c r="AC1197" s="381">
        <v>45700</v>
      </c>
      <c r="AD1197" s="381">
        <v>49100</v>
      </c>
      <c r="AE1197" s="381">
        <v>52500</v>
      </c>
      <c r="AF1197" s="381">
        <v>55850</v>
      </c>
      <c r="AG1197" s="381">
        <v>9999</v>
      </c>
      <c r="AH1197" s="381" t="s">
        <v>10604</v>
      </c>
      <c r="AI1197" s="381" t="s">
        <v>10369</v>
      </c>
      <c r="AJ1197" s="381">
        <v>0</v>
      </c>
    </row>
    <row r="1198" spans="1:36">
      <c r="A1198" s="381" t="s">
        <v>554</v>
      </c>
      <c r="B1198" s="381" t="s">
        <v>10603</v>
      </c>
      <c r="C1198" s="381">
        <v>21</v>
      </c>
      <c r="D1198" s="381">
        <v>85</v>
      </c>
      <c r="E1198" s="381" t="s">
        <v>10602</v>
      </c>
      <c r="F1198" s="381" t="s">
        <v>10601</v>
      </c>
      <c r="G1198" s="381" t="s">
        <v>1990</v>
      </c>
      <c r="H1198" s="381">
        <v>44600</v>
      </c>
      <c r="I1198" s="381">
        <v>16750</v>
      </c>
      <c r="J1198" s="381">
        <v>19150</v>
      </c>
      <c r="K1198" s="381">
        <v>21550</v>
      </c>
      <c r="L1198" s="381">
        <v>23900</v>
      </c>
      <c r="M1198" s="381">
        <v>25850</v>
      </c>
      <c r="N1198" s="381">
        <v>27750</v>
      </c>
      <c r="O1198" s="381">
        <v>29650</v>
      </c>
      <c r="P1198" s="381">
        <v>31550</v>
      </c>
      <c r="Q1198" s="381">
        <v>12060</v>
      </c>
      <c r="R1198" s="381">
        <v>16240</v>
      </c>
      <c r="S1198" s="381">
        <v>20420</v>
      </c>
      <c r="T1198" s="381">
        <v>23900</v>
      </c>
      <c r="U1198" s="381">
        <v>25850</v>
      </c>
      <c r="V1198" s="381">
        <v>27750</v>
      </c>
      <c r="W1198" s="381">
        <v>29650</v>
      </c>
      <c r="X1198" s="381">
        <v>31550</v>
      </c>
      <c r="Y1198" s="381">
        <v>26800</v>
      </c>
      <c r="Z1198" s="381">
        <v>30600</v>
      </c>
      <c r="AA1198" s="381">
        <v>34450</v>
      </c>
      <c r="AB1198" s="381">
        <v>38250</v>
      </c>
      <c r="AC1198" s="381">
        <v>41350</v>
      </c>
      <c r="AD1198" s="381">
        <v>44400</v>
      </c>
      <c r="AE1198" s="381">
        <v>47450</v>
      </c>
      <c r="AF1198" s="381">
        <v>50500</v>
      </c>
      <c r="AG1198" s="381">
        <v>9999</v>
      </c>
      <c r="AH1198" s="381" t="s">
        <v>1990</v>
      </c>
      <c r="AI1198" s="381" t="s">
        <v>10369</v>
      </c>
      <c r="AJ1198" s="381">
        <v>0</v>
      </c>
    </row>
    <row r="1199" spans="1:36">
      <c r="A1199" s="381" t="s">
        <v>554</v>
      </c>
      <c r="B1199" s="381" t="s">
        <v>10600</v>
      </c>
      <c r="C1199" s="381">
        <v>21</v>
      </c>
      <c r="D1199" s="381">
        <v>87</v>
      </c>
      <c r="E1199" s="381" t="s">
        <v>10599</v>
      </c>
      <c r="F1199" s="381" t="s">
        <v>10598</v>
      </c>
      <c r="G1199" s="381" t="s">
        <v>1278</v>
      </c>
      <c r="H1199" s="381">
        <v>46300</v>
      </c>
      <c r="I1199" s="381">
        <v>16750</v>
      </c>
      <c r="J1199" s="381">
        <v>19150</v>
      </c>
      <c r="K1199" s="381">
        <v>21550</v>
      </c>
      <c r="L1199" s="381">
        <v>23900</v>
      </c>
      <c r="M1199" s="381">
        <v>25850</v>
      </c>
      <c r="N1199" s="381">
        <v>27750</v>
      </c>
      <c r="O1199" s="381">
        <v>29650</v>
      </c>
      <c r="P1199" s="381">
        <v>31550</v>
      </c>
      <c r="Q1199" s="381">
        <v>12060</v>
      </c>
      <c r="R1199" s="381">
        <v>16240</v>
      </c>
      <c r="S1199" s="381">
        <v>20420</v>
      </c>
      <c r="T1199" s="381">
        <v>23900</v>
      </c>
      <c r="U1199" s="381">
        <v>25850</v>
      </c>
      <c r="V1199" s="381">
        <v>27750</v>
      </c>
      <c r="W1199" s="381">
        <v>29650</v>
      </c>
      <c r="X1199" s="381">
        <v>31550</v>
      </c>
      <c r="Y1199" s="381">
        <v>26800</v>
      </c>
      <c r="Z1199" s="381">
        <v>30600</v>
      </c>
      <c r="AA1199" s="381">
        <v>34450</v>
      </c>
      <c r="AB1199" s="381">
        <v>38250</v>
      </c>
      <c r="AC1199" s="381">
        <v>41350</v>
      </c>
      <c r="AD1199" s="381">
        <v>44400</v>
      </c>
      <c r="AE1199" s="381">
        <v>47450</v>
      </c>
      <c r="AF1199" s="381">
        <v>50500</v>
      </c>
      <c r="AG1199" s="381">
        <v>9999</v>
      </c>
      <c r="AH1199" s="381" t="s">
        <v>1278</v>
      </c>
      <c r="AI1199" s="381" t="s">
        <v>10369</v>
      </c>
      <c r="AJ1199" s="381">
        <v>0</v>
      </c>
    </row>
    <row r="1200" spans="1:36">
      <c r="A1200" s="381" t="s">
        <v>554</v>
      </c>
      <c r="B1200" s="381" t="s">
        <v>10597</v>
      </c>
      <c r="C1200" s="381">
        <v>21</v>
      </c>
      <c r="D1200" s="381">
        <v>89</v>
      </c>
      <c r="E1200" s="381" t="s">
        <v>1384</v>
      </c>
      <c r="F1200" s="381" t="s">
        <v>1383</v>
      </c>
      <c r="G1200" s="381" t="s">
        <v>10596</v>
      </c>
      <c r="H1200" s="381">
        <v>52400</v>
      </c>
      <c r="I1200" s="381">
        <v>18350</v>
      </c>
      <c r="J1200" s="381">
        <v>21000</v>
      </c>
      <c r="K1200" s="381">
        <v>23600</v>
      </c>
      <c r="L1200" s="381">
        <v>26200</v>
      </c>
      <c r="M1200" s="381">
        <v>28300</v>
      </c>
      <c r="N1200" s="381">
        <v>30400</v>
      </c>
      <c r="O1200" s="381">
        <v>32500</v>
      </c>
      <c r="P1200" s="381">
        <v>34600</v>
      </c>
      <c r="Q1200" s="381">
        <v>12060</v>
      </c>
      <c r="R1200" s="381">
        <v>16240</v>
      </c>
      <c r="S1200" s="381">
        <v>20420</v>
      </c>
      <c r="T1200" s="381">
        <v>24600</v>
      </c>
      <c r="U1200" s="381">
        <v>28300</v>
      </c>
      <c r="V1200" s="381">
        <v>30400</v>
      </c>
      <c r="W1200" s="381">
        <v>32500</v>
      </c>
      <c r="X1200" s="381">
        <v>34600</v>
      </c>
      <c r="Y1200" s="381">
        <v>29350</v>
      </c>
      <c r="Z1200" s="381">
        <v>33550</v>
      </c>
      <c r="AA1200" s="381">
        <v>37750</v>
      </c>
      <c r="AB1200" s="381">
        <v>41900</v>
      </c>
      <c r="AC1200" s="381">
        <v>45300</v>
      </c>
      <c r="AD1200" s="381">
        <v>48650</v>
      </c>
      <c r="AE1200" s="381">
        <v>52000</v>
      </c>
      <c r="AF1200" s="381">
        <v>55350</v>
      </c>
      <c r="AG1200" s="381">
        <v>3400</v>
      </c>
      <c r="AH1200" s="381" t="s">
        <v>10596</v>
      </c>
      <c r="AI1200" s="381" t="s">
        <v>10369</v>
      </c>
      <c r="AJ1200" s="381">
        <v>1</v>
      </c>
    </row>
    <row r="1201" spans="1:36">
      <c r="A1201" s="381" t="s">
        <v>554</v>
      </c>
      <c r="B1201" s="381" t="s">
        <v>10595</v>
      </c>
      <c r="C1201" s="381">
        <v>21</v>
      </c>
      <c r="D1201" s="381">
        <v>91</v>
      </c>
      <c r="E1201" s="381" t="s">
        <v>10509</v>
      </c>
      <c r="F1201" s="381" t="s">
        <v>10508</v>
      </c>
      <c r="G1201" s="381" t="s">
        <v>1513</v>
      </c>
      <c r="H1201" s="381">
        <v>54100</v>
      </c>
      <c r="I1201" s="381">
        <v>19800</v>
      </c>
      <c r="J1201" s="381">
        <v>22600</v>
      </c>
      <c r="K1201" s="381">
        <v>25450</v>
      </c>
      <c r="L1201" s="381">
        <v>28250</v>
      </c>
      <c r="M1201" s="381">
        <v>30550</v>
      </c>
      <c r="N1201" s="381">
        <v>32800</v>
      </c>
      <c r="O1201" s="381">
        <v>35050</v>
      </c>
      <c r="P1201" s="381">
        <v>37300</v>
      </c>
      <c r="Q1201" s="381">
        <v>12060</v>
      </c>
      <c r="R1201" s="381">
        <v>16240</v>
      </c>
      <c r="S1201" s="381">
        <v>20420</v>
      </c>
      <c r="T1201" s="381">
        <v>24600</v>
      </c>
      <c r="U1201" s="381">
        <v>28780</v>
      </c>
      <c r="V1201" s="381">
        <v>32800</v>
      </c>
      <c r="W1201" s="381">
        <v>35050</v>
      </c>
      <c r="X1201" s="381">
        <v>37300</v>
      </c>
      <c r="Y1201" s="381">
        <v>31650</v>
      </c>
      <c r="Z1201" s="381">
        <v>36200</v>
      </c>
      <c r="AA1201" s="381">
        <v>40700</v>
      </c>
      <c r="AB1201" s="381">
        <v>45200</v>
      </c>
      <c r="AC1201" s="381">
        <v>48850</v>
      </c>
      <c r="AD1201" s="381">
        <v>52450</v>
      </c>
      <c r="AE1201" s="381">
        <v>56050</v>
      </c>
      <c r="AF1201" s="381">
        <v>59700</v>
      </c>
      <c r="AG1201" s="381">
        <v>9999</v>
      </c>
      <c r="AH1201" s="381" t="s">
        <v>1513</v>
      </c>
      <c r="AI1201" s="381" t="s">
        <v>10369</v>
      </c>
      <c r="AJ1201" s="381">
        <v>1</v>
      </c>
    </row>
    <row r="1202" spans="1:36">
      <c r="A1202" s="381" t="s">
        <v>554</v>
      </c>
      <c r="B1202" s="381" t="s">
        <v>10594</v>
      </c>
      <c r="C1202" s="381">
        <v>21</v>
      </c>
      <c r="D1202" s="381">
        <v>93</v>
      </c>
      <c r="E1202" s="381" t="s">
        <v>10554</v>
      </c>
      <c r="F1202" s="381" t="s">
        <v>10553</v>
      </c>
      <c r="G1202" s="381" t="s">
        <v>3313</v>
      </c>
      <c r="H1202" s="381">
        <v>62800</v>
      </c>
      <c r="I1202" s="381">
        <v>22000</v>
      </c>
      <c r="J1202" s="381">
        <v>25150</v>
      </c>
      <c r="K1202" s="381">
        <v>28300</v>
      </c>
      <c r="L1202" s="381">
        <v>31400</v>
      </c>
      <c r="M1202" s="381">
        <v>33950</v>
      </c>
      <c r="N1202" s="381">
        <v>36450</v>
      </c>
      <c r="O1202" s="381">
        <v>38950</v>
      </c>
      <c r="P1202" s="381">
        <v>41450</v>
      </c>
      <c r="Q1202" s="381">
        <v>13200</v>
      </c>
      <c r="R1202" s="381">
        <v>16240</v>
      </c>
      <c r="S1202" s="381">
        <v>20420</v>
      </c>
      <c r="T1202" s="381">
        <v>24600</v>
      </c>
      <c r="U1202" s="381">
        <v>28780</v>
      </c>
      <c r="V1202" s="381">
        <v>32960</v>
      </c>
      <c r="W1202" s="381">
        <v>37140</v>
      </c>
      <c r="X1202" s="381">
        <v>41320</v>
      </c>
      <c r="Y1202" s="381">
        <v>35200</v>
      </c>
      <c r="Z1202" s="381">
        <v>40200</v>
      </c>
      <c r="AA1202" s="381">
        <v>45250</v>
      </c>
      <c r="AB1202" s="381">
        <v>50250</v>
      </c>
      <c r="AC1202" s="381">
        <v>54300</v>
      </c>
      <c r="AD1202" s="381">
        <v>58300</v>
      </c>
      <c r="AE1202" s="381">
        <v>62350</v>
      </c>
      <c r="AF1202" s="381">
        <v>66350</v>
      </c>
      <c r="AG1202" s="381">
        <v>9999</v>
      </c>
      <c r="AH1202" s="381" t="s">
        <v>3313</v>
      </c>
      <c r="AI1202" s="381" t="s">
        <v>10369</v>
      </c>
      <c r="AJ1202" s="381">
        <v>1</v>
      </c>
    </row>
    <row r="1203" spans="1:36">
      <c r="A1203" s="381" t="s">
        <v>554</v>
      </c>
      <c r="B1203" s="381" t="s">
        <v>10593</v>
      </c>
      <c r="C1203" s="381">
        <v>21</v>
      </c>
      <c r="D1203" s="381">
        <v>95</v>
      </c>
      <c r="E1203" s="381" t="s">
        <v>10592</v>
      </c>
      <c r="F1203" s="381" t="s">
        <v>10591</v>
      </c>
      <c r="G1203" s="381" t="s">
        <v>6894</v>
      </c>
      <c r="H1203" s="381">
        <v>34700</v>
      </c>
      <c r="I1203" s="381">
        <v>16750</v>
      </c>
      <c r="J1203" s="381">
        <v>19150</v>
      </c>
      <c r="K1203" s="381">
        <v>21550</v>
      </c>
      <c r="L1203" s="381">
        <v>23900</v>
      </c>
      <c r="M1203" s="381">
        <v>25850</v>
      </c>
      <c r="N1203" s="381">
        <v>27750</v>
      </c>
      <c r="O1203" s="381">
        <v>29650</v>
      </c>
      <c r="P1203" s="381">
        <v>31550</v>
      </c>
      <c r="Q1203" s="381">
        <v>12060</v>
      </c>
      <c r="R1203" s="381">
        <v>16240</v>
      </c>
      <c r="S1203" s="381">
        <v>20420</v>
      </c>
      <c r="T1203" s="381">
        <v>23900</v>
      </c>
      <c r="U1203" s="381">
        <v>25850</v>
      </c>
      <c r="V1203" s="381">
        <v>27750</v>
      </c>
      <c r="W1203" s="381">
        <v>29650</v>
      </c>
      <c r="X1203" s="381">
        <v>31550</v>
      </c>
      <c r="Y1203" s="381">
        <v>26800</v>
      </c>
      <c r="Z1203" s="381">
        <v>30600</v>
      </c>
      <c r="AA1203" s="381">
        <v>34450</v>
      </c>
      <c r="AB1203" s="381">
        <v>38250</v>
      </c>
      <c r="AC1203" s="381">
        <v>41350</v>
      </c>
      <c r="AD1203" s="381">
        <v>44400</v>
      </c>
      <c r="AE1203" s="381">
        <v>47450</v>
      </c>
      <c r="AF1203" s="381">
        <v>50500</v>
      </c>
      <c r="AG1203" s="381">
        <v>9999</v>
      </c>
      <c r="AH1203" s="381" t="s">
        <v>6894</v>
      </c>
      <c r="AI1203" s="381" t="s">
        <v>10369</v>
      </c>
      <c r="AJ1203" s="381">
        <v>0</v>
      </c>
    </row>
    <row r="1204" spans="1:36">
      <c r="A1204" s="381" t="s">
        <v>554</v>
      </c>
      <c r="B1204" s="381" t="s">
        <v>10590</v>
      </c>
      <c r="C1204" s="381">
        <v>21</v>
      </c>
      <c r="D1204" s="381">
        <v>97</v>
      </c>
      <c r="E1204" s="381" t="s">
        <v>10589</v>
      </c>
      <c r="F1204" s="381" t="s">
        <v>10588</v>
      </c>
      <c r="G1204" s="381" t="s">
        <v>1505</v>
      </c>
      <c r="H1204" s="381">
        <v>49900</v>
      </c>
      <c r="I1204" s="381">
        <v>17500</v>
      </c>
      <c r="J1204" s="381">
        <v>20000</v>
      </c>
      <c r="K1204" s="381">
        <v>22500</v>
      </c>
      <c r="L1204" s="381">
        <v>24950</v>
      </c>
      <c r="M1204" s="381">
        <v>26950</v>
      </c>
      <c r="N1204" s="381">
        <v>28950</v>
      </c>
      <c r="O1204" s="381">
        <v>30950</v>
      </c>
      <c r="P1204" s="381">
        <v>32950</v>
      </c>
      <c r="Q1204" s="381">
        <v>12060</v>
      </c>
      <c r="R1204" s="381">
        <v>16240</v>
      </c>
      <c r="S1204" s="381">
        <v>20420</v>
      </c>
      <c r="T1204" s="381">
        <v>24600</v>
      </c>
      <c r="U1204" s="381">
        <v>26950</v>
      </c>
      <c r="V1204" s="381">
        <v>28950</v>
      </c>
      <c r="W1204" s="381">
        <v>30950</v>
      </c>
      <c r="X1204" s="381">
        <v>32950</v>
      </c>
      <c r="Y1204" s="381">
        <v>27950</v>
      </c>
      <c r="Z1204" s="381">
        <v>31950</v>
      </c>
      <c r="AA1204" s="381">
        <v>35950</v>
      </c>
      <c r="AB1204" s="381">
        <v>39900</v>
      </c>
      <c r="AC1204" s="381">
        <v>43100</v>
      </c>
      <c r="AD1204" s="381">
        <v>46300</v>
      </c>
      <c r="AE1204" s="381">
        <v>49500</v>
      </c>
      <c r="AF1204" s="381">
        <v>52700</v>
      </c>
      <c r="AG1204" s="381">
        <v>9999</v>
      </c>
      <c r="AH1204" s="381" t="s">
        <v>1505</v>
      </c>
      <c r="AI1204" s="381" t="s">
        <v>10369</v>
      </c>
      <c r="AJ1204" s="381">
        <v>0</v>
      </c>
    </row>
    <row r="1205" spans="1:36">
      <c r="A1205" s="381" t="s">
        <v>554</v>
      </c>
      <c r="B1205" s="381" t="s">
        <v>10587</v>
      </c>
      <c r="C1205" s="381">
        <v>21</v>
      </c>
      <c r="D1205" s="381">
        <v>99</v>
      </c>
      <c r="E1205" s="381" t="s">
        <v>10586</v>
      </c>
      <c r="F1205" s="381" t="s">
        <v>10585</v>
      </c>
      <c r="G1205" s="381" t="s">
        <v>10584</v>
      </c>
      <c r="H1205" s="381">
        <v>45000</v>
      </c>
      <c r="I1205" s="381">
        <v>16750</v>
      </c>
      <c r="J1205" s="381">
        <v>19150</v>
      </c>
      <c r="K1205" s="381">
        <v>21550</v>
      </c>
      <c r="L1205" s="381">
        <v>23900</v>
      </c>
      <c r="M1205" s="381">
        <v>25850</v>
      </c>
      <c r="N1205" s="381">
        <v>27750</v>
      </c>
      <c r="O1205" s="381">
        <v>29650</v>
      </c>
      <c r="P1205" s="381">
        <v>31550</v>
      </c>
      <c r="Q1205" s="381">
        <v>12060</v>
      </c>
      <c r="R1205" s="381">
        <v>16240</v>
      </c>
      <c r="S1205" s="381">
        <v>20420</v>
      </c>
      <c r="T1205" s="381">
        <v>23900</v>
      </c>
      <c r="U1205" s="381">
        <v>25850</v>
      </c>
      <c r="V1205" s="381">
        <v>27750</v>
      </c>
      <c r="W1205" s="381">
        <v>29650</v>
      </c>
      <c r="X1205" s="381">
        <v>31550</v>
      </c>
      <c r="Y1205" s="381">
        <v>26800</v>
      </c>
      <c r="Z1205" s="381">
        <v>30600</v>
      </c>
      <c r="AA1205" s="381">
        <v>34450</v>
      </c>
      <c r="AB1205" s="381">
        <v>38250</v>
      </c>
      <c r="AC1205" s="381">
        <v>41350</v>
      </c>
      <c r="AD1205" s="381">
        <v>44400</v>
      </c>
      <c r="AE1205" s="381">
        <v>47450</v>
      </c>
      <c r="AF1205" s="381">
        <v>50500</v>
      </c>
      <c r="AG1205" s="381">
        <v>9999</v>
      </c>
      <c r="AH1205" s="381" t="s">
        <v>10584</v>
      </c>
      <c r="AI1205" s="381" t="s">
        <v>10369</v>
      </c>
      <c r="AJ1205" s="381">
        <v>0</v>
      </c>
    </row>
    <row r="1206" spans="1:36">
      <c r="A1206" s="381" t="s">
        <v>554</v>
      </c>
      <c r="B1206" s="381" t="s">
        <v>10583</v>
      </c>
      <c r="C1206" s="381">
        <v>21</v>
      </c>
      <c r="D1206" s="381">
        <v>101</v>
      </c>
      <c r="E1206" s="381" t="s">
        <v>10582</v>
      </c>
      <c r="F1206" s="381" t="s">
        <v>10581</v>
      </c>
      <c r="G1206" s="381" t="s">
        <v>3290</v>
      </c>
      <c r="H1206" s="381">
        <v>65500</v>
      </c>
      <c r="I1206" s="381">
        <v>22950</v>
      </c>
      <c r="J1206" s="381">
        <v>26200</v>
      </c>
      <c r="K1206" s="381">
        <v>29500</v>
      </c>
      <c r="L1206" s="381">
        <v>32750</v>
      </c>
      <c r="M1206" s="381">
        <v>35400</v>
      </c>
      <c r="N1206" s="381">
        <v>38000</v>
      </c>
      <c r="O1206" s="381">
        <v>40650</v>
      </c>
      <c r="P1206" s="381">
        <v>43250</v>
      </c>
      <c r="Q1206" s="381">
        <v>13800</v>
      </c>
      <c r="R1206" s="381">
        <v>16240</v>
      </c>
      <c r="S1206" s="381">
        <v>20420</v>
      </c>
      <c r="T1206" s="381">
        <v>24600</v>
      </c>
      <c r="U1206" s="381">
        <v>28780</v>
      </c>
      <c r="V1206" s="381">
        <v>32960</v>
      </c>
      <c r="W1206" s="381">
        <v>37140</v>
      </c>
      <c r="X1206" s="381">
        <v>41320</v>
      </c>
      <c r="Y1206" s="381">
        <v>36700</v>
      </c>
      <c r="Z1206" s="381">
        <v>41950</v>
      </c>
      <c r="AA1206" s="381">
        <v>47200</v>
      </c>
      <c r="AB1206" s="381">
        <v>52400</v>
      </c>
      <c r="AC1206" s="381">
        <v>56600</v>
      </c>
      <c r="AD1206" s="381">
        <v>60800</v>
      </c>
      <c r="AE1206" s="381">
        <v>65000</v>
      </c>
      <c r="AF1206" s="381">
        <v>69200</v>
      </c>
      <c r="AG1206" s="381">
        <v>2440</v>
      </c>
      <c r="AH1206" s="381" t="s">
        <v>3290</v>
      </c>
      <c r="AI1206" s="381" t="s">
        <v>10369</v>
      </c>
      <c r="AJ1206" s="381">
        <v>1</v>
      </c>
    </row>
    <row r="1207" spans="1:36">
      <c r="A1207" s="381" t="s">
        <v>554</v>
      </c>
      <c r="B1207" s="381" t="s">
        <v>10580</v>
      </c>
      <c r="C1207" s="381">
        <v>21</v>
      </c>
      <c r="D1207" s="381">
        <v>103</v>
      </c>
      <c r="E1207" s="381" t="s">
        <v>10399</v>
      </c>
      <c r="F1207" s="381" t="s">
        <v>10398</v>
      </c>
      <c r="G1207" s="381" t="s">
        <v>1976</v>
      </c>
      <c r="H1207" s="381">
        <v>66400</v>
      </c>
      <c r="I1207" s="381">
        <v>23250</v>
      </c>
      <c r="J1207" s="381">
        <v>26600</v>
      </c>
      <c r="K1207" s="381">
        <v>29900</v>
      </c>
      <c r="L1207" s="381">
        <v>33200</v>
      </c>
      <c r="M1207" s="381">
        <v>35900</v>
      </c>
      <c r="N1207" s="381">
        <v>38550</v>
      </c>
      <c r="O1207" s="381">
        <v>41200</v>
      </c>
      <c r="P1207" s="381">
        <v>43850</v>
      </c>
      <c r="Q1207" s="381">
        <v>13950</v>
      </c>
      <c r="R1207" s="381">
        <v>16240</v>
      </c>
      <c r="S1207" s="381">
        <v>20420</v>
      </c>
      <c r="T1207" s="381">
        <v>24600</v>
      </c>
      <c r="U1207" s="381">
        <v>28780</v>
      </c>
      <c r="V1207" s="381">
        <v>32960</v>
      </c>
      <c r="W1207" s="381">
        <v>37140</v>
      </c>
      <c r="X1207" s="381">
        <v>41320</v>
      </c>
      <c r="Y1207" s="381">
        <v>37200</v>
      </c>
      <c r="Z1207" s="381">
        <v>42500</v>
      </c>
      <c r="AA1207" s="381">
        <v>47800</v>
      </c>
      <c r="AB1207" s="381">
        <v>53100</v>
      </c>
      <c r="AC1207" s="381">
        <v>57350</v>
      </c>
      <c r="AD1207" s="381">
        <v>61600</v>
      </c>
      <c r="AE1207" s="381">
        <v>65850</v>
      </c>
      <c r="AF1207" s="381">
        <v>70100</v>
      </c>
      <c r="AG1207" s="381">
        <v>9999</v>
      </c>
      <c r="AH1207" s="381" t="s">
        <v>1976</v>
      </c>
      <c r="AI1207" s="381" t="s">
        <v>10369</v>
      </c>
      <c r="AJ1207" s="381">
        <v>1</v>
      </c>
    </row>
    <row r="1208" spans="1:36">
      <c r="A1208" s="381" t="s">
        <v>554</v>
      </c>
      <c r="B1208" s="381" t="s">
        <v>10579</v>
      </c>
      <c r="C1208" s="381">
        <v>21</v>
      </c>
      <c r="D1208" s="381">
        <v>105</v>
      </c>
      <c r="E1208" s="381" t="s">
        <v>10578</v>
      </c>
      <c r="F1208" s="381" t="s">
        <v>10577</v>
      </c>
      <c r="G1208" s="381" t="s">
        <v>3824</v>
      </c>
      <c r="H1208" s="381">
        <v>50400</v>
      </c>
      <c r="I1208" s="381">
        <v>17750</v>
      </c>
      <c r="J1208" s="381">
        <v>20250</v>
      </c>
      <c r="K1208" s="381">
        <v>22800</v>
      </c>
      <c r="L1208" s="381">
        <v>25300</v>
      </c>
      <c r="M1208" s="381">
        <v>27350</v>
      </c>
      <c r="N1208" s="381">
        <v>29350</v>
      </c>
      <c r="O1208" s="381">
        <v>31400</v>
      </c>
      <c r="P1208" s="381">
        <v>33400</v>
      </c>
      <c r="Q1208" s="381">
        <v>12060</v>
      </c>
      <c r="R1208" s="381">
        <v>16240</v>
      </c>
      <c r="S1208" s="381">
        <v>20420</v>
      </c>
      <c r="T1208" s="381">
        <v>24600</v>
      </c>
      <c r="U1208" s="381">
        <v>27350</v>
      </c>
      <c r="V1208" s="381">
        <v>29350</v>
      </c>
      <c r="W1208" s="381">
        <v>31400</v>
      </c>
      <c r="X1208" s="381">
        <v>33400</v>
      </c>
      <c r="Y1208" s="381">
        <v>28350</v>
      </c>
      <c r="Z1208" s="381">
        <v>32400</v>
      </c>
      <c r="AA1208" s="381">
        <v>36450</v>
      </c>
      <c r="AB1208" s="381">
        <v>40500</v>
      </c>
      <c r="AC1208" s="381">
        <v>43750</v>
      </c>
      <c r="AD1208" s="381">
        <v>47000</v>
      </c>
      <c r="AE1208" s="381">
        <v>50250</v>
      </c>
      <c r="AF1208" s="381">
        <v>53500</v>
      </c>
      <c r="AG1208" s="381">
        <v>9999</v>
      </c>
      <c r="AH1208" s="381" t="s">
        <v>3824</v>
      </c>
      <c r="AI1208" s="381" t="s">
        <v>10369</v>
      </c>
      <c r="AJ1208" s="381">
        <v>0</v>
      </c>
    </row>
    <row r="1209" spans="1:36">
      <c r="A1209" s="381" t="s">
        <v>554</v>
      </c>
      <c r="B1209" s="381" t="s">
        <v>10576</v>
      </c>
      <c r="C1209" s="381">
        <v>21</v>
      </c>
      <c r="D1209" s="381">
        <v>107</v>
      </c>
      <c r="E1209" s="381" t="s">
        <v>10575</v>
      </c>
      <c r="F1209" s="381" t="s">
        <v>10574</v>
      </c>
      <c r="G1209" s="381" t="s">
        <v>3270</v>
      </c>
      <c r="H1209" s="381">
        <v>56100</v>
      </c>
      <c r="I1209" s="381">
        <v>19650</v>
      </c>
      <c r="J1209" s="381">
        <v>22450</v>
      </c>
      <c r="K1209" s="381">
        <v>25250</v>
      </c>
      <c r="L1209" s="381">
        <v>28050</v>
      </c>
      <c r="M1209" s="381">
        <v>30300</v>
      </c>
      <c r="N1209" s="381">
        <v>32550</v>
      </c>
      <c r="O1209" s="381">
        <v>34800</v>
      </c>
      <c r="P1209" s="381">
        <v>37050</v>
      </c>
      <c r="Q1209" s="381">
        <v>12060</v>
      </c>
      <c r="R1209" s="381">
        <v>16240</v>
      </c>
      <c r="S1209" s="381">
        <v>20420</v>
      </c>
      <c r="T1209" s="381">
        <v>24600</v>
      </c>
      <c r="U1209" s="381">
        <v>28780</v>
      </c>
      <c r="V1209" s="381">
        <v>32550</v>
      </c>
      <c r="W1209" s="381">
        <v>34800</v>
      </c>
      <c r="X1209" s="381">
        <v>37050</v>
      </c>
      <c r="Y1209" s="381">
        <v>31450</v>
      </c>
      <c r="Z1209" s="381">
        <v>35950</v>
      </c>
      <c r="AA1209" s="381">
        <v>40450</v>
      </c>
      <c r="AB1209" s="381">
        <v>44900</v>
      </c>
      <c r="AC1209" s="381">
        <v>48500</v>
      </c>
      <c r="AD1209" s="381">
        <v>52100</v>
      </c>
      <c r="AE1209" s="381">
        <v>55700</v>
      </c>
      <c r="AF1209" s="381">
        <v>59300</v>
      </c>
      <c r="AG1209" s="381">
        <v>9999</v>
      </c>
      <c r="AH1209" s="381" t="s">
        <v>3270</v>
      </c>
      <c r="AI1209" s="381" t="s">
        <v>10369</v>
      </c>
      <c r="AJ1209" s="381">
        <v>0</v>
      </c>
    </row>
    <row r="1210" spans="1:36">
      <c r="A1210" s="381" t="s">
        <v>554</v>
      </c>
      <c r="B1210" s="381" t="s">
        <v>10573</v>
      </c>
      <c r="C1210" s="381">
        <v>21</v>
      </c>
      <c r="D1210" s="381">
        <v>109</v>
      </c>
      <c r="E1210" s="381" t="s">
        <v>10572</v>
      </c>
      <c r="F1210" s="381" t="s">
        <v>10571</v>
      </c>
      <c r="G1210" s="381" t="s">
        <v>1262</v>
      </c>
      <c r="H1210" s="381">
        <v>32400</v>
      </c>
      <c r="I1210" s="381">
        <v>16750</v>
      </c>
      <c r="J1210" s="381">
        <v>19150</v>
      </c>
      <c r="K1210" s="381">
        <v>21550</v>
      </c>
      <c r="L1210" s="381">
        <v>23900</v>
      </c>
      <c r="M1210" s="381">
        <v>25850</v>
      </c>
      <c r="N1210" s="381">
        <v>27750</v>
      </c>
      <c r="O1210" s="381">
        <v>29650</v>
      </c>
      <c r="P1210" s="381">
        <v>31550</v>
      </c>
      <c r="Q1210" s="381">
        <v>12060</v>
      </c>
      <c r="R1210" s="381">
        <v>16240</v>
      </c>
      <c r="S1210" s="381">
        <v>20420</v>
      </c>
      <c r="T1210" s="381">
        <v>23900</v>
      </c>
      <c r="U1210" s="381">
        <v>25850</v>
      </c>
      <c r="V1210" s="381">
        <v>27750</v>
      </c>
      <c r="W1210" s="381">
        <v>29650</v>
      </c>
      <c r="X1210" s="381">
        <v>31550</v>
      </c>
      <c r="Y1210" s="381">
        <v>26800</v>
      </c>
      <c r="Z1210" s="381">
        <v>30600</v>
      </c>
      <c r="AA1210" s="381">
        <v>34450</v>
      </c>
      <c r="AB1210" s="381">
        <v>38250</v>
      </c>
      <c r="AC1210" s="381">
        <v>41350</v>
      </c>
      <c r="AD1210" s="381">
        <v>44400</v>
      </c>
      <c r="AE1210" s="381">
        <v>47450</v>
      </c>
      <c r="AF1210" s="381">
        <v>50500</v>
      </c>
      <c r="AG1210" s="381">
        <v>9999</v>
      </c>
      <c r="AH1210" s="381" t="s">
        <v>1262</v>
      </c>
      <c r="AI1210" s="381" t="s">
        <v>10369</v>
      </c>
      <c r="AJ1210" s="381">
        <v>0</v>
      </c>
    </row>
    <row r="1211" spans="1:36">
      <c r="A1211" s="381" t="s">
        <v>554</v>
      </c>
      <c r="B1211" s="381" t="s">
        <v>10570</v>
      </c>
      <c r="C1211" s="381">
        <v>21</v>
      </c>
      <c r="D1211" s="381">
        <v>111</v>
      </c>
      <c r="E1211" s="381" t="s">
        <v>10399</v>
      </c>
      <c r="F1211" s="381" t="s">
        <v>10398</v>
      </c>
      <c r="G1211" s="381" t="s">
        <v>1258</v>
      </c>
      <c r="H1211" s="381">
        <v>66400</v>
      </c>
      <c r="I1211" s="381">
        <v>23250</v>
      </c>
      <c r="J1211" s="381">
        <v>26600</v>
      </c>
      <c r="K1211" s="381">
        <v>29900</v>
      </c>
      <c r="L1211" s="381">
        <v>33200</v>
      </c>
      <c r="M1211" s="381">
        <v>35900</v>
      </c>
      <c r="N1211" s="381">
        <v>38550</v>
      </c>
      <c r="O1211" s="381">
        <v>41200</v>
      </c>
      <c r="P1211" s="381">
        <v>43850</v>
      </c>
      <c r="Q1211" s="381">
        <v>13950</v>
      </c>
      <c r="R1211" s="381">
        <v>16240</v>
      </c>
      <c r="S1211" s="381">
        <v>20420</v>
      </c>
      <c r="T1211" s="381">
        <v>24600</v>
      </c>
      <c r="U1211" s="381">
        <v>28780</v>
      </c>
      <c r="V1211" s="381">
        <v>32960</v>
      </c>
      <c r="W1211" s="381">
        <v>37140</v>
      </c>
      <c r="X1211" s="381">
        <v>41320</v>
      </c>
      <c r="Y1211" s="381">
        <v>37200</v>
      </c>
      <c r="Z1211" s="381">
        <v>42500</v>
      </c>
      <c r="AA1211" s="381">
        <v>47800</v>
      </c>
      <c r="AB1211" s="381">
        <v>53100</v>
      </c>
      <c r="AC1211" s="381">
        <v>57350</v>
      </c>
      <c r="AD1211" s="381">
        <v>61600</v>
      </c>
      <c r="AE1211" s="381">
        <v>65850</v>
      </c>
      <c r="AF1211" s="381">
        <v>70100</v>
      </c>
      <c r="AG1211" s="381">
        <v>4520</v>
      </c>
      <c r="AH1211" s="381" t="s">
        <v>1258</v>
      </c>
      <c r="AI1211" s="381" t="s">
        <v>10369</v>
      </c>
      <c r="AJ1211" s="381">
        <v>1</v>
      </c>
    </row>
    <row r="1212" spans="1:36">
      <c r="A1212" s="381" t="s">
        <v>554</v>
      </c>
      <c r="B1212" s="381" t="s">
        <v>10569</v>
      </c>
      <c r="C1212" s="381">
        <v>21</v>
      </c>
      <c r="D1212" s="381">
        <v>113</v>
      </c>
      <c r="E1212" s="381" t="s">
        <v>10372</v>
      </c>
      <c r="F1212" s="381" t="s">
        <v>10371</v>
      </c>
      <c r="G1212" s="381" t="s">
        <v>10568</v>
      </c>
      <c r="H1212" s="381">
        <v>66600</v>
      </c>
      <c r="I1212" s="381">
        <v>23350</v>
      </c>
      <c r="J1212" s="381">
        <v>26650</v>
      </c>
      <c r="K1212" s="381">
        <v>30000</v>
      </c>
      <c r="L1212" s="381">
        <v>33300</v>
      </c>
      <c r="M1212" s="381">
        <v>36000</v>
      </c>
      <c r="N1212" s="381">
        <v>38650</v>
      </c>
      <c r="O1212" s="381">
        <v>41300</v>
      </c>
      <c r="P1212" s="381">
        <v>44000</v>
      </c>
      <c r="Q1212" s="381">
        <v>14000</v>
      </c>
      <c r="R1212" s="381">
        <v>16240</v>
      </c>
      <c r="S1212" s="381">
        <v>20420</v>
      </c>
      <c r="T1212" s="381">
        <v>24600</v>
      </c>
      <c r="U1212" s="381">
        <v>28780</v>
      </c>
      <c r="V1212" s="381">
        <v>32960</v>
      </c>
      <c r="W1212" s="381">
        <v>37140</v>
      </c>
      <c r="X1212" s="381">
        <v>41320</v>
      </c>
      <c r="Y1212" s="381">
        <v>37350</v>
      </c>
      <c r="Z1212" s="381">
        <v>42650</v>
      </c>
      <c r="AA1212" s="381">
        <v>48000</v>
      </c>
      <c r="AB1212" s="381">
        <v>53300</v>
      </c>
      <c r="AC1212" s="381">
        <v>57600</v>
      </c>
      <c r="AD1212" s="381">
        <v>61850</v>
      </c>
      <c r="AE1212" s="381">
        <v>66100</v>
      </c>
      <c r="AF1212" s="381">
        <v>70400</v>
      </c>
      <c r="AG1212" s="381">
        <v>4280</v>
      </c>
      <c r="AH1212" s="381" t="s">
        <v>10568</v>
      </c>
      <c r="AI1212" s="381" t="s">
        <v>10369</v>
      </c>
      <c r="AJ1212" s="381">
        <v>1</v>
      </c>
    </row>
    <row r="1213" spans="1:36">
      <c r="A1213" s="381" t="s">
        <v>554</v>
      </c>
      <c r="B1213" s="381" t="s">
        <v>10567</v>
      </c>
      <c r="C1213" s="381">
        <v>21</v>
      </c>
      <c r="D1213" s="381">
        <v>115</v>
      </c>
      <c r="E1213" s="381" t="s">
        <v>10566</v>
      </c>
      <c r="F1213" s="381" t="s">
        <v>10565</v>
      </c>
      <c r="G1213" s="381" t="s">
        <v>1050</v>
      </c>
      <c r="H1213" s="381">
        <v>44400</v>
      </c>
      <c r="I1213" s="381">
        <v>16750</v>
      </c>
      <c r="J1213" s="381">
        <v>19150</v>
      </c>
      <c r="K1213" s="381">
        <v>21550</v>
      </c>
      <c r="L1213" s="381">
        <v>23900</v>
      </c>
      <c r="M1213" s="381">
        <v>25850</v>
      </c>
      <c r="N1213" s="381">
        <v>27750</v>
      </c>
      <c r="O1213" s="381">
        <v>29650</v>
      </c>
      <c r="P1213" s="381">
        <v>31550</v>
      </c>
      <c r="Q1213" s="381">
        <v>12060</v>
      </c>
      <c r="R1213" s="381">
        <v>16240</v>
      </c>
      <c r="S1213" s="381">
        <v>20420</v>
      </c>
      <c r="T1213" s="381">
        <v>23900</v>
      </c>
      <c r="U1213" s="381">
        <v>25850</v>
      </c>
      <c r="V1213" s="381">
        <v>27750</v>
      </c>
      <c r="W1213" s="381">
        <v>29650</v>
      </c>
      <c r="X1213" s="381">
        <v>31550</v>
      </c>
      <c r="Y1213" s="381">
        <v>26800</v>
      </c>
      <c r="Z1213" s="381">
        <v>30600</v>
      </c>
      <c r="AA1213" s="381">
        <v>34450</v>
      </c>
      <c r="AB1213" s="381">
        <v>38250</v>
      </c>
      <c r="AC1213" s="381">
        <v>41350</v>
      </c>
      <c r="AD1213" s="381">
        <v>44400</v>
      </c>
      <c r="AE1213" s="381">
        <v>47450</v>
      </c>
      <c r="AF1213" s="381">
        <v>50500</v>
      </c>
      <c r="AG1213" s="381">
        <v>9999</v>
      </c>
      <c r="AH1213" s="381" t="s">
        <v>1050</v>
      </c>
      <c r="AI1213" s="381" t="s">
        <v>10369</v>
      </c>
      <c r="AJ1213" s="381">
        <v>0</v>
      </c>
    </row>
    <row r="1214" spans="1:36">
      <c r="A1214" s="381" t="s">
        <v>554</v>
      </c>
      <c r="B1214" s="381" t="s">
        <v>10564</v>
      </c>
      <c r="C1214" s="381">
        <v>21</v>
      </c>
      <c r="D1214" s="381">
        <v>117</v>
      </c>
      <c r="E1214" s="381" t="s">
        <v>5039</v>
      </c>
      <c r="F1214" s="381" t="s">
        <v>5038</v>
      </c>
      <c r="G1214" s="381" t="s">
        <v>10563</v>
      </c>
      <c r="H1214" s="381">
        <v>74700</v>
      </c>
      <c r="I1214" s="381">
        <v>26150</v>
      </c>
      <c r="J1214" s="381">
        <v>29900</v>
      </c>
      <c r="K1214" s="381">
        <v>33650</v>
      </c>
      <c r="L1214" s="381">
        <v>37350</v>
      </c>
      <c r="M1214" s="381">
        <v>40350</v>
      </c>
      <c r="N1214" s="381">
        <v>43350</v>
      </c>
      <c r="O1214" s="381">
        <v>46350</v>
      </c>
      <c r="P1214" s="381">
        <v>49350</v>
      </c>
      <c r="Q1214" s="381">
        <v>15700</v>
      </c>
      <c r="R1214" s="381">
        <v>17950</v>
      </c>
      <c r="S1214" s="381">
        <v>20420</v>
      </c>
      <c r="T1214" s="381">
        <v>24600</v>
      </c>
      <c r="U1214" s="381">
        <v>28780</v>
      </c>
      <c r="V1214" s="381">
        <v>32960</v>
      </c>
      <c r="W1214" s="381">
        <v>37140</v>
      </c>
      <c r="X1214" s="381">
        <v>41320</v>
      </c>
      <c r="Y1214" s="381">
        <v>41850</v>
      </c>
      <c r="Z1214" s="381">
        <v>47800</v>
      </c>
      <c r="AA1214" s="381">
        <v>53800</v>
      </c>
      <c r="AB1214" s="381">
        <v>59750</v>
      </c>
      <c r="AC1214" s="381">
        <v>64550</v>
      </c>
      <c r="AD1214" s="381">
        <v>69350</v>
      </c>
      <c r="AE1214" s="381">
        <v>74100</v>
      </c>
      <c r="AF1214" s="381">
        <v>78900</v>
      </c>
      <c r="AG1214" s="381">
        <v>1640</v>
      </c>
      <c r="AH1214" s="381" t="s">
        <v>10563</v>
      </c>
      <c r="AI1214" s="381" t="s">
        <v>10369</v>
      </c>
      <c r="AJ1214" s="381">
        <v>1</v>
      </c>
    </row>
    <row r="1215" spans="1:36">
      <c r="A1215" s="381" t="s">
        <v>554</v>
      </c>
      <c r="B1215" s="381" t="s">
        <v>10562</v>
      </c>
      <c r="C1215" s="381">
        <v>21</v>
      </c>
      <c r="D1215" s="381">
        <v>119</v>
      </c>
      <c r="E1215" s="381" t="s">
        <v>10561</v>
      </c>
      <c r="F1215" s="381" t="s">
        <v>10560</v>
      </c>
      <c r="G1215" s="381" t="s">
        <v>10559</v>
      </c>
      <c r="H1215" s="381">
        <v>42500</v>
      </c>
      <c r="I1215" s="381">
        <v>16750</v>
      </c>
      <c r="J1215" s="381">
        <v>19150</v>
      </c>
      <c r="K1215" s="381">
        <v>21550</v>
      </c>
      <c r="L1215" s="381">
        <v>23900</v>
      </c>
      <c r="M1215" s="381">
        <v>25850</v>
      </c>
      <c r="N1215" s="381">
        <v>27750</v>
      </c>
      <c r="O1215" s="381">
        <v>29650</v>
      </c>
      <c r="P1215" s="381">
        <v>31550</v>
      </c>
      <c r="Q1215" s="381">
        <v>12060</v>
      </c>
      <c r="R1215" s="381">
        <v>16240</v>
      </c>
      <c r="S1215" s="381">
        <v>20420</v>
      </c>
      <c r="T1215" s="381">
        <v>23900</v>
      </c>
      <c r="U1215" s="381">
        <v>25850</v>
      </c>
      <c r="V1215" s="381">
        <v>27750</v>
      </c>
      <c r="W1215" s="381">
        <v>29650</v>
      </c>
      <c r="X1215" s="381">
        <v>31550</v>
      </c>
      <c r="Y1215" s="381">
        <v>26800</v>
      </c>
      <c r="Z1215" s="381">
        <v>30600</v>
      </c>
      <c r="AA1215" s="381">
        <v>34450</v>
      </c>
      <c r="AB1215" s="381">
        <v>38250</v>
      </c>
      <c r="AC1215" s="381">
        <v>41350</v>
      </c>
      <c r="AD1215" s="381">
        <v>44400</v>
      </c>
      <c r="AE1215" s="381">
        <v>47450</v>
      </c>
      <c r="AF1215" s="381">
        <v>50500</v>
      </c>
      <c r="AG1215" s="381">
        <v>9999</v>
      </c>
      <c r="AH1215" s="381" t="s">
        <v>10559</v>
      </c>
      <c r="AI1215" s="381" t="s">
        <v>10369</v>
      </c>
      <c r="AJ1215" s="381">
        <v>0</v>
      </c>
    </row>
    <row r="1216" spans="1:36">
      <c r="A1216" s="381" t="s">
        <v>554</v>
      </c>
      <c r="B1216" s="381" t="s">
        <v>10558</v>
      </c>
      <c r="C1216" s="381">
        <v>21</v>
      </c>
      <c r="D1216" s="381">
        <v>121</v>
      </c>
      <c r="E1216" s="381" t="s">
        <v>10557</v>
      </c>
      <c r="F1216" s="381" t="s">
        <v>10556</v>
      </c>
      <c r="G1216" s="381" t="s">
        <v>3182</v>
      </c>
      <c r="H1216" s="381">
        <v>33600</v>
      </c>
      <c r="I1216" s="381">
        <v>16750</v>
      </c>
      <c r="J1216" s="381">
        <v>19150</v>
      </c>
      <c r="K1216" s="381">
        <v>21550</v>
      </c>
      <c r="L1216" s="381">
        <v>23900</v>
      </c>
      <c r="M1216" s="381">
        <v>25850</v>
      </c>
      <c r="N1216" s="381">
        <v>27750</v>
      </c>
      <c r="O1216" s="381">
        <v>29650</v>
      </c>
      <c r="P1216" s="381">
        <v>31550</v>
      </c>
      <c r="Q1216" s="381">
        <v>12060</v>
      </c>
      <c r="R1216" s="381">
        <v>16240</v>
      </c>
      <c r="S1216" s="381">
        <v>20420</v>
      </c>
      <c r="T1216" s="381">
        <v>23900</v>
      </c>
      <c r="U1216" s="381">
        <v>25850</v>
      </c>
      <c r="V1216" s="381">
        <v>27750</v>
      </c>
      <c r="W1216" s="381">
        <v>29650</v>
      </c>
      <c r="X1216" s="381">
        <v>31550</v>
      </c>
      <c r="Y1216" s="381">
        <v>26800</v>
      </c>
      <c r="Z1216" s="381">
        <v>30600</v>
      </c>
      <c r="AA1216" s="381">
        <v>34450</v>
      </c>
      <c r="AB1216" s="381">
        <v>38250</v>
      </c>
      <c r="AC1216" s="381">
        <v>41350</v>
      </c>
      <c r="AD1216" s="381">
        <v>44400</v>
      </c>
      <c r="AE1216" s="381">
        <v>47450</v>
      </c>
      <c r="AF1216" s="381">
        <v>50500</v>
      </c>
      <c r="AG1216" s="381">
        <v>9999</v>
      </c>
      <c r="AH1216" s="381" t="s">
        <v>3182</v>
      </c>
      <c r="AI1216" s="381" t="s">
        <v>10369</v>
      </c>
      <c r="AJ1216" s="381">
        <v>0</v>
      </c>
    </row>
    <row r="1217" spans="1:36">
      <c r="A1217" s="381" t="s">
        <v>554</v>
      </c>
      <c r="B1217" s="381" t="s">
        <v>10555</v>
      </c>
      <c r="C1217" s="381">
        <v>21</v>
      </c>
      <c r="D1217" s="381">
        <v>123</v>
      </c>
      <c r="E1217" s="381" t="s">
        <v>10554</v>
      </c>
      <c r="F1217" s="381" t="s">
        <v>10553</v>
      </c>
      <c r="G1217" s="381" t="s">
        <v>10552</v>
      </c>
      <c r="H1217" s="381">
        <v>62800</v>
      </c>
      <c r="I1217" s="381">
        <v>22000</v>
      </c>
      <c r="J1217" s="381">
        <v>25150</v>
      </c>
      <c r="K1217" s="381">
        <v>28300</v>
      </c>
      <c r="L1217" s="381">
        <v>31400</v>
      </c>
      <c r="M1217" s="381">
        <v>33950</v>
      </c>
      <c r="N1217" s="381">
        <v>36450</v>
      </c>
      <c r="O1217" s="381">
        <v>38950</v>
      </c>
      <c r="P1217" s="381">
        <v>41450</v>
      </c>
      <c r="Q1217" s="381">
        <v>13200</v>
      </c>
      <c r="R1217" s="381">
        <v>16240</v>
      </c>
      <c r="S1217" s="381">
        <v>20420</v>
      </c>
      <c r="T1217" s="381">
        <v>24600</v>
      </c>
      <c r="U1217" s="381">
        <v>28780</v>
      </c>
      <c r="V1217" s="381">
        <v>32960</v>
      </c>
      <c r="W1217" s="381">
        <v>37140</v>
      </c>
      <c r="X1217" s="381">
        <v>41320</v>
      </c>
      <c r="Y1217" s="381">
        <v>35200</v>
      </c>
      <c r="Z1217" s="381">
        <v>40200</v>
      </c>
      <c r="AA1217" s="381">
        <v>45250</v>
      </c>
      <c r="AB1217" s="381">
        <v>50250</v>
      </c>
      <c r="AC1217" s="381">
        <v>54300</v>
      </c>
      <c r="AD1217" s="381">
        <v>58300</v>
      </c>
      <c r="AE1217" s="381">
        <v>62350</v>
      </c>
      <c r="AF1217" s="381">
        <v>66350</v>
      </c>
      <c r="AG1217" s="381">
        <v>9999</v>
      </c>
      <c r="AH1217" s="381" t="s">
        <v>10552</v>
      </c>
      <c r="AI1217" s="381" t="s">
        <v>10369</v>
      </c>
      <c r="AJ1217" s="381">
        <v>1</v>
      </c>
    </row>
    <row r="1218" spans="1:36">
      <c r="A1218" s="381" t="s">
        <v>554</v>
      </c>
      <c r="B1218" s="381" t="s">
        <v>10551</v>
      </c>
      <c r="C1218" s="381">
        <v>21</v>
      </c>
      <c r="D1218" s="381">
        <v>125</v>
      </c>
      <c r="E1218" s="381" t="s">
        <v>10550</v>
      </c>
      <c r="F1218" s="381" t="s">
        <v>10549</v>
      </c>
      <c r="G1218" s="381" t="s">
        <v>10548</v>
      </c>
      <c r="H1218" s="381">
        <v>43100</v>
      </c>
      <c r="I1218" s="381">
        <v>16750</v>
      </c>
      <c r="J1218" s="381">
        <v>19150</v>
      </c>
      <c r="K1218" s="381">
        <v>21550</v>
      </c>
      <c r="L1218" s="381">
        <v>23900</v>
      </c>
      <c r="M1218" s="381">
        <v>25850</v>
      </c>
      <c r="N1218" s="381">
        <v>27750</v>
      </c>
      <c r="O1218" s="381">
        <v>29650</v>
      </c>
      <c r="P1218" s="381">
        <v>31550</v>
      </c>
      <c r="Q1218" s="381">
        <v>12060</v>
      </c>
      <c r="R1218" s="381">
        <v>16240</v>
      </c>
      <c r="S1218" s="381">
        <v>20420</v>
      </c>
      <c r="T1218" s="381">
        <v>23900</v>
      </c>
      <c r="U1218" s="381">
        <v>25850</v>
      </c>
      <c r="V1218" s="381">
        <v>27750</v>
      </c>
      <c r="W1218" s="381">
        <v>29650</v>
      </c>
      <c r="X1218" s="381">
        <v>31550</v>
      </c>
      <c r="Y1218" s="381">
        <v>26800</v>
      </c>
      <c r="Z1218" s="381">
        <v>30600</v>
      </c>
      <c r="AA1218" s="381">
        <v>34450</v>
      </c>
      <c r="AB1218" s="381">
        <v>38250</v>
      </c>
      <c r="AC1218" s="381">
        <v>41350</v>
      </c>
      <c r="AD1218" s="381">
        <v>44400</v>
      </c>
      <c r="AE1218" s="381">
        <v>47450</v>
      </c>
      <c r="AF1218" s="381">
        <v>50500</v>
      </c>
      <c r="AG1218" s="381">
        <v>9999</v>
      </c>
      <c r="AH1218" s="381" t="s">
        <v>10548</v>
      </c>
      <c r="AI1218" s="381" t="s">
        <v>10369</v>
      </c>
      <c r="AJ1218" s="381">
        <v>0</v>
      </c>
    </row>
    <row r="1219" spans="1:36">
      <c r="A1219" s="381" t="s">
        <v>554</v>
      </c>
      <c r="B1219" s="381" t="s">
        <v>10547</v>
      </c>
      <c r="C1219" s="381">
        <v>21</v>
      </c>
      <c r="D1219" s="381">
        <v>127</v>
      </c>
      <c r="E1219" s="381" t="s">
        <v>10546</v>
      </c>
      <c r="F1219" s="381" t="s">
        <v>10545</v>
      </c>
      <c r="G1219" s="381" t="s">
        <v>3795</v>
      </c>
      <c r="H1219" s="381">
        <v>46900</v>
      </c>
      <c r="I1219" s="381">
        <v>16750</v>
      </c>
      <c r="J1219" s="381">
        <v>19150</v>
      </c>
      <c r="K1219" s="381">
        <v>21550</v>
      </c>
      <c r="L1219" s="381">
        <v>23900</v>
      </c>
      <c r="M1219" s="381">
        <v>25850</v>
      </c>
      <c r="N1219" s="381">
        <v>27750</v>
      </c>
      <c r="O1219" s="381">
        <v>29650</v>
      </c>
      <c r="P1219" s="381">
        <v>31550</v>
      </c>
      <c r="Q1219" s="381">
        <v>12060</v>
      </c>
      <c r="R1219" s="381">
        <v>16240</v>
      </c>
      <c r="S1219" s="381">
        <v>20420</v>
      </c>
      <c r="T1219" s="381">
        <v>23900</v>
      </c>
      <c r="U1219" s="381">
        <v>25850</v>
      </c>
      <c r="V1219" s="381">
        <v>27750</v>
      </c>
      <c r="W1219" s="381">
        <v>29650</v>
      </c>
      <c r="X1219" s="381">
        <v>31550</v>
      </c>
      <c r="Y1219" s="381">
        <v>26800</v>
      </c>
      <c r="Z1219" s="381">
        <v>30600</v>
      </c>
      <c r="AA1219" s="381">
        <v>34450</v>
      </c>
      <c r="AB1219" s="381">
        <v>38250</v>
      </c>
      <c r="AC1219" s="381">
        <v>41350</v>
      </c>
      <c r="AD1219" s="381">
        <v>44400</v>
      </c>
      <c r="AE1219" s="381">
        <v>47450</v>
      </c>
      <c r="AF1219" s="381">
        <v>50500</v>
      </c>
      <c r="AG1219" s="381">
        <v>9999</v>
      </c>
      <c r="AH1219" s="381" t="s">
        <v>3795</v>
      </c>
      <c r="AI1219" s="381" t="s">
        <v>10369</v>
      </c>
      <c r="AJ1219" s="381">
        <v>0</v>
      </c>
    </row>
    <row r="1220" spans="1:36">
      <c r="A1220" s="381" t="s">
        <v>554</v>
      </c>
      <c r="B1220" s="381" t="s">
        <v>10544</v>
      </c>
      <c r="C1220" s="381">
        <v>21</v>
      </c>
      <c r="D1220" s="381">
        <v>129</v>
      </c>
      <c r="E1220" s="381" t="s">
        <v>10543</v>
      </c>
      <c r="F1220" s="381" t="s">
        <v>10542</v>
      </c>
      <c r="G1220" s="381" t="s">
        <v>1950</v>
      </c>
      <c r="H1220" s="381">
        <v>34200</v>
      </c>
      <c r="I1220" s="381">
        <v>16750</v>
      </c>
      <c r="J1220" s="381">
        <v>19150</v>
      </c>
      <c r="K1220" s="381">
        <v>21550</v>
      </c>
      <c r="L1220" s="381">
        <v>23900</v>
      </c>
      <c r="M1220" s="381">
        <v>25850</v>
      </c>
      <c r="N1220" s="381">
        <v>27750</v>
      </c>
      <c r="O1220" s="381">
        <v>29650</v>
      </c>
      <c r="P1220" s="381">
        <v>31550</v>
      </c>
      <c r="Q1220" s="381">
        <v>12060</v>
      </c>
      <c r="R1220" s="381">
        <v>16240</v>
      </c>
      <c r="S1220" s="381">
        <v>20420</v>
      </c>
      <c r="T1220" s="381">
        <v>23900</v>
      </c>
      <c r="U1220" s="381">
        <v>25850</v>
      </c>
      <c r="V1220" s="381">
        <v>27750</v>
      </c>
      <c r="W1220" s="381">
        <v>29650</v>
      </c>
      <c r="X1220" s="381">
        <v>31550</v>
      </c>
      <c r="Y1220" s="381">
        <v>26800</v>
      </c>
      <c r="Z1220" s="381">
        <v>30600</v>
      </c>
      <c r="AA1220" s="381">
        <v>34450</v>
      </c>
      <c r="AB1220" s="381">
        <v>38250</v>
      </c>
      <c r="AC1220" s="381">
        <v>41350</v>
      </c>
      <c r="AD1220" s="381">
        <v>44400</v>
      </c>
      <c r="AE1220" s="381">
        <v>47450</v>
      </c>
      <c r="AF1220" s="381">
        <v>50500</v>
      </c>
      <c r="AG1220" s="381">
        <v>9999</v>
      </c>
      <c r="AH1220" s="381" t="s">
        <v>1950</v>
      </c>
      <c r="AI1220" s="381" t="s">
        <v>10369</v>
      </c>
      <c r="AJ1220" s="381">
        <v>0</v>
      </c>
    </row>
    <row r="1221" spans="1:36">
      <c r="A1221" s="381" t="s">
        <v>554</v>
      </c>
      <c r="B1221" s="381" t="s">
        <v>10541</v>
      </c>
      <c r="C1221" s="381">
        <v>21</v>
      </c>
      <c r="D1221" s="381">
        <v>131</v>
      </c>
      <c r="E1221" s="381" t="s">
        <v>10540</v>
      </c>
      <c r="F1221" s="381" t="s">
        <v>10539</v>
      </c>
      <c r="G1221" s="381" t="s">
        <v>10538</v>
      </c>
      <c r="H1221" s="381">
        <v>41100</v>
      </c>
      <c r="I1221" s="381">
        <v>16750</v>
      </c>
      <c r="J1221" s="381">
        <v>19150</v>
      </c>
      <c r="K1221" s="381">
        <v>21550</v>
      </c>
      <c r="L1221" s="381">
        <v>23900</v>
      </c>
      <c r="M1221" s="381">
        <v>25850</v>
      </c>
      <c r="N1221" s="381">
        <v>27750</v>
      </c>
      <c r="O1221" s="381">
        <v>29650</v>
      </c>
      <c r="P1221" s="381">
        <v>31550</v>
      </c>
      <c r="Q1221" s="381">
        <v>12060</v>
      </c>
      <c r="R1221" s="381">
        <v>16240</v>
      </c>
      <c r="S1221" s="381">
        <v>20420</v>
      </c>
      <c r="T1221" s="381">
        <v>23900</v>
      </c>
      <c r="U1221" s="381">
        <v>25850</v>
      </c>
      <c r="V1221" s="381">
        <v>27750</v>
      </c>
      <c r="W1221" s="381">
        <v>29650</v>
      </c>
      <c r="X1221" s="381">
        <v>31550</v>
      </c>
      <c r="Y1221" s="381">
        <v>26800</v>
      </c>
      <c r="Z1221" s="381">
        <v>30600</v>
      </c>
      <c r="AA1221" s="381">
        <v>34450</v>
      </c>
      <c r="AB1221" s="381">
        <v>38250</v>
      </c>
      <c r="AC1221" s="381">
        <v>41350</v>
      </c>
      <c r="AD1221" s="381">
        <v>44400</v>
      </c>
      <c r="AE1221" s="381">
        <v>47450</v>
      </c>
      <c r="AF1221" s="381">
        <v>50500</v>
      </c>
      <c r="AG1221" s="381">
        <v>9999</v>
      </c>
      <c r="AH1221" s="381" t="s">
        <v>10538</v>
      </c>
      <c r="AI1221" s="381" t="s">
        <v>10369</v>
      </c>
      <c r="AJ1221" s="381">
        <v>0</v>
      </c>
    </row>
    <row r="1222" spans="1:36">
      <c r="A1222" s="381" t="s">
        <v>554</v>
      </c>
      <c r="B1222" s="381" t="s">
        <v>10537</v>
      </c>
      <c r="C1222" s="381">
        <v>21</v>
      </c>
      <c r="D1222" s="381">
        <v>133</v>
      </c>
      <c r="E1222" s="381" t="s">
        <v>10536</v>
      </c>
      <c r="F1222" s="381" t="s">
        <v>10535</v>
      </c>
      <c r="G1222" s="381" t="s">
        <v>10534</v>
      </c>
      <c r="H1222" s="381">
        <v>46600</v>
      </c>
      <c r="I1222" s="381">
        <v>16750</v>
      </c>
      <c r="J1222" s="381">
        <v>19150</v>
      </c>
      <c r="K1222" s="381">
        <v>21550</v>
      </c>
      <c r="L1222" s="381">
        <v>23900</v>
      </c>
      <c r="M1222" s="381">
        <v>25850</v>
      </c>
      <c r="N1222" s="381">
        <v>27750</v>
      </c>
      <c r="O1222" s="381">
        <v>29650</v>
      </c>
      <c r="P1222" s="381">
        <v>31550</v>
      </c>
      <c r="Q1222" s="381">
        <v>12060</v>
      </c>
      <c r="R1222" s="381">
        <v>16240</v>
      </c>
      <c r="S1222" s="381">
        <v>20420</v>
      </c>
      <c r="T1222" s="381">
        <v>23900</v>
      </c>
      <c r="U1222" s="381">
        <v>25850</v>
      </c>
      <c r="V1222" s="381">
        <v>27750</v>
      </c>
      <c r="W1222" s="381">
        <v>29650</v>
      </c>
      <c r="X1222" s="381">
        <v>31550</v>
      </c>
      <c r="Y1222" s="381">
        <v>26800</v>
      </c>
      <c r="Z1222" s="381">
        <v>30600</v>
      </c>
      <c r="AA1222" s="381">
        <v>34450</v>
      </c>
      <c r="AB1222" s="381">
        <v>38250</v>
      </c>
      <c r="AC1222" s="381">
        <v>41350</v>
      </c>
      <c r="AD1222" s="381">
        <v>44400</v>
      </c>
      <c r="AE1222" s="381">
        <v>47450</v>
      </c>
      <c r="AF1222" s="381">
        <v>50500</v>
      </c>
      <c r="AG1222" s="381">
        <v>9999</v>
      </c>
      <c r="AH1222" s="381" t="s">
        <v>10534</v>
      </c>
      <c r="AI1222" s="381" t="s">
        <v>10369</v>
      </c>
      <c r="AJ1222" s="381">
        <v>0</v>
      </c>
    </row>
    <row r="1223" spans="1:36">
      <c r="A1223" s="381" t="s">
        <v>554</v>
      </c>
      <c r="B1223" s="381" t="s">
        <v>10533</v>
      </c>
      <c r="C1223" s="381">
        <v>21</v>
      </c>
      <c r="D1223" s="381">
        <v>135</v>
      </c>
      <c r="E1223" s="381" t="s">
        <v>10532</v>
      </c>
      <c r="F1223" s="381" t="s">
        <v>10531</v>
      </c>
      <c r="G1223" s="381" t="s">
        <v>1491</v>
      </c>
      <c r="H1223" s="381">
        <v>37600</v>
      </c>
      <c r="I1223" s="381">
        <v>16750</v>
      </c>
      <c r="J1223" s="381">
        <v>19150</v>
      </c>
      <c r="K1223" s="381">
        <v>21550</v>
      </c>
      <c r="L1223" s="381">
        <v>23900</v>
      </c>
      <c r="M1223" s="381">
        <v>25850</v>
      </c>
      <c r="N1223" s="381">
        <v>27750</v>
      </c>
      <c r="O1223" s="381">
        <v>29650</v>
      </c>
      <c r="P1223" s="381">
        <v>31550</v>
      </c>
      <c r="Q1223" s="381">
        <v>12060</v>
      </c>
      <c r="R1223" s="381">
        <v>16240</v>
      </c>
      <c r="S1223" s="381">
        <v>20420</v>
      </c>
      <c r="T1223" s="381">
        <v>23900</v>
      </c>
      <c r="U1223" s="381">
        <v>25850</v>
      </c>
      <c r="V1223" s="381">
        <v>27750</v>
      </c>
      <c r="W1223" s="381">
        <v>29650</v>
      </c>
      <c r="X1223" s="381">
        <v>31550</v>
      </c>
      <c r="Y1223" s="381">
        <v>26800</v>
      </c>
      <c r="Z1223" s="381">
        <v>30600</v>
      </c>
      <c r="AA1223" s="381">
        <v>34450</v>
      </c>
      <c r="AB1223" s="381">
        <v>38250</v>
      </c>
      <c r="AC1223" s="381">
        <v>41350</v>
      </c>
      <c r="AD1223" s="381">
        <v>44400</v>
      </c>
      <c r="AE1223" s="381">
        <v>47450</v>
      </c>
      <c r="AF1223" s="381">
        <v>50500</v>
      </c>
      <c r="AG1223" s="381">
        <v>9999</v>
      </c>
      <c r="AH1223" s="381" t="s">
        <v>1491</v>
      </c>
      <c r="AI1223" s="381" t="s">
        <v>10369</v>
      </c>
      <c r="AJ1223" s="381">
        <v>0</v>
      </c>
    </row>
    <row r="1224" spans="1:36">
      <c r="A1224" s="381" t="s">
        <v>554</v>
      </c>
      <c r="B1224" s="381" t="s">
        <v>10530</v>
      </c>
      <c r="C1224" s="381">
        <v>21</v>
      </c>
      <c r="D1224" s="381">
        <v>137</v>
      </c>
      <c r="E1224" s="381" t="s">
        <v>10529</v>
      </c>
      <c r="F1224" s="381" t="s">
        <v>10528</v>
      </c>
      <c r="G1224" s="381" t="s">
        <v>1042</v>
      </c>
      <c r="H1224" s="381">
        <v>44800</v>
      </c>
      <c r="I1224" s="381">
        <v>16750</v>
      </c>
      <c r="J1224" s="381">
        <v>19150</v>
      </c>
      <c r="K1224" s="381">
        <v>21550</v>
      </c>
      <c r="L1224" s="381">
        <v>23900</v>
      </c>
      <c r="M1224" s="381">
        <v>25850</v>
      </c>
      <c r="N1224" s="381">
        <v>27750</v>
      </c>
      <c r="O1224" s="381">
        <v>29650</v>
      </c>
      <c r="P1224" s="381">
        <v>31550</v>
      </c>
      <c r="Q1224" s="381">
        <v>12060</v>
      </c>
      <c r="R1224" s="381">
        <v>16240</v>
      </c>
      <c r="S1224" s="381">
        <v>20420</v>
      </c>
      <c r="T1224" s="381">
        <v>23900</v>
      </c>
      <c r="U1224" s="381">
        <v>25850</v>
      </c>
      <c r="V1224" s="381">
        <v>27750</v>
      </c>
      <c r="W1224" s="381">
        <v>29650</v>
      </c>
      <c r="X1224" s="381">
        <v>31550</v>
      </c>
      <c r="Y1224" s="381">
        <v>26800</v>
      </c>
      <c r="Z1224" s="381">
        <v>30600</v>
      </c>
      <c r="AA1224" s="381">
        <v>34450</v>
      </c>
      <c r="AB1224" s="381">
        <v>38250</v>
      </c>
      <c r="AC1224" s="381">
        <v>41350</v>
      </c>
      <c r="AD1224" s="381">
        <v>44400</v>
      </c>
      <c r="AE1224" s="381">
        <v>47450</v>
      </c>
      <c r="AF1224" s="381">
        <v>50500</v>
      </c>
      <c r="AG1224" s="381">
        <v>9999</v>
      </c>
      <c r="AH1224" s="381" t="s">
        <v>1042</v>
      </c>
      <c r="AI1224" s="381" t="s">
        <v>10369</v>
      </c>
      <c r="AJ1224" s="381">
        <v>0</v>
      </c>
    </row>
    <row r="1225" spans="1:36">
      <c r="A1225" s="381" t="s">
        <v>554</v>
      </c>
      <c r="B1225" s="381" t="s">
        <v>10527</v>
      </c>
      <c r="C1225" s="381">
        <v>21</v>
      </c>
      <c r="D1225" s="381">
        <v>139</v>
      </c>
      <c r="E1225" s="381" t="s">
        <v>10526</v>
      </c>
      <c r="F1225" s="381" t="s">
        <v>10525</v>
      </c>
      <c r="G1225" s="381" t="s">
        <v>5900</v>
      </c>
      <c r="H1225" s="381">
        <v>51900</v>
      </c>
      <c r="I1225" s="381">
        <v>18100</v>
      </c>
      <c r="J1225" s="381">
        <v>20650</v>
      </c>
      <c r="K1225" s="381">
        <v>23250</v>
      </c>
      <c r="L1225" s="381">
        <v>25800</v>
      </c>
      <c r="M1225" s="381">
        <v>27900</v>
      </c>
      <c r="N1225" s="381">
        <v>29950</v>
      </c>
      <c r="O1225" s="381">
        <v>32000</v>
      </c>
      <c r="P1225" s="381">
        <v>34100</v>
      </c>
      <c r="Q1225" s="381">
        <v>12060</v>
      </c>
      <c r="R1225" s="381">
        <v>16240</v>
      </c>
      <c r="S1225" s="381">
        <v>20420</v>
      </c>
      <c r="T1225" s="381">
        <v>24600</v>
      </c>
      <c r="U1225" s="381">
        <v>27900</v>
      </c>
      <c r="V1225" s="381">
        <v>29950</v>
      </c>
      <c r="W1225" s="381">
        <v>32000</v>
      </c>
      <c r="X1225" s="381">
        <v>34100</v>
      </c>
      <c r="Y1225" s="381">
        <v>28950</v>
      </c>
      <c r="Z1225" s="381">
        <v>33050</v>
      </c>
      <c r="AA1225" s="381">
        <v>37200</v>
      </c>
      <c r="AB1225" s="381">
        <v>41300</v>
      </c>
      <c r="AC1225" s="381">
        <v>44650</v>
      </c>
      <c r="AD1225" s="381">
        <v>47950</v>
      </c>
      <c r="AE1225" s="381">
        <v>51250</v>
      </c>
      <c r="AF1225" s="381">
        <v>54550</v>
      </c>
      <c r="AG1225" s="381">
        <v>9999</v>
      </c>
      <c r="AH1225" s="381" t="s">
        <v>5900</v>
      </c>
      <c r="AI1225" s="381" t="s">
        <v>10369</v>
      </c>
      <c r="AJ1225" s="381">
        <v>0</v>
      </c>
    </row>
    <row r="1226" spans="1:36">
      <c r="A1226" s="381" t="s">
        <v>554</v>
      </c>
      <c r="B1226" s="381" t="s">
        <v>10524</v>
      </c>
      <c r="C1226" s="381">
        <v>21</v>
      </c>
      <c r="D1226" s="381">
        <v>141</v>
      </c>
      <c r="E1226" s="381" t="s">
        <v>10523</v>
      </c>
      <c r="F1226" s="381" t="s">
        <v>10522</v>
      </c>
      <c r="G1226" s="381" t="s">
        <v>1484</v>
      </c>
      <c r="H1226" s="381">
        <v>49100</v>
      </c>
      <c r="I1226" s="381">
        <v>17200</v>
      </c>
      <c r="J1226" s="381">
        <v>19650</v>
      </c>
      <c r="K1226" s="381">
        <v>22100</v>
      </c>
      <c r="L1226" s="381">
        <v>24550</v>
      </c>
      <c r="M1226" s="381">
        <v>26550</v>
      </c>
      <c r="N1226" s="381">
        <v>28500</v>
      </c>
      <c r="O1226" s="381">
        <v>30450</v>
      </c>
      <c r="P1226" s="381">
        <v>32450</v>
      </c>
      <c r="Q1226" s="381">
        <v>12060</v>
      </c>
      <c r="R1226" s="381">
        <v>16240</v>
      </c>
      <c r="S1226" s="381">
        <v>20420</v>
      </c>
      <c r="T1226" s="381">
        <v>24550</v>
      </c>
      <c r="U1226" s="381">
        <v>26550</v>
      </c>
      <c r="V1226" s="381">
        <v>28500</v>
      </c>
      <c r="W1226" s="381">
        <v>30450</v>
      </c>
      <c r="X1226" s="381">
        <v>32450</v>
      </c>
      <c r="Y1226" s="381">
        <v>27550</v>
      </c>
      <c r="Z1226" s="381">
        <v>31450</v>
      </c>
      <c r="AA1226" s="381">
        <v>35400</v>
      </c>
      <c r="AB1226" s="381">
        <v>39300</v>
      </c>
      <c r="AC1226" s="381">
        <v>42450</v>
      </c>
      <c r="AD1226" s="381">
        <v>45600</v>
      </c>
      <c r="AE1226" s="381">
        <v>48750</v>
      </c>
      <c r="AF1226" s="381">
        <v>51900</v>
      </c>
      <c r="AG1226" s="381">
        <v>9999</v>
      </c>
      <c r="AH1226" s="381" t="s">
        <v>1484</v>
      </c>
      <c r="AI1226" s="381" t="s">
        <v>10369</v>
      </c>
      <c r="AJ1226" s="381">
        <v>0</v>
      </c>
    </row>
    <row r="1227" spans="1:36">
      <c r="A1227" s="381" t="s">
        <v>554</v>
      </c>
      <c r="B1227" s="381" t="s">
        <v>10521</v>
      </c>
      <c r="C1227" s="381">
        <v>21</v>
      </c>
      <c r="D1227" s="381">
        <v>143</v>
      </c>
      <c r="E1227" s="381" t="s">
        <v>10520</v>
      </c>
      <c r="F1227" s="381" t="s">
        <v>10519</v>
      </c>
      <c r="G1227" s="381" t="s">
        <v>6678</v>
      </c>
      <c r="H1227" s="381">
        <v>58700</v>
      </c>
      <c r="I1227" s="381">
        <v>20550</v>
      </c>
      <c r="J1227" s="381">
        <v>23500</v>
      </c>
      <c r="K1227" s="381">
        <v>26450</v>
      </c>
      <c r="L1227" s="381">
        <v>29350</v>
      </c>
      <c r="M1227" s="381">
        <v>31700</v>
      </c>
      <c r="N1227" s="381">
        <v>34050</v>
      </c>
      <c r="O1227" s="381">
        <v>36400</v>
      </c>
      <c r="P1227" s="381">
        <v>38750</v>
      </c>
      <c r="Q1227" s="381">
        <v>12350</v>
      </c>
      <c r="R1227" s="381">
        <v>16240</v>
      </c>
      <c r="S1227" s="381">
        <v>20420</v>
      </c>
      <c r="T1227" s="381">
        <v>24600</v>
      </c>
      <c r="U1227" s="381">
        <v>28780</v>
      </c>
      <c r="V1227" s="381">
        <v>32960</v>
      </c>
      <c r="W1227" s="381">
        <v>36400</v>
      </c>
      <c r="X1227" s="381">
        <v>38750</v>
      </c>
      <c r="Y1227" s="381">
        <v>32900</v>
      </c>
      <c r="Z1227" s="381">
        <v>37600</v>
      </c>
      <c r="AA1227" s="381">
        <v>42300</v>
      </c>
      <c r="AB1227" s="381">
        <v>46950</v>
      </c>
      <c r="AC1227" s="381">
        <v>50750</v>
      </c>
      <c r="AD1227" s="381">
        <v>54500</v>
      </c>
      <c r="AE1227" s="381">
        <v>58250</v>
      </c>
      <c r="AF1227" s="381">
        <v>62000</v>
      </c>
      <c r="AG1227" s="381">
        <v>9999</v>
      </c>
      <c r="AH1227" s="381" t="s">
        <v>6678</v>
      </c>
      <c r="AI1227" s="381" t="s">
        <v>10369</v>
      </c>
      <c r="AJ1227" s="381">
        <v>0</v>
      </c>
    </row>
    <row r="1228" spans="1:36">
      <c r="A1228" s="381" t="s">
        <v>554</v>
      </c>
      <c r="B1228" s="381" t="s">
        <v>10518</v>
      </c>
      <c r="C1228" s="381">
        <v>21</v>
      </c>
      <c r="D1228" s="381">
        <v>145</v>
      </c>
      <c r="E1228" s="381" t="s">
        <v>10517</v>
      </c>
      <c r="F1228" s="381" t="s">
        <v>10516</v>
      </c>
      <c r="G1228" s="381" t="s">
        <v>10515</v>
      </c>
      <c r="H1228" s="381">
        <v>51500</v>
      </c>
      <c r="I1228" s="381">
        <v>19150</v>
      </c>
      <c r="J1228" s="381">
        <v>21850</v>
      </c>
      <c r="K1228" s="381">
        <v>24600</v>
      </c>
      <c r="L1228" s="381">
        <v>27300</v>
      </c>
      <c r="M1228" s="381">
        <v>29500</v>
      </c>
      <c r="N1228" s="381">
        <v>31700</v>
      </c>
      <c r="O1228" s="381">
        <v>33900</v>
      </c>
      <c r="P1228" s="381">
        <v>36050</v>
      </c>
      <c r="Q1228" s="381">
        <v>12060</v>
      </c>
      <c r="R1228" s="381">
        <v>16240</v>
      </c>
      <c r="S1228" s="381">
        <v>20420</v>
      </c>
      <c r="T1228" s="381">
        <v>24600</v>
      </c>
      <c r="U1228" s="381">
        <v>28780</v>
      </c>
      <c r="V1228" s="381">
        <v>31700</v>
      </c>
      <c r="W1228" s="381">
        <v>33900</v>
      </c>
      <c r="X1228" s="381">
        <v>36050</v>
      </c>
      <c r="Y1228" s="381">
        <v>30600</v>
      </c>
      <c r="Z1228" s="381">
        <v>35000</v>
      </c>
      <c r="AA1228" s="381">
        <v>39350</v>
      </c>
      <c r="AB1228" s="381">
        <v>43700</v>
      </c>
      <c r="AC1228" s="381">
        <v>47200</v>
      </c>
      <c r="AD1228" s="381">
        <v>50700</v>
      </c>
      <c r="AE1228" s="381">
        <v>54200</v>
      </c>
      <c r="AF1228" s="381">
        <v>57700</v>
      </c>
      <c r="AG1228" s="381">
        <v>9999</v>
      </c>
      <c r="AH1228" s="381" t="s">
        <v>10515</v>
      </c>
      <c r="AI1228" s="381" t="s">
        <v>10369</v>
      </c>
      <c r="AJ1228" s="381">
        <v>0</v>
      </c>
    </row>
    <row r="1229" spans="1:36">
      <c r="A1229" s="381" t="s">
        <v>554</v>
      </c>
      <c r="B1229" s="381" t="s">
        <v>10514</v>
      </c>
      <c r="C1229" s="381">
        <v>21</v>
      </c>
      <c r="D1229" s="381">
        <v>147</v>
      </c>
      <c r="E1229" s="381" t="s">
        <v>10513</v>
      </c>
      <c r="F1229" s="381" t="s">
        <v>10512</v>
      </c>
      <c r="G1229" s="381" t="s">
        <v>10511</v>
      </c>
      <c r="H1229" s="381">
        <v>28900</v>
      </c>
      <c r="I1229" s="381">
        <v>16750</v>
      </c>
      <c r="J1229" s="381">
        <v>19150</v>
      </c>
      <c r="K1229" s="381">
        <v>21550</v>
      </c>
      <c r="L1229" s="381">
        <v>23900</v>
      </c>
      <c r="M1229" s="381">
        <v>25850</v>
      </c>
      <c r="N1229" s="381">
        <v>27750</v>
      </c>
      <c r="O1229" s="381">
        <v>29650</v>
      </c>
      <c r="P1229" s="381">
        <v>31550</v>
      </c>
      <c r="Q1229" s="381">
        <v>12060</v>
      </c>
      <c r="R1229" s="381">
        <v>16240</v>
      </c>
      <c r="S1229" s="381">
        <v>20420</v>
      </c>
      <c r="T1229" s="381">
        <v>23900</v>
      </c>
      <c r="U1229" s="381">
        <v>25850</v>
      </c>
      <c r="V1229" s="381">
        <v>27750</v>
      </c>
      <c r="W1229" s="381">
        <v>29650</v>
      </c>
      <c r="X1229" s="381">
        <v>31550</v>
      </c>
      <c r="Y1229" s="381">
        <v>26800</v>
      </c>
      <c r="Z1229" s="381">
        <v>30600</v>
      </c>
      <c r="AA1229" s="381">
        <v>34450</v>
      </c>
      <c r="AB1229" s="381">
        <v>38250</v>
      </c>
      <c r="AC1229" s="381">
        <v>41350</v>
      </c>
      <c r="AD1229" s="381">
        <v>44400</v>
      </c>
      <c r="AE1229" s="381">
        <v>47450</v>
      </c>
      <c r="AF1229" s="381">
        <v>50500</v>
      </c>
      <c r="AG1229" s="381">
        <v>9999</v>
      </c>
      <c r="AH1229" s="381" t="s">
        <v>10511</v>
      </c>
      <c r="AI1229" s="381" t="s">
        <v>10369</v>
      </c>
      <c r="AJ1229" s="381">
        <v>0</v>
      </c>
    </row>
    <row r="1230" spans="1:36">
      <c r="A1230" s="381" t="s">
        <v>554</v>
      </c>
      <c r="B1230" s="381" t="s">
        <v>10510</v>
      </c>
      <c r="C1230" s="381">
        <v>21</v>
      </c>
      <c r="D1230" s="381">
        <v>149</v>
      </c>
      <c r="E1230" s="381" t="s">
        <v>10509</v>
      </c>
      <c r="F1230" s="381" t="s">
        <v>10508</v>
      </c>
      <c r="G1230" s="381" t="s">
        <v>5370</v>
      </c>
      <c r="H1230" s="381">
        <v>54100</v>
      </c>
      <c r="I1230" s="381">
        <v>19800</v>
      </c>
      <c r="J1230" s="381">
        <v>22600</v>
      </c>
      <c r="K1230" s="381">
        <v>25450</v>
      </c>
      <c r="L1230" s="381">
        <v>28250</v>
      </c>
      <c r="M1230" s="381">
        <v>30550</v>
      </c>
      <c r="N1230" s="381">
        <v>32800</v>
      </c>
      <c r="O1230" s="381">
        <v>35050</v>
      </c>
      <c r="P1230" s="381">
        <v>37300</v>
      </c>
      <c r="Q1230" s="381">
        <v>12060</v>
      </c>
      <c r="R1230" s="381">
        <v>16240</v>
      </c>
      <c r="S1230" s="381">
        <v>20420</v>
      </c>
      <c r="T1230" s="381">
        <v>24600</v>
      </c>
      <c r="U1230" s="381">
        <v>28780</v>
      </c>
      <c r="V1230" s="381">
        <v>32800</v>
      </c>
      <c r="W1230" s="381">
        <v>35050</v>
      </c>
      <c r="X1230" s="381">
        <v>37300</v>
      </c>
      <c r="Y1230" s="381">
        <v>31650</v>
      </c>
      <c r="Z1230" s="381">
        <v>36200</v>
      </c>
      <c r="AA1230" s="381">
        <v>40700</v>
      </c>
      <c r="AB1230" s="381">
        <v>45200</v>
      </c>
      <c r="AC1230" s="381">
        <v>48850</v>
      </c>
      <c r="AD1230" s="381">
        <v>52450</v>
      </c>
      <c r="AE1230" s="381">
        <v>56050</v>
      </c>
      <c r="AF1230" s="381">
        <v>59700</v>
      </c>
      <c r="AG1230" s="381">
        <v>9999</v>
      </c>
      <c r="AH1230" s="381" t="s">
        <v>5370</v>
      </c>
      <c r="AI1230" s="381" t="s">
        <v>10369</v>
      </c>
      <c r="AJ1230" s="381">
        <v>1</v>
      </c>
    </row>
    <row r="1231" spans="1:36">
      <c r="A1231" s="381" t="s">
        <v>554</v>
      </c>
      <c r="B1231" s="381" t="s">
        <v>10507</v>
      </c>
      <c r="C1231" s="381">
        <v>21</v>
      </c>
      <c r="D1231" s="381">
        <v>151</v>
      </c>
      <c r="E1231" s="381" t="s">
        <v>10506</v>
      </c>
      <c r="F1231" s="381" t="s">
        <v>10505</v>
      </c>
      <c r="G1231" s="381" t="s">
        <v>1936</v>
      </c>
      <c r="H1231" s="381">
        <v>60400</v>
      </c>
      <c r="I1231" s="381">
        <v>21150</v>
      </c>
      <c r="J1231" s="381">
        <v>24200</v>
      </c>
      <c r="K1231" s="381">
        <v>27200</v>
      </c>
      <c r="L1231" s="381">
        <v>30200</v>
      </c>
      <c r="M1231" s="381">
        <v>32650</v>
      </c>
      <c r="N1231" s="381">
        <v>35050</v>
      </c>
      <c r="O1231" s="381">
        <v>37450</v>
      </c>
      <c r="P1231" s="381">
        <v>39900</v>
      </c>
      <c r="Q1231" s="381">
        <v>12700</v>
      </c>
      <c r="R1231" s="381">
        <v>16240</v>
      </c>
      <c r="S1231" s="381">
        <v>20420</v>
      </c>
      <c r="T1231" s="381">
        <v>24600</v>
      </c>
      <c r="U1231" s="381">
        <v>28780</v>
      </c>
      <c r="V1231" s="381">
        <v>32960</v>
      </c>
      <c r="W1231" s="381">
        <v>37140</v>
      </c>
      <c r="X1231" s="381">
        <v>39900</v>
      </c>
      <c r="Y1231" s="381">
        <v>33850</v>
      </c>
      <c r="Z1231" s="381">
        <v>38650</v>
      </c>
      <c r="AA1231" s="381">
        <v>43500</v>
      </c>
      <c r="AB1231" s="381">
        <v>48300</v>
      </c>
      <c r="AC1231" s="381">
        <v>52200</v>
      </c>
      <c r="AD1231" s="381">
        <v>56050</v>
      </c>
      <c r="AE1231" s="381">
        <v>59900</v>
      </c>
      <c r="AF1231" s="381">
        <v>63800</v>
      </c>
      <c r="AG1231" s="381">
        <v>4280</v>
      </c>
      <c r="AH1231" s="381" t="s">
        <v>1936</v>
      </c>
      <c r="AI1231" s="381" t="s">
        <v>10369</v>
      </c>
      <c r="AJ1231" s="381">
        <v>0</v>
      </c>
    </row>
    <row r="1232" spans="1:36">
      <c r="A1232" s="381" t="s">
        <v>554</v>
      </c>
      <c r="B1232" s="381" t="s">
        <v>10504</v>
      </c>
      <c r="C1232" s="381">
        <v>21</v>
      </c>
      <c r="D1232" s="381">
        <v>153</v>
      </c>
      <c r="E1232" s="381" t="s">
        <v>10503</v>
      </c>
      <c r="F1232" s="381" t="s">
        <v>10502</v>
      </c>
      <c r="G1232" s="381" t="s">
        <v>10501</v>
      </c>
      <c r="H1232" s="381">
        <v>38000</v>
      </c>
      <c r="I1232" s="381">
        <v>16750</v>
      </c>
      <c r="J1232" s="381">
        <v>19150</v>
      </c>
      <c r="K1232" s="381">
        <v>21550</v>
      </c>
      <c r="L1232" s="381">
        <v>23900</v>
      </c>
      <c r="M1232" s="381">
        <v>25850</v>
      </c>
      <c r="N1232" s="381">
        <v>27750</v>
      </c>
      <c r="O1232" s="381">
        <v>29650</v>
      </c>
      <c r="P1232" s="381">
        <v>31550</v>
      </c>
      <c r="Q1232" s="381">
        <v>12060</v>
      </c>
      <c r="R1232" s="381">
        <v>16240</v>
      </c>
      <c r="S1232" s="381">
        <v>20420</v>
      </c>
      <c r="T1232" s="381">
        <v>23900</v>
      </c>
      <c r="U1232" s="381">
        <v>25850</v>
      </c>
      <c r="V1232" s="381">
        <v>27750</v>
      </c>
      <c r="W1232" s="381">
        <v>29650</v>
      </c>
      <c r="X1232" s="381">
        <v>31550</v>
      </c>
      <c r="Y1232" s="381">
        <v>26800</v>
      </c>
      <c r="Z1232" s="381">
        <v>30600</v>
      </c>
      <c r="AA1232" s="381">
        <v>34450</v>
      </c>
      <c r="AB1232" s="381">
        <v>38250</v>
      </c>
      <c r="AC1232" s="381">
        <v>41350</v>
      </c>
      <c r="AD1232" s="381">
        <v>44400</v>
      </c>
      <c r="AE1232" s="381">
        <v>47450</v>
      </c>
      <c r="AF1232" s="381">
        <v>50500</v>
      </c>
      <c r="AG1232" s="381">
        <v>9999</v>
      </c>
      <c r="AH1232" s="381" t="s">
        <v>10501</v>
      </c>
      <c r="AI1232" s="381" t="s">
        <v>10369</v>
      </c>
      <c r="AJ1232" s="381">
        <v>0</v>
      </c>
    </row>
    <row r="1233" spans="1:36">
      <c r="A1233" s="381" t="s">
        <v>554</v>
      </c>
      <c r="B1233" s="381" t="s">
        <v>10500</v>
      </c>
      <c r="C1233" s="381">
        <v>21</v>
      </c>
      <c r="D1233" s="381">
        <v>155</v>
      </c>
      <c r="E1233" s="381" t="s">
        <v>10499</v>
      </c>
      <c r="F1233" s="381" t="s">
        <v>10498</v>
      </c>
      <c r="G1233" s="381" t="s">
        <v>1476</v>
      </c>
      <c r="H1233" s="381">
        <v>47900</v>
      </c>
      <c r="I1233" s="381">
        <v>16800</v>
      </c>
      <c r="J1233" s="381">
        <v>19200</v>
      </c>
      <c r="K1233" s="381">
        <v>21600</v>
      </c>
      <c r="L1233" s="381">
        <v>23950</v>
      </c>
      <c r="M1233" s="381">
        <v>25900</v>
      </c>
      <c r="N1233" s="381">
        <v>27800</v>
      </c>
      <c r="O1233" s="381">
        <v>29700</v>
      </c>
      <c r="P1233" s="381">
        <v>31650</v>
      </c>
      <c r="Q1233" s="381">
        <v>12060</v>
      </c>
      <c r="R1233" s="381">
        <v>16240</v>
      </c>
      <c r="S1233" s="381">
        <v>20420</v>
      </c>
      <c r="T1233" s="381">
        <v>23950</v>
      </c>
      <c r="U1233" s="381">
        <v>25900</v>
      </c>
      <c r="V1233" s="381">
        <v>27800</v>
      </c>
      <c r="W1233" s="381">
        <v>29700</v>
      </c>
      <c r="X1233" s="381">
        <v>31650</v>
      </c>
      <c r="Y1233" s="381">
        <v>26850</v>
      </c>
      <c r="Z1233" s="381">
        <v>30650</v>
      </c>
      <c r="AA1233" s="381">
        <v>34500</v>
      </c>
      <c r="AB1233" s="381">
        <v>38300</v>
      </c>
      <c r="AC1233" s="381">
        <v>41400</v>
      </c>
      <c r="AD1233" s="381">
        <v>44450</v>
      </c>
      <c r="AE1233" s="381">
        <v>47500</v>
      </c>
      <c r="AF1233" s="381">
        <v>50600</v>
      </c>
      <c r="AG1233" s="381">
        <v>9999</v>
      </c>
      <c r="AH1233" s="381" t="s">
        <v>1476</v>
      </c>
      <c r="AI1233" s="381" t="s">
        <v>10369</v>
      </c>
      <c r="AJ1233" s="381">
        <v>0</v>
      </c>
    </row>
    <row r="1234" spans="1:36">
      <c r="A1234" s="381" t="s">
        <v>554</v>
      </c>
      <c r="B1234" s="381" t="s">
        <v>10497</v>
      </c>
      <c r="C1234" s="381">
        <v>21</v>
      </c>
      <c r="D1234" s="381">
        <v>157</v>
      </c>
      <c r="E1234" s="381" t="s">
        <v>10496</v>
      </c>
      <c r="F1234" s="381" t="s">
        <v>10495</v>
      </c>
      <c r="G1234" s="381" t="s">
        <v>1474</v>
      </c>
      <c r="H1234" s="381">
        <v>57900</v>
      </c>
      <c r="I1234" s="381">
        <v>20300</v>
      </c>
      <c r="J1234" s="381">
        <v>23200</v>
      </c>
      <c r="K1234" s="381">
        <v>26100</v>
      </c>
      <c r="L1234" s="381">
        <v>28950</v>
      </c>
      <c r="M1234" s="381">
        <v>31300</v>
      </c>
      <c r="N1234" s="381">
        <v>33600</v>
      </c>
      <c r="O1234" s="381">
        <v>35900</v>
      </c>
      <c r="P1234" s="381">
        <v>38250</v>
      </c>
      <c r="Q1234" s="381">
        <v>12150</v>
      </c>
      <c r="R1234" s="381">
        <v>16240</v>
      </c>
      <c r="S1234" s="381">
        <v>20420</v>
      </c>
      <c r="T1234" s="381">
        <v>24600</v>
      </c>
      <c r="U1234" s="381">
        <v>28780</v>
      </c>
      <c r="V1234" s="381">
        <v>32960</v>
      </c>
      <c r="W1234" s="381">
        <v>35900</v>
      </c>
      <c r="X1234" s="381">
        <v>38250</v>
      </c>
      <c r="Y1234" s="381">
        <v>32450</v>
      </c>
      <c r="Z1234" s="381">
        <v>37050</v>
      </c>
      <c r="AA1234" s="381">
        <v>41700</v>
      </c>
      <c r="AB1234" s="381">
        <v>46300</v>
      </c>
      <c r="AC1234" s="381">
        <v>50050</v>
      </c>
      <c r="AD1234" s="381">
        <v>53750</v>
      </c>
      <c r="AE1234" s="381">
        <v>57450</v>
      </c>
      <c r="AF1234" s="381">
        <v>61150</v>
      </c>
      <c r="AG1234" s="381">
        <v>9999</v>
      </c>
      <c r="AH1234" s="381" t="s">
        <v>1474</v>
      </c>
      <c r="AI1234" s="381" t="s">
        <v>10369</v>
      </c>
      <c r="AJ1234" s="381">
        <v>0</v>
      </c>
    </row>
    <row r="1235" spans="1:36">
      <c r="A1235" s="381" t="s">
        <v>554</v>
      </c>
      <c r="B1235" s="381" t="s">
        <v>10494</v>
      </c>
      <c r="C1235" s="381">
        <v>21</v>
      </c>
      <c r="D1235" s="381">
        <v>159</v>
      </c>
      <c r="E1235" s="381" t="s">
        <v>10493</v>
      </c>
      <c r="F1235" s="381" t="s">
        <v>10492</v>
      </c>
      <c r="G1235" s="381" t="s">
        <v>3103</v>
      </c>
      <c r="H1235" s="381">
        <v>35600</v>
      </c>
      <c r="I1235" s="381">
        <v>16750</v>
      </c>
      <c r="J1235" s="381">
        <v>19150</v>
      </c>
      <c r="K1235" s="381">
        <v>21550</v>
      </c>
      <c r="L1235" s="381">
        <v>23900</v>
      </c>
      <c r="M1235" s="381">
        <v>25850</v>
      </c>
      <c r="N1235" s="381">
        <v>27750</v>
      </c>
      <c r="O1235" s="381">
        <v>29650</v>
      </c>
      <c r="P1235" s="381">
        <v>31550</v>
      </c>
      <c r="Q1235" s="381">
        <v>12060</v>
      </c>
      <c r="R1235" s="381">
        <v>16240</v>
      </c>
      <c r="S1235" s="381">
        <v>20420</v>
      </c>
      <c r="T1235" s="381">
        <v>23900</v>
      </c>
      <c r="U1235" s="381">
        <v>25850</v>
      </c>
      <c r="V1235" s="381">
        <v>27750</v>
      </c>
      <c r="W1235" s="381">
        <v>29650</v>
      </c>
      <c r="X1235" s="381">
        <v>31550</v>
      </c>
      <c r="Y1235" s="381">
        <v>26800</v>
      </c>
      <c r="Z1235" s="381">
        <v>30600</v>
      </c>
      <c r="AA1235" s="381">
        <v>34450</v>
      </c>
      <c r="AB1235" s="381">
        <v>38250</v>
      </c>
      <c r="AC1235" s="381">
        <v>41350</v>
      </c>
      <c r="AD1235" s="381">
        <v>44400</v>
      </c>
      <c r="AE1235" s="381">
        <v>47450</v>
      </c>
      <c r="AF1235" s="381">
        <v>50500</v>
      </c>
      <c r="AG1235" s="381">
        <v>9999</v>
      </c>
      <c r="AH1235" s="381" t="s">
        <v>3103</v>
      </c>
      <c r="AI1235" s="381" t="s">
        <v>10369</v>
      </c>
      <c r="AJ1235" s="381">
        <v>0</v>
      </c>
    </row>
    <row r="1236" spans="1:36">
      <c r="A1236" s="381" t="s">
        <v>554</v>
      </c>
      <c r="B1236" s="381" t="s">
        <v>10491</v>
      </c>
      <c r="C1236" s="381">
        <v>21</v>
      </c>
      <c r="D1236" s="381">
        <v>161</v>
      </c>
      <c r="E1236" s="381" t="s">
        <v>10490</v>
      </c>
      <c r="F1236" s="381" t="s">
        <v>10489</v>
      </c>
      <c r="G1236" s="381" t="s">
        <v>1470</v>
      </c>
      <c r="H1236" s="381">
        <v>47800</v>
      </c>
      <c r="I1236" s="381">
        <v>16750</v>
      </c>
      <c r="J1236" s="381">
        <v>19150</v>
      </c>
      <c r="K1236" s="381">
        <v>21550</v>
      </c>
      <c r="L1236" s="381">
        <v>23900</v>
      </c>
      <c r="M1236" s="381">
        <v>25850</v>
      </c>
      <c r="N1236" s="381">
        <v>27750</v>
      </c>
      <c r="O1236" s="381">
        <v>29650</v>
      </c>
      <c r="P1236" s="381">
        <v>31550</v>
      </c>
      <c r="Q1236" s="381">
        <v>12060</v>
      </c>
      <c r="R1236" s="381">
        <v>16240</v>
      </c>
      <c r="S1236" s="381">
        <v>20420</v>
      </c>
      <c r="T1236" s="381">
        <v>23900</v>
      </c>
      <c r="U1236" s="381">
        <v>25850</v>
      </c>
      <c r="V1236" s="381">
        <v>27750</v>
      </c>
      <c r="W1236" s="381">
        <v>29650</v>
      </c>
      <c r="X1236" s="381">
        <v>31550</v>
      </c>
      <c r="Y1236" s="381">
        <v>26800</v>
      </c>
      <c r="Z1236" s="381">
        <v>30600</v>
      </c>
      <c r="AA1236" s="381">
        <v>34450</v>
      </c>
      <c r="AB1236" s="381">
        <v>38250</v>
      </c>
      <c r="AC1236" s="381">
        <v>41350</v>
      </c>
      <c r="AD1236" s="381">
        <v>44400</v>
      </c>
      <c r="AE1236" s="381">
        <v>47450</v>
      </c>
      <c r="AF1236" s="381">
        <v>50500</v>
      </c>
      <c r="AG1236" s="381">
        <v>9999</v>
      </c>
      <c r="AH1236" s="381" t="s">
        <v>1470</v>
      </c>
      <c r="AI1236" s="381" t="s">
        <v>10369</v>
      </c>
      <c r="AJ1236" s="381">
        <v>0</v>
      </c>
    </row>
    <row r="1237" spans="1:36">
      <c r="A1237" s="381" t="s">
        <v>554</v>
      </c>
      <c r="B1237" s="381" t="s">
        <v>10488</v>
      </c>
      <c r="C1237" s="381">
        <v>21</v>
      </c>
      <c r="D1237" s="381">
        <v>163</v>
      </c>
      <c r="E1237" s="381" t="s">
        <v>10487</v>
      </c>
      <c r="F1237" s="381" t="s">
        <v>10486</v>
      </c>
      <c r="G1237" s="381" t="s">
        <v>4019</v>
      </c>
      <c r="H1237" s="381">
        <v>58600</v>
      </c>
      <c r="I1237" s="381">
        <v>19450</v>
      </c>
      <c r="J1237" s="381">
        <v>22200</v>
      </c>
      <c r="K1237" s="381">
        <v>25000</v>
      </c>
      <c r="L1237" s="381">
        <v>27750</v>
      </c>
      <c r="M1237" s="381">
        <v>30000</v>
      </c>
      <c r="N1237" s="381">
        <v>32200</v>
      </c>
      <c r="O1237" s="381">
        <v>34450</v>
      </c>
      <c r="P1237" s="381">
        <v>36650</v>
      </c>
      <c r="Q1237" s="381">
        <v>12060</v>
      </c>
      <c r="R1237" s="381">
        <v>16240</v>
      </c>
      <c r="S1237" s="381">
        <v>20420</v>
      </c>
      <c r="T1237" s="381">
        <v>24600</v>
      </c>
      <c r="U1237" s="381">
        <v>28780</v>
      </c>
      <c r="V1237" s="381">
        <v>32200</v>
      </c>
      <c r="W1237" s="381">
        <v>34450</v>
      </c>
      <c r="X1237" s="381">
        <v>36650</v>
      </c>
      <c r="Y1237" s="381">
        <v>31100</v>
      </c>
      <c r="Z1237" s="381">
        <v>35550</v>
      </c>
      <c r="AA1237" s="381">
        <v>40000</v>
      </c>
      <c r="AB1237" s="381">
        <v>44400</v>
      </c>
      <c r="AC1237" s="381">
        <v>48000</v>
      </c>
      <c r="AD1237" s="381">
        <v>51550</v>
      </c>
      <c r="AE1237" s="381">
        <v>55100</v>
      </c>
      <c r="AF1237" s="381">
        <v>58650</v>
      </c>
      <c r="AG1237" s="381">
        <v>9999</v>
      </c>
      <c r="AH1237" s="381" t="s">
        <v>4019</v>
      </c>
      <c r="AI1237" s="381" t="s">
        <v>10369</v>
      </c>
      <c r="AJ1237" s="381">
        <v>1</v>
      </c>
    </row>
    <row r="1238" spans="1:36">
      <c r="A1238" s="381" t="s">
        <v>554</v>
      </c>
      <c r="B1238" s="381" t="s">
        <v>10485</v>
      </c>
      <c r="C1238" s="381">
        <v>21</v>
      </c>
      <c r="D1238" s="381">
        <v>165</v>
      </c>
      <c r="E1238" s="381" t="s">
        <v>10484</v>
      </c>
      <c r="F1238" s="381" t="s">
        <v>10483</v>
      </c>
      <c r="G1238" s="381" t="s">
        <v>10482</v>
      </c>
      <c r="H1238" s="381">
        <v>36300</v>
      </c>
      <c r="I1238" s="381">
        <v>16750</v>
      </c>
      <c r="J1238" s="381">
        <v>19150</v>
      </c>
      <c r="K1238" s="381">
        <v>21550</v>
      </c>
      <c r="L1238" s="381">
        <v>23900</v>
      </c>
      <c r="M1238" s="381">
        <v>25850</v>
      </c>
      <c r="N1238" s="381">
        <v>27750</v>
      </c>
      <c r="O1238" s="381">
        <v>29650</v>
      </c>
      <c r="P1238" s="381">
        <v>31550</v>
      </c>
      <c r="Q1238" s="381">
        <v>12060</v>
      </c>
      <c r="R1238" s="381">
        <v>16240</v>
      </c>
      <c r="S1238" s="381">
        <v>20420</v>
      </c>
      <c r="T1238" s="381">
        <v>23900</v>
      </c>
      <c r="U1238" s="381">
        <v>25850</v>
      </c>
      <c r="V1238" s="381">
        <v>27750</v>
      </c>
      <c r="W1238" s="381">
        <v>29650</v>
      </c>
      <c r="X1238" s="381">
        <v>31550</v>
      </c>
      <c r="Y1238" s="381">
        <v>26800</v>
      </c>
      <c r="Z1238" s="381">
        <v>30600</v>
      </c>
      <c r="AA1238" s="381">
        <v>34450</v>
      </c>
      <c r="AB1238" s="381">
        <v>38250</v>
      </c>
      <c r="AC1238" s="381">
        <v>41350</v>
      </c>
      <c r="AD1238" s="381">
        <v>44400</v>
      </c>
      <c r="AE1238" s="381">
        <v>47450</v>
      </c>
      <c r="AF1238" s="381">
        <v>50500</v>
      </c>
      <c r="AG1238" s="381">
        <v>9999</v>
      </c>
      <c r="AH1238" s="381" t="s">
        <v>10482</v>
      </c>
      <c r="AI1238" s="381" t="s">
        <v>10369</v>
      </c>
      <c r="AJ1238" s="381">
        <v>0</v>
      </c>
    </row>
    <row r="1239" spans="1:36">
      <c r="A1239" s="381" t="s">
        <v>554</v>
      </c>
      <c r="B1239" s="381" t="s">
        <v>10481</v>
      </c>
      <c r="C1239" s="381">
        <v>21</v>
      </c>
      <c r="D1239" s="381">
        <v>167</v>
      </c>
      <c r="E1239" s="381" t="s">
        <v>10480</v>
      </c>
      <c r="F1239" s="381" t="s">
        <v>10479</v>
      </c>
      <c r="G1239" s="381" t="s">
        <v>1466</v>
      </c>
      <c r="H1239" s="381">
        <v>56900</v>
      </c>
      <c r="I1239" s="381">
        <v>20000</v>
      </c>
      <c r="J1239" s="381">
        <v>22850</v>
      </c>
      <c r="K1239" s="381">
        <v>25700</v>
      </c>
      <c r="L1239" s="381">
        <v>28550</v>
      </c>
      <c r="M1239" s="381">
        <v>30850</v>
      </c>
      <c r="N1239" s="381">
        <v>33150</v>
      </c>
      <c r="O1239" s="381">
        <v>35450</v>
      </c>
      <c r="P1239" s="381">
        <v>37700</v>
      </c>
      <c r="Q1239" s="381">
        <v>12060</v>
      </c>
      <c r="R1239" s="381">
        <v>16240</v>
      </c>
      <c r="S1239" s="381">
        <v>20420</v>
      </c>
      <c r="T1239" s="381">
        <v>24600</v>
      </c>
      <c r="U1239" s="381">
        <v>28780</v>
      </c>
      <c r="V1239" s="381">
        <v>32960</v>
      </c>
      <c r="W1239" s="381">
        <v>35450</v>
      </c>
      <c r="X1239" s="381">
        <v>37700</v>
      </c>
      <c r="Y1239" s="381">
        <v>32000</v>
      </c>
      <c r="Z1239" s="381">
        <v>36600</v>
      </c>
      <c r="AA1239" s="381">
        <v>41150</v>
      </c>
      <c r="AB1239" s="381">
        <v>45700</v>
      </c>
      <c r="AC1239" s="381">
        <v>49400</v>
      </c>
      <c r="AD1239" s="381">
        <v>53050</v>
      </c>
      <c r="AE1239" s="381">
        <v>56700</v>
      </c>
      <c r="AF1239" s="381">
        <v>60350</v>
      </c>
      <c r="AG1239" s="381">
        <v>9999</v>
      </c>
      <c r="AH1239" s="381" t="s">
        <v>1466</v>
      </c>
      <c r="AI1239" s="381" t="s">
        <v>10369</v>
      </c>
      <c r="AJ1239" s="381">
        <v>0</v>
      </c>
    </row>
    <row r="1240" spans="1:36">
      <c r="A1240" s="381" t="s">
        <v>554</v>
      </c>
      <c r="B1240" s="381" t="s">
        <v>10478</v>
      </c>
      <c r="C1240" s="381">
        <v>21</v>
      </c>
      <c r="D1240" s="381">
        <v>169</v>
      </c>
      <c r="E1240" s="381" t="s">
        <v>10477</v>
      </c>
      <c r="F1240" s="381" t="s">
        <v>10476</v>
      </c>
      <c r="G1240" s="381" t="s">
        <v>10475</v>
      </c>
      <c r="H1240" s="381">
        <v>42300</v>
      </c>
      <c r="I1240" s="381">
        <v>16750</v>
      </c>
      <c r="J1240" s="381">
        <v>19150</v>
      </c>
      <c r="K1240" s="381">
        <v>21550</v>
      </c>
      <c r="L1240" s="381">
        <v>23900</v>
      </c>
      <c r="M1240" s="381">
        <v>25850</v>
      </c>
      <c r="N1240" s="381">
        <v>27750</v>
      </c>
      <c r="O1240" s="381">
        <v>29650</v>
      </c>
      <c r="P1240" s="381">
        <v>31550</v>
      </c>
      <c r="Q1240" s="381">
        <v>12060</v>
      </c>
      <c r="R1240" s="381">
        <v>16240</v>
      </c>
      <c r="S1240" s="381">
        <v>20420</v>
      </c>
      <c r="T1240" s="381">
        <v>23900</v>
      </c>
      <c r="U1240" s="381">
        <v>25850</v>
      </c>
      <c r="V1240" s="381">
        <v>27750</v>
      </c>
      <c r="W1240" s="381">
        <v>29650</v>
      </c>
      <c r="X1240" s="381">
        <v>31550</v>
      </c>
      <c r="Y1240" s="381">
        <v>26800</v>
      </c>
      <c r="Z1240" s="381">
        <v>30600</v>
      </c>
      <c r="AA1240" s="381">
        <v>34450</v>
      </c>
      <c r="AB1240" s="381">
        <v>38250</v>
      </c>
      <c r="AC1240" s="381">
        <v>41350</v>
      </c>
      <c r="AD1240" s="381">
        <v>44400</v>
      </c>
      <c r="AE1240" s="381">
        <v>47450</v>
      </c>
      <c r="AF1240" s="381">
        <v>50500</v>
      </c>
      <c r="AG1240" s="381">
        <v>9999</v>
      </c>
      <c r="AH1240" s="381" t="s">
        <v>10475</v>
      </c>
      <c r="AI1240" s="381" t="s">
        <v>10369</v>
      </c>
      <c r="AJ1240" s="381">
        <v>0</v>
      </c>
    </row>
    <row r="1241" spans="1:36">
      <c r="A1241" s="381" t="s">
        <v>554</v>
      </c>
      <c r="B1241" s="381" t="s">
        <v>10474</v>
      </c>
      <c r="C1241" s="381">
        <v>21</v>
      </c>
      <c r="D1241" s="381">
        <v>171</v>
      </c>
      <c r="E1241" s="381" t="s">
        <v>10473</v>
      </c>
      <c r="F1241" s="381" t="s">
        <v>10472</v>
      </c>
      <c r="G1241" s="381" t="s">
        <v>1205</v>
      </c>
      <c r="H1241" s="381">
        <v>40600</v>
      </c>
      <c r="I1241" s="381">
        <v>16750</v>
      </c>
      <c r="J1241" s="381">
        <v>19150</v>
      </c>
      <c r="K1241" s="381">
        <v>21550</v>
      </c>
      <c r="L1241" s="381">
        <v>23900</v>
      </c>
      <c r="M1241" s="381">
        <v>25850</v>
      </c>
      <c r="N1241" s="381">
        <v>27750</v>
      </c>
      <c r="O1241" s="381">
        <v>29650</v>
      </c>
      <c r="P1241" s="381">
        <v>31550</v>
      </c>
      <c r="Q1241" s="381">
        <v>12060</v>
      </c>
      <c r="R1241" s="381">
        <v>16240</v>
      </c>
      <c r="S1241" s="381">
        <v>20420</v>
      </c>
      <c r="T1241" s="381">
        <v>23900</v>
      </c>
      <c r="U1241" s="381">
        <v>25850</v>
      </c>
      <c r="V1241" s="381">
        <v>27750</v>
      </c>
      <c r="W1241" s="381">
        <v>29650</v>
      </c>
      <c r="X1241" s="381">
        <v>31550</v>
      </c>
      <c r="Y1241" s="381">
        <v>26800</v>
      </c>
      <c r="Z1241" s="381">
        <v>30600</v>
      </c>
      <c r="AA1241" s="381">
        <v>34450</v>
      </c>
      <c r="AB1241" s="381">
        <v>38250</v>
      </c>
      <c r="AC1241" s="381">
        <v>41350</v>
      </c>
      <c r="AD1241" s="381">
        <v>44400</v>
      </c>
      <c r="AE1241" s="381">
        <v>47450</v>
      </c>
      <c r="AF1241" s="381">
        <v>50500</v>
      </c>
      <c r="AG1241" s="381">
        <v>9999</v>
      </c>
      <c r="AH1241" s="381" t="s">
        <v>1205</v>
      </c>
      <c r="AI1241" s="381" t="s">
        <v>10369</v>
      </c>
      <c r="AJ1241" s="381">
        <v>0</v>
      </c>
    </row>
    <row r="1242" spans="1:36">
      <c r="A1242" s="381" t="s">
        <v>554</v>
      </c>
      <c r="B1242" s="381" t="s">
        <v>10471</v>
      </c>
      <c r="C1242" s="381">
        <v>21</v>
      </c>
      <c r="D1242" s="381">
        <v>173</v>
      </c>
      <c r="E1242" s="381" t="s">
        <v>10470</v>
      </c>
      <c r="F1242" s="381" t="s">
        <v>10469</v>
      </c>
      <c r="G1242" s="381" t="s">
        <v>1924</v>
      </c>
      <c r="H1242" s="381">
        <v>47200</v>
      </c>
      <c r="I1242" s="381">
        <v>16750</v>
      </c>
      <c r="J1242" s="381">
        <v>19150</v>
      </c>
      <c r="K1242" s="381">
        <v>21550</v>
      </c>
      <c r="L1242" s="381">
        <v>23900</v>
      </c>
      <c r="M1242" s="381">
        <v>25850</v>
      </c>
      <c r="N1242" s="381">
        <v>27750</v>
      </c>
      <c r="O1242" s="381">
        <v>29650</v>
      </c>
      <c r="P1242" s="381">
        <v>31550</v>
      </c>
      <c r="Q1242" s="381">
        <v>12060</v>
      </c>
      <c r="R1242" s="381">
        <v>16240</v>
      </c>
      <c r="S1242" s="381">
        <v>20420</v>
      </c>
      <c r="T1242" s="381">
        <v>23900</v>
      </c>
      <c r="U1242" s="381">
        <v>25850</v>
      </c>
      <c r="V1242" s="381">
        <v>27750</v>
      </c>
      <c r="W1242" s="381">
        <v>29650</v>
      </c>
      <c r="X1242" s="381">
        <v>31550</v>
      </c>
      <c r="Y1242" s="381">
        <v>26800</v>
      </c>
      <c r="Z1242" s="381">
        <v>30600</v>
      </c>
      <c r="AA1242" s="381">
        <v>34450</v>
      </c>
      <c r="AB1242" s="381">
        <v>38250</v>
      </c>
      <c r="AC1242" s="381">
        <v>41350</v>
      </c>
      <c r="AD1242" s="381">
        <v>44400</v>
      </c>
      <c r="AE1242" s="381">
        <v>47450</v>
      </c>
      <c r="AF1242" s="381">
        <v>50500</v>
      </c>
      <c r="AG1242" s="381">
        <v>9999</v>
      </c>
      <c r="AH1242" s="381" t="s">
        <v>1924</v>
      </c>
      <c r="AI1242" s="381" t="s">
        <v>10369</v>
      </c>
      <c r="AJ1242" s="381">
        <v>0</v>
      </c>
    </row>
    <row r="1243" spans="1:36">
      <c r="A1243" s="381" t="s">
        <v>554</v>
      </c>
      <c r="B1243" s="381" t="s">
        <v>10468</v>
      </c>
      <c r="C1243" s="381">
        <v>21</v>
      </c>
      <c r="D1243" s="381">
        <v>175</v>
      </c>
      <c r="E1243" s="381" t="s">
        <v>10467</v>
      </c>
      <c r="F1243" s="381" t="s">
        <v>10466</v>
      </c>
      <c r="G1243" s="381" t="s">
        <v>1449</v>
      </c>
      <c r="H1243" s="381">
        <v>39000</v>
      </c>
      <c r="I1243" s="381">
        <v>16750</v>
      </c>
      <c r="J1243" s="381">
        <v>19150</v>
      </c>
      <c r="K1243" s="381">
        <v>21550</v>
      </c>
      <c r="L1243" s="381">
        <v>23900</v>
      </c>
      <c r="M1243" s="381">
        <v>25850</v>
      </c>
      <c r="N1243" s="381">
        <v>27750</v>
      </c>
      <c r="O1243" s="381">
        <v>29650</v>
      </c>
      <c r="P1243" s="381">
        <v>31550</v>
      </c>
      <c r="Q1243" s="381">
        <v>12060</v>
      </c>
      <c r="R1243" s="381">
        <v>16240</v>
      </c>
      <c r="S1243" s="381">
        <v>20420</v>
      </c>
      <c r="T1243" s="381">
        <v>23900</v>
      </c>
      <c r="U1243" s="381">
        <v>25850</v>
      </c>
      <c r="V1243" s="381">
        <v>27750</v>
      </c>
      <c r="W1243" s="381">
        <v>29650</v>
      </c>
      <c r="X1243" s="381">
        <v>31550</v>
      </c>
      <c r="Y1243" s="381">
        <v>26800</v>
      </c>
      <c r="Z1243" s="381">
        <v>30600</v>
      </c>
      <c r="AA1243" s="381">
        <v>34450</v>
      </c>
      <c r="AB1243" s="381">
        <v>38250</v>
      </c>
      <c r="AC1243" s="381">
        <v>41350</v>
      </c>
      <c r="AD1243" s="381">
        <v>44400</v>
      </c>
      <c r="AE1243" s="381">
        <v>47450</v>
      </c>
      <c r="AF1243" s="381">
        <v>50500</v>
      </c>
      <c r="AG1243" s="381">
        <v>9999</v>
      </c>
      <c r="AH1243" s="381" t="s">
        <v>1449</v>
      </c>
      <c r="AI1243" s="381" t="s">
        <v>10369</v>
      </c>
      <c r="AJ1243" s="381">
        <v>0</v>
      </c>
    </row>
    <row r="1244" spans="1:36">
      <c r="A1244" s="381" t="s">
        <v>554</v>
      </c>
      <c r="B1244" s="381" t="s">
        <v>10465</v>
      </c>
      <c r="C1244" s="381">
        <v>21</v>
      </c>
      <c r="D1244" s="381">
        <v>177</v>
      </c>
      <c r="E1244" s="381" t="s">
        <v>10464</v>
      </c>
      <c r="F1244" s="381" t="s">
        <v>10463</v>
      </c>
      <c r="G1244" s="381" t="s">
        <v>10462</v>
      </c>
      <c r="H1244" s="381">
        <v>48900</v>
      </c>
      <c r="I1244" s="381">
        <v>17150</v>
      </c>
      <c r="J1244" s="381">
        <v>19600</v>
      </c>
      <c r="K1244" s="381">
        <v>22050</v>
      </c>
      <c r="L1244" s="381">
        <v>24450</v>
      </c>
      <c r="M1244" s="381">
        <v>26450</v>
      </c>
      <c r="N1244" s="381">
        <v>28400</v>
      </c>
      <c r="O1244" s="381">
        <v>30350</v>
      </c>
      <c r="P1244" s="381">
        <v>32300</v>
      </c>
      <c r="Q1244" s="381">
        <v>12060</v>
      </c>
      <c r="R1244" s="381">
        <v>16240</v>
      </c>
      <c r="S1244" s="381">
        <v>20420</v>
      </c>
      <c r="T1244" s="381">
        <v>24450</v>
      </c>
      <c r="U1244" s="381">
        <v>26450</v>
      </c>
      <c r="V1244" s="381">
        <v>28400</v>
      </c>
      <c r="W1244" s="381">
        <v>30350</v>
      </c>
      <c r="X1244" s="381">
        <v>32300</v>
      </c>
      <c r="Y1244" s="381">
        <v>27400</v>
      </c>
      <c r="Z1244" s="381">
        <v>31300</v>
      </c>
      <c r="AA1244" s="381">
        <v>35200</v>
      </c>
      <c r="AB1244" s="381">
        <v>39100</v>
      </c>
      <c r="AC1244" s="381">
        <v>42250</v>
      </c>
      <c r="AD1244" s="381">
        <v>45400</v>
      </c>
      <c r="AE1244" s="381">
        <v>48500</v>
      </c>
      <c r="AF1244" s="381">
        <v>51650</v>
      </c>
      <c r="AG1244" s="381">
        <v>9999</v>
      </c>
      <c r="AH1244" s="381" t="s">
        <v>10462</v>
      </c>
      <c r="AI1244" s="381" t="s">
        <v>10369</v>
      </c>
      <c r="AJ1244" s="381">
        <v>0</v>
      </c>
    </row>
    <row r="1245" spans="1:36">
      <c r="A1245" s="381" t="s">
        <v>554</v>
      </c>
      <c r="B1245" s="381" t="s">
        <v>10461</v>
      </c>
      <c r="C1245" s="381">
        <v>21</v>
      </c>
      <c r="D1245" s="381">
        <v>179</v>
      </c>
      <c r="E1245" s="381" t="s">
        <v>10460</v>
      </c>
      <c r="F1245" s="381" t="s">
        <v>10459</v>
      </c>
      <c r="G1245" s="381" t="s">
        <v>1922</v>
      </c>
      <c r="H1245" s="381">
        <v>58400</v>
      </c>
      <c r="I1245" s="381">
        <v>20450</v>
      </c>
      <c r="J1245" s="381">
        <v>23400</v>
      </c>
      <c r="K1245" s="381">
        <v>26300</v>
      </c>
      <c r="L1245" s="381">
        <v>29200</v>
      </c>
      <c r="M1245" s="381">
        <v>31550</v>
      </c>
      <c r="N1245" s="381">
        <v>33900</v>
      </c>
      <c r="O1245" s="381">
        <v>36250</v>
      </c>
      <c r="P1245" s="381">
        <v>38550</v>
      </c>
      <c r="Q1245" s="381">
        <v>12250</v>
      </c>
      <c r="R1245" s="381">
        <v>16240</v>
      </c>
      <c r="S1245" s="381">
        <v>20420</v>
      </c>
      <c r="T1245" s="381">
        <v>24600</v>
      </c>
      <c r="U1245" s="381">
        <v>28780</v>
      </c>
      <c r="V1245" s="381">
        <v>32960</v>
      </c>
      <c r="W1245" s="381">
        <v>36250</v>
      </c>
      <c r="X1245" s="381">
        <v>38550</v>
      </c>
      <c r="Y1245" s="381">
        <v>32700</v>
      </c>
      <c r="Z1245" s="381">
        <v>37400</v>
      </c>
      <c r="AA1245" s="381">
        <v>42050</v>
      </c>
      <c r="AB1245" s="381">
        <v>46700</v>
      </c>
      <c r="AC1245" s="381">
        <v>50450</v>
      </c>
      <c r="AD1245" s="381">
        <v>54200</v>
      </c>
      <c r="AE1245" s="381">
        <v>57950</v>
      </c>
      <c r="AF1245" s="381">
        <v>61650</v>
      </c>
      <c r="AG1245" s="381">
        <v>9999</v>
      </c>
      <c r="AH1245" s="381" t="s">
        <v>1922</v>
      </c>
      <c r="AI1245" s="381" t="s">
        <v>10369</v>
      </c>
      <c r="AJ1245" s="381">
        <v>0</v>
      </c>
    </row>
    <row r="1246" spans="1:36">
      <c r="A1246" s="381" t="s">
        <v>554</v>
      </c>
      <c r="B1246" s="381" t="s">
        <v>10458</v>
      </c>
      <c r="C1246" s="381">
        <v>21</v>
      </c>
      <c r="D1246" s="381">
        <v>181</v>
      </c>
      <c r="E1246" s="381" t="s">
        <v>10457</v>
      </c>
      <c r="F1246" s="381" t="s">
        <v>10456</v>
      </c>
      <c r="G1246" s="381" t="s">
        <v>1445</v>
      </c>
      <c r="H1246" s="381">
        <v>51400</v>
      </c>
      <c r="I1246" s="381">
        <v>18000</v>
      </c>
      <c r="J1246" s="381">
        <v>20600</v>
      </c>
      <c r="K1246" s="381">
        <v>23150</v>
      </c>
      <c r="L1246" s="381">
        <v>25700</v>
      </c>
      <c r="M1246" s="381">
        <v>27800</v>
      </c>
      <c r="N1246" s="381">
        <v>29850</v>
      </c>
      <c r="O1246" s="381">
        <v>31900</v>
      </c>
      <c r="P1246" s="381">
        <v>33950</v>
      </c>
      <c r="Q1246" s="381">
        <v>12060</v>
      </c>
      <c r="R1246" s="381">
        <v>16240</v>
      </c>
      <c r="S1246" s="381">
        <v>20420</v>
      </c>
      <c r="T1246" s="381">
        <v>24600</v>
      </c>
      <c r="U1246" s="381">
        <v>27800</v>
      </c>
      <c r="V1246" s="381">
        <v>29850</v>
      </c>
      <c r="W1246" s="381">
        <v>31900</v>
      </c>
      <c r="X1246" s="381">
        <v>33950</v>
      </c>
      <c r="Y1246" s="381">
        <v>28800</v>
      </c>
      <c r="Z1246" s="381">
        <v>32900</v>
      </c>
      <c r="AA1246" s="381">
        <v>37000</v>
      </c>
      <c r="AB1246" s="381">
        <v>41100</v>
      </c>
      <c r="AC1246" s="381">
        <v>44400</v>
      </c>
      <c r="AD1246" s="381">
        <v>47700</v>
      </c>
      <c r="AE1246" s="381">
        <v>51000</v>
      </c>
      <c r="AF1246" s="381">
        <v>54300</v>
      </c>
      <c r="AG1246" s="381">
        <v>9999</v>
      </c>
      <c r="AH1246" s="381" t="s">
        <v>1445</v>
      </c>
      <c r="AI1246" s="381" t="s">
        <v>10369</v>
      </c>
      <c r="AJ1246" s="381">
        <v>0</v>
      </c>
    </row>
    <row r="1247" spans="1:36">
      <c r="A1247" s="381" t="s">
        <v>554</v>
      </c>
      <c r="B1247" s="381" t="s">
        <v>10455</v>
      </c>
      <c r="C1247" s="381">
        <v>21</v>
      </c>
      <c r="D1247" s="381">
        <v>183</v>
      </c>
      <c r="E1247" s="381" t="s">
        <v>10454</v>
      </c>
      <c r="F1247" s="381" t="s">
        <v>10453</v>
      </c>
      <c r="G1247" s="381" t="s">
        <v>1441</v>
      </c>
      <c r="H1247" s="381">
        <v>45100</v>
      </c>
      <c r="I1247" s="381">
        <v>16750</v>
      </c>
      <c r="J1247" s="381">
        <v>19150</v>
      </c>
      <c r="K1247" s="381">
        <v>21550</v>
      </c>
      <c r="L1247" s="381">
        <v>23900</v>
      </c>
      <c r="M1247" s="381">
        <v>25850</v>
      </c>
      <c r="N1247" s="381">
        <v>27750</v>
      </c>
      <c r="O1247" s="381">
        <v>29650</v>
      </c>
      <c r="P1247" s="381">
        <v>31550</v>
      </c>
      <c r="Q1247" s="381">
        <v>12060</v>
      </c>
      <c r="R1247" s="381">
        <v>16240</v>
      </c>
      <c r="S1247" s="381">
        <v>20420</v>
      </c>
      <c r="T1247" s="381">
        <v>23900</v>
      </c>
      <c r="U1247" s="381">
        <v>25850</v>
      </c>
      <c r="V1247" s="381">
        <v>27750</v>
      </c>
      <c r="W1247" s="381">
        <v>29650</v>
      </c>
      <c r="X1247" s="381">
        <v>31550</v>
      </c>
      <c r="Y1247" s="381">
        <v>26800</v>
      </c>
      <c r="Z1247" s="381">
        <v>30600</v>
      </c>
      <c r="AA1247" s="381">
        <v>34450</v>
      </c>
      <c r="AB1247" s="381">
        <v>38250</v>
      </c>
      <c r="AC1247" s="381">
        <v>41350</v>
      </c>
      <c r="AD1247" s="381">
        <v>44400</v>
      </c>
      <c r="AE1247" s="381">
        <v>47450</v>
      </c>
      <c r="AF1247" s="381">
        <v>50500</v>
      </c>
      <c r="AG1247" s="381">
        <v>9999</v>
      </c>
      <c r="AH1247" s="381" t="s">
        <v>1441</v>
      </c>
      <c r="AI1247" s="381" t="s">
        <v>10369</v>
      </c>
      <c r="AJ1247" s="381">
        <v>0</v>
      </c>
    </row>
    <row r="1248" spans="1:36">
      <c r="A1248" s="381" t="s">
        <v>554</v>
      </c>
      <c r="B1248" s="381" t="s">
        <v>10452</v>
      </c>
      <c r="C1248" s="381">
        <v>21</v>
      </c>
      <c r="D1248" s="381">
        <v>185</v>
      </c>
      <c r="E1248" s="381" t="s">
        <v>10399</v>
      </c>
      <c r="F1248" s="381" t="s">
        <v>10398</v>
      </c>
      <c r="G1248" s="381" t="s">
        <v>3025</v>
      </c>
      <c r="H1248" s="381">
        <v>66400</v>
      </c>
      <c r="I1248" s="381">
        <v>23250</v>
      </c>
      <c r="J1248" s="381">
        <v>26600</v>
      </c>
      <c r="K1248" s="381">
        <v>29900</v>
      </c>
      <c r="L1248" s="381">
        <v>33200</v>
      </c>
      <c r="M1248" s="381">
        <v>35900</v>
      </c>
      <c r="N1248" s="381">
        <v>38550</v>
      </c>
      <c r="O1248" s="381">
        <v>41200</v>
      </c>
      <c r="P1248" s="381">
        <v>43850</v>
      </c>
      <c r="Q1248" s="381">
        <v>13950</v>
      </c>
      <c r="R1248" s="381">
        <v>16240</v>
      </c>
      <c r="S1248" s="381">
        <v>20420</v>
      </c>
      <c r="T1248" s="381">
        <v>24600</v>
      </c>
      <c r="U1248" s="381">
        <v>28780</v>
      </c>
      <c r="V1248" s="381">
        <v>32960</v>
      </c>
      <c r="W1248" s="381">
        <v>37140</v>
      </c>
      <c r="X1248" s="381">
        <v>41320</v>
      </c>
      <c r="Y1248" s="381">
        <v>37200</v>
      </c>
      <c r="Z1248" s="381">
        <v>42500</v>
      </c>
      <c r="AA1248" s="381">
        <v>47800</v>
      </c>
      <c r="AB1248" s="381">
        <v>53100</v>
      </c>
      <c r="AC1248" s="381">
        <v>57350</v>
      </c>
      <c r="AD1248" s="381">
        <v>61600</v>
      </c>
      <c r="AE1248" s="381">
        <v>65850</v>
      </c>
      <c r="AF1248" s="381">
        <v>70100</v>
      </c>
      <c r="AG1248" s="381">
        <v>4520</v>
      </c>
      <c r="AH1248" s="381" t="s">
        <v>3025</v>
      </c>
      <c r="AI1248" s="381" t="s">
        <v>10369</v>
      </c>
      <c r="AJ1248" s="381">
        <v>1</v>
      </c>
    </row>
    <row r="1249" spans="1:36">
      <c r="A1249" s="381" t="s">
        <v>554</v>
      </c>
      <c r="B1249" s="381" t="s">
        <v>10451</v>
      </c>
      <c r="C1249" s="381">
        <v>21</v>
      </c>
      <c r="D1249" s="381">
        <v>187</v>
      </c>
      <c r="E1249" s="381" t="s">
        <v>10450</v>
      </c>
      <c r="F1249" s="381" t="s">
        <v>10449</v>
      </c>
      <c r="G1249" s="381" t="s">
        <v>10448</v>
      </c>
      <c r="H1249" s="381">
        <v>54300</v>
      </c>
      <c r="I1249" s="381">
        <v>20650</v>
      </c>
      <c r="J1249" s="381">
        <v>23600</v>
      </c>
      <c r="K1249" s="381">
        <v>26550</v>
      </c>
      <c r="L1249" s="381">
        <v>29450</v>
      </c>
      <c r="M1249" s="381">
        <v>31850</v>
      </c>
      <c r="N1249" s="381">
        <v>34200</v>
      </c>
      <c r="O1249" s="381">
        <v>36550</v>
      </c>
      <c r="P1249" s="381">
        <v>38900</v>
      </c>
      <c r="Q1249" s="381">
        <v>12400</v>
      </c>
      <c r="R1249" s="381">
        <v>16240</v>
      </c>
      <c r="S1249" s="381">
        <v>20420</v>
      </c>
      <c r="T1249" s="381">
        <v>24600</v>
      </c>
      <c r="U1249" s="381">
        <v>28780</v>
      </c>
      <c r="V1249" s="381">
        <v>32960</v>
      </c>
      <c r="W1249" s="381">
        <v>36550</v>
      </c>
      <c r="X1249" s="381">
        <v>38900</v>
      </c>
      <c r="Y1249" s="381">
        <v>33000</v>
      </c>
      <c r="Z1249" s="381">
        <v>37700</v>
      </c>
      <c r="AA1249" s="381">
        <v>42400</v>
      </c>
      <c r="AB1249" s="381">
        <v>47100</v>
      </c>
      <c r="AC1249" s="381">
        <v>50900</v>
      </c>
      <c r="AD1249" s="381">
        <v>54650</v>
      </c>
      <c r="AE1249" s="381">
        <v>58450</v>
      </c>
      <c r="AF1249" s="381">
        <v>62200</v>
      </c>
      <c r="AG1249" s="381">
        <v>9999</v>
      </c>
      <c r="AH1249" s="381" t="s">
        <v>10448</v>
      </c>
      <c r="AI1249" s="381" t="s">
        <v>10369</v>
      </c>
      <c r="AJ1249" s="381">
        <v>0</v>
      </c>
    </row>
    <row r="1250" spans="1:36">
      <c r="A1250" s="381" t="s">
        <v>554</v>
      </c>
      <c r="B1250" s="381" t="s">
        <v>10447</v>
      </c>
      <c r="C1250" s="381">
        <v>21</v>
      </c>
      <c r="D1250" s="381">
        <v>189</v>
      </c>
      <c r="E1250" s="381" t="s">
        <v>10446</v>
      </c>
      <c r="F1250" s="381" t="s">
        <v>10445</v>
      </c>
      <c r="G1250" s="381" t="s">
        <v>10444</v>
      </c>
      <c r="H1250" s="381">
        <v>38500</v>
      </c>
      <c r="I1250" s="381">
        <v>16750</v>
      </c>
      <c r="J1250" s="381">
        <v>19150</v>
      </c>
      <c r="K1250" s="381">
        <v>21550</v>
      </c>
      <c r="L1250" s="381">
        <v>23900</v>
      </c>
      <c r="M1250" s="381">
        <v>25850</v>
      </c>
      <c r="N1250" s="381">
        <v>27750</v>
      </c>
      <c r="O1250" s="381">
        <v>29650</v>
      </c>
      <c r="P1250" s="381">
        <v>31550</v>
      </c>
      <c r="Q1250" s="381">
        <v>12060</v>
      </c>
      <c r="R1250" s="381">
        <v>16240</v>
      </c>
      <c r="S1250" s="381">
        <v>20420</v>
      </c>
      <c r="T1250" s="381">
        <v>23900</v>
      </c>
      <c r="U1250" s="381">
        <v>25850</v>
      </c>
      <c r="V1250" s="381">
        <v>27750</v>
      </c>
      <c r="W1250" s="381">
        <v>29650</v>
      </c>
      <c r="X1250" s="381">
        <v>31550</v>
      </c>
      <c r="Y1250" s="381">
        <v>26800</v>
      </c>
      <c r="Z1250" s="381">
        <v>30600</v>
      </c>
      <c r="AA1250" s="381">
        <v>34450</v>
      </c>
      <c r="AB1250" s="381">
        <v>38250</v>
      </c>
      <c r="AC1250" s="381">
        <v>41350</v>
      </c>
      <c r="AD1250" s="381">
        <v>44400</v>
      </c>
      <c r="AE1250" s="381">
        <v>47450</v>
      </c>
      <c r="AF1250" s="381">
        <v>50500</v>
      </c>
      <c r="AG1250" s="381">
        <v>9999</v>
      </c>
      <c r="AH1250" s="381" t="s">
        <v>10444</v>
      </c>
      <c r="AI1250" s="381" t="s">
        <v>10369</v>
      </c>
      <c r="AJ1250" s="381">
        <v>0</v>
      </c>
    </row>
    <row r="1251" spans="1:36">
      <c r="A1251" s="381" t="s">
        <v>554</v>
      </c>
      <c r="B1251" s="381" t="s">
        <v>10443</v>
      </c>
      <c r="C1251" s="381">
        <v>21</v>
      </c>
      <c r="D1251" s="381">
        <v>191</v>
      </c>
      <c r="E1251" s="381" t="s">
        <v>5039</v>
      </c>
      <c r="F1251" s="381" t="s">
        <v>5038</v>
      </c>
      <c r="G1251" s="381" t="s">
        <v>1437</v>
      </c>
      <c r="H1251" s="381">
        <v>74700</v>
      </c>
      <c r="I1251" s="381">
        <v>26150</v>
      </c>
      <c r="J1251" s="381">
        <v>29900</v>
      </c>
      <c r="K1251" s="381">
        <v>33650</v>
      </c>
      <c r="L1251" s="381">
        <v>37350</v>
      </c>
      <c r="M1251" s="381">
        <v>40350</v>
      </c>
      <c r="N1251" s="381">
        <v>43350</v>
      </c>
      <c r="O1251" s="381">
        <v>46350</v>
      </c>
      <c r="P1251" s="381">
        <v>49350</v>
      </c>
      <c r="Q1251" s="381">
        <v>15700</v>
      </c>
      <c r="R1251" s="381">
        <v>17950</v>
      </c>
      <c r="S1251" s="381">
        <v>20420</v>
      </c>
      <c r="T1251" s="381">
        <v>24600</v>
      </c>
      <c r="U1251" s="381">
        <v>28780</v>
      </c>
      <c r="V1251" s="381">
        <v>32960</v>
      </c>
      <c r="W1251" s="381">
        <v>37140</v>
      </c>
      <c r="X1251" s="381">
        <v>41320</v>
      </c>
      <c r="Y1251" s="381">
        <v>41850</v>
      </c>
      <c r="Z1251" s="381">
        <v>47800</v>
      </c>
      <c r="AA1251" s="381">
        <v>53800</v>
      </c>
      <c r="AB1251" s="381">
        <v>59750</v>
      </c>
      <c r="AC1251" s="381">
        <v>64550</v>
      </c>
      <c r="AD1251" s="381">
        <v>69350</v>
      </c>
      <c r="AE1251" s="381">
        <v>74100</v>
      </c>
      <c r="AF1251" s="381">
        <v>78900</v>
      </c>
      <c r="AG1251" s="381">
        <v>6070</v>
      </c>
      <c r="AH1251" s="381" t="s">
        <v>1437</v>
      </c>
      <c r="AI1251" s="381" t="s">
        <v>10369</v>
      </c>
      <c r="AJ1251" s="381">
        <v>1</v>
      </c>
    </row>
    <row r="1252" spans="1:36">
      <c r="A1252" s="381" t="s">
        <v>554</v>
      </c>
      <c r="B1252" s="381" t="s">
        <v>10442</v>
      </c>
      <c r="C1252" s="381">
        <v>21</v>
      </c>
      <c r="D1252" s="381">
        <v>193</v>
      </c>
      <c r="E1252" s="381" t="s">
        <v>10441</v>
      </c>
      <c r="F1252" s="381" t="s">
        <v>10440</v>
      </c>
      <c r="G1252" s="381" t="s">
        <v>3736</v>
      </c>
      <c r="H1252" s="381">
        <v>42800</v>
      </c>
      <c r="I1252" s="381">
        <v>16750</v>
      </c>
      <c r="J1252" s="381">
        <v>19150</v>
      </c>
      <c r="K1252" s="381">
        <v>21550</v>
      </c>
      <c r="L1252" s="381">
        <v>23900</v>
      </c>
      <c r="M1252" s="381">
        <v>25850</v>
      </c>
      <c r="N1252" s="381">
        <v>27750</v>
      </c>
      <c r="O1252" s="381">
        <v>29650</v>
      </c>
      <c r="P1252" s="381">
        <v>31550</v>
      </c>
      <c r="Q1252" s="381">
        <v>12060</v>
      </c>
      <c r="R1252" s="381">
        <v>16240</v>
      </c>
      <c r="S1252" s="381">
        <v>20420</v>
      </c>
      <c r="T1252" s="381">
        <v>23900</v>
      </c>
      <c r="U1252" s="381">
        <v>25850</v>
      </c>
      <c r="V1252" s="381">
        <v>27750</v>
      </c>
      <c r="W1252" s="381">
        <v>29650</v>
      </c>
      <c r="X1252" s="381">
        <v>31550</v>
      </c>
      <c r="Y1252" s="381">
        <v>26800</v>
      </c>
      <c r="Z1252" s="381">
        <v>30600</v>
      </c>
      <c r="AA1252" s="381">
        <v>34450</v>
      </c>
      <c r="AB1252" s="381">
        <v>38250</v>
      </c>
      <c r="AC1252" s="381">
        <v>41350</v>
      </c>
      <c r="AD1252" s="381">
        <v>44400</v>
      </c>
      <c r="AE1252" s="381">
        <v>47450</v>
      </c>
      <c r="AF1252" s="381">
        <v>50500</v>
      </c>
      <c r="AG1252" s="381">
        <v>9999</v>
      </c>
      <c r="AH1252" s="381" t="s">
        <v>3736</v>
      </c>
      <c r="AI1252" s="381" t="s">
        <v>10369</v>
      </c>
      <c r="AJ1252" s="381">
        <v>0</v>
      </c>
    </row>
    <row r="1253" spans="1:36">
      <c r="A1253" s="381" t="s">
        <v>554</v>
      </c>
      <c r="B1253" s="381" t="s">
        <v>10439</v>
      </c>
      <c r="C1253" s="381">
        <v>21</v>
      </c>
      <c r="D1253" s="381">
        <v>195</v>
      </c>
      <c r="E1253" s="381" t="s">
        <v>10438</v>
      </c>
      <c r="F1253" s="381" t="s">
        <v>10437</v>
      </c>
      <c r="G1253" s="381" t="s">
        <v>4472</v>
      </c>
      <c r="H1253" s="381">
        <v>41200</v>
      </c>
      <c r="I1253" s="381">
        <v>16750</v>
      </c>
      <c r="J1253" s="381">
        <v>19150</v>
      </c>
      <c r="K1253" s="381">
        <v>21550</v>
      </c>
      <c r="L1253" s="381">
        <v>23900</v>
      </c>
      <c r="M1253" s="381">
        <v>25850</v>
      </c>
      <c r="N1253" s="381">
        <v>27750</v>
      </c>
      <c r="O1253" s="381">
        <v>29650</v>
      </c>
      <c r="P1253" s="381">
        <v>31550</v>
      </c>
      <c r="Q1253" s="381">
        <v>12060</v>
      </c>
      <c r="R1253" s="381">
        <v>16240</v>
      </c>
      <c r="S1253" s="381">
        <v>20420</v>
      </c>
      <c r="T1253" s="381">
        <v>23900</v>
      </c>
      <c r="U1253" s="381">
        <v>25850</v>
      </c>
      <c r="V1253" s="381">
        <v>27750</v>
      </c>
      <c r="W1253" s="381">
        <v>29650</v>
      </c>
      <c r="X1253" s="381">
        <v>31550</v>
      </c>
      <c r="Y1253" s="381">
        <v>26800</v>
      </c>
      <c r="Z1253" s="381">
        <v>30600</v>
      </c>
      <c r="AA1253" s="381">
        <v>34450</v>
      </c>
      <c r="AB1253" s="381">
        <v>38250</v>
      </c>
      <c r="AC1253" s="381">
        <v>41350</v>
      </c>
      <c r="AD1253" s="381">
        <v>44400</v>
      </c>
      <c r="AE1253" s="381">
        <v>47450</v>
      </c>
      <c r="AF1253" s="381">
        <v>50500</v>
      </c>
      <c r="AG1253" s="381">
        <v>9999</v>
      </c>
      <c r="AH1253" s="381" t="s">
        <v>4472</v>
      </c>
      <c r="AI1253" s="381" t="s">
        <v>10369</v>
      </c>
      <c r="AJ1253" s="381">
        <v>0</v>
      </c>
    </row>
    <row r="1254" spans="1:36">
      <c r="A1254" s="381" t="s">
        <v>554</v>
      </c>
      <c r="B1254" s="381" t="s">
        <v>10436</v>
      </c>
      <c r="C1254" s="381">
        <v>21</v>
      </c>
      <c r="D1254" s="381">
        <v>197</v>
      </c>
      <c r="E1254" s="381" t="s">
        <v>10435</v>
      </c>
      <c r="F1254" s="381" t="s">
        <v>10434</v>
      </c>
      <c r="G1254" s="381" t="s">
        <v>7099</v>
      </c>
      <c r="H1254" s="381">
        <v>48200</v>
      </c>
      <c r="I1254" s="381">
        <v>16900</v>
      </c>
      <c r="J1254" s="381">
        <v>19300</v>
      </c>
      <c r="K1254" s="381">
        <v>21700</v>
      </c>
      <c r="L1254" s="381">
        <v>24100</v>
      </c>
      <c r="M1254" s="381">
        <v>26050</v>
      </c>
      <c r="N1254" s="381">
        <v>28000</v>
      </c>
      <c r="O1254" s="381">
        <v>29900</v>
      </c>
      <c r="P1254" s="381">
        <v>31850</v>
      </c>
      <c r="Q1254" s="381">
        <v>12060</v>
      </c>
      <c r="R1254" s="381">
        <v>16240</v>
      </c>
      <c r="S1254" s="381">
        <v>20420</v>
      </c>
      <c r="T1254" s="381">
        <v>24100</v>
      </c>
      <c r="U1254" s="381">
        <v>26050</v>
      </c>
      <c r="V1254" s="381">
        <v>28000</v>
      </c>
      <c r="W1254" s="381">
        <v>29900</v>
      </c>
      <c r="X1254" s="381">
        <v>31850</v>
      </c>
      <c r="Y1254" s="381">
        <v>27000</v>
      </c>
      <c r="Z1254" s="381">
        <v>30850</v>
      </c>
      <c r="AA1254" s="381">
        <v>34700</v>
      </c>
      <c r="AB1254" s="381">
        <v>38550</v>
      </c>
      <c r="AC1254" s="381">
        <v>41650</v>
      </c>
      <c r="AD1254" s="381">
        <v>44750</v>
      </c>
      <c r="AE1254" s="381">
        <v>47850</v>
      </c>
      <c r="AF1254" s="381">
        <v>50900</v>
      </c>
      <c r="AG1254" s="381">
        <v>9999</v>
      </c>
      <c r="AH1254" s="381" t="s">
        <v>7099</v>
      </c>
      <c r="AI1254" s="381" t="s">
        <v>10369</v>
      </c>
      <c r="AJ1254" s="381">
        <v>0</v>
      </c>
    </row>
    <row r="1255" spans="1:36">
      <c r="A1255" s="381" t="s">
        <v>554</v>
      </c>
      <c r="B1255" s="381" t="s">
        <v>10433</v>
      </c>
      <c r="C1255" s="381">
        <v>21</v>
      </c>
      <c r="D1255" s="381">
        <v>199</v>
      </c>
      <c r="E1255" s="381" t="s">
        <v>10432</v>
      </c>
      <c r="F1255" s="381" t="s">
        <v>10431</v>
      </c>
      <c r="G1255" s="381" t="s">
        <v>1880</v>
      </c>
      <c r="H1255" s="381">
        <v>44600</v>
      </c>
      <c r="I1255" s="381">
        <v>16750</v>
      </c>
      <c r="J1255" s="381">
        <v>19150</v>
      </c>
      <c r="K1255" s="381">
        <v>21550</v>
      </c>
      <c r="L1255" s="381">
        <v>23900</v>
      </c>
      <c r="M1255" s="381">
        <v>25850</v>
      </c>
      <c r="N1255" s="381">
        <v>27750</v>
      </c>
      <c r="O1255" s="381">
        <v>29650</v>
      </c>
      <c r="P1255" s="381">
        <v>31550</v>
      </c>
      <c r="Q1255" s="381">
        <v>12060</v>
      </c>
      <c r="R1255" s="381">
        <v>16240</v>
      </c>
      <c r="S1255" s="381">
        <v>20420</v>
      </c>
      <c r="T1255" s="381">
        <v>23900</v>
      </c>
      <c r="U1255" s="381">
        <v>25850</v>
      </c>
      <c r="V1255" s="381">
        <v>27750</v>
      </c>
      <c r="W1255" s="381">
        <v>29650</v>
      </c>
      <c r="X1255" s="381">
        <v>31550</v>
      </c>
      <c r="Y1255" s="381">
        <v>26800</v>
      </c>
      <c r="Z1255" s="381">
        <v>30600</v>
      </c>
      <c r="AA1255" s="381">
        <v>34450</v>
      </c>
      <c r="AB1255" s="381">
        <v>38250</v>
      </c>
      <c r="AC1255" s="381">
        <v>41350</v>
      </c>
      <c r="AD1255" s="381">
        <v>44400</v>
      </c>
      <c r="AE1255" s="381">
        <v>47450</v>
      </c>
      <c r="AF1255" s="381">
        <v>50500</v>
      </c>
      <c r="AG1255" s="381">
        <v>9999</v>
      </c>
      <c r="AH1255" s="381" t="s">
        <v>1880</v>
      </c>
      <c r="AI1255" s="381" t="s">
        <v>10369</v>
      </c>
      <c r="AJ1255" s="381">
        <v>0</v>
      </c>
    </row>
    <row r="1256" spans="1:36">
      <c r="A1256" s="381" t="s">
        <v>554</v>
      </c>
      <c r="B1256" s="381" t="s">
        <v>10430</v>
      </c>
      <c r="C1256" s="381">
        <v>21</v>
      </c>
      <c r="D1256" s="381">
        <v>201</v>
      </c>
      <c r="E1256" s="381" t="s">
        <v>10429</v>
      </c>
      <c r="F1256" s="381" t="s">
        <v>10428</v>
      </c>
      <c r="G1256" s="381" t="s">
        <v>2959</v>
      </c>
      <c r="H1256" s="381">
        <v>47000</v>
      </c>
      <c r="I1256" s="381">
        <v>17000</v>
      </c>
      <c r="J1256" s="381">
        <v>19400</v>
      </c>
      <c r="K1256" s="381">
        <v>21850</v>
      </c>
      <c r="L1256" s="381">
        <v>24250</v>
      </c>
      <c r="M1256" s="381">
        <v>26200</v>
      </c>
      <c r="N1256" s="381">
        <v>28150</v>
      </c>
      <c r="O1256" s="381">
        <v>30100</v>
      </c>
      <c r="P1256" s="381">
        <v>32050</v>
      </c>
      <c r="Q1256" s="381">
        <v>12060</v>
      </c>
      <c r="R1256" s="381">
        <v>16240</v>
      </c>
      <c r="S1256" s="381">
        <v>20420</v>
      </c>
      <c r="T1256" s="381">
        <v>24250</v>
      </c>
      <c r="U1256" s="381">
        <v>26200</v>
      </c>
      <c r="V1256" s="381">
        <v>28150</v>
      </c>
      <c r="W1256" s="381">
        <v>30100</v>
      </c>
      <c r="X1256" s="381">
        <v>32050</v>
      </c>
      <c r="Y1256" s="381">
        <v>27200</v>
      </c>
      <c r="Z1256" s="381">
        <v>31050</v>
      </c>
      <c r="AA1256" s="381">
        <v>34950</v>
      </c>
      <c r="AB1256" s="381">
        <v>38800</v>
      </c>
      <c r="AC1256" s="381">
        <v>41950</v>
      </c>
      <c r="AD1256" s="381">
        <v>45050</v>
      </c>
      <c r="AE1256" s="381">
        <v>48150</v>
      </c>
      <c r="AF1256" s="381">
        <v>51250</v>
      </c>
      <c r="AG1256" s="381">
        <v>9999</v>
      </c>
      <c r="AH1256" s="381" t="s">
        <v>2959</v>
      </c>
      <c r="AI1256" s="381" t="s">
        <v>10369</v>
      </c>
      <c r="AJ1256" s="381">
        <v>0</v>
      </c>
    </row>
    <row r="1257" spans="1:36">
      <c r="A1257" s="381" t="s">
        <v>554</v>
      </c>
      <c r="B1257" s="381" t="s">
        <v>10427</v>
      </c>
      <c r="C1257" s="381">
        <v>21</v>
      </c>
      <c r="D1257" s="381">
        <v>203</v>
      </c>
      <c r="E1257" s="381" t="s">
        <v>10426</v>
      </c>
      <c r="F1257" s="381" t="s">
        <v>10425</v>
      </c>
      <c r="G1257" s="381" t="s">
        <v>10424</v>
      </c>
      <c r="H1257" s="381">
        <v>41200</v>
      </c>
      <c r="I1257" s="381">
        <v>16750</v>
      </c>
      <c r="J1257" s="381">
        <v>19150</v>
      </c>
      <c r="K1257" s="381">
        <v>21550</v>
      </c>
      <c r="L1257" s="381">
        <v>23900</v>
      </c>
      <c r="M1257" s="381">
        <v>25850</v>
      </c>
      <c r="N1257" s="381">
        <v>27750</v>
      </c>
      <c r="O1257" s="381">
        <v>29650</v>
      </c>
      <c r="P1257" s="381">
        <v>31550</v>
      </c>
      <c r="Q1257" s="381">
        <v>12060</v>
      </c>
      <c r="R1257" s="381">
        <v>16240</v>
      </c>
      <c r="S1257" s="381">
        <v>20420</v>
      </c>
      <c r="T1257" s="381">
        <v>23900</v>
      </c>
      <c r="U1257" s="381">
        <v>25850</v>
      </c>
      <c r="V1257" s="381">
        <v>27750</v>
      </c>
      <c r="W1257" s="381">
        <v>29650</v>
      </c>
      <c r="X1257" s="381">
        <v>31550</v>
      </c>
      <c r="Y1257" s="381">
        <v>26800</v>
      </c>
      <c r="Z1257" s="381">
        <v>30600</v>
      </c>
      <c r="AA1257" s="381">
        <v>34450</v>
      </c>
      <c r="AB1257" s="381">
        <v>38250</v>
      </c>
      <c r="AC1257" s="381">
        <v>41350</v>
      </c>
      <c r="AD1257" s="381">
        <v>44400</v>
      </c>
      <c r="AE1257" s="381">
        <v>47450</v>
      </c>
      <c r="AF1257" s="381">
        <v>50500</v>
      </c>
      <c r="AG1257" s="381">
        <v>9999</v>
      </c>
      <c r="AH1257" s="381" t="s">
        <v>10424</v>
      </c>
      <c r="AI1257" s="381" t="s">
        <v>10369</v>
      </c>
      <c r="AJ1257" s="381">
        <v>0</v>
      </c>
    </row>
    <row r="1258" spans="1:36">
      <c r="A1258" s="381" t="s">
        <v>554</v>
      </c>
      <c r="B1258" s="381" t="s">
        <v>10423</v>
      </c>
      <c r="C1258" s="381">
        <v>21</v>
      </c>
      <c r="D1258" s="381">
        <v>205</v>
      </c>
      <c r="E1258" s="381" t="s">
        <v>10422</v>
      </c>
      <c r="F1258" s="381" t="s">
        <v>10421</v>
      </c>
      <c r="G1258" s="381" t="s">
        <v>5544</v>
      </c>
      <c r="H1258" s="381">
        <v>52900</v>
      </c>
      <c r="I1258" s="381">
        <v>18100</v>
      </c>
      <c r="J1258" s="381">
        <v>20650</v>
      </c>
      <c r="K1258" s="381">
        <v>23250</v>
      </c>
      <c r="L1258" s="381">
        <v>25800</v>
      </c>
      <c r="M1258" s="381">
        <v>27900</v>
      </c>
      <c r="N1258" s="381">
        <v>29950</v>
      </c>
      <c r="O1258" s="381">
        <v>32000</v>
      </c>
      <c r="P1258" s="381">
        <v>34100</v>
      </c>
      <c r="Q1258" s="381">
        <v>12060</v>
      </c>
      <c r="R1258" s="381">
        <v>16240</v>
      </c>
      <c r="S1258" s="381">
        <v>20420</v>
      </c>
      <c r="T1258" s="381">
        <v>24600</v>
      </c>
      <c r="U1258" s="381">
        <v>27900</v>
      </c>
      <c r="V1258" s="381">
        <v>29950</v>
      </c>
      <c r="W1258" s="381">
        <v>32000</v>
      </c>
      <c r="X1258" s="381">
        <v>34100</v>
      </c>
      <c r="Y1258" s="381">
        <v>28950</v>
      </c>
      <c r="Z1258" s="381">
        <v>33050</v>
      </c>
      <c r="AA1258" s="381">
        <v>37200</v>
      </c>
      <c r="AB1258" s="381">
        <v>41300</v>
      </c>
      <c r="AC1258" s="381">
        <v>44650</v>
      </c>
      <c r="AD1258" s="381">
        <v>47950</v>
      </c>
      <c r="AE1258" s="381">
        <v>51250</v>
      </c>
      <c r="AF1258" s="381">
        <v>54550</v>
      </c>
      <c r="AG1258" s="381">
        <v>9999</v>
      </c>
      <c r="AH1258" s="381" t="s">
        <v>5544</v>
      </c>
      <c r="AI1258" s="381" t="s">
        <v>10369</v>
      </c>
      <c r="AJ1258" s="381">
        <v>0</v>
      </c>
    </row>
    <row r="1259" spans="1:36">
      <c r="A1259" s="381" t="s">
        <v>554</v>
      </c>
      <c r="B1259" s="381" t="s">
        <v>10420</v>
      </c>
      <c r="C1259" s="381">
        <v>21</v>
      </c>
      <c r="D1259" s="381">
        <v>207</v>
      </c>
      <c r="E1259" s="381" t="s">
        <v>10419</v>
      </c>
      <c r="F1259" s="381" t="s">
        <v>10418</v>
      </c>
      <c r="G1259" s="381" t="s">
        <v>1862</v>
      </c>
      <c r="H1259" s="381">
        <v>40000</v>
      </c>
      <c r="I1259" s="381">
        <v>16750</v>
      </c>
      <c r="J1259" s="381">
        <v>19150</v>
      </c>
      <c r="K1259" s="381">
        <v>21550</v>
      </c>
      <c r="L1259" s="381">
        <v>23900</v>
      </c>
      <c r="M1259" s="381">
        <v>25850</v>
      </c>
      <c r="N1259" s="381">
        <v>27750</v>
      </c>
      <c r="O1259" s="381">
        <v>29650</v>
      </c>
      <c r="P1259" s="381">
        <v>31550</v>
      </c>
      <c r="Q1259" s="381">
        <v>12060</v>
      </c>
      <c r="R1259" s="381">
        <v>16240</v>
      </c>
      <c r="S1259" s="381">
        <v>20420</v>
      </c>
      <c r="T1259" s="381">
        <v>23900</v>
      </c>
      <c r="U1259" s="381">
        <v>25850</v>
      </c>
      <c r="V1259" s="381">
        <v>27750</v>
      </c>
      <c r="W1259" s="381">
        <v>29650</v>
      </c>
      <c r="X1259" s="381">
        <v>31550</v>
      </c>
      <c r="Y1259" s="381">
        <v>26800</v>
      </c>
      <c r="Z1259" s="381">
        <v>30600</v>
      </c>
      <c r="AA1259" s="381">
        <v>34450</v>
      </c>
      <c r="AB1259" s="381">
        <v>38250</v>
      </c>
      <c r="AC1259" s="381">
        <v>41350</v>
      </c>
      <c r="AD1259" s="381">
        <v>44400</v>
      </c>
      <c r="AE1259" s="381">
        <v>47450</v>
      </c>
      <c r="AF1259" s="381">
        <v>50500</v>
      </c>
      <c r="AG1259" s="381">
        <v>9999</v>
      </c>
      <c r="AH1259" s="381" t="s">
        <v>1862</v>
      </c>
      <c r="AI1259" s="381" t="s">
        <v>10369</v>
      </c>
      <c r="AJ1259" s="381">
        <v>0</v>
      </c>
    </row>
    <row r="1260" spans="1:36">
      <c r="A1260" s="381" t="s">
        <v>554</v>
      </c>
      <c r="B1260" s="381" t="s">
        <v>10417</v>
      </c>
      <c r="C1260" s="381">
        <v>21</v>
      </c>
      <c r="D1260" s="381">
        <v>209</v>
      </c>
      <c r="E1260" s="381" t="s">
        <v>10372</v>
      </c>
      <c r="F1260" s="381" t="s">
        <v>10371</v>
      </c>
      <c r="G1260" s="381" t="s">
        <v>1860</v>
      </c>
      <c r="H1260" s="381">
        <v>66600</v>
      </c>
      <c r="I1260" s="381">
        <v>23350</v>
      </c>
      <c r="J1260" s="381">
        <v>26650</v>
      </c>
      <c r="K1260" s="381">
        <v>30000</v>
      </c>
      <c r="L1260" s="381">
        <v>33300</v>
      </c>
      <c r="M1260" s="381">
        <v>36000</v>
      </c>
      <c r="N1260" s="381">
        <v>38650</v>
      </c>
      <c r="O1260" s="381">
        <v>41300</v>
      </c>
      <c r="P1260" s="381">
        <v>44000</v>
      </c>
      <c r="Q1260" s="381">
        <v>14000</v>
      </c>
      <c r="R1260" s="381">
        <v>16240</v>
      </c>
      <c r="S1260" s="381">
        <v>20420</v>
      </c>
      <c r="T1260" s="381">
        <v>24600</v>
      </c>
      <c r="U1260" s="381">
        <v>28780</v>
      </c>
      <c r="V1260" s="381">
        <v>32960</v>
      </c>
      <c r="W1260" s="381">
        <v>37140</v>
      </c>
      <c r="X1260" s="381">
        <v>41320</v>
      </c>
      <c r="Y1260" s="381">
        <v>37350</v>
      </c>
      <c r="Z1260" s="381">
        <v>42650</v>
      </c>
      <c r="AA1260" s="381">
        <v>48000</v>
      </c>
      <c r="AB1260" s="381">
        <v>53300</v>
      </c>
      <c r="AC1260" s="381">
        <v>57600</v>
      </c>
      <c r="AD1260" s="381">
        <v>61850</v>
      </c>
      <c r="AE1260" s="381">
        <v>66100</v>
      </c>
      <c r="AF1260" s="381">
        <v>70400</v>
      </c>
      <c r="AG1260" s="381">
        <v>4280</v>
      </c>
      <c r="AH1260" s="381" t="s">
        <v>1860</v>
      </c>
      <c r="AI1260" s="381" t="s">
        <v>10369</v>
      </c>
      <c r="AJ1260" s="381">
        <v>1</v>
      </c>
    </row>
    <row r="1261" spans="1:36">
      <c r="A1261" s="381" t="s">
        <v>554</v>
      </c>
      <c r="B1261" s="381" t="s">
        <v>10416</v>
      </c>
      <c r="C1261" s="381">
        <v>21</v>
      </c>
      <c r="D1261" s="381">
        <v>211</v>
      </c>
      <c r="E1261" s="381" t="s">
        <v>10415</v>
      </c>
      <c r="F1261" s="381" t="s">
        <v>10414</v>
      </c>
      <c r="G1261" s="381" t="s">
        <v>2912</v>
      </c>
      <c r="H1261" s="381">
        <v>73300</v>
      </c>
      <c r="I1261" s="381">
        <v>25700</v>
      </c>
      <c r="J1261" s="381">
        <v>29350</v>
      </c>
      <c r="K1261" s="381">
        <v>33000</v>
      </c>
      <c r="L1261" s="381">
        <v>36650</v>
      </c>
      <c r="M1261" s="381">
        <v>39600</v>
      </c>
      <c r="N1261" s="381">
        <v>42550</v>
      </c>
      <c r="O1261" s="381">
        <v>45450</v>
      </c>
      <c r="P1261" s="381">
        <v>48400</v>
      </c>
      <c r="Q1261" s="381">
        <v>15400</v>
      </c>
      <c r="R1261" s="381">
        <v>17600</v>
      </c>
      <c r="S1261" s="381">
        <v>20420</v>
      </c>
      <c r="T1261" s="381">
        <v>24600</v>
      </c>
      <c r="U1261" s="381">
        <v>28780</v>
      </c>
      <c r="V1261" s="381">
        <v>32960</v>
      </c>
      <c r="W1261" s="381">
        <v>37140</v>
      </c>
      <c r="X1261" s="381">
        <v>41320</v>
      </c>
      <c r="Y1261" s="381">
        <v>41100</v>
      </c>
      <c r="Z1261" s="381">
        <v>46950</v>
      </c>
      <c r="AA1261" s="381">
        <v>52800</v>
      </c>
      <c r="AB1261" s="381">
        <v>58650</v>
      </c>
      <c r="AC1261" s="381">
        <v>63350</v>
      </c>
      <c r="AD1261" s="381">
        <v>68050</v>
      </c>
      <c r="AE1261" s="381">
        <v>72750</v>
      </c>
      <c r="AF1261" s="381">
        <v>77450</v>
      </c>
      <c r="AG1261" s="381">
        <v>9999</v>
      </c>
      <c r="AH1261" s="381" t="s">
        <v>2912</v>
      </c>
      <c r="AI1261" s="381" t="s">
        <v>10369</v>
      </c>
      <c r="AJ1261" s="381">
        <v>1</v>
      </c>
    </row>
    <row r="1262" spans="1:36">
      <c r="A1262" s="381" t="s">
        <v>554</v>
      </c>
      <c r="B1262" s="381" t="s">
        <v>10413</v>
      </c>
      <c r="C1262" s="381">
        <v>21</v>
      </c>
      <c r="D1262" s="381">
        <v>213</v>
      </c>
      <c r="E1262" s="381" t="s">
        <v>10412</v>
      </c>
      <c r="F1262" s="381" t="s">
        <v>10411</v>
      </c>
      <c r="G1262" s="381" t="s">
        <v>7660</v>
      </c>
      <c r="H1262" s="381">
        <v>49600</v>
      </c>
      <c r="I1262" s="381">
        <v>17400</v>
      </c>
      <c r="J1262" s="381">
        <v>19850</v>
      </c>
      <c r="K1262" s="381">
        <v>22350</v>
      </c>
      <c r="L1262" s="381">
        <v>24800</v>
      </c>
      <c r="M1262" s="381">
        <v>26800</v>
      </c>
      <c r="N1262" s="381">
        <v>28800</v>
      </c>
      <c r="O1262" s="381">
        <v>30800</v>
      </c>
      <c r="P1262" s="381">
        <v>32750</v>
      </c>
      <c r="Q1262" s="381">
        <v>12060</v>
      </c>
      <c r="R1262" s="381">
        <v>16240</v>
      </c>
      <c r="S1262" s="381">
        <v>20420</v>
      </c>
      <c r="T1262" s="381">
        <v>24600</v>
      </c>
      <c r="U1262" s="381">
        <v>26800</v>
      </c>
      <c r="V1262" s="381">
        <v>28800</v>
      </c>
      <c r="W1262" s="381">
        <v>30800</v>
      </c>
      <c r="X1262" s="381">
        <v>32750</v>
      </c>
      <c r="Y1262" s="381">
        <v>27800</v>
      </c>
      <c r="Z1262" s="381">
        <v>31800</v>
      </c>
      <c r="AA1262" s="381">
        <v>35750</v>
      </c>
      <c r="AB1262" s="381">
        <v>39700</v>
      </c>
      <c r="AC1262" s="381">
        <v>42900</v>
      </c>
      <c r="AD1262" s="381">
        <v>46100</v>
      </c>
      <c r="AE1262" s="381">
        <v>49250</v>
      </c>
      <c r="AF1262" s="381">
        <v>52450</v>
      </c>
      <c r="AG1262" s="381">
        <v>9999</v>
      </c>
      <c r="AH1262" s="381" t="s">
        <v>7660</v>
      </c>
      <c r="AI1262" s="381" t="s">
        <v>10369</v>
      </c>
      <c r="AJ1262" s="381">
        <v>0</v>
      </c>
    </row>
    <row r="1263" spans="1:36">
      <c r="A1263" s="381" t="s">
        <v>554</v>
      </c>
      <c r="B1263" s="381" t="s">
        <v>10410</v>
      </c>
      <c r="C1263" s="381">
        <v>21</v>
      </c>
      <c r="D1263" s="381">
        <v>215</v>
      </c>
      <c r="E1263" s="381" t="s">
        <v>10399</v>
      </c>
      <c r="F1263" s="381" t="s">
        <v>10398</v>
      </c>
      <c r="G1263" s="381" t="s">
        <v>10409</v>
      </c>
      <c r="H1263" s="381">
        <v>66400</v>
      </c>
      <c r="I1263" s="381">
        <v>23250</v>
      </c>
      <c r="J1263" s="381">
        <v>26600</v>
      </c>
      <c r="K1263" s="381">
        <v>29900</v>
      </c>
      <c r="L1263" s="381">
        <v>33200</v>
      </c>
      <c r="M1263" s="381">
        <v>35900</v>
      </c>
      <c r="N1263" s="381">
        <v>38550</v>
      </c>
      <c r="O1263" s="381">
        <v>41200</v>
      </c>
      <c r="P1263" s="381">
        <v>43850</v>
      </c>
      <c r="Q1263" s="381">
        <v>13950</v>
      </c>
      <c r="R1263" s="381">
        <v>16240</v>
      </c>
      <c r="S1263" s="381">
        <v>20420</v>
      </c>
      <c r="T1263" s="381">
        <v>24600</v>
      </c>
      <c r="U1263" s="381">
        <v>28780</v>
      </c>
      <c r="V1263" s="381">
        <v>32960</v>
      </c>
      <c r="W1263" s="381">
        <v>37140</v>
      </c>
      <c r="X1263" s="381">
        <v>41320</v>
      </c>
      <c r="Y1263" s="381">
        <v>37200</v>
      </c>
      <c r="Z1263" s="381">
        <v>42500</v>
      </c>
      <c r="AA1263" s="381">
        <v>47800</v>
      </c>
      <c r="AB1263" s="381">
        <v>53100</v>
      </c>
      <c r="AC1263" s="381">
        <v>57350</v>
      </c>
      <c r="AD1263" s="381">
        <v>61600</v>
      </c>
      <c r="AE1263" s="381">
        <v>65850</v>
      </c>
      <c r="AF1263" s="381">
        <v>70100</v>
      </c>
      <c r="AG1263" s="381">
        <v>9999</v>
      </c>
      <c r="AH1263" s="381" t="s">
        <v>10409</v>
      </c>
      <c r="AI1263" s="381" t="s">
        <v>10369</v>
      </c>
      <c r="AJ1263" s="381">
        <v>1</v>
      </c>
    </row>
    <row r="1264" spans="1:36">
      <c r="A1264" s="381" t="s">
        <v>554</v>
      </c>
      <c r="B1264" s="381" t="s">
        <v>10408</v>
      </c>
      <c r="C1264" s="381">
        <v>21</v>
      </c>
      <c r="D1264" s="381">
        <v>217</v>
      </c>
      <c r="E1264" s="381" t="s">
        <v>10407</v>
      </c>
      <c r="F1264" s="381" t="s">
        <v>10406</v>
      </c>
      <c r="G1264" s="381" t="s">
        <v>1133</v>
      </c>
      <c r="H1264" s="381">
        <v>46100</v>
      </c>
      <c r="I1264" s="381">
        <v>16750</v>
      </c>
      <c r="J1264" s="381">
        <v>19150</v>
      </c>
      <c r="K1264" s="381">
        <v>21550</v>
      </c>
      <c r="L1264" s="381">
        <v>23900</v>
      </c>
      <c r="M1264" s="381">
        <v>25850</v>
      </c>
      <c r="N1264" s="381">
        <v>27750</v>
      </c>
      <c r="O1264" s="381">
        <v>29650</v>
      </c>
      <c r="P1264" s="381">
        <v>31550</v>
      </c>
      <c r="Q1264" s="381">
        <v>12060</v>
      </c>
      <c r="R1264" s="381">
        <v>16240</v>
      </c>
      <c r="S1264" s="381">
        <v>20420</v>
      </c>
      <c r="T1264" s="381">
        <v>23900</v>
      </c>
      <c r="U1264" s="381">
        <v>25850</v>
      </c>
      <c r="V1264" s="381">
        <v>27750</v>
      </c>
      <c r="W1264" s="381">
        <v>29650</v>
      </c>
      <c r="X1264" s="381">
        <v>31550</v>
      </c>
      <c r="Y1264" s="381">
        <v>26800</v>
      </c>
      <c r="Z1264" s="381">
        <v>30600</v>
      </c>
      <c r="AA1264" s="381">
        <v>34450</v>
      </c>
      <c r="AB1264" s="381">
        <v>38250</v>
      </c>
      <c r="AC1264" s="381">
        <v>41350</v>
      </c>
      <c r="AD1264" s="381">
        <v>44400</v>
      </c>
      <c r="AE1264" s="381">
        <v>47450</v>
      </c>
      <c r="AF1264" s="381">
        <v>50500</v>
      </c>
      <c r="AG1264" s="381">
        <v>9999</v>
      </c>
      <c r="AH1264" s="381" t="s">
        <v>1133</v>
      </c>
      <c r="AI1264" s="381" t="s">
        <v>10369</v>
      </c>
      <c r="AJ1264" s="381">
        <v>0</v>
      </c>
    </row>
    <row r="1265" spans="1:36">
      <c r="A1265" s="381" t="s">
        <v>554</v>
      </c>
      <c r="B1265" s="381" t="s">
        <v>10405</v>
      </c>
      <c r="C1265" s="381">
        <v>21</v>
      </c>
      <c r="D1265" s="381">
        <v>219</v>
      </c>
      <c r="E1265" s="381" t="s">
        <v>10404</v>
      </c>
      <c r="F1265" s="381" t="s">
        <v>10403</v>
      </c>
      <c r="G1265" s="381" t="s">
        <v>3967</v>
      </c>
      <c r="H1265" s="381">
        <v>53000</v>
      </c>
      <c r="I1265" s="381">
        <v>18550</v>
      </c>
      <c r="J1265" s="381">
        <v>21200</v>
      </c>
      <c r="K1265" s="381">
        <v>23850</v>
      </c>
      <c r="L1265" s="381">
        <v>26500</v>
      </c>
      <c r="M1265" s="381">
        <v>28650</v>
      </c>
      <c r="N1265" s="381">
        <v>30750</v>
      </c>
      <c r="O1265" s="381">
        <v>32900</v>
      </c>
      <c r="P1265" s="381">
        <v>35000</v>
      </c>
      <c r="Q1265" s="381">
        <v>12060</v>
      </c>
      <c r="R1265" s="381">
        <v>16240</v>
      </c>
      <c r="S1265" s="381">
        <v>20420</v>
      </c>
      <c r="T1265" s="381">
        <v>24600</v>
      </c>
      <c r="U1265" s="381">
        <v>28650</v>
      </c>
      <c r="V1265" s="381">
        <v>30750</v>
      </c>
      <c r="W1265" s="381">
        <v>32900</v>
      </c>
      <c r="X1265" s="381">
        <v>35000</v>
      </c>
      <c r="Y1265" s="381">
        <v>29700</v>
      </c>
      <c r="Z1265" s="381">
        <v>33950</v>
      </c>
      <c r="AA1265" s="381">
        <v>38200</v>
      </c>
      <c r="AB1265" s="381">
        <v>42400</v>
      </c>
      <c r="AC1265" s="381">
        <v>45800</v>
      </c>
      <c r="AD1265" s="381">
        <v>49200</v>
      </c>
      <c r="AE1265" s="381">
        <v>52600</v>
      </c>
      <c r="AF1265" s="381">
        <v>56000</v>
      </c>
      <c r="AG1265" s="381">
        <v>9999</v>
      </c>
      <c r="AH1265" s="381" t="s">
        <v>3967</v>
      </c>
      <c r="AI1265" s="381" t="s">
        <v>10369</v>
      </c>
      <c r="AJ1265" s="381">
        <v>0</v>
      </c>
    </row>
    <row r="1266" spans="1:36">
      <c r="A1266" s="381" t="s">
        <v>554</v>
      </c>
      <c r="B1266" s="381" t="s">
        <v>10402</v>
      </c>
      <c r="C1266" s="381">
        <v>21</v>
      </c>
      <c r="D1266" s="381">
        <v>221</v>
      </c>
      <c r="E1266" s="381" t="s">
        <v>3755</v>
      </c>
      <c r="F1266" s="381" t="s">
        <v>3754</v>
      </c>
      <c r="G1266" s="381" t="s">
        <v>10401</v>
      </c>
      <c r="H1266" s="381">
        <v>55800</v>
      </c>
      <c r="I1266" s="381">
        <v>19550</v>
      </c>
      <c r="J1266" s="381">
        <v>22350</v>
      </c>
      <c r="K1266" s="381">
        <v>25150</v>
      </c>
      <c r="L1266" s="381">
        <v>27900</v>
      </c>
      <c r="M1266" s="381">
        <v>30150</v>
      </c>
      <c r="N1266" s="381">
        <v>32400</v>
      </c>
      <c r="O1266" s="381">
        <v>34600</v>
      </c>
      <c r="P1266" s="381">
        <v>36850</v>
      </c>
      <c r="Q1266" s="381">
        <v>12060</v>
      </c>
      <c r="R1266" s="381">
        <v>16240</v>
      </c>
      <c r="S1266" s="381">
        <v>20420</v>
      </c>
      <c r="T1266" s="381">
        <v>24600</v>
      </c>
      <c r="U1266" s="381">
        <v>28780</v>
      </c>
      <c r="V1266" s="381">
        <v>32400</v>
      </c>
      <c r="W1266" s="381">
        <v>34600</v>
      </c>
      <c r="X1266" s="381">
        <v>36850</v>
      </c>
      <c r="Y1266" s="381">
        <v>31300</v>
      </c>
      <c r="Z1266" s="381">
        <v>35750</v>
      </c>
      <c r="AA1266" s="381">
        <v>40200</v>
      </c>
      <c r="AB1266" s="381">
        <v>44650</v>
      </c>
      <c r="AC1266" s="381">
        <v>48250</v>
      </c>
      <c r="AD1266" s="381">
        <v>51800</v>
      </c>
      <c r="AE1266" s="381">
        <v>55400</v>
      </c>
      <c r="AF1266" s="381">
        <v>58950</v>
      </c>
      <c r="AG1266" s="381">
        <v>9999</v>
      </c>
      <c r="AH1266" s="381" t="s">
        <v>10401</v>
      </c>
      <c r="AI1266" s="381" t="s">
        <v>10369</v>
      </c>
      <c r="AJ1266" s="381">
        <v>1</v>
      </c>
    </row>
    <row r="1267" spans="1:36">
      <c r="A1267" s="381" t="s">
        <v>554</v>
      </c>
      <c r="B1267" s="381" t="s">
        <v>10400</v>
      </c>
      <c r="C1267" s="381">
        <v>21</v>
      </c>
      <c r="D1267" s="381">
        <v>223</v>
      </c>
      <c r="E1267" s="381" t="s">
        <v>10399</v>
      </c>
      <c r="F1267" s="381" t="s">
        <v>10398</v>
      </c>
      <c r="G1267" s="381" t="s">
        <v>10397</v>
      </c>
      <c r="H1267" s="381">
        <v>66400</v>
      </c>
      <c r="I1267" s="381">
        <v>23250</v>
      </c>
      <c r="J1267" s="381">
        <v>26600</v>
      </c>
      <c r="K1267" s="381">
        <v>29900</v>
      </c>
      <c r="L1267" s="381">
        <v>33200</v>
      </c>
      <c r="M1267" s="381">
        <v>35900</v>
      </c>
      <c r="N1267" s="381">
        <v>38550</v>
      </c>
      <c r="O1267" s="381">
        <v>41200</v>
      </c>
      <c r="P1267" s="381">
        <v>43850</v>
      </c>
      <c r="Q1267" s="381">
        <v>13950</v>
      </c>
      <c r="R1267" s="381">
        <v>16240</v>
      </c>
      <c r="S1267" s="381">
        <v>20420</v>
      </c>
      <c r="T1267" s="381">
        <v>24600</v>
      </c>
      <c r="U1267" s="381">
        <v>28780</v>
      </c>
      <c r="V1267" s="381">
        <v>32960</v>
      </c>
      <c r="W1267" s="381">
        <v>37140</v>
      </c>
      <c r="X1267" s="381">
        <v>41320</v>
      </c>
      <c r="Y1267" s="381">
        <v>37200</v>
      </c>
      <c r="Z1267" s="381">
        <v>42500</v>
      </c>
      <c r="AA1267" s="381">
        <v>47800</v>
      </c>
      <c r="AB1267" s="381">
        <v>53100</v>
      </c>
      <c r="AC1267" s="381">
        <v>57350</v>
      </c>
      <c r="AD1267" s="381">
        <v>61600</v>
      </c>
      <c r="AE1267" s="381">
        <v>65850</v>
      </c>
      <c r="AF1267" s="381">
        <v>70100</v>
      </c>
      <c r="AG1267" s="381">
        <v>9999</v>
      </c>
      <c r="AH1267" s="381" t="s">
        <v>10397</v>
      </c>
      <c r="AI1267" s="381" t="s">
        <v>10369</v>
      </c>
      <c r="AJ1267" s="381">
        <v>1</v>
      </c>
    </row>
    <row r="1268" spans="1:36">
      <c r="A1268" s="381" t="s">
        <v>554</v>
      </c>
      <c r="B1268" s="381" t="s">
        <v>10396</v>
      </c>
      <c r="C1268" s="381">
        <v>21</v>
      </c>
      <c r="D1268" s="381">
        <v>225</v>
      </c>
      <c r="E1268" s="381" t="s">
        <v>10395</v>
      </c>
      <c r="F1268" s="381" t="s">
        <v>10394</v>
      </c>
      <c r="G1268" s="381" t="s">
        <v>3682</v>
      </c>
      <c r="H1268" s="381">
        <v>48500</v>
      </c>
      <c r="I1268" s="381">
        <v>17000</v>
      </c>
      <c r="J1268" s="381">
        <v>19400</v>
      </c>
      <c r="K1268" s="381">
        <v>21850</v>
      </c>
      <c r="L1268" s="381">
        <v>24250</v>
      </c>
      <c r="M1268" s="381">
        <v>26200</v>
      </c>
      <c r="N1268" s="381">
        <v>28150</v>
      </c>
      <c r="O1268" s="381">
        <v>30100</v>
      </c>
      <c r="P1268" s="381">
        <v>32050</v>
      </c>
      <c r="Q1268" s="381">
        <v>12060</v>
      </c>
      <c r="R1268" s="381">
        <v>16240</v>
      </c>
      <c r="S1268" s="381">
        <v>20420</v>
      </c>
      <c r="T1268" s="381">
        <v>24250</v>
      </c>
      <c r="U1268" s="381">
        <v>26200</v>
      </c>
      <c r="V1268" s="381">
        <v>28150</v>
      </c>
      <c r="W1268" s="381">
        <v>30100</v>
      </c>
      <c r="X1268" s="381">
        <v>32050</v>
      </c>
      <c r="Y1268" s="381">
        <v>27200</v>
      </c>
      <c r="Z1268" s="381">
        <v>31050</v>
      </c>
      <c r="AA1268" s="381">
        <v>34950</v>
      </c>
      <c r="AB1268" s="381">
        <v>38800</v>
      </c>
      <c r="AC1268" s="381">
        <v>41950</v>
      </c>
      <c r="AD1268" s="381">
        <v>45050</v>
      </c>
      <c r="AE1268" s="381">
        <v>48150</v>
      </c>
      <c r="AF1268" s="381">
        <v>51250</v>
      </c>
      <c r="AG1268" s="381">
        <v>9999</v>
      </c>
      <c r="AH1268" s="381" t="s">
        <v>3682</v>
      </c>
      <c r="AI1268" s="381" t="s">
        <v>10369</v>
      </c>
      <c r="AJ1268" s="381">
        <v>0</v>
      </c>
    </row>
    <row r="1269" spans="1:36">
      <c r="A1269" s="381" t="s">
        <v>554</v>
      </c>
      <c r="B1269" s="381" t="s">
        <v>10393</v>
      </c>
      <c r="C1269" s="381">
        <v>21</v>
      </c>
      <c r="D1269" s="381">
        <v>227</v>
      </c>
      <c r="E1269" s="381" t="s">
        <v>10392</v>
      </c>
      <c r="F1269" s="381" t="s">
        <v>10391</v>
      </c>
      <c r="G1269" s="381" t="s">
        <v>1832</v>
      </c>
      <c r="H1269" s="381">
        <v>62000</v>
      </c>
      <c r="I1269" s="381">
        <v>21700</v>
      </c>
      <c r="J1269" s="381">
        <v>24800</v>
      </c>
      <c r="K1269" s="381">
        <v>27900</v>
      </c>
      <c r="L1269" s="381">
        <v>31000</v>
      </c>
      <c r="M1269" s="381">
        <v>33500</v>
      </c>
      <c r="N1269" s="381">
        <v>36000</v>
      </c>
      <c r="O1269" s="381">
        <v>38450</v>
      </c>
      <c r="P1269" s="381">
        <v>40950</v>
      </c>
      <c r="Q1269" s="381">
        <v>13050</v>
      </c>
      <c r="R1269" s="381">
        <v>16240</v>
      </c>
      <c r="S1269" s="381">
        <v>20420</v>
      </c>
      <c r="T1269" s="381">
        <v>24600</v>
      </c>
      <c r="U1269" s="381">
        <v>28780</v>
      </c>
      <c r="V1269" s="381">
        <v>32960</v>
      </c>
      <c r="W1269" s="381">
        <v>37140</v>
      </c>
      <c r="X1269" s="381">
        <v>40950</v>
      </c>
      <c r="Y1269" s="381">
        <v>34750</v>
      </c>
      <c r="Z1269" s="381">
        <v>39700</v>
      </c>
      <c r="AA1269" s="381">
        <v>44650</v>
      </c>
      <c r="AB1269" s="381">
        <v>49600</v>
      </c>
      <c r="AC1269" s="381">
        <v>53600</v>
      </c>
      <c r="AD1269" s="381">
        <v>57550</v>
      </c>
      <c r="AE1269" s="381">
        <v>61550</v>
      </c>
      <c r="AF1269" s="381">
        <v>65500</v>
      </c>
      <c r="AG1269" s="381">
        <v>9999</v>
      </c>
      <c r="AH1269" s="381" t="s">
        <v>1832</v>
      </c>
      <c r="AI1269" s="381" t="s">
        <v>10369</v>
      </c>
      <c r="AJ1269" s="381">
        <v>1</v>
      </c>
    </row>
    <row r="1270" spans="1:36">
      <c r="A1270" s="381" t="s">
        <v>554</v>
      </c>
      <c r="B1270" s="381" t="s">
        <v>10390</v>
      </c>
      <c r="C1270" s="381">
        <v>21</v>
      </c>
      <c r="D1270" s="381">
        <v>229</v>
      </c>
      <c r="E1270" s="381" t="s">
        <v>10389</v>
      </c>
      <c r="F1270" s="381" t="s">
        <v>10388</v>
      </c>
      <c r="G1270" s="381" t="s">
        <v>1111</v>
      </c>
      <c r="H1270" s="381">
        <v>50900</v>
      </c>
      <c r="I1270" s="381">
        <v>17850</v>
      </c>
      <c r="J1270" s="381">
        <v>20400</v>
      </c>
      <c r="K1270" s="381">
        <v>22950</v>
      </c>
      <c r="L1270" s="381">
        <v>25450</v>
      </c>
      <c r="M1270" s="381">
        <v>27500</v>
      </c>
      <c r="N1270" s="381">
        <v>29550</v>
      </c>
      <c r="O1270" s="381">
        <v>31600</v>
      </c>
      <c r="P1270" s="381">
        <v>33600</v>
      </c>
      <c r="Q1270" s="381">
        <v>12060</v>
      </c>
      <c r="R1270" s="381">
        <v>16240</v>
      </c>
      <c r="S1270" s="381">
        <v>20420</v>
      </c>
      <c r="T1270" s="381">
        <v>24600</v>
      </c>
      <c r="U1270" s="381">
        <v>27500</v>
      </c>
      <c r="V1270" s="381">
        <v>29550</v>
      </c>
      <c r="W1270" s="381">
        <v>31600</v>
      </c>
      <c r="X1270" s="381">
        <v>33600</v>
      </c>
      <c r="Y1270" s="381">
        <v>28500</v>
      </c>
      <c r="Z1270" s="381">
        <v>32600</v>
      </c>
      <c r="AA1270" s="381">
        <v>36650</v>
      </c>
      <c r="AB1270" s="381">
        <v>40700</v>
      </c>
      <c r="AC1270" s="381">
        <v>44000</v>
      </c>
      <c r="AD1270" s="381">
        <v>47250</v>
      </c>
      <c r="AE1270" s="381">
        <v>50500</v>
      </c>
      <c r="AF1270" s="381">
        <v>53750</v>
      </c>
      <c r="AG1270" s="381">
        <v>9999</v>
      </c>
      <c r="AH1270" s="381" t="s">
        <v>1111</v>
      </c>
      <c r="AI1270" s="381" t="s">
        <v>10369</v>
      </c>
      <c r="AJ1270" s="381">
        <v>0</v>
      </c>
    </row>
    <row r="1271" spans="1:36">
      <c r="A1271" s="381" t="s">
        <v>554</v>
      </c>
      <c r="B1271" s="381" t="s">
        <v>10387</v>
      </c>
      <c r="C1271" s="381">
        <v>21</v>
      </c>
      <c r="D1271" s="381">
        <v>231</v>
      </c>
      <c r="E1271" s="381" t="s">
        <v>10386</v>
      </c>
      <c r="F1271" s="381" t="s">
        <v>10385</v>
      </c>
      <c r="G1271" s="381" t="s">
        <v>1382</v>
      </c>
      <c r="H1271" s="381">
        <v>37400</v>
      </c>
      <c r="I1271" s="381">
        <v>16750</v>
      </c>
      <c r="J1271" s="381">
        <v>19150</v>
      </c>
      <c r="K1271" s="381">
        <v>21550</v>
      </c>
      <c r="L1271" s="381">
        <v>23900</v>
      </c>
      <c r="M1271" s="381">
        <v>25850</v>
      </c>
      <c r="N1271" s="381">
        <v>27750</v>
      </c>
      <c r="O1271" s="381">
        <v>29650</v>
      </c>
      <c r="P1271" s="381">
        <v>31550</v>
      </c>
      <c r="Q1271" s="381">
        <v>12060</v>
      </c>
      <c r="R1271" s="381">
        <v>16240</v>
      </c>
      <c r="S1271" s="381">
        <v>20420</v>
      </c>
      <c r="T1271" s="381">
        <v>23900</v>
      </c>
      <c r="U1271" s="381">
        <v>25850</v>
      </c>
      <c r="V1271" s="381">
        <v>27750</v>
      </c>
      <c r="W1271" s="381">
        <v>29650</v>
      </c>
      <c r="X1271" s="381">
        <v>31550</v>
      </c>
      <c r="Y1271" s="381">
        <v>26800</v>
      </c>
      <c r="Z1271" s="381">
        <v>30600</v>
      </c>
      <c r="AA1271" s="381">
        <v>34450</v>
      </c>
      <c r="AB1271" s="381">
        <v>38250</v>
      </c>
      <c r="AC1271" s="381">
        <v>41350</v>
      </c>
      <c r="AD1271" s="381">
        <v>44400</v>
      </c>
      <c r="AE1271" s="381">
        <v>47450</v>
      </c>
      <c r="AF1271" s="381">
        <v>50500</v>
      </c>
      <c r="AG1271" s="381">
        <v>9999</v>
      </c>
      <c r="AH1271" s="381" t="s">
        <v>1382</v>
      </c>
      <c r="AI1271" s="381" t="s">
        <v>10369</v>
      </c>
      <c r="AJ1271" s="381">
        <v>0</v>
      </c>
    </row>
    <row r="1272" spans="1:36">
      <c r="A1272" s="381" t="s">
        <v>554</v>
      </c>
      <c r="B1272" s="381" t="s">
        <v>10384</v>
      </c>
      <c r="C1272" s="381">
        <v>21</v>
      </c>
      <c r="D1272" s="381">
        <v>233</v>
      </c>
      <c r="E1272" s="381" t="s">
        <v>10383</v>
      </c>
      <c r="F1272" s="381" t="s">
        <v>10382</v>
      </c>
      <c r="G1272" s="381" t="s">
        <v>1378</v>
      </c>
      <c r="H1272" s="381">
        <v>55800</v>
      </c>
      <c r="I1272" s="381">
        <v>20100</v>
      </c>
      <c r="J1272" s="381">
        <v>22950</v>
      </c>
      <c r="K1272" s="381">
        <v>25800</v>
      </c>
      <c r="L1272" s="381">
        <v>28650</v>
      </c>
      <c r="M1272" s="381">
        <v>30950</v>
      </c>
      <c r="N1272" s="381">
        <v>33250</v>
      </c>
      <c r="O1272" s="381">
        <v>35550</v>
      </c>
      <c r="P1272" s="381">
        <v>37850</v>
      </c>
      <c r="Q1272" s="381">
        <v>12060</v>
      </c>
      <c r="R1272" s="381">
        <v>16240</v>
      </c>
      <c r="S1272" s="381">
        <v>20420</v>
      </c>
      <c r="T1272" s="381">
        <v>24600</v>
      </c>
      <c r="U1272" s="381">
        <v>28780</v>
      </c>
      <c r="V1272" s="381">
        <v>32960</v>
      </c>
      <c r="W1272" s="381">
        <v>35550</v>
      </c>
      <c r="X1272" s="381">
        <v>37850</v>
      </c>
      <c r="Y1272" s="381">
        <v>32100</v>
      </c>
      <c r="Z1272" s="381">
        <v>36700</v>
      </c>
      <c r="AA1272" s="381">
        <v>41300</v>
      </c>
      <c r="AB1272" s="381">
        <v>45850</v>
      </c>
      <c r="AC1272" s="381">
        <v>49550</v>
      </c>
      <c r="AD1272" s="381">
        <v>53200</v>
      </c>
      <c r="AE1272" s="381">
        <v>56900</v>
      </c>
      <c r="AF1272" s="381">
        <v>60550</v>
      </c>
      <c r="AG1272" s="381">
        <v>9999</v>
      </c>
      <c r="AH1272" s="381" t="s">
        <v>1378</v>
      </c>
      <c r="AI1272" s="381" t="s">
        <v>10369</v>
      </c>
      <c r="AJ1272" s="381">
        <v>0</v>
      </c>
    </row>
    <row r="1273" spans="1:36">
      <c r="A1273" s="381" t="s">
        <v>554</v>
      </c>
      <c r="B1273" s="381" t="s">
        <v>10381</v>
      </c>
      <c r="C1273" s="381">
        <v>21</v>
      </c>
      <c r="D1273" s="381">
        <v>235</v>
      </c>
      <c r="E1273" s="381" t="s">
        <v>10380</v>
      </c>
      <c r="F1273" s="381" t="s">
        <v>10379</v>
      </c>
      <c r="G1273" s="381" t="s">
        <v>10378</v>
      </c>
      <c r="H1273" s="381">
        <v>40900</v>
      </c>
      <c r="I1273" s="381">
        <v>16750</v>
      </c>
      <c r="J1273" s="381">
        <v>19150</v>
      </c>
      <c r="K1273" s="381">
        <v>21550</v>
      </c>
      <c r="L1273" s="381">
        <v>23900</v>
      </c>
      <c r="M1273" s="381">
        <v>25850</v>
      </c>
      <c r="N1273" s="381">
        <v>27750</v>
      </c>
      <c r="O1273" s="381">
        <v>29650</v>
      </c>
      <c r="P1273" s="381">
        <v>31550</v>
      </c>
      <c r="Q1273" s="381">
        <v>12060</v>
      </c>
      <c r="R1273" s="381">
        <v>16240</v>
      </c>
      <c r="S1273" s="381">
        <v>20420</v>
      </c>
      <c r="T1273" s="381">
        <v>23900</v>
      </c>
      <c r="U1273" s="381">
        <v>25850</v>
      </c>
      <c r="V1273" s="381">
        <v>27750</v>
      </c>
      <c r="W1273" s="381">
        <v>29650</v>
      </c>
      <c r="X1273" s="381">
        <v>31550</v>
      </c>
      <c r="Y1273" s="381">
        <v>26800</v>
      </c>
      <c r="Z1273" s="381">
        <v>30600</v>
      </c>
      <c r="AA1273" s="381">
        <v>34450</v>
      </c>
      <c r="AB1273" s="381">
        <v>38250</v>
      </c>
      <c r="AC1273" s="381">
        <v>41350</v>
      </c>
      <c r="AD1273" s="381">
        <v>44400</v>
      </c>
      <c r="AE1273" s="381">
        <v>47450</v>
      </c>
      <c r="AF1273" s="381">
        <v>50500</v>
      </c>
      <c r="AG1273" s="381">
        <v>9999</v>
      </c>
      <c r="AH1273" s="381" t="s">
        <v>10378</v>
      </c>
      <c r="AI1273" s="381" t="s">
        <v>10369</v>
      </c>
      <c r="AJ1273" s="381">
        <v>0</v>
      </c>
    </row>
    <row r="1274" spans="1:36">
      <c r="A1274" s="381" t="s">
        <v>554</v>
      </c>
      <c r="B1274" s="381" t="s">
        <v>10377</v>
      </c>
      <c r="C1274" s="381">
        <v>21</v>
      </c>
      <c r="D1274" s="381">
        <v>237</v>
      </c>
      <c r="E1274" s="381" t="s">
        <v>10376</v>
      </c>
      <c r="F1274" s="381" t="s">
        <v>10375</v>
      </c>
      <c r="G1274" s="381" t="s">
        <v>10374</v>
      </c>
      <c r="H1274" s="381">
        <v>28000</v>
      </c>
      <c r="I1274" s="381">
        <v>16750</v>
      </c>
      <c r="J1274" s="381">
        <v>19150</v>
      </c>
      <c r="K1274" s="381">
        <v>21550</v>
      </c>
      <c r="L1274" s="381">
        <v>23900</v>
      </c>
      <c r="M1274" s="381">
        <v>25850</v>
      </c>
      <c r="N1274" s="381">
        <v>27750</v>
      </c>
      <c r="O1274" s="381">
        <v>29650</v>
      </c>
      <c r="P1274" s="381">
        <v>31550</v>
      </c>
      <c r="Q1274" s="381">
        <v>12060</v>
      </c>
      <c r="R1274" s="381">
        <v>16240</v>
      </c>
      <c r="S1274" s="381">
        <v>20420</v>
      </c>
      <c r="T1274" s="381">
        <v>23900</v>
      </c>
      <c r="U1274" s="381">
        <v>25850</v>
      </c>
      <c r="V1274" s="381">
        <v>27750</v>
      </c>
      <c r="W1274" s="381">
        <v>29650</v>
      </c>
      <c r="X1274" s="381">
        <v>31550</v>
      </c>
      <c r="Y1274" s="381">
        <v>26800</v>
      </c>
      <c r="Z1274" s="381">
        <v>30600</v>
      </c>
      <c r="AA1274" s="381">
        <v>34450</v>
      </c>
      <c r="AB1274" s="381">
        <v>38250</v>
      </c>
      <c r="AC1274" s="381">
        <v>41350</v>
      </c>
      <c r="AD1274" s="381">
        <v>44400</v>
      </c>
      <c r="AE1274" s="381">
        <v>47450</v>
      </c>
      <c r="AF1274" s="381">
        <v>50500</v>
      </c>
      <c r="AG1274" s="381">
        <v>9999</v>
      </c>
      <c r="AH1274" s="381" t="s">
        <v>10374</v>
      </c>
      <c r="AI1274" s="381" t="s">
        <v>10369</v>
      </c>
      <c r="AJ1274" s="381">
        <v>0</v>
      </c>
    </row>
    <row r="1275" spans="1:36">
      <c r="A1275" s="381" t="s">
        <v>554</v>
      </c>
      <c r="B1275" s="381" t="s">
        <v>10373</v>
      </c>
      <c r="C1275" s="381">
        <v>21</v>
      </c>
      <c r="D1275" s="381">
        <v>239</v>
      </c>
      <c r="E1275" s="381" t="s">
        <v>10372</v>
      </c>
      <c r="F1275" s="381" t="s">
        <v>10371</v>
      </c>
      <c r="G1275" s="381" t="s">
        <v>10370</v>
      </c>
      <c r="H1275" s="381">
        <v>66600</v>
      </c>
      <c r="I1275" s="381">
        <v>23350</v>
      </c>
      <c r="J1275" s="381">
        <v>26650</v>
      </c>
      <c r="K1275" s="381">
        <v>30000</v>
      </c>
      <c r="L1275" s="381">
        <v>33300</v>
      </c>
      <c r="M1275" s="381">
        <v>36000</v>
      </c>
      <c r="N1275" s="381">
        <v>38650</v>
      </c>
      <c r="O1275" s="381">
        <v>41300</v>
      </c>
      <c r="P1275" s="381">
        <v>44000</v>
      </c>
      <c r="Q1275" s="381">
        <v>14000</v>
      </c>
      <c r="R1275" s="381">
        <v>16240</v>
      </c>
      <c r="S1275" s="381">
        <v>20420</v>
      </c>
      <c r="T1275" s="381">
        <v>24600</v>
      </c>
      <c r="U1275" s="381">
        <v>28780</v>
      </c>
      <c r="V1275" s="381">
        <v>32960</v>
      </c>
      <c r="W1275" s="381">
        <v>37140</v>
      </c>
      <c r="X1275" s="381">
        <v>41320</v>
      </c>
      <c r="Y1275" s="381">
        <v>37350</v>
      </c>
      <c r="Z1275" s="381">
        <v>42650</v>
      </c>
      <c r="AA1275" s="381">
        <v>48000</v>
      </c>
      <c r="AB1275" s="381">
        <v>53300</v>
      </c>
      <c r="AC1275" s="381">
        <v>57600</v>
      </c>
      <c r="AD1275" s="381">
        <v>61850</v>
      </c>
      <c r="AE1275" s="381">
        <v>66100</v>
      </c>
      <c r="AF1275" s="381">
        <v>70400</v>
      </c>
      <c r="AG1275" s="381">
        <v>4280</v>
      </c>
      <c r="AH1275" s="381" t="s">
        <v>10370</v>
      </c>
      <c r="AI1275" s="381" t="s">
        <v>10369</v>
      </c>
      <c r="AJ1275" s="381">
        <v>1</v>
      </c>
    </row>
    <row r="1276" spans="1:36">
      <c r="A1276" s="381" t="s">
        <v>555</v>
      </c>
      <c r="B1276" s="381" t="s">
        <v>10368</v>
      </c>
      <c r="C1276" s="381">
        <v>22</v>
      </c>
      <c r="D1276" s="381">
        <v>1</v>
      </c>
      <c r="E1276" s="381" t="s">
        <v>10367</v>
      </c>
      <c r="F1276" s="381" t="s">
        <v>10366</v>
      </c>
      <c r="G1276" s="381" t="s">
        <v>10365</v>
      </c>
      <c r="H1276" s="381">
        <v>46000</v>
      </c>
      <c r="I1276" s="381">
        <v>16550</v>
      </c>
      <c r="J1276" s="381">
        <v>18900</v>
      </c>
      <c r="K1276" s="381">
        <v>21250</v>
      </c>
      <c r="L1276" s="381">
        <v>23600</v>
      </c>
      <c r="M1276" s="381">
        <v>25500</v>
      </c>
      <c r="N1276" s="381">
        <v>27400</v>
      </c>
      <c r="O1276" s="381">
        <v>29300</v>
      </c>
      <c r="P1276" s="381">
        <v>31200</v>
      </c>
      <c r="Q1276" s="381">
        <v>12060</v>
      </c>
      <c r="R1276" s="381">
        <v>16240</v>
      </c>
      <c r="S1276" s="381">
        <v>20420</v>
      </c>
      <c r="T1276" s="381">
        <v>23600</v>
      </c>
      <c r="U1276" s="381">
        <v>25500</v>
      </c>
      <c r="V1276" s="381">
        <v>27400</v>
      </c>
      <c r="W1276" s="381">
        <v>29300</v>
      </c>
      <c r="X1276" s="381">
        <v>31200</v>
      </c>
      <c r="Y1276" s="381">
        <v>26450</v>
      </c>
      <c r="Z1276" s="381">
        <v>30200</v>
      </c>
      <c r="AA1276" s="381">
        <v>34000</v>
      </c>
      <c r="AB1276" s="381">
        <v>37750</v>
      </c>
      <c r="AC1276" s="381">
        <v>40800</v>
      </c>
      <c r="AD1276" s="381">
        <v>43800</v>
      </c>
      <c r="AE1276" s="381">
        <v>46850</v>
      </c>
      <c r="AF1276" s="381">
        <v>49850</v>
      </c>
      <c r="AG1276" s="381">
        <v>3880</v>
      </c>
      <c r="AH1276" s="381" t="s">
        <v>10365</v>
      </c>
      <c r="AI1276" s="381" t="s">
        <v>10152</v>
      </c>
      <c r="AJ1276" s="381">
        <v>1</v>
      </c>
    </row>
    <row r="1277" spans="1:36">
      <c r="A1277" s="381" t="s">
        <v>555</v>
      </c>
      <c r="B1277" s="381" t="s">
        <v>10364</v>
      </c>
      <c r="C1277" s="381">
        <v>22</v>
      </c>
      <c r="D1277" s="381">
        <v>3</v>
      </c>
      <c r="E1277" s="381" t="s">
        <v>10363</v>
      </c>
      <c r="F1277" s="381" t="s">
        <v>10362</v>
      </c>
      <c r="G1277" s="381" t="s">
        <v>10361</v>
      </c>
      <c r="H1277" s="381">
        <v>50800</v>
      </c>
      <c r="I1277" s="381">
        <v>17800</v>
      </c>
      <c r="J1277" s="381">
        <v>20350</v>
      </c>
      <c r="K1277" s="381">
        <v>22900</v>
      </c>
      <c r="L1277" s="381">
        <v>25400</v>
      </c>
      <c r="M1277" s="381">
        <v>27450</v>
      </c>
      <c r="N1277" s="381">
        <v>29500</v>
      </c>
      <c r="O1277" s="381">
        <v>31500</v>
      </c>
      <c r="P1277" s="381">
        <v>33550</v>
      </c>
      <c r="Q1277" s="381">
        <v>12060</v>
      </c>
      <c r="R1277" s="381">
        <v>16240</v>
      </c>
      <c r="S1277" s="381">
        <v>20420</v>
      </c>
      <c r="T1277" s="381">
        <v>24600</v>
      </c>
      <c r="U1277" s="381">
        <v>27450</v>
      </c>
      <c r="V1277" s="381">
        <v>29500</v>
      </c>
      <c r="W1277" s="381">
        <v>31500</v>
      </c>
      <c r="X1277" s="381">
        <v>33550</v>
      </c>
      <c r="Y1277" s="381">
        <v>28500</v>
      </c>
      <c r="Z1277" s="381">
        <v>32550</v>
      </c>
      <c r="AA1277" s="381">
        <v>36600</v>
      </c>
      <c r="AB1277" s="381">
        <v>40650</v>
      </c>
      <c r="AC1277" s="381">
        <v>43950</v>
      </c>
      <c r="AD1277" s="381">
        <v>47200</v>
      </c>
      <c r="AE1277" s="381">
        <v>50450</v>
      </c>
      <c r="AF1277" s="381">
        <v>53700</v>
      </c>
      <c r="AG1277" s="381">
        <v>9999</v>
      </c>
      <c r="AH1277" s="381" t="s">
        <v>10361</v>
      </c>
      <c r="AI1277" s="381" t="s">
        <v>10152</v>
      </c>
      <c r="AJ1277" s="381">
        <v>0</v>
      </c>
    </row>
    <row r="1278" spans="1:36">
      <c r="A1278" s="381" t="s">
        <v>555</v>
      </c>
      <c r="B1278" s="381" t="s">
        <v>10360</v>
      </c>
      <c r="C1278" s="381">
        <v>22</v>
      </c>
      <c r="D1278" s="381">
        <v>5</v>
      </c>
      <c r="E1278" s="381" t="s">
        <v>10159</v>
      </c>
      <c r="F1278" s="381" t="s">
        <v>10158</v>
      </c>
      <c r="G1278" s="381" t="s">
        <v>10359</v>
      </c>
      <c r="H1278" s="381">
        <v>67900</v>
      </c>
      <c r="I1278" s="381">
        <v>23800</v>
      </c>
      <c r="J1278" s="381">
        <v>27200</v>
      </c>
      <c r="K1278" s="381">
        <v>30600</v>
      </c>
      <c r="L1278" s="381">
        <v>33950</v>
      </c>
      <c r="M1278" s="381">
        <v>36700</v>
      </c>
      <c r="N1278" s="381">
        <v>39400</v>
      </c>
      <c r="O1278" s="381">
        <v>42100</v>
      </c>
      <c r="P1278" s="381">
        <v>44850</v>
      </c>
      <c r="Q1278" s="381">
        <v>14250</v>
      </c>
      <c r="R1278" s="381">
        <v>16300</v>
      </c>
      <c r="S1278" s="381">
        <v>20420</v>
      </c>
      <c r="T1278" s="381">
        <v>24600</v>
      </c>
      <c r="U1278" s="381">
        <v>28780</v>
      </c>
      <c r="V1278" s="381">
        <v>32960</v>
      </c>
      <c r="W1278" s="381">
        <v>37140</v>
      </c>
      <c r="X1278" s="381">
        <v>41320</v>
      </c>
      <c r="Y1278" s="381">
        <v>38050</v>
      </c>
      <c r="Z1278" s="381">
        <v>43450</v>
      </c>
      <c r="AA1278" s="381">
        <v>48900</v>
      </c>
      <c r="AB1278" s="381">
        <v>54300</v>
      </c>
      <c r="AC1278" s="381">
        <v>58650</v>
      </c>
      <c r="AD1278" s="381">
        <v>63000</v>
      </c>
      <c r="AE1278" s="381">
        <v>67350</v>
      </c>
      <c r="AF1278" s="381">
        <v>71700</v>
      </c>
      <c r="AG1278" s="381">
        <v>760</v>
      </c>
      <c r="AH1278" s="381" t="s">
        <v>10359</v>
      </c>
      <c r="AI1278" s="381" t="s">
        <v>10152</v>
      </c>
      <c r="AJ1278" s="381">
        <v>1</v>
      </c>
    </row>
    <row r="1279" spans="1:36">
      <c r="A1279" s="381" t="s">
        <v>555</v>
      </c>
      <c r="B1279" s="381" t="s">
        <v>10358</v>
      </c>
      <c r="C1279" s="381">
        <v>22</v>
      </c>
      <c r="D1279" s="381">
        <v>7</v>
      </c>
      <c r="E1279" s="381" t="s">
        <v>10357</v>
      </c>
      <c r="F1279" s="381" t="s">
        <v>10356</v>
      </c>
      <c r="G1279" s="381" t="s">
        <v>10355</v>
      </c>
      <c r="H1279" s="381">
        <v>56600</v>
      </c>
      <c r="I1279" s="381">
        <v>19850</v>
      </c>
      <c r="J1279" s="381">
        <v>22650</v>
      </c>
      <c r="K1279" s="381">
        <v>25500</v>
      </c>
      <c r="L1279" s="381">
        <v>28300</v>
      </c>
      <c r="M1279" s="381">
        <v>30600</v>
      </c>
      <c r="N1279" s="381">
        <v>32850</v>
      </c>
      <c r="O1279" s="381">
        <v>35100</v>
      </c>
      <c r="P1279" s="381">
        <v>37400</v>
      </c>
      <c r="Q1279" s="381">
        <v>12060</v>
      </c>
      <c r="R1279" s="381">
        <v>16240</v>
      </c>
      <c r="S1279" s="381">
        <v>20420</v>
      </c>
      <c r="T1279" s="381">
        <v>24600</v>
      </c>
      <c r="U1279" s="381">
        <v>28780</v>
      </c>
      <c r="V1279" s="381">
        <v>32850</v>
      </c>
      <c r="W1279" s="381">
        <v>35100</v>
      </c>
      <c r="X1279" s="381">
        <v>37400</v>
      </c>
      <c r="Y1279" s="381">
        <v>31750</v>
      </c>
      <c r="Z1279" s="381">
        <v>36250</v>
      </c>
      <c r="AA1279" s="381">
        <v>40800</v>
      </c>
      <c r="AB1279" s="381">
        <v>45300</v>
      </c>
      <c r="AC1279" s="381">
        <v>48950</v>
      </c>
      <c r="AD1279" s="381">
        <v>52550</v>
      </c>
      <c r="AE1279" s="381">
        <v>56200</v>
      </c>
      <c r="AF1279" s="381">
        <v>59800</v>
      </c>
      <c r="AG1279" s="381">
        <v>9999</v>
      </c>
      <c r="AH1279" s="381" t="s">
        <v>10355</v>
      </c>
      <c r="AI1279" s="381" t="s">
        <v>10152</v>
      </c>
      <c r="AJ1279" s="381">
        <v>0</v>
      </c>
    </row>
    <row r="1280" spans="1:36">
      <c r="A1280" s="381" t="s">
        <v>555</v>
      </c>
      <c r="B1280" s="381" t="s">
        <v>10354</v>
      </c>
      <c r="C1280" s="381">
        <v>22</v>
      </c>
      <c r="D1280" s="381">
        <v>9</v>
      </c>
      <c r="E1280" s="381" t="s">
        <v>10353</v>
      </c>
      <c r="F1280" s="381" t="s">
        <v>10352</v>
      </c>
      <c r="G1280" s="381" t="s">
        <v>10351</v>
      </c>
      <c r="H1280" s="381">
        <v>42800</v>
      </c>
      <c r="I1280" s="381">
        <v>16550</v>
      </c>
      <c r="J1280" s="381">
        <v>18900</v>
      </c>
      <c r="K1280" s="381">
        <v>21250</v>
      </c>
      <c r="L1280" s="381">
        <v>23600</v>
      </c>
      <c r="M1280" s="381">
        <v>25500</v>
      </c>
      <c r="N1280" s="381">
        <v>27400</v>
      </c>
      <c r="O1280" s="381">
        <v>29300</v>
      </c>
      <c r="P1280" s="381">
        <v>31200</v>
      </c>
      <c r="Q1280" s="381">
        <v>12060</v>
      </c>
      <c r="R1280" s="381">
        <v>16240</v>
      </c>
      <c r="S1280" s="381">
        <v>20420</v>
      </c>
      <c r="T1280" s="381">
        <v>23600</v>
      </c>
      <c r="U1280" s="381">
        <v>25500</v>
      </c>
      <c r="V1280" s="381">
        <v>27400</v>
      </c>
      <c r="W1280" s="381">
        <v>29300</v>
      </c>
      <c r="X1280" s="381">
        <v>31200</v>
      </c>
      <c r="Y1280" s="381">
        <v>26450</v>
      </c>
      <c r="Z1280" s="381">
        <v>30200</v>
      </c>
      <c r="AA1280" s="381">
        <v>34000</v>
      </c>
      <c r="AB1280" s="381">
        <v>37750</v>
      </c>
      <c r="AC1280" s="381">
        <v>40800</v>
      </c>
      <c r="AD1280" s="381">
        <v>43800</v>
      </c>
      <c r="AE1280" s="381">
        <v>46850</v>
      </c>
      <c r="AF1280" s="381">
        <v>49850</v>
      </c>
      <c r="AG1280" s="381">
        <v>9999</v>
      </c>
      <c r="AH1280" s="381" t="s">
        <v>10351</v>
      </c>
      <c r="AI1280" s="381" t="s">
        <v>10152</v>
      </c>
      <c r="AJ1280" s="381">
        <v>0</v>
      </c>
    </row>
    <row r="1281" spans="1:36">
      <c r="A1281" s="381" t="s">
        <v>555</v>
      </c>
      <c r="B1281" s="381" t="s">
        <v>10350</v>
      </c>
      <c r="C1281" s="381">
        <v>22</v>
      </c>
      <c r="D1281" s="381">
        <v>11</v>
      </c>
      <c r="E1281" s="381" t="s">
        <v>10349</v>
      </c>
      <c r="F1281" s="381" t="s">
        <v>10348</v>
      </c>
      <c r="G1281" s="381" t="s">
        <v>10347</v>
      </c>
      <c r="H1281" s="381">
        <v>62400</v>
      </c>
      <c r="I1281" s="381">
        <v>21850</v>
      </c>
      <c r="J1281" s="381">
        <v>25000</v>
      </c>
      <c r="K1281" s="381">
        <v>28100</v>
      </c>
      <c r="L1281" s="381">
        <v>31200</v>
      </c>
      <c r="M1281" s="381">
        <v>33700</v>
      </c>
      <c r="N1281" s="381">
        <v>36200</v>
      </c>
      <c r="O1281" s="381">
        <v>38700</v>
      </c>
      <c r="P1281" s="381">
        <v>41200</v>
      </c>
      <c r="Q1281" s="381">
        <v>13100</v>
      </c>
      <c r="R1281" s="381">
        <v>16240</v>
      </c>
      <c r="S1281" s="381">
        <v>20420</v>
      </c>
      <c r="T1281" s="381">
        <v>24600</v>
      </c>
      <c r="U1281" s="381">
        <v>28780</v>
      </c>
      <c r="V1281" s="381">
        <v>32960</v>
      </c>
      <c r="W1281" s="381">
        <v>37140</v>
      </c>
      <c r="X1281" s="381">
        <v>41200</v>
      </c>
      <c r="Y1281" s="381">
        <v>34950</v>
      </c>
      <c r="Z1281" s="381">
        <v>39950</v>
      </c>
      <c r="AA1281" s="381">
        <v>44950</v>
      </c>
      <c r="AB1281" s="381">
        <v>49900</v>
      </c>
      <c r="AC1281" s="381">
        <v>53900</v>
      </c>
      <c r="AD1281" s="381">
        <v>57900</v>
      </c>
      <c r="AE1281" s="381">
        <v>61900</v>
      </c>
      <c r="AF1281" s="381">
        <v>65900</v>
      </c>
      <c r="AG1281" s="381">
        <v>9999</v>
      </c>
      <c r="AH1281" s="381" t="s">
        <v>10347</v>
      </c>
      <c r="AI1281" s="381" t="s">
        <v>10152</v>
      </c>
      <c r="AJ1281" s="381">
        <v>0</v>
      </c>
    </row>
    <row r="1282" spans="1:36">
      <c r="A1282" s="381" t="s">
        <v>555</v>
      </c>
      <c r="B1282" s="381" t="s">
        <v>10346</v>
      </c>
      <c r="C1282" s="381">
        <v>22</v>
      </c>
      <c r="D1282" s="381">
        <v>13</v>
      </c>
      <c r="E1282" s="381" t="s">
        <v>10345</v>
      </c>
      <c r="F1282" s="381" t="s">
        <v>10344</v>
      </c>
      <c r="G1282" s="381" t="s">
        <v>10343</v>
      </c>
      <c r="H1282" s="381">
        <v>44400</v>
      </c>
      <c r="I1282" s="381">
        <v>16550</v>
      </c>
      <c r="J1282" s="381">
        <v>18900</v>
      </c>
      <c r="K1282" s="381">
        <v>21250</v>
      </c>
      <c r="L1282" s="381">
        <v>23600</v>
      </c>
      <c r="M1282" s="381">
        <v>25500</v>
      </c>
      <c r="N1282" s="381">
        <v>27400</v>
      </c>
      <c r="O1282" s="381">
        <v>29300</v>
      </c>
      <c r="P1282" s="381">
        <v>31200</v>
      </c>
      <c r="Q1282" s="381">
        <v>12060</v>
      </c>
      <c r="R1282" s="381">
        <v>16240</v>
      </c>
      <c r="S1282" s="381">
        <v>20420</v>
      </c>
      <c r="T1282" s="381">
        <v>23600</v>
      </c>
      <c r="U1282" s="381">
        <v>25500</v>
      </c>
      <c r="V1282" s="381">
        <v>27400</v>
      </c>
      <c r="W1282" s="381">
        <v>29300</v>
      </c>
      <c r="X1282" s="381">
        <v>31200</v>
      </c>
      <c r="Y1282" s="381">
        <v>26450</v>
      </c>
      <c r="Z1282" s="381">
        <v>30200</v>
      </c>
      <c r="AA1282" s="381">
        <v>34000</v>
      </c>
      <c r="AB1282" s="381">
        <v>37750</v>
      </c>
      <c r="AC1282" s="381">
        <v>40800</v>
      </c>
      <c r="AD1282" s="381">
        <v>43800</v>
      </c>
      <c r="AE1282" s="381">
        <v>46850</v>
      </c>
      <c r="AF1282" s="381">
        <v>49850</v>
      </c>
      <c r="AG1282" s="381">
        <v>9999</v>
      </c>
      <c r="AH1282" s="381" t="s">
        <v>10343</v>
      </c>
      <c r="AI1282" s="381" t="s">
        <v>10152</v>
      </c>
      <c r="AJ1282" s="381">
        <v>0</v>
      </c>
    </row>
    <row r="1283" spans="1:36">
      <c r="A1283" s="381" t="s">
        <v>555</v>
      </c>
      <c r="B1283" s="381" t="s">
        <v>10342</v>
      </c>
      <c r="C1283" s="381">
        <v>22</v>
      </c>
      <c r="D1283" s="381">
        <v>15</v>
      </c>
      <c r="E1283" s="381" t="s">
        <v>10315</v>
      </c>
      <c r="F1283" s="381" t="s">
        <v>10314</v>
      </c>
      <c r="G1283" s="381" t="s">
        <v>10341</v>
      </c>
      <c r="H1283" s="381">
        <v>54700</v>
      </c>
      <c r="I1283" s="381">
        <v>19850</v>
      </c>
      <c r="J1283" s="381">
        <v>22650</v>
      </c>
      <c r="K1283" s="381">
        <v>25500</v>
      </c>
      <c r="L1283" s="381">
        <v>28300</v>
      </c>
      <c r="M1283" s="381">
        <v>30600</v>
      </c>
      <c r="N1283" s="381">
        <v>32850</v>
      </c>
      <c r="O1283" s="381">
        <v>35100</v>
      </c>
      <c r="P1283" s="381">
        <v>37400</v>
      </c>
      <c r="Q1283" s="381">
        <v>12060</v>
      </c>
      <c r="R1283" s="381">
        <v>16240</v>
      </c>
      <c r="S1283" s="381">
        <v>20420</v>
      </c>
      <c r="T1283" s="381">
        <v>24600</v>
      </c>
      <c r="U1283" s="381">
        <v>28780</v>
      </c>
      <c r="V1283" s="381">
        <v>32850</v>
      </c>
      <c r="W1283" s="381">
        <v>35100</v>
      </c>
      <c r="X1283" s="381">
        <v>37400</v>
      </c>
      <c r="Y1283" s="381">
        <v>31750</v>
      </c>
      <c r="Z1283" s="381">
        <v>36250</v>
      </c>
      <c r="AA1283" s="381">
        <v>40800</v>
      </c>
      <c r="AB1283" s="381">
        <v>45300</v>
      </c>
      <c r="AC1283" s="381">
        <v>48950</v>
      </c>
      <c r="AD1283" s="381">
        <v>52550</v>
      </c>
      <c r="AE1283" s="381">
        <v>56200</v>
      </c>
      <c r="AF1283" s="381">
        <v>59800</v>
      </c>
      <c r="AG1283" s="381">
        <v>7680</v>
      </c>
      <c r="AH1283" s="381" t="s">
        <v>10341</v>
      </c>
      <c r="AI1283" s="381" t="s">
        <v>10152</v>
      </c>
      <c r="AJ1283" s="381">
        <v>1</v>
      </c>
    </row>
    <row r="1284" spans="1:36">
      <c r="A1284" s="381" t="s">
        <v>555</v>
      </c>
      <c r="B1284" s="381" t="s">
        <v>10340</v>
      </c>
      <c r="C1284" s="381">
        <v>22</v>
      </c>
      <c r="D1284" s="381">
        <v>17</v>
      </c>
      <c r="E1284" s="381" t="s">
        <v>10315</v>
      </c>
      <c r="F1284" s="381" t="s">
        <v>10314</v>
      </c>
      <c r="G1284" s="381" t="s">
        <v>10339</v>
      </c>
      <c r="H1284" s="381">
        <v>54700</v>
      </c>
      <c r="I1284" s="381">
        <v>19850</v>
      </c>
      <c r="J1284" s="381">
        <v>22650</v>
      </c>
      <c r="K1284" s="381">
        <v>25500</v>
      </c>
      <c r="L1284" s="381">
        <v>28300</v>
      </c>
      <c r="M1284" s="381">
        <v>30600</v>
      </c>
      <c r="N1284" s="381">
        <v>32850</v>
      </c>
      <c r="O1284" s="381">
        <v>35100</v>
      </c>
      <c r="P1284" s="381">
        <v>37400</v>
      </c>
      <c r="Q1284" s="381">
        <v>12060</v>
      </c>
      <c r="R1284" s="381">
        <v>16240</v>
      </c>
      <c r="S1284" s="381">
        <v>20420</v>
      </c>
      <c r="T1284" s="381">
        <v>24600</v>
      </c>
      <c r="U1284" s="381">
        <v>28780</v>
      </c>
      <c r="V1284" s="381">
        <v>32850</v>
      </c>
      <c r="W1284" s="381">
        <v>35100</v>
      </c>
      <c r="X1284" s="381">
        <v>37400</v>
      </c>
      <c r="Y1284" s="381">
        <v>31750</v>
      </c>
      <c r="Z1284" s="381">
        <v>36250</v>
      </c>
      <c r="AA1284" s="381">
        <v>40800</v>
      </c>
      <c r="AB1284" s="381">
        <v>45300</v>
      </c>
      <c r="AC1284" s="381">
        <v>48950</v>
      </c>
      <c r="AD1284" s="381">
        <v>52550</v>
      </c>
      <c r="AE1284" s="381">
        <v>56200</v>
      </c>
      <c r="AF1284" s="381">
        <v>59800</v>
      </c>
      <c r="AG1284" s="381">
        <v>7680</v>
      </c>
      <c r="AH1284" s="381" t="s">
        <v>10339</v>
      </c>
      <c r="AI1284" s="381" t="s">
        <v>10152</v>
      </c>
      <c r="AJ1284" s="381">
        <v>1</v>
      </c>
    </row>
    <row r="1285" spans="1:36">
      <c r="A1285" s="381" t="s">
        <v>555</v>
      </c>
      <c r="B1285" s="381" t="s">
        <v>10338</v>
      </c>
      <c r="C1285" s="381">
        <v>22</v>
      </c>
      <c r="D1285" s="381">
        <v>19</v>
      </c>
      <c r="E1285" s="381" t="s">
        <v>10331</v>
      </c>
      <c r="F1285" s="381" t="s">
        <v>10330</v>
      </c>
      <c r="G1285" s="381" t="s">
        <v>10337</v>
      </c>
      <c r="H1285" s="381">
        <v>58500</v>
      </c>
      <c r="I1285" s="381">
        <v>20500</v>
      </c>
      <c r="J1285" s="381">
        <v>23400</v>
      </c>
      <c r="K1285" s="381">
        <v>26350</v>
      </c>
      <c r="L1285" s="381">
        <v>29250</v>
      </c>
      <c r="M1285" s="381">
        <v>31600</v>
      </c>
      <c r="N1285" s="381">
        <v>33950</v>
      </c>
      <c r="O1285" s="381">
        <v>36300</v>
      </c>
      <c r="P1285" s="381">
        <v>38650</v>
      </c>
      <c r="Q1285" s="381">
        <v>12300</v>
      </c>
      <c r="R1285" s="381">
        <v>16240</v>
      </c>
      <c r="S1285" s="381">
        <v>20420</v>
      </c>
      <c r="T1285" s="381">
        <v>24600</v>
      </c>
      <c r="U1285" s="381">
        <v>28780</v>
      </c>
      <c r="V1285" s="381">
        <v>32960</v>
      </c>
      <c r="W1285" s="381">
        <v>36300</v>
      </c>
      <c r="X1285" s="381">
        <v>38650</v>
      </c>
      <c r="Y1285" s="381">
        <v>32800</v>
      </c>
      <c r="Z1285" s="381">
        <v>37450</v>
      </c>
      <c r="AA1285" s="381">
        <v>42150</v>
      </c>
      <c r="AB1285" s="381">
        <v>46800</v>
      </c>
      <c r="AC1285" s="381">
        <v>50550</v>
      </c>
      <c r="AD1285" s="381">
        <v>54300</v>
      </c>
      <c r="AE1285" s="381">
        <v>58050</v>
      </c>
      <c r="AF1285" s="381">
        <v>61800</v>
      </c>
      <c r="AG1285" s="381">
        <v>3960</v>
      </c>
      <c r="AH1285" s="381" t="s">
        <v>10337</v>
      </c>
      <c r="AI1285" s="381" t="s">
        <v>10152</v>
      </c>
      <c r="AJ1285" s="381">
        <v>1</v>
      </c>
    </row>
    <row r="1286" spans="1:36">
      <c r="A1286" s="381" t="s">
        <v>555</v>
      </c>
      <c r="B1286" s="381" t="s">
        <v>10336</v>
      </c>
      <c r="C1286" s="381">
        <v>22</v>
      </c>
      <c r="D1286" s="381">
        <v>21</v>
      </c>
      <c r="E1286" s="381" t="s">
        <v>10335</v>
      </c>
      <c r="F1286" s="381" t="s">
        <v>10334</v>
      </c>
      <c r="G1286" s="381" t="s">
        <v>10333</v>
      </c>
      <c r="H1286" s="381">
        <v>48300</v>
      </c>
      <c r="I1286" s="381">
        <v>16950</v>
      </c>
      <c r="J1286" s="381">
        <v>19350</v>
      </c>
      <c r="K1286" s="381">
        <v>21750</v>
      </c>
      <c r="L1286" s="381">
        <v>24150</v>
      </c>
      <c r="M1286" s="381">
        <v>26100</v>
      </c>
      <c r="N1286" s="381">
        <v>28050</v>
      </c>
      <c r="O1286" s="381">
        <v>29950</v>
      </c>
      <c r="P1286" s="381">
        <v>31900</v>
      </c>
      <c r="Q1286" s="381">
        <v>12060</v>
      </c>
      <c r="R1286" s="381">
        <v>16240</v>
      </c>
      <c r="S1286" s="381">
        <v>20420</v>
      </c>
      <c r="T1286" s="381">
        <v>24150</v>
      </c>
      <c r="U1286" s="381">
        <v>26100</v>
      </c>
      <c r="V1286" s="381">
        <v>28050</v>
      </c>
      <c r="W1286" s="381">
        <v>29950</v>
      </c>
      <c r="X1286" s="381">
        <v>31900</v>
      </c>
      <c r="Y1286" s="381">
        <v>27100</v>
      </c>
      <c r="Z1286" s="381">
        <v>30950</v>
      </c>
      <c r="AA1286" s="381">
        <v>34800</v>
      </c>
      <c r="AB1286" s="381">
        <v>38650</v>
      </c>
      <c r="AC1286" s="381">
        <v>41750</v>
      </c>
      <c r="AD1286" s="381">
        <v>44850</v>
      </c>
      <c r="AE1286" s="381">
        <v>47950</v>
      </c>
      <c r="AF1286" s="381">
        <v>51050</v>
      </c>
      <c r="AG1286" s="381">
        <v>9999</v>
      </c>
      <c r="AH1286" s="381" t="s">
        <v>10333</v>
      </c>
      <c r="AI1286" s="381" t="s">
        <v>10152</v>
      </c>
      <c r="AJ1286" s="381">
        <v>0</v>
      </c>
    </row>
    <row r="1287" spans="1:36">
      <c r="A1287" s="381" t="s">
        <v>555</v>
      </c>
      <c r="B1287" s="381" t="s">
        <v>10332</v>
      </c>
      <c r="C1287" s="381">
        <v>22</v>
      </c>
      <c r="D1287" s="381">
        <v>23</v>
      </c>
      <c r="E1287" s="381" t="s">
        <v>10331</v>
      </c>
      <c r="F1287" s="381" t="s">
        <v>10330</v>
      </c>
      <c r="G1287" s="381" t="s">
        <v>10329</v>
      </c>
      <c r="H1287" s="381">
        <v>58500</v>
      </c>
      <c r="I1287" s="381">
        <v>20500</v>
      </c>
      <c r="J1287" s="381">
        <v>23400</v>
      </c>
      <c r="K1287" s="381">
        <v>26350</v>
      </c>
      <c r="L1287" s="381">
        <v>29250</v>
      </c>
      <c r="M1287" s="381">
        <v>31600</v>
      </c>
      <c r="N1287" s="381">
        <v>33950</v>
      </c>
      <c r="O1287" s="381">
        <v>36300</v>
      </c>
      <c r="P1287" s="381">
        <v>38650</v>
      </c>
      <c r="Q1287" s="381">
        <v>12300</v>
      </c>
      <c r="R1287" s="381">
        <v>16240</v>
      </c>
      <c r="S1287" s="381">
        <v>20420</v>
      </c>
      <c r="T1287" s="381">
        <v>24600</v>
      </c>
      <c r="U1287" s="381">
        <v>28780</v>
      </c>
      <c r="V1287" s="381">
        <v>32960</v>
      </c>
      <c r="W1287" s="381">
        <v>36300</v>
      </c>
      <c r="X1287" s="381">
        <v>38650</v>
      </c>
      <c r="Y1287" s="381">
        <v>32800</v>
      </c>
      <c r="Z1287" s="381">
        <v>37450</v>
      </c>
      <c r="AA1287" s="381">
        <v>42150</v>
      </c>
      <c r="AB1287" s="381">
        <v>46800</v>
      </c>
      <c r="AC1287" s="381">
        <v>50550</v>
      </c>
      <c r="AD1287" s="381">
        <v>54300</v>
      </c>
      <c r="AE1287" s="381">
        <v>58050</v>
      </c>
      <c r="AF1287" s="381">
        <v>61800</v>
      </c>
      <c r="AG1287" s="381">
        <v>9999</v>
      </c>
      <c r="AH1287" s="381" t="s">
        <v>10329</v>
      </c>
      <c r="AI1287" s="381" t="s">
        <v>10152</v>
      </c>
      <c r="AJ1287" s="381">
        <v>1</v>
      </c>
    </row>
    <row r="1288" spans="1:36">
      <c r="A1288" s="381" t="s">
        <v>555</v>
      </c>
      <c r="B1288" s="381" t="s">
        <v>10328</v>
      </c>
      <c r="C1288" s="381">
        <v>22</v>
      </c>
      <c r="D1288" s="381">
        <v>25</v>
      </c>
      <c r="E1288" s="381" t="s">
        <v>10327</v>
      </c>
      <c r="F1288" s="381" t="s">
        <v>10326</v>
      </c>
      <c r="G1288" s="381" t="s">
        <v>10325</v>
      </c>
      <c r="H1288" s="381">
        <v>49100</v>
      </c>
      <c r="I1288" s="381">
        <v>17200</v>
      </c>
      <c r="J1288" s="381">
        <v>19650</v>
      </c>
      <c r="K1288" s="381">
        <v>22100</v>
      </c>
      <c r="L1288" s="381">
        <v>24550</v>
      </c>
      <c r="M1288" s="381">
        <v>26550</v>
      </c>
      <c r="N1288" s="381">
        <v>28500</v>
      </c>
      <c r="O1288" s="381">
        <v>30450</v>
      </c>
      <c r="P1288" s="381">
        <v>32450</v>
      </c>
      <c r="Q1288" s="381">
        <v>12060</v>
      </c>
      <c r="R1288" s="381">
        <v>16240</v>
      </c>
      <c r="S1288" s="381">
        <v>20420</v>
      </c>
      <c r="T1288" s="381">
        <v>24550</v>
      </c>
      <c r="U1288" s="381">
        <v>26550</v>
      </c>
      <c r="V1288" s="381">
        <v>28500</v>
      </c>
      <c r="W1288" s="381">
        <v>30450</v>
      </c>
      <c r="X1288" s="381">
        <v>32450</v>
      </c>
      <c r="Y1288" s="381">
        <v>27550</v>
      </c>
      <c r="Z1288" s="381">
        <v>31450</v>
      </c>
      <c r="AA1288" s="381">
        <v>35400</v>
      </c>
      <c r="AB1288" s="381">
        <v>39300</v>
      </c>
      <c r="AC1288" s="381">
        <v>42450</v>
      </c>
      <c r="AD1288" s="381">
        <v>45600</v>
      </c>
      <c r="AE1288" s="381">
        <v>48750</v>
      </c>
      <c r="AF1288" s="381">
        <v>51900</v>
      </c>
      <c r="AG1288" s="381">
        <v>9999</v>
      </c>
      <c r="AH1288" s="381" t="s">
        <v>10325</v>
      </c>
      <c r="AI1288" s="381" t="s">
        <v>10152</v>
      </c>
      <c r="AJ1288" s="381">
        <v>0</v>
      </c>
    </row>
    <row r="1289" spans="1:36">
      <c r="A1289" s="381" t="s">
        <v>555</v>
      </c>
      <c r="B1289" s="381" t="s">
        <v>10324</v>
      </c>
      <c r="C1289" s="381">
        <v>22</v>
      </c>
      <c r="D1289" s="381">
        <v>27</v>
      </c>
      <c r="E1289" s="381" t="s">
        <v>10323</v>
      </c>
      <c r="F1289" s="381" t="s">
        <v>10322</v>
      </c>
      <c r="G1289" s="381" t="s">
        <v>10321</v>
      </c>
      <c r="H1289" s="381">
        <v>43900</v>
      </c>
      <c r="I1289" s="381">
        <v>16550</v>
      </c>
      <c r="J1289" s="381">
        <v>18900</v>
      </c>
      <c r="K1289" s="381">
        <v>21250</v>
      </c>
      <c r="L1289" s="381">
        <v>23600</v>
      </c>
      <c r="M1289" s="381">
        <v>25500</v>
      </c>
      <c r="N1289" s="381">
        <v>27400</v>
      </c>
      <c r="O1289" s="381">
        <v>29300</v>
      </c>
      <c r="P1289" s="381">
        <v>31200</v>
      </c>
      <c r="Q1289" s="381">
        <v>12060</v>
      </c>
      <c r="R1289" s="381">
        <v>16240</v>
      </c>
      <c r="S1289" s="381">
        <v>20420</v>
      </c>
      <c r="T1289" s="381">
        <v>23600</v>
      </c>
      <c r="U1289" s="381">
        <v>25500</v>
      </c>
      <c r="V1289" s="381">
        <v>27400</v>
      </c>
      <c r="W1289" s="381">
        <v>29300</v>
      </c>
      <c r="X1289" s="381">
        <v>31200</v>
      </c>
      <c r="Y1289" s="381">
        <v>26450</v>
      </c>
      <c r="Z1289" s="381">
        <v>30200</v>
      </c>
      <c r="AA1289" s="381">
        <v>34000</v>
      </c>
      <c r="AB1289" s="381">
        <v>37750</v>
      </c>
      <c r="AC1289" s="381">
        <v>40800</v>
      </c>
      <c r="AD1289" s="381">
        <v>43800</v>
      </c>
      <c r="AE1289" s="381">
        <v>46850</v>
      </c>
      <c r="AF1289" s="381">
        <v>49850</v>
      </c>
      <c r="AG1289" s="381">
        <v>9999</v>
      </c>
      <c r="AH1289" s="381" t="s">
        <v>10321</v>
      </c>
      <c r="AI1289" s="381" t="s">
        <v>10152</v>
      </c>
      <c r="AJ1289" s="381">
        <v>0</v>
      </c>
    </row>
    <row r="1290" spans="1:36">
      <c r="A1290" s="381" t="s">
        <v>555</v>
      </c>
      <c r="B1290" s="381" t="s">
        <v>10320</v>
      </c>
      <c r="C1290" s="381">
        <v>22</v>
      </c>
      <c r="D1290" s="381">
        <v>29</v>
      </c>
      <c r="E1290" s="381" t="s">
        <v>10319</v>
      </c>
      <c r="F1290" s="381" t="s">
        <v>10318</v>
      </c>
      <c r="G1290" s="381" t="s">
        <v>10317</v>
      </c>
      <c r="H1290" s="381">
        <v>39400</v>
      </c>
      <c r="I1290" s="381">
        <v>16550</v>
      </c>
      <c r="J1290" s="381">
        <v>18900</v>
      </c>
      <c r="K1290" s="381">
        <v>21250</v>
      </c>
      <c r="L1290" s="381">
        <v>23600</v>
      </c>
      <c r="M1290" s="381">
        <v>25500</v>
      </c>
      <c r="N1290" s="381">
        <v>27400</v>
      </c>
      <c r="O1290" s="381">
        <v>29300</v>
      </c>
      <c r="P1290" s="381">
        <v>31200</v>
      </c>
      <c r="Q1290" s="381">
        <v>12060</v>
      </c>
      <c r="R1290" s="381">
        <v>16240</v>
      </c>
      <c r="S1290" s="381">
        <v>20420</v>
      </c>
      <c r="T1290" s="381">
        <v>23600</v>
      </c>
      <c r="U1290" s="381">
        <v>25500</v>
      </c>
      <c r="V1290" s="381">
        <v>27400</v>
      </c>
      <c r="W1290" s="381">
        <v>29300</v>
      </c>
      <c r="X1290" s="381">
        <v>31200</v>
      </c>
      <c r="Y1290" s="381">
        <v>26450</v>
      </c>
      <c r="Z1290" s="381">
        <v>30200</v>
      </c>
      <c r="AA1290" s="381">
        <v>34000</v>
      </c>
      <c r="AB1290" s="381">
        <v>37750</v>
      </c>
      <c r="AC1290" s="381">
        <v>40800</v>
      </c>
      <c r="AD1290" s="381">
        <v>43800</v>
      </c>
      <c r="AE1290" s="381">
        <v>46850</v>
      </c>
      <c r="AF1290" s="381">
        <v>49850</v>
      </c>
      <c r="AG1290" s="381">
        <v>9999</v>
      </c>
      <c r="AH1290" s="381" t="s">
        <v>10317</v>
      </c>
      <c r="AI1290" s="381" t="s">
        <v>10152</v>
      </c>
      <c r="AJ1290" s="381">
        <v>0</v>
      </c>
    </row>
    <row r="1291" spans="1:36">
      <c r="A1291" s="381" t="s">
        <v>555</v>
      </c>
      <c r="B1291" s="381" t="s">
        <v>10316</v>
      </c>
      <c r="C1291" s="381">
        <v>22</v>
      </c>
      <c r="D1291" s="381">
        <v>31</v>
      </c>
      <c r="E1291" s="381" t="s">
        <v>10315</v>
      </c>
      <c r="F1291" s="381" t="s">
        <v>10314</v>
      </c>
      <c r="G1291" s="381" t="s">
        <v>10313</v>
      </c>
      <c r="H1291" s="381">
        <v>54700</v>
      </c>
      <c r="I1291" s="381">
        <v>19850</v>
      </c>
      <c r="J1291" s="381">
        <v>22650</v>
      </c>
      <c r="K1291" s="381">
        <v>25500</v>
      </c>
      <c r="L1291" s="381">
        <v>28300</v>
      </c>
      <c r="M1291" s="381">
        <v>30600</v>
      </c>
      <c r="N1291" s="381">
        <v>32850</v>
      </c>
      <c r="O1291" s="381">
        <v>35100</v>
      </c>
      <c r="P1291" s="381">
        <v>37400</v>
      </c>
      <c r="Q1291" s="381">
        <v>12060</v>
      </c>
      <c r="R1291" s="381">
        <v>16240</v>
      </c>
      <c r="S1291" s="381">
        <v>20420</v>
      </c>
      <c r="T1291" s="381">
        <v>24600</v>
      </c>
      <c r="U1291" s="381">
        <v>28780</v>
      </c>
      <c r="V1291" s="381">
        <v>32850</v>
      </c>
      <c r="W1291" s="381">
        <v>35100</v>
      </c>
      <c r="X1291" s="381">
        <v>37400</v>
      </c>
      <c r="Y1291" s="381">
        <v>31750</v>
      </c>
      <c r="Z1291" s="381">
        <v>36250</v>
      </c>
      <c r="AA1291" s="381">
        <v>40800</v>
      </c>
      <c r="AB1291" s="381">
        <v>45300</v>
      </c>
      <c r="AC1291" s="381">
        <v>48950</v>
      </c>
      <c r="AD1291" s="381">
        <v>52550</v>
      </c>
      <c r="AE1291" s="381">
        <v>56200</v>
      </c>
      <c r="AF1291" s="381">
        <v>59800</v>
      </c>
      <c r="AG1291" s="381">
        <v>9999</v>
      </c>
      <c r="AH1291" s="381" t="s">
        <v>10313</v>
      </c>
      <c r="AI1291" s="381" t="s">
        <v>10152</v>
      </c>
      <c r="AJ1291" s="381">
        <v>1</v>
      </c>
    </row>
    <row r="1292" spans="1:36">
      <c r="A1292" s="381" t="s">
        <v>555</v>
      </c>
      <c r="B1292" s="381" t="s">
        <v>10312</v>
      </c>
      <c r="C1292" s="381">
        <v>22</v>
      </c>
      <c r="D1292" s="381">
        <v>33</v>
      </c>
      <c r="E1292" s="381" t="s">
        <v>10159</v>
      </c>
      <c r="F1292" s="381" t="s">
        <v>10158</v>
      </c>
      <c r="G1292" s="381" t="s">
        <v>10311</v>
      </c>
      <c r="H1292" s="381">
        <v>67900</v>
      </c>
      <c r="I1292" s="381">
        <v>23800</v>
      </c>
      <c r="J1292" s="381">
        <v>27200</v>
      </c>
      <c r="K1292" s="381">
        <v>30600</v>
      </c>
      <c r="L1292" s="381">
        <v>33950</v>
      </c>
      <c r="M1292" s="381">
        <v>36700</v>
      </c>
      <c r="N1292" s="381">
        <v>39400</v>
      </c>
      <c r="O1292" s="381">
        <v>42100</v>
      </c>
      <c r="P1292" s="381">
        <v>44850</v>
      </c>
      <c r="Q1292" s="381">
        <v>14250</v>
      </c>
      <c r="R1292" s="381">
        <v>16300</v>
      </c>
      <c r="S1292" s="381">
        <v>20420</v>
      </c>
      <c r="T1292" s="381">
        <v>24600</v>
      </c>
      <c r="U1292" s="381">
        <v>28780</v>
      </c>
      <c r="V1292" s="381">
        <v>32960</v>
      </c>
      <c r="W1292" s="381">
        <v>37140</v>
      </c>
      <c r="X1292" s="381">
        <v>41320</v>
      </c>
      <c r="Y1292" s="381">
        <v>38050</v>
      </c>
      <c r="Z1292" s="381">
        <v>43450</v>
      </c>
      <c r="AA1292" s="381">
        <v>48900</v>
      </c>
      <c r="AB1292" s="381">
        <v>54300</v>
      </c>
      <c r="AC1292" s="381">
        <v>58650</v>
      </c>
      <c r="AD1292" s="381">
        <v>63000</v>
      </c>
      <c r="AE1292" s="381">
        <v>67350</v>
      </c>
      <c r="AF1292" s="381">
        <v>71700</v>
      </c>
      <c r="AG1292" s="381">
        <v>760</v>
      </c>
      <c r="AH1292" s="381" t="s">
        <v>10311</v>
      </c>
      <c r="AI1292" s="381" t="s">
        <v>10152</v>
      </c>
      <c r="AJ1292" s="381">
        <v>1</v>
      </c>
    </row>
    <row r="1293" spans="1:36">
      <c r="A1293" s="381" t="s">
        <v>555</v>
      </c>
      <c r="B1293" s="381" t="s">
        <v>10310</v>
      </c>
      <c r="C1293" s="381">
        <v>22</v>
      </c>
      <c r="D1293" s="381">
        <v>35</v>
      </c>
      <c r="E1293" s="381" t="s">
        <v>10309</v>
      </c>
      <c r="F1293" s="381" t="s">
        <v>10308</v>
      </c>
      <c r="G1293" s="381" t="s">
        <v>10307</v>
      </c>
      <c r="H1293" s="381">
        <v>30100</v>
      </c>
      <c r="I1293" s="381">
        <v>16550</v>
      </c>
      <c r="J1293" s="381">
        <v>18900</v>
      </c>
      <c r="K1293" s="381">
        <v>21250</v>
      </c>
      <c r="L1293" s="381">
        <v>23600</v>
      </c>
      <c r="M1293" s="381">
        <v>25500</v>
      </c>
      <c r="N1293" s="381">
        <v>27400</v>
      </c>
      <c r="O1293" s="381">
        <v>29300</v>
      </c>
      <c r="P1293" s="381">
        <v>31200</v>
      </c>
      <c r="Q1293" s="381">
        <v>12060</v>
      </c>
      <c r="R1293" s="381">
        <v>16240</v>
      </c>
      <c r="S1293" s="381">
        <v>20420</v>
      </c>
      <c r="T1293" s="381">
        <v>23600</v>
      </c>
      <c r="U1293" s="381">
        <v>25500</v>
      </c>
      <c r="V1293" s="381">
        <v>27400</v>
      </c>
      <c r="W1293" s="381">
        <v>29300</v>
      </c>
      <c r="X1293" s="381">
        <v>31200</v>
      </c>
      <c r="Y1293" s="381">
        <v>26450</v>
      </c>
      <c r="Z1293" s="381">
        <v>30200</v>
      </c>
      <c r="AA1293" s="381">
        <v>34000</v>
      </c>
      <c r="AB1293" s="381">
        <v>37750</v>
      </c>
      <c r="AC1293" s="381">
        <v>40800</v>
      </c>
      <c r="AD1293" s="381">
        <v>43800</v>
      </c>
      <c r="AE1293" s="381">
        <v>46850</v>
      </c>
      <c r="AF1293" s="381">
        <v>49850</v>
      </c>
      <c r="AG1293" s="381">
        <v>9999</v>
      </c>
      <c r="AH1293" s="381" t="s">
        <v>10307</v>
      </c>
      <c r="AI1293" s="381" t="s">
        <v>10152</v>
      </c>
      <c r="AJ1293" s="381">
        <v>0</v>
      </c>
    </row>
    <row r="1294" spans="1:36">
      <c r="A1294" s="381" t="s">
        <v>555</v>
      </c>
      <c r="B1294" s="381" t="s">
        <v>10306</v>
      </c>
      <c r="C1294" s="381">
        <v>22</v>
      </c>
      <c r="D1294" s="381">
        <v>37</v>
      </c>
      <c r="E1294" s="381" t="s">
        <v>10159</v>
      </c>
      <c r="F1294" s="381" t="s">
        <v>10158</v>
      </c>
      <c r="G1294" s="381" t="s">
        <v>10305</v>
      </c>
      <c r="H1294" s="381">
        <v>67900</v>
      </c>
      <c r="I1294" s="381">
        <v>23800</v>
      </c>
      <c r="J1294" s="381">
        <v>27200</v>
      </c>
      <c r="K1294" s="381">
        <v>30600</v>
      </c>
      <c r="L1294" s="381">
        <v>33950</v>
      </c>
      <c r="M1294" s="381">
        <v>36700</v>
      </c>
      <c r="N1294" s="381">
        <v>39400</v>
      </c>
      <c r="O1294" s="381">
        <v>42100</v>
      </c>
      <c r="P1294" s="381">
        <v>44850</v>
      </c>
      <c r="Q1294" s="381">
        <v>14250</v>
      </c>
      <c r="R1294" s="381">
        <v>16300</v>
      </c>
      <c r="S1294" s="381">
        <v>20420</v>
      </c>
      <c r="T1294" s="381">
        <v>24600</v>
      </c>
      <c r="U1294" s="381">
        <v>28780</v>
      </c>
      <c r="V1294" s="381">
        <v>32960</v>
      </c>
      <c r="W1294" s="381">
        <v>37140</v>
      </c>
      <c r="X1294" s="381">
        <v>41320</v>
      </c>
      <c r="Y1294" s="381">
        <v>38050</v>
      </c>
      <c r="Z1294" s="381">
        <v>43450</v>
      </c>
      <c r="AA1294" s="381">
        <v>48900</v>
      </c>
      <c r="AB1294" s="381">
        <v>54300</v>
      </c>
      <c r="AC1294" s="381">
        <v>58650</v>
      </c>
      <c r="AD1294" s="381">
        <v>63000</v>
      </c>
      <c r="AE1294" s="381">
        <v>67350</v>
      </c>
      <c r="AF1294" s="381">
        <v>71700</v>
      </c>
      <c r="AG1294" s="381">
        <v>9999</v>
      </c>
      <c r="AH1294" s="381" t="s">
        <v>10305</v>
      </c>
      <c r="AI1294" s="381" t="s">
        <v>10152</v>
      </c>
      <c r="AJ1294" s="381">
        <v>1</v>
      </c>
    </row>
    <row r="1295" spans="1:36">
      <c r="A1295" s="381" t="s">
        <v>555</v>
      </c>
      <c r="B1295" s="381" t="s">
        <v>10304</v>
      </c>
      <c r="C1295" s="381">
        <v>22</v>
      </c>
      <c r="D1295" s="381">
        <v>39</v>
      </c>
      <c r="E1295" s="381" t="s">
        <v>10303</v>
      </c>
      <c r="F1295" s="381" t="s">
        <v>10302</v>
      </c>
      <c r="G1295" s="381" t="s">
        <v>10301</v>
      </c>
      <c r="H1295" s="381">
        <v>42900</v>
      </c>
      <c r="I1295" s="381">
        <v>16550</v>
      </c>
      <c r="J1295" s="381">
        <v>18900</v>
      </c>
      <c r="K1295" s="381">
        <v>21250</v>
      </c>
      <c r="L1295" s="381">
        <v>23600</v>
      </c>
      <c r="M1295" s="381">
        <v>25500</v>
      </c>
      <c r="N1295" s="381">
        <v>27400</v>
      </c>
      <c r="O1295" s="381">
        <v>29300</v>
      </c>
      <c r="P1295" s="381">
        <v>31200</v>
      </c>
      <c r="Q1295" s="381">
        <v>12060</v>
      </c>
      <c r="R1295" s="381">
        <v>16240</v>
      </c>
      <c r="S1295" s="381">
        <v>20420</v>
      </c>
      <c r="T1295" s="381">
        <v>23600</v>
      </c>
      <c r="U1295" s="381">
        <v>25500</v>
      </c>
      <c r="V1295" s="381">
        <v>27400</v>
      </c>
      <c r="W1295" s="381">
        <v>29300</v>
      </c>
      <c r="X1295" s="381">
        <v>31200</v>
      </c>
      <c r="Y1295" s="381">
        <v>26450</v>
      </c>
      <c r="Z1295" s="381">
        <v>30200</v>
      </c>
      <c r="AA1295" s="381">
        <v>34000</v>
      </c>
      <c r="AB1295" s="381">
        <v>37750</v>
      </c>
      <c r="AC1295" s="381">
        <v>40800</v>
      </c>
      <c r="AD1295" s="381">
        <v>43800</v>
      </c>
      <c r="AE1295" s="381">
        <v>46850</v>
      </c>
      <c r="AF1295" s="381">
        <v>49850</v>
      </c>
      <c r="AG1295" s="381">
        <v>9999</v>
      </c>
      <c r="AH1295" s="381" t="s">
        <v>10301</v>
      </c>
      <c r="AI1295" s="381" t="s">
        <v>10152</v>
      </c>
      <c r="AJ1295" s="381">
        <v>0</v>
      </c>
    </row>
    <row r="1296" spans="1:36">
      <c r="A1296" s="381" t="s">
        <v>555</v>
      </c>
      <c r="B1296" s="381" t="s">
        <v>10300</v>
      </c>
      <c r="C1296" s="381">
        <v>22</v>
      </c>
      <c r="D1296" s="381">
        <v>41</v>
      </c>
      <c r="E1296" s="381" t="s">
        <v>10299</v>
      </c>
      <c r="F1296" s="381" t="s">
        <v>10298</v>
      </c>
      <c r="G1296" s="381" t="s">
        <v>10297</v>
      </c>
      <c r="H1296" s="381">
        <v>44700</v>
      </c>
      <c r="I1296" s="381">
        <v>16550</v>
      </c>
      <c r="J1296" s="381">
        <v>18900</v>
      </c>
      <c r="K1296" s="381">
        <v>21250</v>
      </c>
      <c r="L1296" s="381">
        <v>23600</v>
      </c>
      <c r="M1296" s="381">
        <v>25500</v>
      </c>
      <c r="N1296" s="381">
        <v>27400</v>
      </c>
      <c r="O1296" s="381">
        <v>29300</v>
      </c>
      <c r="P1296" s="381">
        <v>31200</v>
      </c>
      <c r="Q1296" s="381">
        <v>12060</v>
      </c>
      <c r="R1296" s="381">
        <v>16240</v>
      </c>
      <c r="S1296" s="381">
        <v>20420</v>
      </c>
      <c r="T1296" s="381">
        <v>23600</v>
      </c>
      <c r="U1296" s="381">
        <v>25500</v>
      </c>
      <c r="V1296" s="381">
        <v>27400</v>
      </c>
      <c r="W1296" s="381">
        <v>29300</v>
      </c>
      <c r="X1296" s="381">
        <v>31200</v>
      </c>
      <c r="Y1296" s="381">
        <v>26450</v>
      </c>
      <c r="Z1296" s="381">
        <v>30200</v>
      </c>
      <c r="AA1296" s="381">
        <v>34000</v>
      </c>
      <c r="AB1296" s="381">
        <v>37750</v>
      </c>
      <c r="AC1296" s="381">
        <v>40800</v>
      </c>
      <c r="AD1296" s="381">
        <v>43800</v>
      </c>
      <c r="AE1296" s="381">
        <v>46850</v>
      </c>
      <c r="AF1296" s="381">
        <v>49850</v>
      </c>
      <c r="AG1296" s="381">
        <v>9999</v>
      </c>
      <c r="AH1296" s="381" t="s">
        <v>10297</v>
      </c>
      <c r="AI1296" s="381" t="s">
        <v>10152</v>
      </c>
      <c r="AJ1296" s="381">
        <v>0</v>
      </c>
    </row>
    <row r="1297" spans="1:36">
      <c r="A1297" s="381" t="s">
        <v>555</v>
      </c>
      <c r="B1297" s="381" t="s">
        <v>10296</v>
      </c>
      <c r="C1297" s="381">
        <v>22</v>
      </c>
      <c r="D1297" s="381">
        <v>43</v>
      </c>
      <c r="E1297" s="381" t="s">
        <v>10241</v>
      </c>
      <c r="F1297" s="381" t="s">
        <v>10240</v>
      </c>
      <c r="G1297" s="381" t="s">
        <v>10295</v>
      </c>
      <c r="H1297" s="381">
        <v>54300</v>
      </c>
      <c r="I1297" s="381">
        <v>19050</v>
      </c>
      <c r="J1297" s="381">
        <v>21750</v>
      </c>
      <c r="K1297" s="381">
        <v>24450</v>
      </c>
      <c r="L1297" s="381">
        <v>27150</v>
      </c>
      <c r="M1297" s="381">
        <v>29350</v>
      </c>
      <c r="N1297" s="381">
        <v>31500</v>
      </c>
      <c r="O1297" s="381">
        <v>33700</v>
      </c>
      <c r="P1297" s="381">
        <v>35850</v>
      </c>
      <c r="Q1297" s="381">
        <v>12060</v>
      </c>
      <c r="R1297" s="381">
        <v>16240</v>
      </c>
      <c r="S1297" s="381">
        <v>20420</v>
      </c>
      <c r="T1297" s="381">
        <v>24600</v>
      </c>
      <c r="U1297" s="381">
        <v>28780</v>
      </c>
      <c r="V1297" s="381">
        <v>31500</v>
      </c>
      <c r="W1297" s="381">
        <v>33700</v>
      </c>
      <c r="X1297" s="381">
        <v>35850</v>
      </c>
      <c r="Y1297" s="381">
        <v>30450</v>
      </c>
      <c r="Z1297" s="381">
        <v>34800</v>
      </c>
      <c r="AA1297" s="381">
        <v>39150</v>
      </c>
      <c r="AB1297" s="381">
        <v>43450</v>
      </c>
      <c r="AC1297" s="381">
        <v>46950</v>
      </c>
      <c r="AD1297" s="381">
        <v>50450</v>
      </c>
      <c r="AE1297" s="381">
        <v>53900</v>
      </c>
      <c r="AF1297" s="381">
        <v>57400</v>
      </c>
      <c r="AG1297" s="381">
        <v>9999</v>
      </c>
      <c r="AH1297" s="381" t="s">
        <v>10295</v>
      </c>
      <c r="AI1297" s="381" t="s">
        <v>10152</v>
      </c>
      <c r="AJ1297" s="381">
        <v>1</v>
      </c>
    </row>
    <row r="1298" spans="1:36">
      <c r="A1298" s="381" t="s">
        <v>555</v>
      </c>
      <c r="B1298" s="381" t="s">
        <v>10294</v>
      </c>
      <c r="C1298" s="381">
        <v>22</v>
      </c>
      <c r="D1298" s="381">
        <v>45</v>
      </c>
      <c r="E1298" s="381" t="s">
        <v>10293</v>
      </c>
      <c r="F1298" s="381" t="s">
        <v>10292</v>
      </c>
      <c r="G1298" s="381" t="s">
        <v>10291</v>
      </c>
      <c r="H1298" s="381">
        <v>54000</v>
      </c>
      <c r="I1298" s="381">
        <v>18500</v>
      </c>
      <c r="J1298" s="381">
        <v>21150</v>
      </c>
      <c r="K1298" s="381">
        <v>23800</v>
      </c>
      <c r="L1298" s="381">
        <v>26400</v>
      </c>
      <c r="M1298" s="381">
        <v>28550</v>
      </c>
      <c r="N1298" s="381">
        <v>30650</v>
      </c>
      <c r="O1298" s="381">
        <v>32750</v>
      </c>
      <c r="P1298" s="381">
        <v>34850</v>
      </c>
      <c r="Q1298" s="381">
        <v>12060</v>
      </c>
      <c r="R1298" s="381">
        <v>16240</v>
      </c>
      <c r="S1298" s="381">
        <v>20420</v>
      </c>
      <c r="T1298" s="381">
        <v>24600</v>
      </c>
      <c r="U1298" s="381">
        <v>28550</v>
      </c>
      <c r="V1298" s="381">
        <v>30650</v>
      </c>
      <c r="W1298" s="381">
        <v>32750</v>
      </c>
      <c r="X1298" s="381">
        <v>34850</v>
      </c>
      <c r="Y1298" s="381">
        <v>29600</v>
      </c>
      <c r="Z1298" s="381">
        <v>33800</v>
      </c>
      <c r="AA1298" s="381">
        <v>38050</v>
      </c>
      <c r="AB1298" s="381">
        <v>42250</v>
      </c>
      <c r="AC1298" s="381">
        <v>45650</v>
      </c>
      <c r="AD1298" s="381">
        <v>49050</v>
      </c>
      <c r="AE1298" s="381">
        <v>52400</v>
      </c>
      <c r="AF1298" s="381">
        <v>55800</v>
      </c>
      <c r="AG1298" s="381">
        <v>9999</v>
      </c>
      <c r="AH1298" s="381" t="s">
        <v>10291</v>
      </c>
      <c r="AI1298" s="381" t="s">
        <v>10152</v>
      </c>
      <c r="AJ1298" s="381">
        <v>1</v>
      </c>
    </row>
    <row r="1299" spans="1:36">
      <c r="A1299" s="381" t="s">
        <v>555</v>
      </c>
      <c r="B1299" s="381" t="s">
        <v>10290</v>
      </c>
      <c r="C1299" s="381">
        <v>22</v>
      </c>
      <c r="D1299" s="381">
        <v>47</v>
      </c>
      <c r="E1299" s="381" t="s">
        <v>10289</v>
      </c>
      <c r="F1299" s="381" t="s">
        <v>10288</v>
      </c>
      <c r="G1299" s="381" t="s">
        <v>10287</v>
      </c>
      <c r="H1299" s="381">
        <v>55600</v>
      </c>
      <c r="I1299" s="381">
        <v>19500</v>
      </c>
      <c r="J1299" s="381">
        <v>22250</v>
      </c>
      <c r="K1299" s="381">
        <v>25050</v>
      </c>
      <c r="L1299" s="381">
        <v>27800</v>
      </c>
      <c r="M1299" s="381">
        <v>30050</v>
      </c>
      <c r="N1299" s="381">
        <v>32250</v>
      </c>
      <c r="O1299" s="381">
        <v>34500</v>
      </c>
      <c r="P1299" s="381">
        <v>36700</v>
      </c>
      <c r="Q1299" s="381">
        <v>12060</v>
      </c>
      <c r="R1299" s="381">
        <v>16240</v>
      </c>
      <c r="S1299" s="381">
        <v>20420</v>
      </c>
      <c r="T1299" s="381">
        <v>24600</v>
      </c>
      <c r="U1299" s="381">
        <v>28780</v>
      </c>
      <c r="V1299" s="381">
        <v>32250</v>
      </c>
      <c r="W1299" s="381">
        <v>34500</v>
      </c>
      <c r="X1299" s="381">
        <v>36700</v>
      </c>
      <c r="Y1299" s="381">
        <v>31150</v>
      </c>
      <c r="Z1299" s="381">
        <v>35600</v>
      </c>
      <c r="AA1299" s="381">
        <v>40050</v>
      </c>
      <c r="AB1299" s="381">
        <v>44500</v>
      </c>
      <c r="AC1299" s="381">
        <v>48100</v>
      </c>
      <c r="AD1299" s="381">
        <v>51650</v>
      </c>
      <c r="AE1299" s="381">
        <v>55200</v>
      </c>
      <c r="AF1299" s="381">
        <v>58750</v>
      </c>
      <c r="AG1299" s="381">
        <v>9999</v>
      </c>
      <c r="AH1299" s="381" t="s">
        <v>10287</v>
      </c>
      <c r="AI1299" s="381" t="s">
        <v>10152</v>
      </c>
      <c r="AJ1299" s="381">
        <v>1</v>
      </c>
    </row>
    <row r="1300" spans="1:36">
      <c r="A1300" s="381" t="s">
        <v>555</v>
      </c>
      <c r="B1300" s="381" t="s">
        <v>10286</v>
      </c>
      <c r="C1300" s="381">
        <v>22</v>
      </c>
      <c r="D1300" s="381">
        <v>49</v>
      </c>
      <c r="E1300" s="381" t="s">
        <v>10285</v>
      </c>
      <c r="F1300" s="381" t="s">
        <v>10284</v>
      </c>
      <c r="G1300" s="381" t="s">
        <v>10283</v>
      </c>
      <c r="H1300" s="381">
        <v>47500</v>
      </c>
      <c r="I1300" s="381">
        <v>16650</v>
      </c>
      <c r="J1300" s="381">
        <v>19000</v>
      </c>
      <c r="K1300" s="381">
        <v>21400</v>
      </c>
      <c r="L1300" s="381">
        <v>23750</v>
      </c>
      <c r="M1300" s="381">
        <v>25650</v>
      </c>
      <c r="N1300" s="381">
        <v>27550</v>
      </c>
      <c r="O1300" s="381">
        <v>29450</v>
      </c>
      <c r="P1300" s="381">
        <v>31350</v>
      </c>
      <c r="Q1300" s="381">
        <v>12060</v>
      </c>
      <c r="R1300" s="381">
        <v>16240</v>
      </c>
      <c r="S1300" s="381">
        <v>20420</v>
      </c>
      <c r="T1300" s="381">
        <v>23750</v>
      </c>
      <c r="U1300" s="381">
        <v>25650</v>
      </c>
      <c r="V1300" s="381">
        <v>27550</v>
      </c>
      <c r="W1300" s="381">
        <v>29450</v>
      </c>
      <c r="X1300" s="381">
        <v>31350</v>
      </c>
      <c r="Y1300" s="381">
        <v>26600</v>
      </c>
      <c r="Z1300" s="381">
        <v>30400</v>
      </c>
      <c r="AA1300" s="381">
        <v>34200</v>
      </c>
      <c r="AB1300" s="381">
        <v>38000</v>
      </c>
      <c r="AC1300" s="381">
        <v>41050</v>
      </c>
      <c r="AD1300" s="381">
        <v>44100</v>
      </c>
      <c r="AE1300" s="381">
        <v>47150</v>
      </c>
      <c r="AF1300" s="381">
        <v>50200</v>
      </c>
      <c r="AG1300" s="381">
        <v>9999</v>
      </c>
      <c r="AH1300" s="381" t="s">
        <v>10283</v>
      </c>
      <c r="AI1300" s="381" t="s">
        <v>10152</v>
      </c>
      <c r="AJ1300" s="381">
        <v>0</v>
      </c>
    </row>
    <row r="1301" spans="1:36">
      <c r="A1301" s="381" t="s">
        <v>555</v>
      </c>
      <c r="B1301" s="381" t="s">
        <v>10282</v>
      </c>
      <c r="C1301" s="381">
        <v>22</v>
      </c>
      <c r="D1301" s="381">
        <v>51</v>
      </c>
      <c r="E1301" s="381" t="s">
        <v>10201</v>
      </c>
      <c r="F1301" s="381" t="s">
        <v>10200</v>
      </c>
      <c r="G1301" s="381" t="s">
        <v>10281</v>
      </c>
      <c r="H1301" s="381">
        <v>63300</v>
      </c>
      <c r="I1301" s="381">
        <v>22200</v>
      </c>
      <c r="J1301" s="381">
        <v>25350</v>
      </c>
      <c r="K1301" s="381">
        <v>28500</v>
      </c>
      <c r="L1301" s="381">
        <v>31650</v>
      </c>
      <c r="M1301" s="381">
        <v>34200</v>
      </c>
      <c r="N1301" s="381">
        <v>36750</v>
      </c>
      <c r="O1301" s="381">
        <v>39250</v>
      </c>
      <c r="P1301" s="381">
        <v>41800</v>
      </c>
      <c r="Q1301" s="381">
        <v>13300</v>
      </c>
      <c r="R1301" s="381">
        <v>16240</v>
      </c>
      <c r="S1301" s="381">
        <v>20420</v>
      </c>
      <c r="T1301" s="381">
        <v>24600</v>
      </c>
      <c r="U1301" s="381">
        <v>28780</v>
      </c>
      <c r="V1301" s="381">
        <v>32960</v>
      </c>
      <c r="W1301" s="381">
        <v>37140</v>
      </c>
      <c r="X1301" s="381">
        <v>41320</v>
      </c>
      <c r="Y1301" s="381">
        <v>35500</v>
      </c>
      <c r="Z1301" s="381">
        <v>40550</v>
      </c>
      <c r="AA1301" s="381">
        <v>45600</v>
      </c>
      <c r="AB1301" s="381">
        <v>50650</v>
      </c>
      <c r="AC1301" s="381">
        <v>54750</v>
      </c>
      <c r="AD1301" s="381">
        <v>58800</v>
      </c>
      <c r="AE1301" s="381">
        <v>62850</v>
      </c>
      <c r="AF1301" s="381">
        <v>66900</v>
      </c>
      <c r="AG1301" s="381">
        <v>5560</v>
      </c>
      <c r="AH1301" s="381" t="s">
        <v>10281</v>
      </c>
      <c r="AI1301" s="381" t="s">
        <v>10152</v>
      </c>
      <c r="AJ1301" s="381">
        <v>1</v>
      </c>
    </row>
    <row r="1302" spans="1:36">
      <c r="A1302" s="381" t="s">
        <v>555</v>
      </c>
      <c r="B1302" s="381" t="s">
        <v>10280</v>
      </c>
      <c r="C1302" s="381">
        <v>22</v>
      </c>
      <c r="D1302" s="381">
        <v>53</v>
      </c>
      <c r="E1302" s="381" t="s">
        <v>10279</v>
      </c>
      <c r="F1302" s="381" t="s">
        <v>10278</v>
      </c>
      <c r="G1302" s="381" t="s">
        <v>10277</v>
      </c>
      <c r="H1302" s="381">
        <v>52400</v>
      </c>
      <c r="I1302" s="381">
        <v>18350</v>
      </c>
      <c r="J1302" s="381">
        <v>21000</v>
      </c>
      <c r="K1302" s="381">
        <v>23600</v>
      </c>
      <c r="L1302" s="381">
        <v>26200</v>
      </c>
      <c r="M1302" s="381">
        <v>28300</v>
      </c>
      <c r="N1302" s="381">
        <v>30400</v>
      </c>
      <c r="O1302" s="381">
        <v>32500</v>
      </c>
      <c r="P1302" s="381">
        <v>34600</v>
      </c>
      <c r="Q1302" s="381">
        <v>12060</v>
      </c>
      <c r="R1302" s="381">
        <v>16240</v>
      </c>
      <c r="S1302" s="381">
        <v>20420</v>
      </c>
      <c r="T1302" s="381">
        <v>24600</v>
      </c>
      <c r="U1302" s="381">
        <v>28300</v>
      </c>
      <c r="V1302" s="381">
        <v>30400</v>
      </c>
      <c r="W1302" s="381">
        <v>32500</v>
      </c>
      <c r="X1302" s="381">
        <v>34600</v>
      </c>
      <c r="Y1302" s="381">
        <v>29350</v>
      </c>
      <c r="Z1302" s="381">
        <v>33550</v>
      </c>
      <c r="AA1302" s="381">
        <v>37750</v>
      </c>
      <c r="AB1302" s="381">
        <v>41900</v>
      </c>
      <c r="AC1302" s="381">
        <v>45300</v>
      </c>
      <c r="AD1302" s="381">
        <v>48650</v>
      </c>
      <c r="AE1302" s="381">
        <v>52000</v>
      </c>
      <c r="AF1302" s="381">
        <v>55350</v>
      </c>
      <c r="AG1302" s="381">
        <v>9999</v>
      </c>
      <c r="AH1302" s="381" t="s">
        <v>10277</v>
      </c>
      <c r="AI1302" s="381" t="s">
        <v>10152</v>
      </c>
      <c r="AJ1302" s="381">
        <v>0</v>
      </c>
    </row>
    <row r="1303" spans="1:36">
      <c r="A1303" s="381" t="s">
        <v>555</v>
      </c>
      <c r="B1303" s="381" t="s">
        <v>10276</v>
      </c>
      <c r="C1303" s="381">
        <v>22</v>
      </c>
      <c r="D1303" s="381">
        <v>55</v>
      </c>
      <c r="E1303" s="381" t="s">
        <v>10209</v>
      </c>
      <c r="F1303" s="381" t="s">
        <v>10208</v>
      </c>
      <c r="G1303" s="381" t="s">
        <v>10275</v>
      </c>
      <c r="H1303" s="381">
        <v>65500</v>
      </c>
      <c r="I1303" s="381">
        <v>22950</v>
      </c>
      <c r="J1303" s="381">
        <v>26200</v>
      </c>
      <c r="K1303" s="381">
        <v>29500</v>
      </c>
      <c r="L1303" s="381">
        <v>32750</v>
      </c>
      <c r="M1303" s="381">
        <v>35400</v>
      </c>
      <c r="N1303" s="381">
        <v>38000</v>
      </c>
      <c r="O1303" s="381">
        <v>40650</v>
      </c>
      <c r="P1303" s="381">
        <v>43250</v>
      </c>
      <c r="Q1303" s="381">
        <v>13800</v>
      </c>
      <c r="R1303" s="381">
        <v>16240</v>
      </c>
      <c r="S1303" s="381">
        <v>20420</v>
      </c>
      <c r="T1303" s="381">
        <v>24600</v>
      </c>
      <c r="U1303" s="381">
        <v>28780</v>
      </c>
      <c r="V1303" s="381">
        <v>32960</v>
      </c>
      <c r="W1303" s="381">
        <v>37140</v>
      </c>
      <c r="X1303" s="381">
        <v>41320</v>
      </c>
      <c r="Y1303" s="381">
        <v>36700</v>
      </c>
      <c r="Z1303" s="381">
        <v>41950</v>
      </c>
      <c r="AA1303" s="381">
        <v>47200</v>
      </c>
      <c r="AB1303" s="381">
        <v>52400</v>
      </c>
      <c r="AC1303" s="381">
        <v>56600</v>
      </c>
      <c r="AD1303" s="381">
        <v>60800</v>
      </c>
      <c r="AE1303" s="381">
        <v>65000</v>
      </c>
      <c r="AF1303" s="381">
        <v>69200</v>
      </c>
      <c r="AG1303" s="381">
        <v>3880</v>
      </c>
      <c r="AH1303" s="381" t="s">
        <v>10275</v>
      </c>
      <c r="AI1303" s="381" t="s">
        <v>10152</v>
      </c>
      <c r="AJ1303" s="381">
        <v>1</v>
      </c>
    </row>
    <row r="1304" spans="1:36">
      <c r="A1304" s="381" t="s">
        <v>555</v>
      </c>
      <c r="B1304" s="381" t="s">
        <v>10274</v>
      </c>
      <c r="C1304" s="381">
        <v>22</v>
      </c>
      <c r="D1304" s="381">
        <v>57</v>
      </c>
      <c r="E1304" s="381" t="s">
        <v>10189</v>
      </c>
      <c r="F1304" s="381" t="s">
        <v>10188</v>
      </c>
      <c r="G1304" s="381" t="s">
        <v>10273</v>
      </c>
      <c r="H1304" s="381">
        <v>55900</v>
      </c>
      <c r="I1304" s="381">
        <v>20550</v>
      </c>
      <c r="J1304" s="381">
        <v>23450</v>
      </c>
      <c r="K1304" s="381">
        <v>26400</v>
      </c>
      <c r="L1304" s="381">
        <v>29300</v>
      </c>
      <c r="M1304" s="381">
        <v>31650</v>
      </c>
      <c r="N1304" s="381">
        <v>34000</v>
      </c>
      <c r="O1304" s="381">
        <v>36350</v>
      </c>
      <c r="P1304" s="381">
        <v>38700</v>
      </c>
      <c r="Q1304" s="381">
        <v>12350</v>
      </c>
      <c r="R1304" s="381">
        <v>16240</v>
      </c>
      <c r="S1304" s="381">
        <v>20420</v>
      </c>
      <c r="T1304" s="381">
        <v>24600</v>
      </c>
      <c r="U1304" s="381">
        <v>28780</v>
      </c>
      <c r="V1304" s="381">
        <v>32960</v>
      </c>
      <c r="W1304" s="381">
        <v>36350</v>
      </c>
      <c r="X1304" s="381">
        <v>38700</v>
      </c>
      <c r="Y1304" s="381">
        <v>32850</v>
      </c>
      <c r="Z1304" s="381">
        <v>37550</v>
      </c>
      <c r="AA1304" s="381">
        <v>42250</v>
      </c>
      <c r="AB1304" s="381">
        <v>46900</v>
      </c>
      <c r="AC1304" s="381">
        <v>50700</v>
      </c>
      <c r="AD1304" s="381">
        <v>54450</v>
      </c>
      <c r="AE1304" s="381">
        <v>58200</v>
      </c>
      <c r="AF1304" s="381">
        <v>61950</v>
      </c>
      <c r="AG1304" s="381">
        <v>3350</v>
      </c>
      <c r="AH1304" s="381" t="s">
        <v>10273</v>
      </c>
      <c r="AI1304" s="381" t="s">
        <v>10152</v>
      </c>
      <c r="AJ1304" s="381">
        <v>1</v>
      </c>
    </row>
    <row r="1305" spans="1:36">
      <c r="A1305" s="381" t="s">
        <v>555</v>
      </c>
      <c r="B1305" s="381" t="s">
        <v>10272</v>
      </c>
      <c r="C1305" s="381">
        <v>22</v>
      </c>
      <c r="D1305" s="381">
        <v>59</v>
      </c>
      <c r="E1305" s="381" t="s">
        <v>10271</v>
      </c>
      <c r="F1305" s="381" t="s">
        <v>10270</v>
      </c>
      <c r="G1305" s="381" t="s">
        <v>10269</v>
      </c>
      <c r="H1305" s="381">
        <v>56900</v>
      </c>
      <c r="I1305" s="381">
        <v>19950</v>
      </c>
      <c r="J1305" s="381">
        <v>22800</v>
      </c>
      <c r="K1305" s="381">
        <v>25650</v>
      </c>
      <c r="L1305" s="381">
        <v>28450</v>
      </c>
      <c r="M1305" s="381">
        <v>30750</v>
      </c>
      <c r="N1305" s="381">
        <v>33050</v>
      </c>
      <c r="O1305" s="381">
        <v>35300</v>
      </c>
      <c r="P1305" s="381">
        <v>37600</v>
      </c>
      <c r="Q1305" s="381">
        <v>12060</v>
      </c>
      <c r="R1305" s="381">
        <v>16240</v>
      </c>
      <c r="S1305" s="381">
        <v>20420</v>
      </c>
      <c r="T1305" s="381">
        <v>24600</v>
      </c>
      <c r="U1305" s="381">
        <v>28780</v>
      </c>
      <c r="V1305" s="381">
        <v>32960</v>
      </c>
      <c r="W1305" s="381">
        <v>35300</v>
      </c>
      <c r="X1305" s="381">
        <v>37600</v>
      </c>
      <c r="Y1305" s="381">
        <v>31850</v>
      </c>
      <c r="Z1305" s="381">
        <v>36400</v>
      </c>
      <c r="AA1305" s="381">
        <v>40950</v>
      </c>
      <c r="AB1305" s="381">
        <v>45500</v>
      </c>
      <c r="AC1305" s="381">
        <v>49150</v>
      </c>
      <c r="AD1305" s="381">
        <v>52800</v>
      </c>
      <c r="AE1305" s="381">
        <v>56450</v>
      </c>
      <c r="AF1305" s="381">
        <v>60100</v>
      </c>
      <c r="AG1305" s="381">
        <v>9999</v>
      </c>
      <c r="AH1305" s="381" t="s">
        <v>10269</v>
      </c>
      <c r="AI1305" s="381" t="s">
        <v>10152</v>
      </c>
      <c r="AJ1305" s="381">
        <v>0</v>
      </c>
    </row>
    <row r="1306" spans="1:36">
      <c r="A1306" s="381" t="s">
        <v>555</v>
      </c>
      <c r="B1306" s="381" t="s">
        <v>10268</v>
      </c>
      <c r="C1306" s="381">
        <v>22</v>
      </c>
      <c r="D1306" s="381">
        <v>61</v>
      </c>
      <c r="E1306" s="381" t="s">
        <v>10267</v>
      </c>
      <c r="F1306" s="381" t="s">
        <v>10266</v>
      </c>
      <c r="G1306" s="381" t="s">
        <v>10265</v>
      </c>
      <c r="H1306" s="381">
        <v>54100</v>
      </c>
      <c r="I1306" s="381">
        <v>18950</v>
      </c>
      <c r="J1306" s="381">
        <v>21650</v>
      </c>
      <c r="K1306" s="381">
        <v>24350</v>
      </c>
      <c r="L1306" s="381">
        <v>27050</v>
      </c>
      <c r="M1306" s="381">
        <v>29250</v>
      </c>
      <c r="N1306" s="381">
        <v>31400</v>
      </c>
      <c r="O1306" s="381">
        <v>33550</v>
      </c>
      <c r="P1306" s="381">
        <v>35750</v>
      </c>
      <c r="Q1306" s="381">
        <v>12060</v>
      </c>
      <c r="R1306" s="381">
        <v>16240</v>
      </c>
      <c r="S1306" s="381">
        <v>20420</v>
      </c>
      <c r="T1306" s="381">
        <v>24600</v>
      </c>
      <c r="U1306" s="381">
        <v>28780</v>
      </c>
      <c r="V1306" s="381">
        <v>31400</v>
      </c>
      <c r="W1306" s="381">
        <v>33550</v>
      </c>
      <c r="X1306" s="381">
        <v>35750</v>
      </c>
      <c r="Y1306" s="381">
        <v>30350</v>
      </c>
      <c r="Z1306" s="381">
        <v>34650</v>
      </c>
      <c r="AA1306" s="381">
        <v>39000</v>
      </c>
      <c r="AB1306" s="381">
        <v>43300</v>
      </c>
      <c r="AC1306" s="381">
        <v>46800</v>
      </c>
      <c r="AD1306" s="381">
        <v>50250</v>
      </c>
      <c r="AE1306" s="381">
        <v>53700</v>
      </c>
      <c r="AF1306" s="381">
        <v>57200</v>
      </c>
      <c r="AG1306" s="381">
        <v>9999</v>
      </c>
      <c r="AH1306" s="381" t="s">
        <v>10265</v>
      </c>
      <c r="AI1306" s="381" t="s">
        <v>10152</v>
      </c>
      <c r="AJ1306" s="381">
        <v>0</v>
      </c>
    </row>
    <row r="1307" spans="1:36">
      <c r="A1307" s="381" t="s">
        <v>555</v>
      </c>
      <c r="B1307" s="381" t="s">
        <v>10264</v>
      </c>
      <c r="C1307" s="381">
        <v>22</v>
      </c>
      <c r="D1307" s="381">
        <v>63</v>
      </c>
      <c r="E1307" s="381" t="s">
        <v>10159</v>
      </c>
      <c r="F1307" s="381" t="s">
        <v>10158</v>
      </c>
      <c r="G1307" s="381" t="s">
        <v>10263</v>
      </c>
      <c r="H1307" s="381">
        <v>67900</v>
      </c>
      <c r="I1307" s="381">
        <v>23800</v>
      </c>
      <c r="J1307" s="381">
        <v>27200</v>
      </c>
      <c r="K1307" s="381">
        <v>30600</v>
      </c>
      <c r="L1307" s="381">
        <v>33950</v>
      </c>
      <c r="M1307" s="381">
        <v>36700</v>
      </c>
      <c r="N1307" s="381">
        <v>39400</v>
      </c>
      <c r="O1307" s="381">
        <v>42100</v>
      </c>
      <c r="P1307" s="381">
        <v>44850</v>
      </c>
      <c r="Q1307" s="381">
        <v>14250</v>
      </c>
      <c r="R1307" s="381">
        <v>16300</v>
      </c>
      <c r="S1307" s="381">
        <v>20420</v>
      </c>
      <c r="T1307" s="381">
        <v>24600</v>
      </c>
      <c r="U1307" s="381">
        <v>28780</v>
      </c>
      <c r="V1307" s="381">
        <v>32960</v>
      </c>
      <c r="W1307" s="381">
        <v>37140</v>
      </c>
      <c r="X1307" s="381">
        <v>41320</v>
      </c>
      <c r="Y1307" s="381">
        <v>38050</v>
      </c>
      <c r="Z1307" s="381">
        <v>43450</v>
      </c>
      <c r="AA1307" s="381">
        <v>48900</v>
      </c>
      <c r="AB1307" s="381">
        <v>54300</v>
      </c>
      <c r="AC1307" s="381">
        <v>58650</v>
      </c>
      <c r="AD1307" s="381">
        <v>63000</v>
      </c>
      <c r="AE1307" s="381">
        <v>67350</v>
      </c>
      <c r="AF1307" s="381">
        <v>71700</v>
      </c>
      <c r="AG1307" s="381">
        <v>760</v>
      </c>
      <c r="AH1307" s="381" t="s">
        <v>10263</v>
      </c>
      <c r="AI1307" s="381" t="s">
        <v>10152</v>
      </c>
      <c r="AJ1307" s="381">
        <v>1</v>
      </c>
    </row>
    <row r="1308" spans="1:36">
      <c r="A1308" s="381" t="s">
        <v>555</v>
      </c>
      <c r="B1308" s="381" t="s">
        <v>10262</v>
      </c>
      <c r="C1308" s="381">
        <v>22</v>
      </c>
      <c r="D1308" s="381">
        <v>65</v>
      </c>
      <c r="E1308" s="381" t="s">
        <v>10261</v>
      </c>
      <c r="F1308" s="381" t="s">
        <v>10260</v>
      </c>
      <c r="G1308" s="381" t="s">
        <v>10259</v>
      </c>
      <c r="H1308" s="381">
        <v>34400</v>
      </c>
      <c r="I1308" s="381">
        <v>16550</v>
      </c>
      <c r="J1308" s="381">
        <v>18900</v>
      </c>
      <c r="K1308" s="381">
        <v>21250</v>
      </c>
      <c r="L1308" s="381">
        <v>23600</v>
      </c>
      <c r="M1308" s="381">
        <v>25500</v>
      </c>
      <c r="N1308" s="381">
        <v>27400</v>
      </c>
      <c r="O1308" s="381">
        <v>29300</v>
      </c>
      <c r="P1308" s="381">
        <v>31200</v>
      </c>
      <c r="Q1308" s="381">
        <v>12060</v>
      </c>
      <c r="R1308" s="381">
        <v>16240</v>
      </c>
      <c r="S1308" s="381">
        <v>20420</v>
      </c>
      <c r="T1308" s="381">
        <v>23600</v>
      </c>
      <c r="U1308" s="381">
        <v>25500</v>
      </c>
      <c r="V1308" s="381">
        <v>27400</v>
      </c>
      <c r="W1308" s="381">
        <v>29300</v>
      </c>
      <c r="X1308" s="381">
        <v>31200</v>
      </c>
      <c r="Y1308" s="381">
        <v>26450</v>
      </c>
      <c r="Z1308" s="381">
        <v>30200</v>
      </c>
      <c r="AA1308" s="381">
        <v>34000</v>
      </c>
      <c r="AB1308" s="381">
        <v>37750</v>
      </c>
      <c r="AC1308" s="381">
        <v>40800</v>
      </c>
      <c r="AD1308" s="381">
        <v>43800</v>
      </c>
      <c r="AE1308" s="381">
        <v>46850</v>
      </c>
      <c r="AF1308" s="381">
        <v>49850</v>
      </c>
      <c r="AG1308" s="381">
        <v>9999</v>
      </c>
      <c r="AH1308" s="381" t="s">
        <v>10259</v>
      </c>
      <c r="AI1308" s="381" t="s">
        <v>10152</v>
      </c>
      <c r="AJ1308" s="381">
        <v>0</v>
      </c>
    </row>
    <row r="1309" spans="1:36">
      <c r="A1309" s="381" t="s">
        <v>555</v>
      </c>
      <c r="B1309" s="381" t="s">
        <v>10258</v>
      </c>
      <c r="C1309" s="381">
        <v>22</v>
      </c>
      <c r="D1309" s="381">
        <v>67</v>
      </c>
      <c r="E1309" s="381" t="s">
        <v>10257</v>
      </c>
      <c r="F1309" s="381" t="s">
        <v>10256</v>
      </c>
      <c r="G1309" s="381" t="s">
        <v>10255</v>
      </c>
      <c r="H1309" s="381">
        <v>40900</v>
      </c>
      <c r="I1309" s="381">
        <v>16550</v>
      </c>
      <c r="J1309" s="381">
        <v>18900</v>
      </c>
      <c r="K1309" s="381">
        <v>21250</v>
      </c>
      <c r="L1309" s="381">
        <v>23600</v>
      </c>
      <c r="M1309" s="381">
        <v>25500</v>
      </c>
      <c r="N1309" s="381">
        <v>27400</v>
      </c>
      <c r="O1309" s="381">
        <v>29300</v>
      </c>
      <c r="P1309" s="381">
        <v>31200</v>
      </c>
      <c r="Q1309" s="381">
        <v>12060</v>
      </c>
      <c r="R1309" s="381">
        <v>16240</v>
      </c>
      <c r="S1309" s="381">
        <v>20420</v>
      </c>
      <c r="T1309" s="381">
        <v>23600</v>
      </c>
      <c r="U1309" s="381">
        <v>25500</v>
      </c>
      <c r="V1309" s="381">
        <v>27400</v>
      </c>
      <c r="W1309" s="381">
        <v>29300</v>
      </c>
      <c r="X1309" s="381">
        <v>31200</v>
      </c>
      <c r="Y1309" s="381">
        <v>26450</v>
      </c>
      <c r="Z1309" s="381">
        <v>30200</v>
      </c>
      <c r="AA1309" s="381">
        <v>34000</v>
      </c>
      <c r="AB1309" s="381">
        <v>37750</v>
      </c>
      <c r="AC1309" s="381">
        <v>40800</v>
      </c>
      <c r="AD1309" s="381">
        <v>43800</v>
      </c>
      <c r="AE1309" s="381">
        <v>46850</v>
      </c>
      <c r="AF1309" s="381">
        <v>49850</v>
      </c>
      <c r="AG1309" s="381">
        <v>9999</v>
      </c>
      <c r="AH1309" s="381" t="s">
        <v>10255</v>
      </c>
      <c r="AI1309" s="381" t="s">
        <v>10152</v>
      </c>
      <c r="AJ1309" s="381">
        <v>0</v>
      </c>
    </row>
    <row r="1310" spans="1:36">
      <c r="A1310" s="381" t="s">
        <v>555</v>
      </c>
      <c r="B1310" s="381" t="s">
        <v>10254</v>
      </c>
      <c r="C1310" s="381">
        <v>22</v>
      </c>
      <c r="D1310" s="381">
        <v>69</v>
      </c>
      <c r="E1310" s="381" t="s">
        <v>10253</v>
      </c>
      <c r="F1310" s="381" t="s">
        <v>10252</v>
      </c>
      <c r="G1310" s="381" t="s">
        <v>10251</v>
      </c>
      <c r="H1310" s="381">
        <v>46700</v>
      </c>
      <c r="I1310" s="381">
        <v>16550</v>
      </c>
      <c r="J1310" s="381">
        <v>18900</v>
      </c>
      <c r="K1310" s="381">
        <v>21250</v>
      </c>
      <c r="L1310" s="381">
        <v>23600</v>
      </c>
      <c r="M1310" s="381">
        <v>25500</v>
      </c>
      <c r="N1310" s="381">
        <v>27400</v>
      </c>
      <c r="O1310" s="381">
        <v>29300</v>
      </c>
      <c r="P1310" s="381">
        <v>31200</v>
      </c>
      <c r="Q1310" s="381">
        <v>12060</v>
      </c>
      <c r="R1310" s="381">
        <v>16240</v>
      </c>
      <c r="S1310" s="381">
        <v>20420</v>
      </c>
      <c r="T1310" s="381">
        <v>23600</v>
      </c>
      <c r="U1310" s="381">
        <v>25500</v>
      </c>
      <c r="V1310" s="381">
        <v>27400</v>
      </c>
      <c r="W1310" s="381">
        <v>29300</v>
      </c>
      <c r="X1310" s="381">
        <v>31200</v>
      </c>
      <c r="Y1310" s="381">
        <v>26450</v>
      </c>
      <c r="Z1310" s="381">
        <v>30200</v>
      </c>
      <c r="AA1310" s="381">
        <v>34000</v>
      </c>
      <c r="AB1310" s="381">
        <v>37750</v>
      </c>
      <c r="AC1310" s="381">
        <v>40800</v>
      </c>
      <c r="AD1310" s="381">
        <v>43800</v>
      </c>
      <c r="AE1310" s="381">
        <v>46850</v>
      </c>
      <c r="AF1310" s="381">
        <v>49850</v>
      </c>
      <c r="AG1310" s="381">
        <v>9999</v>
      </c>
      <c r="AH1310" s="381" t="s">
        <v>10251</v>
      </c>
      <c r="AI1310" s="381" t="s">
        <v>10152</v>
      </c>
      <c r="AJ1310" s="381">
        <v>0</v>
      </c>
    </row>
    <row r="1311" spans="1:36">
      <c r="A1311" s="381" t="s">
        <v>555</v>
      </c>
      <c r="B1311" s="381" t="s">
        <v>10250</v>
      </c>
      <c r="C1311" s="381">
        <v>22</v>
      </c>
      <c r="D1311" s="381">
        <v>71</v>
      </c>
      <c r="E1311" s="381" t="s">
        <v>10201</v>
      </c>
      <c r="F1311" s="381" t="s">
        <v>10200</v>
      </c>
      <c r="G1311" s="381" t="s">
        <v>10249</v>
      </c>
      <c r="H1311" s="381">
        <v>63300</v>
      </c>
      <c r="I1311" s="381">
        <v>22200</v>
      </c>
      <c r="J1311" s="381">
        <v>25350</v>
      </c>
      <c r="K1311" s="381">
        <v>28500</v>
      </c>
      <c r="L1311" s="381">
        <v>31650</v>
      </c>
      <c r="M1311" s="381">
        <v>34200</v>
      </c>
      <c r="N1311" s="381">
        <v>36750</v>
      </c>
      <c r="O1311" s="381">
        <v>39250</v>
      </c>
      <c r="P1311" s="381">
        <v>41800</v>
      </c>
      <c r="Q1311" s="381">
        <v>13300</v>
      </c>
      <c r="R1311" s="381">
        <v>16240</v>
      </c>
      <c r="S1311" s="381">
        <v>20420</v>
      </c>
      <c r="T1311" s="381">
        <v>24600</v>
      </c>
      <c r="U1311" s="381">
        <v>28780</v>
      </c>
      <c r="V1311" s="381">
        <v>32960</v>
      </c>
      <c r="W1311" s="381">
        <v>37140</v>
      </c>
      <c r="X1311" s="381">
        <v>41320</v>
      </c>
      <c r="Y1311" s="381">
        <v>35500</v>
      </c>
      <c r="Z1311" s="381">
        <v>40550</v>
      </c>
      <c r="AA1311" s="381">
        <v>45600</v>
      </c>
      <c r="AB1311" s="381">
        <v>50650</v>
      </c>
      <c r="AC1311" s="381">
        <v>54750</v>
      </c>
      <c r="AD1311" s="381">
        <v>58800</v>
      </c>
      <c r="AE1311" s="381">
        <v>62850</v>
      </c>
      <c r="AF1311" s="381">
        <v>66900</v>
      </c>
      <c r="AG1311" s="381">
        <v>5560</v>
      </c>
      <c r="AH1311" s="381" t="s">
        <v>10249</v>
      </c>
      <c r="AI1311" s="381" t="s">
        <v>10152</v>
      </c>
      <c r="AJ1311" s="381">
        <v>1</v>
      </c>
    </row>
    <row r="1312" spans="1:36">
      <c r="A1312" s="381" t="s">
        <v>555</v>
      </c>
      <c r="B1312" s="381" t="s">
        <v>10248</v>
      </c>
      <c r="C1312" s="381">
        <v>22</v>
      </c>
      <c r="D1312" s="381">
        <v>73</v>
      </c>
      <c r="E1312" s="381" t="s">
        <v>10185</v>
      </c>
      <c r="F1312" s="381" t="s">
        <v>10184</v>
      </c>
      <c r="G1312" s="381" t="s">
        <v>10247</v>
      </c>
      <c r="H1312" s="381">
        <v>52600</v>
      </c>
      <c r="I1312" s="381">
        <v>18450</v>
      </c>
      <c r="J1312" s="381">
        <v>21050</v>
      </c>
      <c r="K1312" s="381">
        <v>23700</v>
      </c>
      <c r="L1312" s="381">
        <v>26300</v>
      </c>
      <c r="M1312" s="381">
        <v>28450</v>
      </c>
      <c r="N1312" s="381">
        <v>30550</v>
      </c>
      <c r="O1312" s="381">
        <v>32650</v>
      </c>
      <c r="P1312" s="381">
        <v>34750</v>
      </c>
      <c r="Q1312" s="381">
        <v>12060</v>
      </c>
      <c r="R1312" s="381">
        <v>16240</v>
      </c>
      <c r="S1312" s="381">
        <v>20420</v>
      </c>
      <c r="T1312" s="381">
        <v>24600</v>
      </c>
      <c r="U1312" s="381">
        <v>28450</v>
      </c>
      <c r="V1312" s="381">
        <v>30550</v>
      </c>
      <c r="W1312" s="381">
        <v>32650</v>
      </c>
      <c r="X1312" s="381">
        <v>34750</v>
      </c>
      <c r="Y1312" s="381">
        <v>29500</v>
      </c>
      <c r="Z1312" s="381">
        <v>33700</v>
      </c>
      <c r="AA1312" s="381">
        <v>37900</v>
      </c>
      <c r="AB1312" s="381">
        <v>42100</v>
      </c>
      <c r="AC1312" s="381">
        <v>45500</v>
      </c>
      <c r="AD1312" s="381">
        <v>48850</v>
      </c>
      <c r="AE1312" s="381">
        <v>52250</v>
      </c>
      <c r="AF1312" s="381">
        <v>55600</v>
      </c>
      <c r="AG1312" s="381">
        <v>5200</v>
      </c>
      <c r="AH1312" s="381" t="s">
        <v>10247</v>
      </c>
      <c r="AI1312" s="381" t="s">
        <v>10152</v>
      </c>
      <c r="AJ1312" s="381">
        <v>1</v>
      </c>
    </row>
    <row r="1313" spans="1:36">
      <c r="A1313" s="381" t="s">
        <v>555</v>
      </c>
      <c r="B1313" s="381" t="s">
        <v>10246</v>
      </c>
      <c r="C1313" s="381">
        <v>22</v>
      </c>
      <c r="D1313" s="381">
        <v>75</v>
      </c>
      <c r="E1313" s="381" t="s">
        <v>10201</v>
      </c>
      <c r="F1313" s="381" t="s">
        <v>10200</v>
      </c>
      <c r="G1313" s="381" t="s">
        <v>10245</v>
      </c>
      <c r="H1313" s="381">
        <v>63300</v>
      </c>
      <c r="I1313" s="381">
        <v>22200</v>
      </c>
      <c r="J1313" s="381">
        <v>25350</v>
      </c>
      <c r="K1313" s="381">
        <v>28500</v>
      </c>
      <c r="L1313" s="381">
        <v>31650</v>
      </c>
      <c r="M1313" s="381">
        <v>34200</v>
      </c>
      <c r="N1313" s="381">
        <v>36750</v>
      </c>
      <c r="O1313" s="381">
        <v>39250</v>
      </c>
      <c r="P1313" s="381">
        <v>41800</v>
      </c>
      <c r="Q1313" s="381">
        <v>13300</v>
      </c>
      <c r="R1313" s="381">
        <v>16240</v>
      </c>
      <c r="S1313" s="381">
        <v>20420</v>
      </c>
      <c r="T1313" s="381">
        <v>24600</v>
      </c>
      <c r="U1313" s="381">
        <v>28780</v>
      </c>
      <c r="V1313" s="381">
        <v>32960</v>
      </c>
      <c r="W1313" s="381">
        <v>37140</v>
      </c>
      <c r="X1313" s="381">
        <v>41320</v>
      </c>
      <c r="Y1313" s="381">
        <v>35500</v>
      </c>
      <c r="Z1313" s="381">
        <v>40550</v>
      </c>
      <c r="AA1313" s="381">
        <v>45600</v>
      </c>
      <c r="AB1313" s="381">
        <v>50650</v>
      </c>
      <c r="AC1313" s="381">
        <v>54750</v>
      </c>
      <c r="AD1313" s="381">
        <v>58800</v>
      </c>
      <c r="AE1313" s="381">
        <v>62850</v>
      </c>
      <c r="AF1313" s="381">
        <v>66900</v>
      </c>
      <c r="AG1313" s="381">
        <v>5560</v>
      </c>
      <c r="AH1313" s="381" t="s">
        <v>10245</v>
      </c>
      <c r="AI1313" s="381" t="s">
        <v>10152</v>
      </c>
      <c r="AJ1313" s="381">
        <v>1</v>
      </c>
    </row>
    <row r="1314" spans="1:36">
      <c r="A1314" s="381" t="s">
        <v>555</v>
      </c>
      <c r="B1314" s="381" t="s">
        <v>10244</v>
      </c>
      <c r="C1314" s="381">
        <v>22</v>
      </c>
      <c r="D1314" s="381">
        <v>77</v>
      </c>
      <c r="E1314" s="381" t="s">
        <v>10159</v>
      </c>
      <c r="F1314" s="381" t="s">
        <v>10158</v>
      </c>
      <c r="G1314" s="381" t="s">
        <v>10243</v>
      </c>
      <c r="H1314" s="381">
        <v>67900</v>
      </c>
      <c r="I1314" s="381">
        <v>23800</v>
      </c>
      <c r="J1314" s="381">
        <v>27200</v>
      </c>
      <c r="K1314" s="381">
        <v>30600</v>
      </c>
      <c r="L1314" s="381">
        <v>33950</v>
      </c>
      <c r="M1314" s="381">
        <v>36700</v>
      </c>
      <c r="N1314" s="381">
        <v>39400</v>
      </c>
      <c r="O1314" s="381">
        <v>42100</v>
      </c>
      <c r="P1314" s="381">
        <v>44850</v>
      </c>
      <c r="Q1314" s="381">
        <v>14250</v>
      </c>
      <c r="R1314" s="381">
        <v>16300</v>
      </c>
      <c r="S1314" s="381">
        <v>20420</v>
      </c>
      <c r="T1314" s="381">
        <v>24600</v>
      </c>
      <c r="U1314" s="381">
        <v>28780</v>
      </c>
      <c r="V1314" s="381">
        <v>32960</v>
      </c>
      <c r="W1314" s="381">
        <v>37140</v>
      </c>
      <c r="X1314" s="381">
        <v>41320</v>
      </c>
      <c r="Y1314" s="381">
        <v>38050</v>
      </c>
      <c r="Z1314" s="381">
        <v>43450</v>
      </c>
      <c r="AA1314" s="381">
        <v>48900</v>
      </c>
      <c r="AB1314" s="381">
        <v>54300</v>
      </c>
      <c r="AC1314" s="381">
        <v>58650</v>
      </c>
      <c r="AD1314" s="381">
        <v>63000</v>
      </c>
      <c r="AE1314" s="381">
        <v>67350</v>
      </c>
      <c r="AF1314" s="381">
        <v>71700</v>
      </c>
      <c r="AG1314" s="381">
        <v>9999</v>
      </c>
      <c r="AH1314" s="381" t="s">
        <v>10243</v>
      </c>
      <c r="AI1314" s="381" t="s">
        <v>10152</v>
      </c>
      <c r="AJ1314" s="381">
        <v>1</v>
      </c>
    </row>
    <row r="1315" spans="1:36">
      <c r="A1315" s="381" t="s">
        <v>555</v>
      </c>
      <c r="B1315" s="381" t="s">
        <v>10242</v>
      </c>
      <c r="C1315" s="381">
        <v>22</v>
      </c>
      <c r="D1315" s="381">
        <v>79</v>
      </c>
      <c r="E1315" s="381" t="s">
        <v>10241</v>
      </c>
      <c r="F1315" s="381" t="s">
        <v>10240</v>
      </c>
      <c r="G1315" s="381" t="s">
        <v>10239</v>
      </c>
      <c r="H1315" s="381">
        <v>54300</v>
      </c>
      <c r="I1315" s="381">
        <v>19050</v>
      </c>
      <c r="J1315" s="381">
        <v>21750</v>
      </c>
      <c r="K1315" s="381">
        <v>24450</v>
      </c>
      <c r="L1315" s="381">
        <v>27150</v>
      </c>
      <c r="M1315" s="381">
        <v>29350</v>
      </c>
      <c r="N1315" s="381">
        <v>31500</v>
      </c>
      <c r="O1315" s="381">
        <v>33700</v>
      </c>
      <c r="P1315" s="381">
        <v>35850</v>
      </c>
      <c r="Q1315" s="381">
        <v>12060</v>
      </c>
      <c r="R1315" s="381">
        <v>16240</v>
      </c>
      <c r="S1315" s="381">
        <v>20420</v>
      </c>
      <c r="T1315" s="381">
        <v>24600</v>
      </c>
      <c r="U1315" s="381">
        <v>28780</v>
      </c>
      <c r="V1315" s="381">
        <v>31500</v>
      </c>
      <c r="W1315" s="381">
        <v>33700</v>
      </c>
      <c r="X1315" s="381">
        <v>35850</v>
      </c>
      <c r="Y1315" s="381">
        <v>30450</v>
      </c>
      <c r="Z1315" s="381">
        <v>34800</v>
      </c>
      <c r="AA1315" s="381">
        <v>39150</v>
      </c>
      <c r="AB1315" s="381">
        <v>43450</v>
      </c>
      <c r="AC1315" s="381">
        <v>46950</v>
      </c>
      <c r="AD1315" s="381">
        <v>50450</v>
      </c>
      <c r="AE1315" s="381">
        <v>53900</v>
      </c>
      <c r="AF1315" s="381">
        <v>57400</v>
      </c>
      <c r="AG1315" s="381">
        <v>220</v>
      </c>
      <c r="AH1315" s="381" t="s">
        <v>10239</v>
      </c>
      <c r="AI1315" s="381" t="s">
        <v>10152</v>
      </c>
      <c r="AJ1315" s="381">
        <v>1</v>
      </c>
    </row>
    <row r="1316" spans="1:36">
      <c r="A1316" s="381" t="s">
        <v>555</v>
      </c>
      <c r="B1316" s="381" t="s">
        <v>10238</v>
      </c>
      <c r="C1316" s="381">
        <v>22</v>
      </c>
      <c r="D1316" s="381">
        <v>81</v>
      </c>
      <c r="E1316" s="381" t="s">
        <v>10237</v>
      </c>
      <c r="F1316" s="381" t="s">
        <v>10236</v>
      </c>
      <c r="G1316" s="381" t="s">
        <v>10235</v>
      </c>
      <c r="H1316" s="381">
        <v>49100</v>
      </c>
      <c r="I1316" s="381">
        <v>17200</v>
      </c>
      <c r="J1316" s="381">
        <v>19650</v>
      </c>
      <c r="K1316" s="381">
        <v>22100</v>
      </c>
      <c r="L1316" s="381">
        <v>24550</v>
      </c>
      <c r="M1316" s="381">
        <v>26550</v>
      </c>
      <c r="N1316" s="381">
        <v>28500</v>
      </c>
      <c r="O1316" s="381">
        <v>30450</v>
      </c>
      <c r="P1316" s="381">
        <v>32450</v>
      </c>
      <c r="Q1316" s="381">
        <v>12060</v>
      </c>
      <c r="R1316" s="381">
        <v>16240</v>
      </c>
      <c r="S1316" s="381">
        <v>20420</v>
      </c>
      <c r="T1316" s="381">
        <v>24550</v>
      </c>
      <c r="U1316" s="381">
        <v>26550</v>
      </c>
      <c r="V1316" s="381">
        <v>28500</v>
      </c>
      <c r="W1316" s="381">
        <v>30450</v>
      </c>
      <c r="X1316" s="381">
        <v>32450</v>
      </c>
      <c r="Y1316" s="381">
        <v>27550</v>
      </c>
      <c r="Z1316" s="381">
        <v>31450</v>
      </c>
      <c r="AA1316" s="381">
        <v>35400</v>
      </c>
      <c r="AB1316" s="381">
        <v>39300</v>
      </c>
      <c r="AC1316" s="381">
        <v>42450</v>
      </c>
      <c r="AD1316" s="381">
        <v>45600</v>
      </c>
      <c r="AE1316" s="381">
        <v>48750</v>
      </c>
      <c r="AF1316" s="381">
        <v>51900</v>
      </c>
      <c r="AG1316" s="381">
        <v>9999</v>
      </c>
      <c r="AH1316" s="381" t="s">
        <v>10235</v>
      </c>
      <c r="AI1316" s="381" t="s">
        <v>10152</v>
      </c>
      <c r="AJ1316" s="381">
        <v>0</v>
      </c>
    </row>
    <row r="1317" spans="1:36">
      <c r="A1317" s="381" t="s">
        <v>555</v>
      </c>
      <c r="B1317" s="381" t="s">
        <v>10234</v>
      </c>
      <c r="C1317" s="381">
        <v>22</v>
      </c>
      <c r="D1317" s="381">
        <v>83</v>
      </c>
      <c r="E1317" s="381" t="s">
        <v>10233</v>
      </c>
      <c r="F1317" s="381" t="s">
        <v>10232</v>
      </c>
      <c r="G1317" s="381" t="s">
        <v>10231</v>
      </c>
      <c r="H1317" s="381">
        <v>46800</v>
      </c>
      <c r="I1317" s="381">
        <v>16550</v>
      </c>
      <c r="J1317" s="381">
        <v>18900</v>
      </c>
      <c r="K1317" s="381">
        <v>21250</v>
      </c>
      <c r="L1317" s="381">
        <v>23600</v>
      </c>
      <c r="M1317" s="381">
        <v>25500</v>
      </c>
      <c r="N1317" s="381">
        <v>27400</v>
      </c>
      <c r="O1317" s="381">
        <v>29300</v>
      </c>
      <c r="P1317" s="381">
        <v>31200</v>
      </c>
      <c r="Q1317" s="381">
        <v>12060</v>
      </c>
      <c r="R1317" s="381">
        <v>16240</v>
      </c>
      <c r="S1317" s="381">
        <v>20420</v>
      </c>
      <c r="T1317" s="381">
        <v>23600</v>
      </c>
      <c r="U1317" s="381">
        <v>25500</v>
      </c>
      <c r="V1317" s="381">
        <v>27400</v>
      </c>
      <c r="W1317" s="381">
        <v>29300</v>
      </c>
      <c r="X1317" s="381">
        <v>31200</v>
      </c>
      <c r="Y1317" s="381">
        <v>26450</v>
      </c>
      <c r="Z1317" s="381">
        <v>30200</v>
      </c>
      <c r="AA1317" s="381">
        <v>34000</v>
      </c>
      <c r="AB1317" s="381">
        <v>37750</v>
      </c>
      <c r="AC1317" s="381">
        <v>40800</v>
      </c>
      <c r="AD1317" s="381">
        <v>43800</v>
      </c>
      <c r="AE1317" s="381">
        <v>46850</v>
      </c>
      <c r="AF1317" s="381">
        <v>49850</v>
      </c>
      <c r="AG1317" s="381">
        <v>9999</v>
      </c>
      <c r="AH1317" s="381" t="s">
        <v>10231</v>
      </c>
      <c r="AI1317" s="381" t="s">
        <v>10152</v>
      </c>
      <c r="AJ1317" s="381">
        <v>0</v>
      </c>
    </row>
    <row r="1318" spans="1:36">
      <c r="A1318" s="381" t="s">
        <v>555</v>
      </c>
      <c r="B1318" s="381" t="s">
        <v>10230</v>
      </c>
      <c r="C1318" s="381">
        <v>22</v>
      </c>
      <c r="D1318" s="381">
        <v>85</v>
      </c>
      <c r="E1318" s="381" t="s">
        <v>10229</v>
      </c>
      <c r="F1318" s="381" t="s">
        <v>10228</v>
      </c>
      <c r="G1318" s="381" t="s">
        <v>10227</v>
      </c>
      <c r="H1318" s="381">
        <v>49900</v>
      </c>
      <c r="I1318" s="381">
        <v>17500</v>
      </c>
      <c r="J1318" s="381">
        <v>20000</v>
      </c>
      <c r="K1318" s="381">
        <v>22500</v>
      </c>
      <c r="L1318" s="381">
        <v>24950</v>
      </c>
      <c r="M1318" s="381">
        <v>26950</v>
      </c>
      <c r="N1318" s="381">
        <v>28950</v>
      </c>
      <c r="O1318" s="381">
        <v>30950</v>
      </c>
      <c r="P1318" s="381">
        <v>32950</v>
      </c>
      <c r="Q1318" s="381">
        <v>12060</v>
      </c>
      <c r="R1318" s="381">
        <v>16240</v>
      </c>
      <c r="S1318" s="381">
        <v>20420</v>
      </c>
      <c r="T1318" s="381">
        <v>24600</v>
      </c>
      <c r="U1318" s="381">
        <v>26950</v>
      </c>
      <c r="V1318" s="381">
        <v>28950</v>
      </c>
      <c r="W1318" s="381">
        <v>30950</v>
      </c>
      <c r="X1318" s="381">
        <v>32950</v>
      </c>
      <c r="Y1318" s="381">
        <v>27950</v>
      </c>
      <c r="Z1318" s="381">
        <v>31950</v>
      </c>
      <c r="AA1318" s="381">
        <v>35950</v>
      </c>
      <c r="AB1318" s="381">
        <v>39900</v>
      </c>
      <c r="AC1318" s="381">
        <v>43100</v>
      </c>
      <c r="AD1318" s="381">
        <v>46300</v>
      </c>
      <c r="AE1318" s="381">
        <v>49500</v>
      </c>
      <c r="AF1318" s="381">
        <v>52700</v>
      </c>
      <c r="AG1318" s="381">
        <v>9999</v>
      </c>
      <c r="AH1318" s="381" t="s">
        <v>10227</v>
      </c>
      <c r="AI1318" s="381" t="s">
        <v>10152</v>
      </c>
      <c r="AJ1318" s="381">
        <v>0</v>
      </c>
    </row>
    <row r="1319" spans="1:36">
      <c r="A1319" s="381" t="s">
        <v>555</v>
      </c>
      <c r="B1319" s="381" t="s">
        <v>10226</v>
      </c>
      <c r="C1319" s="381">
        <v>22</v>
      </c>
      <c r="D1319" s="381">
        <v>87</v>
      </c>
      <c r="E1319" s="381" t="s">
        <v>10201</v>
      </c>
      <c r="F1319" s="381" t="s">
        <v>10200</v>
      </c>
      <c r="G1319" s="381" t="s">
        <v>10225</v>
      </c>
      <c r="H1319" s="381">
        <v>63300</v>
      </c>
      <c r="I1319" s="381">
        <v>22200</v>
      </c>
      <c r="J1319" s="381">
        <v>25350</v>
      </c>
      <c r="K1319" s="381">
        <v>28500</v>
      </c>
      <c r="L1319" s="381">
        <v>31650</v>
      </c>
      <c r="M1319" s="381">
        <v>34200</v>
      </c>
      <c r="N1319" s="381">
        <v>36750</v>
      </c>
      <c r="O1319" s="381">
        <v>39250</v>
      </c>
      <c r="P1319" s="381">
        <v>41800</v>
      </c>
      <c r="Q1319" s="381">
        <v>13300</v>
      </c>
      <c r="R1319" s="381">
        <v>16240</v>
      </c>
      <c r="S1319" s="381">
        <v>20420</v>
      </c>
      <c r="T1319" s="381">
        <v>24600</v>
      </c>
      <c r="U1319" s="381">
        <v>28780</v>
      </c>
      <c r="V1319" s="381">
        <v>32960</v>
      </c>
      <c r="W1319" s="381">
        <v>37140</v>
      </c>
      <c r="X1319" s="381">
        <v>41320</v>
      </c>
      <c r="Y1319" s="381">
        <v>35500</v>
      </c>
      <c r="Z1319" s="381">
        <v>40550</v>
      </c>
      <c r="AA1319" s="381">
        <v>45600</v>
      </c>
      <c r="AB1319" s="381">
        <v>50650</v>
      </c>
      <c r="AC1319" s="381">
        <v>54750</v>
      </c>
      <c r="AD1319" s="381">
        <v>58800</v>
      </c>
      <c r="AE1319" s="381">
        <v>62850</v>
      </c>
      <c r="AF1319" s="381">
        <v>66900</v>
      </c>
      <c r="AG1319" s="381">
        <v>5560</v>
      </c>
      <c r="AH1319" s="381" t="s">
        <v>10225</v>
      </c>
      <c r="AI1319" s="381" t="s">
        <v>10152</v>
      </c>
      <c r="AJ1319" s="381">
        <v>1</v>
      </c>
    </row>
    <row r="1320" spans="1:36">
      <c r="A1320" s="381" t="s">
        <v>555</v>
      </c>
      <c r="B1320" s="381" t="s">
        <v>10224</v>
      </c>
      <c r="C1320" s="381">
        <v>22</v>
      </c>
      <c r="D1320" s="381">
        <v>89</v>
      </c>
      <c r="E1320" s="381" t="s">
        <v>10201</v>
      </c>
      <c r="F1320" s="381" t="s">
        <v>10200</v>
      </c>
      <c r="G1320" s="381" t="s">
        <v>10223</v>
      </c>
      <c r="H1320" s="381">
        <v>63300</v>
      </c>
      <c r="I1320" s="381">
        <v>22200</v>
      </c>
      <c r="J1320" s="381">
        <v>25350</v>
      </c>
      <c r="K1320" s="381">
        <v>28500</v>
      </c>
      <c r="L1320" s="381">
        <v>31650</v>
      </c>
      <c r="M1320" s="381">
        <v>34200</v>
      </c>
      <c r="N1320" s="381">
        <v>36750</v>
      </c>
      <c r="O1320" s="381">
        <v>39250</v>
      </c>
      <c r="P1320" s="381">
        <v>41800</v>
      </c>
      <c r="Q1320" s="381">
        <v>13300</v>
      </c>
      <c r="R1320" s="381">
        <v>16240</v>
      </c>
      <c r="S1320" s="381">
        <v>20420</v>
      </c>
      <c r="T1320" s="381">
        <v>24600</v>
      </c>
      <c r="U1320" s="381">
        <v>28780</v>
      </c>
      <c r="V1320" s="381">
        <v>32960</v>
      </c>
      <c r="W1320" s="381">
        <v>37140</v>
      </c>
      <c r="X1320" s="381">
        <v>41320</v>
      </c>
      <c r="Y1320" s="381">
        <v>35500</v>
      </c>
      <c r="Z1320" s="381">
        <v>40550</v>
      </c>
      <c r="AA1320" s="381">
        <v>45600</v>
      </c>
      <c r="AB1320" s="381">
        <v>50650</v>
      </c>
      <c r="AC1320" s="381">
        <v>54750</v>
      </c>
      <c r="AD1320" s="381">
        <v>58800</v>
      </c>
      <c r="AE1320" s="381">
        <v>62850</v>
      </c>
      <c r="AF1320" s="381">
        <v>66900</v>
      </c>
      <c r="AG1320" s="381">
        <v>5560</v>
      </c>
      <c r="AH1320" s="381" t="s">
        <v>10223</v>
      </c>
      <c r="AI1320" s="381" t="s">
        <v>10152</v>
      </c>
      <c r="AJ1320" s="381">
        <v>1</v>
      </c>
    </row>
    <row r="1321" spans="1:36">
      <c r="A1321" s="381" t="s">
        <v>555</v>
      </c>
      <c r="B1321" s="381" t="s">
        <v>10222</v>
      </c>
      <c r="C1321" s="381">
        <v>22</v>
      </c>
      <c r="D1321" s="381">
        <v>91</v>
      </c>
      <c r="E1321" s="381" t="s">
        <v>10159</v>
      </c>
      <c r="F1321" s="381" t="s">
        <v>10158</v>
      </c>
      <c r="G1321" s="381" t="s">
        <v>10221</v>
      </c>
      <c r="H1321" s="381">
        <v>67900</v>
      </c>
      <c r="I1321" s="381">
        <v>23800</v>
      </c>
      <c r="J1321" s="381">
        <v>27200</v>
      </c>
      <c r="K1321" s="381">
        <v>30600</v>
      </c>
      <c r="L1321" s="381">
        <v>33950</v>
      </c>
      <c r="M1321" s="381">
        <v>36700</v>
      </c>
      <c r="N1321" s="381">
        <v>39400</v>
      </c>
      <c r="O1321" s="381">
        <v>42100</v>
      </c>
      <c r="P1321" s="381">
        <v>44850</v>
      </c>
      <c r="Q1321" s="381">
        <v>14250</v>
      </c>
      <c r="R1321" s="381">
        <v>16300</v>
      </c>
      <c r="S1321" s="381">
        <v>20420</v>
      </c>
      <c r="T1321" s="381">
        <v>24600</v>
      </c>
      <c r="U1321" s="381">
        <v>28780</v>
      </c>
      <c r="V1321" s="381">
        <v>32960</v>
      </c>
      <c r="W1321" s="381">
        <v>37140</v>
      </c>
      <c r="X1321" s="381">
        <v>41320</v>
      </c>
      <c r="Y1321" s="381">
        <v>38050</v>
      </c>
      <c r="Z1321" s="381">
        <v>43450</v>
      </c>
      <c r="AA1321" s="381">
        <v>48900</v>
      </c>
      <c r="AB1321" s="381">
        <v>54300</v>
      </c>
      <c r="AC1321" s="381">
        <v>58650</v>
      </c>
      <c r="AD1321" s="381">
        <v>63000</v>
      </c>
      <c r="AE1321" s="381">
        <v>67350</v>
      </c>
      <c r="AF1321" s="381">
        <v>71700</v>
      </c>
      <c r="AG1321" s="381">
        <v>9999</v>
      </c>
      <c r="AH1321" s="381" t="s">
        <v>10221</v>
      </c>
      <c r="AI1321" s="381" t="s">
        <v>10152</v>
      </c>
      <c r="AJ1321" s="381">
        <v>1</v>
      </c>
    </row>
    <row r="1322" spans="1:36">
      <c r="A1322" s="381" t="s">
        <v>555</v>
      </c>
      <c r="B1322" s="381" t="s">
        <v>10220</v>
      </c>
      <c r="C1322" s="381">
        <v>22</v>
      </c>
      <c r="D1322" s="381">
        <v>93</v>
      </c>
      <c r="E1322" s="381" t="s">
        <v>10219</v>
      </c>
      <c r="F1322" s="381" t="s">
        <v>10218</v>
      </c>
      <c r="G1322" s="381" t="s">
        <v>10217</v>
      </c>
      <c r="H1322" s="381">
        <v>64100</v>
      </c>
      <c r="I1322" s="381">
        <v>22450</v>
      </c>
      <c r="J1322" s="381">
        <v>25650</v>
      </c>
      <c r="K1322" s="381">
        <v>28850</v>
      </c>
      <c r="L1322" s="381">
        <v>32050</v>
      </c>
      <c r="M1322" s="381">
        <v>34650</v>
      </c>
      <c r="N1322" s="381">
        <v>37200</v>
      </c>
      <c r="O1322" s="381">
        <v>39750</v>
      </c>
      <c r="P1322" s="381">
        <v>42350</v>
      </c>
      <c r="Q1322" s="381">
        <v>13500</v>
      </c>
      <c r="R1322" s="381">
        <v>16240</v>
      </c>
      <c r="S1322" s="381">
        <v>20420</v>
      </c>
      <c r="T1322" s="381">
        <v>24600</v>
      </c>
      <c r="U1322" s="381">
        <v>28780</v>
      </c>
      <c r="V1322" s="381">
        <v>32960</v>
      </c>
      <c r="W1322" s="381">
        <v>37140</v>
      </c>
      <c r="X1322" s="381">
        <v>41320</v>
      </c>
      <c r="Y1322" s="381">
        <v>35950</v>
      </c>
      <c r="Z1322" s="381">
        <v>41050</v>
      </c>
      <c r="AA1322" s="381">
        <v>46200</v>
      </c>
      <c r="AB1322" s="381">
        <v>51300</v>
      </c>
      <c r="AC1322" s="381">
        <v>55450</v>
      </c>
      <c r="AD1322" s="381">
        <v>59550</v>
      </c>
      <c r="AE1322" s="381">
        <v>63650</v>
      </c>
      <c r="AF1322" s="381">
        <v>67750</v>
      </c>
      <c r="AG1322" s="381">
        <v>6990</v>
      </c>
      <c r="AH1322" s="381" t="s">
        <v>10217</v>
      </c>
      <c r="AI1322" s="381" t="s">
        <v>10152</v>
      </c>
      <c r="AJ1322" s="381">
        <v>1</v>
      </c>
    </row>
    <row r="1323" spans="1:36">
      <c r="A1323" s="381" t="s">
        <v>555</v>
      </c>
      <c r="B1323" s="381" t="s">
        <v>10216</v>
      </c>
      <c r="C1323" s="381">
        <v>22</v>
      </c>
      <c r="D1323" s="381">
        <v>95</v>
      </c>
      <c r="E1323" s="381" t="s">
        <v>10201</v>
      </c>
      <c r="F1323" s="381" t="s">
        <v>10200</v>
      </c>
      <c r="G1323" s="381" t="s">
        <v>10215</v>
      </c>
      <c r="H1323" s="381">
        <v>63300</v>
      </c>
      <c r="I1323" s="381">
        <v>22200</v>
      </c>
      <c r="J1323" s="381">
        <v>25350</v>
      </c>
      <c r="K1323" s="381">
        <v>28500</v>
      </c>
      <c r="L1323" s="381">
        <v>31650</v>
      </c>
      <c r="M1323" s="381">
        <v>34200</v>
      </c>
      <c r="N1323" s="381">
        <v>36750</v>
      </c>
      <c r="O1323" s="381">
        <v>39250</v>
      </c>
      <c r="P1323" s="381">
        <v>41800</v>
      </c>
      <c r="Q1323" s="381">
        <v>13300</v>
      </c>
      <c r="R1323" s="381">
        <v>16240</v>
      </c>
      <c r="S1323" s="381">
        <v>20420</v>
      </c>
      <c r="T1323" s="381">
        <v>24600</v>
      </c>
      <c r="U1323" s="381">
        <v>28780</v>
      </c>
      <c r="V1323" s="381">
        <v>32960</v>
      </c>
      <c r="W1323" s="381">
        <v>37140</v>
      </c>
      <c r="X1323" s="381">
        <v>41320</v>
      </c>
      <c r="Y1323" s="381">
        <v>35500</v>
      </c>
      <c r="Z1323" s="381">
        <v>40550</v>
      </c>
      <c r="AA1323" s="381">
        <v>45600</v>
      </c>
      <c r="AB1323" s="381">
        <v>50650</v>
      </c>
      <c r="AC1323" s="381">
        <v>54750</v>
      </c>
      <c r="AD1323" s="381">
        <v>58800</v>
      </c>
      <c r="AE1323" s="381">
        <v>62850</v>
      </c>
      <c r="AF1323" s="381">
        <v>66900</v>
      </c>
      <c r="AG1323" s="381">
        <v>5560</v>
      </c>
      <c r="AH1323" s="381" t="s">
        <v>10215</v>
      </c>
      <c r="AI1323" s="381" t="s">
        <v>10152</v>
      </c>
      <c r="AJ1323" s="381">
        <v>1</v>
      </c>
    </row>
    <row r="1324" spans="1:36">
      <c r="A1324" s="381" t="s">
        <v>555</v>
      </c>
      <c r="B1324" s="381" t="s">
        <v>10214</v>
      </c>
      <c r="C1324" s="381">
        <v>22</v>
      </c>
      <c r="D1324" s="381">
        <v>97</v>
      </c>
      <c r="E1324" s="381" t="s">
        <v>10213</v>
      </c>
      <c r="F1324" s="381" t="s">
        <v>10212</v>
      </c>
      <c r="G1324" s="381" t="s">
        <v>10211</v>
      </c>
      <c r="H1324" s="381">
        <v>37800</v>
      </c>
      <c r="I1324" s="381">
        <v>16550</v>
      </c>
      <c r="J1324" s="381">
        <v>18900</v>
      </c>
      <c r="K1324" s="381">
        <v>21250</v>
      </c>
      <c r="L1324" s="381">
        <v>23600</v>
      </c>
      <c r="M1324" s="381">
        <v>25500</v>
      </c>
      <c r="N1324" s="381">
        <v>27400</v>
      </c>
      <c r="O1324" s="381">
        <v>29300</v>
      </c>
      <c r="P1324" s="381">
        <v>31200</v>
      </c>
      <c r="Q1324" s="381">
        <v>12060</v>
      </c>
      <c r="R1324" s="381">
        <v>16240</v>
      </c>
      <c r="S1324" s="381">
        <v>20420</v>
      </c>
      <c r="T1324" s="381">
        <v>23600</v>
      </c>
      <c r="U1324" s="381">
        <v>25500</v>
      </c>
      <c r="V1324" s="381">
        <v>27400</v>
      </c>
      <c r="W1324" s="381">
        <v>29300</v>
      </c>
      <c r="X1324" s="381">
        <v>31200</v>
      </c>
      <c r="Y1324" s="381">
        <v>26450</v>
      </c>
      <c r="Z1324" s="381">
        <v>30200</v>
      </c>
      <c r="AA1324" s="381">
        <v>34000</v>
      </c>
      <c r="AB1324" s="381">
        <v>37750</v>
      </c>
      <c r="AC1324" s="381">
        <v>40800</v>
      </c>
      <c r="AD1324" s="381">
        <v>43800</v>
      </c>
      <c r="AE1324" s="381">
        <v>46850</v>
      </c>
      <c r="AF1324" s="381">
        <v>49850</v>
      </c>
      <c r="AG1324" s="381">
        <v>3880</v>
      </c>
      <c r="AH1324" s="381" t="s">
        <v>10211</v>
      </c>
      <c r="AI1324" s="381" t="s">
        <v>10152</v>
      </c>
      <c r="AJ1324" s="381">
        <v>0</v>
      </c>
    </row>
    <row r="1325" spans="1:36">
      <c r="A1325" s="381" t="s">
        <v>555</v>
      </c>
      <c r="B1325" s="381" t="s">
        <v>10210</v>
      </c>
      <c r="C1325" s="381">
        <v>22</v>
      </c>
      <c r="D1325" s="381">
        <v>99</v>
      </c>
      <c r="E1325" s="381" t="s">
        <v>10209</v>
      </c>
      <c r="F1325" s="381" t="s">
        <v>10208</v>
      </c>
      <c r="G1325" s="381" t="s">
        <v>10207</v>
      </c>
      <c r="H1325" s="381">
        <v>65500</v>
      </c>
      <c r="I1325" s="381">
        <v>22950</v>
      </c>
      <c r="J1325" s="381">
        <v>26200</v>
      </c>
      <c r="K1325" s="381">
        <v>29500</v>
      </c>
      <c r="L1325" s="381">
        <v>32750</v>
      </c>
      <c r="M1325" s="381">
        <v>35400</v>
      </c>
      <c r="N1325" s="381">
        <v>38000</v>
      </c>
      <c r="O1325" s="381">
        <v>40650</v>
      </c>
      <c r="P1325" s="381">
        <v>43250</v>
      </c>
      <c r="Q1325" s="381">
        <v>13800</v>
      </c>
      <c r="R1325" s="381">
        <v>16240</v>
      </c>
      <c r="S1325" s="381">
        <v>20420</v>
      </c>
      <c r="T1325" s="381">
        <v>24600</v>
      </c>
      <c r="U1325" s="381">
        <v>28780</v>
      </c>
      <c r="V1325" s="381">
        <v>32960</v>
      </c>
      <c r="W1325" s="381">
        <v>37140</v>
      </c>
      <c r="X1325" s="381">
        <v>41320</v>
      </c>
      <c r="Y1325" s="381">
        <v>36700</v>
      </c>
      <c r="Z1325" s="381">
        <v>41950</v>
      </c>
      <c r="AA1325" s="381">
        <v>47200</v>
      </c>
      <c r="AB1325" s="381">
        <v>52400</v>
      </c>
      <c r="AC1325" s="381">
        <v>56600</v>
      </c>
      <c r="AD1325" s="381">
        <v>60800</v>
      </c>
      <c r="AE1325" s="381">
        <v>65000</v>
      </c>
      <c r="AF1325" s="381">
        <v>69200</v>
      </c>
      <c r="AG1325" s="381">
        <v>3880</v>
      </c>
      <c r="AH1325" s="381" t="s">
        <v>10207</v>
      </c>
      <c r="AI1325" s="381" t="s">
        <v>10152</v>
      </c>
      <c r="AJ1325" s="381">
        <v>1</v>
      </c>
    </row>
    <row r="1326" spans="1:36">
      <c r="A1326" s="381" t="s">
        <v>555</v>
      </c>
      <c r="B1326" s="381" t="s">
        <v>10206</v>
      </c>
      <c r="C1326" s="381">
        <v>22</v>
      </c>
      <c r="D1326" s="381">
        <v>101</v>
      </c>
      <c r="E1326" s="381" t="s">
        <v>10205</v>
      </c>
      <c r="F1326" s="381" t="s">
        <v>10204</v>
      </c>
      <c r="G1326" s="381" t="s">
        <v>10203</v>
      </c>
      <c r="H1326" s="381">
        <v>51300</v>
      </c>
      <c r="I1326" s="381">
        <v>18000</v>
      </c>
      <c r="J1326" s="381">
        <v>20550</v>
      </c>
      <c r="K1326" s="381">
        <v>23100</v>
      </c>
      <c r="L1326" s="381">
        <v>25650</v>
      </c>
      <c r="M1326" s="381">
        <v>27750</v>
      </c>
      <c r="N1326" s="381">
        <v>29800</v>
      </c>
      <c r="O1326" s="381">
        <v>31850</v>
      </c>
      <c r="P1326" s="381">
        <v>33900</v>
      </c>
      <c r="Q1326" s="381">
        <v>12060</v>
      </c>
      <c r="R1326" s="381">
        <v>16240</v>
      </c>
      <c r="S1326" s="381">
        <v>20420</v>
      </c>
      <c r="T1326" s="381">
        <v>24600</v>
      </c>
      <c r="U1326" s="381">
        <v>27750</v>
      </c>
      <c r="V1326" s="381">
        <v>29800</v>
      </c>
      <c r="W1326" s="381">
        <v>31850</v>
      </c>
      <c r="X1326" s="381">
        <v>33900</v>
      </c>
      <c r="Y1326" s="381">
        <v>28750</v>
      </c>
      <c r="Z1326" s="381">
        <v>32850</v>
      </c>
      <c r="AA1326" s="381">
        <v>36950</v>
      </c>
      <c r="AB1326" s="381">
        <v>41050</v>
      </c>
      <c r="AC1326" s="381">
        <v>44350</v>
      </c>
      <c r="AD1326" s="381">
        <v>47650</v>
      </c>
      <c r="AE1326" s="381">
        <v>50950</v>
      </c>
      <c r="AF1326" s="381">
        <v>54200</v>
      </c>
      <c r="AG1326" s="381">
        <v>9999</v>
      </c>
      <c r="AH1326" s="381" t="s">
        <v>10203</v>
      </c>
      <c r="AI1326" s="381" t="s">
        <v>10152</v>
      </c>
      <c r="AJ1326" s="381">
        <v>0</v>
      </c>
    </row>
    <row r="1327" spans="1:36">
      <c r="A1327" s="381" t="s">
        <v>555</v>
      </c>
      <c r="B1327" s="381" t="s">
        <v>10202</v>
      </c>
      <c r="C1327" s="381">
        <v>22</v>
      </c>
      <c r="D1327" s="381">
        <v>103</v>
      </c>
      <c r="E1327" s="381" t="s">
        <v>10201</v>
      </c>
      <c r="F1327" s="381" t="s">
        <v>10200</v>
      </c>
      <c r="G1327" s="381" t="s">
        <v>10199</v>
      </c>
      <c r="H1327" s="381">
        <v>63300</v>
      </c>
      <c r="I1327" s="381">
        <v>22200</v>
      </c>
      <c r="J1327" s="381">
        <v>25350</v>
      </c>
      <c r="K1327" s="381">
        <v>28500</v>
      </c>
      <c r="L1327" s="381">
        <v>31650</v>
      </c>
      <c r="M1327" s="381">
        <v>34200</v>
      </c>
      <c r="N1327" s="381">
        <v>36750</v>
      </c>
      <c r="O1327" s="381">
        <v>39250</v>
      </c>
      <c r="P1327" s="381">
        <v>41800</v>
      </c>
      <c r="Q1327" s="381">
        <v>13300</v>
      </c>
      <c r="R1327" s="381">
        <v>16240</v>
      </c>
      <c r="S1327" s="381">
        <v>20420</v>
      </c>
      <c r="T1327" s="381">
        <v>24600</v>
      </c>
      <c r="U1327" s="381">
        <v>28780</v>
      </c>
      <c r="V1327" s="381">
        <v>32960</v>
      </c>
      <c r="W1327" s="381">
        <v>37140</v>
      </c>
      <c r="X1327" s="381">
        <v>41320</v>
      </c>
      <c r="Y1327" s="381">
        <v>35500</v>
      </c>
      <c r="Z1327" s="381">
        <v>40550</v>
      </c>
      <c r="AA1327" s="381">
        <v>45600</v>
      </c>
      <c r="AB1327" s="381">
        <v>50650</v>
      </c>
      <c r="AC1327" s="381">
        <v>54750</v>
      </c>
      <c r="AD1327" s="381">
        <v>58800</v>
      </c>
      <c r="AE1327" s="381">
        <v>62850</v>
      </c>
      <c r="AF1327" s="381">
        <v>66900</v>
      </c>
      <c r="AG1327" s="381">
        <v>5560</v>
      </c>
      <c r="AH1327" s="381" t="s">
        <v>10199</v>
      </c>
      <c r="AI1327" s="381" t="s">
        <v>10152</v>
      </c>
      <c r="AJ1327" s="381">
        <v>1</v>
      </c>
    </row>
    <row r="1328" spans="1:36">
      <c r="A1328" s="381" t="s">
        <v>555</v>
      </c>
      <c r="B1328" s="381" t="s">
        <v>10198</v>
      </c>
      <c r="C1328" s="381">
        <v>22</v>
      </c>
      <c r="D1328" s="381">
        <v>105</v>
      </c>
      <c r="E1328" s="381" t="s">
        <v>10197</v>
      </c>
      <c r="F1328" s="381" t="s">
        <v>10196</v>
      </c>
      <c r="G1328" s="381" t="s">
        <v>10195</v>
      </c>
      <c r="H1328" s="381">
        <v>56600</v>
      </c>
      <c r="I1328" s="381">
        <v>19250</v>
      </c>
      <c r="J1328" s="381">
        <v>22000</v>
      </c>
      <c r="K1328" s="381">
        <v>24750</v>
      </c>
      <c r="L1328" s="381">
        <v>27500</v>
      </c>
      <c r="M1328" s="381">
        <v>29700</v>
      </c>
      <c r="N1328" s="381">
        <v>31900</v>
      </c>
      <c r="O1328" s="381">
        <v>34100</v>
      </c>
      <c r="P1328" s="381">
        <v>36300</v>
      </c>
      <c r="Q1328" s="381">
        <v>12060</v>
      </c>
      <c r="R1328" s="381">
        <v>16240</v>
      </c>
      <c r="S1328" s="381">
        <v>20420</v>
      </c>
      <c r="T1328" s="381">
        <v>24600</v>
      </c>
      <c r="U1328" s="381">
        <v>28780</v>
      </c>
      <c r="V1328" s="381">
        <v>31900</v>
      </c>
      <c r="W1328" s="381">
        <v>34100</v>
      </c>
      <c r="X1328" s="381">
        <v>36300</v>
      </c>
      <c r="Y1328" s="381">
        <v>30800</v>
      </c>
      <c r="Z1328" s="381">
        <v>35200</v>
      </c>
      <c r="AA1328" s="381">
        <v>39600</v>
      </c>
      <c r="AB1328" s="381">
        <v>43950</v>
      </c>
      <c r="AC1328" s="381">
        <v>47500</v>
      </c>
      <c r="AD1328" s="381">
        <v>51000</v>
      </c>
      <c r="AE1328" s="381">
        <v>54500</v>
      </c>
      <c r="AF1328" s="381">
        <v>58050</v>
      </c>
      <c r="AG1328" s="381">
        <v>9999</v>
      </c>
      <c r="AH1328" s="381" t="s">
        <v>10195</v>
      </c>
      <c r="AI1328" s="381" t="s">
        <v>10152</v>
      </c>
      <c r="AJ1328" s="381">
        <v>1</v>
      </c>
    </row>
    <row r="1329" spans="1:36">
      <c r="A1329" s="381" t="s">
        <v>555</v>
      </c>
      <c r="B1329" s="381" t="s">
        <v>10194</v>
      </c>
      <c r="C1329" s="381">
        <v>22</v>
      </c>
      <c r="D1329" s="381">
        <v>107</v>
      </c>
      <c r="E1329" s="381" t="s">
        <v>10193</v>
      </c>
      <c r="F1329" s="381" t="s">
        <v>10192</v>
      </c>
      <c r="G1329" s="381" t="s">
        <v>10191</v>
      </c>
      <c r="H1329" s="381">
        <v>35900</v>
      </c>
      <c r="I1329" s="381">
        <v>16550</v>
      </c>
      <c r="J1329" s="381">
        <v>18900</v>
      </c>
      <c r="K1329" s="381">
        <v>21250</v>
      </c>
      <c r="L1329" s="381">
        <v>23600</v>
      </c>
      <c r="M1329" s="381">
        <v>25500</v>
      </c>
      <c r="N1329" s="381">
        <v>27400</v>
      </c>
      <c r="O1329" s="381">
        <v>29300</v>
      </c>
      <c r="P1329" s="381">
        <v>31200</v>
      </c>
      <c r="Q1329" s="381">
        <v>12060</v>
      </c>
      <c r="R1329" s="381">
        <v>16240</v>
      </c>
      <c r="S1329" s="381">
        <v>20420</v>
      </c>
      <c r="T1329" s="381">
        <v>23600</v>
      </c>
      <c r="U1329" s="381">
        <v>25500</v>
      </c>
      <c r="V1329" s="381">
        <v>27400</v>
      </c>
      <c r="W1329" s="381">
        <v>29300</v>
      </c>
      <c r="X1329" s="381">
        <v>31200</v>
      </c>
      <c r="Y1329" s="381">
        <v>26450</v>
      </c>
      <c r="Z1329" s="381">
        <v>30200</v>
      </c>
      <c r="AA1329" s="381">
        <v>34000</v>
      </c>
      <c r="AB1329" s="381">
        <v>37750</v>
      </c>
      <c r="AC1329" s="381">
        <v>40800</v>
      </c>
      <c r="AD1329" s="381">
        <v>43800</v>
      </c>
      <c r="AE1329" s="381">
        <v>46850</v>
      </c>
      <c r="AF1329" s="381">
        <v>49850</v>
      </c>
      <c r="AG1329" s="381">
        <v>9999</v>
      </c>
      <c r="AH1329" s="381" t="s">
        <v>10191</v>
      </c>
      <c r="AI1329" s="381" t="s">
        <v>10152</v>
      </c>
      <c r="AJ1329" s="381">
        <v>0</v>
      </c>
    </row>
    <row r="1330" spans="1:36">
      <c r="A1330" s="381" t="s">
        <v>555</v>
      </c>
      <c r="B1330" s="381" t="s">
        <v>10190</v>
      </c>
      <c r="C1330" s="381">
        <v>22</v>
      </c>
      <c r="D1330" s="381">
        <v>109</v>
      </c>
      <c r="E1330" s="381" t="s">
        <v>10189</v>
      </c>
      <c r="F1330" s="381" t="s">
        <v>10188</v>
      </c>
      <c r="G1330" s="381" t="s">
        <v>10187</v>
      </c>
      <c r="H1330" s="381">
        <v>55900</v>
      </c>
      <c r="I1330" s="381">
        <v>20550</v>
      </c>
      <c r="J1330" s="381">
        <v>23450</v>
      </c>
      <c r="K1330" s="381">
        <v>26400</v>
      </c>
      <c r="L1330" s="381">
        <v>29300</v>
      </c>
      <c r="M1330" s="381">
        <v>31650</v>
      </c>
      <c r="N1330" s="381">
        <v>34000</v>
      </c>
      <c r="O1330" s="381">
        <v>36350</v>
      </c>
      <c r="P1330" s="381">
        <v>38700</v>
      </c>
      <c r="Q1330" s="381">
        <v>12350</v>
      </c>
      <c r="R1330" s="381">
        <v>16240</v>
      </c>
      <c r="S1330" s="381">
        <v>20420</v>
      </c>
      <c r="T1330" s="381">
        <v>24600</v>
      </c>
      <c r="U1330" s="381">
        <v>28780</v>
      </c>
      <c r="V1330" s="381">
        <v>32960</v>
      </c>
      <c r="W1330" s="381">
        <v>36350</v>
      </c>
      <c r="X1330" s="381">
        <v>38700</v>
      </c>
      <c r="Y1330" s="381">
        <v>32850</v>
      </c>
      <c r="Z1330" s="381">
        <v>37550</v>
      </c>
      <c r="AA1330" s="381">
        <v>42250</v>
      </c>
      <c r="AB1330" s="381">
        <v>46900</v>
      </c>
      <c r="AC1330" s="381">
        <v>50700</v>
      </c>
      <c r="AD1330" s="381">
        <v>54450</v>
      </c>
      <c r="AE1330" s="381">
        <v>58200</v>
      </c>
      <c r="AF1330" s="381">
        <v>61950</v>
      </c>
      <c r="AG1330" s="381">
        <v>3350</v>
      </c>
      <c r="AH1330" s="381" t="s">
        <v>10187</v>
      </c>
      <c r="AI1330" s="381" t="s">
        <v>10152</v>
      </c>
      <c r="AJ1330" s="381">
        <v>1</v>
      </c>
    </row>
    <row r="1331" spans="1:36">
      <c r="A1331" s="381" t="s">
        <v>555</v>
      </c>
      <c r="B1331" s="381" t="s">
        <v>10186</v>
      </c>
      <c r="C1331" s="381">
        <v>22</v>
      </c>
      <c r="D1331" s="381">
        <v>111</v>
      </c>
      <c r="E1331" s="381" t="s">
        <v>10185</v>
      </c>
      <c r="F1331" s="381" t="s">
        <v>10184</v>
      </c>
      <c r="G1331" s="381" t="s">
        <v>10183</v>
      </c>
      <c r="H1331" s="381">
        <v>52600</v>
      </c>
      <c r="I1331" s="381">
        <v>18450</v>
      </c>
      <c r="J1331" s="381">
        <v>21050</v>
      </c>
      <c r="K1331" s="381">
        <v>23700</v>
      </c>
      <c r="L1331" s="381">
        <v>26300</v>
      </c>
      <c r="M1331" s="381">
        <v>28450</v>
      </c>
      <c r="N1331" s="381">
        <v>30550</v>
      </c>
      <c r="O1331" s="381">
        <v>32650</v>
      </c>
      <c r="P1331" s="381">
        <v>34750</v>
      </c>
      <c r="Q1331" s="381">
        <v>12060</v>
      </c>
      <c r="R1331" s="381">
        <v>16240</v>
      </c>
      <c r="S1331" s="381">
        <v>20420</v>
      </c>
      <c r="T1331" s="381">
        <v>24600</v>
      </c>
      <c r="U1331" s="381">
        <v>28450</v>
      </c>
      <c r="V1331" s="381">
        <v>30550</v>
      </c>
      <c r="W1331" s="381">
        <v>32650</v>
      </c>
      <c r="X1331" s="381">
        <v>34750</v>
      </c>
      <c r="Y1331" s="381">
        <v>29500</v>
      </c>
      <c r="Z1331" s="381">
        <v>33700</v>
      </c>
      <c r="AA1331" s="381">
        <v>37900</v>
      </c>
      <c r="AB1331" s="381">
        <v>42100</v>
      </c>
      <c r="AC1331" s="381">
        <v>45500</v>
      </c>
      <c r="AD1331" s="381">
        <v>48850</v>
      </c>
      <c r="AE1331" s="381">
        <v>52250</v>
      </c>
      <c r="AF1331" s="381">
        <v>55600</v>
      </c>
      <c r="AG1331" s="381">
        <v>9999</v>
      </c>
      <c r="AH1331" s="381" t="s">
        <v>10183</v>
      </c>
      <c r="AI1331" s="381" t="s">
        <v>10152</v>
      </c>
      <c r="AJ1331" s="381">
        <v>1</v>
      </c>
    </row>
    <row r="1332" spans="1:36">
      <c r="A1332" s="381" t="s">
        <v>555</v>
      </c>
      <c r="B1332" s="381" t="s">
        <v>10182</v>
      </c>
      <c r="C1332" s="381">
        <v>22</v>
      </c>
      <c r="D1332" s="381">
        <v>113</v>
      </c>
      <c r="E1332" s="381" t="s">
        <v>10181</v>
      </c>
      <c r="F1332" s="381" t="s">
        <v>10180</v>
      </c>
      <c r="G1332" s="381" t="s">
        <v>10179</v>
      </c>
      <c r="H1332" s="381">
        <v>59100</v>
      </c>
      <c r="I1332" s="381">
        <v>20700</v>
      </c>
      <c r="J1332" s="381">
        <v>23650</v>
      </c>
      <c r="K1332" s="381">
        <v>26600</v>
      </c>
      <c r="L1332" s="381">
        <v>29550</v>
      </c>
      <c r="M1332" s="381">
        <v>31950</v>
      </c>
      <c r="N1332" s="381">
        <v>34300</v>
      </c>
      <c r="O1332" s="381">
        <v>36650</v>
      </c>
      <c r="P1332" s="381">
        <v>39050</v>
      </c>
      <c r="Q1332" s="381">
        <v>12450</v>
      </c>
      <c r="R1332" s="381">
        <v>16240</v>
      </c>
      <c r="S1332" s="381">
        <v>20420</v>
      </c>
      <c r="T1332" s="381">
        <v>24600</v>
      </c>
      <c r="U1332" s="381">
        <v>28780</v>
      </c>
      <c r="V1332" s="381">
        <v>32960</v>
      </c>
      <c r="W1332" s="381">
        <v>36650</v>
      </c>
      <c r="X1332" s="381">
        <v>39050</v>
      </c>
      <c r="Y1332" s="381">
        <v>33150</v>
      </c>
      <c r="Z1332" s="381">
        <v>37850</v>
      </c>
      <c r="AA1332" s="381">
        <v>42600</v>
      </c>
      <c r="AB1332" s="381">
        <v>47300</v>
      </c>
      <c r="AC1332" s="381">
        <v>51100</v>
      </c>
      <c r="AD1332" s="381">
        <v>54900</v>
      </c>
      <c r="AE1332" s="381">
        <v>58700</v>
      </c>
      <c r="AF1332" s="381">
        <v>62450</v>
      </c>
      <c r="AG1332" s="381">
        <v>9999</v>
      </c>
      <c r="AH1332" s="381" t="s">
        <v>10179</v>
      </c>
      <c r="AI1332" s="381" t="s">
        <v>10152</v>
      </c>
      <c r="AJ1332" s="381">
        <v>1</v>
      </c>
    </row>
    <row r="1333" spans="1:36">
      <c r="A1333" s="381" t="s">
        <v>555</v>
      </c>
      <c r="B1333" s="381" t="s">
        <v>10178</v>
      </c>
      <c r="C1333" s="381">
        <v>22</v>
      </c>
      <c r="D1333" s="381">
        <v>115</v>
      </c>
      <c r="E1333" s="381" t="s">
        <v>10177</v>
      </c>
      <c r="F1333" s="381" t="s">
        <v>10176</v>
      </c>
      <c r="G1333" s="381" t="s">
        <v>10175</v>
      </c>
      <c r="H1333" s="381">
        <v>53700</v>
      </c>
      <c r="I1333" s="381">
        <v>18800</v>
      </c>
      <c r="J1333" s="381">
        <v>21500</v>
      </c>
      <c r="K1333" s="381">
        <v>24200</v>
      </c>
      <c r="L1333" s="381">
        <v>26850</v>
      </c>
      <c r="M1333" s="381">
        <v>29000</v>
      </c>
      <c r="N1333" s="381">
        <v>31150</v>
      </c>
      <c r="O1333" s="381">
        <v>33300</v>
      </c>
      <c r="P1333" s="381">
        <v>35450</v>
      </c>
      <c r="Q1333" s="381">
        <v>12060</v>
      </c>
      <c r="R1333" s="381">
        <v>16240</v>
      </c>
      <c r="S1333" s="381">
        <v>20420</v>
      </c>
      <c r="T1333" s="381">
        <v>24600</v>
      </c>
      <c r="U1333" s="381">
        <v>28780</v>
      </c>
      <c r="V1333" s="381">
        <v>31150</v>
      </c>
      <c r="W1333" s="381">
        <v>33300</v>
      </c>
      <c r="X1333" s="381">
        <v>35450</v>
      </c>
      <c r="Y1333" s="381">
        <v>30100</v>
      </c>
      <c r="Z1333" s="381">
        <v>34400</v>
      </c>
      <c r="AA1333" s="381">
        <v>38700</v>
      </c>
      <c r="AB1333" s="381">
        <v>42950</v>
      </c>
      <c r="AC1333" s="381">
        <v>46400</v>
      </c>
      <c r="AD1333" s="381">
        <v>49850</v>
      </c>
      <c r="AE1333" s="381">
        <v>53300</v>
      </c>
      <c r="AF1333" s="381">
        <v>56700</v>
      </c>
      <c r="AG1333" s="381">
        <v>9999</v>
      </c>
      <c r="AH1333" s="381" t="s">
        <v>10175</v>
      </c>
      <c r="AI1333" s="381" t="s">
        <v>10152</v>
      </c>
      <c r="AJ1333" s="381">
        <v>0</v>
      </c>
    </row>
    <row r="1334" spans="1:36">
      <c r="A1334" s="381" t="s">
        <v>555</v>
      </c>
      <c r="B1334" s="381" t="s">
        <v>10174</v>
      </c>
      <c r="C1334" s="381">
        <v>22</v>
      </c>
      <c r="D1334" s="381">
        <v>117</v>
      </c>
      <c r="E1334" s="381" t="s">
        <v>10173</v>
      </c>
      <c r="F1334" s="381" t="s">
        <v>10172</v>
      </c>
      <c r="G1334" s="381" t="s">
        <v>10171</v>
      </c>
      <c r="H1334" s="381">
        <v>42700</v>
      </c>
      <c r="I1334" s="381">
        <v>16550</v>
      </c>
      <c r="J1334" s="381">
        <v>18900</v>
      </c>
      <c r="K1334" s="381">
        <v>21250</v>
      </c>
      <c r="L1334" s="381">
        <v>23600</v>
      </c>
      <c r="M1334" s="381">
        <v>25500</v>
      </c>
      <c r="N1334" s="381">
        <v>27400</v>
      </c>
      <c r="O1334" s="381">
        <v>29300</v>
      </c>
      <c r="P1334" s="381">
        <v>31200</v>
      </c>
      <c r="Q1334" s="381">
        <v>12060</v>
      </c>
      <c r="R1334" s="381">
        <v>16240</v>
      </c>
      <c r="S1334" s="381">
        <v>20420</v>
      </c>
      <c r="T1334" s="381">
        <v>23600</v>
      </c>
      <c r="U1334" s="381">
        <v>25500</v>
      </c>
      <c r="V1334" s="381">
        <v>27400</v>
      </c>
      <c r="W1334" s="381">
        <v>29300</v>
      </c>
      <c r="X1334" s="381">
        <v>31200</v>
      </c>
      <c r="Y1334" s="381">
        <v>26450</v>
      </c>
      <c r="Z1334" s="381">
        <v>30200</v>
      </c>
      <c r="AA1334" s="381">
        <v>34000</v>
      </c>
      <c r="AB1334" s="381">
        <v>37750</v>
      </c>
      <c r="AC1334" s="381">
        <v>40800</v>
      </c>
      <c r="AD1334" s="381">
        <v>43800</v>
      </c>
      <c r="AE1334" s="381">
        <v>46850</v>
      </c>
      <c r="AF1334" s="381">
        <v>49850</v>
      </c>
      <c r="AG1334" s="381">
        <v>9999</v>
      </c>
      <c r="AH1334" s="381" t="s">
        <v>10171</v>
      </c>
      <c r="AI1334" s="381" t="s">
        <v>10152</v>
      </c>
      <c r="AJ1334" s="381">
        <v>0</v>
      </c>
    </row>
    <row r="1335" spans="1:36">
      <c r="A1335" s="381" t="s">
        <v>555</v>
      </c>
      <c r="B1335" s="381" t="s">
        <v>10170</v>
      </c>
      <c r="C1335" s="381">
        <v>22</v>
      </c>
      <c r="D1335" s="381">
        <v>119</v>
      </c>
      <c r="E1335" s="381" t="s">
        <v>10169</v>
      </c>
      <c r="F1335" s="381" t="s">
        <v>10168</v>
      </c>
      <c r="G1335" s="381" t="s">
        <v>10167</v>
      </c>
      <c r="H1335" s="381">
        <v>47100</v>
      </c>
      <c r="I1335" s="381">
        <v>16550</v>
      </c>
      <c r="J1335" s="381">
        <v>18900</v>
      </c>
      <c r="K1335" s="381">
        <v>21250</v>
      </c>
      <c r="L1335" s="381">
        <v>23600</v>
      </c>
      <c r="M1335" s="381">
        <v>25500</v>
      </c>
      <c r="N1335" s="381">
        <v>27400</v>
      </c>
      <c r="O1335" s="381">
        <v>29300</v>
      </c>
      <c r="P1335" s="381">
        <v>31200</v>
      </c>
      <c r="Q1335" s="381">
        <v>12060</v>
      </c>
      <c r="R1335" s="381">
        <v>16240</v>
      </c>
      <c r="S1335" s="381">
        <v>20420</v>
      </c>
      <c r="T1335" s="381">
        <v>23600</v>
      </c>
      <c r="U1335" s="381">
        <v>25500</v>
      </c>
      <c r="V1335" s="381">
        <v>27400</v>
      </c>
      <c r="W1335" s="381">
        <v>29300</v>
      </c>
      <c r="X1335" s="381">
        <v>31200</v>
      </c>
      <c r="Y1335" s="381">
        <v>26450</v>
      </c>
      <c r="Z1335" s="381">
        <v>30200</v>
      </c>
      <c r="AA1335" s="381">
        <v>34000</v>
      </c>
      <c r="AB1335" s="381">
        <v>37750</v>
      </c>
      <c r="AC1335" s="381">
        <v>40800</v>
      </c>
      <c r="AD1335" s="381">
        <v>43800</v>
      </c>
      <c r="AE1335" s="381">
        <v>46850</v>
      </c>
      <c r="AF1335" s="381">
        <v>49850</v>
      </c>
      <c r="AG1335" s="381">
        <v>7680</v>
      </c>
      <c r="AH1335" s="381" t="s">
        <v>10167</v>
      </c>
      <c r="AI1335" s="381" t="s">
        <v>10152</v>
      </c>
      <c r="AJ1335" s="381">
        <v>1</v>
      </c>
    </row>
    <row r="1336" spans="1:36">
      <c r="A1336" s="381" t="s">
        <v>555</v>
      </c>
      <c r="B1336" s="381" t="s">
        <v>10166</v>
      </c>
      <c r="C1336" s="381">
        <v>22</v>
      </c>
      <c r="D1336" s="381">
        <v>121</v>
      </c>
      <c r="E1336" s="381" t="s">
        <v>10159</v>
      </c>
      <c r="F1336" s="381" t="s">
        <v>10158</v>
      </c>
      <c r="G1336" s="381" t="s">
        <v>10165</v>
      </c>
      <c r="H1336" s="381">
        <v>67900</v>
      </c>
      <c r="I1336" s="381">
        <v>23800</v>
      </c>
      <c r="J1336" s="381">
        <v>27200</v>
      </c>
      <c r="K1336" s="381">
        <v>30600</v>
      </c>
      <c r="L1336" s="381">
        <v>33950</v>
      </c>
      <c r="M1336" s="381">
        <v>36700</v>
      </c>
      <c r="N1336" s="381">
        <v>39400</v>
      </c>
      <c r="O1336" s="381">
        <v>42100</v>
      </c>
      <c r="P1336" s="381">
        <v>44850</v>
      </c>
      <c r="Q1336" s="381">
        <v>14250</v>
      </c>
      <c r="R1336" s="381">
        <v>16300</v>
      </c>
      <c r="S1336" s="381">
        <v>20420</v>
      </c>
      <c r="T1336" s="381">
        <v>24600</v>
      </c>
      <c r="U1336" s="381">
        <v>28780</v>
      </c>
      <c r="V1336" s="381">
        <v>32960</v>
      </c>
      <c r="W1336" s="381">
        <v>37140</v>
      </c>
      <c r="X1336" s="381">
        <v>41320</v>
      </c>
      <c r="Y1336" s="381">
        <v>38050</v>
      </c>
      <c r="Z1336" s="381">
        <v>43450</v>
      </c>
      <c r="AA1336" s="381">
        <v>48900</v>
      </c>
      <c r="AB1336" s="381">
        <v>54300</v>
      </c>
      <c r="AC1336" s="381">
        <v>58650</v>
      </c>
      <c r="AD1336" s="381">
        <v>63000</v>
      </c>
      <c r="AE1336" s="381">
        <v>67350</v>
      </c>
      <c r="AF1336" s="381">
        <v>71700</v>
      </c>
      <c r="AG1336" s="381">
        <v>760</v>
      </c>
      <c r="AH1336" s="381" t="s">
        <v>10165</v>
      </c>
      <c r="AI1336" s="381" t="s">
        <v>10152</v>
      </c>
      <c r="AJ1336" s="381">
        <v>1</v>
      </c>
    </row>
    <row r="1337" spans="1:36">
      <c r="A1337" s="381" t="s">
        <v>555</v>
      </c>
      <c r="B1337" s="381" t="s">
        <v>10164</v>
      </c>
      <c r="C1337" s="381">
        <v>22</v>
      </c>
      <c r="D1337" s="381">
        <v>123</v>
      </c>
      <c r="E1337" s="381" t="s">
        <v>10163</v>
      </c>
      <c r="F1337" s="381" t="s">
        <v>10162</v>
      </c>
      <c r="G1337" s="381" t="s">
        <v>10161</v>
      </c>
      <c r="H1337" s="381">
        <v>42700</v>
      </c>
      <c r="I1337" s="381">
        <v>16550</v>
      </c>
      <c r="J1337" s="381">
        <v>18900</v>
      </c>
      <c r="K1337" s="381">
        <v>21250</v>
      </c>
      <c r="L1337" s="381">
        <v>23600</v>
      </c>
      <c r="M1337" s="381">
        <v>25500</v>
      </c>
      <c r="N1337" s="381">
        <v>27400</v>
      </c>
      <c r="O1337" s="381">
        <v>29300</v>
      </c>
      <c r="P1337" s="381">
        <v>31200</v>
      </c>
      <c r="Q1337" s="381">
        <v>12060</v>
      </c>
      <c r="R1337" s="381">
        <v>16240</v>
      </c>
      <c r="S1337" s="381">
        <v>20420</v>
      </c>
      <c r="T1337" s="381">
        <v>23600</v>
      </c>
      <c r="U1337" s="381">
        <v>25500</v>
      </c>
      <c r="V1337" s="381">
        <v>27400</v>
      </c>
      <c r="W1337" s="381">
        <v>29300</v>
      </c>
      <c r="X1337" s="381">
        <v>31200</v>
      </c>
      <c r="Y1337" s="381">
        <v>26450</v>
      </c>
      <c r="Z1337" s="381">
        <v>30200</v>
      </c>
      <c r="AA1337" s="381">
        <v>34000</v>
      </c>
      <c r="AB1337" s="381">
        <v>37750</v>
      </c>
      <c r="AC1337" s="381">
        <v>40800</v>
      </c>
      <c r="AD1337" s="381">
        <v>43800</v>
      </c>
      <c r="AE1337" s="381">
        <v>46850</v>
      </c>
      <c r="AF1337" s="381">
        <v>49850</v>
      </c>
      <c r="AG1337" s="381">
        <v>9999</v>
      </c>
      <c r="AH1337" s="381" t="s">
        <v>10161</v>
      </c>
      <c r="AI1337" s="381" t="s">
        <v>10152</v>
      </c>
      <c r="AJ1337" s="381">
        <v>0</v>
      </c>
    </row>
    <row r="1338" spans="1:36">
      <c r="A1338" s="381" t="s">
        <v>555</v>
      </c>
      <c r="B1338" s="381" t="s">
        <v>10160</v>
      </c>
      <c r="C1338" s="381">
        <v>22</v>
      </c>
      <c r="D1338" s="381">
        <v>125</v>
      </c>
      <c r="E1338" s="381" t="s">
        <v>10159</v>
      </c>
      <c r="F1338" s="381" t="s">
        <v>10158</v>
      </c>
      <c r="G1338" s="381" t="s">
        <v>10157</v>
      </c>
      <c r="H1338" s="381">
        <v>67900</v>
      </c>
      <c r="I1338" s="381">
        <v>23800</v>
      </c>
      <c r="J1338" s="381">
        <v>27200</v>
      </c>
      <c r="K1338" s="381">
        <v>30600</v>
      </c>
      <c r="L1338" s="381">
        <v>33950</v>
      </c>
      <c r="M1338" s="381">
        <v>36700</v>
      </c>
      <c r="N1338" s="381">
        <v>39400</v>
      </c>
      <c r="O1338" s="381">
        <v>42100</v>
      </c>
      <c r="P1338" s="381">
        <v>44850</v>
      </c>
      <c r="Q1338" s="381">
        <v>14250</v>
      </c>
      <c r="R1338" s="381">
        <v>16300</v>
      </c>
      <c r="S1338" s="381">
        <v>20420</v>
      </c>
      <c r="T1338" s="381">
        <v>24600</v>
      </c>
      <c r="U1338" s="381">
        <v>28780</v>
      </c>
      <c r="V1338" s="381">
        <v>32960</v>
      </c>
      <c r="W1338" s="381">
        <v>37140</v>
      </c>
      <c r="X1338" s="381">
        <v>41320</v>
      </c>
      <c r="Y1338" s="381">
        <v>38050</v>
      </c>
      <c r="Z1338" s="381">
        <v>43450</v>
      </c>
      <c r="AA1338" s="381">
        <v>48900</v>
      </c>
      <c r="AB1338" s="381">
        <v>54300</v>
      </c>
      <c r="AC1338" s="381">
        <v>58650</v>
      </c>
      <c r="AD1338" s="381">
        <v>63000</v>
      </c>
      <c r="AE1338" s="381">
        <v>67350</v>
      </c>
      <c r="AF1338" s="381">
        <v>71700</v>
      </c>
      <c r="AG1338" s="381">
        <v>9999</v>
      </c>
      <c r="AH1338" s="381" t="s">
        <v>10157</v>
      </c>
      <c r="AI1338" s="381" t="s">
        <v>10152</v>
      </c>
      <c r="AJ1338" s="381">
        <v>1</v>
      </c>
    </row>
    <row r="1339" spans="1:36">
      <c r="A1339" s="381" t="s">
        <v>555</v>
      </c>
      <c r="B1339" s="381" t="s">
        <v>10156</v>
      </c>
      <c r="C1339" s="381">
        <v>22</v>
      </c>
      <c r="D1339" s="381">
        <v>127</v>
      </c>
      <c r="E1339" s="381" t="s">
        <v>10155</v>
      </c>
      <c r="F1339" s="381" t="s">
        <v>10154</v>
      </c>
      <c r="G1339" s="381" t="s">
        <v>10153</v>
      </c>
      <c r="H1339" s="381">
        <v>43800</v>
      </c>
      <c r="I1339" s="381">
        <v>16550</v>
      </c>
      <c r="J1339" s="381">
        <v>18900</v>
      </c>
      <c r="K1339" s="381">
        <v>21250</v>
      </c>
      <c r="L1339" s="381">
        <v>23600</v>
      </c>
      <c r="M1339" s="381">
        <v>25500</v>
      </c>
      <c r="N1339" s="381">
        <v>27400</v>
      </c>
      <c r="O1339" s="381">
        <v>29300</v>
      </c>
      <c r="P1339" s="381">
        <v>31200</v>
      </c>
      <c r="Q1339" s="381">
        <v>12060</v>
      </c>
      <c r="R1339" s="381">
        <v>16240</v>
      </c>
      <c r="S1339" s="381">
        <v>20420</v>
      </c>
      <c r="T1339" s="381">
        <v>23600</v>
      </c>
      <c r="U1339" s="381">
        <v>25500</v>
      </c>
      <c r="V1339" s="381">
        <v>27400</v>
      </c>
      <c r="W1339" s="381">
        <v>29300</v>
      </c>
      <c r="X1339" s="381">
        <v>31200</v>
      </c>
      <c r="Y1339" s="381">
        <v>26450</v>
      </c>
      <c r="Z1339" s="381">
        <v>30200</v>
      </c>
      <c r="AA1339" s="381">
        <v>34000</v>
      </c>
      <c r="AB1339" s="381">
        <v>37750</v>
      </c>
      <c r="AC1339" s="381">
        <v>40800</v>
      </c>
      <c r="AD1339" s="381">
        <v>43800</v>
      </c>
      <c r="AE1339" s="381">
        <v>46850</v>
      </c>
      <c r="AF1339" s="381">
        <v>49850</v>
      </c>
      <c r="AG1339" s="381">
        <v>9999</v>
      </c>
      <c r="AH1339" s="381" t="s">
        <v>10153</v>
      </c>
      <c r="AI1339" s="381" t="s">
        <v>10152</v>
      </c>
      <c r="AJ1339" s="381">
        <v>0</v>
      </c>
    </row>
    <row r="1340" spans="1:36">
      <c r="A1340" s="381" t="s">
        <v>556</v>
      </c>
      <c r="B1340" s="381" t="s">
        <v>10151</v>
      </c>
      <c r="C1340" s="381">
        <v>23</v>
      </c>
      <c r="D1340" s="381">
        <v>1</v>
      </c>
      <c r="E1340" s="381" t="s">
        <v>10127</v>
      </c>
      <c r="F1340" s="381" t="s">
        <v>10126</v>
      </c>
      <c r="G1340" s="381" t="s">
        <v>10125</v>
      </c>
      <c r="H1340" s="381">
        <v>65100</v>
      </c>
      <c r="I1340" s="381">
        <v>21250</v>
      </c>
      <c r="J1340" s="381">
        <v>24300</v>
      </c>
      <c r="K1340" s="381">
        <v>27350</v>
      </c>
      <c r="L1340" s="381">
        <v>30350</v>
      </c>
      <c r="M1340" s="381">
        <v>32800</v>
      </c>
      <c r="N1340" s="381">
        <v>35250</v>
      </c>
      <c r="O1340" s="381">
        <v>37650</v>
      </c>
      <c r="P1340" s="381">
        <v>40100</v>
      </c>
      <c r="Q1340" s="381">
        <v>12750</v>
      </c>
      <c r="R1340" s="381">
        <v>16240</v>
      </c>
      <c r="S1340" s="381">
        <v>20420</v>
      </c>
      <c r="T1340" s="381">
        <v>24600</v>
      </c>
      <c r="U1340" s="381">
        <v>28780</v>
      </c>
      <c r="V1340" s="381">
        <v>32960</v>
      </c>
      <c r="W1340" s="381">
        <v>37140</v>
      </c>
      <c r="X1340" s="381">
        <v>40100</v>
      </c>
      <c r="Y1340" s="381">
        <v>34000</v>
      </c>
      <c r="Z1340" s="381">
        <v>38850</v>
      </c>
      <c r="AA1340" s="381">
        <v>43700</v>
      </c>
      <c r="AB1340" s="381">
        <v>48550</v>
      </c>
      <c r="AC1340" s="381">
        <v>52450</v>
      </c>
      <c r="AD1340" s="381">
        <v>56350</v>
      </c>
      <c r="AE1340" s="381">
        <v>60250</v>
      </c>
      <c r="AF1340" s="381">
        <v>64100</v>
      </c>
      <c r="AG1340" s="381">
        <v>4240</v>
      </c>
      <c r="AH1340" s="381" t="s">
        <v>10150</v>
      </c>
      <c r="AI1340" s="381" t="s">
        <v>9154</v>
      </c>
      <c r="AJ1340" s="381">
        <v>1</v>
      </c>
    </row>
    <row r="1341" spans="1:36">
      <c r="A1341" s="381" t="s">
        <v>556</v>
      </c>
      <c r="B1341" s="381" t="s">
        <v>10149</v>
      </c>
      <c r="C1341" s="381">
        <v>23</v>
      </c>
      <c r="D1341" s="381">
        <v>1</v>
      </c>
      <c r="E1341" s="381" t="s">
        <v>10127</v>
      </c>
      <c r="F1341" s="381" t="s">
        <v>10126</v>
      </c>
      <c r="G1341" s="381" t="s">
        <v>10125</v>
      </c>
      <c r="H1341" s="381">
        <v>65100</v>
      </c>
      <c r="I1341" s="381">
        <v>21250</v>
      </c>
      <c r="J1341" s="381">
        <v>24300</v>
      </c>
      <c r="K1341" s="381">
        <v>27350</v>
      </c>
      <c r="L1341" s="381">
        <v>30350</v>
      </c>
      <c r="M1341" s="381">
        <v>32800</v>
      </c>
      <c r="N1341" s="381">
        <v>35250</v>
      </c>
      <c r="O1341" s="381">
        <v>37650</v>
      </c>
      <c r="P1341" s="381">
        <v>40100</v>
      </c>
      <c r="Q1341" s="381">
        <v>12750</v>
      </c>
      <c r="R1341" s="381">
        <v>16240</v>
      </c>
      <c r="S1341" s="381">
        <v>20420</v>
      </c>
      <c r="T1341" s="381">
        <v>24600</v>
      </c>
      <c r="U1341" s="381">
        <v>28780</v>
      </c>
      <c r="V1341" s="381">
        <v>32960</v>
      </c>
      <c r="W1341" s="381">
        <v>37140</v>
      </c>
      <c r="X1341" s="381">
        <v>40100</v>
      </c>
      <c r="Y1341" s="381">
        <v>34000</v>
      </c>
      <c r="Z1341" s="381">
        <v>38850</v>
      </c>
      <c r="AA1341" s="381">
        <v>43700</v>
      </c>
      <c r="AB1341" s="381">
        <v>48550</v>
      </c>
      <c r="AC1341" s="381">
        <v>52450</v>
      </c>
      <c r="AD1341" s="381">
        <v>56350</v>
      </c>
      <c r="AE1341" s="381">
        <v>60250</v>
      </c>
      <c r="AF1341" s="381">
        <v>64100</v>
      </c>
      <c r="AG1341" s="381">
        <v>9999</v>
      </c>
      <c r="AH1341" s="381" t="s">
        <v>6193</v>
      </c>
      <c r="AI1341" s="381" t="s">
        <v>9154</v>
      </c>
      <c r="AJ1341" s="381">
        <v>1</v>
      </c>
    </row>
    <row r="1342" spans="1:36">
      <c r="A1342" s="381" t="s">
        <v>556</v>
      </c>
      <c r="B1342" s="381" t="s">
        <v>10148</v>
      </c>
      <c r="C1342" s="381">
        <v>23</v>
      </c>
      <c r="D1342" s="381">
        <v>1</v>
      </c>
      <c r="E1342" s="381" t="s">
        <v>10127</v>
      </c>
      <c r="F1342" s="381" t="s">
        <v>10126</v>
      </c>
      <c r="G1342" s="381" t="s">
        <v>10125</v>
      </c>
      <c r="H1342" s="381">
        <v>65100</v>
      </c>
      <c r="I1342" s="381">
        <v>21250</v>
      </c>
      <c r="J1342" s="381">
        <v>24300</v>
      </c>
      <c r="K1342" s="381">
        <v>27350</v>
      </c>
      <c r="L1342" s="381">
        <v>30350</v>
      </c>
      <c r="M1342" s="381">
        <v>32800</v>
      </c>
      <c r="N1342" s="381">
        <v>35250</v>
      </c>
      <c r="O1342" s="381">
        <v>37650</v>
      </c>
      <c r="P1342" s="381">
        <v>40100</v>
      </c>
      <c r="Q1342" s="381">
        <v>12750</v>
      </c>
      <c r="R1342" s="381">
        <v>16240</v>
      </c>
      <c r="S1342" s="381">
        <v>20420</v>
      </c>
      <c r="T1342" s="381">
        <v>24600</v>
      </c>
      <c r="U1342" s="381">
        <v>28780</v>
      </c>
      <c r="V1342" s="381">
        <v>32960</v>
      </c>
      <c r="W1342" s="381">
        <v>37140</v>
      </c>
      <c r="X1342" s="381">
        <v>40100</v>
      </c>
      <c r="Y1342" s="381">
        <v>34000</v>
      </c>
      <c r="Z1342" s="381">
        <v>38850</v>
      </c>
      <c r="AA1342" s="381">
        <v>43700</v>
      </c>
      <c r="AB1342" s="381">
        <v>48550</v>
      </c>
      <c r="AC1342" s="381">
        <v>52450</v>
      </c>
      <c r="AD1342" s="381">
        <v>56350</v>
      </c>
      <c r="AE1342" s="381">
        <v>60250</v>
      </c>
      <c r="AF1342" s="381">
        <v>64100</v>
      </c>
      <c r="AG1342" s="381">
        <v>4240</v>
      </c>
      <c r="AH1342" s="381" t="s">
        <v>10147</v>
      </c>
      <c r="AI1342" s="381" t="s">
        <v>9154</v>
      </c>
      <c r="AJ1342" s="381">
        <v>1</v>
      </c>
    </row>
    <row r="1343" spans="1:36">
      <c r="A1343" s="381" t="s">
        <v>556</v>
      </c>
      <c r="B1343" s="381" t="s">
        <v>10146</v>
      </c>
      <c r="C1343" s="381">
        <v>23</v>
      </c>
      <c r="D1343" s="381">
        <v>1</v>
      </c>
      <c r="E1343" s="381" t="s">
        <v>10127</v>
      </c>
      <c r="F1343" s="381" t="s">
        <v>10126</v>
      </c>
      <c r="G1343" s="381" t="s">
        <v>10125</v>
      </c>
      <c r="H1343" s="381">
        <v>65100</v>
      </c>
      <c r="I1343" s="381">
        <v>21250</v>
      </c>
      <c r="J1343" s="381">
        <v>24300</v>
      </c>
      <c r="K1343" s="381">
        <v>27350</v>
      </c>
      <c r="L1343" s="381">
        <v>30350</v>
      </c>
      <c r="M1343" s="381">
        <v>32800</v>
      </c>
      <c r="N1343" s="381">
        <v>35250</v>
      </c>
      <c r="O1343" s="381">
        <v>37650</v>
      </c>
      <c r="P1343" s="381">
        <v>40100</v>
      </c>
      <c r="Q1343" s="381">
        <v>12750</v>
      </c>
      <c r="R1343" s="381">
        <v>16240</v>
      </c>
      <c r="S1343" s="381">
        <v>20420</v>
      </c>
      <c r="T1343" s="381">
        <v>24600</v>
      </c>
      <c r="U1343" s="381">
        <v>28780</v>
      </c>
      <c r="V1343" s="381">
        <v>32960</v>
      </c>
      <c r="W1343" s="381">
        <v>37140</v>
      </c>
      <c r="X1343" s="381">
        <v>40100</v>
      </c>
      <c r="Y1343" s="381">
        <v>34000</v>
      </c>
      <c r="Z1343" s="381">
        <v>38850</v>
      </c>
      <c r="AA1343" s="381">
        <v>43700</v>
      </c>
      <c r="AB1343" s="381">
        <v>48550</v>
      </c>
      <c r="AC1343" s="381">
        <v>52450</v>
      </c>
      <c r="AD1343" s="381">
        <v>56350</v>
      </c>
      <c r="AE1343" s="381">
        <v>60250</v>
      </c>
      <c r="AF1343" s="381">
        <v>64100</v>
      </c>
      <c r="AG1343" s="381">
        <v>9999</v>
      </c>
      <c r="AH1343" s="381" t="s">
        <v>10145</v>
      </c>
      <c r="AI1343" s="381" t="s">
        <v>9154</v>
      </c>
      <c r="AJ1343" s="381">
        <v>1</v>
      </c>
    </row>
    <row r="1344" spans="1:36">
      <c r="A1344" s="381" t="s">
        <v>556</v>
      </c>
      <c r="B1344" s="381" t="s">
        <v>10144</v>
      </c>
      <c r="C1344" s="381">
        <v>23</v>
      </c>
      <c r="D1344" s="381">
        <v>1</v>
      </c>
      <c r="E1344" s="381" t="s">
        <v>10127</v>
      </c>
      <c r="F1344" s="381" t="s">
        <v>10126</v>
      </c>
      <c r="G1344" s="381" t="s">
        <v>10125</v>
      </c>
      <c r="H1344" s="381">
        <v>65100</v>
      </c>
      <c r="I1344" s="381">
        <v>21250</v>
      </c>
      <c r="J1344" s="381">
        <v>24300</v>
      </c>
      <c r="K1344" s="381">
        <v>27350</v>
      </c>
      <c r="L1344" s="381">
        <v>30350</v>
      </c>
      <c r="M1344" s="381">
        <v>32800</v>
      </c>
      <c r="N1344" s="381">
        <v>35250</v>
      </c>
      <c r="O1344" s="381">
        <v>37650</v>
      </c>
      <c r="P1344" s="381">
        <v>40100</v>
      </c>
      <c r="Q1344" s="381">
        <v>12750</v>
      </c>
      <c r="R1344" s="381">
        <v>16240</v>
      </c>
      <c r="S1344" s="381">
        <v>20420</v>
      </c>
      <c r="T1344" s="381">
        <v>24600</v>
      </c>
      <c r="U1344" s="381">
        <v>28780</v>
      </c>
      <c r="V1344" s="381">
        <v>32960</v>
      </c>
      <c r="W1344" s="381">
        <v>37140</v>
      </c>
      <c r="X1344" s="381">
        <v>40100</v>
      </c>
      <c r="Y1344" s="381">
        <v>34000</v>
      </c>
      <c r="Z1344" s="381">
        <v>38850</v>
      </c>
      <c r="AA1344" s="381">
        <v>43700</v>
      </c>
      <c r="AB1344" s="381">
        <v>48550</v>
      </c>
      <c r="AC1344" s="381">
        <v>52450</v>
      </c>
      <c r="AD1344" s="381">
        <v>56350</v>
      </c>
      <c r="AE1344" s="381">
        <v>60250</v>
      </c>
      <c r="AF1344" s="381">
        <v>64100</v>
      </c>
      <c r="AG1344" s="381">
        <v>4240</v>
      </c>
      <c r="AH1344" s="381" t="s">
        <v>10143</v>
      </c>
      <c r="AI1344" s="381" t="s">
        <v>9154</v>
      </c>
      <c r="AJ1344" s="381">
        <v>1</v>
      </c>
    </row>
    <row r="1345" spans="1:36">
      <c r="A1345" s="381" t="s">
        <v>556</v>
      </c>
      <c r="B1345" s="381" t="s">
        <v>10142</v>
      </c>
      <c r="C1345" s="381">
        <v>23</v>
      </c>
      <c r="D1345" s="381">
        <v>1</v>
      </c>
      <c r="E1345" s="381" t="s">
        <v>10127</v>
      </c>
      <c r="F1345" s="381" t="s">
        <v>10126</v>
      </c>
      <c r="G1345" s="381" t="s">
        <v>10125</v>
      </c>
      <c r="H1345" s="381">
        <v>65100</v>
      </c>
      <c r="I1345" s="381">
        <v>21250</v>
      </c>
      <c r="J1345" s="381">
        <v>24300</v>
      </c>
      <c r="K1345" s="381">
        <v>27350</v>
      </c>
      <c r="L1345" s="381">
        <v>30350</v>
      </c>
      <c r="M1345" s="381">
        <v>32800</v>
      </c>
      <c r="N1345" s="381">
        <v>35250</v>
      </c>
      <c r="O1345" s="381">
        <v>37650</v>
      </c>
      <c r="P1345" s="381">
        <v>40100</v>
      </c>
      <c r="Q1345" s="381">
        <v>12750</v>
      </c>
      <c r="R1345" s="381">
        <v>16240</v>
      </c>
      <c r="S1345" s="381">
        <v>20420</v>
      </c>
      <c r="T1345" s="381">
        <v>24600</v>
      </c>
      <c r="U1345" s="381">
        <v>28780</v>
      </c>
      <c r="V1345" s="381">
        <v>32960</v>
      </c>
      <c r="W1345" s="381">
        <v>37140</v>
      </c>
      <c r="X1345" s="381">
        <v>40100</v>
      </c>
      <c r="Y1345" s="381">
        <v>34000</v>
      </c>
      <c r="Z1345" s="381">
        <v>38850</v>
      </c>
      <c r="AA1345" s="381">
        <v>43700</v>
      </c>
      <c r="AB1345" s="381">
        <v>48550</v>
      </c>
      <c r="AC1345" s="381">
        <v>52450</v>
      </c>
      <c r="AD1345" s="381">
        <v>56350</v>
      </c>
      <c r="AE1345" s="381">
        <v>60250</v>
      </c>
      <c r="AF1345" s="381">
        <v>64100</v>
      </c>
      <c r="AG1345" s="381">
        <v>4240</v>
      </c>
      <c r="AH1345" s="381" t="s">
        <v>6415</v>
      </c>
      <c r="AI1345" s="381" t="s">
        <v>9154</v>
      </c>
      <c r="AJ1345" s="381">
        <v>1</v>
      </c>
    </row>
    <row r="1346" spans="1:36">
      <c r="A1346" s="381" t="s">
        <v>556</v>
      </c>
      <c r="B1346" s="381" t="s">
        <v>10141</v>
      </c>
      <c r="C1346" s="381">
        <v>23</v>
      </c>
      <c r="D1346" s="381">
        <v>1</v>
      </c>
      <c r="E1346" s="381" t="s">
        <v>10127</v>
      </c>
      <c r="F1346" s="381" t="s">
        <v>10126</v>
      </c>
      <c r="G1346" s="381" t="s">
        <v>10125</v>
      </c>
      <c r="H1346" s="381">
        <v>65100</v>
      </c>
      <c r="I1346" s="381">
        <v>21250</v>
      </c>
      <c r="J1346" s="381">
        <v>24300</v>
      </c>
      <c r="K1346" s="381">
        <v>27350</v>
      </c>
      <c r="L1346" s="381">
        <v>30350</v>
      </c>
      <c r="M1346" s="381">
        <v>32800</v>
      </c>
      <c r="N1346" s="381">
        <v>35250</v>
      </c>
      <c r="O1346" s="381">
        <v>37650</v>
      </c>
      <c r="P1346" s="381">
        <v>40100</v>
      </c>
      <c r="Q1346" s="381">
        <v>12750</v>
      </c>
      <c r="R1346" s="381">
        <v>16240</v>
      </c>
      <c r="S1346" s="381">
        <v>20420</v>
      </c>
      <c r="T1346" s="381">
        <v>24600</v>
      </c>
      <c r="U1346" s="381">
        <v>28780</v>
      </c>
      <c r="V1346" s="381">
        <v>32960</v>
      </c>
      <c r="W1346" s="381">
        <v>37140</v>
      </c>
      <c r="X1346" s="381">
        <v>40100</v>
      </c>
      <c r="Y1346" s="381">
        <v>34000</v>
      </c>
      <c r="Z1346" s="381">
        <v>38850</v>
      </c>
      <c r="AA1346" s="381">
        <v>43700</v>
      </c>
      <c r="AB1346" s="381">
        <v>48550</v>
      </c>
      <c r="AC1346" s="381">
        <v>52450</v>
      </c>
      <c r="AD1346" s="381">
        <v>56350</v>
      </c>
      <c r="AE1346" s="381">
        <v>60250</v>
      </c>
      <c r="AF1346" s="381">
        <v>64100</v>
      </c>
      <c r="AG1346" s="381">
        <v>9999</v>
      </c>
      <c r="AH1346" s="381" t="s">
        <v>6411</v>
      </c>
      <c r="AI1346" s="381" t="s">
        <v>9154</v>
      </c>
      <c r="AJ1346" s="381">
        <v>1</v>
      </c>
    </row>
    <row r="1347" spans="1:36">
      <c r="A1347" s="381" t="s">
        <v>556</v>
      </c>
      <c r="B1347" s="381" t="s">
        <v>10140</v>
      </c>
      <c r="C1347" s="381">
        <v>23</v>
      </c>
      <c r="D1347" s="381">
        <v>1</v>
      </c>
      <c r="E1347" s="381" t="s">
        <v>10127</v>
      </c>
      <c r="F1347" s="381" t="s">
        <v>10126</v>
      </c>
      <c r="G1347" s="381" t="s">
        <v>10125</v>
      </c>
      <c r="H1347" s="381">
        <v>65100</v>
      </c>
      <c r="I1347" s="381">
        <v>21250</v>
      </c>
      <c r="J1347" s="381">
        <v>24300</v>
      </c>
      <c r="K1347" s="381">
        <v>27350</v>
      </c>
      <c r="L1347" s="381">
        <v>30350</v>
      </c>
      <c r="M1347" s="381">
        <v>32800</v>
      </c>
      <c r="N1347" s="381">
        <v>35250</v>
      </c>
      <c r="O1347" s="381">
        <v>37650</v>
      </c>
      <c r="P1347" s="381">
        <v>40100</v>
      </c>
      <c r="Q1347" s="381">
        <v>12750</v>
      </c>
      <c r="R1347" s="381">
        <v>16240</v>
      </c>
      <c r="S1347" s="381">
        <v>20420</v>
      </c>
      <c r="T1347" s="381">
        <v>24600</v>
      </c>
      <c r="U1347" s="381">
        <v>28780</v>
      </c>
      <c r="V1347" s="381">
        <v>32960</v>
      </c>
      <c r="W1347" s="381">
        <v>37140</v>
      </c>
      <c r="X1347" s="381">
        <v>40100</v>
      </c>
      <c r="Y1347" s="381">
        <v>34000</v>
      </c>
      <c r="Z1347" s="381">
        <v>38850</v>
      </c>
      <c r="AA1347" s="381">
        <v>43700</v>
      </c>
      <c r="AB1347" s="381">
        <v>48550</v>
      </c>
      <c r="AC1347" s="381">
        <v>52450</v>
      </c>
      <c r="AD1347" s="381">
        <v>56350</v>
      </c>
      <c r="AE1347" s="381">
        <v>60250</v>
      </c>
      <c r="AF1347" s="381">
        <v>64100</v>
      </c>
      <c r="AG1347" s="381">
        <v>9999</v>
      </c>
      <c r="AH1347" s="381" t="s">
        <v>10139</v>
      </c>
      <c r="AI1347" s="381" t="s">
        <v>9154</v>
      </c>
      <c r="AJ1347" s="381">
        <v>1</v>
      </c>
    </row>
    <row r="1348" spans="1:36">
      <c r="A1348" s="381" t="s">
        <v>556</v>
      </c>
      <c r="B1348" s="381" t="s">
        <v>10138</v>
      </c>
      <c r="C1348" s="381">
        <v>23</v>
      </c>
      <c r="D1348" s="381">
        <v>1</v>
      </c>
      <c r="E1348" s="381" t="s">
        <v>10127</v>
      </c>
      <c r="F1348" s="381" t="s">
        <v>10126</v>
      </c>
      <c r="G1348" s="381" t="s">
        <v>10125</v>
      </c>
      <c r="H1348" s="381">
        <v>65100</v>
      </c>
      <c r="I1348" s="381">
        <v>21250</v>
      </c>
      <c r="J1348" s="381">
        <v>24300</v>
      </c>
      <c r="K1348" s="381">
        <v>27350</v>
      </c>
      <c r="L1348" s="381">
        <v>30350</v>
      </c>
      <c r="M1348" s="381">
        <v>32800</v>
      </c>
      <c r="N1348" s="381">
        <v>35250</v>
      </c>
      <c r="O1348" s="381">
        <v>37650</v>
      </c>
      <c r="P1348" s="381">
        <v>40100</v>
      </c>
      <c r="Q1348" s="381">
        <v>12750</v>
      </c>
      <c r="R1348" s="381">
        <v>16240</v>
      </c>
      <c r="S1348" s="381">
        <v>20420</v>
      </c>
      <c r="T1348" s="381">
        <v>24600</v>
      </c>
      <c r="U1348" s="381">
        <v>28780</v>
      </c>
      <c r="V1348" s="381">
        <v>32960</v>
      </c>
      <c r="W1348" s="381">
        <v>37140</v>
      </c>
      <c r="X1348" s="381">
        <v>40100</v>
      </c>
      <c r="Y1348" s="381">
        <v>34000</v>
      </c>
      <c r="Z1348" s="381">
        <v>38850</v>
      </c>
      <c r="AA1348" s="381">
        <v>43700</v>
      </c>
      <c r="AB1348" s="381">
        <v>48550</v>
      </c>
      <c r="AC1348" s="381">
        <v>52450</v>
      </c>
      <c r="AD1348" s="381">
        <v>56350</v>
      </c>
      <c r="AE1348" s="381">
        <v>60250</v>
      </c>
      <c r="AF1348" s="381">
        <v>64100</v>
      </c>
      <c r="AG1348" s="381">
        <v>4240</v>
      </c>
      <c r="AH1348" s="381" t="s">
        <v>10137</v>
      </c>
      <c r="AI1348" s="381" t="s">
        <v>9154</v>
      </c>
      <c r="AJ1348" s="381">
        <v>1</v>
      </c>
    </row>
    <row r="1349" spans="1:36">
      <c r="A1349" s="381" t="s">
        <v>556</v>
      </c>
      <c r="B1349" s="381" t="s">
        <v>10136</v>
      </c>
      <c r="C1349" s="381">
        <v>23</v>
      </c>
      <c r="D1349" s="381">
        <v>1</v>
      </c>
      <c r="E1349" s="381" t="s">
        <v>10127</v>
      </c>
      <c r="F1349" s="381" t="s">
        <v>10126</v>
      </c>
      <c r="G1349" s="381" t="s">
        <v>10125</v>
      </c>
      <c r="H1349" s="381">
        <v>65100</v>
      </c>
      <c r="I1349" s="381">
        <v>21250</v>
      </c>
      <c r="J1349" s="381">
        <v>24300</v>
      </c>
      <c r="K1349" s="381">
        <v>27350</v>
      </c>
      <c r="L1349" s="381">
        <v>30350</v>
      </c>
      <c r="M1349" s="381">
        <v>32800</v>
      </c>
      <c r="N1349" s="381">
        <v>35250</v>
      </c>
      <c r="O1349" s="381">
        <v>37650</v>
      </c>
      <c r="P1349" s="381">
        <v>40100</v>
      </c>
      <c r="Q1349" s="381">
        <v>12750</v>
      </c>
      <c r="R1349" s="381">
        <v>16240</v>
      </c>
      <c r="S1349" s="381">
        <v>20420</v>
      </c>
      <c r="T1349" s="381">
        <v>24600</v>
      </c>
      <c r="U1349" s="381">
        <v>28780</v>
      </c>
      <c r="V1349" s="381">
        <v>32960</v>
      </c>
      <c r="W1349" s="381">
        <v>37140</v>
      </c>
      <c r="X1349" s="381">
        <v>40100</v>
      </c>
      <c r="Y1349" s="381">
        <v>34000</v>
      </c>
      <c r="Z1349" s="381">
        <v>38850</v>
      </c>
      <c r="AA1349" s="381">
        <v>43700</v>
      </c>
      <c r="AB1349" s="381">
        <v>48550</v>
      </c>
      <c r="AC1349" s="381">
        <v>52450</v>
      </c>
      <c r="AD1349" s="381">
        <v>56350</v>
      </c>
      <c r="AE1349" s="381">
        <v>60250</v>
      </c>
      <c r="AF1349" s="381">
        <v>64100</v>
      </c>
      <c r="AG1349" s="381">
        <v>9999</v>
      </c>
      <c r="AH1349" s="381" t="s">
        <v>10135</v>
      </c>
      <c r="AI1349" s="381" t="s">
        <v>9154</v>
      </c>
      <c r="AJ1349" s="381">
        <v>1</v>
      </c>
    </row>
    <row r="1350" spans="1:36">
      <c r="A1350" s="381" t="s">
        <v>556</v>
      </c>
      <c r="B1350" s="381" t="s">
        <v>10134</v>
      </c>
      <c r="C1350" s="381">
        <v>23</v>
      </c>
      <c r="D1350" s="381">
        <v>1</v>
      </c>
      <c r="E1350" s="381" t="s">
        <v>10127</v>
      </c>
      <c r="F1350" s="381" t="s">
        <v>10126</v>
      </c>
      <c r="G1350" s="381" t="s">
        <v>10125</v>
      </c>
      <c r="H1350" s="381">
        <v>65100</v>
      </c>
      <c r="I1350" s="381">
        <v>21250</v>
      </c>
      <c r="J1350" s="381">
        <v>24300</v>
      </c>
      <c r="K1350" s="381">
        <v>27350</v>
      </c>
      <c r="L1350" s="381">
        <v>30350</v>
      </c>
      <c r="M1350" s="381">
        <v>32800</v>
      </c>
      <c r="N1350" s="381">
        <v>35250</v>
      </c>
      <c r="O1350" s="381">
        <v>37650</v>
      </c>
      <c r="P1350" s="381">
        <v>40100</v>
      </c>
      <c r="Q1350" s="381">
        <v>12750</v>
      </c>
      <c r="R1350" s="381">
        <v>16240</v>
      </c>
      <c r="S1350" s="381">
        <v>20420</v>
      </c>
      <c r="T1350" s="381">
        <v>24600</v>
      </c>
      <c r="U1350" s="381">
        <v>28780</v>
      </c>
      <c r="V1350" s="381">
        <v>32960</v>
      </c>
      <c r="W1350" s="381">
        <v>37140</v>
      </c>
      <c r="X1350" s="381">
        <v>40100</v>
      </c>
      <c r="Y1350" s="381">
        <v>34000</v>
      </c>
      <c r="Z1350" s="381">
        <v>38850</v>
      </c>
      <c r="AA1350" s="381">
        <v>43700</v>
      </c>
      <c r="AB1350" s="381">
        <v>48550</v>
      </c>
      <c r="AC1350" s="381">
        <v>52450</v>
      </c>
      <c r="AD1350" s="381">
        <v>56350</v>
      </c>
      <c r="AE1350" s="381">
        <v>60250</v>
      </c>
      <c r="AF1350" s="381">
        <v>64100</v>
      </c>
      <c r="AG1350" s="381">
        <v>4240</v>
      </c>
      <c r="AH1350" s="381" t="s">
        <v>10133</v>
      </c>
      <c r="AI1350" s="381" t="s">
        <v>9154</v>
      </c>
      <c r="AJ1350" s="381">
        <v>1</v>
      </c>
    </row>
    <row r="1351" spans="1:36">
      <c r="A1351" s="381" t="s">
        <v>556</v>
      </c>
      <c r="B1351" s="381" t="s">
        <v>10132</v>
      </c>
      <c r="C1351" s="381">
        <v>23</v>
      </c>
      <c r="D1351" s="381">
        <v>1</v>
      </c>
      <c r="E1351" s="381" t="s">
        <v>10127</v>
      </c>
      <c r="F1351" s="381" t="s">
        <v>10126</v>
      </c>
      <c r="G1351" s="381" t="s">
        <v>10125</v>
      </c>
      <c r="H1351" s="381">
        <v>65100</v>
      </c>
      <c r="I1351" s="381">
        <v>21250</v>
      </c>
      <c r="J1351" s="381">
        <v>24300</v>
      </c>
      <c r="K1351" s="381">
        <v>27350</v>
      </c>
      <c r="L1351" s="381">
        <v>30350</v>
      </c>
      <c r="M1351" s="381">
        <v>32800</v>
      </c>
      <c r="N1351" s="381">
        <v>35250</v>
      </c>
      <c r="O1351" s="381">
        <v>37650</v>
      </c>
      <c r="P1351" s="381">
        <v>40100</v>
      </c>
      <c r="Q1351" s="381">
        <v>12750</v>
      </c>
      <c r="R1351" s="381">
        <v>16240</v>
      </c>
      <c r="S1351" s="381">
        <v>20420</v>
      </c>
      <c r="T1351" s="381">
        <v>24600</v>
      </c>
      <c r="U1351" s="381">
        <v>28780</v>
      </c>
      <c r="V1351" s="381">
        <v>32960</v>
      </c>
      <c r="W1351" s="381">
        <v>37140</v>
      </c>
      <c r="X1351" s="381">
        <v>40100</v>
      </c>
      <c r="Y1351" s="381">
        <v>34000</v>
      </c>
      <c r="Z1351" s="381">
        <v>38850</v>
      </c>
      <c r="AA1351" s="381">
        <v>43700</v>
      </c>
      <c r="AB1351" s="381">
        <v>48550</v>
      </c>
      <c r="AC1351" s="381">
        <v>52450</v>
      </c>
      <c r="AD1351" s="381">
        <v>56350</v>
      </c>
      <c r="AE1351" s="381">
        <v>60250</v>
      </c>
      <c r="AF1351" s="381">
        <v>64100</v>
      </c>
      <c r="AG1351" s="381">
        <v>4240</v>
      </c>
      <c r="AH1351" s="381" t="s">
        <v>10131</v>
      </c>
      <c r="AI1351" s="381" t="s">
        <v>9154</v>
      </c>
      <c r="AJ1351" s="381">
        <v>1</v>
      </c>
    </row>
    <row r="1352" spans="1:36">
      <c r="A1352" s="381" t="s">
        <v>556</v>
      </c>
      <c r="B1352" s="381" t="s">
        <v>10130</v>
      </c>
      <c r="C1352" s="381">
        <v>23</v>
      </c>
      <c r="D1352" s="381">
        <v>1</v>
      </c>
      <c r="E1352" s="381" t="s">
        <v>10127</v>
      </c>
      <c r="F1352" s="381" t="s">
        <v>10126</v>
      </c>
      <c r="G1352" s="381" t="s">
        <v>10125</v>
      </c>
      <c r="H1352" s="381">
        <v>65100</v>
      </c>
      <c r="I1352" s="381">
        <v>21250</v>
      </c>
      <c r="J1352" s="381">
        <v>24300</v>
      </c>
      <c r="K1352" s="381">
        <v>27350</v>
      </c>
      <c r="L1352" s="381">
        <v>30350</v>
      </c>
      <c r="M1352" s="381">
        <v>32800</v>
      </c>
      <c r="N1352" s="381">
        <v>35250</v>
      </c>
      <c r="O1352" s="381">
        <v>37650</v>
      </c>
      <c r="P1352" s="381">
        <v>40100</v>
      </c>
      <c r="Q1352" s="381">
        <v>12750</v>
      </c>
      <c r="R1352" s="381">
        <v>16240</v>
      </c>
      <c r="S1352" s="381">
        <v>20420</v>
      </c>
      <c r="T1352" s="381">
        <v>24600</v>
      </c>
      <c r="U1352" s="381">
        <v>28780</v>
      </c>
      <c r="V1352" s="381">
        <v>32960</v>
      </c>
      <c r="W1352" s="381">
        <v>37140</v>
      </c>
      <c r="X1352" s="381">
        <v>40100</v>
      </c>
      <c r="Y1352" s="381">
        <v>34000</v>
      </c>
      <c r="Z1352" s="381">
        <v>38850</v>
      </c>
      <c r="AA1352" s="381">
        <v>43700</v>
      </c>
      <c r="AB1352" s="381">
        <v>48550</v>
      </c>
      <c r="AC1352" s="381">
        <v>52450</v>
      </c>
      <c r="AD1352" s="381">
        <v>56350</v>
      </c>
      <c r="AE1352" s="381">
        <v>60250</v>
      </c>
      <c r="AF1352" s="381">
        <v>64100</v>
      </c>
      <c r="AG1352" s="381">
        <v>4240</v>
      </c>
      <c r="AH1352" s="381" t="s">
        <v>10129</v>
      </c>
      <c r="AI1352" s="381" t="s">
        <v>9154</v>
      </c>
      <c r="AJ1352" s="381">
        <v>1</v>
      </c>
    </row>
    <row r="1353" spans="1:36">
      <c r="A1353" s="381" t="s">
        <v>556</v>
      </c>
      <c r="B1353" s="381" t="s">
        <v>10128</v>
      </c>
      <c r="C1353" s="381">
        <v>23</v>
      </c>
      <c r="D1353" s="381">
        <v>1</v>
      </c>
      <c r="E1353" s="381" t="s">
        <v>10127</v>
      </c>
      <c r="F1353" s="381" t="s">
        <v>10126</v>
      </c>
      <c r="G1353" s="381" t="s">
        <v>10125</v>
      </c>
      <c r="H1353" s="381">
        <v>65100</v>
      </c>
      <c r="I1353" s="381">
        <v>21250</v>
      </c>
      <c r="J1353" s="381">
        <v>24300</v>
      </c>
      <c r="K1353" s="381">
        <v>27350</v>
      </c>
      <c r="L1353" s="381">
        <v>30350</v>
      </c>
      <c r="M1353" s="381">
        <v>32800</v>
      </c>
      <c r="N1353" s="381">
        <v>35250</v>
      </c>
      <c r="O1353" s="381">
        <v>37650</v>
      </c>
      <c r="P1353" s="381">
        <v>40100</v>
      </c>
      <c r="Q1353" s="381">
        <v>12750</v>
      </c>
      <c r="R1353" s="381">
        <v>16240</v>
      </c>
      <c r="S1353" s="381">
        <v>20420</v>
      </c>
      <c r="T1353" s="381">
        <v>24600</v>
      </c>
      <c r="U1353" s="381">
        <v>28780</v>
      </c>
      <c r="V1353" s="381">
        <v>32960</v>
      </c>
      <c r="W1353" s="381">
        <v>37140</v>
      </c>
      <c r="X1353" s="381">
        <v>40100</v>
      </c>
      <c r="Y1353" s="381">
        <v>34000</v>
      </c>
      <c r="Z1353" s="381">
        <v>38850</v>
      </c>
      <c r="AA1353" s="381">
        <v>43700</v>
      </c>
      <c r="AB1353" s="381">
        <v>48550</v>
      </c>
      <c r="AC1353" s="381">
        <v>52450</v>
      </c>
      <c r="AD1353" s="381">
        <v>56350</v>
      </c>
      <c r="AE1353" s="381">
        <v>60250</v>
      </c>
      <c r="AF1353" s="381">
        <v>64100</v>
      </c>
      <c r="AG1353" s="381">
        <v>4240</v>
      </c>
      <c r="AH1353" s="381" t="s">
        <v>8801</v>
      </c>
      <c r="AI1353" s="381" t="s">
        <v>9154</v>
      </c>
      <c r="AJ1353" s="381">
        <v>1</v>
      </c>
    </row>
    <row r="1354" spans="1:36">
      <c r="A1354" s="381" t="s">
        <v>556</v>
      </c>
      <c r="B1354" s="381" t="s">
        <v>10124</v>
      </c>
      <c r="C1354" s="381">
        <v>23</v>
      </c>
      <c r="D1354" s="381">
        <v>3</v>
      </c>
      <c r="E1354" s="381" t="s">
        <v>9988</v>
      </c>
      <c r="F1354" s="381" t="s">
        <v>9987</v>
      </c>
      <c r="G1354" s="381" t="s">
        <v>9986</v>
      </c>
      <c r="H1354" s="381">
        <v>45200</v>
      </c>
      <c r="I1354" s="381">
        <v>19600</v>
      </c>
      <c r="J1354" s="381">
        <v>22400</v>
      </c>
      <c r="K1354" s="381">
        <v>25200</v>
      </c>
      <c r="L1354" s="381">
        <v>27950</v>
      </c>
      <c r="M1354" s="381">
        <v>30200</v>
      </c>
      <c r="N1354" s="381">
        <v>32450</v>
      </c>
      <c r="O1354" s="381">
        <v>34700</v>
      </c>
      <c r="P1354" s="381">
        <v>36900</v>
      </c>
      <c r="Q1354" s="381">
        <v>12060</v>
      </c>
      <c r="R1354" s="381">
        <v>16240</v>
      </c>
      <c r="S1354" s="381">
        <v>20420</v>
      </c>
      <c r="T1354" s="381">
        <v>24600</v>
      </c>
      <c r="U1354" s="381">
        <v>28780</v>
      </c>
      <c r="V1354" s="381">
        <v>32450</v>
      </c>
      <c r="W1354" s="381">
        <v>34700</v>
      </c>
      <c r="X1354" s="381">
        <v>36900</v>
      </c>
      <c r="Y1354" s="381">
        <v>31300</v>
      </c>
      <c r="Z1354" s="381">
        <v>35800</v>
      </c>
      <c r="AA1354" s="381">
        <v>40250</v>
      </c>
      <c r="AB1354" s="381">
        <v>44700</v>
      </c>
      <c r="AC1354" s="381">
        <v>48300</v>
      </c>
      <c r="AD1354" s="381">
        <v>51900</v>
      </c>
      <c r="AE1354" s="381">
        <v>55450</v>
      </c>
      <c r="AF1354" s="381">
        <v>59050</v>
      </c>
      <c r="AG1354" s="381">
        <v>9999</v>
      </c>
      <c r="AH1354" s="381" t="s">
        <v>10123</v>
      </c>
      <c r="AI1354" s="381" t="s">
        <v>9154</v>
      </c>
      <c r="AJ1354" s="381">
        <v>0</v>
      </c>
    </row>
    <row r="1355" spans="1:36">
      <c r="A1355" s="381" t="s">
        <v>556</v>
      </c>
      <c r="B1355" s="381" t="s">
        <v>10122</v>
      </c>
      <c r="C1355" s="381">
        <v>23</v>
      </c>
      <c r="D1355" s="381">
        <v>3</v>
      </c>
      <c r="E1355" s="381" t="s">
        <v>9988</v>
      </c>
      <c r="F1355" s="381" t="s">
        <v>9987</v>
      </c>
      <c r="G1355" s="381" t="s">
        <v>9986</v>
      </c>
      <c r="H1355" s="381">
        <v>45200</v>
      </c>
      <c r="I1355" s="381">
        <v>19600</v>
      </c>
      <c r="J1355" s="381">
        <v>22400</v>
      </c>
      <c r="K1355" s="381">
        <v>25200</v>
      </c>
      <c r="L1355" s="381">
        <v>27950</v>
      </c>
      <c r="M1355" s="381">
        <v>30200</v>
      </c>
      <c r="N1355" s="381">
        <v>32450</v>
      </c>
      <c r="O1355" s="381">
        <v>34700</v>
      </c>
      <c r="P1355" s="381">
        <v>36900</v>
      </c>
      <c r="Q1355" s="381">
        <v>12060</v>
      </c>
      <c r="R1355" s="381">
        <v>16240</v>
      </c>
      <c r="S1355" s="381">
        <v>20420</v>
      </c>
      <c r="T1355" s="381">
        <v>24600</v>
      </c>
      <c r="U1355" s="381">
        <v>28780</v>
      </c>
      <c r="V1355" s="381">
        <v>32450</v>
      </c>
      <c r="W1355" s="381">
        <v>34700</v>
      </c>
      <c r="X1355" s="381">
        <v>36900</v>
      </c>
      <c r="Y1355" s="381">
        <v>31300</v>
      </c>
      <c r="Z1355" s="381">
        <v>35800</v>
      </c>
      <c r="AA1355" s="381">
        <v>40250</v>
      </c>
      <c r="AB1355" s="381">
        <v>44700</v>
      </c>
      <c r="AC1355" s="381">
        <v>48300</v>
      </c>
      <c r="AD1355" s="381">
        <v>51900</v>
      </c>
      <c r="AE1355" s="381">
        <v>55450</v>
      </c>
      <c r="AF1355" s="381">
        <v>59050</v>
      </c>
      <c r="AG1355" s="381">
        <v>9999</v>
      </c>
      <c r="AH1355" s="381" t="s">
        <v>10121</v>
      </c>
      <c r="AI1355" s="381" t="s">
        <v>9154</v>
      </c>
      <c r="AJ1355" s="381">
        <v>0</v>
      </c>
    </row>
    <row r="1356" spans="1:36">
      <c r="A1356" s="381" t="s">
        <v>556</v>
      </c>
      <c r="B1356" s="381" t="s">
        <v>10120</v>
      </c>
      <c r="C1356" s="381">
        <v>23</v>
      </c>
      <c r="D1356" s="381">
        <v>3</v>
      </c>
      <c r="E1356" s="381" t="s">
        <v>9988</v>
      </c>
      <c r="F1356" s="381" t="s">
        <v>9987</v>
      </c>
      <c r="G1356" s="381" t="s">
        <v>9986</v>
      </c>
      <c r="H1356" s="381">
        <v>45200</v>
      </c>
      <c r="I1356" s="381">
        <v>19600</v>
      </c>
      <c r="J1356" s="381">
        <v>22400</v>
      </c>
      <c r="K1356" s="381">
        <v>25200</v>
      </c>
      <c r="L1356" s="381">
        <v>27950</v>
      </c>
      <c r="M1356" s="381">
        <v>30200</v>
      </c>
      <c r="N1356" s="381">
        <v>32450</v>
      </c>
      <c r="O1356" s="381">
        <v>34700</v>
      </c>
      <c r="P1356" s="381">
        <v>36900</v>
      </c>
      <c r="Q1356" s="381">
        <v>12060</v>
      </c>
      <c r="R1356" s="381">
        <v>16240</v>
      </c>
      <c r="S1356" s="381">
        <v>20420</v>
      </c>
      <c r="T1356" s="381">
        <v>24600</v>
      </c>
      <c r="U1356" s="381">
        <v>28780</v>
      </c>
      <c r="V1356" s="381">
        <v>32450</v>
      </c>
      <c r="W1356" s="381">
        <v>34700</v>
      </c>
      <c r="X1356" s="381">
        <v>36900</v>
      </c>
      <c r="Y1356" s="381">
        <v>31300</v>
      </c>
      <c r="Z1356" s="381">
        <v>35800</v>
      </c>
      <c r="AA1356" s="381">
        <v>40250</v>
      </c>
      <c r="AB1356" s="381">
        <v>44700</v>
      </c>
      <c r="AC1356" s="381">
        <v>48300</v>
      </c>
      <c r="AD1356" s="381">
        <v>51900</v>
      </c>
      <c r="AE1356" s="381">
        <v>55450</v>
      </c>
      <c r="AF1356" s="381">
        <v>59050</v>
      </c>
      <c r="AG1356" s="381">
        <v>9999</v>
      </c>
      <c r="AH1356" s="381" t="s">
        <v>6453</v>
      </c>
      <c r="AI1356" s="381" t="s">
        <v>9154</v>
      </c>
      <c r="AJ1356" s="381">
        <v>0</v>
      </c>
    </row>
    <row r="1357" spans="1:36">
      <c r="A1357" s="381" t="s">
        <v>556</v>
      </c>
      <c r="B1357" s="381" t="s">
        <v>10119</v>
      </c>
      <c r="C1357" s="381">
        <v>23</v>
      </c>
      <c r="D1357" s="381">
        <v>3</v>
      </c>
      <c r="E1357" s="381" t="s">
        <v>9988</v>
      </c>
      <c r="F1357" s="381" t="s">
        <v>9987</v>
      </c>
      <c r="G1357" s="381" t="s">
        <v>9986</v>
      </c>
      <c r="H1357" s="381">
        <v>45200</v>
      </c>
      <c r="I1357" s="381">
        <v>19600</v>
      </c>
      <c r="J1357" s="381">
        <v>22400</v>
      </c>
      <c r="K1357" s="381">
        <v>25200</v>
      </c>
      <c r="L1357" s="381">
        <v>27950</v>
      </c>
      <c r="M1357" s="381">
        <v>30200</v>
      </c>
      <c r="N1357" s="381">
        <v>32450</v>
      </c>
      <c r="O1357" s="381">
        <v>34700</v>
      </c>
      <c r="P1357" s="381">
        <v>36900</v>
      </c>
      <c r="Q1357" s="381">
        <v>12060</v>
      </c>
      <c r="R1357" s="381">
        <v>16240</v>
      </c>
      <c r="S1357" s="381">
        <v>20420</v>
      </c>
      <c r="T1357" s="381">
        <v>24600</v>
      </c>
      <c r="U1357" s="381">
        <v>28780</v>
      </c>
      <c r="V1357" s="381">
        <v>32450</v>
      </c>
      <c r="W1357" s="381">
        <v>34700</v>
      </c>
      <c r="X1357" s="381">
        <v>36900</v>
      </c>
      <c r="Y1357" s="381">
        <v>31300</v>
      </c>
      <c r="Z1357" s="381">
        <v>35800</v>
      </c>
      <c r="AA1357" s="381">
        <v>40250</v>
      </c>
      <c r="AB1357" s="381">
        <v>44700</v>
      </c>
      <c r="AC1357" s="381">
        <v>48300</v>
      </c>
      <c r="AD1357" s="381">
        <v>51900</v>
      </c>
      <c r="AE1357" s="381">
        <v>55450</v>
      </c>
      <c r="AF1357" s="381">
        <v>59050</v>
      </c>
      <c r="AG1357" s="381">
        <v>9999</v>
      </c>
      <c r="AH1357" s="381" t="s">
        <v>10118</v>
      </c>
      <c r="AI1357" s="381" t="s">
        <v>9154</v>
      </c>
      <c r="AJ1357" s="381">
        <v>0</v>
      </c>
    </row>
    <row r="1358" spans="1:36">
      <c r="A1358" s="381" t="s">
        <v>556</v>
      </c>
      <c r="B1358" s="381" t="s">
        <v>10117</v>
      </c>
      <c r="C1358" s="381">
        <v>23</v>
      </c>
      <c r="D1358" s="381">
        <v>3</v>
      </c>
      <c r="E1358" s="381" t="s">
        <v>9988</v>
      </c>
      <c r="F1358" s="381" t="s">
        <v>9987</v>
      </c>
      <c r="G1358" s="381" t="s">
        <v>9986</v>
      </c>
      <c r="H1358" s="381">
        <v>45200</v>
      </c>
      <c r="I1358" s="381">
        <v>19600</v>
      </c>
      <c r="J1358" s="381">
        <v>22400</v>
      </c>
      <c r="K1358" s="381">
        <v>25200</v>
      </c>
      <c r="L1358" s="381">
        <v>27950</v>
      </c>
      <c r="M1358" s="381">
        <v>30200</v>
      </c>
      <c r="N1358" s="381">
        <v>32450</v>
      </c>
      <c r="O1358" s="381">
        <v>34700</v>
      </c>
      <c r="P1358" s="381">
        <v>36900</v>
      </c>
      <c r="Q1358" s="381">
        <v>12060</v>
      </c>
      <c r="R1358" s="381">
        <v>16240</v>
      </c>
      <c r="S1358" s="381">
        <v>20420</v>
      </c>
      <c r="T1358" s="381">
        <v>24600</v>
      </c>
      <c r="U1358" s="381">
        <v>28780</v>
      </c>
      <c r="V1358" s="381">
        <v>32450</v>
      </c>
      <c r="W1358" s="381">
        <v>34700</v>
      </c>
      <c r="X1358" s="381">
        <v>36900</v>
      </c>
      <c r="Y1358" s="381">
        <v>31300</v>
      </c>
      <c r="Z1358" s="381">
        <v>35800</v>
      </c>
      <c r="AA1358" s="381">
        <v>40250</v>
      </c>
      <c r="AB1358" s="381">
        <v>44700</v>
      </c>
      <c r="AC1358" s="381">
        <v>48300</v>
      </c>
      <c r="AD1358" s="381">
        <v>51900</v>
      </c>
      <c r="AE1358" s="381">
        <v>55450</v>
      </c>
      <c r="AF1358" s="381">
        <v>59050</v>
      </c>
      <c r="AG1358" s="381">
        <v>9999</v>
      </c>
      <c r="AH1358" s="381" t="s">
        <v>10116</v>
      </c>
      <c r="AI1358" s="381" t="s">
        <v>9154</v>
      </c>
      <c r="AJ1358" s="381">
        <v>0</v>
      </c>
    </row>
    <row r="1359" spans="1:36">
      <c r="A1359" s="381" t="s">
        <v>556</v>
      </c>
      <c r="B1359" s="381" t="s">
        <v>10115</v>
      </c>
      <c r="C1359" s="381">
        <v>23</v>
      </c>
      <c r="D1359" s="381">
        <v>3</v>
      </c>
      <c r="E1359" s="381" t="s">
        <v>9988</v>
      </c>
      <c r="F1359" s="381" t="s">
        <v>9987</v>
      </c>
      <c r="G1359" s="381" t="s">
        <v>9986</v>
      </c>
      <c r="H1359" s="381">
        <v>45200</v>
      </c>
      <c r="I1359" s="381">
        <v>19600</v>
      </c>
      <c r="J1359" s="381">
        <v>22400</v>
      </c>
      <c r="K1359" s="381">
        <v>25200</v>
      </c>
      <c r="L1359" s="381">
        <v>27950</v>
      </c>
      <c r="M1359" s="381">
        <v>30200</v>
      </c>
      <c r="N1359" s="381">
        <v>32450</v>
      </c>
      <c r="O1359" s="381">
        <v>34700</v>
      </c>
      <c r="P1359" s="381">
        <v>36900</v>
      </c>
      <c r="Q1359" s="381">
        <v>12060</v>
      </c>
      <c r="R1359" s="381">
        <v>16240</v>
      </c>
      <c r="S1359" s="381">
        <v>20420</v>
      </c>
      <c r="T1359" s="381">
        <v>24600</v>
      </c>
      <c r="U1359" s="381">
        <v>28780</v>
      </c>
      <c r="V1359" s="381">
        <v>32450</v>
      </c>
      <c r="W1359" s="381">
        <v>34700</v>
      </c>
      <c r="X1359" s="381">
        <v>36900</v>
      </c>
      <c r="Y1359" s="381">
        <v>31300</v>
      </c>
      <c r="Z1359" s="381">
        <v>35800</v>
      </c>
      <c r="AA1359" s="381">
        <v>40250</v>
      </c>
      <c r="AB1359" s="381">
        <v>44700</v>
      </c>
      <c r="AC1359" s="381">
        <v>48300</v>
      </c>
      <c r="AD1359" s="381">
        <v>51900</v>
      </c>
      <c r="AE1359" s="381">
        <v>55450</v>
      </c>
      <c r="AF1359" s="381">
        <v>59050</v>
      </c>
      <c r="AG1359" s="381">
        <v>9999</v>
      </c>
      <c r="AH1359" s="381" t="s">
        <v>2136</v>
      </c>
      <c r="AI1359" s="381" t="s">
        <v>9154</v>
      </c>
      <c r="AJ1359" s="381">
        <v>0</v>
      </c>
    </row>
    <row r="1360" spans="1:36">
      <c r="A1360" s="381" t="s">
        <v>556</v>
      </c>
      <c r="B1360" s="381" t="s">
        <v>10114</v>
      </c>
      <c r="C1360" s="381">
        <v>23</v>
      </c>
      <c r="D1360" s="381">
        <v>3</v>
      </c>
      <c r="E1360" s="381" t="s">
        <v>9988</v>
      </c>
      <c r="F1360" s="381" t="s">
        <v>9987</v>
      </c>
      <c r="G1360" s="381" t="s">
        <v>9986</v>
      </c>
      <c r="H1360" s="381">
        <v>45200</v>
      </c>
      <c r="I1360" s="381">
        <v>19600</v>
      </c>
      <c r="J1360" s="381">
        <v>22400</v>
      </c>
      <c r="K1360" s="381">
        <v>25200</v>
      </c>
      <c r="L1360" s="381">
        <v>27950</v>
      </c>
      <c r="M1360" s="381">
        <v>30200</v>
      </c>
      <c r="N1360" s="381">
        <v>32450</v>
      </c>
      <c r="O1360" s="381">
        <v>34700</v>
      </c>
      <c r="P1360" s="381">
        <v>36900</v>
      </c>
      <c r="Q1360" s="381">
        <v>12060</v>
      </c>
      <c r="R1360" s="381">
        <v>16240</v>
      </c>
      <c r="S1360" s="381">
        <v>20420</v>
      </c>
      <c r="T1360" s="381">
        <v>24600</v>
      </c>
      <c r="U1360" s="381">
        <v>28780</v>
      </c>
      <c r="V1360" s="381">
        <v>32450</v>
      </c>
      <c r="W1360" s="381">
        <v>34700</v>
      </c>
      <c r="X1360" s="381">
        <v>36900</v>
      </c>
      <c r="Y1360" s="381">
        <v>31300</v>
      </c>
      <c r="Z1360" s="381">
        <v>35800</v>
      </c>
      <c r="AA1360" s="381">
        <v>40250</v>
      </c>
      <c r="AB1360" s="381">
        <v>44700</v>
      </c>
      <c r="AC1360" s="381">
        <v>48300</v>
      </c>
      <c r="AD1360" s="381">
        <v>51900</v>
      </c>
      <c r="AE1360" s="381">
        <v>55450</v>
      </c>
      <c r="AF1360" s="381">
        <v>59050</v>
      </c>
      <c r="AG1360" s="381">
        <v>9999</v>
      </c>
      <c r="AH1360" s="381" t="s">
        <v>10113</v>
      </c>
      <c r="AI1360" s="381" t="s">
        <v>9154</v>
      </c>
      <c r="AJ1360" s="381">
        <v>0</v>
      </c>
    </row>
    <row r="1361" spans="1:36">
      <c r="A1361" s="381" t="s">
        <v>556</v>
      </c>
      <c r="B1361" s="381" t="s">
        <v>10112</v>
      </c>
      <c r="C1361" s="381">
        <v>23</v>
      </c>
      <c r="D1361" s="381">
        <v>3</v>
      </c>
      <c r="E1361" s="381" t="s">
        <v>9988</v>
      </c>
      <c r="F1361" s="381" t="s">
        <v>9987</v>
      </c>
      <c r="G1361" s="381" t="s">
        <v>9986</v>
      </c>
      <c r="H1361" s="381">
        <v>45200</v>
      </c>
      <c r="I1361" s="381">
        <v>19600</v>
      </c>
      <c r="J1361" s="381">
        <v>22400</v>
      </c>
      <c r="K1361" s="381">
        <v>25200</v>
      </c>
      <c r="L1361" s="381">
        <v>27950</v>
      </c>
      <c r="M1361" s="381">
        <v>30200</v>
      </c>
      <c r="N1361" s="381">
        <v>32450</v>
      </c>
      <c r="O1361" s="381">
        <v>34700</v>
      </c>
      <c r="P1361" s="381">
        <v>36900</v>
      </c>
      <c r="Q1361" s="381">
        <v>12060</v>
      </c>
      <c r="R1361" s="381">
        <v>16240</v>
      </c>
      <c r="S1361" s="381">
        <v>20420</v>
      </c>
      <c r="T1361" s="381">
        <v>24600</v>
      </c>
      <c r="U1361" s="381">
        <v>28780</v>
      </c>
      <c r="V1361" s="381">
        <v>32450</v>
      </c>
      <c r="W1361" s="381">
        <v>34700</v>
      </c>
      <c r="X1361" s="381">
        <v>36900</v>
      </c>
      <c r="Y1361" s="381">
        <v>31300</v>
      </c>
      <c r="Z1361" s="381">
        <v>35800</v>
      </c>
      <c r="AA1361" s="381">
        <v>40250</v>
      </c>
      <c r="AB1361" s="381">
        <v>44700</v>
      </c>
      <c r="AC1361" s="381">
        <v>48300</v>
      </c>
      <c r="AD1361" s="381">
        <v>51900</v>
      </c>
      <c r="AE1361" s="381">
        <v>55450</v>
      </c>
      <c r="AF1361" s="381">
        <v>59050</v>
      </c>
      <c r="AG1361" s="381">
        <v>9999</v>
      </c>
      <c r="AH1361" s="381" t="s">
        <v>10111</v>
      </c>
      <c r="AI1361" s="381" t="s">
        <v>9154</v>
      </c>
      <c r="AJ1361" s="381">
        <v>0</v>
      </c>
    </row>
    <row r="1362" spans="1:36">
      <c r="A1362" s="381" t="s">
        <v>556</v>
      </c>
      <c r="B1362" s="381" t="s">
        <v>10110</v>
      </c>
      <c r="C1362" s="381">
        <v>23</v>
      </c>
      <c r="D1362" s="381">
        <v>3</v>
      </c>
      <c r="E1362" s="381" t="s">
        <v>9988</v>
      </c>
      <c r="F1362" s="381" t="s">
        <v>9987</v>
      </c>
      <c r="G1362" s="381" t="s">
        <v>9986</v>
      </c>
      <c r="H1362" s="381">
        <v>45200</v>
      </c>
      <c r="I1362" s="381">
        <v>19600</v>
      </c>
      <c r="J1362" s="381">
        <v>22400</v>
      </c>
      <c r="K1362" s="381">
        <v>25200</v>
      </c>
      <c r="L1362" s="381">
        <v>27950</v>
      </c>
      <c r="M1362" s="381">
        <v>30200</v>
      </c>
      <c r="N1362" s="381">
        <v>32450</v>
      </c>
      <c r="O1362" s="381">
        <v>34700</v>
      </c>
      <c r="P1362" s="381">
        <v>36900</v>
      </c>
      <c r="Q1362" s="381">
        <v>12060</v>
      </c>
      <c r="R1362" s="381">
        <v>16240</v>
      </c>
      <c r="S1362" s="381">
        <v>20420</v>
      </c>
      <c r="T1362" s="381">
        <v>24600</v>
      </c>
      <c r="U1362" s="381">
        <v>28780</v>
      </c>
      <c r="V1362" s="381">
        <v>32450</v>
      </c>
      <c r="W1362" s="381">
        <v>34700</v>
      </c>
      <c r="X1362" s="381">
        <v>36900</v>
      </c>
      <c r="Y1362" s="381">
        <v>31300</v>
      </c>
      <c r="Z1362" s="381">
        <v>35800</v>
      </c>
      <c r="AA1362" s="381">
        <v>40250</v>
      </c>
      <c r="AB1362" s="381">
        <v>44700</v>
      </c>
      <c r="AC1362" s="381">
        <v>48300</v>
      </c>
      <c r="AD1362" s="381">
        <v>51900</v>
      </c>
      <c r="AE1362" s="381">
        <v>55450</v>
      </c>
      <c r="AF1362" s="381">
        <v>59050</v>
      </c>
      <c r="AG1362" s="381">
        <v>9999</v>
      </c>
      <c r="AH1362" s="381" t="s">
        <v>10109</v>
      </c>
      <c r="AI1362" s="381" t="s">
        <v>9154</v>
      </c>
      <c r="AJ1362" s="381">
        <v>0</v>
      </c>
    </row>
    <row r="1363" spans="1:36">
      <c r="A1363" s="381" t="s">
        <v>556</v>
      </c>
      <c r="B1363" s="381" t="s">
        <v>10108</v>
      </c>
      <c r="C1363" s="381">
        <v>23</v>
      </c>
      <c r="D1363" s="381">
        <v>3</v>
      </c>
      <c r="E1363" s="381" t="s">
        <v>9988</v>
      </c>
      <c r="F1363" s="381" t="s">
        <v>9987</v>
      </c>
      <c r="G1363" s="381" t="s">
        <v>9986</v>
      </c>
      <c r="H1363" s="381">
        <v>45200</v>
      </c>
      <c r="I1363" s="381">
        <v>19600</v>
      </c>
      <c r="J1363" s="381">
        <v>22400</v>
      </c>
      <c r="K1363" s="381">
        <v>25200</v>
      </c>
      <c r="L1363" s="381">
        <v>27950</v>
      </c>
      <c r="M1363" s="381">
        <v>30200</v>
      </c>
      <c r="N1363" s="381">
        <v>32450</v>
      </c>
      <c r="O1363" s="381">
        <v>34700</v>
      </c>
      <c r="P1363" s="381">
        <v>36900</v>
      </c>
      <c r="Q1363" s="381">
        <v>12060</v>
      </c>
      <c r="R1363" s="381">
        <v>16240</v>
      </c>
      <c r="S1363" s="381">
        <v>20420</v>
      </c>
      <c r="T1363" s="381">
        <v>24600</v>
      </c>
      <c r="U1363" s="381">
        <v>28780</v>
      </c>
      <c r="V1363" s="381">
        <v>32450</v>
      </c>
      <c r="W1363" s="381">
        <v>34700</v>
      </c>
      <c r="X1363" s="381">
        <v>36900</v>
      </c>
      <c r="Y1363" s="381">
        <v>31300</v>
      </c>
      <c r="Z1363" s="381">
        <v>35800</v>
      </c>
      <c r="AA1363" s="381">
        <v>40250</v>
      </c>
      <c r="AB1363" s="381">
        <v>44700</v>
      </c>
      <c r="AC1363" s="381">
        <v>48300</v>
      </c>
      <c r="AD1363" s="381">
        <v>51900</v>
      </c>
      <c r="AE1363" s="381">
        <v>55450</v>
      </c>
      <c r="AF1363" s="381">
        <v>59050</v>
      </c>
      <c r="AG1363" s="381">
        <v>9999</v>
      </c>
      <c r="AH1363" s="381" t="s">
        <v>10107</v>
      </c>
      <c r="AI1363" s="381" t="s">
        <v>9154</v>
      </c>
      <c r="AJ1363" s="381">
        <v>0</v>
      </c>
    </row>
    <row r="1364" spans="1:36">
      <c r="A1364" s="381" t="s">
        <v>556</v>
      </c>
      <c r="B1364" s="381" t="s">
        <v>10106</v>
      </c>
      <c r="C1364" s="381">
        <v>23</v>
      </c>
      <c r="D1364" s="381">
        <v>3</v>
      </c>
      <c r="E1364" s="381" t="s">
        <v>9988</v>
      </c>
      <c r="F1364" s="381" t="s">
        <v>9987</v>
      </c>
      <c r="G1364" s="381" t="s">
        <v>9986</v>
      </c>
      <c r="H1364" s="381">
        <v>45200</v>
      </c>
      <c r="I1364" s="381">
        <v>19600</v>
      </c>
      <c r="J1364" s="381">
        <v>22400</v>
      </c>
      <c r="K1364" s="381">
        <v>25200</v>
      </c>
      <c r="L1364" s="381">
        <v>27950</v>
      </c>
      <c r="M1364" s="381">
        <v>30200</v>
      </c>
      <c r="N1364" s="381">
        <v>32450</v>
      </c>
      <c r="O1364" s="381">
        <v>34700</v>
      </c>
      <c r="P1364" s="381">
        <v>36900</v>
      </c>
      <c r="Q1364" s="381">
        <v>12060</v>
      </c>
      <c r="R1364" s="381">
        <v>16240</v>
      </c>
      <c r="S1364" s="381">
        <v>20420</v>
      </c>
      <c r="T1364" s="381">
        <v>24600</v>
      </c>
      <c r="U1364" s="381">
        <v>28780</v>
      </c>
      <c r="V1364" s="381">
        <v>32450</v>
      </c>
      <c r="W1364" s="381">
        <v>34700</v>
      </c>
      <c r="X1364" s="381">
        <v>36900</v>
      </c>
      <c r="Y1364" s="381">
        <v>31300</v>
      </c>
      <c r="Z1364" s="381">
        <v>35800</v>
      </c>
      <c r="AA1364" s="381">
        <v>40250</v>
      </c>
      <c r="AB1364" s="381">
        <v>44700</v>
      </c>
      <c r="AC1364" s="381">
        <v>48300</v>
      </c>
      <c r="AD1364" s="381">
        <v>51900</v>
      </c>
      <c r="AE1364" s="381">
        <v>55450</v>
      </c>
      <c r="AF1364" s="381">
        <v>59050</v>
      </c>
      <c r="AG1364" s="381">
        <v>9999</v>
      </c>
      <c r="AH1364" s="381" t="s">
        <v>10105</v>
      </c>
      <c r="AI1364" s="381" t="s">
        <v>9154</v>
      </c>
      <c r="AJ1364" s="381">
        <v>0</v>
      </c>
    </row>
    <row r="1365" spans="1:36">
      <c r="A1365" s="381" t="s">
        <v>556</v>
      </c>
      <c r="B1365" s="381" t="s">
        <v>10104</v>
      </c>
      <c r="C1365" s="381">
        <v>23</v>
      </c>
      <c r="D1365" s="381">
        <v>3</v>
      </c>
      <c r="E1365" s="381" t="s">
        <v>9988</v>
      </c>
      <c r="F1365" s="381" t="s">
        <v>9987</v>
      </c>
      <c r="G1365" s="381" t="s">
        <v>9986</v>
      </c>
      <c r="H1365" s="381">
        <v>45200</v>
      </c>
      <c r="I1365" s="381">
        <v>19600</v>
      </c>
      <c r="J1365" s="381">
        <v>22400</v>
      </c>
      <c r="K1365" s="381">
        <v>25200</v>
      </c>
      <c r="L1365" s="381">
        <v>27950</v>
      </c>
      <c r="M1365" s="381">
        <v>30200</v>
      </c>
      <c r="N1365" s="381">
        <v>32450</v>
      </c>
      <c r="O1365" s="381">
        <v>34700</v>
      </c>
      <c r="P1365" s="381">
        <v>36900</v>
      </c>
      <c r="Q1365" s="381">
        <v>12060</v>
      </c>
      <c r="R1365" s="381">
        <v>16240</v>
      </c>
      <c r="S1365" s="381">
        <v>20420</v>
      </c>
      <c r="T1365" s="381">
        <v>24600</v>
      </c>
      <c r="U1365" s="381">
        <v>28780</v>
      </c>
      <c r="V1365" s="381">
        <v>32450</v>
      </c>
      <c r="W1365" s="381">
        <v>34700</v>
      </c>
      <c r="X1365" s="381">
        <v>36900</v>
      </c>
      <c r="Y1365" s="381">
        <v>31300</v>
      </c>
      <c r="Z1365" s="381">
        <v>35800</v>
      </c>
      <c r="AA1365" s="381">
        <v>40250</v>
      </c>
      <c r="AB1365" s="381">
        <v>44700</v>
      </c>
      <c r="AC1365" s="381">
        <v>48300</v>
      </c>
      <c r="AD1365" s="381">
        <v>51900</v>
      </c>
      <c r="AE1365" s="381">
        <v>55450</v>
      </c>
      <c r="AF1365" s="381">
        <v>59050</v>
      </c>
      <c r="AG1365" s="381">
        <v>9999</v>
      </c>
      <c r="AH1365" s="381" t="s">
        <v>10103</v>
      </c>
      <c r="AI1365" s="381" t="s">
        <v>9154</v>
      </c>
      <c r="AJ1365" s="381">
        <v>0</v>
      </c>
    </row>
    <row r="1366" spans="1:36">
      <c r="A1366" s="381" t="s">
        <v>556</v>
      </c>
      <c r="B1366" s="381" t="s">
        <v>10102</v>
      </c>
      <c r="C1366" s="381">
        <v>23</v>
      </c>
      <c r="D1366" s="381">
        <v>3</v>
      </c>
      <c r="E1366" s="381" t="s">
        <v>9988</v>
      </c>
      <c r="F1366" s="381" t="s">
        <v>9987</v>
      </c>
      <c r="G1366" s="381" t="s">
        <v>9986</v>
      </c>
      <c r="H1366" s="381">
        <v>45200</v>
      </c>
      <c r="I1366" s="381">
        <v>19600</v>
      </c>
      <c r="J1366" s="381">
        <v>22400</v>
      </c>
      <c r="K1366" s="381">
        <v>25200</v>
      </c>
      <c r="L1366" s="381">
        <v>27950</v>
      </c>
      <c r="M1366" s="381">
        <v>30200</v>
      </c>
      <c r="N1366" s="381">
        <v>32450</v>
      </c>
      <c r="O1366" s="381">
        <v>34700</v>
      </c>
      <c r="P1366" s="381">
        <v>36900</v>
      </c>
      <c r="Q1366" s="381">
        <v>12060</v>
      </c>
      <c r="R1366" s="381">
        <v>16240</v>
      </c>
      <c r="S1366" s="381">
        <v>20420</v>
      </c>
      <c r="T1366" s="381">
        <v>24600</v>
      </c>
      <c r="U1366" s="381">
        <v>28780</v>
      </c>
      <c r="V1366" s="381">
        <v>32450</v>
      </c>
      <c r="W1366" s="381">
        <v>34700</v>
      </c>
      <c r="X1366" s="381">
        <v>36900</v>
      </c>
      <c r="Y1366" s="381">
        <v>31300</v>
      </c>
      <c r="Z1366" s="381">
        <v>35800</v>
      </c>
      <c r="AA1366" s="381">
        <v>40250</v>
      </c>
      <c r="AB1366" s="381">
        <v>44700</v>
      </c>
      <c r="AC1366" s="381">
        <v>48300</v>
      </c>
      <c r="AD1366" s="381">
        <v>51900</v>
      </c>
      <c r="AE1366" s="381">
        <v>55450</v>
      </c>
      <c r="AF1366" s="381">
        <v>59050</v>
      </c>
      <c r="AG1366" s="381">
        <v>9999</v>
      </c>
      <c r="AH1366" s="381" t="s">
        <v>10101</v>
      </c>
      <c r="AI1366" s="381" t="s">
        <v>9154</v>
      </c>
      <c r="AJ1366" s="381">
        <v>0</v>
      </c>
    </row>
    <row r="1367" spans="1:36">
      <c r="A1367" s="381" t="s">
        <v>556</v>
      </c>
      <c r="B1367" s="381" t="s">
        <v>10100</v>
      </c>
      <c r="C1367" s="381">
        <v>23</v>
      </c>
      <c r="D1367" s="381">
        <v>3</v>
      </c>
      <c r="E1367" s="381" t="s">
        <v>9988</v>
      </c>
      <c r="F1367" s="381" t="s">
        <v>9987</v>
      </c>
      <c r="G1367" s="381" t="s">
        <v>9986</v>
      </c>
      <c r="H1367" s="381">
        <v>45200</v>
      </c>
      <c r="I1367" s="381">
        <v>19600</v>
      </c>
      <c r="J1367" s="381">
        <v>22400</v>
      </c>
      <c r="K1367" s="381">
        <v>25200</v>
      </c>
      <c r="L1367" s="381">
        <v>27950</v>
      </c>
      <c r="M1367" s="381">
        <v>30200</v>
      </c>
      <c r="N1367" s="381">
        <v>32450</v>
      </c>
      <c r="O1367" s="381">
        <v>34700</v>
      </c>
      <c r="P1367" s="381">
        <v>36900</v>
      </c>
      <c r="Q1367" s="381">
        <v>12060</v>
      </c>
      <c r="R1367" s="381">
        <v>16240</v>
      </c>
      <c r="S1367" s="381">
        <v>20420</v>
      </c>
      <c r="T1367" s="381">
        <v>24600</v>
      </c>
      <c r="U1367" s="381">
        <v>28780</v>
      </c>
      <c r="V1367" s="381">
        <v>32450</v>
      </c>
      <c r="W1367" s="381">
        <v>34700</v>
      </c>
      <c r="X1367" s="381">
        <v>36900</v>
      </c>
      <c r="Y1367" s="381">
        <v>31300</v>
      </c>
      <c r="Z1367" s="381">
        <v>35800</v>
      </c>
      <c r="AA1367" s="381">
        <v>40250</v>
      </c>
      <c r="AB1367" s="381">
        <v>44700</v>
      </c>
      <c r="AC1367" s="381">
        <v>48300</v>
      </c>
      <c r="AD1367" s="381">
        <v>51900</v>
      </c>
      <c r="AE1367" s="381">
        <v>55450</v>
      </c>
      <c r="AF1367" s="381">
        <v>59050</v>
      </c>
      <c r="AG1367" s="381">
        <v>9999</v>
      </c>
      <c r="AH1367" s="381" t="s">
        <v>10099</v>
      </c>
      <c r="AI1367" s="381" t="s">
        <v>9154</v>
      </c>
      <c r="AJ1367" s="381">
        <v>0</v>
      </c>
    </row>
    <row r="1368" spans="1:36">
      <c r="A1368" s="381" t="s">
        <v>556</v>
      </c>
      <c r="B1368" s="381" t="s">
        <v>10098</v>
      </c>
      <c r="C1368" s="381">
        <v>23</v>
      </c>
      <c r="D1368" s="381">
        <v>3</v>
      </c>
      <c r="E1368" s="381" t="s">
        <v>9988</v>
      </c>
      <c r="F1368" s="381" t="s">
        <v>9987</v>
      </c>
      <c r="G1368" s="381" t="s">
        <v>9986</v>
      </c>
      <c r="H1368" s="381">
        <v>45200</v>
      </c>
      <c r="I1368" s="381">
        <v>19600</v>
      </c>
      <c r="J1368" s="381">
        <v>22400</v>
      </c>
      <c r="K1368" s="381">
        <v>25200</v>
      </c>
      <c r="L1368" s="381">
        <v>27950</v>
      </c>
      <c r="M1368" s="381">
        <v>30200</v>
      </c>
      <c r="N1368" s="381">
        <v>32450</v>
      </c>
      <c r="O1368" s="381">
        <v>34700</v>
      </c>
      <c r="P1368" s="381">
        <v>36900</v>
      </c>
      <c r="Q1368" s="381">
        <v>12060</v>
      </c>
      <c r="R1368" s="381">
        <v>16240</v>
      </c>
      <c r="S1368" s="381">
        <v>20420</v>
      </c>
      <c r="T1368" s="381">
        <v>24600</v>
      </c>
      <c r="U1368" s="381">
        <v>28780</v>
      </c>
      <c r="V1368" s="381">
        <v>32450</v>
      </c>
      <c r="W1368" s="381">
        <v>34700</v>
      </c>
      <c r="X1368" s="381">
        <v>36900</v>
      </c>
      <c r="Y1368" s="381">
        <v>31300</v>
      </c>
      <c r="Z1368" s="381">
        <v>35800</v>
      </c>
      <c r="AA1368" s="381">
        <v>40250</v>
      </c>
      <c r="AB1368" s="381">
        <v>44700</v>
      </c>
      <c r="AC1368" s="381">
        <v>48300</v>
      </c>
      <c r="AD1368" s="381">
        <v>51900</v>
      </c>
      <c r="AE1368" s="381">
        <v>55450</v>
      </c>
      <c r="AF1368" s="381">
        <v>59050</v>
      </c>
      <c r="AG1368" s="381">
        <v>9999</v>
      </c>
      <c r="AH1368" s="381" t="s">
        <v>10097</v>
      </c>
      <c r="AI1368" s="381" t="s">
        <v>9154</v>
      </c>
      <c r="AJ1368" s="381">
        <v>0</v>
      </c>
    </row>
    <row r="1369" spans="1:36">
      <c r="A1369" s="381" t="s">
        <v>556</v>
      </c>
      <c r="B1369" s="381" t="s">
        <v>10096</v>
      </c>
      <c r="C1369" s="381">
        <v>23</v>
      </c>
      <c r="D1369" s="381">
        <v>3</v>
      </c>
      <c r="E1369" s="381" t="s">
        <v>9988</v>
      </c>
      <c r="F1369" s="381" t="s">
        <v>9987</v>
      </c>
      <c r="G1369" s="381" t="s">
        <v>9986</v>
      </c>
      <c r="H1369" s="381">
        <v>45200</v>
      </c>
      <c r="I1369" s="381">
        <v>19600</v>
      </c>
      <c r="J1369" s="381">
        <v>22400</v>
      </c>
      <c r="K1369" s="381">
        <v>25200</v>
      </c>
      <c r="L1369" s="381">
        <v>27950</v>
      </c>
      <c r="M1369" s="381">
        <v>30200</v>
      </c>
      <c r="N1369" s="381">
        <v>32450</v>
      </c>
      <c r="O1369" s="381">
        <v>34700</v>
      </c>
      <c r="P1369" s="381">
        <v>36900</v>
      </c>
      <c r="Q1369" s="381">
        <v>12060</v>
      </c>
      <c r="R1369" s="381">
        <v>16240</v>
      </c>
      <c r="S1369" s="381">
        <v>20420</v>
      </c>
      <c r="T1369" s="381">
        <v>24600</v>
      </c>
      <c r="U1369" s="381">
        <v>28780</v>
      </c>
      <c r="V1369" s="381">
        <v>32450</v>
      </c>
      <c r="W1369" s="381">
        <v>34700</v>
      </c>
      <c r="X1369" s="381">
        <v>36900</v>
      </c>
      <c r="Y1369" s="381">
        <v>31300</v>
      </c>
      <c r="Z1369" s="381">
        <v>35800</v>
      </c>
      <c r="AA1369" s="381">
        <v>40250</v>
      </c>
      <c r="AB1369" s="381">
        <v>44700</v>
      </c>
      <c r="AC1369" s="381">
        <v>48300</v>
      </c>
      <c r="AD1369" s="381">
        <v>51900</v>
      </c>
      <c r="AE1369" s="381">
        <v>55450</v>
      </c>
      <c r="AF1369" s="381">
        <v>59050</v>
      </c>
      <c r="AG1369" s="381">
        <v>9999</v>
      </c>
      <c r="AH1369" s="381" t="s">
        <v>10095</v>
      </c>
      <c r="AI1369" s="381" t="s">
        <v>9154</v>
      </c>
      <c r="AJ1369" s="381">
        <v>0</v>
      </c>
    </row>
    <row r="1370" spans="1:36">
      <c r="A1370" s="381" t="s">
        <v>556</v>
      </c>
      <c r="B1370" s="381" t="s">
        <v>10094</v>
      </c>
      <c r="C1370" s="381">
        <v>23</v>
      </c>
      <c r="D1370" s="381">
        <v>3</v>
      </c>
      <c r="E1370" s="381" t="s">
        <v>9988</v>
      </c>
      <c r="F1370" s="381" t="s">
        <v>9987</v>
      </c>
      <c r="G1370" s="381" t="s">
        <v>9986</v>
      </c>
      <c r="H1370" s="381">
        <v>45200</v>
      </c>
      <c r="I1370" s="381">
        <v>19600</v>
      </c>
      <c r="J1370" s="381">
        <v>22400</v>
      </c>
      <c r="K1370" s="381">
        <v>25200</v>
      </c>
      <c r="L1370" s="381">
        <v>27950</v>
      </c>
      <c r="M1370" s="381">
        <v>30200</v>
      </c>
      <c r="N1370" s="381">
        <v>32450</v>
      </c>
      <c r="O1370" s="381">
        <v>34700</v>
      </c>
      <c r="P1370" s="381">
        <v>36900</v>
      </c>
      <c r="Q1370" s="381">
        <v>12060</v>
      </c>
      <c r="R1370" s="381">
        <v>16240</v>
      </c>
      <c r="S1370" s="381">
        <v>20420</v>
      </c>
      <c r="T1370" s="381">
        <v>24600</v>
      </c>
      <c r="U1370" s="381">
        <v>28780</v>
      </c>
      <c r="V1370" s="381">
        <v>32450</v>
      </c>
      <c r="W1370" s="381">
        <v>34700</v>
      </c>
      <c r="X1370" s="381">
        <v>36900</v>
      </c>
      <c r="Y1370" s="381">
        <v>31300</v>
      </c>
      <c r="Z1370" s="381">
        <v>35800</v>
      </c>
      <c r="AA1370" s="381">
        <v>40250</v>
      </c>
      <c r="AB1370" s="381">
        <v>44700</v>
      </c>
      <c r="AC1370" s="381">
        <v>48300</v>
      </c>
      <c r="AD1370" s="381">
        <v>51900</v>
      </c>
      <c r="AE1370" s="381">
        <v>55450</v>
      </c>
      <c r="AF1370" s="381">
        <v>59050</v>
      </c>
      <c r="AG1370" s="381">
        <v>9999</v>
      </c>
      <c r="AH1370" s="381" t="s">
        <v>10093</v>
      </c>
      <c r="AI1370" s="381" t="s">
        <v>9154</v>
      </c>
      <c r="AJ1370" s="381">
        <v>0</v>
      </c>
    </row>
    <row r="1371" spans="1:36">
      <c r="A1371" s="381" t="s">
        <v>556</v>
      </c>
      <c r="B1371" s="381" t="s">
        <v>10092</v>
      </c>
      <c r="C1371" s="381">
        <v>23</v>
      </c>
      <c r="D1371" s="381">
        <v>3</v>
      </c>
      <c r="E1371" s="381" t="s">
        <v>9988</v>
      </c>
      <c r="F1371" s="381" t="s">
        <v>9987</v>
      </c>
      <c r="G1371" s="381" t="s">
        <v>9986</v>
      </c>
      <c r="H1371" s="381">
        <v>45200</v>
      </c>
      <c r="I1371" s="381">
        <v>19600</v>
      </c>
      <c r="J1371" s="381">
        <v>22400</v>
      </c>
      <c r="K1371" s="381">
        <v>25200</v>
      </c>
      <c r="L1371" s="381">
        <v>27950</v>
      </c>
      <c r="M1371" s="381">
        <v>30200</v>
      </c>
      <c r="N1371" s="381">
        <v>32450</v>
      </c>
      <c r="O1371" s="381">
        <v>34700</v>
      </c>
      <c r="P1371" s="381">
        <v>36900</v>
      </c>
      <c r="Q1371" s="381">
        <v>12060</v>
      </c>
      <c r="R1371" s="381">
        <v>16240</v>
      </c>
      <c r="S1371" s="381">
        <v>20420</v>
      </c>
      <c r="T1371" s="381">
        <v>24600</v>
      </c>
      <c r="U1371" s="381">
        <v>28780</v>
      </c>
      <c r="V1371" s="381">
        <v>32450</v>
      </c>
      <c r="W1371" s="381">
        <v>34700</v>
      </c>
      <c r="X1371" s="381">
        <v>36900</v>
      </c>
      <c r="Y1371" s="381">
        <v>31300</v>
      </c>
      <c r="Z1371" s="381">
        <v>35800</v>
      </c>
      <c r="AA1371" s="381">
        <v>40250</v>
      </c>
      <c r="AB1371" s="381">
        <v>44700</v>
      </c>
      <c r="AC1371" s="381">
        <v>48300</v>
      </c>
      <c r="AD1371" s="381">
        <v>51900</v>
      </c>
      <c r="AE1371" s="381">
        <v>55450</v>
      </c>
      <c r="AF1371" s="381">
        <v>59050</v>
      </c>
      <c r="AG1371" s="381">
        <v>9999</v>
      </c>
      <c r="AH1371" s="381" t="s">
        <v>6438</v>
      </c>
      <c r="AI1371" s="381" t="s">
        <v>9154</v>
      </c>
      <c r="AJ1371" s="381">
        <v>0</v>
      </c>
    </row>
    <row r="1372" spans="1:36">
      <c r="A1372" s="381" t="s">
        <v>556</v>
      </c>
      <c r="B1372" s="381" t="s">
        <v>10091</v>
      </c>
      <c r="C1372" s="381">
        <v>23</v>
      </c>
      <c r="D1372" s="381">
        <v>3</v>
      </c>
      <c r="E1372" s="381" t="s">
        <v>9988</v>
      </c>
      <c r="F1372" s="381" t="s">
        <v>9987</v>
      </c>
      <c r="G1372" s="381" t="s">
        <v>9986</v>
      </c>
      <c r="H1372" s="381">
        <v>45200</v>
      </c>
      <c r="I1372" s="381">
        <v>19600</v>
      </c>
      <c r="J1372" s="381">
        <v>22400</v>
      </c>
      <c r="K1372" s="381">
        <v>25200</v>
      </c>
      <c r="L1372" s="381">
        <v>27950</v>
      </c>
      <c r="M1372" s="381">
        <v>30200</v>
      </c>
      <c r="N1372" s="381">
        <v>32450</v>
      </c>
      <c r="O1372" s="381">
        <v>34700</v>
      </c>
      <c r="P1372" s="381">
        <v>36900</v>
      </c>
      <c r="Q1372" s="381">
        <v>12060</v>
      </c>
      <c r="R1372" s="381">
        <v>16240</v>
      </c>
      <c r="S1372" s="381">
        <v>20420</v>
      </c>
      <c r="T1372" s="381">
        <v>24600</v>
      </c>
      <c r="U1372" s="381">
        <v>28780</v>
      </c>
      <c r="V1372" s="381">
        <v>32450</v>
      </c>
      <c r="W1372" s="381">
        <v>34700</v>
      </c>
      <c r="X1372" s="381">
        <v>36900</v>
      </c>
      <c r="Y1372" s="381">
        <v>31300</v>
      </c>
      <c r="Z1372" s="381">
        <v>35800</v>
      </c>
      <c r="AA1372" s="381">
        <v>40250</v>
      </c>
      <c r="AB1372" s="381">
        <v>44700</v>
      </c>
      <c r="AC1372" s="381">
        <v>48300</v>
      </c>
      <c r="AD1372" s="381">
        <v>51900</v>
      </c>
      <c r="AE1372" s="381">
        <v>55450</v>
      </c>
      <c r="AF1372" s="381">
        <v>59050</v>
      </c>
      <c r="AG1372" s="381">
        <v>9999</v>
      </c>
      <c r="AH1372" s="381" t="s">
        <v>10090</v>
      </c>
      <c r="AI1372" s="381" t="s">
        <v>9154</v>
      </c>
      <c r="AJ1372" s="381">
        <v>0</v>
      </c>
    </row>
    <row r="1373" spans="1:36">
      <c r="A1373" s="381" t="s">
        <v>556</v>
      </c>
      <c r="B1373" s="381" t="s">
        <v>10089</v>
      </c>
      <c r="C1373" s="381">
        <v>23</v>
      </c>
      <c r="D1373" s="381">
        <v>3</v>
      </c>
      <c r="E1373" s="381" t="s">
        <v>9988</v>
      </c>
      <c r="F1373" s="381" t="s">
        <v>9987</v>
      </c>
      <c r="G1373" s="381" t="s">
        <v>9986</v>
      </c>
      <c r="H1373" s="381">
        <v>45200</v>
      </c>
      <c r="I1373" s="381">
        <v>19600</v>
      </c>
      <c r="J1373" s="381">
        <v>22400</v>
      </c>
      <c r="K1373" s="381">
        <v>25200</v>
      </c>
      <c r="L1373" s="381">
        <v>27950</v>
      </c>
      <c r="M1373" s="381">
        <v>30200</v>
      </c>
      <c r="N1373" s="381">
        <v>32450</v>
      </c>
      <c r="O1373" s="381">
        <v>34700</v>
      </c>
      <c r="P1373" s="381">
        <v>36900</v>
      </c>
      <c r="Q1373" s="381">
        <v>12060</v>
      </c>
      <c r="R1373" s="381">
        <v>16240</v>
      </c>
      <c r="S1373" s="381">
        <v>20420</v>
      </c>
      <c r="T1373" s="381">
        <v>24600</v>
      </c>
      <c r="U1373" s="381">
        <v>28780</v>
      </c>
      <c r="V1373" s="381">
        <v>32450</v>
      </c>
      <c r="W1373" s="381">
        <v>34700</v>
      </c>
      <c r="X1373" s="381">
        <v>36900</v>
      </c>
      <c r="Y1373" s="381">
        <v>31300</v>
      </c>
      <c r="Z1373" s="381">
        <v>35800</v>
      </c>
      <c r="AA1373" s="381">
        <v>40250</v>
      </c>
      <c r="AB1373" s="381">
        <v>44700</v>
      </c>
      <c r="AC1373" s="381">
        <v>48300</v>
      </c>
      <c r="AD1373" s="381">
        <v>51900</v>
      </c>
      <c r="AE1373" s="381">
        <v>55450</v>
      </c>
      <c r="AF1373" s="381">
        <v>59050</v>
      </c>
      <c r="AG1373" s="381">
        <v>9999</v>
      </c>
      <c r="AH1373" s="381" t="s">
        <v>10088</v>
      </c>
      <c r="AI1373" s="381" t="s">
        <v>9154</v>
      </c>
      <c r="AJ1373" s="381">
        <v>0</v>
      </c>
    </row>
    <row r="1374" spans="1:36">
      <c r="A1374" s="381" t="s">
        <v>556</v>
      </c>
      <c r="B1374" s="381" t="s">
        <v>10087</v>
      </c>
      <c r="C1374" s="381">
        <v>23</v>
      </c>
      <c r="D1374" s="381">
        <v>3</v>
      </c>
      <c r="E1374" s="381" t="s">
        <v>9988</v>
      </c>
      <c r="F1374" s="381" t="s">
        <v>9987</v>
      </c>
      <c r="G1374" s="381" t="s">
        <v>9986</v>
      </c>
      <c r="H1374" s="381">
        <v>45200</v>
      </c>
      <c r="I1374" s="381">
        <v>19600</v>
      </c>
      <c r="J1374" s="381">
        <v>22400</v>
      </c>
      <c r="K1374" s="381">
        <v>25200</v>
      </c>
      <c r="L1374" s="381">
        <v>27950</v>
      </c>
      <c r="M1374" s="381">
        <v>30200</v>
      </c>
      <c r="N1374" s="381">
        <v>32450</v>
      </c>
      <c r="O1374" s="381">
        <v>34700</v>
      </c>
      <c r="P1374" s="381">
        <v>36900</v>
      </c>
      <c r="Q1374" s="381">
        <v>12060</v>
      </c>
      <c r="R1374" s="381">
        <v>16240</v>
      </c>
      <c r="S1374" s="381">
        <v>20420</v>
      </c>
      <c r="T1374" s="381">
        <v>24600</v>
      </c>
      <c r="U1374" s="381">
        <v>28780</v>
      </c>
      <c r="V1374" s="381">
        <v>32450</v>
      </c>
      <c r="W1374" s="381">
        <v>34700</v>
      </c>
      <c r="X1374" s="381">
        <v>36900</v>
      </c>
      <c r="Y1374" s="381">
        <v>31300</v>
      </c>
      <c r="Z1374" s="381">
        <v>35800</v>
      </c>
      <c r="AA1374" s="381">
        <v>40250</v>
      </c>
      <c r="AB1374" s="381">
        <v>44700</v>
      </c>
      <c r="AC1374" s="381">
        <v>48300</v>
      </c>
      <c r="AD1374" s="381">
        <v>51900</v>
      </c>
      <c r="AE1374" s="381">
        <v>55450</v>
      </c>
      <c r="AF1374" s="381">
        <v>59050</v>
      </c>
      <c r="AG1374" s="381">
        <v>9999</v>
      </c>
      <c r="AH1374" s="381" t="s">
        <v>10086</v>
      </c>
      <c r="AI1374" s="381" t="s">
        <v>9154</v>
      </c>
      <c r="AJ1374" s="381">
        <v>0</v>
      </c>
    </row>
    <row r="1375" spans="1:36">
      <c r="A1375" s="381" t="s">
        <v>556</v>
      </c>
      <c r="B1375" s="381" t="s">
        <v>10085</v>
      </c>
      <c r="C1375" s="381">
        <v>23</v>
      </c>
      <c r="D1375" s="381">
        <v>3</v>
      </c>
      <c r="E1375" s="381" t="s">
        <v>9988</v>
      </c>
      <c r="F1375" s="381" t="s">
        <v>9987</v>
      </c>
      <c r="G1375" s="381" t="s">
        <v>9986</v>
      </c>
      <c r="H1375" s="381">
        <v>45200</v>
      </c>
      <c r="I1375" s="381">
        <v>19600</v>
      </c>
      <c r="J1375" s="381">
        <v>22400</v>
      </c>
      <c r="K1375" s="381">
        <v>25200</v>
      </c>
      <c r="L1375" s="381">
        <v>27950</v>
      </c>
      <c r="M1375" s="381">
        <v>30200</v>
      </c>
      <c r="N1375" s="381">
        <v>32450</v>
      </c>
      <c r="O1375" s="381">
        <v>34700</v>
      </c>
      <c r="P1375" s="381">
        <v>36900</v>
      </c>
      <c r="Q1375" s="381">
        <v>12060</v>
      </c>
      <c r="R1375" s="381">
        <v>16240</v>
      </c>
      <c r="S1375" s="381">
        <v>20420</v>
      </c>
      <c r="T1375" s="381">
        <v>24600</v>
      </c>
      <c r="U1375" s="381">
        <v>28780</v>
      </c>
      <c r="V1375" s="381">
        <v>32450</v>
      </c>
      <c r="W1375" s="381">
        <v>34700</v>
      </c>
      <c r="X1375" s="381">
        <v>36900</v>
      </c>
      <c r="Y1375" s="381">
        <v>31300</v>
      </c>
      <c r="Z1375" s="381">
        <v>35800</v>
      </c>
      <c r="AA1375" s="381">
        <v>40250</v>
      </c>
      <c r="AB1375" s="381">
        <v>44700</v>
      </c>
      <c r="AC1375" s="381">
        <v>48300</v>
      </c>
      <c r="AD1375" s="381">
        <v>51900</v>
      </c>
      <c r="AE1375" s="381">
        <v>55450</v>
      </c>
      <c r="AF1375" s="381">
        <v>59050</v>
      </c>
      <c r="AG1375" s="381">
        <v>9999</v>
      </c>
      <c r="AH1375" s="381" t="s">
        <v>10084</v>
      </c>
      <c r="AI1375" s="381" t="s">
        <v>9154</v>
      </c>
      <c r="AJ1375" s="381">
        <v>0</v>
      </c>
    </row>
    <row r="1376" spans="1:36">
      <c r="A1376" s="381" t="s">
        <v>556</v>
      </c>
      <c r="B1376" s="381" t="s">
        <v>10083</v>
      </c>
      <c r="C1376" s="381">
        <v>23</v>
      </c>
      <c r="D1376" s="381">
        <v>3</v>
      </c>
      <c r="E1376" s="381" t="s">
        <v>9988</v>
      </c>
      <c r="F1376" s="381" t="s">
        <v>9987</v>
      </c>
      <c r="G1376" s="381" t="s">
        <v>9986</v>
      </c>
      <c r="H1376" s="381">
        <v>45200</v>
      </c>
      <c r="I1376" s="381">
        <v>19600</v>
      </c>
      <c r="J1376" s="381">
        <v>22400</v>
      </c>
      <c r="K1376" s="381">
        <v>25200</v>
      </c>
      <c r="L1376" s="381">
        <v>27950</v>
      </c>
      <c r="M1376" s="381">
        <v>30200</v>
      </c>
      <c r="N1376" s="381">
        <v>32450</v>
      </c>
      <c r="O1376" s="381">
        <v>34700</v>
      </c>
      <c r="P1376" s="381">
        <v>36900</v>
      </c>
      <c r="Q1376" s="381">
        <v>12060</v>
      </c>
      <c r="R1376" s="381">
        <v>16240</v>
      </c>
      <c r="S1376" s="381">
        <v>20420</v>
      </c>
      <c r="T1376" s="381">
        <v>24600</v>
      </c>
      <c r="U1376" s="381">
        <v>28780</v>
      </c>
      <c r="V1376" s="381">
        <v>32450</v>
      </c>
      <c r="W1376" s="381">
        <v>34700</v>
      </c>
      <c r="X1376" s="381">
        <v>36900</v>
      </c>
      <c r="Y1376" s="381">
        <v>31300</v>
      </c>
      <c r="Z1376" s="381">
        <v>35800</v>
      </c>
      <c r="AA1376" s="381">
        <v>40250</v>
      </c>
      <c r="AB1376" s="381">
        <v>44700</v>
      </c>
      <c r="AC1376" s="381">
        <v>48300</v>
      </c>
      <c r="AD1376" s="381">
        <v>51900</v>
      </c>
      <c r="AE1376" s="381">
        <v>55450</v>
      </c>
      <c r="AF1376" s="381">
        <v>59050</v>
      </c>
      <c r="AG1376" s="381">
        <v>9999</v>
      </c>
      <c r="AH1376" s="381" t="s">
        <v>10082</v>
      </c>
      <c r="AI1376" s="381" t="s">
        <v>9154</v>
      </c>
      <c r="AJ1376" s="381">
        <v>0</v>
      </c>
    </row>
    <row r="1377" spans="1:36">
      <c r="A1377" s="381" t="s">
        <v>556</v>
      </c>
      <c r="B1377" s="381" t="s">
        <v>10081</v>
      </c>
      <c r="C1377" s="381">
        <v>23</v>
      </c>
      <c r="D1377" s="381">
        <v>3</v>
      </c>
      <c r="E1377" s="381" t="s">
        <v>9988</v>
      </c>
      <c r="F1377" s="381" t="s">
        <v>9987</v>
      </c>
      <c r="G1377" s="381" t="s">
        <v>9986</v>
      </c>
      <c r="H1377" s="381">
        <v>45200</v>
      </c>
      <c r="I1377" s="381">
        <v>19600</v>
      </c>
      <c r="J1377" s="381">
        <v>22400</v>
      </c>
      <c r="K1377" s="381">
        <v>25200</v>
      </c>
      <c r="L1377" s="381">
        <v>27950</v>
      </c>
      <c r="M1377" s="381">
        <v>30200</v>
      </c>
      <c r="N1377" s="381">
        <v>32450</v>
      </c>
      <c r="O1377" s="381">
        <v>34700</v>
      </c>
      <c r="P1377" s="381">
        <v>36900</v>
      </c>
      <c r="Q1377" s="381">
        <v>12060</v>
      </c>
      <c r="R1377" s="381">
        <v>16240</v>
      </c>
      <c r="S1377" s="381">
        <v>20420</v>
      </c>
      <c r="T1377" s="381">
        <v>24600</v>
      </c>
      <c r="U1377" s="381">
        <v>28780</v>
      </c>
      <c r="V1377" s="381">
        <v>32450</v>
      </c>
      <c r="W1377" s="381">
        <v>34700</v>
      </c>
      <c r="X1377" s="381">
        <v>36900</v>
      </c>
      <c r="Y1377" s="381">
        <v>31300</v>
      </c>
      <c r="Z1377" s="381">
        <v>35800</v>
      </c>
      <c r="AA1377" s="381">
        <v>40250</v>
      </c>
      <c r="AB1377" s="381">
        <v>44700</v>
      </c>
      <c r="AC1377" s="381">
        <v>48300</v>
      </c>
      <c r="AD1377" s="381">
        <v>51900</v>
      </c>
      <c r="AE1377" s="381">
        <v>55450</v>
      </c>
      <c r="AF1377" s="381">
        <v>59050</v>
      </c>
      <c r="AG1377" s="381">
        <v>9999</v>
      </c>
      <c r="AH1377" s="381" t="s">
        <v>2405</v>
      </c>
      <c r="AI1377" s="381" t="s">
        <v>9154</v>
      </c>
      <c r="AJ1377" s="381">
        <v>0</v>
      </c>
    </row>
    <row r="1378" spans="1:36">
      <c r="A1378" s="381" t="s">
        <v>556</v>
      </c>
      <c r="B1378" s="381" t="s">
        <v>10080</v>
      </c>
      <c r="C1378" s="381">
        <v>23</v>
      </c>
      <c r="D1378" s="381">
        <v>3</v>
      </c>
      <c r="E1378" s="381" t="s">
        <v>9988</v>
      </c>
      <c r="F1378" s="381" t="s">
        <v>9987</v>
      </c>
      <c r="G1378" s="381" t="s">
        <v>9986</v>
      </c>
      <c r="H1378" s="381">
        <v>45200</v>
      </c>
      <c r="I1378" s="381">
        <v>19600</v>
      </c>
      <c r="J1378" s="381">
        <v>22400</v>
      </c>
      <c r="K1378" s="381">
        <v>25200</v>
      </c>
      <c r="L1378" s="381">
        <v>27950</v>
      </c>
      <c r="M1378" s="381">
        <v>30200</v>
      </c>
      <c r="N1378" s="381">
        <v>32450</v>
      </c>
      <c r="O1378" s="381">
        <v>34700</v>
      </c>
      <c r="P1378" s="381">
        <v>36900</v>
      </c>
      <c r="Q1378" s="381">
        <v>12060</v>
      </c>
      <c r="R1378" s="381">
        <v>16240</v>
      </c>
      <c r="S1378" s="381">
        <v>20420</v>
      </c>
      <c r="T1378" s="381">
        <v>24600</v>
      </c>
      <c r="U1378" s="381">
        <v>28780</v>
      </c>
      <c r="V1378" s="381">
        <v>32450</v>
      </c>
      <c r="W1378" s="381">
        <v>34700</v>
      </c>
      <c r="X1378" s="381">
        <v>36900</v>
      </c>
      <c r="Y1378" s="381">
        <v>31300</v>
      </c>
      <c r="Z1378" s="381">
        <v>35800</v>
      </c>
      <c r="AA1378" s="381">
        <v>40250</v>
      </c>
      <c r="AB1378" s="381">
        <v>44700</v>
      </c>
      <c r="AC1378" s="381">
        <v>48300</v>
      </c>
      <c r="AD1378" s="381">
        <v>51900</v>
      </c>
      <c r="AE1378" s="381">
        <v>55450</v>
      </c>
      <c r="AF1378" s="381">
        <v>59050</v>
      </c>
      <c r="AG1378" s="381">
        <v>9999</v>
      </c>
      <c r="AH1378" s="381" t="s">
        <v>10079</v>
      </c>
      <c r="AI1378" s="381" t="s">
        <v>9154</v>
      </c>
      <c r="AJ1378" s="381">
        <v>0</v>
      </c>
    </row>
    <row r="1379" spans="1:36">
      <c r="A1379" s="381" t="s">
        <v>556</v>
      </c>
      <c r="B1379" s="381" t="s">
        <v>10078</v>
      </c>
      <c r="C1379" s="381">
        <v>23</v>
      </c>
      <c r="D1379" s="381">
        <v>3</v>
      </c>
      <c r="E1379" s="381" t="s">
        <v>9988</v>
      </c>
      <c r="F1379" s="381" t="s">
        <v>9987</v>
      </c>
      <c r="G1379" s="381" t="s">
        <v>9986</v>
      </c>
      <c r="H1379" s="381">
        <v>45200</v>
      </c>
      <c r="I1379" s="381">
        <v>19600</v>
      </c>
      <c r="J1379" s="381">
        <v>22400</v>
      </c>
      <c r="K1379" s="381">
        <v>25200</v>
      </c>
      <c r="L1379" s="381">
        <v>27950</v>
      </c>
      <c r="M1379" s="381">
        <v>30200</v>
      </c>
      <c r="N1379" s="381">
        <v>32450</v>
      </c>
      <c r="O1379" s="381">
        <v>34700</v>
      </c>
      <c r="P1379" s="381">
        <v>36900</v>
      </c>
      <c r="Q1379" s="381">
        <v>12060</v>
      </c>
      <c r="R1379" s="381">
        <v>16240</v>
      </c>
      <c r="S1379" s="381">
        <v>20420</v>
      </c>
      <c r="T1379" s="381">
        <v>24600</v>
      </c>
      <c r="U1379" s="381">
        <v>28780</v>
      </c>
      <c r="V1379" s="381">
        <v>32450</v>
      </c>
      <c r="W1379" s="381">
        <v>34700</v>
      </c>
      <c r="X1379" s="381">
        <v>36900</v>
      </c>
      <c r="Y1379" s="381">
        <v>31300</v>
      </c>
      <c r="Z1379" s="381">
        <v>35800</v>
      </c>
      <c r="AA1379" s="381">
        <v>40250</v>
      </c>
      <c r="AB1379" s="381">
        <v>44700</v>
      </c>
      <c r="AC1379" s="381">
        <v>48300</v>
      </c>
      <c r="AD1379" s="381">
        <v>51900</v>
      </c>
      <c r="AE1379" s="381">
        <v>55450</v>
      </c>
      <c r="AF1379" s="381">
        <v>59050</v>
      </c>
      <c r="AG1379" s="381">
        <v>9999</v>
      </c>
      <c r="AH1379" s="381" t="s">
        <v>10077</v>
      </c>
      <c r="AI1379" s="381" t="s">
        <v>9154</v>
      </c>
      <c r="AJ1379" s="381">
        <v>0</v>
      </c>
    </row>
    <row r="1380" spans="1:36">
      <c r="A1380" s="381" t="s">
        <v>556</v>
      </c>
      <c r="B1380" s="381" t="s">
        <v>10076</v>
      </c>
      <c r="C1380" s="381">
        <v>23</v>
      </c>
      <c r="D1380" s="381">
        <v>3</v>
      </c>
      <c r="E1380" s="381" t="s">
        <v>9988</v>
      </c>
      <c r="F1380" s="381" t="s">
        <v>9987</v>
      </c>
      <c r="G1380" s="381" t="s">
        <v>9986</v>
      </c>
      <c r="H1380" s="381">
        <v>45200</v>
      </c>
      <c r="I1380" s="381">
        <v>19600</v>
      </c>
      <c r="J1380" s="381">
        <v>22400</v>
      </c>
      <c r="K1380" s="381">
        <v>25200</v>
      </c>
      <c r="L1380" s="381">
        <v>27950</v>
      </c>
      <c r="M1380" s="381">
        <v>30200</v>
      </c>
      <c r="N1380" s="381">
        <v>32450</v>
      </c>
      <c r="O1380" s="381">
        <v>34700</v>
      </c>
      <c r="P1380" s="381">
        <v>36900</v>
      </c>
      <c r="Q1380" s="381">
        <v>12060</v>
      </c>
      <c r="R1380" s="381">
        <v>16240</v>
      </c>
      <c r="S1380" s="381">
        <v>20420</v>
      </c>
      <c r="T1380" s="381">
        <v>24600</v>
      </c>
      <c r="U1380" s="381">
        <v>28780</v>
      </c>
      <c r="V1380" s="381">
        <v>32450</v>
      </c>
      <c r="W1380" s="381">
        <v>34700</v>
      </c>
      <c r="X1380" s="381">
        <v>36900</v>
      </c>
      <c r="Y1380" s="381">
        <v>31300</v>
      </c>
      <c r="Z1380" s="381">
        <v>35800</v>
      </c>
      <c r="AA1380" s="381">
        <v>40250</v>
      </c>
      <c r="AB1380" s="381">
        <v>44700</v>
      </c>
      <c r="AC1380" s="381">
        <v>48300</v>
      </c>
      <c r="AD1380" s="381">
        <v>51900</v>
      </c>
      <c r="AE1380" s="381">
        <v>55450</v>
      </c>
      <c r="AF1380" s="381">
        <v>59050</v>
      </c>
      <c r="AG1380" s="381">
        <v>9999</v>
      </c>
      <c r="AH1380" s="381" t="s">
        <v>10075</v>
      </c>
      <c r="AI1380" s="381" t="s">
        <v>9154</v>
      </c>
      <c r="AJ1380" s="381">
        <v>0</v>
      </c>
    </row>
    <row r="1381" spans="1:36">
      <c r="A1381" s="381" t="s">
        <v>556</v>
      </c>
      <c r="B1381" s="381" t="s">
        <v>10074</v>
      </c>
      <c r="C1381" s="381">
        <v>23</v>
      </c>
      <c r="D1381" s="381">
        <v>3</v>
      </c>
      <c r="E1381" s="381" t="s">
        <v>9988</v>
      </c>
      <c r="F1381" s="381" t="s">
        <v>9987</v>
      </c>
      <c r="G1381" s="381" t="s">
        <v>9986</v>
      </c>
      <c r="H1381" s="381">
        <v>45200</v>
      </c>
      <c r="I1381" s="381">
        <v>19600</v>
      </c>
      <c r="J1381" s="381">
        <v>22400</v>
      </c>
      <c r="K1381" s="381">
        <v>25200</v>
      </c>
      <c r="L1381" s="381">
        <v>27950</v>
      </c>
      <c r="M1381" s="381">
        <v>30200</v>
      </c>
      <c r="N1381" s="381">
        <v>32450</v>
      </c>
      <c r="O1381" s="381">
        <v>34700</v>
      </c>
      <c r="P1381" s="381">
        <v>36900</v>
      </c>
      <c r="Q1381" s="381">
        <v>12060</v>
      </c>
      <c r="R1381" s="381">
        <v>16240</v>
      </c>
      <c r="S1381" s="381">
        <v>20420</v>
      </c>
      <c r="T1381" s="381">
        <v>24600</v>
      </c>
      <c r="U1381" s="381">
        <v>28780</v>
      </c>
      <c r="V1381" s="381">
        <v>32450</v>
      </c>
      <c r="W1381" s="381">
        <v>34700</v>
      </c>
      <c r="X1381" s="381">
        <v>36900</v>
      </c>
      <c r="Y1381" s="381">
        <v>31300</v>
      </c>
      <c r="Z1381" s="381">
        <v>35800</v>
      </c>
      <c r="AA1381" s="381">
        <v>40250</v>
      </c>
      <c r="AB1381" s="381">
        <v>44700</v>
      </c>
      <c r="AC1381" s="381">
        <v>48300</v>
      </c>
      <c r="AD1381" s="381">
        <v>51900</v>
      </c>
      <c r="AE1381" s="381">
        <v>55450</v>
      </c>
      <c r="AF1381" s="381">
        <v>59050</v>
      </c>
      <c r="AG1381" s="381">
        <v>9999</v>
      </c>
      <c r="AH1381" s="381" t="s">
        <v>10073</v>
      </c>
      <c r="AI1381" s="381" t="s">
        <v>9154</v>
      </c>
      <c r="AJ1381" s="381">
        <v>0</v>
      </c>
    </row>
    <row r="1382" spans="1:36">
      <c r="A1382" s="381" t="s">
        <v>556</v>
      </c>
      <c r="B1382" s="381" t="s">
        <v>10072</v>
      </c>
      <c r="C1382" s="381">
        <v>23</v>
      </c>
      <c r="D1382" s="381">
        <v>3</v>
      </c>
      <c r="E1382" s="381" t="s">
        <v>9988</v>
      </c>
      <c r="F1382" s="381" t="s">
        <v>9987</v>
      </c>
      <c r="G1382" s="381" t="s">
        <v>9986</v>
      </c>
      <c r="H1382" s="381">
        <v>45200</v>
      </c>
      <c r="I1382" s="381">
        <v>19600</v>
      </c>
      <c r="J1382" s="381">
        <v>22400</v>
      </c>
      <c r="K1382" s="381">
        <v>25200</v>
      </c>
      <c r="L1382" s="381">
        <v>27950</v>
      </c>
      <c r="M1382" s="381">
        <v>30200</v>
      </c>
      <c r="N1382" s="381">
        <v>32450</v>
      </c>
      <c r="O1382" s="381">
        <v>34700</v>
      </c>
      <c r="P1382" s="381">
        <v>36900</v>
      </c>
      <c r="Q1382" s="381">
        <v>12060</v>
      </c>
      <c r="R1382" s="381">
        <v>16240</v>
      </c>
      <c r="S1382" s="381">
        <v>20420</v>
      </c>
      <c r="T1382" s="381">
        <v>24600</v>
      </c>
      <c r="U1382" s="381">
        <v>28780</v>
      </c>
      <c r="V1382" s="381">
        <v>32450</v>
      </c>
      <c r="W1382" s="381">
        <v>34700</v>
      </c>
      <c r="X1382" s="381">
        <v>36900</v>
      </c>
      <c r="Y1382" s="381">
        <v>31300</v>
      </c>
      <c r="Z1382" s="381">
        <v>35800</v>
      </c>
      <c r="AA1382" s="381">
        <v>40250</v>
      </c>
      <c r="AB1382" s="381">
        <v>44700</v>
      </c>
      <c r="AC1382" s="381">
        <v>48300</v>
      </c>
      <c r="AD1382" s="381">
        <v>51900</v>
      </c>
      <c r="AE1382" s="381">
        <v>55450</v>
      </c>
      <c r="AF1382" s="381">
        <v>59050</v>
      </c>
      <c r="AG1382" s="381">
        <v>9999</v>
      </c>
      <c r="AH1382" s="381" t="s">
        <v>10071</v>
      </c>
      <c r="AI1382" s="381" t="s">
        <v>9154</v>
      </c>
      <c r="AJ1382" s="381">
        <v>0</v>
      </c>
    </row>
    <row r="1383" spans="1:36">
      <c r="A1383" s="381" t="s">
        <v>556</v>
      </c>
      <c r="B1383" s="381" t="s">
        <v>10070</v>
      </c>
      <c r="C1383" s="381">
        <v>23</v>
      </c>
      <c r="D1383" s="381">
        <v>3</v>
      </c>
      <c r="E1383" s="381" t="s">
        <v>9988</v>
      </c>
      <c r="F1383" s="381" t="s">
        <v>9987</v>
      </c>
      <c r="G1383" s="381" t="s">
        <v>9986</v>
      </c>
      <c r="H1383" s="381">
        <v>45200</v>
      </c>
      <c r="I1383" s="381">
        <v>19600</v>
      </c>
      <c r="J1383" s="381">
        <v>22400</v>
      </c>
      <c r="K1383" s="381">
        <v>25200</v>
      </c>
      <c r="L1383" s="381">
        <v>27950</v>
      </c>
      <c r="M1383" s="381">
        <v>30200</v>
      </c>
      <c r="N1383" s="381">
        <v>32450</v>
      </c>
      <c r="O1383" s="381">
        <v>34700</v>
      </c>
      <c r="P1383" s="381">
        <v>36900</v>
      </c>
      <c r="Q1383" s="381">
        <v>12060</v>
      </c>
      <c r="R1383" s="381">
        <v>16240</v>
      </c>
      <c r="S1383" s="381">
        <v>20420</v>
      </c>
      <c r="T1383" s="381">
        <v>24600</v>
      </c>
      <c r="U1383" s="381">
        <v>28780</v>
      </c>
      <c r="V1383" s="381">
        <v>32450</v>
      </c>
      <c r="W1383" s="381">
        <v>34700</v>
      </c>
      <c r="X1383" s="381">
        <v>36900</v>
      </c>
      <c r="Y1383" s="381">
        <v>31300</v>
      </c>
      <c r="Z1383" s="381">
        <v>35800</v>
      </c>
      <c r="AA1383" s="381">
        <v>40250</v>
      </c>
      <c r="AB1383" s="381">
        <v>44700</v>
      </c>
      <c r="AC1383" s="381">
        <v>48300</v>
      </c>
      <c r="AD1383" s="381">
        <v>51900</v>
      </c>
      <c r="AE1383" s="381">
        <v>55450</v>
      </c>
      <c r="AF1383" s="381">
        <v>59050</v>
      </c>
      <c r="AG1383" s="381">
        <v>9999</v>
      </c>
      <c r="AH1383" s="381" t="s">
        <v>10069</v>
      </c>
      <c r="AI1383" s="381" t="s">
        <v>9154</v>
      </c>
      <c r="AJ1383" s="381">
        <v>0</v>
      </c>
    </row>
    <row r="1384" spans="1:36">
      <c r="A1384" s="381" t="s">
        <v>556</v>
      </c>
      <c r="B1384" s="381" t="s">
        <v>10068</v>
      </c>
      <c r="C1384" s="381">
        <v>23</v>
      </c>
      <c r="D1384" s="381">
        <v>3</v>
      </c>
      <c r="E1384" s="381" t="s">
        <v>9988</v>
      </c>
      <c r="F1384" s="381" t="s">
        <v>9987</v>
      </c>
      <c r="G1384" s="381" t="s">
        <v>9986</v>
      </c>
      <c r="H1384" s="381">
        <v>45200</v>
      </c>
      <c r="I1384" s="381">
        <v>19600</v>
      </c>
      <c r="J1384" s="381">
        <v>22400</v>
      </c>
      <c r="K1384" s="381">
        <v>25200</v>
      </c>
      <c r="L1384" s="381">
        <v>27950</v>
      </c>
      <c r="M1384" s="381">
        <v>30200</v>
      </c>
      <c r="N1384" s="381">
        <v>32450</v>
      </c>
      <c r="O1384" s="381">
        <v>34700</v>
      </c>
      <c r="P1384" s="381">
        <v>36900</v>
      </c>
      <c r="Q1384" s="381">
        <v>12060</v>
      </c>
      <c r="R1384" s="381">
        <v>16240</v>
      </c>
      <c r="S1384" s="381">
        <v>20420</v>
      </c>
      <c r="T1384" s="381">
        <v>24600</v>
      </c>
      <c r="U1384" s="381">
        <v>28780</v>
      </c>
      <c r="V1384" s="381">
        <v>32450</v>
      </c>
      <c r="W1384" s="381">
        <v>34700</v>
      </c>
      <c r="X1384" s="381">
        <v>36900</v>
      </c>
      <c r="Y1384" s="381">
        <v>31300</v>
      </c>
      <c r="Z1384" s="381">
        <v>35800</v>
      </c>
      <c r="AA1384" s="381">
        <v>40250</v>
      </c>
      <c r="AB1384" s="381">
        <v>44700</v>
      </c>
      <c r="AC1384" s="381">
        <v>48300</v>
      </c>
      <c r="AD1384" s="381">
        <v>51900</v>
      </c>
      <c r="AE1384" s="381">
        <v>55450</v>
      </c>
      <c r="AF1384" s="381">
        <v>59050</v>
      </c>
      <c r="AG1384" s="381">
        <v>9999</v>
      </c>
      <c r="AH1384" s="381" t="s">
        <v>10067</v>
      </c>
      <c r="AI1384" s="381" t="s">
        <v>9154</v>
      </c>
      <c r="AJ1384" s="381">
        <v>0</v>
      </c>
    </row>
    <row r="1385" spans="1:36">
      <c r="A1385" s="381" t="s">
        <v>556</v>
      </c>
      <c r="B1385" s="381" t="s">
        <v>10066</v>
      </c>
      <c r="C1385" s="381">
        <v>23</v>
      </c>
      <c r="D1385" s="381">
        <v>3</v>
      </c>
      <c r="E1385" s="381" t="s">
        <v>9988</v>
      </c>
      <c r="F1385" s="381" t="s">
        <v>9987</v>
      </c>
      <c r="G1385" s="381" t="s">
        <v>9986</v>
      </c>
      <c r="H1385" s="381">
        <v>45200</v>
      </c>
      <c r="I1385" s="381">
        <v>19600</v>
      </c>
      <c r="J1385" s="381">
        <v>22400</v>
      </c>
      <c r="K1385" s="381">
        <v>25200</v>
      </c>
      <c r="L1385" s="381">
        <v>27950</v>
      </c>
      <c r="M1385" s="381">
        <v>30200</v>
      </c>
      <c r="N1385" s="381">
        <v>32450</v>
      </c>
      <c r="O1385" s="381">
        <v>34700</v>
      </c>
      <c r="P1385" s="381">
        <v>36900</v>
      </c>
      <c r="Q1385" s="381">
        <v>12060</v>
      </c>
      <c r="R1385" s="381">
        <v>16240</v>
      </c>
      <c r="S1385" s="381">
        <v>20420</v>
      </c>
      <c r="T1385" s="381">
        <v>24600</v>
      </c>
      <c r="U1385" s="381">
        <v>28780</v>
      </c>
      <c r="V1385" s="381">
        <v>32450</v>
      </c>
      <c r="W1385" s="381">
        <v>34700</v>
      </c>
      <c r="X1385" s="381">
        <v>36900</v>
      </c>
      <c r="Y1385" s="381">
        <v>31300</v>
      </c>
      <c r="Z1385" s="381">
        <v>35800</v>
      </c>
      <c r="AA1385" s="381">
        <v>40250</v>
      </c>
      <c r="AB1385" s="381">
        <v>44700</v>
      </c>
      <c r="AC1385" s="381">
        <v>48300</v>
      </c>
      <c r="AD1385" s="381">
        <v>51900</v>
      </c>
      <c r="AE1385" s="381">
        <v>55450</v>
      </c>
      <c r="AF1385" s="381">
        <v>59050</v>
      </c>
      <c r="AG1385" s="381">
        <v>9999</v>
      </c>
      <c r="AH1385" s="381" t="s">
        <v>10065</v>
      </c>
      <c r="AI1385" s="381" t="s">
        <v>9154</v>
      </c>
      <c r="AJ1385" s="381">
        <v>0</v>
      </c>
    </row>
    <row r="1386" spans="1:36">
      <c r="A1386" s="381" t="s">
        <v>556</v>
      </c>
      <c r="B1386" s="381" t="s">
        <v>10064</v>
      </c>
      <c r="C1386" s="381">
        <v>23</v>
      </c>
      <c r="D1386" s="381">
        <v>3</v>
      </c>
      <c r="E1386" s="381" t="s">
        <v>9988</v>
      </c>
      <c r="F1386" s="381" t="s">
        <v>9987</v>
      </c>
      <c r="G1386" s="381" t="s">
        <v>9986</v>
      </c>
      <c r="H1386" s="381">
        <v>45200</v>
      </c>
      <c r="I1386" s="381">
        <v>19600</v>
      </c>
      <c r="J1386" s="381">
        <v>22400</v>
      </c>
      <c r="K1386" s="381">
        <v>25200</v>
      </c>
      <c r="L1386" s="381">
        <v>27950</v>
      </c>
      <c r="M1386" s="381">
        <v>30200</v>
      </c>
      <c r="N1386" s="381">
        <v>32450</v>
      </c>
      <c r="O1386" s="381">
        <v>34700</v>
      </c>
      <c r="P1386" s="381">
        <v>36900</v>
      </c>
      <c r="Q1386" s="381">
        <v>12060</v>
      </c>
      <c r="R1386" s="381">
        <v>16240</v>
      </c>
      <c r="S1386" s="381">
        <v>20420</v>
      </c>
      <c r="T1386" s="381">
        <v>24600</v>
      </c>
      <c r="U1386" s="381">
        <v>28780</v>
      </c>
      <c r="V1386" s="381">
        <v>32450</v>
      </c>
      <c r="W1386" s="381">
        <v>34700</v>
      </c>
      <c r="X1386" s="381">
        <v>36900</v>
      </c>
      <c r="Y1386" s="381">
        <v>31300</v>
      </c>
      <c r="Z1386" s="381">
        <v>35800</v>
      </c>
      <c r="AA1386" s="381">
        <v>40250</v>
      </c>
      <c r="AB1386" s="381">
        <v>44700</v>
      </c>
      <c r="AC1386" s="381">
        <v>48300</v>
      </c>
      <c r="AD1386" s="381">
        <v>51900</v>
      </c>
      <c r="AE1386" s="381">
        <v>55450</v>
      </c>
      <c r="AF1386" s="381">
        <v>59050</v>
      </c>
      <c r="AG1386" s="381">
        <v>9999</v>
      </c>
      <c r="AH1386" s="381" t="s">
        <v>10063</v>
      </c>
      <c r="AI1386" s="381" t="s">
        <v>9154</v>
      </c>
      <c r="AJ1386" s="381">
        <v>0</v>
      </c>
    </row>
    <row r="1387" spans="1:36">
      <c r="A1387" s="381" t="s">
        <v>556</v>
      </c>
      <c r="B1387" s="381" t="s">
        <v>10062</v>
      </c>
      <c r="C1387" s="381">
        <v>23</v>
      </c>
      <c r="D1387" s="381">
        <v>3</v>
      </c>
      <c r="E1387" s="381" t="s">
        <v>9988</v>
      </c>
      <c r="F1387" s="381" t="s">
        <v>9987</v>
      </c>
      <c r="G1387" s="381" t="s">
        <v>9986</v>
      </c>
      <c r="H1387" s="381">
        <v>45200</v>
      </c>
      <c r="I1387" s="381">
        <v>19600</v>
      </c>
      <c r="J1387" s="381">
        <v>22400</v>
      </c>
      <c r="K1387" s="381">
        <v>25200</v>
      </c>
      <c r="L1387" s="381">
        <v>27950</v>
      </c>
      <c r="M1387" s="381">
        <v>30200</v>
      </c>
      <c r="N1387" s="381">
        <v>32450</v>
      </c>
      <c r="O1387" s="381">
        <v>34700</v>
      </c>
      <c r="P1387" s="381">
        <v>36900</v>
      </c>
      <c r="Q1387" s="381">
        <v>12060</v>
      </c>
      <c r="R1387" s="381">
        <v>16240</v>
      </c>
      <c r="S1387" s="381">
        <v>20420</v>
      </c>
      <c r="T1387" s="381">
        <v>24600</v>
      </c>
      <c r="U1387" s="381">
        <v>28780</v>
      </c>
      <c r="V1387" s="381">
        <v>32450</v>
      </c>
      <c r="W1387" s="381">
        <v>34700</v>
      </c>
      <c r="X1387" s="381">
        <v>36900</v>
      </c>
      <c r="Y1387" s="381">
        <v>31300</v>
      </c>
      <c r="Z1387" s="381">
        <v>35800</v>
      </c>
      <c r="AA1387" s="381">
        <v>40250</v>
      </c>
      <c r="AB1387" s="381">
        <v>44700</v>
      </c>
      <c r="AC1387" s="381">
        <v>48300</v>
      </c>
      <c r="AD1387" s="381">
        <v>51900</v>
      </c>
      <c r="AE1387" s="381">
        <v>55450</v>
      </c>
      <c r="AF1387" s="381">
        <v>59050</v>
      </c>
      <c r="AG1387" s="381">
        <v>9999</v>
      </c>
      <c r="AH1387" s="381" t="s">
        <v>6413</v>
      </c>
      <c r="AI1387" s="381" t="s">
        <v>9154</v>
      </c>
      <c r="AJ1387" s="381">
        <v>0</v>
      </c>
    </row>
    <row r="1388" spans="1:36">
      <c r="A1388" s="381" t="s">
        <v>556</v>
      </c>
      <c r="B1388" s="381" t="s">
        <v>10061</v>
      </c>
      <c r="C1388" s="381">
        <v>23</v>
      </c>
      <c r="D1388" s="381">
        <v>3</v>
      </c>
      <c r="E1388" s="381" t="s">
        <v>9988</v>
      </c>
      <c r="F1388" s="381" t="s">
        <v>9987</v>
      </c>
      <c r="G1388" s="381" t="s">
        <v>9986</v>
      </c>
      <c r="H1388" s="381">
        <v>45200</v>
      </c>
      <c r="I1388" s="381">
        <v>19600</v>
      </c>
      <c r="J1388" s="381">
        <v>22400</v>
      </c>
      <c r="K1388" s="381">
        <v>25200</v>
      </c>
      <c r="L1388" s="381">
        <v>27950</v>
      </c>
      <c r="M1388" s="381">
        <v>30200</v>
      </c>
      <c r="N1388" s="381">
        <v>32450</v>
      </c>
      <c r="O1388" s="381">
        <v>34700</v>
      </c>
      <c r="P1388" s="381">
        <v>36900</v>
      </c>
      <c r="Q1388" s="381">
        <v>12060</v>
      </c>
      <c r="R1388" s="381">
        <v>16240</v>
      </c>
      <c r="S1388" s="381">
        <v>20420</v>
      </c>
      <c r="T1388" s="381">
        <v>24600</v>
      </c>
      <c r="U1388" s="381">
        <v>28780</v>
      </c>
      <c r="V1388" s="381">
        <v>32450</v>
      </c>
      <c r="W1388" s="381">
        <v>34700</v>
      </c>
      <c r="X1388" s="381">
        <v>36900</v>
      </c>
      <c r="Y1388" s="381">
        <v>31300</v>
      </c>
      <c r="Z1388" s="381">
        <v>35800</v>
      </c>
      <c r="AA1388" s="381">
        <v>40250</v>
      </c>
      <c r="AB1388" s="381">
        <v>44700</v>
      </c>
      <c r="AC1388" s="381">
        <v>48300</v>
      </c>
      <c r="AD1388" s="381">
        <v>51900</v>
      </c>
      <c r="AE1388" s="381">
        <v>55450</v>
      </c>
      <c r="AF1388" s="381">
        <v>59050</v>
      </c>
      <c r="AG1388" s="381">
        <v>9999</v>
      </c>
      <c r="AH1388" s="381" t="s">
        <v>2126</v>
      </c>
      <c r="AI1388" s="381" t="s">
        <v>9154</v>
      </c>
      <c r="AJ1388" s="381">
        <v>0</v>
      </c>
    </row>
    <row r="1389" spans="1:36">
      <c r="A1389" s="381" t="s">
        <v>556</v>
      </c>
      <c r="B1389" s="381" t="s">
        <v>10060</v>
      </c>
      <c r="C1389" s="381">
        <v>23</v>
      </c>
      <c r="D1389" s="381">
        <v>3</v>
      </c>
      <c r="E1389" s="381" t="s">
        <v>9988</v>
      </c>
      <c r="F1389" s="381" t="s">
        <v>9987</v>
      </c>
      <c r="G1389" s="381" t="s">
        <v>9986</v>
      </c>
      <c r="H1389" s="381">
        <v>45200</v>
      </c>
      <c r="I1389" s="381">
        <v>19600</v>
      </c>
      <c r="J1389" s="381">
        <v>22400</v>
      </c>
      <c r="K1389" s="381">
        <v>25200</v>
      </c>
      <c r="L1389" s="381">
        <v>27950</v>
      </c>
      <c r="M1389" s="381">
        <v>30200</v>
      </c>
      <c r="N1389" s="381">
        <v>32450</v>
      </c>
      <c r="O1389" s="381">
        <v>34700</v>
      </c>
      <c r="P1389" s="381">
        <v>36900</v>
      </c>
      <c r="Q1389" s="381">
        <v>12060</v>
      </c>
      <c r="R1389" s="381">
        <v>16240</v>
      </c>
      <c r="S1389" s="381">
        <v>20420</v>
      </c>
      <c r="T1389" s="381">
        <v>24600</v>
      </c>
      <c r="U1389" s="381">
        <v>28780</v>
      </c>
      <c r="V1389" s="381">
        <v>32450</v>
      </c>
      <c r="W1389" s="381">
        <v>34700</v>
      </c>
      <c r="X1389" s="381">
        <v>36900</v>
      </c>
      <c r="Y1389" s="381">
        <v>31300</v>
      </c>
      <c r="Z1389" s="381">
        <v>35800</v>
      </c>
      <c r="AA1389" s="381">
        <v>40250</v>
      </c>
      <c r="AB1389" s="381">
        <v>44700</v>
      </c>
      <c r="AC1389" s="381">
        <v>48300</v>
      </c>
      <c r="AD1389" s="381">
        <v>51900</v>
      </c>
      <c r="AE1389" s="381">
        <v>55450</v>
      </c>
      <c r="AF1389" s="381">
        <v>59050</v>
      </c>
      <c r="AG1389" s="381">
        <v>9999</v>
      </c>
      <c r="AH1389" s="381" t="s">
        <v>10059</v>
      </c>
      <c r="AI1389" s="381" t="s">
        <v>9154</v>
      </c>
      <c r="AJ1389" s="381">
        <v>0</v>
      </c>
    </row>
    <row r="1390" spans="1:36">
      <c r="A1390" s="381" t="s">
        <v>556</v>
      </c>
      <c r="B1390" s="381" t="s">
        <v>10058</v>
      </c>
      <c r="C1390" s="381">
        <v>23</v>
      </c>
      <c r="D1390" s="381">
        <v>3</v>
      </c>
      <c r="E1390" s="381" t="s">
        <v>9988</v>
      </c>
      <c r="F1390" s="381" t="s">
        <v>9987</v>
      </c>
      <c r="G1390" s="381" t="s">
        <v>9986</v>
      </c>
      <c r="H1390" s="381">
        <v>45200</v>
      </c>
      <c r="I1390" s="381">
        <v>19600</v>
      </c>
      <c r="J1390" s="381">
        <v>22400</v>
      </c>
      <c r="K1390" s="381">
        <v>25200</v>
      </c>
      <c r="L1390" s="381">
        <v>27950</v>
      </c>
      <c r="M1390" s="381">
        <v>30200</v>
      </c>
      <c r="N1390" s="381">
        <v>32450</v>
      </c>
      <c r="O1390" s="381">
        <v>34700</v>
      </c>
      <c r="P1390" s="381">
        <v>36900</v>
      </c>
      <c r="Q1390" s="381">
        <v>12060</v>
      </c>
      <c r="R1390" s="381">
        <v>16240</v>
      </c>
      <c r="S1390" s="381">
        <v>20420</v>
      </c>
      <c r="T1390" s="381">
        <v>24600</v>
      </c>
      <c r="U1390" s="381">
        <v>28780</v>
      </c>
      <c r="V1390" s="381">
        <v>32450</v>
      </c>
      <c r="W1390" s="381">
        <v>34700</v>
      </c>
      <c r="X1390" s="381">
        <v>36900</v>
      </c>
      <c r="Y1390" s="381">
        <v>31300</v>
      </c>
      <c r="Z1390" s="381">
        <v>35800</v>
      </c>
      <c r="AA1390" s="381">
        <v>40250</v>
      </c>
      <c r="AB1390" s="381">
        <v>44700</v>
      </c>
      <c r="AC1390" s="381">
        <v>48300</v>
      </c>
      <c r="AD1390" s="381">
        <v>51900</v>
      </c>
      <c r="AE1390" s="381">
        <v>55450</v>
      </c>
      <c r="AF1390" s="381">
        <v>59050</v>
      </c>
      <c r="AG1390" s="381">
        <v>9999</v>
      </c>
      <c r="AH1390" s="381" t="s">
        <v>10057</v>
      </c>
      <c r="AI1390" s="381" t="s">
        <v>9154</v>
      </c>
      <c r="AJ1390" s="381">
        <v>0</v>
      </c>
    </row>
    <row r="1391" spans="1:36">
      <c r="A1391" s="381" t="s">
        <v>556</v>
      </c>
      <c r="B1391" s="381" t="s">
        <v>10056</v>
      </c>
      <c r="C1391" s="381">
        <v>23</v>
      </c>
      <c r="D1391" s="381">
        <v>3</v>
      </c>
      <c r="E1391" s="381" t="s">
        <v>9988</v>
      </c>
      <c r="F1391" s="381" t="s">
        <v>9987</v>
      </c>
      <c r="G1391" s="381" t="s">
        <v>9986</v>
      </c>
      <c r="H1391" s="381">
        <v>45200</v>
      </c>
      <c r="I1391" s="381">
        <v>19600</v>
      </c>
      <c r="J1391" s="381">
        <v>22400</v>
      </c>
      <c r="K1391" s="381">
        <v>25200</v>
      </c>
      <c r="L1391" s="381">
        <v>27950</v>
      </c>
      <c r="M1391" s="381">
        <v>30200</v>
      </c>
      <c r="N1391" s="381">
        <v>32450</v>
      </c>
      <c r="O1391" s="381">
        <v>34700</v>
      </c>
      <c r="P1391" s="381">
        <v>36900</v>
      </c>
      <c r="Q1391" s="381">
        <v>12060</v>
      </c>
      <c r="R1391" s="381">
        <v>16240</v>
      </c>
      <c r="S1391" s="381">
        <v>20420</v>
      </c>
      <c r="T1391" s="381">
        <v>24600</v>
      </c>
      <c r="U1391" s="381">
        <v>28780</v>
      </c>
      <c r="V1391" s="381">
        <v>32450</v>
      </c>
      <c r="W1391" s="381">
        <v>34700</v>
      </c>
      <c r="X1391" s="381">
        <v>36900</v>
      </c>
      <c r="Y1391" s="381">
        <v>31300</v>
      </c>
      <c r="Z1391" s="381">
        <v>35800</v>
      </c>
      <c r="AA1391" s="381">
        <v>40250</v>
      </c>
      <c r="AB1391" s="381">
        <v>44700</v>
      </c>
      <c r="AC1391" s="381">
        <v>48300</v>
      </c>
      <c r="AD1391" s="381">
        <v>51900</v>
      </c>
      <c r="AE1391" s="381">
        <v>55450</v>
      </c>
      <c r="AF1391" s="381">
        <v>59050</v>
      </c>
      <c r="AG1391" s="381">
        <v>9999</v>
      </c>
      <c r="AH1391" s="381" t="s">
        <v>10055</v>
      </c>
      <c r="AI1391" s="381" t="s">
        <v>9154</v>
      </c>
      <c r="AJ1391" s="381">
        <v>0</v>
      </c>
    </row>
    <row r="1392" spans="1:36">
      <c r="A1392" s="381" t="s">
        <v>556</v>
      </c>
      <c r="B1392" s="381" t="s">
        <v>10054</v>
      </c>
      <c r="C1392" s="381">
        <v>23</v>
      </c>
      <c r="D1392" s="381">
        <v>3</v>
      </c>
      <c r="E1392" s="381" t="s">
        <v>9988</v>
      </c>
      <c r="F1392" s="381" t="s">
        <v>9987</v>
      </c>
      <c r="G1392" s="381" t="s">
        <v>9986</v>
      </c>
      <c r="H1392" s="381">
        <v>45200</v>
      </c>
      <c r="I1392" s="381">
        <v>19600</v>
      </c>
      <c r="J1392" s="381">
        <v>22400</v>
      </c>
      <c r="K1392" s="381">
        <v>25200</v>
      </c>
      <c r="L1392" s="381">
        <v>27950</v>
      </c>
      <c r="M1392" s="381">
        <v>30200</v>
      </c>
      <c r="N1392" s="381">
        <v>32450</v>
      </c>
      <c r="O1392" s="381">
        <v>34700</v>
      </c>
      <c r="P1392" s="381">
        <v>36900</v>
      </c>
      <c r="Q1392" s="381">
        <v>12060</v>
      </c>
      <c r="R1392" s="381">
        <v>16240</v>
      </c>
      <c r="S1392" s="381">
        <v>20420</v>
      </c>
      <c r="T1392" s="381">
        <v>24600</v>
      </c>
      <c r="U1392" s="381">
        <v>28780</v>
      </c>
      <c r="V1392" s="381">
        <v>32450</v>
      </c>
      <c r="W1392" s="381">
        <v>34700</v>
      </c>
      <c r="X1392" s="381">
        <v>36900</v>
      </c>
      <c r="Y1392" s="381">
        <v>31300</v>
      </c>
      <c r="Z1392" s="381">
        <v>35800</v>
      </c>
      <c r="AA1392" s="381">
        <v>40250</v>
      </c>
      <c r="AB1392" s="381">
        <v>44700</v>
      </c>
      <c r="AC1392" s="381">
        <v>48300</v>
      </c>
      <c r="AD1392" s="381">
        <v>51900</v>
      </c>
      <c r="AE1392" s="381">
        <v>55450</v>
      </c>
      <c r="AF1392" s="381">
        <v>59050</v>
      </c>
      <c r="AG1392" s="381">
        <v>9999</v>
      </c>
      <c r="AH1392" s="381" t="s">
        <v>10053</v>
      </c>
      <c r="AI1392" s="381" t="s">
        <v>9154</v>
      </c>
      <c r="AJ1392" s="381">
        <v>0</v>
      </c>
    </row>
    <row r="1393" spans="1:36">
      <c r="A1393" s="381" t="s">
        <v>556</v>
      </c>
      <c r="B1393" s="381" t="s">
        <v>10052</v>
      </c>
      <c r="C1393" s="381">
        <v>23</v>
      </c>
      <c r="D1393" s="381">
        <v>3</v>
      </c>
      <c r="E1393" s="381" t="s">
        <v>9988</v>
      </c>
      <c r="F1393" s="381" t="s">
        <v>9987</v>
      </c>
      <c r="G1393" s="381" t="s">
        <v>9986</v>
      </c>
      <c r="H1393" s="381">
        <v>45200</v>
      </c>
      <c r="I1393" s="381">
        <v>19600</v>
      </c>
      <c r="J1393" s="381">
        <v>22400</v>
      </c>
      <c r="K1393" s="381">
        <v>25200</v>
      </c>
      <c r="L1393" s="381">
        <v>27950</v>
      </c>
      <c r="M1393" s="381">
        <v>30200</v>
      </c>
      <c r="N1393" s="381">
        <v>32450</v>
      </c>
      <c r="O1393" s="381">
        <v>34700</v>
      </c>
      <c r="P1393" s="381">
        <v>36900</v>
      </c>
      <c r="Q1393" s="381">
        <v>12060</v>
      </c>
      <c r="R1393" s="381">
        <v>16240</v>
      </c>
      <c r="S1393" s="381">
        <v>20420</v>
      </c>
      <c r="T1393" s="381">
        <v>24600</v>
      </c>
      <c r="U1393" s="381">
        <v>28780</v>
      </c>
      <c r="V1393" s="381">
        <v>32450</v>
      </c>
      <c r="W1393" s="381">
        <v>34700</v>
      </c>
      <c r="X1393" s="381">
        <v>36900</v>
      </c>
      <c r="Y1393" s="381">
        <v>31300</v>
      </c>
      <c r="Z1393" s="381">
        <v>35800</v>
      </c>
      <c r="AA1393" s="381">
        <v>40250</v>
      </c>
      <c r="AB1393" s="381">
        <v>44700</v>
      </c>
      <c r="AC1393" s="381">
        <v>48300</v>
      </c>
      <c r="AD1393" s="381">
        <v>51900</v>
      </c>
      <c r="AE1393" s="381">
        <v>55450</v>
      </c>
      <c r="AF1393" s="381">
        <v>59050</v>
      </c>
      <c r="AG1393" s="381">
        <v>9999</v>
      </c>
      <c r="AH1393" s="381" t="s">
        <v>10051</v>
      </c>
      <c r="AI1393" s="381" t="s">
        <v>9154</v>
      </c>
      <c r="AJ1393" s="381">
        <v>0</v>
      </c>
    </row>
    <row r="1394" spans="1:36">
      <c r="A1394" s="381" t="s">
        <v>556</v>
      </c>
      <c r="B1394" s="381" t="s">
        <v>10050</v>
      </c>
      <c r="C1394" s="381">
        <v>23</v>
      </c>
      <c r="D1394" s="381">
        <v>3</v>
      </c>
      <c r="E1394" s="381" t="s">
        <v>9988</v>
      </c>
      <c r="F1394" s="381" t="s">
        <v>9987</v>
      </c>
      <c r="G1394" s="381" t="s">
        <v>9986</v>
      </c>
      <c r="H1394" s="381">
        <v>45200</v>
      </c>
      <c r="I1394" s="381">
        <v>19600</v>
      </c>
      <c r="J1394" s="381">
        <v>22400</v>
      </c>
      <c r="K1394" s="381">
        <v>25200</v>
      </c>
      <c r="L1394" s="381">
        <v>27950</v>
      </c>
      <c r="M1394" s="381">
        <v>30200</v>
      </c>
      <c r="N1394" s="381">
        <v>32450</v>
      </c>
      <c r="O1394" s="381">
        <v>34700</v>
      </c>
      <c r="P1394" s="381">
        <v>36900</v>
      </c>
      <c r="Q1394" s="381">
        <v>12060</v>
      </c>
      <c r="R1394" s="381">
        <v>16240</v>
      </c>
      <c r="S1394" s="381">
        <v>20420</v>
      </c>
      <c r="T1394" s="381">
        <v>24600</v>
      </c>
      <c r="U1394" s="381">
        <v>28780</v>
      </c>
      <c r="V1394" s="381">
        <v>32450</v>
      </c>
      <c r="W1394" s="381">
        <v>34700</v>
      </c>
      <c r="X1394" s="381">
        <v>36900</v>
      </c>
      <c r="Y1394" s="381">
        <v>31300</v>
      </c>
      <c r="Z1394" s="381">
        <v>35800</v>
      </c>
      <c r="AA1394" s="381">
        <v>40250</v>
      </c>
      <c r="AB1394" s="381">
        <v>44700</v>
      </c>
      <c r="AC1394" s="381">
        <v>48300</v>
      </c>
      <c r="AD1394" s="381">
        <v>51900</v>
      </c>
      <c r="AE1394" s="381">
        <v>55450</v>
      </c>
      <c r="AF1394" s="381">
        <v>59050</v>
      </c>
      <c r="AG1394" s="381">
        <v>9999</v>
      </c>
      <c r="AH1394" s="381" t="s">
        <v>10049</v>
      </c>
      <c r="AI1394" s="381" t="s">
        <v>9154</v>
      </c>
      <c r="AJ1394" s="381">
        <v>0</v>
      </c>
    </row>
    <row r="1395" spans="1:36">
      <c r="A1395" s="381" t="s">
        <v>556</v>
      </c>
      <c r="B1395" s="381" t="s">
        <v>10048</v>
      </c>
      <c r="C1395" s="381">
        <v>23</v>
      </c>
      <c r="D1395" s="381">
        <v>3</v>
      </c>
      <c r="E1395" s="381" t="s">
        <v>9988</v>
      </c>
      <c r="F1395" s="381" t="s">
        <v>9987</v>
      </c>
      <c r="G1395" s="381" t="s">
        <v>9986</v>
      </c>
      <c r="H1395" s="381">
        <v>45200</v>
      </c>
      <c r="I1395" s="381">
        <v>19600</v>
      </c>
      <c r="J1395" s="381">
        <v>22400</v>
      </c>
      <c r="K1395" s="381">
        <v>25200</v>
      </c>
      <c r="L1395" s="381">
        <v>27950</v>
      </c>
      <c r="M1395" s="381">
        <v>30200</v>
      </c>
      <c r="N1395" s="381">
        <v>32450</v>
      </c>
      <c r="O1395" s="381">
        <v>34700</v>
      </c>
      <c r="P1395" s="381">
        <v>36900</v>
      </c>
      <c r="Q1395" s="381">
        <v>12060</v>
      </c>
      <c r="R1395" s="381">
        <v>16240</v>
      </c>
      <c r="S1395" s="381">
        <v>20420</v>
      </c>
      <c r="T1395" s="381">
        <v>24600</v>
      </c>
      <c r="U1395" s="381">
        <v>28780</v>
      </c>
      <c r="V1395" s="381">
        <v>32450</v>
      </c>
      <c r="W1395" s="381">
        <v>34700</v>
      </c>
      <c r="X1395" s="381">
        <v>36900</v>
      </c>
      <c r="Y1395" s="381">
        <v>31300</v>
      </c>
      <c r="Z1395" s="381">
        <v>35800</v>
      </c>
      <c r="AA1395" s="381">
        <v>40250</v>
      </c>
      <c r="AB1395" s="381">
        <v>44700</v>
      </c>
      <c r="AC1395" s="381">
        <v>48300</v>
      </c>
      <c r="AD1395" s="381">
        <v>51900</v>
      </c>
      <c r="AE1395" s="381">
        <v>55450</v>
      </c>
      <c r="AF1395" s="381">
        <v>59050</v>
      </c>
      <c r="AG1395" s="381">
        <v>9999</v>
      </c>
      <c r="AH1395" s="381" t="s">
        <v>10047</v>
      </c>
      <c r="AI1395" s="381" t="s">
        <v>9154</v>
      </c>
      <c r="AJ1395" s="381">
        <v>0</v>
      </c>
    </row>
    <row r="1396" spans="1:36">
      <c r="A1396" s="381" t="s">
        <v>556</v>
      </c>
      <c r="B1396" s="381" t="s">
        <v>10046</v>
      </c>
      <c r="C1396" s="381">
        <v>23</v>
      </c>
      <c r="D1396" s="381">
        <v>3</v>
      </c>
      <c r="E1396" s="381" t="s">
        <v>9988</v>
      </c>
      <c r="F1396" s="381" t="s">
        <v>9987</v>
      </c>
      <c r="G1396" s="381" t="s">
        <v>9986</v>
      </c>
      <c r="H1396" s="381">
        <v>45200</v>
      </c>
      <c r="I1396" s="381">
        <v>19600</v>
      </c>
      <c r="J1396" s="381">
        <v>22400</v>
      </c>
      <c r="K1396" s="381">
        <v>25200</v>
      </c>
      <c r="L1396" s="381">
        <v>27950</v>
      </c>
      <c r="M1396" s="381">
        <v>30200</v>
      </c>
      <c r="N1396" s="381">
        <v>32450</v>
      </c>
      <c r="O1396" s="381">
        <v>34700</v>
      </c>
      <c r="P1396" s="381">
        <v>36900</v>
      </c>
      <c r="Q1396" s="381">
        <v>12060</v>
      </c>
      <c r="R1396" s="381">
        <v>16240</v>
      </c>
      <c r="S1396" s="381">
        <v>20420</v>
      </c>
      <c r="T1396" s="381">
        <v>24600</v>
      </c>
      <c r="U1396" s="381">
        <v>28780</v>
      </c>
      <c r="V1396" s="381">
        <v>32450</v>
      </c>
      <c r="W1396" s="381">
        <v>34700</v>
      </c>
      <c r="X1396" s="381">
        <v>36900</v>
      </c>
      <c r="Y1396" s="381">
        <v>31300</v>
      </c>
      <c r="Z1396" s="381">
        <v>35800</v>
      </c>
      <c r="AA1396" s="381">
        <v>40250</v>
      </c>
      <c r="AB1396" s="381">
        <v>44700</v>
      </c>
      <c r="AC1396" s="381">
        <v>48300</v>
      </c>
      <c r="AD1396" s="381">
        <v>51900</v>
      </c>
      <c r="AE1396" s="381">
        <v>55450</v>
      </c>
      <c r="AF1396" s="381">
        <v>59050</v>
      </c>
      <c r="AG1396" s="381">
        <v>9999</v>
      </c>
      <c r="AH1396" s="381" t="s">
        <v>10045</v>
      </c>
      <c r="AI1396" s="381" t="s">
        <v>9154</v>
      </c>
      <c r="AJ1396" s="381">
        <v>0</v>
      </c>
    </row>
    <row r="1397" spans="1:36">
      <c r="A1397" s="381" t="s">
        <v>556</v>
      </c>
      <c r="B1397" s="381" t="s">
        <v>10044</v>
      </c>
      <c r="C1397" s="381">
        <v>23</v>
      </c>
      <c r="D1397" s="381">
        <v>3</v>
      </c>
      <c r="E1397" s="381" t="s">
        <v>9988</v>
      </c>
      <c r="F1397" s="381" t="s">
        <v>9987</v>
      </c>
      <c r="G1397" s="381" t="s">
        <v>9986</v>
      </c>
      <c r="H1397" s="381">
        <v>45200</v>
      </c>
      <c r="I1397" s="381">
        <v>19600</v>
      </c>
      <c r="J1397" s="381">
        <v>22400</v>
      </c>
      <c r="K1397" s="381">
        <v>25200</v>
      </c>
      <c r="L1397" s="381">
        <v>27950</v>
      </c>
      <c r="M1397" s="381">
        <v>30200</v>
      </c>
      <c r="N1397" s="381">
        <v>32450</v>
      </c>
      <c r="O1397" s="381">
        <v>34700</v>
      </c>
      <c r="P1397" s="381">
        <v>36900</v>
      </c>
      <c r="Q1397" s="381">
        <v>12060</v>
      </c>
      <c r="R1397" s="381">
        <v>16240</v>
      </c>
      <c r="S1397" s="381">
        <v>20420</v>
      </c>
      <c r="T1397" s="381">
        <v>24600</v>
      </c>
      <c r="U1397" s="381">
        <v>28780</v>
      </c>
      <c r="V1397" s="381">
        <v>32450</v>
      </c>
      <c r="W1397" s="381">
        <v>34700</v>
      </c>
      <c r="X1397" s="381">
        <v>36900</v>
      </c>
      <c r="Y1397" s="381">
        <v>31300</v>
      </c>
      <c r="Z1397" s="381">
        <v>35800</v>
      </c>
      <c r="AA1397" s="381">
        <v>40250</v>
      </c>
      <c r="AB1397" s="381">
        <v>44700</v>
      </c>
      <c r="AC1397" s="381">
        <v>48300</v>
      </c>
      <c r="AD1397" s="381">
        <v>51900</v>
      </c>
      <c r="AE1397" s="381">
        <v>55450</v>
      </c>
      <c r="AF1397" s="381">
        <v>59050</v>
      </c>
      <c r="AG1397" s="381">
        <v>9999</v>
      </c>
      <c r="AH1397" s="381" t="s">
        <v>10043</v>
      </c>
      <c r="AI1397" s="381" t="s">
        <v>9154</v>
      </c>
      <c r="AJ1397" s="381">
        <v>0</v>
      </c>
    </row>
    <row r="1398" spans="1:36">
      <c r="A1398" s="381" t="s">
        <v>556</v>
      </c>
      <c r="B1398" s="381" t="s">
        <v>10042</v>
      </c>
      <c r="C1398" s="381">
        <v>23</v>
      </c>
      <c r="D1398" s="381">
        <v>3</v>
      </c>
      <c r="E1398" s="381" t="s">
        <v>9988</v>
      </c>
      <c r="F1398" s="381" t="s">
        <v>9987</v>
      </c>
      <c r="G1398" s="381" t="s">
        <v>9986</v>
      </c>
      <c r="H1398" s="381">
        <v>45200</v>
      </c>
      <c r="I1398" s="381">
        <v>19600</v>
      </c>
      <c r="J1398" s="381">
        <v>22400</v>
      </c>
      <c r="K1398" s="381">
        <v>25200</v>
      </c>
      <c r="L1398" s="381">
        <v>27950</v>
      </c>
      <c r="M1398" s="381">
        <v>30200</v>
      </c>
      <c r="N1398" s="381">
        <v>32450</v>
      </c>
      <c r="O1398" s="381">
        <v>34700</v>
      </c>
      <c r="P1398" s="381">
        <v>36900</v>
      </c>
      <c r="Q1398" s="381">
        <v>12060</v>
      </c>
      <c r="R1398" s="381">
        <v>16240</v>
      </c>
      <c r="S1398" s="381">
        <v>20420</v>
      </c>
      <c r="T1398" s="381">
        <v>24600</v>
      </c>
      <c r="U1398" s="381">
        <v>28780</v>
      </c>
      <c r="V1398" s="381">
        <v>32450</v>
      </c>
      <c r="W1398" s="381">
        <v>34700</v>
      </c>
      <c r="X1398" s="381">
        <v>36900</v>
      </c>
      <c r="Y1398" s="381">
        <v>31300</v>
      </c>
      <c r="Z1398" s="381">
        <v>35800</v>
      </c>
      <c r="AA1398" s="381">
        <v>40250</v>
      </c>
      <c r="AB1398" s="381">
        <v>44700</v>
      </c>
      <c r="AC1398" s="381">
        <v>48300</v>
      </c>
      <c r="AD1398" s="381">
        <v>51900</v>
      </c>
      <c r="AE1398" s="381">
        <v>55450</v>
      </c>
      <c r="AF1398" s="381">
        <v>59050</v>
      </c>
      <c r="AG1398" s="381">
        <v>9999</v>
      </c>
      <c r="AH1398" s="381" t="s">
        <v>10041</v>
      </c>
      <c r="AI1398" s="381" t="s">
        <v>9154</v>
      </c>
      <c r="AJ1398" s="381">
        <v>0</v>
      </c>
    </row>
    <row r="1399" spans="1:36">
      <c r="A1399" s="381" t="s">
        <v>556</v>
      </c>
      <c r="B1399" s="381" t="s">
        <v>10040</v>
      </c>
      <c r="C1399" s="381">
        <v>23</v>
      </c>
      <c r="D1399" s="381">
        <v>3</v>
      </c>
      <c r="E1399" s="381" t="s">
        <v>9988</v>
      </c>
      <c r="F1399" s="381" t="s">
        <v>9987</v>
      </c>
      <c r="G1399" s="381" t="s">
        <v>9986</v>
      </c>
      <c r="H1399" s="381">
        <v>45200</v>
      </c>
      <c r="I1399" s="381">
        <v>19600</v>
      </c>
      <c r="J1399" s="381">
        <v>22400</v>
      </c>
      <c r="K1399" s="381">
        <v>25200</v>
      </c>
      <c r="L1399" s="381">
        <v>27950</v>
      </c>
      <c r="M1399" s="381">
        <v>30200</v>
      </c>
      <c r="N1399" s="381">
        <v>32450</v>
      </c>
      <c r="O1399" s="381">
        <v>34700</v>
      </c>
      <c r="P1399" s="381">
        <v>36900</v>
      </c>
      <c r="Q1399" s="381">
        <v>12060</v>
      </c>
      <c r="R1399" s="381">
        <v>16240</v>
      </c>
      <c r="S1399" s="381">
        <v>20420</v>
      </c>
      <c r="T1399" s="381">
        <v>24600</v>
      </c>
      <c r="U1399" s="381">
        <v>28780</v>
      </c>
      <c r="V1399" s="381">
        <v>32450</v>
      </c>
      <c r="W1399" s="381">
        <v>34700</v>
      </c>
      <c r="X1399" s="381">
        <v>36900</v>
      </c>
      <c r="Y1399" s="381">
        <v>31300</v>
      </c>
      <c r="Z1399" s="381">
        <v>35800</v>
      </c>
      <c r="AA1399" s="381">
        <v>40250</v>
      </c>
      <c r="AB1399" s="381">
        <v>44700</v>
      </c>
      <c r="AC1399" s="381">
        <v>48300</v>
      </c>
      <c r="AD1399" s="381">
        <v>51900</v>
      </c>
      <c r="AE1399" s="381">
        <v>55450</v>
      </c>
      <c r="AF1399" s="381">
        <v>59050</v>
      </c>
      <c r="AG1399" s="381">
        <v>9999</v>
      </c>
      <c r="AH1399" s="381" t="s">
        <v>10039</v>
      </c>
      <c r="AI1399" s="381" t="s">
        <v>9154</v>
      </c>
      <c r="AJ1399" s="381">
        <v>0</v>
      </c>
    </row>
    <row r="1400" spans="1:36">
      <c r="A1400" s="381" t="s">
        <v>556</v>
      </c>
      <c r="B1400" s="381" t="s">
        <v>10038</v>
      </c>
      <c r="C1400" s="381">
        <v>23</v>
      </c>
      <c r="D1400" s="381">
        <v>3</v>
      </c>
      <c r="E1400" s="381" t="s">
        <v>9988</v>
      </c>
      <c r="F1400" s="381" t="s">
        <v>9987</v>
      </c>
      <c r="G1400" s="381" t="s">
        <v>9986</v>
      </c>
      <c r="H1400" s="381">
        <v>45200</v>
      </c>
      <c r="I1400" s="381">
        <v>19600</v>
      </c>
      <c r="J1400" s="381">
        <v>22400</v>
      </c>
      <c r="K1400" s="381">
        <v>25200</v>
      </c>
      <c r="L1400" s="381">
        <v>27950</v>
      </c>
      <c r="M1400" s="381">
        <v>30200</v>
      </c>
      <c r="N1400" s="381">
        <v>32450</v>
      </c>
      <c r="O1400" s="381">
        <v>34700</v>
      </c>
      <c r="P1400" s="381">
        <v>36900</v>
      </c>
      <c r="Q1400" s="381">
        <v>12060</v>
      </c>
      <c r="R1400" s="381">
        <v>16240</v>
      </c>
      <c r="S1400" s="381">
        <v>20420</v>
      </c>
      <c r="T1400" s="381">
        <v>24600</v>
      </c>
      <c r="U1400" s="381">
        <v>28780</v>
      </c>
      <c r="V1400" s="381">
        <v>32450</v>
      </c>
      <c r="W1400" s="381">
        <v>34700</v>
      </c>
      <c r="X1400" s="381">
        <v>36900</v>
      </c>
      <c r="Y1400" s="381">
        <v>31300</v>
      </c>
      <c r="Z1400" s="381">
        <v>35800</v>
      </c>
      <c r="AA1400" s="381">
        <v>40250</v>
      </c>
      <c r="AB1400" s="381">
        <v>44700</v>
      </c>
      <c r="AC1400" s="381">
        <v>48300</v>
      </c>
      <c r="AD1400" s="381">
        <v>51900</v>
      </c>
      <c r="AE1400" s="381">
        <v>55450</v>
      </c>
      <c r="AF1400" s="381">
        <v>59050</v>
      </c>
      <c r="AG1400" s="381">
        <v>9999</v>
      </c>
      <c r="AH1400" s="381" t="s">
        <v>10037</v>
      </c>
      <c r="AI1400" s="381" t="s">
        <v>9154</v>
      </c>
      <c r="AJ1400" s="381">
        <v>0</v>
      </c>
    </row>
    <row r="1401" spans="1:36">
      <c r="A1401" s="381" t="s">
        <v>556</v>
      </c>
      <c r="B1401" s="381" t="s">
        <v>10036</v>
      </c>
      <c r="C1401" s="381">
        <v>23</v>
      </c>
      <c r="D1401" s="381">
        <v>3</v>
      </c>
      <c r="E1401" s="381" t="s">
        <v>9988</v>
      </c>
      <c r="F1401" s="381" t="s">
        <v>9987</v>
      </c>
      <c r="G1401" s="381" t="s">
        <v>9986</v>
      </c>
      <c r="H1401" s="381">
        <v>45200</v>
      </c>
      <c r="I1401" s="381">
        <v>19600</v>
      </c>
      <c r="J1401" s="381">
        <v>22400</v>
      </c>
      <c r="K1401" s="381">
        <v>25200</v>
      </c>
      <c r="L1401" s="381">
        <v>27950</v>
      </c>
      <c r="M1401" s="381">
        <v>30200</v>
      </c>
      <c r="N1401" s="381">
        <v>32450</v>
      </c>
      <c r="O1401" s="381">
        <v>34700</v>
      </c>
      <c r="P1401" s="381">
        <v>36900</v>
      </c>
      <c r="Q1401" s="381">
        <v>12060</v>
      </c>
      <c r="R1401" s="381">
        <v>16240</v>
      </c>
      <c r="S1401" s="381">
        <v>20420</v>
      </c>
      <c r="T1401" s="381">
        <v>24600</v>
      </c>
      <c r="U1401" s="381">
        <v>28780</v>
      </c>
      <c r="V1401" s="381">
        <v>32450</v>
      </c>
      <c r="W1401" s="381">
        <v>34700</v>
      </c>
      <c r="X1401" s="381">
        <v>36900</v>
      </c>
      <c r="Y1401" s="381">
        <v>31300</v>
      </c>
      <c r="Z1401" s="381">
        <v>35800</v>
      </c>
      <c r="AA1401" s="381">
        <v>40250</v>
      </c>
      <c r="AB1401" s="381">
        <v>44700</v>
      </c>
      <c r="AC1401" s="381">
        <v>48300</v>
      </c>
      <c r="AD1401" s="381">
        <v>51900</v>
      </c>
      <c r="AE1401" s="381">
        <v>55450</v>
      </c>
      <c r="AF1401" s="381">
        <v>59050</v>
      </c>
      <c r="AG1401" s="381">
        <v>9999</v>
      </c>
      <c r="AH1401" s="381" t="s">
        <v>10035</v>
      </c>
      <c r="AI1401" s="381" t="s">
        <v>9154</v>
      </c>
      <c r="AJ1401" s="381">
        <v>0</v>
      </c>
    </row>
    <row r="1402" spans="1:36">
      <c r="A1402" s="381" t="s">
        <v>556</v>
      </c>
      <c r="B1402" s="381" t="s">
        <v>10034</v>
      </c>
      <c r="C1402" s="381">
        <v>23</v>
      </c>
      <c r="D1402" s="381">
        <v>3</v>
      </c>
      <c r="E1402" s="381" t="s">
        <v>9988</v>
      </c>
      <c r="F1402" s="381" t="s">
        <v>9987</v>
      </c>
      <c r="G1402" s="381" t="s">
        <v>9986</v>
      </c>
      <c r="H1402" s="381">
        <v>45200</v>
      </c>
      <c r="I1402" s="381">
        <v>19600</v>
      </c>
      <c r="J1402" s="381">
        <v>22400</v>
      </c>
      <c r="K1402" s="381">
        <v>25200</v>
      </c>
      <c r="L1402" s="381">
        <v>27950</v>
      </c>
      <c r="M1402" s="381">
        <v>30200</v>
      </c>
      <c r="N1402" s="381">
        <v>32450</v>
      </c>
      <c r="O1402" s="381">
        <v>34700</v>
      </c>
      <c r="P1402" s="381">
        <v>36900</v>
      </c>
      <c r="Q1402" s="381">
        <v>12060</v>
      </c>
      <c r="R1402" s="381">
        <v>16240</v>
      </c>
      <c r="S1402" s="381">
        <v>20420</v>
      </c>
      <c r="T1402" s="381">
        <v>24600</v>
      </c>
      <c r="U1402" s="381">
        <v>28780</v>
      </c>
      <c r="V1402" s="381">
        <v>32450</v>
      </c>
      <c r="W1402" s="381">
        <v>34700</v>
      </c>
      <c r="X1402" s="381">
        <v>36900</v>
      </c>
      <c r="Y1402" s="381">
        <v>31300</v>
      </c>
      <c r="Z1402" s="381">
        <v>35800</v>
      </c>
      <c r="AA1402" s="381">
        <v>40250</v>
      </c>
      <c r="AB1402" s="381">
        <v>44700</v>
      </c>
      <c r="AC1402" s="381">
        <v>48300</v>
      </c>
      <c r="AD1402" s="381">
        <v>51900</v>
      </c>
      <c r="AE1402" s="381">
        <v>55450</v>
      </c>
      <c r="AF1402" s="381">
        <v>59050</v>
      </c>
      <c r="AG1402" s="381">
        <v>9999</v>
      </c>
      <c r="AH1402" s="381" t="s">
        <v>10033</v>
      </c>
      <c r="AI1402" s="381" t="s">
        <v>9154</v>
      </c>
      <c r="AJ1402" s="381">
        <v>0</v>
      </c>
    </row>
    <row r="1403" spans="1:36">
      <c r="A1403" s="381" t="s">
        <v>556</v>
      </c>
      <c r="B1403" s="381" t="s">
        <v>10032</v>
      </c>
      <c r="C1403" s="381">
        <v>23</v>
      </c>
      <c r="D1403" s="381">
        <v>3</v>
      </c>
      <c r="E1403" s="381" t="s">
        <v>9988</v>
      </c>
      <c r="F1403" s="381" t="s">
        <v>9987</v>
      </c>
      <c r="G1403" s="381" t="s">
        <v>9986</v>
      </c>
      <c r="H1403" s="381">
        <v>45200</v>
      </c>
      <c r="I1403" s="381">
        <v>19600</v>
      </c>
      <c r="J1403" s="381">
        <v>22400</v>
      </c>
      <c r="K1403" s="381">
        <v>25200</v>
      </c>
      <c r="L1403" s="381">
        <v>27950</v>
      </c>
      <c r="M1403" s="381">
        <v>30200</v>
      </c>
      <c r="N1403" s="381">
        <v>32450</v>
      </c>
      <c r="O1403" s="381">
        <v>34700</v>
      </c>
      <c r="P1403" s="381">
        <v>36900</v>
      </c>
      <c r="Q1403" s="381">
        <v>12060</v>
      </c>
      <c r="R1403" s="381">
        <v>16240</v>
      </c>
      <c r="S1403" s="381">
        <v>20420</v>
      </c>
      <c r="T1403" s="381">
        <v>24600</v>
      </c>
      <c r="U1403" s="381">
        <v>28780</v>
      </c>
      <c r="V1403" s="381">
        <v>32450</v>
      </c>
      <c r="W1403" s="381">
        <v>34700</v>
      </c>
      <c r="X1403" s="381">
        <v>36900</v>
      </c>
      <c r="Y1403" s="381">
        <v>31300</v>
      </c>
      <c r="Z1403" s="381">
        <v>35800</v>
      </c>
      <c r="AA1403" s="381">
        <v>40250</v>
      </c>
      <c r="AB1403" s="381">
        <v>44700</v>
      </c>
      <c r="AC1403" s="381">
        <v>48300</v>
      </c>
      <c r="AD1403" s="381">
        <v>51900</v>
      </c>
      <c r="AE1403" s="381">
        <v>55450</v>
      </c>
      <c r="AF1403" s="381">
        <v>59050</v>
      </c>
      <c r="AG1403" s="381">
        <v>9999</v>
      </c>
      <c r="AH1403" s="381" t="s">
        <v>10031</v>
      </c>
      <c r="AI1403" s="381" t="s">
        <v>9154</v>
      </c>
      <c r="AJ1403" s="381">
        <v>0</v>
      </c>
    </row>
    <row r="1404" spans="1:36">
      <c r="A1404" s="381" t="s">
        <v>556</v>
      </c>
      <c r="B1404" s="381" t="s">
        <v>10030</v>
      </c>
      <c r="C1404" s="381">
        <v>23</v>
      </c>
      <c r="D1404" s="381">
        <v>3</v>
      </c>
      <c r="E1404" s="381" t="s">
        <v>9988</v>
      </c>
      <c r="F1404" s="381" t="s">
        <v>9987</v>
      </c>
      <c r="G1404" s="381" t="s">
        <v>9986</v>
      </c>
      <c r="H1404" s="381">
        <v>45200</v>
      </c>
      <c r="I1404" s="381">
        <v>19600</v>
      </c>
      <c r="J1404" s="381">
        <v>22400</v>
      </c>
      <c r="K1404" s="381">
        <v>25200</v>
      </c>
      <c r="L1404" s="381">
        <v>27950</v>
      </c>
      <c r="M1404" s="381">
        <v>30200</v>
      </c>
      <c r="N1404" s="381">
        <v>32450</v>
      </c>
      <c r="O1404" s="381">
        <v>34700</v>
      </c>
      <c r="P1404" s="381">
        <v>36900</v>
      </c>
      <c r="Q1404" s="381">
        <v>12060</v>
      </c>
      <c r="R1404" s="381">
        <v>16240</v>
      </c>
      <c r="S1404" s="381">
        <v>20420</v>
      </c>
      <c r="T1404" s="381">
        <v>24600</v>
      </c>
      <c r="U1404" s="381">
        <v>28780</v>
      </c>
      <c r="V1404" s="381">
        <v>32450</v>
      </c>
      <c r="W1404" s="381">
        <v>34700</v>
      </c>
      <c r="X1404" s="381">
        <v>36900</v>
      </c>
      <c r="Y1404" s="381">
        <v>31300</v>
      </c>
      <c r="Z1404" s="381">
        <v>35800</v>
      </c>
      <c r="AA1404" s="381">
        <v>40250</v>
      </c>
      <c r="AB1404" s="381">
        <v>44700</v>
      </c>
      <c r="AC1404" s="381">
        <v>48300</v>
      </c>
      <c r="AD1404" s="381">
        <v>51900</v>
      </c>
      <c r="AE1404" s="381">
        <v>55450</v>
      </c>
      <c r="AF1404" s="381">
        <v>59050</v>
      </c>
      <c r="AG1404" s="381">
        <v>9999</v>
      </c>
      <c r="AH1404" s="381" t="s">
        <v>10029</v>
      </c>
      <c r="AI1404" s="381" t="s">
        <v>9154</v>
      </c>
      <c r="AJ1404" s="381">
        <v>0</v>
      </c>
    </row>
    <row r="1405" spans="1:36">
      <c r="A1405" s="381" t="s">
        <v>556</v>
      </c>
      <c r="B1405" s="381" t="s">
        <v>10028</v>
      </c>
      <c r="C1405" s="381">
        <v>23</v>
      </c>
      <c r="D1405" s="381">
        <v>3</v>
      </c>
      <c r="E1405" s="381" t="s">
        <v>9988</v>
      </c>
      <c r="F1405" s="381" t="s">
        <v>9987</v>
      </c>
      <c r="G1405" s="381" t="s">
        <v>9986</v>
      </c>
      <c r="H1405" s="381">
        <v>45200</v>
      </c>
      <c r="I1405" s="381">
        <v>19600</v>
      </c>
      <c r="J1405" s="381">
        <v>22400</v>
      </c>
      <c r="K1405" s="381">
        <v>25200</v>
      </c>
      <c r="L1405" s="381">
        <v>27950</v>
      </c>
      <c r="M1405" s="381">
        <v>30200</v>
      </c>
      <c r="N1405" s="381">
        <v>32450</v>
      </c>
      <c r="O1405" s="381">
        <v>34700</v>
      </c>
      <c r="P1405" s="381">
        <v>36900</v>
      </c>
      <c r="Q1405" s="381">
        <v>12060</v>
      </c>
      <c r="R1405" s="381">
        <v>16240</v>
      </c>
      <c r="S1405" s="381">
        <v>20420</v>
      </c>
      <c r="T1405" s="381">
        <v>24600</v>
      </c>
      <c r="U1405" s="381">
        <v>28780</v>
      </c>
      <c r="V1405" s="381">
        <v>32450</v>
      </c>
      <c r="W1405" s="381">
        <v>34700</v>
      </c>
      <c r="X1405" s="381">
        <v>36900</v>
      </c>
      <c r="Y1405" s="381">
        <v>31300</v>
      </c>
      <c r="Z1405" s="381">
        <v>35800</v>
      </c>
      <c r="AA1405" s="381">
        <v>40250</v>
      </c>
      <c r="AB1405" s="381">
        <v>44700</v>
      </c>
      <c r="AC1405" s="381">
        <v>48300</v>
      </c>
      <c r="AD1405" s="381">
        <v>51900</v>
      </c>
      <c r="AE1405" s="381">
        <v>55450</v>
      </c>
      <c r="AF1405" s="381">
        <v>59050</v>
      </c>
      <c r="AG1405" s="381">
        <v>9999</v>
      </c>
      <c r="AH1405" s="381" t="s">
        <v>9514</v>
      </c>
      <c r="AI1405" s="381" t="s">
        <v>9154</v>
      </c>
      <c r="AJ1405" s="381">
        <v>0</v>
      </c>
    </row>
    <row r="1406" spans="1:36">
      <c r="A1406" s="381" t="s">
        <v>556</v>
      </c>
      <c r="B1406" s="381" t="s">
        <v>10027</v>
      </c>
      <c r="C1406" s="381">
        <v>23</v>
      </c>
      <c r="D1406" s="381">
        <v>3</v>
      </c>
      <c r="E1406" s="381" t="s">
        <v>9988</v>
      </c>
      <c r="F1406" s="381" t="s">
        <v>9987</v>
      </c>
      <c r="G1406" s="381" t="s">
        <v>9986</v>
      </c>
      <c r="H1406" s="381">
        <v>45200</v>
      </c>
      <c r="I1406" s="381">
        <v>19600</v>
      </c>
      <c r="J1406" s="381">
        <v>22400</v>
      </c>
      <c r="K1406" s="381">
        <v>25200</v>
      </c>
      <c r="L1406" s="381">
        <v>27950</v>
      </c>
      <c r="M1406" s="381">
        <v>30200</v>
      </c>
      <c r="N1406" s="381">
        <v>32450</v>
      </c>
      <c r="O1406" s="381">
        <v>34700</v>
      </c>
      <c r="P1406" s="381">
        <v>36900</v>
      </c>
      <c r="Q1406" s="381">
        <v>12060</v>
      </c>
      <c r="R1406" s="381">
        <v>16240</v>
      </c>
      <c r="S1406" s="381">
        <v>20420</v>
      </c>
      <c r="T1406" s="381">
        <v>24600</v>
      </c>
      <c r="U1406" s="381">
        <v>28780</v>
      </c>
      <c r="V1406" s="381">
        <v>32450</v>
      </c>
      <c r="W1406" s="381">
        <v>34700</v>
      </c>
      <c r="X1406" s="381">
        <v>36900</v>
      </c>
      <c r="Y1406" s="381">
        <v>31300</v>
      </c>
      <c r="Z1406" s="381">
        <v>35800</v>
      </c>
      <c r="AA1406" s="381">
        <v>40250</v>
      </c>
      <c r="AB1406" s="381">
        <v>44700</v>
      </c>
      <c r="AC1406" s="381">
        <v>48300</v>
      </c>
      <c r="AD1406" s="381">
        <v>51900</v>
      </c>
      <c r="AE1406" s="381">
        <v>55450</v>
      </c>
      <c r="AF1406" s="381">
        <v>59050</v>
      </c>
      <c r="AG1406" s="381">
        <v>9999</v>
      </c>
      <c r="AH1406" s="381" t="s">
        <v>10026</v>
      </c>
      <c r="AI1406" s="381" t="s">
        <v>9154</v>
      </c>
      <c r="AJ1406" s="381">
        <v>0</v>
      </c>
    </row>
    <row r="1407" spans="1:36">
      <c r="A1407" s="381" t="s">
        <v>556</v>
      </c>
      <c r="B1407" s="381" t="s">
        <v>10025</v>
      </c>
      <c r="C1407" s="381">
        <v>23</v>
      </c>
      <c r="D1407" s="381">
        <v>3</v>
      </c>
      <c r="E1407" s="381" t="s">
        <v>9988</v>
      </c>
      <c r="F1407" s="381" t="s">
        <v>9987</v>
      </c>
      <c r="G1407" s="381" t="s">
        <v>9986</v>
      </c>
      <c r="H1407" s="381">
        <v>45200</v>
      </c>
      <c r="I1407" s="381">
        <v>19600</v>
      </c>
      <c r="J1407" s="381">
        <v>22400</v>
      </c>
      <c r="K1407" s="381">
        <v>25200</v>
      </c>
      <c r="L1407" s="381">
        <v>27950</v>
      </c>
      <c r="M1407" s="381">
        <v>30200</v>
      </c>
      <c r="N1407" s="381">
        <v>32450</v>
      </c>
      <c r="O1407" s="381">
        <v>34700</v>
      </c>
      <c r="P1407" s="381">
        <v>36900</v>
      </c>
      <c r="Q1407" s="381">
        <v>12060</v>
      </c>
      <c r="R1407" s="381">
        <v>16240</v>
      </c>
      <c r="S1407" s="381">
        <v>20420</v>
      </c>
      <c r="T1407" s="381">
        <v>24600</v>
      </c>
      <c r="U1407" s="381">
        <v>28780</v>
      </c>
      <c r="V1407" s="381">
        <v>32450</v>
      </c>
      <c r="W1407" s="381">
        <v>34700</v>
      </c>
      <c r="X1407" s="381">
        <v>36900</v>
      </c>
      <c r="Y1407" s="381">
        <v>31300</v>
      </c>
      <c r="Z1407" s="381">
        <v>35800</v>
      </c>
      <c r="AA1407" s="381">
        <v>40250</v>
      </c>
      <c r="AB1407" s="381">
        <v>44700</v>
      </c>
      <c r="AC1407" s="381">
        <v>48300</v>
      </c>
      <c r="AD1407" s="381">
        <v>51900</v>
      </c>
      <c r="AE1407" s="381">
        <v>55450</v>
      </c>
      <c r="AF1407" s="381">
        <v>59050</v>
      </c>
      <c r="AG1407" s="381">
        <v>9999</v>
      </c>
      <c r="AH1407" s="381" t="s">
        <v>10024</v>
      </c>
      <c r="AI1407" s="381" t="s">
        <v>9154</v>
      </c>
      <c r="AJ1407" s="381">
        <v>0</v>
      </c>
    </row>
    <row r="1408" spans="1:36">
      <c r="A1408" s="381" t="s">
        <v>556</v>
      </c>
      <c r="B1408" s="381" t="s">
        <v>10023</v>
      </c>
      <c r="C1408" s="381">
        <v>23</v>
      </c>
      <c r="D1408" s="381">
        <v>3</v>
      </c>
      <c r="E1408" s="381" t="s">
        <v>9988</v>
      </c>
      <c r="F1408" s="381" t="s">
        <v>9987</v>
      </c>
      <c r="G1408" s="381" t="s">
        <v>9986</v>
      </c>
      <c r="H1408" s="381">
        <v>45200</v>
      </c>
      <c r="I1408" s="381">
        <v>19600</v>
      </c>
      <c r="J1408" s="381">
        <v>22400</v>
      </c>
      <c r="K1408" s="381">
        <v>25200</v>
      </c>
      <c r="L1408" s="381">
        <v>27950</v>
      </c>
      <c r="M1408" s="381">
        <v>30200</v>
      </c>
      <c r="N1408" s="381">
        <v>32450</v>
      </c>
      <c r="O1408" s="381">
        <v>34700</v>
      </c>
      <c r="P1408" s="381">
        <v>36900</v>
      </c>
      <c r="Q1408" s="381">
        <v>12060</v>
      </c>
      <c r="R1408" s="381">
        <v>16240</v>
      </c>
      <c r="S1408" s="381">
        <v>20420</v>
      </c>
      <c r="T1408" s="381">
        <v>24600</v>
      </c>
      <c r="U1408" s="381">
        <v>28780</v>
      </c>
      <c r="V1408" s="381">
        <v>32450</v>
      </c>
      <c r="W1408" s="381">
        <v>34700</v>
      </c>
      <c r="X1408" s="381">
        <v>36900</v>
      </c>
      <c r="Y1408" s="381">
        <v>31300</v>
      </c>
      <c r="Z1408" s="381">
        <v>35800</v>
      </c>
      <c r="AA1408" s="381">
        <v>40250</v>
      </c>
      <c r="AB1408" s="381">
        <v>44700</v>
      </c>
      <c r="AC1408" s="381">
        <v>48300</v>
      </c>
      <c r="AD1408" s="381">
        <v>51900</v>
      </c>
      <c r="AE1408" s="381">
        <v>55450</v>
      </c>
      <c r="AF1408" s="381">
        <v>59050</v>
      </c>
      <c r="AG1408" s="381">
        <v>9999</v>
      </c>
      <c r="AH1408" s="381" t="s">
        <v>10022</v>
      </c>
      <c r="AI1408" s="381" t="s">
        <v>9154</v>
      </c>
      <c r="AJ1408" s="381">
        <v>0</v>
      </c>
    </row>
    <row r="1409" spans="1:36">
      <c r="A1409" s="381" t="s">
        <v>556</v>
      </c>
      <c r="B1409" s="381" t="s">
        <v>10021</v>
      </c>
      <c r="C1409" s="381">
        <v>23</v>
      </c>
      <c r="D1409" s="381">
        <v>3</v>
      </c>
      <c r="E1409" s="381" t="s">
        <v>9988</v>
      </c>
      <c r="F1409" s="381" t="s">
        <v>9987</v>
      </c>
      <c r="G1409" s="381" t="s">
        <v>9986</v>
      </c>
      <c r="H1409" s="381">
        <v>45200</v>
      </c>
      <c r="I1409" s="381">
        <v>19600</v>
      </c>
      <c r="J1409" s="381">
        <v>22400</v>
      </c>
      <c r="K1409" s="381">
        <v>25200</v>
      </c>
      <c r="L1409" s="381">
        <v>27950</v>
      </c>
      <c r="M1409" s="381">
        <v>30200</v>
      </c>
      <c r="N1409" s="381">
        <v>32450</v>
      </c>
      <c r="O1409" s="381">
        <v>34700</v>
      </c>
      <c r="P1409" s="381">
        <v>36900</v>
      </c>
      <c r="Q1409" s="381">
        <v>12060</v>
      </c>
      <c r="R1409" s="381">
        <v>16240</v>
      </c>
      <c r="S1409" s="381">
        <v>20420</v>
      </c>
      <c r="T1409" s="381">
        <v>24600</v>
      </c>
      <c r="U1409" s="381">
        <v>28780</v>
      </c>
      <c r="V1409" s="381">
        <v>32450</v>
      </c>
      <c r="W1409" s="381">
        <v>34700</v>
      </c>
      <c r="X1409" s="381">
        <v>36900</v>
      </c>
      <c r="Y1409" s="381">
        <v>31300</v>
      </c>
      <c r="Z1409" s="381">
        <v>35800</v>
      </c>
      <c r="AA1409" s="381">
        <v>40250</v>
      </c>
      <c r="AB1409" s="381">
        <v>44700</v>
      </c>
      <c r="AC1409" s="381">
        <v>48300</v>
      </c>
      <c r="AD1409" s="381">
        <v>51900</v>
      </c>
      <c r="AE1409" s="381">
        <v>55450</v>
      </c>
      <c r="AF1409" s="381">
        <v>59050</v>
      </c>
      <c r="AG1409" s="381">
        <v>9999</v>
      </c>
      <c r="AH1409" s="381" t="s">
        <v>10020</v>
      </c>
      <c r="AI1409" s="381" t="s">
        <v>9154</v>
      </c>
      <c r="AJ1409" s="381">
        <v>0</v>
      </c>
    </row>
    <row r="1410" spans="1:36">
      <c r="A1410" s="381" t="s">
        <v>556</v>
      </c>
      <c r="B1410" s="381" t="s">
        <v>10019</v>
      </c>
      <c r="C1410" s="381">
        <v>23</v>
      </c>
      <c r="D1410" s="381">
        <v>3</v>
      </c>
      <c r="E1410" s="381" t="s">
        <v>9988</v>
      </c>
      <c r="F1410" s="381" t="s">
        <v>9987</v>
      </c>
      <c r="G1410" s="381" t="s">
        <v>9986</v>
      </c>
      <c r="H1410" s="381">
        <v>45200</v>
      </c>
      <c r="I1410" s="381">
        <v>19600</v>
      </c>
      <c r="J1410" s="381">
        <v>22400</v>
      </c>
      <c r="K1410" s="381">
        <v>25200</v>
      </c>
      <c r="L1410" s="381">
        <v>27950</v>
      </c>
      <c r="M1410" s="381">
        <v>30200</v>
      </c>
      <c r="N1410" s="381">
        <v>32450</v>
      </c>
      <c r="O1410" s="381">
        <v>34700</v>
      </c>
      <c r="P1410" s="381">
        <v>36900</v>
      </c>
      <c r="Q1410" s="381">
        <v>12060</v>
      </c>
      <c r="R1410" s="381">
        <v>16240</v>
      </c>
      <c r="S1410" s="381">
        <v>20420</v>
      </c>
      <c r="T1410" s="381">
        <v>24600</v>
      </c>
      <c r="U1410" s="381">
        <v>28780</v>
      </c>
      <c r="V1410" s="381">
        <v>32450</v>
      </c>
      <c r="W1410" s="381">
        <v>34700</v>
      </c>
      <c r="X1410" s="381">
        <v>36900</v>
      </c>
      <c r="Y1410" s="381">
        <v>31300</v>
      </c>
      <c r="Z1410" s="381">
        <v>35800</v>
      </c>
      <c r="AA1410" s="381">
        <v>40250</v>
      </c>
      <c r="AB1410" s="381">
        <v>44700</v>
      </c>
      <c r="AC1410" s="381">
        <v>48300</v>
      </c>
      <c r="AD1410" s="381">
        <v>51900</v>
      </c>
      <c r="AE1410" s="381">
        <v>55450</v>
      </c>
      <c r="AF1410" s="381">
        <v>59050</v>
      </c>
      <c r="AG1410" s="381">
        <v>9999</v>
      </c>
      <c r="AH1410" s="381" t="s">
        <v>10018</v>
      </c>
      <c r="AI1410" s="381" t="s">
        <v>9154</v>
      </c>
      <c r="AJ1410" s="381">
        <v>0</v>
      </c>
    </row>
    <row r="1411" spans="1:36">
      <c r="A1411" s="381" t="s">
        <v>556</v>
      </c>
      <c r="B1411" s="381" t="s">
        <v>10017</v>
      </c>
      <c r="C1411" s="381">
        <v>23</v>
      </c>
      <c r="D1411" s="381">
        <v>3</v>
      </c>
      <c r="E1411" s="381" t="s">
        <v>9988</v>
      </c>
      <c r="F1411" s="381" t="s">
        <v>9987</v>
      </c>
      <c r="G1411" s="381" t="s">
        <v>9986</v>
      </c>
      <c r="H1411" s="381">
        <v>45200</v>
      </c>
      <c r="I1411" s="381">
        <v>19600</v>
      </c>
      <c r="J1411" s="381">
        <v>22400</v>
      </c>
      <c r="K1411" s="381">
        <v>25200</v>
      </c>
      <c r="L1411" s="381">
        <v>27950</v>
      </c>
      <c r="M1411" s="381">
        <v>30200</v>
      </c>
      <c r="N1411" s="381">
        <v>32450</v>
      </c>
      <c r="O1411" s="381">
        <v>34700</v>
      </c>
      <c r="P1411" s="381">
        <v>36900</v>
      </c>
      <c r="Q1411" s="381">
        <v>12060</v>
      </c>
      <c r="R1411" s="381">
        <v>16240</v>
      </c>
      <c r="S1411" s="381">
        <v>20420</v>
      </c>
      <c r="T1411" s="381">
        <v>24600</v>
      </c>
      <c r="U1411" s="381">
        <v>28780</v>
      </c>
      <c r="V1411" s="381">
        <v>32450</v>
      </c>
      <c r="W1411" s="381">
        <v>34700</v>
      </c>
      <c r="X1411" s="381">
        <v>36900</v>
      </c>
      <c r="Y1411" s="381">
        <v>31300</v>
      </c>
      <c r="Z1411" s="381">
        <v>35800</v>
      </c>
      <c r="AA1411" s="381">
        <v>40250</v>
      </c>
      <c r="AB1411" s="381">
        <v>44700</v>
      </c>
      <c r="AC1411" s="381">
        <v>48300</v>
      </c>
      <c r="AD1411" s="381">
        <v>51900</v>
      </c>
      <c r="AE1411" s="381">
        <v>55450</v>
      </c>
      <c r="AF1411" s="381">
        <v>59050</v>
      </c>
      <c r="AG1411" s="381">
        <v>9999</v>
      </c>
      <c r="AH1411" s="381" t="s">
        <v>10016</v>
      </c>
      <c r="AI1411" s="381" t="s">
        <v>9154</v>
      </c>
      <c r="AJ1411" s="381">
        <v>0</v>
      </c>
    </row>
    <row r="1412" spans="1:36">
      <c r="A1412" s="381" t="s">
        <v>556</v>
      </c>
      <c r="B1412" s="381" t="s">
        <v>10015</v>
      </c>
      <c r="C1412" s="381">
        <v>23</v>
      </c>
      <c r="D1412" s="381">
        <v>3</v>
      </c>
      <c r="E1412" s="381" t="s">
        <v>9988</v>
      </c>
      <c r="F1412" s="381" t="s">
        <v>9987</v>
      </c>
      <c r="G1412" s="381" t="s">
        <v>9986</v>
      </c>
      <c r="H1412" s="381">
        <v>45200</v>
      </c>
      <c r="I1412" s="381">
        <v>19600</v>
      </c>
      <c r="J1412" s="381">
        <v>22400</v>
      </c>
      <c r="K1412" s="381">
        <v>25200</v>
      </c>
      <c r="L1412" s="381">
        <v>27950</v>
      </c>
      <c r="M1412" s="381">
        <v>30200</v>
      </c>
      <c r="N1412" s="381">
        <v>32450</v>
      </c>
      <c r="O1412" s="381">
        <v>34700</v>
      </c>
      <c r="P1412" s="381">
        <v>36900</v>
      </c>
      <c r="Q1412" s="381">
        <v>12060</v>
      </c>
      <c r="R1412" s="381">
        <v>16240</v>
      </c>
      <c r="S1412" s="381">
        <v>20420</v>
      </c>
      <c r="T1412" s="381">
        <v>24600</v>
      </c>
      <c r="U1412" s="381">
        <v>28780</v>
      </c>
      <c r="V1412" s="381">
        <v>32450</v>
      </c>
      <c r="W1412" s="381">
        <v>34700</v>
      </c>
      <c r="X1412" s="381">
        <v>36900</v>
      </c>
      <c r="Y1412" s="381">
        <v>31300</v>
      </c>
      <c r="Z1412" s="381">
        <v>35800</v>
      </c>
      <c r="AA1412" s="381">
        <v>40250</v>
      </c>
      <c r="AB1412" s="381">
        <v>44700</v>
      </c>
      <c r="AC1412" s="381">
        <v>48300</v>
      </c>
      <c r="AD1412" s="381">
        <v>51900</v>
      </c>
      <c r="AE1412" s="381">
        <v>55450</v>
      </c>
      <c r="AF1412" s="381">
        <v>59050</v>
      </c>
      <c r="AG1412" s="381">
        <v>9999</v>
      </c>
      <c r="AH1412" s="381" t="s">
        <v>10014</v>
      </c>
      <c r="AI1412" s="381" t="s">
        <v>9154</v>
      </c>
      <c r="AJ1412" s="381">
        <v>0</v>
      </c>
    </row>
    <row r="1413" spans="1:36">
      <c r="A1413" s="381" t="s">
        <v>556</v>
      </c>
      <c r="B1413" s="381" t="s">
        <v>10013</v>
      </c>
      <c r="C1413" s="381">
        <v>23</v>
      </c>
      <c r="D1413" s="381">
        <v>3</v>
      </c>
      <c r="E1413" s="381" t="s">
        <v>9988</v>
      </c>
      <c r="F1413" s="381" t="s">
        <v>9987</v>
      </c>
      <c r="G1413" s="381" t="s">
        <v>9986</v>
      </c>
      <c r="H1413" s="381">
        <v>45200</v>
      </c>
      <c r="I1413" s="381">
        <v>19600</v>
      </c>
      <c r="J1413" s="381">
        <v>22400</v>
      </c>
      <c r="K1413" s="381">
        <v>25200</v>
      </c>
      <c r="L1413" s="381">
        <v>27950</v>
      </c>
      <c r="M1413" s="381">
        <v>30200</v>
      </c>
      <c r="N1413" s="381">
        <v>32450</v>
      </c>
      <c r="O1413" s="381">
        <v>34700</v>
      </c>
      <c r="P1413" s="381">
        <v>36900</v>
      </c>
      <c r="Q1413" s="381">
        <v>12060</v>
      </c>
      <c r="R1413" s="381">
        <v>16240</v>
      </c>
      <c r="S1413" s="381">
        <v>20420</v>
      </c>
      <c r="T1413" s="381">
        <v>24600</v>
      </c>
      <c r="U1413" s="381">
        <v>28780</v>
      </c>
      <c r="V1413" s="381">
        <v>32450</v>
      </c>
      <c r="W1413" s="381">
        <v>34700</v>
      </c>
      <c r="X1413" s="381">
        <v>36900</v>
      </c>
      <c r="Y1413" s="381">
        <v>31300</v>
      </c>
      <c r="Z1413" s="381">
        <v>35800</v>
      </c>
      <c r="AA1413" s="381">
        <v>40250</v>
      </c>
      <c r="AB1413" s="381">
        <v>44700</v>
      </c>
      <c r="AC1413" s="381">
        <v>48300</v>
      </c>
      <c r="AD1413" s="381">
        <v>51900</v>
      </c>
      <c r="AE1413" s="381">
        <v>55450</v>
      </c>
      <c r="AF1413" s="381">
        <v>59050</v>
      </c>
      <c r="AG1413" s="381">
        <v>9999</v>
      </c>
      <c r="AH1413" s="381" t="s">
        <v>10012</v>
      </c>
      <c r="AI1413" s="381" t="s">
        <v>9154</v>
      </c>
      <c r="AJ1413" s="381">
        <v>0</v>
      </c>
    </row>
    <row r="1414" spans="1:36">
      <c r="A1414" s="381" t="s">
        <v>556</v>
      </c>
      <c r="B1414" s="381" t="s">
        <v>10011</v>
      </c>
      <c r="C1414" s="381">
        <v>23</v>
      </c>
      <c r="D1414" s="381">
        <v>3</v>
      </c>
      <c r="E1414" s="381" t="s">
        <v>9988</v>
      </c>
      <c r="F1414" s="381" t="s">
        <v>9987</v>
      </c>
      <c r="G1414" s="381" t="s">
        <v>9986</v>
      </c>
      <c r="H1414" s="381">
        <v>45200</v>
      </c>
      <c r="I1414" s="381">
        <v>19600</v>
      </c>
      <c r="J1414" s="381">
        <v>22400</v>
      </c>
      <c r="K1414" s="381">
        <v>25200</v>
      </c>
      <c r="L1414" s="381">
        <v>27950</v>
      </c>
      <c r="M1414" s="381">
        <v>30200</v>
      </c>
      <c r="N1414" s="381">
        <v>32450</v>
      </c>
      <c r="O1414" s="381">
        <v>34700</v>
      </c>
      <c r="P1414" s="381">
        <v>36900</v>
      </c>
      <c r="Q1414" s="381">
        <v>12060</v>
      </c>
      <c r="R1414" s="381">
        <v>16240</v>
      </c>
      <c r="S1414" s="381">
        <v>20420</v>
      </c>
      <c r="T1414" s="381">
        <v>24600</v>
      </c>
      <c r="U1414" s="381">
        <v>28780</v>
      </c>
      <c r="V1414" s="381">
        <v>32450</v>
      </c>
      <c r="W1414" s="381">
        <v>34700</v>
      </c>
      <c r="X1414" s="381">
        <v>36900</v>
      </c>
      <c r="Y1414" s="381">
        <v>31300</v>
      </c>
      <c r="Z1414" s="381">
        <v>35800</v>
      </c>
      <c r="AA1414" s="381">
        <v>40250</v>
      </c>
      <c r="AB1414" s="381">
        <v>44700</v>
      </c>
      <c r="AC1414" s="381">
        <v>48300</v>
      </c>
      <c r="AD1414" s="381">
        <v>51900</v>
      </c>
      <c r="AE1414" s="381">
        <v>55450</v>
      </c>
      <c r="AF1414" s="381">
        <v>59050</v>
      </c>
      <c r="AG1414" s="381">
        <v>9999</v>
      </c>
      <c r="AH1414" s="381" t="s">
        <v>10010</v>
      </c>
      <c r="AI1414" s="381" t="s">
        <v>9154</v>
      </c>
      <c r="AJ1414" s="381">
        <v>0</v>
      </c>
    </row>
    <row r="1415" spans="1:36">
      <c r="A1415" s="381" t="s">
        <v>556</v>
      </c>
      <c r="B1415" s="381" t="s">
        <v>10009</v>
      </c>
      <c r="C1415" s="381">
        <v>23</v>
      </c>
      <c r="D1415" s="381">
        <v>3</v>
      </c>
      <c r="E1415" s="381" t="s">
        <v>9988</v>
      </c>
      <c r="F1415" s="381" t="s">
        <v>9987</v>
      </c>
      <c r="G1415" s="381" t="s">
        <v>9986</v>
      </c>
      <c r="H1415" s="381">
        <v>45200</v>
      </c>
      <c r="I1415" s="381">
        <v>19600</v>
      </c>
      <c r="J1415" s="381">
        <v>22400</v>
      </c>
      <c r="K1415" s="381">
        <v>25200</v>
      </c>
      <c r="L1415" s="381">
        <v>27950</v>
      </c>
      <c r="M1415" s="381">
        <v>30200</v>
      </c>
      <c r="N1415" s="381">
        <v>32450</v>
      </c>
      <c r="O1415" s="381">
        <v>34700</v>
      </c>
      <c r="P1415" s="381">
        <v>36900</v>
      </c>
      <c r="Q1415" s="381">
        <v>12060</v>
      </c>
      <c r="R1415" s="381">
        <v>16240</v>
      </c>
      <c r="S1415" s="381">
        <v>20420</v>
      </c>
      <c r="T1415" s="381">
        <v>24600</v>
      </c>
      <c r="U1415" s="381">
        <v>28780</v>
      </c>
      <c r="V1415" s="381">
        <v>32450</v>
      </c>
      <c r="W1415" s="381">
        <v>34700</v>
      </c>
      <c r="X1415" s="381">
        <v>36900</v>
      </c>
      <c r="Y1415" s="381">
        <v>31300</v>
      </c>
      <c r="Z1415" s="381">
        <v>35800</v>
      </c>
      <c r="AA1415" s="381">
        <v>40250</v>
      </c>
      <c r="AB1415" s="381">
        <v>44700</v>
      </c>
      <c r="AC1415" s="381">
        <v>48300</v>
      </c>
      <c r="AD1415" s="381">
        <v>51900</v>
      </c>
      <c r="AE1415" s="381">
        <v>55450</v>
      </c>
      <c r="AF1415" s="381">
        <v>59050</v>
      </c>
      <c r="AG1415" s="381">
        <v>9999</v>
      </c>
      <c r="AH1415" s="381" t="s">
        <v>10008</v>
      </c>
      <c r="AI1415" s="381" t="s">
        <v>9154</v>
      </c>
      <c r="AJ1415" s="381">
        <v>0</v>
      </c>
    </row>
    <row r="1416" spans="1:36">
      <c r="A1416" s="381" t="s">
        <v>556</v>
      </c>
      <c r="B1416" s="381" t="s">
        <v>10007</v>
      </c>
      <c r="C1416" s="381">
        <v>23</v>
      </c>
      <c r="D1416" s="381">
        <v>3</v>
      </c>
      <c r="E1416" s="381" t="s">
        <v>9988</v>
      </c>
      <c r="F1416" s="381" t="s">
        <v>9987</v>
      </c>
      <c r="G1416" s="381" t="s">
        <v>9986</v>
      </c>
      <c r="H1416" s="381">
        <v>45200</v>
      </c>
      <c r="I1416" s="381">
        <v>19600</v>
      </c>
      <c r="J1416" s="381">
        <v>22400</v>
      </c>
      <c r="K1416" s="381">
        <v>25200</v>
      </c>
      <c r="L1416" s="381">
        <v>27950</v>
      </c>
      <c r="M1416" s="381">
        <v>30200</v>
      </c>
      <c r="N1416" s="381">
        <v>32450</v>
      </c>
      <c r="O1416" s="381">
        <v>34700</v>
      </c>
      <c r="P1416" s="381">
        <v>36900</v>
      </c>
      <c r="Q1416" s="381">
        <v>12060</v>
      </c>
      <c r="R1416" s="381">
        <v>16240</v>
      </c>
      <c r="S1416" s="381">
        <v>20420</v>
      </c>
      <c r="T1416" s="381">
        <v>24600</v>
      </c>
      <c r="U1416" s="381">
        <v>28780</v>
      </c>
      <c r="V1416" s="381">
        <v>32450</v>
      </c>
      <c r="W1416" s="381">
        <v>34700</v>
      </c>
      <c r="X1416" s="381">
        <v>36900</v>
      </c>
      <c r="Y1416" s="381">
        <v>31300</v>
      </c>
      <c r="Z1416" s="381">
        <v>35800</v>
      </c>
      <c r="AA1416" s="381">
        <v>40250</v>
      </c>
      <c r="AB1416" s="381">
        <v>44700</v>
      </c>
      <c r="AC1416" s="381">
        <v>48300</v>
      </c>
      <c r="AD1416" s="381">
        <v>51900</v>
      </c>
      <c r="AE1416" s="381">
        <v>55450</v>
      </c>
      <c r="AF1416" s="381">
        <v>59050</v>
      </c>
      <c r="AG1416" s="381">
        <v>9999</v>
      </c>
      <c r="AH1416" s="381" t="s">
        <v>10006</v>
      </c>
      <c r="AI1416" s="381" t="s">
        <v>9154</v>
      </c>
      <c r="AJ1416" s="381">
        <v>0</v>
      </c>
    </row>
    <row r="1417" spans="1:36">
      <c r="A1417" s="381" t="s">
        <v>556</v>
      </c>
      <c r="B1417" s="381" t="s">
        <v>10005</v>
      </c>
      <c r="C1417" s="381">
        <v>23</v>
      </c>
      <c r="D1417" s="381">
        <v>3</v>
      </c>
      <c r="E1417" s="381" t="s">
        <v>9988</v>
      </c>
      <c r="F1417" s="381" t="s">
        <v>9987</v>
      </c>
      <c r="G1417" s="381" t="s">
        <v>9986</v>
      </c>
      <c r="H1417" s="381">
        <v>45200</v>
      </c>
      <c r="I1417" s="381">
        <v>19600</v>
      </c>
      <c r="J1417" s="381">
        <v>22400</v>
      </c>
      <c r="K1417" s="381">
        <v>25200</v>
      </c>
      <c r="L1417" s="381">
        <v>27950</v>
      </c>
      <c r="M1417" s="381">
        <v>30200</v>
      </c>
      <c r="N1417" s="381">
        <v>32450</v>
      </c>
      <c r="O1417" s="381">
        <v>34700</v>
      </c>
      <c r="P1417" s="381">
        <v>36900</v>
      </c>
      <c r="Q1417" s="381">
        <v>12060</v>
      </c>
      <c r="R1417" s="381">
        <v>16240</v>
      </c>
      <c r="S1417" s="381">
        <v>20420</v>
      </c>
      <c r="T1417" s="381">
        <v>24600</v>
      </c>
      <c r="U1417" s="381">
        <v>28780</v>
      </c>
      <c r="V1417" s="381">
        <v>32450</v>
      </c>
      <c r="W1417" s="381">
        <v>34700</v>
      </c>
      <c r="X1417" s="381">
        <v>36900</v>
      </c>
      <c r="Y1417" s="381">
        <v>31300</v>
      </c>
      <c r="Z1417" s="381">
        <v>35800</v>
      </c>
      <c r="AA1417" s="381">
        <v>40250</v>
      </c>
      <c r="AB1417" s="381">
        <v>44700</v>
      </c>
      <c r="AC1417" s="381">
        <v>48300</v>
      </c>
      <c r="AD1417" s="381">
        <v>51900</v>
      </c>
      <c r="AE1417" s="381">
        <v>55450</v>
      </c>
      <c r="AF1417" s="381">
        <v>59050</v>
      </c>
      <c r="AG1417" s="381">
        <v>9999</v>
      </c>
      <c r="AH1417" s="381" t="s">
        <v>10004</v>
      </c>
      <c r="AI1417" s="381" t="s">
        <v>9154</v>
      </c>
      <c r="AJ1417" s="381">
        <v>0</v>
      </c>
    </row>
    <row r="1418" spans="1:36">
      <c r="A1418" s="381" t="s">
        <v>556</v>
      </c>
      <c r="B1418" s="381" t="s">
        <v>10003</v>
      </c>
      <c r="C1418" s="381">
        <v>23</v>
      </c>
      <c r="D1418" s="381">
        <v>3</v>
      </c>
      <c r="E1418" s="381" t="s">
        <v>9988</v>
      </c>
      <c r="F1418" s="381" t="s">
        <v>9987</v>
      </c>
      <c r="G1418" s="381" t="s">
        <v>9986</v>
      </c>
      <c r="H1418" s="381">
        <v>45200</v>
      </c>
      <c r="I1418" s="381">
        <v>19600</v>
      </c>
      <c r="J1418" s="381">
        <v>22400</v>
      </c>
      <c r="K1418" s="381">
        <v>25200</v>
      </c>
      <c r="L1418" s="381">
        <v>27950</v>
      </c>
      <c r="M1418" s="381">
        <v>30200</v>
      </c>
      <c r="N1418" s="381">
        <v>32450</v>
      </c>
      <c r="O1418" s="381">
        <v>34700</v>
      </c>
      <c r="P1418" s="381">
        <v>36900</v>
      </c>
      <c r="Q1418" s="381">
        <v>12060</v>
      </c>
      <c r="R1418" s="381">
        <v>16240</v>
      </c>
      <c r="S1418" s="381">
        <v>20420</v>
      </c>
      <c r="T1418" s="381">
        <v>24600</v>
      </c>
      <c r="U1418" s="381">
        <v>28780</v>
      </c>
      <c r="V1418" s="381">
        <v>32450</v>
      </c>
      <c r="W1418" s="381">
        <v>34700</v>
      </c>
      <c r="X1418" s="381">
        <v>36900</v>
      </c>
      <c r="Y1418" s="381">
        <v>31300</v>
      </c>
      <c r="Z1418" s="381">
        <v>35800</v>
      </c>
      <c r="AA1418" s="381">
        <v>40250</v>
      </c>
      <c r="AB1418" s="381">
        <v>44700</v>
      </c>
      <c r="AC1418" s="381">
        <v>48300</v>
      </c>
      <c r="AD1418" s="381">
        <v>51900</v>
      </c>
      <c r="AE1418" s="381">
        <v>55450</v>
      </c>
      <c r="AF1418" s="381">
        <v>59050</v>
      </c>
      <c r="AG1418" s="381">
        <v>9999</v>
      </c>
      <c r="AH1418" s="381" t="s">
        <v>10002</v>
      </c>
      <c r="AI1418" s="381" t="s">
        <v>9154</v>
      </c>
      <c r="AJ1418" s="381">
        <v>0</v>
      </c>
    </row>
    <row r="1419" spans="1:36">
      <c r="A1419" s="381" t="s">
        <v>556</v>
      </c>
      <c r="B1419" s="381" t="s">
        <v>10001</v>
      </c>
      <c r="C1419" s="381">
        <v>23</v>
      </c>
      <c r="D1419" s="381">
        <v>3</v>
      </c>
      <c r="E1419" s="381" t="s">
        <v>9988</v>
      </c>
      <c r="F1419" s="381" t="s">
        <v>9987</v>
      </c>
      <c r="G1419" s="381" t="s">
        <v>9986</v>
      </c>
      <c r="H1419" s="381">
        <v>45200</v>
      </c>
      <c r="I1419" s="381">
        <v>19600</v>
      </c>
      <c r="J1419" s="381">
        <v>22400</v>
      </c>
      <c r="K1419" s="381">
        <v>25200</v>
      </c>
      <c r="L1419" s="381">
        <v>27950</v>
      </c>
      <c r="M1419" s="381">
        <v>30200</v>
      </c>
      <c r="N1419" s="381">
        <v>32450</v>
      </c>
      <c r="O1419" s="381">
        <v>34700</v>
      </c>
      <c r="P1419" s="381">
        <v>36900</v>
      </c>
      <c r="Q1419" s="381">
        <v>12060</v>
      </c>
      <c r="R1419" s="381">
        <v>16240</v>
      </c>
      <c r="S1419" s="381">
        <v>20420</v>
      </c>
      <c r="T1419" s="381">
        <v>24600</v>
      </c>
      <c r="U1419" s="381">
        <v>28780</v>
      </c>
      <c r="V1419" s="381">
        <v>32450</v>
      </c>
      <c r="W1419" s="381">
        <v>34700</v>
      </c>
      <c r="X1419" s="381">
        <v>36900</v>
      </c>
      <c r="Y1419" s="381">
        <v>31300</v>
      </c>
      <c r="Z1419" s="381">
        <v>35800</v>
      </c>
      <c r="AA1419" s="381">
        <v>40250</v>
      </c>
      <c r="AB1419" s="381">
        <v>44700</v>
      </c>
      <c r="AC1419" s="381">
        <v>48300</v>
      </c>
      <c r="AD1419" s="381">
        <v>51900</v>
      </c>
      <c r="AE1419" s="381">
        <v>55450</v>
      </c>
      <c r="AF1419" s="381">
        <v>59050</v>
      </c>
      <c r="AG1419" s="381">
        <v>9999</v>
      </c>
      <c r="AH1419" s="381" t="s">
        <v>10000</v>
      </c>
      <c r="AI1419" s="381" t="s">
        <v>9154</v>
      </c>
      <c r="AJ1419" s="381">
        <v>0</v>
      </c>
    </row>
    <row r="1420" spans="1:36">
      <c r="A1420" s="381" t="s">
        <v>556</v>
      </c>
      <c r="B1420" s="381" t="s">
        <v>9999</v>
      </c>
      <c r="C1420" s="381">
        <v>23</v>
      </c>
      <c r="D1420" s="381">
        <v>3</v>
      </c>
      <c r="E1420" s="381" t="s">
        <v>9988</v>
      </c>
      <c r="F1420" s="381" t="s">
        <v>9987</v>
      </c>
      <c r="G1420" s="381" t="s">
        <v>9986</v>
      </c>
      <c r="H1420" s="381">
        <v>45200</v>
      </c>
      <c r="I1420" s="381">
        <v>19600</v>
      </c>
      <c r="J1420" s="381">
        <v>22400</v>
      </c>
      <c r="K1420" s="381">
        <v>25200</v>
      </c>
      <c r="L1420" s="381">
        <v>27950</v>
      </c>
      <c r="M1420" s="381">
        <v>30200</v>
      </c>
      <c r="N1420" s="381">
        <v>32450</v>
      </c>
      <c r="O1420" s="381">
        <v>34700</v>
      </c>
      <c r="P1420" s="381">
        <v>36900</v>
      </c>
      <c r="Q1420" s="381">
        <v>12060</v>
      </c>
      <c r="R1420" s="381">
        <v>16240</v>
      </c>
      <c r="S1420" s="381">
        <v>20420</v>
      </c>
      <c r="T1420" s="381">
        <v>24600</v>
      </c>
      <c r="U1420" s="381">
        <v>28780</v>
      </c>
      <c r="V1420" s="381">
        <v>32450</v>
      </c>
      <c r="W1420" s="381">
        <v>34700</v>
      </c>
      <c r="X1420" s="381">
        <v>36900</v>
      </c>
      <c r="Y1420" s="381">
        <v>31300</v>
      </c>
      <c r="Z1420" s="381">
        <v>35800</v>
      </c>
      <c r="AA1420" s="381">
        <v>40250</v>
      </c>
      <c r="AB1420" s="381">
        <v>44700</v>
      </c>
      <c r="AC1420" s="381">
        <v>48300</v>
      </c>
      <c r="AD1420" s="381">
        <v>51900</v>
      </c>
      <c r="AE1420" s="381">
        <v>55450</v>
      </c>
      <c r="AF1420" s="381">
        <v>59050</v>
      </c>
      <c r="AG1420" s="381">
        <v>9999</v>
      </c>
      <c r="AH1420" s="381" t="s">
        <v>9998</v>
      </c>
      <c r="AI1420" s="381" t="s">
        <v>9154</v>
      </c>
      <c r="AJ1420" s="381">
        <v>0</v>
      </c>
    </row>
    <row r="1421" spans="1:36">
      <c r="A1421" s="381" t="s">
        <v>556</v>
      </c>
      <c r="B1421" s="381" t="s">
        <v>9997</v>
      </c>
      <c r="C1421" s="381">
        <v>23</v>
      </c>
      <c r="D1421" s="381">
        <v>3</v>
      </c>
      <c r="E1421" s="381" t="s">
        <v>9988</v>
      </c>
      <c r="F1421" s="381" t="s">
        <v>9987</v>
      </c>
      <c r="G1421" s="381" t="s">
        <v>9986</v>
      </c>
      <c r="H1421" s="381">
        <v>45200</v>
      </c>
      <c r="I1421" s="381">
        <v>19600</v>
      </c>
      <c r="J1421" s="381">
        <v>22400</v>
      </c>
      <c r="K1421" s="381">
        <v>25200</v>
      </c>
      <c r="L1421" s="381">
        <v>27950</v>
      </c>
      <c r="M1421" s="381">
        <v>30200</v>
      </c>
      <c r="N1421" s="381">
        <v>32450</v>
      </c>
      <c r="O1421" s="381">
        <v>34700</v>
      </c>
      <c r="P1421" s="381">
        <v>36900</v>
      </c>
      <c r="Q1421" s="381">
        <v>12060</v>
      </c>
      <c r="R1421" s="381">
        <v>16240</v>
      </c>
      <c r="S1421" s="381">
        <v>20420</v>
      </c>
      <c r="T1421" s="381">
        <v>24600</v>
      </c>
      <c r="U1421" s="381">
        <v>28780</v>
      </c>
      <c r="V1421" s="381">
        <v>32450</v>
      </c>
      <c r="W1421" s="381">
        <v>34700</v>
      </c>
      <c r="X1421" s="381">
        <v>36900</v>
      </c>
      <c r="Y1421" s="381">
        <v>31300</v>
      </c>
      <c r="Z1421" s="381">
        <v>35800</v>
      </c>
      <c r="AA1421" s="381">
        <v>40250</v>
      </c>
      <c r="AB1421" s="381">
        <v>44700</v>
      </c>
      <c r="AC1421" s="381">
        <v>48300</v>
      </c>
      <c r="AD1421" s="381">
        <v>51900</v>
      </c>
      <c r="AE1421" s="381">
        <v>55450</v>
      </c>
      <c r="AF1421" s="381">
        <v>59050</v>
      </c>
      <c r="AG1421" s="381">
        <v>9999</v>
      </c>
      <c r="AH1421" s="381" t="s">
        <v>9996</v>
      </c>
      <c r="AI1421" s="381" t="s">
        <v>9154</v>
      </c>
      <c r="AJ1421" s="381">
        <v>0</v>
      </c>
    </row>
    <row r="1422" spans="1:36">
      <c r="A1422" s="381" t="s">
        <v>556</v>
      </c>
      <c r="B1422" s="381" t="s">
        <v>9995</v>
      </c>
      <c r="C1422" s="381">
        <v>23</v>
      </c>
      <c r="D1422" s="381">
        <v>3</v>
      </c>
      <c r="E1422" s="381" t="s">
        <v>9988</v>
      </c>
      <c r="F1422" s="381" t="s">
        <v>9987</v>
      </c>
      <c r="G1422" s="381" t="s">
        <v>9986</v>
      </c>
      <c r="H1422" s="381">
        <v>45200</v>
      </c>
      <c r="I1422" s="381">
        <v>19600</v>
      </c>
      <c r="J1422" s="381">
        <v>22400</v>
      </c>
      <c r="K1422" s="381">
        <v>25200</v>
      </c>
      <c r="L1422" s="381">
        <v>27950</v>
      </c>
      <c r="M1422" s="381">
        <v>30200</v>
      </c>
      <c r="N1422" s="381">
        <v>32450</v>
      </c>
      <c r="O1422" s="381">
        <v>34700</v>
      </c>
      <c r="P1422" s="381">
        <v>36900</v>
      </c>
      <c r="Q1422" s="381">
        <v>12060</v>
      </c>
      <c r="R1422" s="381">
        <v>16240</v>
      </c>
      <c r="S1422" s="381">
        <v>20420</v>
      </c>
      <c r="T1422" s="381">
        <v>24600</v>
      </c>
      <c r="U1422" s="381">
        <v>28780</v>
      </c>
      <c r="V1422" s="381">
        <v>32450</v>
      </c>
      <c r="W1422" s="381">
        <v>34700</v>
      </c>
      <c r="X1422" s="381">
        <v>36900</v>
      </c>
      <c r="Y1422" s="381">
        <v>31300</v>
      </c>
      <c r="Z1422" s="381">
        <v>35800</v>
      </c>
      <c r="AA1422" s="381">
        <v>40250</v>
      </c>
      <c r="AB1422" s="381">
        <v>44700</v>
      </c>
      <c r="AC1422" s="381">
        <v>48300</v>
      </c>
      <c r="AD1422" s="381">
        <v>51900</v>
      </c>
      <c r="AE1422" s="381">
        <v>55450</v>
      </c>
      <c r="AF1422" s="381">
        <v>59050</v>
      </c>
      <c r="AG1422" s="381">
        <v>9999</v>
      </c>
      <c r="AH1422" s="381" t="s">
        <v>2301</v>
      </c>
      <c r="AI1422" s="381" t="s">
        <v>9154</v>
      </c>
      <c r="AJ1422" s="381">
        <v>0</v>
      </c>
    </row>
    <row r="1423" spans="1:36">
      <c r="A1423" s="381" t="s">
        <v>556</v>
      </c>
      <c r="B1423" s="381" t="s">
        <v>9994</v>
      </c>
      <c r="C1423" s="381">
        <v>23</v>
      </c>
      <c r="D1423" s="381">
        <v>3</v>
      </c>
      <c r="E1423" s="381" t="s">
        <v>9988</v>
      </c>
      <c r="F1423" s="381" t="s">
        <v>9987</v>
      </c>
      <c r="G1423" s="381" t="s">
        <v>9986</v>
      </c>
      <c r="H1423" s="381">
        <v>45200</v>
      </c>
      <c r="I1423" s="381">
        <v>19600</v>
      </c>
      <c r="J1423" s="381">
        <v>22400</v>
      </c>
      <c r="K1423" s="381">
        <v>25200</v>
      </c>
      <c r="L1423" s="381">
        <v>27950</v>
      </c>
      <c r="M1423" s="381">
        <v>30200</v>
      </c>
      <c r="N1423" s="381">
        <v>32450</v>
      </c>
      <c r="O1423" s="381">
        <v>34700</v>
      </c>
      <c r="P1423" s="381">
        <v>36900</v>
      </c>
      <c r="Q1423" s="381">
        <v>12060</v>
      </c>
      <c r="R1423" s="381">
        <v>16240</v>
      </c>
      <c r="S1423" s="381">
        <v>20420</v>
      </c>
      <c r="T1423" s="381">
        <v>24600</v>
      </c>
      <c r="U1423" s="381">
        <v>28780</v>
      </c>
      <c r="V1423" s="381">
        <v>32450</v>
      </c>
      <c r="W1423" s="381">
        <v>34700</v>
      </c>
      <c r="X1423" s="381">
        <v>36900</v>
      </c>
      <c r="Y1423" s="381">
        <v>31300</v>
      </c>
      <c r="Z1423" s="381">
        <v>35800</v>
      </c>
      <c r="AA1423" s="381">
        <v>40250</v>
      </c>
      <c r="AB1423" s="381">
        <v>44700</v>
      </c>
      <c r="AC1423" s="381">
        <v>48300</v>
      </c>
      <c r="AD1423" s="381">
        <v>51900</v>
      </c>
      <c r="AE1423" s="381">
        <v>55450</v>
      </c>
      <c r="AF1423" s="381">
        <v>59050</v>
      </c>
      <c r="AG1423" s="381">
        <v>9999</v>
      </c>
      <c r="AH1423" s="381" t="s">
        <v>9993</v>
      </c>
      <c r="AI1423" s="381" t="s">
        <v>9154</v>
      </c>
      <c r="AJ1423" s="381">
        <v>0</v>
      </c>
    </row>
    <row r="1424" spans="1:36">
      <c r="A1424" s="381" t="s">
        <v>556</v>
      </c>
      <c r="B1424" s="381" t="s">
        <v>9992</v>
      </c>
      <c r="C1424" s="381">
        <v>23</v>
      </c>
      <c r="D1424" s="381">
        <v>3</v>
      </c>
      <c r="E1424" s="381" t="s">
        <v>9988</v>
      </c>
      <c r="F1424" s="381" t="s">
        <v>9987</v>
      </c>
      <c r="G1424" s="381" t="s">
        <v>9986</v>
      </c>
      <c r="H1424" s="381">
        <v>45200</v>
      </c>
      <c r="I1424" s="381">
        <v>19600</v>
      </c>
      <c r="J1424" s="381">
        <v>22400</v>
      </c>
      <c r="K1424" s="381">
        <v>25200</v>
      </c>
      <c r="L1424" s="381">
        <v>27950</v>
      </c>
      <c r="M1424" s="381">
        <v>30200</v>
      </c>
      <c r="N1424" s="381">
        <v>32450</v>
      </c>
      <c r="O1424" s="381">
        <v>34700</v>
      </c>
      <c r="P1424" s="381">
        <v>36900</v>
      </c>
      <c r="Q1424" s="381">
        <v>12060</v>
      </c>
      <c r="R1424" s="381">
        <v>16240</v>
      </c>
      <c r="S1424" s="381">
        <v>20420</v>
      </c>
      <c r="T1424" s="381">
        <v>24600</v>
      </c>
      <c r="U1424" s="381">
        <v>28780</v>
      </c>
      <c r="V1424" s="381">
        <v>32450</v>
      </c>
      <c r="W1424" s="381">
        <v>34700</v>
      </c>
      <c r="X1424" s="381">
        <v>36900</v>
      </c>
      <c r="Y1424" s="381">
        <v>31300</v>
      </c>
      <c r="Z1424" s="381">
        <v>35800</v>
      </c>
      <c r="AA1424" s="381">
        <v>40250</v>
      </c>
      <c r="AB1424" s="381">
        <v>44700</v>
      </c>
      <c r="AC1424" s="381">
        <v>48300</v>
      </c>
      <c r="AD1424" s="381">
        <v>51900</v>
      </c>
      <c r="AE1424" s="381">
        <v>55450</v>
      </c>
      <c r="AF1424" s="381">
        <v>59050</v>
      </c>
      <c r="AG1424" s="381">
        <v>9999</v>
      </c>
      <c r="AH1424" s="381" t="s">
        <v>2104</v>
      </c>
      <c r="AI1424" s="381" t="s">
        <v>9154</v>
      </c>
      <c r="AJ1424" s="381">
        <v>0</v>
      </c>
    </row>
    <row r="1425" spans="1:36">
      <c r="A1425" s="381" t="s">
        <v>556</v>
      </c>
      <c r="B1425" s="381" t="s">
        <v>9991</v>
      </c>
      <c r="C1425" s="381">
        <v>23</v>
      </c>
      <c r="D1425" s="381">
        <v>3</v>
      </c>
      <c r="E1425" s="381" t="s">
        <v>9988</v>
      </c>
      <c r="F1425" s="381" t="s">
        <v>9987</v>
      </c>
      <c r="G1425" s="381" t="s">
        <v>9986</v>
      </c>
      <c r="H1425" s="381">
        <v>45200</v>
      </c>
      <c r="I1425" s="381">
        <v>19600</v>
      </c>
      <c r="J1425" s="381">
        <v>22400</v>
      </c>
      <c r="K1425" s="381">
        <v>25200</v>
      </c>
      <c r="L1425" s="381">
        <v>27950</v>
      </c>
      <c r="M1425" s="381">
        <v>30200</v>
      </c>
      <c r="N1425" s="381">
        <v>32450</v>
      </c>
      <c r="O1425" s="381">
        <v>34700</v>
      </c>
      <c r="P1425" s="381">
        <v>36900</v>
      </c>
      <c r="Q1425" s="381">
        <v>12060</v>
      </c>
      <c r="R1425" s="381">
        <v>16240</v>
      </c>
      <c r="S1425" s="381">
        <v>20420</v>
      </c>
      <c r="T1425" s="381">
        <v>24600</v>
      </c>
      <c r="U1425" s="381">
        <v>28780</v>
      </c>
      <c r="V1425" s="381">
        <v>32450</v>
      </c>
      <c r="W1425" s="381">
        <v>34700</v>
      </c>
      <c r="X1425" s="381">
        <v>36900</v>
      </c>
      <c r="Y1425" s="381">
        <v>31300</v>
      </c>
      <c r="Z1425" s="381">
        <v>35800</v>
      </c>
      <c r="AA1425" s="381">
        <v>40250</v>
      </c>
      <c r="AB1425" s="381">
        <v>44700</v>
      </c>
      <c r="AC1425" s="381">
        <v>48300</v>
      </c>
      <c r="AD1425" s="381">
        <v>51900</v>
      </c>
      <c r="AE1425" s="381">
        <v>55450</v>
      </c>
      <c r="AF1425" s="381">
        <v>59050</v>
      </c>
      <c r="AG1425" s="381">
        <v>9999</v>
      </c>
      <c r="AH1425" s="381" t="s">
        <v>9990</v>
      </c>
      <c r="AI1425" s="381" t="s">
        <v>9154</v>
      </c>
      <c r="AJ1425" s="381">
        <v>0</v>
      </c>
    </row>
    <row r="1426" spans="1:36">
      <c r="A1426" s="381" t="s">
        <v>556</v>
      </c>
      <c r="B1426" s="381" t="s">
        <v>9989</v>
      </c>
      <c r="C1426" s="381">
        <v>23</v>
      </c>
      <c r="D1426" s="381">
        <v>3</v>
      </c>
      <c r="E1426" s="381" t="s">
        <v>9988</v>
      </c>
      <c r="F1426" s="381" t="s">
        <v>9987</v>
      </c>
      <c r="G1426" s="381" t="s">
        <v>9986</v>
      </c>
      <c r="H1426" s="381">
        <v>45200</v>
      </c>
      <c r="I1426" s="381">
        <v>19600</v>
      </c>
      <c r="J1426" s="381">
        <v>22400</v>
      </c>
      <c r="K1426" s="381">
        <v>25200</v>
      </c>
      <c r="L1426" s="381">
        <v>27950</v>
      </c>
      <c r="M1426" s="381">
        <v>30200</v>
      </c>
      <c r="N1426" s="381">
        <v>32450</v>
      </c>
      <c r="O1426" s="381">
        <v>34700</v>
      </c>
      <c r="P1426" s="381">
        <v>36900</v>
      </c>
      <c r="Q1426" s="381">
        <v>12060</v>
      </c>
      <c r="R1426" s="381">
        <v>16240</v>
      </c>
      <c r="S1426" s="381">
        <v>20420</v>
      </c>
      <c r="T1426" s="381">
        <v>24600</v>
      </c>
      <c r="U1426" s="381">
        <v>28780</v>
      </c>
      <c r="V1426" s="381">
        <v>32450</v>
      </c>
      <c r="W1426" s="381">
        <v>34700</v>
      </c>
      <c r="X1426" s="381">
        <v>36900</v>
      </c>
      <c r="Y1426" s="381">
        <v>31300</v>
      </c>
      <c r="Z1426" s="381">
        <v>35800</v>
      </c>
      <c r="AA1426" s="381">
        <v>40250</v>
      </c>
      <c r="AB1426" s="381">
        <v>44700</v>
      </c>
      <c r="AC1426" s="381">
        <v>48300</v>
      </c>
      <c r="AD1426" s="381">
        <v>51900</v>
      </c>
      <c r="AE1426" s="381">
        <v>55450</v>
      </c>
      <c r="AF1426" s="381">
        <v>59050</v>
      </c>
      <c r="AG1426" s="381">
        <v>9999</v>
      </c>
      <c r="AH1426" s="381" t="s">
        <v>9985</v>
      </c>
      <c r="AI1426" s="381" t="s">
        <v>9154</v>
      </c>
      <c r="AJ1426" s="381">
        <v>0</v>
      </c>
    </row>
    <row r="1427" spans="1:36">
      <c r="A1427" s="381" t="s">
        <v>556</v>
      </c>
      <c r="B1427" s="381" t="s">
        <v>9984</v>
      </c>
      <c r="C1427" s="381">
        <v>23</v>
      </c>
      <c r="D1427" s="381">
        <v>5</v>
      </c>
      <c r="E1427" s="381" t="s">
        <v>9945</v>
      </c>
      <c r="F1427" s="381" t="s">
        <v>9944</v>
      </c>
      <c r="G1427" s="381" t="s">
        <v>2027</v>
      </c>
      <c r="H1427" s="381">
        <v>72500</v>
      </c>
      <c r="I1427" s="381">
        <v>25400</v>
      </c>
      <c r="J1427" s="381">
        <v>29000</v>
      </c>
      <c r="K1427" s="381">
        <v>32650</v>
      </c>
      <c r="L1427" s="381">
        <v>36250</v>
      </c>
      <c r="M1427" s="381">
        <v>39150</v>
      </c>
      <c r="N1427" s="381">
        <v>42050</v>
      </c>
      <c r="O1427" s="381">
        <v>44950</v>
      </c>
      <c r="P1427" s="381">
        <v>47850</v>
      </c>
      <c r="Q1427" s="381">
        <v>15250</v>
      </c>
      <c r="R1427" s="381">
        <v>17400</v>
      </c>
      <c r="S1427" s="381">
        <v>20420</v>
      </c>
      <c r="T1427" s="381">
        <v>24600</v>
      </c>
      <c r="U1427" s="381">
        <v>28780</v>
      </c>
      <c r="V1427" s="381">
        <v>32960</v>
      </c>
      <c r="W1427" s="381">
        <v>37140</v>
      </c>
      <c r="X1427" s="381">
        <v>41320</v>
      </c>
      <c r="Y1427" s="381">
        <v>40600</v>
      </c>
      <c r="Z1427" s="381">
        <v>46400</v>
      </c>
      <c r="AA1427" s="381">
        <v>52200</v>
      </c>
      <c r="AB1427" s="381">
        <v>58000</v>
      </c>
      <c r="AC1427" s="381">
        <v>62650</v>
      </c>
      <c r="AD1427" s="381">
        <v>67300</v>
      </c>
      <c r="AE1427" s="381">
        <v>71950</v>
      </c>
      <c r="AF1427" s="381">
        <v>76600</v>
      </c>
      <c r="AG1427" s="381">
        <v>9999</v>
      </c>
      <c r="AH1427" s="381" t="s">
        <v>9983</v>
      </c>
      <c r="AI1427" s="381" t="s">
        <v>9154</v>
      </c>
      <c r="AJ1427" s="381">
        <v>1</v>
      </c>
    </row>
    <row r="1428" spans="1:36">
      <c r="A1428" s="381" t="s">
        <v>556</v>
      </c>
      <c r="B1428" s="381" t="s">
        <v>9982</v>
      </c>
      <c r="C1428" s="381">
        <v>23</v>
      </c>
      <c r="D1428" s="381">
        <v>5</v>
      </c>
      <c r="E1428" s="381" t="s">
        <v>9945</v>
      </c>
      <c r="F1428" s="381" t="s">
        <v>9944</v>
      </c>
      <c r="G1428" s="381" t="s">
        <v>2027</v>
      </c>
      <c r="H1428" s="381">
        <v>72500</v>
      </c>
      <c r="I1428" s="381">
        <v>25400</v>
      </c>
      <c r="J1428" s="381">
        <v>29000</v>
      </c>
      <c r="K1428" s="381">
        <v>32650</v>
      </c>
      <c r="L1428" s="381">
        <v>36250</v>
      </c>
      <c r="M1428" s="381">
        <v>39150</v>
      </c>
      <c r="N1428" s="381">
        <v>42050</v>
      </c>
      <c r="O1428" s="381">
        <v>44950</v>
      </c>
      <c r="P1428" s="381">
        <v>47850</v>
      </c>
      <c r="Q1428" s="381">
        <v>15250</v>
      </c>
      <c r="R1428" s="381">
        <v>17400</v>
      </c>
      <c r="S1428" s="381">
        <v>20420</v>
      </c>
      <c r="T1428" s="381">
        <v>24600</v>
      </c>
      <c r="U1428" s="381">
        <v>28780</v>
      </c>
      <c r="V1428" s="381">
        <v>32960</v>
      </c>
      <c r="W1428" s="381">
        <v>37140</v>
      </c>
      <c r="X1428" s="381">
        <v>41320</v>
      </c>
      <c r="Y1428" s="381">
        <v>40600</v>
      </c>
      <c r="Z1428" s="381">
        <v>46400</v>
      </c>
      <c r="AA1428" s="381">
        <v>52200</v>
      </c>
      <c r="AB1428" s="381">
        <v>58000</v>
      </c>
      <c r="AC1428" s="381">
        <v>62650</v>
      </c>
      <c r="AD1428" s="381">
        <v>67300</v>
      </c>
      <c r="AE1428" s="381">
        <v>71950</v>
      </c>
      <c r="AF1428" s="381">
        <v>76600</v>
      </c>
      <c r="AG1428" s="381">
        <v>9999</v>
      </c>
      <c r="AH1428" s="381" t="s">
        <v>9981</v>
      </c>
      <c r="AI1428" s="381" t="s">
        <v>9154</v>
      </c>
      <c r="AJ1428" s="381">
        <v>1</v>
      </c>
    </row>
    <row r="1429" spans="1:36">
      <c r="A1429" s="381" t="s">
        <v>556</v>
      </c>
      <c r="B1429" s="381" t="s">
        <v>9980</v>
      </c>
      <c r="C1429" s="381">
        <v>23</v>
      </c>
      <c r="D1429" s="381">
        <v>5</v>
      </c>
      <c r="E1429" s="381" t="s">
        <v>9945</v>
      </c>
      <c r="F1429" s="381" t="s">
        <v>9944</v>
      </c>
      <c r="G1429" s="381" t="s">
        <v>2027</v>
      </c>
      <c r="H1429" s="381">
        <v>72500</v>
      </c>
      <c r="I1429" s="381">
        <v>25400</v>
      </c>
      <c r="J1429" s="381">
        <v>29000</v>
      </c>
      <c r="K1429" s="381">
        <v>32650</v>
      </c>
      <c r="L1429" s="381">
        <v>36250</v>
      </c>
      <c r="M1429" s="381">
        <v>39150</v>
      </c>
      <c r="N1429" s="381">
        <v>42050</v>
      </c>
      <c r="O1429" s="381">
        <v>44950</v>
      </c>
      <c r="P1429" s="381">
        <v>47850</v>
      </c>
      <c r="Q1429" s="381">
        <v>15250</v>
      </c>
      <c r="R1429" s="381">
        <v>17400</v>
      </c>
      <c r="S1429" s="381">
        <v>20420</v>
      </c>
      <c r="T1429" s="381">
        <v>24600</v>
      </c>
      <c r="U1429" s="381">
        <v>28780</v>
      </c>
      <c r="V1429" s="381">
        <v>32960</v>
      </c>
      <c r="W1429" s="381">
        <v>37140</v>
      </c>
      <c r="X1429" s="381">
        <v>41320</v>
      </c>
      <c r="Y1429" s="381">
        <v>40600</v>
      </c>
      <c r="Z1429" s="381">
        <v>46400</v>
      </c>
      <c r="AA1429" s="381">
        <v>52200</v>
      </c>
      <c r="AB1429" s="381">
        <v>58000</v>
      </c>
      <c r="AC1429" s="381">
        <v>62650</v>
      </c>
      <c r="AD1429" s="381">
        <v>67300</v>
      </c>
      <c r="AE1429" s="381">
        <v>71950</v>
      </c>
      <c r="AF1429" s="381">
        <v>76600</v>
      </c>
      <c r="AG1429" s="381">
        <v>9999</v>
      </c>
      <c r="AH1429" s="381" t="s">
        <v>2469</v>
      </c>
      <c r="AI1429" s="381" t="s">
        <v>9154</v>
      </c>
      <c r="AJ1429" s="381">
        <v>1</v>
      </c>
    </row>
    <row r="1430" spans="1:36">
      <c r="A1430" s="381" t="s">
        <v>556</v>
      </c>
      <c r="B1430" s="381" t="s">
        <v>9979</v>
      </c>
      <c r="C1430" s="381">
        <v>23</v>
      </c>
      <c r="D1430" s="381">
        <v>5</v>
      </c>
      <c r="E1430" s="381" t="s">
        <v>9176</v>
      </c>
      <c r="F1430" s="381" t="s">
        <v>9175</v>
      </c>
      <c r="G1430" s="381" t="s">
        <v>2027</v>
      </c>
      <c r="H1430" s="381">
        <v>83400</v>
      </c>
      <c r="I1430" s="381">
        <v>28750</v>
      </c>
      <c r="J1430" s="381">
        <v>32850</v>
      </c>
      <c r="K1430" s="381">
        <v>36950</v>
      </c>
      <c r="L1430" s="381">
        <v>41050</v>
      </c>
      <c r="M1430" s="381">
        <v>44350</v>
      </c>
      <c r="N1430" s="381">
        <v>47650</v>
      </c>
      <c r="O1430" s="381">
        <v>50950</v>
      </c>
      <c r="P1430" s="381">
        <v>54200</v>
      </c>
      <c r="Q1430" s="381">
        <v>17300</v>
      </c>
      <c r="R1430" s="381">
        <v>19750</v>
      </c>
      <c r="S1430" s="381">
        <v>22200</v>
      </c>
      <c r="T1430" s="381">
        <v>24650</v>
      </c>
      <c r="U1430" s="381">
        <v>28780</v>
      </c>
      <c r="V1430" s="381">
        <v>32960</v>
      </c>
      <c r="W1430" s="381">
        <v>37140</v>
      </c>
      <c r="X1430" s="381">
        <v>41320</v>
      </c>
      <c r="Y1430" s="381">
        <v>46000</v>
      </c>
      <c r="Z1430" s="381">
        <v>52600</v>
      </c>
      <c r="AA1430" s="381">
        <v>59150</v>
      </c>
      <c r="AB1430" s="381">
        <v>65700</v>
      </c>
      <c r="AC1430" s="381">
        <v>71000</v>
      </c>
      <c r="AD1430" s="381">
        <v>76250</v>
      </c>
      <c r="AE1430" s="381">
        <v>81500</v>
      </c>
      <c r="AF1430" s="381">
        <v>86750</v>
      </c>
      <c r="AG1430" s="381">
        <v>6400</v>
      </c>
      <c r="AH1430" s="381" t="s">
        <v>9978</v>
      </c>
      <c r="AI1430" s="381" t="s">
        <v>9154</v>
      </c>
      <c r="AJ1430" s="381">
        <v>1</v>
      </c>
    </row>
    <row r="1431" spans="1:36">
      <c r="A1431" s="381" t="s">
        <v>556</v>
      </c>
      <c r="B1431" s="381" t="s">
        <v>9977</v>
      </c>
      <c r="C1431" s="381">
        <v>23</v>
      </c>
      <c r="D1431" s="381">
        <v>5</v>
      </c>
      <c r="E1431" s="381" t="s">
        <v>9176</v>
      </c>
      <c r="F1431" s="381" t="s">
        <v>9175</v>
      </c>
      <c r="G1431" s="381" t="s">
        <v>2027</v>
      </c>
      <c r="H1431" s="381">
        <v>83400</v>
      </c>
      <c r="I1431" s="381">
        <v>28750</v>
      </c>
      <c r="J1431" s="381">
        <v>32850</v>
      </c>
      <c r="K1431" s="381">
        <v>36950</v>
      </c>
      <c r="L1431" s="381">
        <v>41050</v>
      </c>
      <c r="M1431" s="381">
        <v>44350</v>
      </c>
      <c r="N1431" s="381">
        <v>47650</v>
      </c>
      <c r="O1431" s="381">
        <v>50950</v>
      </c>
      <c r="P1431" s="381">
        <v>54200</v>
      </c>
      <c r="Q1431" s="381">
        <v>17300</v>
      </c>
      <c r="R1431" s="381">
        <v>19750</v>
      </c>
      <c r="S1431" s="381">
        <v>22200</v>
      </c>
      <c r="T1431" s="381">
        <v>24650</v>
      </c>
      <c r="U1431" s="381">
        <v>28780</v>
      </c>
      <c r="V1431" s="381">
        <v>32960</v>
      </c>
      <c r="W1431" s="381">
        <v>37140</v>
      </c>
      <c r="X1431" s="381">
        <v>41320</v>
      </c>
      <c r="Y1431" s="381">
        <v>46000</v>
      </c>
      <c r="Z1431" s="381">
        <v>52600</v>
      </c>
      <c r="AA1431" s="381">
        <v>59150</v>
      </c>
      <c r="AB1431" s="381">
        <v>65700</v>
      </c>
      <c r="AC1431" s="381">
        <v>71000</v>
      </c>
      <c r="AD1431" s="381">
        <v>76250</v>
      </c>
      <c r="AE1431" s="381">
        <v>81500</v>
      </c>
      <c r="AF1431" s="381">
        <v>86750</v>
      </c>
      <c r="AG1431" s="381">
        <v>6400</v>
      </c>
      <c r="AH1431" s="381" t="s">
        <v>9976</v>
      </c>
      <c r="AI1431" s="381" t="s">
        <v>9154</v>
      </c>
      <c r="AJ1431" s="381">
        <v>1</v>
      </c>
    </row>
    <row r="1432" spans="1:36">
      <c r="A1432" s="381" t="s">
        <v>556</v>
      </c>
      <c r="B1432" s="381" t="s">
        <v>9975</v>
      </c>
      <c r="C1432" s="381">
        <v>23</v>
      </c>
      <c r="D1432" s="381">
        <v>5</v>
      </c>
      <c r="E1432" s="381" t="s">
        <v>9176</v>
      </c>
      <c r="F1432" s="381" t="s">
        <v>9175</v>
      </c>
      <c r="G1432" s="381" t="s">
        <v>2027</v>
      </c>
      <c r="H1432" s="381">
        <v>83400</v>
      </c>
      <c r="I1432" s="381">
        <v>28750</v>
      </c>
      <c r="J1432" s="381">
        <v>32850</v>
      </c>
      <c r="K1432" s="381">
        <v>36950</v>
      </c>
      <c r="L1432" s="381">
        <v>41050</v>
      </c>
      <c r="M1432" s="381">
        <v>44350</v>
      </c>
      <c r="N1432" s="381">
        <v>47650</v>
      </c>
      <c r="O1432" s="381">
        <v>50950</v>
      </c>
      <c r="P1432" s="381">
        <v>54200</v>
      </c>
      <c r="Q1432" s="381">
        <v>17300</v>
      </c>
      <c r="R1432" s="381">
        <v>19750</v>
      </c>
      <c r="S1432" s="381">
        <v>22200</v>
      </c>
      <c r="T1432" s="381">
        <v>24650</v>
      </c>
      <c r="U1432" s="381">
        <v>28780</v>
      </c>
      <c r="V1432" s="381">
        <v>32960</v>
      </c>
      <c r="W1432" s="381">
        <v>37140</v>
      </c>
      <c r="X1432" s="381">
        <v>41320</v>
      </c>
      <c r="Y1432" s="381">
        <v>46000</v>
      </c>
      <c r="Z1432" s="381">
        <v>52600</v>
      </c>
      <c r="AA1432" s="381">
        <v>59150</v>
      </c>
      <c r="AB1432" s="381">
        <v>65700</v>
      </c>
      <c r="AC1432" s="381">
        <v>71000</v>
      </c>
      <c r="AD1432" s="381">
        <v>76250</v>
      </c>
      <c r="AE1432" s="381">
        <v>81500</v>
      </c>
      <c r="AF1432" s="381">
        <v>86750</v>
      </c>
      <c r="AH1432" s="381" t="s">
        <v>9974</v>
      </c>
      <c r="AI1432" s="381" t="s">
        <v>9154</v>
      </c>
      <c r="AJ1432" s="381">
        <v>1</v>
      </c>
    </row>
    <row r="1433" spans="1:36">
      <c r="A1433" s="381" t="s">
        <v>556</v>
      </c>
      <c r="B1433" s="381" t="s">
        <v>9973</v>
      </c>
      <c r="C1433" s="381">
        <v>23</v>
      </c>
      <c r="D1433" s="381">
        <v>5</v>
      </c>
      <c r="E1433" s="381" t="s">
        <v>9176</v>
      </c>
      <c r="F1433" s="381" t="s">
        <v>9175</v>
      </c>
      <c r="G1433" s="381" t="s">
        <v>2027</v>
      </c>
      <c r="H1433" s="381">
        <v>83400</v>
      </c>
      <c r="I1433" s="381">
        <v>28750</v>
      </c>
      <c r="J1433" s="381">
        <v>32850</v>
      </c>
      <c r="K1433" s="381">
        <v>36950</v>
      </c>
      <c r="L1433" s="381">
        <v>41050</v>
      </c>
      <c r="M1433" s="381">
        <v>44350</v>
      </c>
      <c r="N1433" s="381">
        <v>47650</v>
      </c>
      <c r="O1433" s="381">
        <v>50950</v>
      </c>
      <c r="P1433" s="381">
        <v>54200</v>
      </c>
      <c r="Q1433" s="381">
        <v>17300</v>
      </c>
      <c r="R1433" s="381">
        <v>19750</v>
      </c>
      <c r="S1433" s="381">
        <v>22200</v>
      </c>
      <c r="T1433" s="381">
        <v>24650</v>
      </c>
      <c r="U1433" s="381">
        <v>28780</v>
      </c>
      <c r="V1433" s="381">
        <v>32960</v>
      </c>
      <c r="W1433" s="381">
        <v>37140</v>
      </c>
      <c r="X1433" s="381">
        <v>41320</v>
      </c>
      <c r="Y1433" s="381">
        <v>46000</v>
      </c>
      <c r="Z1433" s="381">
        <v>52600</v>
      </c>
      <c r="AA1433" s="381">
        <v>59150</v>
      </c>
      <c r="AB1433" s="381">
        <v>65700</v>
      </c>
      <c r="AC1433" s="381">
        <v>71000</v>
      </c>
      <c r="AD1433" s="381">
        <v>76250</v>
      </c>
      <c r="AE1433" s="381">
        <v>81500</v>
      </c>
      <c r="AF1433" s="381">
        <v>86750</v>
      </c>
      <c r="AG1433" s="381">
        <v>6400</v>
      </c>
      <c r="AH1433" s="381" t="s">
        <v>4386</v>
      </c>
      <c r="AI1433" s="381" t="s">
        <v>9154</v>
      </c>
      <c r="AJ1433" s="381">
        <v>1</v>
      </c>
    </row>
    <row r="1434" spans="1:36">
      <c r="A1434" s="381" t="s">
        <v>556</v>
      </c>
      <c r="B1434" s="381" t="s">
        <v>9972</v>
      </c>
      <c r="C1434" s="381">
        <v>23</v>
      </c>
      <c r="D1434" s="381">
        <v>5</v>
      </c>
      <c r="E1434" s="381" t="s">
        <v>9176</v>
      </c>
      <c r="F1434" s="381" t="s">
        <v>9175</v>
      </c>
      <c r="G1434" s="381" t="s">
        <v>2027</v>
      </c>
      <c r="H1434" s="381">
        <v>83400</v>
      </c>
      <c r="I1434" s="381">
        <v>28750</v>
      </c>
      <c r="J1434" s="381">
        <v>32850</v>
      </c>
      <c r="K1434" s="381">
        <v>36950</v>
      </c>
      <c r="L1434" s="381">
        <v>41050</v>
      </c>
      <c r="M1434" s="381">
        <v>44350</v>
      </c>
      <c r="N1434" s="381">
        <v>47650</v>
      </c>
      <c r="O1434" s="381">
        <v>50950</v>
      </c>
      <c r="P1434" s="381">
        <v>54200</v>
      </c>
      <c r="Q1434" s="381">
        <v>17300</v>
      </c>
      <c r="R1434" s="381">
        <v>19750</v>
      </c>
      <c r="S1434" s="381">
        <v>22200</v>
      </c>
      <c r="T1434" s="381">
        <v>24650</v>
      </c>
      <c r="U1434" s="381">
        <v>28780</v>
      </c>
      <c r="V1434" s="381">
        <v>32960</v>
      </c>
      <c r="W1434" s="381">
        <v>37140</v>
      </c>
      <c r="X1434" s="381">
        <v>41320</v>
      </c>
      <c r="Y1434" s="381">
        <v>46000</v>
      </c>
      <c r="Z1434" s="381">
        <v>52600</v>
      </c>
      <c r="AA1434" s="381">
        <v>59150</v>
      </c>
      <c r="AB1434" s="381">
        <v>65700</v>
      </c>
      <c r="AC1434" s="381">
        <v>71000</v>
      </c>
      <c r="AD1434" s="381">
        <v>76250</v>
      </c>
      <c r="AE1434" s="381">
        <v>81500</v>
      </c>
      <c r="AF1434" s="381">
        <v>86750</v>
      </c>
      <c r="AG1434" s="381">
        <v>6400</v>
      </c>
      <c r="AH1434" s="381" t="s">
        <v>9081</v>
      </c>
      <c r="AI1434" s="381" t="s">
        <v>9154</v>
      </c>
      <c r="AJ1434" s="381">
        <v>1</v>
      </c>
    </row>
    <row r="1435" spans="1:36">
      <c r="A1435" s="381" t="s">
        <v>556</v>
      </c>
      <c r="B1435" s="381" t="s">
        <v>9971</v>
      </c>
      <c r="C1435" s="381">
        <v>23</v>
      </c>
      <c r="D1435" s="381">
        <v>5</v>
      </c>
      <c r="E1435" s="381" t="s">
        <v>9176</v>
      </c>
      <c r="F1435" s="381" t="s">
        <v>9175</v>
      </c>
      <c r="G1435" s="381" t="s">
        <v>2027</v>
      </c>
      <c r="H1435" s="381">
        <v>83400</v>
      </c>
      <c r="I1435" s="381">
        <v>28750</v>
      </c>
      <c r="J1435" s="381">
        <v>32850</v>
      </c>
      <c r="K1435" s="381">
        <v>36950</v>
      </c>
      <c r="L1435" s="381">
        <v>41050</v>
      </c>
      <c r="M1435" s="381">
        <v>44350</v>
      </c>
      <c r="N1435" s="381">
        <v>47650</v>
      </c>
      <c r="O1435" s="381">
        <v>50950</v>
      </c>
      <c r="P1435" s="381">
        <v>54200</v>
      </c>
      <c r="Q1435" s="381">
        <v>17300</v>
      </c>
      <c r="R1435" s="381">
        <v>19750</v>
      </c>
      <c r="S1435" s="381">
        <v>22200</v>
      </c>
      <c r="T1435" s="381">
        <v>24650</v>
      </c>
      <c r="U1435" s="381">
        <v>28780</v>
      </c>
      <c r="V1435" s="381">
        <v>32960</v>
      </c>
      <c r="W1435" s="381">
        <v>37140</v>
      </c>
      <c r="X1435" s="381">
        <v>41320</v>
      </c>
      <c r="Y1435" s="381">
        <v>46000</v>
      </c>
      <c r="Z1435" s="381">
        <v>52600</v>
      </c>
      <c r="AA1435" s="381">
        <v>59150</v>
      </c>
      <c r="AB1435" s="381">
        <v>65700</v>
      </c>
      <c r="AC1435" s="381">
        <v>71000</v>
      </c>
      <c r="AD1435" s="381">
        <v>76250</v>
      </c>
      <c r="AE1435" s="381">
        <v>81500</v>
      </c>
      <c r="AF1435" s="381">
        <v>86750</v>
      </c>
      <c r="AG1435" s="381">
        <v>6400</v>
      </c>
      <c r="AH1435" s="381" t="s">
        <v>9970</v>
      </c>
      <c r="AI1435" s="381" t="s">
        <v>9154</v>
      </c>
      <c r="AJ1435" s="381">
        <v>1</v>
      </c>
    </row>
    <row r="1436" spans="1:36">
      <c r="A1436" s="381" t="s">
        <v>556</v>
      </c>
      <c r="B1436" s="381" t="s">
        <v>9969</v>
      </c>
      <c r="C1436" s="381">
        <v>23</v>
      </c>
      <c r="D1436" s="381">
        <v>5</v>
      </c>
      <c r="E1436" s="381" t="s">
        <v>9176</v>
      </c>
      <c r="F1436" s="381" t="s">
        <v>9175</v>
      </c>
      <c r="G1436" s="381" t="s">
        <v>2027</v>
      </c>
      <c r="H1436" s="381">
        <v>83400</v>
      </c>
      <c r="I1436" s="381">
        <v>28750</v>
      </c>
      <c r="J1436" s="381">
        <v>32850</v>
      </c>
      <c r="K1436" s="381">
        <v>36950</v>
      </c>
      <c r="L1436" s="381">
        <v>41050</v>
      </c>
      <c r="M1436" s="381">
        <v>44350</v>
      </c>
      <c r="N1436" s="381">
        <v>47650</v>
      </c>
      <c r="O1436" s="381">
        <v>50950</v>
      </c>
      <c r="P1436" s="381">
        <v>54200</v>
      </c>
      <c r="Q1436" s="381">
        <v>17300</v>
      </c>
      <c r="R1436" s="381">
        <v>19750</v>
      </c>
      <c r="S1436" s="381">
        <v>22200</v>
      </c>
      <c r="T1436" s="381">
        <v>24650</v>
      </c>
      <c r="U1436" s="381">
        <v>28780</v>
      </c>
      <c r="V1436" s="381">
        <v>32960</v>
      </c>
      <c r="W1436" s="381">
        <v>37140</v>
      </c>
      <c r="X1436" s="381">
        <v>41320</v>
      </c>
      <c r="Y1436" s="381">
        <v>46000</v>
      </c>
      <c r="Z1436" s="381">
        <v>52600</v>
      </c>
      <c r="AA1436" s="381">
        <v>59150</v>
      </c>
      <c r="AB1436" s="381">
        <v>65700</v>
      </c>
      <c r="AC1436" s="381">
        <v>71000</v>
      </c>
      <c r="AD1436" s="381">
        <v>76250</v>
      </c>
      <c r="AE1436" s="381">
        <v>81500</v>
      </c>
      <c r="AF1436" s="381">
        <v>86750</v>
      </c>
      <c r="AG1436" s="381">
        <v>6400</v>
      </c>
      <c r="AH1436" s="381" t="s">
        <v>9968</v>
      </c>
      <c r="AI1436" s="381" t="s">
        <v>9154</v>
      </c>
      <c r="AJ1436" s="381">
        <v>1</v>
      </c>
    </row>
    <row r="1437" spans="1:36">
      <c r="A1437" s="381" t="s">
        <v>556</v>
      </c>
      <c r="B1437" s="381" t="s">
        <v>9967</v>
      </c>
      <c r="C1437" s="381">
        <v>23</v>
      </c>
      <c r="D1437" s="381">
        <v>5</v>
      </c>
      <c r="E1437" s="381" t="s">
        <v>9176</v>
      </c>
      <c r="F1437" s="381" t="s">
        <v>9175</v>
      </c>
      <c r="G1437" s="381" t="s">
        <v>2027</v>
      </c>
      <c r="H1437" s="381">
        <v>83400</v>
      </c>
      <c r="I1437" s="381">
        <v>28750</v>
      </c>
      <c r="J1437" s="381">
        <v>32850</v>
      </c>
      <c r="K1437" s="381">
        <v>36950</v>
      </c>
      <c r="L1437" s="381">
        <v>41050</v>
      </c>
      <c r="M1437" s="381">
        <v>44350</v>
      </c>
      <c r="N1437" s="381">
        <v>47650</v>
      </c>
      <c r="O1437" s="381">
        <v>50950</v>
      </c>
      <c r="P1437" s="381">
        <v>54200</v>
      </c>
      <c r="Q1437" s="381">
        <v>17300</v>
      </c>
      <c r="R1437" s="381">
        <v>19750</v>
      </c>
      <c r="S1437" s="381">
        <v>22200</v>
      </c>
      <c r="T1437" s="381">
        <v>24650</v>
      </c>
      <c r="U1437" s="381">
        <v>28780</v>
      </c>
      <c r="V1437" s="381">
        <v>32960</v>
      </c>
      <c r="W1437" s="381">
        <v>37140</v>
      </c>
      <c r="X1437" s="381">
        <v>41320</v>
      </c>
      <c r="Y1437" s="381">
        <v>46000</v>
      </c>
      <c r="Z1437" s="381">
        <v>52600</v>
      </c>
      <c r="AA1437" s="381">
        <v>59150</v>
      </c>
      <c r="AB1437" s="381">
        <v>65700</v>
      </c>
      <c r="AC1437" s="381">
        <v>71000</v>
      </c>
      <c r="AD1437" s="381">
        <v>76250</v>
      </c>
      <c r="AE1437" s="381">
        <v>81500</v>
      </c>
      <c r="AF1437" s="381">
        <v>86750</v>
      </c>
      <c r="AG1437" s="381">
        <v>6400</v>
      </c>
      <c r="AH1437" s="381" t="s">
        <v>6505</v>
      </c>
      <c r="AI1437" s="381" t="s">
        <v>9154</v>
      </c>
      <c r="AJ1437" s="381">
        <v>1</v>
      </c>
    </row>
    <row r="1438" spans="1:36">
      <c r="A1438" s="381" t="s">
        <v>556</v>
      </c>
      <c r="B1438" s="381" t="s">
        <v>9966</v>
      </c>
      <c r="C1438" s="381">
        <v>23</v>
      </c>
      <c r="D1438" s="381">
        <v>5</v>
      </c>
      <c r="E1438" s="381" t="s">
        <v>9176</v>
      </c>
      <c r="F1438" s="381" t="s">
        <v>9175</v>
      </c>
      <c r="G1438" s="381" t="s">
        <v>2027</v>
      </c>
      <c r="H1438" s="381">
        <v>83400</v>
      </c>
      <c r="I1438" s="381">
        <v>28750</v>
      </c>
      <c r="J1438" s="381">
        <v>32850</v>
      </c>
      <c r="K1438" s="381">
        <v>36950</v>
      </c>
      <c r="L1438" s="381">
        <v>41050</v>
      </c>
      <c r="M1438" s="381">
        <v>44350</v>
      </c>
      <c r="N1438" s="381">
        <v>47650</v>
      </c>
      <c r="O1438" s="381">
        <v>50950</v>
      </c>
      <c r="P1438" s="381">
        <v>54200</v>
      </c>
      <c r="Q1438" s="381">
        <v>17300</v>
      </c>
      <c r="R1438" s="381">
        <v>19750</v>
      </c>
      <c r="S1438" s="381">
        <v>22200</v>
      </c>
      <c r="T1438" s="381">
        <v>24650</v>
      </c>
      <c r="U1438" s="381">
        <v>28780</v>
      </c>
      <c r="V1438" s="381">
        <v>32960</v>
      </c>
      <c r="W1438" s="381">
        <v>37140</v>
      </c>
      <c r="X1438" s="381">
        <v>41320</v>
      </c>
      <c r="Y1438" s="381">
        <v>46000</v>
      </c>
      <c r="Z1438" s="381">
        <v>52600</v>
      </c>
      <c r="AA1438" s="381">
        <v>59150</v>
      </c>
      <c r="AB1438" s="381">
        <v>65700</v>
      </c>
      <c r="AC1438" s="381">
        <v>71000</v>
      </c>
      <c r="AD1438" s="381">
        <v>76250</v>
      </c>
      <c r="AE1438" s="381">
        <v>81500</v>
      </c>
      <c r="AF1438" s="381">
        <v>86750</v>
      </c>
      <c r="AG1438" s="381">
        <v>6400</v>
      </c>
      <c r="AH1438" s="381" t="s">
        <v>9965</v>
      </c>
      <c r="AI1438" s="381" t="s">
        <v>9154</v>
      </c>
      <c r="AJ1438" s="381">
        <v>1</v>
      </c>
    </row>
    <row r="1439" spans="1:36">
      <c r="A1439" s="381" t="s">
        <v>556</v>
      </c>
      <c r="B1439" s="381" t="s">
        <v>9964</v>
      </c>
      <c r="C1439" s="381">
        <v>23</v>
      </c>
      <c r="D1439" s="381">
        <v>5</v>
      </c>
      <c r="E1439" s="381" t="s">
        <v>9945</v>
      </c>
      <c r="F1439" s="381" t="s">
        <v>9944</v>
      </c>
      <c r="G1439" s="381" t="s">
        <v>2027</v>
      </c>
      <c r="H1439" s="381">
        <v>72500</v>
      </c>
      <c r="I1439" s="381">
        <v>25400</v>
      </c>
      <c r="J1439" s="381">
        <v>29000</v>
      </c>
      <c r="K1439" s="381">
        <v>32650</v>
      </c>
      <c r="L1439" s="381">
        <v>36250</v>
      </c>
      <c r="M1439" s="381">
        <v>39150</v>
      </c>
      <c r="N1439" s="381">
        <v>42050</v>
      </c>
      <c r="O1439" s="381">
        <v>44950</v>
      </c>
      <c r="P1439" s="381">
        <v>47850</v>
      </c>
      <c r="Q1439" s="381">
        <v>15250</v>
      </c>
      <c r="R1439" s="381">
        <v>17400</v>
      </c>
      <c r="S1439" s="381">
        <v>20420</v>
      </c>
      <c r="T1439" s="381">
        <v>24600</v>
      </c>
      <c r="U1439" s="381">
        <v>28780</v>
      </c>
      <c r="V1439" s="381">
        <v>32960</v>
      </c>
      <c r="W1439" s="381">
        <v>37140</v>
      </c>
      <c r="X1439" s="381">
        <v>41320</v>
      </c>
      <c r="Y1439" s="381">
        <v>40600</v>
      </c>
      <c r="Z1439" s="381">
        <v>46400</v>
      </c>
      <c r="AA1439" s="381">
        <v>52200</v>
      </c>
      <c r="AB1439" s="381">
        <v>58000</v>
      </c>
      <c r="AC1439" s="381">
        <v>62650</v>
      </c>
      <c r="AD1439" s="381">
        <v>67300</v>
      </c>
      <c r="AE1439" s="381">
        <v>71950</v>
      </c>
      <c r="AF1439" s="381">
        <v>76600</v>
      </c>
      <c r="AG1439" s="381">
        <v>9999</v>
      </c>
      <c r="AH1439" s="381" t="s">
        <v>9963</v>
      </c>
      <c r="AI1439" s="381" t="s">
        <v>9154</v>
      </c>
      <c r="AJ1439" s="381">
        <v>1</v>
      </c>
    </row>
    <row r="1440" spans="1:36">
      <c r="A1440" s="381" t="s">
        <v>556</v>
      </c>
      <c r="B1440" s="381" t="s">
        <v>9962</v>
      </c>
      <c r="C1440" s="381">
        <v>23</v>
      </c>
      <c r="D1440" s="381">
        <v>5</v>
      </c>
      <c r="E1440" s="381" t="s">
        <v>9945</v>
      </c>
      <c r="F1440" s="381" t="s">
        <v>9944</v>
      </c>
      <c r="G1440" s="381" t="s">
        <v>2027</v>
      </c>
      <c r="H1440" s="381">
        <v>72500</v>
      </c>
      <c r="I1440" s="381">
        <v>25400</v>
      </c>
      <c r="J1440" s="381">
        <v>29000</v>
      </c>
      <c r="K1440" s="381">
        <v>32650</v>
      </c>
      <c r="L1440" s="381">
        <v>36250</v>
      </c>
      <c r="M1440" s="381">
        <v>39150</v>
      </c>
      <c r="N1440" s="381">
        <v>42050</v>
      </c>
      <c r="O1440" s="381">
        <v>44950</v>
      </c>
      <c r="P1440" s="381">
        <v>47850</v>
      </c>
      <c r="Q1440" s="381">
        <v>15250</v>
      </c>
      <c r="R1440" s="381">
        <v>17400</v>
      </c>
      <c r="S1440" s="381">
        <v>20420</v>
      </c>
      <c r="T1440" s="381">
        <v>24600</v>
      </c>
      <c r="U1440" s="381">
        <v>28780</v>
      </c>
      <c r="V1440" s="381">
        <v>32960</v>
      </c>
      <c r="W1440" s="381">
        <v>37140</v>
      </c>
      <c r="X1440" s="381">
        <v>41320</v>
      </c>
      <c r="Y1440" s="381">
        <v>40600</v>
      </c>
      <c r="Z1440" s="381">
        <v>46400</v>
      </c>
      <c r="AA1440" s="381">
        <v>52200</v>
      </c>
      <c r="AB1440" s="381">
        <v>58000</v>
      </c>
      <c r="AC1440" s="381">
        <v>62650</v>
      </c>
      <c r="AD1440" s="381">
        <v>67300</v>
      </c>
      <c r="AE1440" s="381">
        <v>71950</v>
      </c>
      <c r="AF1440" s="381">
        <v>76600</v>
      </c>
      <c r="AG1440" s="381">
        <v>9999</v>
      </c>
      <c r="AH1440" s="381" t="s">
        <v>9961</v>
      </c>
      <c r="AI1440" s="381" t="s">
        <v>9154</v>
      </c>
      <c r="AJ1440" s="381">
        <v>1</v>
      </c>
    </row>
    <row r="1441" spans="1:36">
      <c r="A1441" s="381" t="s">
        <v>556</v>
      </c>
      <c r="B1441" s="381" t="s">
        <v>9960</v>
      </c>
      <c r="C1441" s="381">
        <v>23</v>
      </c>
      <c r="D1441" s="381">
        <v>5</v>
      </c>
      <c r="E1441" s="381" t="s">
        <v>9176</v>
      </c>
      <c r="F1441" s="381" t="s">
        <v>9175</v>
      </c>
      <c r="G1441" s="381" t="s">
        <v>2027</v>
      </c>
      <c r="H1441" s="381">
        <v>83400</v>
      </c>
      <c r="I1441" s="381">
        <v>28750</v>
      </c>
      <c r="J1441" s="381">
        <v>32850</v>
      </c>
      <c r="K1441" s="381">
        <v>36950</v>
      </c>
      <c r="L1441" s="381">
        <v>41050</v>
      </c>
      <c r="M1441" s="381">
        <v>44350</v>
      </c>
      <c r="N1441" s="381">
        <v>47650</v>
      </c>
      <c r="O1441" s="381">
        <v>50950</v>
      </c>
      <c r="P1441" s="381">
        <v>54200</v>
      </c>
      <c r="Q1441" s="381">
        <v>17300</v>
      </c>
      <c r="R1441" s="381">
        <v>19750</v>
      </c>
      <c r="S1441" s="381">
        <v>22200</v>
      </c>
      <c r="T1441" s="381">
        <v>24650</v>
      </c>
      <c r="U1441" s="381">
        <v>28780</v>
      </c>
      <c r="V1441" s="381">
        <v>32960</v>
      </c>
      <c r="W1441" s="381">
        <v>37140</v>
      </c>
      <c r="X1441" s="381">
        <v>41320</v>
      </c>
      <c r="Y1441" s="381">
        <v>46000</v>
      </c>
      <c r="Z1441" s="381">
        <v>52600</v>
      </c>
      <c r="AA1441" s="381">
        <v>59150</v>
      </c>
      <c r="AB1441" s="381">
        <v>65700</v>
      </c>
      <c r="AC1441" s="381">
        <v>71000</v>
      </c>
      <c r="AD1441" s="381">
        <v>76250</v>
      </c>
      <c r="AE1441" s="381">
        <v>81500</v>
      </c>
      <c r="AF1441" s="381">
        <v>86750</v>
      </c>
      <c r="AG1441" s="381">
        <v>6400</v>
      </c>
      <c r="AH1441" s="381" t="s">
        <v>9959</v>
      </c>
      <c r="AI1441" s="381" t="s">
        <v>9154</v>
      </c>
      <c r="AJ1441" s="381">
        <v>1</v>
      </c>
    </row>
    <row r="1442" spans="1:36">
      <c r="A1442" s="381" t="s">
        <v>556</v>
      </c>
      <c r="B1442" s="381" t="s">
        <v>9958</v>
      </c>
      <c r="C1442" s="381">
        <v>23</v>
      </c>
      <c r="D1442" s="381">
        <v>5</v>
      </c>
      <c r="E1442" s="381" t="s">
        <v>9945</v>
      </c>
      <c r="F1442" s="381" t="s">
        <v>9944</v>
      </c>
      <c r="G1442" s="381" t="s">
        <v>2027</v>
      </c>
      <c r="H1442" s="381">
        <v>72500</v>
      </c>
      <c r="I1442" s="381">
        <v>25400</v>
      </c>
      <c r="J1442" s="381">
        <v>29000</v>
      </c>
      <c r="K1442" s="381">
        <v>32650</v>
      </c>
      <c r="L1442" s="381">
        <v>36250</v>
      </c>
      <c r="M1442" s="381">
        <v>39150</v>
      </c>
      <c r="N1442" s="381">
        <v>42050</v>
      </c>
      <c r="O1442" s="381">
        <v>44950</v>
      </c>
      <c r="P1442" s="381">
        <v>47850</v>
      </c>
      <c r="Q1442" s="381">
        <v>15250</v>
      </c>
      <c r="R1442" s="381">
        <v>17400</v>
      </c>
      <c r="S1442" s="381">
        <v>20420</v>
      </c>
      <c r="T1442" s="381">
        <v>24600</v>
      </c>
      <c r="U1442" s="381">
        <v>28780</v>
      </c>
      <c r="V1442" s="381">
        <v>32960</v>
      </c>
      <c r="W1442" s="381">
        <v>37140</v>
      </c>
      <c r="X1442" s="381">
        <v>41320</v>
      </c>
      <c r="Y1442" s="381">
        <v>40600</v>
      </c>
      <c r="Z1442" s="381">
        <v>46400</v>
      </c>
      <c r="AA1442" s="381">
        <v>52200</v>
      </c>
      <c r="AB1442" s="381">
        <v>58000</v>
      </c>
      <c r="AC1442" s="381">
        <v>62650</v>
      </c>
      <c r="AD1442" s="381">
        <v>67300</v>
      </c>
      <c r="AE1442" s="381">
        <v>71950</v>
      </c>
      <c r="AF1442" s="381">
        <v>76600</v>
      </c>
      <c r="AG1442" s="381">
        <v>9999</v>
      </c>
      <c r="AH1442" s="381" t="s">
        <v>9957</v>
      </c>
      <c r="AI1442" s="381" t="s">
        <v>9154</v>
      </c>
      <c r="AJ1442" s="381">
        <v>1</v>
      </c>
    </row>
    <row r="1443" spans="1:36">
      <c r="A1443" s="381" t="s">
        <v>556</v>
      </c>
      <c r="B1443" s="381" t="s">
        <v>9956</v>
      </c>
      <c r="C1443" s="381">
        <v>23</v>
      </c>
      <c r="D1443" s="381">
        <v>5</v>
      </c>
      <c r="E1443" s="381" t="s">
        <v>9945</v>
      </c>
      <c r="F1443" s="381" t="s">
        <v>9944</v>
      </c>
      <c r="G1443" s="381" t="s">
        <v>2027</v>
      </c>
      <c r="H1443" s="381">
        <v>72500</v>
      </c>
      <c r="I1443" s="381">
        <v>25400</v>
      </c>
      <c r="J1443" s="381">
        <v>29000</v>
      </c>
      <c r="K1443" s="381">
        <v>32650</v>
      </c>
      <c r="L1443" s="381">
        <v>36250</v>
      </c>
      <c r="M1443" s="381">
        <v>39150</v>
      </c>
      <c r="N1443" s="381">
        <v>42050</v>
      </c>
      <c r="O1443" s="381">
        <v>44950</v>
      </c>
      <c r="P1443" s="381">
        <v>47850</v>
      </c>
      <c r="Q1443" s="381">
        <v>15250</v>
      </c>
      <c r="R1443" s="381">
        <v>17400</v>
      </c>
      <c r="S1443" s="381">
        <v>20420</v>
      </c>
      <c r="T1443" s="381">
        <v>24600</v>
      </c>
      <c r="U1443" s="381">
        <v>28780</v>
      </c>
      <c r="V1443" s="381">
        <v>32960</v>
      </c>
      <c r="W1443" s="381">
        <v>37140</v>
      </c>
      <c r="X1443" s="381">
        <v>41320</v>
      </c>
      <c r="Y1443" s="381">
        <v>40600</v>
      </c>
      <c r="Z1443" s="381">
        <v>46400</v>
      </c>
      <c r="AA1443" s="381">
        <v>52200</v>
      </c>
      <c r="AB1443" s="381">
        <v>58000</v>
      </c>
      <c r="AC1443" s="381">
        <v>62650</v>
      </c>
      <c r="AD1443" s="381">
        <v>67300</v>
      </c>
      <c r="AE1443" s="381">
        <v>71950</v>
      </c>
      <c r="AF1443" s="381">
        <v>76600</v>
      </c>
      <c r="AG1443" s="381">
        <v>9999</v>
      </c>
      <c r="AH1443" s="381" t="s">
        <v>9955</v>
      </c>
      <c r="AI1443" s="381" t="s">
        <v>9154</v>
      </c>
      <c r="AJ1443" s="381">
        <v>1</v>
      </c>
    </row>
    <row r="1444" spans="1:36">
      <c r="A1444" s="381" t="s">
        <v>556</v>
      </c>
      <c r="B1444" s="381" t="s">
        <v>9954</v>
      </c>
      <c r="C1444" s="381">
        <v>23</v>
      </c>
      <c r="D1444" s="381">
        <v>5</v>
      </c>
      <c r="E1444" s="381" t="s">
        <v>9176</v>
      </c>
      <c r="F1444" s="381" t="s">
        <v>9175</v>
      </c>
      <c r="G1444" s="381" t="s">
        <v>2027</v>
      </c>
      <c r="H1444" s="381">
        <v>83400</v>
      </c>
      <c r="I1444" s="381">
        <v>28750</v>
      </c>
      <c r="J1444" s="381">
        <v>32850</v>
      </c>
      <c r="K1444" s="381">
        <v>36950</v>
      </c>
      <c r="L1444" s="381">
        <v>41050</v>
      </c>
      <c r="M1444" s="381">
        <v>44350</v>
      </c>
      <c r="N1444" s="381">
        <v>47650</v>
      </c>
      <c r="O1444" s="381">
        <v>50950</v>
      </c>
      <c r="P1444" s="381">
        <v>54200</v>
      </c>
      <c r="Q1444" s="381">
        <v>17300</v>
      </c>
      <c r="R1444" s="381">
        <v>19750</v>
      </c>
      <c r="S1444" s="381">
        <v>22200</v>
      </c>
      <c r="T1444" s="381">
        <v>24650</v>
      </c>
      <c r="U1444" s="381">
        <v>28780</v>
      </c>
      <c r="V1444" s="381">
        <v>32960</v>
      </c>
      <c r="W1444" s="381">
        <v>37140</v>
      </c>
      <c r="X1444" s="381">
        <v>41320</v>
      </c>
      <c r="Y1444" s="381">
        <v>46000</v>
      </c>
      <c r="Z1444" s="381">
        <v>52600</v>
      </c>
      <c r="AA1444" s="381">
        <v>59150</v>
      </c>
      <c r="AB1444" s="381">
        <v>65700</v>
      </c>
      <c r="AC1444" s="381">
        <v>71000</v>
      </c>
      <c r="AD1444" s="381">
        <v>76250</v>
      </c>
      <c r="AE1444" s="381">
        <v>81500</v>
      </c>
      <c r="AF1444" s="381">
        <v>86750</v>
      </c>
      <c r="AG1444" s="381">
        <v>6400</v>
      </c>
      <c r="AH1444" s="381" t="s">
        <v>9953</v>
      </c>
      <c r="AI1444" s="381" t="s">
        <v>9154</v>
      </c>
      <c r="AJ1444" s="381">
        <v>1</v>
      </c>
    </row>
    <row r="1445" spans="1:36">
      <c r="A1445" s="381" t="s">
        <v>556</v>
      </c>
      <c r="B1445" s="381" t="s">
        <v>9952</v>
      </c>
      <c r="C1445" s="381">
        <v>23</v>
      </c>
      <c r="D1445" s="381">
        <v>5</v>
      </c>
      <c r="E1445" s="381" t="s">
        <v>9176</v>
      </c>
      <c r="F1445" s="381" t="s">
        <v>9175</v>
      </c>
      <c r="G1445" s="381" t="s">
        <v>2027</v>
      </c>
      <c r="H1445" s="381">
        <v>83400</v>
      </c>
      <c r="I1445" s="381">
        <v>28750</v>
      </c>
      <c r="J1445" s="381">
        <v>32850</v>
      </c>
      <c r="K1445" s="381">
        <v>36950</v>
      </c>
      <c r="L1445" s="381">
        <v>41050</v>
      </c>
      <c r="M1445" s="381">
        <v>44350</v>
      </c>
      <c r="N1445" s="381">
        <v>47650</v>
      </c>
      <c r="O1445" s="381">
        <v>50950</v>
      </c>
      <c r="P1445" s="381">
        <v>54200</v>
      </c>
      <c r="Q1445" s="381">
        <v>17300</v>
      </c>
      <c r="R1445" s="381">
        <v>19750</v>
      </c>
      <c r="S1445" s="381">
        <v>22200</v>
      </c>
      <c r="T1445" s="381">
        <v>24650</v>
      </c>
      <c r="U1445" s="381">
        <v>28780</v>
      </c>
      <c r="V1445" s="381">
        <v>32960</v>
      </c>
      <c r="W1445" s="381">
        <v>37140</v>
      </c>
      <c r="X1445" s="381">
        <v>41320</v>
      </c>
      <c r="Y1445" s="381">
        <v>46000</v>
      </c>
      <c r="Z1445" s="381">
        <v>52600</v>
      </c>
      <c r="AA1445" s="381">
        <v>59150</v>
      </c>
      <c r="AB1445" s="381">
        <v>65700</v>
      </c>
      <c r="AC1445" s="381">
        <v>71000</v>
      </c>
      <c r="AD1445" s="381">
        <v>76250</v>
      </c>
      <c r="AE1445" s="381">
        <v>81500</v>
      </c>
      <c r="AF1445" s="381">
        <v>86750</v>
      </c>
      <c r="AG1445" s="381">
        <v>6400</v>
      </c>
      <c r="AH1445" s="381" t="s">
        <v>9951</v>
      </c>
      <c r="AI1445" s="381" t="s">
        <v>9154</v>
      </c>
      <c r="AJ1445" s="381">
        <v>1</v>
      </c>
    </row>
    <row r="1446" spans="1:36">
      <c r="A1446" s="381" t="s">
        <v>556</v>
      </c>
      <c r="B1446" s="381" t="s">
        <v>9950</v>
      </c>
      <c r="C1446" s="381">
        <v>23</v>
      </c>
      <c r="D1446" s="381">
        <v>5</v>
      </c>
      <c r="E1446" s="381" t="s">
        <v>9945</v>
      </c>
      <c r="F1446" s="381" t="s">
        <v>9944</v>
      </c>
      <c r="G1446" s="381" t="s">
        <v>2027</v>
      </c>
      <c r="H1446" s="381">
        <v>72500</v>
      </c>
      <c r="I1446" s="381">
        <v>25400</v>
      </c>
      <c r="J1446" s="381">
        <v>29000</v>
      </c>
      <c r="K1446" s="381">
        <v>32650</v>
      </c>
      <c r="L1446" s="381">
        <v>36250</v>
      </c>
      <c r="M1446" s="381">
        <v>39150</v>
      </c>
      <c r="N1446" s="381">
        <v>42050</v>
      </c>
      <c r="O1446" s="381">
        <v>44950</v>
      </c>
      <c r="P1446" s="381">
        <v>47850</v>
      </c>
      <c r="Q1446" s="381">
        <v>15250</v>
      </c>
      <c r="R1446" s="381">
        <v>17400</v>
      </c>
      <c r="S1446" s="381">
        <v>20420</v>
      </c>
      <c r="T1446" s="381">
        <v>24600</v>
      </c>
      <c r="U1446" s="381">
        <v>28780</v>
      </c>
      <c r="V1446" s="381">
        <v>32960</v>
      </c>
      <c r="W1446" s="381">
        <v>37140</v>
      </c>
      <c r="X1446" s="381">
        <v>41320</v>
      </c>
      <c r="Y1446" s="381">
        <v>40600</v>
      </c>
      <c r="Z1446" s="381">
        <v>46400</v>
      </c>
      <c r="AA1446" s="381">
        <v>52200</v>
      </c>
      <c r="AB1446" s="381">
        <v>58000</v>
      </c>
      <c r="AC1446" s="381">
        <v>62650</v>
      </c>
      <c r="AD1446" s="381">
        <v>67300</v>
      </c>
      <c r="AE1446" s="381">
        <v>71950</v>
      </c>
      <c r="AF1446" s="381">
        <v>76600</v>
      </c>
      <c r="AG1446" s="381">
        <v>9999</v>
      </c>
      <c r="AH1446" s="381" t="s">
        <v>2574</v>
      </c>
      <c r="AI1446" s="381" t="s">
        <v>9154</v>
      </c>
      <c r="AJ1446" s="381">
        <v>1</v>
      </c>
    </row>
    <row r="1447" spans="1:36">
      <c r="A1447" s="381" t="s">
        <v>556</v>
      </c>
      <c r="B1447" s="381" t="s">
        <v>9949</v>
      </c>
      <c r="C1447" s="381">
        <v>23</v>
      </c>
      <c r="D1447" s="381">
        <v>5</v>
      </c>
      <c r="E1447" s="381" t="s">
        <v>9176</v>
      </c>
      <c r="F1447" s="381" t="s">
        <v>9175</v>
      </c>
      <c r="G1447" s="381" t="s">
        <v>2027</v>
      </c>
      <c r="H1447" s="381">
        <v>83400</v>
      </c>
      <c r="I1447" s="381">
        <v>28750</v>
      </c>
      <c r="J1447" s="381">
        <v>32850</v>
      </c>
      <c r="K1447" s="381">
        <v>36950</v>
      </c>
      <c r="L1447" s="381">
        <v>41050</v>
      </c>
      <c r="M1447" s="381">
        <v>44350</v>
      </c>
      <c r="N1447" s="381">
        <v>47650</v>
      </c>
      <c r="O1447" s="381">
        <v>50950</v>
      </c>
      <c r="P1447" s="381">
        <v>54200</v>
      </c>
      <c r="Q1447" s="381">
        <v>17300</v>
      </c>
      <c r="R1447" s="381">
        <v>19750</v>
      </c>
      <c r="S1447" s="381">
        <v>22200</v>
      </c>
      <c r="T1447" s="381">
        <v>24650</v>
      </c>
      <c r="U1447" s="381">
        <v>28780</v>
      </c>
      <c r="V1447" s="381">
        <v>32960</v>
      </c>
      <c r="W1447" s="381">
        <v>37140</v>
      </c>
      <c r="X1447" s="381">
        <v>41320</v>
      </c>
      <c r="Y1447" s="381">
        <v>46000</v>
      </c>
      <c r="Z1447" s="381">
        <v>52600</v>
      </c>
      <c r="AA1447" s="381">
        <v>59150</v>
      </c>
      <c r="AB1447" s="381">
        <v>65700</v>
      </c>
      <c r="AC1447" s="381">
        <v>71000</v>
      </c>
      <c r="AD1447" s="381">
        <v>76250</v>
      </c>
      <c r="AE1447" s="381">
        <v>81500</v>
      </c>
      <c r="AF1447" s="381">
        <v>86750</v>
      </c>
      <c r="AG1447" s="381">
        <v>6400</v>
      </c>
      <c r="AH1447" s="381" t="s">
        <v>6215</v>
      </c>
      <c r="AI1447" s="381" t="s">
        <v>9154</v>
      </c>
      <c r="AJ1447" s="381">
        <v>1</v>
      </c>
    </row>
    <row r="1448" spans="1:36">
      <c r="A1448" s="381" t="s">
        <v>556</v>
      </c>
      <c r="B1448" s="381" t="s">
        <v>9948</v>
      </c>
      <c r="C1448" s="381">
        <v>23</v>
      </c>
      <c r="D1448" s="381">
        <v>5</v>
      </c>
      <c r="E1448" s="381" t="s">
        <v>9176</v>
      </c>
      <c r="F1448" s="381" t="s">
        <v>9175</v>
      </c>
      <c r="G1448" s="381" t="s">
        <v>2027</v>
      </c>
      <c r="H1448" s="381">
        <v>83400</v>
      </c>
      <c r="I1448" s="381">
        <v>28750</v>
      </c>
      <c r="J1448" s="381">
        <v>32850</v>
      </c>
      <c r="K1448" s="381">
        <v>36950</v>
      </c>
      <c r="L1448" s="381">
        <v>41050</v>
      </c>
      <c r="M1448" s="381">
        <v>44350</v>
      </c>
      <c r="N1448" s="381">
        <v>47650</v>
      </c>
      <c r="O1448" s="381">
        <v>50950</v>
      </c>
      <c r="P1448" s="381">
        <v>54200</v>
      </c>
      <c r="Q1448" s="381">
        <v>17300</v>
      </c>
      <c r="R1448" s="381">
        <v>19750</v>
      </c>
      <c r="S1448" s="381">
        <v>22200</v>
      </c>
      <c r="T1448" s="381">
        <v>24650</v>
      </c>
      <c r="U1448" s="381">
        <v>28780</v>
      </c>
      <c r="V1448" s="381">
        <v>32960</v>
      </c>
      <c r="W1448" s="381">
        <v>37140</v>
      </c>
      <c r="X1448" s="381">
        <v>41320</v>
      </c>
      <c r="Y1448" s="381">
        <v>46000</v>
      </c>
      <c r="Z1448" s="381">
        <v>52600</v>
      </c>
      <c r="AA1448" s="381">
        <v>59150</v>
      </c>
      <c r="AB1448" s="381">
        <v>65700</v>
      </c>
      <c r="AC1448" s="381">
        <v>71000</v>
      </c>
      <c r="AD1448" s="381">
        <v>76250</v>
      </c>
      <c r="AE1448" s="381">
        <v>81500</v>
      </c>
      <c r="AF1448" s="381">
        <v>86750</v>
      </c>
      <c r="AG1448" s="381">
        <v>6400</v>
      </c>
      <c r="AH1448" s="381" t="s">
        <v>9947</v>
      </c>
      <c r="AI1448" s="381" t="s">
        <v>9154</v>
      </c>
      <c r="AJ1448" s="381">
        <v>1</v>
      </c>
    </row>
    <row r="1449" spans="1:36">
      <c r="A1449" s="381" t="s">
        <v>556</v>
      </c>
      <c r="B1449" s="381" t="s">
        <v>9946</v>
      </c>
      <c r="C1449" s="381">
        <v>23</v>
      </c>
      <c r="D1449" s="381">
        <v>5</v>
      </c>
      <c r="E1449" s="381" t="s">
        <v>9945</v>
      </c>
      <c r="F1449" s="381" t="s">
        <v>9944</v>
      </c>
      <c r="G1449" s="381" t="s">
        <v>2027</v>
      </c>
      <c r="H1449" s="381">
        <v>72500</v>
      </c>
      <c r="I1449" s="381">
        <v>25400</v>
      </c>
      <c r="J1449" s="381">
        <v>29000</v>
      </c>
      <c r="K1449" s="381">
        <v>32650</v>
      </c>
      <c r="L1449" s="381">
        <v>36250</v>
      </c>
      <c r="M1449" s="381">
        <v>39150</v>
      </c>
      <c r="N1449" s="381">
        <v>42050</v>
      </c>
      <c r="O1449" s="381">
        <v>44950</v>
      </c>
      <c r="P1449" s="381">
        <v>47850</v>
      </c>
      <c r="Q1449" s="381">
        <v>15250</v>
      </c>
      <c r="R1449" s="381">
        <v>17400</v>
      </c>
      <c r="S1449" s="381">
        <v>20420</v>
      </c>
      <c r="T1449" s="381">
        <v>24600</v>
      </c>
      <c r="U1449" s="381">
        <v>28780</v>
      </c>
      <c r="V1449" s="381">
        <v>32960</v>
      </c>
      <c r="W1449" s="381">
        <v>37140</v>
      </c>
      <c r="X1449" s="381">
        <v>41320</v>
      </c>
      <c r="Y1449" s="381">
        <v>40600</v>
      </c>
      <c r="Z1449" s="381">
        <v>46400</v>
      </c>
      <c r="AA1449" s="381">
        <v>52200</v>
      </c>
      <c r="AB1449" s="381">
        <v>58000</v>
      </c>
      <c r="AC1449" s="381">
        <v>62650</v>
      </c>
      <c r="AD1449" s="381">
        <v>67300</v>
      </c>
      <c r="AE1449" s="381">
        <v>71950</v>
      </c>
      <c r="AF1449" s="381">
        <v>76600</v>
      </c>
      <c r="AG1449" s="381">
        <v>9999</v>
      </c>
      <c r="AH1449" s="381" t="s">
        <v>9943</v>
      </c>
      <c r="AI1449" s="381" t="s">
        <v>9154</v>
      </c>
      <c r="AJ1449" s="381">
        <v>1</v>
      </c>
    </row>
    <row r="1450" spans="1:36">
      <c r="A1450" s="381" t="s">
        <v>556</v>
      </c>
      <c r="B1450" s="381" t="s">
        <v>9942</v>
      </c>
      <c r="C1450" s="381">
        <v>23</v>
      </c>
      <c r="D1450" s="381">
        <v>5</v>
      </c>
      <c r="E1450" s="381" t="s">
        <v>9176</v>
      </c>
      <c r="F1450" s="381" t="s">
        <v>9175</v>
      </c>
      <c r="G1450" s="381" t="s">
        <v>2027</v>
      </c>
      <c r="H1450" s="381">
        <v>83400</v>
      </c>
      <c r="I1450" s="381">
        <v>28750</v>
      </c>
      <c r="J1450" s="381">
        <v>32850</v>
      </c>
      <c r="K1450" s="381">
        <v>36950</v>
      </c>
      <c r="L1450" s="381">
        <v>41050</v>
      </c>
      <c r="M1450" s="381">
        <v>44350</v>
      </c>
      <c r="N1450" s="381">
        <v>47650</v>
      </c>
      <c r="O1450" s="381">
        <v>50950</v>
      </c>
      <c r="P1450" s="381">
        <v>54200</v>
      </c>
      <c r="Q1450" s="381">
        <v>17300</v>
      </c>
      <c r="R1450" s="381">
        <v>19750</v>
      </c>
      <c r="S1450" s="381">
        <v>22200</v>
      </c>
      <c r="T1450" s="381">
        <v>24650</v>
      </c>
      <c r="U1450" s="381">
        <v>28780</v>
      </c>
      <c r="V1450" s="381">
        <v>32960</v>
      </c>
      <c r="W1450" s="381">
        <v>37140</v>
      </c>
      <c r="X1450" s="381">
        <v>41320</v>
      </c>
      <c r="Y1450" s="381">
        <v>46000</v>
      </c>
      <c r="Z1450" s="381">
        <v>52600</v>
      </c>
      <c r="AA1450" s="381">
        <v>59150</v>
      </c>
      <c r="AB1450" s="381">
        <v>65700</v>
      </c>
      <c r="AC1450" s="381">
        <v>71000</v>
      </c>
      <c r="AD1450" s="381">
        <v>76250</v>
      </c>
      <c r="AE1450" s="381">
        <v>81500</v>
      </c>
      <c r="AF1450" s="381">
        <v>86750</v>
      </c>
      <c r="AG1450" s="381">
        <v>6400</v>
      </c>
      <c r="AH1450" s="381" t="s">
        <v>9941</v>
      </c>
      <c r="AI1450" s="381" t="s">
        <v>9154</v>
      </c>
      <c r="AJ1450" s="381">
        <v>1</v>
      </c>
    </row>
    <row r="1451" spans="1:36">
      <c r="A1451" s="381" t="s">
        <v>556</v>
      </c>
      <c r="B1451" s="381" t="s">
        <v>9940</v>
      </c>
      <c r="C1451" s="381">
        <v>23</v>
      </c>
      <c r="D1451" s="381">
        <v>5</v>
      </c>
      <c r="E1451" s="381" t="s">
        <v>9176</v>
      </c>
      <c r="F1451" s="381" t="s">
        <v>9175</v>
      </c>
      <c r="G1451" s="381" t="s">
        <v>2027</v>
      </c>
      <c r="H1451" s="381">
        <v>83400</v>
      </c>
      <c r="I1451" s="381">
        <v>28750</v>
      </c>
      <c r="J1451" s="381">
        <v>32850</v>
      </c>
      <c r="K1451" s="381">
        <v>36950</v>
      </c>
      <c r="L1451" s="381">
        <v>41050</v>
      </c>
      <c r="M1451" s="381">
        <v>44350</v>
      </c>
      <c r="N1451" s="381">
        <v>47650</v>
      </c>
      <c r="O1451" s="381">
        <v>50950</v>
      </c>
      <c r="P1451" s="381">
        <v>54200</v>
      </c>
      <c r="Q1451" s="381">
        <v>17300</v>
      </c>
      <c r="R1451" s="381">
        <v>19750</v>
      </c>
      <c r="S1451" s="381">
        <v>22200</v>
      </c>
      <c r="T1451" s="381">
        <v>24650</v>
      </c>
      <c r="U1451" s="381">
        <v>28780</v>
      </c>
      <c r="V1451" s="381">
        <v>32960</v>
      </c>
      <c r="W1451" s="381">
        <v>37140</v>
      </c>
      <c r="X1451" s="381">
        <v>41320</v>
      </c>
      <c r="Y1451" s="381">
        <v>46000</v>
      </c>
      <c r="Z1451" s="381">
        <v>52600</v>
      </c>
      <c r="AA1451" s="381">
        <v>59150</v>
      </c>
      <c r="AB1451" s="381">
        <v>65700</v>
      </c>
      <c r="AC1451" s="381">
        <v>71000</v>
      </c>
      <c r="AD1451" s="381">
        <v>76250</v>
      </c>
      <c r="AE1451" s="381">
        <v>81500</v>
      </c>
      <c r="AF1451" s="381">
        <v>86750</v>
      </c>
      <c r="AG1451" s="381">
        <v>6400</v>
      </c>
      <c r="AH1451" s="381" t="s">
        <v>9939</v>
      </c>
      <c r="AI1451" s="381" t="s">
        <v>9154</v>
      </c>
      <c r="AJ1451" s="381">
        <v>1</v>
      </c>
    </row>
    <row r="1452" spans="1:36">
      <c r="A1452" s="381" t="s">
        <v>556</v>
      </c>
      <c r="B1452" s="381" t="s">
        <v>9938</v>
      </c>
      <c r="C1452" s="381">
        <v>23</v>
      </c>
      <c r="D1452" s="381">
        <v>5</v>
      </c>
      <c r="E1452" s="381" t="s">
        <v>9176</v>
      </c>
      <c r="F1452" s="381" t="s">
        <v>9175</v>
      </c>
      <c r="G1452" s="381" t="s">
        <v>2027</v>
      </c>
      <c r="H1452" s="381">
        <v>83400</v>
      </c>
      <c r="I1452" s="381">
        <v>28750</v>
      </c>
      <c r="J1452" s="381">
        <v>32850</v>
      </c>
      <c r="K1452" s="381">
        <v>36950</v>
      </c>
      <c r="L1452" s="381">
        <v>41050</v>
      </c>
      <c r="M1452" s="381">
        <v>44350</v>
      </c>
      <c r="N1452" s="381">
        <v>47650</v>
      </c>
      <c r="O1452" s="381">
        <v>50950</v>
      </c>
      <c r="P1452" s="381">
        <v>54200</v>
      </c>
      <c r="Q1452" s="381">
        <v>17300</v>
      </c>
      <c r="R1452" s="381">
        <v>19750</v>
      </c>
      <c r="S1452" s="381">
        <v>22200</v>
      </c>
      <c r="T1452" s="381">
        <v>24650</v>
      </c>
      <c r="U1452" s="381">
        <v>28780</v>
      </c>
      <c r="V1452" s="381">
        <v>32960</v>
      </c>
      <c r="W1452" s="381">
        <v>37140</v>
      </c>
      <c r="X1452" s="381">
        <v>41320</v>
      </c>
      <c r="Y1452" s="381">
        <v>46000</v>
      </c>
      <c r="Z1452" s="381">
        <v>52600</v>
      </c>
      <c r="AA1452" s="381">
        <v>59150</v>
      </c>
      <c r="AB1452" s="381">
        <v>65700</v>
      </c>
      <c r="AC1452" s="381">
        <v>71000</v>
      </c>
      <c r="AD1452" s="381">
        <v>76250</v>
      </c>
      <c r="AE1452" s="381">
        <v>81500</v>
      </c>
      <c r="AF1452" s="381">
        <v>86750</v>
      </c>
      <c r="AG1452" s="381">
        <v>6400</v>
      </c>
      <c r="AH1452" s="381" t="s">
        <v>9937</v>
      </c>
      <c r="AI1452" s="381" t="s">
        <v>9154</v>
      </c>
      <c r="AJ1452" s="381">
        <v>1</v>
      </c>
    </row>
    <row r="1453" spans="1:36">
      <c r="A1453" s="381" t="s">
        <v>556</v>
      </c>
      <c r="B1453" s="381" t="s">
        <v>9936</v>
      </c>
      <c r="C1453" s="381">
        <v>23</v>
      </c>
      <c r="D1453" s="381">
        <v>5</v>
      </c>
      <c r="E1453" s="381" t="s">
        <v>9176</v>
      </c>
      <c r="F1453" s="381" t="s">
        <v>9175</v>
      </c>
      <c r="G1453" s="381" t="s">
        <v>2027</v>
      </c>
      <c r="H1453" s="381">
        <v>83400</v>
      </c>
      <c r="I1453" s="381">
        <v>28750</v>
      </c>
      <c r="J1453" s="381">
        <v>32850</v>
      </c>
      <c r="K1453" s="381">
        <v>36950</v>
      </c>
      <c r="L1453" s="381">
        <v>41050</v>
      </c>
      <c r="M1453" s="381">
        <v>44350</v>
      </c>
      <c r="N1453" s="381">
        <v>47650</v>
      </c>
      <c r="O1453" s="381">
        <v>50950</v>
      </c>
      <c r="P1453" s="381">
        <v>54200</v>
      </c>
      <c r="Q1453" s="381">
        <v>17300</v>
      </c>
      <c r="R1453" s="381">
        <v>19750</v>
      </c>
      <c r="S1453" s="381">
        <v>22200</v>
      </c>
      <c r="T1453" s="381">
        <v>24650</v>
      </c>
      <c r="U1453" s="381">
        <v>28780</v>
      </c>
      <c r="V1453" s="381">
        <v>32960</v>
      </c>
      <c r="W1453" s="381">
        <v>37140</v>
      </c>
      <c r="X1453" s="381">
        <v>41320</v>
      </c>
      <c r="Y1453" s="381">
        <v>46000</v>
      </c>
      <c r="Z1453" s="381">
        <v>52600</v>
      </c>
      <c r="AA1453" s="381">
        <v>59150</v>
      </c>
      <c r="AB1453" s="381">
        <v>65700</v>
      </c>
      <c r="AC1453" s="381">
        <v>71000</v>
      </c>
      <c r="AD1453" s="381">
        <v>76250</v>
      </c>
      <c r="AE1453" s="381">
        <v>81500</v>
      </c>
      <c r="AF1453" s="381">
        <v>86750</v>
      </c>
      <c r="AG1453" s="381">
        <v>6400</v>
      </c>
      <c r="AH1453" s="381" t="s">
        <v>2146</v>
      </c>
      <c r="AI1453" s="381" t="s">
        <v>9154</v>
      </c>
      <c r="AJ1453" s="381">
        <v>1</v>
      </c>
    </row>
    <row r="1454" spans="1:36">
      <c r="A1454" s="381" t="s">
        <v>556</v>
      </c>
      <c r="B1454" s="381" t="s">
        <v>9935</v>
      </c>
      <c r="C1454" s="381">
        <v>23</v>
      </c>
      <c r="D1454" s="381">
        <v>5</v>
      </c>
      <c r="E1454" s="381" t="s">
        <v>9176</v>
      </c>
      <c r="F1454" s="381" t="s">
        <v>9175</v>
      </c>
      <c r="G1454" s="381" t="s">
        <v>2027</v>
      </c>
      <c r="H1454" s="381">
        <v>83400</v>
      </c>
      <c r="I1454" s="381">
        <v>28750</v>
      </c>
      <c r="J1454" s="381">
        <v>32850</v>
      </c>
      <c r="K1454" s="381">
        <v>36950</v>
      </c>
      <c r="L1454" s="381">
        <v>41050</v>
      </c>
      <c r="M1454" s="381">
        <v>44350</v>
      </c>
      <c r="N1454" s="381">
        <v>47650</v>
      </c>
      <c r="O1454" s="381">
        <v>50950</v>
      </c>
      <c r="P1454" s="381">
        <v>54200</v>
      </c>
      <c r="Q1454" s="381">
        <v>17300</v>
      </c>
      <c r="R1454" s="381">
        <v>19750</v>
      </c>
      <c r="S1454" s="381">
        <v>22200</v>
      </c>
      <c r="T1454" s="381">
        <v>24650</v>
      </c>
      <c r="U1454" s="381">
        <v>28780</v>
      </c>
      <c r="V1454" s="381">
        <v>32960</v>
      </c>
      <c r="W1454" s="381">
        <v>37140</v>
      </c>
      <c r="X1454" s="381">
        <v>41320</v>
      </c>
      <c r="Y1454" s="381">
        <v>46000</v>
      </c>
      <c r="Z1454" s="381">
        <v>52600</v>
      </c>
      <c r="AA1454" s="381">
        <v>59150</v>
      </c>
      <c r="AB1454" s="381">
        <v>65700</v>
      </c>
      <c r="AC1454" s="381">
        <v>71000</v>
      </c>
      <c r="AD1454" s="381">
        <v>76250</v>
      </c>
      <c r="AE1454" s="381">
        <v>81500</v>
      </c>
      <c r="AF1454" s="381">
        <v>86750</v>
      </c>
      <c r="AG1454" s="381">
        <v>6400</v>
      </c>
      <c r="AH1454" s="381" t="s">
        <v>9063</v>
      </c>
      <c r="AI1454" s="381" t="s">
        <v>9154</v>
      </c>
      <c r="AJ1454" s="381">
        <v>1</v>
      </c>
    </row>
    <row r="1455" spans="1:36">
      <c r="A1455" s="381" t="s">
        <v>556</v>
      </c>
      <c r="B1455" s="381" t="s">
        <v>9934</v>
      </c>
      <c r="C1455" s="381">
        <v>23</v>
      </c>
      <c r="D1455" s="381">
        <v>7</v>
      </c>
      <c r="E1455" s="381" t="s">
        <v>9886</v>
      </c>
      <c r="F1455" s="381" t="s">
        <v>9885</v>
      </c>
      <c r="G1455" s="381" t="s">
        <v>1670</v>
      </c>
      <c r="H1455" s="381">
        <v>51800</v>
      </c>
      <c r="I1455" s="381">
        <v>19600</v>
      </c>
      <c r="J1455" s="381">
        <v>22400</v>
      </c>
      <c r="K1455" s="381">
        <v>25200</v>
      </c>
      <c r="L1455" s="381">
        <v>27950</v>
      </c>
      <c r="M1455" s="381">
        <v>30200</v>
      </c>
      <c r="N1455" s="381">
        <v>32450</v>
      </c>
      <c r="O1455" s="381">
        <v>34700</v>
      </c>
      <c r="P1455" s="381">
        <v>36900</v>
      </c>
      <c r="Q1455" s="381">
        <v>12060</v>
      </c>
      <c r="R1455" s="381">
        <v>16240</v>
      </c>
      <c r="S1455" s="381">
        <v>20420</v>
      </c>
      <c r="T1455" s="381">
        <v>24600</v>
      </c>
      <c r="U1455" s="381">
        <v>28780</v>
      </c>
      <c r="V1455" s="381">
        <v>32450</v>
      </c>
      <c r="W1455" s="381">
        <v>34700</v>
      </c>
      <c r="X1455" s="381">
        <v>36900</v>
      </c>
      <c r="Y1455" s="381">
        <v>31300</v>
      </c>
      <c r="Z1455" s="381">
        <v>35800</v>
      </c>
      <c r="AA1455" s="381">
        <v>40250</v>
      </c>
      <c r="AB1455" s="381">
        <v>44700</v>
      </c>
      <c r="AC1455" s="381">
        <v>48300</v>
      </c>
      <c r="AD1455" s="381">
        <v>51900</v>
      </c>
      <c r="AE1455" s="381">
        <v>55450</v>
      </c>
      <c r="AF1455" s="381">
        <v>59050</v>
      </c>
      <c r="AG1455" s="381">
        <v>9999</v>
      </c>
      <c r="AH1455" s="381" t="s">
        <v>8659</v>
      </c>
      <c r="AI1455" s="381" t="s">
        <v>9154</v>
      </c>
      <c r="AJ1455" s="381">
        <v>0</v>
      </c>
    </row>
    <row r="1456" spans="1:36">
      <c r="A1456" s="381" t="s">
        <v>556</v>
      </c>
      <c r="B1456" s="381" t="s">
        <v>9933</v>
      </c>
      <c r="C1456" s="381">
        <v>23</v>
      </c>
      <c r="D1456" s="381">
        <v>7</v>
      </c>
      <c r="E1456" s="381" t="s">
        <v>9886</v>
      </c>
      <c r="F1456" s="381" t="s">
        <v>9885</v>
      </c>
      <c r="G1456" s="381" t="s">
        <v>1670</v>
      </c>
      <c r="H1456" s="381">
        <v>51800</v>
      </c>
      <c r="I1456" s="381">
        <v>19600</v>
      </c>
      <c r="J1456" s="381">
        <v>22400</v>
      </c>
      <c r="K1456" s="381">
        <v>25200</v>
      </c>
      <c r="L1456" s="381">
        <v>27950</v>
      </c>
      <c r="M1456" s="381">
        <v>30200</v>
      </c>
      <c r="N1456" s="381">
        <v>32450</v>
      </c>
      <c r="O1456" s="381">
        <v>34700</v>
      </c>
      <c r="P1456" s="381">
        <v>36900</v>
      </c>
      <c r="Q1456" s="381">
        <v>12060</v>
      </c>
      <c r="R1456" s="381">
        <v>16240</v>
      </c>
      <c r="S1456" s="381">
        <v>20420</v>
      </c>
      <c r="T1456" s="381">
        <v>24600</v>
      </c>
      <c r="U1456" s="381">
        <v>28780</v>
      </c>
      <c r="V1456" s="381">
        <v>32450</v>
      </c>
      <c r="W1456" s="381">
        <v>34700</v>
      </c>
      <c r="X1456" s="381">
        <v>36900</v>
      </c>
      <c r="Y1456" s="381">
        <v>31300</v>
      </c>
      <c r="Z1456" s="381">
        <v>35800</v>
      </c>
      <c r="AA1456" s="381">
        <v>40250</v>
      </c>
      <c r="AB1456" s="381">
        <v>44700</v>
      </c>
      <c r="AC1456" s="381">
        <v>48300</v>
      </c>
      <c r="AD1456" s="381">
        <v>51900</v>
      </c>
      <c r="AE1456" s="381">
        <v>55450</v>
      </c>
      <c r="AF1456" s="381">
        <v>59050</v>
      </c>
      <c r="AG1456" s="381">
        <v>9999</v>
      </c>
      <c r="AH1456" s="381" t="s">
        <v>9932</v>
      </c>
      <c r="AI1456" s="381" t="s">
        <v>9154</v>
      </c>
      <c r="AJ1456" s="381">
        <v>0</v>
      </c>
    </row>
    <row r="1457" spans="1:36">
      <c r="A1457" s="381" t="s">
        <v>556</v>
      </c>
      <c r="B1457" s="381" t="s">
        <v>9931</v>
      </c>
      <c r="C1457" s="381">
        <v>23</v>
      </c>
      <c r="D1457" s="381">
        <v>7</v>
      </c>
      <c r="E1457" s="381" t="s">
        <v>9886</v>
      </c>
      <c r="F1457" s="381" t="s">
        <v>9885</v>
      </c>
      <c r="G1457" s="381" t="s">
        <v>1670</v>
      </c>
      <c r="H1457" s="381">
        <v>51800</v>
      </c>
      <c r="I1457" s="381">
        <v>19600</v>
      </c>
      <c r="J1457" s="381">
        <v>22400</v>
      </c>
      <c r="K1457" s="381">
        <v>25200</v>
      </c>
      <c r="L1457" s="381">
        <v>27950</v>
      </c>
      <c r="M1457" s="381">
        <v>30200</v>
      </c>
      <c r="N1457" s="381">
        <v>32450</v>
      </c>
      <c r="O1457" s="381">
        <v>34700</v>
      </c>
      <c r="P1457" s="381">
        <v>36900</v>
      </c>
      <c r="Q1457" s="381">
        <v>12060</v>
      </c>
      <c r="R1457" s="381">
        <v>16240</v>
      </c>
      <c r="S1457" s="381">
        <v>20420</v>
      </c>
      <c r="T1457" s="381">
        <v>24600</v>
      </c>
      <c r="U1457" s="381">
        <v>28780</v>
      </c>
      <c r="V1457" s="381">
        <v>32450</v>
      </c>
      <c r="W1457" s="381">
        <v>34700</v>
      </c>
      <c r="X1457" s="381">
        <v>36900</v>
      </c>
      <c r="Y1457" s="381">
        <v>31300</v>
      </c>
      <c r="Z1457" s="381">
        <v>35800</v>
      </c>
      <c r="AA1457" s="381">
        <v>40250</v>
      </c>
      <c r="AB1457" s="381">
        <v>44700</v>
      </c>
      <c r="AC1457" s="381">
        <v>48300</v>
      </c>
      <c r="AD1457" s="381">
        <v>51900</v>
      </c>
      <c r="AE1457" s="381">
        <v>55450</v>
      </c>
      <c r="AF1457" s="381">
        <v>59050</v>
      </c>
      <c r="AG1457" s="381">
        <v>9999</v>
      </c>
      <c r="AH1457" s="381" t="s">
        <v>9930</v>
      </c>
      <c r="AI1457" s="381" t="s">
        <v>9154</v>
      </c>
      <c r="AJ1457" s="381">
        <v>0</v>
      </c>
    </row>
    <row r="1458" spans="1:36">
      <c r="A1458" s="381" t="s">
        <v>556</v>
      </c>
      <c r="B1458" s="381" t="s">
        <v>9929</v>
      </c>
      <c r="C1458" s="381">
        <v>23</v>
      </c>
      <c r="D1458" s="381">
        <v>7</v>
      </c>
      <c r="E1458" s="381" t="s">
        <v>9886</v>
      </c>
      <c r="F1458" s="381" t="s">
        <v>9885</v>
      </c>
      <c r="G1458" s="381" t="s">
        <v>1670</v>
      </c>
      <c r="H1458" s="381">
        <v>51800</v>
      </c>
      <c r="I1458" s="381">
        <v>19600</v>
      </c>
      <c r="J1458" s="381">
        <v>22400</v>
      </c>
      <c r="K1458" s="381">
        <v>25200</v>
      </c>
      <c r="L1458" s="381">
        <v>27950</v>
      </c>
      <c r="M1458" s="381">
        <v>30200</v>
      </c>
      <c r="N1458" s="381">
        <v>32450</v>
      </c>
      <c r="O1458" s="381">
        <v>34700</v>
      </c>
      <c r="P1458" s="381">
        <v>36900</v>
      </c>
      <c r="Q1458" s="381">
        <v>12060</v>
      </c>
      <c r="R1458" s="381">
        <v>16240</v>
      </c>
      <c r="S1458" s="381">
        <v>20420</v>
      </c>
      <c r="T1458" s="381">
        <v>24600</v>
      </c>
      <c r="U1458" s="381">
        <v>28780</v>
      </c>
      <c r="V1458" s="381">
        <v>32450</v>
      </c>
      <c r="W1458" s="381">
        <v>34700</v>
      </c>
      <c r="X1458" s="381">
        <v>36900</v>
      </c>
      <c r="Y1458" s="381">
        <v>31300</v>
      </c>
      <c r="Z1458" s="381">
        <v>35800</v>
      </c>
      <c r="AA1458" s="381">
        <v>40250</v>
      </c>
      <c r="AB1458" s="381">
        <v>44700</v>
      </c>
      <c r="AC1458" s="381">
        <v>48300</v>
      </c>
      <c r="AD1458" s="381">
        <v>51900</v>
      </c>
      <c r="AE1458" s="381">
        <v>55450</v>
      </c>
      <c r="AF1458" s="381">
        <v>59050</v>
      </c>
      <c r="AG1458" s="381">
        <v>9999</v>
      </c>
      <c r="AH1458" s="381" t="s">
        <v>9928</v>
      </c>
      <c r="AI1458" s="381" t="s">
        <v>9154</v>
      </c>
      <c r="AJ1458" s="381">
        <v>0</v>
      </c>
    </row>
    <row r="1459" spans="1:36">
      <c r="A1459" s="381" t="s">
        <v>556</v>
      </c>
      <c r="B1459" s="381" t="s">
        <v>9927</v>
      </c>
      <c r="C1459" s="381">
        <v>23</v>
      </c>
      <c r="D1459" s="381">
        <v>7</v>
      </c>
      <c r="E1459" s="381" t="s">
        <v>9886</v>
      </c>
      <c r="F1459" s="381" t="s">
        <v>9885</v>
      </c>
      <c r="G1459" s="381" t="s">
        <v>1670</v>
      </c>
      <c r="H1459" s="381">
        <v>51800</v>
      </c>
      <c r="I1459" s="381">
        <v>19600</v>
      </c>
      <c r="J1459" s="381">
        <v>22400</v>
      </c>
      <c r="K1459" s="381">
        <v>25200</v>
      </c>
      <c r="L1459" s="381">
        <v>27950</v>
      </c>
      <c r="M1459" s="381">
        <v>30200</v>
      </c>
      <c r="N1459" s="381">
        <v>32450</v>
      </c>
      <c r="O1459" s="381">
        <v>34700</v>
      </c>
      <c r="P1459" s="381">
        <v>36900</v>
      </c>
      <c r="Q1459" s="381">
        <v>12060</v>
      </c>
      <c r="R1459" s="381">
        <v>16240</v>
      </c>
      <c r="S1459" s="381">
        <v>20420</v>
      </c>
      <c r="T1459" s="381">
        <v>24600</v>
      </c>
      <c r="U1459" s="381">
        <v>28780</v>
      </c>
      <c r="V1459" s="381">
        <v>32450</v>
      </c>
      <c r="W1459" s="381">
        <v>34700</v>
      </c>
      <c r="X1459" s="381">
        <v>36900</v>
      </c>
      <c r="Y1459" s="381">
        <v>31300</v>
      </c>
      <c r="Z1459" s="381">
        <v>35800</v>
      </c>
      <c r="AA1459" s="381">
        <v>40250</v>
      </c>
      <c r="AB1459" s="381">
        <v>44700</v>
      </c>
      <c r="AC1459" s="381">
        <v>48300</v>
      </c>
      <c r="AD1459" s="381">
        <v>51900</v>
      </c>
      <c r="AE1459" s="381">
        <v>55450</v>
      </c>
      <c r="AF1459" s="381">
        <v>59050</v>
      </c>
      <c r="AG1459" s="381">
        <v>9999</v>
      </c>
      <c r="AH1459" s="381" t="s">
        <v>9926</v>
      </c>
      <c r="AI1459" s="381" t="s">
        <v>9154</v>
      </c>
      <c r="AJ1459" s="381">
        <v>0</v>
      </c>
    </row>
    <row r="1460" spans="1:36">
      <c r="A1460" s="381" t="s">
        <v>556</v>
      </c>
      <c r="B1460" s="381" t="s">
        <v>9925</v>
      </c>
      <c r="C1460" s="381">
        <v>23</v>
      </c>
      <c r="D1460" s="381">
        <v>7</v>
      </c>
      <c r="E1460" s="381" t="s">
        <v>9886</v>
      </c>
      <c r="F1460" s="381" t="s">
        <v>9885</v>
      </c>
      <c r="G1460" s="381" t="s">
        <v>1670</v>
      </c>
      <c r="H1460" s="381">
        <v>51800</v>
      </c>
      <c r="I1460" s="381">
        <v>19600</v>
      </c>
      <c r="J1460" s="381">
        <v>22400</v>
      </c>
      <c r="K1460" s="381">
        <v>25200</v>
      </c>
      <c r="L1460" s="381">
        <v>27950</v>
      </c>
      <c r="M1460" s="381">
        <v>30200</v>
      </c>
      <c r="N1460" s="381">
        <v>32450</v>
      </c>
      <c r="O1460" s="381">
        <v>34700</v>
      </c>
      <c r="P1460" s="381">
        <v>36900</v>
      </c>
      <c r="Q1460" s="381">
        <v>12060</v>
      </c>
      <c r="R1460" s="381">
        <v>16240</v>
      </c>
      <c r="S1460" s="381">
        <v>20420</v>
      </c>
      <c r="T1460" s="381">
        <v>24600</v>
      </c>
      <c r="U1460" s="381">
        <v>28780</v>
      </c>
      <c r="V1460" s="381">
        <v>32450</v>
      </c>
      <c r="W1460" s="381">
        <v>34700</v>
      </c>
      <c r="X1460" s="381">
        <v>36900</v>
      </c>
      <c r="Y1460" s="381">
        <v>31300</v>
      </c>
      <c r="Z1460" s="381">
        <v>35800</v>
      </c>
      <c r="AA1460" s="381">
        <v>40250</v>
      </c>
      <c r="AB1460" s="381">
        <v>44700</v>
      </c>
      <c r="AC1460" s="381">
        <v>48300</v>
      </c>
      <c r="AD1460" s="381">
        <v>51900</v>
      </c>
      <c r="AE1460" s="381">
        <v>55450</v>
      </c>
      <c r="AF1460" s="381">
        <v>59050</v>
      </c>
      <c r="AG1460" s="381">
        <v>9999</v>
      </c>
      <c r="AH1460" s="381" t="s">
        <v>9924</v>
      </c>
      <c r="AI1460" s="381" t="s">
        <v>9154</v>
      </c>
      <c r="AJ1460" s="381">
        <v>0</v>
      </c>
    </row>
    <row r="1461" spans="1:36">
      <c r="A1461" s="381" t="s">
        <v>556</v>
      </c>
      <c r="B1461" s="381" t="s">
        <v>9923</v>
      </c>
      <c r="C1461" s="381">
        <v>23</v>
      </c>
      <c r="D1461" s="381">
        <v>7</v>
      </c>
      <c r="E1461" s="381" t="s">
        <v>9886</v>
      </c>
      <c r="F1461" s="381" t="s">
        <v>9885</v>
      </c>
      <c r="G1461" s="381" t="s">
        <v>1670</v>
      </c>
      <c r="H1461" s="381">
        <v>51800</v>
      </c>
      <c r="I1461" s="381">
        <v>19600</v>
      </c>
      <c r="J1461" s="381">
        <v>22400</v>
      </c>
      <c r="K1461" s="381">
        <v>25200</v>
      </c>
      <c r="L1461" s="381">
        <v>27950</v>
      </c>
      <c r="M1461" s="381">
        <v>30200</v>
      </c>
      <c r="N1461" s="381">
        <v>32450</v>
      </c>
      <c r="O1461" s="381">
        <v>34700</v>
      </c>
      <c r="P1461" s="381">
        <v>36900</v>
      </c>
      <c r="Q1461" s="381">
        <v>12060</v>
      </c>
      <c r="R1461" s="381">
        <v>16240</v>
      </c>
      <c r="S1461" s="381">
        <v>20420</v>
      </c>
      <c r="T1461" s="381">
        <v>24600</v>
      </c>
      <c r="U1461" s="381">
        <v>28780</v>
      </c>
      <c r="V1461" s="381">
        <v>32450</v>
      </c>
      <c r="W1461" s="381">
        <v>34700</v>
      </c>
      <c r="X1461" s="381">
        <v>36900</v>
      </c>
      <c r="Y1461" s="381">
        <v>31300</v>
      </c>
      <c r="Z1461" s="381">
        <v>35800</v>
      </c>
      <c r="AA1461" s="381">
        <v>40250</v>
      </c>
      <c r="AB1461" s="381">
        <v>44700</v>
      </c>
      <c r="AC1461" s="381">
        <v>48300</v>
      </c>
      <c r="AD1461" s="381">
        <v>51900</v>
      </c>
      <c r="AE1461" s="381">
        <v>55450</v>
      </c>
      <c r="AF1461" s="381">
        <v>59050</v>
      </c>
      <c r="AG1461" s="381">
        <v>9999</v>
      </c>
      <c r="AH1461" s="381" t="s">
        <v>9922</v>
      </c>
      <c r="AI1461" s="381" t="s">
        <v>9154</v>
      </c>
      <c r="AJ1461" s="381">
        <v>0</v>
      </c>
    </row>
    <row r="1462" spans="1:36">
      <c r="A1462" s="381" t="s">
        <v>556</v>
      </c>
      <c r="B1462" s="381" t="s">
        <v>9921</v>
      </c>
      <c r="C1462" s="381">
        <v>23</v>
      </c>
      <c r="D1462" s="381">
        <v>7</v>
      </c>
      <c r="E1462" s="381" t="s">
        <v>9886</v>
      </c>
      <c r="F1462" s="381" t="s">
        <v>9885</v>
      </c>
      <c r="G1462" s="381" t="s">
        <v>1670</v>
      </c>
      <c r="H1462" s="381">
        <v>51800</v>
      </c>
      <c r="I1462" s="381">
        <v>19600</v>
      </c>
      <c r="J1462" s="381">
        <v>22400</v>
      </c>
      <c r="K1462" s="381">
        <v>25200</v>
      </c>
      <c r="L1462" s="381">
        <v>27950</v>
      </c>
      <c r="M1462" s="381">
        <v>30200</v>
      </c>
      <c r="N1462" s="381">
        <v>32450</v>
      </c>
      <c r="O1462" s="381">
        <v>34700</v>
      </c>
      <c r="P1462" s="381">
        <v>36900</v>
      </c>
      <c r="Q1462" s="381">
        <v>12060</v>
      </c>
      <c r="R1462" s="381">
        <v>16240</v>
      </c>
      <c r="S1462" s="381">
        <v>20420</v>
      </c>
      <c r="T1462" s="381">
        <v>24600</v>
      </c>
      <c r="U1462" s="381">
        <v>28780</v>
      </c>
      <c r="V1462" s="381">
        <v>32450</v>
      </c>
      <c r="W1462" s="381">
        <v>34700</v>
      </c>
      <c r="X1462" s="381">
        <v>36900</v>
      </c>
      <c r="Y1462" s="381">
        <v>31300</v>
      </c>
      <c r="Z1462" s="381">
        <v>35800</v>
      </c>
      <c r="AA1462" s="381">
        <v>40250</v>
      </c>
      <c r="AB1462" s="381">
        <v>44700</v>
      </c>
      <c r="AC1462" s="381">
        <v>48300</v>
      </c>
      <c r="AD1462" s="381">
        <v>51900</v>
      </c>
      <c r="AE1462" s="381">
        <v>55450</v>
      </c>
      <c r="AF1462" s="381">
        <v>59050</v>
      </c>
      <c r="AG1462" s="381">
        <v>9999</v>
      </c>
      <c r="AH1462" s="381" t="s">
        <v>9920</v>
      </c>
      <c r="AI1462" s="381" t="s">
        <v>9154</v>
      </c>
      <c r="AJ1462" s="381">
        <v>0</v>
      </c>
    </row>
    <row r="1463" spans="1:36">
      <c r="A1463" s="381" t="s">
        <v>556</v>
      </c>
      <c r="B1463" s="381" t="s">
        <v>9919</v>
      </c>
      <c r="C1463" s="381">
        <v>23</v>
      </c>
      <c r="D1463" s="381">
        <v>7</v>
      </c>
      <c r="E1463" s="381" t="s">
        <v>9886</v>
      </c>
      <c r="F1463" s="381" t="s">
        <v>9885</v>
      </c>
      <c r="G1463" s="381" t="s">
        <v>1670</v>
      </c>
      <c r="H1463" s="381">
        <v>51800</v>
      </c>
      <c r="I1463" s="381">
        <v>19600</v>
      </c>
      <c r="J1463" s="381">
        <v>22400</v>
      </c>
      <c r="K1463" s="381">
        <v>25200</v>
      </c>
      <c r="L1463" s="381">
        <v>27950</v>
      </c>
      <c r="M1463" s="381">
        <v>30200</v>
      </c>
      <c r="N1463" s="381">
        <v>32450</v>
      </c>
      <c r="O1463" s="381">
        <v>34700</v>
      </c>
      <c r="P1463" s="381">
        <v>36900</v>
      </c>
      <c r="Q1463" s="381">
        <v>12060</v>
      </c>
      <c r="R1463" s="381">
        <v>16240</v>
      </c>
      <c r="S1463" s="381">
        <v>20420</v>
      </c>
      <c r="T1463" s="381">
        <v>24600</v>
      </c>
      <c r="U1463" s="381">
        <v>28780</v>
      </c>
      <c r="V1463" s="381">
        <v>32450</v>
      </c>
      <c r="W1463" s="381">
        <v>34700</v>
      </c>
      <c r="X1463" s="381">
        <v>36900</v>
      </c>
      <c r="Y1463" s="381">
        <v>31300</v>
      </c>
      <c r="Z1463" s="381">
        <v>35800</v>
      </c>
      <c r="AA1463" s="381">
        <v>40250</v>
      </c>
      <c r="AB1463" s="381">
        <v>44700</v>
      </c>
      <c r="AC1463" s="381">
        <v>48300</v>
      </c>
      <c r="AD1463" s="381">
        <v>51900</v>
      </c>
      <c r="AE1463" s="381">
        <v>55450</v>
      </c>
      <c r="AF1463" s="381">
        <v>59050</v>
      </c>
      <c r="AG1463" s="381">
        <v>9999</v>
      </c>
      <c r="AH1463" s="381" t="s">
        <v>6191</v>
      </c>
      <c r="AI1463" s="381" t="s">
        <v>9154</v>
      </c>
      <c r="AJ1463" s="381">
        <v>0</v>
      </c>
    </row>
    <row r="1464" spans="1:36">
      <c r="A1464" s="381" t="s">
        <v>556</v>
      </c>
      <c r="B1464" s="381" t="s">
        <v>9918</v>
      </c>
      <c r="C1464" s="381">
        <v>23</v>
      </c>
      <c r="D1464" s="381">
        <v>7</v>
      </c>
      <c r="E1464" s="381" t="s">
        <v>9886</v>
      </c>
      <c r="F1464" s="381" t="s">
        <v>9885</v>
      </c>
      <c r="G1464" s="381" t="s">
        <v>1670</v>
      </c>
      <c r="H1464" s="381">
        <v>51800</v>
      </c>
      <c r="I1464" s="381">
        <v>19600</v>
      </c>
      <c r="J1464" s="381">
        <v>22400</v>
      </c>
      <c r="K1464" s="381">
        <v>25200</v>
      </c>
      <c r="L1464" s="381">
        <v>27950</v>
      </c>
      <c r="M1464" s="381">
        <v>30200</v>
      </c>
      <c r="N1464" s="381">
        <v>32450</v>
      </c>
      <c r="O1464" s="381">
        <v>34700</v>
      </c>
      <c r="P1464" s="381">
        <v>36900</v>
      </c>
      <c r="Q1464" s="381">
        <v>12060</v>
      </c>
      <c r="R1464" s="381">
        <v>16240</v>
      </c>
      <c r="S1464" s="381">
        <v>20420</v>
      </c>
      <c r="T1464" s="381">
        <v>24600</v>
      </c>
      <c r="U1464" s="381">
        <v>28780</v>
      </c>
      <c r="V1464" s="381">
        <v>32450</v>
      </c>
      <c r="W1464" s="381">
        <v>34700</v>
      </c>
      <c r="X1464" s="381">
        <v>36900</v>
      </c>
      <c r="Y1464" s="381">
        <v>31300</v>
      </c>
      <c r="Z1464" s="381">
        <v>35800</v>
      </c>
      <c r="AA1464" s="381">
        <v>40250</v>
      </c>
      <c r="AB1464" s="381">
        <v>44700</v>
      </c>
      <c r="AC1464" s="381">
        <v>48300</v>
      </c>
      <c r="AD1464" s="381">
        <v>51900</v>
      </c>
      <c r="AE1464" s="381">
        <v>55450</v>
      </c>
      <c r="AF1464" s="381">
        <v>59050</v>
      </c>
      <c r="AG1464" s="381">
        <v>9999</v>
      </c>
      <c r="AH1464" s="381" t="s">
        <v>9917</v>
      </c>
      <c r="AI1464" s="381" t="s">
        <v>9154</v>
      </c>
      <c r="AJ1464" s="381">
        <v>0</v>
      </c>
    </row>
    <row r="1465" spans="1:36">
      <c r="A1465" s="381" t="s">
        <v>556</v>
      </c>
      <c r="B1465" s="381" t="s">
        <v>9916</v>
      </c>
      <c r="C1465" s="381">
        <v>23</v>
      </c>
      <c r="D1465" s="381">
        <v>7</v>
      </c>
      <c r="E1465" s="381" t="s">
        <v>9886</v>
      </c>
      <c r="F1465" s="381" t="s">
        <v>9885</v>
      </c>
      <c r="G1465" s="381" t="s">
        <v>1670</v>
      </c>
      <c r="H1465" s="381">
        <v>51800</v>
      </c>
      <c r="I1465" s="381">
        <v>19600</v>
      </c>
      <c r="J1465" s="381">
        <v>22400</v>
      </c>
      <c r="K1465" s="381">
        <v>25200</v>
      </c>
      <c r="L1465" s="381">
        <v>27950</v>
      </c>
      <c r="M1465" s="381">
        <v>30200</v>
      </c>
      <c r="N1465" s="381">
        <v>32450</v>
      </c>
      <c r="O1465" s="381">
        <v>34700</v>
      </c>
      <c r="P1465" s="381">
        <v>36900</v>
      </c>
      <c r="Q1465" s="381">
        <v>12060</v>
      </c>
      <c r="R1465" s="381">
        <v>16240</v>
      </c>
      <c r="S1465" s="381">
        <v>20420</v>
      </c>
      <c r="T1465" s="381">
        <v>24600</v>
      </c>
      <c r="U1465" s="381">
        <v>28780</v>
      </c>
      <c r="V1465" s="381">
        <v>32450</v>
      </c>
      <c r="W1465" s="381">
        <v>34700</v>
      </c>
      <c r="X1465" s="381">
        <v>36900</v>
      </c>
      <c r="Y1465" s="381">
        <v>31300</v>
      </c>
      <c r="Z1465" s="381">
        <v>35800</v>
      </c>
      <c r="AA1465" s="381">
        <v>40250</v>
      </c>
      <c r="AB1465" s="381">
        <v>44700</v>
      </c>
      <c r="AC1465" s="381">
        <v>48300</v>
      </c>
      <c r="AD1465" s="381">
        <v>51900</v>
      </c>
      <c r="AE1465" s="381">
        <v>55450</v>
      </c>
      <c r="AF1465" s="381">
        <v>59050</v>
      </c>
      <c r="AG1465" s="381">
        <v>9999</v>
      </c>
      <c r="AH1465" s="381" t="s">
        <v>2313</v>
      </c>
      <c r="AI1465" s="381" t="s">
        <v>9154</v>
      </c>
      <c r="AJ1465" s="381">
        <v>0</v>
      </c>
    </row>
    <row r="1466" spans="1:36">
      <c r="A1466" s="381" t="s">
        <v>556</v>
      </c>
      <c r="B1466" s="381" t="s">
        <v>9915</v>
      </c>
      <c r="C1466" s="381">
        <v>23</v>
      </c>
      <c r="D1466" s="381">
        <v>7</v>
      </c>
      <c r="E1466" s="381" t="s">
        <v>9886</v>
      </c>
      <c r="F1466" s="381" t="s">
        <v>9885</v>
      </c>
      <c r="G1466" s="381" t="s">
        <v>1670</v>
      </c>
      <c r="H1466" s="381">
        <v>51800</v>
      </c>
      <c r="I1466" s="381">
        <v>19600</v>
      </c>
      <c r="J1466" s="381">
        <v>22400</v>
      </c>
      <c r="K1466" s="381">
        <v>25200</v>
      </c>
      <c r="L1466" s="381">
        <v>27950</v>
      </c>
      <c r="M1466" s="381">
        <v>30200</v>
      </c>
      <c r="N1466" s="381">
        <v>32450</v>
      </c>
      <c r="O1466" s="381">
        <v>34700</v>
      </c>
      <c r="P1466" s="381">
        <v>36900</v>
      </c>
      <c r="Q1466" s="381">
        <v>12060</v>
      </c>
      <c r="R1466" s="381">
        <v>16240</v>
      </c>
      <c r="S1466" s="381">
        <v>20420</v>
      </c>
      <c r="T1466" s="381">
        <v>24600</v>
      </c>
      <c r="U1466" s="381">
        <v>28780</v>
      </c>
      <c r="V1466" s="381">
        <v>32450</v>
      </c>
      <c r="W1466" s="381">
        <v>34700</v>
      </c>
      <c r="X1466" s="381">
        <v>36900</v>
      </c>
      <c r="Y1466" s="381">
        <v>31300</v>
      </c>
      <c r="Z1466" s="381">
        <v>35800</v>
      </c>
      <c r="AA1466" s="381">
        <v>40250</v>
      </c>
      <c r="AB1466" s="381">
        <v>44700</v>
      </c>
      <c r="AC1466" s="381">
        <v>48300</v>
      </c>
      <c r="AD1466" s="381">
        <v>51900</v>
      </c>
      <c r="AE1466" s="381">
        <v>55450</v>
      </c>
      <c r="AF1466" s="381">
        <v>59050</v>
      </c>
      <c r="AG1466" s="381">
        <v>9999</v>
      </c>
      <c r="AH1466" s="381" t="s">
        <v>9914</v>
      </c>
      <c r="AI1466" s="381" t="s">
        <v>9154</v>
      </c>
      <c r="AJ1466" s="381">
        <v>0</v>
      </c>
    </row>
    <row r="1467" spans="1:36">
      <c r="A1467" s="381" t="s">
        <v>556</v>
      </c>
      <c r="B1467" s="381" t="s">
        <v>9913</v>
      </c>
      <c r="C1467" s="381">
        <v>23</v>
      </c>
      <c r="D1467" s="381">
        <v>7</v>
      </c>
      <c r="E1467" s="381" t="s">
        <v>9886</v>
      </c>
      <c r="F1467" s="381" t="s">
        <v>9885</v>
      </c>
      <c r="G1467" s="381" t="s">
        <v>1670</v>
      </c>
      <c r="H1467" s="381">
        <v>51800</v>
      </c>
      <c r="I1467" s="381">
        <v>19600</v>
      </c>
      <c r="J1467" s="381">
        <v>22400</v>
      </c>
      <c r="K1467" s="381">
        <v>25200</v>
      </c>
      <c r="L1467" s="381">
        <v>27950</v>
      </c>
      <c r="M1467" s="381">
        <v>30200</v>
      </c>
      <c r="N1467" s="381">
        <v>32450</v>
      </c>
      <c r="O1467" s="381">
        <v>34700</v>
      </c>
      <c r="P1467" s="381">
        <v>36900</v>
      </c>
      <c r="Q1467" s="381">
        <v>12060</v>
      </c>
      <c r="R1467" s="381">
        <v>16240</v>
      </c>
      <c r="S1467" s="381">
        <v>20420</v>
      </c>
      <c r="T1467" s="381">
        <v>24600</v>
      </c>
      <c r="U1467" s="381">
        <v>28780</v>
      </c>
      <c r="V1467" s="381">
        <v>32450</v>
      </c>
      <c r="W1467" s="381">
        <v>34700</v>
      </c>
      <c r="X1467" s="381">
        <v>36900</v>
      </c>
      <c r="Y1467" s="381">
        <v>31300</v>
      </c>
      <c r="Z1467" s="381">
        <v>35800</v>
      </c>
      <c r="AA1467" s="381">
        <v>40250</v>
      </c>
      <c r="AB1467" s="381">
        <v>44700</v>
      </c>
      <c r="AC1467" s="381">
        <v>48300</v>
      </c>
      <c r="AD1467" s="381">
        <v>51900</v>
      </c>
      <c r="AE1467" s="381">
        <v>55450</v>
      </c>
      <c r="AF1467" s="381">
        <v>59050</v>
      </c>
      <c r="AG1467" s="381">
        <v>9999</v>
      </c>
      <c r="AH1467" s="381" t="s">
        <v>9912</v>
      </c>
      <c r="AI1467" s="381" t="s">
        <v>9154</v>
      </c>
      <c r="AJ1467" s="381">
        <v>0</v>
      </c>
    </row>
    <row r="1468" spans="1:36">
      <c r="A1468" s="381" t="s">
        <v>556</v>
      </c>
      <c r="B1468" s="381" t="s">
        <v>9911</v>
      </c>
      <c r="C1468" s="381">
        <v>23</v>
      </c>
      <c r="D1468" s="381">
        <v>7</v>
      </c>
      <c r="E1468" s="381" t="s">
        <v>9886</v>
      </c>
      <c r="F1468" s="381" t="s">
        <v>9885</v>
      </c>
      <c r="G1468" s="381" t="s">
        <v>1670</v>
      </c>
      <c r="H1468" s="381">
        <v>51800</v>
      </c>
      <c r="I1468" s="381">
        <v>19600</v>
      </c>
      <c r="J1468" s="381">
        <v>22400</v>
      </c>
      <c r="K1468" s="381">
        <v>25200</v>
      </c>
      <c r="L1468" s="381">
        <v>27950</v>
      </c>
      <c r="M1468" s="381">
        <v>30200</v>
      </c>
      <c r="N1468" s="381">
        <v>32450</v>
      </c>
      <c r="O1468" s="381">
        <v>34700</v>
      </c>
      <c r="P1468" s="381">
        <v>36900</v>
      </c>
      <c r="Q1468" s="381">
        <v>12060</v>
      </c>
      <c r="R1468" s="381">
        <v>16240</v>
      </c>
      <c r="S1468" s="381">
        <v>20420</v>
      </c>
      <c r="T1468" s="381">
        <v>24600</v>
      </c>
      <c r="U1468" s="381">
        <v>28780</v>
      </c>
      <c r="V1468" s="381">
        <v>32450</v>
      </c>
      <c r="W1468" s="381">
        <v>34700</v>
      </c>
      <c r="X1468" s="381">
        <v>36900</v>
      </c>
      <c r="Y1468" s="381">
        <v>31300</v>
      </c>
      <c r="Z1468" s="381">
        <v>35800</v>
      </c>
      <c r="AA1468" s="381">
        <v>40250</v>
      </c>
      <c r="AB1468" s="381">
        <v>44700</v>
      </c>
      <c r="AC1468" s="381">
        <v>48300</v>
      </c>
      <c r="AD1468" s="381">
        <v>51900</v>
      </c>
      <c r="AE1468" s="381">
        <v>55450</v>
      </c>
      <c r="AF1468" s="381">
        <v>59050</v>
      </c>
      <c r="AG1468" s="381">
        <v>9999</v>
      </c>
      <c r="AH1468" s="381" t="s">
        <v>9910</v>
      </c>
      <c r="AI1468" s="381" t="s">
        <v>9154</v>
      </c>
      <c r="AJ1468" s="381">
        <v>0</v>
      </c>
    </row>
    <row r="1469" spans="1:36">
      <c r="A1469" s="381" t="s">
        <v>556</v>
      </c>
      <c r="B1469" s="381" t="s">
        <v>9909</v>
      </c>
      <c r="C1469" s="381">
        <v>23</v>
      </c>
      <c r="D1469" s="381">
        <v>7</v>
      </c>
      <c r="E1469" s="381" t="s">
        <v>9886</v>
      </c>
      <c r="F1469" s="381" t="s">
        <v>9885</v>
      </c>
      <c r="G1469" s="381" t="s">
        <v>1670</v>
      </c>
      <c r="H1469" s="381">
        <v>51800</v>
      </c>
      <c r="I1469" s="381">
        <v>19600</v>
      </c>
      <c r="J1469" s="381">
        <v>22400</v>
      </c>
      <c r="K1469" s="381">
        <v>25200</v>
      </c>
      <c r="L1469" s="381">
        <v>27950</v>
      </c>
      <c r="M1469" s="381">
        <v>30200</v>
      </c>
      <c r="N1469" s="381">
        <v>32450</v>
      </c>
      <c r="O1469" s="381">
        <v>34700</v>
      </c>
      <c r="P1469" s="381">
        <v>36900</v>
      </c>
      <c r="Q1469" s="381">
        <v>12060</v>
      </c>
      <c r="R1469" s="381">
        <v>16240</v>
      </c>
      <c r="S1469" s="381">
        <v>20420</v>
      </c>
      <c r="T1469" s="381">
        <v>24600</v>
      </c>
      <c r="U1469" s="381">
        <v>28780</v>
      </c>
      <c r="V1469" s="381">
        <v>32450</v>
      </c>
      <c r="W1469" s="381">
        <v>34700</v>
      </c>
      <c r="X1469" s="381">
        <v>36900</v>
      </c>
      <c r="Y1469" s="381">
        <v>31300</v>
      </c>
      <c r="Z1469" s="381">
        <v>35800</v>
      </c>
      <c r="AA1469" s="381">
        <v>40250</v>
      </c>
      <c r="AB1469" s="381">
        <v>44700</v>
      </c>
      <c r="AC1469" s="381">
        <v>48300</v>
      </c>
      <c r="AD1469" s="381">
        <v>51900</v>
      </c>
      <c r="AE1469" s="381">
        <v>55450</v>
      </c>
      <c r="AF1469" s="381">
        <v>59050</v>
      </c>
      <c r="AG1469" s="381">
        <v>9999</v>
      </c>
      <c r="AH1469" s="381" t="s">
        <v>9908</v>
      </c>
      <c r="AI1469" s="381" t="s">
        <v>9154</v>
      </c>
      <c r="AJ1469" s="381">
        <v>0</v>
      </c>
    </row>
    <row r="1470" spans="1:36">
      <c r="A1470" s="381" t="s">
        <v>556</v>
      </c>
      <c r="B1470" s="381" t="s">
        <v>9907</v>
      </c>
      <c r="C1470" s="381">
        <v>23</v>
      </c>
      <c r="D1470" s="381">
        <v>7</v>
      </c>
      <c r="E1470" s="381" t="s">
        <v>9886</v>
      </c>
      <c r="F1470" s="381" t="s">
        <v>9885</v>
      </c>
      <c r="G1470" s="381" t="s">
        <v>1670</v>
      </c>
      <c r="H1470" s="381">
        <v>51800</v>
      </c>
      <c r="I1470" s="381">
        <v>19600</v>
      </c>
      <c r="J1470" s="381">
        <v>22400</v>
      </c>
      <c r="K1470" s="381">
        <v>25200</v>
      </c>
      <c r="L1470" s="381">
        <v>27950</v>
      </c>
      <c r="M1470" s="381">
        <v>30200</v>
      </c>
      <c r="N1470" s="381">
        <v>32450</v>
      </c>
      <c r="O1470" s="381">
        <v>34700</v>
      </c>
      <c r="P1470" s="381">
        <v>36900</v>
      </c>
      <c r="Q1470" s="381">
        <v>12060</v>
      </c>
      <c r="R1470" s="381">
        <v>16240</v>
      </c>
      <c r="S1470" s="381">
        <v>20420</v>
      </c>
      <c r="T1470" s="381">
        <v>24600</v>
      </c>
      <c r="U1470" s="381">
        <v>28780</v>
      </c>
      <c r="V1470" s="381">
        <v>32450</v>
      </c>
      <c r="W1470" s="381">
        <v>34700</v>
      </c>
      <c r="X1470" s="381">
        <v>36900</v>
      </c>
      <c r="Y1470" s="381">
        <v>31300</v>
      </c>
      <c r="Z1470" s="381">
        <v>35800</v>
      </c>
      <c r="AA1470" s="381">
        <v>40250</v>
      </c>
      <c r="AB1470" s="381">
        <v>44700</v>
      </c>
      <c r="AC1470" s="381">
        <v>48300</v>
      </c>
      <c r="AD1470" s="381">
        <v>51900</v>
      </c>
      <c r="AE1470" s="381">
        <v>55450</v>
      </c>
      <c r="AF1470" s="381">
        <v>59050</v>
      </c>
      <c r="AG1470" s="381">
        <v>9999</v>
      </c>
      <c r="AH1470" s="381" t="s">
        <v>9906</v>
      </c>
      <c r="AI1470" s="381" t="s">
        <v>9154</v>
      </c>
      <c r="AJ1470" s="381">
        <v>0</v>
      </c>
    </row>
    <row r="1471" spans="1:36">
      <c r="A1471" s="381" t="s">
        <v>556</v>
      </c>
      <c r="B1471" s="381" t="s">
        <v>9905</v>
      </c>
      <c r="C1471" s="381">
        <v>23</v>
      </c>
      <c r="D1471" s="381">
        <v>7</v>
      </c>
      <c r="E1471" s="381" t="s">
        <v>9886</v>
      </c>
      <c r="F1471" s="381" t="s">
        <v>9885</v>
      </c>
      <c r="G1471" s="381" t="s">
        <v>1670</v>
      </c>
      <c r="H1471" s="381">
        <v>51800</v>
      </c>
      <c r="I1471" s="381">
        <v>19600</v>
      </c>
      <c r="J1471" s="381">
        <v>22400</v>
      </c>
      <c r="K1471" s="381">
        <v>25200</v>
      </c>
      <c r="L1471" s="381">
        <v>27950</v>
      </c>
      <c r="M1471" s="381">
        <v>30200</v>
      </c>
      <c r="N1471" s="381">
        <v>32450</v>
      </c>
      <c r="O1471" s="381">
        <v>34700</v>
      </c>
      <c r="P1471" s="381">
        <v>36900</v>
      </c>
      <c r="Q1471" s="381">
        <v>12060</v>
      </c>
      <c r="R1471" s="381">
        <v>16240</v>
      </c>
      <c r="S1471" s="381">
        <v>20420</v>
      </c>
      <c r="T1471" s="381">
        <v>24600</v>
      </c>
      <c r="U1471" s="381">
        <v>28780</v>
      </c>
      <c r="V1471" s="381">
        <v>32450</v>
      </c>
      <c r="W1471" s="381">
        <v>34700</v>
      </c>
      <c r="X1471" s="381">
        <v>36900</v>
      </c>
      <c r="Y1471" s="381">
        <v>31300</v>
      </c>
      <c r="Z1471" s="381">
        <v>35800</v>
      </c>
      <c r="AA1471" s="381">
        <v>40250</v>
      </c>
      <c r="AB1471" s="381">
        <v>44700</v>
      </c>
      <c r="AC1471" s="381">
        <v>48300</v>
      </c>
      <c r="AD1471" s="381">
        <v>51900</v>
      </c>
      <c r="AE1471" s="381">
        <v>55450</v>
      </c>
      <c r="AF1471" s="381">
        <v>59050</v>
      </c>
      <c r="AG1471" s="381">
        <v>9999</v>
      </c>
      <c r="AH1471" s="381" t="s">
        <v>9904</v>
      </c>
      <c r="AI1471" s="381" t="s">
        <v>9154</v>
      </c>
      <c r="AJ1471" s="381">
        <v>0</v>
      </c>
    </row>
    <row r="1472" spans="1:36">
      <c r="A1472" s="381" t="s">
        <v>556</v>
      </c>
      <c r="B1472" s="381" t="s">
        <v>9903</v>
      </c>
      <c r="C1472" s="381">
        <v>23</v>
      </c>
      <c r="D1472" s="381">
        <v>7</v>
      </c>
      <c r="E1472" s="381" t="s">
        <v>9886</v>
      </c>
      <c r="F1472" s="381" t="s">
        <v>9885</v>
      </c>
      <c r="G1472" s="381" t="s">
        <v>1670</v>
      </c>
      <c r="H1472" s="381">
        <v>51800</v>
      </c>
      <c r="I1472" s="381">
        <v>19600</v>
      </c>
      <c r="J1472" s="381">
        <v>22400</v>
      </c>
      <c r="K1472" s="381">
        <v>25200</v>
      </c>
      <c r="L1472" s="381">
        <v>27950</v>
      </c>
      <c r="M1472" s="381">
        <v>30200</v>
      </c>
      <c r="N1472" s="381">
        <v>32450</v>
      </c>
      <c r="O1472" s="381">
        <v>34700</v>
      </c>
      <c r="P1472" s="381">
        <v>36900</v>
      </c>
      <c r="Q1472" s="381">
        <v>12060</v>
      </c>
      <c r="R1472" s="381">
        <v>16240</v>
      </c>
      <c r="S1472" s="381">
        <v>20420</v>
      </c>
      <c r="T1472" s="381">
        <v>24600</v>
      </c>
      <c r="U1472" s="381">
        <v>28780</v>
      </c>
      <c r="V1472" s="381">
        <v>32450</v>
      </c>
      <c r="W1472" s="381">
        <v>34700</v>
      </c>
      <c r="X1472" s="381">
        <v>36900</v>
      </c>
      <c r="Y1472" s="381">
        <v>31300</v>
      </c>
      <c r="Z1472" s="381">
        <v>35800</v>
      </c>
      <c r="AA1472" s="381">
        <v>40250</v>
      </c>
      <c r="AB1472" s="381">
        <v>44700</v>
      </c>
      <c r="AC1472" s="381">
        <v>48300</v>
      </c>
      <c r="AD1472" s="381">
        <v>51900</v>
      </c>
      <c r="AE1472" s="381">
        <v>55450</v>
      </c>
      <c r="AF1472" s="381">
        <v>59050</v>
      </c>
      <c r="AG1472" s="381">
        <v>9999</v>
      </c>
      <c r="AH1472" s="381" t="s">
        <v>9902</v>
      </c>
      <c r="AI1472" s="381" t="s">
        <v>9154</v>
      </c>
      <c r="AJ1472" s="381">
        <v>0</v>
      </c>
    </row>
    <row r="1473" spans="1:36">
      <c r="A1473" s="381" t="s">
        <v>556</v>
      </c>
      <c r="B1473" s="381" t="s">
        <v>9901</v>
      </c>
      <c r="C1473" s="381">
        <v>23</v>
      </c>
      <c r="D1473" s="381">
        <v>7</v>
      </c>
      <c r="E1473" s="381" t="s">
        <v>9886</v>
      </c>
      <c r="F1473" s="381" t="s">
        <v>9885</v>
      </c>
      <c r="G1473" s="381" t="s">
        <v>1670</v>
      </c>
      <c r="H1473" s="381">
        <v>51800</v>
      </c>
      <c r="I1473" s="381">
        <v>19600</v>
      </c>
      <c r="J1473" s="381">
        <v>22400</v>
      </c>
      <c r="K1473" s="381">
        <v>25200</v>
      </c>
      <c r="L1473" s="381">
        <v>27950</v>
      </c>
      <c r="M1473" s="381">
        <v>30200</v>
      </c>
      <c r="N1473" s="381">
        <v>32450</v>
      </c>
      <c r="O1473" s="381">
        <v>34700</v>
      </c>
      <c r="P1473" s="381">
        <v>36900</v>
      </c>
      <c r="Q1473" s="381">
        <v>12060</v>
      </c>
      <c r="R1473" s="381">
        <v>16240</v>
      </c>
      <c r="S1473" s="381">
        <v>20420</v>
      </c>
      <c r="T1473" s="381">
        <v>24600</v>
      </c>
      <c r="U1473" s="381">
        <v>28780</v>
      </c>
      <c r="V1473" s="381">
        <v>32450</v>
      </c>
      <c r="W1473" s="381">
        <v>34700</v>
      </c>
      <c r="X1473" s="381">
        <v>36900</v>
      </c>
      <c r="Y1473" s="381">
        <v>31300</v>
      </c>
      <c r="Z1473" s="381">
        <v>35800</v>
      </c>
      <c r="AA1473" s="381">
        <v>40250</v>
      </c>
      <c r="AB1473" s="381">
        <v>44700</v>
      </c>
      <c r="AC1473" s="381">
        <v>48300</v>
      </c>
      <c r="AD1473" s="381">
        <v>51900</v>
      </c>
      <c r="AE1473" s="381">
        <v>55450</v>
      </c>
      <c r="AF1473" s="381">
        <v>59050</v>
      </c>
      <c r="AG1473" s="381">
        <v>9999</v>
      </c>
      <c r="AH1473" s="381" t="s">
        <v>9900</v>
      </c>
      <c r="AI1473" s="381" t="s">
        <v>9154</v>
      </c>
      <c r="AJ1473" s="381">
        <v>0</v>
      </c>
    </row>
    <row r="1474" spans="1:36">
      <c r="A1474" s="381" t="s">
        <v>556</v>
      </c>
      <c r="B1474" s="381" t="s">
        <v>9899</v>
      </c>
      <c r="C1474" s="381">
        <v>23</v>
      </c>
      <c r="D1474" s="381">
        <v>7</v>
      </c>
      <c r="E1474" s="381" t="s">
        <v>9886</v>
      </c>
      <c r="F1474" s="381" t="s">
        <v>9885</v>
      </c>
      <c r="G1474" s="381" t="s">
        <v>1670</v>
      </c>
      <c r="H1474" s="381">
        <v>51800</v>
      </c>
      <c r="I1474" s="381">
        <v>19600</v>
      </c>
      <c r="J1474" s="381">
        <v>22400</v>
      </c>
      <c r="K1474" s="381">
        <v>25200</v>
      </c>
      <c r="L1474" s="381">
        <v>27950</v>
      </c>
      <c r="M1474" s="381">
        <v>30200</v>
      </c>
      <c r="N1474" s="381">
        <v>32450</v>
      </c>
      <c r="O1474" s="381">
        <v>34700</v>
      </c>
      <c r="P1474" s="381">
        <v>36900</v>
      </c>
      <c r="Q1474" s="381">
        <v>12060</v>
      </c>
      <c r="R1474" s="381">
        <v>16240</v>
      </c>
      <c r="S1474" s="381">
        <v>20420</v>
      </c>
      <c r="T1474" s="381">
        <v>24600</v>
      </c>
      <c r="U1474" s="381">
        <v>28780</v>
      </c>
      <c r="V1474" s="381">
        <v>32450</v>
      </c>
      <c r="W1474" s="381">
        <v>34700</v>
      </c>
      <c r="X1474" s="381">
        <v>36900</v>
      </c>
      <c r="Y1474" s="381">
        <v>31300</v>
      </c>
      <c r="Z1474" s="381">
        <v>35800</v>
      </c>
      <c r="AA1474" s="381">
        <v>40250</v>
      </c>
      <c r="AB1474" s="381">
        <v>44700</v>
      </c>
      <c r="AC1474" s="381">
        <v>48300</v>
      </c>
      <c r="AD1474" s="381">
        <v>51900</v>
      </c>
      <c r="AE1474" s="381">
        <v>55450</v>
      </c>
      <c r="AF1474" s="381">
        <v>59050</v>
      </c>
      <c r="AG1474" s="381">
        <v>9999</v>
      </c>
      <c r="AH1474" s="381" t="s">
        <v>9898</v>
      </c>
      <c r="AI1474" s="381" t="s">
        <v>9154</v>
      </c>
      <c r="AJ1474" s="381">
        <v>0</v>
      </c>
    </row>
    <row r="1475" spans="1:36">
      <c r="A1475" s="381" t="s">
        <v>556</v>
      </c>
      <c r="B1475" s="381" t="s">
        <v>9897</v>
      </c>
      <c r="C1475" s="381">
        <v>23</v>
      </c>
      <c r="D1475" s="381">
        <v>7</v>
      </c>
      <c r="E1475" s="381" t="s">
        <v>9886</v>
      </c>
      <c r="F1475" s="381" t="s">
        <v>9885</v>
      </c>
      <c r="G1475" s="381" t="s">
        <v>1670</v>
      </c>
      <c r="H1475" s="381">
        <v>51800</v>
      </c>
      <c r="I1475" s="381">
        <v>19600</v>
      </c>
      <c r="J1475" s="381">
        <v>22400</v>
      </c>
      <c r="K1475" s="381">
        <v>25200</v>
      </c>
      <c r="L1475" s="381">
        <v>27950</v>
      </c>
      <c r="M1475" s="381">
        <v>30200</v>
      </c>
      <c r="N1475" s="381">
        <v>32450</v>
      </c>
      <c r="O1475" s="381">
        <v>34700</v>
      </c>
      <c r="P1475" s="381">
        <v>36900</v>
      </c>
      <c r="Q1475" s="381">
        <v>12060</v>
      </c>
      <c r="R1475" s="381">
        <v>16240</v>
      </c>
      <c r="S1475" s="381">
        <v>20420</v>
      </c>
      <c r="T1475" s="381">
        <v>24600</v>
      </c>
      <c r="U1475" s="381">
        <v>28780</v>
      </c>
      <c r="V1475" s="381">
        <v>32450</v>
      </c>
      <c r="W1475" s="381">
        <v>34700</v>
      </c>
      <c r="X1475" s="381">
        <v>36900</v>
      </c>
      <c r="Y1475" s="381">
        <v>31300</v>
      </c>
      <c r="Z1475" s="381">
        <v>35800</v>
      </c>
      <c r="AA1475" s="381">
        <v>40250</v>
      </c>
      <c r="AB1475" s="381">
        <v>44700</v>
      </c>
      <c r="AC1475" s="381">
        <v>48300</v>
      </c>
      <c r="AD1475" s="381">
        <v>51900</v>
      </c>
      <c r="AE1475" s="381">
        <v>55450</v>
      </c>
      <c r="AF1475" s="381">
        <v>59050</v>
      </c>
      <c r="AG1475" s="381">
        <v>9999</v>
      </c>
      <c r="AH1475" s="381" t="s">
        <v>9896</v>
      </c>
      <c r="AI1475" s="381" t="s">
        <v>9154</v>
      </c>
      <c r="AJ1475" s="381">
        <v>0</v>
      </c>
    </row>
    <row r="1476" spans="1:36">
      <c r="A1476" s="381" t="s">
        <v>556</v>
      </c>
      <c r="B1476" s="381" t="s">
        <v>9895</v>
      </c>
      <c r="C1476" s="381">
        <v>23</v>
      </c>
      <c r="D1476" s="381">
        <v>7</v>
      </c>
      <c r="E1476" s="381" t="s">
        <v>9886</v>
      </c>
      <c r="F1476" s="381" t="s">
        <v>9885</v>
      </c>
      <c r="G1476" s="381" t="s">
        <v>1670</v>
      </c>
      <c r="H1476" s="381">
        <v>51800</v>
      </c>
      <c r="I1476" s="381">
        <v>19600</v>
      </c>
      <c r="J1476" s="381">
        <v>22400</v>
      </c>
      <c r="K1476" s="381">
        <v>25200</v>
      </c>
      <c r="L1476" s="381">
        <v>27950</v>
      </c>
      <c r="M1476" s="381">
        <v>30200</v>
      </c>
      <c r="N1476" s="381">
        <v>32450</v>
      </c>
      <c r="O1476" s="381">
        <v>34700</v>
      </c>
      <c r="P1476" s="381">
        <v>36900</v>
      </c>
      <c r="Q1476" s="381">
        <v>12060</v>
      </c>
      <c r="R1476" s="381">
        <v>16240</v>
      </c>
      <c r="S1476" s="381">
        <v>20420</v>
      </c>
      <c r="T1476" s="381">
        <v>24600</v>
      </c>
      <c r="U1476" s="381">
        <v>28780</v>
      </c>
      <c r="V1476" s="381">
        <v>32450</v>
      </c>
      <c r="W1476" s="381">
        <v>34700</v>
      </c>
      <c r="X1476" s="381">
        <v>36900</v>
      </c>
      <c r="Y1476" s="381">
        <v>31300</v>
      </c>
      <c r="Z1476" s="381">
        <v>35800</v>
      </c>
      <c r="AA1476" s="381">
        <v>40250</v>
      </c>
      <c r="AB1476" s="381">
        <v>44700</v>
      </c>
      <c r="AC1476" s="381">
        <v>48300</v>
      </c>
      <c r="AD1476" s="381">
        <v>51900</v>
      </c>
      <c r="AE1476" s="381">
        <v>55450</v>
      </c>
      <c r="AF1476" s="381">
        <v>59050</v>
      </c>
      <c r="AG1476" s="381">
        <v>9999</v>
      </c>
      <c r="AH1476" s="381" t="s">
        <v>9894</v>
      </c>
      <c r="AI1476" s="381" t="s">
        <v>9154</v>
      </c>
      <c r="AJ1476" s="381">
        <v>0</v>
      </c>
    </row>
    <row r="1477" spans="1:36">
      <c r="A1477" s="381" t="s">
        <v>556</v>
      </c>
      <c r="B1477" s="381" t="s">
        <v>9893</v>
      </c>
      <c r="C1477" s="381">
        <v>23</v>
      </c>
      <c r="D1477" s="381">
        <v>7</v>
      </c>
      <c r="E1477" s="381" t="s">
        <v>9886</v>
      </c>
      <c r="F1477" s="381" t="s">
        <v>9885</v>
      </c>
      <c r="G1477" s="381" t="s">
        <v>1670</v>
      </c>
      <c r="H1477" s="381">
        <v>51800</v>
      </c>
      <c r="I1477" s="381">
        <v>19600</v>
      </c>
      <c r="J1477" s="381">
        <v>22400</v>
      </c>
      <c r="K1477" s="381">
        <v>25200</v>
      </c>
      <c r="L1477" s="381">
        <v>27950</v>
      </c>
      <c r="M1477" s="381">
        <v>30200</v>
      </c>
      <c r="N1477" s="381">
        <v>32450</v>
      </c>
      <c r="O1477" s="381">
        <v>34700</v>
      </c>
      <c r="P1477" s="381">
        <v>36900</v>
      </c>
      <c r="Q1477" s="381">
        <v>12060</v>
      </c>
      <c r="R1477" s="381">
        <v>16240</v>
      </c>
      <c r="S1477" s="381">
        <v>20420</v>
      </c>
      <c r="T1477" s="381">
        <v>24600</v>
      </c>
      <c r="U1477" s="381">
        <v>28780</v>
      </c>
      <c r="V1477" s="381">
        <v>32450</v>
      </c>
      <c r="W1477" s="381">
        <v>34700</v>
      </c>
      <c r="X1477" s="381">
        <v>36900</v>
      </c>
      <c r="Y1477" s="381">
        <v>31300</v>
      </c>
      <c r="Z1477" s="381">
        <v>35800</v>
      </c>
      <c r="AA1477" s="381">
        <v>40250</v>
      </c>
      <c r="AB1477" s="381">
        <v>44700</v>
      </c>
      <c r="AC1477" s="381">
        <v>48300</v>
      </c>
      <c r="AD1477" s="381">
        <v>51900</v>
      </c>
      <c r="AE1477" s="381">
        <v>55450</v>
      </c>
      <c r="AF1477" s="381">
        <v>59050</v>
      </c>
      <c r="AG1477" s="381">
        <v>9999</v>
      </c>
      <c r="AH1477" s="381" t="s">
        <v>6332</v>
      </c>
      <c r="AI1477" s="381" t="s">
        <v>9154</v>
      </c>
      <c r="AJ1477" s="381">
        <v>0</v>
      </c>
    </row>
    <row r="1478" spans="1:36">
      <c r="A1478" s="381" t="s">
        <v>556</v>
      </c>
      <c r="B1478" s="381" t="s">
        <v>9892</v>
      </c>
      <c r="C1478" s="381">
        <v>23</v>
      </c>
      <c r="D1478" s="381">
        <v>7</v>
      </c>
      <c r="E1478" s="381" t="s">
        <v>9886</v>
      </c>
      <c r="F1478" s="381" t="s">
        <v>9885</v>
      </c>
      <c r="G1478" s="381" t="s">
        <v>1670</v>
      </c>
      <c r="H1478" s="381">
        <v>51800</v>
      </c>
      <c r="I1478" s="381">
        <v>19600</v>
      </c>
      <c r="J1478" s="381">
        <v>22400</v>
      </c>
      <c r="K1478" s="381">
        <v>25200</v>
      </c>
      <c r="L1478" s="381">
        <v>27950</v>
      </c>
      <c r="M1478" s="381">
        <v>30200</v>
      </c>
      <c r="N1478" s="381">
        <v>32450</v>
      </c>
      <c r="O1478" s="381">
        <v>34700</v>
      </c>
      <c r="P1478" s="381">
        <v>36900</v>
      </c>
      <c r="Q1478" s="381">
        <v>12060</v>
      </c>
      <c r="R1478" s="381">
        <v>16240</v>
      </c>
      <c r="S1478" s="381">
        <v>20420</v>
      </c>
      <c r="T1478" s="381">
        <v>24600</v>
      </c>
      <c r="U1478" s="381">
        <v>28780</v>
      </c>
      <c r="V1478" s="381">
        <v>32450</v>
      </c>
      <c r="W1478" s="381">
        <v>34700</v>
      </c>
      <c r="X1478" s="381">
        <v>36900</v>
      </c>
      <c r="Y1478" s="381">
        <v>31300</v>
      </c>
      <c r="Z1478" s="381">
        <v>35800</v>
      </c>
      <c r="AA1478" s="381">
        <v>40250</v>
      </c>
      <c r="AB1478" s="381">
        <v>44700</v>
      </c>
      <c r="AC1478" s="381">
        <v>48300</v>
      </c>
      <c r="AD1478" s="381">
        <v>51900</v>
      </c>
      <c r="AE1478" s="381">
        <v>55450</v>
      </c>
      <c r="AF1478" s="381">
        <v>59050</v>
      </c>
      <c r="AG1478" s="381">
        <v>9999</v>
      </c>
      <c r="AH1478" s="381" t="s">
        <v>9891</v>
      </c>
      <c r="AI1478" s="381" t="s">
        <v>9154</v>
      </c>
      <c r="AJ1478" s="381">
        <v>0</v>
      </c>
    </row>
    <row r="1479" spans="1:36">
      <c r="A1479" s="381" t="s">
        <v>556</v>
      </c>
      <c r="B1479" s="381" t="s">
        <v>9890</v>
      </c>
      <c r="C1479" s="381">
        <v>23</v>
      </c>
      <c r="D1479" s="381">
        <v>7</v>
      </c>
      <c r="E1479" s="381" t="s">
        <v>9886</v>
      </c>
      <c r="F1479" s="381" t="s">
        <v>9885</v>
      </c>
      <c r="G1479" s="381" t="s">
        <v>1670</v>
      </c>
      <c r="H1479" s="381">
        <v>51800</v>
      </c>
      <c r="I1479" s="381">
        <v>19600</v>
      </c>
      <c r="J1479" s="381">
        <v>22400</v>
      </c>
      <c r="K1479" s="381">
        <v>25200</v>
      </c>
      <c r="L1479" s="381">
        <v>27950</v>
      </c>
      <c r="M1479" s="381">
        <v>30200</v>
      </c>
      <c r="N1479" s="381">
        <v>32450</v>
      </c>
      <c r="O1479" s="381">
        <v>34700</v>
      </c>
      <c r="P1479" s="381">
        <v>36900</v>
      </c>
      <c r="Q1479" s="381">
        <v>12060</v>
      </c>
      <c r="R1479" s="381">
        <v>16240</v>
      </c>
      <c r="S1479" s="381">
        <v>20420</v>
      </c>
      <c r="T1479" s="381">
        <v>24600</v>
      </c>
      <c r="U1479" s="381">
        <v>28780</v>
      </c>
      <c r="V1479" s="381">
        <v>32450</v>
      </c>
      <c r="W1479" s="381">
        <v>34700</v>
      </c>
      <c r="X1479" s="381">
        <v>36900</v>
      </c>
      <c r="Y1479" s="381">
        <v>31300</v>
      </c>
      <c r="Z1479" s="381">
        <v>35800</v>
      </c>
      <c r="AA1479" s="381">
        <v>40250</v>
      </c>
      <c r="AB1479" s="381">
        <v>44700</v>
      </c>
      <c r="AC1479" s="381">
        <v>48300</v>
      </c>
      <c r="AD1479" s="381">
        <v>51900</v>
      </c>
      <c r="AE1479" s="381">
        <v>55450</v>
      </c>
      <c r="AF1479" s="381">
        <v>59050</v>
      </c>
      <c r="AG1479" s="381">
        <v>9999</v>
      </c>
      <c r="AH1479" s="381" t="s">
        <v>9889</v>
      </c>
      <c r="AI1479" s="381" t="s">
        <v>9154</v>
      </c>
      <c r="AJ1479" s="381">
        <v>0</v>
      </c>
    </row>
    <row r="1480" spans="1:36">
      <c r="A1480" s="381" t="s">
        <v>556</v>
      </c>
      <c r="B1480" s="381" t="s">
        <v>9888</v>
      </c>
      <c r="C1480" s="381">
        <v>23</v>
      </c>
      <c r="D1480" s="381">
        <v>7</v>
      </c>
      <c r="E1480" s="381" t="s">
        <v>9886</v>
      </c>
      <c r="F1480" s="381" t="s">
        <v>9885</v>
      </c>
      <c r="G1480" s="381" t="s">
        <v>1670</v>
      </c>
      <c r="H1480" s="381">
        <v>51800</v>
      </c>
      <c r="I1480" s="381">
        <v>19600</v>
      </c>
      <c r="J1480" s="381">
        <v>22400</v>
      </c>
      <c r="K1480" s="381">
        <v>25200</v>
      </c>
      <c r="L1480" s="381">
        <v>27950</v>
      </c>
      <c r="M1480" s="381">
        <v>30200</v>
      </c>
      <c r="N1480" s="381">
        <v>32450</v>
      </c>
      <c r="O1480" s="381">
        <v>34700</v>
      </c>
      <c r="P1480" s="381">
        <v>36900</v>
      </c>
      <c r="Q1480" s="381">
        <v>12060</v>
      </c>
      <c r="R1480" s="381">
        <v>16240</v>
      </c>
      <c r="S1480" s="381">
        <v>20420</v>
      </c>
      <c r="T1480" s="381">
        <v>24600</v>
      </c>
      <c r="U1480" s="381">
        <v>28780</v>
      </c>
      <c r="V1480" s="381">
        <v>32450</v>
      </c>
      <c r="W1480" s="381">
        <v>34700</v>
      </c>
      <c r="X1480" s="381">
        <v>36900</v>
      </c>
      <c r="Y1480" s="381">
        <v>31300</v>
      </c>
      <c r="Z1480" s="381">
        <v>35800</v>
      </c>
      <c r="AA1480" s="381">
        <v>40250</v>
      </c>
      <c r="AB1480" s="381">
        <v>44700</v>
      </c>
      <c r="AC1480" s="381">
        <v>48300</v>
      </c>
      <c r="AD1480" s="381">
        <v>51900</v>
      </c>
      <c r="AE1480" s="381">
        <v>55450</v>
      </c>
      <c r="AF1480" s="381">
        <v>59050</v>
      </c>
      <c r="AG1480" s="381">
        <v>9999</v>
      </c>
      <c r="AH1480" s="381" t="s">
        <v>6324</v>
      </c>
      <c r="AI1480" s="381" t="s">
        <v>9154</v>
      </c>
      <c r="AJ1480" s="381">
        <v>0</v>
      </c>
    </row>
    <row r="1481" spans="1:36">
      <c r="A1481" s="381" t="s">
        <v>556</v>
      </c>
      <c r="B1481" s="381" t="s">
        <v>9887</v>
      </c>
      <c r="C1481" s="381">
        <v>23</v>
      </c>
      <c r="D1481" s="381">
        <v>7</v>
      </c>
      <c r="E1481" s="381" t="s">
        <v>9886</v>
      </c>
      <c r="F1481" s="381" t="s">
        <v>9885</v>
      </c>
      <c r="G1481" s="381" t="s">
        <v>1670</v>
      </c>
      <c r="H1481" s="381">
        <v>51800</v>
      </c>
      <c r="I1481" s="381">
        <v>19600</v>
      </c>
      <c r="J1481" s="381">
        <v>22400</v>
      </c>
      <c r="K1481" s="381">
        <v>25200</v>
      </c>
      <c r="L1481" s="381">
        <v>27950</v>
      </c>
      <c r="M1481" s="381">
        <v>30200</v>
      </c>
      <c r="N1481" s="381">
        <v>32450</v>
      </c>
      <c r="O1481" s="381">
        <v>34700</v>
      </c>
      <c r="P1481" s="381">
        <v>36900</v>
      </c>
      <c r="Q1481" s="381">
        <v>12060</v>
      </c>
      <c r="R1481" s="381">
        <v>16240</v>
      </c>
      <c r="S1481" s="381">
        <v>20420</v>
      </c>
      <c r="T1481" s="381">
        <v>24600</v>
      </c>
      <c r="U1481" s="381">
        <v>28780</v>
      </c>
      <c r="V1481" s="381">
        <v>32450</v>
      </c>
      <c r="W1481" s="381">
        <v>34700</v>
      </c>
      <c r="X1481" s="381">
        <v>36900</v>
      </c>
      <c r="Y1481" s="381">
        <v>31300</v>
      </c>
      <c r="Z1481" s="381">
        <v>35800</v>
      </c>
      <c r="AA1481" s="381">
        <v>40250</v>
      </c>
      <c r="AB1481" s="381">
        <v>44700</v>
      </c>
      <c r="AC1481" s="381">
        <v>48300</v>
      </c>
      <c r="AD1481" s="381">
        <v>51900</v>
      </c>
      <c r="AE1481" s="381">
        <v>55450</v>
      </c>
      <c r="AF1481" s="381">
        <v>59050</v>
      </c>
      <c r="AG1481" s="381">
        <v>9999</v>
      </c>
      <c r="AH1481" s="381" t="s">
        <v>9884</v>
      </c>
      <c r="AI1481" s="381" t="s">
        <v>9154</v>
      </c>
      <c r="AJ1481" s="381">
        <v>0</v>
      </c>
    </row>
    <row r="1482" spans="1:36">
      <c r="A1482" s="381" t="s">
        <v>556</v>
      </c>
      <c r="B1482" s="381" t="s">
        <v>9883</v>
      </c>
      <c r="C1482" s="381">
        <v>23</v>
      </c>
      <c r="D1482" s="381">
        <v>9</v>
      </c>
      <c r="E1482" s="381" t="s">
        <v>9810</v>
      </c>
      <c r="F1482" s="381" t="s">
        <v>9809</v>
      </c>
      <c r="G1482" s="381" t="s">
        <v>1513</v>
      </c>
      <c r="H1482" s="381">
        <v>61000</v>
      </c>
      <c r="I1482" s="381">
        <v>21350</v>
      </c>
      <c r="J1482" s="381">
        <v>24400</v>
      </c>
      <c r="K1482" s="381">
        <v>27450</v>
      </c>
      <c r="L1482" s="381">
        <v>30500</v>
      </c>
      <c r="M1482" s="381">
        <v>32950</v>
      </c>
      <c r="N1482" s="381">
        <v>35400</v>
      </c>
      <c r="O1482" s="381">
        <v>37850</v>
      </c>
      <c r="P1482" s="381">
        <v>40300</v>
      </c>
      <c r="Q1482" s="381">
        <v>12850</v>
      </c>
      <c r="R1482" s="381">
        <v>16240</v>
      </c>
      <c r="S1482" s="381">
        <v>20420</v>
      </c>
      <c r="T1482" s="381">
        <v>24600</v>
      </c>
      <c r="U1482" s="381">
        <v>28780</v>
      </c>
      <c r="V1482" s="381">
        <v>32960</v>
      </c>
      <c r="W1482" s="381">
        <v>37140</v>
      </c>
      <c r="X1482" s="381">
        <v>40300</v>
      </c>
      <c r="Y1482" s="381">
        <v>34200</v>
      </c>
      <c r="Z1482" s="381">
        <v>39050</v>
      </c>
      <c r="AA1482" s="381">
        <v>43950</v>
      </c>
      <c r="AB1482" s="381">
        <v>48800</v>
      </c>
      <c r="AC1482" s="381">
        <v>52750</v>
      </c>
      <c r="AD1482" s="381">
        <v>56650</v>
      </c>
      <c r="AE1482" s="381">
        <v>60550</v>
      </c>
      <c r="AF1482" s="381">
        <v>64450</v>
      </c>
      <c r="AG1482" s="381">
        <v>9999</v>
      </c>
      <c r="AH1482" s="381" t="s">
        <v>6382</v>
      </c>
      <c r="AI1482" s="381" t="s">
        <v>9154</v>
      </c>
      <c r="AJ1482" s="381">
        <v>0</v>
      </c>
    </row>
    <row r="1483" spans="1:36">
      <c r="A1483" s="381" t="s">
        <v>556</v>
      </c>
      <c r="B1483" s="381" t="s">
        <v>9882</v>
      </c>
      <c r="C1483" s="381">
        <v>23</v>
      </c>
      <c r="D1483" s="381">
        <v>9</v>
      </c>
      <c r="E1483" s="381" t="s">
        <v>9810</v>
      </c>
      <c r="F1483" s="381" t="s">
        <v>9809</v>
      </c>
      <c r="G1483" s="381" t="s">
        <v>1513</v>
      </c>
      <c r="H1483" s="381">
        <v>61000</v>
      </c>
      <c r="I1483" s="381">
        <v>21350</v>
      </c>
      <c r="J1483" s="381">
        <v>24400</v>
      </c>
      <c r="K1483" s="381">
        <v>27450</v>
      </c>
      <c r="L1483" s="381">
        <v>30500</v>
      </c>
      <c r="M1483" s="381">
        <v>32950</v>
      </c>
      <c r="N1483" s="381">
        <v>35400</v>
      </c>
      <c r="O1483" s="381">
        <v>37850</v>
      </c>
      <c r="P1483" s="381">
        <v>40300</v>
      </c>
      <c r="Q1483" s="381">
        <v>12850</v>
      </c>
      <c r="R1483" s="381">
        <v>16240</v>
      </c>
      <c r="S1483" s="381">
        <v>20420</v>
      </c>
      <c r="T1483" s="381">
        <v>24600</v>
      </c>
      <c r="U1483" s="381">
        <v>28780</v>
      </c>
      <c r="V1483" s="381">
        <v>32960</v>
      </c>
      <c r="W1483" s="381">
        <v>37140</v>
      </c>
      <c r="X1483" s="381">
        <v>40300</v>
      </c>
      <c r="Y1483" s="381">
        <v>34200</v>
      </c>
      <c r="Z1483" s="381">
        <v>39050</v>
      </c>
      <c r="AA1483" s="381">
        <v>43950</v>
      </c>
      <c r="AB1483" s="381">
        <v>48800</v>
      </c>
      <c r="AC1483" s="381">
        <v>52750</v>
      </c>
      <c r="AD1483" s="381">
        <v>56650</v>
      </c>
      <c r="AE1483" s="381">
        <v>60550</v>
      </c>
      <c r="AF1483" s="381">
        <v>64450</v>
      </c>
      <c r="AG1483" s="381">
        <v>9999</v>
      </c>
      <c r="AH1483" s="381" t="s">
        <v>9881</v>
      </c>
      <c r="AI1483" s="381" t="s">
        <v>9154</v>
      </c>
      <c r="AJ1483" s="381">
        <v>0</v>
      </c>
    </row>
    <row r="1484" spans="1:36">
      <c r="A1484" s="381" t="s">
        <v>556</v>
      </c>
      <c r="B1484" s="381" t="s">
        <v>9880</v>
      </c>
      <c r="C1484" s="381">
        <v>23</v>
      </c>
      <c r="D1484" s="381">
        <v>9</v>
      </c>
      <c r="E1484" s="381" t="s">
        <v>9810</v>
      </c>
      <c r="F1484" s="381" t="s">
        <v>9809</v>
      </c>
      <c r="G1484" s="381" t="s">
        <v>1513</v>
      </c>
      <c r="H1484" s="381">
        <v>61000</v>
      </c>
      <c r="I1484" s="381">
        <v>21350</v>
      </c>
      <c r="J1484" s="381">
        <v>24400</v>
      </c>
      <c r="K1484" s="381">
        <v>27450</v>
      </c>
      <c r="L1484" s="381">
        <v>30500</v>
      </c>
      <c r="M1484" s="381">
        <v>32950</v>
      </c>
      <c r="N1484" s="381">
        <v>35400</v>
      </c>
      <c r="O1484" s="381">
        <v>37850</v>
      </c>
      <c r="P1484" s="381">
        <v>40300</v>
      </c>
      <c r="Q1484" s="381">
        <v>12850</v>
      </c>
      <c r="R1484" s="381">
        <v>16240</v>
      </c>
      <c r="S1484" s="381">
        <v>20420</v>
      </c>
      <c r="T1484" s="381">
        <v>24600</v>
      </c>
      <c r="U1484" s="381">
        <v>28780</v>
      </c>
      <c r="V1484" s="381">
        <v>32960</v>
      </c>
      <c r="W1484" s="381">
        <v>37140</v>
      </c>
      <c r="X1484" s="381">
        <v>40300</v>
      </c>
      <c r="Y1484" s="381">
        <v>34200</v>
      </c>
      <c r="Z1484" s="381">
        <v>39050</v>
      </c>
      <c r="AA1484" s="381">
        <v>43950</v>
      </c>
      <c r="AB1484" s="381">
        <v>48800</v>
      </c>
      <c r="AC1484" s="381">
        <v>52750</v>
      </c>
      <c r="AD1484" s="381">
        <v>56650</v>
      </c>
      <c r="AE1484" s="381">
        <v>60550</v>
      </c>
      <c r="AF1484" s="381">
        <v>64450</v>
      </c>
      <c r="AG1484" s="381">
        <v>9999</v>
      </c>
      <c r="AH1484" s="381" t="s">
        <v>9879</v>
      </c>
      <c r="AI1484" s="381" t="s">
        <v>9154</v>
      </c>
      <c r="AJ1484" s="381">
        <v>0</v>
      </c>
    </row>
    <row r="1485" spans="1:36">
      <c r="A1485" s="381" t="s">
        <v>556</v>
      </c>
      <c r="B1485" s="381" t="s">
        <v>9878</v>
      </c>
      <c r="C1485" s="381">
        <v>23</v>
      </c>
      <c r="D1485" s="381">
        <v>9</v>
      </c>
      <c r="E1485" s="381" t="s">
        <v>9810</v>
      </c>
      <c r="F1485" s="381" t="s">
        <v>9809</v>
      </c>
      <c r="G1485" s="381" t="s">
        <v>1513</v>
      </c>
      <c r="H1485" s="381">
        <v>61000</v>
      </c>
      <c r="I1485" s="381">
        <v>21350</v>
      </c>
      <c r="J1485" s="381">
        <v>24400</v>
      </c>
      <c r="K1485" s="381">
        <v>27450</v>
      </c>
      <c r="L1485" s="381">
        <v>30500</v>
      </c>
      <c r="M1485" s="381">
        <v>32950</v>
      </c>
      <c r="N1485" s="381">
        <v>35400</v>
      </c>
      <c r="O1485" s="381">
        <v>37850</v>
      </c>
      <c r="P1485" s="381">
        <v>40300</v>
      </c>
      <c r="Q1485" s="381">
        <v>12850</v>
      </c>
      <c r="R1485" s="381">
        <v>16240</v>
      </c>
      <c r="S1485" s="381">
        <v>20420</v>
      </c>
      <c r="T1485" s="381">
        <v>24600</v>
      </c>
      <c r="U1485" s="381">
        <v>28780</v>
      </c>
      <c r="V1485" s="381">
        <v>32960</v>
      </c>
      <c r="W1485" s="381">
        <v>37140</v>
      </c>
      <c r="X1485" s="381">
        <v>40300</v>
      </c>
      <c r="Y1485" s="381">
        <v>34200</v>
      </c>
      <c r="Z1485" s="381">
        <v>39050</v>
      </c>
      <c r="AA1485" s="381">
        <v>43950</v>
      </c>
      <c r="AB1485" s="381">
        <v>48800</v>
      </c>
      <c r="AC1485" s="381">
        <v>52750</v>
      </c>
      <c r="AD1485" s="381">
        <v>56650</v>
      </c>
      <c r="AE1485" s="381">
        <v>60550</v>
      </c>
      <c r="AF1485" s="381">
        <v>64450</v>
      </c>
      <c r="AG1485" s="381">
        <v>9999</v>
      </c>
      <c r="AH1485" s="381" t="s">
        <v>9877</v>
      </c>
      <c r="AI1485" s="381" t="s">
        <v>9154</v>
      </c>
      <c r="AJ1485" s="381">
        <v>0</v>
      </c>
    </row>
    <row r="1486" spans="1:36">
      <c r="A1486" s="381" t="s">
        <v>556</v>
      </c>
      <c r="B1486" s="381" t="s">
        <v>9876</v>
      </c>
      <c r="C1486" s="381">
        <v>23</v>
      </c>
      <c r="D1486" s="381">
        <v>9</v>
      </c>
      <c r="E1486" s="381" t="s">
        <v>9810</v>
      </c>
      <c r="F1486" s="381" t="s">
        <v>9809</v>
      </c>
      <c r="G1486" s="381" t="s">
        <v>1513</v>
      </c>
      <c r="H1486" s="381">
        <v>61000</v>
      </c>
      <c r="I1486" s="381">
        <v>21350</v>
      </c>
      <c r="J1486" s="381">
        <v>24400</v>
      </c>
      <c r="K1486" s="381">
        <v>27450</v>
      </c>
      <c r="L1486" s="381">
        <v>30500</v>
      </c>
      <c r="M1486" s="381">
        <v>32950</v>
      </c>
      <c r="N1486" s="381">
        <v>35400</v>
      </c>
      <c r="O1486" s="381">
        <v>37850</v>
      </c>
      <c r="P1486" s="381">
        <v>40300</v>
      </c>
      <c r="Q1486" s="381">
        <v>12850</v>
      </c>
      <c r="R1486" s="381">
        <v>16240</v>
      </c>
      <c r="S1486" s="381">
        <v>20420</v>
      </c>
      <c r="T1486" s="381">
        <v>24600</v>
      </c>
      <c r="U1486" s="381">
        <v>28780</v>
      </c>
      <c r="V1486" s="381">
        <v>32960</v>
      </c>
      <c r="W1486" s="381">
        <v>37140</v>
      </c>
      <c r="X1486" s="381">
        <v>40300</v>
      </c>
      <c r="Y1486" s="381">
        <v>34200</v>
      </c>
      <c r="Z1486" s="381">
        <v>39050</v>
      </c>
      <c r="AA1486" s="381">
        <v>43950</v>
      </c>
      <c r="AB1486" s="381">
        <v>48800</v>
      </c>
      <c r="AC1486" s="381">
        <v>52750</v>
      </c>
      <c r="AD1486" s="381">
        <v>56650</v>
      </c>
      <c r="AE1486" s="381">
        <v>60550</v>
      </c>
      <c r="AF1486" s="381">
        <v>64450</v>
      </c>
      <c r="AG1486" s="381">
        <v>9999</v>
      </c>
      <c r="AH1486" s="381" t="s">
        <v>9875</v>
      </c>
      <c r="AI1486" s="381" t="s">
        <v>9154</v>
      </c>
      <c r="AJ1486" s="381">
        <v>0</v>
      </c>
    </row>
    <row r="1487" spans="1:36">
      <c r="A1487" s="381" t="s">
        <v>556</v>
      </c>
      <c r="B1487" s="381" t="s">
        <v>9874</v>
      </c>
      <c r="C1487" s="381">
        <v>23</v>
      </c>
      <c r="D1487" s="381">
        <v>9</v>
      </c>
      <c r="E1487" s="381" t="s">
        <v>9810</v>
      </c>
      <c r="F1487" s="381" t="s">
        <v>9809</v>
      </c>
      <c r="G1487" s="381" t="s">
        <v>1513</v>
      </c>
      <c r="H1487" s="381">
        <v>61000</v>
      </c>
      <c r="I1487" s="381">
        <v>21350</v>
      </c>
      <c r="J1487" s="381">
        <v>24400</v>
      </c>
      <c r="K1487" s="381">
        <v>27450</v>
      </c>
      <c r="L1487" s="381">
        <v>30500</v>
      </c>
      <c r="M1487" s="381">
        <v>32950</v>
      </c>
      <c r="N1487" s="381">
        <v>35400</v>
      </c>
      <c r="O1487" s="381">
        <v>37850</v>
      </c>
      <c r="P1487" s="381">
        <v>40300</v>
      </c>
      <c r="Q1487" s="381">
        <v>12850</v>
      </c>
      <c r="R1487" s="381">
        <v>16240</v>
      </c>
      <c r="S1487" s="381">
        <v>20420</v>
      </c>
      <c r="T1487" s="381">
        <v>24600</v>
      </c>
      <c r="U1487" s="381">
        <v>28780</v>
      </c>
      <c r="V1487" s="381">
        <v>32960</v>
      </c>
      <c r="W1487" s="381">
        <v>37140</v>
      </c>
      <c r="X1487" s="381">
        <v>40300</v>
      </c>
      <c r="Y1487" s="381">
        <v>34200</v>
      </c>
      <c r="Z1487" s="381">
        <v>39050</v>
      </c>
      <c r="AA1487" s="381">
        <v>43950</v>
      </c>
      <c r="AB1487" s="381">
        <v>48800</v>
      </c>
      <c r="AC1487" s="381">
        <v>52750</v>
      </c>
      <c r="AD1487" s="381">
        <v>56650</v>
      </c>
      <c r="AE1487" s="381">
        <v>60550</v>
      </c>
      <c r="AF1487" s="381">
        <v>64450</v>
      </c>
      <c r="AG1487" s="381">
        <v>9999</v>
      </c>
      <c r="AH1487" s="381" t="s">
        <v>9873</v>
      </c>
      <c r="AI1487" s="381" t="s">
        <v>9154</v>
      </c>
      <c r="AJ1487" s="381">
        <v>0</v>
      </c>
    </row>
    <row r="1488" spans="1:36">
      <c r="A1488" s="381" t="s">
        <v>556</v>
      </c>
      <c r="B1488" s="381" t="s">
        <v>9872</v>
      </c>
      <c r="C1488" s="381">
        <v>23</v>
      </c>
      <c r="D1488" s="381">
        <v>9</v>
      </c>
      <c r="E1488" s="381" t="s">
        <v>9810</v>
      </c>
      <c r="F1488" s="381" t="s">
        <v>9809</v>
      </c>
      <c r="G1488" s="381" t="s">
        <v>1513</v>
      </c>
      <c r="H1488" s="381">
        <v>61000</v>
      </c>
      <c r="I1488" s="381">
        <v>21350</v>
      </c>
      <c r="J1488" s="381">
        <v>24400</v>
      </c>
      <c r="K1488" s="381">
        <v>27450</v>
      </c>
      <c r="L1488" s="381">
        <v>30500</v>
      </c>
      <c r="M1488" s="381">
        <v>32950</v>
      </c>
      <c r="N1488" s="381">
        <v>35400</v>
      </c>
      <c r="O1488" s="381">
        <v>37850</v>
      </c>
      <c r="P1488" s="381">
        <v>40300</v>
      </c>
      <c r="Q1488" s="381">
        <v>12850</v>
      </c>
      <c r="R1488" s="381">
        <v>16240</v>
      </c>
      <c r="S1488" s="381">
        <v>20420</v>
      </c>
      <c r="T1488" s="381">
        <v>24600</v>
      </c>
      <c r="U1488" s="381">
        <v>28780</v>
      </c>
      <c r="V1488" s="381">
        <v>32960</v>
      </c>
      <c r="W1488" s="381">
        <v>37140</v>
      </c>
      <c r="X1488" s="381">
        <v>40300</v>
      </c>
      <c r="Y1488" s="381">
        <v>34200</v>
      </c>
      <c r="Z1488" s="381">
        <v>39050</v>
      </c>
      <c r="AA1488" s="381">
        <v>43950</v>
      </c>
      <c r="AB1488" s="381">
        <v>48800</v>
      </c>
      <c r="AC1488" s="381">
        <v>52750</v>
      </c>
      <c r="AD1488" s="381">
        <v>56650</v>
      </c>
      <c r="AE1488" s="381">
        <v>60550</v>
      </c>
      <c r="AF1488" s="381">
        <v>64450</v>
      </c>
      <c r="AG1488" s="381">
        <v>9999</v>
      </c>
      <c r="AH1488" s="381" t="s">
        <v>9871</v>
      </c>
      <c r="AI1488" s="381" t="s">
        <v>9154</v>
      </c>
      <c r="AJ1488" s="381">
        <v>0</v>
      </c>
    </row>
    <row r="1489" spans="1:36">
      <c r="A1489" s="381" t="s">
        <v>556</v>
      </c>
      <c r="B1489" s="381" t="s">
        <v>9870</v>
      </c>
      <c r="C1489" s="381">
        <v>23</v>
      </c>
      <c r="D1489" s="381">
        <v>9</v>
      </c>
      <c r="E1489" s="381" t="s">
        <v>9810</v>
      </c>
      <c r="F1489" s="381" t="s">
        <v>9809</v>
      </c>
      <c r="G1489" s="381" t="s">
        <v>1513</v>
      </c>
      <c r="H1489" s="381">
        <v>61000</v>
      </c>
      <c r="I1489" s="381">
        <v>21350</v>
      </c>
      <c r="J1489" s="381">
        <v>24400</v>
      </c>
      <c r="K1489" s="381">
        <v>27450</v>
      </c>
      <c r="L1489" s="381">
        <v>30500</v>
      </c>
      <c r="M1489" s="381">
        <v>32950</v>
      </c>
      <c r="N1489" s="381">
        <v>35400</v>
      </c>
      <c r="O1489" s="381">
        <v>37850</v>
      </c>
      <c r="P1489" s="381">
        <v>40300</v>
      </c>
      <c r="Q1489" s="381">
        <v>12850</v>
      </c>
      <c r="R1489" s="381">
        <v>16240</v>
      </c>
      <c r="S1489" s="381">
        <v>20420</v>
      </c>
      <c r="T1489" s="381">
        <v>24600</v>
      </c>
      <c r="U1489" s="381">
        <v>28780</v>
      </c>
      <c r="V1489" s="381">
        <v>32960</v>
      </c>
      <c r="W1489" s="381">
        <v>37140</v>
      </c>
      <c r="X1489" s="381">
        <v>40300</v>
      </c>
      <c r="Y1489" s="381">
        <v>34200</v>
      </c>
      <c r="Z1489" s="381">
        <v>39050</v>
      </c>
      <c r="AA1489" s="381">
        <v>43950</v>
      </c>
      <c r="AB1489" s="381">
        <v>48800</v>
      </c>
      <c r="AC1489" s="381">
        <v>52750</v>
      </c>
      <c r="AD1489" s="381">
        <v>56650</v>
      </c>
      <c r="AE1489" s="381">
        <v>60550</v>
      </c>
      <c r="AF1489" s="381">
        <v>64450</v>
      </c>
      <c r="AG1489" s="381">
        <v>9999</v>
      </c>
      <c r="AH1489" s="381" t="s">
        <v>9869</v>
      </c>
      <c r="AI1489" s="381" t="s">
        <v>9154</v>
      </c>
      <c r="AJ1489" s="381">
        <v>0</v>
      </c>
    </row>
    <row r="1490" spans="1:36">
      <c r="A1490" s="381" t="s">
        <v>556</v>
      </c>
      <c r="B1490" s="381" t="s">
        <v>9868</v>
      </c>
      <c r="C1490" s="381">
        <v>23</v>
      </c>
      <c r="D1490" s="381">
        <v>9</v>
      </c>
      <c r="E1490" s="381" t="s">
        <v>9810</v>
      </c>
      <c r="F1490" s="381" t="s">
        <v>9809</v>
      </c>
      <c r="G1490" s="381" t="s">
        <v>1513</v>
      </c>
      <c r="H1490" s="381">
        <v>61000</v>
      </c>
      <c r="I1490" s="381">
        <v>21350</v>
      </c>
      <c r="J1490" s="381">
        <v>24400</v>
      </c>
      <c r="K1490" s="381">
        <v>27450</v>
      </c>
      <c r="L1490" s="381">
        <v>30500</v>
      </c>
      <c r="M1490" s="381">
        <v>32950</v>
      </c>
      <c r="N1490" s="381">
        <v>35400</v>
      </c>
      <c r="O1490" s="381">
        <v>37850</v>
      </c>
      <c r="P1490" s="381">
        <v>40300</v>
      </c>
      <c r="Q1490" s="381">
        <v>12850</v>
      </c>
      <c r="R1490" s="381">
        <v>16240</v>
      </c>
      <c r="S1490" s="381">
        <v>20420</v>
      </c>
      <c r="T1490" s="381">
        <v>24600</v>
      </c>
      <c r="U1490" s="381">
        <v>28780</v>
      </c>
      <c r="V1490" s="381">
        <v>32960</v>
      </c>
      <c r="W1490" s="381">
        <v>37140</v>
      </c>
      <c r="X1490" s="381">
        <v>40300</v>
      </c>
      <c r="Y1490" s="381">
        <v>34200</v>
      </c>
      <c r="Z1490" s="381">
        <v>39050</v>
      </c>
      <c r="AA1490" s="381">
        <v>43950</v>
      </c>
      <c r="AB1490" s="381">
        <v>48800</v>
      </c>
      <c r="AC1490" s="381">
        <v>52750</v>
      </c>
      <c r="AD1490" s="381">
        <v>56650</v>
      </c>
      <c r="AE1490" s="381">
        <v>60550</v>
      </c>
      <c r="AF1490" s="381">
        <v>64450</v>
      </c>
      <c r="AG1490" s="381">
        <v>9999</v>
      </c>
      <c r="AH1490" s="381" t="s">
        <v>9867</v>
      </c>
      <c r="AI1490" s="381" t="s">
        <v>9154</v>
      </c>
      <c r="AJ1490" s="381">
        <v>0</v>
      </c>
    </row>
    <row r="1491" spans="1:36">
      <c r="A1491" s="381" t="s">
        <v>556</v>
      </c>
      <c r="B1491" s="381" t="s">
        <v>9866</v>
      </c>
      <c r="C1491" s="381">
        <v>23</v>
      </c>
      <c r="D1491" s="381">
        <v>9</v>
      </c>
      <c r="E1491" s="381" t="s">
        <v>9810</v>
      </c>
      <c r="F1491" s="381" t="s">
        <v>9809</v>
      </c>
      <c r="G1491" s="381" t="s">
        <v>1513</v>
      </c>
      <c r="H1491" s="381">
        <v>61000</v>
      </c>
      <c r="I1491" s="381">
        <v>21350</v>
      </c>
      <c r="J1491" s="381">
        <v>24400</v>
      </c>
      <c r="K1491" s="381">
        <v>27450</v>
      </c>
      <c r="L1491" s="381">
        <v>30500</v>
      </c>
      <c r="M1491" s="381">
        <v>32950</v>
      </c>
      <c r="N1491" s="381">
        <v>35400</v>
      </c>
      <c r="O1491" s="381">
        <v>37850</v>
      </c>
      <c r="P1491" s="381">
        <v>40300</v>
      </c>
      <c r="Q1491" s="381">
        <v>12850</v>
      </c>
      <c r="R1491" s="381">
        <v>16240</v>
      </c>
      <c r="S1491" s="381">
        <v>20420</v>
      </c>
      <c r="T1491" s="381">
        <v>24600</v>
      </c>
      <c r="U1491" s="381">
        <v>28780</v>
      </c>
      <c r="V1491" s="381">
        <v>32960</v>
      </c>
      <c r="W1491" s="381">
        <v>37140</v>
      </c>
      <c r="X1491" s="381">
        <v>40300</v>
      </c>
      <c r="Y1491" s="381">
        <v>34200</v>
      </c>
      <c r="Z1491" s="381">
        <v>39050</v>
      </c>
      <c r="AA1491" s="381">
        <v>43950</v>
      </c>
      <c r="AB1491" s="381">
        <v>48800</v>
      </c>
      <c r="AC1491" s="381">
        <v>52750</v>
      </c>
      <c r="AD1491" s="381">
        <v>56650</v>
      </c>
      <c r="AE1491" s="381">
        <v>60550</v>
      </c>
      <c r="AF1491" s="381">
        <v>64450</v>
      </c>
      <c r="AG1491" s="381">
        <v>9999</v>
      </c>
      <c r="AH1491" s="381" t="s">
        <v>9865</v>
      </c>
      <c r="AI1491" s="381" t="s">
        <v>9154</v>
      </c>
      <c r="AJ1491" s="381">
        <v>0</v>
      </c>
    </row>
    <row r="1492" spans="1:36">
      <c r="A1492" s="381" t="s">
        <v>556</v>
      </c>
      <c r="B1492" s="381" t="s">
        <v>9864</v>
      </c>
      <c r="C1492" s="381">
        <v>23</v>
      </c>
      <c r="D1492" s="381">
        <v>9</v>
      </c>
      <c r="E1492" s="381" t="s">
        <v>9810</v>
      </c>
      <c r="F1492" s="381" t="s">
        <v>9809</v>
      </c>
      <c r="G1492" s="381" t="s">
        <v>1513</v>
      </c>
      <c r="H1492" s="381">
        <v>61000</v>
      </c>
      <c r="I1492" s="381">
        <v>21350</v>
      </c>
      <c r="J1492" s="381">
        <v>24400</v>
      </c>
      <c r="K1492" s="381">
        <v>27450</v>
      </c>
      <c r="L1492" s="381">
        <v>30500</v>
      </c>
      <c r="M1492" s="381">
        <v>32950</v>
      </c>
      <c r="N1492" s="381">
        <v>35400</v>
      </c>
      <c r="O1492" s="381">
        <v>37850</v>
      </c>
      <c r="P1492" s="381">
        <v>40300</v>
      </c>
      <c r="Q1492" s="381">
        <v>12850</v>
      </c>
      <c r="R1492" s="381">
        <v>16240</v>
      </c>
      <c r="S1492" s="381">
        <v>20420</v>
      </c>
      <c r="T1492" s="381">
        <v>24600</v>
      </c>
      <c r="U1492" s="381">
        <v>28780</v>
      </c>
      <c r="V1492" s="381">
        <v>32960</v>
      </c>
      <c r="W1492" s="381">
        <v>37140</v>
      </c>
      <c r="X1492" s="381">
        <v>40300</v>
      </c>
      <c r="Y1492" s="381">
        <v>34200</v>
      </c>
      <c r="Z1492" s="381">
        <v>39050</v>
      </c>
      <c r="AA1492" s="381">
        <v>43950</v>
      </c>
      <c r="AB1492" s="381">
        <v>48800</v>
      </c>
      <c r="AC1492" s="381">
        <v>52750</v>
      </c>
      <c r="AD1492" s="381">
        <v>56650</v>
      </c>
      <c r="AE1492" s="381">
        <v>60550</v>
      </c>
      <c r="AF1492" s="381">
        <v>64450</v>
      </c>
      <c r="AG1492" s="381">
        <v>9999</v>
      </c>
      <c r="AH1492" s="381" t="s">
        <v>8648</v>
      </c>
      <c r="AI1492" s="381" t="s">
        <v>9154</v>
      </c>
      <c r="AJ1492" s="381">
        <v>0</v>
      </c>
    </row>
    <row r="1493" spans="1:36">
      <c r="A1493" s="381" t="s">
        <v>556</v>
      </c>
      <c r="B1493" s="381" t="s">
        <v>9863</v>
      </c>
      <c r="C1493" s="381">
        <v>23</v>
      </c>
      <c r="D1493" s="381">
        <v>9</v>
      </c>
      <c r="E1493" s="381" t="s">
        <v>9810</v>
      </c>
      <c r="F1493" s="381" t="s">
        <v>9809</v>
      </c>
      <c r="G1493" s="381" t="s">
        <v>1513</v>
      </c>
      <c r="H1493" s="381">
        <v>61000</v>
      </c>
      <c r="I1493" s="381">
        <v>21350</v>
      </c>
      <c r="J1493" s="381">
        <v>24400</v>
      </c>
      <c r="K1493" s="381">
        <v>27450</v>
      </c>
      <c r="L1493" s="381">
        <v>30500</v>
      </c>
      <c r="M1493" s="381">
        <v>32950</v>
      </c>
      <c r="N1493" s="381">
        <v>35400</v>
      </c>
      <c r="O1493" s="381">
        <v>37850</v>
      </c>
      <c r="P1493" s="381">
        <v>40300</v>
      </c>
      <c r="Q1493" s="381">
        <v>12850</v>
      </c>
      <c r="R1493" s="381">
        <v>16240</v>
      </c>
      <c r="S1493" s="381">
        <v>20420</v>
      </c>
      <c r="T1493" s="381">
        <v>24600</v>
      </c>
      <c r="U1493" s="381">
        <v>28780</v>
      </c>
      <c r="V1493" s="381">
        <v>32960</v>
      </c>
      <c r="W1493" s="381">
        <v>37140</v>
      </c>
      <c r="X1493" s="381">
        <v>40300</v>
      </c>
      <c r="Y1493" s="381">
        <v>34200</v>
      </c>
      <c r="Z1493" s="381">
        <v>39050</v>
      </c>
      <c r="AA1493" s="381">
        <v>43950</v>
      </c>
      <c r="AB1493" s="381">
        <v>48800</v>
      </c>
      <c r="AC1493" s="381">
        <v>52750</v>
      </c>
      <c r="AD1493" s="381">
        <v>56650</v>
      </c>
      <c r="AE1493" s="381">
        <v>60550</v>
      </c>
      <c r="AF1493" s="381">
        <v>64450</v>
      </c>
      <c r="AG1493" s="381">
        <v>9999</v>
      </c>
      <c r="AH1493" s="381" t="s">
        <v>9862</v>
      </c>
      <c r="AI1493" s="381" t="s">
        <v>9154</v>
      </c>
      <c r="AJ1493" s="381">
        <v>0</v>
      </c>
    </row>
    <row r="1494" spans="1:36">
      <c r="A1494" s="381" t="s">
        <v>556</v>
      </c>
      <c r="B1494" s="381" t="s">
        <v>9861</v>
      </c>
      <c r="C1494" s="381">
        <v>23</v>
      </c>
      <c r="D1494" s="381">
        <v>9</v>
      </c>
      <c r="E1494" s="381" t="s">
        <v>9810</v>
      </c>
      <c r="F1494" s="381" t="s">
        <v>9809</v>
      </c>
      <c r="G1494" s="381" t="s">
        <v>1513</v>
      </c>
      <c r="H1494" s="381">
        <v>61000</v>
      </c>
      <c r="I1494" s="381">
        <v>21350</v>
      </c>
      <c r="J1494" s="381">
        <v>24400</v>
      </c>
      <c r="K1494" s="381">
        <v>27450</v>
      </c>
      <c r="L1494" s="381">
        <v>30500</v>
      </c>
      <c r="M1494" s="381">
        <v>32950</v>
      </c>
      <c r="N1494" s="381">
        <v>35400</v>
      </c>
      <c r="O1494" s="381">
        <v>37850</v>
      </c>
      <c r="P1494" s="381">
        <v>40300</v>
      </c>
      <c r="Q1494" s="381">
        <v>12850</v>
      </c>
      <c r="R1494" s="381">
        <v>16240</v>
      </c>
      <c r="S1494" s="381">
        <v>20420</v>
      </c>
      <c r="T1494" s="381">
        <v>24600</v>
      </c>
      <c r="U1494" s="381">
        <v>28780</v>
      </c>
      <c r="V1494" s="381">
        <v>32960</v>
      </c>
      <c r="W1494" s="381">
        <v>37140</v>
      </c>
      <c r="X1494" s="381">
        <v>40300</v>
      </c>
      <c r="Y1494" s="381">
        <v>34200</v>
      </c>
      <c r="Z1494" s="381">
        <v>39050</v>
      </c>
      <c r="AA1494" s="381">
        <v>43950</v>
      </c>
      <c r="AB1494" s="381">
        <v>48800</v>
      </c>
      <c r="AC1494" s="381">
        <v>52750</v>
      </c>
      <c r="AD1494" s="381">
        <v>56650</v>
      </c>
      <c r="AE1494" s="381">
        <v>60550</v>
      </c>
      <c r="AF1494" s="381">
        <v>64450</v>
      </c>
      <c r="AG1494" s="381">
        <v>9999</v>
      </c>
      <c r="AH1494" s="381" t="s">
        <v>9860</v>
      </c>
      <c r="AI1494" s="381" t="s">
        <v>9154</v>
      </c>
      <c r="AJ1494" s="381">
        <v>0</v>
      </c>
    </row>
    <row r="1495" spans="1:36">
      <c r="A1495" s="381" t="s">
        <v>556</v>
      </c>
      <c r="B1495" s="381" t="s">
        <v>9859</v>
      </c>
      <c r="C1495" s="381">
        <v>23</v>
      </c>
      <c r="D1495" s="381">
        <v>9</v>
      </c>
      <c r="E1495" s="381" t="s">
        <v>9810</v>
      </c>
      <c r="F1495" s="381" t="s">
        <v>9809</v>
      </c>
      <c r="G1495" s="381" t="s">
        <v>1513</v>
      </c>
      <c r="H1495" s="381">
        <v>61000</v>
      </c>
      <c r="I1495" s="381">
        <v>21350</v>
      </c>
      <c r="J1495" s="381">
        <v>24400</v>
      </c>
      <c r="K1495" s="381">
        <v>27450</v>
      </c>
      <c r="L1495" s="381">
        <v>30500</v>
      </c>
      <c r="M1495" s="381">
        <v>32950</v>
      </c>
      <c r="N1495" s="381">
        <v>35400</v>
      </c>
      <c r="O1495" s="381">
        <v>37850</v>
      </c>
      <c r="P1495" s="381">
        <v>40300</v>
      </c>
      <c r="Q1495" s="381">
        <v>12850</v>
      </c>
      <c r="R1495" s="381">
        <v>16240</v>
      </c>
      <c r="S1495" s="381">
        <v>20420</v>
      </c>
      <c r="T1495" s="381">
        <v>24600</v>
      </c>
      <c r="U1495" s="381">
        <v>28780</v>
      </c>
      <c r="V1495" s="381">
        <v>32960</v>
      </c>
      <c r="W1495" s="381">
        <v>37140</v>
      </c>
      <c r="X1495" s="381">
        <v>40300</v>
      </c>
      <c r="Y1495" s="381">
        <v>34200</v>
      </c>
      <c r="Z1495" s="381">
        <v>39050</v>
      </c>
      <c r="AA1495" s="381">
        <v>43950</v>
      </c>
      <c r="AB1495" s="381">
        <v>48800</v>
      </c>
      <c r="AC1495" s="381">
        <v>52750</v>
      </c>
      <c r="AD1495" s="381">
        <v>56650</v>
      </c>
      <c r="AE1495" s="381">
        <v>60550</v>
      </c>
      <c r="AF1495" s="381">
        <v>64450</v>
      </c>
      <c r="AG1495" s="381">
        <v>9999</v>
      </c>
      <c r="AH1495" s="381" t="s">
        <v>9858</v>
      </c>
      <c r="AI1495" s="381" t="s">
        <v>9154</v>
      </c>
      <c r="AJ1495" s="381">
        <v>0</v>
      </c>
    </row>
    <row r="1496" spans="1:36">
      <c r="A1496" s="381" t="s">
        <v>556</v>
      </c>
      <c r="B1496" s="381" t="s">
        <v>9857</v>
      </c>
      <c r="C1496" s="381">
        <v>23</v>
      </c>
      <c r="D1496" s="381">
        <v>9</v>
      </c>
      <c r="E1496" s="381" t="s">
        <v>9810</v>
      </c>
      <c r="F1496" s="381" t="s">
        <v>9809</v>
      </c>
      <c r="G1496" s="381" t="s">
        <v>1513</v>
      </c>
      <c r="H1496" s="381">
        <v>61000</v>
      </c>
      <c r="I1496" s="381">
        <v>21350</v>
      </c>
      <c r="J1496" s="381">
        <v>24400</v>
      </c>
      <c r="K1496" s="381">
        <v>27450</v>
      </c>
      <c r="L1496" s="381">
        <v>30500</v>
      </c>
      <c r="M1496" s="381">
        <v>32950</v>
      </c>
      <c r="N1496" s="381">
        <v>35400</v>
      </c>
      <c r="O1496" s="381">
        <v>37850</v>
      </c>
      <c r="P1496" s="381">
        <v>40300</v>
      </c>
      <c r="Q1496" s="381">
        <v>12850</v>
      </c>
      <c r="R1496" s="381">
        <v>16240</v>
      </c>
      <c r="S1496" s="381">
        <v>20420</v>
      </c>
      <c r="T1496" s="381">
        <v>24600</v>
      </c>
      <c r="U1496" s="381">
        <v>28780</v>
      </c>
      <c r="V1496" s="381">
        <v>32960</v>
      </c>
      <c r="W1496" s="381">
        <v>37140</v>
      </c>
      <c r="X1496" s="381">
        <v>40300</v>
      </c>
      <c r="Y1496" s="381">
        <v>34200</v>
      </c>
      <c r="Z1496" s="381">
        <v>39050</v>
      </c>
      <c r="AA1496" s="381">
        <v>43950</v>
      </c>
      <c r="AB1496" s="381">
        <v>48800</v>
      </c>
      <c r="AC1496" s="381">
        <v>52750</v>
      </c>
      <c r="AD1496" s="381">
        <v>56650</v>
      </c>
      <c r="AE1496" s="381">
        <v>60550</v>
      </c>
      <c r="AF1496" s="381">
        <v>64450</v>
      </c>
      <c r="AG1496" s="381">
        <v>9999</v>
      </c>
      <c r="AH1496" s="381" t="s">
        <v>9856</v>
      </c>
      <c r="AI1496" s="381" t="s">
        <v>9154</v>
      </c>
      <c r="AJ1496" s="381">
        <v>0</v>
      </c>
    </row>
    <row r="1497" spans="1:36">
      <c r="A1497" s="381" t="s">
        <v>556</v>
      </c>
      <c r="B1497" s="381" t="s">
        <v>9855</v>
      </c>
      <c r="C1497" s="381">
        <v>23</v>
      </c>
      <c r="D1497" s="381">
        <v>9</v>
      </c>
      <c r="E1497" s="381" t="s">
        <v>9810</v>
      </c>
      <c r="F1497" s="381" t="s">
        <v>9809</v>
      </c>
      <c r="G1497" s="381" t="s">
        <v>1513</v>
      </c>
      <c r="H1497" s="381">
        <v>61000</v>
      </c>
      <c r="I1497" s="381">
        <v>21350</v>
      </c>
      <c r="J1497" s="381">
        <v>24400</v>
      </c>
      <c r="K1497" s="381">
        <v>27450</v>
      </c>
      <c r="L1497" s="381">
        <v>30500</v>
      </c>
      <c r="M1497" s="381">
        <v>32950</v>
      </c>
      <c r="N1497" s="381">
        <v>35400</v>
      </c>
      <c r="O1497" s="381">
        <v>37850</v>
      </c>
      <c r="P1497" s="381">
        <v>40300</v>
      </c>
      <c r="Q1497" s="381">
        <v>12850</v>
      </c>
      <c r="R1497" s="381">
        <v>16240</v>
      </c>
      <c r="S1497" s="381">
        <v>20420</v>
      </c>
      <c r="T1497" s="381">
        <v>24600</v>
      </c>
      <c r="U1497" s="381">
        <v>28780</v>
      </c>
      <c r="V1497" s="381">
        <v>32960</v>
      </c>
      <c r="W1497" s="381">
        <v>37140</v>
      </c>
      <c r="X1497" s="381">
        <v>40300</v>
      </c>
      <c r="Y1497" s="381">
        <v>34200</v>
      </c>
      <c r="Z1497" s="381">
        <v>39050</v>
      </c>
      <c r="AA1497" s="381">
        <v>43950</v>
      </c>
      <c r="AB1497" s="381">
        <v>48800</v>
      </c>
      <c r="AC1497" s="381">
        <v>52750</v>
      </c>
      <c r="AD1497" s="381">
        <v>56650</v>
      </c>
      <c r="AE1497" s="381">
        <v>60550</v>
      </c>
      <c r="AF1497" s="381">
        <v>64450</v>
      </c>
      <c r="AG1497" s="381">
        <v>9999</v>
      </c>
      <c r="AH1497" s="381" t="s">
        <v>2425</v>
      </c>
      <c r="AI1497" s="381" t="s">
        <v>9154</v>
      </c>
      <c r="AJ1497" s="381">
        <v>0</v>
      </c>
    </row>
    <row r="1498" spans="1:36">
      <c r="A1498" s="381" t="s">
        <v>556</v>
      </c>
      <c r="B1498" s="381" t="s">
        <v>9854</v>
      </c>
      <c r="C1498" s="381">
        <v>23</v>
      </c>
      <c r="D1498" s="381">
        <v>9</v>
      </c>
      <c r="E1498" s="381" t="s">
        <v>9810</v>
      </c>
      <c r="F1498" s="381" t="s">
        <v>9809</v>
      </c>
      <c r="G1498" s="381" t="s">
        <v>1513</v>
      </c>
      <c r="H1498" s="381">
        <v>61000</v>
      </c>
      <c r="I1498" s="381">
        <v>21350</v>
      </c>
      <c r="J1498" s="381">
        <v>24400</v>
      </c>
      <c r="K1498" s="381">
        <v>27450</v>
      </c>
      <c r="L1498" s="381">
        <v>30500</v>
      </c>
      <c r="M1498" s="381">
        <v>32950</v>
      </c>
      <c r="N1498" s="381">
        <v>35400</v>
      </c>
      <c r="O1498" s="381">
        <v>37850</v>
      </c>
      <c r="P1498" s="381">
        <v>40300</v>
      </c>
      <c r="Q1498" s="381">
        <v>12850</v>
      </c>
      <c r="R1498" s="381">
        <v>16240</v>
      </c>
      <c r="S1498" s="381">
        <v>20420</v>
      </c>
      <c r="T1498" s="381">
        <v>24600</v>
      </c>
      <c r="U1498" s="381">
        <v>28780</v>
      </c>
      <c r="V1498" s="381">
        <v>32960</v>
      </c>
      <c r="W1498" s="381">
        <v>37140</v>
      </c>
      <c r="X1498" s="381">
        <v>40300</v>
      </c>
      <c r="Y1498" s="381">
        <v>34200</v>
      </c>
      <c r="Z1498" s="381">
        <v>39050</v>
      </c>
      <c r="AA1498" s="381">
        <v>43950</v>
      </c>
      <c r="AB1498" s="381">
        <v>48800</v>
      </c>
      <c r="AC1498" s="381">
        <v>52750</v>
      </c>
      <c r="AD1498" s="381">
        <v>56650</v>
      </c>
      <c r="AE1498" s="381">
        <v>60550</v>
      </c>
      <c r="AF1498" s="381">
        <v>64450</v>
      </c>
      <c r="AG1498" s="381">
        <v>9999</v>
      </c>
      <c r="AH1498" s="381" t="s">
        <v>9853</v>
      </c>
      <c r="AI1498" s="381" t="s">
        <v>9154</v>
      </c>
      <c r="AJ1498" s="381">
        <v>0</v>
      </c>
    </row>
    <row r="1499" spans="1:36">
      <c r="A1499" s="381" t="s">
        <v>556</v>
      </c>
      <c r="B1499" s="381" t="s">
        <v>9852</v>
      </c>
      <c r="C1499" s="381">
        <v>23</v>
      </c>
      <c r="D1499" s="381">
        <v>9</v>
      </c>
      <c r="E1499" s="381" t="s">
        <v>9810</v>
      </c>
      <c r="F1499" s="381" t="s">
        <v>9809</v>
      </c>
      <c r="G1499" s="381" t="s">
        <v>1513</v>
      </c>
      <c r="H1499" s="381">
        <v>61000</v>
      </c>
      <c r="I1499" s="381">
        <v>21350</v>
      </c>
      <c r="J1499" s="381">
        <v>24400</v>
      </c>
      <c r="K1499" s="381">
        <v>27450</v>
      </c>
      <c r="L1499" s="381">
        <v>30500</v>
      </c>
      <c r="M1499" s="381">
        <v>32950</v>
      </c>
      <c r="N1499" s="381">
        <v>35400</v>
      </c>
      <c r="O1499" s="381">
        <v>37850</v>
      </c>
      <c r="P1499" s="381">
        <v>40300</v>
      </c>
      <c r="Q1499" s="381">
        <v>12850</v>
      </c>
      <c r="R1499" s="381">
        <v>16240</v>
      </c>
      <c r="S1499" s="381">
        <v>20420</v>
      </c>
      <c r="T1499" s="381">
        <v>24600</v>
      </c>
      <c r="U1499" s="381">
        <v>28780</v>
      </c>
      <c r="V1499" s="381">
        <v>32960</v>
      </c>
      <c r="W1499" s="381">
        <v>37140</v>
      </c>
      <c r="X1499" s="381">
        <v>40300</v>
      </c>
      <c r="Y1499" s="381">
        <v>34200</v>
      </c>
      <c r="Z1499" s="381">
        <v>39050</v>
      </c>
      <c r="AA1499" s="381">
        <v>43950</v>
      </c>
      <c r="AB1499" s="381">
        <v>48800</v>
      </c>
      <c r="AC1499" s="381">
        <v>52750</v>
      </c>
      <c r="AD1499" s="381">
        <v>56650</v>
      </c>
      <c r="AE1499" s="381">
        <v>60550</v>
      </c>
      <c r="AF1499" s="381">
        <v>64450</v>
      </c>
      <c r="AG1499" s="381">
        <v>9999</v>
      </c>
      <c r="AH1499" s="381" t="s">
        <v>9851</v>
      </c>
      <c r="AI1499" s="381" t="s">
        <v>9154</v>
      </c>
      <c r="AJ1499" s="381">
        <v>0</v>
      </c>
    </row>
    <row r="1500" spans="1:36">
      <c r="A1500" s="381" t="s">
        <v>556</v>
      </c>
      <c r="B1500" s="381" t="s">
        <v>9850</v>
      </c>
      <c r="C1500" s="381">
        <v>23</v>
      </c>
      <c r="D1500" s="381">
        <v>9</v>
      </c>
      <c r="E1500" s="381" t="s">
        <v>9810</v>
      </c>
      <c r="F1500" s="381" t="s">
        <v>9809</v>
      </c>
      <c r="G1500" s="381" t="s">
        <v>1513</v>
      </c>
      <c r="H1500" s="381">
        <v>61000</v>
      </c>
      <c r="I1500" s="381">
        <v>21350</v>
      </c>
      <c r="J1500" s="381">
        <v>24400</v>
      </c>
      <c r="K1500" s="381">
        <v>27450</v>
      </c>
      <c r="L1500" s="381">
        <v>30500</v>
      </c>
      <c r="M1500" s="381">
        <v>32950</v>
      </c>
      <c r="N1500" s="381">
        <v>35400</v>
      </c>
      <c r="O1500" s="381">
        <v>37850</v>
      </c>
      <c r="P1500" s="381">
        <v>40300</v>
      </c>
      <c r="Q1500" s="381">
        <v>12850</v>
      </c>
      <c r="R1500" s="381">
        <v>16240</v>
      </c>
      <c r="S1500" s="381">
        <v>20420</v>
      </c>
      <c r="T1500" s="381">
        <v>24600</v>
      </c>
      <c r="U1500" s="381">
        <v>28780</v>
      </c>
      <c r="V1500" s="381">
        <v>32960</v>
      </c>
      <c r="W1500" s="381">
        <v>37140</v>
      </c>
      <c r="X1500" s="381">
        <v>40300</v>
      </c>
      <c r="Y1500" s="381">
        <v>34200</v>
      </c>
      <c r="Z1500" s="381">
        <v>39050</v>
      </c>
      <c r="AA1500" s="381">
        <v>43950</v>
      </c>
      <c r="AB1500" s="381">
        <v>48800</v>
      </c>
      <c r="AC1500" s="381">
        <v>52750</v>
      </c>
      <c r="AD1500" s="381">
        <v>56650</v>
      </c>
      <c r="AE1500" s="381">
        <v>60550</v>
      </c>
      <c r="AF1500" s="381">
        <v>64450</v>
      </c>
      <c r="AG1500" s="381">
        <v>9999</v>
      </c>
      <c r="AH1500" s="381" t="s">
        <v>9849</v>
      </c>
      <c r="AI1500" s="381" t="s">
        <v>9154</v>
      </c>
      <c r="AJ1500" s="381">
        <v>0</v>
      </c>
    </row>
    <row r="1501" spans="1:36">
      <c r="A1501" s="381" t="s">
        <v>556</v>
      </c>
      <c r="B1501" s="381" t="s">
        <v>9848</v>
      </c>
      <c r="C1501" s="381">
        <v>23</v>
      </c>
      <c r="D1501" s="381">
        <v>9</v>
      </c>
      <c r="E1501" s="381" t="s">
        <v>9810</v>
      </c>
      <c r="F1501" s="381" t="s">
        <v>9809</v>
      </c>
      <c r="G1501" s="381" t="s">
        <v>1513</v>
      </c>
      <c r="H1501" s="381">
        <v>61000</v>
      </c>
      <c r="I1501" s="381">
        <v>21350</v>
      </c>
      <c r="J1501" s="381">
        <v>24400</v>
      </c>
      <c r="K1501" s="381">
        <v>27450</v>
      </c>
      <c r="L1501" s="381">
        <v>30500</v>
      </c>
      <c r="M1501" s="381">
        <v>32950</v>
      </c>
      <c r="N1501" s="381">
        <v>35400</v>
      </c>
      <c r="O1501" s="381">
        <v>37850</v>
      </c>
      <c r="P1501" s="381">
        <v>40300</v>
      </c>
      <c r="Q1501" s="381">
        <v>12850</v>
      </c>
      <c r="R1501" s="381">
        <v>16240</v>
      </c>
      <c r="S1501" s="381">
        <v>20420</v>
      </c>
      <c r="T1501" s="381">
        <v>24600</v>
      </c>
      <c r="U1501" s="381">
        <v>28780</v>
      </c>
      <c r="V1501" s="381">
        <v>32960</v>
      </c>
      <c r="W1501" s="381">
        <v>37140</v>
      </c>
      <c r="X1501" s="381">
        <v>40300</v>
      </c>
      <c r="Y1501" s="381">
        <v>34200</v>
      </c>
      <c r="Z1501" s="381">
        <v>39050</v>
      </c>
      <c r="AA1501" s="381">
        <v>43950</v>
      </c>
      <c r="AB1501" s="381">
        <v>48800</v>
      </c>
      <c r="AC1501" s="381">
        <v>52750</v>
      </c>
      <c r="AD1501" s="381">
        <v>56650</v>
      </c>
      <c r="AE1501" s="381">
        <v>60550</v>
      </c>
      <c r="AF1501" s="381">
        <v>64450</v>
      </c>
      <c r="AG1501" s="381">
        <v>9999</v>
      </c>
      <c r="AH1501" s="381" t="s">
        <v>2623</v>
      </c>
      <c r="AI1501" s="381" t="s">
        <v>9154</v>
      </c>
      <c r="AJ1501" s="381">
        <v>0</v>
      </c>
    </row>
    <row r="1502" spans="1:36">
      <c r="A1502" s="381" t="s">
        <v>556</v>
      </c>
      <c r="B1502" s="381" t="s">
        <v>9847</v>
      </c>
      <c r="C1502" s="381">
        <v>23</v>
      </c>
      <c r="D1502" s="381">
        <v>9</v>
      </c>
      <c r="E1502" s="381" t="s">
        <v>9810</v>
      </c>
      <c r="F1502" s="381" t="s">
        <v>9809</v>
      </c>
      <c r="G1502" s="381" t="s">
        <v>1513</v>
      </c>
      <c r="H1502" s="381">
        <v>61000</v>
      </c>
      <c r="I1502" s="381">
        <v>21350</v>
      </c>
      <c r="J1502" s="381">
        <v>24400</v>
      </c>
      <c r="K1502" s="381">
        <v>27450</v>
      </c>
      <c r="L1502" s="381">
        <v>30500</v>
      </c>
      <c r="M1502" s="381">
        <v>32950</v>
      </c>
      <c r="N1502" s="381">
        <v>35400</v>
      </c>
      <c r="O1502" s="381">
        <v>37850</v>
      </c>
      <c r="P1502" s="381">
        <v>40300</v>
      </c>
      <c r="Q1502" s="381">
        <v>12850</v>
      </c>
      <c r="R1502" s="381">
        <v>16240</v>
      </c>
      <c r="S1502" s="381">
        <v>20420</v>
      </c>
      <c r="T1502" s="381">
        <v>24600</v>
      </c>
      <c r="U1502" s="381">
        <v>28780</v>
      </c>
      <c r="V1502" s="381">
        <v>32960</v>
      </c>
      <c r="W1502" s="381">
        <v>37140</v>
      </c>
      <c r="X1502" s="381">
        <v>40300</v>
      </c>
      <c r="Y1502" s="381">
        <v>34200</v>
      </c>
      <c r="Z1502" s="381">
        <v>39050</v>
      </c>
      <c r="AA1502" s="381">
        <v>43950</v>
      </c>
      <c r="AB1502" s="381">
        <v>48800</v>
      </c>
      <c r="AC1502" s="381">
        <v>52750</v>
      </c>
      <c r="AD1502" s="381">
        <v>56650</v>
      </c>
      <c r="AE1502" s="381">
        <v>60550</v>
      </c>
      <c r="AF1502" s="381">
        <v>64450</v>
      </c>
      <c r="AG1502" s="381">
        <v>9999</v>
      </c>
      <c r="AH1502" s="381" t="s">
        <v>9846</v>
      </c>
      <c r="AI1502" s="381" t="s">
        <v>9154</v>
      </c>
      <c r="AJ1502" s="381">
        <v>0</v>
      </c>
    </row>
    <row r="1503" spans="1:36">
      <c r="A1503" s="381" t="s">
        <v>556</v>
      </c>
      <c r="B1503" s="381" t="s">
        <v>9845</v>
      </c>
      <c r="C1503" s="381">
        <v>23</v>
      </c>
      <c r="D1503" s="381">
        <v>9</v>
      </c>
      <c r="E1503" s="381" t="s">
        <v>9810</v>
      </c>
      <c r="F1503" s="381" t="s">
        <v>9809</v>
      </c>
      <c r="G1503" s="381" t="s">
        <v>1513</v>
      </c>
      <c r="H1503" s="381">
        <v>61000</v>
      </c>
      <c r="I1503" s="381">
        <v>21350</v>
      </c>
      <c r="J1503" s="381">
        <v>24400</v>
      </c>
      <c r="K1503" s="381">
        <v>27450</v>
      </c>
      <c r="L1503" s="381">
        <v>30500</v>
      </c>
      <c r="M1503" s="381">
        <v>32950</v>
      </c>
      <c r="N1503" s="381">
        <v>35400</v>
      </c>
      <c r="O1503" s="381">
        <v>37850</v>
      </c>
      <c r="P1503" s="381">
        <v>40300</v>
      </c>
      <c r="Q1503" s="381">
        <v>12850</v>
      </c>
      <c r="R1503" s="381">
        <v>16240</v>
      </c>
      <c r="S1503" s="381">
        <v>20420</v>
      </c>
      <c r="T1503" s="381">
        <v>24600</v>
      </c>
      <c r="U1503" s="381">
        <v>28780</v>
      </c>
      <c r="V1503" s="381">
        <v>32960</v>
      </c>
      <c r="W1503" s="381">
        <v>37140</v>
      </c>
      <c r="X1503" s="381">
        <v>40300</v>
      </c>
      <c r="Y1503" s="381">
        <v>34200</v>
      </c>
      <c r="Z1503" s="381">
        <v>39050</v>
      </c>
      <c r="AA1503" s="381">
        <v>43950</v>
      </c>
      <c r="AB1503" s="381">
        <v>48800</v>
      </c>
      <c r="AC1503" s="381">
        <v>52750</v>
      </c>
      <c r="AD1503" s="381">
        <v>56650</v>
      </c>
      <c r="AE1503" s="381">
        <v>60550</v>
      </c>
      <c r="AF1503" s="381">
        <v>64450</v>
      </c>
      <c r="AG1503" s="381">
        <v>9999</v>
      </c>
      <c r="AH1503" s="381" t="s">
        <v>9844</v>
      </c>
      <c r="AI1503" s="381" t="s">
        <v>9154</v>
      </c>
      <c r="AJ1503" s="381">
        <v>0</v>
      </c>
    </row>
    <row r="1504" spans="1:36">
      <c r="A1504" s="381" t="s">
        <v>556</v>
      </c>
      <c r="B1504" s="381" t="s">
        <v>9843</v>
      </c>
      <c r="C1504" s="381">
        <v>23</v>
      </c>
      <c r="D1504" s="381">
        <v>9</v>
      </c>
      <c r="E1504" s="381" t="s">
        <v>9810</v>
      </c>
      <c r="F1504" s="381" t="s">
        <v>9809</v>
      </c>
      <c r="G1504" s="381" t="s">
        <v>1513</v>
      </c>
      <c r="H1504" s="381">
        <v>61000</v>
      </c>
      <c r="I1504" s="381">
        <v>21350</v>
      </c>
      <c r="J1504" s="381">
        <v>24400</v>
      </c>
      <c r="K1504" s="381">
        <v>27450</v>
      </c>
      <c r="L1504" s="381">
        <v>30500</v>
      </c>
      <c r="M1504" s="381">
        <v>32950</v>
      </c>
      <c r="N1504" s="381">
        <v>35400</v>
      </c>
      <c r="O1504" s="381">
        <v>37850</v>
      </c>
      <c r="P1504" s="381">
        <v>40300</v>
      </c>
      <c r="Q1504" s="381">
        <v>12850</v>
      </c>
      <c r="R1504" s="381">
        <v>16240</v>
      </c>
      <c r="S1504" s="381">
        <v>20420</v>
      </c>
      <c r="T1504" s="381">
        <v>24600</v>
      </c>
      <c r="U1504" s="381">
        <v>28780</v>
      </c>
      <c r="V1504" s="381">
        <v>32960</v>
      </c>
      <c r="W1504" s="381">
        <v>37140</v>
      </c>
      <c r="X1504" s="381">
        <v>40300</v>
      </c>
      <c r="Y1504" s="381">
        <v>34200</v>
      </c>
      <c r="Z1504" s="381">
        <v>39050</v>
      </c>
      <c r="AA1504" s="381">
        <v>43950</v>
      </c>
      <c r="AB1504" s="381">
        <v>48800</v>
      </c>
      <c r="AC1504" s="381">
        <v>52750</v>
      </c>
      <c r="AD1504" s="381">
        <v>56650</v>
      </c>
      <c r="AE1504" s="381">
        <v>60550</v>
      </c>
      <c r="AF1504" s="381">
        <v>64450</v>
      </c>
      <c r="AG1504" s="381">
        <v>9999</v>
      </c>
      <c r="AH1504" s="381" t="s">
        <v>9842</v>
      </c>
      <c r="AI1504" s="381" t="s">
        <v>9154</v>
      </c>
      <c r="AJ1504" s="381">
        <v>0</v>
      </c>
    </row>
    <row r="1505" spans="1:36">
      <c r="A1505" s="381" t="s">
        <v>556</v>
      </c>
      <c r="B1505" s="381" t="s">
        <v>9841</v>
      </c>
      <c r="C1505" s="381">
        <v>23</v>
      </c>
      <c r="D1505" s="381">
        <v>9</v>
      </c>
      <c r="E1505" s="381" t="s">
        <v>9810</v>
      </c>
      <c r="F1505" s="381" t="s">
        <v>9809</v>
      </c>
      <c r="G1505" s="381" t="s">
        <v>1513</v>
      </c>
      <c r="H1505" s="381">
        <v>61000</v>
      </c>
      <c r="I1505" s="381">
        <v>21350</v>
      </c>
      <c r="J1505" s="381">
        <v>24400</v>
      </c>
      <c r="K1505" s="381">
        <v>27450</v>
      </c>
      <c r="L1505" s="381">
        <v>30500</v>
      </c>
      <c r="M1505" s="381">
        <v>32950</v>
      </c>
      <c r="N1505" s="381">
        <v>35400</v>
      </c>
      <c r="O1505" s="381">
        <v>37850</v>
      </c>
      <c r="P1505" s="381">
        <v>40300</v>
      </c>
      <c r="Q1505" s="381">
        <v>12850</v>
      </c>
      <c r="R1505" s="381">
        <v>16240</v>
      </c>
      <c r="S1505" s="381">
        <v>20420</v>
      </c>
      <c r="T1505" s="381">
        <v>24600</v>
      </c>
      <c r="U1505" s="381">
        <v>28780</v>
      </c>
      <c r="V1505" s="381">
        <v>32960</v>
      </c>
      <c r="W1505" s="381">
        <v>37140</v>
      </c>
      <c r="X1505" s="381">
        <v>40300</v>
      </c>
      <c r="Y1505" s="381">
        <v>34200</v>
      </c>
      <c r="Z1505" s="381">
        <v>39050</v>
      </c>
      <c r="AA1505" s="381">
        <v>43950</v>
      </c>
      <c r="AB1505" s="381">
        <v>48800</v>
      </c>
      <c r="AC1505" s="381">
        <v>52750</v>
      </c>
      <c r="AD1505" s="381">
        <v>56650</v>
      </c>
      <c r="AE1505" s="381">
        <v>60550</v>
      </c>
      <c r="AF1505" s="381">
        <v>64450</v>
      </c>
      <c r="AG1505" s="381">
        <v>9999</v>
      </c>
      <c r="AH1505" s="381" t="s">
        <v>9840</v>
      </c>
      <c r="AI1505" s="381" t="s">
        <v>9154</v>
      </c>
      <c r="AJ1505" s="381">
        <v>0</v>
      </c>
    </row>
    <row r="1506" spans="1:36">
      <c r="A1506" s="381" t="s">
        <v>556</v>
      </c>
      <c r="B1506" s="381" t="s">
        <v>9839</v>
      </c>
      <c r="C1506" s="381">
        <v>23</v>
      </c>
      <c r="D1506" s="381">
        <v>9</v>
      </c>
      <c r="E1506" s="381" t="s">
        <v>9810</v>
      </c>
      <c r="F1506" s="381" t="s">
        <v>9809</v>
      </c>
      <c r="G1506" s="381" t="s">
        <v>1513</v>
      </c>
      <c r="H1506" s="381">
        <v>61000</v>
      </c>
      <c r="I1506" s="381">
        <v>21350</v>
      </c>
      <c r="J1506" s="381">
        <v>24400</v>
      </c>
      <c r="K1506" s="381">
        <v>27450</v>
      </c>
      <c r="L1506" s="381">
        <v>30500</v>
      </c>
      <c r="M1506" s="381">
        <v>32950</v>
      </c>
      <c r="N1506" s="381">
        <v>35400</v>
      </c>
      <c r="O1506" s="381">
        <v>37850</v>
      </c>
      <c r="P1506" s="381">
        <v>40300</v>
      </c>
      <c r="Q1506" s="381">
        <v>12850</v>
      </c>
      <c r="R1506" s="381">
        <v>16240</v>
      </c>
      <c r="S1506" s="381">
        <v>20420</v>
      </c>
      <c r="T1506" s="381">
        <v>24600</v>
      </c>
      <c r="U1506" s="381">
        <v>28780</v>
      </c>
      <c r="V1506" s="381">
        <v>32960</v>
      </c>
      <c r="W1506" s="381">
        <v>37140</v>
      </c>
      <c r="X1506" s="381">
        <v>40300</v>
      </c>
      <c r="Y1506" s="381">
        <v>34200</v>
      </c>
      <c r="Z1506" s="381">
        <v>39050</v>
      </c>
      <c r="AA1506" s="381">
        <v>43950</v>
      </c>
      <c r="AB1506" s="381">
        <v>48800</v>
      </c>
      <c r="AC1506" s="381">
        <v>52750</v>
      </c>
      <c r="AD1506" s="381">
        <v>56650</v>
      </c>
      <c r="AE1506" s="381">
        <v>60550</v>
      </c>
      <c r="AF1506" s="381">
        <v>64450</v>
      </c>
      <c r="AG1506" s="381">
        <v>9999</v>
      </c>
      <c r="AH1506" s="381" t="s">
        <v>9838</v>
      </c>
      <c r="AI1506" s="381" t="s">
        <v>9154</v>
      </c>
      <c r="AJ1506" s="381">
        <v>0</v>
      </c>
    </row>
    <row r="1507" spans="1:36">
      <c r="A1507" s="381" t="s">
        <v>556</v>
      </c>
      <c r="B1507" s="381" t="s">
        <v>9837</v>
      </c>
      <c r="C1507" s="381">
        <v>23</v>
      </c>
      <c r="D1507" s="381">
        <v>9</v>
      </c>
      <c r="E1507" s="381" t="s">
        <v>9810</v>
      </c>
      <c r="F1507" s="381" t="s">
        <v>9809</v>
      </c>
      <c r="G1507" s="381" t="s">
        <v>1513</v>
      </c>
      <c r="H1507" s="381">
        <v>61000</v>
      </c>
      <c r="I1507" s="381">
        <v>21350</v>
      </c>
      <c r="J1507" s="381">
        <v>24400</v>
      </c>
      <c r="K1507" s="381">
        <v>27450</v>
      </c>
      <c r="L1507" s="381">
        <v>30500</v>
      </c>
      <c r="M1507" s="381">
        <v>32950</v>
      </c>
      <c r="N1507" s="381">
        <v>35400</v>
      </c>
      <c r="O1507" s="381">
        <v>37850</v>
      </c>
      <c r="P1507" s="381">
        <v>40300</v>
      </c>
      <c r="Q1507" s="381">
        <v>12850</v>
      </c>
      <c r="R1507" s="381">
        <v>16240</v>
      </c>
      <c r="S1507" s="381">
        <v>20420</v>
      </c>
      <c r="T1507" s="381">
        <v>24600</v>
      </c>
      <c r="U1507" s="381">
        <v>28780</v>
      </c>
      <c r="V1507" s="381">
        <v>32960</v>
      </c>
      <c r="W1507" s="381">
        <v>37140</v>
      </c>
      <c r="X1507" s="381">
        <v>40300</v>
      </c>
      <c r="Y1507" s="381">
        <v>34200</v>
      </c>
      <c r="Z1507" s="381">
        <v>39050</v>
      </c>
      <c r="AA1507" s="381">
        <v>43950</v>
      </c>
      <c r="AB1507" s="381">
        <v>48800</v>
      </c>
      <c r="AC1507" s="381">
        <v>52750</v>
      </c>
      <c r="AD1507" s="381">
        <v>56650</v>
      </c>
      <c r="AE1507" s="381">
        <v>60550</v>
      </c>
      <c r="AF1507" s="381">
        <v>64450</v>
      </c>
      <c r="AG1507" s="381">
        <v>9999</v>
      </c>
      <c r="AH1507" s="381" t="s">
        <v>9836</v>
      </c>
      <c r="AI1507" s="381" t="s">
        <v>9154</v>
      </c>
      <c r="AJ1507" s="381">
        <v>0</v>
      </c>
    </row>
    <row r="1508" spans="1:36">
      <c r="A1508" s="381" t="s">
        <v>556</v>
      </c>
      <c r="B1508" s="381" t="s">
        <v>9835</v>
      </c>
      <c r="C1508" s="381">
        <v>23</v>
      </c>
      <c r="D1508" s="381">
        <v>9</v>
      </c>
      <c r="E1508" s="381" t="s">
        <v>9810</v>
      </c>
      <c r="F1508" s="381" t="s">
        <v>9809</v>
      </c>
      <c r="G1508" s="381" t="s">
        <v>1513</v>
      </c>
      <c r="H1508" s="381">
        <v>61000</v>
      </c>
      <c r="I1508" s="381">
        <v>21350</v>
      </c>
      <c r="J1508" s="381">
        <v>24400</v>
      </c>
      <c r="K1508" s="381">
        <v>27450</v>
      </c>
      <c r="L1508" s="381">
        <v>30500</v>
      </c>
      <c r="M1508" s="381">
        <v>32950</v>
      </c>
      <c r="N1508" s="381">
        <v>35400</v>
      </c>
      <c r="O1508" s="381">
        <v>37850</v>
      </c>
      <c r="P1508" s="381">
        <v>40300</v>
      </c>
      <c r="Q1508" s="381">
        <v>12850</v>
      </c>
      <c r="R1508" s="381">
        <v>16240</v>
      </c>
      <c r="S1508" s="381">
        <v>20420</v>
      </c>
      <c r="T1508" s="381">
        <v>24600</v>
      </c>
      <c r="U1508" s="381">
        <v>28780</v>
      </c>
      <c r="V1508" s="381">
        <v>32960</v>
      </c>
      <c r="W1508" s="381">
        <v>37140</v>
      </c>
      <c r="X1508" s="381">
        <v>40300</v>
      </c>
      <c r="Y1508" s="381">
        <v>34200</v>
      </c>
      <c r="Z1508" s="381">
        <v>39050</v>
      </c>
      <c r="AA1508" s="381">
        <v>43950</v>
      </c>
      <c r="AB1508" s="381">
        <v>48800</v>
      </c>
      <c r="AC1508" s="381">
        <v>52750</v>
      </c>
      <c r="AD1508" s="381">
        <v>56650</v>
      </c>
      <c r="AE1508" s="381">
        <v>60550</v>
      </c>
      <c r="AF1508" s="381">
        <v>64450</v>
      </c>
      <c r="AG1508" s="381">
        <v>9999</v>
      </c>
      <c r="AH1508" s="381" t="s">
        <v>9834</v>
      </c>
      <c r="AI1508" s="381" t="s">
        <v>9154</v>
      </c>
      <c r="AJ1508" s="381">
        <v>0</v>
      </c>
    </row>
    <row r="1509" spans="1:36">
      <c r="A1509" s="381" t="s">
        <v>556</v>
      </c>
      <c r="B1509" s="381" t="s">
        <v>9833</v>
      </c>
      <c r="C1509" s="381">
        <v>23</v>
      </c>
      <c r="D1509" s="381">
        <v>9</v>
      </c>
      <c r="E1509" s="381" t="s">
        <v>9810</v>
      </c>
      <c r="F1509" s="381" t="s">
        <v>9809</v>
      </c>
      <c r="G1509" s="381" t="s">
        <v>1513</v>
      </c>
      <c r="H1509" s="381">
        <v>61000</v>
      </c>
      <c r="I1509" s="381">
        <v>21350</v>
      </c>
      <c r="J1509" s="381">
        <v>24400</v>
      </c>
      <c r="K1509" s="381">
        <v>27450</v>
      </c>
      <c r="L1509" s="381">
        <v>30500</v>
      </c>
      <c r="M1509" s="381">
        <v>32950</v>
      </c>
      <c r="N1509" s="381">
        <v>35400</v>
      </c>
      <c r="O1509" s="381">
        <v>37850</v>
      </c>
      <c r="P1509" s="381">
        <v>40300</v>
      </c>
      <c r="Q1509" s="381">
        <v>12850</v>
      </c>
      <c r="R1509" s="381">
        <v>16240</v>
      </c>
      <c r="S1509" s="381">
        <v>20420</v>
      </c>
      <c r="T1509" s="381">
        <v>24600</v>
      </c>
      <c r="U1509" s="381">
        <v>28780</v>
      </c>
      <c r="V1509" s="381">
        <v>32960</v>
      </c>
      <c r="W1509" s="381">
        <v>37140</v>
      </c>
      <c r="X1509" s="381">
        <v>40300</v>
      </c>
      <c r="Y1509" s="381">
        <v>34200</v>
      </c>
      <c r="Z1509" s="381">
        <v>39050</v>
      </c>
      <c r="AA1509" s="381">
        <v>43950</v>
      </c>
      <c r="AB1509" s="381">
        <v>48800</v>
      </c>
      <c r="AC1509" s="381">
        <v>52750</v>
      </c>
      <c r="AD1509" s="381">
        <v>56650</v>
      </c>
      <c r="AE1509" s="381">
        <v>60550</v>
      </c>
      <c r="AF1509" s="381">
        <v>64450</v>
      </c>
      <c r="AG1509" s="381">
        <v>9999</v>
      </c>
      <c r="AH1509" s="381" t="s">
        <v>9027</v>
      </c>
      <c r="AI1509" s="381" t="s">
        <v>9154</v>
      </c>
      <c r="AJ1509" s="381">
        <v>0</v>
      </c>
    </row>
    <row r="1510" spans="1:36">
      <c r="A1510" s="381" t="s">
        <v>556</v>
      </c>
      <c r="B1510" s="381" t="s">
        <v>9832</v>
      </c>
      <c r="C1510" s="381">
        <v>23</v>
      </c>
      <c r="D1510" s="381">
        <v>9</v>
      </c>
      <c r="E1510" s="381" t="s">
        <v>9810</v>
      </c>
      <c r="F1510" s="381" t="s">
        <v>9809</v>
      </c>
      <c r="G1510" s="381" t="s">
        <v>1513</v>
      </c>
      <c r="H1510" s="381">
        <v>61000</v>
      </c>
      <c r="I1510" s="381">
        <v>21350</v>
      </c>
      <c r="J1510" s="381">
        <v>24400</v>
      </c>
      <c r="K1510" s="381">
        <v>27450</v>
      </c>
      <c r="L1510" s="381">
        <v>30500</v>
      </c>
      <c r="M1510" s="381">
        <v>32950</v>
      </c>
      <c r="N1510" s="381">
        <v>35400</v>
      </c>
      <c r="O1510" s="381">
        <v>37850</v>
      </c>
      <c r="P1510" s="381">
        <v>40300</v>
      </c>
      <c r="Q1510" s="381">
        <v>12850</v>
      </c>
      <c r="R1510" s="381">
        <v>16240</v>
      </c>
      <c r="S1510" s="381">
        <v>20420</v>
      </c>
      <c r="T1510" s="381">
        <v>24600</v>
      </c>
      <c r="U1510" s="381">
        <v>28780</v>
      </c>
      <c r="V1510" s="381">
        <v>32960</v>
      </c>
      <c r="W1510" s="381">
        <v>37140</v>
      </c>
      <c r="X1510" s="381">
        <v>40300</v>
      </c>
      <c r="Y1510" s="381">
        <v>34200</v>
      </c>
      <c r="Z1510" s="381">
        <v>39050</v>
      </c>
      <c r="AA1510" s="381">
        <v>43950</v>
      </c>
      <c r="AB1510" s="381">
        <v>48800</v>
      </c>
      <c r="AC1510" s="381">
        <v>52750</v>
      </c>
      <c r="AD1510" s="381">
        <v>56650</v>
      </c>
      <c r="AE1510" s="381">
        <v>60550</v>
      </c>
      <c r="AF1510" s="381">
        <v>64450</v>
      </c>
      <c r="AG1510" s="381">
        <v>9999</v>
      </c>
      <c r="AH1510" s="381" t="s">
        <v>9831</v>
      </c>
      <c r="AI1510" s="381" t="s">
        <v>9154</v>
      </c>
      <c r="AJ1510" s="381">
        <v>0</v>
      </c>
    </row>
    <row r="1511" spans="1:36">
      <c r="A1511" s="381" t="s">
        <v>556</v>
      </c>
      <c r="B1511" s="381" t="s">
        <v>9830</v>
      </c>
      <c r="C1511" s="381">
        <v>23</v>
      </c>
      <c r="D1511" s="381">
        <v>9</v>
      </c>
      <c r="E1511" s="381" t="s">
        <v>9810</v>
      </c>
      <c r="F1511" s="381" t="s">
        <v>9809</v>
      </c>
      <c r="G1511" s="381" t="s">
        <v>1513</v>
      </c>
      <c r="H1511" s="381">
        <v>61000</v>
      </c>
      <c r="I1511" s="381">
        <v>21350</v>
      </c>
      <c r="J1511" s="381">
        <v>24400</v>
      </c>
      <c r="K1511" s="381">
        <v>27450</v>
      </c>
      <c r="L1511" s="381">
        <v>30500</v>
      </c>
      <c r="M1511" s="381">
        <v>32950</v>
      </c>
      <c r="N1511" s="381">
        <v>35400</v>
      </c>
      <c r="O1511" s="381">
        <v>37850</v>
      </c>
      <c r="P1511" s="381">
        <v>40300</v>
      </c>
      <c r="Q1511" s="381">
        <v>12850</v>
      </c>
      <c r="R1511" s="381">
        <v>16240</v>
      </c>
      <c r="S1511" s="381">
        <v>20420</v>
      </c>
      <c r="T1511" s="381">
        <v>24600</v>
      </c>
      <c r="U1511" s="381">
        <v>28780</v>
      </c>
      <c r="V1511" s="381">
        <v>32960</v>
      </c>
      <c r="W1511" s="381">
        <v>37140</v>
      </c>
      <c r="X1511" s="381">
        <v>40300</v>
      </c>
      <c r="Y1511" s="381">
        <v>34200</v>
      </c>
      <c r="Z1511" s="381">
        <v>39050</v>
      </c>
      <c r="AA1511" s="381">
        <v>43950</v>
      </c>
      <c r="AB1511" s="381">
        <v>48800</v>
      </c>
      <c r="AC1511" s="381">
        <v>52750</v>
      </c>
      <c r="AD1511" s="381">
        <v>56650</v>
      </c>
      <c r="AE1511" s="381">
        <v>60550</v>
      </c>
      <c r="AF1511" s="381">
        <v>64450</v>
      </c>
      <c r="AG1511" s="381">
        <v>9999</v>
      </c>
      <c r="AH1511" s="381" t="s">
        <v>9829</v>
      </c>
      <c r="AI1511" s="381" t="s">
        <v>9154</v>
      </c>
      <c r="AJ1511" s="381">
        <v>0</v>
      </c>
    </row>
    <row r="1512" spans="1:36">
      <c r="A1512" s="381" t="s">
        <v>556</v>
      </c>
      <c r="B1512" s="381" t="s">
        <v>9828</v>
      </c>
      <c r="C1512" s="381">
        <v>23</v>
      </c>
      <c r="D1512" s="381">
        <v>9</v>
      </c>
      <c r="E1512" s="381" t="s">
        <v>9810</v>
      </c>
      <c r="F1512" s="381" t="s">
        <v>9809</v>
      </c>
      <c r="G1512" s="381" t="s">
        <v>1513</v>
      </c>
      <c r="H1512" s="381">
        <v>61000</v>
      </c>
      <c r="I1512" s="381">
        <v>21350</v>
      </c>
      <c r="J1512" s="381">
        <v>24400</v>
      </c>
      <c r="K1512" s="381">
        <v>27450</v>
      </c>
      <c r="L1512" s="381">
        <v>30500</v>
      </c>
      <c r="M1512" s="381">
        <v>32950</v>
      </c>
      <c r="N1512" s="381">
        <v>35400</v>
      </c>
      <c r="O1512" s="381">
        <v>37850</v>
      </c>
      <c r="P1512" s="381">
        <v>40300</v>
      </c>
      <c r="Q1512" s="381">
        <v>12850</v>
      </c>
      <c r="R1512" s="381">
        <v>16240</v>
      </c>
      <c r="S1512" s="381">
        <v>20420</v>
      </c>
      <c r="T1512" s="381">
        <v>24600</v>
      </c>
      <c r="U1512" s="381">
        <v>28780</v>
      </c>
      <c r="V1512" s="381">
        <v>32960</v>
      </c>
      <c r="W1512" s="381">
        <v>37140</v>
      </c>
      <c r="X1512" s="381">
        <v>40300</v>
      </c>
      <c r="Y1512" s="381">
        <v>34200</v>
      </c>
      <c r="Z1512" s="381">
        <v>39050</v>
      </c>
      <c r="AA1512" s="381">
        <v>43950</v>
      </c>
      <c r="AB1512" s="381">
        <v>48800</v>
      </c>
      <c r="AC1512" s="381">
        <v>52750</v>
      </c>
      <c r="AD1512" s="381">
        <v>56650</v>
      </c>
      <c r="AE1512" s="381">
        <v>60550</v>
      </c>
      <c r="AF1512" s="381">
        <v>64450</v>
      </c>
      <c r="AG1512" s="381">
        <v>9999</v>
      </c>
      <c r="AH1512" s="381" t="s">
        <v>9827</v>
      </c>
      <c r="AI1512" s="381" t="s">
        <v>9154</v>
      </c>
      <c r="AJ1512" s="381">
        <v>0</v>
      </c>
    </row>
    <row r="1513" spans="1:36">
      <c r="A1513" s="381" t="s">
        <v>556</v>
      </c>
      <c r="B1513" s="381" t="s">
        <v>9826</v>
      </c>
      <c r="C1513" s="381">
        <v>23</v>
      </c>
      <c r="D1513" s="381">
        <v>9</v>
      </c>
      <c r="E1513" s="381" t="s">
        <v>9810</v>
      </c>
      <c r="F1513" s="381" t="s">
        <v>9809</v>
      </c>
      <c r="G1513" s="381" t="s">
        <v>1513</v>
      </c>
      <c r="H1513" s="381">
        <v>61000</v>
      </c>
      <c r="I1513" s="381">
        <v>21350</v>
      </c>
      <c r="J1513" s="381">
        <v>24400</v>
      </c>
      <c r="K1513" s="381">
        <v>27450</v>
      </c>
      <c r="L1513" s="381">
        <v>30500</v>
      </c>
      <c r="M1513" s="381">
        <v>32950</v>
      </c>
      <c r="N1513" s="381">
        <v>35400</v>
      </c>
      <c r="O1513" s="381">
        <v>37850</v>
      </c>
      <c r="P1513" s="381">
        <v>40300</v>
      </c>
      <c r="Q1513" s="381">
        <v>12850</v>
      </c>
      <c r="R1513" s="381">
        <v>16240</v>
      </c>
      <c r="S1513" s="381">
        <v>20420</v>
      </c>
      <c r="T1513" s="381">
        <v>24600</v>
      </c>
      <c r="U1513" s="381">
        <v>28780</v>
      </c>
      <c r="V1513" s="381">
        <v>32960</v>
      </c>
      <c r="W1513" s="381">
        <v>37140</v>
      </c>
      <c r="X1513" s="381">
        <v>40300</v>
      </c>
      <c r="Y1513" s="381">
        <v>34200</v>
      </c>
      <c r="Z1513" s="381">
        <v>39050</v>
      </c>
      <c r="AA1513" s="381">
        <v>43950</v>
      </c>
      <c r="AB1513" s="381">
        <v>48800</v>
      </c>
      <c r="AC1513" s="381">
        <v>52750</v>
      </c>
      <c r="AD1513" s="381">
        <v>56650</v>
      </c>
      <c r="AE1513" s="381">
        <v>60550</v>
      </c>
      <c r="AF1513" s="381">
        <v>64450</v>
      </c>
      <c r="AG1513" s="381">
        <v>9999</v>
      </c>
      <c r="AH1513" s="381" t="s">
        <v>9825</v>
      </c>
      <c r="AI1513" s="381" t="s">
        <v>9154</v>
      </c>
      <c r="AJ1513" s="381">
        <v>0</v>
      </c>
    </row>
    <row r="1514" spans="1:36">
      <c r="A1514" s="381" t="s">
        <v>556</v>
      </c>
      <c r="B1514" s="381" t="s">
        <v>9824</v>
      </c>
      <c r="C1514" s="381">
        <v>23</v>
      </c>
      <c r="D1514" s="381">
        <v>9</v>
      </c>
      <c r="E1514" s="381" t="s">
        <v>9810</v>
      </c>
      <c r="F1514" s="381" t="s">
        <v>9809</v>
      </c>
      <c r="G1514" s="381" t="s">
        <v>1513</v>
      </c>
      <c r="H1514" s="381">
        <v>61000</v>
      </c>
      <c r="I1514" s="381">
        <v>21350</v>
      </c>
      <c r="J1514" s="381">
        <v>24400</v>
      </c>
      <c r="K1514" s="381">
        <v>27450</v>
      </c>
      <c r="L1514" s="381">
        <v>30500</v>
      </c>
      <c r="M1514" s="381">
        <v>32950</v>
      </c>
      <c r="N1514" s="381">
        <v>35400</v>
      </c>
      <c r="O1514" s="381">
        <v>37850</v>
      </c>
      <c r="P1514" s="381">
        <v>40300</v>
      </c>
      <c r="Q1514" s="381">
        <v>12850</v>
      </c>
      <c r="R1514" s="381">
        <v>16240</v>
      </c>
      <c r="S1514" s="381">
        <v>20420</v>
      </c>
      <c r="T1514" s="381">
        <v>24600</v>
      </c>
      <c r="U1514" s="381">
        <v>28780</v>
      </c>
      <c r="V1514" s="381">
        <v>32960</v>
      </c>
      <c r="W1514" s="381">
        <v>37140</v>
      </c>
      <c r="X1514" s="381">
        <v>40300</v>
      </c>
      <c r="Y1514" s="381">
        <v>34200</v>
      </c>
      <c r="Z1514" s="381">
        <v>39050</v>
      </c>
      <c r="AA1514" s="381">
        <v>43950</v>
      </c>
      <c r="AB1514" s="381">
        <v>48800</v>
      </c>
      <c r="AC1514" s="381">
        <v>52750</v>
      </c>
      <c r="AD1514" s="381">
        <v>56650</v>
      </c>
      <c r="AE1514" s="381">
        <v>60550</v>
      </c>
      <c r="AF1514" s="381">
        <v>64450</v>
      </c>
      <c r="AG1514" s="381">
        <v>9999</v>
      </c>
      <c r="AH1514" s="381" t="s">
        <v>9823</v>
      </c>
      <c r="AI1514" s="381" t="s">
        <v>9154</v>
      </c>
      <c r="AJ1514" s="381">
        <v>0</v>
      </c>
    </row>
    <row r="1515" spans="1:36">
      <c r="A1515" s="381" t="s">
        <v>556</v>
      </c>
      <c r="B1515" s="381" t="s">
        <v>9822</v>
      </c>
      <c r="C1515" s="381">
        <v>23</v>
      </c>
      <c r="D1515" s="381">
        <v>9</v>
      </c>
      <c r="E1515" s="381" t="s">
        <v>9810</v>
      </c>
      <c r="F1515" s="381" t="s">
        <v>9809</v>
      </c>
      <c r="G1515" s="381" t="s">
        <v>1513</v>
      </c>
      <c r="H1515" s="381">
        <v>61000</v>
      </c>
      <c r="I1515" s="381">
        <v>21350</v>
      </c>
      <c r="J1515" s="381">
        <v>24400</v>
      </c>
      <c r="K1515" s="381">
        <v>27450</v>
      </c>
      <c r="L1515" s="381">
        <v>30500</v>
      </c>
      <c r="M1515" s="381">
        <v>32950</v>
      </c>
      <c r="N1515" s="381">
        <v>35400</v>
      </c>
      <c r="O1515" s="381">
        <v>37850</v>
      </c>
      <c r="P1515" s="381">
        <v>40300</v>
      </c>
      <c r="Q1515" s="381">
        <v>12850</v>
      </c>
      <c r="R1515" s="381">
        <v>16240</v>
      </c>
      <c r="S1515" s="381">
        <v>20420</v>
      </c>
      <c r="T1515" s="381">
        <v>24600</v>
      </c>
      <c r="U1515" s="381">
        <v>28780</v>
      </c>
      <c r="V1515" s="381">
        <v>32960</v>
      </c>
      <c r="W1515" s="381">
        <v>37140</v>
      </c>
      <c r="X1515" s="381">
        <v>40300</v>
      </c>
      <c r="Y1515" s="381">
        <v>34200</v>
      </c>
      <c r="Z1515" s="381">
        <v>39050</v>
      </c>
      <c r="AA1515" s="381">
        <v>43950</v>
      </c>
      <c r="AB1515" s="381">
        <v>48800</v>
      </c>
      <c r="AC1515" s="381">
        <v>52750</v>
      </c>
      <c r="AD1515" s="381">
        <v>56650</v>
      </c>
      <c r="AE1515" s="381">
        <v>60550</v>
      </c>
      <c r="AF1515" s="381">
        <v>64450</v>
      </c>
      <c r="AG1515" s="381">
        <v>9999</v>
      </c>
      <c r="AH1515" s="381" t="s">
        <v>6557</v>
      </c>
      <c r="AI1515" s="381" t="s">
        <v>9154</v>
      </c>
      <c r="AJ1515" s="381">
        <v>0</v>
      </c>
    </row>
    <row r="1516" spans="1:36">
      <c r="A1516" s="381" t="s">
        <v>556</v>
      </c>
      <c r="B1516" s="381" t="s">
        <v>9821</v>
      </c>
      <c r="C1516" s="381">
        <v>23</v>
      </c>
      <c r="D1516" s="381">
        <v>9</v>
      </c>
      <c r="E1516" s="381" t="s">
        <v>9810</v>
      </c>
      <c r="F1516" s="381" t="s">
        <v>9809</v>
      </c>
      <c r="G1516" s="381" t="s">
        <v>1513</v>
      </c>
      <c r="H1516" s="381">
        <v>61000</v>
      </c>
      <c r="I1516" s="381">
        <v>21350</v>
      </c>
      <c r="J1516" s="381">
        <v>24400</v>
      </c>
      <c r="K1516" s="381">
        <v>27450</v>
      </c>
      <c r="L1516" s="381">
        <v>30500</v>
      </c>
      <c r="M1516" s="381">
        <v>32950</v>
      </c>
      <c r="N1516" s="381">
        <v>35400</v>
      </c>
      <c r="O1516" s="381">
        <v>37850</v>
      </c>
      <c r="P1516" s="381">
        <v>40300</v>
      </c>
      <c r="Q1516" s="381">
        <v>12850</v>
      </c>
      <c r="R1516" s="381">
        <v>16240</v>
      </c>
      <c r="S1516" s="381">
        <v>20420</v>
      </c>
      <c r="T1516" s="381">
        <v>24600</v>
      </c>
      <c r="U1516" s="381">
        <v>28780</v>
      </c>
      <c r="V1516" s="381">
        <v>32960</v>
      </c>
      <c r="W1516" s="381">
        <v>37140</v>
      </c>
      <c r="X1516" s="381">
        <v>40300</v>
      </c>
      <c r="Y1516" s="381">
        <v>34200</v>
      </c>
      <c r="Z1516" s="381">
        <v>39050</v>
      </c>
      <c r="AA1516" s="381">
        <v>43950</v>
      </c>
      <c r="AB1516" s="381">
        <v>48800</v>
      </c>
      <c r="AC1516" s="381">
        <v>52750</v>
      </c>
      <c r="AD1516" s="381">
        <v>56650</v>
      </c>
      <c r="AE1516" s="381">
        <v>60550</v>
      </c>
      <c r="AF1516" s="381">
        <v>64450</v>
      </c>
      <c r="AG1516" s="381">
        <v>9999</v>
      </c>
      <c r="AH1516" s="381" t="s">
        <v>6555</v>
      </c>
      <c r="AI1516" s="381" t="s">
        <v>9154</v>
      </c>
      <c r="AJ1516" s="381">
        <v>0</v>
      </c>
    </row>
    <row r="1517" spans="1:36">
      <c r="A1517" s="381" t="s">
        <v>556</v>
      </c>
      <c r="B1517" s="381" t="s">
        <v>9820</v>
      </c>
      <c r="C1517" s="381">
        <v>23</v>
      </c>
      <c r="D1517" s="381">
        <v>9</v>
      </c>
      <c r="E1517" s="381" t="s">
        <v>9810</v>
      </c>
      <c r="F1517" s="381" t="s">
        <v>9809</v>
      </c>
      <c r="G1517" s="381" t="s">
        <v>1513</v>
      </c>
      <c r="H1517" s="381">
        <v>61000</v>
      </c>
      <c r="I1517" s="381">
        <v>21350</v>
      </c>
      <c r="J1517" s="381">
        <v>24400</v>
      </c>
      <c r="K1517" s="381">
        <v>27450</v>
      </c>
      <c r="L1517" s="381">
        <v>30500</v>
      </c>
      <c r="M1517" s="381">
        <v>32950</v>
      </c>
      <c r="N1517" s="381">
        <v>35400</v>
      </c>
      <c r="O1517" s="381">
        <v>37850</v>
      </c>
      <c r="P1517" s="381">
        <v>40300</v>
      </c>
      <c r="Q1517" s="381">
        <v>12850</v>
      </c>
      <c r="R1517" s="381">
        <v>16240</v>
      </c>
      <c r="S1517" s="381">
        <v>20420</v>
      </c>
      <c r="T1517" s="381">
        <v>24600</v>
      </c>
      <c r="U1517" s="381">
        <v>28780</v>
      </c>
      <c r="V1517" s="381">
        <v>32960</v>
      </c>
      <c r="W1517" s="381">
        <v>37140</v>
      </c>
      <c r="X1517" s="381">
        <v>40300</v>
      </c>
      <c r="Y1517" s="381">
        <v>34200</v>
      </c>
      <c r="Z1517" s="381">
        <v>39050</v>
      </c>
      <c r="AA1517" s="381">
        <v>43950</v>
      </c>
      <c r="AB1517" s="381">
        <v>48800</v>
      </c>
      <c r="AC1517" s="381">
        <v>52750</v>
      </c>
      <c r="AD1517" s="381">
        <v>56650</v>
      </c>
      <c r="AE1517" s="381">
        <v>60550</v>
      </c>
      <c r="AF1517" s="381">
        <v>64450</v>
      </c>
      <c r="AG1517" s="381">
        <v>9999</v>
      </c>
      <c r="AH1517" s="381" t="s">
        <v>9819</v>
      </c>
      <c r="AI1517" s="381" t="s">
        <v>9154</v>
      </c>
      <c r="AJ1517" s="381">
        <v>0</v>
      </c>
    </row>
    <row r="1518" spans="1:36">
      <c r="A1518" s="381" t="s">
        <v>556</v>
      </c>
      <c r="B1518" s="381" t="s">
        <v>9818</v>
      </c>
      <c r="C1518" s="381">
        <v>23</v>
      </c>
      <c r="D1518" s="381">
        <v>9</v>
      </c>
      <c r="E1518" s="381" t="s">
        <v>9810</v>
      </c>
      <c r="F1518" s="381" t="s">
        <v>9809</v>
      </c>
      <c r="G1518" s="381" t="s">
        <v>1513</v>
      </c>
      <c r="H1518" s="381">
        <v>61000</v>
      </c>
      <c r="I1518" s="381">
        <v>21350</v>
      </c>
      <c r="J1518" s="381">
        <v>24400</v>
      </c>
      <c r="K1518" s="381">
        <v>27450</v>
      </c>
      <c r="L1518" s="381">
        <v>30500</v>
      </c>
      <c r="M1518" s="381">
        <v>32950</v>
      </c>
      <c r="N1518" s="381">
        <v>35400</v>
      </c>
      <c r="O1518" s="381">
        <v>37850</v>
      </c>
      <c r="P1518" s="381">
        <v>40300</v>
      </c>
      <c r="Q1518" s="381">
        <v>12850</v>
      </c>
      <c r="R1518" s="381">
        <v>16240</v>
      </c>
      <c r="S1518" s="381">
        <v>20420</v>
      </c>
      <c r="T1518" s="381">
        <v>24600</v>
      </c>
      <c r="U1518" s="381">
        <v>28780</v>
      </c>
      <c r="V1518" s="381">
        <v>32960</v>
      </c>
      <c r="W1518" s="381">
        <v>37140</v>
      </c>
      <c r="X1518" s="381">
        <v>40300</v>
      </c>
      <c r="Y1518" s="381">
        <v>34200</v>
      </c>
      <c r="Z1518" s="381">
        <v>39050</v>
      </c>
      <c r="AA1518" s="381">
        <v>43950</v>
      </c>
      <c r="AB1518" s="381">
        <v>48800</v>
      </c>
      <c r="AC1518" s="381">
        <v>52750</v>
      </c>
      <c r="AD1518" s="381">
        <v>56650</v>
      </c>
      <c r="AE1518" s="381">
        <v>60550</v>
      </c>
      <c r="AF1518" s="381">
        <v>64450</v>
      </c>
      <c r="AG1518" s="381">
        <v>9999</v>
      </c>
      <c r="AH1518" s="381" t="s">
        <v>9817</v>
      </c>
      <c r="AI1518" s="381" t="s">
        <v>9154</v>
      </c>
      <c r="AJ1518" s="381">
        <v>0</v>
      </c>
    </row>
    <row r="1519" spans="1:36">
      <c r="A1519" s="381" t="s">
        <v>556</v>
      </c>
      <c r="B1519" s="381" t="s">
        <v>9816</v>
      </c>
      <c r="C1519" s="381">
        <v>23</v>
      </c>
      <c r="D1519" s="381">
        <v>9</v>
      </c>
      <c r="E1519" s="381" t="s">
        <v>9810</v>
      </c>
      <c r="F1519" s="381" t="s">
        <v>9809</v>
      </c>
      <c r="G1519" s="381" t="s">
        <v>1513</v>
      </c>
      <c r="H1519" s="381">
        <v>61000</v>
      </c>
      <c r="I1519" s="381">
        <v>21350</v>
      </c>
      <c r="J1519" s="381">
        <v>24400</v>
      </c>
      <c r="K1519" s="381">
        <v>27450</v>
      </c>
      <c r="L1519" s="381">
        <v>30500</v>
      </c>
      <c r="M1519" s="381">
        <v>32950</v>
      </c>
      <c r="N1519" s="381">
        <v>35400</v>
      </c>
      <c r="O1519" s="381">
        <v>37850</v>
      </c>
      <c r="P1519" s="381">
        <v>40300</v>
      </c>
      <c r="Q1519" s="381">
        <v>12850</v>
      </c>
      <c r="R1519" s="381">
        <v>16240</v>
      </c>
      <c r="S1519" s="381">
        <v>20420</v>
      </c>
      <c r="T1519" s="381">
        <v>24600</v>
      </c>
      <c r="U1519" s="381">
        <v>28780</v>
      </c>
      <c r="V1519" s="381">
        <v>32960</v>
      </c>
      <c r="W1519" s="381">
        <v>37140</v>
      </c>
      <c r="X1519" s="381">
        <v>40300</v>
      </c>
      <c r="Y1519" s="381">
        <v>34200</v>
      </c>
      <c r="Z1519" s="381">
        <v>39050</v>
      </c>
      <c r="AA1519" s="381">
        <v>43950</v>
      </c>
      <c r="AB1519" s="381">
        <v>48800</v>
      </c>
      <c r="AC1519" s="381">
        <v>52750</v>
      </c>
      <c r="AD1519" s="381">
        <v>56650</v>
      </c>
      <c r="AE1519" s="381">
        <v>60550</v>
      </c>
      <c r="AF1519" s="381">
        <v>64450</v>
      </c>
      <c r="AG1519" s="381">
        <v>9999</v>
      </c>
      <c r="AH1519" s="381" t="s">
        <v>9815</v>
      </c>
      <c r="AI1519" s="381" t="s">
        <v>9154</v>
      </c>
      <c r="AJ1519" s="381">
        <v>0</v>
      </c>
    </row>
    <row r="1520" spans="1:36">
      <c r="A1520" s="381" t="s">
        <v>556</v>
      </c>
      <c r="B1520" s="381" t="s">
        <v>9814</v>
      </c>
      <c r="C1520" s="381">
        <v>23</v>
      </c>
      <c r="D1520" s="381">
        <v>9</v>
      </c>
      <c r="E1520" s="381" t="s">
        <v>9810</v>
      </c>
      <c r="F1520" s="381" t="s">
        <v>9809</v>
      </c>
      <c r="G1520" s="381" t="s">
        <v>1513</v>
      </c>
      <c r="H1520" s="381">
        <v>61000</v>
      </c>
      <c r="I1520" s="381">
        <v>21350</v>
      </c>
      <c r="J1520" s="381">
        <v>24400</v>
      </c>
      <c r="K1520" s="381">
        <v>27450</v>
      </c>
      <c r="L1520" s="381">
        <v>30500</v>
      </c>
      <c r="M1520" s="381">
        <v>32950</v>
      </c>
      <c r="N1520" s="381">
        <v>35400</v>
      </c>
      <c r="O1520" s="381">
        <v>37850</v>
      </c>
      <c r="P1520" s="381">
        <v>40300</v>
      </c>
      <c r="Q1520" s="381">
        <v>12850</v>
      </c>
      <c r="R1520" s="381">
        <v>16240</v>
      </c>
      <c r="S1520" s="381">
        <v>20420</v>
      </c>
      <c r="T1520" s="381">
        <v>24600</v>
      </c>
      <c r="U1520" s="381">
        <v>28780</v>
      </c>
      <c r="V1520" s="381">
        <v>32960</v>
      </c>
      <c r="W1520" s="381">
        <v>37140</v>
      </c>
      <c r="X1520" s="381">
        <v>40300</v>
      </c>
      <c r="Y1520" s="381">
        <v>34200</v>
      </c>
      <c r="Z1520" s="381">
        <v>39050</v>
      </c>
      <c r="AA1520" s="381">
        <v>43950</v>
      </c>
      <c r="AB1520" s="381">
        <v>48800</v>
      </c>
      <c r="AC1520" s="381">
        <v>52750</v>
      </c>
      <c r="AD1520" s="381">
        <v>56650</v>
      </c>
      <c r="AE1520" s="381">
        <v>60550</v>
      </c>
      <c r="AF1520" s="381">
        <v>64450</v>
      </c>
      <c r="AG1520" s="381">
        <v>9999</v>
      </c>
      <c r="AH1520" s="381" t="s">
        <v>9813</v>
      </c>
      <c r="AI1520" s="381" t="s">
        <v>9154</v>
      </c>
      <c r="AJ1520" s="381">
        <v>0</v>
      </c>
    </row>
    <row r="1521" spans="1:36">
      <c r="A1521" s="381" t="s">
        <v>556</v>
      </c>
      <c r="B1521" s="381" t="s">
        <v>9812</v>
      </c>
      <c r="C1521" s="381">
        <v>23</v>
      </c>
      <c r="D1521" s="381">
        <v>9</v>
      </c>
      <c r="E1521" s="381" t="s">
        <v>9810</v>
      </c>
      <c r="F1521" s="381" t="s">
        <v>9809</v>
      </c>
      <c r="G1521" s="381" t="s">
        <v>1513</v>
      </c>
      <c r="H1521" s="381">
        <v>61000</v>
      </c>
      <c r="I1521" s="381">
        <v>21350</v>
      </c>
      <c r="J1521" s="381">
        <v>24400</v>
      </c>
      <c r="K1521" s="381">
        <v>27450</v>
      </c>
      <c r="L1521" s="381">
        <v>30500</v>
      </c>
      <c r="M1521" s="381">
        <v>32950</v>
      </c>
      <c r="N1521" s="381">
        <v>35400</v>
      </c>
      <c r="O1521" s="381">
        <v>37850</v>
      </c>
      <c r="P1521" s="381">
        <v>40300</v>
      </c>
      <c r="Q1521" s="381">
        <v>12850</v>
      </c>
      <c r="R1521" s="381">
        <v>16240</v>
      </c>
      <c r="S1521" s="381">
        <v>20420</v>
      </c>
      <c r="T1521" s="381">
        <v>24600</v>
      </c>
      <c r="U1521" s="381">
        <v>28780</v>
      </c>
      <c r="V1521" s="381">
        <v>32960</v>
      </c>
      <c r="W1521" s="381">
        <v>37140</v>
      </c>
      <c r="X1521" s="381">
        <v>40300</v>
      </c>
      <c r="Y1521" s="381">
        <v>34200</v>
      </c>
      <c r="Z1521" s="381">
        <v>39050</v>
      </c>
      <c r="AA1521" s="381">
        <v>43950</v>
      </c>
      <c r="AB1521" s="381">
        <v>48800</v>
      </c>
      <c r="AC1521" s="381">
        <v>52750</v>
      </c>
      <c r="AD1521" s="381">
        <v>56650</v>
      </c>
      <c r="AE1521" s="381">
        <v>60550</v>
      </c>
      <c r="AF1521" s="381">
        <v>64450</v>
      </c>
      <c r="AG1521" s="381">
        <v>9999</v>
      </c>
      <c r="AH1521" s="381" t="s">
        <v>2597</v>
      </c>
      <c r="AI1521" s="381" t="s">
        <v>9154</v>
      </c>
      <c r="AJ1521" s="381">
        <v>0</v>
      </c>
    </row>
    <row r="1522" spans="1:36">
      <c r="A1522" s="381" t="s">
        <v>556</v>
      </c>
      <c r="B1522" s="381" t="s">
        <v>9811</v>
      </c>
      <c r="C1522" s="381">
        <v>23</v>
      </c>
      <c r="D1522" s="381">
        <v>9</v>
      </c>
      <c r="E1522" s="381" t="s">
        <v>9810</v>
      </c>
      <c r="F1522" s="381" t="s">
        <v>9809</v>
      </c>
      <c r="G1522" s="381" t="s">
        <v>1513</v>
      </c>
      <c r="H1522" s="381">
        <v>61000</v>
      </c>
      <c r="I1522" s="381">
        <v>21350</v>
      </c>
      <c r="J1522" s="381">
        <v>24400</v>
      </c>
      <c r="K1522" s="381">
        <v>27450</v>
      </c>
      <c r="L1522" s="381">
        <v>30500</v>
      </c>
      <c r="M1522" s="381">
        <v>32950</v>
      </c>
      <c r="N1522" s="381">
        <v>35400</v>
      </c>
      <c r="O1522" s="381">
        <v>37850</v>
      </c>
      <c r="P1522" s="381">
        <v>40300</v>
      </c>
      <c r="Q1522" s="381">
        <v>12850</v>
      </c>
      <c r="R1522" s="381">
        <v>16240</v>
      </c>
      <c r="S1522" s="381">
        <v>20420</v>
      </c>
      <c r="T1522" s="381">
        <v>24600</v>
      </c>
      <c r="U1522" s="381">
        <v>28780</v>
      </c>
      <c r="V1522" s="381">
        <v>32960</v>
      </c>
      <c r="W1522" s="381">
        <v>37140</v>
      </c>
      <c r="X1522" s="381">
        <v>40300</v>
      </c>
      <c r="Y1522" s="381">
        <v>34200</v>
      </c>
      <c r="Z1522" s="381">
        <v>39050</v>
      </c>
      <c r="AA1522" s="381">
        <v>43950</v>
      </c>
      <c r="AB1522" s="381">
        <v>48800</v>
      </c>
      <c r="AC1522" s="381">
        <v>52750</v>
      </c>
      <c r="AD1522" s="381">
        <v>56650</v>
      </c>
      <c r="AE1522" s="381">
        <v>60550</v>
      </c>
      <c r="AF1522" s="381">
        <v>64450</v>
      </c>
      <c r="AG1522" s="381">
        <v>9999</v>
      </c>
      <c r="AH1522" s="381" t="s">
        <v>9808</v>
      </c>
      <c r="AI1522" s="381" t="s">
        <v>9154</v>
      </c>
      <c r="AJ1522" s="381">
        <v>0</v>
      </c>
    </row>
    <row r="1523" spans="1:36">
      <c r="A1523" s="381" t="s">
        <v>556</v>
      </c>
      <c r="B1523" s="381" t="s">
        <v>9807</v>
      </c>
      <c r="C1523" s="381">
        <v>23</v>
      </c>
      <c r="D1523" s="381">
        <v>11</v>
      </c>
      <c r="E1523" s="381" t="s">
        <v>9755</v>
      </c>
      <c r="F1523" s="381" t="s">
        <v>9754</v>
      </c>
      <c r="G1523" s="381" t="s">
        <v>9753</v>
      </c>
      <c r="H1523" s="381">
        <v>62000</v>
      </c>
      <c r="I1523" s="381">
        <v>21700</v>
      </c>
      <c r="J1523" s="381">
        <v>24800</v>
      </c>
      <c r="K1523" s="381">
        <v>27900</v>
      </c>
      <c r="L1523" s="381">
        <v>31000</v>
      </c>
      <c r="M1523" s="381">
        <v>33500</v>
      </c>
      <c r="N1523" s="381">
        <v>36000</v>
      </c>
      <c r="O1523" s="381">
        <v>38450</v>
      </c>
      <c r="P1523" s="381">
        <v>40950</v>
      </c>
      <c r="Q1523" s="381">
        <v>13050</v>
      </c>
      <c r="R1523" s="381">
        <v>16240</v>
      </c>
      <c r="S1523" s="381">
        <v>20420</v>
      </c>
      <c r="T1523" s="381">
        <v>24600</v>
      </c>
      <c r="U1523" s="381">
        <v>28780</v>
      </c>
      <c r="V1523" s="381">
        <v>32960</v>
      </c>
      <c r="W1523" s="381">
        <v>37140</v>
      </c>
      <c r="X1523" s="381">
        <v>40950</v>
      </c>
      <c r="Y1523" s="381">
        <v>34750</v>
      </c>
      <c r="Z1523" s="381">
        <v>39700</v>
      </c>
      <c r="AA1523" s="381">
        <v>44650</v>
      </c>
      <c r="AB1523" s="381">
        <v>49600</v>
      </c>
      <c r="AC1523" s="381">
        <v>53600</v>
      </c>
      <c r="AD1523" s="381">
        <v>57550</v>
      </c>
      <c r="AE1523" s="381">
        <v>61550</v>
      </c>
      <c r="AF1523" s="381">
        <v>65500</v>
      </c>
      <c r="AG1523" s="381">
        <v>9999</v>
      </c>
      <c r="AH1523" s="381" t="s">
        <v>9806</v>
      </c>
      <c r="AI1523" s="381" t="s">
        <v>9154</v>
      </c>
      <c r="AJ1523" s="381">
        <v>0</v>
      </c>
    </row>
    <row r="1524" spans="1:36">
      <c r="A1524" s="381" t="s">
        <v>556</v>
      </c>
      <c r="B1524" s="381" t="s">
        <v>9805</v>
      </c>
      <c r="C1524" s="381">
        <v>23</v>
      </c>
      <c r="D1524" s="381">
        <v>11</v>
      </c>
      <c r="E1524" s="381" t="s">
        <v>9755</v>
      </c>
      <c r="F1524" s="381" t="s">
        <v>9754</v>
      </c>
      <c r="G1524" s="381" t="s">
        <v>9753</v>
      </c>
      <c r="H1524" s="381">
        <v>62000</v>
      </c>
      <c r="I1524" s="381">
        <v>21700</v>
      </c>
      <c r="J1524" s="381">
        <v>24800</v>
      </c>
      <c r="K1524" s="381">
        <v>27900</v>
      </c>
      <c r="L1524" s="381">
        <v>31000</v>
      </c>
      <c r="M1524" s="381">
        <v>33500</v>
      </c>
      <c r="N1524" s="381">
        <v>36000</v>
      </c>
      <c r="O1524" s="381">
        <v>38450</v>
      </c>
      <c r="P1524" s="381">
        <v>40950</v>
      </c>
      <c r="Q1524" s="381">
        <v>13050</v>
      </c>
      <c r="R1524" s="381">
        <v>16240</v>
      </c>
      <c r="S1524" s="381">
        <v>20420</v>
      </c>
      <c r="T1524" s="381">
        <v>24600</v>
      </c>
      <c r="U1524" s="381">
        <v>28780</v>
      </c>
      <c r="V1524" s="381">
        <v>32960</v>
      </c>
      <c r="W1524" s="381">
        <v>37140</v>
      </c>
      <c r="X1524" s="381">
        <v>40950</v>
      </c>
      <c r="Y1524" s="381">
        <v>34750</v>
      </c>
      <c r="Z1524" s="381">
        <v>39700</v>
      </c>
      <c r="AA1524" s="381">
        <v>44650</v>
      </c>
      <c r="AB1524" s="381">
        <v>49600</v>
      </c>
      <c r="AC1524" s="381">
        <v>53600</v>
      </c>
      <c r="AD1524" s="381">
        <v>57550</v>
      </c>
      <c r="AE1524" s="381">
        <v>61550</v>
      </c>
      <c r="AF1524" s="381">
        <v>65500</v>
      </c>
      <c r="AG1524" s="381">
        <v>9999</v>
      </c>
      <c r="AH1524" s="381" t="s">
        <v>9804</v>
      </c>
      <c r="AI1524" s="381" t="s">
        <v>9154</v>
      </c>
      <c r="AJ1524" s="381">
        <v>0</v>
      </c>
    </row>
    <row r="1525" spans="1:36">
      <c r="A1525" s="381" t="s">
        <v>556</v>
      </c>
      <c r="B1525" s="381" t="s">
        <v>9803</v>
      </c>
      <c r="C1525" s="381">
        <v>23</v>
      </c>
      <c r="D1525" s="381">
        <v>11</v>
      </c>
      <c r="E1525" s="381" t="s">
        <v>9755</v>
      </c>
      <c r="F1525" s="381" t="s">
        <v>9754</v>
      </c>
      <c r="G1525" s="381" t="s">
        <v>9753</v>
      </c>
      <c r="H1525" s="381">
        <v>62000</v>
      </c>
      <c r="I1525" s="381">
        <v>21700</v>
      </c>
      <c r="J1525" s="381">
        <v>24800</v>
      </c>
      <c r="K1525" s="381">
        <v>27900</v>
      </c>
      <c r="L1525" s="381">
        <v>31000</v>
      </c>
      <c r="M1525" s="381">
        <v>33500</v>
      </c>
      <c r="N1525" s="381">
        <v>36000</v>
      </c>
      <c r="O1525" s="381">
        <v>38450</v>
      </c>
      <c r="P1525" s="381">
        <v>40950</v>
      </c>
      <c r="Q1525" s="381">
        <v>13050</v>
      </c>
      <c r="R1525" s="381">
        <v>16240</v>
      </c>
      <c r="S1525" s="381">
        <v>20420</v>
      </c>
      <c r="T1525" s="381">
        <v>24600</v>
      </c>
      <c r="U1525" s="381">
        <v>28780</v>
      </c>
      <c r="V1525" s="381">
        <v>32960</v>
      </c>
      <c r="W1525" s="381">
        <v>37140</v>
      </c>
      <c r="X1525" s="381">
        <v>40950</v>
      </c>
      <c r="Y1525" s="381">
        <v>34750</v>
      </c>
      <c r="Z1525" s="381">
        <v>39700</v>
      </c>
      <c r="AA1525" s="381">
        <v>44650</v>
      </c>
      <c r="AB1525" s="381">
        <v>49600</v>
      </c>
      <c r="AC1525" s="381">
        <v>53600</v>
      </c>
      <c r="AD1525" s="381">
        <v>57550</v>
      </c>
      <c r="AE1525" s="381">
        <v>61550</v>
      </c>
      <c r="AF1525" s="381">
        <v>65500</v>
      </c>
      <c r="AG1525" s="381">
        <v>9999</v>
      </c>
      <c r="AH1525" s="381" t="s">
        <v>9802</v>
      </c>
      <c r="AI1525" s="381" t="s">
        <v>9154</v>
      </c>
      <c r="AJ1525" s="381">
        <v>0</v>
      </c>
    </row>
    <row r="1526" spans="1:36">
      <c r="A1526" s="381" t="s">
        <v>556</v>
      </c>
      <c r="B1526" s="381" t="s">
        <v>9801</v>
      </c>
      <c r="C1526" s="381">
        <v>23</v>
      </c>
      <c r="D1526" s="381">
        <v>11</v>
      </c>
      <c r="E1526" s="381" t="s">
        <v>9755</v>
      </c>
      <c r="F1526" s="381" t="s">
        <v>9754</v>
      </c>
      <c r="G1526" s="381" t="s">
        <v>9753</v>
      </c>
      <c r="H1526" s="381">
        <v>62000</v>
      </c>
      <c r="I1526" s="381">
        <v>21700</v>
      </c>
      <c r="J1526" s="381">
        <v>24800</v>
      </c>
      <c r="K1526" s="381">
        <v>27900</v>
      </c>
      <c r="L1526" s="381">
        <v>31000</v>
      </c>
      <c r="M1526" s="381">
        <v>33500</v>
      </c>
      <c r="N1526" s="381">
        <v>36000</v>
      </c>
      <c r="O1526" s="381">
        <v>38450</v>
      </c>
      <c r="P1526" s="381">
        <v>40950</v>
      </c>
      <c r="Q1526" s="381">
        <v>13050</v>
      </c>
      <c r="R1526" s="381">
        <v>16240</v>
      </c>
      <c r="S1526" s="381">
        <v>20420</v>
      </c>
      <c r="T1526" s="381">
        <v>24600</v>
      </c>
      <c r="U1526" s="381">
        <v>28780</v>
      </c>
      <c r="V1526" s="381">
        <v>32960</v>
      </c>
      <c r="W1526" s="381">
        <v>37140</v>
      </c>
      <c r="X1526" s="381">
        <v>40950</v>
      </c>
      <c r="Y1526" s="381">
        <v>34750</v>
      </c>
      <c r="Z1526" s="381">
        <v>39700</v>
      </c>
      <c r="AA1526" s="381">
        <v>44650</v>
      </c>
      <c r="AB1526" s="381">
        <v>49600</v>
      </c>
      <c r="AC1526" s="381">
        <v>53600</v>
      </c>
      <c r="AD1526" s="381">
        <v>57550</v>
      </c>
      <c r="AE1526" s="381">
        <v>61550</v>
      </c>
      <c r="AF1526" s="381">
        <v>65500</v>
      </c>
      <c r="AG1526" s="381">
        <v>9999</v>
      </c>
      <c r="AH1526" s="381" t="s">
        <v>6449</v>
      </c>
      <c r="AI1526" s="381" t="s">
        <v>9154</v>
      </c>
      <c r="AJ1526" s="381">
        <v>0</v>
      </c>
    </row>
    <row r="1527" spans="1:36">
      <c r="A1527" s="381" t="s">
        <v>556</v>
      </c>
      <c r="B1527" s="381" t="s">
        <v>9800</v>
      </c>
      <c r="C1527" s="381">
        <v>23</v>
      </c>
      <c r="D1527" s="381">
        <v>11</v>
      </c>
      <c r="E1527" s="381" t="s">
        <v>9755</v>
      </c>
      <c r="F1527" s="381" t="s">
        <v>9754</v>
      </c>
      <c r="G1527" s="381" t="s">
        <v>9753</v>
      </c>
      <c r="H1527" s="381">
        <v>62000</v>
      </c>
      <c r="I1527" s="381">
        <v>21700</v>
      </c>
      <c r="J1527" s="381">
        <v>24800</v>
      </c>
      <c r="K1527" s="381">
        <v>27900</v>
      </c>
      <c r="L1527" s="381">
        <v>31000</v>
      </c>
      <c r="M1527" s="381">
        <v>33500</v>
      </c>
      <c r="N1527" s="381">
        <v>36000</v>
      </c>
      <c r="O1527" s="381">
        <v>38450</v>
      </c>
      <c r="P1527" s="381">
        <v>40950</v>
      </c>
      <c r="Q1527" s="381">
        <v>13050</v>
      </c>
      <c r="R1527" s="381">
        <v>16240</v>
      </c>
      <c r="S1527" s="381">
        <v>20420</v>
      </c>
      <c r="T1527" s="381">
        <v>24600</v>
      </c>
      <c r="U1527" s="381">
        <v>28780</v>
      </c>
      <c r="V1527" s="381">
        <v>32960</v>
      </c>
      <c r="W1527" s="381">
        <v>37140</v>
      </c>
      <c r="X1527" s="381">
        <v>40950</v>
      </c>
      <c r="Y1527" s="381">
        <v>34750</v>
      </c>
      <c r="Z1527" s="381">
        <v>39700</v>
      </c>
      <c r="AA1527" s="381">
        <v>44650</v>
      </c>
      <c r="AB1527" s="381">
        <v>49600</v>
      </c>
      <c r="AC1527" s="381">
        <v>53600</v>
      </c>
      <c r="AD1527" s="381">
        <v>57550</v>
      </c>
      <c r="AE1527" s="381">
        <v>61550</v>
      </c>
      <c r="AF1527" s="381">
        <v>65500</v>
      </c>
      <c r="AG1527" s="381">
        <v>9999</v>
      </c>
      <c r="AH1527" s="381" t="s">
        <v>2365</v>
      </c>
      <c r="AI1527" s="381" t="s">
        <v>9154</v>
      </c>
      <c r="AJ1527" s="381">
        <v>0</v>
      </c>
    </row>
    <row r="1528" spans="1:36">
      <c r="A1528" s="381" t="s">
        <v>556</v>
      </c>
      <c r="B1528" s="381" t="s">
        <v>9799</v>
      </c>
      <c r="C1528" s="381">
        <v>23</v>
      </c>
      <c r="D1528" s="381">
        <v>11</v>
      </c>
      <c r="E1528" s="381" t="s">
        <v>9755</v>
      </c>
      <c r="F1528" s="381" t="s">
        <v>9754</v>
      </c>
      <c r="G1528" s="381" t="s">
        <v>9753</v>
      </c>
      <c r="H1528" s="381">
        <v>62000</v>
      </c>
      <c r="I1528" s="381">
        <v>21700</v>
      </c>
      <c r="J1528" s="381">
        <v>24800</v>
      </c>
      <c r="K1528" s="381">
        <v>27900</v>
      </c>
      <c r="L1528" s="381">
        <v>31000</v>
      </c>
      <c r="M1528" s="381">
        <v>33500</v>
      </c>
      <c r="N1528" s="381">
        <v>36000</v>
      </c>
      <c r="O1528" s="381">
        <v>38450</v>
      </c>
      <c r="P1528" s="381">
        <v>40950</v>
      </c>
      <c r="Q1528" s="381">
        <v>13050</v>
      </c>
      <c r="R1528" s="381">
        <v>16240</v>
      </c>
      <c r="S1528" s="381">
        <v>20420</v>
      </c>
      <c r="T1528" s="381">
        <v>24600</v>
      </c>
      <c r="U1528" s="381">
        <v>28780</v>
      </c>
      <c r="V1528" s="381">
        <v>32960</v>
      </c>
      <c r="W1528" s="381">
        <v>37140</v>
      </c>
      <c r="X1528" s="381">
        <v>40950</v>
      </c>
      <c r="Y1528" s="381">
        <v>34750</v>
      </c>
      <c r="Z1528" s="381">
        <v>39700</v>
      </c>
      <c r="AA1528" s="381">
        <v>44650</v>
      </c>
      <c r="AB1528" s="381">
        <v>49600</v>
      </c>
      <c r="AC1528" s="381">
        <v>53600</v>
      </c>
      <c r="AD1528" s="381">
        <v>57550</v>
      </c>
      <c r="AE1528" s="381">
        <v>61550</v>
      </c>
      <c r="AF1528" s="381">
        <v>65500</v>
      </c>
      <c r="AG1528" s="381">
        <v>9999</v>
      </c>
      <c r="AH1528" s="381" t="s">
        <v>9798</v>
      </c>
      <c r="AI1528" s="381" t="s">
        <v>9154</v>
      </c>
      <c r="AJ1528" s="381">
        <v>0</v>
      </c>
    </row>
    <row r="1529" spans="1:36">
      <c r="A1529" s="381" t="s">
        <v>556</v>
      </c>
      <c r="B1529" s="381" t="s">
        <v>9797</v>
      </c>
      <c r="C1529" s="381">
        <v>23</v>
      </c>
      <c r="D1529" s="381">
        <v>11</v>
      </c>
      <c r="E1529" s="381" t="s">
        <v>9755</v>
      </c>
      <c r="F1529" s="381" t="s">
        <v>9754</v>
      </c>
      <c r="G1529" s="381" t="s">
        <v>9753</v>
      </c>
      <c r="H1529" s="381">
        <v>62000</v>
      </c>
      <c r="I1529" s="381">
        <v>21700</v>
      </c>
      <c r="J1529" s="381">
        <v>24800</v>
      </c>
      <c r="K1529" s="381">
        <v>27900</v>
      </c>
      <c r="L1529" s="381">
        <v>31000</v>
      </c>
      <c r="M1529" s="381">
        <v>33500</v>
      </c>
      <c r="N1529" s="381">
        <v>36000</v>
      </c>
      <c r="O1529" s="381">
        <v>38450</v>
      </c>
      <c r="P1529" s="381">
        <v>40950</v>
      </c>
      <c r="Q1529" s="381">
        <v>13050</v>
      </c>
      <c r="R1529" s="381">
        <v>16240</v>
      </c>
      <c r="S1529" s="381">
        <v>20420</v>
      </c>
      <c r="T1529" s="381">
        <v>24600</v>
      </c>
      <c r="U1529" s="381">
        <v>28780</v>
      </c>
      <c r="V1529" s="381">
        <v>32960</v>
      </c>
      <c r="W1529" s="381">
        <v>37140</v>
      </c>
      <c r="X1529" s="381">
        <v>40950</v>
      </c>
      <c r="Y1529" s="381">
        <v>34750</v>
      </c>
      <c r="Z1529" s="381">
        <v>39700</v>
      </c>
      <c r="AA1529" s="381">
        <v>44650</v>
      </c>
      <c r="AB1529" s="381">
        <v>49600</v>
      </c>
      <c r="AC1529" s="381">
        <v>53600</v>
      </c>
      <c r="AD1529" s="381">
        <v>57550</v>
      </c>
      <c r="AE1529" s="381">
        <v>61550</v>
      </c>
      <c r="AF1529" s="381">
        <v>65500</v>
      </c>
      <c r="AG1529" s="381">
        <v>9999</v>
      </c>
      <c r="AH1529" s="381" t="s">
        <v>8538</v>
      </c>
      <c r="AI1529" s="381" t="s">
        <v>9154</v>
      </c>
      <c r="AJ1529" s="381">
        <v>0</v>
      </c>
    </row>
    <row r="1530" spans="1:36">
      <c r="A1530" s="381" t="s">
        <v>556</v>
      </c>
      <c r="B1530" s="381" t="s">
        <v>9796</v>
      </c>
      <c r="C1530" s="381">
        <v>23</v>
      </c>
      <c r="D1530" s="381">
        <v>11</v>
      </c>
      <c r="E1530" s="381" t="s">
        <v>9755</v>
      </c>
      <c r="F1530" s="381" t="s">
        <v>9754</v>
      </c>
      <c r="G1530" s="381" t="s">
        <v>9753</v>
      </c>
      <c r="H1530" s="381">
        <v>62000</v>
      </c>
      <c r="I1530" s="381">
        <v>21700</v>
      </c>
      <c r="J1530" s="381">
        <v>24800</v>
      </c>
      <c r="K1530" s="381">
        <v>27900</v>
      </c>
      <c r="L1530" s="381">
        <v>31000</v>
      </c>
      <c r="M1530" s="381">
        <v>33500</v>
      </c>
      <c r="N1530" s="381">
        <v>36000</v>
      </c>
      <c r="O1530" s="381">
        <v>38450</v>
      </c>
      <c r="P1530" s="381">
        <v>40950</v>
      </c>
      <c r="Q1530" s="381">
        <v>13050</v>
      </c>
      <c r="R1530" s="381">
        <v>16240</v>
      </c>
      <c r="S1530" s="381">
        <v>20420</v>
      </c>
      <c r="T1530" s="381">
        <v>24600</v>
      </c>
      <c r="U1530" s="381">
        <v>28780</v>
      </c>
      <c r="V1530" s="381">
        <v>32960</v>
      </c>
      <c r="W1530" s="381">
        <v>37140</v>
      </c>
      <c r="X1530" s="381">
        <v>40950</v>
      </c>
      <c r="Y1530" s="381">
        <v>34750</v>
      </c>
      <c r="Z1530" s="381">
        <v>39700</v>
      </c>
      <c r="AA1530" s="381">
        <v>44650</v>
      </c>
      <c r="AB1530" s="381">
        <v>49600</v>
      </c>
      <c r="AC1530" s="381">
        <v>53600</v>
      </c>
      <c r="AD1530" s="381">
        <v>57550</v>
      </c>
      <c r="AE1530" s="381">
        <v>61550</v>
      </c>
      <c r="AF1530" s="381">
        <v>65500</v>
      </c>
      <c r="AG1530" s="381">
        <v>9999</v>
      </c>
      <c r="AH1530" s="381" t="s">
        <v>9795</v>
      </c>
      <c r="AI1530" s="381" t="s">
        <v>9154</v>
      </c>
      <c r="AJ1530" s="381">
        <v>0</v>
      </c>
    </row>
    <row r="1531" spans="1:36">
      <c r="A1531" s="381" t="s">
        <v>556</v>
      </c>
      <c r="B1531" s="381" t="s">
        <v>9794</v>
      </c>
      <c r="C1531" s="381">
        <v>23</v>
      </c>
      <c r="D1531" s="381">
        <v>11</v>
      </c>
      <c r="E1531" s="381" t="s">
        <v>9755</v>
      </c>
      <c r="F1531" s="381" t="s">
        <v>9754</v>
      </c>
      <c r="G1531" s="381" t="s">
        <v>9753</v>
      </c>
      <c r="H1531" s="381">
        <v>62000</v>
      </c>
      <c r="I1531" s="381">
        <v>21700</v>
      </c>
      <c r="J1531" s="381">
        <v>24800</v>
      </c>
      <c r="K1531" s="381">
        <v>27900</v>
      </c>
      <c r="L1531" s="381">
        <v>31000</v>
      </c>
      <c r="M1531" s="381">
        <v>33500</v>
      </c>
      <c r="N1531" s="381">
        <v>36000</v>
      </c>
      <c r="O1531" s="381">
        <v>38450</v>
      </c>
      <c r="P1531" s="381">
        <v>40950</v>
      </c>
      <c r="Q1531" s="381">
        <v>13050</v>
      </c>
      <c r="R1531" s="381">
        <v>16240</v>
      </c>
      <c r="S1531" s="381">
        <v>20420</v>
      </c>
      <c r="T1531" s="381">
        <v>24600</v>
      </c>
      <c r="U1531" s="381">
        <v>28780</v>
      </c>
      <c r="V1531" s="381">
        <v>32960</v>
      </c>
      <c r="W1531" s="381">
        <v>37140</v>
      </c>
      <c r="X1531" s="381">
        <v>40950</v>
      </c>
      <c r="Y1531" s="381">
        <v>34750</v>
      </c>
      <c r="Z1531" s="381">
        <v>39700</v>
      </c>
      <c r="AA1531" s="381">
        <v>44650</v>
      </c>
      <c r="AB1531" s="381">
        <v>49600</v>
      </c>
      <c r="AC1531" s="381">
        <v>53600</v>
      </c>
      <c r="AD1531" s="381">
        <v>57550</v>
      </c>
      <c r="AE1531" s="381">
        <v>61550</v>
      </c>
      <c r="AF1531" s="381">
        <v>65500</v>
      </c>
      <c r="AG1531" s="381">
        <v>9999</v>
      </c>
      <c r="AH1531" s="381" t="s">
        <v>9793</v>
      </c>
      <c r="AI1531" s="381" t="s">
        <v>9154</v>
      </c>
      <c r="AJ1531" s="381">
        <v>0</v>
      </c>
    </row>
    <row r="1532" spans="1:36">
      <c r="A1532" s="381" t="s">
        <v>556</v>
      </c>
      <c r="B1532" s="381" t="s">
        <v>9792</v>
      </c>
      <c r="C1532" s="381">
        <v>23</v>
      </c>
      <c r="D1532" s="381">
        <v>11</v>
      </c>
      <c r="E1532" s="381" t="s">
        <v>9755</v>
      </c>
      <c r="F1532" s="381" t="s">
        <v>9754</v>
      </c>
      <c r="G1532" s="381" t="s">
        <v>9753</v>
      </c>
      <c r="H1532" s="381">
        <v>62000</v>
      </c>
      <c r="I1532" s="381">
        <v>21700</v>
      </c>
      <c r="J1532" s="381">
        <v>24800</v>
      </c>
      <c r="K1532" s="381">
        <v>27900</v>
      </c>
      <c r="L1532" s="381">
        <v>31000</v>
      </c>
      <c r="M1532" s="381">
        <v>33500</v>
      </c>
      <c r="N1532" s="381">
        <v>36000</v>
      </c>
      <c r="O1532" s="381">
        <v>38450</v>
      </c>
      <c r="P1532" s="381">
        <v>40950</v>
      </c>
      <c r="Q1532" s="381">
        <v>13050</v>
      </c>
      <c r="R1532" s="381">
        <v>16240</v>
      </c>
      <c r="S1532" s="381">
        <v>20420</v>
      </c>
      <c r="T1532" s="381">
        <v>24600</v>
      </c>
      <c r="U1532" s="381">
        <v>28780</v>
      </c>
      <c r="V1532" s="381">
        <v>32960</v>
      </c>
      <c r="W1532" s="381">
        <v>37140</v>
      </c>
      <c r="X1532" s="381">
        <v>40950</v>
      </c>
      <c r="Y1532" s="381">
        <v>34750</v>
      </c>
      <c r="Z1532" s="381">
        <v>39700</v>
      </c>
      <c r="AA1532" s="381">
        <v>44650</v>
      </c>
      <c r="AB1532" s="381">
        <v>49600</v>
      </c>
      <c r="AC1532" s="381">
        <v>53600</v>
      </c>
      <c r="AD1532" s="381">
        <v>57550</v>
      </c>
      <c r="AE1532" s="381">
        <v>61550</v>
      </c>
      <c r="AF1532" s="381">
        <v>65500</v>
      </c>
      <c r="AG1532" s="381">
        <v>9999</v>
      </c>
      <c r="AH1532" s="381" t="s">
        <v>9791</v>
      </c>
      <c r="AI1532" s="381" t="s">
        <v>9154</v>
      </c>
      <c r="AJ1532" s="381">
        <v>0</v>
      </c>
    </row>
    <row r="1533" spans="1:36">
      <c r="A1533" s="381" t="s">
        <v>556</v>
      </c>
      <c r="B1533" s="381" t="s">
        <v>9790</v>
      </c>
      <c r="C1533" s="381">
        <v>23</v>
      </c>
      <c r="D1533" s="381">
        <v>11</v>
      </c>
      <c r="E1533" s="381" t="s">
        <v>9755</v>
      </c>
      <c r="F1533" s="381" t="s">
        <v>9754</v>
      </c>
      <c r="G1533" s="381" t="s">
        <v>9753</v>
      </c>
      <c r="H1533" s="381">
        <v>62000</v>
      </c>
      <c r="I1533" s="381">
        <v>21700</v>
      </c>
      <c r="J1533" s="381">
        <v>24800</v>
      </c>
      <c r="K1533" s="381">
        <v>27900</v>
      </c>
      <c r="L1533" s="381">
        <v>31000</v>
      </c>
      <c r="M1533" s="381">
        <v>33500</v>
      </c>
      <c r="N1533" s="381">
        <v>36000</v>
      </c>
      <c r="O1533" s="381">
        <v>38450</v>
      </c>
      <c r="P1533" s="381">
        <v>40950</v>
      </c>
      <c r="Q1533" s="381">
        <v>13050</v>
      </c>
      <c r="R1533" s="381">
        <v>16240</v>
      </c>
      <c r="S1533" s="381">
        <v>20420</v>
      </c>
      <c r="T1533" s="381">
        <v>24600</v>
      </c>
      <c r="U1533" s="381">
        <v>28780</v>
      </c>
      <c r="V1533" s="381">
        <v>32960</v>
      </c>
      <c r="W1533" s="381">
        <v>37140</v>
      </c>
      <c r="X1533" s="381">
        <v>40950</v>
      </c>
      <c r="Y1533" s="381">
        <v>34750</v>
      </c>
      <c r="Z1533" s="381">
        <v>39700</v>
      </c>
      <c r="AA1533" s="381">
        <v>44650</v>
      </c>
      <c r="AB1533" s="381">
        <v>49600</v>
      </c>
      <c r="AC1533" s="381">
        <v>53600</v>
      </c>
      <c r="AD1533" s="381">
        <v>57550</v>
      </c>
      <c r="AE1533" s="381">
        <v>61550</v>
      </c>
      <c r="AF1533" s="381">
        <v>65500</v>
      </c>
      <c r="AG1533" s="381">
        <v>9999</v>
      </c>
      <c r="AH1533" s="381" t="s">
        <v>9789</v>
      </c>
      <c r="AI1533" s="381" t="s">
        <v>9154</v>
      </c>
      <c r="AJ1533" s="381">
        <v>0</v>
      </c>
    </row>
    <row r="1534" spans="1:36">
      <c r="A1534" s="381" t="s">
        <v>556</v>
      </c>
      <c r="B1534" s="381" t="s">
        <v>9788</v>
      </c>
      <c r="C1534" s="381">
        <v>23</v>
      </c>
      <c r="D1534" s="381">
        <v>11</v>
      </c>
      <c r="E1534" s="381" t="s">
        <v>9755</v>
      </c>
      <c r="F1534" s="381" t="s">
        <v>9754</v>
      </c>
      <c r="G1534" s="381" t="s">
        <v>9753</v>
      </c>
      <c r="H1534" s="381">
        <v>62000</v>
      </c>
      <c r="I1534" s="381">
        <v>21700</v>
      </c>
      <c r="J1534" s="381">
        <v>24800</v>
      </c>
      <c r="K1534" s="381">
        <v>27900</v>
      </c>
      <c r="L1534" s="381">
        <v>31000</v>
      </c>
      <c r="M1534" s="381">
        <v>33500</v>
      </c>
      <c r="N1534" s="381">
        <v>36000</v>
      </c>
      <c r="O1534" s="381">
        <v>38450</v>
      </c>
      <c r="P1534" s="381">
        <v>40950</v>
      </c>
      <c r="Q1534" s="381">
        <v>13050</v>
      </c>
      <c r="R1534" s="381">
        <v>16240</v>
      </c>
      <c r="S1534" s="381">
        <v>20420</v>
      </c>
      <c r="T1534" s="381">
        <v>24600</v>
      </c>
      <c r="U1534" s="381">
        <v>28780</v>
      </c>
      <c r="V1534" s="381">
        <v>32960</v>
      </c>
      <c r="W1534" s="381">
        <v>37140</v>
      </c>
      <c r="X1534" s="381">
        <v>40950</v>
      </c>
      <c r="Y1534" s="381">
        <v>34750</v>
      </c>
      <c r="Z1534" s="381">
        <v>39700</v>
      </c>
      <c r="AA1534" s="381">
        <v>44650</v>
      </c>
      <c r="AB1534" s="381">
        <v>49600</v>
      </c>
      <c r="AC1534" s="381">
        <v>53600</v>
      </c>
      <c r="AD1534" s="381">
        <v>57550</v>
      </c>
      <c r="AE1534" s="381">
        <v>61550</v>
      </c>
      <c r="AF1534" s="381">
        <v>65500</v>
      </c>
      <c r="AG1534" s="381">
        <v>9999</v>
      </c>
      <c r="AH1534" s="381" t="s">
        <v>6357</v>
      </c>
      <c r="AI1534" s="381" t="s">
        <v>9154</v>
      </c>
      <c r="AJ1534" s="381">
        <v>0</v>
      </c>
    </row>
    <row r="1535" spans="1:36">
      <c r="A1535" s="381" t="s">
        <v>556</v>
      </c>
      <c r="B1535" s="381" t="s">
        <v>9787</v>
      </c>
      <c r="C1535" s="381">
        <v>23</v>
      </c>
      <c r="D1535" s="381">
        <v>11</v>
      </c>
      <c r="E1535" s="381" t="s">
        <v>9755</v>
      </c>
      <c r="F1535" s="381" t="s">
        <v>9754</v>
      </c>
      <c r="G1535" s="381" t="s">
        <v>9753</v>
      </c>
      <c r="H1535" s="381">
        <v>62000</v>
      </c>
      <c r="I1535" s="381">
        <v>21700</v>
      </c>
      <c r="J1535" s="381">
        <v>24800</v>
      </c>
      <c r="K1535" s="381">
        <v>27900</v>
      </c>
      <c r="L1535" s="381">
        <v>31000</v>
      </c>
      <c r="M1535" s="381">
        <v>33500</v>
      </c>
      <c r="N1535" s="381">
        <v>36000</v>
      </c>
      <c r="O1535" s="381">
        <v>38450</v>
      </c>
      <c r="P1535" s="381">
        <v>40950</v>
      </c>
      <c r="Q1535" s="381">
        <v>13050</v>
      </c>
      <c r="R1535" s="381">
        <v>16240</v>
      </c>
      <c r="S1535" s="381">
        <v>20420</v>
      </c>
      <c r="T1535" s="381">
        <v>24600</v>
      </c>
      <c r="U1535" s="381">
        <v>28780</v>
      </c>
      <c r="V1535" s="381">
        <v>32960</v>
      </c>
      <c r="W1535" s="381">
        <v>37140</v>
      </c>
      <c r="X1535" s="381">
        <v>40950</v>
      </c>
      <c r="Y1535" s="381">
        <v>34750</v>
      </c>
      <c r="Z1535" s="381">
        <v>39700</v>
      </c>
      <c r="AA1535" s="381">
        <v>44650</v>
      </c>
      <c r="AB1535" s="381">
        <v>49600</v>
      </c>
      <c r="AC1535" s="381">
        <v>53600</v>
      </c>
      <c r="AD1535" s="381">
        <v>57550</v>
      </c>
      <c r="AE1535" s="381">
        <v>61550</v>
      </c>
      <c r="AF1535" s="381">
        <v>65500</v>
      </c>
      <c r="AG1535" s="381">
        <v>9999</v>
      </c>
      <c r="AH1535" s="381" t="s">
        <v>2578</v>
      </c>
      <c r="AI1535" s="381" t="s">
        <v>9154</v>
      </c>
      <c r="AJ1535" s="381">
        <v>0</v>
      </c>
    </row>
    <row r="1536" spans="1:36">
      <c r="A1536" s="381" t="s">
        <v>556</v>
      </c>
      <c r="B1536" s="381" t="s">
        <v>9786</v>
      </c>
      <c r="C1536" s="381">
        <v>23</v>
      </c>
      <c r="D1536" s="381">
        <v>11</v>
      </c>
      <c r="E1536" s="381" t="s">
        <v>9755</v>
      </c>
      <c r="F1536" s="381" t="s">
        <v>9754</v>
      </c>
      <c r="G1536" s="381" t="s">
        <v>9753</v>
      </c>
      <c r="H1536" s="381">
        <v>62000</v>
      </c>
      <c r="I1536" s="381">
        <v>21700</v>
      </c>
      <c r="J1536" s="381">
        <v>24800</v>
      </c>
      <c r="K1536" s="381">
        <v>27900</v>
      </c>
      <c r="L1536" s="381">
        <v>31000</v>
      </c>
      <c r="M1536" s="381">
        <v>33500</v>
      </c>
      <c r="N1536" s="381">
        <v>36000</v>
      </c>
      <c r="O1536" s="381">
        <v>38450</v>
      </c>
      <c r="P1536" s="381">
        <v>40950</v>
      </c>
      <c r="Q1536" s="381">
        <v>13050</v>
      </c>
      <c r="R1536" s="381">
        <v>16240</v>
      </c>
      <c r="S1536" s="381">
        <v>20420</v>
      </c>
      <c r="T1536" s="381">
        <v>24600</v>
      </c>
      <c r="U1536" s="381">
        <v>28780</v>
      </c>
      <c r="V1536" s="381">
        <v>32960</v>
      </c>
      <c r="W1536" s="381">
        <v>37140</v>
      </c>
      <c r="X1536" s="381">
        <v>40950</v>
      </c>
      <c r="Y1536" s="381">
        <v>34750</v>
      </c>
      <c r="Z1536" s="381">
        <v>39700</v>
      </c>
      <c r="AA1536" s="381">
        <v>44650</v>
      </c>
      <c r="AB1536" s="381">
        <v>49600</v>
      </c>
      <c r="AC1536" s="381">
        <v>53600</v>
      </c>
      <c r="AD1536" s="381">
        <v>57550</v>
      </c>
      <c r="AE1536" s="381">
        <v>61550</v>
      </c>
      <c r="AF1536" s="381">
        <v>65500</v>
      </c>
      <c r="AG1536" s="381">
        <v>9999</v>
      </c>
      <c r="AH1536" s="381" t="s">
        <v>9785</v>
      </c>
      <c r="AI1536" s="381" t="s">
        <v>9154</v>
      </c>
      <c r="AJ1536" s="381">
        <v>0</v>
      </c>
    </row>
    <row r="1537" spans="1:36">
      <c r="A1537" s="381" t="s">
        <v>556</v>
      </c>
      <c r="B1537" s="381" t="s">
        <v>9784</v>
      </c>
      <c r="C1537" s="381">
        <v>23</v>
      </c>
      <c r="D1537" s="381">
        <v>11</v>
      </c>
      <c r="E1537" s="381" t="s">
        <v>9755</v>
      </c>
      <c r="F1537" s="381" t="s">
        <v>9754</v>
      </c>
      <c r="G1537" s="381" t="s">
        <v>9753</v>
      </c>
      <c r="H1537" s="381">
        <v>62000</v>
      </c>
      <c r="I1537" s="381">
        <v>21700</v>
      </c>
      <c r="J1537" s="381">
        <v>24800</v>
      </c>
      <c r="K1537" s="381">
        <v>27900</v>
      </c>
      <c r="L1537" s="381">
        <v>31000</v>
      </c>
      <c r="M1537" s="381">
        <v>33500</v>
      </c>
      <c r="N1537" s="381">
        <v>36000</v>
      </c>
      <c r="O1537" s="381">
        <v>38450</v>
      </c>
      <c r="P1537" s="381">
        <v>40950</v>
      </c>
      <c r="Q1537" s="381">
        <v>13050</v>
      </c>
      <c r="R1537" s="381">
        <v>16240</v>
      </c>
      <c r="S1537" s="381">
        <v>20420</v>
      </c>
      <c r="T1537" s="381">
        <v>24600</v>
      </c>
      <c r="U1537" s="381">
        <v>28780</v>
      </c>
      <c r="V1537" s="381">
        <v>32960</v>
      </c>
      <c r="W1537" s="381">
        <v>37140</v>
      </c>
      <c r="X1537" s="381">
        <v>40950</v>
      </c>
      <c r="Y1537" s="381">
        <v>34750</v>
      </c>
      <c r="Z1537" s="381">
        <v>39700</v>
      </c>
      <c r="AA1537" s="381">
        <v>44650</v>
      </c>
      <c r="AB1537" s="381">
        <v>49600</v>
      </c>
      <c r="AC1537" s="381">
        <v>53600</v>
      </c>
      <c r="AD1537" s="381">
        <v>57550</v>
      </c>
      <c r="AE1537" s="381">
        <v>61550</v>
      </c>
      <c r="AF1537" s="381">
        <v>65500</v>
      </c>
      <c r="AG1537" s="381">
        <v>9999</v>
      </c>
      <c r="AH1537" s="381" t="s">
        <v>9783</v>
      </c>
      <c r="AI1537" s="381" t="s">
        <v>9154</v>
      </c>
      <c r="AJ1537" s="381">
        <v>0</v>
      </c>
    </row>
    <row r="1538" spans="1:36">
      <c r="A1538" s="381" t="s">
        <v>556</v>
      </c>
      <c r="B1538" s="381" t="s">
        <v>9782</v>
      </c>
      <c r="C1538" s="381">
        <v>23</v>
      </c>
      <c r="D1538" s="381">
        <v>11</v>
      </c>
      <c r="E1538" s="381" t="s">
        <v>9755</v>
      </c>
      <c r="F1538" s="381" t="s">
        <v>9754</v>
      </c>
      <c r="G1538" s="381" t="s">
        <v>9753</v>
      </c>
      <c r="H1538" s="381">
        <v>62000</v>
      </c>
      <c r="I1538" s="381">
        <v>21700</v>
      </c>
      <c r="J1538" s="381">
        <v>24800</v>
      </c>
      <c r="K1538" s="381">
        <v>27900</v>
      </c>
      <c r="L1538" s="381">
        <v>31000</v>
      </c>
      <c r="M1538" s="381">
        <v>33500</v>
      </c>
      <c r="N1538" s="381">
        <v>36000</v>
      </c>
      <c r="O1538" s="381">
        <v>38450</v>
      </c>
      <c r="P1538" s="381">
        <v>40950</v>
      </c>
      <c r="Q1538" s="381">
        <v>13050</v>
      </c>
      <c r="R1538" s="381">
        <v>16240</v>
      </c>
      <c r="S1538" s="381">
        <v>20420</v>
      </c>
      <c r="T1538" s="381">
        <v>24600</v>
      </c>
      <c r="U1538" s="381">
        <v>28780</v>
      </c>
      <c r="V1538" s="381">
        <v>32960</v>
      </c>
      <c r="W1538" s="381">
        <v>37140</v>
      </c>
      <c r="X1538" s="381">
        <v>40950</v>
      </c>
      <c r="Y1538" s="381">
        <v>34750</v>
      </c>
      <c r="Z1538" s="381">
        <v>39700</v>
      </c>
      <c r="AA1538" s="381">
        <v>44650</v>
      </c>
      <c r="AB1538" s="381">
        <v>49600</v>
      </c>
      <c r="AC1538" s="381">
        <v>53600</v>
      </c>
      <c r="AD1538" s="381">
        <v>57550</v>
      </c>
      <c r="AE1538" s="381">
        <v>61550</v>
      </c>
      <c r="AF1538" s="381">
        <v>65500</v>
      </c>
      <c r="AG1538" s="381">
        <v>9999</v>
      </c>
      <c r="AH1538" s="381" t="s">
        <v>9781</v>
      </c>
      <c r="AI1538" s="381" t="s">
        <v>9154</v>
      </c>
      <c r="AJ1538" s="381">
        <v>0</v>
      </c>
    </row>
    <row r="1539" spans="1:36">
      <c r="A1539" s="381" t="s">
        <v>556</v>
      </c>
      <c r="B1539" s="381" t="s">
        <v>9780</v>
      </c>
      <c r="C1539" s="381">
        <v>23</v>
      </c>
      <c r="D1539" s="381">
        <v>11</v>
      </c>
      <c r="E1539" s="381" t="s">
        <v>9755</v>
      </c>
      <c r="F1539" s="381" t="s">
        <v>9754</v>
      </c>
      <c r="G1539" s="381" t="s">
        <v>9753</v>
      </c>
      <c r="H1539" s="381">
        <v>62000</v>
      </c>
      <c r="I1539" s="381">
        <v>21700</v>
      </c>
      <c r="J1539" s="381">
        <v>24800</v>
      </c>
      <c r="K1539" s="381">
        <v>27900</v>
      </c>
      <c r="L1539" s="381">
        <v>31000</v>
      </c>
      <c r="M1539" s="381">
        <v>33500</v>
      </c>
      <c r="N1539" s="381">
        <v>36000</v>
      </c>
      <c r="O1539" s="381">
        <v>38450</v>
      </c>
      <c r="P1539" s="381">
        <v>40950</v>
      </c>
      <c r="Q1539" s="381">
        <v>13050</v>
      </c>
      <c r="R1539" s="381">
        <v>16240</v>
      </c>
      <c r="S1539" s="381">
        <v>20420</v>
      </c>
      <c r="T1539" s="381">
        <v>24600</v>
      </c>
      <c r="U1539" s="381">
        <v>28780</v>
      </c>
      <c r="V1539" s="381">
        <v>32960</v>
      </c>
      <c r="W1539" s="381">
        <v>37140</v>
      </c>
      <c r="X1539" s="381">
        <v>40950</v>
      </c>
      <c r="Y1539" s="381">
        <v>34750</v>
      </c>
      <c r="Z1539" s="381">
        <v>39700</v>
      </c>
      <c r="AA1539" s="381">
        <v>44650</v>
      </c>
      <c r="AB1539" s="381">
        <v>49600</v>
      </c>
      <c r="AC1539" s="381">
        <v>53600</v>
      </c>
      <c r="AD1539" s="381">
        <v>57550</v>
      </c>
      <c r="AE1539" s="381">
        <v>61550</v>
      </c>
      <c r="AF1539" s="381">
        <v>65500</v>
      </c>
      <c r="AG1539" s="381">
        <v>9999</v>
      </c>
      <c r="AH1539" s="381" t="s">
        <v>9779</v>
      </c>
      <c r="AI1539" s="381" t="s">
        <v>9154</v>
      </c>
      <c r="AJ1539" s="381">
        <v>0</v>
      </c>
    </row>
    <row r="1540" spans="1:36">
      <c r="A1540" s="381" t="s">
        <v>556</v>
      </c>
      <c r="B1540" s="381" t="s">
        <v>9778</v>
      </c>
      <c r="C1540" s="381">
        <v>23</v>
      </c>
      <c r="D1540" s="381">
        <v>11</v>
      </c>
      <c r="E1540" s="381" t="s">
        <v>9755</v>
      </c>
      <c r="F1540" s="381" t="s">
        <v>9754</v>
      </c>
      <c r="G1540" s="381" t="s">
        <v>9753</v>
      </c>
      <c r="H1540" s="381">
        <v>62000</v>
      </c>
      <c r="I1540" s="381">
        <v>21700</v>
      </c>
      <c r="J1540" s="381">
        <v>24800</v>
      </c>
      <c r="K1540" s="381">
        <v>27900</v>
      </c>
      <c r="L1540" s="381">
        <v>31000</v>
      </c>
      <c r="M1540" s="381">
        <v>33500</v>
      </c>
      <c r="N1540" s="381">
        <v>36000</v>
      </c>
      <c r="O1540" s="381">
        <v>38450</v>
      </c>
      <c r="P1540" s="381">
        <v>40950</v>
      </c>
      <c r="Q1540" s="381">
        <v>13050</v>
      </c>
      <c r="R1540" s="381">
        <v>16240</v>
      </c>
      <c r="S1540" s="381">
        <v>20420</v>
      </c>
      <c r="T1540" s="381">
        <v>24600</v>
      </c>
      <c r="U1540" s="381">
        <v>28780</v>
      </c>
      <c r="V1540" s="381">
        <v>32960</v>
      </c>
      <c r="W1540" s="381">
        <v>37140</v>
      </c>
      <c r="X1540" s="381">
        <v>40950</v>
      </c>
      <c r="Y1540" s="381">
        <v>34750</v>
      </c>
      <c r="Z1540" s="381">
        <v>39700</v>
      </c>
      <c r="AA1540" s="381">
        <v>44650</v>
      </c>
      <c r="AB1540" s="381">
        <v>49600</v>
      </c>
      <c r="AC1540" s="381">
        <v>53600</v>
      </c>
      <c r="AD1540" s="381">
        <v>57550</v>
      </c>
      <c r="AE1540" s="381">
        <v>61550</v>
      </c>
      <c r="AF1540" s="381">
        <v>65500</v>
      </c>
      <c r="AG1540" s="381">
        <v>9999</v>
      </c>
      <c r="AH1540" s="381" t="s">
        <v>2355</v>
      </c>
      <c r="AI1540" s="381" t="s">
        <v>9154</v>
      </c>
      <c r="AJ1540" s="381">
        <v>0</v>
      </c>
    </row>
    <row r="1541" spans="1:36">
      <c r="A1541" s="381" t="s">
        <v>556</v>
      </c>
      <c r="B1541" s="381" t="s">
        <v>9777</v>
      </c>
      <c r="C1541" s="381">
        <v>23</v>
      </c>
      <c r="D1541" s="381">
        <v>11</v>
      </c>
      <c r="E1541" s="381" t="s">
        <v>9755</v>
      </c>
      <c r="F1541" s="381" t="s">
        <v>9754</v>
      </c>
      <c r="G1541" s="381" t="s">
        <v>9753</v>
      </c>
      <c r="H1541" s="381">
        <v>62000</v>
      </c>
      <c r="I1541" s="381">
        <v>21700</v>
      </c>
      <c r="J1541" s="381">
        <v>24800</v>
      </c>
      <c r="K1541" s="381">
        <v>27900</v>
      </c>
      <c r="L1541" s="381">
        <v>31000</v>
      </c>
      <c r="M1541" s="381">
        <v>33500</v>
      </c>
      <c r="N1541" s="381">
        <v>36000</v>
      </c>
      <c r="O1541" s="381">
        <v>38450</v>
      </c>
      <c r="P1541" s="381">
        <v>40950</v>
      </c>
      <c r="Q1541" s="381">
        <v>13050</v>
      </c>
      <c r="R1541" s="381">
        <v>16240</v>
      </c>
      <c r="S1541" s="381">
        <v>20420</v>
      </c>
      <c r="T1541" s="381">
        <v>24600</v>
      </c>
      <c r="U1541" s="381">
        <v>28780</v>
      </c>
      <c r="V1541" s="381">
        <v>32960</v>
      </c>
      <c r="W1541" s="381">
        <v>37140</v>
      </c>
      <c r="X1541" s="381">
        <v>40950</v>
      </c>
      <c r="Y1541" s="381">
        <v>34750</v>
      </c>
      <c r="Z1541" s="381">
        <v>39700</v>
      </c>
      <c r="AA1541" s="381">
        <v>44650</v>
      </c>
      <c r="AB1541" s="381">
        <v>49600</v>
      </c>
      <c r="AC1541" s="381">
        <v>53600</v>
      </c>
      <c r="AD1541" s="381">
        <v>57550</v>
      </c>
      <c r="AE1541" s="381">
        <v>61550</v>
      </c>
      <c r="AF1541" s="381">
        <v>65500</v>
      </c>
      <c r="AG1541" s="381">
        <v>9999</v>
      </c>
      <c r="AH1541" s="381" t="s">
        <v>9776</v>
      </c>
      <c r="AI1541" s="381" t="s">
        <v>9154</v>
      </c>
      <c r="AJ1541" s="381">
        <v>0</v>
      </c>
    </row>
    <row r="1542" spans="1:36">
      <c r="A1542" s="381" t="s">
        <v>556</v>
      </c>
      <c r="B1542" s="381" t="s">
        <v>9775</v>
      </c>
      <c r="C1542" s="381">
        <v>23</v>
      </c>
      <c r="D1542" s="381">
        <v>11</v>
      </c>
      <c r="E1542" s="381" t="s">
        <v>9755</v>
      </c>
      <c r="F1542" s="381" t="s">
        <v>9754</v>
      </c>
      <c r="G1542" s="381" t="s">
        <v>9753</v>
      </c>
      <c r="H1542" s="381">
        <v>62000</v>
      </c>
      <c r="I1542" s="381">
        <v>21700</v>
      </c>
      <c r="J1542" s="381">
        <v>24800</v>
      </c>
      <c r="K1542" s="381">
        <v>27900</v>
      </c>
      <c r="L1542" s="381">
        <v>31000</v>
      </c>
      <c r="M1542" s="381">
        <v>33500</v>
      </c>
      <c r="N1542" s="381">
        <v>36000</v>
      </c>
      <c r="O1542" s="381">
        <v>38450</v>
      </c>
      <c r="P1542" s="381">
        <v>40950</v>
      </c>
      <c r="Q1542" s="381">
        <v>13050</v>
      </c>
      <c r="R1542" s="381">
        <v>16240</v>
      </c>
      <c r="S1542" s="381">
        <v>20420</v>
      </c>
      <c r="T1542" s="381">
        <v>24600</v>
      </c>
      <c r="U1542" s="381">
        <v>28780</v>
      </c>
      <c r="V1542" s="381">
        <v>32960</v>
      </c>
      <c r="W1542" s="381">
        <v>37140</v>
      </c>
      <c r="X1542" s="381">
        <v>40950</v>
      </c>
      <c r="Y1542" s="381">
        <v>34750</v>
      </c>
      <c r="Z1542" s="381">
        <v>39700</v>
      </c>
      <c r="AA1542" s="381">
        <v>44650</v>
      </c>
      <c r="AB1542" s="381">
        <v>49600</v>
      </c>
      <c r="AC1542" s="381">
        <v>53600</v>
      </c>
      <c r="AD1542" s="381">
        <v>57550</v>
      </c>
      <c r="AE1542" s="381">
        <v>61550</v>
      </c>
      <c r="AF1542" s="381">
        <v>65500</v>
      </c>
      <c r="AG1542" s="381">
        <v>9999</v>
      </c>
      <c r="AH1542" s="381" t="s">
        <v>9774</v>
      </c>
      <c r="AI1542" s="381" t="s">
        <v>9154</v>
      </c>
      <c r="AJ1542" s="381">
        <v>0</v>
      </c>
    </row>
    <row r="1543" spans="1:36">
      <c r="A1543" s="381" t="s">
        <v>556</v>
      </c>
      <c r="B1543" s="381" t="s">
        <v>9773</v>
      </c>
      <c r="C1543" s="381">
        <v>23</v>
      </c>
      <c r="D1543" s="381">
        <v>11</v>
      </c>
      <c r="E1543" s="381" t="s">
        <v>9755</v>
      </c>
      <c r="F1543" s="381" t="s">
        <v>9754</v>
      </c>
      <c r="G1543" s="381" t="s">
        <v>9753</v>
      </c>
      <c r="H1543" s="381">
        <v>62000</v>
      </c>
      <c r="I1543" s="381">
        <v>21700</v>
      </c>
      <c r="J1543" s="381">
        <v>24800</v>
      </c>
      <c r="K1543" s="381">
        <v>27900</v>
      </c>
      <c r="L1543" s="381">
        <v>31000</v>
      </c>
      <c r="M1543" s="381">
        <v>33500</v>
      </c>
      <c r="N1543" s="381">
        <v>36000</v>
      </c>
      <c r="O1543" s="381">
        <v>38450</v>
      </c>
      <c r="P1543" s="381">
        <v>40950</v>
      </c>
      <c r="Q1543" s="381">
        <v>13050</v>
      </c>
      <c r="R1543" s="381">
        <v>16240</v>
      </c>
      <c r="S1543" s="381">
        <v>20420</v>
      </c>
      <c r="T1543" s="381">
        <v>24600</v>
      </c>
      <c r="U1543" s="381">
        <v>28780</v>
      </c>
      <c r="V1543" s="381">
        <v>32960</v>
      </c>
      <c r="W1543" s="381">
        <v>37140</v>
      </c>
      <c r="X1543" s="381">
        <v>40950</v>
      </c>
      <c r="Y1543" s="381">
        <v>34750</v>
      </c>
      <c r="Z1543" s="381">
        <v>39700</v>
      </c>
      <c r="AA1543" s="381">
        <v>44650</v>
      </c>
      <c r="AB1543" s="381">
        <v>49600</v>
      </c>
      <c r="AC1543" s="381">
        <v>53600</v>
      </c>
      <c r="AD1543" s="381">
        <v>57550</v>
      </c>
      <c r="AE1543" s="381">
        <v>61550</v>
      </c>
      <c r="AF1543" s="381">
        <v>65500</v>
      </c>
      <c r="AG1543" s="381">
        <v>9999</v>
      </c>
      <c r="AH1543" s="381" t="s">
        <v>9772</v>
      </c>
      <c r="AI1543" s="381" t="s">
        <v>9154</v>
      </c>
      <c r="AJ1543" s="381">
        <v>0</v>
      </c>
    </row>
    <row r="1544" spans="1:36">
      <c r="A1544" s="381" t="s">
        <v>556</v>
      </c>
      <c r="B1544" s="381" t="s">
        <v>9771</v>
      </c>
      <c r="C1544" s="381">
        <v>23</v>
      </c>
      <c r="D1544" s="381">
        <v>11</v>
      </c>
      <c r="E1544" s="381" t="s">
        <v>9755</v>
      </c>
      <c r="F1544" s="381" t="s">
        <v>9754</v>
      </c>
      <c r="G1544" s="381" t="s">
        <v>9753</v>
      </c>
      <c r="H1544" s="381">
        <v>62000</v>
      </c>
      <c r="I1544" s="381">
        <v>21700</v>
      </c>
      <c r="J1544" s="381">
        <v>24800</v>
      </c>
      <c r="K1544" s="381">
        <v>27900</v>
      </c>
      <c r="L1544" s="381">
        <v>31000</v>
      </c>
      <c r="M1544" s="381">
        <v>33500</v>
      </c>
      <c r="N1544" s="381">
        <v>36000</v>
      </c>
      <c r="O1544" s="381">
        <v>38450</v>
      </c>
      <c r="P1544" s="381">
        <v>40950</v>
      </c>
      <c r="Q1544" s="381">
        <v>13050</v>
      </c>
      <c r="R1544" s="381">
        <v>16240</v>
      </c>
      <c r="S1544" s="381">
        <v>20420</v>
      </c>
      <c r="T1544" s="381">
        <v>24600</v>
      </c>
      <c r="U1544" s="381">
        <v>28780</v>
      </c>
      <c r="V1544" s="381">
        <v>32960</v>
      </c>
      <c r="W1544" s="381">
        <v>37140</v>
      </c>
      <c r="X1544" s="381">
        <v>40950</v>
      </c>
      <c r="Y1544" s="381">
        <v>34750</v>
      </c>
      <c r="Z1544" s="381">
        <v>39700</v>
      </c>
      <c r="AA1544" s="381">
        <v>44650</v>
      </c>
      <c r="AB1544" s="381">
        <v>49600</v>
      </c>
      <c r="AC1544" s="381">
        <v>53600</v>
      </c>
      <c r="AD1544" s="381">
        <v>57550</v>
      </c>
      <c r="AE1544" s="381">
        <v>61550</v>
      </c>
      <c r="AF1544" s="381">
        <v>65500</v>
      </c>
      <c r="AG1544" s="381">
        <v>9999</v>
      </c>
      <c r="AH1544" s="381" t="s">
        <v>9770</v>
      </c>
      <c r="AI1544" s="381" t="s">
        <v>9154</v>
      </c>
      <c r="AJ1544" s="381">
        <v>0</v>
      </c>
    </row>
    <row r="1545" spans="1:36">
      <c r="A1545" s="381" t="s">
        <v>556</v>
      </c>
      <c r="B1545" s="381" t="s">
        <v>9769</v>
      </c>
      <c r="C1545" s="381">
        <v>23</v>
      </c>
      <c r="D1545" s="381">
        <v>11</v>
      </c>
      <c r="E1545" s="381" t="s">
        <v>9755</v>
      </c>
      <c r="F1545" s="381" t="s">
        <v>9754</v>
      </c>
      <c r="G1545" s="381" t="s">
        <v>9753</v>
      </c>
      <c r="H1545" s="381">
        <v>62000</v>
      </c>
      <c r="I1545" s="381">
        <v>21700</v>
      </c>
      <c r="J1545" s="381">
        <v>24800</v>
      </c>
      <c r="K1545" s="381">
        <v>27900</v>
      </c>
      <c r="L1545" s="381">
        <v>31000</v>
      </c>
      <c r="M1545" s="381">
        <v>33500</v>
      </c>
      <c r="N1545" s="381">
        <v>36000</v>
      </c>
      <c r="O1545" s="381">
        <v>38450</v>
      </c>
      <c r="P1545" s="381">
        <v>40950</v>
      </c>
      <c r="Q1545" s="381">
        <v>13050</v>
      </c>
      <c r="R1545" s="381">
        <v>16240</v>
      </c>
      <c r="S1545" s="381">
        <v>20420</v>
      </c>
      <c r="T1545" s="381">
        <v>24600</v>
      </c>
      <c r="U1545" s="381">
        <v>28780</v>
      </c>
      <c r="V1545" s="381">
        <v>32960</v>
      </c>
      <c r="W1545" s="381">
        <v>37140</v>
      </c>
      <c r="X1545" s="381">
        <v>40950</v>
      </c>
      <c r="Y1545" s="381">
        <v>34750</v>
      </c>
      <c r="Z1545" s="381">
        <v>39700</v>
      </c>
      <c r="AA1545" s="381">
        <v>44650</v>
      </c>
      <c r="AB1545" s="381">
        <v>49600</v>
      </c>
      <c r="AC1545" s="381">
        <v>53600</v>
      </c>
      <c r="AD1545" s="381">
        <v>57550</v>
      </c>
      <c r="AE1545" s="381">
        <v>61550</v>
      </c>
      <c r="AF1545" s="381">
        <v>65500</v>
      </c>
      <c r="AG1545" s="381">
        <v>9999</v>
      </c>
      <c r="AH1545" s="381" t="s">
        <v>9768</v>
      </c>
      <c r="AI1545" s="381" t="s">
        <v>9154</v>
      </c>
      <c r="AJ1545" s="381">
        <v>0</v>
      </c>
    </row>
    <row r="1546" spans="1:36">
      <c r="A1546" s="381" t="s">
        <v>556</v>
      </c>
      <c r="B1546" s="381" t="s">
        <v>9767</v>
      </c>
      <c r="C1546" s="381">
        <v>23</v>
      </c>
      <c r="D1546" s="381">
        <v>11</v>
      </c>
      <c r="E1546" s="381" t="s">
        <v>9755</v>
      </c>
      <c r="F1546" s="381" t="s">
        <v>9754</v>
      </c>
      <c r="G1546" s="381" t="s">
        <v>9753</v>
      </c>
      <c r="H1546" s="381">
        <v>62000</v>
      </c>
      <c r="I1546" s="381">
        <v>21700</v>
      </c>
      <c r="J1546" s="381">
        <v>24800</v>
      </c>
      <c r="K1546" s="381">
        <v>27900</v>
      </c>
      <c r="L1546" s="381">
        <v>31000</v>
      </c>
      <c r="M1546" s="381">
        <v>33500</v>
      </c>
      <c r="N1546" s="381">
        <v>36000</v>
      </c>
      <c r="O1546" s="381">
        <v>38450</v>
      </c>
      <c r="P1546" s="381">
        <v>40950</v>
      </c>
      <c r="Q1546" s="381">
        <v>13050</v>
      </c>
      <c r="R1546" s="381">
        <v>16240</v>
      </c>
      <c r="S1546" s="381">
        <v>20420</v>
      </c>
      <c r="T1546" s="381">
        <v>24600</v>
      </c>
      <c r="U1546" s="381">
        <v>28780</v>
      </c>
      <c r="V1546" s="381">
        <v>32960</v>
      </c>
      <c r="W1546" s="381">
        <v>37140</v>
      </c>
      <c r="X1546" s="381">
        <v>40950</v>
      </c>
      <c r="Y1546" s="381">
        <v>34750</v>
      </c>
      <c r="Z1546" s="381">
        <v>39700</v>
      </c>
      <c r="AA1546" s="381">
        <v>44650</v>
      </c>
      <c r="AB1546" s="381">
        <v>49600</v>
      </c>
      <c r="AC1546" s="381">
        <v>53600</v>
      </c>
      <c r="AD1546" s="381">
        <v>57550</v>
      </c>
      <c r="AE1546" s="381">
        <v>61550</v>
      </c>
      <c r="AF1546" s="381">
        <v>65500</v>
      </c>
      <c r="AG1546" s="381">
        <v>9999</v>
      </c>
      <c r="AH1546" s="381" t="s">
        <v>9766</v>
      </c>
      <c r="AI1546" s="381" t="s">
        <v>9154</v>
      </c>
      <c r="AJ1546" s="381">
        <v>0</v>
      </c>
    </row>
    <row r="1547" spans="1:36">
      <c r="A1547" s="381" t="s">
        <v>556</v>
      </c>
      <c r="B1547" s="381" t="s">
        <v>9765</v>
      </c>
      <c r="C1547" s="381">
        <v>23</v>
      </c>
      <c r="D1547" s="381">
        <v>11</v>
      </c>
      <c r="E1547" s="381" t="s">
        <v>9755</v>
      </c>
      <c r="F1547" s="381" t="s">
        <v>9754</v>
      </c>
      <c r="G1547" s="381" t="s">
        <v>9753</v>
      </c>
      <c r="H1547" s="381">
        <v>62000</v>
      </c>
      <c r="I1547" s="381">
        <v>21700</v>
      </c>
      <c r="J1547" s="381">
        <v>24800</v>
      </c>
      <c r="K1547" s="381">
        <v>27900</v>
      </c>
      <c r="L1547" s="381">
        <v>31000</v>
      </c>
      <c r="M1547" s="381">
        <v>33500</v>
      </c>
      <c r="N1547" s="381">
        <v>36000</v>
      </c>
      <c r="O1547" s="381">
        <v>38450</v>
      </c>
      <c r="P1547" s="381">
        <v>40950</v>
      </c>
      <c r="Q1547" s="381">
        <v>13050</v>
      </c>
      <c r="R1547" s="381">
        <v>16240</v>
      </c>
      <c r="S1547" s="381">
        <v>20420</v>
      </c>
      <c r="T1547" s="381">
        <v>24600</v>
      </c>
      <c r="U1547" s="381">
        <v>28780</v>
      </c>
      <c r="V1547" s="381">
        <v>32960</v>
      </c>
      <c r="W1547" s="381">
        <v>37140</v>
      </c>
      <c r="X1547" s="381">
        <v>40950</v>
      </c>
      <c r="Y1547" s="381">
        <v>34750</v>
      </c>
      <c r="Z1547" s="381">
        <v>39700</v>
      </c>
      <c r="AA1547" s="381">
        <v>44650</v>
      </c>
      <c r="AB1547" s="381">
        <v>49600</v>
      </c>
      <c r="AC1547" s="381">
        <v>53600</v>
      </c>
      <c r="AD1547" s="381">
        <v>57550</v>
      </c>
      <c r="AE1547" s="381">
        <v>61550</v>
      </c>
      <c r="AF1547" s="381">
        <v>65500</v>
      </c>
      <c r="AG1547" s="381">
        <v>9999</v>
      </c>
      <c r="AH1547" s="381" t="s">
        <v>9764</v>
      </c>
      <c r="AI1547" s="381" t="s">
        <v>9154</v>
      </c>
      <c r="AJ1547" s="381">
        <v>0</v>
      </c>
    </row>
    <row r="1548" spans="1:36">
      <c r="A1548" s="381" t="s">
        <v>556</v>
      </c>
      <c r="B1548" s="381" t="s">
        <v>9763</v>
      </c>
      <c r="C1548" s="381">
        <v>23</v>
      </c>
      <c r="D1548" s="381">
        <v>11</v>
      </c>
      <c r="E1548" s="381" t="s">
        <v>9755</v>
      </c>
      <c r="F1548" s="381" t="s">
        <v>9754</v>
      </c>
      <c r="G1548" s="381" t="s">
        <v>9753</v>
      </c>
      <c r="H1548" s="381">
        <v>62000</v>
      </c>
      <c r="I1548" s="381">
        <v>21700</v>
      </c>
      <c r="J1548" s="381">
        <v>24800</v>
      </c>
      <c r="K1548" s="381">
        <v>27900</v>
      </c>
      <c r="L1548" s="381">
        <v>31000</v>
      </c>
      <c r="M1548" s="381">
        <v>33500</v>
      </c>
      <c r="N1548" s="381">
        <v>36000</v>
      </c>
      <c r="O1548" s="381">
        <v>38450</v>
      </c>
      <c r="P1548" s="381">
        <v>40950</v>
      </c>
      <c r="Q1548" s="381">
        <v>13050</v>
      </c>
      <c r="R1548" s="381">
        <v>16240</v>
      </c>
      <c r="S1548" s="381">
        <v>20420</v>
      </c>
      <c r="T1548" s="381">
        <v>24600</v>
      </c>
      <c r="U1548" s="381">
        <v>28780</v>
      </c>
      <c r="V1548" s="381">
        <v>32960</v>
      </c>
      <c r="W1548" s="381">
        <v>37140</v>
      </c>
      <c r="X1548" s="381">
        <v>40950</v>
      </c>
      <c r="Y1548" s="381">
        <v>34750</v>
      </c>
      <c r="Z1548" s="381">
        <v>39700</v>
      </c>
      <c r="AA1548" s="381">
        <v>44650</v>
      </c>
      <c r="AB1548" s="381">
        <v>49600</v>
      </c>
      <c r="AC1548" s="381">
        <v>53600</v>
      </c>
      <c r="AD1548" s="381">
        <v>57550</v>
      </c>
      <c r="AE1548" s="381">
        <v>61550</v>
      </c>
      <c r="AF1548" s="381">
        <v>65500</v>
      </c>
      <c r="AG1548" s="381">
        <v>9999</v>
      </c>
      <c r="AH1548" s="381" t="s">
        <v>9762</v>
      </c>
      <c r="AI1548" s="381" t="s">
        <v>9154</v>
      </c>
      <c r="AJ1548" s="381">
        <v>0</v>
      </c>
    </row>
    <row r="1549" spans="1:36">
      <c r="A1549" s="381" t="s">
        <v>556</v>
      </c>
      <c r="B1549" s="381" t="s">
        <v>9761</v>
      </c>
      <c r="C1549" s="381">
        <v>23</v>
      </c>
      <c r="D1549" s="381">
        <v>11</v>
      </c>
      <c r="E1549" s="381" t="s">
        <v>9755</v>
      </c>
      <c r="F1549" s="381" t="s">
        <v>9754</v>
      </c>
      <c r="G1549" s="381" t="s">
        <v>9753</v>
      </c>
      <c r="H1549" s="381">
        <v>62000</v>
      </c>
      <c r="I1549" s="381">
        <v>21700</v>
      </c>
      <c r="J1549" s="381">
        <v>24800</v>
      </c>
      <c r="K1549" s="381">
        <v>27900</v>
      </c>
      <c r="L1549" s="381">
        <v>31000</v>
      </c>
      <c r="M1549" s="381">
        <v>33500</v>
      </c>
      <c r="N1549" s="381">
        <v>36000</v>
      </c>
      <c r="O1549" s="381">
        <v>38450</v>
      </c>
      <c r="P1549" s="381">
        <v>40950</v>
      </c>
      <c r="Q1549" s="381">
        <v>13050</v>
      </c>
      <c r="R1549" s="381">
        <v>16240</v>
      </c>
      <c r="S1549" s="381">
        <v>20420</v>
      </c>
      <c r="T1549" s="381">
        <v>24600</v>
      </c>
      <c r="U1549" s="381">
        <v>28780</v>
      </c>
      <c r="V1549" s="381">
        <v>32960</v>
      </c>
      <c r="W1549" s="381">
        <v>37140</v>
      </c>
      <c r="X1549" s="381">
        <v>40950</v>
      </c>
      <c r="Y1549" s="381">
        <v>34750</v>
      </c>
      <c r="Z1549" s="381">
        <v>39700</v>
      </c>
      <c r="AA1549" s="381">
        <v>44650</v>
      </c>
      <c r="AB1549" s="381">
        <v>49600</v>
      </c>
      <c r="AC1549" s="381">
        <v>53600</v>
      </c>
      <c r="AD1549" s="381">
        <v>57550</v>
      </c>
      <c r="AE1549" s="381">
        <v>61550</v>
      </c>
      <c r="AF1549" s="381">
        <v>65500</v>
      </c>
      <c r="AG1549" s="381">
        <v>9999</v>
      </c>
      <c r="AH1549" s="381" t="s">
        <v>9760</v>
      </c>
      <c r="AI1549" s="381" t="s">
        <v>9154</v>
      </c>
      <c r="AJ1549" s="381">
        <v>0</v>
      </c>
    </row>
    <row r="1550" spans="1:36">
      <c r="A1550" s="381" t="s">
        <v>556</v>
      </c>
      <c r="B1550" s="381" t="s">
        <v>9759</v>
      </c>
      <c r="C1550" s="381">
        <v>23</v>
      </c>
      <c r="D1550" s="381">
        <v>11</v>
      </c>
      <c r="E1550" s="381" t="s">
        <v>9755</v>
      </c>
      <c r="F1550" s="381" t="s">
        <v>9754</v>
      </c>
      <c r="G1550" s="381" t="s">
        <v>9753</v>
      </c>
      <c r="H1550" s="381">
        <v>62000</v>
      </c>
      <c r="I1550" s="381">
        <v>21700</v>
      </c>
      <c r="J1550" s="381">
        <v>24800</v>
      </c>
      <c r="K1550" s="381">
        <v>27900</v>
      </c>
      <c r="L1550" s="381">
        <v>31000</v>
      </c>
      <c r="M1550" s="381">
        <v>33500</v>
      </c>
      <c r="N1550" s="381">
        <v>36000</v>
      </c>
      <c r="O1550" s="381">
        <v>38450</v>
      </c>
      <c r="P1550" s="381">
        <v>40950</v>
      </c>
      <c r="Q1550" s="381">
        <v>13050</v>
      </c>
      <c r="R1550" s="381">
        <v>16240</v>
      </c>
      <c r="S1550" s="381">
        <v>20420</v>
      </c>
      <c r="T1550" s="381">
        <v>24600</v>
      </c>
      <c r="U1550" s="381">
        <v>28780</v>
      </c>
      <c r="V1550" s="381">
        <v>32960</v>
      </c>
      <c r="W1550" s="381">
        <v>37140</v>
      </c>
      <c r="X1550" s="381">
        <v>40950</v>
      </c>
      <c r="Y1550" s="381">
        <v>34750</v>
      </c>
      <c r="Z1550" s="381">
        <v>39700</v>
      </c>
      <c r="AA1550" s="381">
        <v>44650</v>
      </c>
      <c r="AB1550" s="381">
        <v>49600</v>
      </c>
      <c r="AC1550" s="381">
        <v>53600</v>
      </c>
      <c r="AD1550" s="381">
        <v>57550</v>
      </c>
      <c r="AE1550" s="381">
        <v>61550</v>
      </c>
      <c r="AF1550" s="381">
        <v>65500</v>
      </c>
      <c r="AG1550" s="381">
        <v>9999</v>
      </c>
      <c r="AH1550" s="381" t="s">
        <v>2100</v>
      </c>
      <c r="AI1550" s="381" t="s">
        <v>9154</v>
      </c>
      <c r="AJ1550" s="381">
        <v>0</v>
      </c>
    </row>
    <row r="1551" spans="1:36">
      <c r="A1551" s="381" t="s">
        <v>556</v>
      </c>
      <c r="B1551" s="381" t="s">
        <v>9758</v>
      </c>
      <c r="C1551" s="381">
        <v>23</v>
      </c>
      <c r="D1551" s="381">
        <v>11</v>
      </c>
      <c r="E1551" s="381" t="s">
        <v>9755</v>
      </c>
      <c r="F1551" s="381" t="s">
        <v>9754</v>
      </c>
      <c r="G1551" s="381" t="s">
        <v>9753</v>
      </c>
      <c r="H1551" s="381">
        <v>62000</v>
      </c>
      <c r="I1551" s="381">
        <v>21700</v>
      </c>
      <c r="J1551" s="381">
        <v>24800</v>
      </c>
      <c r="K1551" s="381">
        <v>27900</v>
      </c>
      <c r="L1551" s="381">
        <v>31000</v>
      </c>
      <c r="M1551" s="381">
        <v>33500</v>
      </c>
      <c r="N1551" s="381">
        <v>36000</v>
      </c>
      <c r="O1551" s="381">
        <v>38450</v>
      </c>
      <c r="P1551" s="381">
        <v>40950</v>
      </c>
      <c r="Q1551" s="381">
        <v>13050</v>
      </c>
      <c r="R1551" s="381">
        <v>16240</v>
      </c>
      <c r="S1551" s="381">
        <v>20420</v>
      </c>
      <c r="T1551" s="381">
        <v>24600</v>
      </c>
      <c r="U1551" s="381">
        <v>28780</v>
      </c>
      <c r="V1551" s="381">
        <v>32960</v>
      </c>
      <c r="W1551" s="381">
        <v>37140</v>
      </c>
      <c r="X1551" s="381">
        <v>40950</v>
      </c>
      <c r="Y1551" s="381">
        <v>34750</v>
      </c>
      <c r="Z1551" s="381">
        <v>39700</v>
      </c>
      <c r="AA1551" s="381">
        <v>44650</v>
      </c>
      <c r="AB1551" s="381">
        <v>49600</v>
      </c>
      <c r="AC1551" s="381">
        <v>53600</v>
      </c>
      <c r="AD1551" s="381">
        <v>57550</v>
      </c>
      <c r="AE1551" s="381">
        <v>61550</v>
      </c>
      <c r="AF1551" s="381">
        <v>65500</v>
      </c>
      <c r="AG1551" s="381">
        <v>9999</v>
      </c>
      <c r="AH1551" s="381" t="s">
        <v>9757</v>
      </c>
      <c r="AI1551" s="381" t="s">
        <v>9154</v>
      </c>
      <c r="AJ1551" s="381">
        <v>0</v>
      </c>
    </row>
    <row r="1552" spans="1:36">
      <c r="A1552" s="381" t="s">
        <v>556</v>
      </c>
      <c r="B1552" s="381" t="s">
        <v>9756</v>
      </c>
      <c r="C1552" s="381">
        <v>23</v>
      </c>
      <c r="D1552" s="381">
        <v>11</v>
      </c>
      <c r="E1552" s="381" t="s">
        <v>9755</v>
      </c>
      <c r="F1552" s="381" t="s">
        <v>9754</v>
      </c>
      <c r="G1552" s="381" t="s">
        <v>9753</v>
      </c>
      <c r="H1552" s="381">
        <v>62000</v>
      </c>
      <c r="I1552" s="381">
        <v>21700</v>
      </c>
      <c r="J1552" s="381">
        <v>24800</v>
      </c>
      <c r="K1552" s="381">
        <v>27900</v>
      </c>
      <c r="L1552" s="381">
        <v>31000</v>
      </c>
      <c r="M1552" s="381">
        <v>33500</v>
      </c>
      <c r="N1552" s="381">
        <v>36000</v>
      </c>
      <c r="O1552" s="381">
        <v>38450</v>
      </c>
      <c r="P1552" s="381">
        <v>40950</v>
      </c>
      <c r="Q1552" s="381">
        <v>13050</v>
      </c>
      <c r="R1552" s="381">
        <v>16240</v>
      </c>
      <c r="S1552" s="381">
        <v>20420</v>
      </c>
      <c r="T1552" s="381">
        <v>24600</v>
      </c>
      <c r="U1552" s="381">
        <v>28780</v>
      </c>
      <c r="V1552" s="381">
        <v>32960</v>
      </c>
      <c r="W1552" s="381">
        <v>37140</v>
      </c>
      <c r="X1552" s="381">
        <v>40950</v>
      </c>
      <c r="Y1552" s="381">
        <v>34750</v>
      </c>
      <c r="Z1552" s="381">
        <v>39700</v>
      </c>
      <c r="AA1552" s="381">
        <v>44650</v>
      </c>
      <c r="AB1552" s="381">
        <v>49600</v>
      </c>
      <c r="AC1552" s="381">
        <v>53600</v>
      </c>
      <c r="AD1552" s="381">
        <v>57550</v>
      </c>
      <c r="AE1552" s="381">
        <v>61550</v>
      </c>
      <c r="AF1552" s="381">
        <v>65500</v>
      </c>
      <c r="AG1552" s="381">
        <v>9999</v>
      </c>
      <c r="AH1552" s="381" t="s">
        <v>9752</v>
      </c>
      <c r="AI1552" s="381" t="s">
        <v>9154</v>
      </c>
      <c r="AJ1552" s="381">
        <v>0</v>
      </c>
    </row>
    <row r="1553" spans="1:36">
      <c r="A1553" s="381" t="s">
        <v>556</v>
      </c>
      <c r="B1553" s="381" t="s">
        <v>9751</v>
      </c>
      <c r="C1553" s="381">
        <v>23</v>
      </c>
      <c r="D1553" s="381">
        <v>13</v>
      </c>
      <c r="E1553" s="381" t="s">
        <v>9715</v>
      </c>
      <c r="F1553" s="381" t="s">
        <v>9714</v>
      </c>
      <c r="G1553" s="381" t="s">
        <v>3182</v>
      </c>
      <c r="H1553" s="381">
        <v>63900</v>
      </c>
      <c r="I1553" s="381">
        <v>22400</v>
      </c>
      <c r="J1553" s="381">
        <v>25600</v>
      </c>
      <c r="K1553" s="381">
        <v>28800</v>
      </c>
      <c r="L1553" s="381">
        <v>31950</v>
      </c>
      <c r="M1553" s="381">
        <v>34550</v>
      </c>
      <c r="N1553" s="381">
        <v>37100</v>
      </c>
      <c r="O1553" s="381">
        <v>39650</v>
      </c>
      <c r="P1553" s="381">
        <v>42200</v>
      </c>
      <c r="Q1553" s="381">
        <v>13450</v>
      </c>
      <c r="R1553" s="381">
        <v>16240</v>
      </c>
      <c r="S1553" s="381">
        <v>20420</v>
      </c>
      <c r="T1553" s="381">
        <v>24600</v>
      </c>
      <c r="U1553" s="381">
        <v>28780</v>
      </c>
      <c r="V1553" s="381">
        <v>32960</v>
      </c>
      <c r="W1553" s="381">
        <v>37140</v>
      </c>
      <c r="X1553" s="381">
        <v>41320</v>
      </c>
      <c r="Y1553" s="381">
        <v>35800</v>
      </c>
      <c r="Z1553" s="381">
        <v>40900</v>
      </c>
      <c r="AA1553" s="381">
        <v>46000</v>
      </c>
      <c r="AB1553" s="381">
        <v>51100</v>
      </c>
      <c r="AC1553" s="381">
        <v>55200</v>
      </c>
      <c r="AD1553" s="381">
        <v>59300</v>
      </c>
      <c r="AE1553" s="381">
        <v>63400</v>
      </c>
      <c r="AF1553" s="381">
        <v>67500</v>
      </c>
      <c r="AG1553" s="381">
        <v>9999</v>
      </c>
      <c r="AH1553" s="381" t="s">
        <v>9750</v>
      </c>
      <c r="AI1553" s="381" t="s">
        <v>9154</v>
      </c>
      <c r="AJ1553" s="381">
        <v>0</v>
      </c>
    </row>
    <row r="1554" spans="1:36">
      <c r="A1554" s="381" t="s">
        <v>556</v>
      </c>
      <c r="B1554" s="381" t="s">
        <v>9749</v>
      </c>
      <c r="C1554" s="381">
        <v>23</v>
      </c>
      <c r="D1554" s="381">
        <v>13</v>
      </c>
      <c r="E1554" s="381" t="s">
        <v>9715</v>
      </c>
      <c r="F1554" s="381" t="s">
        <v>9714</v>
      </c>
      <c r="G1554" s="381" t="s">
        <v>3182</v>
      </c>
      <c r="H1554" s="381">
        <v>63900</v>
      </c>
      <c r="I1554" s="381">
        <v>22400</v>
      </c>
      <c r="J1554" s="381">
        <v>25600</v>
      </c>
      <c r="K1554" s="381">
        <v>28800</v>
      </c>
      <c r="L1554" s="381">
        <v>31950</v>
      </c>
      <c r="M1554" s="381">
        <v>34550</v>
      </c>
      <c r="N1554" s="381">
        <v>37100</v>
      </c>
      <c r="O1554" s="381">
        <v>39650</v>
      </c>
      <c r="P1554" s="381">
        <v>42200</v>
      </c>
      <c r="Q1554" s="381">
        <v>13450</v>
      </c>
      <c r="R1554" s="381">
        <v>16240</v>
      </c>
      <c r="S1554" s="381">
        <v>20420</v>
      </c>
      <c r="T1554" s="381">
        <v>24600</v>
      </c>
      <c r="U1554" s="381">
        <v>28780</v>
      </c>
      <c r="V1554" s="381">
        <v>32960</v>
      </c>
      <c r="W1554" s="381">
        <v>37140</v>
      </c>
      <c r="X1554" s="381">
        <v>41320</v>
      </c>
      <c r="Y1554" s="381">
        <v>35800</v>
      </c>
      <c r="Z1554" s="381">
        <v>40900</v>
      </c>
      <c r="AA1554" s="381">
        <v>46000</v>
      </c>
      <c r="AB1554" s="381">
        <v>51100</v>
      </c>
      <c r="AC1554" s="381">
        <v>55200</v>
      </c>
      <c r="AD1554" s="381">
        <v>59300</v>
      </c>
      <c r="AE1554" s="381">
        <v>63400</v>
      </c>
      <c r="AF1554" s="381">
        <v>67500</v>
      </c>
      <c r="AG1554" s="381">
        <v>9999</v>
      </c>
      <c r="AH1554" s="381" t="s">
        <v>9748</v>
      </c>
      <c r="AI1554" s="381" t="s">
        <v>9154</v>
      </c>
      <c r="AJ1554" s="381">
        <v>0</v>
      </c>
    </row>
    <row r="1555" spans="1:36">
      <c r="A1555" s="381" t="s">
        <v>556</v>
      </c>
      <c r="B1555" s="381" t="s">
        <v>9747</v>
      </c>
      <c r="C1555" s="381">
        <v>23</v>
      </c>
      <c r="D1555" s="381">
        <v>13</v>
      </c>
      <c r="E1555" s="381" t="s">
        <v>9715</v>
      </c>
      <c r="F1555" s="381" t="s">
        <v>9714</v>
      </c>
      <c r="G1555" s="381" t="s">
        <v>3182</v>
      </c>
      <c r="H1555" s="381">
        <v>63900</v>
      </c>
      <c r="I1555" s="381">
        <v>22400</v>
      </c>
      <c r="J1555" s="381">
        <v>25600</v>
      </c>
      <c r="K1555" s="381">
        <v>28800</v>
      </c>
      <c r="L1555" s="381">
        <v>31950</v>
      </c>
      <c r="M1555" s="381">
        <v>34550</v>
      </c>
      <c r="N1555" s="381">
        <v>37100</v>
      </c>
      <c r="O1555" s="381">
        <v>39650</v>
      </c>
      <c r="P1555" s="381">
        <v>42200</v>
      </c>
      <c r="Q1555" s="381">
        <v>13450</v>
      </c>
      <c r="R1555" s="381">
        <v>16240</v>
      </c>
      <c r="S1555" s="381">
        <v>20420</v>
      </c>
      <c r="T1555" s="381">
        <v>24600</v>
      </c>
      <c r="U1555" s="381">
        <v>28780</v>
      </c>
      <c r="V1555" s="381">
        <v>32960</v>
      </c>
      <c r="W1555" s="381">
        <v>37140</v>
      </c>
      <c r="X1555" s="381">
        <v>41320</v>
      </c>
      <c r="Y1555" s="381">
        <v>35800</v>
      </c>
      <c r="Z1555" s="381">
        <v>40900</v>
      </c>
      <c r="AA1555" s="381">
        <v>46000</v>
      </c>
      <c r="AB1555" s="381">
        <v>51100</v>
      </c>
      <c r="AC1555" s="381">
        <v>55200</v>
      </c>
      <c r="AD1555" s="381">
        <v>59300</v>
      </c>
      <c r="AE1555" s="381">
        <v>63400</v>
      </c>
      <c r="AF1555" s="381">
        <v>67500</v>
      </c>
      <c r="AG1555" s="381">
        <v>9999</v>
      </c>
      <c r="AH1555" s="381" t="s">
        <v>9746</v>
      </c>
      <c r="AI1555" s="381" t="s">
        <v>9154</v>
      </c>
      <c r="AJ1555" s="381">
        <v>0</v>
      </c>
    </row>
    <row r="1556" spans="1:36">
      <c r="A1556" s="381" t="s">
        <v>556</v>
      </c>
      <c r="B1556" s="381" t="s">
        <v>9745</v>
      </c>
      <c r="C1556" s="381">
        <v>23</v>
      </c>
      <c r="D1556" s="381">
        <v>13</v>
      </c>
      <c r="E1556" s="381" t="s">
        <v>9715</v>
      </c>
      <c r="F1556" s="381" t="s">
        <v>9714</v>
      </c>
      <c r="G1556" s="381" t="s">
        <v>3182</v>
      </c>
      <c r="H1556" s="381">
        <v>63900</v>
      </c>
      <c r="I1556" s="381">
        <v>22400</v>
      </c>
      <c r="J1556" s="381">
        <v>25600</v>
      </c>
      <c r="K1556" s="381">
        <v>28800</v>
      </c>
      <c r="L1556" s="381">
        <v>31950</v>
      </c>
      <c r="M1556" s="381">
        <v>34550</v>
      </c>
      <c r="N1556" s="381">
        <v>37100</v>
      </c>
      <c r="O1556" s="381">
        <v>39650</v>
      </c>
      <c r="P1556" s="381">
        <v>42200</v>
      </c>
      <c r="Q1556" s="381">
        <v>13450</v>
      </c>
      <c r="R1556" s="381">
        <v>16240</v>
      </c>
      <c r="S1556" s="381">
        <v>20420</v>
      </c>
      <c r="T1556" s="381">
        <v>24600</v>
      </c>
      <c r="U1556" s="381">
        <v>28780</v>
      </c>
      <c r="V1556" s="381">
        <v>32960</v>
      </c>
      <c r="W1556" s="381">
        <v>37140</v>
      </c>
      <c r="X1556" s="381">
        <v>41320</v>
      </c>
      <c r="Y1556" s="381">
        <v>35800</v>
      </c>
      <c r="Z1556" s="381">
        <v>40900</v>
      </c>
      <c r="AA1556" s="381">
        <v>46000</v>
      </c>
      <c r="AB1556" s="381">
        <v>51100</v>
      </c>
      <c r="AC1556" s="381">
        <v>55200</v>
      </c>
      <c r="AD1556" s="381">
        <v>59300</v>
      </c>
      <c r="AE1556" s="381">
        <v>63400</v>
      </c>
      <c r="AF1556" s="381">
        <v>67500</v>
      </c>
      <c r="AG1556" s="381">
        <v>9999</v>
      </c>
      <c r="AH1556" s="381" t="s">
        <v>9744</v>
      </c>
      <c r="AI1556" s="381" t="s">
        <v>9154</v>
      </c>
      <c r="AJ1556" s="381">
        <v>0</v>
      </c>
    </row>
    <row r="1557" spans="1:36">
      <c r="A1557" s="381" t="s">
        <v>556</v>
      </c>
      <c r="B1557" s="381" t="s">
        <v>9743</v>
      </c>
      <c r="C1557" s="381">
        <v>23</v>
      </c>
      <c r="D1557" s="381">
        <v>13</v>
      </c>
      <c r="E1557" s="381" t="s">
        <v>9715</v>
      </c>
      <c r="F1557" s="381" t="s">
        <v>9714</v>
      </c>
      <c r="G1557" s="381" t="s">
        <v>3182</v>
      </c>
      <c r="H1557" s="381">
        <v>63900</v>
      </c>
      <c r="I1557" s="381">
        <v>22400</v>
      </c>
      <c r="J1557" s="381">
        <v>25600</v>
      </c>
      <c r="K1557" s="381">
        <v>28800</v>
      </c>
      <c r="L1557" s="381">
        <v>31950</v>
      </c>
      <c r="M1557" s="381">
        <v>34550</v>
      </c>
      <c r="N1557" s="381">
        <v>37100</v>
      </c>
      <c r="O1557" s="381">
        <v>39650</v>
      </c>
      <c r="P1557" s="381">
        <v>42200</v>
      </c>
      <c r="Q1557" s="381">
        <v>13450</v>
      </c>
      <c r="R1557" s="381">
        <v>16240</v>
      </c>
      <c r="S1557" s="381">
        <v>20420</v>
      </c>
      <c r="T1557" s="381">
        <v>24600</v>
      </c>
      <c r="U1557" s="381">
        <v>28780</v>
      </c>
      <c r="V1557" s="381">
        <v>32960</v>
      </c>
      <c r="W1557" s="381">
        <v>37140</v>
      </c>
      <c r="X1557" s="381">
        <v>41320</v>
      </c>
      <c r="Y1557" s="381">
        <v>35800</v>
      </c>
      <c r="Z1557" s="381">
        <v>40900</v>
      </c>
      <c r="AA1557" s="381">
        <v>46000</v>
      </c>
      <c r="AB1557" s="381">
        <v>51100</v>
      </c>
      <c r="AC1557" s="381">
        <v>55200</v>
      </c>
      <c r="AD1557" s="381">
        <v>59300</v>
      </c>
      <c r="AE1557" s="381">
        <v>63400</v>
      </c>
      <c r="AF1557" s="381">
        <v>67500</v>
      </c>
      <c r="AG1557" s="381">
        <v>9999</v>
      </c>
      <c r="AH1557" s="381" t="s">
        <v>9742</v>
      </c>
      <c r="AI1557" s="381" t="s">
        <v>9154</v>
      </c>
      <c r="AJ1557" s="381">
        <v>0</v>
      </c>
    </row>
    <row r="1558" spans="1:36">
      <c r="A1558" s="381" t="s">
        <v>556</v>
      </c>
      <c r="B1558" s="381" t="s">
        <v>9741</v>
      </c>
      <c r="C1558" s="381">
        <v>23</v>
      </c>
      <c r="D1558" s="381">
        <v>13</v>
      </c>
      <c r="E1558" s="381" t="s">
        <v>9715</v>
      </c>
      <c r="F1558" s="381" t="s">
        <v>9714</v>
      </c>
      <c r="G1558" s="381" t="s">
        <v>3182</v>
      </c>
      <c r="H1558" s="381">
        <v>63900</v>
      </c>
      <c r="I1558" s="381">
        <v>22400</v>
      </c>
      <c r="J1558" s="381">
        <v>25600</v>
      </c>
      <c r="K1558" s="381">
        <v>28800</v>
      </c>
      <c r="L1558" s="381">
        <v>31950</v>
      </c>
      <c r="M1558" s="381">
        <v>34550</v>
      </c>
      <c r="N1558" s="381">
        <v>37100</v>
      </c>
      <c r="O1558" s="381">
        <v>39650</v>
      </c>
      <c r="P1558" s="381">
        <v>42200</v>
      </c>
      <c r="Q1558" s="381">
        <v>13450</v>
      </c>
      <c r="R1558" s="381">
        <v>16240</v>
      </c>
      <c r="S1558" s="381">
        <v>20420</v>
      </c>
      <c r="T1558" s="381">
        <v>24600</v>
      </c>
      <c r="U1558" s="381">
        <v>28780</v>
      </c>
      <c r="V1558" s="381">
        <v>32960</v>
      </c>
      <c r="W1558" s="381">
        <v>37140</v>
      </c>
      <c r="X1558" s="381">
        <v>41320</v>
      </c>
      <c r="Y1558" s="381">
        <v>35800</v>
      </c>
      <c r="Z1558" s="381">
        <v>40900</v>
      </c>
      <c r="AA1558" s="381">
        <v>46000</v>
      </c>
      <c r="AB1558" s="381">
        <v>51100</v>
      </c>
      <c r="AC1558" s="381">
        <v>55200</v>
      </c>
      <c r="AD1558" s="381">
        <v>59300</v>
      </c>
      <c r="AE1558" s="381">
        <v>63400</v>
      </c>
      <c r="AF1558" s="381">
        <v>67500</v>
      </c>
      <c r="AG1558" s="381">
        <v>9999</v>
      </c>
      <c r="AH1558" s="381" t="s">
        <v>9740</v>
      </c>
      <c r="AI1558" s="381" t="s">
        <v>9154</v>
      </c>
      <c r="AJ1558" s="381">
        <v>0</v>
      </c>
    </row>
    <row r="1559" spans="1:36">
      <c r="A1559" s="381" t="s">
        <v>556</v>
      </c>
      <c r="B1559" s="381" t="s">
        <v>9739</v>
      </c>
      <c r="C1559" s="381">
        <v>23</v>
      </c>
      <c r="D1559" s="381">
        <v>13</v>
      </c>
      <c r="E1559" s="381" t="s">
        <v>9715</v>
      </c>
      <c r="F1559" s="381" t="s">
        <v>9714</v>
      </c>
      <c r="G1559" s="381" t="s">
        <v>3182</v>
      </c>
      <c r="H1559" s="381">
        <v>63900</v>
      </c>
      <c r="I1559" s="381">
        <v>22400</v>
      </c>
      <c r="J1559" s="381">
        <v>25600</v>
      </c>
      <c r="K1559" s="381">
        <v>28800</v>
      </c>
      <c r="L1559" s="381">
        <v>31950</v>
      </c>
      <c r="M1559" s="381">
        <v>34550</v>
      </c>
      <c r="N1559" s="381">
        <v>37100</v>
      </c>
      <c r="O1559" s="381">
        <v>39650</v>
      </c>
      <c r="P1559" s="381">
        <v>42200</v>
      </c>
      <c r="Q1559" s="381">
        <v>13450</v>
      </c>
      <c r="R1559" s="381">
        <v>16240</v>
      </c>
      <c r="S1559" s="381">
        <v>20420</v>
      </c>
      <c r="T1559" s="381">
        <v>24600</v>
      </c>
      <c r="U1559" s="381">
        <v>28780</v>
      </c>
      <c r="V1559" s="381">
        <v>32960</v>
      </c>
      <c r="W1559" s="381">
        <v>37140</v>
      </c>
      <c r="X1559" s="381">
        <v>41320</v>
      </c>
      <c r="Y1559" s="381">
        <v>35800</v>
      </c>
      <c r="Z1559" s="381">
        <v>40900</v>
      </c>
      <c r="AA1559" s="381">
        <v>46000</v>
      </c>
      <c r="AB1559" s="381">
        <v>51100</v>
      </c>
      <c r="AC1559" s="381">
        <v>55200</v>
      </c>
      <c r="AD1559" s="381">
        <v>59300</v>
      </c>
      <c r="AE1559" s="381">
        <v>63400</v>
      </c>
      <c r="AF1559" s="381">
        <v>67500</v>
      </c>
      <c r="AG1559" s="381">
        <v>9999</v>
      </c>
      <c r="AH1559" s="381" t="s">
        <v>9738</v>
      </c>
      <c r="AI1559" s="381" t="s">
        <v>9154</v>
      </c>
      <c r="AJ1559" s="381">
        <v>0</v>
      </c>
    </row>
    <row r="1560" spans="1:36">
      <c r="A1560" s="381" t="s">
        <v>556</v>
      </c>
      <c r="B1560" s="381" t="s">
        <v>9737</v>
      </c>
      <c r="C1560" s="381">
        <v>23</v>
      </c>
      <c r="D1560" s="381">
        <v>13</v>
      </c>
      <c r="E1560" s="381" t="s">
        <v>9715</v>
      </c>
      <c r="F1560" s="381" t="s">
        <v>9714</v>
      </c>
      <c r="G1560" s="381" t="s">
        <v>3182</v>
      </c>
      <c r="H1560" s="381">
        <v>63900</v>
      </c>
      <c r="I1560" s="381">
        <v>22400</v>
      </c>
      <c r="J1560" s="381">
        <v>25600</v>
      </c>
      <c r="K1560" s="381">
        <v>28800</v>
      </c>
      <c r="L1560" s="381">
        <v>31950</v>
      </c>
      <c r="M1560" s="381">
        <v>34550</v>
      </c>
      <c r="N1560" s="381">
        <v>37100</v>
      </c>
      <c r="O1560" s="381">
        <v>39650</v>
      </c>
      <c r="P1560" s="381">
        <v>42200</v>
      </c>
      <c r="Q1560" s="381">
        <v>13450</v>
      </c>
      <c r="R1560" s="381">
        <v>16240</v>
      </c>
      <c r="S1560" s="381">
        <v>20420</v>
      </c>
      <c r="T1560" s="381">
        <v>24600</v>
      </c>
      <c r="U1560" s="381">
        <v>28780</v>
      </c>
      <c r="V1560" s="381">
        <v>32960</v>
      </c>
      <c r="W1560" s="381">
        <v>37140</v>
      </c>
      <c r="X1560" s="381">
        <v>41320</v>
      </c>
      <c r="Y1560" s="381">
        <v>35800</v>
      </c>
      <c r="Z1560" s="381">
        <v>40900</v>
      </c>
      <c r="AA1560" s="381">
        <v>46000</v>
      </c>
      <c r="AB1560" s="381">
        <v>51100</v>
      </c>
      <c r="AC1560" s="381">
        <v>55200</v>
      </c>
      <c r="AD1560" s="381">
        <v>59300</v>
      </c>
      <c r="AE1560" s="381">
        <v>63400</v>
      </c>
      <c r="AF1560" s="381">
        <v>67500</v>
      </c>
      <c r="AG1560" s="381">
        <v>9999</v>
      </c>
      <c r="AH1560" s="381" t="s">
        <v>9736</v>
      </c>
      <c r="AI1560" s="381" t="s">
        <v>9154</v>
      </c>
      <c r="AJ1560" s="381">
        <v>0</v>
      </c>
    </row>
    <row r="1561" spans="1:36">
      <c r="A1561" s="381" t="s">
        <v>556</v>
      </c>
      <c r="B1561" s="381" t="s">
        <v>9735</v>
      </c>
      <c r="C1561" s="381">
        <v>23</v>
      </c>
      <c r="D1561" s="381">
        <v>13</v>
      </c>
      <c r="E1561" s="381" t="s">
        <v>9715</v>
      </c>
      <c r="F1561" s="381" t="s">
        <v>9714</v>
      </c>
      <c r="G1561" s="381" t="s">
        <v>3182</v>
      </c>
      <c r="H1561" s="381">
        <v>63900</v>
      </c>
      <c r="I1561" s="381">
        <v>22400</v>
      </c>
      <c r="J1561" s="381">
        <v>25600</v>
      </c>
      <c r="K1561" s="381">
        <v>28800</v>
      </c>
      <c r="L1561" s="381">
        <v>31950</v>
      </c>
      <c r="M1561" s="381">
        <v>34550</v>
      </c>
      <c r="N1561" s="381">
        <v>37100</v>
      </c>
      <c r="O1561" s="381">
        <v>39650</v>
      </c>
      <c r="P1561" s="381">
        <v>42200</v>
      </c>
      <c r="Q1561" s="381">
        <v>13450</v>
      </c>
      <c r="R1561" s="381">
        <v>16240</v>
      </c>
      <c r="S1561" s="381">
        <v>20420</v>
      </c>
      <c r="T1561" s="381">
        <v>24600</v>
      </c>
      <c r="U1561" s="381">
        <v>28780</v>
      </c>
      <c r="V1561" s="381">
        <v>32960</v>
      </c>
      <c r="W1561" s="381">
        <v>37140</v>
      </c>
      <c r="X1561" s="381">
        <v>41320</v>
      </c>
      <c r="Y1561" s="381">
        <v>35800</v>
      </c>
      <c r="Z1561" s="381">
        <v>40900</v>
      </c>
      <c r="AA1561" s="381">
        <v>46000</v>
      </c>
      <c r="AB1561" s="381">
        <v>51100</v>
      </c>
      <c r="AC1561" s="381">
        <v>55200</v>
      </c>
      <c r="AD1561" s="381">
        <v>59300</v>
      </c>
      <c r="AE1561" s="381">
        <v>63400</v>
      </c>
      <c r="AF1561" s="381">
        <v>67500</v>
      </c>
      <c r="AG1561" s="381">
        <v>9999</v>
      </c>
      <c r="AH1561" s="381" t="s">
        <v>9734</v>
      </c>
      <c r="AI1561" s="381" t="s">
        <v>9154</v>
      </c>
      <c r="AJ1561" s="381">
        <v>0</v>
      </c>
    </row>
    <row r="1562" spans="1:36">
      <c r="A1562" s="381" t="s">
        <v>556</v>
      </c>
      <c r="B1562" s="381" t="s">
        <v>9733</v>
      </c>
      <c r="C1562" s="381">
        <v>23</v>
      </c>
      <c r="D1562" s="381">
        <v>13</v>
      </c>
      <c r="E1562" s="381" t="s">
        <v>9715</v>
      </c>
      <c r="F1562" s="381" t="s">
        <v>9714</v>
      </c>
      <c r="G1562" s="381" t="s">
        <v>3182</v>
      </c>
      <c r="H1562" s="381">
        <v>63900</v>
      </c>
      <c r="I1562" s="381">
        <v>22400</v>
      </c>
      <c r="J1562" s="381">
        <v>25600</v>
      </c>
      <c r="K1562" s="381">
        <v>28800</v>
      </c>
      <c r="L1562" s="381">
        <v>31950</v>
      </c>
      <c r="M1562" s="381">
        <v>34550</v>
      </c>
      <c r="N1562" s="381">
        <v>37100</v>
      </c>
      <c r="O1562" s="381">
        <v>39650</v>
      </c>
      <c r="P1562" s="381">
        <v>42200</v>
      </c>
      <c r="Q1562" s="381">
        <v>13450</v>
      </c>
      <c r="R1562" s="381">
        <v>16240</v>
      </c>
      <c r="S1562" s="381">
        <v>20420</v>
      </c>
      <c r="T1562" s="381">
        <v>24600</v>
      </c>
      <c r="U1562" s="381">
        <v>28780</v>
      </c>
      <c r="V1562" s="381">
        <v>32960</v>
      </c>
      <c r="W1562" s="381">
        <v>37140</v>
      </c>
      <c r="X1562" s="381">
        <v>41320</v>
      </c>
      <c r="Y1562" s="381">
        <v>35800</v>
      </c>
      <c r="Z1562" s="381">
        <v>40900</v>
      </c>
      <c r="AA1562" s="381">
        <v>46000</v>
      </c>
      <c r="AB1562" s="381">
        <v>51100</v>
      </c>
      <c r="AC1562" s="381">
        <v>55200</v>
      </c>
      <c r="AD1562" s="381">
        <v>59300</v>
      </c>
      <c r="AE1562" s="381">
        <v>63400</v>
      </c>
      <c r="AF1562" s="381">
        <v>67500</v>
      </c>
      <c r="AG1562" s="381">
        <v>9999</v>
      </c>
      <c r="AH1562" s="381" t="s">
        <v>9732</v>
      </c>
      <c r="AI1562" s="381" t="s">
        <v>9154</v>
      </c>
      <c r="AJ1562" s="381">
        <v>0</v>
      </c>
    </row>
    <row r="1563" spans="1:36">
      <c r="A1563" s="381" t="s">
        <v>556</v>
      </c>
      <c r="B1563" s="381" t="s">
        <v>9731</v>
      </c>
      <c r="C1563" s="381">
        <v>23</v>
      </c>
      <c r="D1563" s="381">
        <v>13</v>
      </c>
      <c r="E1563" s="381" t="s">
        <v>9715</v>
      </c>
      <c r="F1563" s="381" t="s">
        <v>9714</v>
      </c>
      <c r="G1563" s="381" t="s">
        <v>3182</v>
      </c>
      <c r="H1563" s="381">
        <v>63900</v>
      </c>
      <c r="I1563" s="381">
        <v>22400</v>
      </c>
      <c r="J1563" s="381">
        <v>25600</v>
      </c>
      <c r="K1563" s="381">
        <v>28800</v>
      </c>
      <c r="L1563" s="381">
        <v>31950</v>
      </c>
      <c r="M1563" s="381">
        <v>34550</v>
      </c>
      <c r="N1563" s="381">
        <v>37100</v>
      </c>
      <c r="O1563" s="381">
        <v>39650</v>
      </c>
      <c r="P1563" s="381">
        <v>42200</v>
      </c>
      <c r="Q1563" s="381">
        <v>13450</v>
      </c>
      <c r="R1563" s="381">
        <v>16240</v>
      </c>
      <c r="S1563" s="381">
        <v>20420</v>
      </c>
      <c r="T1563" s="381">
        <v>24600</v>
      </c>
      <c r="U1563" s="381">
        <v>28780</v>
      </c>
      <c r="V1563" s="381">
        <v>32960</v>
      </c>
      <c r="W1563" s="381">
        <v>37140</v>
      </c>
      <c r="X1563" s="381">
        <v>41320</v>
      </c>
      <c r="Y1563" s="381">
        <v>35800</v>
      </c>
      <c r="Z1563" s="381">
        <v>40900</v>
      </c>
      <c r="AA1563" s="381">
        <v>46000</v>
      </c>
      <c r="AB1563" s="381">
        <v>51100</v>
      </c>
      <c r="AC1563" s="381">
        <v>55200</v>
      </c>
      <c r="AD1563" s="381">
        <v>59300</v>
      </c>
      <c r="AE1563" s="381">
        <v>63400</v>
      </c>
      <c r="AF1563" s="381">
        <v>67500</v>
      </c>
      <c r="AG1563" s="381">
        <v>9999</v>
      </c>
      <c r="AH1563" s="381" t="s">
        <v>9730</v>
      </c>
      <c r="AI1563" s="381" t="s">
        <v>9154</v>
      </c>
      <c r="AJ1563" s="381">
        <v>0</v>
      </c>
    </row>
    <row r="1564" spans="1:36">
      <c r="A1564" s="381" t="s">
        <v>556</v>
      </c>
      <c r="B1564" s="381" t="s">
        <v>9729</v>
      </c>
      <c r="C1564" s="381">
        <v>23</v>
      </c>
      <c r="D1564" s="381">
        <v>13</v>
      </c>
      <c r="E1564" s="381" t="s">
        <v>9715</v>
      </c>
      <c r="F1564" s="381" t="s">
        <v>9714</v>
      </c>
      <c r="G1564" s="381" t="s">
        <v>3182</v>
      </c>
      <c r="H1564" s="381">
        <v>63900</v>
      </c>
      <c r="I1564" s="381">
        <v>22400</v>
      </c>
      <c r="J1564" s="381">
        <v>25600</v>
      </c>
      <c r="K1564" s="381">
        <v>28800</v>
      </c>
      <c r="L1564" s="381">
        <v>31950</v>
      </c>
      <c r="M1564" s="381">
        <v>34550</v>
      </c>
      <c r="N1564" s="381">
        <v>37100</v>
      </c>
      <c r="O1564" s="381">
        <v>39650</v>
      </c>
      <c r="P1564" s="381">
        <v>42200</v>
      </c>
      <c r="Q1564" s="381">
        <v>13450</v>
      </c>
      <c r="R1564" s="381">
        <v>16240</v>
      </c>
      <c r="S1564" s="381">
        <v>20420</v>
      </c>
      <c r="T1564" s="381">
        <v>24600</v>
      </c>
      <c r="U1564" s="381">
        <v>28780</v>
      </c>
      <c r="V1564" s="381">
        <v>32960</v>
      </c>
      <c r="W1564" s="381">
        <v>37140</v>
      </c>
      <c r="X1564" s="381">
        <v>41320</v>
      </c>
      <c r="Y1564" s="381">
        <v>35800</v>
      </c>
      <c r="Z1564" s="381">
        <v>40900</v>
      </c>
      <c r="AA1564" s="381">
        <v>46000</v>
      </c>
      <c r="AB1564" s="381">
        <v>51100</v>
      </c>
      <c r="AC1564" s="381">
        <v>55200</v>
      </c>
      <c r="AD1564" s="381">
        <v>59300</v>
      </c>
      <c r="AE1564" s="381">
        <v>63400</v>
      </c>
      <c r="AF1564" s="381">
        <v>67500</v>
      </c>
      <c r="AG1564" s="381">
        <v>9999</v>
      </c>
      <c r="AH1564" s="381" t="s">
        <v>9728</v>
      </c>
      <c r="AI1564" s="381" t="s">
        <v>9154</v>
      </c>
      <c r="AJ1564" s="381">
        <v>0</v>
      </c>
    </row>
    <row r="1565" spans="1:36">
      <c r="A1565" s="381" t="s">
        <v>556</v>
      </c>
      <c r="B1565" s="381" t="s">
        <v>9727</v>
      </c>
      <c r="C1565" s="381">
        <v>23</v>
      </c>
      <c r="D1565" s="381">
        <v>13</v>
      </c>
      <c r="E1565" s="381" t="s">
        <v>9715</v>
      </c>
      <c r="F1565" s="381" t="s">
        <v>9714</v>
      </c>
      <c r="G1565" s="381" t="s">
        <v>3182</v>
      </c>
      <c r="H1565" s="381">
        <v>63900</v>
      </c>
      <c r="I1565" s="381">
        <v>22400</v>
      </c>
      <c r="J1565" s="381">
        <v>25600</v>
      </c>
      <c r="K1565" s="381">
        <v>28800</v>
      </c>
      <c r="L1565" s="381">
        <v>31950</v>
      </c>
      <c r="M1565" s="381">
        <v>34550</v>
      </c>
      <c r="N1565" s="381">
        <v>37100</v>
      </c>
      <c r="O1565" s="381">
        <v>39650</v>
      </c>
      <c r="P1565" s="381">
        <v>42200</v>
      </c>
      <c r="Q1565" s="381">
        <v>13450</v>
      </c>
      <c r="R1565" s="381">
        <v>16240</v>
      </c>
      <c r="S1565" s="381">
        <v>20420</v>
      </c>
      <c r="T1565" s="381">
        <v>24600</v>
      </c>
      <c r="U1565" s="381">
        <v>28780</v>
      </c>
      <c r="V1565" s="381">
        <v>32960</v>
      </c>
      <c r="W1565" s="381">
        <v>37140</v>
      </c>
      <c r="X1565" s="381">
        <v>41320</v>
      </c>
      <c r="Y1565" s="381">
        <v>35800</v>
      </c>
      <c r="Z1565" s="381">
        <v>40900</v>
      </c>
      <c r="AA1565" s="381">
        <v>46000</v>
      </c>
      <c r="AB1565" s="381">
        <v>51100</v>
      </c>
      <c r="AC1565" s="381">
        <v>55200</v>
      </c>
      <c r="AD1565" s="381">
        <v>59300</v>
      </c>
      <c r="AE1565" s="381">
        <v>63400</v>
      </c>
      <c r="AF1565" s="381">
        <v>67500</v>
      </c>
      <c r="AG1565" s="381">
        <v>9999</v>
      </c>
      <c r="AH1565" s="381" t="s">
        <v>8897</v>
      </c>
      <c r="AI1565" s="381" t="s">
        <v>9154</v>
      </c>
      <c r="AJ1565" s="381">
        <v>0</v>
      </c>
    </row>
    <row r="1566" spans="1:36">
      <c r="A1566" s="381" t="s">
        <v>556</v>
      </c>
      <c r="B1566" s="381" t="s">
        <v>9726</v>
      </c>
      <c r="C1566" s="381">
        <v>23</v>
      </c>
      <c r="D1566" s="381">
        <v>13</v>
      </c>
      <c r="E1566" s="381" t="s">
        <v>9715</v>
      </c>
      <c r="F1566" s="381" t="s">
        <v>9714</v>
      </c>
      <c r="G1566" s="381" t="s">
        <v>3182</v>
      </c>
      <c r="H1566" s="381">
        <v>63900</v>
      </c>
      <c r="I1566" s="381">
        <v>22400</v>
      </c>
      <c r="J1566" s="381">
        <v>25600</v>
      </c>
      <c r="K1566" s="381">
        <v>28800</v>
      </c>
      <c r="L1566" s="381">
        <v>31950</v>
      </c>
      <c r="M1566" s="381">
        <v>34550</v>
      </c>
      <c r="N1566" s="381">
        <v>37100</v>
      </c>
      <c r="O1566" s="381">
        <v>39650</v>
      </c>
      <c r="P1566" s="381">
        <v>42200</v>
      </c>
      <c r="Q1566" s="381">
        <v>13450</v>
      </c>
      <c r="R1566" s="381">
        <v>16240</v>
      </c>
      <c r="S1566" s="381">
        <v>20420</v>
      </c>
      <c r="T1566" s="381">
        <v>24600</v>
      </c>
      <c r="U1566" s="381">
        <v>28780</v>
      </c>
      <c r="V1566" s="381">
        <v>32960</v>
      </c>
      <c r="W1566" s="381">
        <v>37140</v>
      </c>
      <c r="X1566" s="381">
        <v>41320</v>
      </c>
      <c r="Y1566" s="381">
        <v>35800</v>
      </c>
      <c r="Z1566" s="381">
        <v>40900</v>
      </c>
      <c r="AA1566" s="381">
        <v>46000</v>
      </c>
      <c r="AB1566" s="381">
        <v>51100</v>
      </c>
      <c r="AC1566" s="381">
        <v>55200</v>
      </c>
      <c r="AD1566" s="381">
        <v>59300</v>
      </c>
      <c r="AE1566" s="381">
        <v>63400</v>
      </c>
      <c r="AF1566" s="381">
        <v>67500</v>
      </c>
      <c r="AG1566" s="381">
        <v>9999</v>
      </c>
      <c r="AH1566" s="381" t="s">
        <v>2492</v>
      </c>
      <c r="AI1566" s="381" t="s">
        <v>9154</v>
      </c>
      <c r="AJ1566" s="381">
        <v>0</v>
      </c>
    </row>
    <row r="1567" spans="1:36">
      <c r="A1567" s="381" t="s">
        <v>556</v>
      </c>
      <c r="B1567" s="381" t="s">
        <v>9725</v>
      </c>
      <c r="C1567" s="381">
        <v>23</v>
      </c>
      <c r="D1567" s="381">
        <v>13</v>
      </c>
      <c r="E1567" s="381" t="s">
        <v>9715</v>
      </c>
      <c r="F1567" s="381" t="s">
        <v>9714</v>
      </c>
      <c r="G1567" s="381" t="s">
        <v>3182</v>
      </c>
      <c r="H1567" s="381">
        <v>63900</v>
      </c>
      <c r="I1567" s="381">
        <v>22400</v>
      </c>
      <c r="J1567" s="381">
        <v>25600</v>
      </c>
      <c r="K1567" s="381">
        <v>28800</v>
      </c>
      <c r="L1567" s="381">
        <v>31950</v>
      </c>
      <c r="M1567" s="381">
        <v>34550</v>
      </c>
      <c r="N1567" s="381">
        <v>37100</v>
      </c>
      <c r="O1567" s="381">
        <v>39650</v>
      </c>
      <c r="P1567" s="381">
        <v>42200</v>
      </c>
      <c r="Q1567" s="381">
        <v>13450</v>
      </c>
      <c r="R1567" s="381">
        <v>16240</v>
      </c>
      <c r="S1567" s="381">
        <v>20420</v>
      </c>
      <c r="T1567" s="381">
        <v>24600</v>
      </c>
      <c r="U1567" s="381">
        <v>28780</v>
      </c>
      <c r="V1567" s="381">
        <v>32960</v>
      </c>
      <c r="W1567" s="381">
        <v>37140</v>
      </c>
      <c r="X1567" s="381">
        <v>41320</v>
      </c>
      <c r="Y1567" s="381">
        <v>35800</v>
      </c>
      <c r="Z1567" s="381">
        <v>40900</v>
      </c>
      <c r="AA1567" s="381">
        <v>46000</v>
      </c>
      <c r="AB1567" s="381">
        <v>51100</v>
      </c>
      <c r="AC1567" s="381">
        <v>55200</v>
      </c>
      <c r="AD1567" s="381">
        <v>59300</v>
      </c>
      <c r="AE1567" s="381">
        <v>63400</v>
      </c>
      <c r="AF1567" s="381">
        <v>67500</v>
      </c>
      <c r="AG1567" s="381">
        <v>9999</v>
      </c>
      <c r="AH1567" s="381" t="s">
        <v>9724</v>
      </c>
      <c r="AI1567" s="381" t="s">
        <v>9154</v>
      </c>
      <c r="AJ1567" s="381">
        <v>0</v>
      </c>
    </row>
    <row r="1568" spans="1:36">
      <c r="A1568" s="381" t="s">
        <v>556</v>
      </c>
      <c r="B1568" s="381" t="s">
        <v>9723</v>
      </c>
      <c r="C1568" s="381">
        <v>23</v>
      </c>
      <c r="D1568" s="381">
        <v>13</v>
      </c>
      <c r="E1568" s="381" t="s">
        <v>9715</v>
      </c>
      <c r="F1568" s="381" t="s">
        <v>9714</v>
      </c>
      <c r="G1568" s="381" t="s">
        <v>3182</v>
      </c>
      <c r="H1568" s="381">
        <v>63900</v>
      </c>
      <c r="I1568" s="381">
        <v>22400</v>
      </c>
      <c r="J1568" s="381">
        <v>25600</v>
      </c>
      <c r="K1568" s="381">
        <v>28800</v>
      </c>
      <c r="L1568" s="381">
        <v>31950</v>
      </c>
      <c r="M1568" s="381">
        <v>34550</v>
      </c>
      <c r="N1568" s="381">
        <v>37100</v>
      </c>
      <c r="O1568" s="381">
        <v>39650</v>
      </c>
      <c r="P1568" s="381">
        <v>42200</v>
      </c>
      <c r="Q1568" s="381">
        <v>13450</v>
      </c>
      <c r="R1568" s="381">
        <v>16240</v>
      </c>
      <c r="S1568" s="381">
        <v>20420</v>
      </c>
      <c r="T1568" s="381">
        <v>24600</v>
      </c>
      <c r="U1568" s="381">
        <v>28780</v>
      </c>
      <c r="V1568" s="381">
        <v>32960</v>
      </c>
      <c r="W1568" s="381">
        <v>37140</v>
      </c>
      <c r="X1568" s="381">
        <v>41320</v>
      </c>
      <c r="Y1568" s="381">
        <v>35800</v>
      </c>
      <c r="Z1568" s="381">
        <v>40900</v>
      </c>
      <c r="AA1568" s="381">
        <v>46000</v>
      </c>
      <c r="AB1568" s="381">
        <v>51100</v>
      </c>
      <c r="AC1568" s="381">
        <v>55200</v>
      </c>
      <c r="AD1568" s="381">
        <v>59300</v>
      </c>
      <c r="AE1568" s="381">
        <v>63400</v>
      </c>
      <c r="AF1568" s="381">
        <v>67500</v>
      </c>
      <c r="AG1568" s="381">
        <v>9999</v>
      </c>
      <c r="AH1568" s="381" t="s">
        <v>9722</v>
      </c>
      <c r="AI1568" s="381" t="s">
        <v>9154</v>
      </c>
      <c r="AJ1568" s="381">
        <v>0</v>
      </c>
    </row>
    <row r="1569" spans="1:36">
      <c r="A1569" s="381" t="s">
        <v>556</v>
      </c>
      <c r="B1569" s="381" t="s">
        <v>9721</v>
      </c>
      <c r="C1569" s="381">
        <v>23</v>
      </c>
      <c r="D1569" s="381">
        <v>13</v>
      </c>
      <c r="E1569" s="381" t="s">
        <v>9715</v>
      </c>
      <c r="F1569" s="381" t="s">
        <v>9714</v>
      </c>
      <c r="G1569" s="381" t="s">
        <v>3182</v>
      </c>
      <c r="H1569" s="381">
        <v>63900</v>
      </c>
      <c r="I1569" s="381">
        <v>22400</v>
      </c>
      <c r="J1569" s="381">
        <v>25600</v>
      </c>
      <c r="K1569" s="381">
        <v>28800</v>
      </c>
      <c r="L1569" s="381">
        <v>31950</v>
      </c>
      <c r="M1569" s="381">
        <v>34550</v>
      </c>
      <c r="N1569" s="381">
        <v>37100</v>
      </c>
      <c r="O1569" s="381">
        <v>39650</v>
      </c>
      <c r="P1569" s="381">
        <v>42200</v>
      </c>
      <c r="Q1569" s="381">
        <v>13450</v>
      </c>
      <c r="R1569" s="381">
        <v>16240</v>
      </c>
      <c r="S1569" s="381">
        <v>20420</v>
      </c>
      <c r="T1569" s="381">
        <v>24600</v>
      </c>
      <c r="U1569" s="381">
        <v>28780</v>
      </c>
      <c r="V1569" s="381">
        <v>32960</v>
      </c>
      <c r="W1569" s="381">
        <v>37140</v>
      </c>
      <c r="X1569" s="381">
        <v>41320</v>
      </c>
      <c r="Y1569" s="381">
        <v>35800</v>
      </c>
      <c r="Z1569" s="381">
        <v>40900</v>
      </c>
      <c r="AA1569" s="381">
        <v>46000</v>
      </c>
      <c r="AB1569" s="381">
        <v>51100</v>
      </c>
      <c r="AC1569" s="381">
        <v>55200</v>
      </c>
      <c r="AD1569" s="381">
        <v>59300</v>
      </c>
      <c r="AE1569" s="381">
        <v>63400</v>
      </c>
      <c r="AF1569" s="381">
        <v>67500</v>
      </c>
      <c r="AG1569" s="381">
        <v>9999</v>
      </c>
      <c r="AH1569" s="381" t="s">
        <v>9720</v>
      </c>
      <c r="AI1569" s="381" t="s">
        <v>9154</v>
      </c>
      <c r="AJ1569" s="381">
        <v>0</v>
      </c>
    </row>
    <row r="1570" spans="1:36">
      <c r="A1570" s="381" t="s">
        <v>556</v>
      </c>
      <c r="B1570" s="381" t="s">
        <v>9719</v>
      </c>
      <c r="C1570" s="381">
        <v>23</v>
      </c>
      <c r="D1570" s="381">
        <v>13</v>
      </c>
      <c r="E1570" s="381" t="s">
        <v>9715</v>
      </c>
      <c r="F1570" s="381" t="s">
        <v>9714</v>
      </c>
      <c r="G1570" s="381" t="s">
        <v>3182</v>
      </c>
      <c r="H1570" s="381">
        <v>63900</v>
      </c>
      <c r="I1570" s="381">
        <v>22400</v>
      </c>
      <c r="J1570" s="381">
        <v>25600</v>
      </c>
      <c r="K1570" s="381">
        <v>28800</v>
      </c>
      <c r="L1570" s="381">
        <v>31950</v>
      </c>
      <c r="M1570" s="381">
        <v>34550</v>
      </c>
      <c r="N1570" s="381">
        <v>37100</v>
      </c>
      <c r="O1570" s="381">
        <v>39650</v>
      </c>
      <c r="P1570" s="381">
        <v>42200</v>
      </c>
      <c r="Q1570" s="381">
        <v>13450</v>
      </c>
      <c r="R1570" s="381">
        <v>16240</v>
      </c>
      <c r="S1570" s="381">
        <v>20420</v>
      </c>
      <c r="T1570" s="381">
        <v>24600</v>
      </c>
      <c r="U1570" s="381">
        <v>28780</v>
      </c>
      <c r="V1570" s="381">
        <v>32960</v>
      </c>
      <c r="W1570" s="381">
        <v>37140</v>
      </c>
      <c r="X1570" s="381">
        <v>41320</v>
      </c>
      <c r="Y1570" s="381">
        <v>35800</v>
      </c>
      <c r="Z1570" s="381">
        <v>40900</v>
      </c>
      <c r="AA1570" s="381">
        <v>46000</v>
      </c>
      <c r="AB1570" s="381">
        <v>51100</v>
      </c>
      <c r="AC1570" s="381">
        <v>55200</v>
      </c>
      <c r="AD1570" s="381">
        <v>59300</v>
      </c>
      <c r="AE1570" s="381">
        <v>63400</v>
      </c>
      <c r="AF1570" s="381">
        <v>67500</v>
      </c>
      <c r="AG1570" s="381">
        <v>9999</v>
      </c>
      <c r="AH1570" s="381" t="s">
        <v>9718</v>
      </c>
      <c r="AI1570" s="381" t="s">
        <v>9154</v>
      </c>
      <c r="AJ1570" s="381">
        <v>0</v>
      </c>
    </row>
    <row r="1571" spans="1:36">
      <c r="A1571" s="381" t="s">
        <v>556</v>
      </c>
      <c r="B1571" s="381" t="s">
        <v>9717</v>
      </c>
      <c r="C1571" s="381">
        <v>23</v>
      </c>
      <c r="D1571" s="381">
        <v>13</v>
      </c>
      <c r="E1571" s="381" t="s">
        <v>9715</v>
      </c>
      <c r="F1571" s="381" t="s">
        <v>9714</v>
      </c>
      <c r="G1571" s="381" t="s">
        <v>3182</v>
      </c>
      <c r="H1571" s="381">
        <v>63900</v>
      </c>
      <c r="I1571" s="381">
        <v>22400</v>
      </c>
      <c r="J1571" s="381">
        <v>25600</v>
      </c>
      <c r="K1571" s="381">
        <v>28800</v>
      </c>
      <c r="L1571" s="381">
        <v>31950</v>
      </c>
      <c r="M1571" s="381">
        <v>34550</v>
      </c>
      <c r="N1571" s="381">
        <v>37100</v>
      </c>
      <c r="O1571" s="381">
        <v>39650</v>
      </c>
      <c r="P1571" s="381">
        <v>42200</v>
      </c>
      <c r="Q1571" s="381">
        <v>13450</v>
      </c>
      <c r="R1571" s="381">
        <v>16240</v>
      </c>
      <c r="S1571" s="381">
        <v>20420</v>
      </c>
      <c r="T1571" s="381">
        <v>24600</v>
      </c>
      <c r="U1571" s="381">
        <v>28780</v>
      </c>
      <c r="V1571" s="381">
        <v>32960</v>
      </c>
      <c r="W1571" s="381">
        <v>37140</v>
      </c>
      <c r="X1571" s="381">
        <v>41320</v>
      </c>
      <c r="Y1571" s="381">
        <v>35800</v>
      </c>
      <c r="Z1571" s="381">
        <v>40900</v>
      </c>
      <c r="AA1571" s="381">
        <v>46000</v>
      </c>
      <c r="AB1571" s="381">
        <v>51100</v>
      </c>
      <c r="AC1571" s="381">
        <v>55200</v>
      </c>
      <c r="AD1571" s="381">
        <v>59300</v>
      </c>
      <c r="AE1571" s="381">
        <v>63400</v>
      </c>
      <c r="AF1571" s="381">
        <v>67500</v>
      </c>
      <c r="AG1571" s="381">
        <v>9999</v>
      </c>
      <c r="AH1571" s="381" t="s">
        <v>2203</v>
      </c>
      <c r="AI1571" s="381" t="s">
        <v>9154</v>
      </c>
      <c r="AJ1571" s="381">
        <v>0</v>
      </c>
    </row>
    <row r="1572" spans="1:36">
      <c r="A1572" s="381" t="s">
        <v>556</v>
      </c>
      <c r="B1572" s="381" t="s">
        <v>9716</v>
      </c>
      <c r="C1572" s="381">
        <v>23</v>
      </c>
      <c r="D1572" s="381">
        <v>13</v>
      </c>
      <c r="E1572" s="381" t="s">
        <v>9715</v>
      </c>
      <c r="F1572" s="381" t="s">
        <v>9714</v>
      </c>
      <c r="G1572" s="381" t="s">
        <v>3182</v>
      </c>
      <c r="H1572" s="381">
        <v>63900</v>
      </c>
      <c r="I1572" s="381">
        <v>22400</v>
      </c>
      <c r="J1572" s="381">
        <v>25600</v>
      </c>
      <c r="K1572" s="381">
        <v>28800</v>
      </c>
      <c r="L1572" s="381">
        <v>31950</v>
      </c>
      <c r="M1572" s="381">
        <v>34550</v>
      </c>
      <c r="N1572" s="381">
        <v>37100</v>
      </c>
      <c r="O1572" s="381">
        <v>39650</v>
      </c>
      <c r="P1572" s="381">
        <v>42200</v>
      </c>
      <c r="Q1572" s="381">
        <v>13450</v>
      </c>
      <c r="R1572" s="381">
        <v>16240</v>
      </c>
      <c r="S1572" s="381">
        <v>20420</v>
      </c>
      <c r="T1572" s="381">
        <v>24600</v>
      </c>
      <c r="U1572" s="381">
        <v>28780</v>
      </c>
      <c r="V1572" s="381">
        <v>32960</v>
      </c>
      <c r="W1572" s="381">
        <v>37140</v>
      </c>
      <c r="X1572" s="381">
        <v>41320</v>
      </c>
      <c r="Y1572" s="381">
        <v>35800</v>
      </c>
      <c r="Z1572" s="381">
        <v>40900</v>
      </c>
      <c r="AA1572" s="381">
        <v>46000</v>
      </c>
      <c r="AB1572" s="381">
        <v>51100</v>
      </c>
      <c r="AC1572" s="381">
        <v>55200</v>
      </c>
      <c r="AD1572" s="381">
        <v>59300</v>
      </c>
      <c r="AE1572" s="381">
        <v>63400</v>
      </c>
      <c r="AF1572" s="381">
        <v>67500</v>
      </c>
      <c r="AG1572" s="381">
        <v>9999</v>
      </c>
      <c r="AH1572" s="381" t="s">
        <v>2343</v>
      </c>
      <c r="AI1572" s="381" t="s">
        <v>9154</v>
      </c>
      <c r="AJ1572" s="381">
        <v>0</v>
      </c>
    </row>
    <row r="1573" spans="1:36">
      <c r="A1573" s="381" t="s">
        <v>556</v>
      </c>
      <c r="B1573" s="381" t="s">
        <v>9713</v>
      </c>
      <c r="C1573" s="381">
        <v>23</v>
      </c>
      <c r="D1573" s="381">
        <v>15</v>
      </c>
      <c r="E1573" s="381" t="s">
        <v>9675</v>
      </c>
      <c r="F1573" s="381" t="s">
        <v>9674</v>
      </c>
      <c r="G1573" s="381" t="s">
        <v>1042</v>
      </c>
      <c r="H1573" s="381">
        <v>62300</v>
      </c>
      <c r="I1573" s="381">
        <v>21850</v>
      </c>
      <c r="J1573" s="381">
        <v>24950</v>
      </c>
      <c r="K1573" s="381">
        <v>28050</v>
      </c>
      <c r="L1573" s="381">
        <v>31150</v>
      </c>
      <c r="M1573" s="381">
        <v>33650</v>
      </c>
      <c r="N1573" s="381">
        <v>36150</v>
      </c>
      <c r="O1573" s="381">
        <v>38650</v>
      </c>
      <c r="P1573" s="381">
        <v>41150</v>
      </c>
      <c r="Q1573" s="381">
        <v>13100</v>
      </c>
      <c r="R1573" s="381">
        <v>16240</v>
      </c>
      <c r="S1573" s="381">
        <v>20420</v>
      </c>
      <c r="T1573" s="381">
        <v>24600</v>
      </c>
      <c r="U1573" s="381">
        <v>28780</v>
      </c>
      <c r="V1573" s="381">
        <v>32960</v>
      </c>
      <c r="W1573" s="381">
        <v>37140</v>
      </c>
      <c r="X1573" s="381">
        <v>41150</v>
      </c>
      <c r="Y1573" s="381">
        <v>34900</v>
      </c>
      <c r="Z1573" s="381">
        <v>39900</v>
      </c>
      <c r="AA1573" s="381">
        <v>44900</v>
      </c>
      <c r="AB1573" s="381">
        <v>49850</v>
      </c>
      <c r="AC1573" s="381">
        <v>53850</v>
      </c>
      <c r="AD1573" s="381">
        <v>57850</v>
      </c>
      <c r="AE1573" s="381">
        <v>61850</v>
      </c>
      <c r="AF1573" s="381">
        <v>65850</v>
      </c>
      <c r="AG1573" s="381">
        <v>9999</v>
      </c>
      <c r="AH1573" s="381" t="s">
        <v>9712</v>
      </c>
      <c r="AI1573" s="381" t="s">
        <v>9154</v>
      </c>
      <c r="AJ1573" s="381">
        <v>0</v>
      </c>
    </row>
    <row r="1574" spans="1:36">
      <c r="A1574" s="381" t="s">
        <v>556</v>
      </c>
      <c r="B1574" s="381" t="s">
        <v>9711</v>
      </c>
      <c r="C1574" s="381">
        <v>23</v>
      </c>
      <c r="D1574" s="381">
        <v>15</v>
      </c>
      <c r="E1574" s="381" t="s">
        <v>9675</v>
      </c>
      <c r="F1574" s="381" t="s">
        <v>9674</v>
      </c>
      <c r="G1574" s="381" t="s">
        <v>1042</v>
      </c>
      <c r="H1574" s="381">
        <v>62300</v>
      </c>
      <c r="I1574" s="381">
        <v>21850</v>
      </c>
      <c r="J1574" s="381">
        <v>24950</v>
      </c>
      <c r="K1574" s="381">
        <v>28050</v>
      </c>
      <c r="L1574" s="381">
        <v>31150</v>
      </c>
      <c r="M1574" s="381">
        <v>33650</v>
      </c>
      <c r="N1574" s="381">
        <v>36150</v>
      </c>
      <c r="O1574" s="381">
        <v>38650</v>
      </c>
      <c r="P1574" s="381">
        <v>41150</v>
      </c>
      <c r="Q1574" s="381">
        <v>13100</v>
      </c>
      <c r="R1574" s="381">
        <v>16240</v>
      </c>
      <c r="S1574" s="381">
        <v>20420</v>
      </c>
      <c r="T1574" s="381">
        <v>24600</v>
      </c>
      <c r="U1574" s="381">
        <v>28780</v>
      </c>
      <c r="V1574" s="381">
        <v>32960</v>
      </c>
      <c r="W1574" s="381">
        <v>37140</v>
      </c>
      <c r="X1574" s="381">
        <v>41150</v>
      </c>
      <c r="Y1574" s="381">
        <v>34900</v>
      </c>
      <c r="Z1574" s="381">
        <v>39900</v>
      </c>
      <c r="AA1574" s="381">
        <v>44900</v>
      </c>
      <c r="AB1574" s="381">
        <v>49850</v>
      </c>
      <c r="AC1574" s="381">
        <v>53850</v>
      </c>
      <c r="AD1574" s="381">
        <v>57850</v>
      </c>
      <c r="AE1574" s="381">
        <v>61850</v>
      </c>
      <c r="AF1574" s="381">
        <v>65850</v>
      </c>
      <c r="AG1574" s="381">
        <v>9999</v>
      </c>
      <c r="AH1574" s="381" t="s">
        <v>9710</v>
      </c>
      <c r="AI1574" s="381" t="s">
        <v>9154</v>
      </c>
      <c r="AJ1574" s="381">
        <v>0</v>
      </c>
    </row>
    <row r="1575" spans="1:36">
      <c r="A1575" s="381" t="s">
        <v>556</v>
      </c>
      <c r="B1575" s="381" t="s">
        <v>9709</v>
      </c>
      <c r="C1575" s="381">
        <v>23</v>
      </c>
      <c r="D1575" s="381">
        <v>15</v>
      </c>
      <c r="E1575" s="381" t="s">
        <v>9675</v>
      </c>
      <c r="F1575" s="381" t="s">
        <v>9674</v>
      </c>
      <c r="G1575" s="381" t="s">
        <v>1042</v>
      </c>
      <c r="H1575" s="381">
        <v>62300</v>
      </c>
      <c r="I1575" s="381">
        <v>21850</v>
      </c>
      <c r="J1575" s="381">
        <v>24950</v>
      </c>
      <c r="K1575" s="381">
        <v>28050</v>
      </c>
      <c r="L1575" s="381">
        <v>31150</v>
      </c>
      <c r="M1575" s="381">
        <v>33650</v>
      </c>
      <c r="N1575" s="381">
        <v>36150</v>
      </c>
      <c r="O1575" s="381">
        <v>38650</v>
      </c>
      <c r="P1575" s="381">
        <v>41150</v>
      </c>
      <c r="Q1575" s="381">
        <v>13100</v>
      </c>
      <c r="R1575" s="381">
        <v>16240</v>
      </c>
      <c r="S1575" s="381">
        <v>20420</v>
      </c>
      <c r="T1575" s="381">
        <v>24600</v>
      </c>
      <c r="U1575" s="381">
        <v>28780</v>
      </c>
      <c r="V1575" s="381">
        <v>32960</v>
      </c>
      <c r="W1575" s="381">
        <v>37140</v>
      </c>
      <c r="X1575" s="381">
        <v>41150</v>
      </c>
      <c r="Y1575" s="381">
        <v>34900</v>
      </c>
      <c r="Z1575" s="381">
        <v>39900</v>
      </c>
      <c r="AA1575" s="381">
        <v>44900</v>
      </c>
      <c r="AB1575" s="381">
        <v>49850</v>
      </c>
      <c r="AC1575" s="381">
        <v>53850</v>
      </c>
      <c r="AD1575" s="381">
        <v>57850</v>
      </c>
      <c r="AE1575" s="381">
        <v>61850</v>
      </c>
      <c r="AF1575" s="381">
        <v>65850</v>
      </c>
      <c r="AG1575" s="381">
        <v>9999</v>
      </c>
      <c r="AH1575" s="381" t="s">
        <v>9708</v>
      </c>
      <c r="AI1575" s="381" t="s">
        <v>9154</v>
      </c>
      <c r="AJ1575" s="381">
        <v>0</v>
      </c>
    </row>
    <row r="1576" spans="1:36">
      <c r="A1576" s="381" t="s">
        <v>556</v>
      </c>
      <c r="B1576" s="381" t="s">
        <v>9707</v>
      </c>
      <c r="C1576" s="381">
        <v>23</v>
      </c>
      <c r="D1576" s="381">
        <v>15</v>
      </c>
      <c r="E1576" s="381" t="s">
        <v>9675</v>
      </c>
      <c r="F1576" s="381" t="s">
        <v>9674</v>
      </c>
      <c r="G1576" s="381" t="s">
        <v>1042</v>
      </c>
      <c r="H1576" s="381">
        <v>62300</v>
      </c>
      <c r="I1576" s="381">
        <v>21850</v>
      </c>
      <c r="J1576" s="381">
        <v>24950</v>
      </c>
      <c r="K1576" s="381">
        <v>28050</v>
      </c>
      <c r="L1576" s="381">
        <v>31150</v>
      </c>
      <c r="M1576" s="381">
        <v>33650</v>
      </c>
      <c r="N1576" s="381">
        <v>36150</v>
      </c>
      <c r="O1576" s="381">
        <v>38650</v>
      </c>
      <c r="P1576" s="381">
        <v>41150</v>
      </c>
      <c r="Q1576" s="381">
        <v>13100</v>
      </c>
      <c r="R1576" s="381">
        <v>16240</v>
      </c>
      <c r="S1576" s="381">
        <v>20420</v>
      </c>
      <c r="T1576" s="381">
        <v>24600</v>
      </c>
      <c r="U1576" s="381">
        <v>28780</v>
      </c>
      <c r="V1576" s="381">
        <v>32960</v>
      </c>
      <c r="W1576" s="381">
        <v>37140</v>
      </c>
      <c r="X1576" s="381">
        <v>41150</v>
      </c>
      <c r="Y1576" s="381">
        <v>34900</v>
      </c>
      <c r="Z1576" s="381">
        <v>39900</v>
      </c>
      <c r="AA1576" s="381">
        <v>44900</v>
      </c>
      <c r="AB1576" s="381">
        <v>49850</v>
      </c>
      <c r="AC1576" s="381">
        <v>53850</v>
      </c>
      <c r="AD1576" s="381">
        <v>57850</v>
      </c>
      <c r="AE1576" s="381">
        <v>61850</v>
      </c>
      <c r="AF1576" s="381">
        <v>65850</v>
      </c>
      <c r="AG1576" s="381">
        <v>9999</v>
      </c>
      <c r="AH1576" s="381" t="s">
        <v>9706</v>
      </c>
      <c r="AI1576" s="381" t="s">
        <v>9154</v>
      </c>
      <c r="AJ1576" s="381">
        <v>0</v>
      </c>
    </row>
    <row r="1577" spans="1:36">
      <c r="A1577" s="381" t="s">
        <v>556</v>
      </c>
      <c r="B1577" s="381" t="s">
        <v>9705</v>
      </c>
      <c r="C1577" s="381">
        <v>23</v>
      </c>
      <c r="D1577" s="381">
        <v>15</v>
      </c>
      <c r="E1577" s="381" t="s">
        <v>9675</v>
      </c>
      <c r="F1577" s="381" t="s">
        <v>9674</v>
      </c>
      <c r="G1577" s="381" t="s">
        <v>1042</v>
      </c>
      <c r="H1577" s="381">
        <v>62300</v>
      </c>
      <c r="I1577" s="381">
        <v>21850</v>
      </c>
      <c r="J1577" s="381">
        <v>24950</v>
      </c>
      <c r="K1577" s="381">
        <v>28050</v>
      </c>
      <c r="L1577" s="381">
        <v>31150</v>
      </c>
      <c r="M1577" s="381">
        <v>33650</v>
      </c>
      <c r="N1577" s="381">
        <v>36150</v>
      </c>
      <c r="O1577" s="381">
        <v>38650</v>
      </c>
      <c r="P1577" s="381">
        <v>41150</v>
      </c>
      <c r="Q1577" s="381">
        <v>13100</v>
      </c>
      <c r="R1577" s="381">
        <v>16240</v>
      </c>
      <c r="S1577" s="381">
        <v>20420</v>
      </c>
      <c r="T1577" s="381">
        <v>24600</v>
      </c>
      <c r="U1577" s="381">
        <v>28780</v>
      </c>
      <c r="V1577" s="381">
        <v>32960</v>
      </c>
      <c r="W1577" s="381">
        <v>37140</v>
      </c>
      <c r="X1577" s="381">
        <v>41150</v>
      </c>
      <c r="Y1577" s="381">
        <v>34900</v>
      </c>
      <c r="Z1577" s="381">
        <v>39900</v>
      </c>
      <c r="AA1577" s="381">
        <v>44900</v>
      </c>
      <c r="AB1577" s="381">
        <v>49850</v>
      </c>
      <c r="AC1577" s="381">
        <v>53850</v>
      </c>
      <c r="AD1577" s="381">
        <v>57850</v>
      </c>
      <c r="AE1577" s="381">
        <v>61850</v>
      </c>
      <c r="AF1577" s="381">
        <v>65850</v>
      </c>
      <c r="AG1577" s="381">
        <v>9999</v>
      </c>
      <c r="AH1577" s="381" t="s">
        <v>2633</v>
      </c>
      <c r="AI1577" s="381" t="s">
        <v>9154</v>
      </c>
      <c r="AJ1577" s="381">
        <v>0</v>
      </c>
    </row>
    <row r="1578" spans="1:36">
      <c r="A1578" s="381" t="s">
        <v>556</v>
      </c>
      <c r="B1578" s="381" t="s">
        <v>9704</v>
      </c>
      <c r="C1578" s="381">
        <v>23</v>
      </c>
      <c r="D1578" s="381">
        <v>15</v>
      </c>
      <c r="E1578" s="381" t="s">
        <v>9675</v>
      </c>
      <c r="F1578" s="381" t="s">
        <v>9674</v>
      </c>
      <c r="G1578" s="381" t="s">
        <v>1042</v>
      </c>
      <c r="H1578" s="381">
        <v>62300</v>
      </c>
      <c r="I1578" s="381">
        <v>21850</v>
      </c>
      <c r="J1578" s="381">
        <v>24950</v>
      </c>
      <c r="K1578" s="381">
        <v>28050</v>
      </c>
      <c r="L1578" s="381">
        <v>31150</v>
      </c>
      <c r="M1578" s="381">
        <v>33650</v>
      </c>
      <c r="N1578" s="381">
        <v>36150</v>
      </c>
      <c r="O1578" s="381">
        <v>38650</v>
      </c>
      <c r="P1578" s="381">
        <v>41150</v>
      </c>
      <c r="Q1578" s="381">
        <v>13100</v>
      </c>
      <c r="R1578" s="381">
        <v>16240</v>
      </c>
      <c r="S1578" s="381">
        <v>20420</v>
      </c>
      <c r="T1578" s="381">
        <v>24600</v>
      </c>
      <c r="U1578" s="381">
        <v>28780</v>
      </c>
      <c r="V1578" s="381">
        <v>32960</v>
      </c>
      <c r="W1578" s="381">
        <v>37140</v>
      </c>
      <c r="X1578" s="381">
        <v>41150</v>
      </c>
      <c r="Y1578" s="381">
        <v>34900</v>
      </c>
      <c r="Z1578" s="381">
        <v>39900</v>
      </c>
      <c r="AA1578" s="381">
        <v>44900</v>
      </c>
      <c r="AB1578" s="381">
        <v>49850</v>
      </c>
      <c r="AC1578" s="381">
        <v>53850</v>
      </c>
      <c r="AD1578" s="381">
        <v>57850</v>
      </c>
      <c r="AE1578" s="381">
        <v>61850</v>
      </c>
      <c r="AF1578" s="381">
        <v>65850</v>
      </c>
      <c r="AG1578" s="381">
        <v>9999</v>
      </c>
      <c r="AH1578" s="381" t="s">
        <v>9703</v>
      </c>
      <c r="AI1578" s="381" t="s">
        <v>9154</v>
      </c>
      <c r="AJ1578" s="381">
        <v>0</v>
      </c>
    </row>
    <row r="1579" spans="1:36">
      <c r="A1579" s="381" t="s">
        <v>556</v>
      </c>
      <c r="B1579" s="381" t="s">
        <v>9702</v>
      </c>
      <c r="C1579" s="381">
        <v>23</v>
      </c>
      <c r="D1579" s="381">
        <v>15</v>
      </c>
      <c r="E1579" s="381" t="s">
        <v>9675</v>
      </c>
      <c r="F1579" s="381" t="s">
        <v>9674</v>
      </c>
      <c r="G1579" s="381" t="s">
        <v>1042</v>
      </c>
      <c r="H1579" s="381">
        <v>62300</v>
      </c>
      <c r="I1579" s="381">
        <v>21850</v>
      </c>
      <c r="J1579" s="381">
        <v>24950</v>
      </c>
      <c r="K1579" s="381">
        <v>28050</v>
      </c>
      <c r="L1579" s="381">
        <v>31150</v>
      </c>
      <c r="M1579" s="381">
        <v>33650</v>
      </c>
      <c r="N1579" s="381">
        <v>36150</v>
      </c>
      <c r="O1579" s="381">
        <v>38650</v>
      </c>
      <c r="P1579" s="381">
        <v>41150</v>
      </c>
      <c r="Q1579" s="381">
        <v>13100</v>
      </c>
      <c r="R1579" s="381">
        <v>16240</v>
      </c>
      <c r="S1579" s="381">
        <v>20420</v>
      </c>
      <c r="T1579" s="381">
        <v>24600</v>
      </c>
      <c r="U1579" s="381">
        <v>28780</v>
      </c>
      <c r="V1579" s="381">
        <v>32960</v>
      </c>
      <c r="W1579" s="381">
        <v>37140</v>
      </c>
      <c r="X1579" s="381">
        <v>41150</v>
      </c>
      <c r="Y1579" s="381">
        <v>34900</v>
      </c>
      <c r="Z1579" s="381">
        <v>39900</v>
      </c>
      <c r="AA1579" s="381">
        <v>44900</v>
      </c>
      <c r="AB1579" s="381">
        <v>49850</v>
      </c>
      <c r="AC1579" s="381">
        <v>53850</v>
      </c>
      <c r="AD1579" s="381">
        <v>57850</v>
      </c>
      <c r="AE1579" s="381">
        <v>61850</v>
      </c>
      <c r="AF1579" s="381">
        <v>65850</v>
      </c>
      <c r="AG1579" s="381">
        <v>9999</v>
      </c>
      <c r="AH1579" s="381" t="s">
        <v>9701</v>
      </c>
      <c r="AI1579" s="381" t="s">
        <v>9154</v>
      </c>
      <c r="AJ1579" s="381">
        <v>0</v>
      </c>
    </row>
    <row r="1580" spans="1:36">
      <c r="A1580" s="381" t="s">
        <v>556</v>
      </c>
      <c r="B1580" s="381" t="s">
        <v>9700</v>
      </c>
      <c r="C1580" s="381">
        <v>23</v>
      </c>
      <c r="D1580" s="381">
        <v>15</v>
      </c>
      <c r="E1580" s="381" t="s">
        <v>9675</v>
      </c>
      <c r="F1580" s="381" t="s">
        <v>9674</v>
      </c>
      <c r="G1580" s="381" t="s">
        <v>1042</v>
      </c>
      <c r="H1580" s="381">
        <v>62300</v>
      </c>
      <c r="I1580" s="381">
        <v>21850</v>
      </c>
      <c r="J1580" s="381">
        <v>24950</v>
      </c>
      <c r="K1580" s="381">
        <v>28050</v>
      </c>
      <c r="L1580" s="381">
        <v>31150</v>
      </c>
      <c r="M1580" s="381">
        <v>33650</v>
      </c>
      <c r="N1580" s="381">
        <v>36150</v>
      </c>
      <c r="O1580" s="381">
        <v>38650</v>
      </c>
      <c r="P1580" s="381">
        <v>41150</v>
      </c>
      <c r="Q1580" s="381">
        <v>13100</v>
      </c>
      <c r="R1580" s="381">
        <v>16240</v>
      </c>
      <c r="S1580" s="381">
        <v>20420</v>
      </c>
      <c r="T1580" s="381">
        <v>24600</v>
      </c>
      <c r="U1580" s="381">
        <v>28780</v>
      </c>
      <c r="V1580" s="381">
        <v>32960</v>
      </c>
      <c r="W1580" s="381">
        <v>37140</v>
      </c>
      <c r="X1580" s="381">
        <v>41150</v>
      </c>
      <c r="Y1580" s="381">
        <v>34900</v>
      </c>
      <c r="Z1580" s="381">
        <v>39900</v>
      </c>
      <c r="AA1580" s="381">
        <v>44900</v>
      </c>
      <c r="AB1580" s="381">
        <v>49850</v>
      </c>
      <c r="AC1580" s="381">
        <v>53850</v>
      </c>
      <c r="AD1580" s="381">
        <v>57850</v>
      </c>
      <c r="AE1580" s="381">
        <v>61850</v>
      </c>
      <c r="AF1580" s="381">
        <v>65850</v>
      </c>
      <c r="AG1580" s="381">
        <v>9999</v>
      </c>
      <c r="AH1580" s="381" t="s">
        <v>9699</v>
      </c>
      <c r="AI1580" s="381" t="s">
        <v>9154</v>
      </c>
      <c r="AJ1580" s="381">
        <v>0</v>
      </c>
    </row>
    <row r="1581" spans="1:36">
      <c r="A1581" s="381" t="s">
        <v>556</v>
      </c>
      <c r="B1581" s="381" t="s">
        <v>9698</v>
      </c>
      <c r="C1581" s="381">
        <v>23</v>
      </c>
      <c r="D1581" s="381">
        <v>15</v>
      </c>
      <c r="E1581" s="381" t="s">
        <v>9675</v>
      </c>
      <c r="F1581" s="381" t="s">
        <v>9674</v>
      </c>
      <c r="G1581" s="381" t="s">
        <v>1042</v>
      </c>
      <c r="H1581" s="381">
        <v>62300</v>
      </c>
      <c r="I1581" s="381">
        <v>21850</v>
      </c>
      <c r="J1581" s="381">
        <v>24950</v>
      </c>
      <c r="K1581" s="381">
        <v>28050</v>
      </c>
      <c r="L1581" s="381">
        <v>31150</v>
      </c>
      <c r="M1581" s="381">
        <v>33650</v>
      </c>
      <c r="N1581" s="381">
        <v>36150</v>
      </c>
      <c r="O1581" s="381">
        <v>38650</v>
      </c>
      <c r="P1581" s="381">
        <v>41150</v>
      </c>
      <c r="Q1581" s="381">
        <v>13100</v>
      </c>
      <c r="R1581" s="381">
        <v>16240</v>
      </c>
      <c r="S1581" s="381">
        <v>20420</v>
      </c>
      <c r="T1581" s="381">
        <v>24600</v>
      </c>
      <c r="U1581" s="381">
        <v>28780</v>
      </c>
      <c r="V1581" s="381">
        <v>32960</v>
      </c>
      <c r="W1581" s="381">
        <v>37140</v>
      </c>
      <c r="X1581" s="381">
        <v>41150</v>
      </c>
      <c r="Y1581" s="381">
        <v>34900</v>
      </c>
      <c r="Z1581" s="381">
        <v>39900</v>
      </c>
      <c r="AA1581" s="381">
        <v>44900</v>
      </c>
      <c r="AB1581" s="381">
        <v>49850</v>
      </c>
      <c r="AC1581" s="381">
        <v>53850</v>
      </c>
      <c r="AD1581" s="381">
        <v>57850</v>
      </c>
      <c r="AE1581" s="381">
        <v>61850</v>
      </c>
      <c r="AF1581" s="381">
        <v>65850</v>
      </c>
      <c r="AG1581" s="381">
        <v>9999</v>
      </c>
      <c r="AH1581" s="381" t="s">
        <v>9697</v>
      </c>
      <c r="AI1581" s="381" t="s">
        <v>9154</v>
      </c>
      <c r="AJ1581" s="381">
        <v>0</v>
      </c>
    </row>
    <row r="1582" spans="1:36">
      <c r="A1582" s="381" t="s">
        <v>556</v>
      </c>
      <c r="B1582" s="381" t="s">
        <v>9696</v>
      </c>
      <c r="C1582" s="381">
        <v>23</v>
      </c>
      <c r="D1582" s="381">
        <v>15</v>
      </c>
      <c r="E1582" s="381" t="s">
        <v>9675</v>
      </c>
      <c r="F1582" s="381" t="s">
        <v>9674</v>
      </c>
      <c r="G1582" s="381" t="s">
        <v>1042</v>
      </c>
      <c r="H1582" s="381">
        <v>62300</v>
      </c>
      <c r="I1582" s="381">
        <v>21850</v>
      </c>
      <c r="J1582" s="381">
        <v>24950</v>
      </c>
      <c r="K1582" s="381">
        <v>28050</v>
      </c>
      <c r="L1582" s="381">
        <v>31150</v>
      </c>
      <c r="M1582" s="381">
        <v>33650</v>
      </c>
      <c r="N1582" s="381">
        <v>36150</v>
      </c>
      <c r="O1582" s="381">
        <v>38650</v>
      </c>
      <c r="P1582" s="381">
        <v>41150</v>
      </c>
      <c r="Q1582" s="381">
        <v>13100</v>
      </c>
      <c r="R1582" s="381">
        <v>16240</v>
      </c>
      <c r="S1582" s="381">
        <v>20420</v>
      </c>
      <c r="T1582" s="381">
        <v>24600</v>
      </c>
      <c r="U1582" s="381">
        <v>28780</v>
      </c>
      <c r="V1582" s="381">
        <v>32960</v>
      </c>
      <c r="W1582" s="381">
        <v>37140</v>
      </c>
      <c r="X1582" s="381">
        <v>41150</v>
      </c>
      <c r="Y1582" s="381">
        <v>34900</v>
      </c>
      <c r="Z1582" s="381">
        <v>39900</v>
      </c>
      <c r="AA1582" s="381">
        <v>44900</v>
      </c>
      <c r="AB1582" s="381">
        <v>49850</v>
      </c>
      <c r="AC1582" s="381">
        <v>53850</v>
      </c>
      <c r="AD1582" s="381">
        <v>57850</v>
      </c>
      <c r="AE1582" s="381">
        <v>61850</v>
      </c>
      <c r="AF1582" s="381">
        <v>65850</v>
      </c>
      <c r="AG1582" s="381">
        <v>9999</v>
      </c>
      <c r="AH1582" s="381" t="s">
        <v>6499</v>
      </c>
      <c r="AI1582" s="381" t="s">
        <v>9154</v>
      </c>
      <c r="AJ1582" s="381">
        <v>0</v>
      </c>
    </row>
    <row r="1583" spans="1:36">
      <c r="A1583" s="381" t="s">
        <v>556</v>
      </c>
      <c r="B1583" s="381" t="s">
        <v>9695</v>
      </c>
      <c r="C1583" s="381">
        <v>23</v>
      </c>
      <c r="D1583" s="381">
        <v>15</v>
      </c>
      <c r="E1583" s="381" t="s">
        <v>9675</v>
      </c>
      <c r="F1583" s="381" t="s">
        <v>9674</v>
      </c>
      <c r="G1583" s="381" t="s">
        <v>1042</v>
      </c>
      <c r="H1583" s="381">
        <v>62300</v>
      </c>
      <c r="I1583" s="381">
        <v>21850</v>
      </c>
      <c r="J1583" s="381">
        <v>24950</v>
      </c>
      <c r="K1583" s="381">
        <v>28050</v>
      </c>
      <c r="L1583" s="381">
        <v>31150</v>
      </c>
      <c r="M1583" s="381">
        <v>33650</v>
      </c>
      <c r="N1583" s="381">
        <v>36150</v>
      </c>
      <c r="O1583" s="381">
        <v>38650</v>
      </c>
      <c r="P1583" s="381">
        <v>41150</v>
      </c>
      <c r="Q1583" s="381">
        <v>13100</v>
      </c>
      <c r="R1583" s="381">
        <v>16240</v>
      </c>
      <c r="S1583" s="381">
        <v>20420</v>
      </c>
      <c r="T1583" s="381">
        <v>24600</v>
      </c>
      <c r="U1583" s="381">
        <v>28780</v>
      </c>
      <c r="V1583" s="381">
        <v>32960</v>
      </c>
      <c r="W1583" s="381">
        <v>37140</v>
      </c>
      <c r="X1583" s="381">
        <v>41150</v>
      </c>
      <c r="Y1583" s="381">
        <v>34900</v>
      </c>
      <c r="Z1583" s="381">
        <v>39900</v>
      </c>
      <c r="AA1583" s="381">
        <v>44900</v>
      </c>
      <c r="AB1583" s="381">
        <v>49850</v>
      </c>
      <c r="AC1583" s="381">
        <v>53850</v>
      </c>
      <c r="AD1583" s="381">
        <v>57850</v>
      </c>
      <c r="AE1583" s="381">
        <v>61850</v>
      </c>
      <c r="AF1583" s="381">
        <v>65850</v>
      </c>
      <c r="AG1583" s="381">
        <v>9999</v>
      </c>
      <c r="AH1583" s="381" t="s">
        <v>9694</v>
      </c>
      <c r="AI1583" s="381" t="s">
        <v>9154</v>
      </c>
      <c r="AJ1583" s="381">
        <v>0</v>
      </c>
    </row>
    <row r="1584" spans="1:36">
      <c r="A1584" s="381" t="s">
        <v>556</v>
      </c>
      <c r="B1584" s="381" t="s">
        <v>9693</v>
      </c>
      <c r="C1584" s="381">
        <v>23</v>
      </c>
      <c r="D1584" s="381">
        <v>15</v>
      </c>
      <c r="E1584" s="381" t="s">
        <v>9675</v>
      </c>
      <c r="F1584" s="381" t="s">
        <v>9674</v>
      </c>
      <c r="G1584" s="381" t="s">
        <v>1042</v>
      </c>
      <c r="H1584" s="381">
        <v>62300</v>
      </c>
      <c r="I1584" s="381">
        <v>21850</v>
      </c>
      <c r="J1584" s="381">
        <v>24950</v>
      </c>
      <c r="K1584" s="381">
        <v>28050</v>
      </c>
      <c r="L1584" s="381">
        <v>31150</v>
      </c>
      <c r="M1584" s="381">
        <v>33650</v>
      </c>
      <c r="N1584" s="381">
        <v>36150</v>
      </c>
      <c r="O1584" s="381">
        <v>38650</v>
      </c>
      <c r="P1584" s="381">
        <v>41150</v>
      </c>
      <c r="Q1584" s="381">
        <v>13100</v>
      </c>
      <c r="R1584" s="381">
        <v>16240</v>
      </c>
      <c r="S1584" s="381">
        <v>20420</v>
      </c>
      <c r="T1584" s="381">
        <v>24600</v>
      </c>
      <c r="U1584" s="381">
        <v>28780</v>
      </c>
      <c r="V1584" s="381">
        <v>32960</v>
      </c>
      <c r="W1584" s="381">
        <v>37140</v>
      </c>
      <c r="X1584" s="381">
        <v>41150</v>
      </c>
      <c r="Y1584" s="381">
        <v>34900</v>
      </c>
      <c r="Z1584" s="381">
        <v>39900</v>
      </c>
      <c r="AA1584" s="381">
        <v>44900</v>
      </c>
      <c r="AB1584" s="381">
        <v>49850</v>
      </c>
      <c r="AC1584" s="381">
        <v>53850</v>
      </c>
      <c r="AD1584" s="381">
        <v>57850</v>
      </c>
      <c r="AE1584" s="381">
        <v>61850</v>
      </c>
      <c r="AF1584" s="381">
        <v>65850</v>
      </c>
      <c r="AG1584" s="381">
        <v>9999</v>
      </c>
      <c r="AH1584" s="381" t="s">
        <v>9692</v>
      </c>
      <c r="AI1584" s="381" t="s">
        <v>9154</v>
      </c>
      <c r="AJ1584" s="381">
        <v>0</v>
      </c>
    </row>
    <row r="1585" spans="1:36">
      <c r="A1585" s="381" t="s">
        <v>556</v>
      </c>
      <c r="B1585" s="381" t="s">
        <v>9691</v>
      </c>
      <c r="C1585" s="381">
        <v>23</v>
      </c>
      <c r="D1585" s="381">
        <v>15</v>
      </c>
      <c r="E1585" s="381" t="s">
        <v>9675</v>
      </c>
      <c r="F1585" s="381" t="s">
        <v>9674</v>
      </c>
      <c r="G1585" s="381" t="s">
        <v>1042</v>
      </c>
      <c r="H1585" s="381">
        <v>62300</v>
      </c>
      <c r="I1585" s="381">
        <v>21850</v>
      </c>
      <c r="J1585" s="381">
        <v>24950</v>
      </c>
      <c r="K1585" s="381">
        <v>28050</v>
      </c>
      <c r="L1585" s="381">
        <v>31150</v>
      </c>
      <c r="M1585" s="381">
        <v>33650</v>
      </c>
      <c r="N1585" s="381">
        <v>36150</v>
      </c>
      <c r="O1585" s="381">
        <v>38650</v>
      </c>
      <c r="P1585" s="381">
        <v>41150</v>
      </c>
      <c r="Q1585" s="381">
        <v>13100</v>
      </c>
      <c r="R1585" s="381">
        <v>16240</v>
      </c>
      <c r="S1585" s="381">
        <v>20420</v>
      </c>
      <c r="T1585" s="381">
        <v>24600</v>
      </c>
      <c r="U1585" s="381">
        <v>28780</v>
      </c>
      <c r="V1585" s="381">
        <v>32960</v>
      </c>
      <c r="W1585" s="381">
        <v>37140</v>
      </c>
      <c r="X1585" s="381">
        <v>41150</v>
      </c>
      <c r="Y1585" s="381">
        <v>34900</v>
      </c>
      <c r="Z1585" s="381">
        <v>39900</v>
      </c>
      <c r="AA1585" s="381">
        <v>44900</v>
      </c>
      <c r="AB1585" s="381">
        <v>49850</v>
      </c>
      <c r="AC1585" s="381">
        <v>53850</v>
      </c>
      <c r="AD1585" s="381">
        <v>57850</v>
      </c>
      <c r="AE1585" s="381">
        <v>61850</v>
      </c>
      <c r="AF1585" s="381">
        <v>65850</v>
      </c>
      <c r="AG1585" s="381">
        <v>9999</v>
      </c>
      <c r="AH1585" s="381" t="s">
        <v>9690</v>
      </c>
      <c r="AI1585" s="381" t="s">
        <v>9154</v>
      </c>
      <c r="AJ1585" s="381">
        <v>0</v>
      </c>
    </row>
    <row r="1586" spans="1:36">
      <c r="A1586" s="381" t="s">
        <v>556</v>
      </c>
      <c r="B1586" s="381" t="s">
        <v>9689</v>
      </c>
      <c r="C1586" s="381">
        <v>23</v>
      </c>
      <c r="D1586" s="381">
        <v>15</v>
      </c>
      <c r="E1586" s="381" t="s">
        <v>9675</v>
      </c>
      <c r="F1586" s="381" t="s">
        <v>9674</v>
      </c>
      <c r="G1586" s="381" t="s">
        <v>1042</v>
      </c>
      <c r="H1586" s="381">
        <v>62300</v>
      </c>
      <c r="I1586" s="381">
        <v>21850</v>
      </c>
      <c r="J1586" s="381">
        <v>24950</v>
      </c>
      <c r="K1586" s="381">
        <v>28050</v>
      </c>
      <c r="L1586" s="381">
        <v>31150</v>
      </c>
      <c r="M1586" s="381">
        <v>33650</v>
      </c>
      <c r="N1586" s="381">
        <v>36150</v>
      </c>
      <c r="O1586" s="381">
        <v>38650</v>
      </c>
      <c r="P1586" s="381">
        <v>41150</v>
      </c>
      <c r="Q1586" s="381">
        <v>13100</v>
      </c>
      <c r="R1586" s="381">
        <v>16240</v>
      </c>
      <c r="S1586" s="381">
        <v>20420</v>
      </c>
      <c r="T1586" s="381">
        <v>24600</v>
      </c>
      <c r="U1586" s="381">
        <v>28780</v>
      </c>
      <c r="V1586" s="381">
        <v>32960</v>
      </c>
      <c r="W1586" s="381">
        <v>37140</v>
      </c>
      <c r="X1586" s="381">
        <v>41150</v>
      </c>
      <c r="Y1586" s="381">
        <v>34900</v>
      </c>
      <c r="Z1586" s="381">
        <v>39900</v>
      </c>
      <c r="AA1586" s="381">
        <v>44900</v>
      </c>
      <c r="AB1586" s="381">
        <v>49850</v>
      </c>
      <c r="AC1586" s="381">
        <v>53850</v>
      </c>
      <c r="AD1586" s="381">
        <v>57850</v>
      </c>
      <c r="AE1586" s="381">
        <v>61850</v>
      </c>
      <c r="AF1586" s="381">
        <v>65850</v>
      </c>
      <c r="AG1586" s="381">
        <v>9999</v>
      </c>
      <c r="AH1586" s="381" t="s">
        <v>9688</v>
      </c>
      <c r="AI1586" s="381" t="s">
        <v>9154</v>
      </c>
      <c r="AJ1586" s="381">
        <v>0</v>
      </c>
    </row>
    <row r="1587" spans="1:36">
      <c r="A1587" s="381" t="s">
        <v>556</v>
      </c>
      <c r="B1587" s="381" t="s">
        <v>9687</v>
      </c>
      <c r="C1587" s="381">
        <v>23</v>
      </c>
      <c r="D1587" s="381">
        <v>15</v>
      </c>
      <c r="E1587" s="381" t="s">
        <v>9675</v>
      </c>
      <c r="F1587" s="381" t="s">
        <v>9674</v>
      </c>
      <c r="G1587" s="381" t="s">
        <v>1042</v>
      </c>
      <c r="H1587" s="381">
        <v>62300</v>
      </c>
      <c r="I1587" s="381">
        <v>21850</v>
      </c>
      <c r="J1587" s="381">
        <v>24950</v>
      </c>
      <c r="K1587" s="381">
        <v>28050</v>
      </c>
      <c r="L1587" s="381">
        <v>31150</v>
      </c>
      <c r="M1587" s="381">
        <v>33650</v>
      </c>
      <c r="N1587" s="381">
        <v>36150</v>
      </c>
      <c r="O1587" s="381">
        <v>38650</v>
      </c>
      <c r="P1587" s="381">
        <v>41150</v>
      </c>
      <c r="Q1587" s="381">
        <v>13100</v>
      </c>
      <c r="R1587" s="381">
        <v>16240</v>
      </c>
      <c r="S1587" s="381">
        <v>20420</v>
      </c>
      <c r="T1587" s="381">
        <v>24600</v>
      </c>
      <c r="U1587" s="381">
        <v>28780</v>
      </c>
      <c r="V1587" s="381">
        <v>32960</v>
      </c>
      <c r="W1587" s="381">
        <v>37140</v>
      </c>
      <c r="X1587" s="381">
        <v>41150</v>
      </c>
      <c r="Y1587" s="381">
        <v>34900</v>
      </c>
      <c r="Z1587" s="381">
        <v>39900</v>
      </c>
      <c r="AA1587" s="381">
        <v>44900</v>
      </c>
      <c r="AB1587" s="381">
        <v>49850</v>
      </c>
      <c r="AC1587" s="381">
        <v>53850</v>
      </c>
      <c r="AD1587" s="381">
        <v>57850</v>
      </c>
      <c r="AE1587" s="381">
        <v>61850</v>
      </c>
      <c r="AF1587" s="381">
        <v>65850</v>
      </c>
      <c r="AG1587" s="381">
        <v>9999</v>
      </c>
      <c r="AH1587" s="381" t="s">
        <v>9686</v>
      </c>
      <c r="AI1587" s="381" t="s">
        <v>9154</v>
      </c>
      <c r="AJ1587" s="381">
        <v>0</v>
      </c>
    </row>
    <row r="1588" spans="1:36">
      <c r="A1588" s="381" t="s">
        <v>556</v>
      </c>
      <c r="B1588" s="381" t="s">
        <v>9685</v>
      </c>
      <c r="C1588" s="381">
        <v>23</v>
      </c>
      <c r="D1588" s="381">
        <v>15</v>
      </c>
      <c r="E1588" s="381" t="s">
        <v>9675</v>
      </c>
      <c r="F1588" s="381" t="s">
        <v>9674</v>
      </c>
      <c r="G1588" s="381" t="s">
        <v>1042</v>
      </c>
      <c r="H1588" s="381">
        <v>62300</v>
      </c>
      <c r="I1588" s="381">
        <v>21850</v>
      </c>
      <c r="J1588" s="381">
        <v>24950</v>
      </c>
      <c r="K1588" s="381">
        <v>28050</v>
      </c>
      <c r="L1588" s="381">
        <v>31150</v>
      </c>
      <c r="M1588" s="381">
        <v>33650</v>
      </c>
      <c r="N1588" s="381">
        <v>36150</v>
      </c>
      <c r="O1588" s="381">
        <v>38650</v>
      </c>
      <c r="P1588" s="381">
        <v>41150</v>
      </c>
      <c r="Q1588" s="381">
        <v>13100</v>
      </c>
      <c r="R1588" s="381">
        <v>16240</v>
      </c>
      <c r="S1588" s="381">
        <v>20420</v>
      </c>
      <c r="T1588" s="381">
        <v>24600</v>
      </c>
      <c r="U1588" s="381">
        <v>28780</v>
      </c>
      <c r="V1588" s="381">
        <v>32960</v>
      </c>
      <c r="W1588" s="381">
        <v>37140</v>
      </c>
      <c r="X1588" s="381">
        <v>41150</v>
      </c>
      <c r="Y1588" s="381">
        <v>34900</v>
      </c>
      <c r="Z1588" s="381">
        <v>39900</v>
      </c>
      <c r="AA1588" s="381">
        <v>44900</v>
      </c>
      <c r="AB1588" s="381">
        <v>49850</v>
      </c>
      <c r="AC1588" s="381">
        <v>53850</v>
      </c>
      <c r="AD1588" s="381">
        <v>57850</v>
      </c>
      <c r="AE1588" s="381">
        <v>61850</v>
      </c>
      <c r="AF1588" s="381">
        <v>65850</v>
      </c>
      <c r="AG1588" s="381">
        <v>9999</v>
      </c>
      <c r="AH1588" s="381" t="s">
        <v>9684</v>
      </c>
      <c r="AI1588" s="381" t="s">
        <v>9154</v>
      </c>
      <c r="AJ1588" s="381">
        <v>0</v>
      </c>
    </row>
    <row r="1589" spans="1:36">
      <c r="A1589" s="381" t="s">
        <v>556</v>
      </c>
      <c r="B1589" s="381" t="s">
        <v>9683</v>
      </c>
      <c r="C1589" s="381">
        <v>23</v>
      </c>
      <c r="D1589" s="381">
        <v>15</v>
      </c>
      <c r="E1589" s="381" t="s">
        <v>9675</v>
      </c>
      <c r="F1589" s="381" t="s">
        <v>9674</v>
      </c>
      <c r="G1589" s="381" t="s">
        <v>1042</v>
      </c>
      <c r="H1589" s="381">
        <v>62300</v>
      </c>
      <c r="I1589" s="381">
        <v>21850</v>
      </c>
      <c r="J1589" s="381">
        <v>24950</v>
      </c>
      <c r="K1589" s="381">
        <v>28050</v>
      </c>
      <c r="L1589" s="381">
        <v>31150</v>
      </c>
      <c r="M1589" s="381">
        <v>33650</v>
      </c>
      <c r="N1589" s="381">
        <v>36150</v>
      </c>
      <c r="O1589" s="381">
        <v>38650</v>
      </c>
      <c r="P1589" s="381">
        <v>41150</v>
      </c>
      <c r="Q1589" s="381">
        <v>13100</v>
      </c>
      <c r="R1589" s="381">
        <v>16240</v>
      </c>
      <c r="S1589" s="381">
        <v>20420</v>
      </c>
      <c r="T1589" s="381">
        <v>24600</v>
      </c>
      <c r="U1589" s="381">
        <v>28780</v>
      </c>
      <c r="V1589" s="381">
        <v>32960</v>
      </c>
      <c r="W1589" s="381">
        <v>37140</v>
      </c>
      <c r="X1589" s="381">
        <v>41150</v>
      </c>
      <c r="Y1589" s="381">
        <v>34900</v>
      </c>
      <c r="Z1589" s="381">
        <v>39900</v>
      </c>
      <c r="AA1589" s="381">
        <v>44900</v>
      </c>
      <c r="AB1589" s="381">
        <v>49850</v>
      </c>
      <c r="AC1589" s="381">
        <v>53850</v>
      </c>
      <c r="AD1589" s="381">
        <v>57850</v>
      </c>
      <c r="AE1589" s="381">
        <v>61850</v>
      </c>
      <c r="AF1589" s="381">
        <v>65850</v>
      </c>
      <c r="AG1589" s="381">
        <v>9999</v>
      </c>
      <c r="AH1589" s="381" t="s">
        <v>9682</v>
      </c>
      <c r="AI1589" s="381" t="s">
        <v>9154</v>
      </c>
      <c r="AJ1589" s="381">
        <v>0</v>
      </c>
    </row>
    <row r="1590" spans="1:36">
      <c r="A1590" s="381" t="s">
        <v>556</v>
      </c>
      <c r="B1590" s="381" t="s">
        <v>9681</v>
      </c>
      <c r="C1590" s="381">
        <v>23</v>
      </c>
      <c r="D1590" s="381">
        <v>15</v>
      </c>
      <c r="E1590" s="381" t="s">
        <v>9675</v>
      </c>
      <c r="F1590" s="381" t="s">
        <v>9674</v>
      </c>
      <c r="G1590" s="381" t="s">
        <v>1042</v>
      </c>
      <c r="H1590" s="381">
        <v>62300</v>
      </c>
      <c r="I1590" s="381">
        <v>21850</v>
      </c>
      <c r="J1590" s="381">
        <v>24950</v>
      </c>
      <c r="K1590" s="381">
        <v>28050</v>
      </c>
      <c r="L1590" s="381">
        <v>31150</v>
      </c>
      <c r="M1590" s="381">
        <v>33650</v>
      </c>
      <c r="N1590" s="381">
        <v>36150</v>
      </c>
      <c r="O1590" s="381">
        <v>38650</v>
      </c>
      <c r="P1590" s="381">
        <v>41150</v>
      </c>
      <c r="Q1590" s="381">
        <v>13100</v>
      </c>
      <c r="R1590" s="381">
        <v>16240</v>
      </c>
      <c r="S1590" s="381">
        <v>20420</v>
      </c>
      <c r="T1590" s="381">
        <v>24600</v>
      </c>
      <c r="U1590" s="381">
        <v>28780</v>
      </c>
      <c r="V1590" s="381">
        <v>32960</v>
      </c>
      <c r="W1590" s="381">
        <v>37140</v>
      </c>
      <c r="X1590" s="381">
        <v>41150</v>
      </c>
      <c r="Y1590" s="381">
        <v>34900</v>
      </c>
      <c r="Z1590" s="381">
        <v>39900</v>
      </c>
      <c r="AA1590" s="381">
        <v>44900</v>
      </c>
      <c r="AB1590" s="381">
        <v>49850</v>
      </c>
      <c r="AC1590" s="381">
        <v>53850</v>
      </c>
      <c r="AD1590" s="381">
        <v>57850</v>
      </c>
      <c r="AE1590" s="381">
        <v>61850</v>
      </c>
      <c r="AF1590" s="381">
        <v>65850</v>
      </c>
      <c r="AG1590" s="381">
        <v>9999</v>
      </c>
      <c r="AH1590" s="381" t="s">
        <v>9680</v>
      </c>
      <c r="AI1590" s="381" t="s">
        <v>9154</v>
      </c>
      <c r="AJ1590" s="381">
        <v>0</v>
      </c>
    </row>
    <row r="1591" spans="1:36">
      <c r="A1591" s="381" t="s">
        <v>556</v>
      </c>
      <c r="B1591" s="381" t="s">
        <v>9679</v>
      </c>
      <c r="C1591" s="381">
        <v>23</v>
      </c>
      <c r="D1591" s="381">
        <v>15</v>
      </c>
      <c r="E1591" s="381" t="s">
        <v>9675</v>
      </c>
      <c r="F1591" s="381" t="s">
        <v>9674</v>
      </c>
      <c r="G1591" s="381" t="s">
        <v>1042</v>
      </c>
      <c r="H1591" s="381">
        <v>62300</v>
      </c>
      <c r="I1591" s="381">
        <v>21850</v>
      </c>
      <c r="J1591" s="381">
        <v>24950</v>
      </c>
      <c r="K1591" s="381">
        <v>28050</v>
      </c>
      <c r="L1591" s="381">
        <v>31150</v>
      </c>
      <c r="M1591" s="381">
        <v>33650</v>
      </c>
      <c r="N1591" s="381">
        <v>36150</v>
      </c>
      <c r="O1591" s="381">
        <v>38650</v>
      </c>
      <c r="P1591" s="381">
        <v>41150</v>
      </c>
      <c r="Q1591" s="381">
        <v>13100</v>
      </c>
      <c r="R1591" s="381">
        <v>16240</v>
      </c>
      <c r="S1591" s="381">
        <v>20420</v>
      </c>
      <c r="T1591" s="381">
        <v>24600</v>
      </c>
      <c r="U1591" s="381">
        <v>28780</v>
      </c>
      <c r="V1591" s="381">
        <v>32960</v>
      </c>
      <c r="W1591" s="381">
        <v>37140</v>
      </c>
      <c r="X1591" s="381">
        <v>41150</v>
      </c>
      <c r="Y1591" s="381">
        <v>34900</v>
      </c>
      <c r="Z1591" s="381">
        <v>39900</v>
      </c>
      <c r="AA1591" s="381">
        <v>44900</v>
      </c>
      <c r="AB1591" s="381">
        <v>49850</v>
      </c>
      <c r="AC1591" s="381">
        <v>53850</v>
      </c>
      <c r="AD1591" s="381">
        <v>57850</v>
      </c>
      <c r="AE1591" s="381">
        <v>61850</v>
      </c>
      <c r="AF1591" s="381">
        <v>65850</v>
      </c>
      <c r="AG1591" s="381">
        <v>9999</v>
      </c>
      <c r="AH1591" s="381" t="s">
        <v>9678</v>
      </c>
      <c r="AI1591" s="381" t="s">
        <v>9154</v>
      </c>
      <c r="AJ1591" s="381">
        <v>0</v>
      </c>
    </row>
    <row r="1592" spans="1:36">
      <c r="A1592" s="381" t="s">
        <v>556</v>
      </c>
      <c r="B1592" s="381" t="s">
        <v>9677</v>
      </c>
      <c r="C1592" s="381">
        <v>23</v>
      </c>
      <c r="D1592" s="381">
        <v>15</v>
      </c>
      <c r="E1592" s="381" t="s">
        <v>9675</v>
      </c>
      <c r="F1592" s="381" t="s">
        <v>9674</v>
      </c>
      <c r="G1592" s="381" t="s">
        <v>1042</v>
      </c>
      <c r="H1592" s="381">
        <v>62300</v>
      </c>
      <c r="I1592" s="381">
        <v>21850</v>
      </c>
      <c r="J1592" s="381">
        <v>24950</v>
      </c>
      <c r="K1592" s="381">
        <v>28050</v>
      </c>
      <c r="L1592" s="381">
        <v>31150</v>
      </c>
      <c r="M1592" s="381">
        <v>33650</v>
      </c>
      <c r="N1592" s="381">
        <v>36150</v>
      </c>
      <c r="O1592" s="381">
        <v>38650</v>
      </c>
      <c r="P1592" s="381">
        <v>41150</v>
      </c>
      <c r="Q1592" s="381">
        <v>13100</v>
      </c>
      <c r="R1592" s="381">
        <v>16240</v>
      </c>
      <c r="S1592" s="381">
        <v>20420</v>
      </c>
      <c r="T1592" s="381">
        <v>24600</v>
      </c>
      <c r="U1592" s="381">
        <v>28780</v>
      </c>
      <c r="V1592" s="381">
        <v>32960</v>
      </c>
      <c r="W1592" s="381">
        <v>37140</v>
      </c>
      <c r="X1592" s="381">
        <v>41150</v>
      </c>
      <c r="Y1592" s="381">
        <v>34900</v>
      </c>
      <c r="Z1592" s="381">
        <v>39900</v>
      </c>
      <c r="AA1592" s="381">
        <v>44900</v>
      </c>
      <c r="AB1592" s="381">
        <v>49850</v>
      </c>
      <c r="AC1592" s="381">
        <v>53850</v>
      </c>
      <c r="AD1592" s="381">
        <v>57850</v>
      </c>
      <c r="AE1592" s="381">
        <v>61850</v>
      </c>
      <c r="AF1592" s="381">
        <v>65850</v>
      </c>
      <c r="AG1592" s="381">
        <v>9999</v>
      </c>
      <c r="AH1592" s="381" t="s">
        <v>6457</v>
      </c>
      <c r="AI1592" s="381" t="s">
        <v>9154</v>
      </c>
      <c r="AJ1592" s="381">
        <v>0</v>
      </c>
    </row>
    <row r="1593" spans="1:36">
      <c r="A1593" s="381" t="s">
        <v>556</v>
      </c>
      <c r="B1593" s="381" t="s">
        <v>9676</v>
      </c>
      <c r="C1593" s="381">
        <v>23</v>
      </c>
      <c r="D1593" s="381">
        <v>15</v>
      </c>
      <c r="E1593" s="381" t="s">
        <v>9675</v>
      </c>
      <c r="F1593" s="381" t="s">
        <v>9674</v>
      </c>
      <c r="G1593" s="381" t="s">
        <v>1042</v>
      </c>
      <c r="H1593" s="381">
        <v>62300</v>
      </c>
      <c r="I1593" s="381">
        <v>21850</v>
      </c>
      <c r="J1593" s="381">
        <v>24950</v>
      </c>
      <c r="K1593" s="381">
        <v>28050</v>
      </c>
      <c r="L1593" s="381">
        <v>31150</v>
      </c>
      <c r="M1593" s="381">
        <v>33650</v>
      </c>
      <c r="N1593" s="381">
        <v>36150</v>
      </c>
      <c r="O1593" s="381">
        <v>38650</v>
      </c>
      <c r="P1593" s="381">
        <v>41150</v>
      </c>
      <c r="Q1593" s="381">
        <v>13100</v>
      </c>
      <c r="R1593" s="381">
        <v>16240</v>
      </c>
      <c r="S1593" s="381">
        <v>20420</v>
      </c>
      <c r="T1593" s="381">
        <v>24600</v>
      </c>
      <c r="U1593" s="381">
        <v>28780</v>
      </c>
      <c r="V1593" s="381">
        <v>32960</v>
      </c>
      <c r="W1593" s="381">
        <v>37140</v>
      </c>
      <c r="X1593" s="381">
        <v>41150</v>
      </c>
      <c r="Y1593" s="381">
        <v>34900</v>
      </c>
      <c r="Z1593" s="381">
        <v>39900</v>
      </c>
      <c r="AA1593" s="381">
        <v>44900</v>
      </c>
      <c r="AB1593" s="381">
        <v>49850</v>
      </c>
      <c r="AC1593" s="381">
        <v>53850</v>
      </c>
      <c r="AD1593" s="381">
        <v>57850</v>
      </c>
      <c r="AE1593" s="381">
        <v>61850</v>
      </c>
      <c r="AF1593" s="381">
        <v>65850</v>
      </c>
      <c r="AG1593" s="381">
        <v>9999</v>
      </c>
      <c r="AH1593" s="381" t="s">
        <v>9673</v>
      </c>
      <c r="AI1593" s="381" t="s">
        <v>9154</v>
      </c>
      <c r="AJ1593" s="381">
        <v>0</v>
      </c>
    </row>
    <row r="1594" spans="1:36">
      <c r="A1594" s="381" t="s">
        <v>556</v>
      </c>
      <c r="B1594" s="381" t="s">
        <v>9672</v>
      </c>
      <c r="C1594" s="381">
        <v>23</v>
      </c>
      <c r="D1594" s="381">
        <v>17</v>
      </c>
      <c r="E1594" s="381" t="s">
        <v>9608</v>
      </c>
      <c r="F1594" s="381" t="s">
        <v>9607</v>
      </c>
      <c r="G1594" s="381" t="s">
        <v>9606</v>
      </c>
      <c r="H1594" s="381">
        <v>52200</v>
      </c>
      <c r="I1594" s="381">
        <v>19600</v>
      </c>
      <c r="J1594" s="381">
        <v>22400</v>
      </c>
      <c r="K1594" s="381">
        <v>25200</v>
      </c>
      <c r="L1594" s="381">
        <v>27950</v>
      </c>
      <c r="M1594" s="381">
        <v>30200</v>
      </c>
      <c r="N1594" s="381">
        <v>32450</v>
      </c>
      <c r="O1594" s="381">
        <v>34700</v>
      </c>
      <c r="P1594" s="381">
        <v>36900</v>
      </c>
      <c r="Q1594" s="381">
        <v>12060</v>
      </c>
      <c r="R1594" s="381">
        <v>16240</v>
      </c>
      <c r="S1594" s="381">
        <v>20420</v>
      </c>
      <c r="T1594" s="381">
        <v>24600</v>
      </c>
      <c r="U1594" s="381">
        <v>28780</v>
      </c>
      <c r="V1594" s="381">
        <v>32450</v>
      </c>
      <c r="W1594" s="381">
        <v>34700</v>
      </c>
      <c r="X1594" s="381">
        <v>36900</v>
      </c>
      <c r="Y1594" s="381">
        <v>31300</v>
      </c>
      <c r="Z1594" s="381">
        <v>35800</v>
      </c>
      <c r="AA1594" s="381">
        <v>40250</v>
      </c>
      <c r="AB1594" s="381">
        <v>44700</v>
      </c>
      <c r="AC1594" s="381">
        <v>48300</v>
      </c>
      <c r="AD1594" s="381">
        <v>51900</v>
      </c>
      <c r="AE1594" s="381">
        <v>55450</v>
      </c>
      <c r="AF1594" s="381">
        <v>59050</v>
      </c>
      <c r="AG1594" s="381">
        <v>9999</v>
      </c>
      <c r="AH1594" s="381" t="s">
        <v>2144</v>
      </c>
      <c r="AI1594" s="381" t="s">
        <v>9154</v>
      </c>
      <c r="AJ1594" s="381">
        <v>0</v>
      </c>
    </row>
    <row r="1595" spans="1:36">
      <c r="A1595" s="381" t="s">
        <v>556</v>
      </c>
      <c r="B1595" s="381" t="s">
        <v>9671</v>
      </c>
      <c r="C1595" s="381">
        <v>23</v>
      </c>
      <c r="D1595" s="381">
        <v>17</v>
      </c>
      <c r="E1595" s="381" t="s">
        <v>9608</v>
      </c>
      <c r="F1595" s="381" t="s">
        <v>9607</v>
      </c>
      <c r="G1595" s="381" t="s">
        <v>9606</v>
      </c>
      <c r="H1595" s="381">
        <v>52200</v>
      </c>
      <c r="I1595" s="381">
        <v>19600</v>
      </c>
      <c r="J1595" s="381">
        <v>22400</v>
      </c>
      <c r="K1595" s="381">
        <v>25200</v>
      </c>
      <c r="L1595" s="381">
        <v>27950</v>
      </c>
      <c r="M1595" s="381">
        <v>30200</v>
      </c>
      <c r="N1595" s="381">
        <v>32450</v>
      </c>
      <c r="O1595" s="381">
        <v>34700</v>
      </c>
      <c r="P1595" s="381">
        <v>36900</v>
      </c>
      <c r="Q1595" s="381">
        <v>12060</v>
      </c>
      <c r="R1595" s="381">
        <v>16240</v>
      </c>
      <c r="S1595" s="381">
        <v>20420</v>
      </c>
      <c r="T1595" s="381">
        <v>24600</v>
      </c>
      <c r="U1595" s="381">
        <v>28780</v>
      </c>
      <c r="V1595" s="381">
        <v>32450</v>
      </c>
      <c r="W1595" s="381">
        <v>34700</v>
      </c>
      <c r="X1595" s="381">
        <v>36900</v>
      </c>
      <c r="Y1595" s="381">
        <v>31300</v>
      </c>
      <c r="Z1595" s="381">
        <v>35800</v>
      </c>
      <c r="AA1595" s="381">
        <v>40250</v>
      </c>
      <c r="AB1595" s="381">
        <v>44700</v>
      </c>
      <c r="AC1595" s="381">
        <v>48300</v>
      </c>
      <c r="AD1595" s="381">
        <v>51900</v>
      </c>
      <c r="AE1595" s="381">
        <v>55450</v>
      </c>
      <c r="AF1595" s="381">
        <v>59050</v>
      </c>
      <c r="AG1595" s="381">
        <v>9999</v>
      </c>
      <c r="AH1595" s="381" t="s">
        <v>2138</v>
      </c>
      <c r="AI1595" s="381" t="s">
        <v>9154</v>
      </c>
      <c r="AJ1595" s="381">
        <v>0</v>
      </c>
    </row>
    <row r="1596" spans="1:36">
      <c r="A1596" s="381" t="s">
        <v>556</v>
      </c>
      <c r="B1596" s="381" t="s">
        <v>9670</v>
      </c>
      <c r="C1596" s="381">
        <v>23</v>
      </c>
      <c r="D1596" s="381">
        <v>17</v>
      </c>
      <c r="E1596" s="381" t="s">
        <v>9608</v>
      </c>
      <c r="F1596" s="381" t="s">
        <v>9607</v>
      </c>
      <c r="G1596" s="381" t="s">
        <v>9606</v>
      </c>
      <c r="H1596" s="381">
        <v>52200</v>
      </c>
      <c r="I1596" s="381">
        <v>19600</v>
      </c>
      <c r="J1596" s="381">
        <v>22400</v>
      </c>
      <c r="K1596" s="381">
        <v>25200</v>
      </c>
      <c r="L1596" s="381">
        <v>27950</v>
      </c>
      <c r="M1596" s="381">
        <v>30200</v>
      </c>
      <c r="N1596" s="381">
        <v>32450</v>
      </c>
      <c r="O1596" s="381">
        <v>34700</v>
      </c>
      <c r="P1596" s="381">
        <v>36900</v>
      </c>
      <c r="Q1596" s="381">
        <v>12060</v>
      </c>
      <c r="R1596" s="381">
        <v>16240</v>
      </c>
      <c r="S1596" s="381">
        <v>20420</v>
      </c>
      <c r="T1596" s="381">
        <v>24600</v>
      </c>
      <c r="U1596" s="381">
        <v>28780</v>
      </c>
      <c r="V1596" s="381">
        <v>32450</v>
      </c>
      <c r="W1596" s="381">
        <v>34700</v>
      </c>
      <c r="X1596" s="381">
        <v>36900</v>
      </c>
      <c r="Y1596" s="381">
        <v>31300</v>
      </c>
      <c r="Z1596" s="381">
        <v>35800</v>
      </c>
      <c r="AA1596" s="381">
        <v>40250</v>
      </c>
      <c r="AB1596" s="381">
        <v>44700</v>
      </c>
      <c r="AC1596" s="381">
        <v>48300</v>
      </c>
      <c r="AD1596" s="381">
        <v>51900</v>
      </c>
      <c r="AE1596" s="381">
        <v>55450</v>
      </c>
      <c r="AF1596" s="381">
        <v>59050</v>
      </c>
      <c r="AG1596" s="381">
        <v>9999</v>
      </c>
      <c r="AH1596" s="381" t="s">
        <v>9669</v>
      </c>
      <c r="AI1596" s="381" t="s">
        <v>9154</v>
      </c>
      <c r="AJ1596" s="381">
        <v>0</v>
      </c>
    </row>
    <row r="1597" spans="1:36">
      <c r="A1597" s="381" t="s">
        <v>556</v>
      </c>
      <c r="B1597" s="381" t="s">
        <v>9668</v>
      </c>
      <c r="C1597" s="381">
        <v>23</v>
      </c>
      <c r="D1597" s="381">
        <v>17</v>
      </c>
      <c r="E1597" s="381" t="s">
        <v>9608</v>
      </c>
      <c r="F1597" s="381" t="s">
        <v>9607</v>
      </c>
      <c r="G1597" s="381" t="s">
        <v>9606</v>
      </c>
      <c r="H1597" s="381">
        <v>52200</v>
      </c>
      <c r="I1597" s="381">
        <v>19600</v>
      </c>
      <c r="J1597" s="381">
        <v>22400</v>
      </c>
      <c r="K1597" s="381">
        <v>25200</v>
      </c>
      <c r="L1597" s="381">
        <v>27950</v>
      </c>
      <c r="M1597" s="381">
        <v>30200</v>
      </c>
      <c r="N1597" s="381">
        <v>32450</v>
      </c>
      <c r="O1597" s="381">
        <v>34700</v>
      </c>
      <c r="P1597" s="381">
        <v>36900</v>
      </c>
      <c r="Q1597" s="381">
        <v>12060</v>
      </c>
      <c r="R1597" s="381">
        <v>16240</v>
      </c>
      <c r="S1597" s="381">
        <v>20420</v>
      </c>
      <c r="T1597" s="381">
        <v>24600</v>
      </c>
      <c r="U1597" s="381">
        <v>28780</v>
      </c>
      <c r="V1597" s="381">
        <v>32450</v>
      </c>
      <c r="W1597" s="381">
        <v>34700</v>
      </c>
      <c r="X1597" s="381">
        <v>36900</v>
      </c>
      <c r="Y1597" s="381">
        <v>31300</v>
      </c>
      <c r="Z1597" s="381">
        <v>35800</v>
      </c>
      <c r="AA1597" s="381">
        <v>40250</v>
      </c>
      <c r="AB1597" s="381">
        <v>44700</v>
      </c>
      <c r="AC1597" s="381">
        <v>48300</v>
      </c>
      <c r="AD1597" s="381">
        <v>51900</v>
      </c>
      <c r="AE1597" s="381">
        <v>55450</v>
      </c>
      <c r="AF1597" s="381">
        <v>59050</v>
      </c>
      <c r="AG1597" s="381">
        <v>9999</v>
      </c>
      <c r="AH1597" s="381" t="s">
        <v>9667</v>
      </c>
      <c r="AI1597" s="381" t="s">
        <v>9154</v>
      </c>
      <c r="AJ1597" s="381">
        <v>0</v>
      </c>
    </row>
    <row r="1598" spans="1:36">
      <c r="A1598" s="381" t="s">
        <v>556</v>
      </c>
      <c r="B1598" s="381" t="s">
        <v>9666</v>
      </c>
      <c r="C1598" s="381">
        <v>23</v>
      </c>
      <c r="D1598" s="381">
        <v>17</v>
      </c>
      <c r="E1598" s="381" t="s">
        <v>9608</v>
      </c>
      <c r="F1598" s="381" t="s">
        <v>9607</v>
      </c>
      <c r="G1598" s="381" t="s">
        <v>9606</v>
      </c>
      <c r="H1598" s="381">
        <v>52200</v>
      </c>
      <c r="I1598" s="381">
        <v>19600</v>
      </c>
      <c r="J1598" s="381">
        <v>22400</v>
      </c>
      <c r="K1598" s="381">
        <v>25200</v>
      </c>
      <c r="L1598" s="381">
        <v>27950</v>
      </c>
      <c r="M1598" s="381">
        <v>30200</v>
      </c>
      <c r="N1598" s="381">
        <v>32450</v>
      </c>
      <c r="O1598" s="381">
        <v>34700</v>
      </c>
      <c r="P1598" s="381">
        <v>36900</v>
      </c>
      <c r="Q1598" s="381">
        <v>12060</v>
      </c>
      <c r="R1598" s="381">
        <v>16240</v>
      </c>
      <c r="S1598" s="381">
        <v>20420</v>
      </c>
      <c r="T1598" s="381">
        <v>24600</v>
      </c>
      <c r="U1598" s="381">
        <v>28780</v>
      </c>
      <c r="V1598" s="381">
        <v>32450</v>
      </c>
      <c r="W1598" s="381">
        <v>34700</v>
      </c>
      <c r="X1598" s="381">
        <v>36900</v>
      </c>
      <c r="Y1598" s="381">
        <v>31300</v>
      </c>
      <c r="Z1598" s="381">
        <v>35800</v>
      </c>
      <c r="AA1598" s="381">
        <v>40250</v>
      </c>
      <c r="AB1598" s="381">
        <v>44700</v>
      </c>
      <c r="AC1598" s="381">
        <v>48300</v>
      </c>
      <c r="AD1598" s="381">
        <v>51900</v>
      </c>
      <c r="AE1598" s="381">
        <v>55450</v>
      </c>
      <c r="AF1598" s="381">
        <v>59050</v>
      </c>
      <c r="AG1598" s="381">
        <v>9999</v>
      </c>
      <c r="AH1598" s="381" t="s">
        <v>9665</v>
      </c>
      <c r="AI1598" s="381" t="s">
        <v>9154</v>
      </c>
      <c r="AJ1598" s="381">
        <v>0</v>
      </c>
    </row>
    <row r="1599" spans="1:36">
      <c r="A1599" s="381" t="s">
        <v>556</v>
      </c>
      <c r="B1599" s="381" t="s">
        <v>9664</v>
      </c>
      <c r="C1599" s="381">
        <v>23</v>
      </c>
      <c r="D1599" s="381">
        <v>17</v>
      </c>
      <c r="E1599" s="381" t="s">
        <v>9608</v>
      </c>
      <c r="F1599" s="381" t="s">
        <v>9607</v>
      </c>
      <c r="G1599" s="381" t="s">
        <v>9606</v>
      </c>
      <c r="H1599" s="381">
        <v>52200</v>
      </c>
      <c r="I1599" s="381">
        <v>19600</v>
      </c>
      <c r="J1599" s="381">
        <v>22400</v>
      </c>
      <c r="K1599" s="381">
        <v>25200</v>
      </c>
      <c r="L1599" s="381">
        <v>27950</v>
      </c>
      <c r="M1599" s="381">
        <v>30200</v>
      </c>
      <c r="N1599" s="381">
        <v>32450</v>
      </c>
      <c r="O1599" s="381">
        <v>34700</v>
      </c>
      <c r="P1599" s="381">
        <v>36900</v>
      </c>
      <c r="Q1599" s="381">
        <v>12060</v>
      </c>
      <c r="R1599" s="381">
        <v>16240</v>
      </c>
      <c r="S1599" s="381">
        <v>20420</v>
      </c>
      <c r="T1599" s="381">
        <v>24600</v>
      </c>
      <c r="U1599" s="381">
        <v>28780</v>
      </c>
      <c r="V1599" s="381">
        <v>32450</v>
      </c>
      <c r="W1599" s="381">
        <v>34700</v>
      </c>
      <c r="X1599" s="381">
        <v>36900</v>
      </c>
      <c r="Y1599" s="381">
        <v>31300</v>
      </c>
      <c r="Z1599" s="381">
        <v>35800</v>
      </c>
      <c r="AA1599" s="381">
        <v>40250</v>
      </c>
      <c r="AB1599" s="381">
        <v>44700</v>
      </c>
      <c r="AC1599" s="381">
        <v>48300</v>
      </c>
      <c r="AD1599" s="381">
        <v>51900</v>
      </c>
      <c r="AE1599" s="381">
        <v>55450</v>
      </c>
      <c r="AF1599" s="381">
        <v>59050</v>
      </c>
      <c r="AG1599" s="381">
        <v>9999</v>
      </c>
      <c r="AH1599" s="381" t="s">
        <v>8652</v>
      </c>
      <c r="AI1599" s="381" t="s">
        <v>9154</v>
      </c>
      <c r="AJ1599" s="381">
        <v>0</v>
      </c>
    </row>
    <row r="1600" spans="1:36">
      <c r="A1600" s="381" t="s">
        <v>556</v>
      </c>
      <c r="B1600" s="381" t="s">
        <v>9663</v>
      </c>
      <c r="C1600" s="381">
        <v>23</v>
      </c>
      <c r="D1600" s="381">
        <v>17</v>
      </c>
      <c r="E1600" s="381" t="s">
        <v>9608</v>
      </c>
      <c r="F1600" s="381" t="s">
        <v>9607</v>
      </c>
      <c r="G1600" s="381" t="s">
        <v>9606</v>
      </c>
      <c r="H1600" s="381">
        <v>52200</v>
      </c>
      <c r="I1600" s="381">
        <v>19600</v>
      </c>
      <c r="J1600" s="381">
        <v>22400</v>
      </c>
      <c r="K1600" s="381">
        <v>25200</v>
      </c>
      <c r="L1600" s="381">
        <v>27950</v>
      </c>
      <c r="M1600" s="381">
        <v>30200</v>
      </c>
      <c r="N1600" s="381">
        <v>32450</v>
      </c>
      <c r="O1600" s="381">
        <v>34700</v>
      </c>
      <c r="P1600" s="381">
        <v>36900</v>
      </c>
      <c r="Q1600" s="381">
        <v>12060</v>
      </c>
      <c r="R1600" s="381">
        <v>16240</v>
      </c>
      <c r="S1600" s="381">
        <v>20420</v>
      </c>
      <c r="T1600" s="381">
        <v>24600</v>
      </c>
      <c r="U1600" s="381">
        <v>28780</v>
      </c>
      <c r="V1600" s="381">
        <v>32450</v>
      </c>
      <c r="W1600" s="381">
        <v>34700</v>
      </c>
      <c r="X1600" s="381">
        <v>36900</v>
      </c>
      <c r="Y1600" s="381">
        <v>31300</v>
      </c>
      <c r="Z1600" s="381">
        <v>35800</v>
      </c>
      <c r="AA1600" s="381">
        <v>40250</v>
      </c>
      <c r="AB1600" s="381">
        <v>44700</v>
      </c>
      <c r="AC1600" s="381">
        <v>48300</v>
      </c>
      <c r="AD1600" s="381">
        <v>51900</v>
      </c>
      <c r="AE1600" s="381">
        <v>55450</v>
      </c>
      <c r="AF1600" s="381">
        <v>59050</v>
      </c>
      <c r="AG1600" s="381">
        <v>9999</v>
      </c>
      <c r="AH1600" s="381" t="s">
        <v>9662</v>
      </c>
      <c r="AI1600" s="381" t="s">
        <v>9154</v>
      </c>
      <c r="AJ1600" s="381">
        <v>0</v>
      </c>
    </row>
    <row r="1601" spans="1:36">
      <c r="A1601" s="381" t="s">
        <v>556</v>
      </c>
      <c r="B1601" s="381" t="s">
        <v>9661</v>
      </c>
      <c r="C1601" s="381">
        <v>23</v>
      </c>
      <c r="D1601" s="381">
        <v>17</v>
      </c>
      <c r="E1601" s="381" t="s">
        <v>9608</v>
      </c>
      <c r="F1601" s="381" t="s">
        <v>9607</v>
      </c>
      <c r="G1601" s="381" t="s">
        <v>9606</v>
      </c>
      <c r="H1601" s="381">
        <v>52200</v>
      </c>
      <c r="I1601" s="381">
        <v>19600</v>
      </c>
      <c r="J1601" s="381">
        <v>22400</v>
      </c>
      <c r="K1601" s="381">
        <v>25200</v>
      </c>
      <c r="L1601" s="381">
        <v>27950</v>
      </c>
      <c r="M1601" s="381">
        <v>30200</v>
      </c>
      <c r="N1601" s="381">
        <v>32450</v>
      </c>
      <c r="O1601" s="381">
        <v>34700</v>
      </c>
      <c r="P1601" s="381">
        <v>36900</v>
      </c>
      <c r="Q1601" s="381">
        <v>12060</v>
      </c>
      <c r="R1601" s="381">
        <v>16240</v>
      </c>
      <c r="S1601" s="381">
        <v>20420</v>
      </c>
      <c r="T1601" s="381">
        <v>24600</v>
      </c>
      <c r="U1601" s="381">
        <v>28780</v>
      </c>
      <c r="V1601" s="381">
        <v>32450</v>
      </c>
      <c r="W1601" s="381">
        <v>34700</v>
      </c>
      <c r="X1601" s="381">
        <v>36900</v>
      </c>
      <c r="Y1601" s="381">
        <v>31300</v>
      </c>
      <c r="Z1601" s="381">
        <v>35800</v>
      </c>
      <c r="AA1601" s="381">
        <v>40250</v>
      </c>
      <c r="AB1601" s="381">
        <v>44700</v>
      </c>
      <c r="AC1601" s="381">
        <v>48300</v>
      </c>
      <c r="AD1601" s="381">
        <v>51900</v>
      </c>
      <c r="AE1601" s="381">
        <v>55450</v>
      </c>
      <c r="AF1601" s="381">
        <v>59050</v>
      </c>
      <c r="AG1601" s="381">
        <v>9999</v>
      </c>
      <c r="AH1601" s="381" t="s">
        <v>9660</v>
      </c>
      <c r="AI1601" s="381" t="s">
        <v>9154</v>
      </c>
      <c r="AJ1601" s="381">
        <v>0</v>
      </c>
    </row>
    <row r="1602" spans="1:36">
      <c r="A1602" s="381" t="s">
        <v>556</v>
      </c>
      <c r="B1602" s="381" t="s">
        <v>9659</v>
      </c>
      <c r="C1602" s="381">
        <v>23</v>
      </c>
      <c r="D1602" s="381">
        <v>17</v>
      </c>
      <c r="E1602" s="381" t="s">
        <v>9608</v>
      </c>
      <c r="F1602" s="381" t="s">
        <v>9607</v>
      </c>
      <c r="G1602" s="381" t="s">
        <v>9606</v>
      </c>
      <c r="H1602" s="381">
        <v>52200</v>
      </c>
      <c r="I1602" s="381">
        <v>19600</v>
      </c>
      <c r="J1602" s="381">
        <v>22400</v>
      </c>
      <c r="K1602" s="381">
        <v>25200</v>
      </c>
      <c r="L1602" s="381">
        <v>27950</v>
      </c>
      <c r="M1602" s="381">
        <v>30200</v>
      </c>
      <c r="N1602" s="381">
        <v>32450</v>
      </c>
      <c r="O1602" s="381">
        <v>34700</v>
      </c>
      <c r="P1602" s="381">
        <v>36900</v>
      </c>
      <c r="Q1602" s="381">
        <v>12060</v>
      </c>
      <c r="R1602" s="381">
        <v>16240</v>
      </c>
      <c r="S1602" s="381">
        <v>20420</v>
      </c>
      <c r="T1602" s="381">
        <v>24600</v>
      </c>
      <c r="U1602" s="381">
        <v>28780</v>
      </c>
      <c r="V1602" s="381">
        <v>32450</v>
      </c>
      <c r="W1602" s="381">
        <v>34700</v>
      </c>
      <c r="X1602" s="381">
        <v>36900</v>
      </c>
      <c r="Y1602" s="381">
        <v>31300</v>
      </c>
      <c r="Z1602" s="381">
        <v>35800</v>
      </c>
      <c r="AA1602" s="381">
        <v>40250</v>
      </c>
      <c r="AB1602" s="381">
        <v>44700</v>
      </c>
      <c r="AC1602" s="381">
        <v>48300</v>
      </c>
      <c r="AD1602" s="381">
        <v>51900</v>
      </c>
      <c r="AE1602" s="381">
        <v>55450</v>
      </c>
      <c r="AF1602" s="381">
        <v>59050</v>
      </c>
      <c r="AG1602" s="381">
        <v>9999</v>
      </c>
      <c r="AH1602" s="381" t="s">
        <v>9658</v>
      </c>
      <c r="AI1602" s="381" t="s">
        <v>9154</v>
      </c>
      <c r="AJ1602" s="381">
        <v>0</v>
      </c>
    </row>
    <row r="1603" spans="1:36">
      <c r="A1603" s="381" t="s">
        <v>556</v>
      </c>
      <c r="B1603" s="381" t="s">
        <v>9657</v>
      </c>
      <c r="C1603" s="381">
        <v>23</v>
      </c>
      <c r="D1603" s="381">
        <v>17</v>
      </c>
      <c r="E1603" s="381" t="s">
        <v>9608</v>
      </c>
      <c r="F1603" s="381" t="s">
        <v>9607</v>
      </c>
      <c r="G1603" s="381" t="s">
        <v>9606</v>
      </c>
      <c r="H1603" s="381">
        <v>52200</v>
      </c>
      <c r="I1603" s="381">
        <v>19600</v>
      </c>
      <c r="J1603" s="381">
        <v>22400</v>
      </c>
      <c r="K1603" s="381">
        <v>25200</v>
      </c>
      <c r="L1603" s="381">
        <v>27950</v>
      </c>
      <c r="M1603" s="381">
        <v>30200</v>
      </c>
      <c r="N1603" s="381">
        <v>32450</v>
      </c>
      <c r="O1603" s="381">
        <v>34700</v>
      </c>
      <c r="P1603" s="381">
        <v>36900</v>
      </c>
      <c r="Q1603" s="381">
        <v>12060</v>
      </c>
      <c r="R1603" s="381">
        <v>16240</v>
      </c>
      <c r="S1603" s="381">
        <v>20420</v>
      </c>
      <c r="T1603" s="381">
        <v>24600</v>
      </c>
      <c r="U1603" s="381">
        <v>28780</v>
      </c>
      <c r="V1603" s="381">
        <v>32450</v>
      </c>
      <c r="W1603" s="381">
        <v>34700</v>
      </c>
      <c r="X1603" s="381">
        <v>36900</v>
      </c>
      <c r="Y1603" s="381">
        <v>31300</v>
      </c>
      <c r="Z1603" s="381">
        <v>35800</v>
      </c>
      <c r="AA1603" s="381">
        <v>40250</v>
      </c>
      <c r="AB1603" s="381">
        <v>44700</v>
      </c>
      <c r="AC1603" s="381">
        <v>48300</v>
      </c>
      <c r="AD1603" s="381">
        <v>51900</v>
      </c>
      <c r="AE1603" s="381">
        <v>55450</v>
      </c>
      <c r="AF1603" s="381">
        <v>59050</v>
      </c>
      <c r="AG1603" s="381">
        <v>9999</v>
      </c>
      <c r="AH1603" s="381" t="s">
        <v>9656</v>
      </c>
      <c r="AI1603" s="381" t="s">
        <v>9154</v>
      </c>
      <c r="AJ1603" s="381">
        <v>0</v>
      </c>
    </row>
    <row r="1604" spans="1:36">
      <c r="A1604" s="381" t="s">
        <v>556</v>
      </c>
      <c r="B1604" s="381" t="s">
        <v>9655</v>
      </c>
      <c r="C1604" s="381">
        <v>23</v>
      </c>
      <c r="D1604" s="381">
        <v>17</v>
      </c>
      <c r="E1604" s="381" t="s">
        <v>9608</v>
      </c>
      <c r="F1604" s="381" t="s">
        <v>9607</v>
      </c>
      <c r="G1604" s="381" t="s">
        <v>9606</v>
      </c>
      <c r="H1604" s="381">
        <v>52200</v>
      </c>
      <c r="I1604" s="381">
        <v>19600</v>
      </c>
      <c r="J1604" s="381">
        <v>22400</v>
      </c>
      <c r="K1604" s="381">
        <v>25200</v>
      </c>
      <c r="L1604" s="381">
        <v>27950</v>
      </c>
      <c r="M1604" s="381">
        <v>30200</v>
      </c>
      <c r="N1604" s="381">
        <v>32450</v>
      </c>
      <c r="O1604" s="381">
        <v>34700</v>
      </c>
      <c r="P1604" s="381">
        <v>36900</v>
      </c>
      <c r="Q1604" s="381">
        <v>12060</v>
      </c>
      <c r="R1604" s="381">
        <v>16240</v>
      </c>
      <c r="S1604" s="381">
        <v>20420</v>
      </c>
      <c r="T1604" s="381">
        <v>24600</v>
      </c>
      <c r="U1604" s="381">
        <v>28780</v>
      </c>
      <c r="V1604" s="381">
        <v>32450</v>
      </c>
      <c r="W1604" s="381">
        <v>34700</v>
      </c>
      <c r="X1604" s="381">
        <v>36900</v>
      </c>
      <c r="Y1604" s="381">
        <v>31300</v>
      </c>
      <c r="Z1604" s="381">
        <v>35800</v>
      </c>
      <c r="AA1604" s="381">
        <v>40250</v>
      </c>
      <c r="AB1604" s="381">
        <v>44700</v>
      </c>
      <c r="AC1604" s="381">
        <v>48300</v>
      </c>
      <c r="AD1604" s="381">
        <v>51900</v>
      </c>
      <c r="AE1604" s="381">
        <v>55450</v>
      </c>
      <c r="AF1604" s="381">
        <v>59050</v>
      </c>
      <c r="AG1604" s="381">
        <v>9999</v>
      </c>
      <c r="AH1604" s="381" t="s">
        <v>9654</v>
      </c>
      <c r="AI1604" s="381" t="s">
        <v>9154</v>
      </c>
      <c r="AJ1604" s="381">
        <v>0</v>
      </c>
    </row>
    <row r="1605" spans="1:36">
      <c r="A1605" s="381" t="s">
        <v>556</v>
      </c>
      <c r="B1605" s="381" t="s">
        <v>9653</v>
      </c>
      <c r="C1605" s="381">
        <v>23</v>
      </c>
      <c r="D1605" s="381">
        <v>17</v>
      </c>
      <c r="E1605" s="381" t="s">
        <v>9608</v>
      </c>
      <c r="F1605" s="381" t="s">
        <v>9607</v>
      </c>
      <c r="G1605" s="381" t="s">
        <v>9606</v>
      </c>
      <c r="H1605" s="381">
        <v>52200</v>
      </c>
      <c r="I1605" s="381">
        <v>19600</v>
      </c>
      <c r="J1605" s="381">
        <v>22400</v>
      </c>
      <c r="K1605" s="381">
        <v>25200</v>
      </c>
      <c r="L1605" s="381">
        <v>27950</v>
      </c>
      <c r="M1605" s="381">
        <v>30200</v>
      </c>
      <c r="N1605" s="381">
        <v>32450</v>
      </c>
      <c r="O1605" s="381">
        <v>34700</v>
      </c>
      <c r="P1605" s="381">
        <v>36900</v>
      </c>
      <c r="Q1605" s="381">
        <v>12060</v>
      </c>
      <c r="R1605" s="381">
        <v>16240</v>
      </c>
      <c r="S1605" s="381">
        <v>20420</v>
      </c>
      <c r="T1605" s="381">
        <v>24600</v>
      </c>
      <c r="U1605" s="381">
        <v>28780</v>
      </c>
      <c r="V1605" s="381">
        <v>32450</v>
      </c>
      <c r="W1605" s="381">
        <v>34700</v>
      </c>
      <c r="X1605" s="381">
        <v>36900</v>
      </c>
      <c r="Y1605" s="381">
        <v>31300</v>
      </c>
      <c r="Z1605" s="381">
        <v>35800</v>
      </c>
      <c r="AA1605" s="381">
        <v>40250</v>
      </c>
      <c r="AB1605" s="381">
        <v>44700</v>
      </c>
      <c r="AC1605" s="381">
        <v>48300</v>
      </c>
      <c r="AD1605" s="381">
        <v>51900</v>
      </c>
      <c r="AE1605" s="381">
        <v>55450</v>
      </c>
      <c r="AF1605" s="381">
        <v>59050</v>
      </c>
      <c r="AG1605" s="381">
        <v>9999</v>
      </c>
      <c r="AH1605" s="381" t="s">
        <v>6428</v>
      </c>
      <c r="AI1605" s="381" t="s">
        <v>9154</v>
      </c>
      <c r="AJ1605" s="381">
        <v>0</v>
      </c>
    </row>
    <row r="1606" spans="1:36">
      <c r="A1606" s="381" t="s">
        <v>556</v>
      </c>
      <c r="B1606" s="381" t="s">
        <v>9652</v>
      </c>
      <c r="C1606" s="381">
        <v>23</v>
      </c>
      <c r="D1606" s="381">
        <v>17</v>
      </c>
      <c r="E1606" s="381" t="s">
        <v>9608</v>
      </c>
      <c r="F1606" s="381" t="s">
        <v>9607</v>
      </c>
      <c r="G1606" s="381" t="s">
        <v>9606</v>
      </c>
      <c r="H1606" s="381">
        <v>52200</v>
      </c>
      <c r="I1606" s="381">
        <v>19600</v>
      </c>
      <c r="J1606" s="381">
        <v>22400</v>
      </c>
      <c r="K1606" s="381">
        <v>25200</v>
      </c>
      <c r="L1606" s="381">
        <v>27950</v>
      </c>
      <c r="M1606" s="381">
        <v>30200</v>
      </c>
      <c r="N1606" s="381">
        <v>32450</v>
      </c>
      <c r="O1606" s="381">
        <v>34700</v>
      </c>
      <c r="P1606" s="381">
        <v>36900</v>
      </c>
      <c r="Q1606" s="381">
        <v>12060</v>
      </c>
      <c r="R1606" s="381">
        <v>16240</v>
      </c>
      <c r="S1606" s="381">
        <v>20420</v>
      </c>
      <c r="T1606" s="381">
        <v>24600</v>
      </c>
      <c r="U1606" s="381">
        <v>28780</v>
      </c>
      <c r="V1606" s="381">
        <v>32450</v>
      </c>
      <c r="W1606" s="381">
        <v>34700</v>
      </c>
      <c r="X1606" s="381">
        <v>36900</v>
      </c>
      <c r="Y1606" s="381">
        <v>31300</v>
      </c>
      <c r="Z1606" s="381">
        <v>35800</v>
      </c>
      <c r="AA1606" s="381">
        <v>40250</v>
      </c>
      <c r="AB1606" s="381">
        <v>44700</v>
      </c>
      <c r="AC1606" s="381">
        <v>48300</v>
      </c>
      <c r="AD1606" s="381">
        <v>51900</v>
      </c>
      <c r="AE1606" s="381">
        <v>55450</v>
      </c>
      <c r="AF1606" s="381">
        <v>59050</v>
      </c>
      <c r="AG1606" s="381">
        <v>9999</v>
      </c>
      <c r="AH1606" s="381" t="s">
        <v>2130</v>
      </c>
      <c r="AI1606" s="381" t="s">
        <v>9154</v>
      </c>
      <c r="AJ1606" s="381">
        <v>0</v>
      </c>
    </row>
    <row r="1607" spans="1:36">
      <c r="A1607" s="381" t="s">
        <v>556</v>
      </c>
      <c r="B1607" s="381" t="s">
        <v>9651</v>
      </c>
      <c r="C1607" s="381">
        <v>23</v>
      </c>
      <c r="D1607" s="381">
        <v>17</v>
      </c>
      <c r="E1607" s="381" t="s">
        <v>9608</v>
      </c>
      <c r="F1607" s="381" t="s">
        <v>9607</v>
      </c>
      <c r="G1607" s="381" t="s">
        <v>9606</v>
      </c>
      <c r="H1607" s="381">
        <v>52200</v>
      </c>
      <c r="I1607" s="381">
        <v>19600</v>
      </c>
      <c r="J1607" s="381">
        <v>22400</v>
      </c>
      <c r="K1607" s="381">
        <v>25200</v>
      </c>
      <c r="L1607" s="381">
        <v>27950</v>
      </c>
      <c r="M1607" s="381">
        <v>30200</v>
      </c>
      <c r="N1607" s="381">
        <v>32450</v>
      </c>
      <c r="O1607" s="381">
        <v>34700</v>
      </c>
      <c r="P1607" s="381">
        <v>36900</v>
      </c>
      <c r="Q1607" s="381">
        <v>12060</v>
      </c>
      <c r="R1607" s="381">
        <v>16240</v>
      </c>
      <c r="S1607" s="381">
        <v>20420</v>
      </c>
      <c r="T1607" s="381">
        <v>24600</v>
      </c>
      <c r="U1607" s="381">
        <v>28780</v>
      </c>
      <c r="V1607" s="381">
        <v>32450</v>
      </c>
      <c r="W1607" s="381">
        <v>34700</v>
      </c>
      <c r="X1607" s="381">
        <v>36900</v>
      </c>
      <c r="Y1607" s="381">
        <v>31300</v>
      </c>
      <c r="Z1607" s="381">
        <v>35800</v>
      </c>
      <c r="AA1607" s="381">
        <v>40250</v>
      </c>
      <c r="AB1607" s="381">
        <v>44700</v>
      </c>
      <c r="AC1607" s="381">
        <v>48300</v>
      </c>
      <c r="AD1607" s="381">
        <v>51900</v>
      </c>
      <c r="AE1607" s="381">
        <v>55450</v>
      </c>
      <c r="AF1607" s="381">
        <v>59050</v>
      </c>
      <c r="AG1607" s="381">
        <v>9999</v>
      </c>
      <c r="AH1607" s="381" t="s">
        <v>6424</v>
      </c>
      <c r="AI1607" s="381" t="s">
        <v>9154</v>
      </c>
      <c r="AJ1607" s="381">
        <v>0</v>
      </c>
    </row>
    <row r="1608" spans="1:36">
      <c r="A1608" s="381" t="s">
        <v>556</v>
      </c>
      <c r="B1608" s="381" t="s">
        <v>9650</v>
      </c>
      <c r="C1608" s="381">
        <v>23</v>
      </c>
      <c r="D1608" s="381">
        <v>17</v>
      </c>
      <c r="E1608" s="381" t="s">
        <v>9608</v>
      </c>
      <c r="F1608" s="381" t="s">
        <v>9607</v>
      </c>
      <c r="G1608" s="381" t="s">
        <v>9606</v>
      </c>
      <c r="H1608" s="381">
        <v>52200</v>
      </c>
      <c r="I1608" s="381">
        <v>19600</v>
      </c>
      <c r="J1608" s="381">
        <v>22400</v>
      </c>
      <c r="K1608" s="381">
        <v>25200</v>
      </c>
      <c r="L1608" s="381">
        <v>27950</v>
      </c>
      <c r="M1608" s="381">
        <v>30200</v>
      </c>
      <c r="N1608" s="381">
        <v>32450</v>
      </c>
      <c r="O1608" s="381">
        <v>34700</v>
      </c>
      <c r="P1608" s="381">
        <v>36900</v>
      </c>
      <c r="Q1608" s="381">
        <v>12060</v>
      </c>
      <c r="R1608" s="381">
        <v>16240</v>
      </c>
      <c r="S1608" s="381">
        <v>20420</v>
      </c>
      <c r="T1608" s="381">
        <v>24600</v>
      </c>
      <c r="U1608" s="381">
        <v>28780</v>
      </c>
      <c r="V1608" s="381">
        <v>32450</v>
      </c>
      <c r="W1608" s="381">
        <v>34700</v>
      </c>
      <c r="X1608" s="381">
        <v>36900</v>
      </c>
      <c r="Y1608" s="381">
        <v>31300</v>
      </c>
      <c r="Z1608" s="381">
        <v>35800</v>
      </c>
      <c r="AA1608" s="381">
        <v>40250</v>
      </c>
      <c r="AB1608" s="381">
        <v>44700</v>
      </c>
      <c r="AC1608" s="381">
        <v>48300</v>
      </c>
      <c r="AD1608" s="381">
        <v>51900</v>
      </c>
      <c r="AE1608" s="381">
        <v>55450</v>
      </c>
      <c r="AF1608" s="381">
        <v>59050</v>
      </c>
      <c r="AG1608" s="381">
        <v>9999</v>
      </c>
      <c r="AH1608" s="381" t="s">
        <v>9649</v>
      </c>
      <c r="AI1608" s="381" t="s">
        <v>9154</v>
      </c>
      <c r="AJ1608" s="381">
        <v>0</v>
      </c>
    </row>
    <row r="1609" spans="1:36">
      <c r="A1609" s="381" t="s">
        <v>556</v>
      </c>
      <c r="B1609" s="381" t="s">
        <v>9648</v>
      </c>
      <c r="C1609" s="381">
        <v>23</v>
      </c>
      <c r="D1609" s="381">
        <v>17</v>
      </c>
      <c r="E1609" s="381" t="s">
        <v>9608</v>
      </c>
      <c r="F1609" s="381" t="s">
        <v>9607</v>
      </c>
      <c r="G1609" s="381" t="s">
        <v>9606</v>
      </c>
      <c r="H1609" s="381">
        <v>52200</v>
      </c>
      <c r="I1609" s="381">
        <v>19600</v>
      </c>
      <c r="J1609" s="381">
        <v>22400</v>
      </c>
      <c r="K1609" s="381">
        <v>25200</v>
      </c>
      <c r="L1609" s="381">
        <v>27950</v>
      </c>
      <c r="M1609" s="381">
        <v>30200</v>
      </c>
      <c r="N1609" s="381">
        <v>32450</v>
      </c>
      <c r="O1609" s="381">
        <v>34700</v>
      </c>
      <c r="P1609" s="381">
        <v>36900</v>
      </c>
      <c r="Q1609" s="381">
        <v>12060</v>
      </c>
      <c r="R1609" s="381">
        <v>16240</v>
      </c>
      <c r="S1609" s="381">
        <v>20420</v>
      </c>
      <c r="T1609" s="381">
        <v>24600</v>
      </c>
      <c r="U1609" s="381">
        <v>28780</v>
      </c>
      <c r="V1609" s="381">
        <v>32450</v>
      </c>
      <c r="W1609" s="381">
        <v>34700</v>
      </c>
      <c r="X1609" s="381">
        <v>36900</v>
      </c>
      <c r="Y1609" s="381">
        <v>31300</v>
      </c>
      <c r="Z1609" s="381">
        <v>35800</v>
      </c>
      <c r="AA1609" s="381">
        <v>40250</v>
      </c>
      <c r="AB1609" s="381">
        <v>44700</v>
      </c>
      <c r="AC1609" s="381">
        <v>48300</v>
      </c>
      <c r="AD1609" s="381">
        <v>51900</v>
      </c>
      <c r="AE1609" s="381">
        <v>55450</v>
      </c>
      <c r="AF1609" s="381">
        <v>59050</v>
      </c>
      <c r="AG1609" s="381">
        <v>9999</v>
      </c>
      <c r="AH1609" s="381" t="s">
        <v>9647</v>
      </c>
      <c r="AI1609" s="381" t="s">
        <v>9154</v>
      </c>
      <c r="AJ1609" s="381">
        <v>0</v>
      </c>
    </row>
    <row r="1610" spans="1:36">
      <c r="A1610" s="381" t="s">
        <v>556</v>
      </c>
      <c r="B1610" s="381" t="s">
        <v>9646</v>
      </c>
      <c r="C1610" s="381">
        <v>23</v>
      </c>
      <c r="D1610" s="381">
        <v>17</v>
      </c>
      <c r="E1610" s="381" t="s">
        <v>9608</v>
      </c>
      <c r="F1610" s="381" t="s">
        <v>9607</v>
      </c>
      <c r="G1610" s="381" t="s">
        <v>9606</v>
      </c>
      <c r="H1610" s="381">
        <v>52200</v>
      </c>
      <c r="I1610" s="381">
        <v>19600</v>
      </c>
      <c r="J1610" s="381">
        <v>22400</v>
      </c>
      <c r="K1610" s="381">
        <v>25200</v>
      </c>
      <c r="L1610" s="381">
        <v>27950</v>
      </c>
      <c r="M1610" s="381">
        <v>30200</v>
      </c>
      <c r="N1610" s="381">
        <v>32450</v>
      </c>
      <c r="O1610" s="381">
        <v>34700</v>
      </c>
      <c r="P1610" s="381">
        <v>36900</v>
      </c>
      <c r="Q1610" s="381">
        <v>12060</v>
      </c>
      <c r="R1610" s="381">
        <v>16240</v>
      </c>
      <c r="S1610" s="381">
        <v>20420</v>
      </c>
      <c r="T1610" s="381">
        <v>24600</v>
      </c>
      <c r="U1610" s="381">
        <v>28780</v>
      </c>
      <c r="V1610" s="381">
        <v>32450</v>
      </c>
      <c r="W1610" s="381">
        <v>34700</v>
      </c>
      <c r="X1610" s="381">
        <v>36900</v>
      </c>
      <c r="Y1610" s="381">
        <v>31300</v>
      </c>
      <c r="Z1610" s="381">
        <v>35800</v>
      </c>
      <c r="AA1610" s="381">
        <v>40250</v>
      </c>
      <c r="AB1610" s="381">
        <v>44700</v>
      </c>
      <c r="AC1610" s="381">
        <v>48300</v>
      </c>
      <c r="AD1610" s="381">
        <v>51900</v>
      </c>
      <c r="AE1610" s="381">
        <v>55450</v>
      </c>
      <c r="AF1610" s="381">
        <v>59050</v>
      </c>
      <c r="AG1610" s="381">
        <v>9999</v>
      </c>
      <c r="AH1610" s="381" t="s">
        <v>9645</v>
      </c>
      <c r="AI1610" s="381" t="s">
        <v>9154</v>
      </c>
      <c r="AJ1610" s="381">
        <v>0</v>
      </c>
    </row>
    <row r="1611" spans="1:36">
      <c r="A1611" s="381" t="s">
        <v>556</v>
      </c>
      <c r="B1611" s="381" t="s">
        <v>9644</v>
      </c>
      <c r="C1611" s="381">
        <v>23</v>
      </c>
      <c r="D1611" s="381">
        <v>17</v>
      </c>
      <c r="E1611" s="381" t="s">
        <v>9608</v>
      </c>
      <c r="F1611" s="381" t="s">
        <v>9607</v>
      </c>
      <c r="G1611" s="381" t="s">
        <v>9606</v>
      </c>
      <c r="H1611" s="381">
        <v>52200</v>
      </c>
      <c r="I1611" s="381">
        <v>19600</v>
      </c>
      <c r="J1611" s="381">
        <v>22400</v>
      </c>
      <c r="K1611" s="381">
        <v>25200</v>
      </c>
      <c r="L1611" s="381">
        <v>27950</v>
      </c>
      <c r="M1611" s="381">
        <v>30200</v>
      </c>
      <c r="N1611" s="381">
        <v>32450</v>
      </c>
      <c r="O1611" s="381">
        <v>34700</v>
      </c>
      <c r="P1611" s="381">
        <v>36900</v>
      </c>
      <c r="Q1611" s="381">
        <v>12060</v>
      </c>
      <c r="R1611" s="381">
        <v>16240</v>
      </c>
      <c r="S1611" s="381">
        <v>20420</v>
      </c>
      <c r="T1611" s="381">
        <v>24600</v>
      </c>
      <c r="U1611" s="381">
        <v>28780</v>
      </c>
      <c r="V1611" s="381">
        <v>32450</v>
      </c>
      <c r="W1611" s="381">
        <v>34700</v>
      </c>
      <c r="X1611" s="381">
        <v>36900</v>
      </c>
      <c r="Y1611" s="381">
        <v>31300</v>
      </c>
      <c r="Z1611" s="381">
        <v>35800</v>
      </c>
      <c r="AA1611" s="381">
        <v>40250</v>
      </c>
      <c r="AB1611" s="381">
        <v>44700</v>
      </c>
      <c r="AC1611" s="381">
        <v>48300</v>
      </c>
      <c r="AD1611" s="381">
        <v>51900</v>
      </c>
      <c r="AE1611" s="381">
        <v>55450</v>
      </c>
      <c r="AF1611" s="381">
        <v>59050</v>
      </c>
      <c r="AG1611" s="381">
        <v>9999</v>
      </c>
      <c r="AH1611" s="381" t="s">
        <v>9643</v>
      </c>
      <c r="AI1611" s="381" t="s">
        <v>9154</v>
      </c>
      <c r="AJ1611" s="381">
        <v>0</v>
      </c>
    </row>
    <row r="1612" spans="1:36">
      <c r="A1612" s="381" t="s">
        <v>556</v>
      </c>
      <c r="B1612" s="381" t="s">
        <v>9642</v>
      </c>
      <c r="C1612" s="381">
        <v>23</v>
      </c>
      <c r="D1612" s="381">
        <v>17</v>
      </c>
      <c r="E1612" s="381" t="s">
        <v>9608</v>
      </c>
      <c r="F1612" s="381" t="s">
        <v>9607</v>
      </c>
      <c r="G1612" s="381" t="s">
        <v>9606</v>
      </c>
      <c r="H1612" s="381">
        <v>52200</v>
      </c>
      <c r="I1612" s="381">
        <v>19600</v>
      </c>
      <c r="J1612" s="381">
        <v>22400</v>
      </c>
      <c r="K1612" s="381">
        <v>25200</v>
      </c>
      <c r="L1612" s="381">
        <v>27950</v>
      </c>
      <c r="M1612" s="381">
        <v>30200</v>
      </c>
      <c r="N1612" s="381">
        <v>32450</v>
      </c>
      <c r="O1612" s="381">
        <v>34700</v>
      </c>
      <c r="P1612" s="381">
        <v>36900</v>
      </c>
      <c r="Q1612" s="381">
        <v>12060</v>
      </c>
      <c r="R1612" s="381">
        <v>16240</v>
      </c>
      <c r="S1612" s="381">
        <v>20420</v>
      </c>
      <c r="T1612" s="381">
        <v>24600</v>
      </c>
      <c r="U1612" s="381">
        <v>28780</v>
      </c>
      <c r="V1612" s="381">
        <v>32450</v>
      </c>
      <c r="W1612" s="381">
        <v>34700</v>
      </c>
      <c r="X1612" s="381">
        <v>36900</v>
      </c>
      <c r="Y1612" s="381">
        <v>31300</v>
      </c>
      <c r="Z1612" s="381">
        <v>35800</v>
      </c>
      <c r="AA1612" s="381">
        <v>40250</v>
      </c>
      <c r="AB1612" s="381">
        <v>44700</v>
      </c>
      <c r="AC1612" s="381">
        <v>48300</v>
      </c>
      <c r="AD1612" s="381">
        <v>51900</v>
      </c>
      <c r="AE1612" s="381">
        <v>55450</v>
      </c>
      <c r="AF1612" s="381">
        <v>59050</v>
      </c>
      <c r="AG1612" s="381">
        <v>9999</v>
      </c>
      <c r="AH1612" s="381" t="s">
        <v>9641</v>
      </c>
      <c r="AI1612" s="381" t="s">
        <v>9154</v>
      </c>
      <c r="AJ1612" s="381">
        <v>0</v>
      </c>
    </row>
    <row r="1613" spans="1:36">
      <c r="A1613" s="381" t="s">
        <v>556</v>
      </c>
      <c r="B1613" s="381" t="s">
        <v>9640</v>
      </c>
      <c r="C1613" s="381">
        <v>23</v>
      </c>
      <c r="D1613" s="381">
        <v>17</v>
      </c>
      <c r="E1613" s="381" t="s">
        <v>9608</v>
      </c>
      <c r="F1613" s="381" t="s">
        <v>9607</v>
      </c>
      <c r="G1613" s="381" t="s">
        <v>9606</v>
      </c>
      <c r="H1613" s="381">
        <v>52200</v>
      </c>
      <c r="I1613" s="381">
        <v>19600</v>
      </c>
      <c r="J1613" s="381">
        <v>22400</v>
      </c>
      <c r="K1613" s="381">
        <v>25200</v>
      </c>
      <c r="L1613" s="381">
        <v>27950</v>
      </c>
      <c r="M1613" s="381">
        <v>30200</v>
      </c>
      <c r="N1613" s="381">
        <v>32450</v>
      </c>
      <c r="O1613" s="381">
        <v>34700</v>
      </c>
      <c r="P1613" s="381">
        <v>36900</v>
      </c>
      <c r="Q1613" s="381">
        <v>12060</v>
      </c>
      <c r="R1613" s="381">
        <v>16240</v>
      </c>
      <c r="S1613" s="381">
        <v>20420</v>
      </c>
      <c r="T1613" s="381">
        <v>24600</v>
      </c>
      <c r="U1613" s="381">
        <v>28780</v>
      </c>
      <c r="V1613" s="381">
        <v>32450</v>
      </c>
      <c r="W1613" s="381">
        <v>34700</v>
      </c>
      <c r="X1613" s="381">
        <v>36900</v>
      </c>
      <c r="Y1613" s="381">
        <v>31300</v>
      </c>
      <c r="Z1613" s="381">
        <v>35800</v>
      </c>
      <c r="AA1613" s="381">
        <v>40250</v>
      </c>
      <c r="AB1613" s="381">
        <v>44700</v>
      </c>
      <c r="AC1613" s="381">
        <v>48300</v>
      </c>
      <c r="AD1613" s="381">
        <v>51900</v>
      </c>
      <c r="AE1613" s="381">
        <v>55450</v>
      </c>
      <c r="AF1613" s="381">
        <v>59050</v>
      </c>
      <c r="AG1613" s="381">
        <v>9999</v>
      </c>
      <c r="AH1613" s="381" t="s">
        <v>9639</v>
      </c>
      <c r="AI1613" s="381" t="s">
        <v>9154</v>
      </c>
      <c r="AJ1613" s="381">
        <v>0</v>
      </c>
    </row>
    <row r="1614" spans="1:36">
      <c r="A1614" s="381" t="s">
        <v>556</v>
      </c>
      <c r="B1614" s="381" t="s">
        <v>9638</v>
      </c>
      <c r="C1614" s="381">
        <v>23</v>
      </c>
      <c r="D1614" s="381">
        <v>17</v>
      </c>
      <c r="E1614" s="381" t="s">
        <v>9608</v>
      </c>
      <c r="F1614" s="381" t="s">
        <v>9607</v>
      </c>
      <c r="G1614" s="381" t="s">
        <v>9606</v>
      </c>
      <c r="H1614" s="381">
        <v>52200</v>
      </c>
      <c r="I1614" s="381">
        <v>19600</v>
      </c>
      <c r="J1614" s="381">
        <v>22400</v>
      </c>
      <c r="K1614" s="381">
        <v>25200</v>
      </c>
      <c r="L1614" s="381">
        <v>27950</v>
      </c>
      <c r="M1614" s="381">
        <v>30200</v>
      </c>
      <c r="N1614" s="381">
        <v>32450</v>
      </c>
      <c r="O1614" s="381">
        <v>34700</v>
      </c>
      <c r="P1614" s="381">
        <v>36900</v>
      </c>
      <c r="Q1614" s="381">
        <v>12060</v>
      </c>
      <c r="R1614" s="381">
        <v>16240</v>
      </c>
      <c r="S1614" s="381">
        <v>20420</v>
      </c>
      <c r="T1614" s="381">
        <v>24600</v>
      </c>
      <c r="U1614" s="381">
        <v>28780</v>
      </c>
      <c r="V1614" s="381">
        <v>32450</v>
      </c>
      <c r="W1614" s="381">
        <v>34700</v>
      </c>
      <c r="X1614" s="381">
        <v>36900</v>
      </c>
      <c r="Y1614" s="381">
        <v>31300</v>
      </c>
      <c r="Z1614" s="381">
        <v>35800</v>
      </c>
      <c r="AA1614" s="381">
        <v>40250</v>
      </c>
      <c r="AB1614" s="381">
        <v>44700</v>
      </c>
      <c r="AC1614" s="381">
        <v>48300</v>
      </c>
      <c r="AD1614" s="381">
        <v>51900</v>
      </c>
      <c r="AE1614" s="381">
        <v>55450</v>
      </c>
      <c r="AF1614" s="381">
        <v>59050</v>
      </c>
      <c r="AG1614" s="381">
        <v>9999</v>
      </c>
      <c r="AH1614" s="381" t="s">
        <v>9637</v>
      </c>
      <c r="AI1614" s="381" t="s">
        <v>9154</v>
      </c>
      <c r="AJ1614" s="381">
        <v>0</v>
      </c>
    </row>
    <row r="1615" spans="1:36">
      <c r="A1615" s="381" t="s">
        <v>556</v>
      </c>
      <c r="B1615" s="381" t="s">
        <v>9636</v>
      </c>
      <c r="C1615" s="381">
        <v>23</v>
      </c>
      <c r="D1615" s="381">
        <v>17</v>
      </c>
      <c r="E1615" s="381" t="s">
        <v>9608</v>
      </c>
      <c r="F1615" s="381" t="s">
        <v>9607</v>
      </c>
      <c r="G1615" s="381" t="s">
        <v>9606</v>
      </c>
      <c r="H1615" s="381">
        <v>52200</v>
      </c>
      <c r="I1615" s="381">
        <v>19600</v>
      </c>
      <c r="J1615" s="381">
        <v>22400</v>
      </c>
      <c r="K1615" s="381">
        <v>25200</v>
      </c>
      <c r="L1615" s="381">
        <v>27950</v>
      </c>
      <c r="M1615" s="381">
        <v>30200</v>
      </c>
      <c r="N1615" s="381">
        <v>32450</v>
      </c>
      <c r="O1615" s="381">
        <v>34700</v>
      </c>
      <c r="P1615" s="381">
        <v>36900</v>
      </c>
      <c r="Q1615" s="381">
        <v>12060</v>
      </c>
      <c r="R1615" s="381">
        <v>16240</v>
      </c>
      <c r="S1615" s="381">
        <v>20420</v>
      </c>
      <c r="T1615" s="381">
        <v>24600</v>
      </c>
      <c r="U1615" s="381">
        <v>28780</v>
      </c>
      <c r="V1615" s="381">
        <v>32450</v>
      </c>
      <c r="W1615" s="381">
        <v>34700</v>
      </c>
      <c r="X1615" s="381">
        <v>36900</v>
      </c>
      <c r="Y1615" s="381">
        <v>31300</v>
      </c>
      <c r="Z1615" s="381">
        <v>35800</v>
      </c>
      <c r="AA1615" s="381">
        <v>40250</v>
      </c>
      <c r="AB1615" s="381">
        <v>44700</v>
      </c>
      <c r="AC1615" s="381">
        <v>48300</v>
      </c>
      <c r="AD1615" s="381">
        <v>51900</v>
      </c>
      <c r="AE1615" s="381">
        <v>55450</v>
      </c>
      <c r="AF1615" s="381">
        <v>59050</v>
      </c>
      <c r="AG1615" s="381">
        <v>9999</v>
      </c>
      <c r="AH1615" s="381" t="s">
        <v>9635</v>
      </c>
      <c r="AI1615" s="381" t="s">
        <v>9154</v>
      </c>
      <c r="AJ1615" s="381">
        <v>0</v>
      </c>
    </row>
    <row r="1616" spans="1:36">
      <c r="A1616" s="381" t="s">
        <v>556</v>
      </c>
      <c r="B1616" s="381" t="s">
        <v>9634</v>
      </c>
      <c r="C1616" s="381">
        <v>23</v>
      </c>
      <c r="D1616" s="381">
        <v>17</v>
      </c>
      <c r="E1616" s="381" t="s">
        <v>9608</v>
      </c>
      <c r="F1616" s="381" t="s">
        <v>9607</v>
      </c>
      <c r="G1616" s="381" t="s">
        <v>9606</v>
      </c>
      <c r="H1616" s="381">
        <v>52200</v>
      </c>
      <c r="I1616" s="381">
        <v>19600</v>
      </c>
      <c r="J1616" s="381">
        <v>22400</v>
      </c>
      <c r="K1616" s="381">
        <v>25200</v>
      </c>
      <c r="L1616" s="381">
        <v>27950</v>
      </c>
      <c r="M1616" s="381">
        <v>30200</v>
      </c>
      <c r="N1616" s="381">
        <v>32450</v>
      </c>
      <c r="O1616" s="381">
        <v>34700</v>
      </c>
      <c r="P1616" s="381">
        <v>36900</v>
      </c>
      <c r="Q1616" s="381">
        <v>12060</v>
      </c>
      <c r="R1616" s="381">
        <v>16240</v>
      </c>
      <c r="S1616" s="381">
        <v>20420</v>
      </c>
      <c r="T1616" s="381">
        <v>24600</v>
      </c>
      <c r="U1616" s="381">
        <v>28780</v>
      </c>
      <c r="V1616" s="381">
        <v>32450</v>
      </c>
      <c r="W1616" s="381">
        <v>34700</v>
      </c>
      <c r="X1616" s="381">
        <v>36900</v>
      </c>
      <c r="Y1616" s="381">
        <v>31300</v>
      </c>
      <c r="Z1616" s="381">
        <v>35800</v>
      </c>
      <c r="AA1616" s="381">
        <v>40250</v>
      </c>
      <c r="AB1616" s="381">
        <v>44700</v>
      </c>
      <c r="AC1616" s="381">
        <v>48300</v>
      </c>
      <c r="AD1616" s="381">
        <v>51900</v>
      </c>
      <c r="AE1616" s="381">
        <v>55450</v>
      </c>
      <c r="AF1616" s="381">
        <v>59050</v>
      </c>
      <c r="AG1616" s="381">
        <v>9999</v>
      </c>
      <c r="AH1616" s="381" t="s">
        <v>9633</v>
      </c>
      <c r="AI1616" s="381" t="s">
        <v>9154</v>
      </c>
      <c r="AJ1616" s="381">
        <v>0</v>
      </c>
    </row>
    <row r="1617" spans="1:36">
      <c r="A1617" s="381" t="s">
        <v>556</v>
      </c>
      <c r="B1617" s="381" t="s">
        <v>9632</v>
      </c>
      <c r="C1617" s="381">
        <v>23</v>
      </c>
      <c r="D1617" s="381">
        <v>17</v>
      </c>
      <c r="E1617" s="381" t="s">
        <v>9608</v>
      </c>
      <c r="F1617" s="381" t="s">
        <v>9607</v>
      </c>
      <c r="G1617" s="381" t="s">
        <v>9606</v>
      </c>
      <c r="H1617" s="381">
        <v>52200</v>
      </c>
      <c r="I1617" s="381">
        <v>19600</v>
      </c>
      <c r="J1617" s="381">
        <v>22400</v>
      </c>
      <c r="K1617" s="381">
        <v>25200</v>
      </c>
      <c r="L1617" s="381">
        <v>27950</v>
      </c>
      <c r="M1617" s="381">
        <v>30200</v>
      </c>
      <c r="N1617" s="381">
        <v>32450</v>
      </c>
      <c r="O1617" s="381">
        <v>34700</v>
      </c>
      <c r="P1617" s="381">
        <v>36900</v>
      </c>
      <c r="Q1617" s="381">
        <v>12060</v>
      </c>
      <c r="R1617" s="381">
        <v>16240</v>
      </c>
      <c r="S1617" s="381">
        <v>20420</v>
      </c>
      <c r="T1617" s="381">
        <v>24600</v>
      </c>
      <c r="U1617" s="381">
        <v>28780</v>
      </c>
      <c r="V1617" s="381">
        <v>32450</v>
      </c>
      <c r="W1617" s="381">
        <v>34700</v>
      </c>
      <c r="X1617" s="381">
        <v>36900</v>
      </c>
      <c r="Y1617" s="381">
        <v>31300</v>
      </c>
      <c r="Z1617" s="381">
        <v>35800</v>
      </c>
      <c r="AA1617" s="381">
        <v>40250</v>
      </c>
      <c r="AB1617" s="381">
        <v>44700</v>
      </c>
      <c r="AC1617" s="381">
        <v>48300</v>
      </c>
      <c r="AD1617" s="381">
        <v>51900</v>
      </c>
      <c r="AE1617" s="381">
        <v>55450</v>
      </c>
      <c r="AF1617" s="381">
        <v>59050</v>
      </c>
      <c r="AG1617" s="381">
        <v>9999</v>
      </c>
      <c r="AH1617" s="381" t="s">
        <v>9631</v>
      </c>
      <c r="AI1617" s="381" t="s">
        <v>9154</v>
      </c>
      <c r="AJ1617" s="381">
        <v>0</v>
      </c>
    </row>
    <row r="1618" spans="1:36">
      <c r="A1618" s="381" t="s">
        <v>556</v>
      </c>
      <c r="B1618" s="381" t="s">
        <v>9630</v>
      </c>
      <c r="C1618" s="381">
        <v>23</v>
      </c>
      <c r="D1618" s="381">
        <v>17</v>
      </c>
      <c r="E1618" s="381" t="s">
        <v>9608</v>
      </c>
      <c r="F1618" s="381" t="s">
        <v>9607</v>
      </c>
      <c r="G1618" s="381" t="s">
        <v>9606</v>
      </c>
      <c r="H1618" s="381">
        <v>52200</v>
      </c>
      <c r="I1618" s="381">
        <v>19600</v>
      </c>
      <c r="J1618" s="381">
        <v>22400</v>
      </c>
      <c r="K1618" s="381">
        <v>25200</v>
      </c>
      <c r="L1618" s="381">
        <v>27950</v>
      </c>
      <c r="M1618" s="381">
        <v>30200</v>
      </c>
      <c r="N1618" s="381">
        <v>32450</v>
      </c>
      <c r="O1618" s="381">
        <v>34700</v>
      </c>
      <c r="P1618" s="381">
        <v>36900</v>
      </c>
      <c r="Q1618" s="381">
        <v>12060</v>
      </c>
      <c r="R1618" s="381">
        <v>16240</v>
      </c>
      <c r="S1618" s="381">
        <v>20420</v>
      </c>
      <c r="T1618" s="381">
        <v>24600</v>
      </c>
      <c r="U1618" s="381">
        <v>28780</v>
      </c>
      <c r="V1618" s="381">
        <v>32450</v>
      </c>
      <c r="W1618" s="381">
        <v>34700</v>
      </c>
      <c r="X1618" s="381">
        <v>36900</v>
      </c>
      <c r="Y1618" s="381">
        <v>31300</v>
      </c>
      <c r="Z1618" s="381">
        <v>35800</v>
      </c>
      <c r="AA1618" s="381">
        <v>40250</v>
      </c>
      <c r="AB1618" s="381">
        <v>44700</v>
      </c>
      <c r="AC1618" s="381">
        <v>48300</v>
      </c>
      <c r="AD1618" s="381">
        <v>51900</v>
      </c>
      <c r="AE1618" s="381">
        <v>55450</v>
      </c>
      <c r="AF1618" s="381">
        <v>59050</v>
      </c>
      <c r="AG1618" s="381">
        <v>9999</v>
      </c>
      <c r="AH1618" s="381" t="s">
        <v>8495</v>
      </c>
      <c r="AI1618" s="381" t="s">
        <v>9154</v>
      </c>
      <c r="AJ1618" s="381">
        <v>0</v>
      </c>
    </row>
    <row r="1619" spans="1:36">
      <c r="A1619" s="381" t="s">
        <v>556</v>
      </c>
      <c r="B1619" s="381" t="s">
        <v>9629</v>
      </c>
      <c r="C1619" s="381">
        <v>23</v>
      </c>
      <c r="D1619" s="381">
        <v>17</v>
      </c>
      <c r="E1619" s="381" t="s">
        <v>9608</v>
      </c>
      <c r="F1619" s="381" t="s">
        <v>9607</v>
      </c>
      <c r="G1619" s="381" t="s">
        <v>9606</v>
      </c>
      <c r="H1619" s="381">
        <v>52200</v>
      </c>
      <c r="I1619" s="381">
        <v>19600</v>
      </c>
      <c r="J1619" s="381">
        <v>22400</v>
      </c>
      <c r="K1619" s="381">
        <v>25200</v>
      </c>
      <c r="L1619" s="381">
        <v>27950</v>
      </c>
      <c r="M1619" s="381">
        <v>30200</v>
      </c>
      <c r="N1619" s="381">
        <v>32450</v>
      </c>
      <c r="O1619" s="381">
        <v>34700</v>
      </c>
      <c r="P1619" s="381">
        <v>36900</v>
      </c>
      <c r="Q1619" s="381">
        <v>12060</v>
      </c>
      <c r="R1619" s="381">
        <v>16240</v>
      </c>
      <c r="S1619" s="381">
        <v>20420</v>
      </c>
      <c r="T1619" s="381">
        <v>24600</v>
      </c>
      <c r="U1619" s="381">
        <v>28780</v>
      </c>
      <c r="V1619" s="381">
        <v>32450</v>
      </c>
      <c r="W1619" s="381">
        <v>34700</v>
      </c>
      <c r="X1619" s="381">
        <v>36900</v>
      </c>
      <c r="Y1619" s="381">
        <v>31300</v>
      </c>
      <c r="Z1619" s="381">
        <v>35800</v>
      </c>
      <c r="AA1619" s="381">
        <v>40250</v>
      </c>
      <c r="AB1619" s="381">
        <v>44700</v>
      </c>
      <c r="AC1619" s="381">
        <v>48300</v>
      </c>
      <c r="AD1619" s="381">
        <v>51900</v>
      </c>
      <c r="AE1619" s="381">
        <v>55450</v>
      </c>
      <c r="AF1619" s="381">
        <v>59050</v>
      </c>
      <c r="AG1619" s="381">
        <v>9999</v>
      </c>
      <c r="AH1619" s="381" t="s">
        <v>9628</v>
      </c>
      <c r="AI1619" s="381" t="s">
        <v>9154</v>
      </c>
      <c r="AJ1619" s="381">
        <v>0</v>
      </c>
    </row>
    <row r="1620" spans="1:36">
      <c r="A1620" s="381" t="s">
        <v>556</v>
      </c>
      <c r="B1620" s="381" t="s">
        <v>9627</v>
      </c>
      <c r="C1620" s="381">
        <v>23</v>
      </c>
      <c r="D1620" s="381">
        <v>17</v>
      </c>
      <c r="E1620" s="381" t="s">
        <v>9608</v>
      </c>
      <c r="F1620" s="381" t="s">
        <v>9607</v>
      </c>
      <c r="G1620" s="381" t="s">
        <v>9606</v>
      </c>
      <c r="H1620" s="381">
        <v>52200</v>
      </c>
      <c r="I1620" s="381">
        <v>19600</v>
      </c>
      <c r="J1620" s="381">
        <v>22400</v>
      </c>
      <c r="K1620" s="381">
        <v>25200</v>
      </c>
      <c r="L1620" s="381">
        <v>27950</v>
      </c>
      <c r="M1620" s="381">
        <v>30200</v>
      </c>
      <c r="N1620" s="381">
        <v>32450</v>
      </c>
      <c r="O1620" s="381">
        <v>34700</v>
      </c>
      <c r="P1620" s="381">
        <v>36900</v>
      </c>
      <c r="Q1620" s="381">
        <v>12060</v>
      </c>
      <c r="R1620" s="381">
        <v>16240</v>
      </c>
      <c r="S1620" s="381">
        <v>20420</v>
      </c>
      <c r="T1620" s="381">
        <v>24600</v>
      </c>
      <c r="U1620" s="381">
        <v>28780</v>
      </c>
      <c r="V1620" s="381">
        <v>32450</v>
      </c>
      <c r="W1620" s="381">
        <v>34700</v>
      </c>
      <c r="X1620" s="381">
        <v>36900</v>
      </c>
      <c r="Y1620" s="381">
        <v>31300</v>
      </c>
      <c r="Z1620" s="381">
        <v>35800</v>
      </c>
      <c r="AA1620" s="381">
        <v>40250</v>
      </c>
      <c r="AB1620" s="381">
        <v>44700</v>
      </c>
      <c r="AC1620" s="381">
        <v>48300</v>
      </c>
      <c r="AD1620" s="381">
        <v>51900</v>
      </c>
      <c r="AE1620" s="381">
        <v>55450</v>
      </c>
      <c r="AF1620" s="381">
        <v>59050</v>
      </c>
      <c r="AG1620" s="381">
        <v>9999</v>
      </c>
      <c r="AH1620" s="381" t="s">
        <v>2576</v>
      </c>
      <c r="AI1620" s="381" t="s">
        <v>9154</v>
      </c>
      <c r="AJ1620" s="381">
        <v>0</v>
      </c>
    </row>
    <row r="1621" spans="1:36">
      <c r="A1621" s="381" t="s">
        <v>556</v>
      </c>
      <c r="B1621" s="381" t="s">
        <v>9626</v>
      </c>
      <c r="C1621" s="381">
        <v>23</v>
      </c>
      <c r="D1621" s="381">
        <v>17</v>
      </c>
      <c r="E1621" s="381" t="s">
        <v>9608</v>
      </c>
      <c r="F1621" s="381" t="s">
        <v>9607</v>
      </c>
      <c r="G1621" s="381" t="s">
        <v>9606</v>
      </c>
      <c r="H1621" s="381">
        <v>52200</v>
      </c>
      <c r="I1621" s="381">
        <v>19600</v>
      </c>
      <c r="J1621" s="381">
        <v>22400</v>
      </c>
      <c r="K1621" s="381">
        <v>25200</v>
      </c>
      <c r="L1621" s="381">
        <v>27950</v>
      </c>
      <c r="M1621" s="381">
        <v>30200</v>
      </c>
      <c r="N1621" s="381">
        <v>32450</v>
      </c>
      <c r="O1621" s="381">
        <v>34700</v>
      </c>
      <c r="P1621" s="381">
        <v>36900</v>
      </c>
      <c r="Q1621" s="381">
        <v>12060</v>
      </c>
      <c r="R1621" s="381">
        <v>16240</v>
      </c>
      <c r="S1621" s="381">
        <v>20420</v>
      </c>
      <c r="T1621" s="381">
        <v>24600</v>
      </c>
      <c r="U1621" s="381">
        <v>28780</v>
      </c>
      <c r="V1621" s="381">
        <v>32450</v>
      </c>
      <c r="W1621" s="381">
        <v>34700</v>
      </c>
      <c r="X1621" s="381">
        <v>36900</v>
      </c>
      <c r="Y1621" s="381">
        <v>31300</v>
      </c>
      <c r="Z1621" s="381">
        <v>35800</v>
      </c>
      <c r="AA1621" s="381">
        <v>40250</v>
      </c>
      <c r="AB1621" s="381">
        <v>44700</v>
      </c>
      <c r="AC1621" s="381">
        <v>48300</v>
      </c>
      <c r="AD1621" s="381">
        <v>51900</v>
      </c>
      <c r="AE1621" s="381">
        <v>55450</v>
      </c>
      <c r="AF1621" s="381">
        <v>59050</v>
      </c>
      <c r="AG1621" s="381">
        <v>9999</v>
      </c>
      <c r="AH1621" s="381" t="s">
        <v>9625</v>
      </c>
      <c r="AI1621" s="381" t="s">
        <v>9154</v>
      </c>
      <c r="AJ1621" s="381">
        <v>0</v>
      </c>
    </row>
    <row r="1622" spans="1:36">
      <c r="A1622" s="381" t="s">
        <v>556</v>
      </c>
      <c r="B1622" s="381" t="s">
        <v>9624</v>
      </c>
      <c r="C1622" s="381">
        <v>23</v>
      </c>
      <c r="D1622" s="381">
        <v>17</v>
      </c>
      <c r="E1622" s="381" t="s">
        <v>9608</v>
      </c>
      <c r="F1622" s="381" t="s">
        <v>9607</v>
      </c>
      <c r="G1622" s="381" t="s">
        <v>9606</v>
      </c>
      <c r="H1622" s="381">
        <v>52200</v>
      </c>
      <c r="I1622" s="381">
        <v>19600</v>
      </c>
      <c r="J1622" s="381">
        <v>22400</v>
      </c>
      <c r="K1622" s="381">
        <v>25200</v>
      </c>
      <c r="L1622" s="381">
        <v>27950</v>
      </c>
      <c r="M1622" s="381">
        <v>30200</v>
      </c>
      <c r="N1622" s="381">
        <v>32450</v>
      </c>
      <c r="O1622" s="381">
        <v>34700</v>
      </c>
      <c r="P1622" s="381">
        <v>36900</v>
      </c>
      <c r="Q1622" s="381">
        <v>12060</v>
      </c>
      <c r="R1622" s="381">
        <v>16240</v>
      </c>
      <c r="S1622" s="381">
        <v>20420</v>
      </c>
      <c r="T1622" s="381">
        <v>24600</v>
      </c>
      <c r="U1622" s="381">
        <v>28780</v>
      </c>
      <c r="V1622" s="381">
        <v>32450</v>
      </c>
      <c r="W1622" s="381">
        <v>34700</v>
      </c>
      <c r="X1622" s="381">
        <v>36900</v>
      </c>
      <c r="Y1622" s="381">
        <v>31300</v>
      </c>
      <c r="Z1622" s="381">
        <v>35800</v>
      </c>
      <c r="AA1622" s="381">
        <v>40250</v>
      </c>
      <c r="AB1622" s="381">
        <v>44700</v>
      </c>
      <c r="AC1622" s="381">
        <v>48300</v>
      </c>
      <c r="AD1622" s="381">
        <v>51900</v>
      </c>
      <c r="AE1622" s="381">
        <v>55450</v>
      </c>
      <c r="AF1622" s="381">
        <v>59050</v>
      </c>
      <c r="AG1622" s="381">
        <v>9999</v>
      </c>
      <c r="AH1622" s="381" t="s">
        <v>2207</v>
      </c>
      <c r="AI1622" s="381" t="s">
        <v>9154</v>
      </c>
      <c r="AJ1622" s="381">
        <v>0</v>
      </c>
    </row>
    <row r="1623" spans="1:36">
      <c r="A1623" s="381" t="s">
        <v>556</v>
      </c>
      <c r="B1623" s="381" t="s">
        <v>9623</v>
      </c>
      <c r="C1623" s="381">
        <v>23</v>
      </c>
      <c r="D1623" s="381">
        <v>17</v>
      </c>
      <c r="E1623" s="381" t="s">
        <v>9608</v>
      </c>
      <c r="F1623" s="381" t="s">
        <v>9607</v>
      </c>
      <c r="G1623" s="381" t="s">
        <v>9606</v>
      </c>
      <c r="H1623" s="381">
        <v>52200</v>
      </c>
      <c r="I1623" s="381">
        <v>19600</v>
      </c>
      <c r="J1623" s="381">
        <v>22400</v>
      </c>
      <c r="K1623" s="381">
        <v>25200</v>
      </c>
      <c r="L1623" s="381">
        <v>27950</v>
      </c>
      <c r="M1623" s="381">
        <v>30200</v>
      </c>
      <c r="N1623" s="381">
        <v>32450</v>
      </c>
      <c r="O1623" s="381">
        <v>34700</v>
      </c>
      <c r="P1623" s="381">
        <v>36900</v>
      </c>
      <c r="Q1623" s="381">
        <v>12060</v>
      </c>
      <c r="R1623" s="381">
        <v>16240</v>
      </c>
      <c r="S1623" s="381">
        <v>20420</v>
      </c>
      <c r="T1623" s="381">
        <v>24600</v>
      </c>
      <c r="U1623" s="381">
        <v>28780</v>
      </c>
      <c r="V1623" s="381">
        <v>32450</v>
      </c>
      <c r="W1623" s="381">
        <v>34700</v>
      </c>
      <c r="X1623" s="381">
        <v>36900</v>
      </c>
      <c r="Y1623" s="381">
        <v>31300</v>
      </c>
      <c r="Z1623" s="381">
        <v>35800</v>
      </c>
      <c r="AA1623" s="381">
        <v>40250</v>
      </c>
      <c r="AB1623" s="381">
        <v>44700</v>
      </c>
      <c r="AC1623" s="381">
        <v>48300</v>
      </c>
      <c r="AD1623" s="381">
        <v>51900</v>
      </c>
      <c r="AE1623" s="381">
        <v>55450</v>
      </c>
      <c r="AF1623" s="381">
        <v>59050</v>
      </c>
      <c r="AG1623" s="381">
        <v>9999</v>
      </c>
      <c r="AH1623" s="381" t="s">
        <v>9622</v>
      </c>
      <c r="AI1623" s="381" t="s">
        <v>9154</v>
      </c>
      <c r="AJ1623" s="381">
        <v>0</v>
      </c>
    </row>
    <row r="1624" spans="1:36">
      <c r="A1624" s="381" t="s">
        <v>556</v>
      </c>
      <c r="B1624" s="381" t="s">
        <v>9621</v>
      </c>
      <c r="C1624" s="381">
        <v>23</v>
      </c>
      <c r="D1624" s="381">
        <v>17</v>
      </c>
      <c r="E1624" s="381" t="s">
        <v>9608</v>
      </c>
      <c r="F1624" s="381" t="s">
        <v>9607</v>
      </c>
      <c r="G1624" s="381" t="s">
        <v>9606</v>
      </c>
      <c r="H1624" s="381">
        <v>52200</v>
      </c>
      <c r="I1624" s="381">
        <v>19600</v>
      </c>
      <c r="J1624" s="381">
        <v>22400</v>
      </c>
      <c r="K1624" s="381">
        <v>25200</v>
      </c>
      <c r="L1624" s="381">
        <v>27950</v>
      </c>
      <c r="M1624" s="381">
        <v>30200</v>
      </c>
      <c r="N1624" s="381">
        <v>32450</v>
      </c>
      <c r="O1624" s="381">
        <v>34700</v>
      </c>
      <c r="P1624" s="381">
        <v>36900</v>
      </c>
      <c r="Q1624" s="381">
        <v>12060</v>
      </c>
      <c r="R1624" s="381">
        <v>16240</v>
      </c>
      <c r="S1624" s="381">
        <v>20420</v>
      </c>
      <c r="T1624" s="381">
        <v>24600</v>
      </c>
      <c r="U1624" s="381">
        <v>28780</v>
      </c>
      <c r="V1624" s="381">
        <v>32450</v>
      </c>
      <c r="W1624" s="381">
        <v>34700</v>
      </c>
      <c r="X1624" s="381">
        <v>36900</v>
      </c>
      <c r="Y1624" s="381">
        <v>31300</v>
      </c>
      <c r="Z1624" s="381">
        <v>35800</v>
      </c>
      <c r="AA1624" s="381">
        <v>40250</v>
      </c>
      <c r="AB1624" s="381">
        <v>44700</v>
      </c>
      <c r="AC1624" s="381">
        <v>48300</v>
      </c>
      <c r="AD1624" s="381">
        <v>51900</v>
      </c>
      <c r="AE1624" s="381">
        <v>55450</v>
      </c>
      <c r="AF1624" s="381">
        <v>59050</v>
      </c>
      <c r="AG1624" s="381">
        <v>9999</v>
      </c>
      <c r="AH1624" s="381" t="s">
        <v>9620</v>
      </c>
      <c r="AI1624" s="381" t="s">
        <v>9154</v>
      </c>
      <c r="AJ1624" s="381">
        <v>0</v>
      </c>
    </row>
    <row r="1625" spans="1:36">
      <c r="A1625" s="381" t="s">
        <v>556</v>
      </c>
      <c r="B1625" s="381" t="s">
        <v>9619</v>
      </c>
      <c r="C1625" s="381">
        <v>23</v>
      </c>
      <c r="D1625" s="381">
        <v>17</v>
      </c>
      <c r="E1625" s="381" t="s">
        <v>9608</v>
      </c>
      <c r="F1625" s="381" t="s">
        <v>9607</v>
      </c>
      <c r="G1625" s="381" t="s">
        <v>9606</v>
      </c>
      <c r="H1625" s="381">
        <v>52200</v>
      </c>
      <c r="I1625" s="381">
        <v>19600</v>
      </c>
      <c r="J1625" s="381">
        <v>22400</v>
      </c>
      <c r="K1625" s="381">
        <v>25200</v>
      </c>
      <c r="L1625" s="381">
        <v>27950</v>
      </c>
      <c r="M1625" s="381">
        <v>30200</v>
      </c>
      <c r="N1625" s="381">
        <v>32450</v>
      </c>
      <c r="O1625" s="381">
        <v>34700</v>
      </c>
      <c r="P1625" s="381">
        <v>36900</v>
      </c>
      <c r="Q1625" s="381">
        <v>12060</v>
      </c>
      <c r="R1625" s="381">
        <v>16240</v>
      </c>
      <c r="S1625" s="381">
        <v>20420</v>
      </c>
      <c r="T1625" s="381">
        <v>24600</v>
      </c>
      <c r="U1625" s="381">
        <v>28780</v>
      </c>
      <c r="V1625" s="381">
        <v>32450</v>
      </c>
      <c r="W1625" s="381">
        <v>34700</v>
      </c>
      <c r="X1625" s="381">
        <v>36900</v>
      </c>
      <c r="Y1625" s="381">
        <v>31300</v>
      </c>
      <c r="Z1625" s="381">
        <v>35800</v>
      </c>
      <c r="AA1625" s="381">
        <v>40250</v>
      </c>
      <c r="AB1625" s="381">
        <v>44700</v>
      </c>
      <c r="AC1625" s="381">
        <v>48300</v>
      </c>
      <c r="AD1625" s="381">
        <v>51900</v>
      </c>
      <c r="AE1625" s="381">
        <v>55450</v>
      </c>
      <c r="AF1625" s="381">
        <v>59050</v>
      </c>
      <c r="AG1625" s="381">
        <v>9999</v>
      </c>
      <c r="AH1625" s="381" t="s">
        <v>8690</v>
      </c>
      <c r="AI1625" s="381" t="s">
        <v>9154</v>
      </c>
      <c r="AJ1625" s="381">
        <v>0</v>
      </c>
    </row>
    <row r="1626" spans="1:36">
      <c r="A1626" s="381" t="s">
        <v>556</v>
      </c>
      <c r="B1626" s="381" t="s">
        <v>9618</v>
      </c>
      <c r="C1626" s="381">
        <v>23</v>
      </c>
      <c r="D1626" s="381">
        <v>17</v>
      </c>
      <c r="E1626" s="381" t="s">
        <v>9608</v>
      </c>
      <c r="F1626" s="381" t="s">
        <v>9607</v>
      </c>
      <c r="G1626" s="381" t="s">
        <v>9606</v>
      </c>
      <c r="H1626" s="381">
        <v>52200</v>
      </c>
      <c r="I1626" s="381">
        <v>19600</v>
      </c>
      <c r="J1626" s="381">
        <v>22400</v>
      </c>
      <c r="K1626" s="381">
        <v>25200</v>
      </c>
      <c r="L1626" s="381">
        <v>27950</v>
      </c>
      <c r="M1626" s="381">
        <v>30200</v>
      </c>
      <c r="N1626" s="381">
        <v>32450</v>
      </c>
      <c r="O1626" s="381">
        <v>34700</v>
      </c>
      <c r="P1626" s="381">
        <v>36900</v>
      </c>
      <c r="Q1626" s="381">
        <v>12060</v>
      </c>
      <c r="R1626" s="381">
        <v>16240</v>
      </c>
      <c r="S1626" s="381">
        <v>20420</v>
      </c>
      <c r="T1626" s="381">
        <v>24600</v>
      </c>
      <c r="U1626" s="381">
        <v>28780</v>
      </c>
      <c r="V1626" s="381">
        <v>32450</v>
      </c>
      <c r="W1626" s="381">
        <v>34700</v>
      </c>
      <c r="X1626" s="381">
        <v>36900</v>
      </c>
      <c r="Y1626" s="381">
        <v>31300</v>
      </c>
      <c r="Z1626" s="381">
        <v>35800</v>
      </c>
      <c r="AA1626" s="381">
        <v>40250</v>
      </c>
      <c r="AB1626" s="381">
        <v>44700</v>
      </c>
      <c r="AC1626" s="381">
        <v>48300</v>
      </c>
      <c r="AD1626" s="381">
        <v>51900</v>
      </c>
      <c r="AE1626" s="381">
        <v>55450</v>
      </c>
      <c r="AF1626" s="381">
        <v>59050</v>
      </c>
      <c r="AG1626" s="381">
        <v>9999</v>
      </c>
      <c r="AH1626" s="381" t="s">
        <v>8688</v>
      </c>
      <c r="AI1626" s="381" t="s">
        <v>9154</v>
      </c>
      <c r="AJ1626" s="381">
        <v>0</v>
      </c>
    </row>
    <row r="1627" spans="1:36">
      <c r="A1627" s="381" t="s">
        <v>556</v>
      </c>
      <c r="B1627" s="381" t="s">
        <v>9617</v>
      </c>
      <c r="C1627" s="381">
        <v>23</v>
      </c>
      <c r="D1627" s="381">
        <v>17</v>
      </c>
      <c r="E1627" s="381" t="s">
        <v>9608</v>
      </c>
      <c r="F1627" s="381" t="s">
        <v>9607</v>
      </c>
      <c r="G1627" s="381" t="s">
        <v>9606</v>
      </c>
      <c r="H1627" s="381">
        <v>52200</v>
      </c>
      <c r="I1627" s="381">
        <v>19600</v>
      </c>
      <c r="J1627" s="381">
        <v>22400</v>
      </c>
      <c r="K1627" s="381">
        <v>25200</v>
      </c>
      <c r="L1627" s="381">
        <v>27950</v>
      </c>
      <c r="M1627" s="381">
        <v>30200</v>
      </c>
      <c r="N1627" s="381">
        <v>32450</v>
      </c>
      <c r="O1627" s="381">
        <v>34700</v>
      </c>
      <c r="P1627" s="381">
        <v>36900</v>
      </c>
      <c r="Q1627" s="381">
        <v>12060</v>
      </c>
      <c r="R1627" s="381">
        <v>16240</v>
      </c>
      <c r="S1627" s="381">
        <v>20420</v>
      </c>
      <c r="T1627" s="381">
        <v>24600</v>
      </c>
      <c r="U1627" s="381">
        <v>28780</v>
      </c>
      <c r="V1627" s="381">
        <v>32450</v>
      </c>
      <c r="W1627" s="381">
        <v>34700</v>
      </c>
      <c r="X1627" s="381">
        <v>36900</v>
      </c>
      <c r="Y1627" s="381">
        <v>31300</v>
      </c>
      <c r="Z1627" s="381">
        <v>35800</v>
      </c>
      <c r="AA1627" s="381">
        <v>40250</v>
      </c>
      <c r="AB1627" s="381">
        <v>44700</v>
      </c>
      <c r="AC1627" s="381">
        <v>48300</v>
      </c>
      <c r="AD1627" s="381">
        <v>51900</v>
      </c>
      <c r="AE1627" s="381">
        <v>55450</v>
      </c>
      <c r="AF1627" s="381">
        <v>59050</v>
      </c>
      <c r="AG1627" s="381">
        <v>9999</v>
      </c>
      <c r="AH1627" s="381" t="s">
        <v>9616</v>
      </c>
      <c r="AI1627" s="381" t="s">
        <v>9154</v>
      </c>
      <c r="AJ1627" s="381">
        <v>0</v>
      </c>
    </row>
    <row r="1628" spans="1:36">
      <c r="A1628" s="381" t="s">
        <v>556</v>
      </c>
      <c r="B1628" s="381" t="s">
        <v>9615</v>
      </c>
      <c r="C1628" s="381">
        <v>23</v>
      </c>
      <c r="D1628" s="381">
        <v>17</v>
      </c>
      <c r="E1628" s="381" t="s">
        <v>9608</v>
      </c>
      <c r="F1628" s="381" t="s">
        <v>9607</v>
      </c>
      <c r="G1628" s="381" t="s">
        <v>9606</v>
      </c>
      <c r="H1628" s="381">
        <v>52200</v>
      </c>
      <c r="I1628" s="381">
        <v>19600</v>
      </c>
      <c r="J1628" s="381">
        <v>22400</v>
      </c>
      <c r="K1628" s="381">
        <v>25200</v>
      </c>
      <c r="L1628" s="381">
        <v>27950</v>
      </c>
      <c r="M1628" s="381">
        <v>30200</v>
      </c>
      <c r="N1628" s="381">
        <v>32450</v>
      </c>
      <c r="O1628" s="381">
        <v>34700</v>
      </c>
      <c r="P1628" s="381">
        <v>36900</v>
      </c>
      <c r="Q1628" s="381">
        <v>12060</v>
      </c>
      <c r="R1628" s="381">
        <v>16240</v>
      </c>
      <c r="S1628" s="381">
        <v>20420</v>
      </c>
      <c r="T1628" s="381">
        <v>24600</v>
      </c>
      <c r="U1628" s="381">
        <v>28780</v>
      </c>
      <c r="V1628" s="381">
        <v>32450</v>
      </c>
      <c r="W1628" s="381">
        <v>34700</v>
      </c>
      <c r="X1628" s="381">
        <v>36900</v>
      </c>
      <c r="Y1628" s="381">
        <v>31300</v>
      </c>
      <c r="Z1628" s="381">
        <v>35800</v>
      </c>
      <c r="AA1628" s="381">
        <v>40250</v>
      </c>
      <c r="AB1628" s="381">
        <v>44700</v>
      </c>
      <c r="AC1628" s="381">
        <v>48300</v>
      </c>
      <c r="AD1628" s="381">
        <v>51900</v>
      </c>
      <c r="AE1628" s="381">
        <v>55450</v>
      </c>
      <c r="AF1628" s="381">
        <v>59050</v>
      </c>
      <c r="AG1628" s="381">
        <v>9999</v>
      </c>
      <c r="AH1628" s="381" t="s">
        <v>9614</v>
      </c>
      <c r="AI1628" s="381" t="s">
        <v>9154</v>
      </c>
      <c r="AJ1628" s="381">
        <v>0</v>
      </c>
    </row>
    <row r="1629" spans="1:36">
      <c r="A1629" s="381" t="s">
        <v>556</v>
      </c>
      <c r="B1629" s="381" t="s">
        <v>9613</v>
      </c>
      <c r="C1629" s="381">
        <v>23</v>
      </c>
      <c r="D1629" s="381">
        <v>17</v>
      </c>
      <c r="E1629" s="381" t="s">
        <v>9608</v>
      </c>
      <c r="F1629" s="381" t="s">
        <v>9607</v>
      </c>
      <c r="G1629" s="381" t="s">
        <v>9606</v>
      </c>
      <c r="H1629" s="381">
        <v>52200</v>
      </c>
      <c r="I1629" s="381">
        <v>19600</v>
      </c>
      <c r="J1629" s="381">
        <v>22400</v>
      </c>
      <c r="K1629" s="381">
        <v>25200</v>
      </c>
      <c r="L1629" s="381">
        <v>27950</v>
      </c>
      <c r="M1629" s="381">
        <v>30200</v>
      </c>
      <c r="N1629" s="381">
        <v>32450</v>
      </c>
      <c r="O1629" s="381">
        <v>34700</v>
      </c>
      <c r="P1629" s="381">
        <v>36900</v>
      </c>
      <c r="Q1629" s="381">
        <v>12060</v>
      </c>
      <c r="R1629" s="381">
        <v>16240</v>
      </c>
      <c r="S1629" s="381">
        <v>20420</v>
      </c>
      <c r="T1629" s="381">
        <v>24600</v>
      </c>
      <c r="U1629" s="381">
        <v>28780</v>
      </c>
      <c r="V1629" s="381">
        <v>32450</v>
      </c>
      <c r="W1629" s="381">
        <v>34700</v>
      </c>
      <c r="X1629" s="381">
        <v>36900</v>
      </c>
      <c r="Y1629" s="381">
        <v>31300</v>
      </c>
      <c r="Z1629" s="381">
        <v>35800</v>
      </c>
      <c r="AA1629" s="381">
        <v>40250</v>
      </c>
      <c r="AB1629" s="381">
        <v>44700</v>
      </c>
      <c r="AC1629" s="381">
        <v>48300</v>
      </c>
      <c r="AD1629" s="381">
        <v>51900</v>
      </c>
      <c r="AE1629" s="381">
        <v>55450</v>
      </c>
      <c r="AF1629" s="381">
        <v>59050</v>
      </c>
      <c r="AG1629" s="381">
        <v>9999</v>
      </c>
      <c r="AH1629" s="381" t="s">
        <v>8466</v>
      </c>
      <c r="AI1629" s="381" t="s">
        <v>9154</v>
      </c>
      <c r="AJ1629" s="381">
        <v>0</v>
      </c>
    </row>
    <row r="1630" spans="1:36">
      <c r="A1630" s="381" t="s">
        <v>556</v>
      </c>
      <c r="B1630" s="381" t="s">
        <v>9612</v>
      </c>
      <c r="C1630" s="381">
        <v>23</v>
      </c>
      <c r="D1630" s="381">
        <v>17</v>
      </c>
      <c r="E1630" s="381" t="s">
        <v>9608</v>
      </c>
      <c r="F1630" s="381" t="s">
        <v>9607</v>
      </c>
      <c r="G1630" s="381" t="s">
        <v>9606</v>
      </c>
      <c r="H1630" s="381">
        <v>52200</v>
      </c>
      <c r="I1630" s="381">
        <v>19600</v>
      </c>
      <c r="J1630" s="381">
        <v>22400</v>
      </c>
      <c r="K1630" s="381">
        <v>25200</v>
      </c>
      <c r="L1630" s="381">
        <v>27950</v>
      </c>
      <c r="M1630" s="381">
        <v>30200</v>
      </c>
      <c r="N1630" s="381">
        <v>32450</v>
      </c>
      <c r="O1630" s="381">
        <v>34700</v>
      </c>
      <c r="P1630" s="381">
        <v>36900</v>
      </c>
      <c r="Q1630" s="381">
        <v>12060</v>
      </c>
      <c r="R1630" s="381">
        <v>16240</v>
      </c>
      <c r="S1630" s="381">
        <v>20420</v>
      </c>
      <c r="T1630" s="381">
        <v>24600</v>
      </c>
      <c r="U1630" s="381">
        <v>28780</v>
      </c>
      <c r="V1630" s="381">
        <v>32450</v>
      </c>
      <c r="W1630" s="381">
        <v>34700</v>
      </c>
      <c r="X1630" s="381">
        <v>36900</v>
      </c>
      <c r="Y1630" s="381">
        <v>31300</v>
      </c>
      <c r="Z1630" s="381">
        <v>35800</v>
      </c>
      <c r="AA1630" s="381">
        <v>40250</v>
      </c>
      <c r="AB1630" s="381">
        <v>44700</v>
      </c>
      <c r="AC1630" s="381">
        <v>48300</v>
      </c>
      <c r="AD1630" s="381">
        <v>51900</v>
      </c>
      <c r="AE1630" s="381">
        <v>55450</v>
      </c>
      <c r="AF1630" s="381">
        <v>59050</v>
      </c>
      <c r="AG1630" s="381">
        <v>9999</v>
      </c>
      <c r="AH1630" s="381" t="s">
        <v>2521</v>
      </c>
      <c r="AI1630" s="381" t="s">
        <v>9154</v>
      </c>
      <c r="AJ1630" s="381">
        <v>0</v>
      </c>
    </row>
    <row r="1631" spans="1:36">
      <c r="A1631" s="381" t="s">
        <v>556</v>
      </c>
      <c r="B1631" s="381" t="s">
        <v>9611</v>
      </c>
      <c r="C1631" s="381">
        <v>23</v>
      </c>
      <c r="D1631" s="381">
        <v>17</v>
      </c>
      <c r="E1631" s="381" t="s">
        <v>9608</v>
      </c>
      <c r="F1631" s="381" t="s">
        <v>9607</v>
      </c>
      <c r="G1631" s="381" t="s">
        <v>9606</v>
      </c>
      <c r="H1631" s="381">
        <v>52200</v>
      </c>
      <c r="I1631" s="381">
        <v>19600</v>
      </c>
      <c r="J1631" s="381">
        <v>22400</v>
      </c>
      <c r="K1631" s="381">
        <v>25200</v>
      </c>
      <c r="L1631" s="381">
        <v>27950</v>
      </c>
      <c r="M1631" s="381">
        <v>30200</v>
      </c>
      <c r="N1631" s="381">
        <v>32450</v>
      </c>
      <c r="O1631" s="381">
        <v>34700</v>
      </c>
      <c r="P1631" s="381">
        <v>36900</v>
      </c>
      <c r="Q1631" s="381">
        <v>12060</v>
      </c>
      <c r="R1631" s="381">
        <v>16240</v>
      </c>
      <c r="S1631" s="381">
        <v>20420</v>
      </c>
      <c r="T1631" s="381">
        <v>24600</v>
      </c>
      <c r="U1631" s="381">
        <v>28780</v>
      </c>
      <c r="V1631" s="381">
        <v>32450</v>
      </c>
      <c r="W1631" s="381">
        <v>34700</v>
      </c>
      <c r="X1631" s="381">
        <v>36900</v>
      </c>
      <c r="Y1631" s="381">
        <v>31300</v>
      </c>
      <c r="Z1631" s="381">
        <v>35800</v>
      </c>
      <c r="AA1631" s="381">
        <v>40250</v>
      </c>
      <c r="AB1631" s="381">
        <v>44700</v>
      </c>
      <c r="AC1631" s="381">
        <v>48300</v>
      </c>
      <c r="AD1631" s="381">
        <v>51900</v>
      </c>
      <c r="AE1631" s="381">
        <v>55450</v>
      </c>
      <c r="AF1631" s="381">
        <v>59050</v>
      </c>
      <c r="AG1631" s="381">
        <v>9999</v>
      </c>
      <c r="AH1631" s="381" t="s">
        <v>9610</v>
      </c>
      <c r="AI1631" s="381" t="s">
        <v>9154</v>
      </c>
      <c r="AJ1631" s="381">
        <v>0</v>
      </c>
    </row>
    <row r="1632" spans="1:36">
      <c r="A1632" s="381" t="s">
        <v>556</v>
      </c>
      <c r="B1632" s="381" t="s">
        <v>9609</v>
      </c>
      <c r="C1632" s="381">
        <v>23</v>
      </c>
      <c r="D1632" s="381">
        <v>17</v>
      </c>
      <c r="E1632" s="381" t="s">
        <v>9608</v>
      </c>
      <c r="F1632" s="381" t="s">
        <v>9607</v>
      </c>
      <c r="G1632" s="381" t="s">
        <v>9606</v>
      </c>
      <c r="H1632" s="381">
        <v>52200</v>
      </c>
      <c r="I1632" s="381">
        <v>19600</v>
      </c>
      <c r="J1632" s="381">
        <v>22400</v>
      </c>
      <c r="K1632" s="381">
        <v>25200</v>
      </c>
      <c r="L1632" s="381">
        <v>27950</v>
      </c>
      <c r="M1632" s="381">
        <v>30200</v>
      </c>
      <c r="N1632" s="381">
        <v>32450</v>
      </c>
      <c r="O1632" s="381">
        <v>34700</v>
      </c>
      <c r="P1632" s="381">
        <v>36900</v>
      </c>
      <c r="Q1632" s="381">
        <v>12060</v>
      </c>
      <c r="R1632" s="381">
        <v>16240</v>
      </c>
      <c r="S1632" s="381">
        <v>20420</v>
      </c>
      <c r="T1632" s="381">
        <v>24600</v>
      </c>
      <c r="U1632" s="381">
        <v>28780</v>
      </c>
      <c r="V1632" s="381">
        <v>32450</v>
      </c>
      <c r="W1632" s="381">
        <v>34700</v>
      </c>
      <c r="X1632" s="381">
        <v>36900</v>
      </c>
      <c r="Y1632" s="381">
        <v>31300</v>
      </c>
      <c r="Z1632" s="381">
        <v>35800</v>
      </c>
      <c r="AA1632" s="381">
        <v>40250</v>
      </c>
      <c r="AB1632" s="381">
        <v>44700</v>
      </c>
      <c r="AC1632" s="381">
        <v>48300</v>
      </c>
      <c r="AD1632" s="381">
        <v>51900</v>
      </c>
      <c r="AE1632" s="381">
        <v>55450</v>
      </c>
      <c r="AF1632" s="381">
        <v>59050</v>
      </c>
      <c r="AG1632" s="381">
        <v>9999</v>
      </c>
      <c r="AH1632" s="381" t="s">
        <v>2095</v>
      </c>
      <c r="AI1632" s="381" t="s">
        <v>9154</v>
      </c>
      <c r="AJ1632" s="381">
        <v>0</v>
      </c>
    </row>
    <row r="1633" spans="1:36">
      <c r="A1633" s="381" t="s">
        <v>556</v>
      </c>
      <c r="B1633" s="381" t="s">
        <v>9605</v>
      </c>
      <c r="C1633" s="381">
        <v>23</v>
      </c>
      <c r="D1633" s="381">
        <v>19</v>
      </c>
      <c r="E1633" s="381" t="s">
        <v>9490</v>
      </c>
      <c r="F1633" s="381" t="s">
        <v>9489</v>
      </c>
      <c r="G1633" s="381" t="s">
        <v>9488</v>
      </c>
      <c r="H1633" s="381">
        <v>52200</v>
      </c>
      <c r="I1633" s="381">
        <v>19600</v>
      </c>
      <c r="J1633" s="381">
        <v>22400</v>
      </c>
      <c r="K1633" s="381">
        <v>25200</v>
      </c>
      <c r="L1633" s="381">
        <v>27950</v>
      </c>
      <c r="M1633" s="381">
        <v>30200</v>
      </c>
      <c r="N1633" s="381">
        <v>32450</v>
      </c>
      <c r="O1633" s="381">
        <v>34700</v>
      </c>
      <c r="P1633" s="381">
        <v>36900</v>
      </c>
      <c r="Q1633" s="381">
        <v>12060</v>
      </c>
      <c r="R1633" s="381">
        <v>16240</v>
      </c>
      <c r="S1633" s="381">
        <v>20420</v>
      </c>
      <c r="T1633" s="381">
        <v>24600</v>
      </c>
      <c r="U1633" s="381">
        <v>28780</v>
      </c>
      <c r="V1633" s="381">
        <v>32450</v>
      </c>
      <c r="W1633" s="381">
        <v>34700</v>
      </c>
      <c r="X1633" s="381">
        <v>36900</v>
      </c>
      <c r="Y1633" s="381">
        <v>31300</v>
      </c>
      <c r="Z1633" s="381">
        <v>35800</v>
      </c>
      <c r="AA1633" s="381">
        <v>40250</v>
      </c>
      <c r="AB1633" s="381">
        <v>44700</v>
      </c>
      <c r="AC1633" s="381">
        <v>48300</v>
      </c>
      <c r="AD1633" s="381">
        <v>51900</v>
      </c>
      <c r="AE1633" s="381">
        <v>55450</v>
      </c>
      <c r="AF1633" s="381">
        <v>59050</v>
      </c>
      <c r="AG1633" s="381">
        <v>9999</v>
      </c>
      <c r="AH1633" s="381" t="s">
        <v>6650</v>
      </c>
      <c r="AI1633" s="381" t="s">
        <v>9154</v>
      </c>
      <c r="AJ1633" s="381">
        <v>1</v>
      </c>
    </row>
    <row r="1634" spans="1:36">
      <c r="A1634" s="381" t="s">
        <v>556</v>
      </c>
      <c r="B1634" s="381" t="s">
        <v>9604</v>
      </c>
      <c r="C1634" s="381">
        <v>23</v>
      </c>
      <c r="D1634" s="381">
        <v>19</v>
      </c>
      <c r="E1634" s="381" t="s">
        <v>9490</v>
      </c>
      <c r="F1634" s="381" t="s">
        <v>9489</v>
      </c>
      <c r="G1634" s="381" t="s">
        <v>9488</v>
      </c>
      <c r="H1634" s="381">
        <v>52200</v>
      </c>
      <c r="I1634" s="381">
        <v>19600</v>
      </c>
      <c r="J1634" s="381">
        <v>22400</v>
      </c>
      <c r="K1634" s="381">
        <v>25200</v>
      </c>
      <c r="L1634" s="381">
        <v>27950</v>
      </c>
      <c r="M1634" s="381">
        <v>30200</v>
      </c>
      <c r="N1634" s="381">
        <v>32450</v>
      </c>
      <c r="O1634" s="381">
        <v>34700</v>
      </c>
      <c r="P1634" s="381">
        <v>36900</v>
      </c>
      <c r="Q1634" s="381">
        <v>12060</v>
      </c>
      <c r="R1634" s="381">
        <v>16240</v>
      </c>
      <c r="S1634" s="381">
        <v>20420</v>
      </c>
      <c r="T1634" s="381">
        <v>24600</v>
      </c>
      <c r="U1634" s="381">
        <v>28780</v>
      </c>
      <c r="V1634" s="381">
        <v>32450</v>
      </c>
      <c r="W1634" s="381">
        <v>34700</v>
      </c>
      <c r="X1634" s="381">
        <v>36900</v>
      </c>
      <c r="Y1634" s="381">
        <v>31300</v>
      </c>
      <c r="Z1634" s="381">
        <v>35800</v>
      </c>
      <c r="AA1634" s="381">
        <v>40250</v>
      </c>
      <c r="AB1634" s="381">
        <v>44700</v>
      </c>
      <c r="AC1634" s="381">
        <v>48300</v>
      </c>
      <c r="AD1634" s="381">
        <v>51900</v>
      </c>
      <c r="AE1634" s="381">
        <v>55450</v>
      </c>
      <c r="AF1634" s="381">
        <v>59050</v>
      </c>
      <c r="AG1634" s="381">
        <v>9999</v>
      </c>
      <c r="AH1634" s="381" t="s">
        <v>9603</v>
      </c>
      <c r="AI1634" s="381" t="s">
        <v>9154</v>
      </c>
      <c r="AJ1634" s="381">
        <v>1</v>
      </c>
    </row>
    <row r="1635" spans="1:36">
      <c r="A1635" s="381" t="s">
        <v>556</v>
      </c>
      <c r="B1635" s="381" t="s">
        <v>9602</v>
      </c>
      <c r="C1635" s="381">
        <v>23</v>
      </c>
      <c r="D1635" s="381">
        <v>19</v>
      </c>
      <c r="E1635" s="381" t="s">
        <v>9500</v>
      </c>
      <c r="F1635" s="381" t="s">
        <v>9499</v>
      </c>
      <c r="G1635" s="381" t="s">
        <v>9488</v>
      </c>
      <c r="H1635" s="381">
        <v>63000</v>
      </c>
      <c r="I1635" s="381">
        <v>22050</v>
      </c>
      <c r="J1635" s="381">
        <v>25200</v>
      </c>
      <c r="K1635" s="381">
        <v>28350</v>
      </c>
      <c r="L1635" s="381">
        <v>31500</v>
      </c>
      <c r="M1635" s="381">
        <v>34050</v>
      </c>
      <c r="N1635" s="381">
        <v>36550</v>
      </c>
      <c r="O1635" s="381">
        <v>39100</v>
      </c>
      <c r="P1635" s="381">
        <v>41600</v>
      </c>
      <c r="Q1635" s="381">
        <v>13250</v>
      </c>
      <c r="R1635" s="381">
        <v>16240</v>
      </c>
      <c r="S1635" s="381">
        <v>20420</v>
      </c>
      <c r="T1635" s="381">
        <v>24600</v>
      </c>
      <c r="U1635" s="381">
        <v>28780</v>
      </c>
      <c r="V1635" s="381">
        <v>32960</v>
      </c>
      <c r="W1635" s="381">
        <v>37140</v>
      </c>
      <c r="X1635" s="381">
        <v>41320</v>
      </c>
      <c r="Y1635" s="381">
        <v>35300</v>
      </c>
      <c r="Z1635" s="381">
        <v>40350</v>
      </c>
      <c r="AA1635" s="381">
        <v>45400</v>
      </c>
      <c r="AB1635" s="381">
        <v>50400</v>
      </c>
      <c r="AC1635" s="381">
        <v>54450</v>
      </c>
      <c r="AD1635" s="381">
        <v>58500</v>
      </c>
      <c r="AE1635" s="381">
        <v>62500</v>
      </c>
      <c r="AF1635" s="381">
        <v>66550</v>
      </c>
      <c r="AG1635" s="381">
        <v>730</v>
      </c>
      <c r="AH1635" s="381" t="s">
        <v>9601</v>
      </c>
      <c r="AI1635" s="381" t="s">
        <v>9154</v>
      </c>
      <c r="AJ1635" s="381">
        <v>1</v>
      </c>
    </row>
    <row r="1636" spans="1:36">
      <c r="A1636" s="381" t="s">
        <v>556</v>
      </c>
      <c r="B1636" s="381" t="s">
        <v>9600</v>
      </c>
      <c r="C1636" s="381">
        <v>23</v>
      </c>
      <c r="D1636" s="381">
        <v>19</v>
      </c>
      <c r="E1636" s="381" t="s">
        <v>9490</v>
      </c>
      <c r="F1636" s="381" t="s">
        <v>9489</v>
      </c>
      <c r="G1636" s="381" t="s">
        <v>9488</v>
      </c>
      <c r="H1636" s="381">
        <v>52200</v>
      </c>
      <c r="I1636" s="381">
        <v>19600</v>
      </c>
      <c r="J1636" s="381">
        <v>22400</v>
      </c>
      <c r="K1636" s="381">
        <v>25200</v>
      </c>
      <c r="L1636" s="381">
        <v>27950</v>
      </c>
      <c r="M1636" s="381">
        <v>30200</v>
      </c>
      <c r="N1636" s="381">
        <v>32450</v>
      </c>
      <c r="O1636" s="381">
        <v>34700</v>
      </c>
      <c r="P1636" s="381">
        <v>36900</v>
      </c>
      <c r="Q1636" s="381">
        <v>12060</v>
      </c>
      <c r="R1636" s="381">
        <v>16240</v>
      </c>
      <c r="S1636" s="381">
        <v>20420</v>
      </c>
      <c r="T1636" s="381">
        <v>24600</v>
      </c>
      <c r="U1636" s="381">
        <v>28780</v>
      </c>
      <c r="V1636" s="381">
        <v>32450</v>
      </c>
      <c r="W1636" s="381">
        <v>34700</v>
      </c>
      <c r="X1636" s="381">
        <v>36900</v>
      </c>
      <c r="Y1636" s="381">
        <v>31300</v>
      </c>
      <c r="Z1636" s="381">
        <v>35800</v>
      </c>
      <c r="AA1636" s="381">
        <v>40250</v>
      </c>
      <c r="AB1636" s="381">
        <v>44700</v>
      </c>
      <c r="AC1636" s="381">
        <v>48300</v>
      </c>
      <c r="AD1636" s="381">
        <v>51900</v>
      </c>
      <c r="AE1636" s="381">
        <v>55450</v>
      </c>
      <c r="AF1636" s="381">
        <v>59050</v>
      </c>
      <c r="AG1636" s="381">
        <v>9999</v>
      </c>
      <c r="AH1636" s="381" t="s">
        <v>2371</v>
      </c>
      <c r="AI1636" s="381" t="s">
        <v>9154</v>
      </c>
      <c r="AJ1636" s="381">
        <v>1</v>
      </c>
    </row>
    <row r="1637" spans="1:36">
      <c r="A1637" s="381" t="s">
        <v>556</v>
      </c>
      <c r="B1637" s="381" t="s">
        <v>9599</v>
      </c>
      <c r="C1637" s="381">
        <v>23</v>
      </c>
      <c r="D1637" s="381">
        <v>19</v>
      </c>
      <c r="E1637" s="381" t="s">
        <v>9490</v>
      </c>
      <c r="F1637" s="381" t="s">
        <v>9489</v>
      </c>
      <c r="G1637" s="381" t="s">
        <v>9488</v>
      </c>
      <c r="H1637" s="381">
        <v>52200</v>
      </c>
      <c r="I1637" s="381">
        <v>19600</v>
      </c>
      <c r="J1637" s="381">
        <v>22400</v>
      </c>
      <c r="K1637" s="381">
        <v>25200</v>
      </c>
      <c r="L1637" s="381">
        <v>27950</v>
      </c>
      <c r="M1637" s="381">
        <v>30200</v>
      </c>
      <c r="N1637" s="381">
        <v>32450</v>
      </c>
      <c r="O1637" s="381">
        <v>34700</v>
      </c>
      <c r="P1637" s="381">
        <v>36900</v>
      </c>
      <c r="Q1637" s="381">
        <v>12060</v>
      </c>
      <c r="R1637" s="381">
        <v>16240</v>
      </c>
      <c r="S1637" s="381">
        <v>20420</v>
      </c>
      <c r="T1637" s="381">
        <v>24600</v>
      </c>
      <c r="U1637" s="381">
        <v>28780</v>
      </c>
      <c r="V1637" s="381">
        <v>32450</v>
      </c>
      <c r="W1637" s="381">
        <v>34700</v>
      </c>
      <c r="X1637" s="381">
        <v>36900</v>
      </c>
      <c r="Y1637" s="381">
        <v>31300</v>
      </c>
      <c r="Z1637" s="381">
        <v>35800</v>
      </c>
      <c r="AA1637" s="381">
        <v>40250</v>
      </c>
      <c r="AB1637" s="381">
        <v>44700</v>
      </c>
      <c r="AC1637" s="381">
        <v>48300</v>
      </c>
      <c r="AD1637" s="381">
        <v>51900</v>
      </c>
      <c r="AE1637" s="381">
        <v>55450</v>
      </c>
      <c r="AF1637" s="381">
        <v>59050</v>
      </c>
      <c r="AG1637" s="381">
        <v>9999</v>
      </c>
      <c r="AH1637" s="381" t="s">
        <v>9598</v>
      </c>
      <c r="AI1637" s="381" t="s">
        <v>9154</v>
      </c>
      <c r="AJ1637" s="381">
        <v>1</v>
      </c>
    </row>
    <row r="1638" spans="1:36">
      <c r="A1638" s="381" t="s">
        <v>556</v>
      </c>
      <c r="B1638" s="381" t="s">
        <v>9597</v>
      </c>
      <c r="C1638" s="381">
        <v>23</v>
      </c>
      <c r="D1638" s="381">
        <v>19</v>
      </c>
      <c r="E1638" s="381" t="s">
        <v>9500</v>
      </c>
      <c r="F1638" s="381" t="s">
        <v>9499</v>
      </c>
      <c r="G1638" s="381" t="s">
        <v>9488</v>
      </c>
      <c r="H1638" s="381">
        <v>63000</v>
      </c>
      <c r="I1638" s="381">
        <v>22050</v>
      </c>
      <c r="J1638" s="381">
        <v>25200</v>
      </c>
      <c r="K1638" s="381">
        <v>28350</v>
      </c>
      <c r="L1638" s="381">
        <v>31500</v>
      </c>
      <c r="M1638" s="381">
        <v>34050</v>
      </c>
      <c r="N1638" s="381">
        <v>36550</v>
      </c>
      <c r="O1638" s="381">
        <v>39100</v>
      </c>
      <c r="P1638" s="381">
        <v>41600</v>
      </c>
      <c r="Q1638" s="381">
        <v>13250</v>
      </c>
      <c r="R1638" s="381">
        <v>16240</v>
      </c>
      <c r="S1638" s="381">
        <v>20420</v>
      </c>
      <c r="T1638" s="381">
        <v>24600</v>
      </c>
      <c r="U1638" s="381">
        <v>28780</v>
      </c>
      <c r="V1638" s="381">
        <v>32960</v>
      </c>
      <c r="W1638" s="381">
        <v>37140</v>
      </c>
      <c r="X1638" s="381">
        <v>41320</v>
      </c>
      <c r="Y1638" s="381">
        <v>35300</v>
      </c>
      <c r="Z1638" s="381">
        <v>40350</v>
      </c>
      <c r="AA1638" s="381">
        <v>45400</v>
      </c>
      <c r="AB1638" s="381">
        <v>50400</v>
      </c>
      <c r="AC1638" s="381">
        <v>54450</v>
      </c>
      <c r="AD1638" s="381">
        <v>58500</v>
      </c>
      <c r="AE1638" s="381">
        <v>62500</v>
      </c>
      <c r="AF1638" s="381">
        <v>66550</v>
      </c>
      <c r="AG1638" s="381">
        <v>730</v>
      </c>
      <c r="AH1638" s="381" t="s">
        <v>9596</v>
      </c>
      <c r="AI1638" s="381" t="s">
        <v>9154</v>
      </c>
      <c r="AJ1638" s="381">
        <v>1</v>
      </c>
    </row>
    <row r="1639" spans="1:36">
      <c r="A1639" s="381" t="s">
        <v>556</v>
      </c>
      <c r="B1639" s="381" t="s">
        <v>9595</v>
      </c>
      <c r="C1639" s="381">
        <v>23</v>
      </c>
      <c r="D1639" s="381">
        <v>19</v>
      </c>
      <c r="E1639" s="381" t="s">
        <v>9490</v>
      </c>
      <c r="F1639" s="381" t="s">
        <v>9489</v>
      </c>
      <c r="G1639" s="381" t="s">
        <v>9488</v>
      </c>
      <c r="H1639" s="381">
        <v>52200</v>
      </c>
      <c r="I1639" s="381">
        <v>19600</v>
      </c>
      <c r="J1639" s="381">
        <v>22400</v>
      </c>
      <c r="K1639" s="381">
        <v>25200</v>
      </c>
      <c r="L1639" s="381">
        <v>27950</v>
      </c>
      <c r="M1639" s="381">
        <v>30200</v>
      </c>
      <c r="N1639" s="381">
        <v>32450</v>
      </c>
      <c r="O1639" s="381">
        <v>34700</v>
      </c>
      <c r="P1639" s="381">
        <v>36900</v>
      </c>
      <c r="Q1639" s="381">
        <v>12060</v>
      </c>
      <c r="R1639" s="381">
        <v>16240</v>
      </c>
      <c r="S1639" s="381">
        <v>20420</v>
      </c>
      <c r="T1639" s="381">
        <v>24600</v>
      </c>
      <c r="U1639" s="381">
        <v>28780</v>
      </c>
      <c r="V1639" s="381">
        <v>32450</v>
      </c>
      <c r="W1639" s="381">
        <v>34700</v>
      </c>
      <c r="X1639" s="381">
        <v>36900</v>
      </c>
      <c r="Y1639" s="381">
        <v>31300</v>
      </c>
      <c r="Z1639" s="381">
        <v>35800</v>
      </c>
      <c r="AA1639" s="381">
        <v>40250</v>
      </c>
      <c r="AB1639" s="381">
        <v>44700</v>
      </c>
      <c r="AC1639" s="381">
        <v>48300</v>
      </c>
      <c r="AD1639" s="381">
        <v>51900</v>
      </c>
      <c r="AE1639" s="381">
        <v>55450</v>
      </c>
      <c r="AF1639" s="381">
        <v>59050</v>
      </c>
      <c r="AG1639" s="381">
        <v>9999</v>
      </c>
      <c r="AH1639" s="381" t="s">
        <v>8743</v>
      </c>
      <c r="AI1639" s="381" t="s">
        <v>9154</v>
      </c>
      <c r="AJ1639" s="381">
        <v>1</v>
      </c>
    </row>
    <row r="1640" spans="1:36">
      <c r="A1640" s="381" t="s">
        <v>556</v>
      </c>
      <c r="B1640" s="381" t="s">
        <v>9594</v>
      </c>
      <c r="C1640" s="381">
        <v>23</v>
      </c>
      <c r="D1640" s="381">
        <v>19</v>
      </c>
      <c r="E1640" s="381" t="s">
        <v>9490</v>
      </c>
      <c r="F1640" s="381" t="s">
        <v>9489</v>
      </c>
      <c r="G1640" s="381" t="s">
        <v>9488</v>
      </c>
      <c r="H1640" s="381">
        <v>52200</v>
      </c>
      <c r="I1640" s="381">
        <v>19600</v>
      </c>
      <c r="J1640" s="381">
        <v>22400</v>
      </c>
      <c r="K1640" s="381">
        <v>25200</v>
      </c>
      <c r="L1640" s="381">
        <v>27950</v>
      </c>
      <c r="M1640" s="381">
        <v>30200</v>
      </c>
      <c r="N1640" s="381">
        <v>32450</v>
      </c>
      <c r="O1640" s="381">
        <v>34700</v>
      </c>
      <c r="P1640" s="381">
        <v>36900</v>
      </c>
      <c r="Q1640" s="381">
        <v>12060</v>
      </c>
      <c r="R1640" s="381">
        <v>16240</v>
      </c>
      <c r="S1640" s="381">
        <v>20420</v>
      </c>
      <c r="T1640" s="381">
        <v>24600</v>
      </c>
      <c r="U1640" s="381">
        <v>28780</v>
      </c>
      <c r="V1640" s="381">
        <v>32450</v>
      </c>
      <c r="W1640" s="381">
        <v>34700</v>
      </c>
      <c r="X1640" s="381">
        <v>36900</v>
      </c>
      <c r="Y1640" s="381">
        <v>31300</v>
      </c>
      <c r="Z1640" s="381">
        <v>35800</v>
      </c>
      <c r="AA1640" s="381">
        <v>40250</v>
      </c>
      <c r="AB1640" s="381">
        <v>44700</v>
      </c>
      <c r="AC1640" s="381">
        <v>48300</v>
      </c>
      <c r="AD1640" s="381">
        <v>51900</v>
      </c>
      <c r="AE1640" s="381">
        <v>55450</v>
      </c>
      <c r="AF1640" s="381">
        <v>59050</v>
      </c>
      <c r="AG1640" s="381">
        <v>9999</v>
      </c>
      <c r="AH1640" s="381" t="s">
        <v>9593</v>
      </c>
      <c r="AI1640" s="381" t="s">
        <v>9154</v>
      </c>
      <c r="AJ1640" s="381">
        <v>1</v>
      </c>
    </row>
    <row r="1641" spans="1:36">
      <c r="A1641" s="381" t="s">
        <v>556</v>
      </c>
      <c r="B1641" s="381" t="s">
        <v>9592</v>
      </c>
      <c r="C1641" s="381">
        <v>23</v>
      </c>
      <c r="D1641" s="381">
        <v>19</v>
      </c>
      <c r="E1641" s="381" t="s">
        <v>9490</v>
      </c>
      <c r="F1641" s="381" t="s">
        <v>9489</v>
      </c>
      <c r="G1641" s="381" t="s">
        <v>9488</v>
      </c>
      <c r="H1641" s="381">
        <v>52200</v>
      </c>
      <c r="I1641" s="381">
        <v>19600</v>
      </c>
      <c r="J1641" s="381">
        <v>22400</v>
      </c>
      <c r="K1641" s="381">
        <v>25200</v>
      </c>
      <c r="L1641" s="381">
        <v>27950</v>
      </c>
      <c r="M1641" s="381">
        <v>30200</v>
      </c>
      <c r="N1641" s="381">
        <v>32450</v>
      </c>
      <c r="O1641" s="381">
        <v>34700</v>
      </c>
      <c r="P1641" s="381">
        <v>36900</v>
      </c>
      <c r="Q1641" s="381">
        <v>12060</v>
      </c>
      <c r="R1641" s="381">
        <v>16240</v>
      </c>
      <c r="S1641" s="381">
        <v>20420</v>
      </c>
      <c r="T1641" s="381">
        <v>24600</v>
      </c>
      <c r="U1641" s="381">
        <v>28780</v>
      </c>
      <c r="V1641" s="381">
        <v>32450</v>
      </c>
      <c r="W1641" s="381">
        <v>34700</v>
      </c>
      <c r="X1641" s="381">
        <v>36900</v>
      </c>
      <c r="Y1641" s="381">
        <v>31300</v>
      </c>
      <c r="Z1641" s="381">
        <v>35800</v>
      </c>
      <c r="AA1641" s="381">
        <v>40250</v>
      </c>
      <c r="AB1641" s="381">
        <v>44700</v>
      </c>
      <c r="AC1641" s="381">
        <v>48300</v>
      </c>
      <c r="AD1641" s="381">
        <v>51900</v>
      </c>
      <c r="AE1641" s="381">
        <v>55450</v>
      </c>
      <c r="AF1641" s="381">
        <v>59050</v>
      </c>
      <c r="AG1641" s="381">
        <v>9999</v>
      </c>
      <c r="AH1641" s="381" t="s">
        <v>9591</v>
      </c>
      <c r="AI1641" s="381" t="s">
        <v>9154</v>
      </c>
      <c r="AJ1641" s="381">
        <v>1</v>
      </c>
    </row>
    <row r="1642" spans="1:36">
      <c r="A1642" s="381" t="s">
        <v>556</v>
      </c>
      <c r="B1642" s="381" t="s">
        <v>9590</v>
      </c>
      <c r="C1642" s="381">
        <v>23</v>
      </c>
      <c r="D1642" s="381">
        <v>19</v>
      </c>
      <c r="E1642" s="381" t="s">
        <v>9490</v>
      </c>
      <c r="F1642" s="381" t="s">
        <v>9489</v>
      </c>
      <c r="G1642" s="381" t="s">
        <v>9488</v>
      </c>
      <c r="H1642" s="381">
        <v>52200</v>
      </c>
      <c r="I1642" s="381">
        <v>19600</v>
      </c>
      <c r="J1642" s="381">
        <v>22400</v>
      </c>
      <c r="K1642" s="381">
        <v>25200</v>
      </c>
      <c r="L1642" s="381">
        <v>27950</v>
      </c>
      <c r="M1642" s="381">
        <v>30200</v>
      </c>
      <c r="N1642" s="381">
        <v>32450</v>
      </c>
      <c r="O1642" s="381">
        <v>34700</v>
      </c>
      <c r="P1642" s="381">
        <v>36900</v>
      </c>
      <c r="Q1642" s="381">
        <v>12060</v>
      </c>
      <c r="R1642" s="381">
        <v>16240</v>
      </c>
      <c r="S1642" s="381">
        <v>20420</v>
      </c>
      <c r="T1642" s="381">
        <v>24600</v>
      </c>
      <c r="U1642" s="381">
        <v>28780</v>
      </c>
      <c r="V1642" s="381">
        <v>32450</v>
      </c>
      <c r="W1642" s="381">
        <v>34700</v>
      </c>
      <c r="X1642" s="381">
        <v>36900</v>
      </c>
      <c r="Y1642" s="381">
        <v>31300</v>
      </c>
      <c r="Z1642" s="381">
        <v>35800</v>
      </c>
      <c r="AA1642" s="381">
        <v>40250</v>
      </c>
      <c r="AB1642" s="381">
        <v>44700</v>
      </c>
      <c r="AC1642" s="381">
        <v>48300</v>
      </c>
      <c r="AD1642" s="381">
        <v>51900</v>
      </c>
      <c r="AE1642" s="381">
        <v>55450</v>
      </c>
      <c r="AF1642" s="381">
        <v>59050</v>
      </c>
      <c r="AG1642" s="381">
        <v>9999</v>
      </c>
      <c r="AH1642" s="381" t="s">
        <v>2329</v>
      </c>
      <c r="AI1642" s="381" t="s">
        <v>9154</v>
      </c>
      <c r="AJ1642" s="381">
        <v>1</v>
      </c>
    </row>
    <row r="1643" spans="1:36">
      <c r="A1643" s="381" t="s">
        <v>556</v>
      </c>
      <c r="B1643" s="381" t="s">
        <v>9589</v>
      </c>
      <c r="C1643" s="381">
        <v>23</v>
      </c>
      <c r="D1643" s="381">
        <v>19</v>
      </c>
      <c r="E1643" s="381" t="s">
        <v>9490</v>
      </c>
      <c r="F1643" s="381" t="s">
        <v>9489</v>
      </c>
      <c r="G1643" s="381" t="s">
        <v>9488</v>
      </c>
      <c r="H1643" s="381">
        <v>52200</v>
      </c>
      <c r="I1643" s="381">
        <v>19600</v>
      </c>
      <c r="J1643" s="381">
        <v>22400</v>
      </c>
      <c r="K1643" s="381">
        <v>25200</v>
      </c>
      <c r="L1643" s="381">
        <v>27950</v>
      </c>
      <c r="M1643" s="381">
        <v>30200</v>
      </c>
      <c r="N1643" s="381">
        <v>32450</v>
      </c>
      <c r="O1643" s="381">
        <v>34700</v>
      </c>
      <c r="P1643" s="381">
        <v>36900</v>
      </c>
      <c r="Q1643" s="381">
        <v>12060</v>
      </c>
      <c r="R1643" s="381">
        <v>16240</v>
      </c>
      <c r="S1643" s="381">
        <v>20420</v>
      </c>
      <c r="T1643" s="381">
        <v>24600</v>
      </c>
      <c r="U1643" s="381">
        <v>28780</v>
      </c>
      <c r="V1643" s="381">
        <v>32450</v>
      </c>
      <c r="W1643" s="381">
        <v>34700</v>
      </c>
      <c r="X1643" s="381">
        <v>36900</v>
      </c>
      <c r="Y1643" s="381">
        <v>31300</v>
      </c>
      <c r="Z1643" s="381">
        <v>35800</v>
      </c>
      <c r="AA1643" s="381">
        <v>40250</v>
      </c>
      <c r="AB1643" s="381">
        <v>44700</v>
      </c>
      <c r="AC1643" s="381">
        <v>48300</v>
      </c>
      <c r="AD1643" s="381">
        <v>51900</v>
      </c>
      <c r="AE1643" s="381">
        <v>55450</v>
      </c>
      <c r="AF1643" s="381">
        <v>59050</v>
      </c>
      <c r="AG1643" s="381">
        <v>9999</v>
      </c>
      <c r="AH1643" s="381" t="s">
        <v>2132</v>
      </c>
      <c r="AI1643" s="381" t="s">
        <v>9154</v>
      </c>
      <c r="AJ1643" s="381">
        <v>1</v>
      </c>
    </row>
    <row r="1644" spans="1:36">
      <c r="A1644" s="381" t="s">
        <v>556</v>
      </c>
      <c r="B1644" s="381" t="s">
        <v>9588</v>
      </c>
      <c r="C1644" s="381">
        <v>23</v>
      </c>
      <c r="D1644" s="381">
        <v>19</v>
      </c>
      <c r="E1644" s="381" t="s">
        <v>9490</v>
      </c>
      <c r="F1644" s="381" t="s">
        <v>9489</v>
      </c>
      <c r="G1644" s="381" t="s">
        <v>9488</v>
      </c>
      <c r="H1644" s="381">
        <v>52200</v>
      </c>
      <c r="I1644" s="381">
        <v>19600</v>
      </c>
      <c r="J1644" s="381">
        <v>22400</v>
      </c>
      <c r="K1644" s="381">
        <v>25200</v>
      </c>
      <c r="L1644" s="381">
        <v>27950</v>
      </c>
      <c r="M1644" s="381">
        <v>30200</v>
      </c>
      <c r="N1644" s="381">
        <v>32450</v>
      </c>
      <c r="O1644" s="381">
        <v>34700</v>
      </c>
      <c r="P1644" s="381">
        <v>36900</v>
      </c>
      <c r="Q1644" s="381">
        <v>12060</v>
      </c>
      <c r="R1644" s="381">
        <v>16240</v>
      </c>
      <c r="S1644" s="381">
        <v>20420</v>
      </c>
      <c r="T1644" s="381">
        <v>24600</v>
      </c>
      <c r="U1644" s="381">
        <v>28780</v>
      </c>
      <c r="V1644" s="381">
        <v>32450</v>
      </c>
      <c r="W1644" s="381">
        <v>34700</v>
      </c>
      <c r="X1644" s="381">
        <v>36900</v>
      </c>
      <c r="Y1644" s="381">
        <v>31300</v>
      </c>
      <c r="Z1644" s="381">
        <v>35800</v>
      </c>
      <c r="AA1644" s="381">
        <v>40250</v>
      </c>
      <c r="AB1644" s="381">
        <v>44700</v>
      </c>
      <c r="AC1644" s="381">
        <v>48300</v>
      </c>
      <c r="AD1644" s="381">
        <v>51900</v>
      </c>
      <c r="AE1644" s="381">
        <v>55450</v>
      </c>
      <c r="AF1644" s="381">
        <v>59050</v>
      </c>
      <c r="AG1644" s="381">
        <v>9999</v>
      </c>
      <c r="AH1644" s="381" t="s">
        <v>9587</v>
      </c>
      <c r="AI1644" s="381" t="s">
        <v>9154</v>
      </c>
      <c r="AJ1644" s="381">
        <v>1</v>
      </c>
    </row>
    <row r="1645" spans="1:36">
      <c r="A1645" s="381" t="s">
        <v>556</v>
      </c>
      <c r="B1645" s="381" t="s">
        <v>9586</v>
      </c>
      <c r="C1645" s="381">
        <v>23</v>
      </c>
      <c r="D1645" s="381">
        <v>19</v>
      </c>
      <c r="E1645" s="381" t="s">
        <v>9490</v>
      </c>
      <c r="F1645" s="381" t="s">
        <v>9489</v>
      </c>
      <c r="G1645" s="381" t="s">
        <v>9488</v>
      </c>
      <c r="H1645" s="381">
        <v>52200</v>
      </c>
      <c r="I1645" s="381">
        <v>19600</v>
      </c>
      <c r="J1645" s="381">
        <v>22400</v>
      </c>
      <c r="K1645" s="381">
        <v>25200</v>
      </c>
      <c r="L1645" s="381">
        <v>27950</v>
      </c>
      <c r="M1645" s="381">
        <v>30200</v>
      </c>
      <c r="N1645" s="381">
        <v>32450</v>
      </c>
      <c r="O1645" s="381">
        <v>34700</v>
      </c>
      <c r="P1645" s="381">
        <v>36900</v>
      </c>
      <c r="Q1645" s="381">
        <v>12060</v>
      </c>
      <c r="R1645" s="381">
        <v>16240</v>
      </c>
      <c r="S1645" s="381">
        <v>20420</v>
      </c>
      <c r="T1645" s="381">
        <v>24600</v>
      </c>
      <c r="U1645" s="381">
        <v>28780</v>
      </c>
      <c r="V1645" s="381">
        <v>32450</v>
      </c>
      <c r="W1645" s="381">
        <v>34700</v>
      </c>
      <c r="X1645" s="381">
        <v>36900</v>
      </c>
      <c r="Y1645" s="381">
        <v>31300</v>
      </c>
      <c r="Z1645" s="381">
        <v>35800</v>
      </c>
      <c r="AA1645" s="381">
        <v>40250</v>
      </c>
      <c r="AB1645" s="381">
        <v>44700</v>
      </c>
      <c r="AC1645" s="381">
        <v>48300</v>
      </c>
      <c r="AD1645" s="381">
        <v>51900</v>
      </c>
      <c r="AE1645" s="381">
        <v>55450</v>
      </c>
      <c r="AF1645" s="381">
        <v>59050</v>
      </c>
      <c r="AG1645" s="381">
        <v>9999</v>
      </c>
      <c r="AH1645" s="381" t="s">
        <v>9585</v>
      </c>
      <c r="AI1645" s="381" t="s">
        <v>9154</v>
      </c>
      <c r="AJ1645" s="381">
        <v>1</v>
      </c>
    </row>
    <row r="1646" spans="1:36">
      <c r="A1646" s="381" t="s">
        <v>556</v>
      </c>
      <c r="B1646" s="381" t="s">
        <v>9584</v>
      </c>
      <c r="C1646" s="381">
        <v>23</v>
      </c>
      <c r="D1646" s="381">
        <v>19</v>
      </c>
      <c r="E1646" s="381" t="s">
        <v>9490</v>
      </c>
      <c r="F1646" s="381" t="s">
        <v>9489</v>
      </c>
      <c r="G1646" s="381" t="s">
        <v>9488</v>
      </c>
      <c r="H1646" s="381">
        <v>52200</v>
      </c>
      <c r="I1646" s="381">
        <v>19600</v>
      </c>
      <c r="J1646" s="381">
        <v>22400</v>
      </c>
      <c r="K1646" s="381">
        <v>25200</v>
      </c>
      <c r="L1646" s="381">
        <v>27950</v>
      </c>
      <c r="M1646" s="381">
        <v>30200</v>
      </c>
      <c r="N1646" s="381">
        <v>32450</v>
      </c>
      <c r="O1646" s="381">
        <v>34700</v>
      </c>
      <c r="P1646" s="381">
        <v>36900</v>
      </c>
      <c r="Q1646" s="381">
        <v>12060</v>
      </c>
      <c r="R1646" s="381">
        <v>16240</v>
      </c>
      <c r="S1646" s="381">
        <v>20420</v>
      </c>
      <c r="T1646" s="381">
        <v>24600</v>
      </c>
      <c r="U1646" s="381">
        <v>28780</v>
      </c>
      <c r="V1646" s="381">
        <v>32450</v>
      </c>
      <c r="W1646" s="381">
        <v>34700</v>
      </c>
      <c r="X1646" s="381">
        <v>36900</v>
      </c>
      <c r="Y1646" s="381">
        <v>31300</v>
      </c>
      <c r="Z1646" s="381">
        <v>35800</v>
      </c>
      <c r="AA1646" s="381">
        <v>40250</v>
      </c>
      <c r="AB1646" s="381">
        <v>44700</v>
      </c>
      <c r="AC1646" s="381">
        <v>48300</v>
      </c>
      <c r="AD1646" s="381">
        <v>51900</v>
      </c>
      <c r="AE1646" s="381">
        <v>55450</v>
      </c>
      <c r="AF1646" s="381">
        <v>59050</v>
      </c>
      <c r="AG1646" s="381">
        <v>9999</v>
      </c>
      <c r="AH1646" s="381" t="s">
        <v>2363</v>
      </c>
      <c r="AI1646" s="381" t="s">
        <v>9154</v>
      </c>
      <c r="AJ1646" s="381">
        <v>1</v>
      </c>
    </row>
    <row r="1647" spans="1:36">
      <c r="A1647" s="381" t="s">
        <v>556</v>
      </c>
      <c r="B1647" s="381" t="s">
        <v>9583</v>
      </c>
      <c r="C1647" s="381">
        <v>23</v>
      </c>
      <c r="D1647" s="381">
        <v>19</v>
      </c>
      <c r="E1647" s="381" t="s">
        <v>9490</v>
      </c>
      <c r="F1647" s="381" t="s">
        <v>9489</v>
      </c>
      <c r="G1647" s="381" t="s">
        <v>9488</v>
      </c>
      <c r="H1647" s="381">
        <v>52200</v>
      </c>
      <c r="I1647" s="381">
        <v>19600</v>
      </c>
      <c r="J1647" s="381">
        <v>22400</v>
      </c>
      <c r="K1647" s="381">
        <v>25200</v>
      </c>
      <c r="L1647" s="381">
        <v>27950</v>
      </c>
      <c r="M1647" s="381">
        <v>30200</v>
      </c>
      <c r="N1647" s="381">
        <v>32450</v>
      </c>
      <c r="O1647" s="381">
        <v>34700</v>
      </c>
      <c r="P1647" s="381">
        <v>36900</v>
      </c>
      <c r="Q1647" s="381">
        <v>12060</v>
      </c>
      <c r="R1647" s="381">
        <v>16240</v>
      </c>
      <c r="S1647" s="381">
        <v>20420</v>
      </c>
      <c r="T1647" s="381">
        <v>24600</v>
      </c>
      <c r="U1647" s="381">
        <v>28780</v>
      </c>
      <c r="V1647" s="381">
        <v>32450</v>
      </c>
      <c r="W1647" s="381">
        <v>34700</v>
      </c>
      <c r="X1647" s="381">
        <v>36900</v>
      </c>
      <c r="Y1647" s="381">
        <v>31300</v>
      </c>
      <c r="Z1647" s="381">
        <v>35800</v>
      </c>
      <c r="AA1647" s="381">
        <v>40250</v>
      </c>
      <c r="AB1647" s="381">
        <v>44700</v>
      </c>
      <c r="AC1647" s="381">
        <v>48300</v>
      </c>
      <c r="AD1647" s="381">
        <v>51900</v>
      </c>
      <c r="AE1647" s="381">
        <v>55450</v>
      </c>
      <c r="AF1647" s="381">
        <v>59050</v>
      </c>
      <c r="AG1647" s="381">
        <v>9999</v>
      </c>
      <c r="AH1647" s="381" t="s">
        <v>9582</v>
      </c>
      <c r="AI1647" s="381" t="s">
        <v>9154</v>
      </c>
      <c r="AJ1647" s="381">
        <v>1</v>
      </c>
    </row>
    <row r="1648" spans="1:36">
      <c r="A1648" s="381" t="s">
        <v>556</v>
      </c>
      <c r="B1648" s="381" t="s">
        <v>9581</v>
      </c>
      <c r="C1648" s="381">
        <v>23</v>
      </c>
      <c r="D1648" s="381">
        <v>19</v>
      </c>
      <c r="E1648" s="381" t="s">
        <v>9490</v>
      </c>
      <c r="F1648" s="381" t="s">
        <v>9489</v>
      </c>
      <c r="G1648" s="381" t="s">
        <v>9488</v>
      </c>
      <c r="H1648" s="381">
        <v>52200</v>
      </c>
      <c r="I1648" s="381">
        <v>19600</v>
      </c>
      <c r="J1648" s="381">
        <v>22400</v>
      </c>
      <c r="K1648" s="381">
        <v>25200</v>
      </c>
      <c r="L1648" s="381">
        <v>27950</v>
      </c>
      <c r="M1648" s="381">
        <v>30200</v>
      </c>
      <c r="N1648" s="381">
        <v>32450</v>
      </c>
      <c r="O1648" s="381">
        <v>34700</v>
      </c>
      <c r="P1648" s="381">
        <v>36900</v>
      </c>
      <c r="Q1648" s="381">
        <v>12060</v>
      </c>
      <c r="R1648" s="381">
        <v>16240</v>
      </c>
      <c r="S1648" s="381">
        <v>20420</v>
      </c>
      <c r="T1648" s="381">
        <v>24600</v>
      </c>
      <c r="U1648" s="381">
        <v>28780</v>
      </c>
      <c r="V1648" s="381">
        <v>32450</v>
      </c>
      <c r="W1648" s="381">
        <v>34700</v>
      </c>
      <c r="X1648" s="381">
        <v>36900</v>
      </c>
      <c r="Y1648" s="381">
        <v>31300</v>
      </c>
      <c r="Z1648" s="381">
        <v>35800</v>
      </c>
      <c r="AA1648" s="381">
        <v>40250</v>
      </c>
      <c r="AB1648" s="381">
        <v>44700</v>
      </c>
      <c r="AC1648" s="381">
        <v>48300</v>
      </c>
      <c r="AD1648" s="381">
        <v>51900</v>
      </c>
      <c r="AE1648" s="381">
        <v>55450</v>
      </c>
      <c r="AF1648" s="381">
        <v>59050</v>
      </c>
      <c r="AG1648" s="381">
        <v>9999</v>
      </c>
      <c r="AH1648" s="381" t="s">
        <v>9580</v>
      </c>
      <c r="AI1648" s="381" t="s">
        <v>9154</v>
      </c>
      <c r="AJ1648" s="381">
        <v>1</v>
      </c>
    </row>
    <row r="1649" spans="1:36">
      <c r="A1649" s="381" t="s">
        <v>556</v>
      </c>
      <c r="B1649" s="381" t="s">
        <v>9579</v>
      </c>
      <c r="C1649" s="381">
        <v>23</v>
      </c>
      <c r="D1649" s="381">
        <v>19</v>
      </c>
      <c r="E1649" s="381" t="s">
        <v>9490</v>
      </c>
      <c r="F1649" s="381" t="s">
        <v>9489</v>
      </c>
      <c r="G1649" s="381" t="s">
        <v>9488</v>
      </c>
      <c r="H1649" s="381">
        <v>52200</v>
      </c>
      <c r="I1649" s="381">
        <v>19600</v>
      </c>
      <c r="J1649" s="381">
        <v>22400</v>
      </c>
      <c r="K1649" s="381">
        <v>25200</v>
      </c>
      <c r="L1649" s="381">
        <v>27950</v>
      </c>
      <c r="M1649" s="381">
        <v>30200</v>
      </c>
      <c r="N1649" s="381">
        <v>32450</v>
      </c>
      <c r="O1649" s="381">
        <v>34700</v>
      </c>
      <c r="P1649" s="381">
        <v>36900</v>
      </c>
      <c r="Q1649" s="381">
        <v>12060</v>
      </c>
      <c r="R1649" s="381">
        <v>16240</v>
      </c>
      <c r="S1649" s="381">
        <v>20420</v>
      </c>
      <c r="T1649" s="381">
        <v>24600</v>
      </c>
      <c r="U1649" s="381">
        <v>28780</v>
      </c>
      <c r="V1649" s="381">
        <v>32450</v>
      </c>
      <c r="W1649" s="381">
        <v>34700</v>
      </c>
      <c r="X1649" s="381">
        <v>36900</v>
      </c>
      <c r="Y1649" s="381">
        <v>31300</v>
      </c>
      <c r="Z1649" s="381">
        <v>35800</v>
      </c>
      <c r="AA1649" s="381">
        <v>40250</v>
      </c>
      <c r="AB1649" s="381">
        <v>44700</v>
      </c>
      <c r="AC1649" s="381">
        <v>48300</v>
      </c>
      <c r="AD1649" s="381">
        <v>51900</v>
      </c>
      <c r="AE1649" s="381">
        <v>55450</v>
      </c>
      <c r="AF1649" s="381">
        <v>59050</v>
      </c>
      <c r="AG1649" s="381">
        <v>9999</v>
      </c>
      <c r="AH1649" s="381" t="s">
        <v>9578</v>
      </c>
      <c r="AI1649" s="381" t="s">
        <v>9154</v>
      </c>
      <c r="AJ1649" s="381">
        <v>1</v>
      </c>
    </row>
    <row r="1650" spans="1:36">
      <c r="A1650" s="381" t="s">
        <v>556</v>
      </c>
      <c r="B1650" s="381" t="s">
        <v>9577</v>
      </c>
      <c r="C1650" s="381">
        <v>23</v>
      </c>
      <c r="D1650" s="381">
        <v>19</v>
      </c>
      <c r="E1650" s="381" t="s">
        <v>9490</v>
      </c>
      <c r="F1650" s="381" t="s">
        <v>9489</v>
      </c>
      <c r="G1650" s="381" t="s">
        <v>9488</v>
      </c>
      <c r="H1650" s="381">
        <v>52200</v>
      </c>
      <c r="I1650" s="381">
        <v>19600</v>
      </c>
      <c r="J1650" s="381">
        <v>22400</v>
      </c>
      <c r="K1650" s="381">
        <v>25200</v>
      </c>
      <c r="L1650" s="381">
        <v>27950</v>
      </c>
      <c r="M1650" s="381">
        <v>30200</v>
      </c>
      <c r="N1650" s="381">
        <v>32450</v>
      </c>
      <c r="O1650" s="381">
        <v>34700</v>
      </c>
      <c r="P1650" s="381">
        <v>36900</v>
      </c>
      <c r="Q1650" s="381">
        <v>12060</v>
      </c>
      <c r="R1650" s="381">
        <v>16240</v>
      </c>
      <c r="S1650" s="381">
        <v>20420</v>
      </c>
      <c r="T1650" s="381">
        <v>24600</v>
      </c>
      <c r="U1650" s="381">
        <v>28780</v>
      </c>
      <c r="V1650" s="381">
        <v>32450</v>
      </c>
      <c r="W1650" s="381">
        <v>34700</v>
      </c>
      <c r="X1650" s="381">
        <v>36900</v>
      </c>
      <c r="Y1650" s="381">
        <v>31300</v>
      </c>
      <c r="Z1650" s="381">
        <v>35800</v>
      </c>
      <c r="AA1650" s="381">
        <v>40250</v>
      </c>
      <c r="AB1650" s="381">
        <v>44700</v>
      </c>
      <c r="AC1650" s="381">
        <v>48300</v>
      </c>
      <c r="AD1650" s="381">
        <v>51900</v>
      </c>
      <c r="AE1650" s="381">
        <v>55450</v>
      </c>
      <c r="AF1650" s="381">
        <v>59050</v>
      </c>
      <c r="AG1650" s="381">
        <v>9999</v>
      </c>
      <c r="AH1650" s="381" t="s">
        <v>9576</v>
      </c>
      <c r="AI1650" s="381" t="s">
        <v>9154</v>
      </c>
      <c r="AJ1650" s="381">
        <v>1</v>
      </c>
    </row>
    <row r="1651" spans="1:36">
      <c r="A1651" s="381" t="s">
        <v>556</v>
      </c>
      <c r="B1651" s="381" t="s">
        <v>9575</v>
      </c>
      <c r="C1651" s="381">
        <v>23</v>
      </c>
      <c r="D1651" s="381">
        <v>19</v>
      </c>
      <c r="E1651" s="381" t="s">
        <v>9490</v>
      </c>
      <c r="F1651" s="381" t="s">
        <v>9489</v>
      </c>
      <c r="G1651" s="381" t="s">
        <v>9488</v>
      </c>
      <c r="H1651" s="381">
        <v>52200</v>
      </c>
      <c r="I1651" s="381">
        <v>19600</v>
      </c>
      <c r="J1651" s="381">
        <v>22400</v>
      </c>
      <c r="K1651" s="381">
        <v>25200</v>
      </c>
      <c r="L1651" s="381">
        <v>27950</v>
      </c>
      <c r="M1651" s="381">
        <v>30200</v>
      </c>
      <c r="N1651" s="381">
        <v>32450</v>
      </c>
      <c r="O1651" s="381">
        <v>34700</v>
      </c>
      <c r="P1651" s="381">
        <v>36900</v>
      </c>
      <c r="Q1651" s="381">
        <v>12060</v>
      </c>
      <c r="R1651" s="381">
        <v>16240</v>
      </c>
      <c r="S1651" s="381">
        <v>20420</v>
      </c>
      <c r="T1651" s="381">
        <v>24600</v>
      </c>
      <c r="U1651" s="381">
        <v>28780</v>
      </c>
      <c r="V1651" s="381">
        <v>32450</v>
      </c>
      <c r="W1651" s="381">
        <v>34700</v>
      </c>
      <c r="X1651" s="381">
        <v>36900</v>
      </c>
      <c r="Y1651" s="381">
        <v>31300</v>
      </c>
      <c r="Z1651" s="381">
        <v>35800</v>
      </c>
      <c r="AA1651" s="381">
        <v>40250</v>
      </c>
      <c r="AB1651" s="381">
        <v>44700</v>
      </c>
      <c r="AC1651" s="381">
        <v>48300</v>
      </c>
      <c r="AD1651" s="381">
        <v>51900</v>
      </c>
      <c r="AE1651" s="381">
        <v>55450</v>
      </c>
      <c r="AF1651" s="381">
        <v>59050</v>
      </c>
      <c r="AG1651" s="381">
        <v>9999</v>
      </c>
      <c r="AH1651" s="381" t="s">
        <v>9574</v>
      </c>
      <c r="AI1651" s="381" t="s">
        <v>9154</v>
      </c>
      <c r="AJ1651" s="381">
        <v>1</v>
      </c>
    </row>
    <row r="1652" spans="1:36">
      <c r="A1652" s="381" t="s">
        <v>556</v>
      </c>
      <c r="B1652" s="381" t="s">
        <v>9573</v>
      </c>
      <c r="C1652" s="381">
        <v>23</v>
      </c>
      <c r="D1652" s="381">
        <v>19</v>
      </c>
      <c r="E1652" s="381" t="s">
        <v>9500</v>
      </c>
      <c r="F1652" s="381" t="s">
        <v>9499</v>
      </c>
      <c r="G1652" s="381" t="s">
        <v>9488</v>
      </c>
      <c r="H1652" s="381">
        <v>63000</v>
      </c>
      <c r="I1652" s="381">
        <v>22050</v>
      </c>
      <c r="J1652" s="381">
        <v>25200</v>
      </c>
      <c r="K1652" s="381">
        <v>28350</v>
      </c>
      <c r="L1652" s="381">
        <v>31500</v>
      </c>
      <c r="M1652" s="381">
        <v>34050</v>
      </c>
      <c r="N1652" s="381">
        <v>36550</v>
      </c>
      <c r="O1652" s="381">
        <v>39100</v>
      </c>
      <c r="P1652" s="381">
        <v>41600</v>
      </c>
      <c r="Q1652" s="381">
        <v>13250</v>
      </c>
      <c r="R1652" s="381">
        <v>16240</v>
      </c>
      <c r="S1652" s="381">
        <v>20420</v>
      </c>
      <c r="T1652" s="381">
        <v>24600</v>
      </c>
      <c r="U1652" s="381">
        <v>28780</v>
      </c>
      <c r="V1652" s="381">
        <v>32960</v>
      </c>
      <c r="W1652" s="381">
        <v>37140</v>
      </c>
      <c r="X1652" s="381">
        <v>41320</v>
      </c>
      <c r="Y1652" s="381">
        <v>35300</v>
      </c>
      <c r="Z1652" s="381">
        <v>40350</v>
      </c>
      <c r="AA1652" s="381">
        <v>45400</v>
      </c>
      <c r="AB1652" s="381">
        <v>50400</v>
      </c>
      <c r="AC1652" s="381">
        <v>54450</v>
      </c>
      <c r="AD1652" s="381">
        <v>58500</v>
      </c>
      <c r="AE1652" s="381">
        <v>62500</v>
      </c>
      <c r="AF1652" s="381">
        <v>66550</v>
      </c>
      <c r="AG1652" s="381">
        <v>730</v>
      </c>
      <c r="AH1652" s="381" t="s">
        <v>9572</v>
      </c>
      <c r="AI1652" s="381" t="s">
        <v>9154</v>
      </c>
      <c r="AJ1652" s="381">
        <v>1</v>
      </c>
    </row>
    <row r="1653" spans="1:36">
      <c r="A1653" s="381" t="s">
        <v>556</v>
      </c>
      <c r="B1653" s="381" t="s">
        <v>9571</v>
      </c>
      <c r="C1653" s="381">
        <v>23</v>
      </c>
      <c r="D1653" s="381">
        <v>19</v>
      </c>
      <c r="E1653" s="381" t="s">
        <v>9490</v>
      </c>
      <c r="F1653" s="381" t="s">
        <v>9489</v>
      </c>
      <c r="G1653" s="381" t="s">
        <v>9488</v>
      </c>
      <c r="H1653" s="381">
        <v>52200</v>
      </c>
      <c r="I1653" s="381">
        <v>19600</v>
      </c>
      <c r="J1653" s="381">
        <v>22400</v>
      </c>
      <c r="K1653" s="381">
        <v>25200</v>
      </c>
      <c r="L1653" s="381">
        <v>27950</v>
      </c>
      <c r="M1653" s="381">
        <v>30200</v>
      </c>
      <c r="N1653" s="381">
        <v>32450</v>
      </c>
      <c r="O1653" s="381">
        <v>34700</v>
      </c>
      <c r="P1653" s="381">
        <v>36900</v>
      </c>
      <c r="Q1653" s="381">
        <v>12060</v>
      </c>
      <c r="R1653" s="381">
        <v>16240</v>
      </c>
      <c r="S1653" s="381">
        <v>20420</v>
      </c>
      <c r="T1653" s="381">
        <v>24600</v>
      </c>
      <c r="U1653" s="381">
        <v>28780</v>
      </c>
      <c r="V1653" s="381">
        <v>32450</v>
      </c>
      <c r="W1653" s="381">
        <v>34700</v>
      </c>
      <c r="X1653" s="381">
        <v>36900</v>
      </c>
      <c r="Y1653" s="381">
        <v>31300</v>
      </c>
      <c r="Z1653" s="381">
        <v>35800</v>
      </c>
      <c r="AA1653" s="381">
        <v>40250</v>
      </c>
      <c r="AB1653" s="381">
        <v>44700</v>
      </c>
      <c r="AC1653" s="381">
        <v>48300</v>
      </c>
      <c r="AD1653" s="381">
        <v>51900</v>
      </c>
      <c r="AE1653" s="381">
        <v>55450</v>
      </c>
      <c r="AF1653" s="381">
        <v>59050</v>
      </c>
      <c r="AG1653" s="381">
        <v>9999</v>
      </c>
      <c r="AH1653" s="381" t="s">
        <v>9570</v>
      </c>
      <c r="AI1653" s="381" t="s">
        <v>9154</v>
      </c>
      <c r="AJ1653" s="381">
        <v>1</v>
      </c>
    </row>
    <row r="1654" spans="1:36">
      <c r="A1654" s="381" t="s">
        <v>556</v>
      </c>
      <c r="B1654" s="381" t="s">
        <v>9569</v>
      </c>
      <c r="C1654" s="381">
        <v>23</v>
      </c>
      <c r="D1654" s="381">
        <v>19</v>
      </c>
      <c r="E1654" s="381" t="s">
        <v>9490</v>
      </c>
      <c r="F1654" s="381" t="s">
        <v>9489</v>
      </c>
      <c r="G1654" s="381" t="s">
        <v>9488</v>
      </c>
      <c r="H1654" s="381">
        <v>52200</v>
      </c>
      <c r="I1654" s="381">
        <v>19600</v>
      </c>
      <c r="J1654" s="381">
        <v>22400</v>
      </c>
      <c r="K1654" s="381">
        <v>25200</v>
      </c>
      <c r="L1654" s="381">
        <v>27950</v>
      </c>
      <c r="M1654" s="381">
        <v>30200</v>
      </c>
      <c r="N1654" s="381">
        <v>32450</v>
      </c>
      <c r="O1654" s="381">
        <v>34700</v>
      </c>
      <c r="P1654" s="381">
        <v>36900</v>
      </c>
      <c r="Q1654" s="381">
        <v>12060</v>
      </c>
      <c r="R1654" s="381">
        <v>16240</v>
      </c>
      <c r="S1654" s="381">
        <v>20420</v>
      </c>
      <c r="T1654" s="381">
        <v>24600</v>
      </c>
      <c r="U1654" s="381">
        <v>28780</v>
      </c>
      <c r="V1654" s="381">
        <v>32450</v>
      </c>
      <c r="W1654" s="381">
        <v>34700</v>
      </c>
      <c r="X1654" s="381">
        <v>36900</v>
      </c>
      <c r="Y1654" s="381">
        <v>31300</v>
      </c>
      <c r="Z1654" s="381">
        <v>35800</v>
      </c>
      <c r="AA1654" s="381">
        <v>40250</v>
      </c>
      <c r="AB1654" s="381">
        <v>44700</v>
      </c>
      <c r="AC1654" s="381">
        <v>48300</v>
      </c>
      <c r="AD1654" s="381">
        <v>51900</v>
      </c>
      <c r="AE1654" s="381">
        <v>55450</v>
      </c>
      <c r="AF1654" s="381">
        <v>59050</v>
      </c>
      <c r="AG1654" s="381">
        <v>9999</v>
      </c>
      <c r="AH1654" s="381" t="s">
        <v>6434</v>
      </c>
      <c r="AI1654" s="381" t="s">
        <v>9154</v>
      </c>
      <c r="AJ1654" s="381">
        <v>1</v>
      </c>
    </row>
    <row r="1655" spans="1:36">
      <c r="A1655" s="381" t="s">
        <v>556</v>
      </c>
      <c r="B1655" s="381" t="s">
        <v>9568</v>
      </c>
      <c r="C1655" s="381">
        <v>23</v>
      </c>
      <c r="D1655" s="381">
        <v>19</v>
      </c>
      <c r="E1655" s="381" t="s">
        <v>9490</v>
      </c>
      <c r="F1655" s="381" t="s">
        <v>9489</v>
      </c>
      <c r="G1655" s="381" t="s">
        <v>9488</v>
      </c>
      <c r="H1655" s="381">
        <v>52200</v>
      </c>
      <c r="I1655" s="381">
        <v>19600</v>
      </c>
      <c r="J1655" s="381">
        <v>22400</v>
      </c>
      <c r="K1655" s="381">
        <v>25200</v>
      </c>
      <c r="L1655" s="381">
        <v>27950</v>
      </c>
      <c r="M1655" s="381">
        <v>30200</v>
      </c>
      <c r="N1655" s="381">
        <v>32450</v>
      </c>
      <c r="O1655" s="381">
        <v>34700</v>
      </c>
      <c r="P1655" s="381">
        <v>36900</v>
      </c>
      <c r="Q1655" s="381">
        <v>12060</v>
      </c>
      <c r="R1655" s="381">
        <v>16240</v>
      </c>
      <c r="S1655" s="381">
        <v>20420</v>
      </c>
      <c r="T1655" s="381">
        <v>24600</v>
      </c>
      <c r="U1655" s="381">
        <v>28780</v>
      </c>
      <c r="V1655" s="381">
        <v>32450</v>
      </c>
      <c r="W1655" s="381">
        <v>34700</v>
      </c>
      <c r="X1655" s="381">
        <v>36900</v>
      </c>
      <c r="Y1655" s="381">
        <v>31300</v>
      </c>
      <c r="Z1655" s="381">
        <v>35800</v>
      </c>
      <c r="AA1655" s="381">
        <v>40250</v>
      </c>
      <c r="AB1655" s="381">
        <v>44700</v>
      </c>
      <c r="AC1655" s="381">
        <v>48300</v>
      </c>
      <c r="AD1655" s="381">
        <v>51900</v>
      </c>
      <c r="AE1655" s="381">
        <v>55450</v>
      </c>
      <c r="AF1655" s="381">
        <v>59050</v>
      </c>
      <c r="AG1655" s="381">
        <v>9999</v>
      </c>
      <c r="AH1655" s="381" t="s">
        <v>9567</v>
      </c>
      <c r="AI1655" s="381" t="s">
        <v>9154</v>
      </c>
      <c r="AJ1655" s="381">
        <v>1</v>
      </c>
    </row>
    <row r="1656" spans="1:36">
      <c r="A1656" s="381" t="s">
        <v>556</v>
      </c>
      <c r="B1656" s="381" t="s">
        <v>9566</v>
      </c>
      <c r="C1656" s="381">
        <v>23</v>
      </c>
      <c r="D1656" s="381">
        <v>19</v>
      </c>
      <c r="E1656" s="381" t="s">
        <v>9490</v>
      </c>
      <c r="F1656" s="381" t="s">
        <v>9489</v>
      </c>
      <c r="G1656" s="381" t="s">
        <v>9488</v>
      </c>
      <c r="H1656" s="381">
        <v>52200</v>
      </c>
      <c r="I1656" s="381">
        <v>19600</v>
      </c>
      <c r="J1656" s="381">
        <v>22400</v>
      </c>
      <c r="K1656" s="381">
        <v>25200</v>
      </c>
      <c r="L1656" s="381">
        <v>27950</v>
      </c>
      <c r="M1656" s="381">
        <v>30200</v>
      </c>
      <c r="N1656" s="381">
        <v>32450</v>
      </c>
      <c r="O1656" s="381">
        <v>34700</v>
      </c>
      <c r="P1656" s="381">
        <v>36900</v>
      </c>
      <c r="Q1656" s="381">
        <v>12060</v>
      </c>
      <c r="R1656" s="381">
        <v>16240</v>
      </c>
      <c r="S1656" s="381">
        <v>20420</v>
      </c>
      <c r="T1656" s="381">
        <v>24600</v>
      </c>
      <c r="U1656" s="381">
        <v>28780</v>
      </c>
      <c r="V1656" s="381">
        <v>32450</v>
      </c>
      <c r="W1656" s="381">
        <v>34700</v>
      </c>
      <c r="X1656" s="381">
        <v>36900</v>
      </c>
      <c r="Y1656" s="381">
        <v>31300</v>
      </c>
      <c r="Z1656" s="381">
        <v>35800</v>
      </c>
      <c r="AA1656" s="381">
        <v>40250</v>
      </c>
      <c r="AB1656" s="381">
        <v>44700</v>
      </c>
      <c r="AC1656" s="381">
        <v>48300</v>
      </c>
      <c r="AD1656" s="381">
        <v>51900</v>
      </c>
      <c r="AE1656" s="381">
        <v>55450</v>
      </c>
      <c r="AF1656" s="381">
        <v>59050</v>
      </c>
      <c r="AG1656" s="381">
        <v>9999</v>
      </c>
      <c r="AH1656" s="381" t="s">
        <v>4358</v>
      </c>
      <c r="AI1656" s="381" t="s">
        <v>9154</v>
      </c>
      <c r="AJ1656" s="381">
        <v>1</v>
      </c>
    </row>
    <row r="1657" spans="1:36">
      <c r="A1657" s="381" t="s">
        <v>556</v>
      </c>
      <c r="B1657" s="381" t="s">
        <v>9565</v>
      </c>
      <c r="C1657" s="381">
        <v>23</v>
      </c>
      <c r="D1657" s="381">
        <v>19</v>
      </c>
      <c r="E1657" s="381" t="s">
        <v>9490</v>
      </c>
      <c r="F1657" s="381" t="s">
        <v>9489</v>
      </c>
      <c r="G1657" s="381" t="s">
        <v>9488</v>
      </c>
      <c r="H1657" s="381">
        <v>52200</v>
      </c>
      <c r="I1657" s="381">
        <v>19600</v>
      </c>
      <c r="J1657" s="381">
        <v>22400</v>
      </c>
      <c r="K1657" s="381">
        <v>25200</v>
      </c>
      <c r="L1657" s="381">
        <v>27950</v>
      </c>
      <c r="M1657" s="381">
        <v>30200</v>
      </c>
      <c r="N1657" s="381">
        <v>32450</v>
      </c>
      <c r="O1657" s="381">
        <v>34700</v>
      </c>
      <c r="P1657" s="381">
        <v>36900</v>
      </c>
      <c r="Q1657" s="381">
        <v>12060</v>
      </c>
      <c r="R1657" s="381">
        <v>16240</v>
      </c>
      <c r="S1657" s="381">
        <v>20420</v>
      </c>
      <c r="T1657" s="381">
        <v>24600</v>
      </c>
      <c r="U1657" s="381">
        <v>28780</v>
      </c>
      <c r="V1657" s="381">
        <v>32450</v>
      </c>
      <c r="W1657" s="381">
        <v>34700</v>
      </c>
      <c r="X1657" s="381">
        <v>36900</v>
      </c>
      <c r="Y1657" s="381">
        <v>31300</v>
      </c>
      <c r="Z1657" s="381">
        <v>35800</v>
      </c>
      <c r="AA1657" s="381">
        <v>40250</v>
      </c>
      <c r="AB1657" s="381">
        <v>44700</v>
      </c>
      <c r="AC1657" s="381">
        <v>48300</v>
      </c>
      <c r="AD1657" s="381">
        <v>51900</v>
      </c>
      <c r="AE1657" s="381">
        <v>55450</v>
      </c>
      <c r="AF1657" s="381">
        <v>59050</v>
      </c>
      <c r="AG1657" s="381">
        <v>9999</v>
      </c>
      <c r="AH1657" s="381" t="s">
        <v>9564</v>
      </c>
      <c r="AI1657" s="381" t="s">
        <v>9154</v>
      </c>
      <c r="AJ1657" s="381">
        <v>1</v>
      </c>
    </row>
    <row r="1658" spans="1:36">
      <c r="A1658" s="381" t="s">
        <v>556</v>
      </c>
      <c r="B1658" s="381" t="s">
        <v>9563</v>
      </c>
      <c r="C1658" s="381">
        <v>23</v>
      </c>
      <c r="D1658" s="381">
        <v>19</v>
      </c>
      <c r="E1658" s="381" t="s">
        <v>9500</v>
      </c>
      <c r="F1658" s="381" t="s">
        <v>9499</v>
      </c>
      <c r="G1658" s="381" t="s">
        <v>9488</v>
      </c>
      <c r="H1658" s="381">
        <v>63000</v>
      </c>
      <c r="I1658" s="381">
        <v>22050</v>
      </c>
      <c r="J1658" s="381">
        <v>25200</v>
      </c>
      <c r="K1658" s="381">
        <v>28350</v>
      </c>
      <c r="L1658" s="381">
        <v>31500</v>
      </c>
      <c r="M1658" s="381">
        <v>34050</v>
      </c>
      <c r="N1658" s="381">
        <v>36550</v>
      </c>
      <c r="O1658" s="381">
        <v>39100</v>
      </c>
      <c r="P1658" s="381">
        <v>41600</v>
      </c>
      <c r="Q1658" s="381">
        <v>13250</v>
      </c>
      <c r="R1658" s="381">
        <v>16240</v>
      </c>
      <c r="S1658" s="381">
        <v>20420</v>
      </c>
      <c r="T1658" s="381">
        <v>24600</v>
      </c>
      <c r="U1658" s="381">
        <v>28780</v>
      </c>
      <c r="V1658" s="381">
        <v>32960</v>
      </c>
      <c r="W1658" s="381">
        <v>37140</v>
      </c>
      <c r="X1658" s="381">
        <v>41320</v>
      </c>
      <c r="Y1658" s="381">
        <v>35300</v>
      </c>
      <c r="Z1658" s="381">
        <v>40350</v>
      </c>
      <c r="AA1658" s="381">
        <v>45400</v>
      </c>
      <c r="AB1658" s="381">
        <v>50400</v>
      </c>
      <c r="AC1658" s="381">
        <v>54450</v>
      </c>
      <c r="AD1658" s="381">
        <v>58500</v>
      </c>
      <c r="AE1658" s="381">
        <v>62500</v>
      </c>
      <c r="AF1658" s="381">
        <v>66550</v>
      </c>
      <c r="AG1658" s="381">
        <v>730</v>
      </c>
      <c r="AH1658" s="381" t="s">
        <v>9562</v>
      </c>
      <c r="AI1658" s="381" t="s">
        <v>9154</v>
      </c>
      <c r="AJ1658" s="381">
        <v>1</v>
      </c>
    </row>
    <row r="1659" spans="1:36">
      <c r="A1659" s="381" t="s">
        <v>556</v>
      </c>
      <c r="B1659" s="381" t="s">
        <v>9561</v>
      </c>
      <c r="C1659" s="381">
        <v>23</v>
      </c>
      <c r="D1659" s="381">
        <v>19</v>
      </c>
      <c r="E1659" s="381" t="s">
        <v>9490</v>
      </c>
      <c r="F1659" s="381" t="s">
        <v>9489</v>
      </c>
      <c r="G1659" s="381" t="s">
        <v>9488</v>
      </c>
      <c r="H1659" s="381">
        <v>52200</v>
      </c>
      <c r="I1659" s="381">
        <v>19600</v>
      </c>
      <c r="J1659" s="381">
        <v>22400</v>
      </c>
      <c r="K1659" s="381">
        <v>25200</v>
      </c>
      <c r="L1659" s="381">
        <v>27950</v>
      </c>
      <c r="M1659" s="381">
        <v>30200</v>
      </c>
      <c r="N1659" s="381">
        <v>32450</v>
      </c>
      <c r="O1659" s="381">
        <v>34700</v>
      </c>
      <c r="P1659" s="381">
        <v>36900</v>
      </c>
      <c r="Q1659" s="381">
        <v>12060</v>
      </c>
      <c r="R1659" s="381">
        <v>16240</v>
      </c>
      <c r="S1659" s="381">
        <v>20420</v>
      </c>
      <c r="T1659" s="381">
        <v>24600</v>
      </c>
      <c r="U1659" s="381">
        <v>28780</v>
      </c>
      <c r="V1659" s="381">
        <v>32450</v>
      </c>
      <c r="W1659" s="381">
        <v>34700</v>
      </c>
      <c r="X1659" s="381">
        <v>36900</v>
      </c>
      <c r="Y1659" s="381">
        <v>31300</v>
      </c>
      <c r="Z1659" s="381">
        <v>35800</v>
      </c>
      <c r="AA1659" s="381">
        <v>40250</v>
      </c>
      <c r="AB1659" s="381">
        <v>44700</v>
      </c>
      <c r="AC1659" s="381">
        <v>48300</v>
      </c>
      <c r="AD1659" s="381">
        <v>51900</v>
      </c>
      <c r="AE1659" s="381">
        <v>55450</v>
      </c>
      <c r="AF1659" s="381">
        <v>59050</v>
      </c>
      <c r="AG1659" s="381">
        <v>9999</v>
      </c>
      <c r="AH1659" s="381" t="s">
        <v>9560</v>
      </c>
      <c r="AI1659" s="381" t="s">
        <v>9154</v>
      </c>
      <c r="AJ1659" s="381">
        <v>1</v>
      </c>
    </row>
    <row r="1660" spans="1:36">
      <c r="A1660" s="381" t="s">
        <v>556</v>
      </c>
      <c r="B1660" s="381" t="s">
        <v>9559</v>
      </c>
      <c r="C1660" s="381">
        <v>23</v>
      </c>
      <c r="D1660" s="381">
        <v>19</v>
      </c>
      <c r="E1660" s="381" t="s">
        <v>9500</v>
      </c>
      <c r="F1660" s="381" t="s">
        <v>9499</v>
      </c>
      <c r="G1660" s="381" t="s">
        <v>9488</v>
      </c>
      <c r="H1660" s="381">
        <v>63000</v>
      </c>
      <c r="I1660" s="381">
        <v>22050</v>
      </c>
      <c r="J1660" s="381">
        <v>25200</v>
      </c>
      <c r="K1660" s="381">
        <v>28350</v>
      </c>
      <c r="L1660" s="381">
        <v>31500</v>
      </c>
      <c r="M1660" s="381">
        <v>34050</v>
      </c>
      <c r="N1660" s="381">
        <v>36550</v>
      </c>
      <c r="O1660" s="381">
        <v>39100</v>
      </c>
      <c r="P1660" s="381">
        <v>41600</v>
      </c>
      <c r="Q1660" s="381">
        <v>13250</v>
      </c>
      <c r="R1660" s="381">
        <v>16240</v>
      </c>
      <c r="S1660" s="381">
        <v>20420</v>
      </c>
      <c r="T1660" s="381">
        <v>24600</v>
      </c>
      <c r="U1660" s="381">
        <v>28780</v>
      </c>
      <c r="V1660" s="381">
        <v>32960</v>
      </c>
      <c r="W1660" s="381">
        <v>37140</v>
      </c>
      <c r="X1660" s="381">
        <v>41320</v>
      </c>
      <c r="Y1660" s="381">
        <v>35300</v>
      </c>
      <c r="Z1660" s="381">
        <v>40350</v>
      </c>
      <c r="AA1660" s="381">
        <v>45400</v>
      </c>
      <c r="AB1660" s="381">
        <v>50400</v>
      </c>
      <c r="AC1660" s="381">
        <v>54450</v>
      </c>
      <c r="AD1660" s="381">
        <v>58500</v>
      </c>
      <c r="AE1660" s="381">
        <v>62500</v>
      </c>
      <c r="AF1660" s="381">
        <v>66550</v>
      </c>
      <c r="AG1660" s="381">
        <v>730</v>
      </c>
      <c r="AH1660" s="381" t="s">
        <v>8822</v>
      </c>
      <c r="AI1660" s="381" t="s">
        <v>9154</v>
      </c>
      <c r="AJ1660" s="381">
        <v>1</v>
      </c>
    </row>
    <row r="1661" spans="1:36">
      <c r="A1661" s="381" t="s">
        <v>556</v>
      </c>
      <c r="B1661" s="381" t="s">
        <v>9558</v>
      </c>
      <c r="C1661" s="381">
        <v>23</v>
      </c>
      <c r="D1661" s="381">
        <v>19</v>
      </c>
      <c r="E1661" s="381" t="s">
        <v>9500</v>
      </c>
      <c r="F1661" s="381" t="s">
        <v>9499</v>
      </c>
      <c r="G1661" s="381" t="s">
        <v>9488</v>
      </c>
      <c r="H1661" s="381">
        <v>63000</v>
      </c>
      <c r="I1661" s="381">
        <v>22050</v>
      </c>
      <c r="J1661" s="381">
        <v>25200</v>
      </c>
      <c r="K1661" s="381">
        <v>28350</v>
      </c>
      <c r="L1661" s="381">
        <v>31500</v>
      </c>
      <c r="M1661" s="381">
        <v>34050</v>
      </c>
      <c r="N1661" s="381">
        <v>36550</v>
      </c>
      <c r="O1661" s="381">
        <v>39100</v>
      </c>
      <c r="P1661" s="381">
        <v>41600</v>
      </c>
      <c r="Q1661" s="381">
        <v>13250</v>
      </c>
      <c r="R1661" s="381">
        <v>16240</v>
      </c>
      <c r="S1661" s="381">
        <v>20420</v>
      </c>
      <c r="T1661" s="381">
        <v>24600</v>
      </c>
      <c r="U1661" s="381">
        <v>28780</v>
      </c>
      <c r="V1661" s="381">
        <v>32960</v>
      </c>
      <c r="W1661" s="381">
        <v>37140</v>
      </c>
      <c r="X1661" s="381">
        <v>41320</v>
      </c>
      <c r="Y1661" s="381">
        <v>35300</v>
      </c>
      <c r="Z1661" s="381">
        <v>40350</v>
      </c>
      <c r="AA1661" s="381">
        <v>45400</v>
      </c>
      <c r="AB1661" s="381">
        <v>50400</v>
      </c>
      <c r="AC1661" s="381">
        <v>54450</v>
      </c>
      <c r="AD1661" s="381">
        <v>58500</v>
      </c>
      <c r="AE1661" s="381">
        <v>62500</v>
      </c>
      <c r="AF1661" s="381">
        <v>66550</v>
      </c>
      <c r="AG1661" s="381">
        <v>730</v>
      </c>
      <c r="AH1661" s="381" t="s">
        <v>9557</v>
      </c>
      <c r="AI1661" s="381" t="s">
        <v>9154</v>
      </c>
      <c r="AJ1661" s="381">
        <v>1</v>
      </c>
    </row>
    <row r="1662" spans="1:36">
      <c r="A1662" s="381" t="s">
        <v>556</v>
      </c>
      <c r="B1662" s="381" t="s">
        <v>9556</v>
      </c>
      <c r="C1662" s="381">
        <v>23</v>
      </c>
      <c r="D1662" s="381">
        <v>19</v>
      </c>
      <c r="E1662" s="381" t="s">
        <v>9500</v>
      </c>
      <c r="F1662" s="381" t="s">
        <v>9499</v>
      </c>
      <c r="G1662" s="381" t="s">
        <v>9488</v>
      </c>
      <c r="H1662" s="381">
        <v>63000</v>
      </c>
      <c r="I1662" s="381">
        <v>22050</v>
      </c>
      <c r="J1662" s="381">
        <v>25200</v>
      </c>
      <c r="K1662" s="381">
        <v>28350</v>
      </c>
      <c r="L1662" s="381">
        <v>31500</v>
      </c>
      <c r="M1662" s="381">
        <v>34050</v>
      </c>
      <c r="N1662" s="381">
        <v>36550</v>
      </c>
      <c r="O1662" s="381">
        <v>39100</v>
      </c>
      <c r="P1662" s="381">
        <v>41600</v>
      </c>
      <c r="Q1662" s="381">
        <v>13250</v>
      </c>
      <c r="R1662" s="381">
        <v>16240</v>
      </c>
      <c r="S1662" s="381">
        <v>20420</v>
      </c>
      <c r="T1662" s="381">
        <v>24600</v>
      </c>
      <c r="U1662" s="381">
        <v>28780</v>
      </c>
      <c r="V1662" s="381">
        <v>32960</v>
      </c>
      <c r="W1662" s="381">
        <v>37140</v>
      </c>
      <c r="X1662" s="381">
        <v>41320</v>
      </c>
      <c r="Y1662" s="381">
        <v>35300</v>
      </c>
      <c r="Z1662" s="381">
        <v>40350</v>
      </c>
      <c r="AA1662" s="381">
        <v>45400</v>
      </c>
      <c r="AB1662" s="381">
        <v>50400</v>
      </c>
      <c r="AC1662" s="381">
        <v>54450</v>
      </c>
      <c r="AD1662" s="381">
        <v>58500</v>
      </c>
      <c r="AE1662" s="381">
        <v>62500</v>
      </c>
      <c r="AF1662" s="381">
        <v>66550</v>
      </c>
      <c r="AG1662" s="381">
        <v>730</v>
      </c>
      <c r="AH1662" s="381" t="s">
        <v>8522</v>
      </c>
      <c r="AI1662" s="381" t="s">
        <v>9154</v>
      </c>
      <c r="AJ1662" s="381">
        <v>1</v>
      </c>
    </row>
    <row r="1663" spans="1:36">
      <c r="A1663" s="381" t="s">
        <v>556</v>
      </c>
      <c r="B1663" s="381" t="s">
        <v>9555</v>
      </c>
      <c r="C1663" s="381">
        <v>23</v>
      </c>
      <c r="D1663" s="381">
        <v>19</v>
      </c>
      <c r="E1663" s="381" t="s">
        <v>9490</v>
      </c>
      <c r="F1663" s="381" t="s">
        <v>9489</v>
      </c>
      <c r="G1663" s="381" t="s">
        <v>9488</v>
      </c>
      <c r="H1663" s="381">
        <v>52200</v>
      </c>
      <c r="I1663" s="381">
        <v>19600</v>
      </c>
      <c r="J1663" s="381">
        <v>22400</v>
      </c>
      <c r="K1663" s="381">
        <v>25200</v>
      </c>
      <c r="L1663" s="381">
        <v>27950</v>
      </c>
      <c r="M1663" s="381">
        <v>30200</v>
      </c>
      <c r="N1663" s="381">
        <v>32450</v>
      </c>
      <c r="O1663" s="381">
        <v>34700</v>
      </c>
      <c r="P1663" s="381">
        <v>36900</v>
      </c>
      <c r="Q1663" s="381">
        <v>12060</v>
      </c>
      <c r="R1663" s="381">
        <v>16240</v>
      </c>
      <c r="S1663" s="381">
        <v>20420</v>
      </c>
      <c r="T1663" s="381">
        <v>24600</v>
      </c>
      <c r="U1663" s="381">
        <v>28780</v>
      </c>
      <c r="V1663" s="381">
        <v>32450</v>
      </c>
      <c r="W1663" s="381">
        <v>34700</v>
      </c>
      <c r="X1663" s="381">
        <v>36900</v>
      </c>
      <c r="Y1663" s="381">
        <v>31300</v>
      </c>
      <c r="Z1663" s="381">
        <v>35800</v>
      </c>
      <c r="AA1663" s="381">
        <v>40250</v>
      </c>
      <c r="AB1663" s="381">
        <v>44700</v>
      </c>
      <c r="AC1663" s="381">
        <v>48300</v>
      </c>
      <c r="AD1663" s="381">
        <v>51900</v>
      </c>
      <c r="AE1663" s="381">
        <v>55450</v>
      </c>
      <c r="AF1663" s="381">
        <v>59050</v>
      </c>
      <c r="AG1663" s="381">
        <v>9999</v>
      </c>
      <c r="AH1663" s="381" t="s">
        <v>9554</v>
      </c>
      <c r="AI1663" s="381" t="s">
        <v>9154</v>
      </c>
      <c r="AJ1663" s="381">
        <v>1</v>
      </c>
    </row>
    <row r="1664" spans="1:36">
      <c r="A1664" s="381" t="s">
        <v>556</v>
      </c>
      <c r="B1664" s="381" t="s">
        <v>9553</v>
      </c>
      <c r="C1664" s="381">
        <v>23</v>
      </c>
      <c r="D1664" s="381">
        <v>19</v>
      </c>
      <c r="E1664" s="381" t="s">
        <v>9490</v>
      </c>
      <c r="F1664" s="381" t="s">
        <v>9489</v>
      </c>
      <c r="G1664" s="381" t="s">
        <v>9488</v>
      </c>
      <c r="H1664" s="381">
        <v>52200</v>
      </c>
      <c r="I1664" s="381">
        <v>19600</v>
      </c>
      <c r="J1664" s="381">
        <v>22400</v>
      </c>
      <c r="K1664" s="381">
        <v>25200</v>
      </c>
      <c r="L1664" s="381">
        <v>27950</v>
      </c>
      <c r="M1664" s="381">
        <v>30200</v>
      </c>
      <c r="N1664" s="381">
        <v>32450</v>
      </c>
      <c r="O1664" s="381">
        <v>34700</v>
      </c>
      <c r="P1664" s="381">
        <v>36900</v>
      </c>
      <c r="Q1664" s="381">
        <v>12060</v>
      </c>
      <c r="R1664" s="381">
        <v>16240</v>
      </c>
      <c r="S1664" s="381">
        <v>20420</v>
      </c>
      <c r="T1664" s="381">
        <v>24600</v>
      </c>
      <c r="U1664" s="381">
        <v>28780</v>
      </c>
      <c r="V1664" s="381">
        <v>32450</v>
      </c>
      <c r="W1664" s="381">
        <v>34700</v>
      </c>
      <c r="X1664" s="381">
        <v>36900</v>
      </c>
      <c r="Y1664" s="381">
        <v>31300</v>
      </c>
      <c r="Z1664" s="381">
        <v>35800</v>
      </c>
      <c r="AA1664" s="381">
        <v>40250</v>
      </c>
      <c r="AB1664" s="381">
        <v>44700</v>
      </c>
      <c r="AC1664" s="381">
        <v>48300</v>
      </c>
      <c r="AD1664" s="381">
        <v>51900</v>
      </c>
      <c r="AE1664" s="381">
        <v>55450</v>
      </c>
      <c r="AF1664" s="381">
        <v>59050</v>
      </c>
      <c r="AG1664" s="381">
        <v>9999</v>
      </c>
      <c r="AH1664" s="381" t="s">
        <v>6359</v>
      </c>
      <c r="AI1664" s="381" t="s">
        <v>9154</v>
      </c>
      <c r="AJ1664" s="381">
        <v>1</v>
      </c>
    </row>
    <row r="1665" spans="1:36">
      <c r="A1665" s="381" t="s">
        <v>556</v>
      </c>
      <c r="B1665" s="381" t="s">
        <v>9552</v>
      </c>
      <c r="C1665" s="381">
        <v>23</v>
      </c>
      <c r="D1665" s="381">
        <v>19</v>
      </c>
      <c r="E1665" s="381" t="s">
        <v>9500</v>
      </c>
      <c r="F1665" s="381" t="s">
        <v>9499</v>
      </c>
      <c r="G1665" s="381" t="s">
        <v>9488</v>
      </c>
      <c r="H1665" s="381">
        <v>63000</v>
      </c>
      <c r="I1665" s="381">
        <v>22050</v>
      </c>
      <c r="J1665" s="381">
        <v>25200</v>
      </c>
      <c r="K1665" s="381">
        <v>28350</v>
      </c>
      <c r="L1665" s="381">
        <v>31500</v>
      </c>
      <c r="M1665" s="381">
        <v>34050</v>
      </c>
      <c r="N1665" s="381">
        <v>36550</v>
      </c>
      <c r="O1665" s="381">
        <v>39100</v>
      </c>
      <c r="P1665" s="381">
        <v>41600</v>
      </c>
      <c r="Q1665" s="381">
        <v>13250</v>
      </c>
      <c r="R1665" s="381">
        <v>16240</v>
      </c>
      <c r="S1665" s="381">
        <v>20420</v>
      </c>
      <c r="T1665" s="381">
        <v>24600</v>
      </c>
      <c r="U1665" s="381">
        <v>28780</v>
      </c>
      <c r="V1665" s="381">
        <v>32960</v>
      </c>
      <c r="W1665" s="381">
        <v>37140</v>
      </c>
      <c r="X1665" s="381">
        <v>41320</v>
      </c>
      <c r="Y1665" s="381">
        <v>35300</v>
      </c>
      <c r="Z1665" s="381">
        <v>40350</v>
      </c>
      <c r="AA1665" s="381">
        <v>45400</v>
      </c>
      <c r="AB1665" s="381">
        <v>50400</v>
      </c>
      <c r="AC1665" s="381">
        <v>54450</v>
      </c>
      <c r="AD1665" s="381">
        <v>58500</v>
      </c>
      <c r="AE1665" s="381">
        <v>62500</v>
      </c>
      <c r="AF1665" s="381">
        <v>66550</v>
      </c>
      <c r="AG1665" s="381">
        <v>730</v>
      </c>
      <c r="AH1665" s="381" t="s">
        <v>9551</v>
      </c>
      <c r="AI1665" s="381" t="s">
        <v>9154</v>
      </c>
      <c r="AJ1665" s="381">
        <v>1</v>
      </c>
    </row>
    <row r="1666" spans="1:36">
      <c r="A1666" s="381" t="s">
        <v>556</v>
      </c>
      <c r="B1666" s="381" t="s">
        <v>9550</v>
      </c>
      <c r="C1666" s="381">
        <v>23</v>
      </c>
      <c r="D1666" s="381">
        <v>19</v>
      </c>
      <c r="E1666" s="381" t="s">
        <v>9490</v>
      </c>
      <c r="F1666" s="381" t="s">
        <v>9489</v>
      </c>
      <c r="G1666" s="381" t="s">
        <v>9488</v>
      </c>
      <c r="H1666" s="381">
        <v>52200</v>
      </c>
      <c r="I1666" s="381">
        <v>19600</v>
      </c>
      <c r="J1666" s="381">
        <v>22400</v>
      </c>
      <c r="K1666" s="381">
        <v>25200</v>
      </c>
      <c r="L1666" s="381">
        <v>27950</v>
      </c>
      <c r="M1666" s="381">
        <v>30200</v>
      </c>
      <c r="N1666" s="381">
        <v>32450</v>
      </c>
      <c r="O1666" s="381">
        <v>34700</v>
      </c>
      <c r="P1666" s="381">
        <v>36900</v>
      </c>
      <c r="Q1666" s="381">
        <v>12060</v>
      </c>
      <c r="R1666" s="381">
        <v>16240</v>
      </c>
      <c r="S1666" s="381">
        <v>20420</v>
      </c>
      <c r="T1666" s="381">
        <v>24600</v>
      </c>
      <c r="U1666" s="381">
        <v>28780</v>
      </c>
      <c r="V1666" s="381">
        <v>32450</v>
      </c>
      <c r="W1666" s="381">
        <v>34700</v>
      </c>
      <c r="X1666" s="381">
        <v>36900</v>
      </c>
      <c r="Y1666" s="381">
        <v>31300</v>
      </c>
      <c r="Z1666" s="381">
        <v>35800</v>
      </c>
      <c r="AA1666" s="381">
        <v>40250</v>
      </c>
      <c r="AB1666" s="381">
        <v>44700</v>
      </c>
      <c r="AC1666" s="381">
        <v>48300</v>
      </c>
      <c r="AD1666" s="381">
        <v>51900</v>
      </c>
      <c r="AE1666" s="381">
        <v>55450</v>
      </c>
      <c r="AF1666" s="381">
        <v>59050</v>
      </c>
      <c r="AG1666" s="381">
        <v>9999</v>
      </c>
      <c r="AH1666" s="381" t="s">
        <v>9549</v>
      </c>
      <c r="AI1666" s="381" t="s">
        <v>9154</v>
      </c>
      <c r="AJ1666" s="381">
        <v>1</v>
      </c>
    </row>
    <row r="1667" spans="1:36">
      <c r="A1667" s="381" t="s">
        <v>556</v>
      </c>
      <c r="B1667" s="381" t="s">
        <v>9548</v>
      </c>
      <c r="C1667" s="381">
        <v>23</v>
      </c>
      <c r="D1667" s="381">
        <v>19</v>
      </c>
      <c r="E1667" s="381" t="s">
        <v>9490</v>
      </c>
      <c r="F1667" s="381" t="s">
        <v>9489</v>
      </c>
      <c r="G1667" s="381" t="s">
        <v>9488</v>
      </c>
      <c r="H1667" s="381">
        <v>52200</v>
      </c>
      <c r="I1667" s="381">
        <v>19600</v>
      </c>
      <c r="J1667" s="381">
        <v>22400</v>
      </c>
      <c r="K1667" s="381">
        <v>25200</v>
      </c>
      <c r="L1667" s="381">
        <v>27950</v>
      </c>
      <c r="M1667" s="381">
        <v>30200</v>
      </c>
      <c r="N1667" s="381">
        <v>32450</v>
      </c>
      <c r="O1667" s="381">
        <v>34700</v>
      </c>
      <c r="P1667" s="381">
        <v>36900</v>
      </c>
      <c r="Q1667" s="381">
        <v>12060</v>
      </c>
      <c r="R1667" s="381">
        <v>16240</v>
      </c>
      <c r="S1667" s="381">
        <v>20420</v>
      </c>
      <c r="T1667" s="381">
        <v>24600</v>
      </c>
      <c r="U1667" s="381">
        <v>28780</v>
      </c>
      <c r="V1667" s="381">
        <v>32450</v>
      </c>
      <c r="W1667" s="381">
        <v>34700</v>
      </c>
      <c r="X1667" s="381">
        <v>36900</v>
      </c>
      <c r="Y1667" s="381">
        <v>31300</v>
      </c>
      <c r="Z1667" s="381">
        <v>35800</v>
      </c>
      <c r="AA1667" s="381">
        <v>40250</v>
      </c>
      <c r="AB1667" s="381">
        <v>44700</v>
      </c>
      <c r="AC1667" s="381">
        <v>48300</v>
      </c>
      <c r="AD1667" s="381">
        <v>51900</v>
      </c>
      <c r="AE1667" s="381">
        <v>55450</v>
      </c>
      <c r="AF1667" s="381">
        <v>59050</v>
      </c>
      <c r="AG1667" s="381">
        <v>9999</v>
      </c>
      <c r="AH1667" s="381" t="s">
        <v>9547</v>
      </c>
      <c r="AI1667" s="381" t="s">
        <v>9154</v>
      </c>
      <c r="AJ1667" s="381">
        <v>1</v>
      </c>
    </row>
    <row r="1668" spans="1:36">
      <c r="A1668" s="381" t="s">
        <v>556</v>
      </c>
      <c r="B1668" s="381" t="s">
        <v>9546</v>
      </c>
      <c r="C1668" s="381">
        <v>23</v>
      </c>
      <c r="D1668" s="381">
        <v>19</v>
      </c>
      <c r="E1668" s="381" t="s">
        <v>9490</v>
      </c>
      <c r="F1668" s="381" t="s">
        <v>9489</v>
      </c>
      <c r="G1668" s="381" t="s">
        <v>9488</v>
      </c>
      <c r="H1668" s="381">
        <v>52200</v>
      </c>
      <c r="I1668" s="381">
        <v>19600</v>
      </c>
      <c r="J1668" s="381">
        <v>22400</v>
      </c>
      <c r="K1668" s="381">
        <v>25200</v>
      </c>
      <c r="L1668" s="381">
        <v>27950</v>
      </c>
      <c r="M1668" s="381">
        <v>30200</v>
      </c>
      <c r="N1668" s="381">
        <v>32450</v>
      </c>
      <c r="O1668" s="381">
        <v>34700</v>
      </c>
      <c r="P1668" s="381">
        <v>36900</v>
      </c>
      <c r="Q1668" s="381">
        <v>12060</v>
      </c>
      <c r="R1668" s="381">
        <v>16240</v>
      </c>
      <c r="S1668" s="381">
        <v>20420</v>
      </c>
      <c r="T1668" s="381">
        <v>24600</v>
      </c>
      <c r="U1668" s="381">
        <v>28780</v>
      </c>
      <c r="V1668" s="381">
        <v>32450</v>
      </c>
      <c r="W1668" s="381">
        <v>34700</v>
      </c>
      <c r="X1668" s="381">
        <v>36900</v>
      </c>
      <c r="Y1668" s="381">
        <v>31300</v>
      </c>
      <c r="Z1668" s="381">
        <v>35800</v>
      </c>
      <c r="AA1668" s="381">
        <v>40250</v>
      </c>
      <c r="AB1668" s="381">
        <v>44700</v>
      </c>
      <c r="AC1668" s="381">
        <v>48300</v>
      </c>
      <c r="AD1668" s="381">
        <v>51900</v>
      </c>
      <c r="AE1668" s="381">
        <v>55450</v>
      </c>
      <c r="AF1668" s="381">
        <v>59050</v>
      </c>
      <c r="AG1668" s="381">
        <v>9999</v>
      </c>
      <c r="AH1668" s="381" t="s">
        <v>8589</v>
      </c>
      <c r="AI1668" s="381" t="s">
        <v>9154</v>
      </c>
      <c r="AJ1668" s="381">
        <v>1</v>
      </c>
    </row>
    <row r="1669" spans="1:36">
      <c r="A1669" s="381" t="s">
        <v>556</v>
      </c>
      <c r="B1669" s="381" t="s">
        <v>9545</v>
      </c>
      <c r="C1669" s="381">
        <v>23</v>
      </c>
      <c r="D1669" s="381">
        <v>19</v>
      </c>
      <c r="E1669" s="381" t="s">
        <v>9490</v>
      </c>
      <c r="F1669" s="381" t="s">
        <v>9489</v>
      </c>
      <c r="G1669" s="381" t="s">
        <v>9488</v>
      </c>
      <c r="H1669" s="381">
        <v>52200</v>
      </c>
      <c r="I1669" s="381">
        <v>19600</v>
      </c>
      <c r="J1669" s="381">
        <v>22400</v>
      </c>
      <c r="K1669" s="381">
        <v>25200</v>
      </c>
      <c r="L1669" s="381">
        <v>27950</v>
      </c>
      <c r="M1669" s="381">
        <v>30200</v>
      </c>
      <c r="N1669" s="381">
        <v>32450</v>
      </c>
      <c r="O1669" s="381">
        <v>34700</v>
      </c>
      <c r="P1669" s="381">
        <v>36900</v>
      </c>
      <c r="Q1669" s="381">
        <v>12060</v>
      </c>
      <c r="R1669" s="381">
        <v>16240</v>
      </c>
      <c r="S1669" s="381">
        <v>20420</v>
      </c>
      <c r="T1669" s="381">
        <v>24600</v>
      </c>
      <c r="U1669" s="381">
        <v>28780</v>
      </c>
      <c r="V1669" s="381">
        <v>32450</v>
      </c>
      <c r="W1669" s="381">
        <v>34700</v>
      </c>
      <c r="X1669" s="381">
        <v>36900</v>
      </c>
      <c r="Y1669" s="381">
        <v>31300</v>
      </c>
      <c r="Z1669" s="381">
        <v>35800</v>
      </c>
      <c r="AA1669" s="381">
        <v>40250</v>
      </c>
      <c r="AB1669" s="381">
        <v>44700</v>
      </c>
      <c r="AC1669" s="381">
        <v>48300</v>
      </c>
      <c r="AD1669" s="381">
        <v>51900</v>
      </c>
      <c r="AE1669" s="381">
        <v>55450</v>
      </c>
      <c r="AF1669" s="381">
        <v>59050</v>
      </c>
      <c r="AG1669" s="381">
        <v>9999</v>
      </c>
      <c r="AH1669" s="381" t="s">
        <v>6189</v>
      </c>
      <c r="AI1669" s="381" t="s">
        <v>9154</v>
      </c>
      <c r="AJ1669" s="381">
        <v>1</v>
      </c>
    </row>
    <row r="1670" spans="1:36">
      <c r="A1670" s="381" t="s">
        <v>556</v>
      </c>
      <c r="B1670" s="381" t="s">
        <v>9544</v>
      </c>
      <c r="C1670" s="381">
        <v>23</v>
      </c>
      <c r="D1670" s="381">
        <v>19</v>
      </c>
      <c r="E1670" s="381" t="s">
        <v>9490</v>
      </c>
      <c r="F1670" s="381" t="s">
        <v>9489</v>
      </c>
      <c r="G1670" s="381" t="s">
        <v>9488</v>
      </c>
      <c r="H1670" s="381">
        <v>52200</v>
      </c>
      <c r="I1670" s="381">
        <v>19600</v>
      </c>
      <c r="J1670" s="381">
        <v>22400</v>
      </c>
      <c r="K1670" s="381">
        <v>25200</v>
      </c>
      <c r="L1670" s="381">
        <v>27950</v>
      </c>
      <c r="M1670" s="381">
        <v>30200</v>
      </c>
      <c r="N1670" s="381">
        <v>32450</v>
      </c>
      <c r="O1670" s="381">
        <v>34700</v>
      </c>
      <c r="P1670" s="381">
        <v>36900</v>
      </c>
      <c r="Q1670" s="381">
        <v>12060</v>
      </c>
      <c r="R1670" s="381">
        <v>16240</v>
      </c>
      <c r="S1670" s="381">
        <v>20420</v>
      </c>
      <c r="T1670" s="381">
        <v>24600</v>
      </c>
      <c r="U1670" s="381">
        <v>28780</v>
      </c>
      <c r="V1670" s="381">
        <v>32450</v>
      </c>
      <c r="W1670" s="381">
        <v>34700</v>
      </c>
      <c r="X1670" s="381">
        <v>36900</v>
      </c>
      <c r="Y1670" s="381">
        <v>31300</v>
      </c>
      <c r="Z1670" s="381">
        <v>35800</v>
      </c>
      <c r="AA1670" s="381">
        <v>40250</v>
      </c>
      <c r="AB1670" s="381">
        <v>44700</v>
      </c>
      <c r="AC1670" s="381">
        <v>48300</v>
      </c>
      <c r="AD1670" s="381">
        <v>51900</v>
      </c>
      <c r="AE1670" s="381">
        <v>55450</v>
      </c>
      <c r="AF1670" s="381">
        <v>59050</v>
      </c>
      <c r="AG1670" s="381">
        <v>9999</v>
      </c>
      <c r="AH1670" s="381" t="s">
        <v>9543</v>
      </c>
      <c r="AI1670" s="381" t="s">
        <v>9154</v>
      </c>
      <c r="AJ1670" s="381">
        <v>1</v>
      </c>
    </row>
    <row r="1671" spans="1:36">
      <c r="A1671" s="381" t="s">
        <v>556</v>
      </c>
      <c r="B1671" s="381" t="s">
        <v>9542</v>
      </c>
      <c r="C1671" s="381">
        <v>23</v>
      </c>
      <c r="D1671" s="381">
        <v>19</v>
      </c>
      <c r="E1671" s="381" t="s">
        <v>9490</v>
      </c>
      <c r="F1671" s="381" t="s">
        <v>9489</v>
      </c>
      <c r="G1671" s="381" t="s">
        <v>9488</v>
      </c>
      <c r="H1671" s="381">
        <v>52200</v>
      </c>
      <c r="I1671" s="381">
        <v>19600</v>
      </c>
      <c r="J1671" s="381">
        <v>22400</v>
      </c>
      <c r="K1671" s="381">
        <v>25200</v>
      </c>
      <c r="L1671" s="381">
        <v>27950</v>
      </c>
      <c r="M1671" s="381">
        <v>30200</v>
      </c>
      <c r="N1671" s="381">
        <v>32450</v>
      </c>
      <c r="O1671" s="381">
        <v>34700</v>
      </c>
      <c r="P1671" s="381">
        <v>36900</v>
      </c>
      <c r="Q1671" s="381">
        <v>12060</v>
      </c>
      <c r="R1671" s="381">
        <v>16240</v>
      </c>
      <c r="S1671" s="381">
        <v>20420</v>
      </c>
      <c r="T1671" s="381">
        <v>24600</v>
      </c>
      <c r="U1671" s="381">
        <v>28780</v>
      </c>
      <c r="V1671" s="381">
        <v>32450</v>
      </c>
      <c r="W1671" s="381">
        <v>34700</v>
      </c>
      <c r="X1671" s="381">
        <v>36900</v>
      </c>
      <c r="Y1671" s="381">
        <v>31300</v>
      </c>
      <c r="Z1671" s="381">
        <v>35800</v>
      </c>
      <c r="AA1671" s="381">
        <v>40250</v>
      </c>
      <c r="AB1671" s="381">
        <v>44700</v>
      </c>
      <c r="AC1671" s="381">
        <v>48300</v>
      </c>
      <c r="AD1671" s="381">
        <v>51900</v>
      </c>
      <c r="AE1671" s="381">
        <v>55450</v>
      </c>
      <c r="AF1671" s="381">
        <v>59050</v>
      </c>
      <c r="AG1671" s="381">
        <v>9999</v>
      </c>
      <c r="AH1671" s="381" t="s">
        <v>2619</v>
      </c>
      <c r="AI1671" s="381" t="s">
        <v>9154</v>
      </c>
      <c r="AJ1671" s="381">
        <v>1</v>
      </c>
    </row>
    <row r="1672" spans="1:36">
      <c r="A1672" s="381" t="s">
        <v>556</v>
      </c>
      <c r="B1672" s="381" t="s">
        <v>9541</v>
      </c>
      <c r="C1672" s="381">
        <v>23</v>
      </c>
      <c r="D1672" s="381">
        <v>19</v>
      </c>
      <c r="E1672" s="381" t="s">
        <v>9490</v>
      </c>
      <c r="F1672" s="381" t="s">
        <v>9489</v>
      </c>
      <c r="G1672" s="381" t="s">
        <v>9488</v>
      </c>
      <c r="H1672" s="381">
        <v>52200</v>
      </c>
      <c r="I1672" s="381">
        <v>19600</v>
      </c>
      <c r="J1672" s="381">
        <v>22400</v>
      </c>
      <c r="K1672" s="381">
        <v>25200</v>
      </c>
      <c r="L1672" s="381">
        <v>27950</v>
      </c>
      <c r="M1672" s="381">
        <v>30200</v>
      </c>
      <c r="N1672" s="381">
        <v>32450</v>
      </c>
      <c r="O1672" s="381">
        <v>34700</v>
      </c>
      <c r="P1672" s="381">
        <v>36900</v>
      </c>
      <c r="Q1672" s="381">
        <v>12060</v>
      </c>
      <c r="R1672" s="381">
        <v>16240</v>
      </c>
      <c r="S1672" s="381">
        <v>20420</v>
      </c>
      <c r="T1672" s="381">
        <v>24600</v>
      </c>
      <c r="U1672" s="381">
        <v>28780</v>
      </c>
      <c r="V1672" s="381">
        <v>32450</v>
      </c>
      <c r="W1672" s="381">
        <v>34700</v>
      </c>
      <c r="X1672" s="381">
        <v>36900</v>
      </c>
      <c r="Y1672" s="381">
        <v>31300</v>
      </c>
      <c r="Z1672" s="381">
        <v>35800</v>
      </c>
      <c r="AA1672" s="381">
        <v>40250</v>
      </c>
      <c r="AB1672" s="381">
        <v>44700</v>
      </c>
      <c r="AC1672" s="381">
        <v>48300</v>
      </c>
      <c r="AD1672" s="381">
        <v>51900</v>
      </c>
      <c r="AE1672" s="381">
        <v>55450</v>
      </c>
      <c r="AF1672" s="381">
        <v>59050</v>
      </c>
      <c r="AG1672" s="381">
        <v>9999</v>
      </c>
      <c r="AH1672" s="381" t="s">
        <v>2311</v>
      </c>
      <c r="AI1672" s="381" t="s">
        <v>9154</v>
      </c>
      <c r="AJ1672" s="381">
        <v>1</v>
      </c>
    </row>
    <row r="1673" spans="1:36">
      <c r="A1673" s="381" t="s">
        <v>556</v>
      </c>
      <c r="B1673" s="381" t="s">
        <v>9540</v>
      </c>
      <c r="C1673" s="381">
        <v>23</v>
      </c>
      <c r="D1673" s="381">
        <v>19</v>
      </c>
      <c r="E1673" s="381" t="s">
        <v>9490</v>
      </c>
      <c r="F1673" s="381" t="s">
        <v>9489</v>
      </c>
      <c r="G1673" s="381" t="s">
        <v>9488</v>
      </c>
      <c r="H1673" s="381">
        <v>52200</v>
      </c>
      <c r="I1673" s="381">
        <v>19600</v>
      </c>
      <c r="J1673" s="381">
        <v>22400</v>
      </c>
      <c r="K1673" s="381">
        <v>25200</v>
      </c>
      <c r="L1673" s="381">
        <v>27950</v>
      </c>
      <c r="M1673" s="381">
        <v>30200</v>
      </c>
      <c r="N1673" s="381">
        <v>32450</v>
      </c>
      <c r="O1673" s="381">
        <v>34700</v>
      </c>
      <c r="P1673" s="381">
        <v>36900</v>
      </c>
      <c r="Q1673" s="381">
        <v>12060</v>
      </c>
      <c r="R1673" s="381">
        <v>16240</v>
      </c>
      <c r="S1673" s="381">
        <v>20420</v>
      </c>
      <c r="T1673" s="381">
        <v>24600</v>
      </c>
      <c r="U1673" s="381">
        <v>28780</v>
      </c>
      <c r="V1673" s="381">
        <v>32450</v>
      </c>
      <c r="W1673" s="381">
        <v>34700</v>
      </c>
      <c r="X1673" s="381">
        <v>36900</v>
      </c>
      <c r="Y1673" s="381">
        <v>31300</v>
      </c>
      <c r="Z1673" s="381">
        <v>35800</v>
      </c>
      <c r="AA1673" s="381">
        <v>40250</v>
      </c>
      <c r="AB1673" s="381">
        <v>44700</v>
      </c>
      <c r="AC1673" s="381">
        <v>48300</v>
      </c>
      <c r="AD1673" s="381">
        <v>51900</v>
      </c>
      <c r="AE1673" s="381">
        <v>55450</v>
      </c>
      <c r="AF1673" s="381">
        <v>59050</v>
      </c>
      <c r="AG1673" s="381">
        <v>9999</v>
      </c>
      <c r="AH1673" s="381" t="s">
        <v>9539</v>
      </c>
      <c r="AI1673" s="381" t="s">
        <v>9154</v>
      </c>
      <c r="AJ1673" s="381">
        <v>1</v>
      </c>
    </row>
    <row r="1674" spans="1:36">
      <c r="A1674" s="381" t="s">
        <v>556</v>
      </c>
      <c r="B1674" s="381" t="s">
        <v>9538</v>
      </c>
      <c r="C1674" s="381">
        <v>23</v>
      </c>
      <c r="D1674" s="381">
        <v>19</v>
      </c>
      <c r="E1674" s="381" t="s">
        <v>9490</v>
      </c>
      <c r="F1674" s="381" t="s">
        <v>9489</v>
      </c>
      <c r="G1674" s="381" t="s">
        <v>9488</v>
      </c>
      <c r="H1674" s="381">
        <v>52200</v>
      </c>
      <c r="I1674" s="381">
        <v>19600</v>
      </c>
      <c r="J1674" s="381">
        <v>22400</v>
      </c>
      <c r="K1674" s="381">
        <v>25200</v>
      </c>
      <c r="L1674" s="381">
        <v>27950</v>
      </c>
      <c r="M1674" s="381">
        <v>30200</v>
      </c>
      <c r="N1674" s="381">
        <v>32450</v>
      </c>
      <c r="O1674" s="381">
        <v>34700</v>
      </c>
      <c r="P1674" s="381">
        <v>36900</v>
      </c>
      <c r="Q1674" s="381">
        <v>12060</v>
      </c>
      <c r="R1674" s="381">
        <v>16240</v>
      </c>
      <c r="S1674" s="381">
        <v>20420</v>
      </c>
      <c r="T1674" s="381">
        <v>24600</v>
      </c>
      <c r="U1674" s="381">
        <v>28780</v>
      </c>
      <c r="V1674" s="381">
        <v>32450</v>
      </c>
      <c r="W1674" s="381">
        <v>34700</v>
      </c>
      <c r="X1674" s="381">
        <v>36900</v>
      </c>
      <c r="Y1674" s="381">
        <v>31300</v>
      </c>
      <c r="Z1674" s="381">
        <v>35800</v>
      </c>
      <c r="AA1674" s="381">
        <v>40250</v>
      </c>
      <c r="AB1674" s="381">
        <v>44700</v>
      </c>
      <c r="AC1674" s="381">
        <v>48300</v>
      </c>
      <c r="AD1674" s="381">
        <v>51900</v>
      </c>
      <c r="AE1674" s="381">
        <v>55450</v>
      </c>
      <c r="AF1674" s="381">
        <v>59050</v>
      </c>
      <c r="AG1674" s="381">
        <v>9999</v>
      </c>
      <c r="AH1674" s="381" t="s">
        <v>9537</v>
      </c>
      <c r="AI1674" s="381" t="s">
        <v>9154</v>
      </c>
      <c r="AJ1674" s="381">
        <v>1</v>
      </c>
    </row>
    <row r="1675" spans="1:36">
      <c r="A1675" s="381" t="s">
        <v>556</v>
      </c>
      <c r="B1675" s="381" t="s">
        <v>9536</v>
      </c>
      <c r="C1675" s="381">
        <v>23</v>
      </c>
      <c r="D1675" s="381">
        <v>19</v>
      </c>
      <c r="E1675" s="381" t="s">
        <v>9490</v>
      </c>
      <c r="F1675" s="381" t="s">
        <v>9489</v>
      </c>
      <c r="G1675" s="381" t="s">
        <v>9488</v>
      </c>
      <c r="H1675" s="381">
        <v>52200</v>
      </c>
      <c r="I1675" s="381">
        <v>19600</v>
      </c>
      <c r="J1675" s="381">
        <v>22400</v>
      </c>
      <c r="K1675" s="381">
        <v>25200</v>
      </c>
      <c r="L1675" s="381">
        <v>27950</v>
      </c>
      <c r="M1675" s="381">
        <v>30200</v>
      </c>
      <c r="N1675" s="381">
        <v>32450</v>
      </c>
      <c r="O1675" s="381">
        <v>34700</v>
      </c>
      <c r="P1675" s="381">
        <v>36900</v>
      </c>
      <c r="Q1675" s="381">
        <v>12060</v>
      </c>
      <c r="R1675" s="381">
        <v>16240</v>
      </c>
      <c r="S1675" s="381">
        <v>20420</v>
      </c>
      <c r="T1675" s="381">
        <v>24600</v>
      </c>
      <c r="U1675" s="381">
        <v>28780</v>
      </c>
      <c r="V1675" s="381">
        <v>32450</v>
      </c>
      <c r="W1675" s="381">
        <v>34700</v>
      </c>
      <c r="X1675" s="381">
        <v>36900</v>
      </c>
      <c r="Y1675" s="381">
        <v>31300</v>
      </c>
      <c r="Z1675" s="381">
        <v>35800</v>
      </c>
      <c r="AA1675" s="381">
        <v>40250</v>
      </c>
      <c r="AB1675" s="381">
        <v>44700</v>
      </c>
      <c r="AC1675" s="381">
        <v>48300</v>
      </c>
      <c r="AD1675" s="381">
        <v>51900</v>
      </c>
      <c r="AE1675" s="381">
        <v>55450</v>
      </c>
      <c r="AF1675" s="381">
        <v>59050</v>
      </c>
      <c r="AG1675" s="381">
        <v>9999</v>
      </c>
      <c r="AH1675" s="381" t="s">
        <v>8637</v>
      </c>
      <c r="AI1675" s="381" t="s">
        <v>9154</v>
      </c>
      <c r="AJ1675" s="381">
        <v>1</v>
      </c>
    </row>
    <row r="1676" spans="1:36">
      <c r="A1676" s="381" t="s">
        <v>556</v>
      </c>
      <c r="B1676" s="381" t="s">
        <v>9535</v>
      </c>
      <c r="C1676" s="381">
        <v>23</v>
      </c>
      <c r="D1676" s="381">
        <v>19</v>
      </c>
      <c r="E1676" s="381" t="s">
        <v>9500</v>
      </c>
      <c r="F1676" s="381" t="s">
        <v>9499</v>
      </c>
      <c r="G1676" s="381" t="s">
        <v>9488</v>
      </c>
      <c r="H1676" s="381">
        <v>63000</v>
      </c>
      <c r="I1676" s="381">
        <v>22050</v>
      </c>
      <c r="J1676" s="381">
        <v>25200</v>
      </c>
      <c r="K1676" s="381">
        <v>28350</v>
      </c>
      <c r="L1676" s="381">
        <v>31500</v>
      </c>
      <c r="M1676" s="381">
        <v>34050</v>
      </c>
      <c r="N1676" s="381">
        <v>36550</v>
      </c>
      <c r="O1676" s="381">
        <v>39100</v>
      </c>
      <c r="P1676" s="381">
        <v>41600</v>
      </c>
      <c r="Q1676" s="381">
        <v>13250</v>
      </c>
      <c r="R1676" s="381">
        <v>16240</v>
      </c>
      <c r="S1676" s="381">
        <v>20420</v>
      </c>
      <c r="T1676" s="381">
        <v>24600</v>
      </c>
      <c r="U1676" s="381">
        <v>28780</v>
      </c>
      <c r="V1676" s="381">
        <v>32960</v>
      </c>
      <c r="W1676" s="381">
        <v>37140</v>
      </c>
      <c r="X1676" s="381">
        <v>41320</v>
      </c>
      <c r="Y1676" s="381">
        <v>35300</v>
      </c>
      <c r="Z1676" s="381">
        <v>40350</v>
      </c>
      <c r="AA1676" s="381">
        <v>45400</v>
      </c>
      <c r="AB1676" s="381">
        <v>50400</v>
      </c>
      <c r="AC1676" s="381">
        <v>54450</v>
      </c>
      <c r="AD1676" s="381">
        <v>58500</v>
      </c>
      <c r="AE1676" s="381">
        <v>62500</v>
      </c>
      <c r="AF1676" s="381">
        <v>66550</v>
      </c>
      <c r="AG1676" s="381">
        <v>730</v>
      </c>
      <c r="AH1676" s="381" t="s">
        <v>6347</v>
      </c>
      <c r="AI1676" s="381" t="s">
        <v>9154</v>
      </c>
      <c r="AJ1676" s="381">
        <v>1</v>
      </c>
    </row>
    <row r="1677" spans="1:36">
      <c r="A1677" s="381" t="s">
        <v>556</v>
      </c>
      <c r="B1677" s="381" t="s">
        <v>9534</v>
      </c>
      <c r="C1677" s="381">
        <v>23</v>
      </c>
      <c r="D1677" s="381">
        <v>19</v>
      </c>
      <c r="E1677" s="381" t="s">
        <v>9490</v>
      </c>
      <c r="F1677" s="381" t="s">
        <v>9489</v>
      </c>
      <c r="G1677" s="381" t="s">
        <v>9488</v>
      </c>
      <c r="H1677" s="381">
        <v>52200</v>
      </c>
      <c r="I1677" s="381">
        <v>19600</v>
      </c>
      <c r="J1677" s="381">
        <v>22400</v>
      </c>
      <c r="K1677" s="381">
        <v>25200</v>
      </c>
      <c r="L1677" s="381">
        <v>27950</v>
      </c>
      <c r="M1677" s="381">
        <v>30200</v>
      </c>
      <c r="N1677" s="381">
        <v>32450</v>
      </c>
      <c r="O1677" s="381">
        <v>34700</v>
      </c>
      <c r="P1677" s="381">
        <v>36900</v>
      </c>
      <c r="Q1677" s="381">
        <v>12060</v>
      </c>
      <c r="R1677" s="381">
        <v>16240</v>
      </c>
      <c r="S1677" s="381">
        <v>20420</v>
      </c>
      <c r="T1677" s="381">
        <v>24600</v>
      </c>
      <c r="U1677" s="381">
        <v>28780</v>
      </c>
      <c r="V1677" s="381">
        <v>32450</v>
      </c>
      <c r="W1677" s="381">
        <v>34700</v>
      </c>
      <c r="X1677" s="381">
        <v>36900</v>
      </c>
      <c r="Y1677" s="381">
        <v>31300</v>
      </c>
      <c r="Z1677" s="381">
        <v>35800</v>
      </c>
      <c r="AA1677" s="381">
        <v>40250</v>
      </c>
      <c r="AB1677" s="381">
        <v>44700</v>
      </c>
      <c r="AC1677" s="381">
        <v>48300</v>
      </c>
      <c r="AD1677" s="381">
        <v>51900</v>
      </c>
      <c r="AE1677" s="381">
        <v>55450</v>
      </c>
      <c r="AF1677" s="381">
        <v>59050</v>
      </c>
      <c r="AG1677" s="381">
        <v>9999</v>
      </c>
      <c r="AH1677" s="381" t="s">
        <v>9533</v>
      </c>
      <c r="AI1677" s="381" t="s">
        <v>9154</v>
      </c>
      <c r="AJ1677" s="381">
        <v>1</v>
      </c>
    </row>
    <row r="1678" spans="1:36">
      <c r="A1678" s="381" t="s">
        <v>556</v>
      </c>
      <c r="B1678" s="381" t="s">
        <v>9532</v>
      </c>
      <c r="C1678" s="381">
        <v>23</v>
      </c>
      <c r="D1678" s="381">
        <v>19</v>
      </c>
      <c r="E1678" s="381" t="s">
        <v>9490</v>
      </c>
      <c r="F1678" s="381" t="s">
        <v>9489</v>
      </c>
      <c r="G1678" s="381" t="s">
        <v>9488</v>
      </c>
      <c r="H1678" s="381">
        <v>52200</v>
      </c>
      <c r="I1678" s="381">
        <v>19600</v>
      </c>
      <c r="J1678" s="381">
        <v>22400</v>
      </c>
      <c r="K1678" s="381">
        <v>25200</v>
      </c>
      <c r="L1678" s="381">
        <v>27950</v>
      </c>
      <c r="M1678" s="381">
        <v>30200</v>
      </c>
      <c r="N1678" s="381">
        <v>32450</v>
      </c>
      <c r="O1678" s="381">
        <v>34700</v>
      </c>
      <c r="P1678" s="381">
        <v>36900</v>
      </c>
      <c r="Q1678" s="381">
        <v>12060</v>
      </c>
      <c r="R1678" s="381">
        <v>16240</v>
      </c>
      <c r="S1678" s="381">
        <v>20420</v>
      </c>
      <c r="T1678" s="381">
        <v>24600</v>
      </c>
      <c r="U1678" s="381">
        <v>28780</v>
      </c>
      <c r="V1678" s="381">
        <v>32450</v>
      </c>
      <c r="W1678" s="381">
        <v>34700</v>
      </c>
      <c r="X1678" s="381">
        <v>36900</v>
      </c>
      <c r="Y1678" s="381">
        <v>31300</v>
      </c>
      <c r="Z1678" s="381">
        <v>35800</v>
      </c>
      <c r="AA1678" s="381">
        <v>40250</v>
      </c>
      <c r="AB1678" s="381">
        <v>44700</v>
      </c>
      <c r="AC1678" s="381">
        <v>48300</v>
      </c>
      <c r="AD1678" s="381">
        <v>51900</v>
      </c>
      <c r="AE1678" s="381">
        <v>55450</v>
      </c>
      <c r="AF1678" s="381">
        <v>59050</v>
      </c>
      <c r="AG1678" s="381">
        <v>9999</v>
      </c>
      <c r="AH1678" s="381" t="s">
        <v>9531</v>
      </c>
      <c r="AI1678" s="381" t="s">
        <v>9154</v>
      </c>
      <c r="AJ1678" s="381">
        <v>1</v>
      </c>
    </row>
    <row r="1679" spans="1:36">
      <c r="A1679" s="381" t="s">
        <v>556</v>
      </c>
      <c r="B1679" s="381" t="s">
        <v>9530</v>
      </c>
      <c r="C1679" s="381">
        <v>23</v>
      </c>
      <c r="D1679" s="381">
        <v>19</v>
      </c>
      <c r="E1679" s="381" t="s">
        <v>9490</v>
      </c>
      <c r="F1679" s="381" t="s">
        <v>9489</v>
      </c>
      <c r="G1679" s="381" t="s">
        <v>9488</v>
      </c>
      <c r="H1679" s="381">
        <v>52200</v>
      </c>
      <c r="I1679" s="381">
        <v>19600</v>
      </c>
      <c r="J1679" s="381">
        <v>22400</v>
      </c>
      <c r="K1679" s="381">
        <v>25200</v>
      </c>
      <c r="L1679" s="381">
        <v>27950</v>
      </c>
      <c r="M1679" s="381">
        <v>30200</v>
      </c>
      <c r="N1679" s="381">
        <v>32450</v>
      </c>
      <c r="O1679" s="381">
        <v>34700</v>
      </c>
      <c r="P1679" s="381">
        <v>36900</v>
      </c>
      <c r="Q1679" s="381">
        <v>12060</v>
      </c>
      <c r="R1679" s="381">
        <v>16240</v>
      </c>
      <c r="S1679" s="381">
        <v>20420</v>
      </c>
      <c r="T1679" s="381">
        <v>24600</v>
      </c>
      <c r="U1679" s="381">
        <v>28780</v>
      </c>
      <c r="V1679" s="381">
        <v>32450</v>
      </c>
      <c r="W1679" s="381">
        <v>34700</v>
      </c>
      <c r="X1679" s="381">
        <v>36900</v>
      </c>
      <c r="Y1679" s="381">
        <v>31300</v>
      </c>
      <c r="Z1679" s="381">
        <v>35800</v>
      </c>
      <c r="AA1679" s="381">
        <v>40250</v>
      </c>
      <c r="AB1679" s="381">
        <v>44700</v>
      </c>
      <c r="AC1679" s="381">
        <v>48300</v>
      </c>
      <c r="AD1679" s="381">
        <v>51900</v>
      </c>
      <c r="AE1679" s="381">
        <v>55450</v>
      </c>
      <c r="AF1679" s="381">
        <v>59050</v>
      </c>
      <c r="AG1679" s="381">
        <v>9999</v>
      </c>
      <c r="AH1679" s="381" t="s">
        <v>9529</v>
      </c>
      <c r="AI1679" s="381" t="s">
        <v>9154</v>
      </c>
      <c r="AJ1679" s="381">
        <v>1</v>
      </c>
    </row>
    <row r="1680" spans="1:36">
      <c r="A1680" s="381" t="s">
        <v>556</v>
      </c>
      <c r="B1680" s="381" t="s">
        <v>9528</v>
      </c>
      <c r="C1680" s="381">
        <v>23</v>
      </c>
      <c r="D1680" s="381">
        <v>19</v>
      </c>
      <c r="E1680" s="381" t="s">
        <v>9490</v>
      </c>
      <c r="F1680" s="381" t="s">
        <v>9489</v>
      </c>
      <c r="G1680" s="381" t="s">
        <v>9488</v>
      </c>
      <c r="H1680" s="381">
        <v>52200</v>
      </c>
      <c r="I1680" s="381">
        <v>19600</v>
      </c>
      <c r="J1680" s="381">
        <v>22400</v>
      </c>
      <c r="K1680" s="381">
        <v>25200</v>
      </c>
      <c r="L1680" s="381">
        <v>27950</v>
      </c>
      <c r="M1680" s="381">
        <v>30200</v>
      </c>
      <c r="N1680" s="381">
        <v>32450</v>
      </c>
      <c r="O1680" s="381">
        <v>34700</v>
      </c>
      <c r="P1680" s="381">
        <v>36900</v>
      </c>
      <c r="Q1680" s="381">
        <v>12060</v>
      </c>
      <c r="R1680" s="381">
        <v>16240</v>
      </c>
      <c r="S1680" s="381">
        <v>20420</v>
      </c>
      <c r="T1680" s="381">
        <v>24600</v>
      </c>
      <c r="U1680" s="381">
        <v>28780</v>
      </c>
      <c r="V1680" s="381">
        <v>32450</v>
      </c>
      <c r="W1680" s="381">
        <v>34700</v>
      </c>
      <c r="X1680" s="381">
        <v>36900</v>
      </c>
      <c r="Y1680" s="381">
        <v>31300</v>
      </c>
      <c r="Z1680" s="381">
        <v>35800</v>
      </c>
      <c r="AA1680" s="381">
        <v>40250</v>
      </c>
      <c r="AB1680" s="381">
        <v>44700</v>
      </c>
      <c r="AC1680" s="381">
        <v>48300</v>
      </c>
      <c r="AD1680" s="381">
        <v>51900</v>
      </c>
      <c r="AE1680" s="381">
        <v>55450</v>
      </c>
      <c r="AF1680" s="381">
        <v>59050</v>
      </c>
      <c r="AG1680" s="381">
        <v>9999</v>
      </c>
      <c r="AH1680" s="381" t="s">
        <v>2305</v>
      </c>
      <c r="AI1680" s="381" t="s">
        <v>9154</v>
      </c>
      <c r="AJ1680" s="381">
        <v>1</v>
      </c>
    </row>
    <row r="1681" spans="1:36">
      <c r="A1681" s="381" t="s">
        <v>556</v>
      </c>
      <c r="B1681" s="381" t="s">
        <v>9527</v>
      </c>
      <c r="C1681" s="381">
        <v>23</v>
      </c>
      <c r="D1681" s="381">
        <v>19</v>
      </c>
      <c r="E1681" s="381" t="s">
        <v>9490</v>
      </c>
      <c r="F1681" s="381" t="s">
        <v>9489</v>
      </c>
      <c r="G1681" s="381" t="s">
        <v>9488</v>
      </c>
      <c r="H1681" s="381">
        <v>52200</v>
      </c>
      <c r="I1681" s="381">
        <v>19600</v>
      </c>
      <c r="J1681" s="381">
        <v>22400</v>
      </c>
      <c r="K1681" s="381">
        <v>25200</v>
      </c>
      <c r="L1681" s="381">
        <v>27950</v>
      </c>
      <c r="M1681" s="381">
        <v>30200</v>
      </c>
      <c r="N1681" s="381">
        <v>32450</v>
      </c>
      <c r="O1681" s="381">
        <v>34700</v>
      </c>
      <c r="P1681" s="381">
        <v>36900</v>
      </c>
      <c r="Q1681" s="381">
        <v>12060</v>
      </c>
      <c r="R1681" s="381">
        <v>16240</v>
      </c>
      <c r="S1681" s="381">
        <v>20420</v>
      </c>
      <c r="T1681" s="381">
        <v>24600</v>
      </c>
      <c r="U1681" s="381">
        <v>28780</v>
      </c>
      <c r="V1681" s="381">
        <v>32450</v>
      </c>
      <c r="W1681" s="381">
        <v>34700</v>
      </c>
      <c r="X1681" s="381">
        <v>36900</v>
      </c>
      <c r="Y1681" s="381">
        <v>31300</v>
      </c>
      <c r="Z1681" s="381">
        <v>35800</v>
      </c>
      <c r="AA1681" s="381">
        <v>40250</v>
      </c>
      <c r="AB1681" s="381">
        <v>44700</v>
      </c>
      <c r="AC1681" s="381">
        <v>48300</v>
      </c>
      <c r="AD1681" s="381">
        <v>51900</v>
      </c>
      <c r="AE1681" s="381">
        <v>55450</v>
      </c>
      <c r="AF1681" s="381">
        <v>59050</v>
      </c>
      <c r="AG1681" s="381">
        <v>9999</v>
      </c>
      <c r="AH1681" s="381" t="s">
        <v>9526</v>
      </c>
      <c r="AI1681" s="381" t="s">
        <v>9154</v>
      </c>
      <c r="AJ1681" s="381">
        <v>1</v>
      </c>
    </row>
    <row r="1682" spans="1:36">
      <c r="A1682" s="381" t="s">
        <v>556</v>
      </c>
      <c r="B1682" s="381" t="s">
        <v>9525</v>
      </c>
      <c r="C1682" s="381">
        <v>23</v>
      </c>
      <c r="D1682" s="381">
        <v>19</v>
      </c>
      <c r="E1682" s="381" t="s">
        <v>9500</v>
      </c>
      <c r="F1682" s="381" t="s">
        <v>9499</v>
      </c>
      <c r="G1682" s="381" t="s">
        <v>9488</v>
      </c>
      <c r="H1682" s="381">
        <v>63000</v>
      </c>
      <c r="I1682" s="381">
        <v>22050</v>
      </c>
      <c r="J1682" s="381">
        <v>25200</v>
      </c>
      <c r="K1682" s="381">
        <v>28350</v>
      </c>
      <c r="L1682" s="381">
        <v>31500</v>
      </c>
      <c r="M1682" s="381">
        <v>34050</v>
      </c>
      <c r="N1682" s="381">
        <v>36550</v>
      </c>
      <c r="O1682" s="381">
        <v>39100</v>
      </c>
      <c r="P1682" s="381">
        <v>41600</v>
      </c>
      <c r="Q1682" s="381">
        <v>13250</v>
      </c>
      <c r="R1682" s="381">
        <v>16240</v>
      </c>
      <c r="S1682" s="381">
        <v>20420</v>
      </c>
      <c r="T1682" s="381">
        <v>24600</v>
      </c>
      <c r="U1682" s="381">
        <v>28780</v>
      </c>
      <c r="V1682" s="381">
        <v>32960</v>
      </c>
      <c r="W1682" s="381">
        <v>37140</v>
      </c>
      <c r="X1682" s="381">
        <v>41320</v>
      </c>
      <c r="Y1682" s="381">
        <v>35300</v>
      </c>
      <c r="Z1682" s="381">
        <v>40350</v>
      </c>
      <c r="AA1682" s="381">
        <v>45400</v>
      </c>
      <c r="AB1682" s="381">
        <v>50400</v>
      </c>
      <c r="AC1682" s="381">
        <v>54450</v>
      </c>
      <c r="AD1682" s="381">
        <v>58500</v>
      </c>
      <c r="AE1682" s="381">
        <v>62500</v>
      </c>
      <c r="AF1682" s="381">
        <v>66550</v>
      </c>
      <c r="AG1682" s="381">
        <v>730</v>
      </c>
      <c r="AH1682" s="381" t="s">
        <v>9524</v>
      </c>
      <c r="AI1682" s="381" t="s">
        <v>9154</v>
      </c>
      <c r="AJ1682" s="381">
        <v>1</v>
      </c>
    </row>
    <row r="1683" spans="1:36">
      <c r="A1683" s="381" t="s">
        <v>556</v>
      </c>
      <c r="B1683" s="381" t="s">
        <v>9523</v>
      </c>
      <c r="C1683" s="381">
        <v>23</v>
      </c>
      <c r="D1683" s="381">
        <v>19</v>
      </c>
      <c r="E1683" s="381" t="s">
        <v>9500</v>
      </c>
      <c r="F1683" s="381" t="s">
        <v>9499</v>
      </c>
      <c r="G1683" s="381" t="s">
        <v>9488</v>
      </c>
      <c r="H1683" s="381">
        <v>63000</v>
      </c>
      <c r="I1683" s="381">
        <v>22050</v>
      </c>
      <c r="J1683" s="381">
        <v>25200</v>
      </c>
      <c r="K1683" s="381">
        <v>28350</v>
      </c>
      <c r="L1683" s="381">
        <v>31500</v>
      </c>
      <c r="M1683" s="381">
        <v>34050</v>
      </c>
      <c r="N1683" s="381">
        <v>36550</v>
      </c>
      <c r="O1683" s="381">
        <v>39100</v>
      </c>
      <c r="P1683" s="381">
        <v>41600</v>
      </c>
      <c r="Q1683" s="381">
        <v>13250</v>
      </c>
      <c r="R1683" s="381">
        <v>16240</v>
      </c>
      <c r="S1683" s="381">
        <v>20420</v>
      </c>
      <c r="T1683" s="381">
        <v>24600</v>
      </c>
      <c r="U1683" s="381">
        <v>28780</v>
      </c>
      <c r="V1683" s="381">
        <v>32960</v>
      </c>
      <c r="W1683" s="381">
        <v>37140</v>
      </c>
      <c r="X1683" s="381">
        <v>41320</v>
      </c>
      <c r="Y1683" s="381">
        <v>35300</v>
      </c>
      <c r="Z1683" s="381">
        <v>40350</v>
      </c>
      <c r="AA1683" s="381">
        <v>45400</v>
      </c>
      <c r="AB1683" s="381">
        <v>50400</v>
      </c>
      <c r="AC1683" s="381">
        <v>54450</v>
      </c>
      <c r="AD1683" s="381">
        <v>58500</v>
      </c>
      <c r="AE1683" s="381">
        <v>62500</v>
      </c>
      <c r="AF1683" s="381">
        <v>66550</v>
      </c>
      <c r="AG1683" s="381">
        <v>730</v>
      </c>
      <c r="AH1683" s="381" t="s">
        <v>9522</v>
      </c>
      <c r="AI1683" s="381" t="s">
        <v>9154</v>
      </c>
      <c r="AJ1683" s="381">
        <v>1</v>
      </c>
    </row>
    <row r="1684" spans="1:36">
      <c r="A1684" s="381" t="s">
        <v>556</v>
      </c>
      <c r="B1684" s="381" t="s">
        <v>9521</v>
      </c>
      <c r="C1684" s="381">
        <v>23</v>
      </c>
      <c r="D1684" s="381">
        <v>19</v>
      </c>
      <c r="E1684" s="381" t="s">
        <v>9500</v>
      </c>
      <c r="F1684" s="381" t="s">
        <v>9499</v>
      </c>
      <c r="G1684" s="381" t="s">
        <v>9488</v>
      </c>
      <c r="H1684" s="381">
        <v>63000</v>
      </c>
      <c r="I1684" s="381">
        <v>22050</v>
      </c>
      <c r="J1684" s="381">
        <v>25200</v>
      </c>
      <c r="K1684" s="381">
        <v>28350</v>
      </c>
      <c r="L1684" s="381">
        <v>31500</v>
      </c>
      <c r="M1684" s="381">
        <v>34050</v>
      </c>
      <c r="N1684" s="381">
        <v>36550</v>
      </c>
      <c r="O1684" s="381">
        <v>39100</v>
      </c>
      <c r="P1684" s="381">
        <v>41600</v>
      </c>
      <c r="Q1684" s="381">
        <v>13250</v>
      </c>
      <c r="R1684" s="381">
        <v>16240</v>
      </c>
      <c r="S1684" s="381">
        <v>20420</v>
      </c>
      <c r="T1684" s="381">
        <v>24600</v>
      </c>
      <c r="U1684" s="381">
        <v>28780</v>
      </c>
      <c r="V1684" s="381">
        <v>32960</v>
      </c>
      <c r="W1684" s="381">
        <v>37140</v>
      </c>
      <c r="X1684" s="381">
        <v>41320</v>
      </c>
      <c r="Y1684" s="381">
        <v>35300</v>
      </c>
      <c r="Z1684" s="381">
        <v>40350</v>
      </c>
      <c r="AA1684" s="381">
        <v>45400</v>
      </c>
      <c r="AB1684" s="381">
        <v>50400</v>
      </c>
      <c r="AC1684" s="381">
        <v>54450</v>
      </c>
      <c r="AD1684" s="381">
        <v>58500</v>
      </c>
      <c r="AE1684" s="381">
        <v>62500</v>
      </c>
      <c r="AF1684" s="381">
        <v>66550</v>
      </c>
      <c r="AG1684" s="381">
        <v>730</v>
      </c>
      <c r="AH1684" s="381" t="s">
        <v>9520</v>
      </c>
      <c r="AI1684" s="381" t="s">
        <v>9154</v>
      </c>
      <c r="AJ1684" s="381">
        <v>1</v>
      </c>
    </row>
    <row r="1685" spans="1:36">
      <c r="A1685" s="381" t="s">
        <v>556</v>
      </c>
      <c r="B1685" s="381" t="s">
        <v>9519</v>
      </c>
      <c r="C1685" s="381">
        <v>23</v>
      </c>
      <c r="D1685" s="381">
        <v>19</v>
      </c>
      <c r="E1685" s="381" t="s">
        <v>9490</v>
      </c>
      <c r="F1685" s="381" t="s">
        <v>9489</v>
      </c>
      <c r="G1685" s="381" t="s">
        <v>9488</v>
      </c>
      <c r="H1685" s="381">
        <v>52200</v>
      </c>
      <c r="I1685" s="381">
        <v>19600</v>
      </c>
      <c r="J1685" s="381">
        <v>22400</v>
      </c>
      <c r="K1685" s="381">
        <v>25200</v>
      </c>
      <c r="L1685" s="381">
        <v>27950</v>
      </c>
      <c r="M1685" s="381">
        <v>30200</v>
      </c>
      <c r="N1685" s="381">
        <v>32450</v>
      </c>
      <c r="O1685" s="381">
        <v>34700</v>
      </c>
      <c r="P1685" s="381">
        <v>36900</v>
      </c>
      <c r="Q1685" s="381">
        <v>12060</v>
      </c>
      <c r="R1685" s="381">
        <v>16240</v>
      </c>
      <c r="S1685" s="381">
        <v>20420</v>
      </c>
      <c r="T1685" s="381">
        <v>24600</v>
      </c>
      <c r="U1685" s="381">
        <v>28780</v>
      </c>
      <c r="V1685" s="381">
        <v>32450</v>
      </c>
      <c r="W1685" s="381">
        <v>34700</v>
      </c>
      <c r="X1685" s="381">
        <v>36900</v>
      </c>
      <c r="Y1685" s="381">
        <v>31300</v>
      </c>
      <c r="Z1685" s="381">
        <v>35800</v>
      </c>
      <c r="AA1685" s="381">
        <v>40250</v>
      </c>
      <c r="AB1685" s="381">
        <v>44700</v>
      </c>
      <c r="AC1685" s="381">
        <v>48300</v>
      </c>
      <c r="AD1685" s="381">
        <v>51900</v>
      </c>
      <c r="AE1685" s="381">
        <v>55450</v>
      </c>
      <c r="AF1685" s="381">
        <v>59050</v>
      </c>
      <c r="AG1685" s="381">
        <v>9999</v>
      </c>
      <c r="AH1685" s="381" t="s">
        <v>9518</v>
      </c>
      <c r="AI1685" s="381" t="s">
        <v>9154</v>
      </c>
      <c r="AJ1685" s="381">
        <v>1</v>
      </c>
    </row>
    <row r="1686" spans="1:36">
      <c r="A1686" s="381" t="s">
        <v>556</v>
      </c>
      <c r="B1686" s="381" t="s">
        <v>9517</v>
      </c>
      <c r="C1686" s="381">
        <v>23</v>
      </c>
      <c r="D1686" s="381">
        <v>19</v>
      </c>
      <c r="E1686" s="381" t="s">
        <v>9490</v>
      </c>
      <c r="F1686" s="381" t="s">
        <v>9489</v>
      </c>
      <c r="G1686" s="381" t="s">
        <v>9488</v>
      </c>
      <c r="H1686" s="381">
        <v>52200</v>
      </c>
      <c r="I1686" s="381">
        <v>19600</v>
      </c>
      <c r="J1686" s="381">
        <v>22400</v>
      </c>
      <c r="K1686" s="381">
        <v>25200</v>
      </c>
      <c r="L1686" s="381">
        <v>27950</v>
      </c>
      <c r="M1686" s="381">
        <v>30200</v>
      </c>
      <c r="N1686" s="381">
        <v>32450</v>
      </c>
      <c r="O1686" s="381">
        <v>34700</v>
      </c>
      <c r="P1686" s="381">
        <v>36900</v>
      </c>
      <c r="Q1686" s="381">
        <v>12060</v>
      </c>
      <c r="R1686" s="381">
        <v>16240</v>
      </c>
      <c r="S1686" s="381">
        <v>20420</v>
      </c>
      <c r="T1686" s="381">
        <v>24600</v>
      </c>
      <c r="U1686" s="381">
        <v>28780</v>
      </c>
      <c r="V1686" s="381">
        <v>32450</v>
      </c>
      <c r="W1686" s="381">
        <v>34700</v>
      </c>
      <c r="X1686" s="381">
        <v>36900</v>
      </c>
      <c r="Y1686" s="381">
        <v>31300</v>
      </c>
      <c r="Z1686" s="381">
        <v>35800</v>
      </c>
      <c r="AA1686" s="381">
        <v>40250</v>
      </c>
      <c r="AB1686" s="381">
        <v>44700</v>
      </c>
      <c r="AC1686" s="381">
        <v>48300</v>
      </c>
      <c r="AD1686" s="381">
        <v>51900</v>
      </c>
      <c r="AE1686" s="381">
        <v>55450</v>
      </c>
      <c r="AF1686" s="381">
        <v>59050</v>
      </c>
      <c r="AG1686" s="381">
        <v>9999</v>
      </c>
      <c r="AH1686" s="381" t="s">
        <v>9516</v>
      </c>
      <c r="AI1686" s="381" t="s">
        <v>9154</v>
      </c>
      <c r="AJ1686" s="381">
        <v>1</v>
      </c>
    </row>
    <row r="1687" spans="1:36">
      <c r="A1687" s="381" t="s">
        <v>556</v>
      </c>
      <c r="B1687" s="381" t="s">
        <v>9515</v>
      </c>
      <c r="C1687" s="381">
        <v>23</v>
      </c>
      <c r="D1687" s="381">
        <v>19</v>
      </c>
      <c r="E1687" s="381" t="s">
        <v>9500</v>
      </c>
      <c r="F1687" s="381" t="s">
        <v>9499</v>
      </c>
      <c r="G1687" s="381" t="s">
        <v>9488</v>
      </c>
      <c r="H1687" s="381">
        <v>63000</v>
      </c>
      <c r="I1687" s="381">
        <v>22050</v>
      </c>
      <c r="J1687" s="381">
        <v>25200</v>
      </c>
      <c r="K1687" s="381">
        <v>28350</v>
      </c>
      <c r="L1687" s="381">
        <v>31500</v>
      </c>
      <c r="M1687" s="381">
        <v>34050</v>
      </c>
      <c r="N1687" s="381">
        <v>36550</v>
      </c>
      <c r="O1687" s="381">
        <v>39100</v>
      </c>
      <c r="P1687" s="381">
        <v>41600</v>
      </c>
      <c r="Q1687" s="381">
        <v>13250</v>
      </c>
      <c r="R1687" s="381">
        <v>16240</v>
      </c>
      <c r="S1687" s="381">
        <v>20420</v>
      </c>
      <c r="T1687" s="381">
        <v>24600</v>
      </c>
      <c r="U1687" s="381">
        <v>28780</v>
      </c>
      <c r="V1687" s="381">
        <v>32960</v>
      </c>
      <c r="W1687" s="381">
        <v>37140</v>
      </c>
      <c r="X1687" s="381">
        <v>41320</v>
      </c>
      <c r="Y1687" s="381">
        <v>35300</v>
      </c>
      <c r="Z1687" s="381">
        <v>40350</v>
      </c>
      <c r="AA1687" s="381">
        <v>45400</v>
      </c>
      <c r="AB1687" s="381">
        <v>50400</v>
      </c>
      <c r="AC1687" s="381">
        <v>54450</v>
      </c>
      <c r="AD1687" s="381">
        <v>58500</v>
      </c>
      <c r="AE1687" s="381">
        <v>62500</v>
      </c>
      <c r="AF1687" s="381">
        <v>66550</v>
      </c>
      <c r="AG1687" s="381">
        <v>730</v>
      </c>
      <c r="AH1687" s="381" t="s">
        <v>9514</v>
      </c>
      <c r="AI1687" s="381" t="s">
        <v>9154</v>
      </c>
      <c r="AJ1687" s="381">
        <v>1</v>
      </c>
    </row>
    <row r="1688" spans="1:36">
      <c r="A1688" s="381" t="s">
        <v>556</v>
      </c>
      <c r="B1688" s="381" t="s">
        <v>9513</v>
      </c>
      <c r="C1688" s="381">
        <v>23</v>
      </c>
      <c r="D1688" s="381">
        <v>19</v>
      </c>
      <c r="E1688" s="381" t="s">
        <v>9490</v>
      </c>
      <c r="F1688" s="381" t="s">
        <v>9489</v>
      </c>
      <c r="G1688" s="381" t="s">
        <v>9488</v>
      </c>
      <c r="H1688" s="381">
        <v>52200</v>
      </c>
      <c r="I1688" s="381">
        <v>19600</v>
      </c>
      <c r="J1688" s="381">
        <v>22400</v>
      </c>
      <c r="K1688" s="381">
        <v>25200</v>
      </c>
      <c r="L1688" s="381">
        <v>27950</v>
      </c>
      <c r="M1688" s="381">
        <v>30200</v>
      </c>
      <c r="N1688" s="381">
        <v>32450</v>
      </c>
      <c r="O1688" s="381">
        <v>34700</v>
      </c>
      <c r="P1688" s="381">
        <v>36900</v>
      </c>
      <c r="Q1688" s="381">
        <v>12060</v>
      </c>
      <c r="R1688" s="381">
        <v>16240</v>
      </c>
      <c r="S1688" s="381">
        <v>20420</v>
      </c>
      <c r="T1688" s="381">
        <v>24600</v>
      </c>
      <c r="U1688" s="381">
        <v>28780</v>
      </c>
      <c r="V1688" s="381">
        <v>32450</v>
      </c>
      <c r="W1688" s="381">
        <v>34700</v>
      </c>
      <c r="X1688" s="381">
        <v>36900</v>
      </c>
      <c r="Y1688" s="381">
        <v>31300</v>
      </c>
      <c r="Z1688" s="381">
        <v>35800</v>
      </c>
      <c r="AA1688" s="381">
        <v>40250</v>
      </c>
      <c r="AB1688" s="381">
        <v>44700</v>
      </c>
      <c r="AC1688" s="381">
        <v>48300</v>
      </c>
      <c r="AD1688" s="381">
        <v>51900</v>
      </c>
      <c r="AE1688" s="381">
        <v>55450</v>
      </c>
      <c r="AF1688" s="381">
        <v>59050</v>
      </c>
      <c r="AG1688" s="381">
        <v>9999</v>
      </c>
      <c r="AH1688" s="381" t="s">
        <v>2122</v>
      </c>
      <c r="AI1688" s="381" t="s">
        <v>9154</v>
      </c>
      <c r="AJ1688" s="381">
        <v>1</v>
      </c>
    </row>
    <row r="1689" spans="1:36">
      <c r="A1689" s="381" t="s">
        <v>556</v>
      </c>
      <c r="B1689" s="381" t="s">
        <v>9512</v>
      </c>
      <c r="C1689" s="381">
        <v>23</v>
      </c>
      <c r="D1689" s="381">
        <v>19</v>
      </c>
      <c r="E1689" s="381" t="s">
        <v>9490</v>
      </c>
      <c r="F1689" s="381" t="s">
        <v>9489</v>
      </c>
      <c r="G1689" s="381" t="s">
        <v>9488</v>
      </c>
      <c r="H1689" s="381">
        <v>52200</v>
      </c>
      <c r="I1689" s="381">
        <v>19600</v>
      </c>
      <c r="J1689" s="381">
        <v>22400</v>
      </c>
      <c r="K1689" s="381">
        <v>25200</v>
      </c>
      <c r="L1689" s="381">
        <v>27950</v>
      </c>
      <c r="M1689" s="381">
        <v>30200</v>
      </c>
      <c r="N1689" s="381">
        <v>32450</v>
      </c>
      <c r="O1689" s="381">
        <v>34700</v>
      </c>
      <c r="P1689" s="381">
        <v>36900</v>
      </c>
      <c r="Q1689" s="381">
        <v>12060</v>
      </c>
      <c r="R1689" s="381">
        <v>16240</v>
      </c>
      <c r="S1689" s="381">
        <v>20420</v>
      </c>
      <c r="T1689" s="381">
        <v>24600</v>
      </c>
      <c r="U1689" s="381">
        <v>28780</v>
      </c>
      <c r="V1689" s="381">
        <v>32450</v>
      </c>
      <c r="W1689" s="381">
        <v>34700</v>
      </c>
      <c r="X1689" s="381">
        <v>36900</v>
      </c>
      <c r="Y1689" s="381">
        <v>31300</v>
      </c>
      <c r="Z1689" s="381">
        <v>35800</v>
      </c>
      <c r="AA1689" s="381">
        <v>40250</v>
      </c>
      <c r="AB1689" s="381">
        <v>44700</v>
      </c>
      <c r="AC1689" s="381">
        <v>48300</v>
      </c>
      <c r="AD1689" s="381">
        <v>51900</v>
      </c>
      <c r="AE1689" s="381">
        <v>55450</v>
      </c>
      <c r="AF1689" s="381">
        <v>59050</v>
      </c>
      <c r="AG1689" s="381">
        <v>9999</v>
      </c>
      <c r="AH1689" s="381" t="s">
        <v>9511</v>
      </c>
      <c r="AI1689" s="381" t="s">
        <v>9154</v>
      </c>
      <c r="AJ1689" s="381">
        <v>1</v>
      </c>
    </row>
    <row r="1690" spans="1:36">
      <c r="A1690" s="381" t="s">
        <v>556</v>
      </c>
      <c r="B1690" s="381" t="s">
        <v>9510</v>
      </c>
      <c r="C1690" s="381">
        <v>23</v>
      </c>
      <c r="D1690" s="381">
        <v>19</v>
      </c>
      <c r="E1690" s="381" t="s">
        <v>9490</v>
      </c>
      <c r="F1690" s="381" t="s">
        <v>9489</v>
      </c>
      <c r="G1690" s="381" t="s">
        <v>9488</v>
      </c>
      <c r="H1690" s="381">
        <v>52200</v>
      </c>
      <c r="I1690" s="381">
        <v>19600</v>
      </c>
      <c r="J1690" s="381">
        <v>22400</v>
      </c>
      <c r="K1690" s="381">
        <v>25200</v>
      </c>
      <c r="L1690" s="381">
        <v>27950</v>
      </c>
      <c r="M1690" s="381">
        <v>30200</v>
      </c>
      <c r="N1690" s="381">
        <v>32450</v>
      </c>
      <c r="O1690" s="381">
        <v>34700</v>
      </c>
      <c r="P1690" s="381">
        <v>36900</v>
      </c>
      <c r="Q1690" s="381">
        <v>12060</v>
      </c>
      <c r="R1690" s="381">
        <v>16240</v>
      </c>
      <c r="S1690" s="381">
        <v>20420</v>
      </c>
      <c r="T1690" s="381">
        <v>24600</v>
      </c>
      <c r="U1690" s="381">
        <v>28780</v>
      </c>
      <c r="V1690" s="381">
        <v>32450</v>
      </c>
      <c r="W1690" s="381">
        <v>34700</v>
      </c>
      <c r="X1690" s="381">
        <v>36900</v>
      </c>
      <c r="Y1690" s="381">
        <v>31300</v>
      </c>
      <c r="Z1690" s="381">
        <v>35800</v>
      </c>
      <c r="AA1690" s="381">
        <v>40250</v>
      </c>
      <c r="AB1690" s="381">
        <v>44700</v>
      </c>
      <c r="AC1690" s="381">
        <v>48300</v>
      </c>
      <c r="AD1690" s="381">
        <v>51900</v>
      </c>
      <c r="AE1690" s="381">
        <v>55450</v>
      </c>
      <c r="AF1690" s="381">
        <v>59050</v>
      </c>
      <c r="AG1690" s="381">
        <v>9999</v>
      </c>
      <c r="AH1690" s="381" t="s">
        <v>9509</v>
      </c>
      <c r="AI1690" s="381" t="s">
        <v>9154</v>
      </c>
      <c r="AJ1690" s="381">
        <v>1</v>
      </c>
    </row>
    <row r="1691" spans="1:36">
      <c r="A1691" s="381" t="s">
        <v>556</v>
      </c>
      <c r="B1691" s="381" t="s">
        <v>9508</v>
      </c>
      <c r="C1691" s="381">
        <v>23</v>
      </c>
      <c r="D1691" s="381">
        <v>19</v>
      </c>
      <c r="E1691" s="381" t="s">
        <v>9490</v>
      </c>
      <c r="F1691" s="381" t="s">
        <v>9489</v>
      </c>
      <c r="G1691" s="381" t="s">
        <v>9488</v>
      </c>
      <c r="H1691" s="381">
        <v>52200</v>
      </c>
      <c r="I1691" s="381">
        <v>19600</v>
      </c>
      <c r="J1691" s="381">
        <v>22400</v>
      </c>
      <c r="K1691" s="381">
        <v>25200</v>
      </c>
      <c r="L1691" s="381">
        <v>27950</v>
      </c>
      <c r="M1691" s="381">
        <v>30200</v>
      </c>
      <c r="N1691" s="381">
        <v>32450</v>
      </c>
      <c r="O1691" s="381">
        <v>34700</v>
      </c>
      <c r="P1691" s="381">
        <v>36900</v>
      </c>
      <c r="Q1691" s="381">
        <v>12060</v>
      </c>
      <c r="R1691" s="381">
        <v>16240</v>
      </c>
      <c r="S1691" s="381">
        <v>20420</v>
      </c>
      <c r="T1691" s="381">
        <v>24600</v>
      </c>
      <c r="U1691" s="381">
        <v>28780</v>
      </c>
      <c r="V1691" s="381">
        <v>32450</v>
      </c>
      <c r="W1691" s="381">
        <v>34700</v>
      </c>
      <c r="X1691" s="381">
        <v>36900</v>
      </c>
      <c r="Y1691" s="381">
        <v>31300</v>
      </c>
      <c r="Z1691" s="381">
        <v>35800</v>
      </c>
      <c r="AA1691" s="381">
        <v>40250</v>
      </c>
      <c r="AB1691" s="381">
        <v>44700</v>
      </c>
      <c r="AC1691" s="381">
        <v>48300</v>
      </c>
      <c r="AD1691" s="381">
        <v>51900</v>
      </c>
      <c r="AE1691" s="381">
        <v>55450</v>
      </c>
      <c r="AF1691" s="381">
        <v>59050</v>
      </c>
      <c r="AG1691" s="381">
        <v>9999</v>
      </c>
      <c r="AH1691" s="381" t="s">
        <v>2110</v>
      </c>
      <c r="AI1691" s="381" t="s">
        <v>9154</v>
      </c>
      <c r="AJ1691" s="381">
        <v>1</v>
      </c>
    </row>
    <row r="1692" spans="1:36">
      <c r="A1692" s="381" t="s">
        <v>556</v>
      </c>
      <c r="B1692" s="381" t="s">
        <v>9507</v>
      </c>
      <c r="C1692" s="381">
        <v>23</v>
      </c>
      <c r="D1692" s="381">
        <v>19</v>
      </c>
      <c r="E1692" s="381" t="s">
        <v>9490</v>
      </c>
      <c r="F1692" s="381" t="s">
        <v>9489</v>
      </c>
      <c r="G1692" s="381" t="s">
        <v>9488</v>
      </c>
      <c r="H1692" s="381">
        <v>52200</v>
      </c>
      <c r="I1692" s="381">
        <v>19600</v>
      </c>
      <c r="J1692" s="381">
        <v>22400</v>
      </c>
      <c r="K1692" s="381">
        <v>25200</v>
      </c>
      <c r="L1692" s="381">
        <v>27950</v>
      </c>
      <c r="M1692" s="381">
        <v>30200</v>
      </c>
      <c r="N1692" s="381">
        <v>32450</v>
      </c>
      <c r="O1692" s="381">
        <v>34700</v>
      </c>
      <c r="P1692" s="381">
        <v>36900</v>
      </c>
      <c r="Q1692" s="381">
        <v>12060</v>
      </c>
      <c r="R1692" s="381">
        <v>16240</v>
      </c>
      <c r="S1692" s="381">
        <v>20420</v>
      </c>
      <c r="T1692" s="381">
        <v>24600</v>
      </c>
      <c r="U1692" s="381">
        <v>28780</v>
      </c>
      <c r="V1692" s="381">
        <v>32450</v>
      </c>
      <c r="W1692" s="381">
        <v>34700</v>
      </c>
      <c r="X1692" s="381">
        <v>36900</v>
      </c>
      <c r="Y1692" s="381">
        <v>31300</v>
      </c>
      <c r="Z1692" s="381">
        <v>35800</v>
      </c>
      <c r="AA1692" s="381">
        <v>40250</v>
      </c>
      <c r="AB1692" s="381">
        <v>44700</v>
      </c>
      <c r="AC1692" s="381">
        <v>48300</v>
      </c>
      <c r="AD1692" s="381">
        <v>51900</v>
      </c>
      <c r="AE1692" s="381">
        <v>55450</v>
      </c>
      <c r="AF1692" s="381">
        <v>59050</v>
      </c>
      <c r="AG1692" s="381">
        <v>9999</v>
      </c>
      <c r="AH1692" s="381" t="s">
        <v>9506</v>
      </c>
      <c r="AI1692" s="381" t="s">
        <v>9154</v>
      </c>
      <c r="AJ1692" s="381">
        <v>1</v>
      </c>
    </row>
    <row r="1693" spans="1:36">
      <c r="A1693" s="381" t="s">
        <v>556</v>
      </c>
      <c r="B1693" s="381" t="s">
        <v>9505</v>
      </c>
      <c r="C1693" s="381">
        <v>23</v>
      </c>
      <c r="D1693" s="381">
        <v>19</v>
      </c>
      <c r="E1693" s="381" t="s">
        <v>9490</v>
      </c>
      <c r="F1693" s="381" t="s">
        <v>9489</v>
      </c>
      <c r="G1693" s="381" t="s">
        <v>9488</v>
      </c>
      <c r="H1693" s="381">
        <v>52200</v>
      </c>
      <c r="I1693" s="381">
        <v>19600</v>
      </c>
      <c r="J1693" s="381">
        <v>22400</v>
      </c>
      <c r="K1693" s="381">
        <v>25200</v>
      </c>
      <c r="L1693" s="381">
        <v>27950</v>
      </c>
      <c r="M1693" s="381">
        <v>30200</v>
      </c>
      <c r="N1693" s="381">
        <v>32450</v>
      </c>
      <c r="O1693" s="381">
        <v>34700</v>
      </c>
      <c r="P1693" s="381">
        <v>36900</v>
      </c>
      <c r="Q1693" s="381">
        <v>12060</v>
      </c>
      <c r="R1693" s="381">
        <v>16240</v>
      </c>
      <c r="S1693" s="381">
        <v>20420</v>
      </c>
      <c r="T1693" s="381">
        <v>24600</v>
      </c>
      <c r="U1693" s="381">
        <v>28780</v>
      </c>
      <c r="V1693" s="381">
        <v>32450</v>
      </c>
      <c r="W1693" s="381">
        <v>34700</v>
      </c>
      <c r="X1693" s="381">
        <v>36900</v>
      </c>
      <c r="Y1693" s="381">
        <v>31300</v>
      </c>
      <c r="Z1693" s="381">
        <v>35800</v>
      </c>
      <c r="AA1693" s="381">
        <v>40250</v>
      </c>
      <c r="AB1693" s="381">
        <v>44700</v>
      </c>
      <c r="AC1693" s="381">
        <v>48300</v>
      </c>
      <c r="AD1693" s="381">
        <v>51900</v>
      </c>
      <c r="AE1693" s="381">
        <v>55450</v>
      </c>
      <c r="AF1693" s="381">
        <v>59050</v>
      </c>
      <c r="AG1693" s="381">
        <v>9999</v>
      </c>
      <c r="AH1693" s="381" t="s">
        <v>9504</v>
      </c>
      <c r="AI1693" s="381" t="s">
        <v>9154</v>
      </c>
      <c r="AJ1693" s="381">
        <v>1</v>
      </c>
    </row>
    <row r="1694" spans="1:36">
      <c r="A1694" s="381" t="s">
        <v>556</v>
      </c>
      <c r="B1694" s="381" t="s">
        <v>9503</v>
      </c>
      <c r="C1694" s="381">
        <v>23</v>
      </c>
      <c r="D1694" s="381">
        <v>19</v>
      </c>
      <c r="E1694" s="381" t="s">
        <v>9490</v>
      </c>
      <c r="F1694" s="381" t="s">
        <v>9489</v>
      </c>
      <c r="G1694" s="381" t="s">
        <v>9488</v>
      </c>
      <c r="H1694" s="381">
        <v>52200</v>
      </c>
      <c r="I1694" s="381">
        <v>19600</v>
      </c>
      <c r="J1694" s="381">
        <v>22400</v>
      </c>
      <c r="K1694" s="381">
        <v>25200</v>
      </c>
      <c r="L1694" s="381">
        <v>27950</v>
      </c>
      <c r="M1694" s="381">
        <v>30200</v>
      </c>
      <c r="N1694" s="381">
        <v>32450</v>
      </c>
      <c r="O1694" s="381">
        <v>34700</v>
      </c>
      <c r="P1694" s="381">
        <v>36900</v>
      </c>
      <c r="Q1694" s="381">
        <v>12060</v>
      </c>
      <c r="R1694" s="381">
        <v>16240</v>
      </c>
      <c r="S1694" s="381">
        <v>20420</v>
      </c>
      <c r="T1694" s="381">
        <v>24600</v>
      </c>
      <c r="U1694" s="381">
        <v>28780</v>
      </c>
      <c r="V1694" s="381">
        <v>32450</v>
      </c>
      <c r="W1694" s="381">
        <v>34700</v>
      </c>
      <c r="X1694" s="381">
        <v>36900</v>
      </c>
      <c r="Y1694" s="381">
        <v>31300</v>
      </c>
      <c r="Z1694" s="381">
        <v>35800</v>
      </c>
      <c r="AA1694" s="381">
        <v>40250</v>
      </c>
      <c r="AB1694" s="381">
        <v>44700</v>
      </c>
      <c r="AC1694" s="381">
        <v>48300</v>
      </c>
      <c r="AD1694" s="381">
        <v>51900</v>
      </c>
      <c r="AE1694" s="381">
        <v>55450</v>
      </c>
      <c r="AF1694" s="381">
        <v>59050</v>
      </c>
      <c r="AG1694" s="381">
        <v>9999</v>
      </c>
      <c r="AH1694" s="381" t="s">
        <v>9502</v>
      </c>
      <c r="AI1694" s="381" t="s">
        <v>9154</v>
      </c>
      <c r="AJ1694" s="381">
        <v>1</v>
      </c>
    </row>
    <row r="1695" spans="1:36">
      <c r="A1695" s="381" t="s">
        <v>556</v>
      </c>
      <c r="B1695" s="381" t="s">
        <v>9501</v>
      </c>
      <c r="C1695" s="381">
        <v>23</v>
      </c>
      <c r="D1695" s="381">
        <v>19</v>
      </c>
      <c r="E1695" s="381" t="s">
        <v>9500</v>
      </c>
      <c r="F1695" s="381" t="s">
        <v>9499</v>
      </c>
      <c r="G1695" s="381" t="s">
        <v>9488</v>
      </c>
      <c r="H1695" s="381">
        <v>63000</v>
      </c>
      <c r="I1695" s="381">
        <v>22050</v>
      </c>
      <c r="J1695" s="381">
        <v>25200</v>
      </c>
      <c r="K1695" s="381">
        <v>28350</v>
      </c>
      <c r="L1695" s="381">
        <v>31500</v>
      </c>
      <c r="M1695" s="381">
        <v>34050</v>
      </c>
      <c r="N1695" s="381">
        <v>36550</v>
      </c>
      <c r="O1695" s="381">
        <v>39100</v>
      </c>
      <c r="P1695" s="381">
        <v>41600</v>
      </c>
      <c r="Q1695" s="381">
        <v>13250</v>
      </c>
      <c r="R1695" s="381">
        <v>16240</v>
      </c>
      <c r="S1695" s="381">
        <v>20420</v>
      </c>
      <c r="T1695" s="381">
        <v>24600</v>
      </c>
      <c r="U1695" s="381">
        <v>28780</v>
      </c>
      <c r="V1695" s="381">
        <v>32960</v>
      </c>
      <c r="W1695" s="381">
        <v>37140</v>
      </c>
      <c r="X1695" s="381">
        <v>41320</v>
      </c>
      <c r="Y1695" s="381">
        <v>35300</v>
      </c>
      <c r="Z1695" s="381">
        <v>40350</v>
      </c>
      <c r="AA1695" s="381">
        <v>45400</v>
      </c>
      <c r="AB1695" s="381">
        <v>50400</v>
      </c>
      <c r="AC1695" s="381">
        <v>54450</v>
      </c>
      <c r="AD1695" s="381">
        <v>58500</v>
      </c>
      <c r="AE1695" s="381">
        <v>62500</v>
      </c>
      <c r="AF1695" s="381">
        <v>66550</v>
      </c>
      <c r="AG1695" s="381">
        <v>730</v>
      </c>
      <c r="AH1695" s="381" t="s">
        <v>9498</v>
      </c>
      <c r="AI1695" s="381" t="s">
        <v>9154</v>
      </c>
      <c r="AJ1695" s="381">
        <v>1</v>
      </c>
    </row>
    <row r="1696" spans="1:36">
      <c r="A1696" s="381" t="s">
        <v>556</v>
      </c>
      <c r="B1696" s="381" t="s">
        <v>9497</v>
      </c>
      <c r="C1696" s="381">
        <v>23</v>
      </c>
      <c r="D1696" s="381">
        <v>19</v>
      </c>
      <c r="E1696" s="381" t="s">
        <v>9490</v>
      </c>
      <c r="F1696" s="381" t="s">
        <v>9489</v>
      </c>
      <c r="G1696" s="381" t="s">
        <v>9488</v>
      </c>
      <c r="H1696" s="381">
        <v>52200</v>
      </c>
      <c r="I1696" s="381">
        <v>19600</v>
      </c>
      <c r="J1696" s="381">
        <v>22400</v>
      </c>
      <c r="K1696" s="381">
        <v>25200</v>
      </c>
      <c r="L1696" s="381">
        <v>27950</v>
      </c>
      <c r="M1696" s="381">
        <v>30200</v>
      </c>
      <c r="N1696" s="381">
        <v>32450</v>
      </c>
      <c r="O1696" s="381">
        <v>34700</v>
      </c>
      <c r="P1696" s="381">
        <v>36900</v>
      </c>
      <c r="Q1696" s="381">
        <v>12060</v>
      </c>
      <c r="R1696" s="381">
        <v>16240</v>
      </c>
      <c r="S1696" s="381">
        <v>20420</v>
      </c>
      <c r="T1696" s="381">
        <v>24600</v>
      </c>
      <c r="U1696" s="381">
        <v>28780</v>
      </c>
      <c r="V1696" s="381">
        <v>32450</v>
      </c>
      <c r="W1696" s="381">
        <v>34700</v>
      </c>
      <c r="X1696" s="381">
        <v>36900</v>
      </c>
      <c r="Y1696" s="381">
        <v>31300</v>
      </c>
      <c r="Z1696" s="381">
        <v>35800</v>
      </c>
      <c r="AA1696" s="381">
        <v>40250</v>
      </c>
      <c r="AB1696" s="381">
        <v>44700</v>
      </c>
      <c r="AC1696" s="381">
        <v>48300</v>
      </c>
      <c r="AD1696" s="381">
        <v>51900</v>
      </c>
      <c r="AE1696" s="381">
        <v>55450</v>
      </c>
      <c r="AF1696" s="381">
        <v>59050</v>
      </c>
      <c r="AG1696" s="381">
        <v>9999</v>
      </c>
      <c r="AH1696" s="381" t="s">
        <v>9496</v>
      </c>
      <c r="AI1696" s="381" t="s">
        <v>9154</v>
      </c>
      <c r="AJ1696" s="381">
        <v>1</v>
      </c>
    </row>
    <row r="1697" spans="1:36">
      <c r="A1697" s="381" t="s">
        <v>556</v>
      </c>
      <c r="B1697" s="381" t="s">
        <v>9495</v>
      </c>
      <c r="C1697" s="381">
        <v>23</v>
      </c>
      <c r="D1697" s="381">
        <v>19</v>
      </c>
      <c r="E1697" s="381" t="s">
        <v>9490</v>
      </c>
      <c r="F1697" s="381" t="s">
        <v>9489</v>
      </c>
      <c r="G1697" s="381" t="s">
        <v>9488</v>
      </c>
      <c r="H1697" s="381">
        <v>52200</v>
      </c>
      <c r="I1697" s="381">
        <v>19600</v>
      </c>
      <c r="J1697" s="381">
        <v>22400</v>
      </c>
      <c r="K1697" s="381">
        <v>25200</v>
      </c>
      <c r="L1697" s="381">
        <v>27950</v>
      </c>
      <c r="M1697" s="381">
        <v>30200</v>
      </c>
      <c r="N1697" s="381">
        <v>32450</v>
      </c>
      <c r="O1697" s="381">
        <v>34700</v>
      </c>
      <c r="P1697" s="381">
        <v>36900</v>
      </c>
      <c r="Q1697" s="381">
        <v>12060</v>
      </c>
      <c r="R1697" s="381">
        <v>16240</v>
      </c>
      <c r="S1697" s="381">
        <v>20420</v>
      </c>
      <c r="T1697" s="381">
        <v>24600</v>
      </c>
      <c r="U1697" s="381">
        <v>28780</v>
      </c>
      <c r="V1697" s="381">
        <v>32450</v>
      </c>
      <c r="W1697" s="381">
        <v>34700</v>
      </c>
      <c r="X1697" s="381">
        <v>36900</v>
      </c>
      <c r="Y1697" s="381">
        <v>31300</v>
      </c>
      <c r="Z1697" s="381">
        <v>35800</v>
      </c>
      <c r="AA1697" s="381">
        <v>40250</v>
      </c>
      <c r="AB1697" s="381">
        <v>44700</v>
      </c>
      <c r="AC1697" s="381">
        <v>48300</v>
      </c>
      <c r="AD1697" s="381">
        <v>51900</v>
      </c>
      <c r="AE1697" s="381">
        <v>55450</v>
      </c>
      <c r="AF1697" s="381">
        <v>59050</v>
      </c>
      <c r="AG1697" s="381">
        <v>9999</v>
      </c>
      <c r="AH1697" s="381" t="s">
        <v>9494</v>
      </c>
      <c r="AI1697" s="381" t="s">
        <v>9154</v>
      </c>
      <c r="AJ1697" s="381">
        <v>1</v>
      </c>
    </row>
    <row r="1698" spans="1:36">
      <c r="A1698" s="381" t="s">
        <v>556</v>
      </c>
      <c r="B1698" s="381" t="s">
        <v>9493</v>
      </c>
      <c r="C1698" s="381">
        <v>23</v>
      </c>
      <c r="D1698" s="381">
        <v>19</v>
      </c>
      <c r="E1698" s="381" t="s">
        <v>9490</v>
      </c>
      <c r="F1698" s="381" t="s">
        <v>9489</v>
      </c>
      <c r="G1698" s="381" t="s">
        <v>9488</v>
      </c>
      <c r="H1698" s="381">
        <v>52200</v>
      </c>
      <c r="I1698" s="381">
        <v>19600</v>
      </c>
      <c r="J1698" s="381">
        <v>22400</v>
      </c>
      <c r="K1698" s="381">
        <v>25200</v>
      </c>
      <c r="L1698" s="381">
        <v>27950</v>
      </c>
      <c r="M1698" s="381">
        <v>30200</v>
      </c>
      <c r="N1698" s="381">
        <v>32450</v>
      </c>
      <c r="O1698" s="381">
        <v>34700</v>
      </c>
      <c r="P1698" s="381">
        <v>36900</v>
      </c>
      <c r="Q1698" s="381">
        <v>12060</v>
      </c>
      <c r="R1698" s="381">
        <v>16240</v>
      </c>
      <c r="S1698" s="381">
        <v>20420</v>
      </c>
      <c r="T1698" s="381">
        <v>24600</v>
      </c>
      <c r="U1698" s="381">
        <v>28780</v>
      </c>
      <c r="V1698" s="381">
        <v>32450</v>
      </c>
      <c r="W1698" s="381">
        <v>34700</v>
      </c>
      <c r="X1698" s="381">
        <v>36900</v>
      </c>
      <c r="Y1698" s="381">
        <v>31300</v>
      </c>
      <c r="Z1698" s="381">
        <v>35800</v>
      </c>
      <c r="AA1698" s="381">
        <v>40250</v>
      </c>
      <c r="AB1698" s="381">
        <v>44700</v>
      </c>
      <c r="AC1698" s="381">
        <v>48300</v>
      </c>
      <c r="AD1698" s="381">
        <v>51900</v>
      </c>
      <c r="AE1698" s="381">
        <v>55450</v>
      </c>
      <c r="AF1698" s="381">
        <v>59050</v>
      </c>
      <c r="AG1698" s="381">
        <v>9999</v>
      </c>
      <c r="AH1698" s="381" t="s">
        <v>9492</v>
      </c>
      <c r="AI1698" s="381" t="s">
        <v>9154</v>
      </c>
      <c r="AJ1698" s="381">
        <v>1</v>
      </c>
    </row>
    <row r="1699" spans="1:36">
      <c r="A1699" s="381" t="s">
        <v>556</v>
      </c>
      <c r="B1699" s="381" t="s">
        <v>9491</v>
      </c>
      <c r="C1699" s="381">
        <v>23</v>
      </c>
      <c r="D1699" s="381">
        <v>19</v>
      </c>
      <c r="E1699" s="381" t="s">
        <v>9490</v>
      </c>
      <c r="F1699" s="381" t="s">
        <v>9489</v>
      </c>
      <c r="G1699" s="381" t="s">
        <v>9488</v>
      </c>
      <c r="H1699" s="381">
        <v>52200</v>
      </c>
      <c r="I1699" s="381">
        <v>19600</v>
      </c>
      <c r="J1699" s="381">
        <v>22400</v>
      </c>
      <c r="K1699" s="381">
        <v>25200</v>
      </c>
      <c r="L1699" s="381">
        <v>27950</v>
      </c>
      <c r="M1699" s="381">
        <v>30200</v>
      </c>
      <c r="N1699" s="381">
        <v>32450</v>
      </c>
      <c r="O1699" s="381">
        <v>34700</v>
      </c>
      <c r="P1699" s="381">
        <v>36900</v>
      </c>
      <c r="Q1699" s="381">
        <v>12060</v>
      </c>
      <c r="R1699" s="381">
        <v>16240</v>
      </c>
      <c r="S1699" s="381">
        <v>20420</v>
      </c>
      <c r="T1699" s="381">
        <v>24600</v>
      </c>
      <c r="U1699" s="381">
        <v>28780</v>
      </c>
      <c r="V1699" s="381">
        <v>32450</v>
      </c>
      <c r="W1699" s="381">
        <v>34700</v>
      </c>
      <c r="X1699" s="381">
        <v>36900</v>
      </c>
      <c r="Y1699" s="381">
        <v>31300</v>
      </c>
      <c r="Z1699" s="381">
        <v>35800</v>
      </c>
      <c r="AA1699" s="381">
        <v>40250</v>
      </c>
      <c r="AB1699" s="381">
        <v>44700</v>
      </c>
      <c r="AC1699" s="381">
        <v>48300</v>
      </c>
      <c r="AD1699" s="381">
        <v>51900</v>
      </c>
      <c r="AE1699" s="381">
        <v>55450</v>
      </c>
      <c r="AF1699" s="381">
        <v>59050</v>
      </c>
      <c r="AG1699" s="381">
        <v>9999</v>
      </c>
      <c r="AH1699" s="381" t="s">
        <v>9487</v>
      </c>
      <c r="AI1699" s="381" t="s">
        <v>9154</v>
      </c>
      <c r="AJ1699" s="381">
        <v>1</v>
      </c>
    </row>
    <row r="1700" spans="1:36">
      <c r="A1700" s="381" t="s">
        <v>556</v>
      </c>
      <c r="B1700" s="381" t="s">
        <v>9486</v>
      </c>
      <c r="C1700" s="381">
        <v>23</v>
      </c>
      <c r="D1700" s="381">
        <v>21</v>
      </c>
      <c r="E1700" s="381" t="s">
        <v>9446</v>
      </c>
      <c r="F1700" s="381" t="s">
        <v>9445</v>
      </c>
      <c r="G1700" s="381" t="s">
        <v>9444</v>
      </c>
      <c r="H1700" s="381">
        <v>48200</v>
      </c>
      <c r="I1700" s="381">
        <v>19600</v>
      </c>
      <c r="J1700" s="381">
        <v>22400</v>
      </c>
      <c r="K1700" s="381">
        <v>25200</v>
      </c>
      <c r="L1700" s="381">
        <v>27950</v>
      </c>
      <c r="M1700" s="381">
        <v>30200</v>
      </c>
      <c r="N1700" s="381">
        <v>32450</v>
      </c>
      <c r="O1700" s="381">
        <v>34700</v>
      </c>
      <c r="P1700" s="381">
        <v>36900</v>
      </c>
      <c r="Q1700" s="381">
        <v>12060</v>
      </c>
      <c r="R1700" s="381">
        <v>16240</v>
      </c>
      <c r="S1700" s="381">
        <v>20420</v>
      </c>
      <c r="T1700" s="381">
        <v>24600</v>
      </c>
      <c r="U1700" s="381">
        <v>28780</v>
      </c>
      <c r="V1700" s="381">
        <v>32450</v>
      </c>
      <c r="W1700" s="381">
        <v>34700</v>
      </c>
      <c r="X1700" s="381">
        <v>36900</v>
      </c>
      <c r="Y1700" s="381">
        <v>31300</v>
      </c>
      <c r="Z1700" s="381">
        <v>35800</v>
      </c>
      <c r="AA1700" s="381">
        <v>40250</v>
      </c>
      <c r="AB1700" s="381">
        <v>44700</v>
      </c>
      <c r="AC1700" s="381">
        <v>48300</v>
      </c>
      <c r="AD1700" s="381">
        <v>51900</v>
      </c>
      <c r="AE1700" s="381">
        <v>55450</v>
      </c>
      <c r="AF1700" s="381">
        <v>59050</v>
      </c>
      <c r="AG1700" s="381">
        <v>9999</v>
      </c>
      <c r="AH1700" s="381" t="s">
        <v>9485</v>
      </c>
      <c r="AI1700" s="381" t="s">
        <v>9154</v>
      </c>
      <c r="AJ1700" s="381">
        <v>0</v>
      </c>
    </row>
    <row r="1701" spans="1:36">
      <c r="A1701" s="381" t="s">
        <v>556</v>
      </c>
      <c r="B1701" s="381" t="s">
        <v>9484</v>
      </c>
      <c r="C1701" s="381">
        <v>23</v>
      </c>
      <c r="D1701" s="381">
        <v>21</v>
      </c>
      <c r="E1701" s="381" t="s">
        <v>9446</v>
      </c>
      <c r="F1701" s="381" t="s">
        <v>9445</v>
      </c>
      <c r="G1701" s="381" t="s">
        <v>9444</v>
      </c>
      <c r="H1701" s="381">
        <v>48200</v>
      </c>
      <c r="I1701" s="381">
        <v>19600</v>
      </c>
      <c r="J1701" s="381">
        <v>22400</v>
      </c>
      <c r="K1701" s="381">
        <v>25200</v>
      </c>
      <c r="L1701" s="381">
        <v>27950</v>
      </c>
      <c r="M1701" s="381">
        <v>30200</v>
      </c>
      <c r="N1701" s="381">
        <v>32450</v>
      </c>
      <c r="O1701" s="381">
        <v>34700</v>
      </c>
      <c r="P1701" s="381">
        <v>36900</v>
      </c>
      <c r="Q1701" s="381">
        <v>12060</v>
      </c>
      <c r="R1701" s="381">
        <v>16240</v>
      </c>
      <c r="S1701" s="381">
        <v>20420</v>
      </c>
      <c r="T1701" s="381">
        <v>24600</v>
      </c>
      <c r="U1701" s="381">
        <v>28780</v>
      </c>
      <c r="V1701" s="381">
        <v>32450</v>
      </c>
      <c r="W1701" s="381">
        <v>34700</v>
      </c>
      <c r="X1701" s="381">
        <v>36900</v>
      </c>
      <c r="Y1701" s="381">
        <v>31300</v>
      </c>
      <c r="Z1701" s="381">
        <v>35800</v>
      </c>
      <c r="AA1701" s="381">
        <v>40250</v>
      </c>
      <c r="AB1701" s="381">
        <v>44700</v>
      </c>
      <c r="AC1701" s="381">
        <v>48300</v>
      </c>
      <c r="AD1701" s="381">
        <v>51900</v>
      </c>
      <c r="AE1701" s="381">
        <v>55450</v>
      </c>
      <c r="AF1701" s="381">
        <v>59050</v>
      </c>
      <c r="AG1701" s="381">
        <v>9999</v>
      </c>
      <c r="AH1701" s="381" t="s">
        <v>6270</v>
      </c>
      <c r="AI1701" s="381" t="s">
        <v>9154</v>
      </c>
      <c r="AJ1701" s="381">
        <v>0</v>
      </c>
    </row>
    <row r="1702" spans="1:36">
      <c r="A1702" s="381" t="s">
        <v>556</v>
      </c>
      <c r="B1702" s="381" t="s">
        <v>9483</v>
      </c>
      <c r="C1702" s="381">
        <v>23</v>
      </c>
      <c r="D1702" s="381">
        <v>21</v>
      </c>
      <c r="E1702" s="381" t="s">
        <v>9446</v>
      </c>
      <c r="F1702" s="381" t="s">
        <v>9445</v>
      </c>
      <c r="G1702" s="381" t="s">
        <v>9444</v>
      </c>
      <c r="H1702" s="381">
        <v>48200</v>
      </c>
      <c r="I1702" s="381">
        <v>19600</v>
      </c>
      <c r="J1702" s="381">
        <v>22400</v>
      </c>
      <c r="K1702" s="381">
        <v>25200</v>
      </c>
      <c r="L1702" s="381">
        <v>27950</v>
      </c>
      <c r="M1702" s="381">
        <v>30200</v>
      </c>
      <c r="N1702" s="381">
        <v>32450</v>
      </c>
      <c r="O1702" s="381">
        <v>34700</v>
      </c>
      <c r="P1702" s="381">
        <v>36900</v>
      </c>
      <c r="Q1702" s="381">
        <v>12060</v>
      </c>
      <c r="R1702" s="381">
        <v>16240</v>
      </c>
      <c r="S1702" s="381">
        <v>20420</v>
      </c>
      <c r="T1702" s="381">
        <v>24600</v>
      </c>
      <c r="U1702" s="381">
        <v>28780</v>
      </c>
      <c r="V1702" s="381">
        <v>32450</v>
      </c>
      <c r="W1702" s="381">
        <v>34700</v>
      </c>
      <c r="X1702" s="381">
        <v>36900</v>
      </c>
      <c r="Y1702" s="381">
        <v>31300</v>
      </c>
      <c r="Z1702" s="381">
        <v>35800</v>
      </c>
      <c r="AA1702" s="381">
        <v>40250</v>
      </c>
      <c r="AB1702" s="381">
        <v>44700</v>
      </c>
      <c r="AC1702" s="381">
        <v>48300</v>
      </c>
      <c r="AD1702" s="381">
        <v>51900</v>
      </c>
      <c r="AE1702" s="381">
        <v>55450</v>
      </c>
      <c r="AF1702" s="381">
        <v>59050</v>
      </c>
      <c r="AG1702" s="381">
        <v>9999</v>
      </c>
      <c r="AH1702" s="381" t="s">
        <v>9482</v>
      </c>
      <c r="AI1702" s="381" t="s">
        <v>9154</v>
      </c>
      <c r="AJ1702" s="381">
        <v>0</v>
      </c>
    </row>
    <row r="1703" spans="1:36">
      <c r="A1703" s="381" t="s">
        <v>556</v>
      </c>
      <c r="B1703" s="381" t="s">
        <v>9481</v>
      </c>
      <c r="C1703" s="381">
        <v>23</v>
      </c>
      <c r="D1703" s="381">
        <v>21</v>
      </c>
      <c r="E1703" s="381" t="s">
        <v>9446</v>
      </c>
      <c r="F1703" s="381" t="s">
        <v>9445</v>
      </c>
      <c r="G1703" s="381" t="s">
        <v>9444</v>
      </c>
      <c r="H1703" s="381">
        <v>48200</v>
      </c>
      <c r="I1703" s="381">
        <v>19600</v>
      </c>
      <c r="J1703" s="381">
        <v>22400</v>
      </c>
      <c r="K1703" s="381">
        <v>25200</v>
      </c>
      <c r="L1703" s="381">
        <v>27950</v>
      </c>
      <c r="M1703" s="381">
        <v>30200</v>
      </c>
      <c r="N1703" s="381">
        <v>32450</v>
      </c>
      <c r="O1703" s="381">
        <v>34700</v>
      </c>
      <c r="P1703" s="381">
        <v>36900</v>
      </c>
      <c r="Q1703" s="381">
        <v>12060</v>
      </c>
      <c r="R1703" s="381">
        <v>16240</v>
      </c>
      <c r="S1703" s="381">
        <v>20420</v>
      </c>
      <c r="T1703" s="381">
        <v>24600</v>
      </c>
      <c r="U1703" s="381">
        <v>28780</v>
      </c>
      <c r="V1703" s="381">
        <v>32450</v>
      </c>
      <c r="W1703" s="381">
        <v>34700</v>
      </c>
      <c r="X1703" s="381">
        <v>36900</v>
      </c>
      <c r="Y1703" s="381">
        <v>31300</v>
      </c>
      <c r="Z1703" s="381">
        <v>35800</v>
      </c>
      <c r="AA1703" s="381">
        <v>40250</v>
      </c>
      <c r="AB1703" s="381">
        <v>44700</v>
      </c>
      <c r="AC1703" s="381">
        <v>48300</v>
      </c>
      <c r="AD1703" s="381">
        <v>51900</v>
      </c>
      <c r="AE1703" s="381">
        <v>55450</v>
      </c>
      <c r="AF1703" s="381">
        <v>59050</v>
      </c>
      <c r="AG1703" s="381">
        <v>9999</v>
      </c>
      <c r="AH1703" s="381" t="s">
        <v>9480</v>
      </c>
      <c r="AI1703" s="381" t="s">
        <v>9154</v>
      </c>
      <c r="AJ1703" s="381">
        <v>0</v>
      </c>
    </row>
    <row r="1704" spans="1:36">
      <c r="A1704" s="381" t="s">
        <v>556</v>
      </c>
      <c r="B1704" s="381" t="s">
        <v>9479</v>
      </c>
      <c r="C1704" s="381">
        <v>23</v>
      </c>
      <c r="D1704" s="381">
        <v>21</v>
      </c>
      <c r="E1704" s="381" t="s">
        <v>9446</v>
      </c>
      <c r="F1704" s="381" t="s">
        <v>9445</v>
      </c>
      <c r="G1704" s="381" t="s">
        <v>9444</v>
      </c>
      <c r="H1704" s="381">
        <v>48200</v>
      </c>
      <c r="I1704" s="381">
        <v>19600</v>
      </c>
      <c r="J1704" s="381">
        <v>22400</v>
      </c>
      <c r="K1704" s="381">
        <v>25200</v>
      </c>
      <c r="L1704" s="381">
        <v>27950</v>
      </c>
      <c r="M1704" s="381">
        <v>30200</v>
      </c>
      <c r="N1704" s="381">
        <v>32450</v>
      </c>
      <c r="O1704" s="381">
        <v>34700</v>
      </c>
      <c r="P1704" s="381">
        <v>36900</v>
      </c>
      <c r="Q1704" s="381">
        <v>12060</v>
      </c>
      <c r="R1704" s="381">
        <v>16240</v>
      </c>
      <c r="S1704" s="381">
        <v>20420</v>
      </c>
      <c r="T1704" s="381">
        <v>24600</v>
      </c>
      <c r="U1704" s="381">
        <v>28780</v>
      </c>
      <c r="V1704" s="381">
        <v>32450</v>
      </c>
      <c r="W1704" s="381">
        <v>34700</v>
      </c>
      <c r="X1704" s="381">
        <v>36900</v>
      </c>
      <c r="Y1704" s="381">
        <v>31300</v>
      </c>
      <c r="Z1704" s="381">
        <v>35800</v>
      </c>
      <c r="AA1704" s="381">
        <v>40250</v>
      </c>
      <c r="AB1704" s="381">
        <v>44700</v>
      </c>
      <c r="AC1704" s="381">
        <v>48300</v>
      </c>
      <c r="AD1704" s="381">
        <v>51900</v>
      </c>
      <c r="AE1704" s="381">
        <v>55450</v>
      </c>
      <c r="AF1704" s="381">
        <v>59050</v>
      </c>
      <c r="AG1704" s="381">
        <v>9999</v>
      </c>
      <c r="AH1704" s="381" t="s">
        <v>9478</v>
      </c>
      <c r="AI1704" s="381" t="s">
        <v>9154</v>
      </c>
      <c r="AJ1704" s="381">
        <v>0</v>
      </c>
    </row>
    <row r="1705" spans="1:36">
      <c r="A1705" s="381" t="s">
        <v>556</v>
      </c>
      <c r="B1705" s="381" t="s">
        <v>9477</v>
      </c>
      <c r="C1705" s="381">
        <v>23</v>
      </c>
      <c r="D1705" s="381">
        <v>21</v>
      </c>
      <c r="E1705" s="381" t="s">
        <v>9446</v>
      </c>
      <c r="F1705" s="381" t="s">
        <v>9445</v>
      </c>
      <c r="G1705" s="381" t="s">
        <v>9444</v>
      </c>
      <c r="H1705" s="381">
        <v>48200</v>
      </c>
      <c r="I1705" s="381">
        <v>19600</v>
      </c>
      <c r="J1705" s="381">
        <v>22400</v>
      </c>
      <c r="K1705" s="381">
        <v>25200</v>
      </c>
      <c r="L1705" s="381">
        <v>27950</v>
      </c>
      <c r="M1705" s="381">
        <v>30200</v>
      </c>
      <c r="N1705" s="381">
        <v>32450</v>
      </c>
      <c r="O1705" s="381">
        <v>34700</v>
      </c>
      <c r="P1705" s="381">
        <v>36900</v>
      </c>
      <c r="Q1705" s="381">
        <v>12060</v>
      </c>
      <c r="R1705" s="381">
        <v>16240</v>
      </c>
      <c r="S1705" s="381">
        <v>20420</v>
      </c>
      <c r="T1705" s="381">
        <v>24600</v>
      </c>
      <c r="U1705" s="381">
        <v>28780</v>
      </c>
      <c r="V1705" s="381">
        <v>32450</v>
      </c>
      <c r="W1705" s="381">
        <v>34700</v>
      </c>
      <c r="X1705" s="381">
        <v>36900</v>
      </c>
      <c r="Y1705" s="381">
        <v>31300</v>
      </c>
      <c r="Z1705" s="381">
        <v>35800</v>
      </c>
      <c r="AA1705" s="381">
        <v>40250</v>
      </c>
      <c r="AB1705" s="381">
        <v>44700</v>
      </c>
      <c r="AC1705" s="381">
        <v>48300</v>
      </c>
      <c r="AD1705" s="381">
        <v>51900</v>
      </c>
      <c r="AE1705" s="381">
        <v>55450</v>
      </c>
      <c r="AF1705" s="381">
        <v>59050</v>
      </c>
      <c r="AG1705" s="381">
        <v>9999</v>
      </c>
      <c r="AH1705" s="381" t="s">
        <v>9476</v>
      </c>
      <c r="AI1705" s="381" t="s">
        <v>9154</v>
      </c>
      <c r="AJ1705" s="381">
        <v>0</v>
      </c>
    </row>
    <row r="1706" spans="1:36">
      <c r="A1706" s="381" t="s">
        <v>556</v>
      </c>
      <c r="B1706" s="381" t="s">
        <v>9475</v>
      </c>
      <c r="C1706" s="381">
        <v>23</v>
      </c>
      <c r="D1706" s="381">
        <v>21</v>
      </c>
      <c r="E1706" s="381" t="s">
        <v>9446</v>
      </c>
      <c r="F1706" s="381" t="s">
        <v>9445</v>
      </c>
      <c r="G1706" s="381" t="s">
        <v>9444</v>
      </c>
      <c r="H1706" s="381">
        <v>48200</v>
      </c>
      <c r="I1706" s="381">
        <v>19600</v>
      </c>
      <c r="J1706" s="381">
        <v>22400</v>
      </c>
      <c r="K1706" s="381">
        <v>25200</v>
      </c>
      <c r="L1706" s="381">
        <v>27950</v>
      </c>
      <c r="M1706" s="381">
        <v>30200</v>
      </c>
      <c r="N1706" s="381">
        <v>32450</v>
      </c>
      <c r="O1706" s="381">
        <v>34700</v>
      </c>
      <c r="P1706" s="381">
        <v>36900</v>
      </c>
      <c r="Q1706" s="381">
        <v>12060</v>
      </c>
      <c r="R1706" s="381">
        <v>16240</v>
      </c>
      <c r="S1706" s="381">
        <v>20420</v>
      </c>
      <c r="T1706" s="381">
        <v>24600</v>
      </c>
      <c r="U1706" s="381">
        <v>28780</v>
      </c>
      <c r="V1706" s="381">
        <v>32450</v>
      </c>
      <c r="W1706" s="381">
        <v>34700</v>
      </c>
      <c r="X1706" s="381">
        <v>36900</v>
      </c>
      <c r="Y1706" s="381">
        <v>31300</v>
      </c>
      <c r="Z1706" s="381">
        <v>35800</v>
      </c>
      <c r="AA1706" s="381">
        <v>40250</v>
      </c>
      <c r="AB1706" s="381">
        <v>44700</v>
      </c>
      <c r="AC1706" s="381">
        <v>48300</v>
      </c>
      <c r="AD1706" s="381">
        <v>51900</v>
      </c>
      <c r="AE1706" s="381">
        <v>55450</v>
      </c>
      <c r="AF1706" s="381">
        <v>59050</v>
      </c>
      <c r="AG1706" s="381">
        <v>9999</v>
      </c>
      <c r="AH1706" s="381" t="s">
        <v>9474</v>
      </c>
      <c r="AI1706" s="381" t="s">
        <v>9154</v>
      </c>
      <c r="AJ1706" s="381">
        <v>0</v>
      </c>
    </row>
    <row r="1707" spans="1:36">
      <c r="A1707" s="381" t="s">
        <v>556</v>
      </c>
      <c r="B1707" s="381" t="s">
        <v>9473</v>
      </c>
      <c r="C1707" s="381">
        <v>23</v>
      </c>
      <c r="D1707" s="381">
        <v>21</v>
      </c>
      <c r="E1707" s="381" t="s">
        <v>9446</v>
      </c>
      <c r="F1707" s="381" t="s">
        <v>9445</v>
      </c>
      <c r="G1707" s="381" t="s">
        <v>9444</v>
      </c>
      <c r="H1707" s="381">
        <v>48200</v>
      </c>
      <c r="I1707" s="381">
        <v>19600</v>
      </c>
      <c r="J1707" s="381">
        <v>22400</v>
      </c>
      <c r="K1707" s="381">
        <v>25200</v>
      </c>
      <c r="L1707" s="381">
        <v>27950</v>
      </c>
      <c r="M1707" s="381">
        <v>30200</v>
      </c>
      <c r="N1707" s="381">
        <v>32450</v>
      </c>
      <c r="O1707" s="381">
        <v>34700</v>
      </c>
      <c r="P1707" s="381">
        <v>36900</v>
      </c>
      <c r="Q1707" s="381">
        <v>12060</v>
      </c>
      <c r="R1707" s="381">
        <v>16240</v>
      </c>
      <c r="S1707" s="381">
        <v>20420</v>
      </c>
      <c r="T1707" s="381">
        <v>24600</v>
      </c>
      <c r="U1707" s="381">
        <v>28780</v>
      </c>
      <c r="V1707" s="381">
        <v>32450</v>
      </c>
      <c r="W1707" s="381">
        <v>34700</v>
      </c>
      <c r="X1707" s="381">
        <v>36900</v>
      </c>
      <c r="Y1707" s="381">
        <v>31300</v>
      </c>
      <c r="Z1707" s="381">
        <v>35800</v>
      </c>
      <c r="AA1707" s="381">
        <v>40250</v>
      </c>
      <c r="AB1707" s="381">
        <v>44700</v>
      </c>
      <c r="AC1707" s="381">
        <v>48300</v>
      </c>
      <c r="AD1707" s="381">
        <v>51900</v>
      </c>
      <c r="AE1707" s="381">
        <v>55450</v>
      </c>
      <c r="AF1707" s="381">
        <v>59050</v>
      </c>
      <c r="AG1707" s="381">
        <v>9999</v>
      </c>
      <c r="AH1707" s="381" t="s">
        <v>6366</v>
      </c>
      <c r="AI1707" s="381" t="s">
        <v>9154</v>
      </c>
      <c r="AJ1707" s="381">
        <v>0</v>
      </c>
    </row>
    <row r="1708" spans="1:36">
      <c r="A1708" s="381" t="s">
        <v>556</v>
      </c>
      <c r="B1708" s="381" t="s">
        <v>9472</v>
      </c>
      <c r="C1708" s="381">
        <v>23</v>
      </c>
      <c r="D1708" s="381">
        <v>21</v>
      </c>
      <c r="E1708" s="381" t="s">
        <v>9446</v>
      </c>
      <c r="F1708" s="381" t="s">
        <v>9445</v>
      </c>
      <c r="G1708" s="381" t="s">
        <v>9444</v>
      </c>
      <c r="H1708" s="381">
        <v>48200</v>
      </c>
      <c r="I1708" s="381">
        <v>19600</v>
      </c>
      <c r="J1708" s="381">
        <v>22400</v>
      </c>
      <c r="K1708" s="381">
        <v>25200</v>
      </c>
      <c r="L1708" s="381">
        <v>27950</v>
      </c>
      <c r="M1708" s="381">
        <v>30200</v>
      </c>
      <c r="N1708" s="381">
        <v>32450</v>
      </c>
      <c r="O1708" s="381">
        <v>34700</v>
      </c>
      <c r="P1708" s="381">
        <v>36900</v>
      </c>
      <c r="Q1708" s="381">
        <v>12060</v>
      </c>
      <c r="R1708" s="381">
        <v>16240</v>
      </c>
      <c r="S1708" s="381">
        <v>20420</v>
      </c>
      <c r="T1708" s="381">
        <v>24600</v>
      </c>
      <c r="U1708" s="381">
        <v>28780</v>
      </c>
      <c r="V1708" s="381">
        <v>32450</v>
      </c>
      <c r="W1708" s="381">
        <v>34700</v>
      </c>
      <c r="X1708" s="381">
        <v>36900</v>
      </c>
      <c r="Y1708" s="381">
        <v>31300</v>
      </c>
      <c r="Z1708" s="381">
        <v>35800</v>
      </c>
      <c r="AA1708" s="381">
        <v>40250</v>
      </c>
      <c r="AB1708" s="381">
        <v>44700</v>
      </c>
      <c r="AC1708" s="381">
        <v>48300</v>
      </c>
      <c r="AD1708" s="381">
        <v>51900</v>
      </c>
      <c r="AE1708" s="381">
        <v>55450</v>
      </c>
      <c r="AF1708" s="381">
        <v>59050</v>
      </c>
      <c r="AG1708" s="381">
        <v>9999</v>
      </c>
      <c r="AH1708" s="381" t="s">
        <v>2181</v>
      </c>
      <c r="AI1708" s="381" t="s">
        <v>9154</v>
      </c>
      <c r="AJ1708" s="381">
        <v>0</v>
      </c>
    </row>
    <row r="1709" spans="1:36">
      <c r="A1709" s="381" t="s">
        <v>556</v>
      </c>
      <c r="B1709" s="381" t="s">
        <v>9471</v>
      </c>
      <c r="C1709" s="381">
        <v>23</v>
      </c>
      <c r="D1709" s="381">
        <v>21</v>
      </c>
      <c r="E1709" s="381" t="s">
        <v>9446</v>
      </c>
      <c r="F1709" s="381" t="s">
        <v>9445</v>
      </c>
      <c r="G1709" s="381" t="s">
        <v>9444</v>
      </c>
      <c r="H1709" s="381">
        <v>48200</v>
      </c>
      <c r="I1709" s="381">
        <v>19600</v>
      </c>
      <c r="J1709" s="381">
        <v>22400</v>
      </c>
      <c r="K1709" s="381">
        <v>25200</v>
      </c>
      <c r="L1709" s="381">
        <v>27950</v>
      </c>
      <c r="M1709" s="381">
        <v>30200</v>
      </c>
      <c r="N1709" s="381">
        <v>32450</v>
      </c>
      <c r="O1709" s="381">
        <v>34700</v>
      </c>
      <c r="P1709" s="381">
        <v>36900</v>
      </c>
      <c r="Q1709" s="381">
        <v>12060</v>
      </c>
      <c r="R1709" s="381">
        <v>16240</v>
      </c>
      <c r="S1709" s="381">
        <v>20420</v>
      </c>
      <c r="T1709" s="381">
        <v>24600</v>
      </c>
      <c r="U1709" s="381">
        <v>28780</v>
      </c>
      <c r="V1709" s="381">
        <v>32450</v>
      </c>
      <c r="W1709" s="381">
        <v>34700</v>
      </c>
      <c r="X1709" s="381">
        <v>36900</v>
      </c>
      <c r="Y1709" s="381">
        <v>31300</v>
      </c>
      <c r="Z1709" s="381">
        <v>35800</v>
      </c>
      <c r="AA1709" s="381">
        <v>40250</v>
      </c>
      <c r="AB1709" s="381">
        <v>44700</v>
      </c>
      <c r="AC1709" s="381">
        <v>48300</v>
      </c>
      <c r="AD1709" s="381">
        <v>51900</v>
      </c>
      <c r="AE1709" s="381">
        <v>55450</v>
      </c>
      <c r="AF1709" s="381">
        <v>59050</v>
      </c>
      <c r="AG1709" s="381">
        <v>9999</v>
      </c>
      <c r="AH1709" s="381" t="s">
        <v>9470</v>
      </c>
      <c r="AI1709" s="381" t="s">
        <v>9154</v>
      </c>
      <c r="AJ1709" s="381">
        <v>0</v>
      </c>
    </row>
    <row r="1710" spans="1:36">
      <c r="A1710" s="381" t="s">
        <v>556</v>
      </c>
      <c r="B1710" s="381" t="s">
        <v>9469</v>
      </c>
      <c r="C1710" s="381">
        <v>23</v>
      </c>
      <c r="D1710" s="381">
        <v>21</v>
      </c>
      <c r="E1710" s="381" t="s">
        <v>9446</v>
      </c>
      <c r="F1710" s="381" t="s">
        <v>9445</v>
      </c>
      <c r="G1710" s="381" t="s">
        <v>9444</v>
      </c>
      <c r="H1710" s="381">
        <v>48200</v>
      </c>
      <c r="I1710" s="381">
        <v>19600</v>
      </c>
      <c r="J1710" s="381">
        <v>22400</v>
      </c>
      <c r="K1710" s="381">
        <v>25200</v>
      </c>
      <c r="L1710" s="381">
        <v>27950</v>
      </c>
      <c r="M1710" s="381">
        <v>30200</v>
      </c>
      <c r="N1710" s="381">
        <v>32450</v>
      </c>
      <c r="O1710" s="381">
        <v>34700</v>
      </c>
      <c r="P1710" s="381">
        <v>36900</v>
      </c>
      <c r="Q1710" s="381">
        <v>12060</v>
      </c>
      <c r="R1710" s="381">
        <v>16240</v>
      </c>
      <c r="S1710" s="381">
        <v>20420</v>
      </c>
      <c r="T1710" s="381">
        <v>24600</v>
      </c>
      <c r="U1710" s="381">
        <v>28780</v>
      </c>
      <c r="V1710" s="381">
        <v>32450</v>
      </c>
      <c r="W1710" s="381">
        <v>34700</v>
      </c>
      <c r="X1710" s="381">
        <v>36900</v>
      </c>
      <c r="Y1710" s="381">
        <v>31300</v>
      </c>
      <c r="Z1710" s="381">
        <v>35800</v>
      </c>
      <c r="AA1710" s="381">
        <v>40250</v>
      </c>
      <c r="AB1710" s="381">
        <v>44700</v>
      </c>
      <c r="AC1710" s="381">
        <v>48300</v>
      </c>
      <c r="AD1710" s="381">
        <v>51900</v>
      </c>
      <c r="AE1710" s="381">
        <v>55450</v>
      </c>
      <c r="AF1710" s="381">
        <v>59050</v>
      </c>
      <c r="AG1710" s="381">
        <v>9999</v>
      </c>
      <c r="AH1710" s="381" t="s">
        <v>9468</v>
      </c>
      <c r="AI1710" s="381" t="s">
        <v>9154</v>
      </c>
      <c r="AJ1710" s="381">
        <v>0</v>
      </c>
    </row>
    <row r="1711" spans="1:36">
      <c r="A1711" s="381" t="s">
        <v>556</v>
      </c>
      <c r="B1711" s="381" t="s">
        <v>9467</v>
      </c>
      <c r="C1711" s="381">
        <v>23</v>
      </c>
      <c r="D1711" s="381">
        <v>21</v>
      </c>
      <c r="E1711" s="381" t="s">
        <v>9446</v>
      </c>
      <c r="F1711" s="381" t="s">
        <v>9445</v>
      </c>
      <c r="G1711" s="381" t="s">
        <v>9444</v>
      </c>
      <c r="H1711" s="381">
        <v>48200</v>
      </c>
      <c r="I1711" s="381">
        <v>19600</v>
      </c>
      <c r="J1711" s="381">
        <v>22400</v>
      </c>
      <c r="K1711" s="381">
        <v>25200</v>
      </c>
      <c r="L1711" s="381">
        <v>27950</v>
      </c>
      <c r="M1711" s="381">
        <v>30200</v>
      </c>
      <c r="N1711" s="381">
        <v>32450</v>
      </c>
      <c r="O1711" s="381">
        <v>34700</v>
      </c>
      <c r="P1711" s="381">
        <v>36900</v>
      </c>
      <c r="Q1711" s="381">
        <v>12060</v>
      </c>
      <c r="R1711" s="381">
        <v>16240</v>
      </c>
      <c r="S1711" s="381">
        <v>20420</v>
      </c>
      <c r="T1711" s="381">
        <v>24600</v>
      </c>
      <c r="U1711" s="381">
        <v>28780</v>
      </c>
      <c r="V1711" s="381">
        <v>32450</v>
      </c>
      <c r="W1711" s="381">
        <v>34700</v>
      </c>
      <c r="X1711" s="381">
        <v>36900</v>
      </c>
      <c r="Y1711" s="381">
        <v>31300</v>
      </c>
      <c r="Z1711" s="381">
        <v>35800</v>
      </c>
      <c r="AA1711" s="381">
        <v>40250</v>
      </c>
      <c r="AB1711" s="381">
        <v>44700</v>
      </c>
      <c r="AC1711" s="381">
        <v>48300</v>
      </c>
      <c r="AD1711" s="381">
        <v>51900</v>
      </c>
      <c r="AE1711" s="381">
        <v>55450</v>
      </c>
      <c r="AF1711" s="381">
        <v>59050</v>
      </c>
      <c r="AG1711" s="381">
        <v>9999</v>
      </c>
      <c r="AH1711" s="381" t="s">
        <v>9466</v>
      </c>
      <c r="AI1711" s="381" t="s">
        <v>9154</v>
      </c>
      <c r="AJ1711" s="381">
        <v>0</v>
      </c>
    </row>
    <row r="1712" spans="1:36">
      <c r="A1712" s="381" t="s">
        <v>556</v>
      </c>
      <c r="B1712" s="381" t="s">
        <v>9465</v>
      </c>
      <c r="C1712" s="381">
        <v>23</v>
      </c>
      <c r="D1712" s="381">
        <v>21</v>
      </c>
      <c r="E1712" s="381" t="s">
        <v>9446</v>
      </c>
      <c r="F1712" s="381" t="s">
        <v>9445</v>
      </c>
      <c r="G1712" s="381" t="s">
        <v>9444</v>
      </c>
      <c r="H1712" s="381">
        <v>48200</v>
      </c>
      <c r="I1712" s="381">
        <v>19600</v>
      </c>
      <c r="J1712" s="381">
        <v>22400</v>
      </c>
      <c r="K1712" s="381">
        <v>25200</v>
      </c>
      <c r="L1712" s="381">
        <v>27950</v>
      </c>
      <c r="M1712" s="381">
        <v>30200</v>
      </c>
      <c r="N1712" s="381">
        <v>32450</v>
      </c>
      <c r="O1712" s="381">
        <v>34700</v>
      </c>
      <c r="P1712" s="381">
        <v>36900</v>
      </c>
      <c r="Q1712" s="381">
        <v>12060</v>
      </c>
      <c r="R1712" s="381">
        <v>16240</v>
      </c>
      <c r="S1712" s="381">
        <v>20420</v>
      </c>
      <c r="T1712" s="381">
        <v>24600</v>
      </c>
      <c r="U1712" s="381">
        <v>28780</v>
      </c>
      <c r="V1712" s="381">
        <v>32450</v>
      </c>
      <c r="W1712" s="381">
        <v>34700</v>
      </c>
      <c r="X1712" s="381">
        <v>36900</v>
      </c>
      <c r="Y1712" s="381">
        <v>31300</v>
      </c>
      <c r="Z1712" s="381">
        <v>35800</v>
      </c>
      <c r="AA1712" s="381">
        <v>40250</v>
      </c>
      <c r="AB1712" s="381">
        <v>44700</v>
      </c>
      <c r="AC1712" s="381">
        <v>48300</v>
      </c>
      <c r="AD1712" s="381">
        <v>51900</v>
      </c>
      <c r="AE1712" s="381">
        <v>55450</v>
      </c>
      <c r="AF1712" s="381">
        <v>59050</v>
      </c>
      <c r="AG1712" s="381">
        <v>9999</v>
      </c>
      <c r="AH1712" s="381" t="s">
        <v>9464</v>
      </c>
      <c r="AI1712" s="381" t="s">
        <v>9154</v>
      </c>
      <c r="AJ1712" s="381">
        <v>0</v>
      </c>
    </row>
    <row r="1713" spans="1:36">
      <c r="A1713" s="381" t="s">
        <v>556</v>
      </c>
      <c r="B1713" s="381" t="s">
        <v>9463</v>
      </c>
      <c r="C1713" s="381">
        <v>23</v>
      </c>
      <c r="D1713" s="381">
        <v>21</v>
      </c>
      <c r="E1713" s="381" t="s">
        <v>9446</v>
      </c>
      <c r="F1713" s="381" t="s">
        <v>9445</v>
      </c>
      <c r="G1713" s="381" t="s">
        <v>9444</v>
      </c>
      <c r="H1713" s="381">
        <v>48200</v>
      </c>
      <c r="I1713" s="381">
        <v>19600</v>
      </c>
      <c r="J1713" s="381">
        <v>22400</v>
      </c>
      <c r="K1713" s="381">
        <v>25200</v>
      </c>
      <c r="L1713" s="381">
        <v>27950</v>
      </c>
      <c r="M1713" s="381">
        <v>30200</v>
      </c>
      <c r="N1713" s="381">
        <v>32450</v>
      </c>
      <c r="O1713" s="381">
        <v>34700</v>
      </c>
      <c r="P1713" s="381">
        <v>36900</v>
      </c>
      <c r="Q1713" s="381">
        <v>12060</v>
      </c>
      <c r="R1713" s="381">
        <v>16240</v>
      </c>
      <c r="S1713" s="381">
        <v>20420</v>
      </c>
      <c r="T1713" s="381">
        <v>24600</v>
      </c>
      <c r="U1713" s="381">
        <v>28780</v>
      </c>
      <c r="V1713" s="381">
        <v>32450</v>
      </c>
      <c r="W1713" s="381">
        <v>34700</v>
      </c>
      <c r="X1713" s="381">
        <v>36900</v>
      </c>
      <c r="Y1713" s="381">
        <v>31300</v>
      </c>
      <c r="Z1713" s="381">
        <v>35800</v>
      </c>
      <c r="AA1713" s="381">
        <v>40250</v>
      </c>
      <c r="AB1713" s="381">
        <v>44700</v>
      </c>
      <c r="AC1713" s="381">
        <v>48300</v>
      </c>
      <c r="AD1713" s="381">
        <v>51900</v>
      </c>
      <c r="AE1713" s="381">
        <v>55450</v>
      </c>
      <c r="AF1713" s="381">
        <v>59050</v>
      </c>
      <c r="AG1713" s="381">
        <v>9999</v>
      </c>
      <c r="AH1713" s="381" t="s">
        <v>8814</v>
      </c>
      <c r="AI1713" s="381" t="s">
        <v>9154</v>
      </c>
      <c r="AJ1713" s="381">
        <v>0</v>
      </c>
    </row>
    <row r="1714" spans="1:36">
      <c r="A1714" s="381" t="s">
        <v>556</v>
      </c>
      <c r="B1714" s="381" t="s">
        <v>9462</v>
      </c>
      <c r="C1714" s="381">
        <v>23</v>
      </c>
      <c r="D1714" s="381">
        <v>21</v>
      </c>
      <c r="E1714" s="381" t="s">
        <v>9446</v>
      </c>
      <c r="F1714" s="381" t="s">
        <v>9445</v>
      </c>
      <c r="G1714" s="381" t="s">
        <v>9444</v>
      </c>
      <c r="H1714" s="381">
        <v>48200</v>
      </c>
      <c r="I1714" s="381">
        <v>19600</v>
      </c>
      <c r="J1714" s="381">
        <v>22400</v>
      </c>
      <c r="K1714" s="381">
        <v>25200</v>
      </c>
      <c r="L1714" s="381">
        <v>27950</v>
      </c>
      <c r="M1714" s="381">
        <v>30200</v>
      </c>
      <c r="N1714" s="381">
        <v>32450</v>
      </c>
      <c r="O1714" s="381">
        <v>34700</v>
      </c>
      <c r="P1714" s="381">
        <v>36900</v>
      </c>
      <c r="Q1714" s="381">
        <v>12060</v>
      </c>
      <c r="R1714" s="381">
        <v>16240</v>
      </c>
      <c r="S1714" s="381">
        <v>20420</v>
      </c>
      <c r="T1714" s="381">
        <v>24600</v>
      </c>
      <c r="U1714" s="381">
        <v>28780</v>
      </c>
      <c r="V1714" s="381">
        <v>32450</v>
      </c>
      <c r="W1714" s="381">
        <v>34700</v>
      </c>
      <c r="X1714" s="381">
        <v>36900</v>
      </c>
      <c r="Y1714" s="381">
        <v>31300</v>
      </c>
      <c r="Z1714" s="381">
        <v>35800</v>
      </c>
      <c r="AA1714" s="381">
        <v>40250</v>
      </c>
      <c r="AB1714" s="381">
        <v>44700</v>
      </c>
      <c r="AC1714" s="381">
        <v>48300</v>
      </c>
      <c r="AD1714" s="381">
        <v>51900</v>
      </c>
      <c r="AE1714" s="381">
        <v>55450</v>
      </c>
      <c r="AF1714" s="381">
        <v>59050</v>
      </c>
      <c r="AG1714" s="381">
        <v>9999</v>
      </c>
      <c r="AH1714" s="381" t="s">
        <v>9461</v>
      </c>
      <c r="AI1714" s="381" t="s">
        <v>9154</v>
      </c>
      <c r="AJ1714" s="381">
        <v>0</v>
      </c>
    </row>
    <row r="1715" spans="1:36">
      <c r="A1715" s="381" t="s">
        <v>556</v>
      </c>
      <c r="B1715" s="381" t="s">
        <v>9460</v>
      </c>
      <c r="C1715" s="381">
        <v>23</v>
      </c>
      <c r="D1715" s="381">
        <v>21</v>
      </c>
      <c r="E1715" s="381" t="s">
        <v>9446</v>
      </c>
      <c r="F1715" s="381" t="s">
        <v>9445</v>
      </c>
      <c r="G1715" s="381" t="s">
        <v>9444</v>
      </c>
      <c r="H1715" s="381">
        <v>48200</v>
      </c>
      <c r="I1715" s="381">
        <v>19600</v>
      </c>
      <c r="J1715" s="381">
        <v>22400</v>
      </c>
      <c r="K1715" s="381">
        <v>25200</v>
      </c>
      <c r="L1715" s="381">
        <v>27950</v>
      </c>
      <c r="M1715" s="381">
        <v>30200</v>
      </c>
      <c r="N1715" s="381">
        <v>32450</v>
      </c>
      <c r="O1715" s="381">
        <v>34700</v>
      </c>
      <c r="P1715" s="381">
        <v>36900</v>
      </c>
      <c r="Q1715" s="381">
        <v>12060</v>
      </c>
      <c r="R1715" s="381">
        <v>16240</v>
      </c>
      <c r="S1715" s="381">
        <v>20420</v>
      </c>
      <c r="T1715" s="381">
        <v>24600</v>
      </c>
      <c r="U1715" s="381">
        <v>28780</v>
      </c>
      <c r="V1715" s="381">
        <v>32450</v>
      </c>
      <c r="W1715" s="381">
        <v>34700</v>
      </c>
      <c r="X1715" s="381">
        <v>36900</v>
      </c>
      <c r="Y1715" s="381">
        <v>31300</v>
      </c>
      <c r="Z1715" s="381">
        <v>35800</v>
      </c>
      <c r="AA1715" s="381">
        <v>40250</v>
      </c>
      <c r="AB1715" s="381">
        <v>44700</v>
      </c>
      <c r="AC1715" s="381">
        <v>48300</v>
      </c>
      <c r="AD1715" s="381">
        <v>51900</v>
      </c>
      <c r="AE1715" s="381">
        <v>55450</v>
      </c>
      <c r="AF1715" s="381">
        <v>59050</v>
      </c>
      <c r="AG1715" s="381">
        <v>9999</v>
      </c>
      <c r="AH1715" s="381" t="s">
        <v>9459</v>
      </c>
      <c r="AI1715" s="381" t="s">
        <v>9154</v>
      </c>
      <c r="AJ1715" s="381">
        <v>0</v>
      </c>
    </row>
    <row r="1716" spans="1:36">
      <c r="A1716" s="381" t="s">
        <v>556</v>
      </c>
      <c r="B1716" s="381" t="s">
        <v>9458</v>
      </c>
      <c r="C1716" s="381">
        <v>23</v>
      </c>
      <c r="D1716" s="381">
        <v>21</v>
      </c>
      <c r="E1716" s="381" t="s">
        <v>9446</v>
      </c>
      <c r="F1716" s="381" t="s">
        <v>9445</v>
      </c>
      <c r="G1716" s="381" t="s">
        <v>9444</v>
      </c>
      <c r="H1716" s="381">
        <v>48200</v>
      </c>
      <c r="I1716" s="381">
        <v>19600</v>
      </c>
      <c r="J1716" s="381">
        <v>22400</v>
      </c>
      <c r="K1716" s="381">
        <v>25200</v>
      </c>
      <c r="L1716" s="381">
        <v>27950</v>
      </c>
      <c r="M1716" s="381">
        <v>30200</v>
      </c>
      <c r="N1716" s="381">
        <v>32450</v>
      </c>
      <c r="O1716" s="381">
        <v>34700</v>
      </c>
      <c r="P1716" s="381">
        <v>36900</v>
      </c>
      <c r="Q1716" s="381">
        <v>12060</v>
      </c>
      <c r="R1716" s="381">
        <v>16240</v>
      </c>
      <c r="S1716" s="381">
        <v>20420</v>
      </c>
      <c r="T1716" s="381">
        <v>24600</v>
      </c>
      <c r="U1716" s="381">
        <v>28780</v>
      </c>
      <c r="V1716" s="381">
        <v>32450</v>
      </c>
      <c r="W1716" s="381">
        <v>34700</v>
      </c>
      <c r="X1716" s="381">
        <v>36900</v>
      </c>
      <c r="Y1716" s="381">
        <v>31300</v>
      </c>
      <c r="Z1716" s="381">
        <v>35800</v>
      </c>
      <c r="AA1716" s="381">
        <v>40250</v>
      </c>
      <c r="AB1716" s="381">
        <v>44700</v>
      </c>
      <c r="AC1716" s="381">
        <v>48300</v>
      </c>
      <c r="AD1716" s="381">
        <v>51900</v>
      </c>
      <c r="AE1716" s="381">
        <v>55450</v>
      </c>
      <c r="AF1716" s="381">
        <v>59050</v>
      </c>
      <c r="AG1716" s="381">
        <v>9999</v>
      </c>
      <c r="AH1716" s="381" t="s">
        <v>9457</v>
      </c>
      <c r="AI1716" s="381" t="s">
        <v>9154</v>
      </c>
      <c r="AJ1716" s="381">
        <v>0</v>
      </c>
    </row>
    <row r="1717" spans="1:36">
      <c r="A1717" s="381" t="s">
        <v>556</v>
      </c>
      <c r="B1717" s="381" t="s">
        <v>9456</v>
      </c>
      <c r="C1717" s="381">
        <v>23</v>
      </c>
      <c r="D1717" s="381">
        <v>21</v>
      </c>
      <c r="E1717" s="381" t="s">
        <v>9446</v>
      </c>
      <c r="F1717" s="381" t="s">
        <v>9445</v>
      </c>
      <c r="G1717" s="381" t="s">
        <v>9444</v>
      </c>
      <c r="H1717" s="381">
        <v>48200</v>
      </c>
      <c r="I1717" s="381">
        <v>19600</v>
      </c>
      <c r="J1717" s="381">
        <v>22400</v>
      </c>
      <c r="K1717" s="381">
        <v>25200</v>
      </c>
      <c r="L1717" s="381">
        <v>27950</v>
      </c>
      <c r="M1717" s="381">
        <v>30200</v>
      </c>
      <c r="N1717" s="381">
        <v>32450</v>
      </c>
      <c r="O1717" s="381">
        <v>34700</v>
      </c>
      <c r="P1717" s="381">
        <v>36900</v>
      </c>
      <c r="Q1717" s="381">
        <v>12060</v>
      </c>
      <c r="R1717" s="381">
        <v>16240</v>
      </c>
      <c r="S1717" s="381">
        <v>20420</v>
      </c>
      <c r="T1717" s="381">
        <v>24600</v>
      </c>
      <c r="U1717" s="381">
        <v>28780</v>
      </c>
      <c r="V1717" s="381">
        <v>32450</v>
      </c>
      <c r="W1717" s="381">
        <v>34700</v>
      </c>
      <c r="X1717" s="381">
        <v>36900</v>
      </c>
      <c r="Y1717" s="381">
        <v>31300</v>
      </c>
      <c r="Z1717" s="381">
        <v>35800</v>
      </c>
      <c r="AA1717" s="381">
        <v>40250</v>
      </c>
      <c r="AB1717" s="381">
        <v>44700</v>
      </c>
      <c r="AC1717" s="381">
        <v>48300</v>
      </c>
      <c r="AD1717" s="381">
        <v>51900</v>
      </c>
      <c r="AE1717" s="381">
        <v>55450</v>
      </c>
      <c r="AF1717" s="381">
        <v>59050</v>
      </c>
      <c r="AG1717" s="381">
        <v>9999</v>
      </c>
      <c r="AH1717" s="381" t="s">
        <v>9455</v>
      </c>
      <c r="AI1717" s="381" t="s">
        <v>9154</v>
      </c>
      <c r="AJ1717" s="381">
        <v>0</v>
      </c>
    </row>
    <row r="1718" spans="1:36">
      <c r="A1718" s="381" t="s">
        <v>556</v>
      </c>
      <c r="B1718" s="381" t="s">
        <v>9454</v>
      </c>
      <c r="C1718" s="381">
        <v>23</v>
      </c>
      <c r="D1718" s="381">
        <v>21</v>
      </c>
      <c r="E1718" s="381" t="s">
        <v>9446</v>
      </c>
      <c r="F1718" s="381" t="s">
        <v>9445</v>
      </c>
      <c r="G1718" s="381" t="s">
        <v>9444</v>
      </c>
      <c r="H1718" s="381">
        <v>48200</v>
      </c>
      <c r="I1718" s="381">
        <v>19600</v>
      </c>
      <c r="J1718" s="381">
        <v>22400</v>
      </c>
      <c r="K1718" s="381">
        <v>25200</v>
      </c>
      <c r="L1718" s="381">
        <v>27950</v>
      </c>
      <c r="M1718" s="381">
        <v>30200</v>
      </c>
      <c r="N1718" s="381">
        <v>32450</v>
      </c>
      <c r="O1718" s="381">
        <v>34700</v>
      </c>
      <c r="P1718" s="381">
        <v>36900</v>
      </c>
      <c r="Q1718" s="381">
        <v>12060</v>
      </c>
      <c r="R1718" s="381">
        <v>16240</v>
      </c>
      <c r="S1718" s="381">
        <v>20420</v>
      </c>
      <c r="T1718" s="381">
        <v>24600</v>
      </c>
      <c r="U1718" s="381">
        <v>28780</v>
      </c>
      <c r="V1718" s="381">
        <v>32450</v>
      </c>
      <c r="W1718" s="381">
        <v>34700</v>
      </c>
      <c r="X1718" s="381">
        <v>36900</v>
      </c>
      <c r="Y1718" s="381">
        <v>31300</v>
      </c>
      <c r="Z1718" s="381">
        <v>35800</v>
      </c>
      <c r="AA1718" s="381">
        <v>40250</v>
      </c>
      <c r="AB1718" s="381">
        <v>44700</v>
      </c>
      <c r="AC1718" s="381">
        <v>48300</v>
      </c>
      <c r="AD1718" s="381">
        <v>51900</v>
      </c>
      <c r="AE1718" s="381">
        <v>55450</v>
      </c>
      <c r="AF1718" s="381">
        <v>59050</v>
      </c>
      <c r="AG1718" s="381">
        <v>9999</v>
      </c>
      <c r="AH1718" s="381" t="s">
        <v>9453</v>
      </c>
      <c r="AI1718" s="381" t="s">
        <v>9154</v>
      </c>
      <c r="AJ1718" s="381">
        <v>0</v>
      </c>
    </row>
    <row r="1719" spans="1:36">
      <c r="A1719" s="381" t="s">
        <v>556</v>
      </c>
      <c r="B1719" s="381" t="s">
        <v>9452</v>
      </c>
      <c r="C1719" s="381">
        <v>23</v>
      </c>
      <c r="D1719" s="381">
        <v>21</v>
      </c>
      <c r="E1719" s="381" t="s">
        <v>9446</v>
      </c>
      <c r="F1719" s="381" t="s">
        <v>9445</v>
      </c>
      <c r="G1719" s="381" t="s">
        <v>9444</v>
      </c>
      <c r="H1719" s="381">
        <v>48200</v>
      </c>
      <c r="I1719" s="381">
        <v>19600</v>
      </c>
      <c r="J1719" s="381">
        <v>22400</v>
      </c>
      <c r="K1719" s="381">
        <v>25200</v>
      </c>
      <c r="L1719" s="381">
        <v>27950</v>
      </c>
      <c r="M1719" s="381">
        <v>30200</v>
      </c>
      <c r="N1719" s="381">
        <v>32450</v>
      </c>
      <c r="O1719" s="381">
        <v>34700</v>
      </c>
      <c r="P1719" s="381">
        <v>36900</v>
      </c>
      <c r="Q1719" s="381">
        <v>12060</v>
      </c>
      <c r="R1719" s="381">
        <v>16240</v>
      </c>
      <c r="S1719" s="381">
        <v>20420</v>
      </c>
      <c r="T1719" s="381">
        <v>24600</v>
      </c>
      <c r="U1719" s="381">
        <v>28780</v>
      </c>
      <c r="V1719" s="381">
        <v>32450</v>
      </c>
      <c r="W1719" s="381">
        <v>34700</v>
      </c>
      <c r="X1719" s="381">
        <v>36900</v>
      </c>
      <c r="Y1719" s="381">
        <v>31300</v>
      </c>
      <c r="Z1719" s="381">
        <v>35800</v>
      </c>
      <c r="AA1719" s="381">
        <v>40250</v>
      </c>
      <c r="AB1719" s="381">
        <v>44700</v>
      </c>
      <c r="AC1719" s="381">
        <v>48300</v>
      </c>
      <c r="AD1719" s="381">
        <v>51900</v>
      </c>
      <c r="AE1719" s="381">
        <v>55450</v>
      </c>
      <c r="AF1719" s="381">
        <v>59050</v>
      </c>
      <c r="AG1719" s="381">
        <v>9999</v>
      </c>
      <c r="AH1719" s="381" t="s">
        <v>8694</v>
      </c>
      <c r="AI1719" s="381" t="s">
        <v>9154</v>
      </c>
      <c r="AJ1719" s="381">
        <v>0</v>
      </c>
    </row>
    <row r="1720" spans="1:36">
      <c r="A1720" s="381" t="s">
        <v>556</v>
      </c>
      <c r="B1720" s="381" t="s">
        <v>9451</v>
      </c>
      <c r="C1720" s="381">
        <v>23</v>
      </c>
      <c r="D1720" s="381">
        <v>21</v>
      </c>
      <c r="E1720" s="381" t="s">
        <v>9446</v>
      </c>
      <c r="F1720" s="381" t="s">
        <v>9445</v>
      </c>
      <c r="G1720" s="381" t="s">
        <v>9444</v>
      </c>
      <c r="H1720" s="381">
        <v>48200</v>
      </c>
      <c r="I1720" s="381">
        <v>19600</v>
      </c>
      <c r="J1720" s="381">
        <v>22400</v>
      </c>
      <c r="K1720" s="381">
        <v>25200</v>
      </c>
      <c r="L1720" s="381">
        <v>27950</v>
      </c>
      <c r="M1720" s="381">
        <v>30200</v>
      </c>
      <c r="N1720" s="381">
        <v>32450</v>
      </c>
      <c r="O1720" s="381">
        <v>34700</v>
      </c>
      <c r="P1720" s="381">
        <v>36900</v>
      </c>
      <c r="Q1720" s="381">
        <v>12060</v>
      </c>
      <c r="R1720" s="381">
        <v>16240</v>
      </c>
      <c r="S1720" s="381">
        <v>20420</v>
      </c>
      <c r="T1720" s="381">
        <v>24600</v>
      </c>
      <c r="U1720" s="381">
        <v>28780</v>
      </c>
      <c r="V1720" s="381">
        <v>32450</v>
      </c>
      <c r="W1720" s="381">
        <v>34700</v>
      </c>
      <c r="X1720" s="381">
        <v>36900</v>
      </c>
      <c r="Y1720" s="381">
        <v>31300</v>
      </c>
      <c r="Z1720" s="381">
        <v>35800</v>
      </c>
      <c r="AA1720" s="381">
        <v>40250</v>
      </c>
      <c r="AB1720" s="381">
        <v>44700</v>
      </c>
      <c r="AC1720" s="381">
        <v>48300</v>
      </c>
      <c r="AD1720" s="381">
        <v>51900</v>
      </c>
      <c r="AE1720" s="381">
        <v>55450</v>
      </c>
      <c r="AF1720" s="381">
        <v>59050</v>
      </c>
      <c r="AG1720" s="381">
        <v>9999</v>
      </c>
      <c r="AH1720" s="381" t="s">
        <v>9450</v>
      </c>
      <c r="AI1720" s="381" t="s">
        <v>9154</v>
      </c>
      <c r="AJ1720" s="381">
        <v>0</v>
      </c>
    </row>
    <row r="1721" spans="1:36">
      <c r="A1721" s="381" t="s">
        <v>556</v>
      </c>
      <c r="B1721" s="381" t="s">
        <v>9449</v>
      </c>
      <c r="C1721" s="381">
        <v>23</v>
      </c>
      <c r="D1721" s="381">
        <v>21</v>
      </c>
      <c r="E1721" s="381" t="s">
        <v>9446</v>
      </c>
      <c r="F1721" s="381" t="s">
        <v>9445</v>
      </c>
      <c r="G1721" s="381" t="s">
        <v>9444</v>
      </c>
      <c r="H1721" s="381">
        <v>48200</v>
      </c>
      <c r="I1721" s="381">
        <v>19600</v>
      </c>
      <c r="J1721" s="381">
        <v>22400</v>
      </c>
      <c r="K1721" s="381">
        <v>25200</v>
      </c>
      <c r="L1721" s="381">
        <v>27950</v>
      </c>
      <c r="M1721" s="381">
        <v>30200</v>
      </c>
      <c r="N1721" s="381">
        <v>32450</v>
      </c>
      <c r="O1721" s="381">
        <v>34700</v>
      </c>
      <c r="P1721" s="381">
        <v>36900</v>
      </c>
      <c r="Q1721" s="381">
        <v>12060</v>
      </c>
      <c r="R1721" s="381">
        <v>16240</v>
      </c>
      <c r="S1721" s="381">
        <v>20420</v>
      </c>
      <c r="T1721" s="381">
        <v>24600</v>
      </c>
      <c r="U1721" s="381">
        <v>28780</v>
      </c>
      <c r="V1721" s="381">
        <v>32450</v>
      </c>
      <c r="W1721" s="381">
        <v>34700</v>
      </c>
      <c r="X1721" s="381">
        <v>36900</v>
      </c>
      <c r="Y1721" s="381">
        <v>31300</v>
      </c>
      <c r="Z1721" s="381">
        <v>35800</v>
      </c>
      <c r="AA1721" s="381">
        <v>40250</v>
      </c>
      <c r="AB1721" s="381">
        <v>44700</v>
      </c>
      <c r="AC1721" s="381">
        <v>48300</v>
      </c>
      <c r="AD1721" s="381">
        <v>51900</v>
      </c>
      <c r="AE1721" s="381">
        <v>55450</v>
      </c>
      <c r="AF1721" s="381">
        <v>59050</v>
      </c>
      <c r="AG1721" s="381">
        <v>9999</v>
      </c>
      <c r="AH1721" s="381" t="s">
        <v>9448</v>
      </c>
      <c r="AI1721" s="381" t="s">
        <v>9154</v>
      </c>
      <c r="AJ1721" s="381">
        <v>0</v>
      </c>
    </row>
    <row r="1722" spans="1:36">
      <c r="A1722" s="381" t="s">
        <v>556</v>
      </c>
      <c r="B1722" s="381" t="s">
        <v>9447</v>
      </c>
      <c r="C1722" s="381">
        <v>23</v>
      </c>
      <c r="D1722" s="381">
        <v>21</v>
      </c>
      <c r="E1722" s="381" t="s">
        <v>9446</v>
      </c>
      <c r="F1722" s="381" t="s">
        <v>9445</v>
      </c>
      <c r="G1722" s="381" t="s">
        <v>9444</v>
      </c>
      <c r="H1722" s="381">
        <v>48200</v>
      </c>
      <c r="I1722" s="381">
        <v>19600</v>
      </c>
      <c r="J1722" s="381">
        <v>22400</v>
      </c>
      <c r="K1722" s="381">
        <v>25200</v>
      </c>
      <c r="L1722" s="381">
        <v>27950</v>
      </c>
      <c r="M1722" s="381">
        <v>30200</v>
      </c>
      <c r="N1722" s="381">
        <v>32450</v>
      </c>
      <c r="O1722" s="381">
        <v>34700</v>
      </c>
      <c r="P1722" s="381">
        <v>36900</v>
      </c>
      <c r="Q1722" s="381">
        <v>12060</v>
      </c>
      <c r="R1722" s="381">
        <v>16240</v>
      </c>
      <c r="S1722" s="381">
        <v>20420</v>
      </c>
      <c r="T1722" s="381">
        <v>24600</v>
      </c>
      <c r="U1722" s="381">
        <v>28780</v>
      </c>
      <c r="V1722" s="381">
        <v>32450</v>
      </c>
      <c r="W1722" s="381">
        <v>34700</v>
      </c>
      <c r="X1722" s="381">
        <v>36900</v>
      </c>
      <c r="Y1722" s="381">
        <v>31300</v>
      </c>
      <c r="Z1722" s="381">
        <v>35800</v>
      </c>
      <c r="AA1722" s="381">
        <v>40250</v>
      </c>
      <c r="AB1722" s="381">
        <v>44700</v>
      </c>
      <c r="AC1722" s="381">
        <v>48300</v>
      </c>
      <c r="AD1722" s="381">
        <v>51900</v>
      </c>
      <c r="AE1722" s="381">
        <v>55450</v>
      </c>
      <c r="AF1722" s="381">
        <v>59050</v>
      </c>
      <c r="AG1722" s="381">
        <v>9999</v>
      </c>
      <c r="AH1722" s="381" t="s">
        <v>9443</v>
      </c>
      <c r="AI1722" s="381" t="s">
        <v>9154</v>
      </c>
      <c r="AJ1722" s="381">
        <v>0</v>
      </c>
    </row>
    <row r="1723" spans="1:36">
      <c r="A1723" s="381" t="s">
        <v>556</v>
      </c>
      <c r="B1723" s="381" t="s">
        <v>9442</v>
      </c>
      <c r="C1723" s="381">
        <v>23</v>
      </c>
      <c r="D1723" s="381">
        <v>23</v>
      </c>
      <c r="E1723" s="381" t="s">
        <v>9424</v>
      </c>
      <c r="F1723" s="381" t="s">
        <v>9423</v>
      </c>
      <c r="G1723" s="381" t="s">
        <v>9422</v>
      </c>
      <c r="H1723" s="381">
        <v>70500</v>
      </c>
      <c r="I1723" s="381">
        <v>24700</v>
      </c>
      <c r="J1723" s="381">
        <v>28200</v>
      </c>
      <c r="K1723" s="381">
        <v>31750</v>
      </c>
      <c r="L1723" s="381">
        <v>35250</v>
      </c>
      <c r="M1723" s="381">
        <v>38100</v>
      </c>
      <c r="N1723" s="381">
        <v>40900</v>
      </c>
      <c r="O1723" s="381">
        <v>43750</v>
      </c>
      <c r="P1723" s="381">
        <v>46550</v>
      </c>
      <c r="Q1723" s="381">
        <v>14850</v>
      </c>
      <c r="R1723" s="381">
        <v>16950</v>
      </c>
      <c r="S1723" s="381">
        <v>20420</v>
      </c>
      <c r="T1723" s="381">
        <v>24600</v>
      </c>
      <c r="U1723" s="381">
        <v>28780</v>
      </c>
      <c r="V1723" s="381">
        <v>32960</v>
      </c>
      <c r="W1723" s="381">
        <v>37140</v>
      </c>
      <c r="X1723" s="381">
        <v>41320</v>
      </c>
      <c r="Y1723" s="381">
        <v>39500</v>
      </c>
      <c r="Z1723" s="381">
        <v>45150</v>
      </c>
      <c r="AA1723" s="381">
        <v>50800</v>
      </c>
      <c r="AB1723" s="381">
        <v>56400</v>
      </c>
      <c r="AC1723" s="381">
        <v>60950</v>
      </c>
      <c r="AD1723" s="381">
        <v>65450</v>
      </c>
      <c r="AE1723" s="381">
        <v>69950</v>
      </c>
      <c r="AF1723" s="381">
        <v>74450</v>
      </c>
      <c r="AG1723" s="381">
        <v>9999</v>
      </c>
      <c r="AH1723" s="381" t="s">
        <v>9441</v>
      </c>
      <c r="AI1723" s="381" t="s">
        <v>9154</v>
      </c>
      <c r="AJ1723" s="381">
        <v>1</v>
      </c>
    </row>
    <row r="1724" spans="1:36">
      <c r="A1724" s="381" t="s">
        <v>556</v>
      </c>
      <c r="B1724" s="381" t="s">
        <v>9440</v>
      </c>
      <c r="C1724" s="381">
        <v>23</v>
      </c>
      <c r="D1724" s="381">
        <v>23</v>
      </c>
      <c r="E1724" s="381" t="s">
        <v>9424</v>
      </c>
      <c r="F1724" s="381" t="s">
        <v>9423</v>
      </c>
      <c r="G1724" s="381" t="s">
        <v>9422</v>
      </c>
      <c r="H1724" s="381">
        <v>70500</v>
      </c>
      <c r="I1724" s="381">
        <v>24700</v>
      </c>
      <c r="J1724" s="381">
        <v>28200</v>
      </c>
      <c r="K1724" s="381">
        <v>31750</v>
      </c>
      <c r="L1724" s="381">
        <v>35250</v>
      </c>
      <c r="M1724" s="381">
        <v>38100</v>
      </c>
      <c r="N1724" s="381">
        <v>40900</v>
      </c>
      <c r="O1724" s="381">
        <v>43750</v>
      </c>
      <c r="P1724" s="381">
        <v>46550</v>
      </c>
      <c r="Q1724" s="381">
        <v>14850</v>
      </c>
      <c r="R1724" s="381">
        <v>16950</v>
      </c>
      <c r="S1724" s="381">
        <v>20420</v>
      </c>
      <c r="T1724" s="381">
        <v>24600</v>
      </c>
      <c r="U1724" s="381">
        <v>28780</v>
      </c>
      <c r="V1724" s="381">
        <v>32960</v>
      </c>
      <c r="W1724" s="381">
        <v>37140</v>
      </c>
      <c r="X1724" s="381">
        <v>41320</v>
      </c>
      <c r="Y1724" s="381">
        <v>39500</v>
      </c>
      <c r="Z1724" s="381">
        <v>45150</v>
      </c>
      <c r="AA1724" s="381">
        <v>50800</v>
      </c>
      <c r="AB1724" s="381">
        <v>56400</v>
      </c>
      <c r="AC1724" s="381">
        <v>60950</v>
      </c>
      <c r="AD1724" s="381">
        <v>65450</v>
      </c>
      <c r="AE1724" s="381">
        <v>69950</v>
      </c>
      <c r="AF1724" s="381">
        <v>74450</v>
      </c>
      <c r="AG1724" s="381">
        <v>9999</v>
      </c>
      <c r="AH1724" s="381" t="s">
        <v>9439</v>
      </c>
      <c r="AI1724" s="381" t="s">
        <v>9154</v>
      </c>
      <c r="AJ1724" s="381">
        <v>1</v>
      </c>
    </row>
    <row r="1725" spans="1:36">
      <c r="A1725" s="381" t="s">
        <v>556</v>
      </c>
      <c r="B1725" s="381" t="s">
        <v>9438</v>
      </c>
      <c r="C1725" s="381">
        <v>23</v>
      </c>
      <c r="D1725" s="381">
        <v>23</v>
      </c>
      <c r="E1725" s="381" t="s">
        <v>9424</v>
      </c>
      <c r="F1725" s="381" t="s">
        <v>9423</v>
      </c>
      <c r="G1725" s="381" t="s">
        <v>9422</v>
      </c>
      <c r="H1725" s="381">
        <v>70500</v>
      </c>
      <c r="I1725" s="381">
        <v>24700</v>
      </c>
      <c r="J1725" s="381">
        <v>28200</v>
      </c>
      <c r="K1725" s="381">
        <v>31750</v>
      </c>
      <c r="L1725" s="381">
        <v>35250</v>
      </c>
      <c r="M1725" s="381">
        <v>38100</v>
      </c>
      <c r="N1725" s="381">
        <v>40900</v>
      </c>
      <c r="O1725" s="381">
        <v>43750</v>
      </c>
      <c r="P1725" s="381">
        <v>46550</v>
      </c>
      <c r="Q1725" s="381">
        <v>14850</v>
      </c>
      <c r="R1725" s="381">
        <v>16950</v>
      </c>
      <c r="S1725" s="381">
        <v>20420</v>
      </c>
      <c r="T1725" s="381">
        <v>24600</v>
      </c>
      <c r="U1725" s="381">
        <v>28780</v>
      </c>
      <c r="V1725" s="381">
        <v>32960</v>
      </c>
      <c r="W1725" s="381">
        <v>37140</v>
      </c>
      <c r="X1725" s="381">
        <v>41320</v>
      </c>
      <c r="Y1725" s="381">
        <v>39500</v>
      </c>
      <c r="Z1725" s="381">
        <v>45150</v>
      </c>
      <c r="AA1725" s="381">
        <v>50800</v>
      </c>
      <c r="AB1725" s="381">
        <v>56400</v>
      </c>
      <c r="AC1725" s="381">
        <v>60950</v>
      </c>
      <c r="AD1725" s="381">
        <v>65450</v>
      </c>
      <c r="AE1725" s="381">
        <v>69950</v>
      </c>
      <c r="AF1725" s="381">
        <v>74450</v>
      </c>
      <c r="AG1725" s="381">
        <v>9999</v>
      </c>
      <c r="AH1725" s="381" t="s">
        <v>9437</v>
      </c>
      <c r="AI1725" s="381" t="s">
        <v>9154</v>
      </c>
      <c r="AJ1725" s="381">
        <v>1</v>
      </c>
    </row>
    <row r="1726" spans="1:36">
      <c r="A1726" s="381" t="s">
        <v>556</v>
      </c>
      <c r="B1726" s="381" t="s">
        <v>9436</v>
      </c>
      <c r="C1726" s="381">
        <v>23</v>
      </c>
      <c r="D1726" s="381">
        <v>23</v>
      </c>
      <c r="E1726" s="381" t="s">
        <v>9424</v>
      </c>
      <c r="F1726" s="381" t="s">
        <v>9423</v>
      </c>
      <c r="G1726" s="381" t="s">
        <v>9422</v>
      </c>
      <c r="H1726" s="381">
        <v>70500</v>
      </c>
      <c r="I1726" s="381">
        <v>24700</v>
      </c>
      <c r="J1726" s="381">
        <v>28200</v>
      </c>
      <c r="K1726" s="381">
        <v>31750</v>
      </c>
      <c r="L1726" s="381">
        <v>35250</v>
      </c>
      <c r="M1726" s="381">
        <v>38100</v>
      </c>
      <c r="N1726" s="381">
        <v>40900</v>
      </c>
      <c r="O1726" s="381">
        <v>43750</v>
      </c>
      <c r="P1726" s="381">
        <v>46550</v>
      </c>
      <c r="Q1726" s="381">
        <v>14850</v>
      </c>
      <c r="R1726" s="381">
        <v>16950</v>
      </c>
      <c r="S1726" s="381">
        <v>20420</v>
      </c>
      <c r="T1726" s="381">
        <v>24600</v>
      </c>
      <c r="U1726" s="381">
        <v>28780</v>
      </c>
      <c r="V1726" s="381">
        <v>32960</v>
      </c>
      <c r="W1726" s="381">
        <v>37140</v>
      </c>
      <c r="X1726" s="381">
        <v>41320</v>
      </c>
      <c r="Y1726" s="381">
        <v>39500</v>
      </c>
      <c r="Z1726" s="381">
        <v>45150</v>
      </c>
      <c r="AA1726" s="381">
        <v>50800</v>
      </c>
      <c r="AB1726" s="381">
        <v>56400</v>
      </c>
      <c r="AC1726" s="381">
        <v>60950</v>
      </c>
      <c r="AD1726" s="381">
        <v>65450</v>
      </c>
      <c r="AE1726" s="381">
        <v>69950</v>
      </c>
      <c r="AF1726" s="381">
        <v>74450</v>
      </c>
      <c r="AG1726" s="381">
        <v>9999</v>
      </c>
      <c r="AH1726" s="381" t="s">
        <v>9435</v>
      </c>
      <c r="AI1726" s="381" t="s">
        <v>9154</v>
      </c>
      <c r="AJ1726" s="381">
        <v>1</v>
      </c>
    </row>
    <row r="1727" spans="1:36">
      <c r="A1727" s="381" t="s">
        <v>556</v>
      </c>
      <c r="B1727" s="381" t="s">
        <v>9434</v>
      </c>
      <c r="C1727" s="381">
        <v>23</v>
      </c>
      <c r="D1727" s="381">
        <v>23</v>
      </c>
      <c r="E1727" s="381" t="s">
        <v>9424</v>
      </c>
      <c r="F1727" s="381" t="s">
        <v>9423</v>
      </c>
      <c r="G1727" s="381" t="s">
        <v>9422</v>
      </c>
      <c r="H1727" s="381">
        <v>70500</v>
      </c>
      <c r="I1727" s="381">
        <v>24700</v>
      </c>
      <c r="J1727" s="381">
        <v>28200</v>
      </c>
      <c r="K1727" s="381">
        <v>31750</v>
      </c>
      <c r="L1727" s="381">
        <v>35250</v>
      </c>
      <c r="M1727" s="381">
        <v>38100</v>
      </c>
      <c r="N1727" s="381">
        <v>40900</v>
      </c>
      <c r="O1727" s="381">
        <v>43750</v>
      </c>
      <c r="P1727" s="381">
        <v>46550</v>
      </c>
      <c r="Q1727" s="381">
        <v>14850</v>
      </c>
      <c r="R1727" s="381">
        <v>16950</v>
      </c>
      <c r="S1727" s="381">
        <v>20420</v>
      </c>
      <c r="T1727" s="381">
        <v>24600</v>
      </c>
      <c r="U1727" s="381">
        <v>28780</v>
      </c>
      <c r="V1727" s="381">
        <v>32960</v>
      </c>
      <c r="W1727" s="381">
        <v>37140</v>
      </c>
      <c r="X1727" s="381">
        <v>41320</v>
      </c>
      <c r="Y1727" s="381">
        <v>39500</v>
      </c>
      <c r="Z1727" s="381">
        <v>45150</v>
      </c>
      <c r="AA1727" s="381">
        <v>50800</v>
      </c>
      <c r="AB1727" s="381">
        <v>56400</v>
      </c>
      <c r="AC1727" s="381">
        <v>60950</v>
      </c>
      <c r="AD1727" s="381">
        <v>65450</v>
      </c>
      <c r="AE1727" s="381">
        <v>69950</v>
      </c>
      <c r="AF1727" s="381">
        <v>74450</v>
      </c>
      <c r="AG1727" s="381">
        <v>9999</v>
      </c>
      <c r="AH1727" s="381" t="s">
        <v>8933</v>
      </c>
      <c r="AI1727" s="381" t="s">
        <v>9154</v>
      </c>
      <c r="AJ1727" s="381">
        <v>1</v>
      </c>
    </row>
    <row r="1728" spans="1:36">
      <c r="A1728" s="381" t="s">
        <v>556</v>
      </c>
      <c r="B1728" s="381" t="s">
        <v>9433</v>
      </c>
      <c r="C1728" s="381">
        <v>23</v>
      </c>
      <c r="D1728" s="381">
        <v>23</v>
      </c>
      <c r="E1728" s="381" t="s">
        <v>9424</v>
      </c>
      <c r="F1728" s="381" t="s">
        <v>9423</v>
      </c>
      <c r="G1728" s="381" t="s">
        <v>9422</v>
      </c>
      <c r="H1728" s="381">
        <v>70500</v>
      </c>
      <c r="I1728" s="381">
        <v>24700</v>
      </c>
      <c r="J1728" s="381">
        <v>28200</v>
      </c>
      <c r="K1728" s="381">
        <v>31750</v>
      </c>
      <c r="L1728" s="381">
        <v>35250</v>
      </c>
      <c r="M1728" s="381">
        <v>38100</v>
      </c>
      <c r="N1728" s="381">
        <v>40900</v>
      </c>
      <c r="O1728" s="381">
        <v>43750</v>
      </c>
      <c r="P1728" s="381">
        <v>46550</v>
      </c>
      <c r="Q1728" s="381">
        <v>14850</v>
      </c>
      <c r="R1728" s="381">
        <v>16950</v>
      </c>
      <c r="S1728" s="381">
        <v>20420</v>
      </c>
      <c r="T1728" s="381">
        <v>24600</v>
      </c>
      <c r="U1728" s="381">
        <v>28780</v>
      </c>
      <c r="V1728" s="381">
        <v>32960</v>
      </c>
      <c r="W1728" s="381">
        <v>37140</v>
      </c>
      <c r="X1728" s="381">
        <v>41320</v>
      </c>
      <c r="Y1728" s="381">
        <v>39500</v>
      </c>
      <c r="Z1728" s="381">
        <v>45150</v>
      </c>
      <c r="AA1728" s="381">
        <v>50800</v>
      </c>
      <c r="AB1728" s="381">
        <v>56400</v>
      </c>
      <c r="AC1728" s="381">
        <v>60950</v>
      </c>
      <c r="AD1728" s="381">
        <v>65450</v>
      </c>
      <c r="AE1728" s="381">
        <v>69950</v>
      </c>
      <c r="AF1728" s="381">
        <v>74450</v>
      </c>
      <c r="AG1728" s="381">
        <v>9999</v>
      </c>
      <c r="AH1728" s="381" t="s">
        <v>9432</v>
      </c>
      <c r="AI1728" s="381" t="s">
        <v>9154</v>
      </c>
      <c r="AJ1728" s="381">
        <v>1</v>
      </c>
    </row>
    <row r="1729" spans="1:36">
      <c r="A1729" s="381" t="s">
        <v>556</v>
      </c>
      <c r="B1729" s="381" t="s">
        <v>9431</v>
      </c>
      <c r="C1729" s="381">
        <v>23</v>
      </c>
      <c r="D1729" s="381">
        <v>23</v>
      </c>
      <c r="E1729" s="381" t="s">
        <v>9424</v>
      </c>
      <c r="F1729" s="381" t="s">
        <v>9423</v>
      </c>
      <c r="G1729" s="381" t="s">
        <v>9422</v>
      </c>
      <c r="H1729" s="381">
        <v>70500</v>
      </c>
      <c r="I1729" s="381">
        <v>24700</v>
      </c>
      <c r="J1729" s="381">
        <v>28200</v>
      </c>
      <c r="K1729" s="381">
        <v>31750</v>
      </c>
      <c r="L1729" s="381">
        <v>35250</v>
      </c>
      <c r="M1729" s="381">
        <v>38100</v>
      </c>
      <c r="N1729" s="381">
        <v>40900</v>
      </c>
      <c r="O1729" s="381">
        <v>43750</v>
      </c>
      <c r="P1729" s="381">
        <v>46550</v>
      </c>
      <c r="Q1729" s="381">
        <v>14850</v>
      </c>
      <c r="R1729" s="381">
        <v>16950</v>
      </c>
      <c r="S1729" s="381">
        <v>20420</v>
      </c>
      <c r="T1729" s="381">
        <v>24600</v>
      </c>
      <c r="U1729" s="381">
        <v>28780</v>
      </c>
      <c r="V1729" s="381">
        <v>32960</v>
      </c>
      <c r="W1729" s="381">
        <v>37140</v>
      </c>
      <c r="X1729" s="381">
        <v>41320</v>
      </c>
      <c r="Y1729" s="381">
        <v>39500</v>
      </c>
      <c r="Z1729" s="381">
        <v>45150</v>
      </c>
      <c r="AA1729" s="381">
        <v>50800</v>
      </c>
      <c r="AB1729" s="381">
        <v>56400</v>
      </c>
      <c r="AC1729" s="381">
        <v>60950</v>
      </c>
      <c r="AD1729" s="381">
        <v>65450</v>
      </c>
      <c r="AE1729" s="381">
        <v>69950</v>
      </c>
      <c r="AF1729" s="381">
        <v>74450</v>
      </c>
      <c r="AG1729" s="381">
        <v>9999</v>
      </c>
      <c r="AH1729" s="381" t="s">
        <v>9430</v>
      </c>
      <c r="AI1729" s="381" t="s">
        <v>9154</v>
      </c>
      <c r="AJ1729" s="381">
        <v>1</v>
      </c>
    </row>
    <row r="1730" spans="1:36">
      <c r="A1730" s="381" t="s">
        <v>556</v>
      </c>
      <c r="B1730" s="381" t="s">
        <v>9429</v>
      </c>
      <c r="C1730" s="381">
        <v>23</v>
      </c>
      <c r="D1730" s="381">
        <v>23</v>
      </c>
      <c r="E1730" s="381" t="s">
        <v>9424</v>
      </c>
      <c r="F1730" s="381" t="s">
        <v>9423</v>
      </c>
      <c r="G1730" s="381" t="s">
        <v>9422</v>
      </c>
      <c r="H1730" s="381">
        <v>70500</v>
      </c>
      <c r="I1730" s="381">
        <v>24700</v>
      </c>
      <c r="J1730" s="381">
        <v>28200</v>
      </c>
      <c r="K1730" s="381">
        <v>31750</v>
      </c>
      <c r="L1730" s="381">
        <v>35250</v>
      </c>
      <c r="M1730" s="381">
        <v>38100</v>
      </c>
      <c r="N1730" s="381">
        <v>40900</v>
      </c>
      <c r="O1730" s="381">
        <v>43750</v>
      </c>
      <c r="P1730" s="381">
        <v>46550</v>
      </c>
      <c r="Q1730" s="381">
        <v>14850</v>
      </c>
      <c r="R1730" s="381">
        <v>16950</v>
      </c>
      <c r="S1730" s="381">
        <v>20420</v>
      </c>
      <c r="T1730" s="381">
        <v>24600</v>
      </c>
      <c r="U1730" s="381">
        <v>28780</v>
      </c>
      <c r="V1730" s="381">
        <v>32960</v>
      </c>
      <c r="W1730" s="381">
        <v>37140</v>
      </c>
      <c r="X1730" s="381">
        <v>41320</v>
      </c>
      <c r="Y1730" s="381">
        <v>39500</v>
      </c>
      <c r="Z1730" s="381">
        <v>45150</v>
      </c>
      <c r="AA1730" s="381">
        <v>50800</v>
      </c>
      <c r="AB1730" s="381">
        <v>56400</v>
      </c>
      <c r="AC1730" s="381">
        <v>60950</v>
      </c>
      <c r="AD1730" s="381">
        <v>65450</v>
      </c>
      <c r="AE1730" s="381">
        <v>69950</v>
      </c>
      <c r="AF1730" s="381">
        <v>74450</v>
      </c>
      <c r="AG1730" s="381">
        <v>9999</v>
      </c>
      <c r="AH1730" s="381" t="s">
        <v>2494</v>
      </c>
      <c r="AI1730" s="381" t="s">
        <v>9154</v>
      </c>
      <c r="AJ1730" s="381">
        <v>1</v>
      </c>
    </row>
    <row r="1731" spans="1:36">
      <c r="A1731" s="381" t="s">
        <v>556</v>
      </c>
      <c r="B1731" s="381" t="s">
        <v>9428</v>
      </c>
      <c r="C1731" s="381">
        <v>23</v>
      </c>
      <c r="D1731" s="381">
        <v>23</v>
      </c>
      <c r="E1731" s="381" t="s">
        <v>9424</v>
      </c>
      <c r="F1731" s="381" t="s">
        <v>9423</v>
      </c>
      <c r="G1731" s="381" t="s">
        <v>9422</v>
      </c>
      <c r="H1731" s="381">
        <v>70500</v>
      </c>
      <c r="I1731" s="381">
        <v>24700</v>
      </c>
      <c r="J1731" s="381">
        <v>28200</v>
      </c>
      <c r="K1731" s="381">
        <v>31750</v>
      </c>
      <c r="L1731" s="381">
        <v>35250</v>
      </c>
      <c r="M1731" s="381">
        <v>38100</v>
      </c>
      <c r="N1731" s="381">
        <v>40900</v>
      </c>
      <c r="O1731" s="381">
        <v>43750</v>
      </c>
      <c r="P1731" s="381">
        <v>46550</v>
      </c>
      <c r="Q1731" s="381">
        <v>14850</v>
      </c>
      <c r="R1731" s="381">
        <v>16950</v>
      </c>
      <c r="S1731" s="381">
        <v>20420</v>
      </c>
      <c r="T1731" s="381">
        <v>24600</v>
      </c>
      <c r="U1731" s="381">
        <v>28780</v>
      </c>
      <c r="V1731" s="381">
        <v>32960</v>
      </c>
      <c r="W1731" s="381">
        <v>37140</v>
      </c>
      <c r="X1731" s="381">
        <v>41320</v>
      </c>
      <c r="Y1731" s="381">
        <v>39500</v>
      </c>
      <c r="Z1731" s="381">
        <v>45150</v>
      </c>
      <c r="AA1731" s="381">
        <v>50800</v>
      </c>
      <c r="AB1731" s="381">
        <v>56400</v>
      </c>
      <c r="AC1731" s="381">
        <v>60950</v>
      </c>
      <c r="AD1731" s="381">
        <v>65450</v>
      </c>
      <c r="AE1731" s="381">
        <v>69950</v>
      </c>
      <c r="AF1731" s="381">
        <v>74450</v>
      </c>
      <c r="AG1731" s="381">
        <v>9999</v>
      </c>
      <c r="AH1731" s="381" t="s">
        <v>2349</v>
      </c>
      <c r="AI1731" s="381" t="s">
        <v>9154</v>
      </c>
      <c r="AJ1731" s="381">
        <v>1</v>
      </c>
    </row>
    <row r="1732" spans="1:36">
      <c r="A1732" s="381" t="s">
        <v>556</v>
      </c>
      <c r="B1732" s="381" t="s">
        <v>9427</v>
      </c>
      <c r="C1732" s="381">
        <v>23</v>
      </c>
      <c r="D1732" s="381">
        <v>23</v>
      </c>
      <c r="E1732" s="381" t="s">
        <v>9424</v>
      </c>
      <c r="F1732" s="381" t="s">
        <v>9423</v>
      </c>
      <c r="G1732" s="381" t="s">
        <v>9422</v>
      </c>
      <c r="H1732" s="381">
        <v>70500</v>
      </c>
      <c r="I1732" s="381">
        <v>24700</v>
      </c>
      <c r="J1732" s="381">
        <v>28200</v>
      </c>
      <c r="K1732" s="381">
        <v>31750</v>
      </c>
      <c r="L1732" s="381">
        <v>35250</v>
      </c>
      <c r="M1732" s="381">
        <v>38100</v>
      </c>
      <c r="N1732" s="381">
        <v>40900</v>
      </c>
      <c r="O1732" s="381">
        <v>43750</v>
      </c>
      <c r="P1732" s="381">
        <v>46550</v>
      </c>
      <c r="Q1732" s="381">
        <v>14850</v>
      </c>
      <c r="R1732" s="381">
        <v>16950</v>
      </c>
      <c r="S1732" s="381">
        <v>20420</v>
      </c>
      <c r="T1732" s="381">
        <v>24600</v>
      </c>
      <c r="U1732" s="381">
        <v>28780</v>
      </c>
      <c r="V1732" s="381">
        <v>32960</v>
      </c>
      <c r="W1732" s="381">
        <v>37140</v>
      </c>
      <c r="X1732" s="381">
        <v>41320</v>
      </c>
      <c r="Y1732" s="381">
        <v>39500</v>
      </c>
      <c r="Z1732" s="381">
        <v>45150</v>
      </c>
      <c r="AA1732" s="381">
        <v>50800</v>
      </c>
      <c r="AB1732" s="381">
        <v>56400</v>
      </c>
      <c r="AC1732" s="381">
        <v>60950</v>
      </c>
      <c r="AD1732" s="381">
        <v>65450</v>
      </c>
      <c r="AE1732" s="381">
        <v>69950</v>
      </c>
      <c r="AF1732" s="381">
        <v>74450</v>
      </c>
      <c r="AG1732" s="381">
        <v>9999</v>
      </c>
      <c r="AH1732" s="381" t="s">
        <v>9426</v>
      </c>
      <c r="AI1732" s="381" t="s">
        <v>9154</v>
      </c>
      <c r="AJ1732" s="381">
        <v>1</v>
      </c>
    </row>
    <row r="1733" spans="1:36">
      <c r="A1733" s="381" t="s">
        <v>556</v>
      </c>
      <c r="B1733" s="381" t="s">
        <v>9425</v>
      </c>
      <c r="C1733" s="381">
        <v>23</v>
      </c>
      <c r="D1733" s="381">
        <v>23</v>
      </c>
      <c r="E1733" s="381" t="s">
        <v>9424</v>
      </c>
      <c r="F1733" s="381" t="s">
        <v>9423</v>
      </c>
      <c r="G1733" s="381" t="s">
        <v>9422</v>
      </c>
      <c r="H1733" s="381">
        <v>70500</v>
      </c>
      <c r="I1733" s="381">
        <v>24700</v>
      </c>
      <c r="J1733" s="381">
        <v>28200</v>
      </c>
      <c r="K1733" s="381">
        <v>31750</v>
      </c>
      <c r="L1733" s="381">
        <v>35250</v>
      </c>
      <c r="M1733" s="381">
        <v>38100</v>
      </c>
      <c r="N1733" s="381">
        <v>40900</v>
      </c>
      <c r="O1733" s="381">
        <v>43750</v>
      </c>
      <c r="P1733" s="381">
        <v>46550</v>
      </c>
      <c r="Q1733" s="381">
        <v>14850</v>
      </c>
      <c r="R1733" s="381">
        <v>16950</v>
      </c>
      <c r="S1733" s="381">
        <v>20420</v>
      </c>
      <c r="T1733" s="381">
        <v>24600</v>
      </c>
      <c r="U1733" s="381">
        <v>28780</v>
      </c>
      <c r="V1733" s="381">
        <v>32960</v>
      </c>
      <c r="W1733" s="381">
        <v>37140</v>
      </c>
      <c r="X1733" s="381">
        <v>41320</v>
      </c>
      <c r="Y1733" s="381">
        <v>39500</v>
      </c>
      <c r="Z1733" s="381">
        <v>45150</v>
      </c>
      <c r="AA1733" s="381">
        <v>50800</v>
      </c>
      <c r="AB1733" s="381">
        <v>56400</v>
      </c>
      <c r="AC1733" s="381">
        <v>60950</v>
      </c>
      <c r="AD1733" s="381">
        <v>65450</v>
      </c>
      <c r="AE1733" s="381">
        <v>69950</v>
      </c>
      <c r="AF1733" s="381">
        <v>74450</v>
      </c>
      <c r="AG1733" s="381">
        <v>9999</v>
      </c>
      <c r="AH1733" s="381" t="s">
        <v>9421</v>
      </c>
      <c r="AI1733" s="381" t="s">
        <v>9154</v>
      </c>
      <c r="AJ1733" s="381">
        <v>1</v>
      </c>
    </row>
    <row r="1734" spans="1:36">
      <c r="A1734" s="381" t="s">
        <v>556</v>
      </c>
      <c r="B1734" s="381" t="s">
        <v>9420</v>
      </c>
      <c r="C1734" s="381">
        <v>23</v>
      </c>
      <c r="D1734" s="381">
        <v>25</v>
      </c>
      <c r="E1734" s="381" t="s">
        <v>9356</v>
      </c>
      <c r="F1734" s="381" t="s">
        <v>9355</v>
      </c>
      <c r="G1734" s="381" t="s">
        <v>4457</v>
      </c>
      <c r="H1734" s="381">
        <v>52400</v>
      </c>
      <c r="I1734" s="381">
        <v>19600</v>
      </c>
      <c r="J1734" s="381">
        <v>22400</v>
      </c>
      <c r="K1734" s="381">
        <v>25200</v>
      </c>
      <c r="L1734" s="381">
        <v>27950</v>
      </c>
      <c r="M1734" s="381">
        <v>30200</v>
      </c>
      <c r="N1734" s="381">
        <v>32450</v>
      </c>
      <c r="O1734" s="381">
        <v>34700</v>
      </c>
      <c r="P1734" s="381">
        <v>36900</v>
      </c>
      <c r="Q1734" s="381">
        <v>12060</v>
      </c>
      <c r="R1734" s="381">
        <v>16240</v>
      </c>
      <c r="S1734" s="381">
        <v>20420</v>
      </c>
      <c r="T1734" s="381">
        <v>24600</v>
      </c>
      <c r="U1734" s="381">
        <v>28780</v>
      </c>
      <c r="V1734" s="381">
        <v>32450</v>
      </c>
      <c r="W1734" s="381">
        <v>34700</v>
      </c>
      <c r="X1734" s="381">
        <v>36900</v>
      </c>
      <c r="Y1734" s="381">
        <v>31300</v>
      </c>
      <c r="Z1734" s="381">
        <v>35800</v>
      </c>
      <c r="AA1734" s="381">
        <v>40250</v>
      </c>
      <c r="AB1734" s="381">
        <v>44700</v>
      </c>
      <c r="AC1734" s="381">
        <v>48300</v>
      </c>
      <c r="AD1734" s="381">
        <v>51900</v>
      </c>
      <c r="AE1734" s="381">
        <v>55450</v>
      </c>
      <c r="AF1734" s="381">
        <v>59050</v>
      </c>
      <c r="AG1734" s="381">
        <v>9999</v>
      </c>
      <c r="AH1734" s="381" t="s">
        <v>9419</v>
      </c>
      <c r="AI1734" s="381" t="s">
        <v>9154</v>
      </c>
      <c r="AJ1734" s="381">
        <v>0</v>
      </c>
    </row>
    <row r="1735" spans="1:36">
      <c r="A1735" s="381" t="s">
        <v>556</v>
      </c>
      <c r="B1735" s="381" t="s">
        <v>9418</v>
      </c>
      <c r="C1735" s="381">
        <v>23</v>
      </c>
      <c r="D1735" s="381">
        <v>25</v>
      </c>
      <c r="E1735" s="381" t="s">
        <v>9356</v>
      </c>
      <c r="F1735" s="381" t="s">
        <v>9355</v>
      </c>
      <c r="G1735" s="381" t="s">
        <v>4457</v>
      </c>
      <c r="H1735" s="381">
        <v>52400</v>
      </c>
      <c r="I1735" s="381">
        <v>19600</v>
      </c>
      <c r="J1735" s="381">
        <v>22400</v>
      </c>
      <c r="K1735" s="381">
        <v>25200</v>
      </c>
      <c r="L1735" s="381">
        <v>27950</v>
      </c>
      <c r="M1735" s="381">
        <v>30200</v>
      </c>
      <c r="N1735" s="381">
        <v>32450</v>
      </c>
      <c r="O1735" s="381">
        <v>34700</v>
      </c>
      <c r="P1735" s="381">
        <v>36900</v>
      </c>
      <c r="Q1735" s="381">
        <v>12060</v>
      </c>
      <c r="R1735" s="381">
        <v>16240</v>
      </c>
      <c r="S1735" s="381">
        <v>20420</v>
      </c>
      <c r="T1735" s="381">
        <v>24600</v>
      </c>
      <c r="U1735" s="381">
        <v>28780</v>
      </c>
      <c r="V1735" s="381">
        <v>32450</v>
      </c>
      <c r="W1735" s="381">
        <v>34700</v>
      </c>
      <c r="X1735" s="381">
        <v>36900</v>
      </c>
      <c r="Y1735" s="381">
        <v>31300</v>
      </c>
      <c r="Z1735" s="381">
        <v>35800</v>
      </c>
      <c r="AA1735" s="381">
        <v>40250</v>
      </c>
      <c r="AB1735" s="381">
        <v>44700</v>
      </c>
      <c r="AC1735" s="381">
        <v>48300</v>
      </c>
      <c r="AD1735" s="381">
        <v>51900</v>
      </c>
      <c r="AE1735" s="381">
        <v>55450</v>
      </c>
      <c r="AF1735" s="381">
        <v>59050</v>
      </c>
      <c r="AG1735" s="381">
        <v>9999</v>
      </c>
      <c r="AH1735" s="381" t="s">
        <v>2193</v>
      </c>
      <c r="AI1735" s="381" t="s">
        <v>9154</v>
      </c>
      <c r="AJ1735" s="381">
        <v>0</v>
      </c>
    </row>
    <row r="1736" spans="1:36">
      <c r="A1736" s="381" t="s">
        <v>556</v>
      </c>
      <c r="B1736" s="381" t="s">
        <v>9417</v>
      </c>
      <c r="C1736" s="381">
        <v>23</v>
      </c>
      <c r="D1736" s="381">
        <v>25</v>
      </c>
      <c r="E1736" s="381" t="s">
        <v>9356</v>
      </c>
      <c r="F1736" s="381" t="s">
        <v>9355</v>
      </c>
      <c r="G1736" s="381" t="s">
        <v>4457</v>
      </c>
      <c r="H1736" s="381">
        <v>52400</v>
      </c>
      <c r="I1736" s="381">
        <v>19600</v>
      </c>
      <c r="J1736" s="381">
        <v>22400</v>
      </c>
      <c r="K1736" s="381">
        <v>25200</v>
      </c>
      <c r="L1736" s="381">
        <v>27950</v>
      </c>
      <c r="M1736" s="381">
        <v>30200</v>
      </c>
      <c r="N1736" s="381">
        <v>32450</v>
      </c>
      <c r="O1736" s="381">
        <v>34700</v>
      </c>
      <c r="P1736" s="381">
        <v>36900</v>
      </c>
      <c r="Q1736" s="381">
        <v>12060</v>
      </c>
      <c r="R1736" s="381">
        <v>16240</v>
      </c>
      <c r="S1736" s="381">
        <v>20420</v>
      </c>
      <c r="T1736" s="381">
        <v>24600</v>
      </c>
      <c r="U1736" s="381">
        <v>28780</v>
      </c>
      <c r="V1736" s="381">
        <v>32450</v>
      </c>
      <c r="W1736" s="381">
        <v>34700</v>
      </c>
      <c r="X1736" s="381">
        <v>36900</v>
      </c>
      <c r="Y1736" s="381">
        <v>31300</v>
      </c>
      <c r="Z1736" s="381">
        <v>35800</v>
      </c>
      <c r="AA1736" s="381">
        <v>40250</v>
      </c>
      <c r="AB1736" s="381">
        <v>44700</v>
      </c>
      <c r="AC1736" s="381">
        <v>48300</v>
      </c>
      <c r="AD1736" s="381">
        <v>51900</v>
      </c>
      <c r="AE1736" s="381">
        <v>55450</v>
      </c>
      <c r="AF1736" s="381">
        <v>59050</v>
      </c>
      <c r="AG1736" s="381">
        <v>9999</v>
      </c>
      <c r="AH1736" s="381" t="s">
        <v>9416</v>
      </c>
      <c r="AI1736" s="381" t="s">
        <v>9154</v>
      </c>
      <c r="AJ1736" s="381">
        <v>0</v>
      </c>
    </row>
    <row r="1737" spans="1:36">
      <c r="A1737" s="381" t="s">
        <v>556</v>
      </c>
      <c r="B1737" s="381" t="s">
        <v>9415</v>
      </c>
      <c r="C1737" s="381">
        <v>23</v>
      </c>
      <c r="D1737" s="381">
        <v>25</v>
      </c>
      <c r="E1737" s="381" t="s">
        <v>9356</v>
      </c>
      <c r="F1737" s="381" t="s">
        <v>9355</v>
      </c>
      <c r="G1737" s="381" t="s">
        <v>4457</v>
      </c>
      <c r="H1737" s="381">
        <v>52400</v>
      </c>
      <c r="I1737" s="381">
        <v>19600</v>
      </c>
      <c r="J1737" s="381">
        <v>22400</v>
      </c>
      <c r="K1737" s="381">
        <v>25200</v>
      </c>
      <c r="L1737" s="381">
        <v>27950</v>
      </c>
      <c r="M1737" s="381">
        <v>30200</v>
      </c>
      <c r="N1737" s="381">
        <v>32450</v>
      </c>
      <c r="O1737" s="381">
        <v>34700</v>
      </c>
      <c r="P1737" s="381">
        <v>36900</v>
      </c>
      <c r="Q1737" s="381">
        <v>12060</v>
      </c>
      <c r="R1737" s="381">
        <v>16240</v>
      </c>
      <c r="S1737" s="381">
        <v>20420</v>
      </c>
      <c r="T1737" s="381">
        <v>24600</v>
      </c>
      <c r="U1737" s="381">
        <v>28780</v>
      </c>
      <c r="V1737" s="381">
        <v>32450</v>
      </c>
      <c r="W1737" s="381">
        <v>34700</v>
      </c>
      <c r="X1737" s="381">
        <v>36900</v>
      </c>
      <c r="Y1737" s="381">
        <v>31300</v>
      </c>
      <c r="Z1737" s="381">
        <v>35800</v>
      </c>
      <c r="AA1737" s="381">
        <v>40250</v>
      </c>
      <c r="AB1737" s="381">
        <v>44700</v>
      </c>
      <c r="AC1737" s="381">
        <v>48300</v>
      </c>
      <c r="AD1737" s="381">
        <v>51900</v>
      </c>
      <c r="AE1737" s="381">
        <v>55450</v>
      </c>
      <c r="AF1737" s="381">
        <v>59050</v>
      </c>
      <c r="AG1737" s="381">
        <v>9999</v>
      </c>
      <c r="AH1737" s="381" t="s">
        <v>9414</v>
      </c>
      <c r="AI1737" s="381" t="s">
        <v>9154</v>
      </c>
      <c r="AJ1737" s="381">
        <v>0</v>
      </c>
    </row>
    <row r="1738" spans="1:36">
      <c r="A1738" s="381" t="s">
        <v>556</v>
      </c>
      <c r="B1738" s="381" t="s">
        <v>9413</v>
      </c>
      <c r="C1738" s="381">
        <v>23</v>
      </c>
      <c r="D1738" s="381">
        <v>25</v>
      </c>
      <c r="E1738" s="381" t="s">
        <v>9356</v>
      </c>
      <c r="F1738" s="381" t="s">
        <v>9355</v>
      </c>
      <c r="G1738" s="381" t="s">
        <v>4457</v>
      </c>
      <c r="H1738" s="381">
        <v>52400</v>
      </c>
      <c r="I1738" s="381">
        <v>19600</v>
      </c>
      <c r="J1738" s="381">
        <v>22400</v>
      </c>
      <c r="K1738" s="381">
        <v>25200</v>
      </c>
      <c r="L1738" s="381">
        <v>27950</v>
      </c>
      <c r="M1738" s="381">
        <v>30200</v>
      </c>
      <c r="N1738" s="381">
        <v>32450</v>
      </c>
      <c r="O1738" s="381">
        <v>34700</v>
      </c>
      <c r="P1738" s="381">
        <v>36900</v>
      </c>
      <c r="Q1738" s="381">
        <v>12060</v>
      </c>
      <c r="R1738" s="381">
        <v>16240</v>
      </c>
      <c r="S1738" s="381">
        <v>20420</v>
      </c>
      <c r="T1738" s="381">
        <v>24600</v>
      </c>
      <c r="U1738" s="381">
        <v>28780</v>
      </c>
      <c r="V1738" s="381">
        <v>32450</v>
      </c>
      <c r="W1738" s="381">
        <v>34700</v>
      </c>
      <c r="X1738" s="381">
        <v>36900</v>
      </c>
      <c r="Y1738" s="381">
        <v>31300</v>
      </c>
      <c r="Z1738" s="381">
        <v>35800</v>
      </c>
      <c r="AA1738" s="381">
        <v>40250</v>
      </c>
      <c r="AB1738" s="381">
        <v>44700</v>
      </c>
      <c r="AC1738" s="381">
        <v>48300</v>
      </c>
      <c r="AD1738" s="381">
        <v>51900</v>
      </c>
      <c r="AE1738" s="381">
        <v>55450</v>
      </c>
      <c r="AF1738" s="381">
        <v>59050</v>
      </c>
      <c r="AG1738" s="381">
        <v>9999</v>
      </c>
      <c r="AH1738" s="381" t="s">
        <v>2392</v>
      </c>
      <c r="AI1738" s="381" t="s">
        <v>9154</v>
      </c>
      <c r="AJ1738" s="381">
        <v>0</v>
      </c>
    </row>
    <row r="1739" spans="1:36">
      <c r="A1739" s="381" t="s">
        <v>556</v>
      </c>
      <c r="B1739" s="381" t="s">
        <v>9412</v>
      </c>
      <c r="C1739" s="381">
        <v>23</v>
      </c>
      <c r="D1739" s="381">
        <v>25</v>
      </c>
      <c r="E1739" s="381" t="s">
        <v>9356</v>
      </c>
      <c r="F1739" s="381" t="s">
        <v>9355</v>
      </c>
      <c r="G1739" s="381" t="s">
        <v>4457</v>
      </c>
      <c r="H1739" s="381">
        <v>52400</v>
      </c>
      <c r="I1739" s="381">
        <v>19600</v>
      </c>
      <c r="J1739" s="381">
        <v>22400</v>
      </c>
      <c r="K1739" s="381">
        <v>25200</v>
      </c>
      <c r="L1739" s="381">
        <v>27950</v>
      </c>
      <c r="M1739" s="381">
        <v>30200</v>
      </c>
      <c r="N1739" s="381">
        <v>32450</v>
      </c>
      <c r="O1739" s="381">
        <v>34700</v>
      </c>
      <c r="P1739" s="381">
        <v>36900</v>
      </c>
      <c r="Q1739" s="381">
        <v>12060</v>
      </c>
      <c r="R1739" s="381">
        <v>16240</v>
      </c>
      <c r="S1739" s="381">
        <v>20420</v>
      </c>
      <c r="T1739" s="381">
        <v>24600</v>
      </c>
      <c r="U1739" s="381">
        <v>28780</v>
      </c>
      <c r="V1739" s="381">
        <v>32450</v>
      </c>
      <c r="W1739" s="381">
        <v>34700</v>
      </c>
      <c r="X1739" s="381">
        <v>36900</v>
      </c>
      <c r="Y1739" s="381">
        <v>31300</v>
      </c>
      <c r="Z1739" s="381">
        <v>35800</v>
      </c>
      <c r="AA1739" s="381">
        <v>40250</v>
      </c>
      <c r="AB1739" s="381">
        <v>44700</v>
      </c>
      <c r="AC1739" s="381">
        <v>48300</v>
      </c>
      <c r="AD1739" s="381">
        <v>51900</v>
      </c>
      <c r="AE1739" s="381">
        <v>55450</v>
      </c>
      <c r="AF1739" s="381">
        <v>59050</v>
      </c>
      <c r="AG1739" s="381">
        <v>9999</v>
      </c>
      <c r="AH1739" s="381" t="s">
        <v>2467</v>
      </c>
      <c r="AI1739" s="381" t="s">
        <v>9154</v>
      </c>
      <c r="AJ1739" s="381">
        <v>0</v>
      </c>
    </row>
    <row r="1740" spans="1:36">
      <c r="A1740" s="381" t="s">
        <v>556</v>
      </c>
      <c r="B1740" s="381" t="s">
        <v>9411</v>
      </c>
      <c r="C1740" s="381">
        <v>23</v>
      </c>
      <c r="D1740" s="381">
        <v>25</v>
      </c>
      <c r="E1740" s="381" t="s">
        <v>9356</v>
      </c>
      <c r="F1740" s="381" t="s">
        <v>9355</v>
      </c>
      <c r="G1740" s="381" t="s">
        <v>4457</v>
      </c>
      <c r="H1740" s="381">
        <v>52400</v>
      </c>
      <c r="I1740" s="381">
        <v>19600</v>
      </c>
      <c r="J1740" s="381">
        <v>22400</v>
      </c>
      <c r="K1740" s="381">
        <v>25200</v>
      </c>
      <c r="L1740" s="381">
        <v>27950</v>
      </c>
      <c r="M1740" s="381">
        <v>30200</v>
      </c>
      <c r="N1740" s="381">
        <v>32450</v>
      </c>
      <c r="O1740" s="381">
        <v>34700</v>
      </c>
      <c r="P1740" s="381">
        <v>36900</v>
      </c>
      <c r="Q1740" s="381">
        <v>12060</v>
      </c>
      <c r="R1740" s="381">
        <v>16240</v>
      </c>
      <c r="S1740" s="381">
        <v>20420</v>
      </c>
      <c r="T1740" s="381">
        <v>24600</v>
      </c>
      <c r="U1740" s="381">
        <v>28780</v>
      </c>
      <c r="V1740" s="381">
        <v>32450</v>
      </c>
      <c r="W1740" s="381">
        <v>34700</v>
      </c>
      <c r="X1740" s="381">
        <v>36900</v>
      </c>
      <c r="Y1740" s="381">
        <v>31300</v>
      </c>
      <c r="Z1740" s="381">
        <v>35800</v>
      </c>
      <c r="AA1740" s="381">
        <v>40250</v>
      </c>
      <c r="AB1740" s="381">
        <v>44700</v>
      </c>
      <c r="AC1740" s="381">
        <v>48300</v>
      </c>
      <c r="AD1740" s="381">
        <v>51900</v>
      </c>
      <c r="AE1740" s="381">
        <v>55450</v>
      </c>
      <c r="AF1740" s="381">
        <v>59050</v>
      </c>
      <c r="AG1740" s="381">
        <v>9999</v>
      </c>
      <c r="AH1740" s="381" t="s">
        <v>9410</v>
      </c>
      <c r="AI1740" s="381" t="s">
        <v>9154</v>
      </c>
      <c r="AJ1740" s="381">
        <v>0</v>
      </c>
    </row>
    <row r="1741" spans="1:36">
      <c r="A1741" s="381" t="s">
        <v>556</v>
      </c>
      <c r="B1741" s="381" t="s">
        <v>9409</v>
      </c>
      <c r="C1741" s="381">
        <v>23</v>
      </c>
      <c r="D1741" s="381">
        <v>25</v>
      </c>
      <c r="E1741" s="381" t="s">
        <v>9356</v>
      </c>
      <c r="F1741" s="381" t="s">
        <v>9355</v>
      </c>
      <c r="G1741" s="381" t="s">
        <v>4457</v>
      </c>
      <c r="H1741" s="381">
        <v>52400</v>
      </c>
      <c r="I1741" s="381">
        <v>19600</v>
      </c>
      <c r="J1741" s="381">
        <v>22400</v>
      </c>
      <c r="K1741" s="381">
        <v>25200</v>
      </c>
      <c r="L1741" s="381">
        <v>27950</v>
      </c>
      <c r="M1741" s="381">
        <v>30200</v>
      </c>
      <c r="N1741" s="381">
        <v>32450</v>
      </c>
      <c r="O1741" s="381">
        <v>34700</v>
      </c>
      <c r="P1741" s="381">
        <v>36900</v>
      </c>
      <c r="Q1741" s="381">
        <v>12060</v>
      </c>
      <c r="R1741" s="381">
        <v>16240</v>
      </c>
      <c r="S1741" s="381">
        <v>20420</v>
      </c>
      <c r="T1741" s="381">
        <v>24600</v>
      </c>
      <c r="U1741" s="381">
        <v>28780</v>
      </c>
      <c r="V1741" s="381">
        <v>32450</v>
      </c>
      <c r="W1741" s="381">
        <v>34700</v>
      </c>
      <c r="X1741" s="381">
        <v>36900</v>
      </c>
      <c r="Y1741" s="381">
        <v>31300</v>
      </c>
      <c r="Z1741" s="381">
        <v>35800</v>
      </c>
      <c r="AA1741" s="381">
        <v>40250</v>
      </c>
      <c r="AB1741" s="381">
        <v>44700</v>
      </c>
      <c r="AC1741" s="381">
        <v>48300</v>
      </c>
      <c r="AD1741" s="381">
        <v>51900</v>
      </c>
      <c r="AE1741" s="381">
        <v>55450</v>
      </c>
      <c r="AF1741" s="381">
        <v>59050</v>
      </c>
      <c r="AG1741" s="381">
        <v>9999</v>
      </c>
      <c r="AH1741" s="381" t="s">
        <v>9408</v>
      </c>
      <c r="AI1741" s="381" t="s">
        <v>9154</v>
      </c>
      <c r="AJ1741" s="381">
        <v>0</v>
      </c>
    </row>
    <row r="1742" spans="1:36">
      <c r="A1742" s="381" t="s">
        <v>556</v>
      </c>
      <c r="B1742" s="381" t="s">
        <v>9407</v>
      </c>
      <c r="C1742" s="381">
        <v>23</v>
      </c>
      <c r="D1742" s="381">
        <v>25</v>
      </c>
      <c r="E1742" s="381" t="s">
        <v>9356</v>
      </c>
      <c r="F1742" s="381" t="s">
        <v>9355</v>
      </c>
      <c r="G1742" s="381" t="s">
        <v>4457</v>
      </c>
      <c r="H1742" s="381">
        <v>52400</v>
      </c>
      <c r="I1742" s="381">
        <v>19600</v>
      </c>
      <c r="J1742" s="381">
        <v>22400</v>
      </c>
      <c r="K1742" s="381">
        <v>25200</v>
      </c>
      <c r="L1742" s="381">
        <v>27950</v>
      </c>
      <c r="M1742" s="381">
        <v>30200</v>
      </c>
      <c r="N1742" s="381">
        <v>32450</v>
      </c>
      <c r="O1742" s="381">
        <v>34700</v>
      </c>
      <c r="P1742" s="381">
        <v>36900</v>
      </c>
      <c r="Q1742" s="381">
        <v>12060</v>
      </c>
      <c r="R1742" s="381">
        <v>16240</v>
      </c>
      <c r="S1742" s="381">
        <v>20420</v>
      </c>
      <c r="T1742" s="381">
        <v>24600</v>
      </c>
      <c r="U1742" s="381">
        <v>28780</v>
      </c>
      <c r="V1742" s="381">
        <v>32450</v>
      </c>
      <c r="W1742" s="381">
        <v>34700</v>
      </c>
      <c r="X1742" s="381">
        <v>36900</v>
      </c>
      <c r="Y1742" s="381">
        <v>31300</v>
      </c>
      <c r="Z1742" s="381">
        <v>35800</v>
      </c>
      <c r="AA1742" s="381">
        <v>40250</v>
      </c>
      <c r="AB1742" s="381">
        <v>44700</v>
      </c>
      <c r="AC1742" s="381">
        <v>48300</v>
      </c>
      <c r="AD1742" s="381">
        <v>51900</v>
      </c>
      <c r="AE1742" s="381">
        <v>55450</v>
      </c>
      <c r="AF1742" s="381">
        <v>59050</v>
      </c>
      <c r="AG1742" s="381">
        <v>9999</v>
      </c>
      <c r="AH1742" s="381" t="s">
        <v>9406</v>
      </c>
      <c r="AI1742" s="381" t="s">
        <v>9154</v>
      </c>
      <c r="AJ1742" s="381">
        <v>0</v>
      </c>
    </row>
    <row r="1743" spans="1:36">
      <c r="A1743" s="381" t="s">
        <v>556</v>
      </c>
      <c r="B1743" s="381" t="s">
        <v>9405</v>
      </c>
      <c r="C1743" s="381">
        <v>23</v>
      </c>
      <c r="D1743" s="381">
        <v>25</v>
      </c>
      <c r="E1743" s="381" t="s">
        <v>9356</v>
      </c>
      <c r="F1743" s="381" t="s">
        <v>9355</v>
      </c>
      <c r="G1743" s="381" t="s">
        <v>4457</v>
      </c>
      <c r="H1743" s="381">
        <v>52400</v>
      </c>
      <c r="I1743" s="381">
        <v>19600</v>
      </c>
      <c r="J1743" s="381">
        <v>22400</v>
      </c>
      <c r="K1743" s="381">
        <v>25200</v>
      </c>
      <c r="L1743" s="381">
        <v>27950</v>
      </c>
      <c r="M1743" s="381">
        <v>30200</v>
      </c>
      <c r="N1743" s="381">
        <v>32450</v>
      </c>
      <c r="O1743" s="381">
        <v>34700</v>
      </c>
      <c r="P1743" s="381">
        <v>36900</v>
      </c>
      <c r="Q1743" s="381">
        <v>12060</v>
      </c>
      <c r="R1743" s="381">
        <v>16240</v>
      </c>
      <c r="S1743" s="381">
        <v>20420</v>
      </c>
      <c r="T1743" s="381">
        <v>24600</v>
      </c>
      <c r="U1743" s="381">
        <v>28780</v>
      </c>
      <c r="V1743" s="381">
        <v>32450</v>
      </c>
      <c r="W1743" s="381">
        <v>34700</v>
      </c>
      <c r="X1743" s="381">
        <v>36900</v>
      </c>
      <c r="Y1743" s="381">
        <v>31300</v>
      </c>
      <c r="Z1743" s="381">
        <v>35800</v>
      </c>
      <c r="AA1743" s="381">
        <v>40250</v>
      </c>
      <c r="AB1743" s="381">
        <v>44700</v>
      </c>
      <c r="AC1743" s="381">
        <v>48300</v>
      </c>
      <c r="AD1743" s="381">
        <v>51900</v>
      </c>
      <c r="AE1743" s="381">
        <v>55450</v>
      </c>
      <c r="AF1743" s="381">
        <v>59050</v>
      </c>
      <c r="AG1743" s="381">
        <v>9999</v>
      </c>
      <c r="AH1743" s="381" t="s">
        <v>9404</v>
      </c>
      <c r="AI1743" s="381" t="s">
        <v>9154</v>
      </c>
      <c r="AJ1743" s="381">
        <v>0</v>
      </c>
    </row>
    <row r="1744" spans="1:36">
      <c r="A1744" s="381" t="s">
        <v>556</v>
      </c>
      <c r="B1744" s="381" t="s">
        <v>9403</v>
      </c>
      <c r="C1744" s="381">
        <v>23</v>
      </c>
      <c r="D1744" s="381">
        <v>25</v>
      </c>
      <c r="E1744" s="381" t="s">
        <v>9356</v>
      </c>
      <c r="F1744" s="381" t="s">
        <v>9355</v>
      </c>
      <c r="G1744" s="381" t="s">
        <v>4457</v>
      </c>
      <c r="H1744" s="381">
        <v>52400</v>
      </c>
      <c r="I1744" s="381">
        <v>19600</v>
      </c>
      <c r="J1744" s="381">
        <v>22400</v>
      </c>
      <c r="K1744" s="381">
        <v>25200</v>
      </c>
      <c r="L1744" s="381">
        <v>27950</v>
      </c>
      <c r="M1744" s="381">
        <v>30200</v>
      </c>
      <c r="N1744" s="381">
        <v>32450</v>
      </c>
      <c r="O1744" s="381">
        <v>34700</v>
      </c>
      <c r="P1744" s="381">
        <v>36900</v>
      </c>
      <c r="Q1744" s="381">
        <v>12060</v>
      </c>
      <c r="R1744" s="381">
        <v>16240</v>
      </c>
      <c r="S1744" s="381">
        <v>20420</v>
      </c>
      <c r="T1744" s="381">
        <v>24600</v>
      </c>
      <c r="U1744" s="381">
        <v>28780</v>
      </c>
      <c r="V1744" s="381">
        <v>32450</v>
      </c>
      <c r="W1744" s="381">
        <v>34700</v>
      </c>
      <c r="X1744" s="381">
        <v>36900</v>
      </c>
      <c r="Y1744" s="381">
        <v>31300</v>
      </c>
      <c r="Z1744" s="381">
        <v>35800</v>
      </c>
      <c r="AA1744" s="381">
        <v>40250</v>
      </c>
      <c r="AB1744" s="381">
        <v>44700</v>
      </c>
      <c r="AC1744" s="381">
        <v>48300</v>
      </c>
      <c r="AD1744" s="381">
        <v>51900</v>
      </c>
      <c r="AE1744" s="381">
        <v>55450</v>
      </c>
      <c r="AF1744" s="381">
        <v>59050</v>
      </c>
      <c r="AG1744" s="381">
        <v>9999</v>
      </c>
      <c r="AH1744" s="381" t="s">
        <v>9402</v>
      </c>
      <c r="AI1744" s="381" t="s">
        <v>9154</v>
      </c>
      <c r="AJ1744" s="381">
        <v>0</v>
      </c>
    </row>
    <row r="1745" spans="1:36">
      <c r="A1745" s="381" t="s">
        <v>556</v>
      </c>
      <c r="B1745" s="381" t="s">
        <v>9401</v>
      </c>
      <c r="C1745" s="381">
        <v>23</v>
      </c>
      <c r="D1745" s="381">
        <v>25</v>
      </c>
      <c r="E1745" s="381" t="s">
        <v>9356</v>
      </c>
      <c r="F1745" s="381" t="s">
        <v>9355</v>
      </c>
      <c r="G1745" s="381" t="s">
        <v>4457</v>
      </c>
      <c r="H1745" s="381">
        <v>52400</v>
      </c>
      <c r="I1745" s="381">
        <v>19600</v>
      </c>
      <c r="J1745" s="381">
        <v>22400</v>
      </c>
      <c r="K1745" s="381">
        <v>25200</v>
      </c>
      <c r="L1745" s="381">
        <v>27950</v>
      </c>
      <c r="M1745" s="381">
        <v>30200</v>
      </c>
      <c r="N1745" s="381">
        <v>32450</v>
      </c>
      <c r="O1745" s="381">
        <v>34700</v>
      </c>
      <c r="P1745" s="381">
        <v>36900</v>
      </c>
      <c r="Q1745" s="381">
        <v>12060</v>
      </c>
      <c r="R1745" s="381">
        <v>16240</v>
      </c>
      <c r="S1745" s="381">
        <v>20420</v>
      </c>
      <c r="T1745" s="381">
        <v>24600</v>
      </c>
      <c r="U1745" s="381">
        <v>28780</v>
      </c>
      <c r="V1745" s="381">
        <v>32450</v>
      </c>
      <c r="W1745" s="381">
        <v>34700</v>
      </c>
      <c r="X1745" s="381">
        <v>36900</v>
      </c>
      <c r="Y1745" s="381">
        <v>31300</v>
      </c>
      <c r="Z1745" s="381">
        <v>35800</v>
      </c>
      <c r="AA1745" s="381">
        <v>40250</v>
      </c>
      <c r="AB1745" s="381">
        <v>44700</v>
      </c>
      <c r="AC1745" s="381">
        <v>48300</v>
      </c>
      <c r="AD1745" s="381">
        <v>51900</v>
      </c>
      <c r="AE1745" s="381">
        <v>55450</v>
      </c>
      <c r="AF1745" s="381">
        <v>59050</v>
      </c>
      <c r="AG1745" s="381">
        <v>9999</v>
      </c>
      <c r="AH1745" s="381" t="s">
        <v>9400</v>
      </c>
      <c r="AI1745" s="381" t="s">
        <v>9154</v>
      </c>
      <c r="AJ1745" s="381">
        <v>0</v>
      </c>
    </row>
    <row r="1746" spans="1:36">
      <c r="A1746" s="381" t="s">
        <v>556</v>
      </c>
      <c r="B1746" s="381" t="s">
        <v>9399</v>
      </c>
      <c r="C1746" s="381">
        <v>23</v>
      </c>
      <c r="D1746" s="381">
        <v>25</v>
      </c>
      <c r="E1746" s="381" t="s">
        <v>9356</v>
      </c>
      <c r="F1746" s="381" t="s">
        <v>9355</v>
      </c>
      <c r="G1746" s="381" t="s">
        <v>4457</v>
      </c>
      <c r="H1746" s="381">
        <v>52400</v>
      </c>
      <c r="I1746" s="381">
        <v>19600</v>
      </c>
      <c r="J1746" s="381">
        <v>22400</v>
      </c>
      <c r="K1746" s="381">
        <v>25200</v>
      </c>
      <c r="L1746" s="381">
        <v>27950</v>
      </c>
      <c r="M1746" s="381">
        <v>30200</v>
      </c>
      <c r="N1746" s="381">
        <v>32450</v>
      </c>
      <c r="O1746" s="381">
        <v>34700</v>
      </c>
      <c r="P1746" s="381">
        <v>36900</v>
      </c>
      <c r="Q1746" s="381">
        <v>12060</v>
      </c>
      <c r="R1746" s="381">
        <v>16240</v>
      </c>
      <c r="S1746" s="381">
        <v>20420</v>
      </c>
      <c r="T1746" s="381">
        <v>24600</v>
      </c>
      <c r="U1746" s="381">
        <v>28780</v>
      </c>
      <c r="V1746" s="381">
        <v>32450</v>
      </c>
      <c r="W1746" s="381">
        <v>34700</v>
      </c>
      <c r="X1746" s="381">
        <v>36900</v>
      </c>
      <c r="Y1746" s="381">
        <v>31300</v>
      </c>
      <c r="Z1746" s="381">
        <v>35800</v>
      </c>
      <c r="AA1746" s="381">
        <v>40250</v>
      </c>
      <c r="AB1746" s="381">
        <v>44700</v>
      </c>
      <c r="AC1746" s="381">
        <v>48300</v>
      </c>
      <c r="AD1746" s="381">
        <v>51900</v>
      </c>
      <c r="AE1746" s="381">
        <v>55450</v>
      </c>
      <c r="AF1746" s="381">
        <v>59050</v>
      </c>
      <c r="AG1746" s="381">
        <v>9999</v>
      </c>
      <c r="AH1746" s="381" t="s">
        <v>2429</v>
      </c>
      <c r="AI1746" s="381" t="s">
        <v>9154</v>
      </c>
      <c r="AJ1746" s="381">
        <v>0</v>
      </c>
    </row>
    <row r="1747" spans="1:36">
      <c r="A1747" s="381" t="s">
        <v>556</v>
      </c>
      <c r="B1747" s="381" t="s">
        <v>9398</v>
      </c>
      <c r="C1747" s="381">
        <v>23</v>
      </c>
      <c r="D1747" s="381">
        <v>25</v>
      </c>
      <c r="E1747" s="381" t="s">
        <v>9356</v>
      </c>
      <c r="F1747" s="381" t="s">
        <v>9355</v>
      </c>
      <c r="G1747" s="381" t="s">
        <v>4457</v>
      </c>
      <c r="H1747" s="381">
        <v>52400</v>
      </c>
      <c r="I1747" s="381">
        <v>19600</v>
      </c>
      <c r="J1747" s="381">
        <v>22400</v>
      </c>
      <c r="K1747" s="381">
        <v>25200</v>
      </c>
      <c r="L1747" s="381">
        <v>27950</v>
      </c>
      <c r="M1747" s="381">
        <v>30200</v>
      </c>
      <c r="N1747" s="381">
        <v>32450</v>
      </c>
      <c r="O1747" s="381">
        <v>34700</v>
      </c>
      <c r="P1747" s="381">
        <v>36900</v>
      </c>
      <c r="Q1747" s="381">
        <v>12060</v>
      </c>
      <c r="R1747" s="381">
        <v>16240</v>
      </c>
      <c r="S1747" s="381">
        <v>20420</v>
      </c>
      <c r="T1747" s="381">
        <v>24600</v>
      </c>
      <c r="U1747" s="381">
        <v>28780</v>
      </c>
      <c r="V1747" s="381">
        <v>32450</v>
      </c>
      <c r="W1747" s="381">
        <v>34700</v>
      </c>
      <c r="X1747" s="381">
        <v>36900</v>
      </c>
      <c r="Y1747" s="381">
        <v>31300</v>
      </c>
      <c r="Z1747" s="381">
        <v>35800</v>
      </c>
      <c r="AA1747" s="381">
        <v>40250</v>
      </c>
      <c r="AB1747" s="381">
        <v>44700</v>
      </c>
      <c r="AC1747" s="381">
        <v>48300</v>
      </c>
      <c r="AD1747" s="381">
        <v>51900</v>
      </c>
      <c r="AE1747" s="381">
        <v>55450</v>
      </c>
      <c r="AF1747" s="381">
        <v>59050</v>
      </c>
      <c r="AG1747" s="381">
        <v>9999</v>
      </c>
      <c r="AH1747" s="381" t="s">
        <v>9397</v>
      </c>
      <c r="AI1747" s="381" t="s">
        <v>9154</v>
      </c>
      <c r="AJ1747" s="381">
        <v>0</v>
      </c>
    </row>
    <row r="1748" spans="1:36">
      <c r="A1748" s="381" t="s">
        <v>556</v>
      </c>
      <c r="B1748" s="381" t="s">
        <v>9396</v>
      </c>
      <c r="C1748" s="381">
        <v>23</v>
      </c>
      <c r="D1748" s="381">
        <v>25</v>
      </c>
      <c r="E1748" s="381" t="s">
        <v>9356</v>
      </c>
      <c r="F1748" s="381" t="s">
        <v>9355</v>
      </c>
      <c r="G1748" s="381" t="s">
        <v>4457</v>
      </c>
      <c r="H1748" s="381">
        <v>52400</v>
      </c>
      <c r="I1748" s="381">
        <v>19600</v>
      </c>
      <c r="J1748" s="381">
        <v>22400</v>
      </c>
      <c r="K1748" s="381">
        <v>25200</v>
      </c>
      <c r="L1748" s="381">
        <v>27950</v>
      </c>
      <c r="M1748" s="381">
        <v>30200</v>
      </c>
      <c r="N1748" s="381">
        <v>32450</v>
      </c>
      <c r="O1748" s="381">
        <v>34700</v>
      </c>
      <c r="P1748" s="381">
        <v>36900</v>
      </c>
      <c r="Q1748" s="381">
        <v>12060</v>
      </c>
      <c r="R1748" s="381">
        <v>16240</v>
      </c>
      <c r="S1748" s="381">
        <v>20420</v>
      </c>
      <c r="T1748" s="381">
        <v>24600</v>
      </c>
      <c r="U1748" s="381">
        <v>28780</v>
      </c>
      <c r="V1748" s="381">
        <v>32450</v>
      </c>
      <c r="W1748" s="381">
        <v>34700</v>
      </c>
      <c r="X1748" s="381">
        <v>36900</v>
      </c>
      <c r="Y1748" s="381">
        <v>31300</v>
      </c>
      <c r="Z1748" s="381">
        <v>35800</v>
      </c>
      <c r="AA1748" s="381">
        <v>40250</v>
      </c>
      <c r="AB1748" s="381">
        <v>44700</v>
      </c>
      <c r="AC1748" s="381">
        <v>48300</v>
      </c>
      <c r="AD1748" s="381">
        <v>51900</v>
      </c>
      <c r="AE1748" s="381">
        <v>55450</v>
      </c>
      <c r="AF1748" s="381">
        <v>59050</v>
      </c>
      <c r="AG1748" s="381">
        <v>9999</v>
      </c>
      <c r="AH1748" s="381" t="s">
        <v>2128</v>
      </c>
      <c r="AI1748" s="381" t="s">
        <v>9154</v>
      </c>
      <c r="AJ1748" s="381">
        <v>0</v>
      </c>
    </row>
    <row r="1749" spans="1:36">
      <c r="A1749" s="381" t="s">
        <v>556</v>
      </c>
      <c r="B1749" s="381" t="s">
        <v>9395</v>
      </c>
      <c r="C1749" s="381">
        <v>23</v>
      </c>
      <c r="D1749" s="381">
        <v>25</v>
      </c>
      <c r="E1749" s="381" t="s">
        <v>9356</v>
      </c>
      <c r="F1749" s="381" t="s">
        <v>9355</v>
      </c>
      <c r="G1749" s="381" t="s">
        <v>4457</v>
      </c>
      <c r="H1749" s="381">
        <v>52400</v>
      </c>
      <c r="I1749" s="381">
        <v>19600</v>
      </c>
      <c r="J1749" s="381">
        <v>22400</v>
      </c>
      <c r="K1749" s="381">
        <v>25200</v>
      </c>
      <c r="L1749" s="381">
        <v>27950</v>
      </c>
      <c r="M1749" s="381">
        <v>30200</v>
      </c>
      <c r="N1749" s="381">
        <v>32450</v>
      </c>
      <c r="O1749" s="381">
        <v>34700</v>
      </c>
      <c r="P1749" s="381">
        <v>36900</v>
      </c>
      <c r="Q1749" s="381">
        <v>12060</v>
      </c>
      <c r="R1749" s="381">
        <v>16240</v>
      </c>
      <c r="S1749" s="381">
        <v>20420</v>
      </c>
      <c r="T1749" s="381">
        <v>24600</v>
      </c>
      <c r="U1749" s="381">
        <v>28780</v>
      </c>
      <c r="V1749" s="381">
        <v>32450</v>
      </c>
      <c r="W1749" s="381">
        <v>34700</v>
      </c>
      <c r="X1749" s="381">
        <v>36900</v>
      </c>
      <c r="Y1749" s="381">
        <v>31300</v>
      </c>
      <c r="Z1749" s="381">
        <v>35800</v>
      </c>
      <c r="AA1749" s="381">
        <v>40250</v>
      </c>
      <c r="AB1749" s="381">
        <v>44700</v>
      </c>
      <c r="AC1749" s="381">
        <v>48300</v>
      </c>
      <c r="AD1749" s="381">
        <v>51900</v>
      </c>
      <c r="AE1749" s="381">
        <v>55450</v>
      </c>
      <c r="AF1749" s="381">
        <v>59050</v>
      </c>
      <c r="AG1749" s="381">
        <v>9999</v>
      </c>
      <c r="AH1749" s="381" t="s">
        <v>9394</v>
      </c>
      <c r="AI1749" s="381" t="s">
        <v>9154</v>
      </c>
      <c r="AJ1749" s="381">
        <v>0</v>
      </c>
    </row>
    <row r="1750" spans="1:36">
      <c r="A1750" s="381" t="s">
        <v>556</v>
      </c>
      <c r="B1750" s="381" t="s">
        <v>9393</v>
      </c>
      <c r="C1750" s="381">
        <v>23</v>
      </c>
      <c r="D1750" s="381">
        <v>25</v>
      </c>
      <c r="E1750" s="381" t="s">
        <v>9356</v>
      </c>
      <c r="F1750" s="381" t="s">
        <v>9355</v>
      </c>
      <c r="G1750" s="381" t="s">
        <v>4457</v>
      </c>
      <c r="H1750" s="381">
        <v>52400</v>
      </c>
      <c r="I1750" s="381">
        <v>19600</v>
      </c>
      <c r="J1750" s="381">
        <v>22400</v>
      </c>
      <c r="K1750" s="381">
        <v>25200</v>
      </c>
      <c r="L1750" s="381">
        <v>27950</v>
      </c>
      <c r="M1750" s="381">
        <v>30200</v>
      </c>
      <c r="N1750" s="381">
        <v>32450</v>
      </c>
      <c r="O1750" s="381">
        <v>34700</v>
      </c>
      <c r="P1750" s="381">
        <v>36900</v>
      </c>
      <c r="Q1750" s="381">
        <v>12060</v>
      </c>
      <c r="R1750" s="381">
        <v>16240</v>
      </c>
      <c r="S1750" s="381">
        <v>20420</v>
      </c>
      <c r="T1750" s="381">
        <v>24600</v>
      </c>
      <c r="U1750" s="381">
        <v>28780</v>
      </c>
      <c r="V1750" s="381">
        <v>32450</v>
      </c>
      <c r="W1750" s="381">
        <v>34700</v>
      </c>
      <c r="X1750" s="381">
        <v>36900</v>
      </c>
      <c r="Y1750" s="381">
        <v>31300</v>
      </c>
      <c r="Z1750" s="381">
        <v>35800</v>
      </c>
      <c r="AA1750" s="381">
        <v>40250</v>
      </c>
      <c r="AB1750" s="381">
        <v>44700</v>
      </c>
      <c r="AC1750" s="381">
        <v>48300</v>
      </c>
      <c r="AD1750" s="381">
        <v>51900</v>
      </c>
      <c r="AE1750" s="381">
        <v>55450</v>
      </c>
      <c r="AF1750" s="381">
        <v>59050</v>
      </c>
      <c r="AG1750" s="381">
        <v>9999</v>
      </c>
      <c r="AH1750" s="381" t="s">
        <v>9392</v>
      </c>
      <c r="AI1750" s="381" t="s">
        <v>9154</v>
      </c>
      <c r="AJ1750" s="381">
        <v>0</v>
      </c>
    </row>
    <row r="1751" spans="1:36">
      <c r="A1751" s="381" t="s">
        <v>556</v>
      </c>
      <c r="B1751" s="381" t="s">
        <v>9391</v>
      </c>
      <c r="C1751" s="381">
        <v>23</v>
      </c>
      <c r="D1751" s="381">
        <v>25</v>
      </c>
      <c r="E1751" s="381" t="s">
        <v>9356</v>
      </c>
      <c r="F1751" s="381" t="s">
        <v>9355</v>
      </c>
      <c r="G1751" s="381" t="s">
        <v>4457</v>
      </c>
      <c r="H1751" s="381">
        <v>52400</v>
      </c>
      <c r="I1751" s="381">
        <v>19600</v>
      </c>
      <c r="J1751" s="381">
        <v>22400</v>
      </c>
      <c r="K1751" s="381">
        <v>25200</v>
      </c>
      <c r="L1751" s="381">
        <v>27950</v>
      </c>
      <c r="M1751" s="381">
        <v>30200</v>
      </c>
      <c r="N1751" s="381">
        <v>32450</v>
      </c>
      <c r="O1751" s="381">
        <v>34700</v>
      </c>
      <c r="P1751" s="381">
        <v>36900</v>
      </c>
      <c r="Q1751" s="381">
        <v>12060</v>
      </c>
      <c r="R1751" s="381">
        <v>16240</v>
      </c>
      <c r="S1751" s="381">
        <v>20420</v>
      </c>
      <c r="T1751" s="381">
        <v>24600</v>
      </c>
      <c r="U1751" s="381">
        <v>28780</v>
      </c>
      <c r="V1751" s="381">
        <v>32450</v>
      </c>
      <c r="W1751" s="381">
        <v>34700</v>
      </c>
      <c r="X1751" s="381">
        <v>36900</v>
      </c>
      <c r="Y1751" s="381">
        <v>31300</v>
      </c>
      <c r="Z1751" s="381">
        <v>35800</v>
      </c>
      <c r="AA1751" s="381">
        <v>40250</v>
      </c>
      <c r="AB1751" s="381">
        <v>44700</v>
      </c>
      <c r="AC1751" s="381">
        <v>48300</v>
      </c>
      <c r="AD1751" s="381">
        <v>51900</v>
      </c>
      <c r="AE1751" s="381">
        <v>55450</v>
      </c>
      <c r="AF1751" s="381">
        <v>59050</v>
      </c>
      <c r="AG1751" s="381">
        <v>9999</v>
      </c>
      <c r="AH1751" s="381" t="s">
        <v>6605</v>
      </c>
      <c r="AI1751" s="381" t="s">
        <v>9154</v>
      </c>
      <c r="AJ1751" s="381">
        <v>0</v>
      </c>
    </row>
    <row r="1752" spans="1:36">
      <c r="A1752" s="381" t="s">
        <v>556</v>
      </c>
      <c r="B1752" s="381" t="s">
        <v>9390</v>
      </c>
      <c r="C1752" s="381">
        <v>23</v>
      </c>
      <c r="D1752" s="381">
        <v>25</v>
      </c>
      <c r="E1752" s="381" t="s">
        <v>9356</v>
      </c>
      <c r="F1752" s="381" t="s">
        <v>9355</v>
      </c>
      <c r="G1752" s="381" t="s">
        <v>4457</v>
      </c>
      <c r="H1752" s="381">
        <v>52400</v>
      </c>
      <c r="I1752" s="381">
        <v>19600</v>
      </c>
      <c r="J1752" s="381">
        <v>22400</v>
      </c>
      <c r="K1752" s="381">
        <v>25200</v>
      </c>
      <c r="L1752" s="381">
        <v>27950</v>
      </c>
      <c r="M1752" s="381">
        <v>30200</v>
      </c>
      <c r="N1752" s="381">
        <v>32450</v>
      </c>
      <c r="O1752" s="381">
        <v>34700</v>
      </c>
      <c r="P1752" s="381">
        <v>36900</v>
      </c>
      <c r="Q1752" s="381">
        <v>12060</v>
      </c>
      <c r="R1752" s="381">
        <v>16240</v>
      </c>
      <c r="S1752" s="381">
        <v>20420</v>
      </c>
      <c r="T1752" s="381">
        <v>24600</v>
      </c>
      <c r="U1752" s="381">
        <v>28780</v>
      </c>
      <c r="V1752" s="381">
        <v>32450</v>
      </c>
      <c r="W1752" s="381">
        <v>34700</v>
      </c>
      <c r="X1752" s="381">
        <v>36900</v>
      </c>
      <c r="Y1752" s="381">
        <v>31300</v>
      </c>
      <c r="Z1752" s="381">
        <v>35800</v>
      </c>
      <c r="AA1752" s="381">
        <v>40250</v>
      </c>
      <c r="AB1752" s="381">
        <v>44700</v>
      </c>
      <c r="AC1752" s="381">
        <v>48300</v>
      </c>
      <c r="AD1752" s="381">
        <v>51900</v>
      </c>
      <c r="AE1752" s="381">
        <v>55450</v>
      </c>
      <c r="AF1752" s="381">
        <v>59050</v>
      </c>
      <c r="AG1752" s="381">
        <v>9999</v>
      </c>
      <c r="AH1752" s="381" t="s">
        <v>9389</v>
      </c>
      <c r="AI1752" s="381" t="s">
        <v>9154</v>
      </c>
      <c r="AJ1752" s="381">
        <v>0</v>
      </c>
    </row>
    <row r="1753" spans="1:36">
      <c r="A1753" s="381" t="s">
        <v>556</v>
      </c>
      <c r="B1753" s="381" t="s">
        <v>9388</v>
      </c>
      <c r="C1753" s="381">
        <v>23</v>
      </c>
      <c r="D1753" s="381">
        <v>25</v>
      </c>
      <c r="E1753" s="381" t="s">
        <v>9356</v>
      </c>
      <c r="F1753" s="381" t="s">
        <v>9355</v>
      </c>
      <c r="G1753" s="381" t="s">
        <v>4457</v>
      </c>
      <c r="H1753" s="381">
        <v>52400</v>
      </c>
      <c r="I1753" s="381">
        <v>19600</v>
      </c>
      <c r="J1753" s="381">
        <v>22400</v>
      </c>
      <c r="K1753" s="381">
        <v>25200</v>
      </c>
      <c r="L1753" s="381">
        <v>27950</v>
      </c>
      <c r="M1753" s="381">
        <v>30200</v>
      </c>
      <c r="N1753" s="381">
        <v>32450</v>
      </c>
      <c r="O1753" s="381">
        <v>34700</v>
      </c>
      <c r="P1753" s="381">
        <v>36900</v>
      </c>
      <c r="Q1753" s="381">
        <v>12060</v>
      </c>
      <c r="R1753" s="381">
        <v>16240</v>
      </c>
      <c r="S1753" s="381">
        <v>20420</v>
      </c>
      <c r="T1753" s="381">
        <v>24600</v>
      </c>
      <c r="U1753" s="381">
        <v>28780</v>
      </c>
      <c r="V1753" s="381">
        <v>32450</v>
      </c>
      <c r="W1753" s="381">
        <v>34700</v>
      </c>
      <c r="X1753" s="381">
        <v>36900</v>
      </c>
      <c r="Y1753" s="381">
        <v>31300</v>
      </c>
      <c r="Z1753" s="381">
        <v>35800</v>
      </c>
      <c r="AA1753" s="381">
        <v>40250</v>
      </c>
      <c r="AB1753" s="381">
        <v>44700</v>
      </c>
      <c r="AC1753" s="381">
        <v>48300</v>
      </c>
      <c r="AD1753" s="381">
        <v>51900</v>
      </c>
      <c r="AE1753" s="381">
        <v>55450</v>
      </c>
      <c r="AF1753" s="381">
        <v>59050</v>
      </c>
      <c r="AG1753" s="381">
        <v>9999</v>
      </c>
      <c r="AH1753" s="381" t="s">
        <v>9387</v>
      </c>
      <c r="AI1753" s="381" t="s">
        <v>9154</v>
      </c>
      <c r="AJ1753" s="381">
        <v>0</v>
      </c>
    </row>
    <row r="1754" spans="1:36">
      <c r="A1754" s="381" t="s">
        <v>556</v>
      </c>
      <c r="B1754" s="381" t="s">
        <v>9386</v>
      </c>
      <c r="C1754" s="381">
        <v>23</v>
      </c>
      <c r="D1754" s="381">
        <v>25</v>
      </c>
      <c r="E1754" s="381" t="s">
        <v>9356</v>
      </c>
      <c r="F1754" s="381" t="s">
        <v>9355</v>
      </c>
      <c r="G1754" s="381" t="s">
        <v>4457</v>
      </c>
      <c r="H1754" s="381">
        <v>52400</v>
      </c>
      <c r="I1754" s="381">
        <v>19600</v>
      </c>
      <c r="J1754" s="381">
        <v>22400</v>
      </c>
      <c r="K1754" s="381">
        <v>25200</v>
      </c>
      <c r="L1754" s="381">
        <v>27950</v>
      </c>
      <c r="M1754" s="381">
        <v>30200</v>
      </c>
      <c r="N1754" s="381">
        <v>32450</v>
      </c>
      <c r="O1754" s="381">
        <v>34700</v>
      </c>
      <c r="P1754" s="381">
        <v>36900</v>
      </c>
      <c r="Q1754" s="381">
        <v>12060</v>
      </c>
      <c r="R1754" s="381">
        <v>16240</v>
      </c>
      <c r="S1754" s="381">
        <v>20420</v>
      </c>
      <c r="T1754" s="381">
        <v>24600</v>
      </c>
      <c r="U1754" s="381">
        <v>28780</v>
      </c>
      <c r="V1754" s="381">
        <v>32450</v>
      </c>
      <c r="W1754" s="381">
        <v>34700</v>
      </c>
      <c r="X1754" s="381">
        <v>36900</v>
      </c>
      <c r="Y1754" s="381">
        <v>31300</v>
      </c>
      <c r="Z1754" s="381">
        <v>35800</v>
      </c>
      <c r="AA1754" s="381">
        <v>40250</v>
      </c>
      <c r="AB1754" s="381">
        <v>44700</v>
      </c>
      <c r="AC1754" s="381">
        <v>48300</v>
      </c>
      <c r="AD1754" s="381">
        <v>51900</v>
      </c>
      <c r="AE1754" s="381">
        <v>55450</v>
      </c>
      <c r="AF1754" s="381">
        <v>59050</v>
      </c>
      <c r="AG1754" s="381">
        <v>9999</v>
      </c>
      <c r="AH1754" s="381" t="s">
        <v>9385</v>
      </c>
      <c r="AI1754" s="381" t="s">
        <v>9154</v>
      </c>
      <c r="AJ1754" s="381">
        <v>0</v>
      </c>
    </row>
    <row r="1755" spans="1:36">
      <c r="A1755" s="381" t="s">
        <v>556</v>
      </c>
      <c r="B1755" s="381" t="s">
        <v>9384</v>
      </c>
      <c r="C1755" s="381">
        <v>23</v>
      </c>
      <c r="D1755" s="381">
        <v>25</v>
      </c>
      <c r="E1755" s="381" t="s">
        <v>9356</v>
      </c>
      <c r="F1755" s="381" t="s">
        <v>9355</v>
      </c>
      <c r="G1755" s="381" t="s">
        <v>4457</v>
      </c>
      <c r="H1755" s="381">
        <v>52400</v>
      </c>
      <c r="I1755" s="381">
        <v>19600</v>
      </c>
      <c r="J1755" s="381">
        <v>22400</v>
      </c>
      <c r="K1755" s="381">
        <v>25200</v>
      </c>
      <c r="L1755" s="381">
        <v>27950</v>
      </c>
      <c r="M1755" s="381">
        <v>30200</v>
      </c>
      <c r="N1755" s="381">
        <v>32450</v>
      </c>
      <c r="O1755" s="381">
        <v>34700</v>
      </c>
      <c r="P1755" s="381">
        <v>36900</v>
      </c>
      <c r="Q1755" s="381">
        <v>12060</v>
      </c>
      <c r="R1755" s="381">
        <v>16240</v>
      </c>
      <c r="S1755" s="381">
        <v>20420</v>
      </c>
      <c r="T1755" s="381">
        <v>24600</v>
      </c>
      <c r="U1755" s="381">
        <v>28780</v>
      </c>
      <c r="V1755" s="381">
        <v>32450</v>
      </c>
      <c r="W1755" s="381">
        <v>34700</v>
      </c>
      <c r="X1755" s="381">
        <v>36900</v>
      </c>
      <c r="Y1755" s="381">
        <v>31300</v>
      </c>
      <c r="Z1755" s="381">
        <v>35800</v>
      </c>
      <c r="AA1755" s="381">
        <v>40250</v>
      </c>
      <c r="AB1755" s="381">
        <v>44700</v>
      </c>
      <c r="AC1755" s="381">
        <v>48300</v>
      </c>
      <c r="AD1755" s="381">
        <v>51900</v>
      </c>
      <c r="AE1755" s="381">
        <v>55450</v>
      </c>
      <c r="AF1755" s="381">
        <v>59050</v>
      </c>
      <c r="AG1755" s="381">
        <v>9999</v>
      </c>
      <c r="AH1755" s="381" t="s">
        <v>9383</v>
      </c>
      <c r="AI1755" s="381" t="s">
        <v>9154</v>
      </c>
      <c r="AJ1755" s="381">
        <v>0</v>
      </c>
    </row>
    <row r="1756" spans="1:36">
      <c r="A1756" s="381" t="s">
        <v>556</v>
      </c>
      <c r="B1756" s="381" t="s">
        <v>9382</v>
      </c>
      <c r="C1756" s="381">
        <v>23</v>
      </c>
      <c r="D1756" s="381">
        <v>25</v>
      </c>
      <c r="E1756" s="381" t="s">
        <v>9356</v>
      </c>
      <c r="F1756" s="381" t="s">
        <v>9355</v>
      </c>
      <c r="G1756" s="381" t="s">
        <v>4457</v>
      </c>
      <c r="H1756" s="381">
        <v>52400</v>
      </c>
      <c r="I1756" s="381">
        <v>19600</v>
      </c>
      <c r="J1756" s="381">
        <v>22400</v>
      </c>
      <c r="K1756" s="381">
        <v>25200</v>
      </c>
      <c r="L1756" s="381">
        <v>27950</v>
      </c>
      <c r="M1756" s="381">
        <v>30200</v>
      </c>
      <c r="N1756" s="381">
        <v>32450</v>
      </c>
      <c r="O1756" s="381">
        <v>34700</v>
      </c>
      <c r="P1756" s="381">
        <v>36900</v>
      </c>
      <c r="Q1756" s="381">
        <v>12060</v>
      </c>
      <c r="R1756" s="381">
        <v>16240</v>
      </c>
      <c r="S1756" s="381">
        <v>20420</v>
      </c>
      <c r="T1756" s="381">
        <v>24600</v>
      </c>
      <c r="U1756" s="381">
        <v>28780</v>
      </c>
      <c r="V1756" s="381">
        <v>32450</v>
      </c>
      <c r="W1756" s="381">
        <v>34700</v>
      </c>
      <c r="X1756" s="381">
        <v>36900</v>
      </c>
      <c r="Y1756" s="381">
        <v>31300</v>
      </c>
      <c r="Z1756" s="381">
        <v>35800</v>
      </c>
      <c r="AA1756" s="381">
        <v>40250</v>
      </c>
      <c r="AB1756" s="381">
        <v>44700</v>
      </c>
      <c r="AC1756" s="381">
        <v>48300</v>
      </c>
      <c r="AD1756" s="381">
        <v>51900</v>
      </c>
      <c r="AE1756" s="381">
        <v>55450</v>
      </c>
      <c r="AF1756" s="381">
        <v>59050</v>
      </c>
      <c r="AG1756" s="381">
        <v>9999</v>
      </c>
      <c r="AH1756" s="381" t="s">
        <v>9381</v>
      </c>
      <c r="AI1756" s="381" t="s">
        <v>9154</v>
      </c>
      <c r="AJ1756" s="381">
        <v>0</v>
      </c>
    </row>
    <row r="1757" spans="1:36">
      <c r="A1757" s="381" t="s">
        <v>556</v>
      </c>
      <c r="B1757" s="381" t="s">
        <v>9380</v>
      </c>
      <c r="C1757" s="381">
        <v>23</v>
      </c>
      <c r="D1757" s="381">
        <v>25</v>
      </c>
      <c r="E1757" s="381" t="s">
        <v>9356</v>
      </c>
      <c r="F1757" s="381" t="s">
        <v>9355</v>
      </c>
      <c r="G1757" s="381" t="s">
        <v>4457</v>
      </c>
      <c r="H1757" s="381">
        <v>52400</v>
      </c>
      <c r="I1757" s="381">
        <v>19600</v>
      </c>
      <c r="J1757" s="381">
        <v>22400</v>
      </c>
      <c r="K1757" s="381">
        <v>25200</v>
      </c>
      <c r="L1757" s="381">
        <v>27950</v>
      </c>
      <c r="M1757" s="381">
        <v>30200</v>
      </c>
      <c r="N1757" s="381">
        <v>32450</v>
      </c>
      <c r="O1757" s="381">
        <v>34700</v>
      </c>
      <c r="P1757" s="381">
        <v>36900</v>
      </c>
      <c r="Q1757" s="381">
        <v>12060</v>
      </c>
      <c r="R1757" s="381">
        <v>16240</v>
      </c>
      <c r="S1757" s="381">
        <v>20420</v>
      </c>
      <c r="T1757" s="381">
        <v>24600</v>
      </c>
      <c r="U1757" s="381">
        <v>28780</v>
      </c>
      <c r="V1757" s="381">
        <v>32450</v>
      </c>
      <c r="W1757" s="381">
        <v>34700</v>
      </c>
      <c r="X1757" s="381">
        <v>36900</v>
      </c>
      <c r="Y1757" s="381">
        <v>31300</v>
      </c>
      <c r="Z1757" s="381">
        <v>35800</v>
      </c>
      <c r="AA1757" s="381">
        <v>40250</v>
      </c>
      <c r="AB1757" s="381">
        <v>44700</v>
      </c>
      <c r="AC1757" s="381">
        <v>48300</v>
      </c>
      <c r="AD1757" s="381">
        <v>51900</v>
      </c>
      <c r="AE1757" s="381">
        <v>55450</v>
      </c>
      <c r="AF1757" s="381">
        <v>59050</v>
      </c>
      <c r="AG1757" s="381">
        <v>9999</v>
      </c>
      <c r="AH1757" s="381" t="s">
        <v>9379</v>
      </c>
      <c r="AI1757" s="381" t="s">
        <v>9154</v>
      </c>
      <c r="AJ1757" s="381">
        <v>0</v>
      </c>
    </row>
    <row r="1758" spans="1:36">
      <c r="A1758" s="381" t="s">
        <v>556</v>
      </c>
      <c r="B1758" s="381" t="s">
        <v>9378</v>
      </c>
      <c r="C1758" s="381">
        <v>23</v>
      </c>
      <c r="D1758" s="381">
        <v>25</v>
      </c>
      <c r="E1758" s="381" t="s">
        <v>9356</v>
      </c>
      <c r="F1758" s="381" t="s">
        <v>9355</v>
      </c>
      <c r="G1758" s="381" t="s">
        <v>4457</v>
      </c>
      <c r="H1758" s="381">
        <v>52400</v>
      </c>
      <c r="I1758" s="381">
        <v>19600</v>
      </c>
      <c r="J1758" s="381">
        <v>22400</v>
      </c>
      <c r="K1758" s="381">
        <v>25200</v>
      </c>
      <c r="L1758" s="381">
        <v>27950</v>
      </c>
      <c r="M1758" s="381">
        <v>30200</v>
      </c>
      <c r="N1758" s="381">
        <v>32450</v>
      </c>
      <c r="O1758" s="381">
        <v>34700</v>
      </c>
      <c r="P1758" s="381">
        <v>36900</v>
      </c>
      <c r="Q1758" s="381">
        <v>12060</v>
      </c>
      <c r="R1758" s="381">
        <v>16240</v>
      </c>
      <c r="S1758" s="381">
        <v>20420</v>
      </c>
      <c r="T1758" s="381">
        <v>24600</v>
      </c>
      <c r="U1758" s="381">
        <v>28780</v>
      </c>
      <c r="V1758" s="381">
        <v>32450</v>
      </c>
      <c r="W1758" s="381">
        <v>34700</v>
      </c>
      <c r="X1758" s="381">
        <v>36900</v>
      </c>
      <c r="Y1758" s="381">
        <v>31300</v>
      </c>
      <c r="Z1758" s="381">
        <v>35800</v>
      </c>
      <c r="AA1758" s="381">
        <v>40250</v>
      </c>
      <c r="AB1758" s="381">
        <v>44700</v>
      </c>
      <c r="AC1758" s="381">
        <v>48300</v>
      </c>
      <c r="AD1758" s="381">
        <v>51900</v>
      </c>
      <c r="AE1758" s="381">
        <v>55450</v>
      </c>
      <c r="AF1758" s="381">
        <v>59050</v>
      </c>
      <c r="AG1758" s="381">
        <v>9999</v>
      </c>
      <c r="AH1758" s="381" t="s">
        <v>9377</v>
      </c>
      <c r="AI1758" s="381" t="s">
        <v>9154</v>
      </c>
      <c r="AJ1758" s="381">
        <v>0</v>
      </c>
    </row>
    <row r="1759" spans="1:36">
      <c r="A1759" s="381" t="s">
        <v>556</v>
      </c>
      <c r="B1759" s="381" t="s">
        <v>9376</v>
      </c>
      <c r="C1759" s="381">
        <v>23</v>
      </c>
      <c r="D1759" s="381">
        <v>25</v>
      </c>
      <c r="E1759" s="381" t="s">
        <v>9356</v>
      </c>
      <c r="F1759" s="381" t="s">
        <v>9355</v>
      </c>
      <c r="G1759" s="381" t="s">
        <v>4457</v>
      </c>
      <c r="H1759" s="381">
        <v>52400</v>
      </c>
      <c r="I1759" s="381">
        <v>19600</v>
      </c>
      <c r="J1759" s="381">
        <v>22400</v>
      </c>
      <c r="K1759" s="381">
        <v>25200</v>
      </c>
      <c r="L1759" s="381">
        <v>27950</v>
      </c>
      <c r="M1759" s="381">
        <v>30200</v>
      </c>
      <c r="N1759" s="381">
        <v>32450</v>
      </c>
      <c r="O1759" s="381">
        <v>34700</v>
      </c>
      <c r="P1759" s="381">
        <v>36900</v>
      </c>
      <c r="Q1759" s="381">
        <v>12060</v>
      </c>
      <c r="R1759" s="381">
        <v>16240</v>
      </c>
      <c r="S1759" s="381">
        <v>20420</v>
      </c>
      <c r="T1759" s="381">
        <v>24600</v>
      </c>
      <c r="U1759" s="381">
        <v>28780</v>
      </c>
      <c r="V1759" s="381">
        <v>32450</v>
      </c>
      <c r="W1759" s="381">
        <v>34700</v>
      </c>
      <c r="X1759" s="381">
        <v>36900</v>
      </c>
      <c r="Y1759" s="381">
        <v>31300</v>
      </c>
      <c r="Z1759" s="381">
        <v>35800</v>
      </c>
      <c r="AA1759" s="381">
        <v>40250</v>
      </c>
      <c r="AB1759" s="381">
        <v>44700</v>
      </c>
      <c r="AC1759" s="381">
        <v>48300</v>
      </c>
      <c r="AD1759" s="381">
        <v>51900</v>
      </c>
      <c r="AE1759" s="381">
        <v>55450</v>
      </c>
      <c r="AF1759" s="381">
        <v>59050</v>
      </c>
      <c r="AG1759" s="381">
        <v>9999</v>
      </c>
      <c r="AH1759" s="381" t="s">
        <v>9375</v>
      </c>
      <c r="AI1759" s="381" t="s">
        <v>9154</v>
      </c>
      <c r="AJ1759" s="381">
        <v>0</v>
      </c>
    </row>
    <row r="1760" spans="1:36">
      <c r="A1760" s="381" t="s">
        <v>556</v>
      </c>
      <c r="B1760" s="381" t="s">
        <v>9374</v>
      </c>
      <c r="C1760" s="381">
        <v>23</v>
      </c>
      <c r="D1760" s="381">
        <v>25</v>
      </c>
      <c r="E1760" s="381" t="s">
        <v>9356</v>
      </c>
      <c r="F1760" s="381" t="s">
        <v>9355</v>
      </c>
      <c r="G1760" s="381" t="s">
        <v>4457</v>
      </c>
      <c r="H1760" s="381">
        <v>52400</v>
      </c>
      <c r="I1760" s="381">
        <v>19600</v>
      </c>
      <c r="J1760" s="381">
        <v>22400</v>
      </c>
      <c r="K1760" s="381">
        <v>25200</v>
      </c>
      <c r="L1760" s="381">
        <v>27950</v>
      </c>
      <c r="M1760" s="381">
        <v>30200</v>
      </c>
      <c r="N1760" s="381">
        <v>32450</v>
      </c>
      <c r="O1760" s="381">
        <v>34700</v>
      </c>
      <c r="P1760" s="381">
        <v>36900</v>
      </c>
      <c r="Q1760" s="381">
        <v>12060</v>
      </c>
      <c r="R1760" s="381">
        <v>16240</v>
      </c>
      <c r="S1760" s="381">
        <v>20420</v>
      </c>
      <c r="T1760" s="381">
        <v>24600</v>
      </c>
      <c r="U1760" s="381">
        <v>28780</v>
      </c>
      <c r="V1760" s="381">
        <v>32450</v>
      </c>
      <c r="W1760" s="381">
        <v>34700</v>
      </c>
      <c r="X1760" s="381">
        <v>36900</v>
      </c>
      <c r="Y1760" s="381">
        <v>31300</v>
      </c>
      <c r="Z1760" s="381">
        <v>35800</v>
      </c>
      <c r="AA1760" s="381">
        <v>40250</v>
      </c>
      <c r="AB1760" s="381">
        <v>44700</v>
      </c>
      <c r="AC1760" s="381">
        <v>48300</v>
      </c>
      <c r="AD1760" s="381">
        <v>51900</v>
      </c>
      <c r="AE1760" s="381">
        <v>55450</v>
      </c>
      <c r="AF1760" s="381">
        <v>59050</v>
      </c>
      <c r="AG1760" s="381">
        <v>9999</v>
      </c>
      <c r="AH1760" s="381" t="s">
        <v>2264</v>
      </c>
      <c r="AI1760" s="381" t="s">
        <v>9154</v>
      </c>
      <c r="AJ1760" s="381">
        <v>0</v>
      </c>
    </row>
    <row r="1761" spans="1:36">
      <c r="A1761" s="381" t="s">
        <v>556</v>
      </c>
      <c r="B1761" s="381" t="s">
        <v>9373</v>
      </c>
      <c r="C1761" s="381">
        <v>23</v>
      </c>
      <c r="D1761" s="381">
        <v>25</v>
      </c>
      <c r="E1761" s="381" t="s">
        <v>9356</v>
      </c>
      <c r="F1761" s="381" t="s">
        <v>9355</v>
      </c>
      <c r="G1761" s="381" t="s">
        <v>4457</v>
      </c>
      <c r="H1761" s="381">
        <v>52400</v>
      </c>
      <c r="I1761" s="381">
        <v>19600</v>
      </c>
      <c r="J1761" s="381">
        <v>22400</v>
      </c>
      <c r="K1761" s="381">
        <v>25200</v>
      </c>
      <c r="L1761" s="381">
        <v>27950</v>
      </c>
      <c r="M1761" s="381">
        <v>30200</v>
      </c>
      <c r="N1761" s="381">
        <v>32450</v>
      </c>
      <c r="O1761" s="381">
        <v>34700</v>
      </c>
      <c r="P1761" s="381">
        <v>36900</v>
      </c>
      <c r="Q1761" s="381">
        <v>12060</v>
      </c>
      <c r="R1761" s="381">
        <v>16240</v>
      </c>
      <c r="S1761" s="381">
        <v>20420</v>
      </c>
      <c r="T1761" s="381">
        <v>24600</v>
      </c>
      <c r="U1761" s="381">
        <v>28780</v>
      </c>
      <c r="V1761" s="381">
        <v>32450</v>
      </c>
      <c r="W1761" s="381">
        <v>34700</v>
      </c>
      <c r="X1761" s="381">
        <v>36900</v>
      </c>
      <c r="Y1761" s="381">
        <v>31300</v>
      </c>
      <c r="Z1761" s="381">
        <v>35800</v>
      </c>
      <c r="AA1761" s="381">
        <v>40250</v>
      </c>
      <c r="AB1761" s="381">
        <v>44700</v>
      </c>
      <c r="AC1761" s="381">
        <v>48300</v>
      </c>
      <c r="AD1761" s="381">
        <v>51900</v>
      </c>
      <c r="AE1761" s="381">
        <v>55450</v>
      </c>
      <c r="AF1761" s="381">
        <v>59050</v>
      </c>
      <c r="AG1761" s="381">
        <v>9999</v>
      </c>
      <c r="AH1761" s="381" t="s">
        <v>9372</v>
      </c>
      <c r="AI1761" s="381" t="s">
        <v>9154</v>
      </c>
      <c r="AJ1761" s="381">
        <v>0</v>
      </c>
    </row>
    <row r="1762" spans="1:36">
      <c r="A1762" s="381" t="s">
        <v>556</v>
      </c>
      <c r="B1762" s="381" t="s">
        <v>9371</v>
      </c>
      <c r="C1762" s="381">
        <v>23</v>
      </c>
      <c r="D1762" s="381">
        <v>25</v>
      </c>
      <c r="E1762" s="381" t="s">
        <v>9356</v>
      </c>
      <c r="F1762" s="381" t="s">
        <v>9355</v>
      </c>
      <c r="G1762" s="381" t="s">
        <v>4457</v>
      </c>
      <c r="H1762" s="381">
        <v>52400</v>
      </c>
      <c r="I1762" s="381">
        <v>19600</v>
      </c>
      <c r="J1762" s="381">
        <v>22400</v>
      </c>
      <c r="K1762" s="381">
        <v>25200</v>
      </c>
      <c r="L1762" s="381">
        <v>27950</v>
      </c>
      <c r="M1762" s="381">
        <v>30200</v>
      </c>
      <c r="N1762" s="381">
        <v>32450</v>
      </c>
      <c r="O1762" s="381">
        <v>34700</v>
      </c>
      <c r="P1762" s="381">
        <v>36900</v>
      </c>
      <c r="Q1762" s="381">
        <v>12060</v>
      </c>
      <c r="R1762" s="381">
        <v>16240</v>
      </c>
      <c r="S1762" s="381">
        <v>20420</v>
      </c>
      <c r="T1762" s="381">
        <v>24600</v>
      </c>
      <c r="U1762" s="381">
        <v>28780</v>
      </c>
      <c r="V1762" s="381">
        <v>32450</v>
      </c>
      <c r="W1762" s="381">
        <v>34700</v>
      </c>
      <c r="X1762" s="381">
        <v>36900</v>
      </c>
      <c r="Y1762" s="381">
        <v>31300</v>
      </c>
      <c r="Z1762" s="381">
        <v>35800</v>
      </c>
      <c r="AA1762" s="381">
        <v>40250</v>
      </c>
      <c r="AB1762" s="381">
        <v>44700</v>
      </c>
      <c r="AC1762" s="381">
        <v>48300</v>
      </c>
      <c r="AD1762" s="381">
        <v>51900</v>
      </c>
      <c r="AE1762" s="381">
        <v>55450</v>
      </c>
      <c r="AF1762" s="381">
        <v>59050</v>
      </c>
      <c r="AG1762" s="381">
        <v>9999</v>
      </c>
      <c r="AH1762" s="381" t="s">
        <v>9370</v>
      </c>
      <c r="AI1762" s="381" t="s">
        <v>9154</v>
      </c>
      <c r="AJ1762" s="381">
        <v>0</v>
      </c>
    </row>
    <row r="1763" spans="1:36">
      <c r="A1763" s="381" t="s">
        <v>556</v>
      </c>
      <c r="B1763" s="381" t="s">
        <v>9369</v>
      </c>
      <c r="C1763" s="381">
        <v>23</v>
      </c>
      <c r="D1763" s="381">
        <v>25</v>
      </c>
      <c r="E1763" s="381" t="s">
        <v>9356</v>
      </c>
      <c r="F1763" s="381" t="s">
        <v>9355</v>
      </c>
      <c r="G1763" s="381" t="s">
        <v>4457</v>
      </c>
      <c r="H1763" s="381">
        <v>52400</v>
      </c>
      <c r="I1763" s="381">
        <v>19600</v>
      </c>
      <c r="J1763" s="381">
        <v>22400</v>
      </c>
      <c r="K1763" s="381">
        <v>25200</v>
      </c>
      <c r="L1763" s="381">
        <v>27950</v>
      </c>
      <c r="M1763" s="381">
        <v>30200</v>
      </c>
      <c r="N1763" s="381">
        <v>32450</v>
      </c>
      <c r="O1763" s="381">
        <v>34700</v>
      </c>
      <c r="P1763" s="381">
        <v>36900</v>
      </c>
      <c r="Q1763" s="381">
        <v>12060</v>
      </c>
      <c r="R1763" s="381">
        <v>16240</v>
      </c>
      <c r="S1763" s="381">
        <v>20420</v>
      </c>
      <c r="T1763" s="381">
        <v>24600</v>
      </c>
      <c r="U1763" s="381">
        <v>28780</v>
      </c>
      <c r="V1763" s="381">
        <v>32450</v>
      </c>
      <c r="W1763" s="381">
        <v>34700</v>
      </c>
      <c r="X1763" s="381">
        <v>36900</v>
      </c>
      <c r="Y1763" s="381">
        <v>31300</v>
      </c>
      <c r="Z1763" s="381">
        <v>35800</v>
      </c>
      <c r="AA1763" s="381">
        <v>40250</v>
      </c>
      <c r="AB1763" s="381">
        <v>44700</v>
      </c>
      <c r="AC1763" s="381">
        <v>48300</v>
      </c>
      <c r="AD1763" s="381">
        <v>51900</v>
      </c>
      <c r="AE1763" s="381">
        <v>55450</v>
      </c>
      <c r="AF1763" s="381">
        <v>59050</v>
      </c>
      <c r="AG1763" s="381">
        <v>9999</v>
      </c>
      <c r="AH1763" s="381" t="s">
        <v>2413</v>
      </c>
      <c r="AI1763" s="381" t="s">
        <v>9154</v>
      </c>
      <c r="AJ1763" s="381">
        <v>0</v>
      </c>
    </row>
    <row r="1764" spans="1:36">
      <c r="A1764" s="381" t="s">
        <v>556</v>
      </c>
      <c r="B1764" s="381" t="s">
        <v>9368</v>
      </c>
      <c r="C1764" s="381">
        <v>23</v>
      </c>
      <c r="D1764" s="381">
        <v>25</v>
      </c>
      <c r="E1764" s="381" t="s">
        <v>9356</v>
      </c>
      <c r="F1764" s="381" t="s">
        <v>9355</v>
      </c>
      <c r="G1764" s="381" t="s">
        <v>4457</v>
      </c>
      <c r="H1764" s="381">
        <v>52400</v>
      </c>
      <c r="I1764" s="381">
        <v>19600</v>
      </c>
      <c r="J1764" s="381">
        <v>22400</v>
      </c>
      <c r="K1764" s="381">
        <v>25200</v>
      </c>
      <c r="L1764" s="381">
        <v>27950</v>
      </c>
      <c r="M1764" s="381">
        <v>30200</v>
      </c>
      <c r="N1764" s="381">
        <v>32450</v>
      </c>
      <c r="O1764" s="381">
        <v>34700</v>
      </c>
      <c r="P1764" s="381">
        <v>36900</v>
      </c>
      <c r="Q1764" s="381">
        <v>12060</v>
      </c>
      <c r="R1764" s="381">
        <v>16240</v>
      </c>
      <c r="S1764" s="381">
        <v>20420</v>
      </c>
      <c r="T1764" s="381">
        <v>24600</v>
      </c>
      <c r="U1764" s="381">
        <v>28780</v>
      </c>
      <c r="V1764" s="381">
        <v>32450</v>
      </c>
      <c r="W1764" s="381">
        <v>34700</v>
      </c>
      <c r="X1764" s="381">
        <v>36900</v>
      </c>
      <c r="Y1764" s="381">
        <v>31300</v>
      </c>
      <c r="Z1764" s="381">
        <v>35800</v>
      </c>
      <c r="AA1764" s="381">
        <v>40250</v>
      </c>
      <c r="AB1764" s="381">
        <v>44700</v>
      </c>
      <c r="AC1764" s="381">
        <v>48300</v>
      </c>
      <c r="AD1764" s="381">
        <v>51900</v>
      </c>
      <c r="AE1764" s="381">
        <v>55450</v>
      </c>
      <c r="AF1764" s="381">
        <v>59050</v>
      </c>
      <c r="AG1764" s="381">
        <v>9999</v>
      </c>
      <c r="AH1764" s="381" t="s">
        <v>9367</v>
      </c>
      <c r="AI1764" s="381" t="s">
        <v>9154</v>
      </c>
      <c r="AJ1764" s="381">
        <v>0</v>
      </c>
    </row>
    <row r="1765" spans="1:36">
      <c r="A1765" s="381" t="s">
        <v>556</v>
      </c>
      <c r="B1765" s="381" t="s">
        <v>9366</v>
      </c>
      <c r="C1765" s="381">
        <v>23</v>
      </c>
      <c r="D1765" s="381">
        <v>25</v>
      </c>
      <c r="E1765" s="381" t="s">
        <v>9356</v>
      </c>
      <c r="F1765" s="381" t="s">
        <v>9355</v>
      </c>
      <c r="G1765" s="381" t="s">
        <v>4457</v>
      </c>
      <c r="H1765" s="381">
        <v>52400</v>
      </c>
      <c r="I1765" s="381">
        <v>19600</v>
      </c>
      <c r="J1765" s="381">
        <v>22400</v>
      </c>
      <c r="K1765" s="381">
        <v>25200</v>
      </c>
      <c r="L1765" s="381">
        <v>27950</v>
      </c>
      <c r="M1765" s="381">
        <v>30200</v>
      </c>
      <c r="N1765" s="381">
        <v>32450</v>
      </c>
      <c r="O1765" s="381">
        <v>34700</v>
      </c>
      <c r="P1765" s="381">
        <v>36900</v>
      </c>
      <c r="Q1765" s="381">
        <v>12060</v>
      </c>
      <c r="R1765" s="381">
        <v>16240</v>
      </c>
      <c r="S1765" s="381">
        <v>20420</v>
      </c>
      <c r="T1765" s="381">
        <v>24600</v>
      </c>
      <c r="U1765" s="381">
        <v>28780</v>
      </c>
      <c r="V1765" s="381">
        <v>32450</v>
      </c>
      <c r="W1765" s="381">
        <v>34700</v>
      </c>
      <c r="X1765" s="381">
        <v>36900</v>
      </c>
      <c r="Y1765" s="381">
        <v>31300</v>
      </c>
      <c r="Z1765" s="381">
        <v>35800</v>
      </c>
      <c r="AA1765" s="381">
        <v>40250</v>
      </c>
      <c r="AB1765" s="381">
        <v>44700</v>
      </c>
      <c r="AC1765" s="381">
        <v>48300</v>
      </c>
      <c r="AD1765" s="381">
        <v>51900</v>
      </c>
      <c r="AE1765" s="381">
        <v>55450</v>
      </c>
      <c r="AF1765" s="381">
        <v>59050</v>
      </c>
      <c r="AG1765" s="381">
        <v>9999</v>
      </c>
      <c r="AH1765" s="381" t="s">
        <v>9365</v>
      </c>
      <c r="AI1765" s="381" t="s">
        <v>9154</v>
      </c>
      <c r="AJ1765" s="381">
        <v>0</v>
      </c>
    </row>
    <row r="1766" spans="1:36">
      <c r="A1766" s="381" t="s">
        <v>556</v>
      </c>
      <c r="B1766" s="381" t="s">
        <v>9364</v>
      </c>
      <c r="C1766" s="381">
        <v>23</v>
      </c>
      <c r="D1766" s="381">
        <v>25</v>
      </c>
      <c r="E1766" s="381" t="s">
        <v>9356</v>
      </c>
      <c r="F1766" s="381" t="s">
        <v>9355</v>
      </c>
      <c r="G1766" s="381" t="s">
        <v>4457</v>
      </c>
      <c r="H1766" s="381">
        <v>52400</v>
      </c>
      <c r="I1766" s="381">
        <v>19600</v>
      </c>
      <c r="J1766" s="381">
        <v>22400</v>
      </c>
      <c r="K1766" s="381">
        <v>25200</v>
      </c>
      <c r="L1766" s="381">
        <v>27950</v>
      </c>
      <c r="M1766" s="381">
        <v>30200</v>
      </c>
      <c r="N1766" s="381">
        <v>32450</v>
      </c>
      <c r="O1766" s="381">
        <v>34700</v>
      </c>
      <c r="P1766" s="381">
        <v>36900</v>
      </c>
      <c r="Q1766" s="381">
        <v>12060</v>
      </c>
      <c r="R1766" s="381">
        <v>16240</v>
      </c>
      <c r="S1766" s="381">
        <v>20420</v>
      </c>
      <c r="T1766" s="381">
        <v>24600</v>
      </c>
      <c r="U1766" s="381">
        <v>28780</v>
      </c>
      <c r="V1766" s="381">
        <v>32450</v>
      </c>
      <c r="W1766" s="381">
        <v>34700</v>
      </c>
      <c r="X1766" s="381">
        <v>36900</v>
      </c>
      <c r="Y1766" s="381">
        <v>31300</v>
      </c>
      <c r="Z1766" s="381">
        <v>35800</v>
      </c>
      <c r="AA1766" s="381">
        <v>40250</v>
      </c>
      <c r="AB1766" s="381">
        <v>44700</v>
      </c>
      <c r="AC1766" s="381">
        <v>48300</v>
      </c>
      <c r="AD1766" s="381">
        <v>51900</v>
      </c>
      <c r="AE1766" s="381">
        <v>55450</v>
      </c>
      <c r="AF1766" s="381">
        <v>59050</v>
      </c>
      <c r="AG1766" s="381">
        <v>9999</v>
      </c>
      <c r="AH1766" s="381" t="s">
        <v>4365</v>
      </c>
      <c r="AI1766" s="381" t="s">
        <v>9154</v>
      </c>
      <c r="AJ1766" s="381">
        <v>0</v>
      </c>
    </row>
    <row r="1767" spans="1:36">
      <c r="A1767" s="381" t="s">
        <v>556</v>
      </c>
      <c r="B1767" s="381" t="s">
        <v>9363</v>
      </c>
      <c r="C1767" s="381">
        <v>23</v>
      </c>
      <c r="D1767" s="381">
        <v>25</v>
      </c>
      <c r="E1767" s="381" t="s">
        <v>9356</v>
      </c>
      <c r="F1767" s="381" t="s">
        <v>9355</v>
      </c>
      <c r="G1767" s="381" t="s">
        <v>4457</v>
      </c>
      <c r="H1767" s="381">
        <v>52400</v>
      </c>
      <c r="I1767" s="381">
        <v>19600</v>
      </c>
      <c r="J1767" s="381">
        <v>22400</v>
      </c>
      <c r="K1767" s="381">
        <v>25200</v>
      </c>
      <c r="L1767" s="381">
        <v>27950</v>
      </c>
      <c r="M1767" s="381">
        <v>30200</v>
      </c>
      <c r="N1767" s="381">
        <v>32450</v>
      </c>
      <c r="O1767" s="381">
        <v>34700</v>
      </c>
      <c r="P1767" s="381">
        <v>36900</v>
      </c>
      <c r="Q1767" s="381">
        <v>12060</v>
      </c>
      <c r="R1767" s="381">
        <v>16240</v>
      </c>
      <c r="S1767" s="381">
        <v>20420</v>
      </c>
      <c r="T1767" s="381">
        <v>24600</v>
      </c>
      <c r="U1767" s="381">
        <v>28780</v>
      </c>
      <c r="V1767" s="381">
        <v>32450</v>
      </c>
      <c r="W1767" s="381">
        <v>34700</v>
      </c>
      <c r="X1767" s="381">
        <v>36900</v>
      </c>
      <c r="Y1767" s="381">
        <v>31300</v>
      </c>
      <c r="Z1767" s="381">
        <v>35800</v>
      </c>
      <c r="AA1767" s="381">
        <v>40250</v>
      </c>
      <c r="AB1767" s="381">
        <v>44700</v>
      </c>
      <c r="AC1767" s="381">
        <v>48300</v>
      </c>
      <c r="AD1767" s="381">
        <v>51900</v>
      </c>
      <c r="AE1767" s="381">
        <v>55450</v>
      </c>
      <c r="AF1767" s="381">
        <v>59050</v>
      </c>
      <c r="AG1767" s="381">
        <v>9999</v>
      </c>
      <c r="AH1767" s="381" t="s">
        <v>9362</v>
      </c>
      <c r="AI1767" s="381" t="s">
        <v>9154</v>
      </c>
      <c r="AJ1767" s="381">
        <v>0</v>
      </c>
    </row>
    <row r="1768" spans="1:36">
      <c r="A1768" s="381" t="s">
        <v>556</v>
      </c>
      <c r="B1768" s="381" t="s">
        <v>9361</v>
      </c>
      <c r="C1768" s="381">
        <v>23</v>
      </c>
      <c r="D1768" s="381">
        <v>25</v>
      </c>
      <c r="E1768" s="381" t="s">
        <v>9356</v>
      </c>
      <c r="F1768" s="381" t="s">
        <v>9355</v>
      </c>
      <c r="G1768" s="381" t="s">
        <v>4457</v>
      </c>
      <c r="H1768" s="381">
        <v>52400</v>
      </c>
      <c r="I1768" s="381">
        <v>19600</v>
      </c>
      <c r="J1768" s="381">
        <v>22400</v>
      </c>
      <c r="K1768" s="381">
        <v>25200</v>
      </c>
      <c r="L1768" s="381">
        <v>27950</v>
      </c>
      <c r="M1768" s="381">
        <v>30200</v>
      </c>
      <c r="N1768" s="381">
        <v>32450</v>
      </c>
      <c r="O1768" s="381">
        <v>34700</v>
      </c>
      <c r="P1768" s="381">
        <v>36900</v>
      </c>
      <c r="Q1768" s="381">
        <v>12060</v>
      </c>
      <c r="R1768" s="381">
        <v>16240</v>
      </c>
      <c r="S1768" s="381">
        <v>20420</v>
      </c>
      <c r="T1768" s="381">
        <v>24600</v>
      </c>
      <c r="U1768" s="381">
        <v>28780</v>
      </c>
      <c r="V1768" s="381">
        <v>32450</v>
      </c>
      <c r="W1768" s="381">
        <v>34700</v>
      </c>
      <c r="X1768" s="381">
        <v>36900</v>
      </c>
      <c r="Y1768" s="381">
        <v>31300</v>
      </c>
      <c r="Z1768" s="381">
        <v>35800</v>
      </c>
      <c r="AA1768" s="381">
        <v>40250</v>
      </c>
      <c r="AB1768" s="381">
        <v>44700</v>
      </c>
      <c r="AC1768" s="381">
        <v>48300</v>
      </c>
      <c r="AD1768" s="381">
        <v>51900</v>
      </c>
      <c r="AE1768" s="381">
        <v>55450</v>
      </c>
      <c r="AF1768" s="381">
        <v>59050</v>
      </c>
      <c r="AG1768" s="381">
        <v>9999</v>
      </c>
      <c r="AH1768" s="381" t="s">
        <v>9360</v>
      </c>
      <c r="AI1768" s="381" t="s">
        <v>9154</v>
      </c>
      <c r="AJ1768" s="381">
        <v>0</v>
      </c>
    </row>
    <row r="1769" spans="1:36">
      <c r="A1769" s="381" t="s">
        <v>556</v>
      </c>
      <c r="B1769" s="381" t="s">
        <v>9359</v>
      </c>
      <c r="C1769" s="381">
        <v>23</v>
      </c>
      <c r="D1769" s="381">
        <v>25</v>
      </c>
      <c r="E1769" s="381" t="s">
        <v>9356</v>
      </c>
      <c r="F1769" s="381" t="s">
        <v>9355</v>
      </c>
      <c r="G1769" s="381" t="s">
        <v>4457</v>
      </c>
      <c r="H1769" s="381">
        <v>52400</v>
      </c>
      <c r="I1769" s="381">
        <v>19600</v>
      </c>
      <c r="J1769" s="381">
        <v>22400</v>
      </c>
      <c r="K1769" s="381">
        <v>25200</v>
      </c>
      <c r="L1769" s="381">
        <v>27950</v>
      </c>
      <c r="M1769" s="381">
        <v>30200</v>
      </c>
      <c r="N1769" s="381">
        <v>32450</v>
      </c>
      <c r="O1769" s="381">
        <v>34700</v>
      </c>
      <c r="P1769" s="381">
        <v>36900</v>
      </c>
      <c r="Q1769" s="381">
        <v>12060</v>
      </c>
      <c r="R1769" s="381">
        <v>16240</v>
      </c>
      <c r="S1769" s="381">
        <v>20420</v>
      </c>
      <c r="T1769" s="381">
        <v>24600</v>
      </c>
      <c r="U1769" s="381">
        <v>28780</v>
      </c>
      <c r="V1769" s="381">
        <v>32450</v>
      </c>
      <c r="W1769" s="381">
        <v>34700</v>
      </c>
      <c r="X1769" s="381">
        <v>36900</v>
      </c>
      <c r="Y1769" s="381">
        <v>31300</v>
      </c>
      <c r="Z1769" s="381">
        <v>35800</v>
      </c>
      <c r="AA1769" s="381">
        <v>40250</v>
      </c>
      <c r="AB1769" s="381">
        <v>44700</v>
      </c>
      <c r="AC1769" s="381">
        <v>48300</v>
      </c>
      <c r="AD1769" s="381">
        <v>51900</v>
      </c>
      <c r="AE1769" s="381">
        <v>55450</v>
      </c>
      <c r="AF1769" s="381">
        <v>59050</v>
      </c>
      <c r="AG1769" s="381">
        <v>9999</v>
      </c>
      <c r="AH1769" s="381" t="s">
        <v>9358</v>
      </c>
      <c r="AI1769" s="381" t="s">
        <v>9154</v>
      </c>
      <c r="AJ1769" s="381">
        <v>0</v>
      </c>
    </row>
    <row r="1770" spans="1:36">
      <c r="A1770" s="381" t="s">
        <v>556</v>
      </c>
      <c r="B1770" s="381" t="s">
        <v>9357</v>
      </c>
      <c r="C1770" s="381">
        <v>23</v>
      </c>
      <c r="D1770" s="381">
        <v>25</v>
      </c>
      <c r="E1770" s="381" t="s">
        <v>9356</v>
      </c>
      <c r="F1770" s="381" t="s">
        <v>9355</v>
      </c>
      <c r="G1770" s="381" t="s">
        <v>4457</v>
      </c>
      <c r="H1770" s="381">
        <v>52400</v>
      </c>
      <c r="I1770" s="381">
        <v>19600</v>
      </c>
      <c r="J1770" s="381">
        <v>22400</v>
      </c>
      <c r="K1770" s="381">
        <v>25200</v>
      </c>
      <c r="L1770" s="381">
        <v>27950</v>
      </c>
      <c r="M1770" s="381">
        <v>30200</v>
      </c>
      <c r="N1770" s="381">
        <v>32450</v>
      </c>
      <c r="O1770" s="381">
        <v>34700</v>
      </c>
      <c r="P1770" s="381">
        <v>36900</v>
      </c>
      <c r="Q1770" s="381">
        <v>12060</v>
      </c>
      <c r="R1770" s="381">
        <v>16240</v>
      </c>
      <c r="S1770" s="381">
        <v>20420</v>
      </c>
      <c r="T1770" s="381">
        <v>24600</v>
      </c>
      <c r="U1770" s="381">
        <v>28780</v>
      </c>
      <c r="V1770" s="381">
        <v>32450</v>
      </c>
      <c r="W1770" s="381">
        <v>34700</v>
      </c>
      <c r="X1770" s="381">
        <v>36900</v>
      </c>
      <c r="Y1770" s="381">
        <v>31300</v>
      </c>
      <c r="Z1770" s="381">
        <v>35800</v>
      </c>
      <c r="AA1770" s="381">
        <v>40250</v>
      </c>
      <c r="AB1770" s="381">
        <v>44700</v>
      </c>
      <c r="AC1770" s="381">
        <v>48300</v>
      </c>
      <c r="AD1770" s="381">
        <v>51900</v>
      </c>
      <c r="AE1770" s="381">
        <v>55450</v>
      </c>
      <c r="AF1770" s="381">
        <v>59050</v>
      </c>
      <c r="AG1770" s="381">
        <v>9999</v>
      </c>
      <c r="AH1770" s="381" t="s">
        <v>9354</v>
      </c>
      <c r="AI1770" s="381" t="s">
        <v>9154</v>
      </c>
      <c r="AJ1770" s="381">
        <v>0</v>
      </c>
    </row>
    <row r="1771" spans="1:36">
      <c r="A1771" s="381" t="s">
        <v>556</v>
      </c>
      <c r="B1771" s="381" t="s">
        <v>9353</v>
      </c>
      <c r="C1771" s="381">
        <v>23</v>
      </c>
      <c r="D1771" s="381">
        <v>27</v>
      </c>
      <c r="E1771" s="381" t="s">
        <v>9308</v>
      </c>
      <c r="F1771" s="381" t="s">
        <v>9307</v>
      </c>
      <c r="G1771" s="381" t="s">
        <v>9306</v>
      </c>
      <c r="H1771" s="381">
        <v>55400</v>
      </c>
      <c r="I1771" s="381">
        <v>19600</v>
      </c>
      <c r="J1771" s="381">
        <v>22400</v>
      </c>
      <c r="K1771" s="381">
        <v>25200</v>
      </c>
      <c r="L1771" s="381">
        <v>27950</v>
      </c>
      <c r="M1771" s="381">
        <v>30200</v>
      </c>
      <c r="N1771" s="381">
        <v>32450</v>
      </c>
      <c r="O1771" s="381">
        <v>34700</v>
      </c>
      <c r="P1771" s="381">
        <v>36900</v>
      </c>
      <c r="Q1771" s="381">
        <v>12060</v>
      </c>
      <c r="R1771" s="381">
        <v>16240</v>
      </c>
      <c r="S1771" s="381">
        <v>20420</v>
      </c>
      <c r="T1771" s="381">
        <v>24600</v>
      </c>
      <c r="U1771" s="381">
        <v>28780</v>
      </c>
      <c r="V1771" s="381">
        <v>32450</v>
      </c>
      <c r="W1771" s="381">
        <v>34700</v>
      </c>
      <c r="X1771" s="381">
        <v>36900</v>
      </c>
      <c r="Y1771" s="381">
        <v>31300</v>
      </c>
      <c r="Z1771" s="381">
        <v>35800</v>
      </c>
      <c r="AA1771" s="381">
        <v>40250</v>
      </c>
      <c r="AB1771" s="381">
        <v>44700</v>
      </c>
      <c r="AC1771" s="381">
        <v>48300</v>
      </c>
      <c r="AD1771" s="381">
        <v>51900</v>
      </c>
      <c r="AE1771" s="381">
        <v>55450</v>
      </c>
      <c r="AF1771" s="381">
        <v>59050</v>
      </c>
      <c r="AG1771" s="381">
        <v>9999</v>
      </c>
      <c r="AH1771" s="381" t="s">
        <v>9352</v>
      </c>
      <c r="AI1771" s="381" t="s">
        <v>9154</v>
      </c>
      <c r="AJ1771" s="381">
        <v>0</v>
      </c>
    </row>
    <row r="1772" spans="1:36">
      <c r="A1772" s="381" t="s">
        <v>556</v>
      </c>
      <c r="B1772" s="381" t="s">
        <v>9351</v>
      </c>
      <c r="C1772" s="381">
        <v>23</v>
      </c>
      <c r="D1772" s="381">
        <v>27</v>
      </c>
      <c r="E1772" s="381" t="s">
        <v>9308</v>
      </c>
      <c r="F1772" s="381" t="s">
        <v>9307</v>
      </c>
      <c r="G1772" s="381" t="s">
        <v>9306</v>
      </c>
      <c r="H1772" s="381">
        <v>55400</v>
      </c>
      <c r="I1772" s="381">
        <v>19600</v>
      </c>
      <c r="J1772" s="381">
        <v>22400</v>
      </c>
      <c r="K1772" s="381">
        <v>25200</v>
      </c>
      <c r="L1772" s="381">
        <v>27950</v>
      </c>
      <c r="M1772" s="381">
        <v>30200</v>
      </c>
      <c r="N1772" s="381">
        <v>32450</v>
      </c>
      <c r="O1772" s="381">
        <v>34700</v>
      </c>
      <c r="P1772" s="381">
        <v>36900</v>
      </c>
      <c r="Q1772" s="381">
        <v>12060</v>
      </c>
      <c r="R1772" s="381">
        <v>16240</v>
      </c>
      <c r="S1772" s="381">
        <v>20420</v>
      </c>
      <c r="T1772" s="381">
        <v>24600</v>
      </c>
      <c r="U1772" s="381">
        <v>28780</v>
      </c>
      <c r="V1772" s="381">
        <v>32450</v>
      </c>
      <c r="W1772" s="381">
        <v>34700</v>
      </c>
      <c r="X1772" s="381">
        <v>36900</v>
      </c>
      <c r="Y1772" s="381">
        <v>31300</v>
      </c>
      <c r="Z1772" s="381">
        <v>35800</v>
      </c>
      <c r="AA1772" s="381">
        <v>40250</v>
      </c>
      <c r="AB1772" s="381">
        <v>44700</v>
      </c>
      <c r="AC1772" s="381">
        <v>48300</v>
      </c>
      <c r="AD1772" s="381">
        <v>51900</v>
      </c>
      <c r="AE1772" s="381">
        <v>55450</v>
      </c>
      <c r="AF1772" s="381">
        <v>59050</v>
      </c>
      <c r="AG1772" s="381">
        <v>9999</v>
      </c>
      <c r="AH1772" s="381" t="s">
        <v>6646</v>
      </c>
      <c r="AI1772" s="381" t="s">
        <v>9154</v>
      </c>
      <c r="AJ1772" s="381">
        <v>0</v>
      </c>
    </row>
    <row r="1773" spans="1:36">
      <c r="A1773" s="381" t="s">
        <v>556</v>
      </c>
      <c r="B1773" s="381" t="s">
        <v>9350</v>
      </c>
      <c r="C1773" s="381">
        <v>23</v>
      </c>
      <c r="D1773" s="381">
        <v>27</v>
      </c>
      <c r="E1773" s="381" t="s">
        <v>9308</v>
      </c>
      <c r="F1773" s="381" t="s">
        <v>9307</v>
      </c>
      <c r="G1773" s="381" t="s">
        <v>9306</v>
      </c>
      <c r="H1773" s="381">
        <v>55400</v>
      </c>
      <c r="I1773" s="381">
        <v>19600</v>
      </c>
      <c r="J1773" s="381">
        <v>22400</v>
      </c>
      <c r="K1773" s="381">
        <v>25200</v>
      </c>
      <c r="L1773" s="381">
        <v>27950</v>
      </c>
      <c r="M1773" s="381">
        <v>30200</v>
      </c>
      <c r="N1773" s="381">
        <v>32450</v>
      </c>
      <c r="O1773" s="381">
        <v>34700</v>
      </c>
      <c r="P1773" s="381">
        <v>36900</v>
      </c>
      <c r="Q1773" s="381">
        <v>12060</v>
      </c>
      <c r="R1773" s="381">
        <v>16240</v>
      </c>
      <c r="S1773" s="381">
        <v>20420</v>
      </c>
      <c r="T1773" s="381">
        <v>24600</v>
      </c>
      <c r="U1773" s="381">
        <v>28780</v>
      </c>
      <c r="V1773" s="381">
        <v>32450</v>
      </c>
      <c r="W1773" s="381">
        <v>34700</v>
      </c>
      <c r="X1773" s="381">
        <v>36900</v>
      </c>
      <c r="Y1773" s="381">
        <v>31300</v>
      </c>
      <c r="Z1773" s="381">
        <v>35800</v>
      </c>
      <c r="AA1773" s="381">
        <v>40250</v>
      </c>
      <c r="AB1773" s="381">
        <v>44700</v>
      </c>
      <c r="AC1773" s="381">
        <v>48300</v>
      </c>
      <c r="AD1773" s="381">
        <v>51900</v>
      </c>
      <c r="AE1773" s="381">
        <v>55450</v>
      </c>
      <c r="AF1773" s="381">
        <v>59050</v>
      </c>
      <c r="AG1773" s="381">
        <v>9999</v>
      </c>
      <c r="AH1773" s="381" t="s">
        <v>9349</v>
      </c>
      <c r="AI1773" s="381" t="s">
        <v>9154</v>
      </c>
      <c r="AJ1773" s="381">
        <v>0</v>
      </c>
    </row>
    <row r="1774" spans="1:36">
      <c r="A1774" s="381" t="s">
        <v>556</v>
      </c>
      <c r="B1774" s="381" t="s">
        <v>9348</v>
      </c>
      <c r="C1774" s="381">
        <v>23</v>
      </c>
      <c r="D1774" s="381">
        <v>27</v>
      </c>
      <c r="E1774" s="381" t="s">
        <v>9308</v>
      </c>
      <c r="F1774" s="381" t="s">
        <v>9307</v>
      </c>
      <c r="G1774" s="381" t="s">
        <v>9306</v>
      </c>
      <c r="H1774" s="381">
        <v>55400</v>
      </c>
      <c r="I1774" s="381">
        <v>19600</v>
      </c>
      <c r="J1774" s="381">
        <v>22400</v>
      </c>
      <c r="K1774" s="381">
        <v>25200</v>
      </c>
      <c r="L1774" s="381">
        <v>27950</v>
      </c>
      <c r="M1774" s="381">
        <v>30200</v>
      </c>
      <c r="N1774" s="381">
        <v>32450</v>
      </c>
      <c r="O1774" s="381">
        <v>34700</v>
      </c>
      <c r="P1774" s="381">
        <v>36900</v>
      </c>
      <c r="Q1774" s="381">
        <v>12060</v>
      </c>
      <c r="R1774" s="381">
        <v>16240</v>
      </c>
      <c r="S1774" s="381">
        <v>20420</v>
      </c>
      <c r="T1774" s="381">
        <v>24600</v>
      </c>
      <c r="U1774" s="381">
        <v>28780</v>
      </c>
      <c r="V1774" s="381">
        <v>32450</v>
      </c>
      <c r="W1774" s="381">
        <v>34700</v>
      </c>
      <c r="X1774" s="381">
        <v>36900</v>
      </c>
      <c r="Y1774" s="381">
        <v>31300</v>
      </c>
      <c r="Z1774" s="381">
        <v>35800</v>
      </c>
      <c r="AA1774" s="381">
        <v>40250</v>
      </c>
      <c r="AB1774" s="381">
        <v>44700</v>
      </c>
      <c r="AC1774" s="381">
        <v>48300</v>
      </c>
      <c r="AD1774" s="381">
        <v>51900</v>
      </c>
      <c r="AE1774" s="381">
        <v>55450</v>
      </c>
      <c r="AF1774" s="381">
        <v>59050</v>
      </c>
      <c r="AG1774" s="381">
        <v>9999</v>
      </c>
      <c r="AH1774" s="381" t="s">
        <v>9347</v>
      </c>
      <c r="AI1774" s="381" t="s">
        <v>9154</v>
      </c>
      <c r="AJ1774" s="381">
        <v>0</v>
      </c>
    </row>
    <row r="1775" spans="1:36">
      <c r="A1775" s="381" t="s">
        <v>556</v>
      </c>
      <c r="B1775" s="381" t="s">
        <v>9346</v>
      </c>
      <c r="C1775" s="381">
        <v>23</v>
      </c>
      <c r="D1775" s="381">
        <v>27</v>
      </c>
      <c r="E1775" s="381" t="s">
        <v>9308</v>
      </c>
      <c r="F1775" s="381" t="s">
        <v>9307</v>
      </c>
      <c r="G1775" s="381" t="s">
        <v>9306</v>
      </c>
      <c r="H1775" s="381">
        <v>55400</v>
      </c>
      <c r="I1775" s="381">
        <v>19600</v>
      </c>
      <c r="J1775" s="381">
        <v>22400</v>
      </c>
      <c r="K1775" s="381">
        <v>25200</v>
      </c>
      <c r="L1775" s="381">
        <v>27950</v>
      </c>
      <c r="M1775" s="381">
        <v>30200</v>
      </c>
      <c r="N1775" s="381">
        <v>32450</v>
      </c>
      <c r="O1775" s="381">
        <v>34700</v>
      </c>
      <c r="P1775" s="381">
        <v>36900</v>
      </c>
      <c r="Q1775" s="381">
        <v>12060</v>
      </c>
      <c r="R1775" s="381">
        <v>16240</v>
      </c>
      <c r="S1775" s="381">
        <v>20420</v>
      </c>
      <c r="T1775" s="381">
        <v>24600</v>
      </c>
      <c r="U1775" s="381">
        <v>28780</v>
      </c>
      <c r="V1775" s="381">
        <v>32450</v>
      </c>
      <c r="W1775" s="381">
        <v>34700</v>
      </c>
      <c r="X1775" s="381">
        <v>36900</v>
      </c>
      <c r="Y1775" s="381">
        <v>31300</v>
      </c>
      <c r="Z1775" s="381">
        <v>35800</v>
      </c>
      <c r="AA1775" s="381">
        <v>40250</v>
      </c>
      <c r="AB1775" s="381">
        <v>44700</v>
      </c>
      <c r="AC1775" s="381">
        <v>48300</v>
      </c>
      <c r="AD1775" s="381">
        <v>51900</v>
      </c>
      <c r="AE1775" s="381">
        <v>55450</v>
      </c>
      <c r="AF1775" s="381">
        <v>59050</v>
      </c>
      <c r="AG1775" s="381">
        <v>9999</v>
      </c>
      <c r="AH1775" s="381" t="s">
        <v>9345</v>
      </c>
      <c r="AI1775" s="381" t="s">
        <v>9154</v>
      </c>
      <c r="AJ1775" s="381">
        <v>0</v>
      </c>
    </row>
    <row r="1776" spans="1:36">
      <c r="A1776" s="381" t="s">
        <v>556</v>
      </c>
      <c r="B1776" s="381" t="s">
        <v>9344</v>
      </c>
      <c r="C1776" s="381">
        <v>23</v>
      </c>
      <c r="D1776" s="381">
        <v>27</v>
      </c>
      <c r="E1776" s="381" t="s">
        <v>9308</v>
      </c>
      <c r="F1776" s="381" t="s">
        <v>9307</v>
      </c>
      <c r="G1776" s="381" t="s">
        <v>9306</v>
      </c>
      <c r="H1776" s="381">
        <v>55400</v>
      </c>
      <c r="I1776" s="381">
        <v>19600</v>
      </c>
      <c r="J1776" s="381">
        <v>22400</v>
      </c>
      <c r="K1776" s="381">
        <v>25200</v>
      </c>
      <c r="L1776" s="381">
        <v>27950</v>
      </c>
      <c r="M1776" s="381">
        <v>30200</v>
      </c>
      <c r="N1776" s="381">
        <v>32450</v>
      </c>
      <c r="O1776" s="381">
        <v>34700</v>
      </c>
      <c r="P1776" s="381">
        <v>36900</v>
      </c>
      <c r="Q1776" s="381">
        <v>12060</v>
      </c>
      <c r="R1776" s="381">
        <v>16240</v>
      </c>
      <c r="S1776" s="381">
        <v>20420</v>
      </c>
      <c r="T1776" s="381">
        <v>24600</v>
      </c>
      <c r="U1776" s="381">
        <v>28780</v>
      </c>
      <c r="V1776" s="381">
        <v>32450</v>
      </c>
      <c r="W1776" s="381">
        <v>34700</v>
      </c>
      <c r="X1776" s="381">
        <v>36900</v>
      </c>
      <c r="Y1776" s="381">
        <v>31300</v>
      </c>
      <c r="Z1776" s="381">
        <v>35800</v>
      </c>
      <c r="AA1776" s="381">
        <v>40250</v>
      </c>
      <c r="AB1776" s="381">
        <v>44700</v>
      </c>
      <c r="AC1776" s="381">
        <v>48300</v>
      </c>
      <c r="AD1776" s="381">
        <v>51900</v>
      </c>
      <c r="AE1776" s="381">
        <v>55450</v>
      </c>
      <c r="AF1776" s="381">
        <v>59050</v>
      </c>
      <c r="AG1776" s="381">
        <v>9999</v>
      </c>
      <c r="AH1776" s="381" t="s">
        <v>6613</v>
      </c>
      <c r="AI1776" s="381" t="s">
        <v>9154</v>
      </c>
      <c r="AJ1776" s="381">
        <v>0</v>
      </c>
    </row>
    <row r="1777" spans="1:36">
      <c r="A1777" s="381" t="s">
        <v>556</v>
      </c>
      <c r="B1777" s="381" t="s">
        <v>9343</v>
      </c>
      <c r="C1777" s="381">
        <v>23</v>
      </c>
      <c r="D1777" s="381">
        <v>27</v>
      </c>
      <c r="E1777" s="381" t="s">
        <v>9308</v>
      </c>
      <c r="F1777" s="381" t="s">
        <v>9307</v>
      </c>
      <c r="G1777" s="381" t="s">
        <v>9306</v>
      </c>
      <c r="H1777" s="381">
        <v>55400</v>
      </c>
      <c r="I1777" s="381">
        <v>19600</v>
      </c>
      <c r="J1777" s="381">
        <v>22400</v>
      </c>
      <c r="K1777" s="381">
        <v>25200</v>
      </c>
      <c r="L1777" s="381">
        <v>27950</v>
      </c>
      <c r="M1777" s="381">
        <v>30200</v>
      </c>
      <c r="N1777" s="381">
        <v>32450</v>
      </c>
      <c r="O1777" s="381">
        <v>34700</v>
      </c>
      <c r="P1777" s="381">
        <v>36900</v>
      </c>
      <c r="Q1777" s="381">
        <v>12060</v>
      </c>
      <c r="R1777" s="381">
        <v>16240</v>
      </c>
      <c r="S1777" s="381">
        <v>20420</v>
      </c>
      <c r="T1777" s="381">
        <v>24600</v>
      </c>
      <c r="U1777" s="381">
        <v>28780</v>
      </c>
      <c r="V1777" s="381">
        <v>32450</v>
      </c>
      <c r="W1777" s="381">
        <v>34700</v>
      </c>
      <c r="X1777" s="381">
        <v>36900</v>
      </c>
      <c r="Y1777" s="381">
        <v>31300</v>
      </c>
      <c r="Z1777" s="381">
        <v>35800</v>
      </c>
      <c r="AA1777" s="381">
        <v>40250</v>
      </c>
      <c r="AB1777" s="381">
        <v>44700</v>
      </c>
      <c r="AC1777" s="381">
        <v>48300</v>
      </c>
      <c r="AD1777" s="381">
        <v>51900</v>
      </c>
      <c r="AE1777" s="381">
        <v>55450</v>
      </c>
      <c r="AF1777" s="381">
        <v>59050</v>
      </c>
      <c r="AG1777" s="381">
        <v>9999</v>
      </c>
      <c r="AH1777" s="381" t="s">
        <v>9342</v>
      </c>
      <c r="AI1777" s="381" t="s">
        <v>9154</v>
      </c>
      <c r="AJ1777" s="381">
        <v>0</v>
      </c>
    </row>
    <row r="1778" spans="1:36">
      <c r="A1778" s="381" t="s">
        <v>556</v>
      </c>
      <c r="B1778" s="381" t="s">
        <v>9341</v>
      </c>
      <c r="C1778" s="381">
        <v>23</v>
      </c>
      <c r="D1778" s="381">
        <v>27</v>
      </c>
      <c r="E1778" s="381" t="s">
        <v>9308</v>
      </c>
      <c r="F1778" s="381" t="s">
        <v>9307</v>
      </c>
      <c r="G1778" s="381" t="s">
        <v>9306</v>
      </c>
      <c r="H1778" s="381">
        <v>55400</v>
      </c>
      <c r="I1778" s="381">
        <v>19600</v>
      </c>
      <c r="J1778" s="381">
        <v>22400</v>
      </c>
      <c r="K1778" s="381">
        <v>25200</v>
      </c>
      <c r="L1778" s="381">
        <v>27950</v>
      </c>
      <c r="M1778" s="381">
        <v>30200</v>
      </c>
      <c r="N1778" s="381">
        <v>32450</v>
      </c>
      <c r="O1778" s="381">
        <v>34700</v>
      </c>
      <c r="P1778" s="381">
        <v>36900</v>
      </c>
      <c r="Q1778" s="381">
        <v>12060</v>
      </c>
      <c r="R1778" s="381">
        <v>16240</v>
      </c>
      <c r="S1778" s="381">
        <v>20420</v>
      </c>
      <c r="T1778" s="381">
        <v>24600</v>
      </c>
      <c r="U1778" s="381">
        <v>28780</v>
      </c>
      <c r="V1778" s="381">
        <v>32450</v>
      </c>
      <c r="W1778" s="381">
        <v>34700</v>
      </c>
      <c r="X1778" s="381">
        <v>36900</v>
      </c>
      <c r="Y1778" s="381">
        <v>31300</v>
      </c>
      <c r="Z1778" s="381">
        <v>35800</v>
      </c>
      <c r="AA1778" s="381">
        <v>40250</v>
      </c>
      <c r="AB1778" s="381">
        <v>44700</v>
      </c>
      <c r="AC1778" s="381">
        <v>48300</v>
      </c>
      <c r="AD1778" s="381">
        <v>51900</v>
      </c>
      <c r="AE1778" s="381">
        <v>55450</v>
      </c>
      <c r="AF1778" s="381">
        <v>59050</v>
      </c>
      <c r="AG1778" s="381">
        <v>9999</v>
      </c>
      <c r="AH1778" s="381" t="s">
        <v>6607</v>
      </c>
      <c r="AI1778" s="381" t="s">
        <v>9154</v>
      </c>
      <c r="AJ1778" s="381">
        <v>0</v>
      </c>
    </row>
    <row r="1779" spans="1:36">
      <c r="A1779" s="381" t="s">
        <v>556</v>
      </c>
      <c r="B1779" s="381" t="s">
        <v>9340</v>
      </c>
      <c r="C1779" s="381">
        <v>23</v>
      </c>
      <c r="D1779" s="381">
        <v>27</v>
      </c>
      <c r="E1779" s="381" t="s">
        <v>9308</v>
      </c>
      <c r="F1779" s="381" t="s">
        <v>9307</v>
      </c>
      <c r="G1779" s="381" t="s">
        <v>9306</v>
      </c>
      <c r="H1779" s="381">
        <v>55400</v>
      </c>
      <c r="I1779" s="381">
        <v>19600</v>
      </c>
      <c r="J1779" s="381">
        <v>22400</v>
      </c>
      <c r="K1779" s="381">
        <v>25200</v>
      </c>
      <c r="L1779" s="381">
        <v>27950</v>
      </c>
      <c r="M1779" s="381">
        <v>30200</v>
      </c>
      <c r="N1779" s="381">
        <v>32450</v>
      </c>
      <c r="O1779" s="381">
        <v>34700</v>
      </c>
      <c r="P1779" s="381">
        <v>36900</v>
      </c>
      <c r="Q1779" s="381">
        <v>12060</v>
      </c>
      <c r="R1779" s="381">
        <v>16240</v>
      </c>
      <c r="S1779" s="381">
        <v>20420</v>
      </c>
      <c r="T1779" s="381">
        <v>24600</v>
      </c>
      <c r="U1779" s="381">
        <v>28780</v>
      </c>
      <c r="V1779" s="381">
        <v>32450</v>
      </c>
      <c r="W1779" s="381">
        <v>34700</v>
      </c>
      <c r="X1779" s="381">
        <v>36900</v>
      </c>
      <c r="Y1779" s="381">
        <v>31300</v>
      </c>
      <c r="Z1779" s="381">
        <v>35800</v>
      </c>
      <c r="AA1779" s="381">
        <v>40250</v>
      </c>
      <c r="AB1779" s="381">
        <v>44700</v>
      </c>
      <c r="AC1779" s="381">
        <v>48300</v>
      </c>
      <c r="AD1779" s="381">
        <v>51900</v>
      </c>
      <c r="AE1779" s="381">
        <v>55450</v>
      </c>
      <c r="AF1779" s="381">
        <v>59050</v>
      </c>
      <c r="AG1779" s="381">
        <v>9999</v>
      </c>
      <c r="AH1779" s="381" t="s">
        <v>9339</v>
      </c>
      <c r="AI1779" s="381" t="s">
        <v>9154</v>
      </c>
      <c r="AJ1779" s="381">
        <v>0</v>
      </c>
    </row>
    <row r="1780" spans="1:36">
      <c r="A1780" s="381" t="s">
        <v>556</v>
      </c>
      <c r="B1780" s="381" t="s">
        <v>9338</v>
      </c>
      <c r="C1780" s="381">
        <v>23</v>
      </c>
      <c r="D1780" s="381">
        <v>27</v>
      </c>
      <c r="E1780" s="381" t="s">
        <v>9308</v>
      </c>
      <c r="F1780" s="381" t="s">
        <v>9307</v>
      </c>
      <c r="G1780" s="381" t="s">
        <v>9306</v>
      </c>
      <c r="H1780" s="381">
        <v>55400</v>
      </c>
      <c r="I1780" s="381">
        <v>19600</v>
      </c>
      <c r="J1780" s="381">
        <v>22400</v>
      </c>
      <c r="K1780" s="381">
        <v>25200</v>
      </c>
      <c r="L1780" s="381">
        <v>27950</v>
      </c>
      <c r="M1780" s="381">
        <v>30200</v>
      </c>
      <c r="N1780" s="381">
        <v>32450</v>
      </c>
      <c r="O1780" s="381">
        <v>34700</v>
      </c>
      <c r="P1780" s="381">
        <v>36900</v>
      </c>
      <c r="Q1780" s="381">
        <v>12060</v>
      </c>
      <c r="R1780" s="381">
        <v>16240</v>
      </c>
      <c r="S1780" s="381">
        <v>20420</v>
      </c>
      <c r="T1780" s="381">
        <v>24600</v>
      </c>
      <c r="U1780" s="381">
        <v>28780</v>
      </c>
      <c r="V1780" s="381">
        <v>32450</v>
      </c>
      <c r="W1780" s="381">
        <v>34700</v>
      </c>
      <c r="X1780" s="381">
        <v>36900</v>
      </c>
      <c r="Y1780" s="381">
        <v>31300</v>
      </c>
      <c r="Z1780" s="381">
        <v>35800</v>
      </c>
      <c r="AA1780" s="381">
        <v>40250</v>
      </c>
      <c r="AB1780" s="381">
        <v>44700</v>
      </c>
      <c r="AC1780" s="381">
        <v>48300</v>
      </c>
      <c r="AD1780" s="381">
        <v>51900</v>
      </c>
      <c r="AE1780" s="381">
        <v>55450</v>
      </c>
      <c r="AF1780" s="381">
        <v>59050</v>
      </c>
      <c r="AG1780" s="381">
        <v>9999</v>
      </c>
      <c r="AH1780" s="381" t="s">
        <v>9337</v>
      </c>
      <c r="AI1780" s="381" t="s">
        <v>9154</v>
      </c>
      <c r="AJ1780" s="381">
        <v>0</v>
      </c>
    </row>
    <row r="1781" spans="1:36">
      <c r="A1781" s="381" t="s">
        <v>556</v>
      </c>
      <c r="B1781" s="381" t="s">
        <v>9336</v>
      </c>
      <c r="C1781" s="381">
        <v>23</v>
      </c>
      <c r="D1781" s="381">
        <v>27</v>
      </c>
      <c r="E1781" s="381" t="s">
        <v>9308</v>
      </c>
      <c r="F1781" s="381" t="s">
        <v>9307</v>
      </c>
      <c r="G1781" s="381" t="s">
        <v>9306</v>
      </c>
      <c r="H1781" s="381">
        <v>55400</v>
      </c>
      <c r="I1781" s="381">
        <v>19600</v>
      </c>
      <c r="J1781" s="381">
        <v>22400</v>
      </c>
      <c r="K1781" s="381">
        <v>25200</v>
      </c>
      <c r="L1781" s="381">
        <v>27950</v>
      </c>
      <c r="M1781" s="381">
        <v>30200</v>
      </c>
      <c r="N1781" s="381">
        <v>32450</v>
      </c>
      <c r="O1781" s="381">
        <v>34700</v>
      </c>
      <c r="P1781" s="381">
        <v>36900</v>
      </c>
      <c r="Q1781" s="381">
        <v>12060</v>
      </c>
      <c r="R1781" s="381">
        <v>16240</v>
      </c>
      <c r="S1781" s="381">
        <v>20420</v>
      </c>
      <c r="T1781" s="381">
        <v>24600</v>
      </c>
      <c r="U1781" s="381">
        <v>28780</v>
      </c>
      <c r="V1781" s="381">
        <v>32450</v>
      </c>
      <c r="W1781" s="381">
        <v>34700</v>
      </c>
      <c r="X1781" s="381">
        <v>36900</v>
      </c>
      <c r="Y1781" s="381">
        <v>31300</v>
      </c>
      <c r="Z1781" s="381">
        <v>35800</v>
      </c>
      <c r="AA1781" s="381">
        <v>40250</v>
      </c>
      <c r="AB1781" s="381">
        <v>44700</v>
      </c>
      <c r="AC1781" s="381">
        <v>48300</v>
      </c>
      <c r="AD1781" s="381">
        <v>51900</v>
      </c>
      <c r="AE1781" s="381">
        <v>55450</v>
      </c>
      <c r="AF1781" s="381">
        <v>59050</v>
      </c>
      <c r="AG1781" s="381">
        <v>9999</v>
      </c>
      <c r="AH1781" s="381" t="s">
        <v>9335</v>
      </c>
      <c r="AI1781" s="381" t="s">
        <v>9154</v>
      </c>
      <c r="AJ1781" s="381">
        <v>0</v>
      </c>
    </row>
    <row r="1782" spans="1:36">
      <c r="A1782" s="381" t="s">
        <v>556</v>
      </c>
      <c r="B1782" s="381" t="s">
        <v>9334</v>
      </c>
      <c r="C1782" s="381">
        <v>23</v>
      </c>
      <c r="D1782" s="381">
        <v>27</v>
      </c>
      <c r="E1782" s="381" t="s">
        <v>9308</v>
      </c>
      <c r="F1782" s="381" t="s">
        <v>9307</v>
      </c>
      <c r="G1782" s="381" t="s">
        <v>9306</v>
      </c>
      <c r="H1782" s="381">
        <v>55400</v>
      </c>
      <c r="I1782" s="381">
        <v>19600</v>
      </c>
      <c r="J1782" s="381">
        <v>22400</v>
      </c>
      <c r="K1782" s="381">
        <v>25200</v>
      </c>
      <c r="L1782" s="381">
        <v>27950</v>
      </c>
      <c r="M1782" s="381">
        <v>30200</v>
      </c>
      <c r="N1782" s="381">
        <v>32450</v>
      </c>
      <c r="O1782" s="381">
        <v>34700</v>
      </c>
      <c r="P1782" s="381">
        <v>36900</v>
      </c>
      <c r="Q1782" s="381">
        <v>12060</v>
      </c>
      <c r="R1782" s="381">
        <v>16240</v>
      </c>
      <c r="S1782" s="381">
        <v>20420</v>
      </c>
      <c r="T1782" s="381">
        <v>24600</v>
      </c>
      <c r="U1782" s="381">
        <v>28780</v>
      </c>
      <c r="V1782" s="381">
        <v>32450</v>
      </c>
      <c r="W1782" s="381">
        <v>34700</v>
      </c>
      <c r="X1782" s="381">
        <v>36900</v>
      </c>
      <c r="Y1782" s="381">
        <v>31300</v>
      </c>
      <c r="Z1782" s="381">
        <v>35800</v>
      </c>
      <c r="AA1782" s="381">
        <v>40250</v>
      </c>
      <c r="AB1782" s="381">
        <v>44700</v>
      </c>
      <c r="AC1782" s="381">
        <v>48300</v>
      </c>
      <c r="AD1782" s="381">
        <v>51900</v>
      </c>
      <c r="AE1782" s="381">
        <v>55450</v>
      </c>
      <c r="AF1782" s="381">
        <v>59050</v>
      </c>
      <c r="AG1782" s="381">
        <v>9999</v>
      </c>
      <c r="AH1782" s="381" t="s">
        <v>6405</v>
      </c>
      <c r="AI1782" s="381" t="s">
        <v>9154</v>
      </c>
      <c r="AJ1782" s="381">
        <v>0</v>
      </c>
    </row>
    <row r="1783" spans="1:36">
      <c r="A1783" s="381" t="s">
        <v>556</v>
      </c>
      <c r="B1783" s="381" t="s">
        <v>9333</v>
      </c>
      <c r="C1783" s="381">
        <v>23</v>
      </c>
      <c r="D1783" s="381">
        <v>27</v>
      </c>
      <c r="E1783" s="381" t="s">
        <v>9308</v>
      </c>
      <c r="F1783" s="381" t="s">
        <v>9307</v>
      </c>
      <c r="G1783" s="381" t="s">
        <v>9306</v>
      </c>
      <c r="H1783" s="381">
        <v>55400</v>
      </c>
      <c r="I1783" s="381">
        <v>19600</v>
      </c>
      <c r="J1783" s="381">
        <v>22400</v>
      </c>
      <c r="K1783" s="381">
        <v>25200</v>
      </c>
      <c r="L1783" s="381">
        <v>27950</v>
      </c>
      <c r="M1783" s="381">
        <v>30200</v>
      </c>
      <c r="N1783" s="381">
        <v>32450</v>
      </c>
      <c r="O1783" s="381">
        <v>34700</v>
      </c>
      <c r="P1783" s="381">
        <v>36900</v>
      </c>
      <c r="Q1783" s="381">
        <v>12060</v>
      </c>
      <c r="R1783" s="381">
        <v>16240</v>
      </c>
      <c r="S1783" s="381">
        <v>20420</v>
      </c>
      <c r="T1783" s="381">
        <v>24600</v>
      </c>
      <c r="U1783" s="381">
        <v>28780</v>
      </c>
      <c r="V1783" s="381">
        <v>32450</v>
      </c>
      <c r="W1783" s="381">
        <v>34700</v>
      </c>
      <c r="X1783" s="381">
        <v>36900</v>
      </c>
      <c r="Y1783" s="381">
        <v>31300</v>
      </c>
      <c r="Z1783" s="381">
        <v>35800</v>
      </c>
      <c r="AA1783" s="381">
        <v>40250</v>
      </c>
      <c r="AB1783" s="381">
        <v>44700</v>
      </c>
      <c r="AC1783" s="381">
        <v>48300</v>
      </c>
      <c r="AD1783" s="381">
        <v>51900</v>
      </c>
      <c r="AE1783" s="381">
        <v>55450</v>
      </c>
      <c r="AF1783" s="381">
        <v>59050</v>
      </c>
      <c r="AG1783" s="381">
        <v>9999</v>
      </c>
      <c r="AH1783" s="381" t="s">
        <v>9332</v>
      </c>
      <c r="AI1783" s="381" t="s">
        <v>9154</v>
      </c>
      <c r="AJ1783" s="381">
        <v>0</v>
      </c>
    </row>
    <row r="1784" spans="1:36">
      <c r="A1784" s="381" t="s">
        <v>556</v>
      </c>
      <c r="B1784" s="381" t="s">
        <v>9331</v>
      </c>
      <c r="C1784" s="381">
        <v>23</v>
      </c>
      <c r="D1784" s="381">
        <v>27</v>
      </c>
      <c r="E1784" s="381" t="s">
        <v>9308</v>
      </c>
      <c r="F1784" s="381" t="s">
        <v>9307</v>
      </c>
      <c r="G1784" s="381" t="s">
        <v>9306</v>
      </c>
      <c r="H1784" s="381">
        <v>55400</v>
      </c>
      <c r="I1784" s="381">
        <v>19600</v>
      </c>
      <c r="J1784" s="381">
        <v>22400</v>
      </c>
      <c r="K1784" s="381">
        <v>25200</v>
      </c>
      <c r="L1784" s="381">
        <v>27950</v>
      </c>
      <c r="M1784" s="381">
        <v>30200</v>
      </c>
      <c r="N1784" s="381">
        <v>32450</v>
      </c>
      <c r="O1784" s="381">
        <v>34700</v>
      </c>
      <c r="P1784" s="381">
        <v>36900</v>
      </c>
      <c r="Q1784" s="381">
        <v>12060</v>
      </c>
      <c r="R1784" s="381">
        <v>16240</v>
      </c>
      <c r="S1784" s="381">
        <v>20420</v>
      </c>
      <c r="T1784" s="381">
        <v>24600</v>
      </c>
      <c r="U1784" s="381">
        <v>28780</v>
      </c>
      <c r="V1784" s="381">
        <v>32450</v>
      </c>
      <c r="W1784" s="381">
        <v>34700</v>
      </c>
      <c r="X1784" s="381">
        <v>36900</v>
      </c>
      <c r="Y1784" s="381">
        <v>31300</v>
      </c>
      <c r="Z1784" s="381">
        <v>35800</v>
      </c>
      <c r="AA1784" s="381">
        <v>40250</v>
      </c>
      <c r="AB1784" s="381">
        <v>44700</v>
      </c>
      <c r="AC1784" s="381">
        <v>48300</v>
      </c>
      <c r="AD1784" s="381">
        <v>51900</v>
      </c>
      <c r="AE1784" s="381">
        <v>55450</v>
      </c>
      <c r="AF1784" s="381">
        <v>59050</v>
      </c>
      <c r="AG1784" s="381">
        <v>9999</v>
      </c>
      <c r="AH1784" s="381" t="s">
        <v>9330</v>
      </c>
      <c r="AI1784" s="381" t="s">
        <v>9154</v>
      </c>
      <c r="AJ1784" s="381">
        <v>0</v>
      </c>
    </row>
    <row r="1785" spans="1:36">
      <c r="A1785" s="381" t="s">
        <v>556</v>
      </c>
      <c r="B1785" s="381" t="s">
        <v>9329</v>
      </c>
      <c r="C1785" s="381">
        <v>23</v>
      </c>
      <c r="D1785" s="381">
        <v>27</v>
      </c>
      <c r="E1785" s="381" t="s">
        <v>9308</v>
      </c>
      <c r="F1785" s="381" t="s">
        <v>9307</v>
      </c>
      <c r="G1785" s="381" t="s">
        <v>9306</v>
      </c>
      <c r="H1785" s="381">
        <v>55400</v>
      </c>
      <c r="I1785" s="381">
        <v>19600</v>
      </c>
      <c r="J1785" s="381">
        <v>22400</v>
      </c>
      <c r="K1785" s="381">
        <v>25200</v>
      </c>
      <c r="L1785" s="381">
        <v>27950</v>
      </c>
      <c r="M1785" s="381">
        <v>30200</v>
      </c>
      <c r="N1785" s="381">
        <v>32450</v>
      </c>
      <c r="O1785" s="381">
        <v>34700</v>
      </c>
      <c r="P1785" s="381">
        <v>36900</v>
      </c>
      <c r="Q1785" s="381">
        <v>12060</v>
      </c>
      <c r="R1785" s="381">
        <v>16240</v>
      </c>
      <c r="S1785" s="381">
        <v>20420</v>
      </c>
      <c r="T1785" s="381">
        <v>24600</v>
      </c>
      <c r="U1785" s="381">
        <v>28780</v>
      </c>
      <c r="V1785" s="381">
        <v>32450</v>
      </c>
      <c r="W1785" s="381">
        <v>34700</v>
      </c>
      <c r="X1785" s="381">
        <v>36900</v>
      </c>
      <c r="Y1785" s="381">
        <v>31300</v>
      </c>
      <c r="Z1785" s="381">
        <v>35800</v>
      </c>
      <c r="AA1785" s="381">
        <v>40250</v>
      </c>
      <c r="AB1785" s="381">
        <v>44700</v>
      </c>
      <c r="AC1785" s="381">
        <v>48300</v>
      </c>
      <c r="AD1785" s="381">
        <v>51900</v>
      </c>
      <c r="AE1785" s="381">
        <v>55450</v>
      </c>
      <c r="AF1785" s="381">
        <v>59050</v>
      </c>
      <c r="AG1785" s="381">
        <v>9999</v>
      </c>
      <c r="AH1785" s="381" t="s">
        <v>9328</v>
      </c>
      <c r="AI1785" s="381" t="s">
        <v>9154</v>
      </c>
      <c r="AJ1785" s="381">
        <v>0</v>
      </c>
    </row>
    <row r="1786" spans="1:36">
      <c r="A1786" s="381" t="s">
        <v>556</v>
      </c>
      <c r="B1786" s="381" t="s">
        <v>9327</v>
      </c>
      <c r="C1786" s="381">
        <v>23</v>
      </c>
      <c r="D1786" s="381">
        <v>27</v>
      </c>
      <c r="E1786" s="381" t="s">
        <v>9308</v>
      </c>
      <c r="F1786" s="381" t="s">
        <v>9307</v>
      </c>
      <c r="G1786" s="381" t="s">
        <v>9306</v>
      </c>
      <c r="H1786" s="381">
        <v>55400</v>
      </c>
      <c r="I1786" s="381">
        <v>19600</v>
      </c>
      <c r="J1786" s="381">
        <v>22400</v>
      </c>
      <c r="K1786" s="381">
        <v>25200</v>
      </c>
      <c r="L1786" s="381">
        <v>27950</v>
      </c>
      <c r="M1786" s="381">
        <v>30200</v>
      </c>
      <c r="N1786" s="381">
        <v>32450</v>
      </c>
      <c r="O1786" s="381">
        <v>34700</v>
      </c>
      <c r="P1786" s="381">
        <v>36900</v>
      </c>
      <c r="Q1786" s="381">
        <v>12060</v>
      </c>
      <c r="R1786" s="381">
        <v>16240</v>
      </c>
      <c r="S1786" s="381">
        <v>20420</v>
      </c>
      <c r="T1786" s="381">
        <v>24600</v>
      </c>
      <c r="U1786" s="381">
        <v>28780</v>
      </c>
      <c r="V1786" s="381">
        <v>32450</v>
      </c>
      <c r="W1786" s="381">
        <v>34700</v>
      </c>
      <c r="X1786" s="381">
        <v>36900</v>
      </c>
      <c r="Y1786" s="381">
        <v>31300</v>
      </c>
      <c r="Z1786" s="381">
        <v>35800</v>
      </c>
      <c r="AA1786" s="381">
        <v>40250</v>
      </c>
      <c r="AB1786" s="381">
        <v>44700</v>
      </c>
      <c r="AC1786" s="381">
        <v>48300</v>
      </c>
      <c r="AD1786" s="381">
        <v>51900</v>
      </c>
      <c r="AE1786" s="381">
        <v>55450</v>
      </c>
      <c r="AF1786" s="381">
        <v>59050</v>
      </c>
      <c r="AG1786" s="381">
        <v>9999</v>
      </c>
      <c r="AH1786" s="381" t="s">
        <v>9326</v>
      </c>
      <c r="AI1786" s="381" t="s">
        <v>9154</v>
      </c>
      <c r="AJ1786" s="381">
        <v>0</v>
      </c>
    </row>
    <row r="1787" spans="1:36">
      <c r="A1787" s="381" t="s">
        <v>556</v>
      </c>
      <c r="B1787" s="381" t="s">
        <v>9325</v>
      </c>
      <c r="C1787" s="381">
        <v>23</v>
      </c>
      <c r="D1787" s="381">
        <v>27</v>
      </c>
      <c r="E1787" s="381" t="s">
        <v>9308</v>
      </c>
      <c r="F1787" s="381" t="s">
        <v>9307</v>
      </c>
      <c r="G1787" s="381" t="s">
        <v>9306</v>
      </c>
      <c r="H1787" s="381">
        <v>55400</v>
      </c>
      <c r="I1787" s="381">
        <v>19600</v>
      </c>
      <c r="J1787" s="381">
        <v>22400</v>
      </c>
      <c r="K1787" s="381">
        <v>25200</v>
      </c>
      <c r="L1787" s="381">
        <v>27950</v>
      </c>
      <c r="M1787" s="381">
        <v>30200</v>
      </c>
      <c r="N1787" s="381">
        <v>32450</v>
      </c>
      <c r="O1787" s="381">
        <v>34700</v>
      </c>
      <c r="P1787" s="381">
        <v>36900</v>
      </c>
      <c r="Q1787" s="381">
        <v>12060</v>
      </c>
      <c r="R1787" s="381">
        <v>16240</v>
      </c>
      <c r="S1787" s="381">
        <v>20420</v>
      </c>
      <c r="T1787" s="381">
        <v>24600</v>
      </c>
      <c r="U1787" s="381">
        <v>28780</v>
      </c>
      <c r="V1787" s="381">
        <v>32450</v>
      </c>
      <c r="W1787" s="381">
        <v>34700</v>
      </c>
      <c r="X1787" s="381">
        <v>36900</v>
      </c>
      <c r="Y1787" s="381">
        <v>31300</v>
      </c>
      <c r="Z1787" s="381">
        <v>35800</v>
      </c>
      <c r="AA1787" s="381">
        <v>40250</v>
      </c>
      <c r="AB1787" s="381">
        <v>44700</v>
      </c>
      <c r="AC1787" s="381">
        <v>48300</v>
      </c>
      <c r="AD1787" s="381">
        <v>51900</v>
      </c>
      <c r="AE1787" s="381">
        <v>55450</v>
      </c>
      <c r="AF1787" s="381">
        <v>59050</v>
      </c>
      <c r="AG1787" s="381">
        <v>9999</v>
      </c>
      <c r="AH1787" s="381" t="s">
        <v>9324</v>
      </c>
      <c r="AI1787" s="381" t="s">
        <v>9154</v>
      </c>
      <c r="AJ1787" s="381">
        <v>0</v>
      </c>
    </row>
    <row r="1788" spans="1:36">
      <c r="A1788" s="381" t="s">
        <v>556</v>
      </c>
      <c r="B1788" s="381" t="s">
        <v>9323</v>
      </c>
      <c r="C1788" s="381">
        <v>23</v>
      </c>
      <c r="D1788" s="381">
        <v>27</v>
      </c>
      <c r="E1788" s="381" t="s">
        <v>9308</v>
      </c>
      <c r="F1788" s="381" t="s">
        <v>9307</v>
      </c>
      <c r="G1788" s="381" t="s">
        <v>9306</v>
      </c>
      <c r="H1788" s="381">
        <v>55400</v>
      </c>
      <c r="I1788" s="381">
        <v>19600</v>
      </c>
      <c r="J1788" s="381">
        <v>22400</v>
      </c>
      <c r="K1788" s="381">
        <v>25200</v>
      </c>
      <c r="L1788" s="381">
        <v>27950</v>
      </c>
      <c r="M1788" s="381">
        <v>30200</v>
      </c>
      <c r="N1788" s="381">
        <v>32450</v>
      </c>
      <c r="O1788" s="381">
        <v>34700</v>
      </c>
      <c r="P1788" s="381">
        <v>36900</v>
      </c>
      <c r="Q1788" s="381">
        <v>12060</v>
      </c>
      <c r="R1788" s="381">
        <v>16240</v>
      </c>
      <c r="S1788" s="381">
        <v>20420</v>
      </c>
      <c r="T1788" s="381">
        <v>24600</v>
      </c>
      <c r="U1788" s="381">
        <v>28780</v>
      </c>
      <c r="V1788" s="381">
        <v>32450</v>
      </c>
      <c r="W1788" s="381">
        <v>34700</v>
      </c>
      <c r="X1788" s="381">
        <v>36900</v>
      </c>
      <c r="Y1788" s="381">
        <v>31300</v>
      </c>
      <c r="Z1788" s="381">
        <v>35800</v>
      </c>
      <c r="AA1788" s="381">
        <v>40250</v>
      </c>
      <c r="AB1788" s="381">
        <v>44700</v>
      </c>
      <c r="AC1788" s="381">
        <v>48300</v>
      </c>
      <c r="AD1788" s="381">
        <v>51900</v>
      </c>
      <c r="AE1788" s="381">
        <v>55450</v>
      </c>
      <c r="AF1788" s="381">
        <v>59050</v>
      </c>
      <c r="AG1788" s="381">
        <v>9999</v>
      </c>
      <c r="AH1788" s="381" t="s">
        <v>9322</v>
      </c>
      <c r="AI1788" s="381" t="s">
        <v>9154</v>
      </c>
      <c r="AJ1788" s="381">
        <v>0</v>
      </c>
    </row>
    <row r="1789" spans="1:36">
      <c r="A1789" s="381" t="s">
        <v>556</v>
      </c>
      <c r="B1789" s="381" t="s">
        <v>9321</v>
      </c>
      <c r="C1789" s="381">
        <v>23</v>
      </c>
      <c r="D1789" s="381">
        <v>27</v>
      </c>
      <c r="E1789" s="381" t="s">
        <v>9308</v>
      </c>
      <c r="F1789" s="381" t="s">
        <v>9307</v>
      </c>
      <c r="G1789" s="381" t="s">
        <v>9306</v>
      </c>
      <c r="H1789" s="381">
        <v>55400</v>
      </c>
      <c r="I1789" s="381">
        <v>19600</v>
      </c>
      <c r="J1789" s="381">
        <v>22400</v>
      </c>
      <c r="K1789" s="381">
        <v>25200</v>
      </c>
      <c r="L1789" s="381">
        <v>27950</v>
      </c>
      <c r="M1789" s="381">
        <v>30200</v>
      </c>
      <c r="N1789" s="381">
        <v>32450</v>
      </c>
      <c r="O1789" s="381">
        <v>34700</v>
      </c>
      <c r="P1789" s="381">
        <v>36900</v>
      </c>
      <c r="Q1789" s="381">
        <v>12060</v>
      </c>
      <c r="R1789" s="381">
        <v>16240</v>
      </c>
      <c r="S1789" s="381">
        <v>20420</v>
      </c>
      <c r="T1789" s="381">
        <v>24600</v>
      </c>
      <c r="U1789" s="381">
        <v>28780</v>
      </c>
      <c r="V1789" s="381">
        <v>32450</v>
      </c>
      <c r="W1789" s="381">
        <v>34700</v>
      </c>
      <c r="X1789" s="381">
        <v>36900</v>
      </c>
      <c r="Y1789" s="381">
        <v>31300</v>
      </c>
      <c r="Z1789" s="381">
        <v>35800</v>
      </c>
      <c r="AA1789" s="381">
        <v>40250</v>
      </c>
      <c r="AB1789" s="381">
        <v>44700</v>
      </c>
      <c r="AC1789" s="381">
        <v>48300</v>
      </c>
      <c r="AD1789" s="381">
        <v>51900</v>
      </c>
      <c r="AE1789" s="381">
        <v>55450</v>
      </c>
      <c r="AF1789" s="381">
        <v>59050</v>
      </c>
      <c r="AG1789" s="381">
        <v>9999</v>
      </c>
      <c r="AH1789" s="381" t="s">
        <v>9320</v>
      </c>
      <c r="AI1789" s="381" t="s">
        <v>9154</v>
      </c>
      <c r="AJ1789" s="381">
        <v>0</v>
      </c>
    </row>
    <row r="1790" spans="1:36">
      <c r="A1790" s="381" t="s">
        <v>556</v>
      </c>
      <c r="B1790" s="381" t="s">
        <v>9319</v>
      </c>
      <c r="C1790" s="381">
        <v>23</v>
      </c>
      <c r="D1790" s="381">
        <v>27</v>
      </c>
      <c r="E1790" s="381" t="s">
        <v>9308</v>
      </c>
      <c r="F1790" s="381" t="s">
        <v>9307</v>
      </c>
      <c r="G1790" s="381" t="s">
        <v>9306</v>
      </c>
      <c r="H1790" s="381">
        <v>55400</v>
      </c>
      <c r="I1790" s="381">
        <v>19600</v>
      </c>
      <c r="J1790" s="381">
        <v>22400</v>
      </c>
      <c r="K1790" s="381">
        <v>25200</v>
      </c>
      <c r="L1790" s="381">
        <v>27950</v>
      </c>
      <c r="M1790" s="381">
        <v>30200</v>
      </c>
      <c r="N1790" s="381">
        <v>32450</v>
      </c>
      <c r="O1790" s="381">
        <v>34700</v>
      </c>
      <c r="P1790" s="381">
        <v>36900</v>
      </c>
      <c r="Q1790" s="381">
        <v>12060</v>
      </c>
      <c r="R1790" s="381">
        <v>16240</v>
      </c>
      <c r="S1790" s="381">
        <v>20420</v>
      </c>
      <c r="T1790" s="381">
        <v>24600</v>
      </c>
      <c r="U1790" s="381">
        <v>28780</v>
      </c>
      <c r="V1790" s="381">
        <v>32450</v>
      </c>
      <c r="W1790" s="381">
        <v>34700</v>
      </c>
      <c r="X1790" s="381">
        <v>36900</v>
      </c>
      <c r="Y1790" s="381">
        <v>31300</v>
      </c>
      <c r="Z1790" s="381">
        <v>35800</v>
      </c>
      <c r="AA1790" s="381">
        <v>40250</v>
      </c>
      <c r="AB1790" s="381">
        <v>44700</v>
      </c>
      <c r="AC1790" s="381">
        <v>48300</v>
      </c>
      <c r="AD1790" s="381">
        <v>51900</v>
      </c>
      <c r="AE1790" s="381">
        <v>55450</v>
      </c>
      <c r="AF1790" s="381">
        <v>59050</v>
      </c>
      <c r="AG1790" s="381">
        <v>9999</v>
      </c>
      <c r="AH1790" s="381" t="s">
        <v>9318</v>
      </c>
      <c r="AI1790" s="381" t="s">
        <v>9154</v>
      </c>
      <c r="AJ1790" s="381">
        <v>0</v>
      </c>
    </row>
    <row r="1791" spans="1:36">
      <c r="A1791" s="381" t="s">
        <v>556</v>
      </c>
      <c r="B1791" s="381" t="s">
        <v>9317</v>
      </c>
      <c r="C1791" s="381">
        <v>23</v>
      </c>
      <c r="D1791" s="381">
        <v>27</v>
      </c>
      <c r="E1791" s="381" t="s">
        <v>9308</v>
      </c>
      <c r="F1791" s="381" t="s">
        <v>9307</v>
      </c>
      <c r="G1791" s="381" t="s">
        <v>9306</v>
      </c>
      <c r="H1791" s="381">
        <v>55400</v>
      </c>
      <c r="I1791" s="381">
        <v>19600</v>
      </c>
      <c r="J1791" s="381">
        <v>22400</v>
      </c>
      <c r="K1791" s="381">
        <v>25200</v>
      </c>
      <c r="L1791" s="381">
        <v>27950</v>
      </c>
      <c r="M1791" s="381">
        <v>30200</v>
      </c>
      <c r="N1791" s="381">
        <v>32450</v>
      </c>
      <c r="O1791" s="381">
        <v>34700</v>
      </c>
      <c r="P1791" s="381">
        <v>36900</v>
      </c>
      <c r="Q1791" s="381">
        <v>12060</v>
      </c>
      <c r="R1791" s="381">
        <v>16240</v>
      </c>
      <c r="S1791" s="381">
        <v>20420</v>
      </c>
      <c r="T1791" s="381">
        <v>24600</v>
      </c>
      <c r="U1791" s="381">
        <v>28780</v>
      </c>
      <c r="V1791" s="381">
        <v>32450</v>
      </c>
      <c r="W1791" s="381">
        <v>34700</v>
      </c>
      <c r="X1791" s="381">
        <v>36900</v>
      </c>
      <c r="Y1791" s="381">
        <v>31300</v>
      </c>
      <c r="Z1791" s="381">
        <v>35800</v>
      </c>
      <c r="AA1791" s="381">
        <v>40250</v>
      </c>
      <c r="AB1791" s="381">
        <v>44700</v>
      </c>
      <c r="AC1791" s="381">
        <v>48300</v>
      </c>
      <c r="AD1791" s="381">
        <v>51900</v>
      </c>
      <c r="AE1791" s="381">
        <v>55450</v>
      </c>
      <c r="AF1791" s="381">
        <v>59050</v>
      </c>
      <c r="AG1791" s="381">
        <v>9999</v>
      </c>
      <c r="AH1791" s="381" t="s">
        <v>9316</v>
      </c>
      <c r="AI1791" s="381" t="s">
        <v>9154</v>
      </c>
      <c r="AJ1791" s="381">
        <v>0</v>
      </c>
    </row>
    <row r="1792" spans="1:36">
      <c r="A1792" s="381" t="s">
        <v>556</v>
      </c>
      <c r="B1792" s="381" t="s">
        <v>9315</v>
      </c>
      <c r="C1792" s="381">
        <v>23</v>
      </c>
      <c r="D1792" s="381">
        <v>27</v>
      </c>
      <c r="E1792" s="381" t="s">
        <v>9308</v>
      </c>
      <c r="F1792" s="381" t="s">
        <v>9307</v>
      </c>
      <c r="G1792" s="381" t="s">
        <v>9306</v>
      </c>
      <c r="H1792" s="381">
        <v>55400</v>
      </c>
      <c r="I1792" s="381">
        <v>19600</v>
      </c>
      <c r="J1792" s="381">
        <v>22400</v>
      </c>
      <c r="K1792" s="381">
        <v>25200</v>
      </c>
      <c r="L1792" s="381">
        <v>27950</v>
      </c>
      <c r="M1792" s="381">
        <v>30200</v>
      </c>
      <c r="N1792" s="381">
        <v>32450</v>
      </c>
      <c r="O1792" s="381">
        <v>34700</v>
      </c>
      <c r="P1792" s="381">
        <v>36900</v>
      </c>
      <c r="Q1792" s="381">
        <v>12060</v>
      </c>
      <c r="R1792" s="381">
        <v>16240</v>
      </c>
      <c r="S1792" s="381">
        <v>20420</v>
      </c>
      <c r="T1792" s="381">
        <v>24600</v>
      </c>
      <c r="U1792" s="381">
        <v>28780</v>
      </c>
      <c r="V1792" s="381">
        <v>32450</v>
      </c>
      <c r="W1792" s="381">
        <v>34700</v>
      </c>
      <c r="X1792" s="381">
        <v>36900</v>
      </c>
      <c r="Y1792" s="381">
        <v>31300</v>
      </c>
      <c r="Z1792" s="381">
        <v>35800</v>
      </c>
      <c r="AA1792" s="381">
        <v>40250</v>
      </c>
      <c r="AB1792" s="381">
        <v>44700</v>
      </c>
      <c r="AC1792" s="381">
        <v>48300</v>
      </c>
      <c r="AD1792" s="381">
        <v>51900</v>
      </c>
      <c r="AE1792" s="381">
        <v>55450</v>
      </c>
      <c r="AF1792" s="381">
        <v>59050</v>
      </c>
      <c r="AG1792" s="381">
        <v>9999</v>
      </c>
      <c r="AH1792" s="381" t="s">
        <v>9314</v>
      </c>
      <c r="AI1792" s="381" t="s">
        <v>9154</v>
      </c>
      <c r="AJ1792" s="381">
        <v>0</v>
      </c>
    </row>
    <row r="1793" spans="1:36">
      <c r="A1793" s="381" t="s">
        <v>556</v>
      </c>
      <c r="B1793" s="381" t="s">
        <v>9313</v>
      </c>
      <c r="C1793" s="381">
        <v>23</v>
      </c>
      <c r="D1793" s="381">
        <v>27</v>
      </c>
      <c r="E1793" s="381" t="s">
        <v>9308</v>
      </c>
      <c r="F1793" s="381" t="s">
        <v>9307</v>
      </c>
      <c r="G1793" s="381" t="s">
        <v>9306</v>
      </c>
      <c r="H1793" s="381">
        <v>55400</v>
      </c>
      <c r="I1793" s="381">
        <v>19600</v>
      </c>
      <c r="J1793" s="381">
        <v>22400</v>
      </c>
      <c r="K1793" s="381">
        <v>25200</v>
      </c>
      <c r="L1793" s="381">
        <v>27950</v>
      </c>
      <c r="M1793" s="381">
        <v>30200</v>
      </c>
      <c r="N1793" s="381">
        <v>32450</v>
      </c>
      <c r="O1793" s="381">
        <v>34700</v>
      </c>
      <c r="P1793" s="381">
        <v>36900</v>
      </c>
      <c r="Q1793" s="381">
        <v>12060</v>
      </c>
      <c r="R1793" s="381">
        <v>16240</v>
      </c>
      <c r="S1793" s="381">
        <v>20420</v>
      </c>
      <c r="T1793" s="381">
        <v>24600</v>
      </c>
      <c r="U1793" s="381">
        <v>28780</v>
      </c>
      <c r="V1793" s="381">
        <v>32450</v>
      </c>
      <c r="W1793" s="381">
        <v>34700</v>
      </c>
      <c r="X1793" s="381">
        <v>36900</v>
      </c>
      <c r="Y1793" s="381">
        <v>31300</v>
      </c>
      <c r="Z1793" s="381">
        <v>35800</v>
      </c>
      <c r="AA1793" s="381">
        <v>40250</v>
      </c>
      <c r="AB1793" s="381">
        <v>44700</v>
      </c>
      <c r="AC1793" s="381">
        <v>48300</v>
      </c>
      <c r="AD1793" s="381">
        <v>51900</v>
      </c>
      <c r="AE1793" s="381">
        <v>55450</v>
      </c>
      <c r="AF1793" s="381">
        <v>59050</v>
      </c>
      <c r="AG1793" s="381">
        <v>9999</v>
      </c>
      <c r="AH1793" s="381" t="s">
        <v>2303</v>
      </c>
      <c r="AI1793" s="381" t="s">
        <v>9154</v>
      </c>
      <c r="AJ1793" s="381">
        <v>0</v>
      </c>
    </row>
    <row r="1794" spans="1:36">
      <c r="A1794" s="381" t="s">
        <v>556</v>
      </c>
      <c r="B1794" s="381" t="s">
        <v>9312</v>
      </c>
      <c r="C1794" s="381">
        <v>23</v>
      </c>
      <c r="D1794" s="381">
        <v>27</v>
      </c>
      <c r="E1794" s="381" t="s">
        <v>9308</v>
      </c>
      <c r="F1794" s="381" t="s">
        <v>9307</v>
      </c>
      <c r="G1794" s="381" t="s">
        <v>9306</v>
      </c>
      <c r="H1794" s="381">
        <v>55400</v>
      </c>
      <c r="I1794" s="381">
        <v>19600</v>
      </c>
      <c r="J1794" s="381">
        <v>22400</v>
      </c>
      <c r="K1794" s="381">
        <v>25200</v>
      </c>
      <c r="L1794" s="381">
        <v>27950</v>
      </c>
      <c r="M1794" s="381">
        <v>30200</v>
      </c>
      <c r="N1794" s="381">
        <v>32450</v>
      </c>
      <c r="O1794" s="381">
        <v>34700</v>
      </c>
      <c r="P1794" s="381">
        <v>36900</v>
      </c>
      <c r="Q1794" s="381">
        <v>12060</v>
      </c>
      <c r="R1794" s="381">
        <v>16240</v>
      </c>
      <c r="S1794" s="381">
        <v>20420</v>
      </c>
      <c r="T1794" s="381">
        <v>24600</v>
      </c>
      <c r="U1794" s="381">
        <v>28780</v>
      </c>
      <c r="V1794" s="381">
        <v>32450</v>
      </c>
      <c r="W1794" s="381">
        <v>34700</v>
      </c>
      <c r="X1794" s="381">
        <v>36900</v>
      </c>
      <c r="Y1794" s="381">
        <v>31300</v>
      </c>
      <c r="Z1794" s="381">
        <v>35800</v>
      </c>
      <c r="AA1794" s="381">
        <v>40250</v>
      </c>
      <c r="AB1794" s="381">
        <v>44700</v>
      </c>
      <c r="AC1794" s="381">
        <v>48300</v>
      </c>
      <c r="AD1794" s="381">
        <v>51900</v>
      </c>
      <c r="AE1794" s="381">
        <v>55450</v>
      </c>
      <c r="AF1794" s="381">
        <v>59050</v>
      </c>
      <c r="AG1794" s="381">
        <v>9999</v>
      </c>
      <c r="AH1794" s="381" t="s">
        <v>6149</v>
      </c>
      <c r="AI1794" s="381" t="s">
        <v>9154</v>
      </c>
      <c r="AJ1794" s="381">
        <v>0</v>
      </c>
    </row>
    <row r="1795" spans="1:36">
      <c r="A1795" s="381" t="s">
        <v>556</v>
      </c>
      <c r="B1795" s="381" t="s">
        <v>9311</v>
      </c>
      <c r="C1795" s="381">
        <v>23</v>
      </c>
      <c r="D1795" s="381">
        <v>27</v>
      </c>
      <c r="E1795" s="381" t="s">
        <v>9308</v>
      </c>
      <c r="F1795" s="381" t="s">
        <v>9307</v>
      </c>
      <c r="G1795" s="381" t="s">
        <v>9306</v>
      </c>
      <c r="H1795" s="381">
        <v>55400</v>
      </c>
      <c r="I1795" s="381">
        <v>19600</v>
      </c>
      <c r="J1795" s="381">
        <v>22400</v>
      </c>
      <c r="K1795" s="381">
        <v>25200</v>
      </c>
      <c r="L1795" s="381">
        <v>27950</v>
      </c>
      <c r="M1795" s="381">
        <v>30200</v>
      </c>
      <c r="N1795" s="381">
        <v>32450</v>
      </c>
      <c r="O1795" s="381">
        <v>34700</v>
      </c>
      <c r="P1795" s="381">
        <v>36900</v>
      </c>
      <c r="Q1795" s="381">
        <v>12060</v>
      </c>
      <c r="R1795" s="381">
        <v>16240</v>
      </c>
      <c r="S1795" s="381">
        <v>20420</v>
      </c>
      <c r="T1795" s="381">
        <v>24600</v>
      </c>
      <c r="U1795" s="381">
        <v>28780</v>
      </c>
      <c r="V1795" s="381">
        <v>32450</v>
      </c>
      <c r="W1795" s="381">
        <v>34700</v>
      </c>
      <c r="X1795" s="381">
        <v>36900</v>
      </c>
      <c r="Y1795" s="381">
        <v>31300</v>
      </c>
      <c r="Z1795" s="381">
        <v>35800</v>
      </c>
      <c r="AA1795" s="381">
        <v>40250</v>
      </c>
      <c r="AB1795" s="381">
        <v>44700</v>
      </c>
      <c r="AC1795" s="381">
        <v>48300</v>
      </c>
      <c r="AD1795" s="381">
        <v>51900</v>
      </c>
      <c r="AE1795" s="381">
        <v>55450</v>
      </c>
      <c r="AF1795" s="381">
        <v>59050</v>
      </c>
      <c r="AG1795" s="381">
        <v>9999</v>
      </c>
      <c r="AH1795" s="381" t="s">
        <v>9310</v>
      </c>
      <c r="AI1795" s="381" t="s">
        <v>9154</v>
      </c>
      <c r="AJ1795" s="381">
        <v>0</v>
      </c>
    </row>
    <row r="1796" spans="1:36">
      <c r="A1796" s="381" t="s">
        <v>556</v>
      </c>
      <c r="B1796" s="381" t="s">
        <v>9309</v>
      </c>
      <c r="C1796" s="381">
        <v>23</v>
      </c>
      <c r="D1796" s="381">
        <v>27</v>
      </c>
      <c r="E1796" s="381" t="s">
        <v>9308</v>
      </c>
      <c r="F1796" s="381" t="s">
        <v>9307</v>
      </c>
      <c r="G1796" s="381" t="s">
        <v>9306</v>
      </c>
      <c r="H1796" s="381">
        <v>55400</v>
      </c>
      <c r="I1796" s="381">
        <v>19600</v>
      </c>
      <c r="J1796" s="381">
        <v>22400</v>
      </c>
      <c r="K1796" s="381">
        <v>25200</v>
      </c>
      <c r="L1796" s="381">
        <v>27950</v>
      </c>
      <c r="M1796" s="381">
        <v>30200</v>
      </c>
      <c r="N1796" s="381">
        <v>32450</v>
      </c>
      <c r="O1796" s="381">
        <v>34700</v>
      </c>
      <c r="P1796" s="381">
        <v>36900</v>
      </c>
      <c r="Q1796" s="381">
        <v>12060</v>
      </c>
      <c r="R1796" s="381">
        <v>16240</v>
      </c>
      <c r="S1796" s="381">
        <v>20420</v>
      </c>
      <c r="T1796" s="381">
        <v>24600</v>
      </c>
      <c r="U1796" s="381">
        <v>28780</v>
      </c>
      <c r="V1796" s="381">
        <v>32450</v>
      </c>
      <c r="W1796" s="381">
        <v>34700</v>
      </c>
      <c r="X1796" s="381">
        <v>36900</v>
      </c>
      <c r="Y1796" s="381">
        <v>31300</v>
      </c>
      <c r="Z1796" s="381">
        <v>35800</v>
      </c>
      <c r="AA1796" s="381">
        <v>40250</v>
      </c>
      <c r="AB1796" s="381">
        <v>44700</v>
      </c>
      <c r="AC1796" s="381">
        <v>48300</v>
      </c>
      <c r="AD1796" s="381">
        <v>51900</v>
      </c>
      <c r="AE1796" s="381">
        <v>55450</v>
      </c>
      <c r="AF1796" s="381">
        <v>59050</v>
      </c>
      <c r="AG1796" s="381">
        <v>730</v>
      </c>
      <c r="AH1796" s="381" t="s">
        <v>9305</v>
      </c>
      <c r="AI1796" s="381" t="s">
        <v>9154</v>
      </c>
      <c r="AJ1796" s="381">
        <v>0</v>
      </c>
    </row>
    <row r="1797" spans="1:36">
      <c r="A1797" s="381" t="s">
        <v>556</v>
      </c>
      <c r="B1797" s="381" t="s">
        <v>9304</v>
      </c>
      <c r="C1797" s="381">
        <v>23</v>
      </c>
      <c r="D1797" s="381">
        <v>29</v>
      </c>
      <c r="E1797" s="381" t="s">
        <v>9216</v>
      </c>
      <c r="F1797" s="381" t="s">
        <v>9215</v>
      </c>
      <c r="G1797" s="381" t="s">
        <v>1111</v>
      </c>
      <c r="H1797" s="381">
        <v>48700</v>
      </c>
      <c r="I1797" s="381">
        <v>19600</v>
      </c>
      <c r="J1797" s="381">
        <v>22400</v>
      </c>
      <c r="K1797" s="381">
        <v>25200</v>
      </c>
      <c r="L1797" s="381">
        <v>27950</v>
      </c>
      <c r="M1797" s="381">
        <v>30200</v>
      </c>
      <c r="N1797" s="381">
        <v>32450</v>
      </c>
      <c r="O1797" s="381">
        <v>34700</v>
      </c>
      <c r="P1797" s="381">
        <v>36900</v>
      </c>
      <c r="Q1797" s="381">
        <v>12060</v>
      </c>
      <c r="R1797" s="381">
        <v>16240</v>
      </c>
      <c r="S1797" s="381">
        <v>20420</v>
      </c>
      <c r="T1797" s="381">
        <v>24600</v>
      </c>
      <c r="U1797" s="381">
        <v>28780</v>
      </c>
      <c r="V1797" s="381">
        <v>32450</v>
      </c>
      <c r="W1797" s="381">
        <v>34700</v>
      </c>
      <c r="X1797" s="381">
        <v>36900</v>
      </c>
      <c r="Y1797" s="381">
        <v>31300</v>
      </c>
      <c r="Z1797" s="381">
        <v>35800</v>
      </c>
      <c r="AA1797" s="381">
        <v>40250</v>
      </c>
      <c r="AB1797" s="381">
        <v>44700</v>
      </c>
      <c r="AC1797" s="381">
        <v>48300</v>
      </c>
      <c r="AD1797" s="381">
        <v>51900</v>
      </c>
      <c r="AE1797" s="381">
        <v>55450</v>
      </c>
      <c r="AF1797" s="381">
        <v>59050</v>
      </c>
      <c r="AG1797" s="381">
        <v>9999</v>
      </c>
      <c r="AH1797" s="381" t="s">
        <v>2637</v>
      </c>
      <c r="AI1797" s="381" t="s">
        <v>9154</v>
      </c>
      <c r="AJ1797" s="381">
        <v>0</v>
      </c>
    </row>
    <row r="1798" spans="1:36">
      <c r="A1798" s="381" t="s">
        <v>556</v>
      </c>
      <c r="B1798" s="381" t="s">
        <v>9303</v>
      </c>
      <c r="C1798" s="381">
        <v>23</v>
      </c>
      <c r="D1798" s="381">
        <v>29</v>
      </c>
      <c r="E1798" s="381" t="s">
        <v>9216</v>
      </c>
      <c r="F1798" s="381" t="s">
        <v>9215</v>
      </c>
      <c r="G1798" s="381" t="s">
        <v>1111</v>
      </c>
      <c r="H1798" s="381">
        <v>48700</v>
      </c>
      <c r="I1798" s="381">
        <v>19600</v>
      </c>
      <c r="J1798" s="381">
        <v>22400</v>
      </c>
      <c r="K1798" s="381">
        <v>25200</v>
      </c>
      <c r="L1798" s="381">
        <v>27950</v>
      </c>
      <c r="M1798" s="381">
        <v>30200</v>
      </c>
      <c r="N1798" s="381">
        <v>32450</v>
      </c>
      <c r="O1798" s="381">
        <v>34700</v>
      </c>
      <c r="P1798" s="381">
        <v>36900</v>
      </c>
      <c r="Q1798" s="381">
        <v>12060</v>
      </c>
      <c r="R1798" s="381">
        <v>16240</v>
      </c>
      <c r="S1798" s="381">
        <v>20420</v>
      </c>
      <c r="T1798" s="381">
        <v>24600</v>
      </c>
      <c r="U1798" s="381">
        <v>28780</v>
      </c>
      <c r="V1798" s="381">
        <v>32450</v>
      </c>
      <c r="W1798" s="381">
        <v>34700</v>
      </c>
      <c r="X1798" s="381">
        <v>36900</v>
      </c>
      <c r="Y1798" s="381">
        <v>31300</v>
      </c>
      <c r="Z1798" s="381">
        <v>35800</v>
      </c>
      <c r="AA1798" s="381">
        <v>40250</v>
      </c>
      <c r="AB1798" s="381">
        <v>44700</v>
      </c>
      <c r="AC1798" s="381">
        <v>48300</v>
      </c>
      <c r="AD1798" s="381">
        <v>51900</v>
      </c>
      <c r="AE1798" s="381">
        <v>55450</v>
      </c>
      <c r="AF1798" s="381">
        <v>59050</v>
      </c>
      <c r="AG1798" s="381">
        <v>9999</v>
      </c>
      <c r="AH1798" s="381" t="s">
        <v>9302</v>
      </c>
      <c r="AI1798" s="381" t="s">
        <v>9154</v>
      </c>
      <c r="AJ1798" s="381">
        <v>0</v>
      </c>
    </row>
    <row r="1799" spans="1:36">
      <c r="A1799" s="381" t="s">
        <v>556</v>
      </c>
      <c r="B1799" s="381" t="s">
        <v>9301</v>
      </c>
      <c r="C1799" s="381">
        <v>23</v>
      </c>
      <c r="D1799" s="381">
        <v>29</v>
      </c>
      <c r="E1799" s="381" t="s">
        <v>9216</v>
      </c>
      <c r="F1799" s="381" t="s">
        <v>9215</v>
      </c>
      <c r="G1799" s="381" t="s">
        <v>1111</v>
      </c>
      <c r="H1799" s="381">
        <v>48700</v>
      </c>
      <c r="I1799" s="381">
        <v>19600</v>
      </c>
      <c r="J1799" s="381">
        <v>22400</v>
      </c>
      <c r="K1799" s="381">
        <v>25200</v>
      </c>
      <c r="L1799" s="381">
        <v>27950</v>
      </c>
      <c r="M1799" s="381">
        <v>30200</v>
      </c>
      <c r="N1799" s="381">
        <v>32450</v>
      </c>
      <c r="O1799" s="381">
        <v>34700</v>
      </c>
      <c r="P1799" s="381">
        <v>36900</v>
      </c>
      <c r="Q1799" s="381">
        <v>12060</v>
      </c>
      <c r="R1799" s="381">
        <v>16240</v>
      </c>
      <c r="S1799" s="381">
        <v>20420</v>
      </c>
      <c r="T1799" s="381">
        <v>24600</v>
      </c>
      <c r="U1799" s="381">
        <v>28780</v>
      </c>
      <c r="V1799" s="381">
        <v>32450</v>
      </c>
      <c r="W1799" s="381">
        <v>34700</v>
      </c>
      <c r="X1799" s="381">
        <v>36900</v>
      </c>
      <c r="Y1799" s="381">
        <v>31300</v>
      </c>
      <c r="Z1799" s="381">
        <v>35800</v>
      </c>
      <c r="AA1799" s="381">
        <v>40250</v>
      </c>
      <c r="AB1799" s="381">
        <v>44700</v>
      </c>
      <c r="AC1799" s="381">
        <v>48300</v>
      </c>
      <c r="AD1799" s="381">
        <v>51900</v>
      </c>
      <c r="AE1799" s="381">
        <v>55450</v>
      </c>
      <c r="AF1799" s="381">
        <v>59050</v>
      </c>
      <c r="AG1799" s="381">
        <v>9999</v>
      </c>
      <c r="AH1799" s="381" t="s">
        <v>9300</v>
      </c>
      <c r="AI1799" s="381" t="s">
        <v>9154</v>
      </c>
      <c r="AJ1799" s="381">
        <v>0</v>
      </c>
    </row>
    <row r="1800" spans="1:36">
      <c r="A1800" s="381" t="s">
        <v>556</v>
      </c>
      <c r="B1800" s="381" t="s">
        <v>9299</v>
      </c>
      <c r="C1800" s="381">
        <v>23</v>
      </c>
      <c r="D1800" s="381">
        <v>29</v>
      </c>
      <c r="E1800" s="381" t="s">
        <v>9216</v>
      </c>
      <c r="F1800" s="381" t="s">
        <v>9215</v>
      </c>
      <c r="G1800" s="381" t="s">
        <v>1111</v>
      </c>
      <c r="H1800" s="381">
        <v>48700</v>
      </c>
      <c r="I1800" s="381">
        <v>19600</v>
      </c>
      <c r="J1800" s="381">
        <v>22400</v>
      </c>
      <c r="K1800" s="381">
        <v>25200</v>
      </c>
      <c r="L1800" s="381">
        <v>27950</v>
      </c>
      <c r="M1800" s="381">
        <v>30200</v>
      </c>
      <c r="N1800" s="381">
        <v>32450</v>
      </c>
      <c r="O1800" s="381">
        <v>34700</v>
      </c>
      <c r="P1800" s="381">
        <v>36900</v>
      </c>
      <c r="Q1800" s="381">
        <v>12060</v>
      </c>
      <c r="R1800" s="381">
        <v>16240</v>
      </c>
      <c r="S1800" s="381">
        <v>20420</v>
      </c>
      <c r="T1800" s="381">
        <v>24600</v>
      </c>
      <c r="U1800" s="381">
        <v>28780</v>
      </c>
      <c r="V1800" s="381">
        <v>32450</v>
      </c>
      <c r="W1800" s="381">
        <v>34700</v>
      </c>
      <c r="X1800" s="381">
        <v>36900</v>
      </c>
      <c r="Y1800" s="381">
        <v>31300</v>
      </c>
      <c r="Z1800" s="381">
        <v>35800</v>
      </c>
      <c r="AA1800" s="381">
        <v>40250</v>
      </c>
      <c r="AB1800" s="381">
        <v>44700</v>
      </c>
      <c r="AC1800" s="381">
        <v>48300</v>
      </c>
      <c r="AD1800" s="381">
        <v>51900</v>
      </c>
      <c r="AE1800" s="381">
        <v>55450</v>
      </c>
      <c r="AF1800" s="381">
        <v>59050</v>
      </c>
      <c r="AG1800" s="381">
        <v>9999</v>
      </c>
      <c r="AH1800" s="381" t="s">
        <v>9298</v>
      </c>
      <c r="AI1800" s="381" t="s">
        <v>9154</v>
      </c>
      <c r="AJ1800" s="381">
        <v>0</v>
      </c>
    </row>
    <row r="1801" spans="1:36">
      <c r="A1801" s="381" t="s">
        <v>556</v>
      </c>
      <c r="B1801" s="381" t="s">
        <v>9297</v>
      </c>
      <c r="C1801" s="381">
        <v>23</v>
      </c>
      <c r="D1801" s="381">
        <v>29</v>
      </c>
      <c r="E1801" s="381" t="s">
        <v>9216</v>
      </c>
      <c r="F1801" s="381" t="s">
        <v>9215</v>
      </c>
      <c r="G1801" s="381" t="s">
        <v>1111</v>
      </c>
      <c r="H1801" s="381">
        <v>48700</v>
      </c>
      <c r="I1801" s="381">
        <v>19600</v>
      </c>
      <c r="J1801" s="381">
        <v>22400</v>
      </c>
      <c r="K1801" s="381">
        <v>25200</v>
      </c>
      <c r="L1801" s="381">
        <v>27950</v>
      </c>
      <c r="M1801" s="381">
        <v>30200</v>
      </c>
      <c r="N1801" s="381">
        <v>32450</v>
      </c>
      <c r="O1801" s="381">
        <v>34700</v>
      </c>
      <c r="P1801" s="381">
        <v>36900</v>
      </c>
      <c r="Q1801" s="381">
        <v>12060</v>
      </c>
      <c r="R1801" s="381">
        <v>16240</v>
      </c>
      <c r="S1801" s="381">
        <v>20420</v>
      </c>
      <c r="T1801" s="381">
        <v>24600</v>
      </c>
      <c r="U1801" s="381">
        <v>28780</v>
      </c>
      <c r="V1801" s="381">
        <v>32450</v>
      </c>
      <c r="W1801" s="381">
        <v>34700</v>
      </c>
      <c r="X1801" s="381">
        <v>36900</v>
      </c>
      <c r="Y1801" s="381">
        <v>31300</v>
      </c>
      <c r="Z1801" s="381">
        <v>35800</v>
      </c>
      <c r="AA1801" s="381">
        <v>40250</v>
      </c>
      <c r="AB1801" s="381">
        <v>44700</v>
      </c>
      <c r="AC1801" s="381">
        <v>48300</v>
      </c>
      <c r="AD1801" s="381">
        <v>51900</v>
      </c>
      <c r="AE1801" s="381">
        <v>55450</v>
      </c>
      <c r="AF1801" s="381">
        <v>59050</v>
      </c>
      <c r="AG1801" s="381">
        <v>9999</v>
      </c>
      <c r="AH1801" s="381" t="s">
        <v>9296</v>
      </c>
      <c r="AI1801" s="381" t="s">
        <v>9154</v>
      </c>
      <c r="AJ1801" s="381">
        <v>0</v>
      </c>
    </row>
    <row r="1802" spans="1:36">
      <c r="A1802" s="381" t="s">
        <v>556</v>
      </c>
      <c r="B1802" s="381" t="s">
        <v>9295</v>
      </c>
      <c r="C1802" s="381">
        <v>23</v>
      </c>
      <c r="D1802" s="381">
        <v>29</v>
      </c>
      <c r="E1802" s="381" t="s">
        <v>9216</v>
      </c>
      <c r="F1802" s="381" t="s">
        <v>9215</v>
      </c>
      <c r="G1802" s="381" t="s">
        <v>1111</v>
      </c>
      <c r="H1802" s="381">
        <v>48700</v>
      </c>
      <c r="I1802" s="381">
        <v>19600</v>
      </c>
      <c r="J1802" s="381">
        <v>22400</v>
      </c>
      <c r="K1802" s="381">
        <v>25200</v>
      </c>
      <c r="L1802" s="381">
        <v>27950</v>
      </c>
      <c r="M1802" s="381">
        <v>30200</v>
      </c>
      <c r="N1802" s="381">
        <v>32450</v>
      </c>
      <c r="O1802" s="381">
        <v>34700</v>
      </c>
      <c r="P1802" s="381">
        <v>36900</v>
      </c>
      <c r="Q1802" s="381">
        <v>12060</v>
      </c>
      <c r="R1802" s="381">
        <v>16240</v>
      </c>
      <c r="S1802" s="381">
        <v>20420</v>
      </c>
      <c r="T1802" s="381">
        <v>24600</v>
      </c>
      <c r="U1802" s="381">
        <v>28780</v>
      </c>
      <c r="V1802" s="381">
        <v>32450</v>
      </c>
      <c r="W1802" s="381">
        <v>34700</v>
      </c>
      <c r="X1802" s="381">
        <v>36900</v>
      </c>
      <c r="Y1802" s="381">
        <v>31300</v>
      </c>
      <c r="Z1802" s="381">
        <v>35800</v>
      </c>
      <c r="AA1802" s="381">
        <v>40250</v>
      </c>
      <c r="AB1802" s="381">
        <v>44700</v>
      </c>
      <c r="AC1802" s="381">
        <v>48300</v>
      </c>
      <c r="AD1802" s="381">
        <v>51900</v>
      </c>
      <c r="AE1802" s="381">
        <v>55450</v>
      </c>
      <c r="AF1802" s="381">
        <v>59050</v>
      </c>
      <c r="AG1802" s="381">
        <v>9999</v>
      </c>
      <c r="AH1802" s="381" t="s">
        <v>9294</v>
      </c>
      <c r="AI1802" s="381" t="s">
        <v>9154</v>
      </c>
      <c r="AJ1802" s="381">
        <v>0</v>
      </c>
    </row>
    <row r="1803" spans="1:36">
      <c r="A1803" s="381" t="s">
        <v>556</v>
      </c>
      <c r="B1803" s="381" t="s">
        <v>9293</v>
      </c>
      <c r="C1803" s="381">
        <v>23</v>
      </c>
      <c r="D1803" s="381">
        <v>29</v>
      </c>
      <c r="E1803" s="381" t="s">
        <v>9216</v>
      </c>
      <c r="F1803" s="381" t="s">
        <v>9215</v>
      </c>
      <c r="G1803" s="381" t="s">
        <v>1111</v>
      </c>
      <c r="H1803" s="381">
        <v>48700</v>
      </c>
      <c r="I1803" s="381">
        <v>19600</v>
      </c>
      <c r="J1803" s="381">
        <v>22400</v>
      </c>
      <c r="K1803" s="381">
        <v>25200</v>
      </c>
      <c r="L1803" s="381">
        <v>27950</v>
      </c>
      <c r="M1803" s="381">
        <v>30200</v>
      </c>
      <c r="N1803" s="381">
        <v>32450</v>
      </c>
      <c r="O1803" s="381">
        <v>34700</v>
      </c>
      <c r="P1803" s="381">
        <v>36900</v>
      </c>
      <c r="Q1803" s="381">
        <v>12060</v>
      </c>
      <c r="R1803" s="381">
        <v>16240</v>
      </c>
      <c r="S1803" s="381">
        <v>20420</v>
      </c>
      <c r="T1803" s="381">
        <v>24600</v>
      </c>
      <c r="U1803" s="381">
        <v>28780</v>
      </c>
      <c r="V1803" s="381">
        <v>32450</v>
      </c>
      <c r="W1803" s="381">
        <v>34700</v>
      </c>
      <c r="X1803" s="381">
        <v>36900</v>
      </c>
      <c r="Y1803" s="381">
        <v>31300</v>
      </c>
      <c r="Z1803" s="381">
        <v>35800</v>
      </c>
      <c r="AA1803" s="381">
        <v>40250</v>
      </c>
      <c r="AB1803" s="381">
        <v>44700</v>
      </c>
      <c r="AC1803" s="381">
        <v>48300</v>
      </c>
      <c r="AD1803" s="381">
        <v>51900</v>
      </c>
      <c r="AE1803" s="381">
        <v>55450</v>
      </c>
      <c r="AF1803" s="381">
        <v>59050</v>
      </c>
      <c r="AG1803" s="381">
        <v>9999</v>
      </c>
      <c r="AH1803" s="381" t="s">
        <v>9292</v>
      </c>
      <c r="AI1803" s="381" t="s">
        <v>9154</v>
      </c>
      <c r="AJ1803" s="381">
        <v>0</v>
      </c>
    </row>
    <row r="1804" spans="1:36">
      <c r="A1804" s="381" t="s">
        <v>556</v>
      </c>
      <c r="B1804" s="381" t="s">
        <v>9291</v>
      </c>
      <c r="C1804" s="381">
        <v>23</v>
      </c>
      <c r="D1804" s="381">
        <v>29</v>
      </c>
      <c r="E1804" s="381" t="s">
        <v>9216</v>
      </c>
      <c r="F1804" s="381" t="s">
        <v>9215</v>
      </c>
      <c r="G1804" s="381" t="s">
        <v>1111</v>
      </c>
      <c r="H1804" s="381">
        <v>48700</v>
      </c>
      <c r="I1804" s="381">
        <v>19600</v>
      </c>
      <c r="J1804" s="381">
        <v>22400</v>
      </c>
      <c r="K1804" s="381">
        <v>25200</v>
      </c>
      <c r="L1804" s="381">
        <v>27950</v>
      </c>
      <c r="M1804" s="381">
        <v>30200</v>
      </c>
      <c r="N1804" s="381">
        <v>32450</v>
      </c>
      <c r="O1804" s="381">
        <v>34700</v>
      </c>
      <c r="P1804" s="381">
        <v>36900</v>
      </c>
      <c r="Q1804" s="381">
        <v>12060</v>
      </c>
      <c r="R1804" s="381">
        <v>16240</v>
      </c>
      <c r="S1804" s="381">
        <v>20420</v>
      </c>
      <c r="T1804" s="381">
        <v>24600</v>
      </c>
      <c r="U1804" s="381">
        <v>28780</v>
      </c>
      <c r="V1804" s="381">
        <v>32450</v>
      </c>
      <c r="W1804" s="381">
        <v>34700</v>
      </c>
      <c r="X1804" s="381">
        <v>36900</v>
      </c>
      <c r="Y1804" s="381">
        <v>31300</v>
      </c>
      <c r="Z1804" s="381">
        <v>35800</v>
      </c>
      <c r="AA1804" s="381">
        <v>40250</v>
      </c>
      <c r="AB1804" s="381">
        <v>44700</v>
      </c>
      <c r="AC1804" s="381">
        <v>48300</v>
      </c>
      <c r="AD1804" s="381">
        <v>51900</v>
      </c>
      <c r="AE1804" s="381">
        <v>55450</v>
      </c>
      <c r="AF1804" s="381">
        <v>59050</v>
      </c>
      <c r="AG1804" s="381">
        <v>9999</v>
      </c>
      <c r="AH1804" s="381" t="s">
        <v>9290</v>
      </c>
      <c r="AI1804" s="381" t="s">
        <v>9154</v>
      </c>
      <c r="AJ1804" s="381">
        <v>0</v>
      </c>
    </row>
    <row r="1805" spans="1:36">
      <c r="A1805" s="381" t="s">
        <v>556</v>
      </c>
      <c r="B1805" s="381" t="s">
        <v>9289</v>
      </c>
      <c r="C1805" s="381">
        <v>23</v>
      </c>
      <c r="D1805" s="381">
        <v>29</v>
      </c>
      <c r="E1805" s="381" t="s">
        <v>9216</v>
      </c>
      <c r="F1805" s="381" t="s">
        <v>9215</v>
      </c>
      <c r="G1805" s="381" t="s">
        <v>1111</v>
      </c>
      <c r="H1805" s="381">
        <v>48700</v>
      </c>
      <c r="I1805" s="381">
        <v>19600</v>
      </c>
      <c r="J1805" s="381">
        <v>22400</v>
      </c>
      <c r="K1805" s="381">
        <v>25200</v>
      </c>
      <c r="L1805" s="381">
        <v>27950</v>
      </c>
      <c r="M1805" s="381">
        <v>30200</v>
      </c>
      <c r="N1805" s="381">
        <v>32450</v>
      </c>
      <c r="O1805" s="381">
        <v>34700</v>
      </c>
      <c r="P1805" s="381">
        <v>36900</v>
      </c>
      <c r="Q1805" s="381">
        <v>12060</v>
      </c>
      <c r="R1805" s="381">
        <v>16240</v>
      </c>
      <c r="S1805" s="381">
        <v>20420</v>
      </c>
      <c r="T1805" s="381">
        <v>24600</v>
      </c>
      <c r="U1805" s="381">
        <v>28780</v>
      </c>
      <c r="V1805" s="381">
        <v>32450</v>
      </c>
      <c r="W1805" s="381">
        <v>34700</v>
      </c>
      <c r="X1805" s="381">
        <v>36900</v>
      </c>
      <c r="Y1805" s="381">
        <v>31300</v>
      </c>
      <c r="Z1805" s="381">
        <v>35800</v>
      </c>
      <c r="AA1805" s="381">
        <v>40250</v>
      </c>
      <c r="AB1805" s="381">
        <v>44700</v>
      </c>
      <c r="AC1805" s="381">
        <v>48300</v>
      </c>
      <c r="AD1805" s="381">
        <v>51900</v>
      </c>
      <c r="AE1805" s="381">
        <v>55450</v>
      </c>
      <c r="AF1805" s="381">
        <v>59050</v>
      </c>
      <c r="AG1805" s="381">
        <v>9999</v>
      </c>
      <c r="AH1805" s="381" t="s">
        <v>2508</v>
      </c>
      <c r="AI1805" s="381" t="s">
        <v>9154</v>
      </c>
      <c r="AJ1805" s="381">
        <v>0</v>
      </c>
    </row>
    <row r="1806" spans="1:36">
      <c r="A1806" s="381" t="s">
        <v>556</v>
      </c>
      <c r="B1806" s="381" t="s">
        <v>9288</v>
      </c>
      <c r="C1806" s="381">
        <v>23</v>
      </c>
      <c r="D1806" s="381">
        <v>29</v>
      </c>
      <c r="E1806" s="381" t="s">
        <v>9216</v>
      </c>
      <c r="F1806" s="381" t="s">
        <v>9215</v>
      </c>
      <c r="G1806" s="381" t="s">
        <v>1111</v>
      </c>
      <c r="H1806" s="381">
        <v>48700</v>
      </c>
      <c r="I1806" s="381">
        <v>19600</v>
      </c>
      <c r="J1806" s="381">
        <v>22400</v>
      </c>
      <c r="K1806" s="381">
        <v>25200</v>
      </c>
      <c r="L1806" s="381">
        <v>27950</v>
      </c>
      <c r="M1806" s="381">
        <v>30200</v>
      </c>
      <c r="N1806" s="381">
        <v>32450</v>
      </c>
      <c r="O1806" s="381">
        <v>34700</v>
      </c>
      <c r="P1806" s="381">
        <v>36900</v>
      </c>
      <c r="Q1806" s="381">
        <v>12060</v>
      </c>
      <c r="R1806" s="381">
        <v>16240</v>
      </c>
      <c r="S1806" s="381">
        <v>20420</v>
      </c>
      <c r="T1806" s="381">
        <v>24600</v>
      </c>
      <c r="U1806" s="381">
        <v>28780</v>
      </c>
      <c r="V1806" s="381">
        <v>32450</v>
      </c>
      <c r="W1806" s="381">
        <v>34700</v>
      </c>
      <c r="X1806" s="381">
        <v>36900</v>
      </c>
      <c r="Y1806" s="381">
        <v>31300</v>
      </c>
      <c r="Z1806" s="381">
        <v>35800</v>
      </c>
      <c r="AA1806" s="381">
        <v>40250</v>
      </c>
      <c r="AB1806" s="381">
        <v>44700</v>
      </c>
      <c r="AC1806" s="381">
        <v>48300</v>
      </c>
      <c r="AD1806" s="381">
        <v>51900</v>
      </c>
      <c r="AE1806" s="381">
        <v>55450</v>
      </c>
      <c r="AF1806" s="381">
        <v>59050</v>
      </c>
      <c r="AG1806" s="381">
        <v>9999</v>
      </c>
      <c r="AH1806" s="381" t="s">
        <v>9287</v>
      </c>
      <c r="AI1806" s="381" t="s">
        <v>9154</v>
      </c>
      <c r="AJ1806" s="381">
        <v>0</v>
      </c>
    </row>
    <row r="1807" spans="1:36">
      <c r="A1807" s="381" t="s">
        <v>556</v>
      </c>
      <c r="B1807" s="381" t="s">
        <v>9286</v>
      </c>
      <c r="C1807" s="381">
        <v>23</v>
      </c>
      <c r="D1807" s="381">
        <v>29</v>
      </c>
      <c r="E1807" s="381" t="s">
        <v>9216</v>
      </c>
      <c r="F1807" s="381" t="s">
        <v>9215</v>
      </c>
      <c r="G1807" s="381" t="s">
        <v>1111</v>
      </c>
      <c r="H1807" s="381">
        <v>48700</v>
      </c>
      <c r="I1807" s="381">
        <v>19600</v>
      </c>
      <c r="J1807" s="381">
        <v>22400</v>
      </c>
      <c r="K1807" s="381">
        <v>25200</v>
      </c>
      <c r="L1807" s="381">
        <v>27950</v>
      </c>
      <c r="M1807" s="381">
        <v>30200</v>
      </c>
      <c r="N1807" s="381">
        <v>32450</v>
      </c>
      <c r="O1807" s="381">
        <v>34700</v>
      </c>
      <c r="P1807" s="381">
        <v>36900</v>
      </c>
      <c r="Q1807" s="381">
        <v>12060</v>
      </c>
      <c r="R1807" s="381">
        <v>16240</v>
      </c>
      <c r="S1807" s="381">
        <v>20420</v>
      </c>
      <c r="T1807" s="381">
        <v>24600</v>
      </c>
      <c r="U1807" s="381">
        <v>28780</v>
      </c>
      <c r="V1807" s="381">
        <v>32450</v>
      </c>
      <c r="W1807" s="381">
        <v>34700</v>
      </c>
      <c r="X1807" s="381">
        <v>36900</v>
      </c>
      <c r="Y1807" s="381">
        <v>31300</v>
      </c>
      <c r="Z1807" s="381">
        <v>35800</v>
      </c>
      <c r="AA1807" s="381">
        <v>40250</v>
      </c>
      <c r="AB1807" s="381">
        <v>44700</v>
      </c>
      <c r="AC1807" s="381">
        <v>48300</v>
      </c>
      <c r="AD1807" s="381">
        <v>51900</v>
      </c>
      <c r="AE1807" s="381">
        <v>55450</v>
      </c>
      <c r="AF1807" s="381">
        <v>59050</v>
      </c>
      <c r="AG1807" s="381">
        <v>9999</v>
      </c>
      <c r="AH1807" s="381" t="s">
        <v>9285</v>
      </c>
      <c r="AI1807" s="381" t="s">
        <v>9154</v>
      </c>
      <c r="AJ1807" s="381">
        <v>0</v>
      </c>
    </row>
    <row r="1808" spans="1:36">
      <c r="A1808" s="381" t="s">
        <v>556</v>
      </c>
      <c r="B1808" s="381" t="s">
        <v>9284</v>
      </c>
      <c r="C1808" s="381">
        <v>23</v>
      </c>
      <c r="D1808" s="381">
        <v>29</v>
      </c>
      <c r="E1808" s="381" t="s">
        <v>9216</v>
      </c>
      <c r="F1808" s="381" t="s">
        <v>9215</v>
      </c>
      <c r="G1808" s="381" t="s">
        <v>1111</v>
      </c>
      <c r="H1808" s="381">
        <v>48700</v>
      </c>
      <c r="I1808" s="381">
        <v>19600</v>
      </c>
      <c r="J1808" s="381">
        <v>22400</v>
      </c>
      <c r="K1808" s="381">
        <v>25200</v>
      </c>
      <c r="L1808" s="381">
        <v>27950</v>
      </c>
      <c r="M1808" s="381">
        <v>30200</v>
      </c>
      <c r="N1808" s="381">
        <v>32450</v>
      </c>
      <c r="O1808" s="381">
        <v>34700</v>
      </c>
      <c r="P1808" s="381">
        <v>36900</v>
      </c>
      <c r="Q1808" s="381">
        <v>12060</v>
      </c>
      <c r="R1808" s="381">
        <v>16240</v>
      </c>
      <c r="S1808" s="381">
        <v>20420</v>
      </c>
      <c r="T1808" s="381">
        <v>24600</v>
      </c>
      <c r="U1808" s="381">
        <v>28780</v>
      </c>
      <c r="V1808" s="381">
        <v>32450</v>
      </c>
      <c r="W1808" s="381">
        <v>34700</v>
      </c>
      <c r="X1808" s="381">
        <v>36900</v>
      </c>
      <c r="Y1808" s="381">
        <v>31300</v>
      </c>
      <c r="Z1808" s="381">
        <v>35800</v>
      </c>
      <c r="AA1808" s="381">
        <v>40250</v>
      </c>
      <c r="AB1808" s="381">
        <v>44700</v>
      </c>
      <c r="AC1808" s="381">
        <v>48300</v>
      </c>
      <c r="AD1808" s="381">
        <v>51900</v>
      </c>
      <c r="AE1808" s="381">
        <v>55450</v>
      </c>
      <c r="AF1808" s="381">
        <v>59050</v>
      </c>
      <c r="AG1808" s="381">
        <v>9999</v>
      </c>
      <c r="AH1808" s="381" t="s">
        <v>6523</v>
      </c>
      <c r="AI1808" s="381" t="s">
        <v>9154</v>
      </c>
      <c r="AJ1808" s="381">
        <v>0</v>
      </c>
    </row>
    <row r="1809" spans="1:36">
      <c r="A1809" s="381" t="s">
        <v>556</v>
      </c>
      <c r="B1809" s="381" t="s">
        <v>9283</v>
      </c>
      <c r="C1809" s="381">
        <v>23</v>
      </c>
      <c r="D1809" s="381">
        <v>29</v>
      </c>
      <c r="E1809" s="381" t="s">
        <v>9216</v>
      </c>
      <c r="F1809" s="381" t="s">
        <v>9215</v>
      </c>
      <c r="G1809" s="381" t="s">
        <v>1111</v>
      </c>
      <c r="H1809" s="381">
        <v>48700</v>
      </c>
      <c r="I1809" s="381">
        <v>19600</v>
      </c>
      <c r="J1809" s="381">
        <v>22400</v>
      </c>
      <c r="K1809" s="381">
        <v>25200</v>
      </c>
      <c r="L1809" s="381">
        <v>27950</v>
      </c>
      <c r="M1809" s="381">
        <v>30200</v>
      </c>
      <c r="N1809" s="381">
        <v>32450</v>
      </c>
      <c r="O1809" s="381">
        <v>34700</v>
      </c>
      <c r="P1809" s="381">
        <v>36900</v>
      </c>
      <c r="Q1809" s="381">
        <v>12060</v>
      </c>
      <c r="R1809" s="381">
        <v>16240</v>
      </c>
      <c r="S1809" s="381">
        <v>20420</v>
      </c>
      <c r="T1809" s="381">
        <v>24600</v>
      </c>
      <c r="U1809" s="381">
        <v>28780</v>
      </c>
      <c r="V1809" s="381">
        <v>32450</v>
      </c>
      <c r="W1809" s="381">
        <v>34700</v>
      </c>
      <c r="X1809" s="381">
        <v>36900</v>
      </c>
      <c r="Y1809" s="381">
        <v>31300</v>
      </c>
      <c r="Z1809" s="381">
        <v>35800</v>
      </c>
      <c r="AA1809" s="381">
        <v>40250</v>
      </c>
      <c r="AB1809" s="381">
        <v>44700</v>
      </c>
      <c r="AC1809" s="381">
        <v>48300</v>
      </c>
      <c r="AD1809" s="381">
        <v>51900</v>
      </c>
      <c r="AE1809" s="381">
        <v>55450</v>
      </c>
      <c r="AF1809" s="381">
        <v>59050</v>
      </c>
      <c r="AG1809" s="381">
        <v>9999</v>
      </c>
      <c r="AH1809" s="381" t="s">
        <v>9282</v>
      </c>
      <c r="AI1809" s="381" t="s">
        <v>9154</v>
      </c>
      <c r="AJ1809" s="381">
        <v>0</v>
      </c>
    </row>
    <row r="1810" spans="1:36">
      <c r="A1810" s="381" t="s">
        <v>556</v>
      </c>
      <c r="B1810" s="381" t="s">
        <v>9281</v>
      </c>
      <c r="C1810" s="381">
        <v>23</v>
      </c>
      <c r="D1810" s="381">
        <v>29</v>
      </c>
      <c r="E1810" s="381" t="s">
        <v>9216</v>
      </c>
      <c r="F1810" s="381" t="s">
        <v>9215</v>
      </c>
      <c r="G1810" s="381" t="s">
        <v>1111</v>
      </c>
      <c r="H1810" s="381">
        <v>48700</v>
      </c>
      <c r="I1810" s="381">
        <v>19600</v>
      </c>
      <c r="J1810" s="381">
        <v>22400</v>
      </c>
      <c r="K1810" s="381">
        <v>25200</v>
      </c>
      <c r="L1810" s="381">
        <v>27950</v>
      </c>
      <c r="M1810" s="381">
        <v>30200</v>
      </c>
      <c r="N1810" s="381">
        <v>32450</v>
      </c>
      <c r="O1810" s="381">
        <v>34700</v>
      </c>
      <c r="P1810" s="381">
        <v>36900</v>
      </c>
      <c r="Q1810" s="381">
        <v>12060</v>
      </c>
      <c r="R1810" s="381">
        <v>16240</v>
      </c>
      <c r="S1810" s="381">
        <v>20420</v>
      </c>
      <c r="T1810" s="381">
        <v>24600</v>
      </c>
      <c r="U1810" s="381">
        <v>28780</v>
      </c>
      <c r="V1810" s="381">
        <v>32450</v>
      </c>
      <c r="W1810" s="381">
        <v>34700</v>
      </c>
      <c r="X1810" s="381">
        <v>36900</v>
      </c>
      <c r="Y1810" s="381">
        <v>31300</v>
      </c>
      <c r="Z1810" s="381">
        <v>35800</v>
      </c>
      <c r="AA1810" s="381">
        <v>40250</v>
      </c>
      <c r="AB1810" s="381">
        <v>44700</v>
      </c>
      <c r="AC1810" s="381">
        <v>48300</v>
      </c>
      <c r="AD1810" s="381">
        <v>51900</v>
      </c>
      <c r="AE1810" s="381">
        <v>55450</v>
      </c>
      <c r="AF1810" s="381">
        <v>59050</v>
      </c>
      <c r="AG1810" s="381">
        <v>9999</v>
      </c>
      <c r="AH1810" s="381" t="s">
        <v>9280</v>
      </c>
      <c r="AI1810" s="381" t="s">
        <v>9154</v>
      </c>
      <c r="AJ1810" s="381">
        <v>0</v>
      </c>
    </row>
    <row r="1811" spans="1:36">
      <c r="A1811" s="381" t="s">
        <v>556</v>
      </c>
      <c r="B1811" s="381" t="s">
        <v>9279</v>
      </c>
      <c r="C1811" s="381">
        <v>23</v>
      </c>
      <c r="D1811" s="381">
        <v>29</v>
      </c>
      <c r="E1811" s="381" t="s">
        <v>9216</v>
      </c>
      <c r="F1811" s="381" t="s">
        <v>9215</v>
      </c>
      <c r="G1811" s="381" t="s">
        <v>1111</v>
      </c>
      <c r="H1811" s="381">
        <v>48700</v>
      </c>
      <c r="I1811" s="381">
        <v>19600</v>
      </c>
      <c r="J1811" s="381">
        <v>22400</v>
      </c>
      <c r="K1811" s="381">
        <v>25200</v>
      </c>
      <c r="L1811" s="381">
        <v>27950</v>
      </c>
      <c r="M1811" s="381">
        <v>30200</v>
      </c>
      <c r="N1811" s="381">
        <v>32450</v>
      </c>
      <c r="O1811" s="381">
        <v>34700</v>
      </c>
      <c r="P1811" s="381">
        <v>36900</v>
      </c>
      <c r="Q1811" s="381">
        <v>12060</v>
      </c>
      <c r="R1811" s="381">
        <v>16240</v>
      </c>
      <c r="S1811" s="381">
        <v>20420</v>
      </c>
      <c r="T1811" s="381">
        <v>24600</v>
      </c>
      <c r="U1811" s="381">
        <v>28780</v>
      </c>
      <c r="V1811" s="381">
        <v>32450</v>
      </c>
      <c r="W1811" s="381">
        <v>34700</v>
      </c>
      <c r="X1811" s="381">
        <v>36900</v>
      </c>
      <c r="Y1811" s="381">
        <v>31300</v>
      </c>
      <c r="Z1811" s="381">
        <v>35800</v>
      </c>
      <c r="AA1811" s="381">
        <v>40250</v>
      </c>
      <c r="AB1811" s="381">
        <v>44700</v>
      </c>
      <c r="AC1811" s="381">
        <v>48300</v>
      </c>
      <c r="AD1811" s="381">
        <v>51900</v>
      </c>
      <c r="AE1811" s="381">
        <v>55450</v>
      </c>
      <c r="AF1811" s="381">
        <v>59050</v>
      </c>
      <c r="AG1811" s="381">
        <v>9999</v>
      </c>
      <c r="AH1811" s="381" t="s">
        <v>9278</v>
      </c>
      <c r="AI1811" s="381" t="s">
        <v>9154</v>
      </c>
      <c r="AJ1811" s="381">
        <v>0</v>
      </c>
    </row>
    <row r="1812" spans="1:36">
      <c r="A1812" s="381" t="s">
        <v>556</v>
      </c>
      <c r="B1812" s="381" t="s">
        <v>9277</v>
      </c>
      <c r="C1812" s="381">
        <v>23</v>
      </c>
      <c r="D1812" s="381">
        <v>29</v>
      </c>
      <c r="E1812" s="381" t="s">
        <v>9216</v>
      </c>
      <c r="F1812" s="381" t="s">
        <v>9215</v>
      </c>
      <c r="G1812" s="381" t="s">
        <v>1111</v>
      </c>
      <c r="H1812" s="381">
        <v>48700</v>
      </c>
      <c r="I1812" s="381">
        <v>19600</v>
      </c>
      <c r="J1812" s="381">
        <v>22400</v>
      </c>
      <c r="K1812" s="381">
        <v>25200</v>
      </c>
      <c r="L1812" s="381">
        <v>27950</v>
      </c>
      <c r="M1812" s="381">
        <v>30200</v>
      </c>
      <c r="N1812" s="381">
        <v>32450</v>
      </c>
      <c r="O1812" s="381">
        <v>34700</v>
      </c>
      <c r="P1812" s="381">
        <v>36900</v>
      </c>
      <c r="Q1812" s="381">
        <v>12060</v>
      </c>
      <c r="R1812" s="381">
        <v>16240</v>
      </c>
      <c r="S1812" s="381">
        <v>20420</v>
      </c>
      <c r="T1812" s="381">
        <v>24600</v>
      </c>
      <c r="U1812" s="381">
        <v>28780</v>
      </c>
      <c r="V1812" s="381">
        <v>32450</v>
      </c>
      <c r="W1812" s="381">
        <v>34700</v>
      </c>
      <c r="X1812" s="381">
        <v>36900</v>
      </c>
      <c r="Y1812" s="381">
        <v>31300</v>
      </c>
      <c r="Z1812" s="381">
        <v>35800</v>
      </c>
      <c r="AA1812" s="381">
        <v>40250</v>
      </c>
      <c r="AB1812" s="381">
        <v>44700</v>
      </c>
      <c r="AC1812" s="381">
        <v>48300</v>
      </c>
      <c r="AD1812" s="381">
        <v>51900</v>
      </c>
      <c r="AE1812" s="381">
        <v>55450</v>
      </c>
      <c r="AF1812" s="381">
        <v>59050</v>
      </c>
      <c r="AG1812" s="381">
        <v>9999</v>
      </c>
      <c r="AH1812" s="381" t="s">
        <v>9276</v>
      </c>
      <c r="AI1812" s="381" t="s">
        <v>9154</v>
      </c>
      <c r="AJ1812" s="381">
        <v>0</v>
      </c>
    </row>
    <row r="1813" spans="1:36">
      <c r="A1813" s="381" t="s">
        <v>556</v>
      </c>
      <c r="B1813" s="381" t="s">
        <v>9275</v>
      </c>
      <c r="C1813" s="381">
        <v>23</v>
      </c>
      <c r="D1813" s="381">
        <v>29</v>
      </c>
      <c r="E1813" s="381" t="s">
        <v>9216</v>
      </c>
      <c r="F1813" s="381" t="s">
        <v>9215</v>
      </c>
      <c r="G1813" s="381" t="s">
        <v>1111</v>
      </c>
      <c r="H1813" s="381">
        <v>48700</v>
      </c>
      <c r="I1813" s="381">
        <v>19600</v>
      </c>
      <c r="J1813" s="381">
        <v>22400</v>
      </c>
      <c r="K1813" s="381">
        <v>25200</v>
      </c>
      <c r="L1813" s="381">
        <v>27950</v>
      </c>
      <c r="M1813" s="381">
        <v>30200</v>
      </c>
      <c r="N1813" s="381">
        <v>32450</v>
      </c>
      <c r="O1813" s="381">
        <v>34700</v>
      </c>
      <c r="P1813" s="381">
        <v>36900</v>
      </c>
      <c r="Q1813" s="381">
        <v>12060</v>
      </c>
      <c r="R1813" s="381">
        <v>16240</v>
      </c>
      <c r="S1813" s="381">
        <v>20420</v>
      </c>
      <c r="T1813" s="381">
        <v>24600</v>
      </c>
      <c r="U1813" s="381">
        <v>28780</v>
      </c>
      <c r="V1813" s="381">
        <v>32450</v>
      </c>
      <c r="W1813" s="381">
        <v>34700</v>
      </c>
      <c r="X1813" s="381">
        <v>36900</v>
      </c>
      <c r="Y1813" s="381">
        <v>31300</v>
      </c>
      <c r="Z1813" s="381">
        <v>35800</v>
      </c>
      <c r="AA1813" s="381">
        <v>40250</v>
      </c>
      <c r="AB1813" s="381">
        <v>44700</v>
      </c>
      <c r="AC1813" s="381">
        <v>48300</v>
      </c>
      <c r="AD1813" s="381">
        <v>51900</v>
      </c>
      <c r="AE1813" s="381">
        <v>55450</v>
      </c>
      <c r="AF1813" s="381">
        <v>59050</v>
      </c>
      <c r="AG1813" s="381">
        <v>9999</v>
      </c>
      <c r="AH1813" s="381" t="s">
        <v>9274</v>
      </c>
      <c r="AI1813" s="381" t="s">
        <v>9154</v>
      </c>
      <c r="AJ1813" s="381">
        <v>0</v>
      </c>
    </row>
    <row r="1814" spans="1:36">
      <c r="A1814" s="381" t="s">
        <v>556</v>
      </c>
      <c r="B1814" s="381" t="s">
        <v>9273</v>
      </c>
      <c r="C1814" s="381">
        <v>23</v>
      </c>
      <c r="D1814" s="381">
        <v>29</v>
      </c>
      <c r="E1814" s="381" t="s">
        <v>9216</v>
      </c>
      <c r="F1814" s="381" t="s">
        <v>9215</v>
      </c>
      <c r="G1814" s="381" t="s">
        <v>1111</v>
      </c>
      <c r="H1814" s="381">
        <v>48700</v>
      </c>
      <c r="I1814" s="381">
        <v>19600</v>
      </c>
      <c r="J1814" s="381">
        <v>22400</v>
      </c>
      <c r="K1814" s="381">
        <v>25200</v>
      </c>
      <c r="L1814" s="381">
        <v>27950</v>
      </c>
      <c r="M1814" s="381">
        <v>30200</v>
      </c>
      <c r="N1814" s="381">
        <v>32450</v>
      </c>
      <c r="O1814" s="381">
        <v>34700</v>
      </c>
      <c r="P1814" s="381">
        <v>36900</v>
      </c>
      <c r="Q1814" s="381">
        <v>12060</v>
      </c>
      <c r="R1814" s="381">
        <v>16240</v>
      </c>
      <c r="S1814" s="381">
        <v>20420</v>
      </c>
      <c r="T1814" s="381">
        <v>24600</v>
      </c>
      <c r="U1814" s="381">
        <v>28780</v>
      </c>
      <c r="V1814" s="381">
        <v>32450</v>
      </c>
      <c r="W1814" s="381">
        <v>34700</v>
      </c>
      <c r="X1814" s="381">
        <v>36900</v>
      </c>
      <c r="Y1814" s="381">
        <v>31300</v>
      </c>
      <c r="Z1814" s="381">
        <v>35800</v>
      </c>
      <c r="AA1814" s="381">
        <v>40250</v>
      </c>
      <c r="AB1814" s="381">
        <v>44700</v>
      </c>
      <c r="AC1814" s="381">
        <v>48300</v>
      </c>
      <c r="AD1814" s="381">
        <v>51900</v>
      </c>
      <c r="AE1814" s="381">
        <v>55450</v>
      </c>
      <c r="AF1814" s="381">
        <v>59050</v>
      </c>
      <c r="AG1814" s="381">
        <v>9999</v>
      </c>
      <c r="AH1814" s="381" t="s">
        <v>9272</v>
      </c>
      <c r="AI1814" s="381" t="s">
        <v>9154</v>
      </c>
      <c r="AJ1814" s="381">
        <v>0</v>
      </c>
    </row>
    <row r="1815" spans="1:36">
      <c r="A1815" s="381" t="s">
        <v>556</v>
      </c>
      <c r="B1815" s="381" t="s">
        <v>9271</v>
      </c>
      <c r="C1815" s="381">
        <v>23</v>
      </c>
      <c r="D1815" s="381">
        <v>29</v>
      </c>
      <c r="E1815" s="381" t="s">
        <v>9216</v>
      </c>
      <c r="F1815" s="381" t="s">
        <v>9215</v>
      </c>
      <c r="G1815" s="381" t="s">
        <v>1111</v>
      </c>
      <c r="H1815" s="381">
        <v>48700</v>
      </c>
      <c r="I1815" s="381">
        <v>19600</v>
      </c>
      <c r="J1815" s="381">
        <v>22400</v>
      </c>
      <c r="K1815" s="381">
        <v>25200</v>
      </c>
      <c r="L1815" s="381">
        <v>27950</v>
      </c>
      <c r="M1815" s="381">
        <v>30200</v>
      </c>
      <c r="N1815" s="381">
        <v>32450</v>
      </c>
      <c r="O1815" s="381">
        <v>34700</v>
      </c>
      <c r="P1815" s="381">
        <v>36900</v>
      </c>
      <c r="Q1815" s="381">
        <v>12060</v>
      </c>
      <c r="R1815" s="381">
        <v>16240</v>
      </c>
      <c r="S1815" s="381">
        <v>20420</v>
      </c>
      <c r="T1815" s="381">
        <v>24600</v>
      </c>
      <c r="U1815" s="381">
        <v>28780</v>
      </c>
      <c r="V1815" s="381">
        <v>32450</v>
      </c>
      <c r="W1815" s="381">
        <v>34700</v>
      </c>
      <c r="X1815" s="381">
        <v>36900</v>
      </c>
      <c r="Y1815" s="381">
        <v>31300</v>
      </c>
      <c r="Z1815" s="381">
        <v>35800</v>
      </c>
      <c r="AA1815" s="381">
        <v>40250</v>
      </c>
      <c r="AB1815" s="381">
        <v>44700</v>
      </c>
      <c r="AC1815" s="381">
        <v>48300</v>
      </c>
      <c r="AD1815" s="381">
        <v>51900</v>
      </c>
      <c r="AE1815" s="381">
        <v>55450</v>
      </c>
      <c r="AF1815" s="381">
        <v>59050</v>
      </c>
      <c r="AG1815" s="381">
        <v>9999</v>
      </c>
      <c r="AH1815" s="381" t="s">
        <v>9270</v>
      </c>
      <c r="AI1815" s="381" t="s">
        <v>9154</v>
      </c>
      <c r="AJ1815" s="381">
        <v>0</v>
      </c>
    </row>
    <row r="1816" spans="1:36">
      <c r="A1816" s="381" t="s">
        <v>556</v>
      </c>
      <c r="B1816" s="381" t="s">
        <v>9269</v>
      </c>
      <c r="C1816" s="381">
        <v>23</v>
      </c>
      <c r="D1816" s="381">
        <v>29</v>
      </c>
      <c r="E1816" s="381" t="s">
        <v>9216</v>
      </c>
      <c r="F1816" s="381" t="s">
        <v>9215</v>
      </c>
      <c r="G1816" s="381" t="s">
        <v>1111</v>
      </c>
      <c r="H1816" s="381">
        <v>48700</v>
      </c>
      <c r="I1816" s="381">
        <v>19600</v>
      </c>
      <c r="J1816" s="381">
        <v>22400</v>
      </c>
      <c r="K1816" s="381">
        <v>25200</v>
      </c>
      <c r="L1816" s="381">
        <v>27950</v>
      </c>
      <c r="M1816" s="381">
        <v>30200</v>
      </c>
      <c r="N1816" s="381">
        <v>32450</v>
      </c>
      <c r="O1816" s="381">
        <v>34700</v>
      </c>
      <c r="P1816" s="381">
        <v>36900</v>
      </c>
      <c r="Q1816" s="381">
        <v>12060</v>
      </c>
      <c r="R1816" s="381">
        <v>16240</v>
      </c>
      <c r="S1816" s="381">
        <v>20420</v>
      </c>
      <c r="T1816" s="381">
        <v>24600</v>
      </c>
      <c r="U1816" s="381">
        <v>28780</v>
      </c>
      <c r="V1816" s="381">
        <v>32450</v>
      </c>
      <c r="W1816" s="381">
        <v>34700</v>
      </c>
      <c r="X1816" s="381">
        <v>36900</v>
      </c>
      <c r="Y1816" s="381">
        <v>31300</v>
      </c>
      <c r="Z1816" s="381">
        <v>35800</v>
      </c>
      <c r="AA1816" s="381">
        <v>40250</v>
      </c>
      <c r="AB1816" s="381">
        <v>44700</v>
      </c>
      <c r="AC1816" s="381">
        <v>48300</v>
      </c>
      <c r="AD1816" s="381">
        <v>51900</v>
      </c>
      <c r="AE1816" s="381">
        <v>55450</v>
      </c>
      <c r="AF1816" s="381">
        <v>59050</v>
      </c>
      <c r="AG1816" s="381">
        <v>9999</v>
      </c>
      <c r="AH1816" s="381" t="s">
        <v>9268</v>
      </c>
      <c r="AI1816" s="381" t="s">
        <v>9154</v>
      </c>
      <c r="AJ1816" s="381">
        <v>0</v>
      </c>
    </row>
    <row r="1817" spans="1:36">
      <c r="A1817" s="381" t="s">
        <v>556</v>
      </c>
      <c r="B1817" s="381" t="s">
        <v>9267</v>
      </c>
      <c r="C1817" s="381">
        <v>23</v>
      </c>
      <c r="D1817" s="381">
        <v>29</v>
      </c>
      <c r="E1817" s="381" t="s">
        <v>9216</v>
      </c>
      <c r="F1817" s="381" t="s">
        <v>9215</v>
      </c>
      <c r="G1817" s="381" t="s">
        <v>1111</v>
      </c>
      <c r="H1817" s="381">
        <v>48700</v>
      </c>
      <c r="I1817" s="381">
        <v>19600</v>
      </c>
      <c r="J1817" s="381">
        <v>22400</v>
      </c>
      <c r="K1817" s="381">
        <v>25200</v>
      </c>
      <c r="L1817" s="381">
        <v>27950</v>
      </c>
      <c r="M1817" s="381">
        <v>30200</v>
      </c>
      <c r="N1817" s="381">
        <v>32450</v>
      </c>
      <c r="O1817" s="381">
        <v>34700</v>
      </c>
      <c r="P1817" s="381">
        <v>36900</v>
      </c>
      <c r="Q1817" s="381">
        <v>12060</v>
      </c>
      <c r="R1817" s="381">
        <v>16240</v>
      </c>
      <c r="S1817" s="381">
        <v>20420</v>
      </c>
      <c r="T1817" s="381">
        <v>24600</v>
      </c>
      <c r="U1817" s="381">
        <v>28780</v>
      </c>
      <c r="V1817" s="381">
        <v>32450</v>
      </c>
      <c r="W1817" s="381">
        <v>34700</v>
      </c>
      <c r="X1817" s="381">
        <v>36900</v>
      </c>
      <c r="Y1817" s="381">
        <v>31300</v>
      </c>
      <c r="Z1817" s="381">
        <v>35800</v>
      </c>
      <c r="AA1817" s="381">
        <v>40250</v>
      </c>
      <c r="AB1817" s="381">
        <v>44700</v>
      </c>
      <c r="AC1817" s="381">
        <v>48300</v>
      </c>
      <c r="AD1817" s="381">
        <v>51900</v>
      </c>
      <c r="AE1817" s="381">
        <v>55450</v>
      </c>
      <c r="AF1817" s="381">
        <v>59050</v>
      </c>
      <c r="AG1817" s="381">
        <v>9999</v>
      </c>
      <c r="AH1817" s="381" t="s">
        <v>9266</v>
      </c>
      <c r="AI1817" s="381" t="s">
        <v>9154</v>
      </c>
      <c r="AJ1817" s="381">
        <v>0</v>
      </c>
    </row>
    <row r="1818" spans="1:36">
      <c r="A1818" s="381" t="s">
        <v>556</v>
      </c>
      <c r="B1818" s="381" t="s">
        <v>9265</v>
      </c>
      <c r="C1818" s="381">
        <v>23</v>
      </c>
      <c r="D1818" s="381">
        <v>29</v>
      </c>
      <c r="E1818" s="381" t="s">
        <v>9216</v>
      </c>
      <c r="F1818" s="381" t="s">
        <v>9215</v>
      </c>
      <c r="G1818" s="381" t="s">
        <v>1111</v>
      </c>
      <c r="H1818" s="381">
        <v>48700</v>
      </c>
      <c r="I1818" s="381">
        <v>19600</v>
      </c>
      <c r="J1818" s="381">
        <v>22400</v>
      </c>
      <c r="K1818" s="381">
        <v>25200</v>
      </c>
      <c r="L1818" s="381">
        <v>27950</v>
      </c>
      <c r="M1818" s="381">
        <v>30200</v>
      </c>
      <c r="N1818" s="381">
        <v>32450</v>
      </c>
      <c r="O1818" s="381">
        <v>34700</v>
      </c>
      <c r="P1818" s="381">
        <v>36900</v>
      </c>
      <c r="Q1818" s="381">
        <v>12060</v>
      </c>
      <c r="R1818" s="381">
        <v>16240</v>
      </c>
      <c r="S1818" s="381">
        <v>20420</v>
      </c>
      <c r="T1818" s="381">
        <v>24600</v>
      </c>
      <c r="U1818" s="381">
        <v>28780</v>
      </c>
      <c r="V1818" s="381">
        <v>32450</v>
      </c>
      <c r="W1818" s="381">
        <v>34700</v>
      </c>
      <c r="X1818" s="381">
        <v>36900</v>
      </c>
      <c r="Y1818" s="381">
        <v>31300</v>
      </c>
      <c r="Z1818" s="381">
        <v>35800</v>
      </c>
      <c r="AA1818" s="381">
        <v>40250</v>
      </c>
      <c r="AB1818" s="381">
        <v>44700</v>
      </c>
      <c r="AC1818" s="381">
        <v>48300</v>
      </c>
      <c r="AD1818" s="381">
        <v>51900</v>
      </c>
      <c r="AE1818" s="381">
        <v>55450</v>
      </c>
      <c r="AF1818" s="381">
        <v>59050</v>
      </c>
      <c r="AG1818" s="381">
        <v>9999</v>
      </c>
      <c r="AH1818" s="381" t="s">
        <v>9264</v>
      </c>
      <c r="AI1818" s="381" t="s">
        <v>9154</v>
      </c>
      <c r="AJ1818" s="381">
        <v>0</v>
      </c>
    </row>
    <row r="1819" spans="1:36">
      <c r="A1819" s="381" t="s">
        <v>556</v>
      </c>
      <c r="B1819" s="381" t="s">
        <v>9263</v>
      </c>
      <c r="C1819" s="381">
        <v>23</v>
      </c>
      <c r="D1819" s="381">
        <v>29</v>
      </c>
      <c r="E1819" s="381" t="s">
        <v>9216</v>
      </c>
      <c r="F1819" s="381" t="s">
        <v>9215</v>
      </c>
      <c r="G1819" s="381" t="s">
        <v>1111</v>
      </c>
      <c r="H1819" s="381">
        <v>48700</v>
      </c>
      <c r="I1819" s="381">
        <v>19600</v>
      </c>
      <c r="J1819" s="381">
        <v>22400</v>
      </c>
      <c r="K1819" s="381">
        <v>25200</v>
      </c>
      <c r="L1819" s="381">
        <v>27950</v>
      </c>
      <c r="M1819" s="381">
        <v>30200</v>
      </c>
      <c r="N1819" s="381">
        <v>32450</v>
      </c>
      <c r="O1819" s="381">
        <v>34700</v>
      </c>
      <c r="P1819" s="381">
        <v>36900</v>
      </c>
      <c r="Q1819" s="381">
        <v>12060</v>
      </c>
      <c r="R1819" s="381">
        <v>16240</v>
      </c>
      <c r="S1819" s="381">
        <v>20420</v>
      </c>
      <c r="T1819" s="381">
        <v>24600</v>
      </c>
      <c r="U1819" s="381">
        <v>28780</v>
      </c>
      <c r="V1819" s="381">
        <v>32450</v>
      </c>
      <c r="W1819" s="381">
        <v>34700</v>
      </c>
      <c r="X1819" s="381">
        <v>36900</v>
      </c>
      <c r="Y1819" s="381">
        <v>31300</v>
      </c>
      <c r="Z1819" s="381">
        <v>35800</v>
      </c>
      <c r="AA1819" s="381">
        <v>40250</v>
      </c>
      <c r="AB1819" s="381">
        <v>44700</v>
      </c>
      <c r="AC1819" s="381">
        <v>48300</v>
      </c>
      <c r="AD1819" s="381">
        <v>51900</v>
      </c>
      <c r="AE1819" s="381">
        <v>55450</v>
      </c>
      <c r="AF1819" s="381">
        <v>59050</v>
      </c>
      <c r="AG1819" s="381">
        <v>9999</v>
      </c>
      <c r="AH1819" s="381" t="s">
        <v>9262</v>
      </c>
      <c r="AI1819" s="381" t="s">
        <v>9154</v>
      </c>
      <c r="AJ1819" s="381">
        <v>0</v>
      </c>
    </row>
    <row r="1820" spans="1:36">
      <c r="A1820" s="381" t="s">
        <v>556</v>
      </c>
      <c r="B1820" s="381" t="s">
        <v>9261</v>
      </c>
      <c r="C1820" s="381">
        <v>23</v>
      </c>
      <c r="D1820" s="381">
        <v>29</v>
      </c>
      <c r="E1820" s="381" t="s">
        <v>9216</v>
      </c>
      <c r="F1820" s="381" t="s">
        <v>9215</v>
      </c>
      <c r="G1820" s="381" t="s">
        <v>1111</v>
      </c>
      <c r="H1820" s="381">
        <v>48700</v>
      </c>
      <c r="I1820" s="381">
        <v>19600</v>
      </c>
      <c r="J1820" s="381">
        <v>22400</v>
      </c>
      <c r="K1820" s="381">
        <v>25200</v>
      </c>
      <c r="L1820" s="381">
        <v>27950</v>
      </c>
      <c r="M1820" s="381">
        <v>30200</v>
      </c>
      <c r="N1820" s="381">
        <v>32450</v>
      </c>
      <c r="O1820" s="381">
        <v>34700</v>
      </c>
      <c r="P1820" s="381">
        <v>36900</v>
      </c>
      <c r="Q1820" s="381">
        <v>12060</v>
      </c>
      <c r="R1820" s="381">
        <v>16240</v>
      </c>
      <c r="S1820" s="381">
        <v>20420</v>
      </c>
      <c r="T1820" s="381">
        <v>24600</v>
      </c>
      <c r="U1820" s="381">
        <v>28780</v>
      </c>
      <c r="V1820" s="381">
        <v>32450</v>
      </c>
      <c r="W1820" s="381">
        <v>34700</v>
      </c>
      <c r="X1820" s="381">
        <v>36900</v>
      </c>
      <c r="Y1820" s="381">
        <v>31300</v>
      </c>
      <c r="Z1820" s="381">
        <v>35800</v>
      </c>
      <c r="AA1820" s="381">
        <v>40250</v>
      </c>
      <c r="AB1820" s="381">
        <v>44700</v>
      </c>
      <c r="AC1820" s="381">
        <v>48300</v>
      </c>
      <c r="AD1820" s="381">
        <v>51900</v>
      </c>
      <c r="AE1820" s="381">
        <v>55450</v>
      </c>
      <c r="AF1820" s="381">
        <v>59050</v>
      </c>
      <c r="AG1820" s="381">
        <v>9999</v>
      </c>
      <c r="AH1820" s="381" t="s">
        <v>9260</v>
      </c>
      <c r="AI1820" s="381" t="s">
        <v>9154</v>
      </c>
      <c r="AJ1820" s="381">
        <v>0</v>
      </c>
    </row>
    <row r="1821" spans="1:36">
      <c r="A1821" s="381" t="s">
        <v>556</v>
      </c>
      <c r="B1821" s="381" t="s">
        <v>9259</v>
      </c>
      <c r="C1821" s="381">
        <v>23</v>
      </c>
      <c r="D1821" s="381">
        <v>29</v>
      </c>
      <c r="E1821" s="381" t="s">
        <v>9216</v>
      </c>
      <c r="F1821" s="381" t="s">
        <v>9215</v>
      </c>
      <c r="G1821" s="381" t="s">
        <v>1111</v>
      </c>
      <c r="H1821" s="381">
        <v>48700</v>
      </c>
      <c r="I1821" s="381">
        <v>19600</v>
      </c>
      <c r="J1821" s="381">
        <v>22400</v>
      </c>
      <c r="K1821" s="381">
        <v>25200</v>
      </c>
      <c r="L1821" s="381">
        <v>27950</v>
      </c>
      <c r="M1821" s="381">
        <v>30200</v>
      </c>
      <c r="N1821" s="381">
        <v>32450</v>
      </c>
      <c r="O1821" s="381">
        <v>34700</v>
      </c>
      <c r="P1821" s="381">
        <v>36900</v>
      </c>
      <c r="Q1821" s="381">
        <v>12060</v>
      </c>
      <c r="R1821" s="381">
        <v>16240</v>
      </c>
      <c r="S1821" s="381">
        <v>20420</v>
      </c>
      <c r="T1821" s="381">
        <v>24600</v>
      </c>
      <c r="U1821" s="381">
        <v>28780</v>
      </c>
      <c r="V1821" s="381">
        <v>32450</v>
      </c>
      <c r="W1821" s="381">
        <v>34700</v>
      </c>
      <c r="X1821" s="381">
        <v>36900</v>
      </c>
      <c r="Y1821" s="381">
        <v>31300</v>
      </c>
      <c r="Z1821" s="381">
        <v>35800</v>
      </c>
      <c r="AA1821" s="381">
        <v>40250</v>
      </c>
      <c r="AB1821" s="381">
        <v>44700</v>
      </c>
      <c r="AC1821" s="381">
        <v>48300</v>
      </c>
      <c r="AD1821" s="381">
        <v>51900</v>
      </c>
      <c r="AE1821" s="381">
        <v>55450</v>
      </c>
      <c r="AF1821" s="381">
        <v>59050</v>
      </c>
      <c r="AG1821" s="381">
        <v>9999</v>
      </c>
      <c r="AH1821" s="381" t="s">
        <v>9258</v>
      </c>
      <c r="AI1821" s="381" t="s">
        <v>9154</v>
      </c>
      <c r="AJ1821" s="381">
        <v>0</v>
      </c>
    </row>
    <row r="1822" spans="1:36">
      <c r="A1822" s="381" t="s">
        <v>556</v>
      </c>
      <c r="B1822" s="381" t="s">
        <v>9257</v>
      </c>
      <c r="C1822" s="381">
        <v>23</v>
      </c>
      <c r="D1822" s="381">
        <v>29</v>
      </c>
      <c r="E1822" s="381" t="s">
        <v>9216</v>
      </c>
      <c r="F1822" s="381" t="s">
        <v>9215</v>
      </c>
      <c r="G1822" s="381" t="s">
        <v>1111</v>
      </c>
      <c r="H1822" s="381">
        <v>48700</v>
      </c>
      <c r="I1822" s="381">
        <v>19600</v>
      </c>
      <c r="J1822" s="381">
        <v>22400</v>
      </c>
      <c r="K1822" s="381">
        <v>25200</v>
      </c>
      <c r="L1822" s="381">
        <v>27950</v>
      </c>
      <c r="M1822" s="381">
        <v>30200</v>
      </c>
      <c r="N1822" s="381">
        <v>32450</v>
      </c>
      <c r="O1822" s="381">
        <v>34700</v>
      </c>
      <c r="P1822" s="381">
        <v>36900</v>
      </c>
      <c r="Q1822" s="381">
        <v>12060</v>
      </c>
      <c r="R1822" s="381">
        <v>16240</v>
      </c>
      <c r="S1822" s="381">
        <v>20420</v>
      </c>
      <c r="T1822" s="381">
        <v>24600</v>
      </c>
      <c r="U1822" s="381">
        <v>28780</v>
      </c>
      <c r="V1822" s="381">
        <v>32450</v>
      </c>
      <c r="W1822" s="381">
        <v>34700</v>
      </c>
      <c r="X1822" s="381">
        <v>36900</v>
      </c>
      <c r="Y1822" s="381">
        <v>31300</v>
      </c>
      <c r="Z1822" s="381">
        <v>35800</v>
      </c>
      <c r="AA1822" s="381">
        <v>40250</v>
      </c>
      <c r="AB1822" s="381">
        <v>44700</v>
      </c>
      <c r="AC1822" s="381">
        <v>48300</v>
      </c>
      <c r="AD1822" s="381">
        <v>51900</v>
      </c>
      <c r="AE1822" s="381">
        <v>55450</v>
      </c>
      <c r="AF1822" s="381">
        <v>59050</v>
      </c>
      <c r="AG1822" s="381">
        <v>9999</v>
      </c>
      <c r="AH1822" s="381" t="s">
        <v>9256</v>
      </c>
      <c r="AI1822" s="381" t="s">
        <v>9154</v>
      </c>
      <c r="AJ1822" s="381">
        <v>0</v>
      </c>
    </row>
    <row r="1823" spans="1:36">
      <c r="A1823" s="381" t="s">
        <v>556</v>
      </c>
      <c r="B1823" s="381" t="s">
        <v>9255</v>
      </c>
      <c r="C1823" s="381">
        <v>23</v>
      </c>
      <c r="D1823" s="381">
        <v>29</v>
      </c>
      <c r="E1823" s="381" t="s">
        <v>9216</v>
      </c>
      <c r="F1823" s="381" t="s">
        <v>9215</v>
      </c>
      <c r="G1823" s="381" t="s">
        <v>1111</v>
      </c>
      <c r="H1823" s="381">
        <v>48700</v>
      </c>
      <c r="I1823" s="381">
        <v>19600</v>
      </c>
      <c r="J1823" s="381">
        <v>22400</v>
      </c>
      <c r="K1823" s="381">
        <v>25200</v>
      </c>
      <c r="L1823" s="381">
        <v>27950</v>
      </c>
      <c r="M1823" s="381">
        <v>30200</v>
      </c>
      <c r="N1823" s="381">
        <v>32450</v>
      </c>
      <c r="O1823" s="381">
        <v>34700</v>
      </c>
      <c r="P1823" s="381">
        <v>36900</v>
      </c>
      <c r="Q1823" s="381">
        <v>12060</v>
      </c>
      <c r="R1823" s="381">
        <v>16240</v>
      </c>
      <c r="S1823" s="381">
        <v>20420</v>
      </c>
      <c r="T1823" s="381">
        <v>24600</v>
      </c>
      <c r="U1823" s="381">
        <v>28780</v>
      </c>
      <c r="V1823" s="381">
        <v>32450</v>
      </c>
      <c r="W1823" s="381">
        <v>34700</v>
      </c>
      <c r="X1823" s="381">
        <v>36900</v>
      </c>
      <c r="Y1823" s="381">
        <v>31300</v>
      </c>
      <c r="Z1823" s="381">
        <v>35800</v>
      </c>
      <c r="AA1823" s="381">
        <v>40250</v>
      </c>
      <c r="AB1823" s="381">
        <v>44700</v>
      </c>
      <c r="AC1823" s="381">
        <v>48300</v>
      </c>
      <c r="AD1823" s="381">
        <v>51900</v>
      </c>
      <c r="AE1823" s="381">
        <v>55450</v>
      </c>
      <c r="AF1823" s="381">
        <v>59050</v>
      </c>
      <c r="AG1823" s="381">
        <v>9999</v>
      </c>
      <c r="AH1823" s="381" t="s">
        <v>9254</v>
      </c>
      <c r="AI1823" s="381" t="s">
        <v>9154</v>
      </c>
      <c r="AJ1823" s="381">
        <v>0</v>
      </c>
    </row>
    <row r="1824" spans="1:36">
      <c r="A1824" s="381" t="s">
        <v>556</v>
      </c>
      <c r="B1824" s="381" t="s">
        <v>9253</v>
      </c>
      <c r="C1824" s="381">
        <v>23</v>
      </c>
      <c r="D1824" s="381">
        <v>29</v>
      </c>
      <c r="E1824" s="381" t="s">
        <v>9216</v>
      </c>
      <c r="F1824" s="381" t="s">
        <v>9215</v>
      </c>
      <c r="G1824" s="381" t="s">
        <v>1111</v>
      </c>
      <c r="H1824" s="381">
        <v>48700</v>
      </c>
      <c r="I1824" s="381">
        <v>19600</v>
      </c>
      <c r="J1824" s="381">
        <v>22400</v>
      </c>
      <c r="K1824" s="381">
        <v>25200</v>
      </c>
      <c r="L1824" s="381">
        <v>27950</v>
      </c>
      <c r="M1824" s="381">
        <v>30200</v>
      </c>
      <c r="N1824" s="381">
        <v>32450</v>
      </c>
      <c r="O1824" s="381">
        <v>34700</v>
      </c>
      <c r="P1824" s="381">
        <v>36900</v>
      </c>
      <c r="Q1824" s="381">
        <v>12060</v>
      </c>
      <c r="R1824" s="381">
        <v>16240</v>
      </c>
      <c r="S1824" s="381">
        <v>20420</v>
      </c>
      <c r="T1824" s="381">
        <v>24600</v>
      </c>
      <c r="U1824" s="381">
        <v>28780</v>
      </c>
      <c r="V1824" s="381">
        <v>32450</v>
      </c>
      <c r="W1824" s="381">
        <v>34700</v>
      </c>
      <c r="X1824" s="381">
        <v>36900</v>
      </c>
      <c r="Y1824" s="381">
        <v>31300</v>
      </c>
      <c r="Z1824" s="381">
        <v>35800</v>
      </c>
      <c r="AA1824" s="381">
        <v>40250</v>
      </c>
      <c r="AB1824" s="381">
        <v>44700</v>
      </c>
      <c r="AC1824" s="381">
        <v>48300</v>
      </c>
      <c r="AD1824" s="381">
        <v>51900</v>
      </c>
      <c r="AE1824" s="381">
        <v>55450</v>
      </c>
      <c r="AF1824" s="381">
        <v>59050</v>
      </c>
      <c r="AG1824" s="381">
        <v>9999</v>
      </c>
      <c r="AH1824" s="381" t="s">
        <v>9252</v>
      </c>
      <c r="AI1824" s="381" t="s">
        <v>9154</v>
      </c>
      <c r="AJ1824" s="381">
        <v>0</v>
      </c>
    </row>
    <row r="1825" spans="1:36">
      <c r="A1825" s="381" t="s">
        <v>556</v>
      </c>
      <c r="B1825" s="381" t="s">
        <v>9251</v>
      </c>
      <c r="C1825" s="381">
        <v>23</v>
      </c>
      <c r="D1825" s="381">
        <v>29</v>
      </c>
      <c r="E1825" s="381" t="s">
        <v>9216</v>
      </c>
      <c r="F1825" s="381" t="s">
        <v>9215</v>
      </c>
      <c r="G1825" s="381" t="s">
        <v>1111</v>
      </c>
      <c r="H1825" s="381">
        <v>48700</v>
      </c>
      <c r="I1825" s="381">
        <v>19600</v>
      </c>
      <c r="J1825" s="381">
        <v>22400</v>
      </c>
      <c r="K1825" s="381">
        <v>25200</v>
      </c>
      <c r="L1825" s="381">
        <v>27950</v>
      </c>
      <c r="M1825" s="381">
        <v>30200</v>
      </c>
      <c r="N1825" s="381">
        <v>32450</v>
      </c>
      <c r="O1825" s="381">
        <v>34700</v>
      </c>
      <c r="P1825" s="381">
        <v>36900</v>
      </c>
      <c r="Q1825" s="381">
        <v>12060</v>
      </c>
      <c r="R1825" s="381">
        <v>16240</v>
      </c>
      <c r="S1825" s="381">
        <v>20420</v>
      </c>
      <c r="T1825" s="381">
        <v>24600</v>
      </c>
      <c r="U1825" s="381">
        <v>28780</v>
      </c>
      <c r="V1825" s="381">
        <v>32450</v>
      </c>
      <c r="W1825" s="381">
        <v>34700</v>
      </c>
      <c r="X1825" s="381">
        <v>36900</v>
      </c>
      <c r="Y1825" s="381">
        <v>31300</v>
      </c>
      <c r="Z1825" s="381">
        <v>35800</v>
      </c>
      <c r="AA1825" s="381">
        <v>40250</v>
      </c>
      <c r="AB1825" s="381">
        <v>44700</v>
      </c>
      <c r="AC1825" s="381">
        <v>48300</v>
      </c>
      <c r="AD1825" s="381">
        <v>51900</v>
      </c>
      <c r="AE1825" s="381">
        <v>55450</v>
      </c>
      <c r="AF1825" s="381">
        <v>59050</v>
      </c>
      <c r="AG1825" s="381">
        <v>9999</v>
      </c>
      <c r="AH1825" s="381" t="s">
        <v>9250</v>
      </c>
      <c r="AI1825" s="381" t="s">
        <v>9154</v>
      </c>
      <c r="AJ1825" s="381">
        <v>0</v>
      </c>
    </row>
    <row r="1826" spans="1:36">
      <c r="A1826" s="381" t="s">
        <v>556</v>
      </c>
      <c r="B1826" s="381" t="s">
        <v>9249</v>
      </c>
      <c r="C1826" s="381">
        <v>23</v>
      </c>
      <c r="D1826" s="381">
        <v>29</v>
      </c>
      <c r="E1826" s="381" t="s">
        <v>9216</v>
      </c>
      <c r="F1826" s="381" t="s">
        <v>9215</v>
      </c>
      <c r="G1826" s="381" t="s">
        <v>1111</v>
      </c>
      <c r="H1826" s="381">
        <v>48700</v>
      </c>
      <c r="I1826" s="381">
        <v>19600</v>
      </c>
      <c r="J1826" s="381">
        <v>22400</v>
      </c>
      <c r="K1826" s="381">
        <v>25200</v>
      </c>
      <c r="L1826" s="381">
        <v>27950</v>
      </c>
      <c r="M1826" s="381">
        <v>30200</v>
      </c>
      <c r="N1826" s="381">
        <v>32450</v>
      </c>
      <c r="O1826" s="381">
        <v>34700</v>
      </c>
      <c r="P1826" s="381">
        <v>36900</v>
      </c>
      <c r="Q1826" s="381">
        <v>12060</v>
      </c>
      <c r="R1826" s="381">
        <v>16240</v>
      </c>
      <c r="S1826" s="381">
        <v>20420</v>
      </c>
      <c r="T1826" s="381">
        <v>24600</v>
      </c>
      <c r="U1826" s="381">
        <v>28780</v>
      </c>
      <c r="V1826" s="381">
        <v>32450</v>
      </c>
      <c r="W1826" s="381">
        <v>34700</v>
      </c>
      <c r="X1826" s="381">
        <v>36900</v>
      </c>
      <c r="Y1826" s="381">
        <v>31300</v>
      </c>
      <c r="Z1826" s="381">
        <v>35800</v>
      </c>
      <c r="AA1826" s="381">
        <v>40250</v>
      </c>
      <c r="AB1826" s="381">
        <v>44700</v>
      </c>
      <c r="AC1826" s="381">
        <v>48300</v>
      </c>
      <c r="AD1826" s="381">
        <v>51900</v>
      </c>
      <c r="AE1826" s="381">
        <v>55450</v>
      </c>
      <c r="AF1826" s="381">
        <v>59050</v>
      </c>
      <c r="AG1826" s="381">
        <v>9999</v>
      </c>
      <c r="AH1826" s="381" t="s">
        <v>2219</v>
      </c>
      <c r="AI1826" s="381" t="s">
        <v>9154</v>
      </c>
      <c r="AJ1826" s="381">
        <v>0</v>
      </c>
    </row>
    <row r="1827" spans="1:36">
      <c r="A1827" s="381" t="s">
        <v>556</v>
      </c>
      <c r="B1827" s="381" t="s">
        <v>9248</v>
      </c>
      <c r="C1827" s="381">
        <v>23</v>
      </c>
      <c r="D1827" s="381">
        <v>29</v>
      </c>
      <c r="E1827" s="381" t="s">
        <v>9216</v>
      </c>
      <c r="F1827" s="381" t="s">
        <v>9215</v>
      </c>
      <c r="G1827" s="381" t="s">
        <v>1111</v>
      </c>
      <c r="H1827" s="381">
        <v>48700</v>
      </c>
      <c r="I1827" s="381">
        <v>19600</v>
      </c>
      <c r="J1827" s="381">
        <v>22400</v>
      </c>
      <c r="K1827" s="381">
        <v>25200</v>
      </c>
      <c r="L1827" s="381">
        <v>27950</v>
      </c>
      <c r="M1827" s="381">
        <v>30200</v>
      </c>
      <c r="N1827" s="381">
        <v>32450</v>
      </c>
      <c r="O1827" s="381">
        <v>34700</v>
      </c>
      <c r="P1827" s="381">
        <v>36900</v>
      </c>
      <c r="Q1827" s="381">
        <v>12060</v>
      </c>
      <c r="R1827" s="381">
        <v>16240</v>
      </c>
      <c r="S1827" s="381">
        <v>20420</v>
      </c>
      <c r="T1827" s="381">
        <v>24600</v>
      </c>
      <c r="U1827" s="381">
        <v>28780</v>
      </c>
      <c r="V1827" s="381">
        <v>32450</v>
      </c>
      <c r="W1827" s="381">
        <v>34700</v>
      </c>
      <c r="X1827" s="381">
        <v>36900</v>
      </c>
      <c r="Y1827" s="381">
        <v>31300</v>
      </c>
      <c r="Z1827" s="381">
        <v>35800</v>
      </c>
      <c r="AA1827" s="381">
        <v>40250</v>
      </c>
      <c r="AB1827" s="381">
        <v>44700</v>
      </c>
      <c r="AC1827" s="381">
        <v>48300</v>
      </c>
      <c r="AD1827" s="381">
        <v>51900</v>
      </c>
      <c r="AE1827" s="381">
        <v>55450</v>
      </c>
      <c r="AF1827" s="381">
        <v>59050</v>
      </c>
      <c r="AG1827" s="381">
        <v>9999</v>
      </c>
      <c r="AH1827" s="381" t="s">
        <v>9247</v>
      </c>
      <c r="AI1827" s="381" t="s">
        <v>9154</v>
      </c>
      <c r="AJ1827" s="381">
        <v>0</v>
      </c>
    </row>
    <row r="1828" spans="1:36">
      <c r="A1828" s="381" t="s">
        <v>556</v>
      </c>
      <c r="B1828" s="381" t="s">
        <v>9246</v>
      </c>
      <c r="C1828" s="381">
        <v>23</v>
      </c>
      <c r="D1828" s="381">
        <v>29</v>
      </c>
      <c r="E1828" s="381" t="s">
        <v>9216</v>
      </c>
      <c r="F1828" s="381" t="s">
        <v>9215</v>
      </c>
      <c r="G1828" s="381" t="s">
        <v>1111</v>
      </c>
      <c r="H1828" s="381">
        <v>48700</v>
      </c>
      <c r="I1828" s="381">
        <v>19600</v>
      </c>
      <c r="J1828" s="381">
        <v>22400</v>
      </c>
      <c r="K1828" s="381">
        <v>25200</v>
      </c>
      <c r="L1828" s="381">
        <v>27950</v>
      </c>
      <c r="M1828" s="381">
        <v>30200</v>
      </c>
      <c r="N1828" s="381">
        <v>32450</v>
      </c>
      <c r="O1828" s="381">
        <v>34700</v>
      </c>
      <c r="P1828" s="381">
        <v>36900</v>
      </c>
      <c r="Q1828" s="381">
        <v>12060</v>
      </c>
      <c r="R1828" s="381">
        <v>16240</v>
      </c>
      <c r="S1828" s="381">
        <v>20420</v>
      </c>
      <c r="T1828" s="381">
        <v>24600</v>
      </c>
      <c r="U1828" s="381">
        <v>28780</v>
      </c>
      <c r="V1828" s="381">
        <v>32450</v>
      </c>
      <c r="W1828" s="381">
        <v>34700</v>
      </c>
      <c r="X1828" s="381">
        <v>36900</v>
      </c>
      <c r="Y1828" s="381">
        <v>31300</v>
      </c>
      <c r="Z1828" s="381">
        <v>35800</v>
      </c>
      <c r="AA1828" s="381">
        <v>40250</v>
      </c>
      <c r="AB1828" s="381">
        <v>44700</v>
      </c>
      <c r="AC1828" s="381">
        <v>48300</v>
      </c>
      <c r="AD1828" s="381">
        <v>51900</v>
      </c>
      <c r="AE1828" s="381">
        <v>55450</v>
      </c>
      <c r="AF1828" s="381">
        <v>59050</v>
      </c>
      <c r="AG1828" s="381">
        <v>9999</v>
      </c>
      <c r="AH1828" s="381" t="s">
        <v>9245</v>
      </c>
      <c r="AI1828" s="381" t="s">
        <v>9154</v>
      </c>
      <c r="AJ1828" s="381">
        <v>0</v>
      </c>
    </row>
    <row r="1829" spans="1:36">
      <c r="A1829" s="381" t="s">
        <v>556</v>
      </c>
      <c r="B1829" s="381" t="s">
        <v>9244</v>
      </c>
      <c r="C1829" s="381">
        <v>23</v>
      </c>
      <c r="D1829" s="381">
        <v>29</v>
      </c>
      <c r="E1829" s="381" t="s">
        <v>9216</v>
      </c>
      <c r="F1829" s="381" t="s">
        <v>9215</v>
      </c>
      <c r="G1829" s="381" t="s">
        <v>1111</v>
      </c>
      <c r="H1829" s="381">
        <v>48700</v>
      </c>
      <c r="I1829" s="381">
        <v>19600</v>
      </c>
      <c r="J1829" s="381">
        <v>22400</v>
      </c>
      <c r="K1829" s="381">
        <v>25200</v>
      </c>
      <c r="L1829" s="381">
        <v>27950</v>
      </c>
      <c r="M1829" s="381">
        <v>30200</v>
      </c>
      <c r="N1829" s="381">
        <v>32450</v>
      </c>
      <c r="O1829" s="381">
        <v>34700</v>
      </c>
      <c r="P1829" s="381">
        <v>36900</v>
      </c>
      <c r="Q1829" s="381">
        <v>12060</v>
      </c>
      <c r="R1829" s="381">
        <v>16240</v>
      </c>
      <c r="S1829" s="381">
        <v>20420</v>
      </c>
      <c r="T1829" s="381">
        <v>24600</v>
      </c>
      <c r="U1829" s="381">
        <v>28780</v>
      </c>
      <c r="V1829" s="381">
        <v>32450</v>
      </c>
      <c r="W1829" s="381">
        <v>34700</v>
      </c>
      <c r="X1829" s="381">
        <v>36900</v>
      </c>
      <c r="Y1829" s="381">
        <v>31300</v>
      </c>
      <c r="Z1829" s="381">
        <v>35800</v>
      </c>
      <c r="AA1829" s="381">
        <v>40250</v>
      </c>
      <c r="AB1829" s="381">
        <v>44700</v>
      </c>
      <c r="AC1829" s="381">
        <v>48300</v>
      </c>
      <c r="AD1829" s="381">
        <v>51900</v>
      </c>
      <c r="AE1829" s="381">
        <v>55450</v>
      </c>
      <c r="AF1829" s="381">
        <v>59050</v>
      </c>
      <c r="AG1829" s="381">
        <v>9999</v>
      </c>
      <c r="AH1829" s="381" t="s">
        <v>2211</v>
      </c>
      <c r="AI1829" s="381" t="s">
        <v>9154</v>
      </c>
      <c r="AJ1829" s="381">
        <v>0</v>
      </c>
    </row>
    <row r="1830" spans="1:36">
      <c r="A1830" s="381" t="s">
        <v>556</v>
      </c>
      <c r="B1830" s="381" t="s">
        <v>9243</v>
      </c>
      <c r="C1830" s="381">
        <v>23</v>
      </c>
      <c r="D1830" s="381">
        <v>29</v>
      </c>
      <c r="E1830" s="381" t="s">
        <v>9216</v>
      </c>
      <c r="F1830" s="381" t="s">
        <v>9215</v>
      </c>
      <c r="G1830" s="381" t="s">
        <v>1111</v>
      </c>
      <c r="H1830" s="381">
        <v>48700</v>
      </c>
      <c r="I1830" s="381">
        <v>19600</v>
      </c>
      <c r="J1830" s="381">
        <v>22400</v>
      </c>
      <c r="K1830" s="381">
        <v>25200</v>
      </c>
      <c r="L1830" s="381">
        <v>27950</v>
      </c>
      <c r="M1830" s="381">
        <v>30200</v>
      </c>
      <c r="N1830" s="381">
        <v>32450</v>
      </c>
      <c r="O1830" s="381">
        <v>34700</v>
      </c>
      <c r="P1830" s="381">
        <v>36900</v>
      </c>
      <c r="Q1830" s="381">
        <v>12060</v>
      </c>
      <c r="R1830" s="381">
        <v>16240</v>
      </c>
      <c r="S1830" s="381">
        <v>20420</v>
      </c>
      <c r="T1830" s="381">
        <v>24600</v>
      </c>
      <c r="U1830" s="381">
        <v>28780</v>
      </c>
      <c r="V1830" s="381">
        <v>32450</v>
      </c>
      <c r="W1830" s="381">
        <v>34700</v>
      </c>
      <c r="X1830" s="381">
        <v>36900</v>
      </c>
      <c r="Y1830" s="381">
        <v>31300</v>
      </c>
      <c r="Z1830" s="381">
        <v>35800</v>
      </c>
      <c r="AA1830" s="381">
        <v>40250</v>
      </c>
      <c r="AB1830" s="381">
        <v>44700</v>
      </c>
      <c r="AC1830" s="381">
        <v>48300</v>
      </c>
      <c r="AD1830" s="381">
        <v>51900</v>
      </c>
      <c r="AE1830" s="381">
        <v>55450</v>
      </c>
      <c r="AF1830" s="381">
        <v>59050</v>
      </c>
      <c r="AG1830" s="381">
        <v>9999</v>
      </c>
      <c r="AH1830" s="381" t="s">
        <v>9242</v>
      </c>
      <c r="AI1830" s="381" t="s">
        <v>9154</v>
      </c>
      <c r="AJ1830" s="381">
        <v>0</v>
      </c>
    </row>
    <row r="1831" spans="1:36">
      <c r="A1831" s="381" t="s">
        <v>556</v>
      </c>
      <c r="B1831" s="381" t="s">
        <v>9241</v>
      </c>
      <c r="C1831" s="381">
        <v>23</v>
      </c>
      <c r="D1831" s="381">
        <v>29</v>
      </c>
      <c r="E1831" s="381" t="s">
        <v>9216</v>
      </c>
      <c r="F1831" s="381" t="s">
        <v>9215</v>
      </c>
      <c r="G1831" s="381" t="s">
        <v>1111</v>
      </c>
      <c r="H1831" s="381">
        <v>48700</v>
      </c>
      <c r="I1831" s="381">
        <v>19600</v>
      </c>
      <c r="J1831" s="381">
        <v>22400</v>
      </c>
      <c r="K1831" s="381">
        <v>25200</v>
      </c>
      <c r="L1831" s="381">
        <v>27950</v>
      </c>
      <c r="M1831" s="381">
        <v>30200</v>
      </c>
      <c r="N1831" s="381">
        <v>32450</v>
      </c>
      <c r="O1831" s="381">
        <v>34700</v>
      </c>
      <c r="P1831" s="381">
        <v>36900</v>
      </c>
      <c r="Q1831" s="381">
        <v>12060</v>
      </c>
      <c r="R1831" s="381">
        <v>16240</v>
      </c>
      <c r="S1831" s="381">
        <v>20420</v>
      </c>
      <c r="T1831" s="381">
        <v>24600</v>
      </c>
      <c r="U1831" s="381">
        <v>28780</v>
      </c>
      <c r="V1831" s="381">
        <v>32450</v>
      </c>
      <c r="W1831" s="381">
        <v>34700</v>
      </c>
      <c r="X1831" s="381">
        <v>36900</v>
      </c>
      <c r="Y1831" s="381">
        <v>31300</v>
      </c>
      <c r="Z1831" s="381">
        <v>35800</v>
      </c>
      <c r="AA1831" s="381">
        <v>40250</v>
      </c>
      <c r="AB1831" s="381">
        <v>44700</v>
      </c>
      <c r="AC1831" s="381">
        <v>48300</v>
      </c>
      <c r="AD1831" s="381">
        <v>51900</v>
      </c>
      <c r="AE1831" s="381">
        <v>55450</v>
      </c>
      <c r="AF1831" s="381">
        <v>59050</v>
      </c>
      <c r="AG1831" s="381">
        <v>9999</v>
      </c>
      <c r="AH1831" s="381" t="s">
        <v>9240</v>
      </c>
      <c r="AI1831" s="381" t="s">
        <v>9154</v>
      </c>
      <c r="AJ1831" s="381">
        <v>0</v>
      </c>
    </row>
    <row r="1832" spans="1:36">
      <c r="A1832" s="381" t="s">
        <v>556</v>
      </c>
      <c r="B1832" s="381" t="s">
        <v>9239</v>
      </c>
      <c r="C1832" s="381">
        <v>23</v>
      </c>
      <c r="D1832" s="381">
        <v>29</v>
      </c>
      <c r="E1832" s="381" t="s">
        <v>9216</v>
      </c>
      <c r="F1832" s="381" t="s">
        <v>9215</v>
      </c>
      <c r="G1832" s="381" t="s">
        <v>1111</v>
      </c>
      <c r="H1832" s="381">
        <v>48700</v>
      </c>
      <c r="I1832" s="381">
        <v>19600</v>
      </c>
      <c r="J1832" s="381">
        <v>22400</v>
      </c>
      <c r="K1832" s="381">
        <v>25200</v>
      </c>
      <c r="L1832" s="381">
        <v>27950</v>
      </c>
      <c r="M1832" s="381">
        <v>30200</v>
      </c>
      <c r="N1832" s="381">
        <v>32450</v>
      </c>
      <c r="O1832" s="381">
        <v>34700</v>
      </c>
      <c r="P1832" s="381">
        <v>36900</v>
      </c>
      <c r="Q1832" s="381">
        <v>12060</v>
      </c>
      <c r="R1832" s="381">
        <v>16240</v>
      </c>
      <c r="S1832" s="381">
        <v>20420</v>
      </c>
      <c r="T1832" s="381">
        <v>24600</v>
      </c>
      <c r="U1832" s="381">
        <v>28780</v>
      </c>
      <c r="V1832" s="381">
        <v>32450</v>
      </c>
      <c r="W1832" s="381">
        <v>34700</v>
      </c>
      <c r="X1832" s="381">
        <v>36900</v>
      </c>
      <c r="Y1832" s="381">
        <v>31300</v>
      </c>
      <c r="Z1832" s="381">
        <v>35800</v>
      </c>
      <c r="AA1832" s="381">
        <v>40250</v>
      </c>
      <c r="AB1832" s="381">
        <v>44700</v>
      </c>
      <c r="AC1832" s="381">
        <v>48300</v>
      </c>
      <c r="AD1832" s="381">
        <v>51900</v>
      </c>
      <c r="AE1832" s="381">
        <v>55450</v>
      </c>
      <c r="AF1832" s="381">
        <v>59050</v>
      </c>
      <c r="AG1832" s="381">
        <v>9999</v>
      </c>
      <c r="AH1832" s="381" t="s">
        <v>9238</v>
      </c>
      <c r="AI1832" s="381" t="s">
        <v>9154</v>
      </c>
      <c r="AJ1832" s="381">
        <v>0</v>
      </c>
    </row>
    <row r="1833" spans="1:36">
      <c r="A1833" s="381" t="s">
        <v>556</v>
      </c>
      <c r="B1833" s="381" t="s">
        <v>9237</v>
      </c>
      <c r="C1833" s="381">
        <v>23</v>
      </c>
      <c r="D1833" s="381">
        <v>29</v>
      </c>
      <c r="E1833" s="381" t="s">
        <v>9216</v>
      </c>
      <c r="F1833" s="381" t="s">
        <v>9215</v>
      </c>
      <c r="G1833" s="381" t="s">
        <v>1111</v>
      </c>
      <c r="H1833" s="381">
        <v>48700</v>
      </c>
      <c r="I1833" s="381">
        <v>19600</v>
      </c>
      <c r="J1833" s="381">
        <v>22400</v>
      </c>
      <c r="K1833" s="381">
        <v>25200</v>
      </c>
      <c r="L1833" s="381">
        <v>27950</v>
      </c>
      <c r="M1833" s="381">
        <v>30200</v>
      </c>
      <c r="N1833" s="381">
        <v>32450</v>
      </c>
      <c r="O1833" s="381">
        <v>34700</v>
      </c>
      <c r="P1833" s="381">
        <v>36900</v>
      </c>
      <c r="Q1833" s="381">
        <v>12060</v>
      </c>
      <c r="R1833" s="381">
        <v>16240</v>
      </c>
      <c r="S1833" s="381">
        <v>20420</v>
      </c>
      <c r="T1833" s="381">
        <v>24600</v>
      </c>
      <c r="U1833" s="381">
        <v>28780</v>
      </c>
      <c r="V1833" s="381">
        <v>32450</v>
      </c>
      <c r="W1833" s="381">
        <v>34700</v>
      </c>
      <c r="X1833" s="381">
        <v>36900</v>
      </c>
      <c r="Y1833" s="381">
        <v>31300</v>
      </c>
      <c r="Z1833" s="381">
        <v>35800</v>
      </c>
      <c r="AA1833" s="381">
        <v>40250</v>
      </c>
      <c r="AB1833" s="381">
        <v>44700</v>
      </c>
      <c r="AC1833" s="381">
        <v>48300</v>
      </c>
      <c r="AD1833" s="381">
        <v>51900</v>
      </c>
      <c r="AE1833" s="381">
        <v>55450</v>
      </c>
      <c r="AF1833" s="381">
        <v>59050</v>
      </c>
      <c r="AG1833" s="381">
        <v>9999</v>
      </c>
      <c r="AH1833" s="381" t="s">
        <v>6284</v>
      </c>
      <c r="AI1833" s="381" t="s">
        <v>9154</v>
      </c>
      <c r="AJ1833" s="381">
        <v>0</v>
      </c>
    </row>
    <row r="1834" spans="1:36">
      <c r="A1834" s="381" t="s">
        <v>556</v>
      </c>
      <c r="B1834" s="381" t="s">
        <v>9236</v>
      </c>
      <c r="C1834" s="381">
        <v>23</v>
      </c>
      <c r="D1834" s="381">
        <v>29</v>
      </c>
      <c r="E1834" s="381" t="s">
        <v>9216</v>
      </c>
      <c r="F1834" s="381" t="s">
        <v>9215</v>
      </c>
      <c r="G1834" s="381" t="s">
        <v>1111</v>
      </c>
      <c r="H1834" s="381">
        <v>48700</v>
      </c>
      <c r="I1834" s="381">
        <v>19600</v>
      </c>
      <c r="J1834" s="381">
        <v>22400</v>
      </c>
      <c r="K1834" s="381">
        <v>25200</v>
      </c>
      <c r="L1834" s="381">
        <v>27950</v>
      </c>
      <c r="M1834" s="381">
        <v>30200</v>
      </c>
      <c r="N1834" s="381">
        <v>32450</v>
      </c>
      <c r="O1834" s="381">
        <v>34700</v>
      </c>
      <c r="P1834" s="381">
        <v>36900</v>
      </c>
      <c r="Q1834" s="381">
        <v>12060</v>
      </c>
      <c r="R1834" s="381">
        <v>16240</v>
      </c>
      <c r="S1834" s="381">
        <v>20420</v>
      </c>
      <c r="T1834" s="381">
        <v>24600</v>
      </c>
      <c r="U1834" s="381">
        <v>28780</v>
      </c>
      <c r="V1834" s="381">
        <v>32450</v>
      </c>
      <c r="W1834" s="381">
        <v>34700</v>
      </c>
      <c r="X1834" s="381">
        <v>36900</v>
      </c>
      <c r="Y1834" s="381">
        <v>31300</v>
      </c>
      <c r="Z1834" s="381">
        <v>35800</v>
      </c>
      <c r="AA1834" s="381">
        <v>40250</v>
      </c>
      <c r="AB1834" s="381">
        <v>44700</v>
      </c>
      <c r="AC1834" s="381">
        <v>48300</v>
      </c>
      <c r="AD1834" s="381">
        <v>51900</v>
      </c>
      <c r="AE1834" s="381">
        <v>55450</v>
      </c>
      <c r="AF1834" s="381">
        <v>59050</v>
      </c>
      <c r="AG1834" s="381">
        <v>9999</v>
      </c>
      <c r="AH1834" s="381" t="s">
        <v>9235</v>
      </c>
      <c r="AI1834" s="381" t="s">
        <v>9154</v>
      </c>
      <c r="AJ1834" s="381">
        <v>0</v>
      </c>
    </row>
    <row r="1835" spans="1:36">
      <c r="A1835" s="381" t="s">
        <v>556</v>
      </c>
      <c r="B1835" s="381" t="s">
        <v>9234</v>
      </c>
      <c r="C1835" s="381">
        <v>23</v>
      </c>
      <c r="D1835" s="381">
        <v>29</v>
      </c>
      <c r="E1835" s="381" t="s">
        <v>9216</v>
      </c>
      <c r="F1835" s="381" t="s">
        <v>9215</v>
      </c>
      <c r="G1835" s="381" t="s">
        <v>1111</v>
      </c>
      <c r="H1835" s="381">
        <v>48700</v>
      </c>
      <c r="I1835" s="381">
        <v>19600</v>
      </c>
      <c r="J1835" s="381">
        <v>22400</v>
      </c>
      <c r="K1835" s="381">
        <v>25200</v>
      </c>
      <c r="L1835" s="381">
        <v>27950</v>
      </c>
      <c r="M1835" s="381">
        <v>30200</v>
      </c>
      <c r="N1835" s="381">
        <v>32450</v>
      </c>
      <c r="O1835" s="381">
        <v>34700</v>
      </c>
      <c r="P1835" s="381">
        <v>36900</v>
      </c>
      <c r="Q1835" s="381">
        <v>12060</v>
      </c>
      <c r="R1835" s="381">
        <v>16240</v>
      </c>
      <c r="S1835" s="381">
        <v>20420</v>
      </c>
      <c r="T1835" s="381">
        <v>24600</v>
      </c>
      <c r="U1835" s="381">
        <v>28780</v>
      </c>
      <c r="V1835" s="381">
        <v>32450</v>
      </c>
      <c r="W1835" s="381">
        <v>34700</v>
      </c>
      <c r="X1835" s="381">
        <v>36900</v>
      </c>
      <c r="Y1835" s="381">
        <v>31300</v>
      </c>
      <c r="Z1835" s="381">
        <v>35800</v>
      </c>
      <c r="AA1835" s="381">
        <v>40250</v>
      </c>
      <c r="AB1835" s="381">
        <v>44700</v>
      </c>
      <c r="AC1835" s="381">
        <v>48300</v>
      </c>
      <c r="AD1835" s="381">
        <v>51900</v>
      </c>
      <c r="AE1835" s="381">
        <v>55450</v>
      </c>
      <c r="AF1835" s="381">
        <v>59050</v>
      </c>
      <c r="AG1835" s="381">
        <v>9999</v>
      </c>
      <c r="AH1835" s="381" t="s">
        <v>8487</v>
      </c>
      <c r="AI1835" s="381" t="s">
        <v>9154</v>
      </c>
      <c r="AJ1835" s="381">
        <v>0</v>
      </c>
    </row>
    <row r="1836" spans="1:36">
      <c r="A1836" s="381" t="s">
        <v>556</v>
      </c>
      <c r="B1836" s="381" t="s">
        <v>9233</v>
      </c>
      <c r="C1836" s="381">
        <v>23</v>
      </c>
      <c r="D1836" s="381">
        <v>29</v>
      </c>
      <c r="E1836" s="381" t="s">
        <v>9216</v>
      </c>
      <c r="F1836" s="381" t="s">
        <v>9215</v>
      </c>
      <c r="G1836" s="381" t="s">
        <v>1111</v>
      </c>
      <c r="H1836" s="381">
        <v>48700</v>
      </c>
      <c r="I1836" s="381">
        <v>19600</v>
      </c>
      <c r="J1836" s="381">
        <v>22400</v>
      </c>
      <c r="K1836" s="381">
        <v>25200</v>
      </c>
      <c r="L1836" s="381">
        <v>27950</v>
      </c>
      <c r="M1836" s="381">
        <v>30200</v>
      </c>
      <c r="N1836" s="381">
        <v>32450</v>
      </c>
      <c r="O1836" s="381">
        <v>34700</v>
      </c>
      <c r="P1836" s="381">
        <v>36900</v>
      </c>
      <c r="Q1836" s="381">
        <v>12060</v>
      </c>
      <c r="R1836" s="381">
        <v>16240</v>
      </c>
      <c r="S1836" s="381">
        <v>20420</v>
      </c>
      <c r="T1836" s="381">
        <v>24600</v>
      </c>
      <c r="U1836" s="381">
        <v>28780</v>
      </c>
      <c r="V1836" s="381">
        <v>32450</v>
      </c>
      <c r="W1836" s="381">
        <v>34700</v>
      </c>
      <c r="X1836" s="381">
        <v>36900</v>
      </c>
      <c r="Y1836" s="381">
        <v>31300</v>
      </c>
      <c r="Z1836" s="381">
        <v>35800</v>
      </c>
      <c r="AA1836" s="381">
        <v>40250</v>
      </c>
      <c r="AB1836" s="381">
        <v>44700</v>
      </c>
      <c r="AC1836" s="381">
        <v>48300</v>
      </c>
      <c r="AD1836" s="381">
        <v>51900</v>
      </c>
      <c r="AE1836" s="381">
        <v>55450</v>
      </c>
      <c r="AF1836" s="381">
        <v>59050</v>
      </c>
      <c r="AG1836" s="381">
        <v>9999</v>
      </c>
      <c r="AH1836" s="381" t="s">
        <v>9232</v>
      </c>
      <c r="AI1836" s="381" t="s">
        <v>9154</v>
      </c>
      <c r="AJ1836" s="381">
        <v>0</v>
      </c>
    </row>
    <row r="1837" spans="1:36">
      <c r="A1837" s="381" t="s">
        <v>556</v>
      </c>
      <c r="B1837" s="381" t="s">
        <v>9231</v>
      </c>
      <c r="C1837" s="381">
        <v>23</v>
      </c>
      <c r="D1837" s="381">
        <v>29</v>
      </c>
      <c r="E1837" s="381" t="s">
        <v>9216</v>
      </c>
      <c r="F1837" s="381" t="s">
        <v>9215</v>
      </c>
      <c r="G1837" s="381" t="s">
        <v>1111</v>
      </c>
      <c r="H1837" s="381">
        <v>48700</v>
      </c>
      <c r="I1837" s="381">
        <v>19600</v>
      </c>
      <c r="J1837" s="381">
        <v>22400</v>
      </c>
      <c r="K1837" s="381">
        <v>25200</v>
      </c>
      <c r="L1837" s="381">
        <v>27950</v>
      </c>
      <c r="M1837" s="381">
        <v>30200</v>
      </c>
      <c r="N1837" s="381">
        <v>32450</v>
      </c>
      <c r="O1837" s="381">
        <v>34700</v>
      </c>
      <c r="P1837" s="381">
        <v>36900</v>
      </c>
      <c r="Q1837" s="381">
        <v>12060</v>
      </c>
      <c r="R1837" s="381">
        <v>16240</v>
      </c>
      <c r="S1837" s="381">
        <v>20420</v>
      </c>
      <c r="T1837" s="381">
        <v>24600</v>
      </c>
      <c r="U1837" s="381">
        <v>28780</v>
      </c>
      <c r="V1837" s="381">
        <v>32450</v>
      </c>
      <c r="W1837" s="381">
        <v>34700</v>
      </c>
      <c r="X1837" s="381">
        <v>36900</v>
      </c>
      <c r="Y1837" s="381">
        <v>31300</v>
      </c>
      <c r="Z1837" s="381">
        <v>35800</v>
      </c>
      <c r="AA1837" s="381">
        <v>40250</v>
      </c>
      <c r="AB1837" s="381">
        <v>44700</v>
      </c>
      <c r="AC1837" s="381">
        <v>48300</v>
      </c>
      <c r="AD1837" s="381">
        <v>51900</v>
      </c>
      <c r="AE1837" s="381">
        <v>55450</v>
      </c>
      <c r="AF1837" s="381">
        <v>59050</v>
      </c>
      <c r="AG1837" s="381">
        <v>9999</v>
      </c>
      <c r="AH1837" s="381" t="s">
        <v>9230</v>
      </c>
      <c r="AI1837" s="381" t="s">
        <v>9154</v>
      </c>
      <c r="AJ1837" s="381">
        <v>0</v>
      </c>
    </row>
    <row r="1838" spans="1:36">
      <c r="A1838" s="381" t="s">
        <v>556</v>
      </c>
      <c r="B1838" s="381" t="s">
        <v>9229</v>
      </c>
      <c r="C1838" s="381">
        <v>23</v>
      </c>
      <c r="D1838" s="381">
        <v>29</v>
      </c>
      <c r="E1838" s="381" t="s">
        <v>9216</v>
      </c>
      <c r="F1838" s="381" t="s">
        <v>9215</v>
      </c>
      <c r="G1838" s="381" t="s">
        <v>1111</v>
      </c>
      <c r="H1838" s="381">
        <v>48700</v>
      </c>
      <c r="I1838" s="381">
        <v>19600</v>
      </c>
      <c r="J1838" s="381">
        <v>22400</v>
      </c>
      <c r="K1838" s="381">
        <v>25200</v>
      </c>
      <c r="L1838" s="381">
        <v>27950</v>
      </c>
      <c r="M1838" s="381">
        <v>30200</v>
      </c>
      <c r="N1838" s="381">
        <v>32450</v>
      </c>
      <c r="O1838" s="381">
        <v>34700</v>
      </c>
      <c r="P1838" s="381">
        <v>36900</v>
      </c>
      <c r="Q1838" s="381">
        <v>12060</v>
      </c>
      <c r="R1838" s="381">
        <v>16240</v>
      </c>
      <c r="S1838" s="381">
        <v>20420</v>
      </c>
      <c r="T1838" s="381">
        <v>24600</v>
      </c>
      <c r="U1838" s="381">
        <v>28780</v>
      </c>
      <c r="V1838" s="381">
        <v>32450</v>
      </c>
      <c r="W1838" s="381">
        <v>34700</v>
      </c>
      <c r="X1838" s="381">
        <v>36900</v>
      </c>
      <c r="Y1838" s="381">
        <v>31300</v>
      </c>
      <c r="Z1838" s="381">
        <v>35800</v>
      </c>
      <c r="AA1838" s="381">
        <v>40250</v>
      </c>
      <c r="AB1838" s="381">
        <v>44700</v>
      </c>
      <c r="AC1838" s="381">
        <v>48300</v>
      </c>
      <c r="AD1838" s="381">
        <v>51900</v>
      </c>
      <c r="AE1838" s="381">
        <v>55450</v>
      </c>
      <c r="AF1838" s="381">
        <v>59050</v>
      </c>
      <c r="AG1838" s="381">
        <v>9999</v>
      </c>
      <c r="AH1838" s="381" t="s">
        <v>9228</v>
      </c>
      <c r="AI1838" s="381" t="s">
        <v>9154</v>
      </c>
      <c r="AJ1838" s="381">
        <v>0</v>
      </c>
    </row>
    <row r="1839" spans="1:36">
      <c r="A1839" s="381" t="s">
        <v>556</v>
      </c>
      <c r="B1839" s="381" t="s">
        <v>9227</v>
      </c>
      <c r="C1839" s="381">
        <v>23</v>
      </c>
      <c r="D1839" s="381">
        <v>29</v>
      </c>
      <c r="E1839" s="381" t="s">
        <v>9216</v>
      </c>
      <c r="F1839" s="381" t="s">
        <v>9215</v>
      </c>
      <c r="G1839" s="381" t="s">
        <v>1111</v>
      </c>
      <c r="H1839" s="381">
        <v>48700</v>
      </c>
      <c r="I1839" s="381">
        <v>19600</v>
      </c>
      <c r="J1839" s="381">
        <v>22400</v>
      </c>
      <c r="K1839" s="381">
        <v>25200</v>
      </c>
      <c r="L1839" s="381">
        <v>27950</v>
      </c>
      <c r="M1839" s="381">
        <v>30200</v>
      </c>
      <c r="N1839" s="381">
        <v>32450</v>
      </c>
      <c r="O1839" s="381">
        <v>34700</v>
      </c>
      <c r="P1839" s="381">
        <v>36900</v>
      </c>
      <c r="Q1839" s="381">
        <v>12060</v>
      </c>
      <c r="R1839" s="381">
        <v>16240</v>
      </c>
      <c r="S1839" s="381">
        <v>20420</v>
      </c>
      <c r="T1839" s="381">
        <v>24600</v>
      </c>
      <c r="U1839" s="381">
        <v>28780</v>
      </c>
      <c r="V1839" s="381">
        <v>32450</v>
      </c>
      <c r="W1839" s="381">
        <v>34700</v>
      </c>
      <c r="X1839" s="381">
        <v>36900</v>
      </c>
      <c r="Y1839" s="381">
        <v>31300</v>
      </c>
      <c r="Z1839" s="381">
        <v>35800</v>
      </c>
      <c r="AA1839" s="381">
        <v>40250</v>
      </c>
      <c r="AB1839" s="381">
        <v>44700</v>
      </c>
      <c r="AC1839" s="381">
        <v>48300</v>
      </c>
      <c r="AD1839" s="381">
        <v>51900</v>
      </c>
      <c r="AE1839" s="381">
        <v>55450</v>
      </c>
      <c r="AF1839" s="381">
        <v>59050</v>
      </c>
      <c r="AG1839" s="381">
        <v>9999</v>
      </c>
      <c r="AH1839" s="381" t="s">
        <v>9226</v>
      </c>
      <c r="AI1839" s="381" t="s">
        <v>9154</v>
      </c>
      <c r="AJ1839" s="381">
        <v>0</v>
      </c>
    </row>
    <row r="1840" spans="1:36">
      <c r="A1840" s="381" t="s">
        <v>556</v>
      </c>
      <c r="B1840" s="381" t="s">
        <v>9225</v>
      </c>
      <c r="C1840" s="381">
        <v>23</v>
      </c>
      <c r="D1840" s="381">
        <v>29</v>
      </c>
      <c r="E1840" s="381" t="s">
        <v>9216</v>
      </c>
      <c r="F1840" s="381" t="s">
        <v>9215</v>
      </c>
      <c r="G1840" s="381" t="s">
        <v>1111</v>
      </c>
      <c r="H1840" s="381">
        <v>48700</v>
      </c>
      <c r="I1840" s="381">
        <v>19600</v>
      </c>
      <c r="J1840" s="381">
        <v>22400</v>
      </c>
      <c r="K1840" s="381">
        <v>25200</v>
      </c>
      <c r="L1840" s="381">
        <v>27950</v>
      </c>
      <c r="M1840" s="381">
        <v>30200</v>
      </c>
      <c r="N1840" s="381">
        <v>32450</v>
      </c>
      <c r="O1840" s="381">
        <v>34700</v>
      </c>
      <c r="P1840" s="381">
        <v>36900</v>
      </c>
      <c r="Q1840" s="381">
        <v>12060</v>
      </c>
      <c r="R1840" s="381">
        <v>16240</v>
      </c>
      <c r="S1840" s="381">
        <v>20420</v>
      </c>
      <c r="T1840" s="381">
        <v>24600</v>
      </c>
      <c r="U1840" s="381">
        <v>28780</v>
      </c>
      <c r="V1840" s="381">
        <v>32450</v>
      </c>
      <c r="W1840" s="381">
        <v>34700</v>
      </c>
      <c r="X1840" s="381">
        <v>36900</v>
      </c>
      <c r="Y1840" s="381">
        <v>31300</v>
      </c>
      <c r="Z1840" s="381">
        <v>35800</v>
      </c>
      <c r="AA1840" s="381">
        <v>40250</v>
      </c>
      <c r="AB1840" s="381">
        <v>44700</v>
      </c>
      <c r="AC1840" s="381">
        <v>48300</v>
      </c>
      <c r="AD1840" s="381">
        <v>51900</v>
      </c>
      <c r="AE1840" s="381">
        <v>55450</v>
      </c>
      <c r="AF1840" s="381">
        <v>59050</v>
      </c>
      <c r="AG1840" s="381">
        <v>9999</v>
      </c>
      <c r="AH1840" s="381" t="s">
        <v>8887</v>
      </c>
      <c r="AI1840" s="381" t="s">
        <v>9154</v>
      </c>
      <c r="AJ1840" s="381">
        <v>0</v>
      </c>
    </row>
    <row r="1841" spans="1:36">
      <c r="A1841" s="381" t="s">
        <v>556</v>
      </c>
      <c r="B1841" s="381" t="s">
        <v>9224</v>
      </c>
      <c r="C1841" s="381">
        <v>23</v>
      </c>
      <c r="D1841" s="381">
        <v>29</v>
      </c>
      <c r="E1841" s="381" t="s">
        <v>9216</v>
      </c>
      <c r="F1841" s="381" t="s">
        <v>9215</v>
      </c>
      <c r="G1841" s="381" t="s">
        <v>1111</v>
      </c>
      <c r="H1841" s="381">
        <v>48700</v>
      </c>
      <c r="I1841" s="381">
        <v>19600</v>
      </c>
      <c r="J1841" s="381">
        <v>22400</v>
      </c>
      <c r="K1841" s="381">
        <v>25200</v>
      </c>
      <c r="L1841" s="381">
        <v>27950</v>
      </c>
      <c r="M1841" s="381">
        <v>30200</v>
      </c>
      <c r="N1841" s="381">
        <v>32450</v>
      </c>
      <c r="O1841" s="381">
        <v>34700</v>
      </c>
      <c r="P1841" s="381">
        <v>36900</v>
      </c>
      <c r="Q1841" s="381">
        <v>12060</v>
      </c>
      <c r="R1841" s="381">
        <v>16240</v>
      </c>
      <c r="S1841" s="381">
        <v>20420</v>
      </c>
      <c r="T1841" s="381">
        <v>24600</v>
      </c>
      <c r="U1841" s="381">
        <v>28780</v>
      </c>
      <c r="V1841" s="381">
        <v>32450</v>
      </c>
      <c r="W1841" s="381">
        <v>34700</v>
      </c>
      <c r="X1841" s="381">
        <v>36900</v>
      </c>
      <c r="Y1841" s="381">
        <v>31300</v>
      </c>
      <c r="Z1841" s="381">
        <v>35800</v>
      </c>
      <c r="AA1841" s="381">
        <v>40250</v>
      </c>
      <c r="AB1841" s="381">
        <v>44700</v>
      </c>
      <c r="AC1841" s="381">
        <v>48300</v>
      </c>
      <c r="AD1841" s="381">
        <v>51900</v>
      </c>
      <c r="AE1841" s="381">
        <v>55450</v>
      </c>
      <c r="AF1841" s="381">
        <v>59050</v>
      </c>
      <c r="AG1841" s="381">
        <v>9999</v>
      </c>
      <c r="AH1841" s="381" t="s">
        <v>9223</v>
      </c>
      <c r="AI1841" s="381" t="s">
        <v>9154</v>
      </c>
      <c r="AJ1841" s="381">
        <v>0</v>
      </c>
    </row>
    <row r="1842" spans="1:36">
      <c r="A1842" s="381" t="s">
        <v>556</v>
      </c>
      <c r="B1842" s="381" t="s">
        <v>9222</v>
      </c>
      <c r="C1842" s="381">
        <v>23</v>
      </c>
      <c r="D1842" s="381">
        <v>29</v>
      </c>
      <c r="E1842" s="381" t="s">
        <v>9216</v>
      </c>
      <c r="F1842" s="381" t="s">
        <v>9215</v>
      </c>
      <c r="G1842" s="381" t="s">
        <v>1111</v>
      </c>
      <c r="H1842" s="381">
        <v>48700</v>
      </c>
      <c r="I1842" s="381">
        <v>19600</v>
      </c>
      <c r="J1842" s="381">
        <v>22400</v>
      </c>
      <c r="K1842" s="381">
        <v>25200</v>
      </c>
      <c r="L1842" s="381">
        <v>27950</v>
      </c>
      <c r="M1842" s="381">
        <v>30200</v>
      </c>
      <c r="N1842" s="381">
        <v>32450</v>
      </c>
      <c r="O1842" s="381">
        <v>34700</v>
      </c>
      <c r="P1842" s="381">
        <v>36900</v>
      </c>
      <c r="Q1842" s="381">
        <v>12060</v>
      </c>
      <c r="R1842" s="381">
        <v>16240</v>
      </c>
      <c r="S1842" s="381">
        <v>20420</v>
      </c>
      <c r="T1842" s="381">
        <v>24600</v>
      </c>
      <c r="U1842" s="381">
        <v>28780</v>
      </c>
      <c r="V1842" s="381">
        <v>32450</v>
      </c>
      <c r="W1842" s="381">
        <v>34700</v>
      </c>
      <c r="X1842" s="381">
        <v>36900</v>
      </c>
      <c r="Y1842" s="381">
        <v>31300</v>
      </c>
      <c r="Z1842" s="381">
        <v>35800</v>
      </c>
      <c r="AA1842" s="381">
        <v>40250</v>
      </c>
      <c r="AB1842" s="381">
        <v>44700</v>
      </c>
      <c r="AC1842" s="381">
        <v>48300</v>
      </c>
      <c r="AD1842" s="381">
        <v>51900</v>
      </c>
      <c r="AE1842" s="381">
        <v>55450</v>
      </c>
      <c r="AF1842" s="381">
        <v>59050</v>
      </c>
      <c r="AG1842" s="381">
        <v>9999</v>
      </c>
      <c r="AH1842" s="381" t="s">
        <v>9221</v>
      </c>
      <c r="AI1842" s="381" t="s">
        <v>9154</v>
      </c>
      <c r="AJ1842" s="381">
        <v>0</v>
      </c>
    </row>
    <row r="1843" spans="1:36">
      <c r="A1843" s="381" t="s">
        <v>556</v>
      </c>
      <c r="B1843" s="381" t="s">
        <v>9220</v>
      </c>
      <c r="C1843" s="381">
        <v>23</v>
      </c>
      <c r="D1843" s="381">
        <v>29</v>
      </c>
      <c r="E1843" s="381" t="s">
        <v>9216</v>
      </c>
      <c r="F1843" s="381" t="s">
        <v>9215</v>
      </c>
      <c r="G1843" s="381" t="s">
        <v>1111</v>
      </c>
      <c r="H1843" s="381">
        <v>48700</v>
      </c>
      <c r="I1843" s="381">
        <v>19600</v>
      </c>
      <c r="J1843" s="381">
        <v>22400</v>
      </c>
      <c r="K1843" s="381">
        <v>25200</v>
      </c>
      <c r="L1843" s="381">
        <v>27950</v>
      </c>
      <c r="M1843" s="381">
        <v>30200</v>
      </c>
      <c r="N1843" s="381">
        <v>32450</v>
      </c>
      <c r="O1843" s="381">
        <v>34700</v>
      </c>
      <c r="P1843" s="381">
        <v>36900</v>
      </c>
      <c r="Q1843" s="381">
        <v>12060</v>
      </c>
      <c r="R1843" s="381">
        <v>16240</v>
      </c>
      <c r="S1843" s="381">
        <v>20420</v>
      </c>
      <c r="T1843" s="381">
        <v>24600</v>
      </c>
      <c r="U1843" s="381">
        <v>28780</v>
      </c>
      <c r="V1843" s="381">
        <v>32450</v>
      </c>
      <c r="W1843" s="381">
        <v>34700</v>
      </c>
      <c r="X1843" s="381">
        <v>36900</v>
      </c>
      <c r="Y1843" s="381">
        <v>31300</v>
      </c>
      <c r="Z1843" s="381">
        <v>35800</v>
      </c>
      <c r="AA1843" s="381">
        <v>40250</v>
      </c>
      <c r="AB1843" s="381">
        <v>44700</v>
      </c>
      <c r="AC1843" s="381">
        <v>48300</v>
      </c>
      <c r="AD1843" s="381">
        <v>51900</v>
      </c>
      <c r="AE1843" s="381">
        <v>55450</v>
      </c>
      <c r="AF1843" s="381">
        <v>59050</v>
      </c>
      <c r="AG1843" s="381">
        <v>9999</v>
      </c>
      <c r="AH1843" s="381" t="s">
        <v>9219</v>
      </c>
      <c r="AI1843" s="381" t="s">
        <v>9154</v>
      </c>
      <c r="AJ1843" s="381">
        <v>0</v>
      </c>
    </row>
    <row r="1844" spans="1:36">
      <c r="A1844" s="381" t="s">
        <v>556</v>
      </c>
      <c r="B1844" s="381" t="s">
        <v>9218</v>
      </c>
      <c r="C1844" s="381">
        <v>23</v>
      </c>
      <c r="D1844" s="381">
        <v>29</v>
      </c>
      <c r="E1844" s="381" t="s">
        <v>9216</v>
      </c>
      <c r="F1844" s="381" t="s">
        <v>9215</v>
      </c>
      <c r="G1844" s="381" t="s">
        <v>1111</v>
      </c>
      <c r="H1844" s="381">
        <v>48700</v>
      </c>
      <c r="I1844" s="381">
        <v>19600</v>
      </c>
      <c r="J1844" s="381">
        <v>22400</v>
      </c>
      <c r="K1844" s="381">
        <v>25200</v>
      </c>
      <c r="L1844" s="381">
        <v>27950</v>
      </c>
      <c r="M1844" s="381">
        <v>30200</v>
      </c>
      <c r="N1844" s="381">
        <v>32450</v>
      </c>
      <c r="O1844" s="381">
        <v>34700</v>
      </c>
      <c r="P1844" s="381">
        <v>36900</v>
      </c>
      <c r="Q1844" s="381">
        <v>12060</v>
      </c>
      <c r="R1844" s="381">
        <v>16240</v>
      </c>
      <c r="S1844" s="381">
        <v>20420</v>
      </c>
      <c r="T1844" s="381">
        <v>24600</v>
      </c>
      <c r="U1844" s="381">
        <v>28780</v>
      </c>
      <c r="V1844" s="381">
        <v>32450</v>
      </c>
      <c r="W1844" s="381">
        <v>34700</v>
      </c>
      <c r="X1844" s="381">
        <v>36900</v>
      </c>
      <c r="Y1844" s="381">
        <v>31300</v>
      </c>
      <c r="Z1844" s="381">
        <v>35800</v>
      </c>
      <c r="AA1844" s="381">
        <v>40250</v>
      </c>
      <c r="AB1844" s="381">
        <v>44700</v>
      </c>
      <c r="AC1844" s="381">
        <v>48300</v>
      </c>
      <c r="AD1844" s="381">
        <v>51900</v>
      </c>
      <c r="AE1844" s="381">
        <v>55450</v>
      </c>
      <c r="AF1844" s="381">
        <v>59050</v>
      </c>
      <c r="AG1844" s="381">
        <v>9999</v>
      </c>
      <c r="AH1844" s="381" t="s">
        <v>2590</v>
      </c>
      <c r="AI1844" s="381" t="s">
        <v>9154</v>
      </c>
      <c r="AJ1844" s="381">
        <v>0</v>
      </c>
    </row>
    <row r="1845" spans="1:36">
      <c r="A1845" s="381" t="s">
        <v>556</v>
      </c>
      <c r="B1845" s="381" t="s">
        <v>9217</v>
      </c>
      <c r="C1845" s="381">
        <v>23</v>
      </c>
      <c r="D1845" s="381">
        <v>29</v>
      </c>
      <c r="E1845" s="381" t="s">
        <v>9216</v>
      </c>
      <c r="F1845" s="381" t="s">
        <v>9215</v>
      </c>
      <c r="G1845" s="381" t="s">
        <v>1111</v>
      </c>
      <c r="H1845" s="381">
        <v>48700</v>
      </c>
      <c r="I1845" s="381">
        <v>19600</v>
      </c>
      <c r="J1845" s="381">
        <v>22400</v>
      </c>
      <c r="K1845" s="381">
        <v>25200</v>
      </c>
      <c r="L1845" s="381">
        <v>27950</v>
      </c>
      <c r="M1845" s="381">
        <v>30200</v>
      </c>
      <c r="N1845" s="381">
        <v>32450</v>
      </c>
      <c r="O1845" s="381">
        <v>34700</v>
      </c>
      <c r="P1845" s="381">
        <v>36900</v>
      </c>
      <c r="Q1845" s="381">
        <v>12060</v>
      </c>
      <c r="R1845" s="381">
        <v>16240</v>
      </c>
      <c r="S1845" s="381">
        <v>20420</v>
      </c>
      <c r="T1845" s="381">
        <v>24600</v>
      </c>
      <c r="U1845" s="381">
        <v>28780</v>
      </c>
      <c r="V1845" s="381">
        <v>32450</v>
      </c>
      <c r="W1845" s="381">
        <v>34700</v>
      </c>
      <c r="X1845" s="381">
        <v>36900</v>
      </c>
      <c r="Y1845" s="381">
        <v>31300</v>
      </c>
      <c r="Z1845" s="381">
        <v>35800</v>
      </c>
      <c r="AA1845" s="381">
        <v>40250</v>
      </c>
      <c r="AB1845" s="381">
        <v>44700</v>
      </c>
      <c r="AC1845" s="381">
        <v>48300</v>
      </c>
      <c r="AD1845" s="381">
        <v>51900</v>
      </c>
      <c r="AE1845" s="381">
        <v>55450</v>
      </c>
      <c r="AF1845" s="381">
        <v>59050</v>
      </c>
      <c r="AG1845" s="381">
        <v>9999</v>
      </c>
      <c r="AH1845" s="381" t="s">
        <v>9214</v>
      </c>
      <c r="AI1845" s="381" t="s">
        <v>9154</v>
      </c>
      <c r="AJ1845" s="381">
        <v>0</v>
      </c>
    </row>
    <row r="1846" spans="1:36">
      <c r="A1846" s="381" t="s">
        <v>556</v>
      </c>
      <c r="B1846" s="381" t="s">
        <v>9213</v>
      </c>
      <c r="C1846" s="381">
        <v>23</v>
      </c>
      <c r="D1846" s="381">
        <v>31</v>
      </c>
      <c r="E1846" s="381" t="s">
        <v>9160</v>
      </c>
      <c r="F1846" s="381" t="s">
        <v>9159</v>
      </c>
      <c r="G1846" s="381" t="s">
        <v>1819</v>
      </c>
      <c r="H1846" s="381">
        <v>72200</v>
      </c>
      <c r="I1846" s="381">
        <v>25300</v>
      </c>
      <c r="J1846" s="381">
        <v>28900</v>
      </c>
      <c r="K1846" s="381">
        <v>32500</v>
      </c>
      <c r="L1846" s="381">
        <v>36100</v>
      </c>
      <c r="M1846" s="381">
        <v>39000</v>
      </c>
      <c r="N1846" s="381">
        <v>41900</v>
      </c>
      <c r="O1846" s="381">
        <v>44800</v>
      </c>
      <c r="P1846" s="381">
        <v>47700</v>
      </c>
      <c r="Q1846" s="381">
        <v>15200</v>
      </c>
      <c r="R1846" s="381">
        <v>17350</v>
      </c>
      <c r="S1846" s="381">
        <v>20420</v>
      </c>
      <c r="T1846" s="381">
        <v>24600</v>
      </c>
      <c r="U1846" s="381">
        <v>28780</v>
      </c>
      <c r="V1846" s="381">
        <v>32960</v>
      </c>
      <c r="W1846" s="381">
        <v>37140</v>
      </c>
      <c r="X1846" s="381">
        <v>41320</v>
      </c>
      <c r="Y1846" s="381">
        <v>40450</v>
      </c>
      <c r="Z1846" s="381">
        <v>46200</v>
      </c>
      <c r="AA1846" s="381">
        <v>52000</v>
      </c>
      <c r="AB1846" s="381">
        <v>57750</v>
      </c>
      <c r="AC1846" s="381">
        <v>62400</v>
      </c>
      <c r="AD1846" s="381">
        <v>67000</v>
      </c>
      <c r="AE1846" s="381">
        <v>71650</v>
      </c>
      <c r="AF1846" s="381">
        <v>76250</v>
      </c>
      <c r="AG1846" s="381">
        <v>9999</v>
      </c>
      <c r="AH1846" s="381" t="s">
        <v>8757</v>
      </c>
      <c r="AI1846" s="381" t="s">
        <v>9154</v>
      </c>
      <c r="AJ1846" s="381">
        <v>1</v>
      </c>
    </row>
    <row r="1847" spans="1:36">
      <c r="A1847" s="381" t="s">
        <v>556</v>
      </c>
      <c r="B1847" s="381" t="s">
        <v>9212</v>
      </c>
      <c r="C1847" s="381">
        <v>23</v>
      </c>
      <c r="D1847" s="381">
        <v>31</v>
      </c>
      <c r="E1847" s="381" t="s">
        <v>9160</v>
      </c>
      <c r="F1847" s="381" t="s">
        <v>9159</v>
      </c>
      <c r="G1847" s="381" t="s">
        <v>1819</v>
      </c>
      <c r="H1847" s="381">
        <v>72200</v>
      </c>
      <c r="I1847" s="381">
        <v>25300</v>
      </c>
      <c r="J1847" s="381">
        <v>28900</v>
      </c>
      <c r="K1847" s="381">
        <v>32500</v>
      </c>
      <c r="L1847" s="381">
        <v>36100</v>
      </c>
      <c r="M1847" s="381">
        <v>39000</v>
      </c>
      <c r="N1847" s="381">
        <v>41900</v>
      </c>
      <c r="O1847" s="381">
        <v>44800</v>
      </c>
      <c r="P1847" s="381">
        <v>47700</v>
      </c>
      <c r="Q1847" s="381">
        <v>15200</v>
      </c>
      <c r="R1847" s="381">
        <v>17350</v>
      </c>
      <c r="S1847" s="381">
        <v>20420</v>
      </c>
      <c r="T1847" s="381">
        <v>24600</v>
      </c>
      <c r="U1847" s="381">
        <v>28780</v>
      </c>
      <c r="V1847" s="381">
        <v>32960</v>
      </c>
      <c r="W1847" s="381">
        <v>37140</v>
      </c>
      <c r="X1847" s="381">
        <v>41320</v>
      </c>
      <c r="Y1847" s="381">
        <v>40450</v>
      </c>
      <c r="Z1847" s="381">
        <v>46200</v>
      </c>
      <c r="AA1847" s="381">
        <v>52000</v>
      </c>
      <c r="AB1847" s="381">
        <v>57750</v>
      </c>
      <c r="AC1847" s="381">
        <v>62400</v>
      </c>
      <c r="AD1847" s="381">
        <v>67000</v>
      </c>
      <c r="AE1847" s="381">
        <v>71650</v>
      </c>
      <c r="AF1847" s="381">
        <v>76250</v>
      </c>
      <c r="AG1847" s="381">
        <v>9999</v>
      </c>
      <c r="AH1847" s="381" t="s">
        <v>9211</v>
      </c>
      <c r="AI1847" s="381" t="s">
        <v>9154</v>
      </c>
      <c r="AJ1847" s="381">
        <v>1</v>
      </c>
    </row>
    <row r="1848" spans="1:36">
      <c r="A1848" s="381" t="s">
        <v>556</v>
      </c>
      <c r="B1848" s="381" t="s">
        <v>9210</v>
      </c>
      <c r="C1848" s="381">
        <v>23</v>
      </c>
      <c r="D1848" s="381">
        <v>31</v>
      </c>
      <c r="E1848" s="381" t="s">
        <v>9160</v>
      </c>
      <c r="F1848" s="381" t="s">
        <v>9159</v>
      </c>
      <c r="G1848" s="381" t="s">
        <v>1819</v>
      </c>
      <c r="H1848" s="381">
        <v>72200</v>
      </c>
      <c r="I1848" s="381">
        <v>25300</v>
      </c>
      <c r="J1848" s="381">
        <v>28900</v>
      </c>
      <c r="K1848" s="381">
        <v>32500</v>
      </c>
      <c r="L1848" s="381">
        <v>36100</v>
      </c>
      <c r="M1848" s="381">
        <v>39000</v>
      </c>
      <c r="N1848" s="381">
        <v>41900</v>
      </c>
      <c r="O1848" s="381">
        <v>44800</v>
      </c>
      <c r="P1848" s="381">
        <v>47700</v>
      </c>
      <c r="Q1848" s="381">
        <v>15200</v>
      </c>
      <c r="R1848" s="381">
        <v>17350</v>
      </c>
      <c r="S1848" s="381">
        <v>20420</v>
      </c>
      <c r="T1848" s="381">
        <v>24600</v>
      </c>
      <c r="U1848" s="381">
        <v>28780</v>
      </c>
      <c r="V1848" s="381">
        <v>32960</v>
      </c>
      <c r="W1848" s="381">
        <v>37140</v>
      </c>
      <c r="X1848" s="381">
        <v>41320</v>
      </c>
      <c r="Y1848" s="381">
        <v>40450</v>
      </c>
      <c r="Z1848" s="381">
        <v>46200</v>
      </c>
      <c r="AA1848" s="381">
        <v>52000</v>
      </c>
      <c r="AB1848" s="381">
        <v>57750</v>
      </c>
      <c r="AC1848" s="381">
        <v>62400</v>
      </c>
      <c r="AD1848" s="381">
        <v>67000</v>
      </c>
      <c r="AE1848" s="381">
        <v>71650</v>
      </c>
      <c r="AF1848" s="381">
        <v>76250</v>
      </c>
      <c r="AG1848" s="381">
        <v>9999</v>
      </c>
      <c r="AH1848" s="381" t="s">
        <v>9209</v>
      </c>
      <c r="AI1848" s="381" t="s">
        <v>9154</v>
      </c>
      <c r="AJ1848" s="381">
        <v>1</v>
      </c>
    </row>
    <row r="1849" spans="1:36">
      <c r="A1849" s="381" t="s">
        <v>556</v>
      </c>
      <c r="B1849" s="381" t="s">
        <v>9208</v>
      </c>
      <c r="C1849" s="381">
        <v>23</v>
      </c>
      <c r="D1849" s="381">
        <v>31</v>
      </c>
      <c r="E1849" s="381" t="s">
        <v>9157</v>
      </c>
      <c r="F1849" s="381" t="s">
        <v>9156</v>
      </c>
      <c r="G1849" s="381" t="s">
        <v>1819</v>
      </c>
      <c r="H1849" s="381">
        <v>85600</v>
      </c>
      <c r="I1849" s="381">
        <v>30000</v>
      </c>
      <c r="J1849" s="381">
        <v>34250</v>
      </c>
      <c r="K1849" s="381">
        <v>38550</v>
      </c>
      <c r="L1849" s="381">
        <v>42800</v>
      </c>
      <c r="M1849" s="381">
        <v>46250</v>
      </c>
      <c r="N1849" s="381">
        <v>49650</v>
      </c>
      <c r="O1849" s="381">
        <v>53100</v>
      </c>
      <c r="P1849" s="381">
        <v>56500</v>
      </c>
      <c r="Q1849" s="381">
        <v>18000</v>
      </c>
      <c r="R1849" s="381">
        <v>20600</v>
      </c>
      <c r="S1849" s="381">
        <v>23150</v>
      </c>
      <c r="T1849" s="381">
        <v>25700</v>
      </c>
      <c r="U1849" s="381">
        <v>28780</v>
      </c>
      <c r="V1849" s="381">
        <v>32960</v>
      </c>
      <c r="W1849" s="381">
        <v>37140</v>
      </c>
      <c r="X1849" s="381">
        <v>41320</v>
      </c>
      <c r="Y1849" s="381">
        <v>47600</v>
      </c>
      <c r="Z1849" s="381">
        <v>54400</v>
      </c>
      <c r="AA1849" s="381">
        <v>61200</v>
      </c>
      <c r="AB1849" s="381">
        <v>68000</v>
      </c>
      <c r="AC1849" s="381">
        <v>73450</v>
      </c>
      <c r="AD1849" s="381">
        <v>78900</v>
      </c>
      <c r="AE1849" s="381">
        <v>84350</v>
      </c>
      <c r="AF1849" s="381">
        <v>89800</v>
      </c>
      <c r="AG1849" s="381">
        <v>6450</v>
      </c>
      <c r="AH1849" s="381" t="s">
        <v>9207</v>
      </c>
      <c r="AI1849" s="381" t="s">
        <v>9154</v>
      </c>
      <c r="AJ1849" s="381">
        <v>1</v>
      </c>
    </row>
    <row r="1850" spans="1:36">
      <c r="A1850" s="381" t="s">
        <v>556</v>
      </c>
      <c r="B1850" s="381" t="s">
        <v>9206</v>
      </c>
      <c r="C1850" s="381">
        <v>23</v>
      </c>
      <c r="D1850" s="381">
        <v>31</v>
      </c>
      <c r="E1850" s="381" t="s">
        <v>9160</v>
      </c>
      <c r="F1850" s="381" t="s">
        <v>9159</v>
      </c>
      <c r="G1850" s="381" t="s">
        <v>1819</v>
      </c>
      <c r="H1850" s="381">
        <v>72200</v>
      </c>
      <c r="I1850" s="381">
        <v>25300</v>
      </c>
      <c r="J1850" s="381">
        <v>28900</v>
      </c>
      <c r="K1850" s="381">
        <v>32500</v>
      </c>
      <c r="L1850" s="381">
        <v>36100</v>
      </c>
      <c r="M1850" s="381">
        <v>39000</v>
      </c>
      <c r="N1850" s="381">
        <v>41900</v>
      </c>
      <c r="O1850" s="381">
        <v>44800</v>
      </c>
      <c r="P1850" s="381">
        <v>47700</v>
      </c>
      <c r="Q1850" s="381">
        <v>15200</v>
      </c>
      <c r="R1850" s="381">
        <v>17350</v>
      </c>
      <c r="S1850" s="381">
        <v>20420</v>
      </c>
      <c r="T1850" s="381">
        <v>24600</v>
      </c>
      <c r="U1850" s="381">
        <v>28780</v>
      </c>
      <c r="V1850" s="381">
        <v>32960</v>
      </c>
      <c r="W1850" s="381">
        <v>37140</v>
      </c>
      <c r="X1850" s="381">
        <v>41320</v>
      </c>
      <c r="Y1850" s="381">
        <v>40450</v>
      </c>
      <c r="Z1850" s="381">
        <v>46200</v>
      </c>
      <c r="AA1850" s="381">
        <v>52000</v>
      </c>
      <c r="AB1850" s="381">
        <v>57750</v>
      </c>
      <c r="AC1850" s="381">
        <v>62400</v>
      </c>
      <c r="AD1850" s="381">
        <v>67000</v>
      </c>
      <c r="AE1850" s="381">
        <v>71650</v>
      </c>
      <c r="AF1850" s="381">
        <v>76250</v>
      </c>
      <c r="AG1850" s="381">
        <v>9999</v>
      </c>
      <c r="AH1850" s="381" t="s">
        <v>9205</v>
      </c>
      <c r="AI1850" s="381" t="s">
        <v>9154</v>
      </c>
      <c r="AJ1850" s="381">
        <v>1</v>
      </c>
    </row>
    <row r="1851" spans="1:36">
      <c r="A1851" s="381" t="s">
        <v>556</v>
      </c>
      <c r="B1851" s="381" t="s">
        <v>9204</v>
      </c>
      <c r="C1851" s="381">
        <v>23</v>
      </c>
      <c r="D1851" s="381">
        <v>31</v>
      </c>
      <c r="E1851" s="381" t="s">
        <v>9176</v>
      </c>
      <c r="F1851" s="381" t="s">
        <v>9175</v>
      </c>
      <c r="G1851" s="381" t="s">
        <v>1819</v>
      </c>
      <c r="H1851" s="381">
        <v>83400</v>
      </c>
      <c r="I1851" s="381">
        <v>28750</v>
      </c>
      <c r="J1851" s="381">
        <v>32850</v>
      </c>
      <c r="K1851" s="381">
        <v>36950</v>
      </c>
      <c r="L1851" s="381">
        <v>41050</v>
      </c>
      <c r="M1851" s="381">
        <v>44350</v>
      </c>
      <c r="N1851" s="381">
        <v>47650</v>
      </c>
      <c r="O1851" s="381">
        <v>50950</v>
      </c>
      <c r="P1851" s="381">
        <v>54200</v>
      </c>
      <c r="Q1851" s="381">
        <v>17300</v>
      </c>
      <c r="R1851" s="381">
        <v>19750</v>
      </c>
      <c r="S1851" s="381">
        <v>22200</v>
      </c>
      <c r="T1851" s="381">
        <v>24650</v>
      </c>
      <c r="U1851" s="381">
        <v>28780</v>
      </c>
      <c r="V1851" s="381">
        <v>32960</v>
      </c>
      <c r="W1851" s="381">
        <v>37140</v>
      </c>
      <c r="X1851" s="381">
        <v>41320</v>
      </c>
      <c r="Y1851" s="381">
        <v>46000</v>
      </c>
      <c r="Z1851" s="381">
        <v>52600</v>
      </c>
      <c r="AA1851" s="381">
        <v>59150</v>
      </c>
      <c r="AB1851" s="381">
        <v>65700</v>
      </c>
      <c r="AC1851" s="381">
        <v>71000</v>
      </c>
      <c r="AD1851" s="381">
        <v>76250</v>
      </c>
      <c r="AE1851" s="381">
        <v>81500</v>
      </c>
      <c r="AF1851" s="381">
        <v>86750</v>
      </c>
      <c r="AG1851" s="381">
        <v>6400</v>
      </c>
      <c r="AH1851" s="381" t="s">
        <v>9203</v>
      </c>
      <c r="AI1851" s="381" t="s">
        <v>9154</v>
      </c>
      <c r="AJ1851" s="381">
        <v>1</v>
      </c>
    </row>
    <row r="1852" spans="1:36">
      <c r="A1852" s="381" t="s">
        <v>556</v>
      </c>
      <c r="B1852" s="381" t="s">
        <v>9202</v>
      </c>
      <c r="C1852" s="381">
        <v>23</v>
      </c>
      <c r="D1852" s="381">
        <v>31</v>
      </c>
      <c r="E1852" s="381" t="s">
        <v>9160</v>
      </c>
      <c r="F1852" s="381" t="s">
        <v>9159</v>
      </c>
      <c r="G1852" s="381" t="s">
        <v>1819</v>
      </c>
      <c r="H1852" s="381">
        <v>72200</v>
      </c>
      <c r="I1852" s="381">
        <v>25300</v>
      </c>
      <c r="J1852" s="381">
        <v>28900</v>
      </c>
      <c r="K1852" s="381">
        <v>32500</v>
      </c>
      <c r="L1852" s="381">
        <v>36100</v>
      </c>
      <c r="M1852" s="381">
        <v>39000</v>
      </c>
      <c r="N1852" s="381">
        <v>41900</v>
      </c>
      <c r="O1852" s="381">
        <v>44800</v>
      </c>
      <c r="P1852" s="381">
        <v>47700</v>
      </c>
      <c r="Q1852" s="381">
        <v>15200</v>
      </c>
      <c r="R1852" s="381">
        <v>17350</v>
      </c>
      <c r="S1852" s="381">
        <v>20420</v>
      </c>
      <c r="T1852" s="381">
        <v>24600</v>
      </c>
      <c r="U1852" s="381">
        <v>28780</v>
      </c>
      <c r="V1852" s="381">
        <v>32960</v>
      </c>
      <c r="W1852" s="381">
        <v>37140</v>
      </c>
      <c r="X1852" s="381">
        <v>41320</v>
      </c>
      <c r="Y1852" s="381">
        <v>40450</v>
      </c>
      <c r="Z1852" s="381">
        <v>46200</v>
      </c>
      <c r="AA1852" s="381">
        <v>52000</v>
      </c>
      <c r="AB1852" s="381">
        <v>57750</v>
      </c>
      <c r="AC1852" s="381">
        <v>62400</v>
      </c>
      <c r="AD1852" s="381">
        <v>67000</v>
      </c>
      <c r="AE1852" s="381">
        <v>71650</v>
      </c>
      <c r="AF1852" s="381">
        <v>76250</v>
      </c>
      <c r="AG1852" s="381">
        <v>9999</v>
      </c>
      <c r="AH1852" s="381" t="s">
        <v>6165</v>
      </c>
      <c r="AI1852" s="381" t="s">
        <v>9154</v>
      </c>
      <c r="AJ1852" s="381">
        <v>1</v>
      </c>
    </row>
    <row r="1853" spans="1:36">
      <c r="A1853" s="381" t="s">
        <v>556</v>
      </c>
      <c r="B1853" s="381" t="s">
        <v>9201</v>
      </c>
      <c r="C1853" s="381">
        <v>23</v>
      </c>
      <c r="D1853" s="381">
        <v>31</v>
      </c>
      <c r="E1853" s="381" t="s">
        <v>9160</v>
      </c>
      <c r="F1853" s="381" t="s">
        <v>9159</v>
      </c>
      <c r="G1853" s="381" t="s">
        <v>1819</v>
      </c>
      <c r="H1853" s="381">
        <v>72200</v>
      </c>
      <c r="I1853" s="381">
        <v>25300</v>
      </c>
      <c r="J1853" s="381">
        <v>28900</v>
      </c>
      <c r="K1853" s="381">
        <v>32500</v>
      </c>
      <c r="L1853" s="381">
        <v>36100</v>
      </c>
      <c r="M1853" s="381">
        <v>39000</v>
      </c>
      <c r="N1853" s="381">
        <v>41900</v>
      </c>
      <c r="O1853" s="381">
        <v>44800</v>
      </c>
      <c r="P1853" s="381">
        <v>47700</v>
      </c>
      <c r="Q1853" s="381">
        <v>15200</v>
      </c>
      <c r="R1853" s="381">
        <v>17350</v>
      </c>
      <c r="S1853" s="381">
        <v>20420</v>
      </c>
      <c r="T1853" s="381">
        <v>24600</v>
      </c>
      <c r="U1853" s="381">
        <v>28780</v>
      </c>
      <c r="V1853" s="381">
        <v>32960</v>
      </c>
      <c r="W1853" s="381">
        <v>37140</v>
      </c>
      <c r="X1853" s="381">
        <v>41320</v>
      </c>
      <c r="Y1853" s="381">
        <v>40450</v>
      </c>
      <c r="Z1853" s="381">
        <v>46200</v>
      </c>
      <c r="AA1853" s="381">
        <v>52000</v>
      </c>
      <c r="AB1853" s="381">
        <v>57750</v>
      </c>
      <c r="AC1853" s="381">
        <v>62400</v>
      </c>
      <c r="AD1853" s="381">
        <v>67000</v>
      </c>
      <c r="AE1853" s="381">
        <v>71650</v>
      </c>
      <c r="AF1853" s="381">
        <v>76250</v>
      </c>
      <c r="AG1853" s="381">
        <v>9999</v>
      </c>
      <c r="AH1853" s="381" t="s">
        <v>9200</v>
      </c>
      <c r="AI1853" s="381" t="s">
        <v>9154</v>
      </c>
      <c r="AJ1853" s="381">
        <v>1</v>
      </c>
    </row>
    <row r="1854" spans="1:36">
      <c r="A1854" s="381" t="s">
        <v>556</v>
      </c>
      <c r="B1854" s="381" t="s">
        <v>9199</v>
      </c>
      <c r="C1854" s="381">
        <v>23</v>
      </c>
      <c r="D1854" s="381">
        <v>31</v>
      </c>
      <c r="E1854" s="381" t="s">
        <v>9157</v>
      </c>
      <c r="F1854" s="381" t="s">
        <v>9156</v>
      </c>
      <c r="G1854" s="381" t="s">
        <v>1819</v>
      </c>
      <c r="H1854" s="381">
        <v>85600</v>
      </c>
      <c r="I1854" s="381">
        <v>30000</v>
      </c>
      <c r="J1854" s="381">
        <v>34250</v>
      </c>
      <c r="K1854" s="381">
        <v>38550</v>
      </c>
      <c r="L1854" s="381">
        <v>42800</v>
      </c>
      <c r="M1854" s="381">
        <v>46250</v>
      </c>
      <c r="N1854" s="381">
        <v>49650</v>
      </c>
      <c r="O1854" s="381">
        <v>53100</v>
      </c>
      <c r="P1854" s="381">
        <v>56500</v>
      </c>
      <c r="Q1854" s="381">
        <v>18000</v>
      </c>
      <c r="R1854" s="381">
        <v>20600</v>
      </c>
      <c r="S1854" s="381">
        <v>23150</v>
      </c>
      <c r="T1854" s="381">
        <v>25700</v>
      </c>
      <c r="U1854" s="381">
        <v>28780</v>
      </c>
      <c r="V1854" s="381">
        <v>32960</v>
      </c>
      <c r="W1854" s="381">
        <v>37140</v>
      </c>
      <c r="X1854" s="381">
        <v>41320</v>
      </c>
      <c r="Y1854" s="381">
        <v>47600</v>
      </c>
      <c r="Z1854" s="381">
        <v>54400</v>
      </c>
      <c r="AA1854" s="381">
        <v>61200</v>
      </c>
      <c r="AB1854" s="381">
        <v>68000</v>
      </c>
      <c r="AC1854" s="381">
        <v>73450</v>
      </c>
      <c r="AD1854" s="381">
        <v>78900</v>
      </c>
      <c r="AE1854" s="381">
        <v>84350</v>
      </c>
      <c r="AF1854" s="381">
        <v>89800</v>
      </c>
      <c r="AG1854" s="381">
        <v>6450</v>
      </c>
      <c r="AH1854" s="381" t="s">
        <v>9198</v>
      </c>
      <c r="AI1854" s="381" t="s">
        <v>9154</v>
      </c>
      <c r="AJ1854" s="381">
        <v>1</v>
      </c>
    </row>
    <row r="1855" spans="1:36">
      <c r="A1855" s="381" t="s">
        <v>556</v>
      </c>
      <c r="B1855" s="381" t="s">
        <v>9197</v>
      </c>
      <c r="C1855" s="381">
        <v>23</v>
      </c>
      <c r="D1855" s="381">
        <v>31</v>
      </c>
      <c r="E1855" s="381" t="s">
        <v>9176</v>
      </c>
      <c r="F1855" s="381" t="s">
        <v>9175</v>
      </c>
      <c r="G1855" s="381" t="s">
        <v>1819</v>
      </c>
      <c r="H1855" s="381">
        <v>83400</v>
      </c>
      <c r="I1855" s="381">
        <v>28750</v>
      </c>
      <c r="J1855" s="381">
        <v>32850</v>
      </c>
      <c r="K1855" s="381">
        <v>36950</v>
      </c>
      <c r="L1855" s="381">
        <v>41050</v>
      </c>
      <c r="M1855" s="381">
        <v>44350</v>
      </c>
      <c r="N1855" s="381">
        <v>47650</v>
      </c>
      <c r="O1855" s="381">
        <v>50950</v>
      </c>
      <c r="P1855" s="381">
        <v>54200</v>
      </c>
      <c r="Q1855" s="381">
        <v>17300</v>
      </c>
      <c r="R1855" s="381">
        <v>19750</v>
      </c>
      <c r="S1855" s="381">
        <v>22200</v>
      </c>
      <c r="T1855" s="381">
        <v>24650</v>
      </c>
      <c r="U1855" s="381">
        <v>28780</v>
      </c>
      <c r="V1855" s="381">
        <v>32960</v>
      </c>
      <c r="W1855" s="381">
        <v>37140</v>
      </c>
      <c r="X1855" s="381">
        <v>41320</v>
      </c>
      <c r="Y1855" s="381">
        <v>46000</v>
      </c>
      <c r="Z1855" s="381">
        <v>52600</v>
      </c>
      <c r="AA1855" s="381">
        <v>59150</v>
      </c>
      <c r="AB1855" s="381">
        <v>65700</v>
      </c>
      <c r="AC1855" s="381">
        <v>71000</v>
      </c>
      <c r="AD1855" s="381">
        <v>76250</v>
      </c>
      <c r="AE1855" s="381">
        <v>81500</v>
      </c>
      <c r="AF1855" s="381">
        <v>86750</v>
      </c>
      <c r="AG1855" s="381">
        <v>6400</v>
      </c>
      <c r="AH1855" s="381" t="s">
        <v>6361</v>
      </c>
      <c r="AI1855" s="381" t="s">
        <v>9154</v>
      </c>
      <c r="AJ1855" s="381">
        <v>1</v>
      </c>
    </row>
    <row r="1856" spans="1:36">
      <c r="A1856" s="381" t="s">
        <v>556</v>
      </c>
      <c r="B1856" s="381" t="s">
        <v>9196</v>
      </c>
      <c r="C1856" s="381">
        <v>23</v>
      </c>
      <c r="D1856" s="381">
        <v>31</v>
      </c>
      <c r="E1856" s="381" t="s">
        <v>9160</v>
      </c>
      <c r="F1856" s="381" t="s">
        <v>9159</v>
      </c>
      <c r="G1856" s="381" t="s">
        <v>1819</v>
      </c>
      <c r="H1856" s="381">
        <v>72200</v>
      </c>
      <c r="I1856" s="381">
        <v>25300</v>
      </c>
      <c r="J1856" s="381">
        <v>28900</v>
      </c>
      <c r="K1856" s="381">
        <v>32500</v>
      </c>
      <c r="L1856" s="381">
        <v>36100</v>
      </c>
      <c r="M1856" s="381">
        <v>39000</v>
      </c>
      <c r="N1856" s="381">
        <v>41900</v>
      </c>
      <c r="O1856" s="381">
        <v>44800</v>
      </c>
      <c r="P1856" s="381">
        <v>47700</v>
      </c>
      <c r="Q1856" s="381">
        <v>15200</v>
      </c>
      <c r="R1856" s="381">
        <v>17350</v>
      </c>
      <c r="S1856" s="381">
        <v>20420</v>
      </c>
      <c r="T1856" s="381">
        <v>24600</v>
      </c>
      <c r="U1856" s="381">
        <v>28780</v>
      </c>
      <c r="V1856" s="381">
        <v>32960</v>
      </c>
      <c r="W1856" s="381">
        <v>37140</v>
      </c>
      <c r="X1856" s="381">
        <v>41320</v>
      </c>
      <c r="Y1856" s="381">
        <v>40450</v>
      </c>
      <c r="Z1856" s="381">
        <v>46200</v>
      </c>
      <c r="AA1856" s="381">
        <v>52000</v>
      </c>
      <c r="AB1856" s="381">
        <v>57750</v>
      </c>
      <c r="AC1856" s="381">
        <v>62400</v>
      </c>
      <c r="AD1856" s="381">
        <v>67000</v>
      </c>
      <c r="AE1856" s="381">
        <v>71650</v>
      </c>
      <c r="AF1856" s="381">
        <v>76250</v>
      </c>
      <c r="AG1856" s="381">
        <v>9999</v>
      </c>
      <c r="AH1856" s="381" t="s">
        <v>9195</v>
      </c>
      <c r="AI1856" s="381" t="s">
        <v>9154</v>
      </c>
      <c r="AJ1856" s="381">
        <v>1</v>
      </c>
    </row>
    <row r="1857" spans="1:36">
      <c r="A1857" s="381" t="s">
        <v>556</v>
      </c>
      <c r="B1857" s="381" t="s">
        <v>9194</v>
      </c>
      <c r="C1857" s="381">
        <v>23</v>
      </c>
      <c r="D1857" s="381">
        <v>31</v>
      </c>
      <c r="E1857" s="381" t="s">
        <v>9160</v>
      </c>
      <c r="F1857" s="381" t="s">
        <v>9159</v>
      </c>
      <c r="G1857" s="381" t="s">
        <v>1819</v>
      </c>
      <c r="H1857" s="381">
        <v>72200</v>
      </c>
      <c r="I1857" s="381">
        <v>25300</v>
      </c>
      <c r="J1857" s="381">
        <v>28900</v>
      </c>
      <c r="K1857" s="381">
        <v>32500</v>
      </c>
      <c r="L1857" s="381">
        <v>36100</v>
      </c>
      <c r="M1857" s="381">
        <v>39000</v>
      </c>
      <c r="N1857" s="381">
        <v>41900</v>
      </c>
      <c r="O1857" s="381">
        <v>44800</v>
      </c>
      <c r="P1857" s="381">
        <v>47700</v>
      </c>
      <c r="Q1857" s="381">
        <v>15200</v>
      </c>
      <c r="R1857" s="381">
        <v>17350</v>
      </c>
      <c r="S1857" s="381">
        <v>20420</v>
      </c>
      <c r="T1857" s="381">
        <v>24600</v>
      </c>
      <c r="U1857" s="381">
        <v>28780</v>
      </c>
      <c r="V1857" s="381">
        <v>32960</v>
      </c>
      <c r="W1857" s="381">
        <v>37140</v>
      </c>
      <c r="X1857" s="381">
        <v>41320</v>
      </c>
      <c r="Y1857" s="381">
        <v>40450</v>
      </c>
      <c r="Z1857" s="381">
        <v>46200</v>
      </c>
      <c r="AA1857" s="381">
        <v>52000</v>
      </c>
      <c r="AB1857" s="381">
        <v>57750</v>
      </c>
      <c r="AC1857" s="381">
        <v>62400</v>
      </c>
      <c r="AD1857" s="381">
        <v>67000</v>
      </c>
      <c r="AE1857" s="381">
        <v>71650</v>
      </c>
      <c r="AF1857" s="381">
        <v>76250</v>
      </c>
      <c r="AG1857" s="381">
        <v>9999</v>
      </c>
      <c r="AH1857" s="381" t="s">
        <v>9193</v>
      </c>
      <c r="AI1857" s="381" t="s">
        <v>9154</v>
      </c>
      <c r="AJ1857" s="381">
        <v>1</v>
      </c>
    </row>
    <row r="1858" spans="1:36">
      <c r="A1858" s="381" t="s">
        <v>556</v>
      </c>
      <c r="B1858" s="381" t="s">
        <v>9192</v>
      </c>
      <c r="C1858" s="381">
        <v>23</v>
      </c>
      <c r="D1858" s="381">
        <v>31</v>
      </c>
      <c r="E1858" s="381" t="s">
        <v>9157</v>
      </c>
      <c r="F1858" s="381" t="s">
        <v>9156</v>
      </c>
      <c r="G1858" s="381" t="s">
        <v>1819</v>
      </c>
      <c r="H1858" s="381">
        <v>85600</v>
      </c>
      <c r="I1858" s="381">
        <v>30000</v>
      </c>
      <c r="J1858" s="381">
        <v>34250</v>
      </c>
      <c r="K1858" s="381">
        <v>38550</v>
      </c>
      <c r="L1858" s="381">
        <v>42800</v>
      </c>
      <c r="M1858" s="381">
        <v>46250</v>
      </c>
      <c r="N1858" s="381">
        <v>49650</v>
      </c>
      <c r="O1858" s="381">
        <v>53100</v>
      </c>
      <c r="P1858" s="381">
        <v>56500</v>
      </c>
      <c r="Q1858" s="381">
        <v>18000</v>
      </c>
      <c r="R1858" s="381">
        <v>20600</v>
      </c>
      <c r="S1858" s="381">
        <v>23150</v>
      </c>
      <c r="T1858" s="381">
        <v>25700</v>
      </c>
      <c r="U1858" s="381">
        <v>28780</v>
      </c>
      <c r="V1858" s="381">
        <v>32960</v>
      </c>
      <c r="W1858" s="381">
        <v>37140</v>
      </c>
      <c r="X1858" s="381">
        <v>41320</v>
      </c>
      <c r="Y1858" s="381">
        <v>47600</v>
      </c>
      <c r="Z1858" s="381">
        <v>54400</v>
      </c>
      <c r="AA1858" s="381">
        <v>61200</v>
      </c>
      <c r="AB1858" s="381">
        <v>68000</v>
      </c>
      <c r="AC1858" s="381">
        <v>73450</v>
      </c>
      <c r="AD1858" s="381">
        <v>78900</v>
      </c>
      <c r="AE1858" s="381">
        <v>84350</v>
      </c>
      <c r="AF1858" s="381">
        <v>89800</v>
      </c>
      <c r="AG1858" s="381">
        <v>6450</v>
      </c>
      <c r="AH1858" s="381" t="s">
        <v>9191</v>
      </c>
      <c r="AI1858" s="381" t="s">
        <v>9154</v>
      </c>
      <c r="AJ1858" s="381">
        <v>1</v>
      </c>
    </row>
    <row r="1859" spans="1:36">
      <c r="A1859" s="381" t="s">
        <v>556</v>
      </c>
      <c r="B1859" s="381" t="s">
        <v>9190</v>
      </c>
      <c r="C1859" s="381">
        <v>23</v>
      </c>
      <c r="D1859" s="381">
        <v>31</v>
      </c>
      <c r="E1859" s="381" t="s">
        <v>9160</v>
      </c>
      <c r="F1859" s="381" t="s">
        <v>9159</v>
      </c>
      <c r="G1859" s="381" t="s">
        <v>1819</v>
      </c>
      <c r="H1859" s="381">
        <v>72200</v>
      </c>
      <c r="I1859" s="381">
        <v>25300</v>
      </c>
      <c r="J1859" s="381">
        <v>28900</v>
      </c>
      <c r="K1859" s="381">
        <v>32500</v>
      </c>
      <c r="L1859" s="381">
        <v>36100</v>
      </c>
      <c r="M1859" s="381">
        <v>39000</v>
      </c>
      <c r="N1859" s="381">
        <v>41900</v>
      </c>
      <c r="O1859" s="381">
        <v>44800</v>
      </c>
      <c r="P1859" s="381">
        <v>47700</v>
      </c>
      <c r="Q1859" s="381">
        <v>15200</v>
      </c>
      <c r="R1859" s="381">
        <v>17350</v>
      </c>
      <c r="S1859" s="381">
        <v>20420</v>
      </c>
      <c r="T1859" s="381">
        <v>24600</v>
      </c>
      <c r="U1859" s="381">
        <v>28780</v>
      </c>
      <c r="V1859" s="381">
        <v>32960</v>
      </c>
      <c r="W1859" s="381">
        <v>37140</v>
      </c>
      <c r="X1859" s="381">
        <v>41320</v>
      </c>
      <c r="Y1859" s="381">
        <v>40450</v>
      </c>
      <c r="Z1859" s="381">
        <v>46200</v>
      </c>
      <c r="AA1859" s="381">
        <v>52000</v>
      </c>
      <c r="AB1859" s="381">
        <v>57750</v>
      </c>
      <c r="AC1859" s="381">
        <v>62400</v>
      </c>
      <c r="AD1859" s="381">
        <v>67000</v>
      </c>
      <c r="AE1859" s="381">
        <v>71650</v>
      </c>
      <c r="AF1859" s="381">
        <v>76250</v>
      </c>
      <c r="AG1859" s="381">
        <v>9999</v>
      </c>
      <c r="AH1859" s="381" t="s">
        <v>9189</v>
      </c>
      <c r="AI1859" s="381" t="s">
        <v>9154</v>
      </c>
      <c r="AJ1859" s="381">
        <v>1</v>
      </c>
    </row>
    <row r="1860" spans="1:36">
      <c r="A1860" s="381" t="s">
        <v>556</v>
      </c>
      <c r="B1860" s="381" t="s">
        <v>9188</v>
      </c>
      <c r="C1860" s="381">
        <v>23</v>
      </c>
      <c r="D1860" s="381">
        <v>31</v>
      </c>
      <c r="E1860" s="381" t="s">
        <v>9160</v>
      </c>
      <c r="F1860" s="381" t="s">
        <v>9159</v>
      </c>
      <c r="G1860" s="381" t="s">
        <v>1819</v>
      </c>
      <c r="H1860" s="381">
        <v>72200</v>
      </c>
      <c r="I1860" s="381">
        <v>25300</v>
      </c>
      <c r="J1860" s="381">
        <v>28900</v>
      </c>
      <c r="K1860" s="381">
        <v>32500</v>
      </c>
      <c r="L1860" s="381">
        <v>36100</v>
      </c>
      <c r="M1860" s="381">
        <v>39000</v>
      </c>
      <c r="N1860" s="381">
        <v>41900</v>
      </c>
      <c r="O1860" s="381">
        <v>44800</v>
      </c>
      <c r="P1860" s="381">
        <v>47700</v>
      </c>
      <c r="Q1860" s="381">
        <v>15200</v>
      </c>
      <c r="R1860" s="381">
        <v>17350</v>
      </c>
      <c r="S1860" s="381">
        <v>20420</v>
      </c>
      <c r="T1860" s="381">
        <v>24600</v>
      </c>
      <c r="U1860" s="381">
        <v>28780</v>
      </c>
      <c r="V1860" s="381">
        <v>32960</v>
      </c>
      <c r="W1860" s="381">
        <v>37140</v>
      </c>
      <c r="X1860" s="381">
        <v>41320</v>
      </c>
      <c r="Y1860" s="381">
        <v>40450</v>
      </c>
      <c r="Z1860" s="381">
        <v>46200</v>
      </c>
      <c r="AA1860" s="381">
        <v>52000</v>
      </c>
      <c r="AB1860" s="381">
        <v>57750</v>
      </c>
      <c r="AC1860" s="381">
        <v>62400</v>
      </c>
      <c r="AD1860" s="381">
        <v>67000</v>
      </c>
      <c r="AE1860" s="381">
        <v>71650</v>
      </c>
      <c r="AF1860" s="381">
        <v>76250</v>
      </c>
      <c r="AG1860" s="381">
        <v>9999</v>
      </c>
      <c r="AH1860" s="381" t="s">
        <v>9187</v>
      </c>
      <c r="AI1860" s="381" t="s">
        <v>9154</v>
      </c>
      <c r="AJ1860" s="381">
        <v>1</v>
      </c>
    </row>
    <row r="1861" spans="1:36">
      <c r="A1861" s="381" t="s">
        <v>556</v>
      </c>
      <c r="B1861" s="381" t="s">
        <v>9186</v>
      </c>
      <c r="C1861" s="381">
        <v>23</v>
      </c>
      <c r="D1861" s="381">
        <v>31</v>
      </c>
      <c r="E1861" s="381" t="s">
        <v>9176</v>
      </c>
      <c r="F1861" s="381" t="s">
        <v>9175</v>
      </c>
      <c r="G1861" s="381" t="s">
        <v>1819</v>
      </c>
      <c r="H1861" s="381">
        <v>83400</v>
      </c>
      <c r="I1861" s="381">
        <v>28750</v>
      </c>
      <c r="J1861" s="381">
        <v>32850</v>
      </c>
      <c r="K1861" s="381">
        <v>36950</v>
      </c>
      <c r="L1861" s="381">
        <v>41050</v>
      </c>
      <c r="M1861" s="381">
        <v>44350</v>
      </c>
      <c r="N1861" s="381">
        <v>47650</v>
      </c>
      <c r="O1861" s="381">
        <v>50950</v>
      </c>
      <c r="P1861" s="381">
        <v>54200</v>
      </c>
      <c r="Q1861" s="381">
        <v>17300</v>
      </c>
      <c r="R1861" s="381">
        <v>19750</v>
      </c>
      <c r="S1861" s="381">
        <v>22200</v>
      </c>
      <c r="T1861" s="381">
        <v>24650</v>
      </c>
      <c r="U1861" s="381">
        <v>28780</v>
      </c>
      <c r="V1861" s="381">
        <v>32960</v>
      </c>
      <c r="W1861" s="381">
        <v>37140</v>
      </c>
      <c r="X1861" s="381">
        <v>41320</v>
      </c>
      <c r="Y1861" s="381">
        <v>46000</v>
      </c>
      <c r="Z1861" s="381">
        <v>52600</v>
      </c>
      <c r="AA1861" s="381">
        <v>59150</v>
      </c>
      <c r="AB1861" s="381">
        <v>65700</v>
      </c>
      <c r="AC1861" s="381">
        <v>71000</v>
      </c>
      <c r="AD1861" s="381">
        <v>76250</v>
      </c>
      <c r="AE1861" s="381">
        <v>81500</v>
      </c>
      <c r="AF1861" s="381">
        <v>86750</v>
      </c>
      <c r="AG1861" s="381">
        <v>6400</v>
      </c>
      <c r="AH1861" s="381" t="s">
        <v>9185</v>
      </c>
      <c r="AI1861" s="381" t="s">
        <v>9154</v>
      </c>
      <c r="AJ1861" s="381">
        <v>1</v>
      </c>
    </row>
    <row r="1862" spans="1:36">
      <c r="A1862" s="381" t="s">
        <v>556</v>
      </c>
      <c r="B1862" s="381" t="s">
        <v>9184</v>
      </c>
      <c r="C1862" s="381">
        <v>23</v>
      </c>
      <c r="D1862" s="381">
        <v>31</v>
      </c>
      <c r="E1862" s="381" t="s">
        <v>9160</v>
      </c>
      <c r="F1862" s="381" t="s">
        <v>9159</v>
      </c>
      <c r="G1862" s="381" t="s">
        <v>1819</v>
      </c>
      <c r="H1862" s="381">
        <v>72200</v>
      </c>
      <c r="I1862" s="381">
        <v>25300</v>
      </c>
      <c r="J1862" s="381">
        <v>28900</v>
      </c>
      <c r="K1862" s="381">
        <v>32500</v>
      </c>
      <c r="L1862" s="381">
        <v>36100</v>
      </c>
      <c r="M1862" s="381">
        <v>39000</v>
      </c>
      <c r="N1862" s="381">
        <v>41900</v>
      </c>
      <c r="O1862" s="381">
        <v>44800</v>
      </c>
      <c r="P1862" s="381">
        <v>47700</v>
      </c>
      <c r="Q1862" s="381">
        <v>15200</v>
      </c>
      <c r="R1862" s="381">
        <v>17350</v>
      </c>
      <c r="S1862" s="381">
        <v>20420</v>
      </c>
      <c r="T1862" s="381">
        <v>24600</v>
      </c>
      <c r="U1862" s="381">
        <v>28780</v>
      </c>
      <c r="V1862" s="381">
        <v>32960</v>
      </c>
      <c r="W1862" s="381">
        <v>37140</v>
      </c>
      <c r="X1862" s="381">
        <v>41320</v>
      </c>
      <c r="Y1862" s="381">
        <v>40450</v>
      </c>
      <c r="Z1862" s="381">
        <v>46200</v>
      </c>
      <c r="AA1862" s="381">
        <v>52000</v>
      </c>
      <c r="AB1862" s="381">
        <v>57750</v>
      </c>
      <c r="AC1862" s="381">
        <v>62400</v>
      </c>
      <c r="AD1862" s="381">
        <v>67000</v>
      </c>
      <c r="AE1862" s="381">
        <v>71650</v>
      </c>
      <c r="AF1862" s="381">
        <v>76250</v>
      </c>
      <c r="AG1862" s="381">
        <v>9999</v>
      </c>
      <c r="AH1862" s="381" t="s">
        <v>6409</v>
      </c>
      <c r="AI1862" s="381" t="s">
        <v>9154</v>
      </c>
      <c r="AJ1862" s="381">
        <v>1</v>
      </c>
    </row>
    <row r="1863" spans="1:36">
      <c r="A1863" s="381" t="s">
        <v>556</v>
      </c>
      <c r="B1863" s="381" t="s">
        <v>9183</v>
      </c>
      <c r="C1863" s="381">
        <v>23</v>
      </c>
      <c r="D1863" s="381">
        <v>31</v>
      </c>
      <c r="E1863" s="381" t="s">
        <v>9160</v>
      </c>
      <c r="F1863" s="381" t="s">
        <v>9159</v>
      </c>
      <c r="G1863" s="381" t="s">
        <v>1819</v>
      </c>
      <c r="H1863" s="381">
        <v>72200</v>
      </c>
      <c r="I1863" s="381">
        <v>25300</v>
      </c>
      <c r="J1863" s="381">
        <v>28900</v>
      </c>
      <c r="K1863" s="381">
        <v>32500</v>
      </c>
      <c r="L1863" s="381">
        <v>36100</v>
      </c>
      <c r="M1863" s="381">
        <v>39000</v>
      </c>
      <c r="N1863" s="381">
        <v>41900</v>
      </c>
      <c r="O1863" s="381">
        <v>44800</v>
      </c>
      <c r="P1863" s="381">
        <v>47700</v>
      </c>
      <c r="Q1863" s="381">
        <v>15200</v>
      </c>
      <c r="R1863" s="381">
        <v>17350</v>
      </c>
      <c r="S1863" s="381">
        <v>20420</v>
      </c>
      <c r="T1863" s="381">
        <v>24600</v>
      </c>
      <c r="U1863" s="381">
        <v>28780</v>
      </c>
      <c r="V1863" s="381">
        <v>32960</v>
      </c>
      <c r="W1863" s="381">
        <v>37140</v>
      </c>
      <c r="X1863" s="381">
        <v>41320</v>
      </c>
      <c r="Y1863" s="381">
        <v>40450</v>
      </c>
      <c r="Z1863" s="381">
        <v>46200</v>
      </c>
      <c r="AA1863" s="381">
        <v>52000</v>
      </c>
      <c r="AB1863" s="381">
        <v>57750</v>
      </c>
      <c r="AC1863" s="381">
        <v>62400</v>
      </c>
      <c r="AD1863" s="381">
        <v>67000</v>
      </c>
      <c r="AE1863" s="381">
        <v>71650</v>
      </c>
      <c r="AF1863" s="381">
        <v>76250</v>
      </c>
      <c r="AG1863" s="381">
        <v>9999</v>
      </c>
      <c r="AH1863" s="381" t="s">
        <v>9182</v>
      </c>
      <c r="AI1863" s="381" t="s">
        <v>9154</v>
      </c>
      <c r="AJ1863" s="381">
        <v>1</v>
      </c>
    </row>
    <row r="1864" spans="1:36">
      <c r="A1864" s="381" t="s">
        <v>556</v>
      </c>
      <c r="B1864" s="381" t="s">
        <v>9181</v>
      </c>
      <c r="C1864" s="381">
        <v>23</v>
      </c>
      <c r="D1864" s="381">
        <v>31</v>
      </c>
      <c r="E1864" s="381" t="s">
        <v>9160</v>
      </c>
      <c r="F1864" s="381" t="s">
        <v>9159</v>
      </c>
      <c r="G1864" s="381" t="s">
        <v>1819</v>
      </c>
      <c r="H1864" s="381">
        <v>72200</v>
      </c>
      <c r="I1864" s="381">
        <v>25300</v>
      </c>
      <c r="J1864" s="381">
        <v>28900</v>
      </c>
      <c r="K1864" s="381">
        <v>32500</v>
      </c>
      <c r="L1864" s="381">
        <v>36100</v>
      </c>
      <c r="M1864" s="381">
        <v>39000</v>
      </c>
      <c r="N1864" s="381">
        <v>41900</v>
      </c>
      <c r="O1864" s="381">
        <v>44800</v>
      </c>
      <c r="P1864" s="381">
        <v>47700</v>
      </c>
      <c r="Q1864" s="381">
        <v>15200</v>
      </c>
      <c r="R1864" s="381">
        <v>17350</v>
      </c>
      <c r="S1864" s="381">
        <v>20420</v>
      </c>
      <c r="T1864" s="381">
        <v>24600</v>
      </c>
      <c r="U1864" s="381">
        <v>28780</v>
      </c>
      <c r="V1864" s="381">
        <v>32960</v>
      </c>
      <c r="W1864" s="381">
        <v>37140</v>
      </c>
      <c r="X1864" s="381">
        <v>41320</v>
      </c>
      <c r="Y1864" s="381">
        <v>40450</v>
      </c>
      <c r="Z1864" s="381">
        <v>46200</v>
      </c>
      <c r="AA1864" s="381">
        <v>52000</v>
      </c>
      <c r="AB1864" s="381">
        <v>57750</v>
      </c>
      <c r="AC1864" s="381">
        <v>62400</v>
      </c>
      <c r="AD1864" s="381">
        <v>67000</v>
      </c>
      <c r="AE1864" s="381">
        <v>71650</v>
      </c>
      <c r="AF1864" s="381">
        <v>76250</v>
      </c>
      <c r="AG1864" s="381">
        <v>9999</v>
      </c>
      <c r="AH1864" s="381" t="s">
        <v>9180</v>
      </c>
      <c r="AI1864" s="381" t="s">
        <v>9154</v>
      </c>
      <c r="AJ1864" s="381">
        <v>1</v>
      </c>
    </row>
    <row r="1865" spans="1:36">
      <c r="A1865" s="381" t="s">
        <v>556</v>
      </c>
      <c r="B1865" s="381" t="s">
        <v>9179</v>
      </c>
      <c r="C1865" s="381">
        <v>23</v>
      </c>
      <c r="D1865" s="381">
        <v>31</v>
      </c>
      <c r="E1865" s="381" t="s">
        <v>9160</v>
      </c>
      <c r="F1865" s="381" t="s">
        <v>9159</v>
      </c>
      <c r="G1865" s="381" t="s">
        <v>1819</v>
      </c>
      <c r="H1865" s="381">
        <v>72200</v>
      </c>
      <c r="I1865" s="381">
        <v>25300</v>
      </c>
      <c r="J1865" s="381">
        <v>28900</v>
      </c>
      <c r="K1865" s="381">
        <v>32500</v>
      </c>
      <c r="L1865" s="381">
        <v>36100</v>
      </c>
      <c r="M1865" s="381">
        <v>39000</v>
      </c>
      <c r="N1865" s="381">
        <v>41900</v>
      </c>
      <c r="O1865" s="381">
        <v>44800</v>
      </c>
      <c r="P1865" s="381">
        <v>47700</v>
      </c>
      <c r="Q1865" s="381">
        <v>15200</v>
      </c>
      <c r="R1865" s="381">
        <v>17350</v>
      </c>
      <c r="S1865" s="381">
        <v>20420</v>
      </c>
      <c r="T1865" s="381">
        <v>24600</v>
      </c>
      <c r="U1865" s="381">
        <v>28780</v>
      </c>
      <c r="V1865" s="381">
        <v>32960</v>
      </c>
      <c r="W1865" s="381">
        <v>37140</v>
      </c>
      <c r="X1865" s="381">
        <v>41320</v>
      </c>
      <c r="Y1865" s="381">
        <v>40450</v>
      </c>
      <c r="Z1865" s="381">
        <v>46200</v>
      </c>
      <c r="AA1865" s="381">
        <v>52000</v>
      </c>
      <c r="AB1865" s="381">
        <v>57750</v>
      </c>
      <c r="AC1865" s="381">
        <v>62400</v>
      </c>
      <c r="AD1865" s="381">
        <v>67000</v>
      </c>
      <c r="AE1865" s="381">
        <v>71650</v>
      </c>
      <c r="AF1865" s="381">
        <v>76250</v>
      </c>
      <c r="AG1865" s="381">
        <v>9999</v>
      </c>
      <c r="AH1865" s="381" t="s">
        <v>9178</v>
      </c>
      <c r="AI1865" s="381" t="s">
        <v>9154</v>
      </c>
      <c r="AJ1865" s="381">
        <v>1</v>
      </c>
    </row>
    <row r="1866" spans="1:36">
      <c r="A1866" s="381" t="s">
        <v>556</v>
      </c>
      <c r="B1866" s="381" t="s">
        <v>9177</v>
      </c>
      <c r="C1866" s="381">
        <v>23</v>
      </c>
      <c r="D1866" s="381">
        <v>31</v>
      </c>
      <c r="E1866" s="381" t="s">
        <v>9176</v>
      </c>
      <c r="F1866" s="381" t="s">
        <v>9175</v>
      </c>
      <c r="G1866" s="381" t="s">
        <v>1819</v>
      </c>
      <c r="H1866" s="381">
        <v>83400</v>
      </c>
      <c r="I1866" s="381">
        <v>28750</v>
      </c>
      <c r="J1866" s="381">
        <v>32850</v>
      </c>
      <c r="K1866" s="381">
        <v>36950</v>
      </c>
      <c r="L1866" s="381">
        <v>41050</v>
      </c>
      <c r="M1866" s="381">
        <v>44350</v>
      </c>
      <c r="N1866" s="381">
        <v>47650</v>
      </c>
      <c r="O1866" s="381">
        <v>50950</v>
      </c>
      <c r="P1866" s="381">
        <v>54200</v>
      </c>
      <c r="Q1866" s="381">
        <v>17300</v>
      </c>
      <c r="R1866" s="381">
        <v>19750</v>
      </c>
      <c r="S1866" s="381">
        <v>22200</v>
      </c>
      <c r="T1866" s="381">
        <v>24650</v>
      </c>
      <c r="U1866" s="381">
        <v>28780</v>
      </c>
      <c r="V1866" s="381">
        <v>32960</v>
      </c>
      <c r="W1866" s="381">
        <v>37140</v>
      </c>
      <c r="X1866" s="381">
        <v>41320</v>
      </c>
      <c r="Y1866" s="381">
        <v>46000</v>
      </c>
      <c r="Z1866" s="381">
        <v>52600</v>
      </c>
      <c r="AA1866" s="381">
        <v>59150</v>
      </c>
      <c r="AB1866" s="381">
        <v>65700</v>
      </c>
      <c r="AC1866" s="381">
        <v>71000</v>
      </c>
      <c r="AD1866" s="381">
        <v>76250</v>
      </c>
      <c r="AE1866" s="381">
        <v>81500</v>
      </c>
      <c r="AF1866" s="381">
        <v>86750</v>
      </c>
      <c r="AG1866" s="381">
        <v>6400</v>
      </c>
      <c r="AH1866" s="381" t="s">
        <v>9174</v>
      </c>
      <c r="AI1866" s="381" t="s">
        <v>9154</v>
      </c>
      <c r="AJ1866" s="381">
        <v>1</v>
      </c>
    </row>
    <row r="1867" spans="1:36">
      <c r="A1867" s="381" t="s">
        <v>556</v>
      </c>
      <c r="B1867" s="381" t="s">
        <v>9173</v>
      </c>
      <c r="C1867" s="381">
        <v>23</v>
      </c>
      <c r="D1867" s="381">
        <v>31</v>
      </c>
      <c r="E1867" s="381" t="s">
        <v>9160</v>
      </c>
      <c r="F1867" s="381" t="s">
        <v>9159</v>
      </c>
      <c r="G1867" s="381" t="s">
        <v>1819</v>
      </c>
      <c r="H1867" s="381">
        <v>72200</v>
      </c>
      <c r="I1867" s="381">
        <v>25300</v>
      </c>
      <c r="J1867" s="381">
        <v>28900</v>
      </c>
      <c r="K1867" s="381">
        <v>32500</v>
      </c>
      <c r="L1867" s="381">
        <v>36100</v>
      </c>
      <c r="M1867" s="381">
        <v>39000</v>
      </c>
      <c r="N1867" s="381">
        <v>41900</v>
      </c>
      <c r="O1867" s="381">
        <v>44800</v>
      </c>
      <c r="P1867" s="381">
        <v>47700</v>
      </c>
      <c r="Q1867" s="381">
        <v>15200</v>
      </c>
      <c r="R1867" s="381">
        <v>17350</v>
      </c>
      <c r="S1867" s="381">
        <v>20420</v>
      </c>
      <c r="T1867" s="381">
        <v>24600</v>
      </c>
      <c r="U1867" s="381">
        <v>28780</v>
      </c>
      <c r="V1867" s="381">
        <v>32960</v>
      </c>
      <c r="W1867" s="381">
        <v>37140</v>
      </c>
      <c r="X1867" s="381">
        <v>41320</v>
      </c>
      <c r="Y1867" s="381">
        <v>40450</v>
      </c>
      <c r="Z1867" s="381">
        <v>46200</v>
      </c>
      <c r="AA1867" s="381">
        <v>52000</v>
      </c>
      <c r="AB1867" s="381">
        <v>57750</v>
      </c>
      <c r="AC1867" s="381">
        <v>62400</v>
      </c>
      <c r="AD1867" s="381">
        <v>67000</v>
      </c>
      <c r="AE1867" s="381">
        <v>71650</v>
      </c>
      <c r="AF1867" s="381">
        <v>76250</v>
      </c>
      <c r="AG1867" s="381">
        <v>9999</v>
      </c>
      <c r="AH1867" s="381" t="s">
        <v>9172</v>
      </c>
      <c r="AI1867" s="381" t="s">
        <v>9154</v>
      </c>
      <c r="AJ1867" s="381">
        <v>1</v>
      </c>
    </row>
    <row r="1868" spans="1:36">
      <c r="A1868" s="381" t="s">
        <v>556</v>
      </c>
      <c r="B1868" s="381" t="s">
        <v>9171</v>
      </c>
      <c r="C1868" s="381">
        <v>23</v>
      </c>
      <c r="D1868" s="381">
        <v>31</v>
      </c>
      <c r="E1868" s="381" t="s">
        <v>9160</v>
      </c>
      <c r="F1868" s="381" t="s">
        <v>9159</v>
      </c>
      <c r="G1868" s="381" t="s">
        <v>1819</v>
      </c>
      <c r="H1868" s="381">
        <v>72200</v>
      </c>
      <c r="I1868" s="381">
        <v>25300</v>
      </c>
      <c r="J1868" s="381">
        <v>28900</v>
      </c>
      <c r="K1868" s="381">
        <v>32500</v>
      </c>
      <c r="L1868" s="381">
        <v>36100</v>
      </c>
      <c r="M1868" s="381">
        <v>39000</v>
      </c>
      <c r="N1868" s="381">
        <v>41900</v>
      </c>
      <c r="O1868" s="381">
        <v>44800</v>
      </c>
      <c r="P1868" s="381">
        <v>47700</v>
      </c>
      <c r="Q1868" s="381">
        <v>15200</v>
      </c>
      <c r="R1868" s="381">
        <v>17350</v>
      </c>
      <c r="S1868" s="381">
        <v>20420</v>
      </c>
      <c r="T1868" s="381">
        <v>24600</v>
      </c>
      <c r="U1868" s="381">
        <v>28780</v>
      </c>
      <c r="V1868" s="381">
        <v>32960</v>
      </c>
      <c r="W1868" s="381">
        <v>37140</v>
      </c>
      <c r="X1868" s="381">
        <v>41320</v>
      </c>
      <c r="Y1868" s="381">
        <v>40450</v>
      </c>
      <c r="Z1868" s="381">
        <v>46200</v>
      </c>
      <c r="AA1868" s="381">
        <v>52000</v>
      </c>
      <c r="AB1868" s="381">
        <v>57750</v>
      </c>
      <c r="AC1868" s="381">
        <v>62400</v>
      </c>
      <c r="AD1868" s="381">
        <v>67000</v>
      </c>
      <c r="AE1868" s="381">
        <v>71650</v>
      </c>
      <c r="AF1868" s="381">
        <v>76250</v>
      </c>
      <c r="AG1868" s="381">
        <v>9999</v>
      </c>
      <c r="AH1868" s="381" t="s">
        <v>9170</v>
      </c>
      <c r="AI1868" s="381" t="s">
        <v>9154</v>
      </c>
      <c r="AJ1868" s="381">
        <v>1</v>
      </c>
    </row>
    <row r="1869" spans="1:36">
      <c r="A1869" s="381" t="s">
        <v>556</v>
      </c>
      <c r="B1869" s="381" t="s">
        <v>9169</v>
      </c>
      <c r="C1869" s="381">
        <v>23</v>
      </c>
      <c r="D1869" s="381">
        <v>31</v>
      </c>
      <c r="E1869" s="381" t="s">
        <v>9160</v>
      </c>
      <c r="F1869" s="381" t="s">
        <v>9159</v>
      </c>
      <c r="G1869" s="381" t="s">
        <v>1819</v>
      </c>
      <c r="H1869" s="381">
        <v>72200</v>
      </c>
      <c r="I1869" s="381">
        <v>25300</v>
      </c>
      <c r="J1869" s="381">
        <v>28900</v>
      </c>
      <c r="K1869" s="381">
        <v>32500</v>
      </c>
      <c r="L1869" s="381">
        <v>36100</v>
      </c>
      <c r="M1869" s="381">
        <v>39000</v>
      </c>
      <c r="N1869" s="381">
        <v>41900</v>
      </c>
      <c r="O1869" s="381">
        <v>44800</v>
      </c>
      <c r="P1869" s="381">
        <v>47700</v>
      </c>
      <c r="Q1869" s="381">
        <v>15200</v>
      </c>
      <c r="R1869" s="381">
        <v>17350</v>
      </c>
      <c r="S1869" s="381">
        <v>20420</v>
      </c>
      <c r="T1869" s="381">
        <v>24600</v>
      </c>
      <c r="U1869" s="381">
        <v>28780</v>
      </c>
      <c r="V1869" s="381">
        <v>32960</v>
      </c>
      <c r="W1869" s="381">
        <v>37140</v>
      </c>
      <c r="X1869" s="381">
        <v>41320</v>
      </c>
      <c r="Y1869" s="381">
        <v>40450</v>
      </c>
      <c r="Z1869" s="381">
        <v>46200</v>
      </c>
      <c r="AA1869" s="381">
        <v>52000</v>
      </c>
      <c r="AB1869" s="381">
        <v>57750</v>
      </c>
      <c r="AC1869" s="381">
        <v>62400</v>
      </c>
      <c r="AD1869" s="381">
        <v>67000</v>
      </c>
      <c r="AE1869" s="381">
        <v>71650</v>
      </c>
      <c r="AF1869" s="381">
        <v>76250</v>
      </c>
      <c r="AG1869" s="381">
        <v>9999</v>
      </c>
      <c r="AH1869" s="381" t="s">
        <v>9168</v>
      </c>
      <c r="AI1869" s="381" t="s">
        <v>9154</v>
      </c>
      <c r="AJ1869" s="381">
        <v>1</v>
      </c>
    </row>
    <row r="1870" spans="1:36">
      <c r="A1870" s="381" t="s">
        <v>556</v>
      </c>
      <c r="B1870" s="381" t="s">
        <v>9167</v>
      </c>
      <c r="C1870" s="381">
        <v>23</v>
      </c>
      <c r="D1870" s="381">
        <v>31</v>
      </c>
      <c r="E1870" s="381" t="s">
        <v>9160</v>
      </c>
      <c r="F1870" s="381" t="s">
        <v>9159</v>
      </c>
      <c r="G1870" s="381" t="s">
        <v>1819</v>
      </c>
      <c r="H1870" s="381">
        <v>72200</v>
      </c>
      <c r="I1870" s="381">
        <v>25300</v>
      </c>
      <c r="J1870" s="381">
        <v>28900</v>
      </c>
      <c r="K1870" s="381">
        <v>32500</v>
      </c>
      <c r="L1870" s="381">
        <v>36100</v>
      </c>
      <c r="M1870" s="381">
        <v>39000</v>
      </c>
      <c r="N1870" s="381">
        <v>41900</v>
      </c>
      <c r="O1870" s="381">
        <v>44800</v>
      </c>
      <c r="P1870" s="381">
        <v>47700</v>
      </c>
      <c r="Q1870" s="381">
        <v>15200</v>
      </c>
      <c r="R1870" s="381">
        <v>17350</v>
      </c>
      <c r="S1870" s="381">
        <v>20420</v>
      </c>
      <c r="T1870" s="381">
        <v>24600</v>
      </c>
      <c r="U1870" s="381">
        <v>28780</v>
      </c>
      <c r="V1870" s="381">
        <v>32960</v>
      </c>
      <c r="W1870" s="381">
        <v>37140</v>
      </c>
      <c r="X1870" s="381">
        <v>41320</v>
      </c>
      <c r="Y1870" s="381">
        <v>40450</v>
      </c>
      <c r="Z1870" s="381">
        <v>46200</v>
      </c>
      <c r="AA1870" s="381">
        <v>52000</v>
      </c>
      <c r="AB1870" s="381">
        <v>57750</v>
      </c>
      <c r="AC1870" s="381">
        <v>62400</v>
      </c>
      <c r="AD1870" s="381">
        <v>67000</v>
      </c>
      <c r="AE1870" s="381">
        <v>71650</v>
      </c>
      <c r="AF1870" s="381">
        <v>76250</v>
      </c>
      <c r="AG1870" s="381">
        <v>9999</v>
      </c>
      <c r="AH1870" s="381" t="s">
        <v>9166</v>
      </c>
      <c r="AI1870" s="381" t="s">
        <v>9154</v>
      </c>
      <c r="AJ1870" s="381">
        <v>1</v>
      </c>
    </row>
    <row r="1871" spans="1:36">
      <c r="A1871" s="381" t="s">
        <v>556</v>
      </c>
      <c r="B1871" s="381" t="s">
        <v>9165</v>
      </c>
      <c r="C1871" s="381">
        <v>23</v>
      </c>
      <c r="D1871" s="381">
        <v>31</v>
      </c>
      <c r="E1871" s="381" t="s">
        <v>9157</v>
      </c>
      <c r="F1871" s="381" t="s">
        <v>9156</v>
      </c>
      <c r="G1871" s="381" t="s">
        <v>1819</v>
      </c>
      <c r="H1871" s="381">
        <v>85600</v>
      </c>
      <c r="I1871" s="381">
        <v>30000</v>
      </c>
      <c r="J1871" s="381">
        <v>34250</v>
      </c>
      <c r="K1871" s="381">
        <v>38550</v>
      </c>
      <c r="L1871" s="381">
        <v>42800</v>
      </c>
      <c r="M1871" s="381">
        <v>46250</v>
      </c>
      <c r="N1871" s="381">
        <v>49650</v>
      </c>
      <c r="O1871" s="381">
        <v>53100</v>
      </c>
      <c r="P1871" s="381">
        <v>56500</v>
      </c>
      <c r="Q1871" s="381">
        <v>18000</v>
      </c>
      <c r="R1871" s="381">
        <v>20600</v>
      </c>
      <c r="S1871" s="381">
        <v>23150</v>
      </c>
      <c r="T1871" s="381">
        <v>25700</v>
      </c>
      <c r="U1871" s="381">
        <v>28780</v>
      </c>
      <c r="V1871" s="381">
        <v>32960</v>
      </c>
      <c r="W1871" s="381">
        <v>37140</v>
      </c>
      <c r="X1871" s="381">
        <v>41320</v>
      </c>
      <c r="Y1871" s="381">
        <v>47600</v>
      </c>
      <c r="Z1871" s="381">
        <v>54400</v>
      </c>
      <c r="AA1871" s="381">
        <v>61200</v>
      </c>
      <c r="AB1871" s="381">
        <v>68000</v>
      </c>
      <c r="AC1871" s="381">
        <v>73450</v>
      </c>
      <c r="AD1871" s="381">
        <v>78900</v>
      </c>
      <c r="AE1871" s="381">
        <v>84350</v>
      </c>
      <c r="AF1871" s="381">
        <v>89800</v>
      </c>
      <c r="AG1871" s="381">
        <v>6450</v>
      </c>
      <c r="AH1871" s="381" t="s">
        <v>9164</v>
      </c>
      <c r="AI1871" s="381" t="s">
        <v>9154</v>
      </c>
      <c r="AJ1871" s="381">
        <v>1</v>
      </c>
    </row>
    <row r="1872" spans="1:36">
      <c r="A1872" s="381" t="s">
        <v>556</v>
      </c>
      <c r="B1872" s="381" t="s">
        <v>9163</v>
      </c>
      <c r="C1872" s="381">
        <v>23</v>
      </c>
      <c r="D1872" s="381">
        <v>31</v>
      </c>
      <c r="E1872" s="381" t="s">
        <v>9160</v>
      </c>
      <c r="F1872" s="381" t="s">
        <v>9159</v>
      </c>
      <c r="G1872" s="381" t="s">
        <v>1819</v>
      </c>
      <c r="H1872" s="381">
        <v>72200</v>
      </c>
      <c r="I1872" s="381">
        <v>25300</v>
      </c>
      <c r="J1872" s="381">
        <v>28900</v>
      </c>
      <c r="K1872" s="381">
        <v>32500</v>
      </c>
      <c r="L1872" s="381">
        <v>36100</v>
      </c>
      <c r="M1872" s="381">
        <v>39000</v>
      </c>
      <c r="N1872" s="381">
        <v>41900</v>
      </c>
      <c r="O1872" s="381">
        <v>44800</v>
      </c>
      <c r="P1872" s="381">
        <v>47700</v>
      </c>
      <c r="Q1872" s="381">
        <v>15200</v>
      </c>
      <c r="R1872" s="381">
        <v>17350</v>
      </c>
      <c r="S1872" s="381">
        <v>20420</v>
      </c>
      <c r="T1872" s="381">
        <v>24600</v>
      </c>
      <c r="U1872" s="381">
        <v>28780</v>
      </c>
      <c r="V1872" s="381">
        <v>32960</v>
      </c>
      <c r="W1872" s="381">
        <v>37140</v>
      </c>
      <c r="X1872" s="381">
        <v>41320</v>
      </c>
      <c r="Y1872" s="381">
        <v>40450</v>
      </c>
      <c r="Z1872" s="381">
        <v>46200</v>
      </c>
      <c r="AA1872" s="381">
        <v>52000</v>
      </c>
      <c r="AB1872" s="381">
        <v>57750</v>
      </c>
      <c r="AC1872" s="381">
        <v>62400</v>
      </c>
      <c r="AD1872" s="381">
        <v>67000</v>
      </c>
      <c r="AE1872" s="381">
        <v>71650</v>
      </c>
      <c r="AF1872" s="381">
        <v>76250</v>
      </c>
      <c r="AG1872" s="381">
        <v>9999</v>
      </c>
      <c r="AH1872" s="381" t="s">
        <v>9162</v>
      </c>
      <c r="AI1872" s="381" t="s">
        <v>9154</v>
      </c>
      <c r="AJ1872" s="381">
        <v>1</v>
      </c>
    </row>
    <row r="1873" spans="1:36">
      <c r="A1873" s="381" t="s">
        <v>556</v>
      </c>
      <c r="B1873" s="381" t="s">
        <v>9161</v>
      </c>
      <c r="C1873" s="381">
        <v>23</v>
      </c>
      <c r="D1873" s="381">
        <v>31</v>
      </c>
      <c r="E1873" s="381" t="s">
        <v>9160</v>
      </c>
      <c r="F1873" s="381" t="s">
        <v>9159</v>
      </c>
      <c r="G1873" s="381" t="s">
        <v>1819</v>
      </c>
      <c r="H1873" s="381">
        <v>72200</v>
      </c>
      <c r="I1873" s="381">
        <v>25300</v>
      </c>
      <c r="J1873" s="381">
        <v>28900</v>
      </c>
      <c r="K1873" s="381">
        <v>32500</v>
      </c>
      <c r="L1873" s="381">
        <v>36100</v>
      </c>
      <c r="M1873" s="381">
        <v>39000</v>
      </c>
      <c r="N1873" s="381">
        <v>41900</v>
      </c>
      <c r="O1873" s="381">
        <v>44800</v>
      </c>
      <c r="P1873" s="381">
        <v>47700</v>
      </c>
      <c r="Q1873" s="381">
        <v>15200</v>
      </c>
      <c r="R1873" s="381">
        <v>17350</v>
      </c>
      <c r="S1873" s="381">
        <v>20420</v>
      </c>
      <c r="T1873" s="381">
        <v>24600</v>
      </c>
      <c r="U1873" s="381">
        <v>28780</v>
      </c>
      <c r="V1873" s="381">
        <v>32960</v>
      </c>
      <c r="W1873" s="381">
        <v>37140</v>
      </c>
      <c r="X1873" s="381">
        <v>41320</v>
      </c>
      <c r="Y1873" s="381">
        <v>40450</v>
      </c>
      <c r="Z1873" s="381">
        <v>46200</v>
      </c>
      <c r="AA1873" s="381">
        <v>52000</v>
      </c>
      <c r="AB1873" s="381">
        <v>57750</v>
      </c>
      <c r="AC1873" s="381">
        <v>62400</v>
      </c>
      <c r="AD1873" s="381">
        <v>67000</v>
      </c>
      <c r="AE1873" s="381">
        <v>71650</v>
      </c>
      <c r="AF1873" s="381">
        <v>76250</v>
      </c>
      <c r="AG1873" s="381">
        <v>9999</v>
      </c>
      <c r="AH1873" s="381" t="s">
        <v>2244</v>
      </c>
      <c r="AI1873" s="381" t="s">
        <v>9154</v>
      </c>
      <c r="AJ1873" s="381">
        <v>1</v>
      </c>
    </row>
    <row r="1874" spans="1:36">
      <c r="A1874" s="381" t="s">
        <v>556</v>
      </c>
      <c r="B1874" s="381" t="s">
        <v>9158</v>
      </c>
      <c r="C1874" s="381">
        <v>23</v>
      </c>
      <c r="D1874" s="381">
        <v>31</v>
      </c>
      <c r="E1874" s="381" t="s">
        <v>9157</v>
      </c>
      <c r="F1874" s="381" t="s">
        <v>9156</v>
      </c>
      <c r="G1874" s="381" t="s">
        <v>1819</v>
      </c>
      <c r="H1874" s="381">
        <v>85600</v>
      </c>
      <c r="I1874" s="381">
        <v>30000</v>
      </c>
      <c r="J1874" s="381">
        <v>34250</v>
      </c>
      <c r="K1874" s="381">
        <v>38550</v>
      </c>
      <c r="L1874" s="381">
        <v>42800</v>
      </c>
      <c r="M1874" s="381">
        <v>46250</v>
      </c>
      <c r="N1874" s="381">
        <v>49650</v>
      </c>
      <c r="O1874" s="381">
        <v>53100</v>
      </c>
      <c r="P1874" s="381">
        <v>56500</v>
      </c>
      <c r="Q1874" s="381">
        <v>18000</v>
      </c>
      <c r="R1874" s="381">
        <v>20600</v>
      </c>
      <c r="S1874" s="381">
        <v>23150</v>
      </c>
      <c r="T1874" s="381">
        <v>25700</v>
      </c>
      <c r="U1874" s="381">
        <v>28780</v>
      </c>
      <c r="V1874" s="381">
        <v>32960</v>
      </c>
      <c r="W1874" s="381">
        <v>37140</v>
      </c>
      <c r="X1874" s="381">
        <v>41320</v>
      </c>
      <c r="Y1874" s="381">
        <v>47600</v>
      </c>
      <c r="Z1874" s="381">
        <v>54400</v>
      </c>
      <c r="AA1874" s="381">
        <v>61200</v>
      </c>
      <c r="AB1874" s="381">
        <v>68000</v>
      </c>
      <c r="AC1874" s="381">
        <v>73450</v>
      </c>
      <c r="AD1874" s="381">
        <v>78900</v>
      </c>
      <c r="AE1874" s="381">
        <v>84350</v>
      </c>
      <c r="AF1874" s="381">
        <v>89800</v>
      </c>
      <c r="AG1874" s="381">
        <v>6450</v>
      </c>
      <c r="AH1874" s="381" t="s">
        <v>9155</v>
      </c>
      <c r="AI1874" s="381" t="s">
        <v>9154</v>
      </c>
      <c r="AJ1874" s="381">
        <v>1</v>
      </c>
    </row>
    <row r="1875" spans="1:36">
      <c r="A1875" s="381" t="s">
        <v>557</v>
      </c>
      <c r="B1875" s="381" t="s">
        <v>9153</v>
      </c>
      <c r="C1875" s="381">
        <v>24</v>
      </c>
      <c r="D1875" s="381">
        <v>1</v>
      </c>
      <c r="E1875" s="381" t="s">
        <v>1464</v>
      </c>
      <c r="F1875" s="381" t="s">
        <v>1463</v>
      </c>
      <c r="G1875" s="381" t="s">
        <v>5971</v>
      </c>
      <c r="H1875" s="381">
        <v>53900</v>
      </c>
      <c r="I1875" s="381">
        <v>24000</v>
      </c>
      <c r="J1875" s="381">
        <v>27400</v>
      </c>
      <c r="K1875" s="381">
        <v>30850</v>
      </c>
      <c r="L1875" s="381">
        <v>34250</v>
      </c>
      <c r="M1875" s="381">
        <v>37000</v>
      </c>
      <c r="N1875" s="381">
        <v>39750</v>
      </c>
      <c r="O1875" s="381">
        <v>42500</v>
      </c>
      <c r="P1875" s="381">
        <v>45250</v>
      </c>
      <c r="Q1875" s="381">
        <v>14400</v>
      </c>
      <c r="R1875" s="381">
        <v>16450</v>
      </c>
      <c r="S1875" s="381">
        <v>20420</v>
      </c>
      <c r="T1875" s="381">
        <v>24600</v>
      </c>
      <c r="U1875" s="381">
        <v>28780</v>
      </c>
      <c r="V1875" s="381">
        <v>32960</v>
      </c>
      <c r="W1875" s="381">
        <v>37140</v>
      </c>
      <c r="X1875" s="381">
        <v>41320</v>
      </c>
      <c r="Y1875" s="381">
        <v>38400</v>
      </c>
      <c r="Z1875" s="381">
        <v>43900</v>
      </c>
      <c r="AA1875" s="381">
        <v>49400</v>
      </c>
      <c r="AB1875" s="381">
        <v>54850</v>
      </c>
      <c r="AC1875" s="381">
        <v>59250</v>
      </c>
      <c r="AD1875" s="381">
        <v>63650</v>
      </c>
      <c r="AE1875" s="381">
        <v>68050</v>
      </c>
      <c r="AF1875" s="381">
        <v>72450</v>
      </c>
      <c r="AG1875" s="381">
        <v>1900</v>
      </c>
      <c r="AH1875" s="381" t="s">
        <v>5971</v>
      </c>
      <c r="AI1875" s="381" t="s">
        <v>9094</v>
      </c>
      <c r="AJ1875" s="381">
        <v>1</v>
      </c>
    </row>
    <row r="1876" spans="1:36">
      <c r="A1876" s="381" t="s">
        <v>557</v>
      </c>
      <c r="B1876" s="381" t="s">
        <v>9152</v>
      </c>
      <c r="C1876" s="381">
        <v>24</v>
      </c>
      <c r="D1876" s="381">
        <v>3</v>
      </c>
      <c r="E1876" s="381" t="s">
        <v>9097</v>
      </c>
      <c r="F1876" s="381" t="s">
        <v>9096</v>
      </c>
      <c r="G1876" s="381" t="s">
        <v>9151</v>
      </c>
      <c r="H1876" s="381">
        <v>91100</v>
      </c>
      <c r="I1876" s="381">
        <v>31900</v>
      </c>
      <c r="J1876" s="381">
        <v>36450</v>
      </c>
      <c r="K1876" s="381">
        <v>41000</v>
      </c>
      <c r="L1876" s="381">
        <v>45550</v>
      </c>
      <c r="M1876" s="381">
        <v>49200</v>
      </c>
      <c r="N1876" s="381">
        <v>52850</v>
      </c>
      <c r="O1876" s="381">
        <v>56500</v>
      </c>
      <c r="P1876" s="381">
        <v>60150</v>
      </c>
      <c r="Q1876" s="381">
        <v>19150</v>
      </c>
      <c r="R1876" s="381">
        <v>21900</v>
      </c>
      <c r="S1876" s="381">
        <v>24650</v>
      </c>
      <c r="T1876" s="381">
        <v>27350</v>
      </c>
      <c r="U1876" s="381">
        <v>29550</v>
      </c>
      <c r="V1876" s="381">
        <v>32960</v>
      </c>
      <c r="W1876" s="381">
        <v>37140</v>
      </c>
      <c r="X1876" s="381">
        <v>41320</v>
      </c>
      <c r="Y1876" s="381">
        <v>47600</v>
      </c>
      <c r="Z1876" s="381">
        <v>54400</v>
      </c>
      <c r="AA1876" s="381">
        <v>61200</v>
      </c>
      <c r="AB1876" s="381">
        <v>68000</v>
      </c>
      <c r="AC1876" s="381">
        <v>73450</v>
      </c>
      <c r="AD1876" s="381">
        <v>78900</v>
      </c>
      <c r="AE1876" s="381">
        <v>84350</v>
      </c>
      <c r="AF1876" s="381">
        <v>89800</v>
      </c>
      <c r="AG1876" s="381">
        <v>720</v>
      </c>
      <c r="AH1876" s="381" t="s">
        <v>9151</v>
      </c>
      <c r="AI1876" s="381" t="s">
        <v>9094</v>
      </c>
      <c r="AJ1876" s="381">
        <v>1</v>
      </c>
    </row>
    <row r="1877" spans="1:36">
      <c r="A1877" s="381" t="s">
        <v>557</v>
      </c>
      <c r="B1877" s="381" t="s">
        <v>9150</v>
      </c>
      <c r="C1877" s="381">
        <v>24</v>
      </c>
      <c r="D1877" s="381">
        <v>5</v>
      </c>
      <c r="E1877" s="381" t="s">
        <v>9097</v>
      </c>
      <c r="F1877" s="381" t="s">
        <v>9096</v>
      </c>
      <c r="G1877" s="381" t="s">
        <v>9149</v>
      </c>
      <c r="H1877" s="381">
        <v>91100</v>
      </c>
      <c r="I1877" s="381">
        <v>31900</v>
      </c>
      <c r="J1877" s="381">
        <v>36450</v>
      </c>
      <c r="K1877" s="381">
        <v>41000</v>
      </c>
      <c r="L1877" s="381">
        <v>45550</v>
      </c>
      <c r="M1877" s="381">
        <v>49200</v>
      </c>
      <c r="N1877" s="381">
        <v>52850</v>
      </c>
      <c r="O1877" s="381">
        <v>56500</v>
      </c>
      <c r="P1877" s="381">
        <v>60150</v>
      </c>
      <c r="Q1877" s="381">
        <v>19150</v>
      </c>
      <c r="R1877" s="381">
        <v>21900</v>
      </c>
      <c r="S1877" s="381">
        <v>24650</v>
      </c>
      <c r="T1877" s="381">
        <v>27350</v>
      </c>
      <c r="U1877" s="381">
        <v>29550</v>
      </c>
      <c r="V1877" s="381">
        <v>32960</v>
      </c>
      <c r="W1877" s="381">
        <v>37140</v>
      </c>
      <c r="X1877" s="381">
        <v>41320</v>
      </c>
      <c r="Y1877" s="381">
        <v>47600</v>
      </c>
      <c r="Z1877" s="381">
        <v>54400</v>
      </c>
      <c r="AA1877" s="381">
        <v>61200</v>
      </c>
      <c r="AB1877" s="381">
        <v>68000</v>
      </c>
      <c r="AC1877" s="381">
        <v>73450</v>
      </c>
      <c r="AD1877" s="381">
        <v>78900</v>
      </c>
      <c r="AE1877" s="381">
        <v>84350</v>
      </c>
      <c r="AF1877" s="381">
        <v>89800</v>
      </c>
      <c r="AG1877" s="381">
        <v>720</v>
      </c>
      <c r="AH1877" s="381" t="s">
        <v>9149</v>
      </c>
      <c r="AI1877" s="381" t="s">
        <v>9094</v>
      </c>
      <c r="AJ1877" s="381">
        <v>1</v>
      </c>
    </row>
    <row r="1878" spans="1:36">
      <c r="A1878" s="381" t="s">
        <v>557</v>
      </c>
      <c r="B1878" s="381" t="s">
        <v>9148</v>
      </c>
      <c r="C1878" s="381">
        <v>24</v>
      </c>
      <c r="D1878" s="381">
        <v>9</v>
      </c>
      <c r="E1878" s="381" t="s">
        <v>1755</v>
      </c>
      <c r="F1878" s="381" t="s">
        <v>1754</v>
      </c>
      <c r="G1878" s="381" t="s">
        <v>9147</v>
      </c>
      <c r="H1878" s="381">
        <v>110300</v>
      </c>
      <c r="I1878" s="381">
        <v>38650</v>
      </c>
      <c r="J1878" s="381">
        <v>44150</v>
      </c>
      <c r="K1878" s="381">
        <v>49650</v>
      </c>
      <c r="L1878" s="381">
        <v>55150</v>
      </c>
      <c r="M1878" s="381">
        <v>59600</v>
      </c>
      <c r="N1878" s="381">
        <v>64000</v>
      </c>
      <c r="O1878" s="381">
        <v>68400</v>
      </c>
      <c r="P1878" s="381">
        <v>72800</v>
      </c>
      <c r="Q1878" s="381">
        <v>23200</v>
      </c>
      <c r="R1878" s="381">
        <v>26500</v>
      </c>
      <c r="S1878" s="381">
        <v>29800</v>
      </c>
      <c r="T1878" s="381">
        <v>33100</v>
      </c>
      <c r="U1878" s="381">
        <v>35750</v>
      </c>
      <c r="V1878" s="381">
        <v>38400</v>
      </c>
      <c r="W1878" s="381">
        <v>41050</v>
      </c>
      <c r="X1878" s="381">
        <v>43700</v>
      </c>
      <c r="Y1878" s="381">
        <v>52550</v>
      </c>
      <c r="Z1878" s="381">
        <v>60050</v>
      </c>
      <c r="AA1878" s="381">
        <v>67550</v>
      </c>
      <c r="AB1878" s="381">
        <v>75050</v>
      </c>
      <c r="AC1878" s="381">
        <v>81100</v>
      </c>
      <c r="AD1878" s="381">
        <v>87100</v>
      </c>
      <c r="AE1878" s="381">
        <v>93100</v>
      </c>
      <c r="AF1878" s="381">
        <v>99100</v>
      </c>
      <c r="AG1878" s="381">
        <v>8840</v>
      </c>
      <c r="AH1878" s="381" t="s">
        <v>9147</v>
      </c>
      <c r="AI1878" s="381" t="s">
        <v>9094</v>
      </c>
      <c r="AJ1878" s="381">
        <v>1</v>
      </c>
    </row>
    <row r="1879" spans="1:36">
      <c r="A1879" s="381" t="s">
        <v>557</v>
      </c>
      <c r="B1879" s="381" t="s">
        <v>9146</v>
      </c>
      <c r="C1879" s="381">
        <v>24</v>
      </c>
      <c r="D1879" s="381">
        <v>11</v>
      </c>
      <c r="E1879" s="381" t="s">
        <v>9145</v>
      </c>
      <c r="F1879" s="381" t="s">
        <v>9144</v>
      </c>
      <c r="G1879" s="381" t="s">
        <v>2049</v>
      </c>
      <c r="H1879" s="381">
        <v>67500</v>
      </c>
      <c r="I1879" s="381">
        <v>24000</v>
      </c>
      <c r="J1879" s="381">
        <v>27400</v>
      </c>
      <c r="K1879" s="381">
        <v>30850</v>
      </c>
      <c r="L1879" s="381">
        <v>34250</v>
      </c>
      <c r="M1879" s="381">
        <v>37000</v>
      </c>
      <c r="N1879" s="381">
        <v>39750</v>
      </c>
      <c r="O1879" s="381">
        <v>42500</v>
      </c>
      <c r="P1879" s="381">
        <v>45250</v>
      </c>
      <c r="Q1879" s="381">
        <v>14400</v>
      </c>
      <c r="R1879" s="381">
        <v>16450</v>
      </c>
      <c r="S1879" s="381">
        <v>20420</v>
      </c>
      <c r="T1879" s="381">
        <v>24600</v>
      </c>
      <c r="U1879" s="381">
        <v>28780</v>
      </c>
      <c r="V1879" s="381">
        <v>32960</v>
      </c>
      <c r="W1879" s="381">
        <v>37140</v>
      </c>
      <c r="X1879" s="381">
        <v>41320</v>
      </c>
      <c r="Y1879" s="381">
        <v>38400</v>
      </c>
      <c r="Z1879" s="381">
        <v>43900</v>
      </c>
      <c r="AA1879" s="381">
        <v>49400</v>
      </c>
      <c r="AB1879" s="381">
        <v>54850</v>
      </c>
      <c r="AC1879" s="381">
        <v>59250</v>
      </c>
      <c r="AD1879" s="381">
        <v>63650</v>
      </c>
      <c r="AE1879" s="381">
        <v>68050</v>
      </c>
      <c r="AF1879" s="381">
        <v>72450</v>
      </c>
      <c r="AG1879" s="381">
        <v>9999</v>
      </c>
      <c r="AH1879" s="381" t="s">
        <v>2049</v>
      </c>
      <c r="AI1879" s="381" t="s">
        <v>9094</v>
      </c>
      <c r="AJ1879" s="381">
        <v>0</v>
      </c>
    </row>
    <row r="1880" spans="1:36">
      <c r="A1880" s="381" t="s">
        <v>557</v>
      </c>
      <c r="B1880" s="381" t="s">
        <v>9143</v>
      </c>
      <c r="C1880" s="381">
        <v>24</v>
      </c>
      <c r="D1880" s="381">
        <v>13</v>
      </c>
      <c r="E1880" s="381" t="s">
        <v>9097</v>
      </c>
      <c r="F1880" s="381" t="s">
        <v>9096</v>
      </c>
      <c r="G1880" s="381" t="s">
        <v>2047</v>
      </c>
      <c r="H1880" s="381">
        <v>91100</v>
      </c>
      <c r="I1880" s="381">
        <v>31900</v>
      </c>
      <c r="J1880" s="381">
        <v>36450</v>
      </c>
      <c r="K1880" s="381">
        <v>41000</v>
      </c>
      <c r="L1880" s="381">
        <v>45550</v>
      </c>
      <c r="M1880" s="381">
        <v>49200</v>
      </c>
      <c r="N1880" s="381">
        <v>52850</v>
      </c>
      <c r="O1880" s="381">
        <v>56500</v>
      </c>
      <c r="P1880" s="381">
        <v>60150</v>
      </c>
      <c r="Q1880" s="381">
        <v>19150</v>
      </c>
      <c r="R1880" s="381">
        <v>21900</v>
      </c>
      <c r="S1880" s="381">
        <v>24650</v>
      </c>
      <c r="T1880" s="381">
        <v>27350</v>
      </c>
      <c r="U1880" s="381">
        <v>29550</v>
      </c>
      <c r="V1880" s="381">
        <v>32960</v>
      </c>
      <c r="W1880" s="381">
        <v>37140</v>
      </c>
      <c r="X1880" s="381">
        <v>41320</v>
      </c>
      <c r="Y1880" s="381">
        <v>47600</v>
      </c>
      <c r="Z1880" s="381">
        <v>54400</v>
      </c>
      <c r="AA1880" s="381">
        <v>61200</v>
      </c>
      <c r="AB1880" s="381">
        <v>68000</v>
      </c>
      <c r="AC1880" s="381">
        <v>73450</v>
      </c>
      <c r="AD1880" s="381">
        <v>78900</v>
      </c>
      <c r="AE1880" s="381">
        <v>84350</v>
      </c>
      <c r="AF1880" s="381">
        <v>89800</v>
      </c>
      <c r="AG1880" s="381">
        <v>720</v>
      </c>
      <c r="AH1880" s="381" t="s">
        <v>2047</v>
      </c>
      <c r="AI1880" s="381" t="s">
        <v>9094</v>
      </c>
      <c r="AJ1880" s="381">
        <v>1</v>
      </c>
    </row>
    <row r="1881" spans="1:36">
      <c r="A1881" s="381" t="s">
        <v>557</v>
      </c>
      <c r="B1881" s="381" t="s">
        <v>9142</v>
      </c>
      <c r="C1881" s="381">
        <v>24</v>
      </c>
      <c r="D1881" s="381">
        <v>15</v>
      </c>
      <c r="E1881" s="381" t="s">
        <v>4478</v>
      </c>
      <c r="F1881" s="381" t="s">
        <v>4477</v>
      </c>
      <c r="G1881" s="381" t="s">
        <v>9141</v>
      </c>
      <c r="H1881" s="381">
        <v>83200</v>
      </c>
      <c r="I1881" s="381">
        <v>29150</v>
      </c>
      <c r="J1881" s="381">
        <v>33300</v>
      </c>
      <c r="K1881" s="381">
        <v>37450</v>
      </c>
      <c r="L1881" s="381">
        <v>41600</v>
      </c>
      <c r="M1881" s="381">
        <v>44950</v>
      </c>
      <c r="N1881" s="381">
        <v>48300</v>
      </c>
      <c r="O1881" s="381">
        <v>51600</v>
      </c>
      <c r="P1881" s="381">
        <v>54950</v>
      </c>
      <c r="Q1881" s="381">
        <v>17500</v>
      </c>
      <c r="R1881" s="381">
        <v>20000</v>
      </c>
      <c r="S1881" s="381">
        <v>22500</v>
      </c>
      <c r="T1881" s="381">
        <v>24950</v>
      </c>
      <c r="U1881" s="381">
        <v>28780</v>
      </c>
      <c r="V1881" s="381">
        <v>32960</v>
      </c>
      <c r="W1881" s="381">
        <v>37140</v>
      </c>
      <c r="X1881" s="381">
        <v>41320</v>
      </c>
      <c r="Y1881" s="381">
        <v>46600</v>
      </c>
      <c r="Z1881" s="381">
        <v>53250</v>
      </c>
      <c r="AA1881" s="381">
        <v>59900</v>
      </c>
      <c r="AB1881" s="381">
        <v>66550</v>
      </c>
      <c r="AC1881" s="381">
        <v>71900</v>
      </c>
      <c r="AD1881" s="381">
        <v>77200</v>
      </c>
      <c r="AE1881" s="381">
        <v>82550</v>
      </c>
      <c r="AF1881" s="381">
        <v>87850</v>
      </c>
      <c r="AG1881" s="381">
        <v>9160</v>
      </c>
      <c r="AH1881" s="381" t="s">
        <v>9141</v>
      </c>
      <c r="AI1881" s="381" t="s">
        <v>9094</v>
      </c>
      <c r="AJ1881" s="381">
        <v>1</v>
      </c>
    </row>
    <row r="1882" spans="1:36">
      <c r="A1882" s="381" t="s">
        <v>557</v>
      </c>
      <c r="B1882" s="381" t="s">
        <v>9140</v>
      </c>
      <c r="C1882" s="381">
        <v>24</v>
      </c>
      <c r="D1882" s="381">
        <v>17</v>
      </c>
      <c r="E1882" s="381" t="s">
        <v>1755</v>
      </c>
      <c r="F1882" s="381" t="s">
        <v>1754</v>
      </c>
      <c r="G1882" s="381" t="s">
        <v>9139</v>
      </c>
      <c r="H1882" s="381">
        <v>110300</v>
      </c>
      <c r="I1882" s="381">
        <v>38650</v>
      </c>
      <c r="J1882" s="381">
        <v>44150</v>
      </c>
      <c r="K1882" s="381">
        <v>49650</v>
      </c>
      <c r="L1882" s="381">
        <v>55150</v>
      </c>
      <c r="M1882" s="381">
        <v>59600</v>
      </c>
      <c r="N1882" s="381">
        <v>64000</v>
      </c>
      <c r="O1882" s="381">
        <v>68400</v>
      </c>
      <c r="P1882" s="381">
        <v>72800</v>
      </c>
      <c r="Q1882" s="381">
        <v>23200</v>
      </c>
      <c r="R1882" s="381">
        <v>26500</v>
      </c>
      <c r="S1882" s="381">
        <v>29800</v>
      </c>
      <c r="T1882" s="381">
        <v>33100</v>
      </c>
      <c r="U1882" s="381">
        <v>35750</v>
      </c>
      <c r="V1882" s="381">
        <v>38400</v>
      </c>
      <c r="W1882" s="381">
        <v>41050</v>
      </c>
      <c r="X1882" s="381">
        <v>43700</v>
      </c>
      <c r="Y1882" s="381">
        <v>52550</v>
      </c>
      <c r="Z1882" s="381">
        <v>60050</v>
      </c>
      <c r="AA1882" s="381">
        <v>67550</v>
      </c>
      <c r="AB1882" s="381">
        <v>75050</v>
      </c>
      <c r="AC1882" s="381">
        <v>81100</v>
      </c>
      <c r="AD1882" s="381">
        <v>87100</v>
      </c>
      <c r="AE1882" s="381">
        <v>93100</v>
      </c>
      <c r="AF1882" s="381">
        <v>99100</v>
      </c>
      <c r="AG1882" s="381">
        <v>8840</v>
      </c>
      <c r="AH1882" s="381" t="s">
        <v>9139</v>
      </c>
      <c r="AI1882" s="381" t="s">
        <v>9094</v>
      </c>
      <c r="AJ1882" s="381">
        <v>1</v>
      </c>
    </row>
    <row r="1883" spans="1:36">
      <c r="A1883" s="381" t="s">
        <v>557</v>
      </c>
      <c r="B1883" s="381" t="s">
        <v>9138</v>
      </c>
      <c r="C1883" s="381">
        <v>24</v>
      </c>
      <c r="D1883" s="381">
        <v>19</v>
      </c>
      <c r="E1883" s="381" t="s">
        <v>9137</v>
      </c>
      <c r="F1883" s="381" t="s">
        <v>9136</v>
      </c>
      <c r="G1883" s="381" t="s">
        <v>4282</v>
      </c>
      <c r="H1883" s="381">
        <v>58700</v>
      </c>
      <c r="I1883" s="381">
        <v>24000</v>
      </c>
      <c r="J1883" s="381">
        <v>27400</v>
      </c>
      <c r="K1883" s="381">
        <v>30850</v>
      </c>
      <c r="L1883" s="381">
        <v>34250</v>
      </c>
      <c r="M1883" s="381">
        <v>37000</v>
      </c>
      <c r="N1883" s="381">
        <v>39750</v>
      </c>
      <c r="O1883" s="381">
        <v>42500</v>
      </c>
      <c r="P1883" s="381">
        <v>45250</v>
      </c>
      <c r="Q1883" s="381">
        <v>14400</v>
      </c>
      <c r="R1883" s="381">
        <v>16450</v>
      </c>
      <c r="S1883" s="381">
        <v>20420</v>
      </c>
      <c r="T1883" s="381">
        <v>24600</v>
      </c>
      <c r="U1883" s="381">
        <v>28780</v>
      </c>
      <c r="V1883" s="381">
        <v>32960</v>
      </c>
      <c r="W1883" s="381">
        <v>37140</v>
      </c>
      <c r="X1883" s="381">
        <v>41320</v>
      </c>
      <c r="Y1883" s="381">
        <v>38400</v>
      </c>
      <c r="Z1883" s="381">
        <v>43900</v>
      </c>
      <c r="AA1883" s="381">
        <v>49400</v>
      </c>
      <c r="AB1883" s="381">
        <v>54850</v>
      </c>
      <c r="AC1883" s="381">
        <v>59250</v>
      </c>
      <c r="AD1883" s="381">
        <v>63650</v>
      </c>
      <c r="AE1883" s="381">
        <v>68050</v>
      </c>
      <c r="AF1883" s="381">
        <v>72450</v>
      </c>
      <c r="AG1883" s="381">
        <v>9999</v>
      </c>
      <c r="AH1883" s="381" t="s">
        <v>4282</v>
      </c>
      <c r="AI1883" s="381" t="s">
        <v>9094</v>
      </c>
      <c r="AJ1883" s="381">
        <v>0</v>
      </c>
    </row>
    <row r="1884" spans="1:36">
      <c r="A1884" s="381" t="s">
        <v>557</v>
      </c>
      <c r="B1884" s="381" t="s">
        <v>9135</v>
      </c>
      <c r="C1884" s="381">
        <v>24</v>
      </c>
      <c r="D1884" s="381">
        <v>21</v>
      </c>
      <c r="E1884" s="381" t="s">
        <v>1755</v>
      </c>
      <c r="F1884" s="381" t="s">
        <v>1754</v>
      </c>
      <c r="G1884" s="381" t="s">
        <v>2002</v>
      </c>
      <c r="H1884" s="381">
        <v>110300</v>
      </c>
      <c r="I1884" s="381">
        <v>38650</v>
      </c>
      <c r="J1884" s="381">
        <v>44150</v>
      </c>
      <c r="K1884" s="381">
        <v>49650</v>
      </c>
      <c r="L1884" s="381">
        <v>55150</v>
      </c>
      <c r="M1884" s="381">
        <v>59600</v>
      </c>
      <c r="N1884" s="381">
        <v>64000</v>
      </c>
      <c r="O1884" s="381">
        <v>68400</v>
      </c>
      <c r="P1884" s="381">
        <v>72800</v>
      </c>
      <c r="Q1884" s="381">
        <v>23200</v>
      </c>
      <c r="R1884" s="381">
        <v>26500</v>
      </c>
      <c r="S1884" s="381">
        <v>29800</v>
      </c>
      <c r="T1884" s="381">
        <v>33100</v>
      </c>
      <c r="U1884" s="381">
        <v>35750</v>
      </c>
      <c r="V1884" s="381">
        <v>38400</v>
      </c>
      <c r="W1884" s="381">
        <v>41050</v>
      </c>
      <c r="X1884" s="381">
        <v>43700</v>
      </c>
      <c r="Y1884" s="381">
        <v>52550</v>
      </c>
      <c r="Z1884" s="381">
        <v>60050</v>
      </c>
      <c r="AA1884" s="381">
        <v>67550</v>
      </c>
      <c r="AB1884" s="381">
        <v>75050</v>
      </c>
      <c r="AC1884" s="381">
        <v>81100</v>
      </c>
      <c r="AD1884" s="381">
        <v>87100</v>
      </c>
      <c r="AE1884" s="381">
        <v>93100</v>
      </c>
      <c r="AF1884" s="381">
        <v>99100</v>
      </c>
      <c r="AG1884" s="381">
        <v>8840</v>
      </c>
      <c r="AH1884" s="381" t="s">
        <v>2002</v>
      </c>
      <c r="AI1884" s="381" t="s">
        <v>9094</v>
      </c>
      <c r="AJ1884" s="381">
        <v>1</v>
      </c>
    </row>
    <row r="1885" spans="1:36">
      <c r="A1885" s="381" t="s">
        <v>557</v>
      </c>
      <c r="B1885" s="381" t="s">
        <v>9134</v>
      </c>
      <c r="C1885" s="381">
        <v>24</v>
      </c>
      <c r="D1885" s="381">
        <v>23</v>
      </c>
      <c r="E1885" s="381" t="s">
        <v>9133</v>
      </c>
      <c r="F1885" s="381" t="s">
        <v>9132</v>
      </c>
      <c r="G1885" s="381" t="s">
        <v>9131</v>
      </c>
      <c r="H1885" s="381">
        <v>57500</v>
      </c>
      <c r="I1885" s="381">
        <v>24000</v>
      </c>
      <c r="J1885" s="381">
        <v>27400</v>
      </c>
      <c r="K1885" s="381">
        <v>30850</v>
      </c>
      <c r="L1885" s="381">
        <v>34250</v>
      </c>
      <c r="M1885" s="381">
        <v>37000</v>
      </c>
      <c r="N1885" s="381">
        <v>39750</v>
      </c>
      <c r="O1885" s="381">
        <v>42500</v>
      </c>
      <c r="P1885" s="381">
        <v>45250</v>
      </c>
      <c r="Q1885" s="381">
        <v>14400</v>
      </c>
      <c r="R1885" s="381">
        <v>16450</v>
      </c>
      <c r="S1885" s="381">
        <v>20420</v>
      </c>
      <c r="T1885" s="381">
        <v>24600</v>
      </c>
      <c r="U1885" s="381">
        <v>28780</v>
      </c>
      <c r="V1885" s="381">
        <v>32960</v>
      </c>
      <c r="W1885" s="381">
        <v>37140</v>
      </c>
      <c r="X1885" s="381">
        <v>41320</v>
      </c>
      <c r="Y1885" s="381">
        <v>38400</v>
      </c>
      <c r="Z1885" s="381">
        <v>43900</v>
      </c>
      <c r="AA1885" s="381">
        <v>49400</v>
      </c>
      <c r="AB1885" s="381">
        <v>54850</v>
      </c>
      <c r="AC1885" s="381">
        <v>59250</v>
      </c>
      <c r="AD1885" s="381">
        <v>63650</v>
      </c>
      <c r="AE1885" s="381">
        <v>68050</v>
      </c>
      <c r="AF1885" s="381">
        <v>72450</v>
      </c>
      <c r="AG1885" s="381">
        <v>9999</v>
      </c>
      <c r="AH1885" s="381" t="s">
        <v>9131</v>
      </c>
      <c r="AI1885" s="381" t="s">
        <v>9094</v>
      </c>
      <c r="AJ1885" s="381">
        <v>0</v>
      </c>
    </row>
    <row r="1886" spans="1:36">
      <c r="A1886" s="381" t="s">
        <v>557</v>
      </c>
      <c r="B1886" s="381" t="s">
        <v>9130</v>
      </c>
      <c r="C1886" s="381">
        <v>24</v>
      </c>
      <c r="D1886" s="381">
        <v>25</v>
      </c>
      <c r="E1886" s="381" t="s">
        <v>9097</v>
      </c>
      <c r="F1886" s="381" t="s">
        <v>9096</v>
      </c>
      <c r="G1886" s="381" t="s">
        <v>9129</v>
      </c>
      <c r="H1886" s="381">
        <v>91100</v>
      </c>
      <c r="I1886" s="381">
        <v>31900</v>
      </c>
      <c r="J1886" s="381">
        <v>36450</v>
      </c>
      <c r="K1886" s="381">
        <v>41000</v>
      </c>
      <c r="L1886" s="381">
        <v>45550</v>
      </c>
      <c r="M1886" s="381">
        <v>49200</v>
      </c>
      <c r="N1886" s="381">
        <v>52850</v>
      </c>
      <c r="O1886" s="381">
        <v>56500</v>
      </c>
      <c r="P1886" s="381">
        <v>60150</v>
      </c>
      <c r="Q1886" s="381">
        <v>19150</v>
      </c>
      <c r="R1886" s="381">
        <v>21900</v>
      </c>
      <c r="S1886" s="381">
        <v>24650</v>
      </c>
      <c r="T1886" s="381">
        <v>27350</v>
      </c>
      <c r="U1886" s="381">
        <v>29550</v>
      </c>
      <c r="V1886" s="381">
        <v>32960</v>
      </c>
      <c r="W1886" s="381">
        <v>37140</v>
      </c>
      <c r="X1886" s="381">
        <v>41320</v>
      </c>
      <c r="Y1886" s="381">
        <v>47600</v>
      </c>
      <c r="Z1886" s="381">
        <v>54400</v>
      </c>
      <c r="AA1886" s="381">
        <v>61200</v>
      </c>
      <c r="AB1886" s="381">
        <v>68000</v>
      </c>
      <c r="AC1886" s="381">
        <v>73450</v>
      </c>
      <c r="AD1886" s="381">
        <v>78900</v>
      </c>
      <c r="AE1886" s="381">
        <v>84350</v>
      </c>
      <c r="AF1886" s="381">
        <v>89800</v>
      </c>
      <c r="AG1886" s="381">
        <v>720</v>
      </c>
      <c r="AH1886" s="381" t="s">
        <v>9129</v>
      </c>
      <c r="AI1886" s="381" t="s">
        <v>9094</v>
      </c>
      <c r="AJ1886" s="381">
        <v>1</v>
      </c>
    </row>
    <row r="1887" spans="1:36">
      <c r="A1887" s="381" t="s">
        <v>557</v>
      </c>
      <c r="B1887" s="381" t="s">
        <v>9128</v>
      </c>
      <c r="C1887" s="381">
        <v>24</v>
      </c>
      <c r="D1887" s="381">
        <v>27</v>
      </c>
      <c r="E1887" s="381" t="s">
        <v>9097</v>
      </c>
      <c r="F1887" s="381" t="s">
        <v>9096</v>
      </c>
      <c r="G1887" s="381" t="s">
        <v>3262</v>
      </c>
      <c r="H1887" s="381">
        <v>91100</v>
      </c>
      <c r="I1887" s="381">
        <v>31900</v>
      </c>
      <c r="J1887" s="381">
        <v>36450</v>
      </c>
      <c r="K1887" s="381">
        <v>41000</v>
      </c>
      <c r="L1887" s="381">
        <v>45550</v>
      </c>
      <c r="M1887" s="381">
        <v>49200</v>
      </c>
      <c r="N1887" s="381">
        <v>52850</v>
      </c>
      <c r="O1887" s="381">
        <v>56500</v>
      </c>
      <c r="P1887" s="381">
        <v>60150</v>
      </c>
      <c r="Q1887" s="381">
        <v>19150</v>
      </c>
      <c r="R1887" s="381">
        <v>21900</v>
      </c>
      <c r="S1887" s="381">
        <v>24650</v>
      </c>
      <c r="T1887" s="381">
        <v>27350</v>
      </c>
      <c r="U1887" s="381">
        <v>29550</v>
      </c>
      <c r="V1887" s="381">
        <v>32960</v>
      </c>
      <c r="W1887" s="381">
        <v>37140</v>
      </c>
      <c r="X1887" s="381">
        <v>41320</v>
      </c>
      <c r="Y1887" s="381">
        <v>47600</v>
      </c>
      <c r="Z1887" s="381">
        <v>54400</v>
      </c>
      <c r="AA1887" s="381">
        <v>61200</v>
      </c>
      <c r="AB1887" s="381">
        <v>68000</v>
      </c>
      <c r="AC1887" s="381">
        <v>73450</v>
      </c>
      <c r="AD1887" s="381">
        <v>78900</v>
      </c>
      <c r="AE1887" s="381">
        <v>84350</v>
      </c>
      <c r="AF1887" s="381">
        <v>89800</v>
      </c>
      <c r="AG1887" s="381">
        <v>720</v>
      </c>
      <c r="AH1887" s="381" t="s">
        <v>3262</v>
      </c>
      <c r="AI1887" s="381" t="s">
        <v>9094</v>
      </c>
      <c r="AJ1887" s="381">
        <v>1</v>
      </c>
    </row>
    <row r="1888" spans="1:36">
      <c r="A1888" s="381" t="s">
        <v>557</v>
      </c>
      <c r="B1888" s="381" t="s">
        <v>9127</v>
      </c>
      <c r="C1888" s="381">
        <v>24</v>
      </c>
      <c r="D1888" s="381">
        <v>29</v>
      </c>
      <c r="E1888" s="381" t="s">
        <v>9126</v>
      </c>
      <c r="F1888" s="381" t="s">
        <v>9125</v>
      </c>
      <c r="G1888" s="381" t="s">
        <v>3205</v>
      </c>
      <c r="H1888" s="381">
        <v>74000</v>
      </c>
      <c r="I1888" s="381">
        <v>25900</v>
      </c>
      <c r="J1888" s="381">
        <v>29600</v>
      </c>
      <c r="K1888" s="381">
        <v>33300</v>
      </c>
      <c r="L1888" s="381">
        <v>37000</v>
      </c>
      <c r="M1888" s="381">
        <v>40000</v>
      </c>
      <c r="N1888" s="381">
        <v>42950</v>
      </c>
      <c r="O1888" s="381">
        <v>45900</v>
      </c>
      <c r="P1888" s="381">
        <v>48850</v>
      </c>
      <c r="Q1888" s="381">
        <v>15550</v>
      </c>
      <c r="R1888" s="381">
        <v>17800</v>
      </c>
      <c r="S1888" s="381">
        <v>20420</v>
      </c>
      <c r="T1888" s="381">
        <v>24600</v>
      </c>
      <c r="U1888" s="381">
        <v>28780</v>
      </c>
      <c r="V1888" s="381">
        <v>32960</v>
      </c>
      <c r="W1888" s="381">
        <v>37140</v>
      </c>
      <c r="X1888" s="381">
        <v>41320</v>
      </c>
      <c r="Y1888" s="381">
        <v>41450</v>
      </c>
      <c r="Z1888" s="381">
        <v>47400</v>
      </c>
      <c r="AA1888" s="381">
        <v>53300</v>
      </c>
      <c r="AB1888" s="381">
        <v>59200</v>
      </c>
      <c r="AC1888" s="381">
        <v>63950</v>
      </c>
      <c r="AD1888" s="381">
        <v>68700</v>
      </c>
      <c r="AE1888" s="381">
        <v>73450</v>
      </c>
      <c r="AF1888" s="381">
        <v>78150</v>
      </c>
      <c r="AG1888" s="381">
        <v>9999</v>
      </c>
      <c r="AH1888" s="381" t="s">
        <v>3205</v>
      </c>
      <c r="AI1888" s="381" t="s">
        <v>9094</v>
      </c>
      <c r="AJ1888" s="381">
        <v>0</v>
      </c>
    </row>
    <row r="1889" spans="1:36">
      <c r="A1889" s="381" t="s">
        <v>557</v>
      </c>
      <c r="B1889" s="381" t="s">
        <v>9124</v>
      </c>
      <c r="C1889" s="381">
        <v>24</v>
      </c>
      <c r="D1889" s="381">
        <v>31</v>
      </c>
      <c r="E1889" s="381" t="s">
        <v>1755</v>
      </c>
      <c r="F1889" s="381" t="s">
        <v>1754</v>
      </c>
      <c r="G1889" s="381" t="s">
        <v>1924</v>
      </c>
      <c r="H1889" s="381">
        <v>110300</v>
      </c>
      <c r="I1889" s="381">
        <v>38650</v>
      </c>
      <c r="J1889" s="381">
        <v>44150</v>
      </c>
      <c r="K1889" s="381">
        <v>49650</v>
      </c>
      <c r="L1889" s="381">
        <v>55150</v>
      </c>
      <c r="M1889" s="381">
        <v>59600</v>
      </c>
      <c r="N1889" s="381">
        <v>64000</v>
      </c>
      <c r="O1889" s="381">
        <v>68400</v>
      </c>
      <c r="P1889" s="381">
        <v>72800</v>
      </c>
      <c r="Q1889" s="381">
        <v>23200</v>
      </c>
      <c r="R1889" s="381">
        <v>26500</v>
      </c>
      <c r="S1889" s="381">
        <v>29800</v>
      </c>
      <c r="T1889" s="381">
        <v>33100</v>
      </c>
      <c r="U1889" s="381">
        <v>35750</v>
      </c>
      <c r="V1889" s="381">
        <v>38400</v>
      </c>
      <c r="W1889" s="381">
        <v>41050</v>
      </c>
      <c r="X1889" s="381">
        <v>43700</v>
      </c>
      <c r="Y1889" s="381">
        <v>52550</v>
      </c>
      <c r="Z1889" s="381">
        <v>60050</v>
      </c>
      <c r="AA1889" s="381">
        <v>67550</v>
      </c>
      <c r="AB1889" s="381">
        <v>75050</v>
      </c>
      <c r="AC1889" s="381">
        <v>81100</v>
      </c>
      <c r="AD1889" s="381">
        <v>87100</v>
      </c>
      <c r="AE1889" s="381">
        <v>93100</v>
      </c>
      <c r="AF1889" s="381">
        <v>99100</v>
      </c>
      <c r="AG1889" s="381">
        <v>8840</v>
      </c>
      <c r="AH1889" s="381" t="s">
        <v>1924</v>
      </c>
      <c r="AI1889" s="381" t="s">
        <v>9094</v>
      </c>
      <c r="AJ1889" s="381">
        <v>1</v>
      </c>
    </row>
    <row r="1890" spans="1:36">
      <c r="A1890" s="381" t="s">
        <v>557</v>
      </c>
      <c r="B1890" s="381" t="s">
        <v>9123</v>
      </c>
      <c r="C1890" s="381">
        <v>24</v>
      </c>
      <c r="D1890" s="381">
        <v>33</v>
      </c>
      <c r="E1890" s="381" t="s">
        <v>1755</v>
      </c>
      <c r="F1890" s="381" t="s">
        <v>1754</v>
      </c>
      <c r="G1890" s="381" t="s">
        <v>9122</v>
      </c>
      <c r="H1890" s="381">
        <v>110300</v>
      </c>
      <c r="I1890" s="381">
        <v>38650</v>
      </c>
      <c r="J1890" s="381">
        <v>44150</v>
      </c>
      <c r="K1890" s="381">
        <v>49650</v>
      </c>
      <c r="L1890" s="381">
        <v>55150</v>
      </c>
      <c r="M1890" s="381">
        <v>59600</v>
      </c>
      <c r="N1890" s="381">
        <v>64000</v>
      </c>
      <c r="O1890" s="381">
        <v>68400</v>
      </c>
      <c r="P1890" s="381">
        <v>72800</v>
      </c>
      <c r="Q1890" s="381">
        <v>23200</v>
      </c>
      <c r="R1890" s="381">
        <v>26500</v>
      </c>
      <c r="S1890" s="381">
        <v>29800</v>
      </c>
      <c r="T1890" s="381">
        <v>33100</v>
      </c>
      <c r="U1890" s="381">
        <v>35750</v>
      </c>
      <c r="V1890" s="381">
        <v>38400</v>
      </c>
      <c r="W1890" s="381">
        <v>41050</v>
      </c>
      <c r="X1890" s="381">
        <v>43700</v>
      </c>
      <c r="Y1890" s="381">
        <v>52550</v>
      </c>
      <c r="Z1890" s="381">
        <v>60050</v>
      </c>
      <c r="AA1890" s="381">
        <v>67550</v>
      </c>
      <c r="AB1890" s="381">
        <v>75050</v>
      </c>
      <c r="AC1890" s="381">
        <v>81100</v>
      </c>
      <c r="AD1890" s="381">
        <v>87100</v>
      </c>
      <c r="AE1890" s="381">
        <v>93100</v>
      </c>
      <c r="AF1890" s="381">
        <v>99100</v>
      </c>
      <c r="AG1890" s="381">
        <v>8840</v>
      </c>
      <c r="AH1890" s="381" t="s">
        <v>9122</v>
      </c>
      <c r="AI1890" s="381" t="s">
        <v>9094</v>
      </c>
      <c r="AJ1890" s="381">
        <v>1</v>
      </c>
    </row>
    <row r="1891" spans="1:36">
      <c r="A1891" s="381" t="s">
        <v>557</v>
      </c>
      <c r="B1891" s="381" t="s">
        <v>9121</v>
      </c>
      <c r="C1891" s="381">
        <v>24</v>
      </c>
      <c r="D1891" s="381">
        <v>35</v>
      </c>
      <c r="E1891" s="381" t="s">
        <v>9097</v>
      </c>
      <c r="F1891" s="381" t="s">
        <v>9096</v>
      </c>
      <c r="G1891" s="381" t="s">
        <v>9120</v>
      </c>
      <c r="H1891" s="381">
        <v>91100</v>
      </c>
      <c r="I1891" s="381">
        <v>31900</v>
      </c>
      <c r="J1891" s="381">
        <v>36450</v>
      </c>
      <c r="K1891" s="381">
        <v>41000</v>
      </c>
      <c r="L1891" s="381">
        <v>45550</v>
      </c>
      <c r="M1891" s="381">
        <v>49200</v>
      </c>
      <c r="N1891" s="381">
        <v>52850</v>
      </c>
      <c r="O1891" s="381">
        <v>56500</v>
      </c>
      <c r="P1891" s="381">
        <v>60150</v>
      </c>
      <c r="Q1891" s="381">
        <v>19150</v>
      </c>
      <c r="R1891" s="381">
        <v>21900</v>
      </c>
      <c r="S1891" s="381">
        <v>24650</v>
      </c>
      <c r="T1891" s="381">
        <v>27350</v>
      </c>
      <c r="U1891" s="381">
        <v>29550</v>
      </c>
      <c r="V1891" s="381">
        <v>32960</v>
      </c>
      <c r="W1891" s="381">
        <v>37140</v>
      </c>
      <c r="X1891" s="381">
        <v>41320</v>
      </c>
      <c r="Y1891" s="381">
        <v>47600</v>
      </c>
      <c r="Z1891" s="381">
        <v>54400</v>
      </c>
      <c r="AA1891" s="381">
        <v>61200</v>
      </c>
      <c r="AB1891" s="381">
        <v>68000</v>
      </c>
      <c r="AC1891" s="381">
        <v>73450</v>
      </c>
      <c r="AD1891" s="381">
        <v>78900</v>
      </c>
      <c r="AE1891" s="381">
        <v>84350</v>
      </c>
      <c r="AF1891" s="381">
        <v>89800</v>
      </c>
      <c r="AG1891" s="381">
        <v>720</v>
      </c>
      <c r="AH1891" s="381" t="s">
        <v>9120</v>
      </c>
      <c r="AI1891" s="381" t="s">
        <v>9094</v>
      </c>
      <c r="AJ1891" s="381">
        <v>1</v>
      </c>
    </row>
    <row r="1892" spans="1:36">
      <c r="A1892" s="381" t="s">
        <v>557</v>
      </c>
      <c r="B1892" s="381" t="s">
        <v>9119</v>
      </c>
      <c r="C1892" s="381">
        <v>24</v>
      </c>
      <c r="D1892" s="381">
        <v>37</v>
      </c>
      <c r="E1892" s="381" t="s">
        <v>9118</v>
      </c>
      <c r="F1892" s="381" t="s">
        <v>9117</v>
      </c>
      <c r="G1892" s="381" t="s">
        <v>9116</v>
      </c>
      <c r="H1892" s="381">
        <v>99600</v>
      </c>
      <c r="I1892" s="381">
        <v>34900</v>
      </c>
      <c r="J1892" s="381">
        <v>39850</v>
      </c>
      <c r="K1892" s="381">
        <v>44850</v>
      </c>
      <c r="L1892" s="381">
        <v>49800</v>
      </c>
      <c r="M1892" s="381">
        <v>53800</v>
      </c>
      <c r="N1892" s="381">
        <v>57800</v>
      </c>
      <c r="O1892" s="381">
        <v>61800</v>
      </c>
      <c r="P1892" s="381">
        <v>65750</v>
      </c>
      <c r="Q1892" s="381">
        <v>20950</v>
      </c>
      <c r="R1892" s="381">
        <v>23950</v>
      </c>
      <c r="S1892" s="381">
        <v>26950</v>
      </c>
      <c r="T1892" s="381">
        <v>29900</v>
      </c>
      <c r="U1892" s="381">
        <v>32300</v>
      </c>
      <c r="V1892" s="381">
        <v>34700</v>
      </c>
      <c r="W1892" s="381">
        <v>37140</v>
      </c>
      <c r="X1892" s="381">
        <v>41320</v>
      </c>
      <c r="Y1892" s="381">
        <v>47600</v>
      </c>
      <c r="Z1892" s="381">
        <v>54400</v>
      </c>
      <c r="AA1892" s="381">
        <v>61200</v>
      </c>
      <c r="AB1892" s="381">
        <v>68000</v>
      </c>
      <c r="AC1892" s="381">
        <v>73450</v>
      </c>
      <c r="AD1892" s="381">
        <v>78900</v>
      </c>
      <c r="AE1892" s="381">
        <v>84350</v>
      </c>
      <c r="AF1892" s="381">
        <v>89800</v>
      </c>
      <c r="AG1892" s="381">
        <v>9999</v>
      </c>
      <c r="AH1892" s="381" t="s">
        <v>9116</v>
      </c>
      <c r="AI1892" s="381" t="s">
        <v>9094</v>
      </c>
      <c r="AJ1892" s="381">
        <v>1</v>
      </c>
    </row>
    <row r="1893" spans="1:36">
      <c r="A1893" s="381" t="s">
        <v>557</v>
      </c>
      <c r="B1893" s="381" t="s">
        <v>9115</v>
      </c>
      <c r="C1893" s="381">
        <v>24</v>
      </c>
      <c r="D1893" s="381">
        <v>39</v>
      </c>
      <c r="E1893" s="381" t="s">
        <v>9114</v>
      </c>
      <c r="F1893" s="381" t="s">
        <v>9113</v>
      </c>
      <c r="G1893" s="381" t="s">
        <v>4457</v>
      </c>
      <c r="H1893" s="381">
        <v>49200</v>
      </c>
      <c r="I1893" s="381">
        <v>24000</v>
      </c>
      <c r="J1893" s="381">
        <v>27400</v>
      </c>
      <c r="K1893" s="381">
        <v>30850</v>
      </c>
      <c r="L1893" s="381">
        <v>34250</v>
      </c>
      <c r="M1893" s="381">
        <v>37000</v>
      </c>
      <c r="N1893" s="381">
        <v>39750</v>
      </c>
      <c r="O1893" s="381">
        <v>42500</v>
      </c>
      <c r="P1893" s="381">
        <v>45250</v>
      </c>
      <c r="Q1893" s="381">
        <v>14400</v>
      </c>
      <c r="R1893" s="381">
        <v>16450</v>
      </c>
      <c r="S1893" s="381">
        <v>20420</v>
      </c>
      <c r="T1893" s="381">
        <v>24600</v>
      </c>
      <c r="U1893" s="381">
        <v>28780</v>
      </c>
      <c r="V1893" s="381">
        <v>32960</v>
      </c>
      <c r="W1893" s="381">
        <v>37140</v>
      </c>
      <c r="X1893" s="381">
        <v>41320</v>
      </c>
      <c r="Y1893" s="381">
        <v>38400</v>
      </c>
      <c r="Z1893" s="381">
        <v>43900</v>
      </c>
      <c r="AA1893" s="381">
        <v>49400</v>
      </c>
      <c r="AB1893" s="381">
        <v>54850</v>
      </c>
      <c r="AC1893" s="381">
        <v>59250</v>
      </c>
      <c r="AD1893" s="381">
        <v>63650</v>
      </c>
      <c r="AE1893" s="381">
        <v>68050</v>
      </c>
      <c r="AF1893" s="381">
        <v>72450</v>
      </c>
      <c r="AG1893" s="381">
        <v>9999</v>
      </c>
      <c r="AH1893" s="381" t="s">
        <v>4457</v>
      </c>
      <c r="AI1893" s="381" t="s">
        <v>9094</v>
      </c>
      <c r="AJ1893" s="381">
        <v>1</v>
      </c>
    </row>
    <row r="1894" spans="1:36">
      <c r="A1894" s="381" t="s">
        <v>557</v>
      </c>
      <c r="B1894" s="381" t="s">
        <v>9112</v>
      </c>
      <c r="C1894" s="381">
        <v>24</v>
      </c>
      <c r="D1894" s="381">
        <v>41</v>
      </c>
      <c r="E1894" s="381" t="s">
        <v>9111</v>
      </c>
      <c r="F1894" s="381" t="s">
        <v>9110</v>
      </c>
      <c r="G1894" s="381" t="s">
        <v>9109</v>
      </c>
      <c r="H1894" s="381">
        <v>75200</v>
      </c>
      <c r="I1894" s="381">
        <v>26350</v>
      </c>
      <c r="J1894" s="381">
        <v>30100</v>
      </c>
      <c r="K1894" s="381">
        <v>33850</v>
      </c>
      <c r="L1894" s="381">
        <v>37600</v>
      </c>
      <c r="M1894" s="381">
        <v>40650</v>
      </c>
      <c r="N1894" s="381">
        <v>43650</v>
      </c>
      <c r="O1894" s="381">
        <v>46650</v>
      </c>
      <c r="P1894" s="381">
        <v>49650</v>
      </c>
      <c r="Q1894" s="381">
        <v>15800</v>
      </c>
      <c r="R1894" s="381">
        <v>18050</v>
      </c>
      <c r="S1894" s="381">
        <v>20420</v>
      </c>
      <c r="T1894" s="381">
        <v>24600</v>
      </c>
      <c r="U1894" s="381">
        <v>28780</v>
      </c>
      <c r="V1894" s="381">
        <v>32960</v>
      </c>
      <c r="W1894" s="381">
        <v>37140</v>
      </c>
      <c r="X1894" s="381">
        <v>41320</v>
      </c>
      <c r="Y1894" s="381">
        <v>42150</v>
      </c>
      <c r="Z1894" s="381">
        <v>48150</v>
      </c>
      <c r="AA1894" s="381">
        <v>54150</v>
      </c>
      <c r="AB1894" s="381">
        <v>60150</v>
      </c>
      <c r="AC1894" s="381">
        <v>65000</v>
      </c>
      <c r="AD1894" s="381">
        <v>69800</v>
      </c>
      <c r="AE1894" s="381">
        <v>74600</v>
      </c>
      <c r="AF1894" s="381">
        <v>79400</v>
      </c>
      <c r="AG1894" s="381">
        <v>9999</v>
      </c>
      <c r="AH1894" s="381" t="s">
        <v>9109</v>
      </c>
      <c r="AI1894" s="381" t="s">
        <v>9094</v>
      </c>
      <c r="AJ1894" s="381">
        <v>0</v>
      </c>
    </row>
    <row r="1895" spans="1:36">
      <c r="A1895" s="381" t="s">
        <v>557</v>
      </c>
      <c r="B1895" s="381" t="s">
        <v>9108</v>
      </c>
      <c r="C1895" s="381">
        <v>24</v>
      </c>
      <c r="D1895" s="381">
        <v>43</v>
      </c>
      <c r="E1895" s="381" t="s">
        <v>9107</v>
      </c>
      <c r="F1895" s="381" t="s">
        <v>9106</v>
      </c>
      <c r="G1895" s="381" t="s">
        <v>1111</v>
      </c>
      <c r="H1895" s="381">
        <v>67600</v>
      </c>
      <c r="I1895" s="381">
        <v>24000</v>
      </c>
      <c r="J1895" s="381">
        <v>27400</v>
      </c>
      <c r="K1895" s="381">
        <v>30850</v>
      </c>
      <c r="L1895" s="381">
        <v>34250</v>
      </c>
      <c r="M1895" s="381">
        <v>37000</v>
      </c>
      <c r="N1895" s="381">
        <v>39750</v>
      </c>
      <c r="O1895" s="381">
        <v>42500</v>
      </c>
      <c r="P1895" s="381">
        <v>45250</v>
      </c>
      <c r="Q1895" s="381">
        <v>14400</v>
      </c>
      <c r="R1895" s="381">
        <v>16450</v>
      </c>
      <c r="S1895" s="381">
        <v>20420</v>
      </c>
      <c r="T1895" s="381">
        <v>24600</v>
      </c>
      <c r="U1895" s="381">
        <v>28780</v>
      </c>
      <c r="V1895" s="381">
        <v>32960</v>
      </c>
      <c r="W1895" s="381">
        <v>37140</v>
      </c>
      <c r="X1895" s="381">
        <v>41320</v>
      </c>
      <c r="Y1895" s="381">
        <v>38400</v>
      </c>
      <c r="Z1895" s="381">
        <v>43900</v>
      </c>
      <c r="AA1895" s="381">
        <v>49400</v>
      </c>
      <c r="AB1895" s="381">
        <v>54850</v>
      </c>
      <c r="AC1895" s="381">
        <v>59250</v>
      </c>
      <c r="AD1895" s="381">
        <v>63650</v>
      </c>
      <c r="AE1895" s="381">
        <v>68050</v>
      </c>
      <c r="AF1895" s="381">
        <v>72450</v>
      </c>
      <c r="AG1895" s="381">
        <v>3180</v>
      </c>
      <c r="AH1895" s="381" t="s">
        <v>1111</v>
      </c>
      <c r="AI1895" s="381" t="s">
        <v>9094</v>
      </c>
      <c r="AJ1895" s="381">
        <v>1</v>
      </c>
    </row>
    <row r="1896" spans="1:36">
      <c r="A1896" s="381" t="s">
        <v>557</v>
      </c>
      <c r="B1896" s="381" t="s">
        <v>9105</v>
      </c>
      <c r="C1896" s="381">
        <v>24</v>
      </c>
      <c r="D1896" s="381">
        <v>45</v>
      </c>
      <c r="E1896" s="381" t="s">
        <v>9104</v>
      </c>
      <c r="F1896" s="381" t="s">
        <v>9103</v>
      </c>
      <c r="G1896" s="381" t="s">
        <v>9102</v>
      </c>
      <c r="H1896" s="381">
        <v>68800</v>
      </c>
      <c r="I1896" s="381">
        <v>24100</v>
      </c>
      <c r="J1896" s="381">
        <v>27550</v>
      </c>
      <c r="K1896" s="381">
        <v>31000</v>
      </c>
      <c r="L1896" s="381">
        <v>34400</v>
      </c>
      <c r="M1896" s="381">
        <v>37200</v>
      </c>
      <c r="N1896" s="381">
        <v>39950</v>
      </c>
      <c r="O1896" s="381">
        <v>42700</v>
      </c>
      <c r="P1896" s="381">
        <v>45450</v>
      </c>
      <c r="Q1896" s="381">
        <v>14500</v>
      </c>
      <c r="R1896" s="381">
        <v>16550</v>
      </c>
      <c r="S1896" s="381">
        <v>20420</v>
      </c>
      <c r="T1896" s="381">
        <v>24600</v>
      </c>
      <c r="U1896" s="381">
        <v>28780</v>
      </c>
      <c r="V1896" s="381">
        <v>32960</v>
      </c>
      <c r="W1896" s="381">
        <v>37140</v>
      </c>
      <c r="X1896" s="381">
        <v>41320</v>
      </c>
      <c r="Y1896" s="381">
        <v>38550</v>
      </c>
      <c r="Z1896" s="381">
        <v>44050</v>
      </c>
      <c r="AA1896" s="381">
        <v>49550</v>
      </c>
      <c r="AB1896" s="381">
        <v>55050</v>
      </c>
      <c r="AC1896" s="381">
        <v>59500</v>
      </c>
      <c r="AD1896" s="381">
        <v>63900</v>
      </c>
      <c r="AE1896" s="381">
        <v>68300</v>
      </c>
      <c r="AF1896" s="381">
        <v>72700</v>
      </c>
      <c r="AG1896" s="381">
        <v>9999</v>
      </c>
      <c r="AH1896" s="381" t="s">
        <v>9102</v>
      </c>
      <c r="AI1896" s="381" t="s">
        <v>9094</v>
      </c>
      <c r="AJ1896" s="381">
        <v>1</v>
      </c>
    </row>
    <row r="1897" spans="1:36">
      <c r="A1897" s="381" t="s">
        <v>557</v>
      </c>
      <c r="B1897" s="381" t="s">
        <v>9101</v>
      </c>
      <c r="C1897" s="381">
        <v>24</v>
      </c>
      <c r="D1897" s="381">
        <v>47</v>
      </c>
      <c r="E1897" s="381" t="s">
        <v>9100</v>
      </c>
      <c r="F1897" s="381" t="s">
        <v>9099</v>
      </c>
      <c r="G1897" s="381" t="s">
        <v>8445</v>
      </c>
      <c r="H1897" s="381">
        <v>72500</v>
      </c>
      <c r="I1897" s="381">
        <v>25400</v>
      </c>
      <c r="J1897" s="381">
        <v>29000</v>
      </c>
      <c r="K1897" s="381">
        <v>32650</v>
      </c>
      <c r="L1897" s="381">
        <v>36250</v>
      </c>
      <c r="M1897" s="381">
        <v>39150</v>
      </c>
      <c r="N1897" s="381">
        <v>42050</v>
      </c>
      <c r="O1897" s="381">
        <v>44950</v>
      </c>
      <c r="P1897" s="381">
        <v>47850</v>
      </c>
      <c r="Q1897" s="381">
        <v>15250</v>
      </c>
      <c r="R1897" s="381">
        <v>17400</v>
      </c>
      <c r="S1897" s="381">
        <v>20420</v>
      </c>
      <c r="T1897" s="381">
        <v>24600</v>
      </c>
      <c r="U1897" s="381">
        <v>28780</v>
      </c>
      <c r="V1897" s="381">
        <v>32960</v>
      </c>
      <c r="W1897" s="381">
        <v>37140</v>
      </c>
      <c r="X1897" s="381">
        <v>41320</v>
      </c>
      <c r="Y1897" s="381">
        <v>40600</v>
      </c>
      <c r="Z1897" s="381">
        <v>46400</v>
      </c>
      <c r="AA1897" s="381">
        <v>52200</v>
      </c>
      <c r="AB1897" s="381">
        <v>58000</v>
      </c>
      <c r="AC1897" s="381">
        <v>62650</v>
      </c>
      <c r="AD1897" s="381">
        <v>67300</v>
      </c>
      <c r="AE1897" s="381">
        <v>71950</v>
      </c>
      <c r="AF1897" s="381">
        <v>76600</v>
      </c>
      <c r="AG1897" s="381">
        <v>9999</v>
      </c>
      <c r="AH1897" s="381" t="s">
        <v>8445</v>
      </c>
      <c r="AI1897" s="381" t="s">
        <v>9094</v>
      </c>
      <c r="AJ1897" s="381">
        <v>1</v>
      </c>
    </row>
    <row r="1898" spans="1:36">
      <c r="A1898" s="381" t="s">
        <v>557</v>
      </c>
      <c r="B1898" s="381" t="s">
        <v>9098</v>
      </c>
      <c r="C1898" s="381">
        <v>24</v>
      </c>
      <c r="D1898" s="381">
        <v>510</v>
      </c>
      <c r="E1898" s="381" t="s">
        <v>9097</v>
      </c>
      <c r="F1898" s="381" t="s">
        <v>9096</v>
      </c>
      <c r="G1898" s="381" t="s">
        <v>9095</v>
      </c>
      <c r="H1898" s="381">
        <v>91100</v>
      </c>
      <c r="I1898" s="381">
        <v>31900</v>
      </c>
      <c r="J1898" s="381">
        <v>36450</v>
      </c>
      <c r="K1898" s="381">
        <v>41000</v>
      </c>
      <c r="L1898" s="381">
        <v>45550</v>
      </c>
      <c r="M1898" s="381">
        <v>49200</v>
      </c>
      <c r="N1898" s="381">
        <v>52850</v>
      </c>
      <c r="O1898" s="381">
        <v>56500</v>
      </c>
      <c r="P1898" s="381">
        <v>60150</v>
      </c>
      <c r="Q1898" s="381">
        <v>19150</v>
      </c>
      <c r="R1898" s="381">
        <v>21900</v>
      </c>
      <c r="S1898" s="381">
        <v>24650</v>
      </c>
      <c r="T1898" s="381">
        <v>27350</v>
      </c>
      <c r="U1898" s="381">
        <v>29550</v>
      </c>
      <c r="V1898" s="381">
        <v>32960</v>
      </c>
      <c r="W1898" s="381">
        <v>37140</v>
      </c>
      <c r="X1898" s="381">
        <v>41320</v>
      </c>
      <c r="Y1898" s="381">
        <v>47600</v>
      </c>
      <c r="Z1898" s="381">
        <v>54400</v>
      </c>
      <c r="AA1898" s="381">
        <v>61200</v>
      </c>
      <c r="AB1898" s="381">
        <v>68000</v>
      </c>
      <c r="AC1898" s="381">
        <v>73450</v>
      </c>
      <c r="AD1898" s="381">
        <v>78900</v>
      </c>
      <c r="AE1898" s="381">
        <v>84350</v>
      </c>
      <c r="AF1898" s="381">
        <v>89800</v>
      </c>
      <c r="AG1898" s="381">
        <v>720</v>
      </c>
      <c r="AH1898" s="381" t="s">
        <v>9095</v>
      </c>
      <c r="AI1898" s="381" t="s">
        <v>9094</v>
      </c>
      <c r="AJ1898" s="381">
        <v>1</v>
      </c>
    </row>
    <row r="1899" spans="1:36">
      <c r="A1899" s="381" t="s">
        <v>558</v>
      </c>
      <c r="B1899" s="381" t="s">
        <v>9093</v>
      </c>
      <c r="C1899" s="381">
        <v>25</v>
      </c>
      <c r="D1899" s="381">
        <v>1</v>
      </c>
      <c r="E1899" s="381" t="s">
        <v>9066</v>
      </c>
      <c r="F1899" s="381" t="s">
        <v>9065</v>
      </c>
      <c r="G1899" s="381" t="s">
        <v>9064</v>
      </c>
      <c r="H1899" s="381">
        <v>90200</v>
      </c>
      <c r="I1899" s="381">
        <v>31600</v>
      </c>
      <c r="J1899" s="381">
        <v>36100</v>
      </c>
      <c r="K1899" s="381">
        <v>40600</v>
      </c>
      <c r="L1899" s="381">
        <v>45100</v>
      </c>
      <c r="M1899" s="381">
        <v>48750</v>
      </c>
      <c r="N1899" s="381">
        <v>52350</v>
      </c>
      <c r="O1899" s="381">
        <v>55950</v>
      </c>
      <c r="P1899" s="381">
        <v>59550</v>
      </c>
      <c r="Q1899" s="381">
        <v>18950</v>
      </c>
      <c r="R1899" s="381">
        <v>21650</v>
      </c>
      <c r="S1899" s="381">
        <v>24350</v>
      </c>
      <c r="T1899" s="381">
        <v>27050</v>
      </c>
      <c r="U1899" s="381">
        <v>29250</v>
      </c>
      <c r="V1899" s="381">
        <v>32960</v>
      </c>
      <c r="W1899" s="381">
        <v>37140</v>
      </c>
      <c r="X1899" s="381">
        <v>41320</v>
      </c>
      <c r="Y1899" s="381">
        <v>47600</v>
      </c>
      <c r="Z1899" s="381">
        <v>54400</v>
      </c>
      <c r="AA1899" s="381">
        <v>61200</v>
      </c>
      <c r="AB1899" s="381">
        <v>68000</v>
      </c>
      <c r="AC1899" s="381">
        <v>73450</v>
      </c>
      <c r="AD1899" s="381">
        <v>78900</v>
      </c>
      <c r="AE1899" s="381">
        <v>84350</v>
      </c>
      <c r="AF1899" s="381">
        <v>89800</v>
      </c>
      <c r="AG1899" s="381">
        <v>740</v>
      </c>
      <c r="AH1899" s="381" t="s">
        <v>9092</v>
      </c>
      <c r="AI1899" s="381" t="s">
        <v>8443</v>
      </c>
      <c r="AJ1899" s="381">
        <v>1</v>
      </c>
    </row>
    <row r="1900" spans="1:36">
      <c r="A1900" s="381" t="s">
        <v>558</v>
      </c>
      <c r="B1900" s="381" t="s">
        <v>9091</v>
      </c>
      <c r="C1900" s="381">
        <v>25</v>
      </c>
      <c r="D1900" s="381">
        <v>1</v>
      </c>
      <c r="E1900" s="381" t="s">
        <v>9066</v>
      </c>
      <c r="F1900" s="381" t="s">
        <v>9065</v>
      </c>
      <c r="G1900" s="381" t="s">
        <v>9064</v>
      </c>
      <c r="H1900" s="381">
        <v>90200</v>
      </c>
      <c r="I1900" s="381">
        <v>31600</v>
      </c>
      <c r="J1900" s="381">
        <v>36100</v>
      </c>
      <c r="K1900" s="381">
        <v>40600</v>
      </c>
      <c r="L1900" s="381">
        <v>45100</v>
      </c>
      <c r="M1900" s="381">
        <v>48750</v>
      </c>
      <c r="N1900" s="381">
        <v>52350</v>
      </c>
      <c r="O1900" s="381">
        <v>55950</v>
      </c>
      <c r="P1900" s="381">
        <v>59550</v>
      </c>
      <c r="Q1900" s="381">
        <v>18950</v>
      </c>
      <c r="R1900" s="381">
        <v>21650</v>
      </c>
      <c r="S1900" s="381">
        <v>24350</v>
      </c>
      <c r="T1900" s="381">
        <v>27050</v>
      </c>
      <c r="U1900" s="381">
        <v>29250</v>
      </c>
      <c r="V1900" s="381">
        <v>32960</v>
      </c>
      <c r="W1900" s="381">
        <v>37140</v>
      </c>
      <c r="X1900" s="381">
        <v>41320</v>
      </c>
      <c r="Y1900" s="381">
        <v>47600</v>
      </c>
      <c r="Z1900" s="381">
        <v>54400</v>
      </c>
      <c r="AA1900" s="381">
        <v>61200</v>
      </c>
      <c r="AB1900" s="381">
        <v>68000</v>
      </c>
      <c r="AC1900" s="381">
        <v>73450</v>
      </c>
      <c r="AD1900" s="381">
        <v>78900</v>
      </c>
      <c r="AE1900" s="381">
        <v>84350</v>
      </c>
      <c r="AF1900" s="381">
        <v>89800</v>
      </c>
      <c r="AG1900" s="381">
        <v>9999</v>
      </c>
      <c r="AH1900" s="381" t="s">
        <v>9090</v>
      </c>
      <c r="AI1900" s="381" t="s">
        <v>8443</v>
      </c>
      <c r="AJ1900" s="381">
        <v>1</v>
      </c>
    </row>
    <row r="1901" spans="1:36">
      <c r="A1901" s="381" t="s">
        <v>558</v>
      </c>
      <c r="B1901" s="381" t="s">
        <v>9089</v>
      </c>
      <c r="C1901" s="381">
        <v>25</v>
      </c>
      <c r="D1901" s="381">
        <v>1</v>
      </c>
      <c r="E1901" s="381" t="s">
        <v>9066</v>
      </c>
      <c r="F1901" s="381" t="s">
        <v>9065</v>
      </c>
      <c r="G1901" s="381" t="s">
        <v>9064</v>
      </c>
      <c r="H1901" s="381">
        <v>90200</v>
      </c>
      <c r="I1901" s="381">
        <v>31600</v>
      </c>
      <c r="J1901" s="381">
        <v>36100</v>
      </c>
      <c r="K1901" s="381">
        <v>40600</v>
      </c>
      <c r="L1901" s="381">
        <v>45100</v>
      </c>
      <c r="M1901" s="381">
        <v>48750</v>
      </c>
      <c r="N1901" s="381">
        <v>52350</v>
      </c>
      <c r="O1901" s="381">
        <v>55950</v>
      </c>
      <c r="P1901" s="381">
        <v>59550</v>
      </c>
      <c r="Q1901" s="381">
        <v>18950</v>
      </c>
      <c r="R1901" s="381">
        <v>21650</v>
      </c>
      <c r="S1901" s="381">
        <v>24350</v>
      </c>
      <c r="T1901" s="381">
        <v>27050</v>
      </c>
      <c r="U1901" s="381">
        <v>29250</v>
      </c>
      <c r="V1901" s="381">
        <v>32960</v>
      </c>
      <c r="W1901" s="381">
        <v>37140</v>
      </c>
      <c r="X1901" s="381">
        <v>41320</v>
      </c>
      <c r="Y1901" s="381">
        <v>47600</v>
      </c>
      <c r="Z1901" s="381">
        <v>54400</v>
      </c>
      <c r="AA1901" s="381">
        <v>61200</v>
      </c>
      <c r="AB1901" s="381">
        <v>68000</v>
      </c>
      <c r="AC1901" s="381">
        <v>73450</v>
      </c>
      <c r="AD1901" s="381">
        <v>78900</v>
      </c>
      <c r="AE1901" s="381">
        <v>84350</v>
      </c>
      <c r="AF1901" s="381">
        <v>89800</v>
      </c>
      <c r="AG1901" s="381">
        <v>740</v>
      </c>
      <c r="AH1901" s="381" t="s">
        <v>9088</v>
      </c>
      <c r="AI1901" s="381" t="s">
        <v>8443</v>
      </c>
      <c r="AJ1901" s="381">
        <v>1</v>
      </c>
    </row>
    <row r="1902" spans="1:36">
      <c r="A1902" s="381" t="s">
        <v>558</v>
      </c>
      <c r="B1902" s="381" t="s">
        <v>9087</v>
      </c>
      <c r="C1902" s="381">
        <v>25</v>
      </c>
      <c r="D1902" s="381">
        <v>1</v>
      </c>
      <c r="E1902" s="381" t="s">
        <v>9066</v>
      </c>
      <c r="F1902" s="381" t="s">
        <v>9065</v>
      </c>
      <c r="G1902" s="381" t="s">
        <v>9064</v>
      </c>
      <c r="H1902" s="381">
        <v>90200</v>
      </c>
      <c r="I1902" s="381">
        <v>31600</v>
      </c>
      <c r="J1902" s="381">
        <v>36100</v>
      </c>
      <c r="K1902" s="381">
        <v>40600</v>
      </c>
      <c r="L1902" s="381">
        <v>45100</v>
      </c>
      <c r="M1902" s="381">
        <v>48750</v>
      </c>
      <c r="N1902" s="381">
        <v>52350</v>
      </c>
      <c r="O1902" s="381">
        <v>55950</v>
      </c>
      <c r="P1902" s="381">
        <v>59550</v>
      </c>
      <c r="Q1902" s="381">
        <v>18950</v>
      </c>
      <c r="R1902" s="381">
        <v>21650</v>
      </c>
      <c r="S1902" s="381">
        <v>24350</v>
      </c>
      <c r="T1902" s="381">
        <v>27050</v>
      </c>
      <c r="U1902" s="381">
        <v>29250</v>
      </c>
      <c r="V1902" s="381">
        <v>32960</v>
      </c>
      <c r="W1902" s="381">
        <v>37140</v>
      </c>
      <c r="X1902" s="381">
        <v>41320</v>
      </c>
      <c r="Y1902" s="381">
        <v>47600</v>
      </c>
      <c r="Z1902" s="381">
        <v>54400</v>
      </c>
      <c r="AA1902" s="381">
        <v>61200</v>
      </c>
      <c r="AB1902" s="381">
        <v>68000</v>
      </c>
      <c r="AC1902" s="381">
        <v>73450</v>
      </c>
      <c r="AD1902" s="381">
        <v>78900</v>
      </c>
      <c r="AE1902" s="381">
        <v>84350</v>
      </c>
      <c r="AF1902" s="381">
        <v>89800</v>
      </c>
      <c r="AG1902" s="381">
        <v>740</v>
      </c>
      <c r="AH1902" s="381" t="s">
        <v>6621</v>
      </c>
      <c r="AI1902" s="381" t="s">
        <v>8443</v>
      </c>
      <c r="AJ1902" s="381">
        <v>1</v>
      </c>
    </row>
    <row r="1903" spans="1:36">
      <c r="A1903" s="381" t="s">
        <v>558</v>
      </c>
      <c r="B1903" s="381" t="s">
        <v>9086</v>
      </c>
      <c r="C1903" s="381">
        <v>25</v>
      </c>
      <c r="D1903" s="381">
        <v>1</v>
      </c>
      <c r="E1903" s="381" t="s">
        <v>9066</v>
      </c>
      <c r="F1903" s="381" t="s">
        <v>9065</v>
      </c>
      <c r="G1903" s="381" t="s">
        <v>9064</v>
      </c>
      <c r="H1903" s="381">
        <v>90200</v>
      </c>
      <c r="I1903" s="381">
        <v>31600</v>
      </c>
      <c r="J1903" s="381">
        <v>36100</v>
      </c>
      <c r="K1903" s="381">
        <v>40600</v>
      </c>
      <c r="L1903" s="381">
        <v>45100</v>
      </c>
      <c r="M1903" s="381">
        <v>48750</v>
      </c>
      <c r="N1903" s="381">
        <v>52350</v>
      </c>
      <c r="O1903" s="381">
        <v>55950</v>
      </c>
      <c r="P1903" s="381">
        <v>59550</v>
      </c>
      <c r="Q1903" s="381">
        <v>18950</v>
      </c>
      <c r="R1903" s="381">
        <v>21650</v>
      </c>
      <c r="S1903" s="381">
        <v>24350</v>
      </c>
      <c r="T1903" s="381">
        <v>27050</v>
      </c>
      <c r="U1903" s="381">
        <v>29250</v>
      </c>
      <c r="V1903" s="381">
        <v>32960</v>
      </c>
      <c r="W1903" s="381">
        <v>37140</v>
      </c>
      <c r="X1903" s="381">
        <v>41320</v>
      </c>
      <c r="Y1903" s="381">
        <v>47600</v>
      </c>
      <c r="Z1903" s="381">
        <v>54400</v>
      </c>
      <c r="AA1903" s="381">
        <v>61200</v>
      </c>
      <c r="AB1903" s="381">
        <v>68000</v>
      </c>
      <c r="AC1903" s="381">
        <v>73450</v>
      </c>
      <c r="AD1903" s="381">
        <v>78900</v>
      </c>
      <c r="AE1903" s="381">
        <v>84350</v>
      </c>
      <c r="AF1903" s="381">
        <v>89800</v>
      </c>
      <c r="AG1903" s="381">
        <v>740</v>
      </c>
      <c r="AH1903" s="381" t="s">
        <v>9085</v>
      </c>
      <c r="AI1903" s="381" t="s">
        <v>8443</v>
      </c>
      <c r="AJ1903" s="381">
        <v>1</v>
      </c>
    </row>
    <row r="1904" spans="1:36">
      <c r="A1904" s="381" t="s">
        <v>558</v>
      </c>
      <c r="B1904" s="381" t="s">
        <v>9084</v>
      </c>
      <c r="C1904" s="381">
        <v>25</v>
      </c>
      <c r="D1904" s="381">
        <v>1</v>
      </c>
      <c r="E1904" s="381" t="s">
        <v>9066</v>
      </c>
      <c r="F1904" s="381" t="s">
        <v>9065</v>
      </c>
      <c r="G1904" s="381" t="s">
        <v>9064</v>
      </c>
      <c r="H1904" s="381">
        <v>90200</v>
      </c>
      <c r="I1904" s="381">
        <v>31600</v>
      </c>
      <c r="J1904" s="381">
        <v>36100</v>
      </c>
      <c r="K1904" s="381">
        <v>40600</v>
      </c>
      <c r="L1904" s="381">
        <v>45100</v>
      </c>
      <c r="M1904" s="381">
        <v>48750</v>
      </c>
      <c r="N1904" s="381">
        <v>52350</v>
      </c>
      <c r="O1904" s="381">
        <v>55950</v>
      </c>
      <c r="P1904" s="381">
        <v>59550</v>
      </c>
      <c r="Q1904" s="381">
        <v>18950</v>
      </c>
      <c r="R1904" s="381">
        <v>21650</v>
      </c>
      <c r="S1904" s="381">
        <v>24350</v>
      </c>
      <c r="T1904" s="381">
        <v>27050</v>
      </c>
      <c r="U1904" s="381">
        <v>29250</v>
      </c>
      <c r="V1904" s="381">
        <v>32960</v>
      </c>
      <c r="W1904" s="381">
        <v>37140</v>
      </c>
      <c r="X1904" s="381">
        <v>41320</v>
      </c>
      <c r="Y1904" s="381">
        <v>47600</v>
      </c>
      <c r="Z1904" s="381">
        <v>54400</v>
      </c>
      <c r="AA1904" s="381">
        <v>61200</v>
      </c>
      <c r="AB1904" s="381">
        <v>68000</v>
      </c>
      <c r="AC1904" s="381">
        <v>73450</v>
      </c>
      <c r="AD1904" s="381">
        <v>78900</v>
      </c>
      <c r="AE1904" s="381">
        <v>84350</v>
      </c>
      <c r="AF1904" s="381">
        <v>89800</v>
      </c>
      <c r="AG1904" s="381">
        <v>740</v>
      </c>
      <c r="AH1904" s="381" t="s">
        <v>9083</v>
      </c>
      <c r="AI1904" s="381" t="s">
        <v>8443</v>
      </c>
      <c r="AJ1904" s="381">
        <v>1</v>
      </c>
    </row>
    <row r="1905" spans="1:36">
      <c r="A1905" s="381" t="s">
        <v>558</v>
      </c>
      <c r="B1905" s="381" t="s">
        <v>9082</v>
      </c>
      <c r="C1905" s="381">
        <v>25</v>
      </c>
      <c r="D1905" s="381">
        <v>1</v>
      </c>
      <c r="E1905" s="381" t="s">
        <v>9066</v>
      </c>
      <c r="F1905" s="381" t="s">
        <v>9065</v>
      </c>
      <c r="G1905" s="381" t="s">
        <v>9064</v>
      </c>
      <c r="H1905" s="381">
        <v>90200</v>
      </c>
      <c r="I1905" s="381">
        <v>31600</v>
      </c>
      <c r="J1905" s="381">
        <v>36100</v>
      </c>
      <c r="K1905" s="381">
        <v>40600</v>
      </c>
      <c r="L1905" s="381">
        <v>45100</v>
      </c>
      <c r="M1905" s="381">
        <v>48750</v>
      </c>
      <c r="N1905" s="381">
        <v>52350</v>
      </c>
      <c r="O1905" s="381">
        <v>55950</v>
      </c>
      <c r="P1905" s="381">
        <v>59550</v>
      </c>
      <c r="Q1905" s="381">
        <v>18950</v>
      </c>
      <c r="R1905" s="381">
        <v>21650</v>
      </c>
      <c r="S1905" s="381">
        <v>24350</v>
      </c>
      <c r="T1905" s="381">
        <v>27050</v>
      </c>
      <c r="U1905" s="381">
        <v>29250</v>
      </c>
      <c r="V1905" s="381">
        <v>32960</v>
      </c>
      <c r="W1905" s="381">
        <v>37140</v>
      </c>
      <c r="X1905" s="381">
        <v>41320</v>
      </c>
      <c r="Y1905" s="381">
        <v>47600</v>
      </c>
      <c r="Z1905" s="381">
        <v>54400</v>
      </c>
      <c r="AA1905" s="381">
        <v>61200</v>
      </c>
      <c r="AB1905" s="381">
        <v>68000</v>
      </c>
      <c r="AC1905" s="381">
        <v>73450</v>
      </c>
      <c r="AD1905" s="381">
        <v>78900</v>
      </c>
      <c r="AE1905" s="381">
        <v>84350</v>
      </c>
      <c r="AF1905" s="381">
        <v>89800</v>
      </c>
      <c r="AG1905" s="381">
        <v>9999</v>
      </c>
      <c r="AH1905" s="381" t="s">
        <v>9081</v>
      </c>
      <c r="AI1905" s="381" t="s">
        <v>8443</v>
      </c>
      <c r="AJ1905" s="381">
        <v>1</v>
      </c>
    </row>
    <row r="1906" spans="1:36">
      <c r="A1906" s="381" t="s">
        <v>558</v>
      </c>
      <c r="B1906" s="381" t="s">
        <v>9080</v>
      </c>
      <c r="C1906" s="381">
        <v>25</v>
      </c>
      <c r="D1906" s="381">
        <v>1</v>
      </c>
      <c r="E1906" s="381" t="s">
        <v>9066</v>
      </c>
      <c r="F1906" s="381" t="s">
        <v>9065</v>
      </c>
      <c r="G1906" s="381" t="s">
        <v>9064</v>
      </c>
      <c r="H1906" s="381">
        <v>90200</v>
      </c>
      <c r="I1906" s="381">
        <v>31600</v>
      </c>
      <c r="J1906" s="381">
        <v>36100</v>
      </c>
      <c r="K1906" s="381">
        <v>40600</v>
      </c>
      <c r="L1906" s="381">
        <v>45100</v>
      </c>
      <c r="M1906" s="381">
        <v>48750</v>
      </c>
      <c r="N1906" s="381">
        <v>52350</v>
      </c>
      <c r="O1906" s="381">
        <v>55950</v>
      </c>
      <c r="P1906" s="381">
        <v>59550</v>
      </c>
      <c r="Q1906" s="381">
        <v>18950</v>
      </c>
      <c r="R1906" s="381">
        <v>21650</v>
      </c>
      <c r="S1906" s="381">
        <v>24350</v>
      </c>
      <c r="T1906" s="381">
        <v>27050</v>
      </c>
      <c r="U1906" s="381">
        <v>29250</v>
      </c>
      <c r="V1906" s="381">
        <v>32960</v>
      </c>
      <c r="W1906" s="381">
        <v>37140</v>
      </c>
      <c r="X1906" s="381">
        <v>41320</v>
      </c>
      <c r="Y1906" s="381">
        <v>47600</v>
      </c>
      <c r="Z1906" s="381">
        <v>54400</v>
      </c>
      <c r="AA1906" s="381">
        <v>61200</v>
      </c>
      <c r="AB1906" s="381">
        <v>68000</v>
      </c>
      <c r="AC1906" s="381">
        <v>73450</v>
      </c>
      <c r="AD1906" s="381">
        <v>78900</v>
      </c>
      <c r="AE1906" s="381">
        <v>84350</v>
      </c>
      <c r="AF1906" s="381">
        <v>89800</v>
      </c>
      <c r="AG1906" s="381">
        <v>740</v>
      </c>
      <c r="AH1906" s="381" t="s">
        <v>9079</v>
      </c>
      <c r="AI1906" s="381" t="s">
        <v>8443</v>
      </c>
      <c r="AJ1906" s="381">
        <v>1</v>
      </c>
    </row>
    <row r="1907" spans="1:36">
      <c r="A1907" s="381" t="s">
        <v>558</v>
      </c>
      <c r="B1907" s="381" t="s">
        <v>9078</v>
      </c>
      <c r="C1907" s="381">
        <v>25</v>
      </c>
      <c r="D1907" s="381">
        <v>1</v>
      </c>
      <c r="E1907" s="381" t="s">
        <v>9066</v>
      </c>
      <c r="F1907" s="381" t="s">
        <v>9065</v>
      </c>
      <c r="G1907" s="381" t="s">
        <v>9064</v>
      </c>
      <c r="H1907" s="381">
        <v>90200</v>
      </c>
      <c r="I1907" s="381">
        <v>31600</v>
      </c>
      <c r="J1907" s="381">
        <v>36100</v>
      </c>
      <c r="K1907" s="381">
        <v>40600</v>
      </c>
      <c r="L1907" s="381">
        <v>45100</v>
      </c>
      <c r="M1907" s="381">
        <v>48750</v>
      </c>
      <c r="N1907" s="381">
        <v>52350</v>
      </c>
      <c r="O1907" s="381">
        <v>55950</v>
      </c>
      <c r="P1907" s="381">
        <v>59550</v>
      </c>
      <c r="Q1907" s="381">
        <v>18950</v>
      </c>
      <c r="R1907" s="381">
        <v>21650</v>
      </c>
      <c r="S1907" s="381">
        <v>24350</v>
      </c>
      <c r="T1907" s="381">
        <v>27050</v>
      </c>
      <c r="U1907" s="381">
        <v>29250</v>
      </c>
      <c r="V1907" s="381">
        <v>32960</v>
      </c>
      <c r="W1907" s="381">
        <v>37140</v>
      </c>
      <c r="X1907" s="381">
        <v>41320</v>
      </c>
      <c r="Y1907" s="381">
        <v>47600</v>
      </c>
      <c r="Z1907" s="381">
        <v>54400</v>
      </c>
      <c r="AA1907" s="381">
        <v>61200</v>
      </c>
      <c r="AB1907" s="381">
        <v>68000</v>
      </c>
      <c r="AC1907" s="381">
        <v>73450</v>
      </c>
      <c r="AD1907" s="381">
        <v>78900</v>
      </c>
      <c r="AE1907" s="381">
        <v>84350</v>
      </c>
      <c r="AF1907" s="381">
        <v>89800</v>
      </c>
      <c r="AG1907" s="381">
        <v>740</v>
      </c>
      <c r="AH1907" s="381" t="s">
        <v>9077</v>
      </c>
      <c r="AI1907" s="381" t="s">
        <v>8443</v>
      </c>
      <c r="AJ1907" s="381">
        <v>1</v>
      </c>
    </row>
    <row r="1908" spans="1:36">
      <c r="A1908" s="381" t="s">
        <v>558</v>
      </c>
      <c r="B1908" s="381" t="s">
        <v>9076</v>
      </c>
      <c r="C1908" s="381">
        <v>25</v>
      </c>
      <c r="D1908" s="381">
        <v>1</v>
      </c>
      <c r="E1908" s="381" t="s">
        <v>9066</v>
      </c>
      <c r="F1908" s="381" t="s">
        <v>9065</v>
      </c>
      <c r="G1908" s="381" t="s">
        <v>9064</v>
      </c>
      <c r="H1908" s="381">
        <v>90200</v>
      </c>
      <c r="I1908" s="381">
        <v>31600</v>
      </c>
      <c r="J1908" s="381">
        <v>36100</v>
      </c>
      <c r="K1908" s="381">
        <v>40600</v>
      </c>
      <c r="L1908" s="381">
        <v>45100</v>
      </c>
      <c r="M1908" s="381">
        <v>48750</v>
      </c>
      <c r="N1908" s="381">
        <v>52350</v>
      </c>
      <c r="O1908" s="381">
        <v>55950</v>
      </c>
      <c r="P1908" s="381">
        <v>59550</v>
      </c>
      <c r="Q1908" s="381">
        <v>18950</v>
      </c>
      <c r="R1908" s="381">
        <v>21650</v>
      </c>
      <c r="S1908" s="381">
        <v>24350</v>
      </c>
      <c r="T1908" s="381">
        <v>27050</v>
      </c>
      <c r="U1908" s="381">
        <v>29250</v>
      </c>
      <c r="V1908" s="381">
        <v>32960</v>
      </c>
      <c r="W1908" s="381">
        <v>37140</v>
      </c>
      <c r="X1908" s="381">
        <v>41320</v>
      </c>
      <c r="Y1908" s="381">
        <v>47600</v>
      </c>
      <c r="Z1908" s="381">
        <v>54400</v>
      </c>
      <c r="AA1908" s="381">
        <v>61200</v>
      </c>
      <c r="AB1908" s="381">
        <v>68000</v>
      </c>
      <c r="AC1908" s="381">
        <v>73450</v>
      </c>
      <c r="AD1908" s="381">
        <v>78900</v>
      </c>
      <c r="AE1908" s="381">
        <v>84350</v>
      </c>
      <c r="AF1908" s="381">
        <v>89800</v>
      </c>
      <c r="AG1908" s="381">
        <v>740</v>
      </c>
      <c r="AH1908" s="381" t="s">
        <v>9075</v>
      </c>
      <c r="AI1908" s="381" t="s">
        <v>8443</v>
      </c>
      <c r="AJ1908" s="381">
        <v>1</v>
      </c>
    </row>
    <row r="1909" spans="1:36">
      <c r="A1909" s="381" t="s">
        <v>558</v>
      </c>
      <c r="B1909" s="381" t="s">
        <v>9074</v>
      </c>
      <c r="C1909" s="381">
        <v>25</v>
      </c>
      <c r="D1909" s="381">
        <v>1</v>
      </c>
      <c r="E1909" s="381" t="s">
        <v>9066</v>
      </c>
      <c r="F1909" s="381" t="s">
        <v>9065</v>
      </c>
      <c r="G1909" s="381" t="s">
        <v>9064</v>
      </c>
      <c r="H1909" s="381">
        <v>90200</v>
      </c>
      <c r="I1909" s="381">
        <v>31600</v>
      </c>
      <c r="J1909" s="381">
        <v>36100</v>
      </c>
      <c r="K1909" s="381">
        <v>40600</v>
      </c>
      <c r="L1909" s="381">
        <v>45100</v>
      </c>
      <c r="M1909" s="381">
        <v>48750</v>
      </c>
      <c r="N1909" s="381">
        <v>52350</v>
      </c>
      <c r="O1909" s="381">
        <v>55950</v>
      </c>
      <c r="P1909" s="381">
        <v>59550</v>
      </c>
      <c r="Q1909" s="381">
        <v>18950</v>
      </c>
      <c r="R1909" s="381">
        <v>21650</v>
      </c>
      <c r="S1909" s="381">
        <v>24350</v>
      </c>
      <c r="T1909" s="381">
        <v>27050</v>
      </c>
      <c r="U1909" s="381">
        <v>29250</v>
      </c>
      <c r="V1909" s="381">
        <v>32960</v>
      </c>
      <c r="W1909" s="381">
        <v>37140</v>
      </c>
      <c r="X1909" s="381">
        <v>41320</v>
      </c>
      <c r="Y1909" s="381">
        <v>47600</v>
      </c>
      <c r="Z1909" s="381">
        <v>54400</v>
      </c>
      <c r="AA1909" s="381">
        <v>61200</v>
      </c>
      <c r="AB1909" s="381">
        <v>68000</v>
      </c>
      <c r="AC1909" s="381">
        <v>73450</v>
      </c>
      <c r="AD1909" s="381">
        <v>78900</v>
      </c>
      <c r="AE1909" s="381">
        <v>84350</v>
      </c>
      <c r="AF1909" s="381">
        <v>89800</v>
      </c>
      <c r="AG1909" s="381">
        <v>9999</v>
      </c>
      <c r="AH1909" s="381" t="s">
        <v>9073</v>
      </c>
      <c r="AI1909" s="381" t="s">
        <v>8443</v>
      </c>
      <c r="AJ1909" s="381">
        <v>1</v>
      </c>
    </row>
    <row r="1910" spans="1:36">
      <c r="A1910" s="381" t="s">
        <v>558</v>
      </c>
      <c r="B1910" s="381" t="s">
        <v>9072</v>
      </c>
      <c r="C1910" s="381">
        <v>25</v>
      </c>
      <c r="D1910" s="381">
        <v>1</v>
      </c>
      <c r="E1910" s="381" t="s">
        <v>9066</v>
      </c>
      <c r="F1910" s="381" t="s">
        <v>9065</v>
      </c>
      <c r="G1910" s="381" t="s">
        <v>9064</v>
      </c>
      <c r="H1910" s="381">
        <v>90200</v>
      </c>
      <c r="I1910" s="381">
        <v>31600</v>
      </c>
      <c r="J1910" s="381">
        <v>36100</v>
      </c>
      <c r="K1910" s="381">
        <v>40600</v>
      </c>
      <c r="L1910" s="381">
        <v>45100</v>
      </c>
      <c r="M1910" s="381">
        <v>48750</v>
      </c>
      <c r="N1910" s="381">
        <v>52350</v>
      </c>
      <c r="O1910" s="381">
        <v>55950</v>
      </c>
      <c r="P1910" s="381">
        <v>59550</v>
      </c>
      <c r="Q1910" s="381">
        <v>18950</v>
      </c>
      <c r="R1910" s="381">
        <v>21650</v>
      </c>
      <c r="S1910" s="381">
        <v>24350</v>
      </c>
      <c r="T1910" s="381">
        <v>27050</v>
      </c>
      <c r="U1910" s="381">
        <v>29250</v>
      </c>
      <c r="V1910" s="381">
        <v>32960</v>
      </c>
      <c r="W1910" s="381">
        <v>37140</v>
      </c>
      <c r="X1910" s="381">
        <v>41320</v>
      </c>
      <c r="Y1910" s="381">
        <v>47600</v>
      </c>
      <c r="Z1910" s="381">
        <v>54400</v>
      </c>
      <c r="AA1910" s="381">
        <v>61200</v>
      </c>
      <c r="AB1910" s="381">
        <v>68000</v>
      </c>
      <c r="AC1910" s="381">
        <v>73450</v>
      </c>
      <c r="AD1910" s="381">
        <v>78900</v>
      </c>
      <c r="AE1910" s="381">
        <v>84350</v>
      </c>
      <c r="AF1910" s="381">
        <v>89800</v>
      </c>
      <c r="AG1910" s="381">
        <v>740</v>
      </c>
      <c r="AH1910" s="381" t="s">
        <v>6599</v>
      </c>
      <c r="AI1910" s="381" t="s">
        <v>8443</v>
      </c>
      <c r="AJ1910" s="381">
        <v>1</v>
      </c>
    </row>
    <row r="1911" spans="1:36">
      <c r="A1911" s="381" t="s">
        <v>558</v>
      </c>
      <c r="B1911" s="381" t="s">
        <v>9071</v>
      </c>
      <c r="C1911" s="381">
        <v>25</v>
      </c>
      <c r="D1911" s="381">
        <v>1</v>
      </c>
      <c r="E1911" s="381" t="s">
        <v>9066</v>
      </c>
      <c r="F1911" s="381" t="s">
        <v>9065</v>
      </c>
      <c r="G1911" s="381" t="s">
        <v>9064</v>
      </c>
      <c r="H1911" s="381">
        <v>90200</v>
      </c>
      <c r="I1911" s="381">
        <v>31600</v>
      </c>
      <c r="J1911" s="381">
        <v>36100</v>
      </c>
      <c r="K1911" s="381">
        <v>40600</v>
      </c>
      <c r="L1911" s="381">
        <v>45100</v>
      </c>
      <c r="M1911" s="381">
        <v>48750</v>
      </c>
      <c r="N1911" s="381">
        <v>52350</v>
      </c>
      <c r="O1911" s="381">
        <v>55950</v>
      </c>
      <c r="P1911" s="381">
        <v>59550</v>
      </c>
      <c r="Q1911" s="381">
        <v>18950</v>
      </c>
      <c r="R1911" s="381">
        <v>21650</v>
      </c>
      <c r="S1911" s="381">
        <v>24350</v>
      </c>
      <c r="T1911" s="381">
        <v>27050</v>
      </c>
      <c r="U1911" s="381">
        <v>29250</v>
      </c>
      <c r="V1911" s="381">
        <v>32960</v>
      </c>
      <c r="W1911" s="381">
        <v>37140</v>
      </c>
      <c r="X1911" s="381">
        <v>41320</v>
      </c>
      <c r="Y1911" s="381">
        <v>47600</v>
      </c>
      <c r="Z1911" s="381">
        <v>54400</v>
      </c>
      <c r="AA1911" s="381">
        <v>61200</v>
      </c>
      <c r="AB1911" s="381">
        <v>68000</v>
      </c>
      <c r="AC1911" s="381">
        <v>73450</v>
      </c>
      <c r="AD1911" s="381">
        <v>78900</v>
      </c>
      <c r="AE1911" s="381">
        <v>84350</v>
      </c>
      <c r="AF1911" s="381">
        <v>89800</v>
      </c>
      <c r="AG1911" s="381">
        <v>9999</v>
      </c>
      <c r="AH1911" s="381" t="s">
        <v>9070</v>
      </c>
      <c r="AI1911" s="381" t="s">
        <v>8443</v>
      </c>
      <c r="AJ1911" s="381">
        <v>1</v>
      </c>
    </row>
    <row r="1912" spans="1:36">
      <c r="A1912" s="381" t="s">
        <v>558</v>
      </c>
      <c r="B1912" s="381" t="s">
        <v>9069</v>
      </c>
      <c r="C1912" s="381">
        <v>25</v>
      </c>
      <c r="D1912" s="381">
        <v>1</v>
      </c>
      <c r="E1912" s="381" t="s">
        <v>9066</v>
      </c>
      <c r="F1912" s="381" t="s">
        <v>9065</v>
      </c>
      <c r="G1912" s="381" t="s">
        <v>9064</v>
      </c>
      <c r="H1912" s="381">
        <v>90200</v>
      </c>
      <c r="I1912" s="381">
        <v>31600</v>
      </c>
      <c r="J1912" s="381">
        <v>36100</v>
      </c>
      <c r="K1912" s="381">
        <v>40600</v>
      </c>
      <c r="L1912" s="381">
        <v>45100</v>
      </c>
      <c r="M1912" s="381">
        <v>48750</v>
      </c>
      <c r="N1912" s="381">
        <v>52350</v>
      </c>
      <c r="O1912" s="381">
        <v>55950</v>
      </c>
      <c r="P1912" s="381">
        <v>59550</v>
      </c>
      <c r="Q1912" s="381">
        <v>18950</v>
      </c>
      <c r="R1912" s="381">
        <v>21650</v>
      </c>
      <c r="S1912" s="381">
        <v>24350</v>
      </c>
      <c r="T1912" s="381">
        <v>27050</v>
      </c>
      <c r="U1912" s="381">
        <v>29250</v>
      </c>
      <c r="V1912" s="381">
        <v>32960</v>
      </c>
      <c r="W1912" s="381">
        <v>37140</v>
      </c>
      <c r="X1912" s="381">
        <v>41320</v>
      </c>
      <c r="Y1912" s="381">
        <v>47600</v>
      </c>
      <c r="Z1912" s="381">
        <v>54400</v>
      </c>
      <c r="AA1912" s="381">
        <v>61200</v>
      </c>
      <c r="AB1912" s="381">
        <v>68000</v>
      </c>
      <c r="AC1912" s="381">
        <v>73450</v>
      </c>
      <c r="AD1912" s="381">
        <v>78900</v>
      </c>
      <c r="AE1912" s="381">
        <v>84350</v>
      </c>
      <c r="AF1912" s="381">
        <v>89800</v>
      </c>
      <c r="AG1912" s="381">
        <v>9999</v>
      </c>
      <c r="AH1912" s="381" t="s">
        <v>9068</v>
      </c>
      <c r="AI1912" s="381" t="s">
        <v>8443</v>
      </c>
      <c r="AJ1912" s="381">
        <v>1</v>
      </c>
    </row>
    <row r="1913" spans="1:36">
      <c r="A1913" s="381" t="s">
        <v>558</v>
      </c>
      <c r="B1913" s="381" t="s">
        <v>9067</v>
      </c>
      <c r="C1913" s="381">
        <v>25</v>
      </c>
      <c r="D1913" s="381">
        <v>1</v>
      </c>
      <c r="E1913" s="381" t="s">
        <v>9066</v>
      </c>
      <c r="F1913" s="381" t="s">
        <v>9065</v>
      </c>
      <c r="G1913" s="381" t="s">
        <v>9064</v>
      </c>
      <c r="H1913" s="381">
        <v>90200</v>
      </c>
      <c r="I1913" s="381">
        <v>31600</v>
      </c>
      <c r="J1913" s="381">
        <v>36100</v>
      </c>
      <c r="K1913" s="381">
        <v>40600</v>
      </c>
      <c r="L1913" s="381">
        <v>45100</v>
      </c>
      <c r="M1913" s="381">
        <v>48750</v>
      </c>
      <c r="N1913" s="381">
        <v>52350</v>
      </c>
      <c r="O1913" s="381">
        <v>55950</v>
      </c>
      <c r="P1913" s="381">
        <v>59550</v>
      </c>
      <c r="Q1913" s="381">
        <v>18950</v>
      </c>
      <c r="R1913" s="381">
        <v>21650</v>
      </c>
      <c r="S1913" s="381">
        <v>24350</v>
      </c>
      <c r="T1913" s="381">
        <v>27050</v>
      </c>
      <c r="U1913" s="381">
        <v>29250</v>
      </c>
      <c r="V1913" s="381">
        <v>32960</v>
      </c>
      <c r="W1913" s="381">
        <v>37140</v>
      </c>
      <c r="X1913" s="381">
        <v>41320</v>
      </c>
      <c r="Y1913" s="381">
        <v>47600</v>
      </c>
      <c r="Z1913" s="381">
        <v>54400</v>
      </c>
      <c r="AA1913" s="381">
        <v>61200</v>
      </c>
      <c r="AB1913" s="381">
        <v>68000</v>
      </c>
      <c r="AC1913" s="381">
        <v>73450</v>
      </c>
      <c r="AD1913" s="381">
        <v>78900</v>
      </c>
      <c r="AE1913" s="381">
        <v>84350</v>
      </c>
      <c r="AF1913" s="381">
        <v>89800</v>
      </c>
      <c r="AG1913" s="381">
        <v>740</v>
      </c>
      <c r="AH1913" s="381" t="s">
        <v>9063</v>
      </c>
      <c r="AI1913" s="381" t="s">
        <v>8443</v>
      </c>
      <c r="AJ1913" s="381">
        <v>1</v>
      </c>
    </row>
    <row r="1914" spans="1:36">
      <c r="A1914" s="381" t="s">
        <v>558</v>
      </c>
      <c r="B1914" s="381" t="s">
        <v>9062</v>
      </c>
      <c r="C1914" s="381">
        <v>25</v>
      </c>
      <c r="D1914" s="381">
        <v>3</v>
      </c>
      <c r="E1914" s="381" t="s">
        <v>9016</v>
      </c>
      <c r="F1914" s="381" t="s">
        <v>9015</v>
      </c>
      <c r="G1914" s="381" t="s">
        <v>9005</v>
      </c>
      <c r="H1914" s="381">
        <v>67200</v>
      </c>
      <c r="I1914" s="381">
        <v>28000</v>
      </c>
      <c r="J1914" s="381">
        <v>32000</v>
      </c>
      <c r="K1914" s="381">
        <v>36000</v>
      </c>
      <c r="L1914" s="381">
        <v>40000</v>
      </c>
      <c r="M1914" s="381">
        <v>43200</v>
      </c>
      <c r="N1914" s="381">
        <v>46400</v>
      </c>
      <c r="O1914" s="381">
        <v>49600</v>
      </c>
      <c r="P1914" s="381">
        <v>52800</v>
      </c>
      <c r="Q1914" s="381">
        <v>16800</v>
      </c>
      <c r="R1914" s="381">
        <v>19200</v>
      </c>
      <c r="S1914" s="381">
        <v>21600</v>
      </c>
      <c r="T1914" s="381">
        <v>24600</v>
      </c>
      <c r="U1914" s="381">
        <v>28780</v>
      </c>
      <c r="V1914" s="381">
        <v>32960</v>
      </c>
      <c r="W1914" s="381">
        <v>37140</v>
      </c>
      <c r="X1914" s="381">
        <v>41320</v>
      </c>
      <c r="Y1914" s="381">
        <v>44800</v>
      </c>
      <c r="Z1914" s="381">
        <v>51200</v>
      </c>
      <c r="AA1914" s="381">
        <v>57600</v>
      </c>
      <c r="AB1914" s="381">
        <v>64000</v>
      </c>
      <c r="AC1914" s="381">
        <v>69150</v>
      </c>
      <c r="AD1914" s="381">
        <v>74250</v>
      </c>
      <c r="AE1914" s="381">
        <v>79400</v>
      </c>
      <c r="AF1914" s="381">
        <v>84500</v>
      </c>
      <c r="AG1914" s="381">
        <v>6320</v>
      </c>
      <c r="AH1914" s="381" t="s">
        <v>9061</v>
      </c>
      <c r="AI1914" s="381" t="s">
        <v>8443</v>
      </c>
      <c r="AJ1914" s="381">
        <v>1</v>
      </c>
    </row>
    <row r="1915" spans="1:36">
      <c r="A1915" s="381" t="s">
        <v>558</v>
      </c>
      <c r="B1915" s="381" t="s">
        <v>9060</v>
      </c>
      <c r="C1915" s="381">
        <v>25</v>
      </c>
      <c r="D1915" s="381">
        <v>3</v>
      </c>
      <c r="E1915" s="381" t="s">
        <v>9007</v>
      </c>
      <c r="F1915" s="381" t="s">
        <v>9006</v>
      </c>
      <c r="G1915" s="381" t="s">
        <v>9005</v>
      </c>
      <c r="H1915" s="381">
        <v>72900</v>
      </c>
      <c r="I1915" s="381">
        <v>28000</v>
      </c>
      <c r="J1915" s="381">
        <v>32000</v>
      </c>
      <c r="K1915" s="381">
        <v>36000</v>
      </c>
      <c r="L1915" s="381">
        <v>40000</v>
      </c>
      <c r="M1915" s="381">
        <v>43200</v>
      </c>
      <c r="N1915" s="381">
        <v>46400</v>
      </c>
      <c r="O1915" s="381">
        <v>49600</v>
      </c>
      <c r="P1915" s="381">
        <v>52800</v>
      </c>
      <c r="Q1915" s="381">
        <v>16800</v>
      </c>
      <c r="R1915" s="381">
        <v>19200</v>
      </c>
      <c r="S1915" s="381">
        <v>21600</v>
      </c>
      <c r="T1915" s="381">
        <v>24600</v>
      </c>
      <c r="U1915" s="381">
        <v>28780</v>
      </c>
      <c r="V1915" s="381">
        <v>32960</v>
      </c>
      <c r="W1915" s="381">
        <v>37140</v>
      </c>
      <c r="X1915" s="381">
        <v>41320</v>
      </c>
      <c r="Y1915" s="381">
        <v>44800</v>
      </c>
      <c r="Z1915" s="381">
        <v>51200</v>
      </c>
      <c r="AA1915" s="381">
        <v>57600</v>
      </c>
      <c r="AB1915" s="381">
        <v>64000</v>
      </c>
      <c r="AC1915" s="381">
        <v>69150</v>
      </c>
      <c r="AD1915" s="381">
        <v>74250</v>
      </c>
      <c r="AE1915" s="381">
        <v>79400</v>
      </c>
      <c r="AF1915" s="381">
        <v>84500</v>
      </c>
      <c r="AG1915" s="381">
        <v>9999</v>
      </c>
      <c r="AH1915" s="381" t="s">
        <v>9059</v>
      </c>
      <c r="AI1915" s="381" t="s">
        <v>8443</v>
      </c>
      <c r="AJ1915" s="381">
        <v>1</v>
      </c>
    </row>
    <row r="1916" spans="1:36">
      <c r="A1916" s="381" t="s">
        <v>558</v>
      </c>
      <c r="B1916" s="381" t="s">
        <v>9058</v>
      </c>
      <c r="C1916" s="381">
        <v>25</v>
      </c>
      <c r="D1916" s="381">
        <v>3</v>
      </c>
      <c r="E1916" s="381" t="s">
        <v>9007</v>
      </c>
      <c r="F1916" s="381" t="s">
        <v>9006</v>
      </c>
      <c r="G1916" s="381" t="s">
        <v>9005</v>
      </c>
      <c r="H1916" s="381">
        <v>72900</v>
      </c>
      <c r="I1916" s="381">
        <v>28000</v>
      </c>
      <c r="J1916" s="381">
        <v>32000</v>
      </c>
      <c r="K1916" s="381">
        <v>36000</v>
      </c>
      <c r="L1916" s="381">
        <v>40000</v>
      </c>
      <c r="M1916" s="381">
        <v>43200</v>
      </c>
      <c r="N1916" s="381">
        <v>46400</v>
      </c>
      <c r="O1916" s="381">
        <v>49600</v>
      </c>
      <c r="P1916" s="381">
        <v>52800</v>
      </c>
      <c r="Q1916" s="381">
        <v>16800</v>
      </c>
      <c r="R1916" s="381">
        <v>19200</v>
      </c>
      <c r="S1916" s="381">
        <v>21600</v>
      </c>
      <c r="T1916" s="381">
        <v>24600</v>
      </c>
      <c r="U1916" s="381">
        <v>28780</v>
      </c>
      <c r="V1916" s="381">
        <v>32960</v>
      </c>
      <c r="W1916" s="381">
        <v>37140</v>
      </c>
      <c r="X1916" s="381">
        <v>41320</v>
      </c>
      <c r="Y1916" s="381">
        <v>44800</v>
      </c>
      <c r="Z1916" s="381">
        <v>51200</v>
      </c>
      <c r="AA1916" s="381">
        <v>57600</v>
      </c>
      <c r="AB1916" s="381">
        <v>64000</v>
      </c>
      <c r="AC1916" s="381">
        <v>69150</v>
      </c>
      <c r="AD1916" s="381">
        <v>74250</v>
      </c>
      <c r="AE1916" s="381">
        <v>79400</v>
      </c>
      <c r="AF1916" s="381">
        <v>84500</v>
      </c>
      <c r="AG1916" s="381">
        <v>9999</v>
      </c>
      <c r="AH1916" s="381" t="s">
        <v>9057</v>
      </c>
      <c r="AI1916" s="381" t="s">
        <v>8443</v>
      </c>
      <c r="AJ1916" s="381">
        <v>1</v>
      </c>
    </row>
    <row r="1917" spans="1:36">
      <c r="A1917" s="381" t="s">
        <v>558</v>
      </c>
      <c r="B1917" s="381" t="s">
        <v>9056</v>
      </c>
      <c r="C1917" s="381">
        <v>25</v>
      </c>
      <c r="D1917" s="381">
        <v>3</v>
      </c>
      <c r="E1917" s="381" t="s">
        <v>9016</v>
      </c>
      <c r="F1917" s="381" t="s">
        <v>9015</v>
      </c>
      <c r="G1917" s="381" t="s">
        <v>9005</v>
      </c>
      <c r="H1917" s="381">
        <v>67200</v>
      </c>
      <c r="I1917" s="381">
        <v>28000</v>
      </c>
      <c r="J1917" s="381">
        <v>32000</v>
      </c>
      <c r="K1917" s="381">
        <v>36000</v>
      </c>
      <c r="L1917" s="381">
        <v>40000</v>
      </c>
      <c r="M1917" s="381">
        <v>43200</v>
      </c>
      <c r="N1917" s="381">
        <v>46400</v>
      </c>
      <c r="O1917" s="381">
        <v>49600</v>
      </c>
      <c r="P1917" s="381">
        <v>52800</v>
      </c>
      <c r="Q1917" s="381">
        <v>16800</v>
      </c>
      <c r="R1917" s="381">
        <v>19200</v>
      </c>
      <c r="S1917" s="381">
        <v>21600</v>
      </c>
      <c r="T1917" s="381">
        <v>24600</v>
      </c>
      <c r="U1917" s="381">
        <v>28780</v>
      </c>
      <c r="V1917" s="381">
        <v>32960</v>
      </c>
      <c r="W1917" s="381">
        <v>37140</v>
      </c>
      <c r="X1917" s="381">
        <v>41320</v>
      </c>
      <c r="Y1917" s="381">
        <v>44800</v>
      </c>
      <c r="Z1917" s="381">
        <v>51200</v>
      </c>
      <c r="AA1917" s="381">
        <v>57600</v>
      </c>
      <c r="AB1917" s="381">
        <v>64000</v>
      </c>
      <c r="AC1917" s="381">
        <v>69150</v>
      </c>
      <c r="AD1917" s="381">
        <v>74250</v>
      </c>
      <c r="AE1917" s="381">
        <v>79400</v>
      </c>
      <c r="AF1917" s="381">
        <v>84500</v>
      </c>
      <c r="AG1917" s="381">
        <v>6320</v>
      </c>
      <c r="AH1917" s="381" t="s">
        <v>9055</v>
      </c>
      <c r="AI1917" s="381" t="s">
        <v>8443</v>
      </c>
      <c r="AJ1917" s="381">
        <v>1</v>
      </c>
    </row>
    <row r="1918" spans="1:36">
      <c r="A1918" s="381" t="s">
        <v>558</v>
      </c>
      <c r="B1918" s="381" t="s">
        <v>9054</v>
      </c>
      <c r="C1918" s="381">
        <v>25</v>
      </c>
      <c r="D1918" s="381">
        <v>3</v>
      </c>
      <c r="E1918" s="381" t="s">
        <v>9007</v>
      </c>
      <c r="F1918" s="381" t="s">
        <v>9006</v>
      </c>
      <c r="G1918" s="381" t="s">
        <v>9005</v>
      </c>
      <c r="H1918" s="381">
        <v>72900</v>
      </c>
      <c r="I1918" s="381">
        <v>28000</v>
      </c>
      <c r="J1918" s="381">
        <v>32000</v>
      </c>
      <c r="K1918" s="381">
        <v>36000</v>
      </c>
      <c r="L1918" s="381">
        <v>40000</v>
      </c>
      <c r="M1918" s="381">
        <v>43200</v>
      </c>
      <c r="N1918" s="381">
        <v>46400</v>
      </c>
      <c r="O1918" s="381">
        <v>49600</v>
      </c>
      <c r="P1918" s="381">
        <v>52800</v>
      </c>
      <c r="Q1918" s="381">
        <v>16800</v>
      </c>
      <c r="R1918" s="381">
        <v>19200</v>
      </c>
      <c r="S1918" s="381">
        <v>21600</v>
      </c>
      <c r="T1918" s="381">
        <v>24600</v>
      </c>
      <c r="U1918" s="381">
        <v>28780</v>
      </c>
      <c r="V1918" s="381">
        <v>32960</v>
      </c>
      <c r="W1918" s="381">
        <v>37140</v>
      </c>
      <c r="X1918" s="381">
        <v>41320</v>
      </c>
      <c r="Y1918" s="381">
        <v>44800</v>
      </c>
      <c r="Z1918" s="381">
        <v>51200</v>
      </c>
      <c r="AA1918" s="381">
        <v>57600</v>
      </c>
      <c r="AB1918" s="381">
        <v>64000</v>
      </c>
      <c r="AC1918" s="381">
        <v>69150</v>
      </c>
      <c r="AD1918" s="381">
        <v>74250</v>
      </c>
      <c r="AE1918" s="381">
        <v>79400</v>
      </c>
      <c r="AF1918" s="381">
        <v>84500</v>
      </c>
      <c r="AG1918" s="381">
        <v>9999</v>
      </c>
      <c r="AH1918" s="381" t="s">
        <v>9053</v>
      </c>
      <c r="AI1918" s="381" t="s">
        <v>8443</v>
      </c>
      <c r="AJ1918" s="381">
        <v>1</v>
      </c>
    </row>
    <row r="1919" spans="1:36">
      <c r="A1919" s="381" t="s">
        <v>558</v>
      </c>
      <c r="B1919" s="381" t="s">
        <v>9052</v>
      </c>
      <c r="C1919" s="381">
        <v>25</v>
      </c>
      <c r="D1919" s="381">
        <v>3</v>
      </c>
      <c r="E1919" s="381" t="s">
        <v>9016</v>
      </c>
      <c r="F1919" s="381" t="s">
        <v>9015</v>
      </c>
      <c r="G1919" s="381" t="s">
        <v>9005</v>
      </c>
      <c r="H1919" s="381">
        <v>67200</v>
      </c>
      <c r="I1919" s="381">
        <v>28000</v>
      </c>
      <c r="J1919" s="381">
        <v>32000</v>
      </c>
      <c r="K1919" s="381">
        <v>36000</v>
      </c>
      <c r="L1919" s="381">
        <v>40000</v>
      </c>
      <c r="M1919" s="381">
        <v>43200</v>
      </c>
      <c r="N1919" s="381">
        <v>46400</v>
      </c>
      <c r="O1919" s="381">
        <v>49600</v>
      </c>
      <c r="P1919" s="381">
        <v>52800</v>
      </c>
      <c r="Q1919" s="381">
        <v>16800</v>
      </c>
      <c r="R1919" s="381">
        <v>19200</v>
      </c>
      <c r="S1919" s="381">
        <v>21600</v>
      </c>
      <c r="T1919" s="381">
        <v>24600</v>
      </c>
      <c r="U1919" s="381">
        <v>28780</v>
      </c>
      <c r="V1919" s="381">
        <v>32960</v>
      </c>
      <c r="W1919" s="381">
        <v>37140</v>
      </c>
      <c r="X1919" s="381">
        <v>41320</v>
      </c>
      <c r="Y1919" s="381">
        <v>44800</v>
      </c>
      <c r="Z1919" s="381">
        <v>51200</v>
      </c>
      <c r="AA1919" s="381">
        <v>57600</v>
      </c>
      <c r="AB1919" s="381">
        <v>64000</v>
      </c>
      <c r="AC1919" s="381">
        <v>69150</v>
      </c>
      <c r="AD1919" s="381">
        <v>74250</v>
      </c>
      <c r="AE1919" s="381">
        <v>79400</v>
      </c>
      <c r="AF1919" s="381">
        <v>84500</v>
      </c>
      <c r="AG1919" s="381">
        <v>6320</v>
      </c>
      <c r="AH1919" s="381" t="s">
        <v>6517</v>
      </c>
      <c r="AI1919" s="381" t="s">
        <v>8443</v>
      </c>
      <c r="AJ1919" s="381">
        <v>1</v>
      </c>
    </row>
    <row r="1920" spans="1:36">
      <c r="A1920" s="381" t="s">
        <v>558</v>
      </c>
      <c r="B1920" s="381" t="s">
        <v>9051</v>
      </c>
      <c r="C1920" s="381">
        <v>25</v>
      </c>
      <c r="D1920" s="381">
        <v>3</v>
      </c>
      <c r="E1920" s="381" t="s">
        <v>9007</v>
      </c>
      <c r="F1920" s="381" t="s">
        <v>9006</v>
      </c>
      <c r="G1920" s="381" t="s">
        <v>9005</v>
      </c>
      <c r="H1920" s="381">
        <v>72900</v>
      </c>
      <c r="I1920" s="381">
        <v>28000</v>
      </c>
      <c r="J1920" s="381">
        <v>32000</v>
      </c>
      <c r="K1920" s="381">
        <v>36000</v>
      </c>
      <c r="L1920" s="381">
        <v>40000</v>
      </c>
      <c r="M1920" s="381">
        <v>43200</v>
      </c>
      <c r="N1920" s="381">
        <v>46400</v>
      </c>
      <c r="O1920" s="381">
        <v>49600</v>
      </c>
      <c r="P1920" s="381">
        <v>52800</v>
      </c>
      <c r="Q1920" s="381">
        <v>16800</v>
      </c>
      <c r="R1920" s="381">
        <v>19200</v>
      </c>
      <c r="S1920" s="381">
        <v>21600</v>
      </c>
      <c r="T1920" s="381">
        <v>24600</v>
      </c>
      <c r="U1920" s="381">
        <v>28780</v>
      </c>
      <c r="V1920" s="381">
        <v>32960</v>
      </c>
      <c r="W1920" s="381">
        <v>37140</v>
      </c>
      <c r="X1920" s="381">
        <v>41320</v>
      </c>
      <c r="Y1920" s="381">
        <v>44800</v>
      </c>
      <c r="Z1920" s="381">
        <v>51200</v>
      </c>
      <c r="AA1920" s="381">
        <v>57600</v>
      </c>
      <c r="AB1920" s="381">
        <v>64000</v>
      </c>
      <c r="AC1920" s="381">
        <v>69150</v>
      </c>
      <c r="AD1920" s="381">
        <v>74250</v>
      </c>
      <c r="AE1920" s="381">
        <v>79400</v>
      </c>
      <c r="AF1920" s="381">
        <v>84500</v>
      </c>
      <c r="AG1920" s="381">
        <v>9999</v>
      </c>
      <c r="AH1920" s="381" t="s">
        <v>9050</v>
      </c>
      <c r="AI1920" s="381" t="s">
        <v>8443</v>
      </c>
      <c r="AJ1920" s="381">
        <v>1</v>
      </c>
    </row>
    <row r="1921" spans="1:36">
      <c r="A1921" s="381" t="s">
        <v>558</v>
      </c>
      <c r="B1921" s="381" t="s">
        <v>9049</v>
      </c>
      <c r="C1921" s="381">
        <v>25</v>
      </c>
      <c r="D1921" s="381">
        <v>3</v>
      </c>
      <c r="E1921" s="381" t="s">
        <v>9007</v>
      </c>
      <c r="F1921" s="381" t="s">
        <v>9006</v>
      </c>
      <c r="G1921" s="381" t="s">
        <v>9005</v>
      </c>
      <c r="H1921" s="381">
        <v>72900</v>
      </c>
      <c r="I1921" s="381">
        <v>28000</v>
      </c>
      <c r="J1921" s="381">
        <v>32000</v>
      </c>
      <c r="K1921" s="381">
        <v>36000</v>
      </c>
      <c r="L1921" s="381">
        <v>40000</v>
      </c>
      <c r="M1921" s="381">
        <v>43200</v>
      </c>
      <c r="N1921" s="381">
        <v>46400</v>
      </c>
      <c r="O1921" s="381">
        <v>49600</v>
      </c>
      <c r="P1921" s="381">
        <v>52800</v>
      </c>
      <c r="Q1921" s="381">
        <v>16800</v>
      </c>
      <c r="R1921" s="381">
        <v>19200</v>
      </c>
      <c r="S1921" s="381">
        <v>21600</v>
      </c>
      <c r="T1921" s="381">
        <v>24600</v>
      </c>
      <c r="U1921" s="381">
        <v>28780</v>
      </c>
      <c r="V1921" s="381">
        <v>32960</v>
      </c>
      <c r="W1921" s="381">
        <v>37140</v>
      </c>
      <c r="X1921" s="381">
        <v>41320</v>
      </c>
      <c r="Y1921" s="381">
        <v>44800</v>
      </c>
      <c r="Z1921" s="381">
        <v>51200</v>
      </c>
      <c r="AA1921" s="381">
        <v>57600</v>
      </c>
      <c r="AB1921" s="381">
        <v>64000</v>
      </c>
      <c r="AC1921" s="381">
        <v>69150</v>
      </c>
      <c r="AD1921" s="381">
        <v>74250</v>
      </c>
      <c r="AE1921" s="381">
        <v>79400</v>
      </c>
      <c r="AF1921" s="381">
        <v>84500</v>
      </c>
      <c r="AG1921" s="381">
        <v>9999</v>
      </c>
      <c r="AH1921" s="381" t="s">
        <v>9048</v>
      </c>
      <c r="AI1921" s="381" t="s">
        <v>8443</v>
      </c>
      <c r="AJ1921" s="381">
        <v>1</v>
      </c>
    </row>
    <row r="1922" spans="1:36">
      <c r="A1922" s="381" t="s">
        <v>558</v>
      </c>
      <c r="B1922" s="381" t="s">
        <v>9047</v>
      </c>
      <c r="C1922" s="381">
        <v>25</v>
      </c>
      <c r="D1922" s="381">
        <v>3</v>
      </c>
      <c r="E1922" s="381" t="s">
        <v>9007</v>
      </c>
      <c r="F1922" s="381" t="s">
        <v>9006</v>
      </c>
      <c r="G1922" s="381" t="s">
        <v>9005</v>
      </c>
      <c r="H1922" s="381">
        <v>72900</v>
      </c>
      <c r="I1922" s="381">
        <v>28000</v>
      </c>
      <c r="J1922" s="381">
        <v>32000</v>
      </c>
      <c r="K1922" s="381">
        <v>36000</v>
      </c>
      <c r="L1922" s="381">
        <v>40000</v>
      </c>
      <c r="M1922" s="381">
        <v>43200</v>
      </c>
      <c r="N1922" s="381">
        <v>46400</v>
      </c>
      <c r="O1922" s="381">
        <v>49600</v>
      </c>
      <c r="P1922" s="381">
        <v>52800</v>
      </c>
      <c r="Q1922" s="381">
        <v>16800</v>
      </c>
      <c r="R1922" s="381">
        <v>19200</v>
      </c>
      <c r="S1922" s="381">
        <v>21600</v>
      </c>
      <c r="T1922" s="381">
        <v>24600</v>
      </c>
      <c r="U1922" s="381">
        <v>28780</v>
      </c>
      <c r="V1922" s="381">
        <v>32960</v>
      </c>
      <c r="W1922" s="381">
        <v>37140</v>
      </c>
      <c r="X1922" s="381">
        <v>41320</v>
      </c>
      <c r="Y1922" s="381">
        <v>44800</v>
      </c>
      <c r="Z1922" s="381">
        <v>51200</v>
      </c>
      <c r="AA1922" s="381">
        <v>57600</v>
      </c>
      <c r="AB1922" s="381">
        <v>64000</v>
      </c>
      <c r="AC1922" s="381">
        <v>69150</v>
      </c>
      <c r="AD1922" s="381">
        <v>74250</v>
      </c>
      <c r="AE1922" s="381">
        <v>79400</v>
      </c>
      <c r="AF1922" s="381">
        <v>84500</v>
      </c>
      <c r="AG1922" s="381">
        <v>9999</v>
      </c>
      <c r="AH1922" s="381" t="s">
        <v>9046</v>
      </c>
      <c r="AI1922" s="381" t="s">
        <v>8443</v>
      </c>
      <c r="AJ1922" s="381">
        <v>1</v>
      </c>
    </row>
    <row r="1923" spans="1:36">
      <c r="A1923" s="381" t="s">
        <v>558</v>
      </c>
      <c r="B1923" s="381" t="s">
        <v>9045</v>
      </c>
      <c r="C1923" s="381">
        <v>25</v>
      </c>
      <c r="D1923" s="381">
        <v>3</v>
      </c>
      <c r="E1923" s="381" t="s">
        <v>9007</v>
      </c>
      <c r="F1923" s="381" t="s">
        <v>9006</v>
      </c>
      <c r="G1923" s="381" t="s">
        <v>9005</v>
      </c>
      <c r="H1923" s="381">
        <v>72900</v>
      </c>
      <c r="I1923" s="381">
        <v>28000</v>
      </c>
      <c r="J1923" s="381">
        <v>32000</v>
      </c>
      <c r="K1923" s="381">
        <v>36000</v>
      </c>
      <c r="L1923" s="381">
        <v>40000</v>
      </c>
      <c r="M1923" s="381">
        <v>43200</v>
      </c>
      <c r="N1923" s="381">
        <v>46400</v>
      </c>
      <c r="O1923" s="381">
        <v>49600</v>
      </c>
      <c r="P1923" s="381">
        <v>52800</v>
      </c>
      <c r="Q1923" s="381">
        <v>16800</v>
      </c>
      <c r="R1923" s="381">
        <v>19200</v>
      </c>
      <c r="S1923" s="381">
        <v>21600</v>
      </c>
      <c r="T1923" s="381">
        <v>24600</v>
      </c>
      <c r="U1923" s="381">
        <v>28780</v>
      </c>
      <c r="V1923" s="381">
        <v>32960</v>
      </c>
      <c r="W1923" s="381">
        <v>37140</v>
      </c>
      <c r="X1923" s="381">
        <v>41320</v>
      </c>
      <c r="Y1923" s="381">
        <v>44800</v>
      </c>
      <c r="Z1923" s="381">
        <v>51200</v>
      </c>
      <c r="AA1923" s="381">
        <v>57600</v>
      </c>
      <c r="AB1923" s="381">
        <v>64000</v>
      </c>
      <c r="AC1923" s="381">
        <v>69150</v>
      </c>
      <c r="AD1923" s="381">
        <v>74250</v>
      </c>
      <c r="AE1923" s="381">
        <v>79400</v>
      </c>
      <c r="AF1923" s="381">
        <v>84500</v>
      </c>
      <c r="AG1923" s="381">
        <v>9999</v>
      </c>
      <c r="AH1923" s="381" t="s">
        <v>2623</v>
      </c>
      <c r="AI1923" s="381" t="s">
        <v>8443</v>
      </c>
      <c r="AJ1923" s="381">
        <v>1</v>
      </c>
    </row>
    <row r="1924" spans="1:36">
      <c r="A1924" s="381" t="s">
        <v>558</v>
      </c>
      <c r="B1924" s="381" t="s">
        <v>9044</v>
      </c>
      <c r="C1924" s="381">
        <v>25</v>
      </c>
      <c r="D1924" s="381">
        <v>3</v>
      </c>
      <c r="E1924" s="381" t="s">
        <v>9016</v>
      </c>
      <c r="F1924" s="381" t="s">
        <v>9015</v>
      </c>
      <c r="G1924" s="381" t="s">
        <v>9005</v>
      </c>
      <c r="H1924" s="381">
        <v>67200</v>
      </c>
      <c r="I1924" s="381">
        <v>28000</v>
      </c>
      <c r="J1924" s="381">
        <v>32000</v>
      </c>
      <c r="K1924" s="381">
        <v>36000</v>
      </c>
      <c r="L1924" s="381">
        <v>40000</v>
      </c>
      <c r="M1924" s="381">
        <v>43200</v>
      </c>
      <c r="N1924" s="381">
        <v>46400</v>
      </c>
      <c r="O1924" s="381">
        <v>49600</v>
      </c>
      <c r="P1924" s="381">
        <v>52800</v>
      </c>
      <c r="Q1924" s="381">
        <v>16800</v>
      </c>
      <c r="R1924" s="381">
        <v>19200</v>
      </c>
      <c r="S1924" s="381">
        <v>21600</v>
      </c>
      <c r="T1924" s="381">
        <v>24600</v>
      </c>
      <c r="U1924" s="381">
        <v>28780</v>
      </c>
      <c r="V1924" s="381">
        <v>32960</v>
      </c>
      <c r="W1924" s="381">
        <v>37140</v>
      </c>
      <c r="X1924" s="381">
        <v>41320</v>
      </c>
      <c r="Y1924" s="381">
        <v>44800</v>
      </c>
      <c r="Z1924" s="381">
        <v>51200</v>
      </c>
      <c r="AA1924" s="381">
        <v>57600</v>
      </c>
      <c r="AB1924" s="381">
        <v>64000</v>
      </c>
      <c r="AC1924" s="381">
        <v>69150</v>
      </c>
      <c r="AD1924" s="381">
        <v>74250</v>
      </c>
      <c r="AE1924" s="381">
        <v>79400</v>
      </c>
      <c r="AF1924" s="381">
        <v>84500</v>
      </c>
      <c r="AG1924" s="381">
        <v>6320</v>
      </c>
      <c r="AH1924" s="381" t="s">
        <v>6575</v>
      </c>
      <c r="AI1924" s="381" t="s">
        <v>8443</v>
      </c>
      <c r="AJ1924" s="381">
        <v>1</v>
      </c>
    </row>
    <row r="1925" spans="1:36">
      <c r="A1925" s="381" t="s">
        <v>558</v>
      </c>
      <c r="B1925" s="381" t="s">
        <v>9043</v>
      </c>
      <c r="C1925" s="381">
        <v>25</v>
      </c>
      <c r="D1925" s="381">
        <v>3</v>
      </c>
      <c r="E1925" s="381" t="s">
        <v>9016</v>
      </c>
      <c r="F1925" s="381" t="s">
        <v>9015</v>
      </c>
      <c r="G1925" s="381" t="s">
        <v>9005</v>
      </c>
      <c r="H1925" s="381">
        <v>67200</v>
      </c>
      <c r="I1925" s="381">
        <v>28000</v>
      </c>
      <c r="J1925" s="381">
        <v>32000</v>
      </c>
      <c r="K1925" s="381">
        <v>36000</v>
      </c>
      <c r="L1925" s="381">
        <v>40000</v>
      </c>
      <c r="M1925" s="381">
        <v>43200</v>
      </c>
      <c r="N1925" s="381">
        <v>46400</v>
      </c>
      <c r="O1925" s="381">
        <v>49600</v>
      </c>
      <c r="P1925" s="381">
        <v>52800</v>
      </c>
      <c r="Q1925" s="381">
        <v>16800</v>
      </c>
      <c r="R1925" s="381">
        <v>19200</v>
      </c>
      <c r="S1925" s="381">
        <v>21600</v>
      </c>
      <c r="T1925" s="381">
        <v>24600</v>
      </c>
      <c r="U1925" s="381">
        <v>28780</v>
      </c>
      <c r="V1925" s="381">
        <v>32960</v>
      </c>
      <c r="W1925" s="381">
        <v>37140</v>
      </c>
      <c r="X1925" s="381">
        <v>41320</v>
      </c>
      <c r="Y1925" s="381">
        <v>44800</v>
      </c>
      <c r="Z1925" s="381">
        <v>51200</v>
      </c>
      <c r="AA1925" s="381">
        <v>57600</v>
      </c>
      <c r="AB1925" s="381">
        <v>64000</v>
      </c>
      <c r="AC1925" s="381">
        <v>69150</v>
      </c>
      <c r="AD1925" s="381">
        <v>74250</v>
      </c>
      <c r="AE1925" s="381">
        <v>79400</v>
      </c>
      <c r="AF1925" s="381">
        <v>84500</v>
      </c>
      <c r="AG1925" s="381">
        <v>6320</v>
      </c>
      <c r="AH1925" s="381" t="s">
        <v>9042</v>
      </c>
      <c r="AI1925" s="381" t="s">
        <v>8443</v>
      </c>
      <c r="AJ1925" s="381">
        <v>1</v>
      </c>
    </row>
    <row r="1926" spans="1:36">
      <c r="A1926" s="381" t="s">
        <v>558</v>
      </c>
      <c r="B1926" s="381" t="s">
        <v>9041</v>
      </c>
      <c r="C1926" s="381">
        <v>25</v>
      </c>
      <c r="D1926" s="381">
        <v>3</v>
      </c>
      <c r="E1926" s="381" t="s">
        <v>9016</v>
      </c>
      <c r="F1926" s="381" t="s">
        <v>9015</v>
      </c>
      <c r="G1926" s="381" t="s">
        <v>9005</v>
      </c>
      <c r="H1926" s="381">
        <v>67200</v>
      </c>
      <c r="I1926" s="381">
        <v>28000</v>
      </c>
      <c r="J1926" s="381">
        <v>32000</v>
      </c>
      <c r="K1926" s="381">
        <v>36000</v>
      </c>
      <c r="L1926" s="381">
        <v>40000</v>
      </c>
      <c r="M1926" s="381">
        <v>43200</v>
      </c>
      <c r="N1926" s="381">
        <v>46400</v>
      </c>
      <c r="O1926" s="381">
        <v>49600</v>
      </c>
      <c r="P1926" s="381">
        <v>52800</v>
      </c>
      <c r="Q1926" s="381">
        <v>16800</v>
      </c>
      <c r="R1926" s="381">
        <v>19200</v>
      </c>
      <c r="S1926" s="381">
        <v>21600</v>
      </c>
      <c r="T1926" s="381">
        <v>24600</v>
      </c>
      <c r="U1926" s="381">
        <v>28780</v>
      </c>
      <c r="V1926" s="381">
        <v>32960</v>
      </c>
      <c r="W1926" s="381">
        <v>37140</v>
      </c>
      <c r="X1926" s="381">
        <v>41320</v>
      </c>
      <c r="Y1926" s="381">
        <v>44800</v>
      </c>
      <c r="Z1926" s="381">
        <v>51200</v>
      </c>
      <c r="AA1926" s="381">
        <v>57600</v>
      </c>
      <c r="AB1926" s="381">
        <v>64000</v>
      </c>
      <c r="AC1926" s="381">
        <v>69150</v>
      </c>
      <c r="AD1926" s="381">
        <v>74250</v>
      </c>
      <c r="AE1926" s="381">
        <v>79400</v>
      </c>
      <c r="AF1926" s="381">
        <v>84500</v>
      </c>
      <c r="AG1926" s="381">
        <v>6320</v>
      </c>
      <c r="AH1926" s="381" t="s">
        <v>6189</v>
      </c>
      <c r="AI1926" s="381" t="s">
        <v>8443</v>
      </c>
      <c r="AJ1926" s="381">
        <v>1</v>
      </c>
    </row>
    <row r="1927" spans="1:36">
      <c r="A1927" s="381" t="s">
        <v>558</v>
      </c>
      <c r="B1927" s="381" t="s">
        <v>9040</v>
      </c>
      <c r="C1927" s="381">
        <v>25</v>
      </c>
      <c r="D1927" s="381">
        <v>3</v>
      </c>
      <c r="E1927" s="381" t="s">
        <v>9016</v>
      </c>
      <c r="F1927" s="381" t="s">
        <v>9015</v>
      </c>
      <c r="G1927" s="381" t="s">
        <v>9005</v>
      </c>
      <c r="H1927" s="381">
        <v>67200</v>
      </c>
      <c r="I1927" s="381">
        <v>28000</v>
      </c>
      <c r="J1927" s="381">
        <v>32000</v>
      </c>
      <c r="K1927" s="381">
        <v>36000</v>
      </c>
      <c r="L1927" s="381">
        <v>40000</v>
      </c>
      <c r="M1927" s="381">
        <v>43200</v>
      </c>
      <c r="N1927" s="381">
        <v>46400</v>
      </c>
      <c r="O1927" s="381">
        <v>49600</v>
      </c>
      <c r="P1927" s="381">
        <v>52800</v>
      </c>
      <c r="Q1927" s="381">
        <v>16800</v>
      </c>
      <c r="R1927" s="381">
        <v>19200</v>
      </c>
      <c r="S1927" s="381">
        <v>21600</v>
      </c>
      <c r="T1927" s="381">
        <v>24600</v>
      </c>
      <c r="U1927" s="381">
        <v>28780</v>
      </c>
      <c r="V1927" s="381">
        <v>32960</v>
      </c>
      <c r="W1927" s="381">
        <v>37140</v>
      </c>
      <c r="X1927" s="381">
        <v>41320</v>
      </c>
      <c r="Y1927" s="381">
        <v>44800</v>
      </c>
      <c r="Z1927" s="381">
        <v>51200</v>
      </c>
      <c r="AA1927" s="381">
        <v>57600</v>
      </c>
      <c r="AB1927" s="381">
        <v>64000</v>
      </c>
      <c r="AC1927" s="381">
        <v>69150</v>
      </c>
      <c r="AD1927" s="381">
        <v>74250</v>
      </c>
      <c r="AE1927" s="381">
        <v>79400</v>
      </c>
      <c r="AF1927" s="381">
        <v>84500</v>
      </c>
      <c r="AG1927" s="381">
        <v>6320</v>
      </c>
      <c r="AH1927" s="381" t="s">
        <v>9039</v>
      </c>
      <c r="AI1927" s="381" t="s">
        <v>8443</v>
      </c>
      <c r="AJ1927" s="381">
        <v>1</v>
      </c>
    </row>
    <row r="1928" spans="1:36">
      <c r="A1928" s="381" t="s">
        <v>558</v>
      </c>
      <c r="B1928" s="381" t="s">
        <v>9038</v>
      </c>
      <c r="C1928" s="381">
        <v>25</v>
      </c>
      <c r="D1928" s="381">
        <v>3</v>
      </c>
      <c r="E1928" s="381" t="s">
        <v>9007</v>
      </c>
      <c r="F1928" s="381" t="s">
        <v>9006</v>
      </c>
      <c r="G1928" s="381" t="s">
        <v>9005</v>
      </c>
      <c r="H1928" s="381">
        <v>72900</v>
      </c>
      <c r="I1928" s="381">
        <v>28000</v>
      </c>
      <c r="J1928" s="381">
        <v>32000</v>
      </c>
      <c r="K1928" s="381">
        <v>36000</v>
      </c>
      <c r="L1928" s="381">
        <v>40000</v>
      </c>
      <c r="M1928" s="381">
        <v>43200</v>
      </c>
      <c r="N1928" s="381">
        <v>46400</v>
      </c>
      <c r="O1928" s="381">
        <v>49600</v>
      </c>
      <c r="P1928" s="381">
        <v>52800</v>
      </c>
      <c r="Q1928" s="381">
        <v>16800</v>
      </c>
      <c r="R1928" s="381">
        <v>19200</v>
      </c>
      <c r="S1928" s="381">
        <v>21600</v>
      </c>
      <c r="T1928" s="381">
        <v>24600</v>
      </c>
      <c r="U1928" s="381">
        <v>28780</v>
      </c>
      <c r="V1928" s="381">
        <v>32960</v>
      </c>
      <c r="W1928" s="381">
        <v>37140</v>
      </c>
      <c r="X1928" s="381">
        <v>41320</v>
      </c>
      <c r="Y1928" s="381">
        <v>44800</v>
      </c>
      <c r="Z1928" s="381">
        <v>51200</v>
      </c>
      <c r="AA1928" s="381">
        <v>57600</v>
      </c>
      <c r="AB1928" s="381">
        <v>64000</v>
      </c>
      <c r="AC1928" s="381">
        <v>69150</v>
      </c>
      <c r="AD1928" s="381">
        <v>74250</v>
      </c>
      <c r="AE1928" s="381">
        <v>79400</v>
      </c>
      <c r="AF1928" s="381">
        <v>84500</v>
      </c>
      <c r="AG1928" s="381">
        <v>9999</v>
      </c>
      <c r="AH1928" s="381" t="s">
        <v>9037</v>
      </c>
      <c r="AI1928" s="381" t="s">
        <v>8443</v>
      </c>
      <c r="AJ1928" s="381">
        <v>1</v>
      </c>
    </row>
    <row r="1929" spans="1:36">
      <c r="A1929" s="381" t="s">
        <v>558</v>
      </c>
      <c r="B1929" s="381" t="s">
        <v>9036</v>
      </c>
      <c r="C1929" s="381">
        <v>25</v>
      </c>
      <c r="D1929" s="381">
        <v>3</v>
      </c>
      <c r="E1929" s="381" t="s">
        <v>9007</v>
      </c>
      <c r="F1929" s="381" t="s">
        <v>9006</v>
      </c>
      <c r="G1929" s="381" t="s">
        <v>9005</v>
      </c>
      <c r="H1929" s="381">
        <v>72900</v>
      </c>
      <c r="I1929" s="381">
        <v>28000</v>
      </c>
      <c r="J1929" s="381">
        <v>32000</v>
      </c>
      <c r="K1929" s="381">
        <v>36000</v>
      </c>
      <c r="L1929" s="381">
        <v>40000</v>
      </c>
      <c r="M1929" s="381">
        <v>43200</v>
      </c>
      <c r="N1929" s="381">
        <v>46400</v>
      </c>
      <c r="O1929" s="381">
        <v>49600</v>
      </c>
      <c r="P1929" s="381">
        <v>52800</v>
      </c>
      <c r="Q1929" s="381">
        <v>16800</v>
      </c>
      <c r="R1929" s="381">
        <v>19200</v>
      </c>
      <c r="S1929" s="381">
        <v>21600</v>
      </c>
      <c r="T1929" s="381">
        <v>24600</v>
      </c>
      <c r="U1929" s="381">
        <v>28780</v>
      </c>
      <c r="V1929" s="381">
        <v>32960</v>
      </c>
      <c r="W1929" s="381">
        <v>37140</v>
      </c>
      <c r="X1929" s="381">
        <v>41320</v>
      </c>
      <c r="Y1929" s="381">
        <v>44800</v>
      </c>
      <c r="Z1929" s="381">
        <v>51200</v>
      </c>
      <c r="AA1929" s="381">
        <v>57600</v>
      </c>
      <c r="AB1929" s="381">
        <v>64000</v>
      </c>
      <c r="AC1929" s="381">
        <v>69150</v>
      </c>
      <c r="AD1929" s="381">
        <v>74250</v>
      </c>
      <c r="AE1929" s="381">
        <v>79400</v>
      </c>
      <c r="AF1929" s="381">
        <v>84500</v>
      </c>
      <c r="AG1929" s="381">
        <v>9999</v>
      </c>
      <c r="AH1929" s="381" t="s">
        <v>9035</v>
      </c>
      <c r="AI1929" s="381" t="s">
        <v>8443</v>
      </c>
      <c r="AJ1929" s="381">
        <v>1</v>
      </c>
    </row>
    <row r="1930" spans="1:36">
      <c r="A1930" s="381" t="s">
        <v>558</v>
      </c>
      <c r="B1930" s="381" t="s">
        <v>9034</v>
      </c>
      <c r="C1930" s="381">
        <v>25</v>
      </c>
      <c r="D1930" s="381">
        <v>3</v>
      </c>
      <c r="E1930" s="381" t="s">
        <v>9007</v>
      </c>
      <c r="F1930" s="381" t="s">
        <v>9006</v>
      </c>
      <c r="G1930" s="381" t="s">
        <v>9005</v>
      </c>
      <c r="H1930" s="381">
        <v>72900</v>
      </c>
      <c r="I1930" s="381">
        <v>28000</v>
      </c>
      <c r="J1930" s="381">
        <v>32000</v>
      </c>
      <c r="K1930" s="381">
        <v>36000</v>
      </c>
      <c r="L1930" s="381">
        <v>40000</v>
      </c>
      <c r="M1930" s="381">
        <v>43200</v>
      </c>
      <c r="N1930" s="381">
        <v>46400</v>
      </c>
      <c r="O1930" s="381">
        <v>49600</v>
      </c>
      <c r="P1930" s="381">
        <v>52800</v>
      </c>
      <c r="Q1930" s="381">
        <v>16800</v>
      </c>
      <c r="R1930" s="381">
        <v>19200</v>
      </c>
      <c r="S1930" s="381">
        <v>21600</v>
      </c>
      <c r="T1930" s="381">
        <v>24600</v>
      </c>
      <c r="U1930" s="381">
        <v>28780</v>
      </c>
      <c r="V1930" s="381">
        <v>32960</v>
      </c>
      <c r="W1930" s="381">
        <v>37140</v>
      </c>
      <c r="X1930" s="381">
        <v>41320</v>
      </c>
      <c r="Y1930" s="381">
        <v>44800</v>
      </c>
      <c r="Z1930" s="381">
        <v>51200</v>
      </c>
      <c r="AA1930" s="381">
        <v>57600</v>
      </c>
      <c r="AB1930" s="381">
        <v>64000</v>
      </c>
      <c r="AC1930" s="381">
        <v>69150</v>
      </c>
      <c r="AD1930" s="381">
        <v>74250</v>
      </c>
      <c r="AE1930" s="381">
        <v>79400</v>
      </c>
      <c r="AF1930" s="381">
        <v>84500</v>
      </c>
      <c r="AG1930" s="381">
        <v>9999</v>
      </c>
      <c r="AH1930" s="381" t="s">
        <v>9033</v>
      </c>
      <c r="AI1930" s="381" t="s">
        <v>8443</v>
      </c>
      <c r="AJ1930" s="381">
        <v>1</v>
      </c>
    </row>
    <row r="1931" spans="1:36">
      <c r="A1931" s="381" t="s">
        <v>558</v>
      </c>
      <c r="B1931" s="381" t="s">
        <v>9032</v>
      </c>
      <c r="C1931" s="381">
        <v>25</v>
      </c>
      <c r="D1931" s="381">
        <v>3</v>
      </c>
      <c r="E1931" s="381" t="s">
        <v>9007</v>
      </c>
      <c r="F1931" s="381" t="s">
        <v>9006</v>
      </c>
      <c r="G1931" s="381" t="s">
        <v>9005</v>
      </c>
      <c r="H1931" s="381">
        <v>72900</v>
      </c>
      <c r="I1931" s="381">
        <v>28000</v>
      </c>
      <c r="J1931" s="381">
        <v>32000</v>
      </c>
      <c r="K1931" s="381">
        <v>36000</v>
      </c>
      <c r="L1931" s="381">
        <v>40000</v>
      </c>
      <c r="M1931" s="381">
        <v>43200</v>
      </c>
      <c r="N1931" s="381">
        <v>46400</v>
      </c>
      <c r="O1931" s="381">
        <v>49600</v>
      </c>
      <c r="P1931" s="381">
        <v>52800</v>
      </c>
      <c r="Q1931" s="381">
        <v>16800</v>
      </c>
      <c r="R1931" s="381">
        <v>19200</v>
      </c>
      <c r="S1931" s="381">
        <v>21600</v>
      </c>
      <c r="T1931" s="381">
        <v>24600</v>
      </c>
      <c r="U1931" s="381">
        <v>28780</v>
      </c>
      <c r="V1931" s="381">
        <v>32960</v>
      </c>
      <c r="W1931" s="381">
        <v>37140</v>
      </c>
      <c r="X1931" s="381">
        <v>41320</v>
      </c>
      <c r="Y1931" s="381">
        <v>44800</v>
      </c>
      <c r="Z1931" s="381">
        <v>51200</v>
      </c>
      <c r="AA1931" s="381">
        <v>57600</v>
      </c>
      <c r="AB1931" s="381">
        <v>64000</v>
      </c>
      <c r="AC1931" s="381">
        <v>69150</v>
      </c>
      <c r="AD1931" s="381">
        <v>74250</v>
      </c>
      <c r="AE1931" s="381">
        <v>79400</v>
      </c>
      <c r="AF1931" s="381">
        <v>84500</v>
      </c>
      <c r="AG1931" s="381">
        <v>9999</v>
      </c>
      <c r="AH1931" s="381" t="s">
        <v>9031</v>
      </c>
      <c r="AI1931" s="381" t="s">
        <v>8443</v>
      </c>
      <c r="AJ1931" s="381">
        <v>1</v>
      </c>
    </row>
    <row r="1932" spans="1:36">
      <c r="A1932" s="381" t="s">
        <v>558</v>
      </c>
      <c r="B1932" s="381" t="s">
        <v>9030</v>
      </c>
      <c r="C1932" s="381">
        <v>25</v>
      </c>
      <c r="D1932" s="381">
        <v>3</v>
      </c>
      <c r="E1932" s="381" t="s">
        <v>9007</v>
      </c>
      <c r="F1932" s="381" t="s">
        <v>9006</v>
      </c>
      <c r="G1932" s="381" t="s">
        <v>9005</v>
      </c>
      <c r="H1932" s="381">
        <v>72900</v>
      </c>
      <c r="I1932" s="381">
        <v>28000</v>
      </c>
      <c r="J1932" s="381">
        <v>32000</v>
      </c>
      <c r="K1932" s="381">
        <v>36000</v>
      </c>
      <c r="L1932" s="381">
        <v>40000</v>
      </c>
      <c r="M1932" s="381">
        <v>43200</v>
      </c>
      <c r="N1932" s="381">
        <v>46400</v>
      </c>
      <c r="O1932" s="381">
        <v>49600</v>
      </c>
      <c r="P1932" s="381">
        <v>52800</v>
      </c>
      <c r="Q1932" s="381">
        <v>16800</v>
      </c>
      <c r="R1932" s="381">
        <v>19200</v>
      </c>
      <c r="S1932" s="381">
        <v>21600</v>
      </c>
      <c r="T1932" s="381">
        <v>24600</v>
      </c>
      <c r="U1932" s="381">
        <v>28780</v>
      </c>
      <c r="V1932" s="381">
        <v>32960</v>
      </c>
      <c r="W1932" s="381">
        <v>37140</v>
      </c>
      <c r="X1932" s="381">
        <v>41320</v>
      </c>
      <c r="Y1932" s="381">
        <v>44800</v>
      </c>
      <c r="Z1932" s="381">
        <v>51200</v>
      </c>
      <c r="AA1932" s="381">
        <v>57600</v>
      </c>
      <c r="AB1932" s="381">
        <v>64000</v>
      </c>
      <c r="AC1932" s="381">
        <v>69150</v>
      </c>
      <c r="AD1932" s="381">
        <v>74250</v>
      </c>
      <c r="AE1932" s="381">
        <v>79400</v>
      </c>
      <c r="AF1932" s="381">
        <v>84500</v>
      </c>
      <c r="AG1932" s="381">
        <v>9999</v>
      </c>
      <c r="AH1932" s="381" t="s">
        <v>9029</v>
      </c>
      <c r="AI1932" s="381" t="s">
        <v>8443</v>
      </c>
      <c r="AJ1932" s="381">
        <v>1</v>
      </c>
    </row>
    <row r="1933" spans="1:36">
      <c r="A1933" s="381" t="s">
        <v>558</v>
      </c>
      <c r="B1933" s="381" t="s">
        <v>9028</v>
      </c>
      <c r="C1933" s="381">
        <v>25</v>
      </c>
      <c r="D1933" s="381">
        <v>3</v>
      </c>
      <c r="E1933" s="381" t="s">
        <v>9007</v>
      </c>
      <c r="F1933" s="381" t="s">
        <v>9006</v>
      </c>
      <c r="G1933" s="381" t="s">
        <v>9005</v>
      </c>
      <c r="H1933" s="381">
        <v>72900</v>
      </c>
      <c r="I1933" s="381">
        <v>28000</v>
      </c>
      <c r="J1933" s="381">
        <v>32000</v>
      </c>
      <c r="K1933" s="381">
        <v>36000</v>
      </c>
      <c r="L1933" s="381">
        <v>40000</v>
      </c>
      <c r="M1933" s="381">
        <v>43200</v>
      </c>
      <c r="N1933" s="381">
        <v>46400</v>
      </c>
      <c r="O1933" s="381">
        <v>49600</v>
      </c>
      <c r="P1933" s="381">
        <v>52800</v>
      </c>
      <c r="Q1933" s="381">
        <v>16800</v>
      </c>
      <c r="R1933" s="381">
        <v>19200</v>
      </c>
      <c r="S1933" s="381">
        <v>21600</v>
      </c>
      <c r="T1933" s="381">
        <v>24600</v>
      </c>
      <c r="U1933" s="381">
        <v>28780</v>
      </c>
      <c r="V1933" s="381">
        <v>32960</v>
      </c>
      <c r="W1933" s="381">
        <v>37140</v>
      </c>
      <c r="X1933" s="381">
        <v>41320</v>
      </c>
      <c r="Y1933" s="381">
        <v>44800</v>
      </c>
      <c r="Z1933" s="381">
        <v>51200</v>
      </c>
      <c r="AA1933" s="381">
        <v>57600</v>
      </c>
      <c r="AB1933" s="381">
        <v>64000</v>
      </c>
      <c r="AC1933" s="381">
        <v>69150</v>
      </c>
      <c r="AD1933" s="381">
        <v>74250</v>
      </c>
      <c r="AE1933" s="381">
        <v>79400</v>
      </c>
      <c r="AF1933" s="381">
        <v>84500</v>
      </c>
      <c r="AG1933" s="381">
        <v>9999</v>
      </c>
      <c r="AH1933" s="381" t="s">
        <v>9027</v>
      </c>
      <c r="AI1933" s="381" t="s">
        <v>8443</v>
      </c>
      <c r="AJ1933" s="381">
        <v>1</v>
      </c>
    </row>
    <row r="1934" spans="1:36">
      <c r="A1934" s="381" t="s">
        <v>558</v>
      </c>
      <c r="B1934" s="381" t="s">
        <v>9026</v>
      </c>
      <c r="C1934" s="381">
        <v>25</v>
      </c>
      <c r="D1934" s="381">
        <v>3</v>
      </c>
      <c r="E1934" s="381" t="s">
        <v>9007</v>
      </c>
      <c r="F1934" s="381" t="s">
        <v>9006</v>
      </c>
      <c r="G1934" s="381" t="s">
        <v>9005</v>
      </c>
      <c r="H1934" s="381">
        <v>72900</v>
      </c>
      <c r="I1934" s="381">
        <v>28000</v>
      </c>
      <c r="J1934" s="381">
        <v>32000</v>
      </c>
      <c r="K1934" s="381">
        <v>36000</v>
      </c>
      <c r="L1934" s="381">
        <v>40000</v>
      </c>
      <c r="M1934" s="381">
        <v>43200</v>
      </c>
      <c r="N1934" s="381">
        <v>46400</v>
      </c>
      <c r="O1934" s="381">
        <v>49600</v>
      </c>
      <c r="P1934" s="381">
        <v>52800</v>
      </c>
      <c r="Q1934" s="381">
        <v>16800</v>
      </c>
      <c r="R1934" s="381">
        <v>19200</v>
      </c>
      <c r="S1934" s="381">
        <v>21600</v>
      </c>
      <c r="T1934" s="381">
        <v>24600</v>
      </c>
      <c r="U1934" s="381">
        <v>28780</v>
      </c>
      <c r="V1934" s="381">
        <v>32960</v>
      </c>
      <c r="W1934" s="381">
        <v>37140</v>
      </c>
      <c r="X1934" s="381">
        <v>41320</v>
      </c>
      <c r="Y1934" s="381">
        <v>44800</v>
      </c>
      <c r="Z1934" s="381">
        <v>51200</v>
      </c>
      <c r="AA1934" s="381">
        <v>57600</v>
      </c>
      <c r="AB1934" s="381">
        <v>64000</v>
      </c>
      <c r="AC1934" s="381">
        <v>69150</v>
      </c>
      <c r="AD1934" s="381">
        <v>74250</v>
      </c>
      <c r="AE1934" s="381">
        <v>79400</v>
      </c>
      <c r="AF1934" s="381">
        <v>84500</v>
      </c>
      <c r="AG1934" s="381">
        <v>9999</v>
      </c>
      <c r="AH1934" s="381" t="s">
        <v>2576</v>
      </c>
      <c r="AI1934" s="381" t="s">
        <v>8443</v>
      </c>
      <c r="AJ1934" s="381">
        <v>1</v>
      </c>
    </row>
    <row r="1935" spans="1:36">
      <c r="A1935" s="381" t="s">
        <v>558</v>
      </c>
      <c r="B1935" s="381" t="s">
        <v>9025</v>
      </c>
      <c r="C1935" s="381">
        <v>25</v>
      </c>
      <c r="D1935" s="381">
        <v>3</v>
      </c>
      <c r="E1935" s="381" t="s">
        <v>9016</v>
      </c>
      <c r="F1935" s="381" t="s">
        <v>9015</v>
      </c>
      <c r="G1935" s="381" t="s">
        <v>9005</v>
      </c>
      <c r="H1935" s="381">
        <v>67200</v>
      </c>
      <c r="I1935" s="381">
        <v>28000</v>
      </c>
      <c r="J1935" s="381">
        <v>32000</v>
      </c>
      <c r="K1935" s="381">
        <v>36000</v>
      </c>
      <c r="L1935" s="381">
        <v>40000</v>
      </c>
      <c r="M1935" s="381">
        <v>43200</v>
      </c>
      <c r="N1935" s="381">
        <v>46400</v>
      </c>
      <c r="O1935" s="381">
        <v>49600</v>
      </c>
      <c r="P1935" s="381">
        <v>52800</v>
      </c>
      <c r="Q1935" s="381">
        <v>16800</v>
      </c>
      <c r="R1935" s="381">
        <v>19200</v>
      </c>
      <c r="S1935" s="381">
        <v>21600</v>
      </c>
      <c r="T1935" s="381">
        <v>24600</v>
      </c>
      <c r="U1935" s="381">
        <v>28780</v>
      </c>
      <c r="V1935" s="381">
        <v>32960</v>
      </c>
      <c r="W1935" s="381">
        <v>37140</v>
      </c>
      <c r="X1935" s="381">
        <v>41320</v>
      </c>
      <c r="Y1935" s="381">
        <v>44800</v>
      </c>
      <c r="Z1935" s="381">
        <v>51200</v>
      </c>
      <c r="AA1935" s="381">
        <v>57600</v>
      </c>
      <c r="AB1935" s="381">
        <v>64000</v>
      </c>
      <c r="AC1935" s="381">
        <v>69150</v>
      </c>
      <c r="AD1935" s="381">
        <v>74250</v>
      </c>
      <c r="AE1935" s="381">
        <v>79400</v>
      </c>
      <c r="AF1935" s="381">
        <v>84500</v>
      </c>
      <c r="AG1935" s="381">
        <v>6320</v>
      </c>
      <c r="AH1935" s="381" t="s">
        <v>9024</v>
      </c>
      <c r="AI1935" s="381" t="s">
        <v>8443</v>
      </c>
      <c r="AJ1935" s="381">
        <v>1</v>
      </c>
    </row>
    <row r="1936" spans="1:36">
      <c r="A1936" s="381" t="s">
        <v>558</v>
      </c>
      <c r="B1936" s="381" t="s">
        <v>9023</v>
      </c>
      <c r="C1936" s="381">
        <v>25</v>
      </c>
      <c r="D1936" s="381">
        <v>3</v>
      </c>
      <c r="E1936" s="381" t="s">
        <v>9016</v>
      </c>
      <c r="F1936" s="381" t="s">
        <v>9015</v>
      </c>
      <c r="G1936" s="381" t="s">
        <v>9005</v>
      </c>
      <c r="H1936" s="381">
        <v>67200</v>
      </c>
      <c r="I1936" s="381">
        <v>28000</v>
      </c>
      <c r="J1936" s="381">
        <v>32000</v>
      </c>
      <c r="K1936" s="381">
        <v>36000</v>
      </c>
      <c r="L1936" s="381">
        <v>40000</v>
      </c>
      <c r="M1936" s="381">
        <v>43200</v>
      </c>
      <c r="N1936" s="381">
        <v>46400</v>
      </c>
      <c r="O1936" s="381">
        <v>49600</v>
      </c>
      <c r="P1936" s="381">
        <v>52800</v>
      </c>
      <c r="Q1936" s="381">
        <v>16800</v>
      </c>
      <c r="R1936" s="381">
        <v>19200</v>
      </c>
      <c r="S1936" s="381">
        <v>21600</v>
      </c>
      <c r="T1936" s="381">
        <v>24600</v>
      </c>
      <c r="U1936" s="381">
        <v>28780</v>
      </c>
      <c r="V1936" s="381">
        <v>32960</v>
      </c>
      <c r="W1936" s="381">
        <v>37140</v>
      </c>
      <c r="X1936" s="381">
        <v>41320</v>
      </c>
      <c r="Y1936" s="381">
        <v>44800</v>
      </c>
      <c r="Z1936" s="381">
        <v>51200</v>
      </c>
      <c r="AA1936" s="381">
        <v>57600</v>
      </c>
      <c r="AB1936" s="381">
        <v>64000</v>
      </c>
      <c r="AC1936" s="381">
        <v>69150</v>
      </c>
      <c r="AD1936" s="381">
        <v>74250</v>
      </c>
      <c r="AE1936" s="381">
        <v>79400</v>
      </c>
      <c r="AF1936" s="381">
        <v>84500</v>
      </c>
      <c r="AG1936" s="381">
        <v>6320</v>
      </c>
      <c r="AH1936" s="381" t="s">
        <v>2494</v>
      </c>
      <c r="AI1936" s="381" t="s">
        <v>8443</v>
      </c>
      <c r="AJ1936" s="381">
        <v>1</v>
      </c>
    </row>
    <row r="1937" spans="1:36">
      <c r="A1937" s="381" t="s">
        <v>558</v>
      </c>
      <c r="B1937" s="381" t="s">
        <v>9022</v>
      </c>
      <c r="C1937" s="381">
        <v>25</v>
      </c>
      <c r="D1937" s="381">
        <v>3</v>
      </c>
      <c r="E1937" s="381" t="s">
        <v>9007</v>
      </c>
      <c r="F1937" s="381" t="s">
        <v>9006</v>
      </c>
      <c r="G1937" s="381" t="s">
        <v>9005</v>
      </c>
      <c r="H1937" s="381">
        <v>72900</v>
      </c>
      <c r="I1937" s="381">
        <v>28000</v>
      </c>
      <c r="J1937" s="381">
        <v>32000</v>
      </c>
      <c r="K1937" s="381">
        <v>36000</v>
      </c>
      <c r="L1937" s="381">
        <v>40000</v>
      </c>
      <c r="M1937" s="381">
        <v>43200</v>
      </c>
      <c r="N1937" s="381">
        <v>46400</v>
      </c>
      <c r="O1937" s="381">
        <v>49600</v>
      </c>
      <c r="P1937" s="381">
        <v>52800</v>
      </c>
      <c r="Q1937" s="381">
        <v>16800</v>
      </c>
      <c r="R1937" s="381">
        <v>19200</v>
      </c>
      <c r="S1937" s="381">
        <v>21600</v>
      </c>
      <c r="T1937" s="381">
        <v>24600</v>
      </c>
      <c r="U1937" s="381">
        <v>28780</v>
      </c>
      <c r="V1937" s="381">
        <v>32960</v>
      </c>
      <c r="W1937" s="381">
        <v>37140</v>
      </c>
      <c r="X1937" s="381">
        <v>41320</v>
      </c>
      <c r="Y1937" s="381">
        <v>44800</v>
      </c>
      <c r="Z1937" s="381">
        <v>51200</v>
      </c>
      <c r="AA1937" s="381">
        <v>57600</v>
      </c>
      <c r="AB1937" s="381">
        <v>64000</v>
      </c>
      <c r="AC1937" s="381">
        <v>69150</v>
      </c>
      <c r="AD1937" s="381">
        <v>74250</v>
      </c>
      <c r="AE1937" s="381">
        <v>79400</v>
      </c>
      <c r="AF1937" s="381">
        <v>84500</v>
      </c>
      <c r="AG1937" s="381">
        <v>9999</v>
      </c>
      <c r="AH1937" s="381" t="s">
        <v>9021</v>
      </c>
      <c r="AI1937" s="381" t="s">
        <v>8443</v>
      </c>
      <c r="AJ1937" s="381">
        <v>1</v>
      </c>
    </row>
    <row r="1938" spans="1:36">
      <c r="A1938" s="381" t="s">
        <v>558</v>
      </c>
      <c r="B1938" s="381" t="s">
        <v>9020</v>
      </c>
      <c r="C1938" s="381">
        <v>25</v>
      </c>
      <c r="D1938" s="381">
        <v>3</v>
      </c>
      <c r="E1938" s="381" t="s">
        <v>9007</v>
      </c>
      <c r="F1938" s="381" t="s">
        <v>9006</v>
      </c>
      <c r="G1938" s="381" t="s">
        <v>9005</v>
      </c>
      <c r="H1938" s="381">
        <v>72900</v>
      </c>
      <c r="I1938" s="381">
        <v>28000</v>
      </c>
      <c r="J1938" s="381">
        <v>32000</v>
      </c>
      <c r="K1938" s="381">
        <v>36000</v>
      </c>
      <c r="L1938" s="381">
        <v>40000</v>
      </c>
      <c r="M1938" s="381">
        <v>43200</v>
      </c>
      <c r="N1938" s="381">
        <v>46400</v>
      </c>
      <c r="O1938" s="381">
        <v>49600</v>
      </c>
      <c r="P1938" s="381">
        <v>52800</v>
      </c>
      <c r="Q1938" s="381">
        <v>16800</v>
      </c>
      <c r="R1938" s="381">
        <v>19200</v>
      </c>
      <c r="S1938" s="381">
        <v>21600</v>
      </c>
      <c r="T1938" s="381">
        <v>24600</v>
      </c>
      <c r="U1938" s="381">
        <v>28780</v>
      </c>
      <c r="V1938" s="381">
        <v>32960</v>
      </c>
      <c r="W1938" s="381">
        <v>37140</v>
      </c>
      <c r="X1938" s="381">
        <v>41320</v>
      </c>
      <c r="Y1938" s="381">
        <v>44800</v>
      </c>
      <c r="Z1938" s="381">
        <v>51200</v>
      </c>
      <c r="AA1938" s="381">
        <v>57600</v>
      </c>
      <c r="AB1938" s="381">
        <v>64000</v>
      </c>
      <c r="AC1938" s="381">
        <v>69150</v>
      </c>
      <c r="AD1938" s="381">
        <v>74250</v>
      </c>
      <c r="AE1938" s="381">
        <v>79400</v>
      </c>
      <c r="AF1938" s="381">
        <v>84500</v>
      </c>
      <c r="AG1938" s="381">
        <v>9999</v>
      </c>
      <c r="AH1938" s="381" t="s">
        <v>9019</v>
      </c>
      <c r="AI1938" s="381" t="s">
        <v>8443</v>
      </c>
      <c r="AJ1938" s="381">
        <v>1</v>
      </c>
    </row>
    <row r="1939" spans="1:36">
      <c r="A1939" s="381" t="s">
        <v>558</v>
      </c>
      <c r="B1939" s="381" t="s">
        <v>9018</v>
      </c>
      <c r="C1939" s="381">
        <v>25</v>
      </c>
      <c r="D1939" s="381">
        <v>3</v>
      </c>
      <c r="E1939" s="381" t="s">
        <v>9007</v>
      </c>
      <c r="F1939" s="381" t="s">
        <v>9006</v>
      </c>
      <c r="G1939" s="381" t="s">
        <v>9005</v>
      </c>
      <c r="H1939" s="381">
        <v>72900</v>
      </c>
      <c r="I1939" s="381">
        <v>28000</v>
      </c>
      <c r="J1939" s="381">
        <v>32000</v>
      </c>
      <c r="K1939" s="381">
        <v>36000</v>
      </c>
      <c r="L1939" s="381">
        <v>40000</v>
      </c>
      <c r="M1939" s="381">
        <v>43200</v>
      </c>
      <c r="N1939" s="381">
        <v>46400</v>
      </c>
      <c r="O1939" s="381">
        <v>49600</v>
      </c>
      <c r="P1939" s="381">
        <v>52800</v>
      </c>
      <c r="Q1939" s="381">
        <v>16800</v>
      </c>
      <c r="R1939" s="381">
        <v>19200</v>
      </c>
      <c r="S1939" s="381">
        <v>21600</v>
      </c>
      <c r="T1939" s="381">
        <v>24600</v>
      </c>
      <c r="U1939" s="381">
        <v>28780</v>
      </c>
      <c r="V1939" s="381">
        <v>32960</v>
      </c>
      <c r="W1939" s="381">
        <v>37140</v>
      </c>
      <c r="X1939" s="381">
        <v>41320</v>
      </c>
      <c r="Y1939" s="381">
        <v>44800</v>
      </c>
      <c r="Z1939" s="381">
        <v>51200</v>
      </c>
      <c r="AA1939" s="381">
        <v>57600</v>
      </c>
      <c r="AB1939" s="381">
        <v>64000</v>
      </c>
      <c r="AC1939" s="381">
        <v>69150</v>
      </c>
      <c r="AD1939" s="381">
        <v>74250</v>
      </c>
      <c r="AE1939" s="381">
        <v>79400</v>
      </c>
      <c r="AF1939" s="381">
        <v>84500</v>
      </c>
      <c r="AG1939" s="381">
        <v>9999</v>
      </c>
      <c r="AH1939" s="381" t="s">
        <v>2529</v>
      </c>
      <c r="AI1939" s="381" t="s">
        <v>8443</v>
      </c>
      <c r="AJ1939" s="381">
        <v>1</v>
      </c>
    </row>
    <row r="1940" spans="1:36">
      <c r="A1940" s="381" t="s">
        <v>558</v>
      </c>
      <c r="B1940" s="381" t="s">
        <v>9017</v>
      </c>
      <c r="C1940" s="381">
        <v>25</v>
      </c>
      <c r="D1940" s="381">
        <v>3</v>
      </c>
      <c r="E1940" s="381" t="s">
        <v>9016</v>
      </c>
      <c r="F1940" s="381" t="s">
        <v>9015</v>
      </c>
      <c r="G1940" s="381" t="s">
        <v>9005</v>
      </c>
      <c r="H1940" s="381">
        <v>67200</v>
      </c>
      <c r="I1940" s="381">
        <v>28000</v>
      </c>
      <c r="J1940" s="381">
        <v>32000</v>
      </c>
      <c r="K1940" s="381">
        <v>36000</v>
      </c>
      <c r="L1940" s="381">
        <v>40000</v>
      </c>
      <c r="M1940" s="381">
        <v>43200</v>
      </c>
      <c r="N1940" s="381">
        <v>46400</v>
      </c>
      <c r="O1940" s="381">
        <v>49600</v>
      </c>
      <c r="P1940" s="381">
        <v>52800</v>
      </c>
      <c r="Q1940" s="381">
        <v>16800</v>
      </c>
      <c r="R1940" s="381">
        <v>19200</v>
      </c>
      <c r="S1940" s="381">
        <v>21600</v>
      </c>
      <c r="T1940" s="381">
        <v>24600</v>
      </c>
      <c r="U1940" s="381">
        <v>28780</v>
      </c>
      <c r="V1940" s="381">
        <v>32960</v>
      </c>
      <c r="W1940" s="381">
        <v>37140</v>
      </c>
      <c r="X1940" s="381">
        <v>41320</v>
      </c>
      <c r="Y1940" s="381">
        <v>44800</v>
      </c>
      <c r="Z1940" s="381">
        <v>51200</v>
      </c>
      <c r="AA1940" s="381">
        <v>57600</v>
      </c>
      <c r="AB1940" s="381">
        <v>64000</v>
      </c>
      <c r="AC1940" s="381">
        <v>69150</v>
      </c>
      <c r="AD1940" s="381">
        <v>74250</v>
      </c>
      <c r="AE1940" s="381">
        <v>79400</v>
      </c>
      <c r="AF1940" s="381">
        <v>84500</v>
      </c>
      <c r="AG1940" s="381">
        <v>6320</v>
      </c>
      <c r="AH1940" s="381" t="s">
        <v>2108</v>
      </c>
      <c r="AI1940" s="381" t="s">
        <v>8443</v>
      </c>
      <c r="AJ1940" s="381">
        <v>1</v>
      </c>
    </row>
    <row r="1941" spans="1:36">
      <c r="A1941" s="381" t="s">
        <v>558</v>
      </c>
      <c r="B1941" s="381" t="s">
        <v>9014</v>
      </c>
      <c r="C1941" s="381">
        <v>25</v>
      </c>
      <c r="D1941" s="381">
        <v>3</v>
      </c>
      <c r="E1941" s="381" t="s">
        <v>9007</v>
      </c>
      <c r="F1941" s="381" t="s">
        <v>9006</v>
      </c>
      <c r="G1941" s="381" t="s">
        <v>9005</v>
      </c>
      <c r="H1941" s="381">
        <v>72900</v>
      </c>
      <c r="I1941" s="381">
        <v>28000</v>
      </c>
      <c r="J1941" s="381">
        <v>32000</v>
      </c>
      <c r="K1941" s="381">
        <v>36000</v>
      </c>
      <c r="L1941" s="381">
        <v>40000</v>
      </c>
      <c r="M1941" s="381">
        <v>43200</v>
      </c>
      <c r="N1941" s="381">
        <v>46400</v>
      </c>
      <c r="O1941" s="381">
        <v>49600</v>
      </c>
      <c r="P1941" s="381">
        <v>52800</v>
      </c>
      <c r="Q1941" s="381">
        <v>16800</v>
      </c>
      <c r="R1941" s="381">
        <v>19200</v>
      </c>
      <c r="S1941" s="381">
        <v>21600</v>
      </c>
      <c r="T1941" s="381">
        <v>24600</v>
      </c>
      <c r="U1941" s="381">
        <v>28780</v>
      </c>
      <c r="V1941" s="381">
        <v>32960</v>
      </c>
      <c r="W1941" s="381">
        <v>37140</v>
      </c>
      <c r="X1941" s="381">
        <v>41320</v>
      </c>
      <c r="Y1941" s="381">
        <v>44800</v>
      </c>
      <c r="Z1941" s="381">
        <v>51200</v>
      </c>
      <c r="AA1941" s="381">
        <v>57600</v>
      </c>
      <c r="AB1941" s="381">
        <v>64000</v>
      </c>
      <c r="AC1941" s="381">
        <v>69150</v>
      </c>
      <c r="AD1941" s="381">
        <v>74250</v>
      </c>
      <c r="AE1941" s="381">
        <v>79400</v>
      </c>
      <c r="AF1941" s="381">
        <v>84500</v>
      </c>
      <c r="AG1941" s="381">
        <v>9999</v>
      </c>
      <c r="AH1941" s="381" t="s">
        <v>9013</v>
      </c>
      <c r="AI1941" s="381" t="s">
        <v>8443</v>
      </c>
      <c r="AJ1941" s="381">
        <v>1</v>
      </c>
    </row>
    <row r="1942" spans="1:36">
      <c r="A1942" s="381" t="s">
        <v>558</v>
      </c>
      <c r="B1942" s="381" t="s">
        <v>9012</v>
      </c>
      <c r="C1942" s="381">
        <v>25</v>
      </c>
      <c r="D1942" s="381">
        <v>3</v>
      </c>
      <c r="E1942" s="381" t="s">
        <v>9007</v>
      </c>
      <c r="F1942" s="381" t="s">
        <v>9006</v>
      </c>
      <c r="G1942" s="381" t="s">
        <v>9005</v>
      </c>
      <c r="H1942" s="381">
        <v>72900</v>
      </c>
      <c r="I1942" s="381">
        <v>28000</v>
      </c>
      <c r="J1942" s="381">
        <v>32000</v>
      </c>
      <c r="K1942" s="381">
        <v>36000</v>
      </c>
      <c r="L1942" s="381">
        <v>40000</v>
      </c>
      <c r="M1942" s="381">
        <v>43200</v>
      </c>
      <c r="N1942" s="381">
        <v>46400</v>
      </c>
      <c r="O1942" s="381">
        <v>49600</v>
      </c>
      <c r="P1942" s="381">
        <v>52800</v>
      </c>
      <c r="Q1942" s="381">
        <v>16800</v>
      </c>
      <c r="R1942" s="381">
        <v>19200</v>
      </c>
      <c r="S1942" s="381">
        <v>21600</v>
      </c>
      <c r="T1942" s="381">
        <v>24600</v>
      </c>
      <c r="U1942" s="381">
        <v>28780</v>
      </c>
      <c r="V1942" s="381">
        <v>32960</v>
      </c>
      <c r="W1942" s="381">
        <v>37140</v>
      </c>
      <c r="X1942" s="381">
        <v>41320</v>
      </c>
      <c r="Y1942" s="381">
        <v>44800</v>
      </c>
      <c r="Z1942" s="381">
        <v>51200</v>
      </c>
      <c r="AA1942" s="381">
        <v>57600</v>
      </c>
      <c r="AB1942" s="381">
        <v>64000</v>
      </c>
      <c r="AC1942" s="381">
        <v>69150</v>
      </c>
      <c r="AD1942" s="381">
        <v>74250</v>
      </c>
      <c r="AE1942" s="381">
        <v>79400</v>
      </c>
      <c r="AF1942" s="381">
        <v>84500</v>
      </c>
      <c r="AG1942" s="381">
        <v>9999</v>
      </c>
      <c r="AH1942" s="381" t="s">
        <v>2343</v>
      </c>
      <c r="AI1942" s="381" t="s">
        <v>8443</v>
      </c>
      <c r="AJ1942" s="381">
        <v>1</v>
      </c>
    </row>
    <row r="1943" spans="1:36">
      <c r="A1943" s="381" t="s">
        <v>558</v>
      </c>
      <c r="B1943" s="381" t="s">
        <v>9011</v>
      </c>
      <c r="C1943" s="381">
        <v>25</v>
      </c>
      <c r="D1943" s="381">
        <v>3</v>
      </c>
      <c r="E1943" s="381" t="s">
        <v>9007</v>
      </c>
      <c r="F1943" s="381" t="s">
        <v>9006</v>
      </c>
      <c r="G1943" s="381" t="s">
        <v>9005</v>
      </c>
      <c r="H1943" s="381">
        <v>72900</v>
      </c>
      <c r="I1943" s="381">
        <v>28000</v>
      </c>
      <c r="J1943" s="381">
        <v>32000</v>
      </c>
      <c r="K1943" s="381">
        <v>36000</v>
      </c>
      <c r="L1943" s="381">
        <v>40000</v>
      </c>
      <c r="M1943" s="381">
        <v>43200</v>
      </c>
      <c r="N1943" s="381">
        <v>46400</v>
      </c>
      <c r="O1943" s="381">
        <v>49600</v>
      </c>
      <c r="P1943" s="381">
        <v>52800</v>
      </c>
      <c r="Q1943" s="381">
        <v>16800</v>
      </c>
      <c r="R1943" s="381">
        <v>19200</v>
      </c>
      <c r="S1943" s="381">
        <v>21600</v>
      </c>
      <c r="T1943" s="381">
        <v>24600</v>
      </c>
      <c r="U1943" s="381">
        <v>28780</v>
      </c>
      <c r="V1943" s="381">
        <v>32960</v>
      </c>
      <c r="W1943" s="381">
        <v>37140</v>
      </c>
      <c r="X1943" s="381">
        <v>41320</v>
      </c>
      <c r="Y1943" s="381">
        <v>44800</v>
      </c>
      <c r="Z1943" s="381">
        <v>51200</v>
      </c>
      <c r="AA1943" s="381">
        <v>57600</v>
      </c>
      <c r="AB1943" s="381">
        <v>64000</v>
      </c>
      <c r="AC1943" s="381">
        <v>69150</v>
      </c>
      <c r="AD1943" s="381">
        <v>74250</v>
      </c>
      <c r="AE1943" s="381">
        <v>79400</v>
      </c>
      <c r="AF1943" s="381">
        <v>84500</v>
      </c>
      <c r="AG1943" s="381">
        <v>9999</v>
      </c>
      <c r="AH1943" s="381" t="s">
        <v>9010</v>
      </c>
      <c r="AI1943" s="381" t="s">
        <v>8443</v>
      </c>
      <c r="AJ1943" s="381">
        <v>1</v>
      </c>
    </row>
    <row r="1944" spans="1:36">
      <c r="A1944" s="381" t="s">
        <v>558</v>
      </c>
      <c r="B1944" s="381" t="s">
        <v>9009</v>
      </c>
      <c r="C1944" s="381">
        <v>25</v>
      </c>
      <c r="D1944" s="381">
        <v>3</v>
      </c>
      <c r="E1944" s="381" t="s">
        <v>9007</v>
      </c>
      <c r="F1944" s="381" t="s">
        <v>9006</v>
      </c>
      <c r="G1944" s="381" t="s">
        <v>9005</v>
      </c>
      <c r="H1944" s="381">
        <v>72900</v>
      </c>
      <c r="I1944" s="381">
        <v>28000</v>
      </c>
      <c r="J1944" s="381">
        <v>32000</v>
      </c>
      <c r="K1944" s="381">
        <v>36000</v>
      </c>
      <c r="L1944" s="381">
        <v>40000</v>
      </c>
      <c r="M1944" s="381">
        <v>43200</v>
      </c>
      <c r="N1944" s="381">
        <v>46400</v>
      </c>
      <c r="O1944" s="381">
        <v>49600</v>
      </c>
      <c r="P1944" s="381">
        <v>52800</v>
      </c>
      <c r="Q1944" s="381">
        <v>16800</v>
      </c>
      <c r="R1944" s="381">
        <v>19200</v>
      </c>
      <c r="S1944" s="381">
        <v>21600</v>
      </c>
      <c r="T1944" s="381">
        <v>24600</v>
      </c>
      <c r="U1944" s="381">
        <v>28780</v>
      </c>
      <c r="V1944" s="381">
        <v>32960</v>
      </c>
      <c r="W1944" s="381">
        <v>37140</v>
      </c>
      <c r="X1944" s="381">
        <v>41320</v>
      </c>
      <c r="Y1944" s="381">
        <v>44800</v>
      </c>
      <c r="Z1944" s="381">
        <v>51200</v>
      </c>
      <c r="AA1944" s="381">
        <v>57600</v>
      </c>
      <c r="AB1944" s="381">
        <v>64000</v>
      </c>
      <c r="AC1944" s="381">
        <v>69150</v>
      </c>
      <c r="AD1944" s="381">
        <v>74250</v>
      </c>
      <c r="AE1944" s="381">
        <v>79400</v>
      </c>
      <c r="AF1944" s="381">
        <v>84500</v>
      </c>
      <c r="AG1944" s="381">
        <v>9999</v>
      </c>
      <c r="AH1944" s="381" t="s">
        <v>2337</v>
      </c>
      <c r="AI1944" s="381" t="s">
        <v>8443</v>
      </c>
      <c r="AJ1944" s="381">
        <v>1</v>
      </c>
    </row>
    <row r="1945" spans="1:36">
      <c r="A1945" s="381" t="s">
        <v>558</v>
      </c>
      <c r="B1945" s="381" t="s">
        <v>9008</v>
      </c>
      <c r="C1945" s="381">
        <v>25</v>
      </c>
      <c r="D1945" s="381">
        <v>3</v>
      </c>
      <c r="E1945" s="381" t="s">
        <v>9007</v>
      </c>
      <c r="F1945" s="381" t="s">
        <v>9006</v>
      </c>
      <c r="G1945" s="381" t="s">
        <v>9005</v>
      </c>
      <c r="H1945" s="381">
        <v>72900</v>
      </c>
      <c r="I1945" s="381">
        <v>28000</v>
      </c>
      <c r="J1945" s="381">
        <v>32000</v>
      </c>
      <c r="K1945" s="381">
        <v>36000</v>
      </c>
      <c r="L1945" s="381">
        <v>40000</v>
      </c>
      <c r="M1945" s="381">
        <v>43200</v>
      </c>
      <c r="N1945" s="381">
        <v>46400</v>
      </c>
      <c r="O1945" s="381">
        <v>49600</v>
      </c>
      <c r="P1945" s="381">
        <v>52800</v>
      </c>
      <c r="Q1945" s="381">
        <v>16800</v>
      </c>
      <c r="R1945" s="381">
        <v>19200</v>
      </c>
      <c r="S1945" s="381">
        <v>21600</v>
      </c>
      <c r="T1945" s="381">
        <v>24600</v>
      </c>
      <c r="U1945" s="381">
        <v>28780</v>
      </c>
      <c r="V1945" s="381">
        <v>32960</v>
      </c>
      <c r="W1945" s="381">
        <v>37140</v>
      </c>
      <c r="X1945" s="381">
        <v>41320</v>
      </c>
      <c r="Y1945" s="381">
        <v>44800</v>
      </c>
      <c r="Z1945" s="381">
        <v>51200</v>
      </c>
      <c r="AA1945" s="381">
        <v>57600</v>
      </c>
      <c r="AB1945" s="381">
        <v>64000</v>
      </c>
      <c r="AC1945" s="381">
        <v>69150</v>
      </c>
      <c r="AD1945" s="381">
        <v>74250</v>
      </c>
      <c r="AE1945" s="381">
        <v>79400</v>
      </c>
      <c r="AF1945" s="381">
        <v>84500</v>
      </c>
      <c r="AG1945" s="381">
        <v>9999</v>
      </c>
      <c r="AH1945" s="381" t="s">
        <v>2100</v>
      </c>
      <c r="AI1945" s="381" t="s">
        <v>8443</v>
      </c>
      <c r="AJ1945" s="381">
        <v>1</v>
      </c>
    </row>
    <row r="1946" spans="1:36">
      <c r="A1946" s="381" t="s">
        <v>558</v>
      </c>
      <c r="B1946" s="381" t="s">
        <v>9004</v>
      </c>
      <c r="C1946" s="381">
        <v>25</v>
      </c>
      <c r="D1946" s="381">
        <v>5</v>
      </c>
      <c r="E1946" s="381" t="s">
        <v>8984</v>
      </c>
      <c r="F1946" s="381" t="s">
        <v>8983</v>
      </c>
      <c r="G1946" s="381" t="s">
        <v>4417</v>
      </c>
      <c r="H1946" s="381">
        <v>62200</v>
      </c>
      <c r="I1946" s="381">
        <v>22050</v>
      </c>
      <c r="J1946" s="381">
        <v>25200</v>
      </c>
      <c r="K1946" s="381">
        <v>28350</v>
      </c>
      <c r="L1946" s="381">
        <v>31500</v>
      </c>
      <c r="M1946" s="381">
        <v>34050</v>
      </c>
      <c r="N1946" s="381">
        <v>36550</v>
      </c>
      <c r="O1946" s="381">
        <v>39100</v>
      </c>
      <c r="P1946" s="381">
        <v>41600</v>
      </c>
      <c r="Q1946" s="381">
        <v>13250</v>
      </c>
      <c r="R1946" s="381">
        <v>16240</v>
      </c>
      <c r="S1946" s="381">
        <v>20420</v>
      </c>
      <c r="T1946" s="381">
        <v>24600</v>
      </c>
      <c r="U1946" s="381">
        <v>28780</v>
      </c>
      <c r="V1946" s="381">
        <v>32960</v>
      </c>
      <c r="W1946" s="381">
        <v>37140</v>
      </c>
      <c r="X1946" s="381">
        <v>41320</v>
      </c>
      <c r="Y1946" s="381">
        <v>35250</v>
      </c>
      <c r="Z1946" s="381">
        <v>40300</v>
      </c>
      <c r="AA1946" s="381">
        <v>45350</v>
      </c>
      <c r="AB1946" s="381">
        <v>50350</v>
      </c>
      <c r="AC1946" s="381">
        <v>54400</v>
      </c>
      <c r="AD1946" s="381">
        <v>58450</v>
      </c>
      <c r="AE1946" s="381">
        <v>62450</v>
      </c>
      <c r="AF1946" s="381">
        <v>66500</v>
      </c>
      <c r="AG1946" s="381">
        <v>5400</v>
      </c>
      <c r="AH1946" s="381" t="s">
        <v>9003</v>
      </c>
      <c r="AI1946" s="381" t="s">
        <v>8443</v>
      </c>
      <c r="AJ1946" s="381">
        <v>1</v>
      </c>
    </row>
    <row r="1947" spans="1:36">
      <c r="A1947" s="381" t="s">
        <v>558</v>
      </c>
      <c r="B1947" s="381" t="s">
        <v>9002</v>
      </c>
      <c r="C1947" s="381">
        <v>25</v>
      </c>
      <c r="D1947" s="381">
        <v>5</v>
      </c>
      <c r="E1947" s="381" t="s">
        <v>4347</v>
      </c>
      <c r="F1947" s="381" t="s">
        <v>4346</v>
      </c>
      <c r="G1947" s="381" t="s">
        <v>4417</v>
      </c>
      <c r="H1947" s="381">
        <v>72100</v>
      </c>
      <c r="I1947" s="381">
        <v>25250</v>
      </c>
      <c r="J1947" s="381">
        <v>28850</v>
      </c>
      <c r="K1947" s="381">
        <v>32450</v>
      </c>
      <c r="L1947" s="381">
        <v>36050</v>
      </c>
      <c r="M1947" s="381">
        <v>38950</v>
      </c>
      <c r="N1947" s="381">
        <v>41850</v>
      </c>
      <c r="O1947" s="381">
        <v>44750</v>
      </c>
      <c r="P1947" s="381">
        <v>47600</v>
      </c>
      <c r="Q1947" s="381">
        <v>15200</v>
      </c>
      <c r="R1947" s="381">
        <v>17350</v>
      </c>
      <c r="S1947" s="381">
        <v>20420</v>
      </c>
      <c r="T1947" s="381">
        <v>24600</v>
      </c>
      <c r="U1947" s="381">
        <v>28780</v>
      </c>
      <c r="V1947" s="381">
        <v>32960</v>
      </c>
      <c r="W1947" s="381">
        <v>37140</v>
      </c>
      <c r="X1947" s="381">
        <v>41320</v>
      </c>
      <c r="Y1947" s="381">
        <v>40400</v>
      </c>
      <c r="Z1947" s="381">
        <v>46200</v>
      </c>
      <c r="AA1947" s="381">
        <v>51950</v>
      </c>
      <c r="AB1947" s="381">
        <v>57700</v>
      </c>
      <c r="AC1947" s="381">
        <v>62350</v>
      </c>
      <c r="AD1947" s="381">
        <v>66950</v>
      </c>
      <c r="AE1947" s="381">
        <v>71550</v>
      </c>
      <c r="AF1947" s="381">
        <v>76200</v>
      </c>
      <c r="AG1947" s="381">
        <v>6480</v>
      </c>
      <c r="AH1947" s="381" t="s">
        <v>9001</v>
      </c>
      <c r="AI1947" s="381" t="s">
        <v>8443</v>
      </c>
      <c r="AJ1947" s="381">
        <v>1</v>
      </c>
    </row>
    <row r="1948" spans="1:36">
      <c r="A1948" s="381" t="s">
        <v>558</v>
      </c>
      <c r="B1948" s="381" t="s">
        <v>9000</v>
      </c>
      <c r="C1948" s="381">
        <v>25</v>
      </c>
      <c r="D1948" s="381">
        <v>5</v>
      </c>
      <c r="E1948" s="381" t="s">
        <v>8966</v>
      </c>
      <c r="F1948" s="381" t="s">
        <v>8965</v>
      </c>
      <c r="G1948" s="381" t="s">
        <v>4417</v>
      </c>
      <c r="H1948" s="381">
        <v>94400</v>
      </c>
      <c r="I1948" s="381">
        <v>31500</v>
      </c>
      <c r="J1948" s="381">
        <v>36000</v>
      </c>
      <c r="K1948" s="381">
        <v>40500</v>
      </c>
      <c r="L1948" s="381">
        <v>45000</v>
      </c>
      <c r="M1948" s="381">
        <v>48600</v>
      </c>
      <c r="N1948" s="381">
        <v>52200</v>
      </c>
      <c r="O1948" s="381">
        <v>55800</v>
      </c>
      <c r="P1948" s="381">
        <v>59400</v>
      </c>
      <c r="Q1948" s="381">
        <v>18900</v>
      </c>
      <c r="R1948" s="381">
        <v>21600</v>
      </c>
      <c r="S1948" s="381">
        <v>24300</v>
      </c>
      <c r="T1948" s="381">
        <v>27000</v>
      </c>
      <c r="U1948" s="381">
        <v>29200</v>
      </c>
      <c r="V1948" s="381">
        <v>32960</v>
      </c>
      <c r="W1948" s="381">
        <v>37140</v>
      </c>
      <c r="X1948" s="381">
        <v>41320</v>
      </c>
      <c r="Y1948" s="381">
        <v>47600</v>
      </c>
      <c r="Z1948" s="381">
        <v>54400</v>
      </c>
      <c r="AA1948" s="381">
        <v>61200</v>
      </c>
      <c r="AB1948" s="381">
        <v>68000</v>
      </c>
      <c r="AC1948" s="381">
        <v>73450</v>
      </c>
      <c r="AD1948" s="381">
        <v>78900</v>
      </c>
      <c r="AE1948" s="381">
        <v>84350</v>
      </c>
      <c r="AF1948" s="381">
        <v>89800</v>
      </c>
      <c r="AG1948" s="381">
        <v>1120</v>
      </c>
      <c r="AH1948" s="381" t="s">
        <v>8999</v>
      </c>
      <c r="AI1948" s="381" t="s">
        <v>8443</v>
      </c>
      <c r="AJ1948" s="381">
        <v>1</v>
      </c>
    </row>
    <row r="1949" spans="1:36">
      <c r="A1949" s="381" t="s">
        <v>558</v>
      </c>
      <c r="B1949" s="381" t="s">
        <v>8998</v>
      </c>
      <c r="C1949" s="381">
        <v>25</v>
      </c>
      <c r="D1949" s="381">
        <v>5</v>
      </c>
      <c r="E1949" s="381" t="s">
        <v>8984</v>
      </c>
      <c r="F1949" s="381" t="s">
        <v>8983</v>
      </c>
      <c r="G1949" s="381" t="s">
        <v>4417</v>
      </c>
      <c r="H1949" s="381">
        <v>62200</v>
      </c>
      <c r="I1949" s="381">
        <v>22050</v>
      </c>
      <c r="J1949" s="381">
        <v>25200</v>
      </c>
      <c r="K1949" s="381">
        <v>28350</v>
      </c>
      <c r="L1949" s="381">
        <v>31500</v>
      </c>
      <c r="M1949" s="381">
        <v>34050</v>
      </c>
      <c r="N1949" s="381">
        <v>36550</v>
      </c>
      <c r="O1949" s="381">
        <v>39100</v>
      </c>
      <c r="P1949" s="381">
        <v>41600</v>
      </c>
      <c r="Q1949" s="381">
        <v>13250</v>
      </c>
      <c r="R1949" s="381">
        <v>16240</v>
      </c>
      <c r="S1949" s="381">
        <v>20420</v>
      </c>
      <c r="T1949" s="381">
        <v>24600</v>
      </c>
      <c r="U1949" s="381">
        <v>28780</v>
      </c>
      <c r="V1949" s="381">
        <v>32960</v>
      </c>
      <c r="W1949" s="381">
        <v>37140</v>
      </c>
      <c r="X1949" s="381">
        <v>41320</v>
      </c>
      <c r="Y1949" s="381">
        <v>35250</v>
      </c>
      <c r="Z1949" s="381">
        <v>40300</v>
      </c>
      <c r="AA1949" s="381">
        <v>45350</v>
      </c>
      <c r="AB1949" s="381">
        <v>50350</v>
      </c>
      <c r="AC1949" s="381">
        <v>54400</v>
      </c>
      <c r="AD1949" s="381">
        <v>58450</v>
      </c>
      <c r="AE1949" s="381">
        <v>62450</v>
      </c>
      <c r="AF1949" s="381">
        <v>66500</v>
      </c>
      <c r="AG1949" s="381">
        <v>5400</v>
      </c>
      <c r="AH1949" s="381" t="s">
        <v>8997</v>
      </c>
      <c r="AI1949" s="381" t="s">
        <v>8443</v>
      </c>
      <c r="AJ1949" s="381">
        <v>1</v>
      </c>
    </row>
    <row r="1950" spans="1:36">
      <c r="A1950" s="381" t="s">
        <v>558</v>
      </c>
      <c r="B1950" s="381" t="s">
        <v>8996</v>
      </c>
      <c r="C1950" s="381">
        <v>25</v>
      </c>
      <c r="D1950" s="381">
        <v>5</v>
      </c>
      <c r="E1950" s="381" t="s">
        <v>8966</v>
      </c>
      <c r="F1950" s="381" t="s">
        <v>8965</v>
      </c>
      <c r="G1950" s="381" t="s">
        <v>4417</v>
      </c>
      <c r="H1950" s="381">
        <v>94400</v>
      </c>
      <c r="I1950" s="381">
        <v>31500</v>
      </c>
      <c r="J1950" s="381">
        <v>36000</v>
      </c>
      <c r="K1950" s="381">
        <v>40500</v>
      </c>
      <c r="L1950" s="381">
        <v>45000</v>
      </c>
      <c r="M1950" s="381">
        <v>48600</v>
      </c>
      <c r="N1950" s="381">
        <v>52200</v>
      </c>
      <c r="O1950" s="381">
        <v>55800</v>
      </c>
      <c r="P1950" s="381">
        <v>59400</v>
      </c>
      <c r="Q1950" s="381">
        <v>18900</v>
      </c>
      <c r="R1950" s="381">
        <v>21600</v>
      </c>
      <c r="S1950" s="381">
        <v>24300</v>
      </c>
      <c r="T1950" s="381">
        <v>27000</v>
      </c>
      <c r="U1950" s="381">
        <v>29200</v>
      </c>
      <c r="V1950" s="381">
        <v>32960</v>
      </c>
      <c r="W1950" s="381">
        <v>37140</v>
      </c>
      <c r="X1950" s="381">
        <v>41320</v>
      </c>
      <c r="Y1950" s="381">
        <v>47600</v>
      </c>
      <c r="Z1950" s="381">
        <v>54400</v>
      </c>
      <c r="AA1950" s="381">
        <v>61200</v>
      </c>
      <c r="AB1950" s="381">
        <v>68000</v>
      </c>
      <c r="AC1950" s="381">
        <v>73450</v>
      </c>
      <c r="AD1950" s="381">
        <v>78900</v>
      </c>
      <c r="AE1950" s="381">
        <v>84350</v>
      </c>
      <c r="AF1950" s="381">
        <v>89800</v>
      </c>
      <c r="AG1950" s="381">
        <v>1120</v>
      </c>
      <c r="AH1950" s="381" t="s">
        <v>8995</v>
      </c>
      <c r="AI1950" s="381" t="s">
        <v>8443</v>
      </c>
      <c r="AJ1950" s="381">
        <v>1</v>
      </c>
    </row>
    <row r="1951" spans="1:36">
      <c r="A1951" s="381" t="s">
        <v>558</v>
      </c>
      <c r="B1951" s="381" t="s">
        <v>8994</v>
      </c>
      <c r="C1951" s="381">
        <v>25</v>
      </c>
      <c r="D1951" s="381">
        <v>5</v>
      </c>
      <c r="E1951" s="381" t="s">
        <v>8977</v>
      </c>
      <c r="F1951" s="381" t="s">
        <v>8976</v>
      </c>
      <c r="G1951" s="381" t="s">
        <v>4417</v>
      </c>
      <c r="H1951" s="381">
        <v>113200</v>
      </c>
      <c r="I1951" s="381">
        <v>38100</v>
      </c>
      <c r="J1951" s="381">
        <v>43550</v>
      </c>
      <c r="K1951" s="381">
        <v>49000</v>
      </c>
      <c r="L1951" s="381">
        <v>54400</v>
      </c>
      <c r="M1951" s="381">
        <v>58800</v>
      </c>
      <c r="N1951" s="381">
        <v>63150</v>
      </c>
      <c r="O1951" s="381">
        <v>67500</v>
      </c>
      <c r="P1951" s="381">
        <v>71850</v>
      </c>
      <c r="Q1951" s="381">
        <v>22900</v>
      </c>
      <c r="R1951" s="381">
        <v>26150</v>
      </c>
      <c r="S1951" s="381">
        <v>29400</v>
      </c>
      <c r="T1951" s="381">
        <v>32650</v>
      </c>
      <c r="U1951" s="381">
        <v>35300</v>
      </c>
      <c r="V1951" s="381">
        <v>37900</v>
      </c>
      <c r="W1951" s="381">
        <v>40500</v>
      </c>
      <c r="X1951" s="381">
        <v>43100</v>
      </c>
      <c r="Y1951" s="381">
        <v>47600</v>
      </c>
      <c r="Z1951" s="381">
        <v>54400</v>
      </c>
      <c r="AA1951" s="381">
        <v>61200</v>
      </c>
      <c r="AB1951" s="381">
        <v>68000</v>
      </c>
      <c r="AC1951" s="381">
        <v>73450</v>
      </c>
      <c r="AD1951" s="381">
        <v>78900</v>
      </c>
      <c r="AE1951" s="381">
        <v>84350</v>
      </c>
      <c r="AF1951" s="381">
        <v>89800</v>
      </c>
      <c r="AG1951" s="381">
        <v>1200</v>
      </c>
      <c r="AH1951" s="381" t="s">
        <v>6438</v>
      </c>
      <c r="AI1951" s="381" t="s">
        <v>8443</v>
      </c>
      <c r="AJ1951" s="381">
        <v>1</v>
      </c>
    </row>
    <row r="1952" spans="1:36">
      <c r="A1952" s="381" t="s">
        <v>558</v>
      </c>
      <c r="B1952" s="381" t="s">
        <v>8993</v>
      </c>
      <c r="C1952" s="381">
        <v>25</v>
      </c>
      <c r="D1952" s="381">
        <v>5</v>
      </c>
      <c r="E1952" s="381" t="s">
        <v>8984</v>
      </c>
      <c r="F1952" s="381" t="s">
        <v>8983</v>
      </c>
      <c r="G1952" s="381" t="s">
        <v>4417</v>
      </c>
      <c r="H1952" s="381">
        <v>62200</v>
      </c>
      <c r="I1952" s="381">
        <v>22050</v>
      </c>
      <c r="J1952" s="381">
        <v>25200</v>
      </c>
      <c r="K1952" s="381">
        <v>28350</v>
      </c>
      <c r="L1952" s="381">
        <v>31500</v>
      </c>
      <c r="M1952" s="381">
        <v>34050</v>
      </c>
      <c r="N1952" s="381">
        <v>36550</v>
      </c>
      <c r="O1952" s="381">
        <v>39100</v>
      </c>
      <c r="P1952" s="381">
        <v>41600</v>
      </c>
      <c r="Q1952" s="381">
        <v>13250</v>
      </c>
      <c r="R1952" s="381">
        <v>16240</v>
      </c>
      <c r="S1952" s="381">
        <v>20420</v>
      </c>
      <c r="T1952" s="381">
        <v>24600</v>
      </c>
      <c r="U1952" s="381">
        <v>28780</v>
      </c>
      <c r="V1952" s="381">
        <v>32960</v>
      </c>
      <c r="W1952" s="381">
        <v>37140</v>
      </c>
      <c r="X1952" s="381">
        <v>41320</v>
      </c>
      <c r="Y1952" s="381">
        <v>35250</v>
      </c>
      <c r="Z1952" s="381">
        <v>40300</v>
      </c>
      <c r="AA1952" s="381">
        <v>45350</v>
      </c>
      <c r="AB1952" s="381">
        <v>50350</v>
      </c>
      <c r="AC1952" s="381">
        <v>54400</v>
      </c>
      <c r="AD1952" s="381">
        <v>58450</v>
      </c>
      <c r="AE1952" s="381">
        <v>62450</v>
      </c>
      <c r="AF1952" s="381">
        <v>66500</v>
      </c>
      <c r="AG1952" s="381">
        <v>5400</v>
      </c>
      <c r="AH1952" s="381" t="s">
        <v>8992</v>
      </c>
      <c r="AI1952" s="381" t="s">
        <v>8443</v>
      </c>
      <c r="AJ1952" s="381">
        <v>1</v>
      </c>
    </row>
    <row r="1953" spans="1:36">
      <c r="A1953" s="381" t="s">
        <v>558</v>
      </c>
      <c r="B1953" s="381" t="s">
        <v>8991</v>
      </c>
      <c r="C1953" s="381">
        <v>25</v>
      </c>
      <c r="D1953" s="381">
        <v>5</v>
      </c>
      <c r="E1953" s="381" t="s">
        <v>4347</v>
      </c>
      <c r="F1953" s="381" t="s">
        <v>4346</v>
      </c>
      <c r="G1953" s="381" t="s">
        <v>4417</v>
      </c>
      <c r="H1953" s="381">
        <v>72100</v>
      </c>
      <c r="I1953" s="381">
        <v>25250</v>
      </c>
      <c r="J1953" s="381">
        <v>28850</v>
      </c>
      <c r="K1953" s="381">
        <v>32450</v>
      </c>
      <c r="L1953" s="381">
        <v>36050</v>
      </c>
      <c r="M1953" s="381">
        <v>38950</v>
      </c>
      <c r="N1953" s="381">
        <v>41850</v>
      </c>
      <c r="O1953" s="381">
        <v>44750</v>
      </c>
      <c r="P1953" s="381">
        <v>47600</v>
      </c>
      <c r="Q1953" s="381">
        <v>15200</v>
      </c>
      <c r="R1953" s="381">
        <v>17350</v>
      </c>
      <c r="S1953" s="381">
        <v>20420</v>
      </c>
      <c r="T1953" s="381">
        <v>24600</v>
      </c>
      <c r="U1953" s="381">
        <v>28780</v>
      </c>
      <c r="V1953" s="381">
        <v>32960</v>
      </c>
      <c r="W1953" s="381">
        <v>37140</v>
      </c>
      <c r="X1953" s="381">
        <v>41320</v>
      </c>
      <c r="Y1953" s="381">
        <v>40400</v>
      </c>
      <c r="Z1953" s="381">
        <v>46200</v>
      </c>
      <c r="AA1953" s="381">
        <v>51950</v>
      </c>
      <c r="AB1953" s="381">
        <v>57700</v>
      </c>
      <c r="AC1953" s="381">
        <v>62350</v>
      </c>
      <c r="AD1953" s="381">
        <v>66950</v>
      </c>
      <c r="AE1953" s="381">
        <v>71550</v>
      </c>
      <c r="AF1953" s="381">
        <v>76200</v>
      </c>
      <c r="AG1953" s="381">
        <v>6480</v>
      </c>
      <c r="AH1953" s="381" t="s">
        <v>8990</v>
      </c>
      <c r="AI1953" s="381" t="s">
        <v>8443</v>
      </c>
      <c r="AJ1953" s="381">
        <v>1</v>
      </c>
    </row>
    <row r="1954" spans="1:36">
      <c r="A1954" s="381" t="s">
        <v>558</v>
      </c>
      <c r="B1954" s="381" t="s">
        <v>8989</v>
      </c>
      <c r="C1954" s="381">
        <v>25</v>
      </c>
      <c r="D1954" s="381">
        <v>5</v>
      </c>
      <c r="E1954" s="381" t="s">
        <v>8984</v>
      </c>
      <c r="F1954" s="381" t="s">
        <v>8983</v>
      </c>
      <c r="G1954" s="381" t="s">
        <v>4417</v>
      </c>
      <c r="H1954" s="381">
        <v>62200</v>
      </c>
      <c r="I1954" s="381">
        <v>22050</v>
      </c>
      <c r="J1954" s="381">
        <v>25200</v>
      </c>
      <c r="K1954" s="381">
        <v>28350</v>
      </c>
      <c r="L1954" s="381">
        <v>31500</v>
      </c>
      <c r="M1954" s="381">
        <v>34050</v>
      </c>
      <c r="N1954" s="381">
        <v>36550</v>
      </c>
      <c r="O1954" s="381">
        <v>39100</v>
      </c>
      <c r="P1954" s="381">
        <v>41600</v>
      </c>
      <c r="Q1954" s="381">
        <v>13250</v>
      </c>
      <c r="R1954" s="381">
        <v>16240</v>
      </c>
      <c r="S1954" s="381">
        <v>20420</v>
      </c>
      <c r="T1954" s="381">
        <v>24600</v>
      </c>
      <c r="U1954" s="381">
        <v>28780</v>
      </c>
      <c r="V1954" s="381">
        <v>32960</v>
      </c>
      <c r="W1954" s="381">
        <v>37140</v>
      </c>
      <c r="X1954" s="381">
        <v>41320</v>
      </c>
      <c r="Y1954" s="381">
        <v>35250</v>
      </c>
      <c r="Z1954" s="381">
        <v>40300</v>
      </c>
      <c r="AA1954" s="381">
        <v>45350</v>
      </c>
      <c r="AB1954" s="381">
        <v>50350</v>
      </c>
      <c r="AC1954" s="381">
        <v>54400</v>
      </c>
      <c r="AD1954" s="381">
        <v>58450</v>
      </c>
      <c r="AE1954" s="381">
        <v>62450</v>
      </c>
      <c r="AF1954" s="381">
        <v>66500</v>
      </c>
      <c r="AG1954" s="381">
        <v>5400</v>
      </c>
      <c r="AH1954" s="381" t="s">
        <v>8988</v>
      </c>
      <c r="AI1954" s="381" t="s">
        <v>8443</v>
      </c>
      <c r="AJ1954" s="381">
        <v>1</v>
      </c>
    </row>
    <row r="1955" spans="1:36">
      <c r="A1955" s="381" t="s">
        <v>558</v>
      </c>
      <c r="B1955" s="381" t="s">
        <v>8987</v>
      </c>
      <c r="C1955" s="381">
        <v>25</v>
      </c>
      <c r="D1955" s="381">
        <v>5</v>
      </c>
      <c r="E1955" s="381" t="s">
        <v>8966</v>
      </c>
      <c r="F1955" s="381" t="s">
        <v>8965</v>
      </c>
      <c r="G1955" s="381" t="s">
        <v>4417</v>
      </c>
      <c r="H1955" s="381">
        <v>94400</v>
      </c>
      <c r="I1955" s="381">
        <v>31500</v>
      </c>
      <c r="J1955" s="381">
        <v>36000</v>
      </c>
      <c r="K1955" s="381">
        <v>40500</v>
      </c>
      <c r="L1955" s="381">
        <v>45000</v>
      </c>
      <c r="M1955" s="381">
        <v>48600</v>
      </c>
      <c r="N1955" s="381">
        <v>52200</v>
      </c>
      <c r="O1955" s="381">
        <v>55800</v>
      </c>
      <c r="P1955" s="381">
        <v>59400</v>
      </c>
      <c r="Q1955" s="381">
        <v>18900</v>
      </c>
      <c r="R1955" s="381">
        <v>21600</v>
      </c>
      <c r="S1955" s="381">
        <v>24300</v>
      </c>
      <c r="T1955" s="381">
        <v>27000</v>
      </c>
      <c r="U1955" s="381">
        <v>29200</v>
      </c>
      <c r="V1955" s="381">
        <v>32960</v>
      </c>
      <c r="W1955" s="381">
        <v>37140</v>
      </c>
      <c r="X1955" s="381">
        <v>41320</v>
      </c>
      <c r="Y1955" s="381">
        <v>47600</v>
      </c>
      <c r="Z1955" s="381">
        <v>54400</v>
      </c>
      <c r="AA1955" s="381">
        <v>61200</v>
      </c>
      <c r="AB1955" s="381">
        <v>68000</v>
      </c>
      <c r="AC1955" s="381">
        <v>73450</v>
      </c>
      <c r="AD1955" s="381">
        <v>78900</v>
      </c>
      <c r="AE1955" s="381">
        <v>84350</v>
      </c>
      <c r="AF1955" s="381">
        <v>89800</v>
      </c>
      <c r="AG1955" s="381">
        <v>1120</v>
      </c>
      <c r="AH1955" s="381" t="s">
        <v>8986</v>
      </c>
      <c r="AI1955" s="381" t="s">
        <v>8443</v>
      </c>
      <c r="AJ1955" s="381">
        <v>1</v>
      </c>
    </row>
    <row r="1956" spans="1:36">
      <c r="A1956" s="381" t="s">
        <v>558</v>
      </c>
      <c r="B1956" s="381" t="s">
        <v>8985</v>
      </c>
      <c r="C1956" s="381">
        <v>25</v>
      </c>
      <c r="D1956" s="381">
        <v>5</v>
      </c>
      <c r="E1956" s="381" t="s">
        <v>8984</v>
      </c>
      <c r="F1956" s="381" t="s">
        <v>8983</v>
      </c>
      <c r="G1956" s="381" t="s">
        <v>4417</v>
      </c>
      <c r="H1956" s="381">
        <v>62200</v>
      </c>
      <c r="I1956" s="381">
        <v>22050</v>
      </c>
      <c r="J1956" s="381">
        <v>25200</v>
      </c>
      <c r="K1956" s="381">
        <v>28350</v>
      </c>
      <c r="L1956" s="381">
        <v>31500</v>
      </c>
      <c r="M1956" s="381">
        <v>34050</v>
      </c>
      <c r="N1956" s="381">
        <v>36550</v>
      </c>
      <c r="O1956" s="381">
        <v>39100</v>
      </c>
      <c r="P1956" s="381">
        <v>41600</v>
      </c>
      <c r="Q1956" s="381">
        <v>13250</v>
      </c>
      <c r="R1956" s="381">
        <v>16240</v>
      </c>
      <c r="S1956" s="381">
        <v>20420</v>
      </c>
      <c r="T1956" s="381">
        <v>24600</v>
      </c>
      <c r="U1956" s="381">
        <v>28780</v>
      </c>
      <c r="V1956" s="381">
        <v>32960</v>
      </c>
      <c r="W1956" s="381">
        <v>37140</v>
      </c>
      <c r="X1956" s="381">
        <v>41320</v>
      </c>
      <c r="Y1956" s="381">
        <v>35250</v>
      </c>
      <c r="Z1956" s="381">
        <v>40300</v>
      </c>
      <c r="AA1956" s="381">
        <v>45350</v>
      </c>
      <c r="AB1956" s="381">
        <v>50350</v>
      </c>
      <c r="AC1956" s="381">
        <v>54400</v>
      </c>
      <c r="AD1956" s="381">
        <v>58450</v>
      </c>
      <c r="AE1956" s="381">
        <v>62450</v>
      </c>
      <c r="AF1956" s="381">
        <v>66500</v>
      </c>
      <c r="AG1956" s="381">
        <v>5400</v>
      </c>
      <c r="AH1956" s="381" t="s">
        <v>8982</v>
      </c>
      <c r="AI1956" s="381" t="s">
        <v>8443</v>
      </c>
      <c r="AJ1956" s="381">
        <v>1</v>
      </c>
    </row>
    <row r="1957" spans="1:36">
      <c r="A1957" s="381" t="s">
        <v>558</v>
      </c>
      <c r="B1957" s="381" t="s">
        <v>8981</v>
      </c>
      <c r="C1957" s="381">
        <v>25</v>
      </c>
      <c r="D1957" s="381">
        <v>5</v>
      </c>
      <c r="E1957" s="381" t="s">
        <v>4347</v>
      </c>
      <c r="F1957" s="381" t="s">
        <v>4346</v>
      </c>
      <c r="G1957" s="381" t="s">
        <v>4417</v>
      </c>
      <c r="H1957" s="381">
        <v>72100</v>
      </c>
      <c r="I1957" s="381">
        <v>25250</v>
      </c>
      <c r="J1957" s="381">
        <v>28850</v>
      </c>
      <c r="K1957" s="381">
        <v>32450</v>
      </c>
      <c r="L1957" s="381">
        <v>36050</v>
      </c>
      <c r="M1957" s="381">
        <v>38950</v>
      </c>
      <c r="N1957" s="381">
        <v>41850</v>
      </c>
      <c r="O1957" s="381">
        <v>44750</v>
      </c>
      <c r="P1957" s="381">
        <v>47600</v>
      </c>
      <c r="Q1957" s="381">
        <v>15200</v>
      </c>
      <c r="R1957" s="381">
        <v>17350</v>
      </c>
      <c r="S1957" s="381">
        <v>20420</v>
      </c>
      <c r="T1957" s="381">
        <v>24600</v>
      </c>
      <c r="U1957" s="381">
        <v>28780</v>
      </c>
      <c r="V1957" s="381">
        <v>32960</v>
      </c>
      <c r="W1957" s="381">
        <v>37140</v>
      </c>
      <c r="X1957" s="381">
        <v>41320</v>
      </c>
      <c r="Y1957" s="381">
        <v>40400</v>
      </c>
      <c r="Z1957" s="381">
        <v>46200</v>
      </c>
      <c r="AA1957" s="381">
        <v>51950</v>
      </c>
      <c r="AB1957" s="381">
        <v>57700</v>
      </c>
      <c r="AC1957" s="381">
        <v>62350</v>
      </c>
      <c r="AD1957" s="381">
        <v>66950</v>
      </c>
      <c r="AE1957" s="381">
        <v>71550</v>
      </c>
      <c r="AF1957" s="381">
        <v>76200</v>
      </c>
      <c r="AG1957" s="381">
        <v>6480</v>
      </c>
      <c r="AH1957" s="381" t="s">
        <v>8980</v>
      </c>
      <c r="AI1957" s="381" t="s">
        <v>8443</v>
      </c>
      <c r="AJ1957" s="381">
        <v>1</v>
      </c>
    </row>
    <row r="1958" spans="1:36">
      <c r="A1958" s="381" t="s">
        <v>558</v>
      </c>
      <c r="B1958" s="381" t="s">
        <v>8979</v>
      </c>
      <c r="C1958" s="381">
        <v>25</v>
      </c>
      <c r="D1958" s="381">
        <v>5</v>
      </c>
      <c r="E1958" s="381" t="s">
        <v>8966</v>
      </c>
      <c r="F1958" s="381" t="s">
        <v>8965</v>
      </c>
      <c r="G1958" s="381" t="s">
        <v>4417</v>
      </c>
      <c r="H1958" s="381">
        <v>94400</v>
      </c>
      <c r="I1958" s="381">
        <v>31500</v>
      </c>
      <c r="J1958" s="381">
        <v>36000</v>
      </c>
      <c r="K1958" s="381">
        <v>40500</v>
      </c>
      <c r="L1958" s="381">
        <v>45000</v>
      </c>
      <c r="M1958" s="381">
        <v>48600</v>
      </c>
      <c r="N1958" s="381">
        <v>52200</v>
      </c>
      <c r="O1958" s="381">
        <v>55800</v>
      </c>
      <c r="P1958" s="381">
        <v>59400</v>
      </c>
      <c r="Q1958" s="381">
        <v>18900</v>
      </c>
      <c r="R1958" s="381">
        <v>21600</v>
      </c>
      <c r="S1958" s="381">
        <v>24300</v>
      </c>
      <c r="T1958" s="381">
        <v>27000</v>
      </c>
      <c r="U1958" s="381">
        <v>29200</v>
      </c>
      <c r="V1958" s="381">
        <v>32960</v>
      </c>
      <c r="W1958" s="381">
        <v>37140</v>
      </c>
      <c r="X1958" s="381">
        <v>41320</v>
      </c>
      <c r="Y1958" s="381">
        <v>47600</v>
      </c>
      <c r="Z1958" s="381">
        <v>54400</v>
      </c>
      <c r="AA1958" s="381">
        <v>61200</v>
      </c>
      <c r="AB1958" s="381">
        <v>68000</v>
      </c>
      <c r="AC1958" s="381">
        <v>73450</v>
      </c>
      <c r="AD1958" s="381">
        <v>78900</v>
      </c>
      <c r="AE1958" s="381">
        <v>84350</v>
      </c>
      <c r="AF1958" s="381">
        <v>89800</v>
      </c>
      <c r="AG1958" s="381">
        <v>1120</v>
      </c>
      <c r="AH1958" s="381" t="s">
        <v>2447</v>
      </c>
      <c r="AI1958" s="381" t="s">
        <v>8443</v>
      </c>
      <c r="AJ1958" s="381">
        <v>1</v>
      </c>
    </row>
    <row r="1959" spans="1:36">
      <c r="A1959" s="381" t="s">
        <v>558</v>
      </c>
      <c r="B1959" s="381" t="s">
        <v>8978</v>
      </c>
      <c r="C1959" s="381">
        <v>25</v>
      </c>
      <c r="D1959" s="381">
        <v>5</v>
      </c>
      <c r="E1959" s="381" t="s">
        <v>8977</v>
      </c>
      <c r="F1959" s="381" t="s">
        <v>8976</v>
      </c>
      <c r="G1959" s="381" t="s">
        <v>4417</v>
      </c>
      <c r="H1959" s="381">
        <v>113200</v>
      </c>
      <c r="I1959" s="381">
        <v>38100</v>
      </c>
      <c r="J1959" s="381">
        <v>43550</v>
      </c>
      <c r="K1959" s="381">
        <v>49000</v>
      </c>
      <c r="L1959" s="381">
        <v>54400</v>
      </c>
      <c r="M1959" s="381">
        <v>58800</v>
      </c>
      <c r="N1959" s="381">
        <v>63150</v>
      </c>
      <c r="O1959" s="381">
        <v>67500</v>
      </c>
      <c r="P1959" s="381">
        <v>71850</v>
      </c>
      <c r="Q1959" s="381">
        <v>22900</v>
      </c>
      <c r="R1959" s="381">
        <v>26150</v>
      </c>
      <c r="S1959" s="381">
        <v>29400</v>
      </c>
      <c r="T1959" s="381">
        <v>32650</v>
      </c>
      <c r="U1959" s="381">
        <v>35300</v>
      </c>
      <c r="V1959" s="381">
        <v>37900</v>
      </c>
      <c r="W1959" s="381">
        <v>40500</v>
      </c>
      <c r="X1959" s="381">
        <v>43100</v>
      </c>
      <c r="Y1959" s="381">
        <v>47600</v>
      </c>
      <c r="Z1959" s="381">
        <v>54400</v>
      </c>
      <c r="AA1959" s="381">
        <v>61200</v>
      </c>
      <c r="AB1959" s="381">
        <v>68000</v>
      </c>
      <c r="AC1959" s="381">
        <v>73450</v>
      </c>
      <c r="AD1959" s="381">
        <v>78900</v>
      </c>
      <c r="AE1959" s="381">
        <v>84350</v>
      </c>
      <c r="AF1959" s="381">
        <v>89800</v>
      </c>
      <c r="AG1959" s="381">
        <v>1200</v>
      </c>
      <c r="AH1959" s="381" t="s">
        <v>8975</v>
      </c>
      <c r="AI1959" s="381" t="s">
        <v>8443</v>
      </c>
      <c r="AJ1959" s="381">
        <v>1</v>
      </c>
    </row>
    <row r="1960" spans="1:36">
      <c r="A1960" s="381" t="s">
        <v>558</v>
      </c>
      <c r="B1960" s="381" t="s">
        <v>8974</v>
      </c>
      <c r="C1960" s="381">
        <v>25</v>
      </c>
      <c r="D1960" s="381">
        <v>5</v>
      </c>
      <c r="E1960" s="381" t="s">
        <v>4347</v>
      </c>
      <c r="F1960" s="381" t="s">
        <v>4346</v>
      </c>
      <c r="G1960" s="381" t="s">
        <v>4417</v>
      </c>
      <c r="H1960" s="381">
        <v>72100</v>
      </c>
      <c r="I1960" s="381">
        <v>25250</v>
      </c>
      <c r="J1960" s="381">
        <v>28850</v>
      </c>
      <c r="K1960" s="381">
        <v>32450</v>
      </c>
      <c r="L1960" s="381">
        <v>36050</v>
      </c>
      <c r="M1960" s="381">
        <v>38950</v>
      </c>
      <c r="N1960" s="381">
        <v>41850</v>
      </c>
      <c r="O1960" s="381">
        <v>44750</v>
      </c>
      <c r="P1960" s="381">
        <v>47600</v>
      </c>
      <c r="Q1960" s="381">
        <v>15200</v>
      </c>
      <c r="R1960" s="381">
        <v>17350</v>
      </c>
      <c r="S1960" s="381">
        <v>20420</v>
      </c>
      <c r="T1960" s="381">
        <v>24600</v>
      </c>
      <c r="U1960" s="381">
        <v>28780</v>
      </c>
      <c r="V1960" s="381">
        <v>32960</v>
      </c>
      <c r="W1960" s="381">
        <v>37140</v>
      </c>
      <c r="X1960" s="381">
        <v>41320</v>
      </c>
      <c r="Y1960" s="381">
        <v>40400</v>
      </c>
      <c r="Z1960" s="381">
        <v>46200</v>
      </c>
      <c r="AA1960" s="381">
        <v>51950</v>
      </c>
      <c r="AB1960" s="381">
        <v>57700</v>
      </c>
      <c r="AC1960" s="381">
        <v>62350</v>
      </c>
      <c r="AD1960" s="381">
        <v>66950</v>
      </c>
      <c r="AE1960" s="381">
        <v>71550</v>
      </c>
      <c r="AF1960" s="381">
        <v>76200</v>
      </c>
      <c r="AG1960" s="381">
        <v>6480</v>
      </c>
      <c r="AH1960" s="381" t="s">
        <v>8973</v>
      </c>
      <c r="AI1960" s="381" t="s">
        <v>8443</v>
      </c>
      <c r="AJ1960" s="381">
        <v>1</v>
      </c>
    </row>
    <row r="1961" spans="1:36">
      <c r="A1961" s="381" t="s">
        <v>558</v>
      </c>
      <c r="B1961" s="381" t="s">
        <v>8972</v>
      </c>
      <c r="C1961" s="381">
        <v>25</v>
      </c>
      <c r="D1961" s="381">
        <v>5</v>
      </c>
      <c r="E1961" s="381" t="s">
        <v>4347</v>
      </c>
      <c r="F1961" s="381" t="s">
        <v>4346</v>
      </c>
      <c r="G1961" s="381" t="s">
        <v>4417</v>
      </c>
      <c r="H1961" s="381">
        <v>72100</v>
      </c>
      <c r="I1961" s="381">
        <v>25250</v>
      </c>
      <c r="J1961" s="381">
        <v>28850</v>
      </c>
      <c r="K1961" s="381">
        <v>32450</v>
      </c>
      <c r="L1961" s="381">
        <v>36050</v>
      </c>
      <c r="M1961" s="381">
        <v>38950</v>
      </c>
      <c r="N1961" s="381">
        <v>41850</v>
      </c>
      <c r="O1961" s="381">
        <v>44750</v>
      </c>
      <c r="P1961" s="381">
        <v>47600</v>
      </c>
      <c r="Q1961" s="381">
        <v>15200</v>
      </c>
      <c r="R1961" s="381">
        <v>17350</v>
      </c>
      <c r="S1961" s="381">
        <v>20420</v>
      </c>
      <c r="T1961" s="381">
        <v>24600</v>
      </c>
      <c r="U1961" s="381">
        <v>28780</v>
      </c>
      <c r="V1961" s="381">
        <v>32960</v>
      </c>
      <c r="W1961" s="381">
        <v>37140</v>
      </c>
      <c r="X1961" s="381">
        <v>41320</v>
      </c>
      <c r="Y1961" s="381">
        <v>40400</v>
      </c>
      <c r="Z1961" s="381">
        <v>46200</v>
      </c>
      <c r="AA1961" s="381">
        <v>51950</v>
      </c>
      <c r="AB1961" s="381">
        <v>57700</v>
      </c>
      <c r="AC1961" s="381">
        <v>62350</v>
      </c>
      <c r="AD1961" s="381">
        <v>66950</v>
      </c>
      <c r="AE1961" s="381">
        <v>71550</v>
      </c>
      <c r="AF1961" s="381">
        <v>76200</v>
      </c>
      <c r="AG1961" s="381">
        <v>6480</v>
      </c>
      <c r="AH1961" s="381" t="s">
        <v>8971</v>
      </c>
      <c r="AI1961" s="381" t="s">
        <v>8443</v>
      </c>
      <c r="AJ1961" s="381">
        <v>1</v>
      </c>
    </row>
    <row r="1962" spans="1:36">
      <c r="A1962" s="381" t="s">
        <v>558</v>
      </c>
      <c r="B1962" s="381" t="s">
        <v>8970</v>
      </c>
      <c r="C1962" s="381">
        <v>25</v>
      </c>
      <c r="D1962" s="381">
        <v>5</v>
      </c>
      <c r="E1962" s="381" t="s">
        <v>4347</v>
      </c>
      <c r="F1962" s="381" t="s">
        <v>4346</v>
      </c>
      <c r="G1962" s="381" t="s">
        <v>4417</v>
      </c>
      <c r="H1962" s="381">
        <v>72100</v>
      </c>
      <c r="I1962" s="381">
        <v>25250</v>
      </c>
      <c r="J1962" s="381">
        <v>28850</v>
      </c>
      <c r="K1962" s="381">
        <v>32450</v>
      </c>
      <c r="L1962" s="381">
        <v>36050</v>
      </c>
      <c r="M1962" s="381">
        <v>38950</v>
      </c>
      <c r="N1962" s="381">
        <v>41850</v>
      </c>
      <c r="O1962" s="381">
        <v>44750</v>
      </c>
      <c r="P1962" s="381">
        <v>47600</v>
      </c>
      <c r="Q1962" s="381">
        <v>15200</v>
      </c>
      <c r="R1962" s="381">
        <v>17350</v>
      </c>
      <c r="S1962" s="381">
        <v>20420</v>
      </c>
      <c r="T1962" s="381">
        <v>24600</v>
      </c>
      <c r="U1962" s="381">
        <v>28780</v>
      </c>
      <c r="V1962" s="381">
        <v>32960</v>
      </c>
      <c r="W1962" s="381">
        <v>37140</v>
      </c>
      <c r="X1962" s="381">
        <v>41320</v>
      </c>
      <c r="Y1962" s="381">
        <v>40400</v>
      </c>
      <c r="Z1962" s="381">
        <v>46200</v>
      </c>
      <c r="AA1962" s="381">
        <v>51950</v>
      </c>
      <c r="AB1962" s="381">
        <v>57700</v>
      </c>
      <c r="AC1962" s="381">
        <v>62350</v>
      </c>
      <c r="AD1962" s="381">
        <v>66950</v>
      </c>
      <c r="AE1962" s="381">
        <v>71550</v>
      </c>
      <c r="AF1962" s="381">
        <v>76200</v>
      </c>
      <c r="AG1962" s="381">
        <v>6480</v>
      </c>
      <c r="AH1962" s="381" t="s">
        <v>2165</v>
      </c>
      <c r="AI1962" s="381" t="s">
        <v>8443</v>
      </c>
      <c r="AJ1962" s="381">
        <v>1</v>
      </c>
    </row>
    <row r="1963" spans="1:36">
      <c r="A1963" s="381" t="s">
        <v>558</v>
      </c>
      <c r="B1963" s="381" t="s">
        <v>8969</v>
      </c>
      <c r="C1963" s="381">
        <v>25</v>
      </c>
      <c r="D1963" s="381">
        <v>5</v>
      </c>
      <c r="E1963" s="381" t="s">
        <v>4347</v>
      </c>
      <c r="F1963" s="381" t="s">
        <v>4346</v>
      </c>
      <c r="G1963" s="381" t="s">
        <v>4417</v>
      </c>
      <c r="H1963" s="381">
        <v>72100</v>
      </c>
      <c r="I1963" s="381">
        <v>25250</v>
      </c>
      <c r="J1963" s="381">
        <v>28850</v>
      </c>
      <c r="K1963" s="381">
        <v>32450</v>
      </c>
      <c r="L1963" s="381">
        <v>36050</v>
      </c>
      <c r="M1963" s="381">
        <v>38950</v>
      </c>
      <c r="N1963" s="381">
        <v>41850</v>
      </c>
      <c r="O1963" s="381">
        <v>44750</v>
      </c>
      <c r="P1963" s="381">
        <v>47600</v>
      </c>
      <c r="Q1963" s="381">
        <v>15200</v>
      </c>
      <c r="R1963" s="381">
        <v>17350</v>
      </c>
      <c r="S1963" s="381">
        <v>20420</v>
      </c>
      <c r="T1963" s="381">
        <v>24600</v>
      </c>
      <c r="U1963" s="381">
        <v>28780</v>
      </c>
      <c r="V1963" s="381">
        <v>32960</v>
      </c>
      <c r="W1963" s="381">
        <v>37140</v>
      </c>
      <c r="X1963" s="381">
        <v>41320</v>
      </c>
      <c r="Y1963" s="381">
        <v>40400</v>
      </c>
      <c r="Z1963" s="381">
        <v>46200</v>
      </c>
      <c r="AA1963" s="381">
        <v>51950</v>
      </c>
      <c r="AB1963" s="381">
        <v>57700</v>
      </c>
      <c r="AC1963" s="381">
        <v>62350</v>
      </c>
      <c r="AD1963" s="381">
        <v>66950</v>
      </c>
      <c r="AE1963" s="381">
        <v>71550</v>
      </c>
      <c r="AF1963" s="381">
        <v>76200</v>
      </c>
      <c r="AG1963" s="381">
        <v>6480</v>
      </c>
      <c r="AH1963" s="381" t="s">
        <v>8968</v>
      </c>
      <c r="AI1963" s="381" t="s">
        <v>8443</v>
      </c>
      <c r="AJ1963" s="381">
        <v>1</v>
      </c>
    </row>
    <row r="1964" spans="1:36">
      <c r="A1964" s="381" t="s">
        <v>558</v>
      </c>
      <c r="B1964" s="381" t="s">
        <v>8967</v>
      </c>
      <c r="C1964" s="381">
        <v>25</v>
      </c>
      <c r="D1964" s="381">
        <v>5</v>
      </c>
      <c r="E1964" s="381" t="s">
        <v>8966</v>
      </c>
      <c r="F1964" s="381" t="s">
        <v>8965</v>
      </c>
      <c r="G1964" s="381" t="s">
        <v>4417</v>
      </c>
      <c r="H1964" s="381">
        <v>94400</v>
      </c>
      <c r="I1964" s="381">
        <v>31500</v>
      </c>
      <c r="J1964" s="381">
        <v>36000</v>
      </c>
      <c r="K1964" s="381">
        <v>40500</v>
      </c>
      <c r="L1964" s="381">
        <v>45000</v>
      </c>
      <c r="M1964" s="381">
        <v>48600</v>
      </c>
      <c r="N1964" s="381">
        <v>52200</v>
      </c>
      <c r="O1964" s="381">
        <v>55800</v>
      </c>
      <c r="P1964" s="381">
        <v>59400</v>
      </c>
      <c r="Q1964" s="381">
        <v>18900</v>
      </c>
      <c r="R1964" s="381">
        <v>21600</v>
      </c>
      <c r="S1964" s="381">
        <v>24300</v>
      </c>
      <c r="T1964" s="381">
        <v>27000</v>
      </c>
      <c r="U1964" s="381">
        <v>29200</v>
      </c>
      <c r="V1964" s="381">
        <v>32960</v>
      </c>
      <c r="W1964" s="381">
        <v>37140</v>
      </c>
      <c r="X1964" s="381">
        <v>41320</v>
      </c>
      <c r="Y1964" s="381">
        <v>47600</v>
      </c>
      <c r="Z1964" s="381">
        <v>54400</v>
      </c>
      <c r="AA1964" s="381">
        <v>61200</v>
      </c>
      <c r="AB1964" s="381">
        <v>68000</v>
      </c>
      <c r="AC1964" s="381">
        <v>73450</v>
      </c>
      <c r="AD1964" s="381">
        <v>78900</v>
      </c>
      <c r="AE1964" s="381">
        <v>84350</v>
      </c>
      <c r="AF1964" s="381">
        <v>89800</v>
      </c>
      <c r="AG1964" s="381">
        <v>1120</v>
      </c>
      <c r="AH1964" s="381" t="s">
        <v>8964</v>
      </c>
      <c r="AI1964" s="381" t="s">
        <v>8443</v>
      </c>
      <c r="AJ1964" s="381">
        <v>1</v>
      </c>
    </row>
    <row r="1965" spans="1:36">
      <c r="A1965" s="381" t="s">
        <v>558</v>
      </c>
      <c r="B1965" s="381" t="s">
        <v>8963</v>
      </c>
      <c r="C1965" s="381">
        <v>25</v>
      </c>
      <c r="D1965" s="381">
        <v>5</v>
      </c>
      <c r="E1965" s="381" t="s">
        <v>4347</v>
      </c>
      <c r="F1965" s="381" t="s">
        <v>4346</v>
      </c>
      <c r="G1965" s="381" t="s">
        <v>4417</v>
      </c>
      <c r="H1965" s="381">
        <v>72100</v>
      </c>
      <c r="I1965" s="381">
        <v>25250</v>
      </c>
      <c r="J1965" s="381">
        <v>28850</v>
      </c>
      <c r="K1965" s="381">
        <v>32450</v>
      </c>
      <c r="L1965" s="381">
        <v>36050</v>
      </c>
      <c r="M1965" s="381">
        <v>38950</v>
      </c>
      <c r="N1965" s="381">
        <v>41850</v>
      </c>
      <c r="O1965" s="381">
        <v>44750</v>
      </c>
      <c r="P1965" s="381">
        <v>47600</v>
      </c>
      <c r="Q1965" s="381">
        <v>15200</v>
      </c>
      <c r="R1965" s="381">
        <v>17350</v>
      </c>
      <c r="S1965" s="381">
        <v>20420</v>
      </c>
      <c r="T1965" s="381">
        <v>24600</v>
      </c>
      <c r="U1965" s="381">
        <v>28780</v>
      </c>
      <c r="V1965" s="381">
        <v>32960</v>
      </c>
      <c r="W1965" s="381">
        <v>37140</v>
      </c>
      <c r="X1965" s="381">
        <v>41320</v>
      </c>
      <c r="Y1965" s="381">
        <v>40400</v>
      </c>
      <c r="Z1965" s="381">
        <v>46200</v>
      </c>
      <c r="AA1965" s="381">
        <v>51950</v>
      </c>
      <c r="AB1965" s="381">
        <v>57700</v>
      </c>
      <c r="AC1965" s="381">
        <v>62350</v>
      </c>
      <c r="AD1965" s="381">
        <v>66950</v>
      </c>
      <c r="AE1965" s="381">
        <v>71550</v>
      </c>
      <c r="AF1965" s="381">
        <v>76200</v>
      </c>
      <c r="AG1965" s="381">
        <v>6480</v>
      </c>
      <c r="AH1965" s="381" t="s">
        <v>8962</v>
      </c>
      <c r="AI1965" s="381" t="s">
        <v>8443</v>
      </c>
      <c r="AJ1965" s="381">
        <v>1</v>
      </c>
    </row>
    <row r="1966" spans="1:36">
      <c r="A1966" s="381" t="s">
        <v>558</v>
      </c>
      <c r="B1966" s="381" t="s">
        <v>8961</v>
      </c>
      <c r="C1966" s="381">
        <v>25</v>
      </c>
      <c r="D1966" s="381">
        <v>7</v>
      </c>
      <c r="E1966" s="381" t="s">
        <v>8948</v>
      </c>
      <c r="F1966" s="381" t="s">
        <v>8947</v>
      </c>
      <c r="G1966" s="381" t="s">
        <v>8946</v>
      </c>
      <c r="H1966" s="381">
        <v>87000</v>
      </c>
      <c r="I1966" s="381">
        <v>30450</v>
      </c>
      <c r="J1966" s="381">
        <v>34800</v>
      </c>
      <c r="K1966" s="381">
        <v>39150</v>
      </c>
      <c r="L1966" s="381">
        <v>43500</v>
      </c>
      <c r="M1966" s="381">
        <v>47000</v>
      </c>
      <c r="N1966" s="381">
        <v>50500</v>
      </c>
      <c r="O1966" s="381">
        <v>53950</v>
      </c>
      <c r="P1966" s="381">
        <v>57450</v>
      </c>
      <c r="Q1966" s="381">
        <v>18300</v>
      </c>
      <c r="R1966" s="381">
        <v>20900</v>
      </c>
      <c r="S1966" s="381">
        <v>23500</v>
      </c>
      <c r="T1966" s="381">
        <v>26100</v>
      </c>
      <c r="U1966" s="381">
        <v>28780</v>
      </c>
      <c r="V1966" s="381">
        <v>32960</v>
      </c>
      <c r="W1966" s="381">
        <v>37140</v>
      </c>
      <c r="X1966" s="381">
        <v>41320</v>
      </c>
      <c r="Y1966" s="381">
        <v>47600</v>
      </c>
      <c r="Z1966" s="381">
        <v>54400</v>
      </c>
      <c r="AA1966" s="381">
        <v>61200</v>
      </c>
      <c r="AB1966" s="381">
        <v>68000</v>
      </c>
      <c r="AC1966" s="381">
        <v>73450</v>
      </c>
      <c r="AD1966" s="381">
        <v>78900</v>
      </c>
      <c r="AE1966" s="381">
        <v>84350</v>
      </c>
      <c r="AF1966" s="381">
        <v>89800</v>
      </c>
      <c r="AG1966" s="381">
        <v>9999</v>
      </c>
      <c r="AH1966" s="381" t="s">
        <v>8960</v>
      </c>
      <c r="AI1966" s="381" t="s">
        <v>8443</v>
      </c>
      <c r="AJ1966" s="381">
        <v>0</v>
      </c>
    </row>
    <row r="1967" spans="1:36">
      <c r="A1967" s="381" t="s">
        <v>558</v>
      </c>
      <c r="B1967" s="381" t="s">
        <v>8959</v>
      </c>
      <c r="C1967" s="381">
        <v>25</v>
      </c>
      <c r="D1967" s="381">
        <v>7</v>
      </c>
      <c r="E1967" s="381" t="s">
        <v>8948</v>
      </c>
      <c r="F1967" s="381" t="s">
        <v>8947</v>
      </c>
      <c r="G1967" s="381" t="s">
        <v>8946</v>
      </c>
      <c r="H1967" s="381">
        <v>87000</v>
      </c>
      <c r="I1967" s="381">
        <v>30450</v>
      </c>
      <c r="J1967" s="381">
        <v>34800</v>
      </c>
      <c r="K1967" s="381">
        <v>39150</v>
      </c>
      <c r="L1967" s="381">
        <v>43500</v>
      </c>
      <c r="M1967" s="381">
        <v>47000</v>
      </c>
      <c r="N1967" s="381">
        <v>50500</v>
      </c>
      <c r="O1967" s="381">
        <v>53950</v>
      </c>
      <c r="P1967" s="381">
        <v>57450</v>
      </c>
      <c r="Q1967" s="381">
        <v>18300</v>
      </c>
      <c r="R1967" s="381">
        <v>20900</v>
      </c>
      <c r="S1967" s="381">
        <v>23500</v>
      </c>
      <c r="T1967" s="381">
        <v>26100</v>
      </c>
      <c r="U1967" s="381">
        <v>28780</v>
      </c>
      <c r="V1967" s="381">
        <v>32960</v>
      </c>
      <c r="W1967" s="381">
        <v>37140</v>
      </c>
      <c r="X1967" s="381">
        <v>41320</v>
      </c>
      <c r="Y1967" s="381">
        <v>47600</v>
      </c>
      <c r="Z1967" s="381">
        <v>54400</v>
      </c>
      <c r="AA1967" s="381">
        <v>61200</v>
      </c>
      <c r="AB1967" s="381">
        <v>68000</v>
      </c>
      <c r="AC1967" s="381">
        <v>73450</v>
      </c>
      <c r="AD1967" s="381">
        <v>78900</v>
      </c>
      <c r="AE1967" s="381">
        <v>84350</v>
      </c>
      <c r="AF1967" s="381">
        <v>89800</v>
      </c>
      <c r="AG1967" s="381">
        <v>9999</v>
      </c>
      <c r="AH1967" s="381" t="s">
        <v>8958</v>
      </c>
      <c r="AI1967" s="381" t="s">
        <v>8443</v>
      </c>
      <c r="AJ1967" s="381">
        <v>0</v>
      </c>
    </row>
    <row r="1968" spans="1:36">
      <c r="A1968" s="381" t="s">
        <v>558</v>
      </c>
      <c r="B1968" s="381" t="s">
        <v>8957</v>
      </c>
      <c r="C1968" s="381">
        <v>25</v>
      </c>
      <c r="D1968" s="381">
        <v>7</v>
      </c>
      <c r="E1968" s="381" t="s">
        <v>8948</v>
      </c>
      <c r="F1968" s="381" t="s">
        <v>8947</v>
      </c>
      <c r="G1968" s="381" t="s">
        <v>8946</v>
      </c>
      <c r="H1968" s="381">
        <v>87000</v>
      </c>
      <c r="I1968" s="381">
        <v>30450</v>
      </c>
      <c r="J1968" s="381">
        <v>34800</v>
      </c>
      <c r="K1968" s="381">
        <v>39150</v>
      </c>
      <c r="L1968" s="381">
        <v>43500</v>
      </c>
      <c r="M1968" s="381">
        <v>47000</v>
      </c>
      <c r="N1968" s="381">
        <v>50500</v>
      </c>
      <c r="O1968" s="381">
        <v>53950</v>
      </c>
      <c r="P1968" s="381">
        <v>57450</v>
      </c>
      <c r="Q1968" s="381">
        <v>18300</v>
      </c>
      <c r="R1968" s="381">
        <v>20900</v>
      </c>
      <c r="S1968" s="381">
        <v>23500</v>
      </c>
      <c r="T1968" s="381">
        <v>26100</v>
      </c>
      <c r="U1968" s="381">
        <v>28780</v>
      </c>
      <c r="V1968" s="381">
        <v>32960</v>
      </c>
      <c r="W1968" s="381">
        <v>37140</v>
      </c>
      <c r="X1968" s="381">
        <v>41320</v>
      </c>
      <c r="Y1968" s="381">
        <v>47600</v>
      </c>
      <c r="Z1968" s="381">
        <v>54400</v>
      </c>
      <c r="AA1968" s="381">
        <v>61200</v>
      </c>
      <c r="AB1968" s="381">
        <v>68000</v>
      </c>
      <c r="AC1968" s="381">
        <v>73450</v>
      </c>
      <c r="AD1968" s="381">
        <v>78900</v>
      </c>
      <c r="AE1968" s="381">
        <v>84350</v>
      </c>
      <c r="AF1968" s="381">
        <v>89800</v>
      </c>
      <c r="AG1968" s="381">
        <v>9999</v>
      </c>
      <c r="AH1968" s="381" t="s">
        <v>8956</v>
      </c>
      <c r="AI1968" s="381" t="s">
        <v>8443</v>
      </c>
      <c r="AJ1968" s="381">
        <v>0</v>
      </c>
    </row>
    <row r="1969" spans="1:36">
      <c r="A1969" s="381" t="s">
        <v>558</v>
      </c>
      <c r="B1969" s="381" t="s">
        <v>8955</v>
      </c>
      <c r="C1969" s="381">
        <v>25</v>
      </c>
      <c r="D1969" s="381">
        <v>7</v>
      </c>
      <c r="E1969" s="381" t="s">
        <v>8948</v>
      </c>
      <c r="F1969" s="381" t="s">
        <v>8947</v>
      </c>
      <c r="G1969" s="381" t="s">
        <v>8946</v>
      </c>
      <c r="H1969" s="381">
        <v>87000</v>
      </c>
      <c r="I1969" s="381">
        <v>30450</v>
      </c>
      <c r="J1969" s="381">
        <v>34800</v>
      </c>
      <c r="K1969" s="381">
        <v>39150</v>
      </c>
      <c r="L1969" s="381">
        <v>43500</v>
      </c>
      <c r="M1969" s="381">
        <v>47000</v>
      </c>
      <c r="N1969" s="381">
        <v>50500</v>
      </c>
      <c r="O1969" s="381">
        <v>53950</v>
      </c>
      <c r="P1969" s="381">
        <v>57450</v>
      </c>
      <c r="Q1969" s="381">
        <v>18300</v>
      </c>
      <c r="R1969" s="381">
        <v>20900</v>
      </c>
      <c r="S1969" s="381">
        <v>23500</v>
      </c>
      <c r="T1969" s="381">
        <v>26100</v>
      </c>
      <c r="U1969" s="381">
        <v>28780</v>
      </c>
      <c r="V1969" s="381">
        <v>32960</v>
      </c>
      <c r="W1969" s="381">
        <v>37140</v>
      </c>
      <c r="X1969" s="381">
        <v>41320</v>
      </c>
      <c r="Y1969" s="381">
        <v>47600</v>
      </c>
      <c r="Z1969" s="381">
        <v>54400</v>
      </c>
      <c r="AA1969" s="381">
        <v>61200</v>
      </c>
      <c r="AB1969" s="381">
        <v>68000</v>
      </c>
      <c r="AC1969" s="381">
        <v>73450</v>
      </c>
      <c r="AD1969" s="381">
        <v>78900</v>
      </c>
      <c r="AE1969" s="381">
        <v>84350</v>
      </c>
      <c r="AF1969" s="381">
        <v>89800</v>
      </c>
      <c r="AG1969" s="381">
        <v>9999</v>
      </c>
      <c r="AH1969" s="381" t="s">
        <v>8954</v>
      </c>
      <c r="AI1969" s="381" t="s">
        <v>8443</v>
      </c>
      <c r="AJ1969" s="381">
        <v>0</v>
      </c>
    </row>
    <row r="1970" spans="1:36">
      <c r="A1970" s="381" t="s">
        <v>558</v>
      </c>
      <c r="B1970" s="381" t="s">
        <v>8953</v>
      </c>
      <c r="C1970" s="381">
        <v>25</v>
      </c>
      <c r="D1970" s="381">
        <v>7</v>
      </c>
      <c r="E1970" s="381" t="s">
        <v>8948</v>
      </c>
      <c r="F1970" s="381" t="s">
        <v>8947</v>
      </c>
      <c r="G1970" s="381" t="s">
        <v>8946</v>
      </c>
      <c r="H1970" s="381">
        <v>87000</v>
      </c>
      <c r="I1970" s="381">
        <v>30450</v>
      </c>
      <c r="J1970" s="381">
        <v>34800</v>
      </c>
      <c r="K1970" s="381">
        <v>39150</v>
      </c>
      <c r="L1970" s="381">
        <v>43500</v>
      </c>
      <c r="M1970" s="381">
        <v>47000</v>
      </c>
      <c r="N1970" s="381">
        <v>50500</v>
      </c>
      <c r="O1970" s="381">
        <v>53950</v>
      </c>
      <c r="P1970" s="381">
        <v>57450</v>
      </c>
      <c r="Q1970" s="381">
        <v>18300</v>
      </c>
      <c r="R1970" s="381">
        <v>20900</v>
      </c>
      <c r="S1970" s="381">
        <v>23500</v>
      </c>
      <c r="T1970" s="381">
        <v>26100</v>
      </c>
      <c r="U1970" s="381">
        <v>28780</v>
      </c>
      <c r="V1970" s="381">
        <v>32960</v>
      </c>
      <c r="W1970" s="381">
        <v>37140</v>
      </c>
      <c r="X1970" s="381">
        <v>41320</v>
      </c>
      <c r="Y1970" s="381">
        <v>47600</v>
      </c>
      <c r="Z1970" s="381">
        <v>54400</v>
      </c>
      <c r="AA1970" s="381">
        <v>61200</v>
      </c>
      <c r="AB1970" s="381">
        <v>68000</v>
      </c>
      <c r="AC1970" s="381">
        <v>73450</v>
      </c>
      <c r="AD1970" s="381">
        <v>78900</v>
      </c>
      <c r="AE1970" s="381">
        <v>84350</v>
      </c>
      <c r="AF1970" s="381">
        <v>89800</v>
      </c>
      <c r="AG1970" s="381">
        <v>9999</v>
      </c>
      <c r="AH1970" s="381" t="s">
        <v>8952</v>
      </c>
      <c r="AI1970" s="381" t="s">
        <v>8443</v>
      </c>
      <c r="AJ1970" s="381">
        <v>0</v>
      </c>
    </row>
    <row r="1971" spans="1:36">
      <c r="A1971" s="381" t="s">
        <v>558</v>
      </c>
      <c r="B1971" s="381" t="s">
        <v>8951</v>
      </c>
      <c r="C1971" s="381">
        <v>25</v>
      </c>
      <c r="D1971" s="381">
        <v>7</v>
      </c>
      <c r="E1971" s="381" t="s">
        <v>8948</v>
      </c>
      <c r="F1971" s="381" t="s">
        <v>8947</v>
      </c>
      <c r="G1971" s="381" t="s">
        <v>8946</v>
      </c>
      <c r="H1971" s="381">
        <v>87000</v>
      </c>
      <c r="I1971" s="381">
        <v>30450</v>
      </c>
      <c r="J1971" s="381">
        <v>34800</v>
      </c>
      <c r="K1971" s="381">
        <v>39150</v>
      </c>
      <c r="L1971" s="381">
        <v>43500</v>
      </c>
      <c r="M1971" s="381">
        <v>47000</v>
      </c>
      <c r="N1971" s="381">
        <v>50500</v>
      </c>
      <c r="O1971" s="381">
        <v>53950</v>
      </c>
      <c r="P1971" s="381">
        <v>57450</v>
      </c>
      <c r="Q1971" s="381">
        <v>18300</v>
      </c>
      <c r="R1971" s="381">
        <v>20900</v>
      </c>
      <c r="S1971" s="381">
        <v>23500</v>
      </c>
      <c r="T1971" s="381">
        <v>26100</v>
      </c>
      <c r="U1971" s="381">
        <v>28780</v>
      </c>
      <c r="V1971" s="381">
        <v>32960</v>
      </c>
      <c r="W1971" s="381">
        <v>37140</v>
      </c>
      <c r="X1971" s="381">
        <v>41320</v>
      </c>
      <c r="Y1971" s="381">
        <v>47600</v>
      </c>
      <c r="Z1971" s="381">
        <v>54400</v>
      </c>
      <c r="AA1971" s="381">
        <v>61200</v>
      </c>
      <c r="AB1971" s="381">
        <v>68000</v>
      </c>
      <c r="AC1971" s="381">
        <v>73450</v>
      </c>
      <c r="AD1971" s="381">
        <v>78900</v>
      </c>
      <c r="AE1971" s="381">
        <v>84350</v>
      </c>
      <c r="AF1971" s="381">
        <v>89800</v>
      </c>
      <c r="AG1971" s="381">
        <v>9999</v>
      </c>
      <c r="AH1971" s="381" t="s">
        <v>8950</v>
      </c>
      <c r="AI1971" s="381" t="s">
        <v>8443</v>
      </c>
      <c r="AJ1971" s="381">
        <v>0</v>
      </c>
    </row>
    <row r="1972" spans="1:36">
      <c r="A1972" s="381" t="s">
        <v>558</v>
      </c>
      <c r="B1972" s="381" t="s">
        <v>8949</v>
      </c>
      <c r="C1972" s="381">
        <v>25</v>
      </c>
      <c r="D1972" s="381">
        <v>7</v>
      </c>
      <c r="E1972" s="381" t="s">
        <v>8948</v>
      </c>
      <c r="F1972" s="381" t="s">
        <v>8947</v>
      </c>
      <c r="G1972" s="381" t="s">
        <v>8946</v>
      </c>
      <c r="H1972" s="381">
        <v>87000</v>
      </c>
      <c r="I1972" s="381">
        <v>30450</v>
      </c>
      <c r="J1972" s="381">
        <v>34800</v>
      </c>
      <c r="K1972" s="381">
        <v>39150</v>
      </c>
      <c r="L1972" s="381">
        <v>43500</v>
      </c>
      <c r="M1972" s="381">
        <v>47000</v>
      </c>
      <c r="N1972" s="381">
        <v>50500</v>
      </c>
      <c r="O1972" s="381">
        <v>53950</v>
      </c>
      <c r="P1972" s="381">
        <v>57450</v>
      </c>
      <c r="Q1972" s="381">
        <v>18300</v>
      </c>
      <c r="R1972" s="381">
        <v>20900</v>
      </c>
      <c r="S1972" s="381">
        <v>23500</v>
      </c>
      <c r="T1972" s="381">
        <v>26100</v>
      </c>
      <c r="U1972" s="381">
        <v>28780</v>
      </c>
      <c r="V1972" s="381">
        <v>32960</v>
      </c>
      <c r="W1972" s="381">
        <v>37140</v>
      </c>
      <c r="X1972" s="381">
        <v>41320</v>
      </c>
      <c r="Y1972" s="381">
        <v>47600</v>
      </c>
      <c r="Z1972" s="381">
        <v>54400</v>
      </c>
      <c r="AA1972" s="381">
        <v>61200</v>
      </c>
      <c r="AB1972" s="381">
        <v>68000</v>
      </c>
      <c r="AC1972" s="381">
        <v>73450</v>
      </c>
      <c r="AD1972" s="381">
        <v>78900</v>
      </c>
      <c r="AE1972" s="381">
        <v>84350</v>
      </c>
      <c r="AF1972" s="381">
        <v>89800</v>
      </c>
      <c r="AG1972" s="381">
        <v>9999</v>
      </c>
      <c r="AH1972" s="381" t="s">
        <v>8945</v>
      </c>
      <c r="AI1972" s="381" t="s">
        <v>8443</v>
      </c>
      <c r="AJ1972" s="381">
        <v>0</v>
      </c>
    </row>
    <row r="1973" spans="1:36">
      <c r="A1973" s="381" t="s">
        <v>558</v>
      </c>
      <c r="B1973" s="381" t="s">
        <v>8944</v>
      </c>
      <c r="C1973" s="381">
        <v>25</v>
      </c>
      <c r="D1973" s="381">
        <v>9</v>
      </c>
      <c r="E1973" s="381" t="s">
        <v>6205</v>
      </c>
      <c r="F1973" s="381" t="s">
        <v>6204</v>
      </c>
      <c r="G1973" s="381" t="s">
        <v>2017</v>
      </c>
      <c r="H1973" s="381">
        <v>103400</v>
      </c>
      <c r="I1973" s="381">
        <v>36200</v>
      </c>
      <c r="J1973" s="381">
        <v>41400</v>
      </c>
      <c r="K1973" s="381">
        <v>46550</v>
      </c>
      <c r="L1973" s="381">
        <v>51700</v>
      </c>
      <c r="M1973" s="381">
        <v>55850</v>
      </c>
      <c r="N1973" s="381">
        <v>60000</v>
      </c>
      <c r="O1973" s="381">
        <v>64150</v>
      </c>
      <c r="P1973" s="381">
        <v>68250</v>
      </c>
      <c r="Q1973" s="381">
        <v>21700</v>
      </c>
      <c r="R1973" s="381">
        <v>24800</v>
      </c>
      <c r="S1973" s="381">
        <v>27900</v>
      </c>
      <c r="T1973" s="381">
        <v>31000</v>
      </c>
      <c r="U1973" s="381">
        <v>33500</v>
      </c>
      <c r="V1973" s="381">
        <v>36000</v>
      </c>
      <c r="W1973" s="381">
        <v>38450</v>
      </c>
      <c r="X1973" s="381">
        <v>41320</v>
      </c>
      <c r="Y1973" s="381">
        <v>54750</v>
      </c>
      <c r="Z1973" s="381">
        <v>62550</v>
      </c>
      <c r="AA1973" s="381">
        <v>70350</v>
      </c>
      <c r="AB1973" s="381">
        <v>78150</v>
      </c>
      <c r="AC1973" s="381">
        <v>84450</v>
      </c>
      <c r="AD1973" s="381">
        <v>90700</v>
      </c>
      <c r="AE1973" s="381">
        <v>96950</v>
      </c>
      <c r="AF1973" s="381">
        <v>103200</v>
      </c>
      <c r="AG1973" s="381">
        <v>1120</v>
      </c>
      <c r="AH1973" s="381" t="s">
        <v>8943</v>
      </c>
      <c r="AI1973" s="381" t="s">
        <v>8443</v>
      </c>
      <c r="AJ1973" s="381">
        <v>1</v>
      </c>
    </row>
    <row r="1974" spans="1:36">
      <c r="A1974" s="381" t="s">
        <v>558</v>
      </c>
      <c r="B1974" s="381" t="s">
        <v>8942</v>
      </c>
      <c r="C1974" s="381">
        <v>25</v>
      </c>
      <c r="D1974" s="381">
        <v>9</v>
      </c>
      <c r="E1974" s="381" t="s">
        <v>6199</v>
      </c>
      <c r="F1974" s="381" t="s">
        <v>6198</v>
      </c>
      <c r="G1974" s="381" t="s">
        <v>2017</v>
      </c>
      <c r="H1974" s="381">
        <v>87600</v>
      </c>
      <c r="I1974" s="381">
        <v>30700</v>
      </c>
      <c r="J1974" s="381">
        <v>35050</v>
      </c>
      <c r="K1974" s="381">
        <v>39450</v>
      </c>
      <c r="L1974" s="381">
        <v>43800</v>
      </c>
      <c r="M1974" s="381">
        <v>47350</v>
      </c>
      <c r="N1974" s="381">
        <v>50850</v>
      </c>
      <c r="O1974" s="381">
        <v>54350</v>
      </c>
      <c r="P1974" s="381">
        <v>57850</v>
      </c>
      <c r="Q1974" s="381">
        <v>18450</v>
      </c>
      <c r="R1974" s="381">
        <v>21050</v>
      </c>
      <c r="S1974" s="381">
        <v>23700</v>
      </c>
      <c r="T1974" s="381">
        <v>26300</v>
      </c>
      <c r="U1974" s="381">
        <v>28780</v>
      </c>
      <c r="V1974" s="381">
        <v>32960</v>
      </c>
      <c r="W1974" s="381">
        <v>37140</v>
      </c>
      <c r="X1974" s="381">
        <v>41320</v>
      </c>
      <c r="Y1974" s="381">
        <v>47600</v>
      </c>
      <c r="Z1974" s="381">
        <v>54400</v>
      </c>
      <c r="AA1974" s="381">
        <v>61200</v>
      </c>
      <c r="AB1974" s="381">
        <v>68000</v>
      </c>
      <c r="AC1974" s="381">
        <v>73450</v>
      </c>
      <c r="AD1974" s="381">
        <v>78900</v>
      </c>
      <c r="AE1974" s="381">
        <v>84350</v>
      </c>
      <c r="AF1974" s="381">
        <v>89800</v>
      </c>
      <c r="AG1974" s="381">
        <v>4160</v>
      </c>
      <c r="AH1974" s="381" t="s">
        <v>2144</v>
      </c>
      <c r="AI1974" s="381" t="s">
        <v>8443</v>
      </c>
      <c r="AJ1974" s="381">
        <v>1</v>
      </c>
    </row>
    <row r="1975" spans="1:36">
      <c r="A1975" s="381" t="s">
        <v>558</v>
      </c>
      <c r="B1975" s="381" t="s">
        <v>8941</v>
      </c>
      <c r="C1975" s="381">
        <v>25</v>
      </c>
      <c r="D1975" s="381">
        <v>9</v>
      </c>
      <c r="E1975" s="381" t="s">
        <v>6205</v>
      </c>
      <c r="F1975" s="381" t="s">
        <v>6204</v>
      </c>
      <c r="G1975" s="381" t="s">
        <v>2017</v>
      </c>
      <c r="H1975" s="381">
        <v>103400</v>
      </c>
      <c r="I1975" s="381">
        <v>36200</v>
      </c>
      <c r="J1975" s="381">
        <v>41400</v>
      </c>
      <c r="K1975" s="381">
        <v>46550</v>
      </c>
      <c r="L1975" s="381">
        <v>51700</v>
      </c>
      <c r="M1975" s="381">
        <v>55850</v>
      </c>
      <c r="N1975" s="381">
        <v>60000</v>
      </c>
      <c r="O1975" s="381">
        <v>64150</v>
      </c>
      <c r="P1975" s="381">
        <v>68250</v>
      </c>
      <c r="Q1975" s="381">
        <v>21700</v>
      </c>
      <c r="R1975" s="381">
        <v>24800</v>
      </c>
      <c r="S1975" s="381">
        <v>27900</v>
      </c>
      <c r="T1975" s="381">
        <v>31000</v>
      </c>
      <c r="U1975" s="381">
        <v>33500</v>
      </c>
      <c r="V1975" s="381">
        <v>36000</v>
      </c>
      <c r="W1975" s="381">
        <v>38450</v>
      </c>
      <c r="X1975" s="381">
        <v>41320</v>
      </c>
      <c r="Y1975" s="381">
        <v>54750</v>
      </c>
      <c r="Z1975" s="381">
        <v>62550</v>
      </c>
      <c r="AA1975" s="381">
        <v>70350</v>
      </c>
      <c r="AB1975" s="381">
        <v>78150</v>
      </c>
      <c r="AC1975" s="381">
        <v>84450</v>
      </c>
      <c r="AD1975" s="381">
        <v>90700</v>
      </c>
      <c r="AE1975" s="381">
        <v>96950</v>
      </c>
      <c r="AF1975" s="381">
        <v>103200</v>
      </c>
      <c r="AG1975" s="381">
        <v>1120</v>
      </c>
      <c r="AH1975" s="381" t="s">
        <v>8940</v>
      </c>
      <c r="AI1975" s="381" t="s">
        <v>8443</v>
      </c>
      <c r="AJ1975" s="381">
        <v>1</v>
      </c>
    </row>
    <row r="1976" spans="1:36">
      <c r="A1976" s="381" t="s">
        <v>558</v>
      </c>
      <c r="B1976" s="381" t="s">
        <v>8939</v>
      </c>
      <c r="C1976" s="381">
        <v>25</v>
      </c>
      <c r="D1976" s="381">
        <v>9</v>
      </c>
      <c r="E1976" s="381" t="s">
        <v>6199</v>
      </c>
      <c r="F1976" s="381" t="s">
        <v>6198</v>
      </c>
      <c r="G1976" s="381" t="s">
        <v>2017</v>
      </c>
      <c r="H1976" s="381">
        <v>87600</v>
      </c>
      <c r="I1976" s="381">
        <v>30700</v>
      </c>
      <c r="J1976" s="381">
        <v>35050</v>
      </c>
      <c r="K1976" s="381">
        <v>39450</v>
      </c>
      <c r="L1976" s="381">
        <v>43800</v>
      </c>
      <c r="M1976" s="381">
        <v>47350</v>
      </c>
      <c r="N1976" s="381">
        <v>50850</v>
      </c>
      <c r="O1976" s="381">
        <v>54350</v>
      </c>
      <c r="P1976" s="381">
        <v>57850</v>
      </c>
      <c r="Q1976" s="381">
        <v>18450</v>
      </c>
      <c r="R1976" s="381">
        <v>21050</v>
      </c>
      <c r="S1976" s="381">
        <v>23700</v>
      </c>
      <c r="T1976" s="381">
        <v>26300</v>
      </c>
      <c r="U1976" s="381">
        <v>28780</v>
      </c>
      <c r="V1976" s="381">
        <v>32960</v>
      </c>
      <c r="W1976" s="381">
        <v>37140</v>
      </c>
      <c r="X1976" s="381">
        <v>41320</v>
      </c>
      <c r="Y1976" s="381">
        <v>47600</v>
      </c>
      <c r="Z1976" s="381">
        <v>54400</v>
      </c>
      <c r="AA1976" s="381">
        <v>61200</v>
      </c>
      <c r="AB1976" s="381">
        <v>68000</v>
      </c>
      <c r="AC1976" s="381">
        <v>73450</v>
      </c>
      <c r="AD1976" s="381">
        <v>78900</v>
      </c>
      <c r="AE1976" s="381">
        <v>84350</v>
      </c>
      <c r="AF1976" s="381">
        <v>89800</v>
      </c>
      <c r="AG1976" s="381">
        <v>4160</v>
      </c>
      <c r="AH1976" s="381" t="s">
        <v>8938</v>
      </c>
      <c r="AI1976" s="381" t="s">
        <v>8443</v>
      </c>
      <c r="AJ1976" s="381">
        <v>1</v>
      </c>
    </row>
    <row r="1977" spans="1:36">
      <c r="A1977" s="381" t="s">
        <v>558</v>
      </c>
      <c r="B1977" s="381" t="s">
        <v>8937</v>
      </c>
      <c r="C1977" s="381">
        <v>25</v>
      </c>
      <c r="D1977" s="381">
        <v>9</v>
      </c>
      <c r="E1977" s="381" t="s">
        <v>6205</v>
      </c>
      <c r="F1977" s="381" t="s">
        <v>6204</v>
      </c>
      <c r="G1977" s="381" t="s">
        <v>2017</v>
      </c>
      <c r="H1977" s="381">
        <v>103400</v>
      </c>
      <c r="I1977" s="381">
        <v>36200</v>
      </c>
      <c r="J1977" s="381">
        <v>41400</v>
      </c>
      <c r="K1977" s="381">
        <v>46550</v>
      </c>
      <c r="L1977" s="381">
        <v>51700</v>
      </c>
      <c r="M1977" s="381">
        <v>55850</v>
      </c>
      <c r="N1977" s="381">
        <v>60000</v>
      </c>
      <c r="O1977" s="381">
        <v>64150</v>
      </c>
      <c r="P1977" s="381">
        <v>68250</v>
      </c>
      <c r="Q1977" s="381">
        <v>21700</v>
      </c>
      <c r="R1977" s="381">
        <v>24800</v>
      </c>
      <c r="S1977" s="381">
        <v>27900</v>
      </c>
      <c r="T1977" s="381">
        <v>31000</v>
      </c>
      <c r="U1977" s="381">
        <v>33500</v>
      </c>
      <c r="V1977" s="381">
        <v>36000</v>
      </c>
      <c r="W1977" s="381">
        <v>38450</v>
      </c>
      <c r="X1977" s="381">
        <v>41320</v>
      </c>
      <c r="Y1977" s="381">
        <v>54750</v>
      </c>
      <c r="Z1977" s="381">
        <v>62550</v>
      </c>
      <c r="AA1977" s="381">
        <v>70350</v>
      </c>
      <c r="AB1977" s="381">
        <v>78150</v>
      </c>
      <c r="AC1977" s="381">
        <v>84450</v>
      </c>
      <c r="AD1977" s="381">
        <v>90700</v>
      </c>
      <c r="AE1977" s="381">
        <v>96950</v>
      </c>
      <c r="AF1977" s="381">
        <v>103200</v>
      </c>
      <c r="AG1977" s="381">
        <v>1120</v>
      </c>
      <c r="AH1977" s="381" t="s">
        <v>8936</v>
      </c>
      <c r="AI1977" s="381" t="s">
        <v>8443</v>
      </c>
      <c r="AJ1977" s="381">
        <v>1</v>
      </c>
    </row>
    <row r="1978" spans="1:36">
      <c r="A1978" s="381" t="s">
        <v>558</v>
      </c>
      <c r="B1978" s="381" t="s">
        <v>8935</v>
      </c>
      <c r="C1978" s="381">
        <v>25</v>
      </c>
      <c r="D1978" s="381">
        <v>9</v>
      </c>
      <c r="E1978" s="381" t="s">
        <v>6205</v>
      </c>
      <c r="F1978" s="381" t="s">
        <v>6204</v>
      </c>
      <c r="G1978" s="381" t="s">
        <v>2017</v>
      </c>
      <c r="H1978" s="381">
        <v>103400</v>
      </c>
      <c r="I1978" s="381">
        <v>36200</v>
      </c>
      <c r="J1978" s="381">
        <v>41400</v>
      </c>
      <c r="K1978" s="381">
        <v>46550</v>
      </c>
      <c r="L1978" s="381">
        <v>51700</v>
      </c>
      <c r="M1978" s="381">
        <v>55850</v>
      </c>
      <c r="N1978" s="381">
        <v>60000</v>
      </c>
      <c r="O1978" s="381">
        <v>64150</v>
      </c>
      <c r="P1978" s="381">
        <v>68250</v>
      </c>
      <c r="Q1978" s="381">
        <v>21700</v>
      </c>
      <c r="R1978" s="381">
        <v>24800</v>
      </c>
      <c r="S1978" s="381">
        <v>27900</v>
      </c>
      <c r="T1978" s="381">
        <v>31000</v>
      </c>
      <c r="U1978" s="381">
        <v>33500</v>
      </c>
      <c r="V1978" s="381">
        <v>36000</v>
      </c>
      <c r="W1978" s="381">
        <v>38450</v>
      </c>
      <c r="X1978" s="381">
        <v>41320</v>
      </c>
      <c r="Y1978" s="381">
        <v>54750</v>
      </c>
      <c r="Z1978" s="381">
        <v>62550</v>
      </c>
      <c r="AA1978" s="381">
        <v>70350</v>
      </c>
      <c r="AB1978" s="381">
        <v>78150</v>
      </c>
      <c r="AC1978" s="381">
        <v>84450</v>
      </c>
      <c r="AD1978" s="381">
        <v>90700</v>
      </c>
      <c r="AE1978" s="381">
        <v>96950</v>
      </c>
      <c r="AF1978" s="381">
        <v>103200</v>
      </c>
      <c r="AG1978" s="381">
        <v>1120</v>
      </c>
      <c r="AH1978" s="381" t="s">
        <v>2504</v>
      </c>
      <c r="AI1978" s="381" t="s">
        <v>8443</v>
      </c>
      <c r="AJ1978" s="381">
        <v>1</v>
      </c>
    </row>
    <row r="1979" spans="1:36">
      <c r="A1979" s="381" t="s">
        <v>558</v>
      </c>
      <c r="B1979" s="381" t="s">
        <v>8934</v>
      </c>
      <c r="C1979" s="381">
        <v>25</v>
      </c>
      <c r="D1979" s="381">
        <v>9</v>
      </c>
      <c r="E1979" s="381" t="s">
        <v>6199</v>
      </c>
      <c r="F1979" s="381" t="s">
        <v>6198</v>
      </c>
      <c r="G1979" s="381" t="s">
        <v>2017</v>
      </c>
      <c r="H1979" s="381">
        <v>87600</v>
      </c>
      <c r="I1979" s="381">
        <v>30700</v>
      </c>
      <c r="J1979" s="381">
        <v>35050</v>
      </c>
      <c r="K1979" s="381">
        <v>39450</v>
      </c>
      <c r="L1979" s="381">
        <v>43800</v>
      </c>
      <c r="M1979" s="381">
        <v>47350</v>
      </c>
      <c r="N1979" s="381">
        <v>50850</v>
      </c>
      <c r="O1979" s="381">
        <v>54350</v>
      </c>
      <c r="P1979" s="381">
        <v>57850</v>
      </c>
      <c r="Q1979" s="381">
        <v>18450</v>
      </c>
      <c r="R1979" s="381">
        <v>21050</v>
      </c>
      <c r="S1979" s="381">
        <v>23700</v>
      </c>
      <c r="T1979" s="381">
        <v>26300</v>
      </c>
      <c r="U1979" s="381">
        <v>28780</v>
      </c>
      <c r="V1979" s="381">
        <v>32960</v>
      </c>
      <c r="W1979" s="381">
        <v>37140</v>
      </c>
      <c r="X1979" s="381">
        <v>41320</v>
      </c>
      <c r="Y1979" s="381">
        <v>47600</v>
      </c>
      <c r="Z1979" s="381">
        <v>54400</v>
      </c>
      <c r="AA1979" s="381">
        <v>61200</v>
      </c>
      <c r="AB1979" s="381">
        <v>68000</v>
      </c>
      <c r="AC1979" s="381">
        <v>73450</v>
      </c>
      <c r="AD1979" s="381">
        <v>78900</v>
      </c>
      <c r="AE1979" s="381">
        <v>84350</v>
      </c>
      <c r="AF1979" s="381">
        <v>89800</v>
      </c>
      <c r="AG1979" s="381">
        <v>4160</v>
      </c>
      <c r="AH1979" s="381" t="s">
        <v>8933</v>
      </c>
      <c r="AI1979" s="381" t="s">
        <v>8443</v>
      </c>
      <c r="AJ1979" s="381">
        <v>1</v>
      </c>
    </row>
    <row r="1980" spans="1:36">
      <c r="A1980" s="381" t="s">
        <v>558</v>
      </c>
      <c r="B1980" s="381" t="s">
        <v>8932</v>
      </c>
      <c r="C1980" s="381">
        <v>25</v>
      </c>
      <c r="D1980" s="381">
        <v>9</v>
      </c>
      <c r="E1980" s="381" t="s">
        <v>6205</v>
      </c>
      <c r="F1980" s="381" t="s">
        <v>6204</v>
      </c>
      <c r="G1980" s="381" t="s">
        <v>2017</v>
      </c>
      <c r="H1980" s="381">
        <v>103400</v>
      </c>
      <c r="I1980" s="381">
        <v>36200</v>
      </c>
      <c r="J1980" s="381">
        <v>41400</v>
      </c>
      <c r="K1980" s="381">
        <v>46550</v>
      </c>
      <c r="L1980" s="381">
        <v>51700</v>
      </c>
      <c r="M1980" s="381">
        <v>55850</v>
      </c>
      <c r="N1980" s="381">
        <v>60000</v>
      </c>
      <c r="O1980" s="381">
        <v>64150</v>
      </c>
      <c r="P1980" s="381">
        <v>68250</v>
      </c>
      <c r="Q1980" s="381">
        <v>21700</v>
      </c>
      <c r="R1980" s="381">
        <v>24800</v>
      </c>
      <c r="S1980" s="381">
        <v>27900</v>
      </c>
      <c r="T1980" s="381">
        <v>31000</v>
      </c>
      <c r="U1980" s="381">
        <v>33500</v>
      </c>
      <c r="V1980" s="381">
        <v>36000</v>
      </c>
      <c r="W1980" s="381">
        <v>38450</v>
      </c>
      <c r="X1980" s="381">
        <v>41320</v>
      </c>
      <c r="Y1980" s="381">
        <v>54750</v>
      </c>
      <c r="Z1980" s="381">
        <v>62550</v>
      </c>
      <c r="AA1980" s="381">
        <v>70350</v>
      </c>
      <c r="AB1980" s="381">
        <v>78150</v>
      </c>
      <c r="AC1980" s="381">
        <v>84450</v>
      </c>
      <c r="AD1980" s="381">
        <v>90700</v>
      </c>
      <c r="AE1980" s="381">
        <v>96950</v>
      </c>
      <c r="AF1980" s="381">
        <v>103200</v>
      </c>
      <c r="AG1980" s="381">
        <v>1120</v>
      </c>
      <c r="AH1980" s="381" t="s">
        <v>8931</v>
      </c>
      <c r="AI1980" s="381" t="s">
        <v>8443</v>
      </c>
      <c r="AJ1980" s="381">
        <v>1</v>
      </c>
    </row>
    <row r="1981" spans="1:36">
      <c r="A1981" s="381" t="s">
        <v>558</v>
      </c>
      <c r="B1981" s="381" t="s">
        <v>8930</v>
      </c>
      <c r="C1981" s="381">
        <v>25</v>
      </c>
      <c r="D1981" s="381">
        <v>9</v>
      </c>
      <c r="E1981" s="381" t="s">
        <v>6199</v>
      </c>
      <c r="F1981" s="381" t="s">
        <v>6198</v>
      </c>
      <c r="G1981" s="381" t="s">
        <v>2017</v>
      </c>
      <c r="H1981" s="381">
        <v>87600</v>
      </c>
      <c r="I1981" s="381">
        <v>30700</v>
      </c>
      <c r="J1981" s="381">
        <v>35050</v>
      </c>
      <c r="K1981" s="381">
        <v>39450</v>
      </c>
      <c r="L1981" s="381">
        <v>43800</v>
      </c>
      <c r="M1981" s="381">
        <v>47350</v>
      </c>
      <c r="N1981" s="381">
        <v>50850</v>
      </c>
      <c r="O1981" s="381">
        <v>54350</v>
      </c>
      <c r="P1981" s="381">
        <v>57850</v>
      </c>
      <c r="Q1981" s="381">
        <v>18450</v>
      </c>
      <c r="R1981" s="381">
        <v>21050</v>
      </c>
      <c r="S1981" s="381">
        <v>23700</v>
      </c>
      <c r="T1981" s="381">
        <v>26300</v>
      </c>
      <c r="U1981" s="381">
        <v>28780</v>
      </c>
      <c r="V1981" s="381">
        <v>32960</v>
      </c>
      <c r="W1981" s="381">
        <v>37140</v>
      </c>
      <c r="X1981" s="381">
        <v>41320</v>
      </c>
      <c r="Y1981" s="381">
        <v>47600</v>
      </c>
      <c r="Z1981" s="381">
        <v>54400</v>
      </c>
      <c r="AA1981" s="381">
        <v>61200</v>
      </c>
      <c r="AB1981" s="381">
        <v>68000</v>
      </c>
      <c r="AC1981" s="381">
        <v>73450</v>
      </c>
      <c r="AD1981" s="381">
        <v>78900</v>
      </c>
      <c r="AE1981" s="381">
        <v>84350</v>
      </c>
      <c r="AF1981" s="381">
        <v>89800</v>
      </c>
      <c r="AG1981" s="381">
        <v>4160</v>
      </c>
      <c r="AH1981" s="381" t="s">
        <v>8929</v>
      </c>
      <c r="AI1981" s="381" t="s">
        <v>8443</v>
      </c>
      <c r="AJ1981" s="381">
        <v>1</v>
      </c>
    </row>
    <row r="1982" spans="1:36">
      <c r="A1982" s="381" t="s">
        <v>558</v>
      </c>
      <c r="B1982" s="381" t="s">
        <v>8928</v>
      </c>
      <c r="C1982" s="381">
        <v>25</v>
      </c>
      <c r="D1982" s="381">
        <v>9</v>
      </c>
      <c r="E1982" s="381" t="s">
        <v>6205</v>
      </c>
      <c r="F1982" s="381" t="s">
        <v>6204</v>
      </c>
      <c r="G1982" s="381" t="s">
        <v>2017</v>
      </c>
      <c r="H1982" s="381">
        <v>103400</v>
      </c>
      <c r="I1982" s="381">
        <v>36200</v>
      </c>
      <c r="J1982" s="381">
        <v>41400</v>
      </c>
      <c r="K1982" s="381">
        <v>46550</v>
      </c>
      <c r="L1982" s="381">
        <v>51700</v>
      </c>
      <c r="M1982" s="381">
        <v>55850</v>
      </c>
      <c r="N1982" s="381">
        <v>60000</v>
      </c>
      <c r="O1982" s="381">
        <v>64150</v>
      </c>
      <c r="P1982" s="381">
        <v>68250</v>
      </c>
      <c r="Q1982" s="381">
        <v>21700</v>
      </c>
      <c r="R1982" s="381">
        <v>24800</v>
      </c>
      <c r="S1982" s="381">
        <v>27900</v>
      </c>
      <c r="T1982" s="381">
        <v>31000</v>
      </c>
      <c r="U1982" s="381">
        <v>33500</v>
      </c>
      <c r="V1982" s="381">
        <v>36000</v>
      </c>
      <c r="W1982" s="381">
        <v>38450</v>
      </c>
      <c r="X1982" s="381">
        <v>41320</v>
      </c>
      <c r="Y1982" s="381">
        <v>54750</v>
      </c>
      <c r="Z1982" s="381">
        <v>62550</v>
      </c>
      <c r="AA1982" s="381">
        <v>70350</v>
      </c>
      <c r="AB1982" s="381">
        <v>78150</v>
      </c>
      <c r="AC1982" s="381">
        <v>84450</v>
      </c>
      <c r="AD1982" s="381">
        <v>90700</v>
      </c>
      <c r="AE1982" s="381">
        <v>96950</v>
      </c>
      <c r="AF1982" s="381">
        <v>103200</v>
      </c>
      <c r="AG1982" s="381">
        <v>1120</v>
      </c>
      <c r="AH1982" s="381" t="s">
        <v>8927</v>
      </c>
      <c r="AI1982" s="381" t="s">
        <v>8443</v>
      </c>
      <c r="AJ1982" s="381">
        <v>1</v>
      </c>
    </row>
    <row r="1983" spans="1:36">
      <c r="A1983" s="381" t="s">
        <v>558</v>
      </c>
      <c r="B1983" s="381" t="s">
        <v>8926</v>
      </c>
      <c r="C1983" s="381">
        <v>25</v>
      </c>
      <c r="D1983" s="381">
        <v>9</v>
      </c>
      <c r="E1983" s="381" t="s">
        <v>6199</v>
      </c>
      <c r="F1983" s="381" t="s">
        <v>6198</v>
      </c>
      <c r="G1983" s="381" t="s">
        <v>2017</v>
      </c>
      <c r="H1983" s="381">
        <v>87600</v>
      </c>
      <c r="I1983" s="381">
        <v>30700</v>
      </c>
      <c r="J1983" s="381">
        <v>35050</v>
      </c>
      <c r="K1983" s="381">
        <v>39450</v>
      </c>
      <c r="L1983" s="381">
        <v>43800</v>
      </c>
      <c r="M1983" s="381">
        <v>47350</v>
      </c>
      <c r="N1983" s="381">
        <v>50850</v>
      </c>
      <c r="O1983" s="381">
        <v>54350</v>
      </c>
      <c r="P1983" s="381">
        <v>57850</v>
      </c>
      <c r="Q1983" s="381">
        <v>18450</v>
      </c>
      <c r="R1983" s="381">
        <v>21050</v>
      </c>
      <c r="S1983" s="381">
        <v>23700</v>
      </c>
      <c r="T1983" s="381">
        <v>26300</v>
      </c>
      <c r="U1983" s="381">
        <v>28780</v>
      </c>
      <c r="V1983" s="381">
        <v>32960</v>
      </c>
      <c r="W1983" s="381">
        <v>37140</v>
      </c>
      <c r="X1983" s="381">
        <v>41320</v>
      </c>
      <c r="Y1983" s="381">
        <v>47600</v>
      </c>
      <c r="Z1983" s="381">
        <v>54400</v>
      </c>
      <c r="AA1983" s="381">
        <v>61200</v>
      </c>
      <c r="AB1983" s="381">
        <v>68000</v>
      </c>
      <c r="AC1983" s="381">
        <v>73450</v>
      </c>
      <c r="AD1983" s="381">
        <v>78900</v>
      </c>
      <c r="AE1983" s="381">
        <v>84350</v>
      </c>
      <c r="AF1983" s="381">
        <v>89800</v>
      </c>
      <c r="AG1983" s="381">
        <v>4160</v>
      </c>
      <c r="AH1983" s="381" t="s">
        <v>8925</v>
      </c>
      <c r="AI1983" s="381" t="s">
        <v>8443</v>
      </c>
      <c r="AJ1983" s="381">
        <v>1</v>
      </c>
    </row>
    <row r="1984" spans="1:36">
      <c r="A1984" s="381" t="s">
        <v>558</v>
      </c>
      <c r="B1984" s="381" t="s">
        <v>8924</v>
      </c>
      <c r="C1984" s="381">
        <v>25</v>
      </c>
      <c r="D1984" s="381">
        <v>9</v>
      </c>
      <c r="E1984" s="381" t="s">
        <v>6205</v>
      </c>
      <c r="F1984" s="381" t="s">
        <v>6204</v>
      </c>
      <c r="G1984" s="381" t="s">
        <v>2017</v>
      </c>
      <c r="H1984" s="381">
        <v>103400</v>
      </c>
      <c r="I1984" s="381">
        <v>36200</v>
      </c>
      <c r="J1984" s="381">
        <v>41400</v>
      </c>
      <c r="K1984" s="381">
        <v>46550</v>
      </c>
      <c r="L1984" s="381">
        <v>51700</v>
      </c>
      <c r="M1984" s="381">
        <v>55850</v>
      </c>
      <c r="N1984" s="381">
        <v>60000</v>
      </c>
      <c r="O1984" s="381">
        <v>64150</v>
      </c>
      <c r="P1984" s="381">
        <v>68250</v>
      </c>
      <c r="Q1984" s="381">
        <v>21700</v>
      </c>
      <c r="R1984" s="381">
        <v>24800</v>
      </c>
      <c r="S1984" s="381">
        <v>27900</v>
      </c>
      <c r="T1984" s="381">
        <v>31000</v>
      </c>
      <c r="U1984" s="381">
        <v>33500</v>
      </c>
      <c r="V1984" s="381">
        <v>36000</v>
      </c>
      <c r="W1984" s="381">
        <v>38450</v>
      </c>
      <c r="X1984" s="381">
        <v>41320</v>
      </c>
      <c r="Y1984" s="381">
        <v>54750</v>
      </c>
      <c r="Z1984" s="381">
        <v>62550</v>
      </c>
      <c r="AA1984" s="381">
        <v>70350</v>
      </c>
      <c r="AB1984" s="381">
        <v>78150</v>
      </c>
      <c r="AC1984" s="381">
        <v>84450</v>
      </c>
      <c r="AD1984" s="381">
        <v>90700</v>
      </c>
      <c r="AE1984" s="381">
        <v>96950</v>
      </c>
      <c r="AF1984" s="381">
        <v>103200</v>
      </c>
      <c r="AG1984" s="381">
        <v>1120</v>
      </c>
      <c r="AH1984" s="381" t="s">
        <v>8923</v>
      </c>
      <c r="AI1984" s="381" t="s">
        <v>8443</v>
      </c>
      <c r="AJ1984" s="381">
        <v>1</v>
      </c>
    </row>
    <row r="1985" spans="1:36">
      <c r="A1985" s="381" t="s">
        <v>558</v>
      </c>
      <c r="B1985" s="381" t="s">
        <v>8922</v>
      </c>
      <c r="C1985" s="381">
        <v>25</v>
      </c>
      <c r="D1985" s="381">
        <v>9</v>
      </c>
      <c r="E1985" s="381" t="s">
        <v>6199</v>
      </c>
      <c r="F1985" s="381" t="s">
        <v>6198</v>
      </c>
      <c r="G1985" s="381" t="s">
        <v>2017</v>
      </c>
      <c r="H1985" s="381">
        <v>87600</v>
      </c>
      <c r="I1985" s="381">
        <v>30700</v>
      </c>
      <c r="J1985" s="381">
        <v>35050</v>
      </c>
      <c r="K1985" s="381">
        <v>39450</v>
      </c>
      <c r="L1985" s="381">
        <v>43800</v>
      </c>
      <c r="M1985" s="381">
        <v>47350</v>
      </c>
      <c r="N1985" s="381">
        <v>50850</v>
      </c>
      <c r="O1985" s="381">
        <v>54350</v>
      </c>
      <c r="P1985" s="381">
        <v>57850</v>
      </c>
      <c r="Q1985" s="381">
        <v>18450</v>
      </c>
      <c r="R1985" s="381">
        <v>21050</v>
      </c>
      <c r="S1985" s="381">
        <v>23700</v>
      </c>
      <c r="T1985" s="381">
        <v>26300</v>
      </c>
      <c r="U1985" s="381">
        <v>28780</v>
      </c>
      <c r="V1985" s="381">
        <v>32960</v>
      </c>
      <c r="W1985" s="381">
        <v>37140</v>
      </c>
      <c r="X1985" s="381">
        <v>41320</v>
      </c>
      <c r="Y1985" s="381">
        <v>47600</v>
      </c>
      <c r="Z1985" s="381">
        <v>54400</v>
      </c>
      <c r="AA1985" s="381">
        <v>61200</v>
      </c>
      <c r="AB1985" s="381">
        <v>68000</v>
      </c>
      <c r="AC1985" s="381">
        <v>73450</v>
      </c>
      <c r="AD1985" s="381">
        <v>78900</v>
      </c>
      <c r="AE1985" s="381">
        <v>84350</v>
      </c>
      <c r="AF1985" s="381">
        <v>89800</v>
      </c>
      <c r="AG1985" s="381">
        <v>4160</v>
      </c>
      <c r="AH1985" s="381" t="s">
        <v>8921</v>
      </c>
      <c r="AI1985" s="381" t="s">
        <v>8443</v>
      </c>
      <c r="AJ1985" s="381">
        <v>1</v>
      </c>
    </row>
    <row r="1986" spans="1:36">
      <c r="A1986" s="381" t="s">
        <v>558</v>
      </c>
      <c r="B1986" s="381" t="s">
        <v>8920</v>
      </c>
      <c r="C1986" s="381">
        <v>25</v>
      </c>
      <c r="D1986" s="381">
        <v>9</v>
      </c>
      <c r="E1986" s="381" t="s">
        <v>6205</v>
      </c>
      <c r="F1986" s="381" t="s">
        <v>6204</v>
      </c>
      <c r="G1986" s="381" t="s">
        <v>2017</v>
      </c>
      <c r="H1986" s="381">
        <v>103400</v>
      </c>
      <c r="I1986" s="381">
        <v>36200</v>
      </c>
      <c r="J1986" s="381">
        <v>41400</v>
      </c>
      <c r="K1986" s="381">
        <v>46550</v>
      </c>
      <c r="L1986" s="381">
        <v>51700</v>
      </c>
      <c r="M1986" s="381">
        <v>55850</v>
      </c>
      <c r="N1986" s="381">
        <v>60000</v>
      </c>
      <c r="O1986" s="381">
        <v>64150</v>
      </c>
      <c r="P1986" s="381">
        <v>68250</v>
      </c>
      <c r="Q1986" s="381">
        <v>21700</v>
      </c>
      <c r="R1986" s="381">
        <v>24800</v>
      </c>
      <c r="S1986" s="381">
        <v>27900</v>
      </c>
      <c r="T1986" s="381">
        <v>31000</v>
      </c>
      <c r="U1986" s="381">
        <v>33500</v>
      </c>
      <c r="V1986" s="381">
        <v>36000</v>
      </c>
      <c r="W1986" s="381">
        <v>38450</v>
      </c>
      <c r="X1986" s="381">
        <v>41320</v>
      </c>
      <c r="Y1986" s="381">
        <v>54750</v>
      </c>
      <c r="Z1986" s="381">
        <v>62550</v>
      </c>
      <c r="AA1986" s="381">
        <v>70350</v>
      </c>
      <c r="AB1986" s="381">
        <v>78150</v>
      </c>
      <c r="AC1986" s="381">
        <v>84450</v>
      </c>
      <c r="AD1986" s="381">
        <v>90700</v>
      </c>
      <c r="AE1986" s="381">
        <v>96950</v>
      </c>
      <c r="AF1986" s="381">
        <v>103200</v>
      </c>
      <c r="AG1986" s="381">
        <v>1120</v>
      </c>
      <c r="AH1986" s="381" t="s">
        <v>8919</v>
      </c>
      <c r="AI1986" s="381" t="s">
        <v>8443</v>
      </c>
      <c r="AJ1986" s="381">
        <v>1</v>
      </c>
    </row>
    <row r="1987" spans="1:36">
      <c r="A1987" s="381" t="s">
        <v>558</v>
      </c>
      <c r="B1987" s="381" t="s">
        <v>8918</v>
      </c>
      <c r="C1987" s="381">
        <v>25</v>
      </c>
      <c r="D1987" s="381">
        <v>9</v>
      </c>
      <c r="E1987" s="381" t="s">
        <v>6205</v>
      </c>
      <c r="F1987" s="381" t="s">
        <v>6204</v>
      </c>
      <c r="G1987" s="381" t="s">
        <v>2017</v>
      </c>
      <c r="H1987" s="381">
        <v>103400</v>
      </c>
      <c r="I1987" s="381">
        <v>36200</v>
      </c>
      <c r="J1987" s="381">
        <v>41400</v>
      </c>
      <c r="K1987" s="381">
        <v>46550</v>
      </c>
      <c r="L1987" s="381">
        <v>51700</v>
      </c>
      <c r="M1987" s="381">
        <v>55850</v>
      </c>
      <c r="N1987" s="381">
        <v>60000</v>
      </c>
      <c r="O1987" s="381">
        <v>64150</v>
      </c>
      <c r="P1987" s="381">
        <v>68250</v>
      </c>
      <c r="Q1987" s="381">
        <v>21700</v>
      </c>
      <c r="R1987" s="381">
        <v>24800</v>
      </c>
      <c r="S1987" s="381">
        <v>27900</v>
      </c>
      <c r="T1987" s="381">
        <v>31000</v>
      </c>
      <c r="U1987" s="381">
        <v>33500</v>
      </c>
      <c r="V1987" s="381">
        <v>36000</v>
      </c>
      <c r="W1987" s="381">
        <v>38450</v>
      </c>
      <c r="X1987" s="381">
        <v>41320</v>
      </c>
      <c r="Y1987" s="381">
        <v>54750</v>
      </c>
      <c r="Z1987" s="381">
        <v>62550</v>
      </c>
      <c r="AA1987" s="381">
        <v>70350</v>
      </c>
      <c r="AB1987" s="381">
        <v>78150</v>
      </c>
      <c r="AC1987" s="381">
        <v>84450</v>
      </c>
      <c r="AD1987" s="381">
        <v>90700</v>
      </c>
      <c r="AE1987" s="381">
        <v>96950</v>
      </c>
      <c r="AF1987" s="381">
        <v>103200</v>
      </c>
      <c r="AG1987" s="381">
        <v>1120</v>
      </c>
      <c r="AH1987" s="381" t="s">
        <v>8917</v>
      </c>
      <c r="AI1987" s="381" t="s">
        <v>8443</v>
      </c>
      <c r="AJ1987" s="381">
        <v>1</v>
      </c>
    </row>
    <row r="1988" spans="1:36">
      <c r="A1988" s="381" t="s">
        <v>558</v>
      </c>
      <c r="B1988" s="381" t="s">
        <v>8916</v>
      </c>
      <c r="C1988" s="381">
        <v>25</v>
      </c>
      <c r="D1988" s="381">
        <v>9</v>
      </c>
      <c r="E1988" s="381" t="s">
        <v>6205</v>
      </c>
      <c r="F1988" s="381" t="s">
        <v>6204</v>
      </c>
      <c r="G1988" s="381" t="s">
        <v>2017</v>
      </c>
      <c r="H1988" s="381">
        <v>103400</v>
      </c>
      <c r="I1988" s="381">
        <v>36200</v>
      </c>
      <c r="J1988" s="381">
        <v>41400</v>
      </c>
      <c r="K1988" s="381">
        <v>46550</v>
      </c>
      <c r="L1988" s="381">
        <v>51700</v>
      </c>
      <c r="M1988" s="381">
        <v>55850</v>
      </c>
      <c r="N1988" s="381">
        <v>60000</v>
      </c>
      <c r="O1988" s="381">
        <v>64150</v>
      </c>
      <c r="P1988" s="381">
        <v>68250</v>
      </c>
      <c r="Q1988" s="381">
        <v>21700</v>
      </c>
      <c r="R1988" s="381">
        <v>24800</v>
      </c>
      <c r="S1988" s="381">
        <v>27900</v>
      </c>
      <c r="T1988" s="381">
        <v>31000</v>
      </c>
      <c r="U1988" s="381">
        <v>33500</v>
      </c>
      <c r="V1988" s="381">
        <v>36000</v>
      </c>
      <c r="W1988" s="381">
        <v>38450</v>
      </c>
      <c r="X1988" s="381">
        <v>41320</v>
      </c>
      <c r="Y1988" s="381">
        <v>54750</v>
      </c>
      <c r="Z1988" s="381">
        <v>62550</v>
      </c>
      <c r="AA1988" s="381">
        <v>70350</v>
      </c>
      <c r="AB1988" s="381">
        <v>78150</v>
      </c>
      <c r="AC1988" s="381">
        <v>84450</v>
      </c>
      <c r="AD1988" s="381">
        <v>90700</v>
      </c>
      <c r="AE1988" s="381">
        <v>96950</v>
      </c>
      <c r="AF1988" s="381">
        <v>103200</v>
      </c>
      <c r="AG1988" s="381">
        <v>1120</v>
      </c>
      <c r="AH1988" s="381" t="s">
        <v>8915</v>
      </c>
      <c r="AI1988" s="381" t="s">
        <v>8443</v>
      </c>
      <c r="AJ1988" s="381">
        <v>1</v>
      </c>
    </row>
    <row r="1989" spans="1:36">
      <c r="A1989" s="381" t="s">
        <v>558</v>
      </c>
      <c r="B1989" s="381" t="s">
        <v>8914</v>
      </c>
      <c r="C1989" s="381">
        <v>25</v>
      </c>
      <c r="D1989" s="381">
        <v>9</v>
      </c>
      <c r="E1989" s="381" t="s">
        <v>6205</v>
      </c>
      <c r="F1989" s="381" t="s">
        <v>6204</v>
      </c>
      <c r="G1989" s="381" t="s">
        <v>2017</v>
      </c>
      <c r="H1989" s="381">
        <v>103400</v>
      </c>
      <c r="I1989" s="381">
        <v>36200</v>
      </c>
      <c r="J1989" s="381">
        <v>41400</v>
      </c>
      <c r="K1989" s="381">
        <v>46550</v>
      </c>
      <c r="L1989" s="381">
        <v>51700</v>
      </c>
      <c r="M1989" s="381">
        <v>55850</v>
      </c>
      <c r="N1989" s="381">
        <v>60000</v>
      </c>
      <c r="O1989" s="381">
        <v>64150</v>
      </c>
      <c r="P1989" s="381">
        <v>68250</v>
      </c>
      <c r="Q1989" s="381">
        <v>21700</v>
      </c>
      <c r="R1989" s="381">
        <v>24800</v>
      </c>
      <c r="S1989" s="381">
        <v>27900</v>
      </c>
      <c r="T1989" s="381">
        <v>31000</v>
      </c>
      <c r="U1989" s="381">
        <v>33500</v>
      </c>
      <c r="V1989" s="381">
        <v>36000</v>
      </c>
      <c r="W1989" s="381">
        <v>38450</v>
      </c>
      <c r="X1989" s="381">
        <v>41320</v>
      </c>
      <c r="Y1989" s="381">
        <v>54750</v>
      </c>
      <c r="Z1989" s="381">
        <v>62550</v>
      </c>
      <c r="AA1989" s="381">
        <v>70350</v>
      </c>
      <c r="AB1989" s="381">
        <v>78150</v>
      </c>
      <c r="AC1989" s="381">
        <v>84450</v>
      </c>
      <c r="AD1989" s="381">
        <v>90700</v>
      </c>
      <c r="AE1989" s="381">
        <v>96950</v>
      </c>
      <c r="AF1989" s="381">
        <v>103200</v>
      </c>
      <c r="AG1989" s="381">
        <v>1120</v>
      </c>
      <c r="AH1989" s="381" t="s">
        <v>8913</v>
      </c>
      <c r="AI1989" s="381" t="s">
        <v>8443</v>
      </c>
      <c r="AJ1989" s="381">
        <v>1</v>
      </c>
    </row>
    <row r="1990" spans="1:36">
      <c r="A1990" s="381" t="s">
        <v>558</v>
      </c>
      <c r="B1990" s="381" t="s">
        <v>8912</v>
      </c>
      <c r="C1990" s="381">
        <v>25</v>
      </c>
      <c r="D1990" s="381">
        <v>9</v>
      </c>
      <c r="E1990" s="381" t="s">
        <v>6199</v>
      </c>
      <c r="F1990" s="381" t="s">
        <v>6198</v>
      </c>
      <c r="G1990" s="381" t="s">
        <v>2017</v>
      </c>
      <c r="H1990" s="381">
        <v>87600</v>
      </c>
      <c r="I1990" s="381">
        <v>30700</v>
      </c>
      <c r="J1990" s="381">
        <v>35050</v>
      </c>
      <c r="K1990" s="381">
        <v>39450</v>
      </c>
      <c r="L1990" s="381">
        <v>43800</v>
      </c>
      <c r="M1990" s="381">
        <v>47350</v>
      </c>
      <c r="N1990" s="381">
        <v>50850</v>
      </c>
      <c r="O1990" s="381">
        <v>54350</v>
      </c>
      <c r="P1990" s="381">
        <v>57850</v>
      </c>
      <c r="Q1990" s="381">
        <v>18450</v>
      </c>
      <c r="R1990" s="381">
        <v>21050</v>
      </c>
      <c r="S1990" s="381">
        <v>23700</v>
      </c>
      <c r="T1990" s="381">
        <v>26300</v>
      </c>
      <c r="U1990" s="381">
        <v>28780</v>
      </c>
      <c r="V1990" s="381">
        <v>32960</v>
      </c>
      <c r="W1990" s="381">
        <v>37140</v>
      </c>
      <c r="X1990" s="381">
        <v>41320</v>
      </c>
      <c r="Y1990" s="381">
        <v>47600</v>
      </c>
      <c r="Z1990" s="381">
        <v>54400</v>
      </c>
      <c r="AA1990" s="381">
        <v>61200</v>
      </c>
      <c r="AB1990" s="381">
        <v>68000</v>
      </c>
      <c r="AC1990" s="381">
        <v>73450</v>
      </c>
      <c r="AD1990" s="381">
        <v>78900</v>
      </c>
      <c r="AE1990" s="381">
        <v>84350</v>
      </c>
      <c r="AF1990" s="381">
        <v>89800</v>
      </c>
      <c r="AG1990" s="381">
        <v>4160</v>
      </c>
      <c r="AH1990" s="381" t="s">
        <v>8911</v>
      </c>
      <c r="AI1990" s="381" t="s">
        <v>8443</v>
      </c>
      <c r="AJ1990" s="381">
        <v>1</v>
      </c>
    </row>
    <row r="1991" spans="1:36">
      <c r="A1991" s="381" t="s">
        <v>558</v>
      </c>
      <c r="B1991" s="381" t="s">
        <v>8910</v>
      </c>
      <c r="C1991" s="381">
        <v>25</v>
      </c>
      <c r="D1991" s="381">
        <v>9</v>
      </c>
      <c r="E1991" s="381" t="s">
        <v>6199</v>
      </c>
      <c r="F1991" s="381" t="s">
        <v>6198</v>
      </c>
      <c r="G1991" s="381" t="s">
        <v>2017</v>
      </c>
      <c r="H1991" s="381">
        <v>87600</v>
      </c>
      <c r="I1991" s="381">
        <v>30700</v>
      </c>
      <c r="J1991" s="381">
        <v>35050</v>
      </c>
      <c r="K1991" s="381">
        <v>39450</v>
      </c>
      <c r="L1991" s="381">
        <v>43800</v>
      </c>
      <c r="M1991" s="381">
        <v>47350</v>
      </c>
      <c r="N1991" s="381">
        <v>50850</v>
      </c>
      <c r="O1991" s="381">
        <v>54350</v>
      </c>
      <c r="P1991" s="381">
        <v>57850</v>
      </c>
      <c r="Q1991" s="381">
        <v>18450</v>
      </c>
      <c r="R1991" s="381">
        <v>21050</v>
      </c>
      <c r="S1991" s="381">
        <v>23700</v>
      </c>
      <c r="T1991" s="381">
        <v>26300</v>
      </c>
      <c r="U1991" s="381">
        <v>28780</v>
      </c>
      <c r="V1991" s="381">
        <v>32960</v>
      </c>
      <c r="W1991" s="381">
        <v>37140</v>
      </c>
      <c r="X1991" s="381">
        <v>41320</v>
      </c>
      <c r="Y1991" s="381">
        <v>47600</v>
      </c>
      <c r="Z1991" s="381">
        <v>54400</v>
      </c>
      <c r="AA1991" s="381">
        <v>61200</v>
      </c>
      <c r="AB1991" s="381">
        <v>68000</v>
      </c>
      <c r="AC1991" s="381">
        <v>73450</v>
      </c>
      <c r="AD1991" s="381">
        <v>78900</v>
      </c>
      <c r="AE1991" s="381">
        <v>84350</v>
      </c>
      <c r="AF1991" s="381">
        <v>89800</v>
      </c>
      <c r="AG1991" s="381">
        <v>4160</v>
      </c>
      <c r="AH1991" s="381" t="s">
        <v>8909</v>
      </c>
      <c r="AI1991" s="381" t="s">
        <v>8443</v>
      </c>
      <c r="AJ1991" s="381">
        <v>1</v>
      </c>
    </row>
    <row r="1992" spans="1:36">
      <c r="A1992" s="381" t="s">
        <v>558</v>
      </c>
      <c r="B1992" s="381" t="s">
        <v>8908</v>
      </c>
      <c r="C1992" s="381">
        <v>25</v>
      </c>
      <c r="D1992" s="381">
        <v>9</v>
      </c>
      <c r="E1992" s="381" t="s">
        <v>6205</v>
      </c>
      <c r="F1992" s="381" t="s">
        <v>6204</v>
      </c>
      <c r="G1992" s="381" t="s">
        <v>2017</v>
      </c>
      <c r="H1992" s="381">
        <v>103400</v>
      </c>
      <c r="I1992" s="381">
        <v>36200</v>
      </c>
      <c r="J1992" s="381">
        <v>41400</v>
      </c>
      <c r="K1992" s="381">
        <v>46550</v>
      </c>
      <c r="L1992" s="381">
        <v>51700</v>
      </c>
      <c r="M1992" s="381">
        <v>55850</v>
      </c>
      <c r="N1992" s="381">
        <v>60000</v>
      </c>
      <c r="O1992" s="381">
        <v>64150</v>
      </c>
      <c r="P1992" s="381">
        <v>68250</v>
      </c>
      <c r="Q1992" s="381">
        <v>21700</v>
      </c>
      <c r="R1992" s="381">
        <v>24800</v>
      </c>
      <c r="S1992" s="381">
        <v>27900</v>
      </c>
      <c r="T1992" s="381">
        <v>31000</v>
      </c>
      <c r="U1992" s="381">
        <v>33500</v>
      </c>
      <c r="V1992" s="381">
        <v>36000</v>
      </c>
      <c r="W1992" s="381">
        <v>38450</v>
      </c>
      <c r="X1992" s="381">
        <v>41320</v>
      </c>
      <c r="Y1992" s="381">
        <v>54750</v>
      </c>
      <c r="Z1992" s="381">
        <v>62550</v>
      </c>
      <c r="AA1992" s="381">
        <v>70350</v>
      </c>
      <c r="AB1992" s="381">
        <v>78150</v>
      </c>
      <c r="AC1992" s="381">
        <v>84450</v>
      </c>
      <c r="AD1992" s="381">
        <v>90700</v>
      </c>
      <c r="AE1992" s="381">
        <v>96950</v>
      </c>
      <c r="AF1992" s="381">
        <v>103200</v>
      </c>
      <c r="AG1992" s="381">
        <v>1120</v>
      </c>
      <c r="AH1992" s="381" t="s">
        <v>6185</v>
      </c>
      <c r="AI1992" s="381" t="s">
        <v>8443</v>
      </c>
      <c r="AJ1992" s="381">
        <v>1</v>
      </c>
    </row>
    <row r="1993" spans="1:36">
      <c r="A1993" s="381" t="s">
        <v>558</v>
      </c>
      <c r="B1993" s="381" t="s">
        <v>8907</v>
      </c>
      <c r="C1993" s="381">
        <v>25</v>
      </c>
      <c r="D1993" s="381">
        <v>9</v>
      </c>
      <c r="E1993" s="381" t="s">
        <v>6205</v>
      </c>
      <c r="F1993" s="381" t="s">
        <v>6204</v>
      </c>
      <c r="G1993" s="381" t="s">
        <v>2017</v>
      </c>
      <c r="H1993" s="381">
        <v>103400</v>
      </c>
      <c r="I1993" s="381">
        <v>36200</v>
      </c>
      <c r="J1993" s="381">
        <v>41400</v>
      </c>
      <c r="K1993" s="381">
        <v>46550</v>
      </c>
      <c r="L1993" s="381">
        <v>51700</v>
      </c>
      <c r="M1993" s="381">
        <v>55850</v>
      </c>
      <c r="N1993" s="381">
        <v>60000</v>
      </c>
      <c r="O1993" s="381">
        <v>64150</v>
      </c>
      <c r="P1993" s="381">
        <v>68250</v>
      </c>
      <c r="Q1993" s="381">
        <v>21700</v>
      </c>
      <c r="R1993" s="381">
        <v>24800</v>
      </c>
      <c r="S1993" s="381">
        <v>27900</v>
      </c>
      <c r="T1993" s="381">
        <v>31000</v>
      </c>
      <c r="U1993" s="381">
        <v>33500</v>
      </c>
      <c r="V1993" s="381">
        <v>36000</v>
      </c>
      <c r="W1993" s="381">
        <v>38450</v>
      </c>
      <c r="X1993" s="381">
        <v>41320</v>
      </c>
      <c r="Y1993" s="381">
        <v>54750</v>
      </c>
      <c r="Z1993" s="381">
        <v>62550</v>
      </c>
      <c r="AA1993" s="381">
        <v>70350</v>
      </c>
      <c r="AB1993" s="381">
        <v>78150</v>
      </c>
      <c r="AC1993" s="381">
        <v>84450</v>
      </c>
      <c r="AD1993" s="381">
        <v>90700</v>
      </c>
      <c r="AE1993" s="381">
        <v>96950</v>
      </c>
      <c r="AF1993" s="381">
        <v>103200</v>
      </c>
      <c r="AG1993" s="381">
        <v>1120</v>
      </c>
      <c r="AH1993" s="381" t="s">
        <v>8906</v>
      </c>
      <c r="AI1993" s="381" t="s">
        <v>8443</v>
      </c>
      <c r="AJ1993" s="381">
        <v>1</v>
      </c>
    </row>
    <row r="1994" spans="1:36">
      <c r="A1994" s="381" t="s">
        <v>558</v>
      </c>
      <c r="B1994" s="381" t="s">
        <v>8905</v>
      </c>
      <c r="C1994" s="381">
        <v>25</v>
      </c>
      <c r="D1994" s="381">
        <v>9</v>
      </c>
      <c r="E1994" s="381" t="s">
        <v>6205</v>
      </c>
      <c r="F1994" s="381" t="s">
        <v>6204</v>
      </c>
      <c r="G1994" s="381" t="s">
        <v>2017</v>
      </c>
      <c r="H1994" s="381">
        <v>103400</v>
      </c>
      <c r="I1994" s="381">
        <v>36200</v>
      </c>
      <c r="J1994" s="381">
        <v>41400</v>
      </c>
      <c r="K1994" s="381">
        <v>46550</v>
      </c>
      <c r="L1994" s="381">
        <v>51700</v>
      </c>
      <c r="M1994" s="381">
        <v>55850</v>
      </c>
      <c r="N1994" s="381">
        <v>60000</v>
      </c>
      <c r="O1994" s="381">
        <v>64150</v>
      </c>
      <c r="P1994" s="381">
        <v>68250</v>
      </c>
      <c r="Q1994" s="381">
        <v>21700</v>
      </c>
      <c r="R1994" s="381">
        <v>24800</v>
      </c>
      <c r="S1994" s="381">
        <v>27900</v>
      </c>
      <c r="T1994" s="381">
        <v>31000</v>
      </c>
      <c r="U1994" s="381">
        <v>33500</v>
      </c>
      <c r="V1994" s="381">
        <v>36000</v>
      </c>
      <c r="W1994" s="381">
        <v>38450</v>
      </c>
      <c r="X1994" s="381">
        <v>41320</v>
      </c>
      <c r="Y1994" s="381">
        <v>54750</v>
      </c>
      <c r="Z1994" s="381">
        <v>62550</v>
      </c>
      <c r="AA1994" s="381">
        <v>70350</v>
      </c>
      <c r="AB1994" s="381">
        <v>78150</v>
      </c>
      <c r="AC1994" s="381">
        <v>84450</v>
      </c>
      <c r="AD1994" s="381">
        <v>90700</v>
      </c>
      <c r="AE1994" s="381">
        <v>96950</v>
      </c>
      <c r="AF1994" s="381">
        <v>103200</v>
      </c>
      <c r="AG1994" s="381">
        <v>1120</v>
      </c>
      <c r="AH1994" s="381" t="s">
        <v>2359</v>
      </c>
      <c r="AI1994" s="381" t="s">
        <v>8443</v>
      </c>
      <c r="AJ1994" s="381">
        <v>1</v>
      </c>
    </row>
    <row r="1995" spans="1:36">
      <c r="A1995" s="381" t="s">
        <v>558</v>
      </c>
      <c r="B1995" s="381" t="s">
        <v>8904</v>
      </c>
      <c r="C1995" s="381">
        <v>25</v>
      </c>
      <c r="D1995" s="381">
        <v>9</v>
      </c>
      <c r="E1995" s="381" t="s">
        <v>6205</v>
      </c>
      <c r="F1995" s="381" t="s">
        <v>6204</v>
      </c>
      <c r="G1995" s="381" t="s">
        <v>2017</v>
      </c>
      <c r="H1995" s="381">
        <v>103400</v>
      </c>
      <c r="I1995" s="381">
        <v>36200</v>
      </c>
      <c r="J1995" s="381">
        <v>41400</v>
      </c>
      <c r="K1995" s="381">
        <v>46550</v>
      </c>
      <c r="L1995" s="381">
        <v>51700</v>
      </c>
      <c r="M1995" s="381">
        <v>55850</v>
      </c>
      <c r="N1995" s="381">
        <v>60000</v>
      </c>
      <c r="O1995" s="381">
        <v>64150</v>
      </c>
      <c r="P1995" s="381">
        <v>68250</v>
      </c>
      <c r="Q1995" s="381">
        <v>21700</v>
      </c>
      <c r="R1995" s="381">
        <v>24800</v>
      </c>
      <c r="S1995" s="381">
        <v>27900</v>
      </c>
      <c r="T1995" s="381">
        <v>31000</v>
      </c>
      <c r="U1995" s="381">
        <v>33500</v>
      </c>
      <c r="V1995" s="381">
        <v>36000</v>
      </c>
      <c r="W1995" s="381">
        <v>38450</v>
      </c>
      <c r="X1995" s="381">
        <v>41320</v>
      </c>
      <c r="Y1995" s="381">
        <v>54750</v>
      </c>
      <c r="Z1995" s="381">
        <v>62550</v>
      </c>
      <c r="AA1995" s="381">
        <v>70350</v>
      </c>
      <c r="AB1995" s="381">
        <v>78150</v>
      </c>
      <c r="AC1995" s="381">
        <v>84450</v>
      </c>
      <c r="AD1995" s="381">
        <v>90700</v>
      </c>
      <c r="AE1995" s="381">
        <v>96950</v>
      </c>
      <c r="AF1995" s="381">
        <v>103200</v>
      </c>
      <c r="AG1995" s="381">
        <v>1120</v>
      </c>
      <c r="AH1995" s="381" t="s">
        <v>8903</v>
      </c>
      <c r="AI1995" s="381" t="s">
        <v>8443</v>
      </c>
      <c r="AJ1995" s="381">
        <v>1</v>
      </c>
    </row>
    <row r="1996" spans="1:36">
      <c r="A1996" s="381" t="s">
        <v>558</v>
      </c>
      <c r="B1996" s="381" t="s">
        <v>8902</v>
      </c>
      <c r="C1996" s="381">
        <v>25</v>
      </c>
      <c r="D1996" s="381">
        <v>9</v>
      </c>
      <c r="E1996" s="381" t="s">
        <v>6199</v>
      </c>
      <c r="F1996" s="381" t="s">
        <v>6198</v>
      </c>
      <c r="G1996" s="381" t="s">
        <v>2017</v>
      </c>
      <c r="H1996" s="381">
        <v>87600</v>
      </c>
      <c r="I1996" s="381">
        <v>30700</v>
      </c>
      <c r="J1996" s="381">
        <v>35050</v>
      </c>
      <c r="K1996" s="381">
        <v>39450</v>
      </c>
      <c r="L1996" s="381">
        <v>43800</v>
      </c>
      <c r="M1996" s="381">
        <v>47350</v>
      </c>
      <c r="N1996" s="381">
        <v>50850</v>
      </c>
      <c r="O1996" s="381">
        <v>54350</v>
      </c>
      <c r="P1996" s="381">
        <v>57850</v>
      </c>
      <c r="Q1996" s="381">
        <v>18450</v>
      </c>
      <c r="R1996" s="381">
        <v>21050</v>
      </c>
      <c r="S1996" s="381">
        <v>23700</v>
      </c>
      <c r="T1996" s="381">
        <v>26300</v>
      </c>
      <c r="U1996" s="381">
        <v>28780</v>
      </c>
      <c r="V1996" s="381">
        <v>32960</v>
      </c>
      <c r="W1996" s="381">
        <v>37140</v>
      </c>
      <c r="X1996" s="381">
        <v>41320</v>
      </c>
      <c r="Y1996" s="381">
        <v>47600</v>
      </c>
      <c r="Z1996" s="381">
        <v>54400</v>
      </c>
      <c r="AA1996" s="381">
        <v>61200</v>
      </c>
      <c r="AB1996" s="381">
        <v>68000</v>
      </c>
      <c r="AC1996" s="381">
        <v>73450</v>
      </c>
      <c r="AD1996" s="381">
        <v>78900</v>
      </c>
      <c r="AE1996" s="381">
        <v>84350</v>
      </c>
      <c r="AF1996" s="381">
        <v>89800</v>
      </c>
      <c r="AG1996" s="381">
        <v>4160</v>
      </c>
      <c r="AH1996" s="381" t="s">
        <v>8901</v>
      </c>
      <c r="AI1996" s="381" t="s">
        <v>8443</v>
      </c>
      <c r="AJ1996" s="381">
        <v>1</v>
      </c>
    </row>
    <row r="1997" spans="1:36">
      <c r="A1997" s="381" t="s">
        <v>558</v>
      </c>
      <c r="B1997" s="381" t="s">
        <v>8900</v>
      </c>
      <c r="C1997" s="381">
        <v>25</v>
      </c>
      <c r="D1997" s="381">
        <v>9</v>
      </c>
      <c r="E1997" s="381" t="s">
        <v>6205</v>
      </c>
      <c r="F1997" s="381" t="s">
        <v>6204</v>
      </c>
      <c r="G1997" s="381" t="s">
        <v>2017</v>
      </c>
      <c r="H1997" s="381">
        <v>103400</v>
      </c>
      <c r="I1997" s="381">
        <v>36200</v>
      </c>
      <c r="J1997" s="381">
        <v>41400</v>
      </c>
      <c r="K1997" s="381">
        <v>46550</v>
      </c>
      <c r="L1997" s="381">
        <v>51700</v>
      </c>
      <c r="M1997" s="381">
        <v>55850</v>
      </c>
      <c r="N1997" s="381">
        <v>60000</v>
      </c>
      <c r="O1997" s="381">
        <v>64150</v>
      </c>
      <c r="P1997" s="381">
        <v>68250</v>
      </c>
      <c r="Q1997" s="381">
        <v>21700</v>
      </c>
      <c r="R1997" s="381">
        <v>24800</v>
      </c>
      <c r="S1997" s="381">
        <v>27900</v>
      </c>
      <c r="T1997" s="381">
        <v>31000</v>
      </c>
      <c r="U1997" s="381">
        <v>33500</v>
      </c>
      <c r="V1997" s="381">
        <v>36000</v>
      </c>
      <c r="W1997" s="381">
        <v>38450</v>
      </c>
      <c r="X1997" s="381">
        <v>41320</v>
      </c>
      <c r="Y1997" s="381">
        <v>54750</v>
      </c>
      <c r="Z1997" s="381">
        <v>62550</v>
      </c>
      <c r="AA1997" s="381">
        <v>70350</v>
      </c>
      <c r="AB1997" s="381">
        <v>78150</v>
      </c>
      <c r="AC1997" s="381">
        <v>84450</v>
      </c>
      <c r="AD1997" s="381">
        <v>90700</v>
      </c>
      <c r="AE1997" s="381">
        <v>96950</v>
      </c>
      <c r="AF1997" s="381">
        <v>103200</v>
      </c>
      <c r="AG1997" s="381">
        <v>1120</v>
      </c>
      <c r="AH1997" s="381" t="s">
        <v>8899</v>
      </c>
      <c r="AI1997" s="381" t="s">
        <v>8443</v>
      </c>
      <c r="AJ1997" s="381">
        <v>1</v>
      </c>
    </row>
    <row r="1998" spans="1:36">
      <c r="A1998" s="381" t="s">
        <v>558</v>
      </c>
      <c r="B1998" s="381" t="s">
        <v>8898</v>
      </c>
      <c r="C1998" s="381">
        <v>25</v>
      </c>
      <c r="D1998" s="381">
        <v>9</v>
      </c>
      <c r="E1998" s="381" t="s">
        <v>6205</v>
      </c>
      <c r="F1998" s="381" t="s">
        <v>6204</v>
      </c>
      <c r="G1998" s="381" t="s">
        <v>2017</v>
      </c>
      <c r="H1998" s="381">
        <v>103400</v>
      </c>
      <c r="I1998" s="381">
        <v>36200</v>
      </c>
      <c r="J1998" s="381">
        <v>41400</v>
      </c>
      <c r="K1998" s="381">
        <v>46550</v>
      </c>
      <c r="L1998" s="381">
        <v>51700</v>
      </c>
      <c r="M1998" s="381">
        <v>55850</v>
      </c>
      <c r="N1998" s="381">
        <v>60000</v>
      </c>
      <c r="O1998" s="381">
        <v>64150</v>
      </c>
      <c r="P1998" s="381">
        <v>68250</v>
      </c>
      <c r="Q1998" s="381">
        <v>21700</v>
      </c>
      <c r="R1998" s="381">
        <v>24800</v>
      </c>
      <c r="S1998" s="381">
        <v>27900</v>
      </c>
      <c r="T1998" s="381">
        <v>31000</v>
      </c>
      <c r="U1998" s="381">
        <v>33500</v>
      </c>
      <c r="V1998" s="381">
        <v>36000</v>
      </c>
      <c r="W1998" s="381">
        <v>38450</v>
      </c>
      <c r="X1998" s="381">
        <v>41320</v>
      </c>
      <c r="Y1998" s="381">
        <v>54750</v>
      </c>
      <c r="Z1998" s="381">
        <v>62550</v>
      </c>
      <c r="AA1998" s="381">
        <v>70350</v>
      </c>
      <c r="AB1998" s="381">
        <v>78150</v>
      </c>
      <c r="AC1998" s="381">
        <v>84450</v>
      </c>
      <c r="AD1998" s="381">
        <v>90700</v>
      </c>
      <c r="AE1998" s="381">
        <v>96950</v>
      </c>
      <c r="AF1998" s="381">
        <v>103200</v>
      </c>
      <c r="AG1998" s="381">
        <v>1120</v>
      </c>
      <c r="AH1998" s="381" t="s">
        <v>8897</v>
      </c>
      <c r="AI1998" s="381" t="s">
        <v>8443</v>
      </c>
      <c r="AJ1998" s="381">
        <v>1</v>
      </c>
    </row>
    <row r="1999" spans="1:36">
      <c r="A1999" s="381" t="s">
        <v>558</v>
      </c>
      <c r="B1999" s="381" t="s">
        <v>8896</v>
      </c>
      <c r="C1999" s="381">
        <v>25</v>
      </c>
      <c r="D1999" s="381">
        <v>9</v>
      </c>
      <c r="E1999" s="381" t="s">
        <v>6205</v>
      </c>
      <c r="F1999" s="381" t="s">
        <v>6204</v>
      </c>
      <c r="G1999" s="381" t="s">
        <v>2017</v>
      </c>
      <c r="H1999" s="381">
        <v>103400</v>
      </c>
      <c r="I1999" s="381">
        <v>36200</v>
      </c>
      <c r="J1999" s="381">
        <v>41400</v>
      </c>
      <c r="K1999" s="381">
        <v>46550</v>
      </c>
      <c r="L1999" s="381">
        <v>51700</v>
      </c>
      <c r="M1999" s="381">
        <v>55850</v>
      </c>
      <c r="N1999" s="381">
        <v>60000</v>
      </c>
      <c r="O1999" s="381">
        <v>64150</v>
      </c>
      <c r="P1999" s="381">
        <v>68250</v>
      </c>
      <c r="Q1999" s="381">
        <v>21700</v>
      </c>
      <c r="R1999" s="381">
        <v>24800</v>
      </c>
      <c r="S1999" s="381">
        <v>27900</v>
      </c>
      <c r="T1999" s="381">
        <v>31000</v>
      </c>
      <c r="U1999" s="381">
        <v>33500</v>
      </c>
      <c r="V1999" s="381">
        <v>36000</v>
      </c>
      <c r="W1999" s="381">
        <v>38450</v>
      </c>
      <c r="X1999" s="381">
        <v>41320</v>
      </c>
      <c r="Y1999" s="381">
        <v>54750</v>
      </c>
      <c r="Z1999" s="381">
        <v>62550</v>
      </c>
      <c r="AA1999" s="381">
        <v>70350</v>
      </c>
      <c r="AB1999" s="381">
        <v>78150</v>
      </c>
      <c r="AC1999" s="381">
        <v>84450</v>
      </c>
      <c r="AD1999" s="381">
        <v>90700</v>
      </c>
      <c r="AE1999" s="381">
        <v>96950</v>
      </c>
      <c r="AF1999" s="381">
        <v>103200</v>
      </c>
      <c r="AG1999" s="381">
        <v>1120</v>
      </c>
      <c r="AH1999" s="381" t="s">
        <v>8895</v>
      </c>
      <c r="AI1999" s="381" t="s">
        <v>8443</v>
      </c>
      <c r="AJ1999" s="381">
        <v>1</v>
      </c>
    </row>
    <row r="2000" spans="1:36">
      <c r="A2000" s="381" t="s">
        <v>558</v>
      </c>
      <c r="B2000" s="381" t="s">
        <v>8894</v>
      </c>
      <c r="C2000" s="381">
        <v>25</v>
      </c>
      <c r="D2000" s="381">
        <v>9</v>
      </c>
      <c r="E2000" s="381" t="s">
        <v>6205</v>
      </c>
      <c r="F2000" s="381" t="s">
        <v>6204</v>
      </c>
      <c r="G2000" s="381" t="s">
        <v>2017</v>
      </c>
      <c r="H2000" s="381">
        <v>103400</v>
      </c>
      <c r="I2000" s="381">
        <v>36200</v>
      </c>
      <c r="J2000" s="381">
        <v>41400</v>
      </c>
      <c r="K2000" s="381">
        <v>46550</v>
      </c>
      <c r="L2000" s="381">
        <v>51700</v>
      </c>
      <c r="M2000" s="381">
        <v>55850</v>
      </c>
      <c r="N2000" s="381">
        <v>60000</v>
      </c>
      <c r="O2000" s="381">
        <v>64150</v>
      </c>
      <c r="P2000" s="381">
        <v>68250</v>
      </c>
      <c r="Q2000" s="381">
        <v>21700</v>
      </c>
      <c r="R2000" s="381">
        <v>24800</v>
      </c>
      <c r="S2000" s="381">
        <v>27900</v>
      </c>
      <c r="T2000" s="381">
        <v>31000</v>
      </c>
      <c r="U2000" s="381">
        <v>33500</v>
      </c>
      <c r="V2000" s="381">
        <v>36000</v>
      </c>
      <c r="W2000" s="381">
        <v>38450</v>
      </c>
      <c r="X2000" s="381">
        <v>41320</v>
      </c>
      <c r="Y2000" s="381">
        <v>54750</v>
      </c>
      <c r="Z2000" s="381">
        <v>62550</v>
      </c>
      <c r="AA2000" s="381">
        <v>70350</v>
      </c>
      <c r="AB2000" s="381">
        <v>78150</v>
      </c>
      <c r="AC2000" s="381">
        <v>84450</v>
      </c>
      <c r="AD2000" s="381">
        <v>90700</v>
      </c>
      <c r="AE2000" s="381">
        <v>96950</v>
      </c>
      <c r="AF2000" s="381">
        <v>103200</v>
      </c>
      <c r="AG2000" s="381">
        <v>1120</v>
      </c>
      <c r="AH2000" s="381" t="s">
        <v>1721</v>
      </c>
      <c r="AI2000" s="381" t="s">
        <v>8443</v>
      </c>
      <c r="AJ2000" s="381">
        <v>1</v>
      </c>
    </row>
    <row r="2001" spans="1:36">
      <c r="A2001" s="381" t="s">
        <v>558</v>
      </c>
      <c r="B2001" s="381" t="s">
        <v>8893</v>
      </c>
      <c r="C2001" s="381">
        <v>25</v>
      </c>
      <c r="D2001" s="381">
        <v>9</v>
      </c>
      <c r="E2001" s="381" t="s">
        <v>6205</v>
      </c>
      <c r="F2001" s="381" t="s">
        <v>6204</v>
      </c>
      <c r="G2001" s="381" t="s">
        <v>2017</v>
      </c>
      <c r="H2001" s="381">
        <v>103400</v>
      </c>
      <c r="I2001" s="381">
        <v>36200</v>
      </c>
      <c r="J2001" s="381">
        <v>41400</v>
      </c>
      <c r="K2001" s="381">
        <v>46550</v>
      </c>
      <c r="L2001" s="381">
        <v>51700</v>
      </c>
      <c r="M2001" s="381">
        <v>55850</v>
      </c>
      <c r="N2001" s="381">
        <v>60000</v>
      </c>
      <c r="O2001" s="381">
        <v>64150</v>
      </c>
      <c r="P2001" s="381">
        <v>68250</v>
      </c>
      <c r="Q2001" s="381">
        <v>21700</v>
      </c>
      <c r="R2001" s="381">
        <v>24800</v>
      </c>
      <c r="S2001" s="381">
        <v>27900</v>
      </c>
      <c r="T2001" s="381">
        <v>31000</v>
      </c>
      <c r="U2001" s="381">
        <v>33500</v>
      </c>
      <c r="V2001" s="381">
        <v>36000</v>
      </c>
      <c r="W2001" s="381">
        <v>38450</v>
      </c>
      <c r="X2001" s="381">
        <v>41320</v>
      </c>
      <c r="Y2001" s="381">
        <v>54750</v>
      </c>
      <c r="Z2001" s="381">
        <v>62550</v>
      </c>
      <c r="AA2001" s="381">
        <v>70350</v>
      </c>
      <c r="AB2001" s="381">
        <v>78150</v>
      </c>
      <c r="AC2001" s="381">
        <v>84450</v>
      </c>
      <c r="AD2001" s="381">
        <v>90700</v>
      </c>
      <c r="AE2001" s="381">
        <v>96950</v>
      </c>
      <c r="AF2001" s="381">
        <v>103200</v>
      </c>
      <c r="AG2001" s="381">
        <v>1120</v>
      </c>
      <c r="AH2001" s="381" t="s">
        <v>2605</v>
      </c>
      <c r="AI2001" s="381" t="s">
        <v>8443</v>
      </c>
      <c r="AJ2001" s="381">
        <v>1</v>
      </c>
    </row>
    <row r="2002" spans="1:36">
      <c r="A2002" s="381" t="s">
        <v>558</v>
      </c>
      <c r="B2002" s="381" t="s">
        <v>8892</v>
      </c>
      <c r="C2002" s="381">
        <v>25</v>
      </c>
      <c r="D2002" s="381">
        <v>9</v>
      </c>
      <c r="E2002" s="381" t="s">
        <v>6205</v>
      </c>
      <c r="F2002" s="381" t="s">
        <v>6204</v>
      </c>
      <c r="G2002" s="381" t="s">
        <v>2017</v>
      </c>
      <c r="H2002" s="381">
        <v>103400</v>
      </c>
      <c r="I2002" s="381">
        <v>36200</v>
      </c>
      <c r="J2002" s="381">
        <v>41400</v>
      </c>
      <c r="K2002" s="381">
        <v>46550</v>
      </c>
      <c r="L2002" s="381">
        <v>51700</v>
      </c>
      <c r="M2002" s="381">
        <v>55850</v>
      </c>
      <c r="N2002" s="381">
        <v>60000</v>
      </c>
      <c r="O2002" s="381">
        <v>64150</v>
      </c>
      <c r="P2002" s="381">
        <v>68250</v>
      </c>
      <c r="Q2002" s="381">
        <v>21700</v>
      </c>
      <c r="R2002" s="381">
        <v>24800</v>
      </c>
      <c r="S2002" s="381">
        <v>27900</v>
      </c>
      <c r="T2002" s="381">
        <v>31000</v>
      </c>
      <c r="U2002" s="381">
        <v>33500</v>
      </c>
      <c r="V2002" s="381">
        <v>36000</v>
      </c>
      <c r="W2002" s="381">
        <v>38450</v>
      </c>
      <c r="X2002" s="381">
        <v>41320</v>
      </c>
      <c r="Y2002" s="381">
        <v>54750</v>
      </c>
      <c r="Z2002" s="381">
        <v>62550</v>
      </c>
      <c r="AA2002" s="381">
        <v>70350</v>
      </c>
      <c r="AB2002" s="381">
        <v>78150</v>
      </c>
      <c r="AC2002" s="381">
        <v>84450</v>
      </c>
      <c r="AD2002" s="381">
        <v>90700</v>
      </c>
      <c r="AE2002" s="381">
        <v>96950</v>
      </c>
      <c r="AF2002" s="381">
        <v>103200</v>
      </c>
      <c r="AG2002" s="381">
        <v>1120</v>
      </c>
      <c r="AH2002" s="381" t="s">
        <v>8891</v>
      </c>
      <c r="AI2002" s="381" t="s">
        <v>8443</v>
      </c>
      <c r="AJ2002" s="381">
        <v>1</v>
      </c>
    </row>
    <row r="2003" spans="1:36">
      <c r="A2003" s="381" t="s">
        <v>558</v>
      </c>
      <c r="B2003" s="381" t="s">
        <v>8890</v>
      </c>
      <c r="C2003" s="381">
        <v>25</v>
      </c>
      <c r="D2003" s="381">
        <v>9</v>
      </c>
      <c r="E2003" s="381" t="s">
        <v>6205</v>
      </c>
      <c r="F2003" s="381" t="s">
        <v>6204</v>
      </c>
      <c r="G2003" s="381" t="s">
        <v>2017</v>
      </c>
      <c r="H2003" s="381">
        <v>103400</v>
      </c>
      <c r="I2003" s="381">
        <v>36200</v>
      </c>
      <c r="J2003" s="381">
        <v>41400</v>
      </c>
      <c r="K2003" s="381">
        <v>46550</v>
      </c>
      <c r="L2003" s="381">
        <v>51700</v>
      </c>
      <c r="M2003" s="381">
        <v>55850</v>
      </c>
      <c r="N2003" s="381">
        <v>60000</v>
      </c>
      <c r="O2003" s="381">
        <v>64150</v>
      </c>
      <c r="P2003" s="381">
        <v>68250</v>
      </c>
      <c r="Q2003" s="381">
        <v>21700</v>
      </c>
      <c r="R2003" s="381">
        <v>24800</v>
      </c>
      <c r="S2003" s="381">
        <v>27900</v>
      </c>
      <c r="T2003" s="381">
        <v>31000</v>
      </c>
      <c r="U2003" s="381">
        <v>33500</v>
      </c>
      <c r="V2003" s="381">
        <v>36000</v>
      </c>
      <c r="W2003" s="381">
        <v>38450</v>
      </c>
      <c r="X2003" s="381">
        <v>41320</v>
      </c>
      <c r="Y2003" s="381">
        <v>54750</v>
      </c>
      <c r="Z2003" s="381">
        <v>62550</v>
      </c>
      <c r="AA2003" s="381">
        <v>70350</v>
      </c>
      <c r="AB2003" s="381">
        <v>78150</v>
      </c>
      <c r="AC2003" s="381">
        <v>84450</v>
      </c>
      <c r="AD2003" s="381">
        <v>90700</v>
      </c>
      <c r="AE2003" s="381">
        <v>96950</v>
      </c>
      <c r="AF2003" s="381">
        <v>103200</v>
      </c>
      <c r="AG2003" s="381">
        <v>1120</v>
      </c>
      <c r="AH2003" s="381" t="s">
        <v>8889</v>
      </c>
      <c r="AI2003" s="381" t="s">
        <v>8443</v>
      </c>
      <c r="AJ2003" s="381">
        <v>1</v>
      </c>
    </row>
    <row r="2004" spans="1:36">
      <c r="A2004" s="381" t="s">
        <v>558</v>
      </c>
      <c r="B2004" s="381" t="s">
        <v>8888</v>
      </c>
      <c r="C2004" s="381">
        <v>25</v>
      </c>
      <c r="D2004" s="381">
        <v>9</v>
      </c>
      <c r="E2004" s="381" t="s">
        <v>6205</v>
      </c>
      <c r="F2004" s="381" t="s">
        <v>6204</v>
      </c>
      <c r="G2004" s="381" t="s">
        <v>2017</v>
      </c>
      <c r="H2004" s="381">
        <v>103400</v>
      </c>
      <c r="I2004" s="381">
        <v>36200</v>
      </c>
      <c r="J2004" s="381">
        <v>41400</v>
      </c>
      <c r="K2004" s="381">
        <v>46550</v>
      </c>
      <c r="L2004" s="381">
        <v>51700</v>
      </c>
      <c r="M2004" s="381">
        <v>55850</v>
      </c>
      <c r="N2004" s="381">
        <v>60000</v>
      </c>
      <c r="O2004" s="381">
        <v>64150</v>
      </c>
      <c r="P2004" s="381">
        <v>68250</v>
      </c>
      <c r="Q2004" s="381">
        <v>21700</v>
      </c>
      <c r="R2004" s="381">
        <v>24800</v>
      </c>
      <c r="S2004" s="381">
        <v>27900</v>
      </c>
      <c r="T2004" s="381">
        <v>31000</v>
      </c>
      <c r="U2004" s="381">
        <v>33500</v>
      </c>
      <c r="V2004" s="381">
        <v>36000</v>
      </c>
      <c r="W2004" s="381">
        <v>38450</v>
      </c>
      <c r="X2004" s="381">
        <v>41320</v>
      </c>
      <c r="Y2004" s="381">
        <v>54750</v>
      </c>
      <c r="Z2004" s="381">
        <v>62550</v>
      </c>
      <c r="AA2004" s="381">
        <v>70350</v>
      </c>
      <c r="AB2004" s="381">
        <v>78150</v>
      </c>
      <c r="AC2004" s="381">
        <v>84450</v>
      </c>
      <c r="AD2004" s="381">
        <v>90700</v>
      </c>
      <c r="AE2004" s="381">
        <v>96950</v>
      </c>
      <c r="AF2004" s="381">
        <v>103200</v>
      </c>
      <c r="AG2004" s="381">
        <v>1120</v>
      </c>
      <c r="AH2004" s="381" t="s">
        <v>8887</v>
      </c>
      <c r="AI2004" s="381" t="s">
        <v>8443</v>
      </c>
      <c r="AJ2004" s="381">
        <v>1</v>
      </c>
    </row>
    <row r="2005" spans="1:36">
      <c r="A2005" s="381" t="s">
        <v>558</v>
      </c>
      <c r="B2005" s="381" t="s">
        <v>8886</v>
      </c>
      <c r="C2005" s="381">
        <v>25</v>
      </c>
      <c r="D2005" s="381">
        <v>9</v>
      </c>
      <c r="E2005" s="381" t="s">
        <v>6205</v>
      </c>
      <c r="F2005" s="381" t="s">
        <v>6204</v>
      </c>
      <c r="G2005" s="381" t="s">
        <v>2017</v>
      </c>
      <c r="H2005" s="381">
        <v>103400</v>
      </c>
      <c r="I2005" s="381">
        <v>36200</v>
      </c>
      <c r="J2005" s="381">
        <v>41400</v>
      </c>
      <c r="K2005" s="381">
        <v>46550</v>
      </c>
      <c r="L2005" s="381">
        <v>51700</v>
      </c>
      <c r="M2005" s="381">
        <v>55850</v>
      </c>
      <c r="N2005" s="381">
        <v>60000</v>
      </c>
      <c r="O2005" s="381">
        <v>64150</v>
      </c>
      <c r="P2005" s="381">
        <v>68250</v>
      </c>
      <c r="Q2005" s="381">
        <v>21700</v>
      </c>
      <c r="R2005" s="381">
        <v>24800</v>
      </c>
      <c r="S2005" s="381">
        <v>27900</v>
      </c>
      <c r="T2005" s="381">
        <v>31000</v>
      </c>
      <c r="U2005" s="381">
        <v>33500</v>
      </c>
      <c r="V2005" s="381">
        <v>36000</v>
      </c>
      <c r="W2005" s="381">
        <v>38450</v>
      </c>
      <c r="X2005" s="381">
        <v>41320</v>
      </c>
      <c r="Y2005" s="381">
        <v>54750</v>
      </c>
      <c r="Z2005" s="381">
        <v>62550</v>
      </c>
      <c r="AA2005" s="381">
        <v>70350</v>
      </c>
      <c r="AB2005" s="381">
        <v>78150</v>
      </c>
      <c r="AC2005" s="381">
        <v>84450</v>
      </c>
      <c r="AD2005" s="381">
        <v>90700</v>
      </c>
      <c r="AE2005" s="381">
        <v>96950</v>
      </c>
      <c r="AF2005" s="381">
        <v>103200</v>
      </c>
      <c r="AG2005" s="381">
        <v>1120</v>
      </c>
      <c r="AH2005" s="381" t="s">
        <v>8885</v>
      </c>
      <c r="AI2005" s="381" t="s">
        <v>8443</v>
      </c>
      <c r="AJ2005" s="381">
        <v>1</v>
      </c>
    </row>
    <row r="2006" spans="1:36">
      <c r="A2006" s="381" t="s">
        <v>558</v>
      </c>
      <c r="B2006" s="381" t="s">
        <v>8884</v>
      </c>
      <c r="C2006" s="381">
        <v>25</v>
      </c>
      <c r="D2006" s="381">
        <v>9</v>
      </c>
      <c r="E2006" s="381" t="s">
        <v>6199</v>
      </c>
      <c r="F2006" s="381" t="s">
        <v>6198</v>
      </c>
      <c r="G2006" s="381" t="s">
        <v>2017</v>
      </c>
      <c r="H2006" s="381">
        <v>87600</v>
      </c>
      <c r="I2006" s="381">
        <v>30700</v>
      </c>
      <c r="J2006" s="381">
        <v>35050</v>
      </c>
      <c r="K2006" s="381">
        <v>39450</v>
      </c>
      <c r="L2006" s="381">
        <v>43800</v>
      </c>
      <c r="M2006" s="381">
        <v>47350</v>
      </c>
      <c r="N2006" s="381">
        <v>50850</v>
      </c>
      <c r="O2006" s="381">
        <v>54350</v>
      </c>
      <c r="P2006" s="381">
        <v>57850</v>
      </c>
      <c r="Q2006" s="381">
        <v>18450</v>
      </c>
      <c r="R2006" s="381">
        <v>21050</v>
      </c>
      <c r="S2006" s="381">
        <v>23700</v>
      </c>
      <c r="T2006" s="381">
        <v>26300</v>
      </c>
      <c r="U2006" s="381">
        <v>28780</v>
      </c>
      <c r="V2006" s="381">
        <v>32960</v>
      </c>
      <c r="W2006" s="381">
        <v>37140</v>
      </c>
      <c r="X2006" s="381">
        <v>41320</v>
      </c>
      <c r="Y2006" s="381">
        <v>47600</v>
      </c>
      <c r="Z2006" s="381">
        <v>54400</v>
      </c>
      <c r="AA2006" s="381">
        <v>61200</v>
      </c>
      <c r="AB2006" s="381">
        <v>68000</v>
      </c>
      <c r="AC2006" s="381">
        <v>73450</v>
      </c>
      <c r="AD2006" s="381">
        <v>78900</v>
      </c>
      <c r="AE2006" s="381">
        <v>84350</v>
      </c>
      <c r="AF2006" s="381">
        <v>89800</v>
      </c>
      <c r="AG2006" s="381">
        <v>4160</v>
      </c>
      <c r="AH2006" s="381" t="s">
        <v>8883</v>
      </c>
      <c r="AI2006" s="381" t="s">
        <v>8443</v>
      </c>
      <c r="AJ2006" s="381">
        <v>1</v>
      </c>
    </row>
    <row r="2007" spans="1:36">
      <c r="A2007" s="381" t="s">
        <v>558</v>
      </c>
      <c r="B2007" s="381" t="s">
        <v>8882</v>
      </c>
      <c r="C2007" s="381">
        <v>25</v>
      </c>
      <c r="D2007" s="381">
        <v>11</v>
      </c>
      <c r="E2007" s="381" t="s">
        <v>8838</v>
      </c>
      <c r="F2007" s="381" t="s">
        <v>8837</v>
      </c>
      <c r="G2007" s="381" t="s">
        <v>1670</v>
      </c>
      <c r="H2007" s="381">
        <v>76500</v>
      </c>
      <c r="I2007" s="381">
        <v>28000</v>
      </c>
      <c r="J2007" s="381">
        <v>32000</v>
      </c>
      <c r="K2007" s="381">
        <v>36000</v>
      </c>
      <c r="L2007" s="381">
        <v>40000</v>
      </c>
      <c r="M2007" s="381">
        <v>43200</v>
      </c>
      <c r="N2007" s="381">
        <v>46400</v>
      </c>
      <c r="O2007" s="381">
        <v>49600</v>
      </c>
      <c r="P2007" s="381">
        <v>52800</v>
      </c>
      <c r="Q2007" s="381">
        <v>16800</v>
      </c>
      <c r="R2007" s="381">
        <v>19200</v>
      </c>
      <c r="S2007" s="381">
        <v>21600</v>
      </c>
      <c r="T2007" s="381">
        <v>24600</v>
      </c>
      <c r="U2007" s="381">
        <v>28780</v>
      </c>
      <c r="V2007" s="381">
        <v>32960</v>
      </c>
      <c r="W2007" s="381">
        <v>37140</v>
      </c>
      <c r="X2007" s="381">
        <v>41320</v>
      </c>
      <c r="Y2007" s="381">
        <v>44800</v>
      </c>
      <c r="Z2007" s="381">
        <v>51200</v>
      </c>
      <c r="AA2007" s="381">
        <v>57600</v>
      </c>
      <c r="AB2007" s="381">
        <v>64000</v>
      </c>
      <c r="AC2007" s="381">
        <v>69150</v>
      </c>
      <c r="AD2007" s="381">
        <v>74250</v>
      </c>
      <c r="AE2007" s="381">
        <v>79400</v>
      </c>
      <c r="AF2007" s="381">
        <v>84500</v>
      </c>
      <c r="AG2007" s="381">
        <v>9999</v>
      </c>
      <c r="AH2007" s="381" t="s">
        <v>8881</v>
      </c>
      <c r="AI2007" s="381" t="s">
        <v>8443</v>
      </c>
      <c r="AJ2007" s="381">
        <v>0</v>
      </c>
    </row>
    <row r="2008" spans="1:36">
      <c r="A2008" s="381" t="s">
        <v>558</v>
      </c>
      <c r="B2008" s="381" t="s">
        <v>8880</v>
      </c>
      <c r="C2008" s="381">
        <v>25</v>
      </c>
      <c r="D2008" s="381">
        <v>11</v>
      </c>
      <c r="E2008" s="381" t="s">
        <v>8838</v>
      </c>
      <c r="F2008" s="381" t="s">
        <v>8837</v>
      </c>
      <c r="G2008" s="381" t="s">
        <v>1670</v>
      </c>
      <c r="H2008" s="381">
        <v>76500</v>
      </c>
      <c r="I2008" s="381">
        <v>28000</v>
      </c>
      <c r="J2008" s="381">
        <v>32000</v>
      </c>
      <c r="K2008" s="381">
        <v>36000</v>
      </c>
      <c r="L2008" s="381">
        <v>40000</v>
      </c>
      <c r="M2008" s="381">
        <v>43200</v>
      </c>
      <c r="N2008" s="381">
        <v>46400</v>
      </c>
      <c r="O2008" s="381">
        <v>49600</v>
      </c>
      <c r="P2008" s="381">
        <v>52800</v>
      </c>
      <c r="Q2008" s="381">
        <v>16800</v>
      </c>
      <c r="R2008" s="381">
        <v>19200</v>
      </c>
      <c r="S2008" s="381">
        <v>21600</v>
      </c>
      <c r="T2008" s="381">
        <v>24600</v>
      </c>
      <c r="U2008" s="381">
        <v>28780</v>
      </c>
      <c r="V2008" s="381">
        <v>32960</v>
      </c>
      <c r="W2008" s="381">
        <v>37140</v>
      </c>
      <c r="X2008" s="381">
        <v>41320</v>
      </c>
      <c r="Y2008" s="381">
        <v>44800</v>
      </c>
      <c r="Z2008" s="381">
        <v>51200</v>
      </c>
      <c r="AA2008" s="381">
        <v>57600</v>
      </c>
      <c r="AB2008" s="381">
        <v>64000</v>
      </c>
      <c r="AC2008" s="381">
        <v>69150</v>
      </c>
      <c r="AD2008" s="381">
        <v>74250</v>
      </c>
      <c r="AE2008" s="381">
        <v>79400</v>
      </c>
      <c r="AF2008" s="381">
        <v>84500</v>
      </c>
      <c r="AG2008" s="381">
        <v>9999</v>
      </c>
      <c r="AH2008" s="381" t="s">
        <v>8879</v>
      </c>
      <c r="AI2008" s="381" t="s">
        <v>8443</v>
      </c>
      <c r="AJ2008" s="381">
        <v>0</v>
      </c>
    </row>
    <row r="2009" spans="1:36">
      <c r="A2009" s="381" t="s">
        <v>558</v>
      </c>
      <c r="B2009" s="381" t="s">
        <v>8878</v>
      </c>
      <c r="C2009" s="381">
        <v>25</v>
      </c>
      <c r="D2009" s="381">
        <v>11</v>
      </c>
      <c r="E2009" s="381" t="s">
        <v>8838</v>
      </c>
      <c r="F2009" s="381" t="s">
        <v>8837</v>
      </c>
      <c r="G2009" s="381" t="s">
        <v>1670</v>
      </c>
      <c r="H2009" s="381">
        <v>76500</v>
      </c>
      <c r="I2009" s="381">
        <v>28000</v>
      </c>
      <c r="J2009" s="381">
        <v>32000</v>
      </c>
      <c r="K2009" s="381">
        <v>36000</v>
      </c>
      <c r="L2009" s="381">
        <v>40000</v>
      </c>
      <c r="M2009" s="381">
        <v>43200</v>
      </c>
      <c r="N2009" s="381">
        <v>46400</v>
      </c>
      <c r="O2009" s="381">
        <v>49600</v>
      </c>
      <c r="P2009" s="381">
        <v>52800</v>
      </c>
      <c r="Q2009" s="381">
        <v>16800</v>
      </c>
      <c r="R2009" s="381">
        <v>19200</v>
      </c>
      <c r="S2009" s="381">
        <v>21600</v>
      </c>
      <c r="T2009" s="381">
        <v>24600</v>
      </c>
      <c r="U2009" s="381">
        <v>28780</v>
      </c>
      <c r="V2009" s="381">
        <v>32960</v>
      </c>
      <c r="W2009" s="381">
        <v>37140</v>
      </c>
      <c r="X2009" s="381">
        <v>41320</v>
      </c>
      <c r="Y2009" s="381">
        <v>44800</v>
      </c>
      <c r="Z2009" s="381">
        <v>51200</v>
      </c>
      <c r="AA2009" s="381">
        <v>57600</v>
      </c>
      <c r="AB2009" s="381">
        <v>64000</v>
      </c>
      <c r="AC2009" s="381">
        <v>69150</v>
      </c>
      <c r="AD2009" s="381">
        <v>74250</v>
      </c>
      <c r="AE2009" s="381">
        <v>79400</v>
      </c>
      <c r="AF2009" s="381">
        <v>84500</v>
      </c>
      <c r="AG2009" s="381">
        <v>9999</v>
      </c>
      <c r="AH2009" s="381" t="s">
        <v>8877</v>
      </c>
      <c r="AI2009" s="381" t="s">
        <v>8443</v>
      </c>
      <c r="AJ2009" s="381">
        <v>0</v>
      </c>
    </row>
    <row r="2010" spans="1:36">
      <c r="A2010" s="381" t="s">
        <v>558</v>
      </c>
      <c r="B2010" s="381" t="s">
        <v>8876</v>
      </c>
      <c r="C2010" s="381">
        <v>25</v>
      </c>
      <c r="D2010" s="381">
        <v>11</v>
      </c>
      <c r="E2010" s="381" t="s">
        <v>8838</v>
      </c>
      <c r="F2010" s="381" t="s">
        <v>8837</v>
      </c>
      <c r="G2010" s="381" t="s">
        <v>1670</v>
      </c>
      <c r="H2010" s="381">
        <v>76500</v>
      </c>
      <c r="I2010" s="381">
        <v>28000</v>
      </c>
      <c r="J2010" s="381">
        <v>32000</v>
      </c>
      <c r="K2010" s="381">
        <v>36000</v>
      </c>
      <c r="L2010" s="381">
        <v>40000</v>
      </c>
      <c r="M2010" s="381">
        <v>43200</v>
      </c>
      <c r="N2010" s="381">
        <v>46400</v>
      </c>
      <c r="O2010" s="381">
        <v>49600</v>
      </c>
      <c r="P2010" s="381">
        <v>52800</v>
      </c>
      <c r="Q2010" s="381">
        <v>16800</v>
      </c>
      <c r="R2010" s="381">
        <v>19200</v>
      </c>
      <c r="S2010" s="381">
        <v>21600</v>
      </c>
      <c r="T2010" s="381">
        <v>24600</v>
      </c>
      <c r="U2010" s="381">
        <v>28780</v>
      </c>
      <c r="V2010" s="381">
        <v>32960</v>
      </c>
      <c r="W2010" s="381">
        <v>37140</v>
      </c>
      <c r="X2010" s="381">
        <v>41320</v>
      </c>
      <c r="Y2010" s="381">
        <v>44800</v>
      </c>
      <c r="Z2010" s="381">
        <v>51200</v>
      </c>
      <c r="AA2010" s="381">
        <v>57600</v>
      </c>
      <c r="AB2010" s="381">
        <v>64000</v>
      </c>
      <c r="AC2010" s="381">
        <v>69150</v>
      </c>
      <c r="AD2010" s="381">
        <v>74250</v>
      </c>
      <c r="AE2010" s="381">
        <v>79400</v>
      </c>
      <c r="AF2010" s="381">
        <v>84500</v>
      </c>
      <c r="AG2010" s="381">
        <v>9999</v>
      </c>
      <c r="AH2010" s="381" t="s">
        <v>8875</v>
      </c>
      <c r="AI2010" s="381" t="s">
        <v>8443</v>
      </c>
      <c r="AJ2010" s="381">
        <v>0</v>
      </c>
    </row>
    <row r="2011" spans="1:36">
      <c r="A2011" s="381" t="s">
        <v>558</v>
      </c>
      <c r="B2011" s="381" t="s">
        <v>8874</v>
      </c>
      <c r="C2011" s="381">
        <v>25</v>
      </c>
      <c r="D2011" s="381">
        <v>11</v>
      </c>
      <c r="E2011" s="381" t="s">
        <v>8838</v>
      </c>
      <c r="F2011" s="381" t="s">
        <v>8837</v>
      </c>
      <c r="G2011" s="381" t="s">
        <v>1670</v>
      </c>
      <c r="H2011" s="381">
        <v>76500</v>
      </c>
      <c r="I2011" s="381">
        <v>28000</v>
      </c>
      <c r="J2011" s="381">
        <v>32000</v>
      </c>
      <c r="K2011" s="381">
        <v>36000</v>
      </c>
      <c r="L2011" s="381">
        <v>40000</v>
      </c>
      <c r="M2011" s="381">
        <v>43200</v>
      </c>
      <c r="N2011" s="381">
        <v>46400</v>
      </c>
      <c r="O2011" s="381">
        <v>49600</v>
      </c>
      <c r="P2011" s="381">
        <v>52800</v>
      </c>
      <c r="Q2011" s="381">
        <v>16800</v>
      </c>
      <c r="R2011" s="381">
        <v>19200</v>
      </c>
      <c r="S2011" s="381">
        <v>21600</v>
      </c>
      <c r="T2011" s="381">
        <v>24600</v>
      </c>
      <c r="U2011" s="381">
        <v>28780</v>
      </c>
      <c r="V2011" s="381">
        <v>32960</v>
      </c>
      <c r="W2011" s="381">
        <v>37140</v>
      </c>
      <c r="X2011" s="381">
        <v>41320</v>
      </c>
      <c r="Y2011" s="381">
        <v>44800</v>
      </c>
      <c r="Z2011" s="381">
        <v>51200</v>
      </c>
      <c r="AA2011" s="381">
        <v>57600</v>
      </c>
      <c r="AB2011" s="381">
        <v>64000</v>
      </c>
      <c r="AC2011" s="381">
        <v>69150</v>
      </c>
      <c r="AD2011" s="381">
        <v>74250</v>
      </c>
      <c r="AE2011" s="381">
        <v>79400</v>
      </c>
      <c r="AF2011" s="381">
        <v>84500</v>
      </c>
      <c r="AG2011" s="381">
        <v>9999</v>
      </c>
      <c r="AH2011" s="381" t="s">
        <v>8873</v>
      </c>
      <c r="AI2011" s="381" t="s">
        <v>8443</v>
      </c>
      <c r="AJ2011" s="381">
        <v>0</v>
      </c>
    </row>
    <row r="2012" spans="1:36">
      <c r="A2012" s="381" t="s">
        <v>558</v>
      </c>
      <c r="B2012" s="381" t="s">
        <v>8872</v>
      </c>
      <c r="C2012" s="381">
        <v>25</v>
      </c>
      <c r="D2012" s="381">
        <v>11</v>
      </c>
      <c r="E2012" s="381" t="s">
        <v>8838</v>
      </c>
      <c r="F2012" s="381" t="s">
        <v>8837</v>
      </c>
      <c r="G2012" s="381" t="s">
        <v>1670</v>
      </c>
      <c r="H2012" s="381">
        <v>76500</v>
      </c>
      <c r="I2012" s="381">
        <v>28000</v>
      </c>
      <c r="J2012" s="381">
        <v>32000</v>
      </c>
      <c r="K2012" s="381">
        <v>36000</v>
      </c>
      <c r="L2012" s="381">
        <v>40000</v>
      </c>
      <c r="M2012" s="381">
        <v>43200</v>
      </c>
      <c r="N2012" s="381">
        <v>46400</v>
      </c>
      <c r="O2012" s="381">
        <v>49600</v>
      </c>
      <c r="P2012" s="381">
        <v>52800</v>
      </c>
      <c r="Q2012" s="381">
        <v>16800</v>
      </c>
      <c r="R2012" s="381">
        <v>19200</v>
      </c>
      <c r="S2012" s="381">
        <v>21600</v>
      </c>
      <c r="T2012" s="381">
        <v>24600</v>
      </c>
      <c r="U2012" s="381">
        <v>28780</v>
      </c>
      <c r="V2012" s="381">
        <v>32960</v>
      </c>
      <c r="W2012" s="381">
        <v>37140</v>
      </c>
      <c r="X2012" s="381">
        <v>41320</v>
      </c>
      <c r="Y2012" s="381">
        <v>44800</v>
      </c>
      <c r="Z2012" s="381">
        <v>51200</v>
      </c>
      <c r="AA2012" s="381">
        <v>57600</v>
      </c>
      <c r="AB2012" s="381">
        <v>64000</v>
      </c>
      <c r="AC2012" s="381">
        <v>69150</v>
      </c>
      <c r="AD2012" s="381">
        <v>74250</v>
      </c>
      <c r="AE2012" s="381">
        <v>79400</v>
      </c>
      <c r="AF2012" s="381">
        <v>84500</v>
      </c>
      <c r="AG2012" s="381">
        <v>9999</v>
      </c>
      <c r="AH2012" s="381" t="s">
        <v>6619</v>
      </c>
      <c r="AI2012" s="381" t="s">
        <v>8443</v>
      </c>
      <c r="AJ2012" s="381">
        <v>0</v>
      </c>
    </row>
    <row r="2013" spans="1:36">
      <c r="A2013" s="381" t="s">
        <v>558</v>
      </c>
      <c r="B2013" s="381" t="s">
        <v>8871</v>
      </c>
      <c r="C2013" s="381">
        <v>25</v>
      </c>
      <c r="D2013" s="381">
        <v>11</v>
      </c>
      <c r="E2013" s="381" t="s">
        <v>8838</v>
      </c>
      <c r="F2013" s="381" t="s">
        <v>8837</v>
      </c>
      <c r="G2013" s="381" t="s">
        <v>1670</v>
      </c>
      <c r="H2013" s="381">
        <v>76500</v>
      </c>
      <c r="I2013" s="381">
        <v>28000</v>
      </c>
      <c r="J2013" s="381">
        <v>32000</v>
      </c>
      <c r="K2013" s="381">
        <v>36000</v>
      </c>
      <c r="L2013" s="381">
        <v>40000</v>
      </c>
      <c r="M2013" s="381">
        <v>43200</v>
      </c>
      <c r="N2013" s="381">
        <v>46400</v>
      </c>
      <c r="O2013" s="381">
        <v>49600</v>
      </c>
      <c r="P2013" s="381">
        <v>52800</v>
      </c>
      <c r="Q2013" s="381">
        <v>16800</v>
      </c>
      <c r="R2013" s="381">
        <v>19200</v>
      </c>
      <c r="S2013" s="381">
        <v>21600</v>
      </c>
      <c r="T2013" s="381">
        <v>24600</v>
      </c>
      <c r="U2013" s="381">
        <v>28780</v>
      </c>
      <c r="V2013" s="381">
        <v>32960</v>
      </c>
      <c r="W2013" s="381">
        <v>37140</v>
      </c>
      <c r="X2013" s="381">
        <v>41320</v>
      </c>
      <c r="Y2013" s="381">
        <v>44800</v>
      </c>
      <c r="Z2013" s="381">
        <v>51200</v>
      </c>
      <c r="AA2013" s="381">
        <v>57600</v>
      </c>
      <c r="AB2013" s="381">
        <v>64000</v>
      </c>
      <c r="AC2013" s="381">
        <v>69150</v>
      </c>
      <c r="AD2013" s="381">
        <v>74250</v>
      </c>
      <c r="AE2013" s="381">
        <v>79400</v>
      </c>
      <c r="AF2013" s="381">
        <v>84500</v>
      </c>
      <c r="AG2013" s="381">
        <v>9999</v>
      </c>
      <c r="AH2013" s="381" t="s">
        <v>6260</v>
      </c>
      <c r="AI2013" s="381" t="s">
        <v>8443</v>
      </c>
      <c r="AJ2013" s="381">
        <v>0</v>
      </c>
    </row>
    <row r="2014" spans="1:36">
      <c r="A2014" s="381" t="s">
        <v>558</v>
      </c>
      <c r="B2014" s="381" t="s">
        <v>8870</v>
      </c>
      <c r="C2014" s="381">
        <v>25</v>
      </c>
      <c r="D2014" s="381">
        <v>11</v>
      </c>
      <c r="E2014" s="381" t="s">
        <v>8838</v>
      </c>
      <c r="F2014" s="381" t="s">
        <v>8837</v>
      </c>
      <c r="G2014" s="381" t="s">
        <v>1670</v>
      </c>
      <c r="H2014" s="381">
        <v>76500</v>
      </c>
      <c r="I2014" s="381">
        <v>28000</v>
      </c>
      <c r="J2014" s="381">
        <v>32000</v>
      </c>
      <c r="K2014" s="381">
        <v>36000</v>
      </c>
      <c r="L2014" s="381">
        <v>40000</v>
      </c>
      <c r="M2014" s="381">
        <v>43200</v>
      </c>
      <c r="N2014" s="381">
        <v>46400</v>
      </c>
      <c r="O2014" s="381">
        <v>49600</v>
      </c>
      <c r="P2014" s="381">
        <v>52800</v>
      </c>
      <c r="Q2014" s="381">
        <v>16800</v>
      </c>
      <c r="R2014" s="381">
        <v>19200</v>
      </c>
      <c r="S2014" s="381">
        <v>21600</v>
      </c>
      <c r="T2014" s="381">
        <v>24600</v>
      </c>
      <c r="U2014" s="381">
        <v>28780</v>
      </c>
      <c r="V2014" s="381">
        <v>32960</v>
      </c>
      <c r="W2014" s="381">
        <v>37140</v>
      </c>
      <c r="X2014" s="381">
        <v>41320</v>
      </c>
      <c r="Y2014" s="381">
        <v>44800</v>
      </c>
      <c r="Z2014" s="381">
        <v>51200</v>
      </c>
      <c r="AA2014" s="381">
        <v>57600</v>
      </c>
      <c r="AB2014" s="381">
        <v>64000</v>
      </c>
      <c r="AC2014" s="381">
        <v>69150</v>
      </c>
      <c r="AD2014" s="381">
        <v>74250</v>
      </c>
      <c r="AE2014" s="381">
        <v>79400</v>
      </c>
      <c r="AF2014" s="381">
        <v>84500</v>
      </c>
      <c r="AG2014" s="381">
        <v>9999</v>
      </c>
      <c r="AH2014" s="381" t="s">
        <v>8869</v>
      </c>
      <c r="AI2014" s="381" t="s">
        <v>8443</v>
      </c>
      <c r="AJ2014" s="381">
        <v>0</v>
      </c>
    </row>
    <row r="2015" spans="1:36">
      <c r="A2015" s="381" t="s">
        <v>558</v>
      </c>
      <c r="B2015" s="381" t="s">
        <v>8868</v>
      </c>
      <c r="C2015" s="381">
        <v>25</v>
      </c>
      <c r="D2015" s="381">
        <v>11</v>
      </c>
      <c r="E2015" s="381" t="s">
        <v>8838</v>
      </c>
      <c r="F2015" s="381" t="s">
        <v>8837</v>
      </c>
      <c r="G2015" s="381" t="s">
        <v>1670</v>
      </c>
      <c r="H2015" s="381">
        <v>76500</v>
      </c>
      <c r="I2015" s="381">
        <v>28000</v>
      </c>
      <c r="J2015" s="381">
        <v>32000</v>
      </c>
      <c r="K2015" s="381">
        <v>36000</v>
      </c>
      <c r="L2015" s="381">
        <v>40000</v>
      </c>
      <c r="M2015" s="381">
        <v>43200</v>
      </c>
      <c r="N2015" s="381">
        <v>46400</v>
      </c>
      <c r="O2015" s="381">
        <v>49600</v>
      </c>
      <c r="P2015" s="381">
        <v>52800</v>
      </c>
      <c r="Q2015" s="381">
        <v>16800</v>
      </c>
      <c r="R2015" s="381">
        <v>19200</v>
      </c>
      <c r="S2015" s="381">
        <v>21600</v>
      </c>
      <c r="T2015" s="381">
        <v>24600</v>
      </c>
      <c r="U2015" s="381">
        <v>28780</v>
      </c>
      <c r="V2015" s="381">
        <v>32960</v>
      </c>
      <c r="W2015" s="381">
        <v>37140</v>
      </c>
      <c r="X2015" s="381">
        <v>41320</v>
      </c>
      <c r="Y2015" s="381">
        <v>44800</v>
      </c>
      <c r="Z2015" s="381">
        <v>51200</v>
      </c>
      <c r="AA2015" s="381">
        <v>57600</v>
      </c>
      <c r="AB2015" s="381">
        <v>64000</v>
      </c>
      <c r="AC2015" s="381">
        <v>69150</v>
      </c>
      <c r="AD2015" s="381">
        <v>74250</v>
      </c>
      <c r="AE2015" s="381">
        <v>79400</v>
      </c>
      <c r="AF2015" s="381">
        <v>84500</v>
      </c>
      <c r="AG2015" s="381">
        <v>9999</v>
      </c>
      <c r="AH2015" s="381" t="s">
        <v>8867</v>
      </c>
      <c r="AI2015" s="381" t="s">
        <v>8443</v>
      </c>
      <c r="AJ2015" s="381">
        <v>0</v>
      </c>
    </row>
    <row r="2016" spans="1:36">
      <c r="A2016" s="381" t="s">
        <v>558</v>
      </c>
      <c r="B2016" s="381" t="s">
        <v>8866</v>
      </c>
      <c r="C2016" s="381">
        <v>25</v>
      </c>
      <c r="D2016" s="381">
        <v>11</v>
      </c>
      <c r="E2016" s="381" t="s">
        <v>8838</v>
      </c>
      <c r="F2016" s="381" t="s">
        <v>8837</v>
      </c>
      <c r="G2016" s="381" t="s">
        <v>1670</v>
      </c>
      <c r="H2016" s="381">
        <v>76500</v>
      </c>
      <c r="I2016" s="381">
        <v>28000</v>
      </c>
      <c r="J2016" s="381">
        <v>32000</v>
      </c>
      <c r="K2016" s="381">
        <v>36000</v>
      </c>
      <c r="L2016" s="381">
        <v>40000</v>
      </c>
      <c r="M2016" s="381">
        <v>43200</v>
      </c>
      <c r="N2016" s="381">
        <v>46400</v>
      </c>
      <c r="O2016" s="381">
        <v>49600</v>
      </c>
      <c r="P2016" s="381">
        <v>52800</v>
      </c>
      <c r="Q2016" s="381">
        <v>16800</v>
      </c>
      <c r="R2016" s="381">
        <v>19200</v>
      </c>
      <c r="S2016" s="381">
        <v>21600</v>
      </c>
      <c r="T2016" s="381">
        <v>24600</v>
      </c>
      <c r="U2016" s="381">
        <v>28780</v>
      </c>
      <c r="V2016" s="381">
        <v>32960</v>
      </c>
      <c r="W2016" s="381">
        <v>37140</v>
      </c>
      <c r="X2016" s="381">
        <v>41320</v>
      </c>
      <c r="Y2016" s="381">
        <v>44800</v>
      </c>
      <c r="Z2016" s="381">
        <v>51200</v>
      </c>
      <c r="AA2016" s="381">
        <v>57600</v>
      </c>
      <c r="AB2016" s="381">
        <v>64000</v>
      </c>
      <c r="AC2016" s="381">
        <v>69150</v>
      </c>
      <c r="AD2016" s="381">
        <v>74250</v>
      </c>
      <c r="AE2016" s="381">
        <v>79400</v>
      </c>
      <c r="AF2016" s="381">
        <v>84500</v>
      </c>
      <c r="AG2016" s="381">
        <v>9999</v>
      </c>
      <c r="AH2016" s="381" t="s">
        <v>8865</v>
      </c>
      <c r="AI2016" s="381" t="s">
        <v>8443</v>
      </c>
      <c r="AJ2016" s="381">
        <v>0</v>
      </c>
    </row>
    <row r="2017" spans="1:36">
      <c r="A2017" s="381" t="s">
        <v>558</v>
      </c>
      <c r="B2017" s="381" t="s">
        <v>8864</v>
      </c>
      <c r="C2017" s="381">
        <v>25</v>
      </c>
      <c r="D2017" s="381">
        <v>11</v>
      </c>
      <c r="E2017" s="381" t="s">
        <v>8838</v>
      </c>
      <c r="F2017" s="381" t="s">
        <v>8837</v>
      </c>
      <c r="G2017" s="381" t="s">
        <v>1670</v>
      </c>
      <c r="H2017" s="381">
        <v>76500</v>
      </c>
      <c r="I2017" s="381">
        <v>28000</v>
      </c>
      <c r="J2017" s="381">
        <v>32000</v>
      </c>
      <c r="K2017" s="381">
        <v>36000</v>
      </c>
      <c r="L2017" s="381">
        <v>40000</v>
      </c>
      <c r="M2017" s="381">
        <v>43200</v>
      </c>
      <c r="N2017" s="381">
        <v>46400</v>
      </c>
      <c r="O2017" s="381">
        <v>49600</v>
      </c>
      <c r="P2017" s="381">
        <v>52800</v>
      </c>
      <c r="Q2017" s="381">
        <v>16800</v>
      </c>
      <c r="R2017" s="381">
        <v>19200</v>
      </c>
      <c r="S2017" s="381">
        <v>21600</v>
      </c>
      <c r="T2017" s="381">
        <v>24600</v>
      </c>
      <c r="U2017" s="381">
        <v>28780</v>
      </c>
      <c r="V2017" s="381">
        <v>32960</v>
      </c>
      <c r="W2017" s="381">
        <v>37140</v>
      </c>
      <c r="X2017" s="381">
        <v>41320</v>
      </c>
      <c r="Y2017" s="381">
        <v>44800</v>
      </c>
      <c r="Z2017" s="381">
        <v>51200</v>
      </c>
      <c r="AA2017" s="381">
        <v>57600</v>
      </c>
      <c r="AB2017" s="381">
        <v>64000</v>
      </c>
      <c r="AC2017" s="381">
        <v>69150</v>
      </c>
      <c r="AD2017" s="381">
        <v>74250</v>
      </c>
      <c r="AE2017" s="381">
        <v>79400</v>
      </c>
      <c r="AF2017" s="381">
        <v>84500</v>
      </c>
      <c r="AG2017" s="381">
        <v>9999</v>
      </c>
      <c r="AH2017" s="381" t="s">
        <v>8863</v>
      </c>
      <c r="AI2017" s="381" t="s">
        <v>8443</v>
      </c>
      <c r="AJ2017" s="381">
        <v>0</v>
      </c>
    </row>
    <row r="2018" spans="1:36">
      <c r="A2018" s="381" t="s">
        <v>558</v>
      </c>
      <c r="B2018" s="381" t="s">
        <v>8862</v>
      </c>
      <c r="C2018" s="381">
        <v>25</v>
      </c>
      <c r="D2018" s="381">
        <v>11</v>
      </c>
      <c r="E2018" s="381" t="s">
        <v>8838</v>
      </c>
      <c r="F2018" s="381" t="s">
        <v>8837</v>
      </c>
      <c r="G2018" s="381" t="s">
        <v>1670</v>
      </c>
      <c r="H2018" s="381">
        <v>76500</v>
      </c>
      <c r="I2018" s="381">
        <v>28000</v>
      </c>
      <c r="J2018" s="381">
        <v>32000</v>
      </c>
      <c r="K2018" s="381">
        <v>36000</v>
      </c>
      <c r="L2018" s="381">
        <v>40000</v>
      </c>
      <c r="M2018" s="381">
        <v>43200</v>
      </c>
      <c r="N2018" s="381">
        <v>46400</v>
      </c>
      <c r="O2018" s="381">
        <v>49600</v>
      </c>
      <c r="P2018" s="381">
        <v>52800</v>
      </c>
      <c r="Q2018" s="381">
        <v>16800</v>
      </c>
      <c r="R2018" s="381">
        <v>19200</v>
      </c>
      <c r="S2018" s="381">
        <v>21600</v>
      </c>
      <c r="T2018" s="381">
        <v>24600</v>
      </c>
      <c r="U2018" s="381">
        <v>28780</v>
      </c>
      <c r="V2018" s="381">
        <v>32960</v>
      </c>
      <c r="W2018" s="381">
        <v>37140</v>
      </c>
      <c r="X2018" s="381">
        <v>41320</v>
      </c>
      <c r="Y2018" s="381">
        <v>44800</v>
      </c>
      <c r="Z2018" s="381">
        <v>51200</v>
      </c>
      <c r="AA2018" s="381">
        <v>57600</v>
      </c>
      <c r="AB2018" s="381">
        <v>64000</v>
      </c>
      <c r="AC2018" s="381">
        <v>69150</v>
      </c>
      <c r="AD2018" s="381">
        <v>74250</v>
      </c>
      <c r="AE2018" s="381">
        <v>79400</v>
      </c>
      <c r="AF2018" s="381">
        <v>84500</v>
      </c>
      <c r="AG2018" s="381">
        <v>9999</v>
      </c>
      <c r="AH2018" s="381" t="s">
        <v>8861</v>
      </c>
      <c r="AI2018" s="381" t="s">
        <v>8443</v>
      </c>
      <c r="AJ2018" s="381">
        <v>0</v>
      </c>
    </row>
    <row r="2019" spans="1:36">
      <c r="A2019" s="381" t="s">
        <v>558</v>
      </c>
      <c r="B2019" s="381" t="s">
        <v>8860</v>
      </c>
      <c r="C2019" s="381">
        <v>25</v>
      </c>
      <c r="D2019" s="381">
        <v>11</v>
      </c>
      <c r="E2019" s="381" t="s">
        <v>8838</v>
      </c>
      <c r="F2019" s="381" t="s">
        <v>8837</v>
      </c>
      <c r="G2019" s="381" t="s">
        <v>1670</v>
      </c>
      <c r="H2019" s="381">
        <v>76500</v>
      </c>
      <c r="I2019" s="381">
        <v>28000</v>
      </c>
      <c r="J2019" s="381">
        <v>32000</v>
      </c>
      <c r="K2019" s="381">
        <v>36000</v>
      </c>
      <c r="L2019" s="381">
        <v>40000</v>
      </c>
      <c r="M2019" s="381">
        <v>43200</v>
      </c>
      <c r="N2019" s="381">
        <v>46400</v>
      </c>
      <c r="O2019" s="381">
        <v>49600</v>
      </c>
      <c r="P2019" s="381">
        <v>52800</v>
      </c>
      <c r="Q2019" s="381">
        <v>16800</v>
      </c>
      <c r="R2019" s="381">
        <v>19200</v>
      </c>
      <c r="S2019" s="381">
        <v>21600</v>
      </c>
      <c r="T2019" s="381">
        <v>24600</v>
      </c>
      <c r="U2019" s="381">
        <v>28780</v>
      </c>
      <c r="V2019" s="381">
        <v>32960</v>
      </c>
      <c r="W2019" s="381">
        <v>37140</v>
      </c>
      <c r="X2019" s="381">
        <v>41320</v>
      </c>
      <c r="Y2019" s="381">
        <v>44800</v>
      </c>
      <c r="Z2019" s="381">
        <v>51200</v>
      </c>
      <c r="AA2019" s="381">
        <v>57600</v>
      </c>
      <c r="AB2019" s="381">
        <v>64000</v>
      </c>
      <c r="AC2019" s="381">
        <v>69150</v>
      </c>
      <c r="AD2019" s="381">
        <v>74250</v>
      </c>
      <c r="AE2019" s="381">
        <v>79400</v>
      </c>
      <c r="AF2019" s="381">
        <v>84500</v>
      </c>
      <c r="AG2019" s="381">
        <v>9999</v>
      </c>
      <c r="AH2019" s="381" t="s">
        <v>8859</v>
      </c>
      <c r="AI2019" s="381" t="s">
        <v>8443</v>
      </c>
      <c r="AJ2019" s="381">
        <v>0</v>
      </c>
    </row>
    <row r="2020" spans="1:36">
      <c r="A2020" s="381" t="s">
        <v>558</v>
      </c>
      <c r="B2020" s="381" t="s">
        <v>8858</v>
      </c>
      <c r="C2020" s="381">
        <v>25</v>
      </c>
      <c r="D2020" s="381">
        <v>11</v>
      </c>
      <c r="E2020" s="381" t="s">
        <v>8838</v>
      </c>
      <c r="F2020" s="381" t="s">
        <v>8837</v>
      </c>
      <c r="G2020" s="381" t="s">
        <v>1670</v>
      </c>
      <c r="H2020" s="381">
        <v>76500</v>
      </c>
      <c r="I2020" s="381">
        <v>28000</v>
      </c>
      <c r="J2020" s="381">
        <v>32000</v>
      </c>
      <c r="K2020" s="381">
        <v>36000</v>
      </c>
      <c r="L2020" s="381">
        <v>40000</v>
      </c>
      <c r="M2020" s="381">
        <v>43200</v>
      </c>
      <c r="N2020" s="381">
        <v>46400</v>
      </c>
      <c r="O2020" s="381">
        <v>49600</v>
      </c>
      <c r="P2020" s="381">
        <v>52800</v>
      </c>
      <c r="Q2020" s="381">
        <v>16800</v>
      </c>
      <c r="R2020" s="381">
        <v>19200</v>
      </c>
      <c r="S2020" s="381">
        <v>21600</v>
      </c>
      <c r="T2020" s="381">
        <v>24600</v>
      </c>
      <c r="U2020" s="381">
        <v>28780</v>
      </c>
      <c r="V2020" s="381">
        <v>32960</v>
      </c>
      <c r="W2020" s="381">
        <v>37140</v>
      </c>
      <c r="X2020" s="381">
        <v>41320</v>
      </c>
      <c r="Y2020" s="381">
        <v>44800</v>
      </c>
      <c r="Z2020" s="381">
        <v>51200</v>
      </c>
      <c r="AA2020" s="381">
        <v>57600</v>
      </c>
      <c r="AB2020" s="381">
        <v>64000</v>
      </c>
      <c r="AC2020" s="381">
        <v>69150</v>
      </c>
      <c r="AD2020" s="381">
        <v>74250</v>
      </c>
      <c r="AE2020" s="381">
        <v>79400</v>
      </c>
      <c r="AF2020" s="381">
        <v>84500</v>
      </c>
      <c r="AG2020" s="381">
        <v>9999</v>
      </c>
      <c r="AH2020" s="381" t="s">
        <v>8857</v>
      </c>
      <c r="AI2020" s="381" t="s">
        <v>8443</v>
      </c>
      <c r="AJ2020" s="381">
        <v>0</v>
      </c>
    </row>
    <row r="2021" spans="1:36">
      <c r="A2021" s="381" t="s">
        <v>558</v>
      </c>
      <c r="B2021" s="381" t="s">
        <v>8856</v>
      </c>
      <c r="C2021" s="381">
        <v>25</v>
      </c>
      <c r="D2021" s="381">
        <v>11</v>
      </c>
      <c r="E2021" s="381" t="s">
        <v>8838</v>
      </c>
      <c r="F2021" s="381" t="s">
        <v>8837</v>
      </c>
      <c r="G2021" s="381" t="s">
        <v>1670</v>
      </c>
      <c r="H2021" s="381">
        <v>76500</v>
      </c>
      <c r="I2021" s="381">
        <v>28000</v>
      </c>
      <c r="J2021" s="381">
        <v>32000</v>
      </c>
      <c r="K2021" s="381">
        <v>36000</v>
      </c>
      <c r="L2021" s="381">
        <v>40000</v>
      </c>
      <c r="M2021" s="381">
        <v>43200</v>
      </c>
      <c r="N2021" s="381">
        <v>46400</v>
      </c>
      <c r="O2021" s="381">
        <v>49600</v>
      </c>
      <c r="P2021" s="381">
        <v>52800</v>
      </c>
      <c r="Q2021" s="381">
        <v>16800</v>
      </c>
      <c r="R2021" s="381">
        <v>19200</v>
      </c>
      <c r="S2021" s="381">
        <v>21600</v>
      </c>
      <c r="T2021" s="381">
        <v>24600</v>
      </c>
      <c r="U2021" s="381">
        <v>28780</v>
      </c>
      <c r="V2021" s="381">
        <v>32960</v>
      </c>
      <c r="W2021" s="381">
        <v>37140</v>
      </c>
      <c r="X2021" s="381">
        <v>41320</v>
      </c>
      <c r="Y2021" s="381">
        <v>44800</v>
      </c>
      <c r="Z2021" s="381">
        <v>51200</v>
      </c>
      <c r="AA2021" s="381">
        <v>57600</v>
      </c>
      <c r="AB2021" s="381">
        <v>64000</v>
      </c>
      <c r="AC2021" s="381">
        <v>69150</v>
      </c>
      <c r="AD2021" s="381">
        <v>74250</v>
      </c>
      <c r="AE2021" s="381">
        <v>79400</v>
      </c>
      <c r="AF2021" s="381">
        <v>84500</v>
      </c>
      <c r="AG2021" s="381">
        <v>9999</v>
      </c>
      <c r="AH2021" s="381" t="s">
        <v>6405</v>
      </c>
      <c r="AI2021" s="381" t="s">
        <v>8443</v>
      </c>
      <c r="AJ2021" s="381">
        <v>0</v>
      </c>
    </row>
    <row r="2022" spans="1:36">
      <c r="A2022" s="381" t="s">
        <v>558</v>
      </c>
      <c r="B2022" s="381" t="s">
        <v>8855</v>
      </c>
      <c r="C2022" s="381">
        <v>25</v>
      </c>
      <c r="D2022" s="381">
        <v>11</v>
      </c>
      <c r="E2022" s="381" t="s">
        <v>8838</v>
      </c>
      <c r="F2022" s="381" t="s">
        <v>8837</v>
      </c>
      <c r="G2022" s="381" t="s">
        <v>1670</v>
      </c>
      <c r="H2022" s="381">
        <v>76500</v>
      </c>
      <c r="I2022" s="381">
        <v>28000</v>
      </c>
      <c r="J2022" s="381">
        <v>32000</v>
      </c>
      <c r="K2022" s="381">
        <v>36000</v>
      </c>
      <c r="L2022" s="381">
        <v>40000</v>
      </c>
      <c r="M2022" s="381">
        <v>43200</v>
      </c>
      <c r="N2022" s="381">
        <v>46400</v>
      </c>
      <c r="O2022" s="381">
        <v>49600</v>
      </c>
      <c r="P2022" s="381">
        <v>52800</v>
      </c>
      <c r="Q2022" s="381">
        <v>16800</v>
      </c>
      <c r="R2022" s="381">
        <v>19200</v>
      </c>
      <c r="S2022" s="381">
        <v>21600</v>
      </c>
      <c r="T2022" s="381">
        <v>24600</v>
      </c>
      <c r="U2022" s="381">
        <v>28780</v>
      </c>
      <c r="V2022" s="381">
        <v>32960</v>
      </c>
      <c r="W2022" s="381">
        <v>37140</v>
      </c>
      <c r="X2022" s="381">
        <v>41320</v>
      </c>
      <c r="Y2022" s="381">
        <v>44800</v>
      </c>
      <c r="Z2022" s="381">
        <v>51200</v>
      </c>
      <c r="AA2022" s="381">
        <v>57600</v>
      </c>
      <c r="AB2022" s="381">
        <v>64000</v>
      </c>
      <c r="AC2022" s="381">
        <v>69150</v>
      </c>
      <c r="AD2022" s="381">
        <v>74250</v>
      </c>
      <c r="AE2022" s="381">
        <v>79400</v>
      </c>
      <c r="AF2022" s="381">
        <v>84500</v>
      </c>
      <c r="AG2022" s="381">
        <v>9999</v>
      </c>
      <c r="AH2022" s="381" t="s">
        <v>8854</v>
      </c>
      <c r="AI2022" s="381" t="s">
        <v>8443</v>
      </c>
      <c r="AJ2022" s="381">
        <v>0</v>
      </c>
    </row>
    <row r="2023" spans="1:36">
      <c r="A2023" s="381" t="s">
        <v>558</v>
      </c>
      <c r="B2023" s="381" t="s">
        <v>8853</v>
      </c>
      <c r="C2023" s="381">
        <v>25</v>
      </c>
      <c r="D2023" s="381">
        <v>11</v>
      </c>
      <c r="E2023" s="381" t="s">
        <v>8838</v>
      </c>
      <c r="F2023" s="381" t="s">
        <v>8837</v>
      </c>
      <c r="G2023" s="381" t="s">
        <v>1670</v>
      </c>
      <c r="H2023" s="381">
        <v>76500</v>
      </c>
      <c r="I2023" s="381">
        <v>28000</v>
      </c>
      <c r="J2023" s="381">
        <v>32000</v>
      </c>
      <c r="K2023" s="381">
        <v>36000</v>
      </c>
      <c r="L2023" s="381">
        <v>40000</v>
      </c>
      <c r="M2023" s="381">
        <v>43200</v>
      </c>
      <c r="N2023" s="381">
        <v>46400</v>
      </c>
      <c r="O2023" s="381">
        <v>49600</v>
      </c>
      <c r="P2023" s="381">
        <v>52800</v>
      </c>
      <c r="Q2023" s="381">
        <v>16800</v>
      </c>
      <c r="R2023" s="381">
        <v>19200</v>
      </c>
      <c r="S2023" s="381">
        <v>21600</v>
      </c>
      <c r="T2023" s="381">
        <v>24600</v>
      </c>
      <c r="U2023" s="381">
        <v>28780</v>
      </c>
      <c r="V2023" s="381">
        <v>32960</v>
      </c>
      <c r="W2023" s="381">
        <v>37140</v>
      </c>
      <c r="X2023" s="381">
        <v>41320</v>
      </c>
      <c r="Y2023" s="381">
        <v>44800</v>
      </c>
      <c r="Z2023" s="381">
        <v>51200</v>
      </c>
      <c r="AA2023" s="381">
        <v>57600</v>
      </c>
      <c r="AB2023" s="381">
        <v>64000</v>
      </c>
      <c r="AC2023" s="381">
        <v>69150</v>
      </c>
      <c r="AD2023" s="381">
        <v>74250</v>
      </c>
      <c r="AE2023" s="381">
        <v>79400</v>
      </c>
      <c r="AF2023" s="381">
        <v>84500</v>
      </c>
      <c r="AG2023" s="381">
        <v>9999</v>
      </c>
      <c r="AH2023" s="381" t="s">
        <v>8852</v>
      </c>
      <c r="AI2023" s="381" t="s">
        <v>8443</v>
      </c>
      <c r="AJ2023" s="381">
        <v>0</v>
      </c>
    </row>
    <row r="2024" spans="1:36">
      <c r="A2024" s="381" t="s">
        <v>558</v>
      </c>
      <c r="B2024" s="381" t="s">
        <v>8851</v>
      </c>
      <c r="C2024" s="381">
        <v>25</v>
      </c>
      <c r="D2024" s="381">
        <v>11</v>
      </c>
      <c r="E2024" s="381" t="s">
        <v>8838</v>
      </c>
      <c r="F2024" s="381" t="s">
        <v>8837</v>
      </c>
      <c r="G2024" s="381" t="s">
        <v>1670</v>
      </c>
      <c r="H2024" s="381">
        <v>76500</v>
      </c>
      <c r="I2024" s="381">
        <v>28000</v>
      </c>
      <c r="J2024" s="381">
        <v>32000</v>
      </c>
      <c r="K2024" s="381">
        <v>36000</v>
      </c>
      <c r="L2024" s="381">
        <v>40000</v>
      </c>
      <c r="M2024" s="381">
        <v>43200</v>
      </c>
      <c r="N2024" s="381">
        <v>46400</v>
      </c>
      <c r="O2024" s="381">
        <v>49600</v>
      </c>
      <c r="P2024" s="381">
        <v>52800</v>
      </c>
      <c r="Q2024" s="381">
        <v>16800</v>
      </c>
      <c r="R2024" s="381">
        <v>19200</v>
      </c>
      <c r="S2024" s="381">
        <v>21600</v>
      </c>
      <c r="T2024" s="381">
        <v>24600</v>
      </c>
      <c r="U2024" s="381">
        <v>28780</v>
      </c>
      <c r="V2024" s="381">
        <v>32960</v>
      </c>
      <c r="W2024" s="381">
        <v>37140</v>
      </c>
      <c r="X2024" s="381">
        <v>41320</v>
      </c>
      <c r="Y2024" s="381">
        <v>44800</v>
      </c>
      <c r="Z2024" s="381">
        <v>51200</v>
      </c>
      <c r="AA2024" s="381">
        <v>57600</v>
      </c>
      <c r="AB2024" s="381">
        <v>64000</v>
      </c>
      <c r="AC2024" s="381">
        <v>69150</v>
      </c>
      <c r="AD2024" s="381">
        <v>74250</v>
      </c>
      <c r="AE2024" s="381">
        <v>79400</v>
      </c>
      <c r="AF2024" s="381">
        <v>84500</v>
      </c>
      <c r="AG2024" s="381">
        <v>9999</v>
      </c>
      <c r="AH2024" s="381" t="s">
        <v>2211</v>
      </c>
      <c r="AI2024" s="381" t="s">
        <v>8443</v>
      </c>
      <c r="AJ2024" s="381">
        <v>0</v>
      </c>
    </row>
    <row r="2025" spans="1:36">
      <c r="A2025" s="381" t="s">
        <v>558</v>
      </c>
      <c r="B2025" s="381" t="s">
        <v>8850</v>
      </c>
      <c r="C2025" s="381">
        <v>25</v>
      </c>
      <c r="D2025" s="381">
        <v>11</v>
      </c>
      <c r="E2025" s="381" t="s">
        <v>8838</v>
      </c>
      <c r="F2025" s="381" t="s">
        <v>8837</v>
      </c>
      <c r="G2025" s="381" t="s">
        <v>1670</v>
      </c>
      <c r="H2025" s="381">
        <v>76500</v>
      </c>
      <c r="I2025" s="381">
        <v>28000</v>
      </c>
      <c r="J2025" s="381">
        <v>32000</v>
      </c>
      <c r="K2025" s="381">
        <v>36000</v>
      </c>
      <c r="L2025" s="381">
        <v>40000</v>
      </c>
      <c r="M2025" s="381">
        <v>43200</v>
      </c>
      <c r="N2025" s="381">
        <v>46400</v>
      </c>
      <c r="O2025" s="381">
        <v>49600</v>
      </c>
      <c r="P2025" s="381">
        <v>52800</v>
      </c>
      <c r="Q2025" s="381">
        <v>16800</v>
      </c>
      <c r="R2025" s="381">
        <v>19200</v>
      </c>
      <c r="S2025" s="381">
        <v>21600</v>
      </c>
      <c r="T2025" s="381">
        <v>24600</v>
      </c>
      <c r="U2025" s="381">
        <v>28780</v>
      </c>
      <c r="V2025" s="381">
        <v>32960</v>
      </c>
      <c r="W2025" s="381">
        <v>37140</v>
      </c>
      <c r="X2025" s="381">
        <v>41320</v>
      </c>
      <c r="Y2025" s="381">
        <v>44800</v>
      </c>
      <c r="Z2025" s="381">
        <v>51200</v>
      </c>
      <c r="AA2025" s="381">
        <v>57600</v>
      </c>
      <c r="AB2025" s="381">
        <v>64000</v>
      </c>
      <c r="AC2025" s="381">
        <v>69150</v>
      </c>
      <c r="AD2025" s="381">
        <v>74250</v>
      </c>
      <c r="AE2025" s="381">
        <v>79400</v>
      </c>
      <c r="AF2025" s="381">
        <v>84500</v>
      </c>
      <c r="AG2025" s="381">
        <v>9999</v>
      </c>
      <c r="AH2025" s="381" t="s">
        <v>2357</v>
      </c>
      <c r="AI2025" s="381" t="s">
        <v>8443</v>
      </c>
      <c r="AJ2025" s="381">
        <v>0</v>
      </c>
    </row>
    <row r="2026" spans="1:36">
      <c r="A2026" s="381" t="s">
        <v>558</v>
      </c>
      <c r="B2026" s="381" t="s">
        <v>8849</v>
      </c>
      <c r="C2026" s="381">
        <v>25</v>
      </c>
      <c r="D2026" s="381">
        <v>11</v>
      </c>
      <c r="E2026" s="381" t="s">
        <v>8838</v>
      </c>
      <c r="F2026" s="381" t="s">
        <v>8837</v>
      </c>
      <c r="G2026" s="381" t="s">
        <v>1670</v>
      </c>
      <c r="H2026" s="381">
        <v>76500</v>
      </c>
      <c r="I2026" s="381">
        <v>28000</v>
      </c>
      <c r="J2026" s="381">
        <v>32000</v>
      </c>
      <c r="K2026" s="381">
        <v>36000</v>
      </c>
      <c r="L2026" s="381">
        <v>40000</v>
      </c>
      <c r="M2026" s="381">
        <v>43200</v>
      </c>
      <c r="N2026" s="381">
        <v>46400</v>
      </c>
      <c r="O2026" s="381">
        <v>49600</v>
      </c>
      <c r="P2026" s="381">
        <v>52800</v>
      </c>
      <c r="Q2026" s="381">
        <v>16800</v>
      </c>
      <c r="R2026" s="381">
        <v>19200</v>
      </c>
      <c r="S2026" s="381">
        <v>21600</v>
      </c>
      <c r="T2026" s="381">
        <v>24600</v>
      </c>
      <c r="U2026" s="381">
        <v>28780</v>
      </c>
      <c r="V2026" s="381">
        <v>32960</v>
      </c>
      <c r="W2026" s="381">
        <v>37140</v>
      </c>
      <c r="X2026" s="381">
        <v>41320</v>
      </c>
      <c r="Y2026" s="381">
        <v>44800</v>
      </c>
      <c r="Z2026" s="381">
        <v>51200</v>
      </c>
      <c r="AA2026" s="381">
        <v>57600</v>
      </c>
      <c r="AB2026" s="381">
        <v>64000</v>
      </c>
      <c r="AC2026" s="381">
        <v>69150</v>
      </c>
      <c r="AD2026" s="381">
        <v>74250</v>
      </c>
      <c r="AE2026" s="381">
        <v>79400</v>
      </c>
      <c r="AF2026" s="381">
        <v>84500</v>
      </c>
      <c r="AG2026" s="381">
        <v>9999</v>
      </c>
      <c r="AH2026" s="381" t="s">
        <v>8848</v>
      </c>
      <c r="AI2026" s="381" t="s">
        <v>8443</v>
      </c>
      <c r="AJ2026" s="381">
        <v>0</v>
      </c>
    </row>
    <row r="2027" spans="1:36">
      <c r="A2027" s="381" t="s">
        <v>558</v>
      </c>
      <c r="B2027" s="381" t="s">
        <v>8847</v>
      </c>
      <c r="C2027" s="381">
        <v>25</v>
      </c>
      <c r="D2027" s="381">
        <v>11</v>
      </c>
      <c r="E2027" s="381" t="s">
        <v>8838</v>
      </c>
      <c r="F2027" s="381" t="s">
        <v>8837</v>
      </c>
      <c r="G2027" s="381" t="s">
        <v>1670</v>
      </c>
      <c r="H2027" s="381">
        <v>76500</v>
      </c>
      <c r="I2027" s="381">
        <v>28000</v>
      </c>
      <c r="J2027" s="381">
        <v>32000</v>
      </c>
      <c r="K2027" s="381">
        <v>36000</v>
      </c>
      <c r="L2027" s="381">
        <v>40000</v>
      </c>
      <c r="M2027" s="381">
        <v>43200</v>
      </c>
      <c r="N2027" s="381">
        <v>46400</v>
      </c>
      <c r="O2027" s="381">
        <v>49600</v>
      </c>
      <c r="P2027" s="381">
        <v>52800</v>
      </c>
      <c r="Q2027" s="381">
        <v>16800</v>
      </c>
      <c r="R2027" s="381">
        <v>19200</v>
      </c>
      <c r="S2027" s="381">
        <v>21600</v>
      </c>
      <c r="T2027" s="381">
        <v>24600</v>
      </c>
      <c r="U2027" s="381">
        <v>28780</v>
      </c>
      <c r="V2027" s="381">
        <v>32960</v>
      </c>
      <c r="W2027" s="381">
        <v>37140</v>
      </c>
      <c r="X2027" s="381">
        <v>41320</v>
      </c>
      <c r="Y2027" s="381">
        <v>44800</v>
      </c>
      <c r="Z2027" s="381">
        <v>51200</v>
      </c>
      <c r="AA2027" s="381">
        <v>57600</v>
      </c>
      <c r="AB2027" s="381">
        <v>64000</v>
      </c>
      <c r="AC2027" s="381">
        <v>69150</v>
      </c>
      <c r="AD2027" s="381">
        <v>74250</v>
      </c>
      <c r="AE2027" s="381">
        <v>79400</v>
      </c>
      <c r="AF2027" s="381">
        <v>84500</v>
      </c>
      <c r="AG2027" s="381">
        <v>9999</v>
      </c>
      <c r="AH2027" s="381" t="s">
        <v>2490</v>
      </c>
      <c r="AI2027" s="381" t="s">
        <v>8443</v>
      </c>
      <c r="AJ2027" s="381">
        <v>0</v>
      </c>
    </row>
    <row r="2028" spans="1:36">
      <c r="A2028" s="381" t="s">
        <v>558</v>
      </c>
      <c r="B2028" s="381" t="s">
        <v>8846</v>
      </c>
      <c r="C2028" s="381">
        <v>25</v>
      </c>
      <c r="D2028" s="381">
        <v>11</v>
      </c>
      <c r="E2028" s="381" t="s">
        <v>8838</v>
      </c>
      <c r="F2028" s="381" t="s">
        <v>8837</v>
      </c>
      <c r="G2028" s="381" t="s">
        <v>1670</v>
      </c>
      <c r="H2028" s="381">
        <v>76500</v>
      </c>
      <c r="I2028" s="381">
        <v>28000</v>
      </c>
      <c r="J2028" s="381">
        <v>32000</v>
      </c>
      <c r="K2028" s="381">
        <v>36000</v>
      </c>
      <c r="L2028" s="381">
        <v>40000</v>
      </c>
      <c r="M2028" s="381">
        <v>43200</v>
      </c>
      <c r="N2028" s="381">
        <v>46400</v>
      </c>
      <c r="O2028" s="381">
        <v>49600</v>
      </c>
      <c r="P2028" s="381">
        <v>52800</v>
      </c>
      <c r="Q2028" s="381">
        <v>16800</v>
      </c>
      <c r="R2028" s="381">
        <v>19200</v>
      </c>
      <c r="S2028" s="381">
        <v>21600</v>
      </c>
      <c r="T2028" s="381">
        <v>24600</v>
      </c>
      <c r="U2028" s="381">
        <v>28780</v>
      </c>
      <c r="V2028" s="381">
        <v>32960</v>
      </c>
      <c r="W2028" s="381">
        <v>37140</v>
      </c>
      <c r="X2028" s="381">
        <v>41320</v>
      </c>
      <c r="Y2028" s="381">
        <v>44800</v>
      </c>
      <c r="Z2028" s="381">
        <v>51200</v>
      </c>
      <c r="AA2028" s="381">
        <v>57600</v>
      </c>
      <c r="AB2028" s="381">
        <v>64000</v>
      </c>
      <c r="AC2028" s="381">
        <v>69150</v>
      </c>
      <c r="AD2028" s="381">
        <v>74250</v>
      </c>
      <c r="AE2028" s="381">
        <v>79400</v>
      </c>
      <c r="AF2028" s="381">
        <v>84500</v>
      </c>
      <c r="AG2028" s="381">
        <v>9999</v>
      </c>
      <c r="AH2028" s="381" t="s">
        <v>8845</v>
      </c>
      <c r="AI2028" s="381" t="s">
        <v>8443</v>
      </c>
      <c r="AJ2028" s="381">
        <v>0</v>
      </c>
    </row>
    <row r="2029" spans="1:36">
      <c r="A2029" s="381" t="s">
        <v>558</v>
      </c>
      <c r="B2029" s="381" t="s">
        <v>8844</v>
      </c>
      <c r="C2029" s="381">
        <v>25</v>
      </c>
      <c r="D2029" s="381">
        <v>11</v>
      </c>
      <c r="E2029" s="381" t="s">
        <v>8838</v>
      </c>
      <c r="F2029" s="381" t="s">
        <v>8837</v>
      </c>
      <c r="G2029" s="381" t="s">
        <v>1670</v>
      </c>
      <c r="H2029" s="381">
        <v>76500</v>
      </c>
      <c r="I2029" s="381">
        <v>28000</v>
      </c>
      <c r="J2029" s="381">
        <v>32000</v>
      </c>
      <c r="K2029" s="381">
        <v>36000</v>
      </c>
      <c r="L2029" s="381">
        <v>40000</v>
      </c>
      <c r="M2029" s="381">
        <v>43200</v>
      </c>
      <c r="N2029" s="381">
        <v>46400</v>
      </c>
      <c r="O2029" s="381">
        <v>49600</v>
      </c>
      <c r="P2029" s="381">
        <v>52800</v>
      </c>
      <c r="Q2029" s="381">
        <v>16800</v>
      </c>
      <c r="R2029" s="381">
        <v>19200</v>
      </c>
      <c r="S2029" s="381">
        <v>21600</v>
      </c>
      <c r="T2029" s="381">
        <v>24600</v>
      </c>
      <c r="U2029" s="381">
        <v>28780</v>
      </c>
      <c r="V2029" s="381">
        <v>32960</v>
      </c>
      <c r="W2029" s="381">
        <v>37140</v>
      </c>
      <c r="X2029" s="381">
        <v>41320</v>
      </c>
      <c r="Y2029" s="381">
        <v>44800</v>
      </c>
      <c r="Z2029" s="381">
        <v>51200</v>
      </c>
      <c r="AA2029" s="381">
        <v>57600</v>
      </c>
      <c r="AB2029" s="381">
        <v>64000</v>
      </c>
      <c r="AC2029" s="381">
        <v>69150</v>
      </c>
      <c r="AD2029" s="381">
        <v>74250</v>
      </c>
      <c r="AE2029" s="381">
        <v>79400</v>
      </c>
      <c r="AF2029" s="381">
        <v>84500</v>
      </c>
      <c r="AG2029" s="381">
        <v>8000</v>
      </c>
      <c r="AH2029" s="381" t="s">
        <v>2560</v>
      </c>
      <c r="AI2029" s="381" t="s">
        <v>8443</v>
      </c>
      <c r="AJ2029" s="381">
        <v>0</v>
      </c>
    </row>
    <row r="2030" spans="1:36">
      <c r="A2030" s="381" t="s">
        <v>558</v>
      </c>
      <c r="B2030" s="381" t="s">
        <v>8843</v>
      </c>
      <c r="C2030" s="381">
        <v>25</v>
      </c>
      <c r="D2030" s="381">
        <v>11</v>
      </c>
      <c r="E2030" s="381" t="s">
        <v>8838</v>
      </c>
      <c r="F2030" s="381" t="s">
        <v>8837</v>
      </c>
      <c r="G2030" s="381" t="s">
        <v>1670</v>
      </c>
      <c r="H2030" s="381">
        <v>76500</v>
      </c>
      <c r="I2030" s="381">
        <v>28000</v>
      </c>
      <c r="J2030" s="381">
        <v>32000</v>
      </c>
      <c r="K2030" s="381">
        <v>36000</v>
      </c>
      <c r="L2030" s="381">
        <v>40000</v>
      </c>
      <c r="M2030" s="381">
        <v>43200</v>
      </c>
      <c r="N2030" s="381">
        <v>46400</v>
      </c>
      <c r="O2030" s="381">
        <v>49600</v>
      </c>
      <c r="P2030" s="381">
        <v>52800</v>
      </c>
      <c r="Q2030" s="381">
        <v>16800</v>
      </c>
      <c r="R2030" s="381">
        <v>19200</v>
      </c>
      <c r="S2030" s="381">
        <v>21600</v>
      </c>
      <c r="T2030" s="381">
        <v>24600</v>
      </c>
      <c r="U2030" s="381">
        <v>28780</v>
      </c>
      <c r="V2030" s="381">
        <v>32960</v>
      </c>
      <c r="W2030" s="381">
        <v>37140</v>
      </c>
      <c r="X2030" s="381">
        <v>41320</v>
      </c>
      <c r="Y2030" s="381">
        <v>44800</v>
      </c>
      <c r="Z2030" s="381">
        <v>51200</v>
      </c>
      <c r="AA2030" s="381">
        <v>57600</v>
      </c>
      <c r="AB2030" s="381">
        <v>64000</v>
      </c>
      <c r="AC2030" s="381">
        <v>69150</v>
      </c>
      <c r="AD2030" s="381">
        <v>74250</v>
      </c>
      <c r="AE2030" s="381">
        <v>79400</v>
      </c>
      <c r="AF2030" s="381">
        <v>84500</v>
      </c>
      <c r="AG2030" s="381">
        <v>9999</v>
      </c>
      <c r="AH2030" s="381" t="s">
        <v>8842</v>
      </c>
      <c r="AI2030" s="381" t="s">
        <v>8443</v>
      </c>
      <c r="AJ2030" s="381">
        <v>0</v>
      </c>
    </row>
    <row r="2031" spans="1:36">
      <c r="A2031" s="381" t="s">
        <v>558</v>
      </c>
      <c r="B2031" s="381" t="s">
        <v>8841</v>
      </c>
      <c r="C2031" s="381">
        <v>25</v>
      </c>
      <c r="D2031" s="381">
        <v>11</v>
      </c>
      <c r="E2031" s="381" t="s">
        <v>8838</v>
      </c>
      <c r="F2031" s="381" t="s">
        <v>8837</v>
      </c>
      <c r="G2031" s="381" t="s">
        <v>1670</v>
      </c>
      <c r="H2031" s="381">
        <v>76500</v>
      </c>
      <c r="I2031" s="381">
        <v>28000</v>
      </c>
      <c r="J2031" s="381">
        <v>32000</v>
      </c>
      <c r="K2031" s="381">
        <v>36000</v>
      </c>
      <c r="L2031" s="381">
        <v>40000</v>
      </c>
      <c r="M2031" s="381">
        <v>43200</v>
      </c>
      <c r="N2031" s="381">
        <v>46400</v>
      </c>
      <c r="O2031" s="381">
        <v>49600</v>
      </c>
      <c r="P2031" s="381">
        <v>52800</v>
      </c>
      <c r="Q2031" s="381">
        <v>16800</v>
      </c>
      <c r="R2031" s="381">
        <v>19200</v>
      </c>
      <c r="S2031" s="381">
        <v>21600</v>
      </c>
      <c r="T2031" s="381">
        <v>24600</v>
      </c>
      <c r="U2031" s="381">
        <v>28780</v>
      </c>
      <c r="V2031" s="381">
        <v>32960</v>
      </c>
      <c r="W2031" s="381">
        <v>37140</v>
      </c>
      <c r="X2031" s="381">
        <v>41320</v>
      </c>
      <c r="Y2031" s="381">
        <v>44800</v>
      </c>
      <c r="Z2031" s="381">
        <v>51200</v>
      </c>
      <c r="AA2031" s="381">
        <v>57600</v>
      </c>
      <c r="AB2031" s="381">
        <v>64000</v>
      </c>
      <c r="AC2031" s="381">
        <v>69150</v>
      </c>
      <c r="AD2031" s="381">
        <v>74250</v>
      </c>
      <c r="AE2031" s="381">
        <v>79400</v>
      </c>
      <c r="AF2031" s="381">
        <v>84500</v>
      </c>
      <c r="AG2031" s="381">
        <v>9999</v>
      </c>
      <c r="AH2031" s="381" t="s">
        <v>8840</v>
      </c>
      <c r="AI2031" s="381" t="s">
        <v>8443</v>
      </c>
      <c r="AJ2031" s="381">
        <v>0</v>
      </c>
    </row>
    <row r="2032" spans="1:36">
      <c r="A2032" s="381" t="s">
        <v>558</v>
      </c>
      <c r="B2032" s="381" t="s">
        <v>8839</v>
      </c>
      <c r="C2032" s="381">
        <v>25</v>
      </c>
      <c r="D2032" s="381">
        <v>11</v>
      </c>
      <c r="E2032" s="381" t="s">
        <v>8838</v>
      </c>
      <c r="F2032" s="381" t="s">
        <v>8837</v>
      </c>
      <c r="G2032" s="381" t="s">
        <v>1670</v>
      </c>
      <c r="H2032" s="381">
        <v>76500</v>
      </c>
      <c r="I2032" s="381">
        <v>28000</v>
      </c>
      <c r="J2032" s="381">
        <v>32000</v>
      </c>
      <c r="K2032" s="381">
        <v>36000</v>
      </c>
      <c r="L2032" s="381">
        <v>40000</v>
      </c>
      <c r="M2032" s="381">
        <v>43200</v>
      </c>
      <c r="N2032" s="381">
        <v>46400</v>
      </c>
      <c r="O2032" s="381">
        <v>49600</v>
      </c>
      <c r="P2032" s="381">
        <v>52800</v>
      </c>
      <c r="Q2032" s="381">
        <v>16800</v>
      </c>
      <c r="R2032" s="381">
        <v>19200</v>
      </c>
      <c r="S2032" s="381">
        <v>21600</v>
      </c>
      <c r="T2032" s="381">
        <v>24600</v>
      </c>
      <c r="U2032" s="381">
        <v>28780</v>
      </c>
      <c r="V2032" s="381">
        <v>32960</v>
      </c>
      <c r="W2032" s="381">
        <v>37140</v>
      </c>
      <c r="X2032" s="381">
        <v>41320</v>
      </c>
      <c r="Y2032" s="381">
        <v>44800</v>
      </c>
      <c r="Z2032" s="381">
        <v>51200</v>
      </c>
      <c r="AA2032" s="381">
        <v>57600</v>
      </c>
      <c r="AB2032" s="381">
        <v>64000</v>
      </c>
      <c r="AC2032" s="381">
        <v>69150</v>
      </c>
      <c r="AD2032" s="381">
        <v>74250</v>
      </c>
      <c r="AE2032" s="381">
        <v>79400</v>
      </c>
      <c r="AF2032" s="381">
        <v>84500</v>
      </c>
      <c r="AG2032" s="381">
        <v>9999</v>
      </c>
      <c r="AH2032" s="381" t="s">
        <v>8836</v>
      </c>
      <c r="AI2032" s="381" t="s">
        <v>8443</v>
      </c>
      <c r="AJ2032" s="381">
        <v>0</v>
      </c>
    </row>
    <row r="2033" spans="1:36">
      <c r="A2033" s="381" t="s">
        <v>558</v>
      </c>
      <c r="B2033" s="381" t="s">
        <v>8835</v>
      </c>
      <c r="C2033" s="381">
        <v>25</v>
      </c>
      <c r="D2033" s="381">
        <v>13</v>
      </c>
      <c r="E2033" s="381" t="s">
        <v>8761</v>
      </c>
      <c r="F2033" s="381" t="s">
        <v>8760</v>
      </c>
      <c r="G2033" s="381" t="s">
        <v>8795</v>
      </c>
      <c r="H2033" s="381">
        <v>66600</v>
      </c>
      <c r="I2033" s="381">
        <v>28000</v>
      </c>
      <c r="J2033" s="381">
        <v>32000</v>
      </c>
      <c r="K2033" s="381">
        <v>36000</v>
      </c>
      <c r="L2033" s="381">
        <v>40000</v>
      </c>
      <c r="M2033" s="381">
        <v>43200</v>
      </c>
      <c r="N2033" s="381">
        <v>46400</v>
      </c>
      <c r="O2033" s="381">
        <v>49600</v>
      </c>
      <c r="P2033" s="381">
        <v>52800</v>
      </c>
      <c r="Q2033" s="381">
        <v>16800</v>
      </c>
      <c r="R2033" s="381">
        <v>19200</v>
      </c>
      <c r="S2033" s="381">
        <v>21600</v>
      </c>
      <c r="T2033" s="381">
        <v>24600</v>
      </c>
      <c r="U2033" s="381">
        <v>28780</v>
      </c>
      <c r="V2033" s="381">
        <v>32960</v>
      </c>
      <c r="W2033" s="381">
        <v>37140</v>
      </c>
      <c r="X2033" s="381">
        <v>41320</v>
      </c>
      <c r="Y2033" s="381">
        <v>44800</v>
      </c>
      <c r="Z2033" s="381">
        <v>51200</v>
      </c>
      <c r="AA2033" s="381">
        <v>57600</v>
      </c>
      <c r="AB2033" s="381">
        <v>64000</v>
      </c>
      <c r="AC2033" s="381">
        <v>69150</v>
      </c>
      <c r="AD2033" s="381">
        <v>74250</v>
      </c>
      <c r="AE2033" s="381">
        <v>79400</v>
      </c>
      <c r="AF2033" s="381">
        <v>84500</v>
      </c>
      <c r="AG2033" s="381">
        <v>8000</v>
      </c>
      <c r="AH2033" s="381" t="s">
        <v>8834</v>
      </c>
      <c r="AI2033" s="381" t="s">
        <v>8443</v>
      </c>
      <c r="AJ2033" s="381">
        <v>1</v>
      </c>
    </row>
    <row r="2034" spans="1:36">
      <c r="A2034" s="381" t="s">
        <v>558</v>
      </c>
      <c r="B2034" s="381" t="s">
        <v>8833</v>
      </c>
      <c r="C2034" s="381">
        <v>25</v>
      </c>
      <c r="D2034" s="381">
        <v>13</v>
      </c>
      <c r="E2034" s="381" t="s">
        <v>8761</v>
      </c>
      <c r="F2034" s="381" t="s">
        <v>8760</v>
      </c>
      <c r="G2034" s="381" t="s">
        <v>8795</v>
      </c>
      <c r="H2034" s="381">
        <v>66600</v>
      </c>
      <c r="I2034" s="381">
        <v>28000</v>
      </c>
      <c r="J2034" s="381">
        <v>32000</v>
      </c>
      <c r="K2034" s="381">
        <v>36000</v>
      </c>
      <c r="L2034" s="381">
        <v>40000</v>
      </c>
      <c r="M2034" s="381">
        <v>43200</v>
      </c>
      <c r="N2034" s="381">
        <v>46400</v>
      </c>
      <c r="O2034" s="381">
        <v>49600</v>
      </c>
      <c r="P2034" s="381">
        <v>52800</v>
      </c>
      <c r="Q2034" s="381">
        <v>16800</v>
      </c>
      <c r="R2034" s="381">
        <v>19200</v>
      </c>
      <c r="S2034" s="381">
        <v>21600</v>
      </c>
      <c r="T2034" s="381">
        <v>24600</v>
      </c>
      <c r="U2034" s="381">
        <v>28780</v>
      </c>
      <c r="V2034" s="381">
        <v>32960</v>
      </c>
      <c r="W2034" s="381">
        <v>37140</v>
      </c>
      <c r="X2034" s="381">
        <v>41320</v>
      </c>
      <c r="Y2034" s="381">
        <v>44800</v>
      </c>
      <c r="Z2034" s="381">
        <v>51200</v>
      </c>
      <c r="AA2034" s="381">
        <v>57600</v>
      </c>
      <c r="AB2034" s="381">
        <v>64000</v>
      </c>
      <c r="AC2034" s="381">
        <v>69150</v>
      </c>
      <c r="AD2034" s="381">
        <v>74250</v>
      </c>
      <c r="AE2034" s="381">
        <v>79400</v>
      </c>
      <c r="AF2034" s="381">
        <v>84500</v>
      </c>
      <c r="AG2034" s="381">
        <v>9999</v>
      </c>
      <c r="AH2034" s="381" t="s">
        <v>8832</v>
      </c>
      <c r="AI2034" s="381" t="s">
        <v>8443</v>
      </c>
      <c r="AJ2034" s="381">
        <v>1</v>
      </c>
    </row>
    <row r="2035" spans="1:36">
      <c r="A2035" s="381" t="s">
        <v>558</v>
      </c>
      <c r="B2035" s="381" t="s">
        <v>8831</v>
      </c>
      <c r="C2035" s="381">
        <v>25</v>
      </c>
      <c r="D2035" s="381">
        <v>13</v>
      </c>
      <c r="E2035" s="381" t="s">
        <v>8761</v>
      </c>
      <c r="F2035" s="381" t="s">
        <v>8760</v>
      </c>
      <c r="G2035" s="381" t="s">
        <v>8795</v>
      </c>
      <c r="H2035" s="381">
        <v>66600</v>
      </c>
      <c r="I2035" s="381">
        <v>28000</v>
      </c>
      <c r="J2035" s="381">
        <v>32000</v>
      </c>
      <c r="K2035" s="381">
        <v>36000</v>
      </c>
      <c r="L2035" s="381">
        <v>40000</v>
      </c>
      <c r="M2035" s="381">
        <v>43200</v>
      </c>
      <c r="N2035" s="381">
        <v>46400</v>
      </c>
      <c r="O2035" s="381">
        <v>49600</v>
      </c>
      <c r="P2035" s="381">
        <v>52800</v>
      </c>
      <c r="Q2035" s="381">
        <v>16800</v>
      </c>
      <c r="R2035" s="381">
        <v>19200</v>
      </c>
      <c r="S2035" s="381">
        <v>21600</v>
      </c>
      <c r="T2035" s="381">
        <v>24600</v>
      </c>
      <c r="U2035" s="381">
        <v>28780</v>
      </c>
      <c r="V2035" s="381">
        <v>32960</v>
      </c>
      <c r="W2035" s="381">
        <v>37140</v>
      </c>
      <c r="X2035" s="381">
        <v>41320</v>
      </c>
      <c r="Y2035" s="381">
        <v>44800</v>
      </c>
      <c r="Z2035" s="381">
        <v>51200</v>
      </c>
      <c r="AA2035" s="381">
        <v>57600</v>
      </c>
      <c r="AB2035" s="381">
        <v>64000</v>
      </c>
      <c r="AC2035" s="381">
        <v>69150</v>
      </c>
      <c r="AD2035" s="381">
        <v>74250</v>
      </c>
      <c r="AE2035" s="381">
        <v>79400</v>
      </c>
      <c r="AF2035" s="381">
        <v>84500</v>
      </c>
      <c r="AG2035" s="381">
        <v>9999</v>
      </c>
      <c r="AH2035" s="381" t="s">
        <v>8830</v>
      </c>
      <c r="AI2035" s="381" t="s">
        <v>8443</v>
      </c>
      <c r="AJ2035" s="381">
        <v>1</v>
      </c>
    </row>
    <row r="2036" spans="1:36">
      <c r="A2036" s="381" t="s">
        <v>558</v>
      </c>
      <c r="B2036" s="381" t="s">
        <v>8829</v>
      </c>
      <c r="C2036" s="381">
        <v>25</v>
      </c>
      <c r="D2036" s="381">
        <v>13</v>
      </c>
      <c r="E2036" s="381" t="s">
        <v>8761</v>
      </c>
      <c r="F2036" s="381" t="s">
        <v>8760</v>
      </c>
      <c r="G2036" s="381" t="s">
        <v>8795</v>
      </c>
      <c r="H2036" s="381">
        <v>66600</v>
      </c>
      <c r="I2036" s="381">
        <v>28000</v>
      </c>
      <c r="J2036" s="381">
        <v>32000</v>
      </c>
      <c r="K2036" s="381">
        <v>36000</v>
      </c>
      <c r="L2036" s="381">
        <v>40000</v>
      </c>
      <c r="M2036" s="381">
        <v>43200</v>
      </c>
      <c r="N2036" s="381">
        <v>46400</v>
      </c>
      <c r="O2036" s="381">
        <v>49600</v>
      </c>
      <c r="P2036" s="381">
        <v>52800</v>
      </c>
      <c r="Q2036" s="381">
        <v>16800</v>
      </c>
      <c r="R2036" s="381">
        <v>19200</v>
      </c>
      <c r="S2036" s="381">
        <v>21600</v>
      </c>
      <c r="T2036" s="381">
        <v>24600</v>
      </c>
      <c r="U2036" s="381">
        <v>28780</v>
      </c>
      <c r="V2036" s="381">
        <v>32960</v>
      </c>
      <c r="W2036" s="381">
        <v>37140</v>
      </c>
      <c r="X2036" s="381">
        <v>41320</v>
      </c>
      <c r="Y2036" s="381">
        <v>44800</v>
      </c>
      <c r="Z2036" s="381">
        <v>51200</v>
      </c>
      <c r="AA2036" s="381">
        <v>57600</v>
      </c>
      <c r="AB2036" s="381">
        <v>64000</v>
      </c>
      <c r="AC2036" s="381">
        <v>69150</v>
      </c>
      <c r="AD2036" s="381">
        <v>74250</v>
      </c>
      <c r="AE2036" s="381">
        <v>79400</v>
      </c>
      <c r="AF2036" s="381">
        <v>84500</v>
      </c>
      <c r="AG2036" s="381">
        <v>9999</v>
      </c>
      <c r="AH2036" s="381" t="s">
        <v>2132</v>
      </c>
      <c r="AI2036" s="381" t="s">
        <v>8443</v>
      </c>
      <c r="AJ2036" s="381">
        <v>1</v>
      </c>
    </row>
    <row r="2037" spans="1:36">
      <c r="A2037" s="381" t="s">
        <v>558</v>
      </c>
      <c r="B2037" s="381" t="s">
        <v>8828</v>
      </c>
      <c r="C2037" s="381">
        <v>25</v>
      </c>
      <c r="D2037" s="381">
        <v>13</v>
      </c>
      <c r="E2037" s="381" t="s">
        <v>8761</v>
      </c>
      <c r="F2037" s="381" t="s">
        <v>8760</v>
      </c>
      <c r="G2037" s="381" t="s">
        <v>8795</v>
      </c>
      <c r="H2037" s="381">
        <v>66600</v>
      </c>
      <c r="I2037" s="381">
        <v>28000</v>
      </c>
      <c r="J2037" s="381">
        <v>32000</v>
      </c>
      <c r="K2037" s="381">
        <v>36000</v>
      </c>
      <c r="L2037" s="381">
        <v>40000</v>
      </c>
      <c r="M2037" s="381">
        <v>43200</v>
      </c>
      <c r="N2037" s="381">
        <v>46400</v>
      </c>
      <c r="O2037" s="381">
        <v>49600</v>
      </c>
      <c r="P2037" s="381">
        <v>52800</v>
      </c>
      <c r="Q2037" s="381">
        <v>16800</v>
      </c>
      <c r="R2037" s="381">
        <v>19200</v>
      </c>
      <c r="S2037" s="381">
        <v>21600</v>
      </c>
      <c r="T2037" s="381">
        <v>24600</v>
      </c>
      <c r="U2037" s="381">
        <v>28780</v>
      </c>
      <c r="V2037" s="381">
        <v>32960</v>
      </c>
      <c r="W2037" s="381">
        <v>37140</v>
      </c>
      <c r="X2037" s="381">
        <v>41320</v>
      </c>
      <c r="Y2037" s="381">
        <v>44800</v>
      </c>
      <c r="Z2037" s="381">
        <v>51200</v>
      </c>
      <c r="AA2037" s="381">
        <v>57600</v>
      </c>
      <c r="AB2037" s="381">
        <v>64000</v>
      </c>
      <c r="AC2037" s="381">
        <v>69150</v>
      </c>
      <c r="AD2037" s="381">
        <v>74250</v>
      </c>
      <c r="AE2037" s="381">
        <v>79400</v>
      </c>
      <c r="AF2037" s="381">
        <v>84500</v>
      </c>
      <c r="AG2037" s="381">
        <v>8000</v>
      </c>
      <c r="AH2037" s="381" t="s">
        <v>8827</v>
      </c>
      <c r="AI2037" s="381" t="s">
        <v>8443</v>
      </c>
      <c r="AJ2037" s="381">
        <v>1</v>
      </c>
    </row>
    <row r="2038" spans="1:36">
      <c r="A2038" s="381" t="s">
        <v>558</v>
      </c>
      <c r="B2038" s="381" t="s">
        <v>8826</v>
      </c>
      <c r="C2038" s="381">
        <v>25</v>
      </c>
      <c r="D2038" s="381">
        <v>13</v>
      </c>
      <c r="E2038" s="381" t="s">
        <v>8761</v>
      </c>
      <c r="F2038" s="381" t="s">
        <v>8760</v>
      </c>
      <c r="G2038" s="381" t="s">
        <v>8795</v>
      </c>
      <c r="H2038" s="381">
        <v>66600</v>
      </c>
      <c r="I2038" s="381">
        <v>28000</v>
      </c>
      <c r="J2038" s="381">
        <v>32000</v>
      </c>
      <c r="K2038" s="381">
        <v>36000</v>
      </c>
      <c r="L2038" s="381">
        <v>40000</v>
      </c>
      <c r="M2038" s="381">
        <v>43200</v>
      </c>
      <c r="N2038" s="381">
        <v>46400</v>
      </c>
      <c r="O2038" s="381">
        <v>49600</v>
      </c>
      <c r="P2038" s="381">
        <v>52800</v>
      </c>
      <c r="Q2038" s="381">
        <v>16800</v>
      </c>
      <c r="R2038" s="381">
        <v>19200</v>
      </c>
      <c r="S2038" s="381">
        <v>21600</v>
      </c>
      <c r="T2038" s="381">
        <v>24600</v>
      </c>
      <c r="U2038" s="381">
        <v>28780</v>
      </c>
      <c r="V2038" s="381">
        <v>32960</v>
      </c>
      <c r="W2038" s="381">
        <v>37140</v>
      </c>
      <c r="X2038" s="381">
        <v>41320</v>
      </c>
      <c r="Y2038" s="381">
        <v>44800</v>
      </c>
      <c r="Z2038" s="381">
        <v>51200</v>
      </c>
      <c r="AA2038" s="381">
        <v>57600</v>
      </c>
      <c r="AB2038" s="381">
        <v>64000</v>
      </c>
      <c r="AC2038" s="381">
        <v>69150</v>
      </c>
      <c r="AD2038" s="381">
        <v>74250</v>
      </c>
      <c r="AE2038" s="381">
        <v>79400</v>
      </c>
      <c r="AF2038" s="381">
        <v>84500</v>
      </c>
      <c r="AG2038" s="381">
        <v>8000</v>
      </c>
      <c r="AH2038" s="381" t="s">
        <v>8825</v>
      </c>
      <c r="AI2038" s="381" t="s">
        <v>8443</v>
      </c>
      <c r="AJ2038" s="381">
        <v>1</v>
      </c>
    </row>
    <row r="2039" spans="1:36">
      <c r="A2039" s="381" t="s">
        <v>558</v>
      </c>
      <c r="B2039" s="381" t="s">
        <v>8824</v>
      </c>
      <c r="C2039" s="381">
        <v>25</v>
      </c>
      <c r="D2039" s="381">
        <v>13</v>
      </c>
      <c r="E2039" s="381" t="s">
        <v>8761</v>
      </c>
      <c r="F2039" s="381" t="s">
        <v>8760</v>
      </c>
      <c r="G2039" s="381" t="s">
        <v>8795</v>
      </c>
      <c r="H2039" s="381">
        <v>66600</v>
      </c>
      <c r="I2039" s="381">
        <v>28000</v>
      </c>
      <c r="J2039" s="381">
        <v>32000</v>
      </c>
      <c r="K2039" s="381">
        <v>36000</v>
      </c>
      <c r="L2039" s="381">
        <v>40000</v>
      </c>
      <c r="M2039" s="381">
        <v>43200</v>
      </c>
      <c r="N2039" s="381">
        <v>46400</v>
      </c>
      <c r="O2039" s="381">
        <v>49600</v>
      </c>
      <c r="P2039" s="381">
        <v>52800</v>
      </c>
      <c r="Q2039" s="381">
        <v>16800</v>
      </c>
      <c r="R2039" s="381">
        <v>19200</v>
      </c>
      <c r="S2039" s="381">
        <v>21600</v>
      </c>
      <c r="T2039" s="381">
        <v>24600</v>
      </c>
      <c r="U2039" s="381">
        <v>28780</v>
      </c>
      <c r="V2039" s="381">
        <v>32960</v>
      </c>
      <c r="W2039" s="381">
        <v>37140</v>
      </c>
      <c r="X2039" s="381">
        <v>41320</v>
      </c>
      <c r="Y2039" s="381">
        <v>44800</v>
      </c>
      <c r="Z2039" s="381">
        <v>51200</v>
      </c>
      <c r="AA2039" s="381">
        <v>57600</v>
      </c>
      <c r="AB2039" s="381">
        <v>64000</v>
      </c>
      <c r="AC2039" s="381">
        <v>69150</v>
      </c>
      <c r="AD2039" s="381">
        <v>74250</v>
      </c>
      <c r="AE2039" s="381">
        <v>79400</v>
      </c>
      <c r="AF2039" s="381">
        <v>84500</v>
      </c>
      <c r="AG2039" s="381">
        <v>9999</v>
      </c>
      <c r="AH2039" s="381" t="s">
        <v>2625</v>
      </c>
      <c r="AI2039" s="381" t="s">
        <v>8443</v>
      </c>
      <c r="AJ2039" s="381">
        <v>1</v>
      </c>
    </row>
    <row r="2040" spans="1:36">
      <c r="A2040" s="381" t="s">
        <v>558</v>
      </c>
      <c r="B2040" s="381" t="s">
        <v>8823</v>
      </c>
      <c r="C2040" s="381">
        <v>25</v>
      </c>
      <c r="D2040" s="381">
        <v>13</v>
      </c>
      <c r="E2040" s="381" t="s">
        <v>8761</v>
      </c>
      <c r="F2040" s="381" t="s">
        <v>8760</v>
      </c>
      <c r="G2040" s="381" t="s">
        <v>8795</v>
      </c>
      <c r="H2040" s="381">
        <v>66600</v>
      </c>
      <c r="I2040" s="381">
        <v>28000</v>
      </c>
      <c r="J2040" s="381">
        <v>32000</v>
      </c>
      <c r="K2040" s="381">
        <v>36000</v>
      </c>
      <c r="L2040" s="381">
        <v>40000</v>
      </c>
      <c r="M2040" s="381">
        <v>43200</v>
      </c>
      <c r="N2040" s="381">
        <v>46400</v>
      </c>
      <c r="O2040" s="381">
        <v>49600</v>
      </c>
      <c r="P2040" s="381">
        <v>52800</v>
      </c>
      <c r="Q2040" s="381">
        <v>16800</v>
      </c>
      <c r="R2040" s="381">
        <v>19200</v>
      </c>
      <c r="S2040" s="381">
        <v>21600</v>
      </c>
      <c r="T2040" s="381">
        <v>24600</v>
      </c>
      <c r="U2040" s="381">
        <v>28780</v>
      </c>
      <c r="V2040" s="381">
        <v>32960</v>
      </c>
      <c r="W2040" s="381">
        <v>37140</v>
      </c>
      <c r="X2040" s="381">
        <v>41320</v>
      </c>
      <c r="Y2040" s="381">
        <v>44800</v>
      </c>
      <c r="Z2040" s="381">
        <v>51200</v>
      </c>
      <c r="AA2040" s="381">
        <v>57600</v>
      </c>
      <c r="AB2040" s="381">
        <v>64000</v>
      </c>
      <c r="AC2040" s="381">
        <v>69150</v>
      </c>
      <c r="AD2040" s="381">
        <v>74250</v>
      </c>
      <c r="AE2040" s="381">
        <v>79400</v>
      </c>
      <c r="AF2040" s="381">
        <v>84500</v>
      </c>
      <c r="AG2040" s="381">
        <v>8000</v>
      </c>
      <c r="AH2040" s="381" t="s">
        <v>8822</v>
      </c>
      <c r="AI2040" s="381" t="s">
        <v>8443</v>
      </c>
      <c r="AJ2040" s="381">
        <v>1</v>
      </c>
    </row>
    <row r="2041" spans="1:36">
      <c r="A2041" s="381" t="s">
        <v>558</v>
      </c>
      <c r="B2041" s="381" t="s">
        <v>8821</v>
      </c>
      <c r="C2041" s="381">
        <v>25</v>
      </c>
      <c r="D2041" s="381">
        <v>13</v>
      </c>
      <c r="E2041" s="381" t="s">
        <v>8761</v>
      </c>
      <c r="F2041" s="381" t="s">
        <v>8760</v>
      </c>
      <c r="G2041" s="381" t="s">
        <v>8795</v>
      </c>
      <c r="H2041" s="381">
        <v>66600</v>
      </c>
      <c r="I2041" s="381">
        <v>28000</v>
      </c>
      <c r="J2041" s="381">
        <v>32000</v>
      </c>
      <c r="K2041" s="381">
        <v>36000</v>
      </c>
      <c r="L2041" s="381">
        <v>40000</v>
      </c>
      <c r="M2041" s="381">
        <v>43200</v>
      </c>
      <c r="N2041" s="381">
        <v>46400</v>
      </c>
      <c r="O2041" s="381">
        <v>49600</v>
      </c>
      <c r="P2041" s="381">
        <v>52800</v>
      </c>
      <c r="Q2041" s="381">
        <v>16800</v>
      </c>
      <c r="R2041" s="381">
        <v>19200</v>
      </c>
      <c r="S2041" s="381">
        <v>21600</v>
      </c>
      <c r="T2041" s="381">
        <v>24600</v>
      </c>
      <c r="U2041" s="381">
        <v>28780</v>
      </c>
      <c r="V2041" s="381">
        <v>32960</v>
      </c>
      <c r="W2041" s="381">
        <v>37140</v>
      </c>
      <c r="X2041" s="381">
        <v>41320</v>
      </c>
      <c r="Y2041" s="381">
        <v>44800</v>
      </c>
      <c r="Z2041" s="381">
        <v>51200</v>
      </c>
      <c r="AA2041" s="381">
        <v>57600</v>
      </c>
      <c r="AB2041" s="381">
        <v>64000</v>
      </c>
      <c r="AC2041" s="381">
        <v>69150</v>
      </c>
      <c r="AD2041" s="381">
        <v>74250</v>
      </c>
      <c r="AE2041" s="381">
        <v>79400</v>
      </c>
      <c r="AF2041" s="381">
        <v>84500</v>
      </c>
      <c r="AG2041" s="381">
        <v>9240</v>
      </c>
      <c r="AH2041" s="381" t="s">
        <v>2317</v>
      </c>
      <c r="AI2041" s="381" t="s">
        <v>8443</v>
      </c>
      <c r="AJ2041" s="381">
        <v>1</v>
      </c>
    </row>
    <row r="2042" spans="1:36">
      <c r="A2042" s="381" t="s">
        <v>558</v>
      </c>
      <c r="B2042" s="381" t="s">
        <v>8820</v>
      </c>
      <c r="C2042" s="381">
        <v>25</v>
      </c>
      <c r="D2042" s="381">
        <v>13</v>
      </c>
      <c r="E2042" s="381" t="s">
        <v>8761</v>
      </c>
      <c r="F2042" s="381" t="s">
        <v>8760</v>
      </c>
      <c r="G2042" s="381" t="s">
        <v>8795</v>
      </c>
      <c r="H2042" s="381">
        <v>66600</v>
      </c>
      <c r="I2042" s="381">
        <v>28000</v>
      </c>
      <c r="J2042" s="381">
        <v>32000</v>
      </c>
      <c r="K2042" s="381">
        <v>36000</v>
      </c>
      <c r="L2042" s="381">
        <v>40000</v>
      </c>
      <c r="M2042" s="381">
        <v>43200</v>
      </c>
      <c r="N2042" s="381">
        <v>46400</v>
      </c>
      <c r="O2042" s="381">
        <v>49600</v>
      </c>
      <c r="P2042" s="381">
        <v>52800</v>
      </c>
      <c r="Q2042" s="381">
        <v>16800</v>
      </c>
      <c r="R2042" s="381">
        <v>19200</v>
      </c>
      <c r="S2042" s="381">
        <v>21600</v>
      </c>
      <c r="T2042" s="381">
        <v>24600</v>
      </c>
      <c r="U2042" s="381">
        <v>28780</v>
      </c>
      <c r="V2042" s="381">
        <v>32960</v>
      </c>
      <c r="W2042" s="381">
        <v>37140</v>
      </c>
      <c r="X2042" s="381">
        <v>41320</v>
      </c>
      <c r="Y2042" s="381">
        <v>44800</v>
      </c>
      <c r="Z2042" s="381">
        <v>51200</v>
      </c>
      <c r="AA2042" s="381">
        <v>57600</v>
      </c>
      <c r="AB2042" s="381">
        <v>64000</v>
      </c>
      <c r="AC2042" s="381">
        <v>69150</v>
      </c>
      <c r="AD2042" s="381">
        <v>74250</v>
      </c>
      <c r="AE2042" s="381">
        <v>79400</v>
      </c>
      <c r="AF2042" s="381">
        <v>84500</v>
      </c>
      <c r="AG2042" s="381">
        <v>8000</v>
      </c>
      <c r="AH2042" s="381" t="s">
        <v>8819</v>
      </c>
      <c r="AI2042" s="381" t="s">
        <v>8443</v>
      </c>
      <c r="AJ2042" s="381">
        <v>1</v>
      </c>
    </row>
    <row r="2043" spans="1:36">
      <c r="A2043" s="381" t="s">
        <v>558</v>
      </c>
      <c r="B2043" s="381" t="s">
        <v>8818</v>
      </c>
      <c r="C2043" s="381">
        <v>25</v>
      </c>
      <c r="D2043" s="381">
        <v>13</v>
      </c>
      <c r="E2043" s="381" t="s">
        <v>8761</v>
      </c>
      <c r="F2043" s="381" t="s">
        <v>8760</v>
      </c>
      <c r="G2043" s="381" t="s">
        <v>8795</v>
      </c>
      <c r="H2043" s="381">
        <v>66600</v>
      </c>
      <c r="I2043" s="381">
        <v>28000</v>
      </c>
      <c r="J2043" s="381">
        <v>32000</v>
      </c>
      <c r="K2043" s="381">
        <v>36000</v>
      </c>
      <c r="L2043" s="381">
        <v>40000</v>
      </c>
      <c r="M2043" s="381">
        <v>43200</v>
      </c>
      <c r="N2043" s="381">
        <v>46400</v>
      </c>
      <c r="O2043" s="381">
        <v>49600</v>
      </c>
      <c r="P2043" s="381">
        <v>52800</v>
      </c>
      <c r="Q2043" s="381">
        <v>16800</v>
      </c>
      <c r="R2043" s="381">
        <v>19200</v>
      </c>
      <c r="S2043" s="381">
        <v>21600</v>
      </c>
      <c r="T2043" s="381">
        <v>24600</v>
      </c>
      <c r="U2043" s="381">
        <v>28780</v>
      </c>
      <c r="V2043" s="381">
        <v>32960</v>
      </c>
      <c r="W2043" s="381">
        <v>37140</v>
      </c>
      <c r="X2043" s="381">
        <v>41320</v>
      </c>
      <c r="Y2043" s="381">
        <v>44800</v>
      </c>
      <c r="Z2043" s="381">
        <v>51200</v>
      </c>
      <c r="AA2043" s="381">
        <v>57600</v>
      </c>
      <c r="AB2043" s="381">
        <v>64000</v>
      </c>
      <c r="AC2043" s="381">
        <v>69150</v>
      </c>
      <c r="AD2043" s="381">
        <v>74250</v>
      </c>
      <c r="AE2043" s="381">
        <v>79400</v>
      </c>
      <c r="AF2043" s="381">
        <v>84500</v>
      </c>
      <c r="AG2043" s="381">
        <v>8000</v>
      </c>
      <c r="AH2043" s="381" t="s">
        <v>8817</v>
      </c>
      <c r="AI2043" s="381" t="s">
        <v>8443</v>
      </c>
      <c r="AJ2043" s="381">
        <v>1</v>
      </c>
    </row>
    <row r="2044" spans="1:36">
      <c r="A2044" s="381" t="s">
        <v>558</v>
      </c>
      <c r="B2044" s="381" t="s">
        <v>8816</v>
      </c>
      <c r="C2044" s="381">
        <v>25</v>
      </c>
      <c r="D2044" s="381">
        <v>13</v>
      </c>
      <c r="E2044" s="381" t="s">
        <v>8761</v>
      </c>
      <c r="F2044" s="381" t="s">
        <v>8760</v>
      </c>
      <c r="G2044" s="381" t="s">
        <v>8795</v>
      </c>
      <c r="H2044" s="381">
        <v>66600</v>
      </c>
      <c r="I2044" s="381">
        <v>28000</v>
      </c>
      <c r="J2044" s="381">
        <v>32000</v>
      </c>
      <c r="K2044" s="381">
        <v>36000</v>
      </c>
      <c r="L2044" s="381">
        <v>40000</v>
      </c>
      <c r="M2044" s="381">
        <v>43200</v>
      </c>
      <c r="N2044" s="381">
        <v>46400</v>
      </c>
      <c r="O2044" s="381">
        <v>49600</v>
      </c>
      <c r="P2044" s="381">
        <v>52800</v>
      </c>
      <c r="Q2044" s="381">
        <v>16800</v>
      </c>
      <c r="R2044" s="381">
        <v>19200</v>
      </c>
      <c r="S2044" s="381">
        <v>21600</v>
      </c>
      <c r="T2044" s="381">
        <v>24600</v>
      </c>
      <c r="U2044" s="381">
        <v>28780</v>
      </c>
      <c r="V2044" s="381">
        <v>32960</v>
      </c>
      <c r="W2044" s="381">
        <v>37140</v>
      </c>
      <c r="X2044" s="381">
        <v>41320</v>
      </c>
      <c r="Y2044" s="381">
        <v>44800</v>
      </c>
      <c r="Z2044" s="381">
        <v>51200</v>
      </c>
      <c r="AA2044" s="381">
        <v>57600</v>
      </c>
      <c r="AB2044" s="381">
        <v>64000</v>
      </c>
      <c r="AC2044" s="381">
        <v>69150</v>
      </c>
      <c r="AD2044" s="381">
        <v>74250</v>
      </c>
      <c r="AE2044" s="381">
        <v>79400</v>
      </c>
      <c r="AF2044" s="381">
        <v>84500</v>
      </c>
      <c r="AG2044" s="381">
        <v>8000</v>
      </c>
      <c r="AH2044" s="381" t="s">
        <v>2126</v>
      </c>
      <c r="AI2044" s="381" t="s">
        <v>8443</v>
      </c>
      <c r="AJ2044" s="381">
        <v>1</v>
      </c>
    </row>
    <row r="2045" spans="1:36">
      <c r="A2045" s="381" t="s">
        <v>558</v>
      </c>
      <c r="B2045" s="381" t="s">
        <v>8815</v>
      </c>
      <c r="C2045" s="381">
        <v>25</v>
      </c>
      <c r="D2045" s="381">
        <v>13</v>
      </c>
      <c r="E2045" s="381" t="s">
        <v>8761</v>
      </c>
      <c r="F2045" s="381" t="s">
        <v>8760</v>
      </c>
      <c r="G2045" s="381" t="s">
        <v>8795</v>
      </c>
      <c r="H2045" s="381">
        <v>66600</v>
      </c>
      <c r="I2045" s="381">
        <v>28000</v>
      </c>
      <c r="J2045" s="381">
        <v>32000</v>
      </c>
      <c r="K2045" s="381">
        <v>36000</v>
      </c>
      <c r="L2045" s="381">
        <v>40000</v>
      </c>
      <c r="M2045" s="381">
        <v>43200</v>
      </c>
      <c r="N2045" s="381">
        <v>46400</v>
      </c>
      <c r="O2045" s="381">
        <v>49600</v>
      </c>
      <c r="P2045" s="381">
        <v>52800</v>
      </c>
      <c r="Q2045" s="381">
        <v>16800</v>
      </c>
      <c r="R2045" s="381">
        <v>19200</v>
      </c>
      <c r="S2045" s="381">
        <v>21600</v>
      </c>
      <c r="T2045" s="381">
        <v>24600</v>
      </c>
      <c r="U2045" s="381">
        <v>28780</v>
      </c>
      <c r="V2045" s="381">
        <v>32960</v>
      </c>
      <c r="W2045" s="381">
        <v>37140</v>
      </c>
      <c r="X2045" s="381">
        <v>41320</v>
      </c>
      <c r="Y2045" s="381">
        <v>44800</v>
      </c>
      <c r="Z2045" s="381">
        <v>51200</v>
      </c>
      <c r="AA2045" s="381">
        <v>57600</v>
      </c>
      <c r="AB2045" s="381">
        <v>64000</v>
      </c>
      <c r="AC2045" s="381">
        <v>69150</v>
      </c>
      <c r="AD2045" s="381">
        <v>74250</v>
      </c>
      <c r="AE2045" s="381">
        <v>79400</v>
      </c>
      <c r="AF2045" s="381">
        <v>84500</v>
      </c>
      <c r="AG2045" s="381">
        <v>8000</v>
      </c>
      <c r="AH2045" s="381" t="s">
        <v>8814</v>
      </c>
      <c r="AI2045" s="381" t="s">
        <v>8443</v>
      </c>
      <c r="AJ2045" s="381">
        <v>1</v>
      </c>
    </row>
    <row r="2046" spans="1:36">
      <c r="A2046" s="381" t="s">
        <v>558</v>
      </c>
      <c r="B2046" s="381" t="s">
        <v>8813</v>
      </c>
      <c r="C2046" s="381">
        <v>25</v>
      </c>
      <c r="D2046" s="381">
        <v>13</v>
      </c>
      <c r="E2046" s="381" t="s">
        <v>8761</v>
      </c>
      <c r="F2046" s="381" t="s">
        <v>8760</v>
      </c>
      <c r="G2046" s="381" t="s">
        <v>8795</v>
      </c>
      <c r="H2046" s="381">
        <v>66600</v>
      </c>
      <c r="I2046" s="381">
        <v>28000</v>
      </c>
      <c r="J2046" s="381">
        <v>32000</v>
      </c>
      <c r="K2046" s="381">
        <v>36000</v>
      </c>
      <c r="L2046" s="381">
        <v>40000</v>
      </c>
      <c r="M2046" s="381">
        <v>43200</v>
      </c>
      <c r="N2046" s="381">
        <v>46400</v>
      </c>
      <c r="O2046" s="381">
        <v>49600</v>
      </c>
      <c r="P2046" s="381">
        <v>52800</v>
      </c>
      <c r="Q2046" s="381">
        <v>16800</v>
      </c>
      <c r="R2046" s="381">
        <v>19200</v>
      </c>
      <c r="S2046" s="381">
        <v>21600</v>
      </c>
      <c r="T2046" s="381">
        <v>24600</v>
      </c>
      <c r="U2046" s="381">
        <v>28780</v>
      </c>
      <c r="V2046" s="381">
        <v>32960</v>
      </c>
      <c r="W2046" s="381">
        <v>37140</v>
      </c>
      <c r="X2046" s="381">
        <v>41320</v>
      </c>
      <c r="Y2046" s="381">
        <v>44800</v>
      </c>
      <c r="Z2046" s="381">
        <v>51200</v>
      </c>
      <c r="AA2046" s="381">
        <v>57600</v>
      </c>
      <c r="AB2046" s="381">
        <v>64000</v>
      </c>
      <c r="AC2046" s="381">
        <v>69150</v>
      </c>
      <c r="AD2046" s="381">
        <v>74250</v>
      </c>
      <c r="AE2046" s="381">
        <v>79400</v>
      </c>
      <c r="AF2046" s="381">
        <v>84500</v>
      </c>
      <c r="AG2046" s="381">
        <v>8000</v>
      </c>
      <c r="AH2046" s="381" t="s">
        <v>2419</v>
      </c>
      <c r="AI2046" s="381" t="s">
        <v>8443</v>
      </c>
      <c r="AJ2046" s="381">
        <v>1</v>
      </c>
    </row>
    <row r="2047" spans="1:36">
      <c r="A2047" s="381" t="s">
        <v>558</v>
      </c>
      <c r="B2047" s="381" t="s">
        <v>8812</v>
      </c>
      <c r="C2047" s="381">
        <v>25</v>
      </c>
      <c r="D2047" s="381">
        <v>13</v>
      </c>
      <c r="E2047" s="381" t="s">
        <v>8761</v>
      </c>
      <c r="F2047" s="381" t="s">
        <v>8760</v>
      </c>
      <c r="G2047" s="381" t="s">
        <v>8795</v>
      </c>
      <c r="H2047" s="381">
        <v>66600</v>
      </c>
      <c r="I2047" s="381">
        <v>28000</v>
      </c>
      <c r="J2047" s="381">
        <v>32000</v>
      </c>
      <c r="K2047" s="381">
        <v>36000</v>
      </c>
      <c r="L2047" s="381">
        <v>40000</v>
      </c>
      <c r="M2047" s="381">
        <v>43200</v>
      </c>
      <c r="N2047" s="381">
        <v>46400</v>
      </c>
      <c r="O2047" s="381">
        <v>49600</v>
      </c>
      <c r="P2047" s="381">
        <v>52800</v>
      </c>
      <c r="Q2047" s="381">
        <v>16800</v>
      </c>
      <c r="R2047" s="381">
        <v>19200</v>
      </c>
      <c r="S2047" s="381">
        <v>21600</v>
      </c>
      <c r="T2047" s="381">
        <v>24600</v>
      </c>
      <c r="U2047" s="381">
        <v>28780</v>
      </c>
      <c r="V2047" s="381">
        <v>32960</v>
      </c>
      <c r="W2047" s="381">
        <v>37140</v>
      </c>
      <c r="X2047" s="381">
        <v>41320</v>
      </c>
      <c r="Y2047" s="381">
        <v>44800</v>
      </c>
      <c r="Z2047" s="381">
        <v>51200</v>
      </c>
      <c r="AA2047" s="381">
        <v>57600</v>
      </c>
      <c r="AB2047" s="381">
        <v>64000</v>
      </c>
      <c r="AC2047" s="381">
        <v>69150</v>
      </c>
      <c r="AD2047" s="381">
        <v>74250</v>
      </c>
      <c r="AE2047" s="381">
        <v>79400</v>
      </c>
      <c r="AF2047" s="381">
        <v>84500</v>
      </c>
      <c r="AG2047" s="381">
        <v>8000</v>
      </c>
      <c r="AH2047" s="381" t="s">
        <v>8811</v>
      </c>
      <c r="AI2047" s="381" t="s">
        <v>8443</v>
      </c>
      <c r="AJ2047" s="381">
        <v>1</v>
      </c>
    </row>
    <row r="2048" spans="1:36">
      <c r="A2048" s="381" t="s">
        <v>558</v>
      </c>
      <c r="B2048" s="381" t="s">
        <v>8810</v>
      </c>
      <c r="C2048" s="381">
        <v>25</v>
      </c>
      <c r="D2048" s="381">
        <v>13</v>
      </c>
      <c r="E2048" s="381" t="s">
        <v>8761</v>
      </c>
      <c r="F2048" s="381" t="s">
        <v>8760</v>
      </c>
      <c r="G2048" s="381" t="s">
        <v>8795</v>
      </c>
      <c r="H2048" s="381">
        <v>66600</v>
      </c>
      <c r="I2048" s="381">
        <v>28000</v>
      </c>
      <c r="J2048" s="381">
        <v>32000</v>
      </c>
      <c r="K2048" s="381">
        <v>36000</v>
      </c>
      <c r="L2048" s="381">
        <v>40000</v>
      </c>
      <c r="M2048" s="381">
        <v>43200</v>
      </c>
      <c r="N2048" s="381">
        <v>46400</v>
      </c>
      <c r="O2048" s="381">
        <v>49600</v>
      </c>
      <c r="P2048" s="381">
        <v>52800</v>
      </c>
      <c r="Q2048" s="381">
        <v>16800</v>
      </c>
      <c r="R2048" s="381">
        <v>19200</v>
      </c>
      <c r="S2048" s="381">
        <v>21600</v>
      </c>
      <c r="T2048" s="381">
        <v>24600</v>
      </c>
      <c r="U2048" s="381">
        <v>28780</v>
      </c>
      <c r="V2048" s="381">
        <v>32960</v>
      </c>
      <c r="W2048" s="381">
        <v>37140</v>
      </c>
      <c r="X2048" s="381">
        <v>41320</v>
      </c>
      <c r="Y2048" s="381">
        <v>44800</v>
      </c>
      <c r="Z2048" s="381">
        <v>51200</v>
      </c>
      <c r="AA2048" s="381">
        <v>57600</v>
      </c>
      <c r="AB2048" s="381">
        <v>64000</v>
      </c>
      <c r="AC2048" s="381">
        <v>69150</v>
      </c>
      <c r="AD2048" s="381">
        <v>74250</v>
      </c>
      <c r="AE2048" s="381">
        <v>79400</v>
      </c>
      <c r="AF2048" s="381">
        <v>84500</v>
      </c>
      <c r="AG2048" s="381">
        <v>8000</v>
      </c>
      <c r="AH2048" s="381" t="s">
        <v>8809</v>
      </c>
      <c r="AI2048" s="381" t="s">
        <v>8443</v>
      </c>
      <c r="AJ2048" s="381">
        <v>1</v>
      </c>
    </row>
    <row r="2049" spans="1:36">
      <c r="A2049" s="381" t="s">
        <v>558</v>
      </c>
      <c r="B2049" s="381" t="s">
        <v>8808</v>
      </c>
      <c r="C2049" s="381">
        <v>25</v>
      </c>
      <c r="D2049" s="381">
        <v>13</v>
      </c>
      <c r="E2049" s="381" t="s">
        <v>8761</v>
      </c>
      <c r="F2049" s="381" t="s">
        <v>8760</v>
      </c>
      <c r="G2049" s="381" t="s">
        <v>8795</v>
      </c>
      <c r="H2049" s="381">
        <v>66600</v>
      </c>
      <c r="I2049" s="381">
        <v>28000</v>
      </c>
      <c r="J2049" s="381">
        <v>32000</v>
      </c>
      <c r="K2049" s="381">
        <v>36000</v>
      </c>
      <c r="L2049" s="381">
        <v>40000</v>
      </c>
      <c r="M2049" s="381">
        <v>43200</v>
      </c>
      <c r="N2049" s="381">
        <v>46400</v>
      </c>
      <c r="O2049" s="381">
        <v>49600</v>
      </c>
      <c r="P2049" s="381">
        <v>52800</v>
      </c>
      <c r="Q2049" s="381">
        <v>16800</v>
      </c>
      <c r="R2049" s="381">
        <v>19200</v>
      </c>
      <c r="S2049" s="381">
        <v>21600</v>
      </c>
      <c r="T2049" s="381">
        <v>24600</v>
      </c>
      <c r="U2049" s="381">
        <v>28780</v>
      </c>
      <c r="V2049" s="381">
        <v>32960</v>
      </c>
      <c r="W2049" s="381">
        <v>37140</v>
      </c>
      <c r="X2049" s="381">
        <v>41320</v>
      </c>
      <c r="Y2049" s="381">
        <v>44800</v>
      </c>
      <c r="Z2049" s="381">
        <v>51200</v>
      </c>
      <c r="AA2049" s="381">
        <v>57600</v>
      </c>
      <c r="AB2049" s="381">
        <v>64000</v>
      </c>
      <c r="AC2049" s="381">
        <v>69150</v>
      </c>
      <c r="AD2049" s="381">
        <v>74250</v>
      </c>
      <c r="AE2049" s="381">
        <v>79400</v>
      </c>
      <c r="AF2049" s="381">
        <v>84500</v>
      </c>
      <c r="AG2049" s="381">
        <v>8000</v>
      </c>
      <c r="AH2049" s="381" t="s">
        <v>8807</v>
      </c>
      <c r="AI2049" s="381" t="s">
        <v>8443</v>
      </c>
      <c r="AJ2049" s="381">
        <v>1</v>
      </c>
    </row>
    <row r="2050" spans="1:36">
      <c r="A2050" s="381" t="s">
        <v>558</v>
      </c>
      <c r="B2050" s="381" t="s">
        <v>8806</v>
      </c>
      <c r="C2050" s="381">
        <v>25</v>
      </c>
      <c r="D2050" s="381">
        <v>13</v>
      </c>
      <c r="E2050" s="381" t="s">
        <v>8761</v>
      </c>
      <c r="F2050" s="381" t="s">
        <v>8760</v>
      </c>
      <c r="G2050" s="381" t="s">
        <v>8795</v>
      </c>
      <c r="H2050" s="381">
        <v>66600</v>
      </c>
      <c r="I2050" s="381">
        <v>28000</v>
      </c>
      <c r="J2050" s="381">
        <v>32000</v>
      </c>
      <c r="K2050" s="381">
        <v>36000</v>
      </c>
      <c r="L2050" s="381">
        <v>40000</v>
      </c>
      <c r="M2050" s="381">
        <v>43200</v>
      </c>
      <c r="N2050" s="381">
        <v>46400</v>
      </c>
      <c r="O2050" s="381">
        <v>49600</v>
      </c>
      <c r="P2050" s="381">
        <v>52800</v>
      </c>
      <c r="Q2050" s="381">
        <v>16800</v>
      </c>
      <c r="R2050" s="381">
        <v>19200</v>
      </c>
      <c r="S2050" s="381">
        <v>21600</v>
      </c>
      <c r="T2050" s="381">
        <v>24600</v>
      </c>
      <c r="U2050" s="381">
        <v>28780</v>
      </c>
      <c r="V2050" s="381">
        <v>32960</v>
      </c>
      <c r="W2050" s="381">
        <v>37140</v>
      </c>
      <c r="X2050" s="381">
        <v>41320</v>
      </c>
      <c r="Y2050" s="381">
        <v>44800</v>
      </c>
      <c r="Z2050" s="381">
        <v>51200</v>
      </c>
      <c r="AA2050" s="381">
        <v>57600</v>
      </c>
      <c r="AB2050" s="381">
        <v>64000</v>
      </c>
      <c r="AC2050" s="381">
        <v>69150</v>
      </c>
      <c r="AD2050" s="381">
        <v>74250</v>
      </c>
      <c r="AE2050" s="381">
        <v>79400</v>
      </c>
      <c r="AF2050" s="381">
        <v>84500</v>
      </c>
      <c r="AG2050" s="381">
        <v>8000</v>
      </c>
      <c r="AH2050" s="381" t="s">
        <v>8805</v>
      </c>
      <c r="AI2050" s="381" t="s">
        <v>8443</v>
      </c>
      <c r="AJ2050" s="381">
        <v>1</v>
      </c>
    </row>
    <row r="2051" spans="1:36">
      <c r="A2051" s="381" t="s">
        <v>558</v>
      </c>
      <c r="B2051" s="381" t="s">
        <v>8804</v>
      </c>
      <c r="C2051" s="381">
        <v>25</v>
      </c>
      <c r="D2051" s="381">
        <v>13</v>
      </c>
      <c r="E2051" s="381" t="s">
        <v>8761</v>
      </c>
      <c r="F2051" s="381" t="s">
        <v>8760</v>
      </c>
      <c r="G2051" s="381" t="s">
        <v>8795</v>
      </c>
      <c r="H2051" s="381">
        <v>66600</v>
      </c>
      <c r="I2051" s="381">
        <v>28000</v>
      </c>
      <c r="J2051" s="381">
        <v>32000</v>
      </c>
      <c r="K2051" s="381">
        <v>36000</v>
      </c>
      <c r="L2051" s="381">
        <v>40000</v>
      </c>
      <c r="M2051" s="381">
        <v>43200</v>
      </c>
      <c r="N2051" s="381">
        <v>46400</v>
      </c>
      <c r="O2051" s="381">
        <v>49600</v>
      </c>
      <c r="P2051" s="381">
        <v>52800</v>
      </c>
      <c r="Q2051" s="381">
        <v>16800</v>
      </c>
      <c r="R2051" s="381">
        <v>19200</v>
      </c>
      <c r="S2051" s="381">
        <v>21600</v>
      </c>
      <c r="T2051" s="381">
        <v>24600</v>
      </c>
      <c r="U2051" s="381">
        <v>28780</v>
      </c>
      <c r="V2051" s="381">
        <v>32960</v>
      </c>
      <c r="W2051" s="381">
        <v>37140</v>
      </c>
      <c r="X2051" s="381">
        <v>41320</v>
      </c>
      <c r="Y2051" s="381">
        <v>44800</v>
      </c>
      <c r="Z2051" s="381">
        <v>51200</v>
      </c>
      <c r="AA2051" s="381">
        <v>57600</v>
      </c>
      <c r="AB2051" s="381">
        <v>64000</v>
      </c>
      <c r="AC2051" s="381">
        <v>69150</v>
      </c>
      <c r="AD2051" s="381">
        <v>74250</v>
      </c>
      <c r="AE2051" s="381">
        <v>79400</v>
      </c>
      <c r="AF2051" s="381">
        <v>84500</v>
      </c>
      <c r="AG2051" s="381">
        <v>9999</v>
      </c>
      <c r="AH2051" s="381" t="s">
        <v>8803</v>
      </c>
      <c r="AI2051" s="381" t="s">
        <v>8443</v>
      </c>
      <c r="AJ2051" s="381">
        <v>1</v>
      </c>
    </row>
    <row r="2052" spans="1:36">
      <c r="A2052" s="381" t="s">
        <v>558</v>
      </c>
      <c r="B2052" s="381" t="s">
        <v>8802</v>
      </c>
      <c r="C2052" s="381">
        <v>25</v>
      </c>
      <c r="D2052" s="381">
        <v>13</v>
      </c>
      <c r="E2052" s="381" t="s">
        <v>8761</v>
      </c>
      <c r="F2052" s="381" t="s">
        <v>8760</v>
      </c>
      <c r="G2052" s="381" t="s">
        <v>8795</v>
      </c>
      <c r="H2052" s="381">
        <v>66600</v>
      </c>
      <c r="I2052" s="381">
        <v>28000</v>
      </c>
      <c r="J2052" s="381">
        <v>32000</v>
      </c>
      <c r="K2052" s="381">
        <v>36000</v>
      </c>
      <c r="L2052" s="381">
        <v>40000</v>
      </c>
      <c r="M2052" s="381">
        <v>43200</v>
      </c>
      <c r="N2052" s="381">
        <v>46400</v>
      </c>
      <c r="O2052" s="381">
        <v>49600</v>
      </c>
      <c r="P2052" s="381">
        <v>52800</v>
      </c>
      <c r="Q2052" s="381">
        <v>16800</v>
      </c>
      <c r="R2052" s="381">
        <v>19200</v>
      </c>
      <c r="S2052" s="381">
        <v>21600</v>
      </c>
      <c r="T2052" s="381">
        <v>24600</v>
      </c>
      <c r="U2052" s="381">
        <v>28780</v>
      </c>
      <c r="V2052" s="381">
        <v>32960</v>
      </c>
      <c r="W2052" s="381">
        <v>37140</v>
      </c>
      <c r="X2052" s="381">
        <v>41320</v>
      </c>
      <c r="Y2052" s="381">
        <v>44800</v>
      </c>
      <c r="Z2052" s="381">
        <v>51200</v>
      </c>
      <c r="AA2052" s="381">
        <v>57600</v>
      </c>
      <c r="AB2052" s="381">
        <v>64000</v>
      </c>
      <c r="AC2052" s="381">
        <v>69150</v>
      </c>
      <c r="AD2052" s="381">
        <v>74250</v>
      </c>
      <c r="AE2052" s="381">
        <v>79400</v>
      </c>
      <c r="AF2052" s="381">
        <v>84500</v>
      </c>
      <c r="AG2052" s="381">
        <v>9999</v>
      </c>
      <c r="AH2052" s="381" t="s">
        <v>8801</v>
      </c>
      <c r="AI2052" s="381" t="s">
        <v>8443</v>
      </c>
      <c r="AJ2052" s="381">
        <v>1</v>
      </c>
    </row>
    <row r="2053" spans="1:36">
      <c r="A2053" s="381" t="s">
        <v>558</v>
      </c>
      <c r="B2053" s="381" t="s">
        <v>8800</v>
      </c>
      <c r="C2053" s="381">
        <v>25</v>
      </c>
      <c r="D2053" s="381">
        <v>13</v>
      </c>
      <c r="E2053" s="381" t="s">
        <v>8761</v>
      </c>
      <c r="F2053" s="381" t="s">
        <v>8760</v>
      </c>
      <c r="G2053" s="381" t="s">
        <v>8795</v>
      </c>
      <c r="H2053" s="381">
        <v>66600</v>
      </c>
      <c r="I2053" s="381">
        <v>28000</v>
      </c>
      <c r="J2053" s="381">
        <v>32000</v>
      </c>
      <c r="K2053" s="381">
        <v>36000</v>
      </c>
      <c r="L2053" s="381">
        <v>40000</v>
      </c>
      <c r="M2053" s="381">
        <v>43200</v>
      </c>
      <c r="N2053" s="381">
        <v>46400</v>
      </c>
      <c r="O2053" s="381">
        <v>49600</v>
      </c>
      <c r="P2053" s="381">
        <v>52800</v>
      </c>
      <c r="Q2053" s="381">
        <v>16800</v>
      </c>
      <c r="R2053" s="381">
        <v>19200</v>
      </c>
      <c r="S2053" s="381">
        <v>21600</v>
      </c>
      <c r="T2053" s="381">
        <v>24600</v>
      </c>
      <c r="U2053" s="381">
        <v>28780</v>
      </c>
      <c r="V2053" s="381">
        <v>32960</v>
      </c>
      <c r="W2053" s="381">
        <v>37140</v>
      </c>
      <c r="X2053" s="381">
        <v>41320</v>
      </c>
      <c r="Y2053" s="381">
        <v>44800</v>
      </c>
      <c r="Z2053" s="381">
        <v>51200</v>
      </c>
      <c r="AA2053" s="381">
        <v>57600</v>
      </c>
      <c r="AB2053" s="381">
        <v>64000</v>
      </c>
      <c r="AC2053" s="381">
        <v>69150</v>
      </c>
      <c r="AD2053" s="381">
        <v>74250</v>
      </c>
      <c r="AE2053" s="381">
        <v>79400</v>
      </c>
      <c r="AF2053" s="381">
        <v>84500</v>
      </c>
      <c r="AG2053" s="381">
        <v>8000</v>
      </c>
      <c r="AH2053" s="381" t="s">
        <v>8799</v>
      </c>
      <c r="AI2053" s="381" t="s">
        <v>8443</v>
      </c>
      <c r="AJ2053" s="381">
        <v>1</v>
      </c>
    </row>
    <row r="2054" spans="1:36">
      <c r="A2054" s="381" t="s">
        <v>558</v>
      </c>
      <c r="B2054" s="381" t="s">
        <v>8798</v>
      </c>
      <c r="C2054" s="381">
        <v>25</v>
      </c>
      <c r="D2054" s="381">
        <v>13</v>
      </c>
      <c r="E2054" s="381" t="s">
        <v>8761</v>
      </c>
      <c r="F2054" s="381" t="s">
        <v>8760</v>
      </c>
      <c r="G2054" s="381" t="s">
        <v>8795</v>
      </c>
      <c r="H2054" s="381">
        <v>66600</v>
      </c>
      <c r="I2054" s="381">
        <v>28000</v>
      </c>
      <c r="J2054" s="381">
        <v>32000</v>
      </c>
      <c r="K2054" s="381">
        <v>36000</v>
      </c>
      <c r="L2054" s="381">
        <v>40000</v>
      </c>
      <c r="M2054" s="381">
        <v>43200</v>
      </c>
      <c r="N2054" s="381">
        <v>46400</v>
      </c>
      <c r="O2054" s="381">
        <v>49600</v>
      </c>
      <c r="P2054" s="381">
        <v>52800</v>
      </c>
      <c r="Q2054" s="381">
        <v>16800</v>
      </c>
      <c r="R2054" s="381">
        <v>19200</v>
      </c>
      <c r="S2054" s="381">
        <v>21600</v>
      </c>
      <c r="T2054" s="381">
        <v>24600</v>
      </c>
      <c r="U2054" s="381">
        <v>28780</v>
      </c>
      <c r="V2054" s="381">
        <v>32960</v>
      </c>
      <c r="W2054" s="381">
        <v>37140</v>
      </c>
      <c r="X2054" s="381">
        <v>41320</v>
      </c>
      <c r="Y2054" s="381">
        <v>44800</v>
      </c>
      <c r="Z2054" s="381">
        <v>51200</v>
      </c>
      <c r="AA2054" s="381">
        <v>57600</v>
      </c>
      <c r="AB2054" s="381">
        <v>64000</v>
      </c>
      <c r="AC2054" s="381">
        <v>69150</v>
      </c>
      <c r="AD2054" s="381">
        <v>74250</v>
      </c>
      <c r="AE2054" s="381">
        <v>79400</v>
      </c>
      <c r="AF2054" s="381">
        <v>84500</v>
      </c>
      <c r="AG2054" s="381">
        <v>8000</v>
      </c>
      <c r="AH2054" s="381" t="s">
        <v>8797</v>
      </c>
      <c r="AI2054" s="381" t="s">
        <v>8443</v>
      </c>
      <c r="AJ2054" s="381">
        <v>1</v>
      </c>
    </row>
    <row r="2055" spans="1:36">
      <c r="A2055" s="381" t="s">
        <v>558</v>
      </c>
      <c r="B2055" s="381" t="s">
        <v>8796</v>
      </c>
      <c r="C2055" s="381">
        <v>25</v>
      </c>
      <c r="D2055" s="381">
        <v>13</v>
      </c>
      <c r="E2055" s="381" t="s">
        <v>8761</v>
      </c>
      <c r="F2055" s="381" t="s">
        <v>8760</v>
      </c>
      <c r="G2055" s="381" t="s">
        <v>8795</v>
      </c>
      <c r="H2055" s="381">
        <v>66600</v>
      </c>
      <c r="I2055" s="381">
        <v>28000</v>
      </c>
      <c r="J2055" s="381">
        <v>32000</v>
      </c>
      <c r="K2055" s="381">
        <v>36000</v>
      </c>
      <c r="L2055" s="381">
        <v>40000</v>
      </c>
      <c r="M2055" s="381">
        <v>43200</v>
      </c>
      <c r="N2055" s="381">
        <v>46400</v>
      </c>
      <c r="O2055" s="381">
        <v>49600</v>
      </c>
      <c r="P2055" s="381">
        <v>52800</v>
      </c>
      <c r="Q2055" s="381">
        <v>16800</v>
      </c>
      <c r="R2055" s="381">
        <v>19200</v>
      </c>
      <c r="S2055" s="381">
        <v>21600</v>
      </c>
      <c r="T2055" s="381">
        <v>24600</v>
      </c>
      <c r="U2055" s="381">
        <v>28780</v>
      </c>
      <c r="V2055" s="381">
        <v>32960</v>
      </c>
      <c r="W2055" s="381">
        <v>37140</v>
      </c>
      <c r="X2055" s="381">
        <v>41320</v>
      </c>
      <c r="Y2055" s="381">
        <v>44800</v>
      </c>
      <c r="Z2055" s="381">
        <v>51200</v>
      </c>
      <c r="AA2055" s="381">
        <v>57600</v>
      </c>
      <c r="AB2055" s="381">
        <v>64000</v>
      </c>
      <c r="AC2055" s="381">
        <v>69150</v>
      </c>
      <c r="AD2055" s="381">
        <v>74250</v>
      </c>
      <c r="AE2055" s="381">
        <v>79400</v>
      </c>
      <c r="AF2055" s="381">
        <v>84500</v>
      </c>
      <c r="AG2055" s="381">
        <v>8000</v>
      </c>
      <c r="AH2055" s="381" t="s">
        <v>8794</v>
      </c>
      <c r="AI2055" s="381" t="s">
        <v>8443</v>
      </c>
      <c r="AJ2055" s="381">
        <v>1</v>
      </c>
    </row>
    <row r="2056" spans="1:36">
      <c r="A2056" s="381" t="s">
        <v>558</v>
      </c>
      <c r="B2056" s="381" t="s">
        <v>8793</v>
      </c>
      <c r="C2056" s="381">
        <v>25</v>
      </c>
      <c r="D2056" s="381">
        <v>15</v>
      </c>
      <c r="E2056" s="381" t="s">
        <v>8761</v>
      </c>
      <c r="F2056" s="381" t="s">
        <v>8760</v>
      </c>
      <c r="G2056" s="381" t="s">
        <v>1517</v>
      </c>
      <c r="H2056" s="381">
        <v>66600</v>
      </c>
      <c r="I2056" s="381">
        <v>28000</v>
      </c>
      <c r="J2056" s="381">
        <v>32000</v>
      </c>
      <c r="K2056" s="381">
        <v>36000</v>
      </c>
      <c r="L2056" s="381">
        <v>40000</v>
      </c>
      <c r="M2056" s="381">
        <v>43200</v>
      </c>
      <c r="N2056" s="381">
        <v>46400</v>
      </c>
      <c r="O2056" s="381">
        <v>49600</v>
      </c>
      <c r="P2056" s="381">
        <v>52800</v>
      </c>
      <c r="Q2056" s="381">
        <v>16800</v>
      </c>
      <c r="R2056" s="381">
        <v>19200</v>
      </c>
      <c r="S2056" s="381">
        <v>21600</v>
      </c>
      <c r="T2056" s="381">
        <v>24600</v>
      </c>
      <c r="U2056" s="381">
        <v>28780</v>
      </c>
      <c r="V2056" s="381">
        <v>32960</v>
      </c>
      <c r="W2056" s="381">
        <v>37140</v>
      </c>
      <c r="X2056" s="381">
        <v>41320</v>
      </c>
      <c r="Y2056" s="381">
        <v>44800</v>
      </c>
      <c r="Z2056" s="381">
        <v>51200</v>
      </c>
      <c r="AA2056" s="381">
        <v>57600</v>
      </c>
      <c r="AB2056" s="381">
        <v>64000</v>
      </c>
      <c r="AC2056" s="381">
        <v>69150</v>
      </c>
      <c r="AD2056" s="381">
        <v>74250</v>
      </c>
      <c r="AE2056" s="381">
        <v>79400</v>
      </c>
      <c r="AF2056" s="381">
        <v>84500</v>
      </c>
      <c r="AG2056" s="381">
        <v>8000</v>
      </c>
      <c r="AH2056" s="381" t="s">
        <v>6382</v>
      </c>
      <c r="AI2056" s="381" t="s">
        <v>8443</v>
      </c>
      <c r="AJ2056" s="381">
        <v>1</v>
      </c>
    </row>
    <row r="2057" spans="1:36">
      <c r="A2057" s="381" t="s">
        <v>558</v>
      </c>
      <c r="B2057" s="381" t="s">
        <v>8792</v>
      </c>
      <c r="C2057" s="381">
        <v>25</v>
      </c>
      <c r="D2057" s="381">
        <v>15</v>
      </c>
      <c r="E2057" s="381" t="s">
        <v>8761</v>
      </c>
      <c r="F2057" s="381" t="s">
        <v>8760</v>
      </c>
      <c r="G2057" s="381" t="s">
        <v>1517</v>
      </c>
      <c r="H2057" s="381">
        <v>66600</v>
      </c>
      <c r="I2057" s="381">
        <v>28000</v>
      </c>
      <c r="J2057" s="381">
        <v>32000</v>
      </c>
      <c r="K2057" s="381">
        <v>36000</v>
      </c>
      <c r="L2057" s="381">
        <v>40000</v>
      </c>
      <c r="M2057" s="381">
        <v>43200</v>
      </c>
      <c r="N2057" s="381">
        <v>46400</v>
      </c>
      <c r="O2057" s="381">
        <v>49600</v>
      </c>
      <c r="P2057" s="381">
        <v>52800</v>
      </c>
      <c r="Q2057" s="381">
        <v>16800</v>
      </c>
      <c r="R2057" s="381">
        <v>19200</v>
      </c>
      <c r="S2057" s="381">
        <v>21600</v>
      </c>
      <c r="T2057" s="381">
        <v>24600</v>
      </c>
      <c r="U2057" s="381">
        <v>28780</v>
      </c>
      <c r="V2057" s="381">
        <v>32960</v>
      </c>
      <c r="W2057" s="381">
        <v>37140</v>
      </c>
      <c r="X2057" s="381">
        <v>41320</v>
      </c>
      <c r="Y2057" s="381">
        <v>44800</v>
      </c>
      <c r="Z2057" s="381">
        <v>51200</v>
      </c>
      <c r="AA2057" s="381">
        <v>57600</v>
      </c>
      <c r="AB2057" s="381">
        <v>64000</v>
      </c>
      <c r="AC2057" s="381">
        <v>69150</v>
      </c>
      <c r="AD2057" s="381">
        <v>74250</v>
      </c>
      <c r="AE2057" s="381">
        <v>79400</v>
      </c>
      <c r="AF2057" s="381">
        <v>84500</v>
      </c>
      <c r="AG2057" s="381">
        <v>8000</v>
      </c>
      <c r="AH2057" s="381" t="s">
        <v>8791</v>
      </c>
      <c r="AI2057" s="381" t="s">
        <v>8443</v>
      </c>
      <c r="AJ2057" s="381">
        <v>1</v>
      </c>
    </row>
    <row r="2058" spans="1:36">
      <c r="A2058" s="381" t="s">
        <v>558</v>
      </c>
      <c r="B2058" s="381" t="s">
        <v>8790</v>
      </c>
      <c r="C2058" s="381">
        <v>25</v>
      </c>
      <c r="D2058" s="381">
        <v>15</v>
      </c>
      <c r="E2058" s="381" t="s">
        <v>8761</v>
      </c>
      <c r="F2058" s="381" t="s">
        <v>8760</v>
      </c>
      <c r="G2058" s="381" t="s">
        <v>1517</v>
      </c>
      <c r="H2058" s="381">
        <v>66600</v>
      </c>
      <c r="I2058" s="381">
        <v>28000</v>
      </c>
      <c r="J2058" s="381">
        <v>32000</v>
      </c>
      <c r="K2058" s="381">
        <v>36000</v>
      </c>
      <c r="L2058" s="381">
        <v>40000</v>
      </c>
      <c r="M2058" s="381">
        <v>43200</v>
      </c>
      <c r="N2058" s="381">
        <v>46400</v>
      </c>
      <c r="O2058" s="381">
        <v>49600</v>
      </c>
      <c r="P2058" s="381">
        <v>52800</v>
      </c>
      <c r="Q2058" s="381">
        <v>16800</v>
      </c>
      <c r="R2058" s="381">
        <v>19200</v>
      </c>
      <c r="S2058" s="381">
        <v>21600</v>
      </c>
      <c r="T2058" s="381">
        <v>24600</v>
      </c>
      <c r="U2058" s="381">
        <v>28780</v>
      </c>
      <c r="V2058" s="381">
        <v>32960</v>
      </c>
      <c r="W2058" s="381">
        <v>37140</v>
      </c>
      <c r="X2058" s="381">
        <v>41320</v>
      </c>
      <c r="Y2058" s="381">
        <v>44800</v>
      </c>
      <c r="Z2058" s="381">
        <v>51200</v>
      </c>
      <c r="AA2058" s="381">
        <v>57600</v>
      </c>
      <c r="AB2058" s="381">
        <v>64000</v>
      </c>
      <c r="AC2058" s="381">
        <v>69150</v>
      </c>
      <c r="AD2058" s="381">
        <v>74250</v>
      </c>
      <c r="AE2058" s="381">
        <v>79400</v>
      </c>
      <c r="AF2058" s="381">
        <v>84500</v>
      </c>
      <c r="AG2058" s="381">
        <v>9999</v>
      </c>
      <c r="AH2058" s="381" t="s">
        <v>6585</v>
      </c>
      <c r="AI2058" s="381" t="s">
        <v>8443</v>
      </c>
      <c r="AJ2058" s="381">
        <v>1</v>
      </c>
    </row>
    <row r="2059" spans="1:36">
      <c r="A2059" s="381" t="s">
        <v>558</v>
      </c>
      <c r="B2059" s="381" t="s">
        <v>8789</v>
      </c>
      <c r="C2059" s="381">
        <v>25</v>
      </c>
      <c r="D2059" s="381">
        <v>15</v>
      </c>
      <c r="E2059" s="381" t="s">
        <v>8761</v>
      </c>
      <c r="F2059" s="381" t="s">
        <v>8760</v>
      </c>
      <c r="G2059" s="381" t="s">
        <v>1517</v>
      </c>
      <c r="H2059" s="381">
        <v>66600</v>
      </c>
      <c r="I2059" s="381">
        <v>28000</v>
      </c>
      <c r="J2059" s="381">
        <v>32000</v>
      </c>
      <c r="K2059" s="381">
        <v>36000</v>
      </c>
      <c r="L2059" s="381">
        <v>40000</v>
      </c>
      <c r="M2059" s="381">
        <v>43200</v>
      </c>
      <c r="N2059" s="381">
        <v>46400</v>
      </c>
      <c r="O2059" s="381">
        <v>49600</v>
      </c>
      <c r="P2059" s="381">
        <v>52800</v>
      </c>
      <c r="Q2059" s="381">
        <v>16800</v>
      </c>
      <c r="R2059" s="381">
        <v>19200</v>
      </c>
      <c r="S2059" s="381">
        <v>21600</v>
      </c>
      <c r="T2059" s="381">
        <v>24600</v>
      </c>
      <c r="U2059" s="381">
        <v>28780</v>
      </c>
      <c r="V2059" s="381">
        <v>32960</v>
      </c>
      <c r="W2059" s="381">
        <v>37140</v>
      </c>
      <c r="X2059" s="381">
        <v>41320</v>
      </c>
      <c r="Y2059" s="381">
        <v>44800</v>
      </c>
      <c r="Z2059" s="381">
        <v>51200</v>
      </c>
      <c r="AA2059" s="381">
        <v>57600</v>
      </c>
      <c r="AB2059" s="381">
        <v>64000</v>
      </c>
      <c r="AC2059" s="381">
        <v>69150</v>
      </c>
      <c r="AD2059" s="381">
        <v>74250</v>
      </c>
      <c r="AE2059" s="381">
        <v>79400</v>
      </c>
      <c r="AF2059" s="381">
        <v>84500</v>
      </c>
      <c r="AG2059" s="381">
        <v>9999</v>
      </c>
      <c r="AH2059" s="381" t="s">
        <v>8788</v>
      </c>
      <c r="AI2059" s="381" t="s">
        <v>8443</v>
      </c>
      <c r="AJ2059" s="381">
        <v>1</v>
      </c>
    </row>
    <row r="2060" spans="1:36">
      <c r="A2060" s="381" t="s">
        <v>558</v>
      </c>
      <c r="B2060" s="381" t="s">
        <v>8787</v>
      </c>
      <c r="C2060" s="381">
        <v>25</v>
      </c>
      <c r="D2060" s="381">
        <v>15</v>
      </c>
      <c r="E2060" s="381" t="s">
        <v>8761</v>
      </c>
      <c r="F2060" s="381" t="s">
        <v>8760</v>
      </c>
      <c r="G2060" s="381" t="s">
        <v>1517</v>
      </c>
      <c r="H2060" s="381">
        <v>66600</v>
      </c>
      <c r="I2060" s="381">
        <v>28000</v>
      </c>
      <c r="J2060" s="381">
        <v>32000</v>
      </c>
      <c r="K2060" s="381">
        <v>36000</v>
      </c>
      <c r="L2060" s="381">
        <v>40000</v>
      </c>
      <c r="M2060" s="381">
        <v>43200</v>
      </c>
      <c r="N2060" s="381">
        <v>46400</v>
      </c>
      <c r="O2060" s="381">
        <v>49600</v>
      </c>
      <c r="P2060" s="381">
        <v>52800</v>
      </c>
      <c r="Q2060" s="381">
        <v>16800</v>
      </c>
      <c r="R2060" s="381">
        <v>19200</v>
      </c>
      <c r="S2060" s="381">
        <v>21600</v>
      </c>
      <c r="T2060" s="381">
        <v>24600</v>
      </c>
      <c r="U2060" s="381">
        <v>28780</v>
      </c>
      <c r="V2060" s="381">
        <v>32960</v>
      </c>
      <c r="W2060" s="381">
        <v>37140</v>
      </c>
      <c r="X2060" s="381">
        <v>41320</v>
      </c>
      <c r="Y2060" s="381">
        <v>44800</v>
      </c>
      <c r="Z2060" s="381">
        <v>51200</v>
      </c>
      <c r="AA2060" s="381">
        <v>57600</v>
      </c>
      <c r="AB2060" s="381">
        <v>64000</v>
      </c>
      <c r="AC2060" s="381">
        <v>69150</v>
      </c>
      <c r="AD2060" s="381">
        <v>74250</v>
      </c>
      <c r="AE2060" s="381">
        <v>79400</v>
      </c>
      <c r="AF2060" s="381">
        <v>84500</v>
      </c>
      <c r="AG2060" s="381">
        <v>8000</v>
      </c>
      <c r="AH2060" s="381" t="s">
        <v>8786</v>
      </c>
      <c r="AI2060" s="381" t="s">
        <v>8443</v>
      </c>
      <c r="AJ2060" s="381">
        <v>1</v>
      </c>
    </row>
    <row r="2061" spans="1:36">
      <c r="A2061" s="381" t="s">
        <v>558</v>
      </c>
      <c r="B2061" s="381" t="s">
        <v>8785</v>
      </c>
      <c r="C2061" s="381">
        <v>25</v>
      </c>
      <c r="D2061" s="381">
        <v>15</v>
      </c>
      <c r="E2061" s="381" t="s">
        <v>8761</v>
      </c>
      <c r="F2061" s="381" t="s">
        <v>8760</v>
      </c>
      <c r="G2061" s="381" t="s">
        <v>1517</v>
      </c>
      <c r="H2061" s="381">
        <v>66600</v>
      </c>
      <c r="I2061" s="381">
        <v>28000</v>
      </c>
      <c r="J2061" s="381">
        <v>32000</v>
      </c>
      <c r="K2061" s="381">
        <v>36000</v>
      </c>
      <c r="L2061" s="381">
        <v>40000</v>
      </c>
      <c r="M2061" s="381">
        <v>43200</v>
      </c>
      <c r="N2061" s="381">
        <v>46400</v>
      </c>
      <c r="O2061" s="381">
        <v>49600</v>
      </c>
      <c r="P2061" s="381">
        <v>52800</v>
      </c>
      <c r="Q2061" s="381">
        <v>16800</v>
      </c>
      <c r="R2061" s="381">
        <v>19200</v>
      </c>
      <c r="S2061" s="381">
        <v>21600</v>
      </c>
      <c r="T2061" s="381">
        <v>24600</v>
      </c>
      <c r="U2061" s="381">
        <v>28780</v>
      </c>
      <c r="V2061" s="381">
        <v>32960</v>
      </c>
      <c r="W2061" s="381">
        <v>37140</v>
      </c>
      <c r="X2061" s="381">
        <v>41320</v>
      </c>
      <c r="Y2061" s="381">
        <v>44800</v>
      </c>
      <c r="Z2061" s="381">
        <v>51200</v>
      </c>
      <c r="AA2061" s="381">
        <v>57600</v>
      </c>
      <c r="AB2061" s="381">
        <v>64000</v>
      </c>
      <c r="AC2061" s="381">
        <v>69150</v>
      </c>
      <c r="AD2061" s="381">
        <v>74250</v>
      </c>
      <c r="AE2061" s="381">
        <v>79400</v>
      </c>
      <c r="AF2061" s="381">
        <v>84500</v>
      </c>
      <c r="AG2061" s="381">
        <v>9999</v>
      </c>
      <c r="AH2061" s="381" t="s">
        <v>2627</v>
      </c>
      <c r="AI2061" s="381" t="s">
        <v>8443</v>
      </c>
      <c r="AJ2061" s="381">
        <v>1</v>
      </c>
    </row>
    <row r="2062" spans="1:36">
      <c r="A2062" s="381" t="s">
        <v>558</v>
      </c>
      <c r="B2062" s="381" t="s">
        <v>8784</v>
      </c>
      <c r="C2062" s="381">
        <v>25</v>
      </c>
      <c r="D2062" s="381">
        <v>15</v>
      </c>
      <c r="E2062" s="381" t="s">
        <v>8761</v>
      </c>
      <c r="F2062" s="381" t="s">
        <v>8760</v>
      </c>
      <c r="G2062" s="381" t="s">
        <v>1517</v>
      </c>
      <c r="H2062" s="381">
        <v>66600</v>
      </c>
      <c r="I2062" s="381">
        <v>28000</v>
      </c>
      <c r="J2062" s="381">
        <v>32000</v>
      </c>
      <c r="K2062" s="381">
        <v>36000</v>
      </c>
      <c r="L2062" s="381">
        <v>40000</v>
      </c>
      <c r="M2062" s="381">
        <v>43200</v>
      </c>
      <c r="N2062" s="381">
        <v>46400</v>
      </c>
      <c r="O2062" s="381">
        <v>49600</v>
      </c>
      <c r="P2062" s="381">
        <v>52800</v>
      </c>
      <c r="Q2062" s="381">
        <v>16800</v>
      </c>
      <c r="R2062" s="381">
        <v>19200</v>
      </c>
      <c r="S2062" s="381">
        <v>21600</v>
      </c>
      <c r="T2062" s="381">
        <v>24600</v>
      </c>
      <c r="U2062" s="381">
        <v>28780</v>
      </c>
      <c r="V2062" s="381">
        <v>32960</v>
      </c>
      <c r="W2062" s="381">
        <v>37140</v>
      </c>
      <c r="X2062" s="381">
        <v>41320</v>
      </c>
      <c r="Y2062" s="381">
        <v>44800</v>
      </c>
      <c r="Z2062" s="381">
        <v>51200</v>
      </c>
      <c r="AA2062" s="381">
        <v>57600</v>
      </c>
      <c r="AB2062" s="381">
        <v>64000</v>
      </c>
      <c r="AC2062" s="381">
        <v>69150</v>
      </c>
      <c r="AD2062" s="381">
        <v>74250</v>
      </c>
      <c r="AE2062" s="381">
        <v>79400</v>
      </c>
      <c r="AF2062" s="381">
        <v>84500</v>
      </c>
      <c r="AG2062" s="381">
        <v>8000</v>
      </c>
      <c r="AH2062" s="381" t="s">
        <v>2459</v>
      </c>
      <c r="AI2062" s="381" t="s">
        <v>8443</v>
      </c>
      <c r="AJ2062" s="381">
        <v>1</v>
      </c>
    </row>
    <row r="2063" spans="1:36">
      <c r="A2063" s="381" t="s">
        <v>558</v>
      </c>
      <c r="B2063" s="381" t="s">
        <v>8783</v>
      </c>
      <c r="C2063" s="381">
        <v>25</v>
      </c>
      <c r="D2063" s="381">
        <v>15</v>
      </c>
      <c r="E2063" s="381" t="s">
        <v>8761</v>
      </c>
      <c r="F2063" s="381" t="s">
        <v>8760</v>
      </c>
      <c r="G2063" s="381" t="s">
        <v>1517</v>
      </c>
      <c r="H2063" s="381">
        <v>66600</v>
      </c>
      <c r="I2063" s="381">
        <v>28000</v>
      </c>
      <c r="J2063" s="381">
        <v>32000</v>
      </c>
      <c r="K2063" s="381">
        <v>36000</v>
      </c>
      <c r="L2063" s="381">
        <v>40000</v>
      </c>
      <c r="M2063" s="381">
        <v>43200</v>
      </c>
      <c r="N2063" s="381">
        <v>46400</v>
      </c>
      <c r="O2063" s="381">
        <v>49600</v>
      </c>
      <c r="P2063" s="381">
        <v>52800</v>
      </c>
      <c r="Q2063" s="381">
        <v>16800</v>
      </c>
      <c r="R2063" s="381">
        <v>19200</v>
      </c>
      <c r="S2063" s="381">
        <v>21600</v>
      </c>
      <c r="T2063" s="381">
        <v>24600</v>
      </c>
      <c r="U2063" s="381">
        <v>28780</v>
      </c>
      <c r="V2063" s="381">
        <v>32960</v>
      </c>
      <c r="W2063" s="381">
        <v>37140</v>
      </c>
      <c r="X2063" s="381">
        <v>41320</v>
      </c>
      <c r="Y2063" s="381">
        <v>44800</v>
      </c>
      <c r="Z2063" s="381">
        <v>51200</v>
      </c>
      <c r="AA2063" s="381">
        <v>57600</v>
      </c>
      <c r="AB2063" s="381">
        <v>64000</v>
      </c>
      <c r="AC2063" s="381">
        <v>69150</v>
      </c>
      <c r="AD2063" s="381">
        <v>74250</v>
      </c>
      <c r="AE2063" s="381">
        <v>79400</v>
      </c>
      <c r="AF2063" s="381">
        <v>84500</v>
      </c>
      <c r="AG2063" s="381">
        <v>8000</v>
      </c>
      <c r="AH2063" s="381" t="s">
        <v>8782</v>
      </c>
      <c r="AI2063" s="381" t="s">
        <v>8443</v>
      </c>
      <c r="AJ2063" s="381">
        <v>1</v>
      </c>
    </row>
    <row r="2064" spans="1:36">
      <c r="A2064" s="381" t="s">
        <v>558</v>
      </c>
      <c r="B2064" s="381" t="s">
        <v>8781</v>
      </c>
      <c r="C2064" s="381">
        <v>25</v>
      </c>
      <c r="D2064" s="381">
        <v>15</v>
      </c>
      <c r="E2064" s="381" t="s">
        <v>8761</v>
      </c>
      <c r="F2064" s="381" t="s">
        <v>8760</v>
      </c>
      <c r="G2064" s="381" t="s">
        <v>1517</v>
      </c>
      <c r="H2064" s="381">
        <v>66600</v>
      </c>
      <c r="I2064" s="381">
        <v>28000</v>
      </c>
      <c r="J2064" s="381">
        <v>32000</v>
      </c>
      <c r="K2064" s="381">
        <v>36000</v>
      </c>
      <c r="L2064" s="381">
        <v>40000</v>
      </c>
      <c r="M2064" s="381">
        <v>43200</v>
      </c>
      <c r="N2064" s="381">
        <v>46400</v>
      </c>
      <c r="O2064" s="381">
        <v>49600</v>
      </c>
      <c r="P2064" s="381">
        <v>52800</v>
      </c>
      <c r="Q2064" s="381">
        <v>16800</v>
      </c>
      <c r="R2064" s="381">
        <v>19200</v>
      </c>
      <c r="S2064" s="381">
        <v>21600</v>
      </c>
      <c r="T2064" s="381">
        <v>24600</v>
      </c>
      <c r="U2064" s="381">
        <v>28780</v>
      </c>
      <c r="V2064" s="381">
        <v>32960</v>
      </c>
      <c r="W2064" s="381">
        <v>37140</v>
      </c>
      <c r="X2064" s="381">
        <v>41320</v>
      </c>
      <c r="Y2064" s="381">
        <v>44800</v>
      </c>
      <c r="Z2064" s="381">
        <v>51200</v>
      </c>
      <c r="AA2064" s="381">
        <v>57600</v>
      </c>
      <c r="AB2064" s="381">
        <v>64000</v>
      </c>
      <c r="AC2064" s="381">
        <v>69150</v>
      </c>
      <c r="AD2064" s="381">
        <v>74250</v>
      </c>
      <c r="AE2064" s="381">
        <v>79400</v>
      </c>
      <c r="AF2064" s="381">
        <v>84500</v>
      </c>
      <c r="AG2064" s="381">
        <v>8000</v>
      </c>
      <c r="AH2064" s="381" t="s">
        <v>8780</v>
      </c>
      <c r="AI2064" s="381" t="s">
        <v>8443</v>
      </c>
      <c r="AJ2064" s="381">
        <v>1</v>
      </c>
    </row>
    <row r="2065" spans="1:36">
      <c r="A2065" s="381" t="s">
        <v>558</v>
      </c>
      <c r="B2065" s="381" t="s">
        <v>8779</v>
      </c>
      <c r="C2065" s="381">
        <v>25</v>
      </c>
      <c r="D2065" s="381">
        <v>15</v>
      </c>
      <c r="E2065" s="381" t="s">
        <v>8761</v>
      </c>
      <c r="F2065" s="381" t="s">
        <v>8760</v>
      </c>
      <c r="G2065" s="381" t="s">
        <v>1517</v>
      </c>
      <c r="H2065" s="381">
        <v>66600</v>
      </c>
      <c r="I2065" s="381">
        <v>28000</v>
      </c>
      <c r="J2065" s="381">
        <v>32000</v>
      </c>
      <c r="K2065" s="381">
        <v>36000</v>
      </c>
      <c r="L2065" s="381">
        <v>40000</v>
      </c>
      <c r="M2065" s="381">
        <v>43200</v>
      </c>
      <c r="N2065" s="381">
        <v>46400</v>
      </c>
      <c r="O2065" s="381">
        <v>49600</v>
      </c>
      <c r="P2065" s="381">
        <v>52800</v>
      </c>
      <c r="Q2065" s="381">
        <v>16800</v>
      </c>
      <c r="R2065" s="381">
        <v>19200</v>
      </c>
      <c r="S2065" s="381">
        <v>21600</v>
      </c>
      <c r="T2065" s="381">
        <v>24600</v>
      </c>
      <c r="U2065" s="381">
        <v>28780</v>
      </c>
      <c r="V2065" s="381">
        <v>32960</v>
      </c>
      <c r="W2065" s="381">
        <v>37140</v>
      </c>
      <c r="X2065" s="381">
        <v>41320</v>
      </c>
      <c r="Y2065" s="381">
        <v>44800</v>
      </c>
      <c r="Z2065" s="381">
        <v>51200</v>
      </c>
      <c r="AA2065" s="381">
        <v>57600</v>
      </c>
      <c r="AB2065" s="381">
        <v>64000</v>
      </c>
      <c r="AC2065" s="381">
        <v>69150</v>
      </c>
      <c r="AD2065" s="381">
        <v>74250</v>
      </c>
      <c r="AE2065" s="381">
        <v>79400</v>
      </c>
      <c r="AF2065" s="381">
        <v>84500</v>
      </c>
      <c r="AG2065" s="381">
        <v>8000</v>
      </c>
      <c r="AH2065" s="381" t="s">
        <v>2500</v>
      </c>
      <c r="AI2065" s="381" t="s">
        <v>8443</v>
      </c>
      <c r="AJ2065" s="381">
        <v>1</v>
      </c>
    </row>
    <row r="2066" spans="1:36">
      <c r="A2066" s="381" t="s">
        <v>558</v>
      </c>
      <c r="B2066" s="381" t="s">
        <v>8778</v>
      </c>
      <c r="C2066" s="381">
        <v>25</v>
      </c>
      <c r="D2066" s="381">
        <v>15</v>
      </c>
      <c r="E2066" s="381" t="s">
        <v>8761</v>
      </c>
      <c r="F2066" s="381" t="s">
        <v>8760</v>
      </c>
      <c r="G2066" s="381" t="s">
        <v>1517</v>
      </c>
      <c r="H2066" s="381">
        <v>66600</v>
      </c>
      <c r="I2066" s="381">
        <v>28000</v>
      </c>
      <c r="J2066" s="381">
        <v>32000</v>
      </c>
      <c r="K2066" s="381">
        <v>36000</v>
      </c>
      <c r="L2066" s="381">
        <v>40000</v>
      </c>
      <c r="M2066" s="381">
        <v>43200</v>
      </c>
      <c r="N2066" s="381">
        <v>46400</v>
      </c>
      <c r="O2066" s="381">
        <v>49600</v>
      </c>
      <c r="P2066" s="381">
        <v>52800</v>
      </c>
      <c r="Q2066" s="381">
        <v>16800</v>
      </c>
      <c r="R2066" s="381">
        <v>19200</v>
      </c>
      <c r="S2066" s="381">
        <v>21600</v>
      </c>
      <c r="T2066" s="381">
        <v>24600</v>
      </c>
      <c r="U2066" s="381">
        <v>28780</v>
      </c>
      <c r="V2066" s="381">
        <v>32960</v>
      </c>
      <c r="W2066" s="381">
        <v>37140</v>
      </c>
      <c r="X2066" s="381">
        <v>41320</v>
      </c>
      <c r="Y2066" s="381">
        <v>44800</v>
      </c>
      <c r="Z2066" s="381">
        <v>51200</v>
      </c>
      <c r="AA2066" s="381">
        <v>57600</v>
      </c>
      <c r="AB2066" s="381">
        <v>64000</v>
      </c>
      <c r="AC2066" s="381">
        <v>69150</v>
      </c>
      <c r="AD2066" s="381">
        <v>74250</v>
      </c>
      <c r="AE2066" s="381">
        <v>79400</v>
      </c>
      <c r="AF2066" s="381">
        <v>84500</v>
      </c>
      <c r="AG2066" s="381">
        <v>9999</v>
      </c>
      <c r="AH2066" s="381" t="s">
        <v>8777</v>
      </c>
      <c r="AI2066" s="381" t="s">
        <v>8443</v>
      </c>
      <c r="AJ2066" s="381">
        <v>1</v>
      </c>
    </row>
    <row r="2067" spans="1:36">
      <c r="A2067" s="381" t="s">
        <v>558</v>
      </c>
      <c r="B2067" s="381" t="s">
        <v>8776</v>
      </c>
      <c r="C2067" s="381">
        <v>25</v>
      </c>
      <c r="D2067" s="381">
        <v>15</v>
      </c>
      <c r="E2067" s="381" t="s">
        <v>8761</v>
      </c>
      <c r="F2067" s="381" t="s">
        <v>8760</v>
      </c>
      <c r="G2067" s="381" t="s">
        <v>1517</v>
      </c>
      <c r="H2067" s="381">
        <v>66600</v>
      </c>
      <c r="I2067" s="381">
        <v>28000</v>
      </c>
      <c r="J2067" s="381">
        <v>32000</v>
      </c>
      <c r="K2067" s="381">
        <v>36000</v>
      </c>
      <c r="L2067" s="381">
        <v>40000</v>
      </c>
      <c r="M2067" s="381">
        <v>43200</v>
      </c>
      <c r="N2067" s="381">
        <v>46400</v>
      </c>
      <c r="O2067" s="381">
        <v>49600</v>
      </c>
      <c r="P2067" s="381">
        <v>52800</v>
      </c>
      <c r="Q2067" s="381">
        <v>16800</v>
      </c>
      <c r="R2067" s="381">
        <v>19200</v>
      </c>
      <c r="S2067" s="381">
        <v>21600</v>
      </c>
      <c r="T2067" s="381">
        <v>24600</v>
      </c>
      <c r="U2067" s="381">
        <v>28780</v>
      </c>
      <c r="V2067" s="381">
        <v>32960</v>
      </c>
      <c r="W2067" s="381">
        <v>37140</v>
      </c>
      <c r="X2067" s="381">
        <v>41320</v>
      </c>
      <c r="Y2067" s="381">
        <v>44800</v>
      </c>
      <c r="Z2067" s="381">
        <v>51200</v>
      </c>
      <c r="AA2067" s="381">
        <v>57600</v>
      </c>
      <c r="AB2067" s="381">
        <v>64000</v>
      </c>
      <c r="AC2067" s="381">
        <v>69150</v>
      </c>
      <c r="AD2067" s="381">
        <v>74250</v>
      </c>
      <c r="AE2067" s="381">
        <v>79400</v>
      </c>
      <c r="AF2067" s="381">
        <v>84500</v>
      </c>
      <c r="AG2067" s="381">
        <v>8000</v>
      </c>
      <c r="AH2067" s="381" t="s">
        <v>8775</v>
      </c>
      <c r="AI2067" s="381" t="s">
        <v>8443</v>
      </c>
      <c r="AJ2067" s="381">
        <v>1</v>
      </c>
    </row>
    <row r="2068" spans="1:36">
      <c r="A2068" s="381" t="s">
        <v>558</v>
      </c>
      <c r="B2068" s="381" t="s">
        <v>8774</v>
      </c>
      <c r="C2068" s="381">
        <v>25</v>
      </c>
      <c r="D2068" s="381">
        <v>15</v>
      </c>
      <c r="E2068" s="381" t="s">
        <v>8761</v>
      </c>
      <c r="F2068" s="381" t="s">
        <v>8760</v>
      </c>
      <c r="G2068" s="381" t="s">
        <v>1517</v>
      </c>
      <c r="H2068" s="381">
        <v>66600</v>
      </c>
      <c r="I2068" s="381">
        <v>28000</v>
      </c>
      <c r="J2068" s="381">
        <v>32000</v>
      </c>
      <c r="K2068" s="381">
        <v>36000</v>
      </c>
      <c r="L2068" s="381">
        <v>40000</v>
      </c>
      <c r="M2068" s="381">
        <v>43200</v>
      </c>
      <c r="N2068" s="381">
        <v>46400</v>
      </c>
      <c r="O2068" s="381">
        <v>49600</v>
      </c>
      <c r="P2068" s="381">
        <v>52800</v>
      </c>
      <c r="Q2068" s="381">
        <v>16800</v>
      </c>
      <c r="R2068" s="381">
        <v>19200</v>
      </c>
      <c r="S2068" s="381">
        <v>21600</v>
      </c>
      <c r="T2068" s="381">
        <v>24600</v>
      </c>
      <c r="U2068" s="381">
        <v>28780</v>
      </c>
      <c r="V2068" s="381">
        <v>32960</v>
      </c>
      <c r="W2068" s="381">
        <v>37140</v>
      </c>
      <c r="X2068" s="381">
        <v>41320</v>
      </c>
      <c r="Y2068" s="381">
        <v>44800</v>
      </c>
      <c r="Z2068" s="381">
        <v>51200</v>
      </c>
      <c r="AA2068" s="381">
        <v>57600</v>
      </c>
      <c r="AB2068" s="381">
        <v>64000</v>
      </c>
      <c r="AC2068" s="381">
        <v>69150</v>
      </c>
      <c r="AD2068" s="381">
        <v>74250</v>
      </c>
      <c r="AE2068" s="381">
        <v>79400</v>
      </c>
      <c r="AF2068" s="381">
        <v>84500</v>
      </c>
      <c r="AG2068" s="381">
        <v>9999</v>
      </c>
      <c r="AH2068" s="381" t="s">
        <v>6337</v>
      </c>
      <c r="AI2068" s="381" t="s">
        <v>8443</v>
      </c>
      <c r="AJ2068" s="381">
        <v>1</v>
      </c>
    </row>
    <row r="2069" spans="1:36">
      <c r="A2069" s="381" t="s">
        <v>558</v>
      </c>
      <c r="B2069" s="381" t="s">
        <v>8773</v>
      </c>
      <c r="C2069" s="381">
        <v>25</v>
      </c>
      <c r="D2069" s="381">
        <v>15</v>
      </c>
      <c r="E2069" s="381" t="s">
        <v>8761</v>
      </c>
      <c r="F2069" s="381" t="s">
        <v>8760</v>
      </c>
      <c r="G2069" s="381" t="s">
        <v>1517</v>
      </c>
      <c r="H2069" s="381">
        <v>66600</v>
      </c>
      <c r="I2069" s="381">
        <v>28000</v>
      </c>
      <c r="J2069" s="381">
        <v>32000</v>
      </c>
      <c r="K2069" s="381">
        <v>36000</v>
      </c>
      <c r="L2069" s="381">
        <v>40000</v>
      </c>
      <c r="M2069" s="381">
        <v>43200</v>
      </c>
      <c r="N2069" s="381">
        <v>46400</v>
      </c>
      <c r="O2069" s="381">
        <v>49600</v>
      </c>
      <c r="P2069" s="381">
        <v>52800</v>
      </c>
      <c r="Q2069" s="381">
        <v>16800</v>
      </c>
      <c r="R2069" s="381">
        <v>19200</v>
      </c>
      <c r="S2069" s="381">
        <v>21600</v>
      </c>
      <c r="T2069" s="381">
        <v>24600</v>
      </c>
      <c r="U2069" s="381">
        <v>28780</v>
      </c>
      <c r="V2069" s="381">
        <v>32960</v>
      </c>
      <c r="W2069" s="381">
        <v>37140</v>
      </c>
      <c r="X2069" s="381">
        <v>41320</v>
      </c>
      <c r="Y2069" s="381">
        <v>44800</v>
      </c>
      <c r="Z2069" s="381">
        <v>51200</v>
      </c>
      <c r="AA2069" s="381">
        <v>57600</v>
      </c>
      <c r="AB2069" s="381">
        <v>64000</v>
      </c>
      <c r="AC2069" s="381">
        <v>69150</v>
      </c>
      <c r="AD2069" s="381">
        <v>74250</v>
      </c>
      <c r="AE2069" s="381">
        <v>79400</v>
      </c>
      <c r="AF2069" s="381">
        <v>84500</v>
      </c>
      <c r="AG2069" s="381">
        <v>9999</v>
      </c>
      <c r="AH2069" s="381" t="s">
        <v>2209</v>
      </c>
      <c r="AI2069" s="381" t="s">
        <v>8443</v>
      </c>
      <c r="AJ2069" s="381">
        <v>1</v>
      </c>
    </row>
    <row r="2070" spans="1:36">
      <c r="A2070" s="381" t="s">
        <v>558</v>
      </c>
      <c r="B2070" s="381" t="s">
        <v>8772</v>
      </c>
      <c r="C2070" s="381">
        <v>25</v>
      </c>
      <c r="D2070" s="381">
        <v>15</v>
      </c>
      <c r="E2070" s="381" t="s">
        <v>8761</v>
      </c>
      <c r="F2070" s="381" t="s">
        <v>8760</v>
      </c>
      <c r="G2070" s="381" t="s">
        <v>1517</v>
      </c>
      <c r="H2070" s="381">
        <v>66600</v>
      </c>
      <c r="I2070" s="381">
        <v>28000</v>
      </c>
      <c r="J2070" s="381">
        <v>32000</v>
      </c>
      <c r="K2070" s="381">
        <v>36000</v>
      </c>
      <c r="L2070" s="381">
        <v>40000</v>
      </c>
      <c r="M2070" s="381">
        <v>43200</v>
      </c>
      <c r="N2070" s="381">
        <v>46400</v>
      </c>
      <c r="O2070" s="381">
        <v>49600</v>
      </c>
      <c r="P2070" s="381">
        <v>52800</v>
      </c>
      <c r="Q2070" s="381">
        <v>16800</v>
      </c>
      <c r="R2070" s="381">
        <v>19200</v>
      </c>
      <c r="S2070" s="381">
        <v>21600</v>
      </c>
      <c r="T2070" s="381">
        <v>24600</v>
      </c>
      <c r="U2070" s="381">
        <v>28780</v>
      </c>
      <c r="V2070" s="381">
        <v>32960</v>
      </c>
      <c r="W2070" s="381">
        <v>37140</v>
      </c>
      <c r="X2070" s="381">
        <v>41320</v>
      </c>
      <c r="Y2070" s="381">
        <v>44800</v>
      </c>
      <c r="Z2070" s="381">
        <v>51200</v>
      </c>
      <c r="AA2070" s="381">
        <v>57600</v>
      </c>
      <c r="AB2070" s="381">
        <v>64000</v>
      </c>
      <c r="AC2070" s="381">
        <v>69150</v>
      </c>
      <c r="AD2070" s="381">
        <v>74250</v>
      </c>
      <c r="AE2070" s="381">
        <v>79400</v>
      </c>
      <c r="AF2070" s="381">
        <v>84500</v>
      </c>
      <c r="AG2070" s="381">
        <v>8000</v>
      </c>
      <c r="AH2070" s="381" t="s">
        <v>8771</v>
      </c>
      <c r="AI2070" s="381" t="s">
        <v>8443</v>
      </c>
      <c r="AJ2070" s="381">
        <v>1</v>
      </c>
    </row>
    <row r="2071" spans="1:36">
      <c r="A2071" s="381" t="s">
        <v>558</v>
      </c>
      <c r="B2071" s="381" t="s">
        <v>8770</v>
      </c>
      <c r="C2071" s="381">
        <v>25</v>
      </c>
      <c r="D2071" s="381">
        <v>15</v>
      </c>
      <c r="E2071" s="381" t="s">
        <v>8761</v>
      </c>
      <c r="F2071" s="381" t="s">
        <v>8760</v>
      </c>
      <c r="G2071" s="381" t="s">
        <v>1517</v>
      </c>
      <c r="H2071" s="381">
        <v>66600</v>
      </c>
      <c r="I2071" s="381">
        <v>28000</v>
      </c>
      <c r="J2071" s="381">
        <v>32000</v>
      </c>
      <c r="K2071" s="381">
        <v>36000</v>
      </c>
      <c r="L2071" s="381">
        <v>40000</v>
      </c>
      <c r="M2071" s="381">
        <v>43200</v>
      </c>
      <c r="N2071" s="381">
        <v>46400</v>
      </c>
      <c r="O2071" s="381">
        <v>49600</v>
      </c>
      <c r="P2071" s="381">
        <v>52800</v>
      </c>
      <c r="Q2071" s="381">
        <v>16800</v>
      </c>
      <c r="R2071" s="381">
        <v>19200</v>
      </c>
      <c r="S2071" s="381">
        <v>21600</v>
      </c>
      <c r="T2071" s="381">
        <v>24600</v>
      </c>
      <c r="U2071" s="381">
        <v>28780</v>
      </c>
      <c r="V2071" s="381">
        <v>32960</v>
      </c>
      <c r="W2071" s="381">
        <v>37140</v>
      </c>
      <c r="X2071" s="381">
        <v>41320</v>
      </c>
      <c r="Y2071" s="381">
        <v>44800</v>
      </c>
      <c r="Z2071" s="381">
        <v>51200</v>
      </c>
      <c r="AA2071" s="381">
        <v>57600</v>
      </c>
      <c r="AB2071" s="381">
        <v>64000</v>
      </c>
      <c r="AC2071" s="381">
        <v>69150</v>
      </c>
      <c r="AD2071" s="381">
        <v>74250</v>
      </c>
      <c r="AE2071" s="381">
        <v>79400</v>
      </c>
      <c r="AF2071" s="381">
        <v>84500</v>
      </c>
      <c r="AG2071" s="381">
        <v>8000</v>
      </c>
      <c r="AH2071" s="381" t="s">
        <v>8769</v>
      </c>
      <c r="AI2071" s="381" t="s">
        <v>8443</v>
      </c>
      <c r="AJ2071" s="381">
        <v>1</v>
      </c>
    </row>
    <row r="2072" spans="1:36">
      <c r="A2072" s="381" t="s">
        <v>558</v>
      </c>
      <c r="B2072" s="381" t="s">
        <v>8768</v>
      </c>
      <c r="C2072" s="381">
        <v>25</v>
      </c>
      <c r="D2072" s="381">
        <v>15</v>
      </c>
      <c r="E2072" s="381" t="s">
        <v>8761</v>
      </c>
      <c r="F2072" s="381" t="s">
        <v>8760</v>
      </c>
      <c r="G2072" s="381" t="s">
        <v>1517</v>
      </c>
      <c r="H2072" s="381">
        <v>66600</v>
      </c>
      <c r="I2072" s="381">
        <v>28000</v>
      </c>
      <c r="J2072" s="381">
        <v>32000</v>
      </c>
      <c r="K2072" s="381">
        <v>36000</v>
      </c>
      <c r="L2072" s="381">
        <v>40000</v>
      </c>
      <c r="M2072" s="381">
        <v>43200</v>
      </c>
      <c r="N2072" s="381">
        <v>46400</v>
      </c>
      <c r="O2072" s="381">
        <v>49600</v>
      </c>
      <c r="P2072" s="381">
        <v>52800</v>
      </c>
      <c r="Q2072" s="381">
        <v>16800</v>
      </c>
      <c r="R2072" s="381">
        <v>19200</v>
      </c>
      <c r="S2072" s="381">
        <v>21600</v>
      </c>
      <c r="T2072" s="381">
        <v>24600</v>
      </c>
      <c r="U2072" s="381">
        <v>28780</v>
      </c>
      <c r="V2072" s="381">
        <v>32960</v>
      </c>
      <c r="W2072" s="381">
        <v>37140</v>
      </c>
      <c r="X2072" s="381">
        <v>41320</v>
      </c>
      <c r="Y2072" s="381">
        <v>44800</v>
      </c>
      <c r="Z2072" s="381">
        <v>51200</v>
      </c>
      <c r="AA2072" s="381">
        <v>57600</v>
      </c>
      <c r="AB2072" s="381">
        <v>64000</v>
      </c>
      <c r="AC2072" s="381">
        <v>69150</v>
      </c>
      <c r="AD2072" s="381">
        <v>74250</v>
      </c>
      <c r="AE2072" s="381">
        <v>79400</v>
      </c>
      <c r="AF2072" s="381">
        <v>84500</v>
      </c>
      <c r="AG2072" s="381">
        <v>8000</v>
      </c>
      <c r="AH2072" s="381" t="s">
        <v>8767</v>
      </c>
      <c r="AI2072" s="381" t="s">
        <v>8443</v>
      </c>
      <c r="AJ2072" s="381">
        <v>1</v>
      </c>
    </row>
    <row r="2073" spans="1:36">
      <c r="A2073" s="381" t="s">
        <v>558</v>
      </c>
      <c r="B2073" s="381" t="s">
        <v>8766</v>
      </c>
      <c r="C2073" s="381">
        <v>25</v>
      </c>
      <c r="D2073" s="381">
        <v>15</v>
      </c>
      <c r="E2073" s="381" t="s">
        <v>8761</v>
      </c>
      <c r="F2073" s="381" t="s">
        <v>8760</v>
      </c>
      <c r="G2073" s="381" t="s">
        <v>1517</v>
      </c>
      <c r="H2073" s="381">
        <v>66600</v>
      </c>
      <c r="I2073" s="381">
        <v>28000</v>
      </c>
      <c r="J2073" s="381">
        <v>32000</v>
      </c>
      <c r="K2073" s="381">
        <v>36000</v>
      </c>
      <c r="L2073" s="381">
        <v>40000</v>
      </c>
      <c r="M2073" s="381">
        <v>43200</v>
      </c>
      <c r="N2073" s="381">
        <v>46400</v>
      </c>
      <c r="O2073" s="381">
        <v>49600</v>
      </c>
      <c r="P2073" s="381">
        <v>52800</v>
      </c>
      <c r="Q2073" s="381">
        <v>16800</v>
      </c>
      <c r="R2073" s="381">
        <v>19200</v>
      </c>
      <c r="S2073" s="381">
        <v>21600</v>
      </c>
      <c r="T2073" s="381">
        <v>24600</v>
      </c>
      <c r="U2073" s="381">
        <v>28780</v>
      </c>
      <c r="V2073" s="381">
        <v>32960</v>
      </c>
      <c r="W2073" s="381">
        <v>37140</v>
      </c>
      <c r="X2073" s="381">
        <v>41320</v>
      </c>
      <c r="Y2073" s="381">
        <v>44800</v>
      </c>
      <c r="Z2073" s="381">
        <v>51200</v>
      </c>
      <c r="AA2073" s="381">
        <v>57600</v>
      </c>
      <c r="AB2073" s="381">
        <v>64000</v>
      </c>
      <c r="AC2073" s="381">
        <v>69150</v>
      </c>
      <c r="AD2073" s="381">
        <v>74250</v>
      </c>
      <c r="AE2073" s="381">
        <v>79400</v>
      </c>
      <c r="AF2073" s="381">
        <v>84500</v>
      </c>
      <c r="AG2073" s="381">
        <v>9999</v>
      </c>
      <c r="AH2073" s="381" t="s">
        <v>8765</v>
      </c>
      <c r="AI2073" s="381" t="s">
        <v>8443</v>
      </c>
      <c r="AJ2073" s="381">
        <v>1</v>
      </c>
    </row>
    <row r="2074" spans="1:36">
      <c r="A2074" s="381" t="s">
        <v>558</v>
      </c>
      <c r="B2074" s="381" t="s">
        <v>8764</v>
      </c>
      <c r="C2074" s="381">
        <v>25</v>
      </c>
      <c r="D2074" s="381">
        <v>15</v>
      </c>
      <c r="E2074" s="381" t="s">
        <v>8761</v>
      </c>
      <c r="F2074" s="381" t="s">
        <v>8760</v>
      </c>
      <c r="G2074" s="381" t="s">
        <v>1517</v>
      </c>
      <c r="H2074" s="381">
        <v>66600</v>
      </c>
      <c r="I2074" s="381">
        <v>28000</v>
      </c>
      <c r="J2074" s="381">
        <v>32000</v>
      </c>
      <c r="K2074" s="381">
        <v>36000</v>
      </c>
      <c r="L2074" s="381">
        <v>40000</v>
      </c>
      <c r="M2074" s="381">
        <v>43200</v>
      </c>
      <c r="N2074" s="381">
        <v>46400</v>
      </c>
      <c r="O2074" s="381">
        <v>49600</v>
      </c>
      <c r="P2074" s="381">
        <v>52800</v>
      </c>
      <c r="Q2074" s="381">
        <v>16800</v>
      </c>
      <c r="R2074" s="381">
        <v>19200</v>
      </c>
      <c r="S2074" s="381">
        <v>21600</v>
      </c>
      <c r="T2074" s="381">
        <v>24600</v>
      </c>
      <c r="U2074" s="381">
        <v>28780</v>
      </c>
      <c r="V2074" s="381">
        <v>32960</v>
      </c>
      <c r="W2074" s="381">
        <v>37140</v>
      </c>
      <c r="X2074" s="381">
        <v>41320</v>
      </c>
      <c r="Y2074" s="381">
        <v>44800</v>
      </c>
      <c r="Z2074" s="381">
        <v>51200</v>
      </c>
      <c r="AA2074" s="381">
        <v>57600</v>
      </c>
      <c r="AB2074" s="381">
        <v>64000</v>
      </c>
      <c r="AC2074" s="381">
        <v>69150</v>
      </c>
      <c r="AD2074" s="381">
        <v>74250</v>
      </c>
      <c r="AE2074" s="381">
        <v>79400</v>
      </c>
      <c r="AF2074" s="381">
        <v>84500</v>
      </c>
      <c r="AG2074" s="381">
        <v>8000</v>
      </c>
      <c r="AH2074" s="381" t="s">
        <v>8763</v>
      </c>
      <c r="AI2074" s="381" t="s">
        <v>8443</v>
      </c>
      <c r="AJ2074" s="381">
        <v>1</v>
      </c>
    </row>
    <row r="2075" spans="1:36">
      <c r="A2075" s="381" t="s">
        <v>558</v>
      </c>
      <c r="B2075" s="381" t="s">
        <v>8762</v>
      </c>
      <c r="C2075" s="381">
        <v>25</v>
      </c>
      <c r="D2075" s="381">
        <v>15</v>
      </c>
      <c r="E2075" s="381" t="s">
        <v>8761</v>
      </c>
      <c r="F2075" s="381" t="s">
        <v>8760</v>
      </c>
      <c r="G2075" s="381" t="s">
        <v>1517</v>
      </c>
      <c r="H2075" s="381">
        <v>66600</v>
      </c>
      <c r="I2075" s="381">
        <v>28000</v>
      </c>
      <c r="J2075" s="381">
        <v>32000</v>
      </c>
      <c r="K2075" s="381">
        <v>36000</v>
      </c>
      <c r="L2075" s="381">
        <v>40000</v>
      </c>
      <c r="M2075" s="381">
        <v>43200</v>
      </c>
      <c r="N2075" s="381">
        <v>46400</v>
      </c>
      <c r="O2075" s="381">
        <v>49600</v>
      </c>
      <c r="P2075" s="381">
        <v>52800</v>
      </c>
      <c r="Q2075" s="381">
        <v>16800</v>
      </c>
      <c r="R2075" s="381">
        <v>19200</v>
      </c>
      <c r="S2075" s="381">
        <v>21600</v>
      </c>
      <c r="T2075" s="381">
        <v>24600</v>
      </c>
      <c r="U2075" s="381">
        <v>28780</v>
      </c>
      <c r="V2075" s="381">
        <v>32960</v>
      </c>
      <c r="W2075" s="381">
        <v>37140</v>
      </c>
      <c r="X2075" s="381">
        <v>41320</v>
      </c>
      <c r="Y2075" s="381">
        <v>44800</v>
      </c>
      <c r="Z2075" s="381">
        <v>51200</v>
      </c>
      <c r="AA2075" s="381">
        <v>57600</v>
      </c>
      <c r="AB2075" s="381">
        <v>64000</v>
      </c>
      <c r="AC2075" s="381">
        <v>69150</v>
      </c>
      <c r="AD2075" s="381">
        <v>74250</v>
      </c>
      <c r="AE2075" s="381">
        <v>79400</v>
      </c>
      <c r="AF2075" s="381">
        <v>84500</v>
      </c>
      <c r="AG2075" s="381">
        <v>9999</v>
      </c>
      <c r="AH2075" s="381" t="s">
        <v>8759</v>
      </c>
      <c r="AI2075" s="381" t="s">
        <v>8443</v>
      </c>
      <c r="AJ2075" s="381">
        <v>1</v>
      </c>
    </row>
    <row r="2076" spans="1:36">
      <c r="A2076" s="381" t="s">
        <v>558</v>
      </c>
      <c r="B2076" s="381" t="s">
        <v>8758</v>
      </c>
      <c r="C2076" s="381">
        <v>25</v>
      </c>
      <c r="D2076" s="381">
        <v>17</v>
      </c>
      <c r="E2076" s="381" t="s">
        <v>6205</v>
      </c>
      <c r="F2076" s="381" t="s">
        <v>6204</v>
      </c>
      <c r="G2076" s="381" t="s">
        <v>1926</v>
      </c>
      <c r="H2076" s="381">
        <v>103400</v>
      </c>
      <c r="I2076" s="381">
        <v>36200</v>
      </c>
      <c r="J2076" s="381">
        <v>41400</v>
      </c>
      <c r="K2076" s="381">
        <v>46550</v>
      </c>
      <c r="L2076" s="381">
        <v>51700</v>
      </c>
      <c r="M2076" s="381">
        <v>55850</v>
      </c>
      <c r="N2076" s="381">
        <v>60000</v>
      </c>
      <c r="O2076" s="381">
        <v>64150</v>
      </c>
      <c r="P2076" s="381">
        <v>68250</v>
      </c>
      <c r="Q2076" s="381">
        <v>21700</v>
      </c>
      <c r="R2076" s="381">
        <v>24800</v>
      </c>
      <c r="S2076" s="381">
        <v>27900</v>
      </c>
      <c r="T2076" s="381">
        <v>31000</v>
      </c>
      <c r="U2076" s="381">
        <v>33500</v>
      </c>
      <c r="V2076" s="381">
        <v>36000</v>
      </c>
      <c r="W2076" s="381">
        <v>38450</v>
      </c>
      <c r="X2076" s="381">
        <v>41320</v>
      </c>
      <c r="Y2076" s="381">
        <v>54750</v>
      </c>
      <c r="Z2076" s="381">
        <v>62550</v>
      </c>
      <c r="AA2076" s="381">
        <v>70350</v>
      </c>
      <c r="AB2076" s="381">
        <v>78150</v>
      </c>
      <c r="AC2076" s="381">
        <v>84450</v>
      </c>
      <c r="AD2076" s="381">
        <v>90700</v>
      </c>
      <c r="AE2076" s="381">
        <v>96950</v>
      </c>
      <c r="AF2076" s="381">
        <v>103200</v>
      </c>
      <c r="AG2076" s="381">
        <v>1120</v>
      </c>
      <c r="AH2076" s="381" t="s">
        <v>8757</v>
      </c>
      <c r="AI2076" s="381" t="s">
        <v>8443</v>
      </c>
      <c r="AJ2076" s="381">
        <v>1</v>
      </c>
    </row>
    <row r="2077" spans="1:36">
      <c r="A2077" s="381" t="s">
        <v>558</v>
      </c>
      <c r="B2077" s="381" t="s">
        <v>8756</v>
      </c>
      <c r="C2077" s="381">
        <v>25</v>
      </c>
      <c r="D2077" s="381">
        <v>17</v>
      </c>
      <c r="E2077" s="381" t="s">
        <v>6205</v>
      </c>
      <c r="F2077" s="381" t="s">
        <v>6204</v>
      </c>
      <c r="G2077" s="381" t="s">
        <v>1926</v>
      </c>
      <c r="H2077" s="381">
        <v>103400</v>
      </c>
      <c r="I2077" s="381">
        <v>36200</v>
      </c>
      <c r="J2077" s="381">
        <v>41400</v>
      </c>
      <c r="K2077" s="381">
        <v>46550</v>
      </c>
      <c r="L2077" s="381">
        <v>51700</v>
      </c>
      <c r="M2077" s="381">
        <v>55850</v>
      </c>
      <c r="N2077" s="381">
        <v>60000</v>
      </c>
      <c r="O2077" s="381">
        <v>64150</v>
      </c>
      <c r="P2077" s="381">
        <v>68250</v>
      </c>
      <c r="Q2077" s="381">
        <v>21700</v>
      </c>
      <c r="R2077" s="381">
        <v>24800</v>
      </c>
      <c r="S2077" s="381">
        <v>27900</v>
      </c>
      <c r="T2077" s="381">
        <v>31000</v>
      </c>
      <c r="U2077" s="381">
        <v>33500</v>
      </c>
      <c r="V2077" s="381">
        <v>36000</v>
      </c>
      <c r="W2077" s="381">
        <v>38450</v>
      </c>
      <c r="X2077" s="381">
        <v>41320</v>
      </c>
      <c r="Y2077" s="381">
        <v>54750</v>
      </c>
      <c r="Z2077" s="381">
        <v>62550</v>
      </c>
      <c r="AA2077" s="381">
        <v>70350</v>
      </c>
      <c r="AB2077" s="381">
        <v>78150</v>
      </c>
      <c r="AC2077" s="381">
        <v>84450</v>
      </c>
      <c r="AD2077" s="381">
        <v>90700</v>
      </c>
      <c r="AE2077" s="381">
        <v>96950</v>
      </c>
      <c r="AF2077" s="381">
        <v>103200</v>
      </c>
      <c r="AG2077" s="381">
        <v>1120</v>
      </c>
      <c r="AH2077" s="381" t="s">
        <v>2588</v>
      </c>
      <c r="AI2077" s="381" t="s">
        <v>8443</v>
      </c>
      <c r="AJ2077" s="381">
        <v>1</v>
      </c>
    </row>
    <row r="2078" spans="1:36">
      <c r="A2078" s="381" t="s">
        <v>558</v>
      </c>
      <c r="B2078" s="381" t="s">
        <v>8755</v>
      </c>
      <c r="C2078" s="381">
        <v>25</v>
      </c>
      <c r="D2078" s="381">
        <v>17</v>
      </c>
      <c r="E2078" s="381" t="s">
        <v>6205</v>
      </c>
      <c r="F2078" s="381" t="s">
        <v>6204</v>
      </c>
      <c r="G2078" s="381" t="s">
        <v>1926</v>
      </c>
      <c r="H2078" s="381">
        <v>103400</v>
      </c>
      <c r="I2078" s="381">
        <v>36200</v>
      </c>
      <c r="J2078" s="381">
        <v>41400</v>
      </c>
      <c r="K2078" s="381">
        <v>46550</v>
      </c>
      <c r="L2078" s="381">
        <v>51700</v>
      </c>
      <c r="M2078" s="381">
        <v>55850</v>
      </c>
      <c r="N2078" s="381">
        <v>60000</v>
      </c>
      <c r="O2078" s="381">
        <v>64150</v>
      </c>
      <c r="P2078" s="381">
        <v>68250</v>
      </c>
      <c r="Q2078" s="381">
        <v>21700</v>
      </c>
      <c r="R2078" s="381">
        <v>24800</v>
      </c>
      <c r="S2078" s="381">
        <v>27900</v>
      </c>
      <c r="T2078" s="381">
        <v>31000</v>
      </c>
      <c r="U2078" s="381">
        <v>33500</v>
      </c>
      <c r="V2078" s="381">
        <v>36000</v>
      </c>
      <c r="W2078" s="381">
        <v>38450</v>
      </c>
      <c r="X2078" s="381">
        <v>41320</v>
      </c>
      <c r="Y2078" s="381">
        <v>54750</v>
      </c>
      <c r="Z2078" s="381">
        <v>62550</v>
      </c>
      <c r="AA2078" s="381">
        <v>70350</v>
      </c>
      <c r="AB2078" s="381">
        <v>78150</v>
      </c>
      <c r="AC2078" s="381">
        <v>84450</v>
      </c>
      <c r="AD2078" s="381">
        <v>90700</v>
      </c>
      <c r="AE2078" s="381">
        <v>96950</v>
      </c>
      <c r="AF2078" s="381">
        <v>103200</v>
      </c>
      <c r="AG2078" s="381">
        <v>2600</v>
      </c>
      <c r="AH2078" s="381" t="s">
        <v>8754</v>
      </c>
      <c r="AI2078" s="381" t="s">
        <v>8443</v>
      </c>
      <c r="AJ2078" s="381">
        <v>1</v>
      </c>
    </row>
    <row r="2079" spans="1:36">
      <c r="A2079" s="381" t="s">
        <v>558</v>
      </c>
      <c r="B2079" s="381" t="s">
        <v>8753</v>
      </c>
      <c r="C2079" s="381">
        <v>25</v>
      </c>
      <c r="D2079" s="381">
        <v>17</v>
      </c>
      <c r="E2079" s="381" t="s">
        <v>6205</v>
      </c>
      <c r="F2079" s="381" t="s">
        <v>6204</v>
      </c>
      <c r="G2079" s="381" t="s">
        <v>1926</v>
      </c>
      <c r="H2079" s="381">
        <v>103400</v>
      </c>
      <c r="I2079" s="381">
        <v>36200</v>
      </c>
      <c r="J2079" s="381">
        <v>41400</v>
      </c>
      <c r="K2079" s="381">
        <v>46550</v>
      </c>
      <c r="L2079" s="381">
        <v>51700</v>
      </c>
      <c r="M2079" s="381">
        <v>55850</v>
      </c>
      <c r="N2079" s="381">
        <v>60000</v>
      </c>
      <c r="O2079" s="381">
        <v>64150</v>
      </c>
      <c r="P2079" s="381">
        <v>68250</v>
      </c>
      <c r="Q2079" s="381">
        <v>21700</v>
      </c>
      <c r="R2079" s="381">
        <v>24800</v>
      </c>
      <c r="S2079" s="381">
        <v>27900</v>
      </c>
      <c r="T2079" s="381">
        <v>31000</v>
      </c>
      <c r="U2079" s="381">
        <v>33500</v>
      </c>
      <c r="V2079" s="381">
        <v>36000</v>
      </c>
      <c r="W2079" s="381">
        <v>38450</v>
      </c>
      <c r="X2079" s="381">
        <v>41320</v>
      </c>
      <c r="Y2079" s="381">
        <v>54750</v>
      </c>
      <c r="Z2079" s="381">
        <v>62550</v>
      </c>
      <c r="AA2079" s="381">
        <v>70350</v>
      </c>
      <c r="AB2079" s="381">
        <v>78150</v>
      </c>
      <c r="AC2079" s="381">
        <v>84450</v>
      </c>
      <c r="AD2079" s="381">
        <v>90700</v>
      </c>
      <c r="AE2079" s="381">
        <v>96950</v>
      </c>
      <c r="AF2079" s="381">
        <v>103200</v>
      </c>
      <c r="AG2079" s="381">
        <v>1120</v>
      </c>
      <c r="AH2079" s="381" t="s">
        <v>6453</v>
      </c>
      <c r="AI2079" s="381" t="s">
        <v>8443</v>
      </c>
      <c r="AJ2079" s="381">
        <v>1</v>
      </c>
    </row>
    <row r="2080" spans="1:36">
      <c r="A2080" s="381" t="s">
        <v>558</v>
      </c>
      <c r="B2080" s="381" t="s">
        <v>8752</v>
      </c>
      <c r="C2080" s="381">
        <v>25</v>
      </c>
      <c r="D2080" s="381">
        <v>17</v>
      </c>
      <c r="E2080" s="381" t="s">
        <v>6205</v>
      </c>
      <c r="F2080" s="381" t="s">
        <v>6204</v>
      </c>
      <c r="G2080" s="381" t="s">
        <v>1926</v>
      </c>
      <c r="H2080" s="381">
        <v>103400</v>
      </c>
      <c r="I2080" s="381">
        <v>36200</v>
      </c>
      <c r="J2080" s="381">
        <v>41400</v>
      </c>
      <c r="K2080" s="381">
        <v>46550</v>
      </c>
      <c r="L2080" s="381">
        <v>51700</v>
      </c>
      <c r="M2080" s="381">
        <v>55850</v>
      </c>
      <c r="N2080" s="381">
        <v>60000</v>
      </c>
      <c r="O2080" s="381">
        <v>64150</v>
      </c>
      <c r="P2080" s="381">
        <v>68250</v>
      </c>
      <c r="Q2080" s="381">
        <v>21700</v>
      </c>
      <c r="R2080" s="381">
        <v>24800</v>
      </c>
      <c r="S2080" s="381">
        <v>27900</v>
      </c>
      <c r="T2080" s="381">
        <v>31000</v>
      </c>
      <c r="U2080" s="381">
        <v>33500</v>
      </c>
      <c r="V2080" s="381">
        <v>36000</v>
      </c>
      <c r="W2080" s="381">
        <v>38450</v>
      </c>
      <c r="X2080" s="381">
        <v>41320</v>
      </c>
      <c r="Y2080" s="381">
        <v>54750</v>
      </c>
      <c r="Z2080" s="381">
        <v>62550</v>
      </c>
      <c r="AA2080" s="381">
        <v>70350</v>
      </c>
      <c r="AB2080" s="381">
        <v>78150</v>
      </c>
      <c r="AC2080" s="381">
        <v>84450</v>
      </c>
      <c r="AD2080" s="381">
        <v>90700</v>
      </c>
      <c r="AE2080" s="381">
        <v>96950</v>
      </c>
      <c r="AF2080" s="381">
        <v>103200</v>
      </c>
      <c r="AG2080" s="381">
        <v>1120</v>
      </c>
      <c r="AH2080" s="381" t="s">
        <v>8751</v>
      </c>
      <c r="AI2080" s="381" t="s">
        <v>8443</v>
      </c>
      <c r="AJ2080" s="381">
        <v>1</v>
      </c>
    </row>
    <row r="2081" spans="1:36">
      <c r="A2081" s="381" t="s">
        <v>558</v>
      </c>
      <c r="B2081" s="381" t="s">
        <v>8750</v>
      </c>
      <c r="C2081" s="381">
        <v>25</v>
      </c>
      <c r="D2081" s="381">
        <v>17</v>
      </c>
      <c r="E2081" s="381" t="s">
        <v>6205</v>
      </c>
      <c r="F2081" s="381" t="s">
        <v>6204</v>
      </c>
      <c r="G2081" s="381" t="s">
        <v>1926</v>
      </c>
      <c r="H2081" s="381">
        <v>103400</v>
      </c>
      <c r="I2081" s="381">
        <v>36200</v>
      </c>
      <c r="J2081" s="381">
        <v>41400</v>
      </c>
      <c r="K2081" s="381">
        <v>46550</v>
      </c>
      <c r="L2081" s="381">
        <v>51700</v>
      </c>
      <c r="M2081" s="381">
        <v>55850</v>
      </c>
      <c r="N2081" s="381">
        <v>60000</v>
      </c>
      <c r="O2081" s="381">
        <v>64150</v>
      </c>
      <c r="P2081" s="381">
        <v>68250</v>
      </c>
      <c r="Q2081" s="381">
        <v>21700</v>
      </c>
      <c r="R2081" s="381">
        <v>24800</v>
      </c>
      <c r="S2081" s="381">
        <v>27900</v>
      </c>
      <c r="T2081" s="381">
        <v>31000</v>
      </c>
      <c r="U2081" s="381">
        <v>33500</v>
      </c>
      <c r="V2081" s="381">
        <v>36000</v>
      </c>
      <c r="W2081" s="381">
        <v>38450</v>
      </c>
      <c r="X2081" s="381">
        <v>41320</v>
      </c>
      <c r="Y2081" s="381">
        <v>54750</v>
      </c>
      <c r="Z2081" s="381">
        <v>62550</v>
      </c>
      <c r="AA2081" s="381">
        <v>70350</v>
      </c>
      <c r="AB2081" s="381">
        <v>78150</v>
      </c>
      <c r="AC2081" s="381">
        <v>84450</v>
      </c>
      <c r="AD2081" s="381">
        <v>90700</v>
      </c>
      <c r="AE2081" s="381">
        <v>96950</v>
      </c>
      <c r="AF2081" s="381">
        <v>103200</v>
      </c>
      <c r="AG2081" s="381">
        <v>1120</v>
      </c>
      <c r="AH2081" s="381" t="s">
        <v>6378</v>
      </c>
      <c r="AI2081" s="381" t="s">
        <v>8443</v>
      </c>
      <c r="AJ2081" s="381">
        <v>1</v>
      </c>
    </row>
    <row r="2082" spans="1:36">
      <c r="A2082" s="381" t="s">
        <v>558</v>
      </c>
      <c r="B2082" s="381" t="s">
        <v>8749</v>
      </c>
      <c r="C2082" s="381">
        <v>25</v>
      </c>
      <c r="D2082" s="381">
        <v>17</v>
      </c>
      <c r="E2082" s="381" t="s">
        <v>6205</v>
      </c>
      <c r="F2082" s="381" t="s">
        <v>6204</v>
      </c>
      <c r="G2082" s="381" t="s">
        <v>1926</v>
      </c>
      <c r="H2082" s="381">
        <v>103400</v>
      </c>
      <c r="I2082" s="381">
        <v>36200</v>
      </c>
      <c r="J2082" s="381">
        <v>41400</v>
      </c>
      <c r="K2082" s="381">
        <v>46550</v>
      </c>
      <c r="L2082" s="381">
        <v>51700</v>
      </c>
      <c r="M2082" s="381">
        <v>55850</v>
      </c>
      <c r="N2082" s="381">
        <v>60000</v>
      </c>
      <c r="O2082" s="381">
        <v>64150</v>
      </c>
      <c r="P2082" s="381">
        <v>68250</v>
      </c>
      <c r="Q2082" s="381">
        <v>21700</v>
      </c>
      <c r="R2082" s="381">
        <v>24800</v>
      </c>
      <c r="S2082" s="381">
        <v>27900</v>
      </c>
      <c r="T2082" s="381">
        <v>31000</v>
      </c>
      <c r="U2082" s="381">
        <v>33500</v>
      </c>
      <c r="V2082" s="381">
        <v>36000</v>
      </c>
      <c r="W2082" s="381">
        <v>38450</v>
      </c>
      <c r="X2082" s="381">
        <v>41320</v>
      </c>
      <c r="Y2082" s="381">
        <v>54750</v>
      </c>
      <c r="Z2082" s="381">
        <v>62550</v>
      </c>
      <c r="AA2082" s="381">
        <v>70350</v>
      </c>
      <c r="AB2082" s="381">
        <v>78150</v>
      </c>
      <c r="AC2082" s="381">
        <v>84450</v>
      </c>
      <c r="AD2082" s="381">
        <v>90700</v>
      </c>
      <c r="AE2082" s="381">
        <v>96950</v>
      </c>
      <c r="AF2082" s="381">
        <v>103200</v>
      </c>
      <c r="AG2082" s="381">
        <v>1120</v>
      </c>
      <c r="AH2082" s="381" t="s">
        <v>6646</v>
      </c>
      <c r="AI2082" s="381" t="s">
        <v>8443</v>
      </c>
      <c r="AJ2082" s="381">
        <v>1</v>
      </c>
    </row>
    <row r="2083" spans="1:36">
      <c r="A2083" s="381" t="s">
        <v>558</v>
      </c>
      <c r="B2083" s="381" t="s">
        <v>8748</v>
      </c>
      <c r="C2083" s="381">
        <v>25</v>
      </c>
      <c r="D2083" s="381">
        <v>17</v>
      </c>
      <c r="E2083" s="381" t="s">
        <v>8672</v>
      </c>
      <c r="F2083" s="381" t="s">
        <v>8671</v>
      </c>
      <c r="G2083" s="381" t="s">
        <v>1926</v>
      </c>
      <c r="H2083" s="381">
        <v>96300</v>
      </c>
      <c r="I2083" s="381">
        <v>33750</v>
      </c>
      <c r="J2083" s="381">
        <v>38550</v>
      </c>
      <c r="K2083" s="381">
        <v>43350</v>
      </c>
      <c r="L2083" s="381">
        <v>48150</v>
      </c>
      <c r="M2083" s="381">
        <v>52050</v>
      </c>
      <c r="N2083" s="381">
        <v>55900</v>
      </c>
      <c r="O2083" s="381">
        <v>59750</v>
      </c>
      <c r="P2083" s="381">
        <v>63600</v>
      </c>
      <c r="Q2083" s="381">
        <v>20250</v>
      </c>
      <c r="R2083" s="381">
        <v>23150</v>
      </c>
      <c r="S2083" s="381">
        <v>26050</v>
      </c>
      <c r="T2083" s="381">
        <v>28900</v>
      </c>
      <c r="U2083" s="381">
        <v>31250</v>
      </c>
      <c r="V2083" s="381">
        <v>33550</v>
      </c>
      <c r="W2083" s="381">
        <v>37140</v>
      </c>
      <c r="X2083" s="381">
        <v>41320</v>
      </c>
      <c r="Y2083" s="381">
        <v>47600</v>
      </c>
      <c r="Z2083" s="381">
        <v>54400</v>
      </c>
      <c r="AA2083" s="381">
        <v>61200</v>
      </c>
      <c r="AB2083" s="381">
        <v>68000</v>
      </c>
      <c r="AC2083" s="381">
        <v>73450</v>
      </c>
      <c r="AD2083" s="381">
        <v>78900</v>
      </c>
      <c r="AE2083" s="381">
        <v>84350</v>
      </c>
      <c r="AF2083" s="381">
        <v>89800</v>
      </c>
      <c r="AG2083" s="381">
        <v>4560</v>
      </c>
      <c r="AH2083" s="381" t="s">
        <v>8747</v>
      </c>
      <c r="AI2083" s="381" t="s">
        <v>8443</v>
      </c>
      <c r="AJ2083" s="381">
        <v>1</v>
      </c>
    </row>
    <row r="2084" spans="1:36">
      <c r="A2084" s="381" t="s">
        <v>558</v>
      </c>
      <c r="B2084" s="381" t="s">
        <v>8746</v>
      </c>
      <c r="C2084" s="381">
        <v>25</v>
      </c>
      <c r="D2084" s="381">
        <v>17</v>
      </c>
      <c r="E2084" s="381" t="s">
        <v>6205</v>
      </c>
      <c r="F2084" s="381" t="s">
        <v>6204</v>
      </c>
      <c r="G2084" s="381" t="s">
        <v>1926</v>
      </c>
      <c r="H2084" s="381">
        <v>103400</v>
      </c>
      <c r="I2084" s="381">
        <v>36200</v>
      </c>
      <c r="J2084" s="381">
        <v>41400</v>
      </c>
      <c r="K2084" s="381">
        <v>46550</v>
      </c>
      <c r="L2084" s="381">
        <v>51700</v>
      </c>
      <c r="M2084" s="381">
        <v>55850</v>
      </c>
      <c r="N2084" s="381">
        <v>60000</v>
      </c>
      <c r="O2084" s="381">
        <v>64150</v>
      </c>
      <c r="P2084" s="381">
        <v>68250</v>
      </c>
      <c r="Q2084" s="381">
        <v>21700</v>
      </c>
      <c r="R2084" s="381">
        <v>24800</v>
      </c>
      <c r="S2084" s="381">
        <v>27900</v>
      </c>
      <c r="T2084" s="381">
        <v>31000</v>
      </c>
      <c r="U2084" s="381">
        <v>33500</v>
      </c>
      <c r="V2084" s="381">
        <v>36000</v>
      </c>
      <c r="W2084" s="381">
        <v>38450</v>
      </c>
      <c r="X2084" s="381">
        <v>41320</v>
      </c>
      <c r="Y2084" s="381">
        <v>54750</v>
      </c>
      <c r="Z2084" s="381">
        <v>62550</v>
      </c>
      <c r="AA2084" s="381">
        <v>70350</v>
      </c>
      <c r="AB2084" s="381">
        <v>78150</v>
      </c>
      <c r="AC2084" s="381">
        <v>84450</v>
      </c>
      <c r="AD2084" s="381">
        <v>90700</v>
      </c>
      <c r="AE2084" s="381">
        <v>96950</v>
      </c>
      <c r="AF2084" s="381">
        <v>103200</v>
      </c>
      <c r="AG2084" s="381">
        <v>1120</v>
      </c>
      <c r="AH2084" s="381" t="s">
        <v>8745</v>
      </c>
      <c r="AI2084" s="381" t="s">
        <v>8443</v>
      </c>
      <c r="AJ2084" s="381">
        <v>1</v>
      </c>
    </row>
    <row r="2085" spans="1:36">
      <c r="A2085" s="381" t="s">
        <v>558</v>
      </c>
      <c r="B2085" s="381" t="s">
        <v>8744</v>
      </c>
      <c r="C2085" s="381">
        <v>25</v>
      </c>
      <c r="D2085" s="381">
        <v>17</v>
      </c>
      <c r="E2085" s="381" t="s">
        <v>6205</v>
      </c>
      <c r="F2085" s="381" t="s">
        <v>6204</v>
      </c>
      <c r="G2085" s="381" t="s">
        <v>1926</v>
      </c>
      <c r="H2085" s="381">
        <v>103400</v>
      </c>
      <c r="I2085" s="381">
        <v>36200</v>
      </c>
      <c r="J2085" s="381">
        <v>41400</v>
      </c>
      <c r="K2085" s="381">
        <v>46550</v>
      </c>
      <c r="L2085" s="381">
        <v>51700</v>
      </c>
      <c r="M2085" s="381">
        <v>55850</v>
      </c>
      <c r="N2085" s="381">
        <v>60000</v>
      </c>
      <c r="O2085" s="381">
        <v>64150</v>
      </c>
      <c r="P2085" s="381">
        <v>68250</v>
      </c>
      <c r="Q2085" s="381">
        <v>21700</v>
      </c>
      <c r="R2085" s="381">
        <v>24800</v>
      </c>
      <c r="S2085" s="381">
        <v>27900</v>
      </c>
      <c r="T2085" s="381">
        <v>31000</v>
      </c>
      <c r="U2085" s="381">
        <v>33500</v>
      </c>
      <c r="V2085" s="381">
        <v>36000</v>
      </c>
      <c r="W2085" s="381">
        <v>38450</v>
      </c>
      <c r="X2085" s="381">
        <v>41320</v>
      </c>
      <c r="Y2085" s="381">
        <v>54750</v>
      </c>
      <c r="Z2085" s="381">
        <v>62550</v>
      </c>
      <c r="AA2085" s="381">
        <v>70350</v>
      </c>
      <c r="AB2085" s="381">
        <v>78150</v>
      </c>
      <c r="AC2085" s="381">
        <v>84450</v>
      </c>
      <c r="AD2085" s="381">
        <v>90700</v>
      </c>
      <c r="AE2085" s="381">
        <v>96950</v>
      </c>
      <c r="AF2085" s="381">
        <v>103200</v>
      </c>
      <c r="AG2085" s="381">
        <v>1120</v>
      </c>
      <c r="AH2085" s="381" t="s">
        <v>8743</v>
      </c>
      <c r="AI2085" s="381" t="s">
        <v>8443</v>
      </c>
      <c r="AJ2085" s="381">
        <v>1</v>
      </c>
    </row>
    <row r="2086" spans="1:36">
      <c r="A2086" s="381" t="s">
        <v>558</v>
      </c>
      <c r="B2086" s="381" t="s">
        <v>8742</v>
      </c>
      <c r="C2086" s="381">
        <v>25</v>
      </c>
      <c r="D2086" s="381">
        <v>17</v>
      </c>
      <c r="E2086" s="381" t="s">
        <v>6205</v>
      </c>
      <c r="F2086" s="381" t="s">
        <v>6204</v>
      </c>
      <c r="G2086" s="381" t="s">
        <v>1926</v>
      </c>
      <c r="H2086" s="381">
        <v>103400</v>
      </c>
      <c r="I2086" s="381">
        <v>36200</v>
      </c>
      <c r="J2086" s="381">
        <v>41400</v>
      </c>
      <c r="K2086" s="381">
        <v>46550</v>
      </c>
      <c r="L2086" s="381">
        <v>51700</v>
      </c>
      <c r="M2086" s="381">
        <v>55850</v>
      </c>
      <c r="N2086" s="381">
        <v>60000</v>
      </c>
      <c r="O2086" s="381">
        <v>64150</v>
      </c>
      <c r="P2086" s="381">
        <v>68250</v>
      </c>
      <c r="Q2086" s="381">
        <v>21700</v>
      </c>
      <c r="R2086" s="381">
        <v>24800</v>
      </c>
      <c r="S2086" s="381">
        <v>27900</v>
      </c>
      <c r="T2086" s="381">
        <v>31000</v>
      </c>
      <c r="U2086" s="381">
        <v>33500</v>
      </c>
      <c r="V2086" s="381">
        <v>36000</v>
      </c>
      <c r="W2086" s="381">
        <v>38450</v>
      </c>
      <c r="X2086" s="381">
        <v>41320</v>
      </c>
      <c r="Y2086" s="381">
        <v>54750</v>
      </c>
      <c r="Z2086" s="381">
        <v>62550</v>
      </c>
      <c r="AA2086" s="381">
        <v>70350</v>
      </c>
      <c r="AB2086" s="381">
        <v>78150</v>
      </c>
      <c r="AC2086" s="381">
        <v>84450</v>
      </c>
      <c r="AD2086" s="381">
        <v>90700</v>
      </c>
      <c r="AE2086" s="381">
        <v>96950</v>
      </c>
      <c r="AF2086" s="381">
        <v>103200</v>
      </c>
      <c r="AG2086" s="381">
        <v>1120</v>
      </c>
      <c r="AH2086" s="381" t="s">
        <v>8741</v>
      </c>
      <c r="AI2086" s="381" t="s">
        <v>8443</v>
      </c>
      <c r="AJ2086" s="381">
        <v>1</v>
      </c>
    </row>
    <row r="2087" spans="1:36">
      <c r="A2087" s="381" t="s">
        <v>558</v>
      </c>
      <c r="B2087" s="381" t="s">
        <v>8740</v>
      </c>
      <c r="C2087" s="381">
        <v>25</v>
      </c>
      <c r="D2087" s="381">
        <v>17</v>
      </c>
      <c r="E2087" s="381" t="s">
        <v>6205</v>
      </c>
      <c r="F2087" s="381" t="s">
        <v>6204</v>
      </c>
      <c r="G2087" s="381" t="s">
        <v>1926</v>
      </c>
      <c r="H2087" s="381">
        <v>103400</v>
      </c>
      <c r="I2087" s="381">
        <v>36200</v>
      </c>
      <c r="J2087" s="381">
        <v>41400</v>
      </c>
      <c r="K2087" s="381">
        <v>46550</v>
      </c>
      <c r="L2087" s="381">
        <v>51700</v>
      </c>
      <c r="M2087" s="381">
        <v>55850</v>
      </c>
      <c r="N2087" s="381">
        <v>60000</v>
      </c>
      <c r="O2087" s="381">
        <v>64150</v>
      </c>
      <c r="P2087" s="381">
        <v>68250</v>
      </c>
      <c r="Q2087" s="381">
        <v>21700</v>
      </c>
      <c r="R2087" s="381">
        <v>24800</v>
      </c>
      <c r="S2087" s="381">
        <v>27900</v>
      </c>
      <c r="T2087" s="381">
        <v>31000</v>
      </c>
      <c r="U2087" s="381">
        <v>33500</v>
      </c>
      <c r="V2087" s="381">
        <v>36000</v>
      </c>
      <c r="W2087" s="381">
        <v>38450</v>
      </c>
      <c r="X2087" s="381">
        <v>41320</v>
      </c>
      <c r="Y2087" s="381">
        <v>54750</v>
      </c>
      <c r="Z2087" s="381">
        <v>62550</v>
      </c>
      <c r="AA2087" s="381">
        <v>70350</v>
      </c>
      <c r="AB2087" s="381">
        <v>78150</v>
      </c>
      <c r="AC2087" s="381">
        <v>84450</v>
      </c>
      <c r="AD2087" s="381">
        <v>90700</v>
      </c>
      <c r="AE2087" s="381">
        <v>96950</v>
      </c>
      <c r="AF2087" s="381">
        <v>103200</v>
      </c>
      <c r="AG2087" s="381">
        <v>1120</v>
      </c>
      <c r="AH2087" s="381" t="s">
        <v>8739</v>
      </c>
      <c r="AI2087" s="381" t="s">
        <v>8443</v>
      </c>
      <c r="AJ2087" s="381">
        <v>1</v>
      </c>
    </row>
    <row r="2088" spans="1:36">
      <c r="A2088" s="381" t="s">
        <v>558</v>
      </c>
      <c r="B2088" s="381" t="s">
        <v>8738</v>
      </c>
      <c r="C2088" s="381">
        <v>25</v>
      </c>
      <c r="D2088" s="381">
        <v>17</v>
      </c>
      <c r="E2088" s="381" t="s">
        <v>8672</v>
      </c>
      <c r="F2088" s="381" t="s">
        <v>8671</v>
      </c>
      <c r="G2088" s="381" t="s">
        <v>1926</v>
      </c>
      <c r="H2088" s="381">
        <v>96300</v>
      </c>
      <c r="I2088" s="381">
        <v>33750</v>
      </c>
      <c r="J2088" s="381">
        <v>38550</v>
      </c>
      <c r="K2088" s="381">
        <v>43350</v>
      </c>
      <c r="L2088" s="381">
        <v>48150</v>
      </c>
      <c r="M2088" s="381">
        <v>52050</v>
      </c>
      <c r="N2088" s="381">
        <v>55900</v>
      </c>
      <c r="O2088" s="381">
        <v>59750</v>
      </c>
      <c r="P2088" s="381">
        <v>63600</v>
      </c>
      <c r="Q2088" s="381">
        <v>20250</v>
      </c>
      <c r="R2088" s="381">
        <v>23150</v>
      </c>
      <c r="S2088" s="381">
        <v>26050</v>
      </c>
      <c r="T2088" s="381">
        <v>28900</v>
      </c>
      <c r="U2088" s="381">
        <v>31250</v>
      </c>
      <c r="V2088" s="381">
        <v>33550</v>
      </c>
      <c r="W2088" s="381">
        <v>37140</v>
      </c>
      <c r="X2088" s="381">
        <v>41320</v>
      </c>
      <c r="Y2088" s="381">
        <v>47600</v>
      </c>
      <c r="Z2088" s="381">
        <v>54400</v>
      </c>
      <c r="AA2088" s="381">
        <v>61200</v>
      </c>
      <c r="AB2088" s="381">
        <v>68000</v>
      </c>
      <c r="AC2088" s="381">
        <v>73450</v>
      </c>
      <c r="AD2088" s="381">
        <v>78900</v>
      </c>
      <c r="AE2088" s="381">
        <v>84350</v>
      </c>
      <c r="AF2088" s="381">
        <v>89800</v>
      </c>
      <c r="AG2088" s="381">
        <v>4560</v>
      </c>
      <c r="AH2088" s="381" t="s">
        <v>8737</v>
      </c>
      <c r="AI2088" s="381" t="s">
        <v>8443</v>
      </c>
      <c r="AJ2088" s="381">
        <v>1</v>
      </c>
    </row>
    <row r="2089" spans="1:36">
      <c r="A2089" s="381" t="s">
        <v>558</v>
      </c>
      <c r="B2089" s="381" t="s">
        <v>8736</v>
      </c>
      <c r="C2089" s="381">
        <v>25</v>
      </c>
      <c r="D2089" s="381">
        <v>17</v>
      </c>
      <c r="E2089" s="381" t="s">
        <v>6205</v>
      </c>
      <c r="F2089" s="381" t="s">
        <v>6204</v>
      </c>
      <c r="G2089" s="381" t="s">
        <v>1926</v>
      </c>
      <c r="H2089" s="381">
        <v>103400</v>
      </c>
      <c r="I2089" s="381">
        <v>36200</v>
      </c>
      <c r="J2089" s="381">
        <v>41400</v>
      </c>
      <c r="K2089" s="381">
        <v>46550</v>
      </c>
      <c r="L2089" s="381">
        <v>51700</v>
      </c>
      <c r="M2089" s="381">
        <v>55850</v>
      </c>
      <c r="N2089" s="381">
        <v>60000</v>
      </c>
      <c r="O2089" s="381">
        <v>64150</v>
      </c>
      <c r="P2089" s="381">
        <v>68250</v>
      </c>
      <c r="Q2089" s="381">
        <v>21700</v>
      </c>
      <c r="R2089" s="381">
        <v>24800</v>
      </c>
      <c r="S2089" s="381">
        <v>27900</v>
      </c>
      <c r="T2089" s="381">
        <v>31000</v>
      </c>
      <c r="U2089" s="381">
        <v>33500</v>
      </c>
      <c r="V2089" s="381">
        <v>36000</v>
      </c>
      <c r="W2089" s="381">
        <v>38450</v>
      </c>
      <c r="X2089" s="381">
        <v>41320</v>
      </c>
      <c r="Y2089" s="381">
        <v>54750</v>
      </c>
      <c r="Z2089" s="381">
        <v>62550</v>
      </c>
      <c r="AA2089" s="381">
        <v>70350</v>
      </c>
      <c r="AB2089" s="381">
        <v>78150</v>
      </c>
      <c r="AC2089" s="381">
        <v>84450</v>
      </c>
      <c r="AD2089" s="381">
        <v>90700</v>
      </c>
      <c r="AE2089" s="381">
        <v>96950</v>
      </c>
      <c r="AF2089" s="381">
        <v>103200</v>
      </c>
      <c r="AG2089" s="381">
        <v>1120</v>
      </c>
      <c r="AH2089" s="381" t="s">
        <v>2465</v>
      </c>
      <c r="AI2089" s="381" t="s">
        <v>8443</v>
      </c>
      <c r="AJ2089" s="381">
        <v>1</v>
      </c>
    </row>
    <row r="2090" spans="1:36">
      <c r="A2090" s="381" t="s">
        <v>558</v>
      </c>
      <c r="B2090" s="381" t="s">
        <v>8735</v>
      </c>
      <c r="C2090" s="381">
        <v>25</v>
      </c>
      <c r="D2090" s="381">
        <v>17</v>
      </c>
      <c r="E2090" s="381" t="s">
        <v>8672</v>
      </c>
      <c r="F2090" s="381" t="s">
        <v>8671</v>
      </c>
      <c r="G2090" s="381" t="s">
        <v>1926</v>
      </c>
      <c r="H2090" s="381">
        <v>96300</v>
      </c>
      <c r="I2090" s="381">
        <v>33750</v>
      </c>
      <c r="J2090" s="381">
        <v>38550</v>
      </c>
      <c r="K2090" s="381">
        <v>43350</v>
      </c>
      <c r="L2090" s="381">
        <v>48150</v>
      </c>
      <c r="M2090" s="381">
        <v>52050</v>
      </c>
      <c r="N2090" s="381">
        <v>55900</v>
      </c>
      <c r="O2090" s="381">
        <v>59750</v>
      </c>
      <c r="P2090" s="381">
        <v>63600</v>
      </c>
      <c r="Q2090" s="381">
        <v>20250</v>
      </c>
      <c r="R2090" s="381">
        <v>23150</v>
      </c>
      <c r="S2090" s="381">
        <v>26050</v>
      </c>
      <c r="T2090" s="381">
        <v>28900</v>
      </c>
      <c r="U2090" s="381">
        <v>31250</v>
      </c>
      <c r="V2090" s="381">
        <v>33550</v>
      </c>
      <c r="W2090" s="381">
        <v>37140</v>
      </c>
      <c r="X2090" s="381">
        <v>41320</v>
      </c>
      <c r="Y2090" s="381">
        <v>47600</v>
      </c>
      <c r="Z2090" s="381">
        <v>54400</v>
      </c>
      <c r="AA2090" s="381">
        <v>61200</v>
      </c>
      <c r="AB2090" s="381">
        <v>68000</v>
      </c>
      <c r="AC2090" s="381">
        <v>73450</v>
      </c>
      <c r="AD2090" s="381">
        <v>78900</v>
      </c>
      <c r="AE2090" s="381">
        <v>84350</v>
      </c>
      <c r="AF2090" s="381">
        <v>89800</v>
      </c>
      <c r="AG2090" s="381">
        <v>4560</v>
      </c>
      <c r="AH2090" s="381" t="s">
        <v>8734</v>
      </c>
      <c r="AI2090" s="381" t="s">
        <v>8443</v>
      </c>
      <c r="AJ2090" s="381">
        <v>1</v>
      </c>
    </row>
    <row r="2091" spans="1:36">
      <c r="A2091" s="381" t="s">
        <v>558</v>
      </c>
      <c r="B2091" s="381" t="s">
        <v>8733</v>
      </c>
      <c r="C2091" s="381">
        <v>25</v>
      </c>
      <c r="D2091" s="381">
        <v>17</v>
      </c>
      <c r="E2091" s="381" t="s">
        <v>8672</v>
      </c>
      <c r="F2091" s="381" t="s">
        <v>8671</v>
      </c>
      <c r="G2091" s="381" t="s">
        <v>1926</v>
      </c>
      <c r="H2091" s="381">
        <v>96300</v>
      </c>
      <c r="I2091" s="381">
        <v>33750</v>
      </c>
      <c r="J2091" s="381">
        <v>38550</v>
      </c>
      <c r="K2091" s="381">
        <v>43350</v>
      </c>
      <c r="L2091" s="381">
        <v>48150</v>
      </c>
      <c r="M2091" s="381">
        <v>52050</v>
      </c>
      <c r="N2091" s="381">
        <v>55900</v>
      </c>
      <c r="O2091" s="381">
        <v>59750</v>
      </c>
      <c r="P2091" s="381">
        <v>63600</v>
      </c>
      <c r="Q2091" s="381">
        <v>20250</v>
      </c>
      <c r="R2091" s="381">
        <v>23150</v>
      </c>
      <c r="S2091" s="381">
        <v>26050</v>
      </c>
      <c r="T2091" s="381">
        <v>28900</v>
      </c>
      <c r="U2091" s="381">
        <v>31250</v>
      </c>
      <c r="V2091" s="381">
        <v>33550</v>
      </c>
      <c r="W2091" s="381">
        <v>37140</v>
      </c>
      <c r="X2091" s="381">
        <v>41320</v>
      </c>
      <c r="Y2091" s="381">
        <v>47600</v>
      </c>
      <c r="Z2091" s="381">
        <v>54400</v>
      </c>
      <c r="AA2091" s="381">
        <v>61200</v>
      </c>
      <c r="AB2091" s="381">
        <v>68000</v>
      </c>
      <c r="AC2091" s="381">
        <v>73450</v>
      </c>
      <c r="AD2091" s="381">
        <v>78900</v>
      </c>
      <c r="AE2091" s="381">
        <v>84350</v>
      </c>
      <c r="AF2091" s="381">
        <v>89800</v>
      </c>
      <c r="AG2091" s="381">
        <v>4560</v>
      </c>
      <c r="AH2091" s="381" t="s">
        <v>8732</v>
      </c>
      <c r="AI2091" s="381" t="s">
        <v>8443</v>
      </c>
      <c r="AJ2091" s="381">
        <v>1</v>
      </c>
    </row>
    <row r="2092" spans="1:36">
      <c r="A2092" s="381" t="s">
        <v>558</v>
      </c>
      <c r="B2092" s="381" t="s">
        <v>8731</v>
      </c>
      <c r="C2092" s="381">
        <v>25</v>
      </c>
      <c r="D2092" s="381">
        <v>17</v>
      </c>
      <c r="E2092" s="381" t="s">
        <v>6205</v>
      </c>
      <c r="F2092" s="381" t="s">
        <v>6204</v>
      </c>
      <c r="G2092" s="381" t="s">
        <v>1926</v>
      </c>
      <c r="H2092" s="381">
        <v>103400</v>
      </c>
      <c r="I2092" s="381">
        <v>36200</v>
      </c>
      <c r="J2092" s="381">
        <v>41400</v>
      </c>
      <c r="K2092" s="381">
        <v>46550</v>
      </c>
      <c r="L2092" s="381">
        <v>51700</v>
      </c>
      <c r="M2092" s="381">
        <v>55850</v>
      </c>
      <c r="N2092" s="381">
        <v>60000</v>
      </c>
      <c r="O2092" s="381">
        <v>64150</v>
      </c>
      <c r="P2092" s="381">
        <v>68250</v>
      </c>
      <c r="Q2092" s="381">
        <v>21700</v>
      </c>
      <c r="R2092" s="381">
        <v>24800</v>
      </c>
      <c r="S2092" s="381">
        <v>27900</v>
      </c>
      <c r="T2092" s="381">
        <v>31000</v>
      </c>
      <c r="U2092" s="381">
        <v>33500</v>
      </c>
      <c r="V2092" s="381">
        <v>36000</v>
      </c>
      <c r="W2092" s="381">
        <v>38450</v>
      </c>
      <c r="X2092" s="381">
        <v>41320</v>
      </c>
      <c r="Y2092" s="381">
        <v>54750</v>
      </c>
      <c r="Z2092" s="381">
        <v>62550</v>
      </c>
      <c r="AA2092" s="381">
        <v>70350</v>
      </c>
      <c r="AB2092" s="381">
        <v>78150</v>
      </c>
      <c r="AC2092" s="381">
        <v>84450</v>
      </c>
      <c r="AD2092" s="381">
        <v>90700</v>
      </c>
      <c r="AE2092" s="381">
        <v>96950</v>
      </c>
      <c r="AF2092" s="381">
        <v>103200</v>
      </c>
      <c r="AG2092" s="381">
        <v>1120</v>
      </c>
      <c r="AH2092" s="381" t="s">
        <v>8730</v>
      </c>
      <c r="AI2092" s="381" t="s">
        <v>8443</v>
      </c>
      <c r="AJ2092" s="381">
        <v>1</v>
      </c>
    </row>
    <row r="2093" spans="1:36">
      <c r="A2093" s="381" t="s">
        <v>558</v>
      </c>
      <c r="B2093" s="381" t="s">
        <v>8729</v>
      </c>
      <c r="C2093" s="381">
        <v>25</v>
      </c>
      <c r="D2093" s="381">
        <v>17</v>
      </c>
      <c r="E2093" s="381" t="s">
        <v>6205</v>
      </c>
      <c r="F2093" s="381" t="s">
        <v>6204</v>
      </c>
      <c r="G2093" s="381" t="s">
        <v>1926</v>
      </c>
      <c r="H2093" s="381">
        <v>103400</v>
      </c>
      <c r="I2093" s="381">
        <v>36200</v>
      </c>
      <c r="J2093" s="381">
        <v>41400</v>
      </c>
      <c r="K2093" s="381">
        <v>46550</v>
      </c>
      <c r="L2093" s="381">
        <v>51700</v>
      </c>
      <c r="M2093" s="381">
        <v>55850</v>
      </c>
      <c r="N2093" s="381">
        <v>60000</v>
      </c>
      <c r="O2093" s="381">
        <v>64150</v>
      </c>
      <c r="P2093" s="381">
        <v>68250</v>
      </c>
      <c r="Q2093" s="381">
        <v>21700</v>
      </c>
      <c r="R2093" s="381">
        <v>24800</v>
      </c>
      <c r="S2093" s="381">
        <v>27900</v>
      </c>
      <c r="T2093" s="381">
        <v>31000</v>
      </c>
      <c r="U2093" s="381">
        <v>33500</v>
      </c>
      <c r="V2093" s="381">
        <v>36000</v>
      </c>
      <c r="W2093" s="381">
        <v>38450</v>
      </c>
      <c r="X2093" s="381">
        <v>41320</v>
      </c>
      <c r="Y2093" s="381">
        <v>54750</v>
      </c>
      <c r="Z2093" s="381">
        <v>62550</v>
      </c>
      <c r="AA2093" s="381">
        <v>70350</v>
      </c>
      <c r="AB2093" s="381">
        <v>78150</v>
      </c>
      <c r="AC2093" s="381">
        <v>84450</v>
      </c>
      <c r="AD2093" s="381">
        <v>90700</v>
      </c>
      <c r="AE2093" s="381">
        <v>96950</v>
      </c>
      <c r="AF2093" s="381">
        <v>103200</v>
      </c>
      <c r="AG2093" s="381">
        <v>1120</v>
      </c>
      <c r="AH2093" s="381" t="s">
        <v>8728</v>
      </c>
      <c r="AI2093" s="381" t="s">
        <v>8443</v>
      </c>
      <c r="AJ2093" s="381">
        <v>1</v>
      </c>
    </row>
    <row r="2094" spans="1:36">
      <c r="A2094" s="381" t="s">
        <v>558</v>
      </c>
      <c r="B2094" s="381" t="s">
        <v>8727</v>
      </c>
      <c r="C2094" s="381">
        <v>25</v>
      </c>
      <c r="D2094" s="381">
        <v>17</v>
      </c>
      <c r="E2094" s="381" t="s">
        <v>8672</v>
      </c>
      <c r="F2094" s="381" t="s">
        <v>8671</v>
      </c>
      <c r="G2094" s="381" t="s">
        <v>1926</v>
      </c>
      <c r="H2094" s="381">
        <v>96300</v>
      </c>
      <c r="I2094" s="381">
        <v>33750</v>
      </c>
      <c r="J2094" s="381">
        <v>38550</v>
      </c>
      <c r="K2094" s="381">
        <v>43350</v>
      </c>
      <c r="L2094" s="381">
        <v>48150</v>
      </c>
      <c r="M2094" s="381">
        <v>52050</v>
      </c>
      <c r="N2094" s="381">
        <v>55900</v>
      </c>
      <c r="O2094" s="381">
        <v>59750</v>
      </c>
      <c r="P2094" s="381">
        <v>63600</v>
      </c>
      <c r="Q2094" s="381">
        <v>20250</v>
      </c>
      <c r="R2094" s="381">
        <v>23150</v>
      </c>
      <c r="S2094" s="381">
        <v>26050</v>
      </c>
      <c r="T2094" s="381">
        <v>28900</v>
      </c>
      <c r="U2094" s="381">
        <v>31250</v>
      </c>
      <c r="V2094" s="381">
        <v>33550</v>
      </c>
      <c r="W2094" s="381">
        <v>37140</v>
      </c>
      <c r="X2094" s="381">
        <v>41320</v>
      </c>
      <c r="Y2094" s="381">
        <v>47600</v>
      </c>
      <c r="Z2094" s="381">
        <v>54400</v>
      </c>
      <c r="AA2094" s="381">
        <v>61200</v>
      </c>
      <c r="AB2094" s="381">
        <v>68000</v>
      </c>
      <c r="AC2094" s="381">
        <v>73450</v>
      </c>
      <c r="AD2094" s="381">
        <v>78900</v>
      </c>
      <c r="AE2094" s="381">
        <v>84350</v>
      </c>
      <c r="AF2094" s="381">
        <v>89800</v>
      </c>
      <c r="AG2094" s="381">
        <v>4560</v>
      </c>
      <c r="AH2094" s="381" t="s">
        <v>2545</v>
      </c>
      <c r="AI2094" s="381" t="s">
        <v>8443</v>
      </c>
      <c r="AJ2094" s="381">
        <v>1</v>
      </c>
    </row>
    <row r="2095" spans="1:36">
      <c r="A2095" s="381" t="s">
        <v>558</v>
      </c>
      <c r="B2095" s="381" t="s">
        <v>8726</v>
      </c>
      <c r="C2095" s="381">
        <v>25</v>
      </c>
      <c r="D2095" s="381">
        <v>17</v>
      </c>
      <c r="E2095" s="381" t="s">
        <v>6205</v>
      </c>
      <c r="F2095" s="381" t="s">
        <v>6204</v>
      </c>
      <c r="G2095" s="381" t="s">
        <v>1926</v>
      </c>
      <c r="H2095" s="381">
        <v>103400</v>
      </c>
      <c r="I2095" s="381">
        <v>36200</v>
      </c>
      <c r="J2095" s="381">
        <v>41400</v>
      </c>
      <c r="K2095" s="381">
        <v>46550</v>
      </c>
      <c r="L2095" s="381">
        <v>51700</v>
      </c>
      <c r="M2095" s="381">
        <v>55850</v>
      </c>
      <c r="N2095" s="381">
        <v>60000</v>
      </c>
      <c r="O2095" s="381">
        <v>64150</v>
      </c>
      <c r="P2095" s="381">
        <v>68250</v>
      </c>
      <c r="Q2095" s="381">
        <v>21700</v>
      </c>
      <c r="R2095" s="381">
        <v>24800</v>
      </c>
      <c r="S2095" s="381">
        <v>27900</v>
      </c>
      <c r="T2095" s="381">
        <v>31000</v>
      </c>
      <c r="U2095" s="381">
        <v>33500</v>
      </c>
      <c r="V2095" s="381">
        <v>36000</v>
      </c>
      <c r="W2095" s="381">
        <v>38450</v>
      </c>
      <c r="X2095" s="381">
        <v>41320</v>
      </c>
      <c r="Y2095" s="381">
        <v>54750</v>
      </c>
      <c r="Z2095" s="381">
        <v>62550</v>
      </c>
      <c r="AA2095" s="381">
        <v>70350</v>
      </c>
      <c r="AB2095" s="381">
        <v>78150</v>
      </c>
      <c r="AC2095" s="381">
        <v>84450</v>
      </c>
      <c r="AD2095" s="381">
        <v>90700</v>
      </c>
      <c r="AE2095" s="381">
        <v>96950</v>
      </c>
      <c r="AF2095" s="381">
        <v>103200</v>
      </c>
      <c r="AG2095" s="381">
        <v>1120</v>
      </c>
      <c r="AH2095" s="381" t="s">
        <v>8725</v>
      </c>
      <c r="AI2095" s="381" t="s">
        <v>8443</v>
      </c>
      <c r="AJ2095" s="381">
        <v>1</v>
      </c>
    </row>
    <row r="2096" spans="1:36">
      <c r="A2096" s="381" t="s">
        <v>558</v>
      </c>
      <c r="B2096" s="381" t="s">
        <v>8724</v>
      </c>
      <c r="C2096" s="381">
        <v>25</v>
      </c>
      <c r="D2096" s="381">
        <v>17</v>
      </c>
      <c r="E2096" s="381" t="s">
        <v>6205</v>
      </c>
      <c r="F2096" s="381" t="s">
        <v>6204</v>
      </c>
      <c r="G2096" s="381" t="s">
        <v>1926</v>
      </c>
      <c r="H2096" s="381">
        <v>103400</v>
      </c>
      <c r="I2096" s="381">
        <v>36200</v>
      </c>
      <c r="J2096" s="381">
        <v>41400</v>
      </c>
      <c r="K2096" s="381">
        <v>46550</v>
      </c>
      <c r="L2096" s="381">
        <v>51700</v>
      </c>
      <c r="M2096" s="381">
        <v>55850</v>
      </c>
      <c r="N2096" s="381">
        <v>60000</v>
      </c>
      <c r="O2096" s="381">
        <v>64150</v>
      </c>
      <c r="P2096" s="381">
        <v>68250</v>
      </c>
      <c r="Q2096" s="381">
        <v>21700</v>
      </c>
      <c r="R2096" s="381">
        <v>24800</v>
      </c>
      <c r="S2096" s="381">
        <v>27900</v>
      </c>
      <c r="T2096" s="381">
        <v>31000</v>
      </c>
      <c r="U2096" s="381">
        <v>33500</v>
      </c>
      <c r="V2096" s="381">
        <v>36000</v>
      </c>
      <c r="W2096" s="381">
        <v>38450</v>
      </c>
      <c r="X2096" s="381">
        <v>41320</v>
      </c>
      <c r="Y2096" s="381">
        <v>54750</v>
      </c>
      <c r="Z2096" s="381">
        <v>62550</v>
      </c>
      <c r="AA2096" s="381">
        <v>70350</v>
      </c>
      <c r="AB2096" s="381">
        <v>78150</v>
      </c>
      <c r="AC2096" s="381">
        <v>84450</v>
      </c>
      <c r="AD2096" s="381">
        <v>90700</v>
      </c>
      <c r="AE2096" s="381">
        <v>96950</v>
      </c>
      <c r="AF2096" s="381">
        <v>103200</v>
      </c>
      <c r="AG2096" s="381">
        <v>1120</v>
      </c>
      <c r="AH2096" s="381" t="s">
        <v>4356</v>
      </c>
      <c r="AI2096" s="381" t="s">
        <v>8443</v>
      </c>
      <c r="AJ2096" s="381">
        <v>1</v>
      </c>
    </row>
    <row r="2097" spans="1:36">
      <c r="A2097" s="381" t="s">
        <v>558</v>
      </c>
      <c r="B2097" s="381" t="s">
        <v>8723</v>
      </c>
      <c r="C2097" s="381">
        <v>25</v>
      </c>
      <c r="D2097" s="381">
        <v>17</v>
      </c>
      <c r="E2097" s="381" t="s">
        <v>6205</v>
      </c>
      <c r="F2097" s="381" t="s">
        <v>6204</v>
      </c>
      <c r="G2097" s="381" t="s">
        <v>1926</v>
      </c>
      <c r="H2097" s="381">
        <v>103400</v>
      </c>
      <c r="I2097" s="381">
        <v>36200</v>
      </c>
      <c r="J2097" s="381">
        <v>41400</v>
      </c>
      <c r="K2097" s="381">
        <v>46550</v>
      </c>
      <c r="L2097" s="381">
        <v>51700</v>
      </c>
      <c r="M2097" s="381">
        <v>55850</v>
      </c>
      <c r="N2097" s="381">
        <v>60000</v>
      </c>
      <c r="O2097" s="381">
        <v>64150</v>
      </c>
      <c r="P2097" s="381">
        <v>68250</v>
      </c>
      <c r="Q2097" s="381">
        <v>21700</v>
      </c>
      <c r="R2097" s="381">
        <v>24800</v>
      </c>
      <c r="S2097" s="381">
        <v>27900</v>
      </c>
      <c r="T2097" s="381">
        <v>31000</v>
      </c>
      <c r="U2097" s="381">
        <v>33500</v>
      </c>
      <c r="V2097" s="381">
        <v>36000</v>
      </c>
      <c r="W2097" s="381">
        <v>38450</v>
      </c>
      <c r="X2097" s="381">
        <v>41320</v>
      </c>
      <c r="Y2097" s="381">
        <v>54750</v>
      </c>
      <c r="Z2097" s="381">
        <v>62550</v>
      </c>
      <c r="AA2097" s="381">
        <v>70350</v>
      </c>
      <c r="AB2097" s="381">
        <v>78150</v>
      </c>
      <c r="AC2097" s="381">
        <v>84450</v>
      </c>
      <c r="AD2097" s="381">
        <v>90700</v>
      </c>
      <c r="AE2097" s="381">
        <v>96950</v>
      </c>
      <c r="AF2097" s="381">
        <v>103200</v>
      </c>
      <c r="AG2097" s="381">
        <v>1120</v>
      </c>
      <c r="AH2097" s="381" t="s">
        <v>6359</v>
      </c>
      <c r="AI2097" s="381" t="s">
        <v>8443</v>
      </c>
      <c r="AJ2097" s="381">
        <v>1</v>
      </c>
    </row>
    <row r="2098" spans="1:36">
      <c r="A2098" s="381" t="s">
        <v>558</v>
      </c>
      <c r="B2098" s="381" t="s">
        <v>8722</v>
      </c>
      <c r="C2098" s="381">
        <v>25</v>
      </c>
      <c r="D2098" s="381">
        <v>17</v>
      </c>
      <c r="E2098" s="381" t="s">
        <v>6205</v>
      </c>
      <c r="F2098" s="381" t="s">
        <v>6204</v>
      </c>
      <c r="G2098" s="381" t="s">
        <v>1926</v>
      </c>
      <c r="H2098" s="381">
        <v>103400</v>
      </c>
      <c r="I2098" s="381">
        <v>36200</v>
      </c>
      <c r="J2098" s="381">
        <v>41400</v>
      </c>
      <c r="K2098" s="381">
        <v>46550</v>
      </c>
      <c r="L2098" s="381">
        <v>51700</v>
      </c>
      <c r="M2098" s="381">
        <v>55850</v>
      </c>
      <c r="N2098" s="381">
        <v>60000</v>
      </c>
      <c r="O2098" s="381">
        <v>64150</v>
      </c>
      <c r="P2098" s="381">
        <v>68250</v>
      </c>
      <c r="Q2098" s="381">
        <v>21700</v>
      </c>
      <c r="R2098" s="381">
        <v>24800</v>
      </c>
      <c r="S2098" s="381">
        <v>27900</v>
      </c>
      <c r="T2098" s="381">
        <v>31000</v>
      </c>
      <c r="U2098" s="381">
        <v>33500</v>
      </c>
      <c r="V2098" s="381">
        <v>36000</v>
      </c>
      <c r="W2098" s="381">
        <v>38450</v>
      </c>
      <c r="X2098" s="381">
        <v>41320</v>
      </c>
      <c r="Y2098" s="381">
        <v>54750</v>
      </c>
      <c r="Z2098" s="381">
        <v>62550</v>
      </c>
      <c r="AA2098" s="381">
        <v>70350</v>
      </c>
      <c r="AB2098" s="381">
        <v>78150</v>
      </c>
      <c r="AC2098" s="381">
        <v>84450</v>
      </c>
      <c r="AD2098" s="381">
        <v>90700</v>
      </c>
      <c r="AE2098" s="381">
        <v>96950</v>
      </c>
      <c r="AF2098" s="381">
        <v>103200</v>
      </c>
      <c r="AG2098" s="381">
        <v>1120</v>
      </c>
      <c r="AH2098" s="381" t="s">
        <v>8721</v>
      </c>
      <c r="AI2098" s="381" t="s">
        <v>8443</v>
      </c>
      <c r="AJ2098" s="381">
        <v>1</v>
      </c>
    </row>
    <row r="2099" spans="1:36">
      <c r="A2099" s="381" t="s">
        <v>558</v>
      </c>
      <c r="B2099" s="381" t="s">
        <v>8720</v>
      </c>
      <c r="C2099" s="381">
        <v>25</v>
      </c>
      <c r="D2099" s="381">
        <v>17</v>
      </c>
      <c r="E2099" s="381" t="s">
        <v>6205</v>
      </c>
      <c r="F2099" s="381" t="s">
        <v>6204</v>
      </c>
      <c r="G2099" s="381" t="s">
        <v>1926</v>
      </c>
      <c r="H2099" s="381">
        <v>103400</v>
      </c>
      <c r="I2099" s="381">
        <v>36200</v>
      </c>
      <c r="J2099" s="381">
        <v>41400</v>
      </c>
      <c r="K2099" s="381">
        <v>46550</v>
      </c>
      <c r="L2099" s="381">
        <v>51700</v>
      </c>
      <c r="M2099" s="381">
        <v>55850</v>
      </c>
      <c r="N2099" s="381">
        <v>60000</v>
      </c>
      <c r="O2099" s="381">
        <v>64150</v>
      </c>
      <c r="P2099" s="381">
        <v>68250</v>
      </c>
      <c r="Q2099" s="381">
        <v>21700</v>
      </c>
      <c r="R2099" s="381">
        <v>24800</v>
      </c>
      <c r="S2099" s="381">
        <v>27900</v>
      </c>
      <c r="T2099" s="381">
        <v>31000</v>
      </c>
      <c r="U2099" s="381">
        <v>33500</v>
      </c>
      <c r="V2099" s="381">
        <v>36000</v>
      </c>
      <c r="W2099" s="381">
        <v>38450</v>
      </c>
      <c r="X2099" s="381">
        <v>41320</v>
      </c>
      <c r="Y2099" s="381">
        <v>54750</v>
      </c>
      <c r="Z2099" s="381">
        <v>62550</v>
      </c>
      <c r="AA2099" s="381">
        <v>70350</v>
      </c>
      <c r="AB2099" s="381">
        <v>78150</v>
      </c>
      <c r="AC2099" s="381">
        <v>84450</v>
      </c>
      <c r="AD2099" s="381">
        <v>90700</v>
      </c>
      <c r="AE2099" s="381">
        <v>96950</v>
      </c>
      <c r="AF2099" s="381">
        <v>103200</v>
      </c>
      <c r="AG2099" s="381">
        <v>1120</v>
      </c>
      <c r="AH2099" s="381" t="s">
        <v>2619</v>
      </c>
      <c r="AI2099" s="381" t="s">
        <v>8443</v>
      </c>
      <c r="AJ2099" s="381">
        <v>1</v>
      </c>
    </row>
    <row r="2100" spans="1:36">
      <c r="A2100" s="381" t="s">
        <v>558</v>
      </c>
      <c r="B2100" s="381" t="s">
        <v>8719</v>
      </c>
      <c r="C2100" s="381">
        <v>25</v>
      </c>
      <c r="D2100" s="381">
        <v>17</v>
      </c>
      <c r="E2100" s="381" t="s">
        <v>6205</v>
      </c>
      <c r="F2100" s="381" t="s">
        <v>6204</v>
      </c>
      <c r="G2100" s="381" t="s">
        <v>1926</v>
      </c>
      <c r="H2100" s="381">
        <v>103400</v>
      </c>
      <c r="I2100" s="381">
        <v>36200</v>
      </c>
      <c r="J2100" s="381">
        <v>41400</v>
      </c>
      <c r="K2100" s="381">
        <v>46550</v>
      </c>
      <c r="L2100" s="381">
        <v>51700</v>
      </c>
      <c r="M2100" s="381">
        <v>55850</v>
      </c>
      <c r="N2100" s="381">
        <v>60000</v>
      </c>
      <c r="O2100" s="381">
        <v>64150</v>
      </c>
      <c r="P2100" s="381">
        <v>68250</v>
      </c>
      <c r="Q2100" s="381">
        <v>21700</v>
      </c>
      <c r="R2100" s="381">
        <v>24800</v>
      </c>
      <c r="S2100" s="381">
        <v>27900</v>
      </c>
      <c r="T2100" s="381">
        <v>31000</v>
      </c>
      <c r="U2100" s="381">
        <v>33500</v>
      </c>
      <c r="V2100" s="381">
        <v>36000</v>
      </c>
      <c r="W2100" s="381">
        <v>38450</v>
      </c>
      <c r="X2100" s="381">
        <v>41320</v>
      </c>
      <c r="Y2100" s="381">
        <v>54750</v>
      </c>
      <c r="Z2100" s="381">
        <v>62550</v>
      </c>
      <c r="AA2100" s="381">
        <v>70350</v>
      </c>
      <c r="AB2100" s="381">
        <v>78150</v>
      </c>
      <c r="AC2100" s="381">
        <v>84450</v>
      </c>
      <c r="AD2100" s="381">
        <v>90700</v>
      </c>
      <c r="AE2100" s="381">
        <v>96950</v>
      </c>
      <c r="AF2100" s="381">
        <v>103200</v>
      </c>
      <c r="AG2100" s="381">
        <v>1120</v>
      </c>
      <c r="AH2100" s="381" t="s">
        <v>6413</v>
      </c>
      <c r="AI2100" s="381" t="s">
        <v>8443</v>
      </c>
      <c r="AJ2100" s="381">
        <v>1</v>
      </c>
    </row>
    <row r="2101" spans="1:36">
      <c r="A2101" s="381" t="s">
        <v>558</v>
      </c>
      <c r="B2101" s="381" t="s">
        <v>8718</v>
      </c>
      <c r="C2101" s="381">
        <v>25</v>
      </c>
      <c r="D2101" s="381">
        <v>17</v>
      </c>
      <c r="E2101" s="381" t="s">
        <v>8672</v>
      </c>
      <c r="F2101" s="381" t="s">
        <v>8671</v>
      </c>
      <c r="G2101" s="381" t="s">
        <v>1926</v>
      </c>
      <c r="H2101" s="381">
        <v>96300</v>
      </c>
      <c r="I2101" s="381">
        <v>33750</v>
      </c>
      <c r="J2101" s="381">
        <v>38550</v>
      </c>
      <c r="K2101" s="381">
        <v>43350</v>
      </c>
      <c r="L2101" s="381">
        <v>48150</v>
      </c>
      <c r="M2101" s="381">
        <v>52050</v>
      </c>
      <c r="N2101" s="381">
        <v>55900</v>
      </c>
      <c r="O2101" s="381">
        <v>59750</v>
      </c>
      <c r="P2101" s="381">
        <v>63600</v>
      </c>
      <c r="Q2101" s="381">
        <v>20250</v>
      </c>
      <c r="R2101" s="381">
        <v>23150</v>
      </c>
      <c r="S2101" s="381">
        <v>26050</v>
      </c>
      <c r="T2101" s="381">
        <v>28900</v>
      </c>
      <c r="U2101" s="381">
        <v>31250</v>
      </c>
      <c r="V2101" s="381">
        <v>33550</v>
      </c>
      <c r="W2101" s="381">
        <v>37140</v>
      </c>
      <c r="X2101" s="381">
        <v>41320</v>
      </c>
      <c r="Y2101" s="381">
        <v>47600</v>
      </c>
      <c r="Z2101" s="381">
        <v>54400</v>
      </c>
      <c r="AA2101" s="381">
        <v>61200</v>
      </c>
      <c r="AB2101" s="381">
        <v>68000</v>
      </c>
      <c r="AC2101" s="381">
        <v>73450</v>
      </c>
      <c r="AD2101" s="381">
        <v>78900</v>
      </c>
      <c r="AE2101" s="381">
        <v>84350</v>
      </c>
      <c r="AF2101" s="381">
        <v>89800</v>
      </c>
      <c r="AG2101" s="381">
        <v>4560</v>
      </c>
      <c r="AH2101" s="381" t="s">
        <v>8717</v>
      </c>
      <c r="AI2101" s="381" t="s">
        <v>8443</v>
      </c>
      <c r="AJ2101" s="381">
        <v>1</v>
      </c>
    </row>
    <row r="2102" spans="1:36">
      <c r="A2102" s="381" t="s">
        <v>558</v>
      </c>
      <c r="B2102" s="381" t="s">
        <v>8716</v>
      </c>
      <c r="C2102" s="381">
        <v>25</v>
      </c>
      <c r="D2102" s="381">
        <v>17</v>
      </c>
      <c r="E2102" s="381" t="s">
        <v>6205</v>
      </c>
      <c r="F2102" s="381" t="s">
        <v>6204</v>
      </c>
      <c r="G2102" s="381" t="s">
        <v>1926</v>
      </c>
      <c r="H2102" s="381">
        <v>103400</v>
      </c>
      <c r="I2102" s="381">
        <v>36200</v>
      </c>
      <c r="J2102" s="381">
        <v>41400</v>
      </c>
      <c r="K2102" s="381">
        <v>46550</v>
      </c>
      <c r="L2102" s="381">
        <v>51700</v>
      </c>
      <c r="M2102" s="381">
        <v>55850</v>
      </c>
      <c r="N2102" s="381">
        <v>60000</v>
      </c>
      <c r="O2102" s="381">
        <v>64150</v>
      </c>
      <c r="P2102" s="381">
        <v>68250</v>
      </c>
      <c r="Q2102" s="381">
        <v>21700</v>
      </c>
      <c r="R2102" s="381">
        <v>24800</v>
      </c>
      <c r="S2102" s="381">
        <v>27900</v>
      </c>
      <c r="T2102" s="381">
        <v>31000</v>
      </c>
      <c r="U2102" s="381">
        <v>33500</v>
      </c>
      <c r="V2102" s="381">
        <v>36000</v>
      </c>
      <c r="W2102" s="381">
        <v>38450</v>
      </c>
      <c r="X2102" s="381">
        <v>41320</v>
      </c>
      <c r="Y2102" s="381">
        <v>54750</v>
      </c>
      <c r="Z2102" s="381">
        <v>62550</v>
      </c>
      <c r="AA2102" s="381">
        <v>70350</v>
      </c>
      <c r="AB2102" s="381">
        <v>78150</v>
      </c>
      <c r="AC2102" s="381">
        <v>84450</v>
      </c>
      <c r="AD2102" s="381">
        <v>90700</v>
      </c>
      <c r="AE2102" s="381">
        <v>96950</v>
      </c>
      <c r="AF2102" s="381">
        <v>103200</v>
      </c>
      <c r="AG2102" s="381">
        <v>1120</v>
      </c>
      <c r="AH2102" s="381" t="s">
        <v>8715</v>
      </c>
      <c r="AI2102" s="381" t="s">
        <v>8443</v>
      </c>
      <c r="AJ2102" s="381">
        <v>1</v>
      </c>
    </row>
    <row r="2103" spans="1:36">
      <c r="A2103" s="381" t="s">
        <v>558</v>
      </c>
      <c r="B2103" s="381" t="s">
        <v>8714</v>
      </c>
      <c r="C2103" s="381">
        <v>25</v>
      </c>
      <c r="D2103" s="381">
        <v>17</v>
      </c>
      <c r="E2103" s="381" t="s">
        <v>6205</v>
      </c>
      <c r="F2103" s="381" t="s">
        <v>6204</v>
      </c>
      <c r="G2103" s="381" t="s">
        <v>1926</v>
      </c>
      <c r="H2103" s="381">
        <v>103400</v>
      </c>
      <c r="I2103" s="381">
        <v>36200</v>
      </c>
      <c r="J2103" s="381">
        <v>41400</v>
      </c>
      <c r="K2103" s="381">
        <v>46550</v>
      </c>
      <c r="L2103" s="381">
        <v>51700</v>
      </c>
      <c r="M2103" s="381">
        <v>55850</v>
      </c>
      <c r="N2103" s="381">
        <v>60000</v>
      </c>
      <c r="O2103" s="381">
        <v>64150</v>
      </c>
      <c r="P2103" s="381">
        <v>68250</v>
      </c>
      <c r="Q2103" s="381">
        <v>21700</v>
      </c>
      <c r="R2103" s="381">
        <v>24800</v>
      </c>
      <c r="S2103" s="381">
        <v>27900</v>
      </c>
      <c r="T2103" s="381">
        <v>31000</v>
      </c>
      <c r="U2103" s="381">
        <v>33500</v>
      </c>
      <c r="V2103" s="381">
        <v>36000</v>
      </c>
      <c r="W2103" s="381">
        <v>38450</v>
      </c>
      <c r="X2103" s="381">
        <v>41320</v>
      </c>
      <c r="Y2103" s="381">
        <v>54750</v>
      </c>
      <c r="Z2103" s="381">
        <v>62550</v>
      </c>
      <c r="AA2103" s="381">
        <v>70350</v>
      </c>
      <c r="AB2103" s="381">
        <v>78150</v>
      </c>
      <c r="AC2103" s="381">
        <v>84450</v>
      </c>
      <c r="AD2103" s="381">
        <v>90700</v>
      </c>
      <c r="AE2103" s="381">
        <v>96950</v>
      </c>
      <c r="AF2103" s="381">
        <v>103200</v>
      </c>
      <c r="AG2103" s="381">
        <v>1120</v>
      </c>
      <c r="AH2103" s="381" t="s">
        <v>8713</v>
      </c>
      <c r="AI2103" s="381" t="s">
        <v>8443</v>
      </c>
      <c r="AJ2103" s="381">
        <v>1</v>
      </c>
    </row>
    <row r="2104" spans="1:36">
      <c r="A2104" s="381" t="s">
        <v>558</v>
      </c>
      <c r="B2104" s="381" t="s">
        <v>8712</v>
      </c>
      <c r="C2104" s="381">
        <v>25</v>
      </c>
      <c r="D2104" s="381">
        <v>17</v>
      </c>
      <c r="E2104" s="381" t="s">
        <v>6205</v>
      </c>
      <c r="F2104" s="381" t="s">
        <v>6204</v>
      </c>
      <c r="G2104" s="381" t="s">
        <v>1926</v>
      </c>
      <c r="H2104" s="381">
        <v>103400</v>
      </c>
      <c r="I2104" s="381">
        <v>36200</v>
      </c>
      <c r="J2104" s="381">
        <v>41400</v>
      </c>
      <c r="K2104" s="381">
        <v>46550</v>
      </c>
      <c r="L2104" s="381">
        <v>51700</v>
      </c>
      <c r="M2104" s="381">
        <v>55850</v>
      </c>
      <c r="N2104" s="381">
        <v>60000</v>
      </c>
      <c r="O2104" s="381">
        <v>64150</v>
      </c>
      <c r="P2104" s="381">
        <v>68250</v>
      </c>
      <c r="Q2104" s="381">
        <v>21700</v>
      </c>
      <c r="R2104" s="381">
        <v>24800</v>
      </c>
      <c r="S2104" s="381">
        <v>27900</v>
      </c>
      <c r="T2104" s="381">
        <v>31000</v>
      </c>
      <c r="U2104" s="381">
        <v>33500</v>
      </c>
      <c r="V2104" s="381">
        <v>36000</v>
      </c>
      <c r="W2104" s="381">
        <v>38450</v>
      </c>
      <c r="X2104" s="381">
        <v>41320</v>
      </c>
      <c r="Y2104" s="381">
        <v>54750</v>
      </c>
      <c r="Z2104" s="381">
        <v>62550</v>
      </c>
      <c r="AA2104" s="381">
        <v>70350</v>
      </c>
      <c r="AB2104" s="381">
        <v>78150</v>
      </c>
      <c r="AC2104" s="381">
        <v>84450</v>
      </c>
      <c r="AD2104" s="381">
        <v>90700</v>
      </c>
      <c r="AE2104" s="381">
        <v>96950</v>
      </c>
      <c r="AF2104" s="381">
        <v>103200</v>
      </c>
      <c r="AG2104" s="381">
        <v>1120</v>
      </c>
      <c r="AH2104" s="381" t="s">
        <v>8711</v>
      </c>
      <c r="AI2104" s="381" t="s">
        <v>8443</v>
      </c>
      <c r="AJ2104" s="381">
        <v>1</v>
      </c>
    </row>
    <row r="2105" spans="1:36">
      <c r="A2105" s="381" t="s">
        <v>558</v>
      </c>
      <c r="B2105" s="381" t="s">
        <v>8710</v>
      </c>
      <c r="C2105" s="381">
        <v>25</v>
      </c>
      <c r="D2105" s="381">
        <v>17</v>
      </c>
      <c r="E2105" s="381" t="s">
        <v>6205</v>
      </c>
      <c r="F2105" s="381" t="s">
        <v>6204</v>
      </c>
      <c r="G2105" s="381" t="s">
        <v>1926</v>
      </c>
      <c r="H2105" s="381">
        <v>103400</v>
      </c>
      <c r="I2105" s="381">
        <v>36200</v>
      </c>
      <c r="J2105" s="381">
        <v>41400</v>
      </c>
      <c r="K2105" s="381">
        <v>46550</v>
      </c>
      <c r="L2105" s="381">
        <v>51700</v>
      </c>
      <c r="M2105" s="381">
        <v>55850</v>
      </c>
      <c r="N2105" s="381">
        <v>60000</v>
      </c>
      <c r="O2105" s="381">
        <v>64150</v>
      </c>
      <c r="P2105" s="381">
        <v>68250</v>
      </c>
      <c r="Q2105" s="381">
        <v>21700</v>
      </c>
      <c r="R2105" s="381">
        <v>24800</v>
      </c>
      <c r="S2105" s="381">
        <v>27900</v>
      </c>
      <c r="T2105" s="381">
        <v>31000</v>
      </c>
      <c r="U2105" s="381">
        <v>33500</v>
      </c>
      <c r="V2105" s="381">
        <v>36000</v>
      </c>
      <c r="W2105" s="381">
        <v>38450</v>
      </c>
      <c r="X2105" s="381">
        <v>41320</v>
      </c>
      <c r="Y2105" s="381">
        <v>54750</v>
      </c>
      <c r="Z2105" s="381">
        <v>62550</v>
      </c>
      <c r="AA2105" s="381">
        <v>70350</v>
      </c>
      <c r="AB2105" s="381">
        <v>78150</v>
      </c>
      <c r="AC2105" s="381">
        <v>84450</v>
      </c>
      <c r="AD2105" s="381">
        <v>90700</v>
      </c>
      <c r="AE2105" s="381">
        <v>96950</v>
      </c>
      <c r="AF2105" s="381">
        <v>103200</v>
      </c>
      <c r="AG2105" s="381">
        <v>1120</v>
      </c>
      <c r="AH2105" s="381" t="s">
        <v>8709</v>
      </c>
      <c r="AI2105" s="381" t="s">
        <v>8443</v>
      </c>
      <c r="AJ2105" s="381">
        <v>1</v>
      </c>
    </row>
    <row r="2106" spans="1:36">
      <c r="A2106" s="381" t="s">
        <v>558</v>
      </c>
      <c r="B2106" s="381" t="s">
        <v>8708</v>
      </c>
      <c r="C2106" s="381">
        <v>25</v>
      </c>
      <c r="D2106" s="381">
        <v>17</v>
      </c>
      <c r="E2106" s="381" t="s">
        <v>6205</v>
      </c>
      <c r="F2106" s="381" t="s">
        <v>6204</v>
      </c>
      <c r="G2106" s="381" t="s">
        <v>1926</v>
      </c>
      <c r="H2106" s="381">
        <v>103400</v>
      </c>
      <c r="I2106" s="381">
        <v>36200</v>
      </c>
      <c r="J2106" s="381">
        <v>41400</v>
      </c>
      <c r="K2106" s="381">
        <v>46550</v>
      </c>
      <c r="L2106" s="381">
        <v>51700</v>
      </c>
      <c r="M2106" s="381">
        <v>55850</v>
      </c>
      <c r="N2106" s="381">
        <v>60000</v>
      </c>
      <c r="O2106" s="381">
        <v>64150</v>
      </c>
      <c r="P2106" s="381">
        <v>68250</v>
      </c>
      <c r="Q2106" s="381">
        <v>21700</v>
      </c>
      <c r="R2106" s="381">
        <v>24800</v>
      </c>
      <c r="S2106" s="381">
        <v>27900</v>
      </c>
      <c r="T2106" s="381">
        <v>31000</v>
      </c>
      <c r="U2106" s="381">
        <v>33500</v>
      </c>
      <c r="V2106" s="381">
        <v>36000</v>
      </c>
      <c r="W2106" s="381">
        <v>38450</v>
      </c>
      <c r="X2106" s="381">
        <v>41320</v>
      </c>
      <c r="Y2106" s="381">
        <v>54750</v>
      </c>
      <c r="Z2106" s="381">
        <v>62550</v>
      </c>
      <c r="AA2106" s="381">
        <v>70350</v>
      </c>
      <c r="AB2106" s="381">
        <v>78150</v>
      </c>
      <c r="AC2106" s="381">
        <v>84450</v>
      </c>
      <c r="AD2106" s="381">
        <v>90700</v>
      </c>
      <c r="AE2106" s="381">
        <v>96950</v>
      </c>
      <c r="AF2106" s="381">
        <v>103200</v>
      </c>
      <c r="AG2106" s="381">
        <v>1120</v>
      </c>
      <c r="AH2106" s="381" t="s">
        <v>8707</v>
      </c>
      <c r="AI2106" s="381" t="s">
        <v>8443</v>
      </c>
      <c r="AJ2106" s="381">
        <v>1</v>
      </c>
    </row>
    <row r="2107" spans="1:36">
      <c r="A2107" s="381" t="s">
        <v>558</v>
      </c>
      <c r="B2107" s="381" t="s">
        <v>8706</v>
      </c>
      <c r="C2107" s="381">
        <v>25</v>
      </c>
      <c r="D2107" s="381">
        <v>17</v>
      </c>
      <c r="E2107" s="381" t="s">
        <v>6205</v>
      </c>
      <c r="F2107" s="381" t="s">
        <v>6204</v>
      </c>
      <c r="G2107" s="381" t="s">
        <v>1926</v>
      </c>
      <c r="H2107" s="381">
        <v>103400</v>
      </c>
      <c r="I2107" s="381">
        <v>36200</v>
      </c>
      <c r="J2107" s="381">
        <v>41400</v>
      </c>
      <c r="K2107" s="381">
        <v>46550</v>
      </c>
      <c r="L2107" s="381">
        <v>51700</v>
      </c>
      <c r="M2107" s="381">
        <v>55850</v>
      </c>
      <c r="N2107" s="381">
        <v>60000</v>
      </c>
      <c r="O2107" s="381">
        <v>64150</v>
      </c>
      <c r="P2107" s="381">
        <v>68250</v>
      </c>
      <c r="Q2107" s="381">
        <v>21700</v>
      </c>
      <c r="R2107" s="381">
        <v>24800</v>
      </c>
      <c r="S2107" s="381">
        <v>27900</v>
      </c>
      <c r="T2107" s="381">
        <v>31000</v>
      </c>
      <c r="U2107" s="381">
        <v>33500</v>
      </c>
      <c r="V2107" s="381">
        <v>36000</v>
      </c>
      <c r="W2107" s="381">
        <v>38450</v>
      </c>
      <c r="X2107" s="381">
        <v>41320</v>
      </c>
      <c r="Y2107" s="381">
        <v>54750</v>
      </c>
      <c r="Z2107" s="381">
        <v>62550</v>
      </c>
      <c r="AA2107" s="381">
        <v>70350</v>
      </c>
      <c r="AB2107" s="381">
        <v>78150</v>
      </c>
      <c r="AC2107" s="381">
        <v>84450</v>
      </c>
      <c r="AD2107" s="381">
        <v>90700</v>
      </c>
      <c r="AE2107" s="381">
        <v>96950</v>
      </c>
      <c r="AF2107" s="381">
        <v>103200</v>
      </c>
      <c r="AG2107" s="381">
        <v>1120</v>
      </c>
      <c r="AH2107" s="381" t="s">
        <v>8705</v>
      </c>
      <c r="AI2107" s="381" t="s">
        <v>8443</v>
      </c>
      <c r="AJ2107" s="381">
        <v>1</v>
      </c>
    </row>
    <row r="2108" spans="1:36">
      <c r="A2108" s="381" t="s">
        <v>558</v>
      </c>
      <c r="B2108" s="381" t="s">
        <v>8704</v>
      </c>
      <c r="C2108" s="381">
        <v>25</v>
      </c>
      <c r="D2108" s="381">
        <v>17</v>
      </c>
      <c r="E2108" s="381" t="s">
        <v>6205</v>
      </c>
      <c r="F2108" s="381" t="s">
        <v>6204</v>
      </c>
      <c r="G2108" s="381" t="s">
        <v>1926</v>
      </c>
      <c r="H2108" s="381">
        <v>103400</v>
      </c>
      <c r="I2108" s="381">
        <v>36200</v>
      </c>
      <c r="J2108" s="381">
        <v>41400</v>
      </c>
      <c r="K2108" s="381">
        <v>46550</v>
      </c>
      <c r="L2108" s="381">
        <v>51700</v>
      </c>
      <c r="M2108" s="381">
        <v>55850</v>
      </c>
      <c r="N2108" s="381">
        <v>60000</v>
      </c>
      <c r="O2108" s="381">
        <v>64150</v>
      </c>
      <c r="P2108" s="381">
        <v>68250</v>
      </c>
      <c r="Q2108" s="381">
        <v>21700</v>
      </c>
      <c r="R2108" s="381">
        <v>24800</v>
      </c>
      <c r="S2108" s="381">
        <v>27900</v>
      </c>
      <c r="T2108" s="381">
        <v>31000</v>
      </c>
      <c r="U2108" s="381">
        <v>33500</v>
      </c>
      <c r="V2108" s="381">
        <v>36000</v>
      </c>
      <c r="W2108" s="381">
        <v>38450</v>
      </c>
      <c r="X2108" s="381">
        <v>41320</v>
      </c>
      <c r="Y2108" s="381">
        <v>54750</v>
      </c>
      <c r="Z2108" s="381">
        <v>62550</v>
      </c>
      <c r="AA2108" s="381">
        <v>70350</v>
      </c>
      <c r="AB2108" s="381">
        <v>78150</v>
      </c>
      <c r="AC2108" s="381">
        <v>84450</v>
      </c>
      <c r="AD2108" s="381">
        <v>90700</v>
      </c>
      <c r="AE2108" s="381">
        <v>96950</v>
      </c>
      <c r="AF2108" s="381">
        <v>103200</v>
      </c>
      <c r="AG2108" s="381">
        <v>1120</v>
      </c>
      <c r="AH2108" s="381" t="s">
        <v>8703</v>
      </c>
      <c r="AI2108" s="381" t="s">
        <v>8443</v>
      </c>
      <c r="AJ2108" s="381">
        <v>1</v>
      </c>
    </row>
    <row r="2109" spans="1:36">
      <c r="A2109" s="381" t="s">
        <v>558</v>
      </c>
      <c r="B2109" s="381" t="s">
        <v>8702</v>
      </c>
      <c r="C2109" s="381">
        <v>25</v>
      </c>
      <c r="D2109" s="381">
        <v>17</v>
      </c>
      <c r="E2109" s="381" t="s">
        <v>6205</v>
      </c>
      <c r="F2109" s="381" t="s">
        <v>6204</v>
      </c>
      <c r="G2109" s="381" t="s">
        <v>1926</v>
      </c>
      <c r="H2109" s="381">
        <v>103400</v>
      </c>
      <c r="I2109" s="381">
        <v>36200</v>
      </c>
      <c r="J2109" s="381">
        <v>41400</v>
      </c>
      <c r="K2109" s="381">
        <v>46550</v>
      </c>
      <c r="L2109" s="381">
        <v>51700</v>
      </c>
      <c r="M2109" s="381">
        <v>55850</v>
      </c>
      <c r="N2109" s="381">
        <v>60000</v>
      </c>
      <c r="O2109" s="381">
        <v>64150</v>
      </c>
      <c r="P2109" s="381">
        <v>68250</v>
      </c>
      <c r="Q2109" s="381">
        <v>21700</v>
      </c>
      <c r="R2109" s="381">
        <v>24800</v>
      </c>
      <c r="S2109" s="381">
        <v>27900</v>
      </c>
      <c r="T2109" s="381">
        <v>31000</v>
      </c>
      <c r="U2109" s="381">
        <v>33500</v>
      </c>
      <c r="V2109" s="381">
        <v>36000</v>
      </c>
      <c r="W2109" s="381">
        <v>38450</v>
      </c>
      <c r="X2109" s="381">
        <v>41320</v>
      </c>
      <c r="Y2109" s="381">
        <v>54750</v>
      </c>
      <c r="Z2109" s="381">
        <v>62550</v>
      </c>
      <c r="AA2109" s="381">
        <v>70350</v>
      </c>
      <c r="AB2109" s="381">
        <v>78150</v>
      </c>
      <c r="AC2109" s="381">
        <v>84450</v>
      </c>
      <c r="AD2109" s="381">
        <v>90700</v>
      </c>
      <c r="AE2109" s="381">
        <v>96950</v>
      </c>
      <c r="AF2109" s="381">
        <v>103200</v>
      </c>
      <c r="AG2109" s="381">
        <v>1120</v>
      </c>
      <c r="AH2109" s="381" t="s">
        <v>8701</v>
      </c>
      <c r="AI2109" s="381" t="s">
        <v>8443</v>
      </c>
      <c r="AJ2109" s="381">
        <v>1</v>
      </c>
    </row>
    <row r="2110" spans="1:36">
      <c r="A2110" s="381" t="s">
        <v>558</v>
      </c>
      <c r="B2110" s="381" t="s">
        <v>8700</v>
      </c>
      <c r="C2110" s="381">
        <v>25</v>
      </c>
      <c r="D2110" s="381">
        <v>17</v>
      </c>
      <c r="E2110" s="381" t="s">
        <v>8672</v>
      </c>
      <c r="F2110" s="381" t="s">
        <v>8671</v>
      </c>
      <c r="G2110" s="381" t="s">
        <v>1926</v>
      </c>
      <c r="H2110" s="381">
        <v>96300</v>
      </c>
      <c r="I2110" s="381">
        <v>33750</v>
      </c>
      <c r="J2110" s="381">
        <v>38550</v>
      </c>
      <c r="K2110" s="381">
        <v>43350</v>
      </c>
      <c r="L2110" s="381">
        <v>48150</v>
      </c>
      <c r="M2110" s="381">
        <v>52050</v>
      </c>
      <c r="N2110" s="381">
        <v>55900</v>
      </c>
      <c r="O2110" s="381">
        <v>59750</v>
      </c>
      <c r="P2110" s="381">
        <v>63600</v>
      </c>
      <c r="Q2110" s="381">
        <v>20250</v>
      </c>
      <c r="R2110" s="381">
        <v>23150</v>
      </c>
      <c r="S2110" s="381">
        <v>26050</v>
      </c>
      <c r="T2110" s="381">
        <v>28900</v>
      </c>
      <c r="U2110" s="381">
        <v>31250</v>
      </c>
      <c r="V2110" s="381">
        <v>33550</v>
      </c>
      <c r="W2110" s="381">
        <v>37140</v>
      </c>
      <c r="X2110" s="381">
        <v>41320</v>
      </c>
      <c r="Y2110" s="381">
        <v>47600</v>
      </c>
      <c r="Z2110" s="381">
        <v>54400</v>
      </c>
      <c r="AA2110" s="381">
        <v>61200</v>
      </c>
      <c r="AB2110" s="381">
        <v>68000</v>
      </c>
      <c r="AC2110" s="381">
        <v>73450</v>
      </c>
      <c r="AD2110" s="381">
        <v>78900</v>
      </c>
      <c r="AE2110" s="381">
        <v>84350</v>
      </c>
      <c r="AF2110" s="381">
        <v>89800</v>
      </c>
      <c r="AG2110" s="381">
        <v>4560</v>
      </c>
      <c r="AH2110" s="381" t="s">
        <v>8699</v>
      </c>
      <c r="AI2110" s="381" t="s">
        <v>8443</v>
      </c>
      <c r="AJ2110" s="381">
        <v>1</v>
      </c>
    </row>
    <row r="2111" spans="1:36">
      <c r="A2111" s="381" t="s">
        <v>558</v>
      </c>
      <c r="B2111" s="381" t="s">
        <v>8698</v>
      </c>
      <c r="C2111" s="381">
        <v>25</v>
      </c>
      <c r="D2111" s="381">
        <v>17</v>
      </c>
      <c r="E2111" s="381" t="s">
        <v>6205</v>
      </c>
      <c r="F2111" s="381" t="s">
        <v>6204</v>
      </c>
      <c r="G2111" s="381" t="s">
        <v>1926</v>
      </c>
      <c r="H2111" s="381">
        <v>103400</v>
      </c>
      <c r="I2111" s="381">
        <v>36200</v>
      </c>
      <c r="J2111" s="381">
        <v>41400</v>
      </c>
      <c r="K2111" s="381">
        <v>46550</v>
      </c>
      <c r="L2111" s="381">
        <v>51700</v>
      </c>
      <c r="M2111" s="381">
        <v>55850</v>
      </c>
      <c r="N2111" s="381">
        <v>60000</v>
      </c>
      <c r="O2111" s="381">
        <v>64150</v>
      </c>
      <c r="P2111" s="381">
        <v>68250</v>
      </c>
      <c r="Q2111" s="381">
        <v>21700</v>
      </c>
      <c r="R2111" s="381">
        <v>24800</v>
      </c>
      <c r="S2111" s="381">
        <v>27900</v>
      </c>
      <c r="T2111" s="381">
        <v>31000</v>
      </c>
      <c r="U2111" s="381">
        <v>33500</v>
      </c>
      <c r="V2111" s="381">
        <v>36000</v>
      </c>
      <c r="W2111" s="381">
        <v>38450</v>
      </c>
      <c r="X2111" s="381">
        <v>41320</v>
      </c>
      <c r="Y2111" s="381">
        <v>54750</v>
      </c>
      <c r="Z2111" s="381">
        <v>62550</v>
      </c>
      <c r="AA2111" s="381">
        <v>70350</v>
      </c>
      <c r="AB2111" s="381">
        <v>78150</v>
      </c>
      <c r="AC2111" s="381">
        <v>84450</v>
      </c>
      <c r="AD2111" s="381">
        <v>90700</v>
      </c>
      <c r="AE2111" s="381">
        <v>96950</v>
      </c>
      <c r="AF2111" s="381">
        <v>103200</v>
      </c>
      <c r="AG2111" s="381">
        <v>1120</v>
      </c>
      <c r="AH2111" s="381" t="s">
        <v>2118</v>
      </c>
      <c r="AI2111" s="381" t="s">
        <v>8443</v>
      </c>
      <c r="AJ2111" s="381">
        <v>1</v>
      </c>
    </row>
    <row r="2112" spans="1:36">
      <c r="A2112" s="381" t="s">
        <v>558</v>
      </c>
      <c r="B2112" s="381" t="s">
        <v>8697</v>
      </c>
      <c r="C2112" s="381">
        <v>25</v>
      </c>
      <c r="D2112" s="381">
        <v>17</v>
      </c>
      <c r="E2112" s="381" t="s">
        <v>6205</v>
      </c>
      <c r="F2112" s="381" t="s">
        <v>6204</v>
      </c>
      <c r="G2112" s="381" t="s">
        <v>1926</v>
      </c>
      <c r="H2112" s="381">
        <v>103400</v>
      </c>
      <c r="I2112" s="381">
        <v>36200</v>
      </c>
      <c r="J2112" s="381">
        <v>41400</v>
      </c>
      <c r="K2112" s="381">
        <v>46550</v>
      </c>
      <c r="L2112" s="381">
        <v>51700</v>
      </c>
      <c r="M2112" s="381">
        <v>55850</v>
      </c>
      <c r="N2112" s="381">
        <v>60000</v>
      </c>
      <c r="O2112" s="381">
        <v>64150</v>
      </c>
      <c r="P2112" s="381">
        <v>68250</v>
      </c>
      <c r="Q2112" s="381">
        <v>21700</v>
      </c>
      <c r="R2112" s="381">
        <v>24800</v>
      </c>
      <c r="S2112" s="381">
        <v>27900</v>
      </c>
      <c r="T2112" s="381">
        <v>31000</v>
      </c>
      <c r="U2112" s="381">
        <v>33500</v>
      </c>
      <c r="V2112" s="381">
        <v>36000</v>
      </c>
      <c r="W2112" s="381">
        <v>38450</v>
      </c>
      <c r="X2112" s="381">
        <v>41320</v>
      </c>
      <c r="Y2112" s="381">
        <v>54750</v>
      </c>
      <c r="Z2112" s="381">
        <v>62550</v>
      </c>
      <c r="AA2112" s="381">
        <v>70350</v>
      </c>
      <c r="AB2112" s="381">
        <v>78150</v>
      </c>
      <c r="AC2112" s="381">
        <v>84450</v>
      </c>
      <c r="AD2112" s="381">
        <v>90700</v>
      </c>
      <c r="AE2112" s="381">
        <v>96950</v>
      </c>
      <c r="AF2112" s="381">
        <v>103200</v>
      </c>
      <c r="AG2112" s="381">
        <v>1120</v>
      </c>
      <c r="AH2112" s="381" t="s">
        <v>8696</v>
      </c>
      <c r="AI2112" s="381" t="s">
        <v>8443</v>
      </c>
      <c r="AJ2112" s="381">
        <v>1</v>
      </c>
    </row>
    <row r="2113" spans="1:36">
      <c r="A2113" s="381" t="s">
        <v>558</v>
      </c>
      <c r="B2113" s="381" t="s">
        <v>8695</v>
      </c>
      <c r="C2113" s="381">
        <v>25</v>
      </c>
      <c r="D2113" s="381">
        <v>17</v>
      </c>
      <c r="E2113" s="381" t="s">
        <v>6205</v>
      </c>
      <c r="F2113" s="381" t="s">
        <v>6204</v>
      </c>
      <c r="G2113" s="381" t="s">
        <v>1926</v>
      </c>
      <c r="H2113" s="381">
        <v>103400</v>
      </c>
      <c r="I2113" s="381">
        <v>36200</v>
      </c>
      <c r="J2113" s="381">
        <v>41400</v>
      </c>
      <c r="K2113" s="381">
        <v>46550</v>
      </c>
      <c r="L2113" s="381">
        <v>51700</v>
      </c>
      <c r="M2113" s="381">
        <v>55850</v>
      </c>
      <c r="N2113" s="381">
        <v>60000</v>
      </c>
      <c r="O2113" s="381">
        <v>64150</v>
      </c>
      <c r="P2113" s="381">
        <v>68250</v>
      </c>
      <c r="Q2113" s="381">
        <v>21700</v>
      </c>
      <c r="R2113" s="381">
        <v>24800</v>
      </c>
      <c r="S2113" s="381">
        <v>27900</v>
      </c>
      <c r="T2113" s="381">
        <v>31000</v>
      </c>
      <c r="U2113" s="381">
        <v>33500</v>
      </c>
      <c r="V2113" s="381">
        <v>36000</v>
      </c>
      <c r="W2113" s="381">
        <v>38450</v>
      </c>
      <c r="X2113" s="381">
        <v>41320</v>
      </c>
      <c r="Y2113" s="381">
        <v>54750</v>
      </c>
      <c r="Z2113" s="381">
        <v>62550</v>
      </c>
      <c r="AA2113" s="381">
        <v>70350</v>
      </c>
      <c r="AB2113" s="381">
        <v>78150</v>
      </c>
      <c r="AC2113" s="381">
        <v>84450</v>
      </c>
      <c r="AD2113" s="381">
        <v>90700</v>
      </c>
      <c r="AE2113" s="381">
        <v>96950</v>
      </c>
      <c r="AF2113" s="381">
        <v>103200</v>
      </c>
      <c r="AG2113" s="381">
        <v>1120</v>
      </c>
      <c r="AH2113" s="381" t="s">
        <v>8694</v>
      </c>
      <c r="AI2113" s="381" t="s">
        <v>8443</v>
      </c>
      <c r="AJ2113" s="381">
        <v>1</v>
      </c>
    </row>
    <row r="2114" spans="1:36">
      <c r="A2114" s="381" t="s">
        <v>558</v>
      </c>
      <c r="B2114" s="381" t="s">
        <v>8693</v>
      </c>
      <c r="C2114" s="381">
        <v>25</v>
      </c>
      <c r="D2114" s="381">
        <v>17</v>
      </c>
      <c r="E2114" s="381" t="s">
        <v>6205</v>
      </c>
      <c r="F2114" s="381" t="s">
        <v>6204</v>
      </c>
      <c r="G2114" s="381" t="s">
        <v>1926</v>
      </c>
      <c r="H2114" s="381">
        <v>103400</v>
      </c>
      <c r="I2114" s="381">
        <v>36200</v>
      </c>
      <c r="J2114" s="381">
        <v>41400</v>
      </c>
      <c r="K2114" s="381">
        <v>46550</v>
      </c>
      <c r="L2114" s="381">
        <v>51700</v>
      </c>
      <c r="M2114" s="381">
        <v>55850</v>
      </c>
      <c r="N2114" s="381">
        <v>60000</v>
      </c>
      <c r="O2114" s="381">
        <v>64150</v>
      </c>
      <c r="P2114" s="381">
        <v>68250</v>
      </c>
      <c r="Q2114" s="381">
        <v>21700</v>
      </c>
      <c r="R2114" s="381">
        <v>24800</v>
      </c>
      <c r="S2114" s="381">
        <v>27900</v>
      </c>
      <c r="T2114" s="381">
        <v>31000</v>
      </c>
      <c r="U2114" s="381">
        <v>33500</v>
      </c>
      <c r="V2114" s="381">
        <v>36000</v>
      </c>
      <c r="W2114" s="381">
        <v>38450</v>
      </c>
      <c r="X2114" s="381">
        <v>41320</v>
      </c>
      <c r="Y2114" s="381">
        <v>54750</v>
      </c>
      <c r="Z2114" s="381">
        <v>62550</v>
      </c>
      <c r="AA2114" s="381">
        <v>70350</v>
      </c>
      <c r="AB2114" s="381">
        <v>78150</v>
      </c>
      <c r="AC2114" s="381">
        <v>84450</v>
      </c>
      <c r="AD2114" s="381">
        <v>90700</v>
      </c>
      <c r="AE2114" s="381">
        <v>96950</v>
      </c>
      <c r="AF2114" s="381">
        <v>103200</v>
      </c>
      <c r="AG2114" s="381">
        <v>1120</v>
      </c>
      <c r="AH2114" s="381" t="s">
        <v>8692</v>
      </c>
      <c r="AI2114" s="381" t="s">
        <v>8443</v>
      </c>
      <c r="AJ2114" s="381">
        <v>1</v>
      </c>
    </row>
    <row r="2115" spans="1:36">
      <c r="A2115" s="381" t="s">
        <v>558</v>
      </c>
      <c r="B2115" s="381" t="s">
        <v>8691</v>
      </c>
      <c r="C2115" s="381">
        <v>25</v>
      </c>
      <c r="D2115" s="381">
        <v>17</v>
      </c>
      <c r="E2115" s="381" t="s">
        <v>6205</v>
      </c>
      <c r="F2115" s="381" t="s">
        <v>6204</v>
      </c>
      <c r="G2115" s="381" t="s">
        <v>1926</v>
      </c>
      <c r="H2115" s="381">
        <v>103400</v>
      </c>
      <c r="I2115" s="381">
        <v>36200</v>
      </c>
      <c r="J2115" s="381">
        <v>41400</v>
      </c>
      <c r="K2115" s="381">
        <v>46550</v>
      </c>
      <c r="L2115" s="381">
        <v>51700</v>
      </c>
      <c r="M2115" s="381">
        <v>55850</v>
      </c>
      <c r="N2115" s="381">
        <v>60000</v>
      </c>
      <c r="O2115" s="381">
        <v>64150</v>
      </c>
      <c r="P2115" s="381">
        <v>68250</v>
      </c>
      <c r="Q2115" s="381">
        <v>21700</v>
      </c>
      <c r="R2115" s="381">
        <v>24800</v>
      </c>
      <c r="S2115" s="381">
        <v>27900</v>
      </c>
      <c r="T2115" s="381">
        <v>31000</v>
      </c>
      <c r="U2115" s="381">
        <v>33500</v>
      </c>
      <c r="V2115" s="381">
        <v>36000</v>
      </c>
      <c r="W2115" s="381">
        <v>38450</v>
      </c>
      <c r="X2115" s="381">
        <v>41320</v>
      </c>
      <c r="Y2115" s="381">
        <v>54750</v>
      </c>
      <c r="Z2115" s="381">
        <v>62550</v>
      </c>
      <c r="AA2115" s="381">
        <v>70350</v>
      </c>
      <c r="AB2115" s="381">
        <v>78150</v>
      </c>
      <c r="AC2115" s="381">
        <v>84450</v>
      </c>
      <c r="AD2115" s="381">
        <v>90700</v>
      </c>
      <c r="AE2115" s="381">
        <v>96950</v>
      </c>
      <c r="AF2115" s="381">
        <v>103200</v>
      </c>
      <c r="AG2115" s="381">
        <v>1120</v>
      </c>
      <c r="AH2115" s="381" t="s">
        <v>8690</v>
      </c>
      <c r="AI2115" s="381" t="s">
        <v>8443</v>
      </c>
      <c r="AJ2115" s="381">
        <v>1</v>
      </c>
    </row>
    <row r="2116" spans="1:36">
      <c r="A2116" s="381" t="s">
        <v>558</v>
      </c>
      <c r="B2116" s="381" t="s">
        <v>8689</v>
      </c>
      <c r="C2116" s="381">
        <v>25</v>
      </c>
      <c r="D2116" s="381">
        <v>17</v>
      </c>
      <c r="E2116" s="381" t="s">
        <v>6205</v>
      </c>
      <c r="F2116" s="381" t="s">
        <v>6204</v>
      </c>
      <c r="G2116" s="381" t="s">
        <v>1926</v>
      </c>
      <c r="H2116" s="381">
        <v>103400</v>
      </c>
      <c r="I2116" s="381">
        <v>36200</v>
      </c>
      <c r="J2116" s="381">
        <v>41400</v>
      </c>
      <c r="K2116" s="381">
        <v>46550</v>
      </c>
      <c r="L2116" s="381">
        <v>51700</v>
      </c>
      <c r="M2116" s="381">
        <v>55850</v>
      </c>
      <c r="N2116" s="381">
        <v>60000</v>
      </c>
      <c r="O2116" s="381">
        <v>64150</v>
      </c>
      <c r="P2116" s="381">
        <v>68250</v>
      </c>
      <c r="Q2116" s="381">
        <v>21700</v>
      </c>
      <c r="R2116" s="381">
        <v>24800</v>
      </c>
      <c r="S2116" s="381">
        <v>27900</v>
      </c>
      <c r="T2116" s="381">
        <v>31000</v>
      </c>
      <c r="U2116" s="381">
        <v>33500</v>
      </c>
      <c r="V2116" s="381">
        <v>36000</v>
      </c>
      <c r="W2116" s="381">
        <v>38450</v>
      </c>
      <c r="X2116" s="381">
        <v>41320</v>
      </c>
      <c r="Y2116" s="381">
        <v>54750</v>
      </c>
      <c r="Z2116" s="381">
        <v>62550</v>
      </c>
      <c r="AA2116" s="381">
        <v>70350</v>
      </c>
      <c r="AB2116" s="381">
        <v>78150</v>
      </c>
      <c r="AC2116" s="381">
        <v>84450</v>
      </c>
      <c r="AD2116" s="381">
        <v>90700</v>
      </c>
      <c r="AE2116" s="381">
        <v>96950</v>
      </c>
      <c r="AF2116" s="381">
        <v>103200</v>
      </c>
      <c r="AG2116" s="381">
        <v>1120</v>
      </c>
      <c r="AH2116" s="381" t="s">
        <v>8688</v>
      </c>
      <c r="AI2116" s="381" t="s">
        <v>8443</v>
      </c>
      <c r="AJ2116" s="381">
        <v>1</v>
      </c>
    </row>
    <row r="2117" spans="1:36">
      <c r="A2117" s="381" t="s">
        <v>558</v>
      </c>
      <c r="B2117" s="381" t="s">
        <v>8687</v>
      </c>
      <c r="C2117" s="381">
        <v>25</v>
      </c>
      <c r="D2117" s="381">
        <v>17</v>
      </c>
      <c r="E2117" s="381" t="s">
        <v>6205</v>
      </c>
      <c r="F2117" s="381" t="s">
        <v>6204</v>
      </c>
      <c r="G2117" s="381" t="s">
        <v>1926</v>
      </c>
      <c r="H2117" s="381">
        <v>103400</v>
      </c>
      <c r="I2117" s="381">
        <v>36200</v>
      </c>
      <c r="J2117" s="381">
        <v>41400</v>
      </c>
      <c r="K2117" s="381">
        <v>46550</v>
      </c>
      <c r="L2117" s="381">
        <v>51700</v>
      </c>
      <c r="M2117" s="381">
        <v>55850</v>
      </c>
      <c r="N2117" s="381">
        <v>60000</v>
      </c>
      <c r="O2117" s="381">
        <v>64150</v>
      </c>
      <c r="P2117" s="381">
        <v>68250</v>
      </c>
      <c r="Q2117" s="381">
        <v>21700</v>
      </c>
      <c r="R2117" s="381">
        <v>24800</v>
      </c>
      <c r="S2117" s="381">
        <v>27900</v>
      </c>
      <c r="T2117" s="381">
        <v>31000</v>
      </c>
      <c r="U2117" s="381">
        <v>33500</v>
      </c>
      <c r="V2117" s="381">
        <v>36000</v>
      </c>
      <c r="W2117" s="381">
        <v>38450</v>
      </c>
      <c r="X2117" s="381">
        <v>41320</v>
      </c>
      <c r="Y2117" s="381">
        <v>54750</v>
      </c>
      <c r="Z2117" s="381">
        <v>62550</v>
      </c>
      <c r="AA2117" s="381">
        <v>70350</v>
      </c>
      <c r="AB2117" s="381">
        <v>78150</v>
      </c>
      <c r="AC2117" s="381">
        <v>84450</v>
      </c>
      <c r="AD2117" s="381">
        <v>90700</v>
      </c>
      <c r="AE2117" s="381">
        <v>96950</v>
      </c>
      <c r="AF2117" s="381">
        <v>103200</v>
      </c>
      <c r="AG2117" s="381">
        <v>1120</v>
      </c>
      <c r="AH2117" s="381" t="s">
        <v>2250</v>
      </c>
      <c r="AI2117" s="381" t="s">
        <v>8443</v>
      </c>
      <c r="AJ2117" s="381">
        <v>1</v>
      </c>
    </row>
    <row r="2118" spans="1:36">
      <c r="A2118" s="381" t="s">
        <v>558</v>
      </c>
      <c r="B2118" s="381" t="s">
        <v>8686</v>
      </c>
      <c r="C2118" s="381">
        <v>25</v>
      </c>
      <c r="D2118" s="381">
        <v>17</v>
      </c>
      <c r="E2118" s="381" t="s">
        <v>8672</v>
      </c>
      <c r="F2118" s="381" t="s">
        <v>8671</v>
      </c>
      <c r="G2118" s="381" t="s">
        <v>1926</v>
      </c>
      <c r="H2118" s="381">
        <v>96300</v>
      </c>
      <c r="I2118" s="381">
        <v>33750</v>
      </c>
      <c r="J2118" s="381">
        <v>38550</v>
      </c>
      <c r="K2118" s="381">
        <v>43350</v>
      </c>
      <c r="L2118" s="381">
        <v>48150</v>
      </c>
      <c r="M2118" s="381">
        <v>52050</v>
      </c>
      <c r="N2118" s="381">
        <v>55900</v>
      </c>
      <c r="O2118" s="381">
        <v>59750</v>
      </c>
      <c r="P2118" s="381">
        <v>63600</v>
      </c>
      <c r="Q2118" s="381">
        <v>20250</v>
      </c>
      <c r="R2118" s="381">
        <v>23150</v>
      </c>
      <c r="S2118" s="381">
        <v>26050</v>
      </c>
      <c r="T2118" s="381">
        <v>28900</v>
      </c>
      <c r="U2118" s="381">
        <v>31250</v>
      </c>
      <c r="V2118" s="381">
        <v>33550</v>
      </c>
      <c r="W2118" s="381">
        <v>37140</v>
      </c>
      <c r="X2118" s="381">
        <v>41320</v>
      </c>
      <c r="Y2118" s="381">
        <v>47600</v>
      </c>
      <c r="Z2118" s="381">
        <v>54400</v>
      </c>
      <c r="AA2118" s="381">
        <v>61200</v>
      </c>
      <c r="AB2118" s="381">
        <v>68000</v>
      </c>
      <c r="AC2118" s="381">
        <v>73450</v>
      </c>
      <c r="AD2118" s="381">
        <v>78900</v>
      </c>
      <c r="AE2118" s="381">
        <v>84350</v>
      </c>
      <c r="AF2118" s="381">
        <v>89800</v>
      </c>
      <c r="AG2118" s="381">
        <v>4560</v>
      </c>
      <c r="AH2118" s="381" t="s">
        <v>8685</v>
      </c>
      <c r="AI2118" s="381" t="s">
        <v>8443</v>
      </c>
      <c r="AJ2118" s="381">
        <v>1</v>
      </c>
    </row>
    <row r="2119" spans="1:36">
      <c r="A2119" s="381" t="s">
        <v>558</v>
      </c>
      <c r="B2119" s="381" t="s">
        <v>8684</v>
      </c>
      <c r="C2119" s="381">
        <v>25</v>
      </c>
      <c r="D2119" s="381">
        <v>17</v>
      </c>
      <c r="E2119" s="381" t="s">
        <v>6205</v>
      </c>
      <c r="F2119" s="381" t="s">
        <v>6204</v>
      </c>
      <c r="G2119" s="381" t="s">
        <v>1926</v>
      </c>
      <c r="H2119" s="381">
        <v>103400</v>
      </c>
      <c r="I2119" s="381">
        <v>36200</v>
      </c>
      <c r="J2119" s="381">
        <v>41400</v>
      </c>
      <c r="K2119" s="381">
        <v>46550</v>
      </c>
      <c r="L2119" s="381">
        <v>51700</v>
      </c>
      <c r="M2119" s="381">
        <v>55850</v>
      </c>
      <c r="N2119" s="381">
        <v>60000</v>
      </c>
      <c r="O2119" s="381">
        <v>64150</v>
      </c>
      <c r="P2119" s="381">
        <v>68250</v>
      </c>
      <c r="Q2119" s="381">
        <v>21700</v>
      </c>
      <c r="R2119" s="381">
        <v>24800</v>
      </c>
      <c r="S2119" s="381">
        <v>27900</v>
      </c>
      <c r="T2119" s="381">
        <v>31000</v>
      </c>
      <c r="U2119" s="381">
        <v>33500</v>
      </c>
      <c r="V2119" s="381">
        <v>36000</v>
      </c>
      <c r="W2119" s="381">
        <v>38450</v>
      </c>
      <c r="X2119" s="381">
        <v>41320</v>
      </c>
      <c r="Y2119" s="381">
        <v>54750</v>
      </c>
      <c r="Z2119" s="381">
        <v>62550</v>
      </c>
      <c r="AA2119" s="381">
        <v>70350</v>
      </c>
      <c r="AB2119" s="381">
        <v>78150</v>
      </c>
      <c r="AC2119" s="381">
        <v>84450</v>
      </c>
      <c r="AD2119" s="381">
        <v>90700</v>
      </c>
      <c r="AE2119" s="381">
        <v>96950</v>
      </c>
      <c r="AF2119" s="381">
        <v>103200</v>
      </c>
      <c r="AG2119" s="381">
        <v>1120</v>
      </c>
      <c r="AH2119" s="381" t="s">
        <v>8683</v>
      </c>
      <c r="AI2119" s="381" t="s">
        <v>8443</v>
      </c>
      <c r="AJ2119" s="381">
        <v>1</v>
      </c>
    </row>
    <row r="2120" spans="1:36">
      <c r="A2120" s="381" t="s">
        <v>558</v>
      </c>
      <c r="B2120" s="381" t="s">
        <v>8682</v>
      </c>
      <c r="C2120" s="381">
        <v>25</v>
      </c>
      <c r="D2120" s="381">
        <v>17</v>
      </c>
      <c r="E2120" s="381" t="s">
        <v>8672</v>
      </c>
      <c r="F2120" s="381" t="s">
        <v>8671</v>
      </c>
      <c r="G2120" s="381" t="s">
        <v>1926</v>
      </c>
      <c r="H2120" s="381">
        <v>96300</v>
      </c>
      <c r="I2120" s="381">
        <v>33750</v>
      </c>
      <c r="J2120" s="381">
        <v>38550</v>
      </c>
      <c r="K2120" s="381">
        <v>43350</v>
      </c>
      <c r="L2120" s="381">
        <v>48150</v>
      </c>
      <c r="M2120" s="381">
        <v>52050</v>
      </c>
      <c r="N2120" s="381">
        <v>55900</v>
      </c>
      <c r="O2120" s="381">
        <v>59750</v>
      </c>
      <c r="P2120" s="381">
        <v>63600</v>
      </c>
      <c r="Q2120" s="381">
        <v>20250</v>
      </c>
      <c r="R2120" s="381">
        <v>23150</v>
      </c>
      <c r="S2120" s="381">
        <v>26050</v>
      </c>
      <c r="T2120" s="381">
        <v>28900</v>
      </c>
      <c r="U2120" s="381">
        <v>31250</v>
      </c>
      <c r="V2120" s="381">
        <v>33550</v>
      </c>
      <c r="W2120" s="381">
        <v>37140</v>
      </c>
      <c r="X2120" s="381">
        <v>41320</v>
      </c>
      <c r="Y2120" s="381">
        <v>47600</v>
      </c>
      <c r="Z2120" s="381">
        <v>54400</v>
      </c>
      <c r="AA2120" s="381">
        <v>61200</v>
      </c>
      <c r="AB2120" s="381">
        <v>68000</v>
      </c>
      <c r="AC2120" s="381">
        <v>73450</v>
      </c>
      <c r="AD2120" s="381">
        <v>78900</v>
      </c>
      <c r="AE2120" s="381">
        <v>84350</v>
      </c>
      <c r="AF2120" s="381">
        <v>89800</v>
      </c>
      <c r="AG2120" s="381">
        <v>4560</v>
      </c>
      <c r="AH2120" s="381" t="s">
        <v>8681</v>
      </c>
      <c r="AI2120" s="381" t="s">
        <v>8443</v>
      </c>
      <c r="AJ2120" s="381">
        <v>1</v>
      </c>
    </row>
    <row r="2121" spans="1:36">
      <c r="A2121" s="381" t="s">
        <v>558</v>
      </c>
      <c r="B2121" s="381" t="s">
        <v>8680</v>
      </c>
      <c r="C2121" s="381">
        <v>25</v>
      </c>
      <c r="D2121" s="381">
        <v>17</v>
      </c>
      <c r="E2121" s="381" t="s">
        <v>6205</v>
      </c>
      <c r="F2121" s="381" t="s">
        <v>6204</v>
      </c>
      <c r="G2121" s="381" t="s">
        <v>1926</v>
      </c>
      <c r="H2121" s="381">
        <v>103400</v>
      </c>
      <c r="I2121" s="381">
        <v>36200</v>
      </c>
      <c r="J2121" s="381">
        <v>41400</v>
      </c>
      <c r="K2121" s="381">
        <v>46550</v>
      </c>
      <c r="L2121" s="381">
        <v>51700</v>
      </c>
      <c r="M2121" s="381">
        <v>55850</v>
      </c>
      <c r="N2121" s="381">
        <v>60000</v>
      </c>
      <c r="O2121" s="381">
        <v>64150</v>
      </c>
      <c r="P2121" s="381">
        <v>68250</v>
      </c>
      <c r="Q2121" s="381">
        <v>21700</v>
      </c>
      <c r="R2121" s="381">
        <v>24800</v>
      </c>
      <c r="S2121" s="381">
        <v>27900</v>
      </c>
      <c r="T2121" s="381">
        <v>31000</v>
      </c>
      <c r="U2121" s="381">
        <v>33500</v>
      </c>
      <c r="V2121" s="381">
        <v>36000</v>
      </c>
      <c r="W2121" s="381">
        <v>38450</v>
      </c>
      <c r="X2121" s="381">
        <v>41320</v>
      </c>
      <c r="Y2121" s="381">
        <v>54750</v>
      </c>
      <c r="Z2121" s="381">
        <v>62550</v>
      </c>
      <c r="AA2121" s="381">
        <v>70350</v>
      </c>
      <c r="AB2121" s="381">
        <v>78150</v>
      </c>
      <c r="AC2121" s="381">
        <v>84450</v>
      </c>
      <c r="AD2121" s="381">
        <v>90700</v>
      </c>
      <c r="AE2121" s="381">
        <v>96950</v>
      </c>
      <c r="AF2121" s="381">
        <v>103200</v>
      </c>
      <c r="AG2121" s="381">
        <v>1120</v>
      </c>
      <c r="AH2121" s="381" t="s">
        <v>6593</v>
      </c>
      <c r="AI2121" s="381" t="s">
        <v>8443</v>
      </c>
      <c r="AJ2121" s="381">
        <v>1</v>
      </c>
    </row>
    <row r="2122" spans="1:36">
      <c r="A2122" s="381" t="s">
        <v>558</v>
      </c>
      <c r="B2122" s="381" t="s">
        <v>8679</v>
      </c>
      <c r="C2122" s="381">
        <v>25</v>
      </c>
      <c r="D2122" s="381">
        <v>17</v>
      </c>
      <c r="E2122" s="381" t="s">
        <v>6205</v>
      </c>
      <c r="F2122" s="381" t="s">
        <v>6204</v>
      </c>
      <c r="G2122" s="381" t="s">
        <v>1926</v>
      </c>
      <c r="H2122" s="381">
        <v>103400</v>
      </c>
      <c r="I2122" s="381">
        <v>36200</v>
      </c>
      <c r="J2122" s="381">
        <v>41400</v>
      </c>
      <c r="K2122" s="381">
        <v>46550</v>
      </c>
      <c r="L2122" s="381">
        <v>51700</v>
      </c>
      <c r="M2122" s="381">
        <v>55850</v>
      </c>
      <c r="N2122" s="381">
        <v>60000</v>
      </c>
      <c r="O2122" s="381">
        <v>64150</v>
      </c>
      <c r="P2122" s="381">
        <v>68250</v>
      </c>
      <c r="Q2122" s="381">
        <v>21700</v>
      </c>
      <c r="R2122" s="381">
        <v>24800</v>
      </c>
      <c r="S2122" s="381">
        <v>27900</v>
      </c>
      <c r="T2122" s="381">
        <v>31000</v>
      </c>
      <c r="U2122" s="381">
        <v>33500</v>
      </c>
      <c r="V2122" s="381">
        <v>36000</v>
      </c>
      <c r="W2122" s="381">
        <v>38450</v>
      </c>
      <c r="X2122" s="381">
        <v>41320</v>
      </c>
      <c r="Y2122" s="381">
        <v>54750</v>
      </c>
      <c r="Z2122" s="381">
        <v>62550</v>
      </c>
      <c r="AA2122" s="381">
        <v>70350</v>
      </c>
      <c r="AB2122" s="381">
        <v>78150</v>
      </c>
      <c r="AC2122" s="381">
        <v>84450</v>
      </c>
      <c r="AD2122" s="381">
        <v>90700</v>
      </c>
      <c r="AE2122" s="381">
        <v>96950</v>
      </c>
      <c r="AF2122" s="381">
        <v>103200</v>
      </c>
      <c r="AG2122" s="381">
        <v>1120</v>
      </c>
      <c r="AH2122" s="381" t="s">
        <v>8678</v>
      </c>
      <c r="AI2122" s="381" t="s">
        <v>8443</v>
      </c>
      <c r="AJ2122" s="381">
        <v>1</v>
      </c>
    </row>
    <row r="2123" spans="1:36">
      <c r="A2123" s="381" t="s">
        <v>558</v>
      </c>
      <c r="B2123" s="381" t="s">
        <v>8677</v>
      </c>
      <c r="C2123" s="381">
        <v>25</v>
      </c>
      <c r="D2123" s="381">
        <v>17</v>
      </c>
      <c r="E2123" s="381" t="s">
        <v>6205</v>
      </c>
      <c r="F2123" s="381" t="s">
        <v>6204</v>
      </c>
      <c r="G2123" s="381" t="s">
        <v>1926</v>
      </c>
      <c r="H2123" s="381">
        <v>103400</v>
      </c>
      <c r="I2123" s="381">
        <v>36200</v>
      </c>
      <c r="J2123" s="381">
        <v>41400</v>
      </c>
      <c r="K2123" s="381">
        <v>46550</v>
      </c>
      <c r="L2123" s="381">
        <v>51700</v>
      </c>
      <c r="M2123" s="381">
        <v>55850</v>
      </c>
      <c r="N2123" s="381">
        <v>60000</v>
      </c>
      <c r="O2123" s="381">
        <v>64150</v>
      </c>
      <c r="P2123" s="381">
        <v>68250</v>
      </c>
      <c r="Q2123" s="381">
        <v>21700</v>
      </c>
      <c r="R2123" s="381">
        <v>24800</v>
      </c>
      <c r="S2123" s="381">
        <v>27900</v>
      </c>
      <c r="T2123" s="381">
        <v>31000</v>
      </c>
      <c r="U2123" s="381">
        <v>33500</v>
      </c>
      <c r="V2123" s="381">
        <v>36000</v>
      </c>
      <c r="W2123" s="381">
        <v>38450</v>
      </c>
      <c r="X2123" s="381">
        <v>41320</v>
      </c>
      <c r="Y2123" s="381">
        <v>54750</v>
      </c>
      <c r="Z2123" s="381">
        <v>62550</v>
      </c>
      <c r="AA2123" s="381">
        <v>70350</v>
      </c>
      <c r="AB2123" s="381">
        <v>78150</v>
      </c>
      <c r="AC2123" s="381">
        <v>84450</v>
      </c>
      <c r="AD2123" s="381">
        <v>90700</v>
      </c>
      <c r="AE2123" s="381">
        <v>96950</v>
      </c>
      <c r="AF2123" s="381">
        <v>103200</v>
      </c>
      <c r="AG2123" s="381">
        <v>1120</v>
      </c>
      <c r="AH2123" s="381" t="s">
        <v>8676</v>
      </c>
      <c r="AI2123" s="381" t="s">
        <v>8443</v>
      </c>
      <c r="AJ2123" s="381">
        <v>1</v>
      </c>
    </row>
    <row r="2124" spans="1:36">
      <c r="A2124" s="381" t="s">
        <v>558</v>
      </c>
      <c r="B2124" s="381" t="s">
        <v>8675</v>
      </c>
      <c r="C2124" s="381">
        <v>25</v>
      </c>
      <c r="D2124" s="381">
        <v>17</v>
      </c>
      <c r="E2124" s="381" t="s">
        <v>6205</v>
      </c>
      <c r="F2124" s="381" t="s">
        <v>6204</v>
      </c>
      <c r="G2124" s="381" t="s">
        <v>1926</v>
      </c>
      <c r="H2124" s="381">
        <v>103400</v>
      </c>
      <c r="I2124" s="381">
        <v>36200</v>
      </c>
      <c r="J2124" s="381">
        <v>41400</v>
      </c>
      <c r="K2124" s="381">
        <v>46550</v>
      </c>
      <c r="L2124" s="381">
        <v>51700</v>
      </c>
      <c r="M2124" s="381">
        <v>55850</v>
      </c>
      <c r="N2124" s="381">
        <v>60000</v>
      </c>
      <c r="O2124" s="381">
        <v>64150</v>
      </c>
      <c r="P2124" s="381">
        <v>68250</v>
      </c>
      <c r="Q2124" s="381">
        <v>21700</v>
      </c>
      <c r="R2124" s="381">
        <v>24800</v>
      </c>
      <c r="S2124" s="381">
        <v>27900</v>
      </c>
      <c r="T2124" s="381">
        <v>31000</v>
      </c>
      <c r="U2124" s="381">
        <v>33500</v>
      </c>
      <c r="V2124" s="381">
        <v>36000</v>
      </c>
      <c r="W2124" s="381">
        <v>38450</v>
      </c>
      <c r="X2124" s="381">
        <v>41320</v>
      </c>
      <c r="Y2124" s="381">
        <v>54750</v>
      </c>
      <c r="Z2124" s="381">
        <v>62550</v>
      </c>
      <c r="AA2124" s="381">
        <v>70350</v>
      </c>
      <c r="AB2124" s="381">
        <v>78150</v>
      </c>
      <c r="AC2124" s="381">
        <v>84450</v>
      </c>
      <c r="AD2124" s="381">
        <v>90700</v>
      </c>
      <c r="AE2124" s="381">
        <v>96950</v>
      </c>
      <c r="AF2124" s="381">
        <v>103200</v>
      </c>
      <c r="AG2124" s="381">
        <v>1120</v>
      </c>
      <c r="AH2124" s="381" t="s">
        <v>8674</v>
      </c>
      <c r="AI2124" s="381" t="s">
        <v>8443</v>
      </c>
      <c r="AJ2124" s="381">
        <v>1</v>
      </c>
    </row>
    <row r="2125" spans="1:36">
      <c r="A2125" s="381" t="s">
        <v>558</v>
      </c>
      <c r="B2125" s="381" t="s">
        <v>8673</v>
      </c>
      <c r="C2125" s="381">
        <v>25</v>
      </c>
      <c r="D2125" s="381">
        <v>17</v>
      </c>
      <c r="E2125" s="381" t="s">
        <v>8672</v>
      </c>
      <c r="F2125" s="381" t="s">
        <v>8671</v>
      </c>
      <c r="G2125" s="381" t="s">
        <v>1926</v>
      </c>
      <c r="H2125" s="381">
        <v>96300</v>
      </c>
      <c r="I2125" s="381">
        <v>33750</v>
      </c>
      <c r="J2125" s="381">
        <v>38550</v>
      </c>
      <c r="K2125" s="381">
        <v>43350</v>
      </c>
      <c r="L2125" s="381">
        <v>48150</v>
      </c>
      <c r="M2125" s="381">
        <v>52050</v>
      </c>
      <c r="N2125" s="381">
        <v>55900</v>
      </c>
      <c r="O2125" s="381">
        <v>59750</v>
      </c>
      <c r="P2125" s="381">
        <v>63600</v>
      </c>
      <c r="Q2125" s="381">
        <v>20250</v>
      </c>
      <c r="R2125" s="381">
        <v>23150</v>
      </c>
      <c r="S2125" s="381">
        <v>26050</v>
      </c>
      <c r="T2125" s="381">
        <v>28900</v>
      </c>
      <c r="U2125" s="381">
        <v>31250</v>
      </c>
      <c r="V2125" s="381">
        <v>33550</v>
      </c>
      <c r="W2125" s="381">
        <v>37140</v>
      </c>
      <c r="X2125" s="381">
        <v>41320</v>
      </c>
      <c r="Y2125" s="381">
        <v>47600</v>
      </c>
      <c r="Z2125" s="381">
        <v>54400</v>
      </c>
      <c r="AA2125" s="381">
        <v>61200</v>
      </c>
      <c r="AB2125" s="381">
        <v>68000</v>
      </c>
      <c r="AC2125" s="381">
        <v>73450</v>
      </c>
      <c r="AD2125" s="381">
        <v>78900</v>
      </c>
      <c r="AE2125" s="381">
        <v>84350</v>
      </c>
      <c r="AF2125" s="381">
        <v>89800</v>
      </c>
      <c r="AG2125" s="381">
        <v>4560</v>
      </c>
      <c r="AH2125" s="381" t="s">
        <v>2484</v>
      </c>
      <c r="AI2125" s="381" t="s">
        <v>8443</v>
      </c>
      <c r="AJ2125" s="381">
        <v>1</v>
      </c>
    </row>
    <row r="2126" spans="1:36">
      <c r="A2126" s="381" t="s">
        <v>558</v>
      </c>
      <c r="B2126" s="381" t="s">
        <v>8670</v>
      </c>
      <c r="C2126" s="381">
        <v>25</v>
      </c>
      <c r="D2126" s="381">
        <v>17</v>
      </c>
      <c r="E2126" s="381" t="s">
        <v>6205</v>
      </c>
      <c r="F2126" s="381" t="s">
        <v>6204</v>
      </c>
      <c r="G2126" s="381" t="s">
        <v>1926</v>
      </c>
      <c r="H2126" s="381">
        <v>103400</v>
      </c>
      <c r="I2126" s="381">
        <v>36200</v>
      </c>
      <c r="J2126" s="381">
        <v>41400</v>
      </c>
      <c r="K2126" s="381">
        <v>46550</v>
      </c>
      <c r="L2126" s="381">
        <v>51700</v>
      </c>
      <c r="M2126" s="381">
        <v>55850</v>
      </c>
      <c r="N2126" s="381">
        <v>60000</v>
      </c>
      <c r="O2126" s="381">
        <v>64150</v>
      </c>
      <c r="P2126" s="381">
        <v>68250</v>
      </c>
      <c r="Q2126" s="381">
        <v>21700</v>
      </c>
      <c r="R2126" s="381">
        <v>24800</v>
      </c>
      <c r="S2126" s="381">
        <v>27900</v>
      </c>
      <c r="T2126" s="381">
        <v>31000</v>
      </c>
      <c r="U2126" s="381">
        <v>33500</v>
      </c>
      <c r="V2126" s="381">
        <v>36000</v>
      </c>
      <c r="W2126" s="381">
        <v>38450</v>
      </c>
      <c r="X2126" s="381">
        <v>41320</v>
      </c>
      <c r="Y2126" s="381">
        <v>54750</v>
      </c>
      <c r="Z2126" s="381">
        <v>62550</v>
      </c>
      <c r="AA2126" s="381">
        <v>70350</v>
      </c>
      <c r="AB2126" s="381">
        <v>78150</v>
      </c>
      <c r="AC2126" s="381">
        <v>84450</v>
      </c>
      <c r="AD2126" s="381">
        <v>90700</v>
      </c>
      <c r="AE2126" s="381">
        <v>96950</v>
      </c>
      <c r="AF2126" s="381">
        <v>103200</v>
      </c>
      <c r="AG2126" s="381">
        <v>1120</v>
      </c>
      <c r="AH2126" s="381" t="s">
        <v>2104</v>
      </c>
      <c r="AI2126" s="381" t="s">
        <v>8443</v>
      </c>
      <c r="AJ2126" s="381">
        <v>1</v>
      </c>
    </row>
    <row r="2127" spans="1:36">
      <c r="A2127" s="381" t="s">
        <v>558</v>
      </c>
      <c r="B2127" s="381" t="s">
        <v>8669</v>
      </c>
      <c r="C2127" s="381">
        <v>25</v>
      </c>
      <c r="D2127" s="381">
        <v>17</v>
      </c>
      <c r="E2127" s="381" t="s">
        <v>6205</v>
      </c>
      <c r="F2127" s="381" t="s">
        <v>6204</v>
      </c>
      <c r="G2127" s="381" t="s">
        <v>1926</v>
      </c>
      <c r="H2127" s="381">
        <v>103400</v>
      </c>
      <c r="I2127" s="381">
        <v>36200</v>
      </c>
      <c r="J2127" s="381">
        <v>41400</v>
      </c>
      <c r="K2127" s="381">
        <v>46550</v>
      </c>
      <c r="L2127" s="381">
        <v>51700</v>
      </c>
      <c r="M2127" s="381">
        <v>55850</v>
      </c>
      <c r="N2127" s="381">
        <v>60000</v>
      </c>
      <c r="O2127" s="381">
        <v>64150</v>
      </c>
      <c r="P2127" s="381">
        <v>68250</v>
      </c>
      <c r="Q2127" s="381">
        <v>21700</v>
      </c>
      <c r="R2127" s="381">
        <v>24800</v>
      </c>
      <c r="S2127" s="381">
        <v>27900</v>
      </c>
      <c r="T2127" s="381">
        <v>31000</v>
      </c>
      <c r="U2127" s="381">
        <v>33500</v>
      </c>
      <c r="V2127" s="381">
        <v>36000</v>
      </c>
      <c r="W2127" s="381">
        <v>38450</v>
      </c>
      <c r="X2127" s="381">
        <v>41320</v>
      </c>
      <c r="Y2127" s="381">
        <v>54750</v>
      </c>
      <c r="Z2127" s="381">
        <v>62550</v>
      </c>
      <c r="AA2127" s="381">
        <v>70350</v>
      </c>
      <c r="AB2127" s="381">
        <v>78150</v>
      </c>
      <c r="AC2127" s="381">
        <v>84450</v>
      </c>
      <c r="AD2127" s="381">
        <v>90700</v>
      </c>
      <c r="AE2127" s="381">
        <v>96950</v>
      </c>
      <c r="AF2127" s="381">
        <v>103200</v>
      </c>
      <c r="AG2127" s="381">
        <v>1120</v>
      </c>
      <c r="AH2127" s="381" t="s">
        <v>2151</v>
      </c>
      <c r="AI2127" s="381" t="s">
        <v>8443</v>
      </c>
      <c r="AJ2127" s="381">
        <v>1</v>
      </c>
    </row>
    <row r="2128" spans="1:36">
      <c r="A2128" s="381" t="s">
        <v>558</v>
      </c>
      <c r="B2128" s="381" t="s">
        <v>8668</v>
      </c>
      <c r="C2128" s="381">
        <v>25</v>
      </c>
      <c r="D2128" s="381">
        <v>17</v>
      </c>
      <c r="E2128" s="381" t="s">
        <v>6205</v>
      </c>
      <c r="F2128" s="381" t="s">
        <v>6204</v>
      </c>
      <c r="G2128" s="381" t="s">
        <v>1926</v>
      </c>
      <c r="H2128" s="381">
        <v>103400</v>
      </c>
      <c r="I2128" s="381">
        <v>36200</v>
      </c>
      <c r="J2128" s="381">
        <v>41400</v>
      </c>
      <c r="K2128" s="381">
        <v>46550</v>
      </c>
      <c r="L2128" s="381">
        <v>51700</v>
      </c>
      <c r="M2128" s="381">
        <v>55850</v>
      </c>
      <c r="N2128" s="381">
        <v>60000</v>
      </c>
      <c r="O2128" s="381">
        <v>64150</v>
      </c>
      <c r="P2128" s="381">
        <v>68250</v>
      </c>
      <c r="Q2128" s="381">
        <v>21700</v>
      </c>
      <c r="R2128" s="381">
        <v>24800</v>
      </c>
      <c r="S2128" s="381">
        <v>27900</v>
      </c>
      <c r="T2128" s="381">
        <v>31000</v>
      </c>
      <c r="U2128" s="381">
        <v>33500</v>
      </c>
      <c r="V2128" s="381">
        <v>36000</v>
      </c>
      <c r="W2128" s="381">
        <v>38450</v>
      </c>
      <c r="X2128" s="381">
        <v>41320</v>
      </c>
      <c r="Y2128" s="381">
        <v>54750</v>
      </c>
      <c r="Z2128" s="381">
        <v>62550</v>
      </c>
      <c r="AA2128" s="381">
        <v>70350</v>
      </c>
      <c r="AB2128" s="381">
        <v>78150</v>
      </c>
      <c r="AC2128" s="381">
        <v>84450</v>
      </c>
      <c r="AD2128" s="381">
        <v>90700</v>
      </c>
      <c r="AE2128" s="381">
        <v>96950</v>
      </c>
      <c r="AF2128" s="381">
        <v>103200</v>
      </c>
      <c r="AG2128" s="381">
        <v>1120</v>
      </c>
      <c r="AH2128" s="381" t="s">
        <v>6543</v>
      </c>
      <c r="AI2128" s="381" t="s">
        <v>8443</v>
      </c>
      <c r="AJ2128" s="381">
        <v>1</v>
      </c>
    </row>
    <row r="2129" spans="1:36">
      <c r="A2129" s="381" t="s">
        <v>558</v>
      </c>
      <c r="B2129" s="381" t="s">
        <v>8667</v>
      </c>
      <c r="C2129" s="381">
        <v>25</v>
      </c>
      <c r="D2129" s="381">
        <v>17</v>
      </c>
      <c r="E2129" s="381" t="s">
        <v>6205</v>
      </c>
      <c r="F2129" s="381" t="s">
        <v>6204</v>
      </c>
      <c r="G2129" s="381" t="s">
        <v>1926</v>
      </c>
      <c r="H2129" s="381">
        <v>103400</v>
      </c>
      <c r="I2129" s="381">
        <v>36200</v>
      </c>
      <c r="J2129" s="381">
        <v>41400</v>
      </c>
      <c r="K2129" s="381">
        <v>46550</v>
      </c>
      <c r="L2129" s="381">
        <v>51700</v>
      </c>
      <c r="M2129" s="381">
        <v>55850</v>
      </c>
      <c r="N2129" s="381">
        <v>60000</v>
      </c>
      <c r="O2129" s="381">
        <v>64150</v>
      </c>
      <c r="P2129" s="381">
        <v>68250</v>
      </c>
      <c r="Q2129" s="381">
        <v>21700</v>
      </c>
      <c r="R2129" s="381">
        <v>24800</v>
      </c>
      <c r="S2129" s="381">
        <v>27900</v>
      </c>
      <c r="T2129" s="381">
        <v>31000</v>
      </c>
      <c r="U2129" s="381">
        <v>33500</v>
      </c>
      <c r="V2129" s="381">
        <v>36000</v>
      </c>
      <c r="W2129" s="381">
        <v>38450</v>
      </c>
      <c r="X2129" s="381">
        <v>41320</v>
      </c>
      <c r="Y2129" s="381">
        <v>54750</v>
      </c>
      <c r="Z2129" s="381">
        <v>62550</v>
      </c>
      <c r="AA2129" s="381">
        <v>70350</v>
      </c>
      <c r="AB2129" s="381">
        <v>78150</v>
      </c>
      <c r="AC2129" s="381">
        <v>84450</v>
      </c>
      <c r="AD2129" s="381">
        <v>90700</v>
      </c>
      <c r="AE2129" s="381">
        <v>96950</v>
      </c>
      <c r="AF2129" s="381">
        <v>103200</v>
      </c>
      <c r="AG2129" s="381">
        <v>1120</v>
      </c>
      <c r="AH2129" s="381" t="s">
        <v>8666</v>
      </c>
      <c r="AI2129" s="381" t="s">
        <v>8443</v>
      </c>
      <c r="AJ2129" s="381">
        <v>1</v>
      </c>
    </row>
    <row r="2130" spans="1:36">
      <c r="A2130" s="381" t="s">
        <v>558</v>
      </c>
      <c r="B2130" s="381" t="s">
        <v>8665</v>
      </c>
      <c r="C2130" s="381">
        <v>25</v>
      </c>
      <c r="D2130" s="381">
        <v>19</v>
      </c>
      <c r="E2130" s="381" t="s">
        <v>8664</v>
      </c>
      <c r="F2130" s="381" t="s">
        <v>8663</v>
      </c>
      <c r="G2130" s="381" t="s">
        <v>8662</v>
      </c>
      <c r="H2130" s="381">
        <v>99500</v>
      </c>
      <c r="I2130" s="381">
        <v>34850</v>
      </c>
      <c r="J2130" s="381">
        <v>39800</v>
      </c>
      <c r="K2130" s="381">
        <v>44800</v>
      </c>
      <c r="L2130" s="381">
        <v>49750</v>
      </c>
      <c r="M2130" s="381">
        <v>53750</v>
      </c>
      <c r="N2130" s="381">
        <v>57750</v>
      </c>
      <c r="O2130" s="381">
        <v>61700</v>
      </c>
      <c r="P2130" s="381">
        <v>65700</v>
      </c>
      <c r="Q2130" s="381">
        <v>20900</v>
      </c>
      <c r="R2130" s="381">
        <v>23900</v>
      </c>
      <c r="S2130" s="381">
        <v>26900</v>
      </c>
      <c r="T2130" s="381">
        <v>29850</v>
      </c>
      <c r="U2130" s="381">
        <v>32250</v>
      </c>
      <c r="V2130" s="381">
        <v>34650</v>
      </c>
      <c r="W2130" s="381">
        <v>37140</v>
      </c>
      <c r="X2130" s="381">
        <v>41320</v>
      </c>
      <c r="Y2130" s="381">
        <v>50450</v>
      </c>
      <c r="Z2130" s="381">
        <v>57650</v>
      </c>
      <c r="AA2130" s="381">
        <v>64850</v>
      </c>
      <c r="AB2130" s="381">
        <v>72050</v>
      </c>
      <c r="AC2130" s="381">
        <v>77850</v>
      </c>
      <c r="AD2130" s="381">
        <v>83600</v>
      </c>
      <c r="AE2130" s="381">
        <v>89350</v>
      </c>
      <c r="AF2130" s="381">
        <v>95150</v>
      </c>
      <c r="AG2130" s="381">
        <v>9999</v>
      </c>
      <c r="AH2130" s="381" t="s">
        <v>8661</v>
      </c>
      <c r="AI2130" s="381" t="s">
        <v>8443</v>
      </c>
      <c r="AJ2130" s="381">
        <v>0</v>
      </c>
    </row>
    <row r="2131" spans="1:36">
      <c r="A2131" s="381" t="s">
        <v>558</v>
      </c>
      <c r="B2131" s="381" t="s">
        <v>8660</v>
      </c>
      <c r="C2131" s="381">
        <v>25</v>
      </c>
      <c r="D2131" s="381">
        <v>21</v>
      </c>
      <c r="E2131" s="381" t="s">
        <v>8566</v>
      </c>
      <c r="F2131" s="381" t="s">
        <v>8565</v>
      </c>
      <c r="G2131" s="381" t="s">
        <v>8611</v>
      </c>
      <c r="H2131" s="381">
        <v>81000</v>
      </c>
      <c r="I2131" s="381">
        <v>29000</v>
      </c>
      <c r="J2131" s="381">
        <v>33150</v>
      </c>
      <c r="K2131" s="381">
        <v>37300</v>
      </c>
      <c r="L2131" s="381">
        <v>41400</v>
      </c>
      <c r="M2131" s="381">
        <v>44750</v>
      </c>
      <c r="N2131" s="381">
        <v>48050</v>
      </c>
      <c r="O2131" s="381">
        <v>51350</v>
      </c>
      <c r="P2131" s="381">
        <v>54650</v>
      </c>
      <c r="Q2131" s="381">
        <v>17400</v>
      </c>
      <c r="R2131" s="381">
        <v>19900</v>
      </c>
      <c r="S2131" s="381">
        <v>22400</v>
      </c>
      <c r="T2131" s="381">
        <v>24850</v>
      </c>
      <c r="U2131" s="381">
        <v>28780</v>
      </c>
      <c r="V2131" s="381">
        <v>32960</v>
      </c>
      <c r="W2131" s="381">
        <v>37140</v>
      </c>
      <c r="X2131" s="381">
        <v>41320</v>
      </c>
      <c r="Y2131" s="381">
        <v>46400</v>
      </c>
      <c r="Z2131" s="381">
        <v>53000</v>
      </c>
      <c r="AA2131" s="381">
        <v>59650</v>
      </c>
      <c r="AB2131" s="381">
        <v>66250</v>
      </c>
      <c r="AC2131" s="381">
        <v>71550</v>
      </c>
      <c r="AD2131" s="381">
        <v>76850</v>
      </c>
      <c r="AE2131" s="381">
        <v>82150</v>
      </c>
      <c r="AF2131" s="381">
        <v>87450</v>
      </c>
      <c r="AG2131" s="381">
        <v>1200</v>
      </c>
      <c r="AH2131" s="381" t="s">
        <v>8659</v>
      </c>
      <c r="AI2131" s="381" t="s">
        <v>8443</v>
      </c>
      <c r="AJ2131" s="381">
        <v>1</v>
      </c>
    </row>
    <row r="2132" spans="1:36">
      <c r="A2132" s="381" t="s">
        <v>558</v>
      </c>
      <c r="B2132" s="381" t="s">
        <v>8658</v>
      </c>
      <c r="C2132" s="381">
        <v>25</v>
      </c>
      <c r="D2132" s="381">
        <v>21</v>
      </c>
      <c r="E2132" s="381" t="s">
        <v>6205</v>
      </c>
      <c r="F2132" s="381" t="s">
        <v>6204</v>
      </c>
      <c r="G2132" s="381" t="s">
        <v>8611</v>
      </c>
      <c r="H2132" s="381">
        <v>103400</v>
      </c>
      <c r="I2132" s="381">
        <v>36200</v>
      </c>
      <c r="J2132" s="381">
        <v>41400</v>
      </c>
      <c r="K2132" s="381">
        <v>46550</v>
      </c>
      <c r="L2132" s="381">
        <v>51700</v>
      </c>
      <c r="M2132" s="381">
        <v>55850</v>
      </c>
      <c r="N2132" s="381">
        <v>60000</v>
      </c>
      <c r="O2132" s="381">
        <v>64150</v>
      </c>
      <c r="P2132" s="381">
        <v>68250</v>
      </c>
      <c r="Q2132" s="381">
        <v>21700</v>
      </c>
      <c r="R2132" s="381">
        <v>24800</v>
      </c>
      <c r="S2132" s="381">
        <v>27900</v>
      </c>
      <c r="T2132" s="381">
        <v>31000</v>
      </c>
      <c r="U2132" s="381">
        <v>33500</v>
      </c>
      <c r="V2132" s="381">
        <v>36000</v>
      </c>
      <c r="W2132" s="381">
        <v>38450</v>
      </c>
      <c r="X2132" s="381">
        <v>41320</v>
      </c>
      <c r="Y2132" s="381">
        <v>54750</v>
      </c>
      <c r="Z2132" s="381">
        <v>62550</v>
      </c>
      <c r="AA2132" s="381">
        <v>70350</v>
      </c>
      <c r="AB2132" s="381">
        <v>78150</v>
      </c>
      <c r="AC2132" s="381">
        <v>84450</v>
      </c>
      <c r="AD2132" s="381">
        <v>90700</v>
      </c>
      <c r="AE2132" s="381">
        <v>96950</v>
      </c>
      <c r="AF2132" s="381">
        <v>103200</v>
      </c>
      <c r="AG2132" s="381">
        <v>1120</v>
      </c>
      <c r="AH2132" s="381" t="s">
        <v>8657</v>
      </c>
      <c r="AI2132" s="381" t="s">
        <v>8443</v>
      </c>
      <c r="AJ2132" s="381">
        <v>1</v>
      </c>
    </row>
    <row r="2133" spans="1:36">
      <c r="A2133" s="381" t="s">
        <v>558</v>
      </c>
      <c r="B2133" s="381" t="s">
        <v>8656</v>
      </c>
      <c r="C2133" s="381">
        <v>25</v>
      </c>
      <c r="D2133" s="381">
        <v>21</v>
      </c>
      <c r="E2133" s="381" t="s">
        <v>6205</v>
      </c>
      <c r="F2133" s="381" t="s">
        <v>6204</v>
      </c>
      <c r="G2133" s="381" t="s">
        <v>8611</v>
      </c>
      <c r="H2133" s="381">
        <v>103400</v>
      </c>
      <c r="I2133" s="381">
        <v>36200</v>
      </c>
      <c r="J2133" s="381">
        <v>41400</v>
      </c>
      <c r="K2133" s="381">
        <v>46550</v>
      </c>
      <c r="L2133" s="381">
        <v>51700</v>
      </c>
      <c r="M2133" s="381">
        <v>55850</v>
      </c>
      <c r="N2133" s="381">
        <v>60000</v>
      </c>
      <c r="O2133" s="381">
        <v>64150</v>
      </c>
      <c r="P2133" s="381">
        <v>68250</v>
      </c>
      <c r="Q2133" s="381">
        <v>21700</v>
      </c>
      <c r="R2133" s="381">
        <v>24800</v>
      </c>
      <c r="S2133" s="381">
        <v>27900</v>
      </c>
      <c r="T2133" s="381">
        <v>31000</v>
      </c>
      <c r="U2133" s="381">
        <v>33500</v>
      </c>
      <c r="V2133" s="381">
        <v>36000</v>
      </c>
      <c r="W2133" s="381">
        <v>38450</v>
      </c>
      <c r="X2133" s="381">
        <v>41320</v>
      </c>
      <c r="Y2133" s="381">
        <v>54750</v>
      </c>
      <c r="Z2133" s="381">
        <v>62550</v>
      </c>
      <c r="AA2133" s="381">
        <v>70350</v>
      </c>
      <c r="AB2133" s="381">
        <v>78150</v>
      </c>
      <c r="AC2133" s="381">
        <v>84450</v>
      </c>
      <c r="AD2133" s="381">
        <v>90700</v>
      </c>
      <c r="AE2133" s="381">
        <v>96950</v>
      </c>
      <c r="AF2133" s="381">
        <v>103200</v>
      </c>
      <c r="AG2133" s="381">
        <v>1120</v>
      </c>
      <c r="AH2133" s="381" t="s">
        <v>8655</v>
      </c>
      <c r="AI2133" s="381" t="s">
        <v>8443</v>
      </c>
      <c r="AJ2133" s="381">
        <v>1</v>
      </c>
    </row>
    <row r="2134" spans="1:36">
      <c r="A2134" s="381" t="s">
        <v>558</v>
      </c>
      <c r="B2134" s="381" t="s">
        <v>8654</v>
      </c>
      <c r="C2134" s="381">
        <v>25</v>
      </c>
      <c r="D2134" s="381">
        <v>21</v>
      </c>
      <c r="E2134" s="381" t="s">
        <v>6205</v>
      </c>
      <c r="F2134" s="381" t="s">
        <v>6204</v>
      </c>
      <c r="G2134" s="381" t="s">
        <v>8611</v>
      </c>
      <c r="H2134" s="381">
        <v>103400</v>
      </c>
      <c r="I2134" s="381">
        <v>36200</v>
      </c>
      <c r="J2134" s="381">
        <v>41400</v>
      </c>
      <c r="K2134" s="381">
        <v>46550</v>
      </c>
      <c r="L2134" s="381">
        <v>51700</v>
      </c>
      <c r="M2134" s="381">
        <v>55850</v>
      </c>
      <c r="N2134" s="381">
        <v>60000</v>
      </c>
      <c r="O2134" s="381">
        <v>64150</v>
      </c>
      <c r="P2134" s="381">
        <v>68250</v>
      </c>
      <c r="Q2134" s="381">
        <v>21700</v>
      </c>
      <c r="R2134" s="381">
        <v>24800</v>
      </c>
      <c r="S2134" s="381">
        <v>27900</v>
      </c>
      <c r="T2134" s="381">
        <v>31000</v>
      </c>
      <c r="U2134" s="381">
        <v>33500</v>
      </c>
      <c r="V2134" s="381">
        <v>36000</v>
      </c>
      <c r="W2134" s="381">
        <v>38450</v>
      </c>
      <c r="X2134" s="381">
        <v>41320</v>
      </c>
      <c r="Y2134" s="381">
        <v>54750</v>
      </c>
      <c r="Z2134" s="381">
        <v>62550</v>
      </c>
      <c r="AA2134" s="381">
        <v>70350</v>
      </c>
      <c r="AB2134" s="381">
        <v>78150</v>
      </c>
      <c r="AC2134" s="381">
        <v>84450</v>
      </c>
      <c r="AD2134" s="381">
        <v>90700</v>
      </c>
      <c r="AE2134" s="381">
        <v>96950</v>
      </c>
      <c r="AF2134" s="381">
        <v>103200</v>
      </c>
      <c r="AG2134" s="381">
        <v>1120</v>
      </c>
      <c r="AH2134" s="381" t="s">
        <v>2189</v>
      </c>
      <c r="AI2134" s="381" t="s">
        <v>8443</v>
      </c>
      <c r="AJ2134" s="381">
        <v>1</v>
      </c>
    </row>
    <row r="2135" spans="1:36">
      <c r="A2135" s="381" t="s">
        <v>558</v>
      </c>
      <c r="B2135" s="381" t="s">
        <v>8653</v>
      </c>
      <c r="C2135" s="381">
        <v>25</v>
      </c>
      <c r="D2135" s="381">
        <v>21</v>
      </c>
      <c r="E2135" s="381" t="s">
        <v>6205</v>
      </c>
      <c r="F2135" s="381" t="s">
        <v>6204</v>
      </c>
      <c r="G2135" s="381" t="s">
        <v>8611</v>
      </c>
      <c r="H2135" s="381">
        <v>103400</v>
      </c>
      <c r="I2135" s="381">
        <v>36200</v>
      </c>
      <c r="J2135" s="381">
        <v>41400</v>
      </c>
      <c r="K2135" s="381">
        <v>46550</v>
      </c>
      <c r="L2135" s="381">
        <v>51700</v>
      </c>
      <c r="M2135" s="381">
        <v>55850</v>
      </c>
      <c r="N2135" s="381">
        <v>60000</v>
      </c>
      <c r="O2135" s="381">
        <v>64150</v>
      </c>
      <c r="P2135" s="381">
        <v>68250</v>
      </c>
      <c r="Q2135" s="381">
        <v>21700</v>
      </c>
      <c r="R2135" s="381">
        <v>24800</v>
      </c>
      <c r="S2135" s="381">
        <v>27900</v>
      </c>
      <c r="T2135" s="381">
        <v>31000</v>
      </c>
      <c r="U2135" s="381">
        <v>33500</v>
      </c>
      <c r="V2135" s="381">
        <v>36000</v>
      </c>
      <c r="W2135" s="381">
        <v>38450</v>
      </c>
      <c r="X2135" s="381">
        <v>41320</v>
      </c>
      <c r="Y2135" s="381">
        <v>54750</v>
      </c>
      <c r="Z2135" s="381">
        <v>62550</v>
      </c>
      <c r="AA2135" s="381">
        <v>70350</v>
      </c>
      <c r="AB2135" s="381">
        <v>78150</v>
      </c>
      <c r="AC2135" s="381">
        <v>84450</v>
      </c>
      <c r="AD2135" s="381">
        <v>90700</v>
      </c>
      <c r="AE2135" s="381">
        <v>96950</v>
      </c>
      <c r="AF2135" s="381">
        <v>103200</v>
      </c>
      <c r="AG2135" s="381">
        <v>1120</v>
      </c>
      <c r="AH2135" s="381" t="s">
        <v>8652</v>
      </c>
      <c r="AI2135" s="381" t="s">
        <v>8443</v>
      </c>
      <c r="AJ2135" s="381">
        <v>1</v>
      </c>
    </row>
    <row r="2136" spans="1:36">
      <c r="A2136" s="381" t="s">
        <v>558</v>
      </c>
      <c r="B2136" s="381" t="s">
        <v>8651</v>
      </c>
      <c r="C2136" s="381">
        <v>25</v>
      </c>
      <c r="D2136" s="381">
        <v>21</v>
      </c>
      <c r="E2136" s="381" t="s">
        <v>6205</v>
      </c>
      <c r="F2136" s="381" t="s">
        <v>6204</v>
      </c>
      <c r="G2136" s="381" t="s">
        <v>8611</v>
      </c>
      <c r="H2136" s="381">
        <v>103400</v>
      </c>
      <c r="I2136" s="381">
        <v>36200</v>
      </c>
      <c r="J2136" s="381">
        <v>41400</v>
      </c>
      <c r="K2136" s="381">
        <v>46550</v>
      </c>
      <c r="L2136" s="381">
        <v>51700</v>
      </c>
      <c r="M2136" s="381">
        <v>55850</v>
      </c>
      <c r="N2136" s="381">
        <v>60000</v>
      </c>
      <c r="O2136" s="381">
        <v>64150</v>
      </c>
      <c r="P2136" s="381">
        <v>68250</v>
      </c>
      <c r="Q2136" s="381">
        <v>21700</v>
      </c>
      <c r="R2136" s="381">
        <v>24800</v>
      </c>
      <c r="S2136" s="381">
        <v>27900</v>
      </c>
      <c r="T2136" s="381">
        <v>31000</v>
      </c>
      <c r="U2136" s="381">
        <v>33500</v>
      </c>
      <c r="V2136" s="381">
        <v>36000</v>
      </c>
      <c r="W2136" s="381">
        <v>38450</v>
      </c>
      <c r="X2136" s="381">
        <v>41320</v>
      </c>
      <c r="Y2136" s="381">
        <v>54750</v>
      </c>
      <c r="Z2136" s="381">
        <v>62550</v>
      </c>
      <c r="AA2136" s="381">
        <v>70350</v>
      </c>
      <c r="AB2136" s="381">
        <v>78150</v>
      </c>
      <c r="AC2136" s="381">
        <v>84450</v>
      </c>
      <c r="AD2136" s="381">
        <v>90700</v>
      </c>
      <c r="AE2136" s="381">
        <v>96950</v>
      </c>
      <c r="AF2136" s="381">
        <v>103200</v>
      </c>
      <c r="AG2136" s="381">
        <v>1120</v>
      </c>
      <c r="AH2136" s="381" t="s">
        <v>8650</v>
      </c>
      <c r="AI2136" s="381" t="s">
        <v>8443</v>
      </c>
      <c r="AJ2136" s="381">
        <v>1</v>
      </c>
    </row>
    <row r="2137" spans="1:36">
      <c r="A2137" s="381" t="s">
        <v>558</v>
      </c>
      <c r="B2137" s="381" t="s">
        <v>8649</v>
      </c>
      <c r="C2137" s="381">
        <v>25</v>
      </c>
      <c r="D2137" s="381">
        <v>21</v>
      </c>
      <c r="E2137" s="381" t="s">
        <v>6205</v>
      </c>
      <c r="F2137" s="381" t="s">
        <v>6204</v>
      </c>
      <c r="G2137" s="381" t="s">
        <v>8611</v>
      </c>
      <c r="H2137" s="381">
        <v>103400</v>
      </c>
      <c r="I2137" s="381">
        <v>36200</v>
      </c>
      <c r="J2137" s="381">
        <v>41400</v>
      </c>
      <c r="K2137" s="381">
        <v>46550</v>
      </c>
      <c r="L2137" s="381">
        <v>51700</v>
      </c>
      <c r="M2137" s="381">
        <v>55850</v>
      </c>
      <c r="N2137" s="381">
        <v>60000</v>
      </c>
      <c r="O2137" s="381">
        <v>64150</v>
      </c>
      <c r="P2137" s="381">
        <v>68250</v>
      </c>
      <c r="Q2137" s="381">
        <v>21700</v>
      </c>
      <c r="R2137" s="381">
        <v>24800</v>
      </c>
      <c r="S2137" s="381">
        <v>27900</v>
      </c>
      <c r="T2137" s="381">
        <v>31000</v>
      </c>
      <c r="U2137" s="381">
        <v>33500</v>
      </c>
      <c r="V2137" s="381">
        <v>36000</v>
      </c>
      <c r="W2137" s="381">
        <v>38450</v>
      </c>
      <c r="X2137" s="381">
        <v>41320</v>
      </c>
      <c r="Y2137" s="381">
        <v>54750</v>
      </c>
      <c r="Z2137" s="381">
        <v>62550</v>
      </c>
      <c r="AA2137" s="381">
        <v>70350</v>
      </c>
      <c r="AB2137" s="381">
        <v>78150</v>
      </c>
      <c r="AC2137" s="381">
        <v>84450</v>
      </c>
      <c r="AD2137" s="381">
        <v>90700</v>
      </c>
      <c r="AE2137" s="381">
        <v>96950</v>
      </c>
      <c r="AF2137" s="381">
        <v>103200</v>
      </c>
      <c r="AG2137" s="381">
        <v>1120</v>
      </c>
      <c r="AH2137" s="381" t="s">
        <v>8648</v>
      </c>
      <c r="AI2137" s="381" t="s">
        <v>8443</v>
      </c>
      <c r="AJ2137" s="381">
        <v>1</v>
      </c>
    </row>
    <row r="2138" spans="1:36">
      <c r="A2138" s="381" t="s">
        <v>558</v>
      </c>
      <c r="B2138" s="381" t="s">
        <v>8647</v>
      </c>
      <c r="C2138" s="381">
        <v>25</v>
      </c>
      <c r="D2138" s="381">
        <v>21</v>
      </c>
      <c r="E2138" s="381" t="s">
        <v>6205</v>
      </c>
      <c r="F2138" s="381" t="s">
        <v>6204</v>
      </c>
      <c r="G2138" s="381" t="s">
        <v>8611</v>
      </c>
      <c r="H2138" s="381">
        <v>103400</v>
      </c>
      <c r="I2138" s="381">
        <v>36200</v>
      </c>
      <c r="J2138" s="381">
        <v>41400</v>
      </c>
      <c r="K2138" s="381">
        <v>46550</v>
      </c>
      <c r="L2138" s="381">
        <v>51700</v>
      </c>
      <c r="M2138" s="381">
        <v>55850</v>
      </c>
      <c r="N2138" s="381">
        <v>60000</v>
      </c>
      <c r="O2138" s="381">
        <v>64150</v>
      </c>
      <c r="P2138" s="381">
        <v>68250</v>
      </c>
      <c r="Q2138" s="381">
        <v>21700</v>
      </c>
      <c r="R2138" s="381">
        <v>24800</v>
      </c>
      <c r="S2138" s="381">
        <v>27900</v>
      </c>
      <c r="T2138" s="381">
        <v>31000</v>
      </c>
      <c r="U2138" s="381">
        <v>33500</v>
      </c>
      <c r="V2138" s="381">
        <v>36000</v>
      </c>
      <c r="W2138" s="381">
        <v>38450</v>
      </c>
      <c r="X2138" s="381">
        <v>41320</v>
      </c>
      <c r="Y2138" s="381">
        <v>54750</v>
      </c>
      <c r="Z2138" s="381">
        <v>62550</v>
      </c>
      <c r="AA2138" s="381">
        <v>70350</v>
      </c>
      <c r="AB2138" s="381">
        <v>78150</v>
      </c>
      <c r="AC2138" s="381">
        <v>84450</v>
      </c>
      <c r="AD2138" s="381">
        <v>90700</v>
      </c>
      <c r="AE2138" s="381">
        <v>96950</v>
      </c>
      <c r="AF2138" s="381">
        <v>103200</v>
      </c>
      <c r="AG2138" s="381">
        <v>1120</v>
      </c>
      <c r="AH2138" s="381" t="s">
        <v>2187</v>
      </c>
      <c r="AI2138" s="381" t="s">
        <v>8443</v>
      </c>
      <c r="AJ2138" s="381">
        <v>1</v>
      </c>
    </row>
    <row r="2139" spans="1:36">
      <c r="A2139" s="381" t="s">
        <v>558</v>
      </c>
      <c r="B2139" s="381" t="s">
        <v>8646</v>
      </c>
      <c r="C2139" s="381">
        <v>25</v>
      </c>
      <c r="D2139" s="381">
        <v>21</v>
      </c>
      <c r="E2139" s="381" t="s">
        <v>6205</v>
      </c>
      <c r="F2139" s="381" t="s">
        <v>6204</v>
      </c>
      <c r="G2139" s="381" t="s">
        <v>8611</v>
      </c>
      <c r="H2139" s="381">
        <v>103400</v>
      </c>
      <c r="I2139" s="381">
        <v>36200</v>
      </c>
      <c r="J2139" s="381">
        <v>41400</v>
      </c>
      <c r="K2139" s="381">
        <v>46550</v>
      </c>
      <c r="L2139" s="381">
        <v>51700</v>
      </c>
      <c r="M2139" s="381">
        <v>55850</v>
      </c>
      <c r="N2139" s="381">
        <v>60000</v>
      </c>
      <c r="O2139" s="381">
        <v>64150</v>
      </c>
      <c r="P2139" s="381">
        <v>68250</v>
      </c>
      <c r="Q2139" s="381">
        <v>21700</v>
      </c>
      <c r="R2139" s="381">
        <v>24800</v>
      </c>
      <c r="S2139" s="381">
        <v>27900</v>
      </c>
      <c r="T2139" s="381">
        <v>31000</v>
      </c>
      <c r="U2139" s="381">
        <v>33500</v>
      </c>
      <c r="V2139" s="381">
        <v>36000</v>
      </c>
      <c r="W2139" s="381">
        <v>38450</v>
      </c>
      <c r="X2139" s="381">
        <v>41320</v>
      </c>
      <c r="Y2139" s="381">
        <v>54750</v>
      </c>
      <c r="Z2139" s="381">
        <v>62550</v>
      </c>
      <c r="AA2139" s="381">
        <v>70350</v>
      </c>
      <c r="AB2139" s="381">
        <v>78150</v>
      </c>
      <c r="AC2139" s="381">
        <v>84450</v>
      </c>
      <c r="AD2139" s="381">
        <v>90700</v>
      </c>
      <c r="AE2139" s="381">
        <v>96950</v>
      </c>
      <c r="AF2139" s="381">
        <v>103200</v>
      </c>
      <c r="AG2139" s="381">
        <v>1120</v>
      </c>
      <c r="AH2139" s="381" t="s">
        <v>8645</v>
      </c>
      <c r="AI2139" s="381" t="s">
        <v>8443</v>
      </c>
      <c r="AJ2139" s="381">
        <v>1</v>
      </c>
    </row>
    <row r="2140" spans="1:36">
      <c r="A2140" s="381" t="s">
        <v>558</v>
      </c>
      <c r="B2140" s="381" t="s">
        <v>8644</v>
      </c>
      <c r="C2140" s="381">
        <v>25</v>
      </c>
      <c r="D2140" s="381">
        <v>21</v>
      </c>
      <c r="E2140" s="381" t="s">
        <v>6205</v>
      </c>
      <c r="F2140" s="381" t="s">
        <v>6204</v>
      </c>
      <c r="G2140" s="381" t="s">
        <v>8611</v>
      </c>
      <c r="H2140" s="381">
        <v>103400</v>
      </c>
      <c r="I2140" s="381">
        <v>36200</v>
      </c>
      <c r="J2140" s="381">
        <v>41400</v>
      </c>
      <c r="K2140" s="381">
        <v>46550</v>
      </c>
      <c r="L2140" s="381">
        <v>51700</v>
      </c>
      <c r="M2140" s="381">
        <v>55850</v>
      </c>
      <c r="N2140" s="381">
        <v>60000</v>
      </c>
      <c r="O2140" s="381">
        <v>64150</v>
      </c>
      <c r="P2140" s="381">
        <v>68250</v>
      </c>
      <c r="Q2140" s="381">
        <v>21700</v>
      </c>
      <c r="R2140" s="381">
        <v>24800</v>
      </c>
      <c r="S2140" s="381">
        <v>27900</v>
      </c>
      <c r="T2140" s="381">
        <v>31000</v>
      </c>
      <c r="U2140" s="381">
        <v>33500</v>
      </c>
      <c r="V2140" s="381">
        <v>36000</v>
      </c>
      <c r="W2140" s="381">
        <v>38450</v>
      </c>
      <c r="X2140" s="381">
        <v>41320</v>
      </c>
      <c r="Y2140" s="381">
        <v>54750</v>
      </c>
      <c r="Z2140" s="381">
        <v>62550</v>
      </c>
      <c r="AA2140" s="381">
        <v>70350</v>
      </c>
      <c r="AB2140" s="381">
        <v>78150</v>
      </c>
      <c r="AC2140" s="381">
        <v>84450</v>
      </c>
      <c r="AD2140" s="381">
        <v>90700</v>
      </c>
      <c r="AE2140" s="381">
        <v>96950</v>
      </c>
      <c r="AF2140" s="381">
        <v>103200</v>
      </c>
      <c r="AG2140" s="381">
        <v>1120</v>
      </c>
      <c r="AH2140" s="381" t="s">
        <v>8643</v>
      </c>
      <c r="AI2140" s="381" t="s">
        <v>8443</v>
      </c>
      <c r="AJ2140" s="381">
        <v>1</v>
      </c>
    </row>
    <row r="2141" spans="1:36">
      <c r="A2141" s="381" t="s">
        <v>558</v>
      </c>
      <c r="B2141" s="381" t="s">
        <v>8642</v>
      </c>
      <c r="C2141" s="381">
        <v>25</v>
      </c>
      <c r="D2141" s="381">
        <v>21</v>
      </c>
      <c r="E2141" s="381" t="s">
        <v>6205</v>
      </c>
      <c r="F2141" s="381" t="s">
        <v>6204</v>
      </c>
      <c r="G2141" s="381" t="s">
        <v>8611</v>
      </c>
      <c r="H2141" s="381">
        <v>103400</v>
      </c>
      <c r="I2141" s="381">
        <v>36200</v>
      </c>
      <c r="J2141" s="381">
        <v>41400</v>
      </c>
      <c r="K2141" s="381">
        <v>46550</v>
      </c>
      <c r="L2141" s="381">
        <v>51700</v>
      </c>
      <c r="M2141" s="381">
        <v>55850</v>
      </c>
      <c r="N2141" s="381">
        <v>60000</v>
      </c>
      <c r="O2141" s="381">
        <v>64150</v>
      </c>
      <c r="P2141" s="381">
        <v>68250</v>
      </c>
      <c r="Q2141" s="381">
        <v>21700</v>
      </c>
      <c r="R2141" s="381">
        <v>24800</v>
      </c>
      <c r="S2141" s="381">
        <v>27900</v>
      </c>
      <c r="T2141" s="381">
        <v>31000</v>
      </c>
      <c r="U2141" s="381">
        <v>33500</v>
      </c>
      <c r="V2141" s="381">
        <v>36000</v>
      </c>
      <c r="W2141" s="381">
        <v>38450</v>
      </c>
      <c r="X2141" s="381">
        <v>41320</v>
      </c>
      <c r="Y2141" s="381">
        <v>54750</v>
      </c>
      <c r="Z2141" s="381">
        <v>62550</v>
      </c>
      <c r="AA2141" s="381">
        <v>70350</v>
      </c>
      <c r="AB2141" s="381">
        <v>78150</v>
      </c>
      <c r="AC2141" s="381">
        <v>84450</v>
      </c>
      <c r="AD2141" s="381">
        <v>90700</v>
      </c>
      <c r="AE2141" s="381">
        <v>96950</v>
      </c>
      <c r="AF2141" s="381">
        <v>103200</v>
      </c>
      <c r="AG2141" s="381">
        <v>1120</v>
      </c>
      <c r="AH2141" s="381" t="s">
        <v>8641</v>
      </c>
      <c r="AI2141" s="381" t="s">
        <v>8443</v>
      </c>
      <c r="AJ2141" s="381">
        <v>1</v>
      </c>
    </row>
    <row r="2142" spans="1:36">
      <c r="A2142" s="381" t="s">
        <v>558</v>
      </c>
      <c r="B2142" s="381" t="s">
        <v>8640</v>
      </c>
      <c r="C2142" s="381">
        <v>25</v>
      </c>
      <c r="D2142" s="381">
        <v>21</v>
      </c>
      <c r="E2142" s="381" t="s">
        <v>6205</v>
      </c>
      <c r="F2142" s="381" t="s">
        <v>6204</v>
      </c>
      <c r="G2142" s="381" t="s">
        <v>8611</v>
      </c>
      <c r="H2142" s="381">
        <v>103400</v>
      </c>
      <c r="I2142" s="381">
        <v>36200</v>
      </c>
      <c r="J2142" s="381">
        <v>41400</v>
      </c>
      <c r="K2142" s="381">
        <v>46550</v>
      </c>
      <c r="L2142" s="381">
        <v>51700</v>
      </c>
      <c r="M2142" s="381">
        <v>55850</v>
      </c>
      <c r="N2142" s="381">
        <v>60000</v>
      </c>
      <c r="O2142" s="381">
        <v>64150</v>
      </c>
      <c r="P2142" s="381">
        <v>68250</v>
      </c>
      <c r="Q2142" s="381">
        <v>21700</v>
      </c>
      <c r="R2142" s="381">
        <v>24800</v>
      </c>
      <c r="S2142" s="381">
        <v>27900</v>
      </c>
      <c r="T2142" s="381">
        <v>31000</v>
      </c>
      <c r="U2142" s="381">
        <v>33500</v>
      </c>
      <c r="V2142" s="381">
        <v>36000</v>
      </c>
      <c r="W2142" s="381">
        <v>38450</v>
      </c>
      <c r="X2142" s="381">
        <v>41320</v>
      </c>
      <c r="Y2142" s="381">
        <v>54750</v>
      </c>
      <c r="Z2142" s="381">
        <v>62550</v>
      </c>
      <c r="AA2142" s="381">
        <v>70350</v>
      </c>
      <c r="AB2142" s="381">
        <v>78150</v>
      </c>
      <c r="AC2142" s="381">
        <v>84450</v>
      </c>
      <c r="AD2142" s="381">
        <v>90700</v>
      </c>
      <c r="AE2142" s="381">
        <v>96950</v>
      </c>
      <c r="AF2142" s="381">
        <v>103200</v>
      </c>
      <c r="AG2142" s="381">
        <v>1120</v>
      </c>
      <c r="AH2142" s="381" t="s">
        <v>8639</v>
      </c>
      <c r="AI2142" s="381" t="s">
        <v>8443</v>
      </c>
      <c r="AJ2142" s="381">
        <v>1</v>
      </c>
    </row>
    <row r="2143" spans="1:36">
      <c r="A2143" s="381" t="s">
        <v>558</v>
      </c>
      <c r="B2143" s="381" t="s">
        <v>8638</v>
      </c>
      <c r="C2143" s="381">
        <v>25</v>
      </c>
      <c r="D2143" s="381">
        <v>21</v>
      </c>
      <c r="E2143" s="381" t="s">
        <v>6205</v>
      </c>
      <c r="F2143" s="381" t="s">
        <v>6204</v>
      </c>
      <c r="G2143" s="381" t="s">
        <v>8611</v>
      </c>
      <c r="H2143" s="381">
        <v>103400</v>
      </c>
      <c r="I2143" s="381">
        <v>36200</v>
      </c>
      <c r="J2143" s="381">
        <v>41400</v>
      </c>
      <c r="K2143" s="381">
        <v>46550</v>
      </c>
      <c r="L2143" s="381">
        <v>51700</v>
      </c>
      <c r="M2143" s="381">
        <v>55850</v>
      </c>
      <c r="N2143" s="381">
        <v>60000</v>
      </c>
      <c r="O2143" s="381">
        <v>64150</v>
      </c>
      <c r="P2143" s="381">
        <v>68250</v>
      </c>
      <c r="Q2143" s="381">
        <v>21700</v>
      </c>
      <c r="R2143" s="381">
        <v>24800</v>
      </c>
      <c r="S2143" s="381">
        <v>27900</v>
      </c>
      <c r="T2143" s="381">
        <v>31000</v>
      </c>
      <c r="U2143" s="381">
        <v>33500</v>
      </c>
      <c r="V2143" s="381">
        <v>36000</v>
      </c>
      <c r="W2143" s="381">
        <v>38450</v>
      </c>
      <c r="X2143" s="381">
        <v>41320</v>
      </c>
      <c r="Y2143" s="381">
        <v>54750</v>
      </c>
      <c r="Z2143" s="381">
        <v>62550</v>
      </c>
      <c r="AA2143" s="381">
        <v>70350</v>
      </c>
      <c r="AB2143" s="381">
        <v>78150</v>
      </c>
      <c r="AC2143" s="381">
        <v>84450</v>
      </c>
      <c r="AD2143" s="381">
        <v>90700</v>
      </c>
      <c r="AE2143" s="381">
        <v>96950</v>
      </c>
      <c r="AF2143" s="381">
        <v>103200</v>
      </c>
      <c r="AG2143" s="381">
        <v>1120</v>
      </c>
      <c r="AH2143" s="381" t="s">
        <v>8637</v>
      </c>
      <c r="AI2143" s="381" t="s">
        <v>8443</v>
      </c>
      <c r="AJ2143" s="381">
        <v>1</v>
      </c>
    </row>
    <row r="2144" spans="1:36">
      <c r="A2144" s="381" t="s">
        <v>558</v>
      </c>
      <c r="B2144" s="381" t="s">
        <v>8636</v>
      </c>
      <c r="C2144" s="381">
        <v>25</v>
      </c>
      <c r="D2144" s="381">
        <v>21</v>
      </c>
      <c r="E2144" s="381" t="s">
        <v>6205</v>
      </c>
      <c r="F2144" s="381" t="s">
        <v>6204</v>
      </c>
      <c r="G2144" s="381" t="s">
        <v>8611</v>
      </c>
      <c r="H2144" s="381">
        <v>103400</v>
      </c>
      <c r="I2144" s="381">
        <v>36200</v>
      </c>
      <c r="J2144" s="381">
        <v>41400</v>
      </c>
      <c r="K2144" s="381">
        <v>46550</v>
      </c>
      <c r="L2144" s="381">
        <v>51700</v>
      </c>
      <c r="M2144" s="381">
        <v>55850</v>
      </c>
      <c r="N2144" s="381">
        <v>60000</v>
      </c>
      <c r="O2144" s="381">
        <v>64150</v>
      </c>
      <c r="P2144" s="381">
        <v>68250</v>
      </c>
      <c r="Q2144" s="381">
        <v>21700</v>
      </c>
      <c r="R2144" s="381">
        <v>24800</v>
      </c>
      <c r="S2144" s="381">
        <v>27900</v>
      </c>
      <c r="T2144" s="381">
        <v>31000</v>
      </c>
      <c r="U2144" s="381">
        <v>33500</v>
      </c>
      <c r="V2144" s="381">
        <v>36000</v>
      </c>
      <c r="W2144" s="381">
        <v>38450</v>
      </c>
      <c r="X2144" s="381">
        <v>41320</v>
      </c>
      <c r="Y2144" s="381">
        <v>54750</v>
      </c>
      <c r="Z2144" s="381">
        <v>62550</v>
      </c>
      <c r="AA2144" s="381">
        <v>70350</v>
      </c>
      <c r="AB2144" s="381">
        <v>78150</v>
      </c>
      <c r="AC2144" s="381">
        <v>84450</v>
      </c>
      <c r="AD2144" s="381">
        <v>90700</v>
      </c>
      <c r="AE2144" s="381">
        <v>96950</v>
      </c>
      <c r="AF2144" s="381">
        <v>103200</v>
      </c>
      <c r="AG2144" s="381">
        <v>1120</v>
      </c>
      <c r="AH2144" s="381" t="s">
        <v>8635</v>
      </c>
      <c r="AI2144" s="381" t="s">
        <v>8443</v>
      </c>
      <c r="AJ2144" s="381">
        <v>1</v>
      </c>
    </row>
    <row r="2145" spans="1:36">
      <c r="A2145" s="381" t="s">
        <v>558</v>
      </c>
      <c r="B2145" s="381" t="s">
        <v>8634</v>
      </c>
      <c r="C2145" s="381">
        <v>25</v>
      </c>
      <c r="D2145" s="381">
        <v>21</v>
      </c>
      <c r="E2145" s="381" t="s">
        <v>6205</v>
      </c>
      <c r="F2145" s="381" t="s">
        <v>6204</v>
      </c>
      <c r="G2145" s="381" t="s">
        <v>8611</v>
      </c>
      <c r="H2145" s="381">
        <v>103400</v>
      </c>
      <c r="I2145" s="381">
        <v>36200</v>
      </c>
      <c r="J2145" s="381">
        <v>41400</v>
      </c>
      <c r="K2145" s="381">
        <v>46550</v>
      </c>
      <c r="L2145" s="381">
        <v>51700</v>
      </c>
      <c r="M2145" s="381">
        <v>55850</v>
      </c>
      <c r="N2145" s="381">
        <v>60000</v>
      </c>
      <c r="O2145" s="381">
        <v>64150</v>
      </c>
      <c r="P2145" s="381">
        <v>68250</v>
      </c>
      <c r="Q2145" s="381">
        <v>21700</v>
      </c>
      <c r="R2145" s="381">
        <v>24800</v>
      </c>
      <c r="S2145" s="381">
        <v>27900</v>
      </c>
      <c r="T2145" s="381">
        <v>31000</v>
      </c>
      <c r="U2145" s="381">
        <v>33500</v>
      </c>
      <c r="V2145" s="381">
        <v>36000</v>
      </c>
      <c r="W2145" s="381">
        <v>38450</v>
      </c>
      <c r="X2145" s="381">
        <v>41320</v>
      </c>
      <c r="Y2145" s="381">
        <v>54750</v>
      </c>
      <c r="Z2145" s="381">
        <v>62550</v>
      </c>
      <c r="AA2145" s="381">
        <v>70350</v>
      </c>
      <c r="AB2145" s="381">
        <v>78150</v>
      </c>
      <c r="AC2145" s="381">
        <v>84450</v>
      </c>
      <c r="AD2145" s="381">
        <v>90700</v>
      </c>
      <c r="AE2145" s="381">
        <v>96950</v>
      </c>
      <c r="AF2145" s="381">
        <v>103200</v>
      </c>
      <c r="AG2145" s="381">
        <v>1120</v>
      </c>
      <c r="AH2145" s="381" t="s">
        <v>2496</v>
      </c>
      <c r="AI2145" s="381" t="s">
        <v>8443</v>
      </c>
      <c r="AJ2145" s="381">
        <v>1</v>
      </c>
    </row>
    <row r="2146" spans="1:36">
      <c r="A2146" s="381" t="s">
        <v>558</v>
      </c>
      <c r="B2146" s="381" t="s">
        <v>8633</v>
      </c>
      <c r="C2146" s="381">
        <v>25</v>
      </c>
      <c r="D2146" s="381">
        <v>21</v>
      </c>
      <c r="E2146" s="381" t="s">
        <v>6205</v>
      </c>
      <c r="F2146" s="381" t="s">
        <v>6204</v>
      </c>
      <c r="G2146" s="381" t="s">
        <v>8611</v>
      </c>
      <c r="H2146" s="381">
        <v>103400</v>
      </c>
      <c r="I2146" s="381">
        <v>36200</v>
      </c>
      <c r="J2146" s="381">
        <v>41400</v>
      </c>
      <c r="K2146" s="381">
        <v>46550</v>
      </c>
      <c r="L2146" s="381">
        <v>51700</v>
      </c>
      <c r="M2146" s="381">
        <v>55850</v>
      </c>
      <c r="N2146" s="381">
        <v>60000</v>
      </c>
      <c r="O2146" s="381">
        <v>64150</v>
      </c>
      <c r="P2146" s="381">
        <v>68250</v>
      </c>
      <c r="Q2146" s="381">
        <v>21700</v>
      </c>
      <c r="R2146" s="381">
        <v>24800</v>
      </c>
      <c r="S2146" s="381">
        <v>27900</v>
      </c>
      <c r="T2146" s="381">
        <v>31000</v>
      </c>
      <c r="U2146" s="381">
        <v>33500</v>
      </c>
      <c r="V2146" s="381">
        <v>36000</v>
      </c>
      <c r="W2146" s="381">
        <v>38450</v>
      </c>
      <c r="X2146" s="381">
        <v>41320</v>
      </c>
      <c r="Y2146" s="381">
        <v>54750</v>
      </c>
      <c r="Z2146" s="381">
        <v>62550</v>
      </c>
      <c r="AA2146" s="381">
        <v>70350</v>
      </c>
      <c r="AB2146" s="381">
        <v>78150</v>
      </c>
      <c r="AC2146" s="381">
        <v>84450</v>
      </c>
      <c r="AD2146" s="381">
        <v>90700</v>
      </c>
      <c r="AE2146" s="381">
        <v>96950</v>
      </c>
      <c r="AF2146" s="381">
        <v>103200</v>
      </c>
      <c r="AG2146" s="381">
        <v>1120</v>
      </c>
      <c r="AH2146" s="381" t="s">
        <v>8632</v>
      </c>
      <c r="AI2146" s="381" t="s">
        <v>8443</v>
      </c>
      <c r="AJ2146" s="381">
        <v>1</v>
      </c>
    </row>
    <row r="2147" spans="1:36">
      <c r="A2147" s="381" t="s">
        <v>558</v>
      </c>
      <c r="B2147" s="381" t="s">
        <v>8631</v>
      </c>
      <c r="C2147" s="381">
        <v>25</v>
      </c>
      <c r="D2147" s="381">
        <v>21</v>
      </c>
      <c r="E2147" s="381" t="s">
        <v>6205</v>
      </c>
      <c r="F2147" s="381" t="s">
        <v>6204</v>
      </c>
      <c r="G2147" s="381" t="s">
        <v>8611</v>
      </c>
      <c r="H2147" s="381">
        <v>103400</v>
      </c>
      <c r="I2147" s="381">
        <v>36200</v>
      </c>
      <c r="J2147" s="381">
        <v>41400</v>
      </c>
      <c r="K2147" s="381">
        <v>46550</v>
      </c>
      <c r="L2147" s="381">
        <v>51700</v>
      </c>
      <c r="M2147" s="381">
        <v>55850</v>
      </c>
      <c r="N2147" s="381">
        <v>60000</v>
      </c>
      <c r="O2147" s="381">
        <v>64150</v>
      </c>
      <c r="P2147" s="381">
        <v>68250</v>
      </c>
      <c r="Q2147" s="381">
        <v>21700</v>
      </c>
      <c r="R2147" s="381">
        <v>24800</v>
      </c>
      <c r="S2147" s="381">
        <v>27900</v>
      </c>
      <c r="T2147" s="381">
        <v>31000</v>
      </c>
      <c r="U2147" s="381">
        <v>33500</v>
      </c>
      <c r="V2147" s="381">
        <v>36000</v>
      </c>
      <c r="W2147" s="381">
        <v>38450</v>
      </c>
      <c r="X2147" s="381">
        <v>41320</v>
      </c>
      <c r="Y2147" s="381">
        <v>54750</v>
      </c>
      <c r="Z2147" s="381">
        <v>62550</v>
      </c>
      <c r="AA2147" s="381">
        <v>70350</v>
      </c>
      <c r="AB2147" s="381">
        <v>78150</v>
      </c>
      <c r="AC2147" s="381">
        <v>84450</v>
      </c>
      <c r="AD2147" s="381">
        <v>90700</v>
      </c>
      <c r="AE2147" s="381">
        <v>96950</v>
      </c>
      <c r="AF2147" s="381">
        <v>103200</v>
      </c>
      <c r="AG2147" s="381">
        <v>1120</v>
      </c>
      <c r="AH2147" s="381" t="s">
        <v>8630</v>
      </c>
      <c r="AI2147" s="381" t="s">
        <v>8443</v>
      </c>
      <c r="AJ2147" s="381">
        <v>1</v>
      </c>
    </row>
    <row r="2148" spans="1:36">
      <c r="A2148" s="381" t="s">
        <v>558</v>
      </c>
      <c r="B2148" s="381" t="s">
        <v>8629</v>
      </c>
      <c r="C2148" s="381">
        <v>25</v>
      </c>
      <c r="D2148" s="381">
        <v>21</v>
      </c>
      <c r="E2148" s="381" t="s">
        <v>6205</v>
      </c>
      <c r="F2148" s="381" t="s">
        <v>6204</v>
      </c>
      <c r="G2148" s="381" t="s">
        <v>8611</v>
      </c>
      <c r="H2148" s="381">
        <v>103400</v>
      </c>
      <c r="I2148" s="381">
        <v>36200</v>
      </c>
      <c r="J2148" s="381">
        <v>41400</v>
      </c>
      <c r="K2148" s="381">
        <v>46550</v>
      </c>
      <c r="L2148" s="381">
        <v>51700</v>
      </c>
      <c r="M2148" s="381">
        <v>55850</v>
      </c>
      <c r="N2148" s="381">
        <v>60000</v>
      </c>
      <c r="O2148" s="381">
        <v>64150</v>
      </c>
      <c r="P2148" s="381">
        <v>68250</v>
      </c>
      <c r="Q2148" s="381">
        <v>21700</v>
      </c>
      <c r="R2148" s="381">
        <v>24800</v>
      </c>
      <c r="S2148" s="381">
        <v>27900</v>
      </c>
      <c r="T2148" s="381">
        <v>31000</v>
      </c>
      <c r="U2148" s="381">
        <v>33500</v>
      </c>
      <c r="V2148" s="381">
        <v>36000</v>
      </c>
      <c r="W2148" s="381">
        <v>38450</v>
      </c>
      <c r="X2148" s="381">
        <v>41320</v>
      </c>
      <c r="Y2148" s="381">
        <v>54750</v>
      </c>
      <c r="Z2148" s="381">
        <v>62550</v>
      </c>
      <c r="AA2148" s="381">
        <v>70350</v>
      </c>
      <c r="AB2148" s="381">
        <v>78150</v>
      </c>
      <c r="AC2148" s="381">
        <v>84450</v>
      </c>
      <c r="AD2148" s="381">
        <v>90700</v>
      </c>
      <c r="AE2148" s="381">
        <v>96950</v>
      </c>
      <c r="AF2148" s="381">
        <v>103200</v>
      </c>
      <c r="AG2148" s="381">
        <v>1120</v>
      </c>
      <c r="AH2148" s="381" t="s">
        <v>8628</v>
      </c>
      <c r="AI2148" s="381" t="s">
        <v>8443</v>
      </c>
      <c r="AJ2148" s="381">
        <v>1</v>
      </c>
    </row>
    <row r="2149" spans="1:36">
      <c r="A2149" s="381" t="s">
        <v>558</v>
      </c>
      <c r="B2149" s="381" t="s">
        <v>8627</v>
      </c>
      <c r="C2149" s="381">
        <v>25</v>
      </c>
      <c r="D2149" s="381">
        <v>21</v>
      </c>
      <c r="E2149" s="381" t="s">
        <v>6205</v>
      </c>
      <c r="F2149" s="381" t="s">
        <v>6204</v>
      </c>
      <c r="G2149" s="381" t="s">
        <v>8611</v>
      </c>
      <c r="H2149" s="381">
        <v>103400</v>
      </c>
      <c r="I2149" s="381">
        <v>36200</v>
      </c>
      <c r="J2149" s="381">
        <v>41400</v>
      </c>
      <c r="K2149" s="381">
        <v>46550</v>
      </c>
      <c r="L2149" s="381">
        <v>51700</v>
      </c>
      <c r="M2149" s="381">
        <v>55850</v>
      </c>
      <c r="N2149" s="381">
        <v>60000</v>
      </c>
      <c r="O2149" s="381">
        <v>64150</v>
      </c>
      <c r="P2149" s="381">
        <v>68250</v>
      </c>
      <c r="Q2149" s="381">
        <v>21700</v>
      </c>
      <c r="R2149" s="381">
        <v>24800</v>
      </c>
      <c r="S2149" s="381">
        <v>27900</v>
      </c>
      <c r="T2149" s="381">
        <v>31000</v>
      </c>
      <c r="U2149" s="381">
        <v>33500</v>
      </c>
      <c r="V2149" s="381">
        <v>36000</v>
      </c>
      <c r="W2149" s="381">
        <v>38450</v>
      </c>
      <c r="X2149" s="381">
        <v>41320</v>
      </c>
      <c r="Y2149" s="381">
        <v>54750</v>
      </c>
      <c r="Z2149" s="381">
        <v>62550</v>
      </c>
      <c r="AA2149" s="381">
        <v>70350</v>
      </c>
      <c r="AB2149" s="381">
        <v>78150</v>
      </c>
      <c r="AC2149" s="381">
        <v>84450</v>
      </c>
      <c r="AD2149" s="381">
        <v>90700</v>
      </c>
      <c r="AE2149" s="381">
        <v>96950</v>
      </c>
      <c r="AF2149" s="381">
        <v>103200</v>
      </c>
      <c r="AG2149" s="381">
        <v>1120</v>
      </c>
      <c r="AH2149" s="381" t="s">
        <v>8626</v>
      </c>
      <c r="AI2149" s="381" t="s">
        <v>8443</v>
      </c>
      <c r="AJ2149" s="381">
        <v>1</v>
      </c>
    </row>
    <row r="2150" spans="1:36">
      <c r="A2150" s="381" t="s">
        <v>558</v>
      </c>
      <c r="B2150" s="381" t="s">
        <v>8625</v>
      </c>
      <c r="C2150" s="381">
        <v>25</v>
      </c>
      <c r="D2150" s="381">
        <v>21</v>
      </c>
      <c r="E2150" s="381" t="s">
        <v>6205</v>
      </c>
      <c r="F2150" s="381" t="s">
        <v>6204</v>
      </c>
      <c r="G2150" s="381" t="s">
        <v>8611</v>
      </c>
      <c r="H2150" s="381">
        <v>103400</v>
      </c>
      <c r="I2150" s="381">
        <v>36200</v>
      </c>
      <c r="J2150" s="381">
        <v>41400</v>
      </c>
      <c r="K2150" s="381">
        <v>46550</v>
      </c>
      <c r="L2150" s="381">
        <v>51700</v>
      </c>
      <c r="M2150" s="381">
        <v>55850</v>
      </c>
      <c r="N2150" s="381">
        <v>60000</v>
      </c>
      <c r="O2150" s="381">
        <v>64150</v>
      </c>
      <c r="P2150" s="381">
        <v>68250</v>
      </c>
      <c r="Q2150" s="381">
        <v>21700</v>
      </c>
      <c r="R2150" s="381">
        <v>24800</v>
      </c>
      <c r="S2150" s="381">
        <v>27900</v>
      </c>
      <c r="T2150" s="381">
        <v>31000</v>
      </c>
      <c r="U2150" s="381">
        <v>33500</v>
      </c>
      <c r="V2150" s="381">
        <v>36000</v>
      </c>
      <c r="W2150" s="381">
        <v>38450</v>
      </c>
      <c r="X2150" s="381">
        <v>41320</v>
      </c>
      <c r="Y2150" s="381">
        <v>54750</v>
      </c>
      <c r="Z2150" s="381">
        <v>62550</v>
      </c>
      <c r="AA2150" s="381">
        <v>70350</v>
      </c>
      <c r="AB2150" s="381">
        <v>78150</v>
      </c>
      <c r="AC2150" s="381">
        <v>84450</v>
      </c>
      <c r="AD2150" s="381">
        <v>90700</v>
      </c>
      <c r="AE2150" s="381">
        <v>96950</v>
      </c>
      <c r="AF2150" s="381">
        <v>103200</v>
      </c>
      <c r="AG2150" s="381">
        <v>1120</v>
      </c>
      <c r="AH2150" s="381" t="s">
        <v>8624</v>
      </c>
      <c r="AI2150" s="381" t="s">
        <v>8443</v>
      </c>
      <c r="AJ2150" s="381">
        <v>1</v>
      </c>
    </row>
    <row r="2151" spans="1:36">
      <c r="A2151" s="381" t="s">
        <v>558</v>
      </c>
      <c r="B2151" s="381" t="s">
        <v>8623</v>
      </c>
      <c r="C2151" s="381">
        <v>25</v>
      </c>
      <c r="D2151" s="381">
        <v>21</v>
      </c>
      <c r="E2151" s="381" t="s">
        <v>6205</v>
      </c>
      <c r="F2151" s="381" t="s">
        <v>6204</v>
      </c>
      <c r="G2151" s="381" t="s">
        <v>8611</v>
      </c>
      <c r="H2151" s="381">
        <v>103400</v>
      </c>
      <c r="I2151" s="381">
        <v>36200</v>
      </c>
      <c r="J2151" s="381">
        <v>41400</v>
      </c>
      <c r="K2151" s="381">
        <v>46550</v>
      </c>
      <c r="L2151" s="381">
        <v>51700</v>
      </c>
      <c r="M2151" s="381">
        <v>55850</v>
      </c>
      <c r="N2151" s="381">
        <v>60000</v>
      </c>
      <c r="O2151" s="381">
        <v>64150</v>
      </c>
      <c r="P2151" s="381">
        <v>68250</v>
      </c>
      <c r="Q2151" s="381">
        <v>21700</v>
      </c>
      <c r="R2151" s="381">
        <v>24800</v>
      </c>
      <c r="S2151" s="381">
        <v>27900</v>
      </c>
      <c r="T2151" s="381">
        <v>31000</v>
      </c>
      <c r="U2151" s="381">
        <v>33500</v>
      </c>
      <c r="V2151" s="381">
        <v>36000</v>
      </c>
      <c r="W2151" s="381">
        <v>38450</v>
      </c>
      <c r="X2151" s="381">
        <v>41320</v>
      </c>
      <c r="Y2151" s="381">
        <v>54750</v>
      </c>
      <c r="Z2151" s="381">
        <v>62550</v>
      </c>
      <c r="AA2151" s="381">
        <v>70350</v>
      </c>
      <c r="AB2151" s="381">
        <v>78150</v>
      </c>
      <c r="AC2151" s="381">
        <v>84450</v>
      </c>
      <c r="AD2151" s="381">
        <v>90700</v>
      </c>
      <c r="AE2151" s="381">
        <v>96950</v>
      </c>
      <c r="AF2151" s="381">
        <v>103200</v>
      </c>
      <c r="AG2151" s="381">
        <v>1120</v>
      </c>
      <c r="AH2151" s="381" t="s">
        <v>2355</v>
      </c>
      <c r="AI2151" s="381" t="s">
        <v>8443</v>
      </c>
      <c r="AJ2151" s="381">
        <v>1</v>
      </c>
    </row>
    <row r="2152" spans="1:36">
      <c r="A2152" s="381" t="s">
        <v>558</v>
      </c>
      <c r="B2152" s="381" t="s">
        <v>8622</v>
      </c>
      <c r="C2152" s="381">
        <v>25</v>
      </c>
      <c r="D2152" s="381">
        <v>21</v>
      </c>
      <c r="E2152" s="381" t="s">
        <v>6205</v>
      </c>
      <c r="F2152" s="381" t="s">
        <v>6204</v>
      </c>
      <c r="G2152" s="381" t="s">
        <v>8611</v>
      </c>
      <c r="H2152" s="381">
        <v>103400</v>
      </c>
      <c r="I2152" s="381">
        <v>36200</v>
      </c>
      <c r="J2152" s="381">
        <v>41400</v>
      </c>
      <c r="K2152" s="381">
        <v>46550</v>
      </c>
      <c r="L2152" s="381">
        <v>51700</v>
      </c>
      <c r="M2152" s="381">
        <v>55850</v>
      </c>
      <c r="N2152" s="381">
        <v>60000</v>
      </c>
      <c r="O2152" s="381">
        <v>64150</v>
      </c>
      <c r="P2152" s="381">
        <v>68250</v>
      </c>
      <c r="Q2152" s="381">
        <v>21700</v>
      </c>
      <c r="R2152" s="381">
        <v>24800</v>
      </c>
      <c r="S2152" s="381">
        <v>27900</v>
      </c>
      <c r="T2152" s="381">
        <v>31000</v>
      </c>
      <c r="U2152" s="381">
        <v>33500</v>
      </c>
      <c r="V2152" s="381">
        <v>36000</v>
      </c>
      <c r="W2152" s="381">
        <v>38450</v>
      </c>
      <c r="X2152" s="381">
        <v>41320</v>
      </c>
      <c r="Y2152" s="381">
        <v>54750</v>
      </c>
      <c r="Z2152" s="381">
        <v>62550</v>
      </c>
      <c r="AA2152" s="381">
        <v>70350</v>
      </c>
      <c r="AB2152" s="381">
        <v>78150</v>
      </c>
      <c r="AC2152" s="381">
        <v>84450</v>
      </c>
      <c r="AD2152" s="381">
        <v>90700</v>
      </c>
      <c r="AE2152" s="381">
        <v>96950</v>
      </c>
      <c r="AF2152" s="381">
        <v>103200</v>
      </c>
      <c r="AG2152" s="381">
        <v>1120</v>
      </c>
      <c r="AH2152" s="381" t="s">
        <v>2112</v>
      </c>
      <c r="AI2152" s="381" t="s">
        <v>8443</v>
      </c>
      <c r="AJ2152" s="381">
        <v>1</v>
      </c>
    </row>
    <row r="2153" spans="1:36">
      <c r="A2153" s="381" t="s">
        <v>558</v>
      </c>
      <c r="B2153" s="381" t="s">
        <v>8621</v>
      </c>
      <c r="C2153" s="381">
        <v>25</v>
      </c>
      <c r="D2153" s="381">
        <v>21</v>
      </c>
      <c r="E2153" s="381" t="s">
        <v>6205</v>
      </c>
      <c r="F2153" s="381" t="s">
        <v>6204</v>
      </c>
      <c r="G2153" s="381" t="s">
        <v>8611</v>
      </c>
      <c r="H2153" s="381">
        <v>103400</v>
      </c>
      <c r="I2153" s="381">
        <v>36200</v>
      </c>
      <c r="J2153" s="381">
        <v>41400</v>
      </c>
      <c r="K2153" s="381">
        <v>46550</v>
      </c>
      <c r="L2153" s="381">
        <v>51700</v>
      </c>
      <c r="M2153" s="381">
        <v>55850</v>
      </c>
      <c r="N2153" s="381">
        <v>60000</v>
      </c>
      <c r="O2153" s="381">
        <v>64150</v>
      </c>
      <c r="P2153" s="381">
        <v>68250</v>
      </c>
      <c r="Q2153" s="381">
        <v>21700</v>
      </c>
      <c r="R2153" s="381">
        <v>24800</v>
      </c>
      <c r="S2153" s="381">
        <v>27900</v>
      </c>
      <c r="T2153" s="381">
        <v>31000</v>
      </c>
      <c r="U2153" s="381">
        <v>33500</v>
      </c>
      <c r="V2153" s="381">
        <v>36000</v>
      </c>
      <c r="W2153" s="381">
        <v>38450</v>
      </c>
      <c r="X2153" s="381">
        <v>41320</v>
      </c>
      <c r="Y2153" s="381">
        <v>54750</v>
      </c>
      <c r="Z2153" s="381">
        <v>62550</v>
      </c>
      <c r="AA2153" s="381">
        <v>70350</v>
      </c>
      <c r="AB2153" s="381">
        <v>78150</v>
      </c>
      <c r="AC2153" s="381">
        <v>84450</v>
      </c>
      <c r="AD2153" s="381">
        <v>90700</v>
      </c>
      <c r="AE2153" s="381">
        <v>96950</v>
      </c>
      <c r="AF2153" s="381">
        <v>103200</v>
      </c>
      <c r="AG2153" s="381">
        <v>1120</v>
      </c>
      <c r="AH2153" s="381" t="s">
        <v>8620</v>
      </c>
      <c r="AI2153" s="381" t="s">
        <v>8443</v>
      </c>
      <c r="AJ2153" s="381">
        <v>1</v>
      </c>
    </row>
    <row r="2154" spans="1:36">
      <c r="A2154" s="381" t="s">
        <v>558</v>
      </c>
      <c r="B2154" s="381" t="s">
        <v>8619</v>
      </c>
      <c r="C2154" s="381">
        <v>25</v>
      </c>
      <c r="D2154" s="381">
        <v>21</v>
      </c>
      <c r="E2154" s="381" t="s">
        <v>6205</v>
      </c>
      <c r="F2154" s="381" t="s">
        <v>6204</v>
      </c>
      <c r="G2154" s="381" t="s">
        <v>8611</v>
      </c>
      <c r="H2154" s="381">
        <v>103400</v>
      </c>
      <c r="I2154" s="381">
        <v>36200</v>
      </c>
      <c r="J2154" s="381">
        <v>41400</v>
      </c>
      <c r="K2154" s="381">
        <v>46550</v>
      </c>
      <c r="L2154" s="381">
        <v>51700</v>
      </c>
      <c r="M2154" s="381">
        <v>55850</v>
      </c>
      <c r="N2154" s="381">
        <v>60000</v>
      </c>
      <c r="O2154" s="381">
        <v>64150</v>
      </c>
      <c r="P2154" s="381">
        <v>68250</v>
      </c>
      <c r="Q2154" s="381">
        <v>21700</v>
      </c>
      <c r="R2154" s="381">
        <v>24800</v>
      </c>
      <c r="S2154" s="381">
        <v>27900</v>
      </c>
      <c r="T2154" s="381">
        <v>31000</v>
      </c>
      <c r="U2154" s="381">
        <v>33500</v>
      </c>
      <c r="V2154" s="381">
        <v>36000</v>
      </c>
      <c r="W2154" s="381">
        <v>38450</v>
      </c>
      <c r="X2154" s="381">
        <v>41320</v>
      </c>
      <c r="Y2154" s="381">
        <v>54750</v>
      </c>
      <c r="Z2154" s="381">
        <v>62550</v>
      </c>
      <c r="AA2154" s="381">
        <v>70350</v>
      </c>
      <c r="AB2154" s="381">
        <v>78150</v>
      </c>
      <c r="AC2154" s="381">
        <v>84450</v>
      </c>
      <c r="AD2154" s="381">
        <v>90700</v>
      </c>
      <c r="AE2154" s="381">
        <v>96950</v>
      </c>
      <c r="AF2154" s="381">
        <v>103200</v>
      </c>
      <c r="AG2154" s="381">
        <v>1120</v>
      </c>
      <c r="AH2154" s="381" t="s">
        <v>6550</v>
      </c>
      <c r="AI2154" s="381" t="s">
        <v>8443</v>
      </c>
      <c r="AJ2154" s="381">
        <v>1</v>
      </c>
    </row>
    <row r="2155" spans="1:36">
      <c r="A2155" s="381" t="s">
        <v>558</v>
      </c>
      <c r="B2155" s="381" t="s">
        <v>8618</v>
      </c>
      <c r="C2155" s="381">
        <v>25</v>
      </c>
      <c r="D2155" s="381">
        <v>21</v>
      </c>
      <c r="E2155" s="381" t="s">
        <v>6205</v>
      </c>
      <c r="F2155" s="381" t="s">
        <v>6204</v>
      </c>
      <c r="G2155" s="381" t="s">
        <v>8611</v>
      </c>
      <c r="H2155" s="381">
        <v>103400</v>
      </c>
      <c r="I2155" s="381">
        <v>36200</v>
      </c>
      <c r="J2155" s="381">
        <v>41400</v>
      </c>
      <c r="K2155" s="381">
        <v>46550</v>
      </c>
      <c r="L2155" s="381">
        <v>51700</v>
      </c>
      <c r="M2155" s="381">
        <v>55850</v>
      </c>
      <c r="N2155" s="381">
        <v>60000</v>
      </c>
      <c r="O2155" s="381">
        <v>64150</v>
      </c>
      <c r="P2155" s="381">
        <v>68250</v>
      </c>
      <c r="Q2155" s="381">
        <v>21700</v>
      </c>
      <c r="R2155" s="381">
        <v>24800</v>
      </c>
      <c r="S2155" s="381">
        <v>27900</v>
      </c>
      <c r="T2155" s="381">
        <v>31000</v>
      </c>
      <c r="U2155" s="381">
        <v>33500</v>
      </c>
      <c r="V2155" s="381">
        <v>36000</v>
      </c>
      <c r="W2155" s="381">
        <v>38450</v>
      </c>
      <c r="X2155" s="381">
        <v>41320</v>
      </c>
      <c r="Y2155" s="381">
        <v>54750</v>
      </c>
      <c r="Z2155" s="381">
        <v>62550</v>
      </c>
      <c r="AA2155" s="381">
        <v>70350</v>
      </c>
      <c r="AB2155" s="381">
        <v>78150</v>
      </c>
      <c r="AC2155" s="381">
        <v>84450</v>
      </c>
      <c r="AD2155" s="381">
        <v>90700</v>
      </c>
      <c r="AE2155" s="381">
        <v>96950</v>
      </c>
      <c r="AF2155" s="381">
        <v>103200</v>
      </c>
      <c r="AG2155" s="381">
        <v>1120</v>
      </c>
      <c r="AH2155" s="381" t="s">
        <v>8617</v>
      </c>
      <c r="AI2155" s="381" t="s">
        <v>8443</v>
      </c>
      <c r="AJ2155" s="381">
        <v>1</v>
      </c>
    </row>
    <row r="2156" spans="1:36">
      <c r="A2156" s="381" t="s">
        <v>558</v>
      </c>
      <c r="B2156" s="381" t="s">
        <v>8616</v>
      </c>
      <c r="C2156" s="381">
        <v>25</v>
      </c>
      <c r="D2156" s="381">
        <v>21</v>
      </c>
      <c r="E2156" s="381" t="s">
        <v>6205</v>
      </c>
      <c r="F2156" s="381" t="s">
        <v>6204</v>
      </c>
      <c r="G2156" s="381" t="s">
        <v>8611</v>
      </c>
      <c r="H2156" s="381">
        <v>103400</v>
      </c>
      <c r="I2156" s="381">
        <v>36200</v>
      </c>
      <c r="J2156" s="381">
        <v>41400</v>
      </c>
      <c r="K2156" s="381">
        <v>46550</v>
      </c>
      <c r="L2156" s="381">
        <v>51700</v>
      </c>
      <c r="M2156" s="381">
        <v>55850</v>
      </c>
      <c r="N2156" s="381">
        <v>60000</v>
      </c>
      <c r="O2156" s="381">
        <v>64150</v>
      </c>
      <c r="P2156" s="381">
        <v>68250</v>
      </c>
      <c r="Q2156" s="381">
        <v>21700</v>
      </c>
      <c r="R2156" s="381">
        <v>24800</v>
      </c>
      <c r="S2156" s="381">
        <v>27900</v>
      </c>
      <c r="T2156" s="381">
        <v>31000</v>
      </c>
      <c r="U2156" s="381">
        <v>33500</v>
      </c>
      <c r="V2156" s="381">
        <v>36000</v>
      </c>
      <c r="W2156" s="381">
        <v>38450</v>
      </c>
      <c r="X2156" s="381">
        <v>41320</v>
      </c>
      <c r="Y2156" s="381">
        <v>54750</v>
      </c>
      <c r="Z2156" s="381">
        <v>62550</v>
      </c>
      <c r="AA2156" s="381">
        <v>70350</v>
      </c>
      <c r="AB2156" s="381">
        <v>78150</v>
      </c>
      <c r="AC2156" s="381">
        <v>84450</v>
      </c>
      <c r="AD2156" s="381">
        <v>90700</v>
      </c>
      <c r="AE2156" s="381">
        <v>96950</v>
      </c>
      <c r="AF2156" s="381">
        <v>103200</v>
      </c>
      <c r="AG2156" s="381">
        <v>1120</v>
      </c>
      <c r="AH2156" s="381" t="s">
        <v>8615</v>
      </c>
      <c r="AI2156" s="381" t="s">
        <v>8443</v>
      </c>
      <c r="AJ2156" s="381">
        <v>1</v>
      </c>
    </row>
    <row r="2157" spans="1:36">
      <c r="A2157" s="381" t="s">
        <v>558</v>
      </c>
      <c r="B2157" s="381" t="s">
        <v>8614</v>
      </c>
      <c r="C2157" s="381">
        <v>25</v>
      </c>
      <c r="D2157" s="381">
        <v>21</v>
      </c>
      <c r="E2157" s="381" t="s">
        <v>6205</v>
      </c>
      <c r="F2157" s="381" t="s">
        <v>6204</v>
      </c>
      <c r="G2157" s="381" t="s">
        <v>8611</v>
      </c>
      <c r="H2157" s="381">
        <v>103400</v>
      </c>
      <c r="I2157" s="381">
        <v>36200</v>
      </c>
      <c r="J2157" s="381">
        <v>41400</v>
      </c>
      <c r="K2157" s="381">
        <v>46550</v>
      </c>
      <c r="L2157" s="381">
        <v>51700</v>
      </c>
      <c r="M2157" s="381">
        <v>55850</v>
      </c>
      <c r="N2157" s="381">
        <v>60000</v>
      </c>
      <c r="O2157" s="381">
        <v>64150</v>
      </c>
      <c r="P2157" s="381">
        <v>68250</v>
      </c>
      <c r="Q2157" s="381">
        <v>21700</v>
      </c>
      <c r="R2157" s="381">
        <v>24800</v>
      </c>
      <c r="S2157" s="381">
        <v>27900</v>
      </c>
      <c r="T2157" s="381">
        <v>31000</v>
      </c>
      <c r="U2157" s="381">
        <v>33500</v>
      </c>
      <c r="V2157" s="381">
        <v>36000</v>
      </c>
      <c r="W2157" s="381">
        <v>38450</v>
      </c>
      <c r="X2157" s="381">
        <v>41320</v>
      </c>
      <c r="Y2157" s="381">
        <v>54750</v>
      </c>
      <c r="Z2157" s="381">
        <v>62550</v>
      </c>
      <c r="AA2157" s="381">
        <v>70350</v>
      </c>
      <c r="AB2157" s="381">
        <v>78150</v>
      </c>
      <c r="AC2157" s="381">
        <v>84450</v>
      </c>
      <c r="AD2157" s="381">
        <v>90700</v>
      </c>
      <c r="AE2157" s="381">
        <v>96950</v>
      </c>
      <c r="AF2157" s="381">
        <v>103200</v>
      </c>
      <c r="AG2157" s="381">
        <v>1120</v>
      </c>
      <c r="AH2157" s="381" t="s">
        <v>8613</v>
      </c>
      <c r="AI2157" s="381" t="s">
        <v>8443</v>
      </c>
      <c r="AJ2157" s="381">
        <v>1</v>
      </c>
    </row>
    <row r="2158" spans="1:36">
      <c r="A2158" s="381" t="s">
        <v>558</v>
      </c>
      <c r="B2158" s="381" t="s">
        <v>8612</v>
      </c>
      <c r="C2158" s="381">
        <v>25</v>
      </c>
      <c r="D2158" s="381">
        <v>21</v>
      </c>
      <c r="E2158" s="381" t="s">
        <v>6205</v>
      </c>
      <c r="F2158" s="381" t="s">
        <v>6204</v>
      </c>
      <c r="G2158" s="381" t="s">
        <v>8611</v>
      </c>
      <c r="H2158" s="381">
        <v>103400</v>
      </c>
      <c r="I2158" s="381">
        <v>36200</v>
      </c>
      <c r="J2158" s="381">
        <v>41400</v>
      </c>
      <c r="K2158" s="381">
        <v>46550</v>
      </c>
      <c r="L2158" s="381">
        <v>51700</v>
      </c>
      <c r="M2158" s="381">
        <v>55850</v>
      </c>
      <c r="N2158" s="381">
        <v>60000</v>
      </c>
      <c r="O2158" s="381">
        <v>64150</v>
      </c>
      <c r="P2158" s="381">
        <v>68250</v>
      </c>
      <c r="Q2158" s="381">
        <v>21700</v>
      </c>
      <c r="R2158" s="381">
        <v>24800</v>
      </c>
      <c r="S2158" s="381">
        <v>27900</v>
      </c>
      <c r="T2158" s="381">
        <v>31000</v>
      </c>
      <c r="U2158" s="381">
        <v>33500</v>
      </c>
      <c r="V2158" s="381">
        <v>36000</v>
      </c>
      <c r="W2158" s="381">
        <v>38450</v>
      </c>
      <c r="X2158" s="381">
        <v>41320</v>
      </c>
      <c r="Y2158" s="381">
        <v>54750</v>
      </c>
      <c r="Z2158" s="381">
        <v>62550</v>
      </c>
      <c r="AA2158" s="381">
        <v>70350</v>
      </c>
      <c r="AB2158" s="381">
        <v>78150</v>
      </c>
      <c r="AC2158" s="381">
        <v>84450</v>
      </c>
      <c r="AD2158" s="381">
        <v>90700</v>
      </c>
      <c r="AE2158" s="381">
        <v>96950</v>
      </c>
      <c r="AF2158" s="381">
        <v>103200</v>
      </c>
      <c r="AG2158" s="381">
        <v>1120</v>
      </c>
      <c r="AH2158" s="381" t="s">
        <v>8610</v>
      </c>
      <c r="AI2158" s="381" t="s">
        <v>8443</v>
      </c>
      <c r="AJ2158" s="381">
        <v>1</v>
      </c>
    </row>
    <row r="2159" spans="1:36">
      <c r="A2159" s="381" t="s">
        <v>558</v>
      </c>
      <c r="B2159" s="381" t="s">
        <v>8609</v>
      </c>
      <c r="C2159" s="381">
        <v>25</v>
      </c>
      <c r="D2159" s="381">
        <v>23</v>
      </c>
      <c r="E2159" s="381" t="s">
        <v>8566</v>
      </c>
      <c r="F2159" s="381" t="s">
        <v>8565</v>
      </c>
      <c r="G2159" s="381" t="s">
        <v>8564</v>
      </c>
      <c r="H2159" s="381">
        <v>81000</v>
      </c>
      <c r="I2159" s="381">
        <v>29000</v>
      </c>
      <c r="J2159" s="381">
        <v>33150</v>
      </c>
      <c r="K2159" s="381">
        <v>37300</v>
      </c>
      <c r="L2159" s="381">
        <v>41400</v>
      </c>
      <c r="M2159" s="381">
        <v>44750</v>
      </c>
      <c r="N2159" s="381">
        <v>48050</v>
      </c>
      <c r="O2159" s="381">
        <v>51350</v>
      </c>
      <c r="P2159" s="381">
        <v>54650</v>
      </c>
      <c r="Q2159" s="381">
        <v>17400</v>
      </c>
      <c r="R2159" s="381">
        <v>19900</v>
      </c>
      <c r="S2159" s="381">
        <v>22400</v>
      </c>
      <c r="T2159" s="381">
        <v>24850</v>
      </c>
      <c r="U2159" s="381">
        <v>28780</v>
      </c>
      <c r="V2159" s="381">
        <v>32960</v>
      </c>
      <c r="W2159" s="381">
        <v>37140</v>
      </c>
      <c r="X2159" s="381">
        <v>41320</v>
      </c>
      <c r="Y2159" s="381">
        <v>46400</v>
      </c>
      <c r="Z2159" s="381">
        <v>53000</v>
      </c>
      <c r="AA2159" s="381">
        <v>59650</v>
      </c>
      <c r="AB2159" s="381">
        <v>66250</v>
      </c>
      <c r="AC2159" s="381">
        <v>71550</v>
      </c>
      <c r="AD2159" s="381">
        <v>76850</v>
      </c>
      <c r="AE2159" s="381">
        <v>82150</v>
      </c>
      <c r="AF2159" s="381">
        <v>87450</v>
      </c>
      <c r="AG2159" s="381">
        <v>1200</v>
      </c>
      <c r="AH2159" s="381" t="s">
        <v>8608</v>
      </c>
      <c r="AI2159" s="381" t="s">
        <v>8443</v>
      </c>
      <c r="AJ2159" s="381">
        <v>1</v>
      </c>
    </row>
    <row r="2160" spans="1:36">
      <c r="A2160" s="381" t="s">
        <v>558</v>
      </c>
      <c r="B2160" s="381" t="s">
        <v>8607</v>
      </c>
      <c r="C2160" s="381">
        <v>25</v>
      </c>
      <c r="D2160" s="381">
        <v>23</v>
      </c>
      <c r="E2160" s="381" t="s">
        <v>8566</v>
      </c>
      <c r="F2160" s="381" t="s">
        <v>8565</v>
      </c>
      <c r="G2160" s="381" t="s">
        <v>8564</v>
      </c>
      <c r="H2160" s="381">
        <v>81000</v>
      </c>
      <c r="I2160" s="381">
        <v>29000</v>
      </c>
      <c r="J2160" s="381">
        <v>33150</v>
      </c>
      <c r="K2160" s="381">
        <v>37300</v>
      </c>
      <c r="L2160" s="381">
        <v>41400</v>
      </c>
      <c r="M2160" s="381">
        <v>44750</v>
      </c>
      <c r="N2160" s="381">
        <v>48050</v>
      </c>
      <c r="O2160" s="381">
        <v>51350</v>
      </c>
      <c r="P2160" s="381">
        <v>54650</v>
      </c>
      <c r="Q2160" s="381">
        <v>17400</v>
      </c>
      <c r="R2160" s="381">
        <v>19900</v>
      </c>
      <c r="S2160" s="381">
        <v>22400</v>
      </c>
      <c r="T2160" s="381">
        <v>24850</v>
      </c>
      <c r="U2160" s="381">
        <v>28780</v>
      </c>
      <c r="V2160" s="381">
        <v>32960</v>
      </c>
      <c r="W2160" s="381">
        <v>37140</v>
      </c>
      <c r="X2160" s="381">
        <v>41320</v>
      </c>
      <c r="Y2160" s="381">
        <v>46400</v>
      </c>
      <c r="Z2160" s="381">
        <v>53000</v>
      </c>
      <c r="AA2160" s="381">
        <v>59650</v>
      </c>
      <c r="AB2160" s="381">
        <v>66250</v>
      </c>
      <c r="AC2160" s="381">
        <v>71550</v>
      </c>
      <c r="AD2160" s="381">
        <v>76850</v>
      </c>
      <c r="AE2160" s="381">
        <v>82150</v>
      </c>
      <c r="AF2160" s="381">
        <v>87450</v>
      </c>
      <c r="AG2160" s="381">
        <v>1200</v>
      </c>
      <c r="AH2160" s="381" t="s">
        <v>2136</v>
      </c>
      <c r="AI2160" s="381" t="s">
        <v>8443</v>
      </c>
      <c r="AJ2160" s="381">
        <v>1</v>
      </c>
    </row>
    <row r="2161" spans="1:36">
      <c r="A2161" s="381" t="s">
        <v>558</v>
      </c>
      <c r="B2161" s="381" t="s">
        <v>8606</v>
      </c>
      <c r="C2161" s="381">
        <v>25</v>
      </c>
      <c r="D2161" s="381">
        <v>23</v>
      </c>
      <c r="E2161" s="381" t="s">
        <v>8566</v>
      </c>
      <c r="F2161" s="381" t="s">
        <v>8565</v>
      </c>
      <c r="G2161" s="381" t="s">
        <v>8564</v>
      </c>
      <c r="H2161" s="381">
        <v>81000</v>
      </c>
      <c r="I2161" s="381">
        <v>29000</v>
      </c>
      <c r="J2161" s="381">
        <v>33150</v>
      </c>
      <c r="K2161" s="381">
        <v>37300</v>
      </c>
      <c r="L2161" s="381">
        <v>41400</v>
      </c>
      <c r="M2161" s="381">
        <v>44750</v>
      </c>
      <c r="N2161" s="381">
        <v>48050</v>
      </c>
      <c r="O2161" s="381">
        <v>51350</v>
      </c>
      <c r="P2161" s="381">
        <v>54650</v>
      </c>
      <c r="Q2161" s="381">
        <v>17400</v>
      </c>
      <c r="R2161" s="381">
        <v>19900</v>
      </c>
      <c r="S2161" s="381">
        <v>22400</v>
      </c>
      <c r="T2161" s="381">
        <v>24850</v>
      </c>
      <c r="U2161" s="381">
        <v>28780</v>
      </c>
      <c r="V2161" s="381">
        <v>32960</v>
      </c>
      <c r="W2161" s="381">
        <v>37140</v>
      </c>
      <c r="X2161" s="381">
        <v>41320</v>
      </c>
      <c r="Y2161" s="381">
        <v>46400</v>
      </c>
      <c r="Z2161" s="381">
        <v>53000</v>
      </c>
      <c r="AA2161" s="381">
        <v>59650</v>
      </c>
      <c r="AB2161" s="381">
        <v>66250</v>
      </c>
      <c r="AC2161" s="381">
        <v>71550</v>
      </c>
      <c r="AD2161" s="381">
        <v>76850</v>
      </c>
      <c r="AE2161" s="381">
        <v>82150</v>
      </c>
      <c r="AF2161" s="381">
        <v>87450</v>
      </c>
      <c r="AG2161" s="381">
        <v>1200</v>
      </c>
      <c r="AH2161" s="381" t="s">
        <v>8605</v>
      </c>
      <c r="AI2161" s="381" t="s">
        <v>8443</v>
      </c>
      <c r="AJ2161" s="381">
        <v>1</v>
      </c>
    </row>
    <row r="2162" spans="1:36">
      <c r="A2162" s="381" t="s">
        <v>558</v>
      </c>
      <c r="B2162" s="381" t="s">
        <v>8604</v>
      </c>
      <c r="C2162" s="381">
        <v>25</v>
      </c>
      <c r="D2162" s="381">
        <v>23</v>
      </c>
      <c r="E2162" s="381" t="s">
        <v>6205</v>
      </c>
      <c r="F2162" s="381" t="s">
        <v>6204</v>
      </c>
      <c r="G2162" s="381" t="s">
        <v>8564</v>
      </c>
      <c r="H2162" s="381">
        <v>103400</v>
      </c>
      <c r="I2162" s="381">
        <v>36200</v>
      </c>
      <c r="J2162" s="381">
        <v>41400</v>
      </c>
      <c r="K2162" s="381">
        <v>46550</v>
      </c>
      <c r="L2162" s="381">
        <v>51700</v>
      </c>
      <c r="M2162" s="381">
        <v>55850</v>
      </c>
      <c r="N2162" s="381">
        <v>60000</v>
      </c>
      <c r="O2162" s="381">
        <v>64150</v>
      </c>
      <c r="P2162" s="381">
        <v>68250</v>
      </c>
      <c r="Q2162" s="381">
        <v>21700</v>
      </c>
      <c r="R2162" s="381">
        <v>24800</v>
      </c>
      <c r="S2162" s="381">
        <v>27900</v>
      </c>
      <c r="T2162" s="381">
        <v>31000</v>
      </c>
      <c r="U2162" s="381">
        <v>33500</v>
      </c>
      <c r="V2162" s="381">
        <v>36000</v>
      </c>
      <c r="W2162" s="381">
        <v>38450</v>
      </c>
      <c r="X2162" s="381">
        <v>41320</v>
      </c>
      <c r="Y2162" s="381">
        <v>54750</v>
      </c>
      <c r="Z2162" s="381">
        <v>62550</v>
      </c>
      <c r="AA2162" s="381">
        <v>70350</v>
      </c>
      <c r="AB2162" s="381">
        <v>78150</v>
      </c>
      <c r="AC2162" s="381">
        <v>84450</v>
      </c>
      <c r="AD2162" s="381">
        <v>90700</v>
      </c>
      <c r="AE2162" s="381">
        <v>96950</v>
      </c>
      <c r="AF2162" s="381">
        <v>103200</v>
      </c>
      <c r="AG2162" s="381">
        <v>1120</v>
      </c>
      <c r="AH2162" s="381" t="s">
        <v>8603</v>
      </c>
      <c r="AI2162" s="381" t="s">
        <v>8443</v>
      </c>
      <c r="AJ2162" s="381">
        <v>1</v>
      </c>
    </row>
    <row r="2163" spans="1:36">
      <c r="A2163" s="381" t="s">
        <v>558</v>
      </c>
      <c r="B2163" s="381" t="s">
        <v>8602</v>
      </c>
      <c r="C2163" s="381">
        <v>25</v>
      </c>
      <c r="D2163" s="381">
        <v>23</v>
      </c>
      <c r="E2163" s="381" t="s">
        <v>6205</v>
      </c>
      <c r="F2163" s="381" t="s">
        <v>6204</v>
      </c>
      <c r="G2163" s="381" t="s">
        <v>8564</v>
      </c>
      <c r="H2163" s="381">
        <v>103400</v>
      </c>
      <c r="I2163" s="381">
        <v>36200</v>
      </c>
      <c r="J2163" s="381">
        <v>41400</v>
      </c>
      <c r="K2163" s="381">
        <v>46550</v>
      </c>
      <c r="L2163" s="381">
        <v>51700</v>
      </c>
      <c r="M2163" s="381">
        <v>55850</v>
      </c>
      <c r="N2163" s="381">
        <v>60000</v>
      </c>
      <c r="O2163" s="381">
        <v>64150</v>
      </c>
      <c r="P2163" s="381">
        <v>68250</v>
      </c>
      <c r="Q2163" s="381">
        <v>21700</v>
      </c>
      <c r="R2163" s="381">
        <v>24800</v>
      </c>
      <c r="S2163" s="381">
        <v>27900</v>
      </c>
      <c r="T2163" s="381">
        <v>31000</v>
      </c>
      <c r="U2163" s="381">
        <v>33500</v>
      </c>
      <c r="V2163" s="381">
        <v>36000</v>
      </c>
      <c r="W2163" s="381">
        <v>38450</v>
      </c>
      <c r="X2163" s="381">
        <v>41320</v>
      </c>
      <c r="Y2163" s="381">
        <v>54750</v>
      </c>
      <c r="Z2163" s="381">
        <v>62550</v>
      </c>
      <c r="AA2163" s="381">
        <v>70350</v>
      </c>
      <c r="AB2163" s="381">
        <v>78150</v>
      </c>
      <c r="AC2163" s="381">
        <v>84450</v>
      </c>
      <c r="AD2163" s="381">
        <v>90700</v>
      </c>
      <c r="AE2163" s="381">
        <v>96950</v>
      </c>
      <c r="AF2163" s="381">
        <v>103200</v>
      </c>
      <c r="AG2163" s="381">
        <v>1120</v>
      </c>
      <c r="AH2163" s="381" t="s">
        <v>2225</v>
      </c>
      <c r="AI2163" s="381" t="s">
        <v>8443</v>
      </c>
      <c r="AJ2163" s="381">
        <v>1</v>
      </c>
    </row>
    <row r="2164" spans="1:36">
      <c r="A2164" s="381" t="s">
        <v>558</v>
      </c>
      <c r="B2164" s="381" t="s">
        <v>8601</v>
      </c>
      <c r="C2164" s="381">
        <v>25</v>
      </c>
      <c r="D2164" s="381">
        <v>23</v>
      </c>
      <c r="E2164" s="381" t="s">
        <v>8566</v>
      </c>
      <c r="F2164" s="381" t="s">
        <v>8565</v>
      </c>
      <c r="G2164" s="381" t="s">
        <v>8564</v>
      </c>
      <c r="H2164" s="381">
        <v>81000</v>
      </c>
      <c r="I2164" s="381">
        <v>29000</v>
      </c>
      <c r="J2164" s="381">
        <v>33150</v>
      </c>
      <c r="K2164" s="381">
        <v>37300</v>
      </c>
      <c r="L2164" s="381">
        <v>41400</v>
      </c>
      <c r="M2164" s="381">
        <v>44750</v>
      </c>
      <c r="N2164" s="381">
        <v>48050</v>
      </c>
      <c r="O2164" s="381">
        <v>51350</v>
      </c>
      <c r="P2164" s="381">
        <v>54650</v>
      </c>
      <c r="Q2164" s="381">
        <v>17400</v>
      </c>
      <c r="R2164" s="381">
        <v>19900</v>
      </c>
      <c r="S2164" s="381">
        <v>22400</v>
      </c>
      <c r="T2164" s="381">
        <v>24850</v>
      </c>
      <c r="U2164" s="381">
        <v>28780</v>
      </c>
      <c r="V2164" s="381">
        <v>32960</v>
      </c>
      <c r="W2164" s="381">
        <v>37140</v>
      </c>
      <c r="X2164" s="381">
        <v>41320</v>
      </c>
      <c r="Y2164" s="381">
        <v>46400</v>
      </c>
      <c r="Z2164" s="381">
        <v>53000</v>
      </c>
      <c r="AA2164" s="381">
        <v>59650</v>
      </c>
      <c r="AB2164" s="381">
        <v>66250</v>
      </c>
      <c r="AC2164" s="381">
        <v>71550</v>
      </c>
      <c r="AD2164" s="381">
        <v>76850</v>
      </c>
      <c r="AE2164" s="381">
        <v>82150</v>
      </c>
      <c r="AF2164" s="381">
        <v>87450</v>
      </c>
      <c r="AG2164" s="381">
        <v>1200</v>
      </c>
      <c r="AH2164" s="381" t="s">
        <v>8600</v>
      </c>
      <c r="AI2164" s="381" t="s">
        <v>8443</v>
      </c>
      <c r="AJ2164" s="381">
        <v>1</v>
      </c>
    </row>
    <row r="2165" spans="1:36">
      <c r="A2165" s="381" t="s">
        <v>558</v>
      </c>
      <c r="B2165" s="381" t="s">
        <v>8599</v>
      </c>
      <c r="C2165" s="381">
        <v>25</v>
      </c>
      <c r="D2165" s="381">
        <v>23</v>
      </c>
      <c r="E2165" s="381" t="s">
        <v>8566</v>
      </c>
      <c r="F2165" s="381" t="s">
        <v>8565</v>
      </c>
      <c r="G2165" s="381" t="s">
        <v>8564</v>
      </c>
      <c r="H2165" s="381">
        <v>81000</v>
      </c>
      <c r="I2165" s="381">
        <v>29000</v>
      </c>
      <c r="J2165" s="381">
        <v>33150</v>
      </c>
      <c r="K2165" s="381">
        <v>37300</v>
      </c>
      <c r="L2165" s="381">
        <v>41400</v>
      </c>
      <c r="M2165" s="381">
        <v>44750</v>
      </c>
      <c r="N2165" s="381">
        <v>48050</v>
      </c>
      <c r="O2165" s="381">
        <v>51350</v>
      </c>
      <c r="P2165" s="381">
        <v>54650</v>
      </c>
      <c r="Q2165" s="381">
        <v>17400</v>
      </c>
      <c r="R2165" s="381">
        <v>19900</v>
      </c>
      <c r="S2165" s="381">
        <v>22400</v>
      </c>
      <c r="T2165" s="381">
        <v>24850</v>
      </c>
      <c r="U2165" s="381">
        <v>28780</v>
      </c>
      <c r="V2165" s="381">
        <v>32960</v>
      </c>
      <c r="W2165" s="381">
        <v>37140</v>
      </c>
      <c r="X2165" s="381">
        <v>41320</v>
      </c>
      <c r="Y2165" s="381">
        <v>46400</v>
      </c>
      <c r="Z2165" s="381">
        <v>53000</v>
      </c>
      <c r="AA2165" s="381">
        <v>59650</v>
      </c>
      <c r="AB2165" s="381">
        <v>66250</v>
      </c>
      <c r="AC2165" s="381">
        <v>71550</v>
      </c>
      <c r="AD2165" s="381">
        <v>76850</v>
      </c>
      <c r="AE2165" s="381">
        <v>82150</v>
      </c>
      <c r="AF2165" s="381">
        <v>87450</v>
      </c>
      <c r="AG2165" s="381">
        <v>1200</v>
      </c>
      <c r="AH2165" s="381" t="s">
        <v>2179</v>
      </c>
      <c r="AI2165" s="381" t="s">
        <v>8443</v>
      </c>
      <c r="AJ2165" s="381">
        <v>1</v>
      </c>
    </row>
    <row r="2166" spans="1:36">
      <c r="A2166" s="381" t="s">
        <v>558</v>
      </c>
      <c r="B2166" s="381" t="s">
        <v>8598</v>
      </c>
      <c r="C2166" s="381">
        <v>25</v>
      </c>
      <c r="D2166" s="381">
        <v>23</v>
      </c>
      <c r="E2166" s="381" t="s">
        <v>6205</v>
      </c>
      <c r="F2166" s="381" t="s">
        <v>6204</v>
      </c>
      <c r="G2166" s="381" t="s">
        <v>8564</v>
      </c>
      <c r="H2166" s="381">
        <v>103400</v>
      </c>
      <c r="I2166" s="381">
        <v>36200</v>
      </c>
      <c r="J2166" s="381">
        <v>41400</v>
      </c>
      <c r="K2166" s="381">
        <v>46550</v>
      </c>
      <c r="L2166" s="381">
        <v>51700</v>
      </c>
      <c r="M2166" s="381">
        <v>55850</v>
      </c>
      <c r="N2166" s="381">
        <v>60000</v>
      </c>
      <c r="O2166" s="381">
        <v>64150</v>
      </c>
      <c r="P2166" s="381">
        <v>68250</v>
      </c>
      <c r="Q2166" s="381">
        <v>21700</v>
      </c>
      <c r="R2166" s="381">
        <v>24800</v>
      </c>
      <c r="S2166" s="381">
        <v>27900</v>
      </c>
      <c r="T2166" s="381">
        <v>31000</v>
      </c>
      <c r="U2166" s="381">
        <v>33500</v>
      </c>
      <c r="V2166" s="381">
        <v>36000</v>
      </c>
      <c r="W2166" s="381">
        <v>38450</v>
      </c>
      <c r="X2166" s="381">
        <v>41320</v>
      </c>
      <c r="Y2166" s="381">
        <v>54750</v>
      </c>
      <c r="Z2166" s="381">
        <v>62550</v>
      </c>
      <c r="AA2166" s="381">
        <v>70350</v>
      </c>
      <c r="AB2166" s="381">
        <v>78150</v>
      </c>
      <c r="AC2166" s="381">
        <v>84450</v>
      </c>
      <c r="AD2166" s="381">
        <v>90700</v>
      </c>
      <c r="AE2166" s="381">
        <v>96950</v>
      </c>
      <c r="AF2166" s="381">
        <v>103200</v>
      </c>
      <c r="AG2166" s="381">
        <v>1120</v>
      </c>
      <c r="AH2166" s="381" t="s">
        <v>6428</v>
      </c>
      <c r="AI2166" s="381" t="s">
        <v>8443</v>
      </c>
      <c r="AJ2166" s="381">
        <v>1</v>
      </c>
    </row>
    <row r="2167" spans="1:36">
      <c r="A2167" s="381" t="s">
        <v>558</v>
      </c>
      <c r="B2167" s="381" t="s">
        <v>8597</v>
      </c>
      <c r="C2167" s="381">
        <v>25</v>
      </c>
      <c r="D2167" s="381">
        <v>23</v>
      </c>
      <c r="E2167" s="381" t="s">
        <v>8566</v>
      </c>
      <c r="F2167" s="381" t="s">
        <v>8565</v>
      </c>
      <c r="G2167" s="381" t="s">
        <v>8564</v>
      </c>
      <c r="H2167" s="381">
        <v>81000</v>
      </c>
      <c r="I2167" s="381">
        <v>29000</v>
      </c>
      <c r="J2167" s="381">
        <v>33150</v>
      </c>
      <c r="K2167" s="381">
        <v>37300</v>
      </c>
      <c r="L2167" s="381">
        <v>41400</v>
      </c>
      <c r="M2167" s="381">
        <v>44750</v>
      </c>
      <c r="N2167" s="381">
        <v>48050</v>
      </c>
      <c r="O2167" s="381">
        <v>51350</v>
      </c>
      <c r="P2167" s="381">
        <v>54650</v>
      </c>
      <c r="Q2167" s="381">
        <v>17400</v>
      </c>
      <c r="R2167" s="381">
        <v>19900</v>
      </c>
      <c r="S2167" s="381">
        <v>22400</v>
      </c>
      <c r="T2167" s="381">
        <v>24850</v>
      </c>
      <c r="U2167" s="381">
        <v>28780</v>
      </c>
      <c r="V2167" s="381">
        <v>32960</v>
      </c>
      <c r="W2167" s="381">
        <v>37140</v>
      </c>
      <c r="X2167" s="381">
        <v>41320</v>
      </c>
      <c r="Y2167" s="381">
        <v>46400</v>
      </c>
      <c r="Z2167" s="381">
        <v>53000</v>
      </c>
      <c r="AA2167" s="381">
        <v>59650</v>
      </c>
      <c r="AB2167" s="381">
        <v>66250</v>
      </c>
      <c r="AC2167" s="381">
        <v>71550</v>
      </c>
      <c r="AD2167" s="381">
        <v>76850</v>
      </c>
      <c r="AE2167" s="381">
        <v>82150</v>
      </c>
      <c r="AF2167" s="381">
        <v>87450</v>
      </c>
      <c r="AG2167" s="381">
        <v>1200</v>
      </c>
      <c r="AH2167" s="381" t="s">
        <v>8596</v>
      </c>
      <c r="AI2167" s="381" t="s">
        <v>8443</v>
      </c>
      <c r="AJ2167" s="381">
        <v>1</v>
      </c>
    </row>
    <row r="2168" spans="1:36">
      <c r="A2168" s="381" t="s">
        <v>558</v>
      </c>
      <c r="B2168" s="381" t="s">
        <v>8595</v>
      </c>
      <c r="C2168" s="381">
        <v>25</v>
      </c>
      <c r="D2168" s="381">
        <v>23</v>
      </c>
      <c r="E2168" s="381" t="s">
        <v>6205</v>
      </c>
      <c r="F2168" s="381" t="s">
        <v>6204</v>
      </c>
      <c r="G2168" s="381" t="s">
        <v>8564</v>
      </c>
      <c r="H2168" s="381">
        <v>103400</v>
      </c>
      <c r="I2168" s="381">
        <v>36200</v>
      </c>
      <c r="J2168" s="381">
        <v>41400</v>
      </c>
      <c r="K2168" s="381">
        <v>46550</v>
      </c>
      <c r="L2168" s="381">
        <v>51700</v>
      </c>
      <c r="M2168" s="381">
        <v>55850</v>
      </c>
      <c r="N2168" s="381">
        <v>60000</v>
      </c>
      <c r="O2168" s="381">
        <v>64150</v>
      </c>
      <c r="P2168" s="381">
        <v>68250</v>
      </c>
      <c r="Q2168" s="381">
        <v>21700</v>
      </c>
      <c r="R2168" s="381">
        <v>24800</v>
      </c>
      <c r="S2168" s="381">
        <v>27900</v>
      </c>
      <c r="T2168" s="381">
        <v>31000</v>
      </c>
      <c r="U2168" s="381">
        <v>33500</v>
      </c>
      <c r="V2168" s="381">
        <v>36000</v>
      </c>
      <c r="W2168" s="381">
        <v>38450</v>
      </c>
      <c r="X2168" s="381">
        <v>41320</v>
      </c>
      <c r="Y2168" s="381">
        <v>54750</v>
      </c>
      <c r="Z2168" s="381">
        <v>62550</v>
      </c>
      <c r="AA2168" s="381">
        <v>70350</v>
      </c>
      <c r="AB2168" s="381">
        <v>78150</v>
      </c>
      <c r="AC2168" s="381">
        <v>84450</v>
      </c>
      <c r="AD2168" s="381">
        <v>90700</v>
      </c>
      <c r="AE2168" s="381">
        <v>96950</v>
      </c>
      <c r="AF2168" s="381">
        <v>103200</v>
      </c>
      <c r="AG2168" s="381">
        <v>1120</v>
      </c>
      <c r="AH2168" s="381" t="s">
        <v>8594</v>
      </c>
      <c r="AI2168" s="381" t="s">
        <v>8443</v>
      </c>
      <c r="AJ2168" s="381">
        <v>1</v>
      </c>
    </row>
    <row r="2169" spans="1:36">
      <c r="A2169" s="381" t="s">
        <v>558</v>
      </c>
      <c r="B2169" s="381" t="s">
        <v>8593</v>
      </c>
      <c r="C2169" s="381">
        <v>25</v>
      </c>
      <c r="D2169" s="381">
        <v>23</v>
      </c>
      <c r="E2169" s="381" t="s">
        <v>6205</v>
      </c>
      <c r="F2169" s="381" t="s">
        <v>6204</v>
      </c>
      <c r="G2169" s="381" t="s">
        <v>8564</v>
      </c>
      <c r="H2169" s="381">
        <v>103400</v>
      </c>
      <c r="I2169" s="381">
        <v>36200</v>
      </c>
      <c r="J2169" s="381">
        <v>41400</v>
      </c>
      <c r="K2169" s="381">
        <v>46550</v>
      </c>
      <c r="L2169" s="381">
        <v>51700</v>
      </c>
      <c r="M2169" s="381">
        <v>55850</v>
      </c>
      <c r="N2169" s="381">
        <v>60000</v>
      </c>
      <c r="O2169" s="381">
        <v>64150</v>
      </c>
      <c r="P2169" s="381">
        <v>68250</v>
      </c>
      <c r="Q2169" s="381">
        <v>21700</v>
      </c>
      <c r="R2169" s="381">
        <v>24800</v>
      </c>
      <c r="S2169" s="381">
        <v>27900</v>
      </c>
      <c r="T2169" s="381">
        <v>31000</v>
      </c>
      <c r="U2169" s="381">
        <v>33500</v>
      </c>
      <c r="V2169" s="381">
        <v>36000</v>
      </c>
      <c r="W2169" s="381">
        <v>38450</v>
      </c>
      <c r="X2169" s="381">
        <v>41320</v>
      </c>
      <c r="Y2169" s="381">
        <v>54750</v>
      </c>
      <c r="Z2169" s="381">
        <v>62550</v>
      </c>
      <c r="AA2169" s="381">
        <v>70350</v>
      </c>
      <c r="AB2169" s="381">
        <v>78150</v>
      </c>
      <c r="AC2169" s="381">
        <v>84450</v>
      </c>
      <c r="AD2169" s="381">
        <v>90700</v>
      </c>
      <c r="AE2169" s="381">
        <v>96950</v>
      </c>
      <c r="AF2169" s="381">
        <v>103200</v>
      </c>
      <c r="AG2169" s="381">
        <v>1120</v>
      </c>
      <c r="AH2169" s="381" t="s">
        <v>8592</v>
      </c>
      <c r="AI2169" s="381" t="s">
        <v>8443</v>
      </c>
      <c r="AJ2169" s="381">
        <v>1</v>
      </c>
    </row>
    <row r="2170" spans="1:36">
      <c r="A2170" s="381" t="s">
        <v>558</v>
      </c>
      <c r="B2170" s="381" t="s">
        <v>8591</v>
      </c>
      <c r="C2170" s="381">
        <v>25</v>
      </c>
      <c r="D2170" s="381">
        <v>23</v>
      </c>
      <c r="E2170" s="381" t="s">
        <v>6205</v>
      </c>
      <c r="F2170" s="381" t="s">
        <v>6204</v>
      </c>
      <c r="G2170" s="381" t="s">
        <v>8564</v>
      </c>
      <c r="H2170" s="381">
        <v>103400</v>
      </c>
      <c r="I2170" s="381">
        <v>36200</v>
      </c>
      <c r="J2170" s="381">
        <v>41400</v>
      </c>
      <c r="K2170" s="381">
        <v>46550</v>
      </c>
      <c r="L2170" s="381">
        <v>51700</v>
      </c>
      <c r="M2170" s="381">
        <v>55850</v>
      </c>
      <c r="N2170" s="381">
        <v>60000</v>
      </c>
      <c r="O2170" s="381">
        <v>64150</v>
      </c>
      <c r="P2170" s="381">
        <v>68250</v>
      </c>
      <c r="Q2170" s="381">
        <v>21700</v>
      </c>
      <c r="R2170" s="381">
        <v>24800</v>
      </c>
      <c r="S2170" s="381">
        <v>27900</v>
      </c>
      <c r="T2170" s="381">
        <v>31000</v>
      </c>
      <c r="U2170" s="381">
        <v>33500</v>
      </c>
      <c r="V2170" s="381">
        <v>36000</v>
      </c>
      <c r="W2170" s="381">
        <v>38450</v>
      </c>
      <c r="X2170" s="381">
        <v>41320</v>
      </c>
      <c r="Y2170" s="381">
        <v>54750</v>
      </c>
      <c r="Z2170" s="381">
        <v>62550</v>
      </c>
      <c r="AA2170" s="381">
        <v>70350</v>
      </c>
      <c r="AB2170" s="381">
        <v>78150</v>
      </c>
      <c r="AC2170" s="381">
        <v>84450</v>
      </c>
      <c r="AD2170" s="381">
        <v>90700</v>
      </c>
      <c r="AE2170" s="381">
        <v>96950</v>
      </c>
      <c r="AF2170" s="381">
        <v>103200</v>
      </c>
      <c r="AG2170" s="381">
        <v>1120</v>
      </c>
      <c r="AH2170" s="381" t="s">
        <v>6239</v>
      </c>
      <c r="AI2170" s="381" t="s">
        <v>8443</v>
      </c>
      <c r="AJ2170" s="381">
        <v>1</v>
      </c>
    </row>
    <row r="2171" spans="1:36">
      <c r="A2171" s="381" t="s">
        <v>558</v>
      </c>
      <c r="B2171" s="381" t="s">
        <v>8590</v>
      </c>
      <c r="C2171" s="381">
        <v>25</v>
      </c>
      <c r="D2171" s="381">
        <v>23</v>
      </c>
      <c r="E2171" s="381" t="s">
        <v>8566</v>
      </c>
      <c r="F2171" s="381" t="s">
        <v>8565</v>
      </c>
      <c r="G2171" s="381" t="s">
        <v>8564</v>
      </c>
      <c r="H2171" s="381">
        <v>81000</v>
      </c>
      <c r="I2171" s="381">
        <v>29000</v>
      </c>
      <c r="J2171" s="381">
        <v>33150</v>
      </c>
      <c r="K2171" s="381">
        <v>37300</v>
      </c>
      <c r="L2171" s="381">
        <v>41400</v>
      </c>
      <c r="M2171" s="381">
        <v>44750</v>
      </c>
      <c r="N2171" s="381">
        <v>48050</v>
      </c>
      <c r="O2171" s="381">
        <v>51350</v>
      </c>
      <c r="P2171" s="381">
        <v>54650</v>
      </c>
      <c r="Q2171" s="381">
        <v>17400</v>
      </c>
      <c r="R2171" s="381">
        <v>19900</v>
      </c>
      <c r="S2171" s="381">
        <v>22400</v>
      </c>
      <c r="T2171" s="381">
        <v>24850</v>
      </c>
      <c r="U2171" s="381">
        <v>28780</v>
      </c>
      <c r="V2171" s="381">
        <v>32960</v>
      </c>
      <c r="W2171" s="381">
        <v>37140</v>
      </c>
      <c r="X2171" s="381">
        <v>41320</v>
      </c>
      <c r="Y2171" s="381">
        <v>46400</v>
      </c>
      <c r="Z2171" s="381">
        <v>53000</v>
      </c>
      <c r="AA2171" s="381">
        <v>59650</v>
      </c>
      <c r="AB2171" s="381">
        <v>66250</v>
      </c>
      <c r="AC2171" s="381">
        <v>71550</v>
      </c>
      <c r="AD2171" s="381">
        <v>76850</v>
      </c>
      <c r="AE2171" s="381">
        <v>82150</v>
      </c>
      <c r="AF2171" s="381">
        <v>87450</v>
      </c>
      <c r="AG2171" s="381">
        <v>1200</v>
      </c>
      <c r="AH2171" s="381" t="s">
        <v>8589</v>
      </c>
      <c r="AI2171" s="381" t="s">
        <v>8443</v>
      </c>
      <c r="AJ2171" s="381">
        <v>1</v>
      </c>
    </row>
    <row r="2172" spans="1:36">
      <c r="A2172" s="381" t="s">
        <v>558</v>
      </c>
      <c r="B2172" s="381" t="s">
        <v>8588</v>
      </c>
      <c r="C2172" s="381">
        <v>25</v>
      </c>
      <c r="D2172" s="381">
        <v>23</v>
      </c>
      <c r="E2172" s="381" t="s">
        <v>8566</v>
      </c>
      <c r="F2172" s="381" t="s">
        <v>8565</v>
      </c>
      <c r="G2172" s="381" t="s">
        <v>8564</v>
      </c>
      <c r="H2172" s="381">
        <v>81000</v>
      </c>
      <c r="I2172" s="381">
        <v>29000</v>
      </c>
      <c r="J2172" s="381">
        <v>33150</v>
      </c>
      <c r="K2172" s="381">
        <v>37300</v>
      </c>
      <c r="L2172" s="381">
        <v>41400</v>
      </c>
      <c r="M2172" s="381">
        <v>44750</v>
      </c>
      <c r="N2172" s="381">
        <v>48050</v>
      </c>
      <c r="O2172" s="381">
        <v>51350</v>
      </c>
      <c r="P2172" s="381">
        <v>54650</v>
      </c>
      <c r="Q2172" s="381">
        <v>17400</v>
      </c>
      <c r="R2172" s="381">
        <v>19900</v>
      </c>
      <c r="S2172" s="381">
        <v>22400</v>
      </c>
      <c r="T2172" s="381">
        <v>24850</v>
      </c>
      <c r="U2172" s="381">
        <v>28780</v>
      </c>
      <c r="V2172" s="381">
        <v>32960</v>
      </c>
      <c r="W2172" s="381">
        <v>37140</v>
      </c>
      <c r="X2172" s="381">
        <v>41320</v>
      </c>
      <c r="Y2172" s="381">
        <v>46400</v>
      </c>
      <c r="Z2172" s="381">
        <v>53000</v>
      </c>
      <c r="AA2172" s="381">
        <v>59650</v>
      </c>
      <c r="AB2172" s="381">
        <v>66250</v>
      </c>
      <c r="AC2172" s="381">
        <v>71550</v>
      </c>
      <c r="AD2172" s="381">
        <v>76850</v>
      </c>
      <c r="AE2172" s="381">
        <v>82150</v>
      </c>
      <c r="AF2172" s="381">
        <v>87450</v>
      </c>
      <c r="AG2172" s="381">
        <v>5400</v>
      </c>
      <c r="AH2172" s="381" t="s">
        <v>8587</v>
      </c>
      <c r="AI2172" s="381" t="s">
        <v>8443</v>
      </c>
      <c r="AJ2172" s="381">
        <v>1</v>
      </c>
    </row>
    <row r="2173" spans="1:36">
      <c r="A2173" s="381" t="s">
        <v>558</v>
      </c>
      <c r="B2173" s="381" t="s">
        <v>8586</v>
      </c>
      <c r="C2173" s="381">
        <v>25</v>
      </c>
      <c r="D2173" s="381">
        <v>23</v>
      </c>
      <c r="E2173" s="381" t="s">
        <v>6205</v>
      </c>
      <c r="F2173" s="381" t="s">
        <v>6204</v>
      </c>
      <c r="G2173" s="381" t="s">
        <v>8564</v>
      </c>
      <c r="H2173" s="381">
        <v>103400</v>
      </c>
      <c r="I2173" s="381">
        <v>36200</v>
      </c>
      <c r="J2173" s="381">
        <v>41400</v>
      </c>
      <c r="K2173" s="381">
        <v>46550</v>
      </c>
      <c r="L2173" s="381">
        <v>51700</v>
      </c>
      <c r="M2173" s="381">
        <v>55850</v>
      </c>
      <c r="N2173" s="381">
        <v>60000</v>
      </c>
      <c r="O2173" s="381">
        <v>64150</v>
      </c>
      <c r="P2173" s="381">
        <v>68250</v>
      </c>
      <c r="Q2173" s="381">
        <v>21700</v>
      </c>
      <c r="R2173" s="381">
        <v>24800</v>
      </c>
      <c r="S2173" s="381">
        <v>27900</v>
      </c>
      <c r="T2173" s="381">
        <v>31000</v>
      </c>
      <c r="U2173" s="381">
        <v>33500</v>
      </c>
      <c r="V2173" s="381">
        <v>36000</v>
      </c>
      <c r="W2173" s="381">
        <v>38450</v>
      </c>
      <c r="X2173" s="381">
        <v>41320</v>
      </c>
      <c r="Y2173" s="381">
        <v>54750</v>
      </c>
      <c r="Z2173" s="381">
        <v>62550</v>
      </c>
      <c r="AA2173" s="381">
        <v>70350</v>
      </c>
      <c r="AB2173" s="381">
        <v>78150</v>
      </c>
      <c r="AC2173" s="381">
        <v>84450</v>
      </c>
      <c r="AD2173" s="381">
        <v>90700</v>
      </c>
      <c r="AE2173" s="381">
        <v>96950</v>
      </c>
      <c r="AF2173" s="381">
        <v>103200</v>
      </c>
      <c r="AG2173" s="381">
        <v>1120</v>
      </c>
      <c r="AH2173" s="381" t="s">
        <v>2219</v>
      </c>
      <c r="AI2173" s="381" t="s">
        <v>8443</v>
      </c>
      <c r="AJ2173" s="381">
        <v>1</v>
      </c>
    </row>
    <row r="2174" spans="1:36">
      <c r="A2174" s="381" t="s">
        <v>558</v>
      </c>
      <c r="B2174" s="381" t="s">
        <v>8585</v>
      </c>
      <c r="C2174" s="381">
        <v>25</v>
      </c>
      <c r="D2174" s="381">
        <v>23</v>
      </c>
      <c r="E2174" s="381" t="s">
        <v>8566</v>
      </c>
      <c r="F2174" s="381" t="s">
        <v>8565</v>
      </c>
      <c r="G2174" s="381" t="s">
        <v>8564</v>
      </c>
      <c r="H2174" s="381">
        <v>81000</v>
      </c>
      <c r="I2174" s="381">
        <v>29000</v>
      </c>
      <c r="J2174" s="381">
        <v>33150</v>
      </c>
      <c r="K2174" s="381">
        <v>37300</v>
      </c>
      <c r="L2174" s="381">
        <v>41400</v>
      </c>
      <c r="M2174" s="381">
        <v>44750</v>
      </c>
      <c r="N2174" s="381">
        <v>48050</v>
      </c>
      <c r="O2174" s="381">
        <v>51350</v>
      </c>
      <c r="P2174" s="381">
        <v>54650</v>
      </c>
      <c r="Q2174" s="381">
        <v>17400</v>
      </c>
      <c r="R2174" s="381">
        <v>19900</v>
      </c>
      <c r="S2174" s="381">
        <v>22400</v>
      </c>
      <c r="T2174" s="381">
        <v>24850</v>
      </c>
      <c r="U2174" s="381">
        <v>28780</v>
      </c>
      <c r="V2174" s="381">
        <v>32960</v>
      </c>
      <c r="W2174" s="381">
        <v>37140</v>
      </c>
      <c r="X2174" s="381">
        <v>41320</v>
      </c>
      <c r="Y2174" s="381">
        <v>46400</v>
      </c>
      <c r="Z2174" s="381">
        <v>53000</v>
      </c>
      <c r="AA2174" s="381">
        <v>59650</v>
      </c>
      <c r="AB2174" s="381">
        <v>66250</v>
      </c>
      <c r="AC2174" s="381">
        <v>71550</v>
      </c>
      <c r="AD2174" s="381">
        <v>76850</v>
      </c>
      <c r="AE2174" s="381">
        <v>82150</v>
      </c>
      <c r="AF2174" s="381">
        <v>87450</v>
      </c>
      <c r="AG2174" s="381">
        <v>5400</v>
      </c>
      <c r="AH2174" s="381" t="s">
        <v>8584</v>
      </c>
      <c r="AI2174" s="381" t="s">
        <v>8443</v>
      </c>
      <c r="AJ2174" s="381">
        <v>1</v>
      </c>
    </row>
    <row r="2175" spans="1:36">
      <c r="A2175" s="381" t="s">
        <v>558</v>
      </c>
      <c r="B2175" s="381" t="s">
        <v>8583</v>
      </c>
      <c r="C2175" s="381">
        <v>25</v>
      </c>
      <c r="D2175" s="381">
        <v>23</v>
      </c>
      <c r="E2175" s="381" t="s">
        <v>8566</v>
      </c>
      <c r="F2175" s="381" t="s">
        <v>8565</v>
      </c>
      <c r="G2175" s="381" t="s">
        <v>8564</v>
      </c>
      <c r="H2175" s="381">
        <v>81000</v>
      </c>
      <c r="I2175" s="381">
        <v>29000</v>
      </c>
      <c r="J2175" s="381">
        <v>33150</v>
      </c>
      <c r="K2175" s="381">
        <v>37300</v>
      </c>
      <c r="L2175" s="381">
        <v>41400</v>
      </c>
      <c r="M2175" s="381">
        <v>44750</v>
      </c>
      <c r="N2175" s="381">
        <v>48050</v>
      </c>
      <c r="O2175" s="381">
        <v>51350</v>
      </c>
      <c r="P2175" s="381">
        <v>54650</v>
      </c>
      <c r="Q2175" s="381">
        <v>17400</v>
      </c>
      <c r="R2175" s="381">
        <v>19900</v>
      </c>
      <c r="S2175" s="381">
        <v>22400</v>
      </c>
      <c r="T2175" s="381">
        <v>24850</v>
      </c>
      <c r="U2175" s="381">
        <v>28780</v>
      </c>
      <c r="V2175" s="381">
        <v>32960</v>
      </c>
      <c r="W2175" s="381">
        <v>37140</v>
      </c>
      <c r="X2175" s="381">
        <v>41320</v>
      </c>
      <c r="Y2175" s="381">
        <v>46400</v>
      </c>
      <c r="Z2175" s="381">
        <v>53000</v>
      </c>
      <c r="AA2175" s="381">
        <v>59650</v>
      </c>
      <c r="AB2175" s="381">
        <v>66250</v>
      </c>
      <c r="AC2175" s="381">
        <v>71550</v>
      </c>
      <c r="AD2175" s="381">
        <v>76850</v>
      </c>
      <c r="AE2175" s="381">
        <v>82150</v>
      </c>
      <c r="AF2175" s="381">
        <v>87450</v>
      </c>
      <c r="AG2175" s="381">
        <v>1200</v>
      </c>
      <c r="AH2175" s="381" t="s">
        <v>8582</v>
      </c>
      <c r="AI2175" s="381" t="s">
        <v>8443</v>
      </c>
      <c r="AJ2175" s="381">
        <v>1</v>
      </c>
    </row>
    <row r="2176" spans="1:36">
      <c r="A2176" s="381" t="s">
        <v>558</v>
      </c>
      <c r="B2176" s="381" t="s">
        <v>8581</v>
      </c>
      <c r="C2176" s="381">
        <v>25</v>
      </c>
      <c r="D2176" s="381">
        <v>23</v>
      </c>
      <c r="E2176" s="381" t="s">
        <v>6205</v>
      </c>
      <c r="F2176" s="381" t="s">
        <v>6204</v>
      </c>
      <c r="G2176" s="381" t="s">
        <v>8564</v>
      </c>
      <c r="H2176" s="381">
        <v>103400</v>
      </c>
      <c r="I2176" s="381">
        <v>36200</v>
      </c>
      <c r="J2176" s="381">
        <v>41400</v>
      </c>
      <c r="K2176" s="381">
        <v>46550</v>
      </c>
      <c r="L2176" s="381">
        <v>51700</v>
      </c>
      <c r="M2176" s="381">
        <v>55850</v>
      </c>
      <c r="N2176" s="381">
        <v>60000</v>
      </c>
      <c r="O2176" s="381">
        <v>64150</v>
      </c>
      <c r="P2176" s="381">
        <v>68250</v>
      </c>
      <c r="Q2176" s="381">
        <v>21700</v>
      </c>
      <c r="R2176" s="381">
        <v>24800</v>
      </c>
      <c r="S2176" s="381">
        <v>27900</v>
      </c>
      <c r="T2176" s="381">
        <v>31000</v>
      </c>
      <c r="U2176" s="381">
        <v>33500</v>
      </c>
      <c r="V2176" s="381">
        <v>36000</v>
      </c>
      <c r="W2176" s="381">
        <v>38450</v>
      </c>
      <c r="X2176" s="381">
        <v>41320</v>
      </c>
      <c r="Y2176" s="381">
        <v>54750</v>
      </c>
      <c r="Z2176" s="381">
        <v>62550</v>
      </c>
      <c r="AA2176" s="381">
        <v>70350</v>
      </c>
      <c r="AB2176" s="381">
        <v>78150</v>
      </c>
      <c r="AC2176" s="381">
        <v>84450</v>
      </c>
      <c r="AD2176" s="381">
        <v>90700</v>
      </c>
      <c r="AE2176" s="381">
        <v>96950</v>
      </c>
      <c r="AF2176" s="381">
        <v>103200</v>
      </c>
      <c r="AG2176" s="381">
        <v>1120</v>
      </c>
      <c r="AH2176" s="381" t="s">
        <v>8580</v>
      </c>
      <c r="AI2176" s="381" t="s">
        <v>8443</v>
      </c>
      <c r="AJ2176" s="381">
        <v>1</v>
      </c>
    </row>
    <row r="2177" spans="1:36">
      <c r="A2177" s="381" t="s">
        <v>558</v>
      </c>
      <c r="B2177" s="381" t="s">
        <v>8579</v>
      </c>
      <c r="C2177" s="381">
        <v>25</v>
      </c>
      <c r="D2177" s="381">
        <v>23</v>
      </c>
      <c r="E2177" s="381" t="s">
        <v>6205</v>
      </c>
      <c r="F2177" s="381" t="s">
        <v>6204</v>
      </c>
      <c r="G2177" s="381" t="s">
        <v>8564</v>
      </c>
      <c r="H2177" s="381">
        <v>103400</v>
      </c>
      <c r="I2177" s="381">
        <v>36200</v>
      </c>
      <c r="J2177" s="381">
        <v>41400</v>
      </c>
      <c r="K2177" s="381">
        <v>46550</v>
      </c>
      <c r="L2177" s="381">
        <v>51700</v>
      </c>
      <c r="M2177" s="381">
        <v>55850</v>
      </c>
      <c r="N2177" s="381">
        <v>60000</v>
      </c>
      <c r="O2177" s="381">
        <v>64150</v>
      </c>
      <c r="P2177" s="381">
        <v>68250</v>
      </c>
      <c r="Q2177" s="381">
        <v>21700</v>
      </c>
      <c r="R2177" s="381">
        <v>24800</v>
      </c>
      <c r="S2177" s="381">
        <v>27900</v>
      </c>
      <c r="T2177" s="381">
        <v>31000</v>
      </c>
      <c r="U2177" s="381">
        <v>33500</v>
      </c>
      <c r="V2177" s="381">
        <v>36000</v>
      </c>
      <c r="W2177" s="381">
        <v>38450</v>
      </c>
      <c r="X2177" s="381">
        <v>41320</v>
      </c>
      <c r="Y2177" s="381">
        <v>54750</v>
      </c>
      <c r="Z2177" s="381">
        <v>62550</v>
      </c>
      <c r="AA2177" s="381">
        <v>70350</v>
      </c>
      <c r="AB2177" s="381">
        <v>78150</v>
      </c>
      <c r="AC2177" s="381">
        <v>84450</v>
      </c>
      <c r="AD2177" s="381">
        <v>90700</v>
      </c>
      <c r="AE2177" s="381">
        <v>96950</v>
      </c>
      <c r="AF2177" s="381">
        <v>103200</v>
      </c>
      <c r="AG2177" s="381">
        <v>1120</v>
      </c>
      <c r="AH2177" s="381" t="s">
        <v>6284</v>
      </c>
      <c r="AI2177" s="381" t="s">
        <v>8443</v>
      </c>
      <c r="AJ2177" s="381">
        <v>1</v>
      </c>
    </row>
    <row r="2178" spans="1:36">
      <c r="A2178" s="381" t="s">
        <v>558</v>
      </c>
      <c r="B2178" s="381" t="s">
        <v>8578</v>
      </c>
      <c r="C2178" s="381">
        <v>25</v>
      </c>
      <c r="D2178" s="381">
        <v>23</v>
      </c>
      <c r="E2178" s="381" t="s">
        <v>6205</v>
      </c>
      <c r="F2178" s="381" t="s">
        <v>6204</v>
      </c>
      <c r="G2178" s="381" t="s">
        <v>8564</v>
      </c>
      <c r="H2178" s="381">
        <v>103400</v>
      </c>
      <c r="I2178" s="381">
        <v>36200</v>
      </c>
      <c r="J2178" s="381">
        <v>41400</v>
      </c>
      <c r="K2178" s="381">
        <v>46550</v>
      </c>
      <c r="L2178" s="381">
        <v>51700</v>
      </c>
      <c r="M2178" s="381">
        <v>55850</v>
      </c>
      <c r="N2178" s="381">
        <v>60000</v>
      </c>
      <c r="O2178" s="381">
        <v>64150</v>
      </c>
      <c r="P2178" s="381">
        <v>68250</v>
      </c>
      <c r="Q2178" s="381">
        <v>21700</v>
      </c>
      <c r="R2178" s="381">
        <v>24800</v>
      </c>
      <c r="S2178" s="381">
        <v>27900</v>
      </c>
      <c r="T2178" s="381">
        <v>31000</v>
      </c>
      <c r="U2178" s="381">
        <v>33500</v>
      </c>
      <c r="V2178" s="381">
        <v>36000</v>
      </c>
      <c r="W2178" s="381">
        <v>38450</v>
      </c>
      <c r="X2178" s="381">
        <v>41320</v>
      </c>
      <c r="Y2178" s="381">
        <v>54750</v>
      </c>
      <c r="Z2178" s="381">
        <v>62550</v>
      </c>
      <c r="AA2178" s="381">
        <v>70350</v>
      </c>
      <c r="AB2178" s="381">
        <v>78150</v>
      </c>
      <c r="AC2178" s="381">
        <v>84450</v>
      </c>
      <c r="AD2178" s="381">
        <v>90700</v>
      </c>
      <c r="AE2178" s="381">
        <v>96950</v>
      </c>
      <c r="AF2178" s="381">
        <v>103200</v>
      </c>
      <c r="AG2178" s="381">
        <v>1120</v>
      </c>
      <c r="AH2178" s="381" t="s">
        <v>2122</v>
      </c>
      <c r="AI2178" s="381" t="s">
        <v>8443</v>
      </c>
      <c r="AJ2178" s="381">
        <v>1</v>
      </c>
    </row>
    <row r="2179" spans="1:36">
      <c r="A2179" s="381" t="s">
        <v>558</v>
      </c>
      <c r="B2179" s="381" t="s">
        <v>8577</v>
      </c>
      <c r="C2179" s="381">
        <v>25</v>
      </c>
      <c r="D2179" s="381">
        <v>23</v>
      </c>
      <c r="E2179" s="381" t="s">
        <v>8566</v>
      </c>
      <c r="F2179" s="381" t="s">
        <v>8565</v>
      </c>
      <c r="G2179" s="381" t="s">
        <v>8564</v>
      </c>
      <c r="H2179" s="381">
        <v>81000</v>
      </c>
      <c r="I2179" s="381">
        <v>29000</v>
      </c>
      <c r="J2179" s="381">
        <v>33150</v>
      </c>
      <c r="K2179" s="381">
        <v>37300</v>
      </c>
      <c r="L2179" s="381">
        <v>41400</v>
      </c>
      <c r="M2179" s="381">
        <v>44750</v>
      </c>
      <c r="N2179" s="381">
        <v>48050</v>
      </c>
      <c r="O2179" s="381">
        <v>51350</v>
      </c>
      <c r="P2179" s="381">
        <v>54650</v>
      </c>
      <c r="Q2179" s="381">
        <v>17400</v>
      </c>
      <c r="R2179" s="381">
        <v>19900</v>
      </c>
      <c r="S2179" s="381">
        <v>22400</v>
      </c>
      <c r="T2179" s="381">
        <v>24850</v>
      </c>
      <c r="U2179" s="381">
        <v>28780</v>
      </c>
      <c r="V2179" s="381">
        <v>32960</v>
      </c>
      <c r="W2179" s="381">
        <v>37140</v>
      </c>
      <c r="X2179" s="381">
        <v>41320</v>
      </c>
      <c r="Y2179" s="381">
        <v>46400</v>
      </c>
      <c r="Z2179" s="381">
        <v>53000</v>
      </c>
      <c r="AA2179" s="381">
        <v>59650</v>
      </c>
      <c r="AB2179" s="381">
        <v>66250</v>
      </c>
      <c r="AC2179" s="381">
        <v>71550</v>
      </c>
      <c r="AD2179" s="381">
        <v>76850</v>
      </c>
      <c r="AE2179" s="381">
        <v>82150</v>
      </c>
      <c r="AF2179" s="381">
        <v>87450</v>
      </c>
      <c r="AG2179" s="381">
        <v>1200</v>
      </c>
      <c r="AH2179" s="381" t="s">
        <v>8576</v>
      </c>
      <c r="AI2179" s="381" t="s">
        <v>8443</v>
      </c>
      <c r="AJ2179" s="381">
        <v>1</v>
      </c>
    </row>
    <row r="2180" spans="1:36">
      <c r="A2180" s="381" t="s">
        <v>558</v>
      </c>
      <c r="B2180" s="381" t="s">
        <v>8575</v>
      </c>
      <c r="C2180" s="381">
        <v>25</v>
      </c>
      <c r="D2180" s="381">
        <v>23</v>
      </c>
      <c r="E2180" s="381" t="s">
        <v>8566</v>
      </c>
      <c r="F2180" s="381" t="s">
        <v>8565</v>
      </c>
      <c r="G2180" s="381" t="s">
        <v>8564</v>
      </c>
      <c r="H2180" s="381">
        <v>81000</v>
      </c>
      <c r="I2180" s="381">
        <v>29000</v>
      </c>
      <c r="J2180" s="381">
        <v>33150</v>
      </c>
      <c r="K2180" s="381">
        <v>37300</v>
      </c>
      <c r="L2180" s="381">
        <v>41400</v>
      </c>
      <c r="M2180" s="381">
        <v>44750</v>
      </c>
      <c r="N2180" s="381">
        <v>48050</v>
      </c>
      <c r="O2180" s="381">
        <v>51350</v>
      </c>
      <c r="P2180" s="381">
        <v>54650</v>
      </c>
      <c r="Q2180" s="381">
        <v>17400</v>
      </c>
      <c r="R2180" s="381">
        <v>19900</v>
      </c>
      <c r="S2180" s="381">
        <v>22400</v>
      </c>
      <c r="T2180" s="381">
        <v>24850</v>
      </c>
      <c r="U2180" s="381">
        <v>28780</v>
      </c>
      <c r="V2180" s="381">
        <v>32960</v>
      </c>
      <c r="W2180" s="381">
        <v>37140</v>
      </c>
      <c r="X2180" s="381">
        <v>41320</v>
      </c>
      <c r="Y2180" s="381">
        <v>46400</v>
      </c>
      <c r="Z2180" s="381">
        <v>53000</v>
      </c>
      <c r="AA2180" s="381">
        <v>59650</v>
      </c>
      <c r="AB2180" s="381">
        <v>66250</v>
      </c>
      <c r="AC2180" s="381">
        <v>71550</v>
      </c>
      <c r="AD2180" s="381">
        <v>76850</v>
      </c>
      <c r="AE2180" s="381">
        <v>82150</v>
      </c>
      <c r="AF2180" s="381">
        <v>87450</v>
      </c>
      <c r="AG2180" s="381">
        <v>5400</v>
      </c>
      <c r="AH2180" s="381" t="s">
        <v>2116</v>
      </c>
      <c r="AI2180" s="381" t="s">
        <v>8443</v>
      </c>
      <c r="AJ2180" s="381">
        <v>1</v>
      </c>
    </row>
    <row r="2181" spans="1:36">
      <c r="A2181" s="381" t="s">
        <v>558</v>
      </c>
      <c r="B2181" s="381" t="s">
        <v>8574</v>
      </c>
      <c r="C2181" s="381">
        <v>25</v>
      </c>
      <c r="D2181" s="381">
        <v>23</v>
      </c>
      <c r="E2181" s="381" t="s">
        <v>6205</v>
      </c>
      <c r="F2181" s="381" t="s">
        <v>6204</v>
      </c>
      <c r="G2181" s="381" t="s">
        <v>8564</v>
      </c>
      <c r="H2181" s="381">
        <v>103400</v>
      </c>
      <c r="I2181" s="381">
        <v>36200</v>
      </c>
      <c r="J2181" s="381">
        <v>41400</v>
      </c>
      <c r="K2181" s="381">
        <v>46550</v>
      </c>
      <c r="L2181" s="381">
        <v>51700</v>
      </c>
      <c r="M2181" s="381">
        <v>55850</v>
      </c>
      <c r="N2181" s="381">
        <v>60000</v>
      </c>
      <c r="O2181" s="381">
        <v>64150</v>
      </c>
      <c r="P2181" s="381">
        <v>68250</v>
      </c>
      <c r="Q2181" s="381">
        <v>21700</v>
      </c>
      <c r="R2181" s="381">
        <v>24800</v>
      </c>
      <c r="S2181" s="381">
        <v>27900</v>
      </c>
      <c r="T2181" s="381">
        <v>31000</v>
      </c>
      <c r="U2181" s="381">
        <v>33500</v>
      </c>
      <c r="V2181" s="381">
        <v>36000</v>
      </c>
      <c r="W2181" s="381">
        <v>38450</v>
      </c>
      <c r="X2181" s="381">
        <v>41320</v>
      </c>
      <c r="Y2181" s="381">
        <v>54750</v>
      </c>
      <c r="Z2181" s="381">
        <v>62550</v>
      </c>
      <c r="AA2181" s="381">
        <v>70350</v>
      </c>
      <c r="AB2181" s="381">
        <v>78150</v>
      </c>
      <c r="AC2181" s="381">
        <v>84450</v>
      </c>
      <c r="AD2181" s="381">
        <v>90700</v>
      </c>
      <c r="AE2181" s="381">
        <v>96950</v>
      </c>
      <c r="AF2181" s="381">
        <v>103200</v>
      </c>
      <c r="AG2181" s="381">
        <v>1120</v>
      </c>
      <c r="AH2181" s="381" t="s">
        <v>8573</v>
      </c>
      <c r="AI2181" s="381" t="s">
        <v>8443</v>
      </c>
      <c r="AJ2181" s="381">
        <v>1</v>
      </c>
    </row>
    <row r="2182" spans="1:36">
      <c r="A2182" s="381" t="s">
        <v>558</v>
      </c>
      <c r="B2182" s="381" t="s">
        <v>8572</v>
      </c>
      <c r="C2182" s="381">
        <v>25</v>
      </c>
      <c r="D2182" s="381">
        <v>23</v>
      </c>
      <c r="E2182" s="381" t="s">
        <v>6205</v>
      </c>
      <c r="F2182" s="381" t="s">
        <v>6204</v>
      </c>
      <c r="G2182" s="381" t="s">
        <v>8564</v>
      </c>
      <c r="H2182" s="381">
        <v>103400</v>
      </c>
      <c r="I2182" s="381">
        <v>36200</v>
      </c>
      <c r="J2182" s="381">
        <v>41400</v>
      </c>
      <c r="K2182" s="381">
        <v>46550</v>
      </c>
      <c r="L2182" s="381">
        <v>51700</v>
      </c>
      <c r="M2182" s="381">
        <v>55850</v>
      </c>
      <c r="N2182" s="381">
        <v>60000</v>
      </c>
      <c r="O2182" s="381">
        <v>64150</v>
      </c>
      <c r="P2182" s="381">
        <v>68250</v>
      </c>
      <c r="Q2182" s="381">
        <v>21700</v>
      </c>
      <c r="R2182" s="381">
        <v>24800</v>
      </c>
      <c r="S2182" s="381">
        <v>27900</v>
      </c>
      <c r="T2182" s="381">
        <v>31000</v>
      </c>
      <c r="U2182" s="381">
        <v>33500</v>
      </c>
      <c r="V2182" s="381">
        <v>36000</v>
      </c>
      <c r="W2182" s="381">
        <v>38450</v>
      </c>
      <c r="X2182" s="381">
        <v>41320</v>
      </c>
      <c r="Y2182" s="381">
        <v>54750</v>
      </c>
      <c r="Z2182" s="381">
        <v>62550</v>
      </c>
      <c r="AA2182" s="381">
        <v>70350</v>
      </c>
      <c r="AB2182" s="381">
        <v>78150</v>
      </c>
      <c r="AC2182" s="381">
        <v>84450</v>
      </c>
      <c r="AD2182" s="381">
        <v>90700</v>
      </c>
      <c r="AE2182" s="381">
        <v>96950</v>
      </c>
      <c r="AF2182" s="381">
        <v>103200</v>
      </c>
      <c r="AG2182" s="381">
        <v>1120</v>
      </c>
      <c r="AH2182" s="381" t="s">
        <v>4367</v>
      </c>
      <c r="AI2182" s="381" t="s">
        <v>8443</v>
      </c>
      <c r="AJ2182" s="381">
        <v>1</v>
      </c>
    </row>
    <row r="2183" spans="1:36">
      <c r="A2183" s="381" t="s">
        <v>558</v>
      </c>
      <c r="B2183" s="381" t="s">
        <v>8571</v>
      </c>
      <c r="C2183" s="381">
        <v>25</v>
      </c>
      <c r="D2183" s="381">
        <v>23</v>
      </c>
      <c r="E2183" s="381" t="s">
        <v>6205</v>
      </c>
      <c r="F2183" s="381" t="s">
        <v>6204</v>
      </c>
      <c r="G2183" s="381" t="s">
        <v>8564</v>
      </c>
      <c r="H2183" s="381">
        <v>103400</v>
      </c>
      <c r="I2183" s="381">
        <v>36200</v>
      </c>
      <c r="J2183" s="381">
        <v>41400</v>
      </c>
      <c r="K2183" s="381">
        <v>46550</v>
      </c>
      <c r="L2183" s="381">
        <v>51700</v>
      </c>
      <c r="M2183" s="381">
        <v>55850</v>
      </c>
      <c r="N2183" s="381">
        <v>60000</v>
      </c>
      <c r="O2183" s="381">
        <v>64150</v>
      </c>
      <c r="P2183" s="381">
        <v>68250</v>
      </c>
      <c r="Q2183" s="381">
        <v>21700</v>
      </c>
      <c r="R2183" s="381">
        <v>24800</v>
      </c>
      <c r="S2183" s="381">
        <v>27900</v>
      </c>
      <c r="T2183" s="381">
        <v>31000</v>
      </c>
      <c r="U2183" s="381">
        <v>33500</v>
      </c>
      <c r="V2183" s="381">
        <v>36000</v>
      </c>
      <c r="W2183" s="381">
        <v>38450</v>
      </c>
      <c r="X2183" s="381">
        <v>41320</v>
      </c>
      <c r="Y2183" s="381">
        <v>54750</v>
      </c>
      <c r="Z2183" s="381">
        <v>62550</v>
      </c>
      <c r="AA2183" s="381">
        <v>70350</v>
      </c>
      <c r="AB2183" s="381">
        <v>78150</v>
      </c>
      <c r="AC2183" s="381">
        <v>84450</v>
      </c>
      <c r="AD2183" s="381">
        <v>90700</v>
      </c>
      <c r="AE2183" s="381">
        <v>96950</v>
      </c>
      <c r="AF2183" s="381">
        <v>103200</v>
      </c>
      <c r="AG2183" s="381">
        <v>1120</v>
      </c>
      <c r="AH2183" s="381" t="s">
        <v>8570</v>
      </c>
      <c r="AI2183" s="381" t="s">
        <v>8443</v>
      </c>
      <c r="AJ2183" s="381">
        <v>1</v>
      </c>
    </row>
    <row r="2184" spans="1:36">
      <c r="A2184" s="381" t="s">
        <v>558</v>
      </c>
      <c r="B2184" s="381" t="s">
        <v>8569</v>
      </c>
      <c r="C2184" s="381">
        <v>25</v>
      </c>
      <c r="D2184" s="381">
        <v>23</v>
      </c>
      <c r="E2184" s="381" t="s">
        <v>8566</v>
      </c>
      <c r="F2184" s="381" t="s">
        <v>8565</v>
      </c>
      <c r="G2184" s="381" t="s">
        <v>8564</v>
      </c>
      <c r="H2184" s="381">
        <v>81000</v>
      </c>
      <c r="I2184" s="381">
        <v>29000</v>
      </c>
      <c r="J2184" s="381">
        <v>33150</v>
      </c>
      <c r="K2184" s="381">
        <v>37300</v>
      </c>
      <c r="L2184" s="381">
        <v>41400</v>
      </c>
      <c r="M2184" s="381">
        <v>44750</v>
      </c>
      <c r="N2184" s="381">
        <v>48050</v>
      </c>
      <c r="O2184" s="381">
        <v>51350</v>
      </c>
      <c r="P2184" s="381">
        <v>54650</v>
      </c>
      <c r="Q2184" s="381">
        <v>17400</v>
      </c>
      <c r="R2184" s="381">
        <v>19900</v>
      </c>
      <c r="S2184" s="381">
        <v>22400</v>
      </c>
      <c r="T2184" s="381">
        <v>24850</v>
      </c>
      <c r="U2184" s="381">
        <v>28780</v>
      </c>
      <c r="V2184" s="381">
        <v>32960</v>
      </c>
      <c r="W2184" s="381">
        <v>37140</v>
      </c>
      <c r="X2184" s="381">
        <v>41320</v>
      </c>
      <c r="Y2184" s="381">
        <v>46400</v>
      </c>
      <c r="Z2184" s="381">
        <v>53000</v>
      </c>
      <c r="AA2184" s="381">
        <v>59650</v>
      </c>
      <c r="AB2184" s="381">
        <v>66250</v>
      </c>
      <c r="AC2184" s="381">
        <v>71550</v>
      </c>
      <c r="AD2184" s="381">
        <v>76850</v>
      </c>
      <c r="AE2184" s="381">
        <v>82150</v>
      </c>
      <c r="AF2184" s="381">
        <v>87450</v>
      </c>
      <c r="AG2184" s="381">
        <v>1200</v>
      </c>
      <c r="AH2184" s="381" t="s">
        <v>8568</v>
      </c>
      <c r="AI2184" s="381" t="s">
        <v>8443</v>
      </c>
      <c r="AJ2184" s="381">
        <v>1</v>
      </c>
    </row>
    <row r="2185" spans="1:36">
      <c r="A2185" s="381" t="s">
        <v>558</v>
      </c>
      <c r="B2185" s="381" t="s">
        <v>8567</v>
      </c>
      <c r="C2185" s="381">
        <v>25</v>
      </c>
      <c r="D2185" s="381">
        <v>23</v>
      </c>
      <c r="E2185" s="381" t="s">
        <v>8566</v>
      </c>
      <c r="F2185" s="381" t="s">
        <v>8565</v>
      </c>
      <c r="G2185" s="381" t="s">
        <v>8564</v>
      </c>
      <c r="H2185" s="381">
        <v>81000</v>
      </c>
      <c r="I2185" s="381">
        <v>29000</v>
      </c>
      <c r="J2185" s="381">
        <v>33150</v>
      </c>
      <c r="K2185" s="381">
        <v>37300</v>
      </c>
      <c r="L2185" s="381">
        <v>41400</v>
      </c>
      <c r="M2185" s="381">
        <v>44750</v>
      </c>
      <c r="N2185" s="381">
        <v>48050</v>
      </c>
      <c r="O2185" s="381">
        <v>51350</v>
      </c>
      <c r="P2185" s="381">
        <v>54650</v>
      </c>
      <c r="Q2185" s="381">
        <v>17400</v>
      </c>
      <c r="R2185" s="381">
        <v>19900</v>
      </c>
      <c r="S2185" s="381">
        <v>22400</v>
      </c>
      <c r="T2185" s="381">
        <v>24850</v>
      </c>
      <c r="U2185" s="381">
        <v>28780</v>
      </c>
      <c r="V2185" s="381">
        <v>32960</v>
      </c>
      <c r="W2185" s="381">
        <v>37140</v>
      </c>
      <c r="X2185" s="381">
        <v>41320</v>
      </c>
      <c r="Y2185" s="381">
        <v>46400</v>
      </c>
      <c r="Z2185" s="381">
        <v>53000</v>
      </c>
      <c r="AA2185" s="381">
        <v>59650</v>
      </c>
      <c r="AB2185" s="381">
        <v>66250</v>
      </c>
      <c r="AC2185" s="381">
        <v>71550</v>
      </c>
      <c r="AD2185" s="381">
        <v>76850</v>
      </c>
      <c r="AE2185" s="381">
        <v>82150</v>
      </c>
      <c r="AF2185" s="381">
        <v>87450</v>
      </c>
      <c r="AG2185" s="381">
        <v>1200</v>
      </c>
      <c r="AH2185" s="381" t="s">
        <v>8563</v>
      </c>
      <c r="AI2185" s="381" t="s">
        <v>8443</v>
      </c>
      <c r="AJ2185" s="381">
        <v>1</v>
      </c>
    </row>
    <row r="2186" spans="1:36">
      <c r="A2186" s="381" t="s">
        <v>558</v>
      </c>
      <c r="B2186" s="381" t="s">
        <v>8562</v>
      </c>
      <c r="C2186" s="381">
        <v>25</v>
      </c>
      <c r="D2186" s="381">
        <v>25</v>
      </c>
      <c r="E2186" s="381" t="s">
        <v>6205</v>
      </c>
      <c r="F2186" s="381" t="s">
        <v>6204</v>
      </c>
      <c r="G2186" s="381" t="s">
        <v>5830</v>
      </c>
      <c r="H2186" s="381">
        <v>103400</v>
      </c>
      <c r="I2186" s="381">
        <v>36200</v>
      </c>
      <c r="J2186" s="381">
        <v>41400</v>
      </c>
      <c r="K2186" s="381">
        <v>46550</v>
      </c>
      <c r="L2186" s="381">
        <v>51700</v>
      </c>
      <c r="M2186" s="381">
        <v>55850</v>
      </c>
      <c r="N2186" s="381">
        <v>60000</v>
      </c>
      <c r="O2186" s="381">
        <v>64150</v>
      </c>
      <c r="P2186" s="381">
        <v>68250</v>
      </c>
      <c r="Q2186" s="381">
        <v>21700</v>
      </c>
      <c r="R2186" s="381">
        <v>24800</v>
      </c>
      <c r="S2186" s="381">
        <v>27900</v>
      </c>
      <c r="T2186" s="381">
        <v>31000</v>
      </c>
      <c r="U2186" s="381">
        <v>33500</v>
      </c>
      <c r="V2186" s="381">
        <v>36000</v>
      </c>
      <c r="W2186" s="381">
        <v>38450</v>
      </c>
      <c r="X2186" s="381">
        <v>41320</v>
      </c>
      <c r="Y2186" s="381">
        <v>54750</v>
      </c>
      <c r="Z2186" s="381">
        <v>62550</v>
      </c>
      <c r="AA2186" s="381">
        <v>70350</v>
      </c>
      <c r="AB2186" s="381">
        <v>78150</v>
      </c>
      <c r="AC2186" s="381">
        <v>84450</v>
      </c>
      <c r="AD2186" s="381">
        <v>90700</v>
      </c>
      <c r="AE2186" s="381">
        <v>96950</v>
      </c>
      <c r="AF2186" s="381">
        <v>103200</v>
      </c>
      <c r="AG2186" s="381">
        <v>1120</v>
      </c>
      <c r="AH2186" s="381" t="s">
        <v>8561</v>
      </c>
      <c r="AI2186" s="381" t="s">
        <v>8443</v>
      </c>
      <c r="AJ2186" s="381">
        <v>1</v>
      </c>
    </row>
    <row r="2187" spans="1:36">
      <c r="A2187" s="381" t="s">
        <v>558</v>
      </c>
      <c r="B2187" s="381" t="s">
        <v>8560</v>
      </c>
      <c r="C2187" s="381">
        <v>25</v>
      </c>
      <c r="D2187" s="381">
        <v>25</v>
      </c>
      <c r="E2187" s="381" t="s">
        <v>6205</v>
      </c>
      <c r="F2187" s="381" t="s">
        <v>6204</v>
      </c>
      <c r="G2187" s="381" t="s">
        <v>5830</v>
      </c>
      <c r="H2187" s="381">
        <v>103400</v>
      </c>
      <c r="I2187" s="381">
        <v>36200</v>
      </c>
      <c r="J2187" s="381">
        <v>41400</v>
      </c>
      <c r="K2187" s="381">
        <v>46550</v>
      </c>
      <c r="L2187" s="381">
        <v>51700</v>
      </c>
      <c r="M2187" s="381">
        <v>55850</v>
      </c>
      <c r="N2187" s="381">
        <v>60000</v>
      </c>
      <c r="O2187" s="381">
        <v>64150</v>
      </c>
      <c r="P2187" s="381">
        <v>68250</v>
      </c>
      <c r="Q2187" s="381">
        <v>21700</v>
      </c>
      <c r="R2187" s="381">
        <v>24800</v>
      </c>
      <c r="S2187" s="381">
        <v>27900</v>
      </c>
      <c r="T2187" s="381">
        <v>31000</v>
      </c>
      <c r="U2187" s="381">
        <v>33500</v>
      </c>
      <c r="V2187" s="381">
        <v>36000</v>
      </c>
      <c r="W2187" s="381">
        <v>38450</v>
      </c>
      <c r="X2187" s="381">
        <v>41320</v>
      </c>
      <c r="Y2187" s="381">
        <v>54750</v>
      </c>
      <c r="Z2187" s="381">
        <v>62550</v>
      </c>
      <c r="AA2187" s="381">
        <v>70350</v>
      </c>
      <c r="AB2187" s="381">
        <v>78150</v>
      </c>
      <c r="AC2187" s="381">
        <v>84450</v>
      </c>
      <c r="AD2187" s="381">
        <v>90700</v>
      </c>
      <c r="AE2187" s="381">
        <v>96950</v>
      </c>
      <c r="AF2187" s="381">
        <v>103200</v>
      </c>
      <c r="AG2187" s="381">
        <v>1120</v>
      </c>
      <c r="AH2187" s="381" t="s">
        <v>8559</v>
      </c>
      <c r="AI2187" s="381" t="s">
        <v>8443</v>
      </c>
      <c r="AJ2187" s="381">
        <v>1</v>
      </c>
    </row>
    <row r="2188" spans="1:36">
      <c r="A2188" s="381" t="s">
        <v>558</v>
      </c>
      <c r="B2188" s="381" t="s">
        <v>8558</v>
      </c>
      <c r="C2188" s="381">
        <v>25</v>
      </c>
      <c r="D2188" s="381">
        <v>25</v>
      </c>
      <c r="E2188" s="381" t="s">
        <v>6205</v>
      </c>
      <c r="F2188" s="381" t="s">
        <v>6204</v>
      </c>
      <c r="G2188" s="381" t="s">
        <v>5830</v>
      </c>
      <c r="H2188" s="381">
        <v>103400</v>
      </c>
      <c r="I2188" s="381">
        <v>36200</v>
      </c>
      <c r="J2188" s="381">
        <v>41400</v>
      </c>
      <c r="K2188" s="381">
        <v>46550</v>
      </c>
      <c r="L2188" s="381">
        <v>51700</v>
      </c>
      <c r="M2188" s="381">
        <v>55850</v>
      </c>
      <c r="N2188" s="381">
        <v>60000</v>
      </c>
      <c r="O2188" s="381">
        <v>64150</v>
      </c>
      <c r="P2188" s="381">
        <v>68250</v>
      </c>
      <c r="Q2188" s="381">
        <v>21700</v>
      </c>
      <c r="R2188" s="381">
        <v>24800</v>
      </c>
      <c r="S2188" s="381">
        <v>27900</v>
      </c>
      <c r="T2188" s="381">
        <v>31000</v>
      </c>
      <c r="U2188" s="381">
        <v>33500</v>
      </c>
      <c r="V2188" s="381">
        <v>36000</v>
      </c>
      <c r="W2188" s="381">
        <v>38450</v>
      </c>
      <c r="X2188" s="381">
        <v>41320</v>
      </c>
      <c r="Y2188" s="381">
        <v>54750</v>
      </c>
      <c r="Z2188" s="381">
        <v>62550</v>
      </c>
      <c r="AA2188" s="381">
        <v>70350</v>
      </c>
      <c r="AB2188" s="381">
        <v>78150</v>
      </c>
      <c r="AC2188" s="381">
        <v>84450</v>
      </c>
      <c r="AD2188" s="381">
        <v>90700</v>
      </c>
      <c r="AE2188" s="381">
        <v>96950</v>
      </c>
      <c r="AF2188" s="381">
        <v>103200</v>
      </c>
      <c r="AG2188" s="381">
        <v>1120</v>
      </c>
      <c r="AH2188" s="381" t="s">
        <v>8557</v>
      </c>
      <c r="AI2188" s="381" t="s">
        <v>8443</v>
      </c>
      <c r="AJ2188" s="381">
        <v>1</v>
      </c>
    </row>
    <row r="2189" spans="1:36">
      <c r="A2189" s="381" t="s">
        <v>558</v>
      </c>
      <c r="B2189" s="381" t="s">
        <v>8556</v>
      </c>
      <c r="C2189" s="381">
        <v>25</v>
      </c>
      <c r="D2189" s="381">
        <v>25</v>
      </c>
      <c r="E2189" s="381" t="s">
        <v>6205</v>
      </c>
      <c r="F2189" s="381" t="s">
        <v>6204</v>
      </c>
      <c r="G2189" s="381" t="s">
        <v>5830</v>
      </c>
      <c r="H2189" s="381">
        <v>103400</v>
      </c>
      <c r="I2189" s="381">
        <v>36200</v>
      </c>
      <c r="J2189" s="381">
        <v>41400</v>
      </c>
      <c r="K2189" s="381">
        <v>46550</v>
      </c>
      <c r="L2189" s="381">
        <v>51700</v>
      </c>
      <c r="M2189" s="381">
        <v>55850</v>
      </c>
      <c r="N2189" s="381">
        <v>60000</v>
      </c>
      <c r="O2189" s="381">
        <v>64150</v>
      </c>
      <c r="P2189" s="381">
        <v>68250</v>
      </c>
      <c r="Q2189" s="381">
        <v>21700</v>
      </c>
      <c r="R2189" s="381">
        <v>24800</v>
      </c>
      <c r="S2189" s="381">
        <v>27900</v>
      </c>
      <c r="T2189" s="381">
        <v>31000</v>
      </c>
      <c r="U2189" s="381">
        <v>33500</v>
      </c>
      <c r="V2189" s="381">
        <v>36000</v>
      </c>
      <c r="W2189" s="381">
        <v>38450</v>
      </c>
      <c r="X2189" s="381">
        <v>41320</v>
      </c>
      <c r="Y2189" s="381">
        <v>54750</v>
      </c>
      <c r="Z2189" s="381">
        <v>62550</v>
      </c>
      <c r="AA2189" s="381">
        <v>70350</v>
      </c>
      <c r="AB2189" s="381">
        <v>78150</v>
      </c>
      <c r="AC2189" s="381">
        <v>84450</v>
      </c>
      <c r="AD2189" s="381">
        <v>90700</v>
      </c>
      <c r="AE2189" s="381">
        <v>96950</v>
      </c>
      <c r="AF2189" s="381">
        <v>103200</v>
      </c>
      <c r="AG2189" s="381">
        <v>1120</v>
      </c>
      <c r="AH2189" s="381" t="s">
        <v>8555</v>
      </c>
      <c r="AI2189" s="381" t="s">
        <v>8443</v>
      </c>
      <c r="AJ2189" s="381">
        <v>1</v>
      </c>
    </row>
    <row r="2190" spans="1:36">
      <c r="A2190" s="381" t="s">
        <v>558</v>
      </c>
      <c r="B2190" s="381" t="s">
        <v>8554</v>
      </c>
      <c r="C2190" s="381">
        <v>25</v>
      </c>
      <c r="D2190" s="381">
        <v>27</v>
      </c>
      <c r="E2190" s="381" t="s">
        <v>8451</v>
      </c>
      <c r="F2190" s="381" t="s">
        <v>8450</v>
      </c>
      <c r="G2190" s="381" t="s">
        <v>8445</v>
      </c>
      <c r="H2190" s="381">
        <v>68600</v>
      </c>
      <c r="I2190" s="381">
        <v>28000</v>
      </c>
      <c r="J2190" s="381">
        <v>32000</v>
      </c>
      <c r="K2190" s="381">
        <v>36000</v>
      </c>
      <c r="L2190" s="381">
        <v>40000</v>
      </c>
      <c r="M2190" s="381">
        <v>43200</v>
      </c>
      <c r="N2190" s="381">
        <v>46400</v>
      </c>
      <c r="O2190" s="381">
        <v>49600</v>
      </c>
      <c r="P2190" s="381">
        <v>52800</v>
      </c>
      <c r="Q2190" s="381">
        <v>16800</v>
      </c>
      <c r="R2190" s="381">
        <v>19200</v>
      </c>
      <c r="S2190" s="381">
        <v>21600</v>
      </c>
      <c r="T2190" s="381">
        <v>24600</v>
      </c>
      <c r="U2190" s="381">
        <v>28780</v>
      </c>
      <c r="V2190" s="381">
        <v>32960</v>
      </c>
      <c r="W2190" s="381">
        <v>37140</v>
      </c>
      <c r="X2190" s="381">
        <v>41320</v>
      </c>
      <c r="Y2190" s="381">
        <v>44800</v>
      </c>
      <c r="Z2190" s="381">
        <v>51200</v>
      </c>
      <c r="AA2190" s="381">
        <v>57600</v>
      </c>
      <c r="AB2190" s="381">
        <v>64000</v>
      </c>
      <c r="AC2190" s="381">
        <v>69150</v>
      </c>
      <c r="AD2190" s="381">
        <v>74250</v>
      </c>
      <c r="AE2190" s="381">
        <v>79400</v>
      </c>
      <c r="AF2190" s="381">
        <v>84500</v>
      </c>
      <c r="AG2190" s="381">
        <v>2600</v>
      </c>
      <c r="AH2190" s="381" t="s">
        <v>8553</v>
      </c>
      <c r="AI2190" s="381" t="s">
        <v>8443</v>
      </c>
      <c r="AJ2190" s="381">
        <v>1</v>
      </c>
    </row>
    <row r="2191" spans="1:36">
      <c r="A2191" s="381" t="s">
        <v>558</v>
      </c>
      <c r="B2191" s="381" t="s">
        <v>8552</v>
      </c>
      <c r="C2191" s="381">
        <v>25</v>
      </c>
      <c r="D2191" s="381">
        <v>27</v>
      </c>
      <c r="E2191" s="381" t="s">
        <v>8462</v>
      </c>
      <c r="F2191" s="381" t="s">
        <v>8461</v>
      </c>
      <c r="G2191" s="381" t="s">
        <v>8445</v>
      </c>
      <c r="H2191" s="381">
        <v>75600</v>
      </c>
      <c r="I2191" s="381">
        <v>28000</v>
      </c>
      <c r="J2191" s="381">
        <v>32000</v>
      </c>
      <c r="K2191" s="381">
        <v>36000</v>
      </c>
      <c r="L2191" s="381">
        <v>40000</v>
      </c>
      <c r="M2191" s="381">
        <v>43200</v>
      </c>
      <c r="N2191" s="381">
        <v>46400</v>
      </c>
      <c r="O2191" s="381">
        <v>49600</v>
      </c>
      <c r="P2191" s="381">
        <v>52800</v>
      </c>
      <c r="Q2191" s="381">
        <v>16800</v>
      </c>
      <c r="R2191" s="381">
        <v>19200</v>
      </c>
      <c r="S2191" s="381">
        <v>21600</v>
      </c>
      <c r="T2191" s="381">
        <v>24600</v>
      </c>
      <c r="U2191" s="381">
        <v>28780</v>
      </c>
      <c r="V2191" s="381">
        <v>32960</v>
      </c>
      <c r="W2191" s="381">
        <v>37140</v>
      </c>
      <c r="X2191" s="381">
        <v>41320</v>
      </c>
      <c r="Y2191" s="381">
        <v>44800</v>
      </c>
      <c r="Z2191" s="381">
        <v>51200</v>
      </c>
      <c r="AA2191" s="381">
        <v>57600</v>
      </c>
      <c r="AB2191" s="381">
        <v>64000</v>
      </c>
      <c r="AC2191" s="381">
        <v>69150</v>
      </c>
      <c r="AD2191" s="381">
        <v>74250</v>
      </c>
      <c r="AE2191" s="381">
        <v>79400</v>
      </c>
      <c r="AF2191" s="381">
        <v>84500</v>
      </c>
      <c r="AG2191" s="381">
        <v>9999</v>
      </c>
      <c r="AH2191" s="381" t="s">
        <v>8551</v>
      </c>
      <c r="AI2191" s="381" t="s">
        <v>8443</v>
      </c>
      <c r="AJ2191" s="381">
        <v>1</v>
      </c>
    </row>
    <row r="2192" spans="1:36">
      <c r="A2192" s="381" t="s">
        <v>558</v>
      </c>
      <c r="B2192" s="381" t="s">
        <v>8550</v>
      </c>
      <c r="C2192" s="381">
        <v>25</v>
      </c>
      <c r="D2192" s="381">
        <v>27</v>
      </c>
      <c r="E2192" s="381" t="s">
        <v>8447</v>
      </c>
      <c r="F2192" s="381" t="s">
        <v>8446</v>
      </c>
      <c r="G2192" s="381" t="s">
        <v>8445</v>
      </c>
      <c r="H2192" s="381">
        <v>85700</v>
      </c>
      <c r="I2192" s="381">
        <v>30000</v>
      </c>
      <c r="J2192" s="381">
        <v>34300</v>
      </c>
      <c r="K2192" s="381">
        <v>38600</v>
      </c>
      <c r="L2192" s="381">
        <v>42850</v>
      </c>
      <c r="M2192" s="381">
        <v>46300</v>
      </c>
      <c r="N2192" s="381">
        <v>49750</v>
      </c>
      <c r="O2192" s="381">
        <v>53150</v>
      </c>
      <c r="P2192" s="381">
        <v>56600</v>
      </c>
      <c r="Q2192" s="381">
        <v>18000</v>
      </c>
      <c r="R2192" s="381">
        <v>20600</v>
      </c>
      <c r="S2192" s="381">
        <v>23150</v>
      </c>
      <c r="T2192" s="381">
        <v>25700</v>
      </c>
      <c r="U2192" s="381">
        <v>28780</v>
      </c>
      <c r="V2192" s="381">
        <v>32960</v>
      </c>
      <c r="W2192" s="381">
        <v>37140</v>
      </c>
      <c r="X2192" s="381">
        <v>41320</v>
      </c>
      <c r="Y2192" s="381">
        <v>47600</v>
      </c>
      <c r="Z2192" s="381">
        <v>54400</v>
      </c>
      <c r="AA2192" s="381">
        <v>61200</v>
      </c>
      <c r="AB2192" s="381">
        <v>68000</v>
      </c>
      <c r="AC2192" s="381">
        <v>73450</v>
      </c>
      <c r="AD2192" s="381">
        <v>78900</v>
      </c>
      <c r="AE2192" s="381">
        <v>84350</v>
      </c>
      <c r="AF2192" s="381">
        <v>89800</v>
      </c>
      <c r="AG2192" s="381">
        <v>9240</v>
      </c>
      <c r="AH2192" s="381" t="s">
        <v>6268</v>
      </c>
      <c r="AI2192" s="381" t="s">
        <v>8443</v>
      </c>
      <c r="AJ2192" s="381">
        <v>1</v>
      </c>
    </row>
    <row r="2193" spans="1:36">
      <c r="A2193" s="381" t="s">
        <v>558</v>
      </c>
      <c r="B2193" s="381" t="s">
        <v>8549</v>
      </c>
      <c r="C2193" s="381">
        <v>25</v>
      </c>
      <c r="D2193" s="381">
        <v>27</v>
      </c>
      <c r="E2193" s="381" t="s">
        <v>8447</v>
      </c>
      <c r="F2193" s="381" t="s">
        <v>8446</v>
      </c>
      <c r="G2193" s="381" t="s">
        <v>8445</v>
      </c>
      <c r="H2193" s="381">
        <v>85700</v>
      </c>
      <c r="I2193" s="381">
        <v>30000</v>
      </c>
      <c r="J2193" s="381">
        <v>34300</v>
      </c>
      <c r="K2193" s="381">
        <v>38600</v>
      </c>
      <c r="L2193" s="381">
        <v>42850</v>
      </c>
      <c r="M2193" s="381">
        <v>46300</v>
      </c>
      <c r="N2193" s="381">
        <v>49750</v>
      </c>
      <c r="O2193" s="381">
        <v>53150</v>
      </c>
      <c r="P2193" s="381">
        <v>56600</v>
      </c>
      <c r="Q2193" s="381">
        <v>18000</v>
      </c>
      <c r="R2193" s="381">
        <v>20600</v>
      </c>
      <c r="S2193" s="381">
        <v>23150</v>
      </c>
      <c r="T2193" s="381">
        <v>25700</v>
      </c>
      <c r="U2193" s="381">
        <v>28780</v>
      </c>
      <c r="V2193" s="381">
        <v>32960</v>
      </c>
      <c r="W2193" s="381">
        <v>37140</v>
      </c>
      <c r="X2193" s="381">
        <v>41320</v>
      </c>
      <c r="Y2193" s="381">
        <v>47600</v>
      </c>
      <c r="Z2193" s="381">
        <v>54400</v>
      </c>
      <c r="AA2193" s="381">
        <v>61200</v>
      </c>
      <c r="AB2193" s="381">
        <v>68000</v>
      </c>
      <c r="AC2193" s="381">
        <v>73450</v>
      </c>
      <c r="AD2193" s="381">
        <v>78900</v>
      </c>
      <c r="AE2193" s="381">
        <v>84350</v>
      </c>
      <c r="AF2193" s="381">
        <v>89800</v>
      </c>
      <c r="AG2193" s="381">
        <v>9240</v>
      </c>
      <c r="AH2193" s="381" t="s">
        <v>2233</v>
      </c>
      <c r="AI2193" s="381" t="s">
        <v>8443</v>
      </c>
      <c r="AJ2193" s="381">
        <v>1</v>
      </c>
    </row>
    <row r="2194" spans="1:36">
      <c r="A2194" s="381" t="s">
        <v>558</v>
      </c>
      <c r="B2194" s="381" t="s">
        <v>8548</v>
      </c>
      <c r="C2194" s="381">
        <v>25</v>
      </c>
      <c r="D2194" s="381">
        <v>27</v>
      </c>
      <c r="E2194" s="381" t="s">
        <v>8468</v>
      </c>
      <c r="F2194" s="381" t="s">
        <v>8467</v>
      </c>
      <c r="G2194" s="381" t="s">
        <v>8445</v>
      </c>
      <c r="H2194" s="381">
        <v>120200</v>
      </c>
      <c r="I2194" s="381">
        <v>38100</v>
      </c>
      <c r="J2194" s="381">
        <v>43550</v>
      </c>
      <c r="K2194" s="381">
        <v>49000</v>
      </c>
      <c r="L2194" s="381">
        <v>54400</v>
      </c>
      <c r="M2194" s="381">
        <v>58800</v>
      </c>
      <c r="N2194" s="381">
        <v>63150</v>
      </c>
      <c r="O2194" s="381">
        <v>67500</v>
      </c>
      <c r="P2194" s="381">
        <v>71850</v>
      </c>
      <c r="Q2194" s="381">
        <v>22900</v>
      </c>
      <c r="R2194" s="381">
        <v>26150</v>
      </c>
      <c r="S2194" s="381">
        <v>29400</v>
      </c>
      <c r="T2194" s="381">
        <v>32650</v>
      </c>
      <c r="U2194" s="381">
        <v>35300</v>
      </c>
      <c r="V2194" s="381">
        <v>37900</v>
      </c>
      <c r="W2194" s="381">
        <v>40500</v>
      </c>
      <c r="X2194" s="381">
        <v>43100</v>
      </c>
      <c r="Y2194" s="381">
        <v>47600</v>
      </c>
      <c r="Z2194" s="381">
        <v>54400</v>
      </c>
      <c r="AA2194" s="381">
        <v>61200</v>
      </c>
      <c r="AB2194" s="381">
        <v>68000</v>
      </c>
      <c r="AC2194" s="381">
        <v>73450</v>
      </c>
      <c r="AD2194" s="381">
        <v>78900</v>
      </c>
      <c r="AE2194" s="381">
        <v>84350</v>
      </c>
      <c r="AF2194" s="381">
        <v>89800</v>
      </c>
      <c r="AG2194" s="381">
        <v>1120</v>
      </c>
      <c r="AH2194" s="381" t="s">
        <v>2231</v>
      </c>
      <c r="AI2194" s="381" t="s">
        <v>8443</v>
      </c>
      <c r="AJ2194" s="381">
        <v>1</v>
      </c>
    </row>
    <row r="2195" spans="1:36">
      <c r="A2195" s="381" t="s">
        <v>558</v>
      </c>
      <c r="B2195" s="381" t="s">
        <v>8547</v>
      </c>
      <c r="C2195" s="381">
        <v>25</v>
      </c>
      <c r="D2195" s="381">
        <v>27</v>
      </c>
      <c r="E2195" s="381" t="s">
        <v>8468</v>
      </c>
      <c r="F2195" s="381" t="s">
        <v>8467</v>
      </c>
      <c r="G2195" s="381" t="s">
        <v>8445</v>
      </c>
      <c r="H2195" s="381">
        <v>120200</v>
      </c>
      <c r="I2195" s="381">
        <v>38100</v>
      </c>
      <c r="J2195" s="381">
        <v>43550</v>
      </c>
      <c r="K2195" s="381">
        <v>49000</v>
      </c>
      <c r="L2195" s="381">
        <v>54400</v>
      </c>
      <c r="M2195" s="381">
        <v>58800</v>
      </c>
      <c r="N2195" s="381">
        <v>63150</v>
      </c>
      <c r="O2195" s="381">
        <v>67500</v>
      </c>
      <c r="P2195" s="381">
        <v>71850</v>
      </c>
      <c r="Q2195" s="381">
        <v>22900</v>
      </c>
      <c r="R2195" s="381">
        <v>26150</v>
      </c>
      <c r="S2195" s="381">
        <v>29400</v>
      </c>
      <c r="T2195" s="381">
        <v>32650</v>
      </c>
      <c r="U2195" s="381">
        <v>35300</v>
      </c>
      <c r="V2195" s="381">
        <v>37900</v>
      </c>
      <c r="W2195" s="381">
        <v>40500</v>
      </c>
      <c r="X2195" s="381">
        <v>43100</v>
      </c>
      <c r="Y2195" s="381">
        <v>47600</v>
      </c>
      <c r="Z2195" s="381">
        <v>54400</v>
      </c>
      <c r="AA2195" s="381">
        <v>61200</v>
      </c>
      <c r="AB2195" s="381">
        <v>68000</v>
      </c>
      <c r="AC2195" s="381">
        <v>73450</v>
      </c>
      <c r="AD2195" s="381">
        <v>78900</v>
      </c>
      <c r="AE2195" s="381">
        <v>84350</v>
      </c>
      <c r="AF2195" s="381">
        <v>89800</v>
      </c>
      <c r="AG2195" s="381">
        <v>1120</v>
      </c>
      <c r="AH2195" s="381" t="s">
        <v>8546</v>
      </c>
      <c r="AI2195" s="381" t="s">
        <v>8443</v>
      </c>
      <c r="AJ2195" s="381">
        <v>1</v>
      </c>
    </row>
    <row r="2196" spans="1:36">
      <c r="A2196" s="381" t="s">
        <v>558</v>
      </c>
      <c r="B2196" s="381" t="s">
        <v>8545</v>
      </c>
      <c r="C2196" s="381">
        <v>25</v>
      </c>
      <c r="D2196" s="381">
        <v>27</v>
      </c>
      <c r="E2196" s="381" t="s">
        <v>8468</v>
      </c>
      <c r="F2196" s="381" t="s">
        <v>8467</v>
      </c>
      <c r="G2196" s="381" t="s">
        <v>8445</v>
      </c>
      <c r="H2196" s="381">
        <v>120200</v>
      </c>
      <c r="I2196" s="381">
        <v>38100</v>
      </c>
      <c r="J2196" s="381">
        <v>43550</v>
      </c>
      <c r="K2196" s="381">
        <v>49000</v>
      </c>
      <c r="L2196" s="381">
        <v>54400</v>
      </c>
      <c r="M2196" s="381">
        <v>58800</v>
      </c>
      <c r="N2196" s="381">
        <v>63150</v>
      </c>
      <c r="O2196" s="381">
        <v>67500</v>
      </c>
      <c r="P2196" s="381">
        <v>71850</v>
      </c>
      <c r="Q2196" s="381">
        <v>22900</v>
      </c>
      <c r="R2196" s="381">
        <v>26150</v>
      </c>
      <c r="S2196" s="381">
        <v>29400</v>
      </c>
      <c r="T2196" s="381">
        <v>32650</v>
      </c>
      <c r="U2196" s="381">
        <v>35300</v>
      </c>
      <c r="V2196" s="381">
        <v>37900</v>
      </c>
      <c r="W2196" s="381">
        <v>40500</v>
      </c>
      <c r="X2196" s="381">
        <v>43100</v>
      </c>
      <c r="Y2196" s="381">
        <v>47600</v>
      </c>
      <c r="Z2196" s="381">
        <v>54400</v>
      </c>
      <c r="AA2196" s="381">
        <v>61200</v>
      </c>
      <c r="AB2196" s="381">
        <v>68000</v>
      </c>
      <c r="AC2196" s="381">
        <v>73450</v>
      </c>
      <c r="AD2196" s="381">
        <v>78900</v>
      </c>
      <c r="AE2196" s="381">
        <v>84350</v>
      </c>
      <c r="AF2196" s="381">
        <v>89800</v>
      </c>
      <c r="AG2196" s="381">
        <v>1120</v>
      </c>
      <c r="AH2196" s="381" t="s">
        <v>2514</v>
      </c>
      <c r="AI2196" s="381" t="s">
        <v>8443</v>
      </c>
      <c r="AJ2196" s="381">
        <v>1</v>
      </c>
    </row>
    <row r="2197" spans="1:36">
      <c r="A2197" s="381" t="s">
        <v>558</v>
      </c>
      <c r="B2197" s="381" t="s">
        <v>8544</v>
      </c>
      <c r="C2197" s="381">
        <v>25</v>
      </c>
      <c r="D2197" s="381">
        <v>27</v>
      </c>
      <c r="E2197" s="381" t="s">
        <v>8447</v>
      </c>
      <c r="F2197" s="381" t="s">
        <v>8446</v>
      </c>
      <c r="G2197" s="381" t="s">
        <v>8445</v>
      </c>
      <c r="H2197" s="381">
        <v>85700</v>
      </c>
      <c r="I2197" s="381">
        <v>30000</v>
      </c>
      <c r="J2197" s="381">
        <v>34300</v>
      </c>
      <c r="K2197" s="381">
        <v>38600</v>
      </c>
      <c r="L2197" s="381">
        <v>42850</v>
      </c>
      <c r="M2197" s="381">
        <v>46300</v>
      </c>
      <c r="N2197" s="381">
        <v>49750</v>
      </c>
      <c r="O2197" s="381">
        <v>53150</v>
      </c>
      <c r="P2197" s="381">
        <v>56600</v>
      </c>
      <c r="Q2197" s="381">
        <v>18000</v>
      </c>
      <c r="R2197" s="381">
        <v>20600</v>
      </c>
      <c r="S2197" s="381">
        <v>23150</v>
      </c>
      <c r="T2197" s="381">
        <v>25700</v>
      </c>
      <c r="U2197" s="381">
        <v>28780</v>
      </c>
      <c r="V2197" s="381">
        <v>32960</v>
      </c>
      <c r="W2197" s="381">
        <v>37140</v>
      </c>
      <c r="X2197" s="381">
        <v>41320</v>
      </c>
      <c r="Y2197" s="381">
        <v>47600</v>
      </c>
      <c r="Z2197" s="381">
        <v>54400</v>
      </c>
      <c r="AA2197" s="381">
        <v>61200</v>
      </c>
      <c r="AB2197" s="381">
        <v>68000</v>
      </c>
      <c r="AC2197" s="381">
        <v>73450</v>
      </c>
      <c r="AD2197" s="381">
        <v>78900</v>
      </c>
      <c r="AE2197" s="381">
        <v>84350</v>
      </c>
      <c r="AF2197" s="381">
        <v>89800</v>
      </c>
      <c r="AG2197" s="381">
        <v>9240</v>
      </c>
      <c r="AH2197" s="381" t="s">
        <v>8543</v>
      </c>
      <c r="AI2197" s="381" t="s">
        <v>8443</v>
      </c>
      <c r="AJ2197" s="381">
        <v>1</v>
      </c>
    </row>
    <row r="2198" spans="1:36">
      <c r="A2198" s="381" t="s">
        <v>558</v>
      </c>
      <c r="B2198" s="381" t="s">
        <v>8542</v>
      </c>
      <c r="C2198" s="381">
        <v>25</v>
      </c>
      <c r="D2198" s="381">
        <v>27</v>
      </c>
      <c r="E2198" s="381" t="s">
        <v>8447</v>
      </c>
      <c r="F2198" s="381" t="s">
        <v>8446</v>
      </c>
      <c r="G2198" s="381" t="s">
        <v>8445</v>
      </c>
      <c r="H2198" s="381">
        <v>85700</v>
      </c>
      <c r="I2198" s="381">
        <v>30000</v>
      </c>
      <c r="J2198" s="381">
        <v>34300</v>
      </c>
      <c r="K2198" s="381">
        <v>38600</v>
      </c>
      <c r="L2198" s="381">
        <v>42850</v>
      </c>
      <c r="M2198" s="381">
        <v>46300</v>
      </c>
      <c r="N2198" s="381">
        <v>49750</v>
      </c>
      <c r="O2198" s="381">
        <v>53150</v>
      </c>
      <c r="P2198" s="381">
        <v>56600</v>
      </c>
      <c r="Q2198" s="381">
        <v>18000</v>
      </c>
      <c r="R2198" s="381">
        <v>20600</v>
      </c>
      <c r="S2198" s="381">
        <v>23150</v>
      </c>
      <c r="T2198" s="381">
        <v>25700</v>
      </c>
      <c r="U2198" s="381">
        <v>28780</v>
      </c>
      <c r="V2198" s="381">
        <v>32960</v>
      </c>
      <c r="W2198" s="381">
        <v>37140</v>
      </c>
      <c r="X2198" s="381">
        <v>41320</v>
      </c>
      <c r="Y2198" s="381">
        <v>47600</v>
      </c>
      <c r="Z2198" s="381">
        <v>54400</v>
      </c>
      <c r="AA2198" s="381">
        <v>61200</v>
      </c>
      <c r="AB2198" s="381">
        <v>68000</v>
      </c>
      <c r="AC2198" s="381">
        <v>73450</v>
      </c>
      <c r="AD2198" s="381">
        <v>78900</v>
      </c>
      <c r="AE2198" s="381">
        <v>84350</v>
      </c>
      <c r="AF2198" s="381">
        <v>89800</v>
      </c>
      <c r="AG2198" s="381">
        <v>9240</v>
      </c>
      <c r="AH2198" s="381" t="s">
        <v>2367</v>
      </c>
      <c r="AI2198" s="381" t="s">
        <v>8443</v>
      </c>
      <c r="AJ2198" s="381">
        <v>1</v>
      </c>
    </row>
    <row r="2199" spans="1:36">
      <c r="A2199" s="381" t="s">
        <v>558</v>
      </c>
      <c r="B2199" s="381" t="s">
        <v>8541</v>
      </c>
      <c r="C2199" s="381">
        <v>25</v>
      </c>
      <c r="D2199" s="381">
        <v>27</v>
      </c>
      <c r="E2199" s="381" t="s">
        <v>8447</v>
      </c>
      <c r="F2199" s="381" t="s">
        <v>8446</v>
      </c>
      <c r="G2199" s="381" t="s">
        <v>8445</v>
      </c>
      <c r="H2199" s="381">
        <v>85700</v>
      </c>
      <c r="I2199" s="381">
        <v>30000</v>
      </c>
      <c r="J2199" s="381">
        <v>34300</v>
      </c>
      <c r="K2199" s="381">
        <v>38600</v>
      </c>
      <c r="L2199" s="381">
        <v>42850</v>
      </c>
      <c r="M2199" s="381">
        <v>46300</v>
      </c>
      <c r="N2199" s="381">
        <v>49750</v>
      </c>
      <c r="O2199" s="381">
        <v>53150</v>
      </c>
      <c r="P2199" s="381">
        <v>56600</v>
      </c>
      <c r="Q2199" s="381">
        <v>18000</v>
      </c>
      <c r="R2199" s="381">
        <v>20600</v>
      </c>
      <c r="S2199" s="381">
        <v>23150</v>
      </c>
      <c r="T2199" s="381">
        <v>25700</v>
      </c>
      <c r="U2199" s="381">
        <v>28780</v>
      </c>
      <c r="V2199" s="381">
        <v>32960</v>
      </c>
      <c r="W2199" s="381">
        <v>37140</v>
      </c>
      <c r="X2199" s="381">
        <v>41320</v>
      </c>
      <c r="Y2199" s="381">
        <v>47600</v>
      </c>
      <c r="Z2199" s="381">
        <v>54400</v>
      </c>
      <c r="AA2199" s="381">
        <v>61200</v>
      </c>
      <c r="AB2199" s="381">
        <v>68000</v>
      </c>
      <c r="AC2199" s="381">
        <v>73450</v>
      </c>
      <c r="AD2199" s="381">
        <v>78900</v>
      </c>
      <c r="AE2199" s="381">
        <v>84350</v>
      </c>
      <c r="AF2199" s="381">
        <v>89800</v>
      </c>
      <c r="AG2199" s="381">
        <v>9240</v>
      </c>
      <c r="AH2199" s="381" t="s">
        <v>8540</v>
      </c>
      <c r="AI2199" s="381" t="s">
        <v>8443</v>
      </c>
      <c r="AJ2199" s="381">
        <v>1</v>
      </c>
    </row>
    <row r="2200" spans="1:36">
      <c r="A2200" s="381" t="s">
        <v>558</v>
      </c>
      <c r="B2200" s="381" t="s">
        <v>8539</v>
      </c>
      <c r="C2200" s="381">
        <v>25</v>
      </c>
      <c r="D2200" s="381">
        <v>27</v>
      </c>
      <c r="E2200" s="381" t="s">
        <v>8447</v>
      </c>
      <c r="F2200" s="381" t="s">
        <v>8446</v>
      </c>
      <c r="G2200" s="381" t="s">
        <v>8445</v>
      </c>
      <c r="H2200" s="381">
        <v>85700</v>
      </c>
      <c r="I2200" s="381">
        <v>30000</v>
      </c>
      <c r="J2200" s="381">
        <v>34300</v>
      </c>
      <c r="K2200" s="381">
        <v>38600</v>
      </c>
      <c r="L2200" s="381">
        <v>42850</v>
      </c>
      <c r="M2200" s="381">
        <v>46300</v>
      </c>
      <c r="N2200" s="381">
        <v>49750</v>
      </c>
      <c r="O2200" s="381">
        <v>53150</v>
      </c>
      <c r="P2200" s="381">
        <v>56600</v>
      </c>
      <c r="Q2200" s="381">
        <v>18000</v>
      </c>
      <c r="R2200" s="381">
        <v>20600</v>
      </c>
      <c r="S2200" s="381">
        <v>23150</v>
      </c>
      <c r="T2200" s="381">
        <v>25700</v>
      </c>
      <c r="U2200" s="381">
        <v>28780</v>
      </c>
      <c r="V2200" s="381">
        <v>32960</v>
      </c>
      <c r="W2200" s="381">
        <v>37140</v>
      </c>
      <c r="X2200" s="381">
        <v>41320</v>
      </c>
      <c r="Y2200" s="381">
        <v>47600</v>
      </c>
      <c r="Z2200" s="381">
        <v>54400</v>
      </c>
      <c r="AA2200" s="381">
        <v>61200</v>
      </c>
      <c r="AB2200" s="381">
        <v>68000</v>
      </c>
      <c r="AC2200" s="381">
        <v>73450</v>
      </c>
      <c r="AD2200" s="381">
        <v>78900</v>
      </c>
      <c r="AE2200" s="381">
        <v>84350</v>
      </c>
      <c r="AF2200" s="381">
        <v>89800</v>
      </c>
      <c r="AG2200" s="381">
        <v>9240</v>
      </c>
      <c r="AH2200" s="381" t="s">
        <v>8538</v>
      </c>
      <c r="AI2200" s="381" t="s">
        <v>8443</v>
      </c>
      <c r="AJ2200" s="381">
        <v>1</v>
      </c>
    </row>
    <row r="2201" spans="1:36">
      <c r="A2201" s="381" t="s">
        <v>558</v>
      </c>
      <c r="B2201" s="381" t="s">
        <v>8537</v>
      </c>
      <c r="C2201" s="381">
        <v>25</v>
      </c>
      <c r="D2201" s="381">
        <v>27</v>
      </c>
      <c r="E2201" s="381" t="s">
        <v>8447</v>
      </c>
      <c r="F2201" s="381" t="s">
        <v>8446</v>
      </c>
      <c r="G2201" s="381" t="s">
        <v>8445</v>
      </c>
      <c r="H2201" s="381">
        <v>85700</v>
      </c>
      <c r="I2201" s="381">
        <v>30000</v>
      </c>
      <c r="J2201" s="381">
        <v>34300</v>
      </c>
      <c r="K2201" s="381">
        <v>38600</v>
      </c>
      <c r="L2201" s="381">
        <v>42850</v>
      </c>
      <c r="M2201" s="381">
        <v>46300</v>
      </c>
      <c r="N2201" s="381">
        <v>49750</v>
      </c>
      <c r="O2201" s="381">
        <v>53150</v>
      </c>
      <c r="P2201" s="381">
        <v>56600</v>
      </c>
      <c r="Q2201" s="381">
        <v>18000</v>
      </c>
      <c r="R2201" s="381">
        <v>20600</v>
      </c>
      <c r="S2201" s="381">
        <v>23150</v>
      </c>
      <c r="T2201" s="381">
        <v>25700</v>
      </c>
      <c r="U2201" s="381">
        <v>28780</v>
      </c>
      <c r="V2201" s="381">
        <v>32960</v>
      </c>
      <c r="W2201" s="381">
        <v>37140</v>
      </c>
      <c r="X2201" s="381">
        <v>41320</v>
      </c>
      <c r="Y2201" s="381">
        <v>47600</v>
      </c>
      <c r="Z2201" s="381">
        <v>54400</v>
      </c>
      <c r="AA2201" s="381">
        <v>61200</v>
      </c>
      <c r="AB2201" s="381">
        <v>68000</v>
      </c>
      <c r="AC2201" s="381">
        <v>73450</v>
      </c>
      <c r="AD2201" s="381">
        <v>78900</v>
      </c>
      <c r="AE2201" s="381">
        <v>84350</v>
      </c>
      <c r="AF2201" s="381">
        <v>89800</v>
      </c>
      <c r="AG2201" s="381">
        <v>9240</v>
      </c>
      <c r="AH2201" s="381" t="s">
        <v>8536</v>
      </c>
      <c r="AI2201" s="381" t="s">
        <v>8443</v>
      </c>
      <c r="AJ2201" s="381">
        <v>1</v>
      </c>
    </row>
    <row r="2202" spans="1:36">
      <c r="A2202" s="381" t="s">
        <v>558</v>
      </c>
      <c r="B2202" s="381" t="s">
        <v>8535</v>
      </c>
      <c r="C2202" s="381">
        <v>25</v>
      </c>
      <c r="D2202" s="381">
        <v>27</v>
      </c>
      <c r="E2202" s="381" t="s">
        <v>8447</v>
      </c>
      <c r="F2202" s="381" t="s">
        <v>8446</v>
      </c>
      <c r="G2202" s="381" t="s">
        <v>8445</v>
      </c>
      <c r="H2202" s="381">
        <v>85700</v>
      </c>
      <c r="I2202" s="381">
        <v>30000</v>
      </c>
      <c r="J2202" s="381">
        <v>34300</v>
      </c>
      <c r="K2202" s="381">
        <v>38600</v>
      </c>
      <c r="L2202" s="381">
        <v>42850</v>
      </c>
      <c r="M2202" s="381">
        <v>46300</v>
      </c>
      <c r="N2202" s="381">
        <v>49750</v>
      </c>
      <c r="O2202" s="381">
        <v>53150</v>
      </c>
      <c r="P2202" s="381">
        <v>56600</v>
      </c>
      <c r="Q2202" s="381">
        <v>18000</v>
      </c>
      <c r="R2202" s="381">
        <v>20600</v>
      </c>
      <c r="S2202" s="381">
        <v>23150</v>
      </c>
      <c r="T2202" s="381">
        <v>25700</v>
      </c>
      <c r="U2202" s="381">
        <v>28780</v>
      </c>
      <c r="V2202" s="381">
        <v>32960</v>
      </c>
      <c r="W2202" s="381">
        <v>37140</v>
      </c>
      <c r="X2202" s="381">
        <v>41320</v>
      </c>
      <c r="Y2202" s="381">
        <v>47600</v>
      </c>
      <c r="Z2202" s="381">
        <v>54400</v>
      </c>
      <c r="AA2202" s="381">
        <v>61200</v>
      </c>
      <c r="AB2202" s="381">
        <v>68000</v>
      </c>
      <c r="AC2202" s="381">
        <v>73450</v>
      </c>
      <c r="AD2202" s="381">
        <v>78900</v>
      </c>
      <c r="AE2202" s="381">
        <v>84350</v>
      </c>
      <c r="AF2202" s="381">
        <v>89800</v>
      </c>
      <c r="AG2202" s="381">
        <v>9240</v>
      </c>
      <c r="AH2202" s="381" t="s">
        <v>8534</v>
      </c>
      <c r="AI2202" s="381" t="s">
        <v>8443</v>
      </c>
      <c r="AJ2202" s="381">
        <v>1</v>
      </c>
    </row>
    <row r="2203" spans="1:36">
      <c r="A2203" s="381" t="s">
        <v>558</v>
      </c>
      <c r="B2203" s="381" t="s">
        <v>8533</v>
      </c>
      <c r="C2203" s="381">
        <v>25</v>
      </c>
      <c r="D2203" s="381">
        <v>27</v>
      </c>
      <c r="E2203" s="381" t="s">
        <v>8447</v>
      </c>
      <c r="F2203" s="381" t="s">
        <v>8446</v>
      </c>
      <c r="G2203" s="381" t="s">
        <v>8445</v>
      </c>
      <c r="H2203" s="381">
        <v>85700</v>
      </c>
      <c r="I2203" s="381">
        <v>30000</v>
      </c>
      <c r="J2203" s="381">
        <v>34300</v>
      </c>
      <c r="K2203" s="381">
        <v>38600</v>
      </c>
      <c r="L2203" s="381">
        <v>42850</v>
      </c>
      <c r="M2203" s="381">
        <v>46300</v>
      </c>
      <c r="N2203" s="381">
        <v>49750</v>
      </c>
      <c r="O2203" s="381">
        <v>53150</v>
      </c>
      <c r="P2203" s="381">
        <v>56600</v>
      </c>
      <c r="Q2203" s="381">
        <v>18000</v>
      </c>
      <c r="R2203" s="381">
        <v>20600</v>
      </c>
      <c r="S2203" s="381">
        <v>23150</v>
      </c>
      <c r="T2203" s="381">
        <v>25700</v>
      </c>
      <c r="U2203" s="381">
        <v>28780</v>
      </c>
      <c r="V2203" s="381">
        <v>32960</v>
      </c>
      <c r="W2203" s="381">
        <v>37140</v>
      </c>
      <c r="X2203" s="381">
        <v>41320</v>
      </c>
      <c r="Y2203" s="381">
        <v>47600</v>
      </c>
      <c r="Z2203" s="381">
        <v>54400</v>
      </c>
      <c r="AA2203" s="381">
        <v>61200</v>
      </c>
      <c r="AB2203" s="381">
        <v>68000</v>
      </c>
      <c r="AC2203" s="381">
        <v>73450</v>
      </c>
      <c r="AD2203" s="381">
        <v>78900</v>
      </c>
      <c r="AE2203" s="381">
        <v>84350</v>
      </c>
      <c r="AF2203" s="381">
        <v>89800</v>
      </c>
      <c r="AG2203" s="381">
        <v>9240</v>
      </c>
      <c r="AH2203" s="381" t="s">
        <v>8532</v>
      </c>
      <c r="AI2203" s="381" t="s">
        <v>8443</v>
      </c>
      <c r="AJ2203" s="381">
        <v>1</v>
      </c>
    </row>
    <row r="2204" spans="1:36">
      <c r="A2204" s="381" t="s">
        <v>558</v>
      </c>
      <c r="B2204" s="381" t="s">
        <v>8531</v>
      </c>
      <c r="C2204" s="381">
        <v>25</v>
      </c>
      <c r="D2204" s="381">
        <v>27</v>
      </c>
      <c r="E2204" s="381" t="s">
        <v>8451</v>
      </c>
      <c r="F2204" s="381" t="s">
        <v>8450</v>
      </c>
      <c r="G2204" s="381" t="s">
        <v>8445</v>
      </c>
      <c r="H2204" s="381">
        <v>68600</v>
      </c>
      <c r="I2204" s="381">
        <v>28000</v>
      </c>
      <c r="J2204" s="381">
        <v>32000</v>
      </c>
      <c r="K2204" s="381">
        <v>36000</v>
      </c>
      <c r="L2204" s="381">
        <v>40000</v>
      </c>
      <c r="M2204" s="381">
        <v>43200</v>
      </c>
      <c r="N2204" s="381">
        <v>46400</v>
      </c>
      <c r="O2204" s="381">
        <v>49600</v>
      </c>
      <c r="P2204" s="381">
        <v>52800</v>
      </c>
      <c r="Q2204" s="381">
        <v>16800</v>
      </c>
      <c r="R2204" s="381">
        <v>19200</v>
      </c>
      <c r="S2204" s="381">
        <v>21600</v>
      </c>
      <c r="T2204" s="381">
        <v>24600</v>
      </c>
      <c r="U2204" s="381">
        <v>28780</v>
      </c>
      <c r="V2204" s="381">
        <v>32960</v>
      </c>
      <c r="W2204" s="381">
        <v>37140</v>
      </c>
      <c r="X2204" s="381">
        <v>41320</v>
      </c>
      <c r="Y2204" s="381">
        <v>44800</v>
      </c>
      <c r="Z2204" s="381">
        <v>51200</v>
      </c>
      <c r="AA2204" s="381">
        <v>57600</v>
      </c>
      <c r="AB2204" s="381">
        <v>64000</v>
      </c>
      <c r="AC2204" s="381">
        <v>69150</v>
      </c>
      <c r="AD2204" s="381">
        <v>74250</v>
      </c>
      <c r="AE2204" s="381">
        <v>79400</v>
      </c>
      <c r="AF2204" s="381">
        <v>84500</v>
      </c>
      <c r="AG2204" s="381">
        <v>2600</v>
      </c>
      <c r="AH2204" s="381" t="s">
        <v>8530</v>
      </c>
      <c r="AI2204" s="381" t="s">
        <v>8443</v>
      </c>
      <c r="AJ2204" s="381">
        <v>1</v>
      </c>
    </row>
    <row r="2205" spans="1:36">
      <c r="A2205" s="381" t="s">
        <v>558</v>
      </c>
      <c r="B2205" s="381" t="s">
        <v>8529</v>
      </c>
      <c r="C2205" s="381">
        <v>25</v>
      </c>
      <c r="D2205" s="381">
        <v>27</v>
      </c>
      <c r="E2205" s="381" t="s">
        <v>8451</v>
      </c>
      <c r="F2205" s="381" t="s">
        <v>8450</v>
      </c>
      <c r="G2205" s="381" t="s">
        <v>8445</v>
      </c>
      <c r="H2205" s="381">
        <v>68600</v>
      </c>
      <c r="I2205" s="381">
        <v>28000</v>
      </c>
      <c r="J2205" s="381">
        <v>32000</v>
      </c>
      <c r="K2205" s="381">
        <v>36000</v>
      </c>
      <c r="L2205" s="381">
        <v>40000</v>
      </c>
      <c r="M2205" s="381">
        <v>43200</v>
      </c>
      <c r="N2205" s="381">
        <v>46400</v>
      </c>
      <c r="O2205" s="381">
        <v>49600</v>
      </c>
      <c r="P2205" s="381">
        <v>52800</v>
      </c>
      <c r="Q2205" s="381">
        <v>16800</v>
      </c>
      <c r="R2205" s="381">
        <v>19200</v>
      </c>
      <c r="S2205" s="381">
        <v>21600</v>
      </c>
      <c r="T2205" s="381">
        <v>24600</v>
      </c>
      <c r="U2205" s="381">
        <v>28780</v>
      </c>
      <c r="V2205" s="381">
        <v>32960</v>
      </c>
      <c r="W2205" s="381">
        <v>37140</v>
      </c>
      <c r="X2205" s="381">
        <v>41320</v>
      </c>
      <c r="Y2205" s="381">
        <v>44800</v>
      </c>
      <c r="Z2205" s="381">
        <v>51200</v>
      </c>
      <c r="AA2205" s="381">
        <v>57600</v>
      </c>
      <c r="AB2205" s="381">
        <v>64000</v>
      </c>
      <c r="AC2205" s="381">
        <v>69150</v>
      </c>
      <c r="AD2205" s="381">
        <v>74250</v>
      </c>
      <c r="AE2205" s="381">
        <v>79400</v>
      </c>
      <c r="AF2205" s="381">
        <v>84500</v>
      </c>
      <c r="AG2205" s="381">
        <v>2600</v>
      </c>
      <c r="AH2205" s="381" t="s">
        <v>8528</v>
      </c>
      <c r="AI2205" s="381" t="s">
        <v>8443</v>
      </c>
      <c r="AJ2205" s="381">
        <v>1</v>
      </c>
    </row>
    <row r="2206" spans="1:36">
      <c r="A2206" s="381" t="s">
        <v>558</v>
      </c>
      <c r="B2206" s="381" t="s">
        <v>8527</v>
      </c>
      <c r="C2206" s="381">
        <v>25</v>
      </c>
      <c r="D2206" s="381">
        <v>27</v>
      </c>
      <c r="E2206" s="381" t="s">
        <v>8447</v>
      </c>
      <c r="F2206" s="381" t="s">
        <v>8446</v>
      </c>
      <c r="G2206" s="381" t="s">
        <v>8445</v>
      </c>
      <c r="H2206" s="381">
        <v>85700</v>
      </c>
      <c r="I2206" s="381">
        <v>30000</v>
      </c>
      <c r="J2206" s="381">
        <v>34300</v>
      </c>
      <c r="K2206" s="381">
        <v>38600</v>
      </c>
      <c r="L2206" s="381">
        <v>42850</v>
      </c>
      <c r="M2206" s="381">
        <v>46300</v>
      </c>
      <c r="N2206" s="381">
        <v>49750</v>
      </c>
      <c r="O2206" s="381">
        <v>53150</v>
      </c>
      <c r="P2206" s="381">
        <v>56600</v>
      </c>
      <c r="Q2206" s="381">
        <v>18000</v>
      </c>
      <c r="R2206" s="381">
        <v>20600</v>
      </c>
      <c r="S2206" s="381">
        <v>23150</v>
      </c>
      <c r="T2206" s="381">
        <v>25700</v>
      </c>
      <c r="U2206" s="381">
        <v>28780</v>
      </c>
      <c r="V2206" s="381">
        <v>32960</v>
      </c>
      <c r="W2206" s="381">
        <v>37140</v>
      </c>
      <c r="X2206" s="381">
        <v>41320</v>
      </c>
      <c r="Y2206" s="381">
        <v>47600</v>
      </c>
      <c r="Z2206" s="381">
        <v>54400</v>
      </c>
      <c r="AA2206" s="381">
        <v>61200</v>
      </c>
      <c r="AB2206" s="381">
        <v>68000</v>
      </c>
      <c r="AC2206" s="381">
        <v>73450</v>
      </c>
      <c r="AD2206" s="381">
        <v>78900</v>
      </c>
      <c r="AE2206" s="381">
        <v>84350</v>
      </c>
      <c r="AF2206" s="381">
        <v>89800</v>
      </c>
      <c r="AG2206" s="381">
        <v>9240</v>
      </c>
      <c r="AH2206" s="381" t="s">
        <v>2183</v>
      </c>
      <c r="AI2206" s="381" t="s">
        <v>8443</v>
      </c>
      <c r="AJ2206" s="381">
        <v>1</v>
      </c>
    </row>
    <row r="2207" spans="1:36">
      <c r="A2207" s="381" t="s">
        <v>558</v>
      </c>
      <c r="B2207" s="381" t="s">
        <v>8526</v>
      </c>
      <c r="C2207" s="381">
        <v>25</v>
      </c>
      <c r="D2207" s="381">
        <v>27</v>
      </c>
      <c r="E2207" s="381" t="s">
        <v>8462</v>
      </c>
      <c r="F2207" s="381" t="s">
        <v>8461</v>
      </c>
      <c r="G2207" s="381" t="s">
        <v>8445</v>
      </c>
      <c r="H2207" s="381">
        <v>75600</v>
      </c>
      <c r="I2207" s="381">
        <v>28000</v>
      </c>
      <c r="J2207" s="381">
        <v>32000</v>
      </c>
      <c r="K2207" s="381">
        <v>36000</v>
      </c>
      <c r="L2207" s="381">
        <v>40000</v>
      </c>
      <c r="M2207" s="381">
        <v>43200</v>
      </c>
      <c r="N2207" s="381">
        <v>46400</v>
      </c>
      <c r="O2207" s="381">
        <v>49600</v>
      </c>
      <c r="P2207" s="381">
        <v>52800</v>
      </c>
      <c r="Q2207" s="381">
        <v>16800</v>
      </c>
      <c r="R2207" s="381">
        <v>19200</v>
      </c>
      <c r="S2207" s="381">
        <v>21600</v>
      </c>
      <c r="T2207" s="381">
        <v>24600</v>
      </c>
      <c r="U2207" s="381">
        <v>28780</v>
      </c>
      <c r="V2207" s="381">
        <v>32960</v>
      </c>
      <c r="W2207" s="381">
        <v>37140</v>
      </c>
      <c r="X2207" s="381">
        <v>41320</v>
      </c>
      <c r="Y2207" s="381">
        <v>44800</v>
      </c>
      <c r="Z2207" s="381">
        <v>51200</v>
      </c>
      <c r="AA2207" s="381">
        <v>57600</v>
      </c>
      <c r="AB2207" s="381">
        <v>64000</v>
      </c>
      <c r="AC2207" s="381">
        <v>69150</v>
      </c>
      <c r="AD2207" s="381">
        <v>74250</v>
      </c>
      <c r="AE2207" s="381">
        <v>79400</v>
      </c>
      <c r="AF2207" s="381">
        <v>84500</v>
      </c>
      <c r="AG2207" s="381">
        <v>9999</v>
      </c>
      <c r="AH2207" s="381" t="s">
        <v>2543</v>
      </c>
      <c r="AI2207" s="381" t="s">
        <v>8443</v>
      </c>
      <c r="AJ2207" s="381">
        <v>1</v>
      </c>
    </row>
    <row r="2208" spans="1:36">
      <c r="A2208" s="381" t="s">
        <v>558</v>
      </c>
      <c r="B2208" s="381" t="s">
        <v>8525</v>
      </c>
      <c r="C2208" s="381">
        <v>25</v>
      </c>
      <c r="D2208" s="381">
        <v>27</v>
      </c>
      <c r="E2208" s="381" t="s">
        <v>8468</v>
      </c>
      <c r="F2208" s="381" t="s">
        <v>8467</v>
      </c>
      <c r="G2208" s="381" t="s">
        <v>8445</v>
      </c>
      <c r="H2208" s="381">
        <v>120200</v>
      </c>
      <c r="I2208" s="381">
        <v>38100</v>
      </c>
      <c r="J2208" s="381">
        <v>43550</v>
      </c>
      <c r="K2208" s="381">
        <v>49000</v>
      </c>
      <c r="L2208" s="381">
        <v>54400</v>
      </c>
      <c r="M2208" s="381">
        <v>58800</v>
      </c>
      <c r="N2208" s="381">
        <v>63150</v>
      </c>
      <c r="O2208" s="381">
        <v>67500</v>
      </c>
      <c r="P2208" s="381">
        <v>71850</v>
      </c>
      <c r="Q2208" s="381">
        <v>22900</v>
      </c>
      <c r="R2208" s="381">
        <v>26150</v>
      </c>
      <c r="S2208" s="381">
        <v>29400</v>
      </c>
      <c r="T2208" s="381">
        <v>32650</v>
      </c>
      <c r="U2208" s="381">
        <v>35300</v>
      </c>
      <c r="V2208" s="381">
        <v>37900</v>
      </c>
      <c r="W2208" s="381">
        <v>40500</v>
      </c>
      <c r="X2208" s="381">
        <v>43100</v>
      </c>
      <c r="Y2208" s="381">
        <v>47600</v>
      </c>
      <c r="Z2208" s="381">
        <v>54400</v>
      </c>
      <c r="AA2208" s="381">
        <v>61200</v>
      </c>
      <c r="AB2208" s="381">
        <v>68000</v>
      </c>
      <c r="AC2208" s="381">
        <v>73450</v>
      </c>
      <c r="AD2208" s="381">
        <v>78900</v>
      </c>
      <c r="AE2208" s="381">
        <v>84350</v>
      </c>
      <c r="AF2208" s="381">
        <v>89800</v>
      </c>
      <c r="AG2208" s="381">
        <v>1120</v>
      </c>
      <c r="AH2208" s="381" t="s">
        <v>8524</v>
      </c>
      <c r="AI2208" s="381" t="s">
        <v>8443</v>
      </c>
      <c r="AJ2208" s="381">
        <v>1</v>
      </c>
    </row>
    <row r="2209" spans="1:36">
      <c r="A2209" s="381" t="s">
        <v>558</v>
      </c>
      <c r="B2209" s="381" t="s">
        <v>8523</v>
      </c>
      <c r="C2209" s="381">
        <v>25</v>
      </c>
      <c r="D2209" s="381">
        <v>27</v>
      </c>
      <c r="E2209" s="381" t="s">
        <v>8447</v>
      </c>
      <c r="F2209" s="381" t="s">
        <v>8446</v>
      </c>
      <c r="G2209" s="381" t="s">
        <v>8445</v>
      </c>
      <c r="H2209" s="381">
        <v>85700</v>
      </c>
      <c r="I2209" s="381">
        <v>30000</v>
      </c>
      <c r="J2209" s="381">
        <v>34300</v>
      </c>
      <c r="K2209" s="381">
        <v>38600</v>
      </c>
      <c r="L2209" s="381">
        <v>42850</v>
      </c>
      <c r="M2209" s="381">
        <v>46300</v>
      </c>
      <c r="N2209" s="381">
        <v>49750</v>
      </c>
      <c r="O2209" s="381">
        <v>53150</v>
      </c>
      <c r="P2209" s="381">
        <v>56600</v>
      </c>
      <c r="Q2209" s="381">
        <v>18000</v>
      </c>
      <c r="R2209" s="381">
        <v>20600</v>
      </c>
      <c r="S2209" s="381">
        <v>23150</v>
      </c>
      <c r="T2209" s="381">
        <v>25700</v>
      </c>
      <c r="U2209" s="381">
        <v>28780</v>
      </c>
      <c r="V2209" s="381">
        <v>32960</v>
      </c>
      <c r="W2209" s="381">
        <v>37140</v>
      </c>
      <c r="X2209" s="381">
        <v>41320</v>
      </c>
      <c r="Y2209" s="381">
        <v>47600</v>
      </c>
      <c r="Z2209" s="381">
        <v>54400</v>
      </c>
      <c r="AA2209" s="381">
        <v>61200</v>
      </c>
      <c r="AB2209" s="381">
        <v>68000</v>
      </c>
      <c r="AC2209" s="381">
        <v>73450</v>
      </c>
      <c r="AD2209" s="381">
        <v>78900</v>
      </c>
      <c r="AE2209" s="381">
        <v>84350</v>
      </c>
      <c r="AF2209" s="381">
        <v>89800</v>
      </c>
      <c r="AG2209" s="381">
        <v>9240</v>
      </c>
      <c r="AH2209" s="381" t="s">
        <v>8522</v>
      </c>
      <c r="AI2209" s="381" t="s">
        <v>8443</v>
      </c>
      <c r="AJ2209" s="381">
        <v>1</v>
      </c>
    </row>
    <row r="2210" spans="1:36">
      <c r="A2210" s="381" t="s">
        <v>558</v>
      </c>
      <c r="B2210" s="381" t="s">
        <v>8521</v>
      </c>
      <c r="C2210" s="381">
        <v>25</v>
      </c>
      <c r="D2210" s="381">
        <v>27</v>
      </c>
      <c r="E2210" s="381" t="s">
        <v>8468</v>
      </c>
      <c r="F2210" s="381" t="s">
        <v>8467</v>
      </c>
      <c r="G2210" s="381" t="s">
        <v>8445</v>
      </c>
      <c r="H2210" s="381">
        <v>120200</v>
      </c>
      <c r="I2210" s="381">
        <v>38100</v>
      </c>
      <c r="J2210" s="381">
        <v>43550</v>
      </c>
      <c r="K2210" s="381">
        <v>49000</v>
      </c>
      <c r="L2210" s="381">
        <v>54400</v>
      </c>
      <c r="M2210" s="381">
        <v>58800</v>
      </c>
      <c r="N2210" s="381">
        <v>63150</v>
      </c>
      <c r="O2210" s="381">
        <v>67500</v>
      </c>
      <c r="P2210" s="381">
        <v>71850</v>
      </c>
      <c r="Q2210" s="381">
        <v>22900</v>
      </c>
      <c r="R2210" s="381">
        <v>26150</v>
      </c>
      <c r="S2210" s="381">
        <v>29400</v>
      </c>
      <c r="T2210" s="381">
        <v>32650</v>
      </c>
      <c r="U2210" s="381">
        <v>35300</v>
      </c>
      <c r="V2210" s="381">
        <v>37900</v>
      </c>
      <c r="W2210" s="381">
        <v>40500</v>
      </c>
      <c r="X2210" s="381">
        <v>43100</v>
      </c>
      <c r="Y2210" s="381">
        <v>47600</v>
      </c>
      <c r="Z2210" s="381">
        <v>54400</v>
      </c>
      <c r="AA2210" s="381">
        <v>61200</v>
      </c>
      <c r="AB2210" s="381">
        <v>68000</v>
      </c>
      <c r="AC2210" s="381">
        <v>73450</v>
      </c>
      <c r="AD2210" s="381">
        <v>78900</v>
      </c>
      <c r="AE2210" s="381">
        <v>84350</v>
      </c>
      <c r="AF2210" s="381">
        <v>89800</v>
      </c>
      <c r="AG2210" s="381">
        <v>1120</v>
      </c>
      <c r="AH2210" s="381" t="s">
        <v>8520</v>
      </c>
      <c r="AI2210" s="381" t="s">
        <v>8443</v>
      </c>
      <c r="AJ2210" s="381">
        <v>1</v>
      </c>
    </row>
    <row r="2211" spans="1:36">
      <c r="A2211" s="381" t="s">
        <v>558</v>
      </c>
      <c r="B2211" s="381" t="s">
        <v>8519</v>
      </c>
      <c r="C2211" s="381">
        <v>25</v>
      </c>
      <c r="D2211" s="381">
        <v>27</v>
      </c>
      <c r="E2211" s="381" t="s">
        <v>8462</v>
      </c>
      <c r="F2211" s="381" t="s">
        <v>8461</v>
      </c>
      <c r="G2211" s="381" t="s">
        <v>8445</v>
      </c>
      <c r="H2211" s="381">
        <v>75600</v>
      </c>
      <c r="I2211" s="381">
        <v>28000</v>
      </c>
      <c r="J2211" s="381">
        <v>32000</v>
      </c>
      <c r="K2211" s="381">
        <v>36000</v>
      </c>
      <c r="L2211" s="381">
        <v>40000</v>
      </c>
      <c r="M2211" s="381">
        <v>43200</v>
      </c>
      <c r="N2211" s="381">
        <v>46400</v>
      </c>
      <c r="O2211" s="381">
        <v>49600</v>
      </c>
      <c r="P2211" s="381">
        <v>52800</v>
      </c>
      <c r="Q2211" s="381">
        <v>16800</v>
      </c>
      <c r="R2211" s="381">
        <v>19200</v>
      </c>
      <c r="S2211" s="381">
        <v>21600</v>
      </c>
      <c r="T2211" s="381">
        <v>24600</v>
      </c>
      <c r="U2211" s="381">
        <v>28780</v>
      </c>
      <c r="V2211" s="381">
        <v>32960</v>
      </c>
      <c r="W2211" s="381">
        <v>37140</v>
      </c>
      <c r="X2211" s="381">
        <v>41320</v>
      </c>
      <c r="Y2211" s="381">
        <v>44800</v>
      </c>
      <c r="Z2211" s="381">
        <v>51200</v>
      </c>
      <c r="AA2211" s="381">
        <v>57600</v>
      </c>
      <c r="AB2211" s="381">
        <v>64000</v>
      </c>
      <c r="AC2211" s="381">
        <v>69150</v>
      </c>
      <c r="AD2211" s="381">
        <v>74250</v>
      </c>
      <c r="AE2211" s="381">
        <v>79400</v>
      </c>
      <c r="AF2211" s="381">
        <v>84500</v>
      </c>
      <c r="AG2211" s="381">
        <v>9999</v>
      </c>
      <c r="AH2211" s="381" t="s">
        <v>8518</v>
      </c>
      <c r="AI2211" s="381" t="s">
        <v>8443</v>
      </c>
      <c r="AJ2211" s="381">
        <v>1</v>
      </c>
    </row>
    <row r="2212" spans="1:36">
      <c r="A2212" s="381" t="s">
        <v>558</v>
      </c>
      <c r="B2212" s="381" t="s">
        <v>8517</v>
      </c>
      <c r="C2212" s="381">
        <v>25</v>
      </c>
      <c r="D2212" s="381">
        <v>27</v>
      </c>
      <c r="E2212" s="381" t="s">
        <v>8468</v>
      </c>
      <c r="F2212" s="381" t="s">
        <v>8467</v>
      </c>
      <c r="G2212" s="381" t="s">
        <v>8445</v>
      </c>
      <c r="H2212" s="381">
        <v>120200</v>
      </c>
      <c r="I2212" s="381">
        <v>38100</v>
      </c>
      <c r="J2212" s="381">
        <v>43550</v>
      </c>
      <c r="K2212" s="381">
        <v>49000</v>
      </c>
      <c r="L2212" s="381">
        <v>54400</v>
      </c>
      <c r="M2212" s="381">
        <v>58800</v>
      </c>
      <c r="N2212" s="381">
        <v>63150</v>
      </c>
      <c r="O2212" s="381">
        <v>67500</v>
      </c>
      <c r="P2212" s="381">
        <v>71850</v>
      </c>
      <c r="Q2212" s="381">
        <v>22900</v>
      </c>
      <c r="R2212" s="381">
        <v>26150</v>
      </c>
      <c r="S2212" s="381">
        <v>29400</v>
      </c>
      <c r="T2212" s="381">
        <v>32650</v>
      </c>
      <c r="U2212" s="381">
        <v>35300</v>
      </c>
      <c r="V2212" s="381">
        <v>37900</v>
      </c>
      <c r="W2212" s="381">
        <v>40500</v>
      </c>
      <c r="X2212" s="381">
        <v>43100</v>
      </c>
      <c r="Y2212" s="381">
        <v>47600</v>
      </c>
      <c r="Z2212" s="381">
        <v>54400</v>
      </c>
      <c r="AA2212" s="381">
        <v>61200</v>
      </c>
      <c r="AB2212" s="381">
        <v>68000</v>
      </c>
      <c r="AC2212" s="381">
        <v>73450</v>
      </c>
      <c r="AD2212" s="381">
        <v>78900</v>
      </c>
      <c r="AE2212" s="381">
        <v>84350</v>
      </c>
      <c r="AF2212" s="381">
        <v>89800</v>
      </c>
      <c r="AG2212" s="381">
        <v>1120</v>
      </c>
      <c r="AH2212" s="381" t="s">
        <v>6495</v>
      </c>
      <c r="AI2212" s="381" t="s">
        <v>8443</v>
      </c>
      <c r="AJ2212" s="381">
        <v>1</v>
      </c>
    </row>
    <row r="2213" spans="1:36">
      <c r="A2213" s="381" t="s">
        <v>558</v>
      </c>
      <c r="B2213" s="381" t="s">
        <v>8516</v>
      </c>
      <c r="C2213" s="381">
        <v>25</v>
      </c>
      <c r="D2213" s="381">
        <v>27</v>
      </c>
      <c r="E2213" s="381" t="s">
        <v>8447</v>
      </c>
      <c r="F2213" s="381" t="s">
        <v>8446</v>
      </c>
      <c r="G2213" s="381" t="s">
        <v>8445</v>
      </c>
      <c r="H2213" s="381">
        <v>85700</v>
      </c>
      <c r="I2213" s="381">
        <v>30000</v>
      </c>
      <c r="J2213" s="381">
        <v>34300</v>
      </c>
      <c r="K2213" s="381">
        <v>38600</v>
      </c>
      <c r="L2213" s="381">
        <v>42850</v>
      </c>
      <c r="M2213" s="381">
        <v>46300</v>
      </c>
      <c r="N2213" s="381">
        <v>49750</v>
      </c>
      <c r="O2213" s="381">
        <v>53150</v>
      </c>
      <c r="P2213" s="381">
        <v>56600</v>
      </c>
      <c r="Q2213" s="381">
        <v>18000</v>
      </c>
      <c r="R2213" s="381">
        <v>20600</v>
      </c>
      <c r="S2213" s="381">
        <v>23150</v>
      </c>
      <c r="T2213" s="381">
        <v>25700</v>
      </c>
      <c r="U2213" s="381">
        <v>28780</v>
      </c>
      <c r="V2213" s="381">
        <v>32960</v>
      </c>
      <c r="W2213" s="381">
        <v>37140</v>
      </c>
      <c r="X2213" s="381">
        <v>41320</v>
      </c>
      <c r="Y2213" s="381">
        <v>47600</v>
      </c>
      <c r="Z2213" s="381">
        <v>54400</v>
      </c>
      <c r="AA2213" s="381">
        <v>61200</v>
      </c>
      <c r="AB2213" s="381">
        <v>68000</v>
      </c>
      <c r="AC2213" s="381">
        <v>73450</v>
      </c>
      <c r="AD2213" s="381">
        <v>78900</v>
      </c>
      <c r="AE2213" s="381">
        <v>84350</v>
      </c>
      <c r="AF2213" s="381">
        <v>89800</v>
      </c>
      <c r="AG2213" s="381">
        <v>9240</v>
      </c>
      <c r="AH2213" s="381" t="s">
        <v>2621</v>
      </c>
      <c r="AI2213" s="381" t="s">
        <v>8443</v>
      </c>
      <c r="AJ2213" s="381">
        <v>1</v>
      </c>
    </row>
    <row r="2214" spans="1:36">
      <c r="A2214" s="381" t="s">
        <v>558</v>
      </c>
      <c r="B2214" s="381" t="s">
        <v>8515</v>
      </c>
      <c r="C2214" s="381">
        <v>25</v>
      </c>
      <c r="D2214" s="381">
        <v>27</v>
      </c>
      <c r="E2214" s="381" t="s">
        <v>8451</v>
      </c>
      <c r="F2214" s="381" t="s">
        <v>8450</v>
      </c>
      <c r="G2214" s="381" t="s">
        <v>8445</v>
      </c>
      <c r="H2214" s="381">
        <v>68600</v>
      </c>
      <c r="I2214" s="381">
        <v>28000</v>
      </c>
      <c r="J2214" s="381">
        <v>32000</v>
      </c>
      <c r="K2214" s="381">
        <v>36000</v>
      </c>
      <c r="L2214" s="381">
        <v>40000</v>
      </c>
      <c r="M2214" s="381">
        <v>43200</v>
      </c>
      <c r="N2214" s="381">
        <v>46400</v>
      </c>
      <c r="O2214" s="381">
        <v>49600</v>
      </c>
      <c r="P2214" s="381">
        <v>52800</v>
      </c>
      <c r="Q2214" s="381">
        <v>16800</v>
      </c>
      <c r="R2214" s="381">
        <v>19200</v>
      </c>
      <c r="S2214" s="381">
        <v>21600</v>
      </c>
      <c r="T2214" s="381">
        <v>24600</v>
      </c>
      <c r="U2214" s="381">
        <v>28780</v>
      </c>
      <c r="V2214" s="381">
        <v>32960</v>
      </c>
      <c r="W2214" s="381">
        <v>37140</v>
      </c>
      <c r="X2214" s="381">
        <v>41320</v>
      </c>
      <c r="Y2214" s="381">
        <v>44800</v>
      </c>
      <c r="Z2214" s="381">
        <v>51200</v>
      </c>
      <c r="AA2214" s="381">
        <v>57600</v>
      </c>
      <c r="AB2214" s="381">
        <v>64000</v>
      </c>
      <c r="AC2214" s="381">
        <v>69150</v>
      </c>
      <c r="AD2214" s="381">
        <v>74250</v>
      </c>
      <c r="AE2214" s="381">
        <v>79400</v>
      </c>
      <c r="AF2214" s="381">
        <v>84500</v>
      </c>
      <c r="AG2214" s="381">
        <v>2600</v>
      </c>
      <c r="AH2214" s="381" t="s">
        <v>8514</v>
      </c>
      <c r="AI2214" s="381" t="s">
        <v>8443</v>
      </c>
      <c r="AJ2214" s="381">
        <v>1</v>
      </c>
    </row>
    <row r="2215" spans="1:36">
      <c r="A2215" s="381" t="s">
        <v>558</v>
      </c>
      <c r="B2215" s="381" t="s">
        <v>8513</v>
      </c>
      <c r="C2215" s="381">
        <v>25</v>
      </c>
      <c r="D2215" s="381">
        <v>27</v>
      </c>
      <c r="E2215" s="381" t="s">
        <v>8451</v>
      </c>
      <c r="F2215" s="381" t="s">
        <v>8450</v>
      </c>
      <c r="G2215" s="381" t="s">
        <v>8445</v>
      </c>
      <c r="H2215" s="381">
        <v>68600</v>
      </c>
      <c r="I2215" s="381">
        <v>28000</v>
      </c>
      <c r="J2215" s="381">
        <v>32000</v>
      </c>
      <c r="K2215" s="381">
        <v>36000</v>
      </c>
      <c r="L2215" s="381">
        <v>40000</v>
      </c>
      <c r="M2215" s="381">
        <v>43200</v>
      </c>
      <c r="N2215" s="381">
        <v>46400</v>
      </c>
      <c r="O2215" s="381">
        <v>49600</v>
      </c>
      <c r="P2215" s="381">
        <v>52800</v>
      </c>
      <c r="Q2215" s="381">
        <v>16800</v>
      </c>
      <c r="R2215" s="381">
        <v>19200</v>
      </c>
      <c r="S2215" s="381">
        <v>21600</v>
      </c>
      <c r="T2215" s="381">
        <v>24600</v>
      </c>
      <c r="U2215" s="381">
        <v>28780</v>
      </c>
      <c r="V2215" s="381">
        <v>32960</v>
      </c>
      <c r="W2215" s="381">
        <v>37140</v>
      </c>
      <c r="X2215" s="381">
        <v>41320</v>
      </c>
      <c r="Y2215" s="381">
        <v>44800</v>
      </c>
      <c r="Z2215" s="381">
        <v>51200</v>
      </c>
      <c r="AA2215" s="381">
        <v>57600</v>
      </c>
      <c r="AB2215" s="381">
        <v>64000</v>
      </c>
      <c r="AC2215" s="381">
        <v>69150</v>
      </c>
      <c r="AD2215" s="381">
        <v>74250</v>
      </c>
      <c r="AE2215" s="381">
        <v>79400</v>
      </c>
      <c r="AF2215" s="381">
        <v>84500</v>
      </c>
      <c r="AG2215" s="381">
        <v>2600</v>
      </c>
      <c r="AH2215" s="381" t="s">
        <v>2451</v>
      </c>
      <c r="AI2215" s="381" t="s">
        <v>8443</v>
      </c>
      <c r="AJ2215" s="381">
        <v>1</v>
      </c>
    </row>
    <row r="2216" spans="1:36">
      <c r="A2216" s="381" t="s">
        <v>558</v>
      </c>
      <c r="B2216" s="381" t="s">
        <v>8512</v>
      </c>
      <c r="C2216" s="381">
        <v>25</v>
      </c>
      <c r="D2216" s="381">
        <v>27</v>
      </c>
      <c r="E2216" s="381" t="s">
        <v>8468</v>
      </c>
      <c r="F2216" s="381" t="s">
        <v>8467</v>
      </c>
      <c r="G2216" s="381" t="s">
        <v>8445</v>
      </c>
      <c r="H2216" s="381">
        <v>120200</v>
      </c>
      <c r="I2216" s="381">
        <v>38100</v>
      </c>
      <c r="J2216" s="381">
        <v>43550</v>
      </c>
      <c r="K2216" s="381">
        <v>49000</v>
      </c>
      <c r="L2216" s="381">
        <v>54400</v>
      </c>
      <c r="M2216" s="381">
        <v>58800</v>
      </c>
      <c r="N2216" s="381">
        <v>63150</v>
      </c>
      <c r="O2216" s="381">
        <v>67500</v>
      </c>
      <c r="P2216" s="381">
        <v>71850</v>
      </c>
      <c r="Q2216" s="381">
        <v>22900</v>
      </c>
      <c r="R2216" s="381">
        <v>26150</v>
      </c>
      <c r="S2216" s="381">
        <v>29400</v>
      </c>
      <c r="T2216" s="381">
        <v>32650</v>
      </c>
      <c r="U2216" s="381">
        <v>35300</v>
      </c>
      <c r="V2216" s="381">
        <v>37900</v>
      </c>
      <c r="W2216" s="381">
        <v>40500</v>
      </c>
      <c r="X2216" s="381">
        <v>43100</v>
      </c>
      <c r="Y2216" s="381">
        <v>47600</v>
      </c>
      <c r="Z2216" s="381">
        <v>54400</v>
      </c>
      <c r="AA2216" s="381">
        <v>61200</v>
      </c>
      <c r="AB2216" s="381">
        <v>68000</v>
      </c>
      <c r="AC2216" s="381">
        <v>73450</v>
      </c>
      <c r="AD2216" s="381">
        <v>78900</v>
      </c>
      <c r="AE2216" s="381">
        <v>84350</v>
      </c>
      <c r="AF2216" s="381">
        <v>89800</v>
      </c>
      <c r="AG2216" s="381">
        <v>1120</v>
      </c>
      <c r="AH2216" s="381" t="s">
        <v>2274</v>
      </c>
      <c r="AI2216" s="381" t="s">
        <v>8443</v>
      </c>
      <c r="AJ2216" s="381">
        <v>1</v>
      </c>
    </row>
    <row r="2217" spans="1:36">
      <c r="A2217" s="381" t="s">
        <v>558</v>
      </c>
      <c r="B2217" s="381" t="s">
        <v>8511</v>
      </c>
      <c r="C2217" s="381">
        <v>25</v>
      </c>
      <c r="D2217" s="381">
        <v>27</v>
      </c>
      <c r="E2217" s="381" t="s">
        <v>8468</v>
      </c>
      <c r="F2217" s="381" t="s">
        <v>8467</v>
      </c>
      <c r="G2217" s="381" t="s">
        <v>8445</v>
      </c>
      <c r="H2217" s="381">
        <v>120200</v>
      </c>
      <c r="I2217" s="381">
        <v>38100</v>
      </c>
      <c r="J2217" s="381">
        <v>43550</v>
      </c>
      <c r="K2217" s="381">
        <v>49000</v>
      </c>
      <c r="L2217" s="381">
        <v>54400</v>
      </c>
      <c r="M2217" s="381">
        <v>58800</v>
      </c>
      <c r="N2217" s="381">
        <v>63150</v>
      </c>
      <c r="O2217" s="381">
        <v>67500</v>
      </c>
      <c r="P2217" s="381">
        <v>71850</v>
      </c>
      <c r="Q2217" s="381">
        <v>22900</v>
      </c>
      <c r="R2217" s="381">
        <v>26150</v>
      </c>
      <c r="S2217" s="381">
        <v>29400</v>
      </c>
      <c r="T2217" s="381">
        <v>32650</v>
      </c>
      <c r="U2217" s="381">
        <v>35300</v>
      </c>
      <c r="V2217" s="381">
        <v>37900</v>
      </c>
      <c r="W2217" s="381">
        <v>40500</v>
      </c>
      <c r="X2217" s="381">
        <v>43100</v>
      </c>
      <c r="Y2217" s="381">
        <v>47600</v>
      </c>
      <c r="Z2217" s="381">
        <v>54400</v>
      </c>
      <c r="AA2217" s="381">
        <v>61200</v>
      </c>
      <c r="AB2217" s="381">
        <v>68000</v>
      </c>
      <c r="AC2217" s="381">
        <v>73450</v>
      </c>
      <c r="AD2217" s="381">
        <v>78900</v>
      </c>
      <c r="AE2217" s="381">
        <v>84350</v>
      </c>
      <c r="AF2217" s="381">
        <v>89800</v>
      </c>
      <c r="AG2217" s="381">
        <v>1120</v>
      </c>
      <c r="AH2217" s="381" t="s">
        <v>6347</v>
      </c>
      <c r="AI2217" s="381" t="s">
        <v>8443</v>
      </c>
      <c r="AJ2217" s="381">
        <v>1</v>
      </c>
    </row>
    <row r="2218" spans="1:36">
      <c r="A2218" s="381" t="s">
        <v>558</v>
      </c>
      <c r="B2218" s="381" t="s">
        <v>8510</v>
      </c>
      <c r="C2218" s="381">
        <v>25</v>
      </c>
      <c r="D2218" s="381">
        <v>27</v>
      </c>
      <c r="E2218" s="381" t="s">
        <v>8447</v>
      </c>
      <c r="F2218" s="381" t="s">
        <v>8446</v>
      </c>
      <c r="G2218" s="381" t="s">
        <v>8445</v>
      </c>
      <c r="H2218" s="381">
        <v>85700</v>
      </c>
      <c r="I2218" s="381">
        <v>30000</v>
      </c>
      <c r="J2218" s="381">
        <v>34300</v>
      </c>
      <c r="K2218" s="381">
        <v>38600</v>
      </c>
      <c r="L2218" s="381">
        <v>42850</v>
      </c>
      <c r="M2218" s="381">
        <v>46300</v>
      </c>
      <c r="N2218" s="381">
        <v>49750</v>
      </c>
      <c r="O2218" s="381">
        <v>53150</v>
      </c>
      <c r="P2218" s="381">
        <v>56600</v>
      </c>
      <c r="Q2218" s="381">
        <v>18000</v>
      </c>
      <c r="R2218" s="381">
        <v>20600</v>
      </c>
      <c r="S2218" s="381">
        <v>23150</v>
      </c>
      <c r="T2218" s="381">
        <v>25700</v>
      </c>
      <c r="U2218" s="381">
        <v>28780</v>
      </c>
      <c r="V2218" s="381">
        <v>32960</v>
      </c>
      <c r="W2218" s="381">
        <v>37140</v>
      </c>
      <c r="X2218" s="381">
        <v>41320</v>
      </c>
      <c r="Y2218" s="381">
        <v>47600</v>
      </c>
      <c r="Z2218" s="381">
        <v>54400</v>
      </c>
      <c r="AA2218" s="381">
        <v>61200</v>
      </c>
      <c r="AB2218" s="381">
        <v>68000</v>
      </c>
      <c r="AC2218" s="381">
        <v>73450</v>
      </c>
      <c r="AD2218" s="381">
        <v>78900</v>
      </c>
      <c r="AE2218" s="381">
        <v>84350</v>
      </c>
      <c r="AF2218" s="381">
        <v>89800</v>
      </c>
      <c r="AG2218" s="381">
        <v>9240</v>
      </c>
      <c r="AH2218" s="381" t="s">
        <v>8509</v>
      </c>
      <c r="AI2218" s="381" t="s">
        <v>8443</v>
      </c>
      <c r="AJ2218" s="381">
        <v>1</v>
      </c>
    </row>
    <row r="2219" spans="1:36">
      <c r="A2219" s="381" t="s">
        <v>558</v>
      </c>
      <c r="B2219" s="381" t="s">
        <v>8508</v>
      </c>
      <c r="C2219" s="381">
        <v>25</v>
      </c>
      <c r="D2219" s="381">
        <v>27</v>
      </c>
      <c r="E2219" s="381" t="s">
        <v>8468</v>
      </c>
      <c r="F2219" s="381" t="s">
        <v>8467</v>
      </c>
      <c r="G2219" s="381" t="s">
        <v>8445</v>
      </c>
      <c r="H2219" s="381">
        <v>120200</v>
      </c>
      <c r="I2219" s="381">
        <v>38100</v>
      </c>
      <c r="J2219" s="381">
        <v>43550</v>
      </c>
      <c r="K2219" s="381">
        <v>49000</v>
      </c>
      <c r="L2219" s="381">
        <v>54400</v>
      </c>
      <c r="M2219" s="381">
        <v>58800</v>
      </c>
      <c r="N2219" s="381">
        <v>63150</v>
      </c>
      <c r="O2219" s="381">
        <v>67500</v>
      </c>
      <c r="P2219" s="381">
        <v>71850</v>
      </c>
      <c r="Q2219" s="381">
        <v>22900</v>
      </c>
      <c r="R2219" s="381">
        <v>26150</v>
      </c>
      <c r="S2219" s="381">
        <v>29400</v>
      </c>
      <c r="T2219" s="381">
        <v>32650</v>
      </c>
      <c r="U2219" s="381">
        <v>35300</v>
      </c>
      <c r="V2219" s="381">
        <v>37900</v>
      </c>
      <c r="W2219" s="381">
        <v>40500</v>
      </c>
      <c r="X2219" s="381">
        <v>43100</v>
      </c>
      <c r="Y2219" s="381">
        <v>47600</v>
      </c>
      <c r="Z2219" s="381">
        <v>54400</v>
      </c>
      <c r="AA2219" s="381">
        <v>61200</v>
      </c>
      <c r="AB2219" s="381">
        <v>68000</v>
      </c>
      <c r="AC2219" s="381">
        <v>73450</v>
      </c>
      <c r="AD2219" s="381">
        <v>78900</v>
      </c>
      <c r="AE2219" s="381">
        <v>84350</v>
      </c>
      <c r="AF2219" s="381">
        <v>89800</v>
      </c>
      <c r="AG2219" s="381">
        <v>1120</v>
      </c>
      <c r="AH2219" s="381" t="s">
        <v>8507</v>
      </c>
      <c r="AI2219" s="381" t="s">
        <v>8443</v>
      </c>
      <c r="AJ2219" s="381">
        <v>1</v>
      </c>
    </row>
    <row r="2220" spans="1:36">
      <c r="A2220" s="381" t="s">
        <v>558</v>
      </c>
      <c r="B2220" s="381" t="s">
        <v>8506</v>
      </c>
      <c r="C2220" s="381">
        <v>25</v>
      </c>
      <c r="D2220" s="381">
        <v>27</v>
      </c>
      <c r="E2220" s="381" t="s">
        <v>8462</v>
      </c>
      <c r="F2220" s="381" t="s">
        <v>8461</v>
      </c>
      <c r="G2220" s="381" t="s">
        <v>8445</v>
      </c>
      <c r="H2220" s="381">
        <v>75600</v>
      </c>
      <c r="I2220" s="381">
        <v>28000</v>
      </c>
      <c r="J2220" s="381">
        <v>32000</v>
      </c>
      <c r="K2220" s="381">
        <v>36000</v>
      </c>
      <c r="L2220" s="381">
        <v>40000</v>
      </c>
      <c r="M2220" s="381">
        <v>43200</v>
      </c>
      <c r="N2220" s="381">
        <v>46400</v>
      </c>
      <c r="O2220" s="381">
        <v>49600</v>
      </c>
      <c r="P2220" s="381">
        <v>52800</v>
      </c>
      <c r="Q2220" s="381">
        <v>16800</v>
      </c>
      <c r="R2220" s="381">
        <v>19200</v>
      </c>
      <c r="S2220" s="381">
        <v>21600</v>
      </c>
      <c r="T2220" s="381">
        <v>24600</v>
      </c>
      <c r="U2220" s="381">
        <v>28780</v>
      </c>
      <c r="V2220" s="381">
        <v>32960</v>
      </c>
      <c r="W2220" s="381">
        <v>37140</v>
      </c>
      <c r="X2220" s="381">
        <v>41320</v>
      </c>
      <c r="Y2220" s="381">
        <v>44800</v>
      </c>
      <c r="Z2220" s="381">
        <v>51200</v>
      </c>
      <c r="AA2220" s="381">
        <v>57600</v>
      </c>
      <c r="AB2220" s="381">
        <v>64000</v>
      </c>
      <c r="AC2220" s="381">
        <v>69150</v>
      </c>
      <c r="AD2220" s="381">
        <v>74250</v>
      </c>
      <c r="AE2220" s="381">
        <v>79400</v>
      </c>
      <c r="AF2220" s="381">
        <v>84500</v>
      </c>
      <c r="AG2220" s="381">
        <v>9999</v>
      </c>
      <c r="AH2220" s="381" t="s">
        <v>8505</v>
      </c>
      <c r="AI2220" s="381" t="s">
        <v>8443</v>
      </c>
      <c r="AJ2220" s="381">
        <v>1</v>
      </c>
    </row>
    <row r="2221" spans="1:36">
      <c r="A2221" s="381" t="s">
        <v>558</v>
      </c>
      <c r="B2221" s="381" t="s">
        <v>8504</v>
      </c>
      <c r="C2221" s="381">
        <v>25</v>
      </c>
      <c r="D2221" s="381">
        <v>27</v>
      </c>
      <c r="E2221" s="381" t="s">
        <v>8447</v>
      </c>
      <c r="F2221" s="381" t="s">
        <v>8446</v>
      </c>
      <c r="G2221" s="381" t="s">
        <v>8445</v>
      </c>
      <c r="H2221" s="381">
        <v>85700</v>
      </c>
      <c r="I2221" s="381">
        <v>30000</v>
      </c>
      <c r="J2221" s="381">
        <v>34300</v>
      </c>
      <c r="K2221" s="381">
        <v>38600</v>
      </c>
      <c r="L2221" s="381">
        <v>42850</v>
      </c>
      <c r="M2221" s="381">
        <v>46300</v>
      </c>
      <c r="N2221" s="381">
        <v>49750</v>
      </c>
      <c r="O2221" s="381">
        <v>53150</v>
      </c>
      <c r="P2221" s="381">
        <v>56600</v>
      </c>
      <c r="Q2221" s="381">
        <v>18000</v>
      </c>
      <c r="R2221" s="381">
        <v>20600</v>
      </c>
      <c r="S2221" s="381">
        <v>23150</v>
      </c>
      <c r="T2221" s="381">
        <v>25700</v>
      </c>
      <c r="U2221" s="381">
        <v>28780</v>
      </c>
      <c r="V2221" s="381">
        <v>32960</v>
      </c>
      <c r="W2221" s="381">
        <v>37140</v>
      </c>
      <c r="X2221" s="381">
        <v>41320</v>
      </c>
      <c r="Y2221" s="381">
        <v>47600</v>
      </c>
      <c r="Z2221" s="381">
        <v>54400</v>
      </c>
      <c r="AA2221" s="381">
        <v>61200</v>
      </c>
      <c r="AB2221" s="381">
        <v>68000</v>
      </c>
      <c r="AC2221" s="381">
        <v>73450</v>
      </c>
      <c r="AD2221" s="381">
        <v>78900</v>
      </c>
      <c r="AE2221" s="381">
        <v>84350</v>
      </c>
      <c r="AF2221" s="381">
        <v>89800</v>
      </c>
      <c r="AG2221" s="381">
        <v>9240</v>
      </c>
      <c r="AH2221" s="381" t="s">
        <v>8503</v>
      </c>
      <c r="AI2221" s="381" t="s">
        <v>8443</v>
      </c>
      <c r="AJ2221" s="381">
        <v>1</v>
      </c>
    </row>
    <row r="2222" spans="1:36">
      <c r="A2222" s="381" t="s">
        <v>558</v>
      </c>
      <c r="B2222" s="381" t="s">
        <v>8502</v>
      </c>
      <c r="C2222" s="381">
        <v>25</v>
      </c>
      <c r="D2222" s="381">
        <v>27</v>
      </c>
      <c r="E2222" s="381" t="s">
        <v>8447</v>
      </c>
      <c r="F2222" s="381" t="s">
        <v>8446</v>
      </c>
      <c r="G2222" s="381" t="s">
        <v>8445</v>
      </c>
      <c r="H2222" s="381">
        <v>85700</v>
      </c>
      <c r="I2222" s="381">
        <v>30000</v>
      </c>
      <c r="J2222" s="381">
        <v>34300</v>
      </c>
      <c r="K2222" s="381">
        <v>38600</v>
      </c>
      <c r="L2222" s="381">
        <v>42850</v>
      </c>
      <c r="M2222" s="381">
        <v>46300</v>
      </c>
      <c r="N2222" s="381">
        <v>49750</v>
      </c>
      <c r="O2222" s="381">
        <v>53150</v>
      </c>
      <c r="P2222" s="381">
        <v>56600</v>
      </c>
      <c r="Q2222" s="381">
        <v>18000</v>
      </c>
      <c r="R2222" s="381">
        <v>20600</v>
      </c>
      <c r="S2222" s="381">
        <v>23150</v>
      </c>
      <c r="T2222" s="381">
        <v>25700</v>
      </c>
      <c r="U2222" s="381">
        <v>28780</v>
      </c>
      <c r="V2222" s="381">
        <v>32960</v>
      </c>
      <c r="W2222" s="381">
        <v>37140</v>
      </c>
      <c r="X2222" s="381">
        <v>41320</v>
      </c>
      <c r="Y2222" s="381">
        <v>47600</v>
      </c>
      <c r="Z2222" s="381">
        <v>54400</v>
      </c>
      <c r="AA2222" s="381">
        <v>61200</v>
      </c>
      <c r="AB2222" s="381">
        <v>68000</v>
      </c>
      <c r="AC2222" s="381">
        <v>73450</v>
      </c>
      <c r="AD2222" s="381">
        <v>78900</v>
      </c>
      <c r="AE2222" s="381">
        <v>84350</v>
      </c>
      <c r="AF2222" s="381">
        <v>89800</v>
      </c>
      <c r="AG2222" s="381">
        <v>9240</v>
      </c>
      <c r="AH2222" s="381" t="s">
        <v>8501</v>
      </c>
      <c r="AI2222" s="381" t="s">
        <v>8443</v>
      </c>
      <c r="AJ2222" s="381">
        <v>1</v>
      </c>
    </row>
    <row r="2223" spans="1:36">
      <c r="A2223" s="381" t="s">
        <v>558</v>
      </c>
      <c r="B2223" s="381" t="s">
        <v>8500</v>
      </c>
      <c r="C2223" s="381">
        <v>25</v>
      </c>
      <c r="D2223" s="381">
        <v>27</v>
      </c>
      <c r="E2223" s="381" t="s">
        <v>8447</v>
      </c>
      <c r="F2223" s="381" t="s">
        <v>8446</v>
      </c>
      <c r="G2223" s="381" t="s">
        <v>8445</v>
      </c>
      <c r="H2223" s="381">
        <v>85700</v>
      </c>
      <c r="I2223" s="381">
        <v>30000</v>
      </c>
      <c r="J2223" s="381">
        <v>34300</v>
      </c>
      <c r="K2223" s="381">
        <v>38600</v>
      </c>
      <c r="L2223" s="381">
        <v>42850</v>
      </c>
      <c r="M2223" s="381">
        <v>46300</v>
      </c>
      <c r="N2223" s="381">
        <v>49750</v>
      </c>
      <c r="O2223" s="381">
        <v>53150</v>
      </c>
      <c r="P2223" s="381">
        <v>56600</v>
      </c>
      <c r="Q2223" s="381">
        <v>18000</v>
      </c>
      <c r="R2223" s="381">
        <v>20600</v>
      </c>
      <c r="S2223" s="381">
        <v>23150</v>
      </c>
      <c r="T2223" s="381">
        <v>25700</v>
      </c>
      <c r="U2223" s="381">
        <v>28780</v>
      </c>
      <c r="V2223" s="381">
        <v>32960</v>
      </c>
      <c r="W2223" s="381">
        <v>37140</v>
      </c>
      <c r="X2223" s="381">
        <v>41320</v>
      </c>
      <c r="Y2223" s="381">
        <v>47600</v>
      </c>
      <c r="Z2223" s="381">
        <v>54400</v>
      </c>
      <c r="AA2223" s="381">
        <v>61200</v>
      </c>
      <c r="AB2223" s="381">
        <v>68000</v>
      </c>
      <c r="AC2223" s="381">
        <v>73450</v>
      </c>
      <c r="AD2223" s="381">
        <v>78900</v>
      </c>
      <c r="AE2223" s="381">
        <v>84350</v>
      </c>
      <c r="AF2223" s="381">
        <v>89800</v>
      </c>
      <c r="AG2223" s="381">
        <v>9240</v>
      </c>
      <c r="AH2223" s="381" t="s">
        <v>8499</v>
      </c>
      <c r="AI2223" s="381" t="s">
        <v>8443</v>
      </c>
      <c r="AJ2223" s="381">
        <v>1</v>
      </c>
    </row>
    <row r="2224" spans="1:36">
      <c r="A2224" s="381" t="s">
        <v>558</v>
      </c>
      <c r="B2224" s="381" t="s">
        <v>8498</v>
      </c>
      <c r="C2224" s="381">
        <v>25</v>
      </c>
      <c r="D2224" s="381">
        <v>27</v>
      </c>
      <c r="E2224" s="381" t="s">
        <v>8447</v>
      </c>
      <c r="F2224" s="381" t="s">
        <v>8446</v>
      </c>
      <c r="G2224" s="381" t="s">
        <v>8445</v>
      </c>
      <c r="H2224" s="381">
        <v>85700</v>
      </c>
      <c r="I2224" s="381">
        <v>30000</v>
      </c>
      <c r="J2224" s="381">
        <v>34300</v>
      </c>
      <c r="K2224" s="381">
        <v>38600</v>
      </c>
      <c r="L2224" s="381">
        <v>42850</v>
      </c>
      <c r="M2224" s="381">
        <v>46300</v>
      </c>
      <c r="N2224" s="381">
        <v>49750</v>
      </c>
      <c r="O2224" s="381">
        <v>53150</v>
      </c>
      <c r="P2224" s="381">
        <v>56600</v>
      </c>
      <c r="Q2224" s="381">
        <v>18000</v>
      </c>
      <c r="R2224" s="381">
        <v>20600</v>
      </c>
      <c r="S2224" s="381">
        <v>23150</v>
      </c>
      <c r="T2224" s="381">
        <v>25700</v>
      </c>
      <c r="U2224" s="381">
        <v>28780</v>
      </c>
      <c r="V2224" s="381">
        <v>32960</v>
      </c>
      <c r="W2224" s="381">
        <v>37140</v>
      </c>
      <c r="X2224" s="381">
        <v>41320</v>
      </c>
      <c r="Y2224" s="381">
        <v>47600</v>
      </c>
      <c r="Z2224" s="381">
        <v>54400</v>
      </c>
      <c r="AA2224" s="381">
        <v>61200</v>
      </c>
      <c r="AB2224" s="381">
        <v>68000</v>
      </c>
      <c r="AC2224" s="381">
        <v>73450</v>
      </c>
      <c r="AD2224" s="381">
        <v>78900</v>
      </c>
      <c r="AE2224" s="381">
        <v>84350</v>
      </c>
      <c r="AF2224" s="381">
        <v>89800</v>
      </c>
      <c r="AG2224" s="381">
        <v>9240</v>
      </c>
      <c r="AH2224" s="381" t="s">
        <v>8497</v>
      </c>
      <c r="AI2224" s="381" t="s">
        <v>8443</v>
      </c>
      <c r="AJ2224" s="381">
        <v>1</v>
      </c>
    </row>
    <row r="2225" spans="1:36">
      <c r="A2225" s="381" t="s">
        <v>558</v>
      </c>
      <c r="B2225" s="381" t="s">
        <v>8496</v>
      </c>
      <c r="C2225" s="381">
        <v>25</v>
      </c>
      <c r="D2225" s="381">
        <v>27</v>
      </c>
      <c r="E2225" s="381" t="s">
        <v>8447</v>
      </c>
      <c r="F2225" s="381" t="s">
        <v>8446</v>
      </c>
      <c r="G2225" s="381" t="s">
        <v>8445</v>
      </c>
      <c r="H2225" s="381">
        <v>85700</v>
      </c>
      <c r="I2225" s="381">
        <v>30000</v>
      </c>
      <c r="J2225" s="381">
        <v>34300</v>
      </c>
      <c r="K2225" s="381">
        <v>38600</v>
      </c>
      <c r="L2225" s="381">
        <v>42850</v>
      </c>
      <c r="M2225" s="381">
        <v>46300</v>
      </c>
      <c r="N2225" s="381">
        <v>49750</v>
      </c>
      <c r="O2225" s="381">
        <v>53150</v>
      </c>
      <c r="P2225" s="381">
        <v>56600</v>
      </c>
      <c r="Q2225" s="381">
        <v>18000</v>
      </c>
      <c r="R2225" s="381">
        <v>20600</v>
      </c>
      <c r="S2225" s="381">
        <v>23150</v>
      </c>
      <c r="T2225" s="381">
        <v>25700</v>
      </c>
      <c r="U2225" s="381">
        <v>28780</v>
      </c>
      <c r="V2225" s="381">
        <v>32960</v>
      </c>
      <c r="W2225" s="381">
        <v>37140</v>
      </c>
      <c r="X2225" s="381">
        <v>41320</v>
      </c>
      <c r="Y2225" s="381">
        <v>47600</v>
      </c>
      <c r="Z2225" s="381">
        <v>54400</v>
      </c>
      <c r="AA2225" s="381">
        <v>61200</v>
      </c>
      <c r="AB2225" s="381">
        <v>68000</v>
      </c>
      <c r="AC2225" s="381">
        <v>73450</v>
      </c>
      <c r="AD2225" s="381">
        <v>78900</v>
      </c>
      <c r="AE2225" s="381">
        <v>84350</v>
      </c>
      <c r="AF2225" s="381">
        <v>89800</v>
      </c>
      <c r="AG2225" s="381">
        <v>9240</v>
      </c>
      <c r="AH2225" s="381" t="s">
        <v>8495</v>
      </c>
      <c r="AI2225" s="381" t="s">
        <v>8443</v>
      </c>
      <c r="AJ2225" s="381">
        <v>1</v>
      </c>
    </row>
    <row r="2226" spans="1:36">
      <c r="A2226" s="381" t="s">
        <v>558</v>
      </c>
      <c r="B2226" s="381" t="s">
        <v>8494</v>
      </c>
      <c r="C2226" s="381">
        <v>25</v>
      </c>
      <c r="D2226" s="381">
        <v>27</v>
      </c>
      <c r="E2226" s="381" t="s">
        <v>8447</v>
      </c>
      <c r="F2226" s="381" t="s">
        <v>8446</v>
      </c>
      <c r="G2226" s="381" t="s">
        <v>8445</v>
      </c>
      <c r="H2226" s="381">
        <v>85700</v>
      </c>
      <c r="I2226" s="381">
        <v>30000</v>
      </c>
      <c r="J2226" s="381">
        <v>34300</v>
      </c>
      <c r="K2226" s="381">
        <v>38600</v>
      </c>
      <c r="L2226" s="381">
        <v>42850</v>
      </c>
      <c r="M2226" s="381">
        <v>46300</v>
      </c>
      <c r="N2226" s="381">
        <v>49750</v>
      </c>
      <c r="O2226" s="381">
        <v>53150</v>
      </c>
      <c r="P2226" s="381">
        <v>56600</v>
      </c>
      <c r="Q2226" s="381">
        <v>18000</v>
      </c>
      <c r="R2226" s="381">
        <v>20600</v>
      </c>
      <c r="S2226" s="381">
        <v>23150</v>
      </c>
      <c r="T2226" s="381">
        <v>25700</v>
      </c>
      <c r="U2226" s="381">
        <v>28780</v>
      </c>
      <c r="V2226" s="381">
        <v>32960</v>
      </c>
      <c r="W2226" s="381">
        <v>37140</v>
      </c>
      <c r="X2226" s="381">
        <v>41320</v>
      </c>
      <c r="Y2226" s="381">
        <v>47600</v>
      </c>
      <c r="Z2226" s="381">
        <v>54400</v>
      </c>
      <c r="AA2226" s="381">
        <v>61200</v>
      </c>
      <c r="AB2226" s="381">
        <v>68000</v>
      </c>
      <c r="AC2226" s="381">
        <v>73450</v>
      </c>
      <c r="AD2226" s="381">
        <v>78900</v>
      </c>
      <c r="AE2226" s="381">
        <v>84350</v>
      </c>
      <c r="AF2226" s="381">
        <v>89800</v>
      </c>
      <c r="AG2226" s="381">
        <v>9240</v>
      </c>
      <c r="AH2226" s="381" t="s">
        <v>8493</v>
      </c>
      <c r="AI2226" s="381" t="s">
        <v>8443</v>
      </c>
      <c r="AJ2226" s="381">
        <v>1</v>
      </c>
    </row>
    <row r="2227" spans="1:36">
      <c r="A2227" s="381" t="s">
        <v>558</v>
      </c>
      <c r="B2227" s="381" t="s">
        <v>8492</v>
      </c>
      <c r="C2227" s="381">
        <v>25</v>
      </c>
      <c r="D2227" s="381">
        <v>27</v>
      </c>
      <c r="E2227" s="381" t="s">
        <v>8462</v>
      </c>
      <c r="F2227" s="381" t="s">
        <v>8461</v>
      </c>
      <c r="G2227" s="381" t="s">
        <v>8445</v>
      </c>
      <c r="H2227" s="381">
        <v>75600</v>
      </c>
      <c r="I2227" s="381">
        <v>28000</v>
      </c>
      <c r="J2227" s="381">
        <v>32000</v>
      </c>
      <c r="K2227" s="381">
        <v>36000</v>
      </c>
      <c r="L2227" s="381">
        <v>40000</v>
      </c>
      <c r="M2227" s="381">
        <v>43200</v>
      </c>
      <c r="N2227" s="381">
        <v>46400</v>
      </c>
      <c r="O2227" s="381">
        <v>49600</v>
      </c>
      <c r="P2227" s="381">
        <v>52800</v>
      </c>
      <c r="Q2227" s="381">
        <v>16800</v>
      </c>
      <c r="R2227" s="381">
        <v>19200</v>
      </c>
      <c r="S2227" s="381">
        <v>21600</v>
      </c>
      <c r="T2227" s="381">
        <v>24600</v>
      </c>
      <c r="U2227" s="381">
        <v>28780</v>
      </c>
      <c r="V2227" s="381">
        <v>32960</v>
      </c>
      <c r="W2227" s="381">
        <v>37140</v>
      </c>
      <c r="X2227" s="381">
        <v>41320</v>
      </c>
      <c r="Y2227" s="381">
        <v>44800</v>
      </c>
      <c r="Z2227" s="381">
        <v>51200</v>
      </c>
      <c r="AA2227" s="381">
        <v>57600</v>
      </c>
      <c r="AB2227" s="381">
        <v>64000</v>
      </c>
      <c r="AC2227" s="381">
        <v>69150</v>
      </c>
      <c r="AD2227" s="381">
        <v>74250</v>
      </c>
      <c r="AE2227" s="381">
        <v>79400</v>
      </c>
      <c r="AF2227" s="381">
        <v>84500</v>
      </c>
      <c r="AG2227" s="381">
        <v>9999</v>
      </c>
      <c r="AH2227" s="381" t="s">
        <v>8491</v>
      </c>
      <c r="AI2227" s="381" t="s">
        <v>8443</v>
      </c>
      <c r="AJ2227" s="381">
        <v>1</v>
      </c>
    </row>
    <row r="2228" spans="1:36">
      <c r="A2228" s="381" t="s">
        <v>558</v>
      </c>
      <c r="B2228" s="381" t="s">
        <v>8490</v>
      </c>
      <c r="C2228" s="381">
        <v>25</v>
      </c>
      <c r="D2228" s="381">
        <v>27</v>
      </c>
      <c r="E2228" s="381" t="s">
        <v>8462</v>
      </c>
      <c r="F2228" s="381" t="s">
        <v>8461</v>
      </c>
      <c r="G2228" s="381" t="s">
        <v>8445</v>
      </c>
      <c r="H2228" s="381">
        <v>75600</v>
      </c>
      <c r="I2228" s="381">
        <v>28000</v>
      </c>
      <c r="J2228" s="381">
        <v>32000</v>
      </c>
      <c r="K2228" s="381">
        <v>36000</v>
      </c>
      <c r="L2228" s="381">
        <v>40000</v>
      </c>
      <c r="M2228" s="381">
        <v>43200</v>
      </c>
      <c r="N2228" s="381">
        <v>46400</v>
      </c>
      <c r="O2228" s="381">
        <v>49600</v>
      </c>
      <c r="P2228" s="381">
        <v>52800</v>
      </c>
      <c r="Q2228" s="381">
        <v>16800</v>
      </c>
      <c r="R2228" s="381">
        <v>19200</v>
      </c>
      <c r="S2228" s="381">
        <v>21600</v>
      </c>
      <c r="T2228" s="381">
        <v>24600</v>
      </c>
      <c r="U2228" s="381">
        <v>28780</v>
      </c>
      <c r="V2228" s="381">
        <v>32960</v>
      </c>
      <c r="W2228" s="381">
        <v>37140</v>
      </c>
      <c r="X2228" s="381">
        <v>41320</v>
      </c>
      <c r="Y2228" s="381">
        <v>44800</v>
      </c>
      <c r="Z2228" s="381">
        <v>51200</v>
      </c>
      <c r="AA2228" s="381">
        <v>57600</v>
      </c>
      <c r="AB2228" s="381">
        <v>64000</v>
      </c>
      <c r="AC2228" s="381">
        <v>69150</v>
      </c>
      <c r="AD2228" s="381">
        <v>74250</v>
      </c>
      <c r="AE2228" s="381">
        <v>79400</v>
      </c>
      <c r="AF2228" s="381">
        <v>84500</v>
      </c>
      <c r="AG2228" s="381">
        <v>9999</v>
      </c>
      <c r="AH2228" s="381" t="s">
        <v>8489</v>
      </c>
      <c r="AI2228" s="381" t="s">
        <v>8443</v>
      </c>
      <c r="AJ2228" s="381">
        <v>1</v>
      </c>
    </row>
    <row r="2229" spans="1:36">
      <c r="A2229" s="381" t="s">
        <v>558</v>
      </c>
      <c r="B2229" s="381" t="s">
        <v>8488</v>
      </c>
      <c r="C2229" s="381">
        <v>25</v>
      </c>
      <c r="D2229" s="381">
        <v>27</v>
      </c>
      <c r="E2229" s="381" t="s">
        <v>8447</v>
      </c>
      <c r="F2229" s="381" t="s">
        <v>8446</v>
      </c>
      <c r="G2229" s="381" t="s">
        <v>8445</v>
      </c>
      <c r="H2229" s="381">
        <v>85700</v>
      </c>
      <c r="I2229" s="381">
        <v>30000</v>
      </c>
      <c r="J2229" s="381">
        <v>34300</v>
      </c>
      <c r="K2229" s="381">
        <v>38600</v>
      </c>
      <c r="L2229" s="381">
        <v>42850</v>
      </c>
      <c r="M2229" s="381">
        <v>46300</v>
      </c>
      <c r="N2229" s="381">
        <v>49750</v>
      </c>
      <c r="O2229" s="381">
        <v>53150</v>
      </c>
      <c r="P2229" s="381">
        <v>56600</v>
      </c>
      <c r="Q2229" s="381">
        <v>18000</v>
      </c>
      <c r="R2229" s="381">
        <v>20600</v>
      </c>
      <c r="S2229" s="381">
        <v>23150</v>
      </c>
      <c r="T2229" s="381">
        <v>25700</v>
      </c>
      <c r="U2229" s="381">
        <v>28780</v>
      </c>
      <c r="V2229" s="381">
        <v>32960</v>
      </c>
      <c r="W2229" s="381">
        <v>37140</v>
      </c>
      <c r="X2229" s="381">
        <v>41320</v>
      </c>
      <c r="Y2229" s="381">
        <v>47600</v>
      </c>
      <c r="Z2229" s="381">
        <v>54400</v>
      </c>
      <c r="AA2229" s="381">
        <v>61200</v>
      </c>
      <c r="AB2229" s="381">
        <v>68000</v>
      </c>
      <c r="AC2229" s="381">
        <v>73450</v>
      </c>
      <c r="AD2229" s="381">
        <v>78900</v>
      </c>
      <c r="AE2229" s="381">
        <v>84350</v>
      </c>
      <c r="AF2229" s="381">
        <v>89800</v>
      </c>
      <c r="AG2229" s="381">
        <v>9240</v>
      </c>
      <c r="AH2229" s="381" t="s">
        <v>8487</v>
      </c>
      <c r="AI2229" s="381" t="s">
        <v>8443</v>
      </c>
      <c r="AJ2229" s="381">
        <v>1</v>
      </c>
    </row>
    <row r="2230" spans="1:36">
      <c r="A2230" s="381" t="s">
        <v>558</v>
      </c>
      <c r="B2230" s="381" t="s">
        <v>8486</v>
      </c>
      <c r="C2230" s="381">
        <v>25</v>
      </c>
      <c r="D2230" s="381">
        <v>27</v>
      </c>
      <c r="E2230" s="381" t="s">
        <v>8462</v>
      </c>
      <c r="F2230" s="381" t="s">
        <v>8461</v>
      </c>
      <c r="G2230" s="381" t="s">
        <v>8445</v>
      </c>
      <c r="H2230" s="381">
        <v>75600</v>
      </c>
      <c r="I2230" s="381">
        <v>28000</v>
      </c>
      <c r="J2230" s="381">
        <v>32000</v>
      </c>
      <c r="K2230" s="381">
        <v>36000</v>
      </c>
      <c r="L2230" s="381">
        <v>40000</v>
      </c>
      <c r="M2230" s="381">
        <v>43200</v>
      </c>
      <c r="N2230" s="381">
        <v>46400</v>
      </c>
      <c r="O2230" s="381">
        <v>49600</v>
      </c>
      <c r="P2230" s="381">
        <v>52800</v>
      </c>
      <c r="Q2230" s="381">
        <v>16800</v>
      </c>
      <c r="R2230" s="381">
        <v>19200</v>
      </c>
      <c r="S2230" s="381">
        <v>21600</v>
      </c>
      <c r="T2230" s="381">
        <v>24600</v>
      </c>
      <c r="U2230" s="381">
        <v>28780</v>
      </c>
      <c r="V2230" s="381">
        <v>32960</v>
      </c>
      <c r="W2230" s="381">
        <v>37140</v>
      </c>
      <c r="X2230" s="381">
        <v>41320</v>
      </c>
      <c r="Y2230" s="381">
        <v>44800</v>
      </c>
      <c r="Z2230" s="381">
        <v>51200</v>
      </c>
      <c r="AA2230" s="381">
        <v>57600</v>
      </c>
      <c r="AB2230" s="381">
        <v>64000</v>
      </c>
      <c r="AC2230" s="381">
        <v>69150</v>
      </c>
      <c r="AD2230" s="381">
        <v>74250</v>
      </c>
      <c r="AE2230" s="381">
        <v>79400</v>
      </c>
      <c r="AF2230" s="381">
        <v>84500</v>
      </c>
      <c r="AG2230" s="381">
        <v>9999</v>
      </c>
      <c r="AH2230" s="381" t="s">
        <v>8485</v>
      </c>
      <c r="AI2230" s="381" t="s">
        <v>8443</v>
      </c>
      <c r="AJ2230" s="381">
        <v>1</v>
      </c>
    </row>
    <row r="2231" spans="1:36">
      <c r="A2231" s="381" t="s">
        <v>558</v>
      </c>
      <c r="B2231" s="381" t="s">
        <v>8484</v>
      </c>
      <c r="C2231" s="381">
        <v>25</v>
      </c>
      <c r="D2231" s="381">
        <v>27</v>
      </c>
      <c r="E2231" s="381" t="s">
        <v>8447</v>
      </c>
      <c r="F2231" s="381" t="s">
        <v>8446</v>
      </c>
      <c r="G2231" s="381" t="s">
        <v>8445</v>
      </c>
      <c r="H2231" s="381">
        <v>85700</v>
      </c>
      <c r="I2231" s="381">
        <v>30000</v>
      </c>
      <c r="J2231" s="381">
        <v>34300</v>
      </c>
      <c r="K2231" s="381">
        <v>38600</v>
      </c>
      <c r="L2231" s="381">
        <v>42850</v>
      </c>
      <c r="M2231" s="381">
        <v>46300</v>
      </c>
      <c r="N2231" s="381">
        <v>49750</v>
      </c>
      <c r="O2231" s="381">
        <v>53150</v>
      </c>
      <c r="P2231" s="381">
        <v>56600</v>
      </c>
      <c r="Q2231" s="381">
        <v>18000</v>
      </c>
      <c r="R2231" s="381">
        <v>20600</v>
      </c>
      <c r="S2231" s="381">
        <v>23150</v>
      </c>
      <c r="T2231" s="381">
        <v>25700</v>
      </c>
      <c r="U2231" s="381">
        <v>28780</v>
      </c>
      <c r="V2231" s="381">
        <v>32960</v>
      </c>
      <c r="W2231" s="381">
        <v>37140</v>
      </c>
      <c r="X2231" s="381">
        <v>41320</v>
      </c>
      <c r="Y2231" s="381">
        <v>47600</v>
      </c>
      <c r="Z2231" s="381">
        <v>54400</v>
      </c>
      <c r="AA2231" s="381">
        <v>61200</v>
      </c>
      <c r="AB2231" s="381">
        <v>68000</v>
      </c>
      <c r="AC2231" s="381">
        <v>73450</v>
      </c>
      <c r="AD2231" s="381">
        <v>78900</v>
      </c>
      <c r="AE2231" s="381">
        <v>84350</v>
      </c>
      <c r="AF2231" s="381">
        <v>89800</v>
      </c>
      <c r="AG2231" s="381">
        <v>9240</v>
      </c>
      <c r="AH2231" s="381" t="s">
        <v>2254</v>
      </c>
      <c r="AI2231" s="381" t="s">
        <v>8443</v>
      </c>
      <c r="AJ2231" s="381">
        <v>1</v>
      </c>
    </row>
    <row r="2232" spans="1:36">
      <c r="A2232" s="381" t="s">
        <v>558</v>
      </c>
      <c r="B2232" s="381" t="s">
        <v>8483</v>
      </c>
      <c r="C2232" s="381">
        <v>25</v>
      </c>
      <c r="D2232" s="381">
        <v>27</v>
      </c>
      <c r="E2232" s="381" t="s">
        <v>8447</v>
      </c>
      <c r="F2232" s="381" t="s">
        <v>8446</v>
      </c>
      <c r="G2232" s="381" t="s">
        <v>8445</v>
      </c>
      <c r="H2232" s="381">
        <v>85700</v>
      </c>
      <c r="I2232" s="381">
        <v>30000</v>
      </c>
      <c r="J2232" s="381">
        <v>34300</v>
      </c>
      <c r="K2232" s="381">
        <v>38600</v>
      </c>
      <c r="L2232" s="381">
        <v>42850</v>
      </c>
      <c r="M2232" s="381">
        <v>46300</v>
      </c>
      <c r="N2232" s="381">
        <v>49750</v>
      </c>
      <c r="O2232" s="381">
        <v>53150</v>
      </c>
      <c r="P2232" s="381">
        <v>56600</v>
      </c>
      <c r="Q2232" s="381">
        <v>18000</v>
      </c>
      <c r="R2232" s="381">
        <v>20600</v>
      </c>
      <c r="S2232" s="381">
        <v>23150</v>
      </c>
      <c r="T2232" s="381">
        <v>25700</v>
      </c>
      <c r="U2232" s="381">
        <v>28780</v>
      </c>
      <c r="V2232" s="381">
        <v>32960</v>
      </c>
      <c r="W2232" s="381">
        <v>37140</v>
      </c>
      <c r="X2232" s="381">
        <v>41320</v>
      </c>
      <c r="Y2232" s="381">
        <v>47600</v>
      </c>
      <c r="Z2232" s="381">
        <v>54400</v>
      </c>
      <c r="AA2232" s="381">
        <v>61200</v>
      </c>
      <c r="AB2232" s="381">
        <v>68000</v>
      </c>
      <c r="AC2232" s="381">
        <v>73450</v>
      </c>
      <c r="AD2232" s="381">
        <v>78900</v>
      </c>
      <c r="AE2232" s="381">
        <v>84350</v>
      </c>
      <c r="AF2232" s="381">
        <v>89800</v>
      </c>
      <c r="AG2232" s="381">
        <v>9240</v>
      </c>
      <c r="AH2232" s="381" t="s">
        <v>2252</v>
      </c>
      <c r="AI2232" s="381" t="s">
        <v>8443</v>
      </c>
      <c r="AJ2232" s="381">
        <v>1</v>
      </c>
    </row>
    <row r="2233" spans="1:36">
      <c r="A2233" s="381" t="s">
        <v>558</v>
      </c>
      <c r="B2233" s="381" t="s">
        <v>8482</v>
      </c>
      <c r="C2233" s="381">
        <v>25</v>
      </c>
      <c r="D2233" s="381">
        <v>27</v>
      </c>
      <c r="E2233" s="381" t="s">
        <v>8468</v>
      </c>
      <c r="F2233" s="381" t="s">
        <v>8467</v>
      </c>
      <c r="G2233" s="381" t="s">
        <v>8445</v>
      </c>
      <c r="H2233" s="381">
        <v>120200</v>
      </c>
      <c r="I2233" s="381">
        <v>38100</v>
      </c>
      <c r="J2233" s="381">
        <v>43550</v>
      </c>
      <c r="K2233" s="381">
        <v>49000</v>
      </c>
      <c r="L2233" s="381">
        <v>54400</v>
      </c>
      <c r="M2233" s="381">
        <v>58800</v>
      </c>
      <c r="N2233" s="381">
        <v>63150</v>
      </c>
      <c r="O2233" s="381">
        <v>67500</v>
      </c>
      <c r="P2233" s="381">
        <v>71850</v>
      </c>
      <c r="Q2233" s="381">
        <v>22900</v>
      </c>
      <c r="R2233" s="381">
        <v>26150</v>
      </c>
      <c r="S2233" s="381">
        <v>29400</v>
      </c>
      <c r="T2233" s="381">
        <v>32650</v>
      </c>
      <c r="U2233" s="381">
        <v>35300</v>
      </c>
      <c r="V2233" s="381">
        <v>37900</v>
      </c>
      <c r="W2233" s="381">
        <v>40500</v>
      </c>
      <c r="X2233" s="381">
        <v>43100</v>
      </c>
      <c r="Y2233" s="381">
        <v>47600</v>
      </c>
      <c r="Z2233" s="381">
        <v>54400</v>
      </c>
      <c r="AA2233" s="381">
        <v>61200</v>
      </c>
      <c r="AB2233" s="381">
        <v>68000</v>
      </c>
      <c r="AC2233" s="381">
        <v>73450</v>
      </c>
      <c r="AD2233" s="381">
        <v>78900</v>
      </c>
      <c r="AE2233" s="381">
        <v>84350</v>
      </c>
      <c r="AF2233" s="381">
        <v>89800</v>
      </c>
      <c r="AG2233" s="381">
        <v>1120</v>
      </c>
      <c r="AH2233" s="381" t="s">
        <v>8481</v>
      </c>
      <c r="AI2233" s="381" t="s">
        <v>8443</v>
      </c>
      <c r="AJ2233" s="381">
        <v>1</v>
      </c>
    </row>
    <row r="2234" spans="1:36">
      <c r="A2234" s="381" t="s">
        <v>558</v>
      </c>
      <c r="B2234" s="381" t="s">
        <v>8480</v>
      </c>
      <c r="C2234" s="381">
        <v>25</v>
      </c>
      <c r="D2234" s="381">
        <v>27</v>
      </c>
      <c r="E2234" s="381" t="s">
        <v>8447</v>
      </c>
      <c r="F2234" s="381" t="s">
        <v>8446</v>
      </c>
      <c r="G2234" s="381" t="s">
        <v>8445</v>
      </c>
      <c r="H2234" s="381">
        <v>85700</v>
      </c>
      <c r="I2234" s="381">
        <v>30000</v>
      </c>
      <c r="J2234" s="381">
        <v>34300</v>
      </c>
      <c r="K2234" s="381">
        <v>38600</v>
      </c>
      <c r="L2234" s="381">
        <v>42850</v>
      </c>
      <c r="M2234" s="381">
        <v>46300</v>
      </c>
      <c r="N2234" s="381">
        <v>49750</v>
      </c>
      <c r="O2234" s="381">
        <v>53150</v>
      </c>
      <c r="P2234" s="381">
        <v>56600</v>
      </c>
      <c r="Q2234" s="381">
        <v>18000</v>
      </c>
      <c r="R2234" s="381">
        <v>20600</v>
      </c>
      <c r="S2234" s="381">
        <v>23150</v>
      </c>
      <c r="T2234" s="381">
        <v>25700</v>
      </c>
      <c r="U2234" s="381">
        <v>28780</v>
      </c>
      <c r="V2234" s="381">
        <v>32960</v>
      </c>
      <c r="W2234" s="381">
        <v>37140</v>
      </c>
      <c r="X2234" s="381">
        <v>41320</v>
      </c>
      <c r="Y2234" s="381">
        <v>47600</v>
      </c>
      <c r="Z2234" s="381">
        <v>54400</v>
      </c>
      <c r="AA2234" s="381">
        <v>61200</v>
      </c>
      <c r="AB2234" s="381">
        <v>68000</v>
      </c>
      <c r="AC2234" s="381">
        <v>73450</v>
      </c>
      <c r="AD2234" s="381">
        <v>78900</v>
      </c>
      <c r="AE2234" s="381">
        <v>84350</v>
      </c>
      <c r="AF2234" s="381">
        <v>89800</v>
      </c>
      <c r="AG2234" s="381">
        <v>9240</v>
      </c>
      <c r="AH2234" s="381" t="s">
        <v>8479</v>
      </c>
      <c r="AI2234" s="381" t="s">
        <v>8443</v>
      </c>
      <c r="AJ2234" s="381">
        <v>1</v>
      </c>
    </row>
    <row r="2235" spans="1:36">
      <c r="A2235" s="381" t="s">
        <v>558</v>
      </c>
      <c r="B2235" s="381" t="s">
        <v>8478</v>
      </c>
      <c r="C2235" s="381">
        <v>25</v>
      </c>
      <c r="D2235" s="381">
        <v>27</v>
      </c>
      <c r="E2235" s="381" t="s">
        <v>8447</v>
      </c>
      <c r="F2235" s="381" t="s">
        <v>8446</v>
      </c>
      <c r="G2235" s="381" t="s">
        <v>8445</v>
      </c>
      <c r="H2235" s="381">
        <v>85700</v>
      </c>
      <c r="I2235" s="381">
        <v>30000</v>
      </c>
      <c r="J2235" s="381">
        <v>34300</v>
      </c>
      <c r="K2235" s="381">
        <v>38600</v>
      </c>
      <c r="L2235" s="381">
        <v>42850</v>
      </c>
      <c r="M2235" s="381">
        <v>46300</v>
      </c>
      <c r="N2235" s="381">
        <v>49750</v>
      </c>
      <c r="O2235" s="381">
        <v>53150</v>
      </c>
      <c r="P2235" s="381">
        <v>56600</v>
      </c>
      <c r="Q2235" s="381">
        <v>18000</v>
      </c>
      <c r="R2235" s="381">
        <v>20600</v>
      </c>
      <c r="S2235" s="381">
        <v>23150</v>
      </c>
      <c r="T2235" s="381">
        <v>25700</v>
      </c>
      <c r="U2235" s="381">
        <v>28780</v>
      </c>
      <c r="V2235" s="381">
        <v>32960</v>
      </c>
      <c r="W2235" s="381">
        <v>37140</v>
      </c>
      <c r="X2235" s="381">
        <v>41320</v>
      </c>
      <c r="Y2235" s="381">
        <v>47600</v>
      </c>
      <c r="Z2235" s="381">
        <v>54400</v>
      </c>
      <c r="AA2235" s="381">
        <v>61200</v>
      </c>
      <c r="AB2235" s="381">
        <v>68000</v>
      </c>
      <c r="AC2235" s="381">
        <v>73450</v>
      </c>
      <c r="AD2235" s="381">
        <v>78900</v>
      </c>
      <c r="AE2235" s="381">
        <v>84350</v>
      </c>
      <c r="AF2235" s="381">
        <v>89800</v>
      </c>
      <c r="AG2235" s="381">
        <v>9240</v>
      </c>
      <c r="AH2235" s="381" t="s">
        <v>8477</v>
      </c>
      <c r="AI2235" s="381" t="s">
        <v>8443</v>
      </c>
      <c r="AJ2235" s="381">
        <v>1</v>
      </c>
    </row>
    <row r="2236" spans="1:36">
      <c r="A2236" s="381" t="s">
        <v>558</v>
      </c>
      <c r="B2236" s="381" t="s">
        <v>8476</v>
      </c>
      <c r="C2236" s="381">
        <v>25</v>
      </c>
      <c r="D2236" s="381">
        <v>27</v>
      </c>
      <c r="E2236" s="381" t="s">
        <v>8447</v>
      </c>
      <c r="F2236" s="381" t="s">
        <v>8446</v>
      </c>
      <c r="G2236" s="381" t="s">
        <v>8445</v>
      </c>
      <c r="H2236" s="381">
        <v>85700</v>
      </c>
      <c r="I2236" s="381">
        <v>30000</v>
      </c>
      <c r="J2236" s="381">
        <v>34300</v>
      </c>
      <c r="K2236" s="381">
        <v>38600</v>
      </c>
      <c r="L2236" s="381">
        <v>42850</v>
      </c>
      <c r="M2236" s="381">
        <v>46300</v>
      </c>
      <c r="N2236" s="381">
        <v>49750</v>
      </c>
      <c r="O2236" s="381">
        <v>53150</v>
      </c>
      <c r="P2236" s="381">
        <v>56600</v>
      </c>
      <c r="Q2236" s="381">
        <v>18000</v>
      </c>
      <c r="R2236" s="381">
        <v>20600</v>
      </c>
      <c r="S2236" s="381">
        <v>23150</v>
      </c>
      <c r="T2236" s="381">
        <v>25700</v>
      </c>
      <c r="U2236" s="381">
        <v>28780</v>
      </c>
      <c r="V2236" s="381">
        <v>32960</v>
      </c>
      <c r="W2236" s="381">
        <v>37140</v>
      </c>
      <c r="X2236" s="381">
        <v>41320</v>
      </c>
      <c r="Y2236" s="381">
        <v>47600</v>
      </c>
      <c r="Z2236" s="381">
        <v>54400</v>
      </c>
      <c r="AA2236" s="381">
        <v>61200</v>
      </c>
      <c r="AB2236" s="381">
        <v>68000</v>
      </c>
      <c r="AC2236" s="381">
        <v>73450</v>
      </c>
      <c r="AD2236" s="381">
        <v>78900</v>
      </c>
      <c r="AE2236" s="381">
        <v>84350</v>
      </c>
      <c r="AF2236" s="381">
        <v>89800</v>
      </c>
      <c r="AG2236" s="381">
        <v>9240</v>
      </c>
      <c r="AH2236" s="381" t="s">
        <v>8475</v>
      </c>
      <c r="AI2236" s="381" t="s">
        <v>8443</v>
      </c>
      <c r="AJ2236" s="381">
        <v>1</v>
      </c>
    </row>
    <row r="2237" spans="1:36">
      <c r="A2237" s="381" t="s">
        <v>558</v>
      </c>
      <c r="B2237" s="381" t="s">
        <v>8474</v>
      </c>
      <c r="C2237" s="381">
        <v>25</v>
      </c>
      <c r="D2237" s="381">
        <v>27</v>
      </c>
      <c r="E2237" s="381" t="s">
        <v>8447</v>
      </c>
      <c r="F2237" s="381" t="s">
        <v>8446</v>
      </c>
      <c r="G2237" s="381" t="s">
        <v>8445</v>
      </c>
      <c r="H2237" s="381">
        <v>85700</v>
      </c>
      <c r="I2237" s="381">
        <v>30000</v>
      </c>
      <c r="J2237" s="381">
        <v>34300</v>
      </c>
      <c r="K2237" s="381">
        <v>38600</v>
      </c>
      <c r="L2237" s="381">
        <v>42850</v>
      </c>
      <c r="M2237" s="381">
        <v>46300</v>
      </c>
      <c r="N2237" s="381">
        <v>49750</v>
      </c>
      <c r="O2237" s="381">
        <v>53150</v>
      </c>
      <c r="P2237" s="381">
        <v>56600</v>
      </c>
      <c r="Q2237" s="381">
        <v>18000</v>
      </c>
      <c r="R2237" s="381">
        <v>20600</v>
      </c>
      <c r="S2237" s="381">
        <v>23150</v>
      </c>
      <c r="T2237" s="381">
        <v>25700</v>
      </c>
      <c r="U2237" s="381">
        <v>28780</v>
      </c>
      <c r="V2237" s="381">
        <v>32960</v>
      </c>
      <c r="W2237" s="381">
        <v>37140</v>
      </c>
      <c r="X2237" s="381">
        <v>41320</v>
      </c>
      <c r="Y2237" s="381">
        <v>47600</v>
      </c>
      <c r="Z2237" s="381">
        <v>54400</v>
      </c>
      <c r="AA2237" s="381">
        <v>61200</v>
      </c>
      <c r="AB2237" s="381">
        <v>68000</v>
      </c>
      <c r="AC2237" s="381">
        <v>73450</v>
      </c>
      <c r="AD2237" s="381">
        <v>78900</v>
      </c>
      <c r="AE2237" s="381">
        <v>84350</v>
      </c>
      <c r="AF2237" s="381">
        <v>89800</v>
      </c>
      <c r="AG2237" s="381">
        <v>9240</v>
      </c>
      <c r="AH2237" s="381" t="s">
        <v>8473</v>
      </c>
      <c r="AI2237" s="381" t="s">
        <v>8443</v>
      </c>
      <c r="AJ2237" s="381">
        <v>1</v>
      </c>
    </row>
    <row r="2238" spans="1:36">
      <c r="A2238" s="381" t="s">
        <v>558</v>
      </c>
      <c r="B2238" s="381" t="s">
        <v>8472</v>
      </c>
      <c r="C2238" s="381">
        <v>25</v>
      </c>
      <c r="D2238" s="381">
        <v>27</v>
      </c>
      <c r="E2238" s="381" t="s">
        <v>8447</v>
      </c>
      <c r="F2238" s="381" t="s">
        <v>8446</v>
      </c>
      <c r="G2238" s="381" t="s">
        <v>8445</v>
      </c>
      <c r="H2238" s="381">
        <v>85700</v>
      </c>
      <c r="I2238" s="381">
        <v>30000</v>
      </c>
      <c r="J2238" s="381">
        <v>34300</v>
      </c>
      <c r="K2238" s="381">
        <v>38600</v>
      </c>
      <c r="L2238" s="381">
        <v>42850</v>
      </c>
      <c r="M2238" s="381">
        <v>46300</v>
      </c>
      <c r="N2238" s="381">
        <v>49750</v>
      </c>
      <c r="O2238" s="381">
        <v>53150</v>
      </c>
      <c r="P2238" s="381">
        <v>56600</v>
      </c>
      <c r="Q2238" s="381">
        <v>18000</v>
      </c>
      <c r="R2238" s="381">
        <v>20600</v>
      </c>
      <c r="S2238" s="381">
        <v>23150</v>
      </c>
      <c r="T2238" s="381">
        <v>25700</v>
      </c>
      <c r="U2238" s="381">
        <v>28780</v>
      </c>
      <c r="V2238" s="381">
        <v>32960</v>
      </c>
      <c r="W2238" s="381">
        <v>37140</v>
      </c>
      <c r="X2238" s="381">
        <v>41320</v>
      </c>
      <c r="Y2238" s="381">
        <v>47600</v>
      </c>
      <c r="Z2238" s="381">
        <v>54400</v>
      </c>
      <c r="AA2238" s="381">
        <v>61200</v>
      </c>
      <c r="AB2238" s="381">
        <v>68000</v>
      </c>
      <c r="AC2238" s="381">
        <v>73450</v>
      </c>
      <c r="AD2238" s="381">
        <v>78900</v>
      </c>
      <c r="AE2238" s="381">
        <v>84350</v>
      </c>
      <c r="AF2238" s="381">
        <v>89800</v>
      </c>
      <c r="AG2238" s="381">
        <v>9240</v>
      </c>
      <c r="AH2238" s="381" t="s">
        <v>2525</v>
      </c>
      <c r="AI2238" s="381" t="s">
        <v>8443</v>
      </c>
      <c r="AJ2238" s="381">
        <v>1</v>
      </c>
    </row>
    <row r="2239" spans="1:36">
      <c r="A2239" s="381" t="s">
        <v>558</v>
      </c>
      <c r="B2239" s="381" t="s">
        <v>8471</v>
      </c>
      <c r="C2239" s="381">
        <v>25</v>
      </c>
      <c r="D2239" s="381">
        <v>27</v>
      </c>
      <c r="E2239" s="381" t="s">
        <v>8451</v>
      </c>
      <c r="F2239" s="381" t="s">
        <v>8450</v>
      </c>
      <c r="G2239" s="381" t="s">
        <v>8445</v>
      </c>
      <c r="H2239" s="381">
        <v>68600</v>
      </c>
      <c r="I2239" s="381">
        <v>28000</v>
      </c>
      <c r="J2239" s="381">
        <v>32000</v>
      </c>
      <c r="K2239" s="381">
        <v>36000</v>
      </c>
      <c r="L2239" s="381">
        <v>40000</v>
      </c>
      <c r="M2239" s="381">
        <v>43200</v>
      </c>
      <c r="N2239" s="381">
        <v>46400</v>
      </c>
      <c r="O2239" s="381">
        <v>49600</v>
      </c>
      <c r="P2239" s="381">
        <v>52800</v>
      </c>
      <c r="Q2239" s="381">
        <v>16800</v>
      </c>
      <c r="R2239" s="381">
        <v>19200</v>
      </c>
      <c r="S2239" s="381">
        <v>21600</v>
      </c>
      <c r="T2239" s="381">
        <v>24600</v>
      </c>
      <c r="U2239" s="381">
        <v>28780</v>
      </c>
      <c r="V2239" s="381">
        <v>32960</v>
      </c>
      <c r="W2239" s="381">
        <v>37140</v>
      </c>
      <c r="X2239" s="381">
        <v>41320</v>
      </c>
      <c r="Y2239" s="381">
        <v>44800</v>
      </c>
      <c r="Z2239" s="381">
        <v>51200</v>
      </c>
      <c r="AA2239" s="381">
        <v>57600</v>
      </c>
      <c r="AB2239" s="381">
        <v>64000</v>
      </c>
      <c r="AC2239" s="381">
        <v>69150</v>
      </c>
      <c r="AD2239" s="381">
        <v>74250</v>
      </c>
      <c r="AE2239" s="381">
        <v>79400</v>
      </c>
      <c r="AF2239" s="381">
        <v>84500</v>
      </c>
      <c r="AG2239" s="381">
        <v>2600</v>
      </c>
      <c r="AH2239" s="381" t="s">
        <v>8470</v>
      </c>
      <c r="AI2239" s="381" t="s">
        <v>8443</v>
      </c>
      <c r="AJ2239" s="381">
        <v>1</v>
      </c>
    </row>
    <row r="2240" spans="1:36">
      <c r="A2240" s="381" t="s">
        <v>558</v>
      </c>
      <c r="B2240" s="381" t="s">
        <v>8469</v>
      </c>
      <c r="C2240" s="381">
        <v>25</v>
      </c>
      <c r="D2240" s="381">
        <v>27</v>
      </c>
      <c r="E2240" s="381" t="s">
        <v>8468</v>
      </c>
      <c r="F2240" s="381" t="s">
        <v>8467</v>
      </c>
      <c r="G2240" s="381" t="s">
        <v>8445</v>
      </c>
      <c r="H2240" s="381">
        <v>120200</v>
      </c>
      <c r="I2240" s="381">
        <v>38100</v>
      </c>
      <c r="J2240" s="381">
        <v>43550</v>
      </c>
      <c r="K2240" s="381">
        <v>49000</v>
      </c>
      <c r="L2240" s="381">
        <v>54400</v>
      </c>
      <c r="M2240" s="381">
        <v>58800</v>
      </c>
      <c r="N2240" s="381">
        <v>63150</v>
      </c>
      <c r="O2240" s="381">
        <v>67500</v>
      </c>
      <c r="P2240" s="381">
        <v>71850</v>
      </c>
      <c r="Q2240" s="381">
        <v>22900</v>
      </c>
      <c r="R2240" s="381">
        <v>26150</v>
      </c>
      <c r="S2240" s="381">
        <v>29400</v>
      </c>
      <c r="T2240" s="381">
        <v>32650</v>
      </c>
      <c r="U2240" s="381">
        <v>35300</v>
      </c>
      <c r="V2240" s="381">
        <v>37900</v>
      </c>
      <c r="W2240" s="381">
        <v>40500</v>
      </c>
      <c r="X2240" s="381">
        <v>43100</v>
      </c>
      <c r="Y2240" s="381">
        <v>47600</v>
      </c>
      <c r="Z2240" s="381">
        <v>54400</v>
      </c>
      <c r="AA2240" s="381">
        <v>61200</v>
      </c>
      <c r="AB2240" s="381">
        <v>68000</v>
      </c>
      <c r="AC2240" s="381">
        <v>73450</v>
      </c>
      <c r="AD2240" s="381">
        <v>78900</v>
      </c>
      <c r="AE2240" s="381">
        <v>84350</v>
      </c>
      <c r="AF2240" s="381">
        <v>89800</v>
      </c>
      <c r="AG2240" s="381">
        <v>1120</v>
      </c>
      <c r="AH2240" s="381" t="s">
        <v>8466</v>
      </c>
      <c r="AI2240" s="381" t="s">
        <v>8443</v>
      </c>
      <c r="AJ2240" s="381">
        <v>1</v>
      </c>
    </row>
    <row r="2241" spans="1:36">
      <c r="A2241" s="381" t="s">
        <v>558</v>
      </c>
      <c r="B2241" s="381" t="s">
        <v>8465</v>
      </c>
      <c r="C2241" s="381">
        <v>25</v>
      </c>
      <c r="D2241" s="381">
        <v>27</v>
      </c>
      <c r="E2241" s="381" t="s">
        <v>8447</v>
      </c>
      <c r="F2241" s="381" t="s">
        <v>8446</v>
      </c>
      <c r="G2241" s="381" t="s">
        <v>8445</v>
      </c>
      <c r="H2241" s="381">
        <v>85700</v>
      </c>
      <c r="I2241" s="381">
        <v>30000</v>
      </c>
      <c r="J2241" s="381">
        <v>34300</v>
      </c>
      <c r="K2241" s="381">
        <v>38600</v>
      </c>
      <c r="L2241" s="381">
        <v>42850</v>
      </c>
      <c r="M2241" s="381">
        <v>46300</v>
      </c>
      <c r="N2241" s="381">
        <v>49750</v>
      </c>
      <c r="O2241" s="381">
        <v>53150</v>
      </c>
      <c r="P2241" s="381">
        <v>56600</v>
      </c>
      <c r="Q2241" s="381">
        <v>18000</v>
      </c>
      <c r="R2241" s="381">
        <v>20600</v>
      </c>
      <c r="S2241" s="381">
        <v>23150</v>
      </c>
      <c r="T2241" s="381">
        <v>25700</v>
      </c>
      <c r="U2241" s="381">
        <v>28780</v>
      </c>
      <c r="V2241" s="381">
        <v>32960</v>
      </c>
      <c r="W2241" s="381">
        <v>37140</v>
      </c>
      <c r="X2241" s="381">
        <v>41320</v>
      </c>
      <c r="Y2241" s="381">
        <v>47600</v>
      </c>
      <c r="Z2241" s="381">
        <v>54400</v>
      </c>
      <c r="AA2241" s="381">
        <v>61200</v>
      </c>
      <c r="AB2241" s="381">
        <v>68000</v>
      </c>
      <c r="AC2241" s="381">
        <v>73450</v>
      </c>
      <c r="AD2241" s="381">
        <v>78900</v>
      </c>
      <c r="AE2241" s="381">
        <v>84350</v>
      </c>
      <c r="AF2241" s="381">
        <v>89800</v>
      </c>
      <c r="AG2241" s="381">
        <v>9240</v>
      </c>
      <c r="AH2241" s="381" t="s">
        <v>8464</v>
      </c>
      <c r="AI2241" s="381" t="s">
        <v>8443</v>
      </c>
      <c r="AJ2241" s="381">
        <v>1</v>
      </c>
    </row>
    <row r="2242" spans="1:36">
      <c r="A2242" s="381" t="s">
        <v>558</v>
      </c>
      <c r="B2242" s="381" t="s">
        <v>8463</v>
      </c>
      <c r="C2242" s="381">
        <v>25</v>
      </c>
      <c r="D2242" s="381">
        <v>27</v>
      </c>
      <c r="E2242" s="381" t="s">
        <v>8462</v>
      </c>
      <c r="F2242" s="381" t="s">
        <v>8461</v>
      </c>
      <c r="G2242" s="381" t="s">
        <v>8445</v>
      </c>
      <c r="H2242" s="381">
        <v>75600</v>
      </c>
      <c r="I2242" s="381">
        <v>28000</v>
      </c>
      <c r="J2242" s="381">
        <v>32000</v>
      </c>
      <c r="K2242" s="381">
        <v>36000</v>
      </c>
      <c r="L2242" s="381">
        <v>40000</v>
      </c>
      <c r="M2242" s="381">
        <v>43200</v>
      </c>
      <c r="N2242" s="381">
        <v>46400</v>
      </c>
      <c r="O2242" s="381">
        <v>49600</v>
      </c>
      <c r="P2242" s="381">
        <v>52800</v>
      </c>
      <c r="Q2242" s="381">
        <v>16800</v>
      </c>
      <c r="R2242" s="381">
        <v>19200</v>
      </c>
      <c r="S2242" s="381">
        <v>21600</v>
      </c>
      <c r="T2242" s="381">
        <v>24600</v>
      </c>
      <c r="U2242" s="381">
        <v>28780</v>
      </c>
      <c r="V2242" s="381">
        <v>32960</v>
      </c>
      <c r="W2242" s="381">
        <v>37140</v>
      </c>
      <c r="X2242" s="381">
        <v>41320</v>
      </c>
      <c r="Y2242" s="381">
        <v>44800</v>
      </c>
      <c r="Z2242" s="381">
        <v>51200</v>
      </c>
      <c r="AA2242" s="381">
        <v>57600</v>
      </c>
      <c r="AB2242" s="381">
        <v>64000</v>
      </c>
      <c r="AC2242" s="381">
        <v>69150</v>
      </c>
      <c r="AD2242" s="381">
        <v>74250</v>
      </c>
      <c r="AE2242" s="381">
        <v>79400</v>
      </c>
      <c r="AF2242" s="381">
        <v>84500</v>
      </c>
      <c r="AG2242" s="381">
        <v>9999</v>
      </c>
      <c r="AH2242" s="381" t="s">
        <v>2203</v>
      </c>
      <c r="AI2242" s="381" t="s">
        <v>8443</v>
      </c>
      <c r="AJ2242" s="381">
        <v>1</v>
      </c>
    </row>
    <row r="2243" spans="1:36">
      <c r="A2243" s="381" t="s">
        <v>558</v>
      </c>
      <c r="B2243" s="381" t="s">
        <v>8460</v>
      </c>
      <c r="C2243" s="381">
        <v>25</v>
      </c>
      <c r="D2243" s="381">
        <v>27</v>
      </c>
      <c r="E2243" s="381" t="s">
        <v>8447</v>
      </c>
      <c r="F2243" s="381" t="s">
        <v>8446</v>
      </c>
      <c r="G2243" s="381" t="s">
        <v>8445</v>
      </c>
      <c r="H2243" s="381">
        <v>85700</v>
      </c>
      <c r="I2243" s="381">
        <v>30000</v>
      </c>
      <c r="J2243" s="381">
        <v>34300</v>
      </c>
      <c r="K2243" s="381">
        <v>38600</v>
      </c>
      <c r="L2243" s="381">
        <v>42850</v>
      </c>
      <c r="M2243" s="381">
        <v>46300</v>
      </c>
      <c r="N2243" s="381">
        <v>49750</v>
      </c>
      <c r="O2243" s="381">
        <v>53150</v>
      </c>
      <c r="P2243" s="381">
        <v>56600</v>
      </c>
      <c r="Q2243" s="381">
        <v>18000</v>
      </c>
      <c r="R2243" s="381">
        <v>20600</v>
      </c>
      <c r="S2243" s="381">
        <v>23150</v>
      </c>
      <c r="T2243" s="381">
        <v>25700</v>
      </c>
      <c r="U2243" s="381">
        <v>28780</v>
      </c>
      <c r="V2243" s="381">
        <v>32960</v>
      </c>
      <c r="W2243" s="381">
        <v>37140</v>
      </c>
      <c r="X2243" s="381">
        <v>41320</v>
      </c>
      <c r="Y2243" s="381">
        <v>47600</v>
      </c>
      <c r="Z2243" s="381">
        <v>54400</v>
      </c>
      <c r="AA2243" s="381">
        <v>61200</v>
      </c>
      <c r="AB2243" s="381">
        <v>68000</v>
      </c>
      <c r="AC2243" s="381">
        <v>73450</v>
      </c>
      <c r="AD2243" s="381">
        <v>78900</v>
      </c>
      <c r="AE2243" s="381">
        <v>84350</v>
      </c>
      <c r="AF2243" s="381">
        <v>89800</v>
      </c>
      <c r="AG2243" s="381">
        <v>9240</v>
      </c>
      <c r="AH2243" s="381" t="s">
        <v>6277</v>
      </c>
      <c r="AI2243" s="381" t="s">
        <v>8443</v>
      </c>
      <c r="AJ2243" s="381">
        <v>1</v>
      </c>
    </row>
    <row r="2244" spans="1:36">
      <c r="A2244" s="381" t="s">
        <v>558</v>
      </c>
      <c r="B2244" s="381" t="s">
        <v>8459</v>
      </c>
      <c r="C2244" s="381">
        <v>25</v>
      </c>
      <c r="D2244" s="381">
        <v>27</v>
      </c>
      <c r="E2244" s="381" t="s">
        <v>8447</v>
      </c>
      <c r="F2244" s="381" t="s">
        <v>8446</v>
      </c>
      <c r="G2244" s="381" t="s">
        <v>8445</v>
      </c>
      <c r="H2244" s="381">
        <v>85700</v>
      </c>
      <c r="I2244" s="381">
        <v>30000</v>
      </c>
      <c r="J2244" s="381">
        <v>34300</v>
      </c>
      <c r="K2244" s="381">
        <v>38600</v>
      </c>
      <c r="L2244" s="381">
        <v>42850</v>
      </c>
      <c r="M2244" s="381">
        <v>46300</v>
      </c>
      <c r="N2244" s="381">
        <v>49750</v>
      </c>
      <c r="O2244" s="381">
        <v>53150</v>
      </c>
      <c r="P2244" s="381">
        <v>56600</v>
      </c>
      <c r="Q2244" s="381">
        <v>18000</v>
      </c>
      <c r="R2244" s="381">
        <v>20600</v>
      </c>
      <c r="S2244" s="381">
        <v>23150</v>
      </c>
      <c r="T2244" s="381">
        <v>25700</v>
      </c>
      <c r="U2244" s="381">
        <v>28780</v>
      </c>
      <c r="V2244" s="381">
        <v>32960</v>
      </c>
      <c r="W2244" s="381">
        <v>37140</v>
      </c>
      <c r="X2244" s="381">
        <v>41320</v>
      </c>
      <c r="Y2244" s="381">
        <v>47600</v>
      </c>
      <c r="Z2244" s="381">
        <v>54400</v>
      </c>
      <c r="AA2244" s="381">
        <v>61200</v>
      </c>
      <c r="AB2244" s="381">
        <v>68000</v>
      </c>
      <c r="AC2244" s="381">
        <v>73450</v>
      </c>
      <c r="AD2244" s="381">
        <v>78900</v>
      </c>
      <c r="AE2244" s="381">
        <v>84350</v>
      </c>
      <c r="AF2244" s="381">
        <v>89800</v>
      </c>
      <c r="AG2244" s="381">
        <v>9240</v>
      </c>
      <c r="AH2244" s="381" t="s">
        <v>8458</v>
      </c>
      <c r="AI2244" s="381" t="s">
        <v>8443</v>
      </c>
      <c r="AJ2244" s="381">
        <v>1</v>
      </c>
    </row>
    <row r="2245" spans="1:36">
      <c r="A2245" s="381" t="s">
        <v>558</v>
      </c>
      <c r="B2245" s="381" t="s">
        <v>8457</v>
      </c>
      <c r="C2245" s="381">
        <v>25</v>
      </c>
      <c r="D2245" s="381">
        <v>27</v>
      </c>
      <c r="E2245" s="381" t="s">
        <v>8447</v>
      </c>
      <c r="F2245" s="381" t="s">
        <v>8446</v>
      </c>
      <c r="G2245" s="381" t="s">
        <v>8445</v>
      </c>
      <c r="H2245" s="381">
        <v>85700</v>
      </c>
      <c r="I2245" s="381">
        <v>30000</v>
      </c>
      <c r="J2245" s="381">
        <v>34300</v>
      </c>
      <c r="K2245" s="381">
        <v>38600</v>
      </c>
      <c r="L2245" s="381">
        <v>42850</v>
      </c>
      <c r="M2245" s="381">
        <v>46300</v>
      </c>
      <c r="N2245" s="381">
        <v>49750</v>
      </c>
      <c r="O2245" s="381">
        <v>53150</v>
      </c>
      <c r="P2245" s="381">
        <v>56600</v>
      </c>
      <c r="Q2245" s="381">
        <v>18000</v>
      </c>
      <c r="R2245" s="381">
        <v>20600</v>
      </c>
      <c r="S2245" s="381">
        <v>23150</v>
      </c>
      <c r="T2245" s="381">
        <v>25700</v>
      </c>
      <c r="U2245" s="381">
        <v>28780</v>
      </c>
      <c r="V2245" s="381">
        <v>32960</v>
      </c>
      <c r="W2245" s="381">
        <v>37140</v>
      </c>
      <c r="X2245" s="381">
        <v>41320</v>
      </c>
      <c r="Y2245" s="381">
        <v>47600</v>
      </c>
      <c r="Z2245" s="381">
        <v>54400</v>
      </c>
      <c r="AA2245" s="381">
        <v>61200</v>
      </c>
      <c r="AB2245" s="381">
        <v>68000</v>
      </c>
      <c r="AC2245" s="381">
        <v>73450</v>
      </c>
      <c r="AD2245" s="381">
        <v>78900</v>
      </c>
      <c r="AE2245" s="381">
        <v>84350</v>
      </c>
      <c r="AF2245" s="381">
        <v>89800</v>
      </c>
      <c r="AG2245" s="381">
        <v>9240</v>
      </c>
      <c r="AH2245" s="381" t="s">
        <v>8456</v>
      </c>
      <c r="AI2245" s="381" t="s">
        <v>8443</v>
      </c>
      <c r="AJ2245" s="381">
        <v>1</v>
      </c>
    </row>
    <row r="2246" spans="1:36">
      <c r="A2246" s="381" t="s">
        <v>558</v>
      </c>
      <c r="B2246" s="381" t="s">
        <v>8455</v>
      </c>
      <c r="C2246" s="381">
        <v>25</v>
      </c>
      <c r="D2246" s="381">
        <v>27</v>
      </c>
      <c r="E2246" s="381" t="s">
        <v>8447</v>
      </c>
      <c r="F2246" s="381" t="s">
        <v>8446</v>
      </c>
      <c r="G2246" s="381" t="s">
        <v>8445</v>
      </c>
      <c r="H2246" s="381">
        <v>85700</v>
      </c>
      <c r="I2246" s="381">
        <v>30000</v>
      </c>
      <c r="J2246" s="381">
        <v>34300</v>
      </c>
      <c r="K2246" s="381">
        <v>38600</v>
      </c>
      <c r="L2246" s="381">
        <v>42850</v>
      </c>
      <c r="M2246" s="381">
        <v>46300</v>
      </c>
      <c r="N2246" s="381">
        <v>49750</v>
      </c>
      <c r="O2246" s="381">
        <v>53150</v>
      </c>
      <c r="P2246" s="381">
        <v>56600</v>
      </c>
      <c r="Q2246" s="381">
        <v>18000</v>
      </c>
      <c r="R2246" s="381">
        <v>20600</v>
      </c>
      <c r="S2246" s="381">
        <v>23150</v>
      </c>
      <c r="T2246" s="381">
        <v>25700</v>
      </c>
      <c r="U2246" s="381">
        <v>28780</v>
      </c>
      <c r="V2246" s="381">
        <v>32960</v>
      </c>
      <c r="W2246" s="381">
        <v>37140</v>
      </c>
      <c r="X2246" s="381">
        <v>41320</v>
      </c>
      <c r="Y2246" s="381">
        <v>47600</v>
      </c>
      <c r="Z2246" s="381">
        <v>54400</v>
      </c>
      <c r="AA2246" s="381">
        <v>61200</v>
      </c>
      <c r="AB2246" s="381">
        <v>68000</v>
      </c>
      <c r="AC2246" s="381">
        <v>73450</v>
      </c>
      <c r="AD2246" s="381">
        <v>78900</v>
      </c>
      <c r="AE2246" s="381">
        <v>84350</v>
      </c>
      <c r="AF2246" s="381">
        <v>89800</v>
      </c>
      <c r="AG2246" s="381">
        <v>9240</v>
      </c>
      <c r="AH2246" s="381" t="s">
        <v>8454</v>
      </c>
      <c r="AI2246" s="381" t="s">
        <v>8443</v>
      </c>
      <c r="AJ2246" s="381">
        <v>1</v>
      </c>
    </row>
    <row r="2247" spans="1:36">
      <c r="A2247" s="381" t="s">
        <v>558</v>
      </c>
      <c r="B2247" s="381" t="s">
        <v>8453</v>
      </c>
      <c r="C2247" s="381">
        <v>25</v>
      </c>
      <c r="D2247" s="381">
        <v>27</v>
      </c>
      <c r="E2247" s="381" t="s">
        <v>8451</v>
      </c>
      <c r="F2247" s="381" t="s">
        <v>8450</v>
      </c>
      <c r="G2247" s="381" t="s">
        <v>8445</v>
      </c>
      <c r="H2247" s="381">
        <v>68600</v>
      </c>
      <c r="I2247" s="381">
        <v>28000</v>
      </c>
      <c r="J2247" s="381">
        <v>32000</v>
      </c>
      <c r="K2247" s="381">
        <v>36000</v>
      </c>
      <c r="L2247" s="381">
        <v>40000</v>
      </c>
      <c r="M2247" s="381">
        <v>43200</v>
      </c>
      <c r="N2247" s="381">
        <v>46400</v>
      </c>
      <c r="O2247" s="381">
        <v>49600</v>
      </c>
      <c r="P2247" s="381">
        <v>52800</v>
      </c>
      <c r="Q2247" s="381">
        <v>16800</v>
      </c>
      <c r="R2247" s="381">
        <v>19200</v>
      </c>
      <c r="S2247" s="381">
        <v>21600</v>
      </c>
      <c r="T2247" s="381">
        <v>24600</v>
      </c>
      <c r="U2247" s="381">
        <v>28780</v>
      </c>
      <c r="V2247" s="381">
        <v>32960</v>
      </c>
      <c r="W2247" s="381">
        <v>37140</v>
      </c>
      <c r="X2247" s="381">
        <v>41320</v>
      </c>
      <c r="Y2247" s="381">
        <v>44800</v>
      </c>
      <c r="Z2247" s="381">
        <v>51200</v>
      </c>
      <c r="AA2247" s="381">
        <v>57600</v>
      </c>
      <c r="AB2247" s="381">
        <v>64000</v>
      </c>
      <c r="AC2247" s="381">
        <v>69150</v>
      </c>
      <c r="AD2247" s="381">
        <v>74250</v>
      </c>
      <c r="AE2247" s="381">
        <v>79400</v>
      </c>
      <c r="AF2247" s="381">
        <v>84500</v>
      </c>
      <c r="AG2247" s="381">
        <v>2600</v>
      </c>
      <c r="AH2247" s="381" t="s">
        <v>2155</v>
      </c>
      <c r="AI2247" s="381" t="s">
        <v>8443</v>
      </c>
      <c r="AJ2247" s="381">
        <v>1</v>
      </c>
    </row>
    <row r="2248" spans="1:36">
      <c r="A2248" s="381" t="s">
        <v>558</v>
      </c>
      <c r="B2248" s="381" t="s">
        <v>8452</v>
      </c>
      <c r="C2248" s="381">
        <v>25</v>
      </c>
      <c r="D2248" s="381">
        <v>27</v>
      </c>
      <c r="E2248" s="381" t="s">
        <v>8451</v>
      </c>
      <c r="F2248" s="381" t="s">
        <v>8450</v>
      </c>
      <c r="G2248" s="381" t="s">
        <v>8445</v>
      </c>
      <c r="H2248" s="381">
        <v>68600</v>
      </c>
      <c r="I2248" s="381">
        <v>28000</v>
      </c>
      <c r="J2248" s="381">
        <v>32000</v>
      </c>
      <c r="K2248" s="381">
        <v>36000</v>
      </c>
      <c r="L2248" s="381">
        <v>40000</v>
      </c>
      <c r="M2248" s="381">
        <v>43200</v>
      </c>
      <c r="N2248" s="381">
        <v>46400</v>
      </c>
      <c r="O2248" s="381">
        <v>49600</v>
      </c>
      <c r="P2248" s="381">
        <v>52800</v>
      </c>
      <c r="Q2248" s="381">
        <v>16800</v>
      </c>
      <c r="R2248" s="381">
        <v>19200</v>
      </c>
      <c r="S2248" s="381">
        <v>21600</v>
      </c>
      <c r="T2248" s="381">
        <v>24600</v>
      </c>
      <c r="U2248" s="381">
        <v>28780</v>
      </c>
      <c r="V2248" s="381">
        <v>32960</v>
      </c>
      <c r="W2248" s="381">
        <v>37140</v>
      </c>
      <c r="X2248" s="381">
        <v>41320</v>
      </c>
      <c r="Y2248" s="381">
        <v>44800</v>
      </c>
      <c r="Z2248" s="381">
        <v>51200</v>
      </c>
      <c r="AA2248" s="381">
        <v>57600</v>
      </c>
      <c r="AB2248" s="381">
        <v>64000</v>
      </c>
      <c r="AC2248" s="381">
        <v>69150</v>
      </c>
      <c r="AD2248" s="381">
        <v>74250</v>
      </c>
      <c r="AE2248" s="381">
        <v>79400</v>
      </c>
      <c r="AF2248" s="381">
        <v>84500</v>
      </c>
      <c r="AG2248" s="381">
        <v>2600</v>
      </c>
      <c r="AH2248" s="381" t="s">
        <v>8449</v>
      </c>
      <c r="AI2248" s="381" t="s">
        <v>8443</v>
      </c>
      <c r="AJ2248" s="381">
        <v>1</v>
      </c>
    </row>
    <row r="2249" spans="1:36">
      <c r="A2249" s="381" t="s">
        <v>558</v>
      </c>
      <c r="B2249" s="381" t="s">
        <v>8448</v>
      </c>
      <c r="C2249" s="381">
        <v>25</v>
      </c>
      <c r="D2249" s="381">
        <v>27</v>
      </c>
      <c r="E2249" s="381" t="s">
        <v>8447</v>
      </c>
      <c r="F2249" s="381" t="s">
        <v>8446</v>
      </c>
      <c r="G2249" s="381" t="s">
        <v>8445</v>
      </c>
      <c r="H2249" s="381">
        <v>85700</v>
      </c>
      <c r="I2249" s="381">
        <v>30000</v>
      </c>
      <c r="J2249" s="381">
        <v>34300</v>
      </c>
      <c r="K2249" s="381">
        <v>38600</v>
      </c>
      <c r="L2249" s="381">
        <v>42850</v>
      </c>
      <c r="M2249" s="381">
        <v>46300</v>
      </c>
      <c r="N2249" s="381">
        <v>49750</v>
      </c>
      <c r="O2249" s="381">
        <v>53150</v>
      </c>
      <c r="P2249" s="381">
        <v>56600</v>
      </c>
      <c r="Q2249" s="381">
        <v>18000</v>
      </c>
      <c r="R2249" s="381">
        <v>20600</v>
      </c>
      <c r="S2249" s="381">
        <v>23150</v>
      </c>
      <c r="T2249" s="381">
        <v>25700</v>
      </c>
      <c r="U2249" s="381">
        <v>28780</v>
      </c>
      <c r="V2249" s="381">
        <v>32960</v>
      </c>
      <c r="W2249" s="381">
        <v>37140</v>
      </c>
      <c r="X2249" s="381">
        <v>41320</v>
      </c>
      <c r="Y2249" s="381">
        <v>47600</v>
      </c>
      <c r="Z2249" s="381">
        <v>54400</v>
      </c>
      <c r="AA2249" s="381">
        <v>61200</v>
      </c>
      <c r="AB2249" s="381">
        <v>68000</v>
      </c>
      <c r="AC2249" s="381">
        <v>73450</v>
      </c>
      <c r="AD2249" s="381">
        <v>78900</v>
      </c>
      <c r="AE2249" s="381">
        <v>84350</v>
      </c>
      <c r="AF2249" s="381">
        <v>89800</v>
      </c>
      <c r="AG2249" s="381">
        <v>9240</v>
      </c>
      <c r="AH2249" s="381" t="s">
        <v>8444</v>
      </c>
      <c r="AI2249" s="381" t="s">
        <v>8443</v>
      </c>
      <c r="AJ2249" s="381">
        <v>1</v>
      </c>
    </row>
    <row r="2250" spans="1:36">
      <c r="A2250" s="381" t="s">
        <v>559</v>
      </c>
      <c r="B2250" s="381" t="s">
        <v>8442</v>
      </c>
      <c r="C2250" s="381">
        <v>26</v>
      </c>
      <c r="D2250" s="381">
        <v>1</v>
      </c>
      <c r="E2250" s="381" t="s">
        <v>8441</v>
      </c>
      <c r="F2250" s="381" t="s">
        <v>8440</v>
      </c>
      <c r="G2250" s="381" t="s">
        <v>8439</v>
      </c>
      <c r="H2250" s="381">
        <v>48500</v>
      </c>
      <c r="I2250" s="381">
        <v>19550</v>
      </c>
      <c r="J2250" s="381">
        <v>22350</v>
      </c>
      <c r="K2250" s="381">
        <v>25150</v>
      </c>
      <c r="L2250" s="381">
        <v>27900</v>
      </c>
      <c r="M2250" s="381">
        <v>30150</v>
      </c>
      <c r="N2250" s="381">
        <v>32400</v>
      </c>
      <c r="O2250" s="381">
        <v>34600</v>
      </c>
      <c r="P2250" s="381">
        <v>36850</v>
      </c>
      <c r="Q2250" s="381">
        <v>12060</v>
      </c>
      <c r="R2250" s="381">
        <v>16240</v>
      </c>
      <c r="S2250" s="381">
        <v>20420</v>
      </c>
      <c r="T2250" s="381">
        <v>24600</v>
      </c>
      <c r="U2250" s="381">
        <v>28780</v>
      </c>
      <c r="V2250" s="381">
        <v>32400</v>
      </c>
      <c r="W2250" s="381">
        <v>34600</v>
      </c>
      <c r="X2250" s="381">
        <v>36850</v>
      </c>
      <c r="Y2250" s="381">
        <v>31300</v>
      </c>
      <c r="Z2250" s="381">
        <v>35750</v>
      </c>
      <c r="AA2250" s="381">
        <v>40200</v>
      </c>
      <c r="AB2250" s="381">
        <v>44650</v>
      </c>
      <c r="AC2250" s="381">
        <v>48250</v>
      </c>
      <c r="AD2250" s="381">
        <v>51800</v>
      </c>
      <c r="AE2250" s="381">
        <v>55400</v>
      </c>
      <c r="AF2250" s="381">
        <v>58950</v>
      </c>
      <c r="AG2250" s="381">
        <v>9999</v>
      </c>
      <c r="AH2250" s="381" t="s">
        <v>8439</v>
      </c>
      <c r="AI2250" s="381" t="s">
        <v>8148</v>
      </c>
      <c r="AJ2250" s="381">
        <v>0</v>
      </c>
    </row>
    <row r="2251" spans="1:36">
      <c r="A2251" s="381" t="s">
        <v>559</v>
      </c>
      <c r="B2251" s="381" t="s">
        <v>8438</v>
      </c>
      <c r="C2251" s="381">
        <v>26</v>
      </c>
      <c r="D2251" s="381">
        <v>3</v>
      </c>
      <c r="E2251" s="381" t="s">
        <v>8437</v>
      </c>
      <c r="F2251" s="381" t="s">
        <v>8436</v>
      </c>
      <c r="G2251" s="381" t="s">
        <v>8435</v>
      </c>
      <c r="H2251" s="381">
        <v>51700</v>
      </c>
      <c r="I2251" s="381">
        <v>19550</v>
      </c>
      <c r="J2251" s="381">
        <v>22350</v>
      </c>
      <c r="K2251" s="381">
        <v>25150</v>
      </c>
      <c r="L2251" s="381">
        <v>27900</v>
      </c>
      <c r="M2251" s="381">
        <v>30150</v>
      </c>
      <c r="N2251" s="381">
        <v>32400</v>
      </c>
      <c r="O2251" s="381">
        <v>34600</v>
      </c>
      <c r="P2251" s="381">
        <v>36850</v>
      </c>
      <c r="Q2251" s="381">
        <v>12060</v>
      </c>
      <c r="R2251" s="381">
        <v>16240</v>
      </c>
      <c r="S2251" s="381">
        <v>20420</v>
      </c>
      <c r="T2251" s="381">
        <v>24600</v>
      </c>
      <c r="U2251" s="381">
        <v>28780</v>
      </c>
      <c r="V2251" s="381">
        <v>32400</v>
      </c>
      <c r="W2251" s="381">
        <v>34600</v>
      </c>
      <c r="X2251" s="381">
        <v>36850</v>
      </c>
      <c r="Y2251" s="381">
        <v>31300</v>
      </c>
      <c r="Z2251" s="381">
        <v>35750</v>
      </c>
      <c r="AA2251" s="381">
        <v>40200</v>
      </c>
      <c r="AB2251" s="381">
        <v>44650</v>
      </c>
      <c r="AC2251" s="381">
        <v>48250</v>
      </c>
      <c r="AD2251" s="381">
        <v>51800</v>
      </c>
      <c r="AE2251" s="381">
        <v>55400</v>
      </c>
      <c r="AF2251" s="381">
        <v>58950</v>
      </c>
      <c r="AG2251" s="381">
        <v>9999</v>
      </c>
      <c r="AH2251" s="381" t="s">
        <v>8435</v>
      </c>
      <c r="AI2251" s="381" t="s">
        <v>8148</v>
      </c>
      <c r="AJ2251" s="381">
        <v>0</v>
      </c>
    </row>
    <row r="2252" spans="1:36">
      <c r="A2252" s="381" t="s">
        <v>559</v>
      </c>
      <c r="B2252" s="381" t="s">
        <v>8434</v>
      </c>
      <c r="C2252" s="381">
        <v>26</v>
      </c>
      <c r="D2252" s="381">
        <v>5</v>
      </c>
      <c r="E2252" s="381" t="s">
        <v>8433</v>
      </c>
      <c r="F2252" s="381" t="s">
        <v>8432</v>
      </c>
      <c r="G2252" s="381" t="s">
        <v>8431</v>
      </c>
      <c r="H2252" s="381">
        <v>64700</v>
      </c>
      <c r="I2252" s="381">
        <v>22650</v>
      </c>
      <c r="J2252" s="381">
        <v>25900</v>
      </c>
      <c r="K2252" s="381">
        <v>29150</v>
      </c>
      <c r="L2252" s="381">
        <v>32350</v>
      </c>
      <c r="M2252" s="381">
        <v>34950</v>
      </c>
      <c r="N2252" s="381">
        <v>37550</v>
      </c>
      <c r="O2252" s="381">
        <v>40150</v>
      </c>
      <c r="P2252" s="381">
        <v>42750</v>
      </c>
      <c r="Q2252" s="381">
        <v>13600</v>
      </c>
      <c r="R2252" s="381">
        <v>16240</v>
      </c>
      <c r="S2252" s="381">
        <v>20420</v>
      </c>
      <c r="T2252" s="381">
        <v>24600</v>
      </c>
      <c r="U2252" s="381">
        <v>28780</v>
      </c>
      <c r="V2252" s="381">
        <v>32960</v>
      </c>
      <c r="W2252" s="381">
        <v>37140</v>
      </c>
      <c r="X2252" s="381">
        <v>41320</v>
      </c>
      <c r="Y2252" s="381">
        <v>36250</v>
      </c>
      <c r="Z2252" s="381">
        <v>41400</v>
      </c>
      <c r="AA2252" s="381">
        <v>46600</v>
      </c>
      <c r="AB2252" s="381">
        <v>51750</v>
      </c>
      <c r="AC2252" s="381">
        <v>55900</v>
      </c>
      <c r="AD2252" s="381">
        <v>60050</v>
      </c>
      <c r="AE2252" s="381">
        <v>64200</v>
      </c>
      <c r="AF2252" s="381">
        <v>68350</v>
      </c>
      <c r="AG2252" s="381">
        <v>3000</v>
      </c>
      <c r="AH2252" s="381" t="s">
        <v>8431</v>
      </c>
      <c r="AI2252" s="381" t="s">
        <v>8148</v>
      </c>
      <c r="AJ2252" s="381">
        <v>0</v>
      </c>
    </row>
    <row r="2253" spans="1:36">
      <c r="A2253" s="381" t="s">
        <v>559</v>
      </c>
      <c r="B2253" s="381" t="s">
        <v>8430</v>
      </c>
      <c r="C2253" s="381">
        <v>26</v>
      </c>
      <c r="D2253" s="381">
        <v>7</v>
      </c>
      <c r="E2253" s="381" t="s">
        <v>8429</v>
      </c>
      <c r="F2253" s="381" t="s">
        <v>8428</v>
      </c>
      <c r="G2253" s="381" t="s">
        <v>8427</v>
      </c>
      <c r="H2253" s="381">
        <v>49000</v>
      </c>
      <c r="I2253" s="381">
        <v>19550</v>
      </c>
      <c r="J2253" s="381">
        <v>22350</v>
      </c>
      <c r="K2253" s="381">
        <v>25150</v>
      </c>
      <c r="L2253" s="381">
        <v>27900</v>
      </c>
      <c r="M2253" s="381">
        <v>30150</v>
      </c>
      <c r="N2253" s="381">
        <v>32400</v>
      </c>
      <c r="O2253" s="381">
        <v>34600</v>
      </c>
      <c r="P2253" s="381">
        <v>36850</v>
      </c>
      <c r="Q2253" s="381">
        <v>12060</v>
      </c>
      <c r="R2253" s="381">
        <v>16240</v>
      </c>
      <c r="S2253" s="381">
        <v>20420</v>
      </c>
      <c r="T2253" s="381">
        <v>24600</v>
      </c>
      <c r="U2253" s="381">
        <v>28780</v>
      </c>
      <c r="V2253" s="381">
        <v>32400</v>
      </c>
      <c r="W2253" s="381">
        <v>34600</v>
      </c>
      <c r="X2253" s="381">
        <v>36850</v>
      </c>
      <c r="Y2253" s="381">
        <v>31300</v>
      </c>
      <c r="Z2253" s="381">
        <v>35750</v>
      </c>
      <c r="AA2253" s="381">
        <v>40200</v>
      </c>
      <c r="AB2253" s="381">
        <v>44650</v>
      </c>
      <c r="AC2253" s="381">
        <v>48250</v>
      </c>
      <c r="AD2253" s="381">
        <v>51800</v>
      </c>
      <c r="AE2253" s="381">
        <v>55400</v>
      </c>
      <c r="AF2253" s="381">
        <v>58950</v>
      </c>
      <c r="AG2253" s="381">
        <v>9999</v>
      </c>
      <c r="AH2253" s="381" t="s">
        <v>8427</v>
      </c>
      <c r="AI2253" s="381" t="s">
        <v>8148</v>
      </c>
      <c r="AJ2253" s="381">
        <v>0</v>
      </c>
    </row>
    <row r="2254" spans="1:36">
      <c r="A2254" s="381" t="s">
        <v>559</v>
      </c>
      <c r="B2254" s="381" t="s">
        <v>8426</v>
      </c>
      <c r="C2254" s="381">
        <v>26</v>
      </c>
      <c r="D2254" s="381">
        <v>9</v>
      </c>
      <c r="E2254" s="381" t="s">
        <v>8425</v>
      </c>
      <c r="F2254" s="381" t="s">
        <v>8424</v>
      </c>
      <c r="G2254" s="381" t="s">
        <v>8423</v>
      </c>
      <c r="H2254" s="381">
        <v>56600</v>
      </c>
      <c r="I2254" s="381">
        <v>19850</v>
      </c>
      <c r="J2254" s="381">
        <v>22650</v>
      </c>
      <c r="K2254" s="381">
        <v>25500</v>
      </c>
      <c r="L2254" s="381">
        <v>28300</v>
      </c>
      <c r="M2254" s="381">
        <v>30600</v>
      </c>
      <c r="N2254" s="381">
        <v>32850</v>
      </c>
      <c r="O2254" s="381">
        <v>35100</v>
      </c>
      <c r="P2254" s="381">
        <v>37400</v>
      </c>
      <c r="Q2254" s="381">
        <v>12060</v>
      </c>
      <c r="R2254" s="381">
        <v>16240</v>
      </c>
      <c r="S2254" s="381">
        <v>20420</v>
      </c>
      <c r="T2254" s="381">
        <v>24600</v>
      </c>
      <c r="U2254" s="381">
        <v>28780</v>
      </c>
      <c r="V2254" s="381">
        <v>32850</v>
      </c>
      <c r="W2254" s="381">
        <v>35100</v>
      </c>
      <c r="X2254" s="381">
        <v>37400</v>
      </c>
      <c r="Y2254" s="381">
        <v>31750</v>
      </c>
      <c r="Z2254" s="381">
        <v>36250</v>
      </c>
      <c r="AA2254" s="381">
        <v>40800</v>
      </c>
      <c r="AB2254" s="381">
        <v>45300</v>
      </c>
      <c r="AC2254" s="381">
        <v>48950</v>
      </c>
      <c r="AD2254" s="381">
        <v>52550</v>
      </c>
      <c r="AE2254" s="381">
        <v>56200</v>
      </c>
      <c r="AF2254" s="381">
        <v>59800</v>
      </c>
      <c r="AG2254" s="381">
        <v>9999</v>
      </c>
      <c r="AH2254" s="381" t="s">
        <v>8423</v>
      </c>
      <c r="AI2254" s="381" t="s">
        <v>8148</v>
      </c>
      <c r="AJ2254" s="381">
        <v>0</v>
      </c>
    </row>
    <row r="2255" spans="1:36">
      <c r="A2255" s="381" t="s">
        <v>559</v>
      </c>
      <c r="B2255" s="381" t="s">
        <v>8422</v>
      </c>
      <c r="C2255" s="381">
        <v>26</v>
      </c>
      <c r="D2255" s="381">
        <v>11</v>
      </c>
      <c r="E2255" s="381" t="s">
        <v>8421</v>
      </c>
      <c r="F2255" s="381" t="s">
        <v>8420</v>
      </c>
      <c r="G2255" s="381" t="s">
        <v>8419</v>
      </c>
      <c r="H2255" s="381">
        <v>48000</v>
      </c>
      <c r="I2255" s="381">
        <v>19550</v>
      </c>
      <c r="J2255" s="381">
        <v>22350</v>
      </c>
      <c r="K2255" s="381">
        <v>25150</v>
      </c>
      <c r="L2255" s="381">
        <v>27900</v>
      </c>
      <c r="M2255" s="381">
        <v>30150</v>
      </c>
      <c r="N2255" s="381">
        <v>32400</v>
      </c>
      <c r="O2255" s="381">
        <v>34600</v>
      </c>
      <c r="P2255" s="381">
        <v>36850</v>
      </c>
      <c r="Q2255" s="381">
        <v>12060</v>
      </c>
      <c r="R2255" s="381">
        <v>16240</v>
      </c>
      <c r="S2255" s="381">
        <v>20420</v>
      </c>
      <c r="T2255" s="381">
        <v>24600</v>
      </c>
      <c r="U2255" s="381">
        <v>28780</v>
      </c>
      <c r="V2255" s="381">
        <v>32400</v>
      </c>
      <c r="W2255" s="381">
        <v>34600</v>
      </c>
      <c r="X2255" s="381">
        <v>36850</v>
      </c>
      <c r="Y2255" s="381">
        <v>31300</v>
      </c>
      <c r="Z2255" s="381">
        <v>35750</v>
      </c>
      <c r="AA2255" s="381">
        <v>40200</v>
      </c>
      <c r="AB2255" s="381">
        <v>44650</v>
      </c>
      <c r="AC2255" s="381">
        <v>48250</v>
      </c>
      <c r="AD2255" s="381">
        <v>51800</v>
      </c>
      <c r="AE2255" s="381">
        <v>55400</v>
      </c>
      <c r="AF2255" s="381">
        <v>58950</v>
      </c>
      <c r="AG2255" s="381">
        <v>9999</v>
      </c>
      <c r="AH2255" s="381" t="s">
        <v>8419</v>
      </c>
      <c r="AI2255" s="381" t="s">
        <v>8148</v>
      </c>
      <c r="AJ2255" s="381">
        <v>0</v>
      </c>
    </row>
    <row r="2256" spans="1:36">
      <c r="A2256" s="381" t="s">
        <v>559</v>
      </c>
      <c r="B2256" s="381" t="s">
        <v>8418</v>
      </c>
      <c r="C2256" s="381">
        <v>26</v>
      </c>
      <c r="D2256" s="381">
        <v>13</v>
      </c>
      <c r="E2256" s="381" t="s">
        <v>8417</v>
      </c>
      <c r="F2256" s="381" t="s">
        <v>8416</v>
      </c>
      <c r="G2256" s="381" t="s">
        <v>8415</v>
      </c>
      <c r="H2256" s="381">
        <v>55500</v>
      </c>
      <c r="I2256" s="381">
        <v>19550</v>
      </c>
      <c r="J2256" s="381">
        <v>22350</v>
      </c>
      <c r="K2256" s="381">
        <v>25150</v>
      </c>
      <c r="L2256" s="381">
        <v>27900</v>
      </c>
      <c r="M2256" s="381">
        <v>30150</v>
      </c>
      <c r="N2256" s="381">
        <v>32400</v>
      </c>
      <c r="O2256" s="381">
        <v>34600</v>
      </c>
      <c r="P2256" s="381">
        <v>36850</v>
      </c>
      <c r="Q2256" s="381">
        <v>12060</v>
      </c>
      <c r="R2256" s="381">
        <v>16240</v>
      </c>
      <c r="S2256" s="381">
        <v>20420</v>
      </c>
      <c r="T2256" s="381">
        <v>24600</v>
      </c>
      <c r="U2256" s="381">
        <v>28780</v>
      </c>
      <c r="V2256" s="381">
        <v>32400</v>
      </c>
      <c r="W2256" s="381">
        <v>34600</v>
      </c>
      <c r="X2256" s="381">
        <v>36850</v>
      </c>
      <c r="Y2256" s="381">
        <v>31300</v>
      </c>
      <c r="Z2256" s="381">
        <v>35750</v>
      </c>
      <c r="AA2256" s="381">
        <v>40200</v>
      </c>
      <c r="AB2256" s="381">
        <v>44650</v>
      </c>
      <c r="AC2256" s="381">
        <v>48250</v>
      </c>
      <c r="AD2256" s="381">
        <v>51800</v>
      </c>
      <c r="AE2256" s="381">
        <v>55400</v>
      </c>
      <c r="AF2256" s="381">
        <v>58950</v>
      </c>
      <c r="AG2256" s="381">
        <v>9999</v>
      </c>
      <c r="AH2256" s="381" t="s">
        <v>8415</v>
      </c>
      <c r="AI2256" s="381" t="s">
        <v>8148</v>
      </c>
      <c r="AJ2256" s="381">
        <v>0</v>
      </c>
    </row>
    <row r="2257" spans="1:36">
      <c r="A2257" s="381" t="s">
        <v>559</v>
      </c>
      <c r="B2257" s="381" t="s">
        <v>8414</v>
      </c>
      <c r="C2257" s="381">
        <v>26</v>
      </c>
      <c r="D2257" s="381">
        <v>15</v>
      </c>
      <c r="E2257" s="381" t="s">
        <v>8413</v>
      </c>
      <c r="F2257" s="381" t="s">
        <v>8412</v>
      </c>
      <c r="G2257" s="381" t="s">
        <v>7577</v>
      </c>
      <c r="H2257" s="381">
        <v>65500</v>
      </c>
      <c r="I2257" s="381">
        <v>22950</v>
      </c>
      <c r="J2257" s="381">
        <v>26200</v>
      </c>
      <c r="K2257" s="381">
        <v>29500</v>
      </c>
      <c r="L2257" s="381">
        <v>32750</v>
      </c>
      <c r="M2257" s="381">
        <v>35400</v>
      </c>
      <c r="N2257" s="381">
        <v>38000</v>
      </c>
      <c r="O2257" s="381">
        <v>40650</v>
      </c>
      <c r="P2257" s="381">
        <v>43250</v>
      </c>
      <c r="Q2257" s="381">
        <v>13800</v>
      </c>
      <c r="R2257" s="381">
        <v>16240</v>
      </c>
      <c r="S2257" s="381">
        <v>20420</v>
      </c>
      <c r="T2257" s="381">
        <v>24600</v>
      </c>
      <c r="U2257" s="381">
        <v>28780</v>
      </c>
      <c r="V2257" s="381">
        <v>32960</v>
      </c>
      <c r="W2257" s="381">
        <v>37140</v>
      </c>
      <c r="X2257" s="381">
        <v>41320</v>
      </c>
      <c r="Y2257" s="381">
        <v>36700</v>
      </c>
      <c r="Z2257" s="381">
        <v>41950</v>
      </c>
      <c r="AA2257" s="381">
        <v>47200</v>
      </c>
      <c r="AB2257" s="381">
        <v>52400</v>
      </c>
      <c r="AC2257" s="381">
        <v>56600</v>
      </c>
      <c r="AD2257" s="381">
        <v>60800</v>
      </c>
      <c r="AE2257" s="381">
        <v>65000</v>
      </c>
      <c r="AF2257" s="381">
        <v>69200</v>
      </c>
      <c r="AG2257" s="381">
        <v>9999</v>
      </c>
      <c r="AH2257" s="381" t="s">
        <v>7577</v>
      </c>
      <c r="AI2257" s="381" t="s">
        <v>8148</v>
      </c>
      <c r="AJ2257" s="381">
        <v>1</v>
      </c>
    </row>
    <row r="2258" spans="1:36">
      <c r="A2258" s="381" t="s">
        <v>559</v>
      </c>
      <c r="B2258" s="381" t="s">
        <v>8411</v>
      </c>
      <c r="C2258" s="381">
        <v>26</v>
      </c>
      <c r="D2258" s="381">
        <v>17</v>
      </c>
      <c r="E2258" s="381" t="s">
        <v>8410</v>
      </c>
      <c r="F2258" s="381" t="s">
        <v>8409</v>
      </c>
      <c r="G2258" s="381" t="s">
        <v>8408</v>
      </c>
      <c r="H2258" s="381">
        <v>65900</v>
      </c>
      <c r="I2258" s="381">
        <v>21050</v>
      </c>
      <c r="J2258" s="381">
        <v>24050</v>
      </c>
      <c r="K2258" s="381">
        <v>27050</v>
      </c>
      <c r="L2258" s="381">
        <v>30050</v>
      </c>
      <c r="M2258" s="381">
        <v>32500</v>
      </c>
      <c r="N2258" s="381">
        <v>34900</v>
      </c>
      <c r="O2258" s="381">
        <v>37300</v>
      </c>
      <c r="P2258" s="381">
        <v>39700</v>
      </c>
      <c r="Q2258" s="381">
        <v>12650</v>
      </c>
      <c r="R2258" s="381">
        <v>16240</v>
      </c>
      <c r="S2258" s="381">
        <v>20420</v>
      </c>
      <c r="T2258" s="381">
        <v>24600</v>
      </c>
      <c r="U2258" s="381">
        <v>28780</v>
      </c>
      <c r="V2258" s="381">
        <v>32960</v>
      </c>
      <c r="W2258" s="381">
        <v>37140</v>
      </c>
      <c r="X2258" s="381">
        <v>39700</v>
      </c>
      <c r="Y2258" s="381">
        <v>33650</v>
      </c>
      <c r="Z2258" s="381">
        <v>38450</v>
      </c>
      <c r="AA2258" s="381">
        <v>43250</v>
      </c>
      <c r="AB2258" s="381">
        <v>48050</v>
      </c>
      <c r="AC2258" s="381">
        <v>51900</v>
      </c>
      <c r="AD2258" s="381">
        <v>55750</v>
      </c>
      <c r="AE2258" s="381">
        <v>59600</v>
      </c>
      <c r="AF2258" s="381">
        <v>63450</v>
      </c>
      <c r="AG2258" s="381">
        <v>6960</v>
      </c>
      <c r="AH2258" s="381" t="s">
        <v>8408</v>
      </c>
      <c r="AI2258" s="381" t="s">
        <v>8148</v>
      </c>
      <c r="AJ2258" s="381">
        <v>1</v>
      </c>
    </row>
    <row r="2259" spans="1:36">
      <c r="A2259" s="381" t="s">
        <v>559</v>
      </c>
      <c r="B2259" s="381" t="s">
        <v>8407</v>
      </c>
      <c r="C2259" s="381">
        <v>26</v>
      </c>
      <c r="D2259" s="381">
        <v>19</v>
      </c>
      <c r="E2259" s="381" t="s">
        <v>8406</v>
      </c>
      <c r="F2259" s="381" t="s">
        <v>8405</v>
      </c>
      <c r="G2259" s="381" t="s">
        <v>8404</v>
      </c>
      <c r="H2259" s="381">
        <v>58000</v>
      </c>
      <c r="I2259" s="381">
        <v>20300</v>
      </c>
      <c r="J2259" s="381">
        <v>23200</v>
      </c>
      <c r="K2259" s="381">
        <v>26100</v>
      </c>
      <c r="L2259" s="381">
        <v>29000</v>
      </c>
      <c r="M2259" s="381">
        <v>31350</v>
      </c>
      <c r="N2259" s="381">
        <v>33650</v>
      </c>
      <c r="O2259" s="381">
        <v>36000</v>
      </c>
      <c r="P2259" s="381">
        <v>38300</v>
      </c>
      <c r="Q2259" s="381">
        <v>12200</v>
      </c>
      <c r="R2259" s="381">
        <v>16240</v>
      </c>
      <c r="S2259" s="381">
        <v>20420</v>
      </c>
      <c r="T2259" s="381">
        <v>24600</v>
      </c>
      <c r="U2259" s="381">
        <v>28780</v>
      </c>
      <c r="V2259" s="381">
        <v>32960</v>
      </c>
      <c r="W2259" s="381">
        <v>36000</v>
      </c>
      <c r="X2259" s="381">
        <v>38300</v>
      </c>
      <c r="Y2259" s="381">
        <v>32500</v>
      </c>
      <c r="Z2259" s="381">
        <v>37150</v>
      </c>
      <c r="AA2259" s="381">
        <v>41800</v>
      </c>
      <c r="AB2259" s="381">
        <v>46400</v>
      </c>
      <c r="AC2259" s="381">
        <v>50150</v>
      </c>
      <c r="AD2259" s="381">
        <v>53850</v>
      </c>
      <c r="AE2259" s="381">
        <v>57550</v>
      </c>
      <c r="AF2259" s="381">
        <v>61250</v>
      </c>
      <c r="AG2259" s="381">
        <v>9999</v>
      </c>
      <c r="AH2259" s="381" t="s">
        <v>8404</v>
      </c>
      <c r="AI2259" s="381" t="s">
        <v>8148</v>
      </c>
      <c r="AJ2259" s="381">
        <v>0</v>
      </c>
    </row>
    <row r="2260" spans="1:36">
      <c r="A2260" s="381" t="s">
        <v>559</v>
      </c>
      <c r="B2260" s="381" t="s">
        <v>8403</v>
      </c>
      <c r="C2260" s="381">
        <v>26</v>
      </c>
      <c r="D2260" s="381">
        <v>21</v>
      </c>
      <c r="E2260" s="381" t="s">
        <v>8402</v>
      </c>
      <c r="F2260" s="381" t="s">
        <v>8401</v>
      </c>
      <c r="G2260" s="381" t="s">
        <v>8400</v>
      </c>
      <c r="H2260" s="381">
        <v>61000</v>
      </c>
      <c r="I2260" s="381">
        <v>21350</v>
      </c>
      <c r="J2260" s="381">
        <v>24400</v>
      </c>
      <c r="K2260" s="381">
        <v>27450</v>
      </c>
      <c r="L2260" s="381">
        <v>30500</v>
      </c>
      <c r="M2260" s="381">
        <v>32950</v>
      </c>
      <c r="N2260" s="381">
        <v>35400</v>
      </c>
      <c r="O2260" s="381">
        <v>37850</v>
      </c>
      <c r="P2260" s="381">
        <v>40300</v>
      </c>
      <c r="Q2260" s="381">
        <v>12850</v>
      </c>
      <c r="R2260" s="381">
        <v>16240</v>
      </c>
      <c r="S2260" s="381">
        <v>20420</v>
      </c>
      <c r="T2260" s="381">
        <v>24600</v>
      </c>
      <c r="U2260" s="381">
        <v>28780</v>
      </c>
      <c r="V2260" s="381">
        <v>32960</v>
      </c>
      <c r="W2260" s="381">
        <v>37140</v>
      </c>
      <c r="X2260" s="381">
        <v>40300</v>
      </c>
      <c r="Y2260" s="381">
        <v>34200</v>
      </c>
      <c r="Z2260" s="381">
        <v>39050</v>
      </c>
      <c r="AA2260" s="381">
        <v>43950</v>
      </c>
      <c r="AB2260" s="381">
        <v>48800</v>
      </c>
      <c r="AC2260" s="381">
        <v>52750</v>
      </c>
      <c r="AD2260" s="381">
        <v>56650</v>
      </c>
      <c r="AE2260" s="381">
        <v>60550</v>
      </c>
      <c r="AF2260" s="381">
        <v>64450</v>
      </c>
      <c r="AG2260" s="381">
        <v>870</v>
      </c>
      <c r="AH2260" s="381" t="s">
        <v>8400</v>
      </c>
      <c r="AI2260" s="381" t="s">
        <v>8148</v>
      </c>
      <c r="AJ2260" s="381">
        <v>1</v>
      </c>
    </row>
    <row r="2261" spans="1:36">
      <c r="A2261" s="381" t="s">
        <v>559</v>
      </c>
      <c r="B2261" s="381" t="s">
        <v>8399</v>
      </c>
      <c r="C2261" s="381">
        <v>26</v>
      </c>
      <c r="D2261" s="381">
        <v>23</v>
      </c>
      <c r="E2261" s="381" t="s">
        <v>8398</v>
      </c>
      <c r="F2261" s="381" t="s">
        <v>8397</v>
      </c>
      <c r="G2261" s="381" t="s">
        <v>8396</v>
      </c>
      <c r="H2261" s="381">
        <v>53300</v>
      </c>
      <c r="I2261" s="381">
        <v>19550</v>
      </c>
      <c r="J2261" s="381">
        <v>22350</v>
      </c>
      <c r="K2261" s="381">
        <v>25150</v>
      </c>
      <c r="L2261" s="381">
        <v>27900</v>
      </c>
      <c r="M2261" s="381">
        <v>30150</v>
      </c>
      <c r="N2261" s="381">
        <v>32400</v>
      </c>
      <c r="O2261" s="381">
        <v>34600</v>
      </c>
      <c r="P2261" s="381">
        <v>36850</v>
      </c>
      <c r="Q2261" s="381">
        <v>12060</v>
      </c>
      <c r="R2261" s="381">
        <v>16240</v>
      </c>
      <c r="S2261" s="381">
        <v>20420</v>
      </c>
      <c r="T2261" s="381">
        <v>24600</v>
      </c>
      <c r="U2261" s="381">
        <v>28780</v>
      </c>
      <c r="V2261" s="381">
        <v>32400</v>
      </c>
      <c r="W2261" s="381">
        <v>34600</v>
      </c>
      <c r="X2261" s="381">
        <v>36850</v>
      </c>
      <c r="Y2261" s="381">
        <v>31300</v>
      </c>
      <c r="Z2261" s="381">
        <v>35750</v>
      </c>
      <c r="AA2261" s="381">
        <v>40200</v>
      </c>
      <c r="AB2261" s="381">
        <v>44650</v>
      </c>
      <c r="AC2261" s="381">
        <v>48250</v>
      </c>
      <c r="AD2261" s="381">
        <v>51800</v>
      </c>
      <c r="AE2261" s="381">
        <v>55400</v>
      </c>
      <c r="AF2261" s="381">
        <v>58950</v>
      </c>
      <c r="AG2261" s="381">
        <v>9999</v>
      </c>
      <c r="AH2261" s="381" t="s">
        <v>8396</v>
      </c>
      <c r="AI2261" s="381" t="s">
        <v>8148</v>
      </c>
      <c r="AJ2261" s="381">
        <v>0</v>
      </c>
    </row>
    <row r="2262" spans="1:36">
      <c r="A2262" s="381" t="s">
        <v>559</v>
      </c>
      <c r="B2262" s="381" t="s">
        <v>8395</v>
      </c>
      <c r="C2262" s="381">
        <v>26</v>
      </c>
      <c r="D2262" s="381">
        <v>25</v>
      </c>
      <c r="E2262" s="381" t="s">
        <v>8394</v>
      </c>
      <c r="F2262" s="381" t="s">
        <v>8393</v>
      </c>
      <c r="G2262" s="381" t="s">
        <v>1542</v>
      </c>
      <c r="H2262" s="381">
        <v>55700</v>
      </c>
      <c r="I2262" s="381">
        <v>19550</v>
      </c>
      <c r="J2262" s="381">
        <v>22350</v>
      </c>
      <c r="K2262" s="381">
        <v>25150</v>
      </c>
      <c r="L2262" s="381">
        <v>27900</v>
      </c>
      <c r="M2262" s="381">
        <v>30150</v>
      </c>
      <c r="N2262" s="381">
        <v>32400</v>
      </c>
      <c r="O2262" s="381">
        <v>34600</v>
      </c>
      <c r="P2262" s="381">
        <v>36850</v>
      </c>
      <c r="Q2262" s="381">
        <v>12060</v>
      </c>
      <c r="R2262" s="381">
        <v>16240</v>
      </c>
      <c r="S2262" s="381">
        <v>20420</v>
      </c>
      <c r="T2262" s="381">
        <v>24600</v>
      </c>
      <c r="U2262" s="381">
        <v>28780</v>
      </c>
      <c r="V2262" s="381">
        <v>32400</v>
      </c>
      <c r="W2262" s="381">
        <v>34600</v>
      </c>
      <c r="X2262" s="381">
        <v>36850</v>
      </c>
      <c r="Y2262" s="381">
        <v>31300</v>
      </c>
      <c r="Z2262" s="381">
        <v>35750</v>
      </c>
      <c r="AA2262" s="381">
        <v>40200</v>
      </c>
      <c r="AB2262" s="381">
        <v>44650</v>
      </c>
      <c r="AC2262" s="381">
        <v>48250</v>
      </c>
      <c r="AD2262" s="381">
        <v>51800</v>
      </c>
      <c r="AE2262" s="381">
        <v>55400</v>
      </c>
      <c r="AF2262" s="381">
        <v>58950</v>
      </c>
      <c r="AG2262" s="381">
        <v>3720</v>
      </c>
      <c r="AH2262" s="381" t="s">
        <v>1542</v>
      </c>
      <c r="AI2262" s="381" t="s">
        <v>8148</v>
      </c>
      <c r="AJ2262" s="381">
        <v>1</v>
      </c>
    </row>
    <row r="2263" spans="1:36">
      <c r="A2263" s="381" t="s">
        <v>559</v>
      </c>
      <c r="B2263" s="381" t="s">
        <v>8392</v>
      </c>
      <c r="C2263" s="381">
        <v>26</v>
      </c>
      <c r="D2263" s="381">
        <v>27</v>
      </c>
      <c r="E2263" s="381" t="s">
        <v>8391</v>
      </c>
      <c r="F2263" s="381" t="s">
        <v>8390</v>
      </c>
      <c r="G2263" s="381" t="s">
        <v>3544</v>
      </c>
      <c r="H2263" s="381">
        <v>58200</v>
      </c>
      <c r="I2263" s="381">
        <v>20400</v>
      </c>
      <c r="J2263" s="381">
        <v>23300</v>
      </c>
      <c r="K2263" s="381">
        <v>26200</v>
      </c>
      <c r="L2263" s="381">
        <v>29100</v>
      </c>
      <c r="M2263" s="381">
        <v>31450</v>
      </c>
      <c r="N2263" s="381">
        <v>33800</v>
      </c>
      <c r="O2263" s="381">
        <v>36100</v>
      </c>
      <c r="P2263" s="381">
        <v>38450</v>
      </c>
      <c r="Q2263" s="381">
        <v>12250</v>
      </c>
      <c r="R2263" s="381">
        <v>16240</v>
      </c>
      <c r="S2263" s="381">
        <v>20420</v>
      </c>
      <c r="T2263" s="381">
        <v>24600</v>
      </c>
      <c r="U2263" s="381">
        <v>28780</v>
      </c>
      <c r="V2263" s="381">
        <v>32960</v>
      </c>
      <c r="W2263" s="381">
        <v>36100</v>
      </c>
      <c r="X2263" s="381">
        <v>38450</v>
      </c>
      <c r="Y2263" s="381">
        <v>32600</v>
      </c>
      <c r="Z2263" s="381">
        <v>37250</v>
      </c>
      <c r="AA2263" s="381">
        <v>41900</v>
      </c>
      <c r="AB2263" s="381">
        <v>46550</v>
      </c>
      <c r="AC2263" s="381">
        <v>50300</v>
      </c>
      <c r="AD2263" s="381">
        <v>54000</v>
      </c>
      <c r="AE2263" s="381">
        <v>57750</v>
      </c>
      <c r="AF2263" s="381">
        <v>61450</v>
      </c>
      <c r="AG2263" s="381">
        <v>9999</v>
      </c>
      <c r="AH2263" s="381" t="s">
        <v>3544</v>
      </c>
      <c r="AI2263" s="381" t="s">
        <v>8148</v>
      </c>
      <c r="AJ2263" s="381">
        <v>1</v>
      </c>
    </row>
    <row r="2264" spans="1:36">
      <c r="A2264" s="381" t="s">
        <v>559</v>
      </c>
      <c r="B2264" s="381" t="s">
        <v>8389</v>
      </c>
      <c r="C2264" s="381">
        <v>26</v>
      </c>
      <c r="D2264" s="381">
        <v>29</v>
      </c>
      <c r="E2264" s="381" t="s">
        <v>8388</v>
      </c>
      <c r="F2264" s="381" t="s">
        <v>8387</v>
      </c>
      <c r="G2264" s="381" t="s">
        <v>8386</v>
      </c>
      <c r="H2264" s="381">
        <v>60400</v>
      </c>
      <c r="I2264" s="381">
        <v>21150</v>
      </c>
      <c r="J2264" s="381">
        <v>24200</v>
      </c>
      <c r="K2264" s="381">
        <v>27200</v>
      </c>
      <c r="L2264" s="381">
        <v>30200</v>
      </c>
      <c r="M2264" s="381">
        <v>32650</v>
      </c>
      <c r="N2264" s="381">
        <v>35050</v>
      </c>
      <c r="O2264" s="381">
        <v>37450</v>
      </c>
      <c r="P2264" s="381">
        <v>39900</v>
      </c>
      <c r="Q2264" s="381">
        <v>12700</v>
      </c>
      <c r="R2264" s="381">
        <v>16240</v>
      </c>
      <c r="S2264" s="381">
        <v>20420</v>
      </c>
      <c r="T2264" s="381">
        <v>24600</v>
      </c>
      <c r="U2264" s="381">
        <v>28780</v>
      </c>
      <c r="V2264" s="381">
        <v>32960</v>
      </c>
      <c r="W2264" s="381">
        <v>37140</v>
      </c>
      <c r="X2264" s="381">
        <v>39900</v>
      </c>
      <c r="Y2264" s="381">
        <v>33850</v>
      </c>
      <c r="Z2264" s="381">
        <v>38650</v>
      </c>
      <c r="AA2264" s="381">
        <v>43500</v>
      </c>
      <c r="AB2264" s="381">
        <v>48300</v>
      </c>
      <c r="AC2264" s="381">
        <v>52200</v>
      </c>
      <c r="AD2264" s="381">
        <v>56050</v>
      </c>
      <c r="AE2264" s="381">
        <v>59900</v>
      </c>
      <c r="AF2264" s="381">
        <v>63800</v>
      </c>
      <c r="AG2264" s="381">
        <v>9999</v>
      </c>
      <c r="AH2264" s="381" t="s">
        <v>8386</v>
      </c>
      <c r="AI2264" s="381" t="s">
        <v>8148</v>
      </c>
      <c r="AJ2264" s="381">
        <v>0</v>
      </c>
    </row>
    <row r="2265" spans="1:36">
      <c r="A2265" s="381" t="s">
        <v>559</v>
      </c>
      <c r="B2265" s="381" t="s">
        <v>8385</v>
      </c>
      <c r="C2265" s="381">
        <v>26</v>
      </c>
      <c r="D2265" s="381">
        <v>31</v>
      </c>
      <c r="E2265" s="381" t="s">
        <v>8384</v>
      </c>
      <c r="F2265" s="381" t="s">
        <v>8383</v>
      </c>
      <c r="G2265" s="381" t="s">
        <v>8382</v>
      </c>
      <c r="H2265" s="381">
        <v>48500</v>
      </c>
      <c r="I2265" s="381">
        <v>19550</v>
      </c>
      <c r="J2265" s="381">
        <v>22350</v>
      </c>
      <c r="K2265" s="381">
        <v>25150</v>
      </c>
      <c r="L2265" s="381">
        <v>27900</v>
      </c>
      <c r="M2265" s="381">
        <v>30150</v>
      </c>
      <c r="N2265" s="381">
        <v>32400</v>
      </c>
      <c r="O2265" s="381">
        <v>34600</v>
      </c>
      <c r="P2265" s="381">
        <v>36850</v>
      </c>
      <c r="Q2265" s="381">
        <v>12060</v>
      </c>
      <c r="R2265" s="381">
        <v>16240</v>
      </c>
      <c r="S2265" s="381">
        <v>20420</v>
      </c>
      <c r="T2265" s="381">
        <v>24600</v>
      </c>
      <c r="U2265" s="381">
        <v>28780</v>
      </c>
      <c r="V2265" s="381">
        <v>32400</v>
      </c>
      <c r="W2265" s="381">
        <v>34600</v>
      </c>
      <c r="X2265" s="381">
        <v>36850</v>
      </c>
      <c r="Y2265" s="381">
        <v>31300</v>
      </c>
      <c r="Z2265" s="381">
        <v>35750</v>
      </c>
      <c r="AA2265" s="381">
        <v>40200</v>
      </c>
      <c r="AB2265" s="381">
        <v>44650</v>
      </c>
      <c r="AC2265" s="381">
        <v>48250</v>
      </c>
      <c r="AD2265" s="381">
        <v>51800</v>
      </c>
      <c r="AE2265" s="381">
        <v>55400</v>
      </c>
      <c r="AF2265" s="381">
        <v>58950</v>
      </c>
      <c r="AG2265" s="381">
        <v>9999</v>
      </c>
      <c r="AH2265" s="381" t="s">
        <v>8382</v>
      </c>
      <c r="AI2265" s="381" t="s">
        <v>8148</v>
      </c>
      <c r="AJ2265" s="381">
        <v>0</v>
      </c>
    </row>
    <row r="2266" spans="1:36">
      <c r="A2266" s="381" t="s">
        <v>559</v>
      </c>
      <c r="B2266" s="381" t="s">
        <v>8381</v>
      </c>
      <c r="C2266" s="381">
        <v>26</v>
      </c>
      <c r="D2266" s="381">
        <v>33</v>
      </c>
      <c r="E2266" s="381" t="s">
        <v>8380</v>
      </c>
      <c r="F2266" s="381" t="s">
        <v>8379</v>
      </c>
      <c r="G2266" s="381" t="s">
        <v>1334</v>
      </c>
      <c r="H2266" s="381">
        <v>54200</v>
      </c>
      <c r="I2266" s="381">
        <v>19550</v>
      </c>
      <c r="J2266" s="381">
        <v>22350</v>
      </c>
      <c r="K2266" s="381">
        <v>25150</v>
      </c>
      <c r="L2266" s="381">
        <v>27900</v>
      </c>
      <c r="M2266" s="381">
        <v>30150</v>
      </c>
      <c r="N2266" s="381">
        <v>32400</v>
      </c>
      <c r="O2266" s="381">
        <v>34600</v>
      </c>
      <c r="P2266" s="381">
        <v>36850</v>
      </c>
      <c r="Q2266" s="381">
        <v>12060</v>
      </c>
      <c r="R2266" s="381">
        <v>16240</v>
      </c>
      <c r="S2266" s="381">
        <v>20420</v>
      </c>
      <c r="T2266" s="381">
        <v>24600</v>
      </c>
      <c r="U2266" s="381">
        <v>28780</v>
      </c>
      <c r="V2266" s="381">
        <v>32400</v>
      </c>
      <c r="W2266" s="381">
        <v>34600</v>
      </c>
      <c r="X2266" s="381">
        <v>36850</v>
      </c>
      <c r="Y2266" s="381">
        <v>31300</v>
      </c>
      <c r="Z2266" s="381">
        <v>35750</v>
      </c>
      <c r="AA2266" s="381">
        <v>40200</v>
      </c>
      <c r="AB2266" s="381">
        <v>44650</v>
      </c>
      <c r="AC2266" s="381">
        <v>48250</v>
      </c>
      <c r="AD2266" s="381">
        <v>51800</v>
      </c>
      <c r="AE2266" s="381">
        <v>55400</v>
      </c>
      <c r="AF2266" s="381">
        <v>58950</v>
      </c>
      <c r="AG2266" s="381">
        <v>9999</v>
      </c>
      <c r="AH2266" s="381" t="s">
        <v>1334</v>
      </c>
      <c r="AI2266" s="381" t="s">
        <v>8148</v>
      </c>
      <c r="AJ2266" s="381">
        <v>0</v>
      </c>
    </row>
    <row r="2267" spans="1:36">
      <c r="A2267" s="381" t="s">
        <v>559</v>
      </c>
      <c r="B2267" s="381" t="s">
        <v>8378</v>
      </c>
      <c r="C2267" s="381">
        <v>26</v>
      </c>
      <c r="D2267" s="381">
        <v>35</v>
      </c>
      <c r="E2267" s="381" t="s">
        <v>8377</v>
      </c>
      <c r="F2267" s="381" t="s">
        <v>8376</v>
      </c>
      <c r="G2267" s="381" t="s">
        <v>8375</v>
      </c>
      <c r="H2267" s="381">
        <v>41400</v>
      </c>
      <c r="I2267" s="381">
        <v>19550</v>
      </c>
      <c r="J2267" s="381">
        <v>22350</v>
      </c>
      <c r="K2267" s="381">
        <v>25150</v>
      </c>
      <c r="L2267" s="381">
        <v>27900</v>
      </c>
      <c r="M2267" s="381">
        <v>30150</v>
      </c>
      <c r="N2267" s="381">
        <v>32400</v>
      </c>
      <c r="O2267" s="381">
        <v>34600</v>
      </c>
      <c r="P2267" s="381">
        <v>36850</v>
      </c>
      <c r="Q2267" s="381">
        <v>12060</v>
      </c>
      <c r="R2267" s="381">
        <v>16240</v>
      </c>
      <c r="S2267" s="381">
        <v>20420</v>
      </c>
      <c r="T2267" s="381">
        <v>24600</v>
      </c>
      <c r="U2267" s="381">
        <v>28780</v>
      </c>
      <c r="V2267" s="381">
        <v>32400</v>
      </c>
      <c r="W2267" s="381">
        <v>34600</v>
      </c>
      <c r="X2267" s="381">
        <v>36850</v>
      </c>
      <c r="Y2267" s="381">
        <v>31300</v>
      </c>
      <c r="Z2267" s="381">
        <v>35750</v>
      </c>
      <c r="AA2267" s="381">
        <v>40200</v>
      </c>
      <c r="AB2267" s="381">
        <v>44650</v>
      </c>
      <c r="AC2267" s="381">
        <v>48250</v>
      </c>
      <c r="AD2267" s="381">
        <v>51800</v>
      </c>
      <c r="AE2267" s="381">
        <v>55400</v>
      </c>
      <c r="AF2267" s="381">
        <v>58950</v>
      </c>
      <c r="AG2267" s="381">
        <v>9999</v>
      </c>
      <c r="AH2267" s="381" t="s">
        <v>8375</v>
      </c>
      <c r="AI2267" s="381" t="s">
        <v>8148</v>
      </c>
      <c r="AJ2267" s="381">
        <v>0</v>
      </c>
    </row>
    <row r="2268" spans="1:36">
      <c r="A2268" s="381" t="s">
        <v>559</v>
      </c>
      <c r="B2268" s="381" t="s">
        <v>8374</v>
      </c>
      <c r="C2268" s="381">
        <v>26</v>
      </c>
      <c r="D2268" s="381">
        <v>37</v>
      </c>
      <c r="E2268" s="381" t="s">
        <v>8326</v>
      </c>
      <c r="F2268" s="381" t="s">
        <v>8325</v>
      </c>
      <c r="G2268" s="381" t="s">
        <v>4576</v>
      </c>
      <c r="H2268" s="381">
        <v>68300</v>
      </c>
      <c r="I2268" s="381">
        <v>23950</v>
      </c>
      <c r="J2268" s="381">
        <v>27350</v>
      </c>
      <c r="K2268" s="381">
        <v>30750</v>
      </c>
      <c r="L2268" s="381">
        <v>34150</v>
      </c>
      <c r="M2268" s="381">
        <v>36900</v>
      </c>
      <c r="N2268" s="381">
        <v>39650</v>
      </c>
      <c r="O2268" s="381">
        <v>42350</v>
      </c>
      <c r="P2268" s="381">
        <v>45100</v>
      </c>
      <c r="Q2268" s="381">
        <v>14350</v>
      </c>
      <c r="R2268" s="381">
        <v>16400</v>
      </c>
      <c r="S2268" s="381">
        <v>20420</v>
      </c>
      <c r="T2268" s="381">
        <v>24600</v>
      </c>
      <c r="U2268" s="381">
        <v>28780</v>
      </c>
      <c r="V2268" s="381">
        <v>32960</v>
      </c>
      <c r="W2268" s="381">
        <v>37140</v>
      </c>
      <c r="X2268" s="381">
        <v>41320</v>
      </c>
      <c r="Y2268" s="381">
        <v>38300</v>
      </c>
      <c r="Z2268" s="381">
        <v>43750</v>
      </c>
      <c r="AA2268" s="381">
        <v>49200</v>
      </c>
      <c r="AB2268" s="381">
        <v>54650</v>
      </c>
      <c r="AC2268" s="381">
        <v>59050</v>
      </c>
      <c r="AD2268" s="381">
        <v>63400</v>
      </c>
      <c r="AE2268" s="381">
        <v>67800</v>
      </c>
      <c r="AF2268" s="381">
        <v>72150</v>
      </c>
      <c r="AG2268" s="381">
        <v>4040</v>
      </c>
      <c r="AH2268" s="381" t="s">
        <v>4576</v>
      </c>
      <c r="AI2268" s="381" t="s">
        <v>8148</v>
      </c>
      <c r="AJ2268" s="381">
        <v>1</v>
      </c>
    </row>
    <row r="2269" spans="1:36">
      <c r="A2269" s="381" t="s">
        <v>559</v>
      </c>
      <c r="B2269" s="381" t="s">
        <v>8373</v>
      </c>
      <c r="C2269" s="381">
        <v>26</v>
      </c>
      <c r="D2269" s="381">
        <v>39</v>
      </c>
      <c r="E2269" s="381" t="s">
        <v>8372</v>
      </c>
      <c r="F2269" s="381" t="s">
        <v>8371</v>
      </c>
      <c r="G2269" s="381" t="s">
        <v>1322</v>
      </c>
      <c r="H2269" s="381">
        <v>54100</v>
      </c>
      <c r="I2269" s="381">
        <v>19550</v>
      </c>
      <c r="J2269" s="381">
        <v>22350</v>
      </c>
      <c r="K2269" s="381">
        <v>25150</v>
      </c>
      <c r="L2269" s="381">
        <v>27900</v>
      </c>
      <c r="M2269" s="381">
        <v>30150</v>
      </c>
      <c r="N2269" s="381">
        <v>32400</v>
      </c>
      <c r="O2269" s="381">
        <v>34600</v>
      </c>
      <c r="P2269" s="381">
        <v>36850</v>
      </c>
      <c r="Q2269" s="381">
        <v>12060</v>
      </c>
      <c r="R2269" s="381">
        <v>16240</v>
      </c>
      <c r="S2269" s="381">
        <v>20420</v>
      </c>
      <c r="T2269" s="381">
        <v>24600</v>
      </c>
      <c r="U2269" s="381">
        <v>28780</v>
      </c>
      <c r="V2269" s="381">
        <v>32400</v>
      </c>
      <c r="W2269" s="381">
        <v>34600</v>
      </c>
      <c r="X2269" s="381">
        <v>36850</v>
      </c>
      <c r="Y2269" s="381">
        <v>31300</v>
      </c>
      <c r="Z2269" s="381">
        <v>35750</v>
      </c>
      <c r="AA2269" s="381">
        <v>40200</v>
      </c>
      <c r="AB2269" s="381">
        <v>44650</v>
      </c>
      <c r="AC2269" s="381">
        <v>48250</v>
      </c>
      <c r="AD2269" s="381">
        <v>51800</v>
      </c>
      <c r="AE2269" s="381">
        <v>55400</v>
      </c>
      <c r="AF2269" s="381">
        <v>58950</v>
      </c>
      <c r="AG2269" s="381">
        <v>9999</v>
      </c>
      <c r="AH2269" s="381" t="s">
        <v>1322</v>
      </c>
      <c r="AI2269" s="381" t="s">
        <v>8148</v>
      </c>
      <c r="AJ2269" s="381">
        <v>0</v>
      </c>
    </row>
    <row r="2270" spans="1:36">
      <c r="A2270" s="381" t="s">
        <v>559</v>
      </c>
      <c r="B2270" s="381" t="s">
        <v>8370</v>
      </c>
      <c r="C2270" s="381">
        <v>26</v>
      </c>
      <c r="D2270" s="381">
        <v>41</v>
      </c>
      <c r="E2270" s="381" t="s">
        <v>8369</v>
      </c>
      <c r="F2270" s="381" t="s">
        <v>8368</v>
      </c>
      <c r="G2270" s="381" t="s">
        <v>3453</v>
      </c>
      <c r="H2270" s="381">
        <v>56300</v>
      </c>
      <c r="I2270" s="381">
        <v>19750</v>
      </c>
      <c r="J2270" s="381">
        <v>22550</v>
      </c>
      <c r="K2270" s="381">
        <v>25350</v>
      </c>
      <c r="L2270" s="381">
        <v>28150</v>
      </c>
      <c r="M2270" s="381">
        <v>30450</v>
      </c>
      <c r="N2270" s="381">
        <v>32700</v>
      </c>
      <c r="O2270" s="381">
        <v>34950</v>
      </c>
      <c r="P2270" s="381">
        <v>37200</v>
      </c>
      <c r="Q2270" s="381">
        <v>12060</v>
      </c>
      <c r="R2270" s="381">
        <v>16240</v>
      </c>
      <c r="S2270" s="381">
        <v>20420</v>
      </c>
      <c r="T2270" s="381">
        <v>24600</v>
      </c>
      <c r="U2270" s="381">
        <v>28780</v>
      </c>
      <c r="V2270" s="381">
        <v>32700</v>
      </c>
      <c r="W2270" s="381">
        <v>34950</v>
      </c>
      <c r="X2270" s="381">
        <v>37200</v>
      </c>
      <c r="Y2270" s="381">
        <v>31550</v>
      </c>
      <c r="Z2270" s="381">
        <v>36050</v>
      </c>
      <c r="AA2270" s="381">
        <v>40550</v>
      </c>
      <c r="AB2270" s="381">
        <v>45050</v>
      </c>
      <c r="AC2270" s="381">
        <v>48700</v>
      </c>
      <c r="AD2270" s="381">
        <v>52300</v>
      </c>
      <c r="AE2270" s="381">
        <v>55900</v>
      </c>
      <c r="AF2270" s="381">
        <v>59500</v>
      </c>
      <c r="AG2270" s="381">
        <v>9999</v>
      </c>
      <c r="AH2270" s="381" t="s">
        <v>3453</v>
      </c>
      <c r="AI2270" s="381" t="s">
        <v>8148</v>
      </c>
      <c r="AJ2270" s="381">
        <v>0</v>
      </c>
    </row>
    <row r="2271" spans="1:36">
      <c r="A2271" s="381" t="s">
        <v>559</v>
      </c>
      <c r="B2271" s="381" t="s">
        <v>8367</v>
      </c>
      <c r="C2271" s="381">
        <v>26</v>
      </c>
      <c r="D2271" s="381">
        <v>43</v>
      </c>
      <c r="E2271" s="381" t="s">
        <v>8366</v>
      </c>
      <c r="F2271" s="381" t="s">
        <v>8365</v>
      </c>
      <c r="G2271" s="381" t="s">
        <v>8364</v>
      </c>
      <c r="H2271" s="381">
        <v>55600</v>
      </c>
      <c r="I2271" s="381">
        <v>19550</v>
      </c>
      <c r="J2271" s="381">
        <v>22350</v>
      </c>
      <c r="K2271" s="381">
        <v>25150</v>
      </c>
      <c r="L2271" s="381">
        <v>27900</v>
      </c>
      <c r="M2271" s="381">
        <v>30150</v>
      </c>
      <c r="N2271" s="381">
        <v>32400</v>
      </c>
      <c r="O2271" s="381">
        <v>34600</v>
      </c>
      <c r="P2271" s="381">
        <v>36850</v>
      </c>
      <c r="Q2271" s="381">
        <v>12060</v>
      </c>
      <c r="R2271" s="381">
        <v>16240</v>
      </c>
      <c r="S2271" s="381">
        <v>20420</v>
      </c>
      <c r="T2271" s="381">
        <v>24600</v>
      </c>
      <c r="U2271" s="381">
        <v>28780</v>
      </c>
      <c r="V2271" s="381">
        <v>32400</v>
      </c>
      <c r="W2271" s="381">
        <v>34600</v>
      </c>
      <c r="X2271" s="381">
        <v>36850</v>
      </c>
      <c r="Y2271" s="381">
        <v>31300</v>
      </c>
      <c r="Z2271" s="381">
        <v>35750</v>
      </c>
      <c r="AA2271" s="381">
        <v>40200</v>
      </c>
      <c r="AB2271" s="381">
        <v>44650</v>
      </c>
      <c r="AC2271" s="381">
        <v>48250</v>
      </c>
      <c r="AD2271" s="381">
        <v>51800</v>
      </c>
      <c r="AE2271" s="381">
        <v>55400</v>
      </c>
      <c r="AF2271" s="381">
        <v>58950</v>
      </c>
      <c r="AG2271" s="381">
        <v>9999</v>
      </c>
      <c r="AH2271" s="381" t="s">
        <v>8364</v>
      </c>
      <c r="AI2271" s="381" t="s">
        <v>8148</v>
      </c>
      <c r="AJ2271" s="381">
        <v>0</v>
      </c>
    </row>
    <row r="2272" spans="1:36">
      <c r="A2272" s="381" t="s">
        <v>559</v>
      </c>
      <c r="B2272" s="381" t="s">
        <v>8363</v>
      </c>
      <c r="C2272" s="381">
        <v>26</v>
      </c>
      <c r="D2272" s="381">
        <v>45</v>
      </c>
      <c r="E2272" s="381" t="s">
        <v>8326</v>
      </c>
      <c r="F2272" s="381" t="s">
        <v>8325</v>
      </c>
      <c r="G2272" s="381" t="s">
        <v>8362</v>
      </c>
      <c r="H2272" s="381">
        <v>68300</v>
      </c>
      <c r="I2272" s="381">
        <v>23950</v>
      </c>
      <c r="J2272" s="381">
        <v>27350</v>
      </c>
      <c r="K2272" s="381">
        <v>30750</v>
      </c>
      <c r="L2272" s="381">
        <v>34150</v>
      </c>
      <c r="M2272" s="381">
        <v>36900</v>
      </c>
      <c r="N2272" s="381">
        <v>39650</v>
      </c>
      <c r="O2272" s="381">
        <v>42350</v>
      </c>
      <c r="P2272" s="381">
        <v>45100</v>
      </c>
      <c r="Q2272" s="381">
        <v>14350</v>
      </c>
      <c r="R2272" s="381">
        <v>16400</v>
      </c>
      <c r="S2272" s="381">
        <v>20420</v>
      </c>
      <c r="T2272" s="381">
        <v>24600</v>
      </c>
      <c r="U2272" s="381">
        <v>28780</v>
      </c>
      <c r="V2272" s="381">
        <v>32960</v>
      </c>
      <c r="W2272" s="381">
        <v>37140</v>
      </c>
      <c r="X2272" s="381">
        <v>41320</v>
      </c>
      <c r="Y2272" s="381">
        <v>38300</v>
      </c>
      <c r="Z2272" s="381">
        <v>43750</v>
      </c>
      <c r="AA2272" s="381">
        <v>49200</v>
      </c>
      <c r="AB2272" s="381">
        <v>54650</v>
      </c>
      <c r="AC2272" s="381">
        <v>59050</v>
      </c>
      <c r="AD2272" s="381">
        <v>63400</v>
      </c>
      <c r="AE2272" s="381">
        <v>67800</v>
      </c>
      <c r="AF2272" s="381">
        <v>72150</v>
      </c>
      <c r="AG2272" s="381">
        <v>4040</v>
      </c>
      <c r="AH2272" s="381" t="s">
        <v>8362</v>
      </c>
      <c r="AI2272" s="381" t="s">
        <v>8148</v>
      </c>
      <c r="AJ2272" s="381">
        <v>1</v>
      </c>
    </row>
    <row r="2273" spans="1:36">
      <c r="A2273" s="381" t="s">
        <v>559</v>
      </c>
      <c r="B2273" s="381" t="s">
        <v>8361</v>
      </c>
      <c r="C2273" s="381">
        <v>26</v>
      </c>
      <c r="D2273" s="381">
        <v>47</v>
      </c>
      <c r="E2273" s="381" t="s">
        <v>8360</v>
      </c>
      <c r="F2273" s="381" t="s">
        <v>8359</v>
      </c>
      <c r="G2273" s="381" t="s">
        <v>8358</v>
      </c>
      <c r="H2273" s="381">
        <v>67100</v>
      </c>
      <c r="I2273" s="381">
        <v>23500</v>
      </c>
      <c r="J2273" s="381">
        <v>26850</v>
      </c>
      <c r="K2273" s="381">
        <v>30200</v>
      </c>
      <c r="L2273" s="381">
        <v>33550</v>
      </c>
      <c r="M2273" s="381">
        <v>36250</v>
      </c>
      <c r="N2273" s="381">
        <v>38950</v>
      </c>
      <c r="O2273" s="381">
        <v>41650</v>
      </c>
      <c r="P2273" s="381">
        <v>44300</v>
      </c>
      <c r="Q2273" s="381">
        <v>14150</v>
      </c>
      <c r="R2273" s="381">
        <v>16240</v>
      </c>
      <c r="S2273" s="381">
        <v>20420</v>
      </c>
      <c r="T2273" s="381">
        <v>24600</v>
      </c>
      <c r="U2273" s="381">
        <v>28780</v>
      </c>
      <c r="V2273" s="381">
        <v>32960</v>
      </c>
      <c r="W2273" s="381">
        <v>37140</v>
      </c>
      <c r="X2273" s="381">
        <v>41320</v>
      </c>
      <c r="Y2273" s="381">
        <v>37600</v>
      </c>
      <c r="Z2273" s="381">
        <v>43000</v>
      </c>
      <c r="AA2273" s="381">
        <v>48350</v>
      </c>
      <c r="AB2273" s="381">
        <v>53700</v>
      </c>
      <c r="AC2273" s="381">
        <v>58000</v>
      </c>
      <c r="AD2273" s="381">
        <v>62300</v>
      </c>
      <c r="AE2273" s="381">
        <v>66600</v>
      </c>
      <c r="AF2273" s="381">
        <v>70900</v>
      </c>
      <c r="AG2273" s="381">
        <v>9999</v>
      </c>
      <c r="AH2273" s="381" t="s">
        <v>8358</v>
      </c>
      <c r="AI2273" s="381" t="s">
        <v>8148</v>
      </c>
      <c r="AJ2273" s="381">
        <v>0</v>
      </c>
    </row>
    <row r="2274" spans="1:36">
      <c r="A2274" s="381" t="s">
        <v>559</v>
      </c>
      <c r="B2274" s="381" t="s">
        <v>8357</v>
      </c>
      <c r="C2274" s="381">
        <v>26</v>
      </c>
      <c r="D2274" s="381">
        <v>49</v>
      </c>
      <c r="E2274" s="381" t="s">
        <v>8356</v>
      </c>
      <c r="F2274" s="381" t="s">
        <v>8355</v>
      </c>
      <c r="G2274" s="381" t="s">
        <v>5918</v>
      </c>
      <c r="H2274" s="381">
        <v>53700</v>
      </c>
      <c r="I2274" s="381">
        <v>19550</v>
      </c>
      <c r="J2274" s="381">
        <v>22350</v>
      </c>
      <c r="K2274" s="381">
        <v>25150</v>
      </c>
      <c r="L2274" s="381">
        <v>27900</v>
      </c>
      <c r="M2274" s="381">
        <v>30150</v>
      </c>
      <c r="N2274" s="381">
        <v>32400</v>
      </c>
      <c r="O2274" s="381">
        <v>34600</v>
      </c>
      <c r="P2274" s="381">
        <v>36850</v>
      </c>
      <c r="Q2274" s="381">
        <v>12060</v>
      </c>
      <c r="R2274" s="381">
        <v>16240</v>
      </c>
      <c r="S2274" s="381">
        <v>20420</v>
      </c>
      <c r="T2274" s="381">
        <v>24600</v>
      </c>
      <c r="U2274" s="381">
        <v>28780</v>
      </c>
      <c r="V2274" s="381">
        <v>32400</v>
      </c>
      <c r="W2274" s="381">
        <v>34600</v>
      </c>
      <c r="X2274" s="381">
        <v>36850</v>
      </c>
      <c r="Y2274" s="381">
        <v>31300</v>
      </c>
      <c r="Z2274" s="381">
        <v>35750</v>
      </c>
      <c r="AA2274" s="381">
        <v>40200</v>
      </c>
      <c r="AB2274" s="381">
        <v>44650</v>
      </c>
      <c r="AC2274" s="381">
        <v>48250</v>
      </c>
      <c r="AD2274" s="381">
        <v>51800</v>
      </c>
      <c r="AE2274" s="381">
        <v>55400</v>
      </c>
      <c r="AF2274" s="381">
        <v>58950</v>
      </c>
      <c r="AG2274" s="381">
        <v>2640</v>
      </c>
      <c r="AH2274" s="381" t="s">
        <v>5918</v>
      </c>
      <c r="AI2274" s="381" t="s">
        <v>8148</v>
      </c>
      <c r="AJ2274" s="381">
        <v>1</v>
      </c>
    </row>
    <row r="2275" spans="1:36">
      <c r="A2275" s="381" t="s">
        <v>559</v>
      </c>
      <c r="B2275" s="381" t="s">
        <v>8354</v>
      </c>
      <c r="C2275" s="381">
        <v>26</v>
      </c>
      <c r="D2275" s="381">
        <v>51</v>
      </c>
      <c r="E2275" s="381" t="s">
        <v>8353</v>
      </c>
      <c r="F2275" s="381" t="s">
        <v>8352</v>
      </c>
      <c r="G2275" s="381" t="s">
        <v>8351</v>
      </c>
      <c r="H2275" s="381">
        <v>49300</v>
      </c>
      <c r="I2275" s="381">
        <v>19550</v>
      </c>
      <c r="J2275" s="381">
        <v>22350</v>
      </c>
      <c r="K2275" s="381">
        <v>25150</v>
      </c>
      <c r="L2275" s="381">
        <v>27900</v>
      </c>
      <c r="M2275" s="381">
        <v>30150</v>
      </c>
      <c r="N2275" s="381">
        <v>32400</v>
      </c>
      <c r="O2275" s="381">
        <v>34600</v>
      </c>
      <c r="P2275" s="381">
        <v>36850</v>
      </c>
      <c r="Q2275" s="381">
        <v>12060</v>
      </c>
      <c r="R2275" s="381">
        <v>16240</v>
      </c>
      <c r="S2275" s="381">
        <v>20420</v>
      </c>
      <c r="T2275" s="381">
        <v>24600</v>
      </c>
      <c r="U2275" s="381">
        <v>28780</v>
      </c>
      <c r="V2275" s="381">
        <v>32400</v>
      </c>
      <c r="W2275" s="381">
        <v>34600</v>
      </c>
      <c r="X2275" s="381">
        <v>36850</v>
      </c>
      <c r="Y2275" s="381">
        <v>31300</v>
      </c>
      <c r="Z2275" s="381">
        <v>35750</v>
      </c>
      <c r="AA2275" s="381">
        <v>40200</v>
      </c>
      <c r="AB2275" s="381">
        <v>44650</v>
      </c>
      <c r="AC2275" s="381">
        <v>48250</v>
      </c>
      <c r="AD2275" s="381">
        <v>51800</v>
      </c>
      <c r="AE2275" s="381">
        <v>55400</v>
      </c>
      <c r="AF2275" s="381">
        <v>58950</v>
      </c>
      <c r="AG2275" s="381">
        <v>9999</v>
      </c>
      <c r="AH2275" s="381" t="s">
        <v>8351</v>
      </c>
      <c r="AI2275" s="381" t="s">
        <v>8148</v>
      </c>
      <c r="AJ2275" s="381">
        <v>0</v>
      </c>
    </row>
    <row r="2276" spans="1:36">
      <c r="A2276" s="381" t="s">
        <v>559</v>
      </c>
      <c r="B2276" s="381" t="s">
        <v>8350</v>
      </c>
      <c r="C2276" s="381">
        <v>26</v>
      </c>
      <c r="D2276" s="381">
        <v>53</v>
      </c>
      <c r="E2276" s="381" t="s">
        <v>8349</v>
      </c>
      <c r="F2276" s="381" t="s">
        <v>8348</v>
      </c>
      <c r="G2276" s="381" t="s">
        <v>8347</v>
      </c>
      <c r="H2276" s="381">
        <v>48000</v>
      </c>
      <c r="I2276" s="381">
        <v>19550</v>
      </c>
      <c r="J2276" s="381">
        <v>22350</v>
      </c>
      <c r="K2276" s="381">
        <v>25150</v>
      </c>
      <c r="L2276" s="381">
        <v>27900</v>
      </c>
      <c r="M2276" s="381">
        <v>30150</v>
      </c>
      <c r="N2276" s="381">
        <v>32400</v>
      </c>
      <c r="O2276" s="381">
        <v>34600</v>
      </c>
      <c r="P2276" s="381">
        <v>36850</v>
      </c>
      <c r="Q2276" s="381">
        <v>12060</v>
      </c>
      <c r="R2276" s="381">
        <v>16240</v>
      </c>
      <c r="S2276" s="381">
        <v>20420</v>
      </c>
      <c r="T2276" s="381">
        <v>24600</v>
      </c>
      <c r="U2276" s="381">
        <v>28780</v>
      </c>
      <c r="V2276" s="381">
        <v>32400</v>
      </c>
      <c r="W2276" s="381">
        <v>34600</v>
      </c>
      <c r="X2276" s="381">
        <v>36850</v>
      </c>
      <c r="Y2276" s="381">
        <v>31300</v>
      </c>
      <c r="Z2276" s="381">
        <v>35750</v>
      </c>
      <c r="AA2276" s="381">
        <v>40200</v>
      </c>
      <c r="AB2276" s="381">
        <v>44650</v>
      </c>
      <c r="AC2276" s="381">
        <v>48250</v>
      </c>
      <c r="AD2276" s="381">
        <v>51800</v>
      </c>
      <c r="AE2276" s="381">
        <v>55400</v>
      </c>
      <c r="AF2276" s="381">
        <v>58950</v>
      </c>
      <c r="AG2276" s="381">
        <v>9999</v>
      </c>
      <c r="AH2276" s="381" t="s">
        <v>8347</v>
      </c>
      <c r="AI2276" s="381" t="s">
        <v>8148</v>
      </c>
      <c r="AJ2276" s="381">
        <v>0</v>
      </c>
    </row>
    <row r="2277" spans="1:36">
      <c r="A2277" s="381" t="s">
        <v>559</v>
      </c>
      <c r="B2277" s="381" t="s">
        <v>8346</v>
      </c>
      <c r="C2277" s="381">
        <v>26</v>
      </c>
      <c r="D2277" s="381">
        <v>55</v>
      </c>
      <c r="E2277" s="381" t="s">
        <v>8345</v>
      </c>
      <c r="F2277" s="381" t="s">
        <v>8344</v>
      </c>
      <c r="G2277" s="381" t="s">
        <v>8343</v>
      </c>
      <c r="H2277" s="381">
        <v>70900</v>
      </c>
      <c r="I2277" s="381">
        <v>23100</v>
      </c>
      <c r="J2277" s="381">
        <v>26400</v>
      </c>
      <c r="K2277" s="381">
        <v>29700</v>
      </c>
      <c r="L2277" s="381">
        <v>32950</v>
      </c>
      <c r="M2277" s="381">
        <v>35600</v>
      </c>
      <c r="N2277" s="381">
        <v>38250</v>
      </c>
      <c r="O2277" s="381">
        <v>40900</v>
      </c>
      <c r="P2277" s="381">
        <v>43500</v>
      </c>
      <c r="Q2277" s="381">
        <v>13850</v>
      </c>
      <c r="R2277" s="381">
        <v>16240</v>
      </c>
      <c r="S2277" s="381">
        <v>20420</v>
      </c>
      <c r="T2277" s="381">
        <v>24600</v>
      </c>
      <c r="U2277" s="381">
        <v>28780</v>
      </c>
      <c r="V2277" s="381">
        <v>32960</v>
      </c>
      <c r="W2277" s="381">
        <v>37140</v>
      </c>
      <c r="X2277" s="381">
        <v>41320</v>
      </c>
      <c r="Y2277" s="381">
        <v>36900</v>
      </c>
      <c r="Z2277" s="381">
        <v>42200</v>
      </c>
      <c r="AA2277" s="381">
        <v>47450</v>
      </c>
      <c r="AB2277" s="381">
        <v>52700</v>
      </c>
      <c r="AC2277" s="381">
        <v>56950</v>
      </c>
      <c r="AD2277" s="381">
        <v>61150</v>
      </c>
      <c r="AE2277" s="381">
        <v>65350</v>
      </c>
      <c r="AF2277" s="381">
        <v>69600</v>
      </c>
      <c r="AG2277" s="381">
        <v>9999</v>
      </c>
      <c r="AH2277" s="381" t="s">
        <v>8343</v>
      </c>
      <c r="AI2277" s="381" t="s">
        <v>8148</v>
      </c>
      <c r="AJ2277" s="381">
        <v>0</v>
      </c>
    </row>
    <row r="2278" spans="1:36">
      <c r="A2278" s="381" t="s">
        <v>559</v>
      </c>
      <c r="B2278" s="381" t="s">
        <v>8342</v>
      </c>
      <c r="C2278" s="381">
        <v>26</v>
      </c>
      <c r="D2278" s="381">
        <v>57</v>
      </c>
      <c r="E2278" s="381" t="s">
        <v>8341</v>
      </c>
      <c r="F2278" s="381" t="s">
        <v>8340</v>
      </c>
      <c r="G2278" s="381" t="s">
        <v>8339</v>
      </c>
      <c r="H2278" s="381">
        <v>53400</v>
      </c>
      <c r="I2278" s="381">
        <v>19550</v>
      </c>
      <c r="J2278" s="381">
        <v>22350</v>
      </c>
      <c r="K2278" s="381">
        <v>25150</v>
      </c>
      <c r="L2278" s="381">
        <v>27900</v>
      </c>
      <c r="M2278" s="381">
        <v>30150</v>
      </c>
      <c r="N2278" s="381">
        <v>32400</v>
      </c>
      <c r="O2278" s="381">
        <v>34600</v>
      </c>
      <c r="P2278" s="381">
        <v>36850</v>
      </c>
      <c r="Q2278" s="381">
        <v>12060</v>
      </c>
      <c r="R2278" s="381">
        <v>16240</v>
      </c>
      <c r="S2278" s="381">
        <v>20420</v>
      </c>
      <c r="T2278" s="381">
        <v>24600</v>
      </c>
      <c r="U2278" s="381">
        <v>28780</v>
      </c>
      <c r="V2278" s="381">
        <v>32400</v>
      </c>
      <c r="W2278" s="381">
        <v>34600</v>
      </c>
      <c r="X2278" s="381">
        <v>36850</v>
      </c>
      <c r="Y2278" s="381">
        <v>31300</v>
      </c>
      <c r="Z2278" s="381">
        <v>35750</v>
      </c>
      <c r="AA2278" s="381">
        <v>40200</v>
      </c>
      <c r="AB2278" s="381">
        <v>44650</v>
      </c>
      <c r="AC2278" s="381">
        <v>48250</v>
      </c>
      <c r="AD2278" s="381">
        <v>51800</v>
      </c>
      <c r="AE2278" s="381">
        <v>55400</v>
      </c>
      <c r="AF2278" s="381">
        <v>58950</v>
      </c>
      <c r="AG2278" s="381">
        <v>9999</v>
      </c>
      <c r="AH2278" s="381" t="s">
        <v>8339</v>
      </c>
      <c r="AI2278" s="381" t="s">
        <v>8148</v>
      </c>
      <c r="AJ2278" s="381">
        <v>0</v>
      </c>
    </row>
    <row r="2279" spans="1:36">
      <c r="A2279" s="381" t="s">
        <v>559</v>
      </c>
      <c r="B2279" s="381" t="s">
        <v>8338</v>
      </c>
      <c r="C2279" s="381">
        <v>26</v>
      </c>
      <c r="D2279" s="381">
        <v>59</v>
      </c>
      <c r="E2279" s="381" t="s">
        <v>8337</v>
      </c>
      <c r="F2279" s="381" t="s">
        <v>8336</v>
      </c>
      <c r="G2279" s="381" t="s">
        <v>8335</v>
      </c>
      <c r="H2279" s="381">
        <v>52100</v>
      </c>
      <c r="I2279" s="381">
        <v>19550</v>
      </c>
      <c r="J2279" s="381">
        <v>22350</v>
      </c>
      <c r="K2279" s="381">
        <v>25150</v>
      </c>
      <c r="L2279" s="381">
        <v>27900</v>
      </c>
      <c r="M2279" s="381">
        <v>30150</v>
      </c>
      <c r="N2279" s="381">
        <v>32400</v>
      </c>
      <c r="O2279" s="381">
        <v>34600</v>
      </c>
      <c r="P2279" s="381">
        <v>36850</v>
      </c>
      <c r="Q2279" s="381">
        <v>12060</v>
      </c>
      <c r="R2279" s="381">
        <v>16240</v>
      </c>
      <c r="S2279" s="381">
        <v>20420</v>
      </c>
      <c r="T2279" s="381">
        <v>24600</v>
      </c>
      <c r="U2279" s="381">
        <v>28780</v>
      </c>
      <c r="V2279" s="381">
        <v>32400</v>
      </c>
      <c r="W2279" s="381">
        <v>34600</v>
      </c>
      <c r="X2279" s="381">
        <v>36850</v>
      </c>
      <c r="Y2279" s="381">
        <v>31300</v>
      </c>
      <c r="Z2279" s="381">
        <v>35750</v>
      </c>
      <c r="AA2279" s="381">
        <v>40200</v>
      </c>
      <c r="AB2279" s="381">
        <v>44650</v>
      </c>
      <c r="AC2279" s="381">
        <v>48250</v>
      </c>
      <c r="AD2279" s="381">
        <v>51800</v>
      </c>
      <c r="AE2279" s="381">
        <v>55400</v>
      </c>
      <c r="AF2279" s="381">
        <v>58950</v>
      </c>
      <c r="AG2279" s="381">
        <v>9999</v>
      </c>
      <c r="AH2279" s="381" t="s">
        <v>8335</v>
      </c>
      <c r="AI2279" s="381" t="s">
        <v>8148</v>
      </c>
      <c r="AJ2279" s="381">
        <v>0</v>
      </c>
    </row>
    <row r="2280" spans="1:36">
      <c r="A2280" s="381" t="s">
        <v>559</v>
      </c>
      <c r="B2280" s="381" t="s">
        <v>8334</v>
      </c>
      <c r="C2280" s="381">
        <v>26</v>
      </c>
      <c r="D2280" s="381">
        <v>61</v>
      </c>
      <c r="E2280" s="381" t="s">
        <v>8333</v>
      </c>
      <c r="F2280" s="381" t="s">
        <v>8332</v>
      </c>
      <c r="G2280" s="381" t="s">
        <v>8331</v>
      </c>
      <c r="H2280" s="381">
        <v>56300</v>
      </c>
      <c r="I2280" s="381">
        <v>19750</v>
      </c>
      <c r="J2280" s="381">
        <v>22550</v>
      </c>
      <c r="K2280" s="381">
        <v>25350</v>
      </c>
      <c r="L2280" s="381">
        <v>28150</v>
      </c>
      <c r="M2280" s="381">
        <v>30450</v>
      </c>
      <c r="N2280" s="381">
        <v>32700</v>
      </c>
      <c r="O2280" s="381">
        <v>34950</v>
      </c>
      <c r="P2280" s="381">
        <v>37200</v>
      </c>
      <c r="Q2280" s="381">
        <v>12060</v>
      </c>
      <c r="R2280" s="381">
        <v>16240</v>
      </c>
      <c r="S2280" s="381">
        <v>20420</v>
      </c>
      <c r="T2280" s="381">
        <v>24600</v>
      </c>
      <c r="U2280" s="381">
        <v>28780</v>
      </c>
      <c r="V2280" s="381">
        <v>32700</v>
      </c>
      <c r="W2280" s="381">
        <v>34950</v>
      </c>
      <c r="X2280" s="381">
        <v>37200</v>
      </c>
      <c r="Y2280" s="381">
        <v>31550</v>
      </c>
      <c r="Z2280" s="381">
        <v>36050</v>
      </c>
      <c r="AA2280" s="381">
        <v>40550</v>
      </c>
      <c r="AB2280" s="381">
        <v>45050</v>
      </c>
      <c r="AC2280" s="381">
        <v>48700</v>
      </c>
      <c r="AD2280" s="381">
        <v>52300</v>
      </c>
      <c r="AE2280" s="381">
        <v>55900</v>
      </c>
      <c r="AF2280" s="381">
        <v>59500</v>
      </c>
      <c r="AG2280" s="381">
        <v>9999</v>
      </c>
      <c r="AH2280" s="381" t="s">
        <v>8331</v>
      </c>
      <c r="AI2280" s="381" t="s">
        <v>8148</v>
      </c>
      <c r="AJ2280" s="381">
        <v>0</v>
      </c>
    </row>
    <row r="2281" spans="1:36">
      <c r="A2281" s="381" t="s">
        <v>559</v>
      </c>
      <c r="B2281" s="381" t="s">
        <v>8330</v>
      </c>
      <c r="C2281" s="381">
        <v>26</v>
      </c>
      <c r="D2281" s="381">
        <v>63</v>
      </c>
      <c r="E2281" s="381" t="s">
        <v>8329</v>
      </c>
      <c r="F2281" s="381" t="s">
        <v>8328</v>
      </c>
      <c r="G2281" s="381" t="s">
        <v>5166</v>
      </c>
      <c r="H2281" s="381">
        <v>54000</v>
      </c>
      <c r="I2281" s="381">
        <v>19550</v>
      </c>
      <c r="J2281" s="381">
        <v>22350</v>
      </c>
      <c r="K2281" s="381">
        <v>25150</v>
      </c>
      <c r="L2281" s="381">
        <v>27900</v>
      </c>
      <c r="M2281" s="381">
        <v>30150</v>
      </c>
      <c r="N2281" s="381">
        <v>32400</v>
      </c>
      <c r="O2281" s="381">
        <v>34600</v>
      </c>
      <c r="P2281" s="381">
        <v>36850</v>
      </c>
      <c r="Q2281" s="381">
        <v>12060</v>
      </c>
      <c r="R2281" s="381">
        <v>16240</v>
      </c>
      <c r="S2281" s="381">
        <v>20420</v>
      </c>
      <c r="T2281" s="381">
        <v>24600</v>
      </c>
      <c r="U2281" s="381">
        <v>28780</v>
      </c>
      <c r="V2281" s="381">
        <v>32400</v>
      </c>
      <c r="W2281" s="381">
        <v>34600</v>
      </c>
      <c r="X2281" s="381">
        <v>36850</v>
      </c>
      <c r="Y2281" s="381">
        <v>31300</v>
      </c>
      <c r="Z2281" s="381">
        <v>35750</v>
      </c>
      <c r="AA2281" s="381">
        <v>40200</v>
      </c>
      <c r="AB2281" s="381">
        <v>44650</v>
      </c>
      <c r="AC2281" s="381">
        <v>48250</v>
      </c>
      <c r="AD2281" s="381">
        <v>51800</v>
      </c>
      <c r="AE2281" s="381">
        <v>55400</v>
      </c>
      <c r="AF2281" s="381">
        <v>58950</v>
      </c>
      <c r="AG2281" s="381">
        <v>9999</v>
      </c>
      <c r="AH2281" s="381" t="s">
        <v>5166</v>
      </c>
      <c r="AI2281" s="381" t="s">
        <v>8148</v>
      </c>
      <c r="AJ2281" s="381">
        <v>0</v>
      </c>
    </row>
    <row r="2282" spans="1:36">
      <c r="A2282" s="381" t="s">
        <v>559</v>
      </c>
      <c r="B2282" s="381" t="s">
        <v>8327</v>
      </c>
      <c r="C2282" s="381">
        <v>26</v>
      </c>
      <c r="D2282" s="381">
        <v>65</v>
      </c>
      <c r="E2282" s="381" t="s">
        <v>8326</v>
      </c>
      <c r="F2282" s="381" t="s">
        <v>8325</v>
      </c>
      <c r="G2282" s="381" t="s">
        <v>8324</v>
      </c>
      <c r="H2282" s="381">
        <v>68300</v>
      </c>
      <c r="I2282" s="381">
        <v>23950</v>
      </c>
      <c r="J2282" s="381">
        <v>27350</v>
      </c>
      <c r="K2282" s="381">
        <v>30750</v>
      </c>
      <c r="L2282" s="381">
        <v>34150</v>
      </c>
      <c r="M2282" s="381">
        <v>36900</v>
      </c>
      <c r="N2282" s="381">
        <v>39650</v>
      </c>
      <c r="O2282" s="381">
        <v>42350</v>
      </c>
      <c r="P2282" s="381">
        <v>45100</v>
      </c>
      <c r="Q2282" s="381">
        <v>14350</v>
      </c>
      <c r="R2282" s="381">
        <v>16400</v>
      </c>
      <c r="S2282" s="381">
        <v>20420</v>
      </c>
      <c r="T2282" s="381">
        <v>24600</v>
      </c>
      <c r="U2282" s="381">
        <v>28780</v>
      </c>
      <c r="V2282" s="381">
        <v>32960</v>
      </c>
      <c r="W2282" s="381">
        <v>37140</v>
      </c>
      <c r="X2282" s="381">
        <v>41320</v>
      </c>
      <c r="Y2282" s="381">
        <v>38300</v>
      </c>
      <c r="Z2282" s="381">
        <v>43750</v>
      </c>
      <c r="AA2282" s="381">
        <v>49200</v>
      </c>
      <c r="AB2282" s="381">
        <v>54650</v>
      </c>
      <c r="AC2282" s="381">
        <v>59050</v>
      </c>
      <c r="AD2282" s="381">
        <v>63400</v>
      </c>
      <c r="AE2282" s="381">
        <v>67800</v>
      </c>
      <c r="AF2282" s="381">
        <v>72150</v>
      </c>
      <c r="AG2282" s="381">
        <v>4040</v>
      </c>
      <c r="AH2282" s="381" t="s">
        <v>8324</v>
      </c>
      <c r="AI2282" s="381" t="s">
        <v>8148</v>
      </c>
      <c r="AJ2282" s="381">
        <v>1</v>
      </c>
    </row>
    <row r="2283" spans="1:36">
      <c r="A2283" s="381" t="s">
        <v>559</v>
      </c>
      <c r="B2283" s="381" t="s">
        <v>8323</v>
      </c>
      <c r="C2283" s="381">
        <v>26</v>
      </c>
      <c r="D2283" s="381">
        <v>67</v>
      </c>
      <c r="E2283" s="381" t="s">
        <v>8322</v>
      </c>
      <c r="F2283" s="381" t="s">
        <v>8321</v>
      </c>
      <c r="G2283" s="381" t="s">
        <v>8320</v>
      </c>
      <c r="H2283" s="381">
        <v>57500</v>
      </c>
      <c r="I2283" s="381">
        <v>20150</v>
      </c>
      <c r="J2283" s="381">
        <v>23000</v>
      </c>
      <c r="K2283" s="381">
        <v>25900</v>
      </c>
      <c r="L2283" s="381">
        <v>28750</v>
      </c>
      <c r="M2283" s="381">
        <v>31050</v>
      </c>
      <c r="N2283" s="381">
        <v>33350</v>
      </c>
      <c r="O2283" s="381">
        <v>35650</v>
      </c>
      <c r="P2283" s="381">
        <v>37950</v>
      </c>
      <c r="Q2283" s="381">
        <v>12100</v>
      </c>
      <c r="R2283" s="381">
        <v>16240</v>
      </c>
      <c r="S2283" s="381">
        <v>20420</v>
      </c>
      <c r="T2283" s="381">
        <v>24600</v>
      </c>
      <c r="U2283" s="381">
        <v>28780</v>
      </c>
      <c r="V2283" s="381">
        <v>32960</v>
      </c>
      <c r="W2283" s="381">
        <v>35650</v>
      </c>
      <c r="X2283" s="381">
        <v>37950</v>
      </c>
      <c r="Y2283" s="381">
        <v>32200</v>
      </c>
      <c r="Z2283" s="381">
        <v>36800</v>
      </c>
      <c r="AA2283" s="381">
        <v>41400</v>
      </c>
      <c r="AB2283" s="381">
        <v>46000</v>
      </c>
      <c r="AC2283" s="381">
        <v>49700</v>
      </c>
      <c r="AD2283" s="381">
        <v>53400</v>
      </c>
      <c r="AE2283" s="381">
        <v>57050</v>
      </c>
      <c r="AF2283" s="381">
        <v>60750</v>
      </c>
      <c r="AG2283" s="381">
        <v>9999</v>
      </c>
      <c r="AH2283" s="381" t="s">
        <v>8320</v>
      </c>
      <c r="AI2283" s="381" t="s">
        <v>8148</v>
      </c>
      <c r="AJ2283" s="381">
        <v>0</v>
      </c>
    </row>
    <row r="2284" spans="1:36">
      <c r="A2284" s="381" t="s">
        <v>559</v>
      </c>
      <c r="B2284" s="381" t="s">
        <v>8319</v>
      </c>
      <c r="C2284" s="381">
        <v>26</v>
      </c>
      <c r="D2284" s="381">
        <v>69</v>
      </c>
      <c r="E2284" s="381" t="s">
        <v>8318</v>
      </c>
      <c r="F2284" s="381" t="s">
        <v>8317</v>
      </c>
      <c r="G2284" s="381" t="s">
        <v>8316</v>
      </c>
      <c r="H2284" s="381">
        <v>48400</v>
      </c>
      <c r="I2284" s="381">
        <v>19550</v>
      </c>
      <c r="J2284" s="381">
        <v>22350</v>
      </c>
      <c r="K2284" s="381">
        <v>25150</v>
      </c>
      <c r="L2284" s="381">
        <v>27900</v>
      </c>
      <c r="M2284" s="381">
        <v>30150</v>
      </c>
      <c r="N2284" s="381">
        <v>32400</v>
      </c>
      <c r="O2284" s="381">
        <v>34600</v>
      </c>
      <c r="P2284" s="381">
        <v>36850</v>
      </c>
      <c r="Q2284" s="381">
        <v>12060</v>
      </c>
      <c r="R2284" s="381">
        <v>16240</v>
      </c>
      <c r="S2284" s="381">
        <v>20420</v>
      </c>
      <c r="T2284" s="381">
        <v>24600</v>
      </c>
      <c r="U2284" s="381">
        <v>28780</v>
      </c>
      <c r="V2284" s="381">
        <v>32400</v>
      </c>
      <c r="W2284" s="381">
        <v>34600</v>
      </c>
      <c r="X2284" s="381">
        <v>36850</v>
      </c>
      <c r="Y2284" s="381">
        <v>31300</v>
      </c>
      <c r="Z2284" s="381">
        <v>35750</v>
      </c>
      <c r="AA2284" s="381">
        <v>40200</v>
      </c>
      <c r="AB2284" s="381">
        <v>44650</v>
      </c>
      <c r="AC2284" s="381">
        <v>48250</v>
      </c>
      <c r="AD2284" s="381">
        <v>51800</v>
      </c>
      <c r="AE2284" s="381">
        <v>55400</v>
      </c>
      <c r="AF2284" s="381">
        <v>58950</v>
      </c>
      <c r="AG2284" s="381">
        <v>9999</v>
      </c>
      <c r="AH2284" s="381" t="s">
        <v>8316</v>
      </c>
      <c r="AI2284" s="381" t="s">
        <v>8148</v>
      </c>
      <c r="AJ2284" s="381">
        <v>0</v>
      </c>
    </row>
    <row r="2285" spans="1:36">
      <c r="A2285" s="381" t="s">
        <v>559</v>
      </c>
      <c r="B2285" s="381" t="s">
        <v>8315</v>
      </c>
      <c r="C2285" s="381">
        <v>26</v>
      </c>
      <c r="D2285" s="381">
        <v>71</v>
      </c>
      <c r="E2285" s="381" t="s">
        <v>8314</v>
      </c>
      <c r="F2285" s="381" t="s">
        <v>8313</v>
      </c>
      <c r="G2285" s="381" t="s">
        <v>1266</v>
      </c>
      <c r="H2285" s="381">
        <v>48400</v>
      </c>
      <c r="I2285" s="381">
        <v>19550</v>
      </c>
      <c r="J2285" s="381">
        <v>22350</v>
      </c>
      <c r="K2285" s="381">
        <v>25150</v>
      </c>
      <c r="L2285" s="381">
        <v>27900</v>
      </c>
      <c r="M2285" s="381">
        <v>30150</v>
      </c>
      <c r="N2285" s="381">
        <v>32400</v>
      </c>
      <c r="O2285" s="381">
        <v>34600</v>
      </c>
      <c r="P2285" s="381">
        <v>36850</v>
      </c>
      <c r="Q2285" s="381">
        <v>12060</v>
      </c>
      <c r="R2285" s="381">
        <v>16240</v>
      </c>
      <c r="S2285" s="381">
        <v>20420</v>
      </c>
      <c r="T2285" s="381">
        <v>24600</v>
      </c>
      <c r="U2285" s="381">
        <v>28780</v>
      </c>
      <c r="V2285" s="381">
        <v>32400</v>
      </c>
      <c r="W2285" s="381">
        <v>34600</v>
      </c>
      <c r="X2285" s="381">
        <v>36850</v>
      </c>
      <c r="Y2285" s="381">
        <v>31300</v>
      </c>
      <c r="Z2285" s="381">
        <v>35750</v>
      </c>
      <c r="AA2285" s="381">
        <v>40200</v>
      </c>
      <c r="AB2285" s="381">
        <v>44650</v>
      </c>
      <c r="AC2285" s="381">
        <v>48250</v>
      </c>
      <c r="AD2285" s="381">
        <v>51800</v>
      </c>
      <c r="AE2285" s="381">
        <v>55400</v>
      </c>
      <c r="AF2285" s="381">
        <v>58950</v>
      </c>
      <c r="AG2285" s="381">
        <v>9999</v>
      </c>
      <c r="AH2285" s="381" t="s">
        <v>1266</v>
      </c>
      <c r="AI2285" s="381" t="s">
        <v>8148</v>
      </c>
      <c r="AJ2285" s="381">
        <v>0</v>
      </c>
    </row>
    <row r="2286" spans="1:36">
      <c r="A2286" s="381" t="s">
        <v>559</v>
      </c>
      <c r="B2286" s="381" t="s">
        <v>8312</v>
      </c>
      <c r="C2286" s="381">
        <v>26</v>
      </c>
      <c r="D2286" s="381">
        <v>73</v>
      </c>
      <c r="E2286" s="381" t="s">
        <v>8311</v>
      </c>
      <c r="F2286" s="381" t="s">
        <v>8310</v>
      </c>
      <c r="G2286" s="381" t="s">
        <v>8309</v>
      </c>
      <c r="H2286" s="381">
        <v>60600</v>
      </c>
      <c r="I2286" s="381">
        <v>20100</v>
      </c>
      <c r="J2286" s="381">
        <v>22950</v>
      </c>
      <c r="K2286" s="381">
        <v>25800</v>
      </c>
      <c r="L2286" s="381">
        <v>28650</v>
      </c>
      <c r="M2286" s="381">
        <v>30950</v>
      </c>
      <c r="N2286" s="381">
        <v>33250</v>
      </c>
      <c r="O2286" s="381">
        <v>35550</v>
      </c>
      <c r="P2286" s="381">
        <v>37850</v>
      </c>
      <c r="Q2286" s="381">
        <v>12060</v>
      </c>
      <c r="R2286" s="381">
        <v>16240</v>
      </c>
      <c r="S2286" s="381">
        <v>20420</v>
      </c>
      <c r="T2286" s="381">
        <v>24600</v>
      </c>
      <c r="U2286" s="381">
        <v>28780</v>
      </c>
      <c r="V2286" s="381">
        <v>32960</v>
      </c>
      <c r="W2286" s="381">
        <v>35550</v>
      </c>
      <c r="X2286" s="381">
        <v>37850</v>
      </c>
      <c r="Y2286" s="381">
        <v>32100</v>
      </c>
      <c r="Z2286" s="381">
        <v>36700</v>
      </c>
      <c r="AA2286" s="381">
        <v>41300</v>
      </c>
      <c r="AB2286" s="381">
        <v>45850</v>
      </c>
      <c r="AC2286" s="381">
        <v>49550</v>
      </c>
      <c r="AD2286" s="381">
        <v>53200</v>
      </c>
      <c r="AE2286" s="381">
        <v>56900</v>
      </c>
      <c r="AF2286" s="381">
        <v>60550</v>
      </c>
      <c r="AG2286" s="381">
        <v>9999</v>
      </c>
      <c r="AH2286" s="381" t="s">
        <v>8309</v>
      </c>
      <c r="AI2286" s="381" t="s">
        <v>8148</v>
      </c>
      <c r="AJ2286" s="381">
        <v>0</v>
      </c>
    </row>
    <row r="2287" spans="1:36">
      <c r="A2287" s="381" t="s">
        <v>559</v>
      </c>
      <c r="B2287" s="381" t="s">
        <v>8308</v>
      </c>
      <c r="C2287" s="381">
        <v>26</v>
      </c>
      <c r="D2287" s="381">
        <v>75</v>
      </c>
      <c r="E2287" s="381" t="s">
        <v>8307</v>
      </c>
      <c r="F2287" s="381" t="s">
        <v>8306</v>
      </c>
      <c r="G2287" s="381" t="s">
        <v>1262</v>
      </c>
      <c r="H2287" s="381">
        <v>60700</v>
      </c>
      <c r="I2287" s="381">
        <v>21250</v>
      </c>
      <c r="J2287" s="381">
        <v>24300</v>
      </c>
      <c r="K2287" s="381">
        <v>27350</v>
      </c>
      <c r="L2287" s="381">
        <v>30350</v>
      </c>
      <c r="M2287" s="381">
        <v>32800</v>
      </c>
      <c r="N2287" s="381">
        <v>35250</v>
      </c>
      <c r="O2287" s="381">
        <v>37650</v>
      </c>
      <c r="P2287" s="381">
        <v>40100</v>
      </c>
      <c r="Q2287" s="381">
        <v>12750</v>
      </c>
      <c r="R2287" s="381">
        <v>16240</v>
      </c>
      <c r="S2287" s="381">
        <v>20420</v>
      </c>
      <c r="T2287" s="381">
        <v>24600</v>
      </c>
      <c r="U2287" s="381">
        <v>28780</v>
      </c>
      <c r="V2287" s="381">
        <v>32960</v>
      </c>
      <c r="W2287" s="381">
        <v>37140</v>
      </c>
      <c r="X2287" s="381">
        <v>40100</v>
      </c>
      <c r="Y2287" s="381">
        <v>34000</v>
      </c>
      <c r="Z2287" s="381">
        <v>38850</v>
      </c>
      <c r="AA2287" s="381">
        <v>43700</v>
      </c>
      <c r="AB2287" s="381">
        <v>48550</v>
      </c>
      <c r="AC2287" s="381">
        <v>52450</v>
      </c>
      <c r="AD2287" s="381">
        <v>56350</v>
      </c>
      <c r="AE2287" s="381">
        <v>60250</v>
      </c>
      <c r="AF2287" s="381">
        <v>64100</v>
      </c>
      <c r="AG2287" s="381">
        <v>3520</v>
      </c>
      <c r="AH2287" s="381" t="s">
        <v>1262</v>
      </c>
      <c r="AI2287" s="381" t="s">
        <v>8148</v>
      </c>
      <c r="AJ2287" s="381">
        <v>1</v>
      </c>
    </row>
    <row r="2288" spans="1:36">
      <c r="A2288" s="381" t="s">
        <v>559</v>
      </c>
      <c r="B2288" s="381" t="s">
        <v>8305</v>
      </c>
      <c r="C2288" s="381">
        <v>26</v>
      </c>
      <c r="D2288" s="381">
        <v>77</v>
      </c>
      <c r="E2288" s="381" t="s">
        <v>8161</v>
      </c>
      <c r="F2288" s="381" t="s">
        <v>8160</v>
      </c>
      <c r="G2288" s="381" t="s">
        <v>8304</v>
      </c>
      <c r="H2288" s="381">
        <v>61800</v>
      </c>
      <c r="I2288" s="381">
        <v>21650</v>
      </c>
      <c r="J2288" s="381">
        <v>24750</v>
      </c>
      <c r="K2288" s="381">
        <v>27850</v>
      </c>
      <c r="L2288" s="381">
        <v>30900</v>
      </c>
      <c r="M2288" s="381">
        <v>33400</v>
      </c>
      <c r="N2288" s="381">
        <v>35850</v>
      </c>
      <c r="O2288" s="381">
        <v>38350</v>
      </c>
      <c r="P2288" s="381">
        <v>40800</v>
      </c>
      <c r="Q2288" s="381">
        <v>13000</v>
      </c>
      <c r="R2288" s="381">
        <v>16240</v>
      </c>
      <c r="S2288" s="381">
        <v>20420</v>
      </c>
      <c r="T2288" s="381">
        <v>24600</v>
      </c>
      <c r="U2288" s="381">
        <v>28780</v>
      </c>
      <c r="V2288" s="381">
        <v>32960</v>
      </c>
      <c r="W2288" s="381">
        <v>37140</v>
      </c>
      <c r="X2288" s="381">
        <v>40800</v>
      </c>
      <c r="Y2288" s="381">
        <v>34650</v>
      </c>
      <c r="Z2288" s="381">
        <v>39600</v>
      </c>
      <c r="AA2288" s="381">
        <v>44550</v>
      </c>
      <c r="AB2288" s="381">
        <v>49450</v>
      </c>
      <c r="AC2288" s="381">
        <v>53450</v>
      </c>
      <c r="AD2288" s="381">
        <v>57400</v>
      </c>
      <c r="AE2288" s="381">
        <v>61350</v>
      </c>
      <c r="AF2288" s="381">
        <v>65300</v>
      </c>
      <c r="AG2288" s="381">
        <v>3720</v>
      </c>
      <c r="AH2288" s="381" t="s">
        <v>8304</v>
      </c>
      <c r="AI2288" s="381" t="s">
        <v>8148</v>
      </c>
      <c r="AJ2288" s="381">
        <v>1</v>
      </c>
    </row>
    <row r="2289" spans="1:36">
      <c r="A2289" s="381" t="s">
        <v>559</v>
      </c>
      <c r="B2289" s="381" t="s">
        <v>8303</v>
      </c>
      <c r="C2289" s="381">
        <v>26</v>
      </c>
      <c r="D2289" s="381">
        <v>79</v>
      </c>
      <c r="E2289" s="381" t="s">
        <v>8302</v>
      </c>
      <c r="F2289" s="381" t="s">
        <v>8301</v>
      </c>
      <c r="G2289" s="381" t="s">
        <v>8300</v>
      </c>
      <c r="H2289" s="381">
        <v>49400</v>
      </c>
      <c r="I2289" s="381">
        <v>19550</v>
      </c>
      <c r="J2289" s="381">
        <v>22350</v>
      </c>
      <c r="K2289" s="381">
        <v>25150</v>
      </c>
      <c r="L2289" s="381">
        <v>27900</v>
      </c>
      <c r="M2289" s="381">
        <v>30150</v>
      </c>
      <c r="N2289" s="381">
        <v>32400</v>
      </c>
      <c r="O2289" s="381">
        <v>34600</v>
      </c>
      <c r="P2289" s="381">
        <v>36850</v>
      </c>
      <c r="Q2289" s="381">
        <v>12060</v>
      </c>
      <c r="R2289" s="381">
        <v>16240</v>
      </c>
      <c r="S2289" s="381">
        <v>20420</v>
      </c>
      <c r="T2289" s="381">
        <v>24600</v>
      </c>
      <c r="U2289" s="381">
        <v>28780</v>
      </c>
      <c r="V2289" s="381">
        <v>32400</v>
      </c>
      <c r="W2289" s="381">
        <v>34600</v>
      </c>
      <c r="X2289" s="381">
        <v>36850</v>
      </c>
      <c r="Y2289" s="381">
        <v>31300</v>
      </c>
      <c r="Z2289" s="381">
        <v>35750</v>
      </c>
      <c r="AA2289" s="381">
        <v>40200</v>
      </c>
      <c r="AB2289" s="381">
        <v>44650</v>
      </c>
      <c r="AC2289" s="381">
        <v>48250</v>
      </c>
      <c r="AD2289" s="381">
        <v>51800</v>
      </c>
      <c r="AE2289" s="381">
        <v>55400</v>
      </c>
      <c r="AF2289" s="381">
        <v>58950</v>
      </c>
      <c r="AG2289" s="381">
        <v>9999</v>
      </c>
      <c r="AH2289" s="381" t="s">
        <v>8300</v>
      </c>
      <c r="AI2289" s="381" t="s">
        <v>8148</v>
      </c>
      <c r="AJ2289" s="381">
        <v>0</v>
      </c>
    </row>
    <row r="2290" spans="1:36">
      <c r="A2290" s="381" t="s">
        <v>559</v>
      </c>
      <c r="B2290" s="381" t="s">
        <v>8299</v>
      </c>
      <c r="C2290" s="381">
        <v>26</v>
      </c>
      <c r="D2290" s="381">
        <v>81</v>
      </c>
      <c r="E2290" s="381" t="s">
        <v>8298</v>
      </c>
      <c r="F2290" s="381" t="s">
        <v>8297</v>
      </c>
      <c r="G2290" s="381" t="s">
        <v>3205</v>
      </c>
      <c r="H2290" s="381">
        <v>66300</v>
      </c>
      <c r="I2290" s="381">
        <v>23250</v>
      </c>
      <c r="J2290" s="381">
        <v>26550</v>
      </c>
      <c r="K2290" s="381">
        <v>29850</v>
      </c>
      <c r="L2290" s="381">
        <v>33150</v>
      </c>
      <c r="M2290" s="381">
        <v>35850</v>
      </c>
      <c r="N2290" s="381">
        <v>38500</v>
      </c>
      <c r="O2290" s="381">
        <v>41150</v>
      </c>
      <c r="P2290" s="381">
        <v>43800</v>
      </c>
      <c r="Q2290" s="381">
        <v>13950</v>
      </c>
      <c r="R2290" s="381">
        <v>16240</v>
      </c>
      <c r="S2290" s="381">
        <v>20420</v>
      </c>
      <c r="T2290" s="381">
        <v>24600</v>
      </c>
      <c r="U2290" s="381">
        <v>28780</v>
      </c>
      <c r="V2290" s="381">
        <v>32960</v>
      </c>
      <c r="W2290" s="381">
        <v>37140</v>
      </c>
      <c r="X2290" s="381">
        <v>41320</v>
      </c>
      <c r="Y2290" s="381">
        <v>37150</v>
      </c>
      <c r="Z2290" s="381">
        <v>42450</v>
      </c>
      <c r="AA2290" s="381">
        <v>47750</v>
      </c>
      <c r="AB2290" s="381">
        <v>53050</v>
      </c>
      <c r="AC2290" s="381">
        <v>57300</v>
      </c>
      <c r="AD2290" s="381">
        <v>61550</v>
      </c>
      <c r="AE2290" s="381">
        <v>65800</v>
      </c>
      <c r="AF2290" s="381">
        <v>70050</v>
      </c>
      <c r="AG2290" s="381">
        <v>3000</v>
      </c>
      <c r="AH2290" s="381" t="s">
        <v>3205</v>
      </c>
      <c r="AI2290" s="381" t="s">
        <v>8148</v>
      </c>
      <c r="AJ2290" s="381">
        <v>1</v>
      </c>
    </row>
    <row r="2291" spans="1:36">
      <c r="A2291" s="381" t="s">
        <v>559</v>
      </c>
      <c r="B2291" s="381" t="s">
        <v>8296</v>
      </c>
      <c r="C2291" s="381">
        <v>26</v>
      </c>
      <c r="D2291" s="381">
        <v>83</v>
      </c>
      <c r="E2291" s="381" t="s">
        <v>8295</v>
      </c>
      <c r="F2291" s="381" t="s">
        <v>8294</v>
      </c>
      <c r="G2291" s="381" t="s">
        <v>8293</v>
      </c>
      <c r="H2291" s="381">
        <v>49200</v>
      </c>
      <c r="I2291" s="381">
        <v>19550</v>
      </c>
      <c r="J2291" s="381">
        <v>22350</v>
      </c>
      <c r="K2291" s="381">
        <v>25150</v>
      </c>
      <c r="L2291" s="381">
        <v>27900</v>
      </c>
      <c r="M2291" s="381">
        <v>30150</v>
      </c>
      <c r="N2291" s="381">
        <v>32400</v>
      </c>
      <c r="O2291" s="381">
        <v>34600</v>
      </c>
      <c r="P2291" s="381">
        <v>36850</v>
      </c>
      <c r="Q2291" s="381">
        <v>12060</v>
      </c>
      <c r="R2291" s="381">
        <v>16240</v>
      </c>
      <c r="S2291" s="381">
        <v>20420</v>
      </c>
      <c r="T2291" s="381">
        <v>24600</v>
      </c>
      <c r="U2291" s="381">
        <v>28780</v>
      </c>
      <c r="V2291" s="381">
        <v>32400</v>
      </c>
      <c r="W2291" s="381">
        <v>34600</v>
      </c>
      <c r="X2291" s="381">
        <v>36850</v>
      </c>
      <c r="Y2291" s="381">
        <v>31300</v>
      </c>
      <c r="Z2291" s="381">
        <v>35750</v>
      </c>
      <c r="AA2291" s="381">
        <v>40200</v>
      </c>
      <c r="AB2291" s="381">
        <v>44650</v>
      </c>
      <c r="AC2291" s="381">
        <v>48250</v>
      </c>
      <c r="AD2291" s="381">
        <v>51800</v>
      </c>
      <c r="AE2291" s="381">
        <v>55400</v>
      </c>
      <c r="AF2291" s="381">
        <v>58950</v>
      </c>
      <c r="AG2291" s="381">
        <v>9999</v>
      </c>
      <c r="AH2291" s="381" t="s">
        <v>8293</v>
      </c>
      <c r="AI2291" s="381" t="s">
        <v>8148</v>
      </c>
      <c r="AJ2291" s="381">
        <v>0</v>
      </c>
    </row>
    <row r="2292" spans="1:36">
      <c r="A2292" s="381" t="s">
        <v>559</v>
      </c>
      <c r="B2292" s="381" t="s">
        <v>8292</v>
      </c>
      <c r="C2292" s="381">
        <v>26</v>
      </c>
      <c r="D2292" s="381">
        <v>85</v>
      </c>
      <c r="E2292" s="381" t="s">
        <v>8291</v>
      </c>
      <c r="F2292" s="381" t="s">
        <v>8290</v>
      </c>
      <c r="G2292" s="381" t="s">
        <v>3803</v>
      </c>
      <c r="H2292" s="381">
        <v>38400</v>
      </c>
      <c r="I2292" s="381">
        <v>19550</v>
      </c>
      <c r="J2292" s="381">
        <v>22350</v>
      </c>
      <c r="K2292" s="381">
        <v>25150</v>
      </c>
      <c r="L2292" s="381">
        <v>27900</v>
      </c>
      <c r="M2292" s="381">
        <v>30150</v>
      </c>
      <c r="N2292" s="381">
        <v>32400</v>
      </c>
      <c r="O2292" s="381">
        <v>34600</v>
      </c>
      <c r="P2292" s="381">
        <v>36850</v>
      </c>
      <c r="Q2292" s="381">
        <v>12060</v>
      </c>
      <c r="R2292" s="381">
        <v>16240</v>
      </c>
      <c r="S2292" s="381">
        <v>20420</v>
      </c>
      <c r="T2292" s="381">
        <v>24600</v>
      </c>
      <c r="U2292" s="381">
        <v>28780</v>
      </c>
      <c r="V2292" s="381">
        <v>32400</v>
      </c>
      <c r="W2292" s="381">
        <v>34600</v>
      </c>
      <c r="X2292" s="381">
        <v>36850</v>
      </c>
      <c r="Y2292" s="381">
        <v>31300</v>
      </c>
      <c r="Z2292" s="381">
        <v>35750</v>
      </c>
      <c r="AA2292" s="381">
        <v>40200</v>
      </c>
      <c r="AB2292" s="381">
        <v>44650</v>
      </c>
      <c r="AC2292" s="381">
        <v>48250</v>
      </c>
      <c r="AD2292" s="381">
        <v>51800</v>
      </c>
      <c r="AE2292" s="381">
        <v>55400</v>
      </c>
      <c r="AF2292" s="381">
        <v>58950</v>
      </c>
      <c r="AG2292" s="381">
        <v>9999</v>
      </c>
      <c r="AH2292" s="381" t="s">
        <v>3803</v>
      </c>
      <c r="AI2292" s="381" t="s">
        <v>8148</v>
      </c>
      <c r="AJ2292" s="381">
        <v>0</v>
      </c>
    </row>
    <row r="2293" spans="1:36">
      <c r="A2293" s="381" t="s">
        <v>559</v>
      </c>
      <c r="B2293" s="381" t="s">
        <v>8289</v>
      </c>
      <c r="C2293" s="381">
        <v>26</v>
      </c>
      <c r="D2293" s="381">
        <v>87</v>
      </c>
      <c r="E2293" s="381" t="s">
        <v>8154</v>
      </c>
      <c r="F2293" s="381" t="s">
        <v>8153</v>
      </c>
      <c r="G2293" s="381" t="s">
        <v>8288</v>
      </c>
      <c r="H2293" s="381">
        <v>68600</v>
      </c>
      <c r="I2293" s="381">
        <v>24050</v>
      </c>
      <c r="J2293" s="381">
        <v>27450</v>
      </c>
      <c r="K2293" s="381">
        <v>30900</v>
      </c>
      <c r="L2293" s="381">
        <v>34300</v>
      </c>
      <c r="M2293" s="381">
        <v>37050</v>
      </c>
      <c r="N2293" s="381">
        <v>39800</v>
      </c>
      <c r="O2293" s="381">
        <v>42550</v>
      </c>
      <c r="P2293" s="381">
        <v>45300</v>
      </c>
      <c r="Q2293" s="381">
        <v>14450</v>
      </c>
      <c r="R2293" s="381">
        <v>16500</v>
      </c>
      <c r="S2293" s="381">
        <v>20420</v>
      </c>
      <c r="T2293" s="381">
        <v>24600</v>
      </c>
      <c r="U2293" s="381">
        <v>28780</v>
      </c>
      <c r="V2293" s="381">
        <v>32960</v>
      </c>
      <c r="W2293" s="381">
        <v>37140</v>
      </c>
      <c r="X2293" s="381">
        <v>41320</v>
      </c>
      <c r="Y2293" s="381">
        <v>38450</v>
      </c>
      <c r="Z2293" s="381">
        <v>43950</v>
      </c>
      <c r="AA2293" s="381">
        <v>49450</v>
      </c>
      <c r="AB2293" s="381">
        <v>54900</v>
      </c>
      <c r="AC2293" s="381">
        <v>59300</v>
      </c>
      <c r="AD2293" s="381">
        <v>63700</v>
      </c>
      <c r="AE2293" s="381">
        <v>68100</v>
      </c>
      <c r="AF2293" s="381">
        <v>72500</v>
      </c>
      <c r="AG2293" s="381">
        <v>2160</v>
      </c>
      <c r="AH2293" s="381" t="s">
        <v>8288</v>
      </c>
      <c r="AI2293" s="381" t="s">
        <v>8148</v>
      </c>
      <c r="AJ2293" s="381">
        <v>1</v>
      </c>
    </row>
    <row r="2294" spans="1:36">
      <c r="A2294" s="381" t="s">
        <v>559</v>
      </c>
      <c r="B2294" s="381" t="s">
        <v>8287</v>
      </c>
      <c r="C2294" s="381">
        <v>26</v>
      </c>
      <c r="D2294" s="381">
        <v>89</v>
      </c>
      <c r="E2294" s="381" t="s">
        <v>8286</v>
      </c>
      <c r="F2294" s="381" t="s">
        <v>8285</v>
      </c>
      <c r="G2294" s="381" t="s">
        <v>8284</v>
      </c>
      <c r="H2294" s="381">
        <v>70300</v>
      </c>
      <c r="I2294" s="381">
        <v>24650</v>
      </c>
      <c r="J2294" s="381">
        <v>28150</v>
      </c>
      <c r="K2294" s="381">
        <v>31650</v>
      </c>
      <c r="L2294" s="381">
        <v>35150</v>
      </c>
      <c r="M2294" s="381">
        <v>38000</v>
      </c>
      <c r="N2294" s="381">
        <v>40800</v>
      </c>
      <c r="O2294" s="381">
        <v>43600</v>
      </c>
      <c r="P2294" s="381">
        <v>46400</v>
      </c>
      <c r="Q2294" s="381">
        <v>14800</v>
      </c>
      <c r="R2294" s="381">
        <v>16900</v>
      </c>
      <c r="S2294" s="381">
        <v>20420</v>
      </c>
      <c r="T2294" s="381">
        <v>24600</v>
      </c>
      <c r="U2294" s="381">
        <v>28780</v>
      </c>
      <c r="V2294" s="381">
        <v>32960</v>
      </c>
      <c r="W2294" s="381">
        <v>37140</v>
      </c>
      <c r="X2294" s="381">
        <v>41320</v>
      </c>
      <c r="Y2294" s="381">
        <v>39400</v>
      </c>
      <c r="Z2294" s="381">
        <v>45000</v>
      </c>
      <c r="AA2294" s="381">
        <v>50650</v>
      </c>
      <c r="AB2294" s="381">
        <v>56250</v>
      </c>
      <c r="AC2294" s="381">
        <v>60750</v>
      </c>
      <c r="AD2294" s="381">
        <v>65250</v>
      </c>
      <c r="AE2294" s="381">
        <v>69750</v>
      </c>
      <c r="AF2294" s="381">
        <v>74250</v>
      </c>
      <c r="AG2294" s="381">
        <v>9999</v>
      </c>
      <c r="AH2294" s="381" t="s">
        <v>8284</v>
      </c>
      <c r="AI2294" s="381" t="s">
        <v>8148</v>
      </c>
      <c r="AJ2294" s="381">
        <v>0</v>
      </c>
    </row>
    <row r="2295" spans="1:36">
      <c r="A2295" s="381" t="s">
        <v>559</v>
      </c>
      <c r="B2295" s="381" t="s">
        <v>8283</v>
      </c>
      <c r="C2295" s="381">
        <v>26</v>
      </c>
      <c r="D2295" s="381">
        <v>91</v>
      </c>
      <c r="E2295" s="381" t="s">
        <v>8282</v>
      </c>
      <c r="F2295" s="381" t="s">
        <v>8281</v>
      </c>
      <c r="G2295" s="381" t="s">
        <v>8280</v>
      </c>
      <c r="H2295" s="381">
        <v>60200</v>
      </c>
      <c r="I2295" s="381">
        <v>21100</v>
      </c>
      <c r="J2295" s="381">
        <v>24100</v>
      </c>
      <c r="K2295" s="381">
        <v>27100</v>
      </c>
      <c r="L2295" s="381">
        <v>30100</v>
      </c>
      <c r="M2295" s="381">
        <v>32550</v>
      </c>
      <c r="N2295" s="381">
        <v>34950</v>
      </c>
      <c r="O2295" s="381">
        <v>37350</v>
      </c>
      <c r="P2295" s="381">
        <v>39750</v>
      </c>
      <c r="Q2295" s="381">
        <v>12650</v>
      </c>
      <c r="R2295" s="381">
        <v>16240</v>
      </c>
      <c r="S2295" s="381">
        <v>20420</v>
      </c>
      <c r="T2295" s="381">
        <v>24600</v>
      </c>
      <c r="U2295" s="381">
        <v>28780</v>
      </c>
      <c r="V2295" s="381">
        <v>32960</v>
      </c>
      <c r="W2295" s="381">
        <v>37140</v>
      </c>
      <c r="X2295" s="381">
        <v>39750</v>
      </c>
      <c r="Y2295" s="381">
        <v>33750</v>
      </c>
      <c r="Z2295" s="381">
        <v>38550</v>
      </c>
      <c r="AA2295" s="381">
        <v>43350</v>
      </c>
      <c r="AB2295" s="381">
        <v>48150</v>
      </c>
      <c r="AC2295" s="381">
        <v>52050</v>
      </c>
      <c r="AD2295" s="381">
        <v>55900</v>
      </c>
      <c r="AE2295" s="381">
        <v>59750</v>
      </c>
      <c r="AF2295" s="381">
        <v>63600</v>
      </c>
      <c r="AG2295" s="381">
        <v>440</v>
      </c>
      <c r="AH2295" s="381" t="s">
        <v>8280</v>
      </c>
      <c r="AI2295" s="381" t="s">
        <v>8148</v>
      </c>
      <c r="AJ2295" s="381">
        <v>0</v>
      </c>
    </row>
    <row r="2296" spans="1:36">
      <c r="A2296" s="381" t="s">
        <v>559</v>
      </c>
      <c r="B2296" s="381" t="s">
        <v>8279</v>
      </c>
      <c r="C2296" s="381">
        <v>26</v>
      </c>
      <c r="D2296" s="381">
        <v>93</v>
      </c>
      <c r="E2296" s="381" t="s">
        <v>8278</v>
      </c>
      <c r="F2296" s="381" t="s">
        <v>8277</v>
      </c>
      <c r="G2296" s="381" t="s">
        <v>5900</v>
      </c>
      <c r="H2296" s="381">
        <v>85300</v>
      </c>
      <c r="I2296" s="381">
        <v>29900</v>
      </c>
      <c r="J2296" s="381">
        <v>34150</v>
      </c>
      <c r="K2296" s="381">
        <v>38400</v>
      </c>
      <c r="L2296" s="381">
        <v>42650</v>
      </c>
      <c r="M2296" s="381">
        <v>46100</v>
      </c>
      <c r="N2296" s="381">
        <v>49500</v>
      </c>
      <c r="O2296" s="381">
        <v>52900</v>
      </c>
      <c r="P2296" s="381">
        <v>56300</v>
      </c>
      <c r="Q2296" s="381">
        <v>17950</v>
      </c>
      <c r="R2296" s="381">
        <v>20500</v>
      </c>
      <c r="S2296" s="381">
        <v>23050</v>
      </c>
      <c r="T2296" s="381">
        <v>25600</v>
      </c>
      <c r="U2296" s="381">
        <v>28780</v>
      </c>
      <c r="V2296" s="381">
        <v>32960</v>
      </c>
      <c r="W2296" s="381">
        <v>37140</v>
      </c>
      <c r="X2296" s="381">
        <v>41320</v>
      </c>
      <c r="Y2296" s="381">
        <v>47600</v>
      </c>
      <c r="Z2296" s="381">
        <v>54400</v>
      </c>
      <c r="AA2296" s="381">
        <v>61200</v>
      </c>
      <c r="AB2296" s="381">
        <v>68000</v>
      </c>
      <c r="AC2296" s="381">
        <v>73450</v>
      </c>
      <c r="AD2296" s="381">
        <v>78900</v>
      </c>
      <c r="AE2296" s="381">
        <v>84350</v>
      </c>
      <c r="AF2296" s="381">
        <v>89800</v>
      </c>
      <c r="AG2296" s="381">
        <v>440</v>
      </c>
      <c r="AH2296" s="381" t="s">
        <v>5900</v>
      </c>
      <c r="AI2296" s="381" t="s">
        <v>8148</v>
      </c>
      <c r="AJ2296" s="381">
        <v>1</v>
      </c>
    </row>
    <row r="2297" spans="1:36">
      <c r="A2297" s="381" t="s">
        <v>559</v>
      </c>
      <c r="B2297" s="381" t="s">
        <v>8276</v>
      </c>
      <c r="C2297" s="381">
        <v>26</v>
      </c>
      <c r="D2297" s="381">
        <v>95</v>
      </c>
      <c r="E2297" s="381" t="s">
        <v>8275</v>
      </c>
      <c r="F2297" s="381" t="s">
        <v>8274</v>
      </c>
      <c r="G2297" s="381" t="s">
        <v>8273</v>
      </c>
      <c r="H2297" s="381">
        <v>45600</v>
      </c>
      <c r="I2297" s="381">
        <v>19550</v>
      </c>
      <c r="J2297" s="381">
        <v>22350</v>
      </c>
      <c r="K2297" s="381">
        <v>25150</v>
      </c>
      <c r="L2297" s="381">
        <v>27900</v>
      </c>
      <c r="M2297" s="381">
        <v>30150</v>
      </c>
      <c r="N2297" s="381">
        <v>32400</v>
      </c>
      <c r="O2297" s="381">
        <v>34600</v>
      </c>
      <c r="P2297" s="381">
        <v>36850</v>
      </c>
      <c r="Q2297" s="381">
        <v>12060</v>
      </c>
      <c r="R2297" s="381">
        <v>16240</v>
      </c>
      <c r="S2297" s="381">
        <v>20420</v>
      </c>
      <c r="T2297" s="381">
        <v>24600</v>
      </c>
      <c r="U2297" s="381">
        <v>28780</v>
      </c>
      <c r="V2297" s="381">
        <v>32400</v>
      </c>
      <c r="W2297" s="381">
        <v>34600</v>
      </c>
      <c r="X2297" s="381">
        <v>36850</v>
      </c>
      <c r="Y2297" s="381">
        <v>31300</v>
      </c>
      <c r="Z2297" s="381">
        <v>35750</v>
      </c>
      <c r="AA2297" s="381">
        <v>40200</v>
      </c>
      <c r="AB2297" s="381">
        <v>44650</v>
      </c>
      <c r="AC2297" s="381">
        <v>48250</v>
      </c>
      <c r="AD2297" s="381">
        <v>51800</v>
      </c>
      <c r="AE2297" s="381">
        <v>55400</v>
      </c>
      <c r="AF2297" s="381">
        <v>58950</v>
      </c>
      <c r="AG2297" s="381">
        <v>9999</v>
      </c>
      <c r="AH2297" s="381" t="s">
        <v>8273</v>
      </c>
      <c r="AI2297" s="381" t="s">
        <v>8148</v>
      </c>
      <c r="AJ2297" s="381">
        <v>0</v>
      </c>
    </row>
    <row r="2298" spans="1:36">
      <c r="A2298" s="381" t="s">
        <v>559</v>
      </c>
      <c r="B2298" s="381" t="s">
        <v>8272</v>
      </c>
      <c r="C2298" s="381">
        <v>26</v>
      </c>
      <c r="D2298" s="381">
        <v>97</v>
      </c>
      <c r="E2298" s="381" t="s">
        <v>8271</v>
      </c>
      <c r="F2298" s="381" t="s">
        <v>8270</v>
      </c>
      <c r="G2298" s="381" t="s">
        <v>8269</v>
      </c>
      <c r="H2298" s="381">
        <v>48500</v>
      </c>
      <c r="I2298" s="381">
        <v>19550</v>
      </c>
      <c r="J2298" s="381">
        <v>22350</v>
      </c>
      <c r="K2298" s="381">
        <v>25150</v>
      </c>
      <c r="L2298" s="381">
        <v>27900</v>
      </c>
      <c r="M2298" s="381">
        <v>30150</v>
      </c>
      <c r="N2298" s="381">
        <v>32400</v>
      </c>
      <c r="O2298" s="381">
        <v>34600</v>
      </c>
      <c r="P2298" s="381">
        <v>36850</v>
      </c>
      <c r="Q2298" s="381">
        <v>12060</v>
      </c>
      <c r="R2298" s="381">
        <v>16240</v>
      </c>
      <c r="S2298" s="381">
        <v>20420</v>
      </c>
      <c r="T2298" s="381">
        <v>24600</v>
      </c>
      <c r="U2298" s="381">
        <v>28780</v>
      </c>
      <c r="V2298" s="381">
        <v>32400</v>
      </c>
      <c r="W2298" s="381">
        <v>34600</v>
      </c>
      <c r="X2298" s="381">
        <v>36850</v>
      </c>
      <c r="Y2298" s="381">
        <v>31300</v>
      </c>
      <c r="Z2298" s="381">
        <v>35750</v>
      </c>
      <c r="AA2298" s="381">
        <v>40200</v>
      </c>
      <c r="AB2298" s="381">
        <v>44650</v>
      </c>
      <c r="AC2298" s="381">
        <v>48250</v>
      </c>
      <c r="AD2298" s="381">
        <v>51800</v>
      </c>
      <c r="AE2298" s="381">
        <v>55400</v>
      </c>
      <c r="AF2298" s="381">
        <v>58950</v>
      </c>
      <c r="AG2298" s="381">
        <v>9999</v>
      </c>
      <c r="AH2298" s="381" t="s">
        <v>8269</v>
      </c>
      <c r="AI2298" s="381" t="s">
        <v>8148</v>
      </c>
      <c r="AJ2298" s="381">
        <v>0</v>
      </c>
    </row>
    <row r="2299" spans="1:36">
      <c r="A2299" s="381" t="s">
        <v>559</v>
      </c>
      <c r="B2299" s="381" t="s">
        <v>8268</v>
      </c>
      <c r="C2299" s="381">
        <v>26</v>
      </c>
      <c r="D2299" s="381">
        <v>99</v>
      </c>
      <c r="E2299" s="381" t="s">
        <v>8154</v>
      </c>
      <c r="F2299" s="381" t="s">
        <v>8153</v>
      </c>
      <c r="G2299" s="381" t="s">
        <v>8267</v>
      </c>
      <c r="H2299" s="381">
        <v>68600</v>
      </c>
      <c r="I2299" s="381">
        <v>24050</v>
      </c>
      <c r="J2299" s="381">
        <v>27450</v>
      </c>
      <c r="K2299" s="381">
        <v>30900</v>
      </c>
      <c r="L2299" s="381">
        <v>34300</v>
      </c>
      <c r="M2299" s="381">
        <v>37050</v>
      </c>
      <c r="N2299" s="381">
        <v>39800</v>
      </c>
      <c r="O2299" s="381">
        <v>42550</v>
      </c>
      <c r="P2299" s="381">
        <v>45300</v>
      </c>
      <c r="Q2299" s="381">
        <v>14450</v>
      </c>
      <c r="R2299" s="381">
        <v>16500</v>
      </c>
      <c r="S2299" s="381">
        <v>20420</v>
      </c>
      <c r="T2299" s="381">
        <v>24600</v>
      </c>
      <c r="U2299" s="381">
        <v>28780</v>
      </c>
      <c r="V2299" s="381">
        <v>32960</v>
      </c>
      <c r="W2299" s="381">
        <v>37140</v>
      </c>
      <c r="X2299" s="381">
        <v>41320</v>
      </c>
      <c r="Y2299" s="381">
        <v>38450</v>
      </c>
      <c r="Z2299" s="381">
        <v>43950</v>
      </c>
      <c r="AA2299" s="381">
        <v>49450</v>
      </c>
      <c r="AB2299" s="381">
        <v>54900</v>
      </c>
      <c r="AC2299" s="381">
        <v>59300</v>
      </c>
      <c r="AD2299" s="381">
        <v>63700</v>
      </c>
      <c r="AE2299" s="381">
        <v>68100</v>
      </c>
      <c r="AF2299" s="381">
        <v>72500</v>
      </c>
      <c r="AG2299" s="381">
        <v>2160</v>
      </c>
      <c r="AH2299" s="381" t="s">
        <v>8267</v>
      </c>
      <c r="AI2299" s="381" t="s">
        <v>8148</v>
      </c>
      <c r="AJ2299" s="381">
        <v>1</v>
      </c>
    </row>
    <row r="2300" spans="1:36">
      <c r="A2300" s="381" t="s">
        <v>559</v>
      </c>
      <c r="B2300" s="381" t="s">
        <v>8266</v>
      </c>
      <c r="C2300" s="381">
        <v>26</v>
      </c>
      <c r="D2300" s="381">
        <v>101</v>
      </c>
      <c r="E2300" s="381" t="s">
        <v>8265</v>
      </c>
      <c r="F2300" s="381" t="s">
        <v>8264</v>
      </c>
      <c r="G2300" s="381" t="s">
        <v>8263</v>
      </c>
      <c r="H2300" s="381">
        <v>51400</v>
      </c>
      <c r="I2300" s="381">
        <v>19550</v>
      </c>
      <c r="J2300" s="381">
        <v>22350</v>
      </c>
      <c r="K2300" s="381">
        <v>25150</v>
      </c>
      <c r="L2300" s="381">
        <v>27900</v>
      </c>
      <c r="M2300" s="381">
        <v>30150</v>
      </c>
      <c r="N2300" s="381">
        <v>32400</v>
      </c>
      <c r="O2300" s="381">
        <v>34600</v>
      </c>
      <c r="P2300" s="381">
        <v>36850</v>
      </c>
      <c r="Q2300" s="381">
        <v>12060</v>
      </c>
      <c r="R2300" s="381">
        <v>16240</v>
      </c>
      <c r="S2300" s="381">
        <v>20420</v>
      </c>
      <c r="T2300" s="381">
        <v>24600</v>
      </c>
      <c r="U2300" s="381">
        <v>28780</v>
      </c>
      <c r="V2300" s="381">
        <v>32400</v>
      </c>
      <c r="W2300" s="381">
        <v>34600</v>
      </c>
      <c r="X2300" s="381">
        <v>36850</v>
      </c>
      <c r="Y2300" s="381">
        <v>31300</v>
      </c>
      <c r="Z2300" s="381">
        <v>35750</v>
      </c>
      <c r="AA2300" s="381">
        <v>40200</v>
      </c>
      <c r="AB2300" s="381">
        <v>44650</v>
      </c>
      <c r="AC2300" s="381">
        <v>48250</v>
      </c>
      <c r="AD2300" s="381">
        <v>51800</v>
      </c>
      <c r="AE2300" s="381">
        <v>55400</v>
      </c>
      <c r="AF2300" s="381">
        <v>58950</v>
      </c>
      <c r="AG2300" s="381">
        <v>9999</v>
      </c>
      <c r="AH2300" s="381" t="s">
        <v>8263</v>
      </c>
      <c r="AI2300" s="381" t="s">
        <v>8148</v>
      </c>
      <c r="AJ2300" s="381">
        <v>0</v>
      </c>
    </row>
    <row r="2301" spans="1:36">
      <c r="A2301" s="381" t="s">
        <v>559</v>
      </c>
      <c r="B2301" s="381" t="s">
        <v>8262</v>
      </c>
      <c r="C2301" s="381">
        <v>26</v>
      </c>
      <c r="D2301" s="381">
        <v>103</v>
      </c>
      <c r="E2301" s="381" t="s">
        <v>8261</v>
      </c>
      <c r="F2301" s="381" t="s">
        <v>8260</v>
      </c>
      <c r="G2301" s="381" t="s">
        <v>1215</v>
      </c>
      <c r="H2301" s="381">
        <v>60600</v>
      </c>
      <c r="I2301" s="381">
        <v>21250</v>
      </c>
      <c r="J2301" s="381">
        <v>24250</v>
      </c>
      <c r="K2301" s="381">
        <v>27300</v>
      </c>
      <c r="L2301" s="381">
        <v>30300</v>
      </c>
      <c r="M2301" s="381">
        <v>32750</v>
      </c>
      <c r="N2301" s="381">
        <v>35150</v>
      </c>
      <c r="O2301" s="381">
        <v>37600</v>
      </c>
      <c r="P2301" s="381">
        <v>40000</v>
      </c>
      <c r="Q2301" s="381">
        <v>12750</v>
      </c>
      <c r="R2301" s="381">
        <v>16240</v>
      </c>
      <c r="S2301" s="381">
        <v>20420</v>
      </c>
      <c r="T2301" s="381">
        <v>24600</v>
      </c>
      <c r="U2301" s="381">
        <v>28780</v>
      </c>
      <c r="V2301" s="381">
        <v>32960</v>
      </c>
      <c r="W2301" s="381">
        <v>37140</v>
      </c>
      <c r="X2301" s="381">
        <v>40000</v>
      </c>
      <c r="Y2301" s="381">
        <v>33950</v>
      </c>
      <c r="Z2301" s="381">
        <v>38800</v>
      </c>
      <c r="AA2301" s="381">
        <v>43650</v>
      </c>
      <c r="AB2301" s="381">
        <v>48500</v>
      </c>
      <c r="AC2301" s="381">
        <v>52400</v>
      </c>
      <c r="AD2301" s="381">
        <v>56300</v>
      </c>
      <c r="AE2301" s="381">
        <v>60150</v>
      </c>
      <c r="AF2301" s="381">
        <v>64050</v>
      </c>
      <c r="AG2301" s="381">
        <v>9999</v>
      </c>
      <c r="AH2301" s="381" t="s">
        <v>1215</v>
      </c>
      <c r="AI2301" s="381" t="s">
        <v>8148</v>
      </c>
      <c r="AJ2301" s="381">
        <v>0</v>
      </c>
    </row>
    <row r="2302" spans="1:36">
      <c r="A2302" s="381" t="s">
        <v>559</v>
      </c>
      <c r="B2302" s="381" t="s">
        <v>8259</v>
      </c>
      <c r="C2302" s="381">
        <v>26</v>
      </c>
      <c r="D2302" s="381">
        <v>105</v>
      </c>
      <c r="E2302" s="381" t="s">
        <v>8258</v>
      </c>
      <c r="F2302" s="381" t="s">
        <v>8257</v>
      </c>
      <c r="G2302" s="381" t="s">
        <v>1470</v>
      </c>
      <c r="H2302" s="381">
        <v>52700</v>
      </c>
      <c r="I2302" s="381">
        <v>19550</v>
      </c>
      <c r="J2302" s="381">
        <v>22350</v>
      </c>
      <c r="K2302" s="381">
        <v>25150</v>
      </c>
      <c r="L2302" s="381">
        <v>27900</v>
      </c>
      <c r="M2302" s="381">
        <v>30150</v>
      </c>
      <c r="N2302" s="381">
        <v>32400</v>
      </c>
      <c r="O2302" s="381">
        <v>34600</v>
      </c>
      <c r="P2302" s="381">
        <v>36850</v>
      </c>
      <c r="Q2302" s="381">
        <v>12060</v>
      </c>
      <c r="R2302" s="381">
        <v>16240</v>
      </c>
      <c r="S2302" s="381">
        <v>20420</v>
      </c>
      <c r="T2302" s="381">
        <v>24600</v>
      </c>
      <c r="U2302" s="381">
        <v>28780</v>
      </c>
      <c r="V2302" s="381">
        <v>32400</v>
      </c>
      <c r="W2302" s="381">
        <v>34600</v>
      </c>
      <c r="X2302" s="381">
        <v>36850</v>
      </c>
      <c r="Y2302" s="381">
        <v>31300</v>
      </c>
      <c r="Z2302" s="381">
        <v>35750</v>
      </c>
      <c r="AA2302" s="381">
        <v>40200</v>
      </c>
      <c r="AB2302" s="381">
        <v>44650</v>
      </c>
      <c r="AC2302" s="381">
        <v>48250</v>
      </c>
      <c r="AD2302" s="381">
        <v>51800</v>
      </c>
      <c r="AE2302" s="381">
        <v>55400</v>
      </c>
      <c r="AF2302" s="381">
        <v>58950</v>
      </c>
      <c r="AG2302" s="381">
        <v>9999</v>
      </c>
      <c r="AH2302" s="381" t="s">
        <v>1470</v>
      </c>
      <c r="AI2302" s="381" t="s">
        <v>8148</v>
      </c>
      <c r="AJ2302" s="381">
        <v>0</v>
      </c>
    </row>
    <row r="2303" spans="1:36">
      <c r="A2303" s="381" t="s">
        <v>559</v>
      </c>
      <c r="B2303" s="381" t="s">
        <v>8256</v>
      </c>
      <c r="C2303" s="381">
        <v>26</v>
      </c>
      <c r="D2303" s="381">
        <v>107</v>
      </c>
      <c r="E2303" s="381" t="s">
        <v>8255</v>
      </c>
      <c r="F2303" s="381" t="s">
        <v>8254</v>
      </c>
      <c r="G2303" s="381" t="s">
        <v>8253</v>
      </c>
      <c r="H2303" s="381">
        <v>53600</v>
      </c>
      <c r="I2303" s="381">
        <v>19550</v>
      </c>
      <c r="J2303" s="381">
        <v>22350</v>
      </c>
      <c r="K2303" s="381">
        <v>25150</v>
      </c>
      <c r="L2303" s="381">
        <v>27900</v>
      </c>
      <c r="M2303" s="381">
        <v>30150</v>
      </c>
      <c r="N2303" s="381">
        <v>32400</v>
      </c>
      <c r="O2303" s="381">
        <v>34600</v>
      </c>
      <c r="P2303" s="381">
        <v>36850</v>
      </c>
      <c r="Q2303" s="381">
        <v>12060</v>
      </c>
      <c r="R2303" s="381">
        <v>16240</v>
      </c>
      <c r="S2303" s="381">
        <v>20420</v>
      </c>
      <c r="T2303" s="381">
        <v>24600</v>
      </c>
      <c r="U2303" s="381">
        <v>28780</v>
      </c>
      <c r="V2303" s="381">
        <v>32400</v>
      </c>
      <c r="W2303" s="381">
        <v>34600</v>
      </c>
      <c r="X2303" s="381">
        <v>36850</v>
      </c>
      <c r="Y2303" s="381">
        <v>31300</v>
      </c>
      <c r="Z2303" s="381">
        <v>35750</v>
      </c>
      <c r="AA2303" s="381">
        <v>40200</v>
      </c>
      <c r="AB2303" s="381">
        <v>44650</v>
      </c>
      <c r="AC2303" s="381">
        <v>48250</v>
      </c>
      <c r="AD2303" s="381">
        <v>51800</v>
      </c>
      <c r="AE2303" s="381">
        <v>55400</v>
      </c>
      <c r="AF2303" s="381">
        <v>58950</v>
      </c>
      <c r="AG2303" s="381">
        <v>9999</v>
      </c>
      <c r="AH2303" s="381" t="s">
        <v>8253</v>
      </c>
      <c r="AI2303" s="381" t="s">
        <v>8148</v>
      </c>
      <c r="AJ2303" s="381">
        <v>0</v>
      </c>
    </row>
    <row r="2304" spans="1:36">
      <c r="A2304" s="381" t="s">
        <v>559</v>
      </c>
      <c r="B2304" s="381" t="s">
        <v>8252</v>
      </c>
      <c r="C2304" s="381">
        <v>26</v>
      </c>
      <c r="D2304" s="381">
        <v>109</v>
      </c>
      <c r="E2304" s="381" t="s">
        <v>8251</v>
      </c>
      <c r="F2304" s="381" t="s">
        <v>8250</v>
      </c>
      <c r="G2304" s="381" t="s">
        <v>1211</v>
      </c>
      <c r="H2304" s="381">
        <v>52600</v>
      </c>
      <c r="I2304" s="381">
        <v>19550</v>
      </c>
      <c r="J2304" s="381">
        <v>22350</v>
      </c>
      <c r="K2304" s="381">
        <v>25150</v>
      </c>
      <c r="L2304" s="381">
        <v>27900</v>
      </c>
      <c r="M2304" s="381">
        <v>30150</v>
      </c>
      <c r="N2304" s="381">
        <v>32400</v>
      </c>
      <c r="O2304" s="381">
        <v>34600</v>
      </c>
      <c r="P2304" s="381">
        <v>36850</v>
      </c>
      <c r="Q2304" s="381">
        <v>12060</v>
      </c>
      <c r="R2304" s="381">
        <v>16240</v>
      </c>
      <c r="S2304" s="381">
        <v>20420</v>
      </c>
      <c r="T2304" s="381">
        <v>24600</v>
      </c>
      <c r="U2304" s="381">
        <v>28780</v>
      </c>
      <c r="V2304" s="381">
        <v>32400</v>
      </c>
      <c r="W2304" s="381">
        <v>34600</v>
      </c>
      <c r="X2304" s="381">
        <v>36850</v>
      </c>
      <c r="Y2304" s="381">
        <v>31300</v>
      </c>
      <c r="Z2304" s="381">
        <v>35750</v>
      </c>
      <c r="AA2304" s="381">
        <v>40200</v>
      </c>
      <c r="AB2304" s="381">
        <v>44650</v>
      </c>
      <c r="AC2304" s="381">
        <v>48250</v>
      </c>
      <c r="AD2304" s="381">
        <v>51800</v>
      </c>
      <c r="AE2304" s="381">
        <v>55400</v>
      </c>
      <c r="AF2304" s="381">
        <v>58950</v>
      </c>
      <c r="AG2304" s="381">
        <v>9999</v>
      </c>
      <c r="AH2304" s="381" t="s">
        <v>1211</v>
      </c>
      <c r="AI2304" s="381" t="s">
        <v>8148</v>
      </c>
      <c r="AJ2304" s="381">
        <v>0</v>
      </c>
    </row>
    <row r="2305" spans="1:36">
      <c r="A2305" s="381" t="s">
        <v>559</v>
      </c>
      <c r="B2305" s="381" t="s">
        <v>8249</v>
      </c>
      <c r="C2305" s="381">
        <v>26</v>
      </c>
      <c r="D2305" s="381">
        <v>111</v>
      </c>
      <c r="E2305" s="381" t="s">
        <v>8248</v>
      </c>
      <c r="F2305" s="381" t="s">
        <v>8247</v>
      </c>
      <c r="G2305" s="381" t="s">
        <v>3080</v>
      </c>
      <c r="H2305" s="381">
        <v>65900</v>
      </c>
      <c r="I2305" s="381">
        <v>23100</v>
      </c>
      <c r="J2305" s="381">
        <v>26400</v>
      </c>
      <c r="K2305" s="381">
        <v>29700</v>
      </c>
      <c r="L2305" s="381">
        <v>32950</v>
      </c>
      <c r="M2305" s="381">
        <v>35600</v>
      </c>
      <c r="N2305" s="381">
        <v>38250</v>
      </c>
      <c r="O2305" s="381">
        <v>40900</v>
      </c>
      <c r="P2305" s="381">
        <v>43500</v>
      </c>
      <c r="Q2305" s="381">
        <v>13850</v>
      </c>
      <c r="R2305" s="381">
        <v>16240</v>
      </c>
      <c r="S2305" s="381">
        <v>20420</v>
      </c>
      <c r="T2305" s="381">
        <v>24600</v>
      </c>
      <c r="U2305" s="381">
        <v>28780</v>
      </c>
      <c r="V2305" s="381">
        <v>32960</v>
      </c>
      <c r="W2305" s="381">
        <v>37140</v>
      </c>
      <c r="X2305" s="381">
        <v>41320</v>
      </c>
      <c r="Y2305" s="381">
        <v>36900</v>
      </c>
      <c r="Z2305" s="381">
        <v>42200</v>
      </c>
      <c r="AA2305" s="381">
        <v>47450</v>
      </c>
      <c r="AB2305" s="381">
        <v>52700</v>
      </c>
      <c r="AC2305" s="381">
        <v>56950</v>
      </c>
      <c r="AD2305" s="381">
        <v>61150</v>
      </c>
      <c r="AE2305" s="381">
        <v>65350</v>
      </c>
      <c r="AF2305" s="381">
        <v>69600</v>
      </c>
      <c r="AG2305" s="381">
        <v>6960</v>
      </c>
      <c r="AH2305" s="381" t="s">
        <v>3080</v>
      </c>
      <c r="AI2305" s="381" t="s">
        <v>8148</v>
      </c>
      <c r="AJ2305" s="381">
        <v>1</v>
      </c>
    </row>
    <row r="2306" spans="1:36">
      <c r="A2306" s="381" t="s">
        <v>559</v>
      </c>
      <c r="B2306" s="381" t="s">
        <v>8246</v>
      </c>
      <c r="C2306" s="381">
        <v>26</v>
      </c>
      <c r="D2306" s="381">
        <v>113</v>
      </c>
      <c r="E2306" s="381" t="s">
        <v>8245</v>
      </c>
      <c r="F2306" s="381" t="s">
        <v>8244</v>
      </c>
      <c r="G2306" s="381" t="s">
        <v>8243</v>
      </c>
      <c r="H2306" s="381">
        <v>49200</v>
      </c>
      <c r="I2306" s="381">
        <v>19550</v>
      </c>
      <c r="J2306" s="381">
        <v>22350</v>
      </c>
      <c r="K2306" s="381">
        <v>25150</v>
      </c>
      <c r="L2306" s="381">
        <v>27900</v>
      </c>
      <c r="M2306" s="381">
        <v>30150</v>
      </c>
      <c r="N2306" s="381">
        <v>32400</v>
      </c>
      <c r="O2306" s="381">
        <v>34600</v>
      </c>
      <c r="P2306" s="381">
        <v>36850</v>
      </c>
      <c r="Q2306" s="381">
        <v>12060</v>
      </c>
      <c r="R2306" s="381">
        <v>16240</v>
      </c>
      <c r="S2306" s="381">
        <v>20420</v>
      </c>
      <c r="T2306" s="381">
        <v>24600</v>
      </c>
      <c r="U2306" s="381">
        <v>28780</v>
      </c>
      <c r="V2306" s="381">
        <v>32400</v>
      </c>
      <c r="W2306" s="381">
        <v>34600</v>
      </c>
      <c r="X2306" s="381">
        <v>36850</v>
      </c>
      <c r="Y2306" s="381">
        <v>31300</v>
      </c>
      <c r="Z2306" s="381">
        <v>35750</v>
      </c>
      <c r="AA2306" s="381">
        <v>40200</v>
      </c>
      <c r="AB2306" s="381">
        <v>44650</v>
      </c>
      <c r="AC2306" s="381">
        <v>48250</v>
      </c>
      <c r="AD2306" s="381">
        <v>51800</v>
      </c>
      <c r="AE2306" s="381">
        <v>55400</v>
      </c>
      <c r="AF2306" s="381">
        <v>58950</v>
      </c>
      <c r="AG2306" s="381">
        <v>9999</v>
      </c>
      <c r="AH2306" s="381" t="s">
        <v>8243</v>
      </c>
      <c r="AI2306" s="381" t="s">
        <v>8148</v>
      </c>
      <c r="AJ2306" s="381">
        <v>0</v>
      </c>
    </row>
    <row r="2307" spans="1:36">
      <c r="A2307" s="381" t="s">
        <v>559</v>
      </c>
      <c r="B2307" s="381" t="s">
        <v>8242</v>
      </c>
      <c r="C2307" s="381">
        <v>26</v>
      </c>
      <c r="D2307" s="381">
        <v>115</v>
      </c>
      <c r="E2307" s="381" t="s">
        <v>8241</v>
      </c>
      <c r="F2307" s="381" t="s">
        <v>8240</v>
      </c>
      <c r="G2307" s="381" t="s">
        <v>1205</v>
      </c>
      <c r="H2307" s="381">
        <v>71600</v>
      </c>
      <c r="I2307" s="381">
        <v>25100</v>
      </c>
      <c r="J2307" s="381">
        <v>28650</v>
      </c>
      <c r="K2307" s="381">
        <v>32250</v>
      </c>
      <c r="L2307" s="381">
        <v>35800</v>
      </c>
      <c r="M2307" s="381">
        <v>38700</v>
      </c>
      <c r="N2307" s="381">
        <v>41550</v>
      </c>
      <c r="O2307" s="381">
        <v>44400</v>
      </c>
      <c r="P2307" s="381">
        <v>47300</v>
      </c>
      <c r="Q2307" s="381">
        <v>15050</v>
      </c>
      <c r="R2307" s="381">
        <v>17200</v>
      </c>
      <c r="S2307" s="381">
        <v>20420</v>
      </c>
      <c r="T2307" s="381">
        <v>24600</v>
      </c>
      <c r="U2307" s="381">
        <v>28780</v>
      </c>
      <c r="V2307" s="381">
        <v>32960</v>
      </c>
      <c r="W2307" s="381">
        <v>37140</v>
      </c>
      <c r="X2307" s="381">
        <v>41320</v>
      </c>
      <c r="Y2307" s="381">
        <v>40150</v>
      </c>
      <c r="Z2307" s="381">
        <v>45850</v>
      </c>
      <c r="AA2307" s="381">
        <v>51600</v>
      </c>
      <c r="AB2307" s="381">
        <v>57300</v>
      </c>
      <c r="AC2307" s="381">
        <v>61900</v>
      </c>
      <c r="AD2307" s="381">
        <v>66500</v>
      </c>
      <c r="AE2307" s="381">
        <v>71100</v>
      </c>
      <c r="AF2307" s="381">
        <v>75650</v>
      </c>
      <c r="AG2307" s="381">
        <v>2160</v>
      </c>
      <c r="AH2307" s="381" t="s">
        <v>1205</v>
      </c>
      <c r="AI2307" s="381" t="s">
        <v>8148</v>
      </c>
      <c r="AJ2307" s="381">
        <v>1</v>
      </c>
    </row>
    <row r="2308" spans="1:36">
      <c r="A2308" s="381" t="s">
        <v>559</v>
      </c>
      <c r="B2308" s="381" t="s">
        <v>8239</v>
      </c>
      <c r="C2308" s="381">
        <v>26</v>
      </c>
      <c r="D2308" s="381">
        <v>117</v>
      </c>
      <c r="E2308" s="381" t="s">
        <v>8238</v>
      </c>
      <c r="F2308" s="381" t="s">
        <v>8237</v>
      </c>
      <c r="G2308" s="381" t="s">
        <v>8236</v>
      </c>
      <c r="H2308" s="381">
        <v>49600</v>
      </c>
      <c r="I2308" s="381">
        <v>19550</v>
      </c>
      <c r="J2308" s="381">
        <v>22350</v>
      </c>
      <c r="K2308" s="381">
        <v>25150</v>
      </c>
      <c r="L2308" s="381">
        <v>27900</v>
      </c>
      <c r="M2308" s="381">
        <v>30150</v>
      </c>
      <c r="N2308" s="381">
        <v>32400</v>
      </c>
      <c r="O2308" s="381">
        <v>34600</v>
      </c>
      <c r="P2308" s="381">
        <v>36850</v>
      </c>
      <c r="Q2308" s="381">
        <v>12060</v>
      </c>
      <c r="R2308" s="381">
        <v>16240</v>
      </c>
      <c r="S2308" s="381">
        <v>20420</v>
      </c>
      <c r="T2308" s="381">
        <v>24600</v>
      </c>
      <c r="U2308" s="381">
        <v>28780</v>
      </c>
      <c r="V2308" s="381">
        <v>32400</v>
      </c>
      <c r="W2308" s="381">
        <v>34600</v>
      </c>
      <c r="X2308" s="381">
        <v>36850</v>
      </c>
      <c r="Y2308" s="381">
        <v>31300</v>
      </c>
      <c r="Z2308" s="381">
        <v>35750</v>
      </c>
      <c r="AA2308" s="381">
        <v>40200</v>
      </c>
      <c r="AB2308" s="381">
        <v>44650</v>
      </c>
      <c r="AC2308" s="381">
        <v>48250</v>
      </c>
      <c r="AD2308" s="381">
        <v>51800</v>
      </c>
      <c r="AE2308" s="381">
        <v>55400</v>
      </c>
      <c r="AF2308" s="381">
        <v>58950</v>
      </c>
      <c r="AG2308" s="381">
        <v>9999</v>
      </c>
      <c r="AH2308" s="381" t="s">
        <v>8236</v>
      </c>
      <c r="AI2308" s="381" t="s">
        <v>8148</v>
      </c>
      <c r="AJ2308" s="381">
        <v>1</v>
      </c>
    </row>
    <row r="2309" spans="1:36">
      <c r="A2309" s="381" t="s">
        <v>559</v>
      </c>
      <c r="B2309" s="381" t="s">
        <v>8235</v>
      </c>
      <c r="C2309" s="381">
        <v>26</v>
      </c>
      <c r="D2309" s="381">
        <v>119</v>
      </c>
      <c r="E2309" s="381" t="s">
        <v>8234</v>
      </c>
      <c r="F2309" s="381" t="s">
        <v>8233</v>
      </c>
      <c r="G2309" s="381" t="s">
        <v>8232</v>
      </c>
      <c r="H2309" s="381">
        <v>45400</v>
      </c>
      <c r="I2309" s="381">
        <v>19550</v>
      </c>
      <c r="J2309" s="381">
        <v>22350</v>
      </c>
      <c r="K2309" s="381">
        <v>25150</v>
      </c>
      <c r="L2309" s="381">
        <v>27900</v>
      </c>
      <c r="M2309" s="381">
        <v>30150</v>
      </c>
      <c r="N2309" s="381">
        <v>32400</v>
      </c>
      <c r="O2309" s="381">
        <v>34600</v>
      </c>
      <c r="P2309" s="381">
        <v>36850</v>
      </c>
      <c r="Q2309" s="381">
        <v>12060</v>
      </c>
      <c r="R2309" s="381">
        <v>16240</v>
      </c>
      <c r="S2309" s="381">
        <v>20420</v>
      </c>
      <c r="T2309" s="381">
        <v>24600</v>
      </c>
      <c r="U2309" s="381">
        <v>28780</v>
      </c>
      <c r="V2309" s="381">
        <v>32400</v>
      </c>
      <c r="W2309" s="381">
        <v>34600</v>
      </c>
      <c r="X2309" s="381">
        <v>36850</v>
      </c>
      <c r="Y2309" s="381">
        <v>31300</v>
      </c>
      <c r="Z2309" s="381">
        <v>35750</v>
      </c>
      <c r="AA2309" s="381">
        <v>40200</v>
      </c>
      <c r="AB2309" s="381">
        <v>44650</v>
      </c>
      <c r="AC2309" s="381">
        <v>48250</v>
      </c>
      <c r="AD2309" s="381">
        <v>51800</v>
      </c>
      <c r="AE2309" s="381">
        <v>55400</v>
      </c>
      <c r="AF2309" s="381">
        <v>58950</v>
      </c>
      <c r="AG2309" s="381">
        <v>9999</v>
      </c>
      <c r="AH2309" s="381" t="s">
        <v>8232</v>
      </c>
      <c r="AI2309" s="381" t="s">
        <v>8148</v>
      </c>
      <c r="AJ2309" s="381">
        <v>0</v>
      </c>
    </row>
    <row r="2310" spans="1:36">
      <c r="A2310" s="381" t="s">
        <v>559</v>
      </c>
      <c r="B2310" s="381" t="s">
        <v>8231</v>
      </c>
      <c r="C2310" s="381">
        <v>26</v>
      </c>
      <c r="D2310" s="381">
        <v>121</v>
      </c>
      <c r="E2310" s="381" t="s">
        <v>8230</v>
      </c>
      <c r="F2310" s="381" t="s">
        <v>8229</v>
      </c>
      <c r="G2310" s="381" t="s">
        <v>8228</v>
      </c>
      <c r="H2310" s="381">
        <v>53500</v>
      </c>
      <c r="I2310" s="381">
        <v>19550</v>
      </c>
      <c r="J2310" s="381">
        <v>22350</v>
      </c>
      <c r="K2310" s="381">
        <v>25150</v>
      </c>
      <c r="L2310" s="381">
        <v>27900</v>
      </c>
      <c r="M2310" s="381">
        <v>30150</v>
      </c>
      <c r="N2310" s="381">
        <v>32400</v>
      </c>
      <c r="O2310" s="381">
        <v>34600</v>
      </c>
      <c r="P2310" s="381">
        <v>36850</v>
      </c>
      <c r="Q2310" s="381">
        <v>12060</v>
      </c>
      <c r="R2310" s="381">
        <v>16240</v>
      </c>
      <c r="S2310" s="381">
        <v>20420</v>
      </c>
      <c r="T2310" s="381">
        <v>24600</v>
      </c>
      <c r="U2310" s="381">
        <v>28780</v>
      </c>
      <c r="V2310" s="381">
        <v>32400</v>
      </c>
      <c r="W2310" s="381">
        <v>34600</v>
      </c>
      <c r="X2310" s="381">
        <v>36850</v>
      </c>
      <c r="Y2310" s="381">
        <v>31300</v>
      </c>
      <c r="Z2310" s="381">
        <v>35750</v>
      </c>
      <c r="AA2310" s="381">
        <v>40200</v>
      </c>
      <c r="AB2310" s="381">
        <v>44650</v>
      </c>
      <c r="AC2310" s="381">
        <v>48250</v>
      </c>
      <c r="AD2310" s="381">
        <v>51800</v>
      </c>
      <c r="AE2310" s="381">
        <v>55400</v>
      </c>
      <c r="AF2310" s="381">
        <v>58950</v>
      </c>
      <c r="AG2310" s="381">
        <v>3000</v>
      </c>
      <c r="AH2310" s="381" t="s">
        <v>8228</v>
      </c>
      <c r="AI2310" s="381" t="s">
        <v>8148</v>
      </c>
      <c r="AJ2310" s="381">
        <v>1</v>
      </c>
    </row>
    <row r="2311" spans="1:36">
      <c r="A2311" s="381" t="s">
        <v>559</v>
      </c>
      <c r="B2311" s="381" t="s">
        <v>8227</v>
      </c>
      <c r="C2311" s="381">
        <v>26</v>
      </c>
      <c r="D2311" s="381">
        <v>123</v>
      </c>
      <c r="E2311" s="381" t="s">
        <v>8226</v>
      </c>
      <c r="F2311" s="381" t="s">
        <v>8225</v>
      </c>
      <c r="G2311" s="381" t="s">
        <v>8224</v>
      </c>
      <c r="H2311" s="381">
        <v>51600</v>
      </c>
      <c r="I2311" s="381">
        <v>19550</v>
      </c>
      <c r="J2311" s="381">
        <v>22350</v>
      </c>
      <c r="K2311" s="381">
        <v>25150</v>
      </c>
      <c r="L2311" s="381">
        <v>27900</v>
      </c>
      <c r="M2311" s="381">
        <v>30150</v>
      </c>
      <c r="N2311" s="381">
        <v>32400</v>
      </c>
      <c r="O2311" s="381">
        <v>34600</v>
      </c>
      <c r="P2311" s="381">
        <v>36850</v>
      </c>
      <c r="Q2311" s="381">
        <v>12060</v>
      </c>
      <c r="R2311" s="381">
        <v>16240</v>
      </c>
      <c r="S2311" s="381">
        <v>20420</v>
      </c>
      <c r="T2311" s="381">
        <v>24600</v>
      </c>
      <c r="U2311" s="381">
        <v>28780</v>
      </c>
      <c r="V2311" s="381">
        <v>32400</v>
      </c>
      <c r="W2311" s="381">
        <v>34600</v>
      </c>
      <c r="X2311" s="381">
        <v>36850</v>
      </c>
      <c r="Y2311" s="381">
        <v>31300</v>
      </c>
      <c r="Z2311" s="381">
        <v>35750</v>
      </c>
      <c r="AA2311" s="381">
        <v>40200</v>
      </c>
      <c r="AB2311" s="381">
        <v>44650</v>
      </c>
      <c r="AC2311" s="381">
        <v>48250</v>
      </c>
      <c r="AD2311" s="381">
        <v>51800</v>
      </c>
      <c r="AE2311" s="381">
        <v>55400</v>
      </c>
      <c r="AF2311" s="381">
        <v>58950</v>
      </c>
      <c r="AG2311" s="381">
        <v>9999</v>
      </c>
      <c r="AH2311" s="381" t="s">
        <v>8224</v>
      </c>
      <c r="AI2311" s="381" t="s">
        <v>8148</v>
      </c>
      <c r="AJ2311" s="381">
        <v>0</v>
      </c>
    </row>
    <row r="2312" spans="1:36">
      <c r="A2312" s="381" t="s">
        <v>559</v>
      </c>
      <c r="B2312" s="381" t="s">
        <v>8223</v>
      </c>
      <c r="C2312" s="381">
        <v>26</v>
      </c>
      <c r="D2312" s="381">
        <v>125</v>
      </c>
      <c r="E2312" s="381" t="s">
        <v>8154</v>
      </c>
      <c r="F2312" s="381" t="s">
        <v>8153</v>
      </c>
      <c r="G2312" s="381" t="s">
        <v>8222</v>
      </c>
      <c r="H2312" s="381">
        <v>68600</v>
      </c>
      <c r="I2312" s="381">
        <v>24050</v>
      </c>
      <c r="J2312" s="381">
        <v>27450</v>
      </c>
      <c r="K2312" s="381">
        <v>30900</v>
      </c>
      <c r="L2312" s="381">
        <v>34300</v>
      </c>
      <c r="M2312" s="381">
        <v>37050</v>
      </c>
      <c r="N2312" s="381">
        <v>39800</v>
      </c>
      <c r="O2312" s="381">
        <v>42550</v>
      </c>
      <c r="P2312" s="381">
        <v>45300</v>
      </c>
      <c r="Q2312" s="381">
        <v>14450</v>
      </c>
      <c r="R2312" s="381">
        <v>16500</v>
      </c>
      <c r="S2312" s="381">
        <v>20420</v>
      </c>
      <c r="T2312" s="381">
        <v>24600</v>
      </c>
      <c r="U2312" s="381">
        <v>28780</v>
      </c>
      <c r="V2312" s="381">
        <v>32960</v>
      </c>
      <c r="W2312" s="381">
        <v>37140</v>
      </c>
      <c r="X2312" s="381">
        <v>41320</v>
      </c>
      <c r="Y2312" s="381">
        <v>38450</v>
      </c>
      <c r="Z2312" s="381">
        <v>43950</v>
      </c>
      <c r="AA2312" s="381">
        <v>49450</v>
      </c>
      <c r="AB2312" s="381">
        <v>54900</v>
      </c>
      <c r="AC2312" s="381">
        <v>59300</v>
      </c>
      <c r="AD2312" s="381">
        <v>63700</v>
      </c>
      <c r="AE2312" s="381">
        <v>68100</v>
      </c>
      <c r="AF2312" s="381">
        <v>72500</v>
      </c>
      <c r="AG2312" s="381">
        <v>2160</v>
      </c>
      <c r="AH2312" s="381" t="s">
        <v>8222</v>
      </c>
      <c r="AI2312" s="381" t="s">
        <v>8148</v>
      </c>
      <c r="AJ2312" s="381">
        <v>1</v>
      </c>
    </row>
    <row r="2313" spans="1:36">
      <c r="A2313" s="381" t="s">
        <v>559</v>
      </c>
      <c r="B2313" s="381" t="s">
        <v>8221</v>
      </c>
      <c r="C2313" s="381">
        <v>26</v>
      </c>
      <c r="D2313" s="381">
        <v>127</v>
      </c>
      <c r="E2313" s="381" t="s">
        <v>8220</v>
      </c>
      <c r="F2313" s="381" t="s">
        <v>8219</v>
      </c>
      <c r="G2313" s="381" t="s">
        <v>8218</v>
      </c>
      <c r="H2313" s="381">
        <v>50000</v>
      </c>
      <c r="I2313" s="381">
        <v>19550</v>
      </c>
      <c r="J2313" s="381">
        <v>22350</v>
      </c>
      <c r="K2313" s="381">
        <v>25150</v>
      </c>
      <c r="L2313" s="381">
        <v>27900</v>
      </c>
      <c r="M2313" s="381">
        <v>30150</v>
      </c>
      <c r="N2313" s="381">
        <v>32400</v>
      </c>
      <c r="O2313" s="381">
        <v>34600</v>
      </c>
      <c r="P2313" s="381">
        <v>36850</v>
      </c>
      <c r="Q2313" s="381">
        <v>12060</v>
      </c>
      <c r="R2313" s="381">
        <v>16240</v>
      </c>
      <c r="S2313" s="381">
        <v>20420</v>
      </c>
      <c r="T2313" s="381">
        <v>24600</v>
      </c>
      <c r="U2313" s="381">
        <v>28780</v>
      </c>
      <c r="V2313" s="381">
        <v>32400</v>
      </c>
      <c r="W2313" s="381">
        <v>34600</v>
      </c>
      <c r="X2313" s="381">
        <v>36850</v>
      </c>
      <c r="Y2313" s="381">
        <v>31300</v>
      </c>
      <c r="Z2313" s="381">
        <v>35750</v>
      </c>
      <c r="AA2313" s="381">
        <v>40200</v>
      </c>
      <c r="AB2313" s="381">
        <v>44650</v>
      </c>
      <c r="AC2313" s="381">
        <v>48250</v>
      </c>
      <c r="AD2313" s="381">
        <v>51800</v>
      </c>
      <c r="AE2313" s="381">
        <v>55400</v>
      </c>
      <c r="AF2313" s="381">
        <v>58950</v>
      </c>
      <c r="AG2313" s="381">
        <v>9999</v>
      </c>
      <c r="AH2313" s="381" t="s">
        <v>8218</v>
      </c>
      <c r="AI2313" s="381" t="s">
        <v>8148</v>
      </c>
      <c r="AJ2313" s="381">
        <v>0</v>
      </c>
    </row>
    <row r="2314" spans="1:36">
      <c r="A2314" s="381" t="s">
        <v>559</v>
      </c>
      <c r="B2314" s="381" t="s">
        <v>8217</v>
      </c>
      <c r="C2314" s="381">
        <v>26</v>
      </c>
      <c r="D2314" s="381">
        <v>129</v>
      </c>
      <c r="E2314" s="381" t="s">
        <v>8216</v>
      </c>
      <c r="F2314" s="381" t="s">
        <v>8215</v>
      </c>
      <c r="G2314" s="381" t="s">
        <v>8214</v>
      </c>
      <c r="H2314" s="381">
        <v>45500</v>
      </c>
      <c r="I2314" s="381">
        <v>19550</v>
      </c>
      <c r="J2314" s="381">
        <v>22350</v>
      </c>
      <c r="K2314" s="381">
        <v>25150</v>
      </c>
      <c r="L2314" s="381">
        <v>27900</v>
      </c>
      <c r="M2314" s="381">
        <v>30150</v>
      </c>
      <c r="N2314" s="381">
        <v>32400</v>
      </c>
      <c r="O2314" s="381">
        <v>34600</v>
      </c>
      <c r="P2314" s="381">
        <v>36850</v>
      </c>
      <c r="Q2314" s="381">
        <v>12060</v>
      </c>
      <c r="R2314" s="381">
        <v>16240</v>
      </c>
      <c r="S2314" s="381">
        <v>20420</v>
      </c>
      <c r="T2314" s="381">
        <v>24600</v>
      </c>
      <c r="U2314" s="381">
        <v>28780</v>
      </c>
      <c r="V2314" s="381">
        <v>32400</v>
      </c>
      <c r="W2314" s="381">
        <v>34600</v>
      </c>
      <c r="X2314" s="381">
        <v>36850</v>
      </c>
      <c r="Y2314" s="381">
        <v>31300</v>
      </c>
      <c r="Z2314" s="381">
        <v>35750</v>
      </c>
      <c r="AA2314" s="381">
        <v>40200</v>
      </c>
      <c r="AB2314" s="381">
        <v>44650</v>
      </c>
      <c r="AC2314" s="381">
        <v>48250</v>
      </c>
      <c r="AD2314" s="381">
        <v>51800</v>
      </c>
      <c r="AE2314" s="381">
        <v>55400</v>
      </c>
      <c r="AF2314" s="381">
        <v>58950</v>
      </c>
      <c r="AG2314" s="381">
        <v>9999</v>
      </c>
      <c r="AH2314" s="381" t="s">
        <v>8214</v>
      </c>
      <c r="AI2314" s="381" t="s">
        <v>8148</v>
      </c>
      <c r="AJ2314" s="381">
        <v>0</v>
      </c>
    </row>
    <row r="2315" spans="1:36">
      <c r="A2315" s="381" t="s">
        <v>559</v>
      </c>
      <c r="B2315" s="381" t="s">
        <v>8213</v>
      </c>
      <c r="C2315" s="381">
        <v>26</v>
      </c>
      <c r="D2315" s="381">
        <v>131</v>
      </c>
      <c r="E2315" s="381" t="s">
        <v>8212</v>
      </c>
      <c r="F2315" s="381" t="s">
        <v>8211</v>
      </c>
      <c r="G2315" s="381" t="s">
        <v>8210</v>
      </c>
      <c r="H2315" s="381">
        <v>46700</v>
      </c>
      <c r="I2315" s="381">
        <v>19550</v>
      </c>
      <c r="J2315" s="381">
        <v>22350</v>
      </c>
      <c r="K2315" s="381">
        <v>25150</v>
      </c>
      <c r="L2315" s="381">
        <v>27900</v>
      </c>
      <c r="M2315" s="381">
        <v>30150</v>
      </c>
      <c r="N2315" s="381">
        <v>32400</v>
      </c>
      <c r="O2315" s="381">
        <v>34600</v>
      </c>
      <c r="P2315" s="381">
        <v>36850</v>
      </c>
      <c r="Q2315" s="381">
        <v>12060</v>
      </c>
      <c r="R2315" s="381">
        <v>16240</v>
      </c>
      <c r="S2315" s="381">
        <v>20420</v>
      </c>
      <c r="T2315" s="381">
        <v>24600</v>
      </c>
      <c r="U2315" s="381">
        <v>28780</v>
      </c>
      <c r="V2315" s="381">
        <v>32400</v>
      </c>
      <c r="W2315" s="381">
        <v>34600</v>
      </c>
      <c r="X2315" s="381">
        <v>36850</v>
      </c>
      <c r="Y2315" s="381">
        <v>31300</v>
      </c>
      <c r="Z2315" s="381">
        <v>35750</v>
      </c>
      <c r="AA2315" s="381">
        <v>40200</v>
      </c>
      <c r="AB2315" s="381">
        <v>44650</v>
      </c>
      <c r="AC2315" s="381">
        <v>48250</v>
      </c>
      <c r="AD2315" s="381">
        <v>51800</v>
      </c>
      <c r="AE2315" s="381">
        <v>55400</v>
      </c>
      <c r="AF2315" s="381">
        <v>58950</v>
      </c>
      <c r="AG2315" s="381">
        <v>9999</v>
      </c>
      <c r="AH2315" s="381" t="s">
        <v>8210</v>
      </c>
      <c r="AI2315" s="381" t="s">
        <v>8148</v>
      </c>
      <c r="AJ2315" s="381">
        <v>0</v>
      </c>
    </row>
    <row r="2316" spans="1:36">
      <c r="A2316" s="381" t="s">
        <v>559</v>
      </c>
      <c r="B2316" s="381" t="s">
        <v>8209</v>
      </c>
      <c r="C2316" s="381">
        <v>26</v>
      </c>
      <c r="D2316" s="381">
        <v>133</v>
      </c>
      <c r="E2316" s="381" t="s">
        <v>8208</v>
      </c>
      <c r="F2316" s="381" t="s">
        <v>8207</v>
      </c>
      <c r="G2316" s="381" t="s">
        <v>8206</v>
      </c>
      <c r="H2316" s="381">
        <v>48600</v>
      </c>
      <c r="I2316" s="381">
        <v>19550</v>
      </c>
      <c r="J2316" s="381">
        <v>22350</v>
      </c>
      <c r="K2316" s="381">
        <v>25150</v>
      </c>
      <c r="L2316" s="381">
        <v>27900</v>
      </c>
      <c r="M2316" s="381">
        <v>30150</v>
      </c>
      <c r="N2316" s="381">
        <v>32400</v>
      </c>
      <c r="O2316" s="381">
        <v>34600</v>
      </c>
      <c r="P2316" s="381">
        <v>36850</v>
      </c>
      <c r="Q2316" s="381">
        <v>12060</v>
      </c>
      <c r="R2316" s="381">
        <v>16240</v>
      </c>
      <c r="S2316" s="381">
        <v>20420</v>
      </c>
      <c r="T2316" s="381">
        <v>24600</v>
      </c>
      <c r="U2316" s="381">
        <v>28780</v>
      </c>
      <c r="V2316" s="381">
        <v>32400</v>
      </c>
      <c r="W2316" s="381">
        <v>34600</v>
      </c>
      <c r="X2316" s="381">
        <v>36850</v>
      </c>
      <c r="Y2316" s="381">
        <v>31300</v>
      </c>
      <c r="Z2316" s="381">
        <v>35750</v>
      </c>
      <c r="AA2316" s="381">
        <v>40200</v>
      </c>
      <c r="AB2316" s="381">
        <v>44650</v>
      </c>
      <c r="AC2316" s="381">
        <v>48250</v>
      </c>
      <c r="AD2316" s="381">
        <v>51800</v>
      </c>
      <c r="AE2316" s="381">
        <v>55400</v>
      </c>
      <c r="AF2316" s="381">
        <v>58950</v>
      </c>
      <c r="AG2316" s="381">
        <v>9999</v>
      </c>
      <c r="AH2316" s="381" t="s">
        <v>8206</v>
      </c>
      <c r="AI2316" s="381" t="s">
        <v>8148</v>
      </c>
      <c r="AJ2316" s="381">
        <v>0</v>
      </c>
    </row>
    <row r="2317" spans="1:36">
      <c r="A2317" s="381" t="s">
        <v>559</v>
      </c>
      <c r="B2317" s="381" t="s">
        <v>8205</v>
      </c>
      <c r="C2317" s="381">
        <v>26</v>
      </c>
      <c r="D2317" s="381">
        <v>135</v>
      </c>
      <c r="E2317" s="381" t="s">
        <v>8204</v>
      </c>
      <c r="F2317" s="381" t="s">
        <v>8203</v>
      </c>
      <c r="G2317" s="381" t="s">
        <v>8202</v>
      </c>
      <c r="H2317" s="381">
        <v>42600</v>
      </c>
      <c r="I2317" s="381">
        <v>19550</v>
      </c>
      <c r="J2317" s="381">
        <v>22350</v>
      </c>
      <c r="K2317" s="381">
        <v>25150</v>
      </c>
      <c r="L2317" s="381">
        <v>27900</v>
      </c>
      <c r="M2317" s="381">
        <v>30150</v>
      </c>
      <c r="N2317" s="381">
        <v>32400</v>
      </c>
      <c r="O2317" s="381">
        <v>34600</v>
      </c>
      <c r="P2317" s="381">
        <v>36850</v>
      </c>
      <c r="Q2317" s="381">
        <v>12060</v>
      </c>
      <c r="R2317" s="381">
        <v>16240</v>
      </c>
      <c r="S2317" s="381">
        <v>20420</v>
      </c>
      <c r="T2317" s="381">
        <v>24600</v>
      </c>
      <c r="U2317" s="381">
        <v>28780</v>
      </c>
      <c r="V2317" s="381">
        <v>32400</v>
      </c>
      <c r="W2317" s="381">
        <v>34600</v>
      </c>
      <c r="X2317" s="381">
        <v>36850</v>
      </c>
      <c r="Y2317" s="381">
        <v>31300</v>
      </c>
      <c r="Z2317" s="381">
        <v>35750</v>
      </c>
      <c r="AA2317" s="381">
        <v>40200</v>
      </c>
      <c r="AB2317" s="381">
        <v>44650</v>
      </c>
      <c r="AC2317" s="381">
        <v>48250</v>
      </c>
      <c r="AD2317" s="381">
        <v>51800</v>
      </c>
      <c r="AE2317" s="381">
        <v>55400</v>
      </c>
      <c r="AF2317" s="381">
        <v>58950</v>
      </c>
      <c r="AG2317" s="381">
        <v>9999</v>
      </c>
      <c r="AH2317" s="381" t="s">
        <v>8202</v>
      </c>
      <c r="AI2317" s="381" t="s">
        <v>8148</v>
      </c>
      <c r="AJ2317" s="381">
        <v>0</v>
      </c>
    </row>
    <row r="2318" spans="1:36">
      <c r="A2318" s="381" t="s">
        <v>559</v>
      </c>
      <c r="B2318" s="381" t="s">
        <v>8201</v>
      </c>
      <c r="C2318" s="381">
        <v>26</v>
      </c>
      <c r="D2318" s="381">
        <v>137</v>
      </c>
      <c r="E2318" s="381" t="s">
        <v>8200</v>
      </c>
      <c r="F2318" s="381" t="s">
        <v>8199</v>
      </c>
      <c r="G2318" s="381" t="s">
        <v>5868</v>
      </c>
      <c r="H2318" s="381">
        <v>59100</v>
      </c>
      <c r="I2318" s="381">
        <v>20700</v>
      </c>
      <c r="J2318" s="381">
        <v>23650</v>
      </c>
      <c r="K2318" s="381">
        <v>26600</v>
      </c>
      <c r="L2318" s="381">
        <v>29550</v>
      </c>
      <c r="M2318" s="381">
        <v>31950</v>
      </c>
      <c r="N2318" s="381">
        <v>34300</v>
      </c>
      <c r="O2318" s="381">
        <v>36650</v>
      </c>
      <c r="P2318" s="381">
        <v>39050</v>
      </c>
      <c r="Q2318" s="381">
        <v>12450</v>
      </c>
      <c r="R2318" s="381">
        <v>16240</v>
      </c>
      <c r="S2318" s="381">
        <v>20420</v>
      </c>
      <c r="T2318" s="381">
        <v>24600</v>
      </c>
      <c r="U2318" s="381">
        <v>28780</v>
      </c>
      <c r="V2318" s="381">
        <v>32960</v>
      </c>
      <c r="W2318" s="381">
        <v>36650</v>
      </c>
      <c r="X2318" s="381">
        <v>39050</v>
      </c>
      <c r="Y2318" s="381">
        <v>33150</v>
      </c>
      <c r="Z2318" s="381">
        <v>37850</v>
      </c>
      <c r="AA2318" s="381">
        <v>42600</v>
      </c>
      <c r="AB2318" s="381">
        <v>47300</v>
      </c>
      <c r="AC2318" s="381">
        <v>51100</v>
      </c>
      <c r="AD2318" s="381">
        <v>54900</v>
      </c>
      <c r="AE2318" s="381">
        <v>58700</v>
      </c>
      <c r="AF2318" s="381">
        <v>62450</v>
      </c>
      <c r="AG2318" s="381">
        <v>9999</v>
      </c>
      <c r="AH2318" s="381" t="s">
        <v>5868</v>
      </c>
      <c r="AI2318" s="381" t="s">
        <v>8148</v>
      </c>
      <c r="AJ2318" s="381">
        <v>0</v>
      </c>
    </row>
    <row r="2319" spans="1:36">
      <c r="A2319" s="381" t="s">
        <v>559</v>
      </c>
      <c r="B2319" s="381" t="s">
        <v>8198</v>
      </c>
      <c r="C2319" s="381">
        <v>26</v>
      </c>
      <c r="D2319" s="381">
        <v>139</v>
      </c>
      <c r="E2319" s="381" t="s">
        <v>8197</v>
      </c>
      <c r="F2319" s="381" t="s">
        <v>8196</v>
      </c>
      <c r="G2319" s="381" t="s">
        <v>4818</v>
      </c>
      <c r="H2319" s="381">
        <v>72900</v>
      </c>
      <c r="I2319" s="381">
        <v>25550</v>
      </c>
      <c r="J2319" s="381">
        <v>29200</v>
      </c>
      <c r="K2319" s="381">
        <v>32850</v>
      </c>
      <c r="L2319" s="381">
        <v>36450</v>
      </c>
      <c r="M2319" s="381">
        <v>39400</v>
      </c>
      <c r="N2319" s="381">
        <v>42300</v>
      </c>
      <c r="O2319" s="381">
        <v>45200</v>
      </c>
      <c r="P2319" s="381">
        <v>48150</v>
      </c>
      <c r="Q2319" s="381">
        <v>15300</v>
      </c>
      <c r="R2319" s="381">
        <v>17500</v>
      </c>
      <c r="S2319" s="381">
        <v>20420</v>
      </c>
      <c r="T2319" s="381">
        <v>24600</v>
      </c>
      <c r="U2319" s="381">
        <v>28780</v>
      </c>
      <c r="V2319" s="381">
        <v>32960</v>
      </c>
      <c r="W2319" s="381">
        <v>37140</v>
      </c>
      <c r="X2319" s="381">
        <v>41320</v>
      </c>
      <c r="Y2319" s="381">
        <v>40850</v>
      </c>
      <c r="Z2319" s="381">
        <v>46650</v>
      </c>
      <c r="AA2319" s="381">
        <v>52500</v>
      </c>
      <c r="AB2319" s="381">
        <v>58300</v>
      </c>
      <c r="AC2319" s="381">
        <v>63000</v>
      </c>
      <c r="AD2319" s="381">
        <v>67650</v>
      </c>
      <c r="AE2319" s="381">
        <v>72300</v>
      </c>
      <c r="AF2319" s="381">
        <v>77000</v>
      </c>
      <c r="AG2319" s="381">
        <v>3000</v>
      </c>
      <c r="AH2319" s="381" t="s">
        <v>4818</v>
      </c>
      <c r="AI2319" s="381" t="s">
        <v>8148</v>
      </c>
      <c r="AJ2319" s="381">
        <v>1</v>
      </c>
    </row>
    <row r="2320" spans="1:36">
      <c r="A2320" s="381" t="s">
        <v>559</v>
      </c>
      <c r="B2320" s="381" t="s">
        <v>8195</v>
      </c>
      <c r="C2320" s="381">
        <v>26</v>
      </c>
      <c r="D2320" s="381">
        <v>141</v>
      </c>
      <c r="E2320" s="381" t="s">
        <v>8194</v>
      </c>
      <c r="F2320" s="381" t="s">
        <v>8193</v>
      </c>
      <c r="G2320" s="381" t="s">
        <v>8192</v>
      </c>
      <c r="H2320" s="381">
        <v>48900</v>
      </c>
      <c r="I2320" s="381">
        <v>19550</v>
      </c>
      <c r="J2320" s="381">
        <v>22350</v>
      </c>
      <c r="K2320" s="381">
        <v>25150</v>
      </c>
      <c r="L2320" s="381">
        <v>27900</v>
      </c>
      <c r="M2320" s="381">
        <v>30150</v>
      </c>
      <c r="N2320" s="381">
        <v>32400</v>
      </c>
      <c r="O2320" s="381">
        <v>34600</v>
      </c>
      <c r="P2320" s="381">
        <v>36850</v>
      </c>
      <c r="Q2320" s="381">
        <v>12060</v>
      </c>
      <c r="R2320" s="381">
        <v>16240</v>
      </c>
      <c r="S2320" s="381">
        <v>20420</v>
      </c>
      <c r="T2320" s="381">
        <v>24600</v>
      </c>
      <c r="U2320" s="381">
        <v>28780</v>
      </c>
      <c r="V2320" s="381">
        <v>32400</v>
      </c>
      <c r="W2320" s="381">
        <v>34600</v>
      </c>
      <c r="X2320" s="381">
        <v>36850</v>
      </c>
      <c r="Y2320" s="381">
        <v>31300</v>
      </c>
      <c r="Z2320" s="381">
        <v>35750</v>
      </c>
      <c r="AA2320" s="381">
        <v>40200</v>
      </c>
      <c r="AB2320" s="381">
        <v>44650</v>
      </c>
      <c r="AC2320" s="381">
        <v>48250</v>
      </c>
      <c r="AD2320" s="381">
        <v>51800</v>
      </c>
      <c r="AE2320" s="381">
        <v>55400</v>
      </c>
      <c r="AF2320" s="381">
        <v>58950</v>
      </c>
      <c r="AG2320" s="381">
        <v>9999</v>
      </c>
      <c r="AH2320" s="381" t="s">
        <v>8192</v>
      </c>
      <c r="AI2320" s="381" t="s">
        <v>8148</v>
      </c>
      <c r="AJ2320" s="381">
        <v>0</v>
      </c>
    </row>
    <row r="2321" spans="1:36">
      <c r="A2321" s="381" t="s">
        <v>559</v>
      </c>
      <c r="B2321" s="381" t="s">
        <v>8191</v>
      </c>
      <c r="C2321" s="381">
        <v>26</v>
      </c>
      <c r="D2321" s="381">
        <v>143</v>
      </c>
      <c r="E2321" s="381" t="s">
        <v>8190</v>
      </c>
      <c r="F2321" s="381" t="s">
        <v>8189</v>
      </c>
      <c r="G2321" s="381" t="s">
        <v>8188</v>
      </c>
      <c r="H2321" s="381">
        <v>42500</v>
      </c>
      <c r="I2321" s="381">
        <v>19550</v>
      </c>
      <c r="J2321" s="381">
        <v>22350</v>
      </c>
      <c r="K2321" s="381">
        <v>25150</v>
      </c>
      <c r="L2321" s="381">
        <v>27900</v>
      </c>
      <c r="M2321" s="381">
        <v>30150</v>
      </c>
      <c r="N2321" s="381">
        <v>32400</v>
      </c>
      <c r="O2321" s="381">
        <v>34600</v>
      </c>
      <c r="P2321" s="381">
        <v>36850</v>
      </c>
      <c r="Q2321" s="381">
        <v>12060</v>
      </c>
      <c r="R2321" s="381">
        <v>16240</v>
      </c>
      <c r="S2321" s="381">
        <v>20420</v>
      </c>
      <c r="T2321" s="381">
        <v>24600</v>
      </c>
      <c r="U2321" s="381">
        <v>28780</v>
      </c>
      <c r="V2321" s="381">
        <v>32400</v>
      </c>
      <c r="W2321" s="381">
        <v>34600</v>
      </c>
      <c r="X2321" s="381">
        <v>36850</v>
      </c>
      <c r="Y2321" s="381">
        <v>31300</v>
      </c>
      <c r="Z2321" s="381">
        <v>35750</v>
      </c>
      <c r="AA2321" s="381">
        <v>40200</v>
      </c>
      <c r="AB2321" s="381">
        <v>44650</v>
      </c>
      <c r="AC2321" s="381">
        <v>48250</v>
      </c>
      <c r="AD2321" s="381">
        <v>51800</v>
      </c>
      <c r="AE2321" s="381">
        <v>55400</v>
      </c>
      <c r="AF2321" s="381">
        <v>58950</v>
      </c>
      <c r="AG2321" s="381">
        <v>9999</v>
      </c>
      <c r="AH2321" s="381" t="s">
        <v>8188</v>
      </c>
      <c r="AI2321" s="381" t="s">
        <v>8148</v>
      </c>
      <c r="AJ2321" s="381">
        <v>0</v>
      </c>
    </row>
    <row r="2322" spans="1:36">
      <c r="A2322" s="381" t="s">
        <v>559</v>
      </c>
      <c r="B2322" s="381" t="s">
        <v>8187</v>
      </c>
      <c r="C2322" s="381">
        <v>26</v>
      </c>
      <c r="D2322" s="381">
        <v>145</v>
      </c>
      <c r="E2322" s="381" t="s">
        <v>8186</v>
      </c>
      <c r="F2322" s="381" t="s">
        <v>8185</v>
      </c>
      <c r="G2322" s="381" t="s">
        <v>8184</v>
      </c>
      <c r="H2322" s="381">
        <v>57300</v>
      </c>
      <c r="I2322" s="381">
        <v>20100</v>
      </c>
      <c r="J2322" s="381">
        <v>22950</v>
      </c>
      <c r="K2322" s="381">
        <v>25800</v>
      </c>
      <c r="L2322" s="381">
        <v>28650</v>
      </c>
      <c r="M2322" s="381">
        <v>30950</v>
      </c>
      <c r="N2322" s="381">
        <v>33250</v>
      </c>
      <c r="O2322" s="381">
        <v>35550</v>
      </c>
      <c r="P2322" s="381">
        <v>37850</v>
      </c>
      <c r="Q2322" s="381">
        <v>12060</v>
      </c>
      <c r="R2322" s="381">
        <v>16240</v>
      </c>
      <c r="S2322" s="381">
        <v>20420</v>
      </c>
      <c r="T2322" s="381">
        <v>24600</v>
      </c>
      <c r="U2322" s="381">
        <v>28780</v>
      </c>
      <c r="V2322" s="381">
        <v>32960</v>
      </c>
      <c r="W2322" s="381">
        <v>35550</v>
      </c>
      <c r="X2322" s="381">
        <v>37850</v>
      </c>
      <c r="Y2322" s="381">
        <v>32100</v>
      </c>
      <c r="Z2322" s="381">
        <v>36700</v>
      </c>
      <c r="AA2322" s="381">
        <v>41300</v>
      </c>
      <c r="AB2322" s="381">
        <v>45850</v>
      </c>
      <c r="AC2322" s="381">
        <v>49550</v>
      </c>
      <c r="AD2322" s="381">
        <v>53200</v>
      </c>
      <c r="AE2322" s="381">
        <v>56900</v>
      </c>
      <c r="AF2322" s="381">
        <v>60550</v>
      </c>
      <c r="AG2322" s="381">
        <v>6960</v>
      </c>
      <c r="AH2322" s="381" t="s">
        <v>8184</v>
      </c>
      <c r="AI2322" s="381" t="s">
        <v>8148</v>
      </c>
      <c r="AJ2322" s="381">
        <v>1</v>
      </c>
    </row>
    <row r="2323" spans="1:36">
      <c r="A2323" s="381" t="s">
        <v>559</v>
      </c>
      <c r="B2323" s="381" t="s">
        <v>8183</v>
      </c>
      <c r="C2323" s="381">
        <v>26</v>
      </c>
      <c r="D2323" s="381">
        <v>147</v>
      </c>
      <c r="E2323" s="381" t="s">
        <v>8154</v>
      </c>
      <c r="F2323" s="381" t="s">
        <v>8153</v>
      </c>
      <c r="G2323" s="381" t="s">
        <v>7309</v>
      </c>
      <c r="H2323" s="381">
        <v>68600</v>
      </c>
      <c r="I2323" s="381">
        <v>24050</v>
      </c>
      <c r="J2323" s="381">
        <v>27450</v>
      </c>
      <c r="K2323" s="381">
        <v>30900</v>
      </c>
      <c r="L2323" s="381">
        <v>34300</v>
      </c>
      <c r="M2323" s="381">
        <v>37050</v>
      </c>
      <c r="N2323" s="381">
        <v>39800</v>
      </c>
      <c r="O2323" s="381">
        <v>42550</v>
      </c>
      <c r="P2323" s="381">
        <v>45300</v>
      </c>
      <c r="Q2323" s="381">
        <v>14450</v>
      </c>
      <c r="R2323" s="381">
        <v>16500</v>
      </c>
      <c r="S2323" s="381">
        <v>20420</v>
      </c>
      <c r="T2323" s="381">
        <v>24600</v>
      </c>
      <c r="U2323" s="381">
        <v>28780</v>
      </c>
      <c r="V2323" s="381">
        <v>32960</v>
      </c>
      <c r="W2323" s="381">
        <v>37140</v>
      </c>
      <c r="X2323" s="381">
        <v>41320</v>
      </c>
      <c r="Y2323" s="381">
        <v>38450</v>
      </c>
      <c r="Z2323" s="381">
        <v>43950</v>
      </c>
      <c r="AA2323" s="381">
        <v>49450</v>
      </c>
      <c r="AB2323" s="381">
        <v>54900</v>
      </c>
      <c r="AC2323" s="381">
        <v>59300</v>
      </c>
      <c r="AD2323" s="381">
        <v>63700</v>
      </c>
      <c r="AE2323" s="381">
        <v>68100</v>
      </c>
      <c r="AF2323" s="381">
        <v>72500</v>
      </c>
      <c r="AG2323" s="381">
        <v>2160</v>
      </c>
      <c r="AH2323" s="381" t="s">
        <v>7309</v>
      </c>
      <c r="AI2323" s="381" t="s">
        <v>8148</v>
      </c>
      <c r="AJ2323" s="381">
        <v>1</v>
      </c>
    </row>
    <row r="2324" spans="1:36">
      <c r="A2324" s="381" t="s">
        <v>559</v>
      </c>
      <c r="B2324" s="381" t="s">
        <v>8182</v>
      </c>
      <c r="C2324" s="381">
        <v>26</v>
      </c>
      <c r="D2324" s="381">
        <v>149</v>
      </c>
      <c r="E2324" s="381" t="s">
        <v>8181</v>
      </c>
      <c r="F2324" s="381" t="s">
        <v>8180</v>
      </c>
      <c r="G2324" s="381" t="s">
        <v>8179</v>
      </c>
      <c r="H2324" s="381">
        <v>54000</v>
      </c>
      <c r="I2324" s="381">
        <v>19550</v>
      </c>
      <c r="J2324" s="381">
        <v>22350</v>
      </c>
      <c r="K2324" s="381">
        <v>25150</v>
      </c>
      <c r="L2324" s="381">
        <v>27900</v>
      </c>
      <c r="M2324" s="381">
        <v>30150</v>
      </c>
      <c r="N2324" s="381">
        <v>32400</v>
      </c>
      <c r="O2324" s="381">
        <v>34600</v>
      </c>
      <c r="P2324" s="381">
        <v>36850</v>
      </c>
      <c r="Q2324" s="381">
        <v>12060</v>
      </c>
      <c r="R2324" s="381">
        <v>16240</v>
      </c>
      <c r="S2324" s="381">
        <v>20420</v>
      </c>
      <c r="T2324" s="381">
        <v>24600</v>
      </c>
      <c r="U2324" s="381">
        <v>28780</v>
      </c>
      <c r="V2324" s="381">
        <v>32400</v>
      </c>
      <c r="W2324" s="381">
        <v>34600</v>
      </c>
      <c r="X2324" s="381">
        <v>36850</v>
      </c>
      <c r="Y2324" s="381">
        <v>31300</v>
      </c>
      <c r="Z2324" s="381">
        <v>35750</v>
      </c>
      <c r="AA2324" s="381">
        <v>40200</v>
      </c>
      <c r="AB2324" s="381">
        <v>44650</v>
      </c>
      <c r="AC2324" s="381">
        <v>48250</v>
      </c>
      <c r="AD2324" s="381">
        <v>51800</v>
      </c>
      <c r="AE2324" s="381">
        <v>55400</v>
      </c>
      <c r="AF2324" s="381">
        <v>58950</v>
      </c>
      <c r="AG2324" s="381">
        <v>9999</v>
      </c>
      <c r="AH2324" s="381" t="s">
        <v>8179</v>
      </c>
      <c r="AI2324" s="381" t="s">
        <v>8148</v>
      </c>
      <c r="AJ2324" s="381">
        <v>0</v>
      </c>
    </row>
    <row r="2325" spans="1:36">
      <c r="A2325" s="381" t="s">
        <v>559</v>
      </c>
      <c r="B2325" s="381" t="s">
        <v>8178</v>
      </c>
      <c r="C2325" s="381">
        <v>26</v>
      </c>
      <c r="D2325" s="381">
        <v>151</v>
      </c>
      <c r="E2325" s="381" t="s">
        <v>8177</v>
      </c>
      <c r="F2325" s="381" t="s">
        <v>8176</v>
      </c>
      <c r="G2325" s="381" t="s">
        <v>8175</v>
      </c>
      <c r="H2325" s="381">
        <v>52900</v>
      </c>
      <c r="I2325" s="381">
        <v>19550</v>
      </c>
      <c r="J2325" s="381">
        <v>22350</v>
      </c>
      <c r="K2325" s="381">
        <v>25150</v>
      </c>
      <c r="L2325" s="381">
        <v>27900</v>
      </c>
      <c r="M2325" s="381">
        <v>30150</v>
      </c>
      <c r="N2325" s="381">
        <v>32400</v>
      </c>
      <c r="O2325" s="381">
        <v>34600</v>
      </c>
      <c r="P2325" s="381">
        <v>36850</v>
      </c>
      <c r="Q2325" s="381">
        <v>12060</v>
      </c>
      <c r="R2325" s="381">
        <v>16240</v>
      </c>
      <c r="S2325" s="381">
        <v>20420</v>
      </c>
      <c r="T2325" s="381">
        <v>24600</v>
      </c>
      <c r="U2325" s="381">
        <v>28780</v>
      </c>
      <c r="V2325" s="381">
        <v>32400</v>
      </c>
      <c r="W2325" s="381">
        <v>34600</v>
      </c>
      <c r="X2325" s="381">
        <v>36850</v>
      </c>
      <c r="Y2325" s="381">
        <v>31300</v>
      </c>
      <c r="Z2325" s="381">
        <v>35750</v>
      </c>
      <c r="AA2325" s="381">
        <v>40200</v>
      </c>
      <c r="AB2325" s="381">
        <v>44650</v>
      </c>
      <c r="AC2325" s="381">
        <v>48250</v>
      </c>
      <c r="AD2325" s="381">
        <v>51800</v>
      </c>
      <c r="AE2325" s="381">
        <v>55400</v>
      </c>
      <c r="AF2325" s="381">
        <v>58950</v>
      </c>
      <c r="AG2325" s="381">
        <v>9999</v>
      </c>
      <c r="AH2325" s="381" t="s">
        <v>8175</v>
      </c>
      <c r="AI2325" s="381" t="s">
        <v>8148</v>
      </c>
      <c r="AJ2325" s="381">
        <v>0</v>
      </c>
    </row>
    <row r="2326" spans="1:36">
      <c r="A2326" s="381" t="s">
        <v>559</v>
      </c>
      <c r="B2326" s="381" t="s">
        <v>8174</v>
      </c>
      <c r="C2326" s="381">
        <v>26</v>
      </c>
      <c r="D2326" s="381">
        <v>153</v>
      </c>
      <c r="E2326" s="381" t="s">
        <v>8173</v>
      </c>
      <c r="F2326" s="381" t="s">
        <v>8172</v>
      </c>
      <c r="G2326" s="381" t="s">
        <v>8171</v>
      </c>
      <c r="H2326" s="381">
        <v>49100</v>
      </c>
      <c r="I2326" s="381">
        <v>19550</v>
      </c>
      <c r="J2326" s="381">
        <v>22350</v>
      </c>
      <c r="K2326" s="381">
        <v>25150</v>
      </c>
      <c r="L2326" s="381">
        <v>27900</v>
      </c>
      <c r="M2326" s="381">
        <v>30150</v>
      </c>
      <c r="N2326" s="381">
        <v>32400</v>
      </c>
      <c r="O2326" s="381">
        <v>34600</v>
      </c>
      <c r="P2326" s="381">
        <v>36850</v>
      </c>
      <c r="Q2326" s="381">
        <v>12060</v>
      </c>
      <c r="R2326" s="381">
        <v>16240</v>
      </c>
      <c r="S2326" s="381">
        <v>20420</v>
      </c>
      <c r="T2326" s="381">
        <v>24600</v>
      </c>
      <c r="U2326" s="381">
        <v>28780</v>
      </c>
      <c r="V2326" s="381">
        <v>32400</v>
      </c>
      <c r="W2326" s="381">
        <v>34600</v>
      </c>
      <c r="X2326" s="381">
        <v>36850</v>
      </c>
      <c r="Y2326" s="381">
        <v>31300</v>
      </c>
      <c r="Z2326" s="381">
        <v>35750</v>
      </c>
      <c r="AA2326" s="381">
        <v>40200</v>
      </c>
      <c r="AB2326" s="381">
        <v>44650</v>
      </c>
      <c r="AC2326" s="381">
        <v>48250</v>
      </c>
      <c r="AD2326" s="381">
        <v>51800</v>
      </c>
      <c r="AE2326" s="381">
        <v>55400</v>
      </c>
      <c r="AF2326" s="381">
        <v>58950</v>
      </c>
      <c r="AG2326" s="381">
        <v>9999</v>
      </c>
      <c r="AH2326" s="381" t="s">
        <v>8171</v>
      </c>
      <c r="AI2326" s="381" t="s">
        <v>8148</v>
      </c>
      <c r="AJ2326" s="381">
        <v>0</v>
      </c>
    </row>
    <row r="2327" spans="1:36">
      <c r="A2327" s="381" t="s">
        <v>559</v>
      </c>
      <c r="B2327" s="381" t="s">
        <v>8170</v>
      </c>
      <c r="C2327" s="381">
        <v>26</v>
      </c>
      <c r="D2327" s="381">
        <v>155</v>
      </c>
      <c r="E2327" s="381" t="s">
        <v>8169</v>
      </c>
      <c r="F2327" s="381" t="s">
        <v>8168</v>
      </c>
      <c r="G2327" s="381" t="s">
        <v>8167</v>
      </c>
      <c r="H2327" s="381">
        <v>59500</v>
      </c>
      <c r="I2327" s="381">
        <v>19750</v>
      </c>
      <c r="J2327" s="381">
        <v>22600</v>
      </c>
      <c r="K2327" s="381">
        <v>25400</v>
      </c>
      <c r="L2327" s="381">
        <v>28200</v>
      </c>
      <c r="M2327" s="381">
        <v>30500</v>
      </c>
      <c r="N2327" s="381">
        <v>32750</v>
      </c>
      <c r="O2327" s="381">
        <v>35000</v>
      </c>
      <c r="P2327" s="381">
        <v>37250</v>
      </c>
      <c r="Q2327" s="381">
        <v>12060</v>
      </c>
      <c r="R2327" s="381">
        <v>16240</v>
      </c>
      <c r="S2327" s="381">
        <v>20420</v>
      </c>
      <c r="T2327" s="381">
        <v>24600</v>
      </c>
      <c r="U2327" s="381">
        <v>28780</v>
      </c>
      <c r="V2327" s="381">
        <v>32750</v>
      </c>
      <c r="W2327" s="381">
        <v>35000</v>
      </c>
      <c r="X2327" s="381">
        <v>37250</v>
      </c>
      <c r="Y2327" s="381">
        <v>31600</v>
      </c>
      <c r="Z2327" s="381">
        <v>36100</v>
      </c>
      <c r="AA2327" s="381">
        <v>40600</v>
      </c>
      <c r="AB2327" s="381">
        <v>45100</v>
      </c>
      <c r="AC2327" s="381">
        <v>48750</v>
      </c>
      <c r="AD2327" s="381">
        <v>52350</v>
      </c>
      <c r="AE2327" s="381">
        <v>55950</v>
      </c>
      <c r="AF2327" s="381">
        <v>59550</v>
      </c>
      <c r="AG2327" s="381">
        <v>9999</v>
      </c>
      <c r="AH2327" s="381" t="s">
        <v>8167</v>
      </c>
      <c r="AI2327" s="381" t="s">
        <v>8148</v>
      </c>
      <c r="AJ2327" s="381">
        <v>0</v>
      </c>
    </row>
    <row r="2328" spans="1:36">
      <c r="A2328" s="381" t="s">
        <v>559</v>
      </c>
      <c r="B2328" s="381" t="s">
        <v>8166</v>
      </c>
      <c r="C2328" s="381">
        <v>26</v>
      </c>
      <c r="D2328" s="381">
        <v>157</v>
      </c>
      <c r="E2328" s="381" t="s">
        <v>8165</v>
      </c>
      <c r="F2328" s="381" t="s">
        <v>8164</v>
      </c>
      <c r="G2328" s="381" t="s">
        <v>8163</v>
      </c>
      <c r="H2328" s="381">
        <v>54100</v>
      </c>
      <c r="I2328" s="381">
        <v>19550</v>
      </c>
      <c r="J2328" s="381">
        <v>22350</v>
      </c>
      <c r="K2328" s="381">
        <v>25150</v>
      </c>
      <c r="L2328" s="381">
        <v>27900</v>
      </c>
      <c r="M2328" s="381">
        <v>30150</v>
      </c>
      <c r="N2328" s="381">
        <v>32400</v>
      </c>
      <c r="O2328" s="381">
        <v>34600</v>
      </c>
      <c r="P2328" s="381">
        <v>36850</v>
      </c>
      <c r="Q2328" s="381">
        <v>12060</v>
      </c>
      <c r="R2328" s="381">
        <v>16240</v>
      </c>
      <c r="S2328" s="381">
        <v>20420</v>
      </c>
      <c r="T2328" s="381">
        <v>24600</v>
      </c>
      <c r="U2328" s="381">
        <v>28780</v>
      </c>
      <c r="V2328" s="381">
        <v>32400</v>
      </c>
      <c r="W2328" s="381">
        <v>34600</v>
      </c>
      <c r="X2328" s="381">
        <v>36850</v>
      </c>
      <c r="Y2328" s="381">
        <v>31300</v>
      </c>
      <c r="Z2328" s="381">
        <v>35750</v>
      </c>
      <c r="AA2328" s="381">
        <v>40200</v>
      </c>
      <c r="AB2328" s="381">
        <v>44650</v>
      </c>
      <c r="AC2328" s="381">
        <v>48250</v>
      </c>
      <c r="AD2328" s="381">
        <v>51800</v>
      </c>
      <c r="AE2328" s="381">
        <v>55400</v>
      </c>
      <c r="AF2328" s="381">
        <v>58950</v>
      </c>
      <c r="AG2328" s="381">
        <v>9999</v>
      </c>
      <c r="AH2328" s="381" t="s">
        <v>8163</v>
      </c>
      <c r="AI2328" s="381" t="s">
        <v>8148</v>
      </c>
      <c r="AJ2328" s="381">
        <v>0</v>
      </c>
    </row>
    <row r="2329" spans="1:36">
      <c r="A2329" s="381" t="s">
        <v>559</v>
      </c>
      <c r="B2329" s="381" t="s">
        <v>8162</v>
      </c>
      <c r="C2329" s="381">
        <v>26</v>
      </c>
      <c r="D2329" s="381">
        <v>159</v>
      </c>
      <c r="E2329" s="381" t="s">
        <v>8161</v>
      </c>
      <c r="F2329" s="381" t="s">
        <v>8160</v>
      </c>
      <c r="G2329" s="381" t="s">
        <v>3678</v>
      </c>
      <c r="H2329" s="381">
        <v>61800</v>
      </c>
      <c r="I2329" s="381">
        <v>21650</v>
      </c>
      <c r="J2329" s="381">
        <v>24750</v>
      </c>
      <c r="K2329" s="381">
        <v>27850</v>
      </c>
      <c r="L2329" s="381">
        <v>30900</v>
      </c>
      <c r="M2329" s="381">
        <v>33400</v>
      </c>
      <c r="N2329" s="381">
        <v>35850</v>
      </c>
      <c r="O2329" s="381">
        <v>38350</v>
      </c>
      <c r="P2329" s="381">
        <v>40800</v>
      </c>
      <c r="Q2329" s="381">
        <v>13000</v>
      </c>
      <c r="R2329" s="381">
        <v>16240</v>
      </c>
      <c r="S2329" s="381">
        <v>20420</v>
      </c>
      <c r="T2329" s="381">
        <v>24600</v>
      </c>
      <c r="U2329" s="381">
        <v>28780</v>
      </c>
      <c r="V2329" s="381">
        <v>32960</v>
      </c>
      <c r="W2329" s="381">
        <v>37140</v>
      </c>
      <c r="X2329" s="381">
        <v>40800</v>
      </c>
      <c r="Y2329" s="381">
        <v>34650</v>
      </c>
      <c r="Z2329" s="381">
        <v>39600</v>
      </c>
      <c r="AA2329" s="381">
        <v>44550</v>
      </c>
      <c r="AB2329" s="381">
        <v>49450</v>
      </c>
      <c r="AC2329" s="381">
        <v>53450</v>
      </c>
      <c r="AD2329" s="381">
        <v>57400</v>
      </c>
      <c r="AE2329" s="381">
        <v>61350</v>
      </c>
      <c r="AF2329" s="381">
        <v>65300</v>
      </c>
      <c r="AG2329" s="381">
        <v>3720</v>
      </c>
      <c r="AH2329" s="381" t="s">
        <v>3678</v>
      </c>
      <c r="AI2329" s="381" t="s">
        <v>8148</v>
      </c>
      <c r="AJ2329" s="381">
        <v>1</v>
      </c>
    </row>
    <row r="2330" spans="1:36">
      <c r="A2330" s="381" t="s">
        <v>559</v>
      </c>
      <c r="B2330" s="381" t="s">
        <v>8159</v>
      </c>
      <c r="C2330" s="381">
        <v>26</v>
      </c>
      <c r="D2330" s="381">
        <v>161</v>
      </c>
      <c r="E2330" s="381" t="s">
        <v>8158</v>
      </c>
      <c r="F2330" s="381" t="s">
        <v>8157</v>
      </c>
      <c r="G2330" s="381" t="s">
        <v>8156</v>
      </c>
      <c r="H2330" s="381">
        <v>88300</v>
      </c>
      <c r="I2330" s="381">
        <v>30950</v>
      </c>
      <c r="J2330" s="381">
        <v>35350</v>
      </c>
      <c r="K2330" s="381">
        <v>39750</v>
      </c>
      <c r="L2330" s="381">
        <v>44150</v>
      </c>
      <c r="M2330" s="381">
        <v>47700</v>
      </c>
      <c r="N2330" s="381">
        <v>51250</v>
      </c>
      <c r="O2330" s="381">
        <v>54750</v>
      </c>
      <c r="P2330" s="381">
        <v>58300</v>
      </c>
      <c r="Q2330" s="381">
        <v>18550</v>
      </c>
      <c r="R2330" s="381">
        <v>21200</v>
      </c>
      <c r="S2330" s="381">
        <v>23850</v>
      </c>
      <c r="T2330" s="381">
        <v>26500</v>
      </c>
      <c r="U2330" s="381">
        <v>28780</v>
      </c>
      <c r="V2330" s="381">
        <v>32960</v>
      </c>
      <c r="W2330" s="381">
        <v>37140</v>
      </c>
      <c r="X2330" s="381">
        <v>41320</v>
      </c>
      <c r="Y2330" s="381">
        <v>47600</v>
      </c>
      <c r="Z2330" s="381">
        <v>54400</v>
      </c>
      <c r="AA2330" s="381">
        <v>61200</v>
      </c>
      <c r="AB2330" s="381">
        <v>68000</v>
      </c>
      <c r="AC2330" s="381">
        <v>73450</v>
      </c>
      <c r="AD2330" s="381">
        <v>78900</v>
      </c>
      <c r="AE2330" s="381">
        <v>84350</v>
      </c>
      <c r="AF2330" s="381">
        <v>89800</v>
      </c>
      <c r="AG2330" s="381">
        <v>440</v>
      </c>
      <c r="AH2330" s="381" t="s">
        <v>8156</v>
      </c>
      <c r="AI2330" s="381" t="s">
        <v>8148</v>
      </c>
      <c r="AJ2330" s="381">
        <v>1</v>
      </c>
    </row>
    <row r="2331" spans="1:36">
      <c r="A2331" s="381" t="s">
        <v>559</v>
      </c>
      <c r="B2331" s="381" t="s">
        <v>8155</v>
      </c>
      <c r="C2331" s="381">
        <v>26</v>
      </c>
      <c r="D2331" s="381">
        <v>163</v>
      </c>
      <c r="E2331" s="381" t="s">
        <v>8154</v>
      </c>
      <c r="F2331" s="381" t="s">
        <v>8153</v>
      </c>
      <c r="G2331" s="381" t="s">
        <v>1382</v>
      </c>
      <c r="H2331" s="381">
        <v>68600</v>
      </c>
      <c r="I2331" s="381">
        <v>24050</v>
      </c>
      <c r="J2331" s="381">
        <v>27450</v>
      </c>
      <c r="K2331" s="381">
        <v>30900</v>
      </c>
      <c r="L2331" s="381">
        <v>34300</v>
      </c>
      <c r="M2331" s="381">
        <v>37050</v>
      </c>
      <c r="N2331" s="381">
        <v>39800</v>
      </c>
      <c r="O2331" s="381">
        <v>42550</v>
      </c>
      <c r="P2331" s="381">
        <v>45300</v>
      </c>
      <c r="Q2331" s="381">
        <v>14450</v>
      </c>
      <c r="R2331" s="381">
        <v>16500</v>
      </c>
      <c r="S2331" s="381">
        <v>20420</v>
      </c>
      <c r="T2331" s="381">
        <v>24600</v>
      </c>
      <c r="U2331" s="381">
        <v>28780</v>
      </c>
      <c r="V2331" s="381">
        <v>32960</v>
      </c>
      <c r="W2331" s="381">
        <v>37140</v>
      </c>
      <c r="X2331" s="381">
        <v>41320</v>
      </c>
      <c r="Y2331" s="381">
        <v>38450</v>
      </c>
      <c r="Z2331" s="381">
        <v>43950</v>
      </c>
      <c r="AA2331" s="381">
        <v>49450</v>
      </c>
      <c r="AB2331" s="381">
        <v>54900</v>
      </c>
      <c r="AC2331" s="381">
        <v>59300</v>
      </c>
      <c r="AD2331" s="381">
        <v>63700</v>
      </c>
      <c r="AE2331" s="381">
        <v>68100</v>
      </c>
      <c r="AF2331" s="381">
        <v>72500</v>
      </c>
      <c r="AG2331" s="381">
        <v>2160</v>
      </c>
      <c r="AH2331" s="381" t="s">
        <v>1382</v>
      </c>
      <c r="AI2331" s="381" t="s">
        <v>8148</v>
      </c>
      <c r="AJ2331" s="381">
        <v>1</v>
      </c>
    </row>
    <row r="2332" spans="1:36">
      <c r="A2332" s="381" t="s">
        <v>559</v>
      </c>
      <c r="B2332" s="381" t="s">
        <v>8152</v>
      </c>
      <c r="C2332" s="381">
        <v>26</v>
      </c>
      <c r="D2332" s="381">
        <v>165</v>
      </c>
      <c r="E2332" s="381" t="s">
        <v>8151</v>
      </c>
      <c r="F2332" s="381" t="s">
        <v>8150</v>
      </c>
      <c r="G2332" s="381" t="s">
        <v>8149</v>
      </c>
      <c r="H2332" s="381">
        <v>49500</v>
      </c>
      <c r="I2332" s="381">
        <v>19550</v>
      </c>
      <c r="J2332" s="381">
        <v>22350</v>
      </c>
      <c r="K2332" s="381">
        <v>25150</v>
      </c>
      <c r="L2332" s="381">
        <v>27900</v>
      </c>
      <c r="M2332" s="381">
        <v>30150</v>
      </c>
      <c r="N2332" s="381">
        <v>32400</v>
      </c>
      <c r="O2332" s="381">
        <v>34600</v>
      </c>
      <c r="P2332" s="381">
        <v>36850</v>
      </c>
      <c r="Q2332" s="381">
        <v>12060</v>
      </c>
      <c r="R2332" s="381">
        <v>16240</v>
      </c>
      <c r="S2332" s="381">
        <v>20420</v>
      </c>
      <c r="T2332" s="381">
        <v>24600</v>
      </c>
      <c r="U2332" s="381">
        <v>28780</v>
      </c>
      <c r="V2332" s="381">
        <v>32400</v>
      </c>
      <c r="W2332" s="381">
        <v>34600</v>
      </c>
      <c r="X2332" s="381">
        <v>36850</v>
      </c>
      <c r="Y2332" s="381">
        <v>31300</v>
      </c>
      <c r="Z2332" s="381">
        <v>35750</v>
      </c>
      <c r="AA2332" s="381">
        <v>40200</v>
      </c>
      <c r="AB2332" s="381">
        <v>44650</v>
      </c>
      <c r="AC2332" s="381">
        <v>48250</v>
      </c>
      <c r="AD2332" s="381">
        <v>51800</v>
      </c>
      <c r="AE2332" s="381">
        <v>55400</v>
      </c>
      <c r="AF2332" s="381">
        <v>58950</v>
      </c>
      <c r="AG2332" s="381">
        <v>9999</v>
      </c>
      <c r="AH2332" s="381" t="s">
        <v>8149</v>
      </c>
      <c r="AI2332" s="381" t="s">
        <v>8148</v>
      </c>
      <c r="AJ2332" s="381">
        <v>0</v>
      </c>
    </row>
    <row r="2333" spans="1:36">
      <c r="A2333" s="381" t="s">
        <v>560</v>
      </c>
      <c r="B2333" s="381" t="s">
        <v>8147</v>
      </c>
      <c r="C2333" s="381">
        <v>27</v>
      </c>
      <c r="D2333" s="381">
        <v>1</v>
      </c>
      <c r="E2333" s="381" t="s">
        <v>8146</v>
      </c>
      <c r="F2333" s="381" t="s">
        <v>8145</v>
      </c>
      <c r="G2333" s="381" t="s">
        <v>8144</v>
      </c>
      <c r="H2333" s="381">
        <v>54200</v>
      </c>
      <c r="I2333" s="381">
        <v>22900</v>
      </c>
      <c r="J2333" s="381">
        <v>26150</v>
      </c>
      <c r="K2333" s="381">
        <v>29400</v>
      </c>
      <c r="L2333" s="381">
        <v>32650</v>
      </c>
      <c r="M2333" s="381">
        <v>35300</v>
      </c>
      <c r="N2333" s="381">
        <v>37900</v>
      </c>
      <c r="O2333" s="381">
        <v>40500</v>
      </c>
      <c r="P2333" s="381">
        <v>43100</v>
      </c>
      <c r="Q2333" s="381">
        <v>13750</v>
      </c>
      <c r="R2333" s="381">
        <v>16240</v>
      </c>
      <c r="S2333" s="381">
        <v>20420</v>
      </c>
      <c r="T2333" s="381">
        <v>24600</v>
      </c>
      <c r="U2333" s="381">
        <v>28780</v>
      </c>
      <c r="V2333" s="381">
        <v>32960</v>
      </c>
      <c r="W2333" s="381">
        <v>37140</v>
      </c>
      <c r="X2333" s="381">
        <v>41320</v>
      </c>
      <c r="Y2333" s="381">
        <v>36600</v>
      </c>
      <c r="Z2333" s="381">
        <v>41800</v>
      </c>
      <c r="AA2333" s="381">
        <v>47050</v>
      </c>
      <c r="AB2333" s="381">
        <v>52250</v>
      </c>
      <c r="AC2333" s="381">
        <v>56450</v>
      </c>
      <c r="AD2333" s="381">
        <v>60650</v>
      </c>
      <c r="AE2333" s="381">
        <v>64800</v>
      </c>
      <c r="AF2333" s="381">
        <v>69000</v>
      </c>
      <c r="AG2333" s="381">
        <v>9999</v>
      </c>
      <c r="AH2333" s="381" t="s">
        <v>8144</v>
      </c>
      <c r="AI2333" s="381" t="s">
        <v>7867</v>
      </c>
      <c r="AJ2333" s="381">
        <v>0</v>
      </c>
    </row>
    <row r="2334" spans="1:36">
      <c r="A2334" s="381" t="s">
        <v>560</v>
      </c>
      <c r="B2334" s="381" t="s">
        <v>8143</v>
      </c>
      <c r="C2334" s="381">
        <v>27</v>
      </c>
      <c r="D2334" s="381">
        <v>3</v>
      </c>
      <c r="E2334" s="381" t="s">
        <v>1155</v>
      </c>
      <c r="F2334" s="381" t="s">
        <v>1154</v>
      </c>
      <c r="G2334" s="381" t="s">
        <v>8142</v>
      </c>
      <c r="H2334" s="381">
        <v>90400</v>
      </c>
      <c r="I2334" s="381">
        <v>31650</v>
      </c>
      <c r="J2334" s="381">
        <v>36200</v>
      </c>
      <c r="K2334" s="381">
        <v>40700</v>
      </c>
      <c r="L2334" s="381">
        <v>45200</v>
      </c>
      <c r="M2334" s="381">
        <v>48850</v>
      </c>
      <c r="N2334" s="381">
        <v>52450</v>
      </c>
      <c r="O2334" s="381">
        <v>56050</v>
      </c>
      <c r="P2334" s="381">
        <v>59700</v>
      </c>
      <c r="Q2334" s="381">
        <v>19000</v>
      </c>
      <c r="R2334" s="381">
        <v>21700</v>
      </c>
      <c r="S2334" s="381">
        <v>24400</v>
      </c>
      <c r="T2334" s="381">
        <v>27100</v>
      </c>
      <c r="U2334" s="381">
        <v>29300</v>
      </c>
      <c r="V2334" s="381">
        <v>32960</v>
      </c>
      <c r="W2334" s="381">
        <v>37140</v>
      </c>
      <c r="X2334" s="381">
        <v>41320</v>
      </c>
      <c r="Y2334" s="381">
        <v>47600</v>
      </c>
      <c r="Z2334" s="381">
        <v>54400</v>
      </c>
      <c r="AA2334" s="381">
        <v>61200</v>
      </c>
      <c r="AB2334" s="381">
        <v>68000</v>
      </c>
      <c r="AC2334" s="381">
        <v>73450</v>
      </c>
      <c r="AD2334" s="381">
        <v>78900</v>
      </c>
      <c r="AE2334" s="381">
        <v>84350</v>
      </c>
      <c r="AF2334" s="381">
        <v>89800</v>
      </c>
      <c r="AG2334" s="381">
        <v>5120</v>
      </c>
      <c r="AH2334" s="381" t="s">
        <v>8142</v>
      </c>
      <c r="AI2334" s="381" t="s">
        <v>7867</v>
      </c>
      <c r="AJ2334" s="381">
        <v>1</v>
      </c>
    </row>
    <row r="2335" spans="1:36">
      <c r="A2335" s="381" t="s">
        <v>560</v>
      </c>
      <c r="B2335" s="381" t="s">
        <v>8141</v>
      </c>
      <c r="C2335" s="381">
        <v>27</v>
      </c>
      <c r="D2335" s="381">
        <v>5</v>
      </c>
      <c r="E2335" s="381" t="s">
        <v>8140</v>
      </c>
      <c r="F2335" s="381" t="s">
        <v>8139</v>
      </c>
      <c r="G2335" s="381" t="s">
        <v>8138</v>
      </c>
      <c r="H2335" s="381">
        <v>63600</v>
      </c>
      <c r="I2335" s="381">
        <v>22900</v>
      </c>
      <c r="J2335" s="381">
        <v>26150</v>
      </c>
      <c r="K2335" s="381">
        <v>29400</v>
      </c>
      <c r="L2335" s="381">
        <v>32650</v>
      </c>
      <c r="M2335" s="381">
        <v>35300</v>
      </c>
      <c r="N2335" s="381">
        <v>37900</v>
      </c>
      <c r="O2335" s="381">
        <v>40500</v>
      </c>
      <c r="P2335" s="381">
        <v>43100</v>
      </c>
      <c r="Q2335" s="381">
        <v>13750</v>
      </c>
      <c r="R2335" s="381">
        <v>16240</v>
      </c>
      <c r="S2335" s="381">
        <v>20420</v>
      </c>
      <c r="T2335" s="381">
        <v>24600</v>
      </c>
      <c r="U2335" s="381">
        <v>28780</v>
      </c>
      <c r="V2335" s="381">
        <v>32960</v>
      </c>
      <c r="W2335" s="381">
        <v>37140</v>
      </c>
      <c r="X2335" s="381">
        <v>41320</v>
      </c>
      <c r="Y2335" s="381">
        <v>36600</v>
      </c>
      <c r="Z2335" s="381">
        <v>41800</v>
      </c>
      <c r="AA2335" s="381">
        <v>47050</v>
      </c>
      <c r="AB2335" s="381">
        <v>52250</v>
      </c>
      <c r="AC2335" s="381">
        <v>56450</v>
      </c>
      <c r="AD2335" s="381">
        <v>60650</v>
      </c>
      <c r="AE2335" s="381">
        <v>64800</v>
      </c>
      <c r="AF2335" s="381">
        <v>69000</v>
      </c>
      <c r="AG2335" s="381">
        <v>9999</v>
      </c>
      <c r="AH2335" s="381" t="s">
        <v>8138</v>
      </c>
      <c r="AI2335" s="381" t="s">
        <v>7867</v>
      </c>
      <c r="AJ2335" s="381">
        <v>0</v>
      </c>
    </row>
    <row r="2336" spans="1:36">
      <c r="A2336" s="381" t="s">
        <v>560</v>
      </c>
      <c r="B2336" s="381" t="s">
        <v>8137</v>
      </c>
      <c r="C2336" s="381">
        <v>27</v>
      </c>
      <c r="D2336" s="381">
        <v>7</v>
      </c>
      <c r="E2336" s="381" t="s">
        <v>8136</v>
      </c>
      <c r="F2336" s="381" t="s">
        <v>8135</v>
      </c>
      <c r="G2336" s="381" t="s">
        <v>8134</v>
      </c>
      <c r="H2336" s="381">
        <v>57100</v>
      </c>
      <c r="I2336" s="381">
        <v>22900</v>
      </c>
      <c r="J2336" s="381">
        <v>26150</v>
      </c>
      <c r="K2336" s="381">
        <v>29400</v>
      </c>
      <c r="L2336" s="381">
        <v>32650</v>
      </c>
      <c r="M2336" s="381">
        <v>35300</v>
      </c>
      <c r="N2336" s="381">
        <v>37900</v>
      </c>
      <c r="O2336" s="381">
        <v>40500</v>
      </c>
      <c r="P2336" s="381">
        <v>43100</v>
      </c>
      <c r="Q2336" s="381">
        <v>13750</v>
      </c>
      <c r="R2336" s="381">
        <v>16240</v>
      </c>
      <c r="S2336" s="381">
        <v>20420</v>
      </c>
      <c r="T2336" s="381">
        <v>24600</v>
      </c>
      <c r="U2336" s="381">
        <v>28780</v>
      </c>
      <c r="V2336" s="381">
        <v>32960</v>
      </c>
      <c r="W2336" s="381">
        <v>37140</v>
      </c>
      <c r="X2336" s="381">
        <v>41320</v>
      </c>
      <c r="Y2336" s="381">
        <v>36600</v>
      </c>
      <c r="Z2336" s="381">
        <v>41800</v>
      </c>
      <c r="AA2336" s="381">
        <v>47050</v>
      </c>
      <c r="AB2336" s="381">
        <v>52250</v>
      </c>
      <c r="AC2336" s="381">
        <v>56450</v>
      </c>
      <c r="AD2336" s="381">
        <v>60650</v>
      </c>
      <c r="AE2336" s="381">
        <v>64800</v>
      </c>
      <c r="AF2336" s="381">
        <v>69000</v>
      </c>
      <c r="AG2336" s="381">
        <v>9999</v>
      </c>
      <c r="AH2336" s="381" t="s">
        <v>8134</v>
      </c>
      <c r="AI2336" s="381" t="s">
        <v>7867</v>
      </c>
      <c r="AJ2336" s="381">
        <v>0</v>
      </c>
    </row>
    <row r="2337" spans="1:36">
      <c r="A2337" s="381" t="s">
        <v>560</v>
      </c>
      <c r="B2337" s="381" t="s">
        <v>8133</v>
      </c>
      <c r="C2337" s="381">
        <v>27</v>
      </c>
      <c r="D2337" s="381">
        <v>9</v>
      </c>
      <c r="E2337" s="381" t="s">
        <v>7917</v>
      </c>
      <c r="F2337" s="381" t="s">
        <v>7916</v>
      </c>
      <c r="G2337" s="381" t="s">
        <v>1695</v>
      </c>
      <c r="H2337" s="381">
        <v>70000</v>
      </c>
      <c r="I2337" s="381">
        <v>24500</v>
      </c>
      <c r="J2337" s="381">
        <v>28000</v>
      </c>
      <c r="K2337" s="381">
        <v>31500</v>
      </c>
      <c r="L2337" s="381">
        <v>35000</v>
      </c>
      <c r="M2337" s="381">
        <v>37800</v>
      </c>
      <c r="N2337" s="381">
        <v>40600</v>
      </c>
      <c r="O2337" s="381">
        <v>43400</v>
      </c>
      <c r="P2337" s="381">
        <v>46200</v>
      </c>
      <c r="Q2337" s="381">
        <v>14700</v>
      </c>
      <c r="R2337" s="381">
        <v>16800</v>
      </c>
      <c r="S2337" s="381">
        <v>20420</v>
      </c>
      <c r="T2337" s="381">
        <v>24600</v>
      </c>
      <c r="U2337" s="381">
        <v>28780</v>
      </c>
      <c r="V2337" s="381">
        <v>32960</v>
      </c>
      <c r="W2337" s="381">
        <v>37140</v>
      </c>
      <c r="X2337" s="381">
        <v>41320</v>
      </c>
      <c r="Y2337" s="381">
        <v>39200</v>
      </c>
      <c r="Z2337" s="381">
        <v>44800</v>
      </c>
      <c r="AA2337" s="381">
        <v>50400</v>
      </c>
      <c r="AB2337" s="381">
        <v>56000</v>
      </c>
      <c r="AC2337" s="381">
        <v>60500</v>
      </c>
      <c r="AD2337" s="381">
        <v>65000</v>
      </c>
      <c r="AE2337" s="381">
        <v>69450</v>
      </c>
      <c r="AF2337" s="381">
        <v>73950</v>
      </c>
      <c r="AG2337" s="381">
        <v>6980</v>
      </c>
      <c r="AH2337" s="381" t="s">
        <v>1695</v>
      </c>
      <c r="AI2337" s="381" t="s">
        <v>7867</v>
      </c>
      <c r="AJ2337" s="381">
        <v>1</v>
      </c>
    </row>
    <row r="2338" spans="1:36">
      <c r="A2338" s="381" t="s">
        <v>560</v>
      </c>
      <c r="B2338" s="381" t="s">
        <v>8132</v>
      </c>
      <c r="C2338" s="381">
        <v>27</v>
      </c>
      <c r="D2338" s="381">
        <v>11</v>
      </c>
      <c r="E2338" s="381" t="s">
        <v>8131</v>
      </c>
      <c r="F2338" s="381" t="s">
        <v>8130</v>
      </c>
      <c r="G2338" s="381" t="s">
        <v>8129</v>
      </c>
      <c r="H2338" s="381">
        <v>62400</v>
      </c>
      <c r="I2338" s="381">
        <v>22900</v>
      </c>
      <c r="J2338" s="381">
        <v>26150</v>
      </c>
      <c r="K2338" s="381">
        <v>29400</v>
      </c>
      <c r="L2338" s="381">
        <v>32650</v>
      </c>
      <c r="M2338" s="381">
        <v>35300</v>
      </c>
      <c r="N2338" s="381">
        <v>37900</v>
      </c>
      <c r="O2338" s="381">
        <v>40500</v>
      </c>
      <c r="P2338" s="381">
        <v>43100</v>
      </c>
      <c r="Q2338" s="381">
        <v>13750</v>
      </c>
      <c r="R2338" s="381">
        <v>16240</v>
      </c>
      <c r="S2338" s="381">
        <v>20420</v>
      </c>
      <c r="T2338" s="381">
        <v>24600</v>
      </c>
      <c r="U2338" s="381">
        <v>28780</v>
      </c>
      <c r="V2338" s="381">
        <v>32960</v>
      </c>
      <c r="W2338" s="381">
        <v>37140</v>
      </c>
      <c r="X2338" s="381">
        <v>41320</v>
      </c>
      <c r="Y2338" s="381">
        <v>36600</v>
      </c>
      <c r="Z2338" s="381">
        <v>41800</v>
      </c>
      <c r="AA2338" s="381">
        <v>47050</v>
      </c>
      <c r="AB2338" s="381">
        <v>52250</v>
      </c>
      <c r="AC2338" s="381">
        <v>56450</v>
      </c>
      <c r="AD2338" s="381">
        <v>60650</v>
      </c>
      <c r="AE2338" s="381">
        <v>64800</v>
      </c>
      <c r="AF2338" s="381">
        <v>69000</v>
      </c>
      <c r="AG2338" s="381">
        <v>9999</v>
      </c>
      <c r="AH2338" s="381" t="s">
        <v>8129</v>
      </c>
      <c r="AI2338" s="381" t="s">
        <v>7867</v>
      </c>
      <c r="AJ2338" s="381">
        <v>0</v>
      </c>
    </row>
    <row r="2339" spans="1:36">
      <c r="A2339" s="381" t="s">
        <v>560</v>
      </c>
      <c r="B2339" s="381" t="s">
        <v>8128</v>
      </c>
      <c r="C2339" s="381">
        <v>27</v>
      </c>
      <c r="D2339" s="381">
        <v>13</v>
      </c>
      <c r="E2339" s="381" t="s">
        <v>7984</v>
      </c>
      <c r="F2339" s="381" t="s">
        <v>7983</v>
      </c>
      <c r="G2339" s="381" t="s">
        <v>8127</v>
      </c>
      <c r="H2339" s="381">
        <v>78000</v>
      </c>
      <c r="I2339" s="381">
        <v>27300</v>
      </c>
      <c r="J2339" s="381">
        <v>31200</v>
      </c>
      <c r="K2339" s="381">
        <v>35100</v>
      </c>
      <c r="L2339" s="381">
        <v>39000</v>
      </c>
      <c r="M2339" s="381">
        <v>42150</v>
      </c>
      <c r="N2339" s="381">
        <v>45250</v>
      </c>
      <c r="O2339" s="381">
        <v>48400</v>
      </c>
      <c r="P2339" s="381">
        <v>51500</v>
      </c>
      <c r="Q2339" s="381">
        <v>16400</v>
      </c>
      <c r="R2339" s="381">
        <v>18750</v>
      </c>
      <c r="S2339" s="381">
        <v>21100</v>
      </c>
      <c r="T2339" s="381">
        <v>24600</v>
      </c>
      <c r="U2339" s="381">
        <v>28780</v>
      </c>
      <c r="V2339" s="381">
        <v>32960</v>
      </c>
      <c r="W2339" s="381">
        <v>37140</v>
      </c>
      <c r="X2339" s="381">
        <v>41320</v>
      </c>
      <c r="Y2339" s="381">
        <v>43700</v>
      </c>
      <c r="Z2339" s="381">
        <v>49950</v>
      </c>
      <c r="AA2339" s="381">
        <v>56200</v>
      </c>
      <c r="AB2339" s="381">
        <v>62400</v>
      </c>
      <c r="AC2339" s="381">
        <v>67400</v>
      </c>
      <c r="AD2339" s="381">
        <v>72400</v>
      </c>
      <c r="AE2339" s="381">
        <v>77400</v>
      </c>
      <c r="AF2339" s="381">
        <v>82400</v>
      </c>
      <c r="AG2339" s="381">
        <v>9999</v>
      </c>
      <c r="AH2339" s="381" t="s">
        <v>8127</v>
      </c>
      <c r="AI2339" s="381" t="s">
        <v>7867</v>
      </c>
      <c r="AJ2339" s="381">
        <v>1</v>
      </c>
    </row>
    <row r="2340" spans="1:36">
      <c r="A2340" s="381" t="s">
        <v>560</v>
      </c>
      <c r="B2340" s="381" t="s">
        <v>8126</v>
      </c>
      <c r="C2340" s="381">
        <v>27</v>
      </c>
      <c r="D2340" s="381">
        <v>15</v>
      </c>
      <c r="E2340" s="381" t="s">
        <v>8125</v>
      </c>
      <c r="F2340" s="381" t="s">
        <v>8124</v>
      </c>
      <c r="G2340" s="381" t="s">
        <v>1346</v>
      </c>
      <c r="H2340" s="381">
        <v>67900</v>
      </c>
      <c r="I2340" s="381">
        <v>23800</v>
      </c>
      <c r="J2340" s="381">
        <v>27200</v>
      </c>
      <c r="K2340" s="381">
        <v>30600</v>
      </c>
      <c r="L2340" s="381">
        <v>33950</v>
      </c>
      <c r="M2340" s="381">
        <v>36700</v>
      </c>
      <c r="N2340" s="381">
        <v>39400</v>
      </c>
      <c r="O2340" s="381">
        <v>42100</v>
      </c>
      <c r="P2340" s="381">
        <v>44850</v>
      </c>
      <c r="Q2340" s="381">
        <v>14250</v>
      </c>
      <c r="R2340" s="381">
        <v>16300</v>
      </c>
      <c r="S2340" s="381">
        <v>20420</v>
      </c>
      <c r="T2340" s="381">
        <v>24600</v>
      </c>
      <c r="U2340" s="381">
        <v>28780</v>
      </c>
      <c r="V2340" s="381">
        <v>32960</v>
      </c>
      <c r="W2340" s="381">
        <v>37140</v>
      </c>
      <c r="X2340" s="381">
        <v>41320</v>
      </c>
      <c r="Y2340" s="381">
        <v>38050</v>
      </c>
      <c r="Z2340" s="381">
        <v>43450</v>
      </c>
      <c r="AA2340" s="381">
        <v>48900</v>
      </c>
      <c r="AB2340" s="381">
        <v>54300</v>
      </c>
      <c r="AC2340" s="381">
        <v>58650</v>
      </c>
      <c r="AD2340" s="381">
        <v>63000</v>
      </c>
      <c r="AE2340" s="381">
        <v>67350</v>
      </c>
      <c r="AF2340" s="381">
        <v>71700</v>
      </c>
      <c r="AG2340" s="381">
        <v>9999</v>
      </c>
      <c r="AH2340" s="381" t="s">
        <v>1346</v>
      </c>
      <c r="AI2340" s="381" t="s">
        <v>7867</v>
      </c>
      <c r="AJ2340" s="381">
        <v>0</v>
      </c>
    </row>
    <row r="2341" spans="1:36">
      <c r="A2341" s="381" t="s">
        <v>560</v>
      </c>
      <c r="B2341" s="381" t="s">
        <v>8123</v>
      </c>
      <c r="C2341" s="381">
        <v>27</v>
      </c>
      <c r="D2341" s="381">
        <v>17</v>
      </c>
      <c r="E2341" s="381" t="s">
        <v>1308</v>
      </c>
      <c r="F2341" s="381" t="s">
        <v>1307</v>
      </c>
      <c r="G2341" s="381" t="s">
        <v>8122</v>
      </c>
      <c r="H2341" s="381">
        <v>67200</v>
      </c>
      <c r="I2341" s="381">
        <v>23550</v>
      </c>
      <c r="J2341" s="381">
        <v>26900</v>
      </c>
      <c r="K2341" s="381">
        <v>30250</v>
      </c>
      <c r="L2341" s="381">
        <v>33600</v>
      </c>
      <c r="M2341" s="381">
        <v>36300</v>
      </c>
      <c r="N2341" s="381">
        <v>39000</v>
      </c>
      <c r="O2341" s="381">
        <v>41700</v>
      </c>
      <c r="P2341" s="381">
        <v>44400</v>
      </c>
      <c r="Q2341" s="381">
        <v>14150</v>
      </c>
      <c r="R2341" s="381">
        <v>16240</v>
      </c>
      <c r="S2341" s="381">
        <v>20420</v>
      </c>
      <c r="T2341" s="381">
        <v>24600</v>
      </c>
      <c r="U2341" s="381">
        <v>28780</v>
      </c>
      <c r="V2341" s="381">
        <v>32960</v>
      </c>
      <c r="W2341" s="381">
        <v>37140</v>
      </c>
      <c r="X2341" s="381">
        <v>41320</v>
      </c>
      <c r="Y2341" s="381">
        <v>37650</v>
      </c>
      <c r="Z2341" s="381">
        <v>43000</v>
      </c>
      <c r="AA2341" s="381">
        <v>48400</v>
      </c>
      <c r="AB2341" s="381">
        <v>53750</v>
      </c>
      <c r="AC2341" s="381">
        <v>58050</v>
      </c>
      <c r="AD2341" s="381">
        <v>62350</v>
      </c>
      <c r="AE2341" s="381">
        <v>66650</v>
      </c>
      <c r="AF2341" s="381">
        <v>70950</v>
      </c>
      <c r="AG2341" s="381">
        <v>9999</v>
      </c>
      <c r="AH2341" s="381" t="s">
        <v>8122</v>
      </c>
      <c r="AI2341" s="381" t="s">
        <v>7867</v>
      </c>
      <c r="AJ2341" s="381">
        <v>1</v>
      </c>
    </row>
    <row r="2342" spans="1:36">
      <c r="A2342" s="381" t="s">
        <v>560</v>
      </c>
      <c r="B2342" s="381" t="s">
        <v>8121</v>
      </c>
      <c r="C2342" s="381">
        <v>27</v>
      </c>
      <c r="D2342" s="381">
        <v>19</v>
      </c>
      <c r="E2342" s="381" t="s">
        <v>1155</v>
      </c>
      <c r="F2342" s="381" t="s">
        <v>1154</v>
      </c>
      <c r="G2342" s="381" t="s">
        <v>8120</v>
      </c>
      <c r="H2342" s="381">
        <v>90400</v>
      </c>
      <c r="I2342" s="381">
        <v>31650</v>
      </c>
      <c r="J2342" s="381">
        <v>36200</v>
      </c>
      <c r="K2342" s="381">
        <v>40700</v>
      </c>
      <c r="L2342" s="381">
        <v>45200</v>
      </c>
      <c r="M2342" s="381">
        <v>48850</v>
      </c>
      <c r="N2342" s="381">
        <v>52450</v>
      </c>
      <c r="O2342" s="381">
        <v>56050</v>
      </c>
      <c r="P2342" s="381">
        <v>59700</v>
      </c>
      <c r="Q2342" s="381">
        <v>19000</v>
      </c>
      <c r="R2342" s="381">
        <v>21700</v>
      </c>
      <c r="S2342" s="381">
        <v>24400</v>
      </c>
      <c r="T2342" s="381">
        <v>27100</v>
      </c>
      <c r="U2342" s="381">
        <v>29300</v>
      </c>
      <c r="V2342" s="381">
        <v>32960</v>
      </c>
      <c r="W2342" s="381">
        <v>37140</v>
      </c>
      <c r="X2342" s="381">
        <v>41320</v>
      </c>
      <c r="Y2342" s="381">
        <v>47600</v>
      </c>
      <c r="Z2342" s="381">
        <v>54400</v>
      </c>
      <c r="AA2342" s="381">
        <v>61200</v>
      </c>
      <c r="AB2342" s="381">
        <v>68000</v>
      </c>
      <c r="AC2342" s="381">
        <v>73450</v>
      </c>
      <c r="AD2342" s="381">
        <v>78900</v>
      </c>
      <c r="AE2342" s="381">
        <v>84350</v>
      </c>
      <c r="AF2342" s="381">
        <v>89800</v>
      </c>
      <c r="AG2342" s="381">
        <v>5120</v>
      </c>
      <c r="AH2342" s="381" t="s">
        <v>8120</v>
      </c>
      <c r="AI2342" s="381" t="s">
        <v>7867</v>
      </c>
      <c r="AJ2342" s="381">
        <v>1</v>
      </c>
    </row>
    <row r="2343" spans="1:36">
      <c r="A2343" s="381" t="s">
        <v>560</v>
      </c>
      <c r="B2343" s="381" t="s">
        <v>8119</v>
      </c>
      <c r="C2343" s="381">
        <v>27</v>
      </c>
      <c r="D2343" s="381">
        <v>21</v>
      </c>
      <c r="E2343" s="381" t="s">
        <v>8118</v>
      </c>
      <c r="F2343" s="381" t="s">
        <v>8117</v>
      </c>
      <c r="G2343" s="381" t="s">
        <v>3544</v>
      </c>
      <c r="H2343" s="381">
        <v>55500</v>
      </c>
      <c r="I2343" s="381">
        <v>22900</v>
      </c>
      <c r="J2343" s="381">
        <v>26150</v>
      </c>
      <c r="K2343" s="381">
        <v>29400</v>
      </c>
      <c r="L2343" s="381">
        <v>32650</v>
      </c>
      <c r="M2343" s="381">
        <v>35300</v>
      </c>
      <c r="N2343" s="381">
        <v>37900</v>
      </c>
      <c r="O2343" s="381">
        <v>40500</v>
      </c>
      <c r="P2343" s="381">
        <v>43100</v>
      </c>
      <c r="Q2343" s="381">
        <v>13750</v>
      </c>
      <c r="R2343" s="381">
        <v>16240</v>
      </c>
      <c r="S2343" s="381">
        <v>20420</v>
      </c>
      <c r="T2343" s="381">
        <v>24600</v>
      </c>
      <c r="U2343" s="381">
        <v>28780</v>
      </c>
      <c r="V2343" s="381">
        <v>32960</v>
      </c>
      <c r="W2343" s="381">
        <v>37140</v>
      </c>
      <c r="X2343" s="381">
        <v>41320</v>
      </c>
      <c r="Y2343" s="381">
        <v>36600</v>
      </c>
      <c r="Z2343" s="381">
        <v>41800</v>
      </c>
      <c r="AA2343" s="381">
        <v>47050</v>
      </c>
      <c r="AB2343" s="381">
        <v>52250</v>
      </c>
      <c r="AC2343" s="381">
        <v>56450</v>
      </c>
      <c r="AD2343" s="381">
        <v>60650</v>
      </c>
      <c r="AE2343" s="381">
        <v>64800</v>
      </c>
      <c r="AF2343" s="381">
        <v>69000</v>
      </c>
      <c r="AG2343" s="381">
        <v>9999</v>
      </c>
      <c r="AH2343" s="381" t="s">
        <v>3544</v>
      </c>
      <c r="AI2343" s="381" t="s">
        <v>7867</v>
      </c>
      <c r="AJ2343" s="381">
        <v>0</v>
      </c>
    </row>
    <row r="2344" spans="1:36">
      <c r="A2344" s="381" t="s">
        <v>560</v>
      </c>
      <c r="B2344" s="381" t="s">
        <v>8116</v>
      </c>
      <c r="C2344" s="381">
        <v>27</v>
      </c>
      <c r="D2344" s="381">
        <v>23</v>
      </c>
      <c r="E2344" s="381" t="s">
        <v>8115</v>
      </c>
      <c r="F2344" s="381" t="s">
        <v>8114</v>
      </c>
      <c r="G2344" s="381" t="s">
        <v>1334</v>
      </c>
      <c r="H2344" s="381">
        <v>67500</v>
      </c>
      <c r="I2344" s="381">
        <v>23650</v>
      </c>
      <c r="J2344" s="381">
        <v>27000</v>
      </c>
      <c r="K2344" s="381">
        <v>30400</v>
      </c>
      <c r="L2344" s="381">
        <v>33750</v>
      </c>
      <c r="M2344" s="381">
        <v>36450</v>
      </c>
      <c r="N2344" s="381">
        <v>39150</v>
      </c>
      <c r="O2344" s="381">
        <v>41850</v>
      </c>
      <c r="P2344" s="381">
        <v>44550</v>
      </c>
      <c r="Q2344" s="381">
        <v>14200</v>
      </c>
      <c r="R2344" s="381">
        <v>16240</v>
      </c>
      <c r="S2344" s="381">
        <v>20420</v>
      </c>
      <c r="T2344" s="381">
        <v>24600</v>
      </c>
      <c r="U2344" s="381">
        <v>28780</v>
      </c>
      <c r="V2344" s="381">
        <v>32960</v>
      </c>
      <c r="W2344" s="381">
        <v>37140</v>
      </c>
      <c r="X2344" s="381">
        <v>41320</v>
      </c>
      <c r="Y2344" s="381">
        <v>37800</v>
      </c>
      <c r="Z2344" s="381">
        <v>43200</v>
      </c>
      <c r="AA2344" s="381">
        <v>48600</v>
      </c>
      <c r="AB2344" s="381">
        <v>54000</v>
      </c>
      <c r="AC2344" s="381">
        <v>58350</v>
      </c>
      <c r="AD2344" s="381">
        <v>62650</v>
      </c>
      <c r="AE2344" s="381">
        <v>67000</v>
      </c>
      <c r="AF2344" s="381">
        <v>71300</v>
      </c>
      <c r="AG2344" s="381">
        <v>9999</v>
      </c>
      <c r="AH2344" s="381" t="s">
        <v>1334</v>
      </c>
      <c r="AI2344" s="381" t="s">
        <v>7867</v>
      </c>
      <c r="AJ2344" s="381">
        <v>0</v>
      </c>
    </row>
    <row r="2345" spans="1:36">
      <c r="A2345" s="381" t="s">
        <v>560</v>
      </c>
      <c r="B2345" s="381" t="s">
        <v>8113</v>
      </c>
      <c r="C2345" s="381">
        <v>27</v>
      </c>
      <c r="D2345" s="381">
        <v>25</v>
      </c>
      <c r="E2345" s="381" t="s">
        <v>1155</v>
      </c>
      <c r="F2345" s="381" t="s">
        <v>1154</v>
      </c>
      <c r="G2345" s="381" t="s">
        <v>8112</v>
      </c>
      <c r="H2345" s="381">
        <v>90400</v>
      </c>
      <c r="I2345" s="381">
        <v>31650</v>
      </c>
      <c r="J2345" s="381">
        <v>36200</v>
      </c>
      <c r="K2345" s="381">
        <v>40700</v>
      </c>
      <c r="L2345" s="381">
        <v>45200</v>
      </c>
      <c r="M2345" s="381">
        <v>48850</v>
      </c>
      <c r="N2345" s="381">
        <v>52450</v>
      </c>
      <c r="O2345" s="381">
        <v>56050</v>
      </c>
      <c r="P2345" s="381">
        <v>59700</v>
      </c>
      <c r="Q2345" s="381">
        <v>19000</v>
      </c>
      <c r="R2345" s="381">
        <v>21700</v>
      </c>
      <c r="S2345" s="381">
        <v>24400</v>
      </c>
      <c r="T2345" s="381">
        <v>27100</v>
      </c>
      <c r="U2345" s="381">
        <v>29300</v>
      </c>
      <c r="V2345" s="381">
        <v>32960</v>
      </c>
      <c r="W2345" s="381">
        <v>37140</v>
      </c>
      <c r="X2345" s="381">
        <v>41320</v>
      </c>
      <c r="Y2345" s="381">
        <v>47600</v>
      </c>
      <c r="Z2345" s="381">
        <v>54400</v>
      </c>
      <c r="AA2345" s="381">
        <v>61200</v>
      </c>
      <c r="AB2345" s="381">
        <v>68000</v>
      </c>
      <c r="AC2345" s="381">
        <v>73450</v>
      </c>
      <c r="AD2345" s="381">
        <v>78900</v>
      </c>
      <c r="AE2345" s="381">
        <v>84350</v>
      </c>
      <c r="AF2345" s="381">
        <v>89800</v>
      </c>
      <c r="AG2345" s="381">
        <v>5120</v>
      </c>
      <c r="AH2345" s="381" t="s">
        <v>8112</v>
      </c>
      <c r="AI2345" s="381" t="s">
        <v>7867</v>
      </c>
      <c r="AJ2345" s="381">
        <v>1</v>
      </c>
    </row>
    <row r="2346" spans="1:36">
      <c r="A2346" s="381" t="s">
        <v>560</v>
      </c>
      <c r="B2346" s="381" t="s">
        <v>8111</v>
      </c>
      <c r="C2346" s="381">
        <v>27</v>
      </c>
      <c r="D2346" s="381">
        <v>27</v>
      </c>
      <c r="E2346" s="381" t="s">
        <v>5443</v>
      </c>
      <c r="F2346" s="381" t="s">
        <v>5442</v>
      </c>
      <c r="G2346" s="381" t="s">
        <v>1540</v>
      </c>
      <c r="H2346" s="381">
        <v>75200</v>
      </c>
      <c r="I2346" s="381">
        <v>27550</v>
      </c>
      <c r="J2346" s="381">
        <v>31450</v>
      </c>
      <c r="K2346" s="381">
        <v>35400</v>
      </c>
      <c r="L2346" s="381">
        <v>39300</v>
      </c>
      <c r="M2346" s="381">
        <v>42450</v>
      </c>
      <c r="N2346" s="381">
        <v>45600</v>
      </c>
      <c r="O2346" s="381">
        <v>48750</v>
      </c>
      <c r="P2346" s="381">
        <v>51900</v>
      </c>
      <c r="Q2346" s="381">
        <v>16550</v>
      </c>
      <c r="R2346" s="381">
        <v>18900</v>
      </c>
      <c r="S2346" s="381">
        <v>21250</v>
      </c>
      <c r="T2346" s="381">
        <v>24600</v>
      </c>
      <c r="U2346" s="381">
        <v>28780</v>
      </c>
      <c r="V2346" s="381">
        <v>32960</v>
      </c>
      <c r="W2346" s="381">
        <v>37140</v>
      </c>
      <c r="X2346" s="381">
        <v>41320</v>
      </c>
      <c r="Y2346" s="381">
        <v>44050</v>
      </c>
      <c r="Z2346" s="381">
        <v>50350</v>
      </c>
      <c r="AA2346" s="381">
        <v>56650</v>
      </c>
      <c r="AB2346" s="381">
        <v>62900</v>
      </c>
      <c r="AC2346" s="381">
        <v>67950</v>
      </c>
      <c r="AD2346" s="381">
        <v>73000</v>
      </c>
      <c r="AE2346" s="381">
        <v>78000</v>
      </c>
      <c r="AF2346" s="381">
        <v>83050</v>
      </c>
      <c r="AG2346" s="381">
        <v>2520</v>
      </c>
      <c r="AH2346" s="381" t="s">
        <v>1540</v>
      </c>
      <c r="AI2346" s="381" t="s">
        <v>7867</v>
      </c>
      <c r="AJ2346" s="381">
        <v>1</v>
      </c>
    </row>
    <row r="2347" spans="1:36">
      <c r="A2347" s="381" t="s">
        <v>560</v>
      </c>
      <c r="B2347" s="381" t="s">
        <v>8110</v>
      </c>
      <c r="C2347" s="381">
        <v>27</v>
      </c>
      <c r="D2347" s="381">
        <v>29</v>
      </c>
      <c r="E2347" s="381" t="s">
        <v>8109</v>
      </c>
      <c r="F2347" s="381" t="s">
        <v>8108</v>
      </c>
      <c r="G2347" s="381" t="s">
        <v>8107</v>
      </c>
      <c r="H2347" s="381">
        <v>55600</v>
      </c>
      <c r="I2347" s="381">
        <v>22900</v>
      </c>
      <c r="J2347" s="381">
        <v>26150</v>
      </c>
      <c r="K2347" s="381">
        <v>29400</v>
      </c>
      <c r="L2347" s="381">
        <v>32650</v>
      </c>
      <c r="M2347" s="381">
        <v>35300</v>
      </c>
      <c r="N2347" s="381">
        <v>37900</v>
      </c>
      <c r="O2347" s="381">
        <v>40500</v>
      </c>
      <c r="P2347" s="381">
        <v>43100</v>
      </c>
      <c r="Q2347" s="381">
        <v>13750</v>
      </c>
      <c r="R2347" s="381">
        <v>16240</v>
      </c>
      <c r="S2347" s="381">
        <v>20420</v>
      </c>
      <c r="T2347" s="381">
        <v>24600</v>
      </c>
      <c r="U2347" s="381">
        <v>28780</v>
      </c>
      <c r="V2347" s="381">
        <v>32960</v>
      </c>
      <c r="W2347" s="381">
        <v>37140</v>
      </c>
      <c r="X2347" s="381">
        <v>41320</v>
      </c>
      <c r="Y2347" s="381">
        <v>36600</v>
      </c>
      <c r="Z2347" s="381">
        <v>41800</v>
      </c>
      <c r="AA2347" s="381">
        <v>47050</v>
      </c>
      <c r="AB2347" s="381">
        <v>52250</v>
      </c>
      <c r="AC2347" s="381">
        <v>56450</v>
      </c>
      <c r="AD2347" s="381">
        <v>60650</v>
      </c>
      <c r="AE2347" s="381">
        <v>64800</v>
      </c>
      <c r="AF2347" s="381">
        <v>69000</v>
      </c>
      <c r="AG2347" s="381">
        <v>9999</v>
      </c>
      <c r="AH2347" s="381" t="s">
        <v>8107</v>
      </c>
      <c r="AI2347" s="381" t="s">
        <v>7867</v>
      </c>
      <c r="AJ2347" s="381">
        <v>0</v>
      </c>
    </row>
    <row r="2348" spans="1:36">
      <c r="A2348" s="381" t="s">
        <v>560</v>
      </c>
      <c r="B2348" s="381" t="s">
        <v>8106</v>
      </c>
      <c r="C2348" s="381">
        <v>27</v>
      </c>
      <c r="D2348" s="381">
        <v>31</v>
      </c>
      <c r="E2348" s="381" t="s">
        <v>8105</v>
      </c>
      <c r="F2348" s="381" t="s">
        <v>8104</v>
      </c>
      <c r="G2348" s="381" t="s">
        <v>8103</v>
      </c>
      <c r="H2348" s="381">
        <v>65400</v>
      </c>
      <c r="I2348" s="381">
        <v>22900</v>
      </c>
      <c r="J2348" s="381">
        <v>26200</v>
      </c>
      <c r="K2348" s="381">
        <v>29450</v>
      </c>
      <c r="L2348" s="381">
        <v>32700</v>
      </c>
      <c r="M2348" s="381">
        <v>35350</v>
      </c>
      <c r="N2348" s="381">
        <v>37950</v>
      </c>
      <c r="O2348" s="381">
        <v>40550</v>
      </c>
      <c r="P2348" s="381">
        <v>43200</v>
      </c>
      <c r="Q2348" s="381">
        <v>13750</v>
      </c>
      <c r="R2348" s="381">
        <v>16240</v>
      </c>
      <c r="S2348" s="381">
        <v>20420</v>
      </c>
      <c r="T2348" s="381">
        <v>24600</v>
      </c>
      <c r="U2348" s="381">
        <v>28780</v>
      </c>
      <c r="V2348" s="381">
        <v>32960</v>
      </c>
      <c r="W2348" s="381">
        <v>37140</v>
      </c>
      <c r="X2348" s="381">
        <v>41320</v>
      </c>
      <c r="Y2348" s="381">
        <v>36650</v>
      </c>
      <c r="Z2348" s="381">
        <v>41850</v>
      </c>
      <c r="AA2348" s="381">
        <v>47100</v>
      </c>
      <c r="AB2348" s="381">
        <v>52300</v>
      </c>
      <c r="AC2348" s="381">
        <v>56500</v>
      </c>
      <c r="AD2348" s="381">
        <v>60700</v>
      </c>
      <c r="AE2348" s="381">
        <v>64900</v>
      </c>
      <c r="AF2348" s="381">
        <v>69050</v>
      </c>
      <c r="AG2348" s="381">
        <v>9999</v>
      </c>
      <c r="AH2348" s="381" t="s">
        <v>8103</v>
      </c>
      <c r="AI2348" s="381" t="s">
        <v>7867</v>
      </c>
      <c r="AJ2348" s="381">
        <v>0</v>
      </c>
    </row>
    <row r="2349" spans="1:36">
      <c r="A2349" s="381" t="s">
        <v>560</v>
      </c>
      <c r="B2349" s="381" t="s">
        <v>8102</v>
      </c>
      <c r="C2349" s="381">
        <v>27</v>
      </c>
      <c r="D2349" s="381">
        <v>33</v>
      </c>
      <c r="E2349" s="381" t="s">
        <v>8101</v>
      </c>
      <c r="F2349" s="381" t="s">
        <v>8100</v>
      </c>
      <c r="G2349" s="381" t="s">
        <v>8099</v>
      </c>
      <c r="H2349" s="381">
        <v>57100</v>
      </c>
      <c r="I2349" s="381">
        <v>22900</v>
      </c>
      <c r="J2349" s="381">
        <v>26150</v>
      </c>
      <c r="K2349" s="381">
        <v>29400</v>
      </c>
      <c r="L2349" s="381">
        <v>32650</v>
      </c>
      <c r="M2349" s="381">
        <v>35300</v>
      </c>
      <c r="N2349" s="381">
        <v>37900</v>
      </c>
      <c r="O2349" s="381">
        <v>40500</v>
      </c>
      <c r="P2349" s="381">
        <v>43100</v>
      </c>
      <c r="Q2349" s="381">
        <v>13750</v>
      </c>
      <c r="R2349" s="381">
        <v>16240</v>
      </c>
      <c r="S2349" s="381">
        <v>20420</v>
      </c>
      <c r="T2349" s="381">
        <v>24600</v>
      </c>
      <c r="U2349" s="381">
        <v>28780</v>
      </c>
      <c r="V2349" s="381">
        <v>32960</v>
      </c>
      <c r="W2349" s="381">
        <v>37140</v>
      </c>
      <c r="X2349" s="381">
        <v>41320</v>
      </c>
      <c r="Y2349" s="381">
        <v>36600</v>
      </c>
      <c r="Z2349" s="381">
        <v>41800</v>
      </c>
      <c r="AA2349" s="381">
        <v>47050</v>
      </c>
      <c r="AB2349" s="381">
        <v>52250</v>
      </c>
      <c r="AC2349" s="381">
        <v>56450</v>
      </c>
      <c r="AD2349" s="381">
        <v>60650</v>
      </c>
      <c r="AE2349" s="381">
        <v>64800</v>
      </c>
      <c r="AF2349" s="381">
        <v>69000</v>
      </c>
      <c r="AG2349" s="381">
        <v>9999</v>
      </c>
      <c r="AH2349" s="381" t="s">
        <v>8099</v>
      </c>
      <c r="AI2349" s="381" t="s">
        <v>7867</v>
      </c>
      <c r="AJ2349" s="381">
        <v>0</v>
      </c>
    </row>
    <row r="2350" spans="1:36">
      <c r="A2350" s="381" t="s">
        <v>560</v>
      </c>
      <c r="B2350" s="381" t="s">
        <v>8098</v>
      </c>
      <c r="C2350" s="381">
        <v>27</v>
      </c>
      <c r="D2350" s="381">
        <v>35</v>
      </c>
      <c r="E2350" s="381" t="s">
        <v>8097</v>
      </c>
      <c r="F2350" s="381" t="s">
        <v>8096</v>
      </c>
      <c r="G2350" s="381" t="s">
        <v>8095</v>
      </c>
      <c r="H2350" s="381">
        <v>62500</v>
      </c>
      <c r="I2350" s="381">
        <v>22900</v>
      </c>
      <c r="J2350" s="381">
        <v>26150</v>
      </c>
      <c r="K2350" s="381">
        <v>29400</v>
      </c>
      <c r="L2350" s="381">
        <v>32650</v>
      </c>
      <c r="M2350" s="381">
        <v>35300</v>
      </c>
      <c r="N2350" s="381">
        <v>37900</v>
      </c>
      <c r="O2350" s="381">
        <v>40500</v>
      </c>
      <c r="P2350" s="381">
        <v>43100</v>
      </c>
      <c r="Q2350" s="381">
        <v>13750</v>
      </c>
      <c r="R2350" s="381">
        <v>16240</v>
      </c>
      <c r="S2350" s="381">
        <v>20420</v>
      </c>
      <c r="T2350" s="381">
        <v>24600</v>
      </c>
      <c r="U2350" s="381">
        <v>28780</v>
      </c>
      <c r="V2350" s="381">
        <v>32960</v>
      </c>
      <c r="W2350" s="381">
        <v>37140</v>
      </c>
      <c r="X2350" s="381">
        <v>41320</v>
      </c>
      <c r="Y2350" s="381">
        <v>36600</v>
      </c>
      <c r="Z2350" s="381">
        <v>41800</v>
      </c>
      <c r="AA2350" s="381">
        <v>47050</v>
      </c>
      <c r="AB2350" s="381">
        <v>52250</v>
      </c>
      <c r="AC2350" s="381">
        <v>56450</v>
      </c>
      <c r="AD2350" s="381">
        <v>60650</v>
      </c>
      <c r="AE2350" s="381">
        <v>64800</v>
      </c>
      <c r="AF2350" s="381">
        <v>69000</v>
      </c>
      <c r="AG2350" s="381">
        <v>9999</v>
      </c>
      <c r="AH2350" s="381" t="s">
        <v>8095</v>
      </c>
      <c r="AI2350" s="381" t="s">
        <v>7867</v>
      </c>
      <c r="AJ2350" s="381">
        <v>0</v>
      </c>
    </row>
    <row r="2351" spans="1:36">
      <c r="A2351" s="381" t="s">
        <v>560</v>
      </c>
      <c r="B2351" s="381" t="s">
        <v>8094</v>
      </c>
      <c r="C2351" s="381">
        <v>27</v>
      </c>
      <c r="D2351" s="381">
        <v>37</v>
      </c>
      <c r="E2351" s="381" t="s">
        <v>1155</v>
      </c>
      <c r="F2351" s="381" t="s">
        <v>1154</v>
      </c>
      <c r="G2351" s="381" t="s">
        <v>6961</v>
      </c>
      <c r="H2351" s="381">
        <v>90400</v>
      </c>
      <c r="I2351" s="381">
        <v>31650</v>
      </c>
      <c r="J2351" s="381">
        <v>36200</v>
      </c>
      <c r="K2351" s="381">
        <v>40700</v>
      </c>
      <c r="L2351" s="381">
        <v>45200</v>
      </c>
      <c r="M2351" s="381">
        <v>48850</v>
      </c>
      <c r="N2351" s="381">
        <v>52450</v>
      </c>
      <c r="O2351" s="381">
        <v>56050</v>
      </c>
      <c r="P2351" s="381">
        <v>59700</v>
      </c>
      <c r="Q2351" s="381">
        <v>19000</v>
      </c>
      <c r="R2351" s="381">
        <v>21700</v>
      </c>
      <c r="S2351" s="381">
        <v>24400</v>
      </c>
      <c r="T2351" s="381">
        <v>27100</v>
      </c>
      <c r="U2351" s="381">
        <v>29300</v>
      </c>
      <c r="V2351" s="381">
        <v>32960</v>
      </c>
      <c r="W2351" s="381">
        <v>37140</v>
      </c>
      <c r="X2351" s="381">
        <v>41320</v>
      </c>
      <c r="Y2351" s="381">
        <v>47600</v>
      </c>
      <c r="Z2351" s="381">
        <v>54400</v>
      </c>
      <c r="AA2351" s="381">
        <v>61200</v>
      </c>
      <c r="AB2351" s="381">
        <v>68000</v>
      </c>
      <c r="AC2351" s="381">
        <v>73450</v>
      </c>
      <c r="AD2351" s="381">
        <v>78900</v>
      </c>
      <c r="AE2351" s="381">
        <v>84350</v>
      </c>
      <c r="AF2351" s="381">
        <v>89800</v>
      </c>
      <c r="AG2351" s="381">
        <v>5120</v>
      </c>
      <c r="AH2351" s="381" t="s">
        <v>6961</v>
      </c>
      <c r="AI2351" s="381" t="s">
        <v>7867</v>
      </c>
      <c r="AJ2351" s="381">
        <v>1</v>
      </c>
    </row>
    <row r="2352" spans="1:36">
      <c r="A2352" s="381" t="s">
        <v>560</v>
      </c>
      <c r="B2352" s="381" t="s">
        <v>8093</v>
      </c>
      <c r="C2352" s="381">
        <v>27</v>
      </c>
      <c r="D2352" s="381">
        <v>39</v>
      </c>
      <c r="E2352" s="381" t="s">
        <v>7972</v>
      </c>
      <c r="F2352" s="381" t="s">
        <v>7971</v>
      </c>
      <c r="G2352" s="381" t="s">
        <v>1314</v>
      </c>
      <c r="H2352" s="381">
        <v>88600</v>
      </c>
      <c r="I2352" s="381">
        <v>31050</v>
      </c>
      <c r="J2352" s="381">
        <v>35450</v>
      </c>
      <c r="K2352" s="381">
        <v>39900</v>
      </c>
      <c r="L2352" s="381">
        <v>44300</v>
      </c>
      <c r="M2352" s="381">
        <v>47850</v>
      </c>
      <c r="N2352" s="381">
        <v>51400</v>
      </c>
      <c r="O2352" s="381">
        <v>54950</v>
      </c>
      <c r="P2352" s="381">
        <v>58500</v>
      </c>
      <c r="Q2352" s="381">
        <v>18650</v>
      </c>
      <c r="R2352" s="381">
        <v>21300</v>
      </c>
      <c r="S2352" s="381">
        <v>23950</v>
      </c>
      <c r="T2352" s="381">
        <v>26600</v>
      </c>
      <c r="U2352" s="381">
        <v>28780</v>
      </c>
      <c r="V2352" s="381">
        <v>32960</v>
      </c>
      <c r="W2352" s="381">
        <v>37140</v>
      </c>
      <c r="X2352" s="381">
        <v>41320</v>
      </c>
      <c r="Y2352" s="381">
        <v>47600</v>
      </c>
      <c r="Z2352" s="381">
        <v>54400</v>
      </c>
      <c r="AA2352" s="381">
        <v>61200</v>
      </c>
      <c r="AB2352" s="381">
        <v>68000</v>
      </c>
      <c r="AC2352" s="381">
        <v>73450</v>
      </c>
      <c r="AD2352" s="381">
        <v>78900</v>
      </c>
      <c r="AE2352" s="381">
        <v>84350</v>
      </c>
      <c r="AF2352" s="381">
        <v>89800</v>
      </c>
      <c r="AG2352" s="381">
        <v>9999</v>
      </c>
      <c r="AH2352" s="381" t="s">
        <v>1314</v>
      </c>
      <c r="AI2352" s="381" t="s">
        <v>7867</v>
      </c>
      <c r="AJ2352" s="381">
        <v>1</v>
      </c>
    </row>
    <row r="2353" spans="1:36">
      <c r="A2353" s="381" t="s">
        <v>560</v>
      </c>
      <c r="B2353" s="381" t="s">
        <v>8092</v>
      </c>
      <c r="C2353" s="381">
        <v>27</v>
      </c>
      <c r="D2353" s="381">
        <v>41</v>
      </c>
      <c r="E2353" s="381" t="s">
        <v>8091</v>
      </c>
      <c r="F2353" s="381" t="s">
        <v>8090</v>
      </c>
      <c r="G2353" s="381" t="s">
        <v>1306</v>
      </c>
      <c r="H2353" s="381">
        <v>68800</v>
      </c>
      <c r="I2353" s="381">
        <v>24100</v>
      </c>
      <c r="J2353" s="381">
        <v>27550</v>
      </c>
      <c r="K2353" s="381">
        <v>31000</v>
      </c>
      <c r="L2353" s="381">
        <v>34400</v>
      </c>
      <c r="M2353" s="381">
        <v>37200</v>
      </c>
      <c r="N2353" s="381">
        <v>39950</v>
      </c>
      <c r="O2353" s="381">
        <v>42700</v>
      </c>
      <c r="P2353" s="381">
        <v>45450</v>
      </c>
      <c r="Q2353" s="381">
        <v>14500</v>
      </c>
      <c r="R2353" s="381">
        <v>16550</v>
      </c>
      <c r="S2353" s="381">
        <v>20420</v>
      </c>
      <c r="T2353" s="381">
        <v>24600</v>
      </c>
      <c r="U2353" s="381">
        <v>28780</v>
      </c>
      <c r="V2353" s="381">
        <v>32960</v>
      </c>
      <c r="W2353" s="381">
        <v>37140</v>
      </c>
      <c r="X2353" s="381">
        <v>41320</v>
      </c>
      <c r="Y2353" s="381">
        <v>38550</v>
      </c>
      <c r="Z2353" s="381">
        <v>44050</v>
      </c>
      <c r="AA2353" s="381">
        <v>49550</v>
      </c>
      <c r="AB2353" s="381">
        <v>55050</v>
      </c>
      <c r="AC2353" s="381">
        <v>59500</v>
      </c>
      <c r="AD2353" s="381">
        <v>63900</v>
      </c>
      <c r="AE2353" s="381">
        <v>68300</v>
      </c>
      <c r="AF2353" s="381">
        <v>72700</v>
      </c>
      <c r="AG2353" s="381">
        <v>9999</v>
      </c>
      <c r="AH2353" s="381" t="s">
        <v>1306</v>
      </c>
      <c r="AI2353" s="381" t="s">
        <v>7867</v>
      </c>
      <c r="AJ2353" s="381">
        <v>0</v>
      </c>
    </row>
    <row r="2354" spans="1:36">
      <c r="A2354" s="381" t="s">
        <v>560</v>
      </c>
      <c r="B2354" s="381" t="s">
        <v>8089</v>
      </c>
      <c r="C2354" s="381">
        <v>27</v>
      </c>
      <c r="D2354" s="381">
        <v>43</v>
      </c>
      <c r="E2354" s="381" t="s">
        <v>8088</v>
      </c>
      <c r="F2354" s="381" t="s">
        <v>8087</v>
      </c>
      <c r="G2354" s="381" t="s">
        <v>8086</v>
      </c>
      <c r="H2354" s="381">
        <v>59400</v>
      </c>
      <c r="I2354" s="381">
        <v>22900</v>
      </c>
      <c r="J2354" s="381">
        <v>26150</v>
      </c>
      <c r="K2354" s="381">
        <v>29400</v>
      </c>
      <c r="L2354" s="381">
        <v>32650</v>
      </c>
      <c r="M2354" s="381">
        <v>35300</v>
      </c>
      <c r="N2354" s="381">
        <v>37900</v>
      </c>
      <c r="O2354" s="381">
        <v>40500</v>
      </c>
      <c r="P2354" s="381">
        <v>43100</v>
      </c>
      <c r="Q2354" s="381">
        <v>13750</v>
      </c>
      <c r="R2354" s="381">
        <v>16240</v>
      </c>
      <c r="S2354" s="381">
        <v>20420</v>
      </c>
      <c r="T2354" s="381">
        <v>24600</v>
      </c>
      <c r="U2354" s="381">
        <v>28780</v>
      </c>
      <c r="V2354" s="381">
        <v>32960</v>
      </c>
      <c r="W2354" s="381">
        <v>37140</v>
      </c>
      <c r="X2354" s="381">
        <v>41320</v>
      </c>
      <c r="Y2354" s="381">
        <v>36600</v>
      </c>
      <c r="Z2354" s="381">
        <v>41800</v>
      </c>
      <c r="AA2354" s="381">
        <v>47050</v>
      </c>
      <c r="AB2354" s="381">
        <v>52250</v>
      </c>
      <c r="AC2354" s="381">
        <v>56450</v>
      </c>
      <c r="AD2354" s="381">
        <v>60650</v>
      </c>
      <c r="AE2354" s="381">
        <v>64800</v>
      </c>
      <c r="AF2354" s="381">
        <v>69000</v>
      </c>
      <c r="AG2354" s="381">
        <v>9999</v>
      </c>
      <c r="AH2354" s="381" t="s">
        <v>8086</v>
      </c>
      <c r="AI2354" s="381" t="s">
        <v>7867</v>
      </c>
      <c r="AJ2354" s="381">
        <v>0</v>
      </c>
    </row>
    <row r="2355" spans="1:36">
      <c r="A2355" s="381" t="s">
        <v>560</v>
      </c>
      <c r="B2355" s="381" t="s">
        <v>8085</v>
      </c>
      <c r="C2355" s="381">
        <v>27</v>
      </c>
      <c r="D2355" s="381">
        <v>45</v>
      </c>
      <c r="E2355" s="381" t="s">
        <v>8084</v>
      </c>
      <c r="F2355" s="381" t="s">
        <v>8083</v>
      </c>
      <c r="G2355" s="381" t="s">
        <v>6937</v>
      </c>
      <c r="H2355" s="381">
        <v>68100</v>
      </c>
      <c r="I2355" s="381">
        <v>23850</v>
      </c>
      <c r="J2355" s="381">
        <v>27250</v>
      </c>
      <c r="K2355" s="381">
        <v>30650</v>
      </c>
      <c r="L2355" s="381">
        <v>34050</v>
      </c>
      <c r="M2355" s="381">
        <v>36800</v>
      </c>
      <c r="N2355" s="381">
        <v>39500</v>
      </c>
      <c r="O2355" s="381">
        <v>42250</v>
      </c>
      <c r="P2355" s="381">
        <v>44950</v>
      </c>
      <c r="Q2355" s="381">
        <v>14350</v>
      </c>
      <c r="R2355" s="381">
        <v>16400</v>
      </c>
      <c r="S2355" s="381">
        <v>20420</v>
      </c>
      <c r="T2355" s="381">
        <v>24600</v>
      </c>
      <c r="U2355" s="381">
        <v>28780</v>
      </c>
      <c r="V2355" s="381">
        <v>32960</v>
      </c>
      <c r="W2355" s="381">
        <v>37140</v>
      </c>
      <c r="X2355" s="381">
        <v>41320</v>
      </c>
      <c r="Y2355" s="381">
        <v>38150</v>
      </c>
      <c r="Z2355" s="381">
        <v>43600</v>
      </c>
      <c r="AA2355" s="381">
        <v>49050</v>
      </c>
      <c r="AB2355" s="381">
        <v>54500</v>
      </c>
      <c r="AC2355" s="381">
        <v>58900</v>
      </c>
      <c r="AD2355" s="381">
        <v>63250</v>
      </c>
      <c r="AE2355" s="381">
        <v>67600</v>
      </c>
      <c r="AF2355" s="381">
        <v>71950</v>
      </c>
      <c r="AG2355" s="381">
        <v>9999</v>
      </c>
      <c r="AH2355" s="381" t="s">
        <v>6937</v>
      </c>
      <c r="AI2355" s="381" t="s">
        <v>7867</v>
      </c>
      <c r="AJ2355" s="381">
        <v>1</v>
      </c>
    </row>
    <row r="2356" spans="1:36">
      <c r="A2356" s="381" t="s">
        <v>560</v>
      </c>
      <c r="B2356" s="381" t="s">
        <v>8082</v>
      </c>
      <c r="C2356" s="381">
        <v>27</v>
      </c>
      <c r="D2356" s="381">
        <v>47</v>
      </c>
      <c r="E2356" s="381" t="s">
        <v>8081</v>
      </c>
      <c r="F2356" s="381" t="s">
        <v>8080</v>
      </c>
      <c r="G2356" s="381" t="s">
        <v>8079</v>
      </c>
      <c r="H2356" s="381">
        <v>60800</v>
      </c>
      <c r="I2356" s="381">
        <v>22900</v>
      </c>
      <c r="J2356" s="381">
        <v>26150</v>
      </c>
      <c r="K2356" s="381">
        <v>29400</v>
      </c>
      <c r="L2356" s="381">
        <v>32650</v>
      </c>
      <c r="M2356" s="381">
        <v>35300</v>
      </c>
      <c r="N2356" s="381">
        <v>37900</v>
      </c>
      <c r="O2356" s="381">
        <v>40500</v>
      </c>
      <c r="P2356" s="381">
        <v>43100</v>
      </c>
      <c r="Q2356" s="381">
        <v>13750</v>
      </c>
      <c r="R2356" s="381">
        <v>16240</v>
      </c>
      <c r="S2356" s="381">
        <v>20420</v>
      </c>
      <c r="T2356" s="381">
        <v>24600</v>
      </c>
      <c r="U2356" s="381">
        <v>28780</v>
      </c>
      <c r="V2356" s="381">
        <v>32960</v>
      </c>
      <c r="W2356" s="381">
        <v>37140</v>
      </c>
      <c r="X2356" s="381">
        <v>41320</v>
      </c>
      <c r="Y2356" s="381">
        <v>36600</v>
      </c>
      <c r="Z2356" s="381">
        <v>41800</v>
      </c>
      <c r="AA2356" s="381">
        <v>47050</v>
      </c>
      <c r="AB2356" s="381">
        <v>52250</v>
      </c>
      <c r="AC2356" s="381">
        <v>56450</v>
      </c>
      <c r="AD2356" s="381">
        <v>60650</v>
      </c>
      <c r="AE2356" s="381">
        <v>64800</v>
      </c>
      <c r="AF2356" s="381">
        <v>69000</v>
      </c>
      <c r="AG2356" s="381">
        <v>9999</v>
      </c>
      <c r="AH2356" s="381" t="s">
        <v>8079</v>
      </c>
      <c r="AI2356" s="381" t="s">
        <v>7867</v>
      </c>
      <c r="AJ2356" s="381">
        <v>0</v>
      </c>
    </row>
    <row r="2357" spans="1:36">
      <c r="A2357" s="381" t="s">
        <v>560</v>
      </c>
      <c r="B2357" s="381" t="s">
        <v>8078</v>
      </c>
      <c r="C2357" s="381">
        <v>27</v>
      </c>
      <c r="D2357" s="381">
        <v>49</v>
      </c>
      <c r="E2357" s="381" t="s">
        <v>8077</v>
      </c>
      <c r="F2357" s="381" t="s">
        <v>8076</v>
      </c>
      <c r="G2357" s="381" t="s">
        <v>8075</v>
      </c>
      <c r="H2357" s="381">
        <v>75500</v>
      </c>
      <c r="I2357" s="381">
        <v>26450</v>
      </c>
      <c r="J2357" s="381">
        <v>30200</v>
      </c>
      <c r="K2357" s="381">
        <v>34000</v>
      </c>
      <c r="L2357" s="381">
        <v>37750</v>
      </c>
      <c r="M2357" s="381">
        <v>40800</v>
      </c>
      <c r="N2357" s="381">
        <v>43800</v>
      </c>
      <c r="O2357" s="381">
        <v>46850</v>
      </c>
      <c r="P2357" s="381">
        <v>49850</v>
      </c>
      <c r="Q2357" s="381">
        <v>15900</v>
      </c>
      <c r="R2357" s="381">
        <v>18150</v>
      </c>
      <c r="S2357" s="381">
        <v>20420</v>
      </c>
      <c r="T2357" s="381">
        <v>24600</v>
      </c>
      <c r="U2357" s="381">
        <v>28780</v>
      </c>
      <c r="V2357" s="381">
        <v>32960</v>
      </c>
      <c r="W2357" s="381">
        <v>37140</v>
      </c>
      <c r="X2357" s="381">
        <v>41320</v>
      </c>
      <c r="Y2357" s="381">
        <v>42300</v>
      </c>
      <c r="Z2357" s="381">
        <v>48350</v>
      </c>
      <c r="AA2357" s="381">
        <v>54400</v>
      </c>
      <c r="AB2357" s="381">
        <v>60400</v>
      </c>
      <c r="AC2357" s="381">
        <v>65250</v>
      </c>
      <c r="AD2357" s="381">
        <v>70100</v>
      </c>
      <c r="AE2357" s="381">
        <v>74900</v>
      </c>
      <c r="AF2357" s="381">
        <v>79750</v>
      </c>
      <c r="AG2357" s="381">
        <v>9999</v>
      </c>
      <c r="AH2357" s="381" t="s">
        <v>8075</v>
      </c>
      <c r="AI2357" s="381" t="s">
        <v>7867</v>
      </c>
      <c r="AJ2357" s="381">
        <v>0</v>
      </c>
    </row>
    <row r="2358" spans="1:36">
      <c r="A2358" s="381" t="s">
        <v>560</v>
      </c>
      <c r="B2358" s="381" t="s">
        <v>8074</v>
      </c>
      <c r="C2358" s="381">
        <v>27</v>
      </c>
      <c r="D2358" s="381">
        <v>51</v>
      </c>
      <c r="E2358" s="381" t="s">
        <v>8073</v>
      </c>
      <c r="F2358" s="381" t="s">
        <v>8072</v>
      </c>
      <c r="G2358" s="381" t="s">
        <v>1282</v>
      </c>
      <c r="H2358" s="381">
        <v>62500</v>
      </c>
      <c r="I2358" s="381">
        <v>22900</v>
      </c>
      <c r="J2358" s="381">
        <v>26150</v>
      </c>
      <c r="K2358" s="381">
        <v>29400</v>
      </c>
      <c r="L2358" s="381">
        <v>32650</v>
      </c>
      <c r="M2358" s="381">
        <v>35300</v>
      </c>
      <c r="N2358" s="381">
        <v>37900</v>
      </c>
      <c r="O2358" s="381">
        <v>40500</v>
      </c>
      <c r="P2358" s="381">
        <v>43100</v>
      </c>
      <c r="Q2358" s="381">
        <v>13750</v>
      </c>
      <c r="R2358" s="381">
        <v>16240</v>
      </c>
      <c r="S2358" s="381">
        <v>20420</v>
      </c>
      <c r="T2358" s="381">
        <v>24600</v>
      </c>
      <c r="U2358" s="381">
        <v>28780</v>
      </c>
      <c r="V2358" s="381">
        <v>32960</v>
      </c>
      <c r="W2358" s="381">
        <v>37140</v>
      </c>
      <c r="X2358" s="381">
        <v>41320</v>
      </c>
      <c r="Y2358" s="381">
        <v>36600</v>
      </c>
      <c r="Z2358" s="381">
        <v>41800</v>
      </c>
      <c r="AA2358" s="381">
        <v>47050</v>
      </c>
      <c r="AB2358" s="381">
        <v>52250</v>
      </c>
      <c r="AC2358" s="381">
        <v>56450</v>
      </c>
      <c r="AD2358" s="381">
        <v>60650</v>
      </c>
      <c r="AE2358" s="381">
        <v>64800</v>
      </c>
      <c r="AF2358" s="381">
        <v>69000</v>
      </c>
      <c r="AG2358" s="381">
        <v>9999</v>
      </c>
      <c r="AH2358" s="381" t="s">
        <v>1282</v>
      </c>
      <c r="AI2358" s="381" t="s">
        <v>7867</v>
      </c>
      <c r="AJ2358" s="381">
        <v>0</v>
      </c>
    </row>
    <row r="2359" spans="1:36">
      <c r="A2359" s="381" t="s">
        <v>560</v>
      </c>
      <c r="B2359" s="381" t="s">
        <v>8071</v>
      </c>
      <c r="C2359" s="381">
        <v>27</v>
      </c>
      <c r="D2359" s="381">
        <v>53</v>
      </c>
      <c r="E2359" s="381" t="s">
        <v>1155</v>
      </c>
      <c r="F2359" s="381" t="s">
        <v>1154</v>
      </c>
      <c r="G2359" s="381" t="s">
        <v>8070</v>
      </c>
      <c r="H2359" s="381">
        <v>90400</v>
      </c>
      <c r="I2359" s="381">
        <v>31650</v>
      </c>
      <c r="J2359" s="381">
        <v>36200</v>
      </c>
      <c r="K2359" s="381">
        <v>40700</v>
      </c>
      <c r="L2359" s="381">
        <v>45200</v>
      </c>
      <c r="M2359" s="381">
        <v>48850</v>
      </c>
      <c r="N2359" s="381">
        <v>52450</v>
      </c>
      <c r="O2359" s="381">
        <v>56050</v>
      </c>
      <c r="P2359" s="381">
        <v>59700</v>
      </c>
      <c r="Q2359" s="381">
        <v>19000</v>
      </c>
      <c r="R2359" s="381">
        <v>21700</v>
      </c>
      <c r="S2359" s="381">
        <v>24400</v>
      </c>
      <c r="T2359" s="381">
        <v>27100</v>
      </c>
      <c r="U2359" s="381">
        <v>29300</v>
      </c>
      <c r="V2359" s="381">
        <v>32960</v>
      </c>
      <c r="W2359" s="381">
        <v>37140</v>
      </c>
      <c r="X2359" s="381">
        <v>41320</v>
      </c>
      <c r="Y2359" s="381">
        <v>47600</v>
      </c>
      <c r="Z2359" s="381">
        <v>54400</v>
      </c>
      <c r="AA2359" s="381">
        <v>61200</v>
      </c>
      <c r="AB2359" s="381">
        <v>68000</v>
      </c>
      <c r="AC2359" s="381">
        <v>73450</v>
      </c>
      <c r="AD2359" s="381">
        <v>78900</v>
      </c>
      <c r="AE2359" s="381">
        <v>84350</v>
      </c>
      <c r="AF2359" s="381">
        <v>89800</v>
      </c>
      <c r="AG2359" s="381">
        <v>5120</v>
      </c>
      <c r="AH2359" s="381" t="s">
        <v>8070</v>
      </c>
      <c r="AI2359" s="381" t="s">
        <v>7867</v>
      </c>
      <c r="AJ2359" s="381">
        <v>1</v>
      </c>
    </row>
    <row r="2360" spans="1:36">
      <c r="A2360" s="381" t="s">
        <v>560</v>
      </c>
      <c r="B2360" s="381" t="s">
        <v>8069</v>
      </c>
      <c r="C2360" s="381">
        <v>27</v>
      </c>
      <c r="D2360" s="381">
        <v>55</v>
      </c>
      <c r="E2360" s="381" t="s">
        <v>1244</v>
      </c>
      <c r="F2360" s="381" t="s">
        <v>1243</v>
      </c>
      <c r="G2360" s="381" t="s">
        <v>3266</v>
      </c>
      <c r="H2360" s="381">
        <v>72000</v>
      </c>
      <c r="I2360" s="381">
        <v>25200</v>
      </c>
      <c r="J2360" s="381">
        <v>28800</v>
      </c>
      <c r="K2360" s="381">
        <v>32400</v>
      </c>
      <c r="L2360" s="381">
        <v>36000</v>
      </c>
      <c r="M2360" s="381">
        <v>38900</v>
      </c>
      <c r="N2360" s="381">
        <v>41800</v>
      </c>
      <c r="O2360" s="381">
        <v>44650</v>
      </c>
      <c r="P2360" s="381">
        <v>47550</v>
      </c>
      <c r="Q2360" s="381">
        <v>15150</v>
      </c>
      <c r="R2360" s="381">
        <v>17300</v>
      </c>
      <c r="S2360" s="381">
        <v>20420</v>
      </c>
      <c r="T2360" s="381">
        <v>24600</v>
      </c>
      <c r="U2360" s="381">
        <v>28780</v>
      </c>
      <c r="V2360" s="381">
        <v>32960</v>
      </c>
      <c r="W2360" s="381">
        <v>37140</v>
      </c>
      <c r="X2360" s="381">
        <v>41320</v>
      </c>
      <c r="Y2360" s="381">
        <v>40350</v>
      </c>
      <c r="Z2360" s="381">
        <v>46100</v>
      </c>
      <c r="AA2360" s="381">
        <v>51850</v>
      </c>
      <c r="AB2360" s="381">
        <v>57600</v>
      </c>
      <c r="AC2360" s="381">
        <v>62250</v>
      </c>
      <c r="AD2360" s="381">
        <v>66850</v>
      </c>
      <c r="AE2360" s="381">
        <v>71450</v>
      </c>
      <c r="AF2360" s="381">
        <v>76050</v>
      </c>
      <c r="AG2360" s="381">
        <v>3870</v>
      </c>
      <c r="AH2360" s="381" t="s">
        <v>3266</v>
      </c>
      <c r="AI2360" s="381" t="s">
        <v>7867</v>
      </c>
      <c r="AJ2360" s="381">
        <v>1</v>
      </c>
    </row>
    <row r="2361" spans="1:36">
      <c r="A2361" s="381" t="s">
        <v>560</v>
      </c>
      <c r="B2361" s="381" t="s">
        <v>8068</v>
      </c>
      <c r="C2361" s="381">
        <v>27</v>
      </c>
      <c r="D2361" s="381">
        <v>57</v>
      </c>
      <c r="E2361" s="381" t="s">
        <v>8067</v>
      </c>
      <c r="F2361" s="381" t="s">
        <v>8066</v>
      </c>
      <c r="G2361" s="381" t="s">
        <v>8065</v>
      </c>
      <c r="H2361" s="381">
        <v>58900</v>
      </c>
      <c r="I2361" s="381">
        <v>22900</v>
      </c>
      <c r="J2361" s="381">
        <v>26150</v>
      </c>
      <c r="K2361" s="381">
        <v>29400</v>
      </c>
      <c r="L2361" s="381">
        <v>32650</v>
      </c>
      <c r="M2361" s="381">
        <v>35300</v>
      </c>
      <c r="N2361" s="381">
        <v>37900</v>
      </c>
      <c r="O2361" s="381">
        <v>40500</v>
      </c>
      <c r="P2361" s="381">
        <v>43100</v>
      </c>
      <c r="Q2361" s="381">
        <v>13750</v>
      </c>
      <c r="R2361" s="381">
        <v>16240</v>
      </c>
      <c r="S2361" s="381">
        <v>20420</v>
      </c>
      <c r="T2361" s="381">
        <v>24600</v>
      </c>
      <c r="U2361" s="381">
        <v>28780</v>
      </c>
      <c r="V2361" s="381">
        <v>32960</v>
      </c>
      <c r="W2361" s="381">
        <v>37140</v>
      </c>
      <c r="X2361" s="381">
        <v>41320</v>
      </c>
      <c r="Y2361" s="381">
        <v>36600</v>
      </c>
      <c r="Z2361" s="381">
        <v>41800</v>
      </c>
      <c r="AA2361" s="381">
        <v>47050</v>
      </c>
      <c r="AB2361" s="381">
        <v>52250</v>
      </c>
      <c r="AC2361" s="381">
        <v>56450</v>
      </c>
      <c r="AD2361" s="381">
        <v>60650</v>
      </c>
      <c r="AE2361" s="381">
        <v>64800</v>
      </c>
      <c r="AF2361" s="381">
        <v>69000</v>
      </c>
      <c r="AG2361" s="381">
        <v>9999</v>
      </c>
      <c r="AH2361" s="381" t="s">
        <v>8065</v>
      </c>
      <c r="AI2361" s="381" t="s">
        <v>7867</v>
      </c>
      <c r="AJ2361" s="381">
        <v>0</v>
      </c>
    </row>
    <row r="2362" spans="1:36">
      <c r="A2362" s="381" t="s">
        <v>560</v>
      </c>
      <c r="B2362" s="381" t="s">
        <v>8064</v>
      </c>
      <c r="C2362" s="381">
        <v>27</v>
      </c>
      <c r="D2362" s="381">
        <v>59</v>
      </c>
      <c r="E2362" s="381" t="s">
        <v>1155</v>
      </c>
      <c r="F2362" s="381" t="s">
        <v>1154</v>
      </c>
      <c r="G2362" s="381" t="s">
        <v>8063</v>
      </c>
      <c r="H2362" s="381">
        <v>90400</v>
      </c>
      <c r="I2362" s="381">
        <v>31650</v>
      </c>
      <c r="J2362" s="381">
        <v>36200</v>
      </c>
      <c r="K2362" s="381">
        <v>40700</v>
      </c>
      <c r="L2362" s="381">
        <v>45200</v>
      </c>
      <c r="M2362" s="381">
        <v>48850</v>
      </c>
      <c r="N2362" s="381">
        <v>52450</v>
      </c>
      <c r="O2362" s="381">
        <v>56050</v>
      </c>
      <c r="P2362" s="381">
        <v>59700</v>
      </c>
      <c r="Q2362" s="381">
        <v>19000</v>
      </c>
      <c r="R2362" s="381">
        <v>21700</v>
      </c>
      <c r="S2362" s="381">
        <v>24400</v>
      </c>
      <c r="T2362" s="381">
        <v>27100</v>
      </c>
      <c r="U2362" s="381">
        <v>29300</v>
      </c>
      <c r="V2362" s="381">
        <v>32960</v>
      </c>
      <c r="W2362" s="381">
        <v>37140</v>
      </c>
      <c r="X2362" s="381">
        <v>41320</v>
      </c>
      <c r="Y2362" s="381">
        <v>47600</v>
      </c>
      <c r="Z2362" s="381">
        <v>54400</v>
      </c>
      <c r="AA2362" s="381">
        <v>61200</v>
      </c>
      <c r="AB2362" s="381">
        <v>68000</v>
      </c>
      <c r="AC2362" s="381">
        <v>73450</v>
      </c>
      <c r="AD2362" s="381">
        <v>78900</v>
      </c>
      <c r="AE2362" s="381">
        <v>84350</v>
      </c>
      <c r="AF2362" s="381">
        <v>89800</v>
      </c>
      <c r="AG2362" s="381">
        <v>5120</v>
      </c>
      <c r="AH2362" s="381" t="s">
        <v>8063</v>
      </c>
      <c r="AI2362" s="381" t="s">
        <v>7867</v>
      </c>
      <c r="AJ2362" s="381">
        <v>1</v>
      </c>
    </row>
    <row r="2363" spans="1:36">
      <c r="A2363" s="381" t="s">
        <v>560</v>
      </c>
      <c r="B2363" s="381" t="s">
        <v>8062</v>
      </c>
      <c r="C2363" s="381">
        <v>27</v>
      </c>
      <c r="D2363" s="381">
        <v>61</v>
      </c>
      <c r="E2363" s="381" t="s">
        <v>8061</v>
      </c>
      <c r="F2363" s="381" t="s">
        <v>8060</v>
      </c>
      <c r="G2363" s="381" t="s">
        <v>8059</v>
      </c>
      <c r="H2363" s="381">
        <v>58500</v>
      </c>
      <c r="I2363" s="381">
        <v>22900</v>
      </c>
      <c r="J2363" s="381">
        <v>26150</v>
      </c>
      <c r="K2363" s="381">
        <v>29400</v>
      </c>
      <c r="L2363" s="381">
        <v>32650</v>
      </c>
      <c r="M2363" s="381">
        <v>35300</v>
      </c>
      <c r="N2363" s="381">
        <v>37900</v>
      </c>
      <c r="O2363" s="381">
        <v>40500</v>
      </c>
      <c r="P2363" s="381">
        <v>43100</v>
      </c>
      <c r="Q2363" s="381">
        <v>13750</v>
      </c>
      <c r="R2363" s="381">
        <v>16240</v>
      </c>
      <c r="S2363" s="381">
        <v>20420</v>
      </c>
      <c r="T2363" s="381">
        <v>24600</v>
      </c>
      <c r="U2363" s="381">
        <v>28780</v>
      </c>
      <c r="V2363" s="381">
        <v>32960</v>
      </c>
      <c r="W2363" s="381">
        <v>37140</v>
      </c>
      <c r="X2363" s="381">
        <v>41320</v>
      </c>
      <c r="Y2363" s="381">
        <v>36600</v>
      </c>
      <c r="Z2363" s="381">
        <v>41800</v>
      </c>
      <c r="AA2363" s="381">
        <v>47050</v>
      </c>
      <c r="AB2363" s="381">
        <v>52250</v>
      </c>
      <c r="AC2363" s="381">
        <v>56450</v>
      </c>
      <c r="AD2363" s="381">
        <v>60650</v>
      </c>
      <c r="AE2363" s="381">
        <v>64800</v>
      </c>
      <c r="AF2363" s="381">
        <v>69000</v>
      </c>
      <c r="AG2363" s="381">
        <v>9999</v>
      </c>
      <c r="AH2363" s="381" t="s">
        <v>8059</v>
      </c>
      <c r="AI2363" s="381" t="s">
        <v>7867</v>
      </c>
      <c r="AJ2363" s="381">
        <v>0</v>
      </c>
    </row>
    <row r="2364" spans="1:36">
      <c r="A2364" s="381" t="s">
        <v>560</v>
      </c>
      <c r="B2364" s="381" t="s">
        <v>8058</v>
      </c>
      <c r="C2364" s="381">
        <v>27</v>
      </c>
      <c r="D2364" s="381">
        <v>63</v>
      </c>
      <c r="E2364" s="381" t="s">
        <v>8057</v>
      </c>
      <c r="F2364" s="381" t="s">
        <v>8056</v>
      </c>
      <c r="G2364" s="381" t="s">
        <v>1262</v>
      </c>
      <c r="H2364" s="381">
        <v>66200</v>
      </c>
      <c r="I2364" s="381">
        <v>23200</v>
      </c>
      <c r="J2364" s="381">
        <v>26500</v>
      </c>
      <c r="K2364" s="381">
        <v>29800</v>
      </c>
      <c r="L2364" s="381">
        <v>33100</v>
      </c>
      <c r="M2364" s="381">
        <v>35750</v>
      </c>
      <c r="N2364" s="381">
        <v>38400</v>
      </c>
      <c r="O2364" s="381">
        <v>41050</v>
      </c>
      <c r="P2364" s="381">
        <v>43700</v>
      </c>
      <c r="Q2364" s="381">
        <v>13900</v>
      </c>
      <c r="R2364" s="381">
        <v>16240</v>
      </c>
      <c r="S2364" s="381">
        <v>20420</v>
      </c>
      <c r="T2364" s="381">
        <v>24600</v>
      </c>
      <c r="U2364" s="381">
        <v>28780</v>
      </c>
      <c r="V2364" s="381">
        <v>32960</v>
      </c>
      <c r="W2364" s="381">
        <v>37140</v>
      </c>
      <c r="X2364" s="381">
        <v>41320</v>
      </c>
      <c r="Y2364" s="381">
        <v>37100</v>
      </c>
      <c r="Z2364" s="381">
        <v>42400</v>
      </c>
      <c r="AA2364" s="381">
        <v>47700</v>
      </c>
      <c r="AB2364" s="381">
        <v>52950</v>
      </c>
      <c r="AC2364" s="381">
        <v>57200</v>
      </c>
      <c r="AD2364" s="381">
        <v>61450</v>
      </c>
      <c r="AE2364" s="381">
        <v>65700</v>
      </c>
      <c r="AF2364" s="381">
        <v>69900</v>
      </c>
      <c r="AG2364" s="381">
        <v>9999</v>
      </c>
      <c r="AH2364" s="381" t="s">
        <v>1262</v>
      </c>
      <c r="AI2364" s="381" t="s">
        <v>7867</v>
      </c>
      <c r="AJ2364" s="381">
        <v>0</v>
      </c>
    </row>
    <row r="2365" spans="1:36">
      <c r="A2365" s="381" t="s">
        <v>560</v>
      </c>
      <c r="B2365" s="381" t="s">
        <v>8055</v>
      </c>
      <c r="C2365" s="381">
        <v>27</v>
      </c>
      <c r="D2365" s="381">
        <v>65</v>
      </c>
      <c r="E2365" s="381" t="s">
        <v>8054</v>
      </c>
      <c r="F2365" s="381" t="s">
        <v>8053</v>
      </c>
      <c r="G2365" s="381" t="s">
        <v>8052</v>
      </c>
      <c r="H2365" s="381">
        <v>56500</v>
      </c>
      <c r="I2365" s="381">
        <v>22900</v>
      </c>
      <c r="J2365" s="381">
        <v>26150</v>
      </c>
      <c r="K2365" s="381">
        <v>29400</v>
      </c>
      <c r="L2365" s="381">
        <v>32650</v>
      </c>
      <c r="M2365" s="381">
        <v>35300</v>
      </c>
      <c r="N2365" s="381">
        <v>37900</v>
      </c>
      <c r="O2365" s="381">
        <v>40500</v>
      </c>
      <c r="P2365" s="381">
        <v>43100</v>
      </c>
      <c r="Q2365" s="381">
        <v>13750</v>
      </c>
      <c r="R2365" s="381">
        <v>16240</v>
      </c>
      <c r="S2365" s="381">
        <v>20420</v>
      </c>
      <c r="T2365" s="381">
        <v>24600</v>
      </c>
      <c r="U2365" s="381">
        <v>28780</v>
      </c>
      <c r="V2365" s="381">
        <v>32960</v>
      </c>
      <c r="W2365" s="381">
        <v>37140</v>
      </c>
      <c r="X2365" s="381">
        <v>41320</v>
      </c>
      <c r="Y2365" s="381">
        <v>36600</v>
      </c>
      <c r="Z2365" s="381">
        <v>41800</v>
      </c>
      <c r="AA2365" s="381">
        <v>47050</v>
      </c>
      <c r="AB2365" s="381">
        <v>52250</v>
      </c>
      <c r="AC2365" s="381">
        <v>56450</v>
      </c>
      <c r="AD2365" s="381">
        <v>60650</v>
      </c>
      <c r="AE2365" s="381">
        <v>64800</v>
      </c>
      <c r="AF2365" s="381">
        <v>69000</v>
      </c>
      <c r="AG2365" s="381">
        <v>9999</v>
      </c>
      <c r="AH2365" s="381" t="s">
        <v>8052</v>
      </c>
      <c r="AI2365" s="381" t="s">
        <v>7867</v>
      </c>
      <c r="AJ2365" s="381">
        <v>0</v>
      </c>
    </row>
    <row r="2366" spans="1:36">
      <c r="A2366" s="381" t="s">
        <v>560</v>
      </c>
      <c r="B2366" s="381" t="s">
        <v>8051</v>
      </c>
      <c r="C2366" s="381">
        <v>27</v>
      </c>
      <c r="D2366" s="381">
        <v>67</v>
      </c>
      <c r="E2366" s="381" t="s">
        <v>8050</v>
      </c>
      <c r="F2366" s="381" t="s">
        <v>8049</v>
      </c>
      <c r="G2366" s="381" t="s">
        <v>8048</v>
      </c>
      <c r="H2366" s="381">
        <v>66600</v>
      </c>
      <c r="I2366" s="381">
        <v>23350</v>
      </c>
      <c r="J2366" s="381">
        <v>26650</v>
      </c>
      <c r="K2366" s="381">
        <v>30000</v>
      </c>
      <c r="L2366" s="381">
        <v>33300</v>
      </c>
      <c r="M2366" s="381">
        <v>36000</v>
      </c>
      <c r="N2366" s="381">
        <v>38650</v>
      </c>
      <c r="O2366" s="381">
        <v>41300</v>
      </c>
      <c r="P2366" s="381">
        <v>44000</v>
      </c>
      <c r="Q2366" s="381">
        <v>14000</v>
      </c>
      <c r="R2366" s="381">
        <v>16240</v>
      </c>
      <c r="S2366" s="381">
        <v>20420</v>
      </c>
      <c r="T2366" s="381">
        <v>24600</v>
      </c>
      <c r="U2366" s="381">
        <v>28780</v>
      </c>
      <c r="V2366" s="381">
        <v>32960</v>
      </c>
      <c r="W2366" s="381">
        <v>37140</v>
      </c>
      <c r="X2366" s="381">
        <v>41320</v>
      </c>
      <c r="Y2366" s="381">
        <v>37350</v>
      </c>
      <c r="Z2366" s="381">
        <v>42650</v>
      </c>
      <c r="AA2366" s="381">
        <v>48000</v>
      </c>
      <c r="AB2366" s="381">
        <v>53300</v>
      </c>
      <c r="AC2366" s="381">
        <v>57600</v>
      </c>
      <c r="AD2366" s="381">
        <v>61850</v>
      </c>
      <c r="AE2366" s="381">
        <v>66100</v>
      </c>
      <c r="AF2366" s="381">
        <v>70400</v>
      </c>
      <c r="AG2366" s="381">
        <v>9999</v>
      </c>
      <c r="AH2366" s="381" t="s">
        <v>8048</v>
      </c>
      <c r="AI2366" s="381" t="s">
        <v>7867</v>
      </c>
      <c r="AJ2366" s="381">
        <v>0</v>
      </c>
    </row>
    <row r="2367" spans="1:36">
      <c r="A2367" s="381" t="s">
        <v>560</v>
      </c>
      <c r="B2367" s="381" t="s">
        <v>8047</v>
      </c>
      <c r="C2367" s="381">
        <v>27</v>
      </c>
      <c r="D2367" s="381">
        <v>69</v>
      </c>
      <c r="E2367" s="381" t="s">
        <v>8046</v>
      </c>
      <c r="F2367" s="381" t="s">
        <v>8045</v>
      </c>
      <c r="G2367" s="381" t="s">
        <v>8044</v>
      </c>
      <c r="H2367" s="381">
        <v>68900</v>
      </c>
      <c r="I2367" s="381">
        <v>24150</v>
      </c>
      <c r="J2367" s="381">
        <v>27600</v>
      </c>
      <c r="K2367" s="381">
        <v>31050</v>
      </c>
      <c r="L2367" s="381">
        <v>34450</v>
      </c>
      <c r="M2367" s="381">
        <v>37250</v>
      </c>
      <c r="N2367" s="381">
        <v>40000</v>
      </c>
      <c r="O2367" s="381">
        <v>42750</v>
      </c>
      <c r="P2367" s="381">
        <v>45500</v>
      </c>
      <c r="Q2367" s="381">
        <v>14500</v>
      </c>
      <c r="R2367" s="381">
        <v>16550</v>
      </c>
      <c r="S2367" s="381">
        <v>20420</v>
      </c>
      <c r="T2367" s="381">
        <v>24600</v>
      </c>
      <c r="U2367" s="381">
        <v>28780</v>
      </c>
      <c r="V2367" s="381">
        <v>32960</v>
      </c>
      <c r="W2367" s="381">
        <v>37140</v>
      </c>
      <c r="X2367" s="381">
        <v>41320</v>
      </c>
      <c r="Y2367" s="381">
        <v>38600</v>
      </c>
      <c r="Z2367" s="381">
        <v>44100</v>
      </c>
      <c r="AA2367" s="381">
        <v>49600</v>
      </c>
      <c r="AB2367" s="381">
        <v>55100</v>
      </c>
      <c r="AC2367" s="381">
        <v>59550</v>
      </c>
      <c r="AD2367" s="381">
        <v>63950</v>
      </c>
      <c r="AE2367" s="381">
        <v>68350</v>
      </c>
      <c r="AF2367" s="381">
        <v>72750</v>
      </c>
      <c r="AG2367" s="381">
        <v>9999</v>
      </c>
      <c r="AH2367" s="381" t="s">
        <v>8044</v>
      </c>
      <c r="AI2367" s="381" t="s">
        <v>7867</v>
      </c>
      <c r="AJ2367" s="381">
        <v>0</v>
      </c>
    </row>
    <row r="2368" spans="1:36">
      <c r="A2368" s="381" t="s">
        <v>560</v>
      </c>
      <c r="B2368" s="381" t="s">
        <v>8043</v>
      </c>
      <c r="C2368" s="381">
        <v>27</v>
      </c>
      <c r="D2368" s="381">
        <v>71</v>
      </c>
      <c r="E2368" s="381" t="s">
        <v>8042</v>
      </c>
      <c r="F2368" s="381" t="s">
        <v>8041</v>
      </c>
      <c r="G2368" s="381" t="s">
        <v>8040</v>
      </c>
      <c r="H2368" s="381">
        <v>60200</v>
      </c>
      <c r="I2368" s="381">
        <v>22900</v>
      </c>
      <c r="J2368" s="381">
        <v>26150</v>
      </c>
      <c r="K2368" s="381">
        <v>29400</v>
      </c>
      <c r="L2368" s="381">
        <v>32650</v>
      </c>
      <c r="M2368" s="381">
        <v>35300</v>
      </c>
      <c r="N2368" s="381">
        <v>37900</v>
      </c>
      <c r="O2368" s="381">
        <v>40500</v>
      </c>
      <c r="P2368" s="381">
        <v>43100</v>
      </c>
      <c r="Q2368" s="381">
        <v>13750</v>
      </c>
      <c r="R2368" s="381">
        <v>16240</v>
      </c>
      <c r="S2368" s="381">
        <v>20420</v>
      </c>
      <c r="T2368" s="381">
        <v>24600</v>
      </c>
      <c r="U2368" s="381">
        <v>28780</v>
      </c>
      <c r="V2368" s="381">
        <v>32960</v>
      </c>
      <c r="W2368" s="381">
        <v>37140</v>
      </c>
      <c r="X2368" s="381">
        <v>41320</v>
      </c>
      <c r="Y2368" s="381">
        <v>36600</v>
      </c>
      <c r="Z2368" s="381">
        <v>41800</v>
      </c>
      <c r="AA2368" s="381">
        <v>47050</v>
      </c>
      <c r="AB2368" s="381">
        <v>52250</v>
      </c>
      <c r="AC2368" s="381">
        <v>56450</v>
      </c>
      <c r="AD2368" s="381">
        <v>60650</v>
      </c>
      <c r="AE2368" s="381">
        <v>64800</v>
      </c>
      <c r="AF2368" s="381">
        <v>69000</v>
      </c>
      <c r="AG2368" s="381">
        <v>9999</v>
      </c>
      <c r="AH2368" s="381" t="s">
        <v>8040</v>
      </c>
      <c r="AI2368" s="381" t="s">
        <v>7867</v>
      </c>
      <c r="AJ2368" s="381">
        <v>0</v>
      </c>
    </row>
    <row r="2369" spans="1:36">
      <c r="A2369" s="381" t="s">
        <v>560</v>
      </c>
      <c r="B2369" s="381" t="s">
        <v>8039</v>
      </c>
      <c r="C2369" s="381">
        <v>27</v>
      </c>
      <c r="D2369" s="381">
        <v>73</v>
      </c>
      <c r="E2369" s="381" t="s">
        <v>8038</v>
      </c>
      <c r="F2369" s="381" t="s">
        <v>8037</v>
      </c>
      <c r="G2369" s="381" t="s">
        <v>8036</v>
      </c>
      <c r="H2369" s="381">
        <v>63400</v>
      </c>
      <c r="I2369" s="381">
        <v>22900</v>
      </c>
      <c r="J2369" s="381">
        <v>26150</v>
      </c>
      <c r="K2369" s="381">
        <v>29400</v>
      </c>
      <c r="L2369" s="381">
        <v>32650</v>
      </c>
      <c r="M2369" s="381">
        <v>35300</v>
      </c>
      <c r="N2369" s="381">
        <v>37900</v>
      </c>
      <c r="O2369" s="381">
        <v>40500</v>
      </c>
      <c r="P2369" s="381">
        <v>43100</v>
      </c>
      <c r="Q2369" s="381">
        <v>13750</v>
      </c>
      <c r="R2369" s="381">
        <v>16240</v>
      </c>
      <c r="S2369" s="381">
        <v>20420</v>
      </c>
      <c r="T2369" s="381">
        <v>24600</v>
      </c>
      <c r="U2369" s="381">
        <v>28780</v>
      </c>
      <c r="V2369" s="381">
        <v>32960</v>
      </c>
      <c r="W2369" s="381">
        <v>37140</v>
      </c>
      <c r="X2369" s="381">
        <v>41320</v>
      </c>
      <c r="Y2369" s="381">
        <v>36600</v>
      </c>
      <c r="Z2369" s="381">
        <v>41800</v>
      </c>
      <c r="AA2369" s="381">
        <v>47050</v>
      </c>
      <c r="AB2369" s="381">
        <v>52250</v>
      </c>
      <c r="AC2369" s="381">
        <v>56450</v>
      </c>
      <c r="AD2369" s="381">
        <v>60650</v>
      </c>
      <c r="AE2369" s="381">
        <v>64800</v>
      </c>
      <c r="AF2369" s="381">
        <v>69000</v>
      </c>
      <c r="AG2369" s="381">
        <v>9999</v>
      </c>
      <c r="AH2369" s="381" t="s">
        <v>8036</v>
      </c>
      <c r="AI2369" s="381" t="s">
        <v>7867</v>
      </c>
      <c r="AJ2369" s="381">
        <v>0</v>
      </c>
    </row>
    <row r="2370" spans="1:36">
      <c r="A2370" s="381" t="s">
        <v>560</v>
      </c>
      <c r="B2370" s="381" t="s">
        <v>8035</v>
      </c>
      <c r="C2370" s="381">
        <v>27</v>
      </c>
      <c r="D2370" s="381">
        <v>75</v>
      </c>
      <c r="E2370" s="381" t="s">
        <v>8034</v>
      </c>
      <c r="F2370" s="381" t="s">
        <v>8033</v>
      </c>
      <c r="G2370" s="381" t="s">
        <v>3803</v>
      </c>
      <c r="H2370" s="381">
        <v>64900</v>
      </c>
      <c r="I2370" s="381">
        <v>22900</v>
      </c>
      <c r="J2370" s="381">
        <v>26150</v>
      </c>
      <c r="K2370" s="381">
        <v>29400</v>
      </c>
      <c r="L2370" s="381">
        <v>32650</v>
      </c>
      <c r="M2370" s="381">
        <v>35300</v>
      </c>
      <c r="N2370" s="381">
        <v>37900</v>
      </c>
      <c r="O2370" s="381">
        <v>40500</v>
      </c>
      <c r="P2370" s="381">
        <v>43100</v>
      </c>
      <c r="Q2370" s="381">
        <v>13750</v>
      </c>
      <c r="R2370" s="381">
        <v>16240</v>
      </c>
      <c r="S2370" s="381">
        <v>20420</v>
      </c>
      <c r="T2370" s="381">
        <v>24600</v>
      </c>
      <c r="U2370" s="381">
        <v>28780</v>
      </c>
      <c r="V2370" s="381">
        <v>32960</v>
      </c>
      <c r="W2370" s="381">
        <v>37140</v>
      </c>
      <c r="X2370" s="381">
        <v>41320</v>
      </c>
      <c r="Y2370" s="381">
        <v>36600</v>
      </c>
      <c r="Z2370" s="381">
        <v>41800</v>
      </c>
      <c r="AA2370" s="381">
        <v>47050</v>
      </c>
      <c r="AB2370" s="381">
        <v>52250</v>
      </c>
      <c r="AC2370" s="381">
        <v>56450</v>
      </c>
      <c r="AD2370" s="381">
        <v>60650</v>
      </c>
      <c r="AE2370" s="381">
        <v>64800</v>
      </c>
      <c r="AF2370" s="381">
        <v>69000</v>
      </c>
      <c r="AG2370" s="381">
        <v>9999</v>
      </c>
      <c r="AH2370" s="381" t="s">
        <v>3803</v>
      </c>
      <c r="AI2370" s="381" t="s">
        <v>7867</v>
      </c>
      <c r="AJ2370" s="381">
        <v>0</v>
      </c>
    </row>
    <row r="2371" spans="1:36">
      <c r="A2371" s="381" t="s">
        <v>560</v>
      </c>
      <c r="B2371" s="381" t="s">
        <v>8032</v>
      </c>
      <c r="C2371" s="381">
        <v>27</v>
      </c>
      <c r="D2371" s="381">
        <v>77</v>
      </c>
      <c r="E2371" s="381" t="s">
        <v>8031</v>
      </c>
      <c r="F2371" s="381" t="s">
        <v>8030</v>
      </c>
      <c r="G2371" s="381" t="s">
        <v>8029</v>
      </c>
      <c r="H2371" s="381">
        <v>55400</v>
      </c>
      <c r="I2371" s="381">
        <v>22900</v>
      </c>
      <c r="J2371" s="381">
        <v>26150</v>
      </c>
      <c r="K2371" s="381">
        <v>29400</v>
      </c>
      <c r="L2371" s="381">
        <v>32650</v>
      </c>
      <c r="M2371" s="381">
        <v>35300</v>
      </c>
      <c r="N2371" s="381">
        <v>37900</v>
      </c>
      <c r="O2371" s="381">
        <v>40500</v>
      </c>
      <c r="P2371" s="381">
        <v>43100</v>
      </c>
      <c r="Q2371" s="381">
        <v>13750</v>
      </c>
      <c r="R2371" s="381">
        <v>16240</v>
      </c>
      <c r="S2371" s="381">
        <v>20420</v>
      </c>
      <c r="T2371" s="381">
        <v>24600</v>
      </c>
      <c r="U2371" s="381">
        <v>28780</v>
      </c>
      <c r="V2371" s="381">
        <v>32960</v>
      </c>
      <c r="W2371" s="381">
        <v>37140</v>
      </c>
      <c r="X2371" s="381">
        <v>41320</v>
      </c>
      <c r="Y2371" s="381">
        <v>36600</v>
      </c>
      <c r="Z2371" s="381">
        <v>41800</v>
      </c>
      <c r="AA2371" s="381">
        <v>47050</v>
      </c>
      <c r="AB2371" s="381">
        <v>52250</v>
      </c>
      <c r="AC2371" s="381">
        <v>56450</v>
      </c>
      <c r="AD2371" s="381">
        <v>60650</v>
      </c>
      <c r="AE2371" s="381">
        <v>64800</v>
      </c>
      <c r="AF2371" s="381">
        <v>69000</v>
      </c>
      <c r="AG2371" s="381">
        <v>9999</v>
      </c>
      <c r="AH2371" s="381" t="s">
        <v>8029</v>
      </c>
      <c r="AI2371" s="381" t="s">
        <v>7867</v>
      </c>
      <c r="AJ2371" s="381">
        <v>0</v>
      </c>
    </row>
    <row r="2372" spans="1:36">
      <c r="A2372" s="381" t="s">
        <v>560</v>
      </c>
      <c r="B2372" s="381" t="s">
        <v>8028</v>
      </c>
      <c r="C2372" s="381">
        <v>27</v>
      </c>
      <c r="D2372" s="381">
        <v>79</v>
      </c>
      <c r="E2372" s="381" t="s">
        <v>8027</v>
      </c>
      <c r="F2372" s="381" t="s">
        <v>8026</v>
      </c>
      <c r="G2372" s="381" t="s">
        <v>8025</v>
      </c>
      <c r="H2372" s="381">
        <v>73300</v>
      </c>
      <c r="I2372" s="381">
        <v>25700</v>
      </c>
      <c r="J2372" s="381">
        <v>29350</v>
      </c>
      <c r="K2372" s="381">
        <v>33000</v>
      </c>
      <c r="L2372" s="381">
        <v>36650</v>
      </c>
      <c r="M2372" s="381">
        <v>39600</v>
      </c>
      <c r="N2372" s="381">
        <v>42550</v>
      </c>
      <c r="O2372" s="381">
        <v>45450</v>
      </c>
      <c r="P2372" s="381">
        <v>48400</v>
      </c>
      <c r="Q2372" s="381">
        <v>15400</v>
      </c>
      <c r="R2372" s="381">
        <v>17600</v>
      </c>
      <c r="S2372" s="381">
        <v>20420</v>
      </c>
      <c r="T2372" s="381">
        <v>24600</v>
      </c>
      <c r="U2372" s="381">
        <v>28780</v>
      </c>
      <c r="V2372" s="381">
        <v>32960</v>
      </c>
      <c r="W2372" s="381">
        <v>37140</v>
      </c>
      <c r="X2372" s="381">
        <v>41320</v>
      </c>
      <c r="Y2372" s="381">
        <v>41100</v>
      </c>
      <c r="Z2372" s="381">
        <v>46950</v>
      </c>
      <c r="AA2372" s="381">
        <v>52800</v>
      </c>
      <c r="AB2372" s="381">
        <v>58650</v>
      </c>
      <c r="AC2372" s="381">
        <v>63350</v>
      </c>
      <c r="AD2372" s="381">
        <v>68050</v>
      </c>
      <c r="AE2372" s="381">
        <v>72750</v>
      </c>
      <c r="AF2372" s="381">
        <v>77450</v>
      </c>
      <c r="AG2372" s="381">
        <v>9999</v>
      </c>
      <c r="AH2372" s="381" t="s">
        <v>8025</v>
      </c>
      <c r="AI2372" s="381" t="s">
        <v>7867</v>
      </c>
      <c r="AJ2372" s="381">
        <v>1</v>
      </c>
    </row>
    <row r="2373" spans="1:36">
      <c r="A2373" s="381" t="s">
        <v>560</v>
      </c>
      <c r="B2373" s="381" t="s">
        <v>8024</v>
      </c>
      <c r="C2373" s="381">
        <v>27</v>
      </c>
      <c r="D2373" s="381">
        <v>81</v>
      </c>
      <c r="E2373" s="381" t="s">
        <v>8023</v>
      </c>
      <c r="F2373" s="381" t="s">
        <v>8022</v>
      </c>
      <c r="G2373" s="381" t="s">
        <v>1042</v>
      </c>
      <c r="H2373" s="381">
        <v>65700</v>
      </c>
      <c r="I2373" s="381">
        <v>23000</v>
      </c>
      <c r="J2373" s="381">
        <v>26300</v>
      </c>
      <c r="K2373" s="381">
        <v>29600</v>
      </c>
      <c r="L2373" s="381">
        <v>32850</v>
      </c>
      <c r="M2373" s="381">
        <v>35500</v>
      </c>
      <c r="N2373" s="381">
        <v>38150</v>
      </c>
      <c r="O2373" s="381">
        <v>40750</v>
      </c>
      <c r="P2373" s="381">
        <v>43400</v>
      </c>
      <c r="Q2373" s="381">
        <v>13800</v>
      </c>
      <c r="R2373" s="381">
        <v>16240</v>
      </c>
      <c r="S2373" s="381">
        <v>20420</v>
      </c>
      <c r="T2373" s="381">
        <v>24600</v>
      </c>
      <c r="U2373" s="381">
        <v>28780</v>
      </c>
      <c r="V2373" s="381">
        <v>32960</v>
      </c>
      <c r="W2373" s="381">
        <v>37140</v>
      </c>
      <c r="X2373" s="381">
        <v>41320</v>
      </c>
      <c r="Y2373" s="381">
        <v>36800</v>
      </c>
      <c r="Z2373" s="381">
        <v>42050</v>
      </c>
      <c r="AA2373" s="381">
        <v>47300</v>
      </c>
      <c r="AB2373" s="381">
        <v>52550</v>
      </c>
      <c r="AC2373" s="381">
        <v>56800</v>
      </c>
      <c r="AD2373" s="381">
        <v>61000</v>
      </c>
      <c r="AE2373" s="381">
        <v>65200</v>
      </c>
      <c r="AF2373" s="381">
        <v>69400</v>
      </c>
      <c r="AG2373" s="381">
        <v>9999</v>
      </c>
      <c r="AH2373" s="381" t="s">
        <v>1042</v>
      </c>
      <c r="AI2373" s="381" t="s">
        <v>7867</v>
      </c>
      <c r="AJ2373" s="381">
        <v>0</v>
      </c>
    </row>
    <row r="2374" spans="1:36">
      <c r="A2374" s="381" t="s">
        <v>560</v>
      </c>
      <c r="B2374" s="381" t="s">
        <v>8021</v>
      </c>
      <c r="C2374" s="381">
        <v>27</v>
      </c>
      <c r="D2374" s="381">
        <v>83</v>
      </c>
      <c r="E2374" s="381" t="s">
        <v>8020</v>
      </c>
      <c r="F2374" s="381" t="s">
        <v>8019</v>
      </c>
      <c r="G2374" s="381" t="s">
        <v>6678</v>
      </c>
      <c r="H2374" s="381">
        <v>73100</v>
      </c>
      <c r="I2374" s="381">
        <v>25600</v>
      </c>
      <c r="J2374" s="381">
        <v>29250</v>
      </c>
      <c r="K2374" s="381">
        <v>32900</v>
      </c>
      <c r="L2374" s="381">
        <v>36550</v>
      </c>
      <c r="M2374" s="381">
        <v>39500</v>
      </c>
      <c r="N2374" s="381">
        <v>42400</v>
      </c>
      <c r="O2374" s="381">
        <v>45350</v>
      </c>
      <c r="P2374" s="381">
        <v>48250</v>
      </c>
      <c r="Q2374" s="381">
        <v>15400</v>
      </c>
      <c r="R2374" s="381">
        <v>17600</v>
      </c>
      <c r="S2374" s="381">
        <v>20420</v>
      </c>
      <c r="T2374" s="381">
        <v>24600</v>
      </c>
      <c r="U2374" s="381">
        <v>28780</v>
      </c>
      <c r="V2374" s="381">
        <v>32960</v>
      </c>
      <c r="W2374" s="381">
        <v>37140</v>
      </c>
      <c r="X2374" s="381">
        <v>41320</v>
      </c>
      <c r="Y2374" s="381">
        <v>40950</v>
      </c>
      <c r="Z2374" s="381">
        <v>46800</v>
      </c>
      <c r="AA2374" s="381">
        <v>52650</v>
      </c>
      <c r="AB2374" s="381">
        <v>58500</v>
      </c>
      <c r="AC2374" s="381">
        <v>63200</v>
      </c>
      <c r="AD2374" s="381">
        <v>67900</v>
      </c>
      <c r="AE2374" s="381">
        <v>72550</v>
      </c>
      <c r="AF2374" s="381">
        <v>77250</v>
      </c>
      <c r="AG2374" s="381">
        <v>9999</v>
      </c>
      <c r="AH2374" s="381" t="s">
        <v>6678</v>
      </c>
      <c r="AI2374" s="381" t="s">
        <v>7867</v>
      </c>
      <c r="AJ2374" s="381">
        <v>0</v>
      </c>
    </row>
    <row r="2375" spans="1:36">
      <c r="A2375" s="381" t="s">
        <v>560</v>
      </c>
      <c r="B2375" s="381" t="s">
        <v>8018</v>
      </c>
      <c r="C2375" s="381">
        <v>27</v>
      </c>
      <c r="D2375" s="381">
        <v>85</v>
      </c>
      <c r="E2375" s="381" t="s">
        <v>8017</v>
      </c>
      <c r="F2375" s="381" t="s">
        <v>8016</v>
      </c>
      <c r="G2375" s="381" t="s">
        <v>8015</v>
      </c>
      <c r="H2375" s="381">
        <v>70600</v>
      </c>
      <c r="I2375" s="381">
        <v>24750</v>
      </c>
      <c r="J2375" s="381">
        <v>28250</v>
      </c>
      <c r="K2375" s="381">
        <v>31800</v>
      </c>
      <c r="L2375" s="381">
        <v>35300</v>
      </c>
      <c r="M2375" s="381">
        <v>38150</v>
      </c>
      <c r="N2375" s="381">
        <v>40950</v>
      </c>
      <c r="O2375" s="381">
        <v>43800</v>
      </c>
      <c r="P2375" s="381">
        <v>46600</v>
      </c>
      <c r="Q2375" s="381">
        <v>14850</v>
      </c>
      <c r="R2375" s="381">
        <v>17000</v>
      </c>
      <c r="S2375" s="381">
        <v>20420</v>
      </c>
      <c r="T2375" s="381">
        <v>24600</v>
      </c>
      <c r="U2375" s="381">
        <v>28780</v>
      </c>
      <c r="V2375" s="381">
        <v>32960</v>
      </c>
      <c r="W2375" s="381">
        <v>37140</v>
      </c>
      <c r="X2375" s="381">
        <v>41320</v>
      </c>
      <c r="Y2375" s="381">
        <v>39550</v>
      </c>
      <c r="Z2375" s="381">
        <v>45200</v>
      </c>
      <c r="AA2375" s="381">
        <v>50850</v>
      </c>
      <c r="AB2375" s="381">
        <v>56500</v>
      </c>
      <c r="AC2375" s="381">
        <v>61050</v>
      </c>
      <c r="AD2375" s="381">
        <v>65550</v>
      </c>
      <c r="AE2375" s="381">
        <v>70100</v>
      </c>
      <c r="AF2375" s="381">
        <v>74600</v>
      </c>
      <c r="AG2375" s="381">
        <v>9999</v>
      </c>
      <c r="AH2375" s="381" t="s">
        <v>8015</v>
      </c>
      <c r="AI2375" s="381" t="s">
        <v>7867</v>
      </c>
      <c r="AJ2375" s="381">
        <v>0</v>
      </c>
    </row>
    <row r="2376" spans="1:36">
      <c r="A2376" s="381" t="s">
        <v>560</v>
      </c>
      <c r="B2376" s="381" t="s">
        <v>8014</v>
      </c>
      <c r="C2376" s="381">
        <v>27</v>
      </c>
      <c r="D2376" s="381">
        <v>87</v>
      </c>
      <c r="E2376" s="381" t="s">
        <v>8013</v>
      </c>
      <c r="F2376" s="381" t="s">
        <v>8012</v>
      </c>
      <c r="G2376" s="381" t="s">
        <v>8011</v>
      </c>
      <c r="H2376" s="381">
        <v>46000</v>
      </c>
      <c r="I2376" s="381">
        <v>22900</v>
      </c>
      <c r="J2376" s="381">
        <v>26150</v>
      </c>
      <c r="K2376" s="381">
        <v>29400</v>
      </c>
      <c r="L2376" s="381">
        <v>32650</v>
      </c>
      <c r="M2376" s="381">
        <v>35300</v>
      </c>
      <c r="N2376" s="381">
        <v>37900</v>
      </c>
      <c r="O2376" s="381">
        <v>40500</v>
      </c>
      <c r="P2376" s="381">
        <v>43100</v>
      </c>
      <c r="Q2376" s="381">
        <v>13750</v>
      </c>
      <c r="R2376" s="381">
        <v>16240</v>
      </c>
      <c r="S2376" s="381">
        <v>20420</v>
      </c>
      <c r="T2376" s="381">
        <v>24600</v>
      </c>
      <c r="U2376" s="381">
        <v>28780</v>
      </c>
      <c r="V2376" s="381">
        <v>32960</v>
      </c>
      <c r="W2376" s="381">
        <v>37140</v>
      </c>
      <c r="X2376" s="381">
        <v>41320</v>
      </c>
      <c r="Y2376" s="381">
        <v>36600</v>
      </c>
      <c r="Z2376" s="381">
        <v>41800</v>
      </c>
      <c r="AA2376" s="381">
        <v>47050</v>
      </c>
      <c r="AB2376" s="381">
        <v>52250</v>
      </c>
      <c r="AC2376" s="381">
        <v>56450</v>
      </c>
      <c r="AD2376" s="381">
        <v>60650</v>
      </c>
      <c r="AE2376" s="381">
        <v>64800</v>
      </c>
      <c r="AF2376" s="381">
        <v>69000</v>
      </c>
      <c r="AG2376" s="381">
        <v>9999</v>
      </c>
      <c r="AH2376" s="381" t="s">
        <v>8011</v>
      </c>
      <c r="AI2376" s="381" t="s">
        <v>7867</v>
      </c>
      <c r="AJ2376" s="381">
        <v>0</v>
      </c>
    </row>
    <row r="2377" spans="1:36">
      <c r="A2377" s="381" t="s">
        <v>560</v>
      </c>
      <c r="B2377" s="381" t="s">
        <v>8010</v>
      </c>
      <c r="C2377" s="381">
        <v>27</v>
      </c>
      <c r="D2377" s="381">
        <v>89</v>
      </c>
      <c r="E2377" s="381" t="s">
        <v>8009</v>
      </c>
      <c r="F2377" s="381" t="s">
        <v>8008</v>
      </c>
      <c r="G2377" s="381" t="s">
        <v>1474</v>
      </c>
      <c r="H2377" s="381">
        <v>68300</v>
      </c>
      <c r="I2377" s="381">
        <v>23950</v>
      </c>
      <c r="J2377" s="381">
        <v>27350</v>
      </c>
      <c r="K2377" s="381">
        <v>30750</v>
      </c>
      <c r="L2377" s="381">
        <v>34150</v>
      </c>
      <c r="M2377" s="381">
        <v>36900</v>
      </c>
      <c r="N2377" s="381">
        <v>39650</v>
      </c>
      <c r="O2377" s="381">
        <v>42350</v>
      </c>
      <c r="P2377" s="381">
        <v>45100</v>
      </c>
      <c r="Q2377" s="381">
        <v>14350</v>
      </c>
      <c r="R2377" s="381">
        <v>16400</v>
      </c>
      <c r="S2377" s="381">
        <v>20420</v>
      </c>
      <c r="T2377" s="381">
        <v>24600</v>
      </c>
      <c r="U2377" s="381">
        <v>28780</v>
      </c>
      <c r="V2377" s="381">
        <v>32960</v>
      </c>
      <c r="W2377" s="381">
        <v>37140</v>
      </c>
      <c r="X2377" s="381">
        <v>41320</v>
      </c>
      <c r="Y2377" s="381">
        <v>38300</v>
      </c>
      <c r="Z2377" s="381">
        <v>43750</v>
      </c>
      <c r="AA2377" s="381">
        <v>49200</v>
      </c>
      <c r="AB2377" s="381">
        <v>54650</v>
      </c>
      <c r="AC2377" s="381">
        <v>59050</v>
      </c>
      <c r="AD2377" s="381">
        <v>63400</v>
      </c>
      <c r="AE2377" s="381">
        <v>67800</v>
      </c>
      <c r="AF2377" s="381">
        <v>72150</v>
      </c>
      <c r="AG2377" s="381">
        <v>9999</v>
      </c>
      <c r="AH2377" s="381" t="s">
        <v>1474</v>
      </c>
      <c r="AI2377" s="381" t="s">
        <v>7867</v>
      </c>
      <c r="AJ2377" s="381">
        <v>0</v>
      </c>
    </row>
    <row r="2378" spans="1:36">
      <c r="A2378" s="381" t="s">
        <v>560</v>
      </c>
      <c r="B2378" s="381" t="s">
        <v>8007</v>
      </c>
      <c r="C2378" s="381">
        <v>27</v>
      </c>
      <c r="D2378" s="381">
        <v>91</v>
      </c>
      <c r="E2378" s="381" t="s">
        <v>8006</v>
      </c>
      <c r="F2378" s="381" t="s">
        <v>8005</v>
      </c>
      <c r="G2378" s="381" t="s">
        <v>3103</v>
      </c>
      <c r="H2378" s="381">
        <v>64400</v>
      </c>
      <c r="I2378" s="381">
        <v>22900</v>
      </c>
      <c r="J2378" s="381">
        <v>26150</v>
      </c>
      <c r="K2378" s="381">
        <v>29400</v>
      </c>
      <c r="L2378" s="381">
        <v>32650</v>
      </c>
      <c r="M2378" s="381">
        <v>35300</v>
      </c>
      <c r="N2378" s="381">
        <v>37900</v>
      </c>
      <c r="O2378" s="381">
        <v>40500</v>
      </c>
      <c r="P2378" s="381">
        <v>43100</v>
      </c>
      <c r="Q2378" s="381">
        <v>13750</v>
      </c>
      <c r="R2378" s="381">
        <v>16240</v>
      </c>
      <c r="S2378" s="381">
        <v>20420</v>
      </c>
      <c r="T2378" s="381">
        <v>24600</v>
      </c>
      <c r="U2378" s="381">
        <v>28780</v>
      </c>
      <c r="V2378" s="381">
        <v>32960</v>
      </c>
      <c r="W2378" s="381">
        <v>37140</v>
      </c>
      <c r="X2378" s="381">
        <v>41320</v>
      </c>
      <c r="Y2378" s="381">
        <v>36600</v>
      </c>
      <c r="Z2378" s="381">
        <v>41800</v>
      </c>
      <c r="AA2378" s="381">
        <v>47050</v>
      </c>
      <c r="AB2378" s="381">
        <v>52250</v>
      </c>
      <c r="AC2378" s="381">
        <v>56450</v>
      </c>
      <c r="AD2378" s="381">
        <v>60650</v>
      </c>
      <c r="AE2378" s="381">
        <v>64800</v>
      </c>
      <c r="AF2378" s="381">
        <v>69000</v>
      </c>
      <c r="AG2378" s="381">
        <v>9999</v>
      </c>
      <c r="AH2378" s="381" t="s">
        <v>3103</v>
      </c>
      <c r="AI2378" s="381" t="s">
        <v>7867</v>
      </c>
      <c r="AJ2378" s="381">
        <v>0</v>
      </c>
    </row>
    <row r="2379" spans="1:36">
      <c r="A2379" s="381" t="s">
        <v>560</v>
      </c>
      <c r="B2379" s="381" t="s">
        <v>8004</v>
      </c>
      <c r="C2379" s="381">
        <v>27</v>
      </c>
      <c r="D2379" s="381">
        <v>93</v>
      </c>
      <c r="E2379" s="381" t="s">
        <v>8003</v>
      </c>
      <c r="F2379" s="381" t="s">
        <v>8002</v>
      </c>
      <c r="G2379" s="381" t="s">
        <v>8001</v>
      </c>
      <c r="H2379" s="381">
        <v>67300</v>
      </c>
      <c r="I2379" s="381">
        <v>23600</v>
      </c>
      <c r="J2379" s="381">
        <v>26950</v>
      </c>
      <c r="K2379" s="381">
        <v>30300</v>
      </c>
      <c r="L2379" s="381">
        <v>33650</v>
      </c>
      <c r="M2379" s="381">
        <v>36350</v>
      </c>
      <c r="N2379" s="381">
        <v>39050</v>
      </c>
      <c r="O2379" s="381">
        <v>41750</v>
      </c>
      <c r="P2379" s="381">
        <v>44450</v>
      </c>
      <c r="Q2379" s="381">
        <v>14150</v>
      </c>
      <c r="R2379" s="381">
        <v>16240</v>
      </c>
      <c r="S2379" s="381">
        <v>20420</v>
      </c>
      <c r="T2379" s="381">
        <v>24600</v>
      </c>
      <c r="U2379" s="381">
        <v>28780</v>
      </c>
      <c r="V2379" s="381">
        <v>32960</v>
      </c>
      <c r="W2379" s="381">
        <v>37140</v>
      </c>
      <c r="X2379" s="381">
        <v>41320</v>
      </c>
      <c r="Y2379" s="381">
        <v>37700</v>
      </c>
      <c r="Z2379" s="381">
        <v>43100</v>
      </c>
      <c r="AA2379" s="381">
        <v>48500</v>
      </c>
      <c r="AB2379" s="381">
        <v>53850</v>
      </c>
      <c r="AC2379" s="381">
        <v>58200</v>
      </c>
      <c r="AD2379" s="381">
        <v>62500</v>
      </c>
      <c r="AE2379" s="381">
        <v>66800</v>
      </c>
      <c r="AF2379" s="381">
        <v>71100</v>
      </c>
      <c r="AG2379" s="381">
        <v>9999</v>
      </c>
      <c r="AH2379" s="381" t="s">
        <v>8001</v>
      </c>
      <c r="AI2379" s="381" t="s">
        <v>7867</v>
      </c>
      <c r="AJ2379" s="381">
        <v>0</v>
      </c>
    </row>
    <row r="2380" spans="1:36">
      <c r="A2380" s="381" t="s">
        <v>560</v>
      </c>
      <c r="B2380" s="381" t="s">
        <v>8000</v>
      </c>
      <c r="C2380" s="381">
        <v>27</v>
      </c>
      <c r="D2380" s="381">
        <v>95</v>
      </c>
      <c r="E2380" s="381" t="s">
        <v>7999</v>
      </c>
      <c r="F2380" s="381" t="s">
        <v>7998</v>
      </c>
      <c r="G2380" s="381" t="s">
        <v>7997</v>
      </c>
      <c r="H2380" s="381">
        <v>60800</v>
      </c>
      <c r="I2380" s="381">
        <v>22900</v>
      </c>
      <c r="J2380" s="381">
        <v>26150</v>
      </c>
      <c r="K2380" s="381">
        <v>29400</v>
      </c>
      <c r="L2380" s="381">
        <v>32650</v>
      </c>
      <c r="M2380" s="381">
        <v>35300</v>
      </c>
      <c r="N2380" s="381">
        <v>37900</v>
      </c>
      <c r="O2380" s="381">
        <v>40500</v>
      </c>
      <c r="P2380" s="381">
        <v>43100</v>
      </c>
      <c r="Q2380" s="381">
        <v>13750</v>
      </c>
      <c r="R2380" s="381">
        <v>16240</v>
      </c>
      <c r="S2380" s="381">
        <v>20420</v>
      </c>
      <c r="T2380" s="381">
        <v>24600</v>
      </c>
      <c r="U2380" s="381">
        <v>28780</v>
      </c>
      <c r="V2380" s="381">
        <v>32960</v>
      </c>
      <c r="W2380" s="381">
        <v>37140</v>
      </c>
      <c r="X2380" s="381">
        <v>41320</v>
      </c>
      <c r="Y2380" s="381">
        <v>36600</v>
      </c>
      <c r="Z2380" s="381">
        <v>41800</v>
      </c>
      <c r="AA2380" s="381">
        <v>47050</v>
      </c>
      <c r="AB2380" s="381">
        <v>52250</v>
      </c>
      <c r="AC2380" s="381">
        <v>56450</v>
      </c>
      <c r="AD2380" s="381">
        <v>60650</v>
      </c>
      <c r="AE2380" s="381">
        <v>64800</v>
      </c>
      <c r="AF2380" s="381">
        <v>69000</v>
      </c>
      <c r="AG2380" s="381">
        <v>9999</v>
      </c>
      <c r="AH2380" s="381" t="s">
        <v>7997</v>
      </c>
      <c r="AI2380" s="381" t="s">
        <v>7867</v>
      </c>
      <c r="AJ2380" s="381">
        <v>1</v>
      </c>
    </row>
    <row r="2381" spans="1:36">
      <c r="A2381" s="381" t="s">
        <v>560</v>
      </c>
      <c r="B2381" s="381" t="s">
        <v>7996</v>
      </c>
      <c r="C2381" s="381">
        <v>27</v>
      </c>
      <c r="D2381" s="381">
        <v>97</v>
      </c>
      <c r="E2381" s="381" t="s">
        <v>7995</v>
      </c>
      <c r="F2381" s="381" t="s">
        <v>7994</v>
      </c>
      <c r="G2381" s="381" t="s">
        <v>7993</v>
      </c>
      <c r="H2381" s="381">
        <v>62900</v>
      </c>
      <c r="I2381" s="381">
        <v>22900</v>
      </c>
      <c r="J2381" s="381">
        <v>26150</v>
      </c>
      <c r="K2381" s="381">
        <v>29400</v>
      </c>
      <c r="L2381" s="381">
        <v>32650</v>
      </c>
      <c r="M2381" s="381">
        <v>35300</v>
      </c>
      <c r="N2381" s="381">
        <v>37900</v>
      </c>
      <c r="O2381" s="381">
        <v>40500</v>
      </c>
      <c r="P2381" s="381">
        <v>43100</v>
      </c>
      <c r="Q2381" s="381">
        <v>13750</v>
      </c>
      <c r="R2381" s="381">
        <v>16240</v>
      </c>
      <c r="S2381" s="381">
        <v>20420</v>
      </c>
      <c r="T2381" s="381">
        <v>24600</v>
      </c>
      <c r="U2381" s="381">
        <v>28780</v>
      </c>
      <c r="V2381" s="381">
        <v>32960</v>
      </c>
      <c r="W2381" s="381">
        <v>37140</v>
      </c>
      <c r="X2381" s="381">
        <v>41320</v>
      </c>
      <c r="Y2381" s="381">
        <v>36600</v>
      </c>
      <c r="Z2381" s="381">
        <v>41800</v>
      </c>
      <c r="AA2381" s="381">
        <v>47050</v>
      </c>
      <c r="AB2381" s="381">
        <v>52250</v>
      </c>
      <c r="AC2381" s="381">
        <v>56450</v>
      </c>
      <c r="AD2381" s="381">
        <v>60650</v>
      </c>
      <c r="AE2381" s="381">
        <v>64800</v>
      </c>
      <c r="AF2381" s="381">
        <v>69000</v>
      </c>
      <c r="AG2381" s="381">
        <v>9999</v>
      </c>
      <c r="AH2381" s="381" t="s">
        <v>7993</v>
      </c>
      <c r="AI2381" s="381" t="s">
        <v>7867</v>
      </c>
      <c r="AJ2381" s="381">
        <v>0</v>
      </c>
    </row>
    <row r="2382" spans="1:36">
      <c r="A2382" s="381" t="s">
        <v>560</v>
      </c>
      <c r="B2382" s="381" t="s">
        <v>7992</v>
      </c>
      <c r="C2382" s="381">
        <v>27</v>
      </c>
      <c r="D2382" s="381">
        <v>99</v>
      </c>
      <c r="E2382" s="381" t="s">
        <v>7991</v>
      </c>
      <c r="F2382" s="381" t="s">
        <v>7990</v>
      </c>
      <c r="G2382" s="381" t="s">
        <v>7989</v>
      </c>
      <c r="H2382" s="381">
        <v>65400</v>
      </c>
      <c r="I2382" s="381">
        <v>22900</v>
      </c>
      <c r="J2382" s="381">
        <v>26200</v>
      </c>
      <c r="K2382" s="381">
        <v>29450</v>
      </c>
      <c r="L2382" s="381">
        <v>32700</v>
      </c>
      <c r="M2382" s="381">
        <v>35350</v>
      </c>
      <c r="N2382" s="381">
        <v>37950</v>
      </c>
      <c r="O2382" s="381">
        <v>40550</v>
      </c>
      <c r="P2382" s="381">
        <v>43200</v>
      </c>
      <c r="Q2382" s="381">
        <v>13750</v>
      </c>
      <c r="R2382" s="381">
        <v>16240</v>
      </c>
      <c r="S2382" s="381">
        <v>20420</v>
      </c>
      <c r="T2382" s="381">
        <v>24600</v>
      </c>
      <c r="U2382" s="381">
        <v>28780</v>
      </c>
      <c r="V2382" s="381">
        <v>32960</v>
      </c>
      <c r="W2382" s="381">
        <v>37140</v>
      </c>
      <c r="X2382" s="381">
        <v>41320</v>
      </c>
      <c r="Y2382" s="381">
        <v>36650</v>
      </c>
      <c r="Z2382" s="381">
        <v>41850</v>
      </c>
      <c r="AA2382" s="381">
        <v>47100</v>
      </c>
      <c r="AB2382" s="381">
        <v>52300</v>
      </c>
      <c r="AC2382" s="381">
        <v>56500</v>
      </c>
      <c r="AD2382" s="381">
        <v>60700</v>
      </c>
      <c r="AE2382" s="381">
        <v>64900</v>
      </c>
      <c r="AF2382" s="381">
        <v>69050</v>
      </c>
      <c r="AG2382" s="381">
        <v>9999</v>
      </c>
      <c r="AH2382" s="381" t="s">
        <v>7989</v>
      </c>
      <c r="AI2382" s="381" t="s">
        <v>7867</v>
      </c>
      <c r="AJ2382" s="381">
        <v>0</v>
      </c>
    </row>
    <row r="2383" spans="1:36">
      <c r="A2383" s="381" t="s">
        <v>560</v>
      </c>
      <c r="B2383" s="381" t="s">
        <v>7988</v>
      </c>
      <c r="C2383" s="381">
        <v>27</v>
      </c>
      <c r="D2383" s="381">
        <v>101</v>
      </c>
      <c r="E2383" s="381" t="s">
        <v>7987</v>
      </c>
      <c r="F2383" s="381" t="s">
        <v>7986</v>
      </c>
      <c r="G2383" s="381" t="s">
        <v>4848</v>
      </c>
      <c r="H2383" s="381">
        <v>69600</v>
      </c>
      <c r="I2383" s="381">
        <v>24400</v>
      </c>
      <c r="J2383" s="381">
        <v>27850</v>
      </c>
      <c r="K2383" s="381">
        <v>31350</v>
      </c>
      <c r="L2383" s="381">
        <v>34800</v>
      </c>
      <c r="M2383" s="381">
        <v>37600</v>
      </c>
      <c r="N2383" s="381">
        <v>40400</v>
      </c>
      <c r="O2383" s="381">
        <v>43200</v>
      </c>
      <c r="P2383" s="381">
        <v>45950</v>
      </c>
      <c r="Q2383" s="381">
        <v>14650</v>
      </c>
      <c r="R2383" s="381">
        <v>16750</v>
      </c>
      <c r="S2383" s="381">
        <v>20420</v>
      </c>
      <c r="T2383" s="381">
        <v>24600</v>
      </c>
      <c r="U2383" s="381">
        <v>28780</v>
      </c>
      <c r="V2383" s="381">
        <v>32960</v>
      </c>
      <c r="W2383" s="381">
        <v>37140</v>
      </c>
      <c r="X2383" s="381">
        <v>41320</v>
      </c>
      <c r="Y2383" s="381">
        <v>39000</v>
      </c>
      <c r="Z2383" s="381">
        <v>44600</v>
      </c>
      <c r="AA2383" s="381">
        <v>50150</v>
      </c>
      <c r="AB2383" s="381">
        <v>55700</v>
      </c>
      <c r="AC2383" s="381">
        <v>60200</v>
      </c>
      <c r="AD2383" s="381">
        <v>64650</v>
      </c>
      <c r="AE2383" s="381">
        <v>69100</v>
      </c>
      <c r="AF2383" s="381">
        <v>73550</v>
      </c>
      <c r="AG2383" s="381">
        <v>9999</v>
      </c>
      <c r="AH2383" s="381" t="s">
        <v>4848</v>
      </c>
      <c r="AI2383" s="381" t="s">
        <v>7867</v>
      </c>
      <c r="AJ2383" s="381">
        <v>0</v>
      </c>
    </row>
    <row r="2384" spans="1:36">
      <c r="A2384" s="381" t="s">
        <v>560</v>
      </c>
      <c r="B2384" s="381" t="s">
        <v>7985</v>
      </c>
      <c r="C2384" s="381">
        <v>27</v>
      </c>
      <c r="D2384" s="381">
        <v>103</v>
      </c>
      <c r="E2384" s="381" t="s">
        <v>7984</v>
      </c>
      <c r="F2384" s="381" t="s">
        <v>7983</v>
      </c>
      <c r="G2384" s="381" t="s">
        <v>7982</v>
      </c>
      <c r="H2384" s="381">
        <v>78000</v>
      </c>
      <c r="I2384" s="381">
        <v>27300</v>
      </c>
      <c r="J2384" s="381">
        <v>31200</v>
      </c>
      <c r="K2384" s="381">
        <v>35100</v>
      </c>
      <c r="L2384" s="381">
        <v>39000</v>
      </c>
      <c r="M2384" s="381">
        <v>42150</v>
      </c>
      <c r="N2384" s="381">
        <v>45250</v>
      </c>
      <c r="O2384" s="381">
        <v>48400</v>
      </c>
      <c r="P2384" s="381">
        <v>51500</v>
      </c>
      <c r="Q2384" s="381">
        <v>16400</v>
      </c>
      <c r="R2384" s="381">
        <v>18750</v>
      </c>
      <c r="S2384" s="381">
        <v>21100</v>
      </c>
      <c r="T2384" s="381">
        <v>24600</v>
      </c>
      <c r="U2384" s="381">
        <v>28780</v>
      </c>
      <c r="V2384" s="381">
        <v>32960</v>
      </c>
      <c r="W2384" s="381">
        <v>37140</v>
      </c>
      <c r="X2384" s="381">
        <v>41320</v>
      </c>
      <c r="Y2384" s="381">
        <v>43700</v>
      </c>
      <c r="Z2384" s="381">
        <v>49950</v>
      </c>
      <c r="AA2384" s="381">
        <v>56200</v>
      </c>
      <c r="AB2384" s="381">
        <v>62400</v>
      </c>
      <c r="AC2384" s="381">
        <v>67400</v>
      </c>
      <c r="AD2384" s="381">
        <v>72400</v>
      </c>
      <c r="AE2384" s="381">
        <v>77400</v>
      </c>
      <c r="AF2384" s="381">
        <v>82400</v>
      </c>
      <c r="AG2384" s="381">
        <v>9999</v>
      </c>
      <c r="AH2384" s="381" t="s">
        <v>7982</v>
      </c>
      <c r="AI2384" s="381" t="s">
        <v>7867</v>
      </c>
      <c r="AJ2384" s="381">
        <v>1</v>
      </c>
    </row>
    <row r="2385" spans="1:36">
      <c r="A2385" s="381" t="s">
        <v>560</v>
      </c>
      <c r="B2385" s="381" t="s">
        <v>7981</v>
      </c>
      <c r="C2385" s="381">
        <v>27</v>
      </c>
      <c r="D2385" s="381">
        <v>105</v>
      </c>
      <c r="E2385" s="381" t="s">
        <v>7980</v>
      </c>
      <c r="F2385" s="381" t="s">
        <v>7979</v>
      </c>
      <c r="G2385" s="381" t="s">
        <v>7978</v>
      </c>
      <c r="H2385" s="381">
        <v>61700</v>
      </c>
      <c r="I2385" s="381">
        <v>22900</v>
      </c>
      <c r="J2385" s="381">
        <v>26150</v>
      </c>
      <c r="K2385" s="381">
        <v>29400</v>
      </c>
      <c r="L2385" s="381">
        <v>32650</v>
      </c>
      <c r="M2385" s="381">
        <v>35300</v>
      </c>
      <c r="N2385" s="381">
        <v>37900</v>
      </c>
      <c r="O2385" s="381">
        <v>40500</v>
      </c>
      <c r="P2385" s="381">
        <v>43100</v>
      </c>
      <c r="Q2385" s="381">
        <v>13750</v>
      </c>
      <c r="R2385" s="381">
        <v>16240</v>
      </c>
      <c r="S2385" s="381">
        <v>20420</v>
      </c>
      <c r="T2385" s="381">
        <v>24600</v>
      </c>
      <c r="U2385" s="381">
        <v>28780</v>
      </c>
      <c r="V2385" s="381">
        <v>32960</v>
      </c>
      <c r="W2385" s="381">
        <v>37140</v>
      </c>
      <c r="X2385" s="381">
        <v>41320</v>
      </c>
      <c r="Y2385" s="381">
        <v>36600</v>
      </c>
      <c r="Z2385" s="381">
        <v>41800</v>
      </c>
      <c r="AA2385" s="381">
        <v>47050</v>
      </c>
      <c r="AB2385" s="381">
        <v>52250</v>
      </c>
      <c r="AC2385" s="381">
        <v>56450</v>
      </c>
      <c r="AD2385" s="381">
        <v>60650</v>
      </c>
      <c r="AE2385" s="381">
        <v>64800</v>
      </c>
      <c r="AF2385" s="381">
        <v>69000</v>
      </c>
      <c r="AG2385" s="381">
        <v>9999</v>
      </c>
      <c r="AH2385" s="381" t="s">
        <v>7978</v>
      </c>
      <c r="AI2385" s="381" t="s">
        <v>7867</v>
      </c>
      <c r="AJ2385" s="381">
        <v>0</v>
      </c>
    </row>
    <row r="2386" spans="1:36">
      <c r="A2386" s="381" t="s">
        <v>560</v>
      </c>
      <c r="B2386" s="381" t="s">
        <v>7977</v>
      </c>
      <c r="C2386" s="381">
        <v>27</v>
      </c>
      <c r="D2386" s="381">
        <v>107</v>
      </c>
      <c r="E2386" s="381" t="s">
        <v>7976</v>
      </c>
      <c r="F2386" s="381" t="s">
        <v>7975</v>
      </c>
      <c r="G2386" s="381" t="s">
        <v>7974</v>
      </c>
      <c r="H2386" s="381">
        <v>61300</v>
      </c>
      <c r="I2386" s="381">
        <v>22900</v>
      </c>
      <c r="J2386" s="381">
        <v>26150</v>
      </c>
      <c r="K2386" s="381">
        <v>29400</v>
      </c>
      <c r="L2386" s="381">
        <v>32650</v>
      </c>
      <c r="M2386" s="381">
        <v>35300</v>
      </c>
      <c r="N2386" s="381">
        <v>37900</v>
      </c>
      <c r="O2386" s="381">
        <v>40500</v>
      </c>
      <c r="P2386" s="381">
        <v>43100</v>
      </c>
      <c r="Q2386" s="381">
        <v>13750</v>
      </c>
      <c r="R2386" s="381">
        <v>16240</v>
      </c>
      <c r="S2386" s="381">
        <v>20420</v>
      </c>
      <c r="T2386" s="381">
        <v>24600</v>
      </c>
      <c r="U2386" s="381">
        <v>28780</v>
      </c>
      <c r="V2386" s="381">
        <v>32960</v>
      </c>
      <c r="W2386" s="381">
        <v>37140</v>
      </c>
      <c r="X2386" s="381">
        <v>41320</v>
      </c>
      <c r="Y2386" s="381">
        <v>36600</v>
      </c>
      <c r="Z2386" s="381">
        <v>41800</v>
      </c>
      <c r="AA2386" s="381">
        <v>47050</v>
      </c>
      <c r="AB2386" s="381">
        <v>52250</v>
      </c>
      <c r="AC2386" s="381">
        <v>56450</v>
      </c>
      <c r="AD2386" s="381">
        <v>60650</v>
      </c>
      <c r="AE2386" s="381">
        <v>64800</v>
      </c>
      <c r="AF2386" s="381">
        <v>69000</v>
      </c>
      <c r="AG2386" s="381">
        <v>9999</v>
      </c>
      <c r="AH2386" s="381" t="s">
        <v>7974</v>
      </c>
      <c r="AI2386" s="381" t="s">
        <v>7867</v>
      </c>
      <c r="AJ2386" s="381">
        <v>0</v>
      </c>
    </row>
    <row r="2387" spans="1:36">
      <c r="A2387" s="381" t="s">
        <v>560</v>
      </c>
      <c r="B2387" s="381" t="s">
        <v>7973</v>
      </c>
      <c r="C2387" s="381">
        <v>27</v>
      </c>
      <c r="D2387" s="381">
        <v>109</v>
      </c>
      <c r="E2387" s="381" t="s">
        <v>7972</v>
      </c>
      <c r="F2387" s="381" t="s">
        <v>7971</v>
      </c>
      <c r="G2387" s="381" t="s">
        <v>7970</v>
      </c>
      <c r="H2387" s="381">
        <v>88600</v>
      </c>
      <c r="I2387" s="381">
        <v>31050</v>
      </c>
      <c r="J2387" s="381">
        <v>35450</v>
      </c>
      <c r="K2387" s="381">
        <v>39900</v>
      </c>
      <c r="L2387" s="381">
        <v>44300</v>
      </c>
      <c r="M2387" s="381">
        <v>47850</v>
      </c>
      <c r="N2387" s="381">
        <v>51400</v>
      </c>
      <c r="O2387" s="381">
        <v>54950</v>
      </c>
      <c r="P2387" s="381">
        <v>58500</v>
      </c>
      <c r="Q2387" s="381">
        <v>18650</v>
      </c>
      <c r="R2387" s="381">
        <v>21300</v>
      </c>
      <c r="S2387" s="381">
        <v>23950</v>
      </c>
      <c r="T2387" s="381">
        <v>26600</v>
      </c>
      <c r="U2387" s="381">
        <v>28780</v>
      </c>
      <c r="V2387" s="381">
        <v>32960</v>
      </c>
      <c r="W2387" s="381">
        <v>37140</v>
      </c>
      <c r="X2387" s="381">
        <v>41320</v>
      </c>
      <c r="Y2387" s="381">
        <v>47600</v>
      </c>
      <c r="Z2387" s="381">
        <v>54400</v>
      </c>
      <c r="AA2387" s="381">
        <v>61200</v>
      </c>
      <c r="AB2387" s="381">
        <v>68000</v>
      </c>
      <c r="AC2387" s="381">
        <v>73450</v>
      </c>
      <c r="AD2387" s="381">
        <v>78900</v>
      </c>
      <c r="AE2387" s="381">
        <v>84350</v>
      </c>
      <c r="AF2387" s="381">
        <v>89800</v>
      </c>
      <c r="AG2387" s="381">
        <v>6820</v>
      </c>
      <c r="AH2387" s="381" t="s">
        <v>7970</v>
      </c>
      <c r="AI2387" s="381" t="s">
        <v>7867</v>
      </c>
      <c r="AJ2387" s="381">
        <v>1</v>
      </c>
    </row>
    <row r="2388" spans="1:36">
      <c r="A2388" s="381" t="s">
        <v>560</v>
      </c>
      <c r="B2388" s="381" t="s">
        <v>7969</v>
      </c>
      <c r="C2388" s="381">
        <v>27</v>
      </c>
      <c r="D2388" s="381">
        <v>111</v>
      </c>
      <c r="E2388" s="381" t="s">
        <v>7968</v>
      </c>
      <c r="F2388" s="381" t="s">
        <v>7967</v>
      </c>
      <c r="G2388" s="381" t="s">
        <v>7966</v>
      </c>
      <c r="H2388" s="381">
        <v>65000</v>
      </c>
      <c r="I2388" s="381">
        <v>22900</v>
      </c>
      <c r="J2388" s="381">
        <v>26150</v>
      </c>
      <c r="K2388" s="381">
        <v>29400</v>
      </c>
      <c r="L2388" s="381">
        <v>32650</v>
      </c>
      <c r="M2388" s="381">
        <v>35300</v>
      </c>
      <c r="N2388" s="381">
        <v>37900</v>
      </c>
      <c r="O2388" s="381">
        <v>40500</v>
      </c>
      <c r="P2388" s="381">
        <v>43100</v>
      </c>
      <c r="Q2388" s="381">
        <v>13750</v>
      </c>
      <c r="R2388" s="381">
        <v>16240</v>
      </c>
      <c r="S2388" s="381">
        <v>20420</v>
      </c>
      <c r="T2388" s="381">
        <v>24600</v>
      </c>
      <c r="U2388" s="381">
        <v>28780</v>
      </c>
      <c r="V2388" s="381">
        <v>32960</v>
      </c>
      <c r="W2388" s="381">
        <v>37140</v>
      </c>
      <c r="X2388" s="381">
        <v>41320</v>
      </c>
      <c r="Y2388" s="381">
        <v>36600</v>
      </c>
      <c r="Z2388" s="381">
        <v>41800</v>
      </c>
      <c r="AA2388" s="381">
        <v>47050</v>
      </c>
      <c r="AB2388" s="381">
        <v>52250</v>
      </c>
      <c r="AC2388" s="381">
        <v>56450</v>
      </c>
      <c r="AD2388" s="381">
        <v>60650</v>
      </c>
      <c r="AE2388" s="381">
        <v>64800</v>
      </c>
      <c r="AF2388" s="381">
        <v>69000</v>
      </c>
      <c r="AG2388" s="381">
        <v>9999</v>
      </c>
      <c r="AH2388" s="381" t="s">
        <v>7966</v>
      </c>
      <c r="AI2388" s="381" t="s">
        <v>7867</v>
      </c>
      <c r="AJ2388" s="381">
        <v>0</v>
      </c>
    </row>
    <row r="2389" spans="1:36">
      <c r="A2389" s="381" t="s">
        <v>560</v>
      </c>
      <c r="B2389" s="381" t="s">
        <v>7965</v>
      </c>
      <c r="C2389" s="381">
        <v>27</v>
      </c>
      <c r="D2389" s="381">
        <v>113</v>
      </c>
      <c r="E2389" s="381" t="s">
        <v>7964</v>
      </c>
      <c r="F2389" s="381" t="s">
        <v>7963</v>
      </c>
      <c r="G2389" s="381" t="s">
        <v>4001</v>
      </c>
      <c r="H2389" s="381">
        <v>66900</v>
      </c>
      <c r="I2389" s="381">
        <v>23450</v>
      </c>
      <c r="J2389" s="381">
        <v>26800</v>
      </c>
      <c r="K2389" s="381">
        <v>30150</v>
      </c>
      <c r="L2389" s="381">
        <v>33450</v>
      </c>
      <c r="M2389" s="381">
        <v>36150</v>
      </c>
      <c r="N2389" s="381">
        <v>38850</v>
      </c>
      <c r="O2389" s="381">
        <v>41500</v>
      </c>
      <c r="P2389" s="381">
        <v>44200</v>
      </c>
      <c r="Q2389" s="381">
        <v>14050</v>
      </c>
      <c r="R2389" s="381">
        <v>16240</v>
      </c>
      <c r="S2389" s="381">
        <v>20420</v>
      </c>
      <c r="T2389" s="381">
        <v>24600</v>
      </c>
      <c r="U2389" s="381">
        <v>28780</v>
      </c>
      <c r="V2389" s="381">
        <v>32960</v>
      </c>
      <c r="W2389" s="381">
        <v>37140</v>
      </c>
      <c r="X2389" s="381">
        <v>41320</v>
      </c>
      <c r="Y2389" s="381">
        <v>37450</v>
      </c>
      <c r="Z2389" s="381">
        <v>42800</v>
      </c>
      <c r="AA2389" s="381">
        <v>48150</v>
      </c>
      <c r="AB2389" s="381">
        <v>53500</v>
      </c>
      <c r="AC2389" s="381">
        <v>57800</v>
      </c>
      <c r="AD2389" s="381">
        <v>62100</v>
      </c>
      <c r="AE2389" s="381">
        <v>66350</v>
      </c>
      <c r="AF2389" s="381">
        <v>70650</v>
      </c>
      <c r="AG2389" s="381">
        <v>9999</v>
      </c>
      <c r="AH2389" s="381" t="s">
        <v>4001</v>
      </c>
      <c r="AI2389" s="381" t="s">
        <v>7867</v>
      </c>
      <c r="AJ2389" s="381">
        <v>0</v>
      </c>
    </row>
    <row r="2390" spans="1:36">
      <c r="A2390" s="381" t="s">
        <v>560</v>
      </c>
      <c r="B2390" s="381" t="s">
        <v>7962</v>
      </c>
      <c r="C2390" s="381">
        <v>27</v>
      </c>
      <c r="D2390" s="381">
        <v>115</v>
      </c>
      <c r="E2390" s="381" t="s">
        <v>7961</v>
      </c>
      <c r="F2390" s="381" t="s">
        <v>7960</v>
      </c>
      <c r="G2390" s="381" t="s">
        <v>7959</v>
      </c>
      <c r="H2390" s="381">
        <v>56500</v>
      </c>
      <c r="I2390" s="381">
        <v>22900</v>
      </c>
      <c r="J2390" s="381">
        <v>26150</v>
      </c>
      <c r="K2390" s="381">
        <v>29400</v>
      </c>
      <c r="L2390" s="381">
        <v>32650</v>
      </c>
      <c r="M2390" s="381">
        <v>35300</v>
      </c>
      <c r="N2390" s="381">
        <v>37900</v>
      </c>
      <c r="O2390" s="381">
        <v>40500</v>
      </c>
      <c r="P2390" s="381">
        <v>43100</v>
      </c>
      <c r="Q2390" s="381">
        <v>13750</v>
      </c>
      <c r="R2390" s="381">
        <v>16240</v>
      </c>
      <c r="S2390" s="381">
        <v>20420</v>
      </c>
      <c r="T2390" s="381">
        <v>24600</v>
      </c>
      <c r="U2390" s="381">
        <v>28780</v>
      </c>
      <c r="V2390" s="381">
        <v>32960</v>
      </c>
      <c r="W2390" s="381">
        <v>37140</v>
      </c>
      <c r="X2390" s="381">
        <v>41320</v>
      </c>
      <c r="Y2390" s="381">
        <v>36600</v>
      </c>
      <c r="Z2390" s="381">
        <v>41800</v>
      </c>
      <c r="AA2390" s="381">
        <v>47050</v>
      </c>
      <c r="AB2390" s="381">
        <v>52250</v>
      </c>
      <c r="AC2390" s="381">
        <v>56450</v>
      </c>
      <c r="AD2390" s="381">
        <v>60650</v>
      </c>
      <c r="AE2390" s="381">
        <v>64800</v>
      </c>
      <c r="AF2390" s="381">
        <v>69000</v>
      </c>
      <c r="AG2390" s="381">
        <v>9999</v>
      </c>
      <c r="AH2390" s="381" t="s">
        <v>7959</v>
      </c>
      <c r="AI2390" s="381" t="s">
        <v>7867</v>
      </c>
      <c r="AJ2390" s="381">
        <v>0</v>
      </c>
    </row>
    <row r="2391" spans="1:36">
      <c r="A2391" s="381" t="s">
        <v>560</v>
      </c>
      <c r="B2391" s="381" t="s">
        <v>7958</v>
      </c>
      <c r="C2391" s="381">
        <v>27</v>
      </c>
      <c r="D2391" s="381">
        <v>117</v>
      </c>
      <c r="E2391" s="381" t="s">
        <v>7957</v>
      </c>
      <c r="F2391" s="381" t="s">
        <v>7956</v>
      </c>
      <c r="G2391" s="381" t="s">
        <v>7955</v>
      </c>
      <c r="H2391" s="381">
        <v>59400</v>
      </c>
      <c r="I2391" s="381">
        <v>22900</v>
      </c>
      <c r="J2391" s="381">
        <v>26150</v>
      </c>
      <c r="K2391" s="381">
        <v>29400</v>
      </c>
      <c r="L2391" s="381">
        <v>32650</v>
      </c>
      <c r="M2391" s="381">
        <v>35300</v>
      </c>
      <c r="N2391" s="381">
        <v>37900</v>
      </c>
      <c r="O2391" s="381">
        <v>40500</v>
      </c>
      <c r="P2391" s="381">
        <v>43100</v>
      </c>
      <c r="Q2391" s="381">
        <v>13750</v>
      </c>
      <c r="R2391" s="381">
        <v>16240</v>
      </c>
      <c r="S2391" s="381">
        <v>20420</v>
      </c>
      <c r="T2391" s="381">
        <v>24600</v>
      </c>
      <c r="U2391" s="381">
        <v>28780</v>
      </c>
      <c r="V2391" s="381">
        <v>32960</v>
      </c>
      <c r="W2391" s="381">
        <v>37140</v>
      </c>
      <c r="X2391" s="381">
        <v>41320</v>
      </c>
      <c r="Y2391" s="381">
        <v>36600</v>
      </c>
      <c r="Z2391" s="381">
        <v>41800</v>
      </c>
      <c r="AA2391" s="381">
        <v>47050</v>
      </c>
      <c r="AB2391" s="381">
        <v>52250</v>
      </c>
      <c r="AC2391" s="381">
        <v>56450</v>
      </c>
      <c r="AD2391" s="381">
        <v>60650</v>
      </c>
      <c r="AE2391" s="381">
        <v>64800</v>
      </c>
      <c r="AF2391" s="381">
        <v>69000</v>
      </c>
      <c r="AG2391" s="381">
        <v>9999</v>
      </c>
      <c r="AH2391" s="381" t="s">
        <v>7955</v>
      </c>
      <c r="AI2391" s="381" t="s">
        <v>7867</v>
      </c>
      <c r="AJ2391" s="381">
        <v>0</v>
      </c>
    </row>
    <row r="2392" spans="1:36">
      <c r="A2392" s="381" t="s">
        <v>560</v>
      </c>
      <c r="B2392" s="381" t="s">
        <v>7954</v>
      </c>
      <c r="C2392" s="381">
        <v>27</v>
      </c>
      <c r="D2392" s="381">
        <v>119</v>
      </c>
      <c r="E2392" s="381" t="s">
        <v>5409</v>
      </c>
      <c r="F2392" s="381" t="s">
        <v>5408</v>
      </c>
      <c r="G2392" s="381" t="s">
        <v>1181</v>
      </c>
      <c r="H2392" s="381">
        <v>66500</v>
      </c>
      <c r="I2392" s="381">
        <v>27550</v>
      </c>
      <c r="J2392" s="381">
        <v>31450</v>
      </c>
      <c r="K2392" s="381">
        <v>35400</v>
      </c>
      <c r="L2392" s="381">
        <v>39300</v>
      </c>
      <c r="M2392" s="381">
        <v>42450</v>
      </c>
      <c r="N2392" s="381">
        <v>45600</v>
      </c>
      <c r="O2392" s="381">
        <v>48750</v>
      </c>
      <c r="P2392" s="381">
        <v>51900</v>
      </c>
      <c r="Q2392" s="381">
        <v>16550</v>
      </c>
      <c r="R2392" s="381">
        <v>18900</v>
      </c>
      <c r="S2392" s="381">
        <v>21250</v>
      </c>
      <c r="T2392" s="381">
        <v>24600</v>
      </c>
      <c r="U2392" s="381">
        <v>28780</v>
      </c>
      <c r="V2392" s="381">
        <v>32960</v>
      </c>
      <c r="W2392" s="381">
        <v>37140</v>
      </c>
      <c r="X2392" s="381">
        <v>41320</v>
      </c>
      <c r="Y2392" s="381">
        <v>44050</v>
      </c>
      <c r="Z2392" s="381">
        <v>50350</v>
      </c>
      <c r="AA2392" s="381">
        <v>56650</v>
      </c>
      <c r="AB2392" s="381">
        <v>62900</v>
      </c>
      <c r="AC2392" s="381">
        <v>67950</v>
      </c>
      <c r="AD2392" s="381">
        <v>73000</v>
      </c>
      <c r="AE2392" s="381">
        <v>78000</v>
      </c>
      <c r="AF2392" s="381">
        <v>83050</v>
      </c>
      <c r="AG2392" s="381">
        <v>2985</v>
      </c>
      <c r="AH2392" s="381" t="s">
        <v>1181</v>
      </c>
      <c r="AI2392" s="381" t="s">
        <v>7867</v>
      </c>
      <c r="AJ2392" s="381">
        <v>1</v>
      </c>
    </row>
    <row r="2393" spans="1:36">
      <c r="A2393" s="381" t="s">
        <v>560</v>
      </c>
      <c r="B2393" s="381" t="s">
        <v>7953</v>
      </c>
      <c r="C2393" s="381">
        <v>27</v>
      </c>
      <c r="D2393" s="381">
        <v>121</v>
      </c>
      <c r="E2393" s="381" t="s">
        <v>7952</v>
      </c>
      <c r="F2393" s="381" t="s">
        <v>7951</v>
      </c>
      <c r="G2393" s="381" t="s">
        <v>7950</v>
      </c>
      <c r="H2393" s="381">
        <v>67800</v>
      </c>
      <c r="I2393" s="381">
        <v>23750</v>
      </c>
      <c r="J2393" s="381">
        <v>27150</v>
      </c>
      <c r="K2393" s="381">
        <v>30550</v>
      </c>
      <c r="L2393" s="381">
        <v>33900</v>
      </c>
      <c r="M2393" s="381">
        <v>36650</v>
      </c>
      <c r="N2393" s="381">
        <v>39350</v>
      </c>
      <c r="O2393" s="381">
        <v>42050</v>
      </c>
      <c r="P2393" s="381">
        <v>44750</v>
      </c>
      <c r="Q2393" s="381">
        <v>14250</v>
      </c>
      <c r="R2393" s="381">
        <v>16300</v>
      </c>
      <c r="S2393" s="381">
        <v>20420</v>
      </c>
      <c r="T2393" s="381">
        <v>24600</v>
      </c>
      <c r="U2393" s="381">
        <v>28780</v>
      </c>
      <c r="V2393" s="381">
        <v>32960</v>
      </c>
      <c r="W2393" s="381">
        <v>37140</v>
      </c>
      <c r="X2393" s="381">
        <v>41320</v>
      </c>
      <c r="Y2393" s="381">
        <v>38000</v>
      </c>
      <c r="Z2393" s="381">
        <v>43400</v>
      </c>
      <c r="AA2393" s="381">
        <v>48850</v>
      </c>
      <c r="AB2393" s="381">
        <v>54250</v>
      </c>
      <c r="AC2393" s="381">
        <v>58600</v>
      </c>
      <c r="AD2393" s="381">
        <v>62950</v>
      </c>
      <c r="AE2393" s="381">
        <v>67300</v>
      </c>
      <c r="AF2393" s="381">
        <v>71650</v>
      </c>
      <c r="AG2393" s="381">
        <v>9999</v>
      </c>
      <c r="AH2393" s="381" t="s">
        <v>7950</v>
      </c>
      <c r="AI2393" s="381" t="s">
        <v>7867</v>
      </c>
      <c r="AJ2393" s="381">
        <v>0</v>
      </c>
    </row>
    <row r="2394" spans="1:36">
      <c r="A2394" s="381" t="s">
        <v>560</v>
      </c>
      <c r="B2394" s="381" t="s">
        <v>7949</v>
      </c>
      <c r="C2394" s="381">
        <v>27</v>
      </c>
      <c r="D2394" s="381">
        <v>123</v>
      </c>
      <c r="E2394" s="381" t="s">
        <v>1155</v>
      </c>
      <c r="F2394" s="381" t="s">
        <v>1154</v>
      </c>
      <c r="G2394" s="381" t="s">
        <v>5341</v>
      </c>
      <c r="H2394" s="381">
        <v>90400</v>
      </c>
      <c r="I2394" s="381">
        <v>31650</v>
      </c>
      <c r="J2394" s="381">
        <v>36200</v>
      </c>
      <c r="K2394" s="381">
        <v>40700</v>
      </c>
      <c r="L2394" s="381">
        <v>45200</v>
      </c>
      <c r="M2394" s="381">
        <v>48850</v>
      </c>
      <c r="N2394" s="381">
        <v>52450</v>
      </c>
      <c r="O2394" s="381">
        <v>56050</v>
      </c>
      <c r="P2394" s="381">
        <v>59700</v>
      </c>
      <c r="Q2394" s="381">
        <v>19000</v>
      </c>
      <c r="R2394" s="381">
        <v>21700</v>
      </c>
      <c r="S2394" s="381">
        <v>24400</v>
      </c>
      <c r="T2394" s="381">
        <v>27100</v>
      </c>
      <c r="U2394" s="381">
        <v>29300</v>
      </c>
      <c r="V2394" s="381">
        <v>32960</v>
      </c>
      <c r="W2394" s="381">
        <v>37140</v>
      </c>
      <c r="X2394" s="381">
        <v>41320</v>
      </c>
      <c r="Y2394" s="381">
        <v>47600</v>
      </c>
      <c r="Z2394" s="381">
        <v>54400</v>
      </c>
      <c r="AA2394" s="381">
        <v>61200</v>
      </c>
      <c r="AB2394" s="381">
        <v>68000</v>
      </c>
      <c r="AC2394" s="381">
        <v>73450</v>
      </c>
      <c r="AD2394" s="381">
        <v>78900</v>
      </c>
      <c r="AE2394" s="381">
        <v>84350</v>
      </c>
      <c r="AF2394" s="381">
        <v>89800</v>
      </c>
      <c r="AG2394" s="381">
        <v>5120</v>
      </c>
      <c r="AH2394" s="381" t="s">
        <v>5341</v>
      </c>
      <c r="AI2394" s="381" t="s">
        <v>7867</v>
      </c>
      <c r="AJ2394" s="381">
        <v>1</v>
      </c>
    </row>
    <row r="2395" spans="1:36">
      <c r="A2395" s="381" t="s">
        <v>560</v>
      </c>
      <c r="B2395" s="381" t="s">
        <v>7948</v>
      </c>
      <c r="C2395" s="381">
        <v>27</v>
      </c>
      <c r="D2395" s="381">
        <v>125</v>
      </c>
      <c r="E2395" s="381" t="s">
        <v>7947</v>
      </c>
      <c r="F2395" s="381" t="s">
        <v>7946</v>
      </c>
      <c r="G2395" s="381" t="s">
        <v>7945</v>
      </c>
      <c r="H2395" s="381">
        <v>65100</v>
      </c>
      <c r="I2395" s="381">
        <v>22900</v>
      </c>
      <c r="J2395" s="381">
        <v>26150</v>
      </c>
      <c r="K2395" s="381">
        <v>29400</v>
      </c>
      <c r="L2395" s="381">
        <v>32650</v>
      </c>
      <c r="M2395" s="381">
        <v>35300</v>
      </c>
      <c r="N2395" s="381">
        <v>37900</v>
      </c>
      <c r="O2395" s="381">
        <v>40500</v>
      </c>
      <c r="P2395" s="381">
        <v>43100</v>
      </c>
      <c r="Q2395" s="381">
        <v>13750</v>
      </c>
      <c r="R2395" s="381">
        <v>16240</v>
      </c>
      <c r="S2395" s="381">
        <v>20420</v>
      </c>
      <c r="T2395" s="381">
        <v>24600</v>
      </c>
      <c r="U2395" s="381">
        <v>28780</v>
      </c>
      <c r="V2395" s="381">
        <v>32960</v>
      </c>
      <c r="W2395" s="381">
        <v>37140</v>
      </c>
      <c r="X2395" s="381">
        <v>41320</v>
      </c>
      <c r="Y2395" s="381">
        <v>36600</v>
      </c>
      <c r="Z2395" s="381">
        <v>41800</v>
      </c>
      <c r="AA2395" s="381">
        <v>47050</v>
      </c>
      <c r="AB2395" s="381">
        <v>52250</v>
      </c>
      <c r="AC2395" s="381">
        <v>56450</v>
      </c>
      <c r="AD2395" s="381">
        <v>60650</v>
      </c>
      <c r="AE2395" s="381">
        <v>64800</v>
      </c>
      <c r="AF2395" s="381">
        <v>69000</v>
      </c>
      <c r="AG2395" s="381">
        <v>9999</v>
      </c>
      <c r="AH2395" s="381" t="s">
        <v>7945</v>
      </c>
      <c r="AI2395" s="381" t="s">
        <v>7867</v>
      </c>
      <c r="AJ2395" s="381">
        <v>0</v>
      </c>
    </row>
    <row r="2396" spans="1:36">
      <c r="A2396" s="381" t="s">
        <v>560</v>
      </c>
      <c r="B2396" s="381" t="s">
        <v>7944</v>
      </c>
      <c r="C2396" s="381">
        <v>27</v>
      </c>
      <c r="D2396" s="381">
        <v>127</v>
      </c>
      <c r="E2396" s="381" t="s">
        <v>7943</v>
      </c>
      <c r="F2396" s="381" t="s">
        <v>7942</v>
      </c>
      <c r="G2396" s="381" t="s">
        <v>7941</v>
      </c>
      <c r="H2396" s="381">
        <v>63800</v>
      </c>
      <c r="I2396" s="381">
        <v>22900</v>
      </c>
      <c r="J2396" s="381">
        <v>26150</v>
      </c>
      <c r="K2396" s="381">
        <v>29400</v>
      </c>
      <c r="L2396" s="381">
        <v>32650</v>
      </c>
      <c r="M2396" s="381">
        <v>35300</v>
      </c>
      <c r="N2396" s="381">
        <v>37900</v>
      </c>
      <c r="O2396" s="381">
        <v>40500</v>
      </c>
      <c r="P2396" s="381">
        <v>43100</v>
      </c>
      <c r="Q2396" s="381">
        <v>13750</v>
      </c>
      <c r="R2396" s="381">
        <v>16240</v>
      </c>
      <c r="S2396" s="381">
        <v>20420</v>
      </c>
      <c r="T2396" s="381">
        <v>24600</v>
      </c>
      <c r="U2396" s="381">
        <v>28780</v>
      </c>
      <c r="V2396" s="381">
        <v>32960</v>
      </c>
      <c r="W2396" s="381">
        <v>37140</v>
      </c>
      <c r="X2396" s="381">
        <v>41320</v>
      </c>
      <c r="Y2396" s="381">
        <v>36600</v>
      </c>
      <c r="Z2396" s="381">
        <v>41800</v>
      </c>
      <c r="AA2396" s="381">
        <v>47050</v>
      </c>
      <c r="AB2396" s="381">
        <v>52250</v>
      </c>
      <c r="AC2396" s="381">
        <v>56450</v>
      </c>
      <c r="AD2396" s="381">
        <v>60650</v>
      </c>
      <c r="AE2396" s="381">
        <v>64800</v>
      </c>
      <c r="AF2396" s="381">
        <v>69000</v>
      </c>
      <c r="AG2396" s="381">
        <v>9999</v>
      </c>
      <c r="AH2396" s="381" t="s">
        <v>7941</v>
      </c>
      <c r="AI2396" s="381" t="s">
        <v>7867</v>
      </c>
      <c r="AJ2396" s="381">
        <v>0</v>
      </c>
    </row>
    <row r="2397" spans="1:36">
      <c r="A2397" s="381" t="s">
        <v>560</v>
      </c>
      <c r="B2397" s="381" t="s">
        <v>7940</v>
      </c>
      <c r="C2397" s="381">
        <v>27</v>
      </c>
      <c r="D2397" s="381">
        <v>129</v>
      </c>
      <c r="E2397" s="381" t="s">
        <v>7939</v>
      </c>
      <c r="F2397" s="381" t="s">
        <v>7938</v>
      </c>
      <c r="G2397" s="381" t="s">
        <v>5333</v>
      </c>
      <c r="H2397" s="381">
        <v>64300</v>
      </c>
      <c r="I2397" s="381">
        <v>22900</v>
      </c>
      <c r="J2397" s="381">
        <v>26150</v>
      </c>
      <c r="K2397" s="381">
        <v>29400</v>
      </c>
      <c r="L2397" s="381">
        <v>32650</v>
      </c>
      <c r="M2397" s="381">
        <v>35300</v>
      </c>
      <c r="N2397" s="381">
        <v>37900</v>
      </c>
      <c r="O2397" s="381">
        <v>40500</v>
      </c>
      <c r="P2397" s="381">
        <v>43100</v>
      </c>
      <c r="Q2397" s="381">
        <v>13750</v>
      </c>
      <c r="R2397" s="381">
        <v>16240</v>
      </c>
      <c r="S2397" s="381">
        <v>20420</v>
      </c>
      <c r="T2397" s="381">
        <v>24600</v>
      </c>
      <c r="U2397" s="381">
        <v>28780</v>
      </c>
      <c r="V2397" s="381">
        <v>32960</v>
      </c>
      <c r="W2397" s="381">
        <v>37140</v>
      </c>
      <c r="X2397" s="381">
        <v>41320</v>
      </c>
      <c r="Y2397" s="381">
        <v>36600</v>
      </c>
      <c r="Z2397" s="381">
        <v>41800</v>
      </c>
      <c r="AA2397" s="381">
        <v>47050</v>
      </c>
      <c r="AB2397" s="381">
        <v>52250</v>
      </c>
      <c r="AC2397" s="381">
        <v>56450</v>
      </c>
      <c r="AD2397" s="381">
        <v>60650</v>
      </c>
      <c r="AE2397" s="381">
        <v>64800</v>
      </c>
      <c r="AF2397" s="381">
        <v>69000</v>
      </c>
      <c r="AG2397" s="381">
        <v>9999</v>
      </c>
      <c r="AH2397" s="381" t="s">
        <v>5333</v>
      </c>
      <c r="AI2397" s="381" t="s">
        <v>7867</v>
      </c>
      <c r="AJ2397" s="381">
        <v>0</v>
      </c>
    </row>
    <row r="2398" spans="1:36">
      <c r="A2398" s="381" t="s">
        <v>560</v>
      </c>
      <c r="B2398" s="381" t="s">
        <v>7937</v>
      </c>
      <c r="C2398" s="381">
        <v>27</v>
      </c>
      <c r="D2398" s="381">
        <v>131</v>
      </c>
      <c r="E2398" s="381" t="s">
        <v>7936</v>
      </c>
      <c r="F2398" s="381" t="s">
        <v>7935</v>
      </c>
      <c r="G2398" s="381" t="s">
        <v>7934</v>
      </c>
      <c r="H2398" s="381">
        <v>76000</v>
      </c>
      <c r="I2398" s="381">
        <v>26600</v>
      </c>
      <c r="J2398" s="381">
        <v>30400</v>
      </c>
      <c r="K2398" s="381">
        <v>34200</v>
      </c>
      <c r="L2398" s="381">
        <v>38000</v>
      </c>
      <c r="M2398" s="381">
        <v>41050</v>
      </c>
      <c r="N2398" s="381">
        <v>44100</v>
      </c>
      <c r="O2398" s="381">
        <v>47150</v>
      </c>
      <c r="P2398" s="381">
        <v>50200</v>
      </c>
      <c r="Q2398" s="381">
        <v>16000</v>
      </c>
      <c r="R2398" s="381">
        <v>18250</v>
      </c>
      <c r="S2398" s="381">
        <v>20550</v>
      </c>
      <c r="T2398" s="381">
        <v>24600</v>
      </c>
      <c r="U2398" s="381">
        <v>28780</v>
      </c>
      <c r="V2398" s="381">
        <v>32960</v>
      </c>
      <c r="W2398" s="381">
        <v>37140</v>
      </c>
      <c r="X2398" s="381">
        <v>41320</v>
      </c>
      <c r="Y2398" s="381">
        <v>42600</v>
      </c>
      <c r="Z2398" s="381">
        <v>48650</v>
      </c>
      <c r="AA2398" s="381">
        <v>54750</v>
      </c>
      <c r="AB2398" s="381">
        <v>60800</v>
      </c>
      <c r="AC2398" s="381">
        <v>65700</v>
      </c>
      <c r="AD2398" s="381">
        <v>70550</v>
      </c>
      <c r="AE2398" s="381">
        <v>75400</v>
      </c>
      <c r="AF2398" s="381">
        <v>80300</v>
      </c>
      <c r="AG2398" s="381">
        <v>9999</v>
      </c>
      <c r="AH2398" s="381" t="s">
        <v>7934</v>
      </c>
      <c r="AI2398" s="381" t="s">
        <v>7867</v>
      </c>
      <c r="AJ2398" s="381">
        <v>0</v>
      </c>
    </row>
    <row r="2399" spans="1:36">
      <c r="A2399" s="381" t="s">
        <v>560</v>
      </c>
      <c r="B2399" s="381" t="s">
        <v>7933</v>
      </c>
      <c r="C2399" s="381">
        <v>27</v>
      </c>
      <c r="D2399" s="381">
        <v>133</v>
      </c>
      <c r="E2399" s="381" t="s">
        <v>7932</v>
      </c>
      <c r="F2399" s="381" t="s">
        <v>7931</v>
      </c>
      <c r="G2399" s="381" t="s">
        <v>1161</v>
      </c>
      <c r="H2399" s="381">
        <v>63800</v>
      </c>
      <c r="I2399" s="381">
        <v>22900</v>
      </c>
      <c r="J2399" s="381">
        <v>26150</v>
      </c>
      <c r="K2399" s="381">
        <v>29400</v>
      </c>
      <c r="L2399" s="381">
        <v>32650</v>
      </c>
      <c r="M2399" s="381">
        <v>35300</v>
      </c>
      <c r="N2399" s="381">
        <v>37900</v>
      </c>
      <c r="O2399" s="381">
        <v>40500</v>
      </c>
      <c r="P2399" s="381">
        <v>43100</v>
      </c>
      <c r="Q2399" s="381">
        <v>13750</v>
      </c>
      <c r="R2399" s="381">
        <v>16240</v>
      </c>
      <c r="S2399" s="381">
        <v>20420</v>
      </c>
      <c r="T2399" s="381">
        <v>24600</v>
      </c>
      <c r="U2399" s="381">
        <v>28780</v>
      </c>
      <c r="V2399" s="381">
        <v>32960</v>
      </c>
      <c r="W2399" s="381">
        <v>37140</v>
      </c>
      <c r="X2399" s="381">
        <v>41320</v>
      </c>
      <c r="Y2399" s="381">
        <v>36600</v>
      </c>
      <c r="Z2399" s="381">
        <v>41800</v>
      </c>
      <c r="AA2399" s="381">
        <v>47050</v>
      </c>
      <c r="AB2399" s="381">
        <v>52250</v>
      </c>
      <c r="AC2399" s="381">
        <v>56450</v>
      </c>
      <c r="AD2399" s="381">
        <v>60650</v>
      </c>
      <c r="AE2399" s="381">
        <v>64800</v>
      </c>
      <c r="AF2399" s="381">
        <v>69000</v>
      </c>
      <c r="AG2399" s="381">
        <v>9999</v>
      </c>
      <c r="AH2399" s="381" t="s">
        <v>1161</v>
      </c>
      <c r="AI2399" s="381" t="s">
        <v>7867</v>
      </c>
      <c r="AJ2399" s="381">
        <v>0</v>
      </c>
    </row>
    <row r="2400" spans="1:36">
      <c r="A2400" s="381" t="s">
        <v>560</v>
      </c>
      <c r="B2400" s="381" t="s">
        <v>7930</v>
      </c>
      <c r="C2400" s="381">
        <v>27</v>
      </c>
      <c r="D2400" s="381">
        <v>135</v>
      </c>
      <c r="E2400" s="381" t="s">
        <v>7929</v>
      </c>
      <c r="F2400" s="381" t="s">
        <v>7928</v>
      </c>
      <c r="G2400" s="381" t="s">
        <v>7927</v>
      </c>
      <c r="H2400" s="381">
        <v>63600</v>
      </c>
      <c r="I2400" s="381">
        <v>22900</v>
      </c>
      <c r="J2400" s="381">
        <v>26150</v>
      </c>
      <c r="K2400" s="381">
        <v>29400</v>
      </c>
      <c r="L2400" s="381">
        <v>32650</v>
      </c>
      <c r="M2400" s="381">
        <v>35300</v>
      </c>
      <c r="N2400" s="381">
        <v>37900</v>
      </c>
      <c r="O2400" s="381">
        <v>40500</v>
      </c>
      <c r="P2400" s="381">
        <v>43100</v>
      </c>
      <c r="Q2400" s="381">
        <v>13750</v>
      </c>
      <c r="R2400" s="381">
        <v>16240</v>
      </c>
      <c r="S2400" s="381">
        <v>20420</v>
      </c>
      <c r="T2400" s="381">
        <v>24600</v>
      </c>
      <c r="U2400" s="381">
        <v>28780</v>
      </c>
      <c r="V2400" s="381">
        <v>32960</v>
      </c>
      <c r="W2400" s="381">
        <v>37140</v>
      </c>
      <c r="X2400" s="381">
        <v>41320</v>
      </c>
      <c r="Y2400" s="381">
        <v>36600</v>
      </c>
      <c r="Z2400" s="381">
        <v>41800</v>
      </c>
      <c r="AA2400" s="381">
        <v>47050</v>
      </c>
      <c r="AB2400" s="381">
        <v>52250</v>
      </c>
      <c r="AC2400" s="381">
        <v>56450</v>
      </c>
      <c r="AD2400" s="381">
        <v>60650</v>
      </c>
      <c r="AE2400" s="381">
        <v>64800</v>
      </c>
      <c r="AF2400" s="381">
        <v>69000</v>
      </c>
      <c r="AG2400" s="381">
        <v>9999</v>
      </c>
      <c r="AH2400" s="381" t="s">
        <v>7927</v>
      </c>
      <c r="AI2400" s="381" t="s">
        <v>7867</v>
      </c>
      <c r="AJ2400" s="381">
        <v>0</v>
      </c>
    </row>
    <row r="2401" spans="1:36">
      <c r="A2401" s="381" t="s">
        <v>560</v>
      </c>
      <c r="B2401" s="381" t="s">
        <v>7926</v>
      </c>
      <c r="C2401" s="381">
        <v>27</v>
      </c>
      <c r="D2401" s="381">
        <v>137</v>
      </c>
      <c r="E2401" s="381" t="s">
        <v>1308</v>
      </c>
      <c r="F2401" s="381" t="s">
        <v>1307</v>
      </c>
      <c r="G2401" s="381" t="s">
        <v>7299</v>
      </c>
      <c r="H2401" s="381">
        <v>67200</v>
      </c>
      <c r="I2401" s="381">
        <v>23550</v>
      </c>
      <c r="J2401" s="381">
        <v>26900</v>
      </c>
      <c r="K2401" s="381">
        <v>30250</v>
      </c>
      <c r="L2401" s="381">
        <v>33600</v>
      </c>
      <c r="M2401" s="381">
        <v>36300</v>
      </c>
      <c r="N2401" s="381">
        <v>39000</v>
      </c>
      <c r="O2401" s="381">
        <v>41700</v>
      </c>
      <c r="P2401" s="381">
        <v>44400</v>
      </c>
      <c r="Q2401" s="381">
        <v>14150</v>
      </c>
      <c r="R2401" s="381">
        <v>16240</v>
      </c>
      <c r="S2401" s="381">
        <v>20420</v>
      </c>
      <c r="T2401" s="381">
        <v>24600</v>
      </c>
      <c r="U2401" s="381">
        <v>28780</v>
      </c>
      <c r="V2401" s="381">
        <v>32960</v>
      </c>
      <c r="W2401" s="381">
        <v>37140</v>
      </c>
      <c r="X2401" s="381">
        <v>41320</v>
      </c>
      <c r="Y2401" s="381">
        <v>37650</v>
      </c>
      <c r="Z2401" s="381">
        <v>43000</v>
      </c>
      <c r="AA2401" s="381">
        <v>48400</v>
      </c>
      <c r="AB2401" s="381">
        <v>53750</v>
      </c>
      <c r="AC2401" s="381">
        <v>58050</v>
      </c>
      <c r="AD2401" s="381">
        <v>62350</v>
      </c>
      <c r="AE2401" s="381">
        <v>66650</v>
      </c>
      <c r="AF2401" s="381">
        <v>70950</v>
      </c>
      <c r="AG2401" s="381">
        <v>2240</v>
      </c>
      <c r="AH2401" s="381" t="s">
        <v>7299</v>
      </c>
      <c r="AI2401" s="381" t="s">
        <v>7867</v>
      </c>
      <c r="AJ2401" s="381">
        <v>1</v>
      </c>
    </row>
    <row r="2402" spans="1:36">
      <c r="A2402" s="381" t="s">
        <v>560</v>
      </c>
      <c r="B2402" s="381" t="s">
        <v>7925</v>
      </c>
      <c r="C2402" s="381">
        <v>27</v>
      </c>
      <c r="D2402" s="381">
        <v>139</v>
      </c>
      <c r="E2402" s="381" t="s">
        <v>1155</v>
      </c>
      <c r="F2402" s="381" t="s">
        <v>1154</v>
      </c>
      <c r="G2402" s="381" t="s">
        <v>1860</v>
      </c>
      <c r="H2402" s="381">
        <v>90400</v>
      </c>
      <c r="I2402" s="381">
        <v>31650</v>
      </c>
      <c r="J2402" s="381">
        <v>36200</v>
      </c>
      <c r="K2402" s="381">
        <v>40700</v>
      </c>
      <c r="L2402" s="381">
        <v>45200</v>
      </c>
      <c r="M2402" s="381">
        <v>48850</v>
      </c>
      <c r="N2402" s="381">
        <v>52450</v>
      </c>
      <c r="O2402" s="381">
        <v>56050</v>
      </c>
      <c r="P2402" s="381">
        <v>59700</v>
      </c>
      <c r="Q2402" s="381">
        <v>19000</v>
      </c>
      <c r="R2402" s="381">
        <v>21700</v>
      </c>
      <c r="S2402" s="381">
        <v>24400</v>
      </c>
      <c r="T2402" s="381">
        <v>27100</v>
      </c>
      <c r="U2402" s="381">
        <v>29300</v>
      </c>
      <c r="V2402" s="381">
        <v>32960</v>
      </c>
      <c r="W2402" s="381">
        <v>37140</v>
      </c>
      <c r="X2402" s="381">
        <v>41320</v>
      </c>
      <c r="Y2402" s="381">
        <v>47600</v>
      </c>
      <c r="Z2402" s="381">
        <v>54400</v>
      </c>
      <c r="AA2402" s="381">
        <v>61200</v>
      </c>
      <c r="AB2402" s="381">
        <v>68000</v>
      </c>
      <c r="AC2402" s="381">
        <v>73450</v>
      </c>
      <c r="AD2402" s="381">
        <v>78900</v>
      </c>
      <c r="AE2402" s="381">
        <v>84350</v>
      </c>
      <c r="AF2402" s="381">
        <v>89800</v>
      </c>
      <c r="AG2402" s="381">
        <v>5120</v>
      </c>
      <c r="AH2402" s="381" t="s">
        <v>1860</v>
      </c>
      <c r="AI2402" s="381" t="s">
        <v>7867</v>
      </c>
      <c r="AJ2402" s="381">
        <v>1</v>
      </c>
    </row>
    <row r="2403" spans="1:36">
      <c r="A2403" s="381" t="s">
        <v>560</v>
      </c>
      <c r="B2403" s="381" t="s">
        <v>7924</v>
      </c>
      <c r="C2403" s="381">
        <v>27</v>
      </c>
      <c r="D2403" s="381">
        <v>141</v>
      </c>
      <c r="E2403" s="381" t="s">
        <v>1155</v>
      </c>
      <c r="F2403" s="381" t="s">
        <v>1154</v>
      </c>
      <c r="G2403" s="381" t="s">
        <v>7923</v>
      </c>
      <c r="H2403" s="381">
        <v>90400</v>
      </c>
      <c r="I2403" s="381">
        <v>31650</v>
      </c>
      <c r="J2403" s="381">
        <v>36200</v>
      </c>
      <c r="K2403" s="381">
        <v>40700</v>
      </c>
      <c r="L2403" s="381">
        <v>45200</v>
      </c>
      <c r="M2403" s="381">
        <v>48850</v>
      </c>
      <c r="N2403" s="381">
        <v>52450</v>
      </c>
      <c r="O2403" s="381">
        <v>56050</v>
      </c>
      <c r="P2403" s="381">
        <v>59700</v>
      </c>
      <c r="Q2403" s="381">
        <v>19000</v>
      </c>
      <c r="R2403" s="381">
        <v>21700</v>
      </c>
      <c r="S2403" s="381">
        <v>24400</v>
      </c>
      <c r="T2403" s="381">
        <v>27100</v>
      </c>
      <c r="U2403" s="381">
        <v>29300</v>
      </c>
      <c r="V2403" s="381">
        <v>32960</v>
      </c>
      <c r="W2403" s="381">
        <v>37140</v>
      </c>
      <c r="X2403" s="381">
        <v>41320</v>
      </c>
      <c r="Y2403" s="381">
        <v>47600</v>
      </c>
      <c r="Z2403" s="381">
        <v>54400</v>
      </c>
      <c r="AA2403" s="381">
        <v>61200</v>
      </c>
      <c r="AB2403" s="381">
        <v>68000</v>
      </c>
      <c r="AC2403" s="381">
        <v>73450</v>
      </c>
      <c r="AD2403" s="381">
        <v>78900</v>
      </c>
      <c r="AE2403" s="381">
        <v>84350</v>
      </c>
      <c r="AF2403" s="381">
        <v>89800</v>
      </c>
      <c r="AG2403" s="381">
        <v>5120</v>
      </c>
      <c r="AH2403" s="381" t="s">
        <v>7923</v>
      </c>
      <c r="AI2403" s="381" t="s">
        <v>7867</v>
      </c>
      <c r="AJ2403" s="381">
        <v>1</v>
      </c>
    </row>
    <row r="2404" spans="1:36">
      <c r="A2404" s="381" t="s">
        <v>560</v>
      </c>
      <c r="B2404" s="381" t="s">
        <v>7922</v>
      </c>
      <c r="C2404" s="381">
        <v>27</v>
      </c>
      <c r="D2404" s="381">
        <v>143</v>
      </c>
      <c r="E2404" s="381" t="s">
        <v>7921</v>
      </c>
      <c r="F2404" s="381" t="s">
        <v>7920</v>
      </c>
      <c r="G2404" s="381" t="s">
        <v>7919</v>
      </c>
      <c r="H2404" s="381">
        <v>69800</v>
      </c>
      <c r="I2404" s="381">
        <v>24450</v>
      </c>
      <c r="J2404" s="381">
        <v>27950</v>
      </c>
      <c r="K2404" s="381">
        <v>31450</v>
      </c>
      <c r="L2404" s="381">
        <v>34900</v>
      </c>
      <c r="M2404" s="381">
        <v>37700</v>
      </c>
      <c r="N2404" s="381">
        <v>40500</v>
      </c>
      <c r="O2404" s="381">
        <v>43300</v>
      </c>
      <c r="P2404" s="381">
        <v>46100</v>
      </c>
      <c r="Q2404" s="381">
        <v>14700</v>
      </c>
      <c r="R2404" s="381">
        <v>16800</v>
      </c>
      <c r="S2404" s="381">
        <v>20420</v>
      </c>
      <c r="T2404" s="381">
        <v>24600</v>
      </c>
      <c r="U2404" s="381">
        <v>28780</v>
      </c>
      <c r="V2404" s="381">
        <v>32960</v>
      </c>
      <c r="W2404" s="381">
        <v>37140</v>
      </c>
      <c r="X2404" s="381">
        <v>41320</v>
      </c>
      <c r="Y2404" s="381">
        <v>39100</v>
      </c>
      <c r="Z2404" s="381">
        <v>44700</v>
      </c>
      <c r="AA2404" s="381">
        <v>50300</v>
      </c>
      <c r="AB2404" s="381">
        <v>55850</v>
      </c>
      <c r="AC2404" s="381">
        <v>60350</v>
      </c>
      <c r="AD2404" s="381">
        <v>64800</v>
      </c>
      <c r="AE2404" s="381">
        <v>69300</v>
      </c>
      <c r="AF2404" s="381">
        <v>73750</v>
      </c>
      <c r="AG2404" s="381">
        <v>9999</v>
      </c>
      <c r="AH2404" s="381" t="s">
        <v>7919</v>
      </c>
      <c r="AI2404" s="381" t="s">
        <v>7867</v>
      </c>
      <c r="AJ2404" s="381">
        <v>1</v>
      </c>
    </row>
    <row r="2405" spans="1:36">
      <c r="A2405" s="381" t="s">
        <v>560</v>
      </c>
      <c r="B2405" s="381" t="s">
        <v>7918</v>
      </c>
      <c r="C2405" s="381">
        <v>27</v>
      </c>
      <c r="D2405" s="381">
        <v>145</v>
      </c>
      <c r="E2405" s="381" t="s">
        <v>7917</v>
      </c>
      <c r="F2405" s="381" t="s">
        <v>7916</v>
      </c>
      <c r="G2405" s="381" t="s">
        <v>7915</v>
      </c>
      <c r="H2405" s="381">
        <v>70000</v>
      </c>
      <c r="I2405" s="381">
        <v>24500</v>
      </c>
      <c r="J2405" s="381">
        <v>28000</v>
      </c>
      <c r="K2405" s="381">
        <v>31500</v>
      </c>
      <c r="L2405" s="381">
        <v>35000</v>
      </c>
      <c r="M2405" s="381">
        <v>37800</v>
      </c>
      <c r="N2405" s="381">
        <v>40600</v>
      </c>
      <c r="O2405" s="381">
        <v>43400</v>
      </c>
      <c r="P2405" s="381">
        <v>46200</v>
      </c>
      <c r="Q2405" s="381">
        <v>14700</v>
      </c>
      <c r="R2405" s="381">
        <v>16800</v>
      </c>
      <c r="S2405" s="381">
        <v>20420</v>
      </c>
      <c r="T2405" s="381">
        <v>24600</v>
      </c>
      <c r="U2405" s="381">
        <v>28780</v>
      </c>
      <c r="V2405" s="381">
        <v>32960</v>
      </c>
      <c r="W2405" s="381">
        <v>37140</v>
      </c>
      <c r="X2405" s="381">
        <v>41320</v>
      </c>
      <c r="Y2405" s="381">
        <v>39200</v>
      </c>
      <c r="Z2405" s="381">
        <v>44800</v>
      </c>
      <c r="AA2405" s="381">
        <v>50400</v>
      </c>
      <c r="AB2405" s="381">
        <v>56000</v>
      </c>
      <c r="AC2405" s="381">
        <v>60500</v>
      </c>
      <c r="AD2405" s="381">
        <v>65000</v>
      </c>
      <c r="AE2405" s="381">
        <v>69450</v>
      </c>
      <c r="AF2405" s="381">
        <v>73950</v>
      </c>
      <c r="AG2405" s="381">
        <v>6980</v>
      </c>
      <c r="AH2405" s="381" t="s">
        <v>7915</v>
      </c>
      <c r="AI2405" s="381" t="s">
        <v>7867</v>
      </c>
      <c r="AJ2405" s="381">
        <v>1</v>
      </c>
    </row>
    <row r="2406" spans="1:36">
      <c r="A2406" s="381" t="s">
        <v>560</v>
      </c>
      <c r="B2406" s="381" t="s">
        <v>7914</v>
      </c>
      <c r="C2406" s="381">
        <v>27</v>
      </c>
      <c r="D2406" s="381">
        <v>147</v>
      </c>
      <c r="E2406" s="381" t="s">
        <v>7913</v>
      </c>
      <c r="F2406" s="381" t="s">
        <v>7912</v>
      </c>
      <c r="G2406" s="381" t="s">
        <v>5304</v>
      </c>
      <c r="H2406" s="381">
        <v>74700</v>
      </c>
      <c r="I2406" s="381">
        <v>26150</v>
      </c>
      <c r="J2406" s="381">
        <v>29900</v>
      </c>
      <c r="K2406" s="381">
        <v>33650</v>
      </c>
      <c r="L2406" s="381">
        <v>37350</v>
      </c>
      <c r="M2406" s="381">
        <v>40350</v>
      </c>
      <c r="N2406" s="381">
        <v>43350</v>
      </c>
      <c r="O2406" s="381">
        <v>46350</v>
      </c>
      <c r="P2406" s="381">
        <v>49350</v>
      </c>
      <c r="Q2406" s="381">
        <v>15700</v>
      </c>
      <c r="R2406" s="381">
        <v>17950</v>
      </c>
      <c r="S2406" s="381">
        <v>20420</v>
      </c>
      <c r="T2406" s="381">
        <v>24600</v>
      </c>
      <c r="U2406" s="381">
        <v>28780</v>
      </c>
      <c r="V2406" s="381">
        <v>32960</v>
      </c>
      <c r="W2406" s="381">
        <v>37140</v>
      </c>
      <c r="X2406" s="381">
        <v>41320</v>
      </c>
      <c r="Y2406" s="381">
        <v>41850</v>
      </c>
      <c r="Z2406" s="381">
        <v>47800</v>
      </c>
      <c r="AA2406" s="381">
        <v>53800</v>
      </c>
      <c r="AB2406" s="381">
        <v>59750</v>
      </c>
      <c r="AC2406" s="381">
        <v>64550</v>
      </c>
      <c r="AD2406" s="381">
        <v>69350</v>
      </c>
      <c r="AE2406" s="381">
        <v>74100</v>
      </c>
      <c r="AF2406" s="381">
        <v>78900</v>
      </c>
      <c r="AG2406" s="381">
        <v>9999</v>
      </c>
      <c r="AH2406" s="381" t="s">
        <v>5304</v>
      </c>
      <c r="AI2406" s="381" t="s">
        <v>7867</v>
      </c>
      <c r="AJ2406" s="381">
        <v>0</v>
      </c>
    </row>
    <row r="2407" spans="1:36">
      <c r="A2407" s="381" t="s">
        <v>560</v>
      </c>
      <c r="B2407" s="381" t="s">
        <v>7911</v>
      </c>
      <c r="C2407" s="381">
        <v>27</v>
      </c>
      <c r="D2407" s="381">
        <v>149</v>
      </c>
      <c r="E2407" s="381" t="s">
        <v>7910</v>
      </c>
      <c r="F2407" s="381" t="s">
        <v>7909</v>
      </c>
      <c r="G2407" s="381" t="s">
        <v>1590</v>
      </c>
      <c r="H2407" s="381">
        <v>73700</v>
      </c>
      <c r="I2407" s="381">
        <v>25800</v>
      </c>
      <c r="J2407" s="381">
        <v>29500</v>
      </c>
      <c r="K2407" s="381">
        <v>33200</v>
      </c>
      <c r="L2407" s="381">
        <v>36850</v>
      </c>
      <c r="M2407" s="381">
        <v>39800</v>
      </c>
      <c r="N2407" s="381">
        <v>42750</v>
      </c>
      <c r="O2407" s="381">
        <v>45700</v>
      </c>
      <c r="P2407" s="381">
        <v>48650</v>
      </c>
      <c r="Q2407" s="381">
        <v>15500</v>
      </c>
      <c r="R2407" s="381">
        <v>17700</v>
      </c>
      <c r="S2407" s="381">
        <v>20420</v>
      </c>
      <c r="T2407" s="381">
        <v>24600</v>
      </c>
      <c r="U2407" s="381">
        <v>28780</v>
      </c>
      <c r="V2407" s="381">
        <v>32960</v>
      </c>
      <c r="W2407" s="381">
        <v>37140</v>
      </c>
      <c r="X2407" s="381">
        <v>41320</v>
      </c>
      <c r="Y2407" s="381">
        <v>41300</v>
      </c>
      <c r="Z2407" s="381">
        <v>47200</v>
      </c>
      <c r="AA2407" s="381">
        <v>53100</v>
      </c>
      <c r="AB2407" s="381">
        <v>58950</v>
      </c>
      <c r="AC2407" s="381">
        <v>63700</v>
      </c>
      <c r="AD2407" s="381">
        <v>68400</v>
      </c>
      <c r="AE2407" s="381">
        <v>73100</v>
      </c>
      <c r="AF2407" s="381">
        <v>77850</v>
      </c>
      <c r="AG2407" s="381">
        <v>9999</v>
      </c>
      <c r="AH2407" s="381" t="s">
        <v>1590</v>
      </c>
      <c r="AI2407" s="381" t="s">
        <v>7867</v>
      </c>
      <c r="AJ2407" s="381">
        <v>0</v>
      </c>
    </row>
    <row r="2408" spans="1:36">
      <c r="A2408" s="381" t="s">
        <v>560</v>
      </c>
      <c r="B2408" s="381" t="s">
        <v>7908</v>
      </c>
      <c r="C2408" s="381">
        <v>27</v>
      </c>
      <c r="D2408" s="381">
        <v>151</v>
      </c>
      <c r="E2408" s="381" t="s">
        <v>7907</v>
      </c>
      <c r="F2408" s="381" t="s">
        <v>7906</v>
      </c>
      <c r="G2408" s="381" t="s">
        <v>7905</v>
      </c>
      <c r="H2408" s="381">
        <v>67500</v>
      </c>
      <c r="I2408" s="381">
        <v>23650</v>
      </c>
      <c r="J2408" s="381">
        <v>27000</v>
      </c>
      <c r="K2408" s="381">
        <v>30400</v>
      </c>
      <c r="L2408" s="381">
        <v>33750</v>
      </c>
      <c r="M2408" s="381">
        <v>36450</v>
      </c>
      <c r="N2408" s="381">
        <v>39150</v>
      </c>
      <c r="O2408" s="381">
        <v>41850</v>
      </c>
      <c r="P2408" s="381">
        <v>44550</v>
      </c>
      <c r="Q2408" s="381">
        <v>14200</v>
      </c>
      <c r="R2408" s="381">
        <v>16240</v>
      </c>
      <c r="S2408" s="381">
        <v>20420</v>
      </c>
      <c r="T2408" s="381">
        <v>24600</v>
      </c>
      <c r="U2408" s="381">
        <v>28780</v>
      </c>
      <c r="V2408" s="381">
        <v>32960</v>
      </c>
      <c r="W2408" s="381">
        <v>37140</v>
      </c>
      <c r="X2408" s="381">
        <v>41320</v>
      </c>
      <c r="Y2408" s="381">
        <v>37800</v>
      </c>
      <c r="Z2408" s="381">
        <v>43200</v>
      </c>
      <c r="AA2408" s="381">
        <v>48600</v>
      </c>
      <c r="AB2408" s="381">
        <v>54000</v>
      </c>
      <c r="AC2408" s="381">
        <v>58350</v>
      </c>
      <c r="AD2408" s="381">
        <v>62650</v>
      </c>
      <c r="AE2408" s="381">
        <v>67000</v>
      </c>
      <c r="AF2408" s="381">
        <v>71300</v>
      </c>
      <c r="AG2408" s="381">
        <v>9999</v>
      </c>
      <c r="AH2408" s="381" t="s">
        <v>7905</v>
      </c>
      <c r="AI2408" s="381" t="s">
        <v>7867</v>
      </c>
      <c r="AJ2408" s="381">
        <v>0</v>
      </c>
    </row>
    <row r="2409" spans="1:36">
      <c r="A2409" s="381" t="s">
        <v>560</v>
      </c>
      <c r="B2409" s="381" t="s">
        <v>7904</v>
      </c>
      <c r="C2409" s="381">
        <v>27</v>
      </c>
      <c r="D2409" s="381">
        <v>153</v>
      </c>
      <c r="E2409" s="381" t="s">
        <v>7903</v>
      </c>
      <c r="F2409" s="381" t="s">
        <v>7902</v>
      </c>
      <c r="G2409" s="381" t="s">
        <v>3967</v>
      </c>
      <c r="H2409" s="381">
        <v>57300</v>
      </c>
      <c r="I2409" s="381">
        <v>22900</v>
      </c>
      <c r="J2409" s="381">
        <v>26150</v>
      </c>
      <c r="K2409" s="381">
        <v>29400</v>
      </c>
      <c r="L2409" s="381">
        <v>32650</v>
      </c>
      <c r="M2409" s="381">
        <v>35300</v>
      </c>
      <c r="N2409" s="381">
        <v>37900</v>
      </c>
      <c r="O2409" s="381">
        <v>40500</v>
      </c>
      <c r="P2409" s="381">
        <v>43100</v>
      </c>
      <c r="Q2409" s="381">
        <v>13750</v>
      </c>
      <c r="R2409" s="381">
        <v>16240</v>
      </c>
      <c r="S2409" s="381">
        <v>20420</v>
      </c>
      <c r="T2409" s="381">
        <v>24600</v>
      </c>
      <c r="U2409" s="381">
        <v>28780</v>
      </c>
      <c r="V2409" s="381">
        <v>32960</v>
      </c>
      <c r="W2409" s="381">
        <v>37140</v>
      </c>
      <c r="X2409" s="381">
        <v>41320</v>
      </c>
      <c r="Y2409" s="381">
        <v>36600</v>
      </c>
      <c r="Z2409" s="381">
        <v>41800</v>
      </c>
      <c r="AA2409" s="381">
        <v>47050</v>
      </c>
      <c r="AB2409" s="381">
        <v>52250</v>
      </c>
      <c r="AC2409" s="381">
        <v>56450</v>
      </c>
      <c r="AD2409" s="381">
        <v>60650</v>
      </c>
      <c r="AE2409" s="381">
        <v>64800</v>
      </c>
      <c r="AF2409" s="381">
        <v>69000</v>
      </c>
      <c r="AG2409" s="381">
        <v>9999</v>
      </c>
      <c r="AH2409" s="381" t="s">
        <v>3967</v>
      </c>
      <c r="AI2409" s="381" t="s">
        <v>7867</v>
      </c>
      <c r="AJ2409" s="381">
        <v>0</v>
      </c>
    </row>
    <row r="2410" spans="1:36">
      <c r="A2410" s="381" t="s">
        <v>560</v>
      </c>
      <c r="B2410" s="381" t="s">
        <v>7901</v>
      </c>
      <c r="C2410" s="381">
        <v>27</v>
      </c>
      <c r="D2410" s="381">
        <v>155</v>
      </c>
      <c r="E2410" s="381" t="s">
        <v>7900</v>
      </c>
      <c r="F2410" s="381" t="s">
        <v>7899</v>
      </c>
      <c r="G2410" s="381" t="s">
        <v>7898</v>
      </c>
      <c r="H2410" s="381">
        <v>66500</v>
      </c>
      <c r="I2410" s="381">
        <v>23300</v>
      </c>
      <c r="J2410" s="381">
        <v>26600</v>
      </c>
      <c r="K2410" s="381">
        <v>29950</v>
      </c>
      <c r="L2410" s="381">
        <v>33250</v>
      </c>
      <c r="M2410" s="381">
        <v>35950</v>
      </c>
      <c r="N2410" s="381">
        <v>38600</v>
      </c>
      <c r="O2410" s="381">
        <v>41250</v>
      </c>
      <c r="P2410" s="381">
        <v>43900</v>
      </c>
      <c r="Q2410" s="381">
        <v>14000</v>
      </c>
      <c r="R2410" s="381">
        <v>16240</v>
      </c>
      <c r="S2410" s="381">
        <v>20420</v>
      </c>
      <c r="T2410" s="381">
        <v>24600</v>
      </c>
      <c r="U2410" s="381">
        <v>28780</v>
      </c>
      <c r="V2410" s="381">
        <v>32960</v>
      </c>
      <c r="W2410" s="381">
        <v>37140</v>
      </c>
      <c r="X2410" s="381">
        <v>41320</v>
      </c>
      <c r="Y2410" s="381">
        <v>37250</v>
      </c>
      <c r="Z2410" s="381">
        <v>42600</v>
      </c>
      <c r="AA2410" s="381">
        <v>47900</v>
      </c>
      <c r="AB2410" s="381">
        <v>53200</v>
      </c>
      <c r="AC2410" s="381">
        <v>57500</v>
      </c>
      <c r="AD2410" s="381">
        <v>61750</v>
      </c>
      <c r="AE2410" s="381">
        <v>66000</v>
      </c>
      <c r="AF2410" s="381">
        <v>70250</v>
      </c>
      <c r="AG2410" s="381">
        <v>9999</v>
      </c>
      <c r="AH2410" s="381" t="s">
        <v>7898</v>
      </c>
      <c r="AI2410" s="381" t="s">
        <v>7867</v>
      </c>
      <c r="AJ2410" s="381">
        <v>0</v>
      </c>
    </row>
    <row r="2411" spans="1:36">
      <c r="A2411" s="381" t="s">
        <v>560</v>
      </c>
      <c r="B2411" s="381" t="s">
        <v>7897</v>
      </c>
      <c r="C2411" s="381">
        <v>27</v>
      </c>
      <c r="D2411" s="381">
        <v>157</v>
      </c>
      <c r="E2411" s="381" t="s">
        <v>7896</v>
      </c>
      <c r="F2411" s="381" t="s">
        <v>7895</v>
      </c>
      <c r="G2411" s="381" t="s">
        <v>7894</v>
      </c>
      <c r="H2411" s="381">
        <v>70000</v>
      </c>
      <c r="I2411" s="381">
        <v>24500</v>
      </c>
      <c r="J2411" s="381">
        <v>28000</v>
      </c>
      <c r="K2411" s="381">
        <v>31500</v>
      </c>
      <c r="L2411" s="381">
        <v>35000</v>
      </c>
      <c r="M2411" s="381">
        <v>37800</v>
      </c>
      <c r="N2411" s="381">
        <v>40600</v>
      </c>
      <c r="O2411" s="381">
        <v>43400</v>
      </c>
      <c r="P2411" s="381">
        <v>46200</v>
      </c>
      <c r="Q2411" s="381">
        <v>14700</v>
      </c>
      <c r="R2411" s="381">
        <v>16800</v>
      </c>
      <c r="S2411" s="381">
        <v>20420</v>
      </c>
      <c r="T2411" s="381">
        <v>24600</v>
      </c>
      <c r="U2411" s="381">
        <v>28780</v>
      </c>
      <c r="V2411" s="381">
        <v>32960</v>
      </c>
      <c r="W2411" s="381">
        <v>37140</v>
      </c>
      <c r="X2411" s="381">
        <v>41320</v>
      </c>
      <c r="Y2411" s="381">
        <v>39200</v>
      </c>
      <c r="Z2411" s="381">
        <v>44800</v>
      </c>
      <c r="AA2411" s="381">
        <v>50400</v>
      </c>
      <c r="AB2411" s="381">
        <v>56000</v>
      </c>
      <c r="AC2411" s="381">
        <v>60500</v>
      </c>
      <c r="AD2411" s="381">
        <v>65000</v>
      </c>
      <c r="AE2411" s="381">
        <v>69450</v>
      </c>
      <c r="AF2411" s="381">
        <v>73950</v>
      </c>
      <c r="AG2411" s="381">
        <v>9999</v>
      </c>
      <c r="AH2411" s="381" t="s">
        <v>7894</v>
      </c>
      <c r="AI2411" s="381" t="s">
        <v>7867</v>
      </c>
      <c r="AJ2411" s="381">
        <v>1</v>
      </c>
    </row>
    <row r="2412" spans="1:36">
      <c r="A2412" s="381" t="s">
        <v>560</v>
      </c>
      <c r="B2412" s="381" t="s">
        <v>7893</v>
      </c>
      <c r="C2412" s="381">
        <v>27</v>
      </c>
      <c r="D2412" s="381">
        <v>159</v>
      </c>
      <c r="E2412" s="381" t="s">
        <v>7892</v>
      </c>
      <c r="F2412" s="381" t="s">
        <v>7891</v>
      </c>
      <c r="G2412" s="381" t="s">
        <v>7890</v>
      </c>
      <c r="H2412" s="381">
        <v>51800</v>
      </c>
      <c r="I2412" s="381">
        <v>22900</v>
      </c>
      <c r="J2412" s="381">
        <v>26150</v>
      </c>
      <c r="K2412" s="381">
        <v>29400</v>
      </c>
      <c r="L2412" s="381">
        <v>32650</v>
      </c>
      <c r="M2412" s="381">
        <v>35300</v>
      </c>
      <c r="N2412" s="381">
        <v>37900</v>
      </c>
      <c r="O2412" s="381">
        <v>40500</v>
      </c>
      <c r="P2412" s="381">
        <v>43100</v>
      </c>
      <c r="Q2412" s="381">
        <v>13750</v>
      </c>
      <c r="R2412" s="381">
        <v>16240</v>
      </c>
      <c r="S2412" s="381">
        <v>20420</v>
      </c>
      <c r="T2412" s="381">
        <v>24600</v>
      </c>
      <c r="U2412" s="381">
        <v>28780</v>
      </c>
      <c r="V2412" s="381">
        <v>32960</v>
      </c>
      <c r="W2412" s="381">
        <v>37140</v>
      </c>
      <c r="X2412" s="381">
        <v>41320</v>
      </c>
      <c r="Y2412" s="381">
        <v>36600</v>
      </c>
      <c r="Z2412" s="381">
        <v>41800</v>
      </c>
      <c r="AA2412" s="381">
        <v>47050</v>
      </c>
      <c r="AB2412" s="381">
        <v>52250</v>
      </c>
      <c r="AC2412" s="381">
        <v>56450</v>
      </c>
      <c r="AD2412" s="381">
        <v>60650</v>
      </c>
      <c r="AE2412" s="381">
        <v>64800</v>
      </c>
      <c r="AF2412" s="381">
        <v>69000</v>
      </c>
      <c r="AG2412" s="381">
        <v>9999</v>
      </c>
      <c r="AH2412" s="381" t="s">
        <v>7890</v>
      </c>
      <c r="AI2412" s="381" t="s">
        <v>7867</v>
      </c>
      <c r="AJ2412" s="381">
        <v>0</v>
      </c>
    </row>
    <row r="2413" spans="1:36">
      <c r="A2413" s="381" t="s">
        <v>560</v>
      </c>
      <c r="B2413" s="381" t="s">
        <v>7889</v>
      </c>
      <c r="C2413" s="381">
        <v>27</v>
      </c>
      <c r="D2413" s="381">
        <v>161</v>
      </c>
      <c r="E2413" s="381" t="s">
        <v>7888</v>
      </c>
      <c r="F2413" s="381" t="s">
        <v>7887</v>
      </c>
      <c r="G2413" s="381" t="s">
        <v>7886</v>
      </c>
      <c r="H2413" s="381">
        <v>69100</v>
      </c>
      <c r="I2413" s="381">
        <v>24200</v>
      </c>
      <c r="J2413" s="381">
        <v>27650</v>
      </c>
      <c r="K2413" s="381">
        <v>31100</v>
      </c>
      <c r="L2413" s="381">
        <v>34550</v>
      </c>
      <c r="M2413" s="381">
        <v>37350</v>
      </c>
      <c r="N2413" s="381">
        <v>40100</v>
      </c>
      <c r="O2413" s="381">
        <v>42850</v>
      </c>
      <c r="P2413" s="381">
        <v>45650</v>
      </c>
      <c r="Q2413" s="381">
        <v>14550</v>
      </c>
      <c r="R2413" s="381">
        <v>16600</v>
      </c>
      <c r="S2413" s="381">
        <v>20420</v>
      </c>
      <c r="T2413" s="381">
        <v>24600</v>
      </c>
      <c r="U2413" s="381">
        <v>28780</v>
      </c>
      <c r="V2413" s="381">
        <v>32960</v>
      </c>
      <c r="W2413" s="381">
        <v>37140</v>
      </c>
      <c r="X2413" s="381">
        <v>41320</v>
      </c>
      <c r="Y2413" s="381">
        <v>38750</v>
      </c>
      <c r="Z2413" s="381">
        <v>44250</v>
      </c>
      <c r="AA2413" s="381">
        <v>49800</v>
      </c>
      <c r="AB2413" s="381">
        <v>55300</v>
      </c>
      <c r="AC2413" s="381">
        <v>59750</v>
      </c>
      <c r="AD2413" s="381">
        <v>64150</v>
      </c>
      <c r="AE2413" s="381">
        <v>68600</v>
      </c>
      <c r="AF2413" s="381">
        <v>73000</v>
      </c>
      <c r="AG2413" s="381">
        <v>9999</v>
      </c>
      <c r="AH2413" s="381" t="s">
        <v>7886</v>
      </c>
      <c r="AI2413" s="381" t="s">
        <v>7867</v>
      </c>
      <c r="AJ2413" s="381">
        <v>0</v>
      </c>
    </row>
    <row r="2414" spans="1:36">
      <c r="A2414" s="381" t="s">
        <v>560</v>
      </c>
      <c r="B2414" s="381" t="s">
        <v>7885</v>
      </c>
      <c r="C2414" s="381">
        <v>27</v>
      </c>
      <c r="D2414" s="381">
        <v>163</v>
      </c>
      <c r="E2414" s="381" t="s">
        <v>1155</v>
      </c>
      <c r="F2414" s="381" t="s">
        <v>1154</v>
      </c>
      <c r="G2414" s="381" t="s">
        <v>1111</v>
      </c>
      <c r="H2414" s="381">
        <v>90400</v>
      </c>
      <c r="I2414" s="381">
        <v>31650</v>
      </c>
      <c r="J2414" s="381">
        <v>36200</v>
      </c>
      <c r="K2414" s="381">
        <v>40700</v>
      </c>
      <c r="L2414" s="381">
        <v>45200</v>
      </c>
      <c r="M2414" s="381">
        <v>48850</v>
      </c>
      <c r="N2414" s="381">
        <v>52450</v>
      </c>
      <c r="O2414" s="381">
        <v>56050</v>
      </c>
      <c r="P2414" s="381">
        <v>59700</v>
      </c>
      <c r="Q2414" s="381">
        <v>19000</v>
      </c>
      <c r="R2414" s="381">
        <v>21700</v>
      </c>
      <c r="S2414" s="381">
        <v>24400</v>
      </c>
      <c r="T2414" s="381">
        <v>27100</v>
      </c>
      <c r="U2414" s="381">
        <v>29300</v>
      </c>
      <c r="V2414" s="381">
        <v>32960</v>
      </c>
      <c r="W2414" s="381">
        <v>37140</v>
      </c>
      <c r="X2414" s="381">
        <v>41320</v>
      </c>
      <c r="Y2414" s="381">
        <v>47600</v>
      </c>
      <c r="Z2414" s="381">
        <v>54400</v>
      </c>
      <c r="AA2414" s="381">
        <v>61200</v>
      </c>
      <c r="AB2414" s="381">
        <v>68000</v>
      </c>
      <c r="AC2414" s="381">
        <v>73450</v>
      </c>
      <c r="AD2414" s="381">
        <v>78900</v>
      </c>
      <c r="AE2414" s="381">
        <v>84350</v>
      </c>
      <c r="AF2414" s="381">
        <v>89800</v>
      </c>
      <c r="AG2414" s="381">
        <v>5120</v>
      </c>
      <c r="AH2414" s="381" t="s">
        <v>1111</v>
      </c>
      <c r="AI2414" s="381" t="s">
        <v>7867</v>
      </c>
      <c r="AJ2414" s="381">
        <v>1</v>
      </c>
    </row>
    <row r="2415" spans="1:36">
      <c r="A2415" s="381" t="s">
        <v>560</v>
      </c>
      <c r="B2415" s="381" t="s">
        <v>7884</v>
      </c>
      <c r="C2415" s="381">
        <v>27</v>
      </c>
      <c r="D2415" s="381">
        <v>165</v>
      </c>
      <c r="E2415" s="381" t="s">
        <v>7883</v>
      </c>
      <c r="F2415" s="381" t="s">
        <v>7882</v>
      </c>
      <c r="G2415" s="381" t="s">
        <v>7881</v>
      </c>
      <c r="H2415" s="381">
        <v>63800</v>
      </c>
      <c r="I2415" s="381">
        <v>22900</v>
      </c>
      <c r="J2415" s="381">
        <v>26150</v>
      </c>
      <c r="K2415" s="381">
        <v>29400</v>
      </c>
      <c r="L2415" s="381">
        <v>32650</v>
      </c>
      <c r="M2415" s="381">
        <v>35300</v>
      </c>
      <c r="N2415" s="381">
        <v>37900</v>
      </c>
      <c r="O2415" s="381">
        <v>40500</v>
      </c>
      <c r="P2415" s="381">
        <v>43100</v>
      </c>
      <c r="Q2415" s="381">
        <v>13750</v>
      </c>
      <c r="R2415" s="381">
        <v>16240</v>
      </c>
      <c r="S2415" s="381">
        <v>20420</v>
      </c>
      <c r="T2415" s="381">
        <v>24600</v>
      </c>
      <c r="U2415" s="381">
        <v>28780</v>
      </c>
      <c r="V2415" s="381">
        <v>32960</v>
      </c>
      <c r="W2415" s="381">
        <v>37140</v>
      </c>
      <c r="X2415" s="381">
        <v>41320</v>
      </c>
      <c r="Y2415" s="381">
        <v>36600</v>
      </c>
      <c r="Z2415" s="381">
        <v>41800</v>
      </c>
      <c r="AA2415" s="381">
        <v>47050</v>
      </c>
      <c r="AB2415" s="381">
        <v>52250</v>
      </c>
      <c r="AC2415" s="381">
        <v>56450</v>
      </c>
      <c r="AD2415" s="381">
        <v>60650</v>
      </c>
      <c r="AE2415" s="381">
        <v>64800</v>
      </c>
      <c r="AF2415" s="381">
        <v>69000</v>
      </c>
      <c r="AG2415" s="381">
        <v>9999</v>
      </c>
      <c r="AH2415" s="381" t="s">
        <v>7881</v>
      </c>
      <c r="AI2415" s="381" t="s">
        <v>7867</v>
      </c>
      <c r="AJ2415" s="381">
        <v>0</v>
      </c>
    </row>
    <row r="2416" spans="1:36">
      <c r="A2416" s="381" t="s">
        <v>560</v>
      </c>
      <c r="B2416" s="381" t="s">
        <v>7880</v>
      </c>
      <c r="C2416" s="381">
        <v>27</v>
      </c>
      <c r="D2416" s="381">
        <v>167</v>
      </c>
      <c r="E2416" s="381" t="s">
        <v>7879</v>
      </c>
      <c r="F2416" s="381" t="s">
        <v>7878</v>
      </c>
      <c r="G2416" s="381" t="s">
        <v>7877</v>
      </c>
      <c r="H2416" s="381">
        <v>67300</v>
      </c>
      <c r="I2416" s="381">
        <v>23600</v>
      </c>
      <c r="J2416" s="381">
        <v>26950</v>
      </c>
      <c r="K2416" s="381">
        <v>30300</v>
      </c>
      <c r="L2416" s="381">
        <v>33650</v>
      </c>
      <c r="M2416" s="381">
        <v>36350</v>
      </c>
      <c r="N2416" s="381">
        <v>39050</v>
      </c>
      <c r="O2416" s="381">
        <v>41750</v>
      </c>
      <c r="P2416" s="381">
        <v>44450</v>
      </c>
      <c r="Q2416" s="381">
        <v>14150</v>
      </c>
      <c r="R2416" s="381">
        <v>16240</v>
      </c>
      <c r="S2416" s="381">
        <v>20420</v>
      </c>
      <c r="T2416" s="381">
        <v>24600</v>
      </c>
      <c r="U2416" s="381">
        <v>28780</v>
      </c>
      <c r="V2416" s="381">
        <v>32960</v>
      </c>
      <c r="W2416" s="381">
        <v>37140</v>
      </c>
      <c r="X2416" s="381">
        <v>41320</v>
      </c>
      <c r="Y2416" s="381">
        <v>37700</v>
      </c>
      <c r="Z2416" s="381">
        <v>43100</v>
      </c>
      <c r="AA2416" s="381">
        <v>48500</v>
      </c>
      <c r="AB2416" s="381">
        <v>53850</v>
      </c>
      <c r="AC2416" s="381">
        <v>58200</v>
      </c>
      <c r="AD2416" s="381">
        <v>62500</v>
      </c>
      <c r="AE2416" s="381">
        <v>66800</v>
      </c>
      <c r="AF2416" s="381">
        <v>71100</v>
      </c>
      <c r="AG2416" s="381">
        <v>9999</v>
      </c>
      <c r="AH2416" s="381" t="s">
        <v>7877</v>
      </c>
      <c r="AI2416" s="381" t="s">
        <v>7867</v>
      </c>
      <c r="AJ2416" s="381">
        <v>0</v>
      </c>
    </row>
    <row r="2417" spans="1:36">
      <c r="A2417" s="381" t="s">
        <v>560</v>
      </c>
      <c r="B2417" s="381" t="s">
        <v>7876</v>
      </c>
      <c r="C2417" s="381">
        <v>27</v>
      </c>
      <c r="D2417" s="381">
        <v>169</v>
      </c>
      <c r="E2417" s="381" t="s">
        <v>7875</v>
      </c>
      <c r="F2417" s="381" t="s">
        <v>7874</v>
      </c>
      <c r="G2417" s="381" t="s">
        <v>7873</v>
      </c>
      <c r="H2417" s="381">
        <v>71200</v>
      </c>
      <c r="I2417" s="381">
        <v>24950</v>
      </c>
      <c r="J2417" s="381">
        <v>28500</v>
      </c>
      <c r="K2417" s="381">
        <v>32050</v>
      </c>
      <c r="L2417" s="381">
        <v>35600</v>
      </c>
      <c r="M2417" s="381">
        <v>38450</v>
      </c>
      <c r="N2417" s="381">
        <v>41300</v>
      </c>
      <c r="O2417" s="381">
        <v>44150</v>
      </c>
      <c r="P2417" s="381">
        <v>47000</v>
      </c>
      <c r="Q2417" s="381">
        <v>14950</v>
      </c>
      <c r="R2417" s="381">
        <v>17100</v>
      </c>
      <c r="S2417" s="381">
        <v>20420</v>
      </c>
      <c r="T2417" s="381">
        <v>24600</v>
      </c>
      <c r="U2417" s="381">
        <v>28780</v>
      </c>
      <c r="V2417" s="381">
        <v>32960</v>
      </c>
      <c r="W2417" s="381">
        <v>37140</v>
      </c>
      <c r="X2417" s="381">
        <v>41320</v>
      </c>
      <c r="Y2417" s="381">
        <v>39900</v>
      </c>
      <c r="Z2417" s="381">
        <v>45600</v>
      </c>
      <c r="AA2417" s="381">
        <v>51300</v>
      </c>
      <c r="AB2417" s="381">
        <v>56950</v>
      </c>
      <c r="AC2417" s="381">
        <v>61550</v>
      </c>
      <c r="AD2417" s="381">
        <v>66100</v>
      </c>
      <c r="AE2417" s="381">
        <v>70650</v>
      </c>
      <c r="AF2417" s="381">
        <v>75200</v>
      </c>
      <c r="AG2417" s="381">
        <v>9999</v>
      </c>
      <c r="AH2417" s="381" t="s">
        <v>7873</v>
      </c>
      <c r="AI2417" s="381" t="s">
        <v>7867</v>
      </c>
      <c r="AJ2417" s="381">
        <v>0</v>
      </c>
    </row>
    <row r="2418" spans="1:36">
      <c r="A2418" s="381" t="s">
        <v>560</v>
      </c>
      <c r="B2418" s="381" t="s">
        <v>7872</v>
      </c>
      <c r="C2418" s="381">
        <v>27</v>
      </c>
      <c r="D2418" s="381">
        <v>171</v>
      </c>
      <c r="E2418" s="381" t="s">
        <v>1155</v>
      </c>
      <c r="F2418" s="381" t="s">
        <v>1154</v>
      </c>
      <c r="G2418" s="381" t="s">
        <v>7242</v>
      </c>
      <c r="H2418" s="381">
        <v>90400</v>
      </c>
      <c r="I2418" s="381">
        <v>31650</v>
      </c>
      <c r="J2418" s="381">
        <v>36200</v>
      </c>
      <c r="K2418" s="381">
        <v>40700</v>
      </c>
      <c r="L2418" s="381">
        <v>45200</v>
      </c>
      <c r="M2418" s="381">
        <v>48850</v>
      </c>
      <c r="N2418" s="381">
        <v>52450</v>
      </c>
      <c r="O2418" s="381">
        <v>56050</v>
      </c>
      <c r="P2418" s="381">
        <v>59700</v>
      </c>
      <c r="Q2418" s="381">
        <v>19000</v>
      </c>
      <c r="R2418" s="381">
        <v>21700</v>
      </c>
      <c r="S2418" s="381">
        <v>24400</v>
      </c>
      <c r="T2418" s="381">
        <v>27100</v>
      </c>
      <c r="U2418" s="381">
        <v>29300</v>
      </c>
      <c r="V2418" s="381">
        <v>32960</v>
      </c>
      <c r="W2418" s="381">
        <v>37140</v>
      </c>
      <c r="X2418" s="381">
        <v>41320</v>
      </c>
      <c r="Y2418" s="381">
        <v>47600</v>
      </c>
      <c r="Z2418" s="381">
        <v>54400</v>
      </c>
      <c r="AA2418" s="381">
        <v>61200</v>
      </c>
      <c r="AB2418" s="381">
        <v>68000</v>
      </c>
      <c r="AC2418" s="381">
        <v>73450</v>
      </c>
      <c r="AD2418" s="381">
        <v>78900</v>
      </c>
      <c r="AE2418" s="381">
        <v>84350</v>
      </c>
      <c r="AF2418" s="381">
        <v>89800</v>
      </c>
      <c r="AG2418" s="381">
        <v>5120</v>
      </c>
      <c r="AH2418" s="381" t="s">
        <v>7242</v>
      </c>
      <c r="AI2418" s="381" t="s">
        <v>7867</v>
      </c>
      <c r="AJ2418" s="381">
        <v>1</v>
      </c>
    </row>
    <row r="2419" spans="1:36">
      <c r="A2419" s="381" t="s">
        <v>560</v>
      </c>
      <c r="B2419" s="381" t="s">
        <v>7871</v>
      </c>
      <c r="C2419" s="381">
        <v>27</v>
      </c>
      <c r="D2419" s="381">
        <v>173</v>
      </c>
      <c r="E2419" s="381" t="s">
        <v>7870</v>
      </c>
      <c r="F2419" s="381" t="s">
        <v>7869</v>
      </c>
      <c r="G2419" s="381" t="s">
        <v>7868</v>
      </c>
      <c r="H2419" s="381">
        <v>63200</v>
      </c>
      <c r="I2419" s="381">
        <v>22900</v>
      </c>
      <c r="J2419" s="381">
        <v>26150</v>
      </c>
      <c r="K2419" s="381">
        <v>29400</v>
      </c>
      <c r="L2419" s="381">
        <v>32650</v>
      </c>
      <c r="M2419" s="381">
        <v>35300</v>
      </c>
      <c r="N2419" s="381">
        <v>37900</v>
      </c>
      <c r="O2419" s="381">
        <v>40500</v>
      </c>
      <c r="P2419" s="381">
        <v>43100</v>
      </c>
      <c r="Q2419" s="381">
        <v>13750</v>
      </c>
      <c r="R2419" s="381">
        <v>16240</v>
      </c>
      <c r="S2419" s="381">
        <v>20420</v>
      </c>
      <c r="T2419" s="381">
        <v>24600</v>
      </c>
      <c r="U2419" s="381">
        <v>28780</v>
      </c>
      <c r="V2419" s="381">
        <v>32960</v>
      </c>
      <c r="W2419" s="381">
        <v>37140</v>
      </c>
      <c r="X2419" s="381">
        <v>41320</v>
      </c>
      <c r="Y2419" s="381">
        <v>36600</v>
      </c>
      <c r="Z2419" s="381">
        <v>41800</v>
      </c>
      <c r="AA2419" s="381">
        <v>47050</v>
      </c>
      <c r="AB2419" s="381">
        <v>52250</v>
      </c>
      <c r="AC2419" s="381">
        <v>56450</v>
      </c>
      <c r="AD2419" s="381">
        <v>60650</v>
      </c>
      <c r="AE2419" s="381">
        <v>64800</v>
      </c>
      <c r="AF2419" s="381">
        <v>69000</v>
      </c>
      <c r="AG2419" s="381">
        <v>9999</v>
      </c>
      <c r="AH2419" s="381" t="s">
        <v>7868</v>
      </c>
      <c r="AI2419" s="381" t="s">
        <v>7867</v>
      </c>
      <c r="AJ2419" s="381">
        <v>0</v>
      </c>
    </row>
    <row r="2420" spans="1:36">
      <c r="A2420" s="381" t="s">
        <v>561</v>
      </c>
      <c r="B2420" s="381" t="s">
        <v>7866</v>
      </c>
      <c r="C2420" s="381">
        <v>28</v>
      </c>
      <c r="D2420" s="381">
        <v>1</v>
      </c>
      <c r="E2420" s="381" t="s">
        <v>7865</v>
      </c>
      <c r="F2420" s="381" t="s">
        <v>7864</v>
      </c>
      <c r="G2420" s="381" t="s">
        <v>1360</v>
      </c>
      <c r="H2420" s="381">
        <v>37500</v>
      </c>
      <c r="I2420" s="381">
        <v>16000</v>
      </c>
      <c r="J2420" s="381">
        <v>18250</v>
      </c>
      <c r="K2420" s="381">
        <v>20550</v>
      </c>
      <c r="L2420" s="381">
        <v>22800</v>
      </c>
      <c r="M2420" s="381">
        <v>24650</v>
      </c>
      <c r="N2420" s="381">
        <v>26450</v>
      </c>
      <c r="O2420" s="381">
        <v>28300</v>
      </c>
      <c r="P2420" s="381">
        <v>30100</v>
      </c>
      <c r="Q2420" s="381">
        <v>12060</v>
      </c>
      <c r="R2420" s="381">
        <v>16240</v>
      </c>
      <c r="S2420" s="381">
        <v>20420</v>
      </c>
      <c r="T2420" s="381">
        <v>22800</v>
      </c>
      <c r="U2420" s="381">
        <v>24650</v>
      </c>
      <c r="V2420" s="381">
        <v>26450</v>
      </c>
      <c r="W2420" s="381">
        <v>28300</v>
      </c>
      <c r="X2420" s="381">
        <v>30100</v>
      </c>
      <c r="Y2420" s="381">
        <v>25550</v>
      </c>
      <c r="Z2420" s="381">
        <v>29200</v>
      </c>
      <c r="AA2420" s="381">
        <v>32850</v>
      </c>
      <c r="AB2420" s="381">
        <v>36500</v>
      </c>
      <c r="AC2420" s="381">
        <v>39450</v>
      </c>
      <c r="AD2420" s="381">
        <v>42350</v>
      </c>
      <c r="AE2420" s="381">
        <v>45300</v>
      </c>
      <c r="AF2420" s="381">
        <v>48200</v>
      </c>
      <c r="AG2420" s="381">
        <v>9999</v>
      </c>
      <c r="AH2420" s="381" t="s">
        <v>1360</v>
      </c>
      <c r="AI2420" s="381" t="s">
        <v>7594</v>
      </c>
      <c r="AJ2420" s="381">
        <v>0</v>
      </c>
    </row>
    <row r="2421" spans="1:36">
      <c r="A2421" s="381" t="s">
        <v>561</v>
      </c>
      <c r="B2421" s="381" t="s">
        <v>7863</v>
      </c>
      <c r="C2421" s="381">
        <v>28</v>
      </c>
      <c r="D2421" s="381">
        <v>3</v>
      </c>
      <c r="E2421" s="381" t="s">
        <v>7862</v>
      </c>
      <c r="F2421" s="381" t="s">
        <v>7861</v>
      </c>
      <c r="G2421" s="381" t="s">
        <v>7860</v>
      </c>
      <c r="H2421" s="381">
        <v>43700</v>
      </c>
      <c r="I2421" s="381">
        <v>16000</v>
      </c>
      <c r="J2421" s="381">
        <v>18250</v>
      </c>
      <c r="K2421" s="381">
        <v>20550</v>
      </c>
      <c r="L2421" s="381">
        <v>22800</v>
      </c>
      <c r="M2421" s="381">
        <v>24650</v>
      </c>
      <c r="N2421" s="381">
        <v>26450</v>
      </c>
      <c r="O2421" s="381">
        <v>28300</v>
      </c>
      <c r="P2421" s="381">
        <v>30100</v>
      </c>
      <c r="Q2421" s="381">
        <v>12060</v>
      </c>
      <c r="R2421" s="381">
        <v>16240</v>
      </c>
      <c r="S2421" s="381">
        <v>20420</v>
      </c>
      <c r="T2421" s="381">
        <v>22800</v>
      </c>
      <c r="U2421" s="381">
        <v>24650</v>
      </c>
      <c r="V2421" s="381">
        <v>26450</v>
      </c>
      <c r="W2421" s="381">
        <v>28300</v>
      </c>
      <c r="X2421" s="381">
        <v>30100</v>
      </c>
      <c r="Y2421" s="381">
        <v>25550</v>
      </c>
      <c r="Z2421" s="381">
        <v>29200</v>
      </c>
      <c r="AA2421" s="381">
        <v>32850</v>
      </c>
      <c r="AB2421" s="381">
        <v>36500</v>
      </c>
      <c r="AC2421" s="381">
        <v>39450</v>
      </c>
      <c r="AD2421" s="381">
        <v>42350</v>
      </c>
      <c r="AE2421" s="381">
        <v>45300</v>
      </c>
      <c r="AF2421" s="381">
        <v>48200</v>
      </c>
      <c r="AG2421" s="381">
        <v>9999</v>
      </c>
      <c r="AH2421" s="381" t="s">
        <v>7860</v>
      </c>
      <c r="AI2421" s="381" t="s">
        <v>7594</v>
      </c>
      <c r="AJ2421" s="381">
        <v>0</v>
      </c>
    </row>
    <row r="2422" spans="1:36">
      <c r="A2422" s="381" t="s">
        <v>561</v>
      </c>
      <c r="B2422" s="381" t="s">
        <v>7859</v>
      </c>
      <c r="C2422" s="381">
        <v>28</v>
      </c>
      <c r="D2422" s="381">
        <v>5</v>
      </c>
      <c r="E2422" s="381" t="s">
        <v>7858</v>
      </c>
      <c r="F2422" s="381" t="s">
        <v>7857</v>
      </c>
      <c r="G2422" s="381" t="s">
        <v>7856</v>
      </c>
      <c r="H2422" s="381">
        <v>39300</v>
      </c>
      <c r="I2422" s="381">
        <v>16000</v>
      </c>
      <c r="J2422" s="381">
        <v>18250</v>
      </c>
      <c r="K2422" s="381">
        <v>20550</v>
      </c>
      <c r="L2422" s="381">
        <v>22800</v>
      </c>
      <c r="M2422" s="381">
        <v>24650</v>
      </c>
      <c r="N2422" s="381">
        <v>26450</v>
      </c>
      <c r="O2422" s="381">
        <v>28300</v>
      </c>
      <c r="P2422" s="381">
        <v>30100</v>
      </c>
      <c r="Q2422" s="381">
        <v>12060</v>
      </c>
      <c r="R2422" s="381">
        <v>16240</v>
      </c>
      <c r="S2422" s="381">
        <v>20420</v>
      </c>
      <c r="T2422" s="381">
        <v>22800</v>
      </c>
      <c r="U2422" s="381">
        <v>24650</v>
      </c>
      <c r="V2422" s="381">
        <v>26450</v>
      </c>
      <c r="W2422" s="381">
        <v>28300</v>
      </c>
      <c r="X2422" s="381">
        <v>30100</v>
      </c>
      <c r="Y2422" s="381">
        <v>25550</v>
      </c>
      <c r="Z2422" s="381">
        <v>29200</v>
      </c>
      <c r="AA2422" s="381">
        <v>32850</v>
      </c>
      <c r="AB2422" s="381">
        <v>36500</v>
      </c>
      <c r="AC2422" s="381">
        <v>39450</v>
      </c>
      <c r="AD2422" s="381">
        <v>42350</v>
      </c>
      <c r="AE2422" s="381">
        <v>45300</v>
      </c>
      <c r="AF2422" s="381">
        <v>48200</v>
      </c>
      <c r="AG2422" s="381">
        <v>9999</v>
      </c>
      <c r="AH2422" s="381" t="s">
        <v>7856</v>
      </c>
      <c r="AI2422" s="381" t="s">
        <v>7594</v>
      </c>
      <c r="AJ2422" s="381">
        <v>0</v>
      </c>
    </row>
    <row r="2423" spans="1:36">
      <c r="A2423" s="381" t="s">
        <v>561</v>
      </c>
      <c r="B2423" s="381" t="s">
        <v>7855</v>
      </c>
      <c r="C2423" s="381">
        <v>28</v>
      </c>
      <c r="D2423" s="381">
        <v>7</v>
      </c>
      <c r="E2423" s="381" t="s">
        <v>7854</v>
      </c>
      <c r="F2423" s="381" t="s">
        <v>7853</v>
      </c>
      <c r="G2423" s="381" t="s">
        <v>7852</v>
      </c>
      <c r="H2423" s="381">
        <v>40400</v>
      </c>
      <c r="I2423" s="381">
        <v>16000</v>
      </c>
      <c r="J2423" s="381">
        <v>18250</v>
      </c>
      <c r="K2423" s="381">
        <v>20550</v>
      </c>
      <c r="L2423" s="381">
        <v>22800</v>
      </c>
      <c r="M2423" s="381">
        <v>24650</v>
      </c>
      <c r="N2423" s="381">
        <v>26450</v>
      </c>
      <c r="O2423" s="381">
        <v>28300</v>
      </c>
      <c r="P2423" s="381">
        <v>30100</v>
      </c>
      <c r="Q2423" s="381">
        <v>12060</v>
      </c>
      <c r="R2423" s="381">
        <v>16240</v>
      </c>
      <c r="S2423" s="381">
        <v>20420</v>
      </c>
      <c r="T2423" s="381">
        <v>22800</v>
      </c>
      <c r="U2423" s="381">
        <v>24650</v>
      </c>
      <c r="V2423" s="381">
        <v>26450</v>
      </c>
      <c r="W2423" s="381">
        <v>28300</v>
      </c>
      <c r="X2423" s="381">
        <v>30100</v>
      </c>
      <c r="Y2423" s="381">
        <v>25550</v>
      </c>
      <c r="Z2423" s="381">
        <v>29200</v>
      </c>
      <c r="AA2423" s="381">
        <v>32850</v>
      </c>
      <c r="AB2423" s="381">
        <v>36500</v>
      </c>
      <c r="AC2423" s="381">
        <v>39450</v>
      </c>
      <c r="AD2423" s="381">
        <v>42350</v>
      </c>
      <c r="AE2423" s="381">
        <v>45300</v>
      </c>
      <c r="AF2423" s="381">
        <v>48200</v>
      </c>
      <c r="AG2423" s="381">
        <v>9999</v>
      </c>
      <c r="AH2423" s="381" t="s">
        <v>7852</v>
      </c>
      <c r="AI2423" s="381" t="s">
        <v>7594</v>
      </c>
      <c r="AJ2423" s="381">
        <v>0</v>
      </c>
    </row>
    <row r="2424" spans="1:36">
      <c r="A2424" s="381" t="s">
        <v>561</v>
      </c>
      <c r="B2424" s="381" t="s">
        <v>7851</v>
      </c>
      <c r="C2424" s="381">
        <v>28</v>
      </c>
      <c r="D2424" s="381">
        <v>9</v>
      </c>
      <c r="E2424" s="381" t="s">
        <v>7850</v>
      </c>
      <c r="F2424" s="381" t="s">
        <v>7849</v>
      </c>
      <c r="G2424" s="381" t="s">
        <v>1695</v>
      </c>
      <c r="H2424" s="381">
        <v>40800</v>
      </c>
      <c r="I2424" s="381">
        <v>16000</v>
      </c>
      <c r="J2424" s="381">
        <v>18250</v>
      </c>
      <c r="K2424" s="381">
        <v>20550</v>
      </c>
      <c r="L2424" s="381">
        <v>22800</v>
      </c>
      <c r="M2424" s="381">
        <v>24650</v>
      </c>
      <c r="N2424" s="381">
        <v>26450</v>
      </c>
      <c r="O2424" s="381">
        <v>28300</v>
      </c>
      <c r="P2424" s="381">
        <v>30100</v>
      </c>
      <c r="Q2424" s="381">
        <v>12060</v>
      </c>
      <c r="R2424" s="381">
        <v>16240</v>
      </c>
      <c r="S2424" s="381">
        <v>20420</v>
      </c>
      <c r="T2424" s="381">
        <v>22800</v>
      </c>
      <c r="U2424" s="381">
        <v>24650</v>
      </c>
      <c r="V2424" s="381">
        <v>26450</v>
      </c>
      <c r="W2424" s="381">
        <v>28300</v>
      </c>
      <c r="X2424" s="381">
        <v>30100</v>
      </c>
      <c r="Y2424" s="381">
        <v>25550</v>
      </c>
      <c r="Z2424" s="381">
        <v>29200</v>
      </c>
      <c r="AA2424" s="381">
        <v>32850</v>
      </c>
      <c r="AB2424" s="381">
        <v>36500</v>
      </c>
      <c r="AC2424" s="381">
        <v>39450</v>
      </c>
      <c r="AD2424" s="381">
        <v>42350</v>
      </c>
      <c r="AE2424" s="381">
        <v>45300</v>
      </c>
      <c r="AF2424" s="381">
        <v>48200</v>
      </c>
      <c r="AG2424" s="381">
        <v>9999</v>
      </c>
      <c r="AH2424" s="381" t="s">
        <v>1695</v>
      </c>
      <c r="AI2424" s="381" t="s">
        <v>7594</v>
      </c>
      <c r="AJ2424" s="381">
        <v>1</v>
      </c>
    </row>
    <row r="2425" spans="1:36">
      <c r="A2425" s="381" t="s">
        <v>561</v>
      </c>
      <c r="B2425" s="381" t="s">
        <v>7848</v>
      </c>
      <c r="C2425" s="381">
        <v>28</v>
      </c>
      <c r="D2425" s="381">
        <v>11</v>
      </c>
      <c r="E2425" s="381" t="s">
        <v>7847</v>
      </c>
      <c r="F2425" s="381" t="s">
        <v>7846</v>
      </c>
      <c r="G2425" s="381" t="s">
        <v>7845</v>
      </c>
      <c r="H2425" s="381">
        <v>37200</v>
      </c>
      <c r="I2425" s="381">
        <v>16000</v>
      </c>
      <c r="J2425" s="381">
        <v>18250</v>
      </c>
      <c r="K2425" s="381">
        <v>20550</v>
      </c>
      <c r="L2425" s="381">
        <v>22800</v>
      </c>
      <c r="M2425" s="381">
        <v>24650</v>
      </c>
      <c r="N2425" s="381">
        <v>26450</v>
      </c>
      <c r="O2425" s="381">
        <v>28300</v>
      </c>
      <c r="P2425" s="381">
        <v>30100</v>
      </c>
      <c r="Q2425" s="381">
        <v>12060</v>
      </c>
      <c r="R2425" s="381">
        <v>16240</v>
      </c>
      <c r="S2425" s="381">
        <v>20420</v>
      </c>
      <c r="T2425" s="381">
        <v>22800</v>
      </c>
      <c r="U2425" s="381">
        <v>24650</v>
      </c>
      <c r="V2425" s="381">
        <v>26450</v>
      </c>
      <c r="W2425" s="381">
        <v>28300</v>
      </c>
      <c r="X2425" s="381">
        <v>30100</v>
      </c>
      <c r="Y2425" s="381">
        <v>25550</v>
      </c>
      <c r="Z2425" s="381">
        <v>29200</v>
      </c>
      <c r="AA2425" s="381">
        <v>32850</v>
      </c>
      <c r="AB2425" s="381">
        <v>36500</v>
      </c>
      <c r="AC2425" s="381">
        <v>39450</v>
      </c>
      <c r="AD2425" s="381">
        <v>42350</v>
      </c>
      <c r="AE2425" s="381">
        <v>45300</v>
      </c>
      <c r="AF2425" s="381">
        <v>48200</v>
      </c>
      <c r="AG2425" s="381">
        <v>9999</v>
      </c>
      <c r="AH2425" s="381" t="s">
        <v>7845</v>
      </c>
      <c r="AI2425" s="381" t="s">
        <v>7594</v>
      </c>
      <c r="AJ2425" s="381">
        <v>0</v>
      </c>
    </row>
    <row r="2426" spans="1:36">
      <c r="A2426" s="381" t="s">
        <v>561</v>
      </c>
      <c r="B2426" s="381" t="s">
        <v>7844</v>
      </c>
      <c r="C2426" s="381">
        <v>28</v>
      </c>
      <c r="D2426" s="381">
        <v>13</v>
      </c>
      <c r="E2426" s="381" t="s">
        <v>7843</v>
      </c>
      <c r="F2426" s="381" t="s">
        <v>7842</v>
      </c>
      <c r="G2426" s="381" t="s">
        <v>1542</v>
      </c>
      <c r="H2426" s="381">
        <v>40800</v>
      </c>
      <c r="I2426" s="381">
        <v>16000</v>
      </c>
      <c r="J2426" s="381">
        <v>18250</v>
      </c>
      <c r="K2426" s="381">
        <v>20550</v>
      </c>
      <c r="L2426" s="381">
        <v>22800</v>
      </c>
      <c r="M2426" s="381">
        <v>24650</v>
      </c>
      <c r="N2426" s="381">
        <v>26450</v>
      </c>
      <c r="O2426" s="381">
        <v>28300</v>
      </c>
      <c r="P2426" s="381">
        <v>30100</v>
      </c>
      <c r="Q2426" s="381">
        <v>12060</v>
      </c>
      <c r="R2426" s="381">
        <v>16240</v>
      </c>
      <c r="S2426" s="381">
        <v>20420</v>
      </c>
      <c r="T2426" s="381">
        <v>22800</v>
      </c>
      <c r="U2426" s="381">
        <v>24650</v>
      </c>
      <c r="V2426" s="381">
        <v>26450</v>
      </c>
      <c r="W2426" s="381">
        <v>28300</v>
      </c>
      <c r="X2426" s="381">
        <v>30100</v>
      </c>
      <c r="Y2426" s="381">
        <v>25550</v>
      </c>
      <c r="Z2426" s="381">
        <v>29200</v>
      </c>
      <c r="AA2426" s="381">
        <v>32850</v>
      </c>
      <c r="AB2426" s="381">
        <v>36500</v>
      </c>
      <c r="AC2426" s="381">
        <v>39450</v>
      </c>
      <c r="AD2426" s="381">
        <v>42350</v>
      </c>
      <c r="AE2426" s="381">
        <v>45300</v>
      </c>
      <c r="AF2426" s="381">
        <v>48200</v>
      </c>
      <c r="AG2426" s="381">
        <v>9999</v>
      </c>
      <c r="AH2426" s="381" t="s">
        <v>1542</v>
      </c>
      <c r="AI2426" s="381" t="s">
        <v>7594</v>
      </c>
      <c r="AJ2426" s="381">
        <v>0</v>
      </c>
    </row>
    <row r="2427" spans="1:36">
      <c r="A2427" s="381" t="s">
        <v>561</v>
      </c>
      <c r="B2427" s="381" t="s">
        <v>7841</v>
      </c>
      <c r="C2427" s="381">
        <v>28</v>
      </c>
      <c r="D2427" s="381">
        <v>15</v>
      </c>
      <c r="E2427" s="381" t="s">
        <v>7840</v>
      </c>
      <c r="F2427" s="381" t="s">
        <v>7839</v>
      </c>
      <c r="G2427" s="381" t="s">
        <v>2047</v>
      </c>
      <c r="H2427" s="381">
        <v>44200</v>
      </c>
      <c r="I2427" s="381">
        <v>16000</v>
      </c>
      <c r="J2427" s="381">
        <v>18250</v>
      </c>
      <c r="K2427" s="381">
        <v>20550</v>
      </c>
      <c r="L2427" s="381">
        <v>22800</v>
      </c>
      <c r="M2427" s="381">
        <v>24650</v>
      </c>
      <c r="N2427" s="381">
        <v>26450</v>
      </c>
      <c r="O2427" s="381">
        <v>28300</v>
      </c>
      <c r="P2427" s="381">
        <v>30100</v>
      </c>
      <c r="Q2427" s="381">
        <v>12060</v>
      </c>
      <c r="R2427" s="381">
        <v>16240</v>
      </c>
      <c r="S2427" s="381">
        <v>20420</v>
      </c>
      <c r="T2427" s="381">
        <v>22800</v>
      </c>
      <c r="U2427" s="381">
        <v>24650</v>
      </c>
      <c r="V2427" s="381">
        <v>26450</v>
      </c>
      <c r="W2427" s="381">
        <v>28300</v>
      </c>
      <c r="X2427" s="381">
        <v>30100</v>
      </c>
      <c r="Y2427" s="381">
        <v>25550</v>
      </c>
      <c r="Z2427" s="381">
        <v>29200</v>
      </c>
      <c r="AA2427" s="381">
        <v>32850</v>
      </c>
      <c r="AB2427" s="381">
        <v>36500</v>
      </c>
      <c r="AC2427" s="381">
        <v>39450</v>
      </c>
      <c r="AD2427" s="381">
        <v>42350</v>
      </c>
      <c r="AE2427" s="381">
        <v>45300</v>
      </c>
      <c r="AF2427" s="381">
        <v>48200</v>
      </c>
      <c r="AG2427" s="381">
        <v>9999</v>
      </c>
      <c r="AH2427" s="381" t="s">
        <v>2047</v>
      </c>
      <c r="AI2427" s="381" t="s">
        <v>7594</v>
      </c>
      <c r="AJ2427" s="381">
        <v>0</v>
      </c>
    </row>
    <row r="2428" spans="1:36">
      <c r="A2428" s="381" t="s">
        <v>561</v>
      </c>
      <c r="B2428" s="381" t="s">
        <v>7838</v>
      </c>
      <c r="C2428" s="381">
        <v>28</v>
      </c>
      <c r="D2428" s="381">
        <v>17</v>
      </c>
      <c r="E2428" s="381" t="s">
        <v>7837</v>
      </c>
      <c r="F2428" s="381" t="s">
        <v>7836</v>
      </c>
      <c r="G2428" s="381" t="s">
        <v>7835</v>
      </c>
      <c r="H2428" s="381">
        <v>37100</v>
      </c>
      <c r="I2428" s="381">
        <v>16000</v>
      </c>
      <c r="J2428" s="381">
        <v>18250</v>
      </c>
      <c r="K2428" s="381">
        <v>20550</v>
      </c>
      <c r="L2428" s="381">
        <v>22800</v>
      </c>
      <c r="M2428" s="381">
        <v>24650</v>
      </c>
      <c r="N2428" s="381">
        <v>26450</v>
      </c>
      <c r="O2428" s="381">
        <v>28300</v>
      </c>
      <c r="P2428" s="381">
        <v>30100</v>
      </c>
      <c r="Q2428" s="381">
        <v>12060</v>
      </c>
      <c r="R2428" s="381">
        <v>16240</v>
      </c>
      <c r="S2428" s="381">
        <v>20420</v>
      </c>
      <c r="T2428" s="381">
        <v>22800</v>
      </c>
      <c r="U2428" s="381">
        <v>24650</v>
      </c>
      <c r="V2428" s="381">
        <v>26450</v>
      </c>
      <c r="W2428" s="381">
        <v>28300</v>
      </c>
      <c r="X2428" s="381">
        <v>30100</v>
      </c>
      <c r="Y2428" s="381">
        <v>25550</v>
      </c>
      <c r="Z2428" s="381">
        <v>29200</v>
      </c>
      <c r="AA2428" s="381">
        <v>32850</v>
      </c>
      <c r="AB2428" s="381">
        <v>36500</v>
      </c>
      <c r="AC2428" s="381">
        <v>39450</v>
      </c>
      <c r="AD2428" s="381">
        <v>42350</v>
      </c>
      <c r="AE2428" s="381">
        <v>45300</v>
      </c>
      <c r="AF2428" s="381">
        <v>48200</v>
      </c>
      <c r="AG2428" s="381">
        <v>9999</v>
      </c>
      <c r="AH2428" s="381" t="s">
        <v>7835</v>
      </c>
      <c r="AI2428" s="381" t="s">
        <v>7594</v>
      </c>
      <c r="AJ2428" s="381">
        <v>0</v>
      </c>
    </row>
    <row r="2429" spans="1:36">
      <c r="A2429" s="381" t="s">
        <v>561</v>
      </c>
      <c r="B2429" s="381" t="s">
        <v>7834</v>
      </c>
      <c r="C2429" s="381">
        <v>28</v>
      </c>
      <c r="D2429" s="381">
        <v>19</v>
      </c>
      <c r="E2429" s="381" t="s">
        <v>7833</v>
      </c>
      <c r="F2429" s="381" t="s">
        <v>7832</v>
      </c>
      <c r="G2429" s="381" t="s">
        <v>4977</v>
      </c>
      <c r="H2429" s="381">
        <v>42700</v>
      </c>
      <c r="I2429" s="381">
        <v>16000</v>
      </c>
      <c r="J2429" s="381">
        <v>18250</v>
      </c>
      <c r="K2429" s="381">
        <v>20550</v>
      </c>
      <c r="L2429" s="381">
        <v>22800</v>
      </c>
      <c r="M2429" s="381">
        <v>24650</v>
      </c>
      <c r="N2429" s="381">
        <v>26450</v>
      </c>
      <c r="O2429" s="381">
        <v>28300</v>
      </c>
      <c r="P2429" s="381">
        <v>30100</v>
      </c>
      <c r="Q2429" s="381">
        <v>12060</v>
      </c>
      <c r="R2429" s="381">
        <v>16240</v>
      </c>
      <c r="S2429" s="381">
        <v>20420</v>
      </c>
      <c r="T2429" s="381">
        <v>22800</v>
      </c>
      <c r="U2429" s="381">
        <v>24650</v>
      </c>
      <c r="V2429" s="381">
        <v>26450</v>
      </c>
      <c r="W2429" s="381">
        <v>28300</v>
      </c>
      <c r="X2429" s="381">
        <v>30100</v>
      </c>
      <c r="Y2429" s="381">
        <v>25550</v>
      </c>
      <c r="Z2429" s="381">
        <v>29200</v>
      </c>
      <c r="AA2429" s="381">
        <v>32850</v>
      </c>
      <c r="AB2429" s="381">
        <v>36500</v>
      </c>
      <c r="AC2429" s="381">
        <v>39450</v>
      </c>
      <c r="AD2429" s="381">
        <v>42350</v>
      </c>
      <c r="AE2429" s="381">
        <v>45300</v>
      </c>
      <c r="AF2429" s="381">
        <v>48200</v>
      </c>
      <c r="AG2429" s="381">
        <v>9999</v>
      </c>
      <c r="AH2429" s="381" t="s">
        <v>4977</v>
      </c>
      <c r="AI2429" s="381" t="s">
        <v>7594</v>
      </c>
      <c r="AJ2429" s="381">
        <v>0</v>
      </c>
    </row>
    <row r="2430" spans="1:36">
      <c r="A2430" s="381" t="s">
        <v>561</v>
      </c>
      <c r="B2430" s="381" t="s">
        <v>7831</v>
      </c>
      <c r="C2430" s="381">
        <v>28</v>
      </c>
      <c r="D2430" s="381">
        <v>21</v>
      </c>
      <c r="E2430" s="381" t="s">
        <v>7830</v>
      </c>
      <c r="F2430" s="381" t="s">
        <v>7829</v>
      </c>
      <c r="G2430" s="381" t="s">
        <v>3911</v>
      </c>
      <c r="H2430" s="381">
        <v>32500</v>
      </c>
      <c r="I2430" s="381">
        <v>16000</v>
      </c>
      <c r="J2430" s="381">
        <v>18250</v>
      </c>
      <c r="K2430" s="381">
        <v>20550</v>
      </c>
      <c r="L2430" s="381">
        <v>22800</v>
      </c>
      <c r="M2430" s="381">
        <v>24650</v>
      </c>
      <c r="N2430" s="381">
        <v>26450</v>
      </c>
      <c r="O2430" s="381">
        <v>28300</v>
      </c>
      <c r="P2430" s="381">
        <v>30100</v>
      </c>
      <c r="Q2430" s="381">
        <v>12060</v>
      </c>
      <c r="R2430" s="381">
        <v>16240</v>
      </c>
      <c r="S2430" s="381">
        <v>20420</v>
      </c>
      <c r="T2430" s="381">
        <v>22800</v>
      </c>
      <c r="U2430" s="381">
        <v>24650</v>
      </c>
      <c r="V2430" s="381">
        <v>26450</v>
      </c>
      <c r="W2430" s="381">
        <v>28300</v>
      </c>
      <c r="X2430" s="381">
        <v>30100</v>
      </c>
      <c r="Y2430" s="381">
        <v>25550</v>
      </c>
      <c r="Z2430" s="381">
        <v>29200</v>
      </c>
      <c r="AA2430" s="381">
        <v>32850</v>
      </c>
      <c r="AB2430" s="381">
        <v>36500</v>
      </c>
      <c r="AC2430" s="381">
        <v>39450</v>
      </c>
      <c r="AD2430" s="381">
        <v>42350</v>
      </c>
      <c r="AE2430" s="381">
        <v>45300</v>
      </c>
      <c r="AF2430" s="381">
        <v>48200</v>
      </c>
      <c r="AG2430" s="381">
        <v>9999</v>
      </c>
      <c r="AH2430" s="381" t="s">
        <v>3911</v>
      </c>
      <c r="AI2430" s="381" t="s">
        <v>7594</v>
      </c>
      <c r="AJ2430" s="381">
        <v>0</v>
      </c>
    </row>
    <row r="2431" spans="1:36">
      <c r="A2431" s="381" t="s">
        <v>561</v>
      </c>
      <c r="B2431" s="381" t="s">
        <v>7828</v>
      </c>
      <c r="C2431" s="381">
        <v>28</v>
      </c>
      <c r="D2431" s="381">
        <v>23</v>
      </c>
      <c r="E2431" s="381" t="s">
        <v>7827</v>
      </c>
      <c r="F2431" s="381" t="s">
        <v>7826</v>
      </c>
      <c r="G2431" s="381" t="s">
        <v>2037</v>
      </c>
      <c r="H2431" s="381">
        <v>43600</v>
      </c>
      <c r="I2431" s="381">
        <v>16000</v>
      </c>
      <c r="J2431" s="381">
        <v>18250</v>
      </c>
      <c r="K2431" s="381">
        <v>20550</v>
      </c>
      <c r="L2431" s="381">
        <v>22800</v>
      </c>
      <c r="M2431" s="381">
        <v>24650</v>
      </c>
      <c r="N2431" s="381">
        <v>26450</v>
      </c>
      <c r="O2431" s="381">
        <v>28300</v>
      </c>
      <c r="P2431" s="381">
        <v>30100</v>
      </c>
      <c r="Q2431" s="381">
        <v>12060</v>
      </c>
      <c r="R2431" s="381">
        <v>16240</v>
      </c>
      <c r="S2431" s="381">
        <v>20420</v>
      </c>
      <c r="T2431" s="381">
        <v>22800</v>
      </c>
      <c r="U2431" s="381">
        <v>24650</v>
      </c>
      <c r="V2431" s="381">
        <v>26450</v>
      </c>
      <c r="W2431" s="381">
        <v>28300</v>
      </c>
      <c r="X2431" s="381">
        <v>30100</v>
      </c>
      <c r="Y2431" s="381">
        <v>25550</v>
      </c>
      <c r="Z2431" s="381">
        <v>29200</v>
      </c>
      <c r="AA2431" s="381">
        <v>32850</v>
      </c>
      <c r="AB2431" s="381">
        <v>36500</v>
      </c>
      <c r="AC2431" s="381">
        <v>39450</v>
      </c>
      <c r="AD2431" s="381">
        <v>42350</v>
      </c>
      <c r="AE2431" s="381">
        <v>45300</v>
      </c>
      <c r="AF2431" s="381">
        <v>48200</v>
      </c>
      <c r="AG2431" s="381">
        <v>9999</v>
      </c>
      <c r="AH2431" s="381" t="s">
        <v>2037</v>
      </c>
      <c r="AI2431" s="381" t="s">
        <v>7594</v>
      </c>
      <c r="AJ2431" s="381">
        <v>0</v>
      </c>
    </row>
    <row r="2432" spans="1:36">
      <c r="A2432" s="381" t="s">
        <v>561</v>
      </c>
      <c r="B2432" s="381" t="s">
        <v>7825</v>
      </c>
      <c r="C2432" s="381">
        <v>28</v>
      </c>
      <c r="D2432" s="381">
        <v>25</v>
      </c>
      <c r="E2432" s="381" t="s">
        <v>7824</v>
      </c>
      <c r="F2432" s="381" t="s">
        <v>7823</v>
      </c>
      <c r="G2432" s="381" t="s">
        <v>1540</v>
      </c>
      <c r="H2432" s="381">
        <v>42300</v>
      </c>
      <c r="I2432" s="381">
        <v>16000</v>
      </c>
      <c r="J2432" s="381">
        <v>18250</v>
      </c>
      <c r="K2432" s="381">
        <v>20550</v>
      </c>
      <c r="L2432" s="381">
        <v>22800</v>
      </c>
      <c r="M2432" s="381">
        <v>24650</v>
      </c>
      <c r="N2432" s="381">
        <v>26450</v>
      </c>
      <c r="O2432" s="381">
        <v>28300</v>
      </c>
      <c r="P2432" s="381">
        <v>30100</v>
      </c>
      <c r="Q2432" s="381">
        <v>12060</v>
      </c>
      <c r="R2432" s="381">
        <v>16240</v>
      </c>
      <c r="S2432" s="381">
        <v>20420</v>
      </c>
      <c r="T2432" s="381">
        <v>22800</v>
      </c>
      <c r="U2432" s="381">
        <v>24650</v>
      </c>
      <c r="V2432" s="381">
        <v>26450</v>
      </c>
      <c r="W2432" s="381">
        <v>28300</v>
      </c>
      <c r="X2432" s="381">
        <v>30100</v>
      </c>
      <c r="Y2432" s="381">
        <v>25550</v>
      </c>
      <c r="Z2432" s="381">
        <v>29200</v>
      </c>
      <c r="AA2432" s="381">
        <v>32850</v>
      </c>
      <c r="AB2432" s="381">
        <v>36500</v>
      </c>
      <c r="AC2432" s="381">
        <v>39450</v>
      </c>
      <c r="AD2432" s="381">
        <v>42350</v>
      </c>
      <c r="AE2432" s="381">
        <v>45300</v>
      </c>
      <c r="AF2432" s="381">
        <v>48200</v>
      </c>
      <c r="AG2432" s="381">
        <v>9999</v>
      </c>
      <c r="AH2432" s="381" t="s">
        <v>1540</v>
      </c>
      <c r="AI2432" s="381" t="s">
        <v>7594</v>
      </c>
      <c r="AJ2432" s="381">
        <v>0</v>
      </c>
    </row>
    <row r="2433" spans="1:36">
      <c r="A2433" s="381" t="s">
        <v>561</v>
      </c>
      <c r="B2433" s="381" t="s">
        <v>7822</v>
      </c>
      <c r="C2433" s="381">
        <v>28</v>
      </c>
      <c r="D2433" s="381">
        <v>27</v>
      </c>
      <c r="E2433" s="381" t="s">
        <v>7821</v>
      </c>
      <c r="F2433" s="381" t="s">
        <v>7820</v>
      </c>
      <c r="G2433" s="381" t="s">
        <v>7819</v>
      </c>
      <c r="H2433" s="381">
        <v>36500</v>
      </c>
      <c r="I2433" s="381">
        <v>16000</v>
      </c>
      <c r="J2433" s="381">
        <v>18250</v>
      </c>
      <c r="K2433" s="381">
        <v>20550</v>
      </c>
      <c r="L2433" s="381">
        <v>22800</v>
      </c>
      <c r="M2433" s="381">
        <v>24650</v>
      </c>
      <c r="N2433" s="381">
        <v>26450</v>
      </c>
      <c r="O2433" s="381">
        <v>28300</v>
      </c>
      <c r="P2433" s="381">
        <v>30100</v>
      </c>
      <c r="Q2433" s="381">
        <v>12060</v>
      </c>
      <c r="R2433" s="381">
        <v>16240</v>
      </c>
      <c r="S2433" s="381">
        <v>20420</v>
      </c>
      <c r="T2433" s="381">
        <v>22800</v>
      </c>
      <c r="U2433" s="381">
        <v>24650</v>
      </c>
      <c r="V2433" s="381">
        <v>26450</v>
      </c>
      <c r="W2433" s="381">
        <v>28300</v>
      </c>
      <c r="X2433" s="381">
        <v>30100</v>
      </c>
      <c r="Y2433" s="381">
        <v>25550</v>
      </c>
      <c r="Z2433" s="381">
        <v>29200</v>
      </c>
      <c r="AA2433" s="381">
        <v>32850</v>
      </c>
      <c r="AB2433" s="381">
        <v>36500</v>
      </c>
      <c r="AC2433" s="381">
        <v>39450</v>
      </c>
      <c r="AD2433" s="381">
        <v>42350</v>
      </c>
      <c r="AE2433" s="381">
        <v>45300</v>
      </c>
      <c r="AF2433" s="381">
        <v>48200</v>
      </c>
      <c r="AG2433" s="381">
        <v>9999</v>
      </c>
      <c r="AH2433" s="381" t="s">
        <v>7819</v>
      </c>
      <c r="AI2433" s="381" t="s">
        <v>7594</v>
      </c>
      <c r="AJ2433" s="381">
        <v>0</v>
      </c>
    </row>
    <row r="2434" spans="1:36">
      <c r="A2434" s="381" t="s">
        <v>561</v>
      </c>
      <c r="B2434" s="381" t="s">
        <v>7818</v>
      </c>
      <c r="C2434" s="381">
        <v>28</v>
      </c>
      <c r="D2434" s="381">
        <v>29</v>
      </c>
      <c r="E2434" s="381" t="s">
        <v>7673</v>
      </c>
      <c r="F2434" s="381" t="s">
        <v>7672</v>
      </c>
      <c r="G2434" s="381" t="s">
        <v>7817</v>
      </c>
      <c r="H2434" s="381">
        <v>63200</v>
      </c>
      <c r="I2434" s="381">
        <v>21800</v>
      </c>
      <c r="J2434" s="381">
        <v>24900</v>
      </c>
      <c r="K2434" s="381">
        <v>28000</v>
      </c>
      <c r="L2434" s="381">
        <v>31100</v>
      </c>
      <c r="M2434" s="381">
        <v>33600</v>
      </c>
      <c r="N2434" s="381">
        <v>36100</v>
      </c>
      <c r="O2434" s="381">
        <v>38600</v>
      </c>
      <c r="P2434" s="381">
        <v>41100</v>
      </c>
      <c r="Q2434" s="381">
        <v>13100</v>
      </c>
      <c r="R2434" s="381">
        <v>16240</v>
      </c>
      <c r="S2434" s="381">
        <v>20420</v>
      </c>
      <c r="T2434" s="381">
        <v>24600</v>
      </c>
      <c r="U2434" s="381">
        <v>28780</v>
      </c>
      <c r="V2434" s="381">
        <v>32960</v>
      </c>
      <c r="W2434" s="381">
        <v>37140</v>
      </c>
      <c r="X2434" s="381">
        <v>41100</v>
      </c>
      <c r="Y2434" s="381">
        <v>34850</v>
      </c>
      <c r="Z2434" s="381">
        <v>39800</v>
      </c>
      <c r="AA2434" s="381">
        <v>44800</v>
      </c>
      <c r="AB2434" s="381">
        <v>49750</v>
      </c>
      <c r="AC2434" s="381">
        <v>53750</v>
      </c>
      <c r="AD2434" s="381">
        <v>57750</v>
      </c>
      <c r="AE2434" s="381">
        <v>61700</v>
      </c>
      <c r="AF2434" s="381">
        <v>65700</v>
      </c>
      <c r="AG2434" s="381">
        <v>9999</v>
      </c>
      <c r="AH2434" s="381" t="s">
        <v>7817</v>
      </c>
      <c r="AI2434" s="381" t="s">
        <v>7594</v>
      </c>
      <c r="AJ2434" s="381">
        <v>1</v>
      </c>
    </row>
    <row r="2435" spans="1:36">
      <c r="A2435" s="381" t="s">
        <v>561</v>
      </c>
      <c r="B2435" s="381" t="s">
        <v>7816</v>
      </c>
      <c r="C2435" s="381">
        <v>28</v>
      </c>
      <c r="D2435" s="381">
        <v>31</v>
      </c>
      <c r="E2435" s="381" t="s">
        <v>7815</v>
      </c>
      <c r="F2435" s="381" t="s">
        <v>7814</v>
      </c>
      <c r="G2435" s="381" t="s">
        <v>7813</v>
      </c>
      <c r="H2435" s="381">
        <v>42600</v>
      </c>
      <c r="I2435" s="381">
        <v>16000</v>
      </c>
      <c r="J2435" s="381">
        <v>18250</v>
      </c>
      <c r="K2435" s="381">
        <v>20550</v>
      </c>
      <c r="L2435" s="381">
        <v>22800</v>
      </c>
      <c r="M2435" s="381">
        <v>24650</v>
      </c>
      <c r="N2435" s="381">
        <v>26450</v>
      </c>
      <c r="O2435" s="381">
        <v>28300</v>
      </c>
      <c r="P2435" s="381">
        <v>30100</v>
      </c>
      <c r="Q2435" s="381">
        <v>12060</v>
      </c>
      <c r="R2435" s="381">
        <v>16240</v>
      </c>
      <c r="S2435" s="381">
        <v>20420</v>
      </c>
      <c r="T2435" s="381">
        <v>22800</v>
      </c>
      <c r="U2435" s="381">
        <v>24650</v>
      </c>
      <c r="V2435" s="381">
        <v>26450</v>
      </c>
      <c r="W2435" s="381">
        <v>28300</v>
      </c>
      <c r="X2435" s="381">
        <v>30100</v>
      </c>
      <c r="Y2435" s="381">
        <v>25550</v>
      </c>
      <c r="Z2435" s="381">
        <v>29200</v>
      </c>
      <c r="AA2435" s="381">
        <v>32850</v>
      </c>
      <c r="AB2435" s="381">
        <v>36500</v>
      </c>
      <c r="AC2435" s="381">
        <v>39450</v>
      </c>
      <c r="AD2435" s="381">
        <v>42350</v>
      </c>
      <c r="AE2435" s="381">
        <v>45300</v>
      </c>
      <c r="AF2435" s="381">
        <v>48200</v>
      </c>
      <c r="AG2435" s="381">
        <v>9999</v>
      </c>
      <c r="AH2435" s="381" t="s">
        <v>7813</v>
      </c>
      <c r="AI2435" s="381" t="s">
        <v>7594</v>
      </c>
      <c r="AJ2435" s="381">
        <v>0</v>
      </c>
    </row>
    <row r="2436" spans="1:36">
      <c r="A2436" s="381" t="s">
        <v>561</v>
      </c>
      <c r="B2436" s="381" t="s">
        <v>7812</v>
      </c>
      <c r="C2436" s="381">
        <v>28</v>
      </c>
      <c r="D2436" s="381">
        <v>33</v>
      </c>
      <c r="E2436" s="381" t="s">
        <v>3692</v>
      </c>
      <c r="F2436" s="381" t="s">
        <v>3691</v>
      </c>
      <c r="G2436" s="381" t="s">
        <v>7811</v>
      </c>
      <c r="H2436" s="381">
        <v>60000</v>
      </c>
      <c r="I2436" s="381">
        <v>21000</v>
      </c>
      <c r="J2436" s="381">
        <v>24000</v>
      </c>
      <c r="K2436" s="381">
        <v>27000</v>
      </c>
      <c r="L2436" s="381">
        <v>30000</v>
      </c>
      <c r="M2436" s="381">
        <v>32400</v>
      </c>
      <c r="N2436" s="381">
        <v>34800</v>
      </c>
      <c r="O2436" s="381">
        <v>37200</v>
      </c>
      <c r="P2436" s="381">
        <v>39600</v>
      </c>
      <c r="Q2436" s="381">
        <v>12600</v>
      </c>
      <c r="R2436" s="381">
        <v>16240</v>
      </c>
      <c r="S2436" s="381">
        <v>20420</v>
      </c>
      <c r="T2436" s="381">
        <v>24600</v>
      </c>
      <c r="U2436" s="381">
        <v>28780</v>
      </c>
      <c r="V2436" s="381">
        <v>32960</v>
      </c>
      <c r="W2436" s="381">
        <v>37140</v>
      </c>
      <c r="X2436" s="381">
        <v>39600</v>
      </c>
      <c r="Y2436" s="381">
        <v>33600</v>
      </c>
      <c r="Z2436" s="381">
        <v>38400</v>
      </c>
      <c r="AA2436" s="381">
        <v>43200</v>
      </c>
      <c r="AB2436" s="381">
        <v>48000</v>
      </c>
      <c r="AC2436" s="381">
        <v>51850</v>
      </c>
      <c r="AD2436" s="381">
        <v>55700</v>
      </c>
      <c r="AE2436" s="381">
        <v>59550</v>
      </c>
      <c r="AF2436" s="381">
        <v>63400</v>
      </c>
      <c r="AG2436" s="381">
        <v>4920</v>
      </c>
      <c r="AH2436" s="381" t="s">
        <v>7811</v>
      </c>
      <c r="AI2436" s="381" t="s">
        <v>7594</v>
      </c>
      <c r="AJ2436" s="381">
        <v>1</v>
      </c>
    </row>
    <row r="2437" spans="1:36">
      <c r="A2437" s="381" t="s">
        <v>561</v>
      </c>
      <c r="B2437" s="381" t="s">
        <v>7810</v>
      </c>
      <c r="C2437" s="381">
        <v>28</v>
      </c>
      <c r="D2437" s="381">
        <v>35</v>
      </c>
      <c r="E2437" s="381" t="s">
        <v>7690</v>
      </c>
      <c r="F2437" s="381" t="s">
        <v>7689</v>
      </c>
      <c r="G2437" s="381" t="s">
        <v>7809</v>
      </c>
      <c r="H2437" s="381">
        <v>51600</v>
      </c>
      <c r="I2437" s="381">
        <v>18100</v>
      </c>
      <c r="J2437" s="381">
        <v>20650</v>
      </c>
      <c r="K2437" s="381">
        <v>23250</v>
      </c>
      <c r="L2437" s="381">
        <v>25800</v>
      </c>
      <c r="M2437" s="381">
        <v>27900</v>
      </c>
      <c r="N2437" s="381">
        <v>29950</v>
      </c>
      <c r="O2437" s="381">
        <v>32000</v>
      </c>
      <c r="P2437" s="381">
        <v>34100</v>
      </c>
      <c r="Q2437" s="381">
        <v>12060</v>
      </c>
      <c r="R2437" s="381">
        <v>16240</v>
      </c>
      <c r="S2437" s="381">
        <v>20420</v>
      </c>
      <c r="T2437" s="381">
        <v>24600</v>
      </c>
      <c r="U2437" s="381">
        <v>27900</v>
      </c>
      <c r="V2437" s="381">
        <v>29950</v>
      </c>
      <c r="W2437" s="381">
        <v>32000</v>
      </c>
      <c r="X2437" s="381">
        <v>34100</v>
      </c>
      <c r="Y2437" s="381">
        <v>28950</v>
      </c>
      <c r="Z2437" s="381">
        <v>33050</v>
      </c>
      <c r="AA2437" s="381">
        <v>37200</v>
      </c>
      <c r="AB2437" s="381">
        <v>41300</v>
      </c>
      <c r="AC2437" s="381">
        <v>44650</v>
      </c>
      <c r="AD2437" s="381">
        <v>47950</v>
      </c>
      <c r="AE2437" s="381">
        <v>51250</v>
      </c>
      <c r="AF2437" s="381">
        <v>54550</v>
      </c>
      <c r="AG2437" s="381">
        <v>3285</v>
      </c>
      <c r="AH2437" s="381" t="s">
        <v>7809</v>
      </c>
      <c r="AI2437" s="381" t="s">
        <v>7594</v>
      </c>
      <c r="AJ2437" s="381">
        <v>1</v>
      </c>
    </row>
    <row r="2438" spans="1:36">
      <c r="A2438" s="381" t="s">
        <v>561</v>
      </c>
      <c r="B2438" s="381" t="s">
        <v>7808</v>
      </c>
      <c r="C2438" s="381">
        <v>28</v>
      </c>
      <c r="D2438" s="381">
        <v>37</v>
      </c>
      <c r="E2438" s="381" t="s">
        <v>7807</v>
      </c>
      <c r="F2438" s="381" t="s">
        <v>7806</v>
      </c>
      <c r="G2438" s="381" t="s">
        <v>1670</v>
      </c>
      <c r="H2438" s="381">
        <v>48100</v>
      </c>
      <c r="I2438" s="381">
        <v>16100</v>
      </c>
      <c r="J2438" s="381">
        <v>18400</v>
      </c>
      <c r="K2438" s="381">
        <v>20700</v>
      </c>
      <c r="L2438" s="381">
        <v>22950</v>
      </c>
      <c r="M2438" s="381">
        <v>24800</v>
      </c>
      <c r="N2438" s="381">
        <v>26650</v>
      </c>
      <c r="O2438" s="381">
        <v>28500</v>
      </c>
      <c r="P2438" s="381">
        <v>30300</v>
      </c>
      <c r="Q2438" s="381">
        <v>12060</v>
      </c>
      <c r="R2438" s="381">
        <v>16240</v>
      </c>
      <c r="S2438" s="381">
        <v>20420</v>
      </c>
      <c r="T2438" s="381">
        <v>22950</v>
      </c>
      <c r="U2438" s="381">
        <v>24800</v>
      </c>
      <c r="V2438" s="381">
        <v>26650</v>
      </c>
      <c r="W2438" s="381">
        <v>28500</v>
      </c>
      <c r="X2438" s="381">
        <v>30300</v>
      </c>
      <c r="Y2438" s="381">
        <v>25700</v>
      </c>
      <c r="Z2438" s="381">
        <v>29400</v>
      </c>
      <c r="AA2438" s="381">
        <v>33050</v>
      </c>
      <c r="AB2438" s="381">
        <v>36700</v>
      </c>
      <c r="AC2438" s="381">
        <v>39650</v>
      </c>
      <c r="AD2438" s="381">
        <v>42600</v>
      </c>
      <c r="AE2438" s="381">
        <v>45550</v>
      </c>
      <c r="AF2438" s="381">
        <v>48450</v>
      </c>
      <c r="AG2438" s="381">
        <v>9999</v>
      </c>
      <c r="AH2438" s="381" t="s">
        <v>1670</v>
      </c>
      <c r="AI2438" s="381" t="s">
        <v>7594</v>
      </c>
      <c r="AJ2438" s="381">
        <v>0</v>
      </c>
    </row>
    <row r="2439" spans="1:36">
      <c r="A2439" s="381" t="s">
        <v>561</v>
      </c>
      <c r="B2439" s="381" t="s">
        <v>7805</v>
      </c>
      <c r="C2439" s="381">
        <v>28</v>
      </c>
      <c r="D2439" s="381">
        <v>39</v>
      </c>
      <c r="E2439" s="381" t="s">
        <v>7804</v>
      </c>
      <c r="F2439" s="381" t="s">
        <v>7803</v>
      </c>
      <c r="G2439" s="381" t="s">
        <v>7802</v>
      </c>
      <c r="H2439" s="381">
        <v>55200</v>
      </c>
      <c r="I2439" s="381">
        <v>19350</v>
      </c>
      <c r="J2439" s="381">
        <v>22100</v>
      </c>
      <c r="K2439" s="381">
        <v>24850</v>
      </c>
      <c r="L2439" s="381">
        <v>27600</v>
      </c>
      <c r="M2439" s="381">
        <v>29850</v>
      </c>
      <c r="N2439" s="381">
        <v>32050</v>
      </c>
      <c r="O2439" s="381">
        <v>34250</v>
      </c>
      <c r="P2439" s="381">
        <v>36450</v>
      </c>
      <c r="Q2439" s="381">
        <v>12060</v>
      </c>
      <c r="R2439" s="381">
        <v>16240</v>
      </c>
      <c r="S2439" s="381">
        <v>20420</v>
      </c>
      <c r="T2439" s="381">
        <v>24600</v>
      </c>
      <c r="U2439" s="381">
        <v>28780</v>
      </c>
      <c r="V2439" s="381">
        <v>32050</v>
      </c>
      <c r="W2439" s="381">
        <v>34250</v>
      </c>
      <c r="X2439" s="381">
        <v>36450</v>
      </c>
      <c r="Y2439" s="381">
        <v>30950</v>
      </c>
      <c r="Z2439" s="381">
        <v>35350</v>
      </c>
      <c r="AA2439" s="381">
        <v>39750</v>
      </c>
      <c r="AB2439" s="381">
        <v>44150</v>
      </c>
      <c r="AC2439" s="381">
        <v>47700</v>
      </c>
      <c r="AD2439" s="381">
        <v>51250</v>
      </c>
      <c r="AE2439" s="381">
        <v>54750</v>
      </c>
      <c r="AF2439" s="381">
        <v>58300</v>
      </c>
      <c r="AG2439" s="381">
        <v>9999</v>
      </c>
      <c r="AH2439" s="381" t="s">
        <v>7802</v>
      </c>
      <c r="AI2439" s="381" t="s">
        <v>7594</v>
      </c>
      <c r="AJ2439" s="381">
        <v>0</v>
      </c>
    </row>
    <row r="2440" spans="1:36">
      <c r="A2440" s="381" t="s">
        <v>561</v>
      </c>
      <c r="B2440" s="381" t="s">
        <v>7801</v>
      </c>
      <c r="C2440" s="381">
        <v>28</v>
      </c>
      <c r="D2440" s="381">
        <v>41</v>
      </c>
      <c r="E2440" s="381" t="s">
        <v>7800</v>
      </c>
      <c r="F2440" s="381" t="s">
        <v>7799</v>
      </c>
      <c r="G2440" s="381" t="s">
        <v>1988</v>
      </c>
      <c r="H2440" s="381">
        <v>50700</v>
      </c>
      <c r="I2440" s="381">
        <v>17750</v>
      </c>
      <c r="J2440" s="381">
        <v>20300</v>
      </c>
      <c r="K2440" s="381">
        <v>22850</v>
      </c>
      <c r="L2440" s="381">
        <v>25350</v>
      </c>
      <c r="M2440" s="381">
        <v>27400</v>
      </c>
      <c r="N2440" s="381">
        <v>29450</v>
      </c>
      <c r="O2440" s="381">
        <v>31450</v>
      </c>
      <c r="P2440" s="381">
        <v>33500</v>
      </c>
      <c r="Q2440" s="381">
        <v>12060</v>
      </c>
      <c r="R2440" s="381">
        <v>16240</v>
      </c>
      <c r="S2440" s="381">
        <v>20420</v>
      </c>
      <c r="T2440" s="381">
        <v>24600</v>
      </c>
      <c r="U2440" s="381">
        <v>27400</v>
      </c>
      <c r="V2440" s="381">
        <v>29450</v>
      </c>
      <c r="W2440" s="381">
        <v>31450</v>
      </c>
      <c r="X2440" s="381">
        <v>33500</v>
      </c>
      <c r="Y2440" s="381">
        <v>28400</v>
      </c>
      <c r="Z2440" s="381">
        <v>32450</v>
      </c>
      <c r="AA2440" s="381">
        <v>36500</v>
      </c>
      <c r="AB2440" s="381">
        <v>40550</v>
      </c>
      <c r="AC2440" s="381">
        <v>43800</v>
      </c>
      <c r="AD2440" s="381">
        <v>47050</v>
      </c>
      <c r="AE2440" s="381">
        <v>50300</v>
      </c>
      <c r="AF2440" s="381">
        <v>53550</v>
      </c>
      <c r="AG2440" s="381">
        <v>9999</v>
      </c>
      <c r="AH2440" s="381" t="s">
        <v>1988</v>
      </c>
      <c r="AI2440" s="381" t="s">
        <v>7594</v>
      </c>
      <c r="AJ2440" s="381">
        <v>0</v>
      </c>
    </row>
    <row r="2441" spans="1:36">
      <c r="A2441" s="381" t="s">
        <v>561</v>
      </c>
      <c r="B2441" s="381" t="s">
        <v>7798</v>
      </c>
      <c r="C2441" s="381">
        <v>28</v>
      </c>
      <c r="D2441" s="381">
        <v>43</v>
      </c>
      <c r="E2441" s="381" t="s">
        <v>7797</v>
      </c>
      <c r="F2441" s="381" t="s">
        <v>7796</v>
      </c>
      <c r="G2441" s="381" t="s">
        <v>7795</v>
      </c>
      <c r="H2441" s="381">
        <v>45100</v>
      </c>
      <c r="I2441" s="381">
        <v>16550</v>
      </c>
      <c r="J2441" s="381">
        <v>18900</v>
      </c>
      <c r="K2441" s="381">
        <v>21250</v>
      </c>
      <c r="L2441" s="381">
        <v>23600</v>
      </c>
      <c r="M2441" s="381">
        <v>25500</v>
      </c>
      <c r="N2441" s="381">
        <v>27400</v>
      </c>
      <c r="O2441" s="381">
        <v>29300</v>
      </c>
      <c r="P2441" s="381">
        <v>31200</v>
      </c>
      <c r="Q2441" s="381">
        <v>12060</v>
      </c>
      <c r="R2441" s="381">
        <v>16240</v>
      </c>
      <c r="S2441" s="381">
        <v>20420</v>
      </c>
      <c r="T2441" s="381">
        <v>23600</v>
      </c>
      <c r="U2441" s="381">
        <v>25500</v>
      </c>
      <c r="V2441" s="381">
        <v>27400</v>
      </c>
      <c r="W2441" s="381">
        <v>29300</v>
      </c>
      <c r="X2441" s="381">
        <v>31200</v>
      </c>
      <c r="Y2441" s="381">
        <v>26450</v>
      </c>
      <c r="Z2441" s="381">
        <v>30200</v>
      </c>
      <c r="AA2441" s="381">
        <v>34000</v>
      </c>
      <c r="AB2441" s="381">
        <v>37750</v>
      </c>
      <c r="AC2441" s="381">
        <v>40800</v>
      </c>
      <c r="AD2441" s="381">
        <v>43800</v>
      </c>
      <c r="AE2441" s="381">
        <v>46850</v>
      </c>
      <c r="AF2441" s="381">
        <v>49850</v>
      </c>
      <c r="AG2441" s="381">
        <v>9999</v>
      </c>
      <c r="AH2441" s="381" t="s">
        <v>7795</v>
      </c>
      <c r="AI2441" s="381" t="s">
        <v>7594</v>
      </c>
      <c r="AJ2441" s="381">
        <v>0</v>
      </c>
    </row>
    <row r="2442" spans="1:36">
      <c r="A2442" s="381" t="s">
        <v>561</v>
      </c>
      <c r="B2442" s="381" t="s">
        <v>7794</v>
      </c>
      <c r="C2442" s="381">
        <v>28</v>
      </c>
      <c r="D2442" s="381">
        <v>45</v>
      </c>
      <c r="E2442" s="381" t="s">
        <v>7792</v>
      </c>
      <c r="F2442" s="381" t="s">
        <v>7791</v>
      </c>
      <c r="G2442" s="381" t="s">
        <v>1513</v>
      </c>
      <c r="H2442" s="381">
        <v>51900</v>
      </c>
      <c r="I2442" s="381">
        <v>18200</v>
      </c>
      <c r="J2442" s="381">
        <v>20800</v>
      </c>
      <c r="K2442" s="381">
        <v>23400</v>
      </c>
      <c r="L2442" s="381">
        <v>25950</v>
      </c>
      <c r="M2442" s="381">
        <v>28050</v>
      </c>
      <c r="N2442" s="381">
        <v>30150</v>
      </c>
      <c r="O2442" s="381">
        <v>32200</v>
      </c>
      <c r="P2442" s="381">
        <v>34300</v>
      </c>
      <c r="Q2442" s="381">
        <v>12060</v>
      </c>
      <c r="R2442" s="381">
        <v>16240</v>
      </c>
      <c r="S2442" s="381">
        <v>20420</v>
      </c>
      <c r="T2442" s="381">
        <v>24600</v>
      </c>
      <c r="U2442" s="381">
        <v>28050</v>
      </c>
      <c r="V2442" s="381">
        <v>30150</v>
      </c>
      <c r="W2442" s="381">
        <v>32200</v>
      </c>
      <c r="X2442" s="381">
        <v>34300</v>
      </c>
      <c r="Y2442" s="381">
        <v>29050</v>
      </c>
      <c r="Z2442" s="381">
        <v>33200</v>
      </c>
      <c r="AA2442" s="381">
        <v>37350</v>
      </c>
      <c r="AB2442" s="381">
        <v>41500</v>
      </c>
      <c r="AC2442" s="381">
        <v>44850</v>
      </c>
      <c r="AD2442" s="381">
        <v>48150</v>
      </c>
      <c r="AE2442" s="381">
        <v>51500</v>
      </c>
      <c r="AF2442" s="381">
        <v>54800</v>
      </c>
      <c r="AG2442" s="381">
        <v>920</v>
      </c>
      <c r="AH2442" s="381" t="s">
        <v>1513</v>
      </c>
      <c r="AI2442" s="381" t="s">
        <v>7594</v>
      </c>
      <c r="AJ2442" s="381">
        <v>1</v>
      </c>
    </row>
    <row r="2443" spans="1:36">
      <c r="A2443" s="381" t="s">
        <v>561</v>
      </c>
      <c r="B2443" s="381" t="s">
        <v>7793</v>
      </c>
      <c r="C2443" s="381">
        <v>28</v>
      </c>
      <c r="D2443" s="381">
        <v>47</v>
      </c>
      <c r="E2443" s="381" t="s">
        <v>7792</v>
      </c>
      <c r="F2443" s="381" t="s">
        <v>7791</v>
      </c>
      <c r="G2443" s="381" t="s">
        <v>1505</v>
      </c>
      <c r="H2443" s="381">
        <v>51900</v>
      </c>
      <c r="I2443" s="381">
        <v>18200</v>
      </c>
      <c r="J2443" s="381">
        <v>20800</v>
      </c>
      <c r="K2443" s="381">
        <v>23400</v>
      </c>
      <c r="L2443" s="381">
        <v>25950</v>
      </c>
      <c r="M2443" s="381">
        <v>28050</v>
      </c>
      <c r="N2443" s="381">
        <v>30150</v>
      </c>
      <c r="O2443" s="381">
        <v>32200</v>
      </c>
      <c r="P2443" s="381">
        <v>34300</v>
      </c>
      <c r="Q2443" s="381">
        <v>12060</v>
      </c>
      <c r="R2443" s="381">
        <v>16240</v>
      </c>
      <c r="S2443" s="381">
        <v>20420</v>
      </c>
      <c r="T2443" s="381">
        <v>24600</v>
      </c>
      <c r="U2443" s="381">
        <v>28050</v>
      </c>
      <c r="V2443" s="381">
        <v>30150</v>
      </c>
      <c r="W2443" s="381">
        <v>32200</v>
      </c>
      <c r="X2443" s="381">
        <v>34300</v>
      </c>
      <c r="Y2443" s="381">
        <v>29050</v>
      </c>
      <c r="Z2443" s="381">
        <v>33200</v>
      </c>
      <c r="AA2443" s="381">
        <v>37350</v>
      </c>
      <c r="AB2443" s="381">
        <v>41500</v>
      </c>
      <c r="AC2443" s="381">
        <v>44850</v>
      </c>
      <c r="AD2443" s="381">
        <v>48150</v>
      </c>
      <c r="AE2443" s="381">
        <v>51500</v>
      </c>
      <c r="AF2443" s="381">
        <v>54800</v>
      </c>
      <c r="AG2443" s="381">
        <v>920</v>
      </c>
      <c r="AH2443" s="381" t="s">
        <v>1505</v>
      </c>
      <c r="AI2443" s="381" t="s">
        <v>7594</v>
      </c>
      <c r="AJ2443" s="381">
        <v>1</v>
      </c>
    </row>
    <row r="2444" spans="1:36">
      <c r="A2444" s="381" t="s">
        <v>561</v>
      </c>
      <c r="B2444" s="381" t="s">
        <v>7790</v>
      </c>
      <c r="C2444" s="381">
        <v>28</v>
      </c>
      <c r="D2444" s="381">
        <v>49</v>
      </c>
      <c r="E2444" s="381" t="s">
        <v>7673</v>
      </c>
      <c r="F2444" s="381" t="s">
        <v>7672</v>
      </c>
      <c r="G2444" s="381" t="s">
        <v>7789</v>
      </c>
      <c r="H2444" s="381">
        <v>63200</v>
      </c>
      <c r="I2444" s="381">
        <v>21800</v>
      </c>
      <c r="J2444" s="381">
        <v>24900</v>
      </c>
      <c r="K2444" s="381">
        <v>28000</v>
      </c>
      <c r="L2444" s="381">
        <v>31100</v>
      </c>
      <c r="M2444" s="381">
        <v>33600</v>
      </c>
      <c r="N2444" s="381">
        <v>36100</v>
      </c>
      <c r="O2444" s="381">
        <v>38600</v>
      </c>
      <c r="P2444" s="381">
        <v>41100</v>
      </c>
      <c r="Q2444" s="381">
        <v>13100</v>
      </c>
      <c r="R2444" s="381">
        <v>16240</v>
      </c>
      <c r="S2444" s="381">
        <v>20420</v>
      </c>
      <c r="T2444" s="381">
        <v>24600</v>
      </c>
      <c r="U2444" s="381">
        <v>28780</v>
      </c>
      <c r="V2444" s="381">
        <v>32960</v>
      </c>
      <c r="W2444" s="381">
        <v>37140</v>
      </c>
      <c r="X2444" s="381">
        <v>41100</v>
      </c>
      <c r="Y2444" s="381">
        <v>34850</v>
      </c>
      <c r="Z2444" s="381">
        <v>39800</v>
      </c>
      <c r="AA2444" s="381">
        <v>44800</v>
      </c>
      <c r="AB2444" s="381">
        <v>49750</v>
      </c>
      <c r="AC2444" s="381">
        <v>53750</v>
      </c>
      <c r="AD2444" s="381">
        <v>57750</v>
      </c>
      <c r="AE2444" s="381">
        <v>61700</v>
      </c>
      <c r="AF2444" s="381">
        <v>65700</v>
      </c>
      <c r="AG2444" s="381">
        <v>3560</v>
      </c>
      <c r="AH2444" s="381" t="s">
        <v>7789</v>
      </c>
      <c r="AI2444" s="381" t="s">
        <v>7594</v>
      </c>
      <c r="AJ2444" s="381">
        <v>1</v>
      </c>
    </row>
    <row r="2445" spans="1:36">
      <c r="A2445" s="381" t="s">
        <v>561</v>
      </c>
      <c r="B2445" s="381" t="s">
        <v>7788</v>
      </c>
      <c r="C2445" s="381">
        <v>28</v>
      </c>
      <c r="D2445" s="381">
        <v>51</v>
      </c>
      <c r="E2445" s="381" t="s">
        <v>7787</v>
      </c>
      <c r="F2445" s="381" t="s">
        <v>7786</v>
      </c>
      <c r="G2445" s="381" t="s">
        <v>5170</v>
      </c>
      <c r="H2445" s="381">
        <v>26900</v>
      </c>
      <c r="I2445" s="381">
        <v>16000</v>
      </c>
      <c r="J2445" s="381">
        <v>18250</v>
      </c>
      <c r="K2445" s="381">
        <v>20550</v>
      </c>
      <c r="L2445" s="381">
        <v>22800</v>
      </c>
      <c r="M2445" s="381">
        <v>24650</v>
      </c>
      <c r="N2445" s="381">
        <v>26450</v>
      </c>
      <c r="O2445" s="381">
        <v>28300</v>
      </c>
      <c r="P2445" s="381">
        <v>30100</v>
      </c>
      <c r="Q2445" s="381">
        <v>12060</v>
      </c>
      <c r="R2445" s="381">
        <v>16240</v>
      </c>
      <c r="S2445" s="381">
        <v>20420</v>
      </c>
      <c r="T2445" s="381">
        <v>22800</v>
      </c>
      <c r="U2445" s="381">
        <v>24650</v>
      </c>
      <c r="V2445" s="381">
        <v>26450</v>
      </c>
      <c r="W2445" s="381">
        <v>28300</v>
      </c>
      <c r="X2445" s="381">
        <v>30100</v>
      </c>
      <c r="Y2445" s="381">
        <v>25550</v>
      </c>
      <c r="Z2445" s="381">
        <v>29200</v>
      </c>
      <c r="AA2445" s="381">
        <v>32850</v>
      </c>
      <c r="AB2445" s="381">
        <v>36500</v>
      </c>
      <c r="AC2445" s="381">
        <v>39450</v>
      </c>
      <c r="AD2445" s="381">
        <v>42350</v>
      </c>
      <c r="AE2445" s="381">
        <v>45300</v>
      </c>
      <c r="AF2445" s="381">
        <v>48200</v>
      </c>
      <c r="AG2445" s="381">
        <v>9999</v>
      </c>
      <c r="AH2445" s="381" t="s">
        <v>5170</v>
      </c>
      <c r="AI2445" s="381" t="s">
        <v>7594</v>
      </c>
      <c r="AJ2445" s="381">
        <v>0</v>
      </c>
    </row>
    <row r="2446" spans="1:36">
      <c r="A2446" s="381" t="s">
        <v>561</v>
      </c>
      <c r="B2446" s="381" t="s">
        <v>7785</v>
      </c>
      <c r="C2446" s="381">
        <v>28</v>
      </c>
      <c r="D2446" s="381">
        <v>53</v>
      </c>
      <c r="E2446" s="381" t="s">
        <v>7784</v>
      </c>
      <c r="F2446" s="381" t="s">
        <v>7783</v>
      </c>
      <c r="G2446" s="381" t="s">
        <v>3817</v>
      </c>
      <c r="H2446" s="381">
        <v>30400</v>
      </c>
      <c r="I2446" s="381">
        <v>16000</v>
      </c>
      <c r="J2446" s="381">
        <v>18250</v>
      </c>
      <c r="K2446" s="381">
        <v>20550</v>
      </c>
      <c r="L2446" s="381">
        <v>22800</v>
      </c>
      <c r="M2446" s="381">
        <v>24650</v>
      </c>
      <c r="N2446" s="381">
        <v>26450</v>
      </c>
      <c r="O2446" s="381">
        <v>28300</v>
      </c>
      <c r="P2446" s="381">
        <v>30100</v>
      </c>
      <c r="Q2446" s="381">
        <v>12060</v>
      </c>
      <c r="R2446" s="381">
        <v>16240</v>
      </c>
      <c r="S2446" s="381">
        <v>20420</v>
      </c>
      <c r="T2446" s="381">
        <v>22800</v>
      </c>
      <c r="U2446" s="381">
        <v>24650</v>
      </c>
      <c r="V2446" s="381">
        <v>26450</v>
      </c>
      <c r="W2446" s="381">
        <v>28300</v>
      </c>
      <c r="X2446" s="381">
        <v>30100</v>
      </c>
      <c r="Y2446" s="381">
        <v>25550</v>
      </c>
      <c r="Z2446" s="381">
        <v>29200</v>
      </c>
      <c r="AA2446" s="381">
        <v>32850</v>
      </c>
      <c r="AB2446" s="381">
        <v>36500</v>
      </c>
      <c r="AC2446" s="381">
        <v>39450</v>
      </c>
      <c r="AD2446" s="381">
        <v>42350</v>
      </c>
      <c r="AE2446" s="381">
        <v>45300</v>
      </c>
      <c r="AF2446" s="381">
        <v>48200</v>
      </c>
      <c r="AG2446" s="381">
        <v>9999</v>
      </c>
      <c r="AH2446" s="381" t="s">
        <v>3817</v>
      </c>
      <c r="AI2446" s="381" t="s">
        <v>7594</v>
      </c>
      <c r="AJ2446" s="381">
        <v>0</v>
      </c>
    </row>
    <row r="2447" spans="1:36">
      <c r="A2447" s="381" t="s">
        <v>561</v>
      </c>
      <c r="B2447" s="381" t="s">
        <v>7782</v>
      </c>
      <c r="C2447" s="381">
        <v>28</v>
      </c>
      <c r="D2447" s="381">
        <v>55</v>
      </c>
      <c r="E2447" s="381" t="s">
        <v>7781</v>
      </c>
      <c r="F2447" s="381" t="s">
        <v>7780</v>
      </c>
      <c r="G2447" s="381" t="s">
        <v>7779</v>
      </c>
      <c r="H2447" s="381">
        <v>32100</v>
      </c>
      <c r="I2447" s="381">
        <v>16000</v>
      </c>
      <c r="J2447" s="381">
        <v>18250</v>
      </c>
      <c r="K2447" s="381">
        <v>20550</v>
      </c>
      <c r="L2447" s="381">
        <v>22800</v>
      </c>
      <c r="M2447" s="381">
        <v>24650</v>
      </c>
      <c r="N2447" s="381">
        <v>26450</v>
      </c>
      <c r="O2447" s="381">
        <v>28300</v>
      </c>
      <c r="P2447" s="381">
        <v>30100</v>
      </c>
      <c r="Q2447" s="381">
        <v>12060</v>
      </c>
      <c r="R2447" s="381">
        <v>16240</v>
      </c>
      <c r="S2447" s="381">
        <v>20420</v>
      </c>
      <c r="T2447" s="381">
        <v>22800</v>
      </c>
      <c r="U2447" s="381">
        <v>24650</v>
      </c>
      <c r="V2447" s="381">
        <v>26450</v>
      </c>
      <c r="W2447" s="381">
        <v>28300</v>
      </c>
      <c r="X2447" s="381">
        <v>30100</v>
      </c>
      <c r="Y2447" s="381">
        <v>25550</v>
      </c>
      <c r="Z2447" s="381">
        <v>29200</v>
      </c>
      <c r="AA2447" s="381">
        <v>32850</v>
      </c>
      <c r="AB2447" s="381">
        <v>36500</v>
      </c>
      <c r="AC2447" s="381">
        <v>39450</v>
      </c>
      <c r="AD2447" s="381">
        <v>42350</v>
      </c>
      <c r="AE2447" s="381">
        <v>45300</v>
      </c>
      <c r="AF2447" s="381">
        <v>48200</v>
      </c>
      <c r="AG2447" s="381">
        <v>9999</v>
      </c>
      <c r="AH2447" s="381" t="s">
        <v>7779</v>
      </c>
      <c r="AI2447" s="381" t="s">
        <v>7594</v>
      </c>
      <c r="AJ2447" s="381">
        <v>0</v>
      </c>
    </row>
    <row r="2448" spans="1:36">
      <c r="A2448" s="381" t="s">
        <v>561</v>
      </c>
      <c r="B2448" s="381" t="s">
        <v>7778</v>
      </c>
      <c r="C2448" s="381">
        <v>28</v>
      </c>
      <c r="D2448" s="381">
        <v>57</v>
      </c>
      <c r="E2448" s="381" t="s">
        <v>7777</v>
      </c>
      <c r="F2448" s="381" t="s">
        <v>7776</v>
      </c>
      <c r="G2448" s="381" t="s">
        <v>7775</v>
      </c>
      <c r="H2448" s="381">
        <v>47700</v>
      </c>
      <c r="I2448" s="381">
        <v>16700</v>
      </c>
      <c r="J2448" s="381">
        <v>19100</v>
      </c>
      <c r="K2448" s="381">
        <v>21500</v>
      </c>
      <c r="L2448" s="381">
        <v>23850</v>
      </c>
      <c r="M2448" s="381">
        <v>25800</v>
      </c>
      <c r="N2448" s="381">
        <v>27700</v>
      </c>
      <c r="O2448" s="381">
        <v>29600</v>
      </c>
      <c r="P2448" s="381">
        <v>31500</v>
      </c>
      <c r="Q2448" s="381">
        <v>12060</v>
      </c>
      <c r="R2448" s="381">
        <v>16240</v>
      </c>
      <c r="S2448" s="381">
        <v>20420</v>
      </c>
      <c r="T2448" s="381">
        <v>23850</v>
      </c>
      <c r="U2448" s="381">
        <v>25800</v>
      </c>
      <c r="V2448" s="381">
        <v>27700</v>
      </c>
      <c r="W2448" s="381">
        <v>29600</v>
      </c>
      <c r="X2448" s="381">
        <v>31500</v>
      </c>
      <c r="Y2448" s="381">
        <v>26750</v>
      </c>
      <c r="Z2448" s="381">
        <v>30550</v>
      </c>
      <c r="AA2448" s="381">
        <v>34350</v>
      </c>
      <c r="AB2448" s="381">
        <v>38150</v>
      </c>
      <c r="AC2448" s="381">
        <v>41250</v>
      </c>
      <c r="AD2448" s="381">
        <v>44300</v>
      </c>
      <c r="AE2448" s="381">
        <v>47350</v>
      </c>
      <c r="AF2448" s="381">
        <v>50400</v>
      </c>
      <c r="AG2448" s="381">
        <v>9999</v>
      </c>
      <c r="AH2448" s="381" t="s">
        <v>7775</v>
      </c>
      <c r="AI2448" s="381" t="s">
        <v>7594</v>
      </c>
      <c r="AJ2448" s="381">
        <v>0</v>
      </c>
    </row>
    <row r="2449" spans="1:36">
      <c r="A2449" s="381" t="s">
        <v>561</v>
      </c>
      <c r="B2449" s="381" t="s">
        <v>7774</v>
      </c>
      <c r="C2449" s="381">
        <v>28</v>
      </c>
      <c r="D2449" s="381">
        <v>59</v>
      </c>
      <c r="E2449" s="381" t="s">
        <v>7773</v>
      </c>
      <c r="F2449" s="381" t="s">
        <v>7772</v>
      </c>
      <c r="G2449" s="381" t="s">
        <v>1262</v>
      </c>
      <c r="H2449" s="381">
        <v>56000</v>
      </c>
      <c r="I2449" s="381">
        <v>19650</v>
      </c>
      <c r="J2449" s="381">
        <v>22450</v>
      </c>
      <c r="K2449" s="381">
        <v>25250</v>
      </c>
      <c r="L2449" s="381">
        <v>28050</v>
      </c>
      <c r="M2449" s="381">
        <v>30300</v>
      </c>
      <c r="N2449" s="381">
        <v>32550</v>
      </c>
      <c r="O2449" s="381">
        <v>34800</v>
      </c>
      <c r="P2449" s="381">
        <v>37050</v>
      </c>
      <c r="Q2449" s="381">
        <v>12060</v>
      </c>
      <c r="R2449" s="381">
        <v>16240</v>
      </c>
      <c r="S2449" s="381">
        <v>20420</v>
      </c>
      <c r="T2449" s="381">
        <v>24600</v>
      </c>
      <c r="U2449" s="381">
        <v>28780</v>
      </c>
      <c r="V2449" s="381">
        <v>32550</v>
      </c>
      <c r="W2449" s="381">
        <v>34800</v>
      </c>
      <c r="X2449" s="381">
        <v>37050</v>
      </c>
      <c r="Y2449" s="381">
        <v>31450</v>
      </c>
      <c r="Z2449" s="381">
        <v>35950</v>
      </c>
      <c r="AA2449" s="381">
        <v>40450</v>
      </c>
      <c r="AB2449" s="381">
        <v>44900</v>
      </c>
      <c r="AC2449" s="381">
        <v>48500</v>
      </c>
      <c r="AD2449" s="381">
        <v>52100</v>
      </c>
      <c r="AE2449" s="381">
        <v>55700</v>
      </c>
      <c r="AF2449" s="381">
        <v>59300</v>
      </c>
      <c r="AG2449" s="381">
        <v>920</v>
      </c>
      <c r="AH2449" s="381" t="s">
        <v>1262</v>
      </c>
      <c r="AI2449" s="381" t="s">
        <v>7594</v>
      </c>
      <c r="AJ2449" s="381">
        <v>1</v>
      </c>
    </row>
    <row r="2450" spans="1:36">
      <c r="A2450" s="381" t="s">
        <v>561</v>
      </c>
      <c r="B2450" s="381" t="s">
        <v>7771</v>
      </c>
      <c r="C2450" s="381">
        <v>28</v>
      </c>
      <c r="D2450" s="381">
        <v>61</v>
      </c>
      <c r="E2450" s="381" t="s">
        <v>7770</v>
      </c>
      <c r="F2450" s="381" t="s">
        <v>7769</v>
      </c>
      <c r="G2450" s="381" t="s">
        <v>3239</v>
      </c>
      <c r="H2450" s="381">
        <v>42800</v>
      </c>
      <c r="I2450" s="381">
        <v>16000</v>
      </c>
      <c r="J2450" s="381">
        <v>18250</v>
      </c>
      <c r="K2450" s="381">
        <v>20550</v>
      </c>
      <c r="L2450" s="381">
        <v>22800</v>
      </c>
      <c r="M2450" s="381">
        <v>24650</v>
      </c>
      <c r="N2450" s="381">
        <v>26450</v>
      </c>
      <c r="O2450" s="381">
        <v>28300</v>
      </c>
      <c r="P2450" s="381">
        <v>30100</v>
      </c>
      <c r="Q2450" s="381">
        <v>12060</v>
      </c>
      <c r="R2450" s="381">
        <v>16240</v>
      </c>
      <c r="S2450" s="381">
        <v>20420</v>
      </c>
      <c r="T2450" s="381">
        <v>22800</v>
      </c>
      <c r="U2450" s="381">
        <v>24650</v>
      </c>
      <c r="V2450" s="381">
        <v>26450</v>
      </c>
      <c r="W2450" s="381">
        <v>28300</v>
      </c>
      <c r="X2450" s="381">
        <v>30100</v>
      </c>
      <c r="Y2450" s="381">
        <v>25550</v>
      </c>
      <c r="Z2450" s="381">
        <v>29200</v>
      </c>
      <c r="AA2450" s="381">
        <v>32850</v>
      </c>
      <c r="AB2450" s="381">
        <v>36500</v>
      </c>
      <c r="AC2450" s="381">
        <v>39450</v>
      </c>
      <c r="AD2450" s="381">
        <v>42350</v>
      </c>
      <c r="AE2450" s="381">
        <v>45300</v>
      </c>
      <c r="AF2450" s="381">
        <v>48200</v>
      </c>
      <c r="AG2450" s="381">
        <v>9999</v>
      </c>
      <c r="AH2450" s="381" t="s">
        <v>3239</v>
      </c>
      <c r="AI2450" s="381" t="s">
        <v>7594</v>
      </c>
      <c r="AJ2450" s="381">
        <v>0</v>
      </c>
    </row>
    <row r="2451" spans="1:36">
      <c r="A2451" s="381" t="s">
        <v>561</v>
      </c>
      <c r="B2451" s="381" t="s">
        <v>7768</v>
      </c>
      <c r="C2451" s="381">
        <v>28</v>
      </c>
      <c r="D2451" s="381">
        <v>63</v>
      </c>
      <c r="E2451" s="381" t="s">
        <v>7767</v>
      </c>
      <c r="F2451" s="381" t="s">
        <v>7766</v>
      </c>
      <c r="G2451" s="381" t="s">
        <v>1258</v>
      </c>
      <c r="H2451" s="381">
        <v>28800</v>
      </c>
      <c r="I2451" s="381">
        <v>16000</v>
      </c>
      <c r="J2451" s="381">
        <v>18250</v>
      </c>
      <c r="K2451" s="381">
        <v>20550</v>
      </c>
      <c r="L2451" s="381">
        <v>22800</v>
      </c>
      <c r="M2451" s="381">
        <v>24650</v>
      </c>
      <c r="N2451" s="381">
        <v>26450</v>
      </c>
      <c r="O2451" s="381">
        <v>28300</v>
      </c>
      <c r="P2451" s="381">
        <v>30100</v>
      </c>
      <c r="Q2451" s="381">
        <v>12060</v>
      </c>
      <c r="R2451" s="381">
        <v>16240</v>
      </c>
      <c r="S2451" s="381">
        <v>20420</v>
      </c>
      <c r="T2451" s="381">
        <v>22800</v>
      </c>
      <c r="U2451" s="381">
        <v>24650</v>
      </c>
      <c r="V2451" s="381">
        <v>26450</v>
      </c>
      <c r="W2451" s="381">
        <v>28300</v>
      </c>
      <c r="X2451" s="381">
        <v>30100</v>
      </c>
      <c r="Y2451" s="381">
        <v>25550</v>
      </c>
      <c r="Z2451" s="381">
        <v>29200</v>
      </c>
      <c r="AA2451" s="381">
        <v>32850</v>
      </c>
      <c r="AB2451" s="381">
        <v>36500</v>
      </c>
      <c r="AC2451" s="381">
        <v>39450</v>
      </c>
      <c r="AD2451" s="381">
        <v>42350</v>
      </c>
      <c r="AE2451" s="381">
        <v>45300</v>
      </c>
      <c r="AF2451" s="381">
        <v>48200</v>
      </c>
      <c r="AG2451" s="381">
        <v>9999</v>
      </c>
      <c r="AH2451" s="381" t="s">
        <v>1258</v>
      </c>
      <c r="AI2451" s="381" t="s">
        <v>7594</v>
      </c>
      <c r="AJ2451" s="381">
        <v>0</v>
      </c>
    </row>
    <row r="2452" spans="1:36">
      <c r="A2452" s="381" t="s">
        <v>561</v>
      </c>
      <c r="B2452" s="381" t="s">
        <v>7765</v>
      </c>
      <c r="C2452" s="381">
        <v>28</v>
      </c>
      <c r="D2452" s="381">
        <v>65</v>
      </c>
      <c r="E2452" s="381" t="s">
        <v>7764</v>
      </c>
      <c r="F2452" s="381" t="s">
        <v>7763</v>
      </c>
      <c r="G2452" s="381" t="s">
        <v>7762</v>
      </c>
      <c r="H2452" s="381">
        <v>35500</v>
      </c>
      <c r="I2452" s="381">
        <v>16000</v>
      </c>
      <c r="J2452" s="381">
        <v>18250</v>
      </c>
      <c r="K2452" s="381">
        <v>20550</v>
      </c>
      <c r="L2452" s="381">
        <v>22800</v>
      </c>
      <c r="M2452" s="381">
        <v>24650</v>
      </c>
      <c r="N2452" s="381">
        <v>26450</v>
      </c>
      <c r="O2452" s="381">
        <v>28300</v>
      </c>
      <c r="P2452" s="381">
        <v>30100</v>
      </c>
      <c r="Q2452" s="381">
        <v>12060</v>
      </c>
      <c r="R2452" s="381">
        <v>16240</v>
      </c>
      <c r="S2452" s="381">
        <v>20420</v>
      </c>
      <c r="T2452" s="381">
        <v>22800</v>
      </c>
      <c r="U2452" s="381">
        <v>24650</v>
      </c>
      <c r="V2452" s="381">
        <v>26450</v>
      </c>
      <c r="W2452" s="381">
        <v>28300</v>
      </c>
      <c r="X2452" s="381">
        <v>30100</v>
      </c>
      <c r="Y2452" s="381">
        <v>25550</v>
      </c>
      <c r="Z2452" s="381">
        <v>29200</v>
      </c>
      <c r="AA2452" s="381">
        <v>32850</v>
      </c>
      <c r="AB2452" s="381">
        <v>36500</v>
      </c>
      <c r="AC2452" s="381">
        <v>39450</v>
      </c>
      <c r="AD2452" s="381">
        <v>42350</v>
      </c>
      <c r="AE2452" s="381">
        <v>45300</v>
      </c>
      <c r="AF2452" s="381">
        <v>48200</v>
      </c>
      <c r="AG2452" s="381">
        <v>9999</v>
      </c>
      <c r="AH2452" s="381" t="s">
        <v>7762</v>
      </c>
      <c r="AI2452" s="381" t="s">
        <v>7594</v>
      </c>
      <c r="AJ2452" s="381">
        <v>0</v>
      </c>
    </row>
    <row r="2453" spans="1:36">
      <c r="A2453" s="381" t="s">
        <v>561</v>
      </c>
      <c r="B2453" s="381" t="s">
        <v>7761</v>
      </c>
      <c r="C2453" s="381">
        <v>28</v>
      </c>
      <c r="D2453" s="381">
        <v>67</v>
      </c>
      <c r="E2453" s="381" t="s">
        <v>7760</v>
      </c>
      <c r="F2453" s="381" t="s">
        <v>7759</v>
      </c>
      <c r="G2453" s="381" t="s">
        <v>3223</v>
      </c>
      <c r="H2453" s="381">
        <v>48100</v>
      </c>
      <c r="I2453" s="381">
        <v>16100</v>
      </c>
      <c r="J2453" s="381">
        <v>18400</v>
      </c>
      <c r="K2453" s="381">
        <v>20700</v>
      </c>
      <c r="L2453" s="381">
        <v>22950</v>
      </c>
      <c r="M2453" s="381">
        <v>24800</v>
      </c>
      <c r="N2453" s="381">
        <v>26650</v>
      </c>
      <c r="O2453" s="381">
        <v>28500</v>
      </c>
      <c r="P2453" s="381">
        <v>30300</v>
      </c>
      <c r="Q2453" s="381">
        <v>12060</v>
      </c>
      <c r="R2453" s="381">
        <v>16240</v>
      </c>
      <c r="S2453" s="381">
        <v>20420</v>
      </c>
      <c r="T2453" s="381">
        <v>22950</v>
      </c>
      <c r="U2453" s="381">
        <v>24800</v>
      </c>
      <c r="V2453" s="381">
        <v>26650</v>
      </c>
      <c r="W2453" s="381">
        <v>28500</v>
      </c>
      <c r="X2453" s="381">
        <v>30300</v>
      </c>
      <c r="Y2453" s="381">
        <v>25700</v>
      </c>
      <c r="Z2453" s="381">
        <v>29400</v>
      </c>
      <c r="AA2453" s="381">
        <v>33050</v>
      </c>
      <c r="AB2453" s="381">
        <v>36700</v>
      </c>
      <c r="AC2453" s="381">
        <v>39650</v>
      </c>
      <c r="AD2453" s="381">
        <v>42600</v>
      </c>
      <c r="AE2453" s="381">
        <v>45550</v>
      </c>
      <c r="AF2453" s="381">
        <v>48450</v>
      </c>
      <c r="AG2453" s="381">
        <v>9999</v>
      </c>
      <c r="AH2453" s="381" t="s">
        <v>3223</v>
      </c>
      <c r="AI2453" s="381" t="s">
        <v>7594</v>
      </c>
      <c r="AJ2453" s="381">
        <v>0</v>
      </c>
    </row>
    <row r="2454" spans="1:36">
      <c r="A2454" s="381" t="s">
        <v>561</v>
      </c>
      <c r="B2454" s="381" t="s">
        <v>7758</v>
      </c>
      <c r="C2454" s="381">
        <v>28</v>
      </c>
      <c r="D2454" s="381">
        <v>69</v>
      </c>
      <c r="E2454" s="381" t="s">
        <v>7757</v>
      </c>
      <c r="F2454" s="381" t="s">
        <v>7756</v>
      </c>
      <c r="G2454" s="381" t="s">
        <v>7755</v>
      </c>
      <c r="H2454" s="381">
        <v>39800</v>
      </c>
      <c r="I2454" s="381">
        <v>16000</v>
      </c>
      <c r="J2454" s="381">
        <v>18250</v>
      </c>
      <c r="K2454" s="381">
        <v>20550</v>
      </c>
      <c r="L2454" s="381">
        <v>22800</v>
      </c>
      <c r="M2454" s="381">
        <v>24650</v>
      </c>
      <c r="N2454" s="381">
        <v>26450</v>
      </c>
      <c r="O2454" s="381">
        <v>28300</v>
      </c>
      <c r="P2454" s="381">
        <v>30100</v>
      </c>
      <c r="Q2454" s="381">
        <v>12060</v>
      </c>
      <c r="R2454" s="381">
        <v>16240</v>
      </c>
      <c r="S2454" s="381">
        <v>20420</v>
      </c>
      <c r="T2454" s="381">
        <v>22800</v>
      </c>
      <c r="U2454" s="381">
        <v>24650</v>
      </c>
      <c r="V2454" s="381">
        <v>26450</v>
      </c>
      <c r="W2454" s="381">
        <v>28300</v>
      </c>
      <c r="X2454" s="381">
        <v>30100</v>
      </c>
      <c r="Y2454" s="381">
        <v>25550</v>
      </c>
      <c r="Z2454" s="381">
        <v>29200</v>
      </c>
      <c r="AA2454" s="381">
        <v>32850</v>
      </c>
      <c r="AB2454" s="381">
        <v>36500</v>
      </c>
      <c r="AC2454" s="381">
        <v>39450</v>
      </c>
      <c r="AD2454" s="381">
        <v>42350</v>
      </c>
      <c r="AE2454" s="381">
        <v>45300</v>
      </c>
      <c r="AF2454" s="381">
        <v>48200</v>
      </c>
      <c r="AG2454" s="381">
        <v>9999</v>
      </c>
      <c r="AH2454" s="381" t="s">
        <v>7755</v>
      </c>
      <c r="AI2454" s="381" t="s">
        <v>7594</v>
      </c>
      <c r="AJ2454" s="381">
        <v>0</v>
      </c>
    </row>
    <row r="2455" spans="1:36">
      <c r="A2455" s="381" t="s">
        <v>561</v>
      </c>
      <c r="B2455" s="381" t="s">
        <v>7754</v>
      </c>
      <c r="C2455" s="381">
        <v>28</v>
      </c>
      <c r="D2455" s="381">
        <v>71</v>
      </c>
      <c r="E2455" s="381" t="s">
        <v>7753</v>
      </c>
      <c r="F2455" s="381" t="s">
        <v>7752</v>
      </c>
      <c r="G2455" s="381" t="s">
        <v>1238</v>
      </c>
      <c r="H2455" s="381">
        <v>61900</v>
      </c>
      <c r="I2455" s="381">
        <v>21700</v>
      </c>
      <c r="J2455" s="381">
        <v>24800</v>
      </c>
      <c r="K2455" s="381">
        <v>27900</v>
      </c>
      <c r="L2455" s="381">
        <v>30950</v>
      </c>
      <c r="M2455" s="381">
        <v>33450</v>
      </c>
      <c r="N2455" s="381">
        <v>35950</v>
      </c>
      <c r="O2455" s="381">
        <v>38400</v>
      </c>
      <c r="P2455" s="381">
        <v>40900</v>
      </c>
      <c r="Q2455" s="381">
        <v>13000</v>
      </c>
      <c r="R2455" s="381">
        <v>16240</v>
      </c>
      <c r="S2455" s="381">
        <v>20420</v>
      </c>
      <c r="T2455" s="381">
        <v>24600</v>
      </c>
      <c r="U2455" s="381">
        <v>28780</v>
      </c>
      <c r="V2455" s="381">
        <v>32960</v>
      </c>
      <c r="W2455" s="381">
        <v>37140</v>
      </c>
      <c r="X2455" s="381">
        <v>40900</v>
      </c>
      <c r="Y2455" s="381">
        <v>34650</v>
      </c>
      <c r="Z2455" s="381">
        <v>39600</v>
      </c>
      <c r="AA2455" s="381">
        <v>44550</v>
      </c>
      <c r="AB2455" s="381">
        <v>49500</v>
      </c>
      <c r="AC2455" s="381">
        <v>53500</v>
      </c>
      <c r="AD2455" s="381">
        <v>57450</v>
      </c>
      <c r="AE2455" s="381">
        <v>61400</v>
      </c>
      <c r="AF2455" s="381">
        <v>65350</v>
      </c>
      <c r="AG2455" s="381">
        <v>9999</v>
      </c>
      <c r="AH2455" s="381" t="s">
        <v>1238</v>
      </c>
      <c r="AI2455" s="381" t="s">
        <v>7594</v>
      </c>
      <c r="AJ2455" s="381">
        <v>0</v>
      </c>
    </row>
    <row r="2456" spans="1:36">
      <c r="A2456" s="381" t="s">
        <v>561</v>
      </c>
      <c r="B2456" s="381" t="s">
        <v>7751</v>
      </c>
      <c r="C2456" s="381">
        <v>28</v>
      </c>
      <c r="D2456" s="381">
        <v>73</v>
      </c>
      <c r="E2456" s="381" t="s">
        <v>7690</v>
      </c>
      <c r="F2456" s="381" t="s">
        <v>7689</v>
      </c>
      <c r="G2456" s="381" t="s">
        <v>3178</v>
      </c>
      <c r="H2456" s="381">
        <v>51600</v>
      </c>
      <c r="I2456" s="381">
        <v>18100</v>
      </c>
      <c r="J2456" s="381">
        <v>20650</v>
      </c>
      <c r="K2456" s="381">
        <v>23250</v>
      </c>
      <c r="L2456" s="381">
        <v>25800</v>
      </c>
      <c r="M2456" s="381">
        <v>27900</v>
      </c>
      <c r="N2456" s="381">
        <v>29950</v>
      </c>
      <c r="O2456" s="381">
        <v>32000</v>
      </c>
      <c r="P2456" s="381">
        <v>34100</v>
      </c>
      <c r="Q2456" s="381">
        <v>12060</v>
      </c>
      <c r="R2456" s="381">
        <v>16240</v>
      </c>
      <c r="S2456" s="381">
        <v>20420</v>
      </c>
      <c r="T2456" s="381">
        <v>24600</v>
      </c>
      <c r="U2456" s="381">
        <v>27900</v>
      </c>
      <c r="V2456" s="381">
        <v>29950</v>
      </c>
      <c r="W2456" s="381">
        <v>32000</v>
      </c>
      <c r="X2456" s="381">
        <v>34100</v>
      </c>
      <c r="Y2456" s="381">
        <v>28950</v>
      </c>
      <c r="Z2456" s="381">
        <v>33050</v>
      </c>
      <c r="AA2456" s="381">
        <v>37200</v>
      </c>
      <c r="AB2456" s="381">
        <v>41300</v>
      </c>
      <c r="AC2456" s="381">
        <v>44650</v>
      </c>
      <c r="AD2456" s="381">
        <v>47950</v>
      </c>
      <c r="AE2456" s="381">
        <v>51250</v>
      </c>
      <c r="AF2456" s="381">
        <v>54550</v>
      </c>
      <c r="AG2456" s="381">
        <v>3285</v>
      </c>
      <c r="AH2456" s="381" t="s">
        <v>3178</v>
      </c>
      <c r="AI2456" s="381" t="s">
        <v>7594</v>
      </c>
      <c r="AJ2456" s="381">
        <v>1</v>
      </c>
    </row>
    <row r="2457" spans="1:36">
      <c r="A2457" s="381" t="s">
        <v>561</v>
      </c>
      <c r="B2457" s="381" t="s">
        <v>7750</v>
      </c>
      <c r="C2457" s="381">
        <v>28</v>
      </c>
      <c r="D2457" s="381">
        <v>75</v>
      </c>
      <c r="E2457" s="381" t="s">
        <v>7749</v>
      </c>
      <c r="F2457" s="381" t="s">
        <v>7748</v>
      </c>
      <c r="G2457" s="381" t="s">
        <v>3799</v>
      </c>
      <c r="H2457" s="381">
        <v>52600</v>
      </c>
      <c r="I2457" s="381">
        <v>16400</v>
      </c>
      <c r="J2457" s="381">
        <v>18750</v>
      </c>
      <c r="K2457" s="381">
        <v>21100</v>
      </c>
      <c r="L2457" s="381">
        <v>23400</v>
      </c>
      <c r="M2457" s="381">
        <v>25300</v>
      </c>
      <c r="N2457" s="381">
        <v>27150</v>
      </c>
      <c r="O2457" s="381">
        <v>29050</v>
      </c>
      <c r="P2457" s="381">
        <v>30900</v>
      </c>
      <c r="Q2457" s="381">
        <v>12060</v>
      </c>
      <c r="R2457" s="381">
        <v>16240</v>
      </c>
      <c r="S2457" s="381">
        <v>20420</v>
      </c>
      <c r="T2457" s="381">
        <v>23400</v>
      </c>
      <c r="U2457" s="381">
        <v>25300</v>
      </c>
      <c r="V2457" s="381">
        <v>27150</v>
      </c>
      <c r="W2457" s="381">
        <v>29050</v>
      </c>
      <c r="X2457" s="381">
        <v>30900</v>
      </c>
      <c r="Y2457" s="381">
        <v>26250</v>
      </c>
      <c r="Z2457" s="381">
        <v>30000</v>
      </c>
      <c r="AA2457" s="381">
        <v>33750</v>
      </c>
      <c r="AB2457" s="381">
        <v>37450</v>
      </c>
      <c r="AC2457" s="381">
        <v>40450</v>
      </c>
      <c r="AD2457" s="381">
        <v>43450</v>
      </c>
      <c r="AE2457" s="381">
        <v>46450</v>
      </c>
      <c r="AF2457" s="381">
        <v>49450</v>
      </c>
      <c r="AG2457" s="381">
        <v>9999</v>
      </c>
      <c r="AH2457" s="381" t="s">
        <v>3799</v>
      </c>
      <c r="AI2457" s="381" t="s">
        <v>7594</v>
      </c>
      <c r="AJ2457" s="381">
        <v>0</v>
      </c>
    </row>
    <row r="2458" spans="1:36">
      <c r="A2458" s="381" t="s">
        <v>561</v>
      </c>
      <c r="B2458" s="381" t="s">
        <v>7747</v>
      </c>
      <c r="C2458" s="381">
        <v>28</v>
      </c>
      <c r="D2458" s="381">
        <v>77</v>
      </c>
      <c r="E2458" s="381" t="s">
        <v>7746</v>
      </c>
      <c r="F2458" s="381" t="s">
        <v>7745</v>
      </c>
      <c r="G2458" s="381" t="s">
        <v>3795</v>
      </c>
      <c r="H2458" s="381">
        <v>48300</v>
      </c>
      <c r="I2458" s="381">
        <v>17100</v>
      </c>
      <c r="J2458" s="381">
        <v>19550</v>
      </c>
      <c r="K2458" s="381">
        <v>22000</v>
      </c>
      <c r="L2458" s="381">
        <v>24400</v>
      </c>
      <c r="M2458" s="381">
        <v>26400</v>
      </c>
      <c r="N2458" s="381">
        <v>28350</v>
      </c>
      <c r="O2458" s="381">
        <v>30300</v>
      </c>
      <c r="P2458" s="381">
        <v>32250</v>
      </c>
      <c r="Q2458" s="381">
        <v>12060</v>
      </c>
      <c r="R2458" s="381">
        <v>16240</v>
      </c>
      <c r="S2458" s="381">
        <v>20420</v>
      </c>
      <c r="T2458" s="381">
        <v>24400</v>
      </c>
      <c r="U2458" s="381">
        <v>26400</v>
      </c>
      <c r="V2458" s="381">
        <v>28350</v>
      </c>
      <c r="W2458" s="381">
        <v>30300</v>
      </c>
      <c r="X2458" s="381">
        <v>32250</v>
      </c>
      <c r="Y2458" s="381">
        <v>27350</v>
      </c>
      <c r="Z2458" s="381">
        <v>31250</v>
      </c>
      <c r="AA2458" s="381">
        <v>35150</v>
      </c>
      <c r="AB2458" s="381">
        <v>39050</v>
      </c>
      <c r="AC2458" s="381">
        <v>42200</v>
      </c>
      <c r="AD2458" s="381">
        <v>45300</v>
      </c>
      <c r="AE2458" s="381">
        <v>48450</v>
      </c>
      <c r="AF2458" s="381">
        <v>51550</v>
      </c>
      <c r="AG2458" s="381">
        <v>9999</v>
      </c>
      <c r="AH2458" s="381" t="s">
        <v>3795</v>
      </c>
      <c r="AI2458" s="381" t="s">
        <v>7594</v>
      </c>
      <c r="AJ2458" s="381">
        <v>0</v>
      </c>
    </row>
    <row r="2459" spans="1:36">
      <c r="A2459" s="381" t="s">
        <v>561</v>
      </c>
      <c r="B2459" s="381" t="s">
        <v>7744</v>
      </c>
      <c r="C2459" s="381">
        <v>28</v>
      </c>
      <c r="D2459" s="381">
        <v>79</v>
      </c>
      <c r="E2459" s="381" t="s">
        <v>7743</v>
      </c>
      <c r="F2459" s="381" t="s">
        <v>7742</v>
      </c>
      <c r="G2459" s="381" t="s">
        <v>7741</v>
      </c>
      <c r="H2459" s="381">
        <v>40800</v>
      </c>
      <c r="I2459" s="381">
        <v>16000</v>
      </c>
      <c r="J2459" s="381">
        <v>18250</v>
      </c>
      <c r="K2459" s="381">
        <v>20550</v>
      </c>
      <c r="L2459" s="381">
        <v>22800</v>
      </c>
      <c r="M2459" s="381">
        <v>24650</v>
      </c>
      <c r="N2459" s="381">
        <v>26450</v>
      </c>
      <c r="O2459" s="381">
        <v>28300</v>
      </c>
      <c r="P2459" s="381">
        <v>30100</v>
      </c>
      <c r="Q2459" s="381">
        <v>12060</v>
      </c>
      <c r="R2459" s="381">
        <v>16240</v>
      </c>
      <c r="S2459" s="381">
        <v>20420</v>
      </c>
      <c r="T2459" s="381">
        <v>22800</v>
      </c>
      <c r="U2459" s="381">
        <v>24650</v>
      </c>
      <c r="V2459" s="381">
        <v>26450</v>
      </c>
      <c r="W2459" s="381">
        <v>28300</v>
      </c>
      <c r="X2459" s="381">
        <v>30100</v>
      </c>
      <c r="Y2459" s="381">
        <v>25550</v>
      </c>
      <c r="Z2459" s="381">
        <v>29200</v>
      </c>
      <c r="AA2459" s="381">
        <v>32850</v>
      </c>
      <c r="AB2459" s="381">
        <v>36500</v>
      </c>
      <c r="AC2459" s="381">
        <v>39450</v>
      </c>
      <c r="AD2459" s="381">
        <v>42350</v>
      </c>
      <c r="AE2459" s="381">
        <v>45300</v>
      </c>
      <c r="AF2459" s="381">
        <v>48200</v>
      </c>
      <c r="AG2459" s="381">
        <v>9999</v>
      </c>
      <c r="AH2459" s="381" t="s">
        <v>7741</v>
      </c>
      <c r="AI2459" s="381" t="s">
        <v>7594</v>
      </c>
      <c r="AJ2459" s="381">
        <v>0</v>
      </c>
    </row>
    <row r="2460" spans="1:36">
      <c r="A2460" s="381" t="s">
        <v>561</v>
      </c>
      <c r="B2460" s="381" t="s">
        <v>7740</v>
      </c>
      <c r="C2460" s="381">
        <v>28</v>
      </c>
      <c r="D2460" s="381">
        <v>81</v>
      </c>
      <c r="E2460" s="381" t="s">
        <v>7739</v>
      </c>
      <c r="F2460" s="381" t="s">
        <v>7738</v>
      </c>
      <c r="G2460" s="381" t="s">
        <v>1950</v>
      </c>
      <c r="H2460" s="381">
        <v>55500</v>
      </c>
      <c r="I2460" s="381">
        <v>19450</v>
      </c>
      <c r="J2460" s="381">
        <v>22200</v>
      </c>
      <c r="K2460" s="381">
        <v>25000</v>
      </c>
      <c r="L2460" s="381">
        <v>27750</v>
      </c>
      <c r="M2460" s="381">
        <v>30000</v>
      </c>
      <c r="N2460" s="381">
        <v>32200</v>
      </c>
      <c r="O2460" s="381">
        <v>34450</v>
      </c>
      <c r="P2460" s="381">
        <v>36650</v>
      </c>
      <c r="Q2460" s="381">
        <v>12060</v>
      </c>
      <c r="R2460" s="381">
        <v>16240</v>
      </c>
      <c r="S2460" s="381">
        <v>20420</v>
      </c>
      <c r="T2460" s="381">
        <v>24600</v>
      </c>
      <c r="U2460" s="381">
        <v>28780</v>
      </c>
      <c r="V2460" s="381">
        <v>32200</v>
      </c>
      <c r="W2460" s="381">
        <v>34450</v>
      </c>
      <c r="X2460" s="381">
        <v>36650</v>
      </c>
      <c r="Y2460" s="381">
        <v>31100</v>
      </c>
      <c r="Z2460" s="381">
        <v>35550</v>
      </c>
      <c r="AA2460" s="381">
        <v>40000</v>
      </c>
      <c r="AB2460" s="381">
        <v>44400</v>
      </c>
      <c r="AC2460" s="381">
        <v>48000</v>
      </c>
      <c r="AD2460" s="381">
        <v>51550</v>
      </c>
      <c r="AE2460" s="381">
        <v>55100</v>
      </c>
      <c r="AF2460" s="381">
        <v>58650</v>
      </c>
      <c r="AG2460" s="381">
        <v>9999</v>
      </c>
      <c r="AH2460" s="381" t="s">
        <v>1950</v>
      </c>
      <c r="AI2460" s="381" t="s">
        <v>7594</v>
      </c>
      <c r="AJ2460" s="381">
        <v>0</v>
      </c>
    </row>
    <row r="2461" spans="1:36">
      <c r="A2461" s="381" t="s">
        <v>561</v>
      </c>
      <c r="B2461" s="381" t="s">
        <v>7737</v>
      </c>
      <c r="C2461" s="381">
        <v>28</v>
      </c>
      <c r="D2461" s="381">
        <v>83</v>
      </c>
      <c r="E2461" s="381" t="s">
        <v>7736</v>
      </c>
      <c r="F2461" s="381" t="s">
        <v>7735</v>
      </c>
      <c r="G2461" s="381" t="s">
        <v>7734</v>
      </c>
      <c r="H2461" s="381">
        <v>30400</v>
      </c>
      <c r="I2461" s="381">
        <v>16000</v>
      </c>
      <c r="J2461" s="381">
        <v>18250</v>
      </c>
      <c r="K2461" s="381">
        <v>20550</v>
      </c>
      <c r="L2461" s="381">
        <v>22800</v>
      </c>
      <c r="M2461" s="381">
        <v>24650</v>
      </c>
      <c r="N2461" s="381">
        <v>26450</v>
      </c>
      <c r="O2461" s="381">
        <v>28300</v>
      </c>
      <c r="P2461" s="381">
        <v>30100</v>
      </c>
      <c r="Q2461" s="381">
        <v>12060</v>
      </c>
      <c r="R2461" s="381">
        <v>16240</v>
      </c>
      <c r="S2461" s="381">
        <v>20420</v>
      </c>
      <c r="T2461" s="381">
        <v>22800</v>
      </c>
      <c r="U2461" s="381">
        <v>24650</v>
      </c>
      <c r="V2461" s="381">
        <v>26450</v>
      </c>
      <c r="W2461" s="381">
        <v>28300</v>
      </c>
      <c r="X2461" s="381">
        <v>30100</v>
      </c>
      <c r="Y2461" s="381">
        <v>25550</v>
      </c>
      <c r="Z2461" s="381">
        <v>29200</v>
      </c>
      <c r="AA2461" s="381">
        <v>32850</v>
      </c>
      <c r="AB2461" s="381">
        <v>36500</v>
      </c>
      <c r="AC2461" s="381">
        <v>39450</v>
      </c>
      <c r="AD2461" s="381">
        <v>42350</v>
      </c>
      <c r="AE2461" s="381">
        <v>45300</v>
      </c>
      <c r="AF2461" s="381">
        <v>48200</v>
      </c>
      <c r="AG2461" s="381">
        <v>9999</v>
      </c>
      <c r="AH2461" s="381" t="s">
        <v>7734</v>
      </c>
      <c r="AI2461" s="381" t="s">
        <v>7594</v>
      </c>
      <c r="AJ2461" s="381">
        <v>0</v>
      </c>
    </row>
    <row r="2462" spans="1:36">
      <c r="A2462" s="381" t="s">
        <v>561</v>
      </c>
      <c r="B2462" s="381" t="s">
        <v>7733</v>
      </c>
      <c r="C2462" s="381">
        <v>28</v>
      </c>
      <c r="D2462" s="381">
        <v>85</v>
      </c>
      <c r="E2462" s="381" t="s">
        <v>7732</v>
      </c>
      <c r="F2462" s="381" t="s">
        <v>7731</v>
      </c>
      <c r="G2462" s="381" t="s">
        <v>1042</v>
      </c>
      <c r="H2462" s="381">
        <v>41700</v>
      </c>
      <c r="I2462" s="381">
        <v>16000</v>
      </c>
      <c r="J2462" s="381">
        <v>18250</v>
      </c>
      <c r="K2462" s="381">
        <v>20550</v>
      </c>
      <c r="L2462" s="381">
        <v>22800</v>
      </c>
      <c r="M2462" s="381">
        <v>24650</v>
      </c>
      <c r="N2462" s="381">
        <v>26450</v>
      </c>
      <c r="O2462" s="381">
        <v>28300</v>
      </c>
      <c r="P2462" s="381">
        <v>30100</v>
      </c>
      <c r="Q2462" s="381">
        <v>12060</v>
      </c>
      <c r="R2462" s="381">
        <v>16240</v>
      </c>
      <c r="S2462" s="381">
        <v>20420</v>
      </c>
      <c r="T2462" s="381">
        <v>22800</v>
      </c>
      <c r="U2462" s="381">
        <v>24650</v>
      </c>
      <c r="V2462" s="381">
        <v>26450</v>
      </c>
      <c r="W2462" s="381">
        <v>28300</v>
      </c>
      <c r="X2462" s="381">
        <v>30100</v>
      </c>
      <c r="Y2462" s="381">
        <v>25550</v>
      </c>
      <c r="Z2462" s="381">
        <v>29200</v>
      </c>
      <c r="AA2462" s="381">
        <v>32850</v>
      </c>
      <c r="AB2462" s="381">
        <v>36500</v>
      </c>
      <c r="AC2462" s="381">
        <v>39450</v>
      </c>
      <c r="AD2462" s="381">
        <v>42350</v>
      </c>
      <c r="AE2462" s="381">
        <v>45300</v>
      </c>
      <c r="AF2462" s="381">
        <v>48200</v>
      </c>
      <c r="AG2462" s="381">
        <v>9999</v>
      </c>
      <c r="AH2462" s="381" t="s">
        <v>1042</v>
      </c>
      <c r="AI2462" s="381" t="s">
        <v>7594</v>
      </c>
      <c r="AJ2462" s="381">
        <v>0</v>
      </c>
    </row>
    <row r="2463" spans="1:36">
      <c r="A2463" s="381" t="s">
        <v>561</v>
      </c>
      <c r="B2463" s="381" t="s">
        <v>7730</v>
      </c>
      <c r="C2463" s="381">
        <v>28</v>
      </c>
      <c r="D2463" s="381">
        <v>87</v>
      </c>
      <c r="E2463" s="381" t="s">
        <v>7729</v>
      </c>
      <c r="F2463" s="381" t="s">
        <v>7728</v>
      </c>
      <c r="G2463" s="381" t="s">
        <v>7727</v>
      </c>
      <c r="H2463" s="381">
        <v>51200</v>
      </c>
      <c r="I2463" s="381">
        <v>17950</v>
      </c>
      <c r="J2463" s="381">
        <v>20500</v>
      </c>
      <c r="K2463" s="381">
        <v>23050</v>
      </c>
      <c r="L2463" s="381">
        <v>25600</v>
      </c>
      <c r="M2463" s="381">
        <v>27650</v>
      </c>
      <c r="N2463" s="381">
        <v>29700</v>
      </c>
      <c r="O2463" s="381">
        <v>31750</v>
      </c>
      <c r="P2463" s="381">
        <v>33800</v>
      </c>
      <c r="Q2463" s="381">
        <v>12060</v>
      </c>
      <c r="R2463" s="381">
        <v>16240</v>
      </c>
      <c r="S2463" s="381">
        <v>20420</v>
      </c>
      <c r="T2463" s="381">
        <v>24600</v>
      </c>
      <c r="U2463" s="381">
        <v>27650</v>
      </c>
      <c r="V2463" s="381">
        <v>29700</v>
      </c>
      <c r="W2463" s="381">
        <v>31750</v>
      </c>
      <c r="X2463" s="381">
        <v>33800</v>
      </c>
      <c r="Y2463" s="381">
        <v>28700</v>
      </c>
      <c r="Z2463" s="381">
        <v>32800</v>
      </c>
      <c r="AA2463" s="381">
        <v>36900</v>
      </c>
      <c r="AB2463" s="381">
        <v>40950</v>
      </c>
      <c r="AC2463" s="381">
        <v>44250</v>
      </c>
      <c r="AD2463" s="381">
        <v>47550</v>
      </c>
      <c r="AE2463" s="381">
        <v>50800</v>
      </c>
      <c r="AF2463" s="381">
        <v>54100</v>
      </c>
      <c r="AG2463" s="381">
        <v>9999</v>
      </c>
      <c r="AH2463" s="381" t="s">
        <v>7727</v>
      </c>
      <c r="AI2463" s="381" t="s">
        <v>7594</v>
      </c>
      <c r="AJ2463" s="381">
        <v>0</v>
      </c>
    </row>
    <row r="2464" spans="1:36">
      <c r="A2464" s="381" t="s">
        <v>561</v>
      </c>
      <c r="B2464" s="381" t="s">
        <v>7726</v>
      </c>
      <c r="C2464" s="381">
        <v>28</v>
      </c>
      <c r="D2464" s="381">
        <v>89</v>
      </c>
      <c r="E2464" s="381" t="s">
        <v>7673</v>
      </c>
      <c r="F2464" s="381" t="s">
        <v>7672</v>
      </c>
      <c r="G2464" s="381" t="s">
        <v>1936</v>
      </c>
      <c r="H2464" s="381">
        <v>63200</v>
      </c>
      <c r="I2464" s="381">
        <v>21800</v>
      </c>
      <c r="J2464" s="381">
        <v>24900</v>
      </c>
      <c r="K2464" s="381">
        <v>28000</v>
      </c>
      <c r="L2464" s="381">
        <v>31100</v>
      </c>
      <c r="M2464" s="381">
        <v>33600</v>
      </c>
      <c r="N2464" s="381">
        <v>36100</v>
      </c>
      <c r="O2464" s="381">
        <v>38600</v>
      </c>
      <c r="P2464" s="381">
        <v>41100</v>
      </c>
      <c r="Q2464" s="381">
        <v>13100</v>
      </c>
      <c r="R2464" s="381">
        <v>16240</v>
      </c>
      <c r="S2464" s="381">
        <v>20420</v>
      </c>
      <c r="T2464" s="381">
        <v>24600</v>
      </c>
      <c r="U2464" s="381">
        <v>28780</v>
      </c>
      <c r="V2464" s="381">
        <v>32960</v>
      </c>
      <c r="W2464" s="381">
        <v>37140</v>
      </c>
      <c r="X2464" s="381">
        <v>41100</v>
      </c>
      <c r="Y2464" s="381">
        <v>34850</v>
      </c>
      <c r="Z2464" s="381">
        <v>39800</v>
      </c>
      <c r="AA2464" s="381">
        <v>44800</v>
      </c>
      <c r="AB2464" s="381">
        <v>49750</v>
      </c>
      <c r="AC2464" s="381">
        <v>53750</v>
      </c>
      <c r="AD2464" s="381">
        <v>57750</v>
      </c>
      <c r="AE2464" s="381">
        <v>61700</v>
      </c>
      <c r="AF2464" s="381">
        <v>65700</v>
      </c>
      <c r="AG2464" s="381">
        <v>3560</v>
      </c>
      <c r="AH2464" s="381" t="s">
        <v>1936</v>
      </c>
      <c r="AI2464" s="381" t="s">
        <v>7594</v>
      </c>
      <c r="AJ2464" s="381">
        <v>1</v>
      </c>
    </row>
    <row r="2465" spans="1:36">
      <c r="A2465" s="381" t="s">
        <v>561</v>
      </c>
      <c r="B2465" s="381" t="s">
        <v>7725</v>
      </c>
      <c r="C2465" s="381">
        <v>28</v>
      </c>
      <c r="D2465" s="381">
        <v>91</v>
      </c>
      <c r="E2465" s="381" t="s">
        <v>7724</v>
      </c>
      <c r="F2465" s="381" t="s">
        <v>7723</v>
      </c>
      <c r="G2465" s="381" t="s">
        <v>1476</v>
      </c>
      <c r="H2465" s="381">
        <v>36500</v>
      </c>
      <c r="I2465" s="381">
        <v>16000</v>
      </c>
      <c r="J2465" s="381">
        <v>18250</v>
      </c>
      <c r="K2465" s="381">
        <v>20550</v>
      </c>
      <c r="L2465" s="381">
        <v>22800</v>
      </c>
      <c r="M2465" s="381">
        <v>24650</v>
      </c>
      <c r="N2465" s="381">
        <v>26450</v>
      </c>
      <c r="O2465" s="381">
        <v>28300</v>
      </c>
      <c r="P2465" s="381">
        <v>30100</v>
      </c>
      <c r="Q2465" s="381">
        <v>12060</v>
      </c>
      <c r="R2465" s="381">
        <v>16240</v>
      </c>
      <c r="S2465" s="381">
        <v>20420</v>
      </c>
      <c r="T2465" s="381">
        <v>22800</v>
      </c>
      <c r="U2465" s="381">
        <v>24650</v>
      </c>
      <c r="V2465" s="381">
        <v>26450</v>
      </c>
      <c r="W2465" s="381">
        <v>28300</v>
      </c>
      <c r="X2465" s="381">
        <v>30100</v>
      </c>
      <c r="Y2465" s="381">
        <v>25550</v>
      </c>
      <c r="Z2465" s="381">
        <v>29200</v>
      </c>
      <c r="AA2465" s="381">
        <v>32850</v>
      </c>
      <c r="AB2465" s="381">
        <v>36500</v>
      </c>
      <c r="AC2465" s="381">
        <v>39450</v>
      </c>
      <c r="AD2465" s="381">
        <v>42350</v>
      </c>
      <c r="AE2465" s="381">
        <v>45300</v>
      </c>
      <c r="AF2465" s="381">
        <v>48200</v>
      </c>
      <c r="AG2465" s="381">
        <v>9999</v>
      </c>
      <c r="AH2465" s="381" t="s">
        <v>1476</v>
      </c>
      <c r="AI2465" s="381" t="s">
        <v>7594</v>
      </c>
      <c r="AJ2465" s="381">
        <v>0</v>
      </c>
    </row>
    <row r="2466" spans="1:36">
      <c r="A2466" s="381" t="s">
        <v>561</v>
      </c>
      <c r="B2466" s="381" t="s">
        <v>7722</v>
      </c>
      <c r="C2466" s="381">
        <v>28</v>
      </c>
      <c r="D2466" s="381">
        <v>93</v>
      </c>
      <c r="E2466" s="381" t="s">
        <v>7721</v>
      </c>
      <c r="F2466" s="381" t="s">
        <v>7720</v>
      </c>
      <c r="G2466" s="381" t="s">
        <v>1474</v>
      </c>
      <c r="H2466" s="381">
        <v>45800</v>
      </c>
      <c r="I2466" s="381">
        <v>16050</v>
      </c>
      <c r="J2466" s="381">
        <v>18350</v>
      </c>
      <c r="K2466" s="381">
        <v>20650</v>
      </c>
      <c r="L2466" s="381">
        <v>22900</v>
      </c>
      <c r="M2466" s="381">
        <v>24750</v>
      </c>
      <c r="N2466" s="381">
        <v>26600</v>
      </c>
      <c r="O2466" s="381">
        <v>28400</v>
      </c>
      <c r="P2466" s="381">
        <v>30250</v>
      </c>
      <c r="Q2466" s="381">
        <v>12060</v>
      </c>
      <c r="R2466" s="381">
        <v>16240</v>
      </c>
      <c r="S2466" s="381">
        <v>20420</v>
      </c>
      <c r="T2466" s="381">
        <v>22900</v>
      </c>
      <c r="U2466" s="381">
        <v>24750</v>
      </c>
      <c r="V2466" s="381">
        <v>26600</v>
      </c>
      <c r="W2466" s="381">
        <v>28400</v>
      </c>
      <c r="X2466" s="381">
        <v>30250</v>
      </c>
      <c r="Y2466" s="381">
        <v>25700</v>
      </c>
      <c r="Z2466" s="381">
        <v>29350</v>
      </c>
      <c r="AA2466" s="381">
        <v>33000</v>
      </c>
      <c r="AB2466" s="381">
        <v>36650</v>
      </c>
      <c r="AC2466" s="381">
        <v>39600</v>
      </c>
      <c r="AD2466" s="381">
        <v>42550</v>
      </c>
      <c r="AE2466" s="381">
        <v>45450</v>
      </c>
      <c r="AF2466" s="381">
        <v>48400</v>
      </c>
      <c r="AG2466" s="381">
        <v>9999</v>
      </c>
      <c r="AH2466" s="381" t="s">
        <v>1474</v>
      </c>
      <c r="AI2466" s="381" t="s">
        <v>7594</v>
      </c>
      <c r="AJ2466" s="381">
        <v>1</v>
      </c>
    </row>
    <row r="2467" spans="1:36">
      <c r="A2467" s="381" t="s">
        <v>561</v>
      </c>
      <c r="B2467" s="381" t="s">
        <v>7719</v>
      </c>
      <c r="C2467" s="381">
        <v>28</v>
      </c>
      <c r="D2467" s="381">
        <v>95</v>
      </c>
      <c r="E2467" s="381" t="s">
        <v>7718</v>
      </c>
      <c r="F2467" s="381" t="s">
        <v>7717</v>
      </c>
      <c r="G2467" s="381" t="s">
        <v>1205</v>
      </c>
      <c r="H2467" s="381">
        <v>48100</v>
      </c>
      <c r="I2467" s="381">
        <v>16850</v>
      </c>
      <c r="J2467" s="381">
        <v>19250</v>
      </c>
      <c r="K2467" s="381">
        <v>21650</v>
      </c>
      <c r="L2467" s="381">
        <v>24050</v>
      </c>
      <c r="M2467" s="381">
        <v>26000</v>
      </c>
      <c r="N2467" s="381">
        <v>27900</v>
      </c>
      <c r="O2467" s="381">
        <v>29850</v>
      </c>
      <c r="P2467" s="381">
        <v>31750</v>
      </c>
      <c r="Q2467" s="381">
        <v>12060</v>
      </c>
      <c r="R2467" s="381">
        <v>16240</v>
      </c>
      <c r="S2467" s="381">
        <v>20420</v>
      </c>
      <c r="T2467" s="381">
        <v>24050</v>
      </c>
      <c r="U2467" s="381">
        <v>26000</v>
      </c>
      <c r="V2467" s="381">
        <v>27900</v>
      </c>
      <c r="W2467" s="381">
        <v>29850</v>
      </c>
      <c r="X2467" s="381">
        <v>31750</v>
      </c>
      <c r="Y2467" s="381">
        <v>26950</v>
      </c>
      <c r="Z2467" s="381">
        <v>30800</v>
      </c>
      <c r="AA2467" s="381">
        <v>34650</v>
      </c>
      <c r="AB2467" s="381">
        <v>38500</v>
      </c>
      <c r="AC2467" s="381">
        <v>41600</v>
      </c>
      <c r="AD2467" s="381">
        <v>44700</v>
      </c>
      <c r="AE2467" s="381">
        <v>47750</v>
      </c>
      <c r="AF2467" s="381">
        <v>50850</v>
      </c>
      <c r="AG2467" s="381">
        <v>9999</v>
      </c>
      <c r="AH2467" s="381" t="s">
        <v>1205</v>
      </c>
      <c r="AI2467" s="381" t="s">
        <v>7594</v>
      </c>
      <c r="AJ2467" s="381">
        <v>0</v>
      </c>
    </row>
    <row r="2468" spans="1:36">
      <c r="A2468" s="381" t="s">
        <v>561</v>
      </c>
      <c r="B2468" s="381" t="s">
        <v>7716</v>
      </c>
      <c r="C2468" s="381">
        <v>28</v>
      </c>
      <c r="D2468" s="381">
        <v>97</v>
      </c>
      <c r="E2468" s="381" t="s">
        <v>7715</v>
      </c>
      <c r="F2468" s="381" t="s">
        <v>7714</v>
      </c>
      <c r="G2468" s="381" t="s">
        <v>1924</v>
      </c>
      <c r="H2468" s="381">
        <v>42900</v>
      </c>
      <c r="I2468" s="381">
        <v>16000</v>
      </c>
      <c r="J2468" s="381">
        <v>18250</v>
      </c>
      <c r="K2468" s="381">
        <v>20550</v>
      </c>
      <c r="L2468" s="381">
        <v>22800</v>
      </c>
      <c r="M2468" s="381">
        <v>24650</v>
      </c>
      <c r="N2468" s="381">
        <v>26450</v>
      </c>
      <c r="O2468" s="381">
        <v>28300</v>
      </c>
      <c r="P2468" s="381">
        <v>30100</v>
      </c>
      <c r="Q2468" s="381">
        <v>12060</v>
      </c>
      <c r="R2468" s="381">
        <v>16240</v>
      </c>
      <c r="S2468" s="381">
        <v>20420</v>
      </c>
      <c r="T2468" s="381">
        <v>22800</v>
      </c>
      <c r="U2468" s="381">
        <v>24650</v>
      </c>
      <c r="V2468" s="381">
        <v>26450</v>
      </c>
      <c r="W2468" s="381">
        <v>28300</v>
      </c>
      <c r="X2468" s="381">
        <v>30100</v>
      </c>
      <c r="Y2468" s="381">
        <v>25550</v>
      </c>
      <c r="Z2468" s="381">
        <v>29200</v>
      </c>
      <c r="AA2468" s="381">
        <v>32850</v>
      </c>
      <c r="AB2468" s="381">
        <v>36500</v>
      </c>
      <c r="AC2468" s="381">
        <v>39450</v>
      </c>
      <c r="AD2468" s="381">
        <v>42350</v>
      </c>
      <c r="AE2468" s="381">
        <v>45300</v>
      </c>
      <c r="AF2468" s="381">
        <v>48200</v>
      </c>
      <c r="AG2468" s="381">
        <v>9999</v>
      </c>
      <c r="AH2468" s="381" t="s">
        <v>1924</v>
      </c>
      <c r="AI2468" s="381" t="s">
        <v>7594</v>
      </c>
      <c r="AJ2468" s="381">
        <v>0</v>
      </c>
    </row>
    <row r="2469" spans="1:36">
      <c r="A2469" s="381" t="s">
        <v>561</v>
      </c>
      <c r="B2469" s="381" t="s">
        <v>7713</v>
      </c>
      <c r="C2469" s="381">
        <v>28</v>
      </c>
      <c r="D2469" s="381">
        <v>99</v>
      </c>
      <c r="E2469" s="381" t="s">
        <v>7712</v>
      </c>
      <c r="F2469" s="381" t="s">
        <v>7711</v>
      </c>
      <c r="G2469" s="381" t="s">
        <v>7710</v>
      </c>
      <c r="H2469" s="381">
        <v>46600</v>
      </c>
      <c r="I2469" s="381">
        <v>16100</v>
      </c>
      <c r="J2469" s="381">
        <v>18400</v>
      </c>
      <c r="K2469" s="381">
        <v>20700</v>
      </c>
      <c r="L2469" s="381">
        <v>22950</v>
      </c>
      <c r="M2469" s="381">
        <v>24800</v>
      </c>
      <c r="N2469" s="381">
        <v>26650</v>
      </c>
      <c r="O2469" s="381">
        <v>28500</v>
      </c>
      <c r="P2469" s="381">
        <v>30300</v>
      </c>
      <c r="Q2469" s="381">
        <v>12060</v>
      </c>
      <c r="R2469" s="381">
        <v>16240</v>
      </c>
      <c r="S2469" s="381">
        <v>20420</v>
      </c>
      <c r="T2469" s="381">
        <v>22950</v>
      </c>
      <c r="U2469" s="381">
        <v>24800</v>
      </c>
      <c r="V2469" s="381">
        <v>26650</v>
      </c>
      <c r="W2469" s="381">
        <v>28500</v>
      </c>
      <c r="X2469" s="381">
        <v>30300</v>
      </c>
      <c r="Y2469" s="381">
        <v>25700</v>
      </c>
      <c r="Z2469" s="381">
        <v>29400</v>
      </c>
      <c r="AA2469" s="381">
        <v>33050</v>
      </c>
      <c r="AB2469" s="381">
        <v>36700</v>
      </c>
      <c r="AC2469" s="381">
        <v>39650</v>
      </c>
      <c r="AD2469" s="381">
        <v>42600</v>
      </c>
      <c r="AE2469" s="381">
        <v>45550</v>
      </c>
      <c r="AF2469" s="381">
        <v>48450</v>
      </c>
      <c r="AG2469" s="381">
        <v>9999</v>
      </c>
      <c r="AH2469" s="381" t="s">
        <v>7710</v>
      </c>
      <c r="AI2469" s="381" t="s">
        <v>7594</v>
      </c>
      <c r="AJ2469" s="381">
        <v>0</v>
      </c>
    </row>
    <row r="2470" spans="1:36">
      <c r="A2470" s="381" t="s">
        <v>561</v>
      </c>
      <c r="B2470" s="381" t="s">
        <v>7709</v>
      </c>
      <c r="C2470" s="381">
        <v>28</v>
      </c>
      <c r="D2470" s="381">
        <v>101</v>
      </c>
      <c r="E2470" s="381" t="s">
        <v>7708</v>
      </c>
      <c r="F2470" s="381" t="s">
        <v>7707</v>
      </c>
      <c r="G2470" s="381" t="s">
        <v>3039</v>
      </c>
      <c r="H2470" s="381">
        <v>48100</v>
      </c>
      <c r="I2470" s="381">
        <v>16850</v>
      </c>
      <c r="J2470" s="381">
        <v>19250</v>
      </c>
      <c r="K2470" s="381">
        <v>21650</v>
      </c>
      <c r="L2470" s="381">
        <v>24050</v>
      </c>
      <c r="M2470" s="381">
        <v>26000</v>
      </c>
      <c r="N2470" s="381">
        <v>27900</v>
      </c>
      <c r="O2470" s="381">
        <v>29850</v>
      </c>
      <c r="P2470" s="381">
        <v>31750</v>
      </c>
      <c r="Q2470" s="381">
        <v>12060</v>
      </c>
      <c r="R2470" s="381">
        <v>16240</v>
      </c>
      <c r="S2470" s="381">
        <v>20420</v>
      </c>
      <c r="T2470" s="381">
        <v>24050</v>
      </c>
      <c r="U2470" s="381">
        <v>26000</v>
      </c>
      <c r="V2470" s="381">
        <v>27900</v>
      </c>
      <c r="W2470" s="381">
        <v>29850</v>
      </c>
      <c r="X2470" s="381">
        <v>31750</v>
      </c>
      <c r="Y2470" s="381">
        <v>26950</v>
      </c>
      <c r="Z2470" s="381">
        <v>30800</v>
      </c>
      <c r="AA2470" s="381">
        <v>34650</v>
      </c>
      <c r="AB2470" s="381">
        <v>38500</v>
      </c>
      <c r="AC2470" s="381">
        <v>41600</v>
      </c>
      <c r="AD2470" s="381">
        <v>44700</v>
      </c>
      <c r="AE2470" s="381">
        <v>47750</v>
      </c>
      <c r="AF2470" s="381">
        <v>50850</v>
      </c>
      <c r="AG2470" s="381">
        <v>9999</v>
      </c>
      <c r="AH2470" s="381" t="s">
        <v>3039</v>
      </c>
      <c r="AI2470" s="381" t="s">
        <v>7594</v>
      </c>
      <c r="AJ2470" s="381">
        <v>0</v>
      </c>
    </row>
    <row r="2471" spans="1:36">
      <c r="A2471" s="381" t="s">
        <v>561</v>
      </c>
      <c r="B2471" s="381" t="s">
        <v>7706</v>
      </c>
      <c r="C2471" s="381">
        <v>28</v>
      </c>
      <c r="D2471" s="381">
        <v>103</v>
      </c>
      <c r="E2471" s="381" t="s">
        <v>7705</v>
      </c>
      <c r="F2471" s="381" t="s">
        <v>7704</v>
      </c>
      <c r="G2471" s="381" t="s">
        <v>7703</v>
      </c>
      <c r="H2471" s="381">
        <v>38800</v>
      </c>
      <c r="I2471" s="381">
        <v>16000</v>
      </c>
      <c r="J2471" s="381">
        <v>18250</v>
      </c>
      <c r="K2471" s="381">
        <v>20550</v>
      </c>
      <c r="L2471" s="381">
        <v>22800</v>
      </c>
      <c r="M2471" s="381">
        <v>24650</v>
      </c>
      <c r="N2471" s="381">
        <v>26450</v>
      </c>
      <c r="O2471" s="381">
        <v>28300</v>
      </c>
      <c r="P2471" s="381">
        <v>30100</v>
      </c>
      <c r="Q2471" s="381">
        <v>12060</v>
      </c>
      <c r="R2471" s="381">
        <v>16240</v>
      </c>
      <c r="S2471" s="381">
        <v>20420</v>
      </c>
      <c r="T2471" s="381">
        <v>22800</v>
      </c>
      <c r="U2471" s="381">
        <v>24650</v>
      </c>
      <c r="V2471" s="381">
        <v>26450</v>
      </c>
      <c r="W2471" s="381">
        <v>28300</v>
      </c>
      <c r="X2471" s="381">
        <v>30100</v>
      </c>
      <c r="Y2471" s="381">
        <v>25550</v>
      </c>
      <c r="Z2471" s="381">
        <v>29200</v>
      </c>
      <c r="AA2471" s="381">
        <v>32850</v>
      </c>
      <c r="AB2471" s="381">
        <v>36500</v>
      </c>
      <c r="AC2471" s="381">
        <v>39450</v>
      </c>
      <c r="AD2471" s="381">
        <v>42350</v>
      </c>
      <c r="AE2471" s="381">
        <v>45300</v>
      </c>
      <c r="AF2471" s="381">
        <v>48200</v>
      </c>
      <c r="AG2471" s="381">
        <v>9999</v>
      </c>
      <c r="AH2471" s="381" t="s">
        <v>7703</v>
      </c>
      <c r="AI2471" s="381" t="s">
        <v>7594</v>
      </c>
      <c r="AJ2471" s="381">
        <v>0</v>
      </c>
    </row>
    <row r="2472" spans="1:36">
      <c r="A2472" s="381" t="s">
        <v>561</v>
      </c>
      <c r="B2472" s="381" t="s">
        <v>7702</v>
      </c>
      <c r="C2472" s="381">
        <v>28</v>
      </c>
      <c r="D2472" s="381">
        <v>105</v>
      </c>
      <c r="E2472" s="381" t="s">
        <v>7701</v>
      </c>
      <c r="F2472" s="381" t="s">
        <v>7700</v>
      </c>
      <c r="G2472" s="381" t="s">
        <v>7699</v>
      </c>
      <c r="H2472" s="381">
        <v>57700</v>
      </c>
      <c r="I2472" s="381">
        <v>20200</v>
      </c>
      <c r="J2472" s="381">
        <v>23100</v>
      </c>
      <c r="K2472" s="381">
        <v>26000</v>
      </c>
      <c r="L2472" s="381">
        <v>28850</v>
      </c>
      <c r="M2472" s="381">
        <v>31200</v>
      </c>
      <c r="N2472" s="381">
        <v>33500</v>
      </c>
      <c r="O2472" s="381">
        <v>35800</v>
      </c>
      <c r="P2472" s="381">
        <v>38100</v>
      </c>
      <c r="Q2472" s="381">
        <v>12150</v>
      </c>
      <c r="R2472" s="381">
        <v>16240</v>
      </c>
      <c r="S2472" s="381">
        <v>20420</v>
      </c>
      <c r="T2472" s="381">
        <v>24600</v>
      </c>
      <c r="U2472" s="381">
        <v>28780</v>
      </c>
      <c r="V2472" s="381">
        <v>32960</v>
      </c>
      <c r="W2472" s="381">
        <v>35800</v>
      </c>
      <c r="X2472" s="381">
        <v>38100</v>
      </c>
      <c r="Y2472" s="381">
        <v>32350</v>
      </c>
      <c r="Z2472" s="381">
        <v>36950</v>
      </c>
      <c r="AA2472" s="381">
        <v>41550</v>
      </c>
      <c r="AB2472" s="381">
        <v>46150</v>
      </c>
      <c r="AC2472" s="381">
        <v>49850</v>
      </c>
      <c r="AD2472" s="381">
        <v>53550</v>
      </c>
      <c r="AE2472" s="381">
        <v>57250</v>
      </c>
      <c r="AF2472" s="381">
        <v>60950</v>
      </c>
      <c r="AG2472" s="381">
        <v>9999</v>
      </c>
      <c r="AH2472" s="381" t="s">
        <v>7699</v>
      </c>
      <c r="AI2472" s="381" t="s">
        <v>7594</v>
      </c>
      <c r="AJ2472" s="381">
        <v>0</v>
      </c>
    </row>
    <row r="2473" spans="1:36">
      <c r="A2473" s="381" t="s">
        <v>561</v>
      </c>
      <c r="B2473" s="381" t="s">
        <v>7698</v>
      </c>
      <c r="C2473" s="381">
        <v>28</v>
      </c>
      <c r="D2473" s="381">
        <v>107</v>
      </c>
      <c r="E2473" s="381" t="s">
        <v>7697</v>
      </c>
      <c r="F2473" s="381" t="s">
        <v>7696</v>
      </c>
      <c r="G2473" s="381" t="s">
        <v>3014</v>
      </c>
      <c r="H2473" s="381">
        <v>49100</v>
      </c>
      <c r="I2473" s="381">
        <v>16100</v>
      </c>
      <c r="J2473" s="381">
        <v>18400</v>
      </c>
      <c r="K2473" s="381">
        <v>20700</v>
      </c>
      <c r="L2473" s="381">
        <v>23000</v>
      </c>
      <c r="M2473" s="381">
        <v>24850</v>
      </c>
      <c r="N2473" s="381">
        <v>26700</v>
      </c>
      <c r="O2473" s="381">
        <v>28550</v>
      </c>
      <c r="P2473" s="381">
        <v>30400</v>
      </c>
      <c r="Q2473" s="381">
        <v>12060</v>
      </c>
      <c r="R2473" s="381">
        <v>16240</v>
      </c>
      <c r="S2473" s="381">
        <v>20420</v>
      </c>
      <c r="T2473" s="381">
        <v>23000</v>
      </c>
      <c r="U2473" s="381">
        <v>24850</v>
      </c>
      <c r="V2473" s="381">
        <v>26700</v>
      </c>
      <c r="W2473" s="381">
        <v>28550</v>
      </c>
      <c r="X2473" s="381">
        <v>30400</v>
      </c>
      <c r="Y2473" s="381">
        <v>25800</v>
      </c>
      <c r="Z2473" s="381">
        <v>29450</v>
      </c>
      <c r="AA2473" s="381">
        <v>33150</v>
      </c>
      <c r="AB2473" s="381">
        <v>36800</v>
      </c>
      <c r="AC2473" s="381">
        <v>39750</v>
      </c>
      <c r="AD2473" s="381">
        <v>42700</v>
      </c>
      <c r="AE2473" s="381">
        <v>45650</v>
      </c>
      <c r="AF2473" s="381">
        <v>48600</v>
      </c>
      <c r="AG2473" s="381">
        <v>9999</v>
      </c>
      <c r="AH2473" s="381" t="s">
        <v>3014</v>
      </c>
      <c r="AI2473" s="381" t="s">
        <v>7594</v>
      </c>
      <c r="AJ2473" s="381">
        <v>0</v>
      </c>
    </row>
    <row r="2474" spans="1:36">
      <c r="A2474" s="381" t="s">
        <v>561</v>
      </c>
      <c r="B2474" s="381" t="s">
        <v>7695</v>
      </c>
      <c r="C2474" s="381">
        <v>28</v>
      </c>
      <c r="D2474" s="381">
        <v>109</v>
      </c>
      <c r="E2474" s="381" t="s">
        <v>7694</v>
      </c>
      <c r="F2474" s="381" t="s">
        <v>7693</v>
      </c>
      <c r="G2474" s="381" t="s">
        <v>7692</v>
      </c>
      <c r="H2474" s="381">
        <v>51900</v>
      </c>
      <c r="I2474" s="381">
        <v>18200</v>
      </c>
      <c r="J2474" s="381">
        <v>20800</v>
      </c>
      <c r="K2474" s="381">
        <v>23400</v>
      </c>
      <c r="L2474" s="381">
        <v>25950</v>
      </c>
      <c r="M2474" s="381">
        <v>28050</v>
      </c>
      <c r="N2474" s="381">
        <v>30150</v>
      </c>
      <c r="O2474" s="381">
        <v>32200</v>
      </c>
      <c r="P2474" s="381">
        <v>34300</v>
      </c>
      <c r="Q2474" s="381">
        <v>12060</v>
      </c>
      <c r="R2474" s="381">
        <v>16240</v>
      </c>
      <c r="S2474" s="381">
        <v>20420</v>
      </c>
      <c r="T2474" s="381">
        <v>24600</v>
      </c>
      <c r="U2474" s="381">
        <v>28050</v>
      </c>
      <c r="V2474" s="381">
        <v>30150</v>
      </c>
      <c r="W2474" s="381">
        <v>32200</v>
      </c>
      <c r="X2474" s="381">
        <v>34300</v>
      </c>
      <c r="Y2474" s="381">
        <v>29050</v>
      </c>
      <c r="Z2474" s="381">
        <v>33200</v>
      </c>
      <c r="AA2474" s="381">
        <v>37350</v>
      </c>
      <c r="AB2474" s="381">
        <v>41500</v>
      </c>
      <c r="AC2474" s="381">
        <v>44850</v>
      </c>
      <c r="AD2474" s="381">
        <v>48150</v>
      </c>
      <c r="AE2474" s="381">
        <v>51500</v>
      </c>
      <c r="AF2474" s="381">
        <v>54800</v>
      </c>
      <c r="AG2474" s="381">
        <v>9999</v>
      </c>
      <c r="AH2474" s="381" t="s">
        <v>7692</v>
      </c>
      <c r="AI2474" s="381" t="s">
        <v>7594</v>
      </c>
      <c r="AJ2474" s="381">
        <v>0</v>
      </c>
    </row>
    <row r="2475" spans="1:36">
      <c r="A2475" s="381" t="s">
        <v>561</v>
      </c>
      <c r="B2475" s="381" t="s">
        <v>7691</v>
      </c>
      <c r="C2475" s="381">
        <v>28</v>
      </c>
      <c r="D2475" s="381">
        <v>111</v>
      </c>
      <c r="E2475" s="381" t="s">
        <v>7690</v>
      </c>
      <c r="F2475" s="381" t="s">
        <v>7689</v>
      </c>
      <c r="G2475" s="381" t="s">
        <v>3736</v>
      </c>
      <c r="H2475" s="381">
        <v>51600</v>
      </c>
      <c r="I2475" s="381">
        <v>18100</v>
      </c>
      <c r="J2475" s="381">
        <v>20650</v>
      </c>
      <c r="K2475" s="381">
        <v>23250</v>
      </c>
      <c r="L2475" s="381">
        <v>25800</v>
      </c>
      <c r="M2475" s="381">
        <v>27900</v>
      </c>
      <c r="N2475" s="381">
        <v>29950</v>
      </c>
      <c r="O2475" s="381">
        <v>32000</v>
      </c>
      <c r="P2475" s="381">
        <v>34100</v>
      </c>
      <c r="Q2475" s="381">
        <v>12060</v>
      </c>
      <c r="R2475" s="381">
        <v>16240</v>
      </c>
      <c r="S2475" s="381">
        <v>20420</v>
      </c>
      <c r="T2475" s="381">
        <v>24600</v>
      </c>
      <c r="U2475" s="381">
        <v>27900</v>
      </c>
      <c r="V2475" s="381">
        <v>29950</v>
      </c>
      <c r="W2475" s="381">
        <v>32000</v>
      </c>
      <c r="X2475" s="381">
        <v>34100</v>
      </c>
      <c r="Y2475" s="381">
        <v>28950</v>
      </c>
      <c r="Z2475" s="381">
        <v>33050</v>
      </c>
      <c r="AA2475" s="381">
        <v>37200</v>
      </c>
      <c r="AB2475" s="381">
        <v>41300</v>
      </c>
      <c r="AC2475" s="381">
        <v>44650</v>
      </c>
      <c r="AD2475" s="381">
        <v>47950</v>
      </c>
      <c r="AE2475" s="381">
        <v>51250</v>
      </c>
      <c r="AF2475" s="381">
        <v>54550</v>
      </c>
      <c r="AG2475" s="381">
        <v>9999</v>
      </c>
      <c r="AH2475" s="381" t="s">
        <v>3736</v>
      </c>
      <c r="AI2475" s="381" t="s">
        <v>7594</v>
      </c>
      <c r="AJ2475" s="381">
        <v>1</v>
      </c>
    </row>
    <row r="2476" spans="1:36">
      <c r="A2476" s="381" t="s">
        <v>561</v>
      </c>
      <c r="B2476" s="381" t="s">
        <v>7688</v>
      </c>
      <c r="C2476" s="381">
        <v>28</v>
      </c>
      <c r="D2476" s="381">
        <v>113</v>
      </c>
      <c r="E2476" s="381" t="s">
        <v>7687</v>
      </c>
      <c r="F2476" s="381" t="s">
        <v>7686</v>
      </c>
      <c r="G2476" s="381" t="s">
        <v>4472</v>
      </c>
      <c r="H2476" s="381">
        <v>42600</v>
      </c>
      <c r="I2476" s="381">
        <v>16000</v>
      </c>
      <c r="J2476" s="381">
        <v>18250</v>
      </c>
      <c r="K2476" s="381">
        <v>20550</v>
      </c>
      <c r="L2476" s="381">
        <v>22800</v>
      </c>
      <c r="M2476" s="381">
        <v>24650</v>
      </c>
      <c r="N2476" s="381">
        <v>26450</v>
      </c>
      <c r="O2476" s="381">
        <v>28300</v>
      </c>
      <c r="P2476" s="381">
        <v>30100</v>
      </c>
      <c r="Q2476" s="381">
        <v>12060</v>
      </c>
      <c r="R2476" s="381">
        <v>16240</v>
      </c>
      <c r="S2476" s="381">
        <v>20420</v>
      </c>
      <c r="T2476" s="381">
        <v>22800</v>
      </c>
      <c r="U2476" s="381">
        <v>24650</v>
      </c>
      <c r="V2476" s="381">
        <v>26450</v>
      </c>
      <c r="W2476" s="381">
        <v>28300</v>
      </c>
      <c r="X2476" s="381">
        <v>30100</v>
      </c>
      <c r="Y2476" s="381">
        <v>25550</v>
      </c>
      <c r="Z2476" s="381">
        <v>29200</v>
      </c>
      <c r="AA2476" s="381">
        <v>32850</v>
      </c>
      <c r="AB2476" s="381">
        <v>36500</v>
      </c>
      <c r="AC2476" s="381">
        <v>39450</v>
      </c>
      <c r="AD2476" s="381">
        <v>42350</v>
      </c>
      <c r="AE2476" s="381">
        <v>45300</v>
      </c>
      <c r="AF2476" s="381">
        <v>48200</v>
      </c>
      <c r="AG2476" s="381">
        <v>9999</v>
      </c>
      <c r="AH2476" s="381" t="s">
        <v>4472</v>
      </c>
      <c r="AI2476" s="381" t="s">
        <v>7594</v>
      </c>
      <c r="AJ2476" s="381">
        <v>0</v>
      </c>
    </row>
    <row r="2477" spans="1:36">
      <c r="A2477" s="381" t="s">
        <v>561</v>
      </c>
      <c r="B2477" s="381" t="s">
        <v>7685</v>
      </c>
      <c r="C2477" s="381">
        <v>28</v>
      </c>
      <c r="D2477" s="381">
        <v>115</v>
      </c>
      <c r="E2477" s="381" t="s">
        <v>7684</v>
      </c>
      <c r="F2477" s="381" t="s">
        <v>7683</v>
      </c>
      <c r="G2477" s="381" t="s">
        <v>4802</v>
      </c>
      <c r="H2477" s="381">
        <v>53000</v>
      </c>
      <c r="I2477" s="381">
        <v>18550</v>
      </c>
      <c r="J2477" s="381">
        <v>21200</v>
      </c>
      <c r="K2477" s="381">
        <v>23850</v>
      </c>
      <c r="L2477" s="381">
        <v>26500</v>
      </c>
      <c r="M2477" s="381">
        <v>28650</v>
      </c>
      <c r="N2477" s="381">
        <v>30750</v>
      </c>
      <c r="O2477" s="381">
        <v>32900</v>
      </c>
      <c r="P2477" s="381">
        <v>35000</v>
      </c>
      <c r="Q2477" s="381">
        <v>12060</v>
      </c>
      <c r="R2477" s="381">
        <v>16240</v>
      </c>
      <c r="S2477" s="381">
        <v>20420</v>
      </c>
      <c r="T2477" s="381">
        <v>24600</v>
      </c>
      <c r="U2477" s="381">
        <v>28650</v>
      </c>
      <c r="V2477" s="381">
        <v>30750</v>
      </c>
      <c r="W2477" s="381">
        <v>32900</v>
      </c>
      <c r="X2477" s="381">
        <v>35000</v>
      </c>
      <c r="Y2477" s="381">
        <v>29700</v>
      </c>
      <c r="Z2477" s="381">
        <v>33950</v>
      </c>
      <c r="AA2477" s="381">
        <v>38200</v>
      </c>
      <c r="AB2477" s="381">
        <v>42400</v>
      </c>
      <c r="AC2477" s="381">
        <v>45800</v>
      </c>
      <c r="AD2477" s="381">
        <v>49200</v>
      </c>
      <c r="AE2477" s="381">
        <v>52600</v>
      </c>
      <c r="AF2477" s="381">
        <v>56000</v>
      </c>
      <c r="AG2477" s="381">
        <v>9999</v>
      </c>
      <c r="AH2477" s="381" t="s">
        <v>4802</v>
      </c>
      <c r="AI2477" s="381" t="s">
        <v>7594</v>
      </c>
      <c r="AJ2477" s="381">
        <v>0</v>
      </c>
    </row>
    <row r="2478" spans="1:36">
      <c r="A2478" s="381" t="s">
        <v>561</v>
      </c>
      <c r="B2478" s="381" t="s">
        <v>7682</v>
      </c>
      <c r="C2478" s="381">
        <v>28</v>
      </c>
      <c r="D2478" s="381">
        <v>117</v>
      </c>
      <c r="E2478" s="381" t="s">
        <v>7681</v>
      </c>
      <c r="F2478" s="381" t="s">
        <v>7680</v>
      </c>
      <c r="G2478" s="381" t="s">
        <v>7679</v>
      </c>
      <c r="H2478" s="381">
        <v>43500</v>
      </c>
      <c r="I2478" s="381">
        <v>16000</v>
      </c>
      <c r="J2478" s="381">
        <v>18250</v>
      </c>
      <c r="K2478" s="381">
        <v>20550</v>
      </c>
      <c r="L2478" s="381">
        <v>22800</v>
      </c>
      <c r="M2478" s="381">
        <v>24650</v>
      </c>
      <c r="N2478" s="381">
        <v>26450</v>
      </c>
      <c r="O2478" s="381">
        <v>28300</v>
      </c>
      <c r="P2478" s="381">
        <v>30100</v>
      </c>
      <c r="Q2478" s="381">
        <v>12060</v>
      </c>
      <c r="R2478" s="381">
        <v>16240</v>
      </c>
      <c r="S2478" s="381">
        <v>20420</v>
      </c>
      <c r="T2478" s="381">
        <v>22800</v>
      </c>
      <c r="U2478" s="381">
        <v>24650</v>
      </c>
      <c r="V2478" s="381">
        <v>26450</v>
      </c>
      <c r="W2478" s="381">
        <v>28300</v>
      </c>
      <c r="X2478" s="381">
        <v>30100</v>
      </c>
      <c r="Y2478" s="381">
        <v>25550</v>
      </c>
      <c r="Z2478" s="381">
        <v>29200</v>
      </c>
      <c r="AA2478" s="381">
        <v>32850</v>
      </c>
      <c r="AB2478" s="381">
        <v>36500</v>
      </c>
      <c r="AC2478" s="381">
        <v>39450</v>
      </c>
      <c r="AD2478" s="381">
        <v>42350</v>
      </c>
      <c r="AE2478" s="381">
        <v>45300</v>
      </c>
      <c r="AF2478" s="381">
        <v>48200</v>
      </c>
      <c r="AG2478" s="381">
        <v>9999</v>
      </c>
      <c r="AH2478" s="381" t="s">
        <v>7679</v>
      </c>
      <c r="AI2478" s="381" t="s">
        <v>7594</v>
      </c>
      <c r="AJ2478" s="381">
        <v>0</v>
      </c>
    </row>
    <row r="2479" spans="1:36">
      <c r="A2479" s="381" t="s">
        <v>561</v>
      </c>
      <c r="B2479" s="381" t="s">
        <v>7678</v>
      </c>
      <c r="C2479" s="381">
        <v>28</v>
      </c>
      <c r="D2479" s="381">
        <v>119</v>
      </c>
      <c r="E2479" s="381" t="s">
        <v>7677</v>
      </c>
      <c r="F2479" s="381" t="s">
        <v>7676</v>
      </c>
      <c r="G2479" s="381" t="s">
        <v>7675</v>
      </c>
      <c r="H2479" s="381">
        <v>31800</v>
      </c>
      <c r="I2479" s="381">
        <v>16000</v>
      </c>
      <c r="J2479" s="381">
        <v>18250</v>
      </c>
      <c r="K2479" s="381">
        <v>20550</v>
      </c>
      <c r="L2479" s="381">
        <v>22800</v>
      </c>
      <c r="M2479" s="381">
        <v>24650</v>
      </c>
      <c r="N2479" s="381">
        <v>26450</v>
      </c>
      <c r="O2479" s="381">
        <v>28300</v>
      </c>
      <c r="P2479" s="381">
        <v>30100</v>
      </c>
      <c r="Q2479" s="381">
        <v>12060</v>
      </c>
      <c r="R2479" s="381">
        <v>16240</v>
      </c>
      <c r="S2479" s="381">
        <v>20420</v>
      </c>
      <c r="T2479" s="381">
        <v>22800</v>
      </c>
      <c r="U2479" s="381">
        <v>24650</v>
      </c>
      <c r="V2479" s="381">
        <v>26450</v>
      </c>
      <c r="W2479" s="381">
        <v>28300</v>
      </c>
      <c r="X2479" s="381">
        <v>30100</v>
      </c>
      <c r="Y2479" s="381">
        <v>25550</v>
      </c>
      <c r="Z2479" s="381">
        <v>29200</v>
      </c>
      <c r="AA2479" s="381">
        <v>32850</v>
      </c>
      <c r="AB2479" s="381">
        <v>36500</v>
      </c>
      <c r="AC2479" s="381">
        <v>39450</v>
      </c>
      <c r="AD2479" s="381">
        <v>42350</v>
      </c>
      <c r="AE2479" s="381">
        <v>45300</v>
      </c>
      <c r="AF2479" s="381">
        <v>48200</v>
      </c>
      <c r="AG2479" s="381">
        <v>9999</v>
      </c>
      <c r="AH2479" s="381" t="s">
        <v>7675</v>
      </c>
      <c r="AI2479" s="381" t="s">
        <v>7594</v>
      </c>
      <c r="AJ2479" s="381">
        <v>0</v>
      </c>
    </row>
    <row r="2480" spans="1:36">
      <c r="A2480" s="381" t="s">
        <v>561</v>
      </c>
      <c r="B2480" s="381" t="s">
        <v>7674</v>
      </c>
      <c r="C2480" s="381">
        <v>28</v>
      </c>
      <c r="D2480" s="381">
        <v>121</v>
      </c>
      <c r="E2480" s="381" t="s">
        <v>7673</v>
      </c>
      <c r="F2480" s="381" t="s">
        <v>7672</v>
      </c>
      <c r="G2480" s="381" t="s">
        <v>7671</v>
      </c>
      <c r="H2480" s="381">
        <v>63200</v>
      </c>
      <c r="I2480" s="381">
        <v>21800</v>
      </c>
      <c r="J2480" s="381">
        <v>24900</v>
      </c>
      <c r="K2480" s="381">
        <v>28000</v>
      </c>
      <c r="L2480" s="381">
        <v>31100</v>
      </c>
      <c r="M2480" s="381">
        <v>33600</v>
      </c>
      <c r="N2480" s="381">
        <v>36100</v>
      </c>
      <c r="O2480" s="381">
        <v>38600</v>
      </c>
      <c r="P2480" s="381">
        <v>41100</v>
      </c>
      <c r="Q2480" s="381">
        <v>13100</v>
      </c>
      <c r="R2480" s="381">
        <v>16240</v>
      </c>
      <c r="S2480" s="381">
        <v>20420</v>
      </c>
      <c r="T2480" s="381">
        <v>24600</v>
      </c>
      <c r="U2480" s="381">
        <v>28780</v>
      </c>
      <c r="V2480" s="381">
        <v>32960</v>
      </c>
      <c r="W2480" s="381">
        <v>37140</v>
      </c>
      <c r="X2480" s="381">
        <v>41100</v>
      </c>
      <c r="Y2480" s="381">
        <v>34850</v>
      </c>
      <c r="Z2480" s="381">
        <v>39800</v>
      </c>
      <c r="AA2480" s="381">
        <v>44800</v>
      </c>
      <c r="AB2480" s="381">
        <v>49750</v>
      </c>
      <c r="AC2480" s="381">
        <v>53750</v>
      </c>
      <c r="AD2480" s="381">
        <v>57750</v>
      </c>
      <c r="AE2480" s="381">
        <v>61700</v>
      </c>
      <c r="AF2480" s="381">
        <v>65700</v>
      </c>
      <c r="AG2480" s="381">
        <v>3560</v>
      </c>
      <c r="AH2480" s="381" t="s">
        <v>7671</v>
      </c>
      <c r="AI2480" s="381" t="s">
        <v>7594</v>
      </c>
      <c r="AJ2480" s="381">
        <v>1</v>
      </c>
    </row>
    <row r="2481" spans="1:36">
      <c r="A2481" s="381" t="s">
        <v>561</v>
      </c>
      <c r="B2481" s="381" t="s">
        <v>7670</v>
      </c>
      <c r="C2481" s="381">
        <v>28</v>
      </c>
      <c r="D2481" s="381">
        <v>123</v>
      </c>
      <c r="E2481" s="381" t="s">
        <v>7669</v>
      </c>
      <c r="F2481" s="381" t="s">
        <v>7668</v>
      </c>
      <c r="G2481" s="381" t="s">
        <v>1860</v>
      </c>
      <c r="H2481" s="381">
        <v>40500</v>
      </c>
      <c r="I2481" s="381">
        <v>16000</v>
      </c>
      <c r="J2481" s="381">
        <v>18250</v>
      </c>
      <c r="K2481" s="381">
        <v>20550</v>
      </c>
      <c r="L2481" s="381">
        <v>22800</v>
      </c>
      <c r="M2481" s="381">
        <v>24650</v>
      </c>
      <c r="N2481" s="381">
        <v>26450</v>
      </c>
      <c r="O2481" s="381">
        <v>28300</v>
      </c>
      <c r="P2481" s="381">
        <v>30100</v>
      </c>
      <c r="Q2481" s="381">
        <v>12060</v>
      </c>
      <c r="R2481" s="381">
        <v>16240</v>
      </c>
      <c r="S2481" s="381">
        <v>20420</v>
      </c>
      <c r="T2481" s="381">
        <v>22800</v>
      </c>
      <c r="U2481" s="381">
        <v>24650</v>
      </c>
      <c r="V2481" s="381">
        <v>26450</v>
      </c>
      <c r="W2481" s="381">
        <v>28300</v>
      </c>
      <c r="X2481" s="381">
        <v>30100</v>
      </c>
      <c r="Y2481" s="381">
        <v>25550</v>
      </c>
      <c r="Z2481" s="381">
        <v>29200</v>
      </c>
      <c r="AA2481" s="381">
        <v>32850</v>
      </c>
      <c r="AB2481" s="381">
        <v>36500</v>
      </c>
      <c r="AC2481" s="381">
        <v>39450</v>
      </c>
      <c r="AD2481" s="381">
        <v>42350</v>
      </c>
      <c r="AE2481" s="381">
        <v>45300</v>
      </c>
      <c r="AF2481" s="381">
        <v>48200</v>
      </c>
      <c r="AG2481" s="381">
        <v>9999</v>
      </c>
      <c r="AH2481" s="381" t="s">
        <v>1860</v>
      </c>
      <c r="AI2481" s="381" t="s">
        <v>7594</v>
      </c>
      <c r="AJ2481" s="381">
        <v>0</v>
      </c>
    </row>
    <row r="2482" spans="1:36">
      <c r="A2482" s="381" t="s">
        <v>561</v>
      </c>
      <c r="B2482" s="381" t="s">
        <v>7667</v>
      </c>
      <c r="C2482" s="381">
        <v>28</v>
      </c>
      <c r="D2482" s="381">
        <v>125</v>
      </c>
      <c r="E2482" s="381" t="s">
        <v>7666</v>
      </c>
      <c r="F2482" s="381" t="s">
        <v>7665</v>
      </c>
      <c r="G2482" s="381" t="s">
        <v>7664</v>
      </c>
      <c r="H2482" s="381">
        <v>42500</v>
      </c>
      <c r="I2482" s="381">
        <v>16000</v>
      </c>
      <c r="J2482" s="381">
        <v>18250</v>
      </c>
      <c r="K2482" s="381">
        <v>20550</v>
      </c>
      <c r="L2482" s="381">
        <v>22800</v>
      </c>
      <c r="M2482" s="381">
        <v>24650</v>
      </c>
      <c r="N2482" s="381">
        <v>26450</v>
      </c>
      <c r="O2482" s="381">
        <v>28300</v>
      </c>
      <c r="P2482" s="381">
        <v>30100</v>
      </c>
      <c r="Q2482" s="381">
        <v>12060</v>
      </c>
      <c r="R2482" s="381">
        <v>16240</v>
      </c>
      <c r="S2482" s="381">
        <v>20420</v>
      </c>
      <c r="T2482" s="381">
        <v>22800</v>
      </c>
      <c r="U2482" s="381">
        <v>24650</v>
      </c>
      <c r="V2482" s="381">
        <v>26450</v>
      </c>
      <c r="W2482" s="381">
        <v>28300</v>
      </c>
      <c r="X2482" s="381">
        <v>30100</v>
      </c>
      <c r="Y2482" s="381">
        <v>25550</v>
      </c>
      <c r="Z2482" s="381">
        <v>29200</v>
      </c>
      <c r="AA2482" s="381">
        <v>32850</v>
      </c>
      <c r="AB2482" s="381">
        <v>36500</v>
      </c>
      <c r="AC2482" s="381">
        <v>39450</v>
      </c>
      <c r="AD2482" s="381">
        <v>42350</v>
      </c>
      <c r="AE2482" s="381">
        <v>45300</v>
      </c>
      <c r="AF2482" s="381">
        <v>48200</v>
      </c>
      <c r="AG2482" s="381">
        <v>9999</v>
      </c>
      <c r="AH2482" s="381" t="s">
        <v>7664</v>
      </c>
      <c r="AI2482" s="381" t="s">
        <v>7594</v>
      </c>
      <c r="AJ2482" s="381">
        <v>0</v>
      </c>
    </row>
    <row r="2483" spans="1:36">
      <c r="A2483" s="381" t="s">
        <v>561</v>
      </c>
      <c r="B2483" s="381" t="s">
        <v>7663</v>
      </c>
      <c r="C2483" s="381">
        <v>28</v>
      </c>
      <c r="D2483" s="381">
        <v>127</v>
      </c>
      <c r="E2483" s="381" t="s">
        <v>7662</v>
      </c>
      <c r="F2483" s="381" t="s">
        <v>7661</v>
      </c>
      <c r="G2483" s="381" t="s">
        <v>7660</v>
      </c>
      <c r="H2483" s="381">
        <v>43600</v>
      </c>
      <c r="I2483" s="381">
        <v>16000</v>
      </c>
      <c r="J2483" s="381">
        <v>18250</v>
      </c>
      <c r="K2483" s="381">
        <v>20550</v>
      </c>
      <c r="L2483" s="381">
        <v>22800</v>
      </c>
      <c r="M2483" s="381">
        <v>24650</v>
      </c>
      <c r="N2483" s="381">
        <v>26450</v>
      </c>
      <c r="O2483" s="381">
        <v>28300</v>
      </c>
      <c r="P2483" s="381">
        <v>30100</v>
      </c>
      <c r="Q2483" s="381">
        <v>12060</v>
      </c>
      <c r="R2483" s="381">
        <v>16240</v>
      </c>
      <c r="S2483" s="381">
        <v>20420</v>
      </c>
      <c r="T2483" s="381">
        <v>22800</v>
      </c>
      <c r="U2483" s="381">
        <v>24650</v>
      </c>
      <c r="V2483" s="381">
        <v>26450</v>
      </c>
      <c r="W2483" s="381">
        <v>28300</v>
      </c>
      <c r="X2483" s="381">
        <v>30100</v>
      </c>
      <c r="Y2483" s="381">
        <v>25550</v>
      </c>
      <c r="Z2483" s="381">
        <v>29200</v>
      </c>
      <c r="AA2483" s="381">
        <v>32850</v>
      </c>
      <c r="AB2483" s="381">
        <v>36500</v>
      </c>
      <c r="AC2483" s="381">
        <v>39450</v>
      </c>
      <c r="AD2483" s="381">
        <v>42350</v>
      </c>
      <c r="AE2483" s="381">
        <v>45300</v>
      </c>
      <c r="AF2483" s="381">
        <v>48200</v>
      </c>
      <c r="AG2483" s="381">
        <v>9999</v>
      </c>
      <c r="AH2483" s="381" t="s">
        <v>7660</v>
      </c>
      <c r="AI2483" s="381" t="s">
        <v>7594</v>
      </c>
      <c r="AJ2483" s="381">
        <v>1</v>
      </c>
    </row>
    <row r="2484" spans="1:36">
      <c r="A2484" s="381" t="s">
        <v>561</v>
      </c>
      <c r="B2484" s="381" t="s">
        <v>7659</v>
      </c>
      <c r="C2484" s="381">
        <v>28</v>
      </c>
      <c r="D2484" s="381">
        <v>129</v>
      </c>
      <c r="E2484" s="381" t="s">
        <v>7658</v>
      </c>
      <c r="F2484" s="381" t="s">
        <v>7657</v>
      </c>
      <c r="G2484" s="381" t="s">
        <v>2904</v>
      </c>
      <c r="H2484" s="381">
        <v>49800</v>
      </c>
      <c r="I2484" s="381">
        <v>17250</v>
      </c>
      <c r="J2484" s="381">
        <v>19700</v>
      </c>
      <c r="K2484" s="381">
        <v>22150</v>
      </c>
      <c r="L2484" s="381">
        <v>24600</v>
      </c>
      <c r="M2484" s="381">
        <v>26600</v>
      </c>
      <c r="N2484" s="381">
        <v>28550</v>
      </c>
      <c r="O2484" s="381">
        <v>30550</v>
      </c>
      <c r="P2484" s="381">
        <v>32500</v>
      </c>
      <c r="Q2484" s="381">
        <v>12060</v>
      </c>
      <c r="R2484" s="381">
        <v>16240</v>
      </c>
      <c r="S2484" s="381">
        <v>20420</v>
      </c>
      <c r="T2484" s="381">
        <v>24600</v>
      </c>
      <c r="U2484" s="381">
        <v>26600</v>
      </c>
      <c r="V2484" s="381">
        <v>28550</v>
      </c>
      <c r="W2484" s="381">
        <v>30550</v>
      </c>
      <c r="X2484" s="381">
        <v>32500</v>
      </c>
      <c r="Y2484" s="381">
        <v>27550</v>
      </c>
      <c r="Z2484" s="381">
        <v>31500</v>
      </c>
      <c r="AA2484" s="381">
        <v>35450</v>
      </c>
      <c r="AB2484" s="381">
        <v>39350</v>
      </c>
      <c r="AC2484" s="381">
        <v>42500</v>
      </c>
      <c r="AD2484" s="381">
        <v>45650</v>
      </c>
      <c r="AE2484" s="381">
        <v>48800</v>
      </c>
      <c r="AF2484" s="381">
        <v>51950</v>
      </c>
      <c r="AG2484" s="381">
        <v>9999</v>
      </c>
      <c r="AH2484" s="381" t="s">
        <v>2904</v>
      </c>
      <c r="AI2484" s="381" t="s">
        <v>7594</v>
      </c>
      <c r="AJ2484" s="381">
        <v>0</v>
      </c>
    </row>
    <row r="2485" spans="1:36">
      <c r="A2485" s="381" t="s">
        <v>561</v>
      </c>
      <c r="B2485" s="381" t="s">
        <v>7656</v>
      </c>
      <c r="C2485" s="381">
        <v>28</v>
      </c>
      <c r="D2485" s="381">
        <v>131</v>
      </c>
      <c r="E2485" s="381" t="s">
        <v>7655</v>
      </c>
      <c r="F2485" s="381" t="s">
        <v>7654</v>
      </c>
      <c r="G2485" s="381" t="s">
        <v>7273</v>
      </c>
      <c r="H2485" s="381">
        <v>52600</v>
      </c>
      <c r="I2485" s="381">
        <v>18450</v>
      </c>
      <c r="J2485" s="381">
        <v>21050</v>
      </c>
      <c r="K2485" s="381">
        <v>23700</v>
      </c>
      <c r="L2485" s="381">
        <v>26300</v>
      </c>
      <c r="M2485" s="381">
        <v>28450</v>
      </c>
      <c r="N2485" s="381">
        <v>30550</v>
      </c>
      <c r="O2485" s="381">
        <v>32650</v>
      </c>
      <c r="P2485" s="381">
        <v>34750</v>
      </c>
      <c r="Q2485" s="381">
        <v>12060</v>
      </c>
      <c r="R2485" s="381">
        <v>16240</v>
      </c>
      <c r="S2485" s="381">
        <v>20420</v>
      </c>
      <c r="T2485" s="381">
        <v>24600</v>
      </c>
      <c r="U2485" s="381">
        <v>28450</v>
      </c>
      <c r="V2485" s="381">
        <v>30550</v>
      </c>
      <c r="W2485" s="381">
        <v>32650</v>
      </c>
      <c r="X2485" s="381">
        <v>34750</v>
      </c>
      <c r="Y2485" s="381">
        <v>29500</v>
      </c>
      <c r="Z2485" s="381">
        <v>33700</v>
      </c>
      <c r="AA2485" s="381">
        <v>37900</v>
      </c>
      <c r="AB2485" s="381">
        <v>42100</v>
      </c>
      <c r="AC2485" s="381">
        <v>45500</v>
      </c>
      <c r="AD2485" s="381">
        <v>48850</v>
      </c>
      <c r="AE2485" s="381">
        <v>52250</v>
      </c>
      <c r="AF2485" s="381">
        <v>55600</v>
      </c>
      <c r="AG2485" s="381">
        <v>9999</v>
      </c>
      <c r="AH2485" s="381" t="s">
        <v>7273</v>
      </c>
      <c r="AI2485" s="381" t="s">
        <v>7594</v>
      </c>
      <c r="AJ2485" s="381">
        <v>0</v>
      </c>
    </row>
    <row r="2486" spans="1:36">
      <c r="A2486" s="381" t="s">
        <v>561</v>
      </c>
      <c r="B2486" s="381" t="s">
        <v>7653</v>
      </c>
      <c r="C2486" s="381">
        <v>28</v>
      </c>
      <c r="D2486" s="381">
        <v>133</v>
      </c>
      <c r="E2486" s="381" t="s">
        <v>7652</v>
      </c>
      <c r="F2486" s="381" t="s">
        <v>7651</v>
      </c>
      <c r="G2486" s="381" t="s">
        <v>7650</v>
      </c>
      <c r="H2486" s="381">
        <v>33500</v>
      </c>
      <c r="I2486" s="381">
        <v>16000</v>
      </c>
      <c r="J2486" s="381">
        <v>18250</v>
      </c>
      <c r="K2486" s="381">
        <v>20550</v>
      </c>
      <c r="L2486" s="381">
        <v>22800</v>
      </c>
      <c r="M2486" s="381">
        <v>24650</v>
      </c>
      <c r="N2486" s="381">
        <v>26450</v>
      </c>
      <c r="O2486" s="381">
        <v>28300</v>
      </c>
      <c r="P2486" s="381">
        <v>30100</v>
      </c>
      <c r="Q2486" s="381">
        <v>12060</v>
      </c>
      <c r="R2486" s="381">
        <v>16240</v>
      </c>
      <c r="S2486" s="381">
        <v>20420</v>
      </c>
      <c r="T2486" s="381">
        <v>22800</v>
      </c>
      <c r="U2486" s="381">
        <v>24650</v>
      </c>
      <c r="V2486" s="381">
        <v>26450</v>
      </c>
      <c r="W2486" s="381">
        <v>28300</v>
      </c>
      <c r="X2486" s="381">
        <v>30100</v>
      </c>
      <c r="Y2486" s="381">
        <v>25550</v>
      </c>
      <c r="Z2486" s="381">
        <v>29200</v>
      </c>
      <c r="AA2486" s="381">
        <v>32850</v>
      </c>
      <c r="AB2486" s="381">
        <v>36500</v>
      </c>
      <c r="AC2486" s="381">
        <v>39450</v>
      </c>
      <c r="AD2486" s="381">
        <v>42350</v>
      </c>
      <c r="AE2486" s="381">
        <v>45300</v>
      </c>
      <c r="AF2486" s="381">
        <v>48200</v>
      </c>
      <c r="AG2486" s="381">
        <v>9999</v>
      </c>
      <c r="AH2486" s="381" t="s">
        <v>7650</v>
      </c>
      <c r="AI2486" s="381" t="s">
        <v>7594</v>
      </c>
      <c r="AJ2486" s="381">
        <v>0</v>
      </c>
    </row>
    <row r="2487" spans="1:36">
      <c r="A2487" s="381" t="s">
        <v>561</v>
      </c>
      <c r="B2487" s="381" t="s">
        <v>7649</v>
      </c>
      <c r="C2487" s="381">
        <v>28</v>
      </c>
      <c r="D2487" s="381">
        <v>135</v>
      </c>
      <c r="E2487" s="381" t="s">
        <v>7648</v>
      </c>
      <c r="F2487" s="381" t="s">
        <v>7647</v>
      </c>
      <c r="G2487" s="381" t="s">
        <v>7646</v>
      </c>
      <c r="H2487" s="381">
        <v>42500</v>
      </c>
      <c r="I2487" s="381">
        <v>16000</v>
      </c>
      <c r="J2487" s="381">
        <v>18250</v>
      </c>
      <c r="K2487" s="381">
        <v>20550</v>
      </c>
      <c r="L2487" s="381">
        <v>22800</v>
      </c>
      <c r="M2487" s="381">
        <v>24650</v>
      </c>
      <c r="N2487" s="381">
        <v>26450</v>
      </c>
      <c r="O2487" s="381">
        <v>28300</v>
      </c>
      <c r="P2487" s="381">
        <v>30100</v>
      </c>
      <c r="Q2487" s="381">
        <v>12060</v>
      </c>
      <c r="R2487" s="381">
        <v>16240</v>
      </c>
      <c r="S2487" s="381">
        <v>20420</v>
      </c>
      <c r="T2487" s="381">
        <v>22800</v>
      </c>
      <c r="U2487" s="381">
        <v>24650</v>
      </c>
      <c r="V2487" s="381">
        <v>26450</v>
      </c>
      <c r="W2487" s="381">
        <v>28300</v>
      </c>
      <c r="X2487" s="381">
        <v>30100</v>
      </c>
      <c r="Y2487" s="381">
        <v>25550</v>
      </c>
      <c r="Z2487" s="381">
        <v>29200</v>
      </c>
      <c r="AA2487" s="381">
        <v>32850</v>
      </c>
      <c r="AB2487" s="381">
        <v>36500</v>
      </c>
      <c r="AC2487" s="381">
        <v>39450</v>
      </c>
      <c r="AD2487" s="381">
        <v>42350</v>
      </c>
      <c r="AE2487" s="381">
        <v>45300</v>
      </c>
      <c r="AF2487" s="381">
        <v>48200</v>
      </c>
      <c r="AG2487" s="381">
        <v>9999</v>
      </c>
      <c r="AH2487" s="381" t="s">
        <v>7646</v>
      </c>
      <c r="AI2487" s="381" t="s">
        <v>7594</v>
      </c>
      <c r="AJ2487" s="381">
        <v>0</v>
      </c>
    </row>
    <row r="2488" spans="1:36">
      <c r="A2488" s="381" t="s">
        <v>561</v>
      </c>
      <c r="B2488" s="381" t="s">
        <v>7645</v>
      </c>
      <c r="C2488" s="381">
        <v>28</v>
      </c>
      <c r="D2488" s="381">
        <v>137</v>
      </c>
      <c r="E2488" s="381" t="s">
        <v>7644</v>
      </c>
      <c r="F2488" s="381" t="s">
        <v>7643</v>
      </c>
      <c r="G2488" s="381" t="s">
        <v>7642</v>
      </c>
      <c r="H2488" s="381">
        <v>55600</v>
      </c>
      <c r="I2488" s="381">
        <v>19500</v>
      </c>
      <c r="J2488" s="381">
        <v>22250</v>
      </c>
      <c r="K2488" s="381">
        <v>25050</v>
      </c>
      <c r="L2488" s="381">
        <v>27800</v>
      </c>
      <c r="M2488" s="381">
        <v>30050</v>
      </c>
      <c r="N2488" s="381">
        <v>32250</v>
      </c>
      <c r="O2488" s="381">
        <v>34500</v>
      </c>
      <c r="P2488" s="381">
        <v>36700</v>
      </c>
      <c r="Q2488" s="381">
        <v>12060</v>
      </c>
      <c r="R2488" s="381">
        <v>16240</v>
      </c>
      <c r="S2488" s="381">
        <v>20420</v>
      </c>
      <c r="T2488" s="381">
        <v>24600</v>
      </c>
      <c r="U2488" s="381">
        <v>28780</v>
      </c>
      <c r="V2488" s="381">
        <v>32250</v>
      </c>
      <c r="W2488" s="381">
        <v>34500</v>
      </c>
      <c r="X2488" s="381">
        <v>36700</v>
      </c>
      <c r="Y2488" s="381">
        <v>31150</v>
      </c>
      <c r="Z2488" s="381">
        <v>35600</v>
      </c>
      <c r="AA2488" s="381">
        <v>40050</v>
      </c>
      <c r="AB2488" s="381">
        <v>44500</v>
      </c>
      <c r="AC2488" s="381">
        <v>48100</v>
      </c>
      <c r="AD2488" s="381">
        <v>51650</v>
      </c>
      <c r="AE2488" s="381">
        <v>55200</v>
      </c>
      <c r="AF2488" s="381">
        <v>58750</v>
      </c>
      <c r="AG2488" s="381">
        <v>9999</v>
      </c>
      <c r="AH2488" s="381" t="s">
        <v>7642</v>
      </c>
      <c r="AI2488" s="381" t="s">
        <v>7594</v>
      </c>
      <c r="AJ2488" s="381">
        <v>1</v>
      </c>
    </row>
    <row r="2489" spans="1:36">
      <c r="A2489" s="381" t="s">
        <v>561</v>
      </c>
      <c r="B2489" s="381" t="s">
        <v>7641</v>
      </c>
      <c r="C2489" s="381">
        <v>28</v>
      </c>
      <c r="D2489" s="381">
        <v>139</v>
      </c>
      <c r="E2489" s="381" t="s">
        <v>7640</v>
      </c>
      <c r="F2489" s="381" t="s">
        <v>7639</v>
      </c>
      <c r="G2489" s="381" t="s">
        <v>7638</v>
      </c>
      <c r="H2489" s="381">
        <v>42200</v>
      </c>
      <c r="I2489" s="381">
        <v>16000</v>
      </c>
      <c r="J2489" s="381">
        <v>18250</v>
      </c>
      <c r="K2489" s="381">
        <v>20550</v>
      </c>
      <c r="L2489" s="381">
        <v>22800</v>
      </c>
      <c r="M2489" s="381">
        <v>24650</v>
      </c>
      <c r="N2489" s="381">
        <v>26450</v>
      </c>
      <c r="O2489" s="381">
        <v>28300</v>
      </c>
      <c r="P2489" s="381">
        <v>30100</v>
      </c>
      <c r="Q2489" s="381">
        <v>12060</v>
      </c>
      <c r="R2489" s="381">
        <v>16240</v>
      </c>
      <c r="S2489" s="381">
        <v>20420</v>
      </c>
      <c r="T2489" s="381">
        <v>22800</v>
      </c>
      <c r="U2489" s="381">
        <v>24650</v>
      </c>
      <c r="V2489" s="381">
        <v>26450</v>
      </c>
      <c r="W2489" s="381">
        <v>28300</v>
      </c>
      <c r="X2489" s="381">
        <v>30100</v>
      </c>
      <c r="Y2489" s="381">
        <v>25550</v>
      </c>
      <c r="Z2489" s="381">
        <v>29200</v>
      </c>
      <c r="AA2489" s="381">
        <v>32850</v>
      </c>
      <c r="AB2489" s="381">
        <v>36500</v>
      </c>
      <c r="AC2489" s="381">
        <v>39450</v>
      </c>
      <c r="AD2489" s="381">
        <v>42350</v>
      </c>
      <c r="AE2489" s="381">
        <v>45300</v>
      </c>
      <c r="AF2489" s="381">
        <v>48200</v>
      </c>
      <c r="AG2489" s="381">
        <v>9999</v>
      </c>
      <c r="AH2489" s="381" t="s">
        <v>7638</v>
      </c>
      <c r="AI2489" s="381" t="s">
        <v>7594</v>
      </c>
      <c r="AJ2489" s="381">
        <v>0</v>
      </c>
    </row>
    <row r="2490" spans="1:36">
      <c r="A2490" s="381" t="s">
        <v>561</v>
      </c>
      <c r="B2490" s="381" t="s">
        <v>7637</v>
      </c>
      <c r="C2490" s="381">
        <v>28</v>
      </c>
      <c r="D2490" s="381">
        <v>141</v>
      </c>
      <c r="E2490" s="381" t="s">
        <v>7636</v>
      </c>
      <c r="F2490" s="381" t="s">
        <v>7635</v>
      </c>
      <c r="G2490" s="381" t="s">
        <v>7634</v>
      </c>
      <c r="H2490" s="381">
        <v>42600</v>
      </c>
      <c r="I2490" s="381">
        <v>16000</v>
      </c>
      <c r="J2490" s="381">
        <v>18250</v>
      </c>
      <c r="K2490" s="381">
        <v>20550</v>
      </c>
      <c r="L2490" s="381">
        <v>22800</v>
      </c>
      <c r="M2490" s="381">
        <v>24650</v>
      </c>
      <c r="N2490" s="381">
        <v>26450</v>
      </c>
      <c r="O2490" s="381">
        <v>28300</v>
      </c>
      <c r="P2490" s="381">
        <v>30100</v>
      </c>
      <c r="Q2490" s="381">
        <v>12060</v>
      </c>
      <c r="R2490" s="381">
        <v>16240</v>
      </c>
      <c r="S2490" s="381">
        <v>20420</v>
      </c>
      <c r="T2490" s="381">
        <v>22800</v>
      </c>
      <c r="U2490" s="381">
        <v>24650</v>
      </c>
      <c r="V2490" s="381">
        <v>26450</v>
      </c>
      <c r="W2490" s="381">
        <v>28300</v>
      </c>
      <c r="X2490" s="381">
        <v>30100</v>
      </c>
      <c r="Y2490" s="381">
        <v>25550</v>
      </c>
      <c r="Z2490" s="381">
        <v>29200</v>
      </c>
      <c r="AA2490" s="381">
        <v>32850</v>
      </c>
      <c r="AB2490" s="381">
        <v>36500</v>
      </c>
      <c r="AC2490" s="381">
        <v>39450</v>
      </c>
      <c r="AD2490" s="381">
        <v>42350</v>
      </c>
      <c r="AE2490" s="381">
        <v>45300</v>
      </c>
      <c r="AF2490" s="381">
        <v>48200</v>
      </c>
      <c r="AG2490" s="381">
        <v>9999</v>
      </c>
      <c r="AH2490" s="381" t="s">
        <v>7634</v>
      </c>
      <c r="AI2490" s="381" t="s">
        <v>7594</v>
      </c>
      <c r="AJ2490" s="381">
        <v>0</v>
      </c>
    </row>
    <row r="2491" spans="1:36">
      <c r="A2491" s="381" t="s">
        <v>561</v>
      </c>
      <c r="B2491" s="381" t="s">
        <v>7633</v>
      </c>
      <c r="C2491" s="381">
        <v>28</v>
      </c>
      <c r="D2491" s="381">
        <v>143</v>
      </c>
      <c r="E2491" s="381" t="s">
        <v>7632</v>
      </c>
      <c r="F2491" s="381" t="s">
        <v>7631</v>
      </c>
      <c r="G2491" s="381" t="s">
        <v>7630</v>
      </c>
      <c r="H2491" s="381">
        <v>34300</v>
      </c>
      <c r="I2491" s="381">
        <v>16000</v>
      </c>
      <c r="J2491" s="381">
        <v>18250</v>
      </c>
      <c r="K2491" s="381">
        <v>20550</v>
      </c>
      <c r="L2491" s="381">
        <v>22800</v>
      </c>
      <c r="M2491" s="381">
        <v>24650</v>
      </c>
      <c r="N2491" s="381">
        <v>26450</v>
      </c>
      <c r="O2491" s="381">
        <v>28300</v>
      </c>
      <c r="P2491" s="381">
        <v>30100</v>
      </c>
      <c r="Q2491" s="381">
        <v>12060</v>
      </c>
      <c r="R2491" s="381">
        <v>16240</v>
      </c>
      <c r="S2491" s="381">
        <v>20420</v>
      </c>
      <c r="T2491" s="381">
        <v>22800</v>
      </c>
      <c r="U2491" s="381">
        <v>24650</v>
      </c>
      <c r="V2491" s="381">
        <v>26450</v>
      </c>
      <c r="W2491" s="381">
        <v>28300</v>
      </c>
      <c r="X2491" s="381">
        <v>30100</v>
      </c>
      <c r="Y2491" s="381">
        <v>25550</v>
      </c>
      <c r="Z2491" s="381">
        <v>29200</v>
      </c>
      <c r="AA2491" s="381">
        <v>32850</v>
      </c>
      <c r="AB2491" s="381">
        <v>36500</v>
      </c>
      <c r="AC2491" s="381">
        <v>39450</v>
      </c>
      <c r="AD2491" s="381">
        <v>42350</v>
      </c>
      <c r="AE2491" s="381">
        <v>45300</v>
      </c>
      <c r="AF2491" s="381">
        <v>48200</v>
      </c>
      <c r="AG2491" s="381">
        <v>9999</v>
      </c>
      <c r="AH2491" s="381" t="s">
        <v>7630</v>
      </c>
      <c r="AI2491" s="381" t="s">
        <v>7594</v>
      </c>
      <c r="AJ2491" s="381">
        <v>1</v>
      </c>
    </row>
    <row r="2492" spans="1:36">
      <c r="A2492" s="381" t="s">
        <v>561</v>
      </c>
      <c r="B2492" s="381" t="s">
        <v>7629</v>
      </c>
      <c r="C2492" s="381">
        <v>28</v>
      </c>
      <c r="D2492" s="381">
        <v>145</v>
      </c>
      <c r="E2492" s="381" t="s">
        <v>7628</v>
      </c>
      <c r="F2492" s="381" t="s">
        <v>7627</v>
      </c>
      <c r="G2492" s="381" t="s">
        <v>3682</v>
      </c>
      <c r="H2492" s="381">
        <v>43400</v>
      </c>
      <c r="I2492" s="381">
        <v>16000</v>
      </c>
      <c r="J2492" s="381">
        <v>18250</v>
      </c>
      <c r="K2492" s="381">
        <v>20550</v>
      </c>
      <c r="L2492" s="381">
        <v>22800</v>
      </c>
      <c r="M2492" s="381">
        <v>24650</v>
      </c>
      <c r="N2492" s="381">
        <v>26450</v>
      </c>
      <c r="O2492" s="381">
        <v>28300</v>
      </c>
      <c r="P2492" s="381">
        <v>30100</v>
      </c>
      <c r="Q2492" s="381">
        <v>12060</v>
      </c>
      <c r="R2492" s="381">
        <v>16240</v>
      </c>
      <c r="S2492" s="381">
        <v>20420</v>
      </c>
      <c r="T2492" s="381">
        <v>22800</v>
      </c>
      <c r="U2492" s="381">
        <v>24650</v>
      </c>
      <c r="V2492" s="381">
        <v>26450</v>
      </c>
      <c r="W2492" s="381">
        <v>28300</v>
      </c>
      <c r="X2492" s="381">
        <v>30100</v>
      </c>
      <c r="Y2492" s="381">
        <v>25550</v>
      </c>
      <c r="Z2492" s="381">
        <v>29200</v>
      </c>
      <c r="AA2492" s="381">
        <v>32850</v>
      </c>
      <c r="AB2492" s="381">
        <v>36500</v>
      </c>
      <c r="AC2492" s="381">
        <v>39450</v>
      </c>
      <c r="AD2492" s="381">
        <v>42350</v>
      </c>
      <c r="AE2492" s="381">
        <v>45300</v>
      </c>
      <c r="AF2492" s="381">
        <v>48200</v>
      </c>
      <c r="AG2492" s="381">
        <v>9999</v>
      </c>
      <c r="AH2492" s="381" t="s">
        <v>3682</v>
      </c>
      <c r="AI2492" s="381" t="s">
        <v>7594</v>
      </c>
      <c r="AJ2492" s="381">
        <v>0</v>
      </c>
    </row>
    <row r="2493" spans="1:36">
      <c r="A2493" s="381" t="s">
        <v>561</v>
      </c>
      <c r="B2493" s="381" t="s">
        <v>7626</v>
      </c>
      <c r="C2493" s="381">
        <v>28</v>
      </c>
      <c r="D2493" s="381">
        <v>147</v>
      </c>
      <c r="E2493" s="381" t="s">
        <v>7625</v>
      </c>
      <c r="F2493" s="381" t="s">
        <v>7624</v>
      </c>
      <c r="G2493" s="381" t="s">
        <v>7623</v>
      </c>
      <c r="H2493" s="381">
        <v>47000</v>
      </c>
      <c r="I2493" s="381">
        <v>16450</v>
      </c>
      <c r="J2493" s="381">
        <v>18800</v>
      </c>
      <c r="K2493" s="381">
        <v>21150</v>
      </c>
      <c r="L2493" s="381">
        <v>23500</v>
      </c>
      <c r="M2493" s="381">
        <v>25400</v>
      </c>
      <c r="N2493" s="381">
        <v>27300</v>
      </c>
      <c r="O2493" s="381">
        <v>29150</v>
      </c>
      <c r="P2493" s="381">
        <v>31050</v>
      </c>
      <c r="Q2493" s="381">
        <v>12060</v>
      </c>
      <c r="R2493" s="381">
        <v>16240</v>
      </c>
      <c r="S2493" s="381">
        <v>20420</v>
      </c>
      <c r="T2493" s="381">
        <v>23500</v>
      </c>
      <c r="U2493" s="381">
        <v>25400</v>
      </c>
      <c r="V2493" s="381">
        <v>27300</v>
      </c>
      <c r="W2493" s="381">
        <v>29150</v>
      </c>
      <c r="X2493" s="381">
        <v>31050</v>
      </c>
      <c r="Y2493" s="381">
        <v>26350</v>
      </c>
      <c r="Z2493" s="381">
        <v>30100</v>
      </c>
      <c r="AA2493" s="381">
        <v>33850</v>
      </c>
      <c r="AB2493" s="381">
        <v>37600</v>
      </c>
      <c r="AC2493" s="381">
        <v>40650</v>
      </c>
      <c r="AD2493" s="381">
        <v>43650</v>
      </c>
      <c r="AE2493" s="381">
        <v>46650</v>
      </c>
      <c r="AF2493" s="381">
        <v>49650</v>
      </c>
      <c r="AG2493" s="381">
        <v>9999</v>
      </c>
      <c r="AH2493" s="381" t="s">
        <v>7623</v>
      </c>
      <c r="AI2493" s="381" t="s">
        <v>7594</v>
      </c>
      <c r="AJ2493" s="381">
        <v>0</v>
      </c>
    </row>
    <row r="2494" spans="1:36">
      <c r="A2494" s="381" t="s">
        <v>561</v>
      </c>
      <c r="B2494" s="381" t="s">
        <v>7622</v>
      </c>
      <c r="C2494" s="381">
        <v>28</v>
      </c>
      <c r="D2494" s="381">
        <v>149</v>
      </c>
      <c r="E2494" s="381" t="s">
        <v>7621</v>
      </c>
      <c r="F2494" s="381" t="s">
        <v>7620</v>
      </c>
      <c r="G2494" s="381" t="s">
        <v>1832</v>
      </c>
      <c r="H2494" s="381">
        <v>55200</v>
      </c>
      <c r="I2494" s="381">
        <v>19350</v>
      </c>
      <c r="J2494" s="381">
        <v>22100</v>
      </c>
      <c r="K2494" s="381">
        <v>24850</v>
      </c>
      <c r="L2494" s="381">
        <v>27600</v>
      </c>
      <c r="M2494" s="381">
        <v>29850</v>
      </c>
      <c r="N2494" s="381">
        <v>32050</v>
      </c>
      <c r="O2494" s="381">
        <v>34250</v>
      </c>
      <c r="P2494" s="381">
        <v>36450</v>
      </c>
      <c r="Q2494" s="381">
        <v>12060</v>
      </c>
      <c r="R2494" s="381">
        <v>16240</v>
      </c>
      <c r="S2494" s="381">
        <v>20420</v>
      </c>
      <c r="T2494" s="381">
        <v>24600</v>
      </c>
      <c r="U2494" s="381">
        <v>28780</v>
      </c>
      <c r="V2494" s="381">
        <v>32050</v>
      </c>
      <c r="W2494" s="381">
        <v>34250</v>
      </c>
      <c r="X2494" s="381">
        <v>36450</v>
      </c>
      <c r="Y2494" s="381">
        <v>30950</v>
      </c>
      <c r="Z2494" s="381">
        <v>35350</v>
      </c>
      <c r="AA2494" s="381">
        <v>39750</v>
      </c>
      <c r="AB2494" s="381">
        <v>44150</v>
      </c>
      <c r="AC2494" s="381">
        <v>47700</v>
      </c>
      <c r="AD2494" s="381">
        <v>51250</v>
      </c>
      <c r="AE2494" s="381">
        <v>54750</v>
      </c>
      <c r="AF2494" s="381">
        <v>58300</v>
      </c>
      <c r="AG2494" s="381">
        <v>9999</v>
      </c>
      <c r="AH2494" s="381" t="s">
        <v>1832</v>
      </c>
      <c r="AI2494" s="381" t="s">
        <v>7594</v>
      </c>
      <c r="AJ2494" s="381">
        <v>0</v>
      </c>
    </row>
    <row r="2495" spans="1:36">
      <c r="A2495" s="381" t="s">
        <v>561</v>
      </c>
      <c r="B2495" s="381" t="s">
        <v>7619</v>
      </c>
      <c r="C2495" s="381">
        <v>28</v>
      </c>
      <c r="D2495" s="381">
        <v>151</v>
      </c>
      <c r="E2495" s="381" t="s">
        <v>7618</v>
      </c>
      <c r="F2495" s="381" t="s">
        <v>7617</v>
      </c>
      <c r="G2495" s="381" t="s">
        <v>1111</v>
      </c>
      <c r="H2495" s="381">
        <v>35100</v>
      </c>
      <c r="I2495" s="381">
        <v>16000</v>
      </c>
      <c r="J2495" s="381">
        <v>18250</v>
      </c>
      <c r="K2495" s="381">
        <v>20550</v>
      </c>
      <c r="L2495" s="381">
        <v>22800</v>
      </c>
      <c r="M2495" s="381">
        <v>24650</v>
      </c>
      <c r="N2495" s="381">
        <v>26450</v>
      </c>
      <c r="O2495" s="381">
        <v>28300</v>
      </c>
      <c r="P2495" s="381">
        <v>30100</v>
      </c>
      <c r="Q2495" s="381">
        <v>12060</v>
      </c>
      <c r="R2495" s="381">
        <v>16240</v>
      </c>
      <c r="S2495" s="381">
        <v>20420</v>
      </c>
      <c r="T2495" s="381">
        <v>22800</v>
      </c>
      <c r="U2495" s="381">
        <v>24650</v>
      </c>
      <c r="V2495" s="381">
        <v>26450</v>
      </c>
      <c r="W2495" s="381">
        <v>28300</v>
      </c>
      <c r="X2495" s="381">
        <v>30100</v>
      </c>
      <c r="Y2495" s="381">
        <v>25550</v>
      </c>
      <c r="Z2495" s="381">
        <v>29200</v>
      </c>
      <c r="AA2495" s="381">
        <v>32850</v>
      </c>
      <c r="AB2495" s="381">
        <v>36500</v>
      </c>
      <c r="AC2495" s="381">
        <v>39450</v>
      </c>
      <c r="AD2495" s="381">
        <v>42350</v>
      </c>
      <c r="AE2495" s="381">
        <v>45300</v>
      </c>
      <c r="AF2495" s="381">
        <v>48200</v>
      </c>
      <c r="AG2495" s="381">
        <v>9999</v>
      </c>
      <c r="AH2495" s="381" t="s">
        <v>1111</v>
      </c>
      <c r="AI2495" s="381" t="s">
        <v>7594</v>
      </c>
      <c r="AJ2495" s="381">
        <v>0</v>
      </c>
    </row>
    <row r="2496" spans="1:36">
      <c r="A2496" s="381" t="s">
        <v>561</v>
      </c>
      <c r="B2496" s="381" t="s">
        <v>7616</v>
      </c>
      <c r="C2496" s="381">
        <v>28</v>
      </c>
      <c r="D2496" s="381">
        <v>153</v>
      </c>
      <c r="E2496" s="381" t="s">
        <v>7615</v>
      </c>
      <c r="F2496" s="381" t="s">
        <v>7614</v>
      </c>
      <c r="G2496" s="381" t="s">
        <v>1382</v>
      </c>
      <c r="H2496" s="381">
        <v>39500</v>
      </c>
      <c r="I2496" s="381">
        <v>16000</v>
      </c>
      <c r="J2496" s="381">
        <v>18250</v>
      </c>
      <c r="K2496" s="381">
        <v>20550</v>
      </c>
      <c r="L2496" s="381">
        <v>22800</v>
      </c>
      <c r="M2496" s="381">
        <v>24650</v>
      </c>
      <c r="N2496" s="381">
        <v>26450</v>
      </c>
      <c r="O2496" s="381">
        <v>28300</v>
      </c>
      <c r="P2496" s="381">
        <v>30100</v>
      </c>
      <c r="Q2496" s="381">
        <v>12060</v>
      </c>
      <c r="R2496" s="381">
        <v>16240</v>
      </c>
      <c r="S2496" s="381">
        <v>20420</v>
      </c>
      <c r="T2496" s="381">
        <v>22800</v>
      </c>
      <c r="U2496" s="381">
        <v>24650</v>
      </c>
      <c r="V2496" s="381">
        <v>26450</v>
      </c>
      <c r="W2496" s="381">
        <v>28300</v>
      </c>
      <c r="X2496" s="381">
        <v>30100</v>
      </c>
      <c r="Y2496" s="381">
        <v>25550</v>
      </c>
      <c r="Z2496" s="381">
        <v>29200</v>
      </c>
      <c r="AA2496" s="381">
        <v>32850</v>
      </c>
      <c r="AB2496" s="381">
        <v>36500</v>
      </c>
      <c r="AC2496" s="381">
        <v>39450</v>
      </c>
      <c r="AD2496" s="381">
        <v>42350</v>
      </c>
      <c r="AE2496" s="381">
        <v>45300</v>
      </c>
      <c r="AF2496" s="381">
        <v>48200</v>
      </c>
      <c r="AG2496" s="381">
        <v>9999</v>
      </c>
      <c r="AH2496" s="381" t="s">
        <v>1382</v>
      </c>
      <c r="AI2496" s="381" t="s">
        <v>7594</v>
      </c>
      <c r="AJ2496" s="381">
        <v>0</v>
      </c>
    </row>
    <row r="2497" spans="1:36">
      <c r="A2497" s="381" t="s">
        <v>561</v>
      </c>
      <c r="B2497" s="381" t="s">
        <v>7613</v>
      </c>
      <c r="C2497" s="381">
        <v>28</v>
      </c>
      <c r="D2497" s="381">
        <v>155</v>
      </c>
      <c r="E2497" s="381" t="s">
        <v>7612</v>
      </c>
      <c r="F2497" s="381" t="s">
        <v>7611</v>
      </c>
      <c r="G2497" s="381" t="s">
        <v>1378</v>
      </c>
      <c r="H2497" s="381">
        <v>48800</v>
      </c>
      <c r="I2497" s="381">
        <v>17100</v>
      </c>
      <c r="J2497" s="381">
        <v>19550</v>
      </c>
      <c r="K2497" s="381">
        <v>22000</v>
      </c>
      <c r="L2497" s="381">
        <v>24400</v>
      </c>
      <c r="M2497" s="381">
        <v>26400</v>
      </c>
      <c r="N2497" s="381">
        <v>28350</v>
      </c>
      <c r="O2497" s="381">
        <v>30300</v>
      </c>
      <c r="P2497" s="381">
        <v>32250</v>
      </c>
      <c r="Q2497" s="381">
        <v>12060</v>
      </c>
      <c r="R2497" s="381">
        <v>16240</v>
      </c>
      <c r="S2497" s="381">
        <v>20420</v>
      </c>
      <c r="T2497" s="381">
        <v>24400</v>
      </c>
      <c r="U2497" s="381">
        <v>26400</v>
      </c>
      <c r="V2497" s="381">
        <v>28350</v>
      </c>
      <c r="W2497" s="381">
        <v>30300</v>
      </c>
      <c r="X2497" s="381">
        <v>32250</v>
      </c>
      <c r="Y2497" s="381">
        <v>27350</v>
      </c>
      <c r="Z2497" s="381">
        <v>31250</v>
      </c>
      <c r="AA2497" s="381">
        <v>35150</v>
      </c>
      <c r="AB2497" s="381">
        <v>39050</v>
      </c>
      <c r="AC2497" s="381">
        <v>42200</v>
      </c>
      <c r="AD2497" s="381">
        <v>45300</v>
      </c>
      <c r="AE2497" s="381">
        <v>48450</v>
      </c>
      <c r="AF2497" s="381">
        <v>51550</v>
      </c>
      <c r="AG2497" s="381">
        <v>9999</v>
      </c>
      <c r="AH2497" s="381" t="s">
        <v>1378</v>
      </c>
      <c r="AI2497" s="381" t="s">
        <v>7594</v>
      </c>
      <c r="AJ2497" s="381">
        <v>0</v>
      </c>
    </row>
    <row r="2498" spans="1:36">
      <c r="A2498" s="381" t="s">
        <v>561</v>
      </c>
      <c r="B2498" s="381" t="s">
        <v>7610</v>
      </c>
      <c r="C2498" s="381">
        <v>28</v>
      </c>
      <c r="D2498" s="381">
        <v>157</v>
      </c>
      <c r="E2498" s="381" t="s">
        <v>7609</v>
      </c>
      <c r="F2498" s="381" t="s">
        <v>7608</v>
      </c>
      <c r="G2498" s="381" t="s">
        <v>7607</v>
      </c>
      <c r="H2498" s="381">
        <v>42800</v>
      </c>
      <c r="I2498" s="381">
        <v>16000</v>
      </c>
      <c r="J2498" s="381">
        <v>18250</v>
      </c>
      <c r="K2498" s="381">
        <v>20550</v>
      </c>
      <c r="L2498" s="381">
        <v>22800</v>
      </c>
      <c r="M2498" s="381">
        <v>24650</v>
      </c>
      <c r="N2498" s="381">
        <v>26450</v>
      </c>
      <c r="O2498" s="381">
        <v>28300</v>
      </c>
      <c r="P2498" s="381">
        <v>30100</v>
      </c>
      <c r="Q2498" s="381">
        <v>12060</v>
      </c>
      <c r="R2498" s="381">
        <v>16240</v>
      </c>
      <c r="S2498" s="381">
        <v>20420</v>
      </c>
      <c r="T2498" s="381">
        <v>22800</v>
      </c>
      <c r="U2498" s="381">
        <v>24650</v>
      </c>
      <c r="V2498" s="381">
        <v>26450</v>
      </c>
      <c r="W2498" s="381">
        <v>28300</v>
      </c>
      <c r="X2498" s="381">
        <v>30100</v>
      </c>
      <c r="Y2498" s="381">
        <v>25550</v>
      </c>
      <c r="Z2498" s="381">
        <v>29200</v>
      </c>
      <c r="AA2498" s="381">
        <v>32850</v>
      </c>
      <c r="AB2498" s="381">
        <v>36500</v>
      </c>
      <c r="AC2498" s="381">
        <v>39450</v>
      </c>
      <c r="AD2498" s="381">
        <v>42350</v>
      </c>
      <c r="AE2498" s="381">
        <v>45300</v>
      </c>
      <c r="AF2498" s="381">
        <v>48200</v>
      </c>
      <c r="AG2498" s="381">
        <v>9999</v>
      </c>
      <c r="AH2498" s="381" t="s">
        <v>7607</v>
      </c>
      <c r="AI2498" s="381" t="s">
        <v>7594</v>
      </c>
      <c r="AJ2498" s="381">
        <v>0</v>
      </c>
    </row>
    <row r="2499" spans="1:36">
      <c r="A2499" s="381" t="s">
        <v>561</v>
      </c>
      <c r="B2499" s="381" t="s">
        <v>7606</v>
      </c>
      <c r="C2499" s="381">
        <v>28</v>
      </c>
      <c r="D2499" s="381">
        <v>159</v>
      </c>
      <c r="E2499" s="381" t="s">
        <v>7605</v>
      </c>
      <c r="F2499" s="381" t="s">
        <v>7604</v>
      </c>
      <c r="G2499" s="381" t="s">
        <v>7603</v>
      </c>
      <c r="H2499" s="381">
        <v>40600</v>
      </c>
      <c r="I2499" s="381">
        <v>16000</v>
      </c>
      <c r="J2499" s="381">
        <v>18250</v>
      </c>
      <c r="K2499" s="381">
        <v>20550</v>
      </c>
      <c r="L2499" s="381">
        <v>22800</v>
      </c>
      <c r="M2499" s="381">
        <v>24650</v>
      </c>
      <c r="N2499" s="381">
        <v>26450</v>
      </c>
      <c r="O2499" s="381">
        <v>28300</v>
      </c>
      <c r="P2499" s="381">
        <v>30100</v>
      </c>
      <c r="Q2499" s="381">
        <v>12060</v>
      </c>
      <c r="R2499" s="381">
        <v>16240</v>
      </c>
      <c r="S2499" s="381">
        <v>20420</v>
      </c>
      <c r="T2499" s="381">
        <v>22800</v>
      </c>
      <c r="U2499" s="381">
        <v>24650</v>
      </c>
      <c r="V2499" s="381">
        <v>26450</v>
      </c>
      <c r="W2499" s="381">
        <v>28300</v>
      </c>
      <c r="X2499" s="381">
        <v>30100</v>
      </c>
      <c r="Y2499" s="381">
        <v>25550</v>
      </c>
      <c r="Z2499" s="381">
        <v>29200</v>
      </c>
      <c r="AA2499" s="381">
        <v>32850</v>
      </c>
      <c r="AB2499" s="381">
        <v>36500</v>
      </c>
      <c r="AC2499" s="381">
        <v>39450</v>
      </c>
      <c r="AD2499" s="381">
        <v>42350</v>
      </c>
      <c r="AE2499" s="381">
        <v>45300</v>
      </c>
      <c r="AF2499" s="381">
        <v>48200</v>
      </c>
      <c r="AG2499" s="381">
        <v>9999</v>
      </c>
      <c r="AH2499" s="381" t="s">
        <v>7603</v>
      </c>
      <c r="AI2499" s="381" t="s">
        <v>7594</v>
      </c>
      <c r="AJ2499" s="381">
        <v>0</v>
      </c>
    </row>
    <row r="2500" spans="1:36">
      <c r="A2500" s="381" t="s">
        <v>561</v>
      </c>
      <c r="B2500" s="381" t="s">
        <v>7602</v>
      </c>
      <c r="C2500" s="381">
        <v>28</v>
      </c>
      <c r="D2500" s="381">
        <v>161</v>
      </c>
      <c r="E2500" s="381" t="s">
        <v>7601</v>
      </c>
      <c r="F2500" s="381" t="s">
        <v>7600</v>
      </c>
      <c r="G2500" s="381" t="s">
        <v>7599</v>
      </c>
      <c r="H2500" s="381">
        <v>49200</v>
      </c>
      <c r="I2500" s="381">
        <v>17250</v>
      </c>
      <c r="J2500" s="381">
        <v>19700</v>
      </c>
      <c r="K2500" s="381">
        <v>22150</v>
      </c>
      <c r="L2500" s="381">
        <v>24600</v>
      </c>
      <c r="M2500" s="381">
        <v>26600</v>
      </c>
      <c r="N2500" s="381">
        <v>28550</v>
      </c>
      <c r="O2500" s="381">
        <v>30550</v>
      </c>
      <c r="P2500" s="381">
        <v>32500</v>
      </c>
      <c r="Q2500" s="381">
        <v>12060</v>
      </c>
      <c r="R2500" s="381">
        <v>16240</v>
      </c>
      <c r="S2500" s="381">
        <v>20420</v>
      </c>
      <c r="T2500" s="381">
        <v>24600</v>
      </c>
      <c r="U2500" s="381">
        <v>26600</v>
      </c>
      <c r="V2500" s="381">
        <v>28550</v>
      </c>
      <c r="W2500" s="381">
        <v>30550</v>
      </c>
      <c r="X2500" s="381">
        <v>32500</v>
      </c>
      <c r="Y2500" s="381">
        <v>27550</v>
      </c>
      <c r="Z2500" s="381">
        <v>31500</v>
      </c>
      <c r="AA2500" s="381">
        <v>35450</v>
      </c>
      <c r="AB2500" s="381">
        <v>39350</v>
      </c>
      <c r="AC2500" s="381">
        <v>42500</v>
      </c>
      <c r="AD2500" s="381">
        <v>45650</v>
      </c>
      <c r="AE2500" s="381">
        <v>48800</v>
      </c>
      <c r="AF2500" s="381">
        <v>51950</v>
      </c>
      <c r="AG2500" s="381">
        <v>9999</v>
      </c>
      <c r="AH2500" s="381" t="s">
        <v>7599</v>
      </c>
      <c r="AI2500" s="381" t="s">
        <v>7594</v>
      </c>
      <c r="AJ2500" s="381">
        <v>0</v>
      </c>
    </row>
    <row r="2501" spans="1:36">
      <c r="A2501" s="381" t="s">
        <v>561</v>
      </c>
      <c r="B2501" s="381" t="s">
        <v>7598</v>
      </c>
      <c r="C2501" s="381">
        <v>28</v>
      </c>
      <c r="D2501" s="381">
        <v>163</v>
      </c>
      <c r="E2501" s="381" t="s">
        <v>7597</v>
      </c>
      <c r="F2501" s="381" t="s">
        <v>7596</v>
      </c>
      <c r="G2501" s="381" t="s">
        <v>7595</v>
      </c>
      <c r="H2501" s="381">
        <v>35400</v>
      </c>
      <c r="I2501" s="381">
        <v>16000</v>
      </c>
      <c r="J2501" s="381">
        <v>18250</v>
      </c>
      <c r="K2501" s="381">
        <v>20550</v>
      </c>
      <c r="L2501" s="381">
        <v>22800</v>
      </c>
      <c r="M2501" s="381">
        <v>24650</v>
      </c>
      <c r="N2501" s="381">
        <v>26450</v>
      </c>
      <c r="O2501" s="381">
        <v>28300</v>
      </c>
      <c r="P2501" s="381">
        <v>30100</v>
      </c>
      <c r="Q2501" s="381">
        <v>12060</v>
      </c>
      <c r="R2501" s="381">
        <v>16240</v>
      </c>
      <c r="S2501" s="381">
        <v>20420</v>
      </c>
      <c r="T2501" s="381">
        <v>22800</v>
      </c>
      <c r="U2501" s="381">
        <v>24650</v>
      </c>
      <c r="V2501" s="381">
        <v>26450</v>
      </c>
      <c r="W2501" s="381">
        <v>28300</v>
      </c>
      <c r="X2501" s="381">
        <v>30100</v>
      </c>
      <c r="Y2501" s="381">
        <v>25550</v>
      </c>
      <c r="Z2501" s="381">
        <v>29200</v>
      </c>
      <c r="AA2501" s="381">
        <v>32850</v>
      </c>
      <c r="AB2501" s="381">
        <v>36500</v>
      </c>
      <c r="AC2501" s="381">
        <v>39450</v>
      </c>
      <c r="AD2501" s="381">
        <v>42350</v>
      </c>
      <c r="AE2501" s="381">
        <v>45300</v>
      </c>
      <c r="AF2501" s="381">
        <v>48200</v>
      </c>
      <c r="AG2501" s="381">
        <v>9999</v>
      </c>
      <c r="AH2501" s="381" t="s">
        <v>7595</v>
      </c>
      <c r="AI2501" s="381" t="s">
        <v>7594</v>
      </c>
      <c r="AJ2501" s="381">
        <v>1</v>
      </c>
    </row>
    <row r="2502" spans="1:36">
      <c r="A2502" s="381" t="s">
        <v>562</v>
      </c>
      <c r="B2502" s="381" t="s">
        <v>7593</v>
      </c>
      <c r="C2502" s="381">
        <v>29</v>
      </c>
      <c r="D2502" s="381">
        <v>1</v>
      </c>
      <c r="E2502" s="381" t="s">
        <v>7592</v>
      </c>
      <c r="F2502" s="381" t="s">
        <v>7591</v>
      </c>
      <c r="G2502" s="381" t="s">
        <v>5016</v>
      </c>
      <c r="H2502" s="381">
        <v>58500</v>
      </c>
      <c r="I2502" s="381">
        <v>20500</v>
      </c>
      <c r="J2502" s="381">
        <v>23400</v>
      </c>
      <c r="K2502" s="381">
        <v>26350</v>
      </c>
      <c r="L2502" s="381">
        <v>29250</v>
      </c>
      <c r="M2502" s="381">
        <v>31600</v>
      </c>
      <c r="N2502" s="381">
        <v>33950</v>
      </c>
      <c r="O2502" s="381">
        <v>36300</v>
      </c>
      <c r="P2502" s="381">
        <v>38650</v>
      </c>
      <c r="Q2502" s="381">
        <v>12300</v>
      </c>
      <c r="R2502" s="381">
        <v>16240</v>
      </c>
      <c r="S2502" s="381">
        <v>20420</v>
      </c>
      <c r="T2502" s="381">
        <v>24600</v>
      </c>
      <c r="U2502" s="381">
        <v>28780</v>
      </c>
      <c r="V2502" s="381">
        <v>32960</v>
      </c>
      <c r="W2502" s="381">
        <v>36300</v>
      </c>
      <c r="X2502" s="381">
        <v>38650</v>
      </c>
      <c r="Y2502" s="381">
        <v>32800</v>
      </c>
      <c r="Z2502" s="381">
        <v>37450</v>
      </c>
      <c r="AA2502" s="381">
        <v>42150</v>
      </c>
      <c r="AB2502" s="381">
        <v>46800</v>
      </c>
      <c r="AC2502" s="381">
        <v>50550</v>
      </c>
      <c r="AD2502" s="381">
        <v>54300</v>
      </c>
      <c r="AE2502" s="381">
        <v>58050</v>
      </c>
      <c r="AF2502" s="381">
        <v>61800</v>
      </c>
      <c r="AG2502" s="381">
        <v>9999</v>
      </c>
      <c r="AH2502" s="381" t="s">
        <v>5016</v>
      </c>
      <c r="AI2502" s="381" t="s">
        <v>7237</v>
      </c>
      <c r="AJ2502" s="381">
        <v>0</v>
      </c>
    </row>
    <row r="2503" spans="1:36">
      <c r="A2503" s="381" t="s">
        <v>562</v>
      </c>
      <c r="B2503" s="381" t="s">
        <v>7590</v>
      </c>
      <c r="C2503" s="381">
        <v>29</v>
      </c>
      <c r="D2503" s="381">
        <v>3</v>
      </c>
      <c r="E2503" s="381" t="s">
        <v>7499</v>
      </c>
      <c r="F2503" s="381" t="s">
        <v>7498</v>
      </c>
      <c r="G2503" s="381" t="s">
        <v>7589</v>
      </c>
      <c r="H2503" s="381">
        <v>61500</v>
      </c>
      <c r="I2503" s="381">
        <v>21550</v>
      </c>
      <c r="J2503" s="381">
        <v>24600</v>
      </c>
      <c r="K2503" s="381">
        <v>27700</v>
      </c>
      <c r="L2503" s="381">
        <v>30750</v>
      </c>
      <c r="M2503" s="381">
        <v>33250</v>
      </c>
      <c r="N2503" s="381">
        <v>35700</v>
      </c>
      <c r="O2503" s="381">
        <v>38150</v>
      </c>
      <c r="P2503" s="381">
        <v>40600</v>
      </c>
      <c r="Q2503" s="381">
        <v>12950</v>
      </c>
      <c r="R2503" s="381">
        <v>16240</v>
      </c>
      <c r="S2503" s="381">
        <v>20420</v>
      </c>
      <c r="T2503" s="381">
        <v>24600</v>
      </c>
      <c r="U2503" s="381">
        <v>28780</v>
      </c>
      <c r="V2503" s="381">
        <v>32960</v>
      </c>
      <c r="W2503" s="381">
        <v>37140</v>
      </c>
      <c r="X2503" s="381">
        <v>40600</v>
      </c>
      <c r="Y2503" s="381">
        <v>34450</v>
      </c>
      <c r="Z2503" s="381">
        <v>39400</v>
      </c>
      <c r="AA2503" s="381">
        <v>44300</v>
      </c>
      <c r="AB2503" s="381">
        <v>49200</v>
      </c>
      <c r="AC2503" s="381">
        <v>53150</v>
      </c>
      <c r="AD2503" s="381">
        <v>57100</v>
      </c>
      <c r="AE2503" s="381">
        <v>61050</v>
      </c>
      <c r="AF2503" s="381">
        <v>64950</v>
      </c>
      <c r="AG2503" s="381">
        <v>7000</v>
      </c>
      <c r="AH2503" s="381" t="s">
        <v>7589</v>
      </c>
      <c r="AI2503" s="381" t="s">
        <v>7237</v>
      </c>
      <c r="AJ2503" s="381">
        <v>1</v>
      </c>
    </row>
    <row r="2504" spans="1:36">
      <c r="A2504" s="381" t="s">
        <v>562</v>
      </c>
      <c r="B2504" s="381" t="s">
        <v>7588</v>
      </c>
      <c r="C2504" s="381">
        <v>29</v>
      </c>
      <c r="D2504" s="381">
        <v>5</v>
      </c>
      <c r="E2504" s="381" t="s">
        <v>7587</v>
      </c>
      <c r="F2504" s="381" t="s">
        <v>7586</v>
      </c>
      <c r="G2504" s="381" t="s">
        <v>7585</v>
      </c>
      <c r="H2504" s="381">
        <v>57200</v>
      </c>
      <c r="I2504" s="381">
        <v>20050</v>
      </c>
      <c r="J2504" s="381">
        <v>22900</v>
      </c>
      <c r="K2504" s="381">
        <v>25750</v>
      </c>
      <c r="L2504" s="381">
        <v>28600</v>
      </c>
      <c r="M2504" s="381">
        <v>30900</v>
      </c>
      <c r="N2504" s="381">
        <v>33200</v>
      </c>
      <c r="O2504" s="381">
        <v>35500</v>
      </c>
      <c r="P2504" s="381">
        <v>37800</v>
      </c>
      <c r="Q2504" s="381">
        <v>12060</v>
      </c>
      <c r="R2504" s="381">
        <v>16240</v>
      </c>
      <c r="S2504" s="381">
        <v>20420</v>
      </c>
      <c r="T2504" s="381">
        <v>24600</v>
      </c>
      <c r="U2504" s="381">
        <v>28780</v>
      </c>
      <c r="V2504" s="381">
        <v>32960</v>
      </c>
      <c r="W2504" s="381">
        <v>35500</v>
      </c>
      <c r="X2504" s="381">
        <v>37800</v>
      </c>
      <c r="Y2504" s="381">
        <v>32050</v>
      </c>
      <c r="Z2504" s="381">
        <v>36600</v>
      </c>
      <c r="AA2504" s="381">
        <v>41200</v>
      </c>
      <c r="AB2504" s="381">
        <v>45750</v>
      </c>
      <c r="AC2504" s="381">
        <v>49450</v>
      </c>
      <c r="AD2504" s="381">
        <v>53100</v>
      </c>
      <c r="AE2504" s="381">
        <v>56750</v>
      </c>
      <c r="AF2504" s="381">
        <v>60400</v>
      </c>
      <c r="AG2504" s="381">
        <v>9999</v>
      </c>
      <c r="AH2504" s="381" t="s">
        <v>7585</v>
      </c>
      <c r="AI2504" s="381" t="s">
        <v>7237</v>
      </c>
      <c r="AJ2504" s="381">
        <v>0</v>
      </c>
    </row>
    <row r="2505" spans="1:36">
      <c r="A2505" s="381" t="s">
        <v>562</v>
      </c>
      <c r="B2505" s="381" t="s">
        <v>7584</v>
      </c>
      <c r="C2505" s="381">
        <v>29</v>
      </c>
      <c r="D2505" s="381">
        <v>7</v>
      </c>
      <c r="E2505" s="381" t="s">
        <v>7583</v>
      </c>
      <c r="F2505" s="381" t="s">
        <v>7582</v>
      </c>
      <c r="G2505" s="381" t="s">
        <v>7581</v>
      </c>
      <c r="H2505" s="381">
        <v>55900</v>
      </c>
      <c r="I2505" s="381">
        <v>19600</v>
      </c>
      <c r="J2505" s="381">
        <v>22400</v>
      </c>
      <c r="K2505" s="381">
        <v>25200</v>
      </c>
      <c r="L2505" s="381">
        <v>27950</v>
      </c>
      <c r="M2505" s="381">
        <v>30200</v>
      </c>
      <c r="N2505" s="381">
        <v>32450</v>
      </c>
      <c r="O2505" s="381">
        <v>34700</v>
      </c>
      <c r="P2505" s="381">
        <v>36900</v>
      </c>
      <c r="Q2505" s="381">
        <v>12060</v>
      </c>
      <c r="R2505" s="381">
        <v>16240</v>
      </c>
      <c r="S2505" s="381">
        <v>20420</v>
      </c>
      <c r="T2505" s="381">
        <v>24600</v>
      </c>
      <c r="U2505" s="381">
        <v>28780</v>
      </c>
      <c r="V2505" s="381">
        <v>32450</v>
      </c>
      <c r="W2505" s="381">
        <v>34700</v>
      </c>
      <c r="X2505" s="381">
        <v>36900</v>
      </c>
      <c r="Y2505" s="381">
        <v>31300</v>
      </c>
      <c r="Z2505" s="381">
        <v>35800</v>
      </c>
      <c r="AA2505" s="381">
        <v>40250</v>
      </c>
      <c r="AB2505" s="381">
        <v>44700</v>
      </c>
      <c r="AC2505" s="381">
        <v>48300</v>
      </c>
      <c r="AD2505" s="381">
        <v>51900</v>
      </c>
      <c r="AE2505" s="381">
        <v>55450</v>
      </c>
      <c r="AF2505" s="381">
        <v>59050</v>
      </c>
      <c r="AG2505" s="381">
        <v>9999</v>
      </c>
      <c r="AH2505" s="381" t="s">
        <v>7581</v>
      </c>
      <c r="AI2505" s="381" t="s">
        <v>7237</v>
      </c>
      <c r="AJ2505" s="381">
        <v>0</v>
      </c>
    </row>
    <row r="2506" spans="1:36">
      <c r="A2506" s="381" t="s">
        <v>562</v>
      </c>
      <c r="B2506" s="381" t="s">
        <v>7580</v>
      </c>
      <c r="C2506" s="381">
        <v>29</v>
      </c>
      <c r="D2506" s="381">
        <v>9</v>
      </c>
      <c r="E2506" s="381" t="s">
        <v>7579</v>
      </c>
      <c r="F2506" s="381" t="s">
        <v>7578</v>
      </c>
      <c r="G2506" s="381" t="s">
        <v>7577</v>
      </c>
      <c r="H2506" s="381">
        <v>50300</v>
      </c>
      <c r="I2506" s="381">
        <v>17800</v>
      </c>
      <c r="J2506" s="381">
        <v>20350</v>
      </c>
      <c r="K2506" s="381">
        <v>22900</v>
      </c>
      <c r="L2506" s="381">
        <v>25400</v>
      </c>
      <c r="M2506" s="381">
        <v>27450</v>
      </c>
      <c r="N2506" s="381">
        <v>29500</v>
      </c>
      <c r="O2506" s="381">
        <v>31500</v>
      </c>
      <c r="P2506" s="381">
        <v>33550</v>
      </c>
      <c r="Q2506" s="381">
        <v>12060</v>
      </c>
      <c r="R2506" s="381">
        <v>16240</v>
      </c>
      <c r="S2506" s="381">
        <v>20420</v>
      </c>
      <c r="T2506" s="381">
        <v>24600</v>
      </c>
      <c r="U2506" s="381">
        <v>27450</v>
      </c>
      <c r="V2506" s="381">
        <v>29500</v>
      </c>
      <c r="W2506" s="381">
        <v>31500</v>
      </c>
      <c r="X2506" s="381">
        <v>33550</v>
      </c>
      <c r="Y2506" s="381">
        <v>28500</v>
      </c>
      <c r="Z2506" s="381">
        <v>32550</v>
      </c>
      <c r="AA2506" s="381">
        <v>36600</v>
      </c>
      <c r="AB2506" s="381">
        <v>40650</v>
      </c>
      <c r="AC2506" s="381">
        <v>43950</v>
      </c>
      <c r="AD2506" s="381">
        <v>47200</v>
      </c>
      <c r="AE2506" s="381">
        <v>50450</v>
      </c>
      <c r="AF2506" s="381">
        <v>53700</v>
      </c>
      <c r="AG2506" s="381">
        <v>9999</v>
      </c>
      <c r="AH2506" s="381" t="s">
        <v>7577</v>
      </c>
      <c r="AI2506" s="381" t="s">
        <v>7237</v>
      </c>
      <c r="AJ2506" s="381">
        <v>0</v>
      </c>
    </row>
    <row r="2507" spans="1:36">
      <c r="A2507" s="381" t="s">
        <v>562</v>
      </c>
      <c r="B2507" s="381" t="s">
        <v>7576</v>
      </c>
      <c r="C2507" s="381">
        <v>29</v>
      </c>
      <c r="D2507" s="381">
        <v>11</v>
      </c>
      <c r="E2507" s="381" t="s">
        <v>7575</v>
      </c>
      <c r="F2507" s="381" t="s">
        <v>7574</v>
      </c>
      <c r="G2507" s="381" t="s">
        <v>7573</v>
      </c>
      <c r="H2507" s="381">
        <v>49400</v>
      </c>
      <c r="I2507" s="381">
        <v>17800</v>
      </c>
      <c r="J2507" s="381">
        <v>20350</v>
      </c>
      <c r="K2507" s="381">
        <v>22900</v>
      </c>
      <c r="L2507" s="381">
        <v>25400</v>
      </c>
      <c r="M2507" s="381">
        <v>27450</v>
      </c>
      <c r="N2507" s="381">
        <v>29500</v>
      </c>
      <c r="O2507" s="381">
        <v>31500</v>
      </c>
      <c r="P2507" s="381">
        <v>33550</v>
      </c>
      <c r="Q2507" s="381">
        <v>12060</v>
      </c>
      <c r="R2507" s="381">
        <v>16240</v>
      </c>
      <c r="S2507" s="381">
        <v>20420</v>
      </c>
      <c r="T2507" s="381">
        <v>24600</v>
      </c>
      <c r="U2507" s="381">
        <v>27450</v>
      </c>
      <c r="V2507" s="381">
        <v>29500</v>
      </c>
      <c r="W2507" s="381">
        <v>31500</v>
      </c>
      <c r="X2507" s="381">
        <v>33550</v>
      </c>
      <c r="Y2507" s="381">
        <v>28500</v>
      </c>
      <c r="Z2507" s="381">
        <v>32550</v>
      </c>
      <c r="AA2507" s="381">
        <v>36600</v>
      </c>
      <c r="AB2507" s="381">
        <v>40650</v>
      </c>
      <c r="AC2507" s="381">
        <v>43950</v>
      </c>
      <c r="AD2507" s="381">
        <v>47200</v>
      </c>
      <c r="AE2507" s="381">
        <v>50450</v>
      </c>
      <c r="AF2507" s="381">
        <v>53700</v>
      </c>
      <c r="AG2507" s="381">
        <v>9999</v>
      </c>
      <c r="AH2507" s="381" t="s">
        <v>7573</v>
      </c>
      <c r="AI2507" s="381" t="s">
        <v>7237</v>
      </c>
      <c r="AJ2507" s="381">
        <v>0</v>
      </c>
    </row>
    <row r="2508" spans="1:36">
      <c r="A2508" s="381" t="s">
        <v>562</v>
      </c>
      <c r="B2508" s="381" t="s">
        <v>7572</v>
      </c>
      <c r="C2508" s="381">
        <v>29</v>
      </c>
      <c r="D2508" s="381">
        <v>13</v>
      </c>
      <c r="E2508" s="381" t="s">
        <v>7571</v>
      </c>
      <c r="F2508" s="381" t="s">
        <v>7570</v>
      </c>
      <c r="G2508" s="381" t="s">
        <v>7569</v>
      </c>
      <c r="H2508" s="381">
        <v>52800</v>
      </c>
      <c r="I2508" s="381">
        <v>18500</v>
      </c>
      <c r="J2508" s="381">
        <v>21150</v>
      </c>
      <c r="K2508" s="381">
        <v>23800</v>
      </c>
      <c r="L2508" s="381">
        <v>26400</v>
      </c>
      <c r="M2508" s="381">
        <v>28550</v>
      </c>
      <c r="N2508" s="381">
        <v>30650</v>
      </c>
      <c r="O2508" s="381">
        <v>32750</v>
      </c>
      <c r="P2508" s="381">
        <v>34850</v>
      </c>
      <c r="Q2508" s="381">
        <v>12060</v>
      </c>
      <c r="R2508" s="381">
        <v>16240</v>
      </c>
      <c r="S2508" s="381">
        <v>20420</v>
      </c>
      <c r="T2508" s="381">
        <v>24600</v>
      </c>
      <c r="U2508" s="381">
        <v>28550</v>
      </c>
      <c r="V2508" s="381">
        <v>30650</v>
      </c>
      <c r="W2508" s="381">
        <v>32750</v>
      </c>
      <c r="X2508" s="381">
        <v>34850</v>
      </c>
      <c r="Y2508" s="381">
        <v>29600</v>
      </c>
      <c r="Z2508" s="381">
        <v>33800</v>
      </c>
      <c r="AA2508" s="381">
        <v>38050</v>
      </c>
      <c r="AB2508" s="381">
        <v>42250</v>
      </c>
      <c r="AC2508" s="381">
        <v>45650</v>
      </c>
      <c r="AD2508" s="381">
        <v>49050</v>
      </c>
      <c r="AE2508" s="381">
        <v>52400</v>
      </c>
      <c r="AF2508" s="381">
        <v>55800</v>
      </c>
      <c r="AG2508" s="381">
        <v>9999</v>
      </c>
      <c r="AH2508" s="381" t="s">
        <v>7569</v>
      </c>
      <c r="AI2508" s="381" t="s">
        <v>7237</v>
      </c>
      <c r="AJ2508" s="381">
        <v>1</v>
      </c>
    </row>
    <row r="2509" spans="1:36">
      <c r="A2509" s="381" t="s">
        <v>562</v>
      </c>
      <c r="B2509" s="381" t="s">
        <v>7568</v>
      </c>
      <c r="C2509" s="381">
        <v>29</v>
      </c>
      <c r="D2509" s="381">
        <v>15</v>
      </c>
      <c r="E2509" s="381" t="s">
        <v>7567</v>
      </c>
      <c r="F2509" s="381" t="s">
        <v>7566</v>
      </c>
      <c r="G2509" s="381" t="s">
        <v>1695</v>
      </c>
      <c r="H2509" s="381">
        <v>43300</v>
      </c>
      <c r="I2509" s="381">
        <v>17800</v>
      </c>
      <c r="J2509" s="381">
        <v>20350</v>
      </c>
      <c r="K2509" s="381">
        <v>22900</v>
      </c>
      <c r="L2509" s="381">
        <v>25400</v>
      </c>
      <c r="M2509" s="381">
        <v>27450</v>
      </c>
      <c r="N2509" s="381">
        <v>29500</v>
      </c>
      <c r="O2509" s="381">
        <v>31500</v>
      </c>
      <c r="P2509" s="381">
        <v>33550</v>
      </c>
      <c r="Q2509" s="381">
        <v>12060</v>
      </c>
      <c r="R2509" s="381">
        <v>16240</v>
      </c>
      <c r="S2509" s="381">
        <v>20420</v>
      </c>
      <c r="T2509" s="381">
        <v>24600</v>
      </c>
      <c r="U2509" s="381">
        <v>27450</v>
      </c>
      <c r="V2509" s="381">
        <v>29500</v>
      </c>
      <c r="W2509" s="381">
        <v>31500</v>
      </c>
      <c r="X2509" s="381">
        <v>33550</v>
      </c>
      <c r="Y2509" s="381">
        <v>28500</v>
      </c>
      <c r="Z2509" s="381">
        <v>32550</v>
      </c>
      <c r="AA2509" s="381">
        <v>36600</v>
      </c>
      <c r="AB2509" s="381">
        <v>40650</v>
      </c>
      <c r="AC2509" s="381">
        <v>43950</v>
      </c>
      <c r="AD2509" s="381">
        <v>47200</v>
      </c>
      <c r="AE2509" s="381">
        <v>50450</v>
      </c>
      <c r="AF2509" s="381">
        <v>53700</v>
      </c>
      <c r="AG2509" s="381">
        <v>9999</v>
      </c>
      <c r="AH2509" s="381" t="s">
        <v>1695</v>
      </c>
      <c r="AI2509" s="381" t="s">
        <v>7237</v>
      </c>
      <c r="AJ2509" s="381">
        <v>0</v>
      </c>
    </row>
    <row r="2510" spans="1:36">
      <c r="A2510" s="381" t="s">
        <v>562</v>
      </c>
      <c r="B2510" s="381" t="s">
        <v>7565</v>
      </c>
      <c r="C2510" s="381">
        <v>29</v>
      </c>
      <c r="D2510" s="381">
        <v>17</v>
      </c>
      <c r="E2510" s="381" t="s">
        <v>7547</v>
      </c>
      <c r="F2510" s="381" t="s">
        <v>7546</v>
      </c>
      <c r="G2510" s="381" t="s">
        <v>7564</v>
      </c>
      <c r="H2510" s="381">
        <v>59000</v>
      </c>
      <c r="I2510" s="381">
        <v>20650</v>
      </c>
      <c r="J2510" s="381">
        <v>23600</v>
      </c>
      <c r="K2510" s="381">
        <v>26550</v>
      </c>
      <c r="L2510" s="381">
        <v>29450</v>
      </c>
      <c r="M2510" s="381">
        <v>31850</v>
      </c>
      <c r="N2510" s="381">
        <v>34200</v>
      </c>
      <c r="O2510" s="381">
        <v>36550</v>
      </c>
      <c r="P2510" s="381">
        <v>38900</v>
      </c>
      <c r="Q2510" s="381">
        <v>12400</v>
      </c>
      <c r="R2510" s="381">
        <v>16240</v>
      </c>
      <c r="S2510" s="381">
        <v>20420</v>
      </c>
      <c r="T2510" s="381">
        <v>24600</v>
      </c>
      <c r="U2510" s="381">
        <v>28780</v>
      </c>
      <c r="V2510" s="381">
        <v>32960</v>
      </c>
      <c r="W2510" s="381">
        <v>36550</v>
      </c>
      <c r="X2510" s="381">
        <v>38900</v>
      </c>
      <c r="Y2510" s="381">
        <v>33000</v>
      </c>
      <c r="Z2510" s="381">
        <v>37700</v>
      </c>
      <c r="AA2510" s="381">
        <v>42400</v>
      </c>
      <c r="AB2510" s="381">
        <v>47100</v>
      </c>
      <c r="AC2510" s="381">
        <v>50900</v>
      </c>
      <c r="AD2510" s="381">
        <v>54650</v>
      </c>
      <c r="AE2510" s="381">
        <v>58450</v>
      </c>
      <c r="AF2510" s="381">
        <v>62200</v>
      </c>
      <c r="AG2510" s="381">
        <v>9999</v>
      </c>
      <c r="AH2510" s="381" t="s">
        <v>7564</v>
      </c>
      <c r="AI2510" s="381" t="s">
        <v>7237</v>
      </c>
      <c r="AJ2510" s="381">
        <v>1</v>
      </c>
    </row>
    <row r="2511" spans="1:36">
      <c r="A2511" s="381" t="s">
        <v>562</v>
      </c>
      <c r="B2511" s="381" t="s">
        <v>7563</v>
      </c>
      <c r="C2511" s="381">
        <v>29</v>
      </c>
      <c r="D2511" s="381">
        <v>19</v>
      </c>
      <c r="E2511" s="381" t="s">
        <v>7562</v>
      </c>
      <c r="F2511" s="381" t="s">
        <v>7561</v>
      </c>
      <c r="G2511" s="381" t="s">
        <v>1554</v>
      </c>
      <c r="H2511" s="381">
        <v>75200</v>
      </c>
      <c r="I2511" s="381">
        <v>26050</v>
      </c>
      <c r="J2511" s="381">
        <v>29800</v>
      </c>
      <c r="K2511" s="381">
        <v>33500</v>
      </c>
      <c r="L2511" s="381">
        <v>37200</v>
      </c>
      <c r="M2511" s="381">
        <v>40200</v>
      </c>
      <c r="N2511" s="381">
        <v>43200</v>
      </c>
      <c r="O2511" s="381">
        <v>46150</v>
      </c>
      <c r="P2511" s="381">
        <v>49150</v>
      </c>
      <c r="Q2511" s="381">
        <v>15650</v>
      </c>
      <c r="R2511" s="381">
        <v>17850</v>
      </c>
      <c r="S2511" s="381">
        <v>20420</v>
      </c>
      <c r="T2511" s="381">
        <v>24600</v>
      </c>
      <c r="U2511" s="381">
        <v>28780</v>
      </c>
      <c r="V2511" s="381">
        <v>32960</v>
      </c>
      <c r="W2511" s="381">
        <v>37140</v>
      </c>
      <c r="X2511" s="381">
        <v>41320</v>
      </c>
      <c r="Y2511" s="381">
        <v>41650</v>
      </c>
      <c r="Z2511" s="381">
        <v>47600</v>
      </c>
      <c r="AA2511" s="381">
        <v>53550</v>
      </c>
      <c r="AB2511" s="381">
        <v>59500</v>
      </c>
      <c r="AC2511" s="381">
        <v>64300</v>
      </c>
      <c r="AD2511" s="381">
        <v>69050</v>
      </c>
      <c r="AE2511" s="381">
        <v>73800</v>
      </c>
      <c r="AF2511" s="381">
        <v>78550</v>
      </c>
      <c r="AG2511" s="381">
        <v>1740</v>
      </c>
      <c r="AH2511" s="381" t="s">
        <v>1554</v>
      </c>
      <c r="AI2511" s="381" t="s">
        <v>7237</v>
      </c>
      <c r="AJ2511" s="381">
        <v>1</v>
      </c>
    </row>
    <row r="2512" spans="1:36">
      <c r="A2512" s="381" t="s">
        <v>562</v>
      </c>
      <c r="B2512" s="381" t="s">
        <v>7560</v>
      </c>
      <c r="C2512" s="381">
        <v>29</v>
      </c>
      <c r="D2512" s="381">
        <v>21</v>
      </c>
      <c r="E2512" s="381" t="s">
        <v>7499</v>
      </c>
      <c r="F2512" s="381" t="s">
        <v>7498</v>
      </c>
      <c r="G2512" s="381" t="s">
        <v>2056</v>
      </c>
      <c r="H2512" s="381">
        <v>61500</v>
      </c>
      <c r="I2512" s="381">
        <v>21550</v>
      </c>
      <c r="J2512" s="381">
        <v>24600</v>
      </c>
      <c r="K2512" s="381">
        <v>27700</v>
      </c>
      <c r="L2512" s="381">
        <v>30750</v>
      </c>
      <c r="M2512" s="381">
        <v>33250</v>
      </c>
      <c r="N2512" s="381">
        <v>35700</v>
      </c>
      <c r="O2512" s="381">
        <v>38150</v>
      </c>
      <c r="P2512" s="381">
        <v>40600</v>
      </c>
      <c r="Q2512" s="381">
        <v>12950</v>
      </c>
      <c r="R2512" s="381">
        <v>16240</v>
      </c>
      <c r="S2512" s="381">
        <v>20420</v>
      </c>
      <c r="T2512" s="381">
        <v>24600</v>
      </c>
      <c r="U2512" s="381">
        <v>28780</v>
      </c>
      <c r="V2512" s="381">
        <v>32960</v>
      </c>
      <c r="W2512" s="381">
        <v>37140</v>
      </c>
      <c r="X2512" s="381">
        <v>40600</v>
      </c>
      <c r="Y2512" s="381">
        <v>34450</v>
      </c>
      <c r="Z2512" s="381">
        <v>39400</v>
      </c>
      <c r="AA2512" s="381">
        <v>44300</v>
      </c>
      <c r="AB2512" s="381">
        <v>49200</v>
      </c>
      <c r="AC2512" s="381">
        <v>53150</v>
      </c>
      <c r="AD2512" s="381">
        <v>57100</v>
      </c>
      <c r="AE2512" s="381">
        <v>61050</v>
      </c>
      <c r="AF2512" s="381">
        <v>64950</v>
      </c>
      <c r="AG2512" s="381">
        <v>7000</v>
      </c>
      <c r="AH2512" s="381" t="s">
        <v>2056</v>
      </c>
      <c r="AI2512" s="381" t="s">
        <v>7237</v>
      </c>
      <c r="AJ2512" s="381">
        <v>1</v>
      </c>
    </row>
    <row r="2513" spans="1:36">
      <c r="A2513" s="381" t="s">
        <v>562</v>
      </c>
      <c r="B2513" s="381" t="s">
        <v>7559</v>
      </c>
      <c r="C2513" s="381">
        <v>29</v>
      </c>
      <c r="D2513" s="381">
        <v>23</v>
      </c>
      <c r="E2513" s="381" t="s">
        <v>7558</v>
      </c>
      <c r="F2513" s="381" t="s">
        <v>7557</v>
      </c>
      <c r="G2513" s="381" t="s">
        <v>4601</v>
      </c>
      <c r="H2513" s="381">
        <v>46400</v>
      </c>
      <c r="I2513" s="381">
        <v>17800</v>
      </c>
      <c r="J2513" s="381">
        <v>20350</v>
      </c>
      <c r="K2513" s="381">
        <v>22900</v>
      </c>
      <c r="L2513" s="381">
        <v>25400</v>
      </c>
      <c r="M2513" s="381">
        <v>27450</v>
      </c>
      <c r="N2513" s="381">
        <v>29500</v>
      </c>
      <c r="O2513" s="381">
        <v>31500</v>
      </c>
      <c r="P2513" s="381">
        <v>33550</v>
      </c>
      <c r="Q2513" s="381">
        <v>12060</v>
      </c>
      <c r="R2513" s="381">
        <v>16240</v>
      </c>
      <c r="S2513" s="381">
        <v>20420</v>
      </c>
      <c r="T2513" s="381">
        <v>24600</v>
      </c>
      <c r="U2513" s="381">
        <v>27450</v>
      </c>
      <c r="V2513" s="381">
        <v>29500</v>
      </c>
      <c r="W2513" s="381">
        <v>31500</v>
      </c>
      <c r="X2513" s="381">
        <v>33550</v>
      </c>
      <c r="Y2513" s="381">
        <v>28500</v>
      </c>
      <c r="Z2513" s="381">
        <v>32550</v>
      </c>
      <c r="AA2513" s="381">
        <v>36600</v>
      </c>
      <c r="AB2513" s="381">
        <v>40650</v>
      </c>
      <c r="AC2513" s="381">
        <v>43950</v>
      </c>
      <c r="AD2513" s="381">
        <v>47200</v>
      </c>
      <c r="AE2513" s="381">
        <v>50450</v>
      </c>
      <c r="AF2513" s="381">
        <v>53700</v>
      </c>
      <c r="AG2513" s="381">
        <v>9999</v>
      </c>
      <c r="AH2513" s="381" t="s">
        <v>4601</v>
      </c>
      <c r="AI2513" s="381" t="s">
        <v>7237</v>
      </c>
      <c r="AJ2513" s="381">
        <v>0</v>
      </c>
    </row>
    <row r="2514" spans="1:36">
      <c r="A2514" s="381" t="s">
        <v>562</v>
      </c>
      <c r="B2514" s="381" t="s">
        <v>7556</v>
      </c>
      <c r="C2514" s="381">
        <v>29</v>
      </c>
      <c r="D2514" s="381">
        <v>25</v>
      </c>
      <c r="E2514" s="381" t="s">
        <v>7325</v>
      </c>
      <c r="F2514" s="381" t="s">
        <v>7324</v>
      </c>
      <c r="G2514" s="381" t="s">
        <v>3563</v>
      </c>
      <c r="H2514" s="381">
        <v>74800</v>
      </c>
      <c r="I2514" s="381">
        <v>26200</v>
      </c>
      <c r="J2514" s="381">
        <v>29950</v>
      </c>
      <c r="K2514" s="381">
        <v>33700</v>
      </c>
      <c r="L2514" s="381">
        <v>37400</v>
      </c>
      <c r="M2514" s="381">
        <v>40400</v>
      </c>
      <c r="N2514" s="381">
        <v>43400</v>
      </c>
      <c r="O2514" s="381">
        <v>46400</v>
      </c>
      <c r="P2514" s="381">
        <v>49400</v>
      </c>
      <c r="Q2514" s="381">
        <v>15750</v>
      </c>
      <c r="R2514" s="381">
        <v>18000</v>
      </c>
      <c r="S2514" s="381">
        <v>20420</v>
      </c>
      <c r="T2514" s="381">
        <v>24600</v>
      </c>
      <c r="U2514" s="381">
        <v>28780</v>
      </c>
      <c r="V2514" s="381">
        <v>32960</v>
      </c>
      <c r="W2514" s="381">
        <v>37140</v>
      </c>
      <c r="X2514" s="381">
        <v>41320</v>
      </c>
      <c r="Y2514" s="381">
        <v>41900</v>
      </c>
      <c r="Z2514" s="381">
        <v>47900</v>
      </c>
      <c r="AA2514" s="381">
        <v>53900</v>
      </c>
      <c r="AB2514" s="381">
        <v>59850</v>
      </c>
      <c r="AC2514" s="381">
        <v>64650</v>
      </c>
      <c r="AD2514" s="381">
        <v>69450</v>
      </c>
      <c r="AE2514" s="381">
        <v>74250</v>
      </c>
      <c r="AF2514" s="381">
        <v>79050</v>
      </c>
      <c r="AG2514" s="381">
        <v>9999</v>
      </c>
      <c r="AH2514" s="381" t="s">
        <v>3563</v>
      </c>
      <c r="AI2514" s="381" t="s">
        <v>7237</v>
      </c>
      <c r="AJ2514" s="381">
        <v>1</v>
      </c>
    </row>
    <row r="2515" spans="1:36">
      <c r="A2515" s="381" t="s">
        <v>562</v>
      </c>
      <c r="B2515" s="381" t="s">
        <v>7555</v>
      </c>
      <c r="C2515" s="381">
        <v>29</v>
      </c>
      <c r="D2515" s="381">
        <v>27</v>
      </c>
      <c r="E2515" s="381" t="s">
        <v>7554</v>
      </c>
      <c r="F2515" s="381" t="s">
        <v>7553</v>
      </c>
      <c r="G2515" s="381" t="s">
        <v>7552</v>
      </c>
      <c r="H2515" s="381">
        <v>60900</v>
      </c>
      <c r="I2515" s="381">
        <v>21350</v>
      </c>
      <c r="J2515" s="381">
        <v>24400</v>
      </c>
      <c r="K2515" s="381">
        <v>27450</v>
      </c>
      <c r="L2515" s="381">
        <v>30450</v>
      </c>
      <c r="M2515" s="381">
        <v>32900</v>
      </c>
      <c r="N2515" s="381">
        <v>35350</v>
      </c>
      <c r="O2515" s="381">
        <v>37800</v>
      </c>
      <c r="P2515" s="381">
        <v>40200</v>
      </c>
      <c r="Q2515" s="381">
        <v>12800</v>
      </c>
      <c r="R2515" s="381">
        <v>16240</v>
      </c>
      <c r="S2515" s="381">
        <v>20420</v>
      </c>
      <c r="T2515" s="381">
        <v>24600</v>
      </c>
      <c r="U2515" s="381">
        <v>28780</v>
      </c>
      <c r="V2515" s="381">
        <v>32960</v>
      </c>
      <c r="W2515" s="381">
        <v>37140</v>
      </c>
      <c r="X2515" s="381">
        <v>40200</v>
      </c>
      <c r="Y2515" s="381">
        <v>34100</v>
      </c>
      <c r="Z2515" s="381">
        <v>39000</v>
      </c>
      <c r="AA2515" s="381">
        <v>43850</v>
      </c>
      <c r="AB2515" s="381">
        <v>48700</v>
      </c>
      <c r="AC2515" s="381">
        <v>52600</v>
      </c>
      <c r="AD2515" s="381">
        <v>56500</v>
      </c>
      <c r="AE2515" s="381">
        <v>60400</v>
      </c>
      <c r="AF2515" s="381">
        <v>64300</v>
      </c>
      <c r="AG2515" s="381">
        <v>9999</v>
      </c>
      <c r="AH2515" s="381" t="s">
        <v>7552</v>
      </c>
      <c r="AI2515" s="381" t="s">
        <v>7237</v>
      </c>
      <c r="AJ2515" s="381">
        <v>1</v>
      </c>
    </row>
    <row r="2516" spans="1:36">
      <c r="A2516" s="381" t="s">
        <v>562</v>
      </c>
      <c r="B2516" s="381" t="s">
        <v>7551</v>
      </c>
      <c r="C2516" s="381">
        <v>29</v>
      </c>
      <c r="D2516" s="381">
        <v>29</v>
      </c>
      <c r="E2516" s="381" t="s">
        <v>7550</v>
      </c>
      <c r="F2516" s="381" t="s">
        <v>7549</v>
      </c>
      <c r="G2516" s="381" t="s">
        <v>5750</v>
      </c>
      <c r="H2516" s="381">
        <v>52400</v>
      </c>
      <c r="I2516" s="381">
        <v>18350</v>
      </c>
      <c r="J2516" s="381">
        <v>21000</v>
      </c>
      <c r="K2516" s="381">
        <v>23600</v>
      </c>
      <c r="L2516" s="381">
        <v>26200</v>
      </c>
      <c r="M2516" s="381">
        <v>28300</v>
      </c>
      <c r="N2516" s="381">
        <v>30400</v>
      </c>
      <c r="O2516" s="381">
        <v>32500</v>
      </c>
      <c r="P2516" s="381">
        <v>34600</v>
      </c>
      <c r="Q2516" s="381">
        <v>12060</v>
      </c>
      <c r="R2516" s="381">
        <v>16240</v>
      </c>
      <c r="S2516" s="381">
        <v>20420</v>
      </c>
      <c r="T2516" s="381">
        <v>24600</v>
      </c>
      <c r="U2516" s="381">
        <v>28300</v>
      </c>
      <c r="V2516" s="381">
        <v>30400</v>
      </c>
      <c r="W2516" s="381">
        <v>32500</v>
      </c>
      <c r="X2516" s="381">
        <v>34600</v>
      </c>
      <c r="Y2516" s="381">
        <v>29350</v>
      </c>
      <c r="Z2516" s="381">
        <v>33550</v>
      </c>
      <c r="AA2516" s="381">
        <v>37750</v>
      </c>
      <c r="AB2516" s="381">
        <v>41900</v>
      </c>
      <c r="AC2516" s="381">
        <v>45300</v>
      </c>
      <c r="AD2516" s="381">
        <v>48650</v>
      </c>
      <c r="AE2516" s="381">
        <v>52000</v>
      </c>
      <c r="AF2516" s="381">
        <v>55350</v>
      </c>
      <c r="AG2516" s="381">
        <v>9999</v>
      </c>
      <c r="AH2516" s="381" t="s">
        <v>5750</v>
      </c>
      <c r="AI2516" s="381" t="s">
        <v>7237</v>
      </c>
      <c r="AJ2516" s="381">
        <v>0</v>
      </c>
    </row>
    <row r="2517" spans="1:36">
      <c r="A2517" s="381" t="s">
        <v>562</v>
      </c>
      <c r="B2517" s="381" t="s">
        <v>7548</v>
      </c>
      <c r="C2517" s="381">
        <v>29</v>
      </c>
      <c r="D2517" s="381">
        <v>31</v>
      </c>
      <c r="E2517" s="381" t="s">
        <v>7547</v>
      </c>
      <c r="F2517" s="381" t="s">
        <v>7546</v>
      </c>
      <c r="G2517" s="381" t="s">
        <v>7545</v>
      </c>
      <c r="H2517" s="381">
        <v>59000</v>
      </c>
      <c r="I2517" s="381">
        <v>20650</v>
      </c>
      <c r="J2517" s="381">
        <v>23600</v>
      </c>
      <c r="K2517" s="381">
        <v>26550</v>
      </c>
      <c r="L2517" s="381">
        <v>29450</v>
      </c>
      <c r="M2517" s="381">
        <v>31850</v>
      </c>
      <c r="N2517" s="381">
        <v>34200</v>
      </c>
      <c r="O2517" s="381">
        <v>36550</v>
      </c>
      <c r="P2517" s="381">
        <v>38900</v>
      </c>
      <c r="Q2517" s="381">
        <v>12400</v>
      </c>
      <c r="R2517" s="381">
        <v>16240</v>
      </c>
      <c r="S2517" s="381">
        <v>20420</v>
      </c>
      <c r="T2517" s="381">
        <v>24600</v>
      </c>
      <c r="U2517" s="381">
        <v>28780</v>
      </c>
      <c r="V2517" s="381">
        <v>32960</v>
      </c>
      <c r="W2517" s="381">
        <v>36550</v>
      </c>
      <c r="X2517" s="381">
        <v>38900</v>
      </c>
      <c r="Y2517" s="381">
        <v>33000</v>
      </c>
      <c r="Z2517" s="381">
        <v>37700</v>
      </c>
      <c r="AA2517" s="381">
        <v>42400</v>
      </c>
      <c r="AB2517" s="381">
        <v>47100</v>
      </c>
      <c r="AC2517" s="381">
        <v>50900</v>
      </c>
      <c r="AD2517" s="381">
        <v>54650</v>
      </c>
      <c r="AE2517" s="381">
        <v>58450</v>
      </c>
      <c r="AF2517" s="381">
        <v>62200</v>
      </c>
      <c r="AG2517" s="381">
        <v>9999</v>
      </c>
      <c r="AH2517" s="381" t="s">
        <v>7545</v>
      </c>
      <c r="AI2517" s="381" t="s">
        <v>7237</v>
      </c>
      <c r="AJ2517" s="381">
        <v>1</v>
      </c>
    </row>
    <row r="2518" spans="1:36">
      <c r="A2518" s="381" t="s">
        <v>562</v>
      </c>
      <c r="B2518" s="381" t="s">
        <v>7544</v>
      </c>
      <c r="C2518" s="381">
        <v>29</v>
      </c>
      <c r="D2518" s="381">
        <v>33</v>
      </c>
      <c r="E2518" s="381" t="s">
        <v>7543</v>
      </c>
      <c r="F2518" s="381" t="s">
        <v>7542</v>
      </c>
      <c r="G2518" s="381" t="s">
        <v>2047</v>
      </c>
      <c r="H2518" s="381">
        <v>60300</v>
      </c>
      <c r="I2518" s="381">
        <v>21150</v>
      </c>
      <c r="J2518" s="381">
        <v>24150</v>
      </c>
      <c r="K2518" s="381">
        <v>27150</v>
      </c>
      <c r="L2518" s="381">
        <v>30150</v>
      </c>
      <c r="M2518" s="381">
        <v>32600</v>
      </c>
      <c r="N2518" s="381">
        <v>35000</v>
      </c>
      <c r="O2518" s="381">
        <v>37400</v>
      </c>
      <c r="P2518" s="381">
        <v>39800</v>
      </c>
      <c r="Q2518" s="381">
        <v>12700</v>
      </c>
      <c r="R2518" s="381">
        <v>16240</v>
      </c>
      <c r="S2518" s="381">
        <v>20420</v>
      </c>
      <c r="T2518" s="381">
        <v>24600</v>
      </c>
      <c r="U2518" s="381">
        <v>28780</v>
      </c>
      <c r="V2518" s="381">
        <v>32960</v>
      </c>
      <c r="W2518" s="381">
        <v>37140</v>
      </c>
      <c r="X2518" s="381">
        <v>39800</v>
      </c>
      <c r="Y2518" s="381">
        <v>33800</v>
      </c>
      <c r="Z2518" s="381">
        <v>38600</v>
      </c>
      <c r="AA2518" s="381">
        <v>43450</v>
      </c>
      <c r="AB2518" s="381">
        <v>48250</v>
      </c>
      <c r="AC2518" s="381">
        <v>52150</v>
      </c>
      <c r="AD2518" s="381">
        <v>56000</v>
      </c>
      <c r="AE2518" s="381">
        <v>59850</v>
      </c>
      <c r="AF2518" s="381">
        <v>63700</v>
      </c>
      <c r="AG2518" s="381">
        <v>9999</v>
      </c>
      <c r="AH2518" s="381" t="s">
        <v>2047</v>
      </c>
      <c r="AI2518" s="381" t="s">
        <v>7237</v>
      </c>
      <c r="AJ2518" s="381">
        <v>0</v>
      </c>
    </row>
    <row r="2519" spans="1:36">
      <c r="A2519" s="381" t="s">
        <v>562</v>
      </c>
      <c r="B2519" s="381" t="s">
        <v>7541</v>
      </c>
      <c r="C2519" s="381">
        <v>29</v>
      </c>
      <c r="D2519" s="381">
        <v>35</v>
      </c>
      <c r="E2519" s="381" t="s">
        <v>7540</v>
      </c>
      <c r="F2519" s="381" t="s">
        <v>7539</v>
      </c>
      <c r="G2519" s="381" t="s">
        <v>3919</v>
      </c>
      <c r="H2519" s="381">
        <v>47300</v>
      </c>
      <c r="I2519" s="381">
        <v>17800</v>
      </c>
      <c r="J2519" s="381">
        <v>20350</v>
      </c>
      <c r="K2519" s="381">
        <v>22900</v>
      </c>
      <c r="L2519" s="381">
        <v>25400</v>
      </c>
      <c r="M2519" s="381">
        <v>27450</v>
      </c>
      <c r="N2519" s="381">
        <v>29500</v>
      </c>
      <c r="O2519" s="381">
        <v>31500</v>
      </c>
      <c r="P2519" s="381">
        <v>33550</v>
      </c>
      <c r="Q2519" s="381">
        <v>12060</v>
      </c>
      <c r="R2519" s="381">
        <v>16240</v>
      </c>
      <c r="S2519" s="381">
        <v>20420</v>
      </c>
      <c r="T2519" s="381">
        <v>24600</v>
      </c>
      <c r="U2519" s="381">
        <v>27450</v>
      </c>
      <c r="V2519" s="381">
        <v>29500</v>
      </c>
      <c r="W2519" s="381">
        <v>31500</v>
      </c>
      <c r="X2519" s="381">
        <v>33550</v>
      </c>
      <c r="Y2519" s="381">
        <v>28500</v>
      </c>
      <c r="Z2519" s="381">
        <v>32550</v>
      </c>
      <c r="AA2519" s="381">
        <v>36600</v>
      </c>
      <c r="AB2519" s="381">
        <v>40650</v>
      </c>
      <c r="AC2519" s="381">
        <v>43950</v>
      </c>
      <c r="AD2519" s="381">
        <v>47200</v>
      </c>
      <c r="AE2519" s="381">
        <v>50450</v>
      </c>
      <c r="AF2519" s="381">
        <v>53700</v>
      </c>
      <c r="AG2519" s="381">
        <v>9999</v>
      </c>
      <c r="AH2519" s="381" t="s">
        <v>3919</v>
      </c>
      <c r="AI2519" s="381" t="s">
        <v>7237</v>
      </c>
      <c r="AJ2519" s="381">
        <v>0</v>
      </c>
    </row>
    <row r="2520" spans="1:36">
      <c r="A2520" s="381" t="s">
        <v>562</v>
      </c>
      <c r="B2520" s="381" t="s">
        <v>7538</v>
      </c>
      <c r="C2520" s="381">
        <v>29</v>
      </c>
      <c r="D2520" s="381">
        <v>37</v>
      </c>
      <c r="E2520" s="381" t="s">
        <v>7325</v>
      </c>
      <c r="F2520" s="381" t="s">
        <v>7324</v>
      </c>
      <c r="G2520" s="381" t="s">
        <v>3544</v>
      </c>
      <c r="H2520" s="381">
        <v>74800</v>
      </c>
      <c r="I2520" s="381">
        <v>26200</v>
      </c>
      <c r="J2520" s="381">
        <v>29950</v>
      </c>
      <c r="K2520" s="381">
        <v>33700</v>
      </c>
      <c r="L2520" s="381">
        <v>37400</v>
      </c>
      <c r="M2520" s="381">
        <v>40400</v>
      </c>
      <c r="N2520" s="381">
        <v>43400</v>
      </c>
      <c r="O2520" s="381">
        <v>46400</v>
      </c>
      <c r="P2520" s="381">
        <v>49400</v>
      </c>
      <c r="Q2520" s="381">
        <v>15750</v>
      </c>
      <c r="R2520" s="381">
        <v>18000</v>
      </c>
      <c r="S2520" s="381">
        <v>20420</v>
      </c>
      <c r="T2520" s="381">
        <v>24600</v>
      </c>
      <c r="U2520" s="381">
        <v>28780</v>
      </c>
      <c r="V2520" s="381">
        <v>32960</v>
      </c>
      <c r="W2520" s="381">
        <v>37140</v>
      </c>
      <c r="X2520" s="381">
        <v>41320</v>
      </c>
      <c r="Y2520" s="381">
        <v>41900</v>
      </c>
      <c r="Z2520" s="381">
        <v>47900</v>
      </c>
      <c r="AA2520" s="381">
        <v>53900</v>
      </c>
      <c r="AB2520" s="381">
        <v>59850</v>
      </c>
      <c r="AC2520" s="381">
        <v>64650</v>
      </c>
      <c r="AD2520" s="381">
        <v>69450</v>
      </c>
      <c r="AE2520" s="381">
        <v>74250</v>
      </c>
      <c r="AF2520" s="381">
        <v>79050</v>
      </c>
      <c r="AG2520" s="381">
        <v>3760</v>
      </c>
      <c r="AH2520" s="381" t="s">
        <v>3544</v>
      </c>
      <c r="AI2520" s="381" t="s">
        <v>7237</v>
      </c>
      <c r="AJ2520" s="381">
        <v>1</v>
      </c>
    </row>
    <row r="2521" spans="1:36">
      <c r="A2521" s="381" t="s">
        <v>562</v>
      </c>
      <c r="B2521" s="381" t="s">
        <v>7537</v>
      </c>
      <c r="C2521" s="381">
        <v>29</v>
      </c>
      <c r="D2521" s="381">
        <v>39</v>
      </c>
      <c r="E2521" s="381" t="s">
        <v>7536</v>
      </c>
      <c r="F2521" s="381" t="s">
        <v>7535</v>
      </c>
      <c r="G2521" s="381" t="s">
        <v>6988</v>
      </c>
      <c r="H2521" s="381">
        <v>40800</v>
      </c>
      <c r="I2521" s="381">
        <v>17800</v>
      </c>
      <c r="J2521" s="381">
        <v>20350</v>
      </c>
      <c r="K2521" s="381">
        <v>22900</v>
      </c>
      <c r="L2521" s="381">
        <v>25400</v>
      </c>
      <c r="M2521" s="381">
        <v>27450</v>
      </c>
      <c r="N2521" s="381">
        <v>29500</v>
      </c>
      <c r="O2521" s="381">
        <v>31500</v>
      </c>
      <c r="P2521" s="381">
        <v>33550</v>
      </c>
      <c r="Q2521" s="381">
        <v>12060</v>
      </c>
      <c r="R2521" s="381">
        <v>16240</v>
      </c>
      <c r="S2521" s="381">
        <v>20420</v>
      </c>
      <c r="T2521" s="381">
        <v>24600</v>
      </c>
      <c r="U2521" s="381">
        <v>27450</v>
      </c>
      <c r="V2521" s="381">
        <v>29500</v>
      </c>
      <c r="W2521" s="381">
        <v>31500</v>
      </c>
      <c r="X2521" s="381">
        <v>33550</v>
      </c>
      <c r="Y2521" s="381">
        <v>28500</v>
      </c>
      <c r="Z2521" s="381">
        <v>32550</v>
      </c>
      <c r="AA2521" s="381">
        <v>36600</v>
      </c>
      <c r="AB2521" s="381">
        <v>40650</v>
      </c>
      <c r="AC2521" s="381">
        <v>43950</v>
      </c>
      <c r="AD2521" s="381">
        <v>47200</v>
      </c>
      <c r="AE2521" s="381">
        <v>50450</v>
      </c>
      <c r="AF2521" s="381">
        <v>53700</v>
      </c>
      <c r="AG2521" s="381">
        <v>9999</v>
      </c>
      <c r="AH2521" s="381" t="s">
        <v>6988</v>
      </c>
      <c r="AI2521" s="381" t="s">
        <v>7237</v>
      </c>
      <c r="AJ2521" s="381">
        <v>0</v>
      </c>
    </row>
    <row r="2522" spans="1:36">
      <c r="A2522" s="381" t="s">
        <v>562</v>
      </c>
      <c r="B2522" s="381" t="s">
        <v>7534</v>
      </c>
      <c r="C2522" s="381">
        <v>29</v>
      </c>
      <c r="D2522" s="381">
        <v>41</v>
      </c>
      <c r="E2522" s="381" t="s">
        <v>7533</v>
      </c>
      <c r="F2522" s="381" t="s">
        <v>7532</v>
      </c>
      <c r="G2522" s="381" t="s">
        <v>7531</v>
      </c>
      <c r="H2522" s="381">
        <v>50800</v>
      </c>
      <c r="I2522" s="381">
        <v>18050</v>
      </c>
      <c r="J2522" s="381">
        <v>20600</v>
      </c>
      <c r="K2522" s="381">
        <v>23200</v>
      </c>
      <c r="L2522" s="381">
        <v>25750</v>
      </c>
      <c r="M2522" s="381">
        <v>27850</v>
      </c>
      <c r="N2522" s="381">
        <v>29900</v>
      </c>
      <c r="O2522" s="381">
        <v>31950</v>
      </c>
      <c r="P2522" s="381">
        <v>34000</v>
      </c>
      <c r="Q2522" s="381">
        <v>12060</v>
      </c>
      <c r="R2522" s="381">
        <v>16240</v>
      </c>
      <c r="S2522" s="381">
        <v>20420</v>
      </c>
      <c r="T2522" s="381">
        <v>24600</v>
      </c>
      <c r="U2522" s="381">
        <v>27850</v>
      </c>
      <c r="V2522" s="381">
        <v>29900</v>
      </c>
      <c r="W2522" s="381">
        <v>31950</v>
      </c>
      <c r="X2522" s="381">
        <v>34000</v>
      </c>
      <c r="Y2522" s="381">
        <v>28850</v>
      </c>
      <c r="Z2522" s="381">
        <v>33000</v>
      </c>
      <c r="AA2522" s="381">
        <v>37100</v>
      </c>
      <c r="AB2522" s="381">
        <v>41200</v>
      </c>
      <c r="AC2522" s="381">
        <v>44500</v>
      </c>
      <c r="AD2522" s="381">
        <v>47800</v>
      </c>
      <c r="AE2522" s="381">
        <v>51100</v>
      </c>
      <c r="AF2522" s="381">
        <v>54400</v>
      </c>
      <c r="AG2522" s="381">
        <v>9999</v>
      </c>
      <c r="AH2522" s="381" t="s">
        <v>7531</v>
      </c>
      <c r="AI2522" s="381" t="s">
        <v>7237</v>
      </c>
      <c r="AJ2522" s="381">
        <v>0</v>
      </c>
    </row>
    <row r="2523" spans="1:36">
      <c r="A2523" s="381" t="s">
        <v>562</v>
      </c>
      <c r="B2523" s="381" t="s">
        <v>7530</v>
      </c>
      <c r="C2523" s="381">
        <v>29</v>
      </c>
      <c r="D2523" s="381">
        <v>43</v>
      </c>
      <c r="E2523" s="381" t="s">
        <v>7251</v>
      </c>
      <c r="F2523" s="381" t="s">
        <v>7250</v>
      </c>
      <c r="G2523" s="381" t="s">
        <v>7529</v>
      </c>
      <c r="H2523" s="381">
        <v>56900</v>
      </c>
      <c r="I2523" s="381">
        <v>19950</v>
      </c>
      <c r="J2523" s="381">
        <v>22800</v>
      </c>
      <c r="K2523" s="381">
        <v>25650</v>
      </c>
      <c r="L2523" s="381">
        <v>28450</v>
      </c>
      <c r="M2523" s="381">
        <v>30750</v>
      </c>
      <c r="N2523" s="381">
        <v>33050</v>
      </c>
      <c r="O2523" s="381">
        <v>35300</v>
      </c>
      <c r="P2523" s="381">
        <v>37600</v>
      </c>
      <c r="Q2523" s="381">
        <v>12060</v>
      </c>
      <c r="R2523" s="381">
        <v>16240</v>
      </c>
      <c r="S2523" s="381">
        <v>20420</v>
      </c>
      <c r="T2523" s="381">
        <v>24600</v>
      </c>
      <c r="U2523" s="381">
        <v>28780</v>
      </c>
      <c r="V2523" s="381">
        <v>32960</v>
      </c>
      <c r="W2523" s="381">
        <v>35300</v>
      </c>
      <c r="X2523" s="381">
        <v>37600</v>
      </c>
      <c r="Y2523" s="381">
        <v>31850</v>
      </c>
      <c r="Z2523" s="381">
        <v>36400</v>
      </c>
      <c r="AA2523" s="381">
        <v>40950</v>
      </c>
      <c r="AB2523" s="381">
        <v>45500</v>
      </c>
      <c r="AC2523" s="381">
        <v>49150</v>
      </c>
      <c r="AD2523" s="381">
        <v>52800</v>
      </c>
      <c r="AE2523" s="381">
        <v>56450</v>
      </c>
      <c r="AF2523" s="381">
        <v>60100</v>
      </c>
      <c r="AG2523" s="381">
        <v>7920</v>
      </c>
      <c r="AH2523" s="381" t="s">
        <v>7529</v>
      </c>
      <c r="AI2523" s="381" t="s">
        <v>7237</v>
      </c>
      <c r="AJ2523" s="381">
        <v>1</v>
      </c>
    </row>
    <row r="2524" spans="1:36">
      <c r="A2524" s="381" t="s">
        <v>562</v>
      </c>
      <c r="B2524" s="381" t="s">
        <v>7528</v>
      </c>
      <c r="C2524" s="381">
        <v>29</v>
      </c>
      <c r="D2524" s="381">
        <v>45</v>
      </c>
      <c r="E2524" s="381" t="s">
        <v>7527</v>
      </c>
      <c r="F2524" s="381" t="s">
        <v>7526</v>
      </c>
      <c r="G2524" s="381" t="s">
        <v>1330</v>
      </c>
      <c r="H2524" s="381">
        <v>57600</v>
      </c>
      <c r="I2524" s="381">
        <v>19350</v>
      </c>
      <c r="J2524" s="381">
        <v>22100</v>
      </c>
      <c r="K2524" s="381">
        <v>24850</v>
      </c>
      <c r="L2524" s="381">
        <v>27600</v>
      </c>
      <c r="M2524" s="381">
        <v>29850</v>
      </c>
      <c r="N2524" s="381">
        <v>32050</v>
      </c>
      <c r="O2524" s="381">
        <v>34250</v>
      </c>
      <c r="P2524" s="381">
        <v>36450</v>
      </c>
      <c r="Q2524" s="381">
        <v>12060</v>
      </c>
      <c r="R2524" s="381">
        <v>16240</v>
      </c>
      <c r="S2524" s="381">
        <v>20420</v>
      </c>
      <c r="T2524" s="381">
        <v>24600</v>
      </c>
      <c r="U2524" s="381">
        <v>28780</v>
      </c>
      <c r="V2524" s="381">
        <v>32050</v>
      </c>
      <c r="W2524" s="381">
        <v>34250</v>
      </c>
      <c r="X2524" s="381">
        <v>36450</v>
      </c>
      <c r="Y2524" s="381">
        <v>30950</v>
      </c>
      <c r="Z2524" s="381">
        <v>35350</v>
      </c>
      <c r="AA2524" s="381">
        <v>39750</v>
      </c>
      <c r="AB2524" s="381">
        <v>44150</v>
      </c>
      <c r="AC2524" s="381">
        <v>47700</v>
      </c>
      <c r="AD2524" s="381">
        <v>51250</v>
      </c>
      <c r="AE2524" s="381">
        <v>54750</v>
      </c>
      <c r="AF2524" s="381">
        <v>58300</v>
      </c>
      <c r="AG2524" s="381">
        <v>9999</v>
      </c>
      <c r="AH2524" s="381" t="s">
        <v>1330</v>
      </c>
      <c r="AI2524" s="381" t="s">
        <v>7237</v>
      </c>
      <c r="AJ2524" s="381">
        <v>0</v>
      </c>
    </row>
    <row r="2525" spans="1:36">
      <c r="A2525" s="381" t="s">
        <v>562</v>
      </c>
      <c r="B2525" s="381" t="s">
        <v>7525</v>
      </c>
      <c r="C2525" s="381">
        <v>29</v>
      </c>
      <c r="D2525" s="381">
        <v>47</v>
      </c>
      <c r="E2525" s="381" t="s">
        <v>7325</v>
      </c>
      <c r="F2525" s="381" t="s">
        <v>7324</v>
      </c>
      <c r="G2525" s="381" t="s">
        <v>1540</v>
      </c>
      <c r="H2525" s="381">
        <v>74800</v>
      </c>
      <c r="I2525" s="381">
        <v>26200</v>
      </c>
      <c r="J2525" s="381">
        <v>29950</v>
      </c>
      <c r="K2525" s="381">
        <v>33700</v>
      </c>
      <c r="L2525" s="381">
        <v>37400</v>
      </c>
      <c r="M2525" s="381">
        <v>40400</v>
      </c>
      <c r="N2525" s="381">
        <v>43400</v>
      </c>
      <c r="O2525" s="381">
        <v>46400</v>
      </c>
      <c r="P2525" s="381">
        <v>49400</v>
      </c>
      <c r="Q2525" s="381">
        <v>15750</v>
      </c>
      <c r="R2525" s="381">
        <v>18000</v>
      </c>
      <c r="S2525" s="381">
        <v>20420</v>
      </c>
      <c r="T2525" s="381">
        <v>24600</v>
      </c>
      <c r="U2525" s="381">
        <v>28780</v>
      </c>
      <c r="V2525" s="381">
        <v>32960</v>
      </c>
      <c r="W2525" s="381">
        <v>37140</v>
      </c>
      <c r="X2525" s="381">
        <v>41320</v>
      </c>
      <c r="Y2525" s="381">
        <v>41900</v>
      </c>
      <c r="Z2525" s="381">
        <v>47900</v>
      </c>
      <c r="AA2525" s="381">
        <v>53900</v>
      </c>
      <c r="AB2525" s="381">
        <v>59850</v>
      </c>
      <c r="AC2525" s="381">
        <v>64650</v>
      </c>
      <c r="AD2525" s="381">
        <v>69450</v>
      </c>
      <c r="AE2525" s="381">
        <v>74250</v>
      </c>
      <c r="AF2525" s="381">
        <v>79050</v>
      </c>
      <c r="AG2525" s="381">
        <v>3760</v>
      </c>
      <c r="AH2525" s="381" t="s">
        <v>1540</v>
      </c>
      <c r="AI2525" s="381" t="s">
        <v>7237</v>
      </c>
      <c r="AJ2525" s="381">
        <v>1</v>
      </c>
    </row>
    <row r="2526" spans="1:36">
      <c r="A2526" s="381" t="s">
        <v>562</v>
      </c>
      <c r="B2526" s="381" t="s">
        <v>7524</v>
      </c>
      <c r="C2526" s="381">
        <v>29</v>
      </c>
      <c r="D2526" s="381">
        <v>49</v>
      </c>
      <c r="E2526" s="381" t="s">
        <v>7325</v>
      </c>
      <c r="F2526" s="381" t="s">
        <v>7324</v>
      </c>
      <c r="G2526" s="381" t="s">
        <v>4576</v>
      </c>
      <c r="H2526" s="381">
        <v>74800</v>
      </c>
      <c r="I2526" s="381">
        <v>26200</v>
      </c>
      <c r="J2526" s="381">
        <v>29950</v>
      </c>
      <c r="K2526" s="381">
        <v>33700</v>
      </c>
      <c r="L2526" s="381">
        <v>37400</v>
      </c>
      <c r="M2526" s="381">
        <v>40400</v>
      </c>
      <c r="N2526" s="381">
        <v>43400</v>
      </c>
      <c r="O2526" s="381">
        <v>46400</v>
      </c>
      <c r="P2526" s="381">
        <v>49400</v>
      </c>
      <c r="Q2526" s="381">
        <v>15750</v>
      </c>
      <c r="R2526" s="381">
        <v>18000</v>
      </c>
      <c r="S2526" s="381">
        <v>20420</v>
      </c>
      <c r="T2526" s="381">
        <v>24600</v>
      </c>
      <c r="U2526" s="381">
        <v>28780</v>
      </c>
      <c r="V2526" s="381">
        <v>32960</v>
      </c>
      <c r="W2526" s="381">
        <v>37140</v>
      </c>
      <c r="X2526" s="381">
        <v>41320</v>
      </c>
      <c r="Y2526" s="381">
        <v>41900</v>
      </c>
      <c r="Z2526" s="381">
        <v>47900</v>
      </c>
      <c r="AA2526" s="381">
        <v>53900</v>
      </c>
      <c r="AB2526" s="381">
        <v>59850</v>
      </c>
      <c r="AC2526" s="381">
        <v>64650</v>
      </c>
      <c r="AD2526" s="381">
        <v>69450</v>
      </c>
      <c r="AE2526" s="381">
        <v>74250</v>
      </c>
      <c r="AF2526" s="381">
        <v>79050</v>
      </c>
      <c r="AG2526" s="381">
        <v>3760</v>
      </c>
      <c r="AH2526" s="381" t="s">
        <v>4576</v>
      </c>
      <c r="AI2526" s="381" t="s">
        <v>7237</v>
      </c>
      <c r="AJ2526" s="381">
        <v>1</v>
      </c>
    </row>
    <row r="2527" spans="1:36">
      <c r="A2527" s="381" t="s">
        <v>562</v>
      </c>
      <c r="B2527" s="381" t="s">
        <v>7523</v>
      </c>
      <c r="C2527" s="381">
        <v>29</v>
      </c>
      <c r="D2527" s="381">
        <v>51</v>
      </c>
      <c r="E2527" s="381" t="s">
        <v>7366</v>
      </c>
      <c r="F2527" s="381" t="s">
        <v>7365</v>
      </c>
      <c r="G2527" s="381" t="s">
        <v>7522</v>
      </c>
      <c r="H2527" s="381">
        <v>64200</v>
      </c>
      <c r="I2527" s="381">
        <v>22500</v>
      </c>
      <c r="J2527" s="381">
        <v>25700</v>
      </c>
      <c r="K2527" s="381">
        <v>28900</v>
      </c>
      <c r="L2527" s="381">
        <v>32100</v>
      </c>
      <c r="M2527" s="381">
        <v>34700</v>
      </c>
      <c r="N2527" s="381">
        <v>37250</v>
      </c>
      <c r="O2527" s="381">
        <v>39850</v>
      </c>
      <c r="P2527" s="381">
        <v>42400</v>
      </c>
      <c r="Q2527" s="381">
        <v>13500</v>
      </c>
      <c r="R2527" s="381">
        <v>16240</v>
      </c>
      <c r="S2527" s="381">
        <v>20420</v>
      </c>
      <c r="T2527" s="381">
        <v>24600</v>
      </c>
      <c r="U2527" s="381">
        <v>28780</v>
      </c>
      <c r="V2527" s="381">
        <v>32960</v>
      </c>
      <c r="W2527" s="381">
        <v>37140</v>
      </c>
      <c r="X2527" s="381">
        <v>41320</v>
      </c>
      <c r="Y2527" s="381">
        <v>35950</v>
      </c>
      <c r="Z2527" s="381">
        <v>41100</v>
      </c>
      <c r="AA2527" s="381">
        <v>46250</v>
      </c>
      <c r="AB2527" s="381">
        <v>51350</v>
      </c>
      <c r="AC2527" s="381">
        <v>55500</v>
      </c>
      <c r="AD2527" s="381">
        <v>59600</v>
      </c>
      <c r="AE2527" s="381">
        <v>63700</v>
      </c>
      <c r="AF2527" s="381">
        <v>67800</v>
      </c>
      <c r="AG2527" s="381">
        <v>9999</v>
      </c>
      <c r="AH2527" s="381" t="s">
        <v>7522</v>
      </c>
      <c r="AI2527" s="381" t="s">
        <v>7237</v>
      </c>
      <c r="AJ2527" s="381">
        <v>1</v>
      </c>
    </row>
    <row r="2528" spans="1:36">
      <c r="A2528" s="381" t="s">
        <v>562</v>
      </c>
      <c r="B2528" s="381" t="s">
        <v>7521</v>
      </c>
      <c r="C2528" s="381">
        <v>29</v>
      </c>
      <c r="D2528" s="381">
        <v>53</v>
      </c>
      <c r="E2528" s="381" t="s">
        <v>7520</v>
      </c>
      <c r="F2528" s="381" t="s">
        <v>7519</v>
      </c>
      <c r="G2528" s="381" t="s">
        <v>7518</v>
      </c>
      <c r="H2528" s="381">
        <v>60400</v>
      </c>
      <c r="I2528" s="381">
        <v>21150</v>
      </c>
      <c r="J2528" s="381">
        <v>24200</v>
      </c>
      <c r="K2528" s="381">
        <v>27200</v>
      </c>
      <c r="L2528" s="381">
        <v>30200</v>
      </c>
      <c r="M2528" s="381">
        <v>32650</v>
      </c>
      <c r="N2528" s="381">
        <v>35050</v>
      </c>
      <c r="O2528" s="381">
        <v>37450</v>
      </c>
      <c r="P2528" s="381">
        <v>39900</v>
      </c>
      <c r="Q2528" s="381">
        <v>12700</v>
      </c>
      <c r="R2528" s="381">
        <v>16240</v>
      </c>
      <c r="S2528" s="381">
        <v>20420</v>
      </c>
      <c r="T2528" s="381">
        <v>24600</v>
      </c>
      <c r="U2528" s="381">
        <v>28780</v>
      </c>
      <c r="V2528" s="381">
        <v>32960</v>
      </c>
      <c r="W2528" s="381">
        <v>37140</v>
      </c>
      <c r="X2528" s="381">
        <v>39900</v>
      </c>
      <c r="Y2528" s="381">
        <v>33850</v>
      </c>
      <c r="Z2528" s="381">
        <v>38650</v>
      </c>
      <c r="AA2528" s="381">
        <v>43500</v>
      </c>
      <c r="AB2528" s="381">
        <v>48300</v>
      </c>
      <c r="AC2528" s="381">
        <v>52200</v>
      </c>
      <c r="AD2528" s="381">
        <v>56050</v>
      </c>
      <c r="AE2528" s="381">
        <v>59900</v>
      </c>
      <c r="AF2528" s="381">
        <v>63800</v>
      </c>
      <c r="AG2528" s="381">
        <v>9999</v>
      </c>
      <c r="AH2528" s="381" t="s">
        <v>7518</v>
      </c>
      <c r="AI2528" s="381" t="s">
        <v>7237</v>
      </c>
      <c r="AJ2528" s="381">
        <v>0</v>
      </c>
    </row>
    <row r="2529" spans="1:36">
      <c r="A2529" s="381" t="s">
        <v>562</v>
      </c>
      <c r="B2529" s="381" t="s">
        <v>7517</v>
      </c>
      <c r="C2529" s="381">
        <v>29</v>
      </c>
      <c r="D2529" s="381">
        <v>55</v>
      </c>
      <c r="E2529" s="381" t="s">
        <v>7516</v>
      </c>
      <c r="F2529" s="381" t="s">
        <v>7515</v>
      </c>
      <c r="G2529" s="381" t="s">
        <v>1322</v>
      </c>
      <c r="H2529" s="381">
        <v>46400</v>
      </c>
      <c r="I2529" s="381">
        <v>17800</v>
      </c>
      <c r="J2529" s="381">
        <v>20350</v>
      </c>
      <c r="K2529" s="381">
        <v>22900</v>
      </c>
      <c r="L2529" s="381">
        <v>25400</v>
      </c>
      <c r="M2529" s="381">
        <v>27450</v>
      </c>
      <c r="N2529" s="381">
        <v>29500</v>
      </c>
      <c r="O2529" s="381">
        <v>31500</v>
      </c>
      <c r="P2529" s="381">
        <v>33550</v>
      </c>
      <c r="Q2529" s="381">
        <v>12060</v>
      </c>
      <c r="R2529" s="381">
        <v>16240</v>
      </c>
      <c r="S2529" s="381">
        <v>20420</v>
      </c>
      <c r="T2529" s="381">
        <v>24600</v>
      </c>
      <c r="U2529" s="381">
        <v>27450</v>
      </c>
      <c r="V2529" s="381">
        <v>29500</v>
      </c>
      <c r="W2529" s="381">
        <v>31500</v>
      </c>
      <c r="X2529" s="381">
        <v>33550</v>
      </c>
      <c r="Y2529" s="381">
        <v>28500</v>
      </c>
      <c r="Z2529" s="381">
        <v>32550</v>
      </c>
      <c r="AA2529" s="381">
        <v>36600</v>
      </c>
      <c r="AB2529" s="381">
        <v>40650</v>
      </c>
      <c r="AC2529" s="381">
        <v>43950</v>
      </c>
      <c r="AD2529" s="381">
        <v>47200</v>
      </c>
      <c r="AE2529" s="381">
        <v>50450</v>
      </c>
      <c r="AF2529" s="381">
        <v>53700</v>
      </c>
      <c r="AG2529" s="381">
        <v>9999</v>
      </c>
      <c r="AH2529" s="381" t="s">
        <v>1322</v>
      </c>
      <c r="AI2529" s="381" t="s">
        <v>7237</v>
      </c>
      <c r="AJ2529" s="381">
        <v>0</v>
      </c>
    </row>
    <row r="2530" spans="1:36">
      <c r="A2530" s="381" t="s">
        <v>562</v>
      </c>
      <c r="B2530" s="381" t="s">
        <v>7514</v>
      </c>
      <c r="C2530" s="381">
        <v>29</v>
      </c>
      <c r="D2530" s="381">
        <v>55</v>
      </c>
      <c r="E2530" s="381" t="s">
        <v>7240</v>
      </c>
      <c r="F2530" s="381" t="s">
        <v>7239</v>
      </c>
      <c r="G2530" s="381" t="s">
        <v>7513</v>
      </c>
      <c r="H2530" s="381">
        <v>74500</v>
      </c>
      <c r="I2530" s="381">
        <v>26100</v>
      </c>
      <c r="J2530" s="381">
        <v>29800</v>
      </c>
      <c r="K2530" s="381">
        <v>33550</v>
      </c>
      <c r="L2530" s="381">
        <v>37250</v>
      </c>
      <c r="M2530" s="381">
        <v>40250</v>
      </c>
      <c r="N2530" s="381">
        <v>43250</v>
      </c>
      <c r="O2530" s="381">
        <v>46200</v>
      </c>
      <c r="P2530" s="381">
        <v>49200</v>
      </c>
      <c r="Q2530" s="381">
        <v>15650</v>
      </c>
      <c r="R2530" s="381">
        <v>17900</v>
      </c>
      <c r="S2530" s="381">
        <v>20420</v>
      </c>
      <c r="T2530" s="381">
        <v>24600</v>
      </c>
      <c r="U2530" s="381">
        <v>28780</v>
      </c>
      <c r="V2530" s="381">
        <v>32960</v>
      </c>
      <c r="W2530" s="381">
        <v>37140</v>
      </c>
      <c r="X2530" s="381">
        <v>41320</v>
      </c>
      <c r="Y2530" s="381">
        <v>41750</v>
      </c>
      <c r="Z2530" s="381">
        <v>47700</v>
      </c>
      <c r="AA2530" s="381">
        <v>53650</v>
      </c>
      <c r="AB2530" s="381">
        <v>59600</v>
      </c>
      <c r="AC2530" s="381">
        <v>64400</v>
      </c>
      <c r="AD2530" s="381">
        <v>69150</v>
      </c>
      <c r="AE2530" s="381">
        <v>73950</v>
      </c>
      <c r="AF2530" s="381">
        <v>78700</v>
      </c>
      <c r="AG2530" s="381">
        <v>7040</v>
      </c>
      <c r="AH2530" s="381" t="s">
        <v>7512</v>
      </c>
      <c r="AI2530" s="381" t="s">
        <v>7237</v>
      </c>
      <c r="AJ2530" s="381">
        <v>1</v>
      </c>
    </row>
    <row r="2531" spans="1:36">
      <c r="A2531" s="381" t="s">
        <v>562</v>
      </c>
      <c r="B2531" s="381" t="s">
        <v>7511</v>
      </c>
      <c r="C2531" s="381">
        <v>29</v>
      </c>
      <c r="D2531" s="381">
        <v>57</v>
      </c>
      <c r="E2531" s="381" t="s">
        <v>7510</v>
      </c>
      <c r="F2531" s="381" t="s">
        <v>7509</v>
      </c>
      <c r="G2531" s="381" t="s">
        <v>7508</v>
      </c>
      <c r="H2531" s="381">
        <v>48200</v>
      </c>
      <c r="I2531" s="381">
        <v>17800</v>
      </c>
      <c r="J2531" s="381">
        <v>20350</v>
      </c>
      <c r="K2531" s="381">
        <v>22900</v>
      </c>
      <c r="L2531" s="381">
        <v>25400</v>
      </c>
      <c r="M2531" s="381">
        <v>27450</v>
      </c>
      <c r="N2531" s="381">
        <v>29500</v>
      </c>
      <c r="O2531" s="381">
        <v>31500</v>
      </c>
      <c r="P2531" s="381">
        <v>33550</v>
      </c>
      <c r="Q2531" s="381">
        <v>12060</v>
      </c>
      <c r="R2531" s="381">
        <v>16240</v>
      </c>
      <c r="S2531" s="381">
        <v>20420</v>
      </c>
      <c r="T2531" s="381">
        <v>24600</v>
      </c>
      <c r="U2531" s="381">
        <v>27450</v>
      </c>
      <c r="V2531" s="381">
        <v>29500</v>
      </c>
      <c r="W2531" s="381">
        <v>31500</v>
      </c>
      <c r="X2531" s="381">
        <v>33550</v>
      </c>
      <c r="Y2531" s="381">
        <v>28500</v>
      </c>
      <c r="Z2531" s="381">
        <v>32550</v>
      </c>
      <c r="AA2531" s="381">
        <v>36600</v>
      </c>
      <c r="AB2531" s="381">
        <v>40650</v>
      </c>
      <c r="AC2531" s="381">
        <v>43950</v>
      </c>
      <c r="AD2531" s="381">
        <v>47200</v>
      </c>
      <c r="AE2531" s="381">
        <v>50450</v>
      </c>
      <c r="AF2531" s="381">
        <v>53700</v>
      </c>
      <c r="AG2531" s="381">
        <v>9999</v>
      </c>
      <c r="AH2531" s="381" t="s">
        <v>7508</v>
      </c>
      <c r="AI2531" s="381" t="s">
        <v>7237</v>
      </c>
      <c r="AJ2531" s="381">
        <v>0</v>
      </c>
    </row>
    <row r="2532" spans="1:36">
      <c r="A2532" s="381" t="s">
        <v>562</v>
      </c>
      <c r="B2532" s="381" t="s">
        <v>7507</v>
      </c>
      <c r="C2532" s="381">
        <v>29</v>
      </c>
      <c r="D2532" s="381">
        <v>59</v>
      </c>
      <c r="E2532" s="381" t="s">
        <v>7506</v>
      </c>
      <c r="F2532" s="381" t="s">
        <v>7505</v>
      </c>
      <c r="G2532" s="381" t="s">
        <v>3465</v>
      </c>
      <c r="H2532" s="381">
        <v>42900</v>
      </c>
      <c r="I2532" s="381">
        <v>17800</v>
      </c>
      <c r="J2532" s="381">
        <v>20350</v>
      </c>
      <c r="K2532" s="381">
        <v>22900</v>
      </c>
      <c r="L2532" s="381">
        <v>25400</v>
      </c>
      <c r="M2532" s="381">
        <v>27450</v>
      </c>
      <c r="N2532" s="381">
        <v>29500</v>
      </c>
      <c r="O2532" s="381">
        <v>31500</v>
      </c>
      <c r="P2532" s="381">
        <v>33550</v>
      </c>
      <c r="Q2532" s="381">
        <v>12060</v>
      </c>
      <c r="R2532" s="381">
        <v>16240</v>
      </c>
      <c r="S2532" s="381">
        <v>20420</v>
      </c>
      <c r="T2532" s="381">
        <v>24600</v>
      </c>
      <c r="U2532" s="381">
        <v>27450</v>
      </c>
      <c r="V2532" s="381">
        <v>29500</v>
      </c>
      <c r="W2532" s="381">
        <v>31500</v>
      </c>
      <c r="X2532" s="381">
        <v>33550</v>
      </c>
      <c r="Y2532" s="381">
        <v>28500</v>
      </c>
      <c r="Z2532" s="381">
        <v>32550</v>
      </c>
      <c r="AA2532" s="381">
        <v>36600</v>
      </c>
      <c r="AB2532" s="381">
        <v>40650</v>
      </c>
      <c r="AC2532" s="381">
        <v>43950</v>
      </c>
      <c r="AD2532" s="381">
        <v>47200</v>
      </c>
      <c r="AE2532" s="381">
        <v>50450</v>
      </c>
      <c r="AF2532" s="381">
        <v>53700</v>
      </c>
      <c r="AG2532" s="381">
        <v>9999</v>
      </c>
      <c r="AH2532" s="381" t="s">
        <v>3465</v>
      </c>
      <c r="AI2532" s="381" t="s">
        <v>7237</v>
      </c>
      <c r="AJ2532" s="381">
        <v>1</v>
      </c>
    </row>
    <row r="2533" spans="1:36">
      <c r="A2533" s="381" t="s">
        <v>562</v>
      </c>
      <c r="B2533" s="381" t="s">
        <v>7504</v>
      </c>
      <c r="C2533" s="381">
        <v>29</v>
      </c>
      <c r="D2533" s="381">
        <v>61</v>
      </c>
      <c r="E2533" s="381" t="s">
        <v>7503</v>
      </c>
      <c r="F2533" s="381" t="s">
        <v>7502</v>
      </c>
      <c r="G2533" s="381" t="s">
        <v>7501</v>
      </c>
      <c r="H2533" s="381">
        <v>53000</v>
      </c>
      <c r="I2533" s="381">
        <v>18550</v>
      </c>
      <c r="J2533" s="381">
        <v>21200</v>
      </c>
      <c r="K2533" s="381">
        <v>23850</v>
      </c>
      <c r="L2533" s="381">
        <v>26500</v>
      </c>
      <c r="M2533" s="381">
        <v>28650</v>
      </c>
      <c r="N2533" s="381">
        <v>30750</v>
      </c>
      <c r="O2533" s="381">
        <v>32900</v>
      </c>
      <c r="P2533" s="381">
        <v>35000</v>
      </c>
      <c r="Q2533" s="381">
        <v>12060</v>
      </c>
      <c r="R2533" s="381">
        <v>16240</v>
      </c>
      <c r="S2533" s="381">
        <v>20420</v>
      </c>
      <c r="T2533" s="381">
        <v>24600</v>
      </c>
      <c r="U2533" s="381">
        <v>28650</v>
      </c>
      <c r="V2533" s="381">
        <v>30750</v>
      </c>
      <c r="W2533" s="381">
        <v>32900</v>
      </c>
      <c r="X2533" s="381">
        <v>35000</v>
      </c>
      <c r="Y2533" s="381">
        <v>29700</v>
      </c>
      <c r="Z2533" s="381">
        <v>33950</v>
      </c>
      <c r="AA2533" s="381">
        <v>38200</v>
      </c>
      <c r="AB2533" s="381">
        <v>42400</v>
      </c>
      <c r="AC2533" s="381">
        <v>45800</v>
      </c>
      <c r="AD2533" s="381">
        <v>49200</v>
      </c>
      <c r="AE2533" s="381">
        <v>52600</v>
      </c>
      <c r="AF2533" s="381">
        <v>56000</v>
      </c>
      <c r="AG2533" s="381">
        <v>9999</v>
      </c>
      <c r="AH2533" s="381" t="s">
        <v>7501</v>
      </c>
      <c r="AI2533" s="381" t="s">
        <v>7237</v>
      </c>
      <c r="AJ2533" s="381">
        <v>0</v>
      </c>
    </row>
    <row r="2534" spans="1:36">
      <c r="A2534" s="381" t="s">
        <v>562</v>
      </c>
      <c r="B2534" s="381" t="s">
        <v>7500</v>
      </c>
      <c r="C2534" s="381">
        <v>29</v>
      </c>
      <c r="D2534" s="381">
        <v>63</v>
      </c>
      <c r="E2534" s="381" t="s">
        <v>7499</v>
      </c>
      <c r="F2534" s="381" t="s">
        <v>7498</v>
      </c>
      <c r="G2534" s="381" t="s">
        <v>3884</v>
      </c>
      <c r="H2534" s="381">
        <v>61500</v>
      </c>
      <c r="I2534" s="381">
        <v>21550</v>
      </c>
      <c r="J2534" s="381">
        <v>24600</v>
      </c>
      <c r="K2534" s="381">
        <v>27700</v>
      </c>
      <c r="L2534" s="381">
        <v>30750</v>
      </c>
      <c r="M2534" s="381">
        <v>33250</v>
      </c>
      <c r="N2534" s="381">
        <v>35700</v>
      </c>
      <c r="O2534" s="381">
        <v>38150</v>
      </c>
      <c r="P2534" s="381">
        <v>40600</v>
      </c>
      <c r="Q2534" s="381">
        <v>12950</v>
      </c>
      <c r="R2534" s="381">
        <v>16240</v>
      </c>
      <c r="S2534" s="381">
        <v>20420</v>
      </c>
      <c r="T2534" s="381">
        <v>24600</v>
      </c>
      <c r="U2534" s="381">
        <v>28780</v>
      </c>
      <c r="V2534" s="381">
        <v>32960</v>
      </c>
      <c r="W2534" s="381">
        <v>37140</v>
      </c>
      <c r="X2534" s="381">
        <v>40600</v>
      </c>
      <c r="Y2534" s="381">
        <v>34450</v>
      </c>
      <c r="Z2534" s="381">
        <v>39400</v>
      </c>
      <c r="AA2534" s="381">
        <v>44300</v>
      </c>
      <c r="AB2534" s="381">
        <v>49200</v>
      </c>
      <c r="AC2534" s="381">
        <v>53150</v>
      </c>
      <c r="AD2534" s="381">
        <v>57100</v>
      </c>
      <c r="AE2534" s="381">
        <v>61050</v>
      </c>
      <c r="AF2534" s="381">
        <v>64950</v>
      </c>
      <c r="AG2534" s="381">
        <v>9999</v>
      </c>
      <c r="AH2534" s="381" t="s">
        <v>3884</v>
      </c>
      <c r="AI2534" s="381" t="s">
        <v>7237</v>
      </c>
      <c r="AJ2534" s="381">
        <v>1</v>
      </c>
    </row>
    <row r="2535" spans="1:36">
      <c r="A2535" s="381" t="s">
        <v>562</v>
      </c>
      <c r="B2535" s="381" t="s">
        <v>7497</v>
      </c>
      <c r="C2535" s="381">
        <v>29</v>
      </c>
      <c r="D2535" s="381">
        <v>65</v>
      </c>
      <c r="E2535" s="381" t="s">
        <v>7496</v>
      </c>
      <c r="F2535" s="381" t="s">
        <v>7495</v>
      </c>
      <c r="G2535" s="381" t="s">
        <v>7494</v>
      </c>
      <c r="H2535" s="381">
        <v>45200</v>
      </c>
      <c r="I2535" s="381">
        <v>17800</v>
      </c>
      <c r="J2535" s="381">
        <v>20350</v>
      </c>
      <c r="K2535" s="381">
        <v>22900</v>
      </c>
      <c r="L2535" s="381">
        <v>25400</v>
      </c>
      <c r="M2535" s="381">
        <v>27450</v>
      </c>
      <c r="N2535" s="381">
        <v>29500</v>
      </c>
      <c r="O2535" s="381">
        <v>31500</v>
      </c>
      <c r="P2535" s="381">
        <v>33550</v>
      </c>
      <c r="Q2535" s="381">
        <v>12060</v>
      </c>
      <c r="R2535" s="381">
        <v>16240</v>
      </c>
      <c r="S2535" s="381">
        <v>20420</v>
      </c>
      <c r="T2535" s="381">
        <v>24600</v>
      </c>
      <c r="U2535" s="381">
        <v>27450</v>
      </c>
      <c r="V2535" s="381">
        <v>29500</v>
      </c>
      <c r="W2535" s="381">
        <v>31500</v>
      </c>
      <c r="X2535" s="381">
        <v>33550</v>
      </c>
      <c r="Y2535" s="381">
        <v>28500</v>
      </c>
      <c r="Z2535" s="381">
        <v>32550</v>
      </c>
      <c r="AA2535" s="381">
        <v>36600</v>
      </c>
      <c r="AB2535" s="381">
        <v>40650</v>
      </c>
      <c r="AC2535" s="381">
        <v>43950</v>
      </c>
      <c r="AD2535" s="381">
        <v>47200</v>
      </c>
      <c r="AE2535" s="381">
        <v>50450</v>
      </c>
      <c r="AF2535" s="381">
        <v>53700</v>
      </c>
      <c r="AG2535" s="381">
        <v>9999</v>
      </c>
      <c r="AH2535" s="381" t="s">
        <v>7494</v>
      </c>
      <c r="AI2535" s="381" t="s">
        <v>7237</v>
      </c>
      <c r="AJ2535" s="381">
        <v>0</v>
      </c>
    </row>
    <row r="2536" spans="1:36">
      <c r="A2536" s="381" t="s">
        <v>562</v>
      </c>
      <c r="B2536" s="381" t="s">
        <v>7493</v>
      </c>
      <c r="C2536" s="381">
        <v>29</v>
      </c>
      <c r="D2536" s="381">
        <v>67</v>
      </c>
      <c r="E2536" s="381" t="s">
        <v>7492</v>
      </c>
      <c r="F2536" s="381" t="s">
        <v>7491</v>
      </c>
      <c r="G2536" s="381" t="s">
        <v>1306</v>
      </c>
      <c r="H2536" s="381">
        <v>38300</v>
      </c>
      <c r="I2536" s="381">
        <v>17800</v>
      </c>
      <c r="J2536" s="381">
        <v>20350</v>
      </c>
      <c r="K2536" s="381">
        <v>22900</v>
      </c>
      <c r="L2536" s="381">
        <v>25400</v>
      </c>
      <c r="M2536" s="381">
        <v>27450</v>
      </c>
      <c r="N2536" s="381">
        <v>29500</v>
      </c>
      <c r="O2536" s="381">
        <v>31500</v>
      </c>
      <c r="P2536" s="381">
        <v>33550</v>
      </c>
      <c r="Q2536" s="381">
        <v>12060</v>
      </c>
      <c r="R2536" s="381">
        <v>16240</v>
      </c>
      <c r="S2536" s="381">
        <v>20420</v>
      </c>
      <c r="T2536" s="381">
        <v>24600</v>
      </c>
      <c r="U2536" s="381">
        <v>27450</v>
      </c>
      <c r="V2536" s="381">
        <v>29500</v>
      </c>
      <c r="W2536" s="381">
        <v>31500</v>
      </c>
      <c r="X2536" s="381">
        <v>33550</v>
      </c>
      <c r="Y2536" s="381">
        <v>28500</v>
      </c>
      <c r="Z2536" s="381">
        <v>32550</v>
      </c>
      <c r="AA2536" s="381">
        <v>36600</v>
      </c>
      <c r="AB2536" s="381">
        <v>40650</v>
      </c>
      <c r="AC2536" s="381">
        <v>43950</v>
      </c>
      <c r="AD2536" s="381">
        <v>47200</v>
      </c>
      <c r="AE2536" s="381">
        <v>50450</v>
      </c>
      <c r="AF2536" s="381">
        <v>53700</v>
      </c>
      <c r="AG2536" s="381">
        <v>9999</v>
      </c>
      <c r="AH2536" s="381" t="s">
        <v>1306</v>
      </c>
      <c r="AI2536" s="381" t="s">
        <v>7237</v>
      </c>
      <c r="AJ2536" s="381">
        <v>0</v>
      </c>
    </row>
    <row r="2537" spans="1:36">
      <c r="A2537" s="381" t="s">
        <v>562</v>
      </c>
      <c r="B2537" s="381" t="s">
        <v>7490</v>
      </c>
      <c r="C2537" s="381">
        <v>29</v>
      </c>
      <c r="D2537" s="381">
        <v>69</v>
      </c>
      <c r="E2537" s="381" t="s">
        <v>7489</v>
      </c>
      <c r="F2537" s="381" t="s">
        <v>7488</v>
      </c>
      <c r="G2537" s="381" t="s">
        <v>7487</v>
      </c>
      <c r="H2537" s="381">
        <v>39800</v>
      </c>
      <c r="I2537" s="381">
        <v>17800</v>
      </c>
      <c r="J2537" s="381">
        <v>20350</v>
      </c>
      <c r="K2537" s="381">
        <v>22900</v>
      </c>
      <c r="L2537" s="381">
        <v>25400</v>
      </c>
      <c r="M2537" s="381">
        <v>27450</v>
      </c>
      <c r="N2537" s="381">
        <v>29500</v>
      </c>
      <c r="O2537" s="381">
        <v>31500</v>
      </c>
      <c r="P2537" s="381">
        <v>33550</v>
      </c>
      <c r="Q2537" s="381">
        <v>12060</v>
      </c>
      <c r="R2537" s="381">
        <v>16240</v>
      </c>
      <c r="S2537" s="381">
        <v>20420</v>
      </c>
      <c r="T2537" s="381">
        <v>24600</v>
      </c>
      <c r="U2537" s="381">
        <v>27450</v>
      </c>
      <c r="V2537" s="381">
        <v>29500</v>
      </c>
      <c r="W2537" s="381">
        <v>31500</v>
      </c>
      <c r="X2537" s="381">
        <v>33550</v>
      </c>
      <c r="Y2537" s="381">
        <v>28500</v>
      </c>
      <c r="Z2537" s="381">
        <v>32550</v>
      </c>
      <c r="AA2537" s="381">
        <v>36600</v>
      </c>
      <c r="AB2537" s="381">
        <v>40650</v>
      </c>
      <c r="AC2537" s="381">
        <v>43950</v>
      </c>
      <c r="AD2537" s="381">
        <v>47200</v>
      </c>
      <c r="AE2537" s="381">
        <v>50450</v>
      </c>
      <c r="AF2537" s="381">
        <v>53700</v>
      </c>
      <c r="AG2537" s="381">
        <v>9999</v>
      </c>
      <c r="AH2537" s="381" t="s">
        <v>7487</v>
      </c>
      <c r="AI2537" s="381" t="s">
        <v>7237</v>
      </c>
      <c r="AJ2537" s="381">
        <v>0</v>
      </c>
    </row>
    <row r="2538" spans="1:36">
      <c r="A2538" s="381" t="s">
        <v>562</v>
      </c>
      <c r="B2538" s="381" t="s">
        <v>7486</v>
      </c>
      <c r="C2538" s="381">
        <v>29</v>
      </c>
      <c r="D2538" s="381">
        <v>71</v>
      </c>
      <c r="E2538" s="381" t="s">
        <v>7240</v>
      </c>
      <c r="F2538" s="381" t="s">
        <v>7239</v>
      </c>
      <c r="G2538" s="381" t="s">
        <v>1670</v>
      </c>
      <c r="H2538" s="381">
        <v>74500</v>
      </c>
      <c r="I2538" s="381">
        <v>26100</v>
      </c>
      <c r="J2538" s="381">
        <v>29800</v>
      </c>
      <c r="K2538" s="381">
        <v>33550</v>
      </c>
      <c r="L2538" s="381">
        <v>37250</v>
      </c>
      <c r="M2538" s="381">
        <v>40250</v>
      </c>
      <c r="N2538" s="381">
        <v>43250</v>
      </c>
      <c r="O2538" s="381">
        <v>46200</v>
      </c>
      <c r="P2538" s="381">
        <v>49200</v>
      </c>
      <c r="Q2538" s="381">
        <v>15650</v>
      </c>
      <c r="R2538" s="381">
        <v>17900</v>
      </c>
      <c r="S2538" s="381">
        <v>20420</v>
      </c>
      <c r="T2538" s="381">
        <v>24600</v>
      </c>
      <c r="U2538" s="381">
        <v>28780</v>
      </c>
      <c r="V2538" s="381">
        <v>32960</v>
      </c>
      <c r="W2538" s="381">
        <v>37140</v>
      </c>
      <c r="X2538" s="381">
        <v>41320</v>
      </c>
      <c r="Y2538" s="381">
        <v>41750</v>
      </c>
      <c r="Z2538" s="381">
        <v>47700</v>
      </c>
      <c r="AA2538" s="381">
        <v>53650</v>
      </c>
      <c r="AB2538" s="381">
        <v>59600</v>
      </c>
      <c r="AC2538" s="381">
        <v>64400</v>
      </c>
      <c r="AD2538" s="381">
        <v>69150</v>
      </c>
      <c r="AE2538" s="381">
        <v>73950</v>
      </c>
      <c r="AF2538" s="381">
        <v>78700</v>
      </c>
      <c r="AG2538" s="381">
        <v>7040</v>
      </c>
      <c r="AH2538" s="381" t="s">
        <v>1670</v>
      </c>
      <c r="AI2538" s="381" t="s">
        <v>7237</v>
      </c>
      <c r="AJ2538" s="381">
        <v>1</v>
      </c>
    </row>
    <row r="2539" spans="1:36">
      <c r="A2539" s="381" t="s">
        <v>562</v>
      </c>
      <c r="B2539" s="381" t="s">
        <v>7485</v>
      </c>
      <c r="C2539" s="381">
        <v>29</v>
      </c>
      <c r="D2539" s="381">
        <v>73</v>
      </c>
      <c r="E2539" s="381" t="s">
        <v>7484</v>
      </c>
      <c r="F2539" s="381" t="s">
        <v>7483</v>
      </c>
      <c r="G2539" s="381" t="s">
        <v>7482</v>
      </c>
      <c r="H2539" s="381">
        <v>56600</v>
      </c>
      <c r="I2539" s="381">
        <v>19850</v>
      </c>
      <c r="J2539" s="381">
        <v>22650</v>
      </c>
      <c r="K2539" s="381">
        <v>25500</v>
      </c>
      <c r="L2539" s="381">
        <v>28300</v>
      </c>
      <c r="M2539" s="381">
        <v>30600</v>
      </c>
      <c r="N2539" s="381">
        <v>32850</v>
      </c>
      <c r="O2539" s="381">
        <v>35100</v>
      </c>
      <c r="P2539" s="381">
        <v>37400</v>
      </c>
      <c r="Q2539" s="381">
        <v>12060</v>
      </c>
      <c r="R2539" s="381">
        <v>16240</v>
      </c>
      <c r="S2539" s="381">
        <v>20420</v>
      </c>
      <c r="T2539" s="381">
        <v>24600</v>
      </c>
      <c r="U2539" s="381">
        <v>28780</v>
      </c>
      <c r="V2539" s="381">
        <v>32850</v>
      </c>
      <c r="W2539" s="381">
        <v>35100</v>
      </c>
      <c r="X2539" s="381">
        <v>37400</v>
      </c>
      <c r="Y2539" s="381">
        <v>31750</v>
      </c>
      <c r="Z2539" s="381">
        <v>36250</v>
      </c>
      <c r="AA2539" s="381">
        <v>40800</v>
      </c>
      <c r="AB2539" s="381">
        <v>45300</v>
      </c>
      <c r="AC2539" s="381">
        <v>48950</v>
      </c>
      <c r="AD2539" s="381">
        <v>52550</v>
      </c>
      <c r="AE2539" s="381">
        <v>56200</v>
      </c>
      <c r="AF2539" s="381">
        <v>59800</v>
      </c>
      <c r="AG2539" s="381">
        <v>9999</v>
      </c>
      <c r="AH2539" s="381" t="s">
        <v>7482</v>
      </c>
      <c r="AI2539" s="381" t="s">
        <v>7237</v>
      </c>
      <c r="AJ2539" s="381">
        <v>0</v>
      </c>
    </row>
    <row r="2540" spans="1:36">
      <c r="A2540" s="381" t="s">
        <v>562</v>
      </c>
      <c r="B2540" s="381" t="s">
        <v>7481</v>
      </c>
      <c r="C2540" s="381">
        <v>29</v>
      </c>
      <c r="D2540" s="381">
        <v>75</v>
      </c>
      <c r="E2540" s="381" t="s">
        <v>7480</v>
      </c>
      <c r="F2540" s="381" t="s">
        <v>7479</v>
      </c>
      <c r="G2540" s="381" t="s">
        <v>7478</v>
      </c>
      <c r="H2540" s="381">
        <v>53100</v>
      </c>
      <c r="I2540" s="381">
        <v>18350</v>
      </c>
      <c r="J2540" s="381">
        <v>21000</v>
      </c>
      <c r="K2540" s="381">
        <v>23600</v>
      </c>
      <c r="L2540" s="381">
        <v>26200</v>
      </c>
      <c r="M2540" s="381">
        <v>28300</v>
      </c>
      <c r="N2540" s="381">
        <v>30400</v>
      </c>
      <c r="O2540" s="381">
        <v>32500</v>
      </c>
      <c r="P2540" s="381">
        <v>34600</v>
      </c>
      <c r="Q2540" s="381">
        <v>12060</v>
      </c>
      <c r="R2540" s="381">
        <v>16240</v>
      </c>
      <c r="S2540" s="381">
        <v>20420</v>
      </c>
      <c r="T2540" s="381">
        <v>24600</v>
      </c>
      <c r="U2540" s="381">
        <v>28300</v>
      </c>
      <c r="V2540" s="381">
        <v>30400</v>
      </c>
      <c r="W2540" s="381">
        <v>32500</v>
      </c>
      <c r="X2540" s="381">
        <v>34600</v>
      </c>
      <c r="Y2540" s="381">
        <v>29350</v>
      </c>
      <c r="Z2540" s="381">
        <v>33550</v>
      </c>
      <c r="AA2540" s="381">
        <v>37750</v>
      </c>
      <c r="AB2540" s="381">
        <v>41900</v>
      </c>
      <c r="AC2540" s="381">
        <v>45300</v>
      </c>
      <c r="AD2540" s="381">
        <v>48650</v>
      </c>
      <c r="AE2540" s="381">
        <v>52000</v>
      </c>
      <c r="AF2540" s="381">
        <v>55350</v>
      </c>
      <c r="AG2540" s="381">
        <v>9999</v>
      </c>
      <c r="AH2540" s="381" t="s">
        <v>7478</v>
      </c>
      <c r="AI2540" s="381" t="s">
        <v>7237</v>
      </c>
      <c r="AJ2540" s="381">
        <v>0</v>
      </c>
    </row>
    <row r="2541" spans="1:36">
      <c r="A2541" s="381" t="s">
        <v>562</v>
      </c>
      <c r="B2541" s="381" t="s">
        <v>7477</v>
      </c>
      <c r="C2541" s="381">
        <v>29</v>
      </c>
      <c r="D2541" s="381">
        <v>77</v>
      </c>
      <c r="E2541" s="381" t="s">
        <v>7251</v>
      </c>
      <c r="F2541" s="381" t="s">
        <v>7250</v>
      </c>
      <c r="G2541" s="381" t="s">
        <v>1988</v>
      </c>
      <c r="H2541" s="381">
        <v>56900</v>
      </c>
      <c r="I2541" s="381">
        <v>19950</v>
      </c>
      <c r="J2541" s="381">
        <v>22800</v>
      </c>
      <c r="K2541" s="381">
        <v>25650</v>
      </c>
      <c r="L2541" s="381">
        <v>28450</v>
      </c>
      <c r="M2541" s="381">
        <v>30750</v>
      </c>
      <c r="N2541" s="381">
        <v>33050</v>
      </c>
      <c r="O2541" s="381">
        <v>35300</v>
      </c>
      <c r="P2541" s="381">
        <v>37600</v>
      </c>
      <c r="Q2541" s="381">
        <v>12060</v>
      </c>
      <c r="R2541" s="381">
        <v>16240</v>
      </c>
      <c r="S2541" s="381">
        <v>20420</v>
      </c>
      <c r="T2541" s="381">
        <v>24600</v>
      </c>
      <c r="U2541" s="381">
        <v>28780</v>
      </c>
      <c r="V2541" s="381">
        <v>32960</v>
      </c>
      <c r="W2541" s="381">
        <v>35300</v>
      </c>
      <c r="X2541" s="381">
        <v>37600</v>
      </c>
      <c r="Y2541" s="381">
        <v>31850</v>
      </c>
      <c r="Z2541" s="381">
        <v>36400</v>
      </c>
      <c r="AA2541" s="381">
        <v>40950</v>
      </c>
      <c r="AB2541" s="381">
        <v>45500</v>
      </c>
      <c r="AC2541" s="381">
        <v>49150</v>
      </c>
      <c r="AD2541" s="381">
        <v>52800</v>
      </c>
      <c r="AE2541" s="381">
        <v>56450</v>
      </c>
      <c r="AF2541" s="381">
        <v>60100</v>
      </c>
      <c r="AG2541" s="381">
        <v>7920</v>
      </c>
      <c r="AH2541" s="381" t="s">
        <v>1988</v>
      </c>
      <c r="AI2541" s="381" t="s">
        <v>7237</v>
      </c>
      <c r="AJ2541" s="381">
        <v>1</v>
      </c>
    </row>
    <row r="2542" spans="1:36">
      <c r="A2542" s="381" t="s">
        <v>562</v>
      </c>
      <c r="B2542" s="381" t="s">
        <v>7476</v>
      </c>
      <c r="C2542" s="381">
        <v>29</v>
      </c>
      <c r="D2542" s="381">
        <v>79</v>
      </c>
      <c r="E2542" s="381" t="s">
        <v>7475</v>
      </c>
      <c r="F2542" s="381" t="s">
        <v>7474</v>
      </c>
      <c r="G2542" s="381" t="s">
        <v>3852</v>
      </c>
      <c r="H2542" s="381">
        <v>49600</v>
      </c>
      <c r="I2542" s="381">
        <v>17800</v>
      </c>
      <c r="J2542" s="381">
        <v>20350</v>
      </c>
      <c r="K2542" s="381">
        <v>22900</v>
      </c>
      <c r="L2542" s="381">
        <v>25400</v>
      </c>
      <c r="M2542" s="381">
        <v>27450</v>
      </c>
      <c r="N2542" s="381">
        <v>29500</v>
      </c>
      <c r="O2542" s="381">
        <v>31500</v>
      </c>
      <c r="P2542" s="381">
        <v>33550</v>
      </c>
      <c r="Q2542" s="381">
        <v>12060</v>
      </c>
      <c r="R2542" s="381">
        <v>16240</v>
      </c>
      <c r="S2542" s="381">
        <v>20420</v>
      </c>
      <c r="T2542" s="381">
        <v>24600</v>
      </c>
      <c r="U2542" s="381">
        <v>27450</v>
      </c>
      <c r="V2542" s="381">
        <v>29500</v>
      </c>
      <c r="W2542" s="381">
        <v>31500</v>
      </c>
      <c r="X2542" s="381">
        <v>33550</v>
      </c>
      <c r="Y2542" s="381">
        <v>28500</v>
      </c>
      <c r="Z2542" s="381">
        <v>32550</v>
      </c>
      <c r="AA2542" s="381">
        <v>36600</v>
      </c>
      <c r="AB2542" s="381">
        <v>40650</v>
      </c>
      <c r="AC2542" s="381">
        <v>43950</v>
      </c>
      <c r="AD2542" s="381">
        <v>47200</v>
      </c>
      <c r="AE2542" s="381">
        <v>50450</v>
      </c>
      <c r="AF2542" s="381">
        <v>53700</v>
      </c>
      <c r="AG2542" s="381">
        <v>9999</v>
      </c>
      <c r="AH2542" s="381" t="s">
        <v>3852</v>
      </c>
      <c r="AI2542" s="381" t="s">
        <v>7237</v>
      </c>
      <c r="AJ2542" s="381">
        <v>0</v>
      </c>
    </row>
    <row r="2543" spans="1:36">
      <c r="A2543" s="381" t="s">
        <v>562</v>
      </c>
      <c r="B2543" s="381" t="s">
        <v>7473</v>
      </c>
      <c r="C2543" s="381">
        <v>29</v>
      </c>
      <c r="D2543" s="381">
        <v>81</v>
      </c>
      <c r="E2543" s="381" t="s">
        <v>7472</v>
      </c>
      <c r="F2543" s="381" t="s">
        <v>7471</v>
      </c>
      <c r="G2543" s="381" t="s">
        <v>1505</v>
      </c>
      <c r="H2543" s="381">
        <v>49600</v>
      </c>
      <c r="I2543" s="381">
        <v>17800</v>
      </c>
      <c r="J2543" s="381">
        <v>20350</v>
      </c>
      <c r="K2543" s="381">
        <v>22900</v>
      </c>
      <c r="L2543" s="381">
        <v>25400</v>
      </c>
      <c r="M2543" s="381">
        <v>27450</v>
      </c>
      <c r="N2543" s="381">
        <v>29500</v>
      </c>
      <c r="O2543" s="381">
        <v>31500</v>
      </c>
      <c r="P2543" s="381">
        <v>33550</v>
      </c>
      <c r="Q2543" s="381">
        <v>12060</v>
      </c>
      <c r="R2543" s="381">
        <v>16240</v>
      </c>
      <c r="S2543" s="381">
        <v>20420</v>
      </c>
      <c r="T2543" s="381">
        <v>24600</v>
      </c>
      <c r="U2543" s="381">
        <v>27450</v>
      </c>
      <c r="V2543" s="381">
        <v>29500</v>
      </c>
      <c r="W2543" s="381">
        <v>31500</v>
      </c>
      <c r="X2543" s="381">
        <v>33550</v>
      </c>
      <c r="Y2543" s="381">
        <v>28500</v>
      </c>
      <c r="Z2543" s="381">
        <v>32550</v>
      </c>
      <c r="AA2543" s="381">
        <v>36600</v>
      </c>
      <c r="AB2543" s="381">
        <v>40650</v>
      </c>
      <c r="AC2543" s="381">
        <v>43950</v>
      </c>
      <c r="AD2543" s="381">
        <v>47200</v>
      </c>
      <c r="AE2543" s="381">
        <v>50450</v>
      </c>
      <c r="AF2543" s="381">
        <v>53700</v>
      </c>
      <c r="AG2543" s="381">
        <v>9999</v>
      </c>
      <c r="AH2543" s="381" t="s">
        <v>1505</v>
      </c>
      <c r="AI2543" s="381" t="s">
        <v>7237</v>
      </c>
      <c r="AJ2543" s="381">
        <v>0</v>
      </c>
    </row>
    <row r="2544" spans="1:36">
      <c r="A2544" s="381" t="s">
        <v>562</v>
      </c>
      <c r="B2544" s="381" t="s">
        <v>7470</v>
      </c>
      <c r="C2544" s="381">
        <v>29</v>
      </c>
      <c r="D2544" s="381">
        <v>83</v>
      </c>
      <c r="E2544" s="381" t="s">
        <v>7469</v>
      </c>
      <c r="F2544" s="381" t="s">
        <v>7468</v>
      </c>
      <c r="G2544" s="381" t="s">
        <v>1976</v>
      </c>
      <c r="H2544" s="381">
        <v>52500</v>
      </c>
      <c r="I2544" s="381">
        <v>18400</v>
      </c>
      <c r="J2544" s="381">
        <v>21000</v>
      </c>
      <c r="K2544" s="381">
        <v>23650</v>
      </c>
      <c r="L2544" s="381">
        <v>26250</v>
      </c>
      <c r="M2544" s="381">
        <v>28350</v>
      </c>
      <c r="N2544" s="381">
        <v>30450</v>
      </c>
      <c r="O2544" s="381">
        <v>32550</v>
      </c>
      <c r="P2544" s="381">
        <v>34650</v>
      </c>
      <c r="Q2544" s="381">
        <v>12060</v>
      </c>
      <c r="R2544" s="381">
        <v>16240</v>
      </c>
      <c r="S2544" s="381">
        <v>20420</v>
      </c>
      <c r="T2544" s="381">
        <v>24600</v>
      </c>
      <c r="U2544" s="381">
        <v>28350</v>
      </c>
      <c r="V2544" s="381">
        <v>30450</v>
      </c>
      <c r="W2544" s="381">
        <v>32550</v>
      </c>
      <c r="X2544" s="381">
        <v>34650</v>
      </c>
      <c r="Y2544" s="381">
        <v>29400</v>
      </c>
      <c r="Z2544" s="381">
        <v>33600</v>
      </c>
      <c r="AA2544" s="381">
        <v>37800</v>
      </c>
      <c r="AB2544" s="381">
        <v>42000</v>
      </c>
      <c r="AC2544" s="381">
        <v>45400</v>
      </c>
      <c r="AD2544" s="381">
        <v>48750</v>
      </c>
      <c r="AE2544" s="381">
        <v>52100</v>
      </c>
      <c r="AF2544" s="381">
        <v>55450</v>
      </c>
      <c r="AG2544" s="381">
        <v>9999</v>
      </c>
      <c r="AH2544" s="381" t="s">
        <v>1976</v>
      </c>
      <c r="AI2544" s="381" t="s">
        <v>7237</v>
      </c>
      <c r="AJ2544" s="381">
        <v>0</v>
      </c>
    </row>
    <row r="2545" spans="1:36">
      <c r="A2545" s="381" t="s">
        <v>562</v>
      </c>
      <c r="B2545" s="381" t="s">
        <v>7467</v>
      </c>
      <c r="C2545" s="381">
        <v>29</v>
      </c>
      <c r="D2545" s="381">
        <v>85</v>
      </c>
      <c r="E2545" s="381" t="s">
        <v>7466</v>
      </c>
      <c r="F2545" s="381" t="s">
        <v>7465</v>
      </c>
      <c r="G2545" s="381" t="s">
        <v>7464</v>
      </c>
      <c r="H2545" s="381">
        <v>39500</v>
      </c>
      <c r="I2545" s="381">
        <v>17800</v>
      </c>
      <c r="J2545" s="381">
        <v>20350</v>
      </c>
      <c r="K2545" s="381">
        <v>22900</v>
      </c>
      <c r="L2545" s="381">
        <v>25400</v>
      </c>
      <c r="M2545" s="381">
        <v>27450</v>
      </c>
      <c r="N2545" s="381">
        <v>29500</v>
      </c>
      <c r="O2545" s="381">
        <v>31500</v>
      </c>
      <c r="P2545" s="381">
        <v>33550</v>
      </c>
      <c r="Q2545" s="381">
        <v>12060</v>
      </c>
      <c r="R2545" s="381">
        <v>16240</v>
      </c>
      <c r="S2545" s="381">
        <v>20420</v>
      </c>
      <c r="T2545" s="381">
        <v>24600</v>
      </c>
      <c r="U2545" s="381">
        <v>27450</v>
      </c>
      <c r="V2545" s="381">
        <v>29500</v>
      </c>
      <c r="W2545" s="381">
        <v>31500</v>
      </c>
      <c r="X2545" s="381">
        <v>33550</v>
      </c>
      <c r="Y2545" s="381">
        <v>28500</v>
      </c>
      <c r="Z2545" s="381">
        <v>32550</v>
      </c>
      <c r="AA2545" s="381">
        <v>36600</v>
      </c>
      <c r="AB2545" s="381">
        <v>40650</v>
      </c>
      <c r="AC2545" s="381">
        <v>43950</v>
      </c>
      <c r="AD2545" s="381">
        <v>47200</v>
      </c>
      <c r="AE2545" s="381">
        <v>50450</v>
      </c>
      <c r="AF2545" s="381">
        <v>53700</v>
      </c>
      <c r="AG2545" s="381">
        <v>9999</v>
      </c>
      <c r="AH2545" s="381" t="s">
        <v>7464</v>
      </c>
      <c r="AI2545" s="381" t="s">
        <v>7237</v>
      </c>
      <c r="AJ2545" s="381">
        <v>0</v>
      </c>
    </row>
    <row r="2546" spans="1:36">
      <c r="A2546" s="381" t="s">
        <v>562</v>
      </c>
      <c r="B2546" s="381" t="s">
        <v>7463</v>
      </c>
      <c r="C2546" s="381">
        <v>29</v>
      </c>
      <c r="D2546" s="381">
        <v>87</v>
      </c>
      <c r="E2546" s="381" t="s">
        <v>7462</v>
      </c>
      <c r="F2546" s="381" t="s">
        <v>7461</v>
      </c>
      <c r="G2546" s="381" t="s">
        <v>6882</v>
      </c>
      <c r="H2546" s="381">
        <v>55400</v>
      </c>
      <c r="I2546" s="381">
        <v>19400</v>
      </c>
      <c r="J2546" s="381">
        <v>22200</v>
      </c>
      <c r="K2546" s="381">
        <v>24950</v>
      </c>
      <c r="L2546" s="381">
        <v>27700</v>
      </c>
      <c r="M2546" s="381">
        <v>29950</v>
      </c>
      <c r="N2546" s="381">
        <v>32150</v>
      </c>
      <c r="O2546" s="381">
        <v>34350</v>
      </c>
      <c r="P2546" s="381">
        <v>36600</v>
      </c>
      <c r="Q2546" s="381">
        <v>12060</v>
      </c>
      <c r="R2546" s="381">
        <v>16240</v>
      </c>
      <c r="S2546" s="381">
        <v>20420</v>
      </c>
      <c r="T2546" s="381">
        <v>24600</v>
      </c>
      <c r="U2546" s="381">
        <v>28780</v>
      </c>
      <c r="V2546" s="381">
        <v>32150</v>
      </c>
      <c r="W2546" s="381">
        <v>34350</v>
      </c>
      <c r="X2546" s="381">
        <v>36600</v>
      </c>
      <c r="Y2546" s="381">
        <v>31050</v>
      </c>
      <c r="Z2546" s="381">
        <v>35450</v>
      </c>
      <c r="AA2546" s="381">
        <v>39900</v>
      </c>
      <c r="AB2546" s="381">
        <v>44300</v>
      </c>
      <c r="AC2546" s="381">
        <v>47850</v>
      </c>
      <c r="AD2546" s="381">
        <v>51400</v>
      </c>
      <c r="AE2546" s="381">
        <v>54950</v>
      </c>
      <c r="AF2546" s="381">
        <v>58500</v>
      </c>
      <c r="AG2546" s="381">
        <v>9999</v>
      </c>
      <c r="AH2546" s="381" t="s">
        <v>6882</v>
      </c>
      <c r="AI2546" s="381" t="s">
        <v>7237</v>
      </c>
      <c r="AJ2546" s="381">
        <v>0</v>
      </c>
    </row>
    <row r="2547" spans="1:36">
      <c r="A2547" s="381" t="s">
        <v>562</v>
      </c>
      <c r="B2547" s="381" t="s">
        <v>7460</v>
      </c>
      <c r="C2547" s="381">
        <v>29</v>
      </c>
      <c r="D2547" s="381">
        <v>89</v>
      </c>
      <c r="E2547" s="381" t="s">
        <v>7459</v>
      </c>
      <c r="F2547" s="381" t="s">
        <v>7458</v>
      </c>
      <c r="G2547" s="381" t="s">
        <v>3262</v>
      </c>
      <c r="H2547" s="381">
        <v>57200</v>
      </c>
      <c r="I2547" s="381">
        <v>22950</v>
      </c>
      <c r="J2547" s="381">
        <v>26200</v>
      </c>
      <c r="K2547" s="381">
        <v>29500</v>
      </c>
      <c r="L2547" s="381">
        <v>32750</v>
      </c>
      <c r="M2547" s="381">
        <v>35400</v>
      </c>
      <c r="N2547" s="381">
        <v>38000</v>
      </c>
      <c r="O2547" s="381">
        <v>40650</v>
      </c>
      <c r="P2547" s="381">
        <v>43250</v>
      </c>
      <c r="Q2547" s="381">
        <v>13800</v>
      </c>
      <c r="R2547" s="381">
        <v>16240</v>
      </c>
      <c r="S2547" s="381">
        <v>20420</v>
      </c>
      <c r="T2547" s="381">
        <v>24600</v>
      </c>
      <c r="U2547" s="381">
        <v>28780</v>
      </c>
      <c r="V2547" s="381">
        <v>32960</v>
      </c>
      <c r="W2547" s="381">
        <v>37140</v>
      </c>
      <c r="X2547" s="381">
        <v>41320</v>
      </c>
      <c r="Y2547" s="381">
        <v>36700</v>
      </c>
      <c r="Z2547" s="381">
        <v>41950</v>
      </c>
      <c r="AA2547" s="381">
        <v>47200</v>
      </c>
      <c r="AB2547" s="381">
        <v>52400</v>
      </c>
      <c r="AC2547" s="381">
        <v>56600</v>
      </c>
      <c r="AD2547" s="381">
        <v>60800</v>
      </c>
      <c r="AE2547" s="381">
        <v>65000</v>
      </c>
      <c r="AF2547" s="381">
        <v>69200</v>
      </c>
      <c r="AG2547" s="381">
        <v>9999</v>
      </c>
      <c r="AH2547" s="381" t="s">
        <v>3262</v>
      </c>
      <c r="AI2547" s="381" t="s">
        <v>7237</v>
      </c>
      <c r="AJ2547" s="381">
        <v>0</v>
      </c>
    </row>
    <row r="2548" spans="1:36">
      <c r="A2548" s="381" t="s">
        <v>562</v>
      </c>
      <c r="B2548" s="381" t="s">
        <v>7457</v>
      </c>
      <c r="C2548" s="381">
        <v>29</v>
      </c>
      <c r="D2548" s="381">
        <v>91</v>
      </c>
      <c r="E2548" s="381" t="s">
        <v>7456</v>
      </c>
      <c r="F2548" s="381" t="s">
        <v>7455</v>
      </c>
      <c r="G2548" s="381" t="s">
        <v>7454</v>
      </c>
      <c r="H2548" s="381">
        <v>44500</v>
      </c>
      <c r="I2548" s="381">
        <v>17800</v>
      </c>
      <c r="J2548" s="381">
        <v>20350</v>
      </c>
      <c r="K2548" s="381">
        <v>22900</v>
      </c>
      <c r="L2548" s="381">
        <v>25400</v>
      </c>
      <c r="M2548" s="381">
        <v>27450</v>
      </c>
      <c r="N2548" s="381">
        <v>29500</v>
      </c>
      <c r="O2548" s="381">
        <v>31500</v>
      </c>
      <c r="P2548" s="381">
        <v>33550</v>
      </c>
      <c r="Q2548" s="381">
        <v>12060</v>
      </c>
      <c r="R2548" s="381">
        <v>16240</v>
      </c>
      <c r="S2548" s="381">
        <v>20420</v>
      </c>
      <c r="T2548" s="381">
        <v>24600</v>
      </c>
      <c r="U2548" s="381">
        <v>27450</v>
      </c>
      <c r="V2548" s="381">
        <v>29500</v>
      </c>
      <c r="W2548" s="381">
        <v>31500</v>
      </c>
      <c r="X2548" s="381">
        <v>33550</v>
      </c>
      <c r="Y2548" s="381">
        <v>28500</v>
      </c>
      <c r="Z2548" s="381">
        <v>32550</v>
      </c>
      <c r="AA2548" s="381">
        <v>36600</v>
      </c>
      <c r="AB2548" s="381">
        <v>40650</v>
      </c>
      <c r="AC2548" s="381">
        <v>43950</v>
      </c>
      <c r="AD2548" s="381">
        <v>47200</v>
      </c>
      <c r="AE2548" s="381">
        <v>50450</v>
      </c>
      <c r="AF2548" s="381">
        <v>53700</v>
      </c>
      <c r="AG2548" s="381">
        <v>9999</v>
      </c>
      <c r="AH2548" s="381" t="s">
        <v>7454</v>
      </c>
      <c r="AI2548" s="381" t="s">
        <v>7237</v>
      </c>
      <c r="AJ2548" s="381">
        <v>0</v>
      </c>
    </row>
    <row r="2549" spans="1:36">
      <c r="A2549" s="381" t="s">
        <v>562</v>
      </c>
      <c r="B2549" s="381" t="s">
        <v>7453</v>
      </c>
      <c r="C2549" s="381">
        <v>29</v>
      </c>
      <c r="D2549" s="381">
        <v>93</v>
      </c>
      <c r="E2549" s="381" t="s">
        <v>7452</v>
      </c>
      <c r="F2549" s="381" t="s">
        <v>7451</v>
      </c>
      <c r="G2549" s="381" t="s">
        <v>1266</v>
      </c>
      <c r="H2549" s="381">
        <v>44900</v>
      </c>
      <c r="I2549" s="381">
        <v>17800</v>
      </c>
      <c r="J2549" s="381">
        <v>20350</v>
      </c>
      <c r="K2549" s="381">
        <v>22900</v>
      </c>
      <c r="L2549" s="381">
        <v>25400</v>
      </c>
      <c r="M2549" s="381">
        <v>27450</v>
      </c>
      <c r="N2549" s="381">
        <v>29500</v>
      </c>
      <c r="O2549" s="381">
        <v>31500</v>
      </c>
      <c r="P2549" s="381">
        <v>33550</v>
      </c>
      <c r="Q2549" s="381">
        <v>12060</v>
      </c>
      <c r="R2549" s="381">
        <v>16240</v>
      </c>
      <c r="S2549" s="381">
        <v>20420</v>
      </c>
      <c r="T2549" s="381">
        <v>24600</v>
      </c>
      <c r="U2549" s="381">
        <v>27450</v>
      </c>
      <c r="V2549" s="381">
        <v>29500</v>
      </c>
      <c r="W2549" s="381">
        <v>31500</v>
      </c>
      <c r="X2549" s="381">
        <v>33550</v>
      </c>
      <c r="Y2549" s="381">
        <v>28500</v>
      </c>
      <c r="Z2549" s="381">
        <v>32550</v>
      </c>
      <c r="AA2549" s="381">
        <v>36600</v>
      </c>
      <c r="AB2549" s="381">
        <v>40650</v>
      </c>
      <c r="AC2549" s="381">
        <v>43950</v>
      </c>
      <c r="AD2549" s="381">
        <v>47200</v>
      </c>
      <c r="AE2549" s="381">
        <v>50450</v>
      </c>
      <c r="AF2549" s="381">
        <v>53700</v>
      </c>
      <c r="AG2549" s="381">
        <v>9999</v>
      </c>
      <c r="AH2549" s="381" t="s">
        <v>1266</v>
      </c>
      <c r="AI2549" s="381" t="s">
        <v>7237</v>
      </c>
      <c r="AJ2549" s="381">
        <v>0</v>
      </c>
    </row>
    <row r="2550" spans="1:36">
      <c r="A2550" s="381" t="s">
        <v>562</v>
      </c>
      <c r="B2550" s="381" t="s">
        <v>7450</v>
      </c>
      <c r="C2550" s="381">
        <v>29</v>
      </c>
      <c r="D2550" s="381">
        <v>95</v>
      </c>
      <c r="E2550" s="381" t="s">
        <v>7325</v>
      </c>
      <c r="F2550" s="381" t="s">
        <v>7324</v>
      </c>
      <c r="G2550" s="381" t="s">
        <v>1262</v>
      </c>
      <c r="H2550" s="381">
        <v>74800</v>
      </c>
      <c r="I2550" s="381">
        <v>26200</v>
      </c>
      <c r="J2550" s="381">
        <v>29950</v>
      </c>
      <c r="K2550" s="381">
        <v>33700</v>
      </c>
      <c r="L2550" s="381">
        <v>37400</v>
      </c>
      <c r="M2550" s="381">
        <v>40400</v>
      </c>
      <c r="N2550" s="381">
        <v>43400</v>
      </c>
      <c r="O2550" s="381">
        <v>46400</v>
      </c>
      <c r="P2550" s="381">
        <v>49400</v>
      </c>
      <c r="Q2550" s="381">
        <v>15750</v>
      </c>
      <c r="R2550" s="381">
        <v>18000</v>
      </c>
      <c r="S2550" s="381">
        <v>20420</v>
      </c>
      <c r="T2550" s="381">
        <v>24600</v>
      </c>
      <c r="U2550" s="381">
        <v>28780</v>
      </c>
      <c r="V2550" s="381">
        <v>32960</v>
      </c>
      <c r="W2550" s="381">
        <v>37140</v>
      </c>
      <c r="X2550" s="381">
        <v>41320</v>
      </c>
      <c r="Y2550" s="381">
        <v>41900</v>
      </c>
      <c r="Z2550" s="381">
        <v>47900</v>
      </c>
      <c r="AA2550" s="381">
        <v>53900</v>
      </c>
      <c r="AB2550" s="381">
        <v>59850</v>
      </c>
      <c r="AC2550" s="381">
        <v>64650</v>
      </c>
      <c r="AD2550" s="381">
        <v>69450</v>
      </c>
      <c r="AE2550" s="381">
        <v>74250</v>
      </c>
      <c r="AF2550" s="381">
        <v>79050</v>
      </c>
      <c r="AG2550" s="381">
        <v>3760</v>
      </c>
      <c r="AH2550" s="381" t="s">
        <v>1262</v>
      </c>
      <c r="AI2550" s="381" t="s">
        <v>7237</v>
      </c>
      <c r="AJ2550" s="381">
        <v>1</v>
      </c>
    </row>
    <row r="2551" spans="1:36">
      <c r="A2551" s="381" t="s">
        <v>562</v>
      </c>
      <c r="B2551" s="381" t="s">
        <v>7449</v>
      </c>
      <c r="C2551" s="381">
        <v>29</v>
      </c>
      <c r="D2551" s="381">
        <v>97</v>
      </c>
      <c r="E2551" s="381" t="s">
        <v>7377</v>
      </c>
      <c r="F2551" s="381" t="s">
        <v>7376</v>
      </c>
      <c r="G2551" s="381" t="s">
        <v>3239</v>
      </c>
      <c r="H2551" s="381">
        <v>53800</v>
      </c>
      <c r="I2551" s="381">
        <v>18850</v>
      </c>
      <c r="J2551" s="381">
        <v>21550</v>
      </c>
      <c r="K2551" s="381">
        <v>24250</v>
      </c>
      <c r="L2551" s="381">
        <v>26900</v>
      </c>
      <c r="M2551" s="381">
        <v>29100</v>
      </c>
      <c r="N2551" s="381">
        <v>31250</v>
      </c>
      <c r="O2551" s="381">
        <v>33400</v>
      </c>
      <c r="P2551" s="381">
        <v>35550</v>
      </c>
      <c r="Q2551" s="381">
        <v>12060</v>
      </c>
      <c r="R2551" s="381">
        <v>16240</v>
      </c>
      <c r="S2551" s="381">
        <v>20420</v>
      </c>
      <c r="T2551" s="381">
        <v>24600</v>
      </c>
      <c r="U2551" s="381">
        <v>28780</v>
      </c>
      <c r="V2551" s="381">
        <v>31250</v>
      </c>
      <c r="W2551" s="381">
        <v>33400</v>
      </c>
      <c r="X2551" s="381">
        <v>35550</v>
      </c>
      <c r="Y2551" s="381">
        <v>30150</v>
      </c>
      <c r="Z2551" s="381">
        <v>34450</v>
      </c>
      <c r="AA2551" s="381">
        <v>38750</v>
      </c>
      <c r="AB2551" s="381">
        <v>43050</v>
      </c>
      <c r="AC2551" s="381">
        <v>46500</v>
      </c>
      <c r="AD2551" s="381">
        <v>49950</v>
      </c>
      <c r="AE2551" s="381">
        <v>53400</v>
      </c>
      <c r="AF2551" s="381">
        <v>56850</v>
      </c>
      <c r="AG2551" s="381">
        <v>3710</v>
      </c>
      <c r="AH2551" s="381" t="s">
        <v>3239</v>
      </c>
      <c r="AI2551" s="381" t="s">
        <v>7237</v>
      </c>
      <c r="AJ2551" s="381">
        <v>1</v>
      </c>
    </row>
    <row r="2552" spans="1:36">
      <c r="A2552" s="381" t="s">
        <v>562</v>
      </c>
      <c r="B2552" s="381" t="s">
        <v>7448</v>
      </c>
      <c r="C2552" s="381">
        <v>29</v>
      </c>
      <c r="D2552" s="381">
        <v>99</v>
      </c>
      <c r="E2552" s="381" t="s">
        <v>7240</v>
      </c>
      <c r="F2552" s="381" t="s">
        <v>7239</v>
      </c>
      <c r="G2552" s="381" t="s">
        <v>1258</v>
      </c>
      <c r="H2552" s="381">
        <v>74500</v>
      </c>
      <c r="I2552" s="381">
        <v>26100</v>
      </c>
      <c r="J2552" s="381">
        <v>29800</v>
      </c>
      <c r="K2552" s="381">
        <v>33550</v>
      </c>
      <c r="L2552" s="381">
        <v>37250</v>
      </c>
      <c r="M2552" s="381">
        <v>40250</v>
      </c>
      <c r="N2552" s="381">
        <v>43250</v>
      </c>
      <c r="O2552" s="381">
        <v>46200</v>
      </c>
      <c r="P2552" s="381">
        <v>49200</v>
      </c>
      <c r="Q2552" s="381">
        <v>15650</v>
      </c>
      <c r="R2552" s="381">
        <v>17900</v>
      </c>
      <c r="S2552" s="381">
        <v>20420</v>
      </c>
      <c r="T2552" s="381">
        <v>24600</v>
      </c>
      <c r="U2552" s="381">
        <v>28780</v>
      </c>
      <c r="V2552" s="381">
        <v>32960</v>
      </c>
      <c r="W2552" s="381">
        <v>37140</v>
      </c>
      <c r="X2552" s="381">
        <v>41320</v>
      </c>
      <c r="Y2552" s="381">
        <v>41750</v>
      </c>
      <c r="Z2552" s="381">
        <v>47700</v>
      </c>
      <c r="AA2552" s="381">
        <v>53650</v>
      </c>
      <c r="AB2552" s="381">
        <v>59600</v>
      </c>
      <c r="AC2552" s="381">
        <v>64400</v>
      </c>
      <c r="AD2552" s="381">
        <v>69150</v>
      </c>
      <c r="AE2552" s="381">
        <v>73950</v>
      </c>
      <c r="AF2552" s="381">
        <v>78700</v>
      </c>
      <c r="AG2552" s="381">
        <v>7040</v>
      </c>
      <c r="AH2552" s="381" t="s">
        <v>1258</v>
      </c>
      <c r="AI2552" s="381" t="s">
        <v>7237</v>
      </c>
      <c r="AJ2552" s="381">
        <v>1</v>
      </c>
    </row>
    <row r="2553" spans="1:36">
      <c r="A2553" s="381" t="s">
        <v>562</v>
      </c>
      <c r="B2553" s="381" t="s">
        <v>7447</v>
      </c>
      <c r="C2553" s="381">
        <v>29</v>
      </c>
      <c r="D2553" s="381">
        <v>101</v>
      </c>
      <c r="E2553" s="381" t="s">
        <v>7446</v>
      </c>
      <c r="F2553" s="381" t="s">
        <v>7445</v>
      </c>
      <c r="G2553" s="381" t="s">
        <v>1050</v>
      </c>
      <c r="H2553" s="381">
        <v>63500</v>
      </c>
      <c r="I2553" s="381">
        <v>22250</v>
      </c>
      <c r="J2553" s="381">
        <v>25400</v>
      </c>
      <c r="K2553" s="381">
        <v>28600</v>
      </c>
      <c r="L2553" s="381">
        <v>31750</v>
      </c>
      <c r="M2553" s="381">
        <v>34300</v>
      </c>
      <c r="N2553" s="381">
        <v>36850</v>
      </c>
      <c r="O2553" s="381">
        <v>39400</v>
      </c>
      <c r="P2553" s="381">
        <v>41950</v>
      </c>
      <c r="Q2553" s="381">
        <v>13350</v>
      </c>
      <c r="R2553" s="381">
        <v>16240</v>
      </c>
      <c r="S2553" s="381">
        <v>20420</v>
      </c>
      <c r="T2553" s="381">
        <v>24600</v>
      </c>
      <c r="U2553" s="381">
        <v>28780</v>
      </c>
      <c r="V2553" s="381">
        <v>32960</v>
      </c>
      <c r="W2553" s="381">
        <v>37140</v>
      </c>
      <c r="X2553" s="381">
        <v>41320</v>
      </c>
      <c r="Y2553" s="381">
        <v>35600</v>
      </c>
      <c r="Z2553" s="381">
        <v>40650</v>
      </c>
      <c r="AA2553" s="381">
        <v>45750</v>
      </c>
      <c r="AB2553" s="381">
        <v>50800</v>
      </c>
      <c r="AC2553" s="381">
        <v>54900</v>
      </c>
      <c r="AD2553" s="381">
        <v>58950</v>
      </c>
      <c r="AE2553" s="381">
        <v>63000</v>
      </c>
      <c r="AF2553" s="381">
        <v>67100</v>
      </c>
      <c r="AG2553" s="381">
        <v>9999</v>
      </c>
      <c r="AH2553" s="381" t="s">
        <v>1050</v>
      </c>
      <c r="AI2553" s="381" t="s">
        <v>7237</v>
      </c>
      <c r="AJ2553" s="381">
        <v>0</v>
      </c>
    </row>
    <row r="2554" spans="1:36">
      <c r="A2554" s="381" t="s">
        <v>562</v>
      </c>
      <c r="B2554" s="381" t="s">
        <v>7444</v>
      </c>
      <c r="C2554" s="381">
        <v>29</v>
      </c>
      <c r="D2554" s="381">
        <v>103</v>
      </c>
      <c r="E2554" s="381" t="s">
        <v>7443</v>
      </c>
      <c r="F2554" s="381" t="s">
        <v>7442</v>
      </c>
      <c r="G2554" s="381" t="s">
        <v>3182</v>
      </c>
      <c r="H2554" s="381">
        <v>49200</v>
      </c>
      <c r="I2554" s="381">
        <v>17800</v>
      </c>
      <c r="J2554" s="381">
        <v>20350</v>
      </c>
      <c r="K2554" s="381">
        <v>22900</v>
      </c>
      <c r="L2554" s="381">
        <v>25400</v>
      </c>
      <c r="M2554" s="381">
        <v>27450</v>
      </c>
      <c r="N2554" s="381">
        <v>29500</v>
      </c>
      <c r="O2554" s="381">
        <v>31500</v>
      </c>
      <c r="P2554" s="381">
        <v>33550</v>
      </c>
      <c r="Q2554" s="381">
        <v>12060</v>
      </c>
      <c r="R2554" s="381">
        <v>16240</v>
      </c>
      <c r="S2554" s="381">
        <v>20420</v>
      </c>
      <c r="T2554" s="381">
        <v>24600</v>
      </c>
      <c r="U2554" s="381">
        <v>27450</v>
      </c>
      <c r="V2554" s="381">
        <v>29500</v>
      </c>
      <c r="W2554" s="381">
        <v>31500</v>
      </c>
      <c r="X2554" s="381">
        <v>33550</v>
      </c>
      <c r="Y2554" s="381">
        <v>28500</v>
      </c>
      <c r="Z2554" s="381">
        <v>32550</v>
      </c>
      <c r="AA2554" s="381">
        <v>36600</v>
      </c>
      <c r="AB2554" s="381">
        <v>40650</v>
      </c>
      <c r="AC2554" s="381">
        <v>43950</v>
      </c>
      <c r="AD2554" s="381">
        <v>47200</v>
      </c>
      <c r="AE2554" s="381">
        <v>50450</v>
      </c>
      <c r="AF2554" s="381">
        <v>53700</v>
      </c>
      <c r="AG2554" s="381">
        <v>9999</v>
      </c>
      <c r="AH2554" s="381" t="s">
        <v>3182</v>
      </c>
      <c r="AI2554" s="381" t="s">
        <v>7237</v>
      </c>
      <c r="AJ2554" s="381">
        <v>0</v>
      </c>
    </row>
    <row r="2555" spans="1:36">
      <c r="A2555" s="381" t="s">
        <v>562</v>
      </c>
      <c r="B2555" s="381" t="s">
        <v>7441</v>
      </c>
      <c r="C2555" s="381">
        <v>29</v>
      </c>
      <c r="D2555" s="381">
        <v>105</v>
      </c>
      <c r="E2555" s="381" t="s">
        <v>7440</v>
      </c>
      <c r="F2555" s="381" t="s">
        <v>7439</v>
      </c>
      <c r="G2555" s="381" t="s">
        <v>7438</v>
      </c>
      <c r="H2555" s="381">
        <v>45600</v>
      </c>
      <c r="I2555" s="381">
        <v>17800</v>
      </c>
      <c r="J2555" s="381">
        <v>20350</v>
      </c>
      <c r="K2555" s="381">
        <v>22900</v>
      </c>
      <c r="L2555" s="381">
        <v>25400</v>
      </c>
      <c r="M2555" s="381">
        <v>27450</v>
      </c>
      <c r="N2555" s="381">
        <v>29500</v>
      </c>
      <c r="O2555" s="381">
        <v>31500</v>
      </c>
      <c r="P2555" s="381">
        <v>33550</v>
      </c>
      <c r="Q2555" s="381">
        <v>12060</v>
      </c>
      <c r="R2555" s="381">
        <v>16240</v>
      </c>
      <c r="S2555" s="381">
        <v>20420</v>
      </c>
      <c r="T2555" s="381">
        <v>24600</v>
      </c>
      <c r="U2555" s="381">
        <v>27450</v>
      </c>
      <c r="V2555" s="381">
        <v>29500</v>
      </c>
      <c r="W2555" s="381">
        <v>31500</v>
      </c>
      <c r="X2555" s="381">
        <v>33550</v>
      </c>
      <c r="Y2555" s="381">
        <v>28500</v>
      </c>
      <c r="Z2555" s="381">
        <v>32550</v>
      </c>
      <c r="AA2555" s="381">
        <v>36600</v>
      </c>
      <c r="AB2555" s="381">
        <v>40650</v>
      </c>
      <c r="AC2555" s="381">
        <v>43950</v>
      </c>
      <c r="AD2555" s="381">
        <v>47200</v>
      </c>
      <c r="AE2555" s="381">
        <v>50450</v>
      </c>
      <c r="AF2555" s="381">
        <v>53700</v>
      </c>
      <c r="AG2555" s="381">
        <v>9999</v>
      </c>
      <c r="AH2555" s="381" t="s">
        <v>7438</v>
      </c>
      <c r="AI2555" s="381" t="s">
        <v>7237</v>
      </c>
      <c r="AJ2555" s="381">
        <v>0</v>
      </c>
    </row>
    <row r="2556" spans="1:36">
      <c r="A2556" s="381" t="s">
        <v>562</v>
      </c>
      <c r="B2556" s="381" t="s">
        <v>7437</v>
      </c>
      <c r="C2556" s="381">
        <v>29</v>
      </c>
      <c r="D2556" s="381">
        <v>107</v>
      </c>
      <c r="E2556" s="381" t="s">
        <v>7325</v>
      </c>
      <c r="F2556" s="381" t="s">
        <v>7324</v>
      </c>
      <c r="G2556" s="381" t="s">
        <v>1238</v>
      </c>
      <c r="H2556" s="381">
        <v>74800</v>
      </c>
      <c r="I2556" s="381">
        <v>26200</v>
      </c>
      <c r="J2556" s="381">
        <v>29950</v>
      </c>
      <c r="K2556" s="381">
        <v>33700</v>
      </c>
      <c r="L2556" s="381">
        <v>37400</v>
      </c>
      <c r="M2556" s="381">
        <v>40400</v>
      </c>
      <c r="N2556" s="381">
        <v>43400</v>
      </c>
      <c r="O2556" s="381">
        <v>46400</v>
      </c>
      <c r="P2556" s="381">
        <v>49400</v>
      </c>
      <c r="Q2556" s="381">
        <v>15750</v>
      </c>
      <c r="R2556" s="381">
        <v>18000</v>
      </c>
      <c r="S2556" s="381">
        <v>20420</v>
      </c>
      <c r="T2556" s="381">
        <v>24600</v>
      </c>
      <c r="U2556" s="381">
        <v>28780</v>
      </c>
      <c r="V2556" s="381">
        <v>32960</v>
      </c>
      <c r="W2556" s="381">
        <v>37140</v>
      </c>
      <c r="X2556" s="381">
        <v>41320</v>
      </c>
      <c r="Y2556" s="381">
        <v>41900</v>
      </c>
      <c r="Z2556" s="381">
        <v>47900</v>
      </c>
      <c r="AA2556" s="381">
        <v>53900</v>
      </c>
      <c r="AB2556" s="381">
        <v>59850</v>
      </c>
      <c r="AC2556" s="381">
        <v>64650</v>
      </c>
      <c r="AD2556" s="381">
        <v>69450</v>
      </c>
      <c r="AE2556" s="381">
        <v>74250</v>
      </c>
      <c r="AF2556" s="381">
        <v>79050</v>
      </c>
      <c r="AG2556" s="381">
        <v>3760</v>
      </c>
      <c r="AH2556" s="381" t="s">
        <v>1238</v>
      </c>
      <c r="AI2556" s="381" t="s">
        <v>7237</v>
      </c>
      <c r="AJ2556" s="381">
        <v>1</v>
      </c>
    </row>
    <row r="2557" spans="1:36">
      <c r="A2557" s="381" t="s">
        <v>562</v>
      </c>
      <c r="B2557" s="381" t="s">
        <v>7436</v>
      </c>
      <c r="C2557" s="381">
        <v>29</v>
      </c>
      <c r="D2557" s="381">
        <v>109</v>
      </c>
      <c r="E2557" s="381" t="s">
        <v>7435</v>
      </c>
      <c r="F2557" s="381" t="s">
        <v>7434</v>
      </c>
      <c r="G2557" s="381" t="s">
        <v>3795</v>
      </c>
      <c r="H2557" s="381">
        <v>49400</v>
      </c>
      <c r="I2557" s="381">
        <v>17800</v>
      </c>
      <c r="J2557" s="381">
        <v>20350</v>
      </c>
      <c r="K2557" s="381">
        <v>22900</v>
      </c>
      <c r="L2557" s="381">
        <v>25400</v>
      </c>
      <c r="M2557" s="381">
        <v>27450</v>
      </c>
      <c r="N2557" s="381">
        <v>29500</v>
      </c>
      <c r="O2557" s="381">
        <v>31500</v>
      </c>
      <c r="P2557" s="381">
        <v>33550</v>
      </c>
      <c r="Q2557" s="381">
        <v>12060</v>
      </c>
      <c r="R2557" s="381">
        <v>16240</v>
      </c>
      <c r="S2557" s="381">
        <v>20420</v>
      </c>
      <c r="T2557" s="381">
        <v>24600</v>
      </c>
      <c r="U2557" s="381">
        <v>27450</v>
      </c>
      <c r="V2557" s="381">
        <v>29500</v>
      </c>
      <c r="W2557" s="381">
        <v>31500</v>
      </c>
      <c r="X2557" s="381">
        <v>33550</v>
      </c>
      <c r="Y2557" s="381">
        <v>28500</v>
      </c>
      <c r="Z2557" s="381">
        <v>32550</v>
      </c>
      <c r="AA2557" s="381">
        <v>36600</v>
      </c>
      <c r="AB2557" s="381">
        <v>40650</v>
      </c>
      <c r="AC2557" s="381">
        <v>43950</v>
      </c>
      <c r="AD2557" s="381">
        <v>47200</v>
      </c>
      <c r="AE2557" s="381">
        <v>50450</v>
      </c>
      <c r="AF2557" s="381">
        <v>53700</v>
      </c>
      <c r="AG2557" s="381">
        <v>9999</v>
      </c>
      <c r="AH2557" s="381" t="s">
        <v>3795</v>
      </c>
      <c r="AI2557" s="381" t="s">
        <v>7237</v>
      </c>
      <c r="AJ2557" s="381">
        <v>0</v>
      </c>
    </row>
    <row r="2558" spans="1:36">
      <c r="A2558" s="381" t="s">
        <v>562</v>
      </c>
      <c r="B2558" s="381" t="s">
        <v>7433</v>
      </c>
      <c r="C2558" s="381">
        <v>29</v>
      </c>
      <c r="D2558" s="381">
        <v>111</v>
      </c>
      <c r="E2558" s="381" t="s">
        <v>7432</v>
      </c>
      <c r="F2558" s="381" t="s">
        <v>7431</v>
      </c>
      <c r="G2558" s="381" t="s">
        <v>1491</v>
      </c>
      <c r="H2558" s="381">
        <v>54200</v>
      </c>
      <c r="I2558" s="381">
        <v>18850</v>
      </c>
      <c r="J2558" s="381">
        <v>21550</v>
      </c>
      <c r="K2558" s="381">
        <v>24250</v>
      </c>
      <c r="L2558" s="381">
        <v>26900</v>
      </c>
      <c r="M2558" s="381">
        <v>29100</v>
      </c>
      <c r="N2558" s="381">
        <v>31250</v>
      </c>
      <c r="O2558" s="381">
        <v>33400</v>
      </c>
      <c r="P2558" s="381">
        <v>35550</v>
      </c>
      <c r="Q2558" s="381">
        <v>12060</v>
      </c>
      <c r="R2558" s="381">
        <v>16240</v>
      </c>
      <c r="S2558" s="381">
        <v>20420</v>
      </c>
      <c r="T2558" s="381">
        <v>24600</v>
      </c>
      <c r="U2558" s="381">
        <v>28780</v>
      </c>
      <c r="V2558" s="381">
        <v>31250</v>
      </c>
      <c r="W2558" s="381">
        <v>33400</v>
      </c>
      <c r="X2558" s="381">
        <v>35550</v>
      </c>
      <c r="Y2558" s="381">
        <v>30150</v>
      </c>
      <c r="Z2558" s="381">
        <v>34450</v>
      </c>
      <c r="AA2558" s="381">
        <v>38750</v>
      </c>
      <c r="AB2558" s="381">
        <v>43050</v>
      </c>
      <c r="AC2558" s="381">
        <v>46500</v>
      </c>
      <c r="AD2558" s="381">
        <v>49950</v>
      </c>
      <c r="AE2558" s="381">
        <v>53400</v>
      </c>
      <c r="AF2558" s="381">
        <v>56850</v>
      </c>
      <c r="AG2558" s="381">
        <v>9999</v>
      </c>
      <c r="AH2558" s="381" t="s">
        <v>1491</v>
      </c>
      <c r="AI2558" s="381" t="s">
        <v>7237</v>
      </c>
      <c r="AJ2558" s="381">
        <v>0</v>
      </c>
    </row>
    <row r="2559" spans="1:36">
      <c r="A2559" s="381" t="s">
        <v>562</v>
      </c>
      <c r="B2559" s="381" t="s">
        <v>7430</v>
      </c>
      <c r="C2559" s="381">
        <v>29</v>
      </c>
      <c r="D2559" s="381">
        <v>113</v>
      </c>
      <c r="E2559" s="381" t="s">
        <v>7240</v>
      </c>
      <c r="F2559" s="381" t="s">
        <v>7239</v>
      </c>
      <c r="G2559" s="381" t="s">
        <v>1042</v>
      </c>
      <c r="H2559" s="381">
        <v>74500</v>
      </c>
      <c r="I2559" s="381">
        <v>26100</v>
      </c>
      <c r="J2559" s="381">
        <v>29800</v>
      </c>
      <c r="K2559" s="381">
        <v>33550</v>
      </c>
      <c r="L2559" s="381">
        <v>37250</v>
      </c>
      <c r="M2559" s="381">
        <v>40250</v>
      </c>
      <c r="N2559" s="381">
        <v>43250</v>
      </c>
      <c r="O2559" s="381">
        <v>46200</v>
      </c>
      <c r="P2559" s="381">
        <v>49200</v>
      </c>
      <c r="Q2559" s="381">
        <v>15650</v>
      </c>
      <c r="R2559" s="381">
        <v>17900</v>
      </c>
      <c r="S2559" s="381">
        <v>20420</v>
      </c>
      <c r="T2559" s="381">
        <v>24600</v>
      </c>
      <c r="U2559" s="381">
        <v>28780</v>
      </c>
      <c r="V2559" s="381">
        <v>32960</v>
      </c>
      <c r="W2559" s="381">
        <v>37140</v>
      </c>
      <c r="X2559" s="381">
        <v>41320</v>
      </c>
      <c r="Y2559" s="381">
        <v>41750</v>
      </c>
      <c r="Z2559" s="381">
        <v>47700</v>
      </c>
      <c r="AA2559" s="381">
        <v>53650</v>
      </c>
      <c r="AB2559" s="381">
        <v>59600</v>
      </c>
      <c r="AC2559" s="381">
        <v>64400</v>
      </c>
      <c r="AD2559" s="381">
        <v>69150</v>
      </c>
      <c r="AE2559" s="381">
        <v>73950</v>
      </c>
      <c r="AF2559" s="381">
        <v>78700</v>
      </c>
      <c r="AG2559" s="381">
        <v>7040</v>
      </c>
      <c r="AH2559" s="381" t="s">
        <v>1042</v>
      </c>
      <c r="AI2559" s="381" t="s">
        <v>7237</v>
      </c>
      <c r="AJ2559" s="381">
        <v>1</v>
      </c>
    </row>
    <row r="2560" spans="1:36">
      <c r="A2560" s="381" t="s">
        <v>562</v>
      </c>
      <c r="B2560" s="381" t="s">
        <v>7429</v>
      </c>
      <c r="C2560" s="381">
        <v>29</v>
      </c>
      <c r="D2560" s="381">
        <v>115</v>
      </c>
      <c r="E2560" s="381" t="s">
        <v>7428</v>
      </c>
      <c r="F2560" s="381" t="s">
        <v>7427</v>
      </c>
      <c r="G2560" s="381" t="s">
        <v>4672</v>
      </c>
      <c r="H2560" s="381">
        <v>48800</v>
      </c>
      <c r="I2560" s="381">
        <v>17800</v>
      </c>
      <c r="J2560" s="381">
        <v>20350</v>
      </c>
      <c r="K2560" s="381">
        <v>22900</v>
      </c>
      <c r="L2560" s="381">
        <v>25400</v>
      </c>
      <c r="M2560" s="381">
        <v>27450</v>
      </c>
      <c r="N2560" s="381">
        <v>29500</v>
      </c>
      <c r="O2560" s="381">
        <v>31500</v>
      </c>
      <c r="P2560" s="381">
        <v>33550</v>
      </c>
      <c r="Q2560" s="381">
        <v>12060</v>
      </c>
      <c r="R2560" s="381">
        <v>16240</v>
      </c>
      <c r="S2560" s="381">
        <v>20420</v>
      </c>
      <c r="T2560" s="381">
        <v>24600</v>
      </c>
      <c r="U2560" s="381">
        <v>27450</v>
      </c>
      <c r="V2560" s="381">
        <v>29500</v>
      </c>
      <c r="W2560" s="381">
        <v>31500</v>
      </c>
      <c r="X2560" s="381">
        <v>33550</v>
      </c>
      <c r="Y2560" s="381">
        <v>28500</v>
      </c>
      <c r="Z2560" s="381">
        <v>32550</v>
      </c>
      <c r="AA2560" s="381">
        <v>36600</v>
      </c>
      <c r="AB2560" s="381">
        <v>40650</v>
      </c>
      <c r="AC2560" s="381">
        <v>43950</v>
      </c>
      <c r="AD2560" s="381">
        <v>47200</v>
      </c>
      <c r="AE2560" s="381">
        <v>50450</v>
      </c>
      <c r="AF2560" s="381">
        <v>53700</v>
      </c>
      <c r="AG2560" s="381">
        <v>9999</v>
      </c>
      <c r="AH2560" s="381" t="s">
        <v>4672</v>
      </c>
      <c r="AI2560" s="381" t="s">
        <v>7237</v>
      </c>
      <c r="AJ2560" s="381">
        <v>0</v>
      </c>
    </row>
    <row r="2561" spans="1:36">
      <c r="A2561" s="381" t="s">
        <v>562</v>
      </c>
      <c r="B2561" s="381" t="s">
        <v>7426</v>
      </c>
      <c r="C2561" s="381">
        <v>29</v>
      </c>
      <c r="D2561" s="381">
        <v>117</v>
      </c>
      <c r="E2561" s="381" t="s">
        <v>7425</v>
      </c>
      <c r="F2561" s="381" t="s">
        <v>7424</v>
      </c>
      <c r="G2561" s="381" t="s">
        <v>5900</v>
      </c>
      <c r="H2561" s="381">
        <v>57600</v>
      </c>
      <c r="I2561" s="381">
        <v>20200</v>
      </c>
      <c r="J2561" s="381">
        <v>23050</v>
      </c>
      <c r="K2561" s="381">
        <v>25950</v>
      </c>
      <c r="L2561" s="381">
        <v>28800</v>
      </c>
      <c r="M2561" s="381">
        <v>31150</v>
      </c>
      <c r="N2561" s="381">
        <v>33450</v>
      </c>
      <c r="O2561" s="381">
        <v>35750</v>
      </c>
      <c r="P2561" s="381">
        <v>38050</v>
      </c>
      <c r="Q2561" s="381">
        <v>12150</v>
      </c>
      <c r="R2561" s="381">
        <v>16240</v>
      </c>
      <c r="S2561" s="381">
        <v>20420</v>
      </c>
      <c r="T2561" s="381">
        <v>24600</v>
      </c>
      <c r="U2561" s="381">
        <v>28780</v>
      </c>
      <c r="V2561" s="381">
        <v>32960</v>
      </c>
      <c r="W2561" s="381">
        <v>35750</v>
      </c>
      <c r="X2561" s="381">
        <v>38050</v>
      </c>
      <c r="Y2561" s="381">
        <v>32300</v>
      </c>
      <c r="Z2561" s="381">
        <v>36900</v>
      </c>
      <c r="AA2561" s="381">
        <v>41500</v>
      </c>
      <c r="AB2561" s="381">
        <v>46100</v>
      </c>
      <c r="AC2561" s="381">
        <v>49800</v>
      </c>
      <c r="AD2561" s="381">
        <v>53500</v>
      </c>
      <c r="AE2561" s="381">
        <v>57200</v>
      </c>
      <c r="AF2561" s="381">
        <v>60900</v>
      </c>
      <c r="AG2561" s="381">
        <v>9999</v>
      </c>
      <c r="AH2561" s="381" t="s">
        <v>5900</v>
      </c>
      <c r="AI2561" s="381" t="s">
        <v>7237</v>
      </c>
      <c r="AJ2561" s="381">
        <v>0</v>
      </c>
    </row>
    <row r="2562" spans="1:36">
      <c r="A2562" s="381" t="s">
        <v>562</v>
      </c>
      <c r="B2562" s="381" t="s">
        <v>7423</v>
      </c>
      <c r="C2562" s="381">
        <v>29</v>
      </c>
      <c r="D2562" s="381">
        <v>119</v>
      </c>
      <c r="E2562" s="381" t="s">
        <v>7422</v>
      </c>
      <c r="F2562" s="381" t="s">
        <v>7421</v>
      </c>
      <c r="G2562" s="381" t="s">
        <v>7420</v>
      </c>
      <c r="H2562" s="381">
        <v>45900</v>
      </c>
      <c r="I2562" s="381">
        <v>17400</v>
      </c>
      <c r="J2562" s="381">
        <v>19850</v>
      </c>
      <c r="K2562" s="381">
        <v>22350</v>
      </c>
      <c r="L2562" s="381">
        <v>24800</v>
      </c>
      <c r="M2562" s="381">
        <v>26800</v>
      </c>
      <c r="N2562" s="381">
        <v>28800</v>
      </c>
      <c r="O2562" s="381">
        <v>30800</v>
      </c>
      <c r="P2562" s="381">
        <v>32750</v>
      </c>
      <c r="Q2562" s="381">
        <v>12060</v>
      </c>
      <c r="R2562" s="381">
        <v>16240</v>
      </c>
      <c r="S2562" s="381">
        <v>20420</v>
      </c>
      <c r="T2562" s="381">
        <v>24600</v>
      </c>
      <c r="U2562" s="381">
        <v>26800</v>
      </c>
      <c r="V2562" s="381">
        <v>28800</v>
      </c>
      <c r="W2562" s="381">
        <v>30800</v>
      </c>
      <c r="X2562" s="381">
        <v>32750</v>
      </c>
      <c r="Y2562" s="381">
        <v>27800</v>
      </c>
      <c r="Z2562" s="381">
        <v>31750</v>
      </c>
      <c r="AA2562" s="381">
        <v>35700</v>
      </c>
      <c r="AB2562" s="381">
        <v>39650</v>
      </c>
      <c r="AC2562" s="381">
        <v>42850</v>
      </c>
      <c r="AD2562" s="381">
        <v>46000</v>
      </c>
      <c r="AE2562" s="381">
        <v>49200</v>
      </c>
      <c r="AF2562" s="381">
        <v>52350</v>
      </c>
      <c r="AG2562" s="381">
        <v>9999</v>
      </c>
      <c r="AH2562" s="381" t="s">
        <v>7420</v>
      </c>
      <c r="AI2562" s="381" t="s">
        <v>7237</v>
      </c>
      <c r="AJ2562" s="381">
        <v>1</v>
      </c>
    </row>
    <row r="2563" spans="1:36">
      <c r="A2563" s="381" t="s">
        <v>562</v>
      </c>
      <c r="B2563" s="381" t="s">
        <v>7419</v>
      </c>
      <c r="C2563" s="381">
        <v>29</v>
      </c>
      <c r="D2563" s="381">
        <v>121</v>
      </c>
      <c r="E2563" s="381" t="s">
        <v>7418</v>
      </c>
      <c r="F2563" s="381" t="s">
        <v>7417</v>
      </c>
      <c r="G2563" s="381" t="s">
        <v>3775</v>
      </c>
      <c r="H2563" s="381">
        <v>52100</v>
      </c>
      <c r="I2563" s="381">
        <v>18250</v>
      </c>
      <c r="J2563" s="381">
        <v>20850</v>
      </c>
      <c r="K2563" s="381">
        <v>23450</v>
      </c>
      <c r="L2563" s="381">
        <v>26050</v>
      </c>
      <c r="M2563" s="381">
        <v>28150</v>
      </c>
      <c r="N2563" s="381">
        <v>30250</v>
      </c>
      <c r="O2563" s="381">
        <v>32350</v>
      </c>
      <c r="P2563" s="381">
        <v>34400</v>
      </c>
      <c r="Q2563" s="381">
        <v>12060</v>
      </c>
      <c r="R2563" s="381">
        <v>16240</v>
      </c>
      <c r="S2563" s="381">
        <v>20420</v>
      </c>
      <c r="T2563" s="381">
        <v>24600</v>
      </c>
      <c r="U2563" s="381">
        <v>28150</v>
      </c>
      <c r="V2563" s="381">
        <v>30250</v>
      </c>
      <c r="W2563" s="381">
        <v>32350</v>
      </c>
      <c r="X2563" s="381">
        <v>34400</v>
      </c>
      <c r="Y2563" s="381">
        <v>29200</v>
      </c>
      <c r="Z2563" s="381">
        <v>33400</v>
      </c>
      <c r="AA2563" s="381">
        <v>37550</v>
      </c>
      <c r="AB2563" s="381">
        <v>41700</v>
      </c>
      <c r="AC2563" s="381">
        <v>45050</v>
      </c>
      <c r="AD2563" s="381">
        <v>48400</v>
      </c>
      <c r="AE2563" s="381">
        <v>51750</v>
      </c>
      <c r="AF2563" s="381">
        <v>55050</v>
      </c>
      <c r="AG2563" s="381">
        <v>9999</v>
      </c>
      <c r="AH2563" s="381" t="s">
        <v>3775</v>
      </c>
      <c r="AI2563" s="381" t="s">
        <v>7237</v>
      </c>
      <c r="AJ2563" s="381">
        <v>0</v>
      </c>
    </row>
    <row r="2564" spans="1:36">
      <c r="A2564" s="381" t="s">
        <v>562</v>
      </c>
      <c r="B2564" s="381" t="s">
        <v>7416</v>
      </c>
      <c r="C2564" s="381">
        <v>29</v>
      </c>
      <c r="D2564" s="381">
        <v>123</v>
      </c>
      <c r="E2564" s="381" t="s">
        <v>7415</v>
      </c>
      <c r="F2564" s="381" t="s">
        <v>7414</v>
      </c>
      <c r="G2564" s="381" t="s">
        <v>1936</v>
      </c>
      <c r="H2564" s="381">
        <v>43600</v>
      </c>
      <c r="I2564" s="381">
        <v>17800</v>
      </c>
      <c r="J2564" s="381">
        <v>20350</v>
      </c>
      <c r="K2564" s="381">
        <v>22900</v>
      </c>
      <c r="L2564" s="381">
        <v>25400</v>
      </c>
      <c r="M2564" s="381">
        <v>27450</v>
      </c>
      <c r="N2564" s="381">
        <v>29500</v>
      </c>
      <c r="O2564" s="381">
        <v>31500</v>
      </c>
      <c r="P2564" s="381">
        <v>33550</v>
      </c>
      <c r="Q2564" s="381">
        <v>12060</v>
      </c>
      <c r="R2564" s="381">
        <v>16240</v>
      </c>
      <c r="S2564" s="381">
        <v>20420</v>
      </c>
      <c r="T2564" s="381">
        <v>24600</v>
      </c>
      <c r="U2564" s="381">
        <v>27450</v>
      </c>
      <c r="V2564" s="381">
        <v>29500</v>
      </c>
      <c r="W2564" s="381">
        <v>31500</v>
      </c>
      <c r="X2564" s="381">
        <v>33550</v>
      </c>
      <c r="Y2564" s="381">
        <v>28500</v>
      </c>
      <c r="Z2564" s="381">
        <v>32550</v>
      </c>
      <c r="AA2564" s="381">
        <v>36600</v>
      </c>
      <c r="AB2564" s="381">
        <v>40650</v>
      </c>
      <c r="AC2564" s="381">
        <v>43950</v>
      </c>
      <c r="AD2564" s="381">
        <v>47200</v>
      </c>
      <c r="AE2564" s="381">
        <v>50450</v>
      </c>
      <c r="AF2564" s="381">
        <v>53700</v>
      </c>
      <c r="AG2564" s="381">
        <v>9999</v>
      </c>
      <c r="AH2564" s="381" t="s">
        <v>1936</v>
      </c>
      <c r="AI2564" s="381" t="s">
        <v>7237</v>
      </c>
      <c r="AJ2564" s="381">
        <v>0</v>
      </c>
    </row>
    <row r="2565" spans="1:36">
      <c r="A2565" s="381" t="s">
        <v>562</v>
      </c>
      <c r="B2565" s="381" t="s">
        <v>7413</v>
      </c>
      <c r="C2565" s="381">
        <v>29</v>
      </c>
      <c r="D2565" s="381">
        <v>125</v>
      </c>
      <c r="E2565" s="381" t="s">
        <v>7412</v>
      </c>
      <c r="F2565" s="381" t="s">
        <v>7411</v>
      </c>
      <c r="G2565" s="381" t="s">
        <v>7410</v>
      </c>
      <c r="H2565" s="381">
        <v>54700</v>
      </c>
      <c r="I2565" s="381">
        <v>19150</v>
      </c>
      <c r="J2565" s="381">
        <v>21900</v>
      </c>
      <c r="K2565" s="381">
        <v>24650</v>
      </c>
      <c r="L2565" s="381">
        <v>27350</v>
      </c>
      <c r="M2565" s="381">
        <v>29550</v>
      </c>
      <c r="N2565" s="381">
        <v>31750</v>
      </c>
      <c r="O2565" s="381">
        <v>33950</v>
      </c>
      <c r="P2565" s="381">
        <v>36150</v>
      </c>
      <c r="Q2565" s="381">
        <v>12060</v>
      </c>
      <c r="R2565" s="381">
        <v>16240</v>
      </c>
      <c r="S2565" s="381">
        <v>20420</v>
      </c>
      <c r="T2565" s="381">
        <v>24600</v>
      </c>
      <c r="U2565" s="381">
        <v>28780</v>
      </c>
      <c r="V2565" s="381">
        <v>31750</v>
      </c>
      <c r="W2565" s="381">
        <v>33950</v>
      </c>
      <c r="X2565" s="381">
        <v>36150</v>
      </c>
      <c r="Y2565" s="381">
        <v>30650</v>
      </c>
      <c r="Z2565" s="381">
        <v>35000</v>
      </c>
      <c r="AA2565" s="381">
        <v>39400</v>
      </c>
      <c r="AB2565" s="381">
        <v>43750</v>
      </c>
      <c r="AC2565" s="381">
        <v>47250</v>
      </c>
      <c r="AD2565" s="381">
        <v>50750</v>
      </c>
      <c r="AE2565" s="381">
        <v>54250</v>
      </c>
      <c r="AF2565" s="381">
        <v>57750</v>
      </c>
      <c r="AG2565" s="381">
        <v>9999</v>
      </c>
      <c r="AH2565" s="381" t="s">
        <v>7410</v>
      </c>
      <c r="AI2565" s="381" t="s">
        <v>7237</v>
      </c>
      <c r="AJ2565" s="381">
        <v>0</v>
      </c>
    </row>
    <row r="2566" spans="1:36">
      <c r="A2566" s="381" t="s">
        <v>562</v>
      </c>
      <c r="B2566" s="381" t="s">
        <v>7409</v>
      </c>
      <c r="C2566" s="381">
        <v>29</v>
      </c>
      <c r="D2566" s="381">
        <v>127</v>
      </c>
      <c r="E2566" s="381" t="s">
        <v>7408</v>
      </c>
      <c r="F2566" s="381" t="s">
        <v>7407</v>
      </c>
      <c r="G2566" s="381" t="s">
        <v>1476</v>
      </c>
      <c r="H2566" s="381">
        <v>54900</v>
      </c>
      <c r="I2566" s="381">
        <v>19250</v>
      </c>
      <c r="J2566" s="381">
        <v>22000</v>
      </c>
      <c r="K2566" s="381">
        <v>24750</v>
      </c>
      <c r="L2566" s="381">
        <v>27450</v>
      </c>
      <c r="M2566" s="381">
        <v>29650</v>
      </c>
      <c r="N2566" s="381">
        <v>31850</v>
      </c>
      <c r="O2566" s="381">
        <v>34050</v>
      </c>
      <c r="P2566" s="381">
        <v>36250</v>
      </c>
      <c r="Q2566" s="381">
        <v>12060</v>
      </c>
      <c r="R2566" s="381">
        <v>16240</v>
      </c>
      <c r="S2566" s="381">
        <v>20420</v>
      </c>
      <c r="T2566" s="381">
        <v>24600</v>
      </c>
      <c r="U2566" s="381">
        <v>28780</v>
      </c>
      <c r="V2566" s="381">
        <v>31850</v>
      </c>
      <c r="W2566" s="381">
        <v>34050</v>
      </c>
      <c r="X2566" s="381">
        <v>36250</v>
      </c>
      <c r="Y2566" s="381">
        <v>30750</v>
      </c>
      <c r="Z2566" s="381">
        <v>35150</v>
      </c>
      <c r="AA2566" s="381">
        <v>39550</v>
      </c>
      <c r="AB2566" s="381">
        <v>43900</v>
      </c>
      <c r="AC2566" s="381">
        <v>47450</v>
      </c>
      <c r="AD2566" s="381">
        <v>50950</v>
      </c>
      <c r="AE2566" s="381">
        <v>54450</v>
      </c>
      <c r="AF2566" s="381">
        <v>57950</v>
      </c>
      <c r="AG2566" s="381">
        <v>9999</v>
      </c>
      <c r="AH2566" s="381" t="s">
        <v>1476</v>
      </c>
      <c r="AI2566" s="381" t="s">
        <v>7237</v>
      </c>
      <c r="AJ2566" s="381">
        <v>0</v>
      </c>
    </row>
    <row r="2567" spans="1:36">
      <c r="A2567" s="381" t="s">
        <v>562</v>
      </c>
      <c r="B2567" s="381" t="s">
        <v>7406</v>
      </c>
      <c r="C2567" s="381">
        <v>29</v>
      </c>
      <c r="D2567" s="381">
        <v>129</v>
      </c>
      <c r="E2567" s="381" t="s">
        <v>7405</v>
      </c>
      <c r="F2567" s="381" t="s">
        <v>7404</v>
      </c>
      <c r="G2567" s="381" t="s">
        <v>1466</v>
      </c>
      <c r="H2567" s="381">
        <v>51100</v>
      </c>
      <c r="I2567" s="381">
        <v>17900</v>
      </c>
      <c r="J2567" s="381">
        <v>20450</v>
      </c>
      <c r="K2567" s="381">
        <v>23000</v>
      </c>
      <c r="L2567" s="381">
        <v>25550</v>
      </c>
      <c r="M2567" s="381">
        <v>27600</v>
      </c>
      <c r="N2567" s="381">
        <v>29650</v>
      </c>
      <c r="O2567" s="381">
        <v>31700</v>
      </c>
      <c r="P2567" s="381">
        <v>33750</v>
      </c>
      <c r="Q2567" s="381">
        <v>12060</v>
      </c>
      <c r="R2567" s="381">
        <v>16240</v>
      </c>
      <c r="S2567" s="381">
        <v>20420</v>
      </c>
      <c r="T2567" s="381">
        <v>24600</v>
      </c>
      <c r="U2567" s="381">
        <v>27600</v>
      </c>
      <c r="V2567" s="381">
        <v>29650</v>
      </c>
      <c r="W2567" s="381">
        <v>31700</v>
      </c>
      <c r="X2567" s="381">
        <v>33750</v>
      </c>
      <c r="Y2567" s="381">
        <v>28650</v>
      </c>
      <c r="Z2567" s="381">
        <v>32750</v>
      </c>
      <c r="AA2567" s="381">
        <v>36850</v>
      </c>
      <c r="AB2567" s="381">
        <v>40900</v>
      </c>
      <c r="AC2567" s="381">
        <v>44200</v>
      </c>
      <c r="AD2567" s="381">
        <v>47450</v>
      </c>
      <c r="AE2567" s="381">
        <v>50750</v>
      </c>
      <c r="AF2567" s="381">
        <v>54000</v>
      </c>
      <c r="AG2567" s="381">
        <v>9999</v>
      </c>
      <c r="AH2567" s="381" t="s">
        <v>1466</v>
      </c>
      <c r="AI2567" s="381" t="s">
        <v>7237</v>
      </c>
      <c r="AJ2567" s="381">
        <v>0</v>
      </c>
    </row>
    <row r="2568" spans="1:36">
      <c r="A2568" s="381" t="s">
        <v>562</v>
      </c>
      <c r="B2568" s="381" t="s">
        <v>7403</v>
      </c>
      <c r="C2568" s="381">
        <v>29</v>
      </c>
      <c r="D2568" s="381">
        <v>131</v>
      </c>
      <c r="E2568" s="381" t="s">
        <v>7402</v>
      </c>
      <c r="F2568" s="381" t="s">
        <v>7401</v>
      </c>
      <c r="G2568" s="381" t="s">
        <v>7400</v>
      </c>
      <c r="H2568" s="381">
        <v>46300</v>
      </c>
      <c r="I2568" s="381">
        <v>17800</v>
      </c>
      <c r="J2568" s="381">
        <v>20350</v>
      </c>
      <c r="K2568" s="381">
        <v>22900</v>
      </c>
      <c r="L2568" s="381">
        <v>25400</v>
      </c>
      <c r="M2568" s="381">
        <v>27450</v>
      </c>
      <c r="N2568" s="381">
        <v>29500</v>
      </c>
      <c r="O2568" s="381">
        <v>31500</v>
      </c>
      <c r="P2568" s="381">
        <v>33550</v>
      </c>
      <c r="Q2568" s="381">
        <v>12060</v>
      </c>
      <c r="R2568" s="381">
        <v>16240</v>
      </c>
      <c r="S2568" s="381">
        <v>20420</v>
      </c>
      <c r="T2568" s="381">
        <v>24600</v>
      </c>
      <c r="U2568" s="381">
        <v>27450</v>
      </c>
      <c r="V2568" s="381">
        <v>29500</v>
      </c>
      <c r="W2568" s="381">
        <v>31500</v>
      </c>
      <c r="X2568" s="381">
        <v>33550</v>
      </c>
      <c r="Y2568" s="381">
        <v>28500</v>
      </c>
      <c r="Z2568" s="381">
        <v>32550</v>
      </c>
      <c r="AA2568" s="381">
        <v>36600</v>
      </c>
      <c r="AB2568" s="381">
        <v>40650</v>
      </c>
      <c r="AC2568" s="381">
        <v>43950</v>
      </c>
      <c r="AD2568" s="381">
        <v>47200</v>
      </c>
      <c r="AE2568" s="381">
        <v>50450</v>
      </c>
      <c r="AF2568" s="381">
        <v>53700</v>
      </c>
      <c r="AG2568" s="381">
        <v>9999</v>
      </c>
      <c r="AH2568" s="381" t="s">
        <v>7400</v>
      </c>
      <c r="AI2568" s="381" t="s">
        <v>7237</v>
      </c>
      <c r="AJ2568" s="381">
        <v>0</v>
      </c>
    </row>
    <row r="2569" spans="1:36">
      <c r="A2569" s="381" t="s">
        <v>562</v>
      </c>
      <c r="B2569" s="381" t="s">
        <v>7399</v>
      </c>
      <c r="C2569" s="381">
        <v>29</v>
      </c>
      <c r="D2569" s="381">
        <v>133</v>
      </c>
      <c r="E2569" s="381" t="s">
        <v>7398</v>
      </c>
      <c r="F2569" s="381" t="s">
        <v>7397</v>
      </c>
      <c r="G2569" s="381" t="s">
        <v>7396</v>
      </c>
      <c r="H2569" s="381">
        <v>36500</v>
      </c>
      <c r="I2569" s="381">
        <v>17800</v>
      </c>
      <c r="J2569" s="381">
        <v>20350</v>
      </c>
      <c r="K2569" s="381">
        <v>22900</v>
      </c>
      <c r="L2569" s="381">
        <v>25400</v>
      </c>
      <c r="M2569" s="381">
        <v>27450</v>
      </c>
      <c r="N2569" s="381">
        <v>29500</v>
      </c>
      <c r="O2569" s="381">
        <v>31500</v>
      </c>
      <c r="P2569" s="381">
        <v>33550</v>
      </c>
      <c r="Q2569" s="381">
        <v>12060</v>
      </c>
      <c r="R2569" s="381">
        <v>16240</v>
      </c>
      <c r="S2569" s="381">
        <v>20420</v>
      </c>
      <c r="T2569" s="381">
        <v>24600</v>
      </c>
      <c r="U2569" s="381">
        <v>27450</v>
      </c>
      <c r="V2569" s="381">
        <v>29500</v>
      </c>
      <c r="W2569" s="381">
        <v>31500</v>
      </c>
      <c r="X2569" s="381">
        <v>33550</v>
      </c>
      <c r="Y2569" s="381">
        <v>28500</v>
      </c>
      <c r="Z2569" s="381">
        <v>32550</v>
      </c>
      <c r="AA2569" s="381">
        <v>36600</v>
      </c>
      <c r="AB2569" s="381">
        <v>40650</v>
      </c>
      <c r="AC2569" s="381">
        <v>43950</v>
      </c>
      <c r="AD2569" s="381">
        <v>47200</v>
      </c>
      <c r="AE2569" s="381">
        <v>50450</v>
      </c>
      <c r="AF2569" s="381">
        <v>53700</v>
      </c>
      <c r="AG2569" s="381">
        <v>9999</v>
      </c>
      <c r="AH2569" s="381" t="s">
        <v>7396</v>
      </c>
      <c r="AI2569" s="381" t="s">
        <v>7237</v>
      </c>
      <c r="AJ2569" s="381">
        <v>0</v>
      </c>
    </row>
    <row r="2570" spans="1:36">
      <c r="A2570" s="381" t="s">
        <v>562</v>
      </c>
      <c r="B2570" s="381" t="s">
        <v>7395</v>
      </c>
      <c r="C2570" s="381">
        <v>29</v>
      </c>
      <c r="D2570" s="381">
        <v>135</v>
      </c>
      <c r="E2570" s="381" t="s">
        <v>7394</v>
      </c>
      <c r="F2570" s="381" t="s">
        <v>7393</v>
      </c>
      <c r="G2570" s="381" t="s">
        <v>7392</v>
      </c>
      <c r="H2570" s="381">
        <v>60700</v>
      </c>
      <c r="I2570" s="381">
        <v>21250</v>
      </c>
      <c r="J2570" s="381">
        <v>24300</v>
      </c>
      <c r="K2570" s="381">
        <v>27350</v>
      </c>
      <c r="L2570" s="381">
        <v>30350</v>
      </c>
      <c r="M2570" s="381">
        <v>32800</v>
      </c>
      <c r="N2570" s="381">
        <v>35250</v>
      </c>
      <c r="O2570" s="381">
        <v>37650</v>
      </c>
      <c r="P2570" s="381">
        <v>40100</v>
      </c>
      <c r="Q2570" s="381">
        <v>12750</v>
      </c>
      <c r="R2570" s="381">
        <v>16240</v>
      </c>
      <c r="S2570" s="381">
        <v>20420</v>
      </c>
      <c r="T2570" s="381">
        <v>24600</v>
      </c>
      <c r="U2570" s="381">
        <v>28780</v>
      </c>
      <c r="V2570" s="381">
        <v>32960</v>
      </c>
      <c r="W2570" s="381">
        <v>37140</v>
      </c>
      <c r="X2570" s="381">
        <v>40100</v>
      </c>
      <c r="Y2570" s="381">
        <v>34000</v>
      </c>
      <c r="Z2570" s="381">
        <v>38850</v>
      </c>
      <c r="AA2570" s="381">
        <v>43700</v>
      </c>
      <c r="AB2570" s="381">
        <v>48550</v>
      </c>
      <c r="AC2570" s="381">
        <v>52450</v>
      </c>
      <c r="AD2570" s="381">
        <v>56350</v>
      </c>
      <c r="AE2570" s="381">
        <v>60250</v>
      </c>
      <c r="AF2570" s="381">
        <v>64100</v>
      </c>
      <c r="AG2570" s="381">
        <v>9999</v>
      </c>
      <c r="AH2570" s="381" t="s">
        <v>7392</v>
      </c>
      <c r="AI2570" s="381" t="s">
        <v>7237</v>
      </c>
      <c r="AJ2570" s="381">
        <v>1</v>
      </c>
    </row>
    <row r="2571" spans="1:36">
      <c r="A2571" s="381" t="s">
        <v>562</v>
      </c>
      <c r="B2571" s="381" t="s">
        <v>7391</v>
      </c>
      <c r="C2571" s="381">
        <v>29</v>
      </c>
      <c r="D2571" s="381">
        <v>137</v>
      </c>
      <c r="E2571" s="381" t="s">
        <v>7390</v>
      </c>
      <c r="F2571" s="381" t="s">
        <v>7389</v>
      </c>
      <c r="G2571" s="381" t="s">
        <v>1205</v>
      </c>
      <c r="H2571" s="381">
        <v>53900</v>
      </c>
      <c r="I2571" s="381">
        <v>18900</v>
      </c>
      <c r="J2571" s="381">
        <v>21600</v>
      </c>
      <c r="K2571" s="381">
        <v>24300</v>
      </c>
      <c r="L2571" s="381">
        <v>26950</v>
      </c>
      <c r="M2571" s="381">
        <v>29150</v>
      </c>
      <c r="N2571" s="381">
        <v>31300</v>
      </c>
      <c r="O2571" s="381">
        <v>33450</v>
      </c>
      <c r="P2571" s="381">
        <v>35600</v>
      </c>
      <c r="Q2571" s="381">
        <v>12060</v>
      </c>
      <c r="R2571" s="381">
        <v>16240</v>
      </c>
      <c r="S2571" s="381">
        <v>20420</v>
      </c>
      <c r="T2571" s="381">
        <v>24600</v>
      </c>
      <c r="U2571" s="381">
        <v>28780</v>
      </c>
      <c r="V2571" s="381">
        <v>31300</v>
      </c>
      <c r="W2571" s="381">
        <v>33450</v>
      </c>
      <c r="X2571" s="381">
        <v>35600</v>
      </c>
      <c r="Y2571" s="381">
        <v>30200</v>
      </c>
      <c r="Z2571" s="381">
        <v>34500</v>
      </c>
      <c r="AA2571" s="381">
        <v>38800</v>
      </c>
      <c r="AB2571" s="381">
        <v>43100</v>
      </c>
      <c r="AC2571" s="381">
        <v>46550</v>
      </c>
      <c r="AD2571" s="381">
        <v>50000</v>
      </c>
      <c r="AE2571" s="381">
        <v>53450</v>
      </c>
      <c r="AF2571" s="381">
        <v>56900</v>
      </c>
      <c r="AG2571" s="381">
        <v>9999</v>
      </c>
      <c r="AH2571" s="381" t="s">
        <v>1205</v>
      </c>
      <c r="AI2571" s="381" t="s">
        <v>7237</v>
      </c>
      <c r="AJ2571" s="381">
        <v>0</v>
      </c>
    </row>
    <row r="2572" spans="1:36">
      <c r="A2572" s="381" t="s">
        <v>562</v>
      </c>
      <c r="B2572" s="381" t="s">
        <v>7388</v>
      </c>
      <c r="C2572" s="381">
        <v>29</v>
      </c>
      <c r="D2572" s="381">
        <v>139</v>
      </c>
      <c r="E2572" s="381" t="s">
        <v>7387</v>
      </c>
      <c r="F2572" s="381" t="s">
        <v>7386</v>
      </c>
      <c r="G2572" s="381" t="s">
        <v>1924</v>
      </c>
      <c r="H2572" s="381">
        <v>50300</v>
      </c>
      <c r="I2572" s="381">
        <v>17800</v>
      </c>
      <c r="J2572" s="381">
        <v>20350</v>
      </c>
      <c r="K2572" s="381">
        <v>22900</v>
      </c>
      <c r="L2572" s="381">
        <v>25400</v>
      </c>
      <c r="M2572" s="381">
        <v>27450</v>
      </c>
      <c r="N2572" s="381">
        <v>29500</v>
      </c>
      <c r="O2572" s="381">
        <v>31500</v>
      </c>
      <c r="P2572" s="381">
        <v>33550</v>
      </c>
      <c r="Q2572" s="381">
        <v>12060</v>
      </c>
      <c r="R2572" s="381">
        <v>16240</v>
      </c>
      <c r="S2572" s="381">
        <v>20420</v>
      </c>
      <c r="T2572" s="381">
        <v>24600</v>
      </c>
      <c r="U2572" s="381">
        <v>27450</v>
      </c>
      <c r="V2572" s="381">
        <v>29500</v>
      </c>
      <c r="W2572" s="381">
        <v>31500</v>
      </c>
      <c r="X2572" s="381">
        <v>33550</v>
      </c>
      <c r="Y2572" s="381">
        <v>28500</v>
      </c>
      <c r="Z2572" s="381">
        <v>32550</v>
      </c>
      <c r="AA2572" s="381">
        <v>36600</v>
      </c>
      <c r="AB2572" s="381">
        <v>40650</v>
      </c>
      <c r="AC2572" s="381">
        <v>43950</v>
      </c>
      <c r="AD2572" s="381">
        <v>47200</v>
      </c>
      <c r="AE2572" s="381">
        <v>50450</v>
      </c>
      <c r="AF2572" s="381">
        <v>53700</v>
      </c>
      <c r="AG2572" s="381">
        <v>9999</v>
      </c>
      <c r="AH2572" s="381" t="s">
        <v>1924</v>
      </c>
      <c r="AI2572" s="381" t="s">
        <v>7237</v>
      </c>
      <c r="AJ2572" s="381">
        <v>0</v>
      </c>
    </row>
    <row r="2573" spans="1:36">
      <c r="A2573" s="381" t="s">
        <v>562</v>
      </c>
      <c r="B2573" s="381" t="s">
        <v>7385</v>
      </c>
      <c r="C2573" s="381">
        <v>29</v>
      </c>
      <c r="D2573" s="381">
        <v>141</v>
      </c>
      <c r="E2573" s="381" t="s">
        <v>7384</v>
      </c>
      <c r="F2573" s="381" t="s">
        <v>7383</v>
      </c>
      <c r="G2573" s="381" t="s">
        <v>1449</v>
      </c>
      <c r="H2573" s="381">
        <v>45900</v>
      </c>
      <c r="I2573" s="381">
        <v>17800</v>
      </c>
      <c r="J2573" s="381">
        <v>20350</v>
      </c>
      <c r="K2573" s="381">
        <v>22900</v>
      </c>
      <c r="L2573" s="381">
        <v>25400</v>
      </c>
      <c r="M2573" s="381">
        <v>27450</v>
      </c>
      <c r="N2573" s="381">
        <v>29500</v>
      </c>
      <c r="O2573" s="381">
        <v>31500</v>
      </c>
      <c r="P2573" s="381">
        <v>33550</v>
      </c>
      <c r="Q2573" s="381">
        <v>12060</v>
      </c>
      <c r="R2573" s="381">
        <v>16240</v>
      </c>
      <c r="S2573" s="381">
        <v>20420</v>
      </c>
      <c r="T2573" s="381">
        <v>24600</v>
      </c>
      <c r="U2573" s="381">
        <v>27450</v>
      </c>
      <c r="V2573" s="381">
        <v>29500</v>
      </c>
      <c r="W2573" s="381">
        <v>31500</v>
      </c>
      <c r="X2573" s="381">
        <v>33550</v>
      </c>
      <c r="Y2573" s="381">
        <v>28500</v>
      </c>
      <c r="Z2573" s="381">
        <v>32550</v>
      </c>
      <c r="AA2573" s="381">
        <v>36600</v>
      </c>
      <c r="AB2573" s="381">
        <v>40650</v>
      </c>
      <c r="AC2573" s="381">
        <v>43950</v>
      </c>
      <c r="AD2573" s="381">
        <v>47200</v>
      </c>
      <c r="AE2573" s="381">
        <v>50450</v>
      </c>
      <c r="AF2573" s="381">
        <v>53700</v>
      </c>
      <c r="AG2573" s="381">
        <v>9999</v>
      </c>
      <c r="AH2573" s="381" t="s">
        <v>1449</v>
      </c>
      <c r="AI2573" s="381" t="s">
        <v>7237</v>
      </c>
      <c r="AJ2573" s="381">
        <v>0</v>
      </c>
    </row>
    <row r="2574" spans="1:36">
      <c r="A2574" s="381" t="s">
        <v>562</v>
      </c>
      <c r="B2574" s="381" t="s">
        <v>7382</v>
      </c>
      <c r="C2574" s="381">
        <v>29</v>
      </c>
      <c r="D2574" s="381">
        <v>143</v>
      </c>
      <c r="E2574" s="381" t="s">
        <v>7381</v>
      </c>
      <c r="F2574" s="381" t="s">
        <v>7380</v>
      </c>
      <c r="G2574" s="381" t="s">
        <v>7379</v>
      </c>
      <c r="H2574" s="381">
        <v>41400</v>
      </c>
      <c r="I2574" s="381">
        <v>17800</v>
      </c>
      <c r="J2574" s="381">
        <v>20350</v>
      </c>
      <c r="K2574" s="381">
        <v>22900</v>
      </c>
      <c r="L2574" s="381">
        <v>25400</v>
      </c>
      <c r="M2574" s="381">
        <v>27450</v>
      </c>
      <c r="N2574" s="381">
        <v>29500</v>
      </c>
      <c r="O2574" s="381">
        <v>31500</v>
      </c>
      <c r="P2574" s="381">
        <v>33550</v>
      </c>
      <c r="Q2574" s="381">
        <v>12060</v>
      </c>
      <c r="R2574" s="381">
        <v>16240</v>
      </c>
      <c r="S2574" s="381">
        <v>20420</v>
      </c>
      <c r="T2574" s="381">
        <v>24600</v>
      </c>
      <c r="U2574" s="381">
        <v>27450</v>
      </c>
      <c r="V2574" s="381">
        <v>29500</v>
      </c>
      <c r="W2574" s="381">
        <v>31500</v>
      </c>
      <c r="X2574" s="381">
        <v>33550</v>
      </c>
      <c r="Y2574" s="381">
        <v>28500</v>
      </c>
      <c r="Z2574" s="381">
        <v>32550</v>
      </c>
      <c r="AA2574" s="381">
        <v>36600</v>
      </c>
      <c r="AB2574" s="381">
        <v>40650</v>
      </c>
      <c r="AC2574" s="381">
        <v>43950</v>
      </c>
      <c r="AD2574" s="381">
        <v>47200</v>
      </c>
      <c r="AE2574" s="381">
        <v>50450</v>
      </c>
      <c r="AF2574" s="381">
        <v>53700</v>
      </c>
      <c r="AG2574" s="381">
        <v>9999</v>
      </c>
      <c r="AH2574" s="381" t="s">
        <v>7379</v>
      </c>
      <c r="AI2574" s="381" t="s">
        <v>7237</v>
      </c>
      <c r="AJ2574" s="381">
        <v>0</v>
      </c>
    </row>
    <row r="2575" spans="1:36">
      <c r="A2575" s="381" t="s">
        <v>562</v>
      </c>
      <c r="B2575" s="381" t="s">
        <v>7378</v>
      </c>
      <c r="C2575" s="381">
        <v>29</v>
      </c>
      <c r="D2575" s="381">
        <v>145</v>
      </c>
      <c r="E2575" s="381" t="s">
        <v>7377</v>
      </c>
      <c r="F2575" s="381" t="s">
        <v>7376</v>
      </c>
      <c r="G2575" s="381" t="s">
        <v>3039</v>
      </c>
      <c r="H2575" s="381">
        <v>53800</v>
      </c>
      <c r="I2575" s="381">
        <v>18850</v>
      </c>
      <c r="J2575" s="381">
        <v>21550</v>
      </c>
      <c r="K2575" s="381">
        <v>24250</v>
      </c>
      <c r="L2575" s="381">
        <v>26900</v>
      </c>
      <c r="M2575" s="381">
        <v>29100</v>
      </c>
      <c r="N2575" s="381">
        <v>31250</v>
      </c>
      <c r="O2575" s="381">
        <v>33400</v>
      </c>
      <c r="P2575" s="381">
        <v>35550</v>
      </c>
      <c r="Q2575" s="381">
        <v>12060</v>
      </c>
      <c r="R2575" s="381">
        <v>16240</v>
      </c>
      <c r="S2575" s="381">
        <v>20420</v>
      </c>
      <c r="T2575" s="381">
        <v>24600</v>
      </c>
      <c r="U2575" s="381">
        <v>28780</v>
      </c>
      <c r="V2575" s="381">
        <v>31250</v>
      </c>
      <c r="W2575" s="381">
        <v>33400</v>
      </c>
      <c r="X2575" s="381">
        <v>35550</v>
      </c>
      <c r="Y2575" s="381">
        <v>30150</v>
      </c>
      <c r="Z2575" s="381">
        <v>34450</v>
      </c>
      <c r="AA2575" s="381">
        <v>38750</v>
      </c>
      <c r="AB2575" s="381">
        <v>43050</v>
      </c>
      <c r="AC2575" s="381">
        <v>46500</v>
      </c>
      <c r="AD2575" s="381">
        <v>49950</v>
      </c>
      <c r="AE2575" s="381">
        <v>53400</v>
      </c>
      <c r="AF2575" s="381">
        <v>56850</v>
      </c>
      <c r="AG2575" s="381">
        <v>3710</v>
      </c>
      <c r="AH2575" s="381" t="s">
        <v>3039</v>
      </c>
      <c r="AI2575" s="381" t="s">
        <v>7237</v>
      </c>
      <c r="AJ2575" s="381">
        <v>1</v>
      </c>
    </row>
    <row r="2576" spans="1:36">
      <c r="A2576" s="381" t="s">
        <v>562</v>
      </c>
      <c r="B2576" s="381" t="s">
        <v>7375</v>
      </c>
      <c r="C2576" s="381">
        <v>29</v>
      </c>
      <c r="D2576" s="381">
        <v>147</v>
      </c>
      <c r="E2576" s="381" t="s">
        <v>7374</v>
      </c>
      <c r="F2576" s="381" t="s">
        <v>7373</v>
      </c>
      <c r="G2576" s="381" t="s">
        <v>7372</v>
      </c>
      <c r="H2576" s="381">
        <v>56400</v>
      </c>
      <c r="I2576" s="381">
        <v>19750</v>
      </c>
      <c r="J2576" s="381">
        <v>22600</v>
      </c>
      <c r="K2576" s="381">
        <v>25400</v>
      </c>
      <c r="L2576" s="381">
        <v>28200</v>
      </c>
      <c r="M2576" s="381">
        <v>30500</v>
      </c>
      <c r="N2576" s="381">
        <v>32750</v>
      </c>
      <c r="O2576" s="381">
        <v>35000</v>
      </c>
      <c r="P2576" s="381">
        <v>37250</v>
      </c>
      <c r="Q2576" s="381">
        <v>12060</v>
      </c>
      <c r="R2576" s="381">
        <v>16240</v>
      </c>
      <c r="S2576" s="381">
        <v>20420</v>
      </c>
      <c r="T2576" s="381">
        <v>24600</v>
      </c>
      <c r="U2576" s="381">
        <v>28780</v>
      </c>
      <c r="V2576" s="381">
        <v>32750</v>
      </c>
      <c r="W2576" s="381">
        <v>35000</v>
      </c>
      <c r="X2576" s="381">
        <v>37250</v>
      </c>
      <c r="Y2576" s="381">
        <v>31600</v>
      </c>
      <c r="Z2576" s="381">
        <v>36100</v>
      </c>
      <c r="AA2576" s="381">
        <v>40600</v>
      </c>
      <c r="AB2576" s="381">
        <v>45100</v>
      </c>
      <c r="AC2576" s="381">
        <v>48750</v>
      </c>
      <c r="AD2576" s="381">
        <v>52350</v>
      </c>
      <c r="AE2576" s="381">
        <v>55950</v>
      </c>
      <c r="AF2576" s="381">
        <v>59550</v>
      </c>
      <c r="AG2576" s="381">
        <v>9999</v>
      </c>
      <c r="AH2576" s="381" t="s">
        <v>7372</v>
      </c>
      <c r="AI2576" s="381" t="s">
        <v>7237</v>
      </c>
      <c r="AJ2576" s="381">
        <v>0</v>
      </c>
    </row>
    <row r="2577" spans="1:36">
      <c r="A2577" s="381" t="s">
        <v>562</v>
      </c>
      <c r="B2577" s="381" t="s">
        <v>7371</v>
      </c>
      <c r="C2577" s="381">
        <v>29</v>
      </c>
      <c r="D2577" s="381">
        <v>149</v>
      </c>
      <c r="E2577" s="381" t="s">
        <v>7370</v>
      </c>
      <c r="F2577" s="381" t="s">
        <v>7369</v>
      </c>
      <c r="G2577" s="381" t="s">
        <v>7368</v>
      </c>
      <c r="H2577" s="381">
        <v>41200</v>
      </c>
      <c r="I2577" s="381">
        <v>17800</v>
      </c>
      <c r="J2577" s="381">
        <v>20350</v>
      </c>
      <c r="K2577" s="381">
        <v>22900</v>
      </c>
      <c r="L2577" s="381">
        <v>25400</v>
      </c>
      <c r="M2577" s="381">
        <v>27450</v>
      </c>
      <c r="N2577" s="381">
        <v>29500</v>
      </c>
      <c r="O2577" s="381">
        <v>31500</v>
      </c>
      <c r="P2577" s="381">
        <v>33550</v>
      </c>
      <c r="Q2577" s="381">
        <v>12060</v>
      </c>
      <c r="R2577" s="381">
        <v>16240</v>
      </c>
      <c r="S2577" s="381">
        <v>20420</v>
      </c>
      <c r="T2577" s="381">
        <v>24600</v>
      </c>
      <c r="U2577" s="381">
        <v>27450</v>
      </c>
      <c r="V2577" s="381">
        <v>29500</v>
      </c>
      <c r="W2577" s="381">
        <v>31500</v>
      </c>
      <c r="X2577" s="381">
        <v>33550</v>
      </c>
      <c r="Y2577" s="381">
        <v>28500</v>
      </c>
      <c r="Z2577" s="381">
        <v>32550</v>
      </c>
      <c r="AA2577" s="381">
        <v>36600</v>
      </c>
      <c r="AB2577" s="381">
        <v>40650</v>
      </c>
      <c r="AC2577" s="381">
        <v>43950</v>
      </c>
      <c r="AD2577" s="381">
        <v>47200</v>
      </c>
      <c r="AE2577" s="381">
        <v>50450</v>
      </c>
      <c r="AF2577" s="381">
        <v>53700</v>
      </c>
      <c r="AG2577" s="381">
        <v>9999</v>
      </c>
      <c r="AH2577" s="381" t="s">
        <v>7368</v>
      </c>
      <c r="AI2577" s="381" t="s">
        <v>7237</v>
      </c>
      <c r="AJ2577" s="381">
        <v>0</v>
      </c>
    </row>
    <row r="2578" spans="1:36">
      <c r="A2578" s="381" t="s">
        <v>562</v>
      </c>
      <c r="B2578" s="381" t="s">
        <v>7367</v>
      </c>
      <c r="C2578" s="381">
        <v>29</v>
      </c>
      <c r="D2578" s="381">
        <v>151</v>
      </c>
      <c r="E2578" s="381" t="s">
        <v>7366</v>
      </c>
      <c r="F2578" s="381" t="s">
        <v>7365</v>
      </c>
      <c r="G2578" s="381" t="s">
        <v>4822</v>
      </c>
      <c r="H2578" s="381">
        <v>64200</v>
      </c>
      <c r="I2578" s="381">
        <v>22500</v>
      </c>
      <c r="J2578" s="381">
        <v>25700</v>
      </c>
      <c r="K2578" s="381">
        <v>28900</v>
      </c>
      <c r="L2578" s="381">
        <v>32100</v>
      </c>
      <c r="M2578" s="381">
        <v>34700</v>
      </c>
      <c r="N2578" s="381">
        <v>37250</v>
      </c>
      <c r="O2578" s="381">
        <v>39850</v>
      </c>
      <c r="P2578" s="381">
        <v>42400</v>
      </c>
      <c r="Q2578" s="381">
        <v>13500</v>
      </c>
      <c r="R2578" s="381">
        <v>16240</v>
      </c>
      <c r="S2578" s="381">
        <v>20420</v>
      </c>
      <c r="T2578" s="381">
        <v>24600</v>
      </c>
      <c r="U2578" s="381">
        <v>28780</v>
      </c>
      <c r="V2578" s="381">
        <v>32960</v>
      </c>
      <c r="W2578" s="381">
        <v>37140</v>
      </c>
      <c r="X2578" s="381">
        <v>41320</v>
      </c>
      <c r="Y2578" s="381">
        <v>35950</v>
      </c>
      <c r="Z2578" s="381">
        <v>41100</v>
      </c>
      <c r="AA2578" s="381">
        <v>46250</v>
      </c>
      <c r="AB2578" s="381">
        <v>51350</v>
      </c>
      <c r="AC2578" s="381">
        <v>55500</v>
      </c>
      <c r="AD2578" s="381">
        <v>59600</v>
      </c>
      <c r="AE2578" s="381">
        <v>63700</v>
      </c>
      <c r="AF2578" s="381">
        <v>67800</v>
      </c>
      <c r="AG2578" s="381">
        <v>9999</v>
      </c>
      <c r="AH2578" s="381" t="s">
        <v>4822</v>
      </c>
      <c r="AI2578" s="381" t="s">
        <v>7237</v>
      </c>
      <c r="AJ2578" s="381">
        <v>1</v>
      </c>
    </row>
    <row r="2579" spans="1:36">
      <c r="A2579" s="381" t="s">
        <v>562</v>
      </c>
      <c r="B2579" s="381" t="s">
        <v>7364</v>
      </c>
      <c r="C2579" s="381">
        <v>29</v>
      </c>
      <c r="D2579" s="381">
        <v>153</v>
      </c>
      <c r="E2579" s="381" t="s">
        <v>7363</v>
      </c>
      <c r="F2579" s="381" t="s">
        <v>7362</v>
      </c>
      <c r="G2579" s="381" t="s">
        <v>7361</v>
      </c>
      <c r="H2579" s="381">
        <v>39400</v>
      </c>
      <c r="I2579" s="381">
        <v>17800</v>
      </c>
      <c r="J2579" s="381">
        <v>20350</v>
      </c>
      <c r="K2579" s="381">
        <v>22900</v>
      </c>
      <c r="L2579" s="381">
        <v>25400</v>
      </c>
      <c r="M2579" s="381">
        <v>27450</v>
      </c>
      <c r="N2579" s="381">
        <v>29500</v>
      </c>
      <c r="O2579" s="381">
        <v>31500</v>
      </c>
      <c r="P2579" s="381">
        <v>33550</v>
      </c>
      <c r="Q2579" s="381">
        <v>12060</v>
      </c>
      <c r="R2579" s="381">
        <v>16240</v>
      </c>
      <c r="S2579" s="381">
        <v>20420</v>
      </c>
      <c r="T2579" s="381">
        <v>24600</v>
      </c>
      <c r="U2579" s="381">
        <v>27450</v>
      </c>
      <c r="V2579" s="381">
        <v>29500</v>
      </c>
      <c r="W2579" s="381">
        <v>31500</v>
      </c>
      <c r="X2579" s="381">
        <v>33550</v>
      </c>
      <c r="Y2579" s="381">
        <v>28500</v>
      </c>
      <c r="Z2579" s="381">
        <v>32550</v>
      </c>
      <c r="AA2579" s="381">
        <v>36600</v>
      </c>
      <c r="AB2579" s="381">
        <v>40650</v>
      </c>
      <c r="AC2579" s="381">
        <v>43950</v>
      </c>
      <c r="AD2579" s="381">
        <v>47200</v>
      </c>
      <c r="AE2579" s="381">
        <v>50450</v>
      </c>
      <c r="AF2579" s="381">
        <v>53700</v>
      </c>
      <c r="AG2579" s="381">
        <v>9999</v>
      </c>
      <c r="AH2579" s="381" t="s">
        <v>7361</v>
      </c>
      <c r="AI2579" s="381" t="s">
        <v>7237</v>
      </c>
      <c r="AJ2579" s="381">
        <v>0</v>
      </c>
    </row>
    <row r="2580" spans="1:36">
      <c r="A2580" s="381" t="s">
        <v>562</v>
      </c>
      <c r="B2580" s="381" t="s">
        <v>7360</v>
      </c>
      <c r="C2580" s="381">
        <v>29</v>
      </c>
      <c r="D2580" s="381">
        <v>155</v>
      </c>
      <c r="E2580" s="381" t="s">
        <v>7359</v>
      </c>
      <c r="F2580" s="381" t="s">
        <v>7358</v>
      </c>
      <c r="G2580" s="381" t="s">
        <v>7357</v>
      </c>
      <c r="H2580" s="381">
        <v>41200</v>
      </c>
      <c r="I2580" s="381">
        <v>17800</v>
      </c>
      <c r="J2580" s="381">
        <v>20350</v>
      </c>
      <c r="K2580" s="381">
        <v>22900</v>
      </c>
      <c r="L2580" s="381">
        <v>25400</v>
      </c>
      <c r="M2580" s="381">
        <v>27450</v>
      </c>
      <c r="N2580" s="381">
        <v>29500</v>
      </c>
      <c r="O2580" s="381">
        <v>31500</v>
      </c>
      <c r="P2580" s="381">
        <v>33550</v>
      </c>
      <c r="Q2580" s="381">
        <v>12060</v>
      </c>
      <c r="R2580" s="381">
        <v>16240</v>
      </c>
      <c r="S2580" s="381">
        <v>20420</v>
      </c>
      <c r="T2580" s="381">
        <v>24600</v>
      </c>
      <c r="U2580" s="381">
        <v>27450</v>
      </c>
      <c r="V2580" s="381">
        <v>29500</v>
      </c>
      <c r="W2580" s="381">
        <v>31500</v>
      </c>
      <c r="X2580" s="381">
        <v>33550</v>
      </c>
      <c r="Y2580" s="381">
        <v>28500</v>
      </c>
      <c r="Z2580" s="381">
        <v>32550</v>
      </c>
      <c r="AA2580" s="381">
        <v>36600</v>
      </c>
      <c r="AB2580" s="381">
        <v>40650</v>
      </c>
      <c r="AC2580" s="381">
        <v>43950</v>
      </c>
      <c r="AD2580" s="381">
        <v>47200</v>
      </c>
      <c r="AE2580" s="381">
        <v>50450</v>
      </c>
      <c r="AF2580" s="381">
        <v>53700</v>
      </c>
      <c r="AG2580" s="381">
        <v>9999</v>
      </c>
      <c r="AH2580" s="381" t="s">
        <v>7357</v>
      </c>
      <c r="AI2580" s="381" t="s">
        <v>7237</v>
      </c>
      <c r="AJ2580" s="381">
        <v>0</v>
      </c>
    </row>
    <row r="2581" spans="1:36">
      <c r="A2581" s="381" t="s">
        <v>562</v>
      </c>
      <c r="B2581" s="381" t="s">
        <v>7356</v>
      </c>
      <c r="C2581" s="381">
        <v>29</v>
      </c>
      <c r="D2581" s="381">
        <v>157</v>
      </c>
      <c r="E2581" s="381" t="s">
        <v>7355</v>
      </c>
      <c r="F2581" s="381" t="s">
        <v>7354</v>
      </c>
      <c r="G2581" s="381" t="s">
        <v>3736</v>
      </c>
      <c r="H2581" s="381">
        <v>62500</v>
      </c>
      <c r="I2581" s="381">
        <v>21900</v>
      </c>
      <c r="J2581" s="381">
        <v>25000</v>
      </c>
      <c r="K2581" s="381">
        <v>28150</v>
      </c>
      <c r="L2581" s="381">
        <v>31250</v>
      </c>
      <c r="M2581" s="381">
        <v>33750</v>
      </c>
      <c r="N2581" s="381">
        <v>36250</v>
      </c>
      <c r="O2581" s="381">
        <v>38750</v>
      </c>
      <c r="P2581" s="381">
        <v>41250</v>
      </c>
      <c r="Q2581" s="381">
        <v>13150</v>
      </c>
      <c r="R2581" s="381">
        <v>16240</v>
      </c>
      <c r="S2581" s="381">
        <v>20420</v>
      </c>
      <c r="T2581" s="381">
        <v>24600</v>
      </c>
      <c r="U2581" s="381">
        <v>28780</v>
      </c>
      <c r="V2581" s="381">
        <v>32960</v>
      </c>
      <c r="W2581" s="381">
        <v>37140</v>
      </c>
      <c r="X2581" s="381">
        <v>41250</v>
      </c>
      <c r="Y2581" s="381">
        <v>35000</v>
      </c>
      <c r="Z2581" s="381">
        <v>40000</v>
      </c>
      <c r="AA2581" s="381">
        <v>45000</v>
      </c>
      <c r="AB2581" s="381">
        <v>50000</v>
      </c>
      <c r="AC2581" s="381">
        <v>54000</v>
      </c>
      <c r="AD2581" s="381">
        <v>58000</v>
      </c>
      <c r="AE2581" s="381">
        <v>62000</v>
      </c>
      <c r="AF2581" s="381">
        <v>66000</v>
      </c>
      <c r="AG2581" s="381">
        <v>9999</v>
      </c>
      <c r="AH2581" s="381" t="s">
        <v>3736</v>
      </c>
      <c r="AI2581" s="381" t="s">
        <v>7237</v>
      </c>
      <c r="AJ2581" s="381">
        <v>0</v>
      </c>
    </row>
    <row r="2582" spans="1:36">
      <c r="A2582" s="381" t="s">
        <v>562</v>
      </c>
      <c r="B2582" s="381" t="s">
        <v>7353</v>
      </c>
      <c r="C2582" s="381">
        <v>29</v>
      </c>
      <c r="D2582" s="381">
        <v>159</v>
      </c>
      <c r="E2582" s="381" t="s">
        <v>7352</v>
      </c>
      <c r="F2582" s="381" t="s">
        <v>7351</v>
      </c>
      <c r="G2582" s="381" t="s">
        <v>7350</v>
      </c>
      <c r="H2582" s="381">
        <v>51600</v>
      </c>
      <c r="I2582" s="381">
        <v>18100</v>
      </c>
      <c r="J2582" s="381">
        <v>20650</v>
      </c>
      <c r="K2582" s="381">
        <v>23250</v>
      </c>
      <c r="L2582" s="381">
        <v>25800</v>
      </c>
      <c r="M2582" s="381">
        <v>27900</v>
      </c>
      <c r="N2582" s="381">
        <v>29950</v>
      </c>
      <c r="O2582" s="381">
        <v>32000</v>
      </c>
      <c r="P2582" s="381">
        <v>34100</v>
      </c>
      <c r="Q2582" s="381">
        <v>12060</v>
      </c>
      <c r="R2582" s="381">
        <v>16240</v>
      </c>
      <c r="S2582" s="381">
        <v>20420</v>
      </c>
      <c r="T2582" s="381">
        <v>24600</v>
      </c>
      <c r="U2582" s="381">
        <v>27900</v>
      </c>
      <c r="V2582" s="381">
        <v>29950</v>
      </c>
      <c r="W2582" s="381">
        <v>32000</v>
      </c>
      <c r="X2582" s="381">
        <v>34100</v>
      </c>
      <c r="Y2582" s="381">
        <v>28950</v>
      </c>
      <c r="Z2582" s="381">
        <v>33050</v>
      </c>
      <c r="AA2582" s="381">
        <v>37200</v>
      </c>
      <c r="AB2582" s="381">
        <v>41300</v>
      </c>
      <c r="AC2582" s="381">
        <v>44650</v>
      </c>
      <c r="AD2582" s="381">
        <v>47950</v>
      </c>
      <c r="AE2582" s="381">
        <v>51250</v>
      </c>
      <c r="AF2582" s="381">
        <v>54550</v>
      </c>
      <c r="AG2582" s="381">
        <v>9999</v>
      </c>
      <c r="AH2582" s="381" t="s">
        <v>7350</v>
      </c>
      <c r="AI2582" s="381" t="s">
        <v>7237</v>
      </c>
      <c r="AJ2582" s="381">
        <v>0</v>
      </c>
    </row>
    <row r="2583" spans="1:36">
      <c r="A2583" s="381" t="s">
        <v>562</v>
      </c>
      <c r="B2583" s="381" t="s">
        <v>7349</v>
      </c>
      <c r="C2583" s="381">
        <v>29</v>
      </c>
      <c r="D2583" s="381">
        <v>161</v>
      </c>
      <c r="E2583" s="381" t="s">
        <v>7348</v>
      </c>
      <c r="F2583" s="381" t="s">
        <v>7347</v>
      </c>
      <c r="G2583" s="381" t="s">
        <v>6797</v>
      </c>
      <c r="H2583" s="381">
        <v>55200</v>
      </c>
      <c r="I2583" s="381">
        <v>19350</v>
      </c>
      <c r="J2583" s="381">
        <v>22100</v>
      </c>
      <c r="K2583" s="381">
        <v>24850</v>
      </c>
      <c r="L2583" s="381">
        <v>27600</v>
      </c>
      <c r="M2583" s="381">
        <v>29850</v>
      </c>
      <c r="N2583" s="381">
        <v>32050</v>
      </c>
      <c r="O2583" s="381">
        <v>34250</v>
      </c>
      <c r="P2583" s="381">
        <v>36450</v>
      </c>
      <c r="Q2583" s="381">
        <v>12060</v>
      </c>
      <c r="R2583" s="381">
        <v>16240</v>
      </c>
      <c r="S2583" s="381">
        <v>20420</v>
      </c>
      <c r="T2583" s="381">
        <v>24600</v>
      </c>
      <c r="U2583" s="381">
        <v>28780</v>
      </c>
      <c r="V2583" s="381">
        <v>32050</v>
      </c>
      <c r="W2583" s="381">
        <v>34250</v>
      </c>
      <c r="X2583" s="381">
        <v>36450</v>
      </c>
      <c r="Y2583" s="381">
        <v>30950</v>
      </c>
      <c r="Z2583" s="381">
        <v>35350</v>
      </c>
      <c r="AA2583" s="381">
        <v>39750</v>
      </c>
      <c r="AB2583" s="381">
        <v>44150</v>
      </c>
      <c r="AC2583" s="381">
        <v>47700</v>
      </c>
      <c r="AD2583" s="381">
        <v>51250</v>
      </c>
      <c r="AE2583" s="381">
        <v>54750</v>
      </c>
      <c r="AF2583" s="381">
        <v>58300</v>
      </c>
      <c r="AG2583" s="381">
        <v>9999</v>
      </c>
      <c r="AH2583" s="381" t="s">
        <v>6797</v>
      </c>
      <c r="AI2583" s="381" t="s">
        <v>7237</v>
      </c>
      <c r="AJ2583" s="381">
        <v>0</v>
      </c>
    </row>
    <row r="2584" spans="1:36">
      <c r="A2584" s="381" t="s">
        <v>562</v>
      </c>
      <c r="B2584" s="381" t="s">
        <v>7346</v>
      </c>
      <c r="C2584" s="381">
        <v>29</v>
      </c>
      <c r="D2584" s="381">
        <v>163</v>
      </c>
      <c r="E2584" s="381" t="s">
        <v>7345</v>
      </c>
      <c r="F2584" s="381" t="s">
        <v>7344</v>
      </c>
      <c r="G2584" s="381" t="s">
        <v>4472</v>
      </c>
      <c r="H2584" s="381">
        <v>53200</v>
      </c>
      <c r="I2584" s="381">
        <v>18650</v>
      </c>
      <c r="J2584" s="381">
        <v>21300</v>
      </c>
      <c r="K2584" s="381">
        <v>23950</v>
      </c>
      <c r="L2584" s="381">
        <v>26600</v>
      </c>
      <c r="M2584" s="381">
        <v>28750</v>
      </c>
      <c r="N2584" s="381">
        <v>30900</v>
      </c>
      <c r="O2584" s="381">
        <v>33000</v>
      </c>
      <c r="P2584" s="381">
        <v>35150</v>
      </c>
      <c r="Q2584" s="381">
        <v>12060</v>
      </c>
      <c r="R2584" s="381">
        <v>16240</v>
      </c>
      <c r="S2584" s="381">
        <v>20420</v>
      </c>
      <c r="T2584" s="381">
        <v>24600</v>
      </c>
      <c r="U2584" s="381">
        <v>28750</v>
      </c>
      <c r="V2584" s="381">
        <v>30900</v>
      </c>
      <c r="W2584" s="381">
        <v>33000</v>
      </c>
      <c r="X2584" s="381">
        <v>35150</v>
      </c>
      <c r="Y2584" s="381">
        <v>29800</v>
      </c>
      <c r="Z2584" s="381">
        <v>34050</v>
      </c>
      <c r="AA2584" s="381">
        <v>38300</v>
      </c>
      <c r="AB2584" s="381">
        <v>42550</v>
      </c>
      <c r="AC2584" s="381">
        <v>46000</v>
      </c>
      <c r="AD2584" s="381">
        <v>49400</v>
      </c>
      <c r="AE2584" s="381">
        <v>52800</v>
      </c>
      <c r="AF2584" s="381">
        <v>56200</v>
      </c>
      <c r="AG2584" s="381">
        <v>9999</v>
      </c>
      <c r="AH2584" s="381" t="s">
        <v>4472</v>
      </c>
      <c r="AI2584" s="381" t="s">
        <v>7237</v>
      </c>
      <c r="AJ2584" s="381">
        <v>0</v>
      </c>
    </row>
    <row r="2585" spans="1:36">
      <c r="A2585" s="381" t="s">
        <v>562</v>
      </c>
      <c r="B2585" s="381" t="s">
        <v>7343</v>
      </c>
      <c r="C2585" s="381">
        <v>29</v>
      </c>
      <c r="D2585" s="381">
        <v>165</v>
      </c>
      <c r="E2585" s="381" t="s">
        <v>7325</v>
      </c>
      <c r="F2585" s="381" t="s">
        <v>7324</v>
      </c>
      <c r="G2585" s="381" t="s">
        <v>1026</v>
      </c>
      <c r="H2585" s="381">
        <v>74800</v>
      </c>
      <c r="I2585" s="381">
        <v>26200</v>
      </c>
      <c r="J2585" s="381">
        <v>29950</v>
      </c>
      <c r="K2585" s="381">
        <v>33700</v>
      </c>
      <c r="L2585" s="381">
        <v>37400</v>
      </c>
      <c r="M2585" s="381">
        <v>40400</v>
      </c>
      <c r="N2585" s="381">
        <v>43400</v>
      </c>
      <c r="O2585" s="381">
        <v>46400</v>
      </c>
      <c r="P2585" s="381">
        <v>49400</v>
      </c>
      <c r="Q2585" s="381">
        <v>15750</v>
      </c>
      <c r="R2585" s="381">
        <v>18000</v>
      </c>
      <c r="S2585" s="381">
        <v>20420</v>
      </c>
      <c r="T2585" s="381">
        <v>24600</v>
      </c>
      <c r="U2585" s="381">
        <v>28780</v>
      </c>
      <c r="V2585" s="381">
        <v>32960</v>
      </c>
      <c r="W2585" s="381">
        <v>37140</v>
      </c>
      <c r="X2585" s="381">
        <v>41320</v>
      </c>
      <c r="Y2585" s="381">
        <v>41900</v>
      </c>
      <c r="Z2585" s="381">
        <v>47900</v>
      </c>
      <c r="AA2585" s="381">
        <v>53900</v>
      </c>
      <c r="AB2585" s="381">
        <v>59850</v>
      </c>
      <c r="AC2585" s="381">
        <v>64650</v>
      </c>
      <c r="AD2585" s="381">
        <v>69450</v>
      </c>
      <c r="AE2585" s="381">
        <v>74250</v>
      </c>
      <c r="AF2585" s="381">
        <v>79050</v>
      </c>
      <c r="AG2585" s="381">
        <v>3760</v>
      </c>
      <c r="AH2585" s="381" t="s">
        <v>1026</v>
      </c>
      <c r="AI2585" s="381" t="s">
        <v>7237</v>
      </c>
      <c r="AJ2585" s="381">
        <v>1</v>
      </c>
    </row>
    <row r="2586" spans="1:36">
      <c r="A2586" s="381" t="s">
        <v>562</v>
      </c>
      <c r="B2586" s="381" t="s">
        <v>7342</v>
      </c>
      <c r="C2586" s="381">
        <v>29</v>
      </c>
      <c r="D2586" s="381">
        <v>167</v>
      </c>
      <c r="E2586" s="381" t="s">
        <v>7341</v>
      </c>
      <c r="F2586" s="381" t="s">
        <v>7340</v>
      </c>
      <c r="G2586" s="381" t="s">
        <v>1181</v>
      </c>
      <c r="H2586" s="381">
        <v>49400</v>
      </c>
      <c r="I2586" s="381">
        <v>17800</v>
      </c>
      <c r="J2586" s="381">
        <v>20350</v>
      </c>
      <c r="K2586" s="381">
        <v>22900</v>
      </c>
      <c r="L2586" s="381">
        <v>25400</v>
      </c>
      <c r="M2586" s="381">
        <v>27450</v>
      </c>
      <c r="N2586" s="381">
        <v>29500</v>
      </c>
      <c r="O2586" s="381">
        <v>31500</v>
      </c>
      <c r="P2586" s="381">
        <v>33550</v>
      </c>
      <c r="Q2586" s="381">
        <v>12060</v>
      </c>
      <c r="R2586" s="381">
        <v>16240</v>
      </c>
      <c r="S2586" s="381">
        <v>20420</v>
      </c>
      <c r="T2586" s="381">
        <v>24600</v>
      </c>
      <c r="U2586" s="381">
        <v>27450</v>
      </c>
      <c r="V2586" s="381">
        <v>29500</v>
      </c>
      <c r="W2586" s="381">
        <v>31500</v>
      </c>
      <c r="X2586" s="381">
        <v>33550</v>
      </c>
      <c r="Y2586" s="381">
        <v>28500</v>
      </c>
      <c r="Z2586" s="381">
        <v>32550</v>
      </c>
      <c r="AA2586" s="381">
        <v>36600</v>
      </c>
      <c r="AB2586" s="381">
        <v>40650</v>
      </c>
      <c r="AC2586" s="381">
        <v>43950</v>
      </c>
      <c r="AD2586" s="381">
        <v>47200</v>
      </c>
      <c r="AE2586" s="381">
        <v>50450</v>
      </c>
      <c r="AF2586" s="381">
        <v>53700</v>
      </c>
      <c r="AG2586" s="381">
        <v>9999</v>
      </c>
      <c r="AH2586" s="381" t="s">
        <v>1181</v>
      </c>
      <c r="AI2586" s="381" t="s">
        <v>7237</v>
      </c>
      <c r="AJ2586" s="381">
        <v>1</v>
      </c>
    </row>
    <row r="2587" spans="1:36">
      <c r="A2587" s="381" t="s">
        <v>562</v>
      </c>
      <c r="B2587" s="381" t="s">
        <v>7339</v>
      </c>
      <c r="C2587" s="381">
        <v>29</v>
      </c>
      <c r="D2587" s="381">
        <v>169</v>
      </c>
      <c r="E2587" s="381" t="s">
        <v>7338</v>
      </c>
      <c r="F2587" s="381" t="s">
        <v>7337</v>
      </c>
      <c r="G2587" s="381" t="s">
        <v>1880</v>
      </c>
      <c r="H2587" s="381">
        <v>58400</v>
      </c>
      <c r="I2587" s="381">
        <v>20450</v>
      </c>
      <c r="J2587" s="381">
        <v>23400</v>
      </c>
      <c r="K2587" s="381">
        <v>26300</v>
      </c>
      <c r="L2587" s="381">
        <v>29200</v>
      </c>
      <c r="M2587" s="381">
        <v>31550</v>
      </c>
      <c r="N2587" s="381">
        <v>33900</v>
      </c>
      <c r="O2587" s="381">
        <v>36250</v>
      </c>
      <c r="P2587" s="381">
        <v>38550</v>
      </c>
      <c r="Q2587" s="381">
        <v>12250</v>
      </c>
      <c r="R2587" s="381">
        <v>16240</v>
      </c>
      <c r="S2587" s="381">
        <v>20420</v>
      </c>
      <c r="T2587" s="381">
        <v>24600</v>
      </c>
      <c r="U2587" s="381">
        <v>28780</v>
      </c>
      <c r="V2587" s="381">
        <v>32960</v>
      </c>
      <c r="W2587" s="381">
        <v>36250</v>
      </c>
      <c r="X2587" s="381">
        <v>38550</v>
      </c>
      <c r="Y2587" s="381">
        <v>32700</v>
      </c>
      <c r="Z2587" s="381">
        <v>37400</v>
      </c>
      <c r="AA2587" s="381">
        <v>42050</v>
      </c>
      <c r="AB2587" s="381">
        <v>46700</v>
      </c>
      <c r="AC2587" s="381">
        <v>50450</v>
      </c>
      <c r="AD2587" s="381">
        <v>54200</v>
      </c>
      <c r="AE2587" s="381">
        <v>57950</v>
      </c>
      <c r="AF2587" s="381">
        <v>61650</v>
      </c>
      <c r="AG2587" s="381">
        <v>9999</v>
      </c>
      <c r="AH2587" s="381" t="s">
        <v>1880</v>
      </c>
      <c r="AI2587" s="381" t="s">
        <v>7237</v>
      </c>
      <c r="AJ2587" s="381">
        <v>0</v>
      </c>
    </row>
    <row r="2588" spans="1:36">
      <c r="A2588" s="381" t="s">
        <v>562</v>
      </c>
      <c r="B2588" s="381" t="s">
        <v>7336</v>
      </c>
      <c r="C2588" s="381">
        <v>29</v>
      </c>
      <c r="D2588" s="381">
        <v>171</v>
      </c>
      <c r="E2588" s="381" t="s">
        <v>7335</v>
      </c>
      <c r="F2588" s="381" t="s">
        <v>7334</v>
      </c>
      <c r="G2588" s="381" t="s">
        <v>1421</v>
      </c>
      <c r="H2588" s="381">
        <v>46300</v>
      </c>
      <c r="I2588" s="381">
        <v>17800</v>
      </c>
      <c r="J2588" s="381">
        <v>20350</v>
      </c>
      <c r="K2588" s="381">
        <v>22900</v>
      </c>
      <c r="L2588" s="381">
        <v>25400</v>
      </c>
      <c r="M2588" s="381">
        <v>27450</v>
      </c>
      <c r="N2588" s="381">
        <v>29500</v>
      </c>
      <c r="O2588" s="381">
        <v>31500</v>
      </c>
      <c r="P2588" s="381">
        <v>33550</v>
      </c>
      <c r="Q2588" s="381">
        <v>12060</v>
      </c>
      <c r="R2588" s="381">
        <v>16240</v>
      </c>
      <c r="S2588" s="381">
        <v>20420</v>
      </c>
      <c r="T2588" s="381">
        <v>24600</v>
      </c>
      <c r="U2588" s="381">
        <v>27450</v>
      </c>
      <c r="V2588" s="381">
        <v>29500</v>
      </c>
      <c r="W2588" s="381">
        <v>31500</v>
      </c>
      <c r="X2588" s="381">
        <v>33550</v>
      </c>
      <c r="Y2588" s="381">
        <v>28500</v>
      </c>
      <c r="Z2588" s="381">
        <v>32550</v>
      </c>
      <c r="AA2588" s="381">
        <v>36600</v>
      </c>
      <c r="AB2588" s="381">
        <v>40650</v>
      </c>
      <c r="AC2588" s="381">
        <v>43950</v>
      </c>
      <c r="AD2588" s="381">
        <v>47200</v>
      </c>
      <c r="AE2588" s="381">
        <v>50450</v>
      </c>
      <c r="AF2588" s="381">
        <v>53700</v>
      </c>
      <c r="AG2588" s="381">
        <v>9999</v>
      </c>
      <c r="AH2588" s="381" t="s">
        <v>1421</v>
      </c>
      <c r="AI2588" s="381" t="s">
        <v>7237</v>
      </c>
      <c r="AJ2588" s="381">
        <v>0</v>
      </c>
    </row>
    <row r="2589" spans="1:36">
      <c r="A2589" s="381" t="s">
        <v>562</v>
      </c>
      <c r="B2589" s="381" t="s">
        <v>7333</v>
      </c>
      <c r="C2589" s="381">
        <v>29</v>
      </c>
      <c r="D2589" s="381">
        <v>173</v>
      </c>
      <c r="E2589" s="381" t="s">
        <v>7332</v>
      </c>
      <c r="F2589" s="381" t="s">
        <v>7331</v>
      </c>
      <c r="G2589" s="381" t="s">
        <v>7330</v>
      </c>
      <c r="H2589" s="381">
        <v>55800</v>
      </c>
      <c r="I2589" s="381">
        <v>19550</v>
      </c>
      <c r="J2589" s="381">
        <v>22350</v>
      </c>
      <c r="K2589" s="381">
        <v>25150</v>
      </c>
      <c r="L2589" s="381">
        <v>27900</v>
      </c>
      <c r="M2589" s="381">
        <v>30150</v>
      </c>
      <c r="N2589" s="381">
        <v>32400</v>
      </c>
      <c r="O2589" s="381">
        <v>34600</v>
      </c>
      <c r="P2589" s="381">
        <v>36850</v>
      </c>
      <c r="Q2589" s="381">
        <v>12060</v>
      </c>
      <c r="R2589" s="381">
        <v>16240</v>
      </c>
      <c r="S2589" s="381">
        <v>20420</v>
      </c>
      <c r="T2589" s="381">
        <v>24600</v>
      </c>
      <c r="U2589" s="381">
        <v>28780</v>
      </c>
      <c r="V2589" s="381">
        <v>32400</v>
      </c>
      <c r="W2589" s="381">
        <v>34600</v>
      </c>
      <c r="X2589" s="381">
        <v>36850</v>
      </c>
      <c r="Y2589" s="381">
        <v>31300</v>
      </c>
      <c r="Z2589" s="381">
        <v>35750</v>
      </c>
      <c r="AA2589" s="381">
        <v>40200</v>
      </c>
      <c r="AB2589" s="381">
        <v>44650</v>
      </c>
      <c r="AC2589" s="381">
        <v>48250</v>
      </c>
      <c r="AD2589" s="381">
        <v>51800</v>
      </c>
      <c r="AE2589" s="381">
        <v>55400</v>
      </c>
      <c r="AF2589" s="381">
        <v>58950</v>
      </c>
      <c r="AG2589" s="381">
        <v>9999</v>
      </c>
      <c r="AH2589" s="381" t="s">
        <v>7330</v>
      </c>
      <c r="AI2589" s="381" t="s">
        <v>7237</v>
      </c>
      <c r="AJ2589" s="381">
        <v>0</v>
      </c>
    </row>
    <row r="2590" spans="1:36">
      <c r="A2590" s="381" t="s">
        <v>562</v>
      </c>
      <c r="B2590" s="381" t="s">
        <v>7329</v>
      </c>
      <c r="C2590" s="381">
        <v>29</v>
      </c>
      <c r="D2590" s="381">
        <v>175</v>
      </c>
      <c r="E2590" s="381" t="s">
        <v>7328</v>
      </c>
      <c r="F2590" s="381" t="s">
        <v>7327</v>
      </c>
      <c r="G2590" s="381" t="s">
        <v>1413</v>
      </c>
      <c r="H2590" s="381">
        <v>52500</v>
      </c>
      <c r="I2590" s="381">
        <v>18400</v>
      </c>
      <c r="J2590" s="381">
        <v>21000</v>
      </c>
      <c r="K2590" s="381">
        <v>23650</v>
      </c>
      <c r="L2590" s="381">
        <v>26250</v>
      </c>
      <c r="M2590" s="381">
        <v>28350</v>
      </c>
      <c r="N2590" s="381">
        <v>30450</v>
      </c>
      <c r="O2590" s="381">
        <v>32550</v>
      </c>
      <c r="P2590" s="381">
        <v>34650</v>
      </c>
      <c r="Q2590" s="381">
        <v>12060</v>
      </c>
      <c r="R2590" s="381">
        <v>16240</v>
      </c>
      <c r="S2590" s="381">
        <v>20420</v>
      </c>
      <c r="T2590" s="381">
        <v>24600</v>
      </c>
      <c r="U2590" s="381">
        <v>28350</v>
      </c>
      <c r="V2590" s="381">
        <v>30450</v>
      </c>
      <c r="W2590" s="381">
        <v>32550</v>
      </c>
      <c r="X2590" s="381">
        <v>34650</v>
      </c>
      <c r="Y2590" s="381">
        <v>29400</v>
      </c>
      <c r="Z2590" s="381">
        <v>33600</v>
      </c>
      <c r="AA2590" s="381">
        <v>37800</v>
      </c>
      <c r="AB2590" s="381">
        <v>42000</v>
      </c>
      <c r="AC2590" s="381">
        <v>45400</v>
      </c>
      <c r="AD2590" s="381">
        <v>48750</v>
      </c>
      <c r="AE2590" s="381">
        <v>52100</v>
      </c>
      <c r="AF2590" s="381">
        <v>55450</v>
      </c>
      <c r="AG2590" s="381">
        <v>9999</v>
      </c>
      <c r="AH2590" s="381" t="s">
        <v>1413</v>
      </c>
      <c r="AI2590" s="381" t="s">
        <v>7237</v>
      </c>
      <c r="AJ2590" s="381">
        <v>0</v>
      </c>
    </row>
    <row r="2591" spans="1:36">
      <c r="A2591" s="381" t="s">
        <v>562</v>
      </c>
      <c r="B2591" s="381" t="s">
        <v>7326</v>
      </c>
      <c r="C2591" s="381">
        <v>29</v>
      </c>
      <c r="D2591" s="381">
        <v>177</v>
      </c>
      <c r="E2591" s="381" t="s">
        <v>7325</v>
      </c>
      <c r="F2591" s="381" t="s">
        <v>7324</v>
      </c>
      <c r="G2591" s="381" t="s">
        <v>7323</v>
      </c>
      <c r="H2591" s="381">
        <v>74800</v>
      </c>
      <c r="I2591" s="381">
        <v>26200</v>
      </c>
      <c r="J2591" s="381">
        <v>29950</v>
      </c>
      <c r="K2591" s="381">
        <v>33700</v>
      </c>
      <c r="L2591" s="381">
        <v>37400</v>
      </c>
      <c r="M2591" s="381">
        <v>40400</v>
      </c>
      <c r="N2591" s="381">
        <v>43400</v>
      </c>
      <c r="O2591" s="381">
        <v>46400</v>
      </c>
      <c r="P2591" s="381">
        <v>49400</v>
      </c>
      <c r="Q2591" s="381">
        <v>15750</v>
      </c>
      <c r="R2591" s="381">
        <v>18000</v>
      </c>
      <c r="S2591" s="381">
        <v>20420</v>
      </c>
      <c r="T2591" s="381">
        <v>24600</v>
      </c>
      <c r="U2591" s="381">
        <v>28780</v>
      </c>
      <c r="V2591" s="381">
        <v>32960</v>
      </c>
      <c r="W2591" s="381">
        <v>37140</v>
      </c>
      <c r="X2591" s="381">
        <v>41320</v>
      </c>
      <c r="Y2591" s="381">
        <v>41900</v>
      </c>
      <c r="Z2591" s="381">
        <v>47900</v>
      </c>
      <c r="AA2591" s="381">
        <v>53900</v>
      </c>
      <c r="AB2591" s="381">
        <v>59850</v>
      </c>
      <c r="AC2591" s="381">
        <v>64650</v>
      </c>
      <c r="AD2591" s="381">
        <v>69450</v>
      </c>
      <c r="AE2591" s="381">
        <v>74250</v>
      </c>
      <c r="AF2591" s="381">
        <v>79050</v>
      </c>
      <c r="AG2591" s="381">
        <v>3760</v>
      </c>
      <c r="AH2591" s="381" t="s">
        <v>7323</v>
      </c>
      <c r="AI2591" s="381" t="s">
        <v>7237</v>
      </c>
      <c r="AJ2591" s="381">
        <v>1</v>
      </c>
    </row>
    <row r="2592" spans="1:36">
      <c r="A2592" s="381" t="s">
        <v>562</v>
      </c>
      <c r="B2592" s="381" t="s">
        <v>7322</v>
      </c>
      <c r="C2592" s="381">
        <v>29</v>
      </c>
      <c r="D2592" s="381">
        <v>179</v>
      </c>
      <c r="E2592" s="381" t="s">
        <v>7321</v>
      </c>
      <c r="F2592" s="381" t="s">
        <v>7320</v>
      </c>
      <c r="G2592" s="381" t="s">
        <v>7319</v>
      </c>
      <c r="H2592" s="381">
        <v>44000</v>
      </c>
      <c r="I2592" s="381">
        <v>17800</v>
      </c>
      <c r="J2592" s="381">
        <v>20350</v>
      </c>
      <c r="K2592" s="381">
        <v>22900</v>
      </c>
      <c r="L2592" s="381">
        <v>25400</v>
      </c>
      <c r="M2592" s="381">
        <v>27450</v>
      </c>
      <c r="N2592" s="381">
        <v>29500</v>
      </c>
      <c r="O2592" s="381">
        <v>31500</v>
      </c>
      <c r="P2592" s="381">
        <v>33550</v>
      </c>
      <c r="Q2592" s="381">
        <v>12060</v>
      </c>
      <c r="R2592" s="381">
        <v>16240</v>
      </c>
      <c r="S2592" s="381">
        <v>20420</v>
      </c>
      <c r="T2592" s="381">
        <v>24600</v>
      </c>
      <c r="U2592" s="381">
        <v>27450</v>
      </c>
      <c r="V2592" s="381">
        <v>29500</v>
      </c>
      <c r="W2592" s="381">
        <v>31500</v>
      </c>
      <c r="X2592" s="381">
        <v>33550</v>
      </c>
      <c r="Y2592" s="381">
        <v>28500</v>
      </c>
      <c r="Z2592" s="381">
        <v>32550</v>
      </c>
      <c r="AA2592" s="381">
        <v>36600</v>
      </c>
      <c r="AB2592" s="381">
        <v>40650</v>
      </c>
      <c r="AC2592" s="381">
        <v>43950</v>
      </c>
      <c r="AD2592" s="381">
        <v>47200</v>
      </c>
      <c r="AE2592" s="381">
        <v>50450</v>
      </c>
      <c r="AF2592" s="381">
        <v>53700</v>
      </c>
      <c r="AG2592" s="381">
        <v>9999</v>
      </c>
      <c r="AH2592" s="381" t="s">
        <v>7319</v>
      </c>
      <c r="AI2592" s="381" t="s">
        <v>7237</v>
      </c>
      <c r="AJ2592" s="381">
        <v>0</v>
      </c>
    </row>
    <row r="2593" spans="1:36">
      <c r="A2593" s="381" t="s">
        <v>562</v>
      </c>
      <c r="B2593" s="381" t="s">
        <v>7318</v>
      </c>
      <c r="C2593" s="381">
        <v>29</v>
      </c>
      <c r="D2593" s="381">
        <v>181</v>
      </c>
      <c r="E2593" s="381" t="s">
        <v>7317</v>
      </c>
      <c r="F2593" s="381" t="s">
        <v>7316</v>
      </c>
      <c r="G2593" s="381" t="s">
        <v>7315</v>
      </c>
      <c r="H2593" s="381">
        <v>38600</v>
      </c>
      <c r="I2593" s="381">
        <v>17800</v>
      </c>
      <c r="J2593" s="381">
        <v>20350</v>
      </c>
      <c r="K2593" s="381">
        <v>22900</v>
      </c>
      <c r="L2593" s="381">
        <v>25400</v>
      </c>
      <c r="M2593" s="381">
        <v>27450</v>
      </c>
      <c r="N2593" s="381">
        <v>29500</v>
      </c>
      <c r="O2593" s="381">
        <v>31500</v>
      </c>
      <c r="P2593" s="381">
        <v>33550</v>
      </c>
      <c r="Q2593" s="381">
        <v>12060</v>
      </c>
      <c r="R2593" s="381">
        <v>16240</v>
      </c>
      <c r="S2593" s="381">
        <v>20420</v>
      </c>
      <c r="T2593" s="381">
        <v>24600</v>
      </c>
      <c r="U2593" s="381">
        <v>27450</v>
      </c>
      <c r="V2593" s="381">
        <v>29500</v>
      </c>
      <c r="W2593" s="381">
        <v>31500</v>
      </c>
      <c r="X2593" s="381">
        <v>33550</v>
      </c>
      <c r="Y2593" s="381">
        <v>28500</v>
      </c>
      <c r="Z2593" s="381">
        <v>32550</v>
      </c>
      <c r="AA2593" s="381">
        <v>36600</v>
      </c>
      <c r="AB2593" s="381">
        <v>40650</v>
      </c>
      <c r="AC2593" s="381">
        <v>43950</v>
      </c>
      <c r="AD2593" s="381">
        <v>47200</v>
      </c>
      <c r="AE2593" s="381">
        <v>50450</v>
      </c>
      <c r="AF2593" s="381">
        <v>53700</v>
      </c>
      <c r="AG2593" s="381">
        <v>9999</v>
      </c>
      <c r="AH2593" s="381" t="s">
        <v>7315</v>
      </c>
      <c r="AI2593" s="381" t="s">
        <v>7237</v>
      </c>
      <c r="AJ2593" s="381">
        <v>0</v>
      </c>
    </row>
    <row r="2594" spans="1:36">
      <c r="A2594" s="381" t="s">
        <v>562</v>
      </c>
      <c r="B2594" s="381" t="s">
        <v>7314</v>
      </c>
      <c r="C2594" s="381">
        <v>29</v>
      </c>
      <c r="D2594" s="381">
        <v>183</v>
      </c>
      <c r="E2594" s="381" t="s">
        <v>7240</v>
      </c>
      <c r="F2594" s="381" t="s">
        <v>7239</v>
      </c>
      <c r="G2594" s="381" t="s">
        <v>7313</v>
      </c>
      <c r="H2594" s="381">
        <v>74500</v>
      </c>
      <c r="I2594" s="381">
        <v>26100</v>
      </c>
      <c r="J2594" s="381">
        <v>29800</v>
      </c>
      <c r="K2594" s="381">
        <v>33550</v>
      </c>
      <c r="L2594" s="381">
        <v>37250</v>
      </c>
      <c r="M2594" s="381">
        <v>40250</v>
      </c>
      <c r="N2594" s="381">
        <v>43250</v>
      </c>
      <c r="O2594" s="381">
        <v>46200</v>
      </c>
      <c r="P2594" s="381">
        <v>49200</v>
      </c>
      <c r="Q2594" s="381">
        <v>15650</v>
      </c>
      <c r="R2594" s="381">
        <v>17900</v>
      </c>
      <c r="S2594" s="381">
        <v>20420</v>
      </c>
      <c r="T2594" s="381">
        <v>24600</v>
      </c>
      <c r="U2594" s="381">
        <v>28780</v>
      </c>
      <c r="V2594" s="381">
        <v>32960</v>
      </c>
      <c r="W2594" s="381">
        <v>37140</v>
      </c>
      <c r="X2594" s="381">
        <v>41320</v>
      </c>
      <c r="Y2594" s="381">
        <v>41750</v>
      </c>
      <c r="Z2594" s="381">
        <v>47700</v>
      </c>
      <c r="AA2594" s="381">
        <v>53650</v>
      </c>
      <c r="AB2594" s="381">
        <v>59600</v>
      </c>
      <c r="AC2594" s="381">
        <v>64400</v>
      </c>
      <c r="AD2594" s="381">
        <v>69150</v>
      </c>
      <c r="AE2594" s="381">
        <v>73950</v>
      </c>
      <c r="AF2594" s="381">
        <v>78700</v>
      </c>
      <c r="AG2594" s="381">
        <v>7040</v>
      </c>
      <c r="AH2594" s="381" t="s">
        <v>7313</v>
      </c>
      <c r="AI2594" s="381" t="s">
        <v>7237</v>
      </c>
      <c r="AJ2594" s="381">
        <v>1</v>
      </c>
    </row>
    <row r="2595" spans="1:36">
      <c r="A2595" s="381" t="s">
        <v>562</v>
      </c>
      <c r="B2595" s="381" t="s">
        <v>7312</v>
      </c>
      <c r="C2595" s="381">
        <v>29</v>
      </c>
      <c r="D2595" s="381">
        <v>185</v>
      </c>
      <c r="E2595" s="381" t="s">
        <v>7311</v>
      </c>
      <c r="F2595" s="381" t="s">
        <v>7310</v>
      </c>
      <c r="G2595" s="381" t="s">
        <v>7309</v>
      </c>
      <c r="H2595" s="381">
        <v>43700</v>
      </c>
      <c r="I2595" s="381">
        <v>17800</v>
      </c>
      <c r="J2595" s="381">
        <v>20350</v>
      </c>
      <c r="K2595" s="381">
        <v>22900</v>
      </c>
      <c r="L2595" s="381">
        <v>25400</v>
      </c>
      <c r="M2595" s="381">
        <v>27450</v>
      </c>
      <c r="N2595" s="381">
        <v>29500</v>
      </c>
      <c r="O2595" s="381">
        <v>31500</v>
      </c>
      <c r="P2595" s="381">
        <v>33550</v>
      </c>
      <c r="Q2595" s="381">
        <v>12060</v>
      </c>
      <c r="R2595" s="381">
        <v>16240</v>
      </c>
      <c r="S2595" s="381">
        <v>20420</v>
      </c>
      <c r="T2595" s="381">
        <v>24600</v>
      </c>
      <c r="U2595" s="381">
        <v>27450</v>
      </c>
      <c r="V2595" s="381">
        <v>29500</v>
      </c>
      <c r="W2595" s="381">
        <v>31500</v>
      </c>
      <c r="X2595" s="381">
        <v>33550</v>
      </c>
      <c r="Y2595" s="381">
        <v>28500</v>
      </c>
      <c r="Z2595" s="381">
        <v>32550</v>
      </c>
      <c r="AA2595" s="381">
        <v>36600</v>
      </c>
      <c r="AB2595" s="381">
        <v>40650</v>
      </c>
      <c r="AC2595" s="381">
        <v>43950</v>
      </c>
      <c r="AD2595" s="381">
        <v>47200</v>
      </c>
      <c r="AE2595" s="381">
        <v>50450</v>
      </c>
      <c r="AF2595" s="381">
        <v>53700</v>
      </c>
      <c r="AG2595" s="381">
        <v>9999</v>
      </c>
      <c r="AH2595" s="381" t="s">
        <v>7309</v>
      </c>
      <c r="AI2595" s="381" t="s">
        <v>7237</v>
      </c>
      <c r="AJ2595" s="381">
        <v>0</v>
      </c>
    </row>
    <row r="2596" spans="1:36">
      <c r="A2596" s="381" t="s">
        <v>562</v>
      </c>
      <c r="B2596" s="381" t="s">
        <v>7308</v>
      </c>
      <c r="C2596" s="381">
        <v>29</v>
      </c>
      <c r="D2596" s="381">
        <v>186</v>
      </c>
      <c r="E2596" s="381" t="s">
        <v>7307</v>
      </c>
      <c r="F2596" s="381" t="s">
        <v>7306</v>
      </c>
      <c r="G2596" s="381" t="s">
        <v>7305</v>
      </c>
      <c r="H2596" s="381">
        <v>59200</v>
      </c>
      <c r="I2596" s="381">
        <v>20750</v>
      </c>
      <c r="J2596" s="381">
        <v>23700</v>
      </c>
      <c r="K2596" s="381">
        <v>26650</v>
      </c>
      <c r="L2596" s="381">
        <v>29600</v>
      </c>
      <c r="M2596" s="381">
        <v>32000</v>
      </c>
      <c r="N2596" s="381">
        <v>34350</v>
      </c>
      <c r="O2596" s="381">
        <v>36750</v>
      </c>
      <c r="P2596" s="381">
        <v>39100</v>
      </c>
      <c r="Q2596" s="381">
        <v>12450</v>
      </c>
      <c r="R2596" s="381">
        <v>16240</v>
      </c>
      <c r="S2596" s="381">
        <v>20420</v>
      </c>
      <c r="T2596" s="381">
        <v>24600</v>
      </c>
      <c r="U2596" s="381">
        <v>28780</v>
      </c>
      <c r="V2596" s="381">
        <v>32960</v>
      </c>
      <c r="W2596" s="381">
        <v>36750</v>
      </c>
      <c r="X2596" s="381">
        <v>39100</v>
      </c>
      <c r="Y2596" s="381">
        <v>33150</v>
      </c>
      <c r="Z2596" s="381">
        <v>37900</v>
      </c>
      <c r="AA2596" s="381">
        <v>42650</v>
      </c>
      <c r="AB2596" s="381">
        <v>47350</v>
      </c>
      <c r="AC2596" s="381">
        <v>51150</v>
      </c>
      <c r="AD2596" s="381">
        <v>54950</v>
      </c>
      <c r="AE2596" s="381">
        <v>58750</v>
      </c>
      <c r="AF2596" s="381">
        <v>62550</v>
      </c>
      <c r="AG2596" s="381">
        <v>9999</v>
      </c>
      <c r="AH2596" s="381" t="s">
        <v>7305</v>
      </c>
      <c r="AI2596" s="381" t="s">
        <v>7237</v>
      </c>
      <c r="AJ2596" s="381">
        <v>0</v>
      </c>
    </row>
    <row r="2597" spans="1:36">
      <c r="A2597" s="381" t="s">
        <v>562</v>
      </c>
      <c r="B2597" s="381" t="s">
        <v>7304</v>
      </c>
      <c r="C2597" s="381">
        <v>29</v>
      </c>
      <c r="D2597" s="381">
        <v>187</v>
      </c>
      <c r="E2597" s="381" t="s">
        <v>7303</v>
      </c>
      <c r="F2597" s="381" t="s">
        <v>7302</v>
      </c>
      <c r="G2597" s="381" t="s">
        <v>7301</v>
      </c>
      <c r="H2597" s="381">
        <v>53700</v>
      </c>
      <c r="I2597" s="381">
        <v>18050</v>
      </c>
      <c r="J2597" s="381">
        <v>20600</v>
      </c>
      <c r="K2597" s="381">
        <v>23200</v>
      </c>
      <c r="L2597" s="381">
        <v>25750</v>
      </c>
      <c r="M2597" s="381">
        <v>27850</v>
      </c>
      <c r="N2597" s="381">
        <v>29900</v>
      </c>
      <c r="O2597" s="381">
        <v>31950</v>
      </c>
      <c r="P2597" s="381">
        <v>34000</v>
      </c>
      <c r="Q2597" s="381">
        <v>12060</v>
      </c>
      <c r="R2597" s="381">
        <v>16240</v>
      </c>
      <c r="S2597" s="381">
        <v>20420</v>
      </c>
      <c r="T2597" s="381">
        <v>24600</v>
      </c>
      <c r="U2597" s="381">
        <v>27850</v>
      </c>
      <c r="V2597" s="381">
        <v>29900</v>
      </c>
      <c r="W2597" s="381">
        <v>31950</v>
      </c>
      <c r="X2597" s="381">
        <v>34000</v>
      </c>
      <c r="Y2597" s="381">
        <v>28850</v>
      </c>
      <c r="Z2597" s="381">
        <v>33000</v>
      </c>
      <c r="AA2597" s="381">
        <v>37100</v>
      </c>
      <c r="AB2597" s="381">
        <v>41200</v>
      </c>
      <c r="AC2597" s="381">
        <v>44500</v>
      </c>
      <c r="AD2597" s="381">
        <v>47800</v>
      </c>
      <c r="AE2597" s="381">
        <v>51100</v>
      </c>
      <c r="AF2597" s="381">
        <v>54400</v>
      </c>
      <c r="AG2597" s="381">
        <v>9999</v>
      </c>
      <c r="AH2597" s="381" t="s">
        <v>7301</v>
      </c>
      <c r="AI2597" s="381" t="s">
        <v>7237</v>
      </c>
      <c r="AJ2597" s="381">
        <v>0</v>
      </c>
    </row>
    <row r="2598" spans="1:36">
      <c r="A2598" s="381" t="s">
        <v>562</v>
      </c>
      <c r="B2598" s="381" t="s">
        <v>7300</v>
      </c>
      <c r="C2598" s="381">
        <v>29</v>
      </c>
      <c r="D2598" s="381">
        <v>189</v>
      </c>
      <c r="E2598" s="381" t="s">
        <v>7240</v>
      </c>
      <c r="F2598" s="381" t="s">
        <v>7239</v>
      </c>
      <c r="G2598" s="381" t="s">
        <v>7299</v>
      </c>
      <c r="H2598" s="381">
        <v>74500</v>
      </c>
      <c r="I2598" s="381">
        <v>26100</v>
      </c>
      <c r="J2598" s="381">
        <v>29800</v>
      </c>
      <c r="K2598" s="381">
        <v>33550</v>
      </c>
      <c r="L2598" s="381">
        <v>37250</v>
      </c>
      <c r="M2598" s="381">
        <v>40250</v>
      </c>
      <c r="N2598" s="381">
        <v>43250</v>
      </c>
      <c r="O2598" s="381">
        <v>46200</v>
      </c>
      <c r="P2598" s="381">
        <v>49200</v>
      </c>
      <c r="Q2598" s="381">
        <v>15650</v>
      </c>
      <c r="R2598" s="381">
        <v>17900</v>
      </c>
      <c r="S2598" s="381">
        <v>20420</v>
      </c>
      <c r="T2598" s="381">
        <v>24600</v>
      </c>
      <c r="U2598" s="381">
        <v>28780</v>
      </c>
      <c r="V2598" s="381">
        <v>32960</v>
      </c>
      <c r="W2598" s="381">
        <v>37140</v>
      </c>
      <c r="X2598" s="381">
        <v>41320</v>
      </c>
      <c r="Y2598" s="381">
        <v>41750</v>
      </c>
      <c r="Z2598" s="381">
        <v>47700</v>
      </c>
      <c r="AA2598" s="381">
        <v>53650</v>
      </c>
      <c r="AB2598" s="381">
        <v>59600</v>
      </c>
      <c r="AC2598" s="381">
        <v>64400</v>
      </c>
      <c r="AD2598" s="381">
        <v>69150</v>
      </c>
      <c r="AE2598" s="381">
        <v>73950</v>
      </c>
      <c r="AF2598" s="381">
        <v>78700</v>
      </c>
      <c r="AG2598" s="381">
        <v>7040</v>
      </c>
      <c r="AH2598" s="381" t="s">
        <v>7299</v>
      </c>
      <c r="AI2598" s="381" t="s">
        <v>7237</v>
      </c>
      <c r="AJ2598" s="381">
        <v>1</v>
      </c>
    </row>
    <row r="2599" spans="1:36">
      <c r="A2599" s="381" t="s">
        <v>562</v>
      </c>
      <c r="B2599" s="381" t="s">
        <v>7298</v>
      </c>
      <c r="C2599" s="381">
        <v>29</v>
      </c>
      <c r="D2599" s="381">
        <v>195</v>
      </c>
      <c r="E2599" s="381" t="s">
        <v>7297</v>
      </c>
      <c r="F2599" s="381" t="s">
        <v>7296</v>
      </c>
      <c r="G2599" s="381" t="s">
        <v>6773</v>
      </c>
      <c r="H2599" s="381">
        <v>50300</v>
      </c>
      <c r="I2599" s="381">
        <v>17800</v>
      </c>
      <c r="J2599" s="381">
        <v>20350</v>
      </c>
      <c r="K2599" s="381">
        <v>22900</v>
      </c>
      <c r="L2599" s="381">
        <v>25400</v>
      </c>
      <c r="M2599" s="381">
        <v>27450</v>
      </c>
      <c r="N2599" s="381">
        <v>29500</v>
      </c>
      <c r="O2599" s="381">
        <v>31500</v>
      </c>
      <c r="P2599" s="381">
        <v>33550</v>
      </c>
      <c r="Q2599" s="381">
        <v>12060</v>
      </c>
      <c r="R2599" s="381">
        <v>16240</v>
      </c>
      <c r="S2599" s="381">
        <v>20420</v>
      </c>
      <c r="T2599" s="381">
        <v>24600</v>
      </c>
      <c r="U2599" s="381">
        <v>27450</v>
      </c>
      <c r="V2599" s="381">
        <v>29500</v>
      </c>
      <c r="W2599" s="381">
        <v>31500</v>
      </c>
      <c r="X2599" s="381">
        <v>33550</v>
      </c>
      <c r="Y2599" s="381">
        <v>28500</v>
      </c>
      <c r="Z2599" s="381">
        <v>32550</v>
      </c>
      <c r="AA2599" s="381">
        <v>36600</v>
      </c>
      <c r="AB2599" s="381">
        <v>40650</v>
      </c>
      <c r="AC2599" s="381">
        <v>43950</v>
      </c>
      <c r="AD2599" s="381">
        <v>47200</v>
      </c>
      <c r="AE2599" s="381">
        <v>50450</v>
      </c>
      <c r="AF2599" s="381">
        <v>53700</v>
      </c>
      <c r="AG2599" s="381">
        <v>9999</v>
      </c>
      <c r="AH2599" s="381" t="s">
        <v>6773</v>
      </c>
      <c r="AI2599" s="381" t="s">
        <v>7237</v>
      </c>
      <c r="AJ2599" s="381">
        <v>0</v>
      </c>
    </row>
    <row r="2600" spans="1:36">
      <c r="A2600" s="381" t="s">
        <v>562</v>
      </c>
      <c r="B2600" s="381" t="s">
        <v>7295</v>
      </c>
      <c r="C2600" s="381">
        <v>29</v>
      </c>
      <c r="D2600" s="381">
        <v>197</v>
      </c>
      <c r="E2600" s="381" t="s">
        <v>7294</v>
      </c>
      <c r="F2600" s="381" t="s">
        <v>7293</v>
      </c>
      <c r="G2600" s="381" t="s">
        <v>5841</v>
      </c>
      <c r="H2600" s="381">
        <v>46800</v>
      </c>
      <c r="I2600" s="381">
        <v>17800</v>
      </c>
      <c r="J2600" s="381">
        <v>20350</v>
      </c>
      <c r="K2600" s="381">
        <v>22900</v>
      </c>
      <c r="L2600" s="381">
        <v>25400</v>
      </c>
      <c r="M2600" s="381">
        <v>27450</v>
      </c>
      <c r="N2600" s="381">
        <v>29500</v>
      </c>
      <c r="O2600" s="381">
        <v>31500</v>
      </c>
      <c r="P2600" s="381">
        <v>33550</v>
      </c>
      <c r="Q2600" s="381">
        <v>12060</v>
      </c>
      <c r="R2600" s="381">
        <v>16240</v>
      </c>
      <c r="S2600" s="381">
        <v>20420</v>
      </c>
      <c r="T2600" s="381">
        <v>24600</v>
      </c>
      <c r="U2600" s="381">
        <v>27450</v>
      </c>
      <c r="V2600" s="381">
        <v>29500</v>
      </c>
      <c r="W2600" s="381">
        <v>31500</v>
      </c>
      <c r="X2600" s="381">
        <v>33550</v>
      </c>
      <c r="Y2600" s="381">
        <v>28500</v>
      </c>
      <c r="Z2600" s="381">
        <v>32550</v>
      </c>
      <c r="AA2600" s="381">
        <v>36600</v>
      </c>
      <c r="AB2600" s="381">
        <v>40650</v>
      </c>
      <c r="AC2600" s="381">
        <v>43950</v>
      </c>
      <c r="AD2600" s="381">
        <v>47200</v>
      </c>
      <c r="AE2600" s="381">
        <v>50450</v>
      </c>
      <c r="AF2600" s="381">
        <v>53700</v>
      </c>
      <c r="AG2600" s="381">
        <v>9999</v>
      </c>
      <c r="AH2600" s="381" t="s">
        <v>5841</v>
      </c>
      <c r="AI2600" s="381" t="s">
        <v>7237</v>
      </c>
      <c r="AJ2600" s="381">
        <v>0</v>
      </c>
    </row>
    <row r="2601" spans="1:36">
      <c r="A2601" s="381" t="s">
        <v>562</v>
      </c>
      <c r="B2601" s="381" t="s">
        <v>7292</v>
      </c>
      <c r="C2601" s="381">
        <v>29</v>
      </c>
      <c r="D2601" s="381">
        <v>199</v>
      </c>
      <c r="E2601" s="381" t="s">
        <v>7291</v>
      </c>
      <c r="F2601" s="381" t="s">
        <v>7290</v>
      </c>
      <c r="G2601" s="381" t="s">
        <v>5533</v>
      </c>
      <c r="H2601" s="381">
        <v>51200</v>
      </c>
      <c r="I2601" s="381">
        <v>17950</v>
      </c>
      <c r="J2601" s="381">
        <v>20500</v>
      </c>
      <c r="K2601" s="381">
        <v>23050</v>
      </c>
      <c r="L2601" s="381">
        <v>25600</v>
      </c>
      <c r="M2601" s="381">
        <v>27650</v>
      </c>
      <c r="N2601" s="381">
        <v>29700</v>
      </c>
      <c r="O2601" s="381">
        <v>31750</v>
      </c>
      <c r="P2601" s="381">
        <v>33800</v>
      </c>
      <c r="Q2601" s="381">
        <v>12060</v>
      </c>
      <c r="R2601" s="381">
        <v>16240</v>
      </c>
      <c r="S2601" s="381">
        <v>20420</v>
      </c>
      <c r="T2601" s="381">
        <v>24600</v>
      </c>
      <c r="U2601" s="381">
        <v>27650</v>
      </c>
      <c r="V2601" s="381">
        <v>29700</v>
      </c>
      <c r="W2601" s="381">
        <v>31750</v>
      </c>
      <c r="X2601" s="381">
        <v>33800</v>
      </c>
      <c r="Y2601" s="381">
        <v>28700</v>
      </c>
      <c r="Z2601" s="381">
        <v>32800</v>
      </c>
      <c r="AA2601" s="381">
        <v>36900</v>
      </c>
      <c r="AB2601" s="381">
        <v>40950</v>
      </c>
      <c r="AC2601" s="381">
        <v>44250</v>
      </c>
      <c r="AD2601" s="381">
        <v>47550</v>
      </c>
      <c r="AE2601" s="381">
        <v>50800</v>
      </c>
      <c r="AF2601" s="381">
        <v>54100</v>
      </c>
      <c r="AG2601" s="381">
        <v>9999</v>
      </c>
      <c r="AH2601" s="381" t="s">
        <v>5533</v>
      </c>
      <c r="AI2601" s="381" t="s">
        <v>7237</v>
      </c>
      <c r="AJ2601" s="381">
        <v>0</v>
      </c>
    </row>
    <row r="2602" spans="1:36">
      <c r="A2602" s="381" t="s">
        <v>562</v>
      </c>
      <c r="B2602" s="381" t="s">
        <v>7289</v>
      </c>
      <c r="C2602" s="381">
        <v>29</v>
      </c>
      <c r="D2602" s="381">
        <v>201</v>
      </c>
      <c r="E2602" s="381" t="s">
        <v>7288</v>
      </c>
      <c r="F2602" s="381" t="s">
        <v>7287</v>
      </c>
      <c r="G2602" s="381" t="s">
        <v>1860</v>
      </c>
      <c r="H2602" s="381">
        <v>49000</v>
      </c>
      <c r="I2602" s="381">
        <v>17800</v>
      </c>
      <c r="J2602" s="381">
        <v>20350</v>
      </c>
      <c r="K2602" s="381">
        <v>22900</v>
      </c>
      <c r="L2602" s="381">
        <v>25400</v>
      </c>
      <c r="M2602" s="381">
        <v>27450</v>
      </c>
      <c r="N2602" s="381">
        <v>29500</v>
      </c>
      <c r="O2602" s="381">
        <v>31500</v>
      </c>
      <c r="P2602" s="381">
        <v>33550</v>
      </c>
      <c r="Q2602" s="381">
        <v>12060</v>
      </c>
      <c r="R2602" s="381">
        <v>16240</v>
      </c>
      <c r="S2602" s="381">
        <v>20420</v>
      </c>
      <c r="T2602" s="381">
        <v>24600</v>
      </c>
      <c r="U2602" s="381">
        <v>27450</v>
      </c>
      <c r="V2602" s="381">
        <v>29500</v>
      </c>
      <c r="W2602" s="381">
        <v>31500</v>
      </c>
      <c r="X2602" s="381">
        <v>33550</v>
      </c>
      <c r="Y2602" s="381">
        <v>28500</v>
      </c>
      <c r="Z2602" s="381">
        <v>32550</v>
      </c>
      <c r="AA2602" s="381">
        <v>36600</v>
      </c>
      <c r="AB2602" s="381">
        <v>40650</v>
      </c>
      <c r="AC2602" s="381">
        <v>43950</v>
      </c>
      <c r="AD2602" s="381">
        <v>47200</v>
      </c>
      <c r="AE2602" s="381">
        <v>50450</v>
      </c>
      <c r="AF2602" s="381">
        <v>53700</v>
      </c>
      <c r="AG2602" s="381">
        <v>9999</v>
      </c>
      <c r="AH2602" s="381" t="s">
        <v>1860</v>
      </c>
      <c r="AI2602" s="381" t="s">
        <v>7237</v>
      </c>
      <c r="AJ2602" s="381">
        <v>0</v>
      </c>
    </row>
    <row r="2603" spans="1:36">
      <c r="A2603" s="381" t="s">
        <v>562</v>
      </c>
      <c r="B2603" s="381" t="s">
        <v>7286</v>
      </c>
      <c r="C2603" s="381">
        <v>29</v>
      </c>
      <c r="D2603" s="381">
        <v>203</v>
      </c>
      <c r="E2603" s="381" t="s">
        <v>7285</v>
      </c>
      <c r="F2603" s="381" t="s">
        <v>7284</v>
      </c>
      <c r="G2603" s="381" t="s">
        <v>3983</v>
      </c>
      <c r="H2603" s="381">
        <v>46300</v>
      </c>
      <c r="I2603" s="381">
        <v>17800</v>
      </c>
      <c r="J2603" s="381">
        <v>20350</v>
      </c>
      <c r="K2603" s="381">
        <v>22900</v>
      </c>
      <c r="L2603" s="381">
        <v>25400</v>
      </c>
      <c r="M2603" s="381">
        <v>27450</v>
      </c>
      <c r="N2603" s="381">
        <v>29500</v>
      </c>
      <c r="O2603" s="381">
        <v>31500</v>
      </c>
      <c r="P2603" s="381">
        <v>33550</v>
      </c>
      <c r="Q2603" s="381">
        <v>12060</v>
      </c>
      <c r="R2603" s="381">
        <v>16240</v>
      </c>
      <c r="S2603" s="381">
        <v>20420</v>
      </c>
      <c r="T2603" s="381">
        <v>24600</v>
      </c>
      <c r="U2603" s="381">
        <v>27450</v>
      </c>
      <c r="V2603" s="381">
        <v>29500</v>
      </c>
      <c r="W2603" s="381">
        <v>31500</v>
      </c>
      <c r="X2603" s="381">
        <v>33550</v>
      </c>
      <c r="Y2603" s="381">
        <v>28500</v>
      </c>
      <c r="Z2603" s="381">
        <v>32550</v>
      </c>
      <c r="AA2603" s="381">
        <v>36600</v>
      </c>
      <c r="AB2603" s="381">
        <v>40650</v>
      </c>
      <c r="AC2603" s="381">
        <v>43950</v>
      </c>
      <c r="AD2603" s="381">
        <v>47200</v>
      </c>
      <c r="AE2603" s="381">
        <v>50450</v>
      </c>
      <c r="AF2603" s="381">
        <v>53700</v>
      </c>
      <c r="AG2603" s="381">
        <v>9999</v>
      </c>
      <c r="AH2603" s="381" t="s">
        <v>3983</v>
      </c>
      <c r="AI2603" s="381" t="s">
        <v>7237</v>
      </c>
      <c r="AJ2603" s="381">
        <v>0</v>
      </c>
    </row>
    <row r="2604" spans="1:36">
      <c r="A2604" s="381" t="s">
        <v>562</v>
      </c>
      <c r="B2604" s="381" t="s">
        <v>7283</v>
      </c>
      <c r="C2604" s="381">
        <v>29</v>
      </c>
      <c r="D2604" s="381">
        <v>205</v>
      </c>
      <c r="E2604" s="381" t="s">
        <v>7282</v>
      </c>
      <c r="F2604" s="381" t="s">
        <v>7281</v>
      </c>
      <c r="G2604" s="381" t="s">
        <v>2912</v>
      </c>
      <c r="H2604" s="381">
        <v>52500</v>
      </c>
      <c r="I2604" s="381">
        <v>18400</v>
      </c>
      <c r="J2604" s="381">
        <v>21000</v>
      </c>
      <c r="K2604" s="381">
        <v>23650</v>
      </c>
      <c r="L2604" s="381">
        <v>26250</v>
      </c>
      <c r="M2604" s="381">
        <v>28350</v>
      </c>
      <c r="N2604" s="381">
        <v>30450</v>
      </c>
      <c r="O2604" s="381">
        <v>32550</v>
      </c>
      <c r="P2604" s="381">
        <v>34650</v>
      </c>
      <c r="Q2604" s="381">
        <v>12060</v>
      </c>
      <c r="R2604" s="381">
        <v>16240</v>
      </c>
      <c r="S2604" s="381">
        <v>20420</v>
      </c>
      <c r="T2604" s="381">
        <v>24600</v>
      </c>
      <c r="U2604" s="381">
        <v>28350</v>
      </c>
      <c r="V2604" s="381">
        <v>30450</v>
      </c>
      <c r="W2604" s="381">
        <v>32550</v>
      </c>
      <c r="X2604" s="381">
        <v>34650</v>
      </c>
      <c r="Y2604" s="381">
        <v>29400</v>
      </c>
      <c r="Z2604" s="381">
        <v>33600</v>
      </c>
      <c r="AA2604" s="381">
        <v>37800</v>
      </c>
      <c r="AB2604" s="381">
        <v>42000</v>
      </c>
      <c r="AC2604" s="381">
        <v>45400</v>
      </c>
      <c r="AD2604" s="381">
        <v>48750</v>
      </c>
      <c r="AE2604" s="381">
        <v>52100</v>
      </c>
      <c r="AF2604" s="381">
        <v>55450</v>
      </c>
      <c r="AG2604" s="381">
        <v>9999</v>
      </c>
      <c r="AH2604" s="381" t="s">
        <v>2912</v>
      </c>
      <c r="AI2604" s="381" t="s">
        <v>7237</v>
      </c>
      <c r="AJ2604" s="381">
        <v>0</v>
      </c>
    </row>
    <row r="2605" spans="1:36">
      <c r="A2605" s="381" t="s">
        <v>562</v>
      </c>
      <c r="B2605" s="381" t="s">
        <v>7280</v>
      </c>
      <c r="C2605" s="381">
        <v>29</v>
      </c>
      <c r="D2605" s="381">
        <v>207</v>
      </c>
      <c r="E2605" s="381" t="s">
        <v>7279</v>
      </c>
      <c r="F2605" s="381" t="s">
        <v>7278</v>
      </c>
      <c r="G2605" s="381" t="s">
        <v>7277</v>
      </c>
      <c r="H2605" s="381">
        <v>53400</v>
      </c>
      <c r="I2605" s="381">
        <v>18700</v>
      </c>
      <c r="J2605" s="381">
        <v>21400</v>
      </c>
      <c r="K2605" s="381">
        <v>24050</v>
      </c>
      <c r="L2605" s="381">
        <v>26700</v>
      </c>
      <c r="M2605" s="381">
        <v>28850</v>
      </c>
      <c r="N2605" s="381">
        <v>31000</v>
      </c>
      <c r="O2605" s="381">
        <v>33150</v>
      </c>
      <c r="P2605" s="381">
        <v>35250</v>
      </c>
      <c r="Q2605" s="381">
        <v>12060</v>
      </c>
      <c r="R2605" s="381">
        <v>16240</v>
      </c>
      <c r="S2605" s="381">
        <v>20420</v>
      </c>
      <c r="T2605" s="381">
        <v>24600</v>
      </c>
      <c r="U2605" s="381">
        <v>28780</v>
      </c>
      <c r="V2605" s="381">
        <v>31000</v>
      </c>
      <c r="W2605" s="381">
        <v>33150</v>
      </c>
      <c r="X2605" s="381">
        <v>35250</v>
      </c>
      <c r="Y2605" s="381">
        <v>29900</v>
      </c>
      <c r="Z2605" s="381">
        <v>34200</v>
      </c>
      <c r="AA2605" s="381">
        <v>38450</v>
      </c>
      <c r="AB2605" s="381">
        <v>42700</v>
      </c>
      <c r="AC2605" s="381">
        <v>46150</v>
      </c>
      <c r="AD2605" s="381">
        <v>49550</v>
      </c>
      <c r="AE2605" s="381">
        <v>52950</v>
      </c>
      <c r="AF2605" s="381">
        <v>56400</v>
      </c>
      <c r="AG2605" s="381">
        <v>9999</v>
      </c>
      <c r="AH2605" s="381" t="s">
        <v>7277</v>
      </c>
      <c r="AI2605" s="381" t="s">
        <v>7237</v>
      </c>
      <c r="AJ2605" s="381">
        <v>0</v>
      </c>
    </row>
    <row r="2606" spans="1:36">
      <c r="A2606" s="381" t="s">
        <v>562</v>
      </c>
      <c r="B2606" s="381" t="s">
        <v>7276</v>
      </c>
      <c r="C2606" s="381">
        <v>29</v>
      </c>
      <c r="D2606" s="381">
        <v>209</v>
      </c>
      <c r="E2606" s="381" t="s">
        <v>7275</v>
      </c>
      <c r="F2606" s="381" t="s">
        <v>7274</v>
      </c>
      <c r="G2606" s="381" t="s">
        <v>7273</v>
      </c>
      <c r="H2606" s="381">
        <v>51100</v>
      </c>
      <c r="I2606" s="381">
        <v>17900</v>
      </c>
      <c r="J2606" s="381">
        <v>20450</v>
      </c>
      <c r="K2606" s="381">
        <v>23000</v>
      </c>
      <c r="L2606" s="381">
        <v>25550</v>
      </c>
      <c r="M2606" s="381">
        <v>27600</v>
      </c>
      <c r="N2606" s="381">
        <v>29650</v>
      </c>
      <c r="O2606" s="381">
        <v>31700</v>
      </c>
      <c r="P2606" s="381">
        <v>33750</v>
      </c>
      <c r="Q2606" s="381">
        <v>12060</v>
      </c>
      <c r="R2606" s="381">
        <v>16240</v>
      </c>
      <c r="S2606" s="381">
        <v>20420</v>
      </c>
      <c r="T2606" s="381">
        <v>24600</v>
      </c>
      <c r="U2606" s="381">
        <v>27600</v>
      </c>
      <c r="V2606" s="381">
        <v>29650</v>
      </c>
      <c r="W2606" s="381">
        <v>31700</v>
      </c>
      <c r="X2606" s="381">
        <v>33750</v>
      </c>
      <c r="Y2606" s="381">
        <v>28650</v>
      </c>
      <c r="Z2606" s="381">
        <v>32750</v>
      </c>
      <c r="AA2606" s="381">
        <v>36850</v>
      </c>
      <c r="AB2606" s="381">
        <v>40900</v>
      </c>
      <c r="AC2606" s="381">
        <v>44200</v>
      </c>
      <c r="AD2606" s="381">
        <v>47450</v>
      </c>
      <c r="AE2606" s="381">
        <v>50750</v>
      </c>
      <c r="AF2606" s="381">
        <v>54000</v>
      </c>
      <c r="AG2606" s="381">
        <v>9999</v>
      </c>
      <c r="AH2606" s="381" t="s">
        <v>7273</v>
      </c>
      <c r="AI2606" s="381" t="s">
        <v>7237</v>
      </c>
      <c r="AJ2606" s="381">
        <v>0</v>
      </c>
    </row>
    <row r="2607" spans="1:36">
      <c r="A2607" s="381" t="s">
        <v>562</v>
      </c>
      <c r="B2607" s="381" t="s">
        <v>7272</v>
      </c>
      <c r="C2607" s="381">
        <v>29</v>
      </c>
      <c r="D2607" s="381">
        <v>211</v>
      </c>
      <c r="E2607" s="381" t="s">
        <v>7271</v>
      </c>
      <c r="F2607" s="381" t="s">
        <v>7270</v>
      </c>
      <c r="G2607" s="381" t="s">
        <v>3696</v>
      </c>
      <c r="H2607" s="381">
        <v>47000</v>
      </c>
      <c r="I2607" s="381">
        <v>17800</v>
      </c>
      <c r="J2607" s="381">
        <v>20350</v>
      </c>
      <c r="K2607" s="381">
        <v>22900</v>
      </c>
      <c r="L2607" s="381">
        <v>25400</v>
      </c>
      <c r="M2607" s="381">
        <v>27450</v>
      </c>
      <c r="N2607" s="381">
        <v>29500</v>
      </c>
      <c r="O2607" s="381">
        <v>31500</v>
      </c>
      <c r="P2607" s="381">
        <v>33550</v>
      </c>
      <c r="Q2607" s="381">
        <v>12060</v>
      </c>
      <c r="R2607" s="381">
        <v>16240</v>
      </c>
      <c r="S2607" s="381">
        <v>20420</v>
      </c>
      <c r="T2607" s="381">
        <v>24600</v>
      </c>
      <c r="U2607" s="381">
        <v>27450</v>
      </c>
      <c r="V2607" s="381">
        <v>29500</v>
      </c>
      <c r="W2607" s="381">
        <v>31500</v>
      </c>
      <c r="X2607" s="381">
        <v>33550</v>
      </c>
      <c r="Y2607" s="381">
        <v>28500</v>
      </c>
      <c r="Z2607" s="381">
        <v>32550</v>
      </c>
      <c r="AA2607" s="381">
        <v>36600</v>
      </c>
      <c r="AB2607" s="381">
        <v>40650</v>
      </c>
      <c r="AC2607" s="381">
        <v>43950</v>
      </c>
      <c r="AD2607" s="381">
        <v>47200</v>
      </c>
      <c r="AE2607" s="381">
        <v>50450</v>
      </c>
      <c r="AF2607" s="381">
        <v>53700</v>
      </c>
      <c r="AG2607" s="381">
        <v>9999</v>
      </c>
      <c r="AH2607" s="381" t="s">
        <v>3696</v>
      </c>
      <c r="AI2607" s="381" t="s">
        <v>7237</v>
      </c>
      <c r="AJ2607" s="381">
        <v>0</v>
      </c>
    </row>
    <row r="2608" spans="1:36">
      <c r="A2608" s="381" t="s">
        <v>562</v>
      </c>
      <c r="B2608" s="381" t="s">
        <v>7269</v>
      </c>
      <c r="C2608" s="381">
        <v>29</v>
      </c>
      <c r="D2608" s="381">
        <v>213</v>
      </c>
      <c r="E2608" s="381" t="s">
        <v>7268</v>
      </c>
      <c r="F2608" s="381" t="s">
        <v>7267</v>
      </c>
      <c r="G2608" s="381" t="s">
        <v>7266</v>
      </c>
      <c r="H2608" s="381">
        <v>46300</v>
      </c>
      <c r="I2608" s="381">
        <v>17800</v>
      </c>
      <c r="J2608" s="381">
        <v>20350</v>
      </c>
      <c r="K2608" s="381">
        <v>22900</v>
      </c>
      <c r="L2608" s="381">
        <v>25400</v>
      </c>
      <c r="M2608" s="381">
        <v>27450</v>
      </c>
      <c r="N2608" s="381">
        <v>29500</v>
      </c>
      <c r="O2608" s="381">
        <v>31500</v>
      </c>
      <c r="P2608" s="381">
        <v>33550</v>
      </c>
      <c r="Q2608" s="381">
        <v>12060</v>
      </c>
      <c r="R2608" s="381">
        <v>16240</v>
      </c>
      <c r="S2608" s="381">
        <v>20420</v>
      </c>
      <c r="T2608" s="381">
        <v>24600</v>
      </c>
      <c r="U2608" s="381">
        <v>27450</v>
      </c>
      <c r="V2608" s="381">
        <v>29500</v>
      </c>
      <c r="W2608" s="381">
        <v>31500</v>
      </c>
      <c r="X2608" s="381">
        <v>33550</v>
      </c>
      <c r="Y2608" s="381">
        <v>28500</v>
      </c>
      <c r="Z2608" s="381">
        <v>32550</v>
      </c>
      <c r="AA2608" s="381">
        <v>36600</v>
      </c>
      <c r="AB2608" s="381">
        <v>40650</v>
      </c>
      <c r="AC2608" s="381">
        <v>43950</v>
      </c>
      <c r="AD2608" s="381">
        <v>47200</v>
      </c>
      <c r="AE2608" s="381">
        <v>50450</v>
      </c>
      <c r="AF2608" s="381">
        <v>53700</v>
      </c>
      <c r="AG2608" s="381">
        <v>9999</v>
      </c>
      <c r="AH2608" s="381" t="s">
        <v>7266</v>
      </c>
      <c r="AI2608" s="381" t="s">
        <v>7237</v>
      </c>
      <c r="AJ2608" s="381">
        <v>0</v>
      </c>
    </row>
    <row r="2609" spans="1:36">
      <c r="A2609" s="381" t="s">
        <v>562</v>
      </c>
      <c r="B2609" s="381" t="s">
        <v>7265</v>
      </c>
      <c r="C2609" s="381">
        <v>29</v>
      </c>
      <c r="D2609" s="381">
        <v>215</v>
      </c>
      <c r="E2609" s="381" t="s">
        <v>7264</v>
      </c>
      <c r="F2609" s="381" t="s">
        <v>7263</v>
      </c>
      <c r="G2609" s="381" t="s">
        <v>4773</v>
      </c>
      <c r="H2609" s="381">
        <v>47000</v>
      </c>
      <c r="I2609" s="381">
        <v>17800</v>
      </c>
      <c r="J2609" s="381">
        <v>20350</v>
      </c>
      <c r="K2609" s="381">
        <v>22900</v>
      </c>
      <c r="L2609" s="381">
        <v>25400</v>
      </c>
      <c r="M2609" s="381">
        <v>27450</v>
      </c>
      <c r="N2609" s="381">
        <v>29500</v>
      </c>
      <c r="O2609" s="381">
        <v>31500</v>
      </c>
      <c r="P2609" s="381">
        <v>33550</v>
      </c>
      <c r="Q2609" s="381">
        <v>12060</v>
      </c>
      <c r="R2609" s="381">
        <v>16240</v>
      </c>
      <c r="S2609" s="381">
        <v>20420</v>
      </c>
      <c r="T2609" s="381">
        <v>24600</v>
      </c>
      <c r="U2609" s="381">
        <v>27450</v>
      </c>
      <c r="V2609" s="381">
        <v>29500</v>
      </c>
      <c r="W2609" s="381">
        <v>31500</v>
      </c>
      <c r="X2609" s="381">
        <v>33550</v>
      </c>
      <c r="Y2609" s="381">
        <v>28500</v>
      </c>
      <c r="Z2609" s="381">
        <v>32550</v>
      </c>
      <c r="AA2609" s="381">
        <v>36600</v>
      </c>
      <c r="AB2609" s="381">
        <v>40650</v>
      </c>
      <c r="AC2609" s="381">
        <v>43950</v>
      </c>
      <c r="AD2609" s="381">
        <v>47200</v>
      </c>
      <c r="AE2609" s="381">
        <v>50450</v>
      </c>
      <c r="AF2609" s="381">
        <v>53700</v>
      </c>
      <c r="AG2609" s="381">
        <v>9999</v>
      </c>
      <c r="AH2609" s="381" t="s">
        <v>4773</v>
      </c>
      <c r="AI2609" s="381" t="s">
        <v>7237</v>
      </c>
      <c r="AJ2609" s="381">
        <v>0</v>
      </c>
    </row>
    <row r="2610" spans="1:36">
      <c r="A2610" s="381" t="s">
        <v>562</v>
      </c>
      <c r="B2610" s="381" t="s">
        <v>7262</v>
      </c>
      <c r="C2610" s="381">
        <v>29</v>
      </c>
      <c r="D2610" s="381">
        <v>217</v>
      </c>
      <c r="E2610" s="381" t="s">
        <v>7261</v>
      </c>
      <c r="F2610" s="381" t="s">
        <v>7260</v>
      </c>
      <c r="G2610" s="381" t="s">
        <v>1125</v>
      </c>
      <c r="H2610" s="381">
        <v>50700</v>
      </c>
      <c r="I2610" s="381">
        <v>17800</v>
      </c>
      <c r="J2610" s="381">
        <v>20350</v>
      </c>
      <c r="K2610" s="381">
        <v>22900</v>
      </c>
      <c r="L2610" s="381">
        <v>25400</v>
      </c>
      <c r="M2610" s="381">
        <v>27450</v>
      </c>
      <c r="N2610" s="381">
        <v>29500</v>
      </c>
      <c r="O2610" s="381">
        <v>31500</v>
      </c>
      <c r="P2610" s="381">
        <v>33550</v>
      </c>
      <c r="Q2610" s="381">
        <v>12060</v>
      </c>
      <c r="R2610" s="381">
        <v>16240</v>
      </c>
      <c r="S2610" s="381">
        <v>20420</v>
      </c>
      <c r="T2610" s="381">
        <v>24600</v>
      </c>
      <c r="U2610" s="381">
        <v>27450</v>
      </c>
      <c r="V2610" s="381">
        <v>29500</v>
      </c>
      <c r="W2610" s="381">
        <v>31500</v>
      </c>
      <c r="X2610" s="381">
        <v>33550</v>
      </c>
      <c r="Y2610" s="381">
        <v>28500</v>
      </c>
      <c r="Z2610" s="381">
        <v>32550</v>
      </c>
      <c r="AA2610" s="381">
        <v>36600</v>
      </c>
      <c r="AB2610" s="381">
        <v>40650</v>
      </c>
      <c r="AC2610" s="381">
        <v>43950</v>
      </c>
      <c r="AD2610" s="381">
        <v>47200</v>
      </c>
      <c r="AE2610" s="381">
        <v>50450</v>
      </c>
      <c r="AF2610" s="381">
        <v>53700</v>
      </c>
      <c r="AG2610" s="381">
        <v>9999</v>
      </c>
      <c r="AH2610" s="381" t="s">
        <v>1125</v>
      </c>
      <c r="AI2610" s="381" t="s">
        <v>7237</v>
      </c>
      <c r="AJ2610" s="381">
        <v>0</v>
      </c>
    </row>
    <row r="2611" spans="1:36">
      <c r="A2611" s="381" t="s">
        <v>562</v>
      </c>
      <c r="B2611" s="381" t="s">
        <v>7259</v>
      </c>
      <c r="C2611" s="381">
        <v>29</v>
      </c>
      <c r="D2611" s="381">
        <v>219</v>
      </c>
      <c r="E2611" s="381" t="s">
        <v>7240</v>
      </c>
      <c r="F2611" s="381" t="s">
        <v>7239</v>
      </c>
      <c r="G2611" s="381" t="s">
        <v>1832</v>
      </c>
      <c r="H2611" s="381">
        <v>74500</v>
      </c>
      <c r="I2611" s="381">
        <v>26100</v>
      </c>
      <c r="J2611" s="381">
        <v>29800</v>
      </c>
      <c r="K2611" s="381">
        <v>33550</v>
      </c>
      <c r="L2611" s="381">
        <v>37250</v>
      </c>
      <c r="M2611" s="381">
        <v>40250</v>
      </c>
      <c r="N2611" s="381">
        <v>43250</v>
      </c>
      <c r="O2611" s="381">
        <v>46200</v>
      </c>
      <c r="P2611" s="381">
        <v>49200</v>
      </c>
      <c r="Q2611" s="381">
        <v>15650</v>
      </c>
      <c r="R2611" s="381">
        <v>17900</v>
      </c>
      <c r="S2611" s="381">
        <v>20420</v>
      </c>
      <c r="T2611" s="381">
        <v>24600</v>
      </c>
      <c r="U2611" s="381">
        <v>28780</v>
      </c>
      <c r="V2611" s="381">
        <v>32960</v>
      </c>
      <c r="W2611" s="381">
        <v>37140</v>
      </c>
      <c r="X2611" s="381">
        <v>41320</v>
      </c>
      <c r="Y2611" s="381">
        <v>41750</v>
      </c>
      <c r="Z2611" s="381">
        <v>47700</v>
      </c>
      <c r="AA2611" s="381">
        <v>53650</v>
      </c>
      <c r="AB2611" s="381">
        <v>59600</v>
      </c>
      <c r="AC2611" s="381">
        <v>64400</v>
      </c>
      <c r="AD2611" s="381">
        <v>69150</v>
      </c>
      <c r="AE2611" s="381">
        <v>73950</v>
      </c>
      <c r="AF2611" s="381">
        <v>78700</v>
      </c>
      <c r="AG2611" s="381">
        <v>7040</v>
      </c>
      <c r="AH2611" s="381" t="s">
        <v>1832</v>
      </c>
      <c r="AI2611" s="381" t="s">
        <v>7237</v>
      </c>
      <c r="AJ2611" s="381">
        <v>1</v>
      </c>
    </row>
    <row r="2612" spans="1:36">
      <c r="A2612" s="381" t="s">
        <v>562</v>
      </c>
      <c r="B2612" s="381" t="s">
        <v>7258</v>
      </c>
      <c r="C2612" s="381">
        <v>29</v>
      </c>
      <c r="D2612" s="381">
        <v>221</v>
      </c>
      <c r="E2612" s="381" t="s">
        <v>7257</v>
      </c>
      <c r="F2612" s="381" t="s">
        <v>7256</v>
      </c>
      <c r="G2612" s="381" t="s">
        <v>1111</v>
      </c>
      <c r="H2612" s="381">
        <v>40700</v>
      </c>
      <c r="I2612" s="381">
        <v>17800</v>
      </c>
      <c r="J2612" s="381">
        <v>20350</v>
      </c>
      <c r="K2612" s="381">
        <v>22900</v>
      </c>
      <c r="L2612" s="381">
        <v>25400</v>
      </c>
      <c r="M2612" s="381">
        <v>27450</v>
      </c>
      <c r="N2612" s="381">
        <v>29500</v>
      </c>
      <c r="O2612" s="381">
        <v>31500</v>
      </c>
      <c r="P2612" s="381">
        <v>33550</v>
      </c>
      <c r="Q2612" s="381">
        <v>12060</v>
      </c>
      <c r="R2612" s="381">
        <v>16240</v>
      </c>
      <c r="S2612" s="381">
        <v>20420</v>
      </c>
      <c r="T2612" s="381">
        <v>24600</v>
      </c>
      <c r="U2612" s="381">
        <v>27450</v>
      </c>
      <c r="V2612" s="381">
        <v>29500</v>
      </c>
      <c r="W2612" s="381">
        <v>31500</v>
      </c>
      <c r="X2612" s="381">
        <v>33550</v>
      </c>
      <c r="Y2612" s="381">
        <v>28500</v>
      </c>
      <c r="Z2612" s="381">
        <v>32550</v>
      </c>
      <c r="AA2612" s="381">
        <v>36600</v>
      </c>
      <c r="AB2612" s="381">
        <v>40650</v>
      </c>
      <c r="AC2612" s="381">
        <v>43950</v>
      </c>
      <c r="AD2612" s="381">
        <v>47200</v>
      </c>
      <c r="AE2612" s="381">
        <v>50450</v>
      </c>
      <c r="AF2612" s="381">
        <v>53700</v>
      </c>
      <c r="AG2612" s="381">
        <v>9999</v>
      </c>
      <c r="AH2612" s="381" t="s">
        <v>1111</v>
      </c>
      <c r="AI2612" s="381" t="s">
        <v>7237</v>
      </c>
      <c r="AJ2612" s="381">
        <v>0</v>
      </c>
    </row>
    <row r="2613" spans="1:36">
      <c r="A2613" s="381" t="s">
        <v>562</v>
      </c>
      <c r="B2613" s="381" t="s">
        <v>7255</v>
      </c>
      <c r="C2613" s="381">
        <v>29</v>
      </c>
      <c r="D2613" s="381">
        <v>223</v>
      </c>
      <c r="E2613" s="381" t="s">
        <v>7254</v>
      </c>
      <c r="F2613" s="381" t="s">
        <v>7253</v>
      </c>
      <c r="G2613" s="381" t="s">
        <v>1382</v>
      </c>
      <c r="H2613" s="381">
        <v>41000</v>
      </c>
      <c r="I2613" s="381">
        <v>17800</v>
      </c>
      <c r="J2613" s="381">
        <v>20350</v>
      </c>
      <c r="K2613" s="381">
        <v>22900</v>
      </c>
      <c r="L2613" s="381">
        <v>25400</v>
      </c>
      <c r="M2613" s="381">
        <v>27450</v>
      </c>
      <c r="N2613" s="381">
        <v>29500</v>
      </c>
      <c r="O2613" s="381">
        <v>31500</v>
      </c>
      <c r="P2613" s="381">
        <v>33550</v>
      </c>
      <c r="Q2613" s="381">
        <v>12060</v>
      </c>
      <c r="R2613" s="381">
        <v>16240</v>
      </c>
      <c r="S2613" s="381">
        <v>20420</v>
      </c>
      <c r="T2613" s="381">
        <v>24600</v>
      </c>
      <c r="U2613" s="381">
        <v>27450</v>
      </c>
      <c r="V2613" s="381">
        <v>29500</v>
      </c>
      <c r="W2613" s="381">
        <v>31500</v>
      </c>
      <c r="X2613" s="381">
        <v>33550</v>
      </c>
      <c r="Y2613" s="381">
        <v>28500</v>
      </c>
      <c r="Z2613" s="381">
        <v>32550</v>
      </c>
      <c r="AA2613" s="381">
        <v>36600</v>
      </c>
      <c r="AB2613" s="381">
        <v>40650</v>
      </c>
      <c r="AC2613" s="381">
        <v>43950</v>
      </c>
      <c r="AD2613" s="381">
        <v>47200</v>
      </c>
      <c r="AE2613" s="381">
        <v>50450</v>
      </c>
      <c r="AF2613" s="381">
        <v>53700</v>
      </c>
      <c r="AG2613" s="381">
        <v>9999</v>
      </c>
      <c r="AH2613" s="381" t="s">
        <v>1382</v>
      </c>
      <c r="AI2613" s="381" t="s">
        <v>7237</v>
      </c>
      <c r="AJ2613" s="381">
        <v>0</v>
      </c>
    </row>
    <row r="2614" spans="1:36">
      <c r="A2614" s="381" t="s">
        <v>562</v>
      </c>
      <c r="B2614" s="381" t="s">
        <v>7252</v>
      </c>
      <c r="C2614" s="381">
        <v>29</v>
      </c>
      <c r="D2614" s="381">
        <v>225</v>
      </c>
      <c r="E2614" s="381" t="s">
        <v>7251</v>
      </c>
      <c r="F2614" s="381" t="s">
        <v>7250</v>
      </c>
      <c r="G2614" s="381" t="s">
        <v>1378</v>
      </c>
      <c r="H2614" s="381">
        <v>56900</v>
      </c>
      <c r="I2614" s="381">
        <v>19950</v>
      </c>
      <c r="J2614" s="381">
        <v>22800</v>
      </c>
      <c r="K2614" s="381">
        <v>25650</v>
      </c>
      <c r="L2614" s="381">
        <v>28450</v>
      </c>
      <c r="M2614" s="381">
        <v>30750</v>
      </c>
      <c r="N2614" s="381">
        <v>33050</v>
      </c>
      <c r="O2614" s="381">
        <v>35300</v>
      </c>
      <c r="P2614" s="381">
        <v>37600</v>
      </c>
      <c r="Q2614" s="381">
        <v>12060</v>
      </c>
      <c r="R2614" s="381">
        <v>16240</v>
      </c>
      <c r="S2614" s="381">
        <v>20420</v>
      </c>
      <c r="T2614" s="381">
        <v>24600</v>
      </c>
      <c r="U2614" s="381">
        <v>28780</v>
      </c>
      <c r="V2614" s="381">
        <v>32960</v>
      </c>
      <c r="W2614" s="381">
        <v>35300</v>
      </c>
      <c r="X2614" s="381">
        <v>37600</v>
      </c>
      <c r="Y2614" s="381">
        <v>31850</v>
      </c>
      <c r="Z2614" s="381">
        <v>36400</v>
      </c>
      <c r="AA2614" s="381">
        <v>40950</v>
      </c>
      <c r="AB2614" s="381">
        <v>45500</v>
      </c>
      <c r="AC2614" s="381">
        <v>49150</v>
      </c>
      <c r="AD2614" s="381">
        <v>52800</v>
      </c>
      <c r="AE2614" s="381">
        <v>56450</v>
      </c>
      <c r="AF2614" s="381">
        <v>60100</v>
      </c>
      <c r="AG2614" s="381">
        <v>7920</v>
      </c>
      <c r="AH2614" s="381" t="s">
        <v>1378</v>
      </c>
      <c r="AI2614" s="381" t="s">
        <v>7237</v>
      </c>
      <c r="AJ2614" s="381">
        <v>1</v>
      </c>
    </row>
    <row r="2615" spans="1:36">
      <c r="A2615" s="381" t="s">
        <v>562</v>
      </c>
      <c r="B2615" s="381" t="s">
        <v>7249</v>
      </c>
      <c r="C2615" s="381">
        <v>29</v>
      </c>
      <c r="D2615" s="381">
        <v>227</v>
      </c>
      <c r="E2615" s="381" t="s">
        <v>7248</v>
      </c>
      <c r="F2615" s="381" t="s">
        <v>7247</v>
      </c>
      <c r="G2615" s="381" t="s">
        <v>7246</v>
      </c>
      <c r="H2615" s="381">
        <v>54400</v>
      </c>
      <c r="I2615" s="381">
        <v>18850</v>
      </c>
      <c r="J2615" s="381">
        <v>21550</v>
      </c>
      <c r="K2615" s="381">
        <v>24250</v>
      </c>
      <c r="L2615" s="381">
        <v>26900</v>
      </c>
      <c r="M2615" s="381">
        <v>29100</v>
      </c>
      <c r="N2615" s="381">
        <v>31250</v>
      </c>
      <c r="O2615" s="381">
        <v>33400</v>
      </c>
      <c r="P2615" s="381">
        <v>35550</v>
      </c>
      <c r="Q2615" s="381">
        <v>12060</v>
      </c>
      <c r="R2615" s="381">
        <v>16240</v>
      </c>
      <c r="S2615" s="381">
        <v>20420</v>
      </c>
      <c r="T2615" s="381">
        <v>24600</v>
      </c>
      <c r="U2615" s="381">
        <v>28780</v>
      </c>
      <c r="V2615" s="381">
        <v>31250</v>
      </c>
      <c r="W2615" s="381">
        <v>33400</v>
      </c>
      <c r="X2615" s="381">
        <v>35550</v>
      </c>
      <c r="Y2615" s="381">
        <v>30150</v>
      </c>
      <c r="Z2615" s="381">
        <v>34450</v>
      </c>
      <c r="AA2615" s="381">
        <v>38750</v>
      </c>
      <c r="AB2615" s="381">
        <v>43050</v>
      </c>
      <c r="AC2615" s="381">
        <v>46500</v>
      </c>
      <c r="AD2615" s="381">
        <v>49950</v>
      </c>
      <c r="AE2615" s="381">
        <v>53400</v>
      </c>
      <c r="AF2615" s="381">
        <v>56850</v>
      </c>
      <c r="AG2615" s="381">
        <v>9999</v>
      </c>
      <c r="AH2615" s="381" t="s">
        <v>7246</v>
      </c>
      <c r="AI2615" s="381" t="s">
        <v>7237</v>
      </c>
      <c r="AJ2615" s="381">
        <v>0</v>
      </c>
    </row>
    <row r="2616" spans="1:36">
      <c r="A2616" s="381" t="s">
        <v>562</v>
      </c>
      <c r="B2616" s="381" t="s">
        <v>7245</v>
      </c>
      <c r="C2616" s="381">
        <v>29</v>
      </c>
      <c r="D2616" s="381">
        <v>229</v>
      </c>
      <c r="E2616" s="381" t="s">
        <v>7244</v>
      </c>
      <c r="F2616" s="381" t="s">
        <v>7243</v>
      </c>
      <c r="G2616" s="381" t="s">
        <v>7242</v>
      </c>
      <c r="H2616" s="381">
        <v>40200</v>
      </c>
      <c r="I2616" s="381">
        <v>17800</v>
      </c>
      <c r="J2616" s="381">
        <v>20350</v>
      </c>
      <c r="K2616" s="381">
        <v>22900</v>
      </c>
      <c r="L2616" s="381">
        <v>25400</v>
      </c>
      <c r="M2616" s="381">
        <v>27450</v>
      </c>
      <c r="N2616" s="381">
        <v>29500</v>
      </c>
      <c r="O2616" s="381">
        <v>31500</v>
      </c>
      <c r="P2616" s="381">
        <v>33550</v>
      </c>
      <c r="Q2616" s="381">
        <v>12060</v>
      </c>
      <c r="R2616" s="381">
        <v>16240</v>
      </c>
      <c r="S2616" s="381">
        <v>20420</v>
      </c>
      <c r="T2616" s="381">
        <v>24600</v>
      </c>
      <c r="U2616" s="381">
        <v>27450</v>
      </c>
      <c r="V2616" s="381">
        <v>29500</v>
      </c>
      <c r="W2616" s="381">
        <v>31500</v>
      </c>
      <c r="X2616" s="381">
        <v>33550</v>
      </c>
      <c r="Y2616" s="381">
        <v>28500</v>
      </c>
      <c r="Z2616" s="381">
        <v>32550</v>
      </c>
      <c r="AA2616" s="381">
        <v>36600</v>
      </c>
      <c r="AB2616" s="381">
        <v>40650</v>
      </c>
      <c r="AC2616" s="381">
        <v>43950</v>
      </c>
      <c r="AD2616" s="381">
        <v>47200</v>
      </c>
      <c r="AE2616" s="381">
        <v>50450</v>
      </c>
      <c r="AF2616" s="381">
        <v>53700</v>
      </c>
      <c r="AG2616" s="381">
        <v>9999</v>
      </c>
      <c r="AH2616" s="381" t="s">
        <v>7242</v>
      </c>
      <c r="AI2616" s="381" t="s">
        <v>7237</v>
      </c>
      <c r="AJ2616" s="381">
        <v>0</v>
      </c>
    </row>
    <row r="2617" spans="1:36">
      <c r="A2617" s="381" t="s">
        <v>562</v>
      </c>
      <c r="B2617" s="381" t="s">
        <v>7241</v>
      </c>
      <c r="C2617" s="381">
        <v>29</v>
      </c>
      <c r="D2617" s="381">
        <v>510</v>
      </c>
      <c r="E2617" s="381" t="s">
        <v>7240</v>
      </c>
      <c r="F2617" s="381" t="s">
        <v>7239</v>
      </c>
      <c r="G2617" s="381" t="s">
        <v>7238</v>
      </c>
      <c r="H2617" s="381">
        <v>74500</v>
      </c>
      <c r="I2617" s="381">
        <v>26100</v>
      </c>
      <c r="J2617" s="381">
        <v>29800</v>
      </c>
      <c r="K2617" s="381">
        <v>33550</v>
      </c>
      <c r="L2617" s="381">
        <v>37250</v>
      </c>
      <c r="M2617" s="381">
        <v>40250</v>
      </c>
      <c r="N2617" s="381">
        <v>43250</v>
      </c>
      <c r="O2617" s="381">
        <v>46200</v>
      </c>
      <c r="P2617" s="381">
        <v>49200</v>
      </c>
      <c r="Q2617" s="381">
        <v>15650</v>
      </c>
      <c r="R2617" s="381">
        <v>17900</v>
      </c>
      <c r="S2617" s="381">
        <v>20420</v>
      </c>
      <c r="T2617" s="381">
        <v>24600</v>
      </c>
      <c r="U2617" s="381">
        <v>28780</v>
      </c>
      <c r="V2617" s="381">
        <v>32960</v>
      </c>
      <c r="W2617" s="381">
        <v>37140</v>
      </c>
      <c r="X2617" s="381">
        <v>41320</v>
      </c>
      <c r="Y2617" s="381">
        <v>41750</v>
      </c>
      <c r="Z2617" s="381">
        <v>47700</v>
      </c>
      <c r="AA2617" s="381">
        <v>53650</v>
      </c>
      <c r="AB2617" s="381">
        <v>59600</v>
      </c>
      <c r="AC2617" s="381">
        <v>64400</v>
      </c>
      <c r="AD2617" s="381">
        <v>69150</v>
      </c>
      <c r="AE2617" s="381">
        <v>73950</v>
      </c>
      <c r="AF2617" s="381">
        <v>78700</v>
      </c>
      <c r="AG2617" s="381">
        <v>7040</v>
      </c>
      <c r="AH2617" s="381" t="s">
        <v>7238</v>
      </c>
      <c r="AI2617" s="381" t="s">
        <v>7237</v>
      </c>
      <c r="AJ2617" s="381">
        <v>1</v>
      </c>
    </row>
    <row r="2618" spans="1:36">
      <c r="A2618" s="381" t="s">
        <v>563</v>
      </c>
      <c r="B2618" s="381" t="s">
        <v>7236</v>
      </c>
      <c r="C2618" s="381">
        <v>30</v>
      </c>
      <c r="D2618" s="381">
        <v>1</v>
      </c>
      <c r="E2618" s="381" t="s">
        <v>7235</v>
      </c>
      <c r="F2618" s="381" t="s">
        <v>7234</v>
      </c>
      <c r="G2618" s="381" t="s">
        <v>7233</v>
      </c>
      <c r="H2618" s="381">
        <v>56100</v>
      </c>
      <c r="I2618" s="381">
        <v>21200</v>
      </c>
      <c r="J2618" s="381">
        <v>24200</v>
      </c>
      <c r="K2618" s="381">
        <v>27250</v>
      </c>
      <c r="L2618" s="381">
        <v>30250</v>
      </c>
      <c r="M2618" s="381">
        <v>32700</v>
      </c>
      <c r="N2618" s="381">
        <v>35100</v>
      </c>
      <c r="O2618" s="381">
        <v>37550</v>
      </c>
      <c r="P2618" s="381">
        <v>39950</v>
      </c>
      <c r="Q2618" s="381">
        <v>12750</v>
      </c>
      <c r="R2618" s="381">
        <v>16240</v>
      </c>
      <c r="S2618" s="381">
        <v>20420</v>
      </c>
      <c r="T2618" s="381">
        <v>24600</v>
      </c>
      <c r="U2618" s="381">
        <v>28780</v>
      </c>
      <c r="V2618" s="381">
        <v>32960</v>
      </c>
      <c r="W2618" s="381">
        <v>37140</v>
      </c>
      <c r="X2618" s="381">
        <v>39950</v>
      </c>
      <c r="Y2618" s="381">
        <v>33900</v>
      </c>
      <c r="Z2618" s="381">
        <v>38750</v>
      </c>
      <c r="AA2618" s="381">
        <v>43600</v>
      </c>
      <c r="AB2618" s="381">
        <v>48400</v>
      </c>
      <c r="AC2618" s="381">
        <v>52300</v>
      </c>
      <c r="AD2618" s="381">
        <v>56150</v>
      </c>
      <c r="AE2618" s="381">
        <v>60050</v>
      </c>
      <c r="AF2618" s="381">
        <v>63900</v>
      </c>
      <c r="AG2618" s="381">
        <v>9999</v>
      </c>
      <c r="AH2618" s="381" t="s">
        <v>7233</v>
      </c>
      <c r="AI2618" s="381" t="s">
        <v>7035</v>
      </c>
      <c r="AJ2618" s="381">
        <v>0</v>
      </c>
    </row>
    <row r="2619" spans="1:36">
      <c r="A2619" s="381" t="s">
        <v>563</v>
      </c>
      <c r="B2619" s="381" t="s">
        <v>7232</v>
      </c>
      <c r="C2619" s="381">
        <v>30</v>
      </c>
      <c r="D2619" s="381">
        <v>3</v>
      </c>
      <c r="E2619" s="381" t="s">
        <v>7231</v>
      </c>
      <c r="F2619" s="381" t="s">
        <v>7230</v>
      </c>
      <c r="G2619" s="381" t="s">
        <v>1082</v>
      </c>
      <c r="H2619" s="381">
        <v>50300</v>
      </c>
      <c r="I2619" s="381">
        <v>21200</v>
      </c>
      <c r="J2619" s="381">
        <v>24200</v>
      </c>
      <c r="K2619" s="381">
        <v>27250</v>
      </c>
      <c r="L2619" s="381">
        <v>30250</v>
      </c>
      <c r="M2619" s="381">
        <v>32700</v>
      </c>
      <c r="N2619" s="381">
        <v>35100</v>
      </c>
      <c r="O2619" s="381">
        <v>37550</v>
      </c>
      <c r="P2619" s="381">
        <v>39950</v>
      </c>
      <c r="Q2619" s="381">
        <v>12750</v>
      </c>
      <c r="R2619" s="381">
        <v>16240</v>
      </c>
      <c r="S2619" s="381">
        <v>20420</v>
      </c>
      <c r="T2619" s="381">
        <v>24600</v>
      </c>
      <c r="U2619" s="381">
        <v>28780</v>
      </c>
      <c r="V2619" s="381">
        <v>32960</v>
      </c>
      <c r="W2619" s="381">
        <v>37140</v>
      </c>
      <c r="X2619" s="381">
        <v>39950</v>
      </c>
      <c r="Y2619" s="381">
        <v>33900</v>
      </c>
      <c r="Z2619" s="381">
        <v>38750</v>
      </c>
      <c r="AA2619" s="381">
        <v>43600</v>
      </c>
      <c r="AB2619" s="381">
        <v>48400</v>
      </c>
      <c r="AC2619" s="381">
        <v>52300</v>
      </c>
      <c r="AD2619" s="381">
        <v>56150</v>
      </c>
      <c r="AE2619" s="381">
        <v>60050</v>
      </c>
      <c r="AF2619" s="381">
        <v>63900</v>
      </c>
      <c r="AG2619" s="381">
        <v>9999</v>
      </c>
      <c r="AH2619" s="381" t="s">
        <v>1082</v>
      </c>
      <c r="AI2619" s="381" t="s">
        <v>7035</v>
      </c>
      <c r="AJ2619" s="381">
        <v>0</v>
      </c>
    </row>
    <row r="2620" spans="1:36">
      <c r="A2620" s="381" t="s">
        <v>563</v>
      </c>
      <c r="B2620" s="381" t="s">
        <v>7229</v>
      </c>
      <c r="C2620" s="381">
        <v>30</v>
      </c>
      <c r="D2620" s="381">
        <v>5</v>
      </c>
      <c r="E2620" s="381" t="s">
        <v>7228</v>
      </c>
      <c r="F2620" s="381" t="s">
        <v>7227</v>
      </c>
      <c r="G2620" s="381" t="s">
        <v>4997</v>
      </c>
      <c r="H2620" s="381">
        <v>43000</v>
      </c>
      <c r="I2620" s="381">
        <v>21200</v>
      </c>
      <c r="J2620" s="381">
        <v>24200</v>
      </c>
      <c r="K2620" s="381">
        <v>27250</v>
      </c>
      <c r="L2620" s="381">
        <v>30250</v>
      </c>
      <c r="M2620" s="381">
        <v>32700</v>
      </c>
      <c r="N2620" s="381">
        <v>35100</v>
      </c>
      <c r="O2620" s="381">
        <v>37550</v>
      </c>
      <c r="P2620" s="381">
        <v>39950</v>
      </c>
      <c r="Q2620" s="381">
        <v>12750</v>
      </c>
      <c r="R2620" s="381">
        <v>16240</v>
      </c>
      <c r="S2620" s="381">
        <v>20420</v>
      </c>
      <c r="T2620" s="381">
        <v>24600</v>
      </c>
      <c r="U2620" s="381">
        <v>28780</v>
      </c>
      <c r="V2620" s="381">
        <v>32960</v>
      </c>
      <c r="W2620" s="381">
        <v>37140</v>
      </c>
      <c r="X2620" s="381">
        <v>39950</v>
      </c>
      <c r="Y2620" s="381">
        <v>33900</v>
      </c>
      <c r="Z2620" s="381">
        <v>38750</v>
      </c>
      <c r="AA2620" s="381">
        <v>43600</v>
      </c>
      <c r="AB2620" s="381">
        <v>48400</v>
      </c>
      <c r="AC2620" s="381">
        <v>52300</v>
      </c>
      <c r="AD2620" s="381">
        <v>56150</v>
      </c>
      <c r="AE2620" s="381">
        <v>60050</v>
      </c>
      <c r="AF2620" s="381">
        <v>63900</v>
      </c>
      <c r="AG2620" s="381">
        <v>9999</v>
      </c>
      <c r="AH2620" s="381" t="s">
        <v>4997</v>
      </c>
      <c r="AI2620" s="381" t="s">
        <v>7035</v>
      </c>
      <c r="AJ2620" s="381">
        <v>0</v>
      </c>
    </row>
    <row r="2621" spans="1:36">
      <c r="A2621" s="381" t="s">
        <v>563</v>
      </c>
      <c r="B2621" s="381" t="s">
        <v>7226</v>
      </c>
      <c r="C2621" s="381">
        <v>30</v>
      </c>
      <c r="D2621" s="381">
        <v>7</v>
      </c>
      <c r="E2621" s="381" t="s">
        <v>7225</v>
      </c>
      <c r="F2621" s="381" t="s">
        <v>7224</v>
      </c>
      <c r="G2621" s="381" t="s">
        <v>7223</v>
      </c>
      <c r="H2621" s="381">
        <v>51500</v>
      </c>
      <c r="I2621" s="381">
        <v>21200</v>
      </c>
      <c r="J2621" s="381">
        <v>24200</v>
      </c>
      <c r="K2621" s="381">
        <v>27250</v>
      </c>
      <c r="L2621" s="381">
        <v>30250</v>
      </c>
      <c r="M2621" s="381">
        <v>32700</v>
      </c>
      <c r="N2621" s="381">
        <v>35100</v>
      </c>
      <c r="O2621" s="381">
        <v>37550</v>
      </c>
      <c r="P2621" s="381">
        <v>39950</v>
      </c>
      <c r="Q2621" s="381">
        <v>12750</v>
      </c>
      <c r="R2621" s="381">
        <v>16240</v>
      </c>
      <c r="S2621" s="381">
        <v>20420</v>
      </c>
      <c r="T2621" s="381">
        <v>24600</v>
      </c>
      <c r="U2621" s="381">
        <v>28780</v>
      </c>
      <c r="V2621" s="381">
        <v>32960</v>
      </c>
      <c r="W2621" s="381">
        <v>37140</v>
      </c>
      <c r="X2621" s="381">
        <v>39950</v>
      </c>
      <c r="Y2621" s="381">
        <v>33900</v>
      </c>
      <c r="Z2621" s="381">
        <v>38750</v>
      </c>
      <c r="AA2621" s="381">
        <v>43600</v>
      </c>
      <c r="AB2621" s="381">
        <v>48400</v>
      </c>
      <c r="AC2621" s="381">
        <v>52300</v>
      </c>
      <c r="AD2621" s="381">
        <v>56150</v>
      </c>
      <c r="AE2621" s="381">
        <v>60050</v>
      </c>
      <c r="AF2621" s="381">
        <v>63900</v>
      </c>
      <c r="AG2621" s="381">
        <v>9999</v>
      </c>
      <c r="AH2621" s="381" t="s">
        <v>7223</v>
      </c>
      <c r="AI2621" s="381" t="s">
        <v>7035</v>
      </c>
      <c r="AJ2621" s="381">
        <v>0</v>
      </c>
    </row>
    <row r="2622" spans="1:36">
      <c r="A2622" s="381" t="s">
        <v>563</v>
      </c>
      <c r="B2622" s="381" t="s">
        <v>7222</v>
      </c>
      <c r="C2622" s="381">
        <v>30</v>
      </c>
      <c r="D2622" s="381">
        <v>9</v>
      </c>
      <c r="E2622" s="381" t="s">
        <v>7038</v>
      </c>
      <c r="F2622" s="381" t="s">
        <v>7037</v>
      </c>
      <c r="G2622" s="381" t="s">
        <v>1074</v>
      </c>
      <c r="H2622" s="381">
        <v>67700</v>
      </c>
      <c r="I2622" s="381">
        <v>23700</v>
      </c>
      <c r="J2622" s="381">
        <v>27100</v>
      </c>
      <c r="K2622" s="381">
        <v>30500</v>
      </c>
      <c r="L2622" s="381">
        <v>33850</v>
      </c>
      <c r="M2622" s="381">
        <v>36600</v>
      </c>
      <c r="N2622" s="381">
        <v>39300</v>
      </c>
      <c r="O2622" s="381">
        <v>42000</v>
      </c>
      <c r="P2622" s="381">
        <v>44700</v>
      </c>
      <c r="Q2622" s="381">
        <v>14250</v>
      </c>
      <c r="R2622" s="381">
        <v>16250</v>
      </c>
      <c r="S2622" s="381">
        <v>20420</v>
      </c>
      <c r="T2622" s="381">
        <v>24600</v>
      </c>
      <c r="U2622" s="381">
        <v>28780</v>
      </c>
      <c r="V2622" s="381">
        <v>32960</v>
      </c>
      <c r="W2622" s="381">
        <v>37140</v>
      </c>
      <c r="X2622" s="381">
        <v>41320</v>
      </c>
      <c r="Y2622" s="381">
        <v>37950</v>
      </c>
      <c r="Z2622" s="381">
        <v>43350</v>
      </c>
      <c r="AA2622" s="381">
        <v>48750</v>
      </c>
      <c r="AB2622" s="381">
        <v>54150</v>
      </c>
      <c r="AC2622" s="381">
        <v>58500</v>
      </c>
      <c r="AD2622" s="381">
        <v>62850</v>
      </c>
      <c r="AE2622" s="381">
        <v>67150</v>
      </c>
      <c r="AF2622" s="381">
        <v>71500</v>
      </c>
      <c r="AG2622" s="381">
        <v>9999</v>
      </c>
      <c r="AH2622" s="381" t="s">
        <v>1074</v>
      </c>
      <c r="AI2622" s="381" t="s">
        <v>7035</v>
      </c>
      <c r="AJ2622" s="381">
        <v>1</v>
      </c>
    </row>
    <row r="2623" spans="1:36">
      <c r="A2623" s="381" t="s">
        <v>563</v>
      </c>
      <c r="B2623" s="381" t="s">
        <v>7221</v>
      </c>
      <c r="C2623" s="381">
        <v>30</v>
      </c>
      <c r="D2623" s="381">
        <v>11</v>
      </c>
      <c r="E2623" s="381" t="s">
        <v>7220</v>
      </c>
      <c r="F2623" s="381" t="s">
        <v>7219</v>
      </c>
      <c r="G2623" s="381" t="s">
        <v>3919</v>
      </c>
      <c r="H2623" s="381">
        <v>63400</v>
      </c>
      <c r="I2623" s="381">
        <v>22200</v>
      </c>
      <c r="J2623" s="381">
        <v>25400</v>
      </c>
      <c r="K2623" s="381">
        <v>28550</v>
      </c>
      <c r="L2623" s="381">
        <v>31700</v>
      </c>
      <c r="M2623" s="381">
        <v>34250</v>
      </c>
      <c r="N2623" s="381">
        <v>36800</v>
      </c>
      <c r="O2623" s="381">
        <v>39350</v>
      </c>
      <c r="P2623" s="381">
        <v>41850</v>
      </c>
      <c r="Q2623" s="381">
        <v>13300</v>
      </c>
      <c r="R2623" s="381">
        <v>16240</v>
      </c>
      <c r="S2623" s="381">
        <v>20420</v>
      </c>
      <c r="T2623" s="381">
        <v>24600</v>
      </c>
      <c r="U2623" s="381">
        <v>28780</v>
      </c>
      <c r="V2623" s="381">
        <v>32960</v>
      </c>
      <c r="W2623" s="381">
        <v>37140</v>
      </c>
      <c r="X2623" s="381">
        <v>41320</v>
      </c>
      <c r="Y2623" s="381">
        <v>35500</v>
      </c>
      <c r="Z2623" s="381">
        <v>40600</v>
      </c>
      <c r="AA2623" s="381">
        <v>45650</v>
      </c>
      <c r="AB2623" s="381">
        <v>50700</v>
      </c>
      <c r="AC2623" s="381">
        <v>54800</v>
      </c>
      <c r="AD2623" s="381">
        <v>58850</v>
      </c>
      <c r="AE2623" s="381">
        <v>62900</v>
      </c>
      <c r="AF2623" s="381">
        <v>66950</v>
      </c>
      <c r="AG2623" s="381">
        <v>9999</v>
      </c>
      <c r="AH2623" s="381" t="s">
        <v>3919</v>
      </c>
      <c r="AI2623" s="381" t="s">
        <v>7035</v>
      </c>
      <c r="AJ2623" s="381">
        <v>0</v>
      </c>
    </row>
    <row r="2624" spans="1:36">
      <c r="A2624" s="381" t="s">
        <v>563</v>
      </c>
      <c r="B2624" s="381" t="s">
        <v>7218</v>
      </c>
      <c r="C2624" s="381">
        <v>30</v>
      </c>
      <c r="D2624" s="381">
        <v>13</v>
      </c>
      <c r="E2624" s="381" t="s">
        <v>7217</v>
      </c>
      <c r="F2624" s="381" t="s">
        <v>7216</v>
      </c>
      <c r="G2624" s="381" t="s">
        <v>7215</v>
      </c>
      <c r="H2624" s="381">
        <v>57600</v>
      </c>
      <c r="I2624" s="381">
        <v>21200</v>
      </c>
      <c r="J2624" s="381">
        <v>24200</v>
      </c>
      <c r="K2624" s="381">
        <v>27250</v>
      </c>
      <c r="L2624" s="381">
        <v>30250</v>
      </c>
      <c r="M2624" s="381">
        <v>32700</v>
      </c>
      <c r="N2624" s="381">
        <v>35100</v>
      </c>
      <c r="O2624" s="381">
        <v>37550</v>
      </c>
      <c r="P2624" s="381">
        <v>39950</v>
      </c>
      <c r="Q2624" s="381">
        <v>12750</v>
      </c>
      <c r="R2624" s="381">
        <v>16240</v>
      </c>
      <c r="S2624" s="381">
        <v>20420</v>
      </c>
      <c r="T2624" s="381">
        <v>24600</v>
      </c>
      <c r="U2624" s="381">
        <v>28780</v>
      </c>
      <c r="V2624" s="381">
        <v>32960</v>
      </c>
      <c r="W2624" s="381">
        <v>37140</v>
      </c>
      <c r="X2624" s="381">
        <v>39950</v>
      </c>
      <c r="Y2624" s="381">
        <v>33900</v>
      </c>
      <c r="Z2624" s="381">
        <v>38750</v>
      </c>
      <c r="AA2624" s="381">
        <v>43600</v>
      </c>
      <c r="AB2624" s="381">
        <v>48400</v>
      </c>
      <c r="AC2624" s="381">
        <v>52300</v>
      </c>
      <c r="AD2624" s="381">
        <v>56150</v>
      </c>
      <c r="AE2624" s="381">
        <v>60050</v>
      </c>
      <c r="AF2624" s="381">
        <v>63900</v>
      </c>
      <c r="AG2624" s="381">
        <v>3040</v>
      </c>
      <c r="AH2624" s="381" t="s">
        <v>7215</v>
      </c>
      <c r="AI2624" s="381" t="s">
        <v>7035</v>
      </c>
      <c r="AJ2624" s="381">
        <v>1</v>
      </c>
    </row>
    <row r="2625" spans="1:36">
      <c r="A2625" s="381" t="s">
        <v>563</v>
      </c>
      <c r="B2625" s="381" t="s">
        <v>7214</v>
      </c>
      <c r="C2625" s="381">
        <v>30</v>
      </c>
      <c r="D2625" s="381">
        <v>15</v>
      </c>
      <c r="E2625" s="381" t="s">
        <v>7213</v>
      </c>
      <c r="F2625" s="381" t="s">
        <v>7212</v>
      </c>
      <c r="G2625" s="381" t="s">
        <v>7211</v>
      </c>
      <c r="H2625" s="381">
        <v>53500</v>
      </c>
      <c r="I2625" s="381">
        <v>21200</v>
      </c>
      <c r="J2625" s="381">
        <v>24200</v>
      </c>
      <c r="K2625" s="381">
        <v>27250</v>
      </c>
      <c r="L2625" s="381">
        <v>30250</v>
      </c>
      <c r="M2625" s="381">
        <v>32700</v>
      </c>
      <c r="N2625" s="381">
        <v>35100</v>
      </c>
      <c r="O2625" s="381">
        <v>37550</v>
      </c>
      <c r="P2625" s="381">
        <v>39950</v>
      </c>
      <c r="Q2625" s="381">
        <v>12750</v>
      </c>
      <c r="R2625" s="381">
        <v>16240</v>
      </c>
      <c r="S2625" s="381">
        <v>20420</v>
      </c>
      <c r="T2625" s="381">
        <v>24600</v>
      </c>
      <c r="U2625" s="381">
        <v>28780</v>
      </c>
      <c r="V2625" s="381">
        <v>32960</v>
      </c>
      <c r="W2625" s="381">
        <v>37140</v>
      </c>
      <c r="X2625" s="381">
        <v>39950</v>
      </c>
      <c r="Y2625" s="381">
        <v>33900</v>
      </c>
      <c r="Z2625" s="381">
        <v>38750</v>
      </c>
      <c r="AA2625" s="381">
        <v>43600</v>
      </c>
      <c r="AB2625" s="381">
        <v>48400</v>
      </c>
      <c r="AC2625" s="381">
        <v>52300</v>
      </c>
      <c r="AD2625" s="381">
        <v>56150</v>
      </c>
      <c r="AE2625" s="381">
        <v>60050</v>
      </c>
      <c r="AF2625" s="381">
        <v>63900</v>
      </c>
      <c r="AG2625" s="381">
        <v>9999</v>
      </c>
      <c r="AH2625" s="381" t="s">
        <v>7211</v>
      </c>
      <c r="AI2625" s="381" t="s">
        <v>7035</v>
      </c>
      <c r="AJ2625" s="381">
        <v>0</v>
      </c>
    </row>
    <row r="2626" spans="1:36">
      <c r="A2626" s="381" t="s">
        <v>563</v>
      </c>
      <c r="B2626" s="381" t="s">
        <v>7210</v>
      </c>
      <c r="C2626" s="381">
        <v>30</v>
      </c>
      <c r="D2626" s="381">
        <v>17</v>
      </c>
      <c r="E2626" s="381" t="s">
        <v>7209</v>
      </c>
      <c r="F2626" s="381" t="s">
        <v>7208</v>
      </c>
      <c r="G2626" s="381" t="s">
        <v>4126</v>
      </c>
      <c r="H2626" s="381">
        <v>65900</v>
      </c>
      <c r="I2626" s="381">
        <v>22600</v>
      </c>
      <c r="J2626" s="381">
        <v>25800</v>
      </c>
      <c r="K2626" s="381">
        <v>29050</v>
      </c>
      <c r="L2626" s="381">
        <v>32250</v>
      </c>
      <c r="M2626" s="381">
        <v>34850</v>
      </c>
      <c r="N2626" s="381">
        <v>37450</v>
      </c>
      <c r="O2626" s="381">
        <v>40000</v>
      </c>
      <c r="P2626" s="381">
        <v>42600</v>
      </c>
      <c r="Q2626" s="381">
        <v>13550</v>
      </c>
      <c r="R2626" s="381">
        <v>16240</v>
      </c>
      <c r="S2626" s="381">
        <v>20420</v>
      </c>
      <c r="T2626" s="381">
        <v>24600</v>
      </c>
      <c r="U2626" s="381">
        <v>28780</v>
      </c>
      <c r="V2626" s="381">
        <v>32960</v>
      </c>
      <c r="W2626" s="381">
        <v>37140</v>
      </c>
      <c r="X2626" s="381">
        <v>41320</v>
      </c>
      <c r="Y2626" s="381">
        <v>36150</v>
      </c>
      <c r="Z2626" s="381">
        <v>41300</v>
      </c>
      <c r="AA2626" s="381">
        <v>46450</v>
      </c>
      <c r="AB2626" s="381">
        <v>51600</v>
      </c>
      <c r="AC2626" s="381">
        <v>55750</v>
      </c>
      <c r="AD2626" s="381">
        <v>59900</v>
      </c>
      <c r="AE2626" s="381">
        <v>64000</v>
      </c>
      <c r="AF2626" s="381">
        <v>68150</v>
      </c>
      <c r="AG2626" s="381">
        <v>9999</v>
      </c>
      <c r="AH2626" s="381" t="s">
        <v>4126</v>
      </c>
      <c r="AI2626" s="381" t="s">
        <v>7035</v>
      </c>
      <c r="AJ2626" s="381">
        <v>0</v>
      </c>
    </row>
    <row r="2627" spans="1:36">
      <c r="A2627" s="381" t="s">
        <v>563</v>
      </c>
      <c r="B2627" s="381" t="s">
        <v>7207</v>
      </c>
      <c r="C2627" s="381">
        <v>30</v>
      </c>
      <c r="D2627" s="381">
        <v>19</v>
      </c>
      <c r="E2627" s="381" t="s">
        <v>7206</v>
      </c>
      <c r="F2627" s="381" t="s">
        <v>7205</v>
      </c>
      <c r="G2627" s="381" t="s">
        <v>7204</v>
      </c>
      <c r="H2627" s="381">
        <v>65600</v>
      </c>
      <c r="I2627" s="381">
        <v>23000</v>
      </c>
      <c r="J2627" s="381">
        <v>26250</v>
      </c>
      <c r="K2627" s="381">
        <v>29550</v>
      </c>
      <c r="L2627" s="381">
        <v>32800</v>
      </c>
      <c r="M2627" s="381">
        <v>35450</v>
      </c>
      <c r="N2627" s="381">
        <v>38050</v>
      </c>
      <c r="O2627" s="381">
        <v>40700</v>
      </c>
      <c r="P2627" s="381">
        <v>43300</v>
      </c>
      <c r="Q2627" s="381">
        <v>13800</v>
      </c>
      <c r="R2627" s="381">
        <v>16240</v>
      </c>
      <c r="S2627" s="381">
        <v>20420</v>
      </c>
      <c r="T2627" s="381">
        <v>24600</v>
      </c>
      <c r="U2627" s="381">
        <v>28780</v>
      </c>
      <c r="V2627" s="381">
        <v>32960</v>
      </c>
      <c r="W2627" s="381">
        <v>37140</v>
      </c>
      <c r="X2627" s="381">
        <v>41320</v>
      </c>
      <c r="Y2627" s="381">
        <v>36750</v>
      </c>
      <c r="Z2627" s="381">
        <v>42000</v>
      </c>
      <c r="AA2627" s="381">
        <v>47250</v>
      </c>
      <c r="AB2627" s="381">
        <v>52500</v>
      </c>
      <c r="AC2627" s="381">
        <v>56700</v>
      </c>
      <c r="AD2627" s="381">
        <v>60900</v>
      </c>
      <c r="AE2627" s="381">
        <v>65100</v>
      </c>
      <c r="AF2627" s="381">
        <v>69300</v>
      </c>
      <c r="AG2627" s="381">
        <v>9999</v>
      </c>
      <c r="AH2627" s="381" t="s">
        <v>7204</v>
      </c>
      <c r="AI2627" s="381" t="s">
        <v>7035</v>
      </c>
      <c r="AJ2627" s="381">
        <v>0</v>
      </c>
    </row>
    <row r="2628" spans="1:36">
      <c r="A2628" s="381" t="s">
        <v>563</v>
      </c>
      <c r="B2628" s="381" t="s">
        <v>7203</v>
      </c>
      <c r="C2628" s="381">
        <v>30</v>
      </c>
      <c r="D2628" s="381">
        <v>21</v>
      </c>
      <c r="E2628" s="381" t="s">
        <v>7202</v>
      </c>
      <c r="F2628" s="381" t="s">
        <v>7201</v>
      </c>
      <c r="G2628" s="381" t="s">
        <v>3461</v>
      </c>
      <c r="H2628" s="381">
        <v>67000</v>
      </c>
      <c r="I2628" s="381">
        <v>23450</v>
      </c>
      <c r="J2628" s="381">
        <v>26800</v>
      </c>
      <c r="K2628" s="381">
        <v>30150</v>
      </c>
      <c r="L2628" s="381">
        <v>33500</v>
      </c>
      <c r="M2628" s="381">
        <v>36200</v>
      </c>
      <c r="N2628" s="381">
        <v>38900</v>
      </c>
      <c r="O2628" s="381">
        <v>41550</v>
      </c>
      <c r="P2628" s="381">
        <v>44250</v>
      </c>
      <c r="Q2628" s="381">
        <v>14100</v>
      </c>
      <c r="R2628" s="381">
        <v>16240</v>
      </c>
      <c r="S2628" s="381">
        <v>20420</v>
      </c>
      <c r="T2628" s="381">
        <v>24600</v>
      </c>
      <c r="U2628" s="381">
        <v>28780</v>
      </c>
      <c r="V2628" s="381">
        <v>32960</v>
      </c>
      <c r="W2628" s="381">
        <v>37140</v>
      </c>
      <c r="X2628" s="381">
        <v>41320</v>
      </c>
      <c r="Y2628" s="381">
        <v>37550</v>
      </c>
      <c r="Z2628" s="381">
        <v>42900</v>
      </c>
      <c r="AA2628" s="381">
        <v>48250</v>
      </c>
      <c r="AB2628" s="381">
        <v>53600</v>
      </c>
      <c r="AC2628" s="381">
        <v>57900</v>
      </c>
      <c r="AD2628" s="381">
        <v>62200</v>
      </c>
      <c r="AE2628" s="381">
        <v>66500</v>
      </c>
      <c r="AF2628" s="381">
        <v>70800</v>
      </c>
      <c r="AG2628" s="381">
        <v>9999</v>
      </c>
      <c r="AH2628" s="381" t="s">
        <v>3461</v>
      </c>
      <c r="AI2628" s="381" t="s">
        <v>7035</v>
      </c>
      <c r="AJ2628" s="381">
        <v>0</v>
      </c>
    </row>
    <row r="2629" spans="1:36">
      <c r="A2629" s="381" t="s">
        <v>563</v>
      </c>
      <c r="B2629" s="381" t="s">
        <v>7200</v>
      </c>
      <c r="C2629" s="381">
        <v>30</v>
      </c>
      <c r="D2629" s="381">
        <v>23</v>
      </c>
      <c r="E2629" s="381" t="s">
        <v>7199</v>
      </c>
      <c r="F2629" s="381" t="s">
        <v>7198</v>
      </c>
      <c r="G2629" s="381" t="s">
        <v>7197</v>
      </c>
      <c r="H2629" s="381">
        <v>56700</v>
      </c>
      <c r="I2629" s="381">
        <v>21200</v>
      </c>
      <c r="J2629" s="381">
        <v>24200</v>
      </c>
      <c r="K2629" s="381">
        <v>27250</v>
      </c>
      <c r="L2629" s="381">
        <v>30250</v>
      </c>
      <c r="M2629" s="381">
        <v>32700</v>
      </c>
      <c r="N2629" s="381">
        <v>35100</v>
      </c>
      <c r="O2629" s="381">
        <v>37550</v>
      </c>
      <c r="P2629" s="381">
        <v>39950</v>
      </c>
      <c r="Q2629" s="381">
        <v>12750</v>
      </c>
      <c r="R2629" s="381">
        <v>16240</v>
      </c>
      <c r="S2629" s="381">
        <v>20420</v>
      </c>
      <c r="T2629" s="381">
        <v>24600</v>
      </c>
      <c r="U2629" s="381">
        <v>28780</v>
      </c>
      <c r="V2629" s="381">
        <v>32960</v>
      </c>
      <c r="W2629" s="381">
        <v>37140</v>
      </c>
      <c r="X2629" s="381">
        <v>39950</v>
      </c>
      <c r="Y2629" s="381">
        <v>33900</v>
      </c>
      <c r="Z2629" s="381">
        <v>38750</v>
      </c>
      <c r="AA2629" s="381">
        <v>43600</v>
      </c>
      <c r="AB2629" s="381">
        <v>48400</v>
      </c>
      <c r="AC2629" s="381">
        <v>52300</v>
      </c>
      <c r="AD2629" s="381">
        <v>56150</v>
      </c>
      <c r="AE2629" s="381">
        <v>60050</v>
      </c>
      <c r="AF2629" s="381">
        <v>63900</v>
      </c>
      <c r="AG2629" s="381">
        <v>9999</v>
      </c>
      <c r="AH2629" s="381" t="s">
        <v>7197</v>
      </c>
      <c r="AI2629" s="381" t="s">
        <v>7035</v>
      </c>
      <c r="AJ2629" s="381">
        <v>0</v>
      </c>
    </row>
    <row r="2630" spans="1:36">
      <c r="A2630" s="381" t="s">
        <v>563</v>
      </c>
      <c r="B2630" s="381" t="s">
        <v>7196</v>
      </c>
      <c r="C2630" s="381">
        <v>30</v>
      </c>
      <c r="D2630" s="381">
        <v>25</v>
      </c>
      <c r="E2630" s="381" t="s">
        <v>7195</v>
      </c>
      <c r="F2630" s="381" t="s">
        <v>7194</v>
      </c>
      <c r="G2630" s="381" t="s">
        <v>7193</v>
      </c>
      <c r="H2630" s="381">
        <v>69500</v>
      </c>
      <c r="I2630" s="381">
        <v>24350</v>
      </c>
      <c r="J2630" s="381">
        <v>27800</v>
      </c>
      <c r="K2630" s="381">
        <v>31300</v>
      </c>
      <c r="L2630" s="381">
        <v>34750</v>
      </c>
      <c r="M2630" s="381">
        <v>37550</v>
      </c>
      <c r="N2630" s="381">
        <v>40350</v>
      </c>
      <c r="O2630" s="381">
        <v>43100</v>
      </c>
      <c r="P2630" s="381">
        <v>45900</v>
      </c>
      <c r="Q2630" s="381">
        <v>14600</v>
      </c>
      <c r="R2630" s="381">
        <v>16700</v>
      </c>
      <c r="S2630" s="381">
        <v>20420</v>
      </c>
      <c r="T2630" s="381">
        <v>24600</v>
      </c>
      <c r="U2630" s="381">
        <v>28780</v>
      </c>
      <c r="V2630" s="381">
        <v>32960</v>
      </c>
      <c r="W2630" s="381">
        <v>37140</v>
      </c>
      <c r="X2630" s="381">
        <v>41320</v>
      </c>
      <c r="Y2630" s="381">
        <v>38950</v>
      </c>
      <c r="Z2630" s="381">
        <v>44500</v>
      </c>
      <c r="AA2630" s="381">
        <v>50050</v>
      </c>
      <c r="AB2630" s="381">
        <v>55600</v>
      </c>
      <c r="AC2630" s="381">
        <v>60050</v>
      </c>
      <c r="AD2630" s="381">
        <v>64500</v>
      </c>
      <c r="AE2630" s="381">
        <v>68950</v>
      </c>
      <c r="AF2630" s="381">
        <v>73400</v>
      </c>
      <c r="AG2630" s="381">
        <v>9999</v>
      </c>
      <c r="AH2630" s="381" t="s">
        <v>7193</v>
      </c>
      <c r="AI2630" s="381" t="s">
        <v>7035</v>
      </c>
      <c r="AJ2630" s="381">
        <v>0</v>
      </c>
    </row>
    <row r="2631" spans="1:36">
      <c r="A2631" s="381" t="s">
        <v>563</v>
      </c>
      <c r="B2631" s="381" t="s">
        <v>7192</v>
      </c>
      <c r="C2631" s="381">
        <v>30</v>
      </c>
      <c r="D2631" s="381">
        <v>27</v>
      </c>
      <c r="E2631" s="381" t="s">
        <v>7191</v>
      </c>
      <c r="F2631" s="381" t="s">
        <v>7190</v>
      </c>
      <c r="G2631" s="381" t="s">
        <v>7189</v>
      </c>
      <c r="H2631" s="381">
        <v>57900</v>
      </c>
      <c r="I2631" s="381">
        <v>21200</v>
      </c>
      <c r="J2631" s="381">
        <v>24200</v>
      </c>
      <c r="K2631" s="381">
        <v>27250</v>
      </c>
      <c r="L2631" s="381">
        <v>30250</v>
      </c>
      <c r="M2631" s="381">
        <v>32700</v>
      </c>
      <c r="N2631" s="381">
        <v>35100</v>
      </c>
      <c r="O2631" s="381">
        <v>37550</v>
      </c>
      <c r="P2631" s="381">
        <v>39950</v>
      </c>
      <c r="Q2631" s="381">
        <v>12750</v>
      </c>
      <c r="R2631" s="381">
        <v>16240</v>
      </c>
      <c r="S2631" s="381">
        <v>20420</v>
      </c>
      <c r="T2631" s="381">
        <v>24600</v>
      </c>
      <c r="U2631" s="381">
        <v>28780</v>
      </c>
      <c r="V2631" s="381">
        <v>32960</v>
      </c>
      <c r="W2631" s="381">
        <v>37140</v>
      </c>
      <c r="X2631" s="381">
        <v>39950</v>
      </c>
      <c r="Y2631" s="381">
        <v>33900</v>
      </c>
      <c r="Z2631" s="381">
        <v>38750</v>
      </c>
      <c r="AA2631" s="381">
        <v>43600</v>
      </c>
      <c r="AB2631" s="381">
        <v>48400</v>
      </c>
      <c r="AC2631" s="381">
        <v>52300</v>
      </c>
      <c r="AD2631" s="381">
        <v>56150</v>
      </c>
      <c r="AE2631" s="381">
        <v>60050</v>
      </c>
      <c r="AF2631" s="381">
        <v>63900</v>
      </c>
      <c r="AG2631" s="381">
        <v>9999</v>
      </c>
      <c r="AH2631" s="381" t="s">
        <v>7189</v>
      </c>
      <c r="AI2631" s="381" t="s">
        <v>7035</v>
      </c>
      <c r="AJ2631" s="381">
        <v>0</v>
      </c>
    </row>
    <row r="2632" spans="1:36">
      <c r="A2632" s="381" t="s">
        <v>563</v>
      </c>
      <c r="B2632" s="381" t="s">
        <v>7188</v>
      </c>
      <c r="C2632" s="381">
        <v>30</v>
      </c>
      <c r="D2632" s="381">
        <v>29</v>
      </c>
      <c r="E2632" s="381" t="s">
        <v>7187</v>
      </c>
      <c r="F2632" s="381" t="s">
        <v>7186</v>
      </c>
      <c r="G2632" s="381" t="s">
        <v>7185</v>
      </c>
      <c r="H2632" s="381">
        <v>59400</v>
      </c>
      <c r="I2632" s="381">
        <v>21200</v>
      </c>
      <c r="J2632" s="381">
        <v>24200</v>
      </c>
      <c r="K2632" s="381">
        <v>27250</v>
      </c>
      <c r="L2632" s="381">
        <v>30250</v>
      </c>
      <c r="M2632" s="381">
        <v>32700</v>
      </c>
      <c r="N2632" s="381">
        <v>35100</v>
      </c>
      <c r="O2632" s="381">
        <v>37550</v>
      </c>
      <c r="P2632" s="381">
        <v>39950</v>
      </c>
      <c r="Q2632" s="381">
        <v>12750</v>
      </c>
      <c r="R2632" s="381">
        <v>16240</v>
      </c>
      <c r="S2632" s="381">
        <v>20420</v>
      </c>
      <c r="T2632" s="381">
        <v>24600</v>
      </c>
      <c r="U2632" s="381">
        <v>28780</v>
      </c>
      <c r="V2632" s="381">
        <v>32960</v>
      </c>
      <c r="W2632" s="381">
        <v>37140</v>
      </c>
      <c r="X2632" s="381">
        <v>39950</v>
      </c>
      <c r="Y2632" s="381">
        <v>33900</v>
      </c>
      <c r="Z2632" s="381">
        <v>38750</v>
      </c>
      <c r="AA2632" s="381">
        <v>43600</v>
      </c>
      <c r="AB2632" s="381">
        <v>48400</v>
      </c>
      <c r="AC2632" s="381">
        <v>52300</v>
      </c>
      <c r="AD2632" s="381">
        <v>56150</v>
      </c>
      <c r="AE2632" s="381">
        <v>60050</v>
      </c>
      <c r="AF2632" s="381">
        <v>63900</v>
      </c>
      <c r="AG2632" s="381">
        <v>9999</v>
      </c>
      <c r="AH2632" s="381" t="s">
        <v>7185</v>
      </c>
      <c r="AI2632" s="381" t="s">
        <v>7035</v>
      </c>
      <c r="AJ2632" s="381">
        <v>0</v>
      </c>
    </row>
    <row r="2633" spans="1:36">
      <c r="A2633" s="381" t="s">
        <v>563</v>
      </c>
      <c r="B2633" s="381" t="s">
        <v>7184</v>
      </c>
      <c r="C2633" s="381">
        <v>30</v>
      </c>
      <c r="D2633" s="381">
        <v>31</v>
      </c>
      <c r="E2633" s="381" t="s">
        <v>7183</v>
      </c>
      <c r="F2633" s="381" t="s">
        <v>7182</v>
      </c>
      <c r="G2633" s="381" t="s">
        <v>7181</v>
      </c>
      <c r="H2633" s="381">
        <v>71000</v>
      </c>
      <c r="I2633" s="381">
        <v>24850</v>
      </c>
      <c r="J2633" s="381">
        <v>28400</v>
      </c>
      <c r="K2633" s="381">
        <v>31950</v>
      </c>
      <c r="L2633" s="381">
        <v>35500</v>
      </c>
      <c r="M2633" s="381">
        <v>38350</v>
      </c>
      <c r="N2633" s="381">
        <v>41200</v>
      </c>
      <c r="O2633" s="381">
        <v>44050</v>
      </c>
      <c r="P2633" s="381">
        <v>46900</v>
      </c>
      <c r="Q2633" s="381">
        <v>14950</v>
      </c>
      <c r="R2633" s="381">
        <v>17050</v>
      </c>
      <c r="S2633" s="381">
        <v>20420</v>
      </c>
      <c r="T2633" s="381">
        <v>24600</v>
      </c>
      <c r="U2633" s="381">
        <v>28780</v>
      </c>
      <c r="V2633" s="381">
        <v>32960</v>
      </c>
      <c r="W2633" s="381">
        <v>37140</v>
      </c>
      <c r="X2633" s="381">
        <v>41320</v>
      </c>
      <c r="Y2633" s="381">
        <v>39800</v>
      </c>
      <c r="Z2633" s="381">
        <v>45450</v>
      </c>
      <c r="AA2633" s="381">
        <v>51150</v>
      </c>
      <c r="AB2633" s="381">
        <v>56800</v>
      </c>
      <c r="AC2633" s="381">
        <v>61350</v>
      </c>
      <c r="AD2633" s="381">
        <v>65900</v>
      </c>
      <c r="AE2633" s="381">
        <v>70450</v>
      </c>
      <c r="AF2633" s="381">
        <v>75000</v>
      </c>
      <c r="AG2633" s="381">
        <v>9999</v>
      </c>
      <c r="AH2633" s="381" t="s">
        <v>7181</v>
      </c>
      <c r="AI2633" s="381" t="s">
        <v>7035</v>
      </c>
      <c r="AJ2633" s="381">
        <v>0</v>
      </c>
    </row>
    <row r="2634" spans="1:36">
      <c r="A2634" s="381" t="s">
        <v>563</v>
      </c>
      <c r="B2634" s="381" t="s">
        <v>7180</v>
      </c>
      <c r="C2634" s="381">
        <v>30</v>
      </c>
      <c r="D2634" s="381">
        <v>33</v>
      </c>
      <c r="E2634" s="381" t="s">
        <v>7179</v>
      </c>
      <c r="F2634" s="381" t="s">
        <v>7178</v>
      </c>
      <c r="G2634" s="381" t="s">
        <v>1666</v>
      </c>
      <c r="H2634" s="381">
        <v>64900</v>
      </c>
      <c r="I2634" s="381">
        <v>22750</v>
      </c>
      <c r="J2634" s="381">
        <v>26000</v>
      </c>
      <c r="K2634" s="381">
        <v>29250</v>
      </c>
      <c r="L2634" s="381">
        <v>32450</v>
      </c>
      <c r="M2634" s="381">
        <v>35050</v>
      </c>
      <c r="N2634" s="381">
        <v>37650</v>
      </c>
      <c r="O2634" s="381">
        <v>40250</v>
      </c>
      <c r="P2634" s="381">
        <v>42850</v>
      </c>
      <c r="Q2634" s="381">
        <v>13650</v>
      </c>
      <c r="R2634" s="381">
        <v>16240</v>
      </c>
      <c r="S2634" s="381">
        <v>20420</v>
      </c>
      <c r="T2634" s="381">
        <v>24600</v>
      </c>
      <c r="U2634" s="381">
        <v>28780</v>
      </c>
      <c r="V2634" s="381">
        <v>32960</v>
      </c>
      <c r="W2634" s="381">
        <v>37140</v>
      </c>
      <c r="X2634" s="381">
        <v>41320</v>
      </c>
      <c r="Y2634" s="381">
        <v>36350</v>
      </c>
      <c r="Z2634" s="381">
        <v>41550</v>
      </c>
      <c r="AA2634" s="381">
        <v>46750</v>
      </c>
      <c r="AB2634" s="381">
        <v>51900</v>
      </c>
      <c r="AC2634" s="381">
        <v>56100</v>
      </c>
      <c r="AD2634" s="381">
        <v>60250</v>
      </c>
      <c r="AE2634" s="381">
        <v>64400</v>
      </c>
      <c r="AF2634" s="381">
        <v>68550</v>
      </c>
      <c r="AG2634" s="381">
        <v>9999</v>
      </c>
      <c r="AH2634" s="381" t="s">
        <v>1666</v>
      </c>
      <c r="AI2634" s="381" t="s">
        <v>7035</v>
      </c>
      <c r="AJ2634" s="381">
        <v>0</v>
      </c>
    </row>
    <row r="2635" spans="1:36">
      <c r="A2635" s="381" t="s">
        <v>563</v>
      </c>
      <c r="B2635" s="381" t="s">
        <v>7177</v>
      </c>
      <c r="C2635" s="381">
        <v>30</v>
      </c>
      <c r="D2635" s="381">
        <v>35</v>
      </c>
      <c r="E2635" s="381" t="s">
        <v>7176</v>
      </c>
      <c r="F2635" s="381" t="s">
        <v>7175</v>
      </c>
      <c r="G2635" s="381" t="s">
        <v>7174</v>
      </c>
      <c r="H2635" s="381">
        <v>40400</v>
      </c>
      <c r="I2635" s="381">
        <v>21200</v>
      </c>
      <c r="J2635" s="381">
        <v>24200</v>
      </c>
      <c r="K2635" s="381">
        <v>27250</v>
      </c>
      <c r="L2635" s="381">
        <v>30250</v>
      </c>
      <c r="M2635" s="381">
        <v>32700</v>
      </c>
      <c r="N2635" s="381">
        <v>35100</v>
      </c>
      <c r="O2635" s="381">
        <v>37550</v>
      </c>
      <c r="P2635" s="381">
        <v>39950</v>
      </c>
      <c r="Q2635" s="381">
        <v>12750</v>
      </c>
      <c r="R2635" s="381">
        <v>16240</v>
      </c>
      <c r="S2635" s="381">
        <v>20420</v>
      </c>
      <c r="T2635" s="381">
        <v>24600</v>
      </c>
      <c r="U2635" s="381">
        <v>28780</v>
      </c>
      <c r="V2635" s="381">
        <v>32960</v>
      </c>
      <c r="W2635" s="381">
        <v>37140</v>
      </c>
      <c r="X2635" s="381">
        <v>39950</v>
      </c>
      <c r="Y2635" s="381">
        <v>33900</v>
      </c>
      <c r="Z2635" s="381">
        <v>38750</v>
      </c>
      <c r="AA2635" s="381">
        <v>43600</v>
      </c>
      <c r="AB2635" s="381">
        <v>48400</v>
      </c>
      <c r="AC2635" s="381">
        <v>52300</v>
      </c>
      <c r="AD2635" s="381">
        <v>56150</v>
      </c>
      <c r="AE2635" s="381">
        <v>60050</v>
      </c>
      <c r="AF2635" s="381">
        <v>63900</v>
      </c>
      <c r="AG2635" s="381">
        <v>9999</v>
      </c>
      <c r="AH2635" s="381" t="s">
        <v>7174</v>
      </c>
      <c r="AI2635" s="381" t="s">
        <v>7035</v>
      </c>
      <c r="AJ2635" s="381">
        <v>0</v>
      </c>
    </row>
    <row r="2636" spans="1:36">
      <c r="A2636" s="381" t="s">
        <v>563</v>
      </c>
      <c r="B2636" s="381" t="s">
        <v>7173</v>
      </c>
      <c r="C2636" s="381">
        <v>30</v>
      </c>
      <c r="D2636" s="381">
        <v>37</v>
      </c>
      <c r="E2636" s="381" t="s">
        <v>7172</v>
      </c>
      <c r="F2636" s="381" t="s">
        <v>7171</v>
      </c>
      <c r="G2636" s="381" t="s">
        <v>5411</v>
      </c>
      <c r="H2636" s="381">
        <v>51400</v>
      </c>
      <c r="I2636" s="381">
        <v>21200</v>
      </c>
      <c r="J2636" s="381">
        <v>24200</v>
      </c>
      <c r="K2636" s="381">
        <v>27250</v>
      </c>
      <c r="L2636" s="381">
        <v>30250</v>
      </c>
      <c r="M2636" s="381">
        <v>32700</v>
      </c>
      <c r="N2636" s="381">
        <v>35100</v>
      </c>
      <c r="O2636" s="381">
        <v>37550</v>
      </c>
      <c r="P2636" s="381">
        <v>39950</v>
      </c>
      <c r="Q2636" s="381">
        <v>12750</v>
      </c>
      <c r="R2636" s="381">
        <v>16240</v>
      </c>
      <c r="S2636" s="381">
        <v>20420</v>
      </c>
      <c r="T2636" s="381">
        <v>24600</v>
      </c>
      <c r="U2636" s="381">
        <v>28780</v>
      </c>
      <c r="V2636" s="381">
        <v>32960</v>
      </c>
      <c r="W2636" s="381">
        <v>37140</v>
      </c>
      <c r="X2636" s="381">
        <v>39950</v>
      </c>
      <c r="Y2636" s="381">
        <v>33900</v>
      </c>
      <c r="Z2636" s="381">
        <v>38750</v>
      </c>
      <c r="AA2636" s="381">
        <v>43600</v>
      </c>
      <c r="AB2636" s="381">
        <v>48400</v>
      </c>
      <c r="AC2636" s="381">
        <v>52300</v>
      </c>
      <c r="AD2636" s="381">
        <v>56150</v>
      </c>
      <c r="AE2636" s="381">
        <v>60050</v>
      </c>
      <c r="AF2636" s="381">
        <v>63900</v>
      </c>
      <c r="AG2636" s="381">
        <v>9999</v>
      </c>
      <c r="AH2636" s="381" t="s">
        <v>5411</v>
      </c>
      <c r="AI2636" s="381" t="s">
        <v>7035</v>
      </c>
      <c r="AJ2636" s="381">
        <v>1</v>
      </c>
    </row>
    <row r="2637" spans="1:36">
      <c r="A2637" s="381" t="s">
        <v>563</v>
      </c>
      <c r="B2637" s="381" t="s">
        <v>7170</v>
      </c>
      <c r="C2637" s="381">
        <v>30</v>
      </c>
      <c r="D2637" s="381">
        <v>39</v>
      </c>
      <c r="E2637" s="381" t="s">
        <v>7169</v>
      </c>
      <c r="F2637" s="381" t="s">
        <v>7168</v>
      </c>
      <c r="G2637" s="381" t="s">
        <v>7167</v>
      </c>
      <c r="H2637" s="381">
        <v>59800</v>
      </c>
      <c r="I2637" s="381">
        <v>21200</v>
      </c>
      <c r="J2637" s="381">
        <v>24200</v>
      </c>
      <c r="K2637" s="381">
        <v>27250</v>
      </c>
      <c r="L2637" s="381">
        <v>30250</v>
      </c>
      <c r="M2637" s="381">
        <v>32700</v>
      </c>
      <c r="N2637" s="381">
        <v>35100</v>
      </c>
      <c r="O2637" s="381">
        <v>37550</v>
      </c>
      <c r="P2637" s="381">
        <v>39950</v>
      </c>
      <c r="Q2637" s="381">
        <v>12750</v>
      </c>
      <c r="R2637" s="381">
        <v>16240</v>
      </c>
      <c r="S2637" s="381">
        <v>20420</v>
      </c>
      <c r="T2637" s="381">
        <v>24600</v>
      </c>
      <c r="U2637" s="381">
        <v>28780</v>
      </c>
      <c r="V2637" s="381">
        <v>32960</v>
      </c>
      <c r="W2637" s="381">
        <v>37140</v>
      </c>
      <c r="X2637" s="381">
        <v>39950</v>
      </c>
      <c r="Y2637" s="381">
        <v>33900</v>
      </c>
      <c r="Z2637" s="381">
        <v>38750</v>
      </c>
      <c r="AA2637" s="381">
        <v>43600</v>
      </c>
      <c r="AB2637" s="381">
        <v>48400</v>
      </c>
      <c r="AC2637" s="381">
        <v>52300</v>
      </c>
      <c r="AD2637" s="381">
        <v>56150</v>
      </c>
      <c r="AE2637" s="381">
        <v>60050</v>
      </c>
      <c r="AF2637" s="381">
        <v>63900</v>
      </c>
      <c r="AG2637" s="381">
        <v>9999</v>
      </c>
      <c r="AH2637" s="381" t="s">
        <v>7167</v>
      </c>
      <c r="AI2637" s="381" t="s">
        <v>7035</v>
      </c>
      <c r="AJ2637" s="381">
        <v>0</v>
      </c>
    </row>
    <row r="2638" spans="1:36">
      <c r="A2638" s="381" t="s">
        <v>563</v>
      </c>
      <c r="B2638" s="381" t="s">
        <v>7166</v>
      </c>
      <c r="C2638" s="381">
        <v>30</v>
      </c>
      <c r="D2638" s="381">
        <v>41</v>
      </c>
      <c r="E2638" s="381" t="s">
        <v>7165</v>
      </c>
      <c r="F2638" s="381" t="s">
        <v>7164</v>
      </c>
      <c r="G2638" s="381" t="s">
        <v>3282</v>
      </c>
      <c r="H2638" s="381">
        <v>56700</v>
      </c>
      <c r="I2638" s="381">
        <v>21200</v>
      </c>
      <c r="J2638" s="381">
        <v>24200</v>
      </c>
      <c r="K2638" s="381">
        <v>27250</v>
      </c>
      <c r="L2638" s="381">
        <v>30250</v>
      </c>
      <c r="M2638" s="381">
        <v>32700</v>
      </c>
      <c r="N2638" s="381">
        <v>35100</v>
      </c>
      <c r="O2638" s="381">
        <v>37550</v>
      </c>
      <c r="P2638" s="381">
        <v>39950</v>
      </c>
      <c r="Q2638" s="381">
        <v>12750</v>
      </c>
      <c r="R2638" s="381">
        <v>16240</v>
      </c>
      <c r="S2638" s="381">
        <v>20420</v>
      </c>
      <c r="T2638" s="381">
        <v>24600</v>
      </c>
      <c r="U2638" s="381">
        <v>28780</v>
      </c>
      <c r="V2638" s="381">
        <v>32960</v>
      </c>
      <c r="W2638" s="381">
        <v>37140</v>
      </c>
      <c r="X2638" s="381">
        <v>39950</v>
      </c>
      <c r="Y2638" s="381">
        <v>33900</v>
      </c>
      <c r="Z2638" s="381">
        <v>38750</v>
      </c>
      <c r="AA2638" s="381">
        <v>43600</v>
      </c>
      <c r="AB2638" s="381">
        <v>48400</v>
      </c>
      <c r="AC2638" s="381">
        <v>52300</v>
      </c>
      <c r="AD2638" s="381">
        <v>56150</v>
      </c>
      <c r="AE2638" s="381">
        <v>60050</v>
      </c>
      <c r="AF2638" s="381">
        <v>63900</v>
      </c>
      <c r="AG2638" s="381">
        <v>9999</v>
      </c>
      <c r="AH2638" s="381" t="s">
        <v>3282</v>
      </c>
      <c r="AI2638" s="381" t="s">
        <v>7035</v>
      </c>
      <c r="AJ2638" s="381">
        <v>0</v>
      </c>
    </row>
    <row r="2639" spans="1:36">
      <c r="A2639" s="381" t="s">
        <v>563</v>
      </c>
      <c r="B2639" s="381" t="s">
        <v>7163</v>
      </c>
      <c r="C2639" s="381">
        <v>30</v>
      </c>
      <c r="D2639" s="381">
        <v>43</v>
      </c>
      <c r="E2639" s="381" t="s">
        <v>7162</v>
      </c>
      <c r="F2639" s="381" t="s">
        <v>7161</v>
      </c>
      <c r="G2639" s="381" t="s">
        <v>1258</v>
      </c>
      <c r="H2639" s="381">
        <v>77200</v>
      </c>
      <c r="I2639" s="381">
        <v>27050</v>
      </c>
      <c r="J2639" s="381">
        <v>30900</v>
      </c>
      <c r="K2639" s="381">
        <v>34750</v>
      </c>
      <c r="L2639" s="381">
        <v>38600</v>
      </c>
      <c r="M2639" s="381">
        <v>41700</v>
      </c>
      <c r="N2639" s="381">
        <v>44800</v>
      </c>
      <c r="O2639" s="381">
        <v>47900</v>
      </c>
      <c r="P2639" s="381">
        <v>51000</v>
      </c>
      <c r="Q2639" s="381">
        <v>16250</v>
      </c>
      <c r="R2639" s="381">
        <v>18550</v>
      </c>
      <c r="S2639" s="381">
        <v>20850</v>
      </c>
      <c r="T2639" s="381">
        <v>24600</v>
      </c>
      <c r="U2639" s="381">
        <v>28780</v>
      </c>
      <c r="V2639" s="381">
        <v>32960</v>
      </c>
      <c r="W2639" s="381">
        <v>37140</v>
      </c>
      <c r="X2639" s="381">
        <v>41320</v>
      </c>
      <c r="Y2639" s="381">
        <v>43250</v>
      </c>
      <c r="Z2639" s="381">
        <v>49400</v>
      </c>
      <c r="AA2639" s="381">
        <v>55600</v>
      </c>
      <c r="AB2639" s="381">
        <v>61750</v>
      </c>
      <c r="AC2639" s="381">
        <v>66700</v>
      </c>
      <c r="AD2639" s="381">
        <v>71650</v>
      </c>
      <c r="AE2639" s="381">
        <v>76600</v>
      </c>
      <c r="AF2639" s="381">
        <v>81550</v>
      </c>
      <c r="AG2639" s="381">
        <v>9999</v>
      </c>
      <c r="AH2639" s="381" t="s">
        <v>1258</v>
      </c>
      <c r="AI2639" s="381" t="s">
        <v>7035</v>
      </c>
      <c r="AJ2639" s="381">
        <v>0</v>
      </c>
    </row>
    <row r="2640" spans="1:36">
      <c r="A2640" s="381" t="s">
        <v>563</v>
      </c>
      <c r="B2640" s="381" t="s">
        <v>7160</v>
      </c>
      <c r="C2640" s="381">
        <v>30</v>
      </c>
      <c r="D2640" s="381">
        <v>45</v>
      </c>
      <c r="E2640" s="381" t="s">
        <v>7159</v>
      </c>
      <c r="F2640" s="381" t="s">
        <v>7158</v>
      </c>
      <c r="G2640" s="381" t="s">
        <v>7157</v>
      </c>
      <c r="H2640" s="381">
        <v>60000</v>
      </c>
      <c r="I2640" s="381">
        <v>21200</v>
      </c>
      <c r="J2640" s="381">
        <v>24200</v>
      </c>
      <c r="K2640" s="381">
        <v>27250</v>
      </c>
      <c r="L2640" s="381">
        <v>30250</v>
      </c>
      <c r="M2640" s="381">
        <v>32700</v>
      </c>
      <c r="N2640" s="381">
        <v>35100</v>
      </c>
      <c r="O2640" s="381">
        <v>37550</v>
      </c>
      <c r="P2640" s="381">
        <v>39950</v>
      </c>
      <c r="Q2640" s="381">
        <v>12750</v>
      </c>
      <c r="R2640" s="381">
        <v>16240</v>
      </c>
      <c r="S2640" s="381">
        <v>20420</v>
      </c>
      <c r="T2640" s="381">
        <v>24600</v>
      </c>
      <c r="U2640" s="381">
        <v>28780</v>
      </c>
      <c r="V2640" s="381">
        <v>32960</v>
      </c>
      <c r="W2640" s="381">
        <v>37140</v>
      </c>
      <c r="X2640" s="381">
        <v>39950</v>
      </c>
      <c r="Y2640" s="381">
        <v>33900</v>
      </c>
      <c r="Z2640" s="381">
        <v>38750</v>
      </c>
      <c r="AA2640" s="381">
        <v>43600</v>
      </c>
      <c r="AB2640" s="381">
        <v>48400</v>
      </c>
      <c r="AC2640" s="381">
        <v>52300</v>
      </c>
      <c r="AD2640" s="381">
        <v>56150</v>
      </c>
      <c r="AE2640" s="381">
        <v>60050</v>
      </c>
      <c r="AF2640" s="381">
        <v>63900</v>
      </c>
      <c r="AG2640" s="381">
        <v>9999</v>
      </c>
      <c r="AH2640" s="381" t="s">
        <v>7157</v>
      </c>
      <c r="AI2640" s="381" t="s">
        <v>7035</v>
      </c>
      <c r="AJ2640" s="381">
        <v>0</v>
      </c>
    </row>
    <row r="2641" spans="1:36">
      <c r="A2641" s="381" t="s">
        <v>563</v>
      </c>
      <c r="B2641" s="381" t="s">
        <v>7156</v>
      </c>
      <c r="C2641" s="381">
        <v>30</v>
      </c>
      <c r="D2641" s="381">
        <v>47</v>
      </c>
      <c r="E2641" s="381" t="s">
        <v>7155</v>
      </c>
      <c r="F2641" s="381" t="s">
        <v>7154</v>
      </c>
      <c r="G2641" s="381" t="s">
        <v>3803</v>
      </c>
      <c r="H2641" s="381">
        <v>52000</v>
      </c>
      <c r="I2641" s="381">
        <v>21200</v>
      </c>
      <c r="J2641" s="381">
        <v>24200</v>
      </c>
      <c r="K2641" s="381">
        <v>27250</v>
      </c>
      <c r="L2641" s="381">
        <v>30250</v>
      </c>
      <c r="M2641" s="381">
        <v>32700</v>
      </c>
      <c r="N2641" s="381">
        <v>35100</v>
      </c>
      <c r="O2641" s="381">
        <v>37550</v>
      </c>
      <c r="P2641" s="381">
        <v>39950</v>
      </c>
      <c r="Q2641" s="381">
        <v>12750</v>
      </c>
      <c r="R2641" s="381">
        <v>16240</v>
      </c>
      <c r="S2641" s="381">
        <v>20420</v>
      </c>
      <c r="T2641" s="381">
        <v>24600</v>
      </c>
      <c r="U2641" s="381">
        <v>28780</v>
      </c>
      <c r="V2641" s="381">
        <v>32960</v>
      </c>
      <c r="W2641" s="381">
        <v>37140</v>
      </c>
      <c r="X2641" s="381">
        <v>39950</v>
      </c>
      <c r="Y2641" s="381">
        <v>33900</v>
      </c>
      <c r="Z2641" s="381">
        <v>38750</v>
      </c>
      <c r="AA2641" s="381">
        <v>43600</v>
      </c>
      <c r="AB2641" s="381">
        <v>48400</v>
      </c>
      <c r="AC2641" s="381">
        <v>52300</v>
      </c>
      <c r="AD2641" s="381">
        <v>56150</v>
      </c>
      <c r="AE2641" s="381">
        <v>60050</v>
      </c>
      <c r="AF2641" s="381">
        <v>63900</v>
      </c>
      <c r="AG2641" s="381">
        <v>9999</v>
      </c>
      <c r="AH2641" s="381" t="s">
        <v>3803</v>
      </c>
      <c r="AI2641" s="381" t="s">
        <v>7035</v>
      </c>
      <c r="AJ2641" s="381">
        <v>0</v>
      </c>
    </row>
    <row r="2642" spans="1:36">
      <c r="A2642" s="381" t="s">
        <v>563</v>
      </c>
      <c r="B2642" s="381" t="s">
        <v>7153</v>
      </c>
      <c r="C2642" s="381">
        <v>30</v>
      </c>
      <c r="D2642" s="381">
        <v>49</v>
      </c>
      <c r="E2642" s="381" t="s">
        <v>7152</v>
      </c>
      <c r="F2642" s="381" t="s">
        <v>7151</v>
      </c>
      <c r="G2642" s="381" t="s">
        <v>7150</v>
      </c>
      <c r="H2642" s="381">
        <v>70100</v>
      </c>
      <c r="I2642" s="381">
        <v>24550</v>
      </c>
      <c r="J2642" s="381">
        <v>28050</v>
      </c>
      <c r="K2642" s="381">
        <v>31550</v>
      </c>
      <c r="L2642" s="381">
        <v>35050</v>
      </c>
      <c r="M2642" s="381">
        <v>37900</v>
      </c>
      <c r="N2642" s="381">
        <v>40700</v>
      </c>
      <c r="O2642" s="381">
        <v>43500</v>
      </c>
      <c r="P2642" s="381">
        <v>46300</v>
      </c>
      <c r="Q2642" s="381">
        <v>14750</v>
      </c>
      <c r="R2642" s="381">
        <v>16850</v>
      </c>
      <c r="S2642" s="381">
        <v>20420</v>
      </c>
      <c r="T2642" s="381">
        <v>24600</v>
      </c>
      <c r="U2642" s="381">
        <v>28780</v>
      </c>
      <c r="V2642" s="381">
        <v>32960</v>
      </c>
      <c r="W2642" s="381">
        <v>37140</v>
      </c>
      <c r="X2642" s="381">
        <v>41320</v>
      </c>
      <c r="Y2642" s="381">
        <v>39300</v>
      </c>
      <c r="Z2642" s="381">
        <v>44900</v>
      </c>
      <c r="AA2642" s="381">
        <v>50500</v>
      </c>
      <c r="AB2642" s="381">
        <v>56100</v>
      </c>
      <c r="AC2642" s="381">
        <v>60600</v>
      </c>
      <c r="AD2642" s="381">
        <v>65100</v>
      </c>
      <c r="AE2642" s="381">
        <v>69600</v>
      </c>
      <c r="AF2642" s="381">
        <v>74100</v>
      </c>
      <c r="AG2642" s="381">
        <v>9999</v>
      </c>
      <c r="AH2642" s="381" t="s">
        <v>7150</v>
      </c>
      <c r="AI2642" s="381" t="s">
        <v>7035</v>
      </c>
      <c r="AJ2642" s="381">
        <v>0</v>
      </c>
    </row>
    <row r="2643" spans="1:36">
      <c r="A2643" s="381" t="s">
        <v>563</v>
      </c>
      <c r="B2643" s="381" t="s">
        <v>7149</v>
      </c>
      <c r="C2643" s="381">
        <v>30</v>
      </c>
      <c r="D2643" s="381">
        <v>51</v>
      </c>
      <c r="E2643" s="381" t="s">
        <v>7148</v>
      </c>
      <c r="F2643" s="381" t="s">
        <v>7147</v>
      </c>
      <c r="G2643" s="381" t="s">
        <v>3153</v>
      </c>
      <c r="H2643" s="381">
        <v>59600</v>
      </c>
      <c r="I2643" s="381">
        <v>21200</v>
      </c>
      <c r="J2643" s="381">
        <v>24200</v>
      </c>
      <c r="K2643" s="381">
        <v>27250</v>
      </c>
      <c r="L2643" s="381">
        <v>30250</v>
      </c>
      <c r="M2643" s="381">
        <v>32700</v>
      </c>
      <c r="N2643" s="381">
        <v>35100</v>
      </c>
      <c r="O2643" s="381">
        <v>37550</v>
      </c>
      <c r="P2643" s="381">
        <v>39950</v>
      </c>
      <c r="Q2643" s="381">
        <v>12750</v>
      </c>
      <c r="R2643" s="381">
        <v>16240</v>
      </c>
      <c r="S2643" s="381">
        <v>20420</v>
      </c>
      <c r="T2643" s="381">
        <v>24600</v>
      </c>
      <c r="U2643" s="381">
        <v>28780</v>
      </c>
      <c r="V2643" s="381">
        <v>32960</v>
      </c>
      <c r="W2643" s="381">
        <v>37140</v>
      </c>
      <c r="X2643" s="381">
        <v>39950</v>
      </c>
      <c r="Y2643" s="381">
        <v>33900</v>
      </c>
      <c r="Z2643" s="381">
        <v>38750</v>
      </c>
      <c r="AA2643" s="381">
        <v>43600</v>
      </c>
      <c r="AB2643" s="381">
        <v>48400</v>
      </c>
      <c r="AC2643" s="381">
        <v>52300</v>
      </c>
      <c r="AD2643" s="381">
        <v>56150</v>
      </c>
      <c r="AE2643" s="381">
        <v>60050</v>
      </c>
      <c r="AF2643" s="381">
        <v>63900</v>
      </c>
      <c r="AG2643" s="381">
        <v>9999</v>
      </c>
      <c r="AH2643" s="381" t="s">
        <v>3153</v>
      </c>
      <c r="AI2643" s="381" t="s">
        <v>7035</v>
      </c>
      <c r="AJ2643" s="381">
        <v>0</v>
      </c>
    </row>
    <row r="2644" spans="1:36">
      <c r="A2644" s="381" t="s">
        <v>563</v>
      </c>
      <c r="B2644" s="381" t="s">
        <v>7146</v>
      </c>
      <c r="C2644" s="381">
        <v>30</v>
      </c>
      <c r="D2644" s="381">
        <v>53</v>
      </c>
      <c r="E2644" s="381" t="s">
        <v>7145</v>
      </c>
      <c r="F2644" s="381" t="s">
        <v>7144</v>
      </c>
      <c r="G2644" s="381" t="s">
        <v>1042</v>
      </c>
      <c r="H2644" s="381">
        <v>47900</v>
      </c>
      <c r="I2644" s="381">
        <v>21200</v>
      </c>
      <c r="J2644" s="381">
        <v>24200</v>
      </c>
      <c r="K2644" s="381">
        <v>27250</v>
      </c>
      <c r="L2644" s="381">
        <v>30250</v>
      </c>
      <c r="M2644" s="381">
        <v>32700</v>
      </c>
      <c r="N2644" s="381">
        <v>35100</v>
      </c>
      <c r="O2644" s="381">
        <v>37550</v>
      </c>
      <c r="P2644" s="381">
        <v>39950</v>
      </c>
      <c r="Q2644" s="381">
        <v>12750</v>
      </c>
      <c r="R2644" s="381">
        <v>16240</v>
      </c>
      <c r="S2644" s="381">
        <v>20420</v>
      </c>
      <c r="T2644" s="381">
        <v>24600</v>
      </c>
      <c r="U2644" s="381">
        <v>28780</v>
      </c>
      <c r="V2644" s="381">
        <v>32960</v>
      </c>
      <c r="W2644" s="381">
        <v>37140</v>
      </c>
      <c r="X2644" s="381">
        <v>39950</v>
      </c>
      <c r="Y2644" s="381">
        <v>33900</v>
      </c>
      <c r="Z2644" s="381">
        <v>38750</v>
      </c>
      <c r="AA2644" s="381">
        <v>43600</v>
      </c>
      <c r="AB2644" s="381">
        <v>48400</v>
      </c>
      <c r="AC2644" s="381">
        <v>52300</v>
      </c>
      <c r="AD2644" s="381">
        <v>56150</v>
      </c>
      <c r="AE2644" s="381">
        <v>60050</v>
      </c>
      <c r="AF2644" s="381">
        <v>63900</v>
      </c>
      <c r="AG2644" s="381">
        <v>9999</v>
      </c>
      <c r="AH2644" s="381" t="s">
        <v>1042</v>
      </c>
      <c r="AI2644" s="381" t="s">
        <v>7035</v>
      </c>
      <c r="AJ2644" s="381">
        <v>0</v>
      </c>
    </row>
    <row r="2645" spans="1:36">
      <c r="A2645" s="381" t="s">
        <v>563</v>
      </c>
      <c r="B2645" s="381" t="s">
        <v>7143</v>
      </c>
      <c r="C2645" s="381">
        <v>30</v>
      </c>
      <c r="D2645" s="381">
        <v>55</v>
      </c>
      <c r="E2645" s="381" t="s">
        <v>7142</v>
      </c>
      <c r="F2645" s="381" t="s">
        <v>7141</v>
      </c>
      <c r="G2645" s="381" t="s">
        <v>7140</v>
      </c>
      <c r="H2645" s="381">
        <v>67700</v>
      </c>
      <c r="I2645" s="381">
        <v>22800</v>
      </c>
      <c r="J2645" s="381">
        <v>26050</v>
      </c>
      <c r="K2645" s="381">
        <v>29300</v>
      </c>
      <c r="L2645" s="381">
        <v>32550</v>
      </c>
      <c r="M2645" s="381">
        <v>35200</v>
      </c>
      <c r="N2645" s="381">
        <v>37800</v>
      </c>
      <c r="O2645" s="381">
        <v>40400</v>
      </c>
      <c r="P2645" s="381">
        <v>43000</v>
      </c>
      <c r="Q2645" s="381">
        <v>13700</v>
      </c>
      <c r="R2645" s="381">
        <v>16240</v>
      </c>
      <c r="S2645" s="381">
        <v>20420</v>
      </c>
      <c r="T2645" s="381">
        <v>24600</v>
      </c>
      <c r="U2645" s="381">
        <v>28780</v>
      </c>
      <c r="V2645" s="381">
        <v>32960</v>
      </c>
      <c r="W2645" s="381">
        <v>37140</v>
      </c>
      <c r="X2645" s="381">
        <v>41320</v>
      </c>
      <c r="Y2645" s="381">
        <v>36500</v>
      </c>
      <c r="Z2645" s="381">
        <v>41700</v>
      </c>
      <c r="AA2645" s="381">
        <v>46900</v>
      </c>
      <c r="AB2645" s="381">
        <v>52100</v>
      </c>
      <c r="AC2645" s="381">
        <v>56300</v>
      </c>
      <c r="AD2645" s="381">
        <v>60450</v>
      </c>
      <c r="AE2645" s="381">
        <v>64650</v>
      </c>
      <c r="AF2645" s="381">
        <v>68800</v>
      </c>
      <c r="AG2645" s="381">
        <v>9999</v>
      </c>
      <c r="AH2645" s="381" t="s">
        <v>7140</v>
      </c>
      <c r="AI2645" s="381" t="s">
        <v>7035</v>
      </c>
      <c r="AJ2645" s="381">
        <v>0</v>
      </c>
    </row>
    <row r="2646" spans="1:36">
      <c r="A2646" s="381" t="s">
        <v>563</v>
      </c>
      <c r="B2646" s="381" t="s">
        <v>7139</v>
      </c>
      <c r="C2646" s="381">
        <v>30</v>
      </c>
      <c r="D2646" s="381">
        <v>57</v>
      </c>
      <c r="E2646" s="381" t="s">
        <v>7138</v>
      </c>
      <c r="F2646" s="381" t="s">
        <v>7137</v>
      </c>
      <c r="G2646" s="381" t="s">
        <v>1936</v>
      </c>
      <c r="H2646" s="381">
        <v>62100</v>
      </c>
      <c r="I2646" s="381">
        <v>21750</v>
      </c>
      <c r="J2646" s="381">
        <v>24850</v>
      </c>
      <c r="K2646" s="381">
        <v>27950</v>
      </c>
      <c r="L2646" s="381">
        <v>31050</v>
      </c>
      <c r="M2646" s="381">
        <v>33550</v>
      </c>
      <c r="N2646" s="381">
        <v>36050</v>
      </c>
      <c r="O2646" s="381">
        <v>38550</v>
      </c>
      <c r="P2646" s="381">
        <v>41000</v>
      </c>
      <c r="Q2646" s="381">
        <v>13100</v>
      </c>
      <c r="R2646" s="381">
        <v>16240</v>
      </c>
      <c r="S2646" s="381">
        <v>20420</v>
      </c>
      <c r="T2646" s="381">
        <v>24600</v>
      </c>
      <c r="U2646" s="381">
        <v>28780</v>
      </c>
      <c r="V2646" s="381">
        <v>32960</v>
      </c>
      <c r="W2646" s="381">
        <v>37140</v>
      </c>
      <c r="X2646" s="381">
        <v>41000</v>
      </c>
      <c r="Y2646" s="381">
        <v>34800</v>
      </c>
      <c r="Z2646" s="381">
        <v>39800</v>
      </c>
      <c r="AA2646" s="381">
        <v>44750</v>
      </c>
      <c r="AB2646" s="381">
        <v>49700</v>
      </c>
      <c r="AC2646" s="381">
        <v>53700</v>
      </c>
      <c r="AD2646" s="381">
        <v>57700</v>
      </c>
      <c r="AE2646" s="381">
        <v>61650</v>
      </c>
      <c r="AF2646" s="381">
        <v>65650</v>
      </c>
      <c r="AG2646" s="381">
        <v>9999</v>
      </c>
      <c r="AH2646" s="381" t="s">
        <v>1936</v>
      </c>
      <c r="AI2646" s="381" t="s">
        <v>7035</v>
      </c>
      <c r="AJ2646" s="381">
        <v>0</v>
      </c>
    </row>
    <row r="2647" spans="1:36">
      <c r="A2647" s="381" t="s">
        <v>563</v>
      </c>
      <c r="B2647" s="381" t="s">
        <v>7136</v>
      </c>
      <c r="C2647" s="381">
        <v>30</v>
      </c>
      <c r="D2647" s="381">
        <v>59</v>
      </c>
      <c r="E2647" s="381" t="s">
        <v>7135</v>
      </c>
      <c r="F2647" s="381" t="s">
        <v>7134</v>
      </c>
      <c r="G2647" s="381" t="s">
        <v>7133</v>
      </c>
      <c r="H2647" s="381">
        <v>46400</v>
      </c>
      <c r="I2647" s="381">
        <v>21200</v>
      </c>
      <c r="J2647" s="381">
        <v>24200</v>
      </c>
      <c r="K2647" s="381">
        <v>27250</v>
      </c>
      <c r="L2647" s="381">
        <v>30250</v>
      </c>
      <c r="M2647" s="381">
        <v>32700</v>
      </c>
      <c r="N2647" s="381">
        <v>35100</v>
      </c>
      <c r="O2647" s="381">
        <v>37550</v>
      </c>
      <c r="P2647" s="381">
        <v>39950</v>
      </c>
      <c r="Q2647" s="381">
        <v>12750</v>
      </c>
      <c r="R2647" s="381">
        <v>16240</v>
      </c>
      <c r="S2647" s="381">
        <v>20420</v>
      </c>
      <c r="T2647" s="381">
        <v>24600</v>
      </c>
      <c r="U2647" s="381">
        <v>28780</v>
      </c>
      <c r="V2647" s="381">
        <v>32960</v>
      </c>
      <c r="W2647" s="381">
        <v>37140</v>
      </c>
      <c r="X2647" s="381">
        <v>39950</v>
      </c>
      <c r="Y2647" s="381">
        <v>33900</v>
      </c>
      <c r="Z2647" s="381">
        <v>38750</v>
      </c>
      <c r="AA2647" s="381">
        <v>43600</v>
      </c>
      <c r="AB2647" s="381">
        <v>48400</v>
      </c>
      <c r="AC2647" s="381">
        <v>52300</v>
      </c>
      <c r="AD2647" s="381">
        <v>56150</v>
      </c>
      <c r="AE2647" s="381">
        <v>60050</v>
      </c>
      <c r="AF2647" s="381">
        <v>63900</v>
      </c>
      <c r="AG2647" s="381">
        <v>9999</v>
      </c>
      <c r="AH2647" s="381" t="s">
        <v>7133</v>
      </c>
      <c r="AI2647" s="381" t="s">
        <v>7035</v>
      </c>
      <c r="AJ2647" s="381">
        <v>0</v>
      </c>
    </row>
    <row r="2648" spans="1:36">
      <c r="A2648" s="381" t="s">
        <v>563</v>
      </c>
      <c r="B2648" s="381" t="s">
        <v>7132</v>
      </c>
      <c r="C2648" s="381">
        <v>30</v>
      </c>
      <c r="D2648" s="381">
        <v>61</v>
      </c>
      <c r="E2648" s="381" t="s">
        <v>7131</v>
      </c>
      <c r="F2648" s="381" t="s">
        <v>7130</v>
      </c>
      <c r="G2648" s="381" t="s">
        <v>1462</v>
      </c>
      <c r="H2648" s="381">
        <v>51500</v>
      </c>
      <c r="I2648" s="381">
        <v>21200</v>
      </c>
      <c r="J2648" s="381">
        <v>24200</v>
      </c>
      <c r="K2648" s="381">
        <v>27250</v>
      </c>
      <c r="L2648" s="381">
        <v>30250</v>
      </c>
      <c r="M2648" s="381">
        <v>32700</v>
      </c>
      <c r="N2648" s="381">
        <v>35100</v>
      </c>
      <c r="O2648" s="381">
        <v>37550</v>
      </c>
      <c r="P2648" s="381">
        <v>39950</v>
      </c>
      <c r="Q2648" s="381">
        <v>12750</v>
      </c>
      <c r="R2648" s="381">
        <v>16240</v>
      </c>
      <c r="S2648" s="381">
        <v>20420</v>
      </c>
      <c r="T2648" s="381">
        <v>24600</v>
      </c>
      <c r="U2648" s="381">
        <v>28780</v>
      </c>
      <c r="V2648" s="381">
        <v>32960</v>
      </c>
      <c r="W2648" s="381">
        <v>37140</v>
      </c>
      <c r="X2648" s="381">
        <v>39950</v>
      </c>
      <c r="Y2648" s="381">
        <v>33900</v>
      </c>
      <c r="Z2648" s="381">
        <v>38750</v>
      </c>
      <c r="AA2648" s="381">
        <v>43600</v>
      </c>
      <c r="AB2648" s="381">
        <v>48400</v>
      </c>
      <c r="AC2648" s="381">
        <v>52300</v>
      </c>
      <c r="AD2648" s="381">
        <v>56150</v>
      </c>
      <c r="AE2648" s="381">
        <v>60050</v>
      </c>
      <c r="AF2648" s="381">
        <v>63900</v>
      </c>
      <c r="AG2648" s="381">
        <v>9999</v>
      </c>
      <c r="AH2648" s="381" t="s">
        <v>1462</v>
      </c>
      <c r="AI2648" s="381" t="s">
        <v>7035</v>
      </c>
      <c r="AJ2648" s="381">
        <v>0</v>
      </c>
    </row>
    <row r="2649" spans="1:36">
      <c r="A2649" s="381" t="s">
        <v>563</v>
      </c>
      <c r="B2649" s="381" t="s">
        <v>7129</v>
      </c>
      <c r="C2649" s="381">
        <v>30</v>
      </c>
      <c r="D2649" s="381">
        <v>63</v>
      </c>
      <c r="E2649" s="381" t="s">
        <v>7128</v>
      </c>
      <c r="F2649" s="381" t="s">
        <v>7127</v>
      </c>
      <c r="G2649" s="381" t="s">
        <v>7126</v>
      </c>
      <c r="H2649" s="381">
        <v>71200</v>
      </c>
      <c r="I2649" s="381">
        <v>23100</v>
      </c>
      <c r="J2649" s="381">
        <v>26400</v>
      </c>
      <c r="K2649" s="381">
        <v>29700</v>
      </c>
      <c r="L2649" s="381">
        <v>32950</v>
      </c>
      <c r="M2649" s="381">
        <v>35600</v>
      </c>
      <c r="N2649" s="381">
        <v>38250</v>
      </c>
      <c r="O2649" s="381">
        <v>40900</v>
      </c>
      <c r="P2649" s="381">
        <v>43500</v>
      </c>
      <c r="Q2649" s="381">
        <v>13850</v>
      </c>
      <c r="R2649" s="381">
        <v>16240</v>
      </c>
      <c r="S2649" s="381">
        <v>20420</v>
      </c>
      <c r="T2649" s="381">
        <v>24600</v>
      </c>
      <c r="U2649" s="381">
        <v>28780</v>
      </c>
      <c r="V2649" s="381">
        <v>32960</v>
      </c>
      <c r="W2649" s="381">
        <v>37140</v>
      </c>
      <c r="X2649" s="381">
        <v>41320</v>
      </c>
      <c r="Y2649" s="381">
        <v>36900</v>
      </c>
      <c r="Z2649" s="381">
        <v>42200</v>
      </c>
      <c r="AA2649" s="381">
        <v>47450</v>
      </c>
      <c r="AB2649" s="381">
        <v>52700</v>
      </c>
      <c r="AC2649" s="381">
        <v>56950</v>
      </c>
      <c r="AD2649" s="381">
        <v>61150</v>
      </c>
      <c r="AE2649" s="381">
        <v>65350</v>
      </c>
      <c r="AF2649" s="381">
        <v>69600</v>
      </c>
      <c r="AG2649" s="381">
        <v>5140</v>
      </c>
      <c r="AH2649" s="381" t="s">
        <v>7126</v>
      </c>
      <c r="AI2649" s="381" t="s">
        <v>7035</v>
      </c>
      <c r="AJ2649" s="381">
        <v>1</v>
      </c>
    </row>
    <row r="2650" spans="1:36">
      <c r="A2650" s="381" t="s">
        <v>563</v>
      </c>
      <c r="B2650" s="381" t="s">
        <v>7125</v>
      </c>
      <c r="C2650" s="381">
        <v>30</v>
      </c>
      <c r="D2650" s="381">
        <v>65</v>
      </c>
      <c r="E2650" s="381" t="s">
        <v>7124</v>
      </c>
      <c r="F2650" s="381" t="s">
        <v>7123</v>
      </c>
      <c r="G2650" s="381" t="s">
        <v>7122</v>
      </c>
      <c r="H2650" s="381">
        <v>61000</v>
      </c>
      <c r="I2650" s="381">
        <v>21350</v>
      </c>
      <c r="J2650" s="381">
        <v>24400</v>
      </c>
      <c r="K2650" s="381">
        <v>27450</v>
      </c>
      <c r="L2650" s="381">
        <v>30500</v>
      </c>
      <c r="M2650" s="381">
        <v>32950</v>
      </c>
      <c r="N2650" s="381">
        <v>35400</v>
      </c>
      <c r="O2650" s="381">
        <v>37850</v>
      </c>
      <c r="P2650" s="381">
        <v>40300</v>
      </c>
      <c r="Q2650" s="381">
        <v>12850</v>
      </c>
      <c r="R2650" s="381">
        <v>16240</v>
      </c>
      <c r="S2650" s="381">
        <v>20420</v>
      </c>
      <c r="T2650" s="381">
        <v>24600</v>
      </c>
      <c r="U2650" s="381">
        <v>28780</v>
      </c>
      <c r="V2650" s="381">
        <v>32960</v>
      </c>
      <c r="W2650" s="381">
        <v>37140</v>
      </c>
      <c r="X2650" s="381">
        <v>40300</v>
      </c>
      <c r="Y2650" s="381">
        <v>34200</v>
      </c>
      <c r="Z2650" s="381">
        <v>39050</v>
      </c>
      <c r="AA2650" s="381">
        <v>43950</v>
      </c>
      <c r="AB2650" s="381">
        <v>48800</v>
      </c>
      <c r="AC2650" s="381">
        <v>52750</v>
      </c>
      <c r="AD2650" s="381">
        <v>56650</v>
      </c>
      <c r="AE2650" s="381">
        <v>60550</v>
      </c>
      <c r="AF2650" s="381">
        <v>64450</v>
      </c>
      <c r="AG2650" s="381">
        <v>9999</v>
      </c>
      <c r="AH2650" s="381" t="s">
        <v>7122</v>
      </c>
      <c r="AI2650" s="381" t="s">
        <v>7035</v>
      </c>
      <c r="AJ2650" s="381">
        <v>0</v>
      </c>
    </row>
    <row r="2651" spans="1:36">
      <c r="A2651" s="381" t="s">
        <v>563</v>
      </c>
      <c r="B2651" s="381" t="s">
        <v>7121</v>
      </c>
      <c r="C2651" s="381">
        <v>30</v>
      </c>
      <c r="D2651" s="381">
        <v>67</v>
      </c>
      <c r="E2651" s="381" t="s">
        <v>7120</v>
      </c>
      <c r="F2651" s="381" t="s">
        <v>7119</v>
      </c>
      <c r="G2651" s="381" t="s">
        <v>1030</v>
      </c>
      <c r="H2651" s="381">
        <v>60000</v>
      </c>
      <c r="I2651" s="381">
        <v>21200</v>
      </c>
      <c r="J2651" s="381">
        <v>24200</v>
      </c>
      <c r="K2651" s="381">
        <v>27250</v>
      </c>
      <c r="L2651" s="381">
        <v>30250</v>
      </c>
      <c r="M2651" s="381">
        <v>32700</v>
      </c>
      <c r="N2651" s="381">
        <v>35100</v>
      </c>
      <c r="O2651" s="381">
        <v>37550</v>
      </c>
      <c r="P2651" s="381">
        <v>39950</v>
      </c>
      <c r="Q2651" s="381">
        <v>12750</v>
      </c>
      <c r="R2651" s="381">
        <v>16240</v>
      </c>
      <c r="S2651" s="381">
        <v>20420</v>
      </c>
      <c r="T2651" s="381">
        <v>24600</v>
      </c>
      <c r="U2651" s="381">
        <v>28780</v>
      </c>
      <c r="V2651" s="381">
        <v>32960</v>
      </c>
      <c r="W2651" s="381">
        <v>37140</v>
      </c>
      <c r="X2651" s="381">
        <v>39950</v>
      </c>
      <c r="Y2651" s="381">
        <v>33900</v>
      </c>
      <c r="Z2651" s="381">
        <v>38750</v>
      </c>
      <c r="AA2651" s="381">
        <v>43600</v>
      </c>
      <c r="AB2651" s="381">
        <v>48400</v>
      </c>
      <c r="AC2651" s="381">
        <v>52300</v>
      </c>
      <c r="AD2651" s="381">
        <v>56150</v>
      </c>
      <c r="AE2651" s="381">
        <v>60050</v>
      </c>
      <c r="AF2651" s="381">
        <v>63900</v>
      </c>
      <c r="AG2651" s="381">
        <v>9999</v>
      </c>
      <c r="AH2651" s="381" t="s">
        <v>1030</v>
      </c>
      <c r="AI2651" s="381" t="s">
        <v>7035</v>
      </c>
      <c r="AJ2651" s="381">
        <v>0</v>
      </c>
    </row>
    <row r="2652" spans="1:36">
      <c r="A2652" s="381" t="s">
        <v>563</v>
      </c>
      <c r="B2652" s="381" t="s">
        <v>7118</v>
      </c>
      <c r="C2652" s="381">
        <v>30</v>
      </c>
      <c r="D2652" s="381">
        <v>69</v>
      </c>
      <c r="E2652" s="381" t="s">
        <v>7117</v>
      </c>
      <c r="F2652" s="381" t="s">
        <v>7116</v>
      </c>
      <c r="G2652" s="381" t="s">
        <v>7115</v>
      </c>
      <c r="H2652" s="381">
        <v>50700</v>
      </c>
      <c r="I2652" s="381">
        <v>21200</v>
      </c>
      <c r="J2652" s="381">
        <v>24200</v>
      </c>
      <c r="K2652" s="381">
        <v>27250</v>
      </c>
      <c r="L2652" s="381">
        <v>30250</v>
      </c>
      <c r="M2652" s="381">
        <v>32700</v>
      </c>
      <c r="N2652" s="381">
        <v>35100</v>
      </c>
      <c r="O2652" s="381">
        <v>37550</v>
      </c>
      <c r="P2652" s="381">
        <v>39950</v>
      </c>
      <c r="Q2652" s="381">
        <v>12750</v>
      </c>
      <c r="R2652" s="381">
        <v>16240</v>
      </c>
      <c r="S2652" s="381">
        <v>20420</v>
      </c>
      <c r="T2652" s="381">
        <v>24600</v>
      </c>
      <c r="U2652" s="381">
        <v>28780</v>
      </c>
      <c r="V2652" s="381">
        <v>32960</v>
      </c>
      <c r="W2652" s="381">
        <v>37140</v>
      </c>
      <c r="X2652" s="381">
        <v>39950</v>
      </c>
      <c r="Y2652" s="381">
        <v>33900</v>
      </c>
      <c r="Z2652" s="381">
        <v>38750</v>
      </c>
      <c r="AA2652" s="381">
        <v>43600</v>
      </c>
      <c r="AB2652" s="381">
        <v>48400</v>
      </c>
      <c r="AC2652" s="381">
        <v>52300</v>
      </c>
      <c r="AD2652" s="381">
        <v>56150</v>
      </c>
      <c r="AE2652" s="381">
        <v>60050</v>
      </c>
      <c r="AF2652" s="381">
        <v>63900</v>
      </c>
      <c r="AG2652" s="381">
        <v>9999</v>
      </c>
      <c r="AH2652" s="381" t="s">
        <v>7115</v>
      </c>
      <c r="AI2652" s="381" t="s">
        <v>7035</v>
      </c>
      <c r="AJ2652" s="381">
        <v>0</v>
      </c>
    </row>
    <row r="2653" spans="1:36">
      <c r="A2653" s="381" t="s">
        <v>563</v>
      </c>
      <c r="B2653" s="381" t="s">
        <v>7114</v>
      </c>
      <c r="C2653" s="381">
        <v>30</v>
      </c>
      <c r="D2653" s="381">
        <v>71</v>
      </c>
      <c r="E2653" s="381" t="s">
        <v>7113</v>
      </c>
      <c r="F2653" s="381" t="s">
        <v>7112</v>
      </c>
      <c r="G2653" s="381" t="s">
        <v>7111</v>
      </c>
      <c r="H2653" s="381">
        <v>54800</v>
      </c>
      <c r="I2653" s="381">
        <v>21200</v>
      </c>
      <c r="J2653" s="381">
        <v>24200</v>
      </c>
      <c r="K2653" s="381">
        <v>27250</v>
      </c>
      <c r="L2653" s="381">
        <v>30250</v>
      </c>
      <c r="M2653" s="381">
        <v>32700</v>
      </c>
      <c r="N2653" s="381">
        <v>35100</v>
      </c>
      <c r="O2653" s="381">
        <v>37550</v>
      </c>
      <c r="P2653" s="381">
        <v>39950</v>
      </c>
      <c r="Q2653" s="381">
        <v>12750</v>
      </c>
      <c r="R2653" s="381">
        <v>16240</v>
      </c>
      <c r="S2653" s="381">
        <v>20420</v>
      </c>
      <c r="T2653" s="381">
        <v>24600</v>
      </c>
      <c r="U2653" s="381">
        <v>28780</v>
      </c>
      <c r="V2653" s="381">
        <v>32960</v>
      </c>
      <c r="W2653" s="381">
        <v>37140</v>
      </c>
      <c r="X2653" s="381">
        <v>39950</v>
      </c>
      <c r="Y2653" s="381">
        <v>33900</v>
      </c>
      <c r="Z2653" s="381">
        <v>38750</v>
      </c>
      <c r="AA2653" s="381">
        <v>43600</v>
      </c>
      <c r="AB2653" s="381">
        <v>48400</v>
      </c>
      <c r="AC2653" s="381">
        <v>52300</v>
      </c>
      <c r="AD2653" s="381">
        <v>56150</v>
      </c>
      <c r="AE2653" s="381">
        <v>60050</v>
      </c>
      <c r="AF2653" s="381">
        <v>63900</v>
      </c>
      <c r="AG2653" s="381">
        <v>9999</v>
      </c>
      <c r="AH2653" s="381" t="s">
        <v>7111</v>
      </c>
      <c r="AI2653" s="381" t="s">
        <v>7035</v>
      </c>
      <c r="AJ2653" s="381">
        <v>0</v>
      </c>
    </row>
    <row r="2654" spans="1:36">
      <c r="A2654" s="381" t="s">
        <v>563</v>
      </c>
      <c r="B2654" s="381" t="s">
        <v>7110</v>
      </c>
      <c r="C2654" s="381">
        <v>30</v>
      </c>
      <c r="D2654" s="381">
        <v>73</v>
      </c>
      <c r="E2654" s="381" t="s">
        <v>7109</v>
      </c>
      <c r="F2654" s="381" t="s">
        <v>7108</v>
      </c>
      <c r="G2654" s="381" t="s">
        <v>7107</v>
      </c>
      <c r="H2654" s="381">
        <v>56600</v>
      </c>
      <c r="I2654" s="381">
        <v>21200</v>
      </c>
      <c r="J2654" s="381">
        <v>24200</v>
      </c>
      <c r="K2654" s="381">
        <v>27250</v>
      </c>
      <c r="L2654" s="381">
        <v>30250</v>
      </c>
      <c r="M2654" s="381">
        <v>32700</v>
      </c>
      <c r="N2654" s="381">
        <v>35100</v>
      </c>
      <c r="O2654" s="381">
        <v>37550</v>
      </c>
      <c r="P2654" s="381">
        <v>39950</v>
      </c>
      <c r="Q2654" s="381">
        <v>12750</v>
      </c>
      <c r="R2654" s="381">
        <v>16240</v>
      </c>
      <c r="S2654" s="381">
        <v>20420</v>
      </c>
      <c r="T2654" s="381">
        <v>24600</v>
      </c>
      <c r="U2654" s="381">
        <v>28780</v>
      </c>
      <c r="V2654" s="381">
        <v>32960</v>
      </c>
      <c r="W2654" s="381">
        <v>37140</v>
      </c>
      <c r="X2654" s="381">
        <v>39950</v>
      </c>
      <c r="Y2654" s="381">
        <v>33900</v>
      </c>
      <c r="Z2654" s="381">
        <v>38750</v>
      </c>
      <c r="AA2654" s="381">
        <v>43600</v>
      </c>
      <c r="AB2654" s="381">
        <v>48400</v>
      </c>
      <c r="AC2654" s="381">
        <v>52300</v>
      </c>
      <c r="AD2654" s="381">
        <v>56150</v>
      </c>
      <c r="AE2654" s="381">
        <v>60050</v>
      </c>
      <c r="AF2654" s="381">
        <v>63900</v>
      </c>
      <c r="AG2654" s="381">
        <v>9999</v>
      </c>
      <c r="AH2654" s="381" t="s">
        <v>7107</v>
      </c>
      <c r="AI2654" s="381" t="s">
        <v>7035</v>
      </c>
      <c r="AJ2654" s="381">
        <v>0</v>
      </c>
    </row>
    <row r="2655" spans="1:36">
      <c r="A2655" s="381" t="s">
        <v>563</v>
      </c>
      <c r="B2655" s="381" t="s">
        <v>7106</v>
      </c>
      <c r="C2655" s="381">
        <v>30</v>
      </c>
      <c r="D2655" s="381">
        <v>75</v>
      </c>
      <c r="E2655" s="381" t="s">
        <v>7105</v>
      </c>
      <c r="F2655" s="381" t="s">
        <v>7104</v>
      </c>
      <c r="G2655" s="381" t="s">
        <v>7103</v>
      </c>
      <c r="H2655" s="381">
        <v>56600</v>
      </c>
      <c r="I2655" s="381">
        <v>21200</v>
      </c>
      <c r="J2655" s="381">
        <v>24200</v>
      </c>
      <c r="K2655" s="381">
        <v>27250</v>
      </c>
      <c r="L2655" s="381">
        <v>30250</v>
      </c>
      <c r="M2655" s="381">
        <v>32700</v>
      </c>
      <c r="N2655" s="381">
        <v>35100</v>
      </c>
      <c r="O2655" s="381">
        <v>37550</v>
      </c>
      <c r="P2655" s="381">
        <v>39950</v>
      </c>
      <c r="Q2655" s="381">
        <v>12750</v>
      </c>
      <c r="R2655" s="381">
        <v>16240</v>
      </c>
      <c r="S2655" s="381">
        <v>20420</v>
      </c>
      <c r="T2655" s="381">
        <v>24600</v>
      </c>
      <c r="U2655" s="381">
        <v>28780</v>
      </c>
      <c r="V2655" s="381">
        <v>32960</v>
      </c>
      <c r="W2655" s="381">
        <v>37140</v>
      </c>
      <c r="X2655" s="381">
        <v>39950</v>
      </c>
      <c r="Y2655" s="381">
        <v>33900</v>
      </c>
      <c r="Z2655" s="381">
        <v>38750</v>
      </c>
      <c r="AA2655" s="381">
        <v>43600</v>
      </c>
      <c r="AB2655" s="381">
        <v>48400</v>
      </c>
      <c r="AC2655" s="381">
        <v>52300</v>
      </c>
      <c r="AD2655" s="381">
        <v>56150</v>
      </c>
      <c r="AE2655" s="381">
        <v>60050</v>
      </c>
      <c r="AF2655" s="381">
        <v>63900</v>
      </c>
      <c r="AG2655" s="381">
        <v>9999</v>
      </c>
      <c r="AH2655" s="381" t="s">
        <v>7103</v>
      </c>
      <c r="AI2655" s="381" t="s">
        <v>7035</v>
      </c>
      <c r="AJ2655" s="381">
        <v>0</v>
      </c>
    </row>
    <row r="2656" spans="1:36">
      <c r="A2656" s="381" t="s">
        <v>563</v>
      </c>
      <c r="B2656" s="381" t="s">
        <v>7102</v>
      </c>
      <c r="C2656" s="381">
        <v>30</v>
      </c>
      <c r="D2656" s="381">
        <v>77</v>
      </c>
      <c r="E2656" s="381" t="s">
        <v>7101</v>
      </c>
      <c r="F2656" s="381" t="s">
        <v>7100</v>
      </c>
      <c r="G2656" s="381" t="s">
        <v>7099</v>
      </c>
      <c r="H2656" s="381">
        <v>52700</v>
      </c>
      <c r="I2656" s="381">
        <v>21200</v>
      </c>
      <c r="J2656" s="381">
        <v>24200</v>
      </c>
      <c r="K2656" s="381">
        <v>27250</v>
      </c>
      <c r="L2656" s="381">
        <v>30250</v>
      </c>
      <c r="M2656" s="381">
        <v>32700</v>
      </c>
      <c r="N2656" s="381">
        <v>35100</v>
      </c>
      <c r="O2656" s="381">
        <v>37550</v>
      </c>
      <c r="P2656" s="381">
        <v>39950</v>
      </c>
      <c r="Q2656" s="381">
        <v>12750</v>
      </c>
      <c r="R2656" s="381">
        <v>16240</v>
      </c>
      <c r="S2656" s="381">
        <v>20420</v>
      </c>
      <c r="T2656" s="381">
        <v>24600</v>
      </c>
      <c r="U2656" s="381">
        <v>28780</v>
      </c>
      <c r="V2656" s="381">
        <v>32960</v>
      </c>
      <c r="W2656" s="381">
        <v>37140</v>
      </c>
      <c r="X2656" s="381">
        <v>39950</v>
      </c>
      <c r="Y2656" s="381">
        <v>33900</v>
      </c>
      <c r="Z2656" s="381">
        <v>38750</v>
      </c>
      <c r="AA2656" s="381">
        <v>43600</v>
      </c>
      <c r="AB2656" s="381">
        <v>48400</v>
      </c>
      <c r="AC2656" s="381">
        <v>52300</v>
      </c>
      <c r="AD2656" s="381">
        <v>56150</v>
      </c>
      <c r="AE2656" s="381">
        <v>60050</v>
      </c>
      <c r="AF2656" s="381">
        <v>63900</v>
      </c>
      <c r="AG2656" s="381">
        <v>9999</v>
      </c>
      <c r="AH2656" s="381" t="s">
        <v>7099</v>
      </c>
      <c r="AI2656" s="381" t="s">
        <v>7035</v>
      </c>
      <c r="AJ2656" s="381">
        <v>0</v>
      </c>
    </row>
    <row r="2657" spans="1:36">
      <c r="A2657" s="381" t="s">
        <v>563</v>
      </c>
      <c r="B2657" s="381" t="s">
        <v>7098</v>
      </c>
      <c r="C2657" s="381">
        <v>30</v>
      </c>
      <c r="D2657" s="381">
        <v>79</v>
      </c>
      <c r="E2657" s="381" t="s">
        <v>7097</v>
      </c>
      <c r="F2657" s="381" t="s">
        <v>7096</v>
      </c>
      <c r="G2657" s="381" t="s">
        <v>7095</v>
      </c>
      <c r="H2657" s="381">
        <v>47500</v>
      </c>
      <c r="I2657" s="381">
        <v>21200</v>
      </c>
      <c r="J2657" s="381">
        <v>24200</v>
      </c>
      <c r="K2657" s="381">
        <v>27250</v>
      </c>
      <c r="L2657" s="381">
        <v>30250</v>
      </c>
      <c r="M2657" s="381">
        <v>32700</v>
      </c>
      <c r="N2657" s="381">
        <v>35100</v>
      </c>
      <c r="O2657" s="381">
        <v>37550</v>
      </c>
      <c r="P2657" s="381">
        <v>39950</v>
      </c>
      <c r="Q2657" s="381">
        <v>12750</v>
      </c>
      <c r="R2657" s="381">
        <v>16240</v>
      </c>
      <c r="S2657" s="381">
        <v>20420</v>
      </c>
      <c r="T2657" s="381">
        <v>24600</v>
      </c>
      <c r="U2657" s="381">
        <v>28780</v>
      </c>
      <c r="V2657" s="381">
        <v>32960</v>
      </c>
      <c r="W2657" s="381">
        <v>37140</v>
      </c>
      <c r="X2657" s="381">
        <v>39950</v>
      </c>
      <c r="Y2657" s="381">
        <v>33900</v>
      </c>
      <c r="Z2657" s="381">
        <v>38750</v>
      </c>
      <c r="AA2657" s="381">
        <v>43600</v>
      </c>
      <c r="AB2657" s="381">
        <v>48400</v>
      </c>
      <c r="AC2657" s="381">
        <v>52300</v>
      </c>
      <c r="AD2657" s="381">
        <v>56150</v>
      </c>
      <c r="AE2657" s="381">
        <v>60050</v>
      </c>
      <c r="AF2657" s="381">
        <v>63900</v>
      </c>
      <c r="AG2657" s="381">
        <v>9999</v>
      </c>
      <c r="AH2657" s="381" t="s">
        <v>7095</v>
      </c>
      <c r="AI2657" s="381" t="s">
        <v>7035</v>
      </c>
      <c r="AJ2657" s="381">
        <v>0</v>
      </c>
    </row>
    <row r="2658" spans="1:36">
      <c r="A2658" s="381" t="s">
        <v>563</v>
      </c>
      <c r="B2658" s="381" t="s">
        <v>7094</v>
      </c>
      <c r="C2658" s="381">
        <v>30</v>
      </c>
      <c r="D2658" s="381">
        <v>81</v>
      </c>
      <c r="E2658" s="381" t="s">
        <v>7093</v>
      </c>
      <c r="F2658" s="381" t="s">
        <v>7092</v>
      </c>
      <c r="G2658" s="381" t="s">
        <v>7091</v>
      </c>
      <c r="H2658" s="381">
        <v>54200</v>
      </c>
      <c r="I2658" s="381">
        <v>21200</v>
      </c>
      <c r="J2658" s="381">
        <v>24200</v>
      </c>
      <c r="K2658" s="381">
        <v>27250</v>
      </c>
      <c r="L2658" s="381">
        <v>30250</v>
      </c>
      <c r="M2658" s="381">
        <v>32700</v>
      </c>
      <c r="N2658" s="381">
        <v>35100</v>
      </c>
      <c r="O2658" s="381">
        <v>37550</v>
      </c>
      <c r="P2658" s="381">
        <v>39950</v>
      </c>
      <c r="Q2658" s="381">
        <v>12750</v>
      </c>
      <c r="R2658" s="381">
        <v>16240</v>
      </c>
      <c r="S2658" s="381">
        <v>20420</v>
      </c>
      <c r="T2658" s="381">
        <v>24600</v>
      </c>
      <c r="U2658" s="381">
        <v>28780</v>
      </c>
      <c r="V2658" s="381">
        <v>32960</v>
      </c>
      <c r="W2658" s="381">
        <v>37140</v>
      </c>
      <c r="X2658" s="381">
        <v>39950</v>
      </c>
      <c r="Y2658" s="381">
        <v>33900</v>
      </c>
      <c r="Z2658" s="381">
        <v>38750</v>
      </c>
      <c r="AA2658" s="381">
        <v>43600</v>
      </c>
      <c r="AB2658" s="381">
        <v>48400</v>
      </c>
      <c r="AC2658" s="381">
        <v>52300</v>
      </c>
      <c r="AD2658" s="381">
        <v>56150</v>
      </c>
      <c r="AE2658" s="381">
        <v>60050</v>
      </c>
      <c r="AF2658" s="381">
        <v>63900</v>
      </c>
      <c r="AG2658" s="381">
        <v>9999</v>
      </c>
      <c r="AH2658" s="381" t="s">
        <v>7091</v>
      </c>
      <c r="AI2658" s="381" t="s">
        <v>7035</v>
      </c>
      <c r="AJ2658" s="381">
        <v>0</v>
      </c>
    </row>
    <row r="2659" spans="1:36">
      <c r="A2659" s="381" t="s">
        <v>563</v>
      </c>
      <c r="B2659" s="381" t="s">
        <v>7090</v>
      </c>
      <c r="C2659" s="381">
        <v>30</v>
      </c>
      <c r="D2659" s="381">
        <v>83</v>
      </c>
      <c r="E2659" s="381" t="s">
        <v>7089</v>
      </c>
      <c r="F2659" s="381" t="s">
        <v>7088</v>
      </c>
      <c r="G2659" s="381" t="s">
        <v>1165</v>
      </c>
      <c r="H2659" s="381">
        <v>72600</v>
      </c>
      <c r="I2659" s="381">
        <v>25450</v>
      </c>
      <c r="J2659" s="381">
        <v>29050</v>
      </c>
      <c r="K2659" s="381">
        <v>32700</v>
      </c>
      <c r="L2659" s="381">
        <v>36300</v>
      </c>
      <c r="M2659" s="381">
        <v>39250</v>
      </c>
      <c r="N2659" s="381">
        <v>42150</v>
      </c>
      <c r="O2659" s="381">
        <v>45050</v>
      </c>
      <c r="P2659" s="381">
        <v>47950</v>
      </c>
      <c r="Q2659" s="381">
        <v>15300</v>
      </c>
      <c r="R2659" s="381">
        <v>17450</v>
      </c>
      <c r="S2659" s="381">
        <v>20420</v>
      </c>
      <c r="T2659" s="381">
        <v>24600</v>
      </c>
      <c r="U2659" s="381">
        <v>28780</v>
      </c>
      <c r="V2659" s="381">
        <v>32960</v>
      </c>
      <c r="W2659" s="381">
        <v>37140</v>
      </c>
      <c r="X2659" s="381">
        <v>41320</v>
      </c>
      <c r="Y2659" s="381">
        <v>40700</v>
      </c>
      <c r="Z2659" s="381">
        <v>46500</v>
      </c>
      <c r="AA2659" s="381">
        <v>52300</v>
      </c>
      <c r="AB2659" s="381">
        <v>58100</v>
      </c>
      <c r="AC2659" s="381">
        <v>62750</v>
      </c>
      <c r="AD2659" s="381">
        <v>67400</v>
      </c>
      <c r="AE2659" s="381">
        <v>72050</v>
      </c>
      <c r="AF2659" s="381">
        <v>76700</v>
      </c>
      <c r="AG2659" s="381">
        <v>9999</v>
      </c>
      <c r="AH2659" s="381" t="s">
        <v>1165</v>
      </c>
      <c r="AI2659" s="381" t="s">
        <v>7035</v>
      </c>
      <c r="AJ2659" s="381">
        <v>0</v>
      </c>
    </row>
    <row r="2660" spans="1:36">
      <c r="A2660" s="381" t="s">
        <v>563</v>
      </c>
      <c r="B2660" s="381" t="s">
        <v>7087</v>
      </c>
      <c r="C2660" s="381">
        <v>30</v>
      </c>
      <c r="D2660" s="381">
        <v>85</v>
      </c>
      <c r="E2660" s="381" t="s">
        <v>7086</v>
      </c>
      <c r="F2660" s="381" t="s">
        <v>7085</v>
      </c>
      <c r="G2660" s="381" t="s">
        <v>6011</v>
      </c>
      <c r="H2660" s="381">
        <v>50100</v>
      </c>
      <c r="I2660" s="381">
        <v>21200</v>
      </c>
      <c r="J2660" s="381">
        <v>24200</v>
      </c>
      <c r="K2660" s="381">
        <v>27250</v>
      </c>
      <c r="L2660" s="381">
        <v>30250</v>
      </c>
      <c r="M2660" s="381">
        <v>32700</v>
      </c>
      <c r="N2660" s="381">
        <v>35100</v>
      </c>
      <c r="O2660" s="381">
        <v>37550</v>
      </c>
      <c r="P2660" s="381">
        <v>39950</v>
      </c>
      <c r="Q2660" s="381">
        <v>12750</v>
      </c>
      <c r="R2660" s="381">
        <v>16240</v>
      </c>
      <c r="S2660" s="381">
        <v>20420</v>
      </c>
      <c r="T2660" s="381">
        <v>24600</v>
      </c>
      <c r="U2660" s="381">
        <v>28780</v>
      </c>
      <c r="V2660" s="381">
        <v>32960</v>
      </c>
      <c r="W2660" s="381">
        <v>37140</v>
      </c>
      <c r="X2660" s="381">
        <v>39950</v>
      </c>
      <c r="Y2660" s="381">
        <v>33900</v>
      </c>
      <c r="Z2660" s="381">
        <v>38750</v>
      </c>
      <c r="AA2660" s="381">
        <v>43600</v>
      </c>
      <c r="AB2660" s="381">
        <v>48400</v>
      </c>
      <c r="AC2660" s="381">
        <v>52300</v>
      </c>
      <c r="AD2660" s="381">
        <v>56150</v>
      </c>
      <c r="AE2660" s="381">
        <v>60050</v>
      </c>
      <c r="AF2660" s="381">
        <v>63900</v>
      </c>
      <c r="AG2660" s="381">
        <v>9999</v>
      </c>
      <c r="AH2660" s="381" t="s">
        <v>6011</v>
      </c>
      <c r="AI2660" s="381" t="s">
        <v>7035</v>
      </c>
      <c r="AJ2660" s="381">
        <v>0</v>
      </c>
    </row>
    <row r="2661" spans="1:36">
      <c r="A2661" s="381" t="s">
        <v>563</v>
      </c>
      <c r="B2661" s="381" t="s">
        <v>7084</v>
      </c>
      <c r="C2661" s="381">
        <v>30</v>
      </c>
      <c r="D2661" s="381">
        <v>87</v>
      </c>
      <c r="E2661" s="381" t="s">
        <v>7083</v>
      </c>
      <c r="F2661" s="381" t="s">
        <v>7082</v>
      </c>
      <c r="G2661" s="381" t="s">
        <v>7081</v>
      </c>
      <c r="H2661" s="381">
        <v>63400</v>
      </c>
      <c r="I2661" s="381">
        <v>22200</v>
      </c>
      <c r="J2661" s="381">
        <v>25400</v>
      </c>
      <c r="K2661" s="381">
        <v>28550</v>
      </c>
      <c r="L2661" s="381">
        <v>31700</v>
      </c>
      <c r="M2661" s="381">
        <v>34250</v>
      </c>
      <c r="N2661" s="381">
        <v>36800</v>
      </c>
      <c r="O2661" s="381">
        <v>39350</v>
      </c>
      <c r="P2661" s="381">
        <v>41850</v>
      </c>
      <c r="Q2661" s="381">
        <v>13300</v>
      </c>
      <c r="R2661" s="381">
        <v>16240</v>
      </c>
      <c r="S2661" s="381">
        <v>20420</v>
      </c>
      <c r="T2661" s="381">
        <v>24600</v>
      </c>
      <c r="U2661" s="381">
        <v>28780</v>
      </c>
      <c r="V2661" s="381">
        <v>32960</v>
      </c>
      <c r="W2661" s="381">
        <v>37140</v>
      </c>
      <c r="X2661" s="381">
        <v>41320</v>
      </c>
      <c r="Y2661" s="381">
        <v>35500</v>
      </c>
      <c r="Z2661" s="381">
        <v>40600</v>
      </c>
      <c r="AA2661" s="381">
        <v>45650</v>
      </c>
      <c r="AB2661" s="381">
        <v>50700</v>
      </c>
      <c r="AC2661" s="381">
        <v>54800</v>
      </c>
      <c r="AD2661" s="381">
        <v>58850</v>
      </c>
      <c r="AE2661" s="381">
        <v>62900</v>
      </c>
      <c r="AF2661" s="381">
        <v>66950</v>
      </c>
      <c r="AG2661" s="381">
        <v>9999</v>
      </c>
      <c r="AH2661" s="381" t="s">
        <v>7081</v>
      </c>
      <c r="AI2661" s="381" t="s">
        <v>7035</v>
      </c>
      <c r="AJ2661" s="381">
        <v>0</v>
      </c>
    </row>
    <row r="2662" spans="1:36">
      <c r="A2662" s="381" t="s">
        <v>563</v>
      </c>
      <c r="B2662" s="381" t="s">
        <v>7080</v>
      </c>
      <c r="C2662" s="381">
        <v>30</v>
      </c>
      <c r="D2662" s="381">
        <v>89</v>
      </c>
      <c r="E2662" s="381" t="s">
        <v>7079</v>
      </c>
      <c r="F2662" s="381" t="s">
        <v>7078</v>
      </c>
      <c r="G2662" s="381" t="s">
        <v>7077</v>
      </c>
      <c r="H2662" s="381">
        <v>37800</v>
      </c>
      <c r="I2662" s="381">
        <v>21200</v>
      </c>
      <c r="J2662" s="381">
        <v>24200</v>
      </c>
      <c r="K2662" s="381">
        <v>27250</v>
      </c>
      <c r="L2662" s="381">
        <v>30250</v>
      </c>
      <c r="M2662" s="381">
        <v>32700</v>
      </c>
      <c r="N2662" s="381">
        <v>35100</v>
      </c>
      <c r="O2662" s="381">
        <v>37550</v>
      </c>
      <c r="P2662" s="381">
        <v>39950</v>
      </c>
      <c r="Q2662" s="381">
        <v>12750</v>
      </c>
      <c r="R2662" s="381">
        <v>16240</v>
      </c>
      <c r="S2662" s="381">
        <v>20420</v>
      </c>
      <c r="T2662" s="381">
        <v>24600</v>
      </c>
      <c r="U2662" s="381">
        <v>28780</v>
      </c>
      <c r="V2662" s="381">
        <v>32960</v>
      </c>
      <c r="W2662" s="381">
        <v>37140</v>
      </c>
      <c r="X2662" s="381">
        <v>39950</v>
      </c>
      <c r="Y2662" s="381">
        <v>33900</v>
      </c>
      <c r="Z2662" s="381">
        <v>38750</v>
      </c>
      <c r="AA2662" s="381">
        <v>43600</v>
      </c>
      <c r="AB2662" s="381">
        <v>48400</v>
      </c>
      <c r="AC2662" s="381">
        <v>52300</v>
      </c>
      <c r="AD2662" s="381">
        <v>56150</v>
      </c>
      <c r="AE2662" s="381">
        <v>60050</v>
      </c>
      <c r="AF2662" s="381">
        <v>63900</v>
      </c>
      <c r="AG2662" s="381">
        <v>9999</v>
      </c>
      <c r="AH2662" s="381" t="s">
        <v>7077</v>
      </c>
      <c r="AI2662" s="381" t="s">
        <v>7035</v>
      </c>
      <c r="AJ2662" s="381">
        <v>0</v>
      </c>
    </row>
    <row r="2663" spans="1:36">
      <c r="A2663" s="381" t="s">
        <v>563</v>
      </c>
      <c r="B2663" s="381" t="s">
        <v>7076</v>
      </c>
      <c r="C2663" s="381">
        <v>30</v>
      </c>
      <c r="D2663" s="381">
        <v>91</v>
      </c>
      <c r="E2663" s="381" t="s">
        <v>7075</v>
      </c>
      <c r="F2663" s="381" t="s">
        <v>7074</v>
      </c>
      <c r="G2663" s="381" t="s">
        <v>1022</v>
      </c>
      <c r="H2663" s="381">
        <v>70700</v>
      </c>
      <c r="I2663" s="381">
        <v>24750</v>
      </c>
      <c r="J2663" s="381">
        <v>28300</v>
      </c>
      <c r="K2663" s="381">
        <v>31850</v>
      </c>
      <c r="L2663" s="381">
        <v>35350</v>
      </c>
      <c r="M2663" s="381">
        <v>38200</v>
      </c>
      <c r="N2663" s="381">
        <v>41050</v>
      </c>
      <c r="O2663" s="381">
        <v>43850</v>
      </c>
      <c r="P2663" s="381">
        <v>46700</v>
      </c>
      <c r="Q2663" s="381">
        <v>14850</v>
      </c>
      <c r="R2663" s="381">
        <v>17000</v>
      </c>
      <c r="S2663" s="381">
        <v>20420</v>
      </c>
      <c r="T2663" s="381">
        <v>24600</v>
      </c>
      <c r="U2663" s="381">
        <v>28780</v>
      </c>
      <c r="V2663" s="381">
        <v>32960</v>
      </c>
      <c r="W2663" s="381">
        <v>37140</v>
      </c>
      <c r="X2663" s="381">
        <v>41320</v>
      </c>
      <c r="Y2663" s="381">
        <v>39600</v>
      </c>
      <c r="Z2663" s="381">
        <v>45250</v>
      </c>
      <c r="AA2663" s="381">
        <v>50900</v>
      </c>
      <c r="AB2663" s="381">
        <v>56550</v>
      </c>
      <c r="AC2663" s="381">
        <v>61100</v>
      </c>
      <c r="AD2663" s="381">
        <v>65600</v>
      </c>
      <c r="AE2663" s="381">
        <v>70150</v>
      </c>
      <c r="AF2663" s="381">
        <v>74650</v>
      </c>
      <c r="AG2663" s="381">
        <v>9999</v>
      </c>
      <c r="AH2663" s="381" t="s">
        <v>1022</v>
      </c>
      <c r="AI2663" s="381" t="s">
        <v>7035</v>
      </c>
      <c r="AJ2663" s="381">
        <v>0</v>
      </c>
    </row>
    <row r="2664" spans="1:36">
      <c r="A2664" s="381" t="s">
        <v>563</v>
      </c>
      <c r="B2664" s="381" t="s">
        <v>7073</v>
      </c>
      <c r="C2664" s="381">
        <v>30</v>
      </c>
      <c r="D2664" s="381">
        <v>93</v>
      </c>
      <c r="E2664" s="381" t="s">
        <v>7072</v>
      </c>
      <c r="F2664" s="381" t="s">
        <v>7071</v>
      </c>
      <c r="G2664" s="381" t="s">
        <v>7070</v>
      </c>
      <c r="H2664" s="381">
        <v>53700</v>
      </c>
      <c r="I2664" s="381">
        <v>21200</v>
      </c>
      <c r="J2664" s="381">
        <v>24200</v>
      </c>
      <c r="K2664" s="381">
        <v>27250</v>
      </c>
      <c r="L2664" s="381">
        <v>30250</v>
      </c>
      <c r="M2664" s="381">
        <v>32700</v>
      </c>
      <c r="N2664" s="381">
        <v>35100</v>
      </c>
      <c r="O2664" s="381">
        <v>37550</v>
      </c>
      <c r="P2664" s="381">
        <v>39950</v>
      </c>
      <c r="Q2664" s="381">
        <v>12750</v>
      </c>
      <c r="R2664" s="381">
        <v>16240</v>
      </c>
      <c r="S2664" s="381">
        <v>20420</v>
      </c>
      <c r="T2664" s="381">
        <v>24600</v>
      </c>
      <c r="U2664" s="381">
        <v>28780</v>
      </c>
      <c r="V2664" s="381">
        <v>32960</v>
      </c>
      <c r="W2664" s="381">
        <v>37140</v>
      </c>
      <c r="X2664" s="381">
        <v>39950</v>
      </c>
      <c r="Y2664" s="381">
        <v>33900</v>
      </c>
      <c r="Z2664" s="381">
        <v>38750</v>
      </c>
      <c r="AA2664" s="381">
        <v>43600</v>
      </c>
      <c r="AB2664" s="381">
        <v>48400</v>
      </c>
      <c r="AC2664" s="381">
        <v>52300</v>
      </c>
      <c r="AD2664" s="381">
        <v>56150</v>
      </c>
      <c r="AE2664" s="381">
        <v>60050</v>
      </c>
      <c r="AF2664" s="381">
        <v>63900</v>
      </c>
      <c r="AG2664" s="381">
        <v>9999</v>
      </c>
      <c r="AH2664" s="381" t="s">
        <v>7070</v>
      </c>
      <c r="AI2664" s="381" t="s">
        <v>7035</v>
      </c>
      <c r="AJ2664" s="381">
        <v>0</v>
      </c>
    </row>
    <row r="2665" spans="1:36">
      <c r="A2665" s="381" t="s">
        <v>563</v>
      </c>
      <c r="B2665" s="381" t="s">
        <v>7069</v>
      </c>
      <c r="C2665" s="381">
        <v>30</v>
      </c>
      <c r="D2665" s="381">
        <v>95</v>
      </c>
      <c r="E2665" s="381" t="s">
        <v>7068</v>
      </c>
      <c r="F2665" s="381" t="s">
        <v>7067</v>
      </c>
      <c r="G2665" s="381" t="s">
        <v>7066</v>
      </c>
      <c r="H2665" s="381">
        <v>74400</v>
      </c>
      <c r="I2665" s="381">
        <v>26050</v>
      </c>
      <c r="J2665" s="381">
        <v>29800</v>
      </c>
      <c r="K2665" s="381">
        <v>33500</v>
      </c>
      <c r="L2665" s="381">
        <v>37200</v>
      </c>
      <c r="M2665" s="381">
        <v>40200</v>
      </c>
      <c r="N2665" s="381">
        <v>43200</v>
      </c>
      <c r="O2665" s="381">
        <v>46150</v>
      </c>
      <c r="P2665" s="381">
        <v>49150</v>
      </c>
      <c r="Q2665" s="381">
        <v>15650</v>
      </c>
      <c r="R2665" s="381">
        <v>17850</v>
      </c>
      <c r="S2665" s="381">
        <v>20420</v>
      </c>
      <c r="T2665" s="381">
        <v>24600</v>
      </c>
      <c r="U2665" s="381">
        <v>28780</v>
      </c>
      <c r="V2665" s="381">
        <v>32960</v>
      </c>
      <c r="W2665" s="381">
        <v>37140</v>
      </c>
      <c r="X2665" s="381">
        <v>41320</v>
      </c>
      <c r="Y2665" s="381">
        <v>41650</v>
      </c>
      <c r="Z2665" s="381">
        <v>47600</v>
      </c>
      <c r="AA2665" s="381">
        <v>53550</v>
      </c>
      <c r="AB2665" s="381">
        <v>59500</v>
      </c>
      <c r="AC2665" s="381">
        <v>64300</v>
      </c>
      <c r="AD2665" s="381">
        <v>69050</v>
      </c>
      <c r="AE2665" s="381">
        <v>73800</v>
      </c>
      <c r="AF2665" s="381">
        <v>78550</v>
      </c>
      <c r="AG2665" s="381">
        <v>9999</v>
      </c>
      <c r="AH2665" s="381" t="s">
        <v>7066</v>
      </c>
      <c r="AI2665" s="381" t="s">
        <v>7035</v>
      </c>
      <c r="AJ2665" s="381">
        <v>0</v>
      </c>
    </row>
    <row r="2666" spans="1:36">
      <c r="A2666" s="381" t="s">
        <v>563</v>
      </c>
      <c r="B2666" s="381" t="s">
        <v>7065</v>
      </c>
      <c r="C2666" s="381">
        <v>30</v>
      </c>
      <c r="D2666" s="381">
        <v>97</v>
      </c>
      <c r="E2666" s="381" t="s">
        <v>7064</v>
      </c>
      <c r="F2666" s="381" t="s">
        <v>7063</v>
      </c>
      <c r="G2666" s="381" t="s">
        <v>7062</v>
      </c>
      <c r="H2666" s="381">
        <v>65900</v>
      </c>
      <c r="I2666" s="381">
        <v>22600</v>
      </c>
      <c r="J2666" s="381">
        <v>25800</v>
      </c>
      <c r="K2666" s="381">
        <v>29050</v>
      </c>
      <c r="L2666" s="381">
        <v>32250</v>
      </c>
      <c r="M2666" s="381">
        <v>34850</v>
      </c>
      <c r="N2666" s="381">
        <v>37450</v>
      </c>
      <c r="O2666" s="381">
        <v>40000</v>
      </c>
      <c r="P2666" s="381">
        <v>42600</v>
      </c>
      <c r="Q2666" s="381">
        <v>13550</v>
      </c>
      <c r="R2666" s="381">
        <v>16240</v>
      </c>
      <c r="S2666" s="381">
        <v>20420</v>
      </c>
      <c r="T2666" s="381">
        <v>24600</v>
      </c>
      <c r="U2666" s="381">
        <v>28780</v>
      </c>
      <c r="V2666" s="381">
        <v>32960</v>
      </c>
      <c r="W2666" s="381">
        <v>37140</v>
      </c>
      <c r="X2666" s="381">
        <v>41320</v>
      </c>
      <c r="Y2666" s="381">
        <v>36150</v>
      </c>
      <c r="Z2666" s="381">
        <v>41300</v>
      </c>
      <c r="AA2666" s="381">
        <v>46450</v>
      </c>
      <c r="AB2666" s="381">
        <v>51600</v>
      </c>
      <c r="AC2666" s="381">
        <v>55750</v>
      </c>
      <c r="AD2666" s="381">
        <v>59900</v>
      </c>
      <c r="AE2666" s="381">
        <v>64000</v>
      </c>
      <c r="AF2666" s="381">
        <v>68150</v>
      </c>
      <c r="AG2666" s="381">
        <v>9999</v>
      </c>
      <c r="AH2666" s="381" t="s">
        <v>7062</v>
      </c>
      <c r="AI2666" s="381" t="s">
        <v>7035</v>
      </c>
      <c r="AJ2666" s="381">
        <v>0</v>
      </c>
    </row>
    <row r="2667" spans="1:36">
      <c r="A2667" s="381" t="s">
        <v>563</v>
      </c>
      <c r="B2667" s="381" t="s">
        <v>7061</v>
      </c>
      <c r="C2667" s="381">
        <v>30</v>
      </c>
      <c r="D2667" s="381">
        <v>99</v>
      </c>
      <c r="E2667" s="381" t="s">
        <v>7060</v>
      </c>
      <c r="F2667" s="381" t="s">
        <v>7059</v>
      </c>
      <c r="G2667" s="381" t="s">
        <v>1010</v>
      </c>
      <c r="H2667" s="381">
        <v>60200</v>
      </c>
      <c r="I2667" s="381">
        <v>21200</v>
      </c>
      <c r="J2667" s="381">
        <v>24200</v>
      </c>
      <c r="K2667" s="381">
        <v>27250</v>
      </c>
      <c r="L2667" s="381">
        <v>30250</v>
      </c>
      <c r="M2667" s="381">
        <v>32700</v>
      </c>
      <c r="N2667" s="381">
        <v>35100</v>
      </c>
      <c r="O2667" s="381">
        <v>37550</v>
      </c>
      <c r="P2667" s="381">
        <v>39950</v>
      </c>
      <c r="Q2667" s="381">
        <v>12750</v>
      </c>
      <c r="R2667" s="381">
        <v>16240</v>
      </c>
      <c r="S2667" s="381">
        <v>20420</v>
      </c>
      <c r="T2667" s="381">
        <v>24600</v>
      </c>
      <c r="U2667" s="381">
        <v>28780</v>
      </c>
      <c r="V2667" s="381">
        <v>32960</v>
      </c>
      <c r="W2667" s="381">
        <v>37140</v>
      </c>
      <c r="X2667" s="381">
        <v>39950</v>
      </c>
      <c r="Y2667" s="381">
        <v>33900</v>
      </c>
      <c r="Z2667" s="381">
        <v>38750</v>
      </c>
      <c r="AA2667" s="381">
        <v>43600</v>
      </c>
      <c r="AB2667" s="381">
        <v>48400</v>
      </c>
      <c r="AC2667" s="381">
        <v>52300</v>
      </c>
      <c r="AD2667" s="381">
        <v>56150</v>
      </c>
      <c r="AE2667" s="381">
        <v>60050</v>
      </c>
      <c r="AF2667" s="381">
        <v>63900</v>
      </c>
      <c r="AG2667" s="381">
        <v>9999</v>
      </c>
      <c r="AH2667" s="381" t="s">
        <v>1010</v>
      </c>
      <c r="AI2667" s="381" t="s">
        <v>7035</v>
      </c>
      <c r="AJ2667" s="381">
        <v>0</v>
      </c>
    </row>
    <row r="2668" spans="1:36">
      <c r="A2668" s="381" t="s">
        <v>563</v>
      </c>
      <c r="B2668" s="381" t="s">
        <v>7058</v>
      </c>
      <c r="C2668" s="381">
        <v>30</v>
      </c>
      <c r="D2668" s="381">
        <v>101</v>
      </c>
      <c r="E2668" s="381" t="s">
        <v>7057</v>
      </c>
      <c r="F2668" s="381" t="s">
        <v>7056</v>
      </c>
      <c r="G2668" s="381" t="s">
        <v>7055</v>
      </c>
      <c r="H2668" s="381">
        <v>58800</v>
      </c>
      <c r="I2668" s="381">
        <v>21200</v>
      </c>
      <c r="J2668" s="381">
        <v>24200</v>
      </c>
      <c r="K2668" s="381">
        <v>27250</v>
      </c>
      <c r="L2668" s="381">
        <v>30250</v>
      </c>
      <c r="M2668" s="381">
        <v>32700</v>
      </c>
      <c r="N2668" s="381">
        <v>35100</v>
      </c>
      <c r="O2668" s="381">
        <v>37550</v>
      </c>
      <c r="P2668" s="381">
        <v>39950</v>
      </c>
      <c r="Q2668" s="381">
        <v>12750</v>
      </c>
      <c r="R2668" s="381">
        <v>16240</v>
      </c>
      <c r="S2668" s="381">
        <v>20420</v>
      </c>
      <c r="T2668" s="381">
        <v>24600</v>
      </c>
      <c r="U2668" s="381">
        <v>28780</v>
      </c>
      <c r="V2668" s="381">
        <v>32960</v>
      </c>
      <c r="W2668" s="381">
        <v>37140</v>
      </c>
      <c r="X2668" s="381">
        <v>39950</v>
      </c>
      <c r="Y2668" s="381">
        <v>33900</v>
      </c>
      <c r="Z2668" s="381">
        <v>38750</v>
      </c>
      <c r="AA2668" s="381">
        <v>43600</v>
      </c>
      <c r="AB2668" s="381">
        <v>48400</v>
      </c>
      <c r="AC2668" s="381">
        <v>52300</v>
      </c>
      <c r="AD2668" s="381">
        <v>56150</v>
      </c>
      <c r="AE2668" s="381">
        <v>60050</v>
      </c>
      <c r="AF2668" s="381">
        <v>63900</v>
      </c>
      <c r="AG2668" s="381">
        <v>9999</v>
      </c>
      <c r="AH2668" s="381" t="s">
        <v>7055</v>
      </c>
      <c r="AI2668" s="381" t="s">
        <v>7035</v>
      </c>
      <c r="AJ2668" s="381">
        <v>0</v>
      </c>
    </row>
    <row r="2669" spans="1:36">
      <c r="A2669" s="381" t="s">
        <v>563</v>
      </c>
      <c r="B2669" s="381" t="s">
        <v>7054</v>
      </c>
      <c r="C2669" s="381">
        <v>30</v>
      </c>
      <c r="D2669" s="381">
        <v>103</v>
      </c>
      <c r="E2669" s="381" t="s">
        <v>7053</v>
      </c>
      <c r="F2669" s="381" t="s">
        <v>7052</v>
      </c>
      <c r="G2669" s="381" t="s">
        <v>7051</v>
      </c>
      <c r="H2669" s="381">
        <v>48200</v>
      </c>
      <c r="I2669" s="381">
        <v>21200</v>
      </c>
      <c r="J2669" s="381">
        <v>24200</v>
      </c>
      <c r="K2669" s="381">
        <v>27250</v>
      </c>
      <c r="L2669" s="381">
        <v>30250</v>
      </c>
      <c r="M2669" s="381">
        <v>32700</v>
      </c>
      <c r="N2669" s="381">
        <v>35100</v>
      </c>
      <c r="O2669" s="381">
        <v>37550</v>
      </c>
      <c r="P2669" s="381">
        <v>39950</v>
      </c>
      <c r="Q2669" s="381">
        <v>12750</v>
      </c>
      <c r="R2669" s="381">
        <v>16240</v>
      </c>
      <c r="S2669" s="381">
        <v>20420</v>
      </c>
      <c r="T2669" s="381">
        <v>24600</v>
      </c>
      <c r="U2669" s="381">
        <v>28780</v>
      </c>
      <c r="V2669" s="381">
        <v>32960</v>
      </c>
      <c r="W2669" s="381">
        <v>37140</v>
      </c>
      <c r="X2669" s="381">
        <v>39950</v>
      </c>
      <c r="Y2669" s="381">
        <v>33900</v>
      </c>
      <c r="Z2669" s="381">
        <v>38750</v>
      </c>
      <c r="AA2669" s="381">
        <v>43600</v>
      </c>
      <c r="AB2669" s="381">
        <v>48400</v>
      </c>
      <c r="AC2669" s="381">
        <v>52300</v>
      </c>
      <c r="AD2669" s="381">
        <v>56150</v>
      </c>
      <c r="AE2669" s="381">
        <v>60050</v>
      </c>
      <c r="AF2669" s="381">
        <v>63900</v>
      </c>
      <c r="AG2669" s="381">
        <v>9999</v>
      </c>
      <c r="AH2669" s="381" t="s">
        <v>7051</v>
      </c>
      <c r="AI2669" s="381" t="s">
        <v>7035</v>
      </c>
      <c r="AJ2669" s="381">
        <v>0</v>
      </c>
    </row>
    <row r="2670" spans="1:36">
      <c r="A2670" s="381" t="s">
        <v>563</v>
      </c>
      <c r="B2670" s="381" t="s">
        <v>7050</v>
      </c>
      <c r="C2670" s="381">
        <v>30</v>
      </c>
      <c r="D2670" s="381">
        <v>105</v>
      </c>
      <c r="E2670" s="381" t="s">
        <v>7049</v>
      </c>
      <c r="F2670" s="381" t="s">
        <v>7048</v>
      </c>
      <c r="G2670" s="381" t="s">
        <v>6731</v>
      </c>
      <c r="H2670" s="381">
        <v>59900</v>
      </c>
      <c r="I2670" s="381">
        <v>21200</v>
      </c>
      <c r="J2670" s="381">
        <v>24200</v>
      </c>
      <c r="K2670" s="381">
        <v>27250</v>
      </c>
      <c r="L2670" s="381">
        <v>30250</v>
      </c>
      <c r="M2670" s="381">
        <v>32700</v>
      </c>
      <c r="N2670" s="381">
        <v>35100</v>
      </c>
      <c r="O2670" s="381">
        <v>37550</v>
      </c>
      <c r="P2670" s="381">
        <v>39950</v>
      </c>
      <c r="Q2670" s="381">
        <v>12750</v>
      </c>
      <c r="R2670" s="381">
        <v>16240</v>
      </c>
      <c r="S2670" s="381">
        <v>20420</v>
      </c>
      <c r="T2670" s="381">
        <v>24600</v>
      </c>
      <c r="U2670" s="381">
        <v>28780</v>
      </c>
      <c r="V2670" s="381">
        <v>32960</v>
      </c>
      <c r="W2670" s="381">
        <v>37140</v>
      </c>
      <c r="X2670" s="381">
        <v>39950</v>
      </c>
      <c r="Y2670" s="381">
        <v>33900</v>
      </c>
      <c r="Z2670" s="381">
        <v>38750</v>
      </c>
      <c r="AA2670" s="381">
        <v>43600</v>
      </c>
      <c r="AB2670" s="381">
        <v>48400</v>
      </c>
      <c r="AC2670" s="381">
        <v>52300</v>
      </c>
      <c r="AD2670" s="381">
        <v>56150</v>
      </c>
      <c r="AE2670" s="381">
        <v>60050</v>
      </c>
      <c r="AF2670" s="381">
        <v>63900</v>
      </c>
      <c r="AG2670" s="381">
        <v>9999</v>
      </c>
      <c r="AH2670" s="381" t="s">
        <v>6731</v>
      </c>
      <c r="AI2670" s="381" t="s">
        <v>7035</v>
      </c>
      <c r="AJ2670" s="381">
        <v>0</v>
      </c>
    </row>
    <row r="2671" spans="1:36">
      <c r="A2671" s="381" t="s">
        <v>563</v>
      </c>
      <c r="B2671" s="381" t="s">
        <v>7047</v>
      </c>
      <c r="C2671" s="381">
        <v>30</v>
      </c>
      <c r="D2671" s="381">
        <v>107</v>
      </c>
      <c r="E2671" s="381" t="s">
        <v>7046</v>
      </c>
      <c r="F2671" s="381" t="s">
        <v>7045</v>
      </c>
      <c r="G2671" s="381" t="s">
        <v>7044</v>
      </c>
      <c r="H2671" s="381">
        <v>42200</v>
      </c>
      <c r="I2671" s="381">
        <v>21200</v>
      </c>
      <c r="J2671" s="381">
        <v>24200</v>
      </c>
      <c r="K2671" s="381">
        <v>27250</v>
      </c>
      <c r="L2671" s="381">
        <v>30250</v>
      </c>
      <c r="M2671" s="381">
        <v>32700</v>
      </c>
      <c r="N2671" s="381">
        <v>35100</v>
      </c>
      <c r="O2671" s="381">
        <v>37550</v>
      </c>
      <c r="P2671" s="381">
        <v>39950</v>
      </c>
      <c r="Q2671" s="381">
        <v>12750</v>
      </c>
      <c r="R2671" s="381">
        <v>16240</v>
      </c>
      <c r="S2671" s="381">
        <v>20420</v>
      </c>
      <c r="T2671" s="381">
        <v>24600</v>
      </c>
      <c r="U2671" s="381">
        <v>28780</v>
      </c>
      <c r="V2671" s="381">
        <v>32960</v>
      </c>
      <c r="W2671" s="381">
        <v>37140</v>
      </c>
      <c r="X2671" s="381">
        <v>39950</v>
      </c>
      <c r="Y2671" s="381">
        <v>33900</v>
      </c>
      <c r="Z2671" s="381">
        <v>38750</v>
      </c>
      <c r="AA2671" s="381">
        <v>43600</v>
      </c>
      <c r="AB2671" s="381">
        <v>48400</v>
      </c>
      <c r="AC2671" s="381">
        <v>52300</v>
      </c>
      <c r="AD2671" s="381">
        <v>56150</v>
      </c>
      <c r="AE2671" s="381">
        <v>60050</v>
      </c>
      <c r="AF2671" s="381">
        <v>63900</v>
      </c>
      <c r="AG2671" s="381">
        <v>9999</v>
      </c>
      <c r="AH2671" s="381" t="s">
        <v>7044</v>
      </c>
      <c r="AI2671" s="381" t="s">
        <v>7035</v>
      </c>
      <c r="AJ2671" s="381">
        <v>0</v>
      </c>
    </row>
    <row r="2672" spans="1:36">
      <c r="A2672" s="381" t="s">
        <v>563</v>
      </c>
      <c r="B2672" s="381" t="s">
        <v>7043</v>
      </c>
      <c r="C2672" s="381">
        <v>30</v>
      </c>
      <c r="D2672" s="381">
        <v>109</v>
      </c>
      <c r="E2672" s="381" t="s">
        <v>7042</v>
      </c>
      <c r="F2672" s="381" t="s">
        <v>7041</v>
      </c>
      <c r="G2672" s="381" t="s">
        <v>7040</v>
      </c>
      <c r="H2672" s="381">
        <v>58900</v>
      </c>
      <c r="I2672" s="381">
        <v>21500</v>
      </c>
      <c r="J2672" s="381">
        <v>24550</v>
      </c>
      <c r="K2672" s="381">
        <v>27600</v>
      </c>
      <c r="L2672" s="381">
        <v>30650</v>
      </c>
      <c r="M2672" s="381">
        <v>33150</v>
      </c>
      <c r="N2672" s="381">
        <v>35600</v>
      </c>
      <c r="O2672" s="381">
        <v>38050</v>
      </c>
      <c r="P2672" s="381">
        <v>40500</v>
      </c>
      <c r="Q2672" s="381">
        <v>12900</v>
      </c>
      <c r="R2672" s="381">
        <v>16240</v>
      </c>
      <c r="S2672" s="381">
        <v>20420</v>
      </c>
      <c r="T2672" s="381">
        <v>24600</v>
      </c>
      <c r="U2672" s="381">
        <v>28780</v>
      </c>
      <c r="V2672" s="381">
        <v>32960</v>
      </c>
      <c r="W2672" s="381">
        <v>37140</v>
      </c>
      <c r="X2672" s="381">
        <v>40500</v>
      </c>
      <c r="Y2672" s="381">
        <v>34350</v>
      </c>
      <c r="Z2672" s="381">
        <v>39250</v>
      </c>
      <c r="AA2672" s="381">
        <v>44150</v>
      </c>
      <c r="AB2672" s="381">
        <v>49050</v>
      </c>
      <c r="AC2672" s="381">
        <v>53000</v>
      </c>
      <c r="AD2672" s="381">
        <v>56900</v>
      </c>
      <c r="AE2672" s="381">
        <v>60850</v>
      </c>
      <c r="AF2672" s="381">
        <v>64750</v>
      </c>
      <c r="AG2672" s="381">
        <v>9999</v>
      </c>
      <c r="AH2672" s="381" t="s">
        <v>7040</v>
      </c>
      <c r="AI2672" s="381" t="s">
        <v>7035</v>
      </c>
      <c r="AJ2672" s="381">
        <v>0</v>
      </c>
    </row>
    <row r="2673" spans="1:36">
      <c r="A2673" s="381" t="s">
        <v>563</v>
      </c>
      <c r="B2673" s="381" t="s">
        <v>7039</v>
      </c>
      <c r="C2673" s="381">
        <v>30</v>
      </c>
      <c r="D2673" s="381">
        <v>111</v>
      </c>
      <c r="E2673" s="381" t="s">
        <v>7038</v>
      </c>
      <c r="F2673" s="381" t="s">
        <v>7037</v>
      </c>
      <c r="G2673" s="381" t="s">
        <v>7036</v>
      </c>
      <c r="H2673" s="381">
        <v>67700</v>
      </c>
      <c r="I2673" s="381">
        <v>23700</v>
      </c>
      <c r="J2673" s="381">
        <v>27100</v>
      </c>
      <c r="K2673" s="381">
        <v>30500</v>
      </c>
      <c r="L2673" s="381">
        <v>33850</v>
      </c>
      <c r="M2673" s="381">
        <v>36600</v>
      </c>
      <c r="N2673" s="381">
        <v>39300</v>
      </c>
      <c r="O2673" s="381">
        <v>42000</v>
      </c>
      <c r="P2673" s="381">
        <v>44700</v>
      </c>
      <c r="Q2673" s="381">
        <v>14250</v>
      </c>
      <c r="R2673" s="381">
        <v>16250</v>
      </c>
      <c r="S2673" s="381">
        <v>20420</v>
      </c>
      <c r="T2673" s="381">
        <v>24600</v>
      </c>
      <c r="U2673" s="381">
        <v>28780</v>
      </c>
      <c r="V2673" s="381">
        <v>32960</v>
      </c>
      <c r="W2673" s="381">
        <v>37140</v>
      </c>
      <c r="X2673" s="381">
        <v>41320</v>
      </c>
      <c r="Y2673" s="381">
        <v>37950</v>
      </c>
      <c r="Z2673" s="381">
        <v>43350</v>
      </c>
      <c r="AA2673" s="381">
        <v>48750</v>
      </c>
      <c r="AB2673" s="381">
        <v>54150</v>
      </c>
      <c r="AC2673" s="381">
        <v>58500</v>
      </c>
      <c r="AD2673" s="381">
        <v>62850</v>
      </c>
      <c r="AE2673" s="381">
        <v>67150</v>
      </c>
      <c r="AF2673" s="381">
        <v>71500</v>
      </c>
      <c r="AG2673" s="381">
        <v>880</v>
      </c>
      <c r="AH2673" s="381" t="s">
        <v>7036</v>
      </c>
      <c r="AI2673" s="381" t="s">
        <v>7035</v>
      </c>
      <c r="AJ2673" s="381">
        <v>1</v>
      </c>
    </row>
    <row r="2674" spans="1:36">
      <c r="A2674" s="381" t="s">
        <v>564</v>
      </c>
      <c r="B2674" s="381" t="s">
        <v>7034</v>
      </c>
      <c r="C2674" s="381">
        <v>31</v>
      </c>
      <c r="D2674" s="381">
        <v>1</v>
      </c>
      <c r="E2674" s="381" t="s">
        <v>7033</v>
      </c>
      <c r="F2674" s="381" t="s">
        <v>7032</v>
      </c>
      <c r="G2674" s="381" t="s">
        <v>1360</v>
      </c>
      <c r="H2674" s="381">
        <v>69300</v>
      </c>
      <c r="I2674" s="381">
        <v>24300</v>
      </c>
      <c r="J2674" s="381">
        <v>27750</v>
      </c>
      <c r="K2674" s="381">
        <v>31200</v>
      </c>
      <c r="L2674" s="381">
        <v>34650</v>
      </c>
      <c r="M2674" s="381">
        <v>37450</v>
      </c>
      <c r="N2674" s="381">
        <v>40200</v>
      </c>
      <c r="O2674" s="381">
        <v>43000</v>
      </c>
      <c r="P2674" s="381">
        <v>45750</v>
      </c>
      <c r="Q2674" s="381">
        <v>14600</v>
      </c>
      <c r="R2674" s="381">
        <v>16650</v>
      </c>
      <c r="S2674" s="381">
        <v>20420</v>
      </c>
      <c r="T2674" s="381">
        <v>24600</v>
      </c>
      <c r="U2674" s="381">
        <v>28780</v>
      </c>
      <c r="V2674" s="381">
        <v>32960</v>
      </c>
      <c r="W2674" s="381">
        <v>37140</v>
      </c>
      <c r="X2674" s="381">
        <v>41320</v>
      </c>
      <c r="Y2674" s="381">
        <v>38850</v>
      </c>
      <c r="Z2674" s="381">
        <v>44400</v>
      </c>
      <c r="AA2674" s="381">
        <v>49950</v>
      </c>
      <c r="AB2674" s="381">
        <v>55450</v>
      </c>
      <c r="AC2674" s="381">
        <v>59900</v>
      </c>
      <c r="AD2674" s="381">
        <v>64350</v>
      </c>
      <c r="AE2674" s="381">
        <v>68800</v>
      </c>
      <c r="AF2674" s="381">
        <v>73200</v>
      </c>
      <c r="AG2674" s="381">
        <v>9999</v>
      </c>
      <c r="AH2674" s="381" t="s">
        <v>1360</v>
      </c>
      <c r="AI2674" s="381" t="s">
        <v>6715</v>
      </c>
      <c r="AJ2674" s="381">
        <v>0</v>
      </c>
    </row>
    <row r="2675" spans="1:36">
      <c r="A2675" s="381" t="s">
        <v>564</v>
      </c>
      <c r="B2675" s="381" t="s">
        <v>7031</v>
      </c>
      <c r="C2675" s="381">
        <v>31</v>
      </c>
      <c r="D2675" s="381">
        <v>3</v>
      </c>
      <c r="E2675" s="381" t="s">
        <v>7030</v>
      </c>
      <c r="F2675" s="381" t="s">
        <v>7029</v>
      </c>
      <c r="G2675" s="381" t="s">
        <v>7028</v>
      </c>
      <c r="H2675" s="381">
        <v>58200</v>
      </c>
      <c r="I2675" s="381">
        <v>21950</v>
      </c>
      <c r="J2675" s="381">
        <v>25050</v>
      </c>
      <c r="K2675" s="381">
        <v>28200</v>
      </c>
      <c r="L2675" s="381">
        <v>31300</v>
      </c>
      <c r="M2675" s="381">
        <v>33850</v>
      </c>
      <c r="N2675" s="381">
        <v>36350</v>
      </c>
      <c r="O2675" s="381">
        <v>38850</v>
      </c>
      <c r="P2675" s="381">
        <v>41350</v>
      </c>
      <c r="Q2675" s="381">
        <v>13200</v>
      </c>
      <c r="R2675" s="381">
        <v>16240</v>
      </c>
      <c r="S2675" s="381">
        <v>20420</v>
      </c>
      <c r="T2675" s="381">
        <v>24600</v>
      </c>
      <c r="U2675" s="381">
        <v>28780</v>
      </c>
      <c r="V2675" s="381">
        <v>32960</v>
      </c>
      <c r="W2675" s="381">
        <v>37140</v>
      </c>
      <c r="X2675" s="381">
        <v>41320</v>
      </c>
      <c r="Y2675" s="381">
        <v>35100</v>
      </c>
      <c r="Z2675" s="381">
        <v>40100</v>
      </c>
      <c r="AA2675" s="381">
        <v>45100</v>
      </c>
      <c r="AB2675" s="381">
        <v>50100</v>
      </c>
      <c r="AC2675" s="381">
        <v>54150</v>
      </c>
      <c r="AD2675" s="381">
        <v>58150</v>
      </c>
      <c r="AE2675" s="381">
        <v>62150</v>
      </c>
      <c r="AF2675" s="381">
        <v>66150</v>
      </c>
      <c r="AG2675" s="381">
        <v>9999</v>
      </c>
      <c r="AH2675" s="381" t="s">
        <v>7028</v>
      </c>
      <c r="AI2675" s="381" t="s">
        <v>6715</v>
      </c>
      <c r="AJ2675" s="381">
        <v>0</v>
      </c>
    </row>
    <row r="2676" spans="1:36">
      <c r="A2676" s="381" t="s">
        <v>564</v>
      </c>
      <c r="B2676" s="381" t="s">
        <v>7027</v>
      </c>
      <c r="C2676" s="381">
        <v>31</v>
      </c>
      <c r="D2676" s="381">
        <v>5</v>
      </c>
      <c r="E2676" s="381" t="s">
        <v>7026</v>
      </c>
      <c r="F2676" s="381" t="s">
        <v>7025</v>
      </c>
      <c r="G2676" s="381" t="s">
        <v>7024</v>
      </c>
      <c r="H2676" s="381">
        <v>50900</v>
      </c>
      <c r="I2676" s="381">
        <v>21950</v>
      </c>
      <c r="J2676" s="381">
        <v>25050</v>
      </c>
      <c r="K2676" s="381">
        <v>28200</v>
      </c>
      <c r="L2676" s="381">
        <v>31300</v>
      </c>
      <c r="M2676" s="381">
        <v>33850</v>
      </c>
      <c r="N2676" s="381">
        <v>36350</v>
      </c>
      <c r="O2676" s="381">
        <v>38850</v>
      </c>
      <c r="P2676" s="381">
        <v>41350</v>
      </c>
      <c r="Q2676" s="381">
        <v>13200</v>
      </c>
      <c r="R2676" s="381">
        <v>16240</v>
      </c>
      <c r="S2676" s="381">
        <v>20420</v>
      </c>
      <c r="T2676" s="381">
        <v>24600</v>
      </c>
      <c r="U2676" s="381">
        <v>28780</v>
      </c>
      <c r="V2676" s="381">
        <v>32960</v>
      </c>
      <c r="W2676" s="381">
        <v>37140</v>
      </c>
      <c r="X2676" s="381">
        <v>41320</v>
      </c>
      <c r="Y2676" s="381">
        <v>35100</v>
      </c>
      <c r="Z2676" s="381">
        <v>40100</v>
      </c>
      <c r="AA2676" s="381">
        <v>45100</v>
      </c>
      <c r="AB2676" s="381">
        <v>50100</v>
      </c>
      <c r="AC2676" s="381">
        <v>54150</v>
      </c>
      <c r="AD2676" s="381">
        <v>58150</v>
      </c>
      <c r="AE2676" s="381">
        <v>62150</v>
      </c>
      <c r="AF2676" s="381">
        <v>66150</v>
      </c>
      <c r="AG2676" s="381">
        <v>9999</v>
      </c>
      <c r="AH2676" s="381" t="s">
        <v>7024</v>
      </c>
      <c r="AI2676" s="381" t="s">
        <v>6715</v>
      </c>
      <c r="AJ2676" s="381">
        <v>0</v>
      </c>
    </row>
    <row r="2677" spans="1:36">
      <c r="A2677" s="381" t="s">
        <v>564</v>
      </c>
      <c r="B2677" s="381" t="s">
        <v>7023</v>
      </c>
      <c r="C2677" s="381">
        <v>31</v>
      </c>
      <c r="D2677" s="381">
        <v>7</v>
      </c>
      <c r="E2677" s="381" t="s">
        <v>7022</v>
      </c>
      <c r="F2677" s="381" t="s">
        <v>7021</v>
      </c>
      <c r="G2677" s="381" t="s">
        <v>7020</v>
      </c>
      <c r="H2677" s="381">
        <v>64100</v>
      </c>
      <c r="I2677" s="381">
        <v>22450</v>
      </c>
      <c r="J2677" s="381">
        <v>25650</v>
      </c>
      <c r="K2677" s="381">
        <v>28850</v>
      </c>
      <c r="L2677" s="381">
        <v>32050</v>
      </c>
      <c r="M2677" s="381">
        <v>34650</v>
      </c>
      <c r="N2677" s="381">
        <v>37200</v>
      </c>
      <c r="O2677" s="381">
        <v>39750</v>
      </c>
      <c r="P2677" s="381">
        <v>42350</v>
      </c>
      <c r="Q2677" s="381">
        <v>13500</v>
      </c>
      <c r="R2677" s="381">
        <v>16240</v>
      </c>
      <c r="S2677" s="381">
        <v>20420</v>
      </c>
      <c r="T2677" s="381">
        <v>24600</v>
      </c>
      <c r="U2677" s="381">
        <v>28780</v>
      </c>
      <c r="V2677" s="381">
        <v>32960</v>
      </c>
      <c r="W2677" s="381">
        <v>37140</v>
      </c>
      <c r="X2677" s="381">
        <v>41320</v>
      </c>
      <c r="Y2677" s="381">
        <v>35950</v>
      </c>
      <c r="Z2677" s="381">
        <v>41050</v>
      </c>
      <c r="AA2677" s="381">
        <v>46200</v>
      </c>
      <c r="AB2677" s="381">
        <v>51300</v>
      </c>
      <c r="AC2677" s="381">
        <v>55450</v>
      </c>
      <c r="AD2677" s="381">
        <v>59550</v>
      </c>
      <c r="AE2677" s="381">
        <v>63650</v>
      </c>
      <c r="AF2677" s="381">
        <v>67750</v>
      </c>
      <c r="AG2677" s="381">
        <v>9999</v>
      </c>
      <c r="AH2677" s="381" t="s">
        <v>7020</v>
      </c>
      <c r="AI2677" s="381" t="s">
        <v>6715</v>
      </c>
      <c r="AJ2677" s="381">
        <v>0</v>
      </c>
    </row>
    <row r="2678" spans="1:36">
      <c r="A2678" s="381" t="s">
        <v>564</v>
      </c>
      <c r="B2678" s="381" t="s">
        <v>7019</v>
      </c>
      <c r="C2678" s="381">
        <v>31</v>
      </c>
      <c r="D2678" s="381">
        <v>9</v>
      </c>
      <c r="E2678" s="381" t="s">
        <v>7018</v>
      </c>
      <c r="F2678" s="381" t="s">
        <v>7017</v>
      </c>
      <c r="G2678" s="381" t="s">
        <v>4997</v>
      </c>
      <c r="H2678" s="381">
        <v>56500</v>
      </c>
      <c r="I2678" s="381">
        <v>21950</v>
      </c>
      <c r="J2678" s="381">
        <v>25050</v>
      </c>
      <c r="K2678" s="381">
        <v>28200</v>
      </c>
      <c r="L2678" s="381">
        <v>31300</v>
      </c>
      <c r="M2678" s="381">
        <v>33850</v>
      </c>
      <c r="N2678" s="381">
        <v>36350</v>
      </c>
      <c r="O2678" s="381">
        <v>38850</v>
      </c>
      <c r="P2678" s="381">
        <v>41350</v>
      </c>
      <c r="Q2678" s="381">
        <v>13200</v>
      </c>
      <c r="R2678" s="381">
        <v>16240</v>
      </c>
      <c r="S2678" s="381">
        <v>20420</v>
      </c>
      <c r="T2678" s="381">
        <v>24600</v>
      </c>
      <c r="U2678" s="381">
        <v>28780</v>
      </c>
      <c r="V2678" s="381">
        <v>32960</v>
      </c>
      <c r="W2678" s="381">
        <v>37140</v>
      </c>
      <c r="X2678" s="381">
        <v>41320</v>
      </c>
      <c r="Y2678" s="381">
        <v>35100</v>
      </c>
      <c r="Z2678" s="381">
        <v>40100</v>
      </c>
      <c r="AA2678" s="381">
        <v>45100</v>
      </c>
      <c r="AB2678" s="381">
        <v>50100</v>
      </c>
      <c r="AC2678" s="381">
        <v>54150</v>
      </c>
      <c r="AD2678" s="381">
        <v>58150</v>
      </c>
      <c r="AE2678" s="381">
        <v>62150</v>
      </c>
      <c r="AF2678" s="381">
        <v>66150</v>
      </c>
      <c r="AG2678" s="381">
        <v>9999</v>
      </c>
      <c r="AH2678" s="381" t="s">
        <v>4997</v>
      </c>
      <c r="AI2678" s="381" t="s">
        <v>6715</v>
      </c>
      <c r="AJ2678" s="381">
        <v>0</v>
      </c>
    </row>
    <row r="2679" spans="1:36">
      <c r="A2679" s="381" t="s">
        <v>564</v>
      </c>
      <c r="B2679" s="381" t="s">
        <v>7016</v>
      </c>
      <c r="C2679" s="381">
        <v>31</v>
      </c>
      <c r="D2679" s="381">
        <v>11</v>
      </c>
      <c r="E2679" s="381" t="s">
        <v>7015</v>
      </c>
      <c r="F2679" s="381" t="s">
        <v>7014</v>
      </c>
      <c r="G2679" s="381" t="s">
        <v>1554</v>
      </c>
      <c r="H2679" s="381">
        <v>65300</v>
      </c>
      <c r="I2679" s="381">
        <v>22750</v>
      </c>
      <c r="J2679" s="381">
        <v>26000</v>
      </c>
      <c r="K2679" s="381">
        <v>29250</v>
      </c>
      <c r="L2679" s="381">
        <v>32500</v>
      </c>
      <c r="M2679" s="381">
        <v>35100</v>
      </c>
      <c r="N2679" s="381">
        <v>37700</v>
      </c>
      <c r="O2679" s="381">
        <v>40300</v>
      </c>
      <c r="P2679" s="381">
        <v>42900</v>
      </c>
      <c r="Q2679" s="381">
        <v>13650</v>
      </c>
      <c r="R2679" s="381">
        <v>16240</v>
      </c>
      <c r="S2679" s="381">
        <v>20420</v>
      </c>
      <c r="T2679" s="381">
        <v>24600</v>
      </c>
      <c r="U2679" s="381">
        <v>28780</v>
      </c>
      <c r="V2679" s="381">
        <v>32960</v>
      </c>
      <c r="W2679" s="381">
        <v>37140</v>
      </c>
      <c r="X2679" s="381">
        <v>41320</v>
      </c>
      <c r="Y2679" s="381">
        <v>36400</v>
      </c>
      <c r="Z2679" s="381">
        <v>41600</v>
      </c>
      <c r="AA2679" s="381">
        <v>46800</v>
      </c>
      <c r="AB2679" s="381">
        <v>52000</v>
      </c>
      <c r="AC2679" s="381">
        <v>56200</v>
      </c>
      <c r="AD2679" s="381">
        <v>60350</v>
      </c>
      <c r="AE2679" s="381">
        <v>64500</v>
      </c>
      <c r="AF2679" s="381">
        <v>68650</v>
      </c>
      <c r="AG2679" s="381">
        <v>9999</v>
      </c>
      <c r="AH2679" s="381" t="s">
        <v>1554</v>
      </c>
      <c r="AI2679" s="381" t="s">
        <v>6715</v>
      </c>
      <c r="AJ2679" s="381">
        <v>0</v>
      </c>
    </row>
    <row r="2680" spans="1:36">
      <c r="A2680" s="381" t="s">
        <v>564</v>
      </c>
      <c r="B2680" s="381" t="s">
        <v>7013</v>
      </c>
      <c r="C2680" s="381">
        <v>31</v>
      </c>
      <c r="D2680" s="381">
        <v>13</v>
      </c>
      <c r="E2680" s="381" t="s">
        <v>7012</v>
      </c>
      <c r="F2680" s="381" t="s">
        <v>7011</v>
      </c>
      <c r="G2680" s="381" t="s">
        <v>7010</v>
      </c>
      <c r="H2680" s="381">
        <v>61100</v>
      </c>
      <c r="I2680" s="381">
        <v>21950</v>
      </c>
      <c r="J2680" s="381">
        <v>25050</v>
      </c>
      <c r="K2680" s="381">
        <v>28200</v>
      </c>
      <c r="L2680" s="381">
        <v>31300</v>
      </c>
      <c r="M2680" s="381">
        <v>33850</v>
      </c>
      <c r="N2680" s="381">
        <v>36350</v>
      </c>
      <c r="O2680" s="381">
        <v>38850</v>
      </c>
      <c r="P2680" s="381">
        <v>41350</v>
      </c>
      <c r="Q2680" s="381">
        <v>13200</v>
      </c>
      <c r="R2680" s="381">
        <v>16240</v>
      </c>
      <c r="S2680" s="381">
        <v>20420</v>
      </c>
      <c r="T2680" s="381">
        <v>24600</v>
      </c>
      <c r="U2680" s="381">
        <v>28780</v>
      </c>
      <c r="V2680" s="381">
        <v>32960</v>
      </c>
      <c r="W2680" s="381">
        <v>37140</v>
      </c>
      <c r="X2680" s="381">
        <v>41320</v>
      </c>
      <c r="Y2680" s="381">
        <v>35100</v>
      </c>
      <c r="Z2680" s="381">
        <v>40100</v>
      </c>
      <c r="AA2680" s="381">
        <v>45100</v>
      </c>
      <c r="AB2680" s="381">
        <v>50100</v>
      </c>
      <c r="AC2680" s="381">
        <v>54150</v>
      </c>
      <c r="AD2680" s="381">
        <v>58150</v>
      </c>
      <c r="AE2680" s="381">
        <v>62150</v>
      </c>
      <c r="AF2680" s="381">
        <v>66150</v>
      </c>
      <c r="AG2680" s="381">
        <v>9999</v>
      </c>
      <c r="AH2680" s="381" t="s">
        <v>7010</v>
      </c>
      <c r="AI2680" s="381" t="s">
        <v>6715</v>
      </c>
      <c r="AJ2680" s="381">
        <v>0</v>
      </c>
    </row>
    <row r="2681" spans="1:36">
      <c r="A2681" s="381" t="s">
        <v>564</v>
      </c>
      <c r="B2681" s="381" t="s">
        <v>7009</v>
      </c>
      <c r="C2681" s="381">
        <v>31</v>
      </c>
      <c r="D2681" s="381">
        <v>15</v>
      </c>
      <c r="E2681" s="381" t="s">
        <v>7008</v>
      </c>
      <c r="F2681" s="381" t="s">
        <v>7007</v>
      </c>
      <c r="G2681" s="381" t="s">
        <v>7006</v>
      </c>
      <c r="H2681" s="381">
        <v>55700</v>
      </c>
      <c r="I2681" s="381">
        <v>21950</v>
      </c>
      <c r="J2681" s="381">
        <v>25050</v>
      </c>
      <c r="K2681" s="381">
        <v>28200</v>
      </c>
      <c r="L2681" s="381">
        <v>31300</v>
      </c>
      <c r="M2681" s="381">
        <v>33850</v>
      </c>
      <c r="N2681" s="381">
        <v>36350</v>
      </c>
      <c r="O2681" s="381">
        <v>38850</v>
      </c>
      <c r="P2681" s="381">
        <v>41350</v>
      </c>
      <c r="Q2681" s="381">
        <v>13200</v>
      </c>
      <c r="R2681" s="381">
        <v>16240</v>
      </c>
      <c r="S2681" s="381">
        <v>20420</v>
      </c>
      <c r="T2681" s="381">
        <v>24600</v>
      </c>
      <c r="U2681" s="381">
        <v>28780</v>
      </c>
      <c r="V2681" s="381">
        <v>32960</v>
      </c>
      <c r="W2681" s="381">
        <v>37140</v>
      </c>
      <c r="X2681" s="381">
        <v>41320</v>
      </c>
      <c r="Y2681" s="381">
        <v>35100</v>
      </c>
      <c r="Z2681" s="381">
        <v>40100</v>
      </c>
      <c r="AA2681" s="381">
        <v>45100</v>
      </c>
      <c r="AB2681" s="381">
        <v>50100</v>
      </c>
      <c r="AC2681" s="381">
        <v>54150</v>
      </c>
      <c r="AD2681" s="381">
        <v>58150</v>
      </c>
      <c r="AE2681" s="381">
        <v>62150</v>
      </c>
      <c r="AF2681" s="381">
        <v>66150</v>
      </c>
      <c r="AG2681" s="381">
        <v>9999</v>
      </c>
      <c r="AH2681" s="381" t="s">
        <v>7006</v>
      </c>
      <c r="AI2681" s="381" t="s">
        <v>6715</v>
      </c>
      <c r="AJ2681" s="381">
        <v>0</v>
      </c>
    </row>
    <row r="2682" spans="1:36">
      <c r="A2682" s="381" t="s">
        <v>564</v>
      </c>
      <c r="B2682" s="381" t="s">
        <v>7005</v>
      </c>
      <c r="C2682" s="381">
        <v>31</v>
      </c>
      <c r="D2682" s="381">
        <v>17</v>
      </c>
      <c r="E2682" s="381" t="s">
        <v>7004</v>
      </c>
      <c r="F2682" s="381" t="s">
        <v>7003</v>
      </c>
      <c r="G2682" s="381" t="s">
        <v>1346</v>
      </c>
      <c r="H2682" s="381">
        <v>46800</v>
      </c>
      <c r="I2682" s="381">
        <v>21950</v>
      </c>
      <c r="J2682" s="381">
        <v>25050</v>
      </c>
      <c r="K2682" s="381">
        <v>28200</v>
      </c>
      <c r="L2682" s="381">
        <v>31300</v>
      </c>
      <c r="M2682" s="381">
        <v>33850</v>
      </c>
      <c r="N2682" s="381">
        <v>36350</v>
      </c>
      <c r="O2682" s="381">
        <v>38850</v>
      </c>
      <c r="P2682" s="381">
        <v>41350</v>
      </c>
      <c r="Q2682" s="381">
        <v>13200</v>
      </c>
      <c r="R2682" s="381">
        <v>16240</v>
      </c>
      <c r="S2682" s="381">
        <v>20420</v>
      </c>
      <c r="T2682" s="381">
        <v>24600</v>
      </c>
      <c r="U2682" s="381">
        <v>28780</v>
      </c>
      <c r="V2682" s="381">
        <v>32960</v>
      </c>
      <c r="W2682" s="381">
        <v>37140</v>
      </c>
      <c r="X2682" s="381">
        <v>41320</v>
      </c>
      <c r="Y2682" s="381">
        <v>35100</v>
      </c>
      <c r="Z2682" s="381">
        <v>40100</v>
      </c>
      <c r="AA2682" s="381">
        <v>45100</v>
      </c>
      <c r="AB2682" s="381">
        <v>50100</v>
      </c>
      <c r="AC2682" s="381">
        <v>54150</v>
      </c>
      <c r="AD2682" s="381">
        <v>58150</v>
      </c>
      <c r="AE2682" s="381">
        <v>62150</v>
      </c>
      <c r="AF2682" s="381">
        <v>66150</v>
      </c>
      <c r="AG2682" s="381">
        <v>9999</v>
      </c>
      <c r="AH2682" s="381" t="s">
        <v>1346</v>
      </c>
      <c r="AI2682" s="381" t="s">
        <v>6715</v>
      </c>
      <c r="AJ2682" s="381">
        <v>0</v>
      </c>
    </row>
    <row r="2683" spans="1:36">
      <c r="A2683" s="381" t="s">
        <v>564</v>
      </c>
      <c r="B2683" s="381" t="s">
        <v>7002</v>
      </c>
      <c r="C2683" s="381">
        <v>31</v>
      </c>
      <c r="D2683" s="381">
        <v>19</v>
      </c>
      <c r="E2683" s="381" t="s">
        <v>7001</v>
      </c>
      <c r="F2683" s="381" t="s">
        <v>7000</v>
      </c>
      <c r="G2683" s="381" t="s">
        <v>1342</v>
      </c>
      <c r="H2683" s="381">
        <v>71900</v>
      </c>
      <c r="I2683" s="381">
        <v>25200</v>
      </c>
      <c r="J2683" s="381">
        <v>28800</v>
      </c>
      <c r="K2683" s="381">
        <v>32400</v>
      </c>
      <c r="L2683" s="381">
        <v>35950</v>
      </c>
      <c r="M2683" s="381">
        <v>38850</v>
      </c>
      <c r="N2683" s="381">
        <v>41750</v>
      </c>
      <c r="O2683" s="381">
        <v>44600</v>
      </c>
      <c r="P2683" s="381">
        <v>47500</v>
      </c>
      <c r="Q2683" s="381">
        <v>15100</v>
      </c>
      <c r="R2683" s="381">
        <v>17250</v>
      </c>
      <c r="S2683" s="381">
        <v>20420</v>
      </c>
      <c r="T2683" s="381">
        <v>24600</v>
      </c>
      <c r="U2683" s="381">
        <v>28780</v>
      </c>
      <c r="V2683" s="381">
        <v>32960</v>
      </c>
      <c r="W2683" s="381">
        <v>37140</v>
      </c>
      <c r="X2683" s="381">
        <v>41320</v>
      </c>
      <c r="Y2683" s="381">
        <v>40250</v>
      </c>
      <c r="Z2683" s="381">
        <v>46000</v>
      </c>
      <c r="AA2683" s="381">
        <v>51750</v>
      </c>
      <c r="AB2683" s="381">
        <v>57500</v>
      </c>
      <c r="AC2683" s="381">
        <v>62100</v>
      </c>
      <c r="AD2683" s="381">
        <v>66700</v>
      </c>
      <c r="AE2683" s="381">
        <v>71300</v>
      </c>
      <c r="AF2683" s="381">
        <v>75900</v>
      </c>
      <c r="AG2683" s="381">
        <v>9999</v>
      </c>
      <c r="AH2683" s="381" t="s">
        <v>1342</v>
      </c>
      <c r="AI2683" s="381" t="s">
        <v>6715</v>
      </c>
      <c r="AJ2683" s="381">
        <v>0</v>
      </c>
    </row>
    <row r="2684" spans="1:36">
      <c r="A2684" s="381" t="s">
        <v>564</v>
      </c>
      <c r="B2684" s="381" t="s">
        <v>6999</v>
      </c>
      <c r="C2684" s="381">
        <v>31</v>
      </c>
      <c r="D2684" s="381">
        <v>21</v>
      </c>
      <c r="E2684" s="381" t="s">
        <v>6998</v>
      </c>
      <c r="F2684" s="381" t="s">
        <v>6997</v>
      </c>
      <c r="G2684" s="381" t="s">
        <v>6996</v>
      </c>
      <c r="H2684" s="381">
        <v>64000</v>
      </c>
      <c r="I2684" s="381">
        <v>22400</v>
      </c>
      <c r="J2684" s="381">
        <v>25600</v>
      </c>
      <c r="K2684" s="381">
        <v>28800</v>
      </c>
      <c r="L2684" s="381">
        <v>32000</v>
      </c>
      <c r="M2684" s="381">
        <v>34600</v>
      </c>
      <c r="N2684" s="381">
        <v>37150</v>
      </c>
      <c r="O2684" s="381">
        <v>39700</v>
      </c>
      <c r="P2684" s="381">
        <v>42250</v>
      </c>
      <c r="Q2684" s="381">
        <v>13450</v>
      </c>
      <c r="R2684" s="381">
        <v>16240</v>
      </c>
      <c r="S2684" s="381">
        <v>20420</v>
      </c>
      <c r="T2684" s="381">
        <v>24600</v>
      </c>
      <c r="U2684" s="381">
        <v>28780</v>
      </c>
      <c r="V2684" s="381">
        <v>32960</v>
      </c>
      <c r="W2684" s="381">
        <v>37140</v>
      </c>
      <c r="X2684" s="381">
        <v>41320</v>
      </c>
      <c r="Y2684" s="381">
        <v>35850</v>
      </c>
      <c r="Z2684" s="381">
        <v>41000</v>
      </c>
      <c r="AA2684" s="381">
        <v>46100</v>
      </c>
      <c r="AB2684" s="381">
        <v>51200</v>
      </c>
      <c r="AC2684" s="381">
        <v>55300</v>
      </c>
      <c r="AD2684" s="381">
        <v>59400</v>
      </c>
      <c r="AE2684" s="381">
        <v>63500</v>
      </c>
      <c r="AF2684" s="381">
        <v>67600</v>
      </c>
      <c r="AG2684" s="381">
        <v>9999</v>
      </c>
      <c r="AH2684" s="381" t="s">
        <v>6996</v>
      </c>
      <c r="AI2684" s="381" t="s">
        <v>6715</v>
      </c>
      <c r="AJ2684" s="381">
        <v>0</v>
      </c>
    </row>
    <row r="2685" spans="1:36">
      <c r="A2685" s="381" t="s">
        <v>564</v>
      </c>
      <c r="B2685" s="381" t="s">
        <v>6995</v>
      </c>
      <c r="C2685" s="381">
        <v>31</v>
      </c>
      <c r="D2685" s="381">
        <v>23</v>
      </c>
      <c r="E2685" s="381" t="s">
        <v>6994</v>
      </c>
      <c r="F2685" s="381" t="s">
        <v>6993</v>
      </c>
      <c r="G2685" s="381" t="s">
        <v>4601</v>
      </c>
      <c r="H2685" s="381">
        <v>64700</v>
      </c>
      <c r="I2685" s="381">
        <v>22650</v>
      </c>
      <c r="J2685" s="381">
        <v>25900</v>
      </c>
      <c r="K2685" s="381">
        <v>29150</v>
      </c>
      <c r="L2685" s="381">
        <v>32350</v>
      </c>
      <c r="M2685" s="381">
        <v>34950</v>
      </c>
      <c r="N2685" s="381">
        <v>37550</v>
      </c>
      <c r="O2685" s="381">
        <v>40150</v>
      </c>
      <c r="P2685" s="381">
        <v>42750</v>
      </c>
      <c r="Q2685" s="381">
        <v>13600</v>
      </c>
      <c r="R2685" s="381">
        <v>16240</v>
      </c>
      <c r="S2685" s="381">
        <v>20420</v>
      </c>
      <c r="T2685" s="381">
        <v>24600</v>
      </c>
      <c r="U2685" s="381">
        <v>28780</v>
      </c>
      <c r="V2685" s="381">
        <v>32960</v>
      </c>
      <c r="W2685" s="381">
        <v>37140</v>
      </c>
      <c r="X2685" s="381">
        <v>41320</v>
      </c>
      <c r="Y2685" s="381">
        <v>36250</v>
      </c>
      <c r="Z2685" s="381">
        <v>41400</v>
      </c>
      <c r="AA2685" s="381">
        <v>46600</v>
      </c>
      <c r="AB2685" s="381">
        <v>51750</v>
      </c>
      <c r="AC2685" s="381">
        <v>55900</v>
      </c>
      <c r="AD2685" s="381">
        <v>60050</v>
      </c>
      <c r="AE2685" s="381">
        <v>64200</v>
      </c>
      <c r="AF2685" s="381">
        <v>68350</v>
      </c>
      <c r="AG2685" s="381">
        <v>9999</v>
      </c>
      <c r="AH2685" s="381" t="s">
        <v>4601</v>
      </c>
      <c r="AI2685" s="381" t="s">
        <v>6715</v>
      </c>
      <c r="AJ2685" s="381">
        <v>0</v>
      </c>
    </row>
    <row r="2686" spans="1:36">
      <c r="A2686" s="381" t="s">
        <v>564</v>
      </c>
      <c r="B2686" s="381" t="s">
        <v>6992</v>
      </c>
      <c r="C2686" s="381">
        <v>31</v>
      </c>
      <c r="D2686" s="381">
        <v>25</v>
      </c>
      <c r="E2686" s="381" t="s">
        <v>6729</v>
      </c>
      <c r="F2686" s="381" t="s">
        <v>6728</v>
      </c>
      <c r="G2686" s="381" t="s">
        <v>3544</v>
      </c>
      <c r="H2686" s="381">
        <v>75000</v>
      </c>
      <c r="I2686" s="381">
        <v>26250</v>
      </c>
      <c r="J2686" s="381">
        <v>30000</v>
      </c>
      <c r="K2686" s="381">
        <v>33750</v>
      </c>
      <c r="L2686" s="381">
        <v>37500</v>
      </c>
      <c r="M2686" s="381">
        <v>40500</v>
      </c>
      <c r="N2686" s="381">
        <v>43500</v>
      </c>
      <c r="O2686" s="381">
        <v>46500</v>
      </c>
      <c r="P2686" s="381">
        <v>49500</v>
      </c>
      <c r="Q2686" s="381">
        <v>15750</v>
      </c>
      <c r="R2686" s="381">
        <v>18000</v>
      </c>
      <c r="S2686" s="381">
        <v>20420</v>
      </c>
      <c r="T2686" s="381">
        <v>24600</v>
      </c>
      <c r="U2686" s="381">
        <v>28780</v>
      </c>
      <c r="V2686" s="381">
        <v>32960</v>
      </c>
      <c r="W2686" s="381">
        <v>37140</v>
      </c>
      <c r="X2686" s="381">
        <v>41320</v>
      </c>
      <c r="Y2686" s="381">
        <v>42000</v>
      </c>
      <c r="Z2686" s="381">
        <v>48000</v>
      </c>
      <c r="AA2686" s="381">
        <v>54000</v>
      </c>
      <c r="AB2686" s="381">
        <v>60000</v>
      </c>
      <c r="AC2686" s="381">
        <v>64800</v>
      </c>
      <c r="AD2686" s="381">
        <v>69600</v>
      </c>
      <c r="AE2686" s="381">
        <v>74400</v>
      </c>
      <c r="AF2686" s="381">
        <v>79200</v>
      </c>
      <c r="AG2686" s="381">
        <v>5920</v>
      </c>
      <c r="AH2686" s="381" t="s">
        <v>3544</v>
      </c>
      <c r="AI2686" s="381" t="s">
        <v>6715</v>
      </c>
      <c r="AJ2686" s="381">
        <v>1</v>
      </c>
    </row>
    <row r="2687" spans="1:36">
      <c r="A2687" s="381" t="s">
        <v>564</v>
      </c>
      <c r="B2687" s="381" t="s">
        <v>6991</v>
      </c>
      <c r="C2687" s="381">
        <v>31</v>
      </c>
      <c r="D2687" s="381">
        <v>27</v>
      </c>
      <c r="E2687" s="381" t="s">
        <v>6990</v>
      </c>
      <c r="F2687" s="381" t="s">
        <v>6989</v>
      </c>
      <c r="G2687" s="381" t="s">
        <v>6988</v>
      </c>
      <c r="H2687" s="381">
        <v>64300</v>
      </c>
      <c r="I2687" s="381">
        <v>22550</v>
      </c>
      <c r="J2687" s="381">
        <v>25750</v>
      </c>
      <c r="K2687" s="381">
        <v>28950</v>
      </c>
      <c r="L2687" s="381">
        <v>32150</v>
      </c>
      <c r="M2687" s="381">
        <v>34750</v>
      </c>
      <c r="N2687" s="381">
        <v>37300</v>
      </c>
      <c r="O2687" s="381">
        <v>39900</v>
      </c>
      <c r="P2687" s="381">
        <v>42450</v>
      </c>
      <c r="Q2687" s="381">
        <v>13550</v>
      </c>
      <c r="R2687" s="381">
        <v>16240</v>
      </c>
      <c r="S2687" s="381">
        <v>20420</v>
      </c>
      <c r="T2687" s="381">
        <v>24600</v>
      </c>
      <c r="U2687" s="381">
        <v>28780</v>
      </c>
      <c r="V2687" s="381">
        <v>32960</v>
      </c>
      <c r="W2687" s="381">
        <v>37140</v>
      </c>
      <c r="X2687" s="381">
        <v>41320</v>
      </c>
      <c r="Y2687" s="381">
        <v>36050</v>
      </c>
      <c r="Z2687" s="381">
        <v>41200</v>
      </c>
      <c r="AA2687" s="381">
        <v>46350</v>
      </c>
      <c r="AB2687" s="381">
        <v>51450</v>
      </c>
      <c r="AC2687" s="381">
        <v>55600</v>
      </c>
      <c r="AD2687" s="381">
        <v>59700</v>
      </c>
      <c r="AE2687" s="381">
        <v>63800</v>
      </c>
      <c r="AF2687" s="381">
        <v>67950</v>
      </c>
      <c r="AG2687" s="381">
        <v>9999</v>
      </c>
      <c r="AH2687" s="381" t="s">
        <v>6988</v>
      </c>
      <c r="AI2687" s="381" t="s">
        <v>6715</v>
      </c>
      <c r="AJ2687" s="381">
        <v>0</v>
      </c>
    </row>
    <row r="2688" spans="1:36">
      <c r="A2688" s="381" t="s">
        <v>564</v>
      </c>
      <c r="B2688" s="381" t="s">
        <v>6987</v>
      </c>
      <c r="C2688" s="381">
        <v>31</v>
      </c>
      <c r="D2688" s="381">
        <v>29</v>
      </c>
      <c r="E2688" s="381" t="s">
        <v>6986</v>
      </c>
      <c r="F2688" s="381" t="s">
        <v>6985</v>
      </c>
      <c r="G2688" s="381" t="s">
        <v>6984</v>
      </c>
      <c r="H2688" s="381">
        <v>57000</v>
      </c>
      <c r="I2688" s="381">
        <v>21950</v>
      </c>
      <c r="J2688" s="381">
        <v>25050</v>
      </c>
      <c r="K2688" s="381">
        <v>28200</v>
      </c>
      <c r="L2688" s="381">
        <v>31300</v>
      </c>
      <c r="M2688" s="381">
        <v>33850</v>
      </c>
      <c r="N2688" s="381">
        <v>36350</v>
      </c>
      <c r="O2688" s="381">
        <v>38850</v>
      </c>
      <c r="P2688" s="381">
        <v>41350</v>
      </c>
      <c r="Q2688" s="381">
        <v>13200</v>
      </c>
      <c r="R2688" s="381">
        <v>16240</v>
      </c>
      <c r="S2688" s="381">
        <v>20420</v>
      </c>
      <c r="T2688" s="381">
        <v>24600</v>
      </c>
      <c r="U2688" s="381">
        <v>28780</v>
      </c>
      <c r="V2688" s="381">
        <v>32960</v>
      </c>
      <c r="W2688" s="381">
        <v>37140</v>
      </c>
      <c r="X2688" s="381">
        <v>41320</v>
      </c>
      <c r="Y2688" s="381">
        <v>35100</v>
      </c>
      <c r="Z2688" s="381">
        <v>40100</v>
      </c>
      <c r="AA2688" s="381">
        <v>45100</v>
      </c>
      <c r="AB2688" s="381">
        <v>50100</v>
      </c>
      <c r="AC2688" s="381">
        <v>54150</v>
      </c>
      <c r="AD2688" s="381">
        <v>58150</v>
      </c>
      <c r="AE2688" s="381">
        <v>62150</v>
      </c>
      <c r="AF2688" s="381">
        <v>66150</v>
      </c>
      <c r="AG2688" s="381">
        <v>9999</v>
      </c>
      <c r="AH2688" s="381" t="s">
        <v>6984</v>
      </c>
      <c r="AI2688" s="381" t="s">
        <v>6715</v>
      </c>
      <c r="AJ2688" s="381">
        <v>0</v>
      </c>
    </row>
    <row r="2689" spans="1:36">
      <c r="A2689" s="381" t="s">
        <v>564</v>
      </c>
      <c r="B2689" s="381" t="s">
        <v>6983</v>
      </c>
      <c r="C2689" s="381">
        <v>31</v>
      </c>
      <c r="D2689" s="381">
        <v>31</v>
      </c>
      <c r="E2689" s="381" t="s">
        <v>6982</v>
      </c>
      <c r="F2689" s="381" t="s">
        <v>6981</v>
      </c>
      <c r="G2689" s="381" t="s">
        <v>6980</v>
      </c>
      <c r="H2689" s="381">
        <v>60300</v>
      </c>
      <c r="I2689" s="381">
        <v>21950</v>
      </c>
      <c r="J2689" s="381">
        <v>25050</v>
      </c>
      <c r="K2689" s="381">
        <v>28200</v>
      </c>
      <c r="L2689" s="381">
        <v>31300</v>
      </c>
      <c r="M2689" s="381">
        <v>33850</v>
      </c>
      <c r="N2689" s="381">
        <v>36350</v>
      </c>
      <c r="O2689" s="381">
        <v>38850</v>
      </c>
      <c r="P2689" s="381">
        <v>41350</v>
      </c>
      <c r="Q2689" s="381">
        <v>13200</v>
      </c>
      <c r="R2689" s="381">
        <v>16240</v>
      </c>
      <c r="S2689" s="381">
        <v>20420</v>
      </c>
      <c r="T2689" s="381">
        <v>24600</v>
      </c>
      <c r="U2689" s="381">
        <v>28780</v>
      </c>
      <c r="V2689" s="381">
        <v>32960</v>
      </c>
      <c r="W2689" s="381">
        <v>37140</v>
      </c>
      <c r="X2689" s="381">
        <v>41320</v>
      </c>
      <c r="Y2689" s="381">
        <v>35100</v>
      </c>
      <c r="Z2689" s="381">
        <v>40100</v>
      </c>
      <c r="AA2689" s="381">
        <v>45100</v>
      </c>
      <c r="AB2689" s="381">
        <v>50100</v>
      </c>
      <c r="AC2689" s="381">
        <v>54150</v>
      </c>
      <c r="AD2689" s="381">
        <v>58150</v>
      </c>
      <c r="AE2689" s="381">
        <v>62150</v>
      </c>
      <c r="AF2689" s="381">
        <v>66150</v>
      </c>
      <c r="AG2689" s="381">
        <v>9999</v>
      </c>
      <c r="AH2689" s="381" t="s">
        <v>6980</v>
      </c>
      <c r="AI2689" s="381" t="s">
        <v>6715</v>
      </c>
      <c r="AJ2689" s="381">
        <v>0</v>
      </c>
    </row>
    <row r="2690" spans="1:36">
      <c r="A2690" s="381" t="s">
        <v>564</v>
      </c>
      <c r="B2690" s="381" t="s">
        <v>6979</v>
      </c>
      <c r="C2690" s="381">
        <v>31</v>
      </c>
      <c r="D2690" s="381">
        <v>33</v>
      </c>
      <c r="E2690" s="381" t="s">
        <v>6978</v>
      </c>
      <c r="F2690" s="381" t="s">
        <v>6977</v>
      </c>
      <c r="G2690" s="381" t="s">
        <v>6976</v>
      </c>
      <c r="H2690" s="381">
        <v>70800</v>
      </c>
      <c r="I2690" s="381">
        <v>24800</v>
      </c>
      <c r="J2690" s="381">
        <v>28350</v>
      </c>
      <c r="K2690" s="381">
        <v>31900</v>
      </c>
      <c r="L2690" s="381">
        <v>35400</v>
      </c>
      <c r="M2690" s="381">
        <v>38250</v>
      </c>
      <c r="N2690" s="381">
        <v>41100</v>
      </c>
      <c r="O2690" s="381">
        <v>43900</v>
      </c>
      <c r="P2690" s="381">
        <v>46750</v>
      </c>
      <c r="Q2690" s="381">
        <v>14900</v>
      </c>
      <c r="R2690" s="381">
        <v>17000</v>
      </c>
      <c r="S2690" s="381">
        <v>20420</v>
      </c>
      <c r="T2690" s="381">
        <v>24600</v>
      </c>
      <c r="U2690" s="381">
        <v>28780</v>
      </c>
      <c r="V2690" s="381">
        <v>32960</v>
      </c>
      <c r="W2690" s="381">
        <v>37140</v>
      </c>
      <c r="X2690" s="381">
        <v>41320</v>
      </c>
      <c r="Y2690" s="381">
        <v>39700</v>
      </c>
      <c r="Z2690" s="381">
        <v>45350</v>
      </c>
      <c r="AA2690" s="381">
        <v>51000</v>
      </c>
      <c r="AB2690" s="381">
        <v>56650</v>
      </c>
      <c r="AC2690" s="381">
        <v>61200</v>
      </c>
      <c r="AD2690" s="381">
        <v>65750</v>
      </c>
      <c r="AE2690" s="381">
        <v>70250</v>
      </c>
      <c r="AF2690" s="381">
        <v>74800</v>
      </c>
      <c r="AG2690" s="381">
        <v>9999</v>
      </c>
      <c r="AH2690" s="381" t="s">
        <v>6976</v>
      </c>
      <c r="AI2690" s="381" t="s">
        <v>6715</v>
      </c>
      <c r="AJ2690" s="381">
        <v>0</v>
      </c>
    </row>
    <row r="2691" spans="1:36">
      <c r="A2691" s="381" t="s">
        <v>564</v>
      </c>
      <c r="B2691" s="381" t="s">
        <v>6975</v>
      </c>
      <c r="C2691" s="381">
        <v>31</v>
      </c>
      <c r="D2691" s="381">
        <v>35</v>
      </c>
      <c r="E2691" s="381" t="s">
        <v>6974</v>
      </c>
      <c r="F2691" s="381" t="s">
        <v>6973</v>
      </c>
      <c r="G2691" s="381" t="s">
        <v>1540</v>
      </c>
      <c r="H2691" s="381">
        <v>58900</v>
      </c>
      <c r="I2691" s="381">
        <v>21950</v>
      </c>
      <c r="J2691" s="381">
        <v>25050</v>
      </c>
      <c r="K2691" s="381">
        <v>28200</v>
      </c>
      <c r="L2691" s="381">
        <v>31300</v>
      </c>
      <c r="M2691" s="381">
        <v>33850</v>
      </c>
      <c r="N2691" s="381">
        <v>36350</v>
      </c>
      <c r="O2691" s="381">
        <v>38850</v>
      </c>
      <c r="P2691" s="381">
        <v>41350</v>
      </c>
      <c r="Q2691" s="381">
        <v>13200</v>
      </c>
      <c r="R2691" s="381">
        <v>16240</v>
      </c>
      <c r="S2691" s="381">
        <v>20420</v>
      </c>
      <c r="T2691" s="381">
        <v>24600</v>
      </c>
      <c r="U2691" s="381">
        <v>28780</v>
      </c>
      <c r="V2691" s="381">
        <v>32960</v>
      </c>
      <c r="W2691" s="381">
        <v>37140</v>
      </c>
      <c r="X2691" s="381">
        <v>41320</v>
      </c>
      <c r="Y2691" s="381">
        <v>35100</v>
      </c>
      <c r="Z2691" s="381">
        <v>40100</v>
      </c>
      <c r="AA2691" s="381">
        <v>45100</v>
      </c>
      <c r="AB2691" s="381">
        <v>50100</v>
      </c>
      <c r="AC2691" s="381">
        <v>54150</v>
      </c>
      <c r="AD2691" s="381">
        <v>58150</v>
      </c>
      <c r="AE2691" s="381">
        <v>62150</v>
      </c>
      <c r="AF2691" s="381">
        <v>66150</v>
      </c>
      <c r="AG2691" s="381">
        <v>9999</v>
      </c>
      <c r="AH2691" s="381" t="s">
        <v>1540</v>
      </c>
      <c r="AI2691" s="381" t="s">
        <v>6715</v>
      </c>
      <c r="AJ2691" s="381">
        <v>0</v>
      </c>
    </row>
    <row r="2692" spans="1:36">
      <c r="A2692" s="381" t="s">
        <v>564</v>
      </c>
      <c r="B2692" s="381" t="s">
        <v>6972</v>
      </c>
      <c r="C2692" s="381">
        <v>31</v>
      </c>
      <c r="D2692" s="381">
        <v>37</v>
      </c>
      <c r="E2692" s="381" t="s">
        <v>6971</v>
      </c>
      <c r="F2692" s="381" t="s">
        <v>6970</v>
      </c>
      <c r="G2692" s="381" t="s">
        <v>6076</v>
      </c>
      <c r="H2692" s="381">
        <v>65100</v>
      </c>
      <c r="I2692" s="381">
        <v>22800</v>
      </c>
      <c r="J2692" s="381">
        <v>26050</v>
      </c>
      <c r="K2692" s="381">
        <v>29300</v>
      </c>
      <c r="L2692" s="381">
        <v>32550</v>
      </c>
      <c r="M2692" s="381">
        <v>35200</v>
      </c>
      <c r="N2692" s="381">
        <v>37800</v>
      </c>
      <c r="O2692" s="381">
        <v>40400</v>
      </c>
      <c r="P2692" s="381">
        <v>43000</v>
      </c>
      <c r="Q2692" s="381">
        <v>13700</v>
      </c>
      <c r="R2692" s="381">
        <v>16240</v>
      </c>
      <c r="S2692" s="381">
        <v>20420</v>
      </c>
      <c r="T2692" s="381">
        <v>24600</v>
      </c>
      <c r="U2692" s="381">
        <v>28780</v>
      </c>
      <c r="V2692" s="381">
        <v>32960</v>
      </c>
      <c r="W2692" s="381">
        <v>37140</v>
      </c>
      <c r="X2692" s="381">
        <v>41320</v>
      </c>
      <c r="Y2692" s="381">
        <v>36500</v>
      </c>
      <c r="Z2692" s="381">
        <v>41700</v>
      </c>
      <c r="AA2692" s="381">
        <v>46900</v>
      </c>
      <c r="AB2692" s="381">
        <v>52100</v>
      </c>
      <c r="AC2692" s="381">
        <v>56300</v>
      </c>
      <c r="AD2692" s="381">
        <v>60450</v>
      </c>
      <c r="AE2692" s="381">
        <v>64650</v>
      </c>
      <c r="AF2692" s="381">
        <v>68800</v>
      </c>
      <c r="AG2692" s="381">
        <v>9999</v>
      </c>
      <c r="AH2692" s="381" t="s">
        <v>6076</v>
      </c>
      <c r="AI2692" s="381" t="s">
        <v>6715</v>
      </c>
      <c r="AJ2692" s="381">
        <v>0</v>
      </c>
    </row>
    <row r="2693" spans="1:36">
      <c r="A2693" s="381" t="s">
        <v>564</v>
      </c>
      <c r="B2693" s="381" t="s">
        <v>6969</v>
      </c>
      <c r="C2693" s="381">
        <v>31</v>
      </c>
      <c r="D2693" s="381">
        <v>39</v>
      </c>
      <c r="E2693" s="381" t="s">
        <v>6968</v>
      </c>
      <c r="F2693" s="381" t="s">
        <v>6967</v>
      </c>
      <c r="G2693" s="381" t="s">
        <v>6966</v>
      </c>
      <c r="H2693" s="381">
        <v>63100</v>
      </c>
      <c r="I2693" s="381">
        <v>22100</v>
      </c>
      <c r="J2693" s="381">
        <v>25250</v>
      </c>
      <c r="K2693" s="381">
        <v>28400</v>
      </c>
      <c r="L2693" s="381">
        <v>31550</v>
      </c>
      <c r="M2693" s="381">
        <v>34100</v>
      </c>
      <c r="N2693" s="381">
        <v>36600</v>
      </c>
      <c r="O2693" s="381">
        <v>39150</v>
      </c>
      <c r="P2693" s="381">
        <v>41650</v>
      </c>
      <c r="Q2693" s="381">
        <v>13300</v>
      </c>
      <c r="R2693" s="381">
        <v>16240</v>
      </c>
      <c r="S2693" s="381">
        <v>20420</v>
      </c>
      <c r="T2693" s="381">
        <v>24600</v>
      </c>
      <c r="U2693" s="381">
        <v>28780</v>
      </c>
      <c r="V2693" s="381">
        <v>32960</v>
      </c>
      <c r="W2693" s="381">
        <v>37140</v>
      </c>
      <c r="X2693" s="381">
        <v>41320</v>
      </c>
      <c r="Y2693" s="381">
        <v>35350</v>
      </c>
      <c r="Z2693" s="381">
        <v>40400</v>
      </c>
      <c r="AA2693" s="381">
        <v>45450</v>
      </c>
      <c r="AB2693" s="381">
        <v>50500</v>
      </c>
      <c r="AC2693" s="381">
        <v>54550</v>
      </c>
      <c r="AD2693" s="381">
        <v>58600</v>
      </c>
      <c r="AE2693" s="381">
        <v>62650</v>
      </c>
      <c r="AF2693" s="381">
        <v>66700</v>
      </c>
      <c r="AG2693" s="381">
        <v>9999</v>
      </c>
      <c r="AH2693" s="381" t="s">
        <v>6966</v>
      </c>
      <c r="AI2693" s="381" t="s">
        <v>6715</v>
      </c>
      <c r="AJ2693" s="381">
        <v>0</v>
      </c>
    </row>
    <row r="2694" spans="1:36">
      <c r="A2694" s="381" t="s">
        <v>564</v>
      </c>
      <c r="B2694" s="381" t="s">
        <v>6965</v>
      </c>
      <c r="C2694" s="381">
        <v>31</v>
      </c>
      <c r="D2694" s="381">
        <v>41</v>
      </c>
      <c r="E2694" s="381" t="s">
        <v>6964</v>
      </c>
      <c r="F2694" s="381" t="s">
        <v>6963</v>
      </c>
      <c r="G2694" s="381" t="s">
        <v>4126</v>
      </c>
      <c r="H2694" s="381">
        <v>53800</v>
      </c>
      <c r="I2694" s="381">
        <v>21950</v>
      </c>
      <c r="J2694" s="381">
        <v>25050</v>
      </c>
      <c r="K2694" s="381">
        <v>28200</v>
      </c>
      <c r="L2694" s="381">
        <v>31300</v>
      </c>
      <c r="M2694" s="381">
        <v>33850</v>
      </c>
      <c r="N2694" s="381">
        <v>36350</v>
      </c>
      <c r="O2694" s="381">
        <v>38850</v>
      </c>
      <c r="P2694" s="381">
        <v>41350</v>
      </c>
      <c r="Q2694" s="381">
        <v>13200</v>
      </c>
      <c r="R2694" s="381">
        <v>16240</v>
      </c>
      <c r="S2694" s="381">
        <v>20420</v>
      </c>
      <c r="T2694" s="381">
        <v>24600</v>
      </c>
      <c r="U2694" s="381">
        <v>28780</v>
      </c>
      <c r="V2694" s="381">
        <v>32960</v>
      </c>
      <c r="W2694" s="381">
        <v>37140</v>
      </c>
      <c r="X2694" s="381">
        <v>41320</v>
      </c>
      <c r="Y2694" s="381">
        <v>35100</v>
      </c>
      <c r="Z2694" s="381">
        <v>40100</v>
      </c>
      <c r="AA2694" s="381">
        <v>45100</v>
      </c>
      <c r="AB2694" s="381">
        <v>50100</v>
      </c>
      <c r="AC2694" s="381">
        <v>54150</v>
      </c>
      <c r="AD2694" s="381">
        <v>58150</v>
      </c>
      <c r="AE2694" s="381">
        <v>62150</v>
      </c>
      <c r="AF2694" s="381">
        <v>66150</v>
      </c>
      <c r="AG2694" s="381">
        <v>9999</v>
      </c>
      <c r="AH2694" s="381" t="s">
        <v>4126</v>
      </c>
      <c r="AI2694" s="381" t="s">
        <v>6715</v>
      </c>
      <c r="AJ2694" s="381">
        <v>0</v>
      </c>
    </row>
    <row r="2695" spans="1:36">
      <c r="A2695" s="381" t="s">
        <v>564</v>
      </c>
      <c r="B2695" s="381" t="s">
        <v>6962</v>
      </c>
      <c r="C2695" s="381">
        <v>31</v>
      </c>
      <c r="D2695" s="381">
        <v>43</v>
      </c>
      <c r="E2695" s="381" t="s">
        <v>3957</v>
      </c>
      <c r="F2695" s="381" t="s">
        <v>3956</v>
      </c>
      <c r="G2695" s="381" t="s">
        <v>6961</v>
      </c>
      <c r="H2695" s="381">
        <v>62300</v>
      </c>
      <c r="I2695" s="381">
        <v>22400</v>
      </c>
      <c r="J2695" s="381">
        <v>25600</v>
      </c>
      <c r="K2695" s="381">
        <v>28800</v>
      </c>
      <c r="L2695" s="381">
        <v>31950</v>
      </c>
      <c r="M2695" s="381">
        <v>34550</v>
      </c>
      <c r="N2695" s="381">
        <v>37100</v>
      </c>
      <c r="O2695" s="381">
        <v>39650</v>
      </c>
      <c r="P2695" s="381">
        <v>42200</v>
      </c>
      <c r="Q2695" s="381">
        <v>13450</v>
      </c>
      <c r="R2695" s="381">
        <v>16240</v>
      </c>
      <c r="S2695" s="381">
        <v>20420</v>
      </c>
      <c r="T2695" s="381">
        <v>24600</v>
      </c>
      <c r="U2695" s="381">
        <v>28780</v>
      </c>
      <c r="V2695" s="381">
        <v>32960</v>
      </c>
      <c r="W2695" s="381">
        <v>37140</v>
      </c>
      <c r="X2695" s="381">
        <v>41320</v>
      </c>
      <c r="Y2695" s="381">
        <v>35800</v>
      </c>
      <c r="Z2695" s="381">
        <v>40900</v>
      </c>
      <c r="AA2695" s="381">
        <v>46000</v>
      </c>
      <c r="AB2695" s="381">
        <v>51100</v>
      </c>
      <c r="AC2695" s="381">
        <v>55200</v>
      </c>
      <c r="AD2695" s="381">
        <v>59300</v>
      </c>
      <c r="AE2695" s="381">
        <v>63400</v>
      </c>
      <c r="AF2695" s="381">
        <v>67500</v>
      </c>
      <c r="AG2695" s="381">
        <v>7720</v>
      </c>
      <c r="AH2695" s="381" t="s">
        <v>6961</v>
      </c>
      <c r="AI2695" s="381" t="s">
        <v>6715</v>
      </c>
      <c r="AJ2695" s="381">
        <v>1</v>
      </c>
    </row>
    <row r="2696" spans="1:36">
      <c r="A2696" s="381" t="s">
        <v>564</v>
      </c>
      <c r="B2696" s="381" t="s">
        <v>6960</v>
      </c>
      <c r="C2696" s="381">
        <v>31</v>
      </c>
      <c r="D2696" s="381">
        <v>45</v>
      </c>
      <c r="E2696" s="381" t="s">
        <v>6959</v>
      </c>
      <c r="F2696" s="381" t="s">
        <v>6958</v>
      </c>
      <c r="G2696" s="381" t="s">
        <v>6957</v>
      </c>
      <c r="H2696" s="381">
        <v>63700</v>
      </c>
      <c r="I2696" s="381">
        <v>22300</v>
      </c>
      <c r="J2696" s="381">
        <v>25500</v>
      </c>
      <c r="K2696" s="381">
        <v>28700</v>
      </c>
      <c r="L2696" s="381">
        <v>31850</v>
      </c>
      <c r="M2696" s="381">
        <v>34400</v>
      </c>
      <c r="N2696" s="381">
        <v>36950</v>
      </c>
      <c r="O2696" s="381">
        <v>39500</v>
      </c>
      <c r="P2696" s="381">
        <v>42050</v>
      </c>
      <c r="Q2696" s="381">
        <v>13400</v>
      </c>
      <c r="R2696" s="381">
        <v>16240</v>
      </c>
      <c r="S2696" s="381">
        <v>20420</v>
      </c>
      <c r="T2696" s="381">
        <v>24600</v>
      </c>
      <c r="U2696" s="381">
        <v>28780</v>
      </c>
      <c r="V2696" s="381">
        <v>32960</v>
      </c>
      <c r="W2696" s="381">
        <v>37140</v>
      </c>
      <c r="X2696" s="381">
        <v>41320</v>
      </c>
      <c r="Y2696" s="381">
        <v>35700</v>
      </c>
      <c r="Z2696" s="381">
        <v>40800</v>
      </c>
      <c r="AA2696" s="381">
        <v>45900</v>
      </c>
      <c r="AB2696" s="381">
        <v>50950</v>
      </c>
      <c r="AC2696" s="381">
        <v>55050</v>
      </c>
      <c r="AD2696" s="381">
        <v>59150</v>
      </c>
      <c r="AE2696" s="381">
        <v>63200</v>
      </c>
      <c r="AF2696" s="381">
        <v>67300</v>
      </c>
      <c r="AG2696" s="381">
        <v>9999</v>
      </c>
      <c r="AH2696" s="381" t="s">
        <v>6957</v>
      </c>
      <c r="AI2696" s="381" t="s">
        <v>6715</v>
      </c>
      <c r="AJ2696" s="381">
        <v>0</v>
      </c>
    </row>
    <row r="2697" spans="1:36">
      <c r="A2697" s="381" t="s">
        <v>564</v>
      </c>
      <c r="B2697" s="381" t="s">
        <v>6956</v>
      </c>
      <c r="C2697" s="381">
        <v>31</v>
      </c>
      <c r="D2697" s="381">
        <v>47</v>
      </c>
      <c r="E2697" s="381" t="s">
        <v>6955</v>
      </c>
      <c r="F2697" s="381" t="s">
        <v>6954</v>
      </c>
      <c r="G2697" s="381" t="s">
        <v>3461</v>
      </c>
      <c r="H2697" s="381">
        <v>56800</v>
      </c>
      <c r="I2697" s="381">
        <v>21950</v>
      </c>
      <c r="J2697" s="381">
        <v>25050</v>
      </c>
      <c r="K2697" s="381">
        <v>28200</v>
      </c>
      <c r="L2697" s="381">
        <v>31300</v>
      </c>
      <c r="M2697" s="381">
        <v>33850</v>
      </c>
      <c r="N2697" s="381">
        <v>36350</v>
      </c>
      <c r="O2697" s="381">
        <v>38850</v>
      </c>
      <c r="P2697" s="381">
        <v>41350</v>
      </c>
      <c r="Q2697" s="381">
        <v>13200</v>
      </c>
      <c r="R2697" s="381">
        <v>16240</v>
      </c>
      <c r="S2697" s="381">
        <v>20420</v>
      </c>
      <c r="T2697" s="381">
        <v>24600</v>
      </c>
      <c r="U2697" s="381">
        <v>28780</v>
      </c>
      <c r="V2697" s="381">
        <v>32960</v>
      </c>
      <c r="W2697" s="381">
        <v>37140</v>
      </c>
      <c r="X2697" s="381">
        <v>41320</v>
      </c>
      <c r="Y2697" s="381">
        <v>35100</v>
      </c>
      <c r="Z2697" s="381">
        <v>40100</v>
      </c>
      <c r="AA2697" s="381">
        <v>45100</v>
      </c>
      <c r="AB2697" s="381">
        <v>50100</v>
      </c>
      <c r="AC2697" s="381">
        <v>54150</v>
      </c>
      <c r="AD2697" s="381">
        <v>58150</v>
      </c>
      <c r="AE2697" s="381">
        <v>62150</v>
      </c>
      <c r="AF2697" s="381">
        <v>66150</v>
      </c>
      <c r="AG2697" s="381">
        <v>9999</v>
      </c>
      <c r="AH2697" s="381" t="s">
        <v>3461</v>
      </c>
      <c r="AI2697" s="381" t="s">
        <v>6715</v>
      </c>
      <c r="AJ2697" s="381">
        <v>0</v>
      </c>
    </row>
    <row r="2698" spans="1:36">
      <c r="A2698" s="381" t="s">
        <v>564</v>
      </c>
      <c r="B2698" s="381" t="s">
        <v>6953</v>
      </c>
      <c r="C2698" s="381">
        <v>31</v>
      </c>
      <c r="D2698" s="381">
        <v>49</v>
      </c>
      <c r="E2698" s="381" t="s">
        <v>6952</v>
      </c>
      <c r="F2698" s="381" t="s">
        <v>6951</v>
      </c>
      <c r="G2698" s="381" t="s">
        <v>4114</v>
      </c>
      <c r="H2698" s="381">
        <v>60500</v>
      </c>
      <c r="I2698" s="381">
        <v>21950</v>
      </c>
      <c r="J2698" s="381">
        <v>25050</v>
      </c>
      <c r="K2698" s="381">
        <v>28200</v>
      </c>
      <c r="L2698" s="381">
        <v>31300</v>
      </c>
      <c r="M2698" s="381">
        <v>33850</v>
      </c>
      <c r="N2698" s="381">
        <v>36350</v>
      </c>
      <c r="O2698" s="381">
        <v>38850</v>
      </c>
      <c r="P2698" s="381">
        <v>41350</v>
      </c>
      <c r="Q2698" s="381">
        <v>13200</v>
      </c>
      <c r="R2698" s="381">
        <v>16240</v>
      </c>
      <c r="S2698" s="381">
        <v>20420</v>
      </c>
      <c r="T2698" s="381">
        <v>24600</v>
      </c>
      <c r="U2698" s="381">
        <v>28780</v>
      </c>
      <c r="V2698" s="381">
        <v>32960</v>
      </c>
      <c r="W2698" s="381">
        <v>37140</v>
      </c>
      <c r="X2698" s="381">
        <v>41320</v>
      </c>
      <c r="Y2698" s="381">
        <v>35100</v>
      </c>
      <c r="Z2698" s="381">
        <v>40100</v>
      </c>
      <c r="AA2698" s="381">
        <v>45100</v>
      </c>
      <c r="AB2698" s="381">
        <v>50100</v>
      </c>
      <c r="AC2698" s="381">
        <v>54150</v>
      </c>
      <c r="AD2698" s="381">
        <v>58150</v>
      </c>
      <c r="AE2698" s="381">
        <v>62150</v>
      </c>
      <c r="AF2698" s="381">
        <v>66150</v>
      </c>
      <c r="AG2698" s="381">
        <v>9999</v>
      </c>
      <c r="AH2698" s="381" t="s">
        <v>4114</v>
      </c>
      <c r="AI2698" s="381" t="s">
        <v>6715</v>
      </c>
      <c r="AJ2698" s="381">
        <v>0</v>
      </c>
    </row>
    <row r="2699" spans="1:36">
      <c r="A2699" s="381" t="s">
        <v>564</v>
      </c>
      <c r="B2699" s="381" t="s">
        <v>6950</v>
      </c>
      <c r="C2699" s="381">
        <v>31</v>
      </c>
      <c r="D2699" s="381">
        <v>51</v>
      </c>
      <c r="E2699" s="381" t="s">
        <v>3957</v>
      </c>
      <c r="F2699" s="381" t="s">
        <v>3956</v>
      </c>
      <c r="G2699" s="381" t="s">
        <v>6949</v>
      </c>
      <c r="H2699" s="381">
        <v>62300</v>
      </c>
      <c r="I2699" s="381">
        <v>22400</v>
      </c>
      <c r="J2699" s="381">
        <v>25600</v>
      </c>
      <c r="K2699" s="381">
        <v>28800</v>
      </c>
      <c r="L2699" s="381">
        <v>31950</v>
      </c>
      <c r="M2699" s="381">
        <v>34550</v>
      </c>
      <c r="N2699" s="381">
        <v>37100</v>
      </c>
      <c r="O2699" s="381">
        <v>39650</v>
      </c>
      <c r="P2699" s="381">
        <v>42200</v>
      </c>
      <c r="Q2699" s="381">
        <v>13450</v>
      </c>
      <c r="R2699" s="381">
        <v>16240</v>
      </c>
      <c r="S2699" s="381">
        <v>20420</v>
      </c>
      <c r="T2699" s="381">
        <v>24600</v>
      </c>
      <c r="U2699" s="381">
        <v>28780</v>
      </c>
      <c r="V2699" s="381">
        <v>32960</v>
      </c>
      <c r="W2699" s="381">
        <v>37140</v>
      </c>
      <c r="X2699" s="381">
        <v>41320</v>
      </c>
      <c r="Y2699" s="381">
        <v>35800</v>
      </c>
      <c r="Z2699" s="381">
        <v>40900</v>
      </c>
      <c r="AA2699" s="381">
        <v>46000</v>
      </c>
      <c r="AB2699" s="381">
        <v>51100</v>
      </c>
      <c r="AC2699" s="381">
        <v>55200</v>
      </c>
      <c r="AD2699" s="381">
        <v>59300</v>
      </c>
      <c r="AE2699" s="381">
        <v>63400</v>
      </c>
      <c r="AF2699" s="381">
        <v>67500</v>
      </c>
      <c r="AG2699" s="381">
        <v>9999</v>
      </c>
      <c r="AH2699" s="381" t="s">
        <v>6949</v>
      </c>
      <c r="AI2699" s="381" t="s">
        <v>6715</v>
      </c>
      <c r="AJ2699" s="381">
        <v>1</v>
      </c>
    </row>
    <row r="2700" spans="1:36">
      <c r="A2700" s="381" t="s">
        <v>564</v>
      </c>
      <c r="B2700" s="381" t="s">
        <v>6948</v>
      </c>
      <c r="C2700" s="381">
        <v>31</v>
      </c>
      <c r="D2700" s="381">
        <v>53</v>
      </c>
      <c r="E2700" s="381" t="s">
        <v>6947</v>
      </c>
      <c r="F2700" s="381" t="s">
        <v>6946</v>
      </c>
      <c r="G2700" s="381" t="s">
        <v>1314</v>
      </c>
      <c r="H2700" s="381">
        <v>59100</v>
      </c>
      <c r="I2700" s="381">
        <v>21950</v>
      </c>
      <c r="J2700" s="381">
        <v>25050</v>
      </c>
      <c r="K2700" s="381">
        <v>28200</v>
      </c>
      <c r="L2700" s="381">
        <v>31300</v>
      </c>
      <c r="M2700" s="381">
        <v>33850</v>
      </c>
      <c r="N2700" s="381">
        <v>36350</v>
      </c>
      <c r="O2700" s="381">
        <v>38850</v>
      </c>
      <c r="P2700" s="381">
        <v>41350</v>
      </c>
      <c r="Q2700" s="381">
        <v>13200</v>
      </c>
      <c r="R2700" s="381">
        <v>16240</v>
      </c>
      <c r="S2700" s="381">
        <v>20420</v>
      </c>
      <c r="T2700" s="381">
        <v>24600</v>
      </c>
      <c r="U2700" s="381">
        <v>28780</v>
      </c>
      <c r="V2700" s="381">
        <v>32960</v>
      </c>
      <c r="W2700" s="381">
        <v>37140</v>
      </c>
      <c r="X2700" s="381">
        <v>41320</v>
      </c>
      <c r="Y2700" s="381">
        <v>35100</v>
      </c>
      <c r="Z2700" s="381">
        <v>40100</v>
      </c>
      <c r="AA2700" s="381">
        <v>45100</v>
      </c>
      <c r="AB2700" s="381">
        <v>50100</v>
      </c>
      <c r="AC2700" s="381">
        <v>54150</v>
      </c>
      <c r="AD2700" s="381">
        <v>58150</v>
      </c>
      <c r="AE2700" s="381">
        <v>62150</v>
      </c>
      <c r="AF2700" s="381">
        <v>66150</v>
      </c>
      <c r="AG2700" s="381">
        <v>9999</v>
      </c>
      <c r="AH2700" s="381" t="s">
        <v>1314</v>
      </c>
      <c r="AI2700" s="381" t="s">
        <v>6715</v>
      </c>
      <c r="AJ2700" s="381">
        <v>0</v>
      </c>
    </row>
    <row r="2701" spans="1:36">
      <c r="A2701" s="381" t="s">
        <v>564</v>
      </c>
      <c r="B2701" s="381" t="s">
        <v>6945</v>
      </c>
      <c r="C2701" s="381">
        <v>31</v>
      </c>
      <c r="D2701" s="381">
        <v>55</v>
      </c>
      <c r="E2701" s="381" t="s">
        <v>6729</v>
      </c>
      <c r="F2701" s="381" t="s">
        <v>6728</v>
      </c>
      <c r="G2701" s="381" t="s">
        <v>1306</v>
      </c>
      <c r="H2701" s="381">
        <v>75000</v>
      </c>
      <c r="I2701" s="381">
        <v>26250</v>
      </c>
      <c r="J2701" s="381">
        <v>30000</v>
      </c>
      <c r="K2701" s="381">
        <v>33750</v>
      </c>
      <c r="L2701" s="381">
        <v>37500</v>
      </c>
      <c r="M2701" s="381">
        <v>40500</v>
      </c>
      <c r="N2701" s="381">
        <v>43500</v>
      </c>
      <c r="O2701" s="381">
        <v>46500</v>
      </c>
      <c r="P2701" s="381">
        <v>49500</v>
      </c>
      <c r="Q2701" s="381">
        <v>15750</v>
      </c>
      <c r="R2701" s="381">
        <v>18000</v>
      </c>
      <c r="S2701" s="381">
        <v>20420</v>
      </c>
      <c r="T2701" s="381">
        <v>24600</v>
      </c>
      <c r="U2701" s="381">
        <v>28780</v>
      </c>
      <c r="V2701" s="381">
        <v>32960</v>
      </c>
      <c r="W2701" s="381">
        <v>37140</v>
      </c>
      <c r="X2701" s="381">
        <v>41320</v>
      </c>
      <c r="Y2701" s="381">
        <v>42000</v>
      </c>
      <c r="Z2701" s="381">
        <v>48000</v>
      </c>
      <c r="AA2701" s="381">
        <v>54000</v>
      </c>
      <c r="AB2701" s="381">
        <v>60000</v>
      </c>
      <c r="AC2701" s="381">
        <v>64800</v>
      </c>
      <c r="AD2701" s="381">
        <v>69600</v>
      </c>
      <c r="AE2701" s="381">
        <v>74400</v>
      </c>
      <c r="AF2701" s="381">
        <v>79200</v>
      </c>
      <c r="AG2701" s="381">
        <v>5920</v>
      </c>
      <c r="AH2701" s="381" t="s">
        <v>1306</v>
      </c>
      <c r="AI2701" s="381" t="s">
        <v>6715</v>
      </c>
      <c r="AJ2701" s="381">
        <v>1</v>
      </c>
    </row>
    <row r="2702" spans="1:36">
      <c r="A2702" s="381" t="s">
        <v>564</v>
      </c>
      <c r="B2702" s="381" t="s">
        <v>6944</v>
      </c>
      <c r="C2702" s="381">
        <v>31</v>
      </c>
      <c r="D2702" s="381">
        <v>57</v>
      </c>
      <c r="E2702" s="381" t="s">
        <v>6943</v>
      </c>
      <c r="F2702" s="381" t="s">
        <v>6942</v>
      </c>
      <c r="G2702" s="381" t="s">
        <v>6941</v>
      </c>
      <c r="H2702" s="381">
        <v>57600</v>
      </c>
      <c r="I2702" s="381">
        <v>21950</v>
      </c>
      <c r="J2702" s="381">
        <v>25050</v>
      </c>
      <c r="K2702" s="381">
        <v>28200</v>
      </c>
      <c r="L2702" s="381">
        <v>31300</v>
      </c>
      <c r="M2702" s="381">
        <v>33850</v>
      </c>
      <c r="N2702" s="381">
        <v>36350</v>
      </c>
      <c r="O2702" s="381">
        <v>38850</v>
      </c>
      <c r="P2702" s="381">
        <v>41350</v>
      </c>
      <c r="Q2702" s="381">
        <v>13200</v>
      </c>
      <c r="R2702" s="381">
        <v>16240</v>
      </c>
      <c r="S2702" s="381">
        <v>20420</v>
      </c>
      <c r="T2702" s="381">
        <v>24600</v>
      </c>
      <c r="U2702" s="381">
        <v>28780</v>
      </c>
      <c r="V2702" s="381">
        <v>32960</v>
      </c>
      <c r="W2702" s="381">
        <v>37140</v>
      </c>
      <c r="X2702" s="381">
        <v>41320</v>
      </c>
      <c r="Y2702" s="381">
        <v>35100</v>
      </c>
      <c r="Z2702" s="381">
        <v>40100</v>
      </c>
      <c r="AA2702" s="381">
        <v>45100</v>
      </c>
      <c r="AB2702" s="381">
        <v>50100</v>
      </c>
      <c r="AC2702" s="381">
        <v>54150</v>
      </c>
      <c r="AD2702" s="381">
        <v>58150</v>
      </c>
      <c r="AE2702" s="381">
        <v>62150</v>
      </c>
      <c r="AF2702" s="381">
        <v>66150</v>
      </c>
      <c r="AG2702" s="381">
        <v>9999</v>
      </c>
      <c r="AH2702" s="381" t="s">
        <v>6941</v>
      </c>
      <c r="AI2702" s="381" t="s">
        <v>6715</v>
      </c>
      <c r="AJ2702" s="381">
        <v>0</v>
      </c>
    </row>
    <row r="2703" spans="1:36">
      <c r="A2703" s="381" t="s">
        <v>564</v>
      </c>
      <c r="B2703" s="381" t="s">
        <v>6940</v>
      </c>
      <c r="C2703" s="381">
        <v>31</v>
      </c>
      <c r="D2703" s="381">
        <v>59</v>
      </c>
      <c r="E2703" s="381" t="s">
        <v>6939</v>
      </c>
      <c r="F2703" s="381" t="s">
        <v>6938</v>
      </c>
      <c r="G2703" s="381" t="s">
        <v>6937</v>
      </c>
      <c r="H2703" s="381">
        <v>64400</v>
      </c>
      <c r="I2703" s="381">
        <v>22550</v>
      </c>
      <c r="J2703" s="381">
        <v>25800</v>
      </c>
      <c r="K2703" s="381">
        <v>29000</v>
      </c>
      <c r="L2703" s="381">
        <v>32200</v>
      </c>
      <c r="M2703" s="381">
        <v>34800</v>
      </c>
      <c r="N2703" s="381">
        <v>37400</v>
      </c>
      <c r="O2703" s="381">
        <v>39950</v>
      </c>
      <c r="P2703" s="381">
        <v>42550</v>
      </c>
      <c r="Q2703" s="381">
        <v>13550</v>
      </c>
      <c r="R2703" s="381">
        <v>16240</v>
      </c>
      <c r="S2703" s="381">
        <v>20420</v>
      </c>
      <c r="T2703" s="381">
        <v>24600</v>
      </c>
      <c r="U2703" s="381">
        <v>28780</v>
      </c>
      <c r="V2703" s="381">
        <v>32960</v>
      </c>
      <c r="W2703" s="381">
        <v>37140</v>
      </c>
      <c r="X2703" s="381">
        <v>41320</v>
      </c>
      <c r="Y2703" s="381">
        <v>36050</v>
      </c>
      <c r="Z2703" s="381">
        <v>41200</v>
      </c>
      <c r="AA2703" s="381">
        <v>46350</v>
      </c>
      <c r="AB2703" s="381">
        <v>51500</v>
      </c>
      <c r="AC2703" s="381">
        <v>55650</v>
      </c>
      <c r="AD2703" s="381">
        <v>59750</v>
      </c>
      <c r="AE2703" s="381">
        <v>63900</v>
      </c>
      <c r="AF2703" s="381">
        <v>68000</v>
      </c>
      <c r="AG2703" s="381">
        <v>9999</v>
      </c>
      <c r="AH2703" s="381" t="s">
        <v>6937</v>
      </c>
      <c r="AI2703" s="381" t="s">
        <v>6715</v>
      </c>
      <c r="AJ2703" s="381">
        <v>0</v>
      </c>
    </row>
    <row r="2704" spans="1:36">
      <c r="A2704" s="381" t="s">
        <v>564</v>
      </c>
      <c r="B2704" s="381" t="s">
        <v>6936</v>
      </c>
      <c r="C2704" s="381">
        <v>31</v>
      </c>
      <c r="D2704" s="381">
        <v>61</v>
      </c>
      <c r="E2704" s="381" t="s">
        <v>6935</v>
      </c>
      <c r="F2704" s="381" t="s">
        <v>6934</v>
      </c>
      <c r="G2704" s="381" t="s">
        <v>1670</v>
      </c>
      <c r="H2704" s="381">
        <v>60100</v>
      </c>
      <c r="I2704" s="381">
        <v>21950</v>
      </c>
      <c r="J2704" s="381">
        <v>25050</v>
      </c>
      <c r="K2704" s="381">
        <v>28200</v>
      </c>
      <c r="L2704" s="381">
        <v>31300</v>
      </c>
      <c r="M2704" s="381">
        <v>33850</v>
      </c>
      <c r="N2704" s="381">
        <v>36350</v>
      </c>
      <c r="O2704" s="381">
        <v>38850</v>
      </c>
      <c r="P2704" s="381">
        <v>41350</v>
      </c>
      <c r="Q2704" s="381">
        <v>13200</v>
      </c>
      <c r="R2704" s="381">
        <v>16240</v>
      </c>
      <c r="S2704" s="381">
        <v>20420</v>
      </c>
      <c r="T2704" s="381">
        <v>24600</v>
      </c>
      <c r="U2704" s="381">
        <v>28780</v>
      </c>
      <c r="V2704" s="381">
        <v>32960</v>
      </c>
      <c r="W2704" s="381">
        <v>37140</v>
      </c>
      <c r="X2704" s="381">
        <v>41320</v>
      </c>
      <c r="Y2704" s="381">
        <v>35100</v>
      </c>
      <c r="Z2704" s="381">
        <v>40100</v>
      </c>
      <c r="AA2704" s="381">
        <v>45100</v>
      </c>
      <c r="AB2704" s="381">
        <v>50100</v>
      </c>
      <c r="AC2704" s="381">
        <v>54150</v>
      </c>
      <c r="AD2704" s="381">
        <v>58150</v>
      </c>
      <c r="AE2704" s="381">
        <v>62150</v>
      </c>
      <c r="AF2704" s="381">
        <v>66150</v>
      </c>
      <c r="AG2704" s="381">
        <v>9999</v>
      </c>
      <c r="AH2704" s="381" t="s">
        <v>1670</v>
      </c>
      <c r="AI2704" s="381" t="s">
        <v>6715</v>
      </c>
      <c r="AJ2704" s="381">
        <v>0</v>
      </c>
    </row>
    <row r="2705" spans="1:36">
      <c r="A2705" s="381" t="s">
        <v>564</v>
      </c>
      <c r="B2705" s="381" t="s">
        <v>6933</v>
      </c>
      <c r="C2705" s="381">
        <v>31</v>
      </c>
      <c r="D2705" s="381">
        <v>63</v>
      </c>
      <c r="E2705" s="381" t="s">
        <v>6932</v>
      </c>
      <c r="F2705" s="381" t="s">
        <v>6931</v>
      </c>
      <c r="G2705" s="381" t="s">
        <v>6930</v>
      </c>
      <c r="H2705" s="381">
        <v>60500</v>
      </c>
      <c r="I2705" s="381">
        <v>21950</v>
      </c>
      <c r="J2705" s="381">
        <v>25050</v>
      </c>
      <c r="K2705" s="381">
        <v>28200</v>
      </c>
      <c r="L2705" s="381">
        <v>31300</v>
      </c>
      <c r="M2705" s="381">
        <v>33850</v>
      </c>
      <c r="N2705" s="381">
        <v>36350</v>
      </c>
      <c r="O2705" s="381">
        <v>38850</v>
      </c>
      <c r="P2705" s="381">
        <v>41350</v>
      </c>
      <c r="Q2705" s="381">
        <v>13200</v>
      </c>
      <c r="R2705" s="381">
        <v>16240</v>
      </c>
      <c r="S2705" s="381">
        <v>20420</v>
      </c>
      <c r="T2705" s="381">
        <v>24600</v>
      </c>
      <c r="U2705" s="381">
        <v>28780</v>
      </c>
      <c r="V2705" s="381">
        <v>32960</v>
      </c>
      <c r="W2705" s="381">
        <v>37140</v>
      </c>
      <c r="X2705" s="381">
        <v>41320</v>
      </c>
      <c r="Y2705" s="381">
        <v>35100</v>
      </c>
      <c r="Z2705" s="381">
        <v>40100</v>
      </c>
      <c r="AA2705" s="381">
        <v>45100</v>
      </c>
      <c r="AB2705" s="381">
        <v>50100</v>
      </c>
      <c r="AC2705" s="381">
        <v>54150</v>
      </c>
      <c r="AD2705" s="381">
        <v>58150</v>
      </c>
      <c r="AE2705" s="381">
        <v>62150</v>
      </c>
      <c r="AF2705" s="381">
        <v>66150</v>
      </c>
      <c r="AG2705" s="381">
        <v>9999</v>
      </c>
      <c r="AH2705" s="381" t="s">
        <v>6930</v>
      </c>
      <c r="AI2705" s="381" t="s">
        <v>6715</v>
      </c>
      <c r="AJ2705" s="381">
        <v>0</v>
      </c>
    </row>
    <row r="2706" spans="1:36">
      <c r="A2706" s="381" t="s">
        <v>564</v>
      </c>
      <c r="B2706" s="381" t="s">
        <v>6929</v>
      </c>
      <c r="C2706" s="381">
        <v>31</v>
      </c>
      <c r="D2706" s="381">
        <v>65</v>
      </c>
      <c r="E2706" s="381" t="s">
        <v>6928</v>
      </c>
      <c r="F2706" s="381" t="s">
        <v>6927</v>
      </c>
      <c r="G2706" s="381" t="s">
        <v>6926</v>
      </c>
      <c r="H2706" s="381">
        <v>54300</v>
      </c>
      <c r="I2706" s="381">
        <v>21950</v>
      </c>
      <c r="J2706" s="381">
        <v>25050</v>
      </c>
      <c r="K2706" s="381">
        <v>28200</v>
      </c>
      <c r="L2706" s="381">
        <v>31300</v>
      </c>
      <c r="M2706" s="381">
        <v>33850</v>
      </c>
      <c r="N2706" s="381">
        <v>36350</v>
      </c>
      <c r="O2706" s="381">
        <v>38850</v>
      </c>
      <c r="P2706" s="381">
        <v>41350</v>
      </c>
      <c r="Q2706" s="381">
        <v>13200</v>
      </c>
      <c r="R2706" s="381">
        <v>16240</v>
      </c>
      <c r="S2706" s="381">
        <v>20420</v>
      </c>
      <c r="T2706" s="381">
        <v>24600</v>
      </c>
      <c r="U2706" s="381">
        <v>28780</v>
      </c>
      <c r="V2706" s="381">
        <v>32960</v>
      </c>
      <c r="W2706" s="381">
        <v>37140</v>
      </c>
      <c r="X2706" s="381">
        <v>41320</v>
      </c>
      <c r="Y2706" s="381">
        <v>35100</v>
      </c>
      <c r="Z2706" s="381">
        <v>40100</v>
      </c>
      <c r="AA2706" s="381">
        <v>45100</v>
      </c>
      <c r="AB2706" s="381">
        <v>50100</v>
      </c>
      <c r="AC2706" s="381">
        <v>54150</v>
      </c>
      <c r="AD2706" s="381">
        <v>58150</v>
      </c>
      <c r="AE2706" s="381">
        <v>62150</v>
      </c>
      <c r="AF2706" s="381">
        <v>66150</v>
      </c>
      <c r="AG2706" s="381">
        <v>9999</v>
      </c>
      <c r="AH2706" s="381" t="s">
        <v>6926</v>
      </c>
      <c r="AI2706" s="381" t="s">
        <v>6715</v>
      </c>
      <c r="AJ2706" s="381">
        <v>0</v>
      </c>
    </row>
    <row r="2707" spans="1:36">
      <c r="A2707" s="381" t="s">
        <v>564</v>
      </c>
      <c r="B2707" s="381" t="s">
        <v>6925</v>
      </c>
      <c r="C2707" s="381">
        <v>31</v>
      </c>
      <c r="D2707" s="381">
        <v>67</v>
      </c>
      <c r="E2707" s="381" t="s">
        <v>6924</v>
      </c>
      <c r="F2707" s="381" t="s">
        <v>6923</v>
      </c>
      <c r="G2707" s="381" t="s">
        <v>6922</v>
      </c>
      <c r="H2707" s="381">
        <v>63500</v>
      </c>
      <c r="I2707" s="381">
        <v>22250</v>
      </c>
      <c r="J2707" s="381">
        <v>25400</v>
      </c>
      <c r="K2707" s="381">
        <v>28600</v>
      </c>
      <c r="L2707" s="381">
        <v>31750</v>
      </c>
      <c r="M2707" s="381">
        <v>34300</v>
      </c>
      <c r="N2707" s="381">
        <v>36850</v>
      </c>
      <c r="O2707" s="381">
        <v>39400</v>
      </c>
      <c r="P2707" s="381">
        <v>41950</v>
      </c>
      <c r="Q2707" s="381">
        <v>13350</v>
      </c>
      <c r="R2707" s="381">
        <v>16240</v>
      </c>
      <c r="S2707" s="381">
        <v>20420</v>
      </c>
      <c r="T2707" s="381">
        <v>24600</v>
      </c>
      <c r="U2707" s="381">
        <v>28780</v>
      </c>
      <c r="V2707" s="381">
        <v>32960</v>
      </c>
      <c r="W2707" s="381">
        <v>37140</v>
      </c>
      <c r="X2707" s="381">
        <v>41320</v>
      </c>
      <c r="Y2707" s="381">
        <v>35600</v>
      </c>
      <c r="Z2707" s="381">
        <v>40650</v>
      </c>
      <c r="AA2707" s="381">
        <v>45750</v>
      </c>
      <c r="AB2707" s="381">
        <v>50800</v>
      </c>
      <c r="AC2707" s="381">
        <v>54900</v>
      </c>
      <c r="AD2707" s="381">
        <v>58950</v>
      </c>
      <c r="AE2707" s="381">
        <v>63000</v>
      </c>
      <c r="AF2707" s="381">
        <v>67100</v>
      </c>
      <c r="AG2707" s="381">
        <v>9999</v>
      </c>
      <c r="AH2707" s="381" t="s">
        <v>6922</v>
      </c>
      <c r="AI2707" s="381" t="s">
        <v>6715</v>
      </c>
      <c r="AJ2707" s="381">
        <v>0</v>
      </c>
    </row>
    <row r="2708" spans="1:36">
      <c r="A2708" s="381" t="s">
        <v>564</v>
      </c>
      <c r="B2708" s="381" t="s">
        <v>6921</v>
      </c>
      <c r="C2708" s="381">
        <v>31</v>
      </c>
      <c r="D2708" s="381">
        <v>69</v>
      </c>
      <c r="E2708" s="381" t="s">
        <v>6920</v>
      </c>
      <c r="F2708" s="381" t="s">
        <v>6919</v>
      </c>
      <c r="G2708" s="381" t="s">
        <v>6918</v>
      </c>
      <c r="H2708" s="381">
        <v>60200</v>
      </c>
      <c r="I2708" s="381">
        <v>21950</v>
      </c>
      <c r="J2708" s="381">
        <v>25050</v>
      </c>
      <c r="K2708" s="381">
        <v>28200</v>
      </c>
      <c r="L2708" s="381">
        <v>31300</v>
      </c>
      <c r="M2708" s="381">
        <v>33850</v>
      </c>
      <c r="N2708" s="381">
        <v>36350</v>
      </c>
      <c r="O2708" s="381">
        <v>38850</v>
      </c>
      <c r="P2708" s="381">
        <v>41350</v>
      </c>
      <c r="Q2708" s="381">
        <v>13200</v>
      </c>
      <c r="R2708" s="381">
        <v>16240</v>
      </c>
      <c r="S2708" s="381">
        <v>20420</v>
      </c>
      <c r="T2708" s="381">
        <v>24600</v>
      </c>
      <c r="U2708" s="381">
        <v>28780</v>
      </c>
      <c r="V2708" s="381">
        <v>32960</v>
      </c>
      <c r="W2708" s="381">
        <v>37140</v>
      </c>
      <c r="X2708" s="381">
        <v>41320</v>
      </c>
      <c r="Y2708" s="381">
        <v>35100</v>
      </c>
      <c r="Z2708" s="381">
        <v>40100</v>
      </c>
      <c r="AA2708" s="381">
        <v>45100</v>
      </c>
      <c r="AB2708" s="381">
        <v>50100</v>
      </c>
      <c r="AC2708" s="381">
        <v>54150</v>
      </c>
      <c r="AD2708" s="381">
        <v>58150</v>
      </c>
      <c r="AE2708" s="381">
        <v>62150</v>
      </c>
      <c r="AF2708" s="381">
        <v>66150</v>
      </c>
      <c r="AG2708" s="381">
        <v>9999</v>
      </c>
      <c r="AH2708" s="381" t="s">
        <v>6918</v>
      </c>
      <c r="AI2708" s="381" t="s">
        <v>6715</v>
      </c>
      <c r="AJ2708" s="381">
        <v>0</v>
      </c>
    </row>
    <row r="2709" spans="1:36">
      <c r="A2709" s="381" t="s">
        <v>564</v>
      </c>
      <c r="B2709" s="381" t="s">
        <v>6917</v>
      </c>
      <c r="C2709" s="381">
        <v>31</v>
      </c>
      <c r="D2709" s="381">
        <v>71</v>
      </c>
      <c r="E2709" s="381" t="s">
        <v>6916</v>
      </c>
      <c r="F2709" s="381" t="s">
        <v>6915</v>
      </c>
      <c r="G2709" s="381" t="s">
        <v>1666</v>
      </c>
      <c r="H2709" s="381">
        <v>50200</v>
      </c>
      <c r="I2709" s="381">
        <v>21950</v>
      </c>
      <c r="J2709" s="381">
        <v>25050</v>
      </c>
      <c r="K2709" s="381">
        <v>28200</v>
      </c>
      <c r="L2709" s="381">
        <v>31300</v>
      </c>
      <c r="M2709" s="381">
        <v>33850</v>
      </c>
      <c r="N2709" s="381">
        <v>36350</v>
      </c>
      <c r="O2709" s="381">
        <v>38850</v>
      </c>
      <c r="P2709" s="381">
        <v>41350</v>
      </c>
      <c r="Q2709" s="381">
        <v>13200</v>
      </c>
      <c r="R2709" s="381">
        <v>16240</v>
      </c>
      <c r="S2709" s="381">
        <v>20420</v>
      </c>
      <c r="T2709" s="381">
        <v>24600</v>
      </c>
      <c r="U2709" s="381">
        <v>28780</v>
      </c>
      <c r="V2709" s="381">
        <v>32960</v>
      </c>
      <c r="W2709" s="381">
        <v>37140</v>
      </c>
      <c r="X2709" s="381">
        <v>41320</v>
      </c>
      <c r="Y2709" s="381">
        <v>35100</v>
      </c>
      <c r="Z2709" s="381">
        <v>40100</v>
      </c>
      <c r="AA2709" s="381">
        <v>45100</v>
      </c>
      <c r="AB2709" s="381">
        <v>50100</v>
      </c>
      <c r="AC2709" s="381">
        <v>54150</v>
      </c>
      <c r="AD2709" s="381">
        <v>58150</v>
      </c>
      <c r="AE2709" s="381">
        <v>62150</v>
      </c>
      <c r="AF2709" s="381">
        <v>66150</v>
      </c>
      <c r="AG2709" s="381">
        <v>9999</v>
      </c>
      <c r="AH2709" s="381" t="s">
        <v>1666</v>
      </c>
      <c r="AI2709" s="381" t="s">
        <v>6715</v>
      </c>
      <c r="AJ2709" s="381">
        <v>0</v>
      </c>
    </row>
    <row r="2710" spans="1:36">
      <c r="A2710" s="381" t="s">
        <v>564</v>
      </c>
      <c r="B2710" s="381" t="s">
        <v>6914</v>
      </c>
      <c r="C2710" s="381">
        <v>31</v>
      </c>
      <c r="D2710" s="381">
        <v>73</v>
      </c>
      <c r="E2710" s="381" t="s">
        <v>6913</v>
      </c>
      <c r="F2710" s="381" t="s">
        <v>6912</v>
      </c>
      <c r="G2710" s="381" t="s">
        <v>6911</v>
      </c>
      <c r="H2710" s="381">
        <v>64300</v>
      </c>
      <c r="I2710" s="381">
        <v>22550</v>
      </c>
      <c r="J2710" s="381">
        <v>25750</v>
      </c>
      <c r="K2710" s="381">
        <v>28950</v>
      </c>
      <c r="L2710" s="381">
        <v>32150</v>
      </c>
      <c r="M2710" s="381">
        <v>34750</v>
      </c>
      <c r="N2710" s="381">
        <v>37300</v>
      </c>
      <c r="O2710" s="381">
        <v>39900</v>
      </c>
      <c r="P2710" s="381">
        <v>42450</v>
      </c>
      <c r="Q2710" s="381">
        <v>13550</v>
      </c>
      <c r="R2710" s="381">
        <v>16240</v>
      </c>
      <c r="S2710" s="381">
        <v>20420</v>
      </c>
      <c r="T2710" s="381">
        <v>24600</v>
      </c>
      <c r="U2710" s="381">
        <v>28780</v>
      </c>
      <c r="V2710" s="381">
        <v>32960</v>
      </c>
      <c r="W2710" s="381">
        <v>37140</v>
      </c>
      <c r="X2710" s="381">
        <v>41320</v>
      </c>
      <c r="Y2710" s="381">
        <v>36050</v>
      </c>
      <c r="Z2710" s="381">
        <v>41200</v>
      </c>
      <c r="AA2710" s="381">
        <v>46350</v>
      </c>
      <c r="AB2710" s="381">
        <v>51450</v>
      </c>
      <c r="AC2710" s="381">
        <v>55600</v>
      </c>
      <c r="AD2710" s="381">
        <v>59700</v>
      </c>
      <c r="AE2710" s="381">
        <v>63800</v>
      </c>
      <c r="AF2710" s="381">
        <v>67950</v>
      </c>
      <c r="AG2710" s="381">
        <v>9999</v>
      </c>
      <c r="AH2710" s="381" t="s">
        <v>6911</v>
      </c>
      <c r="AI2710" s="381" t="s">
        <v>6715</v>
      </c>
      <c r="AJ2710" s="381">
        <v>0</v>
      </c>
    </row>
    <row r="2711" spans="1:36">
      <c r="A2711" s="381" t="s">
        <v>564</v>
      </c>
      <c r="B2711" s="381" t="s">
        <v>6910</v>
      </c>
      <c r="C2711" s="381">
        <v>31</v>
      </c>
      <c r="D2711" s="381">
        <v>75</v>
      </c>
      <c r="E2711" s="381" t="s">
        <v>6909</v>
      </c>
      <c r="F2711" s="381" t="s">
        <v>6908</v>
      </c>
      <c r="G2711" s="381" t="s">
        <v>1282</v>
      </c>
      <c r="H2711" s="381">
        <v>48500</v>
      </c>
      <c r="I2711" s="381">
        <v>21950</v>
      </c>
      <c r="J2711" s="381">
        <v>25050</v>
      </c>
      <c r="K2711" s="381">
        <v>28200</v>
      </c>
      <c r="L2711" s="381">
        <v>31300</v>
      </c>
      <c r="M2711" s="381">
        <v>33850</v>
      </c>
      <c r="N2711" s="381">
        <v>36350</v>
      </c>
      <c r="O2711" s="381">
        <v>38850</v>
      </c>
      <c r="P2711" s="381">
        <v>41350</v>
      </c>
      <c r="Q2711" s="381">
        <v>13200</v>
      </c>
      <c r="R2711" s="381">
        <v>16240</v>
      </c>
      <c r="S2711" s="381">
        <v>20420</v>
      </c>
      <c r="T2711" s="381">
        <v>24600</v>
      </c>
      <c r="U2711" s="381">
        <v>28780</v>
      </c>
      <c r="V2711" s="381">
        <v>32960</v>
      </c>
      <c r="W2711" s="381">
        <v>37140</v>
      </c>
      <c r="X2711" s="381">
        <v>41320</v>
      </c>
      <c r="Y2711" s="381">
        <v>35100</v>
      </c>
      <c r="Z2711" s="381">
        <v>40100</v>
      </c>
      <c r="AA2711" s="381">
        <v>45100</v>
      </c>
      <c r="AB2711" s="381">
        <v>50100</v>
      </c>
      <c r="AC2711" s="381">
        <v>54150</v>
      </c>
      <c r="AD2711" s="381">
        <v>58150</v>
      </c>
      <c r="AE2711" s="381">
        <v>62150</v>
      </c>
      <c r="AF2711" s="381">
        <v>66150</v>
      </c>
      <c r="AG2711" s="381">
        <v>9999</v>
      </c>
      <c r="AH2711" s="381" t="s">
        <v>1282</v>
      </c>
      <c r="AI2711" s="381" t="s">
        <v>6715</v>
      </c>
      <c r="AJ2711" s="381">
        <v>0</v>
      </c>
    </row>
    <row r="2712" spans="1:36">
      <c r="A2712" s="381" t="s">
        <v>564</v>
      </c>
      <c r="B2712" s="381" t="s">
        <v>6907</v>
      </c>
      <c r="C2712" s="381">
        <v>31</v>
      </c>
      <c r="D2712" s="381">
        <v>77</v>
      </c>
      <c r="E2712" s="381" t="s">
        <v>6906</v>
      </c>
      <c r="F2712" s="381" t="s">
        <v>6905</v>
      </c>
      <c r="G2712" s="381" t="s">
        <v>6904</v>
      </c>
      <c r="H2712" s="381">
        <v>55800</v>
      </c>
      <c r="I2712" s="381">
        <v>21950</v>
      </c>
      <c r="J2712" s="381">
        <v>25050</v>
      </c>
      <c r="K2712" s="381">
        <v>28200</v>
      </c>
      <c r="L2712" s="381">
        <v>31300</v>
      </c>
      <c r="M2712" s="381">
        <v>33850</v>
      </c>
      <c r="N2712" s="381">
        <v>36350</v>
      </c>
      <c r="O2712" s="381">
        <v>38850</v>
      </c>
      <c r="P2712" s="381">
        <v>41350</v>
      </c>
      <c r="Q2712" s="381">
        <v>13200</v>
      </c>
      <c r="R2712" s="381">
        <v>16240</v>
      </c>
      <c r="S2712" s="381">
        <v>20420</v>
      </c>
      <c r="T2712" s="381">
        <v>24600</v>
      </c>
      <c r="U2712" s="381">
        <v>28780</v>
      </c>
      <c r="V2712" s="381">
        <v>32960</v>
      </c>
      <c r="W2712" s="381">
        <v>37140</v>
      </c>
      <c r="X2712" s="381">
        <v>41320</v>
      </c>
      <c r="Y2712" s="381">
        <v>35100</v>
      </c>
      <c r="Z2712" s="381">
        <v>40100</v>
      </c>
      <c r="AA2712" s="381">
        <v>45100</v>
      </c>
      <c r="AB2712" s="381">
        <v>50100</v>
      </c>
      <c r="AC2712" s="381">
        <v>54150</v>
      </c>
      <c r="AD2712" s="381">
        <v>58150</v>
      </c>
      <c r="AE2712" s="381">
        <v>62150</v>
      </c>
      <c r="AF2712" s="381">
        <v>66150</v>
      </c>
      <c r="AG2712" s="381">
        <v>9999</v>
      </c>
      <c r="AH2712" s="381" t="s">
        <v>6904</v>
      </c>
      <c r="AI2712" s="381" t="s">
        <v>6715</v>
      </c>
      <c r="AJ2712" s="381">
        <v>0</v>
      </c>
    </row>
    <row r="2713" spans="1:36">
      <c r="A2713" s="381" t="s">
        <v>564</v>
      </c>
      <c r="B2713" s="381" t="s">
        <v>6903</v>
      </c>
      <c r="C2713" s="381">
        <v>31</v>
      </c>
      <c r="D2713" s="381">
        <v>79</v>
      </c>
      <c r="E2713" s="381" t="s">
        <v>6902</v>
      </c>
      <c r="F2713" s="381" t="s">
        <v>6901</v>
      </c>
      <c r="G2713" s="381" t="s">
        <v>3327</v>
      </c>
      <c r="H2713" s="381">
        <v>58500</v>
      </c>
      <c r="I2713" s="381">
        <v>21950</v>
      </c>
      <c r="J2713" s="381">
        <v>25050</v>
      </c>
      <c r="K2713" s="381">
        <v>28200</v>
      </c>
      <c r="L2713" s="381">
        <v>31300</v>
      </c>
      <c r="M2713" s="381">
        <v>33850</v>
      </c>
      <c r="N2713" s="381">
        <v>36350</v>
      </c>
      <c r="O2713" s="381">
        <v>38850</v>
      </c>
      <c r="P2713" s="381">
        <v>41350</v>
      </c>
      <c r="Q2713" s="381">
        <v>13200</v>
      </c>
      <c r="R2713" s="381">
        <v>16240</v>
      </c>
      <c r="S2713" s="381">
        <v>20420</v>
      </c>
      <c r="T2713" s="381">
        <v>24600</v>
      </c>
      <c r="U2713" s="381">
        <v>28780</v>
      </c>
      <c r="V2713" s="381">
        <v>32960</v>
      </c>
      <c r="W2713" s="381">
        <v>37140</v>
      </c>
      <c r="X2713" s="381">
        <v>41320</v>
      </c>
      <c r="Y2713" s="381">
        <v>35100</v>
      </c>
      <c r="Z2713" s="381">
        <v>40100</v>
      </c>
      <c r="AA2713" s="381">
        <v>45100</v>
      </c>
      <c r="AB2713" s="381">
        <v>50100</v>
      </c>
      <c r="AC2713" s="381">
        <v>54150</v>
      </c>
      <c r="AD2713" s="381">
        <v>58150</v>
      </c>
      <c r="AE2713" s="381">
        <v>62150</v>
      </c>
      <c r="AF2713" s="381">
        <v>66150</v>
      </c>
      <c r="AG2713" s="381">
        <v>9999</v>
      </c>
      <c r="AH2713" s="381" t="s">
        <v>3327</v>
      </c>
      <c r="AI2713" s="381" t="s">
        <v>6715</v>
      </c>
      <c r="AJ2713" s="381">
        <v>1</v>
      </c>
    </row>
    <row r="2714" spans="1:36">
      <c r="A2714" s="381" t="s">
        <v>564</v>
      </c>
      <c r="B2714" s="381" t="s">
        <v>6900</v>
      </c>
      <c r="C2714" s="381">
        <v>31</v>
      </c>
      <c r="D2714" s="381">
        <v>81</v>
      </c>
      <c r="E2714" s="381" t="s">
        <v>6899</v>
      </c>
      <c r="F2714" s="381" t="s">
        <v>6898</v>
      </c>
      <c r="G2714" s="381" t="s">
        <v>3323</v>
      </c>
      <c r="H2714" s="381">
        <v>67700</v>
      </c>
      <c r="I2714" s="381">
        <v>23700</v>
      </c>
      <c r="J2714" s="381">
        <v>27100</v>
      </c>
      <c r="K2714" s="381">
        <v>30500</v>
      </c>
      <c r="L2714" s="381">
        <v>33850</v>
      </c>
      <c r="M2714" s="381">
        <v>36600</v>
      </c>
      <c r="N2714" s="381">
        <v>39300</v>
      </c>
      <c r="O2714" s="381">
        <v>42000</v>
      </c>
      <c r="P2714" s="381">
        <v>44700</v>
      </c>
      <c r="Q2714" s="381">
        <v>14250</v>
      </c>
      <c r="R2714" s="381">
        <v>16250</v>
      </c>
      <c r="S2714" s="381">
        <v>20420</v>
      </c>
      <c r="T2714" s="381">
        <v>24600</v>
      </c>
      <c r="U2714" s="381">
        <v>28780</v>
      </c>
      <c r="V2714" s="381">
        <v>32960</v>
      </c>
      <c r="W2714" s="381">
        <v>37140</v>
      </c>
      <c r="X2714" s="381">
        <v>41320</v>
      </c>
      <c r="Y2714" s="381">
        <v>37950</v>
      </c>
      <c r="Z2714" s="381">
        <v>43350</v>
      </c>
      <c r="AA2714" s="381">
        <v>48750</v>
      </c>
      <c r="AB2714" s="381">
        <v>54150</v>
      </c>
      <c r="AC2714" s="381">
        <v>58500</v>
      </c>
      <c r="AD2714" s="381">
        <v>62850</v>
      </c>
      <c r="AE2714" s="381">
        <v>67150</v>
      </c>
      <c r="AF2714" s="381">
        <v>71500</v>
      </c>
      <c r="AG2714" s="381">
        <v>9999</v>
      </c>
      <c r="AH2714" s="381" t="s">
        <v>3323</v>
      </c>
      <c r="AI2714" s="381" t="s">
        <v>6715</v>
      </c>
      <c r="AJ2714" s="381">
        <v>1</v>
      </c>
    </row>
    <row r="2715" spans="1:36">
      <c r="A2715" s="381" t="s">
        <v>564</v>
      </c>
      <c r="B2715" s="381" t="s">
        <v>6897</v>
      </c>
      <c r="C2715" s="381">
        <v>31</v>
      </c>
      <c r="D2715" s="381">
        <v>83</v>
      </c>
      <c r="E2715" s="381" t="s">
        <v>6896</v>
      </c>
      <c r="F2715" s="381" t="s">
        <v>6895</v>
      </c>
      <c r="G2715" s="381" t="s">
        <v>6894</v>
      </c>
      <c r="H2715" s="381">
        <v>57000</v>
      </c>
      <c r="I2715" s="381">
        <v>21950</v>
      </c>
      <c r="J2715" s="381">
        <v>25050</v>
      </c>
      <c r="K2715" s="381">
        <v>28200</v>
      </c>
      <c r="L2715" s="381">
        <v>31300</v>
      </c>
      <c r="M2715" s="381">
        <v>33850</v>
      </c>
      <c r="N2715" s="381">
        <v>36350</v>
      </c>
      <c r="O2715" s="381">
        <v>38850</v>
      </c>
      <c r="P2715" s="381">
        <v>41350</v>
      </c>
      <c r="Q2715" s="381">
        <v>13200</v>
      </c>
      <c r="R2715" s="381">
        <v>16240</v>
      </c>
      <c r="S2715" s="381">
        <v>20420</v>
      </c>
      <c r="T2715" s="381">
        <v>24600</v>
      </c>
      <c r="U2715" s="381">
        <v>28780</v>
      </c>
      <c r="V2715" s="381">
        <v>32960</v>
      </c>
      <c r="W2715" s="381">
        <v>37140</v>
      </c>
      <c r="X2715" s="381">
        <v>41320</v>
      </c>
      <c r="Y2715" s="381">
        <v>35100</v>
      </c>
      <c r="Z2715" s="381">
        <v>40100</v>
      </c>
      <c r="AA2715" s="381">
        <v>45100</v>
      </c>
      <c r="AB2715" s="381">
        <v>50100</v>
      </c>
      <c r="AC2715" s="381">
        <v>54150</v>
      </c>
      <c r="AD2715" s="381">
        <v>58150</v>
      </c>
      <c r="AE2715" s="381">
        <v>62150</v>
      </c>
      <c r="AF2715" s="381">
        <v>66150</v>
      </c>
      <c r="AG2715" s="381">
        <v>9999</v>
      </c>
      <c r="AH2715" s="381" t="s">
        <v>6894</v>
      </c>
      <c r="AI2715" s="381" t="s">
        <v>6715</v>
      </c>
      <c r="AJ2715" s="381">
        <v>0</v>
      </c>
    </row>
    <row r="2716" spans="1:36">
      <c r="A2716" s="381" t="s">
        <v>564</v>
      </c>
      <c r="B2716" s="381" t="s">
        <v>6893</v>
      </c>
      <c r="C2716" s="381">
        <v>31</v>
      </c>
      <c r="D2716" s="381">
        <v>85</v>
      </c>
      <c r="E2716" s="381" t="s">
        <v>6892</v>
      </c>
      <c r="F2716" s="381" t="s">
        <v>6891</v>
      </c>
      <c r="G2716" s="381" t="s">
        <v>6890</v>
      </c>
      <c r="H2716" s="381">
        <v>59500</v>
      </c>
      <c r="I2716" s="381">
        <v>21950</v>
      </c>
      <c r="J2716" s="381">
        <v>25050</v>
      </c>
      <c r="K2716" s="381">
        <v>28200</v>
      </c>
      <c r="L2716" s="381">
        <v>31300</v>
      </c>
      <c r="M2716" s="381">
        <v>33850</v>
      </c>
      <c r="N2716" s="381">
        <v>36350</v>
      </c>
      <c r="O2716" s="381">
        <v>38850</v>
      </c>
      <c r="P2716" s="381">
        <v>41350</v>
      </c>
      <c r="Q2716" s="381">
        <v>13200</v>
      </c>
      <c r="R2716" s="381">
        <v>16240</v>
      </c>
      <c r="S2716" s="381">
        <v>20420</v>
      </c>
      <c r="T2716" s="381">
        <v>24600</v>
      </c>
      <c r="U2716" s="381">
        <v>28780</v>
      </c>
      <c r="V2716" s="381">
        <v>32960</v>
      </c>
      <c r="W2716" s="381">
        <v>37140</v>
      </c>
      <c r="X2716" s="381">
        <v>41320</v>
      </c>
      <c r="Y2716" s="381">
        <v>35100</v>
      </c>
      <c r="Z2716" s="381">
        <v>40100</v>
      </c>
      <c r="AA2716" s="381">
        <v>45100</v>
      </c>
      <c r="AB2716" s="381">
        <v>50100</v>
      </c>
      <c r="AC2716" s="381">
        <v>54150</v>
      </c>
      <c r="AD2716" s="381">
        <v>58150</v>
      </c>
      <c r="AE2716" s="381">
        <v>62150</v>
      </c>
      <c r="AF2716" s="381">
        <v>66150</v>
      </c>
      <c r="AG2716" s="381">
        <v>9999</v>
      </c>
      <c r="AH2716" s="381" t="s">
        <v>6890</v>
      </c>
      <c r="AI2716" s="381" t="s">
        <v>6715</v>
      </c>
      <c r="AJ2716" s="381">
        <v>0</v>
      </c>
    </row>
    <row r="2717" spans="1:36">
      <c r="A2717" s="381" t="s">
        <v>564</v>
      </c>
      <c r="B2717" s="381" t="s">
        <v>6889</v>
      </c>
      <c r="C2717" s="381">
        <v>31</v>
      </c>
      <c r="D2717" s="381">
        <v>87</v>
      </c>
      <c r="E2717" s="381" t="s">
        <v>6888</v>
      </c>
      <c r="F2717" s="381" t="s">
        <v>6887</v>
      </c>
      <c r="G2717" s="381" t="s">
        <v>6886</v>
      </c>
      <c r="H2717" s="381">
        <v>56600</v>
      </c>
      <c r="I2717" s="381">
        <v>21950</v>
      </c>
      <c r="J2717" s="381">
        <v>25050</v>
      </c>
      <c r="K2717" s="381">
        <v>28200</v>
      </c>
      <c r="L2717" s="381">
        <v>31300</v>
      </c>
      <c r="M2717" s="381">
        <v>33850</v>
      </c>
      <c r="N2717" s="381">
        <v>36350</v>
      </c>
      <c r="O2717" s="381">
        <v>38850</v>
      </c>
      <c r="P2717" s="381">
        <v>41350</v>
      </c>
      <c r="Q2717" s="381">
        <v>13200</v>
      </c>
      <c r="R2717" s="381">
        <v>16240</v>
      </c>
      <c r="S2717" s="381">
        <v>20420</v>
      </c>
      <c r="T2717" s="381">
        <v>24600</v>
      </c>
      <c r="U2717" s="381">
        <v>28780</v>
      </c>
      <c r="V2717" s="381">
        <v>32960</v>
      </c>
      <c r="W2717" s="381">
        <v>37140</v>
      </c>
      <c r="X2717" s="381">
        <v>41320</v>
      </c>
      <c r="Y2717" s="381">
        <v>35100</v>
      </c>
      <c r="Z2717" s="381">
        <v>40100</v>
      </c>
      <c r="AA2717" s="381">
        <v>45100</v>
      </c>
      <c r="AB2717" s="381">
        <v>50100</v>
      </c>
      <c r="AC2717" s="381">
        <v>54150</v>
      </c>
      <c r="AD2717" s="381">
        <v>58150</v>
      </c>
      <c r="AE2717" s="381">
        <v>62150</v>
      </c>
      <c r="AF2717" s="381">
        <v>66150</v>
      </c>
      <c r="AG2717" s="381">
        <v>9999</v>
      </c>
      <c r="AH2717" s="381" t="s">
        <v>6886</v>
      </c>
      <c r="AI2717" s="381" t="s">
        <v>6715</v>
      </c>
      <c r="AJ2717" s="381">
        <v>0</v>
      </c>
    </row>
    <row r="2718" spans="1:36">
      <c r="A2718" s="381" t="s">
        <v>564</v>
      </c>
      <c r="B2718" s="381" t="s">
        <v>6885</v>
      </c>
      <c r="C2718" s="381">
        <v>31</v>
      </c>
      <c r="D2718" s="381">
        <v>89</v>
      </c>
      <c r="E2718" s="381" t="s">
        <v>6884</v>
      </c>
      <c r="F2718" s="381" t="s">
        <v>6883</v>
      </c>
      <c r="G2718" s="381" t="s">
        <v>6882</v>
      </c>
      <c r="H2718" s="381">
        <v>60600</v>
      </c>
      <c r="I2718" s="381">
        <v>21950</v>
      </c>
      <c r="J2718" s="381">
        <v>25050</v>
      </c>
      <c r="K2718" s="381">
        <v>28200</v>
      </c>
      <c r="L2718" s="381">
        <v>31300</v>
      </c>
      <c r="M2718" s="381">
        <v>33850</v>
      </c>
      <c r="N2718" s="381">
        <v>36350</v>
      </c>
      <c r="O2718" s="381">
        <v>38850</v>
      </c>
      <c r="P2718" s="381">
        <v>41350</v>
      </c>
      <c r="Q2718" s="381">
        <v>13200</v>
      </c>
      <c r="R2718" s="381">
        <v>16240</v>
      </c>
      <c r="S2718" s="381">
        <v>20420</v>
      </c>
      <c r="T2718" s="381">
        <v>24600</v>
      </c>
      <c r="U2718" s="381">
        <v>28780</v>
      </c>
      <c r="V2718" s="381">
        <v>32960</v>
      </c>
      <c r="W2718" s="381">
        <v>37140</v>
      </c>
      <c r="X2718" s="381">
        <v>41320</v>
      </c>
      <c r="Y2718" s="381">
        <v>35100</v>
      </c>
      <c r="Z2718" s="381">
        <v>40100</v>
      </c>
      <c r="AA2718" s="381">
        <v>45100</v>
      </c>
      <c r="AB2718" s="381">
        <v>50100</v>
      </c>
      <c r="AC2718" s="381">
        <v>54150</v>
      </c>
      <c r="AD2718" s="381">
        <v>58150</v>
      </c>
      <c r="AE2718" s="381">
        <v>62150</v>
      </c>
      <c r="AF2718" s="381">
        <v>66150</v>
      </c>
      <c r="AG2718" s="381">
        <v>9999</v>
      </c>
      <c r="AH2718" s="381" t="s">
        <v>6882</v>
      </c>
      <c r="AI2718" s="381" t="s">
        <v>6715</v>
      </c>
      <c r="AJ2718" s="381">
        <v>0</v>
      </c>
    </row>
    <row r="2719" spans="1:36">
      <c r="A2719" s="381" t="s">
        <v>564</v>
      </c>
      <c r="B2719" s="381" t="s">
        <v>6881</v>
      </c>
      <c r="C2719" s="381">
        <v>31</v>
      </c>
      <c r="D2719" s="381">
        <v>91</v>
      </c>
      <c r="E2719" s="381" t="s">
        <v>6880</v>
      </c>
      <c r="F2719" s="381" t="s">
        <v>6879</v>
      </c>
      <c r="G2719" s="381" t="s">
        <v>6878</v>
      </c>
      <c r="H2719" s="381">
        <v>46600</v>
      </c>
      <c r="I2719" s="381">
        <v>21950</v>
      </c>
      <c r="J2719" s="381">
        <v>25050</v>
      </c>
      <c r="K2719" s="381">
        <v>28200</v>
      </c>
      <c r="L2719" s="381">
        <v>31300</v>
      </c>
      <c r="M2719" s="381">
        <v>33850</v>
      </c>
      <c r="N2719" s="381">
        <v>36350</v>
      </c>
      <c r="O2719" s="381">
        <v>38850</v>
      </c>
      <c r="P2719" s="381">
        <v>41350</v>
      </c>
      <c r="Q2719" s="381">
        <v>13200</v>
      </c>
      <c r="R2719" s="381">
        <v>16240</v>
      </c>
      <c r="S2719" s="381">
        <v>20420</v>
      </c>
      <c r="T2719" s="381">
        <v>24600</v>
      </c>
      <c r="U2719" s="381">
        <v>28780</v>
      </c>
      <c r="V2719" s="381">
        <v>32960</v>
      </c>
      <c r="W2719" s="381">
        <v>37140</v>
      </c>
      <c r="X2719" s="381">
        <v>41320</v>
      </c>
      <c r="Y2719" s="381">
        <v>35100</v>
      </c>
      <c r="Z2719" s="381">
        <v>40100</v>
      </c>
      <c r="AA2719" s="381">
        <v>45100</v>
      </c>
      <c r="AB2719" s="381">
        <v>50100</v>
      </c>
      <c r="AC2719" s="381">
        <v>54150</v>
      </c>
      <c r="AD2719" s="381">
        <v>58150</v>
      </c>
      <c r="AE2719" s="381">
        <v>62150</v>
      </c>
      <c r="AF2719" s="381">
        <v>66150</v>
      </c>
      <c r="AG2719" s="381">
        <v>9999</v>
      </c>
      <c r="AH2719" s="381" t="s">
        <v>6878</v>
      </c>
      <c r="AI2719" s="381" t="s">
        <v>6715</v>
      </c>
      <c r="AJ2719" s="381">
        <v>0</v>
      </c>
    </row>
    <row r="2720" spans="1:36">
      <c r="A2720" s="381" t="s">
        <v>564</v>
      </c>
      <c r="B2720" s="381" t="s">
        <v>6877</v>
      </c>
      <c r="C2720" s="381">
        <v>31</v>
      </c>
      <c r="D2720" s="381">
        <v>93</v>
      </c>
      <c r="E2720" s="381" t="s">
        <v>6876</v>
      </c>
      <c r="F2720" s="381" t="s">
        <v>6875</v>
      </c>
      <c r="G2720" s="381" t="s">
        <v>3262</v>
      </c>
      <c r="H2720" s="381">
        <v>64000</v>
      </c>
      <c r="I2720" s="381">
        <v>22400</v>
      </c>
      <c r="J2720" s="381">
        <v>25600</v>
      </c>
      <c r="K2720" s="381">
        <v>28800</v>
      </c>
      <c r="L2720" s="381">
        <v>32000</v>
      </c>
      <c r="M2720" s="381">
        <v>34600</v>
      </c>
      <c r="N2720" s="381">
        <v>37150</v>
      </c>
      <c r="O2720" s="381">
        <v>39700</v>
      </c>
      <c r="P2720" s="381">
        <v>42250</v>
      </c>
      <c r="Q2720" s="381">
        <v>13450</v>
      </c>
      <c r="R2720" s="381">
        <v>16240</v>
      </c>
      <c r="S2720" s="381">
        <v>20420</v>
      </c>
      <c r="T2720" s="381">
        <v>24600</v>
      </c>
      <c r="U2720" s="381">
        <v>28780</v>
      </c>
      <c r="V2720" s="381">
        <v>32960</v>
      </c>
      <c r="W2720" s="381">
        <v>37140</v>
      </c>
      <c r="X2720" s="381">
        <v>41320</v>
      </c>
      <c r="Y2720" s="381">
        <v>35850</v>
      </c>
      <c r="Z2720" s="381">
        <v>41000</v>
      </c>
      <c r="AA2720" s="381">
        <v>46100</v>
      </c>
      <c r="AB2720" s="381">
        <v>51200</v>
      </c>
      <c r="AC2720" s="381">
        <v>55300</v>
      </c>
      <c r="AD2720" s="381">
        <v>59400</v>
      </c>
      <c r="AE2720" s="381">
        <v>63500</v>
      </c>
      <c r="AF2720" s="381">
        <v>67600</v>
      </c>
      <c r="AG2720" s="381">
        <v>9999</v>
      </c>
      <c r="AH2720" s="381" t="s">
        <v>3262</v>
      </c>
      <c r="AI2720" s="381" t="s">
        <v>6715</v>
      </c>
      <c r="AJ2720" s="381">
        <v>1</v>
      </c>
    </row>
    <row r="2721" spans="1:36">
      <c r="A2721" s="381" t="s">
        <v>564</v>
      </c>
      <c r="B2721" s="381" t="s">
        <v>6874</v>
      </c>
      <c r="C2721" s="381">
        <v>31</v>
      </c>
      <c r="D2721" s="381">
        <v>95</v>
      </c>
      <c r="E2721" s="381" t="s">
        <v>6873</v>
      </c>
      <c r="F2721" s="381" t="s">
        <v>6872</v>
      </c>
      <c r="G2721" s="381" t="s">
        <v>1258</v>
      </c>
      <c r="H2721" s="381">
        <v>55400</v>
      </c>
      <c r="I2721" s="381">
        <v>21950</v>
      </c>
      <c r="J2721" s="381">
        <v>25050</v>
      </c>
      <c r="K2721" s="381">
        <v>28200</v>
      </c>
      <c r="L2721" s="381">
        <v>31300</v>
      </c>
      <c r="M2721" s="381">
        <v>33850</v>
      </c>
      <c r="N2721" s="381">
        <v>36350</v>
      </c>
      <c r="O2721" s="381">
        <v>38850</v>
      </c>
      <c r="P2721" s="381">
        <v>41350</v>
      </c>
      <c r="Q2721" s="381">
        <v>13200</v>
      </c>
      <c r="R2721" s="381">
        <v>16240</v>
      </c>
      <c r="S2721" s="381">
        <v>20420</v>
      </c>
      <c r="T2721" s="381">
        <v>24600</v>
      </c>
      <c r="U2721" s="381">
        <v>28780</v>
      </c>
      <c r="V2721" s="381">
        <v>32960</v>
      </c>
      <c r="W2721" s="381">
        <v>37140</v>
      </c>
      <c r="X2721" s="381">
        <v>41320</v>
      </c>
      <c r="Y2721" s="381">
        <v>35100</v>
      </c>
      <c r="Z2721" s="381">
        <v>40100</v>
      </c>
      <c r="AA2721" s="381">
        <v>45100</v>
      </c>
      <c r="AB2721" s="381">
        <v>50100</v>
      </c>
      <c r="AC2721" s="381">
        <v>54150</v>
      </c>
      <c r="AD2721" s="381">
        <v>58150</v>
      </c>
      <c r="AE2721" s="381">
        <v>62150</v>
      </c>
      <c r="AF2721" s="381">
        <v>66150</v>
      </c>
      <c r="AG2721" s="381">
        <v>9999</v>
      </c>
      <c r="AH2721" s="381" t="s">
        <v>1258</v>
      </c>
      <c r="AI2721" s="381" t="s">
        <v>6715</v>
      </c>
      <c r="AJ2721" s="381">
        <v>0</v>
      </c>
    </row>
    <row r="2722" spans="1:36">
      <c r="A2722" s="381" t="s">
        <v>564</v>
      </c>
      <c r="B2722" s="381" t="s">
        <v>6871</v>
      </c>
      <c r="C2722" s="381">
        <v>31</v>
      </c>
      <c r="D2722" s="381">
        <v>97</v>
      </c>
      <c r="E2722" s="381" t="s">
        <v>6870</v>
      </c>
      <c r="F2722" s="381" t="s">
        <v>6869</v>
      </c>
      <c r="G2722" s="381" t="s">
        <v>1050</v>
      </c>
      <c r="H2722" s="381">
        <v>59400</v>
      </c>
      <c r="I2722" s="381">
        <v>21950</v>
      </c>
      <c r="J2722" s="381">
        <v>25050</v>
      </c>
      <c r="K2722" s="381">
        <v>28200</v>
      </c>
      <c r="L2722" s="381">
        <v>31300</v>
      </c>
      <c r="M2722" s="381">
        <v>33850</v>
      </c>
      <c r="N2722" s="381">
        <v>36350</v>
      </c>
      <c r="O2722" s="381">
        <v>38850</v>
      </c>
      <c r="P2722" s="381">
        <v>41350</v>
      </c>
      <c r="Q2722" s="381">
        <v>13200</v>
      </c>
      <c r="R2722" s="381">
        <v>16240</v>
      </c>
      <c r="S2722" s="381">
        <v>20420</v>
      </c>
      <c r="T2722" s="381">
        <v>24600</v>
      </c>
      <c r="U2722" s="381">
        <v>28780</v>
      </c>
      <c r="V2722" s="381">
        <v>32960</v>
      </c>
      <c r="W2722" s="381">
        <v>37140</v>
      </c>
      <c r="X2722" s="381">
        <v>41320</v>
      </c>
      <c r="Y2722" s="381">
        <v>35100</v>
      </c>
      <c r="Z2722" s="381">
        <v>40100</v>
      </c>
      <c r="AA2722" s="381">
        <v>45100</v>
      </c>
      <c r="AB2722" s="381">
        <v>50100</v>
      </c>
      <c r="AC2722" s="381">
        <v>54150</v>
      </c>
      <c r="AD2722" s="381">
        <v>58150</v>
      </c>
      <c r="AE2722" s="381">
        <v>62150</v>
      </c>
      <c r="AF2722" s="381">
        <v>66150</v>
      </c>
      <c r="AG2722" s="381">
        <v>9999</v>
      </c>
      <c r="AH2722" s="381" t="s">
        <v>1050</v>
      </c>
      <c r="AI2722" s="381" t="s">
        <v>6715</v>
      </c>
      <c r="AJ2722" s="381">
        <v>0</v>
      </c>
    </row>
    <row r="2723" spans="1:36">
      <c r="A2723" s="381" t="s">
        <v>564</v>
      </c>
      <c r="B2723" s="381" t="s">
        <v>6868</v>
      </c>
      <c r="C2723" s="381">
        <v>31</v>
      </c>
      <c r="D2723" s="381">
        <v>99</v>
      </c>
      <c r="E2723" s="381" t="s">
        <v>6867</v>
      </c>
      <c r="F2723" s="381" t="s">
        <v>6866</v>
      </c>
      <c r="G2723" s="381" t="s">
        <v>6865</v>
      </c>
      <c r="H2723" s="381">
        <v>63800</v>
      </c>
      <c r="I2723" s="381">
        <v>22350</v>
      </c>
      <c r="J2723" s="381">
        <v>25550</v>
      </c>
      <c r="K2723" s="381">
        <v>28750</v>
      </c>
      <c r="L2723" s="381">
        <v>31900</v>
      </c>
      <c r="M2723" s="381">
        <v>34500</v>
      </c>
      <c r="N2723" s="381">
        <v>37050</v>
      </c>
      <c r="O2723" s="381">
        <v>39600</v>
      </c>
      <c r="P2723" s="381">
        <v>42150</v>
      </c>
      <c r="Q2723" s="381">
        <v>13450</v>
      </c>
      <c r="R2723" s="381">
        <v>16240</v>
      </c>
      <c r="S2723" s="381">
        <v>20420</v>
      </c>
      <c r="T2723" s="381">
        <v>24600</v>
      </c>
      <c r="U2723" s="381">
        <v>28780</v>
      </c>
      <c r="V2723" s="381">
        <v>32960</v>
      </c>
      <c r="W2723" s="381">
        <v>37140</v>
      </c>
      <c r="X2723" s="381">
        <v>41320</v>
      </c>
      <c r="Y2723" s="381">
        <v>35750</v>
      </c>
      <c r="Z2723" s="381">
        <v>40850</v>
      </c>
      <c r="AA2723" s="381">
        <v>45950</v>
      </c>
      <c r="AB2723" s="381">
        <v>51050</v>
      </c>
      <c r="AC2723" s="381">
        <v>55150</v>
      </c>
      <c r="AD2723" s="381">
        <v>59250</v>
      </c>
      <c r="AE2723" s="381">
        <v>63350</v>
      </c>
      <c r="AF2723" s="381">
        <v>67400</v>
      </c>
      <c r="AG2723" s="381">
        <v>9999</v>
      </c>
      <c r="AH2723" s="381" t="s">
        <v>6865</v>
      </c>
      <c r="AI2723" s="381" t="s">
        <v>6715</v>
      </c>
      <c r="AJ2723" s="381">
        <v>0</v>
      </c>
    </row>
    <row r="2724" spans="1:36">
      <c r="A2724" s="381" t="s">
        <v>564</v>
      </c>
      <c r="B2724" s="381" t="s">
        <v>6864</v>
      </c>
      <c r="C2724" s="381">
        <v>31</v>
      </c>
      <c r="D2724" s="381">
        <v>101</v>
      </c>
      <c r="E2724" s="381" t="s">
        <v>6863</v>
      </c>
      <c r="F2724" s="381" t="s">
        <v>6862</v>
      </c>
      <c r="G2724" s="381" t="s">
        <v>6861</v>
      </c>
      <c r="H2724" s="381">
        <v>63100</v>
      </c>
      <c r="I2724" s="381">
        <v>22100</v>
      </c>
      <c r="J2724" s="381">
        <v>25250</v>
      </c>
      <c r="K2724" s="381">
        <v>28400</v>
      </c>
      <c r="L2724" s="381">
        <v>31550</v>
      </c>
      <c r="M2724" s="381">
        <v>34100</v>
      </c>
      <c r="N2724" s="381">
        <v>36600</v>
      </c>
      <c r="O2724" s="381">
        <v>39150</v>
      </c>
      <c r="P2724" s="381">
        <v>41650</v>
      </c>
      <c r="Q2724" s="381">
        <v>13300</v>
      </c>
      <c r="R2724" s="381">
        <v>16240</v>
      </c>
      <c r="S2724" s="381">
        <v>20420</v>
      </c>
      <c r="T2724" s="381">
        <v>24600</v>
      </c>
      <c r="U2724" s="381">
        <v>28780</v>
      </c>
      <c r="V2724" s="381">
        <v>32960</v>
      </c>
      <c r="W2724" s="381">
        <v>37140</v>
      </c>
      <c r="X2724" s="381">
        <v>41320</v>
      </c>
      <c r="Y2724" s="381">
        <v>35350</v>
      </c>
      <c r="Z2724" s="381">
        <v>40400</v>
      </c>
      <c r="AA2724" s="381">
        <v>45450</v>
      </c>
      <c r="AB2724" s="381">
        <v>50500</v>
      </c>
      <c r="AC2724" s="381">
        <v>54550</v>
      </c>
      <c r="AD2724" s="381">
        <v>58600</v>
      </c>
      <c r="AE2724" s="381">
        <v>62650</v>
      </c>
      <c r="AF2724" s="381">
        <v>66700</v>
      </c>
      <c r="AG2724" s="381">
        <v>9999</v>
      </c>
      <c r="AH2724" s="381" t="s">
        <v>6861</v>
      </c>
      <c r="AI2724" s="381" t="s">
        <v>6715</v>
      </c>
      <c r="AJ2724" s="381">
        <v>0</v>
      </c>
    </row>
    <row r="2725" spans="1:36">
      <c r="A2725" s="381" t="s">
        <v>564</v>
      </c>
      <c r="B2725" s="381" t="s">
        <v>6860</v>
      </c>
      <c r="C2725" s="381">
        <v>31</v>
      </c>
      <c r="D2725" s="381">
        <v>103</v>
      </c>
      <c r="E2725" s="381" t="s">
        <v>6859</v>
      </c>
      <c r="F2725" s="381" t="s">
        <v>6858</v>
      </c>
      <c r="G2725" s="381" t="s">
        <v>6857</v>
      </c>
      <c r="H2725" s="381">
        <v>47500</v>
      </c>
      <c r="I2725" s="381">
        <v>21950</v>
      </c>
      <c r="J2725" s="381">
        <v>25050</v>
      </c>
      <c r="K2725" s="381">
        <v>28200</v>
      </c>
      <c r="L2725" s="381">
        <v>31300</v>
      </c>
      <c r="M2725" s="381">
        <v>33850</v>
      </c>
      <c r="N2725" s="381">
        <v>36350</v>
      </c>
      <c r="O2725" s="381">
        <v>38850</v>
      </c>
      <c r="P2725" s="381">
        <v>41350</v>
      </c>
      <c r="Q2725" s="381">
        <v>13200</v>
      </c>
      <c r="R2725" s="381">
        <v>16240</v>
      </c>
      <c r="S2725" s="381">
        <v>20420</v>
      </c>
      <c r="T2725" s="381">
        <v>24600</v>
      </c>
      <c r="U2725" s="381">
        <v>28780</v>
      </c>
      <c r="V2725" s="381">
        <v>32960</v>
      </c>
      <c r="W2725" s="381">
        <v>37140</v>
      </c>
      <c r="X2725" s="381">
        <v>41320</v>
      </c>
      <c r="Y2725" s="381">
        <v>35100</v>
      </c>
      <c r="Z2725" s="381">
        <v>40100</v>
      </c>
      <c r="AA2725" s="381">
        <v>45100</v>
      </c>
      <c r="AB2725" s="381">
        <v>50100</v>
      </c>
      <c r="AC2725" s="381">
        <v>54150</v>
      </c>
      <c r="AD2725" s="381">
        <v>58150</v>
      </c>
      <c r="AE2725" s="381">
        <v>62150</v>
      </c>
      <c r="AF2725" s="381">
        <v>66150</v>
      </c>
      <c r="AG2725" s="381">
        <v>9999</v>
      </c>
      <c r="AH2725" s="381" t="s">
        <v>6857</v>
      </c>
      <c r="AI2725" s="381" t="s">
        <v>6715</v>
      </c>
      <c r="AJ2725" s="381">
        <v>0</v>
      </c>
    </row>
    <row r="2726" spans="1:36">
      <c r="A2726" s="381" t="s">
        <v>564</v>
      </c>
      <c r="B2726" s="381" t="s">
        <v>6856</v>
      </c>
      <c r="C2726" s="381">
        <v>31</v>
      </c>
      <c r="D2726" s="381">
        <v>105</v>
      </c>
      <c r="E2726" s="381" t="s">
        <v>6855</v>
      </c>
      <c r="F2726" s="381" t="s">
        <v>6854</v>
      </c>
      <c r="G2726" s="381" t="s">
        <v>6853</v>
      </c>
      <c r="H2726" s="381">
        <v>56800</v>
      </c>
      <c r="I2726" s="381">
        <v>21950</v>
      </c>
      <c r="J2726" s="381">
        <v>25050</v>
      </c>
      <c r="K2726" s="381">
        <v>28200</v>
      </c>
      <c r="L2726" s="381">
        <v>31300</v>
      </c>
      <c r="M2726" s="381">
        <v>33850</v>
      </c>
      <c r="N2726" s="381">
        <v>36350</v>
      </c>
      <c r="O2726" s="381">
        <v>38850</v>
      </c>
      <c r="P2726" s="381">
        <v>41350</v>
      </c>
      <c r="Q2726" s="381">
        <v>13200</v>
      </c>
      <c r="R2726" s="381">
        <v>16240</v>
      </c>
      <c r="S2726" s="381">
        <v>20420</v>
      </c>
      <c r="T2726" s="381">
        <v>24600</v>
      </c>
      <c r="U2726" s="381">
        <v>28780</v>
      </c>
      <c r="V2726" s="381">
        <v>32960</v>
      </c>
      <c r="W2726" s="381">
        <v>37140</v>
      </c>
      <c r="X2726" s="381">
        <v>41320</v>
      </c>
      <c r="Y2726" s="381">
        <v>35100</v>
      </c>
      <c r="Z2726" s="381">
        <v>40100</v>
      </c>
      <c r="AA2726" s="381">
        <v>45100</v>
      </c>
      <c r="AB2726" s="381">
        <v>50100</v>
      </c>
      <c r="AC2726" s="381">
        <v>54150</v>
      </c>
      <c r="AD2726" s="381">
        <v>58150</v>
      </c>
      <c r="AE2726" s="381">
        <v>62150</v>
      </c>
      <c r="AF2726" s="381">
        <v>66150</v>
      </c>
      <c r="AG2726" s="381">
        <v>9999</v>
      </c>
      <c r="AH2726" s="381" t="s">
        <v>6853</v>
      </c>
      <c r="AI2726" s="381" t="s">
        <v>6715</v>
      </c>
      <c r="AJ2726" s="381">
        <v>0</v>
      </c>
    </row>
    <row r="2727" spans="1:36">
      <c r="A2727" s="381" t="s">
        <v>564</v>
      </c>
      <c r="B2727" s="381" t="s">
        <v>6852</v>
      </c>
      <c r="C2727" s="381">
        <v>31</v>
      </c>
      <c r="D2727" s="381">
        <v>107</v>
      </c>
      <c r="E2727" s="381" t="s">
        <v>6851</v>
      </c>
      <c r="F2727" s="381" t="s">
        <v>6850</v>
      </c>
      <c r="G2727" s="381" t="s">
        <v>3182</v>
      </c>
      <c r="H2727" s="381">
        <v>58900</v>
      </c>
      <c r="I2727" s="381">
        <v>21950</v>
      </c>
      <c r="J2727" s="381">
        <v>25050</v>
      </c>
      <c r="K2727" s="381">
        <v>28200</v>
      </c>
      <c r="L2727" s="381">
        <v>31300</v>
      </c>
      <c r="M2727" s="381">
        <v>33850</v>
      </c>
      <c r="N2727" s="381">
        <v>36350</v>
      </c>
      <c r="O2727" s="381">
        <v>38850</v>
      </c>
      <c r="P2727" s="381">
        <v>41350</v>
      </c>
      <c r="Q2727" s="381">
        <v>13200</v>
      </c>
      <c r="R2727" s="381">
        <v>16240</v>
      </c>
      <c r="S2727" s="381">
        <v>20420</v>
      </c>
      <c r="T2727" s="381">
        <v>24600</v>
      </c>
      <c r="U2727" s="381">
        <v>28780</v>
      </c>
      <c r="V2727" s="381">
        <v>32960</v>
      </c>
      <c r="W2727" s="381">
        <v>37140</v>
      </c>
      <c r="X2727" s="381">
        <v>41320</v>
      </c>
      <c r="Y2727" s="381">
        <v>35100</v>
      </c>
      <c r="Z2727" s="381">
        <v>40100</v>
      </c>
      <c r="AA2727" s="381">
        <v>45100</v>
      </c>
      <c r="AB2727" s="381">
        <v>50100</v>
      </c>
      <c r="AC2727" s="381">
        <v>54150</v>
      </c>
      <c r="AD2727" s="381">
        <v>58150</v>
      </c>
      <c r="AE2727" s="381">
        <v>62150</v>
      </c>
      <c r="AF2727" s="381">
        <v>66150</v>
      </c>
      <c r="AG2727" s="381">
        <v>9999</v>
      </c>
      <c r="AH2727" s="381" t="s">
        <v>3182</v>
      </c>
      <c r="AI2727" s="381" t="s">
        <v>6715</v>
      </c>
      <c r="AJ2727" s="381">
        <v>0</v>
      </c>
    </row>
    <row r="2728" spans="1:36">
      <c r="A2728" s="381" t="s">
        <v>564</v>
      </c>
      <c r="B2728" s="381" t="s">
        <v>6849</v>
      </c>
      <c r="C2728" s="381">
        <v>31</v>
      </c>
      <c r="D2728" s="381">
        <v>109</v>
      </c>
      <c r="E2728" s="381" t="s">
        <v>6848</v>
      </c>
      <c r="F2728" s="381" t="s">
        <v>6847</v>
      </c>
      <c r="G2728" s="381" t="s">
        <v>1954</v>
      </c>
      <c r="H2728" s="381">
        <v>72000</v>
      </c>
      <c r="I2728" s="381">
        <v>25200</v>
      </c>
      <c r="J2728" s="381">
        <v>28800</v>
      </c>
      <c r="K2728" s="381">
        <v>32400</v>
      </c>
      <c r="L2728" s="381">
        <v>36000</v>
      </c>
      <c r="M2728" s="381">
        <v>38900</v>
      </c>
      <c r="N2728" s="381">
        <v>41800</v>
      </c>
      <c r="O2728" s="381">
        <v>44650</v>
      </c>
      <c r="P2728" s="381">
        <v>47550</v>
      </c>
      <c r="Q2728" s="381">
        <v>15150</v>
      </c>
      <c r="R2728" s="381">
        <v>17300</v>
      </c>
      <c r="S2728" s="381">
        <v>20420</v>
      </c>
      <c r="T2728" s="381">
        <v>24600</v>
      </c>
      <c r="U2728" s="381">
        <v>28780</v>
      </c>
      <c r="V2728" s="381">
        <v>32960</v>
      </c>
      <c r="W2728" s="381">
        <v>37140</v>
      </c>
      <c r="X2728" s="381">
        <v>41320</v>
      </c>
      <c r="Y2728" s="381">
        <v>40350</v>
      </c>
      <c r="Z2728" s="381">
        <v>46100</v>
      </c>
      <c r="AA2728" s="381">
        <v>51850</v>
      </c>
      <c r="AB2728" s="381">
        <v>57600</v>
      </c>
      <c r="AC2728" s="381">
        <v>62250</v>
      </c>
      <c r="AD2728" s="381">
        <v>66850</v>
      </c>
      <c r="AE2728" s="381">
        <v>71450</v>
      </c>
      <c r="AF2728" s="381">
        <v>76050</v>
      </c>
      <c r="AG2728" s="381">
        <v>4360</v>
      </c>
      <c r="AH2728" s="381" t="s">
        <v>1954</v>
      </c>
      <c r="AI2728" s="381" t="s">
        <v>6715</v>
      </c>
      <c r="AJ2728" s="381">
        <v>1</v>
      </c>
    </row>
    <row r="2729" spans="1:36">
      <c r="A2729" s="381" t="s">
        <v>564</v>
      </c>
      <c r="B2729" s="381" t="s">
        <v>6846</v>
      </c>
      <c r="C2729" s="381">
        <v>31</v>
      </c>
      <c r="D2729" s="381">
        <v>111</v>
      </c>
      <c r="E2729" s="381" t="s">
        <v>6845</v>
      </c>
      <c r="F2729" s="381" t="s">
        <v>6844</v>
      </c>
      <c r="G2729" s="381" t="s">
        <v>1042</v>
      </c>
      <c r="H2729" s="381">
        <v>64800</v>
      </c>
      <c r="I2729" s="381">
        <v>22700</v>
      </c>
      <c r="J2729" s="381">
        <v>25950</v>
      </c>
      <c r="K2729" s="381">
        <v>29200</v>
      </c>
      <c r="L2729" s="381">
        <v>32400</v>
      </c>
      <c r="M2729" s="381">
        <v>35000</v>
      </c>
      <c r="N2729" s="381">
        <v>37600</v>
      </c>
      <c r="O2729" s="381">
        <v>40200</v>
      </c>
      <c r="P2729" s="381">
        <v>42800</v>
      </c>
      <c r="Q2729" s="381">
        <v>13650</v>
      </c>
      <c r="R2729" s="381">
        <v>16240</v>
      </c>
      <c r="S2729" s="381">
        <v>20420</v>
      </c>
      <c r="T2729" s="381">
        <v>24600</v>
      </c>
      <c r="U2729" s="381">
        <v>28780</v>
      </c>
      <c r="V2729" s="381">
        <v>32960</v>
      </c>
      <c r="W2729" s="381">
        <v>37140</v>
      </c>
      <c r="X2729" s="381">
        <v>41320</v>
      </c>
      <c r="Y2729" s="381">
        <v>36300</v>
      </c>
      <c r="Z2729" s="381">
        <v>41500</v>
      </c>
      <c r="AA2729" s="381">
        <v>46700</v>
      </c>
      <c r="AB2729" s="381">
        <v>51850</v>
      </c>
      <c r="AC2729" s="381">
        <v>56000</v>
      </c>
      <c r="AD2729" s="381">
        <v>60150</v>
      </c>
      <c r="AE2729" s="381">
        <v>64300</v>
      </c>
      <c r="AF2729" s="381">
        <v>68450</v>
      </c>
      <c r="AG2729" s="381">
        <v>9999</v>
      </c>
      <c r="AH2729" s="381" t="s">
        <v>1042</v>
      </c>
      <c r="AI2729" s="381" t="s">
        <v>6715</v>
      </c>
      <c r="AJ2729" s="381">
        <v>0</v>
      </c>
    </row>
    <row r="2730" spans="1:36">
      <c r="A2730" s="381" t="s">
        <v>564</v>
      </c>
      <c r="B2730" s="381" t="s">
        <v>6843</v>
      </c>
      <c r="C2730" s="381">
        <v>31</v>
      </c>
      <c r="D2730" s="381">
        <v>113</v>
      </c>
      <c r="E2730" s="381" t="s">
        <v>6842</v>
      </c>
      <c r="F2730" s="381" t="s">
        <v>6841</v>
      </c>
      <c r="G2730" s="381" t="s">
        <v>1484</v>
      </c>
      <c r="H2730" s="381">
        <v>58000</v>
      </c>
      <c r="I2730" s="381">
        <v>21950</v>
      </c>
      <c r="J2730" s="381">
        <v>25050</v>
      </c>
      <c r="K2730" s="381">
        <v>28200</v>
      </c>
      <c r="L2730" s="381">
        <v>31300</v>
      </c>
      <c r="M2730" s="381">
        <v>33850</v>
      </c>
      <c r="N2730" s="381">
        <v>36350</v>
      </c>
      <c r="O2730" s="381">
        <v>38850</v>
      </c>
      <c r="P2730" s="381">
        <v>41350</v>
      </c>
      <c r="Q2730" s="381">
        <v>13200</v>
      </c>
      <c r="R2730" s="381">
        <v>16240</v>
      </c>
      <c r="S2730" s="381">
        <v>20420</v>
      </c>
      <c r="T2730" s="381">
        <v>24600</v>
      </c>
      <c r="U2730" s="381">
        <v>28780</v>
      </c>
      <c r="V2730" s="381">
        <v>32960</v>
      </c>
      <c r="W2730" s="381">
        <v>37140</v>
      </c>
      <c r="X2730" s="381">
        <v>41320</v>
      </c>
      <c r="Y2730" s="381">
        <v>35100</v>
      </c>
      <c r="Z2730" s="381">
        <v>40100</v>
      </c>
      <c r="AA2730" s="381">
        <v>45100</v>
      </c>
      <c r="AB2730" s="381">
        <v>50100</v>
      </c>
      <c r="AC2730" s="381">
        <v>54150</v>
      </c>
      <c r="AD2730" s="381">
        <v>58150</v>
      </c>
      <c r="AE2730" s="381">
        <v>62150</v>
      </c>
      <c r="AF2730" s="381">
        <v>66150</v>
      </c>
      <c r="AG2730" s="381">
        <v>9999</v>
      </c>
      <c r="AH2730" s="381" t="s">
        <v>1484</v>
      </c>
      <c r="AI2730" s="381" t="s">
        <v>6715</v>
      </c>
      <c r="AJ2730" s="381">
        <v>0</v>
      </c>
    </row>
    <row r="2731" spans="1:36">
      <c r="A2731" s="381" t="s">
        <v>564</v>
      </c>
      <c r="B2731" s="381" t="s">
        <v>6840</v>
      </c>
      <c r="C2731" s="381">
        <v>31</v>
      </c>
      <c r="D2731" s="381">
        <v>115</v>
      </c>
      <c r="E2731" s="381" t="s">
        <v>6839</v>
      </c>
      <c r="F2731" s="381" t="s">
        <v>6838</v>
      </c>
      <c r="G2731" s="381" t="s">
        <v>6837</v>
      </c>
      <c r="H2731" s="381">
        <v>57200</v>
      </c>
      <c r="I2731" s="381">
        <v>21950</v>
      </c>
      <c r="J2731" s="381">
        <v>25050</v>
      </c>
      <c r="K2731" s="381">
        <v>28200</v>
      </c>
      <c r="L2731" s="381">
        <v>31300</v>
      </c>
      <c r="M2731" s="381">
        <v>33850</v>
      </c>
      <c r="N2731" s="381">
        <v>36350</v>
      </c>
      <c r="O2731" s="381">
        <v>38850</v>
      </c>
      <c r="P2731" s="381">
        <v>41350</v>
      </c>
      <c r="Q2731" s="381">
        <v>13200</v>
      </c>
      <c r="R2731" s="381">
        <v>16240</v>
      </c>
      <c r="S2731" s="381">
        <v>20420</v>
      </c>
      <c r="T2731" s="381">
        <v>24600</v>
      </c>
      <c r="U2731" s="381">
        <v>28780</v>
      </c>
      <c r="V2731" s="381">
        <v>32960</v>
      </c>
      <c r="W2731" s="381">
        <v>37140</v>
      </c>
      <c r="X2731" s="381">
        <v>41320</v>
      </c>
      <c r="Y2731" s="381">
        <v>35100</v>
      </c>
      <c r="Z2731" s="381">
        <v>40100</v>
      </c>
      <c r="AA2731" s="381">
        <v>45100</v>
      </c>
      <c r="AB2731" s="381">
        <v>50100</v>
      </c>
      <c r="AC2731" s="381">
        <v>54150</v>
      </c>
      <c r="AD2731" s="381">
        <v>58150</v>
      </c>
      <c r="AE2731" s="381">
        <v>62150</v>
      </c>
      <c r="AF2731" s="381">
        <v>66150</v>
      </c>
      <c r="AG2731" s="381">
        <v>9999</v>
      </c>
      <c r="AH2731" s="381" t="s">
        <v>6837</v>
      </c>
      <c r="AI2731" s="381" t="s">
        <v>6715</v>
      </c>
      <c r="AJ2731" s="381">
        <v>0</v>
      </c>
    </row>
    <row r="2732" spans="1:36">
      <c r="A2732" s="381" t="s">
        <v>564</v>
      </c>
      <c r="B2732" s="381" t="s">
        <v>6836</v>
      </c>
      <c r="C2732" s="381">
        <v>31</v>
      </c>
      <c r="D2732" s="381">
        <v>117</v>
      </c>
      <c r="E2732" s="381" t="s">
        <v>6835</v>
      </c>
      <c r="F2732" s="381" t="s">
        <v>6834</v>
      </c>
      <c r="G2732" s="381" t="s">
        <v>4026</v>
      </c>
      <c r="H2732" s="381">
        <v>61200</v>
      </c>
      <c r="I2732" s="381">
        <v>21950</v>
      </c>
      <c r="J2732" s="381">
        <v>25050</v>
      </c>
      <c r="K2732" s="381">
        <v>28200</v>
      </c>
      <c r="L2732" s="381">
        <v>31300</v>
      </c>
      <c r="M2732" s="381">
        <v>33850</v>
      </c>
      <c r="N2732" s="381">
        <v>36350</v>
      </c>
      <c r="O2732" s="381">
        <v>38850</v>
      </c>
      <c r="P2732" s="381">
        <v>41350</v>
      </c>
      <c r="Q2732" s="381">
        <v>13200</v>
      </c>
      <c r="R2732" s="381">
        <v>16240</v>
      </c>
      <c r="S2732" s="381">
        <v>20420</v>
      </c>
      <c r="T2732" s="381">
        <v>24600</v>
      </c>
      <c r="U2732" s="381">
        <v>28780</v>
      </c>
      <c r="V2732" s="381">
        <v>32960</v>
      </c>
      <c r="W2732" s="381">
        <v>37140</v>
      </c>
      <c r="X2732" s="381">
        <v>41320</v>
      </c>
      <c r="Y2732" s="381">
        <v>35100</v>
      </c>
      <c r="Z2732" s="381">
        <v>40100</v>
      </c>
      <c r="AA2732" s="381">
        <v>45100</v>
      </c>
      <c r="AB2732" s="381">
        <v>50100</v>
      </c>
      <c r="AC2732" s="381">
        <v>54150</v>
      </c>
      <c r="AD2732" s="381">
        <v>58150</v>
      </c>
      <c r="AE2732" s="381">
        <v>62150</v>
      </c>
      <c r="AF2732" s="381">
        <v>66150</v>
      </c>
      <c r="AG2732" s="381">
        <v>9999</v>
      </c>
      <c r="AH2732" s="381" t="s">
        <v>4026</v>
      </c>
      <c r="AI2732" s="381" t="s">
        <v>6715</v>
      </c>
      <c r="AJ2732" s="381">
        <v>0</v>
      </c>
    </row>
    <row r="2733" spans="1:36">
      <c r="A2733" s="381" t="s">
        <v>564</v>
      </c>
      <c r="B2733" s="381" t="s">
        <v>6833</v>
      </c>
      <c r="C2733" s="381">
        <v>31</v>
      </c>
      <c r="D2733" s="381">
        <v>119</v>
      </c>
      <c r="E2733" s="381" t="s">
        <v>6832</v>
      </c>
      <c r="F2733" s="381" t="s">
        <v>6831</v>
      </c>
      <c r="G2733" s="381" t="s">
        <v>1936</v>
      </c>
      <c r="H2733" s="381">
        <v>62400</v>
      </c>
      <c r="I2733" s="381">
        <v>21950</v>
      </c>
      <c r="J2733" s="381">
        <v>25050</v>
      </c>
      <c r="K2733" s="381">
        <v>28200</v>
      </c>
      <c r="L2733" s="381">
        <v>31300</v>
      </c>
      <c r="M2733" s="381">
        <v>33850</v>
      </c>
      <c r="N2733" s="381">
        <v>36350</v>
      </c>
      <c r="O2733" s="381">
        <v>38850</v>
      </c>
      <c r="P2733" s="381">
        <v>41350</v>
      </c>
      <c r="Q2733" s="381">
        <v>13200</v>
      </c>
      <c r="R2733" s="381">
        <v>16240</v>
      </c>
      <c r="S2733" s="381">
        <v>20420</v>
      </c>
      <c r="T2733" s="381">
        <v>24600</v>
      </c>
      <c r="U2733" s="381">
        <v>28780</v>
      </c>
      <c r="V2733" s="381">
        <v>32960</v>
      </c>
      <c r="W2733" s="381">
        <v>37140</v>
      </c>
      <c r="X2733" s="381">
        <v>41320</v>
      </c>
      <c r="Y2733" s="381">
        <v>35100</v>
      </c>
      <c r="Z2733" s="381">
        <v>40100</v>
      </c>
      <c r="AA2733" s="381">
        <v>45100</v>
      </c>
      <c r="AB2733" s="381">
        <v>50100</v>
      </c>
      <c r="AC2733" s="381">
        <v>54150</v>
      </c>
      <c r="AD2733" s="381">
        <v>58150</v>
      </c>
      <c r="AE2733" s="381">
        <v>62150</v>
      </c>
      <c r="AF2733" s="381">
        <v>66150</v>
      </c>
      <c r="AG2733" s="381">
        <v>9999</v>
      </c>
      <c r="AH2733" s="381" t="s">
        <v>1936</v>
      </c>
      <c r="AI2733" s="381" t="s">
        <v>6715</v>
      </c>
      <c r="AJ2733" s="381">
        <v>0</v>
      </c>
    </row>
    <row r="2734" spans="1:36">
      <c r="A2734" s="381" t="s">
        <v>564</v>
      </c>
      <c r="B2734" s="381" t="s">
        <v>6830</v>
      </c>
      <c r="C2734" s="381">
        <v>31</v>
      </c>
      <c r="D2734" s="381">
        <v>121</v>
      </c>
      <c r="E2734" s="381" t="s">
        <v>6829</v>
      </c>
      <c r="F2734" s="381" t="s">
        <v>6828</v>
      </c>
      <c r="G2734" s="381" t="s">
        <v>6827</v>
      </c>
      <c r="H2734" s="381">
        <v>59800</v>
      </c>
      <c r="I2734" s="381">
        <v>21950</v>
      </c>
      <c r="J2734" s="381">
        <v>25050</v>
      </c>
      <c r="K2734" s="381">
        <v>28200</v>
      </c>
      <c r="L2734" s="381">
        <v>31300</v>
      </c>
      <c r="M2734" s="381">
        <v>33850</v>
      </c>
      <c r="N2734" s="381">
        <v>36350</v>
      </c>
      <c r="O2734" s="381">
        <v>38850</v>
      </c>
      <c r="P2734" s="381">
        <v>41350</v>
      </c>
      <c r="Q2734" s="381">
        <v>13200</v>
      </c>
      <c r="R2734" s="381">
        <v>16240</v>
      </c>
      <c r="S2734" s="381">
        <v>20420</v>
      </c>
      <c r="T2734" s="381">
        <v>24600</v>
      </c>
      <c r="U2734" s="381">
        <v>28780</v>
      </c>
      <c r="V2734" s="381">
        <v>32960</v>
      </c>
      <c r="W2734" s="381">
        <v>37140</v>
      </c>
      <c r="X2734" s="381">
        <v>41320</v>
      </c>
      <c r="Y2734" s="381">
        <v>35100</v>
      </c>
      <c r="Z2734" s="381">
        <v>40100</v>
      </c>
      <c r="AA2734" s="381">
        <v>45100</v>
      </c>
      <c r="AB2734" s="381">
        <v>50100</v>
      </c>
      <c r="AC2734" s="381">
        <v>54150</v>
      </c>
      <c r="AD2734" s="381">
        <v>58150</v>
      </c>
      <c r="AE2734" s="381">
        <v>62150</v>
      </c>
      <c r="AF2734" s="381">
        <v>66150</v>
      </c>
      <c r="AG2734" s="381">
        <v>9999</v>
      </c>
      <c r="AH2734" s="381" t="s">
        <v>6827</v>
      </c>
      <c r="AI2734" s="381" t="s">
        <v>6715</v>
      </c>
      <c r="AJ2734" s="381">
        <v>1</v>
      </c>
    </row>
    <row r="2735" spans="1:36">
      <c r="A2735" s="381" t="s">
        <v>564</v>
      </c>
      <c r="B2735" s="381" t="s">
        <v>6826</v>
      </c>
      <c r="C2735" s="381">
        <v>31</v>
      </c>
      <c r="D2735" s="381">
        <v>123</v>
      </c>
      <c r="E2735" s="381" t="s">
        <v>6825</v>
      </c>
      <c r="F2735" s="381" t="s">
        <v>6824</v>
      </c>
      <c r="G2735" s="381" t="s">
        <v>6823</v>
      </c>
      <c r="H2735" s="381">
        <v>53200</v>
      </c>
      <c r="I2735" s="381">
        <v>21950</v>
      </c>
      <c r="J2735" s="381">
        <v>25050</v>
      </c>
      <c r="K2735" s="381">
        <v>28200</v>
      </c>
      <c r="L2735" s="381">
        <v>31300</v>
      </c>
      <c r="M2735" s="381">
        <v>33850</v>
      </c>
      <c r="N2735" s="381">
        <v>36350</v>
      </c>
      <c r="O2735" s="381">
        <v>38850</v>
      </c>
      <c r="P2735" s="381">
        <v>41350</v>
      </c>
      <c r="Q2735" s="381">
        <v>13200</v>
      </c>
      <c r="R2735" s="381">
        <v>16240</v>
      </c>
      <c r="S2735" s="381">
        <v>20420</v>
      </c>
      <c r="T2735" s="381">
        <v>24600</v>
      </c>
      <c r="U2735" s="381">
        <v>28780</v>
      </c>
      <c r="V2735" s="381">
        <v>32960</v>
      </c>
      <c r="W2735" s="381">
        <v>37140</v>
      </c>
      <c r="X2735" s="381">
        <v>41320</v>
      </c>
      <c r="Y2735" s="381">
        <v>35100</v>
      </c>
      <c r="Z2735" s="381">
        <v>40100</v>
      </c>
      <c r="AA2735" s="381">
        <v>45100</v>
      </c>
      <c r="AB2735" s="381">
        <v>50100</v>
      </c>
      <c r="AC2735" s="381">
        <v>54150</v>
      </c>
      <c r="AD2735" s="381">
        <v>58150</v>
      </c>
      <c r="AE2735" s="381">
        <v>62150</v>
      </c>
      <c r="AF2735" s="381">
        <v>66150</v>
      </c>
      <c r="AG2735" s="381">
        <v>9999</v>
      </c>
      <c r="AH2735" s="381" t="s">
        <v>6823</v>
      </c>
      <c r="AI2735" s="381" t="s">
        <v>6715</v>
      </c>
      <c r="AJ2735" s="381">
        <v>0</v>
      </c>
    </row>
    <row r="2736" spans="1:36">
      <c r="A2736" s="381" t="s">
        <v>564</v>
      </c>
      <c r="B2736" s="381" t="s">
        <v>6822</v>
      </c>
      <c r="C2736" s="381">
        <v>31</v>
      </c>
      <c r="D2736" s="381">
        <v>125</v>
      </c>
      <c r="E2736" s="381" t="s">
        <v>6821</v>
      </c>
      <c r="F2736" s="381" t="s">
        <v>6820</v>
      </c>
      <c r="G2736" s="381" t="s">
        <v>6819</v>
      </c>
      <c r="H2736" s="381">
        <v>59100</v>
      </c>
      <c r="I2736" s="381">
        <v>21950</v>
      </c>
      <c r="J2736" s="381">
        <v>25050</v>
      </c>
      <c r="K2736" s="381">
        <v>28200</v>
      </c>
      <c r="L2736" s="381">
        <v>31300</v>
      </c>
      <c r="M2736" s="381">
        <v>33850</v>
      </c>
      <c r="N2736" s="381">
        <v>36350</v>
      </c>
      <c r="O2736" s="381">
        <v>38850</v>
      </c>
      <c r="P2736" s="381">
        <v>41350</v>
      </c>
      <c r="Q2736" s="381">
        <v>13200</v>
      </c>
      <c r="R2736" s="381">
        <v>16240</v>
      </c>
      <c r="S2736" s="381">
        <v>20420</v>
      </c>
      <c r="T2736" s="381">
        <v>24600</v>
      </c>
      <c r="U2736" s="381">
        <v>28780</v>
      </c>
      <c r="V2736" s="381">
        <v>32960</v>
      </c>
      <c r="W2736" s="381">
        <v>37140</v>
      </c>
      <c r="X2736" s="381">
        <v>41320</v>
      </c>
      <c r="Y2736" s="381">
        <v>35100</v>
      </c>
      <c r="Z2736" s="381">
        <v>40100</v>
      </c>
      <c r="AA2736" s="381">
        <v>45100</v>
      </c>
      <c r="AB2736" s="381">
        <v>50100</v>
      </c>
      <c r="AC2736" s="381">
        <v>54150</v>
      </c>
      <c r="AD2736" s="381">
        <v>58150</v>
      </c>
      <c r="AE2736" s="381">
        <v>62150</v>
      </c>
      <c r="AF2736" s="381">
        <v>66150</v>
      </c>
      <c r="AG2736" s="381">
        <v>9999</v>
      </c>
      <c r="AH2736" s="381" t="s">
        <v>6819</v>
      </c>
      <c r="AI2736" s="381" t="s">
        <v>6715</v>
      </c>
      <c r="AJ2736" s="381">
        <v>0</v>
      </c>
    </row>
    <row r="2737" spans="1:36">
      <c r="A2737" s="381" t="s">
        <v>564</v>
      </c>
      <c r="B2737" s="381" t="s">
        <v>6818</v>
      </c>
      <c r="C2737" s="381">
        <v>31</v>
      </c>
      <c r="D2737" s="381">
        <v>127</v>
      </c>
      <c r="E2737" s="381" t="s">
        <v>6817</v>
      </c>
      <c r="F2737" s="381" t="s">
        <v>6816</v>
      </c>
      <c r="G2737" s="381" t="s">
        <v>6815</v>
      </c>
      <c r="H2737" s="381">
        <v>75400</v>
      </c>
      <c r="I2737" s="381">
        <v>25050</v>
      </c>
      <c r="J2737" s="381">
        <v>28600</v>
      </c>
      <c r="K2737" s="381">
        <v>32200</v>
      </c>
      <c r="L2737" s="381">
        <v>35750</v>
      </c>
      <c r="M2737" s="381">
        <v>38650</v>
      </c>
      <c r="N2737" s="381">
        <v>41500</v>
      </c>
      <c r="O2737" s="381">
        <v>44350</v>
      </c>
      <c r="P2737" s="381">
        <v>47200</v>
      </c>
      <c r="Q2737" s="381">
        <v>15050</v>
      </c>
      <c r="R2737" s="381">
        <v>17200</v>
      </c>
      <c r="S2737" s="381">
        <v>20420</v>
      </c>
      <c r="T2737" s="381">
        <v>24600</v>
      </c>
      <c r="U2737" s="381">
        <v>28780</v>
      </c>
      <c r="V2737" s="381">
        <v>32960</v>
      </c>
      <c r="W2737" s="381">
        <v>37140</v>
      </c>
      <c r="X2737" s="381">
        <v>41320</v>
      </c>
      <c r="Y2737" s="381">
        <v>40050</v>
      </c>
      <c r="Z2737" s="381">
        <v>45800</v>
      </c>
      <c r="AA2737" s="381">
        <v>51500</v>
      </c>
      <c r="AB2737" s="381">
        <v>57200</v>
      </c>
      <c r="AC2737" s="381">
        <v>61800</v>
      </c>
      <c r="AD2737" s="381">
        <v>66400</v>
      </c>
      <c r="AE2737" s="381">
        <v>70950</v>
      </c>
      <c r="AF2737" s="381">
        <v>75550</v>
      </c>
      <c r="AG2737" s="381">
        <v>9999</v>
      </c>
      <c r="AH2737" s="381" t="s">
        <v>6815</v>
      </c>
      <c r="AI2737" s="381" t="s">
        <v>6715</v>
      </c>
      <c r="AJ2737" s="381">
        <v>0</v>
      </c>
    </row>
    <row r="2738" spans="1:36">
      <c r="A2738" s="381" t="s">
        <v>564</v>
      </c>
      <c r="B2738" s="381" t="s">
        <v>6814</v>
      </c>
      <c r="C2738" s="381">
        <v>31</v>
      </c>
      <c r="D2738" s="381">
        <v>129</v>
      </c>
      <c r="E2738" s="381" t="s">
        <v>6813</v>
      </c>
      <c r="F2738" s="381" t="s">
        <v>6812</v>
      </c>
      <c r="G2738" s="381" t="s">
        <v>6811</v>
      </c>
      <c r="H2738" s="381">
        <v>57600</v>
      </c>
      <c r="I2738" s="381">
        <v>21950</v>
      </c>
      <c r="J2738" s="381">
        <v>25050</v>
      </c>
      <c r="K2738" s="381">
        <v>28200</v>
      </c>
      <c r="L2738" s="381">
        <v>31300</v>
      </c>
      <c r="M2738" s="381">
        <v>33850</v>
      </c>
      <c r="N2738" s="381">
        <v>36350</v>
      </c>
      <c r="O2738" s="381">
        <v>38850</v>
      </c>
      <c r="P2738" s="381">
        <v>41350</v>
      </c>
      <c r="Q2738" s="381">
        <v>13200</v>
      </c>
      <c r="R2738" s="381">
        <v>16240</v>
      </c>
      <c r="S2738" s="381">
        <v>20420</v>
      </c>
      <c r="T2738" s="381">
        <v>24600</v>
      </c>
      <c r="U2738" s="381">
        <v>28780</v>
      </c>
      <c r="V2738" s="381">
        <v>32960</v>
      </c>
      <c r="W2738" s="381">
        <v>37140</v>
      </c>
      <c r="X2738" s="381">
        <v>41320</v>
      </c>
      <c r="Y2738" s="381">
        <v>35100</v>
      </c>
      <c r="Z2738" s="381">
        <v>40100</v>
      </c>
      <c r="AA2738" s="381">
        <v>45100</v>
      </c>
      <c r="AB2738" s="381">
        <v>50100</v>
      </c>
      <c r="AC2738" s="381">
        <v>54150</v>
      </c>
      <c r="AD2738" s="381">
        <v>58150</v>
      </c>
      <c r="AE2738" s="381">
        <v>62150</v>
      </c>
      <c r="AF2738" s="381">
        <v>66150</v>
      </c>
      <c r="AG2738" s="381">
        <v>9999</v>
      </c>
      <c r="AH2738" s="381" t="s">
        <v>6811</v>
      </c>
      <c r="AI2738" s="381" t="s">
        <v>6715</v>
      </c>
      <c r="AJ2738" s="381">
        <v>0</v>
      </c>
    </row>
    <row r="2739" spans="1:36">
      <c r="A2739" s="381" t="s">
        <v>564</v>
      </c>
      <c r="B2739" s="381" t="s">
        <v>6810</v>
      </c>
      <c r="C2739" s="381">
        <v>31</v>
      </c>
      <c r="D2739" s="381">
        <v>131</v>
      </c>
      <c r="E2739" s="381" t="s">
        <v>6809</v>
      </c>
      <c r="F2739" s="381" t="s">
        <v>6808</v>
      </c>
      <c r="G2739" s="381" t="s">
        <v>6807</v>
      </c>
      <c r="H2739" s="381">
        <v>67100</v>
      </c>
      <c r="I2739" s="381">
        <v>23500</v>
      </c>
      <c r="J2739" s="381">
        <v>26850</v>
      </c>
      <c r="K2739" s="381">
        <v>30200</v>
      </c>
      <c r="L2739" s="381">
        <v>33550</v>
      </c>
      <c r="M2739" s="381">
        <v>36250</v>
      </c>
      <c r="N2739" s="381">
        <v>38950</v>
      </c>
      <c r="O2739" s="381">
        <v>41650</v>
      </c>
      <c r="P2739" s="381">
        <v>44300</v>
      </c>
      <c r="Q2739" s="381">
        <v>14150</v>
      </c>
      <c r="R2739" s="381">
        <v>16240</v>
      </c>
      <c r="S2739" s="381">
        <v>20420</v>
      </c>
      <c r="T2739" s="381">
        <v>24600</v>
      </c>
      <c r="U2739" s="381">
        <v>28780</v>
      </c>
      <c r="V2739" s="381">
        <v>32960</v>
      </c>
      <c r="W2739" s="381">
        <v>37140</v>
      </c>
      <c r="X2739" s="381">
        <v>41320</v>
      </c>
      <c r="Y2739" s="381">
        <v>37600</v>
      </c>
      <c r="Z2739" s="381">
        <v>43000</v>
      </c>
      <c r="AA2739" s="381">
        <v>48350</v>
      </c>
      <c r="AB2739" s="381">
        <v>53700</v>
      </c>
      <c r="AC2739" s="381">
        <v>58000</v>
      </c>
      <c r="AD2739" s="381">
        <v>62300</v>
      </c>
      <c r="AE2739" s="381">
        <v>66600</v>
      </c>
      <c r="AF2739" s="381">
        <v>70900</v>
      </c>
      <c r="AG2739" s="381">
        <v>9999</v>
      </c>
      <c r="AH2739" s="381" t="s">
        <v>6807</v>
      </c>
      <c r="AI2739" s="381" t="s">
        <v>6715</v>
      </c>
      <c r="AJ2739" s="381">
        <v>0</v>
      </c>
    </row>
    <row r="2740" spans="1:36">
      <c r="A2740" s="381" t="s">
        <v>564</v>
      </c>
      <c r="B2740" s="381" t="s">
        <v>6806</v>
      </c>
      <c r="C2740" s="381">
        <v>31</v>
      </c>
      <c r="D2740" s="381">
        <v>133</v>
      </c>
      <c r="E2740" s="381" t="s">
        <v>6805</v>
      </c>
      <c r="F2740" s="381" t="s">
        <v>6804</v>
      </c>
      <c r="G2740" s="381" t="s">
        <v>4814</v>
      </c>
      <c r="H2740" s="381">
        <v>52900</v>
      </c>
      <c r="I2740" s="381">
        <v>21950</v>
      </c>
      <c r="J2740" s="381">
        <v>25050</v>
      </c>
      <c r="K2740" s="381">
        <v>28200</v>
      </c>
      <c r="L2740" s="381">
        <v>31300</v>
      </c>
      <c r="M2740" s="381">
        <v>33850</v>
      </c>
      <c r="N2740" s="381">
        <v>36350</v>
      </c>
      <c r="O2740" s="381">
        <v>38850</v>
      </c>
      <c r="P2740" s="381">
        <v>41350</v>
      </c>
      <c r="Q2740" s="381">
        <v>13200</v>
      </c>
      <c r="R2740" s="381">
        <v>16240</v>
      </c>
      <c r="S2740" s="381">
        <v>20420</v>
      </c>
      <c r="T2740" s="381">
        <v>24600</v>
      </c>
      <c r="U2740" s="381">
        <v>28780</v>
      </c>
      <c r="V2740" s="381">
        <v>32960</v>
      </c>
      <c r="W2740" s="381">
        <v>37140</v>
      </c>
      <c r="X2740" s="381">
        <v>41320</v>
      </c>
      <c r="Y2740" s="381">
        <v>35100</v>
      </c>
      <c r="Z2740" s="381">
        <v>40100</v>
      </c>
      <c r="AA2740" s="381">
        <v>45100</v>
      </c>
      <c r="AB2740" s="381">
        <v>50100</v>
      </c>
      <c r="AC2740" s="381">
        <v>54150</v>
      </c>
      <c r="AD2740" s="381">
        <v>58150</v>
      </c>
      <c r="AE2740" s="381">
        <v>62150</v>
      </c>
      <c r="AF2740" s="381">
        <v>66150</v>
      </c>
      <c r="AG2740" s="381">
        <v>9999</v>
      </c>
      <c r="AH2740" s="381" t="s">
        <v>4814</v>
      </c>
      <c r="AI2740" s="381" t="s">
        <v>6715</v>
      </c>
      <c r="AJ2740" s="381">
        <v>0</v>
      </c>
    </row>
    <row r="2741" spans="1:36">
      <c r="A2741" s="381" t="s">
        <v>564</v>
      </c>
      <c r="B2741" s="381" t="s">
        <v>6803</v>
      </c>
      <c r="C2741" s="381">
        <v>31</v>
      </c>
      <c r="D2741" s="381">
        <v>135</v>
      </c>
      <c r="E2741" s="381" t="s">
        <v>6802</v>
      </c>
      <c r="F2741" s="381" t="s">
        <v>6801</v>
      </c>
      <c r="G2741" s="381" t="s">
        <v>3997</v>
      </c>
      <c r="H2741" s="381">
        <v>69900</v>
      </c>
      <c r="I2741" s="381">
        <v>24500</v>
      </c>
      <c r="J2741" s="381">
        <v>28000</v>
      </c>
      <c r="K2741" s="381">
        <v>31500</v>
      </c>
      <c r="L2741" s="381">
        <v>34950</v>
      </c>
      <c r="M2741" s="381">
        <v>37750</v>
      </c>
      <c r="N2741" s="381">
        <v>40550</v>
      </c>
      <c r="O2741" s="381">
        <v>43350</v>
      </c>
      <c r="P2741" s="381">
        <v>46150</v>
      </c>
      <c r="Q2741" s="381">
        <v>14700</v>
      </c>
      <c r="R2741" s="381">
        <v>16800</v>
      </c>
      <c r="S2741" s="381">
        <v>20420</v>
      </c>
      <c r="T2741" s="381">
        <v>24600</v>
      </c>
      <c r="U2741" s="381">
        <v>28780</v>
      </c>
      <c r="V2741" s="381">
        <v>32960</v>
      </c>
      <c r="W2741" s="381">
        <v>37140</v>
      </c>
      <c r="X2741" s="381">
        <v>41320</v>
      </c>
      <c r="Y2741" s="381">
        <v>39150</v>
      </c>
      <c r="Z2741" s="381">
        <v>44750</v>
      </c>
      <c r="AA2741" s="381">
        <v>50350</v>
      </c>
      <c r="AB2741" s="381">
        <v>55900</v>
      </c>
      <c r="AC2741" s="381">
        <v>60400</v>
      </c>
      <c r="AD2741" s="381">
        <v>64850</v>
      </c>
      <c r="AE2741" s="381">
        <v>69350</v>
      </c>
      <c r="AF2741" s="381">
        <v>73800</v>
      </c>
      <c r="AG2741" s="381">
        <v>9999</v>
      </c>
      <c r="AH2741" s="381" t="s">
        <v>3997</v>
      </c>
      <c r="AI2741" s="381" t="s">
        <v>6715</v>
      </c>
      <c r="AJ2741" s="381">
        <v>0</v>
      </c>
    </row>
    <row r="2742" spans="1:36">
      <c r="A2742" s="381" t="s">
        <v>564</v>
      </c>
      <c r="B2742" s="381" t="s">
        <v>6800</v>
      </c>
      <c r="C2742" s="381">
        <v>31</v>
      </c>
      <c r="D2742" s="381">
        <v>137</v>
      </c>
      <c r="E2742" s="381" t="s">
        <v>6799</v>
      </c>
      <c r="F2742" s="381" t="s">
        <v>6798</v>
      </c>
      <c r="G2742" s="381" t="s">
        <v>6797</v>
      </c>
      <c r="H2742" s="381">
        <v>70000</v>
      </c>
      <c r="I2742" s="381">
        <v>24500</v>
      </c>
      <c r="J2742" s="381">
        <v>28000</v>
      </c>
      <c r="K2742" s="381">
        <v>31500</v>
      </c>
      <c r="L2742" s="381">
        <v>35000</v>
      </c>
      <c r="M2742" s="381">
        <v>37800</v>
      </c>
      <c r="N2742" s="381">
        <v>40600</v>
      </c>
      <c r="O2742" s="381">
        <v>43400</v>
      </c>
      <c r="P2742" s="381">
        <v>46200</v>
      </c>
      <c r="Q2742" s="381">
        <v>14700</v>
      </c>
      <c r="R2742" s="381">
        <v>16800</v>
      </c>
      <c r="S2742" s="381">
        <v>20420</v>
      </c>
      <c r="T2742" s="381">
        <v>24600</v>
      </c>
      <c r="U2742" s="381">
        <v>28780</v>
      </c>
      <c r="V2742" s="381">
        <v>32960</v>
      </c>
      <c r="W2742" s="381">
        <v>37140</v>
      </c>
      <c r="X2742" s="381">
        <v>41320</v>
      </c>
      <c r="Y2742" s="381">
        <v>39200</v>
      </c>
      <c r="Z2742" s="381">
        <v>44800</v>
      </c>
      <c r="AA2742" s="381">
        <v>50400</v>
      </c>
      <c r="AB2742" s="381">
        <v>56000</v>
      </c>
      <c r="AC2742" s="381">
        <v>60500</v>
      </c>
      <c r="AD2742" s="381">
        <v>65000</v>
      </c>
      <c r="AE2742" s="381">
        <v>69450</v>
      </c>
      <c r="AF2742" s="381">
        <v>73950</v>
      </c>
      <c r="AG2742" s="381">
        <v>9999</v>
      </c>
      <c r="AH2742" s="381" t="s">
        <v>6797</v>
      </c>
      <c r="AI2742" s="381" t="s">
        <v>6715</v>
      </c>
      <c r="AJ2742" s="381">
        <v>0</v>
      </c>
    </row>
    <row r="2743" spans="1:36">
      <c r="A2743" s="381" t="s">
        <v>564</v>
      </c>
      <c r="B2743" s="381" t="s">
        <v>6796</v>
      </c>
      <c r="C2743" s="381">
        <v>31</v>
      </c>
      <c r="D2743" s="381">
        <v>139</v>
      </c>
      <c r="E2743" s="381" t="s">
        <v>6795</v>
      </c>
      <c r="F2743" s="381" t="s">
        <v>6794</v>
      </c>
      <c r="G2743" s="381" t="s">
        <v>1185</v>
      </c>
      <c r="H2743" s="381">
        <v>65900</v>
      </c>
      <c r="I2743" s="381">
        <v>23100</v>
      </c>
      <c r="J2743" s="381">
        <v>26400</v>
      </c>
      <c r="K2743" s="381">
        <v>29700</v>
      </c>
      <c r="L2743" s="381">
        <v>32950</v>
      </c>
      <c r="M2743" s="381">
        <v>35600</v>
      </c>
      <c r="N2743" s="381">
        <v>38250</v>
      </c>
      <c r="O2743" s="381">
        <v>40900</v>
      </c>
      <c r="P2743" s="381">
        <v>43500</v>
      </c>
      <c r="Q2743" s="381">
        <v>13850</v>
      </c>
      <c r="R2743" s="381">
        <v>16240</v>
      </c>
      <c r="S2743" s="381">
        <v>20420</v>
      </c>
      <c r="T2743" s="381">
        <v>24600</v>
      </c>
      <c r="U2743" s="381">
        <v>28780</v>
      </c>
      <c r="V2743" s="381">
        <v>32960</v>
      </c>
      <c r="W2743" s="381">
        <v>37140</v>
      </c>
      <c r="X2743" s="381">
        <v>41320</v>
      </c>
      <c r="Y2743" s="381">
        <v>36900</v>
      </c>
      <c r="Z2743" s="381">
        <v>42200</v>
      </c>
      <c r="AA2743" s="381">
        <v>47450</v>
      </c>
      <c r="AB2743" s="381">
        <v>52700</v>
      </c>
      <c r="AC2743" s="381">
        <v>56950</v>
      </c>
      <c r="AD2743" s="381">
        <v>61150</v>
      </c>
      <c r="AE2743" s="381">
        <v>65350</v>
      </c>
      <c r="AF2743" s="381">
        <v>69600</v>
      </c>
      <c r="AG2743" s="381">
        <v>9999</v>
      </c>
      <c r="AH2743" s="381" t="s">
        <v>1185</v>
      </c>
      <c r="AI2743" s="381" t="s">
        <v>6715</v>
      </c>
      <c r="AJ2743" s="381">
        <v>0</v>
      </c>
    </row>
    <row r="2744" spans="1:36">
      <c r="A2744" s="381" t="s">
        <v>564</v>
      </c>
      <c r="B2744" s="381" t="s">
        <v>6793</v>
      </c>
      <c r="C2744" s="381">
        <v>31</v>
      </c>
      <c r="D2744" s="381">
        <v>141</v>
      </c>
      <c r="E2744" s="381" t="s">
        <v>6792</v>
      </c>
      <c r="F2744" s="381" t="s">
        <v>6791</v>
      </c>
      <c r="G2744" s="381" t="s">
        <v>1026</v>
      </c>
      <c r="H2744" s="381">
        <v>68600</v>
      </c>
      <c r="I2744" s="381">
        <v>23350</v>
      </c>
      <c r="J2744" s="381">
        <v>26700</v>
      </c>
      <c r="K2744" s="381">
        <v>30050</v>
      </c>
      <c r="L2744" s="381">
        <v>33350</v>
      </c>
      <c r="M2744" s="381">
        <v>36050</v>
      </c>
      <c r="N2744" s="381">
        <v>38700</v>
      </c>
      <c r="O2744" s="381">
        <v>41400</v>
      </c>
      <c r="P2744" s="381">
        <v>44050</v>
      </c>
      <c r="Q2744" s="381">
        <v>14000</v>
      </c>
      <c r="R2744" s="381">
        <v>16240</v>
      </c>
      <c r="S2744" s="381">
        <v>20420</v>
      </c>
      <c r="T2744" s="381">
        <v>24600</v>
      </c>
      <c r="U2744" s="381">
        <v>28780</v>
      </c>
      <c r="V2744" s="381">
        <v>32960</v>
      </c>
      <c r="W2744" s="381">
        <v>37140</v>
      </c>
      <c r="X2744" s="381">
        <v>41320</v>
      </c>
      <c r="Y2744" s="381">
        <v>37350</v>
      </c>
      <c r="Z2744" s="381">
        <v>42700</v>
      </c>
      <c r="AA2744" s="381">
        <v>48050</v>
      </c>
      <c r="AB2744" s="381">
        <v>53350</v>
      </c>
      <c r="AC2744" s="381">
        <v>57650</v>
      </c>
      <c r="AD2744" s="381">
        <v>61900</v>
      </c>
      <c r="AE2744" s="381">
        <v>66200</v>
      </c>
      <c r="AF2744" s="381">
        <v>70450</v>
      </c>
      <c r="AG2744" s="381">
        <v>9999</v>
      </c>
      <c r="AH2744" s="381" t="s">
        <v>1026</v>
      </c>
      <c r="AI2744" s="381" t="s">
        <v>6715</v>
      </c>
      <c r="AJ2744" s="381">
        <v>0</v>
      </c>
    </row>
    <row r="2745" spans="1:36">
      <c r="A2745" s="381" t="s">
        <v>564</v>
      </c>
      <c r="B2745" s="381" t="s">
        <v>6790</v>
      </c>
      <c r="C2745" s="381">
        <v>31</v>
      </c>
      <c r="D2745" s="381">
        <v>143</v>
      </c>
      <c r="E2745" s="381" t="s">
        <v>6789</v>
      </c>
      <c r="F2745" s="381" t="s">
        <v>6788</v>
      </c>
      <c r="G2745" s="381" t="s">
        <v>1181</v>
      </c>
      <c r="H2745" s="381">
        <v>68200</v>
      </c>
      <c r="I2745" s="381">
        <v>23900</v>
      </c>
      <c r="J2745" s="381">
        <v>27300</v>
      </c>
      <c r="K2745" s="381">
        <v>30700</v>
      </c>
      <c r="L2745" s="381">
        <v>34100</v>
      </c>
      <c r="M2745" s="381">
        <v>36850</v>
      </c>
      <c r="N2745" s="381">
        <v>39600</v>
      </c>
      <c r="O2745" s="381">
        <v>42300</v>
      </c>
      <c r="P2745" s="381">
        <v>45050</v>
      </c>
      <c r="Q2745" s="381">
        <v>14350</v>
      </c>
      <c r="R2745" s="381">
        <v>16400</v>
      </c>
      <c r="S2745" s="381">
        <v>20420</v>
      </c>
      <c r="T2745" s="381">
        <v>24600</v>
      </c>
      <c r="U2745" s="381">
        <v>28780</v>
      </c>
      <c r="V2745" s="381">
        <v>32960</v>
      </c>
      <c r="W2745" s="381">
        <v>37140</v>
      </c>
      <c r="X2745" s="381">
        <v>41320</v>
      </c>
      <c r="Y2745" s="381">
        <v>38200</v>
      </c>
      <c r="Z2745" s="381">
        <v>43650</v>
      </c>
      <c r="AA2745" s="381">
        <v>49100</v>
      </c>
      <c r="AB2745" s="381">
        <v>54550</v>
      </c>
      <c r="AC2745" s="381">
        <v>58950</v>
      </c>
      <c r="AD2745" s="381">
        <v>63300</v>
      </c>
      <c r="AE2745" s="381">
        <v>67650</v>
      </c>
      <c r="AF2745" s="381">
        <v>72050</v>
      </c>
      <c r="AG2745" s="381">
        <v>9999</v>
      </c>
      <c r="AH2745" s="381" t="s">
        <v>1181</v>
      </c>
      <c r="AI2745" s="381" t="s">
        <v>6715</v>
      </c>
      <c r="AJ2745" s="381">
        <v>0</v>
      </c>
    </row>
    <row r="2746" spans="1:36">
      <c r="A2746" s="381" t="s">
        <v>564</v>
      </c>
      <c r="B2746" s="381" t="s">
        <v>6787</v>
      </c>
      <c r="C2746" s="381">
        <v>31</v>
      </c>
      <c r="D2746" s="381">
        <v>145</v>
      </c>
      <c r="E2746" s="381" t="s">
        <v>6786</v>
      </c>
      <c r="F2746" s="381" t="s">
        <v>6785</v>
      </c>
      <c r="G2746" s="381" t="s">
        <v>6784</v>
      </c>
      <c r="H2746" s="381">
        <v>62400</v>
      </c>
      <c r="I2746" s="381">
        <v>21950</v>
      </c>
      <c r="J2746" s="381">
        <v>25050</v>
      </c>
      <c r="K2746" s="381">
        <v>28200</v>
      </c>
      <c r="L2746" s="381">
        <v>31300</v>
      </c>
      <c r="M2746" s="381">
        <v>33850</v>
      </c>
      <c r="N2746" s="381">
        <v>36350</v>
      </c>
      <c r="O2746" s="381">
        <v>38850</v>
      </c>
      <c r="P2746" s="381">
        <v>41350</v>
      </c>
      <c r="Q2746" s="381">
        <v>13200</v>
      </c>
      <c r="R2746" s="381">
        <v>16240</v>
      </c>
      <c r="S2746" s="381">
        <v>20420</v>
      </c>
      <c r="T2746" s="381">
        <v>24600</v>
      </c>
      <c r="U2746" s="381">
        <v>28780</v>
      </c>
      <c r="V2746" s="381">
        <v>32960</v>
      </c>
      <c r="W2746" s="381">
        <v>37140</v>
      </c>
      <c r="X2746" s="381">
        <v>41320</v>
      </c>
      <c r="Y2746" s="381">
        <v>35100</v>
      </c>
      <c r="Z2746" s="381">
        <v>40100</v>
      </c>
      <c r="AA2746" s="381">
        <v>45100</v>
      </c>
      <c r="AB2746" s="381">
        <v>50100</v>
      </c>
      <c r="AC2746" s="381">
        <v>54150</v>
      </c>
      <c r="AD2746" s="381">
        <v>58150</v>
      </c>
      <c r="AE2746" s="381">
        <v>62150</v>
      </c>
      <c r="AF2746" s="381">
        <v>66150</v>
      </c>
      <c r="AG2746" s="381">
        <v>9999</v>
      </c>
      <c r="AH2746" s="381" t="s">
        <v>6784</v>
      </c>
      <c r="AI2746" s="381" t="s">
        <v>6715</v>
      </c>
      <c r="AJ2746" s="381">
        <v>0</v>
      </c>
    </row>
    <row r="2747" spans="1:36">
      <c r="A2747" s="381" t="s">
        <v>564</v>
      </c>
      <c r="B2747" s="381" t="s">
        <v>6783</v>
      </c>
      <c r="C2747" s="381">
        <v>31</v>
      </c>
      <c r="D2747" s="381">
        <v>147</v>
      </c>
      <c r="E2747" s="381" t="s">
        <v>6782</v>
      </c>
      <c r="F2747" s="381" t="s">
        <v>6781</v>
      </c>
      <c r="G2747" s="381" t="s">
        <v>6780</v>
      </c>
      <c r="H2747" s="381">
        <v>55900</v>
      </c>
      <c r="I2747" s="381">
        <v>21950</v>
      </c>
      <c r="J2747" s="381">
        <v>25050</v>
      </c>
      <c r="K2747" s="381">
        <v>28200</v>
      </c>
      <c r="L2747" s="381">
        <v>31300</v>
      </c>
      <c r="M2747" s="381">
        <v>33850</v>
      </c>
      <c r="N2747" s="381">
        <v>36350</v>
      </c>
      <c r="O2747" s="381">
        <v>38850</v>
      </c>
      <c r="P2747" s="381">
        <v>41350</v>
      </c>
      <c r="Q2747" s="381">
        <v>13200</v>
      </c>
      <c r="R2747" s="381">
        <v>16240</v>
      </c>
      <c r="S2747" s="381">
        <v>20420</v>
      </c>
      <c r="T2747" s="381">
        <v>24600</v>
      </c>
      <c r="U2747" s="381">
        <v>28780</v>
      </c>
      <c r="V2747" s="381">
        <v>32960</v>
      </c>
      <c r="W2747" s="381">
        <v>37140</v>
      </c>
      <c r="X2747" s="381">
        <v>41320</v>
      </c>
      <c r="Y2747" s="381">
        <v>35100</v>
      </c>
      <c r="Z2747" s="381">
        <v>40100</v>
      </c>
      <c r="AA2747" s="381">
        <v>45100</v>
      </c>
      <c r="AB2747" s="381">
        <v>50100</v>
      </c>
      <c r="AC2747" s="381">
        <v>54150</v>
      </c>
      <c r="AD2747" s="381">
        <v>58150</v>
      </c>
      <c r="AE2747" s="381">
        <v>62150</v>
      </c>
      <c r="AF2747" s="381">
        <v>66150</v>
      </c>
      <c r="AG2747" s="381">
        <v>9999</v>
      </c>
      <c r="AH2747" s="381" t="s">
        <v>6780</v>
      </c>
      <c r="AI2747" s="381" t="s">
        <v>6715</v>
      </c>
      <c r="AJ2747" s="381">
        <v>0</v>
      </c>
    </row>
    <row r="2748" spans="1:36">
      <c r="A2748" s="381" t="s">
        <v>564</v>
      </c>
      <c r="B2748" s="381" t="s">
        <v>6779</v>
      </c>
      <c r="C2748" s="381">
        <v>31</v>
      </c>
      <c r="D2748" s="381">
        <v>149</v>
      </c>
      <c r="E2748" s="381" t="s">
        <v>6778</v>
      </c>
      <c r="F2748" s="381" t="s">
        <v>6777</v>
      </c>
      <c r="G2748" s="381" t="s">
        <v>1161</v>
      </c>
      <c r="H2748" s="381">
        <v>59000</v>
      </c>
      <c r="I2748" s="381">
        <v>21950</v>
      </c>
      <c r="J2748" s="381">
        <v>25050</v>
      </c>
      <c r="K2748" s="381">
        <v>28200</v>
      </c>
      <c r="L2748" s="381">
        <v>31300</v>
      </c>
      <c r="M2748" s="381">
        <v>33850</v>
      </c>
      <c r="N2748" s="381">
        <v>36350</v>
      </c>
      <c r="O2748" s="381">
        <v>38850</v>
      </c>
      <c r="P2748" s="381">
        <v>41350</v>
      </c>
      <c r="Q2748" s="381">
        <v>13200</v>
      </c>
      <c r="R2748" s="381">
        <v>16240</v>
      </c>
      <c r="S2748" s="381">
        <v>20420</v>
      </c>
      <c r="T2748" s="381">
        <v>24600</v>
      </c>
      <c r="U2748" s="381">
        <v>28780</v>
      </c>
      <c r="V2748" s="381">
        <v>32960</v>
      </c>
      <c r="W2748" s="381">
        <v>37140</v>
      </c>
      <c r="X2748" s="381">
        <v>41320</v>
      </c>
      <c r="Y2748" s="381">
        <v>35100</v>
      </c>
      <c r="Z2748" s="381">
        <v>40100</v>
      </c>
      <c r="AA2748" s="381">
        <v>45100</v>
      </c>
      <c r="AB2748" s="381">
        <v>50100</v>
      </c>
      <c r="AC2748" s="381">
        <v>54150</v>
      </c>
      <c r="AD2748" s="381">
        <v>58150</v>
      </c>
      <c r="AE2748" s="381">
        <v>62150</v>
      </c>
      <c r="AF2748" s="381">
        <v>66150</v>
      </c>
      <c r="AG2748" s="381">
        <v>9999</v>
      </c>
      <c r="AH2748" s="381" t="s">
        <v>1161</v>
      </c>
      <c r="AI2748" s="381" t="s">
        <v>6715</v>
      </c>
      <c r="AJ2748" s="381">
        <v>0</v>
      </c>
    </row>
    <row r="2749" spans="1:36">
      <c r="A2749" s="381" t="s">
        <v>564</v>
      </c>
      <c r="B2749" s="381" t="s">
        <v>6776</v>
      </c>
      <c r="C2749" s="381">
        <v>31</v>
      </c>
      <c r="D2749" s="381">
        <v>151</v>
      </c>
      <c r="E2749" s="381" t="s">
        <v>6775</v>
      </c>
      <c r="F2749" s="381" t="s">
        <v>6774</v>
      </c>
      <c r="G2749" s="381" t="s">
        <v>6773</v>
      </c>
      <c r="H2749" s="381">
        <v>57900</v>
      </c>
      <c r="I2749" s="381">
        <v>21950</v>
      </c>
      <c r="J2749" s="381">
        <v>25050</v>
      </c>
      <c r="K2749" s="381">
        <v>28200</v>
      </c>
      <c r="L2749" s="381">
        <v>31300</v>
      </c>
      <c r="M2749" s="381">
        <v>33850</v>
      </c>
      <c r="N2749" s="381">
        <v>36350</v>
      </c>
      <c r="O2749" s="381">
        <v>38850</v>
      </c>
      <c r="P2749" s="381">
        <v>41350</v>
      </c>
      <c r="Q2749" s="381">
        <v>13200</v>
      </c>
      <c r="R2749" s="381">
        <v>16240</v>
      </c>
      <c r="S2749" s="381">
        <v>20420</v>
      </c>
      <c r="T2749" s="381">
        <v>24600</v>
      </c>
      <c r="U2749" s="381">
        <v>28780</v>
      </c>
      <c r="V2749" s="381">
        <v>32960</v>
      </c>
      <c r="W2749" s="381">
        <v>37140</v>
      </c>
      <c r="X2749" s="381">
        <v>41320</v>
      </c>
      <c r="Y2749" s="381">
        <v>35100</v>
      </c>
      <c r="Z2749" s="381">
        <v>40100</v>
      </c>
      <c r="AA2749" s="381">
        <v>45100</v>
      </c>
      <c r="AB2749" s="381">
        <v>50100</v>
      </c>
      <c r="AC2749" s="381">
        <v>54150</v>
      </c>
      <c r="AD2749" s="381">
        <v>58150</v>
      </c>
      <c r="AE2749" s="381">
        <v>62150</v>
      </c>
      <c r="AF2749" s="381">
        <v>66150</v>
      </c>
      <c r="AG2749" s="381">
        <v>9999</v>
      </c>
      <c r="AH2749" s="381" t="s">
        <v>6773</v>
      </c>
      <c r="AI2749" s="381" t="s">
        <v>6715</v>
      </c>
      <c r="AJ2749" s="381">
        <v>0</v>
      </c>
    </row>
    <row r="2750" spans="1:36">
      <c r="A2750" s="381" t="s">
        <v>564</v>
      </c>
      <c r="B2750" s="381" t="s">
        <v>6772</v>
      </c>
      <c r="C2750" s="381">
        <v>31</v>
      </c>
      <c r="D2750" s="381">
        <v>153</v>
      </c>
      <c r="E2750" s="381" t="s">
        <v>6729</v>
      </c>
      <c r="F2750" s="381" t="s">
        <v>6728</v>
      </c>
      <c r="G2750" s="381" t="s">
        <v>6771</v>
      </c>
      <c r="H2750" s="381">
        <v>75000</v>
      </c>
      <c r="I2750" s="381">
        <v>26250</v>
      </c>
      <c r="J2750" s="381">
        <v>30000</v>
      </c>
      <c r="K2750" s="381">
        <v>33750</v>
      </c>
      <c r="L2750" s="381">
        <v>37500</v>
      </c>
      <c r="M2750" s="381">
        <v>40500</v>
      </c>
      <c r="N2750" s="381">
        <v>43500</v>
      </c>
      <c r="O2750" s="381">
        <v>46500</v>
      </c>
      <c r="P2750" s="381">
        <v>49500</v>
      </c>
      <c r="Q2750" s="381">
        <v>15750</v>
      </c>
      <c r="R2750" s="381">
        <v>18000</v>
      </c>
      <c r="S2750" s="381">
        <v>20420</v>
      </c>
      <c r="T2750" s="381">
        <v>24600</v>
      </c>
      <c r="U2750" s="381">
        <v>28780</v>
      </c>
      <c r="V2750" s="381">
        <v>32960</v>
      </c>
      <c r="W2750" s="381">
        <v>37140</v>
      </c>
      <c r="X2750" s="381">
        <v>41320</v>
      </c>
      <c r="Y2750" s="381">
        <v>42000</v>
      </c>
      <c r="Z2750" s="381">
        <v>48000</v>
      </c>
      <c r="AA2750" s="381">
        <v>54000</v>
      </c>
      <c r="AB2750" s="381">
        <v>60000</v>
      </c>
      <c r="AC2750" s="381">
        <v>64800</v>
      </c>
      <c r="AD2750" s="381">
        <v>69600</v>
      </c>
      <c r="AE2750" s="381">
        <v>74400</v>
      </c>
      <c r="AF2750" s="381">
        <v>79200</v>
      </c>
      <c r="AG2750" s="381">
        <v>5920</v>
      </c>
      <c r="AH2750" s="381" t="s">
        <v>6771</v>
      </c>
      <c r="AI2750" s="381" t="s">
        <v>6715</v>
      </c>
      <c r="AJ2750" s="381">
        <v>1</v>
      </c>
    </row>
    <row r="2751" spans="1:36">
      <c r="A2751" s="381" t="s">
        <v>564</v>
      </c>
      <c r="B2751" s="381" t="s">
        <v>6770</v>
      </c>
      <c r="C2751" s="381">
        <v>31</v>
      </c>
      <c r="D2751" s="381">
        <v>155</v>
      </c>
      <c r="E2751" s="381" t="s">
        <v>6769</v>
      </c>
      <c r="F2751" s="381" t="s">
        <v>6768</v>
      </c>
      <c r="G2751" s="381" t="s">
        <v>6767</v>
      </c>
      <c r="H2751" s="381">
        <v>76100</v>
      </c>
      <c r="I2751" s="381">
        <v>26650</v>
      </c>
      <c r="J2751" s="381">
        <v>30450</v>
      </c>
      <c r="K2751" s="381">
        <v>34250</v>
      </c>
      <c r="L2751" s="381">
        <v>38050</v>
      </c>
      <c r="M2751" s="381">
        <v>41100</v>
      </c>
      <c r="N2751" s="381">
        <v>44150</v>
      </c>
      <c r="O2751" s="381">
        <v>47200</v>
      </c>
      <c r="P2751" s="381">
        <v>50250</v>
      </c>
      <c r="Q2751" s="381">
        <v>16000</v>
      </c>
      <c r="R2751" s="381">
        <v>18300</v>
      </c>
      <c r="S2751" s="381">
        <v>20600</v>
      </c>
      <c r="T2751" s="381">
        <v>24600</v>
      </c>
      <c r="U2751" s="381">
        <v>28780</v>
      </c>
      <c r="V2751" s="381">
        <v>32960</v>
      </c>
      <c r="W2751" s="381">
        <v>37140</v>
      </c>
      <c r="X2751" s="381">
        <v>41320</v>
      </c>
      <c r="Y2751" s="381">
        <v>42650</v>
      </c>
      <c r="Z2751" s="381">
        <v>48750</v>
      </c>
      <c r="AA2751" s="381">
        <v>54850</v>
      </c>
      <c r="AB2751" s="381">
        <v>60900</v>
      </c>
      <c r="AC2751" s="381">
        <v>65800</v>
      </c>
      <c r="AD2751" s="381">
        <v>70650</v>
      </c>
      <c r="AE2751" s="381">
        <v>75550</v>
      </c>
      <c r="AF2751" s="381">
        <v>80400</v>
      </c>
      <c r="AG2751" s="381">
        <v>9999</v>
      </c>
      <c r="AH2751" s="381" t="s">
        <v>6767</v>
      </c>
      <c r="AI2751" s="381" t="s">
        <v>6715</v>
      </c>
      <c r="AJ2751" s="381">
        <v>1</v>
      </c>
    </row>
    <row r="2752" spans="1:36">
      <c r="A2752" s="381" t="s">
        <v>564</v>
      </c>
      <c r="B2752" s="381" t="s">
        <v>6766</v>
      </c>
      <c r="C2752" s="381">
        <v>31</v>
      </c>
      <c r="D2752" s="381">
        <v>157</v>
      </c>
      <c r="E2752" s="381" t="s">
        <v>6765</v>
      </c>
      <c r="F2752" s="381" t="s">
        <v>6764</v>
      </c>
      <c r="G2752" s="381" t="s">
        <v>6763</v>
      </c>
      <c r="H2752" s="381">
        <v>56400</v>
      </c>
      <c r="I2752" s="381">
        <v>21950</v>
      </c>
      <c r="J2752" s="381">
        <v>25050</v>
      </c>
      <c r="K2752" s="381">
        <v>28200</v>
      </c>
      <c r="L2752" s="381">
        <v>31300</v>
      </c>
      <c r="M2752" s="381">
        <v>33850</v>
      </c>
      <c r="N2752" s="381">
        <v>36350</v>
      </c>
      <c r="O2752" s="381">
        <v>38850</v>
      </c>
      <c r="P2752" s="381">
        <v>41350</v>
      </c>
      <c r="Q2752" s="381">
        <v>13200</v>
      </c>
      <c r="R2752" s="381">
        <v>16240</v>
      </c>
      <c r="S2752" s="381">
        <v>20420</v>
      </c>
      <c r="T2752" s="381">
        <v>24600</v>
      </c>
      <c r="U2752" s="381">
        <v>28780</v>
      </c>
      <c r="V2752" s="381">
        <v>32960</v>
      </c>
      <c r="W2752" s="381">
        <v>37140</v>
      </c>
      <c r="X2752" s="381">
        <v>41320</v>
      </c>
      <c r="Y2752" s="381">
        <v>35100</v>
      </c>
      <c r="Z2752" s="381">
        <v>40100</v>
      </c>
      <c r="AA2752" s="381">
        <v>45100</v>
      </c>
      <c r="AB2752" s="381">
        <v>50100</v>
      </c>
      <c r="AC2752" s="381">
        <v>54150</v>
      </c>
      <c r="AD2752" s="381">
        <v>58150</v>
      </c>
      <c r="AE2752" s="381">
        <v>62150</v>
      </c>
      <c r="AF2752" s="381">
        <v>66150</v>
      </c>
      <c r="AG2752" s="381">
        <v>9999</v>
      </c>
      <c r="AH2752" s="381" t="s">
        <v>6763</v>
      </c>
      <c r="AI2752" s="381" t="s">
        <v>6715</v>
      </c>
      <c r="AJ2752" s="381">
        <v>0</v>
      </c>
    </row>
    <row r="2753" spans="1:36">
      <c r="A2753" s="381" t="s">
        <v>564</v>
      </c>
      <c r="B2753" s="381" t="s">
        <v>6762</v>
      </c>
      <c r="C2753" s="381">
        <v>31</v>
      </c>
      <c r="D2753" s="381">
        <v>159</v>
      </c>
      <c r="E2753" s="381" t="s">
        <v>6761</v>
      </c>
      <c r="F2753" s="381" t="s">
        <v>6760</v>
      </c>
      <c r="G2753" s="381" t="s">
        <v>6759</v>
      </c>
      <c r="H2753" s="381">
        <v>74900</v>
      </c>
      <c r="I2753" s="381">
        <v>26250</v>
      </c>
      <c r="J2753" s="381">
        <v>30000</v>
      </c>
      <c r="K2753" s="381">
        <v>33750</v>
      </c>
      <c r="L2753" s="381">
        <v>37450</v>
      </c>
      <c r="M2753" s="381">
        <v>40450</v>
      </c>
      <c r="N2753" s="381">
        <v>43450</v>
      </c>
      <c r="O2753" s="381">
        <v>46450</v>
      </c>
      <c r="P2753" s="381">
        <v>49450</v>
      </c>
      <c r="Q2753" s="381">
        <v>15750</v>
      </c>
      <c r="R2753" s="381">
        <v>18000</v>
      </c>
      <c r="S2753" s="381">
        <v>20420</v>
      </c>
      <c r="T2753" s="381">
        <v>24600</v>
      </c>
      <c r="U2753" s="381">
        <v>28780</v>
      </c>
      <c r="V2753" s="381">
        <v>32960</v>
      </c>
      <c r="W2753" s="381">
        <v>37140</v>
      </c>
      <c r="X2753" s="381">
        <v>41320</v>
      </c>
      <c r="Y2753" s="381">
        <v>41950</v>
      </c>
      <c r="Z2753" s="381">
        <v>47950</v>
      </c>
      <c r="AA2753" s="381">
        <v>53950</v>
      </c>
      <c r="AB2753" s="381">
        <v>59900</v>
      </c>
      <c r="AC2753" s="381">
        <v>64700</v>
      </c>
      <c r="AD2753" s="381">
        <v>69500</v>
      </c>
      <c r="AE2753" s="381">
        <v>74300</v>
      </c>
      <c r="AF2753" s="381">
        <v>79100</v>
      </c>
      <c r="AG2753" s="381">
        <v>9999</v>
      </c>
      <c r="AH2753" s="381" t="s">
        <v>6759</v>
      </c>
      <c r="AI2753" s="381" t="s">
        <v>6715</v>
      </c>
      <c r="AJ2753" s="381">
        <v>1</v>
      </c>
    </row>
    <row r="2754" spans="1:36">
      <c r="A2754" s="381" t="s">
        <v>564</v>
      </c>
      <c r="B2754" s="381" t="s">
        <v>6758</v>
      </c>
      <c r="C2754" s="381">
        <v>31</v>
      </c>
      <c r="D2754" s="381">
        <v>161</v>
      </c>
      <c r="E2754" s="381" t="s">
        <v>6757</v>
      </c>
      <c r="F2754" s="381" t="s">
        <v>6756</v>
      </c>
      <c r="G2754" s="381" t="s">
        <v>1022</v>
      </c>
      <c r="H2754" s="381">
        <v>50200</v>
      </c>
      <c r="I2754" s="381">
        <v>21950</v>
      </c>
      <c r="J2754" s="381">
        <v>25050</v>
      </c>
      <c r="K2754" s="381">
        <v>28200</v>
      </c>
      <c r="L2754" s="381">
        <v>31300</v>
      </c>
      <c r="M2754" s="381">
        <v>33850</v>
      </c>
      <c r="N2754" s="381">
        <v>36350</v>
      </c>
      <c r="O2754" s="381">
        <v>38850</v>
      </c>
      <c r="P2754" s="381">
        <v>41350</v>
      </c>
      <c r="Q2754" s="381">
        <v>13200</v>
      </c>
      <c r="R2754" s="381">
        <v>16240</v>
      </c>
      <c r="S2754" s="381">
        <v>20420</v>
      </c>
      <c r="T2754" s="381">
        <v>24600</v>
      </c>
      <c r="U2754" s="381">
        <v>28780</v>
      </c>
      <c r="V2754" s="381">
        <v>32960</v>
      </c>
      <c r="W2754" s="381">
        <v>37140</v>
      </c>
      <c r="X2754" s="381">
        <v>41320</v>
      </c>
      <c r="Y2754" s="381">
        <v>35100</v>
      </c>
      <c r="Z2754" s="381">
        <v>40100</v>
      </c>
      <c r="AA2754" s="381">
        <v>45100</v>
      </c>
      <c r="AB2754" s="381">
        <v>50100</v>
      </c>
      <c r="AC2754" s="381">
        <v>54150</v>
      </c>
      <c r="AD2754" s="381">
        <v>58150</v>
      </c>
      <c r="AE2754" s="381">
        <v>62150</v>
      </c>
      <c r="AF2754" s="381">
        <v>66150</v>
      </c>
      <c r="AG2754" s="381">
        <v>9999</v>
      </c>
      <c r="AH2754" s="381" t="s">
        <v>1022</v>
      </c>
      <c r="AI2754" s="381" t="s">
        <v>6715</v>
      </c>
      <c r="AJ2754" s="381">
        <v>0</v>
      </c>
    </row>
    <row r="2755" spans="1:36">
      <c r="A2755" s="381" t="s">
        <v>564</v>
      </c>
      <c r="B2755" s="381" t="s">
        <v>6755</v>
      </c>
      <c r="C2755" s="381">
        <v>31</v>
      </c>
      <c r="D2755" s="381">
        <v>163</v>
      </c>
      <c r="E2755" s="381" t="s">
        <v>6754</v>
      </c>
      <c r="F2755" s="381" t="s">
        <v>6753</v>
      </c>
      <c r="G2755" s="381" t="s">
        <v>2908</v>
      </c>
      <c r="H2755" s="381">
        <v>56500</v>
      </c>
      <c r="I2755" s="381">
        <v>21950</v>
      </c>
      <c r="J2755" s="381">
        <v>25050</v>
      </c>
      <c r="K2755" s="381">
        <v>28200</v>
      </c>
      <c r="L2755" s="381">
        <v>31300</v>
      </c>
      <c r="M2755" s="381">
        <v>33850</v>
      </c>
      <c r="N2755" s="381">
        <v>36350</v>
      </c>
      <c r="O2755" s="381">
        <v>38850</v>
      </c>
      <c r="P2755" s="381">
        <v>41350</v>
      </c>
      <c r="Q2755" s="381">
        <v>13200</v>
      </c>
      <c r="R2755" s="381">
        <v>16240</v>
      </c>
      <c r="S2755" s="381">
        <v>20420</v>
      </c>
      <c r="T2755" s="381">
        <v>24600</v>
      </c>
      <c r="U2755" s="381">
        <v>28780</v>
      </c>
      <c r="V2755" s="381">
        <v>32960</v>
      </c>
      <c r="W2755" s="381">
        <v>37140</v>
      </c>
      <c r="X2755" s="381">
        <v>41320</v>
      </c>
      <c r="Y2755" s="381">
        <v>35100</v>
      </c>
      <c r="Z2755" s="381">
        <v>40100</v>
      </c>
      <c r="AA2755" s="381">
        <v>45100</v>
      </c>
      <c r="AB2755" s="381">
        <v>50100</v>
      </c>
      <c r="AC2755" s="381">
        <v>54150</v>
      </c>
      <c r="AD2755" s="381">
        <v>58150</v>
      </c>
      <c r="AE2755" s="381">
        <v>62150</v>
      </c>
      <c r="AF2755" s="381">
        <v>66150</v>
      </c>
      <c r="AG2755" s="381">
        <v>9999</v>
      </c>
      <c r="AH2755" s="381" t="s">
        <v>2908</v>
      </c>
      <c r="AI2755" s="381" t="s">
        <v>6715</v>
      </c>
      <c r="AJ2755" s="381">
        <v>0</v>
      </c>
    </row>
    <row r="2756" spans="1:36">
      <c r="A2756" s="381" t="s">
        <v>564</v>
      </c>
      <c r="B2756" s="381" t="s">
        <v>6752</v>
      </c>
      <c r="C2756" s="381">
        <v>31</v>
      </c>
      <c r="D2756" s="381">
        <v>165</v>
      </c>
      <c r="E2756" s="381" t="s">
        <v>6751</v>
      </c>
      <c r="F2756" s="381" t="s">
        <v>6750</v>
      </c>
      <c r="G2756" s="381" t="s">
        <v>5315</v>
      </c>
      <c r="H2756" s="381">
        <v>56000</v>
      </c>
      <c r="I2756" s="381">
        <v>21950</v>
      </c>
      <c r="J2756" s="381">
        <v>25050</v>
      </c>
      <c r="K2756" s="381">
        <v>28200</v>
      </c>
      <c r="L2756" s="381">
        <v>31300</v>
      </c>
      <c r="M2756" s="381">
        <v>33850</v>
      </c>
      <c r="N2756" s="381">
        <v>36350</v>
      </c>
      <c r="O2756" s="381">
        <v>38850</v>
      </c>
      <c r="P2756" s="381">
        <v>41350</v>
      </c>
      <c r="Q2756" s="381">
        <v>13200</v>
      </c>
      <c r="R2756" s="381">
        <v>16240</v>
      </c>
      <c r="S2756" s="381">
        <v>20420</v>
      </c>
      <c r="T2756" s="381">
        <v>24600</v>
      </c>
      <c r="U2756" s="381">
        <v>28780</v>
      </c>
      <c r="V2756" s="381">
        <v>32960</v>
      </c>
      <c r="W2756" s="381">
        <v>37140</v>
      </c>
      <c r="X2756" s="381">
        <v>41320</v>
      </c>
      <c r="Y2756" s="381">
        <v>35100</v>
      </c>
      <c r="Z2756" s="381">
        <v>40100</v>
      </c>
      <c r="AA2756" s="381">
        <v>45100</v>
      </c>
      <c r="AB2756" s="381">
        <v>50100</v>
      </c>
      <c r="AC2756" s="381">
        <v>54150</v>
      </c>
      <c r="AD2756" s="381">
        <v>58150</v>
      </c>
      <c r="AE2756" s="381">
        <v>62150</v>
      </c>
      <c r="AF2756" s="381">
        <v>66150</v>
      </c>
      <c r="AG2756" s="381">
        <v>9999</v>
      </c>
      <c r="AH2756" s="381" t="s">
        <v>5315</v>
      </c>
      <c r="AI2756" s="381" t="s">
        <v>6715</v>
      </c>
      <c r="AJ2756" s="381">
        <v>0</v>
      </c>
    </row>
    <row r="2757" spans="1:36">
      <c r="A2757" s="381" t="s">
        <v>564</v>
      </c>
      <c r="B2757" s="381" t="s">
        <v>6749</v>
      </c>
      <c r="C2757" s="381">
        <v>31</v>
      </c>
      <c r="D2757" s="381">
        <v>167</v>
      </c>
      <c r="E2757" s="381" t="s">
        <v>6748</v>
      </c>
      <c r="F2757" s="381" t="s">
        <v>6747</v>
      </c>
      <c r="G2757" s="381" t="s">
        <v>6746</v>
      </c>
      <c r="H2757" s="381">
        <v>63400</v>
      </c>
      <c r="I2757" s="381">
        <v>22200</v>
      </c>
      <c r="J2757" s="381">
        <v>25400</v>
      </c>
      <c r="K2757" s="381">
        <v>28550</v>
      </c>
      <c r="L2757" s="381">
        <v>31700</v>
      </c>
      <c r="M2757" s="381">
        <v>34250</v>
      </c>
      <c r="N2757" s="381">
        <v>36800</v>
      </c>
      <c r="O2757" s="381">
        <v>39350</v>
      </c>
      <c r="P2757" s="381">
        <v>41850</v>
      </c>
      <c r="Q2757" s="381">
        <v>13300</v>
      </c>
      <c r="R2757" s="381">
        <v>16240</v>
      </c>
      <c r="S2757" s="381">
        <v>20420</v>
      </c>
      <c r="T2757" s="381">
        <v>24600</v>
      </c>
      <c r="U2757" s="381">
        <v>28780</v>
      </c>
      <c r="V2757" s="381">
        <v>32960</v>
      </c>
      <c r="W2757" s="381">
        <v>37140</v>
      </c>
      <c r="X2757" s="381">
        <v>41320</v>
      </c>
      <c r="Y2757" s="381">
        <v>35500</v>
      </c>
      <c r="Z2757" s="381">
        <v>40600</v>
      </c>
      <c r="AA2757" s="381">
        <v>45650</v>
      </c>
      <c r="AB2757" s="381">
        <v>50700</v>
      </c>
      <c r="AC2757" s="381">
        <v>54800</v>
      </c>
      <c r="AD2757" s="381">
        <v>58850</v>
      </c>
      <c r="AE2757" s="381">
        <v>62900</v>
      </c>
      <c r="AF2757" s="381">
        <v>66950</v>
      </c>
      <c r="AG2757" s="381">
        <v>9999</v>
      </c>
      <c r="AH2757" s="381" t="s">
        <v>6746</v>
      </c>
      <c r="AI2757" s="381" t="s">
        <v>6715</v>
      </c>
      <c r="AJ2757" s="381">
        <v>0</v>
      </c>
    </row>
    <row r="2758" spans="1:36">
      <c r="A2758" s="381" t="s">
        <v>564</v>
      </c>
      <c r="B2758" s="381" t="s">
        <v>6745</v>
      </c>
      <c r="C2758" s="381">
        <v>31</v>
      </c>
      <c r="D2758" s="381">
        <v>169</v>
      </c>
      <c r="E2758" s="381" t="s">
        <v>6744</v>
      </c>
      <c r="F2758" s="381" t="s">
        <v>6743</v>
      </c>
      <c r="G2758" s="381" t="s">
        <v>6742</v>
      </c>
      <c r="H2758" s="381">
        <v>56000</v>
      </c>
      <c r="I2758" s="381">
        <v>21950</v>
      </c>
      <c r="J2758" s="381">
        <v>25050</v>
      </c>
      <c r="K2758" s="381">
        <v>28200</v>
      </c>
      <c r="L2758" s="381">
        <v>31300</v>
      </c>
      <c r="M2758" s="381">
        <v>33850</v>
      </c>
      <c r="N2758" s="381">
        <v>36350</v>
      </c>
      <c r="O2758" s="381">
        <v>38850</v>
      </c>
      <c r="P2758" s="381">
        <v>41350</v>
      </c>
      <c r="Q2758" s="381">
        <v>13200</v>
      </c>
      <c r="R2758" s="381">
        <v>16240</v>
      </c>
      <c r="S2758" s="381">
        <v>20420</v>
      </c>
      <c r="T2758" s="381">
        <v>24600</v>
      </c>
      <c r="U2758" s="381">
        <v>28780</v>
      </c>
      <c r="V2758" s="381">
        <v>32960</v>
      </c>
      <c r="W2758" s="381">
        <v>37140</v>
      </c>
      <c r="X2758" s="381">
        <v>41320</v>
      </c>
      <c r="Y2758" s="381">
        <v>35100</v>
      </c>
      <c r="Z2758" s="381">
        <v>40100</v>
      </c>
      <c r="AA2758" s="381">
        <v>45100</v>
      </c>
      <c r="AB2758" s="381">
        <v>50100</v>
      </c>
      <c r="AC2758" s="381">
        <v>54150</v>
      </c>
      <c r="AD2758" s="381">
        <v>58150</v>
      </c>
      <c r="AE2758" s="381">
        <v>62150</v>
      </c>
      <c r="AF2758" s="381">
        <v>66150</v>
      </c>
      <c r="AG2758" s="381">
        <v>9999</v>
      </c>
      <c r="AH2758" s="381" t="s">
        <v>6742</v>
      </c>
      <c r="AI2758" s="381" t="s">
        <v>6715</v>
      </c>
      <c r="AJ2758" s="381">
        <v>0</v>
      </c>
    </row>
    <row r="2759" spans="1:36">
      <c r="A2759" s="381" t="s">
        <v>564</v>
      </c>
      <c r="B2759" s="381" t="s">
        <v>6741</v>
      </c>
      <c r="C2759" s="381">
        <v>31</v>
      </c>
      <c r="D2759" s="381">
        <v>171</v>
      </c>
      <c r="E2759" s="381" t="s">
        <v>6740</v>
      </c>
      <c r="F2759" s="381" t="s">
        <v>6739</v>
      </c>
      <c r="G2759" s="381" t="s">
        <v>6738</v>
      </c>
      <c r="H2759" s="381">
        <v>59000</v>
      </c>
      <c r="I2759" s="381">
        <v>21950</v>
      </c>
      <c r="J2759" s="381">
        <v>25050</v>
      </c>
      <c r="K2759" s="381">
        <v>28200</v>
      </c>
      <c r="L2759" s="381">
        <v>31300</v>
      </c>
      <c r="M2759" s="381">
        <v>33850</v>
      </c>
      <c r="N2759" s="381">
        <v>36350</v>
      </c>
      <c r="O2759" s="381">
        <v>38850</v>
      </c>
      <c r="P2759" s="381">
        <v>41350</v>
      </c>
      <c r="Q2759" s="381">
        <v>13200</v>
      </c>
      <c r="R2759" s="381">
        <v>16240</v>
      </c>
      <c r="S2759" s="381">
        <v>20420</v>
      </c>
      <c r="T2759" s="381">
        <v>24600</v>
      </c>
      <c r="U2759" s="381">
        <v>28780</v>
      </c>
      <c r="V2759" s="381">
        <v>32960</v>
      </c>
      <c r="W2759" s="381">
        <v>37140</v>
      </c>
      <c r="X2759" s="381">
        <v>41320</v>
      </c>
      <c r="Y2759" s="381">
        <v>35100</v>
      </c>
      <c r="Z2759" s="381">
        <v>40100</v>
      </c>
      <c r="AA2759" s="381">
        <v>45100</v>
      </c>
      <c r="AB2759" s="381">
        <v>50100</v>
      </c>
      <c r="AC2759" s="381">
        <v>54150</v>
      </c>
      <c r="AD2759" s="381">
        <v>58150</v>
      </c>
      <c r="AE2759" s="381">
        <v>62150</v>
      </c>
      <c r="AF2759" s="381">
        <v>66150</v>
      </c>
      <c r="AG2759" s="381">
        <v>9999</v>
      </c>
      <c r="AH2759" s="381" t="s">
        <v>6738</v>
      </c>
      <c r="AI2759" s="381" t="s">
        <v>6715</v>
      </c>
      <c r="AJ2759" s="381">
        <v>0</v>
      </c>
    </row>
    <row r="2760" spans="1:36">
      <c r="A2760" s="381" t="s">
        <v>564</v>
      </c>
      <c r="B2760" s="381" t="s">
        <v>6737</v>
      </c>
      <c r="C2760" s="381">
        <v>31</v>
      </c>
      <c r="D2760" s="381">
        <v>173</v>
      </c>
      <c r="E2760" s="381" t="s">
        <v>6736</v>
      </c>
      <c r="F2760" s="381" t="s">
        <v>6735</v>
      </c>
      <c r="G2760" s="381" t="s">
        <v>1586</v>
      </c>
      <c r="H2760" s="381">
        <v>48500</v>
      </c>
      <c r="I2760" s="381">
        <v>21950</v>
      </c>
      <c r="J2760" s="381">
        <v>25050</v>
      </c>
      <c r="K2760" s="381">
        <v>28200</v>
      </c>
      <c r="L2760" s="381">
        <v>31300</v>
      </c>
      <c r="M2760" s="381">
        <v>33850</v>
      </c>
      <c r="N2760" s="381">
        <v>36350</v>
      </c>
      <c r="O2760" s="381">
        <v>38850</v>
      </c>
      <c r="P2760" s="381">
        <v>41350</v>
      </c>
      <c r="Q2760" s="381">
        <v>13200</v>
      </c>
      <c r="R2760" s="381">
        <v>16240</v>
      </c>
      <c r="S2760" s="381">
        <v>20420</v>
      </c>
      <c r="T2760" s="381">
        <v>24600</v>
      </c>
      <c r="U2760" s="381">
        <v>28780</v>
      </c>
      <c r="V2760" s="381">
        <v>32960</v>
      </c>
      <c r="W2760" s="381">
        <v>37140</v>
      </c>
      <c r="X2760" s="381">
        <v>41320</v>
      </c>
      <c r="Y2760" s="381">
        <v>35100</v>
      </c>
      <c r="Z2760" s="381">
        <v>40100</v>
      </c>
      <c r="AA2760" s="381">
        <v>45100</v>
      </c>
      <c r="AB2760" s="381">
        <v>50100</v>
      </c>
      <c r="AC2760" s="381">
        <v>54150</v>
      </c>
      <c r="AD2760" s="381">
        <v>58150</v>
      </c>
      <c r="AE2760" s="381">
        <v>62150</v>
      </c>
      <c r="AF2760" s="381">
        <v>66150</v>
      </c>
      <c r="AG2760" s="381">
        <v>9999</v>
      </c>
      <c r="AH2760" s="381" t="s">
        <v>1586</v>
      </c>
      <c r="AI2760" s="381" t="s">
        <v>6715</v>
      </c>
      <c r="AJ2760" s="381">
        <v>0</v>
      </c>
    </row>
    <row r="2761" spans="1:36">
      <c r="A2761" s="381" t="s">
        <v>564</v>
      </c>
      <c r="B2761" s="381" t="s">
        <v>6734</v>
      </c>
      <c r="C2761" s="381">
        <v>31</v>
      </c>
      <c r="D2761" s="381">
        <v>175</v>
      </c>
      <c r="E2761" s="381" t="s">
        <v>6733</v>
      </c>
      <c r="F2761" s="381" t="s">
        <v>6732</v>
      </c>
      <c r="G2761" s="381" t="s">
        <v>6731</v>
      </c>
      <c r="H2761" s="381">
        <v>56300</v>
      </c>
      <c r="I2761" s="381">
        <v>21950</v>
      </c>
      <c r="J2761" s="381">
        <v>25050</v>
      </c>
      <c r="K2761" s="381">
        <v>28200</v>
      </c>
      <c r="L2761" s="381">
        <v>31300</v>
      </c>
      <c r="M2761" s="381">
        <v>33850</v>
      </c>
      <c r="N2761" s="381">
        <v>36350</v>
      </c>
      <c r="O2761" s="381">
        <v>38850</v>
      </c>
      <c r="P2761" s="381">
        <v>41350</v>
      </c>
      <c r="Q2761" s="381">
        <v>13200</v>
      </c>
      <c r="R2761" s="381">
        <v>16240</v>
      </c>
      <c r="S2761" s="381">
        <v>20420</v>
      </c>
      <c r="T2761" s="381">
        <v>24600</v>
      </c>
      <c r="U2761" s="381">
        <v>28780</v>
      </c>
      <c r="V2761" s="381">
        <v>32960</v>
      </c>
      <c r="W2761" s="381">
        <v>37140</v>
      </c>
      <c r="X2761" s="381">
        <v>41320</v>
      </c>
      <c r="Y2761" s="381">
        <v>35100</v>
      </c>
      <c r="Z2761" s="381">
        <v>40100</v>
      </c>
      <c r="AA2761" s="381">
        <v>45100</v>
      </c>
      <c r="AB2761" s="381">
        <v>50100</v>
      </c>
      <c r="AC2761" s="381">
        <v>54150</v>
      </c>
      <c r="AD2761" s="381">
        <v>58150</v>
      </c>
      <c r="AE2761" s="381">
        <v>62150</v>
      </c>
      <c r="AF2761" s="381">
        <v>66150</v>
      </c>
      <c r="AG2761" s="381">
        <v>9999</v>
      </c>
      <c r="AH2761" s="381" t="s">
        <v>6731</v>
      </c>
      <c r="AI2761" s="381" t="s">
        <v>6715</v>
      </c>
      <c r="AJ2761" s="381">
        <v>0</v>
      </c>
    </row>
    <row r="2762" spans="1:36">
      <c r="A2762" s="381" t="s">
        <v>564</v>
      </c>
      <c r="B2762" s="381" t="s">
        <v>6730</v>
      </c>
      <c r="C2762" s="381">
        <v>31</v>
      </c>
      <c r="D2762" s="381">
        <v>177</v>
      </c>
      <c r="E2762" s="381" t="s">
        <v>6729</v>
      </c>
      <c r="F2762" s="381" t="s">
        <v>6728</v>
      </c>
      <c r="G2762" s="381" t="s">
        <v>1111</v>
      </c>
      <c r="H2762" s="381">
        <v>75000</v>
      </c>
      <c r="I2762" s="381">
        <v>26250</v>
      </c>
      <c r="J2762" s="381">
        <v>30000</v>
      </c>
      <c r="K2762" s="381">
        <v>33750</v>
      </c>
      <c r="L2762" s="381">
        <v>37500</v>
      </c>
      <c r="M2762" s="381">
        <v>40500</v>
      </c>
      <c r="N2762" s="381">
        <v>43500</v>
      </c>
      <c r="O2762" s="381">
        <v>46500</v>
      </c>
      <c r="P2762" s="381">
        <v>49500</v>
      </c>
      <c r="Q2762" s="381">
        <v>15750</v>
      </c>
      <c r="R2762" s="381">
        <v>18000</v>
      </c>
      <c r="S2762" s="381">
        <v>20420</v>
      </c>
      <c r="T2762" s="381">
        <v>24600</v>
      </c>
      <c r="U2762" s="381">
        <v>28780</v>
      </c>
      <c r="V2762" s="381">
        <v>32960</v>
      </c>
      <c r="W2762" s="381">
        <v>37140</v>
      </c>
      <c r="X2762" s="381">
        <v>41320</v>
      </c>
      <c r="Y2762" s="381">
        <v>42000</v>
      </c>
      <c r="Z2762" s="381">
        <v>48000</v>
      </c>
      <c r="AA2762" s="381">
        <v>54000</v>
      </c>
      <c r="AB2762" s="381">
        <v>60000</v>
      </c>
      <c r="AC2762" s="381">
        <v>64800</v>
      </c>
      <c r="AD2762" s="381">
        <v>69600</v>
      </c>
      <c r="AE2762" s="381">
        <v>74400</v>
      </c>
      <c r="AF2762" s="381">
        <v>79200</v>
      </c>
      <c r="AG2762" s="381">
        <v>5920</v>
      </c>
      <c r="AH2762" s="381" t="s">
        <v>1111</v>
      </c>
      <c r="AI2762" s="381" t="s">
        <v>6715</v>
      </c>
      <c r="AJ2762" s="381">
        <v>1</v>
      </c>
    </row>
    <row r="2763" spans="1:36">
      <c r="A2763" s="381" t="s">
        <v>564</v>
      </c>
      <c r="B2763" s="381" t="s">
        <v>6727</v>
      </c>
      <c r="C2763" s="381">
        <v>31</v>
      </c>
      <c r="D2763" s="381">
        <v>179</v>
      </c>
      <c r="E2763" s="381" t="s">
        <v>6726</v>
      </c>
      <c r="F2763" s="381" t="s">
        <v>6725</v>
      </c>
      <c r="G2763" s="381" t="s">
        <v>1382</v>
      </c>
      <c r="H2763" s="381">
        <v>75800</v>
      </c>
      <c r="I2763" s="381">
        <v>25550</v>
      </c>
      <c r="J2763" s="381">
        <v>29200</v>
      </c>
      <c r="K2763" s="381">
        <v>32850</v>
      </c>
      <c r="L2763" s="381">
        <v>36450</v>
      </c>
      <c r="M2763" s="381">
        <v>39400</v>
      </c>
      <c r="N2763" s="381">
        <v>42300</v>
      </c>
      <c r="O2763" s="381">
        <v>45200</v>
      </c>
      <c r="P2763" s="381">
        <v>48150</v>
      </c>
      <c r="Q2763" s="381">
        <v>15300</v>
      </c>
      <c r="R2763" s="381">
        <v>17500</v>
      </c>
      <c r="S2763" s="381">
        <v>20420</v>
      </c>
      <c r="T2763" s="381">
        <v>24600</v>
      </c>
      <c r="U2763" s="381">
        <v>28780</v>
      </c>
      <c r="V2763" s="381">
        <v>32960</v>
      </c>
      <c r="W2763" s="381">
        <v>37140</v>
      </c>
      <c r="X2763" s="381">
        <v>41320</v>
      </c>
      <c r="Y2763" s="381">
        <v>40850</v>
      </c>
      <c r="Z2763" s="381">
        <v>46650</v>
      </c>
      <c r="AA2763" s="381">
        <v>52500</v>
      </c>
      <c r="AB2763" s="381">
        <v>58300</v>
      </c>
      <c r="AC2763" s="381">
        <v>63000</v>
      </c>
      <c r="AD2763" s="381">
        <v>67650</v>
      </c>
      <c r="AE2763" s="381">
        <v>72300</v>
      </c>
      <c r="AF2763" s="381">
        <v>77000</v>
      </c>
      <c r="AG2763" s="381">
        <v>9999</v>
      </c>
      <c r="AH2763" s="381" t="s">
        <v>1382</v>
      </c>
      <c r="AI2763" s="381" t="s">
        <v>6715</v>
      </c>
      <c r="AJ2763" s="381">
        <v>0</v>
      </c>
    </row>
    <row r="2764" spans="1:36">
      <c r="A2764" s="381" t="s">
        <v>564</v>
      </c>
      <c r="B2764" s="381" t="s">
        <v>6724</v>
      </c>
      <c r="C2764" s="381">
        <v>31</v>
      </c>
      <c r="D2764" s="381">
        <v>181</v>
      </c>
      <c r="E2764" s="381" t="s">
        <v>6723</v>
      </c>
      <c r="F2764" s="381" t="s">
        <v>6722</v>
      </c>
      <c r="G2764" s="381" t="s">
        <v>1378</v>
      </c>
      <c r="H2764" s="381">
        <v>54500</v>
      </c>
      <c r="I2764" s="381">
        <v>21950</v>
      </c>
      <c r="J2764" s="381">
        <v>25050</v>
      </c>
      <c r="K2764" s="381">
        <v>28200</v>
      </c>
      <c r="L2764" s="381">
        <v>31300</v>
      </c>
      <c r="M2764" s="381">
        <v>33850</v>
      </c>
      <c r="N2764" s="381">
        <v>36350</v>
      </c>
      <c r="O2764" s="381">
        <v>38850</v>
      </c>
      <c r="P2764" s="381">
        <v>41350</v>
      </c>
      <c r="Q2764" s="381">
        <v>13200</v>
      </c>
      <c r="R2764" s="381">
        <v>16240</v>
      </c>
      <c r="S2764" s="381">
        <v>20420</v>
      </c>
      <c r="T2764" s="381">
        <v>24600</v>
      </c>
      <c r="U2764" s="381">
        <v>28780</v>
      </c>
      <c r="V2764" s="381">
        <v>32960</v>
      </c>
      <c r="W2764" s="381">
        <v>37140</v>
      </c>
      <c r="X2764" s="381">
        <v>41320</v>
      </c>
      <c r="Y2764" s="381">
        <v>35100</v>
      </c>
      <c r="Z2764" s="381">
        <v>40100</v>
      </c>
      <c r="AA2764" s="381">
        <v>45100</v>
      </c>
      <c r="AB2764" s="381">
        <v>50100</v>
      </c>
      <c r="AC2764" s="381">
        <v>54150</v>
      </c>
      <c r="AD2764" s="381">
        <v>58150</v>
      </c>
      <c r="AE2764" s="381">
        <v>62150</v>
      </c>
      <c r="AF2764" s="381">
        <v>66150</v>
      </c>
      <c r="AG2764" s="381">
        <v>9999</v>
      </c>
      <c r="AH2764" s="381" t="s">
        <v>1378</v>
      </c>
      <c r="AI2764" s="381" t="s">
        <v>6715</v>
      </c>
      <c r="AJ2764" s="381">
        <v>0</v>
      </c>
    </row>
    <row r="2765" spans="1:36">
      <c r="A2765" s="381" t="s">
        <v>564</v>
      </c>
      <c r="B2765" s="381" t="s">
        <v>6721</v>
      </c>
      <c r="C2765" s="381">
        <v>31</v>
      </c>
      <c r="D2765" s="381">
        <v>183</v>
      </c>
      <c r="E2765" s="381" t="s">
        <v>6720</v>
      </c>
      <c r="F2765" s="381" t="s">
        <v>6719</v>
      </c>
      <c r="G2765" s="381" t="s">
        <v>2790</v>
      </c>
      <c r="H2765" s="381">
        <v>55700</v>
      </c>
      <c r="I2765" s="381">
        <v>21950</v>
      </c>
      <c r="J2765" s="381">
        <v>25050</v>
      </c>
      <c r="K2765" s="381">
        <v>28200</v>
      </c>
      <c r="L2765" s="381">
        <v>31300</v>
      </c>
      <c r="M2765" s="381">
        <v>33850</v>
      </c>
      <c r="N2765" s="381">
        <v>36350</v>
      </c>
      <c r="O2765" s="381">
        <v>38850</v>
      </c>
      <c r="P2765" s="381">
        <v>41350</v>
      </c>
      <c r="Q2765" s="381">
        <v>13200</v>
      </c>
      <c r="R2765" s="381">
        <v>16240</v>
      </c>
      <c r="S2765" s="381">
        <v>20420</v>
      </c>
      <c r="T2765" s="381">
        <v>24600</v>
      </c>
      <c r="U2765" s="381">
        <v>28780</v>
      </c>
      <c r="V2765" s="381">
        <v>32960</v>
      </c>
      <c r="W2765" s="381">
        <v>37140</v>
      </c>
      <c r="X2765" s="381">
        <v>41320</v>
      </c>
      <c r="Y2765" s="381">
        <v>35100</v>
      </c>
      <c r="Z2765" s="381">
        <v>40100</v>
      </c>
      <c r="AA2765" s="381">
        <v>45100</v>
      </c>
      <c r="AB2765" s="381">
        <v>50100</v>
      </c>
      <c r="AC2765" s="381">
        <v>54150</v>
      </c>
      <c r="AD2765" s="381">
        <v>58150</v>
      </c>
      <c r="AE2765" s="381">
        <v>62150</v>
      </c>
      <c r="AF2765" s="381">
        <v>66150</v>
      </c>
      <c r="AG2765" s="381">
        <v>9999</v>
      </c>
      <c r="AH2765" s="381" t="s">
        <v>2790</v>
      </c>
      <c r="AI2765" s="381" t="s">
        <v>6715</v>
      </c>
      <c r="AJ2765" s="381">
        <v>0</v>
      </c>
    </row>
    <row r="2766" spans="1:36">
      <c r="A2766" s="381" t="s">
        <v>564</v>
      </c>
      <c r="B2766" s="381" t="s">
        <v>6718</v>
      </c>
      <c r="C2766" s="381">
        <v>31</v>
      </c>
      <c r="D2766" s="381">
        <v>185</v>
      </c>
      <c r="E2766" s="381" t="s">
        <v>6717</v>
      </c>
      <c r="F2766" s="381" t="s">
        <v>6716</v>
      </c>
      <c r="G2766" s="381" t="s">
        <v>1819</v>
      </c>
      <c r="H2766" s="381">
        <v>67400</v>
      </c>
      <c r="I2766" s="381">
        <v>23600</v>
      </c>
      <c r="J2766" s="381">
        <v>27000</v>
      </c>
      <c r="K2766" s="381">
        <v>30350</v>
      </c>
      <c r="L2766" s="381">
        <v>33700</v>
      </c>
      <c r="M2766" s="381">
        <v>36400</v>
      </c>
      <c r="N2766" s="381">
        <v>39100</v>
      </c>
      <c r="O2766" s="381">
        <v>41800</v>
      </c>
      <c r="P2766" s="381">
        <v>44500</v>
      </c>
      <c r="Q2766" s="381">
        <v>14150</v>
      </c>
      <c r="R2766" s="381">
        <v>16240</v>
      </c>
      <c r="S2766" s="381">
        <v>20420</v>
      </c>
      <c r="T2766" s="381">
        <v>24600</v>
      </c>
      <c r="U2766" s="381">
        <v>28780</v>
      </c>
      <c r="V2766" s="381">
        <v>32960</v>
      </c>
      <c r="W2766" s="381">
        <v>37140</v>
      </c>
      <c r="X2766" s="381">
        <v>41320</v>
      </c>
      <c r="Y2766" s="381">
        <v>37750</v>
      </c>
      <c r="Z2766" s="381">
        <v>43150</v>
      </c>
      <c r="AA2766" s="381">
        <v>48550</v>
      </c>
      <c r="AB2766" s="381">
        <v>53900</v>
      </c>
      <c r="AC2766" s="381">
        <v>58250</v>
      </c>
      <c r="AD2766" s="381">
        <v>62550</v>
      </c>
      <c r="AE2766" s="381">
        <v>66850</v>
      </c>
      <c r="AF2766" s="381">
        <v>71150</v>
      </c>
      <c r="AG2766" s="381">
        <v>9999</v>
      </c>
      <c r="AH2766" s="381" t="s">
        <v>1819</v>
      </c>
      <c r="AI2766" s="381" t="s">
        <v>6715</v>
      </c>
      <c r="AJ2766" s="381">
        <v>0</v>
      </c>
    </row>
    <row r="2767" spans="1:36">
      <c r="A2767" s="381" t="s">
        <v>565</v>
      </c>
      <c r="B2767" s="381" t="s">
        <v>6714</v>
      </c>
      <c r="C2767" s="381">
        <v>32</v>
      </c>
      <c r="D2767" s="381">
        <v>1</v>
      </c>
      <c r="E2767" s="381" t="s">
        <v>6713</v>
      </c>
      <c r="F2767" s="381" t="s">
        <v>6712</v>
      </c>
      <c r="G2767" s="381" t="s">
        <v>6711</v>
      </c>
      <c r="H2767" s="381">
        <v>53200</v>
      </c>
      <c r="I2767" s="381">
        <v>22050</v>
      </c>
      <c r="J2767" s="381">
        <v>25200</v>
      </c>
      <c r="K2767" s="381">
        <v>28350</v>
      </c>
      <c r="L2767" s="381">
        <v>31450</v>
      </c>
      <c r="M2767" s="381">
        <v>34000</v>
      </c>
      <c r="N2767" s="381">
        <v>36500</v>
      </c>
      <c r="O2767" s="381">
        <v>39000</v>
      </c>
      <c r="P2767" s="381">
        <v>41550</v>
      </c>
      <c r="Q2767" s="381">
        <v>13200</v>
      </c>
      <c r="R2767" s="381">
        <v>16240</v>
      </c>
      <c r="S2767" s="381">
        <v>20420</v>
      </c>
      <c r="T2767" s="381">
        <v>24600</v>
      </c>
      <c r="U2767" s="381">
        <v>28780</v>
      </c>
      <c r="V2767" s="381">
        <v>32960</v>
      </c>
      <c r="W2767" s="381">
        <v>37140</v>
      </c>
      <c r="X2767" s="381">
        <v>41320</v>
      </c>
      <c r="Y2767" s="381">
        <v>35250</v>
      </c>
      <c r="Z2767" s="381">
        <v>40250</v>
      </c>
      <c r="AA2767" s="381">
        <v>45300</v>
      </c>
      <c r="AB2767" s="381">
        <v>50300</v>
      </c>
      <c r="AC2767" s="381">
        <v>54350</v>
      </c>
      <c r="AD2767" s="381">
        <v>58350</v>
      </c>
      <c r="AE2767" s="381">
        <v>62400</v>
      </c>
      <c r="AF2767" s="381">
        <v>66400</v>
      </c>
      <c r="AG2767" s="381">
        <v>9999</v>
      </c>
      <c r="AH2767" s="381" t="s">
        <v>6711</v>
      </c>
      <c r="AI2767" s="381" t="s">
        <v>6652</v>
      </c>
      <c r="AJ2767" s="381">
        <v>0</v>
      </c>
    </row>
    <row r="2768" spans="1:36">
      <c r="A2768" s="381" t="s">
        <v>565</v>
      </c>
      <c r="B2768" s="381" t="s">
        <v>6710</v>
      </c>
      <c r="C2768" s="381">
        <v>32</v>
      </c>
      <c r="D2768" s="381">
        <v>3</v>
      </c>
      <c r="E2768" s="381" t="s">
        <v>6709</v>
      </c>
      <c r="F2768" s="381" t="s">
        <v>6708</v>
      </c>
      <c r="G2768" s="381" t="s">
        <v>1330</v>
      </c>
      <c r="H2768" s="381">
        <v>61900</v>
      </c>
      <c r="I2768" s="381">
        <v>22050</v>
      </c>
      <c r="J2768" s="381">
        <v>25200</v>
      </c>
      <c r="K2768" s="381">
        <v>28350</v>
      </c>
      <c r="L2768" s="381">
        <v>31450</v>
      </c>
      <c r="M2768" s="381">
        <v>34000</v>
      </c>
      <c r="N2768" s="381">
        <v>36500</v>
      </c>
      <c r="O2768" s="381">
        <v>39000</v>
      </c>
      <c r="P2768" s="381">
        <v>41550</v>
      </c>
      <c r="Q2768" s="381">
        <v>13200</v>
      </c>
      <c r="R2768" s="381">
        <v>16240</v>
      </c>
      <c r="S2768" s="381">
        <v>20420</v>
      </c>
      <c r="T2768" s="381">
        <v>24600</v>
      </c>
      <c r="U2768" s="381">
        <v>28780</v>
      </c>
      <c r="V2768" s="381">
        <v>32960</v>
      </c>
      <c r="W2768" s="381">
        <v>37140</v>
      </c>
      <c r="X2768" s="381">
        <v>41320</v>
      </c>
      <c r="Y2768" s="381">
        <v>35250</v>
      </c>
      <c r="Z2768" s="381">
        <v>40250</v>
      </c>
      <c r="AA2768" s="381">
        <v>45300</v>
      </c>
      <c r="AB2768" s="381">
        <v>50300</v>
      </c>
      <c r="AC2768" s="381">
        <v>54350</v>
      </c>
      <c r="AD2768" s="381">
        <v>58350</v>
      </c>
      <c r="AE2768" s="381">
        <v>62400</v>
      </c>
      <c r="AF2768" s="381">
        <v>66400</v>
      </c>
      <c r="AG2768" s="381">
        <v>4120</v>
      </c>
      <c r="AH2768" s="381" t="s">
        <v>1330</v>
      </c>
      <c r="AI2768" s="381" t="s">
        <v>6652</v>
      </c>
      <c r="AJ2768" s="381">
        <v>1</v>
      </c>
    </row>
    <row r="2769" spans="1:36">
      <c r="A2769" s="381" t="s">
        <v>565</v>
      </c>
      <c r="B2769" s="381" t="s">
        <v>6707</v>
      </c>
      <c r="C2769" s="381">
        <v>32</v>
      </c>
      <c r="D2769" s="381">
        <v>5</v>
      </c>
      <c r="E2769" s="381" t="s">
        <v>6706</v>
      </c>
      <c r="F2769" s="381" t="s">
        <v>6705</v>
      </c>
      <c r="G2769" s="381" t="s">
        <v>1306</v>
      </c>
      <c r="H2769" s="381">
        <v>69200</v>
      </c>
      <c r="I2769" s="381">
        <v>24250</v>
      </c>
      <c r="J2769" s="381">
        <v>27700</v>
      </c>
      <c r="K2769" s="381">
        <v>31150</v>
      </c>
      <c r="L2769" s="381">
        <v>34600</v>
      </c>
      <c r="M2769" s="381">
        <v>37400</v>
      </c>
      <c r="N2769" s="381">
        <v>40150</v>
      </c>
      <c r="O2769" s="381">
        <v>42950</v>
      </c>
      <c r="P2769" s="381">
        <v>45700</v>
      </c>
      <c r="Q2769" s="381">
        <v>14550</v>
      </c>
      <c r="R2769" s="381">
        <v>16600</v>
      </c>
      <c r="S2769" s="381">
        <v>20420</v>
      </c>
      <c r="T2769" s="381">
        <v>24600</v>
      </c>
      <c r="U2769" s="381">
        <v>28780</v>
      </c>
      <c r="V2769" s="381">
        <v>32960</v>
      </c>
      <c r="W2769" s="381">
        <v>37140</v>
      </c>
      <c r="X2769" s="381">
        <v>41320</v>
      </c>
      <c r="Y2769" s="381">
        <v>38750</v>
      </c>
      <c r="Z2769" s="381">
        <v>44300</v>
      </c>
      <c r="AA2769" s="381">
        <v>49850</v>
      </c>
      <c r="AB2769" s="381">
        <v>55350</v>
      </c>
      <c r="AC2769" s="381">
        <v>59800</v>
      </c>
      <c r="AD2769" s="381">
        <v>64250</v>
      </c>
      <c r="AE2769" s="381">
        <v>68650</v>
      </c>
      <c r="AF2769" s="381">
        <v>73100</v>
      </c>
      <c r="AG2769" s="381">
        <v>9999</v>
      </c>
      <c r="AH2769" s="381" t="s">
        <v>1306</v>
      </c>
      <c r="AI2769" s="381" t="s">
        <v>6652</v>
      </c>
      <c r="AJ2769" s="381">
        <v>0</v>
      </c>
    </row>
    <row r="2770" spans="1:36">
      <c r="A2770" s="381" t="s">
        <v>565</v>
      </c>
      <c r="B2770" s="381" t="s">
        <v>6704</v>
      </c>
      <c r="C2770" s="381">
        <v>32</v>
      </c>
      <c r="D2770" s="381">
        <v>7</v>
      </c>
      <c r="E2770" s="381" t="s">
        <v>6703</v>
      </c>
      <c r="F2770" s="381" t="s">
        <v>6702</v>
      </c>
      <c r="G2770" s="381" t="s">
        <v>6701</v>
      </c>
      <c r="H2770" s="381">
        <v>80000</v>
      </c>
      <c r="I2770" s="381">
        <v>28000</v>
      </c>
      <c r="J2770" s="381">
        <v>32000</v>
      </c>
      <c r="K2770" s="381">
        <v>36000</v>
      </c>
      <c r="L2770" s="381">
        <v>40000</v>
      </c>
      <c r="M2770" s="381">
        <v>43200</v>
      </c>
      <c r="N2770" s="381">
        <v>46400</v>
      </c>
      <c r="O2770" s="381">
        <v>49600</v>
      </c>
      <c r="P2770" s="381">
        <v>52800</v>
      </c>
      <c r="Q2770" s="381">
        <v>16800</v>
      </c>
      <c r="R2770" s="381">
        <v>19200</v>
      </c>
      <c r="S2770" s="381">
        <v>21600</v>
      </c>
      <c r="T2770" s="381">
        <v>24600</v>
      </c>
      <c r="U2770" s="381">
        <v>28780</v>
      </c>
      <c r="V2770" s="381">
        <v>32960</v>
      </c>
      <c r="W2770" s="381">
        <v>37140</v>
      </c>
      <c r="X2770" s="381">
        <v>41320</v>
      </c>
      <c r="Y2770" s="381">
        <v>44800</v>
      </c>
      <c r="Z2770" s="381">
        <v>51200</v>
      </c>
      <c r="AA2770" s="381">
        <v>57600</v>
      </c>
      <c r="AB2770" s="381">
        <v>64000</v>
      </c>
      <c r="AC2770" s="381">
        <v>69150</v>
      </c>
      <c r="AD2770" s="381">
        <v>74250</v>
      </c>
      <c r="AE2770" s="381">
        <v>79400</v>
      </c>
      <c r="AF2770" s="381">
        <v>84500</v>
      </c>
      <c r="AG2770" s="381">
        <v>9999</v>
      </c>
      <c r="AH2770" s="381" t="s">
        <v>6701</v>
      </c>
      <c r="AI2770" s="381" t="s">
        <v>6652</v>
      </c>
      <c r="AJ2770" s="381">
        <v>0</v>
      </c>
    </row>
    <row r="2771" spans="1:36">
      <c r="A2771" s="381" t="s">
        <v>565</v>
      </c>
      <c r="B2771" s="381" t="s">
        <v>6700</v>
      </c>
      <c r="C2771" s="381">
        <v>32</v>
      </c>
      <c r="D2771" s="381">
        <v>9</v>
      </c>
      <c r="E2771" s="381" t="s">
        <v>6699</v>
      </c>
      <c r="F2771" s="381" t="s">
        <v>6698</v>
      </c>
      <c r="G2771" s="381" t="s">
        <v>6697</v>
      </c>
      <c r="H2771" s="381">
        <v>43400</v>
      </c>
      <c r="I2771" s="381">
        <v>22050</v>
      </c>
      <c r="J2771" s="381">
        <v>25200</v>
      </c>
      <c r="K2771" s="381">
        <v>28350</v>
      </c>
      <c r="L2771" s="381">
        <v>31450</v>
      </c>
      <c r="M2771" s="381">
        <v>34000</v>
      </c>
      <c r="N2771" s="381">
        <v>36500</v>
      </c>
      <c r="O2771" s="381">
        <v>39000</v>
      </c>
      <c r="P2771" s="381">
        <v>41550</v>
      </c>
      <c r="Q2771" s="381">
        <v>13200</v>
      </c>
      <c r="R2771" s="381">
        <v>16240</v>
      </c>
      <c r="S2771" s="381">
        <v>20420</v>
      </c>
      <c r="T2771" s="381">
        <v>24600</v>
      </c>
      <c r="U2771" s="381">
        <v>28780</v>
      </c>
      <c r="V2771" s="381">
        <v>32960</v>
      </c>
      <c r="W2771" s="381">
        <v>37140</v>
      </c>
      <c r="X2771" s="381">
        <v>41320</v>
      </c>
      <c r="Y2771" s="381">
        <v>35250</v>
      </c>
      <c r="Z2771" s="381">
        <v>40250</v>
      </c>
      <c r="AA2771" s="381">
        <v>45300</v>
      </c>
      <c r="AB2771" s="381">
        <v>50300</v>
      </c>
      <c r="AC2771" s="381">
        <v>54350</v>
      </c>
      <c r="AD2771" s="381">
        <v>58350</v>
      </c>
      <c r="AE2771" s="381">
        <v>62400</v>
      </c>
      <c r="AF2771" s="381">
        <v>66400</v>
      </c>
      <c r="AG2771" s="381">
        <v>9999</v>
      </c>
      <c r="AH2771" s="381" t="s">
        <v>6697</v>
      </c>
      <c r="AI2771" s="381" t="s">
        <v>6652</v>
      </c>
      <c r="AJ2771" s="381">
        <v>0</v>
      </c>
    </row>
    <row r="2772" spans="1:36">
      <c r="A2772" s="381" t="s">
        <v>565</v>
      </c>
      <c r="B2772" s="381" t="s">
        <v>6696</v>
      </c>
      <c r="C2772" s="381">
        <v>32</v>
      </c>
      <c r="D2772" s="381">
        <v>11</v>
      </c>
      <c r="E2772" s="381" t="s">
        <v>6695</v>
      </c>
      <c r="F2772" s="381" t="s">
        <v>6694</v>
      </c>
      <c r="G2772" s="381" t="s">
        <v>6693</v>
      </c>
      <c r="H2772" s="381">
        <v>107200</v>
      </c>
      <c r="I2772" s="381">
        <v>27550</v>
      </c>
      <c r="J2772" s="381">
        <v>31500</v>
      </c>
      <c r="K2772" s="381">
        <v>35450</v>
      </c>
      <c r="L2772" s="381">
        <v>39350</v>
      </c>
      <c r="M2772" s="381">
        <v>42500</v>
      </c>
      <c r="N2772" s="381">
        <v>45650</v>
      </c>
      <c r="O2772" s="381">
        <v>48800</v>
      </c>
      <c r="P2772" s="381">
        <v>51950</v>
      </c>
      <c r="Q2772" s="381">
        <v>16550</v>
      </c>
      <c r="R2772" s="381">
        <v>18900</v>
      </c>
      <c r="S2772" s="381">
        <v>21250</v>
      </c>
      <c r="T2772" s="381">
        <v>24600</v>
      </c>
      <c r="U2772" s="381">
        <v>28780</v>
      </c>
      <c r="V2772" s="381">
        <v>32960</v>
      </c>
      <c r="W2772" s="381">
        <v>37140</v>
      </c>
      <c r="X2772" s="381">
        <v>41320</v>
      </c>
      <c r="Y2772" s="381">
        <v>44100</v>
      </c>
      <c r="Z2772" s="381">
        <v>50400</v>
      </c>
      <c r="AA2772" s="381">
        <v>56700</v>
      </c>
      <c r="AB2772" s="381">
        <v>62950</v>
      </c>
      <c r="AC2772" s="381">
        <v>68000</v>
      </c>
      <c r="AD2772" s="381">
        <v>73050</v>
      </c>
      <c r="AE2772" s="381">
        <v>78100</v>
      </c>
      <c r="AF2772" s="381">
        <v>83100</v>
      </c>
      <c r="AG2772" s="381">
        <v>9999</v>
      </c>
      <c r="AH2772" s="381" t="s">
        <v>6693</v>
      </c>
      <c r="AI2772" s="381" t="s">
        <v>6652</v>
      </c>
      <c r="AJ2772" s="381">
        <v>0</v>
      </c>
    </row>
    <row r="2773" spans="1:36">
      <c r="A2773" s="381" t="s">
        <v>565</v>
      </c>
      <c r="B2773" s="381" t="s">
        <v>6692</v>
      </c>
      <c r="C2773" s="381">
        <v>32</v>
      </c>
      <c r="D2773" s="381">
        <v>13</v>
      </c>
      <c r="E2773" s="381" t="s">
        <v>6691</v>
      </c>
      <c r="F2773" s="381" t="s">
        <v>6690</v>
      </c>
      <c r="G2773" s="381" t="s">
        <v>6689</v>
      </c>
      <c r="H2773" s="381">
        <v>76600</v>
      </c>
      <c r="I2773" s="381">
        <v>26850</v>
      </c>
      <c r="J2773" s="381">
        <v>30650</v>
      </c>
      <c r="K2773" s="381">
        <v>34500</v>
      </c>
      <c r="L2773" s="381">
        <v>38300</v>
      </c>
      <c r="M2773" s="381">
        <v>41400</v>
      </c>
      <c r="N2773" s="381">
        <v>44450</v>
      </c>
      <c r="O2773" s="381">
        <v>47500</v>
      </c>
      <c r="P2773" s="381">
        <v>50600</v>
      </c>
      <c r="Q2773" s="381">
        <v>16100</v>
      </c>
      <c r="R2773" s="381">
        <v>18400</v>
      </c>
      <c r="S2773" s="381">
        <v>20700</v>
      </c>
      <c r="T2773" s="381">
        <v>24600</v>
      </c>
      <c r="U2773" s="381">
        <v>28780</v>
      </c>
      <c r="V2773" s="381">
        <v>32960</v>
      </c>
      <c r="W2773" s="381">
        <v>37140</v>
      </c>
      <c r="X2773" s="381">
        <v>41320</v>
      </c>
      <c r="Y2773" s="381">
        <v>42950</v>
      </c>
      <c r="Z2773" s="381">
        <v>49050</v>
      </c>
      <c r="AA2773" s="381">
        <v>55200</v>
      </c>
      <c r="AB2773" s="381">
        <v>61300</v>
      </c>
      <c r="AC2773" s="381">
        <v>66250</v>
      </c>
      <c r="AD2773" s="381">
        <v>71150</v>
      </c>
      <c r="AE2773" s="381">
        <v>76050</v>
      </c>
      <c r="AF2773" s="381">
        <v>80950</v>
      </c>
      <c r="AG2773" s="381">
        <v>9999</v>
      </c>
      <c r="AH2773" s="381" t="s">
        <v>6689</v>
      </c>
      <c r="AI2773" s="381" t="s">
        <v>6652</v>
      </c>
      <c r="AJ2773" s="381">
        <v>0</v>
      </c>
    </row>
    <row r="2774" spans="1:36">
      <c r="A2774" s="381" t="s">
        <v>565</v>
      </c>
      <c r="B2774" s="381" t="s">
        <v>6688</v>
      </c>
      <c r="C2774" s="381">
        <v>32</v>
      </c>
      <c r="D2774" s="381">
        <v>15</v>
      </c>
      <c r="E2774" s="381" t="s">
        <v>6687</v>
      </c>
      <c r="F2774" s="381" t="s">
        <v>6686</v>
      </c>
      <c r="G2774" s="381" t="s">
        <v>6685</v>
      </c>
      <c r="H2774" s="381">
        <v>82600</v>
      </c>
      <c r="I2774" s="381">
        <v>28800</v>
      </c>
      <c r="J2774" s="381">
        <v>32900</v>
      </c>
      <c r="K2774" s="381">
        <v>37000</v>
      </c>
      <c r="L2774" s="381">
        <v>41100</v>
      </c>
      <c r="M2774" s="381">
        <v>44400</v>
      </c>
      <c r="N2774" s="381">
        <v>47700</v>
      </c>
      <c r="O2774" s="381">
        <v>51000</v>
      </c>
      <c r="P2774" s="381">
        <v>54300</v>
      </c>
      <c r="Q2774" s="381">
        <v>17300</v>
      </c>
      <c r="R2774" s="381">
        <v>19750</v>
      </c>
      <c r="S2774" s="381">
        <v>22200</v>
      </c>
      <c r="T2774" s="381">
        <v>24650</v>
      </c>
      <c r="U2774" s="381">
        <v>28780</v>
      </c>
      <c r="V2774" s="381">
        <v>32960</v>
      </c>
      <c r="W2774" s="381">
        <v>37140</v>
      </c>
      <c r="X2774" s="381">
        <v>41320</v>
      </c>
      <c r="Y2774" s="381">
        <v>46050</v>
      </c>
      <c r="Z2774" s="381">
        <v>52600</v>
      </c>
      <c r="AA2774" s="381">
        <v>59200</v>
      </c>
      <c r="AB2774" s="381">
        <v>65750</v>
      </c>
      <c r="AC2774" s="381">
        <v>71050</v>
      </c>
      <c r="AD2774" s="381">
        <v>76300</v>
      </c>
      <c r="AE2774" s="381">
        <v>81550</v>
      </c>
      <c r="AF2774" s="381">
        <v>86800</v>
      </c>
      <c r="AG2774" s="381">
        <v>9999</v>
      </c>
      <c r="AH2774" s="381" t="s">
        <v>6685</v>
      </c>
      <c r="AI2774" s="381" t="s">
        <v>6652</v>
      </c>
      <c r="AJ2774" s="381">
        <v>0</v>
      </c>
    </row>
    <row r="2775" spans="1:36">
      <c r="A2775" s="381" t="s">
        <v>565</v>
      </c>
      <c r="B2775" s="381" t="s">
        <v>6684</v>
      </c>
      <c r="C2775" s="381">
        <v>32</v>
      </c>
      <c r="D2775" s="381">
        <v>17</v>
      </c>
      <c r="E2775" s="381" t="s">
        <v>6683</v>
      </c>
      <c r="F2775" s="381" t="s">
        <v>6682</v>
      </c>
      <c r="G2775" s="381" t="s">
        <v>1042</v>
      </c>
      <c r="H2775" s="381">
        <v>51800</v>
      </c>
      <c r="I2775" s="381">
        <v>22050</v>
      </c>
      <c r="J2775" s="381">
        <v>25200</v>
      </c>
      <c r="K2775" s="381">
        <v>28350</v>
      </c>
      <c r="L2775" s="381">
        <v>31450</v>
      </c>
      <c r="M2775" s="381">
        <v>34000</v>
      </c>
      <c r="N2775" s="381">
        <v>36500</v>
      </c>
      <c r="O2775" s="381">
        <v>39000</v>
      </c>
      <c r="P2775" s="381">
        <v>41550</v>
      </c>
      <c r="Q2775" s="381">
        <v>13200</v>
      </c>
      <c r="R2775" s="381">
        <v>16240</v>
      </c>
      <c r="S2775" s="381">
        <v>20420</v>
      </c>
      <c r="T2775" s="381">
        <v>24600</v>
      </c>
      <c r="U2775" s="381">
        <v>28780</v>
      </c>
      <c r="V2775" s="381">
        <v>32960</v>
      </c>
      <c r="W2775" s="381">
        <v>37140</v>
      </c>
      <c r="X2775" s="381">
        <v>41320</v>
      </c>
      <c r="Y2775" s="381">
        <v>35250</v>
      </c>
      <c r="Z2775" s="381">
        <v>40250</v>
      </c>
      <c r="AA2775" s="381">
        <v>45300</v>
      </c>
      <c r="AB2775" s="381">
        <v>50300</v>
      </c>
      <c r="AC2775" s="381">
        <v>54350</v>
      </c>
      <c r="AD2775" s="381">
        <v>58350</v>
      </c>
      <c r="AE2775" s="381">
        <v>62400</v>
      </c>
      <c r="AF2775" s="381">
        <v>66400</v>
      </c>
      <c r="AG2775" s="381">
        <v>9999</v>
      </c>
      <c r="AH2775" s="381" t="s">
        <v>1042</v>
      </c>
      <c r="AI2775" s="381" t="s">
        <v>6652</v>
      </c>
      <c r="AJ2775" s="381">
        <v>0</v>
      </c>
    </row>
    <row r="2776" spans="1:36">
      <c r="A2776" s="381" t="s">
        <v>565</v>
      </c>
      <c r="B2776" s="381" t="s">
        <v>6681</v>
      </c>
      <c r="C2776" s="381">
        <v>32</v>
      </c>
      <c r="D2776" s="381">
        <v>19</v>
      </c>
      <c r="E2776" s="381" t="s">
        <v>6680</v>
      </c>
      <c r="F2776" s="381" t="s">
        <v>6679</v>
      </c>
      <c r="G2776" s="381" t="s">
        <v>6678</v>
      </c>
      <c r="H2776" s="381">
        <v>55000</v>
      </c>
      <c r="I2776" s="381">
        <v>22050</v>
      </c>
      <c r="J2776" s="381">
        <v>25200</v>
      </c>
      <c r="K2776" s="381">
        <v>28350</v>
      </c>
      <c r="L2776" s="381">
        <v>31450</v>
      </c>
      <c r="M2776" s="381">
        <v>34000</v>
      </c>
      <c r="N2776" s="381">
        <v>36500</v>
      </c>
      <c r="O2776" s="381">
        <v>39000</v>
      </c>
      <c r="P2776" s="381">
        <v>41550</v>
      </c>
      <c r="Q2776" s="381">
        <v>13200</v>
      </c>
      <c r="R2776" s="381">
        <v>16240</v>
      </c>
      <c r="S2776" s="381">
        <v>20420</v>
      </c>
      <c r="T2776" s="381">
        <v>24600</v>
      </c>
      <c r="U2776" s="381">
        <v>28780</v>
      </c>
      <c r="V2776" s="381">
        <v>32960</v>
      </c>
      <c r="W2776" s="381">
        <v>37140</v>
      </c>
      <c r="X2776" s="381">
        <v>41320</v>
      </c>
      <c r="Y2776" s="381">
        <v>35250</v>
      </c>
      <c r="Z2776" s="381">
        <v>40250</v>
      </c>
      <c r="AA2776" s="381">
        <v>45300</v>
      </c>
      <c r="AB2776" s="381">
        <v>50300</v>
      </c>
      <c r="AC2776" s="381">
        <v>54350</v>
      </c>
      <c r="AD2776" s="381">
        <v>58350</v>
      </c>
      <c r="AE2776" s="381">
        <v>62400</v>
      </c>
      <c r="AF2776" s="381">
        <v>66400</v>
      </c>
      <c r="AG2776" s="381">
        <v>9999</v>
      </c>
      <c r="AH2776" s="381" t="s">
        <v>6678</v>
      </c>
      <c r="AI2776" s="381" t="s">
        <v>6652</v>
      </c>
      <c r="AJ2776" s="381">
        <v>0</v>
      </c>
    </row>
    <row r="2777" spans="1:36">
      <c r="A2777" s="381" t="s">
        <v>565</v>
      </c>
      <c r="B2777" s="381" t="s">
        <v>6677</v>
      </c>
      <c r="C2777" s="381">
        <v>32</v>
      </c>
      <c r="D2777" s="381">
        <v>21</v>
      </c>
      <c r="E2777" s="381" t="s">
        <v>6676</v>
      </c>
      <c r="F2777" s="381" t="s">
        <v>6675</v>
      </c>
      <c r="G2777" s="381" t="s">
        <v>1462</v>
      </c>
      <c r="H2777" s="381">
        <v>61700</v>
      </c>
      <c r="I2777" s="381">
        <v>22050</v>
      </c>
      <c r="J2777" s="381">
        <v>25200</v>
      </c>
      <c r="K2777" s="381">
        <v>28350</v>
      </c>
      <c r="L2777" s="381">
        <v>31450</v>
      </c>
      <c r="M2777" s="381">
        <v>34000</v>
      </c>
      <c r="N2777" s="381">
        <v>36500</v>
      </c>
      <c r="O2777" s="381">
        <v>39000</v>
      </c>
      <c r="P2777" s="381">
        <v>41550</v>
      </c>
      <c r="Q2777" s="381">
        <v>13200</v>
      </c>
      <c r="R2777" s="381">
        <v>16240</v>
      </c>
      <c r="S2777" s="381">
        <v>20420</v>
      </c>
      <c r="T2777" s="381">
        <v>24600</v>
      </c>
      <c r="U2777" s="381">
        <v>28780</v>
      </c>
      <c r="V2777" s="381">
        <v>32960</v>
      </c>
      <c r="W2777" s="381">
        <v>37140</v>
      </c>
      <c r="X2777" s="381">
        <v>41320</v>
      </c>
      <c r="Y2777" s="381">
        <v>35250</v>
      </c>
      <c r="Z2777" s="381">
        <v>40250</v>
      </c>
      <c r="AA2777" s="381">
        <v>45300</v>
      </c>
      <c r="AB2777" s="381">
        <v>50300</v>
      </c>
      <c r="AC2777" s="381">
        <v>54350</v>
      </c>
      <c r="AD2777" s="381">
        <v>58350</v>
      </c>
      <c r="AE2777" s="381">
        <v>62400</v>
      </c>
      <c r="AF2777" s="381">
        <v>66400</v>
      </c>
      <c r="AG2777" s="381">
        <v>9999</v>
      </c>
      <c r="AH2777" s="381" t="s">
        <v>1462</v>
      </c>
      <c r="AI2777" s="381" t="s">
        <v>6652</v>
      </c>
      <c r="AJ2777" s="381">
        <v>0</v>
      </c>
    </row>
    <row r="2778" spans="1:36">
      <c r="A2778" s="381" t="s">
        <v>565</v>
      </c>
      <c r="B2778" s="381" t="s">
        <v>6674</v>
      </c>
      <c r="C2778" s="381">
        <v>32</v>
      </c>
      <c r="D2778" s="381">
        <v>23</v>
      </c>
      <c r="E2778" s="381" t="s">
        <v>6673</v>
      </c>
      <c r="F2778" s="381" t="s">
        <v>6672</v>
      </c>
      <c r="G2778" s="381" t="s">
        <v>6671</v>
      </c>
      <c r="H2778" s="381">
        <v>50300</v>
      </c>
      <c r="I2778" s="381">
        <v>22050</v>
      </c>
      <c r="J2778" s="381">
        <v>25200</v>
      </c>
      <c r="K2778" s="381">
        <v>28350</v>
      </c>
      <c r="L2778" s="381">
        <v>31450</v>
      </c>
      <c r="M2778" s="381">
        <v>34000</v>
      </c>
      <c r="N2778" s="381">
        <v>36500</v>
      </c>
      <c r="O2778" s="381">
        <v>39000</v>
      </c>
      <c r="P2778" s="381">
        <v>41550</v>
      </c>
      <c r="Q2778" s="381">
        <v>13200</v>
      </c>
      <c r="R2778" s="381">
        <v>16240</v>
      </c>
      <c r="S2778" s="381">
        <v>20420</v>
      </c>
      <c r="T2778" s="381">
        <v>24600</v>
      </c>
      <c r="U2778" s="381">
        <v>28780</v>
      </c>
      <c r="V2778" s="381">
        <v>32960</v>
      </c>
      <c r="W2778" s="381">
        <v>37140</v>
      </c>
      <c r="X2778" s="381">
        <v>41320</v>
      </c>
      <c r="Y2778" s="381">
        <v>35250</v>
      </c>
      <c r="Z2778" s="381">
        <v>40250</v>
      </c>
      <c r="AA2778" s="381">
        <v>45300</v>
      </c>
      <c r="AB2778" s="381">
        <v>50300</v>
      </c>
      <c r="AC2778" s="381">
        <v>54350</v>
      </c>
      <c r="AD2778" s="381">
        <v>58350</v>
      </c>
      <c r="AE2778" s="381">
        <v>62400</v>
      </c>
      <c r="AF2778" s="381">
        <v>66400</v>
      </c>
      <c r="AG2778" s="381">
        <v>4120</v>
      </c>
      <c r="AH2778" s="381" t="s">
        <v>6671</v>
      </c>
      <c r="AI2778" s="381" t="s">
        <v>6652</v>
      </c>
      <c r="AJ2778" s="381">
        <v>0</v>
      </c>
    </row>
    <row r="2779" spans="1:36">
      <c r="A2779" s="381" t="s">
        <v>565</v>
      </c>
      <c r="B2779" s="381" t="s">
        <v>6670</v>
      </c>
      <c r="C2779" s="381">
        <v>32</v>
      </c>
      <c r="D2779" s="381">
        <v>27</v>
      </c>
      <c r="E2779" s="381" t="s">
        <v>6669</v>
      </c>
      <c r="F2779" s="381" t="s">
        <v>6668</v>
      </c>
      <c r="G2779" s="381" t="s">
        <v>6667</v>
      </c>
      <c r="H2779" s="381">
        <v>51800</v>
      </c>
      <c r="I2779" s="381">
        <v>22050</v>
      </c>
      <c r="J2779" s="381">
        <v>25200</v>
      </c>
      <c r="K2779" s="381">
        <v>28350</v>
      </c>
      <c r="L2779" s="381">
        <v>31450</v>
      </c>
      <c r="M2779" s="381">
        <v>34000</v>
      </c>
      <c r="N2779" s="381">
        <v>36500</v>
      </c>
      <c r="O2779" s="381">
        <v>39000</v>
      </c>
      <c r="P2779" s="381">
        <v>41550</v>
      </c>
      <c r="Q2779" s="381">
        <v>13200</v>
      </c>
      <c r="R2779" s="381">
        <v>16240</v>
      </c>
      <c r="S2779" s="381">
        <v>20420</v>
      </c>
      <c r="T2779" s="381">
        <v>24600</v>
      </c>
      <c r="U2779" s="381">
        <v>28780</v>
      </c>
      <c r="V2779" s="381">
        <v>32960</v>
      </c>
      <c r="W2779" s="381">
        <v>37140</v>
      </c>
      <c r="X2779" s="381">
        <v>41320</v>
      </c>
      <c r="Y2779" s="381">
        <v>35250</v>
      </c>
      <c r="Z2779" s="381">
        <v>40250</v>
      </c>
      <c r="AA2779" s="381">
        <v>45300</v>
      </c>
      <c r="AB2779" s="381">
        <v>50300</v>
      </c>
      <c r="AC2779" s="381">
        <v>54350</v>
      </c>
      <c r="AD2779" s="381">
        <v>58350</v>
      </c>
      <c r="AE2779" s="381">
        <v>62400</v>
      </c>
      <c r="AF2779" s="381">
        <v>66400</v>
      </c>
      <c r="AG2779" s="381">
        <v>9999</v>
      </c>
      <c r="AH2779" s="381" t="s">
        <v>6667</v>
      </c>
      <c r="AI2779" s="381" t="s">
        <v>6652</v>
      </c>
      <c r="AJ2779" s="381">
        <v>0</v>
      </c>
    </row>
    <row r="2780" spans="1:36">
      <c r="A2780" s="381" t="s">
        <v>565</v>
      </c>
      <c r="B2780" s="381" t="s">
        <v>6666</v>
      </c>
      <c r="C2780" s="381">
        <v>32</v>
      </c>
      <c r="D2780" s="381">
        <v>29</v>
      </c>
      <c r="E2780" s="381" t="s">
        <v>6663</v>
      </c>
      <c r="F2780" s="381" t="s">
        <v>6662</v>
      </c>
      <c r="G2780" s="381" t="s">
        <v>6665</v>
      </c>
      <c r="H2780" s="381">
        <v>68100</v>
      </c>
      <c r="I2780" s="381">
        <v>23850</v>
      </c>
      <c r="J2780" s="381">
        <v>27250</v>
      </c>
      <c r="K2780" s="381">
        <v>30650</v>
      </c>
      <c r="L2780" s="381">
        <v>34050</v>
      </c>
      <c r="M2780" s="381">
        <v>36800</v>
      </c>
      <c r="N2780" s="381">
        <v>39500</v>
      </c>
      <c r="O2780" s="381">
        <v>42250</v>
      </c>
      <c r="P2780" s="381">
        <v>44950</v>
      </c>
      <c r="Q2780" s="381">
        <v>14350</v>
      </c>
      <c r="R2780" s="381">
        <v>16400</v>
      </c>
      <c r="S2780" s="381">
        <v>20420</v>
      </c>
      <c r="T2780" s="381">
        <v>24600</v>
      </c>
      <c r="U2780" s="381">
        <v>28780</v>
      </c>
      <c r="V2780" s="381">
        <v>32960</v>
      </c>
      <c r="W2780" s="381">
        <v>37140</v>
      </c>
      <c r="X2780" s="381">
        <v>41320</v>
      </c>
      <c r="Y2780" s="381">
        <v>38150</v>
      </c>
      <c r="Z2780" s="381">
        <v>43600</v>
      </c>
      <c r="AA2780" s="381">
        <v>49050</v>
      </c>
      <c r="AB2780" s="381">
        <v>54500</v>
      </c>
      <c r="AC2780" s="381">
        <v>58900</v>
      </c>
      <c r="AD2780" s="381">
        <v>63250</v>
      </c>
      <c r="AE2780" s="381">
        <v>67600</v>
      </c>
      <c r="AF2780" s="381">
        <v>71950</v>
      </c>
      <c r="AG2780" s="381">
        <v>9999</v>
      </c>
      <c r="AH2780" s="381" t="s">
        <v>6665</v>
      </c>
      <c r="AI2780" s="381" t="s">
        <v>6652</v>
      </c>
      <c r="AJ2780" s="381">
        <v>1</v>
      </c>
    </row>
    <row r="2781" spans="1:36">
      <c r="A2781" s="381" t="s">
        <v>565</v>
      </c>
      <c r="B2781" s="381" t="s">
        <v>6664</v>
      </c>
      <c r="C2781" s="381">
        <v>32</v>
      </c>
      <c r="D2781" s="381">
        <v>31</v>
      </c>
      <c r="E2781" s="381" t="s">
        <v>6663</v>
      </c>
      <c r="F2781" s="381" t="s">
        <v>6662</v>
      </c>
      <c r="G2781" s="381" t="s">
        <v>6661</v>
      </c>
      <c r="H2781" s="381">
        <v>68100</v>
      </c>
      <c r="I2781" s="381">
        <v>23850</v>
      </c>
      <c r="J2781" s="381">
        <v>27250</v>
      </c>
      <c r="K2781" s="381">
        <v>30650</v>
      </c>
      <c r="L2781" s="381">
        <v>34050</v>
      </c>
      <c r="M2781" s="381">
        <v>36800</v>
      </c>
      <c r="N2781" s="381">
        <v>39500</v>
      </c>
      <c r="O2781" s="381">
        <v>42250</v>
      </c>
      <c r="P2781" s="381">
        <v>44950</v>
      </c>
      <c r="Q2781" s="381">
        <v>14350</v>
      </c>
      <c r="R2781" s="381">
        <v>16400</v>
      </c>
      <c r="S2781" s="381">
        <v>20420</v>
      </c>
      <c r="T2781" s="381">
        <v>24600</v>
      </c>
      <c r="U2781" s="381">
        <v>28780</v>
      </c>
      <c r="V2781" s="381">
        <v>32960</v>
      </c>
      <c r="W2781" s="381">
        <v>37140</v>
      </c>
      <c r="X2781" s="381">
        <v>41320</v>
      </c>
      <c r="Y2781" s="381">
        <v>38150</v>
      </c>
      <c r="Z2781" s="381">
        <v>43600</v>
      </c>
      <c r="AA2781" s="381">
        <v>49050</v>
      </c>
      <c r="AB2781" s="381">
        <v>54500</v>
      </c>
      <c r="AC2781" s="381">
        <v>58900</v>
      </c>
      <c r="AD2781" s="381">
        <v>63250</v>
      </c>
      <c r="AE2781" s="381">
        <v>67600</v>
      </c>
      <c r="AF2781" s="381">
        <v>71950</v>
      </c>
      <c r="AG2781" s="381">
        <v>6720</v>
      </c>
      <c r="AH2781" s="381" t="s">
        <v>6661</v>
      </c>
      <c r="AI2781" s="381" t="s">
        <v>6652</v>
      </c>
      <c r="AJ2781" s="381">
        <v>1</v>
      </c>
    </row>
    <row r="2782" spans="1:36">
      <c r="A2782" s="381" t="s">
        <v>565</v>
      </c>
      <c r="B2782" s="381" t="s">
        <v>6660</v>
      </c>
      <c r="C2782" s="381">
        <v>32</v>
      </c>
      <c r="D2782" s="381">
        <v>33</v>
      </c>
      <c r="E2782" s="381" t="s">
        <v>6659</v>
      </c>
      <c r="F2782" s="381" t="s">
        <v>6658</v>
      </c>
      <c r="G2782" s="381" t="s">
        <v>6657</v>
      </c>
      <c r="H2782" s="381">
        <v>72100</v>
      </c>
      <c r="I2782" s="381">
        <v>24550</v>
      </c>
      <c r="J2782" s="381">
        <v>28050</v>
      </c>
      <c r="K2782" s="381">
        <v>31550</v>
      </c>
      <c r="L2782" s="381">
        <v>35050</v>
      </c>
      <c r="M2782" s="381">
        <v>37900</v>
      </c>
      <c r="N2782" s="381">
        <v>40700</v>
      </c>
      <c r="O2782" s="381">
        <v>43500</v>
      </c>
      <c r="P2782" s="381">
        <v>46300</v>
      </c>
      <c r="Q2782" s="381">
        <v>14750</v>
      </c>
      <c r="R2782" s="381">
        <v>16850</v>
      </c>
      <c r="S2782" s="381">
        <v>20420</v>
      </c>
      <c r="T2782" s="381">
        <v>24600</v>
      </c>
      <c r="U2782" s="381">
        <v>28780</v>
      </c>
      <c r="V2782" s="381">
        <v>32960</v>
      </c>
      <c r="W2782" s="381">
        <v>37140</v>
      </c>
      <c r="X2782" s="381">
        <v>41320</v>
      </c>
      <c r="Y2782" s="381">
        <v>39300</v>
      </c>
      <c r="Z2782" s="381">
        <v>44900</v>
      </c>
      <c r="AA2782" s="381">
        <v>50500</v>
      </c>
      <c r="AB2782" s="381">
        <v>56100</v>
      </c>
      <c r="AC2782" s="381">
        <v>60600</v>
      </c>
      <c r="AD2782" s="381">
        <v>65100</v>
      </c>
      <c r="AE2782" s="381">
        <v>69600</v>
      </c>
      <c r="AF2782" s="381">
        <v>74100</v>
      </c>
      <c r="AG2782" s="381">
        <v>9999</v>
      </c>
      <c r="AH2782" s="381" t="s">
        <v>6657</v>
      </c>
      <c r="AI2782" s="381" t="s">
        <v>6652</v>
      </c>
      <c r="AJ2782" s="381">
        <v>0</v>
      </c>
    </row>
    <row r="2783" spans="1:36">
      <c r="A2783" s="381" t="s">
        <v>565</v>
      </c>
      <c r="B2783" s="381" t="s">
        <v>6656</v>
      </c>
      <c r="C2783" s="381">
        <v>32</v>
      </c>
      <c r="D2783" s="381">
        <v>510</v>
      </c>
      <c r="E2783" s="381" t="s">
        <v>6655</v>
      </c>
      <c r="F2783" s="381" t="s">
        <v>6654</v>
      </c>
      <c r="G2783" s="381" t="s">
        <v>6653</v>
      </c>
      <c r="H2783" s="381">
        <v>56900</v>
      </c>
      <c r="I2783" s="381">
        <v>22050</v>
      </c>
      <c r="J2783" s="381">
        <v>25200</v>
      </c>
      <c r="K2783" s="381">
        <v>28350</v>
      </c>
      <c r="L2783" s="381">
        <v>31450</v>
      </c>
      <c r="M2783" s="381">
        <v>34000</v>
      </c>
      <c r="N2783" s="381">
        <v>36500</v>
      </c>
      <c r="O2783" s="381">
        <v>39000</v>
      </c>
      <c r="P2783" s="381">
        <v>41550</v>
      </c>
      <c r="Q2783" s="381">
        <v>13200</v>
      </c>
      <c r="R2783" s="381">
        <v>16240</v>
      </c>
      <c r="S2783" s="381">
        <v>20420</v>
      </c>
      <c r="T2783" s="381">
        <v>24600</v>
      </c>
      <c r="U2783" s="381">
        <v>28780</v>
      </c>
      <c r="V2783" s="381">
        <v>32960</v>
      </c>
      <c r="W2783" s="381">
        <v>37140</v>
      </c>
      <c r="X2783" s="381">
        <v>41320</v>
      </c>
      <c r="Y2783" s="381">
        <v>35250</v>
      </c>
      <c r="Z2783" s="381">
        <v>40250</v>
      </c>
      <c r="AA2783" s="381">
        <v>45300</v>
      </c>
      <c r="AB2783" s="381">
        <v>50300</v>
      </c>
      <c r="AC2783" s="381">
        <v>54350</v>
      </c>
      <c r="AD2783" s="381">
        <v>58350</v>
      </c>
      <c r="AE2783" s="381">
        <v>62400</v>
      </c>
      <c r="AF2783" s="381">
        <v>66400</v>
      </c>
      <c r="AG2783" s="381">
        <v>9999</v>
      </c>
      <c r="AH2783" s="381" t="s">
        <v>6653</v>
      </c>
      <c r="AI2783" s="381" t="s">
        <v>6652</v>
      </c>
      <c r="AJ2783" s="381">
        <v>1</v>
      </c>
    </row>
    <row r="2784" spans="1:36">
      <c r="A2784" s="381" t="s">
        <v>566</v>
      </c>
      <c r="B2784" s="381" t="s">
        <v>6651</v>
      </c>
      <c r="C2784" s="381">
        <v>33</v>
      </c>
      <c r="D2784" s="381">
        <v>1</v>
      </c>
      <c r="E2784" s="381" t="s">
        <v>6630</v>
      </c>
      <c r="F2784" s="381" t="s">
        <v>6629</v>
      </c>
      <c r="G2784" s="381" t="s">
        <v>6628</v>
      </c>
      <c r="H2784" s="381">
        <v>71600</v>
      </c>
      <c r="I2784" s="381">
        <v>25550</v>
      </c>
      <c r="J2784" s="381">
        <v>29200</v>
      </c>
      <c r="K2784" s="381">
        <v>32850</v>
      </c>
      <c r="L2784" s="381">
        <v>36500</v>
      </c>
      <c r="M2784" s="381">
        <v>39450</v>
      </c>
      <c r="N2784" s="381">
        <v>42350</v>
      </c>
      <c r="O2784" s="381">
        <v>45300</v>
      </c>
      <c r="P2784" s="381">
        <v>48200</v>
      </c>
      <c r="Q2784" s="381">
        <v>15350</v>
      </c>
      <c r="R2784" s="381">
        <v>17550</v>
      </c>
      <c r="S2784" s="381">
        <v>20420</v>
      </c>
      <c r="T2784" s="381">
        <v>24600</v>
      </c>
      <c r="U2784" s="381">
        <v>28780</v>
      </c>
      <c r="V2784" s="381">
        <v>32960</v>
      </c>
      <c r="W2784" s="381">
        <v>37140</v>
      </c>
      <c r="X2784" s="381">
        <v>41320</v>
      </c>
      <c r="Y2784" s="381">
        <v>40900</v>
      </c>
      <c r="Z2784" s="381">
        <v>46750</v>
      </c>
      <c r="AA2784" s="381">
        <v>52600</v>
      </c>
      <c r="AB2784" s="381">
        <v>58400</v>
      </c>
      <c r="AC2784" s="381">
        <v>63100</v>
      </c>
      <c r="AD2784" s="381">
        <v>67750</v>
      </c>
      <c r="AE2784" s="381">
        <v>72450</v>
      </c>
      <c r="AF2784" s="381">
        <v>77100</v>
      </c>
      <c r="AG2784" s="381">
        <v>9999</v>
      </c>
      <c r="AH2784" s="381" t="s">
        <v>6650</v>
      </c>
      <c r="AI2784" s="381" t="s">
        <v>6145</v>
      </c>
      <c r="AJ2784" s="381">
        <v>0</v>
      </c>
    </row>
    <row r="2785" spans="1:36">
      <c r="A2785" s="381" t="s">
        <v>566</v>
      </c>
      <c r="B2785" s="381" t="s">
        <v>6649</v>
      </c>
      <c r="C2785" s="381">
        <v>33</v>
      </c>
      <c r="D2785" s="381">
        <v>1</v>
      </c>
      <c r="E2785" s="381" t="s">
        <v>6630</v>
      </c>
      <c r="F2785" s="381" t="s">
        <v>6629</v>
      </c>
      <c r="G2785" s="381" t="s">
        <v>6628</v>
      </c>
      <c r="H2785" s="381">
        <v>71600</v>
      </c>
      <c r="I2785" s="381">
        <v>25550</v>
      </c>
      <c r="J2785" s="381">
        <v>29200</v>
      </c>
      <c r="K2785" s="381">
        <v>32850</v>
      </c>
      <c r="L2785" s="381">
        <v>36500</v>
      </c>
      <c r="M2785" s="381">
        <v>39450</v>
      </c>
      <c r="N2785" s="381">
        <v>42350</v>
      </c>
      <c r="O2785" s="381">
        <v>45300</v>
      </c>
      <c r="P2785" s="381">
        <v>48200</v>
      </c>
      <c r="Q2785" s="381">
        <v>15350</v>
      </c>
      <c r="R2785" s="381">
        <v>17550</v>
      </c>
      <c r="S2785" s="381">
        <v>20420</v>
      </c>
      <c r="T2785" s="381">
        <v>24600</v>
      </c>
      <c r="U2785" s="381">
        <v>28780</v>
      </c>
      <c r="V2785" s="381">
        <v>32960</v>
      </c>
      <c r="W2785" s="381">
        <v>37140</v>
      </c>
      <c r="X2785" s="381">
        <v>41320</v>
      </c>
      <c r="Y2785" s="381">
        <v>40900</v>
      </c>
      <c r="Z2785" s="381">
        <v>46750</v>
      </c>
      <c r="AA2785" s="381">
        <v>52600</v>
      </c>
      <c r="AB2785" s="381">
        <v>58400</v>
      </c>
      <c r="AC2785" s="381">
        <v>63100</v>
      </c>
      <c r="AD2785" s="381">
        <v>67750</v>
      </c>
      <c r="AE2785" s="381">
        <v>72450</v>
      </c>
      <c r="AF2785" s="381">
        <v>77100</v>
      </c>
      <c r="AG2785" s="381">
        <v>9999</v>
      </c>
      <c r="AH2785" s="381" t="s">
        <v>6648</v>
      </c>
      <c r="AI2785" s="381" t="s">
        <v>6145</v>
      </c>
      <c r="AJ2785" s="381">
        <v>0</v>
      </c>
    </row>
    <row r="2786" spans="1:36">
      <c r="A2786" s="381" t="s">
        <v>566</v>
      </c>
      <c r="B2786" s="381" t="s">
        <v>6647</v>
      </c>
      <c r="C2786" s="381">
        <v>33</v>
      </c>
      <c r="D2786" s="381">
        <v>1</v>
      </c>
      <c r="E2786" s="381" t="s">
        <v>6630</v>
      </c>
      <c r="F2786" s="381" t="s">
        <v>6629</v>
      </c>
      <c r="G2786" s="381" t="s">
        <v>6628</v>
      </c>
      <c r="H2786" s="381">
        <v>71600</v>
      </c>
      <c r="I2786" s="381">
        <v>25550</v>
      </c>
      <c r="J2786" s="381">
        <v>29200</v>
      </c>
      <c r="K2786" s="381">
        <v>32850</v>
      </c>
      <c r="L2786" s="381">
        <v>36500</v>
      </c>
      <c r="M2786" s="381">
        <v>39450</v>
      </c>
      <c r="N2786" s="381">
        <v>42350</v>
      </c>
      <c r="O2786" s="381">
        <v>45300</v>
      </c>
      <c r="P2786" s="381">
        <v>48200</v>
      </c>
      <c r="Q2786" s="381">
        <v>15350</v>
      </c>
      <c r="R2786" s="381">
        <v>17550</v>
      </c>
      <c r="S2786" s="381">
        <v>20420</v>
      </c>
      <c r="T2786" s="381">
        <v>24600</v>
      </c>
      <c r="U2786" s="381">
        <v>28780</v>
      </c>
      <c r="V2786" s="381">
        <v>32960</v>
      </c>
      <c r="W2786" s="381">
        <v>37140</v>
      </c>
      <c r="X2786" s="381">
        <v>41320</v>
      </c>
      <c r="Y2786" s="381">
        <v>40900</v>
      </c>
      <c r="Z2786" s="381">
        <v>46750</v>
      </c>
      <c r="AA2786" s="381">
        <v>52600</v>
      </c>
      <c r="AB2786" s="381">
        <v>58400</v>
      </c>
      <c r="AC2786" s="381">
        <v>63100</v>
      </c>
      <c r="AD2786" s="381">
        <v>67750</v>
      </c>
      <c r="AE2786" s="381">
        <v>72450</v>
      </c>
      <c r="AF2786" s="381">
        <v>77100</v>
      </c>
      <c r="AG2786" s="381">
        <v>9999</v>
      </c>
      <c r="AH2786" s="381" t="s">
        <v>6646</v>
      </c>
      <c r="AI2786" s="381" t="s">
        <v>6145</v>
      </c>
      <c r="AJ2786" s="381">
        <v>0</v>
      </c>
    </row>
    <row r="2787" spans="1:36">
      <c r="A2787" s="381" t="s">
        <v>566</v>
      </c>
      <c r="B2787" s="381" t="s">
        <v>6645</v>
      </c>
      <c r="C2787" s="381">
        <v>33</v>
      </c>
      <c r="D2787" s="381">
        <v>1</v>
      </c>
      <c r="E2787" s="381" t="s">
        <v>6630</v>
      </c>
      <c r="F2787" s="381" t="s">
        <v>6629</v>
      </c>
      <c r="G2787" s="381" t="s">
        <v>6628</v>
      </c>
      <c r="H2787" s="381">
        <v>71600</v>
      </c>
      <c r="I2787" s="381">
        <v>25550</v>
      </c>
      <c r="J2787" s="381">
        <v>29200</v>
      </c>
      <c r="K2787" s="381">
        <v>32850</v>
      </c>
      <c r="L2787" s="381">
        <v>36500</v>
      </c>
      <c r="M2787" s="381">
        <v>39450</v>
      </c>
      <c r="N2787" s="381">
        <v>42350</v>
      </c>
      <c r="O2787" s="381">
        <v>45300</v>
      </c>
      <c r="P2787" s="381">
        <v>48200</v>
      </c>
      <c r="Q2787" s="381">
        <v>15350</v>
      </c>
      <c r="R2787" s="381">
        <v>17550</v>
      </c>
      <c r="S2787" s="381">
        <v>20420</v>
      </c>
      <c r="T2787" s="381">
        <v>24600</v>
      </c>
      <c r="U2787" s="381">
        <v>28780</v>
      </c>
      <c r="V2787" s="381">
        <v>32960</v>
      </c>
      <c r="W2787" s="381">
        <v>37140</v>
      </c>
      <c r="X2787" s="381">
        <v>41320</v>
      </c>
      <c r="Y2787" s="381">
        <v>40900</v>
      </c>
      <c r="Z2787" s="381">
        <v>46750</v>
      </c>
      <c r="AA2787" s="381">
        <v>52600</v>
      </c>
      <c r="AB2787" s="381">
        <v>58400</v>
      </c>
      <c r="AC2787" s="381">
        <v>63100</v>
      </c>
      <c r="AD2787" s="381">
        <v>67750</v>
      </c>
      <c r="AE2787" s="381">
        <v>72450</v>
      </c>
      <c r="AF2787" s="381">
        <v>77100</v>
      </c>
      <c r="AG2787" s="381">
        <v>9999</v>
      </c>
      <c r="AH2787" s="381" t="s">
        <v>6644</v>
      </c>
      <c r="AI2787" s="381" t="s">
        <v>6145</v>
      </c>
      <c r="AJ2787" s="381">
        <v>0</v>
      </c>
    </row>
    <row r="2788" spans="1:36">
      <c r="A2788" s="381" t="s">
        <v>566</v>
      </c>
      <c r="B2788" s="381" t="s">
        <v>6643</v>
      </c>
      <c r="C2788" s="381">
        <v>33</v>
      </c>
      <c r="D2788" s="381">
        <v>1</v>
      </c>
      <c r="E2788" s="381" t="s">
        <v>6630</v>
      </c>
      <c r="F2788" s="381" t="s">
        <v>6629</v>
      </c>
      <c r="G2788" s="381" t="s">
        <v>6628</v>
      </c>
      <c r="H2788" s="381">
        <v>71600</v>
      </c>
      <c r="I2788" s="381">
        <v>25550</v>
      </c>
      <c r="J2788" s="381">
        <v>29200</v>
      </c>
      <c r="K2788" s="381">
        <v>32850</v>
      </c>
      <c r="L2788" s="381">
        <v>36500</v>
      </c>
      <c r="M2788" s="381">
        <v>39450</v>
      </c>
      <c r="N2788" s="381">
        <v>42350</v>
      </c>
      <c r="O2788" s="381">
        <v>45300</v>
      </c>
      <c r="P2788" s="381">
        <v>48200</v>
      </c>
      <c r="Q2788" s="381">
        <v>15350</v>
      </c>
      <c r="R2788" s="381">
        <v>17550</v>
      </c>
      <c r="S2788" s="381">
        <v>20420</v>
      </c>
      <c r="T2788" s="381">
        <v>24600</v>
      </c>
      <c r="U2788" s="381">
        <v>28780</v>
      </c>
      <c r="V2788" s="381">
        <v>32960</v>
      </c>
      <c r="W2788" s="381">
        <v>37140</v>
      </c>
      <c r="X2788" s="381">
        <v>41320</v>
      </c>
      <c r="Y2788" s="381">
        <v>40900</v>
      </c>
      <c r="Z2788" s="381">
        <v>46750</v>
      </c>
      <c r="AA2788" s="381">
        <v>52600</v>
      </c>
      <c r="AB2788" s="381">
        <v>58400</v>
      </c>
      <c r="AC2788" s="381">
        <v>63100</v>
      </c>
      <c r="AD2788" s="381">
        <v>67750</v>
      </c>
      <c r="AE2788" s="381">
        <v>72450</v>
      </c>
      <c r="AF2788" s="381">
        <v>77100</v>
      </c>
      <c r="AG2788" s="381">
        <v>9999</v>
      </c>
      <c r="AH2788" s="381" t="s">
        <v>6642</v>
      </c>
      <c r="AI2788" s="381" t="s">
        <v>6145</v>
      </c>
      <c r="AJ2788" s="381">
        <v>0</v>
      </c>
    </row>
    <row r="2789" spans="1:36">
      <c r="A2789" s="381" t="s">
        <v>566</v>
      </c>
      <c r="B2789" s="381" t="s">
        <v>6641</v>
      </c>
      <c r="C2789" s="381">
        <v>33</v>
      </c>
      <c r="D2789" s="381">
        <v>1</v>
      </c>
      <c r="E2789" s="381" t="s">
        <v>6630</v>
      </c>
      <c r="F2789" s="381" t="s">
        <v>6629</v>
      </c>
      <c r="G2789" s="381" t="s">
        <v>6628</v>
      </c>
      <c r="H2789" s="381">
        <v>71600</v>
      </c>
      <c r="I2789" s="381">
        <v>25550</v>
      </c>
      <c r="J2789" s="381">
        <v>29200</v>
      </c>
      <c r="K2789" s="381">
        <v>32850</v>
      </c>
      <c r="L2789" s="381">
        <v>36500</v>
      </c>
      <c r="M2789" s="381">
        <v>39450</v>
      </c>
      <c r="N2789" s="381">
        <v>42350</v>
      </c>
      <c r="O2789" s="381">
        <v>45300</v>
      </c>
      <c r="P2789" s="381">
        <v>48200</v>
      </c>
      <c r="Q2789" s="381">
        <v>15350</v>
      </c>
      <c r="R2789" s="381">
        <v>17550</v>
      </c>
      <c r="S2789" s="381">
        <v>20420</v>
      </c>
      <c r="T2789" s="381">
        <v>24600</v>
      </c>
      <c r="U2789" s="381">
        <v>28780</v>
      </c>
      <c r="V2789" s="381">
        <v>32960</v>
      </c>
      <c r="W2789" s="381">
        <v>37140</v>
      </c>
      <c r="X2789" s="381">
        <v>41320</v>
      </c>
      <c r="Y2789" s="381">
        <v>40900</v>
      </c>
      <c r="Z2789" s="381">
        <v>46750</v>
      </c>
      <c r="AA2789" s="381">
        <v>52600</v>
      </c>
      <c r="AB2789" s="381">
        <v>58400</v>
      </c>
      <c r="AC2789" s="381">
        <v>63100</v>
      </c>
      <c r="AD2789" s="381">
        <v>67750</v>
      </c>
      <c r="AE2789" s="381">
        <v>72450</v>
      </c>
      <c r="AF2789" s="381">
        <v>77100</v>
      </c>
      <c r="AG2789" s="381">
        <v>9999</v>
      </c>
      <c r="AH2789" s="381" t="s">
        <v>6640</v>
      </c>
      <c r="AI2789" s="381" t="s">
        <v>6145</v>
      </c>
      <c r="AJ2789" s="381">
        <v>0</v>
      </c>
    </row>
    <row r="2790" spans="1:36">
      <c r="A2790" s="381" t="s">
        <v>566</v>
      </c>
      <c r="B2790" s="381" t="s">
        <v>6639</v>
      </c>
      <c r="C2790" s="381">
        <v>33</v>
      </c>
      <c r="D2790" s="381">
        <v>1</v>
      </c>
      <c r="E2790" s="381" t="s">
        <v>6630</v>
      </c>
      <c r="F2790" s="381" t="s">
        <v>6629</v>
      </c>
      <c r="G2790" s="381" t="s">
        <v>6628</v>
      </c>
      <c r="H2790" s="381">
        <v>71600</v>
      </c>
      <c r="I2790" s="381">
        <v>25550</v>
      </c>
      <c r="J2790" s="381">
        <v>29200</v>
      </c>
      <c r="K2790" s="381">
        <v>32850</v>
      </c>
      <c r="L2790" s="381">
        <v>36500</v>
      </c>
      <c r="M2790" s="381">
        <v>39450</v>
      </c>
      <c r="N2790" s="381">
        <v>42350</v>
      </c>
      <c r="O2790" s="381">
        <v>45300</v>
      </c>
      <c r="P2790" s="381">
        <v>48200</v>
      </c>
      <c r="Q2790" s="381">
        <v>15350</v>
      </c>
      <c r="R2790" s="381">
        <v>17550</v>
      </c>
      <c r="S2790" s="381">
        <v>20420</v>
      </c>
      <c r="T2790" s="381">
        <v>24600</v>
      </c>
      <c r="U2790" s="381">
        <v>28780</v>
      </c>
      <c r="V2790" s="381">
        <v>32960</v>
      </c>
      <c r="W2790" s="381">
        <v>37140</v>
      </c>
      <c r="X2790" s="381">
        <v>41320</v>
      </c>
      <c r="Y2790" s="381">
        <v>40900</v>
      </c>
      <c r="Z2790" s="381">
        <v>46750</v>
      </c>
      <c r="AA2790" s="381">
        <v>52600</v>
      </c>
      <c r="AB2790" s="381">
        <v>58400</v>
      </c>
      <c r="AC2790" s="381">
        <v>63100</v>
      </c>
      <c r="AD2790" s="381">
        <v>67750</v>
      </c>
      <c r="AE2790" s="381">
        <v>72450</v>
      </c>
      <c r="AF2790" s="381">
        <v>77100</v>
      </c>
      <c r="AG2790" s="381">
        <v>9999</v>
      </c>
      <c r="AH2790" s="381" t="s">
        <v>6638</v>
      </c>
      <c r="AI2790" s="381" t="s">
        <v>6145</v>
      </c>
      <c r="AJ2790" s="381">
        <v>0</v>
      </c>
    </row>
    <row r="2791" spans="1:36">
      <c r="A2791" s="381" t="s">
        <v>566</v>
      </c>
      <c r="B2791" s="381" t="s">
        <v>6637</v>
      </c>
      <c r="C2791" s="381">
        <v>33</v>
      </c>
      <c r="D2791" s="381">
        <v>1</v>
      </c>
      <c r="E2791" s="381" t="s">
        <v>6630</v>
      </c>
      <c r="F2791" s="381" t="s">
        <v>6629</v>
      </c>
      <c r="G2791" s="381" t="s">
        <v>6628</v>
      </c>
      <c r="H2791" s="381">
        <v>71600</v>
      </c>
      <c r="I2791" s="381">
        <v>25550</v>
      </c>
      <c r="J2791" s="381">
        <v>29200</v>
      </c>
      <c r="K2791" s="381">
        <v>32850</v>
      </c>
      <c r="L2791" s="381">
        <v>36500</v>
      </c>
      <c r="M2791" s="381">
        <v>39450</v>
      </c>
      <c r="N2791" s="381">
        <v>42350</v>
      </c>
      <c r="O2791" s="381">
        <v>45300</v>
      </c>
      <c r="P2791" s="381">
        <v>48200</v>
      </c>
      <c r="Q2791" s="381">
        <v>15350</v>
      </c>
      <c r="R2791" s="381">
        <v>17550</v>
      </c>
      <c r="S2791" s="381">
        <v>20420</v>
      </c>
      <c r="T2791" s="381">
        <v>24600</v>
      </c>
      <c r="U2791" s="381">
        <v>28780</v>
      </c>
      <c r="V2791" s="381">
        <v>32960</v>
      </c>
      <c r="W2791" s="381">
        <v>37140</v>
      </c>
      <c r="X2791" s="381">
        <v>41320</v>
      </c>
      <c r="Y2791" s="381">
        <v>40900</v>
      </c>
      <c r="Z2791" s="381">
        <v>46750</v>
      </c>
      <c r="AA2791" s="381">
        <v>52600</v>
      </c>
      <c r="AB2791" s="381">
        <v>58400</v>
      </c>
      <c r="AC2791" s="381">
        <v>63100</v>
      </c>
      <c r="AD2791" s="381">
        <v>67750</v>
      </c>
      <c r="AE2791" s="381">
        <v>72450</v>
      </c>
      <c r="AF2791" s="381">
        <v>77100</v>
      </c>
      <c r="AG2791" s="381">
        <v>9999</v>
      </c>
      <c r="AH2791" s="381" t="s">
        <v>6636</v>
      </c>
      <c r="AI2791" s="381" t="s">
        <v>6145</v>
      </c>
      <c r="AJ2791" s="381">
        <v>0</v>
      </c>
    </row>
    <row r="2792" spans="1:36">
      <c r="A2792" s="381" t="s">
        <v>566</v>
      </c>
      <c r="B2792" s="381" t="s">
        <v>6635</v>
      </c>
      <c r="C2792" s="381">
        <v>33</v>
      </c>
      <c r="D2792" s="381">
        <v>1</v>
      </c>
      <c r="E2792" s="381" t="s">
        <v>6630</v>
      </c>
      <c r="F2792" s="381" t="s">
        <v>6629</v>
      </c>
      <c r="G2792" s="381" t="s">
        <v>6628</v>
      </c>
      <c r="H2792" s="381">
        <v>71600</v>
      </c>
      <c r="I2792" s="381">
        <v>25550</v>
      </c>
      <c r="J2792" s="381">
        <v>29200</v>
      </c>
      <c r="K2792" s="381">
        <v>32850</v>
      </c>
      <c r="L2792" s="381">
        <v>36500</v>
      </c>
      <c r="M2792" s="381">
        <v>39450</v>
      </c>
      <c r="N2792" s="381">
        <v>42350</v>
      </c>
      <c r="O2792" s="381">
        <v>45300</v>
      </c>
      <c r="P2792" s="381">
        <v>48200</v>
      </c>
      <c r="Q2792" s="381">
        <v>15350</v>
      </c>
      <c r="R2792" s="381">
        <v>17550</v>
      </c>
      <c r="S2792" s="381">
        <v>20420</v>
      </c>
      <c r="T2792" s="381">
        <v>24600</v>
      </c>
      <c r="U2792" s="381">
        <v>28780</v>
      </c>
      <c r="V2792" s="381">
        <v>32960</v>
      </c>
      <c r="W2792" s="381">
        <v>37140</v>
      </c>
      <c r="X2792" s="381">
        <v>41320</v>
      </c>
      <c r="Y2792" s="381">
        <v>40900</v>
      </c>
      <c r="Z2792" s="381">
        <v>46750</v>
      </c>
      <c r="AA2792" s="381">
        <v>52600</v>
      </c>
      <c r="AB2792" s="381">
        <v>58400</v>
      </c>
      <c r="AC2792" s="381">
        <v>63100</v>
      </c>
      <c r="AD2792" s="381">
        <v>67750</v>
      </c>
      <c r="AE2792" s="381">
        <v>72450</v>
      </c>
      <c r="AF2792" s="381">
        <v>77100</v>
      </c>
      <c r="AG2792" s="381">
        <v>9999</v>
      </c>
      <c r="AH2792" s="381" t="s">
        <v>6634</v>
      </c>
      <c r="AI2792" s="381" t="s">
        <v>6145</v>
      </c>
      <c r="AJ2792" s="381">
        <v>0</v>
      </c>
    </row>
    <row r="2793" spans="1:36">
      <c r="A2793" s="381" t="s">
        <v>566</v>
      </c>
      <c r="B2793" s="381" t="s">
        <v>6633</v>
      </c>
      <c r="C2793" s="381">
        <v>33</v>
      </c>
      <c r="D2793" s="381">
        <v>1</v>
      </c>
      <c r="E2793" s="381" t="s">
        <v>6630</v>
      </c>
      <c r="F2793" s="381" t="s">
        <v>6629</v>
      </c>
      <c r="G2793" s="381" t="s">
        <v>6628</v>
      </c>
      <c r="H2793" s="381">
        <v>71600</v>
      </c>
      <c r="I2793" s="381">
        <v>25550</v>
      </c>
      <c r="J2793" s="381">
        <v>29200</v>
      </c>
      <c r="K2793" s="381">
        <v>32850</v>
      </c>
      <c r="L2793" s="381">
        <v>36500</v>
      </c>
      <c r="M2793" s="381">
        <v>39450</v>
      </c>
      <c r="N2793" s="381">
        <v>42350</v>
      </c>
      <c r="O2793" s="381">
        <v>45300</v>
      </c>
      <c r="P2793" s="381">
        <v>48200</v>
      </c>
      <c r="Q2793" s="381">
        <v>15350</v>
      </c>
      <c r="R2793" s="381">
        <v>17550</v>
      </c>
      <c r="S2793" s="381">
        <v>20420</v>
      </c>
      <c r="T2793" s="381">
        <v>24600</v>
      </c>
      <c r="U2793" s="381">
        <v>28780</v>
      </c>
      <c r="V2793" s="381">
        <v>32960</v>
      </c>
      <c r="W2793" s="381">
        <v>37140</v>
      </c>
      <c r="X2793" s="381">
        <v>41320</v>
      </c>
      <c r="Y2793" s="381">
        <v>40900</v>
      </c>
      <c r="Z2793" s="381">
        <v>46750</v>
      </c>
      <c r="AA2793" s="381">
        <v>52600</v>
      </c>
      <c r="AB2793" s="381">
        <v>58400</v>
      </c>
      <c r="AC2793" s="381">
        <v>63100</v>
      </c>
      <c r="AD2793" s="381">
        <v>67750</v>
      </c>
      <c r="AE2793" s="381">
        <v>72450</v>
      </c>
      <c r="AF2793" s="381">
        <v>77100</v>
      </c>
      <c r="AG2793" s="381">
        <v>9999</v>
      </c>
      <c r="AH2793" s="381" t="s">
        <v>6632</v>
      </c>
      <c r="AI2793" s="381" t="s">
        <v>6145</v>
      </c>
      <c r="AJ2793" s="381">
        <v>0</v>
      </c>
    </row>
    <row r="2794" spans="1:36">
      <c r="A2794" s="381" t="s">
        <v>566</v>
      </c>
      <c r="B2794" s="381" t="s">
        <v>6631</v>
      </c>
      <c r="C2794" s="381">
        <v>33</v>
      </c>
      <c r="D2794" s="381">
        <v>1</v>
      </c>
      <c r="E2794" s="381" t="s">
        <v>6630</v>
      </c>
      <c r="F2794" s="381" t="s">
        <v>6629</v>
      </c>
      <c r="G2794" s="381" t="s">
        <v>6628</v>
      </c>
      <c r="H2794" s="381">
        <v>71600</v>
      </c>
      <c r="I2794" s="381">
        <v>25550</v>
      </c>
      <c r="J2794" s="381">
        <v>29200</v>
      </c>
      <c r="K2794" s="381">
        <v>32850</v>
      </c>
      <c r="L2794" s="381">
        <v>36500</v>
      </c>
      <c r="M2794" s="381">
        <v>39450</v>
      </c>
      <c r="N2794" s="381">
        <v>42350</v>
      </c>
      <c r="O2794" s="381">
        <v>45300</v>
      </c>
      <c r="P2794" s="381">
        <v>48200</v>
      </c>
      <c r="Q2794" s="381">
        <v>15350</v>
      </c>
      <c r="R2794" s="381">
        <v>17550</v>
      </c>
      <c r="S2794" s="381">
        <v>20420</v>
      </c>
      <c r="T2794" s="381">
        <v>24600</v>
      </c>
      <c r="U2794" s="381">
        <v>28780</v>
      </c>
      <c r="V2794" s="381">
        <v>32960</v>
      </c>
      <c r="W2794" s="381">
        <v>37140</v>
      </c>
      <c r="X2794" s="381">
        <v>41320</v>
      </c>
      <c r="Y2794" s="381">
        <v>40900</v>
      </c>
      <c r="Z2794" s="381">
        <v>46750</v>
      </c>
      <c r="AA2794" s="381">
        <v>52600</v>
      </c>
      <c r="AB2794" s="381">
        <v>58400</v>
      </c>
      <c r="AC2794" s="381">
        <v>63100</v>
      </c>
      <c r="AD2794" s="381">
        <v>67750</v>
      </c>
      <c r="AE2794" s="381">
        <v>72450</v>
      </c>
      <c r="AF2794" s="381">
        <v>77100</v>
      </c>
      <c r="AG2794" s="381">
        <v>9999</v>
      </c>
      <c r="AH2794" s="381" t="s">
        <v>6627</v>
      </c>
      <c r="AI2794" s="381" t="s">
        <v>6145</v>
      </c>
      <c r="AJ2794" s="381">
        <v>0</v>
      </c>
    </row>
    <row r="2795" spans="1:36">
      <c r="A2795" s="381" t="s">
        <v>566</v>
      </c>
      <c r="B2795" s="381" t="s">
        <v>6626</v>
      </c>
      <c r="C2795" s="381">
        <v>33</v>
      </c>
      <c r="D2795" s="381">
        <v>3</v>
      </c>
      <c r="E2795" s="381" t="s">
        <v>6591</v>
      </c>
      <c r="F2795" s="381" t="s">
        <v>6590</v>
      </c>
      <c r="G2795" s="381" t="s">
        <v>2047</v>
      </c>
      <c r="H2795" s="381">
        <v>63300</v>
      </c>
      <c r="I2795" s="381">
        <v>25550</v>
      </c>
      <c r="J2795" s="381">
        <v>29200</v>
      </c>
      <c r="K2795" s="381">
        <v>32850</v>
      </c>
      <c r="L2795" s="381">
        <v>36500</v>
      </c>
      <c r="M2795" s="381">
        <v>39450</v>
      </c>
      <c r="N2795" s="381">
        <v>42350</v>
      </c>
      <c r="O2795" s="381">
        <v>45300</v>
      </c>
      <c r="P2795" s="381">
        <v>48200</v>
      </c>
      <c r="Q2795" s="381">
        <v>15350</v>
      </c>
      <c r="R2795" s="381">
        <v>17550</v>
      </c>
      <c r="S2795" s="381">
        <v>20420</v>
      </c>
      <c r="T2795" s="381">
        <v>24600</v>
      </c>
      <c r="U2795" s="381">
        <v>28780</v>
      </c>
      <c r="V2795" s="381">
        <v>32960</v>
      </c>
      <c r="W2795" s="381">
        <v>37140</v>
      </c>
      <c r="X2795" s="381">
        <v>41320</v>
      </c>
      <c r="Y2795" s="381">
        <v>40900</v>
      </c>
      <c r="Z2795" s="381">
        <v>46750</v>
      </c>
      <c r="AA2795" s="381">
        <v>52600</v>
      </c>
      <c r="AB2795" s="381">
        <v>58400</v>
      </c>
      <c r="AC2795" s="381">
        <v>63100</v>
      </c>
      <c r="AD2795" s="381">
        <v>67750</v>
      </c>
      <c r="AE2795" s="381">
        <v>72450</v>
      </c>
      <c r="AF2795" s="381">
        <v>77100</v>
      </c>
      <c r="AG2795" s="381">
        <v>9999</v>
      </c>
      <c r="AH2795" s="381" t="s">
        <v>2335</v>
      </c>
      <c r="AI2795" s="381" t="s">
        <v>6145</v>
      </c>
      <c r="AJ2795" s="381">
        <v>0</v>
      </c>
    </row>
    <row r="2796" spans="1:36">
      <c r="A2796" s="381" t="s">
        <v>566</v>
      </c>
      <c r="B2796" s="381" t="s">
        <v>6625</v>
      </c>
      <c r="C2796" s="381">
        <v>33</v>
      </c>
      <c r="D2796" s="381">
        <v>3</v>
      </c>
      <c r="E2796" s="381" t="s">
        <v>6591</v>
      </c>
      <c r="F2796" s="381" t="s">
        <v>6590</v>
      </c>
      <c r="G2796" s="381" t="s">
        <v>2047</v>
      </c>
      <c r="H2796" s="381">
        <v>63300</v>
      </c>
      <c r="I2796" s="381">
        <v>25550</v>
      </c>
      <c r="J2796" s="381">
        <v>29200</v>
      </c>
      <c r="K2796" s="381">
        <v>32850</v>
      </c>
      <c r="L2796" s="381">
        <v>36500</v>
      </c>
      <c r="M2796" s="381">
        <v>39450</v>
      </c>
      <c r="N2796" s="381">
        <v>42350</v>
      </c>
      <c r="O2796" s="381">
        <v>45300</v>
      </c>
      <c r="P2796" s="381">
        <v>48200</v>
      </c>
      <c r="Q2796" s="381">
        <v>15350</v>
      </c>
      <c r="R2796" s="381">
        <v>17550</v>
      </c>
      <c r="S2796" s="381">
        <v>20420</v>
      </c>
      <c r="T2796" s="381">
        <v>24600</v>
      </c>
      <c r="U2796" s="381">
        <v>28780</v>
      </c>
      <c r="V2796" s="381">
        <v>32960</v>
      </c>
      <c r="W2796" s="381">
        <v>37140</v>
      </c>
      <c r="X2796" s="381">
        <v>41320</v>
      </c>
      <c r="Y2796" s="381">
        <v>40900</v>
      </c>
      <c r="Z2796" s="381">
        <v>46750</v>
      </c>
      <c r="AA2796" s="381">
        <v>52600</v>
      </c>
      <c r="AB2796" s="381">
        <v>58400</v>
      </c>
      <c r="AC2796" s="381">
        <v>63100</v>
      </c>
      <c r="AD2796" s="381">
        <v>67750</v>
      </c>
      <c r="AE2796" s="381">
        <v>72450</v>
      </c>
      <c r="AF2796" s="381">
        <v>77100</v>
      </c>
      <c r="AG2796" s="381">
        <v>9999</v>
      </c>
      <c r="AH2796" s="381" t="s">
        <v>6624</v>
      </c>
      <c r="AI2796" s="381" t="s">
        <v>6145</v>
      </c>
      <c r="AJ2796" s="381">
        <v>0</v>
      </c>
    </row>
    <row r="2797" spans="1:36">
      <c r="A2797" s="381" t="s">
        <v>566</v>
      </c>
      <c r="B2797" s="381" t="s">
        <v>6623</v>
      </c>
      <c r="C2797" s="381">
        <v>33</v>
      </c>
      <c r="D2797" s="381">
        <v>3</v>
      </c>
      <c r="E2797" s="381" t="s">
        <v>6591</v>
      </c>
      <c r="F2797" s="381" t="s">
        <v>6590</v>
      </c>
      <c r="G2797" s="381" t="s">
        <v>2047</v>
      </c>
      <c r="H2797" s="381">
        <v>63300</v>
      </c>
      <c r="I2797" s="381">
        <v>25550</v>
      </c>
      <c r="J2797" s="381">
        <v>29200</v>
      </c>
      <c r="K2797" s="381">
        <v>32850</v>
      </c>
      <c r="L2797" s="381">
        <v>36500</v>
      </c>
      <c r="M2797" s="381">
        <v>39450</v>
      </c>
      <c r="N2797" s="381">
        <v>42350</v>
      </c>
      <c r="O2797" s="381">
        <v>45300</v>
      </c>
      <c r="P2797" s="381">
        <v>48200</v>
      </c>
      <c r="Q2797" s="381">
        <v>15350</v>
      </c>
      <c r="R2797" s="381">
        <v>17550</v>
      </c>
      <c r="S2797" s="381">
        <v>20420</v>
      </c>
      <c r="T2797" s="381">
        <v>24600</v>
      </c>
      <c r="U2797" s="381">
        <v>28780</v>
      </c>
      <c r="V2797" s="381">
        <v>32960</v>
      </c>
      <c r="W2797" s="381">
        <v>37140</v>
      </c>
      <c r="X2797" s="381">
        <v>41320</v>
      </c>
      <c r="Y2797" s="381">
        <v>40900</v>
      </c>
      <c r="Z2797" s="381">
        <v>46750</v>
      </c>
      <c r="AA2797" s="381">
        <v>52600</v>
      </c>
      <c r="AB2797" s="381">
        <v>58400</v>
      </c>
      <c r="AC2797" s="381">
        <v>63100</v>
      </c>
      <c r="AD2797" s="381">
        <v>67750</v>
      </c>
      <c r="AE2797" s="381">
        <v>72450</v>
      </c>
      <c r="AF2797" s="381">
        <v>77100</v>
      </c>
      <c r="AG2797" s="381">
        <v>9999</v>
      </c>
      <c r="AH2797" s="381" t="s">
        <v>2367</v>
      </c>
      <c r="AI2797" s="381" t="s">
        <v>6145</v>
      </c>
      <c r="AJ2797" s="381">
        <v>0</v>
      </c>
    </row>
    <row r="2798" spans="1:36">
      <c r="A2798" s="381" t="s">
        <v>566</v>
      </c>
      <c r="B2798" s="381" t="s">
        <v>6622</v>
      </c>
      <c r="C2798" s="381">
        <v>33</v>
      </c>
      <c r="D2798" s="381">
        <v>3</v>
      </c>
      <c r="E2798" s="381" t="s">
        <v>6591</v>
      </c>
      <c r="F2798" s="381" t="s">
        <v>6590</v>
      </c>
      <c r="G2798" s="381" t="s">
        <v>2047</v>
      </c>
      <c r="H2798" s="381">
        <v>63300</v>
      </c>
      <c r="I2798" s="381">
        <v>25550</v>
      </c>
      <c r="J2798" s="381">
        <v>29200</v>
      </c>
      <c r="K2798" s="381">
        <v>32850</v>
      </c>
      <c r="L2798" s="381">
        <v>36500</v>
      </c>
      <c r="M2798" s="381">
        <v>39450</v>
      </c>
      <c r="N2798" s="381">
        <v>42350</v>
      </c>
      <c r="O2798" s="381">
        <v>45300</v>
      </c>
      <c r="P2798" s="381">
        <v>48200</v>
      </c>
      <c r="Q2798" s="381">
        <v>15350</v>
      </c>
      <c r="R2798" s="381">
        <v>17550</v>
      </c>
      <c r="S2798" s="381">
        <v>20420</v>
      </c>
      <c r="T2798" s="381">
        <v>24600</v>
      </c>
      <c r="U2798" s="381">
        <v>28780</v>
      </c>
      <c r="V2798" s="381">
        <v>32960</v>
      </c>
      <c r="W2798" s="381">
        <v>37140</v>
      </c>
      <c r="X2798" s="381">
        <v>41320</v>
      </c>
      <c r="Y2798" s="381">
        <v>40900</v>
      </c>
      <c r="Z2798" s="381">
        <v>46750</v>
      </c>
      <c r="AA2798" s="381">
        <v>52600</v>
      </c>
      <c r="AB2798" s="381">
        <v>58400</v>
      </c>
      <c r="AC2798" s="381">
        <v>63100</v>
      </c>
      <c r="AD2798" s="381">
        <v>67750</v>
      </c>
      <c r="AE2798" s="381">
        <v>72450</v>
      </c>
      <c r="AF2798" s="381">
        <v>77100</v>
      </c>
      <c r="AG2798" s="381">
        <v>9999</v>
      </c>
      <c r="AH2798" s="381" t="s">
        <v>6621</v>
      </c>
      <c r="AI2798" s="381" t="s">
        <v>6145</v>
      </c>
      <c r="AJ2798" s="381">
        <v>0</v>
      </c>
    </row>
    <row r="2799" spans="1:36">
      <c r="A2799" s="381" t="s">
        <v>566</v>
      </c>
      <c r="B2799" s="381" t="s">
        <v>6620</v>
      </c>
      <c r="C2799" s="381">
        <v>33</v>
      </c>
      <c r="D2799" s="381">
        <v>3</v>
      </c>
      <c r="E2799" s="381" t="s">
        <v>6591</v>
      </c>
      <c r="F2799" s="381" t="s">
        <v>6590</v>
      </c>
      <c r="G2799" s="381" t="s">
        <v>2047</v>
      </c>
      <c r="H2799" s="381">
        <v>63300</v>
      </c>
      <c r="I2799" s="381">
        <v>25550</v>
      </c>
      <c r="J2799" s="381">
        <v>29200</v>
      </c>
      <c r="K2799" s="381">
        <v>32850</v>
      </c>
      <c r="L2799" s="381">
        <v>36500</v>
      </c>
      <c r="M2799" s="381">
        <v>39450</v>
      </c>
      <c r="N2799" s="381">
        <v>42350</v>
      </c>
      <c r="O2799" s="381">
        <v>45300</v>
      </c>
      <c r="P2799" s="381">
        <v>48200</v>
      </c>
      <c r="Q2799" s="381">
        <v>15350</v>
      </c>
      <c r="R2799" s="381">
        <v>17550</v>
      </c>
      <c r="S2799" s="381">
        <v>20420</v>
      </c>
      <c r="T2799" s="381">
        <v>24600</v>
      </c>
      <c r="U2799" s="381">
        <v>28780</v>
      </c>
      <c r="V2799" s="381">
        <v>32960</v>
      </c>
      <c r="W2799" s="381">
        <v>37140</v>
      </c>
      <c r="X2799" s="381">
        <v>41320</v>
      </c>
      <c r="Y2799" s="381">
        <v>40900</v>
      </c>
      <c r="Z2799" s="381">
        <v>46750</v>
      </c>
      <c r="AA2799" s="381">
        <v>52600</v>
      </c>
      <c r="AB2799" s="381">
        <v>58400</v>
      </c>
      <c r="AC2799" s="381">
        <v>63100</v>
      </c>
      <c r="AD2799" s="381">
        <v>67750</v>
      </c>
      <c r="AE2799" s="381">
        <v>72450</v>
      </c>
      <c r="AF2799" s="381">
        <v>77100</v>
      </c>
      <c r="AG2799" s="381">
        <v>9999</v>
      </c>
      <c r="AH2799" s="381" t="s">
        <v>6619</v>
      </c>
      <c r="AI2799" s="381" t="s">
        <v>6145</v>
      </c>
      <c r="AJ2799" s="381">
        <v>0</v>
      </c>
    </row>
    <row r="2800" spans="1:36">
      <c r="A2800" s="381" t="s">
        <v>566</v>
      </c>
      <c r="B2800" s="381" t="s">
        <v>6618</v>
      </c>
      <c r="C2800" s="381">
        <v>33</v>
      </c>
      <c r="D2800" s="381">
        <v>3</v>
      </c>
      <c r="E2800" s="381" t="s">
        <v>6591</v>
      </c>
      <c r="F2800" s="381" t="s">
        <v>6590</v>
      </c>
      <c r="G2800" s="381" t="s">
        <v>2047</v>
      </c>
      <c r="H2800" s="381">
        <v>63300</v>
      </c>
      <c r="I2800" s="381">
        <v>25550</v>
      </c>
      <c r="J2800" s="381">
        <v>29200</v>
      </c>
      <c r="K2800" s="381">
        <v>32850</v>
      </c>
      <c r="L2800" s="381">
        <v>36500</v>
      </c>
      <c r="M2800" s="381">
        <v>39450</v>
      </c>
      <c r="N2800" s="381">
        <v>42350</v>
      </c>
      <c r="O2800" s="381">
        <v>45300</v>
      </c>
      <c r="P2800" s="381">
        <v>48200</v>
      </c>
      <c r="Q2800" s="381">
        <v>15350</v>
      </c>
      <c r="R2800" s="381">
        <v>17550</v>
      </c>
      <c r="S2800" s="381">
        <v>20420</v>
      </c>
      <c r="T2800" s="381">
        <v>24600</v>
      </c>
      <c r="U2800" s="381">
        <v>28780</v>
      </c>
      <c r="V2800" s="381">
        <v>32960</v>
      </c>
      <c r="W2800" s="381">
        <v>37140</v>
      </c>
      <c r="X2800" s="381">
        <v>41320</v>
      </c>
      <c r="Y2800" s="381">
        <v>40900</v>
      </c>
      <c r="Z2800" s="381">
        <v>46750</v>
      </c>
      <c r="AA2800" s="381">
        <v>52600</v>
      </c>
      <c r="AB2800" s="381">
        <v>58400</v>
      </c>
      <c r="AC2800" s="381">
        <v>63100</v>
      </c>
      <c r="AD2800" s="381">
        <v>67750</v>
      </c>
      <c r="AE2800" s="381">
        <v>72450</v>
      </c>
      <c r="AF2800" s="381">
        <v>77100</v>
      </c>
      <c r="AG2800" s="381">
        <v>9999</v>
      </c>
      <c r="AH2800" s="381" t="s">
        <v>6617</v>
      </c>
      <c r="AI2800" s="381" t="s">
        <v>6145</v>
      </c>
      <c r="AJ2800" s="381">
        <v>0</v>
      </c>
    </row>
    <row r="2801" spans="1:36">
      <c r="A2801" s="381" t="s">
        <v>566</v>
      </c>
      <c r="B2801" s="381" t="s">
        <v>6616</v>
      </c>
      <c r="C2801" s="381">
        <v>33</v>
      </c>
      <c r="D2801" s="381">
        <v>3</v>
      </c>
      <c r="E2801" s="381" t="s">
        <v>6591</v>
      </c>
      <c r="F2801" s="381" t="s">
        <v>6590</v>
      </c>
      <c r="G2801" s="381" t="s">
        <v>2047</v>
      </c>
      <c r="H2801" s="381">
        <v>63300</v>
      </c>
      <c r="I2801" s="381">
        <v>25550</v>
      </c>
      <c r="J2801" s="381">
        <v>29200</v>
      </c>
      <c r="K2801" s="381">
        <v>32850</v>
      </c>
      <c r="L2801" s="381">
        <v>36500</v>
      </c>
      <c r="M2801" s="381">
        <v>39450</v>
      </c>
      <c r="N2801" s="381">
        <v>42350</v>
      </c>
      <c r="O2801" s="381">
        <v>45300</v>
      </c>
      <c r="P2801" s="381">
        <v>48200</v>
      </c>
      <c r="Q2801" s="381">
        <v>15350</v>
      </c>
      <c r="R2801" s="381">
        <v>17550</v>
      </c>
      <c r="S2801" s="381">
        <v>20420</v>
      </c>
      <c r="T2801" s="381">
        <v>24600</v>
      </c>
      <c r="U2801" s="381">
        <v>28780</v>
      </c>
      <c r="V2801" s="381">
        <v>32960</v>
      </c>
      <c r="W2801" s="381">
        <v>37140</v>
      </c>
      <c r="X2801" s="381">
        <v>41320</v>
      </c>
      <c r="Y2801" s="381">
        <v>40900</v>
      </c>
      <c r="Z2801" s="381">
        <v>46750</v>
      </c>
      <c r="AA2801" s="381">
        <v>52600</v>
      </c>
      <c r="AB2801" s="381">
        <v>58400</v>
      </c>
      <c r="AC2801" s="381">
        <v>63100</v>
      </c>
      <c r="AD2801" s="381">
        <v>67750</v>
      </c>
      <c r="AE2801" s="381">
        <v>72450</v>
      </c>
      <c r="AF2801" s="381">
        <v>77100</v>
      </c>
      <c r="AG2801" s="381">
        <v>9999</v>
      </c>
      <c r="AH2801" s="381" t="s">
        <v>6615</v>
      </c>
      <c r="AI2801" s="381" t="s">
        <v>6145</v>
      </c>
      <c r="AJ2801" s="381">
        <v>0</v>
      </c>
    </row>
    <row r="2802" spans="1:36">
      <c r="A2802" s="381" t="s">
        <v>566</v>
      </c>
      <c r="B2802" s="381" t="s">
        <v>6614</v>
      </c>
      <c r="C2802" s="381">
        <v>33</v>
      </c>
      <c r="D2802" s="381">
        <v>3</v>
      </c>
      <c r="E2802" s="381" t="s">
        <v>6591</v>
      </c>
      <c r="F2802" s="381" t="s">
        <v>6590</v>
      </c>
      <c r="G2802" s="381" t="s">
        <v>2047</v>
      </c>
      <c r="H2802" s="381">
        <v>63300</v>
      </c>
      <c r="I2802" s="381">
        <v>25550</v>
      </c>
      <c r="J2802" s="381">
        <v>29200</v>
      </c>
      <c r="K2802" s="381">
        <v>32850</v>
      </c>
      <c r="L2802" s="381">
        <v>36500</v>
      </c>
      <c r="M2802" s="381">
        <v>39450</v>
      </c>
      <c r="N2802" s="381">
        <v>42350</v>
      </c>
      <c r="O2802" s="381">
        <v>45300</v>
      </c>
      <c r="P2802" s="381">
        <v>48200</v>
      </c>
      <c r="Q2802" s="381">
        <v>15350</v>
      </c>
      <c r="R2802" s="381">
        <v>17550</v>
      </c>
      <c r="S2802" s="381">
        <v>20420</v>
      </c>
      <c r="T2802" s="381">
        <v>24600</v>
      </c>
      <c r="U2802" s="381">
        <v>28780</v>
      </c>
      <c r="V2802" s="381">
        <v>32960</v>
      </c>
      <c r="W2802" s="381">
        <v>37140</v>
      </c>
      <c r="X2802" s="381">
        <v>41320</v>
      </c>
      <c r="Y2802" s="381">
        <v>40900</v>
      </c>
      <c r="Z2802" s="381">
        <v>46750</v>
      </c>
      <c r="AA2802" s="381">
        <v>52600</v>
      </c>
      <c r="AB2802" s="381">
        <v>58400</v>
      </c>
      <c r="AC2802" s="381">
        <v>63100</v>
      </c>
      <c r="AD2802" s="381">
        <v>67750</v>
      </c>
      <c r="AE2802" s="381">
        <v>72450</v>
      </c>
      <c r="AF2802" s="381">
        <v>77100</v>
      </c>
      <c r="AG2802" s="381">
        <v>9999</v>
      </c>
      <c r="AH2802" s="381" t="s">
        <v>6613</v>
      </c>
      <c r="AI2802" s="381" t="s">
        <v>6145</v>
      </c>
      <c r="AJ2802" s="381">
        <v>0</v>
      </c>
    </row>
    <row r="2803" spans="1:36">
      <c r="A2803" s="381" t="s">
        <v>566</v>
      </c>
      <c r="B2803" s="381" t="s">
        <v>6612</v>
      </c>
      <c r="C2803" s="381">
        <v>33</v>
      </c>
      <c r="D2803" s="381">
        <v>3</v>
      </c>
      <c r="E2803" s="381" t="s">
        <v>6591</v>
      </c>
      <c r="F2803" s="381" t="s">
        <v>6590</v>
      </c>
      <c r="G2803" s="381" t="s">
        <v>2047</v>
      </c>
      <c r="H2803" s="381">
        <v>63300</v>
      </c>
      <c r="I2803" s="381">
        <v>25550</v>
      </c>
      <c r="J2803" s="381">
        <v>29200</v>
      </c>
      <c r="K2803" s="381">
        <v>32850</v>
      </c>
      <c r="L2803" s="381">
        <v>36500</v>
      </c>
      <c r="M2803" s="381">
        <v>39450</v>
      </c>
      <c r="N2803" s="381">
        <v>42350</v>
      </c>
      <c r="O2803" s="381">
        <v>45300</v>
      </c>
      <c r="P2803" s="381">
        <v>48200</v>
      </c>
      <c r="Q2803" s="381">
        <v>15350</v>
      </c>
      <c r="R2803" s="381">
        <v>17550</v>
      </c>
      <c r="S2803" s="381">
        <v>20420</v>
      </c>
      <c r="T2803" s="381">
        <v>24600</v>
      </c>
      <c r="U2803" s="381">
        <v>28780</v>
      </c>
      <c r="V2803" s="381">
        <v>32960</v>
      </c>
      <c r="W2803" s="381">
        <v>37140</v>
      </c>
      <c r="X2803" s="381">
        <v>41320</v>
      </c>
      <c r="Y2803" s="381">
        <v>40900</v>
      </c>
      <c r="Z2803" s="381">
        <v>46750</v>
      </c>
      <c r="AA2803" s="381">
        <v>52600</v>
      </c>
      <c r="AB2803" s="381">
        <v>58400</v>
      </c>
      <c r="AC2803" s="381">
        <v>63100</v>
      </c>
      <c r="AD2803" s="381">
        <v>67750</v>
      </c>
      <c r="AE2803" s="381">
        <v>72450</v>
      </c>
      <c r="AF2803" s="381">
        <v>77100</v>
      </c>
      <c r="AG2803" s="381">
        <v>9999</v>
      </c>
      <c r="AH2803" s="381" t="s">
        <v>6611</v>
      </c>
      <c r="AI2803" s="381" t="s">
        <v>6145</v>
      </c>
      <c r="AJ2803" s="381">
        <v>0</v>
      </c>
    </row>
    <row r="2804" spans="1:36">
      <c r="A2804" s="381" t="s">
        <v>566</v>
      </c>
      <c r="B2804" s="381" t="s">
        <v>6610</v>
      </c>
      <c r="C2804" s="381">
        <v>33</v>
      </c>
      <c r="D2804" s="381">
        <v>3</v>
      </c>
      <c r="E2804" s="381" t="s">
        <v>6591</v>
      </c>
      <c r="F2804" s="381" t="s">
        <v>6590</v>
      </c>
      <c r="G2804" s="381" t="s">
        <v>2047</v>
      </c>
      <c r="H2804" s="381">
        <v>63300</v>
      </c>
      <c r="I2804" s="381">
        <v>25550</v>
      </c>
      <c r="J2804" s="381">
        <v>29200</v>
      </c>
      <c r="K2804" s="381">
        <v>32850</v>
      </c>
      <c r="L2804" s="381">
        <v>36500</v>
      </c>
      <c r="M2804" s="381">
        <v>39450</v>
      </c>
      <c r="N2804" s="381">
        <v>42350</v>
      </c>
      <c r="O2804" s="381">
        <v>45300</v>
      </c>
      <c r="P2804" s="381">
        <v>48200</v>
      </c>
      <c r="Q2804" s="381">
        <v>15350</v>
      </c>
      <c r="R2804" s="381">
        <v>17550</v>
      </c>
      <c r="S2804" s="381">
        <v>20420</v>
      </c>
      <c r="T2804" s="381">
        <v>24600</v>
      </c>
      <c r="U2804" s="381">
        <v>28780</v>
      </c>
      <c r="V2804" s="381">
        <v>32960</v>
      </c>
      <c r="W2804" s="381">
        <v>37140</v>
      </c>
      <c r="X2804" s="381">
        <v>41320</v>
      </c>
      <c r="Y2804" s="381">
        <v>40900</v>
      </c>
      <c r="Z2804" s="381">
        <v>46750</v>
      </c>
      <c r="AA2804" s="381">
        <v>52600</v>
      </c>
      <c r="AB2804" s="381">
        <v>58400</v>
      </c>
      <c r="AC2804" s="381">
        <v>63100</v>
      </c>
      <c r="AD2804" s="381">
        <v>67750</v>
      </c>
      <c r="AE2804" s="381">
        <v>72450</v>
      </c>
      <c r="AF2804" s="381">
        <v>77100</v>
      </c>
      <c r="AG2804" s="381">
        <v>9999</v>
      </c>
      <c r="AH2804" s="381" t="s">
        <v>6609</v>
      </c>
      <c r="AI2804" s="381" t="s">
        <v>6145</v>
      </c>
      <c r="AJ2804" s="381">
        <v>0</v>
      </c>
    </row>
    <row r="2805" spans="1:36">
      <c r="A2805" s="381" t="s">
        <v>566</v>
      </c>
      <c r="B2805" s="381" t="s">
        <v>6608</v>
      </c>
      <c r="C2805" s="381">
        <v>33</v>
      </c>
      <c r="D2805" s="381">
        <v>3</v>
      </c>
      <c r="E2805" s="381" t="s">
        <v>6591</v>
      </c>
      <c r="F2805" s="381" t="s">
        <v>6590</v>
      </c>
      <c r="G2805" s="381" t="s">
        <v>2047</v>
      </c>
      <c r="H2805" s="381">
        <v>63300</v>
      </c>
      <c r="I2805" s="381">
        <v>25550</v>
      </c>
      <c r="J2805" s="381">
        <v>29200</v>
      </c>
      <c r="K2805" s="381">
        <v>32850</v>
      </c>
      <c r="L2805" s="381">
        <v>36500</v>
      </c>
      <c r="M2805" s="381">
        <v>39450</v>
      </c>
      <c r="N2805" s="381">
        <v>42350</v>
      </c>
      <c r="O2805" s="381">
        <v>45300</v>
      </c>
      <c r="P2805" s="381">
        <v>48200</v>
      </c>
      <c r="Q2805" s="381">
        <v>15350</v>
      </c>
      <c r="R2805" s="381">
        <v>17550</v>
      </c>
      <c r="S2805" s="381">
        <v>20420</v>
      </c>
      <c r="T2805" s="381">
        <v>24600</v>
      </c>
      <c r="U2805" s="381">
        <v>28780</v>
      </c>
      <c r="V2805" s="381">
        <v>32960</v>
      </c>
      <c r="W2805" s="381">
        <v>37140</v>
      </c>
      <c r="X2805" s="381">
        <v>41320</v>
      </c>
      <c r="Y2805" s="381">
        <v>40900</v>
      </c>
      <c r="Z2805" s="381">
        <v>46750</v>
      </c>
      <c r="AA2805" s="381">
        <v>52600</v>
      </c>
      <c r="AB2805" s="381">
        <v>58400</v>
      </c>
      <c r="AC2805" s="381">
        <v>63100</v>
      </c>
      <c r="AD2805" s="381">
        <v>67750</v>
      </c>
      <c r="AE2805" s="381">
        <v>72450</v>
      </c>
      <c r="AF2805" s="381">
        <v>77100</v>
      </c>
      <c r="AG2805" s="381">
        <v>9999</v>
      </c>
      <c r="AH2805" s="381" t="s">
        <v>6607</v>
      </c>
      <c r="AI2805" s="381" t="s">
        <v>6145</v>
      </c>
      <c r="AJ2805" s="381">
        <v>0</v>
      </c>
    </row>
    <row r="2806" spans="1:36">
      <c r="A2806" s="381" t="s">
        <v>566</v>
      </c>
      <c r="B2806" s="381" t="s">
        <v>6606</v>
      </c>
      <c r="C2806" s="381">
        <v>33</v>
      </c>
      <c r="D2806" s="381">
        <v>3</v>
      </c>
      <c r="E2806" s="381" t="s">
        <v>6591</v>
      </c>
      <c r="F2806" s="381" t="s">
        <v>6590</v>
      </c>
      <c r="G2806" s="381" t="s">
        <v>2047</v>
      </c>
      <c r="H2806" s="381">
        <v>63300</v>
      </c>
      <c r="I2806" s="381">
        <v>25550</v>
      </c>
      <c r="J2806" s="381">
        <v>29200</v>
      </c>
      <c r="K2806" s="381">
        <v>32850</v>
      </c>
      <c r="L2806" s="381">
        <v>36500</v>
      </c>
      <c r="M2806" s="381">
        <v>39450</v>
      </c>
      <c r="N2806" s="381">
        <v>42350</v>
      </c>
      <c r="O2806" s="381">
        <v>45300</v>
      </c>
      <c r="P2806" s="381">
        <v>48200</v>
      </c>
      <c r="Q2806" s="381">
        <v>15350</v>
      </c>
      <c r="R2806" s="381">
        <v>17550</v>
      </c>
      <c r="S2806" s="381">
        <v>20420</v>
      </c>
      <c r="T2806" s="381">
        <v>24600</v>
      </c>
      <c r="U2806" s="381">
        <v>28780</v>
      </c>
      <c r="V2806" s="381">
        <v>32960</v>
      </c>
      <c r="W2806" s="381">
        <v>37140</v>
      </c>
      <c r="X2806" s="381">
        <v>41320</v>
      </c>
      <c r="Y2806" s="381">
        <v>40900</v>
      </c>
      <c r="Z2806" s="381">
        <v>46750</v>
      </c>
      <c r="AA2806" s="381">
        <v>52600</v>
      </c>
      <c r="AB2806" s="381">
        <v>58400</v>
      </c>
      <c r="AC2806" s="381">
        <v>63100</v>
      </c>
      <c r="AD2806" s="381">
        <v>67750</v>
      </c>
      <c r="AE2806" s="381">
        <v>72450</v>
      </c>
      <c r="AF2806" s="381">
        <v>77100</v>
      </c>
      <c r="AG2806" s="381">
        <v>9999</v>
      </c>
      <c r="AH2806" s="381" t="s">
        <v>6605</v>
      </c>
      <c r="AI2806" s="381" t="s">
        <v>6145</v>
      </c>
      <c r="AJ2806" s="381">
        <v>0</v>
      </c>
    </row>
    <row r="2807" spans="1:36">
      <c r="A2807" s="381" t="s">
        <v>566</v>
      </c>
      <c r="B2807" s="381" t="s">
        <v>6604</v>
      </c>
      <c r="C2807" s="381">
        <v>33</v>
      </c>
      <c r="D2807" s="381">
        <v>3</v>
      </c>
      <c r="E2807" s="381" t="s">
        <v>6591</v>
      </c>
      <c r="F2807" s="381" t="s">
        <v>6590</v>
      </c>
      <c r="G2807" s="381" t="s">
        <v>2047</v>
      </c>
      <c r="H2807" s="381">
        <v>63300</v>
      </c>
      <c r="I2807" s="381">
        <v>25550</v>
      </c>
      <c r="J2807" s="381">
        <v>29200</v>
      </c>
      <c r="K2807" s="381">
        <v>32850</v>
      </c>
      <c r="L2807" s="381">
        <v>36500</v>
      </c>
      <c r="M2807" s="381">
        <v>39450</v>
      </c>
      <c r="N2807" s="381">
        <v>42350</v>
      </c>
      <c r="O2807" s="381">
        <v>45300</v>
      </c>
      <c r="P2807" s="381">
        <v>48200</v>
      </c>
      <c r="Q2807" s="381">
        <v>15350</v>
      </c>
      <c r="R2807" s="381">
        <v>17550</v>
      </c>
      <c r="S2807" s="381">
        <v>20420</v>
      </c>
      <c r="T2807" s="381">
        <v>24600</v>
      </c>
      <c r="U2807" s="381">
        <v>28780</v>
      </c>
      <c r="V2807" s="381">
        <v>32960</v>
      </c>
      <c r="W2807" s="381">
        <v>37140</v>
      </c>
      <c r="X2807" s="381">
        <v>41320</v>
      </c>
      <c r="Y2807" s="381">
        <v>40900</v>
      </c>
      <c r="Z2807" s="381">
        <v>46750</v>
      </c>
      <c r="AA2807" s="381">
        <v>52600</v>
      </c>
      <c r="AB2807" s="381">
        <v>58400</v>
      </c>
      <c r="AC2807" s="381">
        <v>63100</v>
      </c>
      <c r="AD2807" s="381">
        <v>67750</v>
      </c>
      <c r="AE2807" s="381">
        <v>72450</v>
      </c>
      <c r="AF2807" s="381">
        <v>77100</v>
      </c>
      <c r="AG2807" s="381">
        <v>9999</v>
      </c>
      <c r="AH2807" s="381" t="s">
        <v>6603</v>
      </c>
      <c r="AI2807" s="381" t="s">
        <v>6145</v>
      </c>
      <c r="AJ2807" s="381">
        <v>0</v>
      </c>
    </row>
    <row r="2808" spans="1:36">
      <c r="A2808" s="381" t="s">
        <v>566</v>
      </c>
      <c r="B2808" s="381" t="s">
        <v>6602</v>
      </c>
      <c r="C2808" s="381">
        <v>33</v>
      </c>
      <c r="D2808" s="381">
        <v>3</v>
      </c>
      <c r="E2808" s="381" t="s">
        <v>6591</v>
      </c>
      <c r="F2808" s="381" t="s">
        <v>6590</v>
      </c>
      <c r="G2808" s="381" t="s">
        <v>2047</v>
      </c>
      <c r="H2808" s="381">
        <v>63300</v>
      </c>
      <c r="I2808" s="381">
        <v>25550</v>
      </c>
      <c r="J2808" s="381">
        <v>29200</v>
      </c>
      <c r="K2808" s="381">
        <v>32850</v>
      </c>
      <c r="L2808" s="381">
        <v>36500</v>
      </c>
      <c r="M2808" s="381">
        <v>39450</v>
      </c>
      <c r="N2808" s="381">
        <v>42350</v>
      </c>
      <c r="O2808" s="381">
        <v>45300</v>
      </c>
      <c r="P2808" s="381">
        <v>48200</v>
      </c>
      <c r="Q2808" s="381">
        <v>15350</v>
      </c>
      <c r="R2808" s="381">
        <v>17550</v>
      </c>
      <c r="S2808" s="381">
        <v>20420</v>
      </c>
      <c r="T2808" s="381">
        <v>24600</v>
      </c>
      <c r="U2808" s="381">
        <v>28780</v>
      </c>
      <c r="V2808" s="381">
        <v>32960</v>
      </c>
      <c r="W2808" s="381">
        <v>37140</v>
      </c>
      <c r="X2808" s="381">
        <v>41320</v>
      </c>
      <c r="Y2808" s="381">
        <v>40900</v>
      </c>
      <c r="Z2808" s="381">
        <v>46750</v>
      </c>
      <c r="AA2808" s="381">
        <v>52600</v>
      </c>
      <c r="AB2808" s="381">
        <v>58400</v>
      </c>
      <c r="AC2808" s="381">
        <v>63100</v>
      </c>
      <c r="AD2808" s="381">
        <v>67750</v>
      </c>
      <c r="AE2808" s="381">
        <v>72450</v>
      </c>
      <c r="AF2808" s="381">
        <v>77100</v>
      </c>
      <c r="AG2808" s="381">
        <v>9999</v>
      </c>
      <c r="AH2808" s="381" t="s">
        <v>6601</v>
      </c>
      <c r="AI2808" s="381" t="s">
        <v>6145</v>
      </c>
      <c r="AJ2808" s="381">
        <v>0</v>
      </c>
    </row>
    <row r="2809" spans="1:36">
      <c r="A2809" s="381" t="s">
        <v>566</v>
      </c>
      <c r="B2809" s="381" t="s">
        <v>6600</v>
      </c>
      <c r="C2809" s="381">
        <v>33</v>
      </c>
      <c r="D2809" s="381">
        <v>3</v>
      </c>
      <c r="E2809" s="381" t="s">
        <v>6591</v>
      </c>
      <c r="F2809" s="381" t="s">
        <v>6590</v>
      </c>
      <c r="G2809" s="381" t="s">
        <v>2047</v>
      </c>
      <c r="H2809" s="381">
        <v>63300</v>
      </c>
      <c r="I2809" s="381">
        <v>25550</v>
      </c>
      <c r="J2809" s="381">
        <v>29200</v>
      </c>
      <c r="K2809" s="381">
        <v>32850</v>
      </c>
      <c r="L2809" s="381">
        <v>36500</v>
      </c>
      <c r="M2809" s="381">
        <v>39450</v>
      </c>
      <c r="N2809" s="381">
        <v>42350</v>
      </c>
      <c r="O2809" s="381">
        <v>45300</v>
      </c>
      <c r="P2809" s="381">
        <v>48200</v>
      </c>
      <c r="Q2809" s="381">
        <v>15350</v>
      </c>
      <c r="R2809" s="381">
        <v>17550</v>
      </c>
      <c r="S2809" s="381">
        <v>20420</v>
      </c>
      <c r="T2809" s="381">
        <v>24600</v>
      </c>
      <c r="U2809" s="381">
        <v>28780</v>
      </c>
      <c r="V2809" s="381">
        <v>32960</v>
      </c>
      <c r="W2809" s="381">
        <v>37140</v>
      </c>
      <c r="X2809" s="381">
        <v>41320</v>
      </c>
      <c r="Y2809" s="381">
        <v>40900</v>
      </c>
      <c r="Z2809" s="381">
        <v>46750</v>
      </c>
      <c r="AA2809" s="381">
        <v>52600</v>
      </c>
      <c r="AB2809" s="381">
        <v>58400</v>
      </c>
      <c r="AC2809" s="381">
        <v>63100</v>
      </c>
      <c r="AD2809" s="381">
        <v>67750</v>
      </c>
      <c r="AE2809" s="381">
        <v>72450</v>
      </c>
      <c r="AF2809" s="381">
        <v>77100</v>
      </c>
      <c r="AG2809" s="381">
        <v>9999</v>
      </c>
      <c r="AH2809" s="381" t="s">
        <v>6599</v>
      </c>
      <c r="AI2809" s="381" t="s">
        <v>6145</v>
      </c>
      <c r="AJ2809" s="381">
        <v>0</v>
      </c>
    </row>
    <row r="2810" spans="1:36">
      <c r="A2810" s="381" t="s">
        <v>566</v>
      </c>
      <c r="B2810" s="381" t="s">
        <v>6598</v>
      </c>
      <c r="C2810" s="381">
        <v>33</v>
      </c>
      <c r="D2810" s="381">
        <v>3</v>
      </c>
      <c r="E2810" s="381" t="s">
        <v>6591</v>
      </c>
      <c r="F2810" s="381" t="s">
        <v>6590</v>
      </c>
      <c r="G2810" s="381" t="s">
        <v>2047</v>
      </c>
      <c r="H2810" s="381">
        <v>63300</v>
      </c>
      <c r="I2810" s="381">
        <v>25550</v>
      </c>
      <c r="J2810" s="381">
        <v>29200</v>
      </c>
      <c r="K2810" s="381">
        <v>32850</v>
      </c>
      <c r="L2810" s="381">
        <v>36500</v>
      </c>
      <c r="M2810" s="381">
        <v>39450</v>
      </c>
      <c r="N2810" s="381">
        <v>42350</v>
      </c>
      <c r="O2810" s="381">
        <v>45300</v>
      </c>
      <c r="P2810" s="381">
        <v>48200</v>
      </c>
      <c r="Q2810" s="381">
        <v>15350</v>
      </c>
      <c r="R2810" s="381">
        <v>17550</v>
      </c>
      <c r="S2810" s="381">
        <v>20420</v>
      </c>
      <c r="T2810" s="381">
        <v>24600</v>
      </c>
      <c r="U2810" s="381">
        <v>28780</v>
      </c>
      <c r="V2810" s="381">
        <v>32960</v>
      </c>
      <c r="W2810" s="381">
        <v>37140</v>
      </c>
      <c r="X2810" s="381">
        <v>41320</v>
      </c>
      <c r="Y2810" s="381">
        <v>40900</v>
      </c>
      <c r="Z2810" s="381">
        <v>46750</v>
      </c>
      <c r="AA2810" s="381">
        <v>52600</v>
      </c>
      <c r="AB2810" s="381">
        <v>58400</v>
      </c>
      <c r="AC2810" s="381">
        <v>63100</v>
      </c>
      <c r="AD2810" s="381">
        <v>67750</v>
      </c>
      <c r="AE2810" s="381">
        <v>72450</v>
      </c>
      <c r="AF2810" s="381">
        <v>77100</v>
      </c>
      <c r="AG2810" s="381">
        <v>9999</v>
      </c>
      <c r="AH2810" s="381" t="s">
        <v>6597</v>
      </c>
      <c r="AI2810" s="381" t="s">
        <v>6145</v>
      </c>
      <c r="AJ2810" s="381">
        <v>0</v>
      </c>
    </row>
    <row r="2811" spans="1:36">
      <c r="A2811" s="381" t="s">
        <v>566</v>
      </c>
      <c r="B2811" s="381" t="s">
        <v>6596</v>
      </c>
      <c r="C2811" s="381">
        <v>33</v>
      </c>
      <c r="D2811" s="381">
        <v>3</v>
      </c>
      <c r="E2811" s="381" t="s">
        <v>6591</v>
      </c>
      <c r="F2811" s="381" t="s">
        <v>6590</v>
      </c>
      <c r="G2811" s="381" t="s">
        <v>2047</v>
      </c>
      <c r="H2811" s="381">
        <v>63300</v>
      </c>
      <c r="I2811" s="381">
        <v>25550</v>
      </c>
      <c r="J2811" s="381">
        <v>29200</v>
      </c>
      <c r="K2811" s="381">
        <v>32850</v>
      </c>
      <c r="L2811" s="381">
        <v>36500</v>
      </c>
      <c r="M2811" s="381">
        <v>39450</v>
      </c>
      <c r="N2811" s="381">
        <v>42350</v>
      </c>
      <c r="O2811" s="381">
        <v>45300</v>
      </c>
      <c r="P2811" s="381">
        <v>48200</v>
      </c>
      <c r="Q2811" s="381">
        <v>15350</v>
      </c>
      <c r="R2811" s="381">
        <v>17550</v>
      </c>
      <c r="S2811" s="381">
        <v>20420</v>
      </c>
      <c r="T2811" s="381">
        <v>24600</v>
      </c>
      <c r="U2811" s="381">
        <v>28780</v>
      </c>
      <c r="V2811" s="381">
        <v>32960</v>
      </c>
      <c r="W2811" s="381">
        <v>37140</v>
      </c>
      <c r="X2811" s="381">
        <v>41320</v>
      </c>
      <c r="Y2811" s="381">
        <v>40900</v>
      </c>
      <c r="Z2811" s="381">
        <v>46750</v>
      </c>
      <c r="AA2811" s="381">
        <v>52600</v>
      </c>
      <c r="AB2811" s="381">
        <v>58400</v>
      </c>
      <c r="AC2811" s="381">
        <v>63100</v>
      </c>
      <c r="AD2811" s="381">
        <v>67750</v>
      </c>
      <c r="AE2811" s="381">
        <v>72450</v>
      </c>
      <c r="AF2811" s="381">
        <v>77100</v>
      </c>
      <c r="AG2811" s="381">
        <v>9999</v>
      </c>
      <c r="AH2811" s="381" t="s">
        <v>6595</v>
      </c>
      <c r="AI2811" s="381" t="s">
        <v>6145</v>
      </c>
      <c r="AJ2811" s="381">
        <v>0</v>
      </c>
    </row>
    <row r="2812" spans="1:36">
      <c r="A2812" s="381" t="s">
        <v>566</v>
      </c>
      <c r="B2812" s="381" t="s">
        <v>6594</v>
      </c>
      <c r="C2812" s="381">
        <v>33</v>
      </c>
      <c r="D2812" s="381">
        <v>3</v>
      </c>
      <c r="E2812" s="381" t="s">
        <v>6591</v>
      </c>
      <c r="F2812" s="381" t="s">
        <v>6590</v>
      </c>
      <c r="G2812" s="381" t="s">
        <v>2047</v>
      </c>
      <c r="H2812" s="381">
        <v>63300</v>
      </c>
      <c r="I2812" s="381">
        <v>25550</v>
      </c>
      <c r="J2812" s="381">
        <v>29200</v>
      </c>
      <c r="K2812" s="381">
        <v>32850</v>
      </c>
      <c r="L2812" s="381">
        <v>36500</v>
      </c>
      <c r="M2812" s="381">
        <v>39450</v>
      </c>
      <c r="N2812" s="381">
        <v>42350</v>
      </c>
      <c r="O2812" s="381">
        <v>45300</v>
      </c>
      <c r="P2812" s="381">
        <v>48200</v>
      </c>
      <c r="Q2812" s="381">
        <v>15350</v>
      </c>
      <c r="R2812" s="381">
        <v>17550</v>
      </c>
      <c r="S2812" s="381">
        <v>20420</v>
      </c>
      <c r="T2812" s="381">
        <v>24600</v>
      </c>
      <c r="U2812" s="381">
        <v>28780</v>
      </c>
      <c r="V2812" s="381">
        <v>32960</v>
      </c>
      <c r="W2812" s="381">
        <v>37140</v>
      </c>
      <c r="X2812" s="381">
        <v>41320</v>
      </c>
      <c r="Y2812" s="381">
        <v>40900</v>
      </c>
      <c r="Z2812" s="381">
        <v>46750</v>
      </c>
      <c r="AA2812" s="381">
        <v>52600</v>
      </c>
      <c r="AB2812" s="381">
        <v>58400</v>
      </c>
      <c r="AC2812" s="381">
        <v>63100</v>
      </c>
      <c r="AD2812" s="381">
        <v>67750</v>
      </c>
      <c r="AE2812" s="381">
        <v>72450</v>
      </c>
      <c r="AF2812" s="381">
        <v>77100</v>
      </c>
      <c r="AG2812" s="381">
        <v>9999</v>
      </c>
      <c r="AH2812" s="381" t="s">
        <v>6593</v>
      </c>
      <c r="AI2812" s="381" t="s">
        <v>6145</v>
      </c>
      <c r="AJ2812" s="381">
        <v>0</v>
      </c>
    </row>
    <row r="2813" spans="1:36">
      <c r="A2813" s="381" t="s">
        <v>566</v>
      </c>
      <c r="B2813" s="381" t="s">
        <v>6592</v>
      </c>
      <c r="C2813" s="381">
        <v>33</v>
      </c>
      <c r="D2813" s="381">
        <v>3</v>
      </c>
      <c r="E2813" s="381" t="s">
        <v>6591</v>
      </c>
      <c r="F2813" s="381" t="s">
        <v>6590</v>
      </c>
      <c r="G2813" s="381" t="s">
        <v>2047</v>
      </c>
      <c r="H2813" s="381">
        <v>63300</v>
      </c>
      <c r="I2813" s="381">
        <v>25550</v>
      </c>
      <c r="J2813" s="381">
        <v>29200</v>
      </c>
      <c r="K2813" s="381">
        <v>32850</v>
      </c>
      <c r="L2813" s="381">
        <v>36500</v>
      </c>
      <c r="M2813" s="381">
        <v>39450</v>
      </c>
      <c r="N2813" s="381">
        <v>42350</v>
      </c>
      <c r="O2813" s="381">
        <v>45300</v>
      </c>
      <c r="P2813" s="381">
        <v>48200</v>
      </c>
      <c r="Q2813" s="381">
        <v>15350</v>
      </c>
      <c r="R2813" s="381">
        <v>17550</v>
      </c>
      <c r="S2813" s="381">
        <v>20420</v>
      </c>
      <c r="T2813" s="381">
        <v>24600</v>
      </c>
      <c r="U2813" s="381">
        <v>28780</v>
      </c>
      <c r="V2813" s="381">
        <v>32960</v>
      </c>
      <c r="W2813" s="381">
        <v>37140</v>
      </c>
      <c r="X2813" s="381">
        <v>41320</v>
      </c>
      <c r="Y2813" s="381">
        <v>40900</v>
      </c>
      <c r="Z2813" s="381">
        <v>46750</v>
      </c>
      <c r="AA2813" s="381">
        <v>52600</v>
      </c>
      <c r="AB2813" s="381">
        <v>58400</v>
      </c>
      <c r="AC2813" s="381">
        <v>63100</v>
      </c>
      <c r="AD2813" s="381">
        <v>67750</v>
      </c>
      <c r="AE2813" s="381">
        <v>72450</v>
      </c>
      <c r="AF2813" s="381">
        <v>77100</v>
      </c>
      <c r="AG2813" s="381">
        <v>9999</v>
      </c>
      <c r="AH2813" s="381" t="s">
        <v>6589</v>
      </c>
      <c r="AI2813" s="381" t="s">
        <v>6145</v>
      </c>
      <c r="AJ2813" s="381">
        <v>0</v>
      </c>
    </row>
    <row r="2814" spans="1:36">
      <c r="A2814" s="381" t="s">
        <v>566</v>
      </c>
      <c r="B2814" s="381" t="s">
        <v>6588</v>
      </c>
      <c r="C2814" s="381">
        <v>33</v>
      </c>
      <c r="D2814" s="381">
        <v>5</v>
      </c>
      <c r="E2814" s="381" t="s">
        <v>6546</v>
      </c>
      <c r="F2814" s="381" t="s">
        <v>6545</v>
      </c>
      <c r="G2814" s="381" t="s">
        <v>6544</v>
      </c>
      <c r="H2814" s="381">
        <v>69700</v>
      </c>
      <c r="I2814" s="381">
        <v>25550</v>
      </c>
      <c r="J2814" s="381">
        <v>29200</v>
      </c>
      <c r="K2814" s="381">
        <v>32850</v>
      </c>
      <c r="L2814" s="381">
        <v>36500</v>
      </c>
      <c r="M2814" s="381">
        <v>39450</v>
      </c>
      <c r="N2814" s="381">
        <v>42350</v>
      </c>
      <c r="O2814" s="381">
        <v>45300</v>
      </c>
      <c r="P2814" s="381">
        <v>48200</v>
      </c>
      <c r="Q2814" s="381">
        <v>15350</v>
      </c>
      <c r="R2814" s="381">
        <v>17550</v>
      </c>
      <c r="S2814" s="381">
        <v>20420</v>
      </c>
      <c r="T2814" s="381">
        <v>24600</v>
      </c>
      <c r="U2814" s="381">
        <v>28780</v>
      </c>
      <c r="V2814" s="381">
        <v>32960</v>
      </c>
      <c r="W2814" s="381">
        <v>37140</v>
      </c>
      <c r="X2814" s="381">
        <v>41320</v>
      </c>
      <c r="Y2814" s="381">
        <v>40900</v>
      </c>
      <c r="Z2814" s="381">
        <v>46750</v>
      </c>
      <c r="AA2814" s="381">
        <v>52600</v>
      </c>
      <c r="AB2814" s="381">
        <v>58400</v>
      </c>
      <c r="AC2814" s="381">
        <v>63100</v>
      </c>
      <c r="AD2814" s="381">
        <v>67750</v>
      </c>
      <c r="AE2814" s="381">
        <v>72450</v>
      </c>
      <c r="AF2814" s="381">
        <v>77100</v>
      </c>
      <c r="AG2814" s="381">
        <v>9999</v>
      </c>
      <c r="AH2814" s="381" t="s">
        <v>6587</v>
      </c>
      <c r="AI2814" s="381" t="s">
        <v>6145</v>
      </c>
      <c r="AJ2814" s="381">
        <v>0</v>
      </c>
    </row>
    <row r="2815" spans="1:36">
      <c r="A2815" s="381" t="s">
        <v>566</v>
      </c>
      <c r="B2815" s="381" t="s">
        <v>6586</v>
      </c>
      <c r="C2815" s="381">
        <v>33</v>
      </c>
      <c r="D2815" s="381">
        <v>5</v>
      </c>
      <c r="E2815" s="381" t="s">
        <v>6546</v>
      </c>
      <c r="F2815" s="381" t="s">
        <v>6545</v>
      </c>
      <c r="G2815" s="381" t="s">
        <v>6544</v>
      </c>
      <c r="H2815" s="381">
        <v>69700</v>
      </c>
      <c r="I2815" s="381">
        <v>25550</v>
      </c>
      <c r="J2815" s="381">
        <v>29200</v>
      </c>
      <c r="K2815" s="381">
        <v>32850</v>
      </c>
      <c r="L2815" s="381">
        <v>36500</v>
      </c>
      <c r="M2815" s="381">
        <v>39450</v>
      </c>
      <c r="N2815" s="381">
        <v>42350</v>
      </c>
      <c r="O2815" s="381">
        <v>45300</v>
      </c>
      <c r="P2815" s="381">
        <v>48200</v>
      </c>
      <c r="Q2815" s="381">
        <v>15350</v>
      </c>
      <c r="R2815" s="381">
        <v>17550</v>
      </c>
      <c r="S2815" s="381">
        <v>20420</v>
      </c>
      <c r="T2815" s="381">
        <v>24600</v>
      </c>
      <c r="U2815" s="381">
        <v>28780</v>
      </c>
      <c r="V2815" s="381">
        <v>32960</v>
      </c>
      <c r="W2815" s="381">
        <v>37140</v>
      </c>
      <c r="X2815" s="381">
        <v>41320</v>
      </c>
      <c r="Y2815" s="381">
        <v>40900</v>
      </c>
      <c r="Z2815" s="381">
        <v>46750</v>
      </c>
      <c r="AA2815" s="381">
        <v>52600</v>
      </c>
      <c r="AB2815" s="381">
        <v>58400</v>
      </c>
      <c r="AC2815" s="381">
        <v>63100</v>
      </c>
      <c r="AD2815" s="381">
        <v>67750</v>
      </c>
      <c r="AE2815" s="381">
        <v>72450</v>
      </c>
      <c r="AF2815" s="381">
        <v>77100</v>
      </c>
      <c r="AG2815" s="381">
        <v>9999</v>
      </c>
      <c r="AH2815" s="381" t="s">
        <v>6585</v>
      </c>
      <c r="AI2815" s="381" t="s">
        <v>6145</v>
      </c>
      <c r="AJ2815" s="381">
        <v>0</v>
      </c>
    </row>
    <row r="2816" spans="1:36">
      <c r="A2816" s="381" t="s">
        <v>566</v>
      </c>
      <c r="B2816" s="381" t="s">
        <v>6584</v>
      </c>
      <c r="C2816" s="381">
        <v>33</v>
      </c>
      <c r="D2816" s="381">
        <v>5</v>
      </c>
      <c r="E2816" s="381" t="s">
        <v>6546</v>
      </c>
      <c r="F2816" s="381" t="s">
        <v>6545</v>
      </c>
      <c r="G2816" s="381" t="s">
        <v>6544</v>
      </c>
      <c r="H2816" s="381">
        <v>69700</v>
      </c>
      <c r="I2816" s="381">
        <v>25550</v>
      </c>
      <c r="J2816" s="381">
        <v>29200</v>
      </c>
      <c r="K2816" s="381">
        <v>32850</v>
      </c>
      <c r="L2816" s="381">
        <v>36500</v>
      </c>
      <c r="M2816" s="381">
        <v>39450</v>
      </c>
      <c r="N2816" s="381">
        <v>42350</v>
      </c>
      <c r="O2816" s="381">
        <v>45300</v>
      </c>
      <c r="P2816" s="381">
        <v>48200</v>
      </c>
      <c r="Q2816" s="381">
        <v>15350</v>
      </c>
      <c r="R2816" s="381">
        <v>17550</v>
      </c>
      <c r="S2816" s="381">
        <v>20420</v>
      </c>
      <c r="T2816" s="381">
        <v>24600</v>
      </c>
      <c r="U2816" s="381">
        <v>28780</v>
      </c>
      <c r="V2816" s="381">
        <v>32960</v>
      </c>
      <c r="W2816" s="381">
        <v>37140</v>
      </c>
      <c r="X2816" s="381">
        <v>41320</v>
      </c>
      <c r="Y2816" s="381">
        <v>40900</v>
      </c>
      <c r="Z2816" s="381">
        <v>46750</v>
      </c>
      <c r="AA2816" s="381">
        <v>52600</v>
      </c>
      <c r="AB2816" s="381">
        <v>58400</v>
      </c>
      <c r="AC2816" s="381">
        <v>63100</v>
      </c>
      <c r="AD2816" s="381">
        <v>67750</v>
      </c>
      <c r="AE2816" s="381">
        <v>72450</v>
      </c>
      <c r="AF2816" s="381">
        <v>77100</v>
      </c>
      <c r="AG2816" s="381">
        <v>9999</v>
      </c>
      <c r="AH2816" s="381" t="s">
        <v>6583</v>
      </c>
      <c r="AI2816" s="381" t="s">
        <v>6145</v>
      </c>
      <c r="AJ2816" s="381">
        <v>0</v>
      </c>
    </row>
    <row r="2817" spans="1:36">
      <c r="A2817" s="381" t="s">
        <v>566</v>
      </c>
      <c r="B2817" s="381" t="s">
        <v>6582</v>
      </c>
      <c r="C2817" s="381">
        <v>33</v>
      </c>
      <c r="D2817" s="381">
        <v>5</v>
      </c>
      <c r="E2817" s="381" t="s">
        <v>6546</v>
      </c>
      <c r="F2817" s="381" t="s">
        <v>6545</v>
      </c>
      <c r="G2817" s="381" t="s">
        <v>6544</v>
      </c>
      <c r="H2817" s="381">
        <v>69700</v>
      </c>
      <c r="I2817" s="381">
        <v>25550</v>
      </c>
      <c r="J2817" s="381">
        <v>29200</v>
      </c>
      <c r="K2817" s="381">
        <v>32850</v>
      </c>
      <c r="L2817" s="381">
        <v>36500</v>
      </c>
      <c r="M2817" s="381">
        <v>39450</v>
      </c>
      <c r="N2817" s="381">
        <v>42350</v>
      </c>
      <c r="O2817" s="381">
        <v>45300</v>
      </c>
      <c r="P2817" s="381">
        <v>48200</v>
      </c>
      <c r="Q2817" s="381">
        <v>15350</v>
      </c>
      <c r="R2817" s="381">
        <v>17550</v>
      </c>
      <c r="S2817" s="381">
        <v>20420</v>
      </c>
      <c r="T2817" s="381">
        <v>24600</v>
      </c>
      <c r="U2817" s="381">
        <v>28780</v>
      </c>
      <c r="V2817" s="381">
        <v>32960</v>
      </c>
      <c r="W2817" s="381">
        <v>37140</v>
      </c>
      <c r="X2817" s="381">
        <v>41320</v>
      </c>
      <c r="Y2817" s="381">
        <v>40900</v>
      </c>
      <c r="Z2817" s="381">
        <v>46750</v>
      </c>
      <c r="AA2817" s="381">
        <v>52600</v>
      </c>
      <c r="AB2817" s="381">
        <v>58400</v>
      </c>
      <c r="AC2817" s="381">
        <v>63100</v>
      </c>
      <c r="AD2817" s="381">
        <v>67750</v>
      </c>
      <c r="AE2817" s="381">
        <v>72450</v>
      </c>
      <c r="AF2817" s="381">
        <v>77100</v>
      </c>
      <c r="AG2817" s="381">
        <v>9999</v>
      </c>
      <c r="AH2817" s="381" t="s">
        <v>6581</v>
      </c>
      <c r="AI2817" s="381" t="s">
        <v>6145</v>
      </c>
      <c r="AJ2817" s="381">
        <v>0</v>
      </c>
    </row>
    <row r="2818" spans="1:36">
      <c r="A2818" s="381" t="s">
        <v>566</v>
      </c>
      <c r="B2818" s="381" t="s">
        <v>6580</v>
      </c>
      <c r="C2818" s="381">
        <v>33</v>
      </c>
      <c r="D2818" s="381">
        <v>5</v>
      </c>
      <c r="E2818" s="381" t="s">
        <v>6546</v>
      </c>
      <c r="F2818" s="381" t="s">
        <v>6545</v>
      </c>
      <c r="G2818" s="381" t="s">
        <v>6544</v>
      </c>
      <c r="H2818" s="381">
        <v>69700</v>
      </c>
      <c r="I2818" s="381">
        <v>25550</v>
      </c>
      <c r="J2818" s="381">
        <v>29200</v>
      </c>
      <c r="K2818" s="381">
        <v>32850</v>
      </c>
      <c r="L2818" s="381">
        <v>36500</v>
      </c>
      <c r="M2818" s="381">
        <v>39450</v>
      </c>
      <c r="N2818" s="381">
        <v>42350</v>
      </c>
      <c r="O2818" s="381">
        <v>45300</v>
      </c>
      <c r="P2818" s="381">
        <v>48200</v>
      </c>
      <c r="Q2818" s="381">
        <v>15350</v>
      </c>
      <c r="R2818" s="381">
        <v>17550</v>
      </c>
      <c r="S2818" s="381">
        <v>20420</v>
      </c>
      <c r="T2818" s="381">
        <v>24600</v>
      </c>
      <c r="U2818" s="381">
        <v>28780</v>
      </c>
      <c r="V2818" s="381">
        <v>32960</v>
      </c>
      <c r="W2818" s="381">
        <v>37140</v>
      </c>
      <c r="X2818" s="381">
        <v>41320</v>
      </c>
      <c r="Y2818" s="381">
        <v>40900</v>
      </c>
      <c r="Z2818" s="381">
        <v>46750</v>
      </c>
      <c r="AA2818" s="381">
        <v>52600</v>
      </c>
      <c r="AB2818" s="381">
        <v>58400</v>
      </c>
      <c r="AC2818" s="381">
        <v>63100</v>
      </c>
      <c r="AD2818" s="381">
        <v>67750</v>
      </c>
      <c r="AE2818" s="381">
        <v>72450</v>
      </c>
      <c r="AF2818" s="381">
        <v>77100</v>
      </c>
      <c r="AG2818" s="381">
        <v>9999</v>
      </c>
      <c r="AH2818" s="381" t="s">
        <v>6579</v>
      </c>
      <c r="AI2818" s="381" t="s">
        <v>6145</v>
      </c>
      <c r="AJ2818" s="381">
        <v>0</v>
      </c>
    </row>
    <row r="2819" spans="1:36">
      <c r="A2819" s="381" t="s">
        <v>566</v>
      </c>
      <c r="B2819" s="381" t="s">
        <v>6578</v>
      </c>
      <c r="C2819" s="381">
        <v>33</v>
      </c>
      <c r="D2819" s="381">
        <v>5</v>
      </c>
      <c r="E2819" s="381" t="s">
        <v>6546</v>
      </c>
      <c r="F2819" s="381" t="s">
        <v>6545</v>
      </c>
      <c r="G2819" s="381" t="s">
        <v>6544</v>
      </c>
      <c r="H2819" s="381">
        <v>69700</v>
      </c>
      <c r="I2819" s="381">
        <v>25550</v>
      </c>
      <c r="J2819" s="381">
        <v>29200</v>
      </c>
      <c r="K2819" s="381">
        <v>32850</v>
      </c>
      <c r="L2819" s="381">
        <v>36500</v>
      </c>
      <c r="M2819" s="381">
        <v>39450</v>
      </c>
      <c r="N2819" s="381">
        <v>42350</v>
      </c>
      <c r="O2819" s="381">
        <v>45300</v>
      </c>
      <c r="P2819" s="381">
        <v>48200</v>
      </c>
      <c r="Q2819" s="381">
        <v>15350</v>
      </c>
      <c r="R2819" s="381">
        <v>17550</v>
      </c>
      <c r="S2819" s="381">
        <v>20420</v>
      </c>
      <c r="T2819" s="381">
        <v>24600</v>
      </c>
      <c r="U2819" s="381">
        <v>28780</v>
      </c>
      <c r="V2819" s="381">
        <v>32960</v>
      </c>
      <c r="W2819" s="381">
        <v>37140</v>
      </c>
      <c r="X2819" s="381">
        <v>41320</v>
      </c>
      <c r="Y2819" s="381">
        <v>40900</v>
      </c>
      <c r="Z2819" s="381">
        <v>46750</v>
      </c>
      <c r="AA2819" s="381">
        <v>52600</v>
      </c>
      <c r="AB2819" s="381">
        <v>58400</v>
      </c>
      <c r="AC2819" s="381">
        <v>63100</v>
      </c>
      <c r="AD2819" s="381">
        <v>67750</v>
      </c>
      <c r="AE2819" s="381">
        <v>72450</v>
      </c>
      <c r="AF2819" s="381">
        <v>77100</v>
      </c>
      <c r="AG2819" s="381">
        <v>9999</v>
      </c>
      <c r="AH2819" s="381" t="s">
        <v>6577</v>
      </c>
      <c r="AI2819" s="381" t="s">
        <v>6145</v>
      </c>
      <c r="AJ2819" s="381">
        <v>0</v>
      </c>
    </row>
    <row r="2820" spans="1:36">
      <c r="A2820" s="381" t="s">
        <v>566</v>
      </c>
      <c r="B2820" s="381" t="s">
        <v>6576</v>
      </c>
      <c r="C2820" s="381">
        <v>33</v>
      </c>
      <c r="D2820" s="381">
        <v>5</v>
      </c>
      <c r="E2820" s="381" t="s">
        <v>6546</v>
      </c>
      <c r="F2820" s="381" t="s">
        <v>6545</v>
      </c>
      <c r="G2820" s="381" t="s">
        <v>6544</v>
      </c>
      <c r="H2820" s="381">
        <v>69700</v>
      </c>
      <c r="I2820" s="381">
        <v>25550</v>
      </c>
      <c r="J2820" s="381">
        <v>29200</v>
      </c>
      <c r="K2820" s="381">
        <v>32850</v>
      </c>
      <c r="L2820" s="381">
        <v>36500</v>
      </c>
      <c r="M2820" s="381">
        <v>39450</v>
      </c>
      <c r="N2820" s="381">
        <v>42350</v>
      </c>
      <c r="O2820" s="381">
        <v>45300</v>
      </c>
      <c r="P2820" s="381">
        <v>48200</v>
      </c>
      <c r="Q2820" s="381">
        <v>15350</v>
      </c>
      <c r="R2820" s="381">
        <v>17550</v>
      </c>
      <c r="S2820" s="381">
        <v>20420</v>
      </c>
      <c r="T2820" s="381">
        <v>24600</v>
      </c>
      <c r="U2820" s="381">
        <v>28780</v>
      </c>
      <c r="V2820" s="381">
        <v>32960</v>
      </c>
      <c r="W2820" s="381">
        <v>37140</v>
      </c>
      <c r="X2820" s="381">
        <v>41320</v>
      </c>
      <c r="Y2820" s="381">
        <v>40900</v>
      </c>
      <c r="Z2820" s="381">
        <v>46750</v>
      </c>
      <c r="AA2820" s="381">
        <v>52600</v>
      </c>
      <c r="AB2820" s="381">
        <v>58400</v>
      </c>
      <c r="AC2820" s="381">
        <v>63100</v>
      </c>
      <c r="AD2820" s="381">
        <v>67750</v>
      </c>
      <c r="AE2820" s="381">
        <v>72450</v>
      </c>
      <c r="AF2820" s="381">
        <v>77100</v>
      </c>
      <c r="AG2820" s="381">
        <v>9999</v>
      </c>
      <c r="AH2820" s="381" t="s">
        <v>6575</v>
      </c>
      <c r="AI2820" s="381" t="s">
        <v>6145</v>
      </c>
      <c r="AJ2820" s="381">
        <v>0</v>
      </c>
    </row>
    <row r="2821" spans="1:36">
      <c r="A2821" s="381" t="s">
        <v>566</v>
      </c>
      <c r="B2821" s="381" t="s">
        <v>6574</v>
      </c>
      <c r="C2821" s="381">
        <v>33</v>
      </c>
      <c r="D2821" s="381">
        <v>5</v>
      </c>
      <c r="E2821" s="381" t="s">
        <v>6546</v>
      </c>
      <c r="F2821" s="381" t="s">
        <v>6545</v>
      </c>
      <c r="G2821" s="381" t="s">
        <v>6544</v>
      </c>
      <c r="H2821" s="381">
        <v>69700</v>
      </c>
      <c r="I2821" s="381">
        <v>25550</v>
      </c>
      <c r="J2821" s="381">
        <v>29200</v>
      </c>
      <c r="K2821" s="381">
        <v>32850</v>
      </c>
      <c r="L2821" s="381">
        <v>36500</v>
      </c>
      <c r="M2821" s="381">
        <v>39450</v>
      </c>
      <c r="N2821" s="381">
        <v>42350</v>
      </c>
      <c r="O2821" s="381">
        <v>45300</v>
      </c>
      <c r="P2821" s="381">
        <v>48200</v>
      </c>
      <c r="Q2821" s="381">
        <v>15350</v>
      </c>
      <c r="R2821" s="381">
        <v>17550</v>
      </c>
      <c r="S2821" s="381">
        <v>20420</v>
      </c>
      <c r="T2821" s="381">
        <v>24600</v>
      </c>
      <c r="U2821" s="381">
        <v>28780</v>
      </c>
      <c r="V2821" s="381">
        <v>32960</v>
      </c>
      <c r="W2821" s="381">
        <v>37140</v>
      </c>
      <c r="X2821" s="381">
        <v>41320</v>
      </c>
      <c r="Y2821" s="381">
        <v>40900</v>
      </c>
      <c r="Z2821" s="381">
        <v>46750</v>
      </c>
      <c r="AA2821" s="381">
        <v>52600</v>
      </c>
      <c r="AB2821" s="381">
        <v>58400</v>
      </c>
      <c r="AC2821" s="381">
        <v>63100</v>
      </c>
      <c r="AD2821" s="381">
        <v>67750</v>
      </c>
      <c r="AE2821" s="381">
        <v>72450</v>
      </c>
      <c r="AF2821" s="381">
        <v>77100</v>
      </c>
      <c r="AG2821" s="381">
        <v>9999</v>
      </c>
      <c r="AH2821" s="381" t="s">
        <v>6573</v>
      </c>
      <c r="AI2821" s="381" t="s">
        <v>6145</v>
      </c>
      <c r="AJ2821" s="381">
        <v>0</v>
      </c>
    </row>
    <row r="2822" spans="1:36">
      <c r="A2822" s="381" t="s">
        <v>566</v>
      </c>
      <c r="B2822" s="381" t="s">
        <v>6572</v>
      </c>
      <c r="C2822" s="381">
        <v>33</v>
      </c>
      <c r="D2822" s="381">
        <v>5</v>
      </c>
      <c r="E2822" s="381" t="s">
        <v>6546</v>
      </c>
      <c r="F2822" s="381" t="s">
        <v>6545</v>
      </c>
      <c r="G2822" s="381" t="s">
        <v>6544</v>
      </c>
      <c r="H2822" s="381">
        <v>69700</v>
      </c>
      <c r="I2822" s="381">
        <v>25550</v>
      </c>
      <c r="J2822" s="381">
        <v>29200</v>
      </c>
      <c r="K2822" s="381">
        <v>32850</v>
      </c>
      <c r="L2822" s="381">
        <v>36500</v>
      </c>
      <c r="M2822" s="381">
        <v>39450</v>
      </c>
      <c r="N2822" s="381">
        <v>42350</v>
      </c>
      <c r="O2822" s="381">
        <v>45300</v>
      </c>
      <c r="P2822" s="381">
        <v>48200</v>
      </c>
      <c r="Q2822" s="381">
        <v>15350</v>
      </c>
      <c r="R2822" s="381">
        <v>17550</v>
      </c>
      <c r="S2822" s="381">
        <v>20420</v>
      </c>
      <c r="T2822" s="381">
        <v>24600</v>
      </c>
      <c r="U2822" s="381">
        <v>28780</v>
      </c>
      <c r="V2822" s="381">
        <v>32960</v>
      </c>
      <c r="W2822" s="381">
        <v>37140</v>
      </c>
      <c r="X2822" s="381">
        <v>41320</v>
      </c>
      <c r="Y2822" s="381">
        <v>40900</v>
      </c>
      <c r="Z2822" s="381">
        <v>46750</v>
      </c>
      <c r="AA2822" s="381">
        <v>52600</v>
      </c>
      <c r="AB2822" s="381">
        <v>58400</v>
      </c>
      <c r="AC2822" s="381">
        <v>63100</v>
      </c>
      <c r="AD2822" s="381">
        <v>67750</v>
      </c>
      <c r="AE2822" s="381">
        <v>72450</v>
      </c>
      <c r="AF2822" s="381">
        <v>77100</v>
      </c>
      <c r="AG2822" s="381">
        <v>9999</v>
      </c>
      <c r="AH2822" s="381" t="s">
        <v>6571</v>
      </c>
      <c r="AI2822" s="381" t="s">
        <v>6145</v>
      </c>
      <c r="AJ2822" s="381">
        <v>0</v>
      </c>
    </row>
    <row r="2823" spans="1:36">
      <c r="A2823" s="381" t="s">
        <v>566</v>
      </c>
      <c r="B2823" s="381" t="s">
        <v>6570</v>
      </c>
      <c r="C2823" s="381">
        <v>33</v>
      </c>
      <c r="D2823" s="381">
        <v>5</v>
      </c>
      <c r="E2823" s="381" t="s">
        <v>6546</v>
      </c>
      <c r="F2823" s="381" t="s">
        <v>6545</v>
      </c>
      <c r="G2823" s="381" t="s">
        <v>6544</v>
      </c>
      <c r="H2823" s="381">
        <v>69700</v>
      </c>
      <c r="I2823" s="381">
        <v>25550</v>
      </c>
      <c r="J2823" s="381">
        <v>29200</v>
      </c>
      <c r="K2823" s="381">
        <v>32850</v>
      </c>
      <c r="L2823" s="381">
        <v>36500</v>
      </c>
      <c r="M2823" s="381">
        <v>39450</v>
      </c>
      <c r="N2823" s="381">
        <v>42350</v>
      </c>
      <c r="O2823" s="381">
        <v>45300</v>
      </c>
      <c r="P2823" s="381">
        <v>48200</v>
      </c>
      <c r="Q2823" s="381">
        <v>15350</v>
      </c>
      <c r="R2823" s="381">
        <v>17550</v>
      </c>
      <c r="S2823" s="381">
        <v>20420</v>
      </c>
      <c r="T2823" s="381">
        <v>24600</v>
      </c>
      <c r="U2823" s="381">
        <v>28780</v>
      </c>
      <c r="V2823" s="381">
        <v>32960</v>
      </c>
      <c r="W2823" s="381">
        <v>37140</v>
      </c>
      <c r="X2823" s="381">
        <v>41320</v>
      </c>
      <c r="Y2823" s="381">
        <v>40900</v>
      </c>
      <c r="Z2823" s="381">
        <v>46750</v>
      </c>
      <c r="AA2823" s="381">
        <v>52600</v>
      </c>
      <c r="AB2823" s="381">
        <v>58400</v>
      </c>
      <c r="AC2823" s="381">
        <v>63100</v>
      </c>
      <c r="AD2823" s="381">
        <v>67750</v>
      </c>
      <c r="AE2823" s="381">
        <v>72450</v>
      </c>
      <c r="AF2823" s="381">
        <v>77100</v>
      </c>
      <c r="AG2823" s="381">
        <v>9999</v>
      </c>
      <c r="AH2823" s="381" t="s">
        <v>6569</v>
      </c>
      <c r="AI2823" s="381" t="s">
        <v>6145</v>
      </c>
      <c r="AJ2823" s="381">
        <v>0</v>
      </c>
    </row>
    <row r="2824" spans="1:36">
      <c r="A2824" s="381" t="s">
        <v>566</v>
      </c>
      <c r="B2824" s="381" t="s">
        <v>6568</v>
      </c>
      <c r="C2824" s="381">
        <v>33</v>
      </c>
      <c r="D2824" s="381">
        <v>5</v>
      </c>
      <c r="E2824" s="381" t="s">
        <v>6546</v>
      </c>
      <c r="F2824" s="381" t="s">
        <v>6545</v>
      </c>
      <c r="G2824" s="381" t="s">
        <v>6544</v>
      </c>
      <c r="H2824" s="381">
        <v>69700</v>
      </c>
      <c r="I2824" s="381">
        <v>25550</v>
      </c>
      <c r="J2824" s="381">
        <v>29200</v>
      </c>
      <c r="K2824" s="381">
        <v>32850</v>
      </c>
      <c r="L2824" s="381">
        <v>36500</v>
      </c>
      <c r="M2824" s="381">
        <v>39450</v>
      </c>
      <c r="N2824" s="381">
        <v>42350</v>
      </c>
      <c r="O2824" s="381">
        <v>45300</v>
      </c>
      <c r="P2824" s="381">
        <v>48200</v>
      </c>
      <c r="Q2824" s="381">
        <v>15350</v>
      </c>
      <c r="R2824" s="381">
        <v>17550</v>
      </c>
      <c r="S2824" s="381">
        <v>20420</v>
      </c>
      <c r="T2824" s="381">
        <v>24600</v>
      </c>
      <c r="U2824" s="381">
        <v>28780</v>
      </c>
      <c r="V2824" s="381">
        <v>32960</v>
      </c>
      <c r="W2824" s="381">
        <v>37140</v>
      </c>
      <c r="X2824" s="381">
        <v>41320</v>
      </c>
      <c r="Y2824" s="381">
        <v>40900</v>
      </c>
      <c r="Z2824" s="381">
        <v>46750</v>
      </c>
      <c r="AA2824" s="381">
        <v>52600</v>
      </c>
      <c r="AB2824" s="381">
        <v>58400</v>
      </c>
      <c r="AC2824" s="381">
        <v>63100</v>
      </c>
      <c r="AD2824" s="381">
        <v>67750</v>
      </c>
      <c r="AE2824" s="381">
        <v>72450</v>
      </c>
      <c r="AF2824" s="381">
        <v>77100</v>
      </c>
      <c r="AG2824" s="381">
        <v>9999</v>
      </c>
      <c r="AH2824" s="381" t="s">
        <v>6567</v>
      </c>
      <c r="AI2824" s="381" t="s">
        <v>6145</v>
      </c>
      <c r="AJ2824" s="381">
        <v>0</v>
      </c>
    </row>
    <row r="2825" spans="1:36">
      <c r="A2825" s="381" t="s">
        <v>566</v>
      </c>
      <c r="B2825" s="381" t="s">
        <v>6566</v>
      </c>
      <c r="C2825" s="381">
        <v>33</v>
      </c>
      <c r="D2825" s="381">
        <v>5</v>
      </c>
      <c r="E2825" s="381" t="s">
        <v>6546</v>
      </c>
      <c r="F2825" s="381" t="s">
        <v>6545</v>
      </c>
      <c r="G2825" s="381" t="s">
        <v>6544</v>
      </c>
      <c r="H2825" s="381">
        <v>69700</v>
      </c>
      <c r="I2825" s="381">
        <v>25550</v>
      </c>
      <c r="J2825" s="381">
        <v>29200</v>
      </c>
      <c r="K2825" s="381">
        <v>32850</v>
      </c>
      <c r="L2825" s="381">
        <v>36500</v>
      </c>
      <c r="M2825" s="381">
        <v>39450</v>
      </c>
      <c r="N2825" s="381">
        <v>42350</v>
      </c>
      <c r="O2825" s="381">
        <v>45300</v>
      </c>
      <c r="P2825" s="381">
        <v>48200</v>
      </c>
      <c r="Q2825" s="381">
        <v>15350</v>
      </c>
      <c r="R2825" s="381">
        <v>17550</v>
      </c>
      <c r="S2825" s="381">
        <v>20420</v>
      </c>
      <c r="T2825" s="381">
        <v>24600</v>
      </c>
      <c r="U2825" s="381">
        <v>28780</v>
      </c>
      <c r="V2825" s="381">
        <v>32960</v>
      </c>
      <c r="W2825" s="381">
        <v>37140</v>
      </c>
      <c r="X2825" s="381">
        <v>41320</v>
      </c>
      <c r="Y2825" s="381">
        <v>40900</v>
      </c>
      <c r="Z2825" s="381">
        <v>46750</v>
      </c>
      <c r="AA2825" s="381">
        <v>52600</v>
      </c>
      <c r="AB2825" s="381">
        <v>58400</v>
      </c>
      <c r="AC2825" s="381">
        <v>63100</v>
      </c>
      <c r="AD2825" s="381">
        <v>67750</v>
      </c>
      <c r="AE2825" s="381">
        <v>72450</v>
      </c>
      <c r="AF2825" s="381">
        <v>77100</v>
      </c>
      <c r="AG2825" s="381">
        <v>9999</v>
      </c>
      <c r="AH2825" s="381" t="s">
        <v>6565</v>
      </c>
      <c r="AI2825" s="381" t="s">
        <v>6145</v>
      </c>
      <c r="AJ2825" s="381">
        <v>0</v>
      </c>
    </row>
    <row r="2826" spans="1:36">
      <c r="A2826" s="381" t="s">
        <v>566</v>
      </c>
      <c r="B2826" s="381" t="s">
        <v>6564</v>
      </c>
      <c r="C2826" s="381">
        <v>33</v>
      </c>
      <c r="D2826" s="381">
        <v>5</v>
      </c>
      <c r="E2826" s="381" t="s">
        <v>6546</v>
      </c>
      <c r="F2826" s="381" t="s">
        <v>6545</v>
      </c>
      <c r="G2826" s="381" t="s">
        <v>6544</v>
      </c>
      <c r="H2826" s="381">
        <v>69700</v>
      </c>
      <c r="I2826" s="381">
        <v>25550</v>
      </c>
      <c r="J2826" s="381">
        <v>29200</v>
      </c>
      <c r="K2826" s="381">
        <v>32850</v>
      </c>
      <c r="L2826" s="381">
        <v>36500</v>
      </c>
      <c r="M2826" s="381">
        <v>39450</v>
      </c>
      <c r="N2826" s="381">
        <v>42350</v>
      </c>
      <c r="O2826" s="381">
        <v>45300</v>
      </c>
      <c r="P2826" s="381">
        <v>48200</v>
      </c>
      <c r="Q2826" s="381">
        <v>15350</v>
      </c>
      <c r="R2826" s="381">
        <v>17550</v>
      </c>
      <c r="S2826" s="381">
        <v>20420</v>
      </c>
      <c r="T2826" s="381">
        <v>24600</v>
      </c>
      <c r="U2826" s="381">
        <v>28780</v>
      </c>
      <c r="V2826" s="381">
        <v>32960</v>
      </c>
      <c r="W2826" s="381">
        <v>37140</v>
      </c>
      <c r="X2826" s="381">
        <v>41320</v>
      </c>
      <c r="Y2826" s="381">
        <v>40900</v>
      </c>
      <c r="Z2826" s="381">
        <v>46750</v>
      </c>
      <c r="AA2826" s="381">
        <v>52600</v>
      </c>
      <c r="AB2826" s="381">
        <v>58400</v>
      </c>
      <c r="AC2826" s="381">
        <v>63100</v>
      </c>
      <c r="AD2826" s="381">
        <v>67750</v>
      </c>
      <c r="AE2826" s="381">
        <v>72450</v>
      </c>
      <c r="AF2826" s="381">
        <v>77100</v>
      </c>
      <c r="AG2826" s="381">
        <v>9999</v>
      </c>
      <c r="AH2826" s="381" t="s">
        <v>2494</v>
      </c>
      <c r="AI2826" s="381" t="s">
        <v>6145</v>
      </c>
      <c r="AJ2826" s="381">
        <v>0</v>
      </c>
    </row>
    <row r="2827" spans="1:36">
      <c r="A2827" s="381" t="s">
        <v>566</v>
      </c>
      <c r="B2827" s="381" t="s">
        <v>6563</v>
      </c>
      <c r="C2827" s="381">
        <v>33</v>
      </c>
      <c r="D2827" s="381">
        <v>5</v>
      </c>
      <c r="E2827" s="381" t="s">
        <v>6546</v>
      </c>
      <c r="F2827" s="381" t="s">
        <v>6545</v>
      </c>
      <c r="G2827" s="381" t="s">
        <v>6544</v>
      </c>
      <c r="H2827" s="381">
        <v>69700</v>
      </c>
      <c r="I2827" s="381">
        <v>25550</v>
      </c>
      <c r="J2827" s="381">
        <v>29200</v>
      </c>
      <c r="K2827" s="381">
        <v>32850</v>
      </c>
      <c r="L2827" s="381">
        <v>36500</v>
      </c>
      <c r="M2827" s="381">
        <v>39450</v>
      </c>
      <c r="N2827" s="381">
        <v>42350</v>
      </c>
      <c r="O2827" s="381">
        <v>45300</v>
      </c>
      <c r="P2827" s="381">
        <v>48200</v>
      </c>
      <c r="Q2827" s="381">
        <v>15350</v>
      </c>
      <c r="R2827" s="381">
        <v>17550</v>
      </c>
      <c r="S2827" s="381">
        <v>20420</v>
      </c>
      <c r="T2827" s="381">
        <v>24600</v>
      </c>
      <c r="U2827" s="381">
        <v>28780</v>
      </c>
      <c r="V2827" s="381">
        <v>32960</v>
      </c>
      <c r="W2827" s="381">
        <v>37140</v>
      </c>
      <c r="X2827" s="381">
        <v>41320</v>
      </c>
      <c r="Y2827" s="381">
        <v>40900</v>
      </c>
      <c r="Z2827" s="381">
        <v>46750</v>
      </c>
      <c r="AA2827" s="381">
        <v>52600</v>
      </c>
      <c r="AB2827" s="381">
        <v>58400</v>
      </c>
      <c r="AC2827" s="381">
        <v>63100</v>
      </c>
      <c r="AD2827" s="381">
        <v>67750</v>
      </c>
      <c r="AE2827" s="381">
        <v>72450</v>
      </c>
      <c r="AF2827" s="381">
        <v>77100</v>
      </c>
      <c r="AG2827" s="381">
        <v>9999</v>
      </c>
      <c r="AH2827" s="381" t="s">
        <v>6562</v>
      </c>
      <c r="AI2827" s="381" t="s">
        <v>6145</v>
      </c>
      <c r="AJ2827" s="381">
        <v>0</v>
      </c>
    </row>
    <row r="2828" spans="1:36">
      <c r="A2828" s="381" t="s">
        <v>566</v>
      </c>
      <c r="B2828" s="381" t="s">
        <v>6561</v>
      </c>
      <c r="C2828" s="381">
        <v>33</v>
      </c>
      <c r="D2828" s="381">
        <v>5</v>
      </c>
      <c r="E2828" s="381" t="s">
        <v>6546</v>
      </c>
      <c r="F2828" s="381" t="s">
        <v>6545</v>
      </c>
      <c r="G2828" s="381" t="s">
        <v>6544</v>
      </c>
      <c r="H2828" s="381">
        <v>69700</v>
      </c>
      <c r="I2828" s="381">
        <v>25550</v>
      </c>
      <c r="J2828" s="381">
        <v>29200</v>
      </c>
      <c r="K2828" s="381">
        <v>32850</v>
      </c>
      <c r="L2828" s="381">
        <v>36500</v>
      </c>
      <c r="M2828" s="381">
        <v>39450</v>
      </c>
      <c r="N2828" s="381">
        <v>42350</v>
      </c>
      <c r="O2828" s="381">
        <v>45300</v>
      </c>
      <c r="P2828" s="381">
        <v>48200</v>
      </c>
      <c r="Q2828" s="381">
        <v>15350</v>
      </c>
      <c r="R2828" s="381">
        <v>17550</v>
      </c>
      <c r="S2828" s="381">
        <v>20420</v>
      </c>
      <c r="T2828" s="381">
        <v>24600</v>
      </c>
      <c r="U2828" s="381">
        <v>28780</v>
      </c>
      <c r="V2828" s="381">
        <v>32960</v>
      </c>
      <c r="W2828" s="381">
        <v>37140</v>
      </c>
      <c r="X2828" s="381">
        <v>41320</v>
      </c>
      <c r="Y2828" s="381">
        <v>40900</v>
      </c>
      <c r="Z2828" s="381">
        <v>46750</v>
      </c>
      <c r="AA2828" s="381">
        <v>52600</v>
      </c>
      <c r="AB2828" s="381">
        <v>58400</v>
      </c>
      <c r="AC2828" s="381">
        <v>63100</v>
      </c>
      <c r="AD2828" s="381">
        <v>67750</v>
      </c>
      <c r="AE2828" s="381">
        <v>72450</v>
      </c>
      <c r="AF2828" s="381">
        <v>77100</v>
      </c>
      <c r="AG2828" s="381">
        <v>9999</v>
      </c>
      <c r="AH2828" s="381" t="s">
        <v>2207</v>
      </c>
      <c r="AI2828" s="381" t="s">
        <v>6145</v>
      </c>
      <c r="AJ2828" s="381">
        <v>0</v>
      </c>
    </row>
    <row r="2829" spans="1:36">
      <c r="A2829" s="381" t="s">
        <v>566</v>
      </c>
      <c r="B2829" s="381" t="s">
        <v>6560</v>
      </c>
      <c r="C2829" s="381">
        <v>33</v>
      </c>
      <c r="D2829" s="381">
        <v>5</v>
      </c>
      <c r="E2829" s="381" t="s">
        <v>6546</v>
      </c>
      <c r="F2829" s="381" t="s">
        <v>6545</v>
      </c>
      <c r="G2829" s="381" t="s">
        <v>6544</v>
      </c>
      <c r="H2829" s="381">
        <v>69700</v>
      </c>
      <c r="I2829" s="381">
        <v>25550</v>
      </c>
      <c r="J2829" s="381">
        <v>29200</v>
      </c>
      <c r="K2829" s="381">
        <v>32850</v>
      </c>
      <c r="L2829" s="381">
        <v>36500</v>
      </c>
      <c r="M2829" s="381">
        <v>39450</v>
      </c>
      <c r="N2829" s="381">
        <v>42350</v>
      </c>
      <c r="O2829" s="381">
        <v>45300</v>
      </c>
      <c r="P2829" s="381">
        <v>48200</v>
      </c>
      <c r="Q2829" s="381">
        <v>15350</v>
      </c>
      <c r="R2829" s="381">
        <v>17550</v>
      </c>
      <c r="S2829" s="381">
        <v>20420</v>
      </c>
      <c r="T2829" s="381">
        <v>24600</v>
      </c>
      <c r="U2829" s="381">
        <v>28780</v>
      </c>
      <c r="V2829" s="381">
        <v>32960</v>
      </c>
      <c r="W2829" s="381">
        <v>37140</v>
      </c>
      <c r="X2829" s="381">
        <v>41320</v>
      </c>
      <c r="Y2829" s="381">
        <v>40900</v>
      </c>
      <c r="Z2829" s="381">
        <v>46750</v>
      </c>
      <c r="AA2829" s="381">
        <v>52600</v>
      </c>
      <c r="AB2829" s="381">
        <v>58400</v>
      </c>
      <c r="AC2829" s="381">
        <v>63100</v>
      </c>
      <c r="AD2829" s="381">
        <v>67750</v>
      </c>
      <c r="AE2829" s="381">
        <v>72450</v>
      </c>
      <c r="AF2829" s="381">
        <v>77100</v>
      </c>
      <c r="AG2829" s="381">
        <v>9999</v>
      </c>
      <c r="AH2829" s="381" t="s">
        <v>6559</v>
      </c>
      <c r="AI2829" s="381" t="s">
        <v>6145</v>
      </c>
      <c r="AJ2829" s="381">
        <v>0</v>
      </c>
    </row>
    <row r="2830" spans="1:36">
      <c r="A2830" s="381" t="s">
        <v>566</v>
      </c>
      <c r="B2830" s="381" t="s">
        <v>6558</v>
      </c>
      <c r="C2830" s="381">
        <v>33</v>
      </c>
      <c r="D2830" s="381">
        <v>5</v>
      </c>
      <c r="E2830" s="381" t="s">
        <v>6546</v>
      </c>
      <c r="F2830" s="381" t="s">
        <v>6545</v>
      </c>
      <c r="G2830" s="381" t="s">
        <v>6544</v>
      </c>
      <c r="H2830" s="381">
        <v>69700</v>
      </c>
      <c r="I2830" s="381">
        <v>25550</v>
      </c>
      <c r="J2830" s="381">
        <v>29200</v>
      </c>
      <c r="K2830" s="381">
        <v>32850</v>
      </c>
      <c r="L2830" s="381">
        <v>36500</v>
      </c>
      <c r="M2830" s="381">
        <v>39450</v>
      </c>
      <c r="N2830" s="381">
        <v>42350</v>
      </c>
      <c r="O2830" s="381">
        <v>45300</v>
      </c>
      <c r="P2830" s="381">
        <v>48200</v>
      </c>
      <c r="Q2830" s="381">
        <v>15350</v>
      </c>
      <c r="R2830" s="381">
        <v>17550</v>
      </c>
      <c r="S2830" s="381">
        <v>20420</v>
      </c>
      <c r="T2830" s="381">
        <v>24600</v>
      </c>
      <c r="U2830" s="381">
        <v>28780</v>
      </c>
      <c r="V2830" s="381">
        <v>32960</v>
      </c>
      <c r="W2830" s="381">
        <v>37140</v>
      </c>
      <c r="X2830" s="381">
        <v>41320</v>
      </c>
      <c r="Y2830" s="381">
        <v>40900</v>
      </c>
      <c r="Z2830" s="381">
        <v>46750</v>
      </c>
      <c r="AA2830" s="381">
        <v>52600</v>
      </c>
      <c r="AB2830" s="381">
        <v>58400</v>
      </c>
      <c r="AC2830" s="381">
        <v>63100</v>
      </c>
      <c r="AD2830" s="381">
        <v>67750</v>
      </c>
      <c r="AE2830" s="381">
        <v>72450</v>
      </c>
      <c r="AF2830" s="381">
        <v>77100</v>
      </c>
      <c r="AG2830" s="381">
        <v>9999</v>
      </c>
      <c r="AH2830" s="381" t="s">
        <v>6557</v>
      </c>
      <c r="AI2830" s="381" t="s">
        <v>6145</v>
      </c>
      <c r="AJ2830" s="381">
        <v>0</v>
      </c>
    </row>
    <row r="2831" spans="1:36">
      <c r="A2831" s="381" t="s">
        <v>566</v>
      </c>
      <c r="B2831" s="381" t="s">
        <v>6556</v>
      </c>
      <c r="C2831" s="381">
        <v>33</v>
      </c>
      <c r="D2831" s="381">
        <v>5</v>
      </c>
      <c r="E2831" s="381" t="s">
        <v>6546</v>
      </c>
      <c r="F2831" s="381" t="s">
        <v>6545</v>
      </c>
      <c r="G2831" s="381" t="s">
        <v>6544</v>
      </c>
      <c r="H2831" s="381">
        <v>69700</v>
      </c>
      <c r="I2831" s="381">
        <v>25550</v>
      </c>
      <c r="J2831" s="381">
        <v>29200</v>
      </c>
      <c r="K2831" s="381">
        <v>32850</v>
      </c>
      <c r="L2831" s="381">
        <v>36500</v>
      </c>
      <c r="M2831" s="381">
        <v>39450</v>
      </c>
      <c r="N2831" s="381">
        <v>42350</v>
      </c>
      <c r="O2831" s="381">
        <v>45300</v>
      </c>
      <c r="P2831" s="381">
        <v>48200</v>
      </c>
      <c r="Q2831" s="381">
        <v>15350</v>
      </c>
      <c r="R2831" s="381">
        <v>17550</v>
      </c>
      <c r="S2831" s="381">
        <v>20420</v>
      </c>
      <c r="T2831" s="381">
        <v>24600</v>
      </c>
      <c r="U2831" s="381">
        <v>28780</v>
      </c>
      <c r="V2831" s="381">
        <v>32960</v>
      </c>
      <c r="W2831" s="381">
        <v>37140</v>
      </c>
      <c r="X2831" s="381">
        <v>41320</v>
      </c>
      <c r="Y2831" s="381">
        <v>40900</v>
      </c>
      <c r="Z2831" s="381">
        <v>46750</v>
      </c>
      <c r="AA2831" s="381">
        <v>52600</v>
      </c>
      <c r="AB2831" s="381">
        <v>58400</v>
      </c>
      <c r="AC2831" s="381">
        <v>63100</v>
      </c>
      <c r="AD2831" s="381">
        <v>67750</v>
      </c>
      <c r="AE2831" s="381">
        <v>72450</v>
      </c>
      <c r="AF2831" s="381">
        <v>77100</v>
      </c>
      <c r="AG2831" s="381">
        <v>9999</v>
      </c>
      <c r="AH2831" s="381" t="s">
        <v>6555</v>
      </c>
      <c r="AI2831" s="381" t="s">
        <v>6145</v>
      </c>
      <c r="AJ2831" s="381">
        <v>0</v>
      </c>
    </row>
    <row r="2832" spans="1:36">
      <c r="A2832" s="381" t="s">
        <v>566</v>
      </c>
      <c r="B2832" s="381" t="s">
        <v>6554</v>
      </c>
      <c r="C2832" s="381">
        <v>33</v>
      </c>
      <c r="D2832" s="381">
        <v>5</v>
      </c>
      <c r="E2832" s="381" t="s">
        <v>6546</v>
      </c>
      <c r="F2832" s="381" t="s">
        <v>6545</v>
      </c>
      <c r="G2832" s="381" t="s">
        <v>6544</v>
      </c>
      <c r="H2832" s="381">
        <v>69700</v>
      </c>
      <c r="I2832" s="381">
        <v>25550</v>
      </c>
      <c r="J2832" s="381">
        <v>29200</v>
      </c>
      <c r="K2832" s="381">
        <v>32850</v>
      </c>
      <c r="L2832" s="381">
        <v>36500</v>
      </c>
      <c r="M2832" s="381">
        <v>39450</v>
      </c>
      <c r="N2832" s="381">
        <v>42350</v>
      </c>
      <c r="O2832" s="381">
        <v>45300</v>
      </c>
      <c r="P2832" s="381">
        <v>48200</v>
      </c>
      <c r="Q2832" s="381">
        <v>15350</v>
      </c>
      <c r="R2832" s="381">
        <v>17550</v>
      </c>
      <c r="S2832" s="381">
        <v>20420</v>
      </c>
      <c r="T2832" s="381">
        <v>24600</v>
      </c>
      <c r="U2832" s="381">
        <v>28780</v>
      </c>
      <c r="V2832" s="381">
        <v>32960</v>
      </c>
      <c r="W2832" s="381">
        <v>37140</v>
      </c>
      <c r="X2832" s="381">
        <v>41320</v>
      </c>
      <c r="Y2832" s="381">
        <v>40900</v>
      </c>
      <c r="Z2832" s="381">
        <v>46750</v>
      </c>
      <c r="AA2832" s="381">
        <v>52600</v>
      </c>
      <c r="AB2832" s="381">
        <v>58400</v>
      </c>
      <c r="AC2832" s="381">
        <v>63100</v>
      </c>
      <c r="AD2832" s="381">
        <v>67750</v>
      </c>
      <c r="AE2832" s="381">
        <v>72450</v>
      </c>
      <c r="AF2832" s="381">
        <v>77100</v>
      </c>
      <c r="AG2832" s="381">
        <v>9999</v>
      </c>
      <c r="AH2832" s="381" t="s">
        <v>6553</v>
      </c>
      <c r="AI2832" s="381" t="s">
        <v>6145</v>
      </c>
      <c r="AJ2832" s="381">
        <v>0</v>
      </c>
    </row>
    <row r="2833" spans="1:36">
      <c r="A2833" s="381" t="s">
        <v>566</v>
      </c>
      <c r="B2833" s="381" t="s">
        <v>6552</v>
      </c>
      <c r="C2833" s="381">
        <v>33</v>
      </c>
      <c r="D2833" s="381">
        <v>5</v>
      </c>
      <c r="E2833" s="381" t="s">
        <v>6546</v>
      </c>
      <c r="F2833" s="381" t="s">
        <v>6545</v>
      </c>
      <c r="G2833" s="381" t="s">
        <v>6544</v>
      </c>
      <c r="H2833" s="381">
        <v>69700</v>
      </c>
      <c r="I2833" s="381">
        <v>25550</v>
      </c>
      <c r="J2833" s="381">
        <v>29200</v>
      </c>
      <c r="K2833" s="381">
        <v>32850</v>
      </c>
      <c r="L2833" s="381">
        <v>36500</v>
      </c>
      <c r="M2833" s="381">
        <v>39450</v>
      </c>
      <c r="N2833" s="381">
        <v>42350</v>
      </c>
      <c r="O2833" s="381">
        <v>45300</v>
      </c>
      <c r="P2833" s="381">
        <v>48200</v>
      </c>
      <c r="Q2833" s="381">
        <v>15350</v>
      </c>
      <c r="R2833" s="381">
        <v>17550</v>
      </c>
      <c r="S2833" s="381">
        <v>20420</v>
      </c>
      <c r="T2833" s="381">
        <v>24600</v>
      </c>
      <c r="U2833" s="381">
        <v>28780</v>
      </c>
      <c r="V2833" s="381">
        <v>32960</v>
      </c>
      <c r="W2833" s="381">
        <v>37140</v>
      </c>
      <c r="X2833" s="381">
        <v>41320</v>
      </c>
      <c r="Y2833" s="381">
        <v>40900</v>
      </c>
      <c r="Z2833" s="381">
        <v>46750</v>
      </c>
      <c r="AA2833" s="381">
        <v>52600</v>
      </c>
      <c r="AB2833" s="381">
        <v>58400</v>
      </c>
      <c r="AC2833" s="381">
        <v>63100</v>
      </c>
      <c r="AD2833" s="381">
        <v>67750</v>
      </c>
      <c r="AE2833" s="381">
        <v>72450</v>
      </c>
      <c r="AF2833" s="381">
        <v>77100</v>
      </c>
      <c r="AG2833" s="381">
        <v>9999</v>
      </c>
      <c r="AH2833" s="381" t="s">
        <v>2303</v>
      </c>
      <c r="AI2833" s="381" t="s">
        <v>6145</v>
      </c>
      <c r="AJ2833" s="381">
        <v>0</v>
      </c>
    </row>
    <row r="2834" spans="1:36">
      <c r="A2834" s="381" t="s">
        <v>566</v>
      </c>
      <c r="B2834" s="381" t="s">
        <v>6551</v>
      </c>
      <c r="C2834" s="381">
        <v>33</v>
      </c>
      <c r="D2834" s="381">
        <v>5</v>
      </c>
      <c r="E2834" s="381" t="s">
        <v>6546</v>
      </c>
      <c r="F2834" s="381" t="s">
        <v>6545</v>
      </c>
      <c r="G2834" s="381" t="s">
        <v>6544</v>
      </c>
      <c r="H2834" s="381">
        <v>69700</v>
      </c>
      <c r="I2834" s="381">
        <v>25550</v>
      </c>
      <c r="J2834" s="381">
        <v>29200</v>
      </c>
      <c r="K2834" s="381">
        <v>32850</v>
      </c>
      <c r="L2834" s="381">
        <v>36500</v>
      </c>
      <c r="M2834" s="381">
        <v>39450</v>
      </c>
      <c r="N2834" s="381">
        <v>42350</v>
      </c>
      <c r="O2834" s="381">
        <v>45300</v>
      </c>
      <c r="P2834" s="381">
        <v>48200</v>
      </c>
      <c r="Q2834" s="381">
        <v>15350</v>
      </c>
      <c r="R2834" s="381">
        <v>17550</v>
      </c>
      <c r="S2834" s="381">
        <v>20420</v>
      </c>
      <c r="T2834" s="381">
        <v>24600</v>
      </c>
      <c r="U2834" s="381">
        <v>28780</v>
      </c>
      <c r="V2834" s="381">
        <v>32960</v>
      </c>
      <c r="W2834" s="381">
        <v>37140</v>
      </c>
      <c r="X2834" s="381">
        <v>41320</v>
      </c>
      <c r="Y2834" s="381">
        <v>40900</v>
      </c>
      <c r="Z2834" s="381">
        <v>46750</v>
      </c>
      <c r="AA2834" s="381">
        <v>52600</v>
      </c>
      <c r="AB2834" s="381">
        <v>58400</v>
      </c>
      <c r="AC2834" s="381">
        <v>63100</v>
      </c>
      <c r="AD2834" s="381">
        <v>67750</v>
      </c>
      <c r="AE2834" s="381">
        <v>72450</v>
      </c>
      <c r="AF2834" s="381">
        <v>77100</v>
      </c>
      <c r="AG2834" s="381">
        <v>9999</v>
      </c>
      <c r="AH2834" s="381" t="s">
        <v>6550</v>
      </c>
      <c r="AI2834" s="381" t="s">
        <v>6145</v>
      </c>
      <c r="AJ2834" s="381">
        <v>0</v>
      </c>
    </row>
    <row r="2835" spans="1:36">
      <c r="A2835" s="381" t="s">
        <v>566</v>
      </c>
      <c r="B2835" s="381" t="s">
        <v>6549</v>
      </c>
      <c r="C2835" s="381">
        <v>33</v>
      </c>
      <c r="D2835" s="381">
        <v>5</v>
      </c>
      <c r="E2835" s="381" t="s">
        <v>6546</v>
      </c>
      <c r="F2835" s="381" t="s">
        <v>6545</v>
      </c>
      <c r="G2835" s="381" t="s">
        <v>6544</v>
      </c>
      <c r="H2835" s="381">
        <v>69700</v>
      </c>
      <c r="I2835" s="381">
        <v>25550</v>
      </c>
      <c r="J2835" s="381">
        <v>29200</v>
      </c>
      <c r="K2835" s="381">
        <v>32850</v>
      </c>
      <c r="L2835" s="381">
        <v>36500</v>
      </c>
      <c r="M2835" s="381">
        <v>39450</v>
      </c>
      <c r="N2835" s="381">
        <v>42350</v>
      </c>
      <c r="O2835" s="381">
        <v>45300</v>
      </c>
      <c r="P2835" s="381">
        <v>48200</v>
      </c>
      <c r="Q2835" s="381">
        <v>15350</v>
      </c>
      <c r="R2835" s="381">
        <v>17550</v>
      </c>
      <c r="S2835" s="381">
        <v>20420</v>
      </c>
      <c r="T2835" s="381">
        <v>24600</v>
      </c>
      <c r="U2835" s="381">
        <v>28780</v>
      </c>
      <c r="V2835" s="381">
        <v>32960</v>
      </c>
      <c r="W2835" s="381">
        <v>37140</v>
      </c>
      <c r="X2835" s="381">
        <v>41320</v>
      </c>
      <c r="Y2835" s="381">
        <v>40900</v>
      </c>
      <c r="Z2835" s="381">
        <v>46750</v>
      </c>
      <c r="AA2835" s="381">
        <v>52600</v>
      </c>
      <c r="AB2835" s="381">
        <v>58400</v>
      </c>
      <c r="AC2835" s="381">
        <v>63100</v>
      </c>
      <c r="AD2835" s="381">
        <v>67750</v>
      </c>
      <c r="AE2835" s="381">
        <v>72450</v>
      </c>
      <c r="AF2835" s="381">
        <v>77100</v>
      </c>
      <c r="AG2835" s="381">
        <v>9999</v>
      </c>
      <c r="AH2835" s="381" t="s">
        <v>6548</v>
      </c>
      <c r="AI2835" s="381" t="s">
        <v>6145</v>
      </c>
      <c r="AJ2835" s="381">
        <v>0</v>
      </c>
    </row>
    <row r="2836" spans="1:36">
      <c r="A2836" s="381" t="s">
        <v>566</v>
      </c>
      <c r="B2836" s="381" t="s">
        <v>6547</v>
      </c>
      <c r="C2836" s="381">
        <v>33</v>
      </c>
      <c r="D2836" s="381">
        <v>5</v>
      </c>
      <c r="E2836" s="381" t="s">
        <v>6546</v>
      </c>
      <c r="F2836" s="381" t="s">
        <v>6545</v>
      </c>
      <c r="G2836" s="381" t="s">
        <v>6544</v>
      </c>
      <c r="H2836" s="381">
        <v>69700</v>
      </c>
      <c r="I2836" s="381">
        <v>25550</v>
      </c>
      <c r="J2836" s="381">
        <v>29200</v>
      </c>
      <c r="K2836" s="381">
        <v>32850</v>
      </c>
      <c r="L2836" s="381">
        <v>36500</v>
      </c>
      <c r="M2836" s="381">
        <v>39450</v>
      </c>
      <c r="N2836" s="381">
        <v>42350</v>
      </c>
      <c r="O2836" s="381">
        <v>45300</v>
      </c>
      <c r="P2836" s="381">
        <v>48200</v>
      </c>
      <c r="Q2836" s="381">
        <v>15350</v>
      </c>
      <c r="R2836" s="381">
        <v>17550</v>
      </c>
      <c r="S2836" s="381">
        <v>20420</v>
      </c>
      <c r="T2836" s="381">
        <v>24600</v>
      </c>
      <c r="U2836" s="381">
        <v>28780</v>
      </c>
      <c r="V2836" s="381">
        <v>32960</v>
      </c>
      <c r="W2836" s="381">
        <v>37140</v>
      </c>
      <c r="X2836" s="381">
        <v>41320</v>
      </c>
      <c r="Y2836" s="381">
        <v>40900</v>
      </c>
      <c r="Z2836" s="381">
        <v>46750</v>
      </c>
      <c r="AA2836" s="381">
        <v>52600</v>
      </c>
      <c r="AB2836" s="381">
        <v>58400</v>
      </c>
      <c r="AC2836" s="381">
        <v>63100</v>
      </c>
      <c r="AD2836" s="381">
        <v>67750</v>
      </c>
      <c r="AE2836" s="381">
        <v>72450</v>
      </c>
      <c r="AF2836" s="381">
        <v>77100</v>
      </c>
      <c r="AG2836" s="381">
        <v>9999</v>
      </c>
      <c r="AH2836" s="381" t="s">
        <v>6543</v>
      </c>
      <c r="AI2836" s="381" t="s">
        <v>6145</v>
      </c>
      <c r="AJ2836" s="381">
        <v>0</v>
      </c>
    </row>
    <row r="2837" spans="1:36">
      <c r="A2837" s="381" t="s">
        <v>566</v>
      </c>
      <c r="B2837" s="381" t="s">
        <v>6542</v>
      </c>
      <c r="C2837" s="381">
        <v>33</v>
      </c>
      <c r="D2837" s="381">
        <v>7</v>
      </c>
      <c r="E2837" s="381" t="s">
        <v>6459</v>
      </c>
      <c r="F2837" s="381" t="s">
        <v>6458</v>
      </c>
      <c r="G2837" s="381" t="s">
        <v>4729</v>
      </c>
      <c r="H2837" s="381">
        <v>56400</v>
      </c>
      <c r="I2837" s="381">
        <v>25550</v>
      </c>
      <c r="J2837" s="381">
        <v>29200</v>
      </c>
      <c r="K2837" s="381">
        <v>32850</v>
      </c>
      <c r="L2837" s="381">
        <v>36500</v>
      </c>
      <c r="M2837" s="381">
        <v>39450</v>
      </c>
      <c r="N2837" s="381">
        <v>42350</v>
      </c>
      <c r="O2837" s="381">
        <v>45300</v>
      </c>
      <c r="P2837" s="381">
        <v>48200</v>
      </c>
      <c r="Q2837" s="381">
        <v>15350</v>
      </c>
      <c r="R2837" s="381">
        <v>17550</v>
      </c>
      <c r="S2837" s="381">
        <v>20420</v>
      </c>
      <c r="T2837" s="381">
        <v>24600</v>
      </c>
      <c r="U2837" s="381">
        <v>28780</v>
      </c>
      <c r="V2837" s="381">
        <v>32960</v>
      </c>
      <c r="W2837" s="381">
        <v>37140</v>
      </c>
      <c r="X2837" s="381">
        <v>41320</v>
      </c>
      <c r="Y2837" s="381">
        <v>40900</v>
      </c>
      <c r="Z2837" s="381">
        <v>46750</v>
      </c>
      <c r="AA2837" s="381">
        <v>52600</v>
      </c>
      <c r="AB2837" s="381">
        <v>58400</v>
      </c>
      <c r="AC2837" s="381">
        <v>63100</v>
      </c>
      <c r="AD2837" s="381">
        <v>67750</v>
      </c>
      <c r="AE2837" s="381">
        <v>72450</v>
      </c>
      <c r="AF2837" s="381">
        <v>77100</v>
      </c>
      <c r="AG2837" s="381">
        <v>9999</v>
      </c>
      <c r="AH2837" s="381" t="s">
        <v>6541</v>
      </c>
      <c r="AI2837" s="381" t="s">
        <v>6145</v>
      </c>
      <c r="AJ2837" s="381">
        <v>0</v>
      </c>
    </row>
    <row r="2838" spans="1:36">
      <c r="A2838" s="381" t="s">
        <v>566</v>
      </c>
      <c r="B2838" s="381" t="s">
        <v>6540</v>
      </c>
      <c r="C2838" s="381">
        <v>33</v>
      </c>
      <c r="D2838" s="381">
        <v>7</v>
      </c>
      <c r="E2838" s="381" t="s">
        <v>6459</v>
      </c>
      <c r="F2838" s="381" t="s">
        <v>6458</v>
      </c>
      <c r="G2838" s="381" t="s">
        <v>4729</v>
      </c>
      <c r="H2838" s="381">
        <v>56400</v>
      </c>
      <c r="I2838" s="381">
        <v>25550</v>
      </c>
      <c r="J2838" s="381">
        <v>29200</v>
      </c>
      <c r="K2838" s="381">
        <v>32850</v>
      </c>
      <c r="L2838" s="381">
        <v>36500</v>
      </c>
      <c r="M2838" s="381">
        <v>39450</v>
      </c>
      <c r="N2838" s="381">
        <v>42350</v>
      </c>
      <c r="O2838" s="381">
        <v>45300</v>
      </c>
      <c r="P2838" s="381">
        <v>48200</v>
      </c>
      <c r="Q2838" s="381">
        <v>15350</v>
      </c>
      <c r="R2838" s="381">
        <v>17550</v>
      </c>
      <c r="S2838" s="381">
        <v>20420</v>
      </c>
      <c r="T2838" s="381">
        <v>24600</v>
      </c>
      <c r="U2838" s="381">
        <v>28780</v>
      </c>
      <c r="V2838" s="381">
        <v>32960</v>
      </c>
      <c r="W2838" s="381">
        <v>37140</v>
      </c>
      <c r="X2838" s="381">
        <v>41320</v>
      </c>
      <c r="Y2838" s="381">
        <v>40900</v>
      </c>
      <c r="Z2838" s="381">
        <v>46750</v>
      </c>
      <c r="AA2838" s="381">
        <v>52600</v>
      </c>
      <c r="AB2838" s="381">
        <v>58400</v>
      </c>
      <c r="AC2838" s="381">
        <v>63100</v>
      </c>
      <c r="AD2838" s="381">
        <v>67750</v>
      </c>
      <c r="AE2838" s="381">
        <v>72450</v>
      </c>
      <c r="AF2838" s="381">
        <v>77100</v>
      </c>
      <c r="AG2838" s="381">
        <v>9999</v>
      </c>
      <c r="AH2838" s="381" t="s">
        <v>6539</v>
      </c>
      <c r="AI2838" s="381" t="s">
        <v>6145</v>
      </c>
      <c r="AJ2838" s="381">
        <v>0</v>
      </c>
    </row>
    <row r="2839" spans="1:36">
      <c r="A2839" s="381" t="s">
        <v>566</v>
      </c>
      <c r="B2839" s="381" t="s">
        <v>6538</v>
      </c>
      <c r="C2839" s="381">
        <v>33</v>
      </c>
      <c r="D2839" s="381">
        <v>7</v>
      </c>
      <c r="E2839" s="381" t="s">
        <v>6459</v>
      </c>
      <c r="F2839" s="381" t="s">
        <v>6458</v>
      </c>
      <c r="G2839" s="381" t="s">
        <v>4729</v>
      </c>
      <c r="H2839" s="381">
        <v>56400</v>
      </c>
      <c r="I2839" s="381">
        <v>25550</v>
      </c>
      <c r="J2839" s="381">
        <v>29200</v>
      </c>
      <c r="K2839" s="381">
        <v>32850</v>
      </c>
      <c r="L2839" s="381">
        <v>36500</v>
      </c>
      <c r="M2839" s="381">
        <v>39450</v>
      </c>
      <c r="N2839" s="381">
        <v>42350</v>
      </c>
      <c r="O2839" s="381">
        <v>45300</v>
      </c>
      <c r="P2839" s="381">
        <v>48200</v>
      </c>
      <c r="Q2839" s="381">
        <v>15350</v>
      </c>
      <c r="R2839" s="381">
        <v>17550</v>
      </c>
      <c r="S2839" s="381">
        <v>20420</v>
      </c>
      <c r="T2839" s="381">
        <v>24600</v>
      </c>
      <c r="U2839" s="381">
        <v>28780</v>
      </c>
      <c r="V2839" s="381">
        <v>32960</v>
      </c>
      <c r="W2839" s="381">
        <v>37140</v>
      </c>
      <c r="X2839" s="381">
        <v>41320</v>
      </c>
      <c r="Y2839" s="381">
        <v>40900</v>
      </c>
      <c r="Z2839" s="381">
        <v>46750</v>
      </c>
      <c r="AA2839" s="381">
        <v>52600</v>
      </c>
      <c r="AB2839" s="381">
        <v>58400</v>
      </c>
      <c r="AC2839" s="381">
        <v>63100</v>
      </c>
      <c r="AD2839" s="381">
        <v>67750</v>
      </c>
      <c r="AE2839" s="381">
        <v>72450</v>
      </c>
      <c r="AF2839" s="381">
        <v>77100</v>
      </c>
      <c r="AG2839" s="381">
        <v>9999</v>
      </c>
      <c r="AH2839" s="381" t="s">
        <v>6537</v>
      </c>
      <c r="AI2839" s="381" t="s">
        <v>6145</v>
      </c>
      <c r="AJ2839" s="381">
        <v>0</v>
      </c>
    </row>
    <row r="2840" spans="1:36">
      <c r="A2840" s="381" t="s">
        <v>566</v>
      </c>
      <c r="B2840" s="381" t="s">
        <v>6536</v>
      </c>
      <c r="C2840" s="381">
        <v>33</v>
      </c>
      <c r="D2840" s="381">
        <v>7</v>
      </c>
      <c r="E2840" s="381" t="s">
        <v>6459</v>
      </c>
      <c r="F2840" s="381" t="s">
        <v>6458</v>
      </c>
      <c r="G2840" s="381" t="s">
        <v>4729</v>
      </c>
      <c r="H2840" s="381">
        <v>56400</v>
      </c>
      <c r="I2840" s="381">
        <v>25550</v>
      </c>
      <c r="J2840" s="381">
        <v>29200</v>
      </c>
      <c r="K2840" s="381">
        <v>32850</v>
      </c>
      <c r="L2840" s="381">
        <v>36500</v>
      </c>
      <c r="M2840" s="381">
        <v>39450</v>
      </c>
      <c r="N2840" s="381">
        <v>42350</v>
      </c>
      <c r="O2840" s="381">
        <v>45300</v>
      </c>
      <c r="P2840" s="381">
        <v>48200</v>
      </c>
      <c r="Q2840" s="381">
        <v>15350</v>
      </c>
      <c r="R2840" s="381">
        <v>17550</v>
      </c>
      <c r="S2840" s="381">
        <v>20420</v>
      </c>
      <c r="T2840" s="381">
        <v>24600</v>
      </c>
      <c r="U2840" s="381">
        <v>28780</v>
      </c>
      <c r="V2840" s="381">
        <v>32960</v>
      </c>
      <c r="W2840" s="381">
        <v>37140</v>
      </c>
      <c r="X2840" s="381">
        <v>41320</v>
      </c>
      <c r="Y2840" s="381">
        <v>40900</v>
      </c>
      <c r="Z2840" s="381">
        <v>46750</v>
      </c>
      <c r="AA2840" s="381">
        <v>52600</v>
      </c>
      <c r="AB2840" s="381">
        <v>58400</v>
      </c>
      <c r="AC2840" s="381">
        <v>63100</v>
      </c>
      <c r="AD2840" s="381">
        <v>67750</v>
      </c>
      <c r="AE2840" s="381">
        <v>72450</v>
      </c>
      <c r="AF2840" s="381">
        <v>77100</v>
      </c>
      <c r="AG2840" s="381">
        <v>9999</v>
      </c>
      <c r="AH2840" s="381" t="s">
        <v>6535</v>
      </c>
      <c r="AI2840" s="381" t="s">
        <v>6145</v>
      </c>
      <c r="AJ2840" s="381">
        <v>0</v>
      </c>
    </row>
    <row r="2841" spans="1:36">
      <c r="A2841" s="381" t="s">
        <v>566</v>
      </c>
      <c r="B2841" s="381" t="s">
        <v>6534</v>
      </c>
      <c r="C2841" s="381">
        <v>33</v>
      </c>
      <c r="D2841" s="381">
        <v>7</v>
      </c>
      <c r="E2841" s="381" t="s">
        <v>6459</v>
      </c>
      <c r="F2841" s="381" t="s">
        <v>6458</v>
      </c>
      <c r="G2841" s="381" t="s">
        <v>4729</v>
      </c>
      <c r="H2841" s="381">
        <v>56400</v>
      </c>
      <c r="I2841" s="381">
        <v>25550</v>
      </c>
      <c r="J2841" s="381">
        <v>29200</v>
      </c>
      <c r="K2841" s="381">
        <v>32850</v>
      </c>
      <c r="L2841" s="381">
        <v>36500</v>
      </c>
      <c r="M2841" s="381">
        <v>39450</v>
      </c>
      <c r="N2841" s="381">
        <v>42350</v>
      </c>
      <c r="O2841" s="381">
        <v>45300</v>
      </c>
      <c r="P2841" s="381">
        <v>48200</v>
      </c>
      <c r="Q2841" s="381">
        <v>15350</v>
      </c>
      <c r="R2841" s="381">
        <v>17550</v>
      </c>
      <c r="S2841" s="381">
        <v>20420</v>
      </c>
      <c r="T2841" s="381">
        <v>24600</v>
      </c>
      <c r="U2841" s="381">
        <v>28780</v>
      </c>
      <c r="V2841" s="381">
        <v>32960</v>
      </c>
      <c r="W2841" s="381">
        <v>37140</v>
      </c>
      <c r="X2841" s="381">
        <v>41320</v>
      </c>
      <c r="Y2841" s="381">
        <v>40900</v>
      </c>
      <c r="Z2841" s="381">
        <v>46750</v>
      </c>
      <c r="AA2841" s="381">
        <v>52600</v>
      </c>
      <c r="AB2841" s="381">
        <v>58400</v>
      </c>
      <c r="AC2841" s="381">
        <v>63100</v>
      </c>
      <c r="AD2841" s="381">
        <v>67750</v>
      </c>
      <c r="AE2841" s="381">
        <v>72450</v>
      </c>
      <c r="AF2841" s="381">
        <v>77100</v>
      </c>
      <c r="AG2841" s="381">
        <v>9999</v>
      </c>
      <c r="AH2841" s="381" t="s">
        <v>6533</v>
      </c>
      <c r="AI2841" s="381" t="s">
        <v>6145</v>
      </c>
      <c r="AJ2841" s="381">
        <v>0</v>
      </c>
    </row>
    <row r="2842" spans="1:36">
      <c r="A2842" s="381" t="s">
        <v>566</v>
      </c>
      <c r="B2842" s="381" t="s">
        <v>6532</v>
      </c>
      <c r="C2842" s="381">
        <v>33</v>
      </c>
      <c r="D2842" s="381">
        <v>7</v>
      </c>
      <c r="E2842" s="381" t="s">
        <v>6459</v>
      </c>
      <c r="F2842" s="381" t="s">
        <v>6458</v>
      </c>
      <c r="G2842" s="381" t="s">
        <v>4729</v>
      </c>
      <c r="H2842" s="381">
        <v>56400</v>
      </c>
      <c r="I2842" s="381">
        <v>25550</v>
      </c>
      <c r="J2842" s="381">
        <v>29200</v>
      </c>
      <c r="K2842" s="381">
        <v>32850</v>
      </c>
      <c r="L2842" s="381">
        <v>36500</v>
      </c>
      <c r="M2842" s="381">
        <v>39450</v>
      </c>
      <c r="N2842" s="381">
        <v>42350</v>
      </c>
      <c r="O2842" s="381">
        <v>45300</v>
      </c>
      <c r="P2842" s="381">
        <v>48200</v>
      </c>
      <c r="Q2842" s="381">
        <v>15350</v>
      </c>
      <c r="R2842" s="381">
        <v>17550</v>
      </c>
      <c r="S2842" s="381">
        <v>20420</v>
      </c>
      <c r="T2842" s="381">
        <v>24600</v>
      </c>
      <c r="U2842" s="381">
        <v>28780</v>
      </c>
      <c r="V2842" s="381">
        <v>32960</v>
      </c>
      <c r="W2842" s="381">
        <v>37140</v>
      </c>
      <c r="X2842" s="381">
        <v>41320</v>
      </c>
      <c r="Y2842" s="381">
        <v>40900</v>
      </c>
      <c r="Z2842" s="381">
        <v>46750</v>
      </c>
      <c r="AA2842" s="381">
        <v>52600</v>
      </c>
      <c r="AB2842" s="381">
        <v>58400</v>
      </c>
      <c r="AC2842" s="381">
        <v>63100</v>
      </c>
      <c r="AD2842" s="381">
        <v>67750</v>
      </c>
      <c r="AE2842" s="381">
        <v>72450</v>
      </c>
      <c r="AF2842" s="381">
        <v>77100</v>
      </c>
      <c r="AG2842" s="381">
        <v>9999</v>
      </c>
      <c r="AH2842" s="381" t="s">
        <v>6531</v>
      </c>
      <c r="AI2842" s="381" t="s">
        <v>6145</v>
      </c>
      <c r="AJ2842" s="381">
        <v>0</v>
      </c>
    </row>
    <row r="2843" spans="1:36">
      <c r="A2843" s="381" t="s">
        <v>566</v>
      </c>
      <c r="B2843" s="381" t="s">
        <v>6530</v>
      </c>
      <c r="C2843" s="381">
        <v>33</v>
      </c>
      <c r="D2843" s="381">
        <v>7</v>
      </c>
      <c r="E2843" s="381" t="s">
        <v>6459</v>
      </c>
      <c r="F2843" s="381" t="s">
        <v>6458</v>
      </c>
      <c r="G2843" s="381" t="s">
        <v>4729</v>
      </c>
      <c r="H2843" s="381">
        <v>56400</v>
      </c>
      <c r="I2843" s="381">
        <v>25550</v>
      </c>
      <c r="J2843" s="381">
        <v>29200</v>
      </c>
      <c r="K2843" s="381">
        <v>32850</v>
      </c>
      <c r="L2843" s="381">
        <v>36500</v>
      </c>
      <c r="M2843" s="381">
        <v>39450</v>
      </c>
      <c r="N2843" s="381">
        <v>42350</v>
      </c>
      <c r="O2843" s="381">
        <v>45300</v>
      </c>
      <c r="P2843" s="381">
        <v>48200</v>
      </c>
      <c r="Q2843" s="381">
        <v>15350</v>
      </c>
      <c r="R2843" s="381">
        <v>17550</v>
      </c>
      <c r="S2843" s="381">
        <v>20420</v>
      </c>
      <c r="T2843" s="381">
        <v>24600</v>
      </c>
      <c r="U2843" s="381">
        <v>28780</v>
      </c>
      <c r="V2843" s="381">
        <v>32960</v>
      </c>
      <c r="W2843" s="381">
        <v>37140</v>
      </c>
      <c r="X2843" s="381">
        <v>41320</v>
      </c>
      <c r="Y2843" s="381">
        <v>40900</v>
      </c>
      <c r="Z2843" s="381">
        <v>46750</v>
      </c>
      <c r="AA2843" s="381">
        <v>52600</v>
      </c>
      <c r="AB2843" s="381">
        <v>58400</v>
      </c>
      <c r="AC2843" s="381">
        <v>63100</v>
      </c>
      <c r="AD2843" s="381">
        <v>67750</v>
      </c>
      <c r="AE2843" s="381">
        <v>72450</v>
      </c>
      <c r="AF2843" s="381">
        <v>77100</v>
      </c>
      <c r="AG2843" s="381">
        <v>9999</v>
      </c>
      <c r="AH2843" s="381" t="s">
        <v>6529</v>
      </c>
      <c r="AI2843" s="381" t="s">
        <v>6145</v>
      </c>
      <c r="AJ2843" s="381">
        <v>0</v>
      </c>
    </row>
    <row r="2844" spans="1:36">
      <c r="A2844" s="381" t="s">
        <v>566</v>
      </c>
      <c r="B2844" s="381" t="s">
        <v>6528</v>
      </c>
      <c r="C2844" s="381">
        <v>33</v>
      </c>
      <c r="D2844" s="381">
        <v>7</v>
      </c>
      <c r="E2844" s="381" t="s">
        <v>6459</v>
      </c>
      <c r="F2844" s="381" t="s">
        <v>6458</v>
      </c>
      <c r="G2844" s="381" t="s">
        <v>4729</v>
      </c>
      <c r="H2844" s="381">
        <v>56400</v>
      </c>
      <c r="I2844" s="381">
        <v>25550</v>
      </c>
      <c r="J2844" s="381">
        <v>29200</v>
      </c>
      <c r="K2844" s="381">
        <v>32850</v>
      </c>
      <c r="L2844" s="381">
        <v>36500</v>
      </c>
      <c r="M2844" s="381">
        <v>39450</v>
      </c>
      <c r="N2844" s="381">
        <v>42350</v>
      </c>
      <c r="O2844" s="381">
        <v>45300</v>
      </c>
      <c r="P2844" s="381">
        <v>48200</v>
      </c>
      <c r="Q2844" s="381">
        <v>15350</v>
      </c>
      <c r="R2844" s="381">
        <v>17550</v>
      </c>
      <c r="S2844" s="381">
        <v>20420</v>
      </c>
      <c r="T2844" s="381">
        <v>24600</v>
      </c>
      <c r="U2844" s="381">
        <v>28780</v>
      </c>
      <c r="V2844" s="381">
        <v>32960</v>
      </c>
      <c r="W2844" s="381">
        <v>37140</v>
      </c>
      <c r="X2844" s="381">
        <v>41320</v>
      </c>
      <c r="Y2844" s="381">
        <v>40900</v>
      </c>
      <c r="Z2844" s="381">
        <v>46750</v>
      </c>
      <c r="AA2844" s="381">
        <v>52600</v>
      </c>
      <c r="AB2844" s="381">
        <v>58400</v>
      </c>
      <c r="AC2844" s="381">
        <v>63100</v>
      </c>
      <c r="AD2844" s="381">
        <v>67750</v>
      </c>
      <c r="AE2844" s="381">
        <v>72450</v>
      </c>
      <c r="AF2844" s="381">
        <v>77100</v>
      </c>
      <c r="AG2844" s="381">
        <v>9999</v>
      </c>
      <c r="AH2844" s="381" t="s">
        <v>6527</v>
      </c>
      <c r="AI2844" s="381" t="s">
        <v>6145</v>
      </c>
      <c r="AJ2844" s="381">
        <v>0</v>
      </c>
    </row>
    <row r="2845" spans="1:36">
      <c r="A2845" s="381" t="s">
        <v>566</v>
      </c>
      <c r="B2845" s="381" t="s">
        <v>6526</v>
      </c>
      <c r="C2845" s="381">
        <v>33</v>
      </c>
      <c r="D2845" s="381">
        <v>7</v>
      </c>
      <c r="E2845" s="381" t="s">
        <v>6459</v>
      </c>
      <c r="F2845" s="381" t="s">
        <v>6458</v>
      </c>
      <c r="G2845" s="381" t="s">
        <v>4729</v>
      </c>
      <c r="H2845" s="381">
        <v>56400</v>
      </c>
      <c r="I2845" s="381">
        <v>25550</v>
      </c>
      <c r="J2845" s="381">
        <v>29200</v>
      </c>
      <c r="K2845" s="381">
        <v>32850</v>
      </c>
      <c r="L2845" s="381">
        <v>36500</v>
      </c>
      <c r="M2845" s="381">
        <v>39450</v>
      </c>
      <c r="N2845" s="381">
        <v>42350</v>
      </c>
      <c r="O2845" s="381">
        <v>45300</v>
      </c>
      <c r="P2845" s="381">
        <v>48200</v>
      </c>
      <c r="Q2845" s="381">
        <v>15350</v>
      </c>
      <c r="R2845" s="381">
        <v>17550</v>
      </c>
      <c r="S2845" s="381">
        <v>20420</v>
      </c>
      <c r="T2845" s="381">
        <v>24600</v>
      </c>
      <c r="U2845" s="381">
        <v>28780</v>
      </c>
      <c r="V2845" s="381">
        <v>32960</v>
      </c>
      <c r="W2845" s="381">
        <v>37140</v>
      </c>
      <c r="X2845" s="381">
        <v>41320</v>
      </c>
      <c r="Y2845" s="381">
        <v>40900</v>
      </c>
      <c r="Z2845" s="381">
        <v>46750</v>
      </c>
      <c r="AA2845" s="381">
        <v>52600</v>
      </c>
      <c r="AB2845" s="381">
        <v>58400</v>
      </c>
      <c r="AC2845" s="381">
        <v>63100</v>
      </c>
      <c r="AD2845" s="381">
        <v>67750</v>
      </c>
      <c r="AE2845" s="381">
        <v>72450</v>
      </c>
      <c r="AF2845" s="381">
        <v>77100</v>
      </c>
      <c r="AG2845" s="381">
        <v>9999</v>
      </c>
      <c r="AH2845" s="381" t="s">
        <v>6525</v>
      </c>
      <c r="AI2845" s="381" t="s">
        <v>6145</v>
      </c>
      <c r="AJ2845" s="381">
        <v>0</v>
      </c>
    </row>
    <row r="2846" spans="1:36">
      <c r="A2846" s="381" t="s">
        <v>566</v>
      </c>
      <c r="B2846" s="381" t="s">
        <v>6524</v>
      </c>
      <c r="C2846" s="381">
        <v>33</v>
      </c>
      <c r="D2846" s="381">
        <v>7</v>
      </c>
      <c r="E2846" s="381" t="s">
        <v>6459</v>
      </c>
      <c r="F2846" s="381" t="s">
        <v>6458</v>
      </c>
      <c r="G2846" s="381" t="s">
        <v>4729</v>
      </c>
      <c r="H2846" s="381">
        <v>56400</v>
      </c>
      <c r="I2846" s="381">
        <v>25550</v>
      </c>
      <c r="J2846" s="381">
        <v>29200</v>
      </c>
      <c r="K2846" s="381">
        <v>32850</v>
      </c>
      <c r="L2846" s="381">
        <v>36500</v>
      </c>
      <c r="M2846" s="381">
        <v>39450</v>
      </c>
      <c r="N2846" s="381">
        <v>42350</v>
      </c>
      <c r="O2846" s="381">
        <v>45300</v>
      </c>
      <c r="P2846" s="381">
        <v>48200</v>
      </c>
      <c r="Q2846" s="381">
        <v>15350</v>
      </c>
      <c r="R2846" s="381">
        <v>17550</v>
      </c>
      <c r="S2846" s="381">
        <v>20420</v>
      </c>
      <c r="T2846" s="381">
        <v>24600</v>
      </c>
      <c r="U2846" s="381">
        <v>28780</v>
      </c>
      <c r="V2846" s="381">
        <v>32960</v>
      </c>
      <c r="W2846" s="381">
        <v>37140</v>
      </c>
      <c r="X2846" s="381">
        <v>41320</v>
      </c>
      <c r="Y2846" s="381">
        <v>40900</v>
      </c>
      <c r="Z2846" s="381">
        <v>46750</v>
      </c>
      <c r="AA2846" s="381">
        <v>52600</v>
      </c>
      <c r="AB2846" s="381">
        <v>58400</v>
      </c>
      <c r="AC2846" s="381">
        <v>63100</v>
      </c>
      <c r="AD2846" s="381">
        <v>67750</v>
      </c>
      <c r="AE2846" s="381">
        <v>72450</v>
      </c>
      <c r="AF2846" s="381">
        <v>77100</v>
      </c>
      <c r="AG2846" s="381">
        <v>9999</v>
      </c>
      <c r="AH2846" s="381" t="s">
        <v>6523</v>
      </c>
      <c r="AI2846" s="381" t="s">
        <v>6145</v>
      </c>
      <c r="AJ2846" s="381">
        <v>0</v>
      </c>
    </row>
    <row r="2847" spans="1:36">
      <c r="A2847" s="381" t="s">
        <v>566</v>
      </c>
      <c r="B2847" s="381" t="s">
        <v>6522</v>
      </c>
      <c r="C2847" s="381">
        <v>33</v>
      </c>
      <c r="D2847" s="381">
        <v>7</v>
      </c>
      <c r="E2847" s="381" t="s">
        <v>6459</v>
      </c>
      <c r="F2847" s="381" t="s">
        <v>6458</v>
      </c>
      <c r="G2847" s="381" t="s">
        <v>4729</v>
      </c>
      <c r="H2847" s="381">
        <v>56400</v>
      </c>
      <c r="I2847" s="381">
        <v>25550</v>
      </c>
      <c r="J2847" s="381">
        <v>29200</v>
      </c>
      <c r="K2847" s="381">
        <v>32850</v>
      </c>
      <c r="L2847" s="381">
        <v>36500</v>
      </c>
      <c r="M2847" s="381">
        <v>39450</v>
      </c>
      <c r="N2847" s="381">
        <v>42350</v>
      </c>
      <c r="O2847" s="381">
        <v>45300</v>
      </c>
      <c r="P2847" s="381">
        <v>48200</v>
      </c>
      <c r="Q2847" s="381">
        <v>15350</v>
      </c>
      <c r="R2847" s="381">
        <v>17550</v>
      </c>
      <c r="S2847" s="381">
        <v>20420</v>
      </c>
      <c r="T2847" s="381">
        <v>24600</v>
      </c>
      <c r="U2847" s="381">
        <v>28780</v>
      </c>
      <c r="V2847" s="381">
        <v>32960</v>
      </c>
      <c r="W2847" s="381">
        <v>37140</v>
      </c>
      <c r="X2847" s="381">
        <v>41320</v>
      </c>
      <c r="Y2847" s="381">
        <v>40900</v>
      </c>
      <c r="Z2847" s="381">
        <v>46750</v>
      </c>
      <c r="AA2847" s="381">
        <v>52600</v>
      </c>
      <c r="AB2847" s="381">
        <v>58400</v>
      </c>
      <c r="AC2847" s="381">
        <v>63100</v>
      </c>
      <c r="AD2847" s="381">
        <v>67750</v>
      </c>
      <c r="AE2847" s="381">
        <v>72450</v>
      </c>
      <c r="AF2847" s="381">
        <v>77100</v>
      </c>
      <c r="AG2847" s="381">
        <v>9999</v>
      </c>
      <c r="AH2847" s="381" t="s">
        <v>6521</v>
      </c>
      <c r="AI2847" s="381" t="s">
        <v>6145</v>
      </c>
      <c r="AJ2847" s="381">
        <v>0</v>
      </c>
    </row>
    <row r="2848" spans="1:36">
      <c r="A2848" s="381" t="s">
        <v>566</v>
      </c>
      <c r="B2848" s="381" t="s">
        <v>6520</v>
      </c>
      <c r="C2848" s="381">
        <v>33</v>
      </c>
      <c r="D2848" s="381">
        <v>7</v>
      </c>
      <c r="E2848" s="381" t="s">
        <v>6459</v>
      </c>
      <c r="F2848" s="381" t="s">
        <v>6458</v>
      </c>
      <c r="G2848" s="381" t="s">
        <v>4729</v>
      </c>
      <c r="H2848" s="381">
        <v>56400</v>
      </c>
      <c r="I2848" s="381">
        <v>25550</v>
      </c>
      <c r="J2848" s="381">
        <v>29200</v>
      </c>
      <c r="K2848" s="381">
        <v>32850</v>
      </c>
      <c r="L2848" s="381">
        <v>36500</v>
      </c>
      <c r="M2848" s="381">
        <v>39450</v>
      </c>
      <c r="N2848" s="381">
        <v>42350</v>
      </c>
      <c r="O2848" s="381">
        <v>45300</v>
      </c>
      <c r="P2848" s="381">
        <v>48200</v>
      </c>
      <c r="Q2848" s="381">
        <v>15350</v>
      </c>
      <c r="R2848" s="381">
        <v>17550</v>
      </c>
      <c r="S2848" s="381">
        <v>20420</v>
      </c>
      <c r="T2848" s="381">
        <v>24600</v>
      </c>
      <c r="U2848" s="381">
        <v>28780</v>
      </c>
      <c r="V2848" s="381">
        <v>32960</v>
      </c>
      <c r="W2848" s="381">
        <v>37140</v>
      </c>
      <c r="X2848" s="381">
        <v>41320</v>
      </c>
      <c r="Y2848" s="381">
        <v>40900</v>
      </c>
      <c r="Z2848" s="381">
        <v>46750</v>
      </c>
      <c r="AA2848" s="381">
        <v>52600</v>
      </c>
      <c r="AB2848" s="381">
        <v>58400</v>
      </c>
      <c r="AC2848" s="381">
        <v>63100</v>
      </c>
      <c r="AD2848" s="381">
        <v>67750</v>
      </c>
      <c r="AE2848" s="381">
        <v>72450</v>
      </c>
      <c r="AF2848" s="381">
        <v>77100</v>
      </c>
      <c r="AG2848" s="381">
        <v>9999</v>
      </c>
      <c r="AH2848" s="381" t="s">
        <v>6519</v>
      </c>
      <c r="AI2848" s="381" t="s">
        <v>6145</v>
      </c>
      <c r="AJ2848" s="381">
        <v>0</v>
      </c>
    </row>
    <row r="2849" spans="1:36">
      <c r="A2849" s="381" t="s">
        <v>566</v>
      </c>
      <c r="B2849" s="381" t="s">
        <v>6518</v>
      </c>
      <c r="C2849" s="381">
        <v>33</v>
      </c>
      <c r="D2849" s="381">
        <v>7</v>
      </c>
      <c r="E2849" s="381" t="s">
        <v>6459</v>
      </c>
      <c r="F2849" s="381" t="s">
        <v>6458</v>
      </c>
      <c r="G2849" s="381" t="s">
        <v>4729</v>
      </c>
      <c r="H2849" s="381">
        <v>56400</v>
      </c>
      <c r="I2849" s="381">
        <v>25550</v>
      </c>
      <c r="J2849" s="381">
        <v>29200</v>
      </c>
      <c r="K2849" s="381">
        <v>32850</v>
      </c>
      <c r="L2849" s="381">
        <v>36500</v>
      </c>
      <c r="M2849" s="381">
        <v>39450</v>
      </c>
      <c r="N2849" s="381">
        <v>42350</v>
      </c>
      <c r="O2849" s="381">
        <v>45300</v>
      </c>
      <c r="P2849" s="381">
        <v>48200</v>
      </c>
      <c r="Q2849" s="381">
        <v>15350</v>
      </c>
      <c r="R2849" s="381">
        <v>17550</v>
      </c>
      <c r="S2849" s="381">
        <v>20420</v>
      </c>
      <c r="T2849" s="381">
        <v>24600</v>
      </c>
      <c r="U2849" s="381">
        <v>28780</v>
      </c>
      <c r="V2849" s="381">
        <v>32960</v>
      </c>
      <c r="W2849" s="381">
        <v>37140</v>
      </c>
      <c r="X2849" s="381">
        <v>41320</v>
      </c>
      <c r="Y2849" s="381">
        <v>40900</v>
      </c>
      <c r="Z2849" s="381">
        <v>46750</v>
      </c>
      <c r="AA2849" s="381">
        <v>52600</v>
      </c>
      <c r="AB2849" s="381">
        <v>58400</v>
      </c>
      <c r="AC2849" s="381">
        <v>63100</v>
      </c>
      <c r="AD2849" s="381">
        <v>67750</v>
      </c>
      <c r="AE2849" s="381">
        <v>72450</v>
      </c>
      <c r="AF2849" s="381">
        <v>77100</v>
      </c>
      <c r="AG2849" s="381">
        <v>9999</v>
      </c>
      <c r="AH2849" s="381" t="s">
        <v>6517</v>
      </c>
      <c r="AI2849" s="381" t="s">
        <v>6145</v>
      </c>
      <c r="AJ2849" s="381">
        <v>0</v>
      </c>
    </row>
    <row r="2850" spans="1:36">
      <c r="A2850" s="381" t="s">
        <v>566</v>
      </c>
      <c r="B2850" s="381" t="s">
        <v>6516</v>
      </c>
      <c r="C2850" s="381">
        <v>33</v>
      </c>
      <c r="D2850" s="381">
        <v>7</v>
      </c>
      <c r="E2850" s="381" t="s">
        <v>6459</v>
      </c>
      <c r="F2850" s="381" t="s">
        <v>6458</v>
      </c>
      <c r="G2850" s="381" t="s">
        <v>4729</v>
      </c>
      <c r="H2850" s="381">
        <v>56400</v>
      </c>
      <c r="I2850" s="381">
        <v>25550</v>
      </c>
      <c r="J2850" s="381">
        <v>29200</v>
      </c>
      <c r="K2850" s="381">
        <v>32850</v>
      </c>
      <c r="L2850" s="381">
        <v>36500</v>
      </c>
      <c r="M2850" s="381">
        <v>39450</v>
      </c>
      <c r="N2850" s="381">
        <v>42350</v>
      </c>
      <c r="O2850" s="381">
        <v>45300</v>
      </c>
      <c r="P2850" s="381">
        <v>48200</v>
      </c>
      <c r="Q2850" s="381">
        <v>15350</v>
      </c>
      <c r="R2850" s="381">
        <v>17550</v>
      </c>
      <c r="S2850" s="381">
        <v>20420</v>
      </c>
      <c r="T2850" s="381">
        <v>24600</v>
      </c>
      <c r="U2850" s="381">
        <v>28780</v>
      </c>
      <c r="V2850" s="381">
        <v>32960</v>
      </c>
      <c r="W2850" s="381">
        <v>37140</v>
      </c>
      <c r="X2850" s="381">
        <v>41320</v>
      </c>
      <c r="Y2850" s="381">
        <v>40900</v>
      </c>
      <c r="Z2850" s="381">
        <v>46750</v>
      </c>
      <c r="AA2850" s="381">
        <v>52600</v>
      </c>
      <c r="AB2850" s="381">
        <v>58400</v>
      </c>
      <c r="AC2850" s="381">
        <v>63100</v>
      </c>
      <c r="AD2850" s="381">
        <v>67750</v>
      </c>
      <c r="AE2850" s="381">
        <v>72450</v>
      </c>
      <c r="AF2850" s="381">
        <v>77100</v>
      </c>
      <c r="AG2850" s="381">
        <v>9999</v>
      </c>
      <c r="AH2850" s="381" t="s">
        <v>6515</v>
      </c>
      <c r="AI2850" s="381" t="s">
        <v>6145</v>
      </c>
      <c r="AJ2850" s="381">
        <v>0</v>
      </c>
    </row>
    <row r="2851" spans="1:36">
      <c r="A2851" s="381" t="s">
        <v>566</v>
      </c>
      <c r="B2851" s="381" t="s">
        <v>6514</v>
      </c>
      <c r="C2851" s="381">
        <v>33</v>
      </c>
      <c r="D2851" s="381">
        <v>7</v>
      </c>
      <c r="E2851" s="381" t="s">
        <v>6459</v>
      </c>
      <c r="F2851" s="381" t="s">
        <v>6458</v>
      </c>
      <c r="G2851" s="381" t="s">
        <v>4729</v>
      </c>
      <c r="H2851" s="381">
        <v>56400</v>
      </c>
      <c r="I2851" s="381">
        <v>25550</v>
      </c>
      <c r="J2851" s="381">
        <v>29200</v>
      </c>
      <c r="K2851" s="381">
        <v>32850</v>
      </c>
      <c r="L2851" s="381">
        <v>36500</v>
      </c>
      <c r="M2851" s="381">
        <v>39450</v>
      </c>
      <c r="N2851" s="381">
        <v>42350</v>
      </c>
      <c r="O2851" s="381">
        <v>45300</v>
      </c>
      <c r="P2851" s="381">
        <v>48200</v>
      </c>
      <c r="Q2851" s="381">
        <v>15350</v>
      </c>
      <c r="R2851" s="381">
        <v>17550</v>
      </c>
      <c r="S2851" s="381">
        <v>20420</v>
      </c>
      <c r="T2851" s="381">
        <v>24600</v>
      </c>
      <c r="U2851" s="381">
        <v>28780</v>
      </c>
      <c r="V2851" s="381">
        <v>32960</v>
      </c>
      <c r="W2851" s="381">
        <v>37140</v>
      </c>
      <c r="X2851" s="381">
        <v>41320</v>
      </c>
      <c r="Y2851" s="381">
        <v>40900</v>
      </c>
      <c r="Z2851" s="381">
        <v>46750</v>
      </c>
      <c r="AA2851" s="381">
        <v>52600</v>
      </c>
      <c r="AB2851" s="381">
        <v>58400</v>
      </c>
      <c r="AC2851" s="381">
        <v>63100</v>
      </c>
      <c r="AD2851" s="381">
        <v>67750</v>
      </c>
      <c r="AE2851" s="381">
        <v>72450</v>
      </c>
      <c r="AF2851" s="381">
        <v>77100</v>
      </c>
      <c r="AG2851" s="381">
        <v>9999</v>
      </c>
      <c r="AH2851" s="381" t="s">
        <v>6513</v>
      </c>
      <c r="AI2851" s="381" t="s">
        <v>6145</v>
      </c>
      <c r="AJ2851" s="381">
        <v>0</v>
      </c>
    </row>
    <row r="2852" spans="1:36">
      <c r="A2852" s="381" t="s">
        <v>566</v>
      </c>
      <c r="B2852" s="381" t="s">
        <v>6512</v>
      </c>
      <c r="C2852" s="381">
        <v>33</v>
      </c>
      <c r="D2852" s="381">
        <v>7</v>
      </c>
      <c r="E2852" s="381" t="s">
        <v>6459</v>
      </c>
      <c r="F2852" s="381" t="s">
        <v>6458</v>
      </c>
      <c r="G2852" s="381" t="s">
        <v>4729</v>
      </c>
      <c r="H2852" s="381">
        <v>56400</v>
      </c>
      <c r="I2852" s="381">
        <v>25550</v>
      </c>
      <c r="J2852" s="381">
        <v>29200</v>
      </c>
      <c r="K2852" s="381">
        <v>32850</v>
      </c>
      <c r="L2852" s="381">
        <v>36500</v>
      </c>
      <c r="M2852" s="381">
        <v>39450</v>
      </c>
      <c r="N2852" s="381">
        <v>42350</v>
      </c>
      <c r="O2852" s="381">
        <v>45300</v>
      </c>
      <c r="P2852" s="381">
        <v>48200</v>
      </c>
      <c r="Q2852" s="381">
        <v>15350</v>
      </c>
      <c r="R2852" s="381">
        <v>17550</v>
      </c>
      <c r="S2852" s="381">
        <v>20420</v>
      </c>
      <c r="T2852" s="381">
        <v>24600</v>
      </c>
      <c r="U2852" s="381">
        <v>28780</v>
      </c>
      <c r="V2852" s="381">
        <v>32960</v>
      </c>
      <c r="W2852" s="381">
        <v>37140</v>
      </c>
      <c r="X2852" s="381">
        <v>41320</v>
      </c>
      <c r="Y2852" s="381">
        <v>40900</v>
      </c>
      <c r="Z2852" s="381">
        <v>46750</v>
      </c>
      <c r="AA2852" s="381">
        <v>52600</v>
      </c>
      <c r="AB2852" s="381">
        <v>58400</v>
      </c>
      <c r="AC2852" s="381">
        <v>63100</v>
      </c>
      <c r="AD2852" s="381">
        <v>67750</v>
      </c>
      <c r="AE2852" s="381">
        <v>72450</v>
      </c>
      <c r="AF2852" s="381">
        <v>77100</v>
      </c>
      <c r="AG2852" s="381">
        <v>9999</v>
      </c>
      <c r="AH2852" s="381" t="s">
        <v>6511</v>
      </c>
      <c r="AI2852" s="381" t="s">
        <v>6145</v>
      </c>
      <c r="AJ2852" s="381">
        <v>0</v>
      </c>
    </row>
    <row r="2853" spans="1:36">
      <c r="A2853" s="381" t="s">
        <v>566</v>
      </c>
      <c r="B2853" s="381" t="s">
        <v>6510</v>
      </c>
      <c r="C2853" s="381">
        <v>33</v>
      </c>
      <c r="D2853" s="381">
        <v>7</v>
      </c>
      <c r="E2853" s="381" t="s">
        <v>6459</v>
      </c>
      <c r="F2853" s="381" t="s">
        <v>6458</v>
      </c>
      <c r="G2853" s="381" t="s">
        <v>4729</v>
      </c>
      <c r="H2853" s="381">
        <v>56400</v>
      </c>
      <c r="I2853" s="381">
        <v>25550</v>
      </c>
      <c r="J2853" s="381">
        <v>29200</v>
      </c>
      <c r="K2853" s="381">
        <v>32850</v>
      </c>
      <c r="L2853" s="381">
        <v>36500</v>
      </c>
      <c r="M2853" s="381">
        <v>39450</v>
      </c>
      <c r="N2853" s="381">
        <v>42350</v>
      </c>
      <c r="O2853" s="381">
        <v>45300</v>
      </c>
      <c r="P2853" s="381">
        <v>48200</v>
      </c>
      <c r="Q2853" s="381">
        <v>15350</v>
      </c>
      <c r="R2853" s="381">
        <v>17550</v>
      </c>
      <c r="S2853" s="381">
        <v>20420</v>
      </c>
      <c r="T2853" s="381">
        <v>24600</v>
      </c>
      <c r="U2853" s="381">
        <v>28780</v>
      </c>
      <c r="V2853" s="381">
        <v>32960</v>
      </c>
      <c r="W2853" s="381">
        <v>37140</v>
      </c>
      <c r="X2853" s="381">
        <v>41320</v>
      </c>
      <c r="Y2853" s="381">
        <v>40900</v>
      </c>
      <c r="Z2853" s="381">
        <v>46750</v>
      </c>
      <c r="AA2853" s="381">
        <v>52600</v>
      </c>
      <c r="AB2853" s="381">
        <v>58400</v>
      </c>
      <c r="AC2853" s="381">
        <v>63100</v>
      </c>
      <c r="AD2853" s="381">
        <v>67750</v>
      </c>
      <c r="AE2853" s="381">
        <v>72450</v>
      </c>
      <c r="AF2853" s="381">
        <v>77100</v>
      </c>
      <c r="AG2853" s="381">
        <v>9999</v>
      </c>
      <c r="AH2853" s="381" t="s">
        <v>6509</v>
      </c>
      <c r="AI2853" s="381" t="s">
        <v>6145</v>
      </c>
      <c r="AJ2853" s="381">
        <v>0</v>
      </c>
    </row>
    <row r="2854" spans="1:36">
      <c r="A2854" s="381" t="s">
        <v>566</v>
      </c>
      <c r="B2854" s="381" t="s">
        <v>6508</v>
      </c>
      <c r="C2854" s="381">
        <v>33</v>
      </c>
      <c r="D2854" s="381">
        <v>7</v>
      </c>
      <c r="E2854" s="381" t="s">
        <v>6459</v>
      </c>
      <c r="F2854" s="381" t="s">
        <v>6458</v>
      </c>
      <c r="G2854" s="381" t="s">
        <v>4729</v>
      </c>
      <c r="H2854" s="381">
        <v>56400</v>
      </c>
      <c r="I2854" s="381">
        <v>25550</v>
      </c>
      <c r="J2854" s="381">
        <v>29200</v>
      </c>
      <c r="K2854" s="381">
        <v>32850</v>
      </c>
      <c r="L2854" s="381">
        <v>36500</v>
      </c>
      <c r="M2854" s="381">
        <v>39450</v>
      </c>
      <c r="N2854" s="381">
        <v>42350</v>
      </c>
      <c r="O2854" s="381">
        <v>45300</v>
      </c>
      <c r="P2854" s="381">
        <v>48200</v>
      </c>
      <c r="Q2854" s="381">
        <v>15350</v>
      </c>
      <c r="R2854" s="381">
        <v>17550</v>
      </c>
      <c r="S2854" s="381">
        <v>20420</v>
      </c>
      <c r="T2854" s="381">
        <v>24600</v>
      </c>
      <c r="U2854" s="381">
        <v>28780</v>
      </c>
      <c r="V2854" s="381">
        <v>32960</v>
      </c>
      <c r="W2854" s="381">
        <v>37140</v>
      </c>
      <c r="X2854" s="381">
        <v>41320</v>
      </c>
      <c r="Y2854" s="381">
        <v>40900</v>
      </c>
      <c r="Z2854" s="381">
        <v>46750</v>
      </c>
      <c r="AA2854" s="381">
        <v>52600</v>
      </c>
      <c r="AB2854" s="381">
        <v>58400</v>
      </c>
      <c r="AC2854" s="381">
        <v>63100</v>
      </c>
      <c r="AD2854" s="381">
        <v>67750</v>
      </c>
      <c r="AE2854" s="381">
        <v>72450</v>
      </c>
      <c r="AF2854" s="381">
        <v>77100</v>
      </c>
      <c r="AG2854" s="381">
        <v>9999</v>
      </c>
      <c r="AH2854" s="381" t="s">
        <v>6507</v>
      </c>
      <c r="AI2854" s="381" t="s">
        <v>6145</v>
      </c>
      <c r="AJ2854" s="381">
        <v>0</v>
      </c>
    </row>
    <row r="2855" spans="1:36">
      <c r="A2855" s="381" t="s">
        <v>566</v>
      </c>
      <c r="B2855" s="381" t="s">
        <v>6506</v>
      </c>
      <c r="C2855" s="381">
        <v>33</v>
      </c>
      <c r="D2855" s="381">
        <v>7</v>
      </c>
      <c r="E2855" s="381" t="s">
        <v>6459</v>
      </c>
      <c r="F2855" s="381" t="s">
        <v>6458</v>
      </c>
      <c r="G2855" s="381" t="s">
        <v>4729</v>
      </c>
      <c r="H2855" s="381">
        <v>56400</v>
      </c>
      <c r="I2855" s="381">
        <v>25550</v>
      </c>
      <c r="J2855" s="381">
        <v>29200</v>
      </c>
      <c r="K2855" s="381">
        <v>32850</v>
      </c>
      <c r="L2855" s="381">
        <v>36500</v>
      </c>
      <c r="M2855" s="381">
        <v>39450</v>
      </c>
      <c r="N2855" s="381">
        <v>42350</v>
      </c>
      <c r="O2855" s="381">
        <v>45300</v>
      </c>
      <c r="P2855" s="381">
        <v>48200</v>
      </c>
      <c r="Q2855" s="381">
        <v>15350</v>
      </c>
      <c r="R2855" s="381">
        <v>17550</v>
      </c>
      <c r="S2855" s="381">
        <v>20420</v>
      </c>
      <c r="T2855" s="381">
        <v>24600</v>
      </c>
      <c r="U2855" s="381">
        <v>28780</v>
      </c>
      <c r="V2855" s="381">
        <v>32960</v>
      </c>
      <c r="W2855" s="381">
        <v>37140</v>
      </c>
      <c r="X2855" s="381">
        <v>41320</v>
      </c>
      <c r="Y2855" s="381">
        <v>40900</v>
      </c>
      <c r="Z2855" s="381">
        <v>46750</v>
      </c>
      <c r="AA2855" s="381">
        <v>52600</v>
      </c>
      <c r="AB2855" s="381">
        <v>58400</v>
      </c>
      <c r="AC2855" s="381">
        <v>63100</v>
      </c>
      <c r="AD2855" s="381">
        <v>67750</v>
      </c>
      <c r="AE2855" s="381">
        <v>72450</v>
      </c>
      <c r="AF2855" s="381">
        <v>77100</v>
      </c>
      <c r="AG2855" s="381">
        <v>9999</v>
      </c>
      <c r="AH2855" s="381" t="s">
        <v>6505</v>
      </c>
      <c r="AI2855" s="381" t="s">
        <v>6145</v>
      </c>
      <c r="AJ2855" s="381">
        <v>0</v>
      </c>
    </row>
    <row r="2856" spans="1:36">
      <c r="A2856" s="381" t="s">
        <v>566</v>
      </c>
      <c r="B2856" s="381" t="s">
        <v>6504</v>
      </c>
      <c r="C2856" s="381">
        <v>33</v>
      </c>
      <c r="D2856" s="381">
        <v>7</v>
      </c>
      <c r="E2856" s="381" t="s">
        <v>6459</v>
      </c>
      <c r="F2856" s="381" t="s">
        <v>6458</v>
      </c>
      <c r="G2856" s="381" t="s">
        <v>4729</v>
      </c>
      <c r="H2856" s="381">
        <v>56400</v>
      </c>
      <c r="I2856" s="381">
        <v>25550</v>
      </c>
      <c r="J2856" s="381">
        <v>29200</v>
      </c>
      <c r="K2856" s="381">
        <v>32850</v>
      </c>
      <c r="L2856" s="381">
        <v>36500</v>
      </c>
      <c r="M2856" s="381">
        <v>39450</v>
      </c>
      <c r="N2856" s="381">
        <v>42350</v>
      </c>
      <c r="O2856" s="381">
        <v>45300</v>
      </c>
      <c r="P2856" s="381">
        <v>48200</v>
      </c>
      <c r="Q2856" s="381">
        <v>15350</v>
      </c>
      <c r="R2856" s="381">
        <v>17550</v>
      </c>
      <c r="S2856" s="381">
        <v>20420</v>
      </c>
      <c r="T2856" s="381">
        <v>24600</v>
      </c>
      <c r="U2856" s="381">
        <v>28780</v>
      </c>
      <c r="V2856" s="381">
        <v>32960</v>
      </c>
      <c r="W2856" s="381">
        <v>37140</v>
      </c>
      <c r="X2856" s="381">
        <v>41320</v>
      </c>
      <c r="Y2856" s="381">
        <v>40900</v>
      </c>
      <c r="Z2856" s="381">
        <v>46750</v>
      </c>
      <c r="AA2856" s="381">
        <v>52600</v>
      </c>
      <c r="AB2856" s="381">
        <v>58400</v>
      </c>
      <c r="AC2856" s="381">
        <v>63100</v>
      </c>
      <c r="AD2856" s="381">
        <v>67750</v>
      </c>
      <c r="AE2856" s="381">
        <v>72450</v>
      </c>
      <c r="AF2856" s="381">
        <v>77100</v>
      </c>
      <c r="AG2856" s="381">
        <v>9999</v>
      </c>
      <c r="AH2856" s="381" t="s">
        <v>6503</v>
      </c>
      <c r="AI2856" s="381" t="s">
        <v>6145</v>
      </c>
      <c r="AJ2856" s="381">
        <v>0</v>
      </c>
    </row>
    <row r="2857" spans="1:36">
      <c r="A2857" s="381" t="s">
        <v>566</v>
      </c>
      <c r="B2857" s="381" t="s">
        <v>6502</v>
      </c>
      <c r="C2857" s="381">
        <v>33</v>
      </c>
      <c r="D2857" s="381">
        <v>7</v>
      </c>
      <c r="E2857" s="381" t="s">
        <v>6459</v>
      </c>
      <c r="F2857" s="381" t="s">
        <v>6458</v>
      </c>
      <c r="G2857" s="381" t="s">
        <v>4729</v>
      </c>
      <c r="H2857" s="381">
        <v>56400</v>
      </c>
      <c r="I2857" s="381">
        <v>25550</v>
      </c>
      <c r="J2857" s="381">
        <v>29200</v>
      </c>
      <c r="K2857" s="381">
        <v>32850</v>
      </c>
      <c r="L2857" s="381">
        <v>36500</v>
      </c>
      <c r="M2857" s="381">
        <v>39450</v>
      </c>
      <c r="N2857" s="381">
        <v>42350</v>
      </c>
      <c r="O2857" s="381">
        <v>45300</v>
      </c>
      <c r="P2857" s="381">
        <v>48200</v>
      </c>
      <c r="Q2857" s="381">
        <v>15350</v>
      </c>
      <c r="R2857" s="381">
        <v>17550</v>
      </c>
      <c r="S2857" s="381">
        <v>20420</v>
      </c>
      <c r="T2857" s="381">
        <v>24600</v>
      </c>
      <c r="U2857" s="381">
        <v>28780</v>
      </c>
      <c r="V2857" s="381">
        <v>32960</v>
      </c>
      <c r="W2857" s="381">
        <v>37140</v>
      </c>
      <c r="X2857" s="381">
        <v>41320</v>
      </c>
      <c r="Y2857" s="381">
        <v>40900</v>
      </c>
      <c r="Z2857" s="381">
        <v>46750</v>
      </c>
      <c r="AA2857" s="381">
        <v>52600</v>
      </c>
      <c r="AB2857" s="381">
        <v>58400</v>
      </c>
      <c r="AC2857" s="381">
        <v>63100</v>
      </c>
      <c r="AD2857" s="381">
        <v>67750</v>
      </c>
      <c r="AE2857" s="381">
        <v>72450</v>
      </c>
      <c r="AF2857" s="381">
        <v>77100</v>
      </c>
      <c r="AG2857" s="381">
        <v>9999</v>
      </c>
      <c r="AH2857" s="381" t="s">
        <v>6501</v>
      </c>
      <c r="AI2857" s="381" t="s">
        <v>6145</v>
      </c>
      <c r="AJ2857" s="381">
        <v>0</v>
      </c>
    </row>
    <row r="2858" spans="1:36">
      <c r="A2858" s="381" t="s">
        <v>566</v>
      </c>
      <c r="B2858" s="381" t="s">
        <v>6500</v>
      </c>
      <c r="C2858" s="381">
        <v>33</v>
      </c>
      <c r="D2858" s="381">
        <v>7</v>
      </c>
      <c r="E2858" s="381" t="s">
        <v>6459</v>
      </c>
      <c r="F2858" s="381" t="s">
        <v>6458</v>
      </c>
      <c r="G2858" s="381" t="s">
        <v>4729</v>
      </c>
      <c r="H2858" s="381">
        <v>56400</v>
      </c>
      <c r="I2858" s="381">
        <v>25550</v>
      </c>
      <c r="J2858" s="381">
        <v>29200</v>
      </c>
      <c r="K2858" s="381">
        <v>32850</v>
      </c>
      <c r="L2858" s="381">
        <v>36500</v>
      </c>
      <c r="M2858" s="381">
        <v>39450</v>
      </c>
      <c r="N2858" s="381">
        <v>42350</v>
      </c>
      <c r="O2858" s="381">
        <v>45300</v>
      </c>
      <c r="P2858" s="381">
        <v>48200</v>
      </c>
      <c r="Q2858" s="381">
        <v>15350</v>
      </c>
      <c r="R2858" s="381">
        <v>17550</v>
      </c>
      <c r="S2858" s="381">
        <v>20420</v>
      </c>
      <c r="T2858" s="381">
        <v>24600</v>
      </c>
      <c r="U2858" s="381">
        <v>28780</v>
      </c>
      <c r="V2858" s="381">
        <v>32960</v>
      </c>
      <c r="W2858" s="381">
        <v>37140</v>
      </c>
      <c r="X2858" s="381">
        <v>41320</v>
      </c>
      <c r="Y2858" s="381">
        <v>40900</v>
      </c>
      <c r="Z2858" s="381">
        <v>46750</v>
      </c>
      <c r="AA2858" s="381">
        <v>52600</v>
      </c>
      <c r="AB2858" s="381">
        <v>58400</v>
      </c>
      <c r="AC2858" s="381">
        <v>63100</v>
      </c>
      <c r="AD2858" s="381">
        <v>67750</v>
      </c>
      <c r="AE2858" s="381">
        <v>72450</v>
      </c>
      <c r="AF2858" s="381">
        <v>77100</v>
      </c>
      <c r="AG2858" s="381">
        <v>9999</v>
      </c>
      <c r="AH2858" s="381" t="s">
        <v>6499</v>
      </c>
      <c r="AI2858" s="381" t="s">
        <v>6145</v>
      </c>
      <c r="AJ2858" s="381">
        <v>0</v>
      </c>
    </row>
    <row r="2859" spans="1:36">
      <c r="A2859" s="381" t="s">
        <v>566</v>
      </c>
      <c r="B2859" s="381" t="s">
        <v>6498</v>
      </c>
      <c r="C2859" s="381">
        <v>33</v>
      </c>
      <c r="D2859" s="381">
        <v>7</v>
      </c>
      <c r="E2859" s="381" t="s">
        <v>6459</v>
      </c>
      <c r="F2859" s="381" t="s">
        <v>6458</v>
      </c>
      <c r="G2859" s="381" t="s">
        <v>4729</v>
      </c>
      <c r="H2859" s="381">
        <v>56400</v>
      </c>
      <c r="I2859" s="381">
        <v>25550</v>
      </c>
      <c r="J2859" s="381">
        <v>29200</v>
      </c>
      <c r="K2859" s="381">
        <v>32850</v>
      </c>
      <c r="L2859" s="381">
        <v>36500</v>
      </c>
      <c r="M2859" s="381">
        <v>39450</v>
      </c>
      <c r="N2859" s="381">
        <v>42350</v>
      </c>
      <c r="O2859" s="381">
        <v>45300</v>
      </c>
      <c r="P2859" s="381">
        <v>48200</v>
      </c>
      <c r="Q2859" s="381">
        <v>15350</v>
      </c>
      <c r="R2859" s="381">
        <v>17550</v>
      </c>
      <c r="S2859" s="381">
        <v>20420</v>
      </c>
      <c r="T2859" s="381">
        <v>24600</v>
      </c>
      <c r="U2859" s="381">
        <v>28780</v>
      </c>
      <c r="V2859" s="381">
        <v>32960</v>
      </c>
      <c r="W2859" s="381">
        <v>37140</v>
      </c>
      <c r="X2859" s="381">
        <v>41320</v>
      </c>
      <c r="Y2859" s="381">
        <v>40900</v>
      </c>
      <c r="Z2859" s="381">
        <v>46750</v>
      </c>
      <c r="AA2859" s="381">
        <v>52600</v>
      </c>
      <c r="AB2859" s="381">
        <v>58400</v>
      </c>
      <c r="AC2859" s="381">
        <v>63100</v>
      </c>
      <c r="AD2859" s="381">
        <v>67750</v>
      </c>
      <c r="AE2859" s="381">
        <v>72450</v>
      </c>
      <c r="AF2859" s="381">
        <v>77100</v>
      </c>
      <c r="AG2859" s="381">
        <v>9999</v>
      </c>
      <c r="AH2859" s="381" t="s">
        <v>6497</v>
      </c>
      <c r="AI2859" s="381" t="s">
        <v>6145</v>
      </c>
      <c r="AJ2859" s="381">
        <v>0</v>
      </c>
    </row>
    <row r="2860" spans="1:36">
      <c r="A2860" s="381" t="s">
        <v>566</v>
      </c>
      <c r="B2860" s="381" t="s">
        <v>6496</v>
      </c>
      <c r="C2860" s="381">
        <v>33</v>
      </c>
      <c r="D2860" s="381">
        <v>7</v>
      </c>
      <c r="E2860" s="381" t="s">
        <v>6459</v>
      </c>
      <c r="F2860" s="381" t="s">
        <v>6458</v>
      </c>
      <c r="G2860" s="381" t="s">
        <v>4729</v>
      </c>
      <c r="H2860" s="381">
        <v>56400</v>
      </c>
      <c r="I2860" s="381">
        <v>25550</v>
      </c>
      <c r="J2860" s="381">
        <v>29200</v>
      </c>
      <c r="K2860" s="381">
        <v>32850</v>
      </c>
      <c r="L2860" s="381">
        <v>36500</v>
      </c>
      <c r="M2860" s="381">
        <v>39450</v>
      </c>
      <c r="N2860" s="381">
        <v>42350</v>
      </c>
      <c r="O2860" s="381">
        <v>45300</v>
      </c>
      <c r="P2860" s="381">
        <v>48200</v>
      </c>
      <c r="Q2860" s="381">
        <v>15350</v>
      </c>
      <c r="R2860" s="381">
        <v>17550</v>
      </c>
      <c r="S2860" s="381">
        <v>20420</v>
      </c>
      <c r="T2860" s="381">
        <v>24600</v>
      </c>
      <c r="U2860" s="381">
        <v>28780</v>
      </c>
      <c r="V2860" s="381">
        <v>32960</v>
      </c>
      <c r="W2860" s="381">
        <v>37140</v>
      </c>
      <c r="X2860" s="381">
        <v>41320</v>
      </c>
      <c r="Y2860" s="381">
        <v>40900</v>
      </c>
      <c r="Z2860" s="381">
        <v>46750</v>
      </c>
      <c r="AA2860" s="381">
        <v>52600</v>
      </c>
      <c r="AB2860" s="381">
        <v>58400</v>
      </c>
      <c r="AC2860" s="381">
        <v>63100</v>
      </c>
      <c r="AD2860" s="381">
        <v>67750</v>
      </c>
      <c r="AE2860" s="381">
        <v>72450</v>
      </c>
      <c r="AF2860" s="381">
        <v>77100</v>
      </c>
      <c r="AG2860" s="381">
        <v>9999</v>
      </c>
      <c r="AH2860" s="381" t="s">
        <v>6495</v>
      </c>
      <c r="AI2860" s="381" t="s">
        <v>6145</v>
      </c>
      <c r="AJ2860" s="381">
        <v>0</v>
      </c>
    </row>
    <row r="2861" spans="1:36">
      <c r="A2861" s="381" t="s">
        <v>566</v>
      </c>
      <c r="B2861" s="381" t="s">
        <v>6494</v>
      </c>
      <c r="C2861" s="381">
        <v>33</v>
      </c>
      <c r="D2861" s="381">
        <v>7</v>
      </c>
      <c r="E2861" s="381" t="s">
        <v>6459</v>
      </c>
      <c r="F2861" s="381" t="s">
        <v>6458</v>
      </c>
      <c r="G2861" s="381" t="s">
        <v>4729</v>
      </c>
      <c r="H2861" s="381">
        <v>56400</v>
      </c>
      <c r="I2861" s="381">
        <v>25550</v>
      </c>
      <c r="J2861" s="381">
        <v>29200</v>
      </c>
      <c r="K2861" s="381">
        <v>32850</v>
      </c>
      <c r="L2861" s="381">
        <v>36500</v>
      </c>
      <c r="M2861" s="381">
        <v>39450</v>
      </c>
      <c r="N2861" s="381">
        <v>42350</v>
      </c>
      <c r="O2861" s="381">
        <v>45300</v>
      </c>
      <c r="P2861" s="381">
        <v>48200</v>
      </c>
      <c r="Q2861" s="381">
        <v>15350</v>
      </c>
      <c r="R2861" s="381">
        <v>17550</v>
      </c>
      <c r="S2861" s="381">
        <v>20420</v>
      </c>
      <c r="T2861" s="381">
        <v>24600</v>
      </c>
      <c r="U2861" s="381">
        <v>28780</v>
      </c>
      <c r="V2861" s="381">
        <v>32960</v>
      </c>
      <c r="W2861" s="381">
        <v>37140</v>
      </c>
      <c r="X2861" s="381">
        <v>41320</v>
      </c>
      <c r="Y2861" s="381">
        <v>40900</v>
      </c>
      <c r="Z2861" s="381">
        <v>46750</v>
      </c>
      <c r="AA2861" s="381">
        <v>52600</v>
      </c>
      <c r="AB2861" s="381">
        <v>58400</v>
      </c>
      <c r="AC2861" s="381">
        <v>63100</v>
      </c>
      <c r="AD2861" s="381">
        <v>67750</v>
      </c>
      <c r="AE2861" s="381">
        <v>72450</v>
      </c>
      <c r="AF2861" s="381">
        <v>77100</v>
      </c>
      <c r="AG2861" s="381">
        <v>9999</v>
      </c>
      <c r="AH2861" s="381" t="s">
        <v>6493</v>
      </c>
      <c r="AI2861" s="381" t="s">
        <v>6145</v>
      </c>
      <c r="AJ2861" s="381">
        <v>0</v>
      </c>
    </row>
    <row r="2862" spans="1:36">
      <c r="A2862" s="381" t="s">
        <v>566</v>
      </c>
      <c r="B2862" s="381" t="s">
        <v>6492</v>
      </c>
      <c r="C2862" s="381">
        <v>33</v>
      </c>
      <c r="D2862" s="381">
        <v>7</v>
      </c>
      <c r="E2862" s="381" t="s">
        <v>6459</v>
      </c>
      <c r="F2862" s="381" t="s">
        <v>6458</v>
      </c>
      <c r="G2862" s="381" t="s">
        <v>4729</v>
      </c>
      <c r="H2862" s="381">
        <v>56400</v>
      </c>
      <c r="I2862" s="381">
        <v>25550</v>
      </c>
      <c r="J2862" s="381">
        <v>29200</v>
      </c>
      <c r="K2862" s="381">
        <v>32850</v>
      </c>
      <c r="L2862" s="381">
        <v>36500</v>
      </c>
      <c r="M2862" s="381">
        <v>39450</v>
      </c>
      <c r="N2862" s="381">
        <v>42350</v>
      </c>
      <c r="O2862" s="381">
        <v>45300</v>
      </c>
      <c r="P2862" s="381">
        <v>48200</v>
      </c>
      <c r="Q2862" s="381">
        <v>15350</v>
      </c>
      <c r="R2862" s="381">
        <v>17550</v>
      </c>
      <c r="S2862" s="381">
        <v>20420</v>
      </c>
      <c r="T2862" s="381">
        <v>24600</v>
      </c>
      <c r="U2862" s="381">
        <v>28780</v>
      </c>
      <c r="V2862" s="381">
        <v>32960</v>
      </c>
      <c r="W2862" s="381">
        <v>37140</v>
      </c>
      <c r="X2862" s="381">
        <v>41320</v>
      </c>
      <c r="Y2862" s="381">
        <v>40900</v>
      </c>
      <c r="Z2862" s="381">
        <v>46750</v>
      </c>
      <c r="AA2862" s="381">
        <v>52600</v>
      </c>
      <c r="AB2862" s="381">
        <v>58400</v>
      </c>
      <c r="AC2862" s="381">
        <v>63100</v>
      </c>
      <c r="AD2862" s="381">
        <v>67750</v>
      </c>
      <c r="AE2862" s="381">
        <v>72450</v>
      </c>
      <c r="AF2862" s="381">
        <v>77100</v>
      </c>
      <c r="AG2862" s="381">
        <v>9999</v>
      </c>
      <c r="AH2862" s="381" t="s">
        <v>6491</v>
      </c>
      <c r="AI2862" s="381" t="s">
        <v>6145</v>
      </c>
      <c r="AJ2862" s="381">
        <v>0</v>
      </c>
    </row>
    <row r="2863" spans="1:36">
      <c r="A2863" s="381" t="s">
        <v>566</v>
      </c>
      <c r="B2863" s="381" t="s">
        <v>6490</v>
      </c>
      <c r="C2863" s="381">
        <v>33</v>
      </c>
      <c r="D2863" s="381">
        <v>7</v>
      </c>
      <c r="E2863" s="381" t="s">
        <v>6459</v>
      </c>
      <c r="F2863" s="381" t="s">
        <v>6458</v>
      </c>
      <c r="G2863" s="381" t="s">
        <v>4729</v>
      </c>
      <c r="H2863" s="381">
        <v>56400</v>
      </c>
      <c r="I2863" s="381">
        <v>25550</v>
      </c>
      <c r="J2863" s="381">
        <v>29200</v>
      </c>
      <c r="K2863" s="381">
        <v>32850</v>
      </c>
      <c r="L2863" s="381">
        <v>36500</v>
      </c>
      <c r="M2863" s="381">
        <v>39450</v>
      </c>
      <c r="N2863" s="381">
        <v>42350</v>
      </c>
      <c r="O2863" s="381">
        <v>45300</v>
      </c>
      <c r="P2863" s="381">
        <v>48200</v>
      </c>
      <c r="Q2863" s="381">
        <v>15350</v>
      </c>
      <c r="R2863" s="381">
        <v>17550</v>
      </c>
      <c r="S2863" s="381">
        <v>20420</v>
      </c>
      <c r="T2863" s="381">
        <v>24600</v>
      </c>
      <c r="U2863" s="381">
        <v>28780</v>
      </c>
      <c r="V2863" s="381">
        <v>32960</v>
      </c>
      <c r="W2863" s="381">
        <v>37140</v>
      </c>
      <c r="X2863" s="381">
        <v>41320</v>
      </c>
      <c r="Y2863" s="381">
        <v>40900</v>
      </c>
      <c r="Z2863" s="381">
        <v>46750</v>
      </c>
      <c r="AA2863" s="381">
        <v>52600</v>
      </c>
      <c r="AB2863" s="381">
        <v>58400</v>
      </c>
      <c r="AC2863" s="381">
        <v>63100</v>
      </c>
      <c r="AD2863" s="381">
        <v>67750</v>
      </c>
      <c r="AE2863" s="381">
        <v>72450</v>
      </c>
      <c r="AF2863" s="381">
        <v>77100</v>
      </c>
      <c r="AG2863" s="381">
        <v>9999</v>
      </c>
      <c r="AH2863" s="381" t="s">
        <v>6489</v>
      </c>
      <c r="AI2863" s="381" t="s">
        <v>6145</v>
      </c>
      <c r="AJ2863" s="381">
        <v>0</v>
      </c>
    </row>
    <row r="2864" spans="1:36">
      <c r="A2864" s="381" t="s">
        <v>566</v>
      </c>
      <c r="B2864" s="381" t="s">
        <v>6488</v>
      </c>
      <c r="C2864" s="381">
        <v>33</v>
      </c>
      <c r="D2864" s="381">
        <v>7</v>
      </c>
      <c r="E2864" s="381" t="s">
        <v>6459</v>
      </c>
      <c r="F2864" s="381" t="s">
        <v>6458</v>
      </c>
      <c r="G2864" s="381" t="s">
        <v>4729</v>
      </c>
      <c r="H2864" s="381">
        <v>56400</v>
      </c>
      <c r="I2864" s="381">
        <v>25550</v>
      </c>
      <c r="J2864" s="381">
        <v>29200</v>
      </c>
      <c r="K2864" s="381">
        <v>32850</v>
      </c>
      <c r="L2864" s="381">
        <v>36500</v>
      </c>
      <c r="M2864" s="381">
        <v>39450</v>
      </c>
      <c r="N2864" s="381">
        <v>42350</v>
      </c>
      <c r="O2864" s="381">
        <v>45300</v>
      </c>
      <c r="P2864" s="381">
        <v>48200</v>
      </c>
      <c r="Q2864" s="381">
        <v>15350</v>
      </c>
      <c r="R2864" s="381">
        <v>17550</v>
      </c>
      <c r="S2864" s="381">
        <v>20420</v>
      </c>
      <c r="T2864" s="381">
        <v>24600</v>
      </c>
      <c r="U2864" s="381">
        <v>28780</v>
      </c>
      <c r="V2864" s="381">
        <v>32960</v>
      </c>
      <c r="W2864" s="381">
        <v>37140</v>
      </c>
      <c r="X2864" s="381">
        <v>41320</v>
      </c>
      <c r="Y2864" s="381">
        <v>40900</v>
      </c>
      <c r="Z2864" s="381">
        <v>46750</v>
      </c>
      <c r="AA2864" s="381">
        <v>52600</v>
      </c>
      <c r="AB2864" s="381">
        <v>58400</v>
      </c>
      <c r="AC2864" s="381">
        <v>63100</v>
      </c>
      <c r="AD2864" s="381">
        <v>67750</v>
      </c>
      <c r="AE2864" s="381">
        <v>72450</v>
      </c>
      <c r="AF2864" s="381">
        <v>77100</v>
      </c>
      <c r="AG2864" s="381">
        <v>9999</v>
      </c>
      <c r="AH2864" s="381" t="s">
        <v>6487</v>
      </c>
      <c r="AI2864" s="381" t="s">
        <v>6145</v>
      </c>
      <c r="AJ2864" s="381">
        <v>0</v>
      </c>
    </row>
    <row r="2865" spans="1:36">
      <c r="A2865" s="381" t="s">
        <v>566</v>
      </c>
      <c r="B2865" s="381" t="s">
        <v>6486</v>
      </c>
      <c r="C2865" s="381">
        <v>33</v>
      </c>
      <c r="D2865" s="381">
        <v>7</v>
      </c>
      <c r="E2865" s="381" t="s">
        <v>6459</v>
      </c>
      <c r="F2865" s="381" t="s">
        <v>6458</v>
      </c>
      <c r="G2865" s="381" t="s">
        <v>4729</v>
      </c>
      <c r="H2865" s="381">
        <v>56400</v>
      </c>
      <c r="I2865" s="381">
        <v>25550</v>
      </c>
      <c r="J2865" s="381">
        <v>29200</v>
      </c>
      <c r="K2865" s="381">
        <v>32850</v>
      </c>
      <c r="L2865" s="381">
        <v>36500</v>
      </c>
      <c r="M2865" s="381">
        <v>39450</v>
      </c>
      <c r="N2865" s="381">
        <v>42350</v>
      </c>
      <c r="O2865" s="381">
        <v>45300</v>
      </c>
      <c r="P2865" s="381">
        <v>48200</v>
      </c>
      <c r="Q2865" s="381">
        <v>15350</v>
      </c>
      <c r="R2865" s="381">
        <v>17550</v>
      </c>
      <c r="S2865" s="381">
        <v>20420</v>
      </c>
      <c r="T2865" s="381">
        <v>24600</v>
      </c>
      <c r="U2865" s="381">
        <v>28780</v>
      </c>
      <c r="V2865" s="381">
        <v>32960</v>
      </c>
      <c r="W2865" s="381">
        <v>37140</v>
      </c>
      <c r="X2865" s="381">
        <v>41320</v>
      </c>
      <c r="Y2865" s="381">
        <v>40900</v>
      </c>
      <c r="Z2865" s="381">
        <v>46750</v>
      </c>
      <c r="AA2865" s="381">
        <v>52600</v>
      </c>
      <c r="AB2865" s="381">
        <v>58400</v>
      </c>
      <c r="AC2865" s="381">
        <v>63100</v>
      </c>
      <c r="AD2865" s="381">
        <v>67750</v>
      </c>
      <c r="AE2865" s="381">
        <v>72450</v>
      </c>
      <c r="AF2865" s="381">
        <v>77100</v>
      </c>
      <c r="AG2865" s="381">
        <v>9999</v>
      </c>
      <c r="AH2865" s="381" t="s">
        <v>6485</v>
      </c>
      <c r="AI2865" s="381" t="s">
        <v>6145</v>
      </c>
      <c r="AJ2865" s="381">
        <v>0</v>
      </c>
    </row>
    <row r="2866" spans="1:36">
      <c r="A2866" s="381" t="s">
        <v>566</v>
      </c>
      <c r="B2866" s="381" t="s">
        <v>6484</v>
      </c>
      <c r="C2866" s="381">
        <v>33</v>
      </c>
      <c r="D2866" s="381">
        <v>7</v>
      </c>
      <c r="E2866" s="381" t="s">
        <v>6459</v>
      </c>
      <c r="F2866" s="381" t="s">
        <v>6458</v>
      </c>
      <c r="G2866" s="381" t="s">
        <v>4729</v>
      </c>
      <c r="H2866" s="381">
        <v>56400</v>
      </c>
      <c r="I2866" s="381">
        <v>25550</v>
      </c>
      <c r="J2866" s="381">
        <v>29200</v>
      </c>
      <c r="K2866" s="381">
        <v>32850</v>
      </c>
      <c r="L2866" s="381">
        <v>36500</v>
      </c>
      <c r="M2866" s="381">
        <v>39450</v>
      </c>
      <c r="N2866" s="381">
        <v>42350</v>
      </c>
      <c r="O2866" s="381">
        <v>45300</v>
      </c>
      <c r="P2866" s="381">
        <v>48200</v>
      </c>
      <c r="Q2866" s="381">
        <v>15350</v>
      </c>
      <c r="R2866" s="381">
        <v>17550</v>
      </c>
      <c r="S2866" s="381">
        <v>20420</v>
      </c>
      <c r="T2866" s="381">
        <v>24600</v>
      </c>
      <c r="U2866" s="381">
        <v>28780</v>
      </c>
      <c r="V2866" s="381">
        <v>32960</v>
      </c>
      <c r="W2866" s="381">
        <v>37140</v>
      </c>
      <c r="X2866" s="381">
        <v>41320</v>
      </c>
      <c r="Y2866" s="381">
        <v>40900</v>
      </c>
      <c r="Z2866" s="381">
        <v>46750</v>
      </c>
      <c r="AA2866" s="381">
        <v>52600</v>
      </c>
      <c r="AB2866" s="381">
        <v>58400</v>
      </c>
      <c r="AC2866" s="381">
        <v>63100</v>
      </c>
      <c r="AD2866" s="381">
        <v>67750</v>
      </c>
      <c r="AE2866" s="381">
        <v>72450</v>
      </c>
      <c r="AF2866" s="381">
        <v>77100</v>
      </c>
      <c r="AG2866" s="381">
        <v>9999</v>
      </c>
      <c r="AH2866" s="381" t="s">
        <v>6483</v>
      </c>
      <c r="AI2866" s="381" t="s">
        <v>6145</v>
      </c>
      <c r="AJ2866" s="381">
        <v>0</v>
      </c>
    </row>
    <row r="2867" spans="1:36">
      <c r="A2867" s="381" t="s">
        <v>566</v>
      </c>
      <c r="B2867" s="381" t="s">
        <v>6482</v>
      </c>
      <c r="C2867" s="381">
        <v>33</v>
      </c>
      <c r="D2867" s="381">
        <v>7</v>
      </c>
      <c r="E2867" s="381" t="s">
        <v>6459</v>
      </c>
      <c r="F2867" s="381" t="s">
        <v>6458</v>
      </c>
      <c r="G2867" s="381" t="s">
        <v>4729</v>
      </c>
      <c r="H2867" s="381">
        <v>56400</v>
      </c>
      <c r="I2867" s="381">
        <v>25550</v>
      </c>
      <c r="J2867" s="381">
        <v>29200</v>
      </c>
      <c r="K2867" s="381">
        <v>32850</v>
      </c>
      <c r="L2867" s="381">
        <v>36500</v>
      </c>
      <c r="M2867" s="381">
        <v>39450</v>
      </c>
      <c r="N2867" s="381">
        <v>42350</v>
      </c>
      <c r="O2867" s="381">
        <v>45300</v>
      </c>
      <c r="P2867" s="381">
        <v>48200</v>
      </c>
      <c r="Q2867" s="381">
        <v>15350</v>
      </c>
      <c r="R2867" s="381">
        <v>17550</v>
      </c>
      <c r="S2867" s="381">
        <v>20420</v>
      </c>
      <c r="T2867" s="381">
        <v>24600</v>
      </c>
      <c r="U2867" s="381">
        <v>28780</v>
      </c>
      <c r="V2867" s="381">
        <v>32960</v>
      </c>
      <c r="W2867" s="381">
        <v>37140</v>
      </c>
      <c r="X2867" s="381">
        <v>41320</v>
      </c>
      <c r="Y2867" s="381">
        <v>40900</v>
      </c>
      <c r="Z2867" s="381">
        <v>46750</v>
      </c>
      <c r="AA2867" s="381">
        <v>52600</v>
      </c>
      <c r="AB2867" s="381">
        <v>58400</v>
      </c>
      <c r="AC2867" s="381">
        <v>63100</v>
      </c>
      <c r="AD2867" s="381">
        <v>67750</v>
      </c>
      <c r="AE2867" s="381">
        <v>72450</v>
      </c>
      <c r="AF2867" s="381">
        <v>77100</v>
      </c>
      <c r="AG2867" s="381">
        <v>9999</v>
      </c>
      <c r="AH2867" s="381" t="s">
        <v>6481</v>
      </c>
      <c r="AI2867" s="381" t="s">
        <v>6145</v>
      </c>
      <c r="AJ2867" s="381">
        <v>0</v>
      </c>
    </row>
    <row r="2868" spans="1:36">
      <c r="A2868" s="381" t="s">
        <v>566</v>
      </c>
      <c r="B2868" s="381" t="s">
        <v>6480</v>
      </c>
      <c r="C2868" s="381">
        <v>33</v>
      </c>
      <c r="D2868" s="381">
        <v>7</v>
      </c>
      <c r="E2868" s="381" t="s">
        <v>6459</v>
      </c>
      <c r="F2868" s="381" t="s">
        <v>6458</v>
      </c>
      <c r="G2868" s="381" t="s">
        <v>4729</v>
      </c>
      <c r="H2868" s="381">
        <v>56400</v>
      </c>
      <c r="I2868" s="381">
        <v>25550</v>
      </c>
      <c r="J2868" s="381">
        <v>29200</v>
      </c>
      <c r="K2868" s="381">
        <v>32850</v>
      </c>
      <c r="L2868" s="381">
        <v>36500</v>
      </c>
      <c r="M2868" s="381">
        <v>39450</v>
      </c>
      <c r="N2868" s="381">
        <v>42350</v>
      </c>
      <c r="O2868" s="381">
        <v>45300</v>
      </c>
      <c r="P2868" s="381">
        <v>48200</v>
      </c>
      <c r="Q2868" s="381">
        <v>15350</v>
      </c>
      <c r="R2868" s="381">
        <v>17550</v>
      </c>
      <c r="S2868" s="381">
        <v>20420</v>
      </c>
      <c r="T2868" s="381">
        <v>24600</v>
      </c>
      <c r="U2868" s="381">
        <v>28780</v>
      </c>
      <c r="V2868" s="381">
        <v>32960</v>
      </c>
      <c r="W2868" s="381">
        <v>37140</v>
      </c>
      <c r="X2868" s="381">
        <v>41320</v>
      </c>
      <c r="Y2868" s="381">
        <v>40900</v>
      </c>
      <c r="Z2868" s="381">
        <v>46750</v>
      </c>
      <c r="AA2868" s="381">
        <v>52600</v>
      </c>
      <c r="AB2868" s="381">
        <v>58400</v>
      </c>
      <c r="AC2868" s="381">
        <v>63100</v>
      </c>
      <c r="AD2868" s="381">
        <v>67750</v>
      </c>
      <c r="AE2868" s="381">
        <v>72450</v>
      </c>
      <c r="AF2868" s="381">
        <v>77100</v>
      </c>
      <c r="AG2868" s="381">
        <v>9999</v>
      </c>
      <c r="AH2868" s="381" t="s">
        <v>6479</v>
      </c>
      <c r="AI2868" s="381" t="s">
        <v>6145</v>
      </c>
      <c r="AJ2868" s="381">
        <v>0</v>
      </c>
    </row>
    <row r="2869" spans="1:36">
      <c r="A2869" s="381" t="s">
        <v>566</v>
      </c>
      <c r="B2869" s="381" t="s">
        <v>6478</v>
      </c>
      <c r="C2869" s="381">
        <v>33</v>
      </c>
      <c r="D2869" s="381">
        <v>7</v>
      </c>
      <c r="E2869" s="381" t="s">
        <v>6459</v>
      </c>
      <c r="F2869" s="381" t="s">
        <v>6458</v>
      </c>
      <c r="G2869" s="381" t="s">
        <v>4729</v>
      </c>
      <c r="H2869" s="381">
        <v>56400</v>
      </c>
      <c r="I2869" s="381">
        <v>25550</v>
      </c>
      <c r="J2869" s="381">
        <v>29200</v>
      </c>
      <c r="K2869" s="381">
        <v>32850</v>
      </c>
      <c r="L2869" s="381">
        <v>36500</v>
      </c>
      <c r="M2869" s="381">
        <v>39450</v>
      </c>
      <c r="N2869" s="381">
        <v>42350</v>
      </c>
      <c r="O2869" s="381">
        <v>45300</v>
      </c>
      <c r="P2869" s="381">
        <v>48200</v>
      </c>
      <c r="Q2869" s="381">
        <v>15350</v>
      </c>
      <c r="R2869" s="381">
        <v>17550</v>
      </c>
      <c r="S2869" s="381">
        <v>20420</v>
      </c>
      <c r="T2869" s="381">
        <v>24600</v>
      </c>
      <c r="U2869" s="381">
        <v>28780</v>
      </c>
      <c r="V2869" s="381">
        <v>32960</v>
      </c>
      <c r="W2869" s="381">
        <v>37140</v>
      </c>
      <c r="X2869" s="381">
        <v>41320</v>
      </c>
      <c r="Y2869" s="381">
        <v>40900</v>
      </c>
      <c r="Z2869" s="381">
        <v>46750</v>
      </c>
      <c r="AA2869" s="381">
        <v>52600</v>
      </c>
      <c r="AB2869" s="381">
        <v>58400</v>
      </c>
      <c r="AC2869" s="381">
        <v>63100</v>
      </c>
      <c r="AD2869" s="381">
        <v>67750</v>
      </c>
      <c r="AE2869" s="381">
        <v>72450</v>
      </c>
      <c r="AF2869" s="381">
        <v>77100</v>
      </c>
      <c r="AG2869" s="381">
        <v>9999</v>
      </c>
      <c r="AH2869" s="381" t="s">
        <v>2355</v>
      </c>
      <c r="AI2869" s="381" t="s">
        <v>6145</v>
      </c>
      <c r="AJ2869" s="381">
        <v>0</v>
      </c>
    </row>
    <row r="2870" spans="1:36">
      <c r="A2870" s="381" t="s">
        <v>566</v>
      </c>
      <c r="B2870" s="381" t="s">
        <v>6477</v>
      </c>
      <c r="C2870" s="381">
        <v>33</v>
      </c>
      <c r="D2870" s="381">
        <v>7</v>
      </c>
      <c r="E2870" s="381" t="s">
        <v>6459</v>
      </c>
      <c r="F2870" s="381" t="s">
        <v>6458</v>
      </c>
      <c r="G2870" s="381" t="s">
        <v>4729</v>
      </c>
      <c r="H2870" s="381">
        <v>56400</v>
      </c>
      <c r="I2870" s="381">
        <v>25550</v>
      </c>
      <c r="J2870" s="381">
        <v>29200</v>
      </c>
      <c r="K2870" s="381">
        <v>32850</v>
      </c>
      <c r="L2870" s="381">
        <v>36500</v>
      </c>
      <c r="M2870" s="381">
        <v>39450</v>
      </c>
      <c r="N2870" s="381">
        <v>42350</v>
      </c>
      <c r="O2870" s="381">
        <v>45300</v>
      </c>
      <c r="P2870" s="381">
        <v>48200</v>
      </c>
      <c r="Q2870" s="381">
        <v>15350</v>
      </c>
      <c r="R2870" s="381">
        <v>17550</v>
      </c>
      <c r="S2870" s="381">
        <v>20420</v>
      </c>
      <c r="T2870" s="381">
        <v>24600</v>
      </c>
      <c r="U2870" s="381">
        <v>28780</v>
      </c>
      <c r="V2870" s="381">
        <v>32960</v>
      </c>
      <c r="W2870" s="381">
        <v>37140</v>
      </c>
      <c r="X2870" s="381">
        <v>41320</v>
      </c>
      <c r="Y2870" s="381">
        <v>40900</v>
      </c>
      <c r="Z2870" s="381">
        <v>46750</v>
      </c>
      <c r="AA2870" s="381">
        <v>52600</v>
      </c>
      <c r="AB2870" s="381">
        <v>58400</v>
      </c>
      <c r="AC2870" s="381">
        <v>63100</v>
      </c>
      <c r="AD2870" s="381">
        <v>67750</v>
      </c>
      <c r="AE2870" s="381">
        <v>72450</v>
      </c>
      <c r="AF2870" s="381">
        <v>77100</v>
      </c>
      <c r="AG2870" s="381">
        <v>9999</v>
      </c>
      <c r="AH2870" s="381" t="s">
        <v>6476</v>
      </c>
      <c r="AI2870" s="381" t="s">
        <v>6145</v>
      </c>
      <c r="AJ2870" s="381">
        <v>0</v>
      </c>
    </row>
    <row r="2871" spans="1:36">
      <c r="A2871" s="381" t="s">
        <v>566</v>
      </c>
      <c r="B2871" s="381" t="s">
        <v>6475</v>
      </c>
      <c r="C2871" s="381">
        <v>33</v>
      </c>
      <c r="D2871" s="381">
        <v>7</v>
      </c>
      <c r="E2871" s="381" t="s">
        <v>6459</v>
      </c>
      <c r="F2871" s="381" t="s">
        <v>6458</v>
      </c>
      <c r="G2871" s="381" t="s">
        <v>4729</v>
      </c>
      <c r="H2871" s="381">
        <v>56400</v>
      </c>
      <c r="I2871" s="381">
        <v>25550</v>
      </c>
      <c r="J2871" s="381">
        <v>29200</v>
      </c>
      <c r="K2871" s="381">
        <v>32850</v>
      </c>
      <c r="L2871" s="381">
        <v>36500</v>
      </c>
      <c r="M2871" s="381">
        <v>39450</v>
      </c>
      <c r="N2871" s="381">
        <v>42350</v>
      </c>
      <c r="O2871" s="381">
        <v>45300</v>
      </c>
      <c r="P2871" s="381">
        <v>48200</v>
      </c>
      <c r="Q2871" s="381">
        <v>15350</v>
      </c>
      <c r="R2871" s="381">
        <v>17550</v>
      </c>
      <c r="S2871" s="381">
        <v>20420</v>
      </c>
      <c r="T2871" s="381">
        <v>24600</v>
      </c>
      <c r="U2871" s="381">
        <v>28780</v>
      </c>
      <c r="V2871" s="381">
        <v>32960</v>
      </c>
      <c r="W2871" s="381">
        <v>37140</v>
      </c>
      <c r="X2871" s="381">
        <v>41320</v>
      </c>
      <c r="Y2871" s="381">
        <v>40900</v>
      </c>
      <c r="Z2871" s="381">
        <v>46750</v>
      </c>
      <c r="AA2871" s="381">
        <v>52600</v>
      </c>
      <c r="AB2871" s="381">
        <v>58400</v>
      </c>
      <c r="AC2871" s="381">
        <v>63100</v>
      </c>
      <c r="AD2871" s="381">
        <v>67750</v>
      </c>
      <c r="AE2871" s="381">
        <v>72450</v>
      </c>
      <c r="AF2871" s="381">
        <v>77100</v>
      </c>
      <c r="AG2871" s="381">
        <v>9999</v>
      </c>
      <c r="AH2871" s="381" t="s">
        <v>6474</v>
      </c>
      <c r="AI2871" s="381" t="s">
        <v>6145</v>
      </c>
      <c r="AJ2871" s="381">
        <v>0</v>
      </c>
    </row>
    <row r="2872" spans="1:36">
      <c r="A2872" s="381" t="s">
        <v>566</v>
      </c>
      <c r="B2872" s="381" t="s">
        <v>6473</v>
      </c>
      <c r="C2872" s="381">
        <v>33</v>
      </c>
      <c r="D2872" s="381">
        <v>7</v>
      </c>
      <c r="E2872" s="381" t="s">
        <v>6459</v>
      </c>
      <c r="F2872" s="381" t="s">
        <v>6458</v>
      </c>
      <c r="G2872" s="381" t="s">
        <v>4729</v>
      </c>
      <c r="H2872" s="381">
        <v>56400</v>
      </c>
      <c r="I2872" s="381">
        <v>25550</v>
      </c>
      <c r="J2872" s="381">
        <v>29200</v>
      </c>
      <c r="K2872" s="381">
        <v>32850</v>
      </c>
      <c r="L2872" s="381">
        <v>36500</v>
      </c>
      <c r="M2872" s="381">
        <v>39450</v>
      </c>
      <c r="N2872" s="381">
        <v>42350</v>
      </c>
      <c r="O2872" s="381">
        <v>45300</v>
      </c>
      <c r="P2872" s="381">
        <v>48200</v>
      </c>
      <c r="Q2872" s="381">
        <v>15350</v>
      </c>
      <c r="R2872" s="381">
        <v>17550</v>
      </c>
      <c r="S2872" s="381">
        <v>20420</v>
      </c>
      <c r="T2872" s="381">
        <v>24600</v>
      </c>
      <c r="U2872" s="381">
        <v>28780</v>
      </c>
      <c r="V2872" s="381">
        <v>32960</v>
      </c>
      <c r="W2872" s="381">
        <v>37140</v>
      </c>
      <c r="X2872" s="381">
        <v>41320</v>
      </c>
      <c r="Y2872" s="381">
        <v>40900</v>
      </c>
      <c r="Z2872" s="381">
        <v>46750</v>
      </c>
      <c r="AA2872" s="381">
        <v>52600</v>
      </c>
      <c r="AB2872" s="381">
        <v>58400</v>
      </c>
      <c r="AC2872" s="381">
        <v>63100</v>
      </c>
      <c r="AD2872" s="381">
        <v>67750</v>
      </c>
      <c r="AE2872" s="381">
        <v>72450</v>
      </c>
      <c r="AF2872" s="381">
        <v>77100</v>
      </c>
      <c r="AG2872" s="381">
        <v>9999</v>
      </c>
      <c r="AH2872" s="381" t="s">
        <v>2490</v>
      </c>
      <c r="AI2872" s="381" t="s">
        <v>6145</v>
      </c>
      <c r="AJ2872" s="381">
        <v>0</v>
      </c>
    </row>
    <row r="2873" spans="1:36">
      <c r="A2873" s="381" t="s">
        <v>566</v>
      </c>
      <c r="B2873" s="381" t="s">
        <v>6472</v>
      </c>
      <c r="C2873" s="381">
        <v>33</v>
      </c>
      <c r="D2873" s="381">
        <v>7</v>
      </c>
      <c r="E2873" s="381" t="s">
        <v>6459</v>
      </c>
      <c r="F2873" s="381" t="s">
        <v>6458</v>
      </c>
      <c r="G2873" s="381" t="s">
        <v>4729</v>
      </c>
      <c r="H2873" s="381">
        <v>56400</v>
      </c>
      <c r="I2873" s="381">
        <v>25550</v>
      </c>
      <c r="J2873" s="381">
        <v>29200</v>
      </c>
      <c r="K2873" s="381">
        <v>32850</v>
      </c>
      <c r="L2873" s="381">
        <v>36500</v>
      </c>
      <c r="M2873" s="381">
        <v>39450</v>
      </c>
      <c r="N2873" s="381">
        <v>42350</v>
      </c>
      <c r="O2873" s="381">
        <v>45300</v>
      </c>
      <c r="P2873" s="381">
        <v>48200</v>
      </c>
      <c r="Q2873" s="381">
        <v>15350</v>
      </c>
      <c r="R2873" s="381">
        <v>17550</v>
      </c>
      <c r="S2873" s="381">
        <v>20420</v>
      </c>
      <c r="T2873" s="381">
        <v>24600</v>
      </c>
      <c r="U2873" s="381">
        <v>28780</v>
      </c>
      <c r="V2873" s="381">
        <v>32960</v>
      </c>
      <c r="W2873" s="381">
        <v>37140</v>
      </c>
      <c r="X2873" s="381">
        <v>41320</v>
      </c>
      <c r="Y2873" s="381">
        <v>40900</v>
      </c>
      <c r="Z2873" s="381">
        <v>46750</v>
      </c>
      <c r="AA2873" s="381">
        <v>52600</v>
      </c>
      <c r="AB2873" s="381">
        <v>58400</v>
      </c>
      <c r="AC2873" s="381">
        <v>63100</v>
      </c>
      <c r="AD2873" s="381">
        <v>67750</v>
      </c>
      <c r="AE2873" s="381">
        <v>72450</v>
      </c>
      <c r="AF2873" s="381">
        <v>77100</v>
      </c>
      <c r="AG2873" s="381">
        <v>9999</v>
      </c>
      <c r="AH2873" s="381" t="s">
        <v>6471</v>
      </c>
      <c r="AI2873" s="381" t="s">
        <v>6145</v>
      </c>
      <c r="AJ2873" s="381">
        <v>0</v>
      </c>
    </row>
    <row r="2874" spans="1:36">
      <c r="A2874" s="381" t="s">
        <v>566</v>
      </c>
      <c r="B2874" s="381" t="s">
        <v>6470</v>
      </c>
      <c r="C2874" s="381">
        <v>33</v>
      </c>
      <c r="D2874" s="381">
        <v>7</v>
      </c>
      <c r="E2874" s="381" t="s">
        <v>6459</v>
      </c>
      <c r="F2874" s="381" t="s">
        <v>6458</v>
      </c>
      <c r="G2874" s="381" t="s">
        <v>4729</v>
      </c>
      <c r="H2874" s="381">
        <v>56400</v>
      </c>
      <c r="I2874" s="381">
        <v>25550</v>
      </c>
      <c r="J2874" s="381">
        <v>29200</v>
      </c>
      <c r="K2874" s="381">
        <v>32850</v>
      </c>
      <c r="L2874" s="381">
        <v>36500</v>
      </c>
      <c r="M2874" s="381">
        <v>39450</v>
      </c>
      <c r="N2874" s="381">
        <v>42350</v>
      </c>
      <c r="O2874" s="381">
        <v>45300</v>
      </c>
      <c r="P2874" s="381">
        <v>48200</v>
      </c>
      <c r="Q2874" s="381">
        <v>15350</v>
      </c>
      <c r="R2874" s="381">
        <v>17550</v>
      </c>
      <c r="S2874" s="381">
        <v>20420</v>
      </c>
      <c r="T2874" s="381">
        <v>24600</v>
      </c>
      <c r="U2874" s="381">
        <v>28780</v>
      </c>
      <c r="V2874" s="381">
        <v>32960</v>
      </c>
      <c r="W2874" s="381">
        <v>37140</v>
      </c>
      <c r="X2874" s="381">
        <v>41320</v>
      </c>
      <c r="Y2874" s="381">
        <v>40900</v>
      </c>
      <c r="Z2874" s="381">
        <v>46750</v>
      </c>
      <c r="AA2874" s="381">
        <v>52600</v>
      </c>
      <c r="AB2874" s="381">
        <v>58400</v>
      </c>
      <c r="AC2874" s="381">
        <v>63100</v>
      </c>
      <c r="AD2874" s="381">
        <v>67750</v>
      </c>
      <c r="AE2874" s="381">
        <v>72450</v>
      </c>
      <c r="AF2874" s="381">
        <v>77100</v>
      </c>
      <c r="AG2874" s="381">
        <v>9999</v>
      </c>
      <c r="AH2874" s="381" t="s">
        <v>6469</v>
      </c>
      <c r="AI2874" s="381" t="s">
        <v>6145</v>
      </c>
      <c r="AJ2874" s="381">
        <v>0</v>
      </c>
    </row>
    <row r="2875" spans="1:36">
      <c r="A2875" s="381" t="s">
        <v>566</v>
      </c>
      <c r="B2875" s="381" t="s">
        <v>6468</v>
      </c>
      <c r="C2875" s="381">
        <v>33</v>
      </c>
      <c r="D2875" s="381">
        <v>7</v>
      </c>
      <c r="E2875" s="381" t="s">
        <v>6459</v>
      </c>
      <c r="F2875" s="381" t="s">
        <v>6458</v>
      </c>
      <c r="G2875" s="381" t="s">
        <v>4729</v>
      </c>
      <c r="H2875" s="381">
        <v>56400</v>
      </c>
      <c r="I2875" s="381">
        <v>25550</v>
      </c>
      <c r="J2875" s="381">
        <v>29200</v>
      </c>
      <c r="K2875" s="381">
        <v>32850</v>
      </c>
      <c r="L2875" s="381">
        <v>36500</v>
      </c>
      <c r="M2875" s="381">
        <v>39450</v>
      </c>
      <c r="N2875" s="381">
        <v>42350</v>
      </c>
      <c r="O2875" s="381">
        <v>45300</v>
      </c>
      <c r="P2875" s="381">
        <v>48200</v>
      </c>
      <c r="Q2875" s="381">
        <v>15350</v>
      </c>
      <c r="R2875" s="381">
        <v>17550</v>
      </c>
      <c r="S2875" s="381">
        <v>20420</v>
      </c>
      <c r="T2875" s="381">
        <v>24600</v>
      </c>
      <c r="U2875" s="381">
        <v>28780</v>
      </c>
      <c r="V2875" s="381">
        <v>32960</v>
      </c>
      <c r="W2875" s="381">
        <v>37140</v>
      </c>
      <c r="X2875" s="381">
        <v>41320</v>
      </c>
      <c r="Y2875" s="381">
        <v>40900</v>
      </c>
      <c r="Z2875" s="381">
        <v>46750</v>
      </c>
      <c r="AA2875" s="381">
        <v>52600</v>
      </c>
      <c r="AB2875" s="381">
        <v>58400</v>
      </c>
      <c r="AC2875" s="381">
        <v>63100</v>
      </c>
      <c r="AD2875" s="381">
        <v>67750</v>
      </c>
      <c r="AE2875" s="381">
        <v>72450</v>
      </c>
      <c r="AF2875" s="381">
        <v>77100</v>
      </c>
      <c r="AG2875" s="381">
        <v>9999</v>
      </c>
      <c r="AH2875" s="381" t="s">
        <v>6467</v>
      </c>
      <c r="AI2875" s="381" t="s">
        <v>6145</v>
      </c>
      <c r="AJ2875" s="381">
        <v>0</v>
      </c>
    </row>
    <row r="2876" spans="1:36">
      <c r="A2876" s="381" t="s">
        <v>566</v>
      </c>
      <c r="B2876" s="381" t="s">
        <v>6466</v>
      </c>
      <c r="C2876" s="381">
        <v>33</v>
      </c>
      <c r="D2876" s="381">
        <v>7</v>
      </c>
      <c r="E2876" s="381" t="s">
        <v>6459</v>
      </c>
      <c r="F2876" s="381" t="s">
        <v>6458</v>
      </c>
      <c r="G2876" s="381" t="s">
        <v>4729</v>
      </c>
      <c r="H2876" s="381">
        <v>56400</v>
      </c>
      <c r="I2876" s="381">
        <v>25550</v>
      </c>
      <c r="J2876" s="381">
        <v>29200</v>
      </c>
      <c r="K2876" s="381">
        <v>32850</v>
      </c>
      <c r="L2876" s="381">
        <v>36500</v>
      </c>
      <c r="M2876" s="381">
        <v>39450</v>
      </c>
      <c r="N2876" s="381">
        <v>42350</v>
      </c>
      <c r="O2876" s="381">
        <v>45300</v>
      </c>
      <c r="P2876" s="381">
        <v>48200</v>
      </c>
      <c r="Q2876" s="381">
        <v>15350</v>
      </c>
      <c r="R2876" s="381">
        <v>17550</v>
      </c>
      <c r="S2876" s="381">
        <v>20420</v>
      </c>
      <c r="T2876" s="381">
        <v>24600</v>
      </c>
      <c r="U2876" s="381">
        <v>28780</v>
      </c>
      <c r="V2876" s="381">
        <v>32960</v>
      </c>
      <c r="W2876" s="381">
        <v>37140</v>
      </c>
      <c r="X2876" s="381">
        <v>41320</v>
      </c>
      <c r="Y2876" s="381">
        <v>40900</v>
      </c>
      <c r="Z2876" s="381">
        <v>46750</v>
      </c>
      <c r="AA2876" s="381">
        <v>52600</v>
      </c>
      <c r="AB2876" s="381">
        <v>58400</v>
      </c>
      <c r="AC2876" s="381">
        <v>63100</v>
      </c>
      <c r="AD2876" s="381">
        <v>67750</v>
      </c>
      <c r="AE2876" s="381">
        <v>72450</v>
      </c>
      <c r="AF2876" s="381">
        <v>77100</v>
      </c>
      <c r="AG2876" s="381">
        <v>9999</v>
      </c>
      <c r="AH2876" s="381" t="s">
        <v>6465</v>
      </c>
      <c r="AI2876" s="381" t="s">
        <v>6145</v>
      </c>
      <c r="AJ2876" s="381">
        <v>0</v>
      </c>
    </row>
    <row r="2877" spans="1:36">
      <c r="A2877" s="381" t="s">
        <v>566</v>
      </c>
      <c r="B2877" s="381" t="s">
        <v>6464</v>
      </c>
      <c r="C2877" s="381">
        <v>33</v>
      </c>
      <c r="D2877" s="381">
        <v>7</v>
      </c>
      <c r="E2877" s="381" t="s">
        <v>6459</v>
      </c>
      <c r="F2877" s="381" t="s">
        <v>6458</v>
      </c>
      <c r="G2877" s="381" t="s">
        <v>4729</v>
      </c>
      <c r="H2877" s="381">
        <v>56400</v>
      </c>
      <c r="I2877" s="381">
        <v>25550</v>
      </c>
      <c r="J2877" s="381">
        <v>29200</v>
      </c>
      <c r="K2877" s="381">
        <v>32850</v>
      </c>
      <c r="L2877" s="381">
        <v>36500</v>
      </c>
      <c r="M2877" s="381">
        <v>39450</v>
      </c>
      <c r="N2877" s="381">
        <v>42350</v>
      </c>
      <c r="O2877" s="381">
        <v>45300</v>
      </c>
      <c r="P2877" s="381">
        <v>48200</v>
      </c>
      <c r="Q2877" s="381">
        <v>15350</v>
      </c>
      <c r="R2877" s="381">
        <v>17550</v>
      </c>
      <c r="S2877" s="381">
        <v>20420</v>
      </c>
      <c r="T2877" s="381">
        <v>24600</v>
      </c>
      <c r="U2877" s="381">
        <v>28780</v>
      </c>
      <c r="V2877" s="381">
        <v>32960</v>
      </c>
      <c r="W2877" s="381">
        <v>37140</v>
      </c>
      <c r="X2877" s="381">
        <v>41320</v>
      </c>
      <c r="Y2877" s="381">
        <v>40900</v>
      </c>
      <c r="Z2877" s="381">
        <v>46750</v>
      </c>
      <c r="AA2877" s="381">
        <v>52600</v>
      </c>
      <c r="AB2877" s="381">
        <v>58400</v>
      </c>
      <c r="AC2877" s="381">
        <v>63100</v>
      </c>
      <c r="AD2877" s="381">
        <v>67750</v>
      </c>
      <c r="AE2877" s="381">
        <v>72450</v>
      </c>
      <c r="AF2877" s="381">
        <v>77100</v>
      </c>
      <c r="AG2877" s="381">
        <v>9999</v>
      </c>
      <c r="AH2877" s="381" t="s">
        <v>6463</v>
      </c>
      <c r="AI2877" s="381" t="s">
        <v>6145</v>
      </c>
      <c r="AJ2877" s="381">
        <v>0</v>
      </c>
    </row>
    <row r="2878" spans="1:36">
      <c r="A2878" s="381" t="s">
        <v>566</v>
      </c>
      <c r="B2878" s="381" t="s">
        <v>6462</v>
      </c>
      <c r="C2878" s="381">
        <v>33</v>
      </c>
      <c r="D2878" s="381">
        <v>7</v>
      </c>
      <c r="E2878" s="381" t="s">
        <v>6459</v>
      </c>
      <c r="F2878" s="381" t="s">
        <v>6458</v>
      </c>
      <c r="G2878" s="381" t="s">
        <v>4729</v>
      </c>
      <c r="H2878" s="381">
        <v>56400</v>
      </c>
      <c r="I2878" s="381">
        <v>25550</v>
      </c>
      <c r="J2878" s="381">
        <v>29200</v>
      </c>
      <c r="K2878" s="381">
        <v>32850</v>
      </c>
      <c r="L2878" s="381">
        <v>36500</v>
      </c>
      <c r="M2878" s="381">
        <v>39450</v>
      </c>
      <c r="N2878" s="381">
        <v>42350</v>
      </c>
      <c r="O2878" s="381">
        <v>45300</v>
      </c>
      <c r="P2878" s="381">
        <v>48200</v>
      </c>
      <c r="Q2878" s="381">
        <v>15350</v>
      </c>
      <c r="R2878" s="381">
        <v>17550</v>
      </c>
      <c r="S2878" s="381">
        <v>20420</v>
      </c>
      <c r="T2878" s="381">
        <v>24600</v>
      </c>
      <c r="U2878" s="381">
        <v>28780</v>
      </c>
      <c r="V2878" s="381">
        <v>32960</v>
      </c>
      <c r="W2878" s="381">
        <v>37140</v>
      </c>
      <c r="X2878" s="381">
        <v>41320</v>
      </c>
      <c r="Y2878" s="381">
        <v>40900</v>
      </c>
      <c r="Z2878" s="381">
        <v>46750</v>
      </c>
      <c r="AA2878" s="381">
        <v>52600</v>
      </c>
      <c r="AB2878" s="381">
        <v>58400</v>
      </c>
      <c r="AC2878" s="381">
        <v>63100</v>
      </c>
      <c r="AD2878" s="381">
        <v>67750</v>
      </c>
      <c r="AE2878" s="381">
        <v>72450</v>
      </c>
      <c r="AF2878" s="381">
        <v>77100</v>
      </c>
      <c r="AG2878" s="381">
        <v>9999</v>
      </c>
      <c r="AH2878" s="381" t="s">
        <v>6461</v>
      </c>
      <c r="AI2878" s="381" t="s">
        <v>6145</v>
      </c>
      <c r="AJ2878" s="381">
        <v>0</v>
      </c>
    </row>
    <row r="2879" spans="1:36">
      <c r="A2879" s="381" t="s">
        <v>566</v>
      </c>
      <c r="B2879" s="381" t="s">
        <v>6460</v>
      </c>
      <c r="C2879" s="381">
        <v>33</v>
      </c>
      <c r="D2879" s="381">
        <v>7</v>
      </c>
      <c r="E2879" s="381" t="s">
        <v>6459</v>
      </c>
      <c r="F2879" s="381" t="s">
        <v>6458</v>
      </c>
      <c r="G2879" s="381" t="s">
        <v>4729</v>
      </c>
      <c r="H2879" s="381">
        <v>56400</v>
      </c>
      <c r="I2879" s="381">
        <v>25550</v>
      </c>
      <c r="J2879" s="381">
        <v>29200</v>
      </c>
      <c r="K2879" s="381">
        <v>32850</v>
      </c>
      <c r="L2879" s="381">
        <v>36500</v>
      </c>
      <c r="M2879" s="381">
        <v>39450</v>
      </c>
      <c r="N2879" s="381">
        <v>42350</v>
      </c>
      <c r="O2879" s="381">
        <v>45300</v>
      </c>
      <c r="P2879" s="381">
        <v>48200</v>
      </c>
      <c r="Q2879" s="381">
        <v>15350</v>
      </c>
      <c r="R2879" s="381">
        <v>17550</v>
      </c>
      <c r="S2879" s="381">
        <v>20420</v>
      </c>
      <c r="T2879" s="381">
        <v>24600</v>
      </c>
      <c r="U2879" s="381">
        <v>28780</v>
      </c>
      <c r="V2879" s="381">
        <v>32960</v>
      </c>
      <c r="W2879" s="381">
        <v>37140</v>
      </c>
      <c r="X2879" s="381">
        <v>41320</v>
      </c>
      <c r="Y2879" s="381">
        <v>40900</v>
      </c>
      <c r="Z2879" s="381">
        <v>46750</v>
      </c>
      <c r="AA2879" s="381">
        <v>52600</v>
      </c>
      <c r="AB2879" s="381">
        <v>58400</v>
      </c>
      <c r="AC2879" s="381">
        <v>63100</v>
      </c>
      <c r="AD2879" s="381">
        <v>67750</v>
      </c>
      <c r="AE2879" s="381">
        <v>72450</v>
      </c>
      <c r="AF2879" s="381">
        <v>77100</v>
      </c>
      <c r="AG2879" s="381">
        <v>9999</v>
      </c>
      <c r="AH2879" s="381" t="s">
        <v>6457</v>
      </c>
      <c r="AI2879" s="381" t="s">
        <v>6145</v>
      </c>
      <c r="AJ2879" s="381">
        <v>0</v>
      </c>
    </row>
    <row r="2880" spans="1:36">
      <c r="A2880" s="381" t="s">
        <v>566</v>
      </c>
      <c r="B2880" s="381" t="s">
        <v>6456</v>
      </c>
      <c r="C2880" s="381">
        <v>33</v>
      </c>
      <c r="D2880" s="381">
        <v>9</v>
      </c>
      <c r="E2880" s="381" t="s">
        <v>6386</v>
      </c>
      <c r="F2880" s="381" t="s">
        <v>6385</v>
      </c>
      <c r="G2880" s="381" t="s">
        <v>6384</v>
      </c>
      <c r="H2880" s="381">
        <v>69500</v>
      </c>
      <c r="I2880" s="381">
        <v>25550</v>
      </c>
      <c r="J2880" s="381">
        <v>29200</v>
      </c>
      <c r="K2880" s="381">
        <v>32850</v>
      </c>
      <c r="L2880" s="381">
        <v>36500</v>
      </c>
      <c r="M2880" s="381">
        <v>39450</v>
      </c>
      <c r="N2880" s="381">
        <v>42350</v>
      </c>
      <c r="O2880" s="381">
        <v>45300</v>
      </c>
      <c r="P2880" s="381">
        <v>48200</v>
      </c>
      <c r="Q2880" s="381">
        <v>15350</v>
      </c>
      <c r="R2880" s="381">
        <v>17550</v>
      </c>
      <c r="S2880" s="381">
        <v>20420</v>
      </c>
      <c r="T2880" s="381">
        <v>24600</v>
      </c>
      <c r="U2880" s="381">
        <v>28780</v>
      </c>
      <c r="V2880" s="381">
        <v>32960</v>
      </c>
      <c r="W2880" s="381">
        <v>37140</v>
      </c>
      <c r="X2880" s="381">
        <v>41320</v>
      </c>
      <c r="Y2880" s="381">
        <v>40900</v>
      </c>
      <c r="Z2880" s="381">
        <v>46750</v>
      </c>
      <c r="AA2880" s="381">
        <v>52600</v>
      </c>
      <c r="AB2880" s="381">
        <v>58400</v>
      </c>
      <c r="AC2880" s="381">
        <v>63100</v>
      </c>
      <c r="AD2880" s="381">
        <v>67750</v>
      </c>
      <c r="AE2880" s="381">
        <v>72450</v>
      </c>
      <c r="AF2880" s="381">
        <v>77100</v>
      </c>
      <c r="AG2880" s="381">
        <v>9999</v>
      </c>
      <c r="AH2880" s="381" t="s">
        <v>6455</v>
      </c>
      <c r="AI2880" s="381" t="s">
        <v>6145</v>
      </c>
      <c r="AJ2880" s="381">
        <v>0</v>
      </c>
    </row>
    <row r="2881" spans="1:36">
      <c r="A2881" s="381" t="s">
        <v>566</v>
      </c>
      <c r="B2881" s="381" t="s">
        <v>6454</v>
      </c>
      <c r="C2881" s="381">
        <v>33</v>
      </c>
      <c r="D2881" s="381">
        <v>9</v>
      </c>
      <c r="E2881" s="381" t="s">
        <v>6386</v>
      </c>
      <c r="F2881" s="381" t="s">
        <v>6385</v>
      </c>
      <c r="G2881" s="381" t="s">
        <v>6384</v>
      </c>
      <c r="H2881" s="381">
        <v>69500</v>
      </c>
      <c r="I2881" s="381">
        <v>25550</v>
      </c>
      <c r="J2881" s="381">
        <v>29200</v>
      </c>
      <c r="K2881" s="381">
        <v>32850</v>
      </c>
      <c r="L2881" s="381">
        <v>36500</v>
      </c>
      <c r="M2881" s="381">
        <v>39450</v>
      </c>
      <c r="N2881" s="381">
        <v>42350</v>
      </c>
      <c r="O2881" s="381">
        <v>45300</v>
      </c>
      <c r="P2881" s="381">
        <v>48200</v>
      </c>
      <c r="Q2881" s="381">
        <v>15350</v>
      </c>
      <c r="R2881" s="381">
        <v>17550</v>
      </c>
      <c r="S2881" s="381">
        <v>20420</v>
      </c>
      <c r="T2881" s="381">
        <v>24600</v>
      </c>
      <c r="U2881" s="381">
        <v>28780</v>
      </c>
      <c r="V2881" s="381">
        <v>32960</v>
      </c>
      <c r="W2881" s="381">
        <v>37140</v>
      </c>
      <c r="X2881" s="381">
        <v>41320</v>
      </c>
      <c r="Y2881" s="381">
        <v>40900</v>
      </c>
      <c r="Z2881" s="381">
        <v>46750</v>
      </c>
      <c r="AA2881" s="381">
        <v>52600</v>
      </c>
      <c r="AB2881" s="381">
        <v>58400</v>
      </c>
      <c r="AC2881" s="381">
        <v>63100</v>
      </c>
      <c r="AD2881" s="381">
        <v>67750</v>
      </c>
      <c r="AE2881" s="381">
        <v>72450</v>
      </c>
      <c r="AF2881" s="381">
        <v>77100</v>
      </c>
      <c r="AG2881" s="381">
        <v>9999</v>
      </c>
      <c r="AH2881" s="381" t="s">
        <v>6453</v>
      </c>
      <c r="AI2881" s="381" t="s">
        <v>6145</v>
      </c>
      <c r="AJ2881" s="381">
        <v>0</v>
      </c>
    </row>
    <row r="2882" spans="1:36">
      <c r="A2882" s="381" t="s">
        <v>566</v>
      </c>
      <c r="B2882" s="381" t="s">
        <v>6452</v>
      </c>
      <c r="C2882" s="381">
        <v>33</v>
      </c>
      <c r="D2882" s="381">
        <v>9</v>
      </c>
      <c r="E2882" s="381" t="s">
        <v>6386</v>
      </c>
      <c r="F2882" s="381" t="s">
        <v>6385</v>
      </c>
      <c r="G2882" s="381" t="s">
        <v>6384</v>
      </c>
      <c r="H2882" s="381">
        <v>69500</v>
      </c>
      <c r="I2882" s="381">
        <v>25550</v>
      </c>
      <c r="J2882" s="381">
        <v>29200</v>
      </c>
      <c r="K2882" s="381">
        <v>32850</v>
      </c>
      <c r="L2882" s="381">
        <v>36500</v>
      </c>
      <c r="M2882" s="381">
        <v>39450</v>
      </c>
      <c r="N2882" s="381">
        <v>42350</v>
      </c>
      <c r="O2882" s="381">
        <v>45300</v>
      </c>
      <c r="P2882" s="381">
        <v>48200</v>
      </c>
      <c r="Q2882" s="381">
        <v>15350</v>
      </c>
      <c r="R2882" s="381">
        <v>17550</v>
      </c>
      <c r="S2882" s="381">
        <v>20420</v>
      </c>
      <c r="T2882" s="381">
        <v>24600</v>
      </c>
      <c r="U2882" s="381">
        <v>28780</v>
      </c>
      <c r="V2882" s="381">
        <v>32960</v>
      </c>
      <c r="W2882" s="381">
        <v>37140</v>
      </c>
      <c r="X2882" s="381">
        <v>41320</v>
      </c>
      <c r="Y2882" s="381">
        <v>40900</v>
      </c>
      <c r="Z2882" s="381">
        <v>46750</v>
      </c>
      <c r="AA2882" s="381">
        <v>52600</v>
      </c>
      <c r="AB2882" s="381">
        <v>58400</v>
      </c>
      <c r="AC2882" s="381">
        <v>63100</v>
      </c>
      <c r="AD2882" s="381">
        <v>67750</v>
      </c>
      <c r="AE2882" s="381">
        <v>72450</v>
      </c>
      <c r="AF2882" s="381">
        <v>77100</v>
      </c>
      <c r="AG2882" s="381">
        <v>9999</v>
      </c>
      <c r="AH2882" s="381" t="s">
        <v>6451</v>
      </c>
      <c r="AI2882" s="381" t="s">
        <v>6145</v>
      </c>
      <c r="AJ2882" s="381">
        <v>0</v>
      </c>
    </row>
    <row r="2883" spans="1:36">
      <c r="A2883" s="381" t="s">
        <v>566</v>
      </c>
      <c r="B2883" s="381" t="s">
        <v>6450</v>
      </c>
      <c r="C2883" s="381">
        <v>33</v>
      </c>
      <c r="D2883" s="381">
        <v>9</v>
      </c>
      <c r="E2883" s="381" t="s">
        <v>6386</v>
      </c>
      <c r="F2883" s="381" t="s">
        <v>6385</v>
      </c>
      <c r="G2883" s="381" t="s">
        <v>6384</v>
      </c>
      <c r="H2883" s="381">
        <v>69500</v>
      </c>
      <c r="I2883" s="381">
        <v>25550</v>
      </c>
      <c r="J2883" s="381">
        <v>29200</v>
      </c>
      <c r="K2883" s="381">
        <v>32850</v>
      </c>
      <c r="L2883" s="381">
        <v>36500</v>
      </c>
      <c r="M2883" s="381">
        <v>39450</v>
      </c>
      <c r="N2883" s="381">
        <v>42350</v>
      </c>
      <c r="O2883" s="381">
        <v>45300</v>
      </c>
      <c r="P2883" s="381">
        <v>48200</v>
      </c>
      <c r="Q2883" s="381">
        <v>15350</v>
      </c>
      <c r="R2883" s="381">
        <v>17550</v>
      </c>
      <c r="S2883" s="381">
        <v>20420</v>
      </c>
      <c r="T2883" s="381">
        <v>24600</v>
      </c>
      <c r="U2883" s="381">
        <v>28780</v>
      </c>
      <c r="V2883" s="381">
        <v>32960</v>
      </c>
      <c r="W2883" s="381">
        <v>37140</v>
      </c>
      <c r="X2883" s="381">
        <v>41320</v>
      </c>
      <c r="Y2883" s="381">
        <v>40900</v>
      </c>
      <c r="Z2883" s="381">
        <v>46750</v>
      </c>
      <c r="AA2883" s="381">
        <v>52600</v>
      </c>
      <c r="AB2883" s="381">
        <v>58400</v>
      </c>
      <c r="AC2883" s="381">
        <v>63100</v>
      </c>
      <c r="AD2883" s="381">
        <v>67750</v>
      </c>
      <c r="AE2883" s="381">
        <v>72450</v>
      </c>
      <c r="AF2883" s="381">
        <v>77100</v>
      </c>
      <c r="AG2883" s="381">
        <v>9999</v>
      </c>
      <c r="AH2883" s="381" t="s">
        <v>6449</v>
      </c>
      <c r="AI2883" s="381" t="s">
        <v>6145</v>
      </c>
      <c r="AJ2883" s="381">
        <v>0</v>
      </c>
    </row>
    <row r="2884" spans="1:36">
      <c r="A2884" s="381" t="s">
        <v>566</v>
      </c>
      <c r="B2884" s="381" t="s">
        <v>6448</v>
      </c>
      <c r="C2884" s="381">
        <v>33</v>
      </c>
      <c r="D2884" s="381">
        <v>9</v>
      </c>
      <c r="E2884" s="381" t="s">
        <v>6386</v>
      </c>
      <c r="F2884" s="381" t="s">
        <v>6385</v>
      </c>
      <c r="G2884" s="381" t="s">
        <v>6384</v>
      </c>
      <c r="H2884" s="381">
        <v>69500</v>
      </c>
      <c r="I2884" s="381">
        <v>25550</v>
      </c>
      <c r="J2884" s="381">
        <v>29200</v>
      </c>
      <c r="K2884" s="381">
        <v>32850</v>
      </c>
      <c r="L2884" s="381">
        <v>36500</v>
      </c>
      <c r="M2884" s="381">
        <v>39450</v>
      </c>
      <c r="N2884" s="381">
        <v>42350</v>
      </c>
      <c r="O2884" s="381">
        <v>45300</v>
      </c>
      <c r="P2884" s="381">
        <v>48200</v>
      </c>
      <c r="Q2884" s="381">
        <v>15350</v>
      </c>
      <c r="R2884" s="381">
        <v>17550</v>
      </c>
      <c r="S2884" s="381">
        <v>20420</v>
      </c>
      <c r="T2884" s="381">
        <v>24600</v>
      </c>
      <c r="U2884" s="381">
        <v>28780</v>
      </c>
      <c r="V2884" s="381">
        <v>32960</v>
      </c>
      <c r="W2884" s="381">
        <v>37140</v>
      </c>
      <c r="X2884" s="381">
        <v>41320</v>
      </c>
      <c r="Y2884" s="381">
        <v>40900</v>
      </c>
      <c r="Z2884" s="381">
        <v>46750</v>
      </c>
      <c r="AA2884" s="381">
        <v>52600</v>
      </c>
      <c r="AB2884" s="381">
        <v>58400</v>
      </c>
      <c r="AC2884" s="381">
        <v>63100</v>
      </c>
      <c r="AD2884" s="381">
        <v>67750</v>
      </c>
      <c r="AE2884" s="381">
        <v>72450</v>
      </c>
      <c r="AF2884" s="381">
        <v>77100</v>
      </c>
      <c r="AG2884" s="381">
        <v>9999</v>
      </c>
      <c r="AH2884" s="381" t="s">
        <v>6447</v>
      </c>
      <c r="AI2884" s="381" t="s">
        <v>6145</v>
      </c>
      <c r="AJ2884" s="381">
        <v>0</v>
      </c>
    </row>
    <row r="2885" spans="1:36">
      <c r="A2885" s="381" t="s">
        <v>566</v>
      </c>
      <c r="B2885" s="381" t="s">
        <v>6446</v>
      </c>
      <c r="C2885" s="381">
        <v>33</v>
      </c>
      <c r="D2885" s="381">
        <v>9</v>
      </c>
      <c r="E2885" s="381" t="s">
        <v>6386</v>
      </c>
      <c r="F2885" s="381" t="s">
        <v>6385</v>
      </c>
      <c r="G2885" s="381" t="s">
        <v>6384</v>
      </c>
      <c r="H2885" s="381">
        <v>69500</v>
      </c>
      <c r="I2885" s="381">
        <v>25550</v>
      </c>
      <c r="J2885" s="381">
        <v>29200</v>
      </c>
      <c r="K2885" s="381">
        <v>32850</v>
      </c>
      <c r="L2885" s="381">
        <v>36500</v>
      </c>
      <c r="M2885" s="381">
        <v>39450</v>
      </c>
      <c r="N2885" s="381">
        <v>42350</v>
      </c>
      <c r="O2885" s="381">
        <v>45300</v>
      </c>
      <c r="P2885" s="381">
        <v>48200</v>
      </c>
      <c r="Q2885" s="381">
        <v>15350</v>
      </c>
      <c r="R2885" s="381">
        <v>17550</v>
      </c>
      <c r="S2885" s="381">
        <v>20420</v>
      </c>
      <c r="T2885" s="381">
        <v>24600</v>
      </c>
      <c r="U2885" s="381">
        <v>28780</v>
      </c>
      <c r="V2885" s="381">
        <v>32960</v>
      </c>
      <c r="W2885" s="381">
        <v>37140</v>
      </c>
      <c r="X2885" s="381">
        <v>41320</v>
      </c>
      <c r="Y2885" s="381">
        <v>40900</v>
      </c>
      <c r="Z2885" s="381">
        <v>46750</v>
      </c>
      <c r="AA2885" s="381">
        <v>52600</v>
      </c>
      <c r="AB2885" s="381">
        <v>58400</v>
      </c>
      <c r="AC2885" s="381">
        <v>63100</v>
      </c>
      <c r="AD2885" s="381">
        <v>67750</v>
      </c>
      <c r="AE2885" s="381">
        <v>72450</v>
      </c>
      <c r="AF2885" s="381">
        <v>77100</v>
      </c>
      <c r="AG2885" s="381">
        <v>9999</v>
      </c>
      <c r="AH2885" s="381" t="s">
        <v>2136</v>
      </c>
      <c r="AI2885" s="381" t="s">
        <v>6145</v>
      </c>
      <c r="AJ2885" s="381">
        <v>0</v>
      </c>
    </row>
    <row r="2886" spans="1:36">
      <c r="A2886" s="381" t="s">
        <v>566</v>
      </c>
      <c r="B2886" s="381" t="s">
        <v>6445</v>
      </c>
      <c r="C2886" s="381">
        <v>33</v>
      </c>
      <c r="D2886" s="381">
        <v>9</v>
      </c>
      <c r="E2886" s="381" t="s">
        <v>6386</v>
      </c>
      <c r="F2886" s="381" t="s">
        <v>6385</v>
      </c>
      <c r="G2886" s="381" t="s">
        <v>6384</v>
      </c>
      <c r="H2886" s="381">
        <v>69500</v>
      </c>
      <c r="I2886" s="381">
        <v>25550</v>
      </c>
      <c r="J2886" s="381">
        <v>29200</v>
      </c>
      <c r="K2886" s="381">
        <v>32850</v>
      </c>
      <c r="L2886" s="381">
        <v>36500</v>
      </c>
      <c r="M2886" s="381">
        <v>39450</v>
      </c>
      <c r="N2886" s="381">
        <v>42350</v>
      </c>
      <c r="O2886" s="381">
        <v>45300</v>
      </c>
      <c r="P2886" s="381">
        <v>48200</v>
      </c>
      <c r="Q2886" s="381">
        <v>15350</v>
      </c>
      <c r="R2886" s="381">
        <v>17550</v>
      </c>
      <c r="S2886" s="381">
        <v>20420</v>
      </c>
      <c r="T2886" s="381">
        <v>24600</v>
      </c>
      <c r="U2886" s="381">
        <v>28780</v>
      </c>
      <c r="V2886" s="381">
        <v>32960</v>
      </c>
      <c r="W2886" s="381">
        <v>37140</v>
      </c>
      <c r="X2886" s="381">
        <v>41320</v>
      </c>
      <c r="Y2886" s="381">
        <v>40900</v>
      </c>
      <c r="Z2886" s="381">
        <v>46750</v>
      </c>
      <c r="AA2886" s="381">
        <v>52600</v>
      </c>
      <c r="AB2886" s="381">
        <v>58400</v>
      </c>
      <c r="AC2886" s="381">
        <v>63100</v>
      </c>
      <c r="AD2886" s="381">
        <v>67750</v>
      </c>
      <c r="AE2886" s="381">
        <v>72450</v>
      </c>
      <c r="AF2886" s="381">
        <v>77100</v>
      </c>
      <c r="AG2886" s="381">
        <v>9999</v>
      </c>
      <c r="AH2886" s="381" t="s">
        <v>2633</v>
      </c>
      <c r="AI2886" s="381" t="s">
        <v>6145</v>
      </c>
      <c r="AJ2886" s="381">
        <v>0</v>
      </c>
    </row>
    <row r="2887" spans="1:36">
      <c r="A2887" s="381" t="s">
        <v>566</v>
      </c>
      <c r="B2887" s="381" t="s">
        <v>6444</v>
      </c>
      <c r="C2887" s="381">
        <v>33</v>
      </c>
      <c r="D2887" s="381">
        <v>9</v>
      </c>
      <c r="E2887" s="381" t="s">
        <v>6386</v>
      </c>
      <c r="F2887" s="381" t="s">
        <v>6385</v>
      </c>
      <c r="G2887" s="381" t="s">
        <v>6384</v>
      </c>
      <c r="H2887" s="381">
        <v>69500</v>
      </c>
      <c r="I2887" s="381">
        <v>25550</v>
      </c>
      <c r="J2887" s="381">
        <v>29200</v>
      </c>
      <c r="K2887" s="381">
        <v>32850</v>
      </c>
      <c r="L2887" s="381">
        <v>36500</v>
      </c>
      <c r="M2887" s="381">
        <v>39450</v>
      </c>
      <c r="N2887" s="381">
        <v>42350</v>
      </c>
      <c r="O2887" s="381">
        <v>45300</v>
      </c>
      <c r="P2887" s="381">
        <v>48200</v>
      </c>
      <c r="Q2887" s="381">
        <v>15350</v>
      </c>
      <c r="R2887" s="381">
        <v>17550</v>
      </c>
      <c r="S2887" s="381">
        <v>20420</v>
      </c>
      <c r="T2887" s="381">
        <v>24600</v>
      </c>
      <c r="U2887" s="381">
        <v>28780</v>
      </c>
      <c r="V2887" s="381">
        <v>32960</v>
      </c>
      <c r="W2887" s="381">
        <v>37140</v>
      </c>
      <c r="X2887" s="381">
        <v>41320</v>
      </c>
      <c r="Y2887" s="381">
        <v>40900</v>
      </c>
      <c r="Z2887" s="381">
        <v>46750</v>
      </c>
      <c r="AA2887" s="381">
        <v>52600</v>
      </c>
      <c r="AB2887" s="381">
        <v>58400</v>
      </c>
      <c r="AC2887" s="381">
        <v>63100</v>
      </c>
      <c r="AD2887" s="381">
        <v>67750</v>
      </c>
      <c r="AE2887" s="381">
        <v>72450</v>
      </c>
      <c r="AF2887" s="381">
        <v>77100</v>
      </c>
      <c r="AG2887" s="381">
        <v>9999</v>
      </c>
      <c r="AH2887" s="381" t="s">
        <v>6443</v>
      </c>
      <c r="AI2887" s="381" t="s">
        <v>6145</v>
      </c>
      <c r="AJ2887" s="381">
        <v>0</v>
      </c>
    </row>
    <row r="2888" spans="1:36">
      <c r="A2888" s="381" t="s">
        <v>566</v>
      </c>
      <c r="B2888" s="381" t="s">
        <v>6442</v>
      </c>
      <c r="C2888" s="381">
        <v>33</v>
      </c>
      <c r="D2888" s="381">
        <v>9</v>
      </c>
      <c r="E2888" s="381" t="s">
        <v>6386</v>
      </c>
      <c r="F2888" s="381" t="s">
        <v>6385</v>
      </c>
      <c r="G2888" s="381" t="s">
        <v>6384</v>
      </c>
      <c r="H2888" s="381">
        <v>69500</v>
      </c>
      <c r="I2888" s="381">
        <v>25550</v>
      </c>
      <c r="J2888" s="381">
        <v>29200</v>
      </c>
      <c r="K2888" s="381">
        <v>32850</v>
      </c>
      <c r="L2888" s="381">
        <v>36500</v>
      </c>
      <c r="M2888" s="381">
        <v>39450</v>
      </c>
      <c r="N2888" s="381">
        <v>42350</v>
      </c>
      <c r="O2888" s="381">
        <v>45300</v>
      </c>
      <c r="P2888" s="381">
        <v>48200</v>
      </c>
      <c r="Q2888" s="381">
        <v>15350</v>
      </c>
      <c r="R2888" s="381">
        <v>17550</v>
      </c>
      <c r="S2888" s="381">
        <v>20420</v>
      </c>
      <c r="T2888" s="381">
        <v>24600</v>
      </c>
      <c r="U2888" s="381">
        <v>28780</v>
      </c>
      <c r="V2888" s="381">
        <v>32960</v>
      </c>
      <c r="W2888" s="381">
        <v>37140</v>
      </c>
      <c r="X2888" s="381">
        <v>41320</v>
      </c>
      <c r="Y2888" s="381">
        <v>40900</v>
      </c>
      <c r="Z2888" s="381">
        <v>46750</v>
      </c>
      <c r="AA2888" s="381">
        <v>52600</v>
      </c>
      <c r="AB2888" s="381">
        <v>58400</v>
      </c>
      <c r="AC2888" s="381">
        <v>63100</v>
      </c>
      <c r="AD2888" s="381">
        <v>67750</v>
      </c>
      <c r="AE2888" s="381">
        <v>72450</v>
      </c>
      <c r="AF2888" s="381">
        <v>77100</v>
      </c>
      <c r="AG2888" s="381">
        <v>9999</v>
      </c>
      <c r="AH2888" s="381" t="s">
        <v>2467</v>
      </c>
      <c r="AI2888" s="381" t="s">
        <v>6145</v>
      </c>
      <c r="AJ2888" s="381">
        <v>0</v>
      </c>
    </row>
    <row r="2889" spans="1:36">
      <c r="A2889" s="381" t="s">
        <v>566</v>
      </c>
      <c r="B2889" s="381" t="s">
        <v>6441</v>
      </c>
      <c r="C2889" s="381">
        <v>33</v>
      </c>
      <c r="D2889" s="381">
        <v>9</v>
      </c>
      <c r="E2889" s="381" t="s">
        <v>6386</v>
      </c>
      <c r="F2889" s="381" t="s">
        <v>6385</v>
      </c>
      <c r="G2889" s="381" t="s">
        <v>6384</v>
      </c>
      <c r="H2889" s="381">
        <v>69500</v>
      </c>
      <c r="I2889" s="381">
        <v>25550</v>
      </c>
      <c r="J2889" s="381">
        <v>29200</v>
      </c>
      <c r="K2889" s="381">
        <v>32850</v>
      </c>
      <c r="L2889" s="381">
        <v>36500</v>
      </c>
      <c r="M2889" s="381">
        <v>39450</v>
      </c>
      <c r="N2889" s="381">
        <v>42350</v>
      </c>
      <c r="O2889" s="381">
        <v>45300</v>
      </c>
      <c r="P2889" s="381">
        <v>48200</v>
      </c>
      <c r="Q2889" s="381">
        <v>15350</v>
      </c>
      <c r="R2889" s="381">
        <v>17550</v>
      </c>
      <c r="S2889" s="381">
        <v>20420</v>
      </c>
      <c r="T2889" s="381">
        <v>24600</v>
      </c>
      <c r="U2889" s="381">
        <v>28780</v>
      </c>
      <c r="V2889" s="381">
        <v>32960</v>
      </c>
      <c r="W2889" s="381">
        <v>37140</v>
      </c>
      <c r="X2889" s="381">
        <v>41320</v>
      </c>
      <c r="Y2889" s="381">
        <v>40900</v>
      </c>
      <c r="Z2889" s="381">
        <v>46750</v>
      </c>
      <c r="AA2889" s="381">
        <v>52600</v>
      </c>
      <c r="AB2889" s="381">
        <v>58400</v>
      </c>
      <c r="AC2889" s="381">
        <v>63100</v>
      </c>
      <c r="AD2889" s="381">
        <v>67750</v>
      </c>
      <c r="AE2889" s="381">
        <v>72450</v>
      </c>
      <c r="AF2889" s="381">
        <v>77100</v>
      </c>
      <c r="AG2889" s="381">
        <v>9999</v>
      </c>
      <c r="AH2889" s="381" t="s">
        <v>6440</v>
      </c>
      <c r="AI2889" s="381" t="s">
        <v>6145</v>
      </c>
      <c r="AJ2889" s="381">
        <v>0</v>
      </c>
    </row>
    <row r="2890" spans="1:36">
      <c r="A2890" s="381" t="s">
        <v>566</v>
      </c>
      <c r="B2890" s="381" t="s">
        <v>6439</v>
      </c>
      <c r="C2890" s="381">
        <v>33</v>
      </c>
      <c r="D2890" s="381">
        <v>9</v>
      </c>
      <c r="E2890" s="381" t="s">
        <v>6386</v>
      </c>
      <c r="F2890" s="381" t="s">
        <v>6385</v>
      </c>
      <c r="G2890" s="381" t="s">
        <v>6384</v>
      </c>
      <c r="H2890" s="381">
        <v>69500</v>
      </c>
      <c r="I2890" s="381">
        <v>25550</v>
      </c>
      <c r="J2890" s="381">
        <v>29200</v>
      </c>
      <c r="K2890" s="381">
        <v>32850</v>
      </c>
      <c r="L2890" s="381">
        <v>36500</v>
      </c>
      <c r="M2890" s="381">
        <v>39450</v>
      </c>
      <c r="N2890" s="381">
        <v>42350</v>
      </c>
      <c r="O2890" s="381">
        <v>45300</v>
      </c>
      <c r="P2890" s="381">
        <v>48200</v>
      </c>
      <c r="Q2890" s="381">
        <v>15350</v>
      </c>
      <c r="R2890" s="381">
        <v>17550</v>
      </c>
      <c r="S2890" s="381">
        <v>20420</v>
      </c>
      <c r="T2890" s="381">
        <v>24600</v>
      </c>
      <c r="U2890" s="381">
        <v>28780</v>
      </c>
      <c r="V2890" s="381">
        <v>32960</v>
      </c>
      <c r="W2890" s="381">
        <v>37140</v>
      </c>
      <c r="X2890" s="381">
        <v>41320</v>
      </c>
      <c r="Y2890" s="381">
        <v>40900</v>
      </c>
      <c r="Z2890" s="381">
        <v>46750</v>
      </c>
      <c r="AA2890" s="381">
        <v>52600</v>
      </c>
      <c r="AB2890" s="381">
        <v>58400</v>
      </c>
      <c r="AC2890" s="381">
        <v>63100</v>
      </c>
      <c r="AD2890" s="381">
        <v>67750</v>
      </c>
      <c r="AE2890" s="381">
        <v>72450</v>
      </c>
      <c r="AF2890" s="381">
        <v>77100</v>
      </c>
      <c r="AG2890" s="381">
        <v>9999</v>
      </c>
      <c r="AH2890" s="381" t="s">
        <v>6438</v>
      </c>
      <c r="AI2890" s="381" t="s">
        <v>6145</v>
      </c>
      <c r="AJ2890" s="381">
        <v>0</v>
      </c>
    </row>
    <row r="2891" spans="1:36">
      <c r="A2891" s="381" t="s">
        <v>566</v>
      </c>
      <c r="B2891" s="381" t="s">
        <v>6437</v>
      </c>
      <c r="C2891" s="381">
        <v>33</v>
      </c>
      <c r="D2891" s="381">
        <v>9</v>
      </c>
      <c r="E2891" s="381" t="s">
        <v>6386</v>
      </c>
      <c r="F2891" s="381" t="s">
        <v>6385</v>
      </c>
      <c r="G2891" s="381" t="s">
        <v>6384</v>
      </c>
      <c r="H2891" s="381">
        <v>69500</v>
      </c>
      <c r="I2891" s="381">
        <v>25550</v>
      </c>
      <c r="J2891" s="381">
        <v>29200</v>
      </c>
      <c r="K2891" s="381">
        <v>32850</v>
      </c>
      <c r="L2891" s="381">
        <v>36500</v>
      </c>
      <c r="M2891" s="381">
        <v>39450</v>
      </c>
      <c r="N2891" s="381">
        <v>42350</v>
      </c>
      <c r="O2891" s="381">
        <v>45300</v>
      </c>
      <c r="P2891" s="381">
        <v>48200</v>
      </c>
      <c r="Q2891" s="381">
        <v>15350</v>
      </c>
      <c r="R2891" s="381">
        <v>17550</v>
      </c>
      <c r="S2891" s="381">
        <v>20420</v>
      </c>
      <c r="T2891" s="381">
        <v>24600</v>
      </c>
      <c r="U2891" s="381">
        <v>28780</v>
      </c>
      <c r="V2891" s="381">
        <v>32960</v>
      </c>
      <c r="W2891" s="381">
        <v>37140</v>
      </c>
      <c r="X2891" s="381">
        <v>41320</v>
      </c>
      <c r="Y2891" s="381">
        <v>40900</v>
      </c>
      <c r="Z2891" s="381">
        <v>46750</v>
      </c>
      <c r="AA2891" s="381">
        <v>52600</v>
      </c>
      <c r="AB2891" s="381">
        <v>58400</v>
      </c>
      <c r="AC2891" s="381">
        <v>63100</v>
      </c>
      <c r="AD2891" s="381">
        <v>67750</v>
      </c>
      <c r="AE2891" s="381">
        <v>72450</v>
      </c>
      <c r="AF2891" s="381">
        <v>77100</v>
      </c>
      <c r="AG2891" s="381">
        <v>9999</v>
      </c>
      <c r="AH2891" s="381" t="s">
        <v>6436</v>
      </c>
      <c r="AI2891" s="381" t="s">
        <v>6145</v>
      </c>
      <c r="AJ2891" s="381">
        <v>0</v>
      </c>
    </row>
    <row r="2892" spans="1:36">
      <c r="A2892" s="381" t="s">
        <v>566</v>
      </c>
      <c r="B2892" s="381" t="s">
        <v>6435</v>
      </c>
      <c r="C2892" s="381">
        <v>33</v>
      </c>
      <c r="D2892" s="381">
        <v>9</v>
      </c>
      <c r="E2892" s="381" t="s">
        <v>6386</v>
      </c>
      <c r="F2892" s="381" t="s">
        <v>6385</v>
      </c>
      <c r="G2892" s="381" t="s">
        <v>6384</v>
      </c>
      <c r="H2892" s="381">
        <v>69500</v>
      </c>
      <c r="I2892" s="381">
        <v>25550</v>
      </c>
      <c r="J2892" s="381">
        <v>29200</v>
      </c>
      <c r="K2892" s="381">
        <v>32850</v>
      </c>
      <c r="L2892" s="381">
        <v>36500</v>
      </c>
      <c r="M2892" s="381">
        <v>39450</v>
      </c>
      <c r="N2892" s="381">
        <v>42350</v>
      </c>
      <c r="O2892" s="381">
        <v>45300</v>
      </c>
      <c r="P2892" s="381">
        <v>48200</v>
      </c>
      <c r="Q2892" s="381">
        <v>15350</v>
      </c>
      <c r="R2892" s="381">
        <v>17550</v>
      </c>
      <c r="S2892" s="381">
        <v>20420</v>
      </c>
      <c r="T2892" s="381">
        <v>24600</v>
      </c>
      <c r="U2892" s="381">
        <v>28780</v>
      </c>
      <c r="V2892" s="381">
        <v>32960</v>
      </c>
      <c r="W2892" s="381">
        <v>37140</v>
      </c>
      <c r="X2892" s="381">
        <v>41320</v>
      </c>
      <c r="Y2892" s="381">
        <v>40900</v>
      </c>
      <c r="Z2892" s="381">
        <v>46750</v>
      </c>
      <c r="AA2892" s="381">
        <v>52600</v>
      </c>
      <c r="AB2892" s="381">
        <v>58400</v>
      </c>
      <c r="AC2892" s="381">
        <v>63100</v>
      </c>
      <c r="AD2892" s="381">
        <v>67750</v>
      </c>
      <c r="AE2892" s="381">
        <v>72450</v>
      </c>
      <c r="AF2892" s="381">
        <v>77100</v>
      </c>
      <c r="AG2892" s="381">
        <v>9999</v>
      </c>
      <c r="AH2892" s="381" t="s">
        <v>6434</v>
      </c>
      <c r="AI2892" s="381" t="s">
        <v>6145</v>
      </c>
      <c r="AJ2892" s="381">
        <v>0</v>
      </c>
    </row>
    <row r="2893" spans="1:36">
      <c r="A2893" s="381" t="s">
        <v>566</v>
      </c>
      <c r="B2893" s="381" t="s">
        <v>6433</v>
      </c>
      <c r="C2893" s="381">
        <v>33</v>
      </c>
      <c r="D2893" s="381">
        <v>9</v>
      </c>
      <c r="E2893" s="381" t="s">
        <v>6386</v>
      </c>
      <c r="F2893" s="381" t="s">
        <v>6385</v>
      </c>
      <c r="G2893" s="381" t="s">
        <v>6384</v>
      </c>
      <c r="H2893" s="381">
        <v>69500</v>
      </c>
      <c r="I2893" s="381">
        <v>25550</v>
      </c>
      <c r="J2893" s="381">
        <v>29200</v>
      </c>
      <c r="K2893" s="381">
        <v>32850</v>
      </c>
      <c r="L2893" s="381">
        <v>36500</v>
      </c>
      <c r="M2893" s="381">
        <v>39450</v>
      </c>
      <c r="N2893" s="381">
        <v>42350</v>
      </c>
      <c r="O2893" s="381">
        <v>45300</v>
      </c>
      <c r="P2893" s="381">
        <v>48200</v>
      </c>
      <c r="Q2893" s="381">
        <v>15350</v>
      </c>
      <c r="R2893" s="381">
        <v>17550</v>
      </c>
      <c r="S2893" s="381">
        <v>20420</v>
      </c>
      <c r="T2893" s="381">
        <v>24600</v>
      </c>
      <c r="U2893" s="381">
        <v>28780</v>
      </c>
      <c r="V2893" s="381">
        <v>32960</v>
      </c>
      <c r="W2893" s="381">
        <v>37140</v>
      </c>
      <c r="X2893" s="381">
        <v>41320</v>
      </c>
      <c r="Y2893" s="381">
        <v>40900</v>
      </c>
      <c r="Z2893" s="381">
        <v>46750</v>
      </c>
      <c r="AA2893" s="381">
        <v>52600</v>
      </c>
      <c r="AB2893" s="381">
        <v>58400</v>
      </c>
      <c r="AC2893" s="381">
        <v>63100</v>
      </c>
      <c r="AD2893" s="381">
        <v>67750</v>
      </c>
      <c r="AE2893" s="381">
        <v>72450</v>
      </c>
      <c r="AF2893" s="381">
        <v>77100</v>
      </c>
      <c r="AG2893" s="381">
        <v>9999</v>
      </c>
      <c r="AH2893" s="381" t="s">
        <v>6432</v>
      </c>
      <c r="AI2893" s="381" t="s">
        <v>6145</v>
      </c>
      <c r="AJ2893" s="381">
        <v>0</v>
      </c>
    </row>
    <row r="2894" spans="1:36">
      <c r="A2894" s="381" t="s">
        <v>566</v>
      </c>
      <c r="B2894" s="381" t="s">
        <v>6431</v>
      </c>
      <c r="C2894" s="381">
        <v>33</v>
      </c>
      <c r="D2894" s="381">
        <v>9</v>
      </c>
      <c r="E2894" s="381" t="s">
        <v>6386</v>
      </c>
      <c r="F2894" s="381" t="s">
        <v>6385</v>
      </c>
      <c r="G2894" s="381" t="s">
        <v>6384</v>
      </c>
      <c r="H2894" s="381">
        <v>69500</v>
      </c>
      <c r="I2894" s="381">
        <v>25550</v>
      </c>
      <c r="J2894" s="381">
        <v>29200</v>
      </c>
      <c r="K2894" s="381">
        <v>32850</v>
      </c>
      <c r="L2894" s="381">
        <v>36500</v>
      </c>
      <c r="M2894" s="381">
        <v>39450</v>
      </c>
      <c r="N2894" s="381">
        <v>42350</v>
      </c>
      <c r="O2894" s="381">
        <v>45300</v>
      </c>
      <c r="P2894" s="381">
        <v>48200</v>
      </c>
      <c r="Q2894" s="381">
        <v>15350</v>
      </c>
      <c r="R2894" s="381">
        <v>17550</v>
      </c>
      <c r="S2894" s="381">
        <v>20420</v>
      </c>
      <c r="T2894" s="381">
        <v>24600</v>
      </c>
      <c r="U2894" s="381">
        <v>28780</v>
      </c>
      <c r="V2894" s="381">
        <v>32960</v>
      </c>
      <c r="W2894" s="381">
        <v>37140</v>
      </c>
      <c r="X2894" s="381">
        <v>41320</v>
      </c>
      <c r="Y2894" s="381">
        <v>40900</v>
      </c>
      <c r="Z2894" s="381">
        <v>46750</v>
      </c>
      <c r="AA2894" s="381">
        <v>52600</v>
      </c>
      <c r="AB2894" s="381">
        <v>58400</v>
      </c>
      <c r="AC2894" s="381">
        <v>63100</v>
      </c>
      <c r="AD2894" s="381">
        <v>67750</v>
      </c>
      <c r="AE2894" s="381">
        <v>72450</v>
      </c>
      <c r="AF2894" s="381">
        <v>77100</v>
      </c>
      <c r="AG2894" s="381">
        <v>9999</v>
      </c>
      <c r="AH2894" s="381" t="s">
        <v>2183</v>
      </c>
      <c r="AI2894" s="381" t="s">
        <v>6145</v>
      </c>
      <c r="AJ2894" s="381">
        <v>0</v>
      </c>
    </row>
    <row r="2895" spans="1:36">
      <c r="A2895" s="381" t="s">
        <v>566</v>
      </c>
      <c r="B2895" s="381" t="s">
        <v>6430</v>
      </c>
      <c r="C2895" s="381">
        <v>33</v>
      </c>
      <c r="D2895" s="381">
        <v>9</v>
      </c>
      <c r="E2895" s="381" t="s">
        <v>6386</v>
      </c>
      <c r="F2895" s="381" t="s">
        <v>6385</v>
      </c>
      <c r="G2895" s="381" t="s">
        <v>6384</v>
      </c>
      <c r="H2895" s="381">
        <v>69500</v>
      </c>
      <c r="I2895" s="381">
        <v>25550</v>
      </c>
      <c r="J2895" s="381">
        <v>29200</v>
      </c>
      <c r="K2895" s="381">
        <v>32850</v>
      </c>
      <c r="L2895" s="381">
        <v>36500</v>
      </c>
      <c r="M2895" s="381">
        <v>39450</v>
      </c>
      <c r="N2895" s="381">
        <v>42350</v>
      </c>
      <c r="O2895" s="381">
        <v>45300</v>
      </c>
      <c r="P2895" s="381">
        <v>48200</v>
      </c>
      <c r="Q2895" s="381">
        <v>15350</v>
      </c>
      <c r="R2895" s="381">
        <v>17550</v>
      </c>
      <c r="S2895" s="381">
        <v>20420</v>
      </c>
      <c r="T2895" s="381">
        <v>24600</v>
      </c>
      <c r="U2895" s="381">
        <v>28780</v>
      </c>
      <c r="V2895" s="381">
        <v>32960</v>
      </c>
      <c r="W2895" s="381">
        <v>37140</v>
      </c>
      <c r="X2895" s="381">
        <v>41320</v>
      </c>
      <c r="Y2895" s="381">
        <v>40900</v>
      </c>
      <c r="Z2895" s="381">
        <v>46750</v>
      </c>
      <c r="AA2895" s="381">
        <v>52600</v>
      </c>
      <c r="AB2895" s="381">
        <v>58400</v>
      </c>
      <c r="AC2895" s="381">
        <v>63100</v>
      </c>
      <c r="AD2895" s="381">
        <v>67750</v>
      </c>
      <c r="AE2895" s="381">
        <v>72450</v>
      </c>
      <c r="AF2895" s="381">
        <v>77100</v>
      </c>
      <c r="AG2895" s="381">
        <v>9999</v>
      </c>
      <c r="AH2895" s="381" t="s">
        <v>2545</v>
      </c>
      <c r="AI2895" s="381" t="s">
        <v>6145</v>
      </c>
      <c r="AJ2895" s="381">
        <v>0</v>
      </c>
    </row>
    <row r="2896" spans="1:36">
      <c r="A2896" s="381" t="s">
        <v>566</v>
      </c>
      <c r="B2896" s="381" t="s">
        <v>6429</v>
      </c>
      <c r="C2896" s="381">
        <v>33</v>
      </c>
      <c r="D2896" s="381">
        <v>9</v>
      </c>
      <c r="E2896" s="381" t="s">
        <v>6386</v>
      </c>
      <c r="F2896" s="381" t="s">
        <v>6385</v>
      </c>
      <c r="G2896" s="381" t="s">
        <v>6384</v>
      </c>
      <c r="H2896" s="381">
        <v>69500</v>
      </c>
      <c r="I2896" s="381">
        <v>25550</v>
      </c>
      <c r="J2896" s="381">
        <v>29200</v>
      </c>
      <c r="K2896" s="381">
        <v>32850</v>
      </c>
      <c r="L2896" s="381">
        <v>36500</v>
      </c>
      <c r="M2896" s="381">
        <v>39450</v>
      </c>
      <c r="N2896" s="381">
        <v>42350</v>
      </c>
      <c r="O2896" s="381">
        <v>45300</v>
      </c>
      <c r="P2896" s="381">
        <v>48200</v>
      </c>
      <c r="Q2896" s="381">
        <v>15350</v>
      </c>
      <c r="R2896" s="381">
        <v>17550</v>
      </c>
      <c r="S2896" s="381">
        <v>20420</v>
      </c>
      <c r="T2896" s="381">
        <v>24600</v>
      </c>
      <c r="U2896" s="381">
        <v>28780</v>
      </c>
      <c r="V2896" s="381">
        <v>32960</v>
      </c>
      <c r="W2896" s="381">
        <v>37140</v>
      </c>
      <c r="X2896" s="381">
        <v>41320</v>
      </c>
      <c r="Y2896" s="381">
        <v>40900</v>
      </c>
      <c r="Z2896" s="381">
        <v>46750</v>
      </c>
      <c r="AA2896" s="381">
        <v>52600</v>
      </c>
      <c r="AB2896" s="381">
        <v>58400</v>
      </c>
      <c r="AC2896" s="381">
        <v>63100</v>
      </c>
      <c r="AD2896" s="381">
        <v>67750</v>
      </c>
      <c r="AE2896" s="381">
        <v>72450</v>
      </c>
      <c r="AF2896" s="381">
        <v>77100</v>
      </c>
      <c r="AG2896" s="381">
        <v>9999</v>
      </c>
      <c r="AH2896" s="381" t="s">
        <v>6428</v>
      </c>
      <c r="AI2896" s="381" t="s">
        <v>6145</v>
      </c>
      <c r="AJ2896" s="381">
        <v>0</v>
      </c>
    </row>
    <row r="2897" spans="1:36">
      <c r="A2897" s="381" t="s">
        <v>566</v>
      </c>
      <c r="B2897" s="381" t="s">
        <v>6427</v>
      </c>
      <c r="C2897" s="381">
        <v>33</v>
      </c>
      <c r="D2897" s="381">
        <v>9</v>
      </c>
      <c r="E2897" s="381" t="s">
        <v>6386</v>
      </c>
      <c r="F2897" s="381" t="s">
        <v>6385</v>
      </c>
      <c r="G2897" s="381" t="s">
        <v>6384</v>
      </c>
      <c r="H2897" s="381">
        <v>69500</v>
      </c>
      <c r="I2897" s="381">
        <v>25550</v>
      </c>
      <c r="J2897" s="381">
        <v>29200</v>
      </c>
      <c r="K2897" s="381">
        <v>32850</v>
      </c>
      <c r="L2897" s="381">
        <v>36500</v>
      </c>
      <c r="M2897" s="381">
        <v>39450</v>
      </c>
      <c r="N2897" s="381">
        <v>42350</v>
      </c>
      <c r="O2897" s="381">
        <v>45300</v>
      </c>
      <c r="P2897" s="381">
        <v>48200</v>
      </c>
      <c r="Q2897" s="381">
        <v>15350</v>
      </c>
      <c r="R2897" s="381">
        <v>17550</v>
      </c>
      <c r="S2897" s="381">
        <v>20420</v>
      </c>
      <c r="T2897" s="381">
        <v>24600</v>
      </c>
      <c r="U2897" s="381">
        <v>28780</v>
      </c>
      <c r="V2897" s="381">
        <v>32960</v>
      </c>
      <c r="W2897" s="381">
        <v>37140</v>
      </c>
      <c r="X2897" s="381">
        <v>41320</v>
      </c>
      <c r="Y2897" s="381">
        <v>40900</v>
      </c>
      <c r="Z2897" s="381">
        <v>46750</v>
      </c>
      <c r="AA2897" s="381">
        <v>52600</v>
      </c>
      <c r="AB2897" s="381">
        <v>58400</v>
      </c>
      <c r="AC2897" s="381">
        <v>63100</v>
      </c>
      <c r="AD2897" s="381">
        <v>67750</v>
      </c>
      <c r="AE2897" s="381">
        <v>72450</v>
      </c>
      <c r="AF2897" s="381">
        <v>77100</v>
      </c>
      <c r="AG2897" s="381">
        <v>9999</v>
      </c>
      <c r="AH2897" s="381" t="s">
        <v>6426</v>
      </c>
      <c r="AI2897" s="381" t="s">
        <v>6145</v>
      </c>
      <c r="AJ2897" s="381">
        <v>0</v>
      </c>
    </row>
    <row r="2898" spans="1:36">
      <c r="A2898" s="381" t="s">
        <v>566</v>
      </c>
      <c r="B2898" s="381" t="s">
        <v>6425</v>
      </c>
      <c r="C2898" s="381">
        <v>33</v>
      </c>
      <c r="D2898" s="381">
        <v>9</v>
      </c>
      <c r="E2898" s="381" t="s">
        <v>6386</v>
      </c>
      <c r="F2898" s="381" t="s">
        <v>6385</v>
      </c>
      <c r="G2898" s="381" t="s">
        <v>6384</v>
      </c>
      <c r="H2898" s="381">
        <v>69500</v>
      </c>
      <c r="I2898" s="381">
        <v>25550</v>
      </c>
      <c r="J2898" s="381">
        <v>29200</v>
      </c>
      <c r="K2898" s="381">
        <v>32850</v>
      </c>
      <c r="L2898" s="381">
        <v>36500</v>
      </c>
      <c r="M2898" s="381">
        <v>39450</v>
      </c>
      <c r="N2898" s="381">
        <v>42350</v>
      </c>
      <c r="O2898" s="381">
        <v>45300</v>
      </c>
      <c r="P2898" s="381">
        <v>48200</v>
      </c>
      <c r="Q2898" s="381">
        <v>15350</v>
      </c>
      <c r="R2898" s="381">
        <v>17550</v>
      </c>
      <c r="S2898" s="381">
        <v>20420</v>
      </c>
      <c r="T2898" s="381">
        <v>24600</v>
      </c>
      <c r="U2898" s="381">
        <v>28780</v>
      </c>
      <c r="V2898" s="381">
        <v>32960</v>
      </c>
      <c r="W2898" s="381">
        <v>37140</v>
      </c>
      <c r="X2898" s="381">
        <v>41320</v>
      </c>
      <c r="Y2898" s="381">
        <v>40900</v>
      </c>
      <c r="Z2898" s="381">
        <v>46750</v>
      </c>
      <c r="AA2898" s="381">
        <v>52600</v>
      </c>
      <c r="AB2898" s="381">
        <v>58400</v>
      </c>
      <c r="AC2898" s="381">
        <v>63100</v>
      </c>
      <c r="AD2898" s="381">
        <v>67750</v>
      </c>
      <c r="AE2898" s="381">
        <v>72450</v>
      </c>
      <c r="AF2898" s="381">
        <v>77100</v>
      </c>
      <c r="AG2898" s="381">
        <v>9999</v>
      </c>
      <c r="AH2898" s="381" t="s">
        <v>6424</v>
      </c>
      <c r="AI2898" s="381" t="s">
        <v>6145</v>
      </c>
      <c r="AJ2898" s="381">
        <v>0</v>
      </c>
    </row>
    <row r="2899" spans="1:36">
      <c r="A2899" s="381" t="s">
        <v>566</v>
      </c>
      <c r="B2899" s="381" t="s">
        <v>6423</v>
      </c>
      <c r="C2899" s="381">
        <v>33</v>
      </c>
      <c r="D2899" s="381">
        <v>9</v>
      </c>
      <c r="E2899" s="381" t="s">
        <v>6386</v>
      </c>
      <c r="F2899" s="381" t="s">
        <v>6385</v>
      </c>
      <c r="G2899" s="381" t="s">
        <v>6384</v>
      </c>
      <c r="H2899" s="381">
        <v>69500</v>
      </c>
      <c r="I2899" s="381">
        <v>25550</v>
      </c>
      <c r="J2899" s="381">
        <v>29200</v>
      </c>
      <c r="K2899" s="381">
        <v>32850</v>
      </c>
      <c r="L2899" s="381">
        <v>36500</v>
      </c>
      <c r="M2899" s="381">
        <v>39450</v>
      </c>
      <c r="N2899" s="381">
        <v>42350</v>
      </c>
      <c r="O2899" s="381">
        <v>45300</v>
      </c>
      <c r="P2899" s="381">
        <v>48200</v>
      </c>
      <c r="Q2899" s="381">
        <v>15350</v>
      </c>
      <c r="R2899" s="381">
        <v>17550</v>
      </c>
      <c r="S2899" s="381">
        <v>20420</v>
      </c>
      <c r="T2899" s="381">
        <v>24600</v>
      </c>
      <c r="U2899" s="381">
        <v>28780</v>
      </c>
      <c r="V2899" s="381">
        <v>32960</v>
      </c>
      <c r="W2899" s="381">
        <v>37140</v>
      </c>
      <c r="X2899" s="381">
        <v>41320</v>
      </c>
      <c r="Y2899" s="381">
        <v>40900</v>
      </c>
      <c r="Z2899" s="381">
        <v>46750</v>
      </c>
      <c r="AA2899" s="381">
        <v>52600</v>
      </c>
      <c r="AB2899" s="381">
        <v>58400</v>
      </c>
      <c r="AC2899" s="381">
        <v>63100</v>
      </c>
      <c r="AD2899" s="381">
        <v>67750</v>
      </c>
      <c r="AE2899" s="381">
        <v>72450</v>
      </c>
      <c r="AF2899" s="381">
        <v>77100</v>
      </c>
      <c r="AG2899" s="381">
        <v>9999</v>
      </c>
      <c r="AH2899" s="381" t="s">
        <v>6422</v>
      </c>
      <c r="AI2899" s="381" t="s">
        <v>6145</v>
      </c>
      <c r="AJ2899" s="381">
        <v>0</v>
      </c>
    </row>
    <row r="2900" spans="1:36">
      <c r="A2900" s="381" t="s">
        <v>566</v>
      </c>
      <c r="B2900" s="381" t="s">
        <v>6421</v>
      </c>
      <c r="C2900" s="381">
        <v>33</v>
      </c>
      <c r="D2900" s="381">
        <v>9</v>
      </c>
      <c r="E2900" s="381" t="s">
        <v>6386</v>
      </c>
      <c r="F2900" s="381" t="s">
        <v>6385</v>
      </c>
      <c r="G2900" s="381" t="s">
        <v>6384</v>
      </c>
      <c r="H2900" s="381">
        <v>69500</v>
      </c>
      <c r="I2900" s="381">
        <v>25550</v>
      </c>
      <c r="J2900" s="381">
        <v>29200</v>
      </c>
      <c r="K2900" s="381">
        <v>32850</v>
      </c>
      <c r="L2900" s="381">
        <v>36500</v>
      </c>
      <c r="M2900" s="381">
        <v>39450</v>
      </c>
      <c r="N2900" s="381">
        <v>42350</v>
      </c>
      <c r="O2900" s="381">
        <v>45300</v>
      </c>
      <c r="P2900" s="381">
        <v>48200</v>
      </c>
      <c r="Q2900" s="381">
        <v>15350</v>
      </c>
      <c r="R2900" s="381">
        <v>17550</v>
      </c>
      <c r="S2900" s="381">
        <v>20420</v>
      </c>
      <c r="T2900" s="381">
        <v>24600</v>
      </c>
      <c r="U2900" s="381">
        <v>28780</v>
      </c>
      <c r="V2900" s="381">
        <v>32960</v>
      </c>
      <c r="W2900" s="381">
        <v>37140</v>
      </c>
      <c r="X2900" s="381">
        <v>41320</v>
      </c>
      <c r="Y2900" s="381">
        <v>40900</v>
      </c>
      <c r="Z2900" s="381">
        <v>46750</v>
      </c>
      <c r="AA2900" s="381">
        <v>52600</v>
      </c>
      <c r="AB2900" s="381">
        <v>58400</v>
      </c>
      <c r="AC2900" s="381">
        <v>63100</v>
      </c>
      <c r="AD2900" s="381">
        <v>67750</v>
      </c>
      <c r="AE2900" s="381">
        <v>72450</v>
      </c>
      <c r="AF2900" s="381">
        <v>77100</v>
      </c>
      <c r="AG2900" s="381">
        <v>9999</v>
      </c>
      <c r="AH2900" s="381" t="s">
        <v>6420</v>
      </c>
      <c r="AI2900" s="381" t="s">
        <v>6145</v>
      </c>
      <c r="AJ2900" s="381">
        <v>0</v>
      </c>
    </row>
    <row r="2901" spans="1:36">
      <c r="A2901" s="381" t="s">
        <v>566</v>
      </c>
      <c r="B2901" s="381" t="s">
        <v>6419</v>
      </c>
      <c r="C2901" s="381">
        <v>33</v>
      </c>
      <c r="D2901" s="381">
        <v>9</v>
      </c>
      <c r="E2901" s="381" t="s">
        <v>6386</v>
      </c>
      <c r="F2901" s="381" t="s">
        <v>6385</v>
      </c>
      <c r="G2901" s="381" t="s">
        <v>6384</v>
      </c>
      <c r="H2901" s="381">
        <v>69500</v>
      </c>
      <c r="I2901" s="381">
        <v>25550</v>
      </c>
      <c r="J2901" s="381">
        <v>29200</v>
      </c>
      <c r="K2901" s="381">
        <v>32850</v>
      </c>
      <c r="L2901" s="381">
        <v>36500</v>
      </c>
      <c r="M2901" s="381">
        <v>39450</v>
      </c>
      <c r="N2901" s="381">
        <v>42350</v>
      </c>
      <c r="O2901" s="381">
        <v>45300</v>
      </c>
      <c r="P2901" s="381">
        <v>48200</v>
      </c>
      <c r="Q2901" s="381">
        <v>15350</v>
      </c>
      <c r="R2901" s="381">
        <v>17550</v>
      </c>
      <c r="S2901" s="381">
        <v>20420</v>
      </c>
      <c r="T2901" s="381">
        <v>24600</v>
      </c>
      <c r="U2901" s="381">
        <v>28780</v>
      </c>
      <c r="V2901" s="381">
        <v>32960</v>
      </c>
      <c r="W2901" s="381">
        <v>37140</v>
      </c>
      <c r="X2901" s="381">
        <v>41320</v>
      </c>
      <c r="Y2901" s="381">
        <v>40900</v>
      </c>
      <c r="Z2901" s="381">
        <v>46750</v>
      </c>
      <c r="AA2901" s="381">
        <v>52600</v>
      </c>
      <c r="AB2901" s="381">
        <v>58400</v>
      </c>
      <c r="AC2901" s="381">
        <v>63100</v>
      </c>
      <c r="AD2901" s="381">
        <v>67750</v>
      </c>
      <c r="AE2901" s="381">
        <v>72450</v>
      </c>
      <c r="AF2901" s="381">
        <v>77100</v>
      </c>
      <c r="AG2901" s="381">
        <v>9999</v>
      </c>
      <c r="AH2901" s="381" t="s">
        <v>6418</v>
      </c>
      <c r="AI2901" s="381" t="s">
        <v>6145</v>
      </c>
      <c r="AJ2901" s="381">
        <v>0</v>
      </c>
    </row>
    <row r="2902" spans="1:36">
      <c r="A2902" s="381" t="s">
        <v>566</v>
      </c>
      <c r="B2902" s="381" t="s">
        <v>6417</v>
      </c>
      <c r="C2902" s="381">
        <v>33</v>
      </c>
      <c r="D2902" s="381">
        <v>9</v>
      </c>
      <c r="E2902" s="381" t="s">
        <v>6386</v>
      </c>
      <c r="F2902" s="381" t="s">
        <v>6385</v>
      </c>
      <c r="G2902" s="381" t="s">
        <v>6384</v>
      </c>
      <c r="H2902" s="381">
        <v>69500</v>
      </c>
      <c r="I2902" s="381">
        <v>25550</v>
      </c>
      <c r="J2902" s="381">
        <v>29200</v>
      </c>
      <c r="K2902" s="381">
        <v>32850</v>
      </c>
      <c r="L2902" s="381">
        <v>36500</v>
      </c>
      <c r="M2902" s="381">
        <v>39450</v>
      </c>
      <c r="N2902" s="381">
        <v>42350</v>
      </c>
      <c r="O2902" s="381">
        <v>45300</v>
      </c>
      <c r="P2902" s="381">
        <v>48200</v>
      </c>
      <c r="Q2902" s="381">
        <v>15350</v>
      </c>
      <c r="R2902" s="381">
        <v>17550</v>
      </c>
      <c r="S2902" s="381">
        <v>20420</v>
      </c>
      <c r="T2902" s="381">
        <v>24600</v>
      </c>
      <c r="U2902" s="381">
        <v>28780</v>
      </c>
      <c r="V2902" s="381">
        <v>32960</v>
      </c>
      <c r="W2902" s="381">
        <v>37140</v>
      </c>
      <c r="X2902" s="381">
        <v>41320</v>
      </c>
      <c r="Y2902" s="381">
        <v>40900</v>
      </c>
      <c r="Z2902" s="381">
        <v>46750</v>
      </c>
      <c r="AA2902" s="381">
        <v>52600</v>
      </c>
      <c r="AB2902" s="381">
        <v>58400</v>
      </c>
      <c r="AC2902" s="381">
        <v>63100</v>
      </c>
      <c r="AD2902" s="381">
        <v>67750</v>
      </c>
      <c r="AE2902" s="381">
        <v>72450</v>
      </c>
      <c r="AF2902" s="381">
        <v>77100</v>
      </c>
      <c r="AG2902" s="381">
        <v>9999</v>
      </c>
      <c r="AH2902" s="381" t="s">
        <v>2619</v>
      </c>
      <c r="AI2902" s="381" t="s">
        <v>6145</v>
      </c>
      <c r="AJ2902" s="381">
        <v>0</v>
      </c>
    </row>
    <row r="2903" spans="1:36">
      <c r="A2903" s="381" t="s">
        <v>566</v>
      </c>
      <c r="B2903" s="381" t="s">
        <v>6416</v>
      </c>
      <c r="C2903" s="381">
        <v>33</v>
      </c>
      <c r="D2903" s="381">
        <v>9</v>
      </c>
      <c r="E2903" s="381" t="s">
        <v>6386</v>
      </c>
      <c r="F2903" s="381" t="s">
        <v>6385</v>
      </c>
      <c r="G2903" s="381" t="s">
        <v>6384</v>
      </c>
      <c r="H2903" s="381">
        <v>69500</v>
      </c>
      <c r="I2903" s="381">
        <v>25550</v>
      </c>
      <c r="J2903" s="381">
        <v>29200</v>
      </c>
      <c r="K2903" s="381">
        <v>32850</v>
      </c>
      <c r="L2903" s="381">
        <v>36500</v>
      </c>
      <c r="M2903" s="381">
        <v>39450</v>
      </c>
      <c r="N2903" s="381">
        <v>42350</v>
      </c>
      <c r="O2903" s="381">
        <v>45300</v>
      </c>
      <c r="P2903" s="381">
        <v>48200</v>
      </c>
      <c r="Q2903" s="381">
        <v>15350</v>
      </c>
      <c r="R2903" s="381">
        <v>17550</v>
      </c>
      <c r="S2903" s="381">
        <v>20420</v>
      </c>
      <c r="T2903" s="381">
        <v>24600</v>
      </c>
      <c r="U2903" s="381">
        <v>28780</v>
      </c>
      <c r="V2903" s="381">
        <v>32960</v>
      </c>
      <c r="W2903" s="381">
        <v>37140</v>
      </c>
      <c r="X2903" s="381">
        <v>41320</v>
      </c>
      <c r="Y2903" s="381">
        <v>40900</v>
      </c>
      <c r="Z2903" s="381">
        <v>46750</v>
      </c>
      <c r="AA2903" s="381">
        <v>52600</v>
      </c>
      <c r="AB2903" s="381">
        <v>58400</v>
      </c>
      <c r="AC2903" s="381">
        <v>63100</v>
      </c>
      <c r="AD2903" s="381">
        <v>67750</v>
      </c>
      <c r="AE2903" s="381">
        <v>72450</v>
      </c>
      <c r="AF2903" s="381">
        <v>77100</v>
      </c>
      <c r="AG2903" s="381">
        <v>9999</v>
      </c>
      <c r="AH2903" s="381" t="s">
        <v>6415</v>
      </c>
      <c r="AI2903" s="381" t="s">
        <v>6145</v>
      </c>
      <c r="AJ2903" s="381">
        <v>0</v>
      </c>
    </row>
    <row r="2904" spans="1:36">
      <c r="A2904" s="381" t="s">
        <v>566</v>
      </c>
      <c r="B2904" s="381" t="s">
        <v>6414</v>
      </c>
      <c r="C2904" s="381">
        <v>33</v>
      </c>
      <c r="D2904" s="381">
        <v>9</v>
      </c>
      <c r="E2904" s="381" t="s">
        <v>6386</v>
      </c>
      <c r="F2904" s="381" t="s">
        <v>6385</v>
      </c>
      <c r="G2904" s="381" t="s">
        <v>6384</v>
      </c>
      <c r="H2904" s="381">
        <v>69500</v>
      </c>
      <c r="I2904" s="381">
        <v>25550</v>
      </c>
      <c r="J2904" s="381">
        <v>29200</v>
      </c>
      <c r="K2904" s="381">
        <v>32850</v>
      </c>
      <c r="L2904" s="381">
        <v>36500</v>
      </c>
      <c r="M2904" s="381">
        <v>39450</v>
      </c>
      <c r="N2904" s="381">
        <v>42350</v>
      </c>
      <c r="O2904" s="381">
        <v>45300</v>
      </c>
      <c r="P2904" s="381">
        <v>48200</v>
      </c>
      <c r="Q2904" s="381">
        <v>15350</v>
      </c>
      <c r="R2904" s="381">
        <v>17550</v>
      </c>
      <c r="S2904" s="381">
        <v>20420</v>
      </c>
      <c r="T2904" s="381">
        <v>24600</v>
      </c>
      <c r="U2904" s="381">
        <v>28780</v>
      </c>
      <c r="V2904" s="381">
        <v>32960</v>
      </c>
      <c r="W2904" s="381">
        <v>37140</v>
      </c>
      <c r="X2904" s="381">
        <v>41320</v>
      </c>
      <c r="Y2904" s="381">
        <v>40900</v>
      </c>
      <c r="Z2904" s="381">
        <v>46750</v>
      </c>
      <c r="AA2904" s="381">
        <v>52600</v>
      </c>
      <c r="AB2904" s="381">
        <v>58400</v>
      </c>
      <c r="AC2904" s="381">
        <v>63100</v>
      </c>
      <c r="AD2904" s="381">
        <v>67750</v>
      </c>
      <c r="AE2904" s="381">
        <v>72450</v>
      </c>
      <c r="AF2904" s="381">
        <v>77100</v>
      </c>
      <c r="AG2904" s="381">
        <v>9999</v>
      </c>
      <c r="AH2904" s="381" t="s">
        <v>6413</v>
      </c>
      <c r="AI2904" s="381" t="s">
        <v>6145</v>
      </c>
      <c r="AJ2904" s="381">
        <v>0</v>
      </c>
    </row>
    <row r="2905" spans="1:36">
      <c r="A2905" s="381" t="s">
        <v>566</v>
      </c>
      <c r="B2905" s="381" t="s">
        <v>6412</v>
      </c>
      <c r="C2905" s="381">
        <v>33</v>
      </c>
      <c r="D2905" s="381">
        <v>9</v>
      </c>
      <c r="E2905" s="381" t="s">
        <v>6386</v>
      </c>
      <c r="F2905" s="381" t="s">
        <v>6385</v>
      </c>
      <c r="G2905" s="381" t="s">
        <v>6384</v>
      </c>
      <c r="H2905" s="381">
        <v>69500</v>
      </c>
      <c r="I2905" s="381">
        <v>25550</v>
      </c>
      <c r="J2905" s="381">
        <v>29200</v>
      </c>
      <c r="K2905" s="381">
        <v>32850</v>
      </c>
      <c r="L2905" s="381">
        <v>36500</v>
      </c>
      <c r="M2905" s="381">
        <v>39450</v>
      </c>
      <c r="N2905" s="381">
        <v>42350</v>
      </c>
      <c r="O2905" s="381">
        <v>45300</v>
      </c>
      <c r="P2905" s="381">
        <v>48200</v>
      </c>
      <c r="Q2905" s="381">
        <v>15350</v>
      </c>
      <c r="R2905" s="381">
        <v>17550</v>
      </c>
      <c r="S2905" s="381">
        <v>20420</v>
      </c>
      <c r="T2905" s="381">
        <v>24600</v>
      </c>
      <c r="U2905" s="381">
        <v>28780</v>
      </c>
      <c r="V2905" s="381">
        <v>32960</v>
      </c>
      <c r="W2905" s="381">
        <v>37140</v>
      </c>
      <c r="X2905" s="381">
        <v>41320</v>
      </c>
      <c r="Y2905" s="381">
        <v>40900</v>
      </c>
      <c r="Z2905" s="381">
        <v>46750</v>
      </c>
      <c r="AA2905" s="381">
        <v>52600</v>
      </c>
      <c r="AB2905" s="381">
        <v>58400</v>
      </c>
      <c r="AC2905" s="381">
        <v>63100</v>
      </c>
      <c r="AD2905" s="381">
        <v>67750</v>
      </c>
      <c r="AE2905" s="381">
        <v>72450</v>
      </c>
      <c r="AF2905" s="381">
        <v>77100</v>
      </c>
      <c r="AG2905" s="381">
        <v>9999</v>
      </c>
      <c r="AH2905" s="381" t="s">
        <v>6411</v>
      </c>
      <c r="AI2905" s="381" t="s">
        <v>6145</v>
      </c>
      <c r="AJ2905" s="381">
        <v>0</v>
      </c>
    </row>
    <row r="2906" spans="1:36">
      <c r="A2906" s="381" t="s">
        <v>566</v>
      </c>
      <c r="B2906" s="381" t="s">
        <v>6410</v>
      </c>
      <c r="C2906" s="381">
        <v>33</v>
      </c>
      <c r="D2906" s="381">
        <v>9</v>
      </c>
      <c r="E2906" s="381" t="s">
        <v>6386</v>
      </c>
      <c r="F2906" s="381" t="s">
        <v>6385</v>
      </c>
      <c r="G2906" s="381" t="s">
        <v>6384</v>
      </c>
      <c r="H2906" s="381">
        <v>69500</v>
      </c>
      <c r="I2906" s="381">
        <v>25550</v>
      </c>
      <c r="J2906" s="381">
        <v>29200</v>
      </c>
      <c r="K2906" s="381">
        <v>32850</v>
      </c>
      <c r="L2906" s="381">
        <v>36500</v>
      </c>
      <c r="M2906" s="381">
        <v>39450</v>
      </c>
      <c r="N2906" s="381">
        <v>42350</v>
      </c>
      <c r="O2906" s="381">
        <v>45300</v>
      </c>
      <c r="P2906" s="381">
        <v>48200</v>
      </c>
      <c r="Q2906" s="381">
        <v>15350</v>
      </c>
      <c r="R2906" s="381">
        <v>17550</v>
      </c>
      <c r="S2906" s="381">
        <v>20420</v>
      </c>
      <c r="T2906" s="381">
        <v>24600</v>
      </c>
      <c r="U2906" s="381">
        <v>28780</v>
      </c>
      <c r="V2906" s="381">
        <v>32960</v>
      </c>
      <c r="W2906" s="381">
        <v>37140</v>
      </c>
      <c r="X2906" s="381">
        <v>41320</v>
      </c>
      <c r="Y2906" s="381">
        <v>40900</v>
      </c>
      <c r="Z2906" s="381">
        <v>46750</v>
      </c>
      <c r="AA2906" s="381">
        <v>52600</v>
      </c>
      <c r="AB2906" s="381">
        <v>58400</v>
      </c>
      <c r="AC2906" s="381">
        <v>63100</v>
      </c>
      <c r="AD2906" s="381">
        <v>67750</v>
      </c>
      <c r="AE2906" s="381">
        <v>72450</v>
      </c>
      <c r="AF2906" s="381">
        <v>77100</v>
      </c>
      <c r="AG2906" s="381">
        <v>9999</v>
      </c>
      <c r="AH2906" s="381" t="s">
        <v>6409</v>
      </c>
      <c r="AI2906" s="381" t="s">
        <v>6145</v>
      </c>
      <c r="AJ2906" s="381">
        <v>0</v>
      </c>
    </row>
    <row r="2907" spans="1:36">
      <c r="A2907" s="381" t="s">
        <v>566</v>
      </c>
      <c r="B2907" s="381" t="s">
        <v>6408</v>
      </c>
      <c r="C2907" s="381">
        <v>33</v>
      </c>
      <c r="D2907" s="381">
        <v>9</v>
      </c>
      <c r="E2907" s="381" t="s">
        <v>6386</v>
      </c>
      <c r="F2907" s="381" t="s">
        <v>6385</v>
      </c>
      <c r="G2907" s="381" t="s">
        <v>6384</v>
      </c>
      <c r="H2907" s="381">
        <v>69500</v>
      </c>
      <c r="I2907" s="381">
        <v>25550</v>
      </c>
      <c r="J2907" s="381">
        <v>29200</v>
      </c>
      <c r="K2907" s="381">
        <v>32850</v>
      </c>
      <c r="L2907" s="381">
        <v>36500</v>
      </c>
      <c r="M2907" s="381">
        <v>39450</v>
      </c>
      <c r="N2907" s="381">
        <v>42350</v>
      </c>
      <c r="O2907" s="381">
        <v>45300</v>
      </c>
      <c r="P2907" s="381">
        <v>48200</v>
      </c>
      <c r="Q2907" s="381">
        <v>15350</v>
      </c>
      <c r="R2907" s="381">
        <v>17550</v>
      </c>
      <c r="S2907" s="381">
        <v>20420</v>
      </c>
      <c r="T2907" s="381">
        <v>24600</v>
      </c>
      <c r="U2907" s="381">
        <v>28780</v>
      </c>
      <c r="V2907" s="381">
        <v>32960</v>
      </c>
      <c r="W2907" s="381">
        <v>37140</v>
      </c>
      <c r="X2907" s="381">
        <v>41320</v>
      </c>
      <c r="Y2907" s="381">
        <v>40900</v>
      </c>
      <c r="Z2907" s="381">
        <v>46750</v>
      </c>
      <c r="AA2907" s="381">
        <v>52600</v>
      </c>
      <c r="AB2907" s="381">
        <v>58400</v>
      </c>
      <c r="AC2907" s="381">
        <v>63100</v>
      </c>
      <c r="AD2907" s="381">
        <v>67750</v>
      </c>
      <c r="AE2907" s="381">
        <v>72450</v>
      </c>
      <c r="AF2907" s="381">
        <v>77100</v>
      </c>
      <c r="AG2907" s="381">
        <v>9999</v>
      </c>
      <c r="AH2907" s="381" t="s">
        <v>6407</v>
      </c>
      <c r="AI2907" s="381" t="s">
        <v>6145</v>
      </c>
      <c r="AJ2907" s="381">
        <v>0</v>
      </c>
    </row>
    <row r="2908" spans="1:36">
      <c r="A2908" s="381" t="s">
        <v>566</v>
      </c>
      <c r="B2908" s="381" t="s">
        <v>6406</v>
      </c>
      <c r="C2908" s="381">
        <v>33</v>
      </c>
      <c r="D2908" s="381">
        <v>9</v>
      </c>
      <c r="E2908" s="381" t="s">
        <v>6386</v>
      </c>
      <c r="F2908" s="381" t="s">
        <v>6385</v>
      </c>
      <c r="G2908" s="381" t="s">
        <v>6384</v>
      </c>
      <c r="H2908" s="381">
        <v>69500</v>
      </c>
      <c r="I2908" s="381">
        <v>25550</v>
      </c>
      <c r="J2908" s="381">
        <v>29200</v>
      </c>
      <c r="K2908" s="381">
        <v>32850</v>
      </c>
      <c r="L2908" s="381">
        <v>36500</v>
      </c>
      <c r="M2908" s="381">
        <v>39450</v>
      </c>
      <c r="N2908" s="381">
        <v>42350</v>
      </c>
      <c r="O2908" s="381">
        <v>45300</v>
      </c>
      <c r="P2908" s="381">
        <v>48200</v>
      </c>
      <c r="Q2908" s="381">
        <v>15350</v>
      </c>
      <c r="R2908" s="381">
        <v>17550</v>
      </c>
      <c r="S2908" s="381">
        <v>20420</v>
      </c>
      <c r="T2908" s="381">
        <v>24600</v>
      </c>
      <c r="U2908" s="381">
        <v>28780</v>
      </c>
      <c r="V2908" s="381">
        <v>32960</v>
      </c>
      <c r="W2908" s="381">
        <v>37140</v>
      </c>
      <c r="X2908" s="381">
        <v>41320</v>
      </c>
      <c r="Y2908" s="381">
        <v>40900</v>
      </c>
      <c r="Z2908" s="381">
        <v>46750</v>
      </c>
      <c r="AA2908" s="381">
        <v>52600</v>
      </c>
      <c r="AB2908" s="381">
        <v>58400</v>
      </c>
      <c r="AC2908" s="381">
        <v>63100</v>
      </c>
      <c r="AD2908" s="381">
        <v>67750</v>
      </c>
      <c r="AE2908" s="381">
        <v>72450</v>
      </c>
      <c r="AF2908" s="381">
        <v>77100</v>
      </c>
      <c r="AG2908" s="381">
        <v>9999</v>
      </c>
      <c r="AH2908" s="381" t="s">
        <v>6405</v>
      </c>
      <c r="AI2908" s="381" t="s">
        <v>6145</v>
      </c>
      <c r="AJ2908" s="381">
        <v>0</v>
      </c>
    </row>
    <row r="2909" spans="1:36">
      <c r="A2909" s="381" t="s">
        <v>566</v>
      </c>
      <c r="B2909" s="381" t="s">
        <v>6404</v>
      </c>
      <c r="C2909" s="381">
        <v>33</v>
      </c>
      <c r="D2909" s="381">
        <v>9</v>
      </c>
      <c r="E2909" s="381" t="s">
        <v>6386</v>
      </c>
      <c r="F2909" s="381" t="s">
        <v>6385</v>
      </c>
      <c r="G2909" s="381" t="s">
        <v>6384</v>
      </c>
      <c r="H2909" s="381">
        <v>69500</v>
      </c>
      <c r="I2909" s="381">
        <v>25550</v>
      </c>
      <c r="J2909" s="381">
        <v>29200</v>
      </c>
      <c r="K2909" s="381">
        <v>32850</v>
      </c>
      <c r="L2909" s="381">
        <v>36500</v>
      </c>
      <c r="M2909" s="381">
        <v>39450</v>
      </c>
      <c r="N2909" s="381">
        <v>42350</v>
      </c>
      <c r="O2909" s="381">
        <v>45300</v>
      </c>
      <c r="P2909" s="381">
        <v>48200</v>
      </c>
      <c r="Q2909" s="381">
        <v>15350</v>
      </c>
      <c r="R2909" s="381">
        <v>17550</v>
      </c>
      <c r="S2909" s="381">
        <v>20420</v>
      </c>
      <c r="T2909" s="381">
        <v>24600</v>
      </c>
      <c r="U2909" s="381">
        <v>28780</v>
      </c>
      <c r="V2909" s="381">
        <v>32960</v>
      </c>
      <c r="W2909" s="381">
        <v>37140</v>
      </c>
      <c r="X2909" s="381">
        <v>41320</v>
      </c>
      <c r="Y2909" s="381">
        <v>40900</v>
      </c>
      <c r="Z2909" s="381">
        <v>46750</v>
      </c>
      <c r="AA2909" s="381">
        <v>52600</v>
      </c>
      <c r="AB2909" s="381">
        <v>58400</v>
      </c>
      <c r="AC2909" s="381">
        <v>63100</v>
      </c>
      <c r="AD2909" s="381">
        <v>67750</v>
      </c>
      <c r="AE2909" s="381">
        <v>72450</v>
      </c>
      <c r="AF2909" s="381">
        <v>77100</v>
      </c>
      <c r="AG2909" s="381">
        <v>9999</v>
      </c>
      <c r="AH2909" s="381" t="s">
        <v>2357</v>
      </c>
      <c r="AI2909" s="381" t="s">
        <v>6145</v>
      </c>
      <c r="AJ2909" s="381">
        <v>0</v>
      </c>
    </row>
    <row r="2910" spans="1:36">
      <c r="A2910" s="381" t="s">
        <v>566</v>
      </c>
      <c r="B2910" s="381" t="s">
        <v>6403</v>
      </c>
      <c r="C2910" s="381">
        <v>33</v>
      </c>
      <c r="D2910" s="381">
        <v>9</v>
      </c>
      <c r="E2910" s="381" t="s">
        <v>6386</v>
      </c>
      <c r="F2910" s="381" t="s">
        <v>6385</v>
      </c>
      <c r="G2910" s="381" t="s">
        <v>6384</v>
      </c>
      <c r="H2910" s="381">
        <v>69500</v>
      </c>
      <c r="I2910" s="381">
        <v>25550</v>
      </c>
      <c r="J2910" s="381">
        <v>29200</v>
      </c>
      <c r="K2910" s="381">
        <v>32850</v>
      </c>
      <c r="L2910" s="381">
        <v>36500</v>
      </c>
      <c r="M2910" s="381">
        <v>39450</v>
      </c>
      <c r="N2910" s="381">
        <v>42350</v>
      </c>
      <c r="O2910" s="381">
        <v>45300</v>
      </c>
      <c r="P2910" s="381">
        <v>48200</v>
      </c>
      <c r="Q2910" s="381">
        <v>15350</v>
      </c>
      <c r="R2910" s="381">
        <v>17550</v>
      </c>
      <c r="S2910" s="381">
        <v>20420</v>
      </c>
      <c r="T2910" s="381">
        <v>24600</v>
      </c>
      <c r="U2910" s="381">
        <v>28780</v>
      </c>
      <c r="V2910" s="381">
        <v>32960</v>
      </c>
      <c r="W2910" s="381">
        <v>37140</v>
      </c>
      <c r="X2910" s="381">
        <v>41320</v>
      </c>
      <c r="Y2910" s="381">
        <v>40900</v>
      </c>
      <c r="Z2910" s="381">
        <v>46750</v>
      </c>
      <c r="AA2910" s="381">
        <v>52600</v>
      </c>
      <c r="AB2910" s="381">
        <v>58400</v>
      </c>
      <c r="AC2910" s="381">
        <v>63100</v>
      </c>
      <c r="AD2910" s="381">
        <v>67750</v>
      </c>
      <c r="AE2910" s="381">
        <v>72450</v>
      </c>
      <c r="AF2910" s="381">
        <v>77100</v>
      </c>
      <c r="AG2910" s="381">
        <v>9999</v>
      </c>
      <c r="AH2910" s="381" t="s">
        <v>6402</v>
      </c>
      <c r="AI2910" s="381" t="s">
        <v>6145</v>
      </c>
      <c r="AJ2910" s="381">
        <v>0</v>
      </c>
    </row>
    <row r="2911" spans="1:36">
      <c r="A2911" s="381" t="s">
        <v>566</v>
      </c>
      <c r="B2911" s="381" t="s">
        <v>6401</v>
      </c>
      <c r="C2911" s="381">
        <v>33</v>
      </c>
      <c r="D2911" s="381">
        <v>9</v>
      </c>
      <c r="E2911" s="381" t="s">
        <v>6386</v>
      </c>
      <c r="F2911" s="381" t="s">
        <v>6385</v>
      </c>
      <c r="G2911" s="381" t="s">
        <v>6384</v>
      </c>
      <c r="H2911" s="381">
        <v>69500</v>
      </c>
      <c r="I2911" s="381">
        <v>25550</v>
      </c>
      <c r="J2911" s="381">
        <v>29200</v>
      </c>
      <c r="K2911" s="381">
        <v>32850</v>
      </c>
      <c r="L2911" s="381">
        <v>36500</v>
      </c>
      <c r="M2911" s="381">
        <v>39450</v>
      </c>
      <c r="N2911" s="381">
        <v>42350</v>
      </c>
      <c r="O2911" s="381">
        <v>45300</v>
      </c>
      <c r="P2911" s="381">
        <v>48200</v>
      </c>
      <c r="Q2911" s="381">
        <v>15350</v>
      </c>
      <c r="R2911" s="381">
        <v>17550</v>
      </c>
      <c r="S2911" s="381">
        <v>20420</v>
      </c>
      <c r="T2911" s="381">
        <v>24600</v>
      </c>
      <c r="U2911" s="381">
        <v>28780</v>
      </c>
      <c r="V2911" s="381">
        <v>32960</v>
      </c>
      <c r="W2911" s="381">
        <v>37140</v>
      </c>
      <c r="X2911" s="381">
        <v>41320</v>
      </c>
      <c r="Y2911" s="381">
        <v>40900</v>
      </c>
      <c r="Z2911" s="381">
        <v>46750</v>
      </c>
      <c r="AA2911" s="381">
        <v>52600</v>
      </c>
      <c r="AB2911" s="381">
        <v>58400</v>
      </c>
      <c r="AC2911" s="381">
        <v>63100</v>
      </c>
      <c r="AD2911" s="381">
        <v>67750</v>
      </c>
      <c r="AE2911" s="381">
        <v>72450</v>
      </c>
      <c r="AF2911" s="381">
        <v>77100</v>
      </c>
      <c r="AG2911" s="381">
        <v>9999</v>
      </c>
      <c r="AH2911" s="381" t="s">
        <v>6400</v>
      </c>
      <c r="AI2911" s="381" t="s">
        <v>6145</v>
      </c>
      <c r="AJ2911" s="381">
        <v>0</v>
      </c>
    </row>
    <row r="2912" spans="1:36">
      <c r="A2912" s="381" t="s">
        <v>566</v>
      </c>
      <c r="B2912" s="381" t="s">
        <v>6399</v>
      </c>
      <c r="C2912" s="381">
        <v>33</v>
      </c>
      <c r="D2912" s="381">
        <v>9</v>
      </c>
      <c r="E2912" s="381" t="s">
        <v>6386</v>
      </c>
      <c r="F2912" s="381" t="s">
        <v>6385</v>
      </c>
      <c r="G2912" s="381" t="s">
        <v>6384</v>
      </c>
      <c r="H2912" s="381">
        <v>69500</v>
      </c>
      <c r="I2912" s="381">
        <v>25550</v>
      </c>
      <c r="J2912" s="381">
        <v>29200</v>
      </c>
      <c r="K2912" s="381">
        <v>32850</v>
      </c>
      <c r="L2912" s="381">
        <v>36500</v>
      </c>
      <c r="M2912" s="381">
        <v>39450</v>
      </c>
      <c r="N2912" s="381">
        <v>42350</v>
      </c>
      <c r="O2912" s="381">
        <v>45300</v>
      </c>
      <c r="P2912" s="381">
        <v>48200</v>
      </c>
      <c r="Q2912" s="381">
        <v>15350</v>
      </c>
      <c r="R2912" s="381">
        <v>17550</v>
      </c>
      <c r="S2912" s="381">
        <v>20420</v>
      </c>
      <c r="T2912" s="381">
        <v>24600</v>
      </c>
      <c r="U2912" s="381">
        <v>28780</v>
      </c>
      <c r="V2912" s="381">
        <v>32960</v>
      </c>
      <c r="W2912" s="381">
        <v>37140</v>
      </c>
      <c r="X2912" s="381">
        <v>41320</v>
      </c>
      <c r="Y2912" s="381">
        <v>40900</v>
      </c>
      <c r="Z2912" s="381">
        <v>46750</v>
      </c>
      <c r="AA2912" s="381">
        <v>52600</v>
      </c>
      <c r="AB2912" s="381">
        <v>58400</v>
      </c>
      <c r="AC2912" s="381">
        <v>63100</v>
      </c>
      <c r="AD2912" s="381">
        <v>67750</v>
      </c>
      <c r="AE2912" s="381">
        <v>72450</v>
      </c>
      <c r="AF2912" s="381">
        <v>77100</v>
      </c>
      <c r="AG2912" s="381">
        <v>9999</v>
      </c>
      <c r="AH2912" s="381" t="s">
        <v>2122</v>
      </c>
      <c r="AI2912" s="381" t="s">
        <v>6145</v>
      </c>
      <c r="AJ2912" s="381">
        <v>0</v>
      </c>
    </row>
    <row r="2913" spans="1:36">
      <c r="A2913" s="381" t="s">
        <v>566</v>
      </c>
      <c r="B2913" s="381" t="s">
        <v>6398</v>
      </c>
      <c r="C2913" s="381">
        <v>33</v>
      </c>
      <c r="D2913" s="381">
        <v>9</v>
      </c>
      <c r="E2913" s="381" t="s">
        <v>6386</v>
      </c>
      <c r="F2913" s="381" t="s">
        <v>6385</v>
      </c>
      <c r="G2913" s="381" t="s">
        <v>6384</v>
      </c>
      <c r="H2913" s="381">
        <v>69500</v>
      </c>
      <c r="I2913" s="381">
        <v>25550</v>
      </c>
      <c r="J2913" s="381">
        <v>29200</v>
      </c>
      <c r="K2913" s="381">
        <v>32850</v>
      </c>
      <c r="L2913" s="381">
        <v>36500</v>
      </c>
      <c r="M2913" s="381">
        <v>39450</v>
      </c>
      <c r="N2913" s="381">
        <v>42350</v>
      </c>
      <c r="O2913" s="381">
        <v>45300</v>
      </c>
      <c r="P2913" s="381">
        <v>48200</v>
      </c>
      <c r="Q2913" s="381">
        <v>15350</v>
      </c>
      <c r="R2913" s="381">
        <v>17550</v>
      </c>
      <c r="S2913" s="381">
        <v>20420</v>
      </c>
      <c r="T2913" s="381">
        <v>24600</v>
      </c>
      <c r="U2913" s="381">
        <v>28780</v>
      </c>
      <c r="V2913" s="381">
        <v>32960</v>
      </c>
      <c r="W2913" s="381">
        <v>37140</v>
      </c>
      <c r="X2913" s="381">
        <v>41320</v>
      </c>
      <c r="Y2913" s="381">
        <v>40900</v>
      </c>
      <c r="Z2913" s="381">
        <v>46750</v>
      </c>
      <c r="AA2913" s="381">
        <v>52600</v>
      </c>
      <c r="AB2913" s="381">
        <v>58400</v>
      </c>
      <c r="AC2913" s="381">
        <v>63100</v>
      </c>
      <c r="AD2913" s="381">
        <v>67750</v>
      </c>
      <c r="AE2913" s="381">
        <v>72450</v>
      </c>
      <c r="AF2913" s="381">
        <v>77100</v>
      </c>
      <c r="AG2913" s="381">
        <v>9999</v>
      </c>
      <c r="AH2913" s="381" t="s">
        <v>6397</v>
      </c>
      <c r="AI2913" s="381" t="s">
        <v>6145</v>
      </c>
      <c r="AJ2913" s="381">
        <v>0</v>
      </c>
    </row>
    <row r="2914" spans="1:36">
      <c r="A2914" s="381" t="s">
        <v>566</v>
      </c>
      <c r="B2914" s="381" t="s">
        <v>6396</v>
      </c>
      <c r="C2914" s="381">
        <v>33</v>
      </c>
      <c r="D2914" s="381">
        <v>9</v>
      </c>
      <c r="E2914" s="381" t="s">
        <v>6386</v>
      </c>
      <c r="F2914" s="381" t="s">
        <v>6385</v>
      </c>
      <c r="G2914" s="381" t="s">
        <v>6384</v>
      </c>
      <c r="H2914" s="381">
        <v>69500</v>
      </c>
      <c r="I2914" s="381">
        <v>25550</v>
      </c>
      <c r="J2914" s="381">
        <v>29200</v>
      </c>
      <c r="K2914" s="381">
        <v>32850</v>
      </c>
      <c r="L2914" s="381">
        <v>36500</v>
      </c>
      <c r="M2914" s="381">
        <v>39450</v>
      </c>
      <c r="N2914" s="381">
        <v>42350</v>
      </c>
      <c r="O2914" s="381">
        <v>45300</v>
      </c>
      <c r="P2914" s="381">
        <v>48200</v>
      </c>
      <c r="Q2914" s="381">
        <v>15350</v>
      </c>
      <c r="R2914" s="381">
        <v>17550</v>
      </c>
      <c r="S2914" s="381">
        <v>20420</v>
      </c>
      <c r="T2914" s="381">
        <v>24600</v>
      </c>
      <c r="U2914" s="381">
        <v>28780</v>
      </c>
      <c r="V2914" s="381">
        <v>32960</v>
      </c>
      <c r="W2914" s="381">
        <v>37140</v>
      </c>
      <c r="X2914" s="381">
        <v>41320</v>
      </c>
      <c r="Y2914" s="381">
        <v>40900</v>
      </c>
      <c r="Z2914" s="381">
        <v>46750</v>
      </c>
      <c r="AA2914" s="381">
        <v>52600</v>
      </c>
      <c r="AB2914" s="381">
        <v>58400</v>
      </c>
      <c r="AC2914" s="381">
        <v>63100</v>
      </c>
      <c r="AD2914" s="381">
        <v>67750</v>
      </c>
      <c r="AE2914" s="381">
        <v>72450</v>
      </c>
      <c r="AF2914" s="381">
        <v>77100</v>
      </c>
      <c r="AG2914" s="381">
        <v>9999</v>
      </c>
      <c r="AH2914" s="381" t="s">
        <v>6395</v>
      </c>
      <c r="AI2914" s="381" t="s">
        <v>6145</v>
      </c>
      <c r="AJ2914" s="381">
        <v>0</v>
      </c>
    </row>
    <row r="2915" spans="1:36">
      <c r="A2915" s="381" t="s">
        <v>566</v>
      </c>
      <c r="B2915" s="381" t="s">
        <v>6394</v>
      </c>
      <c r="C2915" s="381">
        <v>33</v>
      </c>
      <c r="D2915" s="381">
        <v>9</v>
      </c>
      <c r="E2915" s="381" t="s">
        <v>6386</v>
      </c>
      <c r="F2915" s="381" t="s">
        <v>6385</v>
      </c>
      <c r="G2915" s="381" t="s">
        <v>6384</v>
      </c>
      <c r="H2915" s="381">
        <v>69500</v>
      </c>
      <c r="I2915" s="381">
        <v>25550</v>
      </c>
      <c r="J2915" s="381">
        <v>29200</v>
      </c>
      <c r="K2915" s="381">
        <v>32850</v>
      </c>
      <c r="L2915" s="381">
        <v>36500</v>
      </c>
      <c r="M2915" s="381">
        <v>39450</v>
      </c>
      <c r="N2915" s="381">
        <v>42350</v>
      </c>
      <c r="O2915" s="381">
        <v>45300</v>
      </c>
      <c r="P2915" s="381">
        <v>48200</v>
      </c>
      <c r="Q2915" s="381">
        <v>15350</v>
      </c>
      <c r="R2915" s="381">
        <v>17550</v>
      </c>
      <c r="S2915" s="381">
        <v>20420</v>
      </c>
      <c r="T2915" s="381">
        <v>24600</v>
      </c>
      <c r="U2915" s="381">
        <v>28780</v>
      </c>
      <c r="V2915" s="381">
        <v>32960</v>
      </c>
      <c r="W2915" s="381">
        <v>37140</v>
      </c>
      <c r="X2915" s="381">
        <v>41320</v>
      </c>
      <c r="Y2915" s="381">
        <v>40900</v>
      </c>
      <c r="Z2915" s="381">
        <v>46750</v>
      </c>
      <c r="AA2915" s="381">
        <v>52600</v>
      </c>
      <c r="AB2915" s="381">
        <v>58400</v>
      </c>
      <c r="AC2915" s="381">
        <v>63100</v>
      </c>
      <c r="AD2915" s="381">
        <v>67750</v>
      </c>
      <c r="AE2915" s="381">
        <v>72450</v>
      </c>
      <c r="AF2915" s="381">
        <v>77100</v>
      </c>
      <c r="AG2915" s="381">
        <v>9999</v>
      </c>
      <c r="AH2915" s="381" t="s">
        <v>6393</v>
      </c>
      <c r="AI2915" s="381" t="s">
        <v>6145</v>
      </c>
      <c r="AJ2915" s="381">
        <v>0</v>
      </c>
    </row>
    <row r="2916" spans="1:36">
      <c r="A2916" s="381" t="s">
        <v>566</v>
      </c>
      <c r="B2916" s="381" t="s">
        <v>6392</v>
      </c>
      <c r="C2916" s="381">
        <v>33</v>
      </c>
      <c r="D2916" s="381">
        <v>9</v>
      </c>
      <c r="E2916" s="381" t="s">
        <v>6386</v>
      </c>
      <c r="F2916" s="381" t="s">
        <v>6385</v>
      </c>
      <c r="G2916" s="381" t="s">
        <v>6384</v>
      </c>
      <c r="H2916" s="381">
        <v>69500</v>
      </c>
      <c r="I2916" s="381">
        <v>25550</v>
      </c>
      <c r="J2916" s="381">
        <v>29200</v>
      </c>
      <c r="K2916" s="381">
        <v>32850</v>
      </c>
      <c r="L2916" s="381">
        <v>36500</v>
      </c>
      <c r="M2916" s="381">
        <v>39450</v>
      </c>
      <c r="N2916" s="381">
        <v>42350</v>
      </c>
      <c r="O2916" s="381">
        <v>45300</v>
      </c>
      <c r="P2916" s="381">
        <v>48200</v>
      </c>
      <c r="Q2916" s="381">
        <v>15350</v>
      </c>
      <c r="R2916" s="381">
        <v>17550</v>
      </c>
      <c r="S2916" s="381">
        <v>20420</v>
      </c>
      <c r="T2916" s="381">
        <v>24600</v>
      </c>
      <c r="U2916" s="381">
        <v>28780</v>
      </c>
      <c r="V2916" s="381">
        <v>32960</v>
      </c>
      <c r="W2916" s="381">
        <v>37140</v>
      </c>
      <c r="X2916" s="381">
        <v>41320</v>
      </c>
      <c r="Y2916" s="381">
        <v>40900</v>
      </c>
      <c r="Z2916" s="381">
        <v>46750</v>
      </c>
      <c r="AA2916" s="381">
        <v>52600</v>
      </c>
      <c r="AB2916" s="381">
        <v>58400</v>
      </c>
      <c r="AC2916" s="381">
        <v>63100</v>
      </c>
      <c r="AD2916" s="381">
        <v>67750</v>
      </c>
      <c r="AE2916" s="381">
        <v>72450</v>
      </c>
      <c r="AF2916" s="381">
        <v>77100</v>
      </c>
      <c r="AG2916" s="381">
        <v>9999</v>
      </c>
      <c r="AH2916" s="381" t="s">
        <v>2203</v>
      </c>
      <c r="AI2916" s="381" t="s">
        <v>6145</v>
      </c>
      <c r="AJ2916" s="381">
        <v>0</v>
      </c>
    </row>
    <row r="2917" spans="1:36">
      <c r="A2917" s="381" t="s">
        <v>566</v>
      </c>
      <c r="B2917" s="381" t="s">
        <v>6391</v>
      </c>
      <c r="C2917" s="381">
        <v>33</v>
      </c>
      <c r="D2917" s="381">
        <v>9</v>
      </c>
      <c r="E2917" s="381" t="s">
        <v>6386</v>
      </c>
      <c r="F2917" s="381" t="s">
        <v>6385</v>
      </c>
      <c r="G2917" s="381" t="s">
        <v>6384</v>
      </c>
      <c r="H2917" s="381">
        <v>69500</v>
      </c>
      <c r="I2917" s="381">
        <v>25550</v>
      </c>
      <c r="J2917" s="381">
        <v>29200</v>
      </c>
      <c r="K2917" s="381">
        <v>32850</v>
      </c>
      <c r="L2917" s="381">
        <v>36500</v>
      </c>
      <c r="M2917" s="381">
        <v>39450</v>
      </c>
      <c r="N2917" s="381">
        <v>42350</v>
      </c>
      <c r="O2917" s="381">
        <v>45300</v>
      </c>
      <c r="P2917" s="381">
        <v>48200</v>
      </c>
      <c r="Q2917" s="381">
        <v>15350</v>
      </c>
      <c r="R2917" s="381">
        <v>17550</v>
      </c>
      <c r="S2917" s="381">
        <v>20420</v>
      </c>
      <c r="T2917" s="381">
        <v>24600</v>
      </c>
      <c r="U2917" s="381">
        <v>28780</v>
      </c>
      <c r="V2917" s="381">
        <v>32960</v>
      </c>
      <c r="W2917" s="381">
        <v>37140</v>
      </c>
      <c r="X2917" s="381">
        <v>41320</v>
      </c>
      <c r="Y2917" s="381">
        <v>40900</v>
      </c>
      <c r="Z2917" s="381">
        <v>46750</v>
      </c>
      <c r="AA2917" s="381">
        <v>52600</v>
      </c>
      <c r="AB2917" s="381">
        <v>58400</v>
      </c>
      <c r="AC2917" s="381">
        <v>63100</v>
      </c>
      <c r="AD2917" s="381">
        <v>67750</v>
      </c>
      <c r="AE2917" s="381">
        <v>72450</v>
      </c>
      <c r="AF2917" s="381">
        <v>77100</v>
      </c>
      <c r="AG2917" s="381">
        <v>9999</v>
      </c>
      <c r="AH2917" s="381" t="s">
        <v>6390</v>
      </c>
      <c r="AI2917" s="381" t="s">
        <v>6145</v>
      </c>
      <c r="AJ2917" s="381">
        <v>0</v>
      </c>
    </row>
    <row r="2918" spans="1:36">
      <c r="A2918" s="381" t="s">
        <v>566</v>
      </c>
      <c r="B2918" s="381" t="s">
        <v>6389</v>
      </c>
      <c r="C2918" s="381">
        <v>33</v>
      </c>
      <c r="D2918" s="381">
        <v>9</v>
      </c>
      <c r="E2918" s="381" t="s">
        <v>6386</v>
      </c>
      <c r="F2918" s="381" t="s">
        <v>6385</v>
      </c>
      <c r="G2918" s="381" t="s">
        <v>6384</v>
      </c>
      <c r="H2918" s="381">
        <v>69500</v>
      </c>
      <c r="I2918" s="381">
        <v>25550</v>
      </c>
      <c r="J2918" s="381">
        <v>29200</v>
      </c>
      <c r="K2918" s="381">
        <v>32850</v>
      </c>
      <c r="L2918" s="381">
        <v>36500</v>
      </c>
      <c r="M2918" s="381">
        <v>39450</v>
      </c>
      <c r="N2918" s="381">
        <v>42350</v>
      </c>
      <c r="O2918" s="381">
        <v>45300</v>
      </c>
      <c r="P2918" s="381">
        <v>48200</v>
      </c>
      <c r="Q2918" s="381">
        <v>15350</v>
      </c>
      <c r="R2918" s="381">
        <v>17550</v>
      </c>
      <c r="S2918" s="381">
        <v>20420</v>
      </c>
      <c r="T2918" s="381">
        <v>24600</v>
      </c>
      <c r="U2918" s="381">
        <v>28780</v>
      </c>
      <c r="V2918" s="381">
        <v>32960</v>
      </c>
      <c r="W2918" s="381">
        <v>37140</v>
      </c>
      <c r="X2918" s="381">
        <v>41320</v>
      </c>
      <c r="Y2918" s="381">
        <v>40900</v>
      </c>
      <c r="Z2918" s="381">
        <v>46750</v>
      </c>
      <c r="AA2918" s="381">
        <v>52600</v>
      </c>
      <c r="AB2918" s="381">
        <v>58400</v>
      </c>
      <c r="AC2918" s="381">
        <v>63100</v>
      </c>
      <c r="AD2918" s="381">
        <v>67750</v>
      </c>
      <c r="AE2918" s="381">
        <v>72450</v>
      </c>
      <c r="AF2918" s="381">
        <v>77100</v>
      </c>
      <c r="AG2918" s="381">
        <v>9999</v>
      </c>
      <c r="AH2918" s="381" t="s">
        <v>6388</v>
      </c>
      <c r="AI2918" s="381" t="s">
        <v>6145</v>
      </c>
      <c r="AJ2918" s="381">
        <v>0</v>
      </c>
    </row>
    <row r="2919" spans="1:36">
      <c r="A2919" s="381" t="s">
        <v>566</v>
      </c>
      <c r="B2919" s="381" t="s">
        <v>6387</v>
      </c>
      <c r="C2919" s="381">
        <v>33</v>
      </c>
      <c r="D2919" s="381">
        <v>9</v>
      </c>
      <c r="E2919" s="381" t="s">
        <v>6386</v>
      </c>
      <c r="F2919" s="381" t="s">
        <v>6385</v>
      </c>
      <c r="G2919" s="381" t="s">
        <v>6384</v>
      </c>
      <c r="H2919" s="381">
        <v>69500</v>
      </c>
      <c r="I2919" s="381">
        <v>25550</v>
      </c>
      <c r="J2919" s="381">
        <v>29200</v>
      </c>
      <c r="K2919" s="381">
        <v>32850</v>
      </c>
      <c r="L2919" s="381">
        <v>36500</v>
      </c>
      <c r="M2919" s="381">
        <v>39450</v>
      </c>
      <c r="N2919" s="381">
        <v>42350</v>
      </c>
      <c r="O2919" s="381">
        <v>45300</v>
      </c>
      <c r="P2919" s="381">
        <v>48200</v>
      </c>
      <c r="Q2919" s="381">
        <v>15350</v>
      </c>
      <c r="R2919" s="381">
        <v>17550</v>
      </c>
      <c r="S2919" s="381">
        <v>20420</v>
      </c>
      <c r="T2919" s="381">
        <v>24600</v>
      </c>
      <c r="U2919" s="381">
        <v>28780</v>
      </c>
      <c r="V2919" s="381">
        <v>32960</v>
      </c>
      <c r="W2919" s="381">
        <v>37140</v>
      </c>
      <c r="X2919" s="381">
        <v>41320</v>
      </c>
      <c r="Y2919" s="381">
        <v>40900</v>
      </c>
      <c r="Z2919" s="381">
        <v>46750</v>
      </c>
      <c r="AA2919" s="381">
        <v>52600</v>
      </c>
      <c r="AB2919" s="381">
        <v>58400</v>
      </c>
      <c r="AC2919" s="381">
        <v>63100</v>
      </c>
      <c r="AD2919" s="381">
        <v>67750</v>
      </c>
      <c r="AE2919" s="381">
        <v>72450</v>
      </c>
      <c r="AF2919" s="381">
        <v>77100</v>
      </c>
      <c r="AG2919" s="381">
        <v>9999</v>
      </c>
      <c r="AH2919" s="381" t="s">
        <v>2095</v>
      </c>
      <c r="AI2919" s="381" t="s">
        <v>6145</v>
      </c>
      <c r="AJ2919" s="381">
        <v>0</v>
      </c>
    </row>
    <row r="2920" spans="1:36">
      <c r="A2920" s="381" t="s">
        <v>566</v>
      </c>
      <c r="B2920" s="381" t="s">
        <v>6383</v>
      </c>
      <c r="C2920" s="381">
        <v>33</v>
      </c>
      <c r="D2920" s="381">
        <v>11</v>
      </c>
      <c r="E2920" s="381" t="s">
        <v>6326</v>
      </c>
      <c r="F2920" s="381" t="s">
        <v>6325</v>
      </c>
      <c r="G2920" s="381" t="s">
        <v>6320</v>
      </c>
      <c r="H2920" s="381">
        <v>94100</v>
      </c>
      <c r="I2920" s="381">
        <v>32950</v>
      </c>
      <c r="J2920" s="381">
        <v>37650</v>
      </c>
      <c r="K2920" s="381">
        <v>42350</v>
      </c>
      <c r="L2920" s="381">
        <v>47050</v>
      </c>
      <c r="M2920" s="381">
        <v>50850</v>
      </c>
      <c r="N2920" s="381">
        <v>54600</v>
      </c>
      <c r="O2920" s="381">
        <v>58350</v>
      </c>
      <c r="P2920" s="381">
        <v>62150</v>
      </c>
      <c r="Q2920" s="381">
        <v>19800</v>
      </c>
      <c r="R2920" s="381">
        <v>22600</v>
      </c>
      <c r="S2920" s="381">
        <v>25450</v>
      </c>
      <c r="T2920" s="381">
        <v>28250</v>
      </c>
      <c r="U2920" s="381">
        <v>30550</v>
      </c>
      <c r="V2920" s="381">
        <v>32960</v>
      </c>
      <c r="W2920" s="381">
        <v>37140</v>
      </c>
      <c r="X2920" s="381">
        <v>41320</v>
      </c>
      <c r="Y2920" s="381">
        <v>47600</v>
      </c>
      <c r="Z2920" s="381">
        <v>54400</v>
      </c>
      <c r="AA2920" s="381">
        <v>61200</v>
      </c>
      <c r="AB2920" s="381">
        <v>68000</v>
      </c>
      <c r="AC2920" s="381">
        <v>73450</v>
      </c>
      <c r="AD2920" s="381">
        <v>78900</v>
      </c>
      <c r="AE2920" s="381">
        <v>84350</v>
      </c>
      <c r="AF2920" s="381">
        <v>89800</v>
      </c>
      <c r="AG2920" s="381">
        <v>5350</v>
      </c>
      <c r="AH2920" s="381" t="s">
        <v>6382</v>
      </c>
      <c r="AI2920" s="381" t="s">
        <v>6145</v>
      </c>
      <c r="AJ2920" s="381">
        <v>1</v>
      </c>
    </row>
    <row r="2921" spans="1:36">
      <c r="A2921" s="381" t="s">
        <v>566</v>
      </c>
      <c r="B2921" s="381" t="s">
        <v>6381</v>
      </c>
      <c r="C2921" s="381">
        <v>33</v>
      </c>
      <c r="D2921" s="381">
        <v>11</v>
      </c>
      <c r="E2921" s="381" t="s">
        <v>6322</v>
      </c>
      <c r="F2921" s="381" t="s">
        <v>6321</v>
      </c>
      <c r="G2921" s="381" t="s">
        <v>6320</v>
      </c>
      <c r="H2921" s="381">
        <v>87100</v>
      </c>
      <c r="I2921" s="381">
        <v>30500</v>
      </c>
      <c r="J2921" s="381">
        <v>34850</v>
      </c>
      <c r="K2921" s="381">
        <v>39200</v>
      </c>
      <c r="L2921" s="381">
        <v>43550</v>
      </c>
      <c r="M2921" s="381">
        <v>47050</v>
      </c>
      <c r="N2921" s="381">
        <v>50550</v>
      </c>
      <c r="O2921" s="381">
        <v>54050</v>
      </c>
      <c r="P2921" s="381">
        <v>57500</v>
      </c>
      <c r="Q2921" s="381">
        <v>18350</v>
      </c>
      <c r="R2921" s="381">
        <v>20950</v>
      </c>
      <c r="S2921" s="381">
        <v>23550</v>
      </c>
      <c r="T2921" s="381">
        <v>26150</v>
      </c>
      <c r="U2921" s="381">
        <v>28780</v>
      </c>
      <c r="V2921" s="381">
        <v>32960</v>
      </c>
      <c r="W2921" s="381">
        <v>37140</v>
      </c>
      <c r="X2921" s="381">
        <v>41320</v>
      </c>
      <c r="Y2921" s="381">
        <v>47600</v>
      </c>
      <c r="Z2921" s="381">
        <v>54400</v>
      </c>
      <c r="AA2921" s="381">
        <v>61200</v>
      </c>
      <c r="AB2921" s="381">
        <v>68000</v>
      </c>
      <c r="AC2921" s="381">
        <v>73450</v>
      </c>
      <c r="AD2921" s="381">
        <v>78900</v>
      </c>
      <c r="AE2921" s="381">
        <v>84350</v>
      </c>
      <c r="AF2921" s="381">
        <v>89800</v>
      </c>
      <c r="AG2921" s="381">
        <v>9999</v>
      </c>
      <c r="AH2921" s="381" t="s">
        <v>6380</v>
      </c>
      <c r="AI2921" s="381" t="s">
        <v>6145</v>
      </c>
      <c r="AJ2921" s="381">
        <v>1</v>
      </c>
    </row>
    <row r="2922" spans="1:36">
      <c r="A2922" s="381" t="s">
        <v>566</v>
      </c>
      <c r="B2922" s="381" t="s">
        <v>6379</v>
      </c>
      <c r="C2922" s="381">
        <v>33</v>
      </c>
      <c r="D2922" s="381">
        <v>11</v>
      </c>
      <c r="E2922" s="381" t="s">
        <v>6330</v>
      </c>
      <c r="F2922" s="381" t="s">
        <v>6329</v>
      </c>
      <c r="G2922" s="381" t="s">
        <v>6320</v>
      </c>
      <c r="H2922" s="381">
        <v>78400</v>
      </c>
      <c r="I2922" s="381">
        <v>27450</v>
      </c>
      <c r="J2922" s="381">
        <v>31400</v>
      </c>
      <c r="K2922" s="381">
        <v>35300</v>
      </c>
      <c r="L2922" s="381">
        <v>39200</v>
      </c>
      <c r="M2922" s="381">
        <v>42350</v>
      </c>
      <c r="N2922" s="381">
        <v>45500</v>
      </c>
      <c r="O2922" s="381">
        <v>48650</v>
      </c>
      <c r="P2922" s="381">
        <v>51750</v>
      </c>
      <c r="Q2922" s="381">
        <v>16450</v>
      </c>
      <c r="R2922" s="381">
        <v>18800</v>
      </c>
      <c r="S2922" s="381">
        <v>21150</v>
      </c>
      <c r="T2922" s="381">
        <v>24600</v>
      </c>
      <c r="U2922" s="381">
        <v>28780</v>
      </c>
      <c r="V2922" s="381">
        <v>32960</v>
      </c>
      <c r="W2922" s="381">
        <v>37140</v>
      </c>
      <c r="X2922" s="381">
        <v>41320</v>
      </c>
      <c r="Y2922" s="381">
        <v>43900</v>
      </c>
      <c r="Z2922" s="381">
        <v>50200</v>
      </c>
      <c r="AA2922" s="381">
        <v>56450</v>
      </c>
      <c r="AB2922" s="381">
        <v>62700</v>
      </c>
      <c r="AC2922" s="381">
        <v>67750</v>
      </c>
      <c r="AD2922" s="381">
        <v>72750</v>
      </c>
      <c r="AE2922" s="381">
        <v>77750</v>
      </c>
      <c r="AF2922" s="381">
        <v>82800</v>
      </c>
      <c r="AG2922" s="381">
        <v>4760</v>
      </c>
      <c r="AH2922" s="381" t="s">
        <v>6378</v>
      </c>
      <c r="AI2922" s="381" t="s">
        <v>6145</v>
      </c>
      <c r="AJ2922" s="381">
        <v>1</v>
      </c>
    </row>
    <row r="2923" spans="1:36">
      <c r="A2923" s="381" t="s">
        <v>566</v>
      </c>
      <c r="B2923" s="381" t="s">
        <v>6377</v>
      </c>
      <c r="C2923" s="381">
        <v>33</v>
      </c>
      <c r="D2923" s="381">
        <v>11</v>
      </c>
      <c r="E2923" s="381" t="s">
        <v>6322</v>
      </c>
      <c r="F2923" s="381" t="s">
        <v>6321</v>
      </c>
      <c r="G2923" s="381" t="s">
        <v>6320</v>
      </c>
      <c r="H2923" s="381">
        <v>87100</v>
      </c>
      <c r="I2923" s="381">
        <v>30500</v>
      </c>
      <c r="J2923" s="381">
        <v>34850</v>
      </c>
      <c r="K2923" s="381">
        <v>39200</v>
      </c>
      <c r="L2923" s="381">
        <v>43550</v>
      </c>
      <c r="M2923" s="381">
        <v>47050</v>
      </c>
      <c r="N2923" s="381">
        <v>50550</v>
      </c>
      <c r="O2923" s="381">
        <v>54050</v>
      </c>
      <c r="P2923" s="381">
        <v>57500</v>
      </c>
      <c r="Q2923" s="381">
        <v>18350</v>
      </c>
      <c r="R2923" s="381">
        <v>20950</v>
      </c>
      <c r="S2923" s="381">
        <v>23550</v>
      </c>
      <c r="T2923" s="381">
        <v>26150</v>
      </c>
      <c r="U2923" s="381">
        <v>28780</v>
      </c>
      <c r="V2923" s="381">
        <v>32960</v>
      </c>
      <c r="W2923" s="381">
        <v>37140</v>
      </c>
      <c r="X2923" s="381">
        <v>41320</v>
      </c>
      <c r="Y2923" s="381">
        <v>47600</v>
      </c>
      <c r="Z2923" s="381">
        <v>54400</v>
      </c>
      <c r="AA2923" s="381">
        <v>61200</v>
      </c>
      <c r="AB2923" s="381">
        <v>68000</v>
      </c>
      <c r="AC2923" s="381">
        <v>73450</v>
      </c>
      <c r="AD2923" s="381">
        <v>78900</v>
      </c>
      <c r="AE2923" s="381">
        <v>84350</v>
      </c>
      <c r="AF2923" s="381">
        <v>89800</v>
      </c>
      <c r="AG2923" s="381">
        <v>9999</v>
      </c>
      <c r="AH2923" s="381" t="s">
        <v>2586</v>
      </c>
      <c r="AI2923" s="381" t="s">
        <v>6145</v>
      </c>
      <c r="AJ2923" s="381">
        <v>1</v>
      </c>
    </row>
    <row r="2924" spans="1:36">
      <c r="A2924" s="381" t="s">
        <v>566</v>
      </c>
      <c r="B2924" s="381" t="s">
        <v>6376</v>
      </c>
      <c r="C2924" s="381">
        <v>33</v>
      </c>
      <c r="D2924" s="381">
        <v>11</v>
      </c>
      <c r="E2924" s="381" t="s">
        <v>6326</v>
      </c>
      <c r="F2924" s="381" t="s">
        <v>6325</v>
      </c>
      <c r="G2924" s="381" t="s">
        <v>6320</v>
      </c>
      <c r="H2924" s="381">
        <v>94100</v>
      </c>
      <c r="I2924" s="381">
        <v>32950</v>
      </c>
      <c r="J2924" s="381">
        <v>37650</v>
      </c>
      <c r="K2924" s="381">
        <v>42350</v>
      </c>
      <c r="L2924" s="381">
        <v>47050</v>
      </c>
      <c r="M2924" s="381">
        <v>50850</v>
      </c>
      <c r="N2924" s="381">
        <v>54600</v>
      </c>
      <c r="O2924" s="381">
        <v>58350</v>
      </c>
      <c r="P2924" s="381">
        <v>62150</v>
      </c>
      <c r="Q2924" s="381">
        <v>19800</v>
      </c>
      <c r="R2924" s="381">
        <v>22600</v>
      </c>
      <c r="S2924" s="381">
        <v>25450</v>
      </c>
      <c r="T2924" s="381">
        <v>28250</v>
      </c>
      <c r="U2924" s="381">
        <v>30550</v>
      </c>
      <c r="V2924" s="381">
        <v>32960</v>
      </c>
      <c r="W2924" s="381">
        <v>37140</v>
      </c>
      <c r="X2924" s="381">
        <v>41320</v>
      </c>
      <c r="Y2924" s="381">
        <v>47600</v>
      </c>
      <c r="Z2924" s="381">
        <v>54400</v>
      </c>
      <c r="AA2924" s="381">
        <v>61200</v>
      </c>
      <c r="AB2924" s="381">
        <v>68000</v>
      </c>
      <c r="AC2924" s="381">
        <v>73450</v>
      </c>
      <c r="AD2924" s="381">
        <v>78900</v>
      </c>
      <c r="AE2924" s="381">
        <v>84350</v>
      </c>
      <c r="AF2924" s="381">
        <v>89800</v>
      </c>
      <c r="AG2924" s="381">
        <v>5350</v>
      </c>
      <c r="AH2924" s="381" t="s">
        <v>2189</v>
      </c>
      <c r="AI2924" s="381" t="s">
        <v>6145</v>
      </c>
      <c r="AJ2924" s="381">
        <v>1</v>
      </c>
    </row>
    <row r="2925" spans="1:36">
      <c r="A2925" s="381" t="s">
        <v>566</v>
      </c>
      <c r="B2925" s="381" t="s">
        <v>6375</v>
      </c>
      <c r="C2925" s="381">
        <v>33</v>
      </c>
      <c r="D2925" s="381">
        <v>11</v>
      </c>
      <c r="E2925" s="381" t="s">
        <v>6322</v>
      </c>
      <c r="F2925" s="381" t="s">
        <v>6321</v>
      </c>
      <c r="G2925" s="381" t="s">
        <v>6320</v>
      </c>
      <c r="H2925" s="381">
        <v>87100</v>
      </c>
      <c r="I2925" s="381">
        <v>30500</v>
      </c>
      <c r="J2925" s="381">
        <v>34850</v>
      </c>
      <c r="K2925" s="381">
        <v>39200</v>
      </c>
      <c r="L2925" s="381">
        <v>43550</v>
      </c>
      <c r="M2925" s="381">
        <v>47050</v>
      </c>
      <c r="N2925" s="381">
        <v>50550</v>
      </c>
      <c r="O2925" s="381">
        <v>54050</v>
      </c>
      <c r="P2925" s="381">
        <v>57500</v>
      </c>
      <c r="Q2925" s="381">
        <v>18350</v>
      </c>
      <c r="R2925" s="381">
        <v>20950</v>
      </c>
      <c r="S2925" s="381">
        <v>23550</v>
      </c>
      <c r="T2925" s="381">
        <v>26150</v>
      </c>
      <c r="U2925" s="381">
        <v>28780</v>
      </c>
      <c r="V2925" s="381">
        <v>32960</v>
      </c>
      <c r="W2925" s="381">
        <v>37140</v>
      </c>
      <c r="X2925" s="381">
        <v>41320</v>
      </c>
      <c r="Y2925" s="381">
        <v>47600</v>
      </c>
      <c r="Z2925" s="381">
        <v>54400</v>
      </c>
      <c r="AA2925" s="381">
        <v>61200</v>
      </c>
      <c r="AB2925" s="381">
        <v>68000</v>
      </c>
      <c r="AC2925" s="381">
        <v>73450</v>
      </c>
      <c r="AD2925" s="381">
        <v>78900</v>
      </c>
      <c r="AE2925" s="381">
        <v>84350</v>
      </c>
      <c r="AF2925" s="381">
        <v>89800</v>
      </c>
      <c r="AG2925" s="381">
        <v>9999</v>
      </c>
      <c r="AH2925" s="381" t="s">
        <v>6374</v>
      </c>
      <c r="AI2925" s="381" t="s">
        <v>6145</v>
      </c>
      <c r="AJ2925" s="381">
        <v>1</v>
      </c>
    </row>
    <row r="2926" spans="1:36">
      <c r="A2926" s="381" t="s">
        <v>566</v>
      </c>
      <c r="B2926" s="381" t="s">
        <v>6373</v>
      </c>
      <c r="C2926" s="381">
        <v>33</v>
      </c>
      <c r="D2926" s="381">
        <v>11</v>
      </c>
      <c r="E2926" s="381" t="s">
        <v>6322</v>
      </c>
      <c r="F2926" s="381" t="s">
        <v>6321</v>
      </c>
      <c r="G2926" s="381" t="s">
        <v>6320</v>
      </c>
      <c r="H2926" s="381">
        <v>87100</v>
      </c>
      <c r="I2926" s="381">
        <v>30500</v>
      </c>
      <c r="J2926" s="381">
        <v>34850</v>
      </c>
      <c r="K2926" s="381">
        <v>39200</v>
      </c>
      <c r="L2926" s="381">
        <v>43550</v>
      </c>
      <c r="M2926" s="381">
        <v>47050</v>
      </c>
      <c r="N2926" s="381">
        <v>50550</v>
      </c>
      <c r="O2926" s="381">
        <v>54050</v>
      </c>
      <c r="P2926" s="381">
        <v>57500</v>
      </c>
      <c r="Q2926" s="381">
        <v>18350</v>
      </c>
      <c r="R2926" s="381">
        <v>20950</v>
      </c>
      <c r="S2926" s="381">
        <v>23550</v>
      </c>
      <c r="T2926" s="381">
        <v>26150</v>
      </c>
      <c r="U2926" s="381">
        <v>28780</v>
      </c>
      <c r="V2926" s="381">
        <v>32960</v>
      </c>
      <c r="W2926" s="381">
        <v>37140</v>
      </c>
      <c r="X2926" s="381">
        <v>41320</v>
      </c>
      <c r="Y2926" s="381">
        <v>47600</v>
      </c>
      <c r="Z2926" s="381">
        <v>54400</v>
      </c>
      <c r="AA2926" s="381">
        <v>61200</v>
      </c>
      <c r="AB2926" s="381">
        <v>68000</v>
      </c>
      <c r="AC2926" s="381">
        <v>73450</v>
      </c>
      <c r="AD2926" s="381">
        <v>78900</v>
      </c>
      <c r="AE2926" s="381">
        <v>84350</v>
      </c>
      <c r="AF2926" s="381">
        <v>89800</v>
      </c>
      <c r="AG2926" s="381">
        <v>9999</v>
      </c>
      <c r="AH2926" s="381" t="s">
        <v>6372</v>
      </c>
      <c r="AI2926" s="381" t="s">
        <v>6145</v>
      </c>
      <c r="AJ2926" s="381">
        <v>1</v>
      </c>
    </row>
    <row r="2927" spans="1:36">
      <c r="A2927" s="381" t="s">
        <v>566</v>
      </c>
      <c r="B2927" s="381" t="s">
        <v>6371</v>
      </c>
      <c r="C2927" s="381">
        <v>33</v>
      </c>
      <c r="D2927" s="381">
        <v>11</v>
      </c>
      <c r="E2927" s="381" t="s">
        <v>6330</v>
      </c>
      <c r="F2927" s="381" t="s">
        <v>6329</v>
      </c>
      <c r="G2927" s="381" t="s">
        <v>6320</v>
      </c>
      <c r="H2927" s="381">
        <v>78400</v>
      </c>
      <c r="I2927" s="381">
        <v>27450</v>
      </c>
      <c r="J2927" s="381">
        <v>31400</v>
      </c>
      <c r="K2927" s="381">
        <v>35300</v>
      </c>
      <c r="L2927" s="381">
        <v>39200</v>
      </c>
      <c r="M2927" s="381">
        <v>42350</v>
      </c>
      <c r="N2927" s="381">
        <v>45500</v>
      </c>
      <c r="O2927" s="381">
        <v>48650</v>
      </c>
      <c r="P2927" s="381">
        <v>51750</v>
      </c>
      <c r="Q2927" s="381">
        <v>16450</v>
      </c>
      <c r="R2927" s="381">
        <v>18800</v>
      </c>
      <c r="S2927" s="381">
        <v>21150</v>
      </c>
      <c r="T2927" s="381">
        <v>24600</v>
      </c>
      <c r="U2927" s="381">
        <v>28780</v>
      </c>
      <c r="V2927" s="381">
        <v>32960</v>
      </c>
      <c r="W2927" s="381">
        <v>37140</v>
      </c>
      <c r="X2927" s="381">
        <v>41320</v>
      </c>
      <c r="Y2927" s="381">
        <v>43900</v>
      </c>
      <c r="Z2927" s="381">
        <v>50200</v>
      </c>
      <c r="AA2927" s="381">
        <v>56450</v>
      </c>
      <c r="AB2927" s="381">
        <v>62700</v>
      </c>
      <c r="AC2927" s="381">
        <v>67750</v>
      </c>
      <c r="AD2927" s="381">
        <v>72750</v>
      </c>
      <c r="AE2927" s="381">
        <v>77750</v>
      </c>
      <c r="AF2927" s="381">
        <v>82800</v>
      </c>
      <c r="AG2927" s="381">
        <v>4760</v>
      </c>
      <c r="AH2927" s="381" t="s">
        <v>6370</v>
      </c>
      <c r="AI2927" s="381" t="s">
        <v>6145</v>
      </c>
      <c r="AJ2927" s="381">
        <v>1</v>
      </c>
    </row>
    <row r="2928" spans="1:36">
      <c r="A2928" s="381" t="s">
        <v>566</v>
      </c>
      <c r="B2928" s="381" t="s">
        <v>6369</v>
      </c>
      <c r="C2928" s="381">
        <v>33</v>
      </c>
      <c r="D2928" s="381">
        <v>11</v>
      </c>
      <c r="E2928" s="381" t="s">
        <v>6322</v>
      </c>
      <c r="F2928" s="381" t="s">
        <v>6321</v>
      </c>
      <c r="G2928" s="381" t="s">
        <v>6320</v>
      </c>
      <c r="H2928" s="381">
        <v>87100</v>
      </c>
      <c r="I2928" s="381">
        <v>30500</v>
      </c>
      <c r="J2928" s="381">
        <v>34850</v>
      </c>
      <c r="K2928" s="381">
        <v>39200</v>
      </c>
      <c r="L2928" s="381">
        <v>43550</v>
      </c>
      <c r="M2928" s="381">
        <v>47050</v>
      </c>
      <c r="N2928" s="381">
        <v>50550</v>
      </c>
      <c r="O2928" s="381">
        <v>54050</v>
      </c>
      <c r="P2928" s="381">
        <v>57500</v>
      </c>
      <c r="Q2928" s="381">
        <v>18350</v>
      </c>
      <c r="R2928" s="381">
        <v>20950</v>
      </c>
      <c r="S2928" s="381">
        <v>23550</v>
      </c>
      <c r="T2928" s="381">
        <v>26150</v>
      </c>
      <c r="U2928" s="381">
        <v>28780</v>
      </c>
      <c r="V2928" s="381">
        <v>32960</v>
      </c>
      <c r="W2928" s="381">
        <v>37140</v>
      </c>
      <c r="X2928" s="381">
        <v>41320</v>
      </c>
      <c r="Y2928" s="381">
        <v>47600</v>
      </c>
      <c r="Z2928" s="381">
        <v>54400</v>
      </c>
      <c r="AA2928" s="381">
        <v>61200</v>
      </c>
      <c r="AB2928" s="381">
        <v>68000</v>
      </c>
      <c r="AC2928" s="381">
        <v>73450</v>
      </c>
      <c r="AD2928" s="381">
        <v>78900</v>
      </c>
      <c r="AE2928" s="381">
        <v>84350</v>
      </c>
      <c r="AF2928" s="381">
        <v>89800</v>
      </c>
      <c r="AG2928" s="381">
        <v>9999</v>
      </c>
      <c r="AH2928" s="381" t="s">
        <v>6368</v>
      </c>
      <c r="AI2928" s="381" t="s">
        <v>6145</v>
      </c>
      <c r="AJ2928" s="381">
        <v>1</v>
      </c>
    </row>
    <row r="2929" spans="1:36">
      <c r="A2929" s="381" t="s">
        <v>566</v>
      </c>
      <c r="B2929" s="381" t="s">
        <v>6367</v>
      </c>
      <c r="C2929" s="381">
        <v>33</v>
      </c>
      <c r="D2929" s="381">
        <v>11</v>
      </c>
      <c r="E2929" s="381" t="s">
        <v>6326</v>
      </c>
      <c r="F2929" s="381" t="s">
        <v>6325</v>
      </c>
      <c r="G2929" s="381" t="s">
        <v>6320</v>
      </c>
      <c r="H2929" s="381">
        <v>94100</v>
      </c>
      <c r="I2929" s="381">
        <v>32950</v>
      </c>
      <c r="J2929" s="381">
        <v>37650</v>
      </c>
      <c r="K2929" s="381">
        <v>42350</v>
      </c>
      <c r="L2929" s="381">
        <v>47050</v>
      </c>
      <c r="M2929" s="381">
        <v>50850</v>
      </c>
      <c r="N2929" s="381">
        <v>54600</v>
      </c>
      <c r="O2929" s="381">
        <v>58350</v>
      </c>
      <c r="P2929" s="381">
        <v>62150</v>
      </c>
      <c r="Q2929" s="381">
        <v>19800</v>
      </c>
      <c r="R2929" s="381">
        <v>22600</v>
      </c>
      <c r="S2929" s="381">
        <v>25450</v>
      </c>
      <c r="T2929" s="381">
        <v>28250</v>
      </c>
      <c r="U2929" s="381">
        <v>30550</v>
      </c>
      <c r="V2929" s="381">
        <v>32960</v>
      </c>
      <c r="W2929" s="381">
        <v>37140</v>
      </c>
      <c r="X2929" s="381">
        <v>41320</v>
      </c>
      <c r="Y2929" s="381">
        <v>47600</v>
      </c>
      <c r="Z2929" s="381">
        <v>54400</v>
      </c>
      <c r="AA2929" s="381">
        <v>61200</v>
      </c>
      <c r="AB2929" s="381">
        <v>68000</v>
      </c>
      <c r="AC2929" s="381">
        <v>73450</v>
      </c>
      <c r="AD2929" s="381">
        <v>78900</v>
      </c>
      <c r="AE2929" s="381">
        <v>84350</v>
      </c>
      <c r="AF2929" s="381">
        <v>89800</v>
      </c>
      <c r="AG2929" s="381">
        <v>5350</v>
      </c>
      <c r="AH2929" s="381" t="s">
        <v>6366</v>
      </c>
      <c r="AI2929" s="381" t="s">
        <v>6145</v>
      </c>
      <c r="AJ2929" s="381">
        <v>1</v>
      </c>
    </row>
    <row r="2930" spans="1:36">
      <c r="A2930" s="381" t="s">
        <v>566</v>
      </c>
      <c r="B2930" s="381" t="s">
        <v>6365</v>
      </c>
      <c r="C2930" s="381">
        <v>33</v>
      </c>
      <c r="D2930" s="381">
        <v>11</v>
      </c>
      <c r="E2930" s="381" t="s">
        <v>6322</v>
      </c>
      <c r="F2930" s="381" t="s">
        <v>6321</v>
      </c>
      <c r="G2930" s="381" t="s">
        <v>6320</v>
      </c>
      <c r="H2930" s="381">
        <v>87100</v>
      </c>
      <c r="I2930" s="381">
        <v>30500</v>
      </c>
      <c r="J2930" s="381">
        <v>34850</v>
      </c>
      <c r="K2930" s="381">
        <v>39200</v>
      </c>
      <c r="L2930" s="381">
        <v>43550</v>
      </c>
      <c r="M2930" s="381">
        <v>47050</v>
      </c>
      <c r="N2930" s="381">
        <v>50550</v>
      </c>
      <c r="O2930" s="381">
        <v>54050</v>
      </c>
      <c r="P2930" s="381">
        <v>57500</v>
      </c>
      <c r="Q2930" s="381">
        <v>18350</v>
      </c>
      <c r="R2930" s="381">
        <v>20950</v>
      </c>
      <c r="S2930" s="381">
        <v>23550</v>
      </c>
      <c r="T2930" s="381">
        <v>26150</v>
      </c>
      <c r="U2930" s="381">
        <v>28780</v>
      </c>
      <c r="V2930" s="381">
        <v>32960</v>
      </c>
      <c r="W2930" s="381">
        <v>37140</v>
      </c>
      <c r="X2930" s="381">
        <v>41320</v>
      </c>
      <c r="Y2930" s="381">
        <v>47600</v>
      </c>
      <c r="Z2930" s="381">
        <v>54400</v>
      </c>
      <c r="AA2930" s="381">
        <v>61200</v>
      </c>
      <c r="AB2930" s="381">
        <v>68000</v>
      </c>
      <c r="AC2930" s="381">
        <v>73450</v>
      </c>
      <c r="AD2930" s="381">
        <v>78900</v>
      </c>
      <c r="AE2930" s="381">
        <v>84350</v>
      </c>
      <c r="AF2930" s="381">
        <v>89800</v>
      </c>
      <c r="AG2930" s="381">
        <v>9999</v>
      </c>
      <c r="AH2930" s="381" t="s">
        <v>2623</v>
      </c>
      <c r="AI2930" s="381" t="s">
        <v>6145</v>
      </c>
      <c r="AJ2930" s="381">
        <v>1</v>
      </c>
    </row>
    <row r="2931" spans="1:36">
      <c r="A2931" s="381" t="s">
        <v>566</v>
      </c>
      <c r="B2931" s="381" t="s">
        <v>6364</v>
      </c>
      <c r="C2931" s="381">
        <v>33</v>
      </c>
      <c r="D2931" s="381">
        <v>11</v>
      </c>
      <c r="E2931" s="381" t="s">
        <v>6322</v>
      </c>
      <c r="F2931" s="381" t="s">
        <v>6321</v>
      </c>
      <c r="G2931" s="381" t="s">
        <v>6320</v>
      </c>
      <c r="H2931" s="381">
        <v>87100</v>
      </c>
      <c r="I2931" s="381">
        <v>30500</v>
      </c>
      <c r="J2931" s="381">
        <v>34850</v>
      </c>
      <c r="K2931" s="381">
        <v>39200</v>
      </c>
      <c r="L2931" s="381">
        <v>43550</v>
      </c>
      <c r="M2931" s="381">
        <v>47050</v>
      </c>
      <c r="N2931" s="381">
        <v>50550</v>
      </c>
      <c r="O2931" s="381">
        <v>54050</v>
      </c>
      <c r="P2931" s="381">
        <v>57500</v>
      </c>
      <c r="Q2931" s="381">
        <v>18350</v>
      </c>
      <c r="R2931" s="381">
        <v>20950</v>
      </c>
      <c r="S2931" s="381">
        <v>23550</v>
      </c>
      <c r="T2931" s="381">
        <v>26150</v>
      </c>
      <c r="U2931" s="381">
        <v>28780</v>
      </c>
      <c r="V2931" s="381">
        <v>32960</v>
      </c>
      <c r="W2931" s="381">
        <v>37140</v>
      </c>
      <c r="X2931" s="381">
        <v>41320</v>
      </c>
      <c r="Y2931" s="381">
        <v>47600</v>
      </c>
      <c r="Z2931" s="381">
        <v>54400</v>
      </c>
      <c r="AA2931" s="381">
        <v>61200</v>
      </c>
      <c r="AB2931" s="381">
        <v>68000</v>
      </c>
      <c r="AC2931" s="381">
        <v>73450</v>
      </c>
      <c r="AD2931" s="381">
        <v>78900</v>
      </c>
      <c r="AE2931" s="381">
        <v>84350</v>
      </c>
      <c r="AF2931" s="381">
        <v>89800</v>
      </c>
      <c r="AG2931" s="381">
        <v>9999</v>
      </c>
      <c r="AH2931" s="381" t="s">
        <v>6363</v>
      </c>
      <c r="AI2931" s="381" t="s">
        <v>6145</v>
      </c>
      <c r="AJ2931" s="381">
        <v>1</v>
      </c>
    </row>
    <row r="2932" spans="1:36">
      <c r="A2932" s="381" t="s">
        <v>566</v>
      </c>
      <c r="B2932" s="381" t="s">
        <v>6362</v>
      </c>
      <c r="C2932" s="381">
        <v>33</v>
      </c>
      <c r="D2932" s="381">
        <v>11</v>
      </c>
      <c r="E2932" s="381" t="s">
        <v>6326</v>
      </c>
      <c r="F2932" s="381" t="s">
        <v>6325</v>
      </c>
      <c r="G2932" s="381" t="s">
        <v>6320</v>
      </c>
      <c r="H2932" s="381">
        <v>94100</v>
      </c>
      <c r="I2932" s="381">
        <v>32950</v>
      </c>
      <c r="J2932" s="381">
        <v>37650</v>
      </c>
      <c r="K2932" s="381">
        <v>42350</v>
      </c>
      <c r="L2932" s="381">
        <v>47050</v>
      </c>
      <c r="M2932" s="381">
        <v>50850</v>
      </c>
      <c r="N2932" s="381">
        <v>54600</v>
      </c>
      <c r="O2932" s="381">
        <v>58350</v>
      </c>
      <c r="P2932" s="381">
        <v>62150</v>
      </c>
      <c r="Q2932" s="381">
        <v>19800</v>
      </c>
      <c r="R2932" s="381">
        <v>22600</v>
      </c>
      <c r="S2932" s="381">
        <v>25450</v>
      </c>
      <c r="T2932" s="381">
        <v>28250</v>
      </c>
      <c r="U2932" s="381">
        <v>30550</v>
      </c>
      <c r="V2932" s="381">
        <v>32960</v>
      </c>
      <c r="W2932" s="381">
        <v>37140</v>
      </c>
      <c r="X2932" s="381">
        <v>41320</v>
      </c>
      <c r="Y2932" s="381">
        <v>47600</v>
      </c>
      <c r="Z2932" s="381">
        <v>54400</v>
      </c>
      <c r="AA2932" s="381">
        <v>61200</v>
      </c>
      <c r="AB2932" s="381">
        <v>68000</v>
      </c>
      <c r="AC2932" s="381">
        <v>73450</v>
      </c>
      <c r="AD2932" s="381">
        <v>78900</v>
      </c>
      <c r="AE2932" s="381">
        <v>84350</v>
      </c>
      <c r="AF2932" s="381">
        <v>89800</v>
      </c>
      <c r="AG2932" s="381">
        <v>5350</v>
      </c>
      <c r="AH2932" s="381" t="s">
        <v>6361</v>
      </c>
      <c r="AI2932" s="381" t="s">
        <v>6145</v>
      </c>
      <c r="AJ2932" s="381">
        <v>1</v>
      </c>
    </row>
    <row r="2933" spans="1:36">
      <c r="A2933" s="381" t="s">
        <v>566</v>
      </c>
      <c r="B2933" s="381" t="s">
        <v>6360</v>
      </c>
      <c r="C2933" s="381">
        <v>33</v>
      </c>
      <c r="D2933" s="381">
        <v>11</v>
      </c>
      <c r="E2933" s="381" t="s">
        <v>6326</v>
      </c>
      <c r="F2933" s="381" t="s">
        <v>6325</v>
      </c>
      <c r="G2933" s="381" t="s">
        <v>6320</v>
      </c>
      <c r="H2933" s="381">
        <v>94100</v>
      </c>
      <c r="I2933" s="381">
        <v>32950</v>
      </c>
      <c r="J2933" s="381">
        <v>37650</v>
      </c>
      <c r="K2933" s="381">
        <v>42350</v>
      </c>
      <c r="L2933" s="381">
        <v>47050</v>
      </c>
      <c r="M2933" s="381">
        <v>50850</v>
      </c>
      <c r="N2933" s="381">
        <v>54600</v>
      </c>
      <c r="O2933" s="381">
        <v>58350</v>
      </c>
      <c r="P2933" s="381">
        <v>62150</v>
      </c>
      <c r="Q2933" s="381">
        <v>19800</v>
      </c>
      <c r="R2933" s="381">
        <v>22600</v>
      </c>
      <c r="S2933" s="381">
        <v>25450</v>
      </c>
      <c r="T2933" s="381">
        <v>28250</v>
      </c>
      <c r="U2933" s="381">
        <v>30550</v>
      </c>
      <c r="V2933" s="381">
        <v>32960</v>
      </c>
      <c r="W2933" s="381">
        <v>37140</v>
      </c>
      <c r="X2933" s="381">
        <v>41320</v>
      </c>
      <c r="Y2933" s="381">
        <v>47600</v>
      </c>
      <c r="Z2933" s="381">
        <v>54400</v>
      </c>
      <c r="AA2933" s="381">
        <v>61200</v>
      </c>
      <c r="AB2933" s="381">
        <v>68000</v>
      </c>
      <c r="AC2933" s="381">
        <v>73450</v>
      </c>
      <c r="AD2933" s="381">
        <v>78900</v>
      </c>
      <c r="AE2933" s="381">
        <v>84350</v>
      </c>
      <c r="AF2933" s="381">
        <v>89800</v>
      </c>
      <c r="AG2933" s="381">
        <v>5350</v>
      </c>
      <c r="AH2933" s="381" t="s">
        <v>6359</v>
      </c>
      <c r="AI2933" s="381" t="s">
        <v>6145</v>
      </c>
      <c r="AJ2933" s="381">
        <v>1</v>
      </c>
    </row>
    <row r="2934" spans="1:36">
      <c r="A2934" s="381" t="s">
        <v>566</v>
      </c>
      <c r="B2934" s="381" t="s">
        <v>6358</v>
      </c>
      <c r="C2934" s="381">
        <v>33</v>
      </c>
      <c r="D2934" s="381">
        <v>11</v>
      </c>
      <c r="E2934" s="381" t="s">
        <v>6326</v>
      </c>
      <c r="F2934" s="381" t="s">
        <v>6325</v>
      </c>
      <c r="G2934" s="381" t="s">
        <v>6320</v>
      </c>
      <c r="H2934" s="381">
        <v>94100</v>
      </c>
      <c r="I2934" s="381">
        <v>32950</v>
      </c>
      <c r="J2934" s="381">
        <v>37650</v>
      </c>
      <c r="K2934" s="381">
        <v>42350</v>
      </c>
      <c r="L2934" s="381">
        <v>47050</v>
      </c>
      <c r="M2934" s="381">
        <v>50850</v>
      </c>
      <c r="N2934" s="381">
        <v>54600</v>
      </c>
      <c r="O2934" s="381">
        <v>58350</v>
      </c>
      <c r="P2934" s="381">
        <v>62150</v>
      </c>
      <c r="Q2934" s="381">
        <v>19800</v>
      </c>
      <c r="R2934" s="381">
        <v>22600</v>
      </c>
      <c r="S2934" s="381">
        <v>25450</v>
      </c>
      <c r="T2934" s="381">
        <v>28250</v>
      </c>
      <c r="U2934" s="381">
        <v>30550</v>
      </c>
      <c r="V2934" s="381">
        <v>32960</v>
      </c>
      <c r="W2934" s="381">
        <v>37140</v>
      </c>
      <c r="X2934" s="381">
        <v>41320</v>
      </c>
      <c r="Y2934" s="381">
        <v>47600</v>
      </c>
      <c r="Z2934" s="381">
        <v>54400</v>
      </c>
      <c r="AA2934" s="381">
        <v>61200</v>
      </c>
      <c r="AB2934" s="381">
        <v>68000</v>
      </c>
      <c r="AC2934" s="381">
        <v>73450</v>
      </c>
      <c r="AD2934" s="381">
        <v>78900</v>
      </c>
      <c r="AE2934" s="381">
        <v>84350</v>
      </c>
      <c r="AF2934" s="381">
        <v>89800</v>
      </c>
      <c r="AG2934" s="381">
        <v>5350</v>
      </c>
      <c r="AH2934" s="381" t="s">
        <v>6357</v>
      </c>
      <c r="AI2934" s="381" t="s">
        <v>6145</v>
      </c>
      <c r="AJ2934" s="381">
        <v>1</v>
      </c>
    </row>
    <row r="2935" spans="1:36">
      <c r="A2935" s="381" t="s">
        <v>566</v>
      </c>
      <c r="B2935" s="381" t="s">
        <v>6356</v>
      </c>
      <c r="C2935" s="381">
        <v>33</v>
      </c>
      <c r="D2935" s="381">
        <v>11</v>
      </c>
      <c r="E2935" s="381" t="s">
        <v>6322</v>
      </c>
      <c r="F2935" s="381" t="s">
        <v>6321</v>
      </c>
      <c r="G2935" s="381" t="s">
        <v>6320</v>
      </c>
      <c r="H2935" s="381">
        <v>87100</v>
      </c>
      <c r="I2935" s="381">
        <v>30500</v>
      </c>
      <c r="J2935" s="381">
        <v>34850</v>
      </c>
      <c r="K2935" s="381">
        <v>39200</v>
      </c>
      <c r="L2935" s="381">
        <v>43550</v>
      </c>
      <c r="M2935" s="381">
        <v>47050</v>
      </c>
      <c r="N2935" s="381">
        <v>50550</v>
      </c>
      <c r="O2935" s="381">
        <v>54050</v>
      </c>
      <c r="P2935" s="381">
        <v>57500</v>
      </c>
      <c r="Q2935" s="381">
        <v>18350</v>
      </c>
      <c r="R2935" s="381">
        <v>20950</v>
      </c>
      <c r="S2935" s="381">
        <v>23550</v>
      </c>
      <c r="T2935" s="381">
        <v>26150</v>
      </c>
      <c r="U2935" s="381">
        <v>28780</v>
      </c>
      <c r="V2935" s="381">
        <v>32960</v>
      </c>
      <c r="W2935" s="381">
        <v>37140</v>
      </c>
      <c r="X2935" s="381">
        <v>41320</v>
      </c>
      <c r="Y2935" s="381">
        <v>47600</v>
      </c>
      <c r="Z2935" s="381">
        <v>54400</v>
      </c>
      <c r="AA2935" s="381">
        <v>61200</v>
      </c>
      <c r="AB2935" s="381">
        <v>68000</v>
      </c>
      <c r="AC2935" s="381">
        <v>73450</v>
      </c>
      <c r="AD2935" s="381">
        <v>78900</v>
      </c>
      <c r="AE2935" s="381">
        <v>84350</v>
      </c>
      <c r="AF2935" s="381">
        <v>89800</v>
      </c>
      <c r="AG2935" s="381">
        <v>9999</v>
      </c>
      <c r="AH2935" s="381" t="s">
        <v>6355</v>
      </c>
      <c r="AI2935" s="381" t="s">
        <v>6145</v>
      </c>
      <c r="AJ2935" s="381">
        <v>1</v>
      </c>
    </row>
    <row r="2936" spans="1:36">
      <c r="A2936" s="381" t="s">
        <v>566</v>
      </c>
      <c r="B2936" s="381" t="s">
        <v>6354</v>
      </c>
      <c r="C2936" s="381">
        <v>33</v>
      </c>
      <c r="D2936" s="381">
        <v>11</v>
      </c>
      <c r="E2936" s="381" t="s">
        <v>6330</v>
      </c>
      <c r="F2936" s="381" t="s">
        <v>6329</v>
      </c>
      <c r="G2936" s="381" t="s">
        <v>6320</v>
      </c>
      <c r="H2936" s="381">
        <v>78400</v>
      </c>
      <c r="I2936" s="381">
        <v>27450</v>
      </c>
      <c r="J2936" s="381">
        <v>31400</v>
      </c>
      <c r="K2936" s="381">
        <v>35300</v>
      </c>
      <c r="L2936" s="381">
        <v>39200</v>
      </c>
      <c r="M2936" s="381">
        <v>42350</v>
      </c>
      <c r="N2936" s="381">
        <v>45500</v>
      </c>
      <c r="O2936" s="381">
        <v>48650</v>
      </c>
      <c r="P2936" s="381">
        <v>51750</v>
      </c>
      <c r="Q2936" s="381">
        <v>16450</v>
      </c>
      <c r="R2936" s="381">
        <v>18800</v>
      </c>
      <c r="S2936" s="381">
        <v>21150</v>
      </c>
      <c r="T2936" s="381">
        <v>24600</v>
      </c>
      <c r="U2936" s="381">
        <v>28780</v>
      </c>
      <c r="V2936" s="381">
        <v>32960</v>
      </c>
      <c r="W2936" s="381">
        <v>37140</v>
      </c>
      <c r="X2936" s="381">
        <v>41320</v>
      </c>
      <c r="Y2936" s="381">
        <v>43900</v>
      </c>
      <c r="Z2936" s="381">
        <v>50200</v>
      </c>
      <c r="AA2936" s="381">
        <v>56450</v>
      </c>
      <c r="AB2936" s="381">
        <v>62700</v>
      </c>
      <c r="AC2936" s="381">
        <v>67750</v>
      </c>
      <c r="AD2936" s="381">
        <v>72750</v>
      </c>
      <c r="AE2936" s="381">
        <v>77750</v>
      </c>
      <c r="AF2936" s="381">
        <v>82800</v>
      </c>
      <c r="AG2936" s="381">
        <v>4760</v>
      </c>
      <c r="AH2936" s="381" t="s">
        <v>6353</v>
      </c>
      <c r="AI2936" s="381" t="s">
        <v>6145</v>
      </c>
      <c r="AJ2936" s="381">
        <v>1</v>
      </c>
    </row>
    <row r="2937" spans="1:36">
      <c r="A2937" s="381" t="s">
        <v>566</v>
      </c>
      <c r="B2937" s="381" t="s">
        <v>6352</v>
      </c>
      <c r="C2937" s="381">
        <v>33</v>
      </c>
      <c r="D2937" s="381">
        <v>11</v>
      </c>
      <c r="E2937" s="381" t="s">
        <v>6326</v>
      </c>
      <c r="F2937" s="381" t="s">
        <v>6325</v>
      </c>
      <c r="G2937" s="381" t="s">
        <v>6320</v>
      </c>
      <c r="H2937" s="381">
        <v>94100</v>
      </c>
      <c r="I2937" s="381">
        <v>32950</v>
      </c>
      <c r="J2937" s="381">
        <v>37650</v>
      </c>
      <c r="K2937" s="381">
        <v>42350</v>
      </c>
      <c r="L2937" s="381">
        <v>47050</v>
      </c>
      <c r="M2937" s="381">
        <v>50850</v>
      </c>
      <c r="N2937" s="381">
        <v>54600</v>
      </c>
      <c r="O2937" s="381">
        <v>58350</v>
      </c>
      <c r="P2937" s="381">
        <v>62150</v>
      </c>
      <c r="Q2937" s="381">
        <v>19800</v>
      </c>
      <c r="R2937" s="381">
        <v>22600</v>
      </c>
      <c r="S2937" s="381">
        <v>25450</v>
      </c>
      <c r="T2937" s="381">
        <v>28250</v>
      </c>
      <c r="U2937" s="381">
        <v>30550</v>
      </c>
      <c r="V2937" s="381">
        <v>32960</v>
      </c>
      <c r="W2937" s="381">
        <v>37140</v>
      </c>
      <c r="X2937" s="381">
        <v>41320</v>
      </c>
      <c r="Y2937" s="381">
        <v>47600</v>
      </c>
      <c r="Z2937" s="381">
        <v>54400</v>
      </c>
      <c r="AA2937" s="381">
        <v>61200</v>
      </c>
      <c r="AB2937" s="381">
        <v>68000</v>
      </c>
      <c r="AC2937" s="381">
        <v>73450</v>
      </c>
      <c r="AD2937" s="381">
        <v>78900</v>
      </c>
      <c r="AE2937" s="381">
        <v>84350</v>
      </c>
      <c r="AF2937" s="381">
        <v>89800</v>
      </c>
      <c r="AG2937" s="381">
        <v>5350</v>
      </c>
      <c r="AH2937" s="381" t="s">
        <v>6351</v>
      </c>
      <c r="AI2937" s="381" t="s">
        <v>6145</v>
      </c>
      <c r="AJ2937" s="381">
        <v>1</v>
      </c>
    </row>
    <row r="2938" spans="1:36">
      <c r="A2938" s="381" t="s">
        <v>566</v>
      </c>
      <c r="B2938" s="381" t="s">
        <v>6350</v>
      </c>
      <c r="C2938" s="381">
        <v>33</v>
      </c>
      <c r="D2938" s="381">
        <v>11</v>
      </c>
      <c r="E2938" s="381" t="s">
        <v>6326</v>
      </c>
      <c r="F2938" s="381" t="s">
        <v>6325</v>
      </c>
      <c r="G2938" s="381" t="s">
        <v>6320</v>
      </c>
      <c r="H2938" s="381">
        <v>94100</v>
      </c>
      <c r="I2938" s="381">
        <v>32950</v>
      </c>
      <c r="J2938" s="381">
        <v>37650</v>
      </c>
      <c r="K2938" s="381">
        <v>42350</v>
      </c>
      <c r="L2938" s="381">
        <v>47050</v>
      </c>
      <c r="M2938" s="381">
        <v>50850</v>
      </c>
      <c r="N2938" s="381">
        <v>54600</v>
      </c>
      <c r="O2938" s="381">
        <v>58350</v>
      </c>
      <c r="P2938" s="381">
        <v>62150</v>
      </c>
      <c r="Q2938" s="381">
        <v>19800</v>
      </c>
      <c r="R2938" s="381">
        <v>22600</v>
      </c>
      <c r="S2938" s="381">
        <v>25450</v>
      </c>
      <c r="T2938" s="381">
        <v>28250</v>
      </c>
      <c r="U2938" s="381">
        <v>30550</v>
      </c>
      <c r="V2938" s="381">
        <v>32960</v>
      </c>
      <c r="W2938" s="381">
        <v>37140</v>
      </c>
      <c r="X2938" s="381">
        <v>41320</v>
      </c>
      <c r="Y2938" s="381">
        <v>47600</v>
      </c>
      <c r="Z2938" s="381">
        <v>54400</v>
      </c>
      <c r="AA2938" s="381">
        <v>61200</v>
      </c>
      <c r="AB2938" s="381">
        <v>68000</v>
      </c>
      <c r="AC2938" s="381">
        <v>73450</v>
      </c>
      <c r="AD2938" s="381">
        <v>78900</v>
      </c>
      <c r="AE2938" s="381">
        <v>84350</v>
      </c>
      <c r="AF2938" s="381">
        <v>89800</v>
      </c>
      <c r="AG2938" s="381">
        <v>5350</v>
      </c>
      <c r="AH2938" s="381" t="s">
        <v>6349</v>
      </c>
      <c r="AI2938" s="381" t="s">
        <v>6145</v>
      </c>
      <c r="AJ2938" s="381">
        <v>1</v>
      </c>
    </row>
    <row r="2939" spans="1:36">
      <c r="A2939" s="381" t="s">
        <v>566</v>
      </c>
      <c r="B2939" s="381" t="s">
        <v>6348</v>
      </c>
      <c r="C2939" s="381">
        <v>33</v>
      </c>
      <c r="D2939" s="381">
        <v>11</v>
      </c>
      <c r="E2939" s="381" t="s">
        <v>6326</v>
      </c>
      <c r="F2939" s="381" t="s">
        <v>6325</v>
      </c>
      <c r="G2939" s="381" t="s">
        <v>6320</v>
      </c>
      <c r="H2939" s="381">
        <v>94100</v>
      </c>
      <c r="I2939" s="381">
        <v>32950</v>
      </c>
      <c r="J2939" s="381">
        <v>37650</v>
      </c>
      <c r="K2939" s="381">
        <v>42350</v>
      </c>
      <c r="L2939" s="381">
        <v>47050</v>
      </c>
      <c r="M2939" s="381">
        <v>50850</v>
      </c>
      <c r="N2939" s="381">
        <v>54600</v>
      </c>
      <c r="O2939" s="381">
        <v>58350</v>
      </c>
      <c r="P2939" s="381">
        <v>62150</v>
      </c>
      <c r="Q2939" s="381">
        <v>19800</v>
      </c>
      <c r="R2939" s="381">
        <v>22600</v>
      </c>
      <c r="S2939" s="381">
        <v>25450</v>
      </c>
      <c r="T2939" s="381">
        <v>28250</v>
      </c>
      <c r="U2939" s="381">
        <v>30550</v>
      </c>
      <c r="V2939" s="381">
        <v>32960</v>
      </c>
      <c r="W2939" s="381">
        <v>37140</v>
      </c>
      <c r="X2939" s="381">
        <v>41320</v>
      </c>
      <c r="Y2939" s="381">
        <v>47600</v>
      </c>
      <c r="Z2939" s="381">
        <v>54400</v>
      </c>
      <c r="AA2939" s="381">
        <v>61200</v>
      </c>
      <c r="AB2939" s="381">
        <v>68000</v>
      </c>
      <c r="AC2939" s="381">
        <v>73450</v>
      </c>
      <c r="AD2939" s="381">
        <v>78900</v>
      </c>
      <c r="AE2939" s="381">
        <v>84350</v>
      </c>
      <c r="AF2939" s="381">
        <v>89800</v>
      </c>
      <c r="AG2939" s="381">
        <v>5350</v>
      </c>
      <c r="AH2939" s="381" t="s">
        <v>6347</v>
      </c>
      <c r="AI2939" s="381" t="s">
        <v>6145</v>
      </c>
      <c r="AJ2939" s="381">
        <v>1</v>
      </c>
    </row>
    <row r="2940" spans="1:36">
      <c r="A2940" s="381" t="s">
        <v>566</v>
      </c>
      <c r="B2940" s="381" t="s">
        <v>6346</v>
      </c>
      <c r="C2940" s="381">
        <v>33</v>
      </c>
      <c r="D2940" s="381">
        <v>11</v>
      </c>
      <c r="E2940" s="381" t="s">
        <v>6326</v>
      </c>
      <c r="F2940" s="381" t="s">
        <v>6325</v>
      </c>
      <c r="G2940" s="381" t="s">
        <v>6320</v>
      </c>
      <c r="H2940" s="381">
        <v>94100</v>
      </c>
      <c r="I2940" s="381">
        <v>32950</v>
      </c>
      <c r="J2940" s="381">
        <v>37650</v>
      </c>
      <c r="K2940" s="381">
        <v>42350</v>
      </c>
      <c r="L2940" s="381">
        <v>47050</v>
      </c>
      <c r="M2940" s="381">
        <v>50850</v>
      </c>
      <c r="N2940" s="381">
        <v>54600</v>
      </c>
      <c r="O2940" s="381">
        <v>58350</v>
      </c>
      <c r="P2940" s="381">
        <v>62150</v>
      </c>
      <c r="Q2940" s="381">
        <v>19800</v>
      </c>
      <c r="R2940" s="381">
        <v>22600</v>
      </c>
      <c r="S2940" s="381">
        <v>25450</v>
      </c>
      <c r="T2940" s="381">
        <v>28250</v>
      </c>
      <c r="U2940" s="381">
        <v>30550</v>
      </c>
      <c r="V2940" s="381">
        <v>32960</v>
      </c>
      <c r="W2940" s="381">
        <v>37140</v>
      </c>
      <c r="X2940" s="381">
        <v>41320</v>
      </c>
      <c r="Y2940" s="381">
        <v>47600</v>
      </c>
      <c r="Z2940" s="381">
        <v>54400</v>
      </c>
      <c r="AA2940" s="381">
        <v>61200</v>
      </c>
      <c r="AB2940" s="381">
        <v>68000</v>
      </c>
      <c r="AC2940" s="381">
        <v>73450</v>
      </c>
      <c r="AD2940" s="381">
        <v>78900</v>
      </c>
      <c r="AE2940" s="381">
        <v>84350</v>
      </c>
      <c r="AF2940" s="381">
        <v>89800</v>
      </c>
      <c r="AG2940" s="381">
        <v>5350</v>
      </c>
      <c r="AH2940" s="381" t="s">
        <v>6345</v>
      </c>
      <c r="AI2940" s="381" t="s">
        <v>6145</v>
      </c>
      <c r="AJ2940" s="381">
        <v>1</v>
      </c>
    </row>
    <row r="2941" spans="1:36">
      <c r="A2941" s="381" t="s">
        <v>566</v>
      </c>
      <c r="B2941" s="381" t="s">
        <v>6344</v>
      </c>
      <c r="C2941" s="381">
        <v>33</v>
      </c>
      <c r="D2941" s="381">
        <v>11</v>
      </c>
      <c r="E2941" s="381" t="s">
        <v>6326</v>
      </c>
      <c r="F2941" s="381" t="s">
        <v>6325</v>
      </c>
      <c r="G2941" s="381" t="s">
        <v>6320</v>
      </c>
      <c r="H2941" s="381">
        <v>94100</v>
      </c>
      <c r="I2941" s="381">
        <v>32950</v>
      </c>
      <c r="J2941" s="381">
        <v>37650</v>
      </c>
      <c r="K2941" s="381">
        <v>42350</v>
      </c>
      <c r="L2941" s="381">
        <v>47050</v>
      </c>
      <c r="M2941" s="381">
        <v>50850</v>
      </c>
      <c r="N2941" s="381">
        <v>54600</v>
      </c>
      <c r="O2941" s="381">
        <v>58350</v>
      </c>
      <c r="P2941" s="381">
        <v>62150</v>
      </c>
      <c r="Q2941" s="381">
        <v>19800</v>
      </c>
      <c r="R2941" s="381">
        <v>22600</v>
      </c>
      <c r="S2941" s="381">
        <v>25450</v>
      </c>
      <c r="T2941" s="381">
        <v>28250</v>
      </c>
      <c r="U2941" s="381">
        <v>30550</v>
      </c>
      <c r="V2941" s="381">
        <v>32960</v>
      </c>
      <c r="W2941" s="381">
        <v>37140</v>
      </c>
      <c r="X2941" s="381">
        <v>41320</v>
      </c>
      <c r="Y2941" s="381">
        <v>47600</v>
      </c>
      <c r="Z2941" s="381">
        <v>54400</v>
      </c>
      <c r="AA2941" s="381">
        <v>61200</v>
      </c>
      <c r="AB2941" s="381">
        <v>68000</v>
      </c>
      <c r="AC2941" s="381">
        <v>73450</v>
      </c>
      <c r="AD2941" s="381">
        <v>78900</v>
      </c>
      <c r="AE2941" s="381">
        <v>84350</v>
      </c>
      <c r="AF2941" s="381">
        <v>89800</v>
      </c>
      <c r="AG2941" s="381">
        <v>5350</v>
      </c>
      <c r="AH2941" s="381" t="s">
        <v>6343</v>
      </c>
      <c r="AI2941" s="381" t="s">
        <v>6145</v>
      </c>
      <c r="AJ2941" s="381">
        <v>1</v>
      </c>
    </row>
    <row r="2942" spans="1:36">
      <c r="A2942" s="381" t="s">
        <v>566</v>
      </c>
      <c r="B2942" s="381" t="s">
        <v>6342</v>
      </c>
      <c r="C2942" s="381">
        <v>33</v>
      </c>
      <c r="D2942" s="381">
        <v>11</v>
      </c>
      <c r="E2942" s="381" t="s">
        <v>6322</v>
      </c>
      <c r="F2942" s="381" t="s">
        <v>6321</v>
      </c>
      <c r="G2942" s="381" t="s">
        <v>6320</v>
      </c>
      <c r="H2942" s="381">
        <v>87100</v>
      </c>
      <c r="I2942" s="381">
        <v>30500</v>
      </c>
      <c r="J2942" s="381">
        <v>34850</v>
      </c>
      <c r="K2942" s="381">
        <v>39200</v>
      </c>
      <c r="L2942" s="381">
        <v>43550</v>
      </c>
      <c r="M2942" s="381">
        <v>47050</v>
      </c>
      <c r="N2942" s="381">
        <v>50550</v>
      </c>
      <c r="O2942" s="381">
        <v>54050</v>
      </c>
      <c r="P2942" s="381">
        <v>57500</v>
      </c>
      <c r="Q2942" s="381">
        <v>18350</v>
      </c>
      <c r="R2942" s="381">
        <v>20950</v>
      </c>
      <c r="S2942" s="381">
        <v>23550</v>
      </c>
      <c r="T2942" s="381">
        <v>26150</v>
      </c>
      <c r="U2942" s="381">
        <v>28780</v>
      </c>
      <c r="V2942" s="381">
        <v>32960</v>
      </c>
      <c r="W2942" s="381">
        <v>37140</v>
      </c>
      <c r="X2942" s="381">
        <v>41320</v>
      </c>
      <c r="Y2942" s="381">
        <v>47600</v>
      </c>
      <c r="Z2942" s="381">
        <v>54400</v>
      </c>
      <c r="AA2942" s="381">
        <v>61200</v>
      </c>
      <c r="AB2942" s="381">
        <v>68000</v>
      </c>
      <c r="AC2942" s="381">
        <v>73450</v>
      </c>
      <c r="AD2942" s="381">
        <v>78900</v>
      </c>
      <c r="AE2942" s="381">
        <v>84350</v>
      </c>
      <c r="AF2942" s="381">
        <v>89800</v>
      </c>
      <c r="AG2942" s="381">
        <v>9999</v>
      </c>
      <c r="AH2942" s="381" t="s">
        <v>6341</v>
      </c>
      <c r="AI2942" s="381" t="s">
        <v>6145</v>
      </c>
      <c r="AJ2942" s="381">
        <v>1</v>
      </c>
    </row>
    <row r="2943" spans="1:36">
      <c r="A2943" s="381" t="s">
        <v>566</v>
      </c>
      <c r="B2943" s="381" t="s">
        <v>6340</v>
      </c>
      <c r="C2943" s="381">
        <v>33</v>
      </c>
      <c r="D2943" s="381">
        <v>11</v>
      </c>
      <c r="E2943" s="381" t="s">
        <v>6326</v>
      </c>
      <c r="F2943" s="381" t="s">
        <v>6325</v>
      </c>
      <c r="G2943" s="381" t="s">
        <v>6320</v>
      </c>
      <c r="H2943" s="381">
        <v>94100</v>
      </c>
      <c r="I2943" s="381">
        <v>32950</v>
      </c>
      <c r="J2943" s="381">
        <v>37650</v>
      </c>
      <c r="K2943" s="381">
        <v>42350</v>
      </c>
      <c r="L2943" s="381">
        <v>47050</v>
      </c>
      <c r="M2943" s="381">
        <v>50850</v>
      </c>
      <c r="N2943" s="381">
        <v>54600</v>
      </c>
      <c r="O2943" s="381">
        <v>58350</v>
      </c>
      <c r="P2943" s="381">
        <v>62150</v>
      </c>
      <c r="Q2943" s="381">
        <v>19800</v>
      </c>
      <c r="R2943" s="381">
        <v>22600</v>
      </c>
      <c r="S2943" s="381">
        <v>25450</v>
      </c>
      <c r="T2943" s="381">
        <v>28250</v>
      </c>
      <c r="U2943" s="381">
        <v>30550</v>
      </c>
      <c r="V2943" s="381">
        <v>32960</v>
      </c>
      <c r="W2943" s="381">
        <v>37140</v>
      </c>
      <c r="X2943" s="381">
        <v>41320</v>
      </c>
      <c r="Y2943" s="381">
        <v>47600</v>
      </c>
      <c r="Z2943" s="381">
        <v>54400</v>
      </c>
      <c r="AA2943" s="381">
        <v>61200</v>
      </c>
      <c r="AB2943" s="381">
        <v>68000</v>
      </c>
      <c r="AC2943" s="381">
        <v>73450</v>
      </c>
      <c r="AD2943" s="381">
        <v>78900</v>
      </c>
      <c r="AE2943" s="381">
        <v>84350</v>
      </c>
      <c r="AF2943" s="381">
        <v>89800</v>
      </c>
      <c r="AG2943" s="381">
        <v>5350</v>
      </c>
      <c r="AH2943" s="381" t="s">
        <v>6339</v>
      </c>
      <c r="AI2943" s="381" t="s">
        <v>6145</v>
      </c>
      <c r="AJ2943" s="381">
        <v>1</v>
      </c>
    </row>
    <row r="2944" spans="1:36">
      <c r="A2944" s="381" t="s">
        <v>566</v>
      </c>
      <c r="B2944" s="381" t="s">
        <v>6338</v>
      </c>
      <c r="C2944" s="381">
        <v>33</v>
      </c>
      <c r="D2944" s="381">
        <v>11</v>
      </c>
      <c r="E2944" s="381" t="s">
        <v>6326</v>
      </c>
      <c r="F2944" s="381" t="s">
        <v>6325</v>
      </c>
      <c r="G2944" s="381" t="s">
        <v>6320</v>
      </c>
      <c r="H2944" s="381">
        <v>94100</v>
      </c>
      <c r="I2944" s="381">
        <v>32950</v>
      </c>
      <c r="J2944" s="381">
        <v>37650</v>
      </c>
      <c r="K2944" s="381">
        <v>42350</v>
      </c>
      <c r="L2944" s="381">
        <v>47050</v>
      </c>
      <c r="M2944" s="381">
        <v>50850</v>
      </c>
      <c r="N2944" s="381">
        <v>54600</v>
      </c>
      <c r="O2944" s="381">
        <v>58350</v>
      </c>
      <c r="P2944" s="381">
        <v>62150</v>
      </c>
      <c r="Q2944" s="381">
        <v>19800</v>
      </c>
      <c r="R2944" s="381">
        <v>22600</v>
      </c>
      <c r="S2944" s="381">
        <v>25450</v>
      </c>
      <c r="T2944" s="381">
        <v>28250</v>
      </c>
      <c r="U2944" s="381">
        <v>30550</v>
      </c>
      <c r="V2944" s="381">
        <v>32960</v>
      </c>
      <c r="W2944" s="381">
        <v>37140</v>
      </c>
      <c r="X2944" s="381">
        <v>41320</v>
      </c>
      <c r="Y2944" s="381">
        <v>47600</v>
      </c>
      <c r="Z2944" s="381">
        <v>54400</v>
      </c>
      <c r="AA2944" s="381">
        <v>61200</v>
      </c>
      <c r="AB2944" s="381">
        <v>68000</v>
      </c>
      <c r="AC2944" s="381">
        <v>73450</v>
      </c>
      <c r="AD2944" s="381">
        <v>78900</v>
      </c>
      <c r="AE2944" s="381">
        <v>84350</v>
      </c>
      <c r="AF2944" s="381">
        <v>89800</v>
      </c>
      <c r="AG2944" s="381">
        <v>4560</v>
      </c>
      <c r="AH2944" s="381" t="s">
        <v>6337</v>
      </c>
      <c r="AI2944" s="381" t="s">
        <v>6145</v>
      </c>
      <c r="AJ2944" s="381">
        <v>1</v>
      </c>
    </row>
    <row r="2945" spans="1:36">
      <c r="A2945" s="381" t="s">
        <v>566</v>
      </c>
      <c r="B2945" s="381" t="s">
        <v>6336</v>
      </c>
      <c r="C2945" s="381">
        <v>33</v>
      </c>
      <c r="D2945" s="381">
        <v>11</v>
      </c>
      <c r="E2945" s="381" t="s">
        <v>6322</v>
      </c>
      <c r="F2945" s="381" t="s">
        <v>6321</v>
      </c>
      <c r="G2945" s="381" t="s">
        <v>6320</v>
      </c>
      <c r="H2945" s="381">
        <v>87100</v>
      </c>
      <c r="I2945" s="381">
        <v>30500</v>
      </c>
      <c r="J2945" s="381">
        <v>34850</v>
      </c>
      <c r="K2945" s="381">
        <v>39200</v>
      </c>
      <c r="L2945" s="381">
        <v>43550</v>
      </c>
      <c r="M2945" s="381">
        <v>47050</v>
      </c>
      <c r="N2945" s="381">
        <v>50550</v>
      </c>
      <c r="O2945" s="381">
        <v>54050</v>
      </c>
      <c r="P2945" s="381">
        <v>57500</v>
      </c>
      <c r="Q2945" s="381">
        <v>18350</v>
      </c>
      <c r="R2945" s="381">
        <v>20950</v>
      </c>
      <c r="S2945" s="381">
        <v>23550</v>
      </c>
      <c r="T2945" s="381">
        <v>26150</v>
      </c>
      <c r="U2945" s="381">
        <v>28780</v>
      </c>
      <c r="V2945" s="381">
        <v>32960</v>
      </c>
      <c r="W2945" s="381">
        <v>37140</v>
      </c>
      <c r="X2945" s="381">
        <v>41320</v>
      </c>
      <c r="Y2945" s="381">
        <v>47600</v>
      </c>
      <c r="Z2945" s="381">
        <v>54400</v>
      </c>
      <c r="AA2945" s="381">
        <v>61200</v>
      </c>
      <c r="AB2945" s="381">
        <v>68000</v>
      </c>
      <c r="AC2945" s="381">
        <v>73450</v>
      </c>
      <c r="AD2945" s="381">
        <v>78900</v>
      </c>
      <c r="AE2945" s="381">
        <v>84350</v>
      </c>
      <c r="AF2945" s="381">
        <v>89800</v>
      </c>
      <c r="AG2945" s="381">
        <v>9999</v>
      </c>
      <c r="AH2945" s="381" t="s">
        <v>6335</v>
      </c>
      <c r="AI2945" s="381" t="s">
        <v>6145</v>
      </c>
      <c r="AJ2945" s="381">
        <v>1</v>
      </c>
    </row>
    <row r="2946" spans="1:36">
      <c r="A2946" s="381" t="s">
        <v>566</v>
      </c>
      <c r="B2946" s="381" t="s">
        <v>6334</v>
      </c>
      <c r="C2946" s="381">
        <v>33</v>
      </c>
      <c r="D2946" s="381">
        <v>11</v>
      </c>
      <c r="E2946" s="381" t="s">
        <v>6322</v>
      </c>
      <c r="F2946" s="381" t="s">
        <v>6321</v>
      </c>
      <c r="G2946" s="381" t="s">
        <v>6320</v>
      </c>
      <c r="H2946" s="381">
        <v>87100</v>
      </c>
      <c r="I2946" s="381">
        <v>30500</v>
      </c>
      <c r="J2946" s="381">
        <v>34850</v>
      </c>
      <c r="K2946" s="381">
        <v>39200</v>
      </c>
      <c r="L2946" s="381">
        <v>43550</v>
      </c>
      <c r="M2946" s="381">
        <v>47050</v>
      </c>
      <c r="N2946" s="381">
        <v>50550</v>
      </c>
      <c r="O2946" s="381">
        <v>54050</v>
      </c>
      <c r="P2946" s="381">
        <v>57500</v>
      </c>
      <c r="Q2946" s="381">
        <v>18350</v>
      </c>
      <c r="R2946" s="381">
        <v>20950</v>
      </c>
      <c r="S2946" s="381">
        <v>23550</v>
      </c>
      <c r="T2946" s="381">
        <v>26150</v>
      </c>
      <c r="U2946" s="381">
        <v>28780</v>
      </c>
      <c r="V2946" s="381">
        <v>32960</v>
      </c>
      <c r="W2946" s="381">
        <v>37140</v>
      </c>
      <c r="X2946" s="381">
        <v>41320</v>
      </c>
      <c r="Y2946" s="381">
        <v>47600</v>
      </c>
      <c r="Z2946" s="381">
        <v>54400</v>
      </c>
      <c r="AA2946" s="381">
        <v>61200</v>
      </c>
      <c r="AB2946" s="381">
        <v>68000</v>
      </c>
      <c r="AC2946" s="381">
        <v>73450</v>
      </c>
      <c r="AD2946" s="381">
        <v>78900</v>
      </c>
      <c r="AE2946" s="381">
        <v>84350</v>
      </c>
      <c r="AF2946" s="381">
        <v>89800</v>
      </c>
      <c r="AG2946" s="381">
        <v>9999</v>
      </c>
      <c r="AH2946" s="381" t="s">
        <v>2112</v>
      </c>
      <c r="AI2946" s="381" t="s">
        <v>6145</v>
      </c>
      <c r="AJ2946" s="381">
        <v>1</v>
      </c>
    </row>
    <row r="2947" spans="1:36">
      <c r="A2947" s="381" t="s">
        <v>566</v>
      </c>
      <c r="B2947" s="381" t="s">
        <v>6333</v>
      </c>
      <c r="C2947" s="381">
        <v>33</v>
      </c>
      <c r="D2947" s="381">
        <v>11</v>
      </c>
      <c r="E2947" s="381" t="s">
        <v>6322</v>
      </c>
      <c r="F2947" s="381" t="s">
        <v>6321</v>
      </c>
      <c r="G2947" s="381" t="s">
        <v>6320</v>
      </c>
      <c r="H2947" s="381">
        <v>87100</v>
      </c>
      <c r="I2947" s="381">
        <v>30500</v>
      </c>
      <c r="J2947" s="381">
        <v>34850</v>
      </c>
      <c r="K2947" s="381">
        <v>39200</v>
      </c>
      <c r="L2947" s="381">
        <v>43550</v>
      </c>
      <c r="M2947" s="381">
        <v>47050</v>
      </c>
      <c r="N2947" s="381">
        <v>50550</v>
      </c>
      <c r="O2947" s="381">
        <v>54050</v>
      </c>
      <c r="P2947" s="381">
        <v>57500</v>
      </c>
      <c r="Q2947" s="381">
        <v>18350</v>
      </c>
      <c r="R2947" s="381">
        <v>20950</v>
      </c>
      <c r="S2947" s="381">
        <v>23550</v>
      </c>
      <c r="T2947" s="381">
        <v>26150</v>
      </c>
      <c r="U2947" s="381">
        <v>28780</v>
      </c>
      <c r="V2947" s="381">
        <v>32960</v>
      </c>
      <c r="W2947" s="381">
        <v>37140</v>
      </c>
      <c r="X2947" s="381">
        <v>41320</v>
      </c>
      <c r="Y2947" s="381">
        <v>47600</v>
      </c>
      <c r="Z2947" s="381">
        <v>54400</v>
      </c>
      <c r="AA2947" s="381">
        <v>61200</v>
      </c>
      <c r="AB2947" s="381">
        <v>68000</v>
      </c>
      <c r="AC2947" s="381">
        <v>73450</v>
      </c>
      <c r="AD2947" s="381">
        <v>78900</v>
      </c>
      <c r="AE2947" s="381">
        <v>84350</v>
      </c>
      <c r="AF2947" s="381">
        <v>89800</v>
      </c>
      <c r="AG2947" s="381">
        <v>9999</v>
      </c>
      <c r="AH2947" s="381" t="s">
        <v>6332</v>
      </c>
      <c r="AI2947" s="381" t="s">
        <v>6145</v>
      </c>
      <c r="AJ2947" s="381">
        <v>1</v>
      </c>
    </row>
    <row r="2948" spans="1:36">
      <c r="A2948" s="381" t="s">
        <v>566</v>
      </c>
      <c r="B2948" s="381" t="s">
        <v>6331</v>
      </c>
      <c r="C2948" s="381">
        <v>33</v>
      </c>
      <c r="D2948" s="381">
        <v>11</v>
      </c>
      <c r="E2948" s="381" t="s">
        <v>6330</v>
      </c>
      <c r="F2948" s="381" t="s">
        <v>6329</v>
      </c>
      <c r="G2948" s="381" t="s">
        <v>6320</v>
      </c>
      <c r="H2948" s="381">
        <v>78400</v>
      </c>
      <c r="I2948" s="381">
        <v>27450</v>
      </c>
      <c r="J2948" s="381">
        <v>31400</v>
      </c>
      <c r="K2948" s="381">
        <v>35300</v>
      </c>
      <c r="L2948" s="381">
        <v>39200</v>
      </c>
      <c r="M2948" s="381">
        <v>42350</v>
      </c>
      <c r="N2948" s="381">
        <v>45500</v>
      </c>
      <c r="O2948" s="381">
        <v>48650</v>
      </c>
      <c r="P2948" s="381">
        <v>51750</v>
      </c>
      <c r="Q2948" s="381">
        <v>16450</v>
      </c>
      <c r="R2948" s="381">
        <v>18800</v>
      </c>
      <c r="S2948" s="381">
        <v>21150</v>
      </c>
      <c r="T2948" s="381">
        <v>24600</v>
      </c>
      <c r="U2948" s="381">
        <v>28780</v>
      </c>
      <c r="V2948" s="381">
        <v>32960</v>
      </c>
      <c r="W2948" s="381">
        <v>37140</v>
      </c>
      <c r="X2948" s="381">
        <v>41320</v>
      </c>
      <c r="Y2948" s="381">
        <v>43900</v>
      </c>
      <c r="Z2948" s="381">
        <v>50200</v>
      </c>
      <c r="AA2948" s="381">
        <v>56450</v>
      </c>
      <c r="AB2948" s="381">
        <v>62700</v>
      </c>
      <c r="AC2948" s="381">
        <v>67750</v>
      </c>
      <c r="AD2948" s="381">
        <v>72750</v>
      </c>
      <c r="AE2948" s="381">
        <v>77750</v>
      </c>
      <c r="AF2948" s="381">
        <v>82800</v>
      </c>
      <c r="AG2948" s="381">
        <v>4760</v>
      </c>
      <c r="AH2948" s="381" t="s">
        <v>6328</v>
      </c>
      <c r="AI2948" s="381" t="s">
        <v>6145</v>
      </c>
      <c r="AJ2948" s="381">
        <v>1</v>
      </c>
    </row>
    <row r="2949" spans="1:36">
      <c r="A2949" s="381" t="s">
        <v>566</v>
      </c>
      <c r="B2949" s="381" t="s">
        <v>6327</v>
      </c>
      <c r="C2949" s="381">
        <v>33</v>
      </c>
      <c r="D2949" s="381">
        <v>11</v>
      </c>
      <c r="E2949" s="381" t="s">
        <v>6326</v>
      </c>
      <c r="F2949" s="381" t="s">
        <v>6325</v>
      </c>
      <c r="G2949" s="381" t="s">
        <v>6320</v>
      </c>
      <c r="H2949" s="381">
        <v>94100</v>
      </c>
      <c r="I2949" s="381">
        <v>32950</v>
      </c>
      <c r="J2949" s="381">
        <v>37650</v>
      </c>
      <c r="K2949" s="381">
        <v>42350</v>
      </c>
      <c r="L2949" s="381">
        <v>47050</v>
      </c>
      <c r="M2949" s="381">
        <v>50850</v>
      </c>
      <c r="N2949" s="381">
        <v>54600</v>
      </c>
      <c r="O2949" s="381">
        <v>58350</v>
      </c>
      <c r="P2949" s="381">
        <v>62150</v>
      </c>
      <c r="Q2949" s="381">
        <v>19800</v>
      </c>
      <c r="R2949" s="381">
        <v>22600</v>
      </c>
      <c r="S2949" s="381">
        <v>25450</v>
      </c>
      <c r="T2949" s="381">
        <v>28250</v>
      </c>
      <c r="U2949" s="381">
        <v>30550</v>
      </c>
      <c r="V2949" s="381">
        <v>32960</v>
      </c>
      <c r="W2949" s="381">
        <v>37140</v>
      </c>
      <c r="X2949" s="381">
        <v>41320</v>
      </c>
      <c r="Y2949" s="381">
        <v>47600</v>
      </c>
      <c r="Z2949" s="381">
        <v>54400</v>
      </c>
      <c r="AA2949" s="381">
        <v>61200</v>
      </c>
      <c r="AB2949" s="381">
        <v>68000</v>
      </c>
      <c r="AC2949" s="381">
        <v>73450</v>
      </c>
      <c r="AD2949" s="381">
        <v>78900</v>
      </c>
      <c r="AE2949" s="381">
        <v>84350</v>
      </c>
      <c r="AF2949" s="381">
        <v>89800</v>
      </c>
      <c r="AG2949" s="381">
        <v>5350</v>
      </c>
      <c r="AH2949" s="381" t="s">
        <v>6324</v>
      </c>
      <c r="AI2949" s="381" t="s">
        <v>6145</v>
      </c>
      <c r="AJ2949" s="381">
        <v>1</v>
      </c>
    </row>
    <row r="2950" spans="1:36">
      <c r="A2950" s="381" t="s">
        <v>566</v>
      </c>
      <c r="B2950" s="381" t="s">
        <v>6323</v>
      </c>
      <c r="C2950" s="381">
        <v>33</v>
      </c>
      <c r="D2950" s="381">
        <v>11</v>
      </c>
      <c r="E2950" s="381" t="s">
        <v>6322</v>
      </c>
      <c r="F2950" s="381" t="s">
        <v>6321</v>
      </c>
      <c r="G2950" s="381" t="s">
        <v>6320</v>
      </c>
      <c r="H2950" s="381">
        <v>87100</v>
      </c>
      <c r="I2950" s="381">
        <v>30500</v>
      </c>
      <c r="J2950" s="381">
        <v>34850</v>
      </c>
      <c r="K2950" s="381">
        <v>39200</v>
      </c>
      <c r="L2950" s="381">
        <v>43550</v>
      </c>
      <c r="M2950" s="381">
        <v>47050</v>
      </c>
      <c r="N2950" s="381">
        <v>50550</v>
      </c>
      <c r="O2950" s="381">
        <v>54050</v>
      </c>
      <c r="P2950" s="381">
        <v>57500</v>
      </c>
      <c r="Q2950" s="381">
        <v>18350</v>
      </c>
      <c r="R2950" s="381">
        <v>20950</v>
      </c>
      <c r="S2950" s="381">
        <v>23550</v>
      </c>
      <c r="T2950" s="381">
        <v>26150</v>
      </c>
      <c r="U2950" s="381">
        <v>28780</v>
      </c>
      <c r="V2950" s="381">
        <v>32960</v>
      </c>
      <c r="W2950" s="381">
        <v>37140</v>
      </c>
      <c r="X2950" s="381">
        <v>41320</v>
      </c>
      <c r="Y2950" s="381">
        <v>47600</v>
      </c>
      <c r="Z2950" s="381">
        <v>54400</v>
      </c>
      <c r="AA2950" s="381">
        <v>61200</v>
      </c>
      <c r="AB2950" s="381">
        <v>68000</v>
      </c>
      <c r="AC2950" s="381">
        <v>73450</v>
      </c>
      <c r="AD2950" s="381">
        <v>78900</v>
      </c>
      <c r="AE2950" s="381">
        <v>84350</v>
      </c>
      <c r="AF2950" s="381">
        <v>89800</v>
      </c>
      <c r="AG2950" s="381">
        <v>9999</v>
      </c>
      <c r="AH2950" s="381" t="s">
        <v>2100</v>
      </c>
      <c r="AI2950" s="381" t="s">
        <v>6145</v>
      </c>
      <c r="AJ2950" s="381">
        <v>1</v>
      </c>
    </row>
    <row r="2951" spans="1:36">
      <c r="A2951" s="381" t="s">
        <v>566</v>
      </c>
      <c r="B2951" s="381" t="s">
        <v>6319</v>
      </c>
      <c r="C2951" s="381">
        <v>33</v>
      </c>
      <c r="D2951" s="381">
        <v>13</v>
      </c>
      <c r="E2951" s="381" t="s">
        <v>6275</v>
      </c>
      <c r="F2951" s="381" t="s">
        <v>6274</v>
      </c>
      <c r="G2951" s="381" t="s">
        <v>6273</v>
      </c>
      <c r="H2951" s="381">
        <v>81700</v>
      </c>
      <c r="I2951" s="381">
        <v>28600</v>
      </c>
      <c r="J2951" s="381">
        <v>32700</v>
      </c>
      <c r="K2951" s="381">
        <v>36800</v>
      </c>
      <c r="L2951" s="381">
        <v>40850</v>
      </c>
      <c r="M2951" s="381">
        <v>44150</v>
      </c>
      <c r="N2951" s="381">
        <v>47400</v>
      </c>
      <c r="O2951" s="381">
        <v>50700</v>
      </c>
      <c r="P2951" s="381">
        <v>53950</v>
      </c>
      <c r="Q2951" s="381">
        <v>17150</v>
      </c>
      <c r="R2951" s="381">
        <v>19600</v>
      </c>
      <c r="S2951" s="381">
        <v>22050</v>
      </c>
      <c r="T2951" s="381">
        <v>24600</v>
      </c>
      <c r="U2951" s="381">
        <v>28780</v>
      </c>
      <c r="V2951" s="381">
        <v>32960</v>
      </c>
      <c r="W2951" s="381">
        <v>37140</v>
      </c>
      <c r="X2951" s="381">
        <v>41320</v>
      </c>
      <c r="Y2951" s="381">
        <v>45750</v>
      </c>
      <c r="Z2951" s="381">
        <v>52300</v>
      </c>
      <c r="AA2951" s="381">
        <v>58850</v>
      </c>
      <c r="AB2951" s="381">
        <v>65350</v>
      </c>
      <c r="AC2951" s="381">
        <v>70600</v>
      </c>
      <c r="AD2951" s="381">
        <v>75850</v>
      </c>
      <c r="AE2951" s="381">
        <v>81050</v>
      </c>
      <c r="AF2951" s="381">
        <v>86300</v>
      </c>
      <c r="AG2951" s="381">
        <v>4760</v>
      </c>
      <c r="AH2951" s="381" t="s">
        <v>6318</v>
      </c>
      <c r="AI2951" s="381" t="s">
        <v>6145</v>
      </c>
      <c r="AJ2951" s="381">
        <v>0</v>
      </c>
    </row>
    <row r="2952" spans="1:36">
      <c r="A2952" s="381" t="s">
        <v>566</v>
      </c>
      <c r="B2952" s="381" t="s">
        <v>6317</v>
      </c>
      <c r="C2952" s="381">
        <v>33</v>
      </c>
      <c r="D2952" s="381">
        <v>13</v>
      </c>
      <c r="E2952" s="381" t="s">
        <v>6275</v>
      </c>
      <c r="F2952" s="381" t="s">
        <v>6274</v>
      </c>
      <c r="G2952" s="381" t="s">
        <v>6273</v>
      </c>
      <c r="H2952" s="381">
        <v>81700</v>
      </c>
      <c r="I2952" s="381">
        <v>28600</v>
      </c>
      <c r="J2952" s="381">
        <v>32700</v>
      </c>
      <c r="K2952" s="381">
        <v>36800</v>
      </c>
      <c r="L2952" s="381">
        <v>40850</v>
      </c>
      <c r="M2952" s="381">
        <v>44150</v>
      </c>
      <c r="N2952" s="381">
        <v>47400</v>
      </c>
      <c r="O2952" s="381">
        <v>50700</v>
      </c>
      <c r="P2952" s="381">
        <v>53950</v>
      </c>
      <c r="Q2952" s="381">
        <v>17150</v>
      </c>
      <c r="R2952" s="381">
        <v>19600</v>
      </c>
      <c r="S2952" s="381">
        <v>22050</v>
      </c>
      <c r="T2952" s="381">
        <v>24600</v>
      </c>
      <c r="U2952" s="381">
        <v>28780</v>
      </c>
      <c r="V2952" s="381">
        <v>32960</v>
      </c>
      <c r="W2952" s="381">
        <v>37140</v>
      </c>
      <c r="X2952" s="381">
        <v>41320</v>
      </c>
      <c r="Y2952" s="381">
        <v>45750</v>
      </c>
      <c r="Z2952" s="381">
        <v>52300</v>
      </c>
      <c r="AA2952" s="381">
        <v>58850</v>
      </c>
      <c r="AB2952" s="381">
        <v>65350</v>
      </c>
      <c r="AC2952" s="381">
        <v>70600</v>
      </c>
      <c r="AD2952" s="381">
        <v>75850</v>
      </c>
      <c r="AE2952" s="381">
        <v>81050</v>
      </c>
      <c r="AF2952" s="381">
        <v>86300</v>
      </c>
      <c r="AG2952" s="381">
        <v>9999</v>
      </c>
      <c r="AH2952" s="381" t="s">
        <v>2144</v>
      </c>
      <c r="AI2952" s="381" t="s">
        <v>6145</v>
      </c>
      <c r="AJ2952" s="381">
        <v>0</v>
      </c>
    </row>
    <row r="2953" spans="1:36">
      <c r="A2953" s="381" t="s">
        <v>566</v>
      </c>
      <c r="B2953" s="381" t="s">
        <v>6316</v>
      </c>
      <c r="C2953" s="381">
        <v>33</v>
      </c>
      <c r="D2953" s="381">
        <v>13</v>
      </c>
      <c r="E2953" s="381" t="s">
        <v>6275</v>
      </c>
      <c r="F2953" s="381" t="s">
        <v>6274</v>
      </c>
      <c r="G2953" s="381" t="s">
        <v>6273</v>
      </c>
      <c r="H2953" s="381">
        <v>81700</v>
      </c>
      <c r="I2953" s="381">
        <v>28600</v>
      </c>
      <c r="J2953" s="381">
        <v>32700</v>
      </c>
      <c r="K2953" s="381">
        <v>36800</v>
      </c>
      <c r="L2953" s="381">
        <v>40850</v>
      </c>
      <c r="M2953" s="381">
        <v>44150</v>
      </c>
      <c r="N2953" s="381">
        <v>47400</v>
      </c>
      <c r="O2953" s="381">
        <v>50700</v>
      </c>
      <c r="P2953" s="381">
        <v>53950</v>
      </c>
      <c r="Q2953" s="381">
        <v>17150</v>
      </c>
      <c r="R2953" s="381">
        <v>19600</v>
      </c>
      <c r="S2953" s="381">
        <v>22050</v>
      </c>
      <c r="T2953" s="381">
        <v>24600</v>
      </c>
      <c r="U2953" s="381">
        <v>28780</v>
      </c>
      <c r="V2953" s="381">
        <v>32960</v>
      </c>
      <c r="W2953" s="381">
        <v>37140</v>
      </c>
      <c r="X2953" s="381">
        <v>41320</v>
      </c>
      <c r="Y2953" s="381">
        <v>45750</v>
      </c>
      <c r="Z2953" s="381">
        <v>52300</v>
      </c>
      <c r="AA2953" s="381">
        <v>58850</v>
      </c>
      <c r="AB2953" s="381">
        <v>65350</v>
      </c>
      <c r="AC2953" s="381">
        <v>70600</v>
      </c>
      <c r="AD2953" s="381">
        <v>75850</v>
      </c>
      <c r="AE2953" s="381">
        <v>81050</v>
      </c>
      <c r="AF2953" s="381">
        <v>86300</v>
      </c>
      <c r="AG2953" s="381">
        <v>9999</v>
      </c>
      <c r="AH2953" s="381" t="s">
        <v>6315</v>
      </c>
      <c r="AI2953" s="381" t="s">
        <v>6145</v>
      </c>
      <c r="AJ2953" s="381">
        <v>0</v>
      </c>
    </row>
    <row r="2954" spans="1:36">
      <c r="A2954" s="381" t="s">
        <v>566</v>
      </c>
      <c r="B2954" s="381" t="s">
        <v>6314</v>
      </c>
      <c r="C2954" s="381">
        <v>33</v>
      </c>
      <c r="D2954" s="381">
        <v>13</v>
      </c>
      <c r="E2954" s="381" t="s">
        <v>6275</v>
      </c>
      <c r="F2954" s="381" t="s">
        <v>6274</v>
      </c>
      <c r="G2954" s="381" t="s">
        <v>6273</v>
      </c>
      <c r="H2954" s="381">
        <v>81700</v>
      </c>
      <c r="I2954" s="381">
        <v>28600</v>
      </c>
      <c r="J2954" s="381">
        <v>32700</v>
      </c>
      <c r="K2954" s="381">
        <v>36800</v>
      </c>
      <c r="L2954" s="381">
        <v>40850</v>
      </c>
      <c r="M2954" s="381">
        <v>44150</v>
      </c>
      <c r="N2954" s="381">
        <v>47400</v>
      </c>
      <c r="O2954" s="381">
        <v>50700</v>
      </c>
      <c r="P2954" s="381">
        <v>53950</v>
      </c>
      <c r="Q2954" s="381">
        <v>17150</v>
      </c>
      <c r="R2954" s="381">
        <v>19600</v>
      </c>
      <c r="S2954" s="381">
        <v>22050</v>
      </c>
      <c r="T2954" s="381">
        <v>24600</v>
      </c>
      <c r="U2954" s="381">
        <v>28780</v>
      </c>
      <c r="V2954" s="381">
        <v>32960</v>
      </c>
      <c r="W2954" s="381">
        <v>37140</v>
      </c>
      <c r="X2954" s="381">
        <v>41320</v>
      </c>
      <c r="Y2954" s="381">
        <v>45750</v>
      </c>
      <c r="Z2954" s="381">
        <v>52300</v>
      </c>
      <c r="AA2954" s="381">
        <v>58850</v>
      </c>
      <c r="AB2954" s="381">
        <v>65350</v>
      </c>
      <c r="AC2954" s="381">
        <v>70600</v>
      </c>
      <c r="AD2954" s="381">
        <v>75850</v>
      </c>
      <c r="AE2954" s="381">
        <v>81050</v>
      </c>
      <c r="AF2954" s="381">
        <v>86300</v>
      </c>
      <c r="AG2954" s="381">
        <v>9999</v>
      </c>
      <c r="AH2954" s="381" t="s">
        <v>6313</v>
      </c>
      <c r="AI2954" s="381" t="s">
        <v>6145</v>
      </c>
      <c r="AJ2954" s="381">
        <v>0</v>
      </c>
    </row>
    <row r="2955" spans="1:36">
      <c r="A2955" s="381" t="s">
        <v>566</v>
      </c>
      <c r="B2955" s="381" t="s">
        <v>6312</v>
      </c>
      <c r="C2955" s="381">
        <v>33</v>
      </c>
      <c r="D2955" s="381">
        <v>13</v>
      </c>
      <c r="E2955" s="381" t="s">
        <v>6275</v>
      </c>
      <c r="F2955" s="381" t="s">
        <v>6274</v>
      </c>
      <c r="G2955" s="381" t="s">
        <v>6273</v>
      </c>
      <c r="H2955" s="381">
        <v>81700</v>
      </c>
      <c r="I2955" s="381">
        <v>28600</v>
      </c>
      <c r="J2955" s="381">
        <v>32700</v>
      </c>
      <c r="K2955" s="381">
        <v>36800</v>
      </c>
      <c r="L2955" s="381">
        <v>40850</v>
      </c>
      <c r="M2955" s="381">
        <v>44150</v>
      </c>
      <c r="N2955" s="381">
        <v>47400</v>
      </c>
      <c r="O2955" s="381">
        <v>50700</v>
      </c>
      <c r="P2955" s="381">
        <v>53950</v>
      </c>
      <c r="Q2955" s="381">
        <v>17150</v>
      </c>
      <c r="R2955" s="381">
        <v>19600</v>
      </c>
      <c r="S2955" s="381">
        <v>22050</v>
      </c>
      <c r="T2955" s="381">
        <v>24600</v>
      </c>
      <c r="U2955" s="381">
        <v>28780</v>
      </c>
      <c r="V2955" s="381">
        <v>32960</v>
      </c>
      <c r="W2955" s="381">
        <v>37140</v>
      </c>
      <c r="X2955" s="381">
        <v>41320</v>
      </c>
      <c r="Y2955" s="381">
        <v>45750</v>
      </c>
      <c r="Z2955" s="381">
        <v>52300</v>
      </c>
      <c r="AA2955" s="381">
        <v>58850</v>
      </c>
      <c r="AB2955" s="381">
        <v>65350</v>
      </c>
      <c r="AC2955" s="381">
        <v>70600</v>
      </c>
      <c r="AD2955" s="381">
        <v>75850</v>
      </c>
      <c r="AE2955" s="381">
        <v>81050</v>
      </c>
      <c r="AF2955" s="381">
        <v>86300</v>
      </c>
      <c r="AG2955" s="381">
        <v>9999</v>
      </c>
      <c r="AH2955" s="381" t="s">
        <v>2371</v>
      </c>
      <c r="AI2955" s="381" t="s">
        <v>6145</v>
      </c>
      <c r="AJ2955" s="381">
        <v>0</v>
      </c>
    </row>
    <row r="2956" spans="1:36">
      <c r="A2956" s="381" t="s">
        <v>566</v>
      </c>
      <c r="B2956" s="381" t="s">
        <v>6311</v>
      </c>
      <c r="C2956" s="381">
        <v>33</v>
      </c>
      <c r="D2956" s="381">
        <v>13</v>
      </c>
      <c r="E2956" s="381" t="s">
        <v>6275</v>
      </c>
      <c r="F2956" s="381" t="s">
        <v>6274</v>
      </c>
      <c r="G2956" s="381" t="s">
        <v>6273</v>
      </c>
      <c r="H2956" s="381">
        <v>81700</v>
      </c>
      <c r="I2956" s="381">
        <v>28600</v>
      </c>
      <c r="J2956" s="381">
        <v>32700</v>
      </c>
      <c r="K2956" s="381">
        <v>36800</v>
      </c>
      <c r="L2956" s="381">
        <v>40850</v>
      </c>
      <c r="M2956" s="381">
        <v>44150</v>
      </c>
      <c r="N2956" s="381">
        <v>47400</v>
      </c>
      <c r="O2956" s="381">
        <v>50700</v>
      </c>
      <c r="P2956" s="381">
        <v>53950</v>
      </c>
      <c r="Q2956" s="381">
        <v>17150</v>
      </c>
      <c r="R2956" s="381">
        <v>19600</v>
      </c>
      <c r="S2956" s="381">
        <v>22050</v>
      </c>
      <c r="T2956" s="381">
        <v>24600</v>
      </c>
      <c r="U2956" s="381">
        <v>28780</v>
      </c>
      <c r="V2956" s="381">
        <v>32960</v>
      </c>
      <c r="W2956" s="381">
        <v>37140</v>
      </c>
      <c r="X2956" s="381">
        <v>41320</v>
      </c>
      <c r="Y2956" s="381">
        <v>45750</v>
      </c>
      <c r="Z2956" s="381">
        <v>52300</v>
      </c>
      <c r="AA2956" s="381">
        <v>58850</v>
      </c>
      <c r="AB2956" s="381">
        <v>65350</v>
      </c>
      <c r="AC2956" s="381">
        <v>70600</v>
      </c>
      <c r="AD2956" s="381">
        <v>75850</v>
      </c>
      <c r="AE2956" s="381">
        <v>81050</v>
      </c>
      <c r="AF2956" s="381">
        <v>86300</v>
      </c>
      <c r="AG2956" s="381">
        <v>9999</v>
      </c>
      <c r="AH2956" s="381" t="s">
        <v>6310</v>
      </c>
      <c r="AI2956" s="381" t="s">
        <v>6145</v>
      </c>
      <c r="AJ2956" s="381">
        <v>0</v>
      </c>
    </row>
    <row r="2957" spans="1:36">
      <c r="A2957" s="381" t="s">
        <v>566</v>
      </c>
      <c r="B2957" s="381" t="s">
        <v>6309</v>
      </c>
      <c r="C2957" s="381">
        <v>33</v>
      </c>
      <c r="D2957" s="381">
        <v>13</v>
      </c>
      <c r="E2957" s="381" t="s">
        <v>6275</v>
      </c>
      <c r="F2957" s="381" t="s">
        <v>6274</v>
      </c>
      <c r="G2957" s="381" t="s">
        <v>6273</v>
      </c>
      <c r="H2957" s="381">
        <v>81700</v>
      </c>
      <c r="I2957" s="381">
        <v>28600</v>
      </c>
      <c r="J2957" s="381">
        <v>32700</v>
      </c>
      <c r="K2957" s="381">
        <v>36800</v>
      </c>
      <c r="L2957" s="381">
        <v>40850</v>
      </c>
      <c r="M2957" s="381">
        <v>44150</v>
      </c>
      <c r="N2957" s="381">
        <v>47400</v>
      </c>
      <c r="O2957" s="381">
        <v>50700</v>
      </c>
      <c r="P2957" s="381">
        <v>53950</v>
      </c>
      <c r="Q2957" s="381">
        <v>17150</v>
      </c>
      <c r="R2957" s="381">
        <v>19600</v>
      </c>
      <c r="S2957" s="381">
        <v>22050</v>
      </c>
      <c r="T2957" s="381">
        <v>24600</v>
      </c>
      <c r="U2957" s="381">
        <v>28780</v>
      </c>
      <c r="V2957" s="381">
        <v>32960</v>
      </c>
      <c r="W2957" s="381">
        <v>37140</v>
      </c>
      <c r="X2957" s="381">
        <v>41320</v>
      </c>
      <c r="Y2957" s="381">
        <v>45750</v>
      </c>
      <c r="Z2957" s="381">
        <v>52300</v>
      </c>
      <c r="AA2957" s="381">
        <v>58850</v>
      </c>
      <c r="AB2957" s="381">
        <v>65350</v>
      </c>
      <c r="AC2957" s="381">
        <v>70600</v>
      </c>
      <c r="AD2957" s="381">
        <v>75850</v>
      </c>
      <c r="AE2957" s="381">
        <v>81050</v>
      </c>
      <c r="AF2957" s="381">
        <v>86300</v>
      </c>
      <c r="AG2957" s="381">
        <v>9999</v>
      </c>
      <c r="AH2957" s="381" t="s">
        <v>6308</v>
      </c>
      <c r="AI2957" s="381" t="s">
        <v>6145</v>
      </c>
      <c r="AJ2957" s="381">
        <v>0</v>
      </c>
    </row>
    <row r="2958" spans="1:36">
      <c r="A2958" s="381" t="s">
        <v>566</v>
      </c>
      <c r="B2958" s="381" t="s">
        <v>6307</v>
      </c>
      <c r="C2958" s="381">
        <v>33</v>
      </c>
      <c r="D2958" s="381">
        <v>13</v>
      </c>
      <c r="E2958" s="381" t="s">
        <v>6275</v>
      </c>
      <c r="F2958" s="381" t="s">
        <v>6274</v>
      </c>
      <c r="G2958" s="381" t="s">
        <v>6273</v>
      </c>
      <c r="H2958" s="381">
        <v>81700</v>
      </c>
      <c r="I2958" s="381">
        <v>28600</v>
      </c>
      <c r="J2958" s="381">
        <v>32700</v>
      </c>
      <c r="K2958" s="381">
        <v>36800</v>
      </c>
      <c r="L2958" s="381">
        <v>40850</v>
      </c>
      <c r="M2958" s="381">
        <v>44150</v>
      </c>
      <c r="N2958" s="381">
        <v>47400</v>
      </c>
      <c r="O2958" s="381">
        <v>50700</v>
      </c>
      <c r="P2958" s="381">
        <v>53950</v>
      </c>
      <c r="Q2958" s="381">
        <v>17150</v>
      </c>
      <c r="R2958" s="381">
        <v>19600</v>
      </c>
      <c r="S2958" s="381">
        <v>22050</v>
      </c>
      <c r="T2958" s="381">
        <v>24600</v>
      </c>
      <c r="U2958" s="381">
        <v>28780</v>
      </c>
      <c r="V2958" s="381">
        <v>32960</v>
      </c>
      <c r="W2958" s="381">
        <v>37140</v>
      </c>
      <c r="X2958" s="381">
        <v>41320</v>
      </c>
      <c r="Y2958" s="381">
        <v>45750</v>
      </c>
      <c r="Z2958" s="381">
        <v>52300</v>
      </c>
      <c r="AA2958" s="381">
        <v>58850</v>
      </c>
      <c r="AB2958" s="381">
        <v>65350</v>
      </c>
      <c r="AC2958" s="381">
        <v>70600</v>
      </c>
      <c r="AD2958" s="381">
        <v>75850</v>
      </c>
      <c r="AE2958" s="381">
        <v>81050</v>
      </c>
      <c r="AF2958" s="381">
        <v>86300</v>
      </c>
      <c r="AG2958" s="381">
        <v>9999</v>
      </c>
      <c r="AH2958" s="381" t="s">
        <v>6306</v>
      </c>
      <c r="AI2958" s="381" t="s">
        <v>6145</v>
      </c>
      <c r="AJ2958" s="381">
        <v>0</v>
      </c>
    </row>
    <row r="2959" spans="1:36">
      <c r="A2959" s="381" t="s">
        <v>566</v>
      </c>
      <c r="B2959" s="381" t="s">
        <v>6305</v>
      </c>
      <c r="C2959" s="381">
        <v>33</v>
      </c>
      <c r="D2959" s="381">
        <v>13</v>
      </c>
      <c r="E2959" s="381" t="s">
        <v>6275</v>
      </c>
      <c r="F2959" s="381" t="s">
        <v>6274</v>
      </c>
      <c r="G2959" s="381" t="s">
        <v>6273</v>
      </c>
      <c r="H2959" s="381">
        <v>81700</v>
      </c>
      <c r="I2959" s="381">
        <v>28600</v>
      </c>
      <c r="J2959" s="381">
        <v>32700</v>
      </c>
      <c r="K2959" s="381">
        <v>36800</v>
      </c>
      <c r="L2959" s="381">
        <v>40850</v>
      </c>
      <c r="M2959" s="381">
        <v>44150</v>
      </c>
      <c r="N2959" s="381">
        <v>47400</v>
      </c>
      <c r="O2959" s="381">
        <v>50700</v>
      </c>
      <c r="P2959" s="381">
        <v>53950</v>
      </c>
      <c r="Q2959" s="381">
        <v>17150</v>
      </c>
      <c r="R2959" s="381">
        <v>19600</v>
      </c>
      <c r="S2959" s="381">
        <v>22050</v>
      </c>
      <c r="T2959" s="381">
        <v>24600</v>
      </c>
      <c r="U2959" s="381">
        <v>28780</v>
      </c>
      <c r="V2959" s="381">
        <v>32960</v>
      </c>
      <c r="W2959" s="381">
        <v>37140</v>
      </c>
      <c r="X2959" s="381">
        <v>41320</v>
      </c>
      <c r="Y2959" s="381">
        <v>45750</v>
      </c>
      <c r="Z2959" s="381">
        <v>52300</v>
      </c>
      <c r="AA2959" s="381">
        <v>58850</v>
      </c>
      <c r="AB2959" s="381">
        <v>65350</v>
      </c>
      <c r="AC2959" s="381">
        <v>70600</v>
      </c>
      <c r="AD2959" s="381">
        <v>75850</v>
      </c>
      <c r="AE2959" s="381">
        <v>81050</v>
      </c>
      <c r="AF2959" s="381">
        <v>86300</v>
      </c>
      <c r="AG2959" s="381">
        <v>9999</v>
      </c>
      <c r="AH2959" s="381" t="s">
        <v>6304</v>
      </c>
      <c r="AI2959" s="381" t="s">
        <v>6145</v>
      </c>
      <c r="AJ2959" s="381">
        <v>0</v>
      </c>
    </row>
    <row r="2960" spans="1:36">
      <c r="A2960" s="381" t="s">
        <v>566</v>
      </c>
      <c r="B2960" s="381" t="s">
        <v>6303</v>
      </c>
      <c r="C2960" s="381">
        <v>33</v>
      </c>
      <c r="D2960" s="381">
        <v>13</v>
      </c>
      <c r="E2960" s="381" t="s">
        <v>6275</v>
      </c>
      <c r="F2960" s="381" t="s">
        <v>6274</v>
      </c>
      <c r="G2960" s="381" t="s">
        <v>6273</v>
      </c>
      <c r="H2960" s="381">
        <v>81700</v>
      </c>
      <c r="I2960" s="381">
        <v>28600</v>
      </c>
      <c r="J2960" s="381">
        <v>32700</v>
      </c>
      <c r="K2960" s="381">
        <v>36800</v>
      </c>
      <c r="L2960" s="381">
        <v>40850</v>
      </c>
      <c r="M2960" s="381">
        <v>44150</v>
      </c>
      <c r="N2960" s="381">
        <v>47400</v>
      </c>
      <c r="O2960" s="381">
        <v>50700</v>
      </c>
      <c r="P2960" s="381">
        <v>53950</v>
      </c>
      <c r="Q2960" s="381">
        <v>17150</v>
      </c>
      <c r="R2960" s="381">
        <v>19600</v>
      </c>
      <c r="S2960" s="381">
        <v>22050</v>
      </c>
      <c r="T2960" s="381">
        <v>24600</v>
      </c>
      <c r="U2960" s="381">
        <v>28780</v>
      </c>
      <c r="V2960" s="381">
        <v>32960</v>
      </c>
      <c r="W2960" s="381">
        <v>37140</v>
      </c>
      <c r="X2960" s="381">
        <v>41320</v>
      </c>
      <c r="Y2960" s="381">
        <v>45750</v>
      </c>
      <c r="Z2960" s="381">
        <v>52300</v>
      </c>
      <c r="AA2960" s="381">
        <v>58850</v>
      </c>
      <c r="AB2960" s="381">
        <v>65350</v>
      </c>
      <c r="AC2960" s="381">
        <v>70600</v>
      </c>
      <c r="AD2960" s="381">
        <v>75850</v>
      </c>
      <c r="AE2960" s="381">
        <v>81050</v>
      </c>
      <c r="AF2960" s="381">
        <v>86300</v>
      </c>
      <c r="AG2960" s="381">
        <v>9999</v>
      </c>
      <c r="AH2960" s="381" t="s">
        <v>6302</v>
      </c>
      <c r="AI2960" s="381" t="s">
        <v>6145</v>
      </c>
      <c r="AJ2960" s="381">
        <v>0</v>
      </c>
    </row>
    <row r="2961" spans="1:36">
      <c r="A2961" s="381" t="s">
        <v>566</v>
      </c>
      <c r="B2961" s="381" t="s">
        <v>6301</v>
      </c>
      <c r="C2961" s="381">
        <v>33</v>
      </c>
      <c r="D2961" s="381">
        <v>13</v>
      </c>
      <c r="E2961" s="381" t="s">
        <v>6275</v>
      </c>
      <c r="F2961" s="381" t="s">
        <v>6274</v>
      </c>
      <c r="G2961" s="381" t="s">
        <v>6273</v>
      </c>
      <c r="H2961" s="381">
        <v>81700</v>
      </c>
      <c r="I2961" s="381">
        <v>28600</v>
      </c>
      <c r="J2961" s="381">
        <v>32700</v>
      </c>
      <c r="K2961" s="381">
        <v>36800</v>
      </c>
      <c r="L2961" s="381">
        <v>40850</v>
      </c>
      <c r="M2961" s="381">
        <v>44150</v>
      </c>
      <c r="N2961" s="381">
        <v>47400</v>
      </c>
      <c r="O2961" s="381">
        <v>50700</v>
      </c>
      <c r="P2961" s="381">
        <v>53950</v>
      </c>
      <c r="Q2961" s="381">
        <v>17150</v>
      </c>
      <c r="R2961" s="381">
        <v>19600</v>
      </c>
      <c r="S2961" s="381">
        <v>22050</v>
      </c>
      <c r="T2961" s="381">
        <v>24600</v>
      </c>
      <c r="U2961" s="381">
        <v>28780</v>
      </c>
      <c r="V2961" s="381">
        <v>32960</v>
      </c>
      <c r="W2961" s="381">
        <v>37140</v>
      </c>
      <c r="X2961" s="381">
        <v>41320</v>
      </c>
      <c r="Y2961" s="381">
        <v>45750</v>
      </c>
      <c r="Z2961" s="381">
        <v>52300</v>
      </c>
      <c r="AA2961" s="381">
        <v>58850</v>
      </c>
      <c r="AB2961" s="381">
        <v>65350</v>
      </c>
      <c r="AC2961" s="381">
        <v>70600</v>
      </c>
      <c r="AD2961" s="381">
        <v>75850</v>
      </c>
      <c r="AE2961" s="381">
        <v>81050</v>
      </c>
      <c r="AF2961" s="381">
        <v>86300</v>
      </c>
      <c r="AG2961" s="381">
        <v>9999</v>
      </c>
      <c r="AH2961" s="381" t="s">
        <v>6300</v>
      </c>
      <c r="AI2961" s="381" t="s">
        <v>6145</v>
      </c>
      <c r="AJ2961" s="381">
        <v>0</v>
      </c>
    </row>
    <row r="2962" spans="1:36">
      <c r="A2962" s="381" t="s">
        <v>566</v>
      </c>
      <c r="B2962" s="381" t="s">
        <v>6299</v>
      </c>
      <c r="C2962" s="381">
        <v>33</v>
      </c>
      <c r="D2962" s="381">
        <v>13</v>
      </c>
      <c r="E2962" s="381" t="s">
        <v>6275</v>
      </c>
      <c r="F2962" s="381" t="s">
        <v>6274</v>
      </c>
      <c r="G2962" s="381" t="s">
        <v>6273</v>
      </c>
      <c r="H2962" s="381">
        <v>81700</v>
      </c>
      <c r="I2962" s="381">
        <v>28600</v>
      </c>
      <c r="J2962" s="381">
        <v>32700</v>
      </c>
      <c r="K2962" s="381">
        <v>36800</v>
      </c>
      <c r="L2962" s="381">
        <v>40850</v>
      </c>
      <c r="M2962" s="381">
        <v>44150</v>
      </c>
      <c r="N2962" s="381">
        <v>47400</v>
      </c>
      <c r="O2962" s="381">
        <v>50700</v>
      </c>
      <c r="P2962" s="381">
        <v>53950</v>
      </c>
      <c r="Q2962" s="381">
        <v>17150</v>
      </c>
      <c r="R2962" s="381">
        <v>19600</v>
      </c>
      <c r="S2962" s="381">
        <v>22050</v>
      </c>
      <c r="T2962" s="381">
        <v>24600</v>
      </c>
      <c r="U2962" s="381">
        <v>28780</v>
      </c>
      <c r="V2962" s="381">
        <v>32960</v>
      </c>
      <c r="W2962" s="381">
        <v>37140</v>
      </c>
      <c r="X2962" s="381">
        <v>41320</v>
      </c>
      <c r="Y2962" s="381">
        <v>45750</v>
      </c>
      <c r="Z2962" s="381">
        <v>52300</v>
      </c>
      <c r="AA2962" s="381">
        <v>58850</v>
      </c>
      <c r="AB2962" s="381">
        <v>65350</v>
      </c>
      <c r="AC2962" s="381">
        <v>70600</v>
      </c>
      <c r="AD2962" s="381">
        <v>75850</v>
      </c>
      <c r="AE2962" s="381">
        <v>81050</v>
      </c>
      <c r="AF2962" s="381">
        <v>86300</v>
      </c>
      <c r="AG2962" s="381">
        <v>9999</v>
      </c>
      <c r="AH2962" s="381" t="s">
        <v>1781</v>
      </c>
      <c r="AI2962" s="381" t="s">
        <v>6145</v>
      </c>
      <c r="AJ2962" s="381">
        <v>0</v>
      </c>
    </row>
    <row r="2963" spans="1:36">
      <c r="A2963" s="381" t="s">
        <v>566</v>
      </c>
      <c r="B2963" s="381" t="s">
        <v>6298</v>
      </c>
      <c r="C2963" s="381">
        <v>33</v>
      </c>
      <c r="D2963" s="381">
        <v>13</v>
      </c>
      <c r="E2963" s="381" t="s">
        <v>6275</v>
      </c>
      <c r="F2963" s="381" t="s">
        <v>6274</v>
      </c>
      <c r="G2963" s="381" t="s">
        <v>6273</v>
      </c>
      <c r="H2963" s="381">
        <v>81700</v>
      </c>
      <c r="I2963" s="381">
        <v>28600</v>
      </c>
      <c r="J2963" s="381">
        <v>32700</v>
      </c>
      <c r="K2963" s="381">
        <v>36800</v>
      </c>
      <c r="L2963" s="381">
        <v>40850</v>
      </c>
      <c r="M2963" s="381">
        <v>44150</v>
      </c>
      <c r="N2963" s="381">
        <v>47400</v>
      </c>
      <c r="O2963" s="381">
        <v>50700</v>
      </c>
      <c r="P2963" s="381">
        <v>53950</v>
      </c>
      <c r="Q2963" s="381">
        <v>17150</v>
      </c>
      <c r="R2963" s="381">
        <v>19600</v>
      </c>
      <c r="S2963" s="381">
        <v>22050</v>
      </c>
      <c r="T2963" s="381">
        <v>24600</v>
      </c>
      <c r="U2963" s="381">
        <v>28780</v>
      </c>
      <c r="V2963" s="381">
        <v>32960</v>
      </c>
      <c r="W2963" s="381">
        <v>37140</v>
      </c>
      <c r="X2963" s="381">
        <v>41320</v>
      </c>
      <c r="Y2963" s="381">
        <v>45750</v>
      </c>
      <c r="Z2963" s="381">
        <v>52300</v>
      </c>
      <c r="AA2963" s="381">
        <v>58850</v>
      </c>
      <c r="AB2963" s="381">
        <v>65350</v>
      </c>
      <c r="AC2963" s="381">
        <v>70600</v>
      </c>
      <c r="AD2963" s="381">
        <v>75850</v>
      </c>
      <c r="AE2963" s="381">
        <v>81050</v>
      </c>
      <c r="AF2963" s="381">
        <v>86300</v>
      </c>
      <c r="AG2963" s="381">
        <v>9999</v>
      </c>
      <c r="AH2963" s="381" t="s">
        <v>6297</v>
      </c>
      <c r="AI2963" s="381" t="s">
        <v>6145</v>
      </c>
      <c r="AJ2963" s="381">
        <v>0</v>
      </c>
    </row>
    <row r="2964" spans="1:36">
      <c r="A2964" s="381" t="s">
        <v>566</v>
      </c>
      <c r="B2964" s="381" t="s">
        <v>6296</v>
      </c>
      <c r="C2964" s="381">
        <v>33</v>
      </c>
      <c r="D2964" s="381">
        <v>13</v>
      </c>
      <c r="E2964" s="381" t="s">
        <v>6275</v>
      </c>
      <c r="F2964" s="381" t="s">
        <v>6274</v>
      </c>
      <c r="G2964" s="381" t="s">
        <v>6273</v>
      </c>
      <c r="H2964" s="381">
        <v>81700</v>
      </c>
      <c r="I2964" s="381">
        <v>28600</v>
      </c>
      <c r="J2964" s="381">
        <v>32700</v>
      </c>
      <c r="K2964" s="381">
        <v>36800</v>
      </c>
      <c r="L2964" s="381">
        <v>40850</v>
      </c>
      <c r="M2964" s="381">
        <v>44150</v>
      </c>
      <c r="N2964" s="381">
        <v>47400</v>
      </c>
      <c r="O2964" s="381">
        <v>50700</v>
      </c>
      <c r="P2964" s="381">
        <v>53950</v>
      </c>
      <c r="Q2964" s="381">
        <v>17150</v>
      </c>
      <c r="R2964" s="381">
        <v>19600</v>
      </c>
      <c r="S2964" s="381">
        <v>22050</v>
      </c>
      <c r="T2964" s="381">
        <v>24600</v>
      </c>
      <c r="U2964" s="381">
        <v>28780</v>
      </c>
      <c r="V2964" s="381">
        <v>32960</v>
      </c>
      <c r="W2964" s="381">
        <v>37140</v>
      </c>
      <c r="X2964" s="381">
        <v>41320</v>
      </c>
      <c r="Y2964" s="381">
        <v>45750</v>
      </c>
      <c r="Z2964" s="381">
        <v>52300</v>
      </c>
      <c r="AA2964" s="381">
        <v>58850</v>
      </c>
      <c r="AB2964" s="381">
        <v>65350</v>
      </c>
      <c r="AC2964" s="381">
        <v>70600</v>
      </c>
      <c r="AD2964" s="381">
        <v>75850</v>
      </c>
      <c r="AE2964" s="381">
        <v>81050</v>
      </c>
      <c r="AF2964" s="381">
        <v>86300</v>
      </c>
      <c r="AG2964" s="381">
        <v>9999</v>
      </c>
      <c r="AH2964" s="381" t="s">
        <v>6295</v>
      </c>
      <c r="AI2964" s="381" t="s">
        <v>6145</v>
      </c>
      <c r="AJ2964" s="381">
        <v>0</v>
      </c>
    </row>
    <row r="2965" spans="1:36">
      <c r="A2965" s="381" t="s">
        <v>566</v>
      </c>
      <c r="B2965" s="381" t="s">
        <v>6294</v>
      </c>
      <c r="C2965" s="381">
        <v>33</v>
      </c>
      <c r="D2965" s="381">
        <v>13</v>
      </c>
      <c r="E2965" s="381" t="s">
        <v>6275</v>
      </c>
      <c r="F2965" s="381" t="s">
        <v>6274</v>
      </c>
      <c r="G2965" s="381" t="s">
        <v>6273</v>
      </c>
      <c r="H2965" s="381">
        <v>81700</v>
      </c>
      <c r="I2965" s="381">
        <v>28600</v>
      </c>
      <c r="J2965" s="381">
        <v>32700</v>
      </c>
      <c r="K2965" s="381">
        <v>36800</v>
      </c>
      <c r="L2965" s="381">
        <v>40850</v>
      </c>
      <c r="M2965" s="381">
        <v>44150</v>
      </c>
      <c r="N2965" s="381">
        <v>47400</v>
      </c>
      <c r="O2965" s="381">
        <v>50700</v>
      </c>
      <c r="P2965" s="381">
        <v>53950</v>
      </c>
      <c r="Q2965" s="381">
        <v>17150</v>
      </c>
      <c r="R2965" s="381">
        <v>19600</v>
      </c>
      <c r="S2965" s="381">
        <v>22050</v>
      </c>
      <c r="T2965" s="381">
        <v>24600</v>
      </c>
      <c r="U2965" s="381">
        <v>28780</v>
      </c>
      <c r="V2965" s="381">
        <v>32960</v>
      </c>
      <c r="W2965" s="381">
        <v>37140</v>
      </c>
      <c r="X2965" s="381">
        <v>41320</v>
      </c>
      <c r="Y2965" s="381">
        <v>45750</v>
      </c>
      <c r="Z2965" s="381">
        <v>52300</v>
      </c>
      <c r="AA2965" s="381">
        <v>58850</v>
      </c>
      <c r="AB2965" s="381">
        <v>65350</v>
      </c>
      <c r="AC2965" s="381">
        <v>70600</v>
      </c>
      <c r="AD2965" s="381">
        <v>75850</v>
      </c>
      <c r="AE2965" s="381">
        <v>81050</v>
      </c>
      <c r="AF2965" s="381">
        <v>86300</v>
      </c>
      <c r="AG2965" s="381">
        <v>4760</v>
      </c>
      <c r="AH2965" s="381" t="s">
        <v>6293</v>
      </c>
      <c r="AI2965" s="381" t="s">
        <v>6145</v>
      </c>
      <c r="AJ2965" s="381">
        <v>0</v>
      </c>
    </row>
    <row r="2966" spans="1:36">
      <c r="A2966" s="381" t="s">
        <v>566</v>
      </c>
      <c r="B2966" s="381" t="s">
        <v>6292</v>
      </c>
      <c r="C2966" s="381">
        <v>33</v>
      </c>
      <c r="D2966" s="381">
        <v>13</v>
      </c>
      <c r="E2966" s="381" t="s">
        <v>6275</v>
      </c>
      <c r="F2966" s="381" t="s">
        <v>6274</v>
      </c>
      <c r="G2966" s="381" t="s">
        <v>6273</v>
      </c>
      <c r="H2966" s="381">
        <v>81700</v>
      </c>
      <c r="I2966" s="381">
        <v>28600</v>
      </c>
      <c r="J2966" s="381">
        <v>32700</v>
      </c>
      <c r="K2966" s="381">
        <v>36800</v>
      </c>
      <c r="L2966" s="381">
        <v>40850</v>
      </c>
      <c r="M2966" s="381">
        <v>44150</v>
      </c>
      <c r="N2966" s="381">
        <v>47400</v>
      </c>
      <c r="O2966" s="381">
        <v>50700</v>
      </c>
      <c r="P2966" s="381">
        <v>53950</v>
      </c>
      <c r="Q2966" s="381">
        <v>17150</v>
      </c>
      <c r="R2966" s="381">
        <v>19600</v>
      </c>
      <c r="S2966" s="381">
        <v>22050</v>
      </c>
      <c r="T2966" s="381">
        <v>24600</v>
      </c>
      <c r="U2966" s="381">
        <v>28780</v>
      </c>
      <c r="V2966" s="381">
        <v>32960</v>
      </c>
      <c r="W2966" s="381">
        <v>37140</v>
      </c>
      <c r="X2966" s="381">
        <v>41320</v>
      </c>
      <c r="Y2966" s="381">
        <v>45750</v>
      </c>
      <c r="Z2966" s="381">
        <v>52300</v>
      </c>
      <c r="AA2966" s="381">
        <v>58850</v>
      </c>
      <c r="AB2966" s="381">
        <v>65350</v>
      </c>
      <c r="AC2966" s="381">
        <v>70600</v>
      </c>
      <c r="AD2966" s="381">
        <v>75850</v>
      </c>
      <c r="AE2966" s="381">
        <v>81050</v>
      </c>
      <c r="AF2966" s="381">
        <v>86300</v>
      </c>
      <c r="AG2966" s="381">
        <v>9999</v>
      </c>
      <c r="AH2966" s="381" t="s">
        <v>4356</v>
      </c>
      <c r="AI2966" s="381" t="s">
        <v>6145</v>
      </c>
      <c r="AJ2966" s="381">
        <v>0</v>
      </c>
    </row>
    <row r="2967" spans="1:36">
      <c r="A2967" s="381" t="s">
        <v>566</v>
      </c>
      <c r="B2967" s="381" t="s">
        <v>6291</v>
      </c>
      <c r="C2967" s="381">
        <v>33</v>
      </c>
      <c r="D2967" s="381">
        <v>13</v>
      </c>
      <c r="E2967" s="381" t="s">
        <v>6275</v>
      </c>
      <c r="F2967" s="381" t="s">
        <v>6274</v>
      </c>
      <c r="G2967" s="381" t="s">
        <v>6273</v>
      </c>
      <c r="H2967" s="381">
        <v>81700</v>
      </c>
      <c r="I2967" s="381">
        <v>28600</v>
      </c>
      <c r="J2967" s="381">
        <v>32700</v>
      </c>
      <c r="K2967" s="381">
        <v>36800</v>
      </c>
      <c r="L2967" s="381">
        <v>40850</v>
      </c>
      <c r="M2967" s="381">
        <v>44150</v>
      </c>
      <c r="N2967" s="381">
        <v>47400</v>
      </c>
      <c r="O2967" s="381">
        <v>50700</v>
      </c>
      <c r="P2967" s="381">
        <v>53950</v>
      </c>
      <c r="Q2967" s="381">
        <v>17150</v>
      </c>
      <c r="R2967" s="381">
        <v>19600</v>
      </c>
      <c r="S2967" s="381">
        <v>22050</v>
      </c>
      <c r="T2967" s="381">
        <v>24600</v>
      </c>
      <c r="U2967" s="381">
        <v>28780</v>
      </c>
      <c r="V2967" s="381">
        <v>32960</v>
      </c>
      <c r="W2967" s="381">
        <v>37140</v>
      </c>
      <c r="X2967" s="381">
        <v>41320</v>
      </c>
      <c r="Y2967" s="381">
        <v>45750</v>
      </c>
      <c r="Z2967" s="381">
        <v>52300</v>
      </c>
      <c r="AA2967" s="381">
        <v>58850</v>
      </c>
      <c r="AB2967" s="381">
        <v>65350</v>
      </c>
      <c r="AC2967" s="381">
        <v>70600</v>
      </c>
      <c r="AD2967" s="381">
        <v>75850</v>
      </c>
      <c r="AE2967" s="381">
        <v>81050</v>
      </c>
      <c r="AF2967" s="381">
        <v>86300</v>
      </c>
      <c r="AG2967" s="381">
        <v>9999</v>
      </c>
      <c r="AH2967" s="381" t="s">
        <v>6290</v>
      </c>
      <c r="AI2967" s="381" t="s">
        <v>6145</v>
      </c>
      <c r="AJ2967" s="381">
        <v>0</v>
      </c>
    </row>
    <row r="2968" spans="1:36">
      <c r="A2968" s="381" t="s">
        <v>566</v>
      </c>
      <c r="B2968" s="381" t="s">
        <v>6289</v>
      </c>
      <c r="C2968" s="381">
        <v>33</v>
      </c>
      <c r="D2968" s="381">
        <v>13</v>
      </c>
      <c r="E2968" s="381" t="s">
        <v>6275</v>
      </c>
      <c r="F2968" s="381" t="s">
        <v>6274</v>
      </c>
      <c r="G2968" s="381" t="s">
        <v>6273</v>
      </c>
      <c r="H2968" s="381">
        <v>81700</v>
      </c>
      <c r="I2968" s="381">
        <v>28600</v>
      </c>
      <c r="J2968" s="381">
        <v>32700</v>
      </c>
      <c r="K2968" s="381">
        <v>36800</v>
      </c>
      <c r="L2968" s="381">
        <v>40850</v>
      </c>
      <c r="M2968" s="381">
        <v>44150</v>
      </c>
      <c r="N2968" s="381">
        <v>47400</v>
      </c>
      <c r="O2968" s="381">
        <v>50700</v>
      </c>
      <c r="P2968" s="381">
        <v>53950</v>
      </c>
      <c r="Q2968" s="381">
        <v>17150</v>
      </c>
      <c r="R2968" s="381">
        <v>19600</v>
      </c>
      <c r="S2968" s="381">
        <v>22050</v>
      </c>
      <c r="T2968" s="381">
        <v>24600</v>
      </c>
      <c r="U2968" s="381">
        <v>28780</v>
      </c>
      <c r="V2968" s="381">
        <v>32960</v>
      </c>
      <c r="W2968" s="381">
        <v>37140</v>
      </c>
      <c r="X2968" s="381">
        <v>41320</v>
      </c>
      <c r="Y2968" s="381">
        <v>45750</v>
      </c>
      <c r="Z2968" s="381">
        <v>52300</v>
      </c>
      <c r="AA2968" s="381">
        <v>58850</v>
      </c>
      <c r="AB2968" s="381">
        <v>65350</v>
      </c>
      <c r="AC2968" s="381">
        <v>70600</v>
      </c>
      <c r="AD2968" s="381">
        <v>75850</v>
      </c>
      <c r="AE2968" s="381">
        <v>81050</v>
      </c>
      <c r="AF2968" s="381">
        <v>86300</v>
      </c>
      <c r="AG2968" s="381">
        <v>9999</v>
      </c>
      <c r="AH2968" s="381" t="s">
        <v>2359</v>
      </c>
      <c r="AI2968" s="381" t="s">
        <v>6145</v>
      </c>
      <c r="AJ2968" s="381">
        <v>0</v>
      </c>
    </row>
    <row r="2969" spans="1:36">
      <c r="A2969" s="381" t="s">
        <v>566</v>
      </c>
      <c r="B2969" s="381" t="s">
        <v>6288</v>
      </c>
      <c r="C2969" s="381">
        <v>33</v>
      </c>
      <c r="D2969" s="381">
        <v>13</v>
      </c>
      <c r="E2969" s="381" t="s">
        <v>6275</v>
      </c>
      <c r="F2969" s="381" t="s">
        <v>6274</v>
      </c>
      <c r="G2969" s="381" t="s">
        <v>6273</v>
      </c>
      <c r="H2969" s="381">
        <v>81700</v>
      </c>
      <c r="I2969" s="381">
        <v>28600</v>
      </c>
      <c r="J2969" s="381">
        <v>32700</v>
      </c>
      <c r="K2969" s="381">
        <v>36800</v>
      </c>
      <c r="L2969" s="381">
        <v>40850</v>
      </c>
      <c r="M2969" s="381">
        <v>44150</v>
      </c>
      <c r="N2969" s="381">
        <v>47400</v>
      </c>
      <c r="O2969" s="381">
        <v>50700</v>
      </c>
      <c r="P2969" s="381">
        <v>53950</v>
      </c>
      <c r="Q2969" s="381">
        <v>17150</v>
      </c>
      <c r="R2969" s="381">
        <v>19600</v>
      </c>
      <c r="S2969" s="381">
        <v>22050</v>
      </c>
      <c r="T2969" s="381">
        <v>24600</v>
      </c>
      <c r="U2969" s="381">
        <v>28780</v>
      </c>
      <c r="V2969" s="381">
        <v>32960</v>
      </c>
      <c r="W2969" s="381">
        <v>37140</v>
      </c>
      <c r="X2969" s="381">
        <v>41320</v>
      </c>
      <c r="Y2969" s="381">
        <v>45750</v>
      </c>
      <c r="Z2969" s="381">
        <v>52300</v>
      </c>
      <c r="AA2969" s="381">
        <v>58850</v>
      </c>
      <c r="AB2969" s="381">
        <v>65350</v>
      </c>
      <c r="AC2969" s="381">
        <v>70600</v>
      </c>
      <c r="AD2969" s="381">
        <v>75850</v>
      </c>
      <c r="AE2969" s="381">
        <v>81050</v>
      </c>
      <c r="AF2969" s="381">
        <v>86300</v>
      </c>
      <c r="AG2969" s="381">
        <v>9999</v>
      </c>
      <c r="AH2969" s="381" t="s">
        <v>6287</v>
      </c>
      <c r="AI2969" s="381" t="s">
        <v>6145</v>
      </c>
      <c r="AJ2969" s="381">
        <v>0</v>
      </c>
    </row>
    <row r="2970" spans="1:36">
      <c r="A2970" s="381" t="s">
        <v>566</v>
      </c>
      <c r="B2970" s="381" t="s">
        <v>6286</v>
      </c>
      <c r="C2970" s="381">
        <v>33</v>
      </c>
      <c r="D2970" s="381">
        <v>13</v>
      </c>
      <c r="E2970" s="381" t="s">
        <v>6275</v>
      </c>
      <c r="F2970" s="381" t="s">
        <v>6274</v>
      </c>
      <c r="G2970" s="381" t="s">
        <v>6273</v>
      </c>
      <c r="H2970" s="381">
        <v>81700</v>
      </c>
      <c r="I2970" s="381">
        <v>28600</v>
      </c>
      <c r="J2970" s="381">
        <v>32700</v>
      </c>
      <c r="K2970" s="381">
        <v>36800</v>
      </c>
      <c r="L2970" s="381">
        <v>40850</v>
      </c>
      <c r="M2970" s="381">
        <v>44150</v>
      </c>
      <c r="N2970" s="381">
        <v>47400</v>
      </c>
      <c r="O2970" s="381">
        <v>50700</v>
      </c>
      <c r="P2970" s="381">
        <v>53950</v>
      </c>
      <c r="Q2970" s="381">
        <v>17150</v>
      </c>
      <c r="R2970" s="381">
        <v>19600</v>
      </c>
      <c r="S2970" s="381">
        <v>22050</v>
      </c>
      <c r="T2970" s="381">
        <v>24600</v>
      </c>
      <c r="U2970" s="381">
        <v>28780</v>
      </c>
      <c r="V2970" s="381">
        <v>32960</v>
      </c>
      <c r="W2970" s="381">
        <v>37140</v>
      </c>
      <c r="X2970" s="381">
        <v>41320</v>
      </c>
      <c r="Y2970" s="381">
        <v>45750</v>
      </c>
      <c r="Z2970" s="381">
        <v>52300</v>
      </c>
      <c r="AA2970" s="381">
        <v>58850</v>
      </c>
      <c r="AB2970" s="381">
        <v>65350</v>
      </c>
      <c r="AC2970" s="381">
        <v>70600</v>
      </c>
      <c r="AD2970" s="381">
        <v>75850</v>
      </c>
      <c r="AE2970" s="381">
        <v>81050</v>
      </c>
      <c r="AF2970" s="381">
        <v>86300</v>
      </c>
      <c r="AG2970" s="381">
        <v>9999</v>
      </c>
      <c r="AH2970" s="381" t="s">
        <v>2211</v>
      </c>
      <c r="AI2970" s="381" t="s">
        <v>6145</v>
      </c>
      <c r="AJ2970" s="381">
        <v>0</v>
      </c>
    </row>
    <row r="2971" spans="1:36">
      <c r="A2971" s="381" t="s">
        <v>566</v>
      </c>
      <c r="B2971" s="381" t="s">
        <v>6285</v>
      </c>
      <c r="C2971" s="381">
        <v>33</v>
      </c>
      <c r="D2971" s="381">
        <v>13</v>
      </c>
      <c r="E2971" s="381" t="s">
        <v>6275</v>
      </c>
      <c r="F2971" s="381" t="s">
        <v>6274</v>
      </c>
      <c r="G2971" s="381" t="s">
        <v>6273</v>
      </c>
      <c r="H2971" s="381">
        <v>81700</v>
      </c>
      <c r="I2971" s="381">
        <v>28600</v>
      </c>
      <c r="J2971" s="381">
        <v>32700</v>
      </c>
      <c r="K2971" s="381">
        <v>36800</v>
      </c>
      <c r="L2971" s="381">
        <v>40850</v>
      </c>
      <c r="M2971" s="381">
        <v>44150</v>
      </c>
      <c r="N2971" s="381">
        <v>47400</v>
      </c>
      <c r="O2971" s="381">
        <v>50700</v>
      </c>
      <c r="P2971" s="381">
        <v>53950</v>
      </c>
      <c r="Q2971" s="381">
        <v>17150</v>
      </c>
      <c r="R2971" s="381">
        <v>19600</v>
      </c>
      <c r="S2971" s="381">
        <v>22050</v>
      </c>
      <c r="T2971" s="381">
        <v>24600</v>
      </c>
      <c r="U2971" s="381">
        <v>28780</v>
      </c>
      <c r="V2971" s="381">
        <v>32960</v>
      </c>
      <c r="W2971" s="381">
        <v>37140</v>
      </c>
      <c r="X2971" s="381">
        <v>41320</v>
      </c>
      <c r="Y2971" s="381">
        <v>45750</v>
      </c>
      <c r="Z2971" s="381">
        <v>52300</v>
      </c>
      <c r="AA2971" s="381">
        <v>58850</v>
      </c>
      <c r="AB2971" s="381">
        <v>65350</v>
      </c>
      <c r="AC2971" s="381">
        <v>70600</v>
      </c>
      <c r="AD2971" s="381">
        <v>75850</v>
      </c>
      <c r="AE2971" s="381">
        <v>81050</v>
      </c>
      <c r="AF2971" s="381">
        <v>86300</v>
      </c>
      <c r="AG2971" s="381">
        <v>9999</v>
      </c>
      <c r="AH2971" s="381" t="s">
        <v>6284</v>
      </c>
      <c r="AI2971" s="381" t="s">
        <v>6145</v>
      </c>
      <c r="AJ2971" s="381">
        <v>0</v>
      </c>
    </row>
    <row r="2972" spans="1:36">
      <c r="A2972" s="381" t="s">
        <v>566</v>
      </c>
      <c r="B2972" s="381" t="s">
        <v>6283</v>
      </c>
      <c r="C2972" s="381">
        <v>33</v>
      </c>
      <c r="D2972" s="381">
        <v>13</v>
      </c>
      <c r="E2972" s="381" t="s">
        <v>6275</v>
      </c>
      <c r="F2972" s="381" t="s">
        <v>6274</v>
      </c>
      <c r="G2972" s="381" t="s">
        <v>6273</v>
      </c>
      <c r="H2972" s="381">
        <v>81700</v>
      </c>
      <c r="I2972" s="381">
        <v>28600</v>
      </c>
      <c r="J2972" s="381">
        <v>32700</v>
      </c>
      <c r="K2972" s="381">
        <v>36800</v>
      </c>
      <c r="L2972" s="381">
        <v>40850</v>
      </c>
      <c r="M2972" s="381">
        <v>44150</v>
      </c>
      <c r="N2972" s="381">
        <v>47400</v>
      </c>
      <c r="O2972" s="381">
        <v>50700</v>
      </c>
      <c r="P2972" s="381">
        <v>53950</v>
      </c>
      <c r="Q2972" s="381">
        <v>17150</v>
      </c>
      <c r="R2972" s="381">
        <v>19600</v>
      </c>
      <c r="S2972" s="381">
        <v>22050</v>
      </c>
      <c r="T2972" s="381">
        <v>24600</v>
      </c>
      <c r="U2972" s="381">
        <v>28780</v>
      </c>
      <c r="V2972" s="381">
        <v>32960</v>
      </c>
      <c r="W2972" s="381">
        <v>37140</v>
      </c>
      <c r="X2972" s="381">
        <v>41320</v>
      </c>
      <c r="Y2972" s="381">
        <v>45750</v>
      </c>
      <c r="Z2972" s="381">
        <v>52300</v>
      </c>
      <c r="AA2972" s="381">
        <v>58850</v>
      </c>
      <c r="AB2972" s="381">
        <v>65350</v>
      </c>
      <c r="AC2972" s="381">
        <v>70600</v>
      </c>
      <c r="AD2972" s="381">
        <v>75850</v>
      </c>
      <c r="AE2972" s="381">
        <v>81050</v>
      </c>
      <c r="AF2972" s="381">
        <v>86300</v>
      </c>
      <c r="AG2972" s="381">
        <v>9999</v>
      </c>
      <c r="AH2972" s="381" t="s">
        <v>2264</v>
      </c>
      <c r="AI2972" s="381" t="s">
        <v>6145</v>
      </c>
      <c r="AJ2972" s="381">
        <v>0</v>
      </c>
    </row>
    <row r="2973" spans="1:36">
      <c r="A2973" s="381" t="s">
        <v>566</v>
      </c>
      <c r="B2973" s="381" t="s">
        <v>6282</v>
      </c>
      <c r="C2973" s="381">
        <v>33</v>
      </c>
      <c r="D2973" s="381">
        <v>13</v>
      </c>
      <c r="E2973" s="381" t="s">
        <v>6275</v>
      </c>
      <c r="F2973" s="381" t="s">
        <v>6274</v>
      </c>
      <c r="G2973" s="381" t="s">
        <v>6273</v>
      </c>
      <c r="H2973" s="381">
        <v>81700</v>
      </c>
      <c r="I2973" s="381">
        <v>28600</v>
      </c>
      <c r="J2973" s="381">
        <v>32700</v>
      </c>
      <c r="K2973" s="381">
        <v>36800</v>
      </c>
      <c r="L2973" s="381">
        <v>40850</v>
      </c>
      <c r="M2973" s="381">
        <v>44150</v>
      </c>
      <c r="N2973" s="381">
        <v>47400</v>
      </c>
      <c r="O2973" s="381">
        <v>50700</v>
      </c>
      <c r="P2973" s="381">
        <v>53950</v>
      </c>
      <c r="Q2973" s="381">
        <v>17150</v>
      </c>
      <c r="R2973" s="381">
        <v>19600</v>
      </c>
      <c r="S2973" s="381">
        <v>22050</v>
      </c>
      <c r="T2973" s="381">
        <v>24600</v>
      </c>
      <c r="U2973" s="381">
        <v>28780</v>
      </c>
      <c r="V2973" s="381">
        <v>32960</v>
      </c>
      <c r="W2973" s="381">
        <v>37140</v>
      </c>
      <c r="X2973" s="381">
        <v>41320</v>
      </c>
      <c r="Y2973" s="381">
        <v>45750</v>
      </c>
      <c r="Z2973" s="381">
        <v>52300</v>
      </c>
      <c r="AA2973" s="381">
        <v>58850</v>
      </c>
      <c r="AB2973" s="381">
        <v>65350</v>
      </c>
      <c r="AC2973" s="381">
        <v>70600</v>
      </c>
      <c r="AD2973" s="381">
        <v>75850</v>
      </c>
      <c r="AE2973" s="381">
        <v>81050</v>
      </c>
      <c r="AF2973" s="381">
        <v>86300</v>
      </c>
      <c r="AG2973" s="381">
        <v>9999</v>
      </c>
      <c r="AH2973" s="381" t="s">
        <v>2605</v>
      </c>
      <c r="AI2973" s="381" t="s">
        <v>6145</v>
      </c>
      <c r="AJ2973" s="381">
        <v>0</v>
      </c>
    </row>
    <row r="2974" spans="1:36">
      <c r="A2974" s="381" t="s">
        <v>566</v>
      </c>
      <c r="B2974" s="381" t="s">
        <v>6281</v>
      </c>
      <c r="C2974" s="381">
        <v>33</v>
      </c>
      <c r="D2974" s="381">
        <v>13</v>
      </c>
      <c r="E2974" s="381" t="s">
        <v>6275</v>
      </c>
      <c r="F2974" s="381" t="s">
        <v>6274</v>
      </c>
      <c r="G2974" s="381" t="s">
        <v>6273</v>
      </c>
      <c r="H2974" s="381">
        <v>81700</v>
      </c>
      <c r="I2974" s="381">
        <v>28600</v>
      </c>
      <c r="J2974" s="381">
        <v>32700</v>
      </c>
      <c r="K2974" s="381">
        <v>36800</v>
      </c>
      <c r="L2974" s="381">
        <v>40850</v>
      </c>
      <c r="M2974" s="381">
        <v>44150</v>
      </c>
      <c r="N2974" s="381">
        <v>47400</v>
      </c>
      <c r="O2974" s="381">
        <v>50700</v>
      </c>
      <c r="P2974" s="381">
        <v>53950</v>
      </c>
      <c r="Q2974" s="381">
        <v>17150</v>
      </c>
      <c r="R2974" s="381">
        <v>19600</v>
      </c>
      <c r="S2974" s="381">
        <v>22050</v>
      </c>
      <c r="T2974" s="381">
        <v>24600</v>
      </c>
      <c r="U2974" s="381">
        <v>28780</v>
      </c>
      <c r="V2974" s="381">
        <v>32960</v>
      </c>
      <c r="W2974" s="381">
        <v>37140</v>
      </c>
      <c r="X2974" s="381">
        <v>41320</v>
      </c>
      <c r="Y2974" s="381">
        <v>45750</v>
      </c>
      <c r="Z2974" s="381">
        <v>52300</v>
      </c>
      <c r="AA2974" s="381">
        <v>58850</v>
      </c>
      <c r="AB2974" s="381">
        <v>65350</v>
      </c>
      <c r="AC2974" s="381">
        <v>70600</v>
      </c>
      <c r="AD2974" s="381">
        <v>75850</v>
      </c>
      <c r="AE2974" s="381">
        <v>81050</v>
      </c>
      <c r="AF2974" s="381">
        <v>86300</v>
      </c>
      <c r="AG2974" s="381">
        <v>9999</v>
      </c>
      <c r="AH2974" s="381" t="s">
        <v>2525</v>
      </c>
      <c r="AI2974" s="381" t="s">
        <v>6145</v>
      </c>
      <c r="AJ2974" s="381">
        <v>0</v>
      </c>
    </row>
    <row r="2975" spans="1:36">
      <c r="A2975" s="381" t="s">
        <v>566</v>
      </c>
      <c r="B2975" s="381" t="s">
        <v>6280</v>
      </c>
      <c r="C2975" s="381">
        <v>33</v>
      </c>
      <c r="D2975" s="381">
        <v>13</v>
      </c>
      <c r="E2975" s="381" t="s">
        <v>6275</v>
      </c>
      <c r="F2975" s="381" t="s">
        <v>6274</v>
      </c>
      <c r="G2975" s="381" t="s">
        <v>6273</v>
      </c>
      <c r="H2975" s="381">
        <v>81700</v>
      </c>
      <c r="I2975" s="381">
        <v>28600</v>
      </c>
      <c r="J2975" s="381">
        <v>32700</v>
      </c>
      <c r="K2975" s="381">
        <v>36800</v>
      </c>
      <c r="L2975" s="381">
        <v>40850</v>
      </c>
      <c r="M2975" s="381">
        <v>44150</v>
      </c>
      <c r="N2975" s="381">
        <v>47400</v>
      </c>
      <c r="O2975" s="381">
        <v>50700</v>
      </c>
      <c r="P2975" s="381">
        <v>53950</v>
      </c>
      <c r="Q2975" s="381">
        <v>17150</v>
      </c>
      <c r="R2975" s="381">
        <v>19600</v>
      </c>
      <c r="S2975" s="381">
        <v>22050</v>
      </c>
      <c r="T2975" s="381">
        <v>24600</v>
      </c>
      <c r="U2975" s="381">
        <v>28780</v>
      </c>
      <c r="V2975" s="381">
        <v>32960</v>
      </c>
      <c r="W2975" s="381">
        <v>37140</v>
      </c>
      <c r="X2975" s="381">
        <v>41320</v>
      </c>
      <c r="Y2975" s="381">
        <v>45750</v>
      </c>
      <c r="Z2975" s="381">
        <v>52300</v>
      </c>
      <c r="AA2975" s="381">
        <v>58850</v>
      </c>
      <c r="AB2975" s="381">
        <v>65350</v>
      </c>
      <c r="AC2975" s="381">
        <v>70600</v>
      </c>
      <c r="AD2975" s="381">
        <v>75850</v>
      </c>
      <c r="AE2975" s="381">
        <v>81050</v>
      </c>
      <c r="AF2975" s="381">
        <v>86300</v>
      </c>
      <c r="AG2975" s="381">
        <v>9999</v>
      </c>
      <c r="AH2975" s="381" t="s">
        <v>6279</v>
      </c>
      <c r="AI2975" s="381" t="s">
        <v>6145</v>
      </c>
      <c r="AJ2975" s="381">
        <v>0</v>
      </c>
    </row>
    <row r="2976" spans="1:36">
      <c r="A2976" s="381" t="s">
        <v>566</v>
      </c>
      <c r="B2976" s="381" t="s">
        <v>6278</v>
      </c>
      <c r="C2976" s="381">
        <v>33</v>
      </c>
      <c r="D2976" s="381">
        <v>13</v>
      </c>
      <c r="E2976" s="381" t="s">
        <v>6275</v>
      </c>
      <c r="F2976" s="381" t="s">
        <v>6274</v>
      </c>
      <c r="G2976" s="381" t="s">
        <v>6273</v>
      </c>
      <c r="H2976" s="381">
        <v>81700</v>
      </c>
      <c r="I2976" s="381">
        <v>28600</v>
      </c>
      <c r="J2976" s="381">
        <v>32700</v>
      </c>
      <c r="K2976" s="381">
        <v>36800</v>
      </c>
      <c r="L2976" s="381">
        <v>40850</v>
      </c>
      <c r="M2976" s="381">
        <v>44150</v>
      </c>
      <c r="N2976" s="381">
        <v>47400</v>
      </c>
      <c r="O2976" s="381">
        <v>50700</v>
      </c>
      <c r="P2976" s="381">
        <v>53950</v>
      </c>
      <c r="Q2976" s="381">
        <v>17150</v>
      </c>
      <c r="R2976" s="381">
        <v>19600</v>
      </c>
      <c r="S2976" s="381">
        <v>22050</v>
      </c>
      <c r="T2976" s="381">
        <v>24600</v>
      </c>
      <c r="U2976" s="381">
        <v>28780</v>
      </c>
      <c r="V2976" s="381">
        <v>32960</v>
      </c>
      <c r="W2976" s="381">
        <v>37140</v>
      </c>
      <c r="X2976" s="381">
        <v>41320</v>
      </c>
      <c r="Y2976" s="381">
        <v>45750</v>
      </c>
      <c r="Z2976" s="381">
        <v>52300</v>
      </c>
      <c r="AA2976" s="381">
        <v>58850</v>
      </c>
      <c r="AB2976" s="381">
        <v>65350</v>
      </c>
      <c r="AC2976" s="381">
        <v>70600</v>
      </c>
      <c r="AD2976" s="381">
        <v>75850</v>
      </c>
      <c r="AE2976" s="381">
        <v>81050</v>
      </c>
      <c r="AF2976" s="381">
        <v>86300</v>
      </c>
      <c r="AG2976" s="381">
        <v>9999</v>
      </c>
      <c r="AH2976" s="381" t="s">
        <v>6277</v>
      </c>
      <c r="AI2976" s="381" t="s">
        <v>6145</v>
      </c>
      <c r="AJ2976" s="381">
        <v>0</v>
      </c>
    </row>
    <row r="2977" spans="1:36">
      <c r="A2977" s="381" t="s">
        <v>566</v>
      </c>
      <c r="B2977" s="381" t="s">
        <v>6276</v>
      </c>
      <c r="C2977" s="381">
        <v>33</v>
      </c>
      <c r="D2977" s="381">
        <v>13</v>
      </c>
      <c r="E2977" s="381" t="s">
        <v>6275</v>
      </c>
      <c r="F2977" s="381" t="s">
        <v>6274</v>
      </c>
      <c r="G2977" s="381" t="s">
        <v>6273</v>
      </c>
      <c r="H2977" s="381">
        <v>81700</v>
      </c>
      <c r="I2977" s="381">
        <v>28600</v>
      </c>
      <c r="J2977" s="381">
        <v>32700</v>
      </c>
      <c r="K2977" s="381">
        <v>36800</v>
      </c>
      <c r="L2977" s="381">
        <v>40850</v>
      </c>
      <c r="M2977" s="381">
        <v>44150</v>
      </c>
      <c r="N2977" s="381">
        <v>47400</v>
      </c>
      <c r="O2977" s="381">
        <v>50700</v>
      </c>
      <c r="P2977" s="381">
        <v>53950</v>
      </c>
      <c r="Q2977" s="381">
        <v>17150</v>
      </c>
      <c r="R2977" s="381">
        <v>19600</v>
      </c>
      <c r="S2977" s="381">
        <v>22050</v>
      </c>
      <c r="T2977" s="381">
        <v>24600</v>
      </c>
      <c r="U2977" s="381">
        <v>28780</v>
      </c>
      <c r="V2977" s="381">
        <v>32960</v>
      </c>
      <c r="W2977" s="381">
        <v>37140</v>
      </c>
      <c r="X2977" s="381">
        <v>41320</v>
      </c>
      <c r="Y2977" s="381">
        <v>45750</v>
      </c>
      <c r="Z2977" s="381">
        <v>52300</v>
      </c>
      <c r="AA2977" s="381">
        <v>58850</v>
      </c>
      <c r="AB2977" s="381">
        <v>65350</v>
      </c>
      <c r="AC2977" s="381">
        <v>70600</v>
      </c>
      <c r="AD2977" s="381">
        <v>75850</v>
      </c>
      <c r="AE2977" s="381">
        <v>81050</v>
      </c>
      <c r="AF2977" s="381">
        <v>86300</v>
      </c>
      <c r="AG2977" s="381">
        <v>9999</v>
      </c>
      <c r="AH2977" s="381" t="s">
        <v>6272</v>
      </c>
      <c r="AI2977" s="381" t="s">
        <v>6145</v>
      </c>
      <c r="AJ2977" s="381">
        <v>0</v>
      </c>
    </row>
    <row r="2978" spans="1:36">
      <c r="A2978" s="381" t="s">
        <v>566</v>
      </c>
      <c r="B2978" s="381" t="s">
        <v>6271</v>
      </c>
      <c r="C2978" s="381">
        <v>33</v>
      </c>
      <c r="D2978" s="381">
        <v>15</v>
      </c>
      <c r="E2978" s="381" t="s">
        <v>6199</v>
      </c>
      <c r="F2978" s="381" t="s">
        <v>6198</v>
      </c>
      <c r="G2978" s="381" t="s">
        <v>1866</v>
      </c>
      <c r="H2978" s="381">
        <v>87600</v>
      </c>
      <c r="I2978" s="381">
        <v>30700</v>
      </c>
      <c r="J2978" s="381">
        <v>35050</v>
      </c>
      <c r="K2978" s="381">
        <v>39450</v>
      </c>
      <c r="L2978" s="381">
        <v>43800</v>
      </c>
      <c r="M2978" s="381">
        <v>47350</v>
      </c>
      <c r="N2978" s="381">
        <v>50850</v>
      </c>
      <c r="O2978" s="381">
        <v>54350</v>
      </c>
      <c r="P2978" s="381">
        <v>57850</v>
      </c>
      <c r="Q2978" s="381">
        <v>18450</v>
      </c>
      <c r="R2978" s="381">
        <v>21050</v>
      </c>
      <c r="S2978" s="381">
        <v>23700</v>
      </c>
      <c r="T2978" s="381">
        <v>26300</v>
      </c>
      <c r="U2978" s="381">
        <v>28780</v>
      </c>
      <c r="V2978" s="381">
        <v>32960</v>
      </c>
      <c r="W2978" s="381">
        <v>37140</v>
      </c>
      <c r="X2978" s="381">
        <v>41320</v>
      </c>
      <c r="Y2978" s="381">
        <v>47600</v>
      </c>
      <c r="Z2978" s="381">
        <v>54400</v>
      </c>
      <c r="AA2978" s="381">
        <v>61200</v>
      </c>
      <c r="AB2978" s="381">
        <v>68000</v>
      </c>
      <c r="AC2978" s="381">
        <v>73450</v>
      </c>
      <c r="AD2978" s="381">
        <v>78900</v>
      </c>
      <c r="AE2978" s="381">
        <v>84350</v>
      </c>
      <c r="AF2978" s="381">
        <v>89800</v>
      </c>
      <c r="AG2978" s="381">
        <v>4160</v>
      </c>
      <c r="AH2978" s="381" t="s">
        <v>6270</v>
      </c>
      <c r="AI2978" s="381" t="s">
        <v>6145</v>
      </c>
      <c r="AJ2978" s="381">
        <v>1</v>
      </c>
    </row>
    <row r="2979" spans="1:36">
      <c r="A2979" s="381" t="s">
        <v>566</v>
      </c>
      <c r="B2979" s="381" t="s">
        <v>6269</v>
      </c>
      <c r="C2979" s="381">
        <v>33</v>
      </c>
      <c r="D2979" s="381">
        <v>15</v>
      </c>
      <c r="E2979" s="381" t="s">
        <v>6222</v>
      </c>
      <c r="F2979" s="381" t="s">
        <v>6221</v>
      </c>
      <c r="G2979" s="381" t="s">
        <v>1866</v>
      </c>
      <c r="H2979" s="381">
        <v>105600</v>
      </c>
      <c r="I2979" s="381">
        <v>37000</v>
      </c>
      <c r="J2979" s="381">
        <v>42250</v>
      </c>
      <c r="K2979" s="381">
        <v>47550</v>
      </c>
      <c r="L2979" s="381">
        <v>52800</v>
      </c>
      <c r="M2979" s="381">
        <v>57050</v>
      </c>
      <c r="N2979" s="381">
        <v>61250</v>
      </c>
      <c r="O2979" s="381">
        <v>65500</v>
      </c>
      <c r="P2979" s="381">
        <v>69700</v>
      </c>
      <c r="Q2979" s="381">
        <v>22200</v>
      </c>
      <c r="R2979" s="381">
        <v>25400</v>
      </c>
      <c r="S2979" s="381">
        <v>28550</v>
      </c>
      <c r="T2979" s="381">
        <v>31700</v>
      </c>
      <c r="U2979" s="381">
        <v>34250</v>
      </c>
      <c r="V2979" s="381">
        <v>36800</v>
      </c>
      <c r="W2979" s="381">
        <v>39350</v>
      </c>
      <c r="X2979" s="381">
        <v>41850</v>
      </c>
      <c r="Y2979" s="381">
        <v>47600</v>
      </c>
      <c r="Z2979" s="381">
        <v>54400</v>
      </c>
      <c r="AA2979" s="381">
        <v>61200</v>
      </c>
      <c r="AB2979" s="381">
        <v>68000</v>
      </c>
      <c r="AC2979" s="381">
        <v>73450</v>
      </c>
      <c r="AD2979" s="381">
        <v>78900</v>
      </c>
      <c r="AE2979" s="381">
        <v>84350</v>
      </c>
      <c r="AF2979" s="381">
        <v>89800</v>
      </c>
      <c r="AG2979" s="381">
        <v>4760</v>
      </c>
      <c r="AH2979" s="381" t="s">
        <v>6268</v>
      </c>
      <c r="AI2979" s="381" t="s">
        <v>6145</v>
      </c>
      <c r="AJ2979" s="381">
        <v>1</v>
      </c>
    </row>
    <row r="2980" spans="1:36">
      <c r="A2980" s="381" t="s">
        <v>566</v>
      </c>
      <c r="B2980" s="381" t="s">
        <v>6267</v>
      </c>
      <c r="C2980" s="381">
        <v>33</v>
      </c>
      <c r="D2980" s="381">
        <v>15</v>
      </c>
      <c r="E2980" s="381" t="s">
        <v>6174</v>
      </c>
      <c r="F2980" s="381" t="s">
        <v>6173</v>
      </c>
      <c r="G2980" s="381" t="s">
        <v>1866</v>
      </c>
      <c r="H2980" s="381">
        <v>90700</v>
      </c>
      <c r="I2980" s="381">
        <v>31250</v>
      </c>
      <c r="J2980" s="381">
        <v>35700</v>
      </c>
      <c r="K2980" s="381">
        <v>40150</v>
      </c>
      <c r="L2980" s="381">
        <v>44600</v>
      </c>
      <c r="M2980" s="381">
        <v>48200</v>
      </c>
      <c r="N2980" s="381">
        <v>51750</v>
      </c>
      <c r="O2980" s="381">
        <v>55350</v>
      </c>
      <c r="P2980" s="381">
        <v>58900</v>
      </c>
      <c r="Q2980" s="381">
        <v>18750</v>
      </c>
      <c r="R2980" s="381">
        <v>21400</v>
      </c>
      <c r="S2980" s="381">
        <v>24100</v>
      </c>
      <c r="T2980" s="381">
        <v>26750</v>
      </c>
      <c r="U2980" s="381">
        <v>28900</v>
      </c>
      <c r="V2980" s="381">
        <v>32960</v>
      </c>
      <c r="W2980" s="381">
        <v>37140</v>
      </c>
      <c r="X2980" s="381">
        <v>41320</v>
      </c>
      <c r="Y2980" s="381">
        <v>47600</v>
      </c>
      <c r="Z2980" s="381">
        <v>54400</v>
      </c>
      <c r="AA2980" s="381">
        <v>61200</v>
      </c>
      <c r="AB2980" s="381">
        <v>68000</v>
      </c>
      <c r="AC2980" s="381">
        <v>73450</v>
      </c>
      <c r="AD2980" s="381">
        <v>78900</v>
      </c>
      <c r="AE2980" s="381">
        <v>84350</v>
      </c>
      <c r="AF2980" s="381">
        <v>89800</v>
      </c>
      <c r="AG2980" s="381">
        <v>6450</v>
      </c>
      <c r="AH2980" s="381" t="s">
        <v>6266</v>
      </c>
      <c r="AI2980" s="381" t="s">
        <v>6145</v>
      </c>
      <c r="AJ2980" s="381">
        <v>1</v>
      </c>
    </row>
    <row r="2981" spans="1:36">
      <c r="A2981" s="381" t="s">
        <v>566</v>
      </c>
      <c r="B2981" s="381" t="s">
        <v>6265</v>
      </c>
      <c r="C2981" s="381">
        <v>33</v>
      </c>
      <c r="D2981" s="381">
        <v>15</v>
      </c>
      <c r="E2981" s="381" t="s">
        <v>6222</v>
      </c>
      <c r="F2981" s="381" t="s">
        <v>6221</v>
      </c>
      <c r="G2981" s="381" t="s">
        <v>1866</v>
      </c>
      <c r="H2981" s="381">
        <v>105600</v>
      </c>
      <c r="I2981" s="381">
        <v>37000</v>
      </c>
      <c r="J2981" s="381">
        <v>42250</v>
      </c>
      <c r="K2981" s="381">
        <v>47550</v>
      </c>
      <c r="L2981" s="381">
        <v>52800</v>
      </c>
      <c r="M2981" s="381">
        <v>57050</v>
      </c>
      <c r="N2981" s="381">
        <v>61250</v>
      </c>
      <c r="O2981" s="381">
        <v>65500</v>
      </c>
      <c r="P2981" s="381">
        <v>69700</v>
      </c>
      <c r="Q2981" s="381">
        <v>22200</v>
      </c>
      <c r="R2981" s="381">
        <v>25400</v>
      </c>
      <c r="S2981" s="381">
        <v>28550</v>
      </c>
      <c r="T2981" s="381">
        <v>31700</v>
      </c>
      <c r="U2981" s="381">
        <v>34250</v>
      </c>
      <c r="V2981" s="381">
        <v>36800</v>
      </c>
      <c r="W2981" s="381">
        <v>39350</v>
      </c>
      <c r="X2981" s="381">
        <v>41850</v>
      </c>
      <c r="Y2981" s="381">
        <v>47600</v>
      </c>
      <c r="Z2981" s="381">
        <v>54400</v>
      </c>
      <c r="AA2981" s="381">
        <v>61200</v>
      </c>
      <c r="AB2981" s="381">
        <v>68000</v>
      </c>
      <c r="AC2981" s="381">
        <v>73450</v>
      </c>
      <c r="AD2981" s="381">
        <v>78900</v>
      </c>
      <c r="AE2981" s="381">
        <v>84350</v>
      </c>
      <c r="AF2981" s="381">
        <v>89800</v>
      </c>
      <c r="AG2981" s="381">
        <v>4760</v>
      </c>
      <c r="AH2981" s="381" t="s">
        <v>6264</v>
      </c>
      <c r="AI2981" s="381" t="s">
        <v>6145</v>
      </c>
      <c r="AJ2981" s="381">
        <v>1</v>
      </c>
    </row>
    <row r="2982" spans="1:36">
      <c r="A2982" s="381" t="s">
        <v>566</v>
      </c>
      <c r="B2982" s="381" t="s">
        <v>6263</v>
      </c>
      <c r="C2982" s="381">
        <v>33</v>
      </c>
      <c r="D2982" s="381">
        <v>15</v>
      </c>
      <c r="E2982" s="381" t="s">
        <v>6199</v>
      </c>
      <c r="F2982" s="381" t="s">
        <v>6198</v>
      </c>
      <c r="G2982" s="381" t="s">
        <v>1866</v>
      </c>
      <c r="H2982" s="381">
        <v>87600</v>
      </c>
      <c r="I2982" s="381">
        <v>30700</v>
      </c>
      <c r="J2982" s="381">
        <v>35050</v>
      </c>
      <c r="K2982" s="381">
        <v>39450</v>
      </c>
      <c r="L2982" s="381">
        <v>43800</v>
      </c>
      <c r="M2982" s="381">
        <v>47350</v>
      </c>
      <c r="N2982" s="381">
        <v>50850</v>
      </c>
      <c r="O2982" s="381">
        <v>54350</v>
      </c>
      <c r="P2982" s="381">
        <v>57850</v>
      </c>
      <c r="Q2982" s="381">
        <v>18450</v>
      </c>
      <c r="R2982" s="381">
        <v>21050</v>
      </c>
      <c r="S2982" s="381">
        <v>23700</v>
      </c>
      <c r="T2982" s="381">
        <v>26300</v>
      </c>
      <c r="U2982" s="381">
        <v>28780</v>
      </c>
      <c r="V2982" s="381">
        <v>32960</v>
      </c>
      <c r="W2982" s="381">
        <v>37140</v>
      </c>
      <c r="X2982" s="381">
        <v>41320</v>
      </c>
      <c r="Y2982" s="381">
        <v>47600</v>
      </c>
      <c r="Z2982" s="381">
        <v>54400</v>
      </c>
      <c r="AA2982" s="381">
        <v>61200</v>
      </c>
      <c r="AB2982" s="381">
        <v>68000</v>
      </c>
      <c r="AC2982" s="381">
        <v>73450</v>
      </c>
      <c r="AD2982" s="381">
        <v>78900</v>
      </c>
      <c r="AE2982" s="381">
        <v>84350</v>
      </c>
      <c r="AF2982" s="381">
        <v>89800</v>
      </c>
      <c r="AG2982" s="381">
        <v>4160</v>
      </c>
      <c r="AH2982" s="381" t="s">
        <v>2132</v>
      </c>
      <c r="AI2982" s="381" t="s">
        <v>6145</v>
      </c>
      <c r="AJ2982" s="381">
        <v>1</v>
      </c>
    </row>
    <row r="2983" spans="1:36">
      <c r="A2983" s="381" t="s">
        <v>566</v>
      </c>
      <c r="B2983" s="381" t="s">
        <v>6262</v>
      </c>
      <c r="C2983" s="381">
        <v>33</v>
      </c>
      <c r="D2983" s="381">
        <v>15</v>
      </c>
      <c r="E2983" s="381" t="s">
        <v>6199</v>
      </c>
      <c r="F2983" s="381" t="s">
        <v>6198</v>
      </c>
      <c r="G2983" s="381" t="s">
        <v>1866</v>
      </c>
      <c r="H2983" s="381">
        <v>87600</v>
      </c>
      <c r="I2983" s="381">
        <v>30700</v>
      </c>
      <c r="J2983" s="381">
        <v>35050</v>
      </c>
      <c r="K2983" s="381">
        <v>39450</v>
      </c>
      <c r="L2983" s="381">
        <v>43800</v>
      </c>
      <c r="M2983" s="381">
        <v>47350</v>
      </c>
      <c r="N2983" s="381">
        <v>50850</v>
      </c>
      <c r="O2983" s="381">
        <v>54350</v>
      </c>
      <c r="P2983" s="381">
        <v>57850</v>
      </c>
      <c r="Q2983" s="381">
        <v>18450</v>
      </c>
      <c r="R2983" s="381">
        <v>21050</v>
      </c>
      <c r="S2983" s="381">
        <v>23700</v>
      </c>
      <c r="T2983" s="381">
        <v>26300</v>
      </c>
      <c r="U2983" s="381">
        <v>28780</v>
      </c>
      <c r="V2983" s="381">
        <v>32960</v>
      </c>
      <c r="W2983" s="381">
        <v>37140</v>
      </c>
      <c r="X2983" s="381">
        <v>41320</v>
      </c>
      <c r="Y2983" s="381">
        <v>47600</v>
      </c>
      <c r="Z2983" s="381">
        <v>54400</v>
      </c>
      <c r="AA2983" s="381">
        <v>61200</v>
      </c>
      <c r="AB2983" s="381">
        <v>68000</v>
      </c>
      <c r="AC2983" s="381">
        <v>73450</v>
      </c>
      <c r="AD2983" s="381">
        <v>78900</v>
      </c>
      <c r="AE2983" s="381">
        <v>84350</v>
      </c>
      <c r="AF2983" s="381">
        <v>89800</v>
      </c>
      <c r="AG2983" s="381">
        <v>4160</v>
      </c>
      <c r="AH2983" s="381" t="s">
        <v>2547</v>
      </c>
      <c r="AI2983" s="381" t="s">
        <v>6145</v>
      </c>
      <c r="AJ2983" s="381">
        <v>1</v>
      </c>
    </row>
    <row r="2984" spans="1:36">
      <c r="A2984" s="381" t="s">
        <v>566</v>
      </c>
      <c r="B2984" s="381" t="s">
        <v>6261</v>
      </c>
      <c r="C2984" s="381">
        <v>33</v>
      </c>
      <c r="D2984" s="381">
        <v>15</v>
      </c>
      <c r="E2984" s="381" t="s">
        <v>6222</v>
      </c>
      <c r="F2984" s="381" t="s">
        <v>6221</v>
      </c>
      <c r="G2984" s="381" t="s">
        <v>1866</v>
      </c>
      <c r="H2984" s="381">
        <v>105600</v>
      </c>
      <c r="I2984" s="381">
        <v>37000</v>
      </c>
      <c r="J2984" s="381">
        <v>42250</v>
      </c>
      <c r="K2984" s="381">
        <v>47550</v>
      </c>
      <c r="L2984" s="381">
        <v>52800</v>
      </c>
      <c r="M2984" s="381">
        <v>57050</v>
      </c>
      <c r="N2984" s="381">
        <v>61250</v>
      </c>
      <c r="O2984" s="381">
        <v>65500</v>
      </c>
      <c r="P2984" s="381">
        <v>69700</v>
      </c>
      <c r="Q2984" s="381">
        <v>22200</v>
      </c>
      <c r="R2984" s="381">
        <v>25400</v>
      </c>
      <c r="S2984" s="381">
        <v>28550</v>
      </c>
      <c r="T2984" s="381">
        <v>31700</v>
      </c>
      <c r="U2984" s="381">
        <v>34250</v>
      </c>
      <c r="V2984" s="381">
        <v>36800</v>
      </c>
      <c r="W2984" s="381">
        <v>39350</v>
      </c>
      <c r="X2984" s="381">
        <v>41850</v>
      </c>
      <c r="Y2984" s="381">
        <v>47600</v>
      </c>
      <c r="Z2984" s="381">
        <v>54400</v>
      </c>
      <c r="AA2984" s="381">
        <v>61200</v>
      </c>
      <c r="AB2984" s="381">
        <v>68000</v>
      </c>
      <c r="AC2984" s="381">
        <v>73450</v>
      </c>
      <c r="AD2984" s="381">
        <v>78900</v>
      </c>
      <c r="AE2984" s="381">
        <v>84350</v>
      </c>
      <c r="AF2984" s="381">
        <v>89800</v>
      </c>
      <c r="AG2984" s="381">
        <v>9999</v>
      </c>
      <c r="AH2984" s="381" t="s">
        <v>6260</v>
      </c>
      <c r="AI2984" s="381" t="s">
        <v>6145</v>
      </c>
      <c r="AJ2984" s="381">
        <v>1</v>
      </c>
    </row>
    <row r="2985" spans="1:36">
      <c r="A2985" s="381" t="s">
        <v>566</v>
      </c>
      <c r="B2985" s="381" t="s">
        <v>6259</v>
      </c>
      <c r="C2985" s="381">
        <v>33</v>
      </c>
      <c r="D2985" s="381">
        <v>15</v>
      </c>
      <c r="E2985" s="381" t="s">
        <v>6199</v>
      </c>
      <c r="F2985" s="381" t="s">
        <v>6198</v>
      </c>
      <c r="G2985" s="381" t="s">
        <v>1866</v>
      </c>
      <c r="H2985" s="381">
        <v>87600</v>
      </c>
      <c r="I2985" s="381">
        <v>30700</v>
      </c>
      <c r="J2985" s="381">
        <v>35050</v>
      </c>
      <c r="K2985" s="381">
        <v>39450</v>
      </c>
      <c r="L2985" s="381">
        <v>43800</v>
      </c>
      <c r="M2985" s="381">
        <v>47350</v>
      </c>
      <c r="N2985" s="381">
        <v>50850</v>
      </c>
      <c r="O2985" s="381">
        <v>54350</v>
      </c>
      <c r="P2985" s="381">
        <v>57850</v>
      </c>
      <c r="Q2985" s="381">
        <v>18450</v>
      </c>
      <c r="R2985" s="381">
        <v>21050</v>
      </c>
      <c r="S2985" s="381">
        <v>23700</v>
      </c>
      <c r="T2985" s="381">
        <v>26300</v>
      </c>
      <c r="U2985" s="381">
        <v>28780</v>
      </c>
      <c r="V2985" s="381">
        <v>32960</v>
      </c>
      <c r="W2985" s="381">
        <v>37140</v>
      </c>
      <c r="X2985" s="381">
        <v>41320</v>
      </c>
      <c r="Y2985" s="381">
        <v>47600</v>
      </c>
      <c r="Z2985" s="381">
        <v>54400</v>
      </c>
      <c r="AA2985" s="381">
        <v>61200</v>
      </c>
      <c r="AB2985" s="381">
        <v>68000</v>
      </c>
      <c r="AC2985" s="381">
        <v>73450</v>
      </c>
      <c r="AD2985" s="381">
        <v>78900</v>
      </c>
      <c r="AE2985" s="381">
        <v>84350</v>
      </c>
      <c r="AF2985" s="381">
        <v>89800</v>
      </c>
      <c r="AG2985" s="381">
        <v>4160</v>
      </c>
      <c r="AH2985" s="381" t="s">
        <v>6258</v>
      </c>
      <c r="AI2985" s="381" t="s">
        <v>6145</v>
      </c>
      <c r="AJ2985" s="381">
        <v>1</v>
      </c>
    </row>
    <row r="2986" spans="1:36">
      <c r="A2986" s="381" t="s">
        <v>566</v>
      </c>
      <c r="B2986" s="381" t="s">
        <v>6257</v>
      </c>
      <c r="C2986" s="381">
        <v>33</v>
      </c>
      <c r="D2986" s="381">
        <v>15</v>
      </c>
      <c r="E2986" s="381" t="s">
        <v>6174</v>
      </c>
      <c r="F2986" s="381" t="s">
        <v>6173</v>
      </c>
      <c r="G2986" s="381" t="s">
        <v>1866</v>
      </c>
      <c r="H2986" s="381">
        <v>90700</v>
      </c>
      <c r="I2986" s="381">
        <v>31250</v>
      </c>
      <c r="J2986" s="381">
        <v>35700</v>
      </c>
      <c r="K2986" s="381">
        <v>40150</v>
      </c>
      <c r="L2986" s="381">
        <v>44600</v>
      </c>
      <c r="M2986" s="381">
        <v>48200</v>
      </c>
      <c r="N2986" s="381">
        <v>51750</v>
      </c>
      <c r="O2986" s="381">
        <v>55350</v>
      </c>
      <c r="P2986" s="381">
        <v>58900</v>
      </c>
      <c r="Q2986" s="381">
        <v>18750</v>
      </c>
      <c r="R2986" s="381">
        <v>21400</v>
      </c>
      <c r="S2986" s="381">
        <v>24100</v>
      </c>
      <c r="T2986" s="381">
        <v>26750</v>
      </c>
      <c r="U2986" s="381">
        <v>28900</v>
      </c>
      <c r="V2986" s="381">
        <v>32960</v>
      </c>
      <c r="W2986" s="381">
        <v>37140</v>
      </c>
      <c r="X2986" s="381">
        <v>41320</v>
      </c>
      <c r="Y2986" s="381">
        <v>47600</v>
      </c>
      <c r="Z2986" s="381">
        <v>54400</v>
      </c>
      <c r="AA2986" s="381">
        <v>61200</v>
      </c>
      <c r="AB2986" s="381">
        <v>68000</v>
      </c>
      <c r="AC2986" s="381">
        <v>73450</v>
      </c>
      <c r="AD2986" s="381">
        <v>78900</v>
      </c>
      <c r="AE2986" s="381">
        <v>84350</v>
      </c>
      <c r="AF2986" s="381">
        <v>89800</v>
      </c>
      <c r="AG2986" s="381">
        <v>6450</v>
      </c>
      <c r="AH2986" s="381" t="s">
        <v>6256</v>
      </c>
      <c r="AI2986" s="381" t="s">
        <v>6145</v>
      </c>
      <c r="AJ2986" s="381">
        <v>1</v>
      </c>
    </row>
    <row r="2987" spans="1:36">
      <c r="A2987" s="381" t="s">
        <v>566</v>
      </c>
      <c r="B2987" s="381" t="s">
        <v>6255</v>
      </c>
      <c r="C2987" s="381">
        <v>33</v>
      </c>
      <c r="D2987" s="381">
        <v>15</v>
      </c>
      <c r="E2987" s="381" t="s">
        <v>6174</v>
      </c>
      <c r="F2987" s="381" t="s">
        <v>6173</v>
      </c>
      <c r="G2987" s="381" t="s">
        <v>1866</v>
      </c>
      <c r="H2987" s="381">
        <v>90700</v>
      </c>
      <c r="I2987" s="381">
        <v>31250</v>
      </c>
      <c r="J2987" s="381">
        <v>35700</v>
      </c>
      <c r="K2987" s="381">
        <v>40150</v>
      </c>
      <c r="L2987" s="381">
        <v>44600</v>
      </c>
      <c r="M2987" s="381">
        <v>48200</v>
      </c>
      <c r="N2987" s="381">
        <v>51750</v>
      </c>
      <c r="O2987" s="381">
        <v>55350</v>
      </c>
      <c r="P2987" s="381">
        <v>58900</v>
      </c>
      <c r="Q2987" s="381">
        <v>18750</v>
      </c>
      <c r="R2987" s="381">
        <v>21400</v>
      </c>
      <c r="S2987" s="381">
        <v>24100</v>
      </c>
      <c r="T2987" s="381">
        <v>26750</v>
      </c>
      <c r="U2987" s="381">
        <v>28900</v>
      </c>
      <c r="V2987" s="381">
        <v>32960</v>
      </c>
      <c r="W2987" s="381">
        <v>37140</v>
      </c>
      <c r="X2987" s="381">
        <v>41320</v>
      </c>
      <c r="Y2987" s="381">
        <v>47600</v>
      </c>
      <c r="Z2987" s="381">
        <v>54400</v>
      </c>
      <c r="AA2987" s="381">
        <v>61200</v>
      </c>
      <c r="AB2987" s="381">
        <v>68000</v>
      </c>
      <c r="AC2987" s="381">
        <v>73450</v>
      </c>
      <c r="AD2987" s="381">
        <v>78900</v>
      </c>
      <c r="AE2987" s="381">
        <v>84350</v>
      </c>
      <c r="AF2987" s="381">
        <v>89800</v>
      </c>
      <c r="AG2987" s="381">
        <v>6450</v>
      </c>
      <c r="AH2987" s="381" t="s">
        <v>6254</v>
      </c>
      <c r="AI2987" s="381" t="s">
        <v>6145</v>
      </c>
      <c r="AJ2987" s="381">
        <v>1</v>
      </c>
    </row>
    <row r="2988" spans="1:36">
      <c r="A2988" s="381" t="s">
        <v>566</v>
      </c>
      <c r="B2988" s="381" t="s">
        <v>6253</v>
      </c>
      <c r="C2988" s="381">
        <v>33</v>
      </c>
      <c r="D2988" s="381">
        <v>15</v>
      </c>
      <c r="E2988" s="381" t="s">
        <v>6174</v>
      </c>
      <c r="F2988" s="381" t="s">
        <v>6173</v>
      </c>
      <c r="G2988" s="381" t="s">
        <v>1866</v>
      </c>
      <c r="H2988" s="381">
        <v>90700</v>
      </c>
      <c r="I2988" s="381">
        <v>31250</v>
      </c>
      <c r="J2988" s="381">
        <v>35700</v>
      </c>
      <c r="K2988" s="381">
        <v>40150</v>
      </c>
      <c r="L2988" s="381">
        <v>44600</v>
      </c>
      <c r="M2988" s="381">
        <v>48200</v>
      </c>
      <c r="N2988" s="381">
        <v>51750</v>
      </c>
      <c r="O2988" s="381">
        <v>55350</v>
      </c>
      <c r="P2988" s="381">
        <v>58900</v>
      </c>
      <c r="Q2988" s="381">
        <v>18750</v>
      </c>
      <c r="R2988" s="381">
        <v>21400</v>
      </c>
      <c r="S2988" s="381">
        <v>24100</v>
      </c>
      <c r="T2988" s="381">
        <v>26750</v>
      </c>
      <c r="U2988" s="381">
        <v>28900</v>
      </c>
      <c r="V2988" s="381">
        <v>32960</v>
      </c>
      <c r="W2988" s="381">
        <v>37140</v>
      </c>
      <c r="X2988" s="381">
        <v>41320</v>
      </c>
      <c r="Y2988" s="381">
        <v>47600</v>
      </c>
      <c r="Z2988" s="381">
        <v>54400</v>
      </c>
      <c r="AA2988" s="381">
        <v>61200</v>
      </c>
      <c r="AB2988" s="381">
        <v>68000</v>
      </c>
      <c r="AC2988" s="381">
        <v>73450</v>
      </c>
      <c r="AD2988" s="381">
        <v>78900</v>
      </c>
      <c r="AE2988" s="381">
        <v>84350</v>
      </c>
      <c r="AF2988" s="381">
        <v>89800</v>
      </c>
      <c r="AG2988" s="381">
        <v>6450</v>
      </c>
      <c r="AH2988" s="381" t="s">
        <v>4358</v>
      </c>
      <c r="AI2988" s="381" t="s">
        <v>6145</v>
      </c>
      <c r="AJ2988" s="381">
        <v>1</v>
      </c>
    </row>
    <row r="2989" spans="1:36">
      <c r="A2989" s="381" t="s">
        <v>566</v>
      </c>
      <c r="B2989" s="381" t="s">
        <v>6252</v>
      </c>
      <c r="C2989" s="381">
        <v>33</v>
      </c>
      <c r="D2989" s="381">
        <v>15</v>
      </c>
      <c r="E2989" s="381" t="s">
        <v>6199</v>
      </c>
      <c r="F2989" s="381" t="s">
        <v>6198</v>
      </c>
      <c r="G2989" s="381" t="s">
        <v>1866</v>
      </c>
      <c r="H2989" s="381">
        <v>87600</v>
      </c>
      <c r="I2989" s="381">
        <v>30700</v>
      </c>
      <c r="J2989" s="381">
        <v>35050</v>
      </c>
      <c r="K2989" s="381">
        <v>39450</v>
      </c>
      <c r="L2989" s="381">
        <v>43800</v>
      </c>
      <c r="M2989" s="381">
        <v>47350</v>
      </c>
      <c r="N2989" s="381">
        <v>50850</v>
      </c>
      <c r="O2989" s="381">
        <v>54350</v>
      </c>
      <c r="P2989" s="381">
        <v>57850</v>
      </c>
      <c r="Q2989" s="381">
        <v>18450</v>
      </c>
      <c r="R2989" s="381">
        <v>21050</v>
      </c>
      <c r="S2989" s="381">
        <v>23700</v>
      </c>
      <c r="T2989" s="381">
        <v>26300</v>
      </c>
      <c r="U2989" s="381">
        <v>28780</v>
      </c>
      <c r="V2989" s="381">
        <v>32960</v>
      </c>
      <c r="W2989" s="381">
        <v>37140</v>
      </c>
      <c r="X2989" s="381">
        <v>41320</v>
      </c>
      <c r="Y2989" s="381">
        <v>47600</v>
      </c>
      <c r="Z2989" s="381">
        <v>54400</v>
      </c>
      <c r="AA2989" s="381">
        <v>61200</v>
      </c>
      <c r="AB2989" s="381">
        <v>68000</v>
      </c>
      <c r="AC2989" s="381">
        <v>73450</v>
      </c>
      <c r="AD2989" s="381">
        <v>78900</v>
      </c>
      <c r="AE2989" s="381">
        <v>84350</v>
      </c>
      <c r="AF2989" s="381">
        <v>89800</v>
      </c>
      <c r="AG2989" s="381">
        <v>4160</v>
      </c>
      <c r="AH2989" s="381" t="s">
        <v>6251</v>
      </c>
      <c r="AI2989" s="381" t="s">
        <v>6145</v>
      </c>
      <c r="AJ2989" s="381">
        <v>1</v>
      </c>
    </row>
    <row r="2990" spans="1:36">
      <c r="A2990" s="381" t="s">
        <v>566</v>
      </c>
      <c r="B2990" s="381" t="s">
        <v>6250</v>
      </c>
      <c r="C2990" s="381">
        <v>33</v>
      </c>
      <c r="D2990" s="381">
        <v>15</v>
      </c>
      <c r="E2990" s="381" t="s">
        <v>6174</v>
      </c>
      <c r="F2990" s="381" t="s">
        <v>6173</v>
      </c>
      <c r="G2990" s="381" t="s">
        <v>1866</v>
      </c>
      <c r="H2990" s="381">
        <v>90700</v>
      </c>
      <c r="I2990" s="381">
        <v>31250</v>
      </c>
      <c r="J2990" s="381">
        <v>35700</v>
      </c>
      <c r="K2990" s="381">
        <v>40150</v>
      </c>
      <c r="L2990" s="381">
        <v>44600</v>
      </c>
      <c r="M2990" s="381">
        <v>48200</v>
      </c>
      <c r="N2990" s="381">
        <v>51750</v>
      </c>
      <c r="O2990" s="381">
        <v>55350</v>
      </c>
      <c r="P2990" s="381">
        <v>58900</v>
      </c>
      <c r="Q2990" s="381">
        <v>18750</v>
      </c>
      <c r="R2990" s="381">
        <v>21400</v>
      </c>
      <c r="S2990" s="381">
        <v>24100</v>
      </c>
      <c r="T2990" s="381">
        <v>26750</v>
      </c>
      <c r="U2990" s="381">
        <v>28900</v>
      </c>
      <c r="V2990" s="381">
        <v>32960</v>
      </c>
      <c r="W2990" s="381">
        <v>37140</v>
      </c>
      <c r="X2990" s="381">
        <v>41320</v>
      </c>
      <c r="Y2990" s="381">
        <v>47600</v>
      </c>
      <c r="Z2990" s="381">
        <v>54400</v>
      </c>
      <c r="AA2990" s="381">
        <v>61200</v>
      </c>
      <c r="AB2990" s="381">
        <v>68000</v>
      </c>
      <c r="AC2990" s="381">
        <v>73450</v>
      </c>
      <c r="AD2990" s="381">
        <v>78900</v>
      </c>
      <c r="AE2990" s="381">
        <v>84350</v>
      </c>
      <c r="AF2990" s="381">
        <v>89800</v>
      </c>
      <c r="AG2990" s="381">
        <v>6450</v>
      </c>
      <c r="AH2990" s="381" t="s">
        <v>6249</v>
      </c>
      <c r="AI2990" s="381" t="s">
        <v>6145</v>
      </c>
      <c r="AJ2990" s="381">
        <v>1</v>
      </c>
    </row>
    <row r="2991" spans="1:36">
      <c r="A2991" s="381" t="s">
        <v>566</v>
      </c>
      <c r="B2991" s="381" t="s">
        <v>6248</v>
      </c>
      <c r="C2991" s="381">
        <v>33</v>
      </c>
      <c r="D2991" s="381">
        <v>15</v>
      </c>
      <c r="E2991" s="381" t="s">
        <v>6199</v>
      </c>
      <c r="F2991" s="381" t="s">
        <v>6198</v>
      </c>
      <c r="G2991" s="381" t="s">
        <v>1866</v>
      </c>
      <c r="H2991" s="381">
        <v>87600</v>
      </c>
      <c r="I2991" s="381">
        <v>30700</v>
      </c>
      <c r="J2991" s="381">
        <v>35050</v>
      </c>
      <c r="K2991" s="381">
        <v>39450</v>
      </c>
      <c r="L2991" s="381">
        <v>43800</v>
      </c>
      <c r="M2991" s="381">
        <v>47350</v>
      </c>
      <c r="N2991" s="381">
        <v>50850</v>
      </c>
      <c r="O2991" s="381">
        <v>54350</v>
      </c>
      <c r="P2991" s="381">
        <v>57850</v>
      </c>
      <c r="Q2991" s="381">
        <v>18450</v>
      </c>
      <c r="R2991" s="381">
        <v>21050</v>
      </c>
      <c r="S2991" s="381">
        <v>23700</v>
      </c>
      <c r="T2991" s="381">
        <v>26300</v>
      </c>
      <c r="U2991" s="381">
        <v>28780</v>
      </c>
      <c r="V2991" s="381">
        <v>32960</v>
      </c>
      <c r="W2991" s="381">
        <v>37140</v>
      </c>
      <c r="X2991" s="381">
        <v>41320</v>
      </c>
      <c r="Y2991" s="381">
        <v>47600</v>
      </c>
      <c r="Z2991" s="381">
        <v>54400</v>
      </c>
      <c r="AA2991" s="381">
        <v>61200</v>
      </c>
      <c r="AB2991" s="381">
        <v>68000</v>
      </c>
      <c r="AC2991" s="381">
        <v>73450</v>
      </c>
      <c r="AD2991" s="381">
        <v>78900</v>
      </c>
      <c r="AE2991" s="381">
        <v>84350</v>
      </c>
      <c r="AF2991" s="381">
        <v>89800</v>
      </c>
      <c r="AG2991" s="381">
        <v>4160</v>
      </c>
      <c r="AH2991" s="381" t="s">
        <v>6247</v>
      </c>
      <c r="AI2991" s="381" t="s">
        <v>6145</v>
      </c>
      <c r="AJ2991" s="381">
        <v>1</v>
      </c>
    </row>
    <row r="2992" spans="1:36">
      <c r="A2992" s="381" t="s">
        <v>566</v>
      </c>
      <c r="B2992" s="381" t="s">
        <v>6246</v>
      </c>
      <c r="C2992" s="381">
        <v>33</v>
      </c>
      <c r="D2992" s="381">
        <v>15</v>
      </c>
      <c r="E2992" s="381" t="s">
        <v>6174</v>
      </c>
      <c r="F2992" s="381" t="s">
        <v>6173</v>
      </c>
      <c r="G2992" s="381" t="s">
        <v>1866</v>
      </c>
      <c r="H2992" s="381">
        <v>90700</v>
      </c>
      <c r="I2992" s="381">
        <v>31250</v>
      </c>
      <c r="J2992" s="381">
        <v>35700</v>
      </c>
      <c r="K2992" s="381">
        <v>40150</v>
      </c>
      <c r="L2992" s="381">
        <v>44600</v>
      </c>
      <c r="M2992" s="381">
        <v>48200</v>
      </c>
      <c r="N2992" s="381">
        <v>51750</v>
      </c>
      <c r="O2992" s="381">
        <v>55350</v>
      </c>
      <c r="P2992" s="381">
        <v>58900</v>
      </c>
      <c r="Q2992" s="381">
        <v>18750</v>
      </c>
      <c r="R2992" s="381">
        <v>21400</v>
      </c>
      <c r="S2992" s="381">
        <v>24100</v>
      </c>
      <c r="T2992" s="381">
        <v>26750</v>
      </c>
      <c r="U2992" s="381">
        <v>28900</v>
      </c>
      <c r="V2992" s="381">
        <v>32960</v>
      </c>
      <c r="W2992" s="381">
        <v>37140</v>
      </c>
      <c r="X2992" s="381">
        <v>41320</v>
      </c>
      <c r="Y2992" s="381">
        <v>47600</v>
      </c>
      <c r="Z2992" s="381">
        <v>54400</v>
      </c>
      <c r="AA2992" s="381">
        <v>61200</v>
      </c>
      <c r="AB2992" s="381">
        <v>68000</v>
      </c>
      <c r="AC2992" s="381">
        <v>73450</v>
      </c>
      <c r="AD2992" s="381">
        <v>78900</v>
      </c>
      <c r="AE2992" s="381">
        <v>84350</v>
      </c>
      <c r="AF2992" s="381">
        <v>89800</v>
      </c>
      <c r="AG2992" s="381">
        <v>6450</v>
      </c>
      <c r="AH2992" s="381" t="s">
        <v>6245</v>
      </c>
      <c r="AI2992" s="381" t="s">
        <v>6145</v>
      </c>
      <c r="AJ2992" s="381">
        <v>1</v>
      </c>
    </row>
    <row r="2993" spans="1:36">
      <c r="A2993" s="381" t="s">
        <v>566</v>
      </c>
      <c r="B2993" s="381" t="s">
        <v>6244</v>
      </c>
      <c r="C2993" s="381">
        <v>33</v>
      </c>
      <c r="D2993" s="381">
        <v>15</v>
      </c>
      <c r="E2993" s="381" t="s">
        <v>6174</v>
      </c>
      <c r="F2993" s="381" t="s">
        <v>6173</v>
      </c>
      <c r="G2993" s="381" t="s">
        <v>1866</v>
      </c>
      <c r="H2993" s="381">
        <v>90700</v>
      </c>
      <c r="I2993" s="381">
        <v>31250</v>
      </c>
      <c r="J2993" s="381">
        <v>35700</v>
      </c>
      <c r="K2993" s="381">
        <v>40150</v>
      </c>
      <c r="L2993" s="381">
        <v>44600</v>
      </c>
      <c r="M2993" s="381">
        <v>48200</v>
      </c>
      <c r="N2993" s="381">
        <v>51750</v>
      </c>
      <c r="O2993" s="381">
        <v>55350</v>
      </c>
      <c r="P2993" s="381">
        <v>58900</v>
      </c>
      <c r="Q2993" s="381">
        <v>18750</v>
      </c>
      <c r="R2993" s="381">
        <v>21400</v>
      </c>
      <c r="S2993" s="381">
        <v>24100</v>
      </c>
      <c r="T2993" s="381">
        <v>26750</v>
      </c>
      <c r="U2993" s="381">
        <v>28900</v>
      </c>
      <c r="V2993" s="381">
        <v>32960</v>
      </c>
      <c r="W2993" s="381">
        <v>37140</v>
      </c>
      <c r="X2993" s="381">
        <v>41320</v>
      </c>
      <c r="Y2993" s="381">
        <v>47600</v>
      </c>
      <c r="Z2993" s="381">
        <v>54400</v>
      </c>
      <c r="AA2993" s="381">
        <v>61200</v>
      </c>
      <c r="AB2993" s="381">
        <v>68000</v>
      </c>
      <c r="AC2993" s="381">
        <v>73450</v>
      </c>
      <c r="AD2993" s="381">
        <v>78900</v>
      </c>
      <c r="AE2993" s="381">
        <v>84350</v>
      </c>
      <c r="AF2993" s="381">
        <v>89800</v>
      </c>
      <c r="AG2993" s="381">
        <v>6450</v>
      </c>
      <c r="AH2993" s="381" t="s">
        <v>6243</v>
      </c>
      <c r="AI2993" s="381" t="s">
        <v>6145</v>
      </c>
      <c r="AJ2993" s="381">
        <v>1</v>
      </c>
    </row>
    <row r="2994" spans="1:36">
      <c r="A2994" s="381" t="s">
        <v>566</v>
      </c>
      <c r="B2994" s="381" t="s">
        <v>6242</v>
      </c>
      <c r="C2994" s="381">
        <v>33</v>
      </c>
      <c r="D2994" s="381">
        <v>15</v>
      </c>
      <c r="E2994" s="381" t="s">
        <v>6174</v>
      </c>
      <c r="F2994" s="381" t="s">
        <v>6173</v>
      </c>
      <c r="G2994" s="381" t="s">
        <v>1866</v>
      </c>
      <c r="H2994" s="381">
        <v>90700</v>
      </c>
      <c r="I2994" s="381">
        <v>31250</v>
      </c>
      <c r="J2994" s="381">
        <v>35700</v>
      </c>
      <c r="K2994" s="381">
        <v>40150</v>
      </c>
      <c r="L2994" s="381">
        <v>44600</v>
      </c>
      <c r="M2994" s="381">
        <v>48200</v>
      </c>
      <c r="N2994" s="381">
        <v>51750</v>
      </c>
      <c r="O2994" s="381">
        <v>55350</v>
      </c>
      <c r="P2994" s="381">
        <v>58900</v>
      </c>
      <c r="Q2994" s="381">
        <v>18750</v>
      </c>
      <c r="R2994" s="381">
        <v>21400</v>
      </c>
      <c r="S2994" s="381">
        <v>24100</v>
      </c>
      <c r="T2994" s="381">
        <v>26750</v>
      </c>
      <c r="U2994" s="381">
        <v>28900</v>
      </c>
      <c r="V2994" s="381">
        <v>32960</v>
      </c>
      <c r="W2994" s="381">
        <v>37140</v>
      </c>
      <c r="X2994" s="381">
        <v>41320</v>
      </c>
      <c r="Y2994" s="381">
        <v>47600</v>
      </c>
      <c r="Z2994" s="381">
        <v>54400</v>
      </c>
      <c r="AA2994" s="381">
        <v>61200</v>
      </c>
      <c r="AB2994" s="381">
        <v>68000</v>
      </c>
      <c r="AC2994" s="381">
        <v>73450</v>
      </c>
      <c r="AD2994" s="381">
        <v>78900</v>
      </c>
      <c r="AE2994" s="381">
        <v>84350</v>
      </c>
      <c r="AF2994" s="381">
        <v>89800</v>
      </c>
      <c r="AG2994" s="381">
        <v>6450</v>
      </c>
      <c r="AH2994" s="381" t="s">
        <v>6241</v>
      </c>
      <c r="AI2994" s="381" t="s">
        <v>6145</v>
      </c>
      <c r="AJ2994" s="381">
        <v>1</v>
      </c>
    </row>
    <row r="2995" spans="1:36">
      <c r="A2995" s="381" t="s">
        <v>566</v>
      </c>
      <c r="B2995" s="381" t="s">
        <v>6240</v>
      </c>
      <c r="C2995" s="381">
        <v>33</v>
      </c>
      <c r="D2995" s="381">
        <v>15</v>
      </c>
      <c r="E2995" s="381" t="s">
        <v>6199</v>
      </c>
      <c r="F2995" s="381" t="s">
        <v>6198</v>
      </c>
      <c r="G2995" s="381" t="s">
        <v>1866</v>
      </c>
      <c r="H2995" s="381">
        <v>87600</v>
      </c>
      <c r="I2995" s="381">
        <v>30700</v>
      </c>
      <c r="J2995" s="381">
        <v>35050</v>
      </c>
      <c r="K2995" s="381">
        <v>39450</v>
      </c>
      <c r="L2995" s="381">
        <v>43800</v>
      </c>
      <c r="M2995" s="381">
        <v>47350</v>
      </c>
      <c r="N2995" s="381">
        <v>50850</v>
      </c>
      <c r="O2995" s="381">
        <v>54350</v>
      </c>
      <c r="P2995" s="381">
        <v>57850</v>
      </c>
      <c r="Q2995" s="381">
        <v>18450</v>
      </c>
      <c r="R2995" s="381">
        <v>21050</v>
      </c>
      <c r="S2995" s="381">
        <v>23700</v>
      </c>
      <c r="T2995" s="381">
        <v>26300</v>
      </c>
      <c r="U2995" s="381">
        <v>28780</v>
      </c>
      <c r="V2995" s="381">
        <v>32960</v>
      </c>
      <c r="W2995" s="381">
        <v>37140</v>
      </c>
      <c r="X2995" s="381">
        <v>41320</v>
      </c>
      <c r="Y2995" s="381">
        <v>47600</v>
      </c>
      <c r="Z2995" s="381">
        <v>54400</v>
      </c>
      <c r="AA2995" s="381">
        <v>61200</v>
      </c>
      <c r="AB2995" s="381">
        <v>68000</v>
      </c>
      <c r="AC2995" s="381">
        <v>73450</v>
      </c>
      <c r="AD2995" s="381">
        <v>78900</v>
      </c>
      <c r="AE2995" s="381">
        <v>84350</v>
      </c>
      <c r="AF2995" s="381">
        <v>89800</v>
      </c>
      <c r="AG2995" s="381">
        <v>4160</v>
      </c>
      <c r="AH2995" s="381" t="s">
        <v>6239</v>
      </c>
      <c r="AI2995" s="381" t="s">
        <v>6145</v>
      </c>
      <c r="AJ2995" s="381">
        <v>1</v>
      </c>
    </row>
    <row r="2996" spans="1:36">
      <c r="A2996" s="381" t="s">
        <v>566</v>
      </c>
      <c r="B2996" s="381" t="s">
        <v>6238</v>
      </c>
      <c r="C2996" s="381">
        <v>33</v>
      </c>
      <c r="D2996" s="381">
        <v>15</v>
      </c>
      <c r="E2996" s="381" t="s">
        <v>6222</v>
      </c>
      <c r="F2996" s="381" t="s">
        <v>6221</v>
      </c>
      <c r="G2996" s="381" t="s">
        <v>1866</v>
      </c>
      <c r="H2996" s="381">
        <v>105600</v>
      </c>
      <c r="I2996" s="381">
        <v>37000</v>
      </c>
      <c r="J2996" s="381">
        <v>42250</v>
      </c>
      <c r="K2996" s="381">
        <v>47550</v>
      </c>
      <c r="L2996" s="381">
        <v>52800</v>
      </c>
      <c r="M2996" s="381">
        <v>57050</v>
      </c>
      <c r="N2996" s="381">
        <v>61250</v>
      </c>
      <c r="O2996" s="381">
        <v>65500</v>
      </c>
      <c r="P2996" s="381">
        <v>69700</v>
      </c>
      <c r="Q2996" s="381">
        <v>22200</v>
      </c>
      <c r="R2996" s="381">
        <v>25400</v>
      </c>
      <c r="S2996" s="381">
        <v>28550</v>
      </c>
      <c r="T2996" s="381">
        <v>31700</v>
      </c>
      <c r="U2996" s="381">
        <v>34250</v>
      </c>
      <c r="V2996" s="381">
        <v>36800</v>
      </c>
      <c r="W2996" s="381">
        <v>39350</v>
      </c>
      <c r="X2996" s="381">
        <v>41850</v>
      </c>
      <c r="Y2996" s="381">
        <v>47600</v>
      </c>
      <c r="Z2996" s="381">
        <v>54400</v>
      </c>
      <c r="AA2996" s="381">
        <v>61200</v>
      </c>
      <c r="AB2996" s="381">
        <v>68000</v>
      </c>
      <c r="AC2996" s="381">
        <v>73450</v>
      </c>
      <c r="AD2996" s="381">
        <v>78900</v>
      </c>
      <c r="AE2996" s="381">
        <v>84350</v>
      </c>
      <c r="AF2996" s="381">
        <v>89800</v>
      </c>
      <c r="AG2996" s="381">
        <v>4760</v>
      </c>
      <c r="AH2996" s="381" t="s">
        <v>2175</v>
      </c>
      <c r="AI2996" s="381" t="s">
        <v>6145</v>
      </c>
      <c r="AJ2996" s="381">
        <v>1</v>
      </c>
    </row>
    <row r="2997" spans="1:36">
      <c r="A2997" s="381" t="s">
        <v>566</v>
      </c>
      <c r="B2997" s="381" t="s">
        <v>6237</v>
      </c>
      <c r="C2997" s="381">
        <v>33</v>
      </c>
      <c r="D2997" s="381">
        <v>15</v>
      </c>
      <c r="E2997" s="381" t="s">
        <v>6174</v>
      </c>
      <c r="F2997" s="381" t="s">
        <v>6173</v>
      </c>
      <c r="G2997" s="381" t="s">
        <v>1866</v>
      </c>
      <c r="H2997" s="381">
        <v>90700</v>
      </c>
      <c r="I2997" s="381">
        <v>31250</v>
      </c>
      <c r="J2997" s="381">
        <v>35700</v>
      </c>
      <c r="K2997" s="381">
        <v>40150</v>
      </c>
      <c r="L2997" s="381">
        <v>44600</v>
      </c>
      <c r="M2997" s="381">
        <v>48200</v>
      </c>
      <c r="N2997" s="381">
        <v>51750</v>
      </c>
      <c r="O2997" s="381">
        <v>55350</v>
      </c>
      <c r="P2997" s="381">
        <v>58900</v>
      </c>
      <c r="Q2997" s="381">
        <v>18750</v>
      </c>
      <c r="R2997" s="381">
        <v>21400</v>
      </c>
      <c r="S2997" s="381">
        <v>24100</v>
      </c>
      <c r="T2997" s="381">
        <v>26750</v>
      </c>
      <c r="U2997" s="381">
        <v>28900</v>
      </c>
      <c r="V2997" s="381">
        <v>32960</v>
      </c>
      <c r="W2997" s="381">
        <v>37140</v>
      </c>
      <c r="X2997" s="381">
        <v>41320</v>
      </c>
      <c r="Y2997" s="381">
        <v>47600</v>
      </c>
      <c r="Z2997" s="381">
        <v>54400</v>
      </c>
      <c r="AA2997" s="381">
        <v>61200</v>
      </c>
      <c r="AB2997" s="381">
        <v>68000</v>
      </c>
      <c r="AC2997" s="381">
        <v>73450</v>
      </c>
      <c r="AD2997" s="381">
        <v>78900</v>
      </c>
      <c r="AE2997" s="381">
        <v>84350</v>
      </c>
      <c r="AF2997" s="381">
        <v>89800</v>
      </c>
      <c r="AG2997" s="381">
        <v>6450</v>
      </c>
      <c r="AH2997" s="381" t="s">
        <v>6236</v>
      </c>
      <c r="AI2997" s="381" t="s">
        <v>6145</v>
      </c>
      <c r="AJ2997" s="381">
        <v>1</v>
      </c>
    </row>
    <row r="2998" spans="1:36">
      <c r="A2998" s="381" t="s">
        <v>566</v>
      </c>
      <c r="B2998" s="381" t="s">
        <v>6235</v>
      </c>
      <c r="C2998" s="381">
        <v>33</v>
      </c>
      <c r="D2998" s="381">
        <v>15</v>
      </c>
      <c r="E2998" s="381" t="s">
        <v>6174</v>
      </c>
      <c r="F2998" s="381" t="s">
        <v>6173</v>
      </c>
      <c r="G2998" s="381" t="s">
        <v>1866</v>
      </c>
      <c r="H2998" s="381">
        <v>90700</v>
      </c>
      <c r="I2998" s="381">
        <v>31250</v>
      </c>
      <c r="J2998" s="381">
        <v>35700</v>
      </c>
      <c r="K2998" s="381">
        <v>40150</v>
      </c>
      <c r="L2998" s="381">
        <v>44600</v>
      </c>
      <c r="M2998" s="381">
        <v>48200</v>
      </c>
      <c r="N2998" s="381">
        <v>51750</v>
      </c>
      <c r="O2998" s="381">
        <v>55350</v>
      </c>
      <c r="P2998" s="381">
        <v>58900</v>
      </c>
      <c r="Q2998" s="381">
        <v>18750</v>
      </c>
      <c r="R2998" s="381">
        <v>21400</v>
      </c>
      <c r="S2998" s="381">
        <v>24100</v>
      </c>
      <c r="T2998" s="381">
        <v>26750</v>
      </c>
      <c r="U2998" s="381">
        <v>28900</v>
      </c>
      <c r="V2998" s="381">
        <v>32960</v>
      </c>
      <c r="W2998" s="381">
        <v>37140</v>
      </c>
      <c r="X2998" s="381">
        <v>41320</v>
      </c>
      <c r="Y2998" s="381">
        <v>47600</v>
      </c>
      <c r="Z2998" s="381">
        <v>54400</v>
      </c>
      <c r="AA2998" s="381">
        <v>61200</v>
      </c>
      <c r="AB2998" s="381">
        <v>68000</v>
      </c>
      <c r="AC2998" s="381">
        <v>73450</v>
      </c>
      <c r="AD2998" s="381">
        <v>78900</v>
      </c>
      <c r="AE2998" s="381">
        <v>84350</v>
      </c>
      <c r="AF2998" s="381">
        <v>89800</v>
      </c>
      <c r="AG2998" s="381">
        <v>6450</v>
      </c>
      <c r="AH2998" s="381" t="s">
        <v>6234</v>
      </c>
      <c r="AI2998" s="381" t="s">
        <v>6145</v>
      </c>
      <c r="AJ2998" s="381">
        <v>1</v>
      </c>
    </row>
    <row r="2999" spans="1:36">
      <c r="A2999" s="381" t="s">
        <v>566</v>
      </c>
      <c r="B2999" s="381" t="s">
        <v>6233</v>
      </c>
      <c r="C2999" s="381">
        <v>33</v>
      </c>
      <c r="D2999" s="381">
        <v>15</v>
      </c>
      <c r="E2999" s="381" t="s">
        <v>6174</v>
      </c>
      <c r="F2999" s="381" t="s">
        <v>6173</v>
      </c>
      <c r="G2999" s="381" t="s">
        <v>1866</v>
      </c>
      <c r="H2999" s="381">
        <v>90700</v>
      </c>
      <c r="I2999" s="381">
        <v>31250</v>
      </c>
      <c r="J2999" s="381">
        <v>35700</v>
      </c>
      <c r="K2999" s="381">
        <v>40150</v>
      </c>
      <c r="L2999" s="381">
        <v>44600</v>
      </c>
      <c r="M2999" s="381">
        <v>48200</v>
      </c>
      <c r="N2999" s="381">
        <v>51750</v>
      </c>
      <c r="O2999" s="381">
        <v>55350</v>
      </c>
      <c r="P2999" s="381">
        <v>58900</v>
      </c>
      <c r="Q2999" s="381">
        <v>18750</v>
      </c>
      <c r="R2999" s="381">
        <v>21400</v>
      </c>
      <c r="S2999" s="381">
        <v>24100</v>
      </c>
      <c r="T2999" s="381">
        <v>26750</v>
      </c>
      <c r="U2999" s="381">
        <v>28900</v>
      </c>
      <c r="V2999" s="381">
        <v>32960</v>
      </c>
      <c r="W2999" s="381">
        <v>37140</v>
      </c>
      <c r="X2999" s="381">
        <v>41320</v>
      </c>
      <c r="Y2999" s="381">
        <v>47600</v>
      </c>
      <c r="Z2999" s="381">
        <v>54400</v>
      </c>
      <c r="AA2999" s="381">
        <v>61200</v>
      </c>
      <c r="AB2999" s="381">
        <v>68000</v>
      </c>
      <c r="AC2999" s="381">
        <v>73450</v>
      </c>
      <c r="AD2999" s="381">
        <v>78900</v>
      </c>
      <c r="AE2999" s="381">
        <v>84350</v>
      </c>
      <c r="AF2999" s="381">
        <v>89800</v>
      </c>
      <c r="AG2999" s="381">
        <v>6450</v>
      </c>
      <c r="AH2999" s="381" t="s">
        <v>6232</v>
      </c>
      <c r="AI2999" s="381" t="s">
        <v>6145</v>
      </c>
      <c r="AJ2999" s="381">
        <v>1</v>
      </c>
    </row>
    <row r="3000" spans="1:36">
      <c r="A3000" s="381" t="s">
        <v>566</v>
      </c>
      <c r="B3000" s="381" t="s">
        <v>6231</v>
      </c>
      <c r="C3000" s="381">
        <v>33</v>
      </c>
      <c r="D3000" s="381">
        <v>15</v>
      </c>
      <c r="E3000" s="381" t="s">
        <v>6174</v>
      </c>
      <c r="F3000" s="381" t="s">
        <v>6173</v>
      </c>
      <c r="G3000" s="381" t="s">
        <v>1866</v>
      </c>
      <c r="H3000" s="381">
        <v>90700</v>
      </c>
      <c r="I3000" s="381">
        <v>31250</v>
      </c>
      <c r="J3000" s="381">
        <v>35700</v>
      </c>
      <c r="K3000" s="381">
        <v>40150</v>
      </c>
      <c r="L3000" s="381">
        <v>44600</v>
      </c>
      <c r="M3000" s="381">
        <v>48200</v>
      </c>
      <c r="N3000" s="381">
        <v>51750</v>
      </c>
      <c r="O3000" s="381">
        <v>55350</v>
      </c>
      <c r="P3000" s="381">
        <v>58900</v>
      </c>
      <c r="Q3000" s="381">
        <v>18750</v>
      </c>
      <c r="R3000" s="381">
        <v>21400</v>
      </c>
      <c r="S3000" s="381">
        <v>24100</v>
      </c>
      <c r="T3000" s="381">
        <v>26750</v>
      </c>
      <c r="U3000" s="381">
        <v>28900</v>
      </c>
      <c r="V3000" s="381">
        <v>32960</v>
      </c>
      <c r="W3000" s="381">
        <v>37140</v>
      </c>
      <c r="X3000" s="381">
        <v>41320</v>
      </c>
      <c r="Y3000" s="381">
        <v>47600</v>
      </c>
      <c r="Z3000" s="381">
        <v>54400</v>
      </c>
      <c r="AA3000" s="381">
        <v>61200</v>
      </c>
      <c r="AB3000" s="381">
        <v>68000</v>
      </c>
      <c r="AC3000" s="381">
        <v>73450</v>
      </c>
      <c r="AD3000" s="381">
        <v>78900</v>
      </c>
      <c r="AE3000" s="381">
        <v>84350</v>
      </c>
      <c r="AF3000" s="381">
        <v>89800</v>
      </c>
      <c r="AG3000" s="381">
        <v>6450</v>
      </c>
      <c r="AH3000" s="381" t="s">
        <v>6230</v>
      </c>
      <c r="AI3000" s="381" t="s">
        <v>6145</v>
      </c>
      <c r="AJ3000" s="381">
        <v>1</v>
      </c>
    </row>
    <row r="3001" spans="1:36">
      <c r="A3001" s="381" t="s">
        <v>566</v>
      </c>
      <c r="B3001" s="381" t="s">
        <v>6229</v>
      </c>
      <c r="C3001" s="381">
        <v>33</v>
      </c>
      <c r="D3001" s="381">
        <v>15</v>
      </c>
      <c r="E3001" s="381" t="s">
        <v>6199</v>
      </c>
      <c r="F3001" s="381" t="s">
        <v>6198</v>
      </c>
      <c r="G3001" s="381" t="s">
        <v>1866</v>
      </c>
      <c r="H3001" s="381">
        <v>87600</v>
      </c>
      <c r="I3001" s="381">
        <v>30700</v>
      </c>
      <c r="J3001" s="381">
        <v>35050</v>
      </c>
      <c r="K3001" s="381">
        <v>39450</v>
      </c>
      <c r="L3001" s="381">
        <v>43800</v>
      </c>
      <c r="M3001" s="381">
        <v>47350</v>
      </c>
      <c r="N3001" s="381">
        <v>50850</v>
      </c>
      <c r="O3001" s="381">
        <v>54350</v>
      </c>
      <c r="P3001" s="381">
        <v>57850</v>
      </c>
      <c r="Q3001" s="381">
        <v>18450</v>
      </c>
      <c r="R3001" s="381">
        <v>21050</v>
      </c>
      <c r="S3001" s="381">
        <v>23700</v>
      </c>
      <c r="T3001" s="381">
        <v>26300</v>
      </c>
      <c r="U3001" s="381">
        <v>28780</v>
      </c>
      <c r="V3001" s="381">
        <v>32960</v>
      </c>
      <c r="W3001" s="381">
        <v>37140</v>
      </c>
      <c r="X3001" s="381">
        <v>41320</v>
      </c>
      <c r="Y3001" s="381">
        <v>47600</v>
      </c>
      <c r="Z3001" s="381">
        <v>54400</v>
      </c>
      <c r="AA3001" s="381">
        <v>61200</v>
      </c>
      <c r="AB3001" s="381">
        <v>68000</v>
      </c>
      <c r="AC3001" s="381">
        <v>73450</v>
      </c>
      <c r="AD3001" s="381">
        <v>78900</v>
      </c>
      <c r="AE3001" s="381">
        <v>84350</v>
      </c>
      <c r="AF3001" s="381">
        <v>89800</v>
      </c>
      <c r="AG3001" s="381">
        <v>4160</v>
      </c>
      <c r="AH3001" s="381" t="s">
        <v>6228</v>
      </c>
      <c r="AI3001" s="381" t="s">
        <v>6145</v>
      </c>
      <c r="AJ3001" s="381">
        <v>1</v>
      </c>
    </row>
    <row r="3002" spans="1:36">
      <c r="A3002" s="381" t="s">
        <v>566</v>
      </c>
      <c r="B3002" s="381" t="s">
        <v>6227</v>
      </c>
      <c r="C3002" s="381">
        <v>33</v>
      </c>
      <c r="D3002" s="381">
        <v>15</v>
      </c>
      <c r="E3002" s="381" t="s">
        <v>6174</v>
      </c>
      <c r="F3002" s="381" t="s">
        <v>6173</v>
      </c>
      <c r="G3002" s="381" t="s">
        <v>1866</v>
      </c>
      <c r="H3002" s="381">
        <v>90700</v>
      </c>
      <c r="I3002" s="381">
        <v>31250</v>
      </c>
      <c r="J3002" s="381">
        <v>35700</v>
      </c>
      <c r="K3002" s="381">
        <v>40150</v>
      </c>
      <c r="L3002" s="381">
        <v>44600</v>
      </c>
      <c r="M3002" s="381">
        <v>48200</v>
      </c>
      <c r="N3002" s="381">
        <v>51750</v>
      </c>
      <c r="O3002" s="381">
        <v>55350</v>
      </c>
      <c r="P3002" s="381">
        <v>58900</v>
      </c>
      <c r="Q3002" s="381">
        <v>18750</v>
      </c>
      <c r="R3002" s="381">
        <v>21400</v>
      </c>
      <c r="S3002" s="381">
        <v>24100</v>
      </c>
      <c r="T3002" s="381">
        <v>26750</v>
      </c>
      <c r="U3002" s="381">
        <v>28900</v>
      </c>
      <c r="V3002" s="381">
        <v>32960</v>
      </c>
      <c r="W3002" s="381">
        <v>37140</v>
      </c>
      <c r="X3002" s="381">
        <v>41320</v>
      </c>
      <c r="Y3002" s="381">
        <v>47600</v>
      </c>
      <c r="Z3002" s="381">
        <v>54400</v>
      </c>
      <c r="AA3002" s="381">
        <v>61200</v>
      </c>
      <c r="AB3002" s="381">
        <v>68000</v>
      </c>
      <c r="AC3002" s="381">
        <v>73450</v>
      </c>
      <c r="AD3002" s="381">
        <v>78900</v>
      </c>
      <c r="AE3002" s="381">
        <v>84350</v>
      </c>
      <c r="AF3002" s="381">
        <v>89800</v>
      </c>
      <c r="AG3002" s="381">
        <v>6450</v>
      </c>
      <c r="AH3002" s="381" t="s">
        <v>6226</v>
      </c>
      <c r="AI3002" s="381" t="s">
        <v>6145</v>
      </c>
      <c r="AJ3002" s="381">
        <v>1</v>
      </c>
    </row>
    <row r="3003" spans="1:36">
      <c r="A3003" s="381" t="s">
        <v>566</v>
      </c>
      <c r="B3003" s="381" t="s">
        <v>6225</v>
      </c>
      <c r="C3003" s="381">
        <v>33</v>
      </c>
      <c r="D3003" s="381">
        <v>15</v>
      </c>
      <c r="E3003" s="381" t="s">
        <v>6222</v>
      </c>
      <c r="F3003" s="381" t="s">
        <v>6221</v>
      </c>
      <c r="G3003" s="381" t="s">
        <v>1866</v>
      </c>
      <c r="H3003" s="381">
        <v>105600</v>
      </c>
      <c r="I3003" s="381">
        <v>37000</v>
      </c>
      <c r="J3003" s="381">
        <v>42250</v>
      </c>
      <c r="K3003" s="381">
        <v>47550</v>
      </c>
      <c r="L3003" s="381">
        <v>52800</v>
      </c>
      <c r="M3003" s="381">
        <v>57050</v>
      </c>
      <c r="N3003" s="381">
        <v>61250</v>
      </c>
      <c r="O3003" s="381">
        <v>65500</v>
      </c>
      <c r="P3003" s="381">
        <v>69700</v>
      </c>
      <c r="Q3003" s="381">
        <v>22200</v>
      </c>
      <c r="R3003" s="381">
        <v>25400</v>
      </c>
      <c r="S3003" s="381">
        <v>28550</v>
      </c>
      <c r="T3003" s="381">
        <v>31700</v>
      </c>
      <c r="U3003" s="381">
        <v>34250</v>
      </c>
      <c r="V3003" s="381">
        <v>36800</v>
      </c>
      <c r="W3003" s="381">
        <v>39350</v>
      </c>
      <c r="X3003" s="381">
        <v>41850</v>
      </c>
      <c r="Y3003" s="381">
        <v>47600</v>
      </c>
      <c r="Z3003" s="381">
        <v>54400</v>
      </c>
      <c r="AA3003" s="381">
        <v>61200</v>
      </c>
      <c r="AB3003" s="381">
        <v>68000</v>
      </c>
      <c r="AC3003" s="381">
        <v>73450</v>
      </c>
      <c r="AD3003" s="381">
        <v>78900</v>
      </c>
      <c r="AE3003" s="381">
        <v>84350</v>
      </c>
      <c r="AF3003" s="381">
        <v>89800</v>
      </c>
      <c r="AG3003" s="381">
        <v>9999</v>
      </c>
      <c r="AH3003" s="381" t="s">
        <v>6224</v>
      </c>
      <c r="AI3003" s="381" t="s">
        <v>6145</v>
      </c>
      <c r="AJ3003" s="381">
        <v>1</v>
      </c>
    </row>
    <row r="3004" spans="1:36">
      <c r="A3004" s="381" t="s">
        <v>566</v>
      </c>
      <c r="B3004" s="381" t="s">
        <v>6223</v>
      </c>
      <c r="C3004" s="381">
        <v>33</v>
      </c>
      <c r="D3004" s="381">
        <v>15</v>
      </c>
      <c r="E3004" s="381" t="s">
        <v>6222</v>
      </c>
      <c r="F3004" s="381" t="s">
        <v>6221</v>
      </c>
      <c r="G3004" s="381" t="s">
        <v>1866</v>
      </c>
      <c r="H3004" s="381">
        <v>105600</v>
      </c>
      <c r="I3004" s="381">
        <v>37000</v>
      </c>
      <c r="J3004" s="381">
        <v>42250</v>
      </c>
      <c r="K3004" s="381">
        <v>47550</v>
      </c>
      <c r="L3004" s="381">
        <v>52800</v>
      </c>
      <c r="M3004" s="381">
        <v>57050</v>
      </c>
      <c r="N3004" s="381">
        <v>61250</v>
      </c>
      <c r="O3004" s="381">
        <v>65500</v>
      </c>
      <c r="P3004" s="381">
        <v>69700</v>
      </c>
      <c r="Q3004" s="381">
        <v>22200</v>
      </c>
      <c r="R3004" s="381">
        <v>25400</v>
      </c>
      <c r="S3004" s="381">
        <v>28550</v>
      </c>
      <c r="T3004" s="381">
        <v>31700</v>
      </c>
      <c r="U3004" s="381">
        <v>34250</v>
      </c>
      <c r="V3004" s="381">
        <v>36800</v>
      </c>
      <c r="W3004" s="381">
        <v>39350</v>
      </c>
      <c r="X3004" s="381">
        <v>41850</v>
      </c>
      <c r="Y3004" s="381">
        <v>47600</v>
      </c>
      <c r="Z3004" s="381">
        <v>54400</v>
      </c>
      <c r="AA3004" s="381">
        <v>61200</v>
      </c>
      <c r="AB3004" s="381">
        <v>68000</v>
      </c>
      <c r="AC3004" s="381">
        <v>73450</v>
      </c>
      <c r="AD3004" s="381">
        <v>78900</v>
      </c>
      <c r="AE3004" s="381">
        <v>84350</v>
      </c>
      <c r="AF3004" s="381">
        <v>89800</v>
      </c>
      <c r="AG3004" s="381">
        <v>9999</v>
      </c>
      <c r="AH3004" s="381" t="s">
        <v>6220</v>
      </c>
      <c r="AI3004" s="381" t="s">
        <v>6145</v>
      </c>
      <c r="AJ3004" s="381">
        <v>1</v>
      </c>
    </row>
    <row r="3005" spans="1:36">
      <c r="A3005" s="381" t="s">
        <v>566</v>
      </c>
      <c r="B3005" s="381" t="s">
        <v>6219</v>
      </c>
      <c r="C3005" s="381">
        <v>33</v>
      </c>
      <c r="D3005" s="381">
        <v>15</v>
      </c>
      <c r="E3005" s="381" t="s">
        <v>6199</v>
      </c>
      <c r="F3005" s="381" t="s">
        <v>6198</v>
      </c>
      <c r="G3005" s="381" t="s">
        <v>1866</v>
      </c>
      <c r="H3005" s="381">
        <v>87600</v>
      </c>
      <c r="I3005" s="381">
        <v>30700</v>
      </c>
      <c r="J3005" s="381">
        <v>35050</v>
      </c>
      <c r="K3005" s="381">
        <v>39450</v>
      </c>
      <c r="L3005" s="381">
        <v>43800</v>
      </c>
      <c r="M3005" s="381">
        <v>47350</v>
      </c>
      <c r="N3005" s="381">
        <v>50850</v>
      </c>
      <c r="O3005" s="381">
        <v>54350</v>
      </c>
      <c r="P3005" s="381">
        <v>57850</v>
      </c>
      <c r="Q3005" s="381">
        <v>18450</v>
      </c>
      <c r="R3005" s="381">
        <v>21050</v>
      </c>
      <c r="S3005" s="381">
        <v>23700</v>
      </c>
      <c r="T3005" s="381">
        <v>26300</v>
      </c>
      <c r="U3005" s="381">
        <v>28780</v>
      </c>
      <c r="V3005" s="381">
        <v>32960</v>
      </c>
      <c r="W3005" s="381">
        <v>37140</v>
      </c>
      <c r="X3005" s="381">
        <v>41320</v>
      </c>
      <c r="Y3005" s="381">
        <v>47600</v>
      </c>
      <c r="Z3005" s="381">
        <v>54400</v>
      </c>
      <c r="AA3005" s="381">
        <v>61200</v>
      </c>
      <c r="AB3005" s="381">
        <v>68000</v>
      </c>
      <c r="AC3005" s="381">
        <v>73450</v>
      </c>
      <c r="AD3005" s="381">
        <v>78900</v>
      </c>
      <c r="AE3005" s="381">
        <v>84350</v>
      </c>
      <c r="AF3005" s="381">
        <v>89800</v>
      </c>
      <c r="AG3005" s="381">
        <v>4160</v>
      </c>
      <c r="AH3005" s="381" t="s">
        <v>6218</v>
      </c>
      <c r="AI3005" s="381" t="s">
        <v>6145</v>
      </c>
      <c r="AJ3005" s="381">
        <v>1</v>
      </c>
    </row>
    <row r="3006" spans="1:36">
      <c r="A3006" s="381" t="s">
        <v>566</v>
      </c>
      <c r="B3006" s="381" t="s">
        <v>6217</v>
      </c>
      <c r="C3006" s="381">
        <v>33</v>
      </c>
      <c r="D3006" s="381">
        <v>15</v>
      </c>
      <c r="E3006" s="381" t="s">
        <v>6174</v>
      </c>
      <c r="F3006" s="381" t="s">
        <v>6173</v>
      </c>
      <c r="G3006" s="381" t="s">
        <v>1866</v>
      </c>
      <c r="H3006" s="381">
        <v>90700</v>
      </c>
      <c r="I3006" s="381">
        <v>31250</v>
      </c>
      <c r="J3006" s="381">
        <v>35700</v>
      </c>
      <c r="K3006" s="381">
        <v>40150</v>
      </c>
      <c r="L3006" s="381">
        <v>44600</v>
      </c>
      <c r="M3006" s="381">
        <v>48200</v>
      </c>
      <c r="N3006" s="381">
        <v>51750</v>
      </c>
      <c r="O3006" s="381">
        <v>55350</v>
      </c>
      <c r="P3006" s="381">
        <v>58900</v>
      </c>
      <c r="Q3006" s="381">
        <v>18750</v>
      </c>
      <c r="R3006" s="381">
        <v>21400</v>
      </c>
      <c r="S3006" s="381">
        <v>24100</v>
      </c>
      <c r="T3006" s="381">
        <v>26750</v>
      </c>
      <c r="U3006" s="381">
        <v>28900</v>
      </c>
      <c r="V3006" s="381">
        <v>32960</v>
      </c>
      <c r="W3006" s="381">
        <v>37140</v>
      </c>
      <c r="X3006" s="381">
        <v>41320</v>
      </c>
      <c r="Y3006" s="381">
        <v>47600</v>
      </c>
      <c r="Z3006" s="381">
        <v>54400</v>
      </c>
      <c r="AA3006" s="381">
        <v>61200</v>
      </c>
      <c r="AB3006" s="381">
        <v>68000</v>
      </c>
      <c r="AC3006" s="381">
        <v>73450</v>
      </c>
      <c r="AD3006" s="381">
        <v>78900</v>
      </c>
      <c r="AE3006" s="381">
        <v>84350</v>
      </c>
      <c r="AF3006" s="381">
        <v>89800</v>
      </c>
      <c r="AG3006" s="381">
        <v>6450</v>
      </c>
      <c r="AH3006" s="381" t="s">
        <v>1735</v>
      </c>
      <c r="AI3006" s="381" t="s">
        <v>6145</v>
      </c>
      <c r="AJ3006" s="381">
        <v>1</v>
      </c>
    </row>
    <row r="3007" spans="1:36">
      <c r="A3007" s="381" t="s">
        <v>566</v>
      </c>
      <c r="B3007" s="381" t="s">
        <v>6216</v>
      </c>
      <c r="C3007" s="381">
        <v>33</v>
      </c>
      <c r="D3007" s="381">
        <v>15</v>
      </c>
      <c r="E3007" s="381" t="s">
        <v>6199</v>
      </c>
      <c r="F3007" s="381" t="s">
        <v>6198</v>
      </c>
      <c r="G3007" s="381" t="s">
        <v>1866</v>
      </c>
      <c r="H3007" s="381">
        <v>87600</v>
      </c>
      <c r="I3007" s="381">
        <v>30700</v>
      </c>
      <c r="J3007" s="381">
        <v>35050</v>
      </c>
      <c r="K3007" s="381">
        <v>39450</v>
      </c>
      <c r="L3007" s="381">
        <v>43800</v>
      </c>
      <c r="M3007" s="381">
        <v>47350</v>
      </c>
      <c r="N3007" s="381">
        <v>50850</v>
      </c>
      <c r="O3007" s="381">
        <v>54350</v>
      </c>
      <c r="P3007" s="381">
        <v>57850</v>
      </c>
      <c r="Q3007" s="381">
        <v>18450</v>
      </c>
      <c r="R3007" s="381">
        <v>21050</v>
      </c>
      <c r="S3007" s="381">
        <v>23700</v>
      </c>
      <c r="T3007" s="381">
        <v>26300</v>
      </c>
      <c r="U3007" s="381">
        <v>28780</v>
      </c>
      <c r="V3007" s="381">
        <v>32960</v>
      </c>
      <c r="W3007" s="381">
        <v>37140</v>
      </c>
      <c r="X3007" s="381">
        <v>41320</v>
      </c>
      <c r="Y3007" s="381">
        <v>47600</v>
      </c>
      <c r="Z3007" s="381">
        <v>54400</v>
      </c>
      <c r="AA3007" s="381">
        <v>61200</v>
      </c>
      <c r="AB3007" s="381">
        <v>68000</v>
      </c>
      <c r="AC3007" s="381">
        <v>73450</v>
      </c>
      <c r="AD3007" s="381">
        <v>78900</v>
      </c>
      <c r="AE3007" s="381">
        <v>84350</v>
      </c>
      <c r="AF3007" s="381">
        <v>89800</v>
      </c>
      <c r="AG3007" s="381">
        <v>4160</v>
      </c>
      <c r="AH3007" s="381" t="s">
        <v>6215</v>
      </c>
      <c r="AI3007" s="381" t="s">
        <v>6145</v>
      </c>
      <c r="AJ3007" s="381">
        <v>1</v>
      </c>
    </row>
    <row r="3008" spans="1:36">
      <c r="A3008" s="381" t="s">
        <v>566</v>
      </c>
      <c r="B3008" s="381" t="s">
        <v>6214</v>
      </c>
      <c r="C3008" s="381">
        <v>33</v>
      </c>
      <c r="D3008" s="381">
        <v>15</v>
      </c>
      <c r="E3008" s="381" t="s">
        <v>6174</v>
      </c>
      <c r="F3008" s="381" t="s">
        <v>6173</v>
      </c>
      <c r="G3008" s="381" t="s">
        <v>1866</v>
      </c>
      <c r="H3008" s="381">
        <v>90700</v>
      </c>
      <c r="I3008" s="381">
        <v>31250</v>
      </c>
      <c r="J3008" s="381">
        <v>35700</v>
      </c>
      <c r="K3008" s="381">
        <v>40150</v>
      </c>
      <c r="L3008" s="381">
        <v>44600</v>
      </c>
      <c r="M3008" s="381">
        <v>48200</v>
      </c>
      <c r="N3008" s="381">
        <v>51750</v>
      </c>
      <c r="O3008" s="381">
        <v>55350</v>
      </c>
      <c r="P3008" s="381">
        <v>58900</v>
      </c>
      <c r="Q3008" s="381">
        <v>18750</v>
      </c>
      <c r="R3008" s="381">
        <v>21400</v>
      </c>
      <c r="S3008" s="381">
        <v>24100</v>
      </c>
      <c r="T3008" s="381">
        <v>26750</v>
      </c>
      <c r="U3008" s="381">
        <v>28900</v>
      </c>
      <c r="V3008" s="381">
        <v>32960</v>
      </c>
      <c r="W3008" s="381">
        <v>37140</v>
      </c>
      <c r="X3008" s="381">
        <v>41320</v>
      </c>
      <c r="Y3008" s="381">
        <v>47600</v>
      </c>
      <c r="Z3008" s="381">
        <v>54400</v>
      </c>
      <c r="AA3008" s="381">
        <v>61200</v>
      </c>
      <c r="AB3008" s="381">
        <v>68000</v>
      </c>
      <c r="AC3008" s="381">
        <v>73450</v>
      </c>
      <c r="AD3008" s="381">
        <v>78900</v>
      </c>
      <c r="AE3008" s="381">
        <v>84350</v>
      </c>
      <c r="AF3008" s="381">
        <v>89800</v>
      </c>
      <c r="AG3008" s="381">
        <v>6450</v>
      </c>
      <c r="AH3008" s="381" t="s">
        <v>6213</v>
      </c>
      <c r="AI3008" s="381" t="s">
        <v>6145</v>
      </c>
      <c r="AJ3008" s="381">
        <v>1</v>
      </c>
    </row>
    <row r="3009" spans="1:36">
      <c r="A3009" s="381" t="s">
        <v>566</v>
      </c>
      <c r="B3009" s="381" t="s">
        <v>6212</v>
      </c>
      <c r="C3009" s="381">
        <v>33</v>
      </c>
      <c r="D3009" s="381">
        <v>15</v>
      </c>
      <c r="E3009" s="381" t="s">
        <v>6199</v>
      </c>
      <c r="F3009" s="381" t="s">
        <v>6198</v>
      </c>
      <c r="G3009" s="381" t="s">
        <v>1866</v>
      </c>
      <c r="H3009" s="381">
        <v>87600</v>
      </c>
      <c r="I3009" s="381">
        <v>30700</v>
      </c>
      <c r="J3009" s="381">
        <v>35050</v>
      </c>
      <c r="K3009" s="381">
        <v>39450</v>
      </c>
      <c r="L3009" s="381">
        <v>43800</v>
      </c>
      <c r="M3009" s="381">
        <v>47350</v>
      </c>
      <c r="N3009" s="381">
        <v>50850</v>
      </c>
      <c r="O3009" s="381">
        <v>54350</v>
      </c>
      <c r="P3009" s="381">
        <v>57850</v>
      </c>
      <c r="Q3009" s="381">
        <v>18450</v>
      </c>
      <c r="R3009" s="381">
        <v>21050</v>
      </c>
      <c r="S3009" s="381">
        <v>23700</v>
      </c>
      <c r="T3009" s="381">
        <v>26300</v>
      </c>
      <c r="U3009" s="381">
        <v>28780</v>
      </c>
      <c r="V3009" s="381">
        <v>32960</v>
      </c>
      <c r="W3009" s="381">
        <v>37140</v>
      </c>
      <c r="X3009" s="381">
        <v>41320</v>
      </c>
      <c r="Y3009" s="381">
        <v>47600</v>
      </c>
      <c r="Z3009" s="381">
        <v>54400</v>
      </c>
      <c r="AA3009" s="381">
        <v>61200</v>
      </c>
      <c r="AB3009" s="381">
        <v>68000</v>
      </c>
      <c r="AC3009" s="381">
        <v>73450</v>
      </c>
      <c r="AD3009" s="381">
        <v>78900</v>
      </c>
      <c r="AE3009" s="381">
        <v>84350</v>
      </c>
      <c r="AF3009" s="381">
        <v>89800</v>
      </c>
      <c r="AG3009" s="381">
        <v>4160</v>
      </c>
      <c r="AH3009" s="381" t="s">
        <v>6211</v>
      </c>
      <c r="AI3009" s="381" t="s">
        <v>6145</v>
      </c>
      <c r="AJ3009" s="381">
        <v>1</v>
      </c>
    </row>
    <row r="3010" spans="1:36">
      <c r="A3010" s="381" t="s">
        <v>566</v>
      </c>
      <c r="B3010" s="381" t="s">
        <v>6210</v>
      </c>
      <c r="C3010" s="381">
        <v>33</v>
      </c>
      <c r="D3010" s="381">
        <v>15</v>
      </c>
      <c r="E3010" s="381" t="s">
        <v>6199</v>
      </c>
      <c r="F3010" s="381" t="s">
        <v>6198</v>
      </c>
      <c r="G3010" s="381" t="s">
        <v>1866</v>
      </c>
      <c r="H3010" s="381">
        <v>87600</v>
      </c>
      <c r="I3010" s="381">
        <v>30700</v>
      </c>
      <c r="J3010" s="381">
        <v>35050</v>
      </c>
      <c r="K3010" s="381">
        <v>39450</v>
      </c>
      <c r="L3010" s="381">
        <v>43800</v>
      </c>
      <c r="M3010" s="381">
        <v>47350</v>
      </c>
      <c r="N3010" s="381">
        <v>50850</v>
      </c>
      <c r="O3010" s="381">
        <v>54350</v>
      </c>
      <c r="P3010" s="381">
        <v>57850</v>
      </c>
      <c r="Q3010" s="381">
        <v>18450</v>
      </c>
      <c r="R3010" s="381">
        <v>21050</v>
      </c>
      <c r="S3010" s="381">
        <v>23700</v>
      </c>
      <c r="T3010" s="381">
        <v>26300</v>
      </c>
      <c r="U3010" s="381">
        <v>28780</v>
      </c>
      <c r="V3010" s="381">
        <v>32960</v>
      </c>
      <c r="W3010" s="381">
        <v>37140</v>
      </c>
      <c r="X3010" s="381">
        <v>41320</v>
      </c>
      <c r="Y3010" s="381">
        <v>47600</v>
      </c>
      <c r="Z3010" s="381">
        <v>54400</v>
      </c>
      <c r="AA3010" s="381">
        <v>61200</v>
      </c>
      <c r="AB3010" s="381">
        <v>68000</v>
      </c>
      <c r="AC3010" s="381">
        <v>73450</v>
      </c>
      <c r="AD3010" s="381">
        <v>78900</v>
      </c>
      <c r="AE3010" s="381">
        <v>84350</v>
      </c>
      <c r="AF3010" s="381">
        <v>89800</v>
      </c>
      <c r="AG3010" s="381">
        <v>4160</v>
      </c>
      <c r="AH3010" s="381" t="s">
        <v>6209</v>
      </c>
      <c r="AI3010" s="381" t="s">
        <v>6145</v>
      </c>
      <c r="AJ3010" s="381">
        <v>1</v>
      </c>
    </row>
    <row r="3011" spans="1:36">
      <c r="A3011" s="381" t="s">
        <v>566</v>
      </c>
      <c r="B3011" s="381" t="s">
        <v>6208</v>
      </c>
      <c r="C3011" s="381">
        <v>33</v>
      </c>
      <c r="D3011" s="381">
        <v>15</v>
      </c>
      <c r="E3011" s="381" t="s">
        <v>6205</v>
      </c>
      <c r="F3011" s="381" t="s">
        <v>6204</v>
      </c>
      <c r="G3011" s="381" t="s">
        <v>1866</v>
      </c>
      <c r="H3011" s="381">
        <v>103400</v>
      </c>
      <c r="I3011" s="381">
        <v>36200</v>
      </c>
      <c r="J3011" s="381">
        <v>41400</v>
      </c>
      <c r="K3011" s="381">
        <v>46550</v>
      </c>
      <c r="L3011" s="381">
        <v>51700</v>
      </c>
      <c r="M3011" s="381">
        <v>55850</v>
      </c>
      <c r="N3011" s="381">
        <v>60000</v>
      </c>
      <c r="O3011" s="381">
        <v>64150</v>
      </c>
      <c r="P3011" s="381">
        <v>68250</v>
      </c>
      <c r="Q3011" s="381">
        <v>21700</v>
      </c>
      <c r="R3011" s="381">
        <v>24800</v>
      </c>
      <c r="S3011" s="381">
        <v>27900</v>
      </c>
      <c r="T3011" s="381">
        <v>31000</v>
      </c>
      <c r="U3011" s="381">
        <v>33500</v>
      </c>
      <c r="V3011" s="381">
        <v>36000</v>
      </c>
      <c r="W3011" s="381">
        <v>38450</v>
      </c>
      <c r="X3011" s="381">
        <v>41320</v>
      </c>
      <c r="Y3011" s="381">
        <v>54750</v>
      </c>
      <c r="Z3011" s="381">
        <v>62550</v>
      </c>
      <c r="AA3011" s="381">
        <v>70350</v>
      </c>
      <c r="AB3011" s="381">
        <v>78150</v>
      </c>
      <c r="AC3011" s="381">
        <v>84450</v>
      </c>
      <c r="AD3011" s="381">
        <v>90700</v>
      </c>
      <c r="AE3011" s="381">
        <v>96950</v>
      </c>
      <c r="AF3011" s="381">
        <v>103200</v>
      </c>
      <c r="AG3011" s="381">
        <v>1120</v>
      </c>
      <c r="AH3011" s="381" t="s">
        <v>6207</v>
      </c>
      <c r="AI3011" s="381" t="s">
        <v>6145</v>
      </c>
      <c r="AJ3011" s="381">
        <v>1</v>
      </c>
    </row>
    <row r="3012" spans="1:36">
      <c r="A3012" s="381" t="s">
        <v>566</v>
      </c>
      <c r="B3012" s="381" t="s">
        <v>6206</v>
      </c>
      <c r="C3012" s="381">
        <v>33</v>
      </c>
      <c r="D3012" s="381">
        <v>15</v>
      </c>
      <c r="E3012" s="381" t="s">
        <v>6205</v>
      </c>
      <c r="F3012" s="381" t="s">
        <v>6204</v>
      </c>
      <c r="G3012" s="381" t="s">
        <v>1866</v>
      </c>
      <c r="H3012" s="381">
        <v>103400</v>
      </c>
      <c r="I3012" s="381">
        <v>36200</v>
      </c>
      <c r="J3012" s="381">
        <v>41400</v>
      </c>
      <c r="K3012" s="381">
        <v>46550</v>
      </c>
      <c r="L3012" s="381">
        <v>51700</v>
      </c>
      <c r="M3012" s="381">
        <v>55850</v>
      </c>
      <c r="N3012" s="381">
        <v>60000</v>
      </c>
      <c r="O3012" s="381">
        <v>64150</v>
      </c>
      <c r="P3012" s="381">
        <v>68250</v>
      </c>
      <c r="Q3012" s="381">
        <v>21700</v>
      </c>
      <c r="R3012" s="381">
        <v>24800</v>
      </c>
      <c r="S3012" s="381">
        <v>27900</v>
      </c>
      <c r="T3012" s="381">
        <v>31000</v>
      </c>
      <c r="U3012" s="381">
        <v>33500</v>
      </c>
      <c r="V3012" s="381">
        <v>36000</v>
      </c>
      <c r="W3012" s="381">
        <v>38450</v>
      </c>
      <c r="X3012" s="381">
        <v>41320</v>
      </c>
      <c r="Y3012" s="381">
        <v>54750</v>
      </c>
      <c r="Z3012" s="381">
        <v>62550</v>
      </c>
      <c r="AA3012" s="381">
        <v>70350</v>
      </c>
      <c r="AB3012" s="381">
        <v>78150</v>
      </c>
      <c r="AC3012" s="381">
        <v>84450</v>
      </c>
      <c r="AD3012" s="381">
        <v>90700</v>
      </c>
      <c r="AE3012" s="381">
        <v>96950</v>
      </c>
      <c r="AF3012" s="381">
        <v>103200</v>
      </c>
      <c r="AG3012" s="381">
        <v>1120</v>
      </c>
      <c r="AH3012" s="381" t="s">
        <v>6203</v>
      </c>
      <c r="AI3012" s="381" t="s">
        <v>6145</v>
      </c>
      <c r="AJ3012" s="381">
        <v>1</v>
      </c>
    </row>
    <row r="3013" spans="1:36">
      <c r="A3013" s="381" t="s">
        <v>566</v>
      </c>
      <c r="B3013" s="381" t="s">
        <v>6202</v>
      </c>
      <c r="C3013" s="381">
        <v>33</v>
      </c>
      <c r="D3013" s="381">
        <v>15</v>
      </c>
      <c r="E3013" s="381" t="s">
        <v>6174</v>
      </c>
      <c r="F3013" s="381" t="s">
        <v>6173</v>
      </c>
      <c r="G3013" s="381" t="s">
        <v>1866</v>
      </c>
      <c r="H3013" s="381">
        <v>90700</v>
      </c>
      <c r="I3013" s="381">
        <v>31250</v>
      </c>
      <c r="J3013" s="381">
        <v>35700</v>
      </c>
      <c r="K3013" s="381">
        <v>40150</v>
      </c>
      <c r="L3013" s="381">
        <v>44600</v>
      </c>
      <c r="M3013" s="381">
        <v>48200</v>
      </c>
      <c r="N3013" s="381">
        <v>51750</v>
      </c>
      <c r="O3013" s="381">
        <v>55350</v>
      </c>
      <c r="P3013" s="381">
        <v>58900</v>
      </c>
      <c r="Q3013" s="381">
        <v>18750</v>
      </c>
      <c r="R3013" s="381">
        <v>21400</v>
      </c>
      <c r="S3013" s="381">
        <v>24100</v>
      </c>
      <c r="T3013" s="381">
        <v>26750</v>
      </c>
      <c r="U3013" s="381">
        <v>28900</v>
      </c>
      <c r="V3013" s="381">
        <v>32960</v>
      </c>
      <c r="W3013" s="381">
        <v>37140</v>
      </c>
      <c r="X3013" s="381">
        <v>41320</v>
      </c>
      <c r="Y3013" s="381">
        <v>47600</v>
      </c>
      <c r="Z3013" s="381">
        <v>54400</v>
      </c>
      <c r="AA3013" s="381">
        <v>61200</v>
      </c>
      <c r="AB3013" s="381">
        <v>68000</v>
      </c>
      <c r="AC3013" s="381">
        <v>73450</v>
      </c>
      <c r="AD3013" s="381">
        <v>78900</v>
      </c>
      <c r="AE3013" s="381">
        <v>84350</v>
      </c>
      <c r="AF3013" s="381">
        <v>89800</v>
      </c>
      <c r="AG3013" s="381">
        <v>6450</v>
      </c>
      <c r="AH3013" s="381" t="s">
        <v>6201</v>
      </c>
      <c r="AI3013" s="381" t="s">
        <v>6145</v>
      </c>
      <c r="AJ3013" s="381">
        <v>1</v>
      </c>
    </row>
    <row r="3014" spans="1:36">
      <c r="A3014" s="381" t="s">
        <v>566</v>
      </c>
      <c r="B3014" s="381" t="s">
        <v>6200</v>
      </c>
      <c r="C3014" s="381">
        <v>33</v>
      </c>
      <c r="D3014" s="381">
        <v>15</v>
      </c>
      <c r="E3014" s="381" t="s">
        <v>6199</v>
      </c>
      <c r="F3014" s="381" t="s">
        <v>6198</v>
      </c>
      <c r="G3014" s="381" t="s">
        <v>1866</v>
      </c>
      <c r="H3014" s="381">
        <v>87600</v>
      </c>
      <c r="I3014" s="381">
        <v>30700</v>
      </c>
      <c r="J3014" s="381">
        <v>35050</v>
      </c>
      <c r="K3014" s="381">
        <v>39450</v>
      </c>
      <c r="L3014" s="381">
        <v>43800</v>
      </c>
      <c r="M3014" s="381">
        <v>47350</v>
      </c>
      <c r="N3014" s="381">
        <v>50850</v>
      </c>
      <c r="O3014" s="381">
        <v>54350</v>
      </c>
      <c r="P3014" s="381">
        <v>57850</v>
      </c>
      <c r="Q3014" s="381">
        <v>18450</v>
      </c>
      <c r="R3014" s="381">
        <v>21050</v>
      </c>
      <c r="S3014" s="381">
        <v>23700</v>
      </c>
      <c r="T3014" s="381">
        <v>26300</v>
      </c>
      <c r="U3014" s="381">
        <v>28780</v>
      </c>
      <c r="V3014" s="381">
        <v>32960</v>
      </c>
      <c r="W3014" s="381">
        <v>37140</v>
      </c>
      <c r="X3014" s="381">
        <v>41320</v>
      </c>
      <c r="Y3014" s="381">
        <v>47600</v>
      </c>
      <c r="Z3014" s="381">
        <v>54400</v>
      </c>
      <c r="AA3014" s="381">
        <v>61200</v>
      </c>
      <c r="AB3014" s="381">
        <v>68000</v>
      </c>
      <c r="AC3014" s="381">
        <v>73450</v>
      </c>
      <c r="AD3014" s="381">
        <v>78900</v>
      </c>
      <c r="AE3014" s="381">
        <v>84350</v>
      </c>
      <c r="AF3014" s="381">
        <v>89800</v>
      </c>
      <c r="AG3014" s="381">
        <v>4160</v>
      </c>
      <c r="AH3014" s="381" t="s">
        <v>2146</v>
      </c>
      <c r="AI3014" s="381" t="s">
        <v>6145</v>
      </c>
      <c r="AJ3014" s="381">
        <v>1</v>
      </c>
    </row>
    <row r="3015" spans="1:36">
      <c r="A3015" s="381" t="s">
        <v>566</v>
      </c>
      <c r="B3015" s="381" t="s">
        <v>6197</v>
      </c>
      <c r="C3015" s="381">
        <v>33</v>
      </c>
      <c r="D3015" s="381">
        <v>17</v>
      </c>
      <c r="E3015" s="381" t="s">
        <v>6174</v>
      </c>
      <c r="F3015" s="381" t="s">
        <v>6173</v>
      </c>
      <c r="G3015" s="381" t="s">
        <v>6172</v>
      </c>
      <c r="H3015" s="381">
        <v>90700</v>
      </c>
      <c r="I3015" s="381">
        <v>31250</v>
      </c>
      <c r="J3015" s="381">
        <v>35700</v>
      </c>
      <c r="K3015" s="381">
        <v>40150</v>
      </c>
      <c r="L3015" s="381">
        <v>44600</v>
      </c>
      <c r="M3015" s="381">
        <v>48200</v>
      </c>
      <c r="N3015" s="381">
        <v>51750</v>
      </c>
      <c r="O3015" s="381">
        <v>55350</v>
      </c>
      <c r="P3015" s="381">
        <v>58900</v>
      </c>
      <c r="Q3015" s="381">
        <v>18750</v>
      </c>
      <c r="R3015" s="381">
        <v>21400</v>
      </c>
      <c r="S3015" s="381">
        <v>24100</v>
      </c>
      <c r="T3015" s="381">
        <v>26750</v>
      </c>
      <c r="U3015" s="381">
        <v>28900</v>
      </c>
      <c r="V3015" s="381">
        <v>32960</v>
      </c>
      <c r="W3015" s="381">
        <v>37140</v>
      </c>
      <c r="X3015" s="381">
        <v>41320</v>
      </c>
      <c r="Y3015" s="381">
        <v>47600</v>
      </c>
      <c r="Z3015" s="381">
        <v>54400</v>
      </c>
      <c r="AA3015" s="381">
        <v>61200</v>
      </c>
      <c r="AB3015" s="381">
        <v>68000</v>
      </c>
      <c r="AC3015" s="381">
        <v>73450</v>
      </c>
      <c r="AD3015" s="381">
        <v>78900</v>
      </c>
      <c r="AE3015" s="381">
        <v>84350</v>
      </c>
      <c r="AF3015" s="381">
        <v>89800</v>
      </c>
      <c r="AG3015" s="381">
        <v>6450</v>
      </c>
      <c r="AH3015" s="381" t="s">
        <v>4420</v>
      </c>
      <c r="AI3015" s="381" t="s">
        <v>6145</v>
      </c>
      <c r="AJ3015" s="381">
        <v>1</v>
      </c>
    </row>
    <row r="3016" spans="1:36">
      <c r="A3016" s="381" t="s">
        <v>566</v>
      </c>
      <c r="B3016" s="381" t="s">
        <v>6196</v>
      </c>
      <c r="C3016" s="381">
        <v>33</v>
      </c>
      <c r="D3016" s="381">
        <v>17</v>
      </c>
      <c r="E3016" s="381" t="s">
        <v>6174</v>
      </c>
      <c r="F3016" s="381" t="s">
        <v>6173</v>
      </c>
      <c r="G3016" s="381" t="s">
        <v>6172</v>
      </c>
      <c r="H3016" s="381">
        <v>90700</v>
      </c>
      <c r="I3016" s="381">
        <v>31250</v>
      </c>
      <c r="J3016" s="381">
        <v>35700</v>
      </c>
      <c r="K3016" s="381">
        <v>40150</v>
      </c>
      <c r="L3016" s="381">
        <v>44600</v>
      </c>
      <c r="M3016" s="381">
        <v>48200</v>
      </c>
      <c r="N3016" s="381">
        <v>51750</v>
      </c>
      <c r="O3016" s="381">
        <v>55350</v>
      </c>
      <c r="P3016" s="381">
        <v>58900</v>
      </c>
      <c r="Q3016" s="381">
        <v>18750</v>
      </c>
      <c r="R3016" s="381">
        <v>21400</v>
      </c>
      <c r="S3016" s="381">
        <v>24100</v>
      </c>
      <c r="T3016" s="381">
        <v>26750</v>
      </c>
      <c r="U3016" s="381">
        <v>28900</v>
      </c>
      <c r="V3016" s="381">
        <v>32960</v>
      </c>
      <c r="W3016" s="381">
        <v>37140</v>
      </c>
      <c r="X3016" s="381">
        <v>41320</v>
      </c>
      <c r="Y3016" s="381">
        <v>47600</v>
      </c>
      <c r="Z3016" s="381">
        <v>54400</v>
      </c>
      <c r="AA3016" s="381">
        <v>61200</v>
      </c>
      <c r="AB3016" s="381">
        <v>68000</v>
      </c>
      <c r="AC3016" s="381">
        <v>73450</v>
      </c>
      <c r="AD3016" s="381">
        <v>78900</v>
      </c>
      <c r="AE3016" s="381">
        <v>84350</v>
      </c>
      <c r="AF3016" s="381">
        <v>89800</v>
      </c>
      <c r="AG3016" s="381">
        <v>6450</v>
      </c>
      <c r="AH3016" s="381" t="s">
        <v>6195</v>
      </c>
      <c r="AI3016" s="381" t="s">
        <v>6145</v>
      </c>
      <c r="AJ3016" s="381">
        <v>1</v>
      </c>
    </row>
    <row r="3017" spans="1:36">
      <c r="A3017" s="381" t="s">
        <v>566</v>
      </c>
      <c r="B3017" s="381" t="s">
        <v>6194</v>
      </c>
      <c r="C3017" s="381">
        <v>33</v>
      </c>
      <c r="D3017" s="381">
        <v>17</v>
      </c>
      <c r="E3017" s="381" t="s">
        <v>6174</v>
      </c>
      <c r="F3017" s="381" t="s">
        <v>6173</v>
      </c>
      <c r="G3017" s="381" t="s">
        <v>6172</v>
      </c>
      <c r="H3017" s="381">
        <v>90700</v>
      </c>
      <c r="I3017" s="381">
        <v>31250</v>
      </c>
      <c r="J3017" s="381">
        <v>35700</v>
      </c>
      <c r="K3017" s="381">
        <v>40150</v>
      </c>
      <c r="L3017" s="381">
        <v>44600</v>
      </c>
      <c r="M3017" s="381">
        <v>48200</v>
      </c>
      <c r="N3017" s="381">
        <v>51750</v>
      </c>
      <c r="O3017" s="381">
        <v>55350</v>
      </c>
      <c r="P3017" s="381">
        <v>58900</v>
      </c>
      <c r="Q3017" s="381">
        <v>18750</v>
      </c>
      <c r="R3017" s="381">
        <v>21400</v>
      </c>
      <c r="S3017" s="381">
        <v>24100</v>
      </c>
      <c r="T3017" s="381">
        <v>26750</v>
      </c>
      <c r="U3017" s="381">
        <v>28900</v>
      </c>
      <c r="V3017" s="381">
        <v>32960</v>
      </c>
      <c r="W3017" s="381">
        <v>37140</v>
      </c>
      <c r="X3017" s="381">
        <v>41320</v>
      </c>
      <c r="Y3017" s="381">
        <v>47600</v>
      </c>
      <c r="Z3017" s="381">
        <v>54400</v>
      </c>
      <c r="AA3017" s="381">
        <v>61200</v>
      </c>
      <c r="AB3017" s="381">
        <v>68000</v>
      </c>
      <c r="AC3017" s="381">
        <v>73450</v>
      </c>
      <c r="AD3017" s="381">
        <v>78900</v>
      </c>
      <c r="AE3017" s="381">
        <v>84350</v>
      </c>
      <c r="AF3017" s="381">
        <v>89800</v>
      </c>
      <c r="AG3017" s="381">
        <v>6450</v>
      </c>
      <c r="AH3017" s="381" t="s">
        <v>6193</v>
      </c>
      <c r="AI3017" s="381" t="s">
        <v>6145</v>
      </c>
      <c r="AJ3017" s="381">
        <v>1</v>
      </c>
    </row>
    <row r="3018" spans="1:36">
      <c r="A3018" s="381" t="s">
        <v>566</v>
      </c>
      <c r="B3018" s="381" t="s">
        <v>6192</v>
      </c>
      <c r="C3018" s="381">
        <v>33</v>
      </c>
      <c r="D3018" s="381">
        <v>17</v>
      </c>
      <c r="E3018" s="381" t="s">
        <v>6174</v>
      </c>
      <c r="F3018" s="381" t="s">
        <v>6173</v>
      </c>
      <c r="G3018" s="381" t="s">
        <v>6172</v>
      </c>
      <c r="H3018" s="381">
        <v>90700</v>
      </c>
      <c r="I3018" s="381">
        <v>31250</v>
      </c>
      <c r="J3018" s="381">
        <v>35700</v>
      </c>
      <c r="K3018" s="381">
        <v>40150</v>
      </c>
      <c r="L3018" s="381">
        <v>44600</v>
      </c>
      <c r="M3018" s="381">
        <v>48200</v>
      </c>
      <c r="N3018" s="381">
        <v>51750</v>
      </c>
      <c r="O3018" s="381">
        <v>55350</v>
      </c>
      <c r="P3018" s="381">
        <v>58900</v>
      </c>
      <c r="Q3018" s="381">
        <v>18750</v>
      </c>
      <c r="R3018" s="381">
        <v>21400</v>
      </c>
      <c r="S3018" s="381">
        <v>24100</v>
      </c>
      <c r="T3018" s="381">
        <v>26750</v>
      </c>
      <c r="U3018" s="381">
        <v>28900</v>
      </c>
      <c r="V3018" s="381">
        <v>32960</v>
      </c>
      <c r="W3018" s="381">
        <v>37140</v>
      </c>
      <c r="X3018" s="381">
        <v>41320</v>
      </c>
      <c r="Y3018" s="381">
        <v>47600</v>
      </c>
      <c r="Z3018" s="381">
        <v>54400</v>
      </c>
      <c r="AA3018" s="381">
        <v>61200</v>
      </c>
      <c r="AB3018" s="381">
        <v>68000</v>
      </c>
      <c r="AC3018" s="381">
        <v>73450</v>
      </c>
      <c r="AD3018" s="381">
        <v>78900</v>
      </c>
      <c r="AE3018" s="381">
        <v>84350</v>
      </c>
      <c r="AF3018" s="381">
        <v>89800</v>
      </c>
      <c r="AG3018" s="381">
        <v>6450</v>
      </c>
      <c r="AH3018" s="381" t="s">
        <v>6191</v>
      </c>
      <c r="AI3018" s="381" t="s">
        <v>6145</v>
      </c>
      <c r="AJ3018" s="381">
        <v>1</v>
      </c>
    </row>
    <row r="3019" spans="1:36">
      <c r="A3019" s="381" t="s">
        <v>566</v>
      </c>
      <c r="B3019" s="381" t="s">
        <v>6190</v>
      </c>
      <c r="C3019" s="381">
        <v>33</v>
      </c>
      <c r="D3019" s="381">
        <v>17</v>
      </c>
      <c r="E3019" s="381" t="s">
        <v>6174</v>
      </c>
      <c r="F3019" s="381" t="s">
        <v>6173</v>
      </c>
      <c r="G3019" s="381" t="s">
        <v>6172</v>
      </c>
      <c r="H3019" s="381">
        <v>90700</v>
      </c>
      <c r="I3019" s="381">
        <v>31250</v>
      </c>
      <c r="J3019" s="381">
        <v>35700</v>
      </c>
      <c r="K3019" s="381">
        <v>40150</v>
      </c>
      <c r="L3019" s="381">
        <v>44600</v>
      </c>
      <c r="M3019" s="381">
        <v>48200</v>
      </c>
      <c r="N3019" s="381">
        <v>51750</v>
      </c>
      <c r="O3019" s="381">
        <v>55350</v>
      </c>
      <c r="P3019" s="381">
        <v>58900</v>
      </c>
      <c r="Q3019" s="381">
        <v>18750</v>
      </c>
      <c r="R3019" s="381">
        <v>21400</v>
      </c>
      <c r="S3019" s="381">
        <v>24100</v>
      </c>
      <c r="T3019" s="381">
        <v>26750</v>
      </c>
      <c r="U3019" s="381">
        <v>28900</v>
      </c>
      <c r="V3019" s="381">
        <v>32960</v>
      </c>
      <c r="W3019" s="381">
        <v>37140</v>
      </c>
      <c r="X3019" s="381">
        <v>41320</v>
      </c>
      <c r="Y3019" s="381">
        <v>47600</v>
      </c>
      <c r="Z3019" s="381">
        <v>54400</v>
      </c>
      <c r="AA3019" s="381">
        <v>61200</v>
      </c>
      <c r="AB3019" s="381">
        <v>68000</v>
      </c>
      <c r="AC3019" s="381">
        <v>73450</v>
      </c>
      <c r="AD3019" s="381">
        <v>78900</v>
      </c>
      <c r="AE3019" s="381">
        <v>84350</v>
      </c>
      <c r="AF3019" s="381">
        <v>89800</v>
      </c>
      <c r="AG3019" s="381">
        <v>6450</v>
      </c>
      <c r="AH3019" s="381" t="s">
        <v>6189</v>
      </c>
      <c r="AI3019" s="381" t="s">
        <v>6145</v>
      </c>
      <c r="AJ3019" s="381">
        <v>1</v>
      </c>
    </row>
    <row r="3020" spans="1:36">
      <c r="A3020" s="381" t="s">
        <v>566</v>
      </c>
      <c r="B3020" s="381" t="s">
        <v>6188</v>
      </c>
      <c r="C3020" s="381">
        <v>33</v>
      </c>
      <c r="D3020" s="381">
        <v>17</v>
      </c>
      <c r="E3020" s="381" t="s">
        <v>6174</v>
      </c>
      <c r="F3020" s="381" t="s">
        <v>6173</v>
      </c>
      <c r="G3020" s="381" t="s">
        <v>6172</v>
      </c>
      <c r="H3020" s="381">
        <v>90700</v>
      </c>
      <c r="I3020" s="381">
        <v>31250</v>
      </c>
      <c r="J3020" s="381">
        <v>35700</v>
      </c>
      <c r="K3020" s="381">
        <v>40150</v>
      </c>
      <c r="L3020" s="381">
        <v>44600</v>
      </c>
      <c r="M3020" s="381">
        <v>48200</v>
      </c>
      <c r="N3020" s="381">
        <v>51750</v>
      </c>
      <c r="O3020" s="381">
        <v>55350</v>
      </c>
      <c r="P3020" s="381">
        <v>58900</v>
      </c>
      <c r="Q3020" s="381">
        <v>18750</v>
      </c>
      <c r="R3020" s="381">
        <v>21400</v>
      </c>
      <c r="S3020" s="381">
        <v>24100</v>
      </c>
      <c r="T3020" s="381">
        <v>26750</v>
      </c>
      <c r="U3020" s="381">
        <v>28900</v>
      </c>
      <c r="V3020" s="381">
        <v>32960</v>
      </c>
      <c r="W3020" s="381">
        <v>37140</v>
      </c>
      <c r="X3020" s="381">
        <v>41320</v>
      </c>
      <c r="Y3020" s="381">
        <v>47600</v>
      </c>
      <c r="Z3020" s="381">
        <v>54400</v>
      </c>
      <c r="AA3020" s="381">
        <v>61200</v>
      </c>
      <c r="AB3020" s="381">
        <v>68000</v>
      </c>
      <c r="AC3020" s="381">
        <v>73450</v>
      </c>
      <c r="AD3020" s="381">
        <v>78900</v>
      </c>
      <c r="AE3020" s="381">
        <v>84350</v>
      </c>
      <c r="AF3020" s="381">
        <v>89800</v>
      </c>
      <c r="AG3020" s="381">
        <v>6450</v>
      </c>
      <c r="AH3020" s="381" t="s">
        <v>6187</v>
      </c>
      <c r="AI3020" s="381" t="s">
        <v>6145</v>
      </c>
      <c r="AJ3020" s="381">
        <v>1</v>
      </c>
    </row>
    <row r="3021" spans="1:36">
      <c r="A3021" s="381" t="s">
        <v>566</v>
      </c>
      <c r="B3021" s="381" t="s">
        <v>6186</v>
      </c>
      <c r="C3021" s="381">
        <v>33</v>
      </c>
      <c r="D3021" s="381">
        <v>17</v>
      </c>
      <c r="E3021" s="381" t="s">
        <v>6174</v>
      </c>
      <c r="F3021" s="381" t="s">
        <v>6173</v>
      </c>
      <c r="G3021" s="381" t="s">
        <v>6172</v>
      </c>
      <c r="H3021" s="381">
        <v>90700</v>
      </c>
      <c r="I3021" s="381">
        <v>31250</v>
      </c>
      <c r="J3021" s="381">
        <v>35700</v>
      </c>
      <c r="K3021" s="381">
        <v>40150</v>
      </c>
      <c r="L3021" s="381">
        <v>44600</v>
      </c>
      <c r="M3021" s="381">
        <v>48200</v>
      </c>
      <c r="N3021" s="381">
        <v>51750</v>
      </c>
      <c r="O3021" s="381">
        <v>55350</v>
      </c>
      <c r="P3021" s="381">
        <v>58900</v>
      </c>
      <c r="Q3021" s="381">
        <v>18750</v>
      </c>
      <c r="R3021" s="381">
        <v>21400</v>
      </c>
      <c r="S3021" s="381">
        <v>24100</v>
      </c>
      <c r="T3021" s="381">
        <v>26750</v>
      </c>
      <c r="U3021" s="381">
        <v>28900</v>
      </c>
      <c r="V3021" s="381">
        <v>32960</v>
      </c>
      <c r="W3021" s="381">
        <v>37140</v>
      </c>
      <c r="X3021" s="381">
        <v>41320</v>
      </c>
      <c r="Y3021" s="381">
        <v>47600</v>
      </c>
      <c r="Z3021" s="381">
        <v>54400</v>
      </c>
      <c r="AA3021" s="381">
        <v>61200</v>
      </c>
      <c r="AB3021" s="381">
        <v>68000</v>
      </c>
      <c r="AC3021" s="381">
        <v>73450</v>
      </c>
      <c r="AD3021" s="381">
        <v>78900</v>
      </c>
      <c r="AE3021" s="381">
        <v>84350</v>
      </c>
      <c r="AF3021" s="381">
        <v>89800</v>
      </c>
      <c r="AG3021" s="381">
        <v>9999</v>
      </c>
      <c r="AH3021" s="381" t="s">
        <v>6185</v>
      </c>
      <c r="AI3021" s="381" t="s">
        <v>6145</v>
      </c>
      <c r="AJ3021" s="381">
        <v>1</v>
      </c>
    </row>
    <row r="3022" spans="1:36">
      <c r="A3022" s="381" t="s">
        <v>566</v>
      </c>
      <c r="B3022" s="381" t="s">
        <v>6184</v>
      </c>
      <c r="C3022" s="381">
        <v>33</v>
      </c>
      <c r="D3022" s="381">
        <v>17</v>
      </c>
      <c r="E3022" s="381" t="s">
        <v>6174</v>
      </c>
      <c r="F3022" s="381" t="s">
        <v>6173</v>
      </c>
      <c r="G3022" s="381" t="s">
        <v>6172</v>
      </c>
      <c r="H3022" s="381">
        <v>90700</v>
      </c>
      <c r="I3022" s="381">
        <v>31250</v>
      </c>
      <c r="J3022" s="381">
        <v>35700</v>
      </c>
      <c r="K3022" s="381">
        <v>40150</v>
      </c>
      <c r="L3022" s="381">
        <v>44600</v>
      </c>
      <c r="M3022" s="381">
        <v>48200</v>
      </c>
      <c r="N3022" s="381">
        <v>51750</v>
      </c>
      <c r="O3022" s="381">
        <v>55350</v>
      </c>
      <c r="P3022" s="381">
        <v>58900</v>
      </c>
      <c r="Q3022" s="381">
        <v>18750</v>
      </c>
      <c r="R3022" s="381">
        <v>21400</v>
      </c>
      <c r="S3022" s="381">
        <v>24100</v>
      </c>
      <c r="T3022" s="381">
        <v>26750</v>
      </c>
      <c r="U3022" s="381">
        <v>28900</v>
      </c>
      <c r="V3022" s="381">
        <v>32960</v>
      </c>
      <c r="W3022" s="381">
        <v>37140</v>
      </c>
      <c r="X3022" s="381">
        <v>41320</v>
      </c>
      <c r="Y3022" s="381">
        <v>47600</v>
      </c>
      <c r="Z3022" s="381">
        <v>54400</v>
      </c>
      <c r="AA3022" s="381">
        <v>61200</v>
      </c>
      <c r="AB3022" s="381">
        <v>68000</v>
      </c>
      <c r="AC3022" s="381">
        <v>73450</v>
      </c>
      <c r="AD3022" s="381">
        <v>78900</v>
      </c>
      <c r="AE3022" s="381">
        <v>84350</v>
      </c>
      <c r="AF3022" s="381">
        <v>89800</v>
      </c>
      <c r="AG3022" s="381">
        <v>6450</v>
      </c>
      <c r="AH3022" s="381" t="s">
        <v>2496</v>
      </c>
      <c r="AI3022" s="381" t="s">
        <v>6145</v>
      </c>
      <c r="AJ3022" s="381">
        <v>1</v>
      </c>
    </row>
    <row r="3023" spans="1:36">
      <c r="A3023" s="381" t="s">
        <v>566</v>
      </c>
      <c r="B3023" s="381" t="s">
        <v>6183</v>
      </c>
      <c r="C3023" s="381">
        <v>33</v>
      </c>
      <c r="D3023" s="381">
        <v>17</v>
      </c>
      <c r="E3023" s="381" t="s">
        <v>6174</v>
      </c>
      <c r="F3023" s="381" t="s">
        <v>6173</v>
      </c>
      <c r="G3023" s="381" t="s">
        <v>6172</v>
      </c>
      <c r="H3023" s="381">
        <v>90700</v>
      </c>
      <c r="I3023" s="381">
        <v>31250</v>
      </c>
      <c r="J3023" s="381">
        <v>35700</v>
      </c>
      <c r="K3023" s="381">
        <v>40150</v>
      </c>
      <c r="L3023" s="381">
        <v>44600</v>
      </c>
      <c r="M3023" s="381">
        <v>48200</v>
      </c>
      <c r="N3023" s="381">
        <v>51750</v>
      </c>
      <c r="O3023" s="381">
        <v>55350</v>
      </c>
      <c r="P3023" s="381">
        <v>58900</v>
      </c>
      <c r="Q3023" s="381">
        <v>18750</v>
      </c>
      <c r="R3023" s="381">
        <v>21400</v>
      </c>
      <c r="S3023" s="381">
        <v>24100</v>
      </c>
      <c r="T3023" s="381">
        <v>26750</v>
      </c>
      <c r="U3023" s="381">
        <v>28900</v>
      </c>
      <c r="V3023" s="381">
        <v>32960</v>
      </c>
      <c r="W3023" s="381">
        <v>37140</v>
      </c>
      <c r="X3023" s="381">
        <v>41320</v>
      </c>
      <c r="Y3023" s="381">
        <v>47600</v>
      </c>
      <c r="Z3023" s="381">
        <v>54400</v>
      </c>
      <c r="AA3023" s="381">
        <v>61200</v>
      </c>
      <c r="AB3023" s="381">
        <v>68000</v>
      </c>
      <c r="AC3023" s="381">
        <v>73450</v>
      </c>
      <c r="AD3023" s="381">
        <v>78900</v>
      </c>
      <c r="AE3023" s="381">
        <v>84350</v>
      </c>
      <c r="AF3023" s="381">
        <v>89800</v>
      </c>
      <c r="AG3023" s="381">
        <v>9999</v>
      </c>
      <c r="AH3023" s="381" t="s">
        <v>6182</v>
      </c>
      <c r="AI3023" s="381" t="s">
        <v>6145</v>
      </c>
      <c r="AJ3023" s="381">
        <v>1</v>
      </c>
    </row>
    <row r="3024" spans="1:36">
      <c r="A3024" s="381" t="s">
        <v>566</v>
      </c>
      <c r="B3024" s="381" t="s">
        <v>6181</v>
      </c>
      <c r="C3024" s="381">
        <v>33</v>
      </c>
      <c r="D3024" s="381">
        <v>17</v>
      </c>
      <c r="E3024" s="381" t="s">
        <v>6174</v>
      </c>
      <c r="F3024" s="381" t="s">
        <v>6173</v>
      </c>
      <c r="G3024" s="381" t="s">
        <v>6172</v>
      </c>
      <c r="H3024" s="381">
        <v>90700</v>
      </c>
      <c r="I3024" s="381">
        <v>31250</v>
      </c>
      <c r="J3024" s="381">
        <v>35700</v>
      </c>
      <c r="K3024" s="381">
        <v>40150</v>
      </c>
      <c r="L3024" s="381">
        <v>44600</v>
      </c>
      <c r="M3024" s="381">
        <v>48200</v>
      </c>
      <c r="N3024" s="381">
        <v>51750</v>
      </c>
      <c r="O3024" s="381">
        <v>55350</v>
      </c>
      <c r="P3024" s="381">
        <v>58900</v>
      </c>
      <c r="Q3024" s="381">
        <v>18750</v>
      </c>
      <c r="R3024" s="381">
        <v>21400</v>
      </c>
      <c r="S3024" s="381">
        <v>24100</v>
      </c>
      <c r="T3024" s="381">
        <v>26750</v>
      </c>
      <c r="U3024" s="381">
        <v>28900</v>
      </c>
      <c r="V3024" s="381">
        <v>32960</v>
      </c>
      <c r="W3024" s="381">
        <v>37140</v>
      </c>
      <c r="X3024" s="381">
        <v>41320</v>
      </c>
      <c r="Y3024" s="381">
        <v>47600</v>
      </c>
      <c r="Z3024" s="381">
        <v>54400</v>
      </c>
      <c r="AA3024" s="381">
        <v>61200</v>
      </c>
      <c r="AB3024" s="381">
        <v>68000</v>
      </c>
      <c r="AC3024" s="381">
        <v>73450</v>
      </c>
      <c r="AD3024" s="381">
        <v>78900</v>
      </c>
      <c r="AE3024" s="381">
        <v>84350</v>
      </c>
      <c r="AF3024" s="381">
        <v>89800</v>
      </c>
      <c r="AG3024" s="381">
        <v>6450</v>
      </c>
      <c r="AH3024" s="381" t="s">
        <v>6180</v>
      </c>
      <c r="AI3024" s="381" t="s">
        <v>6145</v>
      </c>
      <c r="AJ3024" s="381">
        <v>1</v>
      </c>
    </row>
    <row r="3025" spans="1:36">
      <c r="A3025" s="381" t="s">
        <v>566</v>
      </c>
      <c r="B3025" s="381" t="s">
        <v>6179</v>
      </c>
      <c r="C3025" s="381">
        <v>33</v>
      </c>
      <c r="D3025" s="381">
        <v>17</v>
      </c>
      <c r="E3025" s="381" t="s">
        <v>6174</v>
      </c>
      <c r="F3025" s="381" t="s">
        <v>6173</v>
      </c>
      <c r="G3025" s="381" t="s">
        <v>6172</v>
      </c>
      <c r="H3025" s="381">
        <v>90700</v>
      </c>
      <c r="I3025" s="381">
        <v>31250</v>
      </c>
      <c r="J3025" s="381">
        <v>35700</v>
      </c>
      <c r="K3025" s="381">
        <v>40150</v>
      </c>
      <c r="L3025" s="381">
        <v>44600</v>
      </c>
      <c r="M3025" s="381">
        <v>48200</v>
      </c>
      <c r="N3025" s="381">
        <v>51750</v>
      </c>
      <c r="O3025" s="381">
        <v>55350</v>
      </c>
      <c r="P3025" s="381">
        <v>58900</v>
      </c>
      <c r="Q3025" s="381">
        <v>18750</v>
      </c>
      <c r="R3025" s="381">
        <v>21400</v>
      </c>
      <c r="S3025" s="381">
        <v>24100</v>
      </c>
      <c r="T3025" s="381">
        <v>26750</v>
      </c>
      <c r="U3025" s="381">
        <v>28900</v>
      </c>
      <c r="V3025" s="381">
        <v>32960</v>
      </c>
      <c r="W3025" s="381">
        <v>37140</v>
      </c>
      <c r="X3025" s="381">
        <v>41320</v>
      </c>
      <c r="Y3025" s="381">
        <v>47600</v>
      </c>
      <c r="Z3025" s="381">
        <v>54400</v>
      </c>
      <c r="AA3025" s="381">
        <v>61200</v>
      </c>
      <c r="AB3025" s="381">
        <v>68000</v>
      </c>
      <c r="AC3025" s="381">
        <v>73450</v>
      </c>
      <c r="AD3025" s="381">
        <v>78900</v>
      </c>
      <c r="AE3025" s="381">
        <v>84350</v>
      </c>
      <c r="AF3025" s="381">
        <v>89800</v>
      </c>
      <c r="AG3025" s="381">
        <v>6450</v>
      </c>
      <c r="AH3025" s="381" t="s">
        <v>6178</v>
      </c>
      <c r="AI3025" s="381" t="s">
        <v>6145</v>
      </c>
      <c r="AJ3025" s="381">
        <v>1</v>
      </c>
    </row>
    <row r="3026" spans="1:36">
      <c r="A3026" s="381" t="s">
        <v>566</v>
      </c>
      <c r="B3026" s="381" t="s">
        <v>6177</v>
      </c>
      <c r="C3026" s="381">
        <v>33</v>
      </c>
      <c r="D3026" s="381">
        <v>17</v>
      </c>
      <c r="E3026" s="381" t="s">
        <v>6174</v>
      </c>
      <c r="F3026" s="381" t="s">
        <v>6173</v>
      </c>
      <c r="G3026" s="381" t="s">
        <v>6172</v>
      </c>
      <c r="H3026" s="381">
        <v>90700</v>
      </c>
      <c r="I3026" s="381">
        <v>31250</v>
      </c>
      <c r="J3026" s="381">
        <v>35700</v>
      </c>
      <c r="K3026" s="381">
        <v>40150</v>
      </c>
      <c r="L3026" s="381">
        <v>44600</v>
      </c>
      <c r="M3026" s="381">
        <v>48200</v>
      </c>
      <c r="N3026" s="381">
        <v>51750</v>
      </c>
      <c r="O3026" s="381">
        <v>55350</v>
      </c>
      <c r="P3026" s="381">
        <v>58900</v>
      </c>
      <c r="Q3026" s="381">
        <v>18750</v>
      </c>
      <c r="R3026" s="381">
        <v>21400</v>
      </c>
      <c r="S3026" s="381">
        <v>24100</v>
      </c>
      <c r="T3026" s="381">
        <v>26750</v>
      </c>
      <c r="U3026" s="381">
        <v>28900</v>
      </c>
      <c r="V3026" s="381">
        <v>32960</v>
      </c>
      <c r="W3026" s="381">
        <v>37140</v>
      </c>
      <c r="X3026" s="381">
        <v>41320</v>
      </c>
      <c r="Y3026" s="381">
        <v>47600</v>
      </c>
      <c r="Z3026" s="381">
        <v>54400</v>
      </c>
      <c r="AA3026" s="381">
        <v>61200</v>
      </c>
      <c r="AB3026" s="381">
        <v>68000</v>
      </c>
      <c r="AC3026" s="381">
        <v>73450</v>
      </c>
      <c r="AD3026" s="381">
        <v>78900</v>
      </c>
      <c r="AE3026" s="381">
        <v>84350</v>
      </c>
      <c r="AF3026" s="381">
        <v>89800</v>
      </c>
      <c r="AG3026" s="381">
        <v>6450</v>
      </c>
      <c r="AH3026" s="381" t="s">
        <v>6176</v>
      </c>
      <c r="AI3026" s="381" t="s">
        <v>6145</v>
      </c>
      <c r="AJ3026" s="381">
        <v>1</v>
      </c>
    </row>
    <row r="3027" spans="1:36">
      <c r="A3027" s="381" t="s">
        <v>566</v>
      </c>
      <c r="B3027" s="381" t="s">
        <v>6175</v>
      </c>
      <c r="C3027" s="381">
        <v>33</v>
      </c>
      <c r="D3027" s="381">
        <v>17</v>
      </c>
      <c r="E3027" s="381" t="s">
        <v>6174</v>
      </c>
      <c r="F3027" s="381" t="s">
        <v>6173</v>
      </c>
      <c r="G3027" s="381" t="s">
        <v>6172</v>
      </c>
      <c r="H3027" s="381">
        <v>90700</v>
      </c>
      <c r="I3027" s="381">
        <v>31250</v>
      </c>
      <c r="J3027" s="381">
        <v>35700</v>
      </c>
      <c r="K3027" s="381">
        <v>40150</v>
      </c>
      <c r="L3027" s="381">
        <v>44600</v>
      </c>
      <c r="M3027" s="381">
        <v>48200</v>
      </c>
      <c r="N3027" s="381">
        <v>51750</v>
      </c>
      <c r="O3027" s="381">
        <v>55350</v>
      </c>
      <c r="P3027" s="381">
        <v>58900</v>
      </c>
      <c r="Q3027" s="381">
        <v>18750</v>
      </c>
      <c r="R3027" s="381">
        <v>21400</v>
      </c>
      <c r="S3027" s="381">
        <v>24100</v>
      </c>
      <c r="T3027" s="381">
        <v>26750</v>
      </c>
      <c r="U3027" s="381">
        <v>28900</v>
      </c>
      <c r="V3027" s="381">
        <v>32960</v>
      </c>
      <c r="W3027" s="381">
        <v>37140</v>
      </c>
      <c r="X3027" s="381">
        <v>41320</v>
      </c>
      <c r="Y3027" s="381">
        <v>47600</v>
      </c>
      <c r="Z3027" s="381">
        <v>54400</v>
      </c>
      <c r="AA3027" s="381">
        <v>61200</v>
      </c>
      <c r="AB3027" s="381">
        <v>68000</v>
      </c>
      <c r="AC3027" s="381">
        <v>73450</v>
      </c>
      <c r="AD3027" s="381">
        <v>78900</v>
      </c>
      <c r="AE3027" s="381">
        <v>84350</v>
      </c>
      <c r="AF3027" s="381">
        <v>89800</v>
      </c>
      <c r="AG3027" s="381">
        <v>9999</v>
      </c>
      <c r="AH3027" s="381" t="s">
        <v>2353</v>
      </c>
      <c r="AI3027" s="381" t="s">
        <v>6145</v>
      </c>
      <c r="AJ3027" s="381">
        <v>1</v>
      </c>
    </row>
    <row r="3028" spans="1:36">
      <c r="A3028" s="381" t="s">
        <v>566</v>
      </c>
      <c r="B3028" s="381" t="s">
        <v>6171</v>
      </c>
      <c r="C3028" s="381">
        <v>33</v>
      </c>
      <c r="D3028" s="381">
        <v>19</v>
      </c>
      <c r="E3028" s="381" t="s">
        <v>6147</v>
      </c>
      <c r="F3028" s="381" t="s">
        <v>6146</v>
      </c>
      <c r="G3028" s="381" t="s">
        <v>3696</v>
      </c>
      <c r="H3028" s="381">
        <v>70200</v>
      </c>
      <c r="I3028" s="381">
        <v>25550</v>
      </c>
      <c r="J3028" s="381">
        <v>29200</v>
      </c>
      <c r="K3028" s="381">
        <v>32850</v>
      </c>
      <c r="L3028" s="381">
        <v>36500</v>
      </c>
      <c r="M3028" s="381">
        <v>39450</v>
      </c>
      <c r="N3028" s="381">
        <v>42350</v>
      </c>
      <c r="O3028" s="381">
        <v>45300</v>
      </c>
      <c r="P3028" s="381">
        <v>48200</v>
      </c>
      <c r="Q3028" s="381">
        <v>15350</v>
      </c>
      <c r="R3028" s="381">
        <v>17550</v>
      </c>
      <c r="S3028" s="381">
        <v>20420</v>
      </c>
      <c r="T3028" s="381">
        <v>24600</v>
      </c>
      <c r="U3028" s="381">
        <v>28780</v>
      </c>
      <c r="V3028" s="381">
        <v>32960</v>
      </c>
      <c r="W3028" s="381">
        <v>37140</v>
      </c>
      <c r="X3028" s="381">
        <v>41320</v>
      </c>
      <c r="Y3028" s="381">
        <v>40900</v>
      </c>
      <c r="Z3028" s="381">
        <v>46750</v>
      </c>
      <c r="AA3028" s="381">
        <v>52600</v>
      </c>
      <c r="AB3028" s="381">
        <v>58400</v>
      </c>
      <c r="AC3028" s="381">
        <v>63100</v>
      </c>
      <c r="AD3028" s="381">
        <v>67750</v>
      </c>
      <c r="AE3028" s="381">
        <v>72450</v>
      </c>
      <c r="AF3028" s="381">
        <v>77100</v>
      </c>
      <c r="AG3028" s="381">
        <v>9999</v>
      </c>
      <c r="AH3028" s="381" t="s">
        <v>6170</v>
      </c>
      <c r="AI3028" s="381" t="s">
        <v>6145</v>
      </c>
      <c r="AJ3028" s="381">
        <v>0</v>
      </c>
    </row>
    <row r="3029" spans="1:36">
      <c r="A3029" s="381" t="s">
        <v>566</v>
      </c>
      <c r="B3029" s="381" t="s">
        <v>6169</v>
      </c>
      <c r="C3029" s="381">
        <v>33</v>
      </c>
      <c r="D3029" s="381">
        <v>19</v>
      </c>
      <c r="E3029" s="381" t="s">
        <v>6147</v>
      </c>
      <c r="F3029" s="381" t="s">
        <v>6146</v>
      </c>
      <c r="G3029" s="381" t="s">
        <v>3696</v>
      </c>
      <c r="H3029" s="381">
        <v>70200</v>
      </c>
      <c r="I3029" s="381">
        <v>25550</v>
      </c>
      <c r="J3029" s="381">
        <v>29200</v>
      </c>
      <c r="K3029" s="381">
        <v>32850</v>
      </c>
      <c r="L3029" s="381">
        <v>36500</v>
      </c>
      <c r="M3029" s="381">
        <v>39450</v>
      </c>
      <c r="N3029" s="381">
        <v>42350</v>
      </c>
      <c r="O3029" s="381">
        <v>45300</v>
      </c>
      <c r="P3029" s="381">
        <v>48200</v>
      </c>
      <c r="Q3029" s="381">
        <v>15350</v>
      </c>
      <c r="R3029" s="381">
        <v>17550</v>
      </c>
      <c r="S3029" s="381">
        <v>20420</v>
      </c>
      <c r="T3029" s="381">
        <v>24600</v>
      </c>
      <c r="U3029" s="381">
        <v>28780</v>
      </c>
      <c r="V3029" s="381">
        <v>32960</v>
      </c>
      <c r="W3029" s="381">
        <v>37140</v>
      </c>
      <c r="X3029" s="381">
        <v>41320</v>
      </c>
      <c r="Y3029" s="381">
        <v>40900</v>
      </c>
      <c r="Z3029" s="381">
        <v>46750</v>
      </c>
      <c r="AA3029" s="381">
        <v>52600</v>
      </c>
      <c r="AB3029" s="381">
        <v>58400</v>
      </c>
      <c r="AC3029" s="381">
        <v>63100</v>
      </c>
      <c r="AD3029" s="381">
        <v>67750</v>
      </c>
      <c r="AE3029" s="381">
        <v>72450</v>
      </c>
      <c r="AF3029" s="381">
        <v>77100</v>
      </c>
      <c r="AG3029" s="381">
        <v>9999</v>
      </c>
      <c r="AH3029" s="381" t="s">
        <v>4360</v>
      </c>
      <c r="AI3029" s="381" t="s">
        <v>6145</v>
      </c>
      <c r="AJ3029" s="381">
        <v>0</v>
      </c>
    </row>
    <row r="3030" spans="1:36">
      <c r="A3030" s="381" t="s">
        <v>566</v>
      </c>
      <c r="B3030" s="381" t="s">
        <v>6168</v>
      </c>
      <c r="C3030" s="381">
        <v>33</v>
      </c>
      <c r="D3030" s="381">
        <v>19</v>
      </c>
      <c r="E3030" s="381" t="s">
        <v>6147</v>
      </c>
      <c r="F3030" s="381" t="s">
        <v>6146</v>
      </c>
      <c r="G3030" s="381" t="s">
        <v>3696</v>
      </c>
      <c r="H3030" s="381">
        <v>70200</v>
      </c>
      <c r="I3030" s="381">
        <v>25550</v>
      </c>
      <c r="J3030" s="381">
        <v>29200</v>
      </c>
      <c r="K3030" s="381">
        <v>32850</v>
      </c>
      <c r="L3030" s="381">
        <v>36500</v>
      </c>
      <c r="M3030" s="381">
        <v>39450</v>
      </c>
      <c r="N3030" s="381">
        <v>42350</v>
      </c>
      <c r="O3030" s="381">
        <v>45300</v>
      </c>
      <c r="P3030" s="381">
        <v>48200</v>
      </c>
      <c r="Q3030" s="381">
        <v>15350</v>
      </c>
      <c r="R3030" s="381">
        <v>17550</v>
      </c>
      <c r="S3030" s="381">
        <v>20420</v>
      </c>
      <c r="T3030" s="381">
        <v>24600</v>
      </c>
      <c r="U3030" s="381">
        <v>28780</v>
      </c>
      <c r="V3030" s="381">
        <v>32960</v>
      </c>
      <c r="W3030" s="381">
        <v>37140</v>
      </c>
      <c r="X3030" s="381">
        <v>41320</v>
      </c>
      <c r="Y3030" s="381">
        <v>40900</v>
      </c>
      <c r="Z3030" s="381">
        <v>46750</v>
      </c>
      <c r="AA3030" s="381">
        <v>52600</v>
      </c>
      <c r="AB3030" s="381">
        <v>58400</v>
      </c>
      <c r="AC3030" s="381">
        <v>63100</v>
      </c>
      <c r="AD3030" s="381">
        <v>67750</v>
      </c>
      <c r="AE3030" s="381">
        <v>72450</v>
      </c>
      <c r="AF3030" s="381">
        <v>77100</v>
      </c>
      <c r="AG3030" s="381">
        <v>9999</v>
      </c>
      <c r="AH3030" s="381" t="s">
        <v>6167</v>
      </c>
      <c r="AI3030" s="381" t="s">
        <v>6145</v>
      </c>
      <c r="AJ3030" s="381">
        <v>0</v>
      </c>
    </row>
    <row r="3031" spans="1:36">
      <c r="A3031" s="381" t="s">
        <v>566</v>
      </c>
      <c r="B3031" s="381" t="s">
        <v>6166</v>
      </c>
      <c r="C3031" s="381">
        <v>33</v>
      </c>
      <c r="D3031" s="381">
        <v>19</v>
      </c>
      <c r="E3031" s="381" t="s">
        <v>6147</v>
      </c>
      <c r="F3031" s="381" t="s">
        <v>6146</v>
      </c>
      <c r="G3031" s="381" t="s">
        <v>3696</v>
      </c>
      <c r="H3031" s="381">
        <v>70200</v>
      </c>
      <c r="I3031" s="381">
        <v>25550</v>
      </c>
      <c r="J3031" s="381">
        <v>29200</v>
      </c>
      <c r="K3031" s="381">
        <v>32850</v>
      </c>
      <c r="L3031" s="381">
        <v>36500</v>
      </c>
      <c r="M3031" s="381">
        <v>39450</v>
      </c>
      <c r="N3031" s="381">
        <v>42350</v>
      </c>
      <c r="O3031" s="381">
        <v>45300</v>
      </c>
      <c r="P3031" s="381">
        <v>48200</v>
      </c>
      <c r="Q3031" s="381">
        <v>15350</v>
      </c>
      <c r="R3031" s="381">
        <v>17550</v>
      </c>
      <c r="S3031" s="381">
        <v>20420</v>
      </c>
      <c r="T3031" s="381">
        <v>24600</v>
      </c>
      <c r="U3031" s="381">
        <v>28780</v>
      </c>
      <c r="V3031" s="381">
        <v>32960</v>
      </c>
      <c r="W3031" s="381">
        <v>37140</v>
      </c>
      <c r="X3031" s="381">
        <v>41320</v>
      </c>
      <c r="Y3031" s="381">
        <v>40900</v>
      </c>
      <c r="Z3031" s="381">
        <v>46750</v>
      </c>
      <c r="AA3031" s="381">
        <v>52600</v>
      </c>
      <c r="AB3031" s="381">
        <v>58400</v>
      </c>
      <c r="AC3031" s="381">
        <v>63100</v>
      </c>
      <c r="AD3031" s="381">
        <v>67750</v>
      </c>
      <c r="AE3031" s="381">
        <v>72450</v>
      </c>
      <c r="AF3031" s="381">
        <v>77100</v>
      </c>
      <c r="AG3031" s="381">
        <v>9999</v>
      </c>
      <c r="AH3031" s="381" t="s">
        <v>6165</v>
      </c>
      <c r="AI3031" s="381" t="s">
        <v>6145</v>
      </c>
      <c r="AJ3031" s="381">
        <v>0</v>
      </c>
    </row>
    <row r="3032" spans="1:36">
      <c r="A3032" s="381" t="s">
        <v>566</v>
      </c>
      <c r="B3032" s="381" t="s">
        <v>6164</v>
      </c>
      <c r="C3032" s="381">
        <v>33</v>
      </c>
      <c r="D3032" s="381">
        <v>19</v>
      </c>
      <c r="E3032" s="381" t="s">
        <v>6147</v>
      </c>
      <c r="F3032" s="381" t="s">
        <v>6146</v>
      </c>
      <c r="G3032" s="381" t="s">
        <v>3696</v>
      </c>
      <c r="H3032" s="381">
        <v>70200</v>
      </c>
      <c r="I3032" s="381">
        <v>25550</v>
      </c>
      <c r="J3032" s="381">
        <v>29200</v>
      </c>
      <c r="K3032" s="381">
        <v>32850</v>
      </c>
      <c r="L3032" s="381">
        <v>36500</v>
      </c>
      <c r="M3032" s="381">
        <v>39450</v>
      </c>
      <c r="N3032" s="381">
        <v>42350</v>
      </c>
      <c r="O3032" s="381">
        <v>45300</v>
      </c>
      <c r="P3032" s="381">
        <v>48200</v>
      </c>
      <c r="Q3032" s="381">
        <v>15350</v>
      </c>
      <c r="R3032" s="381">
        <v>17550</v>
      </c>
      <c r="S3032" s="381">
        <v>20420</v>
      </c>
      <c r="T3032" s="381">
        <v>24600</v>
      </c>
      <c r="U3032" s="381">
        <v>28780</v>
      </c>
      <c r="V3032" s="381">
        <v>32960</v>
      </c>
      <c r="W3032" s="381">
        <v>37140</v>
      </c>
      <c r="X3032" s="381">
        <v>41320</v>
      </c>
      <c r="Y3032" s="381">
        <v>40900</v>
      </c>
      <c r="Z3032" s="381">
        <v>46750</v>
      </c>
      <c r="AA3032" s="381">
        <v>52600</v>
      </c>
      <c r="AB3032" s="381">
        <v>58400</v>
      </c>
      <c r="AC3032" s="381">
        <v>63100</v>
      </c>
      <c r="AD3032" s="381">
        <v>67750</v>
      </c>
      <c r="AE3032" s="381">
        <v>72450</v>
      </c>
      <c r="AF3032" s="381">
        <v>77100</v>
      </c>
      <c r="AG3032" s="381">
        <v>9999</v>
      </c>
      <c r="AH3032" s="381" t="s">
        <v>6163</v>
      </c>
      <c r="AI3032" s="381" t="s">
        <v>6145</v>
      </c>
      <c r="AJ3032" s="381">
        <v>0</v>
      </c>
    </row>
    <row r="3033" spans="1:36">
      <c r="A3033" s="381" t="s">
        <v>566</v>
      </c>
      <c r="B3033" s="381" t="s">
        <v>6162</v>
      </c>
      <c r="C3033" s="381">
        <v>33</v>
      </c>
      <c r="D3033" s="381">
        <v>19</v>
      </c>
      <c r="E3033" s="381" t="s">
        <v>6147</v>
      </c>
      <c r="F3033" s="381" t="s">
        <v>6146</v>
      </c>
      <c r="G3033" s="381" t="s">
        <v>3696</v>
      </c>
      <c r="H3033" s="381">
        <v>70200</v>
      </c>
      <c r="I3033" s="381">
        <v>25550</v>
      </c>
      <c r="J3033" s="381">
        <v>29200</v>
      </c>
      <c r="K3033" s="381">
        <v>32850</v>
      </c>
      <c r="L3033" s="381">
        <v>36500</v>
      </c>
      <c r="M3033" s="381">
        <v>39450</v>
      </c>
      <c r="N3033" s="381">
        <v>42350</v>
      </c>
      <c r="O3033" s="381">
        <v>45300</v>
      </c>
      <c r="P3033" s="381">
        <v>48200</v>
      </c>
      <c r="Q3033" s="381">
        <v>15350</v>
      </c>
      <c r="R3033" s="381">
        <v>17550</v>
      </c>
      <c r="S3033" s="381">
        <v>20420</v>
      </c>
      <c r="T3033" s="381">
        <v>24600</v>
      </c>
      <c r="U3033" s="381">
        <v>28780</v>
      </c>
      <c r="V3033" s="381">
        <v>32960</v>
      </c>
      <c r="W3033" s="381">
        <v>37140</v>
      </c>
      <c r="X3033" s="381">
        <v>41320</v>
      </c>
      <c r="Y3033" s="381">
        <v>40900</v>
      </c>
      <c r="Z3033" s="381">
        <v>46750</v>
      </c>
      <c r="AA3033" s="381">
        <v>52600</v>
      </c>
      <c r="AB3033" s="381">
        <v>58400</v>
      </c>
      <c r="AC3033" s="381">
        <v>63100</v>
      </c>
      <c r="AD3033" s="381">
        <v>67750</v>
      </c>
      <c r="AE3033" s="381">
        <v>72450</v>
      </c>
      <c r="AF3033" s="381">
        <v>77100</v>
      </c>
      <c r="AG3033" s="381">
        <v>9999</v>
      </c>
      <c r="AH3033" s="381" t="s">
        <v>2627</v>
      </c>
      <c r="AI3033" s="381" t="s">
        <v>6145</v>
      </c>
      <c r="AJ3033" s="381">
        <v>0</v>
      </c>
    </row>
    <row r="3034" spans="1:36">
      <c r="A3034" s="381" t="s">
        <v>566</v>
      </c>
      <c r="B3034" s="381" t="s">
        <v>6161</v>
      </c>
      <c r="C3034" s="381">
        <v>33</v>
      </c>
      <c r="D3034" s="381">
        <v>19</v>
      </c>
      <c r="E3034" s="381" t="s">
        <v>6147</v>
      </c>
      <c r="F3034" s="381" t="s">
        <v>6146</v>
      </c>
      <c r="G3034" s="381" t="s">
        <v>3696</v>
      </c>
      <c r="H3034" s="381">
        <v>70200</v>
      </c>
      <c r="I3034" s="381">
        <v>25550</v>
      </c>
      <c r="J3034" s="381">
        <v>29200</v>
      </c>
      <c r="K3034" s="381">
        <v>32850</v>
      </c>
      <c r="L3034" s="381">
        <v>36500</v>
      </c>
      <c r="M3034" s="381">
        <v>39450</v>
      </c>
      <c r="N3034" s="381">
        <v>42350</v>
      </c>
      <c r="O3034" s="381">
        <v>45300</v>
      </c>
      <c r="P3034" s="381">
        <v>48200</v>
      </c>
      <c r="Q3034" s="381">
        <v>15350</v>
      </c>
      <c r="R3034" s="381">
        <v>17550</v>
      </c>
      <c r="S3034" s="381">
        <v>20420</v>
      </c>
      <c r="T3034" s="381">
        <v>24600</v>
      </c>
      <c r="U3034" s="381">
        <v>28780</v>
      </c>
      <c r="V3034" s="381">
        <v>32960</v>
      </c>
      <c r="W3034" s="381">
        <v>37140</v>
      </c>
      <c r="X3034" s="381">
        <v>41320</v>
      </c>
      <c r="Y3034" s="381">
        <v>40900</v>
      </c>
      <c r="Z3034" s="381">
        <v>46750</v>
      </c>
      <c r="AA3034" s="381">
        <v>52600</v>
      </c>
      <c r="AB3034" s="381">
        <v>58400</v>
      </c>
      <c r="AC3034" s="381">
        <v>63100</v>
      </c>
      <c r="AD3034" s="381">
        <v>67750</v>
      </c>
      <c r="AE3034" s="381">
        <v>72450</v>
      </c>
      <c r="AF3034" s="381">
        <v>77100</v>
      </c>
      <c r="AG3034" s="381">
        <v>9999</v>
      </c>
      <c r="AH3034" s="381" t="s">
        <v>6160</v>
      </c>
      <c r="AI3034" s="381" t="s">
        <v>6145</v>
      </c>
      <c r="AJ3034" s="381">
        <v>0</v>
      </c>
    </row>
    <row r="3035" spans="1:36">
      <c r="A3035" s="381" t="s">
        <v>566</v>
      </c>
      <c r="B3035" s="381" t="s">
        <v>6159</v>
      </c>
      <c r="C3035" s="381">
        <v>33</v>
      </c>
      <c r="D3035" s="381">
        <v>19</v>
      </c>
      <c r="E3035" s="381" t="s">
        <v>6147</v>
      </c>
      <c r="F3035" s="381" t="s">
        <v>6146</v>
      </c>
      <c r="G3035" s="381" t="s">
        <v>3696</v>
      </c>
      <c r="H3035" s="381">
        <v>70200</v>
      </c>
      <c r="I3035" s="381">
        <v>25550</v>
      </c>
      <c r="J3035" s="381">
        <v>29200</v>
      </c>
      <c r="K3035" s="381">
        <v>32850</v>
      </c>
      <c r="L3035" s="381">
        <v>36500</v>
      </c>
      <c r="M3035" s="381">
        <v>39450</v>
      </c>
      <c r="N3035" s="381">
        <v>42350</v>
      </c>
      <c r="O3035" s="381">
        <v>45300</v>
      </c>
      <c r="P3035" s="381">
        <v>48200</v>
      </c>
      <c r="Q3035" s="381">
        <v>15350</v>
      </c>
      <c r="R3035" s="381">
        <v>17550</v>
      </c>
      <c r="S3035" s="381">
        <v>20420</v>
      </c>
      <c r="T3035" s="381">
        <v>24600</v>
      </c>
      <c r="U3035" s="381">
        <v>28780</v>
      </c>
      <c r="V3035" s="381">
        <v>32960</v>
      </c>
      <c r="W3035" s="381">
        <v>37140</v>
      </c>
      <c r="X3035" s="381">
        <v>41320</v>
      </c>
      <c r="Y3035" s="381">
        <v>40900</v>
      </c>
      <c r="Z3035" s="381">
        <v>46750</v>
      </c>
      <c r="AA3035" s="381">
        <v>52600</v>
      </c>
      <c r="AB3035" s="381">
        <v>58400</v>
      </c>
      <c r="AC3035" s="381">
        <v>63100</v>
      </c>
      <c r="AD3035" s="381">
        <v>67750</v>
      </c>
      <c r="AE3035" s="381">
        <v>72450</v>
      </c>
      <c r="AF3035" s="381">
        <v>77100</v>
      </c>
      <c r="AG3035" s="381">
        <v>9999</v>
      </c>
      <c r="AH3035" s="381" t="s">
        <v>6158</v>
      </c>
      <c r="AI3035" s="381" t="s">
        <v>6145</v>
      </c>
      <c r="AJ3035" s="381">
        <v>0</v>
      </c>
    </row>
    <row r="3036" spans="1:36">
      <c r="A3036" s="381" t="s">
        <v>566</v>
      </c>
      <c r="B3036" s="381" t="s">
        <v>6157</v>
      </c>
      <c r="C3036" s="381">
        <v>33</v>
      </c>
      <c r="D3036" s="381">
        <v>19</v>
      </c>
      <c r="E3036" s="381" t="s">
        <v>6147</v>
      </c>
      <c r="F3036" s="381" t="s">
        <v>6146</v>
      </c>
      <c r="G3036" s="381" t="s">
        <v>3696</v>
      </c>
      <c r="H3036" s="381">
        <v>70200</v>
      </c>
      <c r="I3036" s="381">
        <v>25550</v>
      </c>
      <c r="J3036" s="381">
        <v>29200</v>
      </c>
      <c r="K3036" s="381">
        <v>32850</v>
      </c>
      <c r="L3036" s="381">
        <v>36500</v>
      </c>
      <c r="M3036" s="381">
        <v>39450</v>
      </c>
      <c r="N3036" s="381">
        <v>42350</v>
      </c>
      <c r="O3036" s="381">
        <v>45300</v>
      </c>
      <c r="P3036" s="381">
        <v>48200</v>
      </c>
      <c r="Q3036" s="381">
        <v>15350</v>
      </c>
      <c r="R3036" s="381">
        <v>17550</v>
      </c>
      <c r="S3036" s="381">
        <v>20420</v>
      </c>
      <c r="T3036" s="381">
        <v>24600</v>
      </c>
      <c r="U3036" s="381">
        <v>28780</v>
      </c>
      <c r="V3036" s="381">
        <v>32960</v>
      </c>
      <c r="W3036" s="381">
        <v>37140</v>
      </c>
      <c r="X3036" s="381">
        <v>41320</v>
      </c>
      <c r="Y3036" s="381">
        <v>40900</v>
      </c>
      <c r="Z3036" s="381">
        <v>46750</v>
      </c>
      <c r="AA3036" s="381">
        <v>52600</v>
      </c>
      <c r="AB3036" s="381">
        <v>58400</v>
      </c>
      <c r="AC3036" s="381">
        <v>63100</v>
      </c>
      <c r="AD3036" s="381">
        <v>67750</v>
      </c>
      <c r="AE3036" s="381">
        <v>72450</v>
      </c>
      <c r="AF3036" s="381">
        <v>77100</v>
      </c>
      <c r="AG3036" s="381">
        <v>9999</v>
      </c>
      <c r="AH3036" s="381" t="s">
        <v>6156</v>
      </c>
      <c r="AI3036" s="381" t="s">
        <v>6145</v>
      </c>
      <c r="AJ3036" s="381">
        <v>0</v>
      </c>
    </row>
    <row r="3037" spans="1:36">
      <c r="A3037" s="381" t="s">
        <v>566</v>
      </c>
      <c r="B3037" s="381" t="s">
        <v>6155</v>
      </c>
      <c r="C3037" s="381">
        <v>33</v>
      </c>
      <c r="D3037" s="381">
        <v>19</v>
      </c>
      <c r="E3037" s="381" t="s">
        <v>6147</v>
      </c>
      <c r="F3037" s="381" t="s">
        <v>6146</v>
      </c>
      <c r="G3037" s="381" t="s">
        <v>3696</v>
      </c>
      <c r="H3037" s="381">
        <v>70200</v>
      </c>
      <c r="I3037" s="381">
        <v>25550</v>
      </c>
      <c r="J3037" s="381">
        <v>29200</v>
      </c>
      <c r="K3037" s="381">
        <v>32850</v>
      </c>
      <c r="L3037" s="381">
        <v>36500</v>
      </c>
      <c r="M3037" s="381">
        <v>39450</v>
      </c>
      <c r="N3037" s="381">
        <v>42350</v>
      </c>
      <c r="O3037" s="381">
        <v>45300</v>
      </c>
      <c r="P3037" s="381">
        <v>48200</v>
      </c>
      <c r="Q3037" s="381">
        <v>15350</v>
      </c>
      <c r="R3037" s="381">
        <v>17550</v>
      </c>
      <c r="S3037" s="381">
        <v>20420</v>
      </c>
      <c r="T3037" s="381">
        <v>24600</v>
      </c>
      <c r="U3037" s="381">
        <v>28780</v>
      </c>
      <c r="V3037" s="381">
        <v>32960</v>
      </c>
      <c r="W3037" s="381">
        <v>37140</v>
      </c>
      <c r="X3037" s="381">
        <v>41320</v>
      </c>
      <c r="Y3037" s="381">
        <v>40900</v>
      </c>
      <c r="Z3037" s="381">
        <v>46750</v>
      </c>
      <c r="AA3037" s="381">
        <v>52600</v>
      </c>
      <c r="AB3037" s="381">
        <v>58400</v>
      </c>
      <c r="AC3037" s="381">
        <v>63100</v>
      </c>
      <c r="AD3037" s="381">
        <v>67750</v>
      </c>
      <c r="AE3037" s="381">
        <v>72450</v>
      </c>
      <c r="AF3037" s="381">
        <v>77100</v>
      </c>
      <c r="AG3037" s="381">
        <v>9999</v>
      </c>
      <c r="AH3037" s="381" t="s">
        <v>2305</v>
      </c>
      <c r="AI3037" s="381" t="s">
        <v>6145</v>
      </c>
      <c r="AJ3037" s="381">
        <v>0</v>
      </c>
    </row>
    <row r="3038" spans="1:36">
      <c r="A3038" s="381" t="s">
        <v>566</v>
      </c>
      <c r="B3038" s="381" t="s">
        <v>6154</v>
      </c>
      <c r="C3038" s="381">
        <v>33</v>
      </c>
      <c r="D3038" s="381">
        <v>19</v>
      </c>
      <c r="E3038" s="381" t="s">
        <v>6147</v>
      </c>
      <c r="F3038" s="381" t="s">
        <v>6146</v>
      </c>
      <c r="G3038" s="381" t="s">
        <v>3696</v>
      </c>
      <c r="H3038" s="381">
        <v>70200</v>
      </c>
      <c r="I3038" s="381">
        <v>25550</v>
      </c>
      <c r="J3038" s="381">
        <v>29200</v>
      </c>
      <c r="K3038" s="381">
        <v>32850</v>
      </c>
      <c r="L3038" s="381">
        <v>36500</v>
      </c>
      <c r="M3038" s="381">
        <v>39450</v>
      </c>
      <c r="N3038" s="381">
        <v>42350</v>
      </c>
      <c r="O3038" s="381">
        <v>45300</v>
      </c>
      <c r="P3038" s="381">
        <v>48200</v>
      </c>
      <c r="Q3038" s="381">
        <v>15350</v>
      </c>
      <c r="R3038" s="381">
        <v>17550</v>
      </c>
      <c r="S3038" s="381">
        <v>20420</v>
      </c>
      <c r="T3038" s="381">
        <v>24600</v>
      </c>
      <c r="U3038" s="381">
        <v>28780</v>
      </c>
      <c r="V3038" s="381">
        <v>32960</v>
      </c>
      <c r="W3038" s="381">
        <v>37140</v>
      </c>
      <c r="X3038" s="381">
        <v>41320</v>
      </c>
      <c r="Y3038" s="381">
        <v>40900</v>
      </c>
      <c r="Z3038" s="381">
        <v>46750</v>
      </c>
      <c r="AA3038" s="381">
        <v>52600</v>
      </c>
      <c r="AB3038" s="381">
        <v>58400</v>
      </c>
      <c r="AC3038" s="381">
        <v>63100</v>
      </c>
      <c r="AD3038" s="381">
        <v>67750</v>
      </c>
      <c r="AE3038" s="381">
        <v>72450</v>
      </c>
      <c r="AF3038" s="381">
        <v>77100</v>
      </c>
      <c r="AG3038" s="381">
        <v>9999</v>
      </c>
      <c r="AH3038" s="381" t="s">
        <v>2209</v>
      </c>
      <c r="AI3038" s="381" t="s">
        <v>6145</v>
      </c>
      <c r="AJ3038" s="381">
        <v>0</v>
      </c>
    </row>
    <row r="3039" spans="1:36">
      <c r="A3039" s="381" t="s">
        <v>566</v>
      </c>
      <c r="B3039" s="381" t="s">
        <v>6153</v>
      </c>
      <c r="C3039" s="381">
        <v>33</v>
      </c>
      <c r="D3039" s="381">
        <v>19</v>
      </c>
      <c r="E3039" s="381" t="s">
        <v>6147</v>
      </c>
      <c r="F3039" s="381" t="s">
        <v>6146</v>
      </c>
      <c r="G3039" s="381" t="s">
        <v>3696</v>
      </c>
      <c r="H3039" s="381">
        <v>70200</v>
      </c>
      <c r="I3039" s="381">
        <v>25550</v>
      </c>
      <c r="J3039" s="381">
        <v>29200</v>
      </c>
      <c r="K3039" s="381">
        <v>32850</v>
      </c>
      <c r="L3039" s="381">
        <v>36500</v>
      </c>
      <c r="M3039" s="381">
        <v>39450</v>
      </c>
      <c r="N3039" s="381">
        <v>42350</v>
      </c>
      <c r="O3039" s="381">
        <v>45300</v>
      </c>
      <c r="P3039" s="381">
        <v>48200</v>
      </c>
      <c r="Q3039" s="381">
        <v>15350</v>
      </c>
      <c r="R3039" s="381">
        <v>17550</v>
      </c>
      <c r="S3039" s="381">
        <v>20420</v>
      </c>
      <c r="T3039" s="381">
        <v>24600</v>
      </c>
      <c r="U3039" s="381">
        <v>28780</v>
      </c>
      <c r="V3039" s="381">
        <v>32960</v>
      </c>
      <c r="W3039" s="381">
        <v>37140</v>
      </c>
      <c r="X3039" s="381">
        <v>41320</v>
      </c>
      <c r="Y3039" s="381">
        <v>40900</v>
      </c>
      <c r="Z3039" s="381">
        <v>46750</v>
      </c>
      <c r="AA3039" s="381">
        <v>52600</v>
      </c>
      <c r="AB3039" s="381">
        <v>58400</v>
      </c>
      <c r="AC3039" s="381">
        <v>63100</v>
      </c>
      <c r="AD3039" s="381">
        <v>67750</v>
      </c>
      <c r="AE3039" s="381">
        <v>72450</v>
      </c>
      <c r="AF3039" s="381">
        <v>77100</v>
      </c>
      <c r="AG3039" s="381">
        <v>9999</v>
      </c>
      <c r="AH3039" s="381" t="s">
        <v>2110</v>
      </c>
      <c r="AI3039" s="381" t="s">
        <v>6145</v>
      </c>
      <c r="AJ3039" s="381">
        <v>0</v>
      </c>
    </row>
    <row r="3040" spans="1:36">
      <c r="A3040" s="381" t="s">
        <v>566</v>
      </c>
      <c r="B3040" s="381" t="s">
        <v>6152</v>
      </c>
      <c r="C3040" s="381">
        <v>33</v>
      </c>
      <c r="D3040" s="381">
        <v>19</v>
      </c>
      <c r="E3040" s="381" t="s">
        <v>6147</v>
      </c>
      <c r="F3040" s="381" t="s">
        <v>6146</v>
      </c>
      <c r="G3040" s="381" t="s">
        <v>3696</v>
      </c>
      <c r="H3040" s="381">
        <v>70200</v>
      </c>
      <c r="I3040" s="381">
        <v>25550</v>
      </c>
      <c r="J3040" s="381">
        <v>29200</v>
      </c>
      <c r="K3040" s="381">
        <v>32850</v>
      </c>
      <c r="L3040" s="381">
        <v>36500</v>
      </c>
      <c r="M3040" s="381">
        <v>39450</v>
      </c>
      <c r="N3040" s="381">
        <v>42350</v>
      </c>
      <c r="O3040" s="381">
        <v>45300</v>
      </c>
      <c r="P3040" s="381">
        <v>48200</v>
      </c>
      <c r="Q3040" s="381">
        <v>15350</v>
      </c>
      <c r="R3040" s="381">
        <v>17550</v>
      </c>
      <c r="S3040" s="381">
        <v>20420</v>
      </c>
      <c r="T3040" s="381">
        <v>24600</v>
      </c>
      <c r="U3040" s="381">
        <v>28780</v>
      </c>
      <c r="V3040" s="381">
        <v>32960</v>
      </c>
      <c r="W3040" s="381">
        <v>37140</v>
      </c>
      <c r="X3040" s="381">
        <v>41320</v>
      </c>
      <c r="Y3040" s="381">
        <v>40900</v>
      </c>
      <c r="Z3040" s="381">
        <v>46750</v>
      </c>
      <c r="AA3040" s="381">
        <v>52600</v>
      </c>
      <c r="AB3040" s="381">
        <v>58400</v>
      </c>
      <c r="AC3040" s="381">
        <v>63100</v>
      </c>
      <c r="AD3040" s="381">
        <v>67750</v>
      </c>
      <c r="AE3040" s="381">
        <v>72450</v>
      </c>
      <c r="AF3040" s="381">
        <v>77100</v>
      </c>
      <c r="AG3040" s="381">
        <v>9999</v>
      </c>
      <c r="AH3040" s="381" t="s">
        <v>6151</v>
      </c>
      <c r="AI3040" s="381" t="s">
        <v>6145</v>
      </c>
      <c r="AJ3040" s="381">
        <v>0</v>
      </c>
    </row>
    <row r="3041" spans="1:36">
      <c r="A3041" s="381" t="s">
        <v>566</v>
      </c>
      <c r="B3041" s="381" t="s">
        <v>6150</v>
      </c>
      <c r="C3041" s="381">
        <v>33</v>
      </c>
      <c r="D3041" s="381">
        <v>19</v>
      </c>
      <c r="E3041" s="381" t="s">
        <v>6147</v>
      </c>
      <c r="F3041" s="381" t="s">
        <v>6146</v>
      </c>
      <c r="G3041" s="381" t="s">
        <v>3696</v>
      </c>
      <c r="H3041" s="381">
        <v>70200</v>
      </c>
      <c r="I3041" s="381">
        <v>25550</v>
      </c>
      <c r="J3041" s="381">
        <v>29200</v>
      </c>
      <c r="K3041" s="381">
        <v>32850</v>
      </c>
      <c r="L3041" s="381">
        <v>36500</v>
      </c>
      <c r="M3041" s="381">
        <v>39450</v>
      </c>
      <c r="N3041" s="381">
        <v>42350</v>
      </c>
      <c r="O3041" s="381">
        <v>45300</v>
      </c>
      <c r="P3041" s="381">
        <v>48200</v>
      </c>
      <c r="Q3041" s="381">
        <v>15350</v>
      </c>
      <c r="R3041" s="381">
        <v>17550</v>
      </c>
      <c r="S3041" s="381">
        <v>20420</v>
      </c>
      <c r="T3041" s="381">
        <v>24600</v>
      </c>
      <c r="U3041" s="381">
        <v>28780</v>
      </c>
      <c r="V3041" s="381">
        <v>32960</v>
      </c>
      <c r="W3041" s="381">
        <v>37140</v>
      </c>
      <c r="X3041" s="381">
        <v>41320</v>
      </c>
      <c r="Y3041" s="381">
        <v>40900</v>
      </c>
      <c r="Z3041" s="381">
        <v>46750</v>
      </c>
      <c r="AA3041" s="381">
        <v>52600</v>
      </c>
      <c r="AB3041" s="381">
        <v>58400</v>
      </c>
      <c r="AC3041" s="381">
        <v>63100</v>
      </c>
      <c r="AD3041" s="381">
        <v>67750</v>
      </c>
      <c r="AE3041" s="381">
        <v>72450</v>
      </c>
      <c r="AF3041" s="381">
        <v>77100</v>
      </c>
      <c r="AG3041" s="381">
        <v>9999</v>
      </c>
      <c r="AH3041" s="381" t="s">
        <v>6149</v>
      </c>
      <c r="AI3041" s="381" t="s">
        <v>6145</v>
      </c>
      <c r="AJ3041" s="381">
        <v>0</v>
      </c>
    </row>
    <row r="3042" spans="1:36">
      <c r="A3042" s="381" t="s">
        <v>566</v>
      </c>
      <c r="B3042" s="381" t="s">
        <v>6148</v>
      </c>
      <c r="C3042" s="381">
        <v>33</v>
      </c>
      <c r="D3042" s="381">
        <v>19</v>
      </c>
      <c r="E3042" s="381" t="s">
        <v>6147</v>
      </c>
      <c r="F3042" s="381" t="s">
        <v>6146</v>
      </c>
      <c r="G3042" s="381" t="s">
        <v>3696</v>
      </c>
      <c r="H3042" s="381">
        <v>70200</v>
      </c>
      <c r="I3042" s="381">
        <v>25550</v>
      </c>
      <c r="J3042" s="381">
        <v>29200</v>
      </c>
      <c r="K3042" s="381">
        <v>32850</v>
      </c>
      <c r="L3042" s="381">
        <v>36500</v>
      </c>
      <c r="M3042" s="381">
        <v>39450</v>
      </c>
      <c r="N3042" s="381">
        <v>42350</v>
      </c>
      <c r="O3042" s="381">
        <v>45300</v>
      </c>
      <c r="P3042" s="381">
        <v>48200</v>
      </c>
      <c r="Q3042" s="381">
        <v>15350</v>
      </c>
      <c r="R3042" s="381">
        <v>17550</v>
      </c>
      <c r="S3042" s="381">
        <v>20420</v>
      </c>
      <c r="T3042" s="381">
        <v>24600</v>
      </c>
      <c r="U3042" s="381">
        <v>28780</v>
      </c>
      <c r="V3042" s="381">
        <v>32960</v>
      </c>
      <c r="W3042" s="381">
        <v>37140</v>
      </c>
      <c r="X3042" s="381">
        <v>41320</v>
      </c>
      <c r="Y3042" s="381">
        <v>40900</v>
      </c>
      <c r="Z3042" s="381">
        <v>46750</v>
      </c>
      <c r="AA3042" s="381">
        <v>52600</v>
      </c>
      <c r="AB3042" s="381">
        <v>58400</v>
      </c>
      <c r="AC3042" s="381">
        <v>63100</v>
      </c>
      <c r="AD3042" s="381">
        <v>67750</v>
      </c>
      <c r="AE3042" s="381">
        <v>72450</v>
      </c>
      <c r="AF3042" s="381">
        <v>77100</v>
      </c>
      <c r="AG3042" s="381">
        <v>9999</v>
      </c>
      <c r="AH3042" s="381" t="s">
        <v>2343</v>
      </c>
      <c r="AI3042" s="381" t="s">
        <v>6145</v>
      </c>
      <c r="AJ3042" s="381">
        <v>0</v>
      </c>
    </row>
    <row r="3043" spans="1:36">
      <c r="A3043" s="381" t="s">
        <v>47</v>
      </c>
      <c r="B3043" s="381" t="s">
        <v>6144</v>
      </c>
      <c r="C3043" s="381">
        <v>34</v>
      </c>
      <c r="D3043" s="381">
        <v>1</v>
      </c>
      <c r="E3043" s="381" t="s">
        <v>6143</v>
      </c>
      <c r="F3043" s="381" t="s">
        <v>6142</v>
      </c>
      <c r="G3043" s="381" t="s">
        <v>6141</v>
      </c>
      <c r="H3043" s="381">
        <v>67200</v>
      </c>
      <c r="I3043" s="381">
        <v>25150</v>
      </c>
      <c r="J3043" s="381">
        <v>28750</v>
      </c>
      <c r="K3043" s="381">
        <v>32350</v>
      </c>
      <c r="L3043" s="381">
        <v>35900</v>
      </c>
      <c r="M3043" s="381">
        <v>38800</v>
      </c>
      <c r="N3043" s="381">
        <v>41650</v>
      </c>
      <c r="O3043" s="381">
        <v>44550</v>
      </c>
      <c r="P3043" s="381">
        <v>47400</v>
      </c>
      <c r="Q3043" s="381">
        <v>15100</v>
      </c>
      <c r="R3043" s="381">
        <v>17250</v>
      </c>
      <c r="S3043" s="381">
        <v>20420</v>
      </c>
      <c r="T3043" s="381">
        <v>24600</v>
      </c>
      <c r="U3043" s="381">
        <v>28780</v>
      </c>
      <c r="V3043" s="381">
        <v>32960</v>
      </c>
      <c r="W3043" s="381">
        <v>37140</v>
      </c>
      <c r="X3043" s="381">
        <v>41320</v>
      </c>
      <c r="Y3043" s="381">
        <v>40250</v>
      </c>
      <c r="Z3043" s="381">
        <v>46000</v>
      </c>
      <c r="AA3043" s="381">
        <v>51750</v>
      </c>
      <c r="AB3043" s="381">
        <v>57450</v>
      </c>
      <c r="AC3043" s="381">
        <v>62050</v>
      </c>
      <c r="AD3043" s="381">
        <v>66650</v>
      </c>
      <c r="AE3043" s="381">
        <v>71250</v>
      </c>
      <c r="AF3043" s="381">
        <v>75850</v>
      </c>
      <c r="AG3043" s="381">
        <v>560</v>
      </c>
      <c r="AH3043" s="381" t="s">
        <v>6141</v>
      </c>
      <c r="AI3043" s="381" t="s">
        <v>344</v>
      </c>
      <c r="AJ3043" s="381">
        <v>1</v>
      </c>
    </row>
    <row r="3044" spans="1:36">
      <c r="A3044" s="381" t="s">
        <v>47</v>
      </c>
      <c r="B3044" s="381" t="s">
        <v>6140</v>
      </c>
      <c r="C3044" s="381">
        <v>34</v>
      </c>
      <c r="D3044" s="381">
        <v>3</v>
      </c>
      <c r="E3044" s="381" t="s">
        <v>6108</v>
      </c>
      <c r="F3044" s="381" t="s">
        <v>6107</v>
      </c>
      <c r="G3044" s="381" t="s">
        <v>6139</v>
      </c>
      <c r="H3044" s="381">
        <v>96500</v>
      </c>
      <c r="I3044" s="381">
        <v>33800</v>
      </c>
      <c r="J3044" s="381">
        <v>38600</v>
      </c>
      <c r="K3044" s="381">
        <v>43450</v>
      </c>
      <c r="L3044" s="381">
        <v>48250</v>
      </c>
      <c r="M3044" s="381">
        <v>52150</v>
      </c>
      <c r="N3044" s="381">
        <v>56000</v>
      </c>
      <c r="O3044" s="381">
        <v>59850</v>
      </c>
      <c r="P3044" s="381">
        <v>63700</v>
      </c>
      <c r="Q3044" s="381">
        <v>20300</v>
      </c>
      <c r="R3044" s="381">
        <v>23200</v>
      </c>
      <c r="S3044" s="381">
        <v>26100</v>
      </c>
      <c r="T3044" s="381">
        <v>28950</v>
      </c>
      <c r="U3044" s="381">
        <v>31300</v>
      </c>
      <c r="V3044" s="381">
        <v>33600</v>
      </c>
      <c r="W3044" s="381">
        <v>37140</v>
      </c>
      <c r="X3044" s="381">
        <v>41320</v>
      </c>
      <c r="Y3044" s="381">
        <v>47600</v>
      </c>
      <c r="Z3044" s="381">
        <v>54400</v>
      </c>
      <c r="AA3044" s="381">
        <v>61200</v>
      </c>
      <c r="AB3044" s="381">
        <v>68000</v>
      </c>
      <c r="AC3044" s="381">
        <v>73450</v>
      </c>
      <c r="AD3044" s="381">
        <v>78900</v>
      </c>
      <c r="AE3044" s="381">
        <v>84350</v>
      </c>
      <c r="AF3044" s="381">
        <v>89800</v>
      </c>
      <c r="AG3044" s="381">
        <v>875</v>
      </c>
      <c r="AH3044" s="381" t="s">
        <v>6139</v>
      </c>
      <c r="AI3044" s="381" t="s">
        <v>344</v>
      </c>
      <c r="AJ3044" s="381">
        <v>1</v>
      </c>
    </row>
    <row r="3045" spans="1:36">
      <c r="A3045" s="381" t="s">
        <v>47</v>
      </c>
      <c r="B3045" s="381" t="s">
        <v>6138</v>
      </c>
      <c r="C3045" s="381">
        <v>34</v>
      </c>
      <c r="D3045" s="381">
        <v>5</v>
      </c>
      <c r="E3045" s="381" t="s">
        <v>4478</v>
      </c>
      <c r="F3045" s="381" t="s">
        <v>4477</v>
      </c>
      <c r="G3045" s="381" t="s">
        <v>6137</v>
      </c>
      <c r="H3045" s="381">
        <v>83200</v>
      </c>
      <c r="I3045" s="381">
        <v>29150</v>
      </c>
      <c r="J3045" s="381">
        <v>33300</v>
      </c>
      <c r="K3045" s="381">
        <v>37450</v>
      </c>
      <c r="L3045" s="381">
        <v>41600</v>
      </c>
      <c r="M3045" s="381">
        <v>44950</v>
      </c>
      <c r="N3045" s="381">
        <v>48300</v>
      </c>
      <c r="O3045" s="381">
        <v>51600</v>
      </c>
      <c r="P3045" s="381">
        <v>54950</v>
      </c>
      <c r="Q3045" s="381">
        <v>17500</v>
      </c>
      <c r="R3045" s="381">
        <v>20000</v>
      </c>
      <c r="S3045" s="381">
        <v>22500</v>
      </c>
      <c r="T3045" s="381">
        <v>24950</v>
      </c>
      <c r="U3045" s="381">
        <v>28780</v>
      </c>
      <c r="V3045" s="381">
        <v>32960</v>
      </c>
      <c r="W3045" s="381">
        <v>37140</v>
      </c>
      <c r="X3045" s="381">
        <v>41320</v>
      </c>
      <c r="Y3045" s="381">
        <v>46600</v>
      </c>
      <c r="Z3045" s="381">
        <v>53250</v>
      </c>
      <c r="AA3045" s="381">
        <v>59900</v>
      </c>
      <c r="AB3045" s="381">
        <v>66550</v>
      </c>
      <c r="AC3045" s="381">
        <v>71900</v>
      </c>
      <c r="AD3045" s="381">
        <v>77200</v>
      </c>
      <c r="AE3045" s="381">
        <v>82550</v>
      </c>
      <c r="AF3045" s="381">
        <v>87850</v>
      </c>
      <c r="AG3045" s="381">
        <v>6160</v>
      </c>
      <c r="AH3045" s="381" t="s">
        <v>6137</v>
      </c>
      <c r="AI3045" s="381" t="s">
        <v>344</v>
      </c>
      <c r="AJ3045" s="381">
        <v>1</v>
      </c>
    </row>
    <row r="3046" spans="1:36">
      <c r="A3046" s="381" t="s">
        <v>47</v>
      </c>
      <c r="B3046" s="381" t="s">
        <v>6136</v>
      </c>
      <c r="C3046" s="381">
        <v>34</v>
      </c>
      <c r="D3046" s="381">
        <v>7</v>
      </c>
      <c r="E3046" s="381" t="s">
        <v>4478</v>
      </c>
      <c r="F3046" s="381" t="s">
        <v>4477</v>
      </c>
      <c r="G3046" s="381" t="s">
        <v>5750</v>
      </c>
      <c r="H3046" s="381">
        <v>83200</v>
      </c>
      <c r="I3046" s="381">
        <v>29150</v>
      </c>
      <c r="J3046" s="381">
        <v>33300</v>
      </c>
      <c r="K3046" s="381">
        <v>37450</v>
      </c>
      <c r="L3046" s="381">
        <v>41600</v>
      </c>
      <c r="M3046" s="381">
        <v>44950</v>
      </c>
      <c r="N3046" s="381">
        <v>48300</v>
      </c>
      <c r="O3046" s="381">
        <v>51600</v>
      </c>
      <c r="P3046" s="381">
        <v>54950</v>
      </c>
      <c r="Q3046" s="381">
        <v>17500</v>
      </c>
      <c r="R3046" s="381">
        <v>20000</v>
      </c>
      <c r="S3046" s="381">
        <v>22500</v>
      </c>
      <c r="T3046" s="381">
        <v>24950</v>
      </c>
      <c r="U3046" s="381">
        <v>28780</v>
      </c>
      <c r="V3046" s="381">
        <v>32960</v>
      </c>
      <c r="W3046" s="381">
        <v>37140</v>
      </c>
      <c r="X3046" s="381">
        <v>41320</v>
      </c>
      <c r="Y3046" s="381">
        <v>46600</v>
      </c>
      <c r="Z3046" s="381">
        <v>53250</v>
      </c>
      <c r="AA3046" s="381">
        <v>59900</v>
      </c>
      <c r="AB3046" s="381">
        <v>66550</v>
      </c>
      <c r="AC3046" s="381">
        <v>71900</v>
      </c>
      <c r="AD3046" s="381">
        <v>77200</v>
      </c>
      <c r="AE3046" s="381">
        <v>82550</v>
      </c>
      <c r="AF3046" s="381">
        <v>87850</v>
      </c>
      <c r="AG3046" s="381">
        <v>6160</v>
      </c>
      <c r="AH3046" s="381" t="s">
        <v>5750</v>
      </c>
      <c r="AI3046" s="381" t="s">
        <v>344</v>
      </c>
      <c r="AJ3046" s="381">
        <v>1</v>
      </c>
    </row>
    <row r="3047" spans="1:36">
      <c r="A3047" s="381" t="s">
        <v>47</v>
      </c>
      <c r="B3047" s="381" t="s">
        <v>6135</v>
      </c>
      <c r="C3047" s="381">
        <v>34</v>
      </c>
      <c r="D3047" s="381">
        <v>9</v>
      </c>
      <c r="E3047" s="381" t="s">
        <v>6134</v>
      </c>
      <c r="F3047" s="381" t="s">
        <v>6133</v>
      </c>
      <c r="G3047" s="381" t="s">
        <v>6132</v>
      </c>
      <c r="H3047" s="381">
        <v>73400</v>
      </c>
      <c r="I3047" s="381">
        <v>26250</v>
      </c>
      <c r="J3047" s="381">
        <v>30000</v>
      </c>
      <c r="K3047" s="381">
        <v>33750</v>
      </c>
      <c r="L3047" s="381">
        <v>37500</v>
      </c>
      <c r="M3047" s="381">
        <v>40500</v>
      </c>
      <c r="N3047" s="381">
        <v>43500</v>
      </c>
      <c r="O3047" s="381">
        <v>46500</v>
      </c>
      <c r="P3047" s="381">
        <v>49500</v>
      </c>
      <c r="Q3047" s="381">
        <v>15750</v>
      </c>
      <c r="R3047" s="381">
        <v>18000</v>
      </c>
      <c r="S3047" s="381">
        <v>20420</v>
      </c>
      <c r="T3047" s="381">
        <v>24600</v>
      </c>
      <c r="U3047" s="381">
        <v>28780</v>
      </c>
      <c r="V3047" s="381">
        <v>32960</v>
      </c>
      <c r="W3047" s="381">
        <v>37140</v>
      </c>
      <c r="X3047" s="381">
        <v>41320</v>
      </c>
      <c r="Y3047" s="381">
        <v>42000</v>
      </c>
      <c r="Z3047" s="381">
        <v>48000</v>
      </c>
      <c r="AA3047" s="381">
        <v>54000</v>
      </c>
      <c r="AB3047" s="381">
        <v>60000</v>
      </c>
      <c r="AC3047" s="381">
        <v>64800</v>
      </c>
      <c r="AD3047" s="381">
        <v>69600</v>
      </c>
      <c r="AE3047" s="381">
        <v>74400</v>
      </c>
      <c r="AF3047" s="381">
        <v>79200</v>
      </c>
      <c r="AG3047" s="381">
        <v>560</v>
      </c>
      <c r="AH3047" s="381" t="s">
        <v>6132</v>
      </c>
      <c r="AI3047" s="381" t="s">
        <v>344</v>
      </c>
      <c r="AJ3047" s="381">
        <v>1</v>
      </c>
    </row>
    <row r="3048" spans="1:36">
      <c r="A3048" s="381" t="s">
        <v>47</v>
      </c>
      <c r="B3048" s="381" t="s">
        <v>6131</v>
      </c>
      <c r="C3048" s="381">
        <v>34</v>
      </c>
      <c r="D3048" s="381">
        <v>11</v>
      </c>
      <c r="E3048" s="381" t="s">
        <v>6130</v>
      </c>
      <c r="F3048" s="381" t="s">
        <v>6129</v>
      </c>
      <c r="G3048" s="381" t="s">
        <v>2027</v>
      </c>
      <c r="H3048" s="381">
        <v>54200</v>
      </c>
      <c r="I3048" s="381">
        <v>23100</v>
      </c>
      <c r="J3048" s="381">
        <v>26400</v>
      </c>
      <c r="K3048" s="381">
        <v>29700</v>
      </c>
      <c r="L3048" s="381">
        <v>32950</v>
      </c>
      <c r="M3048" s="381">
        <v>35600</v>
      </c>
      <c r="N3048" s="381">
        <v>38250</v>
      </c>
      <c r="O3048" s="381">
        <v>40900</v>
      </c>
      <c r="P3048" s="381">
        <v>43500</v>
      </c>
      <c r="Q3048" s="381">
        <v>13850</v>
      </c>
      <c r="R3048" s="381">
        <v>16240</v>
      </c>
      <c r="S3048" s="381">
        <v>20420</v>
      </c>
      <c r="T3048" s="381">
        <v>24600</v>
      </c>
      <c r="U3048" s="381">
        <v>28780</v>
      </c>
      <c r="V3048" s="381">
        <v>32960</v>
      </c>
      <c r="W3048" s="381">
        <v>37140</v>
      </c>
      <c r="X3048" s="381">
        <v>41320</v>
      </c>
      <c r="Y3048" s="381">
        <v>36900</v>
      </c>
      <c r="Z3048" s="381">
        <v>42200</v>
      </c>
      <c r="AA3048" s="381">
        <v>47450</v>
      </c>
      <c r="AB3048" s="381">
        <v>52700</v>
      </c>
      <c r="AC3048" s="381">
        <v>56950</v>
      </c>
      <c r="AD3048" s="381">
        <v>61150</v>
      </c>
      <c r="AE3048" s="381">
        <v>65350</v>
      </c>
      <c r="AF3048" s="381">
        <v>69600</v>
      </c>
      <c r="AG3048" s="381">
        <v>8760</v>
      </c>
      <c r="AH3048" s="381" t="s">
        <v>2027</v>
      </c>
      <c r="AI3048" s="381" t="s">
        <v>344</v>
      </c>
      <c r="AJ3048" s="381">
        <v>1</v>
      </c>
    </row>
    <row r="3049" spans="1:36">
      <c r="A3049" s="381" t="s">
        <v>47</v>
      </c>
      <c r="B3049" s="381" t="s">
        <v>6128</v>
      </c>
      <c r="C3049" s="381">
        <v>34</v>
      </c>
      <c r="D3049" s="381">
        <v>13</v>
      </c>
      <c r="E3049" s="381" t="s">
        <v>6098</v>
      </c>
      <c r="F3049" s="381" t="s">
        <v>6097</v>
      </c>
      <c r="G3049" s="381" t="s">
        <v>2017</v>
      </c>
      <c r="H3049" s="381">
        <v>94200</v>
      </c>
      <c r="I3049" s="381">
        <v>33000</v>
      </c>
      <c r="J3049" s="381">
        <v>37700</v>
      </c>
      <c r="K3049" s="381">
        <v>42400</v>
      </c>
      <c r="L3049" s="381">
        <v>47100</v>
      </c>
      <c r="M3049" s="381">
        <v>50900</v>
      </c>
      <c r="N3049" s="381">
        <v>54650</v>
      </c>
      <c r="O3049" s="381">
        <v>58450</v>
      </c>
      <c r="P3049" s="381">
        <v>62200</v>
      </c>
      <c r="Q3049" s="381">
        <v>19800</v>
      </c>
      <c r="R3049" s="381">
        <v>22600</v>
      </c>
      <c r="S3049" s="381">
        <v>25450</v>
      </c>
      <c r="T3049" s="381">
        <v>28250</v>
      </c>
      <c r="U3049" s="381">
        <v>30550</v>
      </c>
      <c r="V3049" s="381">
        <v>32960</v>
      </c>
      <c r="W3049" s="381">
        <v>37140</v>
      </c>
      <c r="X3049" s="381">
        <v>41320</v>
      </c>
      <c r="Y3049" s="381">
        <v>47600</v>
      </c>
      <c r="Z3049" s="381">
        <v>54400</v>
      </c>
      <c r="AA3049" s="381">
        <v>61200</v>
      </c>
      <c r="AB3049" s="381">
        <v>68000</v>
      </c>
      <c r="AC3049" s="381">
        <v>73450</v>
      </c>
      <c r="AD3049" s="381">
        <v>78900</v>
      </c>
      <c r="AE3049" s="381">
        <v>84350</v>
      </c>
      <c r="AF3049" s="381">
        <v>89800</v>
      </c>
      <c r="AG3049" s="381">
        <v>5640</v>
      </c>
      <c r="AH3049" s="381" t="s">
        <v>2017</v>
      </c>
      <c r="AI3049" s="381" t="s">
        <v>344</v>
      </c>
      <c r="AJ3049" s="381">
        <v>1</v>
      </c>
    </row>
    <row r="3050" spans="1:36">
      <c r="A3050" s="381" t="s">
        <v>47</v>
      </c>
      <c r="B3050" s="381" t="s">
        <v>6127</v>
      </c>
      <c r="C3050" s="381">
        <v>34</v>
      </c>
      <c r="D3050" s="381">
        <v>15</v>
      </c>
      <c r="E3050" s="381" t="s">
        <v>4478</v>
      </c>
      <c r="F3050" s="381" t="s">
        <v>4477</v>
      </c>
      <c r="G3050" s="381" t="s">
        <v>1996</v>
      </c>
      <c r="H3050" s="381">
        <v>83200</v>
      </c>
      <c r="I3050" s="381">
        <v>29150</v>
      </c>
      <c r="J3050" s="381">
        <v>33300</v>
      </c>
      <c r="K3050" s="381">
        <v>37450</v>
      </c>
      <c r="L3050" s="381">
        <v>41600</v>
      </c>
      <c r="M3050" s="381">
        <v>44950</v>
      </c>
      <c r="N3050" s="381">
        <v>48300</v>
      </c>
      <c r="O3050" s="381">
        <v>51600</v>
      </c>
      <c r="P3050" s="381">
        <v>54950</v>
      </c>
      <c r="Q3050" s="381">
        <v>17500</v>
      </c>
      <c r="R3050" s="381">
        <v>20000</v>
      </c>
      <c r="S3050" s="381">
        <v>22500</v>
      </c>
      <c r="T3050" s="381">
        <v>24950</v>
      </c>
      <c r="U3050" s="381">
        <v>28780</v>
      </c>
      <c r="V3050" s="381">
        <v>32960</v>
      </c>
      <c r="W3050" s="381">
        <v>37140</v>
      </c>
      <c r="X3050" s="381">
        <v>41320</v>
      </c>
      <c r="Y3050" s="381">
        <v>46600</v>
      </c>
      <c r="Z3050" s="381">
        <v>53250</v>
      </c>
      <c r="AA3050" s="381">
        <v>59900</v>
      </c>
      <c r="AB3050" s="381">
        <v>66550</v>
      </c>
      <c r="AC3050" s="381">
        <v>71900</v>
      </c>
      <c r="AD3050" s="381">
        <v>77200</v>
      </c>
      <c r="AE3050" s="381">
        <v>82550</v>
      </c>
      <c r="AF3050" s="381">
        <v>87850</v>
      </c>
      <c r="AG3050" s="381">
        <v>6160</v>
      </c>
      <c r="AH3050" s="381" t="s">
        <v>1996</v>
      </c>
      <c r="AI3050" s="381" t="s">
        <v>344</v>
      </c>
      <c r="AJ3050" s="381">
        <v>1</v>
      </c>
    </row>
    <row r="3051" spans="1:36">
      <c r="A3051" s="381" t="s">
        <v>47</v>
      </c>
      <c r="B3051" s="381" t="s">
        <v>6126</v>
      </c>
      <c r="C3051" s="381">
        <v>34</v>
      </c>
      <c r="D3051" s="381">
        <v>17</v>
      </c>
      <c r="E3051" s="381" t="s">
        <v>6125</v>
      </c>
      <c r="F3051" s="381" t="s">
        <v>6124</v>
      </c>
      <c r="G3051" s="381" t="s">
        <v>6123</v>
      </c>
      <c r="H3051" s="381">
        <v>63100</v>
      </c>
      <c r="I3051" s="381">
        <v>30100</v>
      </c>
      <c r="J3051" s="381">
        <v>34400</v>
      </c>
      <c r="K3051" s="381">
        <v>38700</v>
      </c>
      <c r="L3051" s="381">
        <v>43000</v>
      </c>
      <c r="M3051" s="381">
        <v>46450</v>
      </c>
      <c r="N3051" s="381">
        <v>49900</v>
      </c>
      <c r="O3051" s="381">
        <v>53350</v>
      </c>
      <c r="P3051" s="381">
        <v>56800</v>
      </c>
      <c r="Q3051" s="381">
        <v>18100</v>
      </c>
      <c r="R3051" s="381">
        <v>20650</v>
      </c>
      <c r="S3051" s="381">
        <v>23250</v>
      </c>
      <c r="T3051" s="381">
        <v>25800</v>
      </c>
      <c r="U3051" s="381">
        <v>28780</v>
      </c>
      <c r="V3051" s="381">
        <v>32960</v>
      </c>
      <c r="W3051" s="381">
        <v>37140</v>
      </c>
      <c r="X3051" s="381">
        <v>41320</v>
      </c>
      <c r="Y3051" s="381">
        <v>48200</v>
      </c>
      <c r="Z3051" s="381">
        <v>55050</v>
      </c>
      <c r="AA3051" s="381">
        <v>61950</v>
      </c>
      <c r="AB3051" s="381">
        <v>68800</v>
      </c>
      <c r="AC3051" s="381">
        <v>74350</v>
      </c>
      <c r="AD3051" s="381">
        <v>79850</v>
      </c>
      <c r="AE3051" s="381">
        <v>85350</v>
      </c>
      <c r="AF3051" s="381">
        <v>90850</v>
      </c>
      <c r="AG3051" s="381">
        <v>3640</v>
      </c>
      <c r="AH3051" s="381" t="s">
        <v>6123</v>
      </c>
      <c r="AI3051" s="381" t="s">
        <v>344</v>
      </c>
      <c r="AJ3051" s="381">
        <v>1</v>
      </c>
    </row>
    <row r="3052" spans="1:36">
      <c r="A3052" s="381" t="s">
        <v>47</v>
      </c>
      <c r="B3052" s="381" t="s">
        <v>6122</v>
      </c>
      <c r="C3052" s="381">
        <v>34</v>
      </c>
      <c r="D3052" s="381">
        <v>19</v>
      </c>
      <c r="E3052" s="381" t="s">
        <v>6102</v>
      </c>
      <c r="F3052" s="381" t="s">
        <v>6101</v>
      </c>
      <c r="G3052" s="381" t="s">
        <v>6121</v>
      </c>
      <c r="H3052" s="381">
        <v>105400</v>
      </c>
      <c r="I3052" s="381">
        <v>36900</v>
      </c>
      <c r="J3052" s="381">
        <v>42200</v>
      </c>
      <c r="K3052" s="381">
        <v>47450</v>
      </c>
      <c r="L3052" s="381">
        <v>52700</v>
      </c>
      <c r="M3052" s="381">
        <v>56950</v>
      </c>
      <c r="N3052" s="381">
        <v>61150</v>
      </c>
      <c r="O3052" s="381">
        <v>65350</v>
      </c>
      <c r="P3052" s="381">
        <v>69600</v>
      </c>
      <c r="Q3052" s="381">
        <v>22150</v>
      </c>
      <c r="R3052" s="381">
        <v>25300</v>
      </c>
      <c r="S3052" s="381">
        <v>28450</v>
      </c>
      <c r="T3052" s="381">
        <v>31600</v>
      </c>
      <c r="U3052" s="381">
        <v>34150</v>
      </c>
      <c r="V3052" s="381">
        <v>36700</v>
      </c>
      <c r="W3052" s="381">
        <v>39200</v>
      </c>
      <c r="X3052" s="381">
        <v>41750</v>
      </c>
      <c r="Y3052" s="381">
        <v>54000</v>
      </c>
      <c r="Z3052" s="381">
        <v>61700</v>
      </c>
      <c r="AA3052" s="381">
        <v>69400</v>
      </c>
      <c r="AB3052" s="381">
        <v>77100</v>
      </c>
      <c r="AC3052" s="381">
        <v>83300</v>
      </c>
      <c r="AD3052" s="381">
        <v>89450</v>
      </c>
      <c r="AE3052" s="381">
        <v>95650</v>
      </c>
      <c r="AF3052" s="381">
        <v>101800</v>
      </c>
      <c r="AG3052" s="381">
        <v>5015</v>
      </c>
      <c r="AH3052" s="381" t="s">
        <v>6121</v>
      </c>
      <c r="AI3052" s="381" t="s">
        <v>344</v>
      </c>
      <c r="AJ3052" s="381">
        <v>1</v>
      </c>
    </row>
    <row r="3053" spans="1:36">
      <c r="A3053" s="381" t="s">
        <v>47</v>
      </c>
      <c r="B3053" s="381" t="s">
        <v>6120</v>
      </c>
      <c r="C3053" s="381">
        <v>34</v>
      </c>
      <c r="D3053" s="381">
        <v>21</v>
      </c>
      <c r="E3053" s="381" t="s">
        <v>6119</v>
      </c>
      <c r="F3053" s="381" t="s">
        <v>6118</v>
      </c>
      <c r="G3053" s="381" t="s">
        <v>1466</v>
      </c>
      <c r="H3053" s="381">
        <v>95400</v>
      </c>
      <c r="I3053" s="381">
        <v>33400</v>
      </c>
      <c r="J3053" s="381">
        <v>38200</v>
      </c>
      <c r="K3053" s="381">
        <v>42950</v>
      </c>
      <c r="L3053" s="381">
        <v>47700</v>
      </c>
      <c r="M3053" s="381">
        <v>51550</v>
      </c>
      <c r="N3053" s="381">
        <v>55350</v>
      </c>
      <c r="O3053" s="381">
        <v>59150</v>
      </c>
      <c r="P3053" s="381">
        <v>63000</v>
      </c>
      <c r="Q3053" s="381">
        <v>20050</v>
      </c>
      <c r="R3053" s="381">
        <v>22900</v>
      </c>
      <c r="S3053" s="381">
        <v>25750</v>
      </c>
      <c r="T3053" s="381">
        <v>28600</v>
      </c>
      <c r="U3053" s="381">
        <v>30900</v>
      </c>
      <c r="V3053" s="381">
        <v>33200</v>
      </c>
      <c r="W3053" s="381">
        <v>37140</v>
      </c>
      <c r="X3053" s="381">
        <v>41320</v>
      </c>
      <c r="Y3053" s="381">
        <v>47600</v>
      </c>
      <c r="Z3053" s="381">
        <v>54400</v>
      </c>
      <c r="AA3053" s="381">
        <v>61200</v>
      </c>
      <c r="AB3053" s="381">
        <v>68000</v>
      </c>
      <c r="AC3053" s="381">
        <v>73450</v>
      </c>
      <c r="AD3053" s="381">
        <v>78900</v>
      </c>
      <c r="AE3053" s="381">
        <v>84350</v>
      </c>
      <c r="AF3053" s="381">
        <v>89800</v>
      </c>
      <c r="AG3053" s="381">
        <v>8480</v>
      </c>
      <c r="AH3053" s="381" t="s">
        <v>1466</v>
      </c>
      <c r="AI3053" s="381" t="s">
        <v>344</v>
      </c>
      <c r="AJ3053" s="381">
        <v>1</v>
      </c>
    </row>
    <row r="3054" spans="1:36">
      <c r="A3054" s="381" t="s">
        <v>47</v>
      </c>
      <c r="B3054" s="381" t="s">
        <v>6117</v>
      </c>
      <c r="C3054" s="381">
        <v>34</v>
      </c>
      <c r="D3054" s="381">
        <v>23</v>
      </c>
      <c r="E3054" s="381" t="s">
        <v>6102</v>
      </c>
      <c r="F3054" s="381" t="s">
        <v>6101</v>
      </c>
      <c r="G3054" s="381" t="s">
        <v>1926</v>
      </c>
      <c r="H3054" s="381">
        <v>105400</v>
      </c>
      <c r="I3054" s="381">
        <v>36900</v>
      </c>
      <c r="J3054" s="381">
        <v>42200</v>
      </c>
      <c r="K3054" s="381">
        <v>47450</v>
      </c>
      <c r="L3054" s="381">
        <v>52700</v>
      </c>
      <c r="M3054" s="381">
        <v>56950</v>
      </c>
      <c r="N3054" s="381">
        <v>61150</v>
      </c>
      <c r="O3054" s="381">
        <v>65350</v>
      </c>
      <c r="P3054" s="381">
        <v>69600</v>
      </c>
      <c r="Q3054" s="381">
        <v>22150</v>
      </c>
      <c r="R3054" s="381">
        <v>25300</v>
      </c>
      <c r="S3054" s="381">
        <v>28450</v>
      </c>
      <c r="T3054" s="381">
        <v>31600</v>
      </c>
      <c r="U3054" s="381">
        <v>34150</v>
      </c>
      <c r="V3054" s="381">
        <v>36700</v>
      </c>
      <c r="W3054" s="381">
        <v>39200</v>
      </c>
      <c r="X3054" s="381">
        <v>41750</v>
      </c>
      <c r="Y3054" s="381">
        <v>54000</v>
      </c>
      <c r="Z3054" s="381">
        <v>61700</v>
      </c>
      <c r="AA3054" s="381">
        <v>69400</v>
      </c>
      <c r="AB3054" s="381">
        <v>77100</v>
      </c>
      <c r="AC3054" s="381">
        <v>83300</v>
      </c>
      <c r="AD3054" s="381">
        <v>89450</v>
      </c>
      <c r="AE3054" s="381">
        <v>95650</v>
      </c>
      <c r="AF3054" s="381">
        <v>101800</v>
      </c>
      <c r="AG3054" s="381">
        <v>5015</v>
      </c>
      <c r="AH3054" s="381" t="s">
        <v>1926</v>
      </c>
      <c r="AI3054" s="381" t="s">
        <v>344</v>
      </c>
      <c r="AJ3054" s="381">
        <v>1</v>
      </c>
    </row>
    <row r="3055" spans="1:36">
      <c r="A3055" s="381" t="s">
        <v>47</v>
      </c>
      <c r="B3055" s="381" t="s">
        <v>6116</v>
      </c>
      <c r="C3055" s="381">
        <v>34</v>
      </c>
      <c r="D3055" s="381">
        <v>25</v>
      </c>
      <c r="E3055" s="381" t="s">
        <v>6112</v>
      </c>
      <c r="F3055" s="381" t="s">
        <v>6111</v>
      </c>
      <c r="G3055" s="381" t="s">
        <v>6115</v>
      </c>
      <c r="H3055" s="381">
        <v>94000</v>
      </c>
      <c r="I3055" s="381">
        <v>32900</v>
      </c>
      <c r="J3055" s="381">
        <v>37600</v>
      </c>
      <c r="K3055" s="381">
        <v>42300</v>
      </c>
      <c r="L3055" s="381">
        <v>47000</v>
      </c>
      <c r="M3055" s="381">
        <v>50800</v>
      </c>
      <c r="N3055" s="381">
        <v>54550</v>
      </c>
      <c r="O3055" s="381">
        <v>58300</v>
      </c>
      <c r="P3055" s="381">
        <v>62050</v>
      </c>
      <c r="Q3055" s="381">
        <v>19750</v>
      </c>
      <c r="R3055" s="381">
        <v>22600</v>
      </c>
      <c r="S3055" s="381">
        <v>25400</v>
      </c>
      <c r="T3055" s="381">
        <v>28200</v>
      </c>
      <c r="U3055" s="381">
        <v>30500</v>
      </c>
      <c r="V3055" s="381">
        <v>32960</v>
      </c>
      <c r="W3055" s="381">
        <v>37140</v>
      </c>
      <c r="X3055" s="381">
        <v>41320</v>
      </c>
      <c r="Y3055" s="381">
        <v>48450</v>
      </c>
      <c r="Z3055" s="381">
        <v>55400</v>
      </c>
      <c r="AA3055" s="381">
        <v>62300</v>
      </c>
      <c r="AB3055" s="381">
        <v>69200</v>
      </c>
      <c r="AC3055" s="381">
        <v>74750</v>
      </c>
      <c r="AD3055" s="381">
        <v>80300</v>
      </c>
      <c r="AE3055" s="381">
        <v>85850</v>
      </c>
      <c r="AF3055" s="381">
        <v>91350</v>
      </c>
      <c r="AG3055" s="381">
        <v>5190</v>
      </c>
      <c r="AH3055" s="381" t="s">
        <v>6115</v>
      </c>
      <c r="AI3055" s="381" t="s">
        <v>344</v>
      </c>
      <c r="AJ3055" s="381">
        <v>1</v>
      </c>
    </row>
    <row r="3056" spans="1:36">
      <c r="A3056" s="381" t="s">
        <v>47</v>
      </c>
      <c r="B3056" s="381" t="s">
        <v>6114</v>
      </c>
      <c r="C3056" s="381">
        <v>34</v>
      </c>
      <c r="D3056" s="381">
        <v>27</v>
      </c>
      <c r="E3056" s="381" t="s">
        <v>6098</v>
      </c>
      <c r="F3056" s="381" t="s">
        <v>6097</v>
      </c>
      <c r="G3056" s="381" t="s">
        <v>3055</v>
      </c>
      <c r="H3056" s="381">
        <v>94200</v>
      </c>
      <c r="I3056" s="381">
        <v>33000</v>
      </c>
      <c r="J3056" s="381">
        <v>37700</v>
      </c>
      <c r="K3056" s="381">
        <v>42400</v>
      </c>
      <c r="L3056" s="381">
        <v>47100</v>
      </c>
      <c r="M3056" s="381">
        <v>50900</v>
      </c>
      <c r="N3056" s="381">
        <v>54650</v>
      </c>
      <c r="O3056" s="381">
        <v>58450</v>
      </c>
      <c r="P3056" s="381">
        <v>62200</v>
      </c>
      <c r="Q3056" s="381">
        <v>19800</v>
      </c>
      <c r="R3056" s="381">
        <v>22600</v>
      </c>
      <c r="S3056" s="381">
        <v>25450</v>
      </c>
      <c r="T3056" s="381">
        <v>28250</v>
      </c>
      <c r="U3056" s="381">
        <v>30550</v>
      </c>
      <c r="V3056" s="381">
        <v>32960</v>
      </c>
      <c r="W3056" s="381">
        <v>37140</v>
      </c>
      <c r="X3056" s="381">
        <v>41320</v>
      </c>
      <c r="Y3056" s="381">
        <v>47600</v>
      </c>
      <c r="Z3056" s="381">
        <v>54400</v>
      </c>
      <c r="AA3056" s="381">
        <v>61200</v>
      </c>
      <c r="AB3056" s="381">
        <v>68000</v>
      </c>
      <c r="AC3056" s="381">
        <v>73450</v>
      </c>
      <c r="AD3056" s="381">
        <v>78900</v>
      </c>
      <c r="AE3056" s="381">
        <v>84350</v>
      </c>
      <c r="AF3056" s="381">
        <v>89800</v>
      </c>
      <c r="AG3056" s="381">
        <v>5640</v>
      </c>
      <c r="AH3056" s="381" t="s">
        <v>3055</v>
      </c>
      <c r="AI3056" s="381" t="s">
        <v>344</v>
      </c>
      <c r="AJ3056" s="381">
        <v>1</v>
      </c>
    </row>
    <row r="3057" spans="1:36">
      <c r="A3057" s="381" t="s">
        <v>47</v>
      </c>
      <c r="B3057" s="381" t="s">
        <v>6113</v>
      </c>
      <c r="C3057" s="381">
        <v>34</v>
      </c>
      <c r="D3057" s="381">
        <v>29</v>
      </c>
      <c r="E3057" s="381" t="s">
        <v>6112</v>
      </c>
      <c r="F3057" s="381" t="s">
        <v>6111</v>
      </c>
      <c r="G3057" s="381" t="s">
        <v>6110</v>
      </c>
      <c r="H3057" s="381">
        <v>94000</v>
      </c>
      <c r="I3057" s="381">
        <v>32900</v>
      </c>
      <c r="J3057" s="381">
        <v>37600</v>
      </c>
      <c r="K3057" s="381">
        <v>42300</v>
      </c>
      <c r="L3057" s="381">
        <v>47000</v>
      </c>
      <c r="M3057" s="381">
        <v>50800</v>
      </c>
      <c r="N3057" s="381">
        <v>54550</v>
      </c>
      <c r="O3057" s="381">
        <v>58300</v>
      </c>
      <c r="P3057" s="381">
        <v>62050</v>
      </c>
      <c r="Q3057" s="381">
        <v>19750</v>
      </c>
      <c r="R3057" s="381">
        <v>22600</v>
      </c>
      <c r="S3057" s="381">
        <v>25400</v>
      </c>
      <c r="T3057" s="381">
        <v>28200</v>
      </c>
      <c r="U3057" s="381">
        <v>30500</v>
      </c>
      <c r="V3057" s="381">
        <v>32960</v>
      </c>
      <c r="W3057" s="381">
        <v>37140</v>
      </c>
      <c r="X3057" s="381">
        <v>41320</v>
      </c>
      <c r="Y3057" s="381">
        <v>48450</v>
      </c>
      <c r="Z3057" s="381">
        <v>55400</v>
      </c>
      <c r="AA3057" s="381">
        <v>62300</v>
      </c>
      <c r="AB3057" s="381">
        <v>69200</v>
      </c>
      <c r="AC3057" s="381">
        <v>74750</v>
      </c>
      <c r="AD3057" s="381">
        <v>80300</v>
      </c>
      <c r="AE3057" s="381">
        <v>85850</v>
      </c>
      <c r="AF3057" s="381">
        <v>91350</v>
      </c>
      <c r="AG3057" s="381">
        <v>5190</v>
      </c>
      <c r="AH3057" s="381" t="s">
        <v>6110</v>
      </c>
      <c r="AI3057" s="381" t="s">
        <v>344</v>
      </c>
      <c r="AJ3057" s="381">
        <v>1</v>
      </c>
    </row>
    <row r="3058" spans="1:36">
      <c r="A3058" s="381" t="s">
        <v>47</v>
      </c>
      <c r="B3058" s="381" t="s">
        <v>6109</v>
      </c>
      <c r="C3058" s="381">
        <v>34</v>
      </c>
      <c r="D3058" s="381">
        <v>31</v>
      </c>
      <c r="E3058" s="381" t="s">
        <v>6108</v>
      </c>
      <c r="F3058" s="381" t="s">
        <v>6107</v>
      </c>
      <c r="G3058" s="381" t="s">
        <v>6106</v>
      </c>
      <c r="H3058" s="381">
        <v>96500</v>
      </c>
      <c r="I3058" s="381">
        <v>33800</v>
      </c>
      <c r="J3058" s="381">
        <v>38600</v>
      </c>
      <c r="K3058" s="381">
        <v>43450</v>
      </c>
      <c r="L3058" s="381">
        <v>48250</v>
      </c>
      <c r="M3058" s="381">
        <v>52150</v>
      </c>
      <c r="N3058" s="381">
        <v>56000</v>
      </c>
      <c r="O3058" s="381">
        <v>59850</v>
      </c>
      <c r="P3058" s="381">
        <v>63700</v>
      </c>
      <c r="Q3058" s="381">
        <v>20300</v>
      </c>
      <c r="R3058" s="381">
        <v>23200</v>
      </c>
      <c r="S3058" s="381">
        <v>26100</v>
      </c>
      <c r="T3058" s="381">
        <v>28950</v>
      </c>
      <c r="U3058" s="381">
        <v>31300</v>
      </c>
      <c r="V3058" s="381">
        <v>33600</v>
      </c>
      <c r="W3058" s="381">
        <v>37140</v>
      </c>
      <c r="X3058" s="381">
        <v>41320</v>
      </c>
      <c r="Y3058" s="381">
        <v>47600</v>
      </c>
      <c r="Z3058" s="381">
        <v>54400</v>
      </c>
      <c r="AA3058" s="381">
        <v>61200</v>
      </c>
      <c r="AB3058" s="381">
        <v>68000</v>
      </c>
      <c r="AC3058" s="381">
        <v>73450</v>
      </c>
      <c r="AD3058" s="381">
        <v>78900</v>
      </c>
      <c r="AE3058" s="381">
        <v>84350</v>
      </c>
      <c r="AF3058" s="381">
        <v>89800</v>
      </c>
      <c r="AG3058" s="381">
        <v>875</v>
      </c>
      <c r="AH3058" s="381" t="s">
        <v>6106</v>
      </c>
      <c r="AI3058" s="381" t="s">
        <v>344</v>
      </c>
      <c r="AJ3058" s="381">
        <v>1</v>
      </c>
    </row>
    <row r="3059" spans="1:36">
      <c r="A3059" s="381" t="s">
        <v>47</v>
      </c>
      <c r="B3059" s="381" t="s">
        <v>6105</v>
      </c>
      <c r="C3059" s="381">
        <v>34</v>
      </c>
      <c r="D3059" s="381">
        <v>33</v>
      </c>
      <c r="E3059" s="381" t="s">
        <v>4478</v>
      </c>
      <c r="F3059" s="381" t="s">
        <v>4477</v>
      </c>
      <c r="G3059" s="381" t="s">
        <v>6104</v>
      </c>
      <c r="H3059" s="381">
        <v>83200</v>
      </c>
      <c r="I3059" s="381">
        <v>29150</v>
      </c>
      <c r="J3059" s="381">
        <v>33300</v>
      </c>
      <c r="K3059" s="381">
        <v>37450</v>
      </c>
      <c r="L3059" s="381">
        <v>41600</v>
      </c>
      <c r="M3059" s="381">
        <v>44950</v>
      </c>
      <c r="N3059" s="381">
        <v>48300</v>
      </c>
      <c r="O3059" s="381">
        <v>51600</v>
      </c>
      <c r="P3059" s="381">
        <v>54950</v>
      </c>
      <c r="Q3059" s="381">
        <v>17500</v>
      </c>
      <c r="R3059" s="381">
        <v>20000</v>
      </c>
      <c r="S3059" s="381">
        <v>22500</v>
      </c>
      <c r="T3059" s="381">
        <v>24950</v>
      </c>
      <c r="U3059" s="381">
        <v>28780</v>
      </c>
      <c r="V3059" s="381">
        <v>32960</v>
      </c>
      <c r="W3059" s="381">
        <v>37140</v>
      </c>
      <c r="X3059" s="381">
        <v>41320</v>
      </c>
      <c r="Y3059" s="381">
        <v>46600</v>
      </c>
      <c r="Z3059" s="381">
        <v>53250</v>
      </c>
      <c r="AA3059" s="381">
        <v>59900</v>
      </c>
      <c r="AB3059" s="381">
        <v>66550</v>
      </c>
      <c r="AC3059" s="381">
        <v>71900</v>
      </c>
      <c r="AD3059" s="381">
        <v>77200</v>
      </c>
      <c r="AE3059" s="381">
        <v>82550</v>
      </c>
      <c r="AF3059" s="381">
        <v>87850</v>
      </c>
      <c r="AG3059" s="381">
        <v>6160</v>
      </c>
      <c r="AH3059" s="381" t="s">
        <v>6104</v>
      </c>
      <c r="AI3059" s="381" t="s">
        <v>344</v>
      </c>
      <c r="AJ3059" s="381">
        <v>1</v>
      </c>
    </row>
    <row r="3060" spans="1:36">
      <c r="A3060" s="381" t="s">
        <v>47</v>
      </c>
      <c r="B3060" s="381" t="s">
        <v>6103</v>
      </c>
      <c r="C3060" s="381">
        <v>34</v>
      </c>
      <c r="D3060" s="381">
        <v>35</v>
      </c>
      <c r="E3060" s="381" t="s">
        <v>6102</v>
      </c>
      <c r="F3060" s="381" t="s">
        <v>6101</v>
      </c>
      <c r="G3060" s="381" t="s">
        <v>4457</v>
      </c>
      <c r="H3060" s="381">
        <v>105400</v>
      </c>
      <c r="I3060" s="381">
        <v>36900</v>
      </c>
      <c r="J3060" s="381">
        <v>42200</v>
      </c>
      <c r="K3060" s="381">
        <v>47450</v>
      </c>
      <c r="L3060" s="381">
        <v>52700</v>
      </c>
      <c r="M3060" s="381">
        <v>56950</v>
      </c>
      <c r="N3060" s="381">
        <v>61150</v>
      </c>
      <c r="O3060" s="381">
        <v>65350</v>
      </c>
      <c r="P3060" s="381">
        <v>69600</v>
      </c>
      <c r="Q3060" s="381">
        <v>22150</v>
      </c>
      <c r="R3060" s="381">
        <v>25300</v>
      </c>
      <c r="S3060" s="381">
        <v>28450</v>
      </c>
      <c r="T3060" s="381">
        <v>31600</v>
      </c>
      <c r="U3060" s="381">
        <v>34150</v>
      </c>
      <c r="V3060" s="381">
        <v>36700</v>
      </c>
      <c r="W3060" s="381">
        <v>39200</v>
      </c>
      <c r="X3060" s="381">
        <v>41750</v>
      </c>
      <c r="Y3060" s="381">
        <v>54000</v>
      </c>
      <c r="Z3060" s="381">
        <v>61700</v>
      </c>
      <c r="AA3060" s="381">
        <v>69400</v>
      </c>
      <c r="AB3060" s="381">
        <v>77100</v>
      </c>
      <c r="AC3060" s="381">
        <v>83300</v>
      </c>
      <c r="AD3060" s="381">
        <v>89450</v>
      </c>
      <c r="AE3060" s="381">
        <v>95650</v>
      </c>
      <c r="AF3060" s="381">
        <v>101800</v>
      </c>
      <c r="AG3060" s="381">
        <v>5015</v>
      </c>
      <c r="AH3060" s="381" t="s">
        <v>4457</v>
      </c>
      <c r="AI3060" s="381" t="s">
        <v>344</v>
      </c>
      <c r="AJ3060" s="381">
        <v>1</v>
      </c>
    </row>
    <row r="3061" spans="1:36">
      <c r="A3061" s="381" t="s">
        <v>47</v>
      </c>
      <c r="B3061" s="381" t="s">
        <v>6100</v>
      </c>
      <c r="C3061" s="381">
        <v>34</v>
      </c>
      <c r="D3061" s="381">
        <v>37</v>
      </c>
      <c r="E3061" s="381" t="s">
        <v>6098</v>
      </c>
      <c r="F3061" s="381" t="s">
        <v>6097</v>
      </c>
      <c r="G3061" s="381" t="s">
        <v>1840</v>
      </c>
      <c r="H3061" s="381">
        <v>94200</v>
      </c>
      <c r="I3061" s="381">
        <v>33000</v>
      </c>
      <c r="J3061" s="381">
        <v>37700</v>
      </c>
      <c r="K3061" s="381">
        <v>42400</v>
      </c>
      <c r="L3061" s="381">
        <v>47100</v>
      </c>
      <c r="M3061" s="381">
        <v>50900</v>
      </c>
      <c r="N3061" s="381">
        <v>54650</v>
      </c>
      <c r="O3061" s="381">
        <v>58450</v>
      </c>
      <c r="P3061" s="381">
        <v>62200</v>
      </c>
      <c r="Q3061" s="381">
        <v>19800</v>
      </c>
      <c r="R3061" s="381">
        <v>22600</v>
      </c>
      <c r="S3061" s="381">
        <v>25450</v>
      </c>
      <c r="T3061" s="381">
        <v>28250</v>
      </c>
      <c r="U3061" s="381">
        <v>30550</v>
      </c>
      <c r="V3061" s="381">
        <v>32960</v>
      </c>
      <c r="W3061" s="381">
        <v>37140</v>
      </c>
      <c r="X3061" s="381">
        <v>41320</v>
      </c>
      <c r="Y3061" s="381">
        <v>47600</v>
      </c>
      <c r="Z3061" s="381">
        <v>54400</v>
      </c>
      <c r="AA3061" s="381">
        <v>61200</v>
      </c>
      <c r="AB3061" s="381">
        <v>68000</v>
      </c>
      <c r="AC3061" s="381">
        <v>73450</v>
      </c>
      <c r="AD3061" s="381">
        <v>78900</v>
      </c>
      <c r="AE3061" s="381">
        <v>84350</v>
      </c>
      <c r="AF3061" s="381">
        <v>89800</v>
      </c>
      <c r="AG3061" s="381">
        <v>5640</v>
      </c>
      <c r="AH3061" s="381" t="s">
        <v>1840</v>
      </c>
      <c r="AI3061" s="381" t="s">
        <v>344</v>
      </c>
      <c r="AJ3061" s="381">
        <v>1</v>
      </c>
    </row>
    <row r="3062" spans="1:36">
      <c r="A3062" s="381" t="s">
        <v>47</v>
      </c>
      <c r="B3062" s="381" t="s">
        <v>6099</v>
      </c>
      <c r="C3062" s="381">
        <v>34</v>
      </c>
      <c r="D3062" s="381">
        <v>39</v>
      </c>
      <c r="E3062" s="381" t="s">
        <v>6098</v>
      </c>
      <c r="F3062" s="381" t="s">
        <v>6097</v>
      </c>
      <c r="G3062" s="381" t="s">
        <v>3682</v>
      </c>
      <c r="H3062" s="381">
        <v>94200</v>
      </c>
      <c r="I3062" s="381">
        <v>33000</v>
      </c>
      <c r="J3062" s="381">
        <v>37700</v>
      </c>
      <c r="K3062" s="381">
        <v>42400</v>
      </c>
      <c r="L3062" s="381">
        <v>47100</v>
      </c>
      <c r="M3062" s="381">
        <v>50900</v>
      </c>
      <c r="N3062" s="381">
        <v>54650</v>
      </c>
      <c r="O3062" s="381">
        <v>58450</v>
      </c>
      <c r="P3062" s="381">
        <v>62200</v>
      </c>
      <c r="Q3062" s="381">
        <v>19800</v>
      </c>
      <c r="R3062" s="381">
        <v>22600</v>
      </c>
      <c r="S3062" s="381">
        <v>25450</v>
      </c>
      <c r="T3062" s="381">
        <v>28250</v>
      </c>
      <c r="U3062" s="381">
        <v>30550</v>
      </c>
      <c r="V3062" s="381">
        <v>32960</v>
      </c>
      <c r="W3062" s="381">
        <v>37140</v>
      </c>
      <c r="X3062" s="381">
        <v>41320</v>
      </c>
      <c r="Y3062" s="381">
        <v>47600</v>
      </c>
      <c r="Z3062" s="381">
        <v>54400</v>
      </c>
      <c r="AA3062" s="381">
        <v>61200</v>
      </c>
      <c r="AB3062" s="381">
        <v>68000</v>
      </c>
      <c r="AC3062" s="381">
        <v>73450</v>
      </c>
      <c r="AD3062" s="381">
        <v>78900</v>
      </c>
      <c r="AE3062" s="381">
        <v>84350</v>
      </c>
      <c r="AF3062" s="381">
        <v>89800</v>
      </c>
      <c r="AG3062" s="381">
        <v>5640</v>
      </c>
      <c r="AH3062" s="381" t="s">
        <v>3682</v>
      </c>
      <c r="AI3062" s="381" t="s">
        <v>344</v>
      </c>
      <c r="AJ3062" s="381">
        <v>1</v>
      </c>
    </row>
    <row r="3063" spans="1:36">
      <c r="A3063" s="381" t="s">
        <v>47</v>
      </c>
      <c r="B3063" s="381" t="s">
        <v>6096</v>
      </c>
      <c r="C3063" s="381">
        <v>34</v>
      </c>
      <c r="D3063" s="381">
        <v>41</v>
      </c>
      <c r="E3063" s="381" t="s">
        <v>6095</v>
      </c>
      <c r="F3063" s="381" t="s">
        <v>6094</v>
      </c>
      <c r="G3063" s="381" t="s">
        <v>1832</v>
      </c>
      <c r="H3063" s="381">
        <v>94500</v>
      </c>
      <c r="I3063" s="381">
        <v>31400</v>
      </c>
      <c r="J3063" s="381">
        <v>35900</v>
      </c>
      <c r="K3063" s="381">
        <v>40400</v>
      </c>
      <c r="L3063" s="381">
        <v>44850</v>
      </c>
      <c r="M3063" s="381">
        <v>48450</v>
      </c>
      <c r="N3063" s="381">
        <v>52050</v>
      </c>
      <c r="O3063" s="381">
        <v>55650</v>
      </c>
      <c r="P3063" s="381">
        <v>59250</v>
      </c>
      <c r="Q3063" s="381">
        <v>18850</v>
      </c>
      <c r="R3063" s="381">
        <v>21550</v>
      </c>
      <c r="S3063" s="381">
        <v>24250</v>
      </c>
      <c r="T3063" s="381">
        <v>26900</v>
      </c>
      <c r="U3063" s="381">
        <v>29100</v>
      </c>
      <c r="V3063" s="381">
        <v>32960</v>
      </c>
      <c r="W3063" s="381">
        <v>37140</v>
      </c>
      <c r="X3063" s="381">
        <v>41320</v>
      </c>
      <c r="Y3063" s="381">
        <v>47600</v>
      </c>
      <c r="Z3063" s="381">
        <v>54400</v>
      </c>
      <c r="AA3063" s="381">
        <v>61200</v>
      </c>
      <c r="AB3063" s="381">
        <v>68000</v>
      </c>
      <c r="AC3063" s="381">
        <v>73450</v>
      </c>
      <c r="AD3063" s="381">
        <v>78900</v>
      </c>
      <c r="AE3063" s="381">
        <v>84350</v>
      </c>
      <c r="AF3063" s="381">
        <v>89800</v>
      </c>
      <c r="AG3063" s="381">
        <v>5640</v>
      </c>
      <c r="AH3063" s="381" t="s">
        <v>1832</v>
      </c>
      <c r="AI3063" s="381" t="s">
        <v>344</v>
      </c>
      <c r="AJ3063" s="381">
        <v>1</v>
      </c>
    </row>
    <row r="3064" spans="1:36">
      <c r="A3064" s="381" t="s">
        <v>567</v>
      </c>
      <c r="B3064" s="381" t="s">
        <v>6093</v>
      </c>
      <c r="C3064" s="381">
        <v>35</v>
      </c>
      <c r="D3064" s="381">
        <v>1</v>
      </c>
      <c r="E3064" s="381" t="s">
        <v>5979</v>
      </c>
      <c r="F3064" s="381" t="s">
        <v>5978</v>
      </c>
      <c r="G3064" s="381" t="s">
        <v>6092</v>
      </c>
      <c r="H3064" s="381">
        <v>61900</v>
      </c>
      <c r="I3064" s="381">
        <v>21700</v>
      </c>
      <c r="J3064" s="381">
        <v>24800</v>
      </c>
      <c r="K3064" s="381">
        <v>27900</v>
      </c>
      <c r="L3064" s="381">
        <v>30950</v>
      </c>
      <c r="M3064" s="381">
        <v>33450</v>
      </c>
      <c r="N3064" s="381">
        <v>35950</v>
      </c>
      <c r="O3064" s="381">
        <v>38400</v>
      </c>
      <c r="P3064" s="381">
        <v>40900</v>
      </c>
      <c r="Q3064" s="381">
        <v>13000</v>
      </c>
      <c r="R3064" s="381">
        <v>16240</v>
      </c>
      <c r="S3064" s="381">
        <v>20420</v>
      </c>
      <c r="T3064" s="381">
        <v>24600</v>
      </c>
      <c r="U3064" s="381">
        <v>28780</v>
      </c>
      <c r="V3064" s="381">
        <v>32960</v>
      </c>
      <c r="W3064" s="381">
        <v>37140</v>
      </c>
      <c r="X3064" s="381">
        <v>40900</v>
      </c>
      <c r="Y3064" s="381">
        <v>34650</v>
      </c>
      <c r="Z3064" s="381">
        <v>39600</v>
      </c>
      <c r="AA3064" s="381">
        <v>44550</v>
      </c>
      <c r="AB3064" s="381">
        <v>49500</v>
      </c>
      <c r="AC3064" s="381">
        <v>53500</v>
      </c>
      <c r="AD3064" s="381">
        <v>57450</v>
      </c>
      <c r="AE3064" s="381">
        <v>61400</v>
      </c>
      <c r="AF3064" s="381">
        <v>65350</v>
      </c>
      <c r="AG3064" s="381">
        <v>200</v>
      </c>
      <c r="AH3064" s="381" t="s">
        <v>6092</v>
      </c>
      <c r="AI3064" s="381" t="s">
        <v>5976</v>
      </c>
      <c r="AJ3064" s="381">
        <v>1</v>
      </c>
    </row>
    <row r="3065" spans="1:36">
      <c r="A3065" s="381" t="s">
        <v>567</v>
      </c>
      <c r="B3065" s="381" t="s">
        <v>6091</v>
      </c>
      <c r="C3065" s="381">
        <v>35</v>
      </c>
      <c r="D3065" s="381">
        <v>3</v>
      </c>
      <c r="E3065" s="381" t="s">
        <v>6090</v>
      </c>
      <c r="F3065" s="381" t="s">
        <v>6089</v>
      </c>
      <c r="G3065" s="381" t="s">
        <v>6088</v>
      </c>
      <c r="H3065" s="381">
        <v>47600</v>
      </c>
      <c r="I3065" s="381">
        <v>18350</v>
      </c>
      <c r="J3065" s="381">
        <v>20950</v>
      </c>
      <c r="K3065" s="381">
        <v>23550</v>
      </c>
      <c r="L3065" s="381">
        <v>26150</v>
      </c>
      <c r="M3065" s="381">
        <v>28250</v>
      </c>
      <c r="N3065" s="381">
        <v>30350</v>
      </c>
      <c r="O3065" s="381">
        <v>32450</v>
      </c>
      <c r="P3065" s="381">
        <v>34550</v>
      </c>
      <c r="Q3065" s="381">
        <v>12060</v>
      </c>
      <c r="R3065" s="381">
        <v>16240</v>
      </c>
      <c r="S3065" s="381">
        <v>20420</v>
      </c>
      <c r="T3065" s="381">
        <v>24600</v>
      </c>
      <c r="U3065" s="381">
        <v>28250</v>
      </c>
      <c r="V3065" s="381">
        <v>30350</v>
      </c>
      <c r="W3065" s="381">
        <v>32450</v>
      </c>
      <c r="X3065" s="381">
        <v>34550</v>
      </c>
      <c r="Y3065" s="381">
        <v>29300</v>
      </c>
      <c r="Z3065" s="381">
        <v>33500</v>
      </c>
      <c r="AA3065" s="381">
        <v>37700</v>
      </c>
      <c r="AB3065" s="381">
        <v>41850</v>
      </c>
      <c r="AC3065" s="381">
        <v>45200</v>
      </c>
      <c r="AD3065" s="381">
        <v>48550</v>
      </c>
      <c r="AE3065" s="381">
        <v>51900</v>
      </c>
      <c r="AF3065" s="381">
        <v>55250</v>
      </c>
      <c r="AG3065" s="381">
        <v>9999</v>
      </c>
      <c r="AH3065" s="381" t="s">
        <v>6088</v>
      </c>
      <c r="AI3065" s="381" t="s">
        <v>5976</v>
      </c>
      <c r="AJ3065" s="381">
        <v>0</v>
      </c>
    </row>
    <row r="3066" spans="1:36">
      <c r="A3066" s="381" t="s">
        <v>567</v>
      </c>
      <c r="B3066" s="381" t="s">
        <v>6087</v>
      </c>
      <c r="C3066" s="381">
        <v>35</v>
      </c>
      <c r="D3066" s="381">
        <v>5</v>
      </c>
      <c r="E3066" s="381" t="s">
        <v>6086</v>
      </c>
      <c r="F3066" s="381" t="s">
        <v>6085</v>
      </c>
      <c r="G3066" s="381" t="s">
        <v>6084</v>
      </c>
      <c r="H3066" s="381">
        <v>51100</v>
      </c>
      <c r="I3066" s="381">
        <v>18350</v>
      </c>
      <c r="J3066" s="381">
        <v>20950</v>
      </c>
      <c r="K3066" s="381">
        <v>23550</v>
      </c>
      <c r="L3066" s="381">
        <v>26150</v>
      </c>
      <c r="M3066" s="381">
        <v>28250</v>
      </c>
      <c r="N3066" s="381">
        <v>30350</v>
      </c>
      <c r="O3066" s="381">
        <v>32450</v>
      </c>
      <c r="P3066" s="381">
        <v>34550</v>
      </c>
      <c r="Q3066" s="381">
        <v>12060</v>
      </c>
      <c r="R3066" s="381">
        <v>16240</v>
      </c>
      <c r="S3066" s="381">
        <v>20420</v>
      </c>
      <c r="T3066" s="381">
        <v>24600</v>
      </c>
      <c r="U3066" s="381">
        <v>28250</v>
      </c>
      <c r="V3066" s="381">
        <v>30350</v>
      </c>
      <c r="W3066" s="381">
        <v>32450</v>
      </c>
      <c r="X3066" s="381">
        <v>34550</v>
      </c>
      <c r="Y3066" s="381">
        <v>29300</v>
      </c>
      <c r="Z3066" s="381">
        <v>33500</v>
      </c>
      <c r="AA3066" s="381">
        <v>37700</v>
      </c>
      <c r="AB3066" s="381">
        <v>41850</v>
      </c>
      <c r="AC3066" s="381">
        <v>45200</v>
      </c>
      <c r="AD3066" s="381">
        <v>48550</v>
      </c>
      <c r="AE3066" s="381">
        <v>51900</v>
      </c>
      <c r="AF3066" s="381">
        <v>55250</v>
      </c>
      <c r="AG3066" s="381">
        <v>9999</v>
      </c>
      <c r="AH3066" s="381" t="s">
        <v>6084</v>
      </c>
      <c r="AI3066" s="381" t="s">
        <v>5976</v>
      </c>
      <c r="AJ3066" s="381">
        <v>0</v>
      </c>
    </row>
    <row r="3067" spans="1:36">
      <c r="A3067" s="381" t="s">
        <v>567</v>
      </c>
      <c r="B3067" s="381" t="s">
        <v>6083</v>
      </c>
      <c r="C3067" s="381">
        <v>35</v>
      </c>
      <c r="D3067" s="381">
        <v>6</v>
      </c>
      <c r="E3067" s="381" t="s">
        <v>6082</v>
      </c>
      <c r="F3067" s="381" t="s">
        <v>6081</v>
      </c>
      <c r="G3067" s="381" t="s">
        <v>6080</v>
      </c>
      <c r="H3067" s="381">
        <v>44400</v>
      </c>
      <c r="I3067" s="381">
        <v>18350</v>
      </c>
      <c r="J3067" s="381">
        <v>20950</v>
      </c>
      <c r="K3067" s="381">
        <v>23550</v>
      </c>
      <c r="L3067" s="381">
        <v>26150</v>
      </c>
      <c r="M3067" s="381">
        <v>28250</v>
      </c>
      <c r="N3067" s="381">
        <v>30350</v>
      </c>
      <c r="O3067" s="381">
        <v>32450</v>
      </c>
      <c r="P3067" s="381">
        <v>34550</v>
      </c>
      <c r="Q3067" s="381">
        <v>12060</v>
      </c>
      <c r="R3067" s="381">
        <v>16240</v>
      </c>
      <c r="S3067" s="381">
        <v>20420</v>
      </c>
      <c r="T3067" s="381">
        <v>24600</v>
      </c>
      <c r="U3067" s="381">
        <v>28250</v>
      </c>
      <c r="V3067" s="381">
        <v>30350</v>
      </c>
      <c r="W3067" s="381">
        <v>32450</v>
      </c>
      <c r="X3067" s="381">
        <v>34550</v>
      </c>
      <c r="Y3067" s="381">
        <v>29300</v>
      </c>
      <c r="Z3067" s="381">
        <v>33500</v>
      </c>
      <c r="AA3067" s="381">
        <v>37700</v>
      </c>
      <c r="AB3067" s="381">
        <v>41850</v>
      </c>
      <c r="AC3067" s="381">
        <v>45200</v>
      </c>
      <c r="AD3067" s="381">
        <v>48550</v>
      </c>
      <c r="AE3067" s="381">
        <v>51900</v>
      </c>
      <c r="AF3067" s="381">
        <v>55250</v>
      </c>
      <c r="AG3067" s="381">
        <v>9999</v>
      </c>
      <c r="AH3067" s="381" t="s">
        <v>6080</v>
      </c>
      <c r="AI3067" s="381" t="s">
        <v>5976</v>
      </c>
      <c r="AJ3067" s="381">
        <v>0</v>
      </c>
    </row>
    <row r="3068" spans="1:36">
      <c r="A3068" s="381" t="s">
        <v>567</v>
      </c>
      <c r="B3068" s="381" t="s">
        <v>6079</v>
      </c>
      <c r="C3068" s="381">
        <v>35</v>
      </c>
      <c r="D3068" s="381">
        <v>7</v>
      </c>
      <c r="E3068" s="381" t="s">
        <v>6078</v>
      </c>
      <c r="F3068" s="381" t="s">
        <v>6077</v>
      </c>
      <c r="G3068" s="381" t="s">
        <v>6076</v>
      </c>
      <c r="H3068" s="381">
        <v>48600</v>
      </c>
      <c r="I3068" s="381">
        <v>18350</v>
      </c>
      <c r="J3068" s="381">
        <v>20950</v>
      </c>
      <c r="K3068" s="381">
        <v>23550</v>
      </c>
      <c r="L3068" s="381">
        <v>26150</v>
      </c>
      <c r="M3068" s="381">
        <v>28250</v>
      </c>
      <c r="N3068" s="381">
        <v>30350</v>
      </c>
      <c r="O3068" s="381">
        <v>32450</v>
      </c>
      <c r="P3068" s="381">
        <v>34550</v>
      </c>
      <c r="Q3068" s="381">
        <v>12060</v>
      </c>
      <c r="R3068" s="381">
        <v>16240</v>
      </c>
      <c r="S3068" s="381">
        <v>20420</v>
      </c>
      <c r="T3068" s="381">
        <v>24600</v>
      </c>
      <c r="U3068" s="381">
        <v>28250</v>
      </c>
      <c r="V3068" s="381">
        <v>30350</v>
      </c>
      <c r="W3068" s="381">
        <v>32450</v>
      </c>
      <c r="X3068" s="381">
        <v>34550</v>
      </c>
      <c r="Y3068" s="381">
        <v>29300</v>
      </c>
      <c r="Z3068" s="381">
        <v>33500</v>
      </c>
      <c r="AA3068" s="381">
        <v>37700</v>
      </c>
      <c r="AB3068" s="381">
        <v>41850</v>
      </c>
      <c r="AC3068" s="381">
        <v>45200</v>
      </c>
      <c r="AD3068" s="381">
        <v>48550</v>
      </c>
      <c r="AE3068" s="381">
        <v>51900</v>
      </c>
      <c r="AF3068" s="381">
        <v>55250</v>
      </c>
      <c r="AG3068" s="381">
        <v>9999</v>
      </c>
      <c r="AH3068" s="381" t="s">
        <v>6076</v>
      </c>
      <c r="AI3068" s="381" t="s">
        <v>5976</v>
      </c>
      <c r="AJ3068" s="381">
        <v>0</v>
      </c>
    </row>
    <row r="3069" spans="1:36">
      <c r="A3069" s="381" t="s">
        <v>567</v>
      </c>
      <c r="B3069" s="381" t="s">
        <v>6075</v>
      </c>
      <c r="C3069" s="381">
        <v>35</v>
      </c>
      <c r="D3069" s="381">
        <v>9</v>
      </c>
      <c r="E3069" s="381" t="s">
        <v>6074</v>
      </c>
      <c r="F3069" s="381" t="s">
        <v>6073</v>
      </c>
      <c r="G3069" s="381" t="s">
        <v>4722</v>
      </c>
      <c r="H3069" s="381">
        <v>53500</v>
      </c>
      <c r="I3069" s="381">
        <v>18750</v>
      </c>
      <c r="J3069" s="381">
        <v>21400</v>
      </c>
      <c r="K3069" s="381">
        <v>24100</v>
      </c>
      <c r="L3069" s="381">
        <v>26750</v>
      </c>
      <c r="M3069" s="381">
        <v>28900</v>
      </c>
      <c r="N3069" s="381">
        <v>31050</v>
      </c>
      <c r="O3069" s="381">
        <v>33200</v>
      </c>
      <c r="P3069" s="381">
        <v>35350</v>
      </c>
      <c r="Q3069" s="381">
        <v>12060</v>
      </c>
      <c r="R3069" s="381">
        <v>16240</v>
      </c>
      <c r="S3069" s="381">
        <v>20420</v>
      </c>
      <c r="T3069" s="381">
        <v>24600</v>
      </c>
      <c r="U3069" s="381">
        <v>28780</v>
      </c>
      <c r="V3069" s="381">
        <v>31050</v>
      </c>
      <c r="W3069" s="381">
        <v>33200</v>
      </c>
      <c r="X3069" s="381">
        <v>35350</v>
      </c>
      <c r="Y3069" s="381">
        <v>30000</v>
      </c>
      <c r="Z3069" s="381">
        <v>34250</v>
      </c>
      <c r="AA3069" s="381">
        <v>38550</v>
      </c>
      <c r="AB3069" s="381">
        <v>42800</v>
      </c>
      <c r="AC3069" s="381">
        <v>46250</v>
      </c>
      <c r="AD3069" s="381">
        <v>49650</v>
      </c>
      <c r="AE3069" s="381">
        <v>53100</v>
      </c>
      <c r="AF3069" s="381">
        <v>56500</v>
      </c>
      <c r="AG3069" s="381">
        <v>9999</v>
      </c>
      <c r="AH3069" s="381" t="s">
        <v>4722</v>
      </c>
      <c r="AI3069" s="381" t="s">
        <v>5976</v>
      </c>
      <c r="AJ3069" s="381">
        <v>0</v>
      </c>
    </row>
    <row r="3070" spans="1:36">
      <c r="A3070" s="381" t="s">
        <v>567</v>
      </c>
      <c r="B3070" s="381" t="s">
        <v>6072</v>
      </c>
      <c r="C3070" s="381">
        <v>35</v>
      </c>
      <c r="D3070" s="381">
        <v>11</v>
      </c>
      <c r="E3070" s="381" t="s">
        <v>6071</v>
      </c>
      <c r="F3070" s="381" t="s">
        <v>6070</v>
      </c>
      <c r="G3070" s="381" t="s">
        <v>6069</v>
      </c>
      <c r="H3070" s="381">
        <v>58600</v>
      </c>
      <c r="I3070" s="381">
        <v>19000</v>
      </c>
      <c r="J3070" s="381">
        <v>21700</v>
      </c>
      <c r="K3070" s="381">
        <v>24400</v>
      </c>
      <c r="L3070" s="381">
        <v>27100</v>
      </c>
      <c r="M3070" s="381">
        <v>29300</v>
      </c>
      <c r="N3070" s="381">
        <v>31450</v>
      </c>
      <c r="O3070" s="381">
        <v>33650</v>
      </c>
      <c r="P3070" s="381">
        <v>35800</v>
      </c>
      <c r="Q3070" s="381">
        <v>12060</v>
      </c>
      <c r="R3070" s="381">
        <v>16240</v>
      </c>
      <c r="S3070" s="381">
        <v>20420</v>
      </c>
      <c r="T3070" s="381">
        <v>24600</v>
      </c>
      <c r="U3070" s="381">
        <v>28780</v>
      </c>
      <c r="V3070" s="381">
        <v>31450</v>
      </c>
      <c r="W3070" s="381">
        <v>33650</v>
      </c>
      <c r="X3070" s="381">
        <v>35800</v>
      </c>
      <c r="Y3070" s="381">
        <v>30350</v>
      </c>
      <c r="Z3070" s="381">
        <v>34700</v>
      </c>
      <c r="AA3070" s="381">
        <v>39050</v>
      </c>
      <c r="AB3070" s="381">
        <v>43350</v>
      </c>
      <c r="AC3070" s="381">
        <v>46850</v>
      </c>
      <c r="AD3070" s="381">
        <v>50300</v>
      </c>
      <c r="AE3070" s="381">
        <v>53800</v>
      </c>
      <c r="AF3070" s="381">
        <v>57250</v>
      </c>
      <c r="AG3070" s="381">
        <v>9999</v>
      </c>
      <c r="AH3070" s="381" t="s">
        <v>6069</v>
      </c>
      <c r="AI3070" s="381" t="s">
        <v>5976</v>
      </c>
      <c r="AJ3070" s="381">
        <v>0</v>
      </c>
    </row>
    <row r="3071" spans="1:36">
      <c r="A3071" s="381" t="s">
        <v>567</v>
      </c>
      <c r="B3071" s="381" t="s">
        <v>6068</v>
      </c>
      <c r="C3071" s="381">
        <v>35</v>
      </c>
      <c r="D3071" s="381">
        <v>13</v>
      </c>
      <c r="E3071" s="381" t="s">
        <v>6067</v>
      </c>
      <c r="F3071" s="381" t="s">
        <v>6066</v>
      </c>
      <c r="G3071" s="381" t="s">
        <v>6065</v>
      </c>
      <c r="H3071" s="381">
        <v>46900</v>
      </c>
      <c r="I3071" s="381">
        <v>18350</v>
      </c>
      <c r="J3071" s="381">
        <v>20950</v>
      </c>
      <c r="K3071" s="381">
        <v>23550</v>
      </c>
      <c r="L3071" s="381">
        <v>26150</v>
      </c>
      <c r="M3071" s="381">
        <v>28250</v>
      </c>
      <c r="N3071" s="381">
        <v>30350</v>
      </c>
      <c r="O3071" s="381">
        <v>32450</v>
      </c>
      <c r="P3071" s="381">
        <v>34550</v>
      </c>
      <c r="Q3071" s="381">
        <v>12060</v>
      </c>
      <c r="R3071" s="381">
        <v>16240</v>
      </c>
      <c r="S3071" s="381">
        <v>20420</v>
      </c>
      <c r="T3071" s="381">
        <v>24600</v>
      </c>
      <c r="U3071" s="381">
        <v>28250</v>
      </c>
      <c r="V3071" s="381">
        <v>30350</v>
      </c>
      <c r="W3071" s="381">
        <v>32450</v>
      </c>
      <c r="X3071" s="381">
        <v>34550</v>
      </c>
      <c r="Y3071" s="381">
        <v>29300</v>
      </c>
      <c r="Z3071" s="381">
        <v>33500</v>
      </c>
      <c r="AA3071" s="381">
        <v>37700</v>
      </c>
      <c r="AB3071" s="381">
        <v>41850</v>
      </c>
      <c r="AC3071" s="381">
        <v>45200</v>
      </c>
      <c r="AD3071" s="381">
        <v>48550</v>
      </c>
      <c r="AE3071" s="381">
        <v>51900</v>
      </c>
      <c r="AF3071" s="381">
        <v>55250</v>
      </c>
      <c r="AG3071" s="381">
        <v>4100</v>
      </c>
      <c r="AH3071" s="381" t="s">
        <v>6065</v>
      </c>
      <c r="AI3071" s="381" t="s">
        <v>5976</v>
      </c>
      <c r="AJ3071" s="381">
        <v>1</v>
      </c>
    </row>
    <row r="3072" spans="1:36">
      <c r="A3072" s="381" t="s">
        <v>567</v>
      </c>
      <c r="B3072" s="381" t="s">
        <v>6064</v>
      </c>
      <c r="C3072" s="381">
        <v>35</v>
      </c>
      <c r="D3072" s="381">
        <v>15</v>
      </c>
      <c r="E3072" s="381" t="s">
        <v>6063</v>
      </c>
      <c r="F3072" s="381" t="s">
        <v>6062</v>
      </c>
      <c r="G3072" s="381" t="s">
        <v>5423</v>
      </c>
      <c r="H3072" s="381">
        <v>63800</v>
      </c>
      <c r="I3072" s="381">
        <v>22350</v>
      </c>
      <c r="J3072" s="381">
        <v>25550</v>
      </c>
      <c r="K3072" s="381">
        <v>28750</v>
      </c>
      <c r="L3072" s="381">
        <v>31900</v>
      </c>
      <c r="M3072" s="381">
        <v>34500</v>
      </c>
      <c r="N3072" s="381">
        <v>37050</v>
      </c>
      <c r="O3072" s="381">
        <v>39600</v>
      </c>
      <c r="P3072" s="381">
        <v>42150</v>
      </c>
      <c r="Q3072" s="381">
        <v>13450</v>
      </c>
      <c r="R3072" s="381">
        <v>16240</v>
      </c>
      <c r="S3072" s="381">
        <v>20420</v>
      </c>
      <c r="T3072" s="381">
        <v>24600</v>
      </c>
      <c r="U3072" s="381">
        <v>28780</v>
      </c>
      <c r="V3072" s="381">
        <v>32960</v>
      </c>
      <c r="W3072" s="381">
        <v>37140</v>
      </c>
      <c r="X3072" s="381">
        <v>41320</v>
      </c>
      <c r="Y3072" s="381">
        <v>35750</v>
      </c>
      <c r="Z3072" s="381">
        <v>40850</v>
      </c>
      <c r="AA3072" s="381">
        <v>45950</v>
      </c>
      <c r="AB3072" s="381">
        <v>51050</v>
      </c>
      <c r="AC3072" s="381">
        <v>55150</v>
      </c>
      <c r="AD3072" s="381">
        <v>59250</v>
      </c>
      <c r="AE3072" s="381">
        <v>63350</v>
      </c>
      <c r="AF3072" s="381">
        <v>67400</v>
      </c>
      <c r="AG3072" s="381">
        <v>9999</v>
      </c>
      <c r="AH3072" s="381" t="s">
        <v>5423</v>
      </c>
      <c r="AI3072" s="381" t="s">
        <v>5976</v>
      </c>
      <c r="AJ3072" s="381">
        <v>0</v>
      </c>
    </row>
    <row r="3073" spans="1:36">
      <c r="A3073" s="381" t="s">
        <v>567</v>
      </c>
      <c r="B3073" s="381" t="s">
        <v>6061</v>
      </c>
      <c r="C3073" s="381">
        <v>35</v>
      </c>
      <c r="D3073" s="381">
        <v>17</v>
      </c>
      <c r="E3073" s="381" t="s">
        <v>6060</v>
      </c>
      <c r="F3073" s="381" t="s">
        <v>6059</v>
      </c>
      <c r="G3073" s="381" t="s">
        <v>1282</v>
      </c>
      <c r="H3073" s="381">
        <v>50500</v>
      </c>
      <c r="I3073" s="381">
        <v>18350</v>
      </c>
      <c r="J3073" s="381">
        <v>20950</v>
      </c>
      <c r="K3073" s="381">
        <v>23550</v>
      </c>
      <c r="L3073" s="381">
        <v>26150</v>
      </c>
      <c r="M3073" s="381">
        <v>28250</v>
      </c>
      <c r="N3073" s="381">
        <v>30350</v>
      </c>
      <c r="O3073" s="381">
        <v>32450</v>
      </c>
      <c r="P3073" s="381">
        <v>34550</v>
      </c>
      <c r="Q3073" s="381">
        <v>12060</v>
      </c>
      <c r="R3073" s="381">
        <v>16240</v>
      </c>
      <c r="S3073" s="381">
        <v>20420</v>
      </c>
      <c r="T3073" s="381">
        <v>24600</v>
      </c>
      <c r="U3073" s="381">
        <v>28250</v>
      </c>
      <c r="V3073" s="381">
        <v>30350</v>
      </c>
      <c r="W3073" s="381">
        <v>32450</v>
      </c>
      <c r="X3073" s="381">
        <v>34550</v>
      </c>
      <c r="Y3073" s="381">
        <v>29300</v>
      </c>
      <c r="Z3073" s="381">
        <v>33500</v>
      </c>
      <c r="AA3073" s="381">
        <v>37700</v>
      </c>
      <c r="AB3073" s="381">
        <v>41850</v>
      </c>
      <c r="AC3073" s="381">
        <v>45200</v>
      </c>
      <c r="AD3073" s="381">
        <v>48550</v>
      </c>
      <c r="AE3073" s="381">
        <v>51900</v>
      </c>
      <c r="AF3073" s="381">
        <v>55250</v>
      </c>
      <c r="AG3073" s="381">
        <v>9999</v>
      </c>
      <c r="AH3073" s="381" t="s">
        <v>1282</v>
      </c>
      <c r="AI3073" s="381" t="s">
        <v>5976</v>
      </c>
      <c r="AJ3073" s="381">
        <v>0</v>
      </c>
    </row>
    <row r="3074" spans="1:36">
      <c r="A3074" s="381" t="s">
        <v>567</v>
      </c>
      <c r="B3074" s="381" t="s">
        <v>6058</v>
      </c>
      <c r="C3074" s="381">
        <v>35</v>
      </c>
      <c r="D3074" s="381">
        <v>19</v>
      </c>
      <c r="E3074" s="381" t="s">
        <v>6057</v>
      </c>
      <c r="F3074" s="381" t="s">
        <v>6056</v>
      </c>
      <c r="G3074" s="381" t="s">
        <v>3335</v>
      </c>
      <c r="H3074" s="381">
        <v>39900</v>
      </c>
      <c r="I3074" s="381">
        <v>18350</v>
      </c>
      <c r="J3074" s="381">
        <v>20950</v>
      </c>
      <c r="K3074" s="381">
        <v>23550</v>
      </c>
      <c r="L3074" s="381">
        <v>26150</v>
      </c>
      <c r="M3074" s="381">
        <v>28250</v>
      </c>
      <c r="N3074" s="381">
        <v>30350</v>
      </c>
      <c r="O3074" s="381">
        <v>32450</v>
      </c>
      <c r="P3074" s="381">
        <v>34550</v>
      </c>
      <c r="Q3074" s="381">
        <v>12060</v>
      </c>
      <c r="R3074" s="381">
        <v>16240</v>
      </c>
      <c r="S3074" s="381">
        <v>20420</v>
      </c>
      <c r="T3074" s="381">
        <v>24600</v>
      </c>
      <c r="U3074" s="381">
        <v>28250</v>
      </c>
      <c r="V3074" s="381">
        <v>30350</v>
      </c>
      <c r="W3074" s="381">
        <v>32450</v>
      </c>
      <c r="X3074" s="381">
        <v>34550</v>
      </c>
      <c r="Y3074" s="381">
        <v>29300</v>
      </c>
      <c r="Z3074" s="381">
        <v>33500</v>
      </c>
      <c r="AA3074" s="381">
        <v>37700</v>
      </c>
      <c r="AB3074" s="381">
        <v>41850</v>
      </c>
      <c r="AC3074" s="381">
        <v>45200</v>
      </c>
      <c r="AD3074" s="381">
        <v>48550</v>
      </c>
      <c r="AE3074" s="381">
        <v>51900</v>
      </c>
      <c r="AF3074" s="381">
        <v>55250</v>
      </c>
      <c r="AG3074" s="381">
        <v>9999</v>
      </c>
      <c r="AH3074" s="381" t="s">
        <v>3335</v>
      </c>
      <c r="AI3074" s="381" t="s">
        <v>5976</v>
      </c>
      <c r="AJ3074" s="381">
        <v>0</v>
      </c>
    </row>
    <row r="3075" spans="1:36">
      <c r="A3075" s="381" t="s">
        <v>567</v>
      </c>
      <c r="B3075" s="381" t="s">
        <v>6055</v>
      </c>
      <c r="C3075" s="381">
        <v>35</v>
      </c>
      <c r="D3075" s="381">
        <v>21</v>
      </c>
      <c r="E3075" s="381" t="s">
        <v>6054</v>
      </c>
      <c r="F3075" s="381" t="s">
        <v>6053</v>
      </c>
      <c r="G3075" s="381" t="s">
        <v>4068</v>
      </c>
      <c r="H3075" s="381">
        <v>47200</v>
      </c>
      <c r="I3075" s="381">
        <v>18350</v>
      </c>
      <c r="J3075" s="381">
        <v>20950</v>
      </c>
      <c r="K3075" s="381">
        <v>23550</v>
      </c>
      <c r="L3075" s="381">
        <v>26150</v>
      </c>
      <c r="M3075" s="381">
        <v>28250</v>
      </c>
      <c r="N3075" s="381">
        <v>30350</v>
      </c>
      <c r="O3075" s="381">
        <v>32450</v>
      </c>
      <c r="P3075" s="381">
        <v>34550</v>
      </c>
      <c r="Q3075" s="381">
        <v>12060</v>
      </c>
      <c r="R3075" s="381">
        <v>16240</v>
      </c>
      <c r="S3075" s="381">
        <v>20420</v>
      </c>
      <c r="T3075" s="381">
        <v>24600</v>
      </c>
      <c r="U3075" s="381">
        <v>28250</v>
      </c>
      <c r="V3075" s="381">
        <v>30350</v>
      </c>
      <c r="W3075" s="381">
        <v>32450</v>
      </c>
      <c r="X3075" s="381">
        <v>34550</v>
      </c>
      <c r="Y3075" s="381">
        <v>29300</v>
      </c>
      <c r="Z3075" s="381">
        <v>33500</v>
      </c>
      <c r="AA3075" s="381">
        <v>37700</v>
      </c>
      <c r="AB3075" s="381">
        <v>41850</v>
      </c>
      <c r="AC3075" s="381">
        <v>45200</v>
      </c>
      <c r="AD3075" s="381">
        <v>48550</v>
      </c>
      <c r="AE3075" s="381">
        <v>51900</v>
      </c>
      <c r="AF3075" s="381">
        <v>55250</v>
      </c>
      <c r="AG3075" s="381">
        <v>9999</v>
      </c>
      <c r="AH3075" s="381" t="s">
        <v>4068</v>
      </c>
      <c r="AI3075" s="381" t="s">
        <v>5976</v>
      </c>
      <c r="AJ3075" s="381">
        <v>0</v>
      </c>
    </row>
    <row r="3076" spans="1:36">
      <c r="A3076" s="381" t="s">
        <v>567</v>
      </c>
      <c r="B3076" s="381" t="s">
        <v>6052</v>
      </c>
      <c r="C3076" s="381">
        <v>35</v>
      </c>
      <c r="D3076" s="381">
        <v>23</v>
      </c>
      <c r="E3076" s="381" t="s">
        <v>6051</v>
      </c>
      <c r="F3076" s="381" t="s">
        <v>6050</v>
      </c>
      <c r="G3076" s="381" t="s">
        <v>3286</v>
      </c>
      <c r="H3076" s="381">
        <v>40900</v>
      </c>
      <c r="I3076" s="381">
        <v>18350</v>
      </c>
      <c r="J3076" s="381">
        <v>20950</v>
      </c>
      <c r="K3076" s="381">
        <v>23550</v>
      </c>
      <c r="L3076" s="381">
        <v>26150</v>
      </c>
      <c r="M3076" s="381">
        <v>28250</v>
      </c>
      <c r="N3076" s="381">
        <v>30350</v>
      </c>
      <c r="O3076" s="381">
        <v>32450</v>
      </c>
      <c r="P3076" s="381">
        <v>34550</v>
      </c>
      <c r="Q3076" s="381">
        <v>12060</v>
      </c>
      <c r="R3076" s="381">
        <v>16240</v>
      </c>
      <c r="S3076" s="381">
        <v>20420</v>
      </c>
      <c r="T3076" s="381">
        <v>24600</v>
      </c>
      <c r="U3076" s="381">
        <v>28250</v>
      </c>
      <c r="V3076" s="381">
        <v>30350</v>
      </c>
      <c r="W3076" s="381">
        <v>32450</v>
      </c>
      <c r="X3076" s="381">
        <v>34550</v>
      </c>
      <c r="Y3076" s="381">
        <v>29300</v>
      </c>
      <c r="Z3076" s="381">
        <v>33500</v>
      </c>
      <c r="AA3076" s="381">
        <v>37700</v>
      </c>
      <c r="AB3076" s="381">
        <v>41850</v>
      </c>
      <c r="AC3076" s="381">
        <v>45200</v>
      </c>
      <c r="AD3076" s="381">
        <v>48550</v>
      </c>
      <c r="AE3076" s="381">
        <v>51900</v>
      </c>
      <c r="AF3076" s="381">
        <v>55250</v>
      </c>
      <c r="AG3076" s="381">
        <v>9999</v>
      </c>
      <c r="AH3076" s="381" t="s">
        <v>3286</v>
      </c>
      <c r="AI3076" s="381" t="s">
        <v>5976</v>
      </c>
      <c r="AJ3076" s="381">
        <v>0</v>
      </c>
    </row>
    <row r="3077" spans="1:36">
      <c r="A3077" s="381" t="s">
        <v>567</v>
      </c>
      <c r="B3077" s="381" t="s">
        <v>6049</v>
      </c>
      <c r="C3077" s="381">
        <v>35</v>
      </c>
      <c r="D3077" s="381">
        <v>25</v>
      </c>
      <c r="E3077" s="381" t="s">
        <v>6048</v>
      </c>
      <c r="F3077" s="381" t="s">
        <v>6047</v>
      </c>
      <c r="G3077" s="381" t="s">
        <v>6046</v>
      </c>
      <c r="H3077" s="381">
        <v>68400</v>
      </c>
      <c r="I3077" s="381">
        <v>22550</v>
      </c>
      <c r="J3077" s="381">
        <v>25750</v>
      </c>
      <c r="K3077" s="381">
        <v>28950</v>
      </c>
      <c r="L3077" s="381">
        <v>32150</v>
      </c>
      <c r="M3077" s="381">
        <v>34750</v>
      </c>
      <c r="N3077" s="381">
        <v>37300</v>
      </c>
      <c r="O3077" s="381">
        <v>39900</v>
      </c>
      <c r="P3077" s="381">
        <v>42450</v>
      </c>
      <c r="Q3077" s="381">
        <v>13550</v>
      </c>
      <c r="R3077" s="381">
        <v>16240</v>
      </c>
      <c r="S3077" s="381">
        <v>20420</v>
      </c>
      <c r="T3077" s="381">
        <v>24600</v>
      </c>
      <c r="U3077" s="381">
        <v>28780</v>
      </c>
      <c r="V3077" s="381">
        <v>32960</v>
      </c>
      <c r="W3077" s="381">
        <v>37140</v>
      </c>
      <c r="X3077" s="381">
        <v>41320</v>
      </c>
      <c r="Y3077" s="381">
        <v>36050</v>
      </c>
      <c r="Z3077" s="381">
        <v>41200</v>
      </c>
      <c r="AA3077" s="381">
        <v>46350</v>
      </c>
      <c r="AB3077" s="381">
        <v>51450</v>
      </c>
      <c r="AC3077" s="381">
        <v>55600</v>
      </c>
      <c r="AD3077" s="381">
        <v>59700</v>
      </c>
      <c r="AE3077" s="381">
        <v>63800</v>
      </c>
      <c r="AF3077" s="381">
        <v>67950</v>
      </c>
      <c r="AG3077" s="381">
        <v>9999</v>
      </c>
      <c r="AH3077" s="381" t="s">
        <v>6046</v>
      </c>
      <c r="AI3077" s="381" t="s">
        <v>5976</v>
      </c>
      <c r="AJ3077" s="381">
        <v>0</v>
      </c>
    </row>
    <row r="3078" spans="1:36">
      <c r="A3078" s="381" t="s">
        <v>567</v>
      </c>
      <c r="B3078" s="381" t="s">
        <v>6045</v>
      </c>
      <c r="C3078" s="381">
        <v>35</v>
      </c>
      <c r="D3078" s="381">
        <v>27</v>
      </c>
      <c r="E3078" s="381" t="s">
        <v>6044</v>
      </c>
      <c r="F3078" s="381" t="s">
        <v>6043</v>
      </c>
      <c r="G3078" s="381" t="s">
        <v>1042</v>
      </c>
      <c r="H3078" s="381">
        <v>50500</v>
      </c>
      <c r="I3078" s="381">
        <v>18350</v>
      </c>
      <c r="J3078" s="381">
        <v>20950</v>
      </c>
      <c r="K3078" s="381">
        <v>23550</v>
      </c>
      <c r="L3078" s="381">
        <v>26150</v>
      </c>
      <c r="M3078" s="381">
        <v>28250</v>
      </c>
      <c r="N3078" s="381">
        <v>30350</v>
      </c>
      <c r="O3078" s="381">
        <v>32450</v>
      </c>
      <c r="P3078" s="381">
        <v>34550</v>
      </c>
      <c r="Q3078" s="381">
        <v>12060</v>
      </c>
      <c r="R3078" s="381">
        <v>16240</v>
      </c>
      <c r="S3078" s="381">
        <v>20420</v>
      </c>
      <c r="T3078" s="381">
        <v>24600</v>
      </c>
      <c r="U3078" s="381">
        <v>28250</v>
      </c>
      <c r="V3078" s="381">
        <v>30350</v>
      </c>
      <c r="W3078" s="381">
        <v>32450</v>
      </c>
      <c r="X3078" s="381">
        <v>34550</v>
      </c>
      <c r="Y3078" s="381">
        <v>29300</v>
      </c>
      <c r="Z3078" s="381">
        <v>33500</v>
      </c>
      <c r="AA3078" s="381">
        <v>37700</v>
      </c>
      <c r="AB3078" s="381">
        <v>41850</v>
      </c>
      <c r="AC3078" s="381">
        <v>45200</v>
      </c>
      <c r="AD3078" s="381">
        <v>48550</v>
      </c>
      <c r="AE3078" s="381">
        <v>51900</v>
      </c>
      <c r="AF3078" s="381">
        <v>55250</v>
      </c>
      <c r="AG3078" s="381">
        <v>9999</v>
      </c>
      <c r="AH3078" s="381" t="s">
        <v>1042</v>
      </c>
      <c r="AI3078" s="381" t="s">
        <v>5976</v>
      </c>
      <c r="AJ3078" s="381">
        <v>0</v>
      </c>
    </row>
    <row r="3079" spans="1:36">
      <c r="A3079" s="381" t="s">
        <v>567</v>
      </c>
      <c r="B3079" s="381" t="s">
        <v>6042</v>
      </c>
      <c r="C3079" s="381">
        <v>35</v>
      </c>
      <c r="D3079" s="381">
        <v>28</v>
      </c>
      <c r="E3079" s="381" t="s">
        <v>6041</v>
      </c>
      <c r="F3079" s="381" t="s">
        <v>6040</v>
      </c>
      <c r="G3079" s="381" t="s">
        <v>6039</v>
      </c>
      <c r="H3079" s="381">
        <v>128000</v>
      </c>
      <c r="I3079" s="381">
        <v>38100</v>
      </c>
      <c r="J3079" s="381">
        <v>43550</v>
      </c>
      <c r="K3079" s="381">
        <v>49000</v>
      </c>
      <c r="L3079" s="381">
        <v>54400</v>
      </c>
      <c r="M3079" s="381">
        <v>58800</v>
      </c>
      <c r="N3079" s="381">
        <v>63150</v>
      </c>
      <c r="O3079" s="381">
        <v>67500</v>
      </c>
      <c r="P3079" s="381">
        <v>71850</v>
      </c>
      <c r="Q3079" s="381">
        <v>22900</v>
      </c>
      <c r="R3079" s="381">
        <v>26150</v>
      </c>
      <c r="S3079" s="381">
        <v>29400</v>
      </c>
      <c r="T3079" s="381">
        <v>32650</v>
      </c>
      <c r="U3079" s="381">
        <v>35300</v>
      </c>
      <c r="V3079" s="381">
        <v>37900</v>
      </c>
      <c r="W3079" s="381">
        <v>40500</v>
      </c>
      <c r="X3079" s="381">
        <v>43100</v>
      </c>
      <c r="Y3079" s="381">
        <v>47600</v>
      </c>
      <c r="Z3079" s="381">
        <v>54400</v>
      </c>
      <c r="AA3079" s="381">
        <v>61200</v>
      </c>
      <c r="AB3079" s="381">
        <v>68000</v>
      </c>
      <c r="AC3079" s="381">
        <v>73450</v>
      </c>
      <c r="AD3079" s="381">
        <v>78900</v>
      </c>
      <c r="AE3079" s="381">
        <v>84350</v>
      </c>
      <c r="AF3079" s="381">
        <v>89800</v>
      </c>
      <c r="AG3079" s="381">
        <v>7490</v>
      </c>
      <c r="AH3079" s="381" t="s">
        <v>6039</v>
      </c>
      <c r="AI3079" s="381" t="s">
        <v>5976</v>
      </c>
      <c r="AJ3079" s="381">
        <v>0</v>
      </c>
    </row>
    <row r="3080" spans="1:36">
      <c r="A3080" s="381" t="s">
        <v>567</v>
      </c>
      <c r="B3080" s="381" t="s">
        <v>6038</v>
      </c>
      <c r="C3080" s="381">
        <v>35</v>
      </c>
      <c r="D3080" s="381">
        <v>29</v>
      </c>
      <c r="E3080" s="381" t="s">
        <v>6037</v>
      </c>
      <c r="F3080" s="381" t="s">
        <v>6036</v>
      </c>
      <c r="G3080" s="381" t="s">
        <v>6035</v>
      </c>
      <c r="H3080" s="381">
        <v>36600</v>
      </c>
      <c r="I3080" s="381">
        <v>18350</v>
      </c>
      <c r="J3080" s="381">
        <v>20950</v>
      </c>
      <c r="K3080" s="381">
        <v>23550</v>
      </c>
      <c r="L3080" s="381">
        <v>26150</v>
      </c>
      <c r="M3080" s="381">
        <v>28250</v>
      </c>
      <c r="N3080" s="381">
        <v>30350</v>
      </c>
      <c r="O3080" s="381">
        <v>32450</v>
      </c>
      <c r="P3080" s="381">
        <v>34550</v>
      </c>
      <c r="Q3080" s="381">
        <v>12060</v>
      </c>
      <c r="R3080" s="381">
        <v>16240</v>
      </c>
      <c r="S3080" s="381">
        <v>20420</v>
      </c>
      <c r="T3080" s="381">
        <v>24600</v>
      </c>
      <c r="U3080" s="381">
        <v>28250</v>
      </c>
      <c r="V3080" s="381">
        <v>30350</v>
      </c>
      <c r="W3080" s="381">
        <v>32450</v>
      </c>
      <c r="X3080" s="381">
        <v>34550</v>
      </c>
      <c r="Y3080" s="381">
        <v>29300</v>
      </c>
      <c r="Z3080" s="381">
        <v>33500</v>
      </c>
      <c r="AA3080" s="381">
        <v>37700</v>
      </c>
      <c r="AB3080" s="381">
        <v>41850</v>
      </c>
      <c r="AC3080" s="381">
        <v>45200</v>
      </c>
      <c r="AD3080" s="381">
        <v>48550</v>
      </c>
      <c r="AE3080" s="381">
        <v>51900</v>
      </c>
      <c r="AF3080" s="381">
        <v>55250</v>
      </c>
      <c r="AG3080" s="381">
        <v>9999</v>
      </c>
      <c r="AH3080" s="381" t="s">
        <v>6035</v>
      </c>
      <c r="AI3080" s="381" t="s">
        <v>5976</v>
      </c>
      <c r="AJ3080" s="381">
        <v>0</v>
      </c>
    </row>
    <row r="3081" spans="1:36">
      <c r="A3081" s="381" t="s">
        <v>567</v>
      </c>
      <c r="B3081" s="381" t="s">
        <v>6034</v>
      </c>
      <c r="C3081" s="381">
        <v>35</v>
      </c>
      <c r="D3081" s="381">
        <v>31</v>
      </c>
      <c r="E3081" s="381" t="s">
        <v>6033</v>
      </c>
      <c r="F3081" s="381" t="s">
        <v>6032</v>
      </c>
      <c r="G3081" s="381" t="s">
        <v>6031</v>
      </c>
      <c r="H3081" s="381">
        <v>38100</v>
      </c>
      <c r="I3081" s="381">
        <v>18350</v>
      </c>
      <c r="J3081" s="381">
        <v>20950</v>
      </c>
      <c r="K3081" s="381">
        <v>23550</v>
      </c>
      <c r="L3081" s="381">
        <v>26150</v>
      </c>
      <c r="M3081" s="381">
        <v>28250</v>
      </c>
      <c r="N3081" s="381">
        <v>30350</v>
      </c>
      <c r="O3081" s="381">
        <v>32450</v>
      </c>
      <c r="P3081" s="381">
        <v>34550</v>
      </c>
      <c r="Q3081" s="381">
        <v>12060</v>
      </c>
      <c r="R3081" s="381">
        <v>16240</v>
      </c>
      <c r="S3081" s="381">
        <v>20420</v>
      </c>
      <c r="T3081" s="381">
        <v>24600</v>
      </c>
      <c r="U3081" s="381">
        <v>28250</v>
      </c>
      <c r="V3081" s="381">
        <v>30350</v>
      </c>
      <c r="W3081" s="381">
        <v>32450</v>
      </c>
      <c r="X3081" s="381">
        <v>34550</v>
      </c>
      <c r="Y3081" s="381">
        <v>29300</v>
      </c>
      <c r="Z3081" s="381">
        <v>33500</v>
      </c>
      <c r="AA3081" s="381">
        <v>37700</v>
      </c>
      <c r="AB3081" s="381">
        <v>41850</v>
      </c>
      <c r="AC3081" s="381">
        <v>45200</v>
      </c>
      <c r="AD3081" s="381">
        <v>48550</v>
      </c>
      <c r="AE3081" s="381">
        <v>51900</v>
      </c>
      <c r="AF3081" s="381">
        <v>55250</v>
      </c>
      <c r="AG3081" s="381">
        <v>9999</v>
      </c>
      <c r="AH3081" s="381" t="s">
        <v>6031</v>
      </c>
      <c r="AI3081" s="381" t="s">
        <v>5976</v>
      </c>
      <c r="AJ3081" s="381">
        <v>0</v>
      </c>
    </row>
    <row r="3082" spans="1:36">
      <c r="A3082" s="381" t="s">
        <v>567</v>
      </c>
      <c r="B3082" s="381" t="s">
        <v>6030</v>
      </c>
      <c r="C3082" s="381">
        <v>35</v>
      </c>
      <c r="D3082" s="381">
        <v>33</v>
      </c>
      <c r="E3082" s="381" t="s">
        <v>6029</v>
      </c>
      <c r="F3082" s="381" t="s">
        <v>6028</v>
      </c>
      <c r="G3082" s="381" t="s">
        <v>6027</v>
      </c>
      <c r="H3082" s="381">
        <v>36300</v>
      </c>
      <c r="I3082" s="381">
        <v>18350</v>
      </c>
      <c r="J3082" s="381">
        <v>20950</v>
      </c>
      <c r="K3082" s="381">
        <v>23550</v>
      </c>
      <c r="L3082" s="381">
        <v>26150</v>
      </c>
      <c r="M3082" s="381">
        <v>28250</v>
      </c>
      <c r="N3082" s="381">
        <v>30350</v>
      </c>
      <c r="O3082" s="381">
        <v>32450</v>
      </c>
      <c r="P3082" s="381">
        <v>34550</v>
      </c>
      <c r="Q3082" s="381">
        <v>12060</v>
      </c>
      <c r="R3082" s="381">
        <v>16240</v>
      </c>
      <c r="S3082" s="381">
        <v>20420</v>
      </c>
      <c r="T3082" s="381">
        <v>24600</v>
      </c>
      <c r="U3082" s="381">
        <v>28250</v>
      </c>
      <c r="V3082" s="381">
        <v>30350</v>
      </c>
      <c r="W3082" s="381">
        <v>32450</v>
      </c>
      <c r="X3082" s="381">
        <v>34550</v>
      </c>
      <c r="Y3082" s="381">
        <v>29300</v>
      </c>
      <c r="Z3082" s="381">
        <v>33500</v>
      </c>
      <c r="AA3082" s="381">
        <v>37700</v>
      </c>
      <c r="AB3082" s="381">
        <v>41850</v>
      </c>
      <c r="AC3082" s="381">
        <v>45200</v>
      </c>
      <c r="AD3082" s="381">
        <v>48550</v>
      </c>
      <c r="AE3082" s="381">
        <v>51900</v>
      </c>
      <c r="AF3082" s="381">
        <v>55250</v>
      </c>
      <c r="AG3082" s="381">
        <v>9999</v>
      </c>
      <c r="AH3082" s="381" t="s">
        <v>6027</v>
      </c>
      <c r="AI3082" s="381" t="s">
        <v>5976</v>
      </c>
      <c r="AJ3082" s="381">
        <v>0</v>
      </c>
    </row>
    <row r="3083" spans="1:36">
      <c r="A3083" s="381" t="s">
        <v>567</v>
      </c>
      <c r="B3083" s="381" t="s">
        <v>6026</v>
      </c>
      <c r="C3083" s="381">
        <v>35</v>
      </c>
      <c r="D3083" s="381">
        <v>35</v>
      </c>
      <c r="E3083" s="381" t="s">
        <v>6025</v>
      </c>
      <c r="F3083" s="381" t="s">
        <v>6024</v>
      </c>
      <c r="G3083" s="381" t="s">
        <v>6023</v>
      </c>
      <c r="H3083" s="381">
        <v>48400</v>
      </c>
      <c r="I3083" s="381">
        <v>18350</v>
      </c>
      <c r="J3083" s="381">
        <v>20950</v>
      </c>
      <c r="K3083" s="381">
        <v>23550</v>
      </c>
      <c r="L3083" s="381">
        <v>26150</v>
      </c>
      <c r="M3083" s="381">
        <v>28250</v>
      </c>
      <c r="N3083" s="381">
        <v>30350</v>
      </c>
      <c r="O3083" s="381">
        <v>32450</v>
      </c>
      <c r="P3083" s="381">
        <v>34550</v>
      </c>
      <c r="Q3083" s="381">
        <v>12060</v>
      </c>
      <c r="R3083" s="381">
        <v>16240</v>
      </c>
      <c r="S3083" s="381">
        <v>20420</v>
      </c>
      <c r="T3083" s="381">
        <v>24600</v>
      </c>
      <c r="U3083" s="381">
        <v>28250</v>
      </c>
      <c r="V3083" s="381">
        <v>30350</v>
      </c>
      <c r="W3083" s="381">
        <v>32450</v>
      </c>
      <c r="X3083" s="381">
        <v>34550</v>
      </c>
      <c r="Y3083" s="381">
        <v>29300</v>
      </c>
      <c r="Z3083" s="381">
        <v>33500</v>
      </c>
      <c r="AA3083" s="381">
        <v>37700</v>
      </c>
      <c r="AB3083" s="381">
        <v>41850</v>
      </c>
      <c r="AC3083" s="381">
        <v>45200</v>
      </c>
      <c r="AD3083" s="381">
        <v>48550</v>
      </c>
      <c r="AE3083" s="381">
        <v>51900</v>
      </c>
      <c r="AF3083" s="381">
        <v>55250</v>
      </c>
      <c r="AG3083" s="381">
        <v>9999</v>
      </c>
      <c r="AH3083" s="381" t="s">
        <v>6023</v>
      </c>
      <c r="AI3083" s="381" t="s">
        <v>5976</v>
      </c>
      <c r="AJ3083" s="381">
        <v>0</v>
      </c>
    </row>
    <row r="3084" spans="1:36">
      <c r="A3084" s="381" t="s">
        <v>567</v>
      </c>
      <c r="B3084" s="381" t="s">
        <v>6022</v>
      </c>
      <c r="C3084" s="381">
        <v>35</v>
      </c>
      <c r="D3084" s="381">
        <v>37</v>
      </c>
      <c r="E3084" s="381" t="s">
        <v>6021</v>
      </c>
      <c r="F3084" s="381" t="s">
        <v>6020</v>
      </c>
      <c r="G3084" s="381" t="s">
        <v>6019</v>
      </c>
      <c r="H3084" s="381">
        <v>42200</v>
      </c>
      <c r="I3084" s="381">
        <v>18350</v>
      </c>
      <c r="J3084" s="381">
        <v>20950</v>
      </c>
      <c r="K3084" s="381">
        <v>23550</v>
      </c>
      <c r="L3084" s="381">
        <v>26150</v>
      </c>
      <c r="M3084" s="381">
        <v>28250</v>
      </c>
      <c r="N3084" s="381">
        <v>30350</v>
      </c>
      <c r="O3084" s="381">
        <v>32450</v>
      </c>
      <c r="P3084" s="381">
        <v>34550</v>
      </c>
      <c r="Q3084" s="381">
        <v>12060</v>
      </c>
      <c r="R3084" s="381">
        <v>16240</v>
      </c>
      <c r="S3084" s="381">
        <v>20420</v>
      </c>
      <c r="T3084" s="381">
        <v>24600</v>
      </c>
      <c r="U3084" s="381">
        <v>28250</v>
      </c>
      <c r="V3084" s="381">
        <v>30350</v>
      </c>
      <c r="W3084" s="381">
        <v>32450</v>
      </c>
      <c r="X3084" s="381">
        <v>34550</v>
      </c>
      <c r="Y3084" s="381">
        <v>29300</v>
      </c>
      <c r="Z3084" s="381">
        <v>33500</v>
      </c>
      <c r="AA3084" s="381">
        <v>37700</v>
      </c>
      <c r="AB3084" s="381">
        <v>41850</v>
      </c>
      <c r="AC3084" s="381">
        <v>45200</v>
      </c>
      <c r="AD3084" s="381">
        <v>48550</v>
      </c>
      <c r="AE3084" s="381">
        <v>51900</v>
      </c>
      <c r="AF3084" s="381">
        <v>55250</v>
      </c>
      <c r="AG3084" s="381">
        <v>9999</v>
      </c>
      <c r="AH3084" s="381" t="s">
        <v>6019</v>
      </c>
      <c r="AI3084" s="381" t="s">
        <v>5976</v>
      </c>
      <c r="AJ3084" s="381">
        <v>0</v>
      </c>
    </row>
    <row r="3085" spans="1:36">
      <c r="A3085" s="381" t="s">
        <v>567</v>
      </c>
      <c r="B3085" s="381" t="s">
        <v>6018</v>
      </c>
      <c r="C3085" s="381">
        <v>35</v>
      </c>
      <c r="D3085" s="381">
        <v>39</v>
      </c>
      <c r="E3085" s="381" t="s">
        <v>6017</v>
      </c>
      <c r="F3085" s="381" t="s">
        <v>6016</v>
      </c>
      <c r="G3085" s="381" t="s">
        <v>6015</v>
      </c>
      <c r="H3085" s="381">
        <v>47700</v>
      </c>
      <c r="I3085" s="381">
        <v>18350</v>
      </c>
      <c r="J3085" s="381">
        <v>20950</v>
      </c>
      <c r="K3085" s="381">
        <v>23550</v>
      </c>
      <c r="L3085" s="381">
        <v>26150</v>
      </c>
      <c r="M3085" s="381">
        <v>28250</v>
      </c>
      <c r="N3085" s="381">
        <v>30350</v>
      </c>
      <c r="O3085" s="381">
        <v>32450</v>
      </c>
      <c r="P3085" s="381">
        <v>34550</v>
      </c>
      <c r="Q3085" s="381">
        <v>12060</v>
      </c>
      <c r="R3085" s="381">
        <v>16240</v>
      </c>
      <c r="S3085" s="381">
        <v>20420</v>
      </c>
      <c r="T3085" s="381">
        <v>24600</v>
      </c>
      <c r="U3085" s="381">
        <v>28250</v>
      </c>
      <c r="V3085" s="381">
        <v>30350</v>
      </c>
      <c r="W3085" s="381">
        <v>32450</v>
      </c>
      <c r="X3085" s="381">
        <v>34550</v>
      </c>
      <c r="Y3085" s="381">
        <v>29300</v>
      </c>
      <c r="Z3085" s="381">
        <v>33500</v>
      </c>
      <c r="AA3085" s="381">
        <v>37700</v>
      </c>
      <c r="AB3085" s="381">
        <v>41850</v>
      </c>
      <c r="AC3085" s="381">
        <v>45200</v>
      </c>
      <c r="AD3085" s="381">
        <v>48550</v>
      </c>
      <c r="AE3085" s="381">
        <v>51900</v>
      </c>
      <c r="AF3085" s="381">
        <v>55250</v>
      </c>
      <c r="AG3085" s="381">
        <v>9999</v>
      </c>
      <c r="AH3085" s="381" t="s">
        <v>6015</v>
      </c>
      <c r="AI3085" s="381" t="s">
        <v>5976</v>
      </c>
      <c r="AJ3085" s="381">
        <v>0</v>
      </c>
    </row>
    <row r="3086" spans="1:36">
      <c r="A3086" s="381" t="s">
        <v>567</v>
      </c>
      <c r="B3086" s="381" t="s">
        <v>6014</v>
      </c>
      <c r="C3086" s="381">
        <v>35</v>
      </c>
      <c r="D3086" s="381">
        <v>41</v>
      </c>
      <c r="E3086" s="381" t="s">
        <v>6013</v>
      </c>
      <c r="F3086" s="381" t="s">
        <v>6012</v>
      </c>
      <c r="G3086" s="381" t="s">
        <v>6011</v>
      </c>
      <c r="H3086" s="381">
        <v>43900</v>
      </c>
      <c r="I3086" s="381">
        <v>18350</v>
      </c>
      <c r="J3086" s="381">
        <v>20950</v>
      </c>
      <c r="K3086" s="381">
        <v>23550</v>
      </c>
      <c r="L3086" s="381">
        <v>26150</v>
      </c>
      <c r="M3086" s="381">
        <v>28250</v>
      </c>
      <c r="N3086" s="381">
        <v>30350</v>
      </c>
      <c r="O3086" s="381">
        <v>32450</v>
      </c>
      <c r="P3086" s="381">
        <v>34550</v>
      </c>
      <c r="Q3086" s="381">
        <v>12060</v>
      </c>
      <c r="R3086" s="381">
        <v>16240</v>
      </c>
      <c r="S3086" s="381">
        <v>20420</v>
      </c>
      <c r="T3086" s="381">
        <v>24600</v>
      </c>
      <c r="U3086" s="381">
        <v>28250</v>
      </c>
      <c r="V3086" s="381">
        <v>30350</v>
      </c>
      <c r="W3086" s="381">
        <v>32450</v>
      </c>
      <c r="X3086" s="381">
        <v>34550</v>
      </c>
      <c r="Y3086" s="381">
        <v>29300</v>
      </c>
      <c r="Z3086" s="381">
        <v>33500</v>
      </c>
      <c r="AA3086" s="381">
        <v>37700</v>
      </c>
      <c r="AB3086" s="381">
        <v>41850</v>
      </c>
      <c r="AC3086" s="381">
        <v>45200</v>
      </c>
      <c r="AD3086" s="381">
        <v>48550</v>
      </c>
      <c r="AE3086" s="381">
        <v>51900</v>
      </c>
      <c r="AF3086" s="381">
        <v>55250</v>
      </c>
      <c r="AG3086" s="381">
        <v>9999</v>
      </c>
      <c r="AH3086" s="381" t="s">
        <v>6011</v>
      </c>
      <c r="AI3086" s="381" t="s">
        <v>5976</v>
      </c>
      <c r="AJ3086" s="381">
        <v>0</v>
      </c>
    </row>
    <row r="3087" spans="1:36">
      <c r="A3087" s="381" t="s">
        <v>567</v>
      </c>
      <c r="B3087" s="381" t="s">
        <v>6010</v>
      </c>
      <c r="C3087" s="381">
        <v>35</v>
      </c>
      <c r="D3087" s="381">
        <v>43</v>
      </c>
      <c r="E3087" s="381" t="s">
        <v>5979</v>
      </c>
      <c r="F3087" s="381" t="s">
        <v>5978</v>
      </c>
      <c r="G3087" s="381" t="s">
        <v>6009</v>
      </c>
      <c r="H3087" s="381">
        <v>61900</v>
      </c>
      <c r="I3087" s="381">
        <v>21700</v>
      </c>
      <c r="J3087" s="381">
        <v>24800</v>
      </c>
      <c r="K3087" s="381">
        <v>27900</v>
      </c>
      <c r="L3087" s="381">
        <v>30950</v>
      </c>
      <c r="M3087" s="381">
        <v>33450</v>
      </c>
      <c r="N3087" s="381">
        <v>35950</v>
      </c>
      <c r="O3087" s="381">
        <v>38400</v>
      </c>
      <c r="P3087" s="381">
        <v>40900</v>
      </c>
      <c r="Q3087" s="381">
        <v>13000</v>
      </c>
      <c r="R3087" s="381">
        <v>16240</v>
      </c>
      <c r="S3087" s="381">
        <v>20420</v>
      </c>
      <c r="T3087" s="381">
        <v>24600</v>
      </c>
      <c r="U3087" s="381">
        <v>28780</v>
      </c>
      <c r="V3087" s="381">
        <v>32960</v>
      </c>
      <c r="W3087" s="381">
        <v>37140</v>
      </c>
      <c r="X3087" s="381">
        <v>40900</v>
      </c>
      <c r="Y3087" s="381">
        <v>34650</v>
      </c>
      <c r="Z3087" s="381">
        <v>39600</v>
      </c>
      <c r="AA3087" s="381">
        <v>44550</v>
      </c>
      <c r="AB3087" s="381">
        <v>49500</v>
      </c>
      <c r="AC3087" s="381">
        <v>53500</v>
      </c>
      <c r="AD3087" s="381">
        <v>57450</v>
      </c>
      <c r="AE3087" s="381">
        <v>61400</v>
      </c>
      <c r="AF3087" s="381">
        <v>65350</v>
      </c>
      <c r="AG3087" s="381">
        <v>200</v>
      </c>
      <c r="AH3087" s="381" t="s">
        <v>6009</v>
      </c>
      <c r="AI3087" s="381" t="s">
        <v>5976</v>
      </c>
      <c r="AJ3087" s="381">
        <v>1</v>
      </c>
    </row>
    <row r="3088" spans="1:36">
      <c r="A3088" s="381" t="s">
        <v>567</v>
      </c>
      <c r="B3088" s="381" t="s">
        <v>6008</v>
      </c>
      <c r="C3088" s="381">
        <v>35</v>
      </c>
      <c r="D3088" s="381">
        <v>45</v>
      </c>
      <c r="E3088" s="381" t="s">
        <v>6007</v>
      </c>
      <c r="F3088" s="381" t="s">
        <v>6006</v>
      </c>
      <c r="G3088" s="381" t="s">
        <v>1610</v>
      </c>
      <c r="H3088" s="381">
        <v>58800</v>
      </c>
      <c r="I3088" s="381">
        <v>20600</v>
      </c>
      <c r="J3088" s="381">
        <v>23550</v>
      </c>
      <c r="K3088" s="381">
        <v>26500</v>
      </c>
      <c r="L3088" s="381">
        <v>29400</v>
      </c>
      <c r="M3088" s="381">
        <v>31800</v>
      </c>
      <c r="N3088" s="381">
        <v>34150</v>
      </c>
      <c r="O3088" s="381">
        <v>36500</v>
      </c>
      <c r="P3088" s="381">
        <v>38850</v>
      </c>
      <c r="Q3088" s="381">
        <v>12400</v>
      </c>
      <c r="R3088" s="381">
        <v>16240</v>
      </c>
      <c r="S3088" s="381">
        <v>20420</v>
      </c>
      <c r="T3088" s="381">
        <v>24600</v>
      </c>
      <c r="U3088" s="381">
        <v>28780</v>
      </c>
      <c r="V3088" s="381">
        <v>32960</v>
      </c>
      <c r="W3088" s="381">
        <v>36500</v>
      </c>
      <c r="X3088" s="381">
        <v>38850</v>
      </c>
      <c r="Y3088" s="381">
        <v>32950</v>
      </c>
      <c r="Z3088" s="381">
        <v>37650</v>
      </c>
      <c r="AA3088" s="381">
        <v>42350</v>
      </c>
      <c r="AB3088" s="381">
        <v>47050</v>
      </c>
      <c r="AC3088" s="381">
        <v>50850</v>
      </c>
      <c r="AD3088" s="381">
        <v>54600</v>
      </c>
      <c r="AE3088" s="381">
        <v>58350</v>
      </c>
      <c r="AF3088" s="381">
        <v>62150</v>
      </c>
      <c r="AG3088" s="381">
        <v>9999</v>
      </c>
      <c r="AH3088" s="381" t="s">
        <v>1610</v>
      </c>
      <c r="AI3088" s="381" t="s">
        <v>5976</v>
      </c>
      <c r="AJ3088" s="381">
        <v>1</v>
      </c>
    </row>
    <row r="3089" spans="1:36">
      <c r="A3089" s="381" t="s">
        <v>567</v>
      </c>
      <c r="B3089" s="381" t="s">
        <v>6005</v>
      </c>
      <c r="C3089" s="381">
        <v>35</v>
      </c>
      <c r="D3089" s="381">
        <v>47</v>
      </c>
      <c r="E3089" s="381" t="s">
        <v>6004</v>
      </c>
      <c r="F3089" s="381" t="s">
        <v>6003</v>
      </c>
      <c r="G3089" s="381" t="s">
        <v>6002</v>
      </c>
      <c r="H3089" s="381">
        <v>42200</v>
      </c>
      <c r="I3089" s="381">
        <v>18350</v>
      </c>
      <c r="J3089" s="381">
        <v>20950</v>
      </c>
      <c r="K3089" s="381">
        <v>23550</v>
      </c>
      <c r="L3089" s="381">
        <v>26150</v>
      </c>
      <c r="M3089" s="381">
        <v>28250</v>
      </c>
      <c r="N3089" s="381">
        <v>30350</v>
      </c>
      <c r="O3089" s="381">
        <v>32450</v>
      </c>
      <c r="P3089" s="381">
        <v>34550</v>
      </c>
      <c r="Q3089" s="381">
        <v>12060</v>
      </c>
      <c r="R3089" s="381">
        <v>16240</v>
      </c>
      <c r="S3089" s="381">
        <v>20420</v>
      </c>
      <c r="T3089" s="381">
        <v>24600</v>
      </c>
      <c r="U3089" s="381">
        <v>28250</v>
      </c>
      <c r="V3089" s="381">
        <v>30350</v>
      </c>
      <c r="W3089" s="381">
        <v>32450</v>
      </c>
      <c r="X3089" s="381">
        <v>34550</v>
      </c>
      <c r="Y3089" s="381">
        <v>29300</v>
      </c>
      <c r="Z3089" s="381">
        <v>33500</v>
      </c>
      <c r="AA3089" s="381">
        <v>37700</v>
      </c>
      <c r="AB3089" s="381">
        <v>41850</v>
      </c>
      <c r="AC3089" s="381">
        <v>45200</v>
      </c>
      <c r="AD3089" s="381">
        <v>48550</v>
      </c>
      <c r="AE3089" s="381">
        <v>51900</v>
      </c>
      <c r="AF3089" s="381">
        <v>55250</v>
      </c>
      <c r="AG3089" s="381">
        <v>9999</v>
      </c>
      <c r="AH3089" s="381" t="s">
        <v>6002</v>
      </c>
      <c r="AI3089" s="381" t="s">
        <v>5976</v>
      </c>
      <c r="AJ3089" s="381">
        <v>0</v>
      </c>
    </row>
    <row r="3090" spans="1:36">
      <c r="A3090" s="381" t="s">
        <v>567</v>
      </c>
      <c r="B3090" s="381" t="s">
        <v>6001</v>
      </c>
      <c r="C3090" s="381">
        <v>35</v>
      </c>
      <c r="D3090" s="381">
        <v>49</v>
      </c>
      <c r="E3090" s="381" t="s">
        <v>6000</v>
      </c>
      <c r="F3090" s="381" t="s">
        <v>5999</v>
      </c>
      <c r="G3090" s="381" t="s">
        <v>5998</v>
      </c>
      <c r="H3090" s="381">
        <v>62200</v>
      </c>
      <c r="I3090" s="381">
        <v>21800</v>
      </c>
      <c r="J3090" s="381">
        <v>24900</v>
      </c>
      <c r="K3090" s="381">
        <v>28000</v>
      </c>
      <c r="L3090" s="381">
        <v>31100</v>
      </c>
      <c r="M3090" s="381">
        <v>33600</v>
      </c>
      <c r="N3090" s="381">
        <v>36100</v>
      </c>
      <c r="O3090" s="381">
        <v>38600</v>
      </c>
      <c r="P3090" s="381">
        <v>41100</v>
      </c>
      <c r="Q3090" s="381">
        <v>13100</v>
      </c>
      <c r="R3090" s="381">
        <v>16240</v>
      </c>
      <c r="S3090" s="381">
        <v>20420</v>
      </c>
      <c r="T3090" s="381">
        <v>24600</v>
      </c>
      <c r="U3090" s="381">
        <v>28780</v>
      </c>
      <c r="V3090" s="381">
        <v>32960</v>
      </c>
      <c r="W3090" s="381">
        <v>37140</v>
      </c>
      <c r="X3090" s="381">
        <v>41100</v>
      </c>
      <c r="Y3090" s="381">
        <v>34850</v>
      </c>
      <c r="Z3090" s="381">
        <v>39800</v>
      </c>
      <c r="AA3090" s="381">
        <v>44800</v>
      </c>
      <c r="AB3090" s="381">
        <v>49750</v>
      </c>
      <c r="AC3090" s="381">
        <v>53750</v>
      </c>
      <c r="AD3090" s="381">
        <v>57750</v>
      </c>
      <c r="AE3090" s="381">
        <v>61700</v>
      </c>
      <c r="AF3090" s="381">
        <v>65700</v>
      </c>
      <c r="AG3090" s="381">
        <v>7490</v>
      </c>
      <c r="AH3090" s="381" t="s">
        <v>5998</v>
      </c>
      <c r="AI3090" s="381" t="s">
        <v>5976</v>
      </c>
      <c r="AJ3090" s="381">
        <v>1</v>
      </c>
    </row>
    <row r="3091" spans="1:36">
      <c r="A3091" s="381" t="s">
        <v>567</v>
      </c>
      <c r="B3091" s="381" t="s">
        <v>5997</v>
      </c>
      <c r="C3091" s="381">
        <v>35</v>
      </c>
      <c r="D3091" s="381">
        <v>51</v>
      </c>
      <c r="E3091" s="381" t="s">
        <v>5996</v>
      </c>
      <c r="F3091" s="381" t="s">
        <v>5995</v>
      </c>
      <c r="G3091" s="381" t="s">
        <v>5994</v>
      </c>
      <c r="H3091" s="381">
        <v>44300</v>
      </c>
      <c r="I3091" s="381">
        <v>18350</v>
      </c>
      <c r="J3091" s="381">
        <v>20950</v>
      </c>
      <c r="K3091" s="381">
        <v>23550</v>
      </c>
      <c r="L3091" s="381">
        <v>26150</v>
      </c>
      <c r="M3091" s="381">
        <v>28250</v>
      </c>
      <c r="N3091" s="381">
        <v>30350</v>
      </c>
      <c r="O3091" s="381">
        <v>32450</v>
      </c>
      <c r="P3091" s="381">
        <v>34550</v>
      </c>
      <c r="Q3091" s="381">
        <v>12060</v>
      </c>
      <c r="R3091" s="381">
        <v>16240</v>
      </c>
      <c r="S3091" s="381">
        <v>20420</v>
      </c>
      <c r="T3091" s="381">
        <v>24600</v>
      </c>
      <c r="U3091" s="381">
        <v>28250</v>
      </c>
      <c r="V3091" s="381">
        <v>30350</v>
      </c>
      <c r="W3091" s="381">
        <v>32450</v>
      </c>
      <c r="X3091" s="381">
        <v>34550</v>
      </c>
      <c r="Y3091" s="381">
        <v>29300</v>
      </c>
      <c r="Z3091" s="381">
        <v>33500</v>
      </c>
      <c r="AA3091" s="381">
        <v>37700</v>
      </c>
      <c r="AB3091" s="381">
        <v>41850</v>
      </c>
      <c r="AC3091" s="381">
        <v>45200</v>
      </c>
      <c r="AD3091" s="381">
        <v>48550</v>
      </c>
      <c r="AE3091" s="381">
        <v>51900</v>
      </c>
      <c r="AF3091" s="381">
        <v>55250</v>
      </c>
      <c r="AG3091" s="381">
        <v>9999</v>
      </c>
      <c r="AH3091" s="381" t="s">
        <v>5994</v>
      </c>
      <c r="AI3091" s="381" t="s">
        <v>5976</v>
      </c>
      <c r="AJ3091" s="381">
        <v>0</v>
      </c>
    </row>
    <row r="3092" spans="1:36">
      <c r="A3092" s="381" t="s">
        <v>567</v>
      </c>
      <c r="B3092" s="381" t="s">
        <v>5993</v>
      </c>
      <c r="C3092" s="381">
        <v>35</v>
      </c>
      <c r="D3092" s="381">
        <v>53</v>
      </c>
      <c r="E3092" s="381" t="s">
        <v>5992</v>
      </c>
      <c r="F3092" s="381" t="s">
        <v>5991</v>
      </c>
      <c r="G3092" s="381" t="s">
        <v>5990</v>
      </c>
      <c r="H3092" s="381">
        <v>41900</v>
      </c>
      <c r="I3092" s="381">
        <v>18350</v>
      </c>
      <c r="J3092" s="381">
        <v>20950</v>
      </c>
      <c r="K3092" s="381">
        <v>23550</v>
      </c>
      <c r="L3092" s="381">
        <v>26150</v>
      </c>
      <c r="M3092" s="381">
        <v>28250</v>
      </c>
      <c r="N3092" s="381">
        <v>30350</v>
      </c>
      <c r="O3092" s="381">
        <v>32450</v>
      </c>
      <c r="P3092" s="381">
        <v>34550</v>
      </c>
      <c r="Q3092" s="381">
        <v>12060</v>
      </c>
      <c r="R3092" s="381">
        <v>16240</v>
      </c>
      <c r="S3092" s="381">
        <v>20420</v>
      </c>
      <c r="T3092" s="381">
        <v>24600</v>
      </c>
      <c r="U3092" s="381">
        <v>28250</v>
      </c>
      <c r="V3092" s="381">
        <v>30350</v>
      </c>
      <c r="W3092" s="381">
        <v>32450</v>
      </c>
      <c r="X3092" s="381">
        <v>34550</v>
      </c>
      <c r="Y3092" s="381">
        <v>29300</v>
      </c>
      <c r="Z3092" s="381">
        <v>33500</v>
      </c>
      <c r="AA3092" s="381">
        <v>37700</v>
      </c>
      <c r="AB3092" s="381">
        <v>41850</v>
      </c>
      <c r="AC3092" s="381">
        <v>45200</v>
      </c>
      <c r="AD3092" s="381">
        <v>48550</v>
      </c>
      <c r="AE3092" s="381">
        <v>51900</v>
      </c>
      <c r="AF3092" s="381">
        <v>55250</v>
      </c>
      <c r="AG3092" s="381">
        <v>9999</v>
      </c>
      <c r="AH3092" s="381" t="s">
        <v>5990</v>
      </c>
      <c r="AI3092" s="381" t="s">
        <v>5976</v>
      </c>
      <c r="AJ3092" s="381">
        <v>0</v>
      </c>
    </row>
    <row r="3093" spans="1:36">
      <c r="A3093" s="381" t="s">
        <v>567</v>
      </c>
      <c r="B3093" s="381" t="s">
        <v>5989</v>
      </c>
      <c r="C3093" s="381">
        <v>35</v>
      </c>
      <c r="D3093" s="381">
        <v>55</v>
      </c>
      <c r="E3093" s="381" t="s">
        <v>5988</v>
      </c>
      <c r="F3093" s="381" t="s">
        <v>5987</v>
      </c>
      <c r="G3093" s="381" t="s">
        <v>5986</v>
      </c>
      <c r="H3093" s="381">
        <v>46100</v>
      </c>
      <c r="I3093" s="381">
        <v>18350</v>
      </c>
      <c r="J3093" s="381">
        <v>20950</v>
      </c>
      <c r="K3093" s="381">
        <v>23550</v>
      </c>
      <c r="L3093" s="381">
        <v>26150</v>
      </c>
      <c r="M3093" s="381">
        <v>28250</v>
      </c>
      <c r="N3093" s="381">
        <v>30350</v>
      </c>
      <c r="O3093" s="381">
        <v>32450</v>
      </c>
      <c r="P3093" s="381">
        <v>34550</v>
      </c>
      <c r="Q3093" s="381">
        <v>12060</v>
      </c>
      <c r="R3093" s="381">
        <v>16240</v>
      </c>
      <c r="S3093" s="381">
        <v>20420</v>
      </c>
      <c r="T3093" s="381">
        <v>24600</v>
      </c>
      <c r="U3093" s="381">
        <v>28250</v>
      </c>
      <c r="V3093" s="381">
        <v>30350</v>
      </c>
      <c r="W3093" s="381">
        <v>32450</v>
      </c>
      <c r="X3093" s="381">
        <v>34550</v>
      </c>
      <c r="Y3093" s="381">
        <v>29300</v>
      </c>
      <c r="Z3093" s="381">
        <v>33500</v>
      </c>
      <c r="AA3093" s="381">
        <v>37700</v>
      </c>
      <c r="AB3093" s="381">
        <v>41850</v>
      </c>
      <c r="AC3093" s="381">
        <v>45200</v>
      </c>
      <c r="AD3093" s="381">
        <v>48550</v>
      </c>
      <c r="AE3093" s="381">
        <v>51900</v>
      </c>
      <c r="AF3093" s="381">
        <v>55250</v>
      </c>
      <c r="AG3093" s="381">
        <v>9999</v>
      </c>
      <c r="AH3093" s="381" t="s">
        <v>5986</v>
      </c>
      <c r="AI3093" s="381" t="s">
        <v>5976</v>
      </c>
      <c r="AJ3093" s="381">
        <v>0</v>
      </c>
    </row>
    <row r="3094" spans="1:36">
      <c r="A3094" s="381" t="s">
        <v>567</v>
      </c>
      <c r="B3094" s="381" t="s">
        <v>5985</v>
      </c>
      <c r="C3094" s="381">
        <v>35</v>
      </c>
      <c r="D3094" s="381">
        <v>57</v>
      </c>
      <c r="E3094" s="381" t="s">
        <v>5979</v>
      </c>
      <c r="F3094" s="381" t="s">
        <v>5978</v>
      </c>
      <c r="G3094" s="381" t="s">
        <v>5984</v>
      </c>
      <c r="H3094" s="381">
        <v>61900</v>
      </c>
      <c r="I3094" s="381">
        <v>21700</v>
      </c>
      <c r="J3094" s="381">
        <v>24800</v>
      </c>
      <c r="K3094" s="381">
        <v>27900</v>
      </c>
      <c r="L3094" s="381">
        <v>30950</v>
      </c>
      <c r="M3094" s="381">
        <v>33450</v>
      </c>
      <c r="N3094" s="381">
        <v>35950</v>
      </c>
      <c r="O3094" s="381">
        <v>38400</v>
      </c>
      <c r="P3094" s="381">
        <v>40900</v>
      </c>
      <c r="Q3094" s="381">
        <v>13000</v>
      </c>
      <c r="R3094" s="381">
        <v>16240</v>
      </c>
      <c r="S3094" s="381">
        <v>20420</v>
      </c>
      <c r="T3094" s="381">
        <v>24600</v>
      </c>
      <c r="U3094" s="381">
        <v>28780</v>
      </c>
      <c r="V3094" s="381">
        <v>32960</v>
      </c>
      <c r="W3094" s="381">
        <v>37140</v>
      </c>
      <c r="X3094" s="381">
        <v>40900</v>
      </c>
      <c r="Y3094" s="381">
        <v>34650</v>
      </c>
      <c r="Z3094" s="381">
        <v>39600</v>
      </c>
      <c r="AA3094" s="381">
        <v>44550</v>
      </c>
      <c r="AB3094" s="381">
        <v>49500</v>
      </c>
      <c r="AC3094" s="381">
        <v>53500</v>
      </c>
      <c r="AD3094" s="381">
        <v>57450</v>
      </c>
      <c r="AE3094" s="381">
        <v>61400</v>
      </c>
      <c r="AF3094" s="381">
        <v>65350</v>
      </c>
      <c r="AG3094" s="381">
        <v>9999</v>
      </c>
      <c r="AH3094" s="381" t="s">
        <v>5984</v>
      </c>
      <c r="AI3094" s="381" t="s">
        <v>5976</v>
      </c>
      <c r="AJ3094" s="381">
        <v>1</v>
      </c>
    </row>
    <row r="3095" spans="1:36">
      <c r="A3095" s="381" t="s">
        <v>567</v>
      </c>
      <c r="B3095" s="381" t="s">
        <v>5983</v>
      </c>
      <c r="C3095" s="381">
        <v>35</v>
      </c>
      <c r="D3095" s="381">
        <v>59</v>
      </c>
      <c r="E3095" s="381" t="s">
        <v>5982</v>
      </c>
      <c r="F3095" s="381" t="s">
        <v>5981</v>
      </c>
      <c r="G3095" s="381" t="s">
        <v>3682</v>
      </c>
      <c r="H3095" s="381">
        <v>50600</v>
      </c>
      <c r="I3095" s="381">
        <v>18350</v>
      </c>
      <c r="J3095" s="381">
        <v>20950</v>
      </c>
      <c r="K3095" s="381">
        <v>23550</v>
      </c>
      <c r="L3095" s="381">
        <v>26150</v>
      </c>
      <c r="M3095" s="381">
        <v>28250</v>
      </c>
      <c r="N3095" s="381">
        <v>30350</v>
      </c>
      <c r="O3095" s="381">
        <v>32450</v>
      </c>
      <c r="P3095" s="381">
        <v>34550</v>
      </c>
      <c r="Q3095" s="381">
        <v>12060</v>
      </c>
      <c r="R3095" s="381">
        <v>16240</v>
      </c>
      <c r="S3095" s="381">
        <v>20420</v>
      </c>
      <c r="T3095" s="381">
        <v>24600</v>
      </c>
      <c r="U3095" s="381">
        <v>28250</v>
      </c>
      <c r="V3095" s="381">
        <v>30350</v>
      </c>
      <c r="W3095" s="381">
        <v>32450</v>
      </c>
      <c r="X3095" s="381">
        <v>34550</v>
      </c>
      <c r="Y3095" s="381">
        <v>29300</v>
      </c>
      <c r="Z3095" s="381">
        <v>33500</v>
      </c>
      <c r="AA3095" s="381">
        <v>37700</v>
      </c>
      <c r="AB3095" s="381">
        <v>41850</v>
      </c>
      <c r="AC3095" s="381">
        <v>45200</v>
      </c>
      <c r="AD3095" s="381">
        <v>48550</v>
      </c>
      <c r="AE3095" s="381">
        <v>51900</v>
      </c>
      <c r="AF3095" s="381">
        <v>55250</v>
      </c>
      <c r="AG3095" s="381">
        <v>9999</v>
      </c>
      <c r="AH3095" s="381" t="s">
        <v>3682</v>
      </c>
      <c r="AI3095" s="381" t="s">
        <v>5976</v>
      </c>
      <c r="AJ3095" s="381">
        <v>0</v>
      </c>
    </row>
    <row r="3096" spans="1:36">
      <c r="A3096" s="381" t="s">
        <v>567</v>
      </c>
      <c r="B3096" s="381" t="s">
        <v>5980</v>
      </c>
      <c r="C3096" s="381">
        <v>35</v>
      </c>
      <c r="D3096" s="381">
        <v>61</v>
      </c>
      <c r="E3096" s="381" t="s">
        <v>5979</v>
      </c>
      <c r="F3096" s="381" t="s">
        <v>5978</v>
      </c>
      <c r="G3096" s="381" t="s">
        <v>5977</v>
      </c>
      <c r="H3096" s="381">
        <v>61900</v>
      </c>
      <c r="I3096" s="381">
        <v>21700</v>
      </c>
      <c r="J3096" s="381">
        <v>24800</v>
      </c>
      <c r="K3096" s="381">
        <v>27900</v>
      </c>
      <c r="L3096" s="381">
        <v>30950</v>
      </c>
      <c r="M3096" s="381">
        <v>33450</v>
      </c>
      <c r="N3096" s="381">
        <v>35950</v>
      </c>
      <c r="O3096" s="381">
        <v>38400</v>
      </c>
      <c r="P3096" s="381">
        <v>40900</v>
      </c>
      <c r="Q3096" s="381">
        <v>13000</v>
      </c>
      <c r="R3096" s="381">
        <v>16240</v>
      </c>
      <c r="S3096" s="381">
        <v>20420</v>
      </c>
      <c r="T3096" s="381">
        <v>24600</v>
      </c>
      <c r="U3096" s="381">
        <v>28780</v>
      </c>
      <c r="V3096" s="381">
        <v>32960</v>
      </c>
      <c r="W3096" s="381">
        <v>37140</v>
      </c>
      <c r="X3096" s="381">
        <v>40900</v>
      </c>
      <c r="Y3096" s="381">
        <v>34650</v>
      </c>
      <c r="Z3096" s="381">
        <v>39600</v>
      </c>
      <c r="AA3096" s="381">
        <v>44550</v>
      </c>
      <c r="AB3096" s="381">
        <v>49500</v>
      </c>
      <c r="AC3096" s="381">
        <v>53500</v>
      </c>
      <c r="AD3096" s="381">
        <v>57450</v>
      </c>
      <c r="AE3096" s="381">
        <v>61400</v>
      </c>
      <c r="AF3096" s="381">
        <v>65350</v>
      </c>
      <c r="AG3096" s="381">
        <v>200</v>
      </c>
      <c r="AH3096" s="381" t="s">
        <v>5977</v>
      </c>
      <c r="AI3096" s="381" t="s">
        <v>5976</v>
      </c>
      <c r="AJ3096" s="381">
        <v>1</v>
      </c>
    </row>
    <row r="3097" spans="1:36">
      <c r="A3097" s="381" t="s">
        <v>378</v>
      </c>
      <c r="B3097" s="381" t="s">
        <v>5975</v>
      </c>
      <c r="C3097" s="381">
        <v>36</v>
      </c>
      <c r="D3097" s="381">
        <v>1</v>
      </c>
      <c r="E3097" s="381" t="s">
        <v>5847</v>
      </c>
      <c r="F3097" s="381" t="s">
        <v>5846</v>
      </c>
      <c r="G3097" s="381" t="s">
        <v>1086</v>
      </c>
      <c r="H3097" s="381">
        <v>83100</v>
      </c>
      <c r="I3097" s="381">
        <v>29100</v>
      </c>
      <c r="J3097" s="381">
        <v>33250</v>
      </c>
      <c r="K3097" s="381">
        <v>37400</v>
      </c>
      <c r="L3097" s="381">
        <v>41550</v>
      </c>
      <c r="M3097" s="381">
        <v>44900</v>
      </c>
      <c r="N3097" s="381">
        <v>48200</v>
      </c>
      <c r="O3097" s="381">
        <v>51550</v>
      </c>
      <c r="P3097" s="381">
        <v>54850</v>
      </c>
      <c r="Q3097" s="381">
        <v>17500</v>
      </c>
      <c r="R3097" s="381">
        <v>20000</v>
      </c>
      <c r="S3097" s="381">
        <v>22500</v>
      </c>
      <c r="T3097" s="381">
        <v>24950</v>
      </c>
      <c r="U3097" s="381">
        <v>28780</v>
      </c>
      <c r="V3097" s="381">
        <v>32960</v>
      </c>
      <c r="W3097" s="381">
        <v>37140</v>
      </c>
      <c r="X3097" s="381">
        <v>41320</v>
      </c>
      <c r="Y3097" s="381">
        <v>46550</v>
      </c>
      <c r="Z3097" s="381">
        <v>53200</v>
      </c>
      <c r="AA3097" s="381">
        <v>59850</v>
      </c>
      <c r="AB3097" s="381">
        <v>66500</v>
      </c>
      <c r="AC3097" s="381">
        <v>71850</v>
      </c>
      <c r="AD3097" s="381">
        <v>77150</v>
      </c>
      <c r="AE3097" s="381">
        <v>82500</v>
      </c>
      <c r="AF3097" s="381">
        <v>87800</v>
      </c>
      <c r="AG3097" s="381">
        <v>160</v>
      </c>
      <c r="AH3097" s="381" t="s">
        <v>1086</v>
      </c>
      <c r="AI3097" s="381" t="s">
        <v>343</v>
      </c>
      <c r="AJ3097" s="381">
        <v>1</v>
      </c>
    </row>
    <row r="3098" spans="1:36">
      <c r="A3098" s="381" t="s">
        <v>378</v>
      </c>
      <c r="B3098" s="381" t="s">
        <v>5974</v>
      </c>
      <c r="C3098" s="381">
        <v>36</v>
      </c>
      <c r="D3098" s="381">
        <v>3</v>
      </c>
      <c r="E3098" s="381" t="s">
        <v>5973</v>
      </c>
      <c r="F3098" s="381" t="s">
        <v>5972</v>
      </c>
      <c r="G3098" s="381" t="s">
        <v>5971</v>
      </c>
      <c r="H3098" s="381">
        <v>53900</v>
      </c>
      <c r="I3098" s="381">
        <v>21900</v>
      </c>
      <c r="J3098" s="381">
        <v>25000</v>
      </c>
      <c r="K3098" s="381">
        <v>28150</v>
      </c>
      <c r="L3098" s="381">
        <v>31250</v>
      </c>
      <c r="M3098" s="381">
        <v>33750</v>
      </c>
      <c r="N3098" s="381">
        <v>36250</v>
      </c>
      <c r="O3098" s="381">
        <v>38750</v>
      </c>
      <c r="P3098" s="381">
        <v>41250</v>
      </c>
      <c r="Q3098" s="381">
        <v>13150</v>
      </c>
      <c r="R3098" s="381">
        <v>16240</v>
      </c>
      <c r="S3098" s="381">
        <v>20420</v>
      </c>
      <c r="T3098" s="381">
        <v>24600</v>
      </c>
      <c r="U3098" s="381">
        <v>28780</v>
      </c>
      <c r="V3098" s="381">
        <v>32960</v>
      </c>
      <c r="W3098" s="381">
        <v>37140</v>
      </c>
      <c r="X3098" s="381">
        <v>41250</v>
      </c>
      <c r="Y3098" s="381">
        <v>35000</v>
      </c>
      <c r="Z3098" s="381">
        <v>40000</v>
      </c>
      <c r="AA3098" s="381">
        <v>45000</v>
      </c>
      <c r="AB3098" s="381">
        <v>50000</v>
      </c>
      <c r="AC3098" s="381">
        <v>54000</v>
      </c>
      <c r="AD3098" s="381">
        <v>58000</v>
      </c>
      <c r="AE3098" s="381">
        <v>62000</v>
      </c>
      <c r="AF3098" s="381">
        <v>66000</v>
      </c>
      <c r="AG3098" s="381">
        <v>9999</v>
      </c>
      <c r="AH3098" s="381" t="s">
        <v>5971</v>
      </c>
      <c r="AI3098" s="381" t="s">
        <v>343</v>
      </c>
      <c r="AJ3098" s="381">
        <v>0</v>
      </c>
    </row>
    <row r="3099" spans="1:36">
      <c r="A3099" s="381" t="s">
        <v>378</v>
      </c>
      <c r="B3099" s="381" t="s">
        <v>5970</v>
      </c>
      <c r="C3099" s="381">
        <v>36</v>
      </c>
      <c r="D3099" s="381">
        <v>5</v>
      </c>
      <c r="E3099" s="381" t="s">
        <v>5807</v>
      </c>
      <c r="F3099" s="381" t="s">
        <v>5806</v>
      </c>
      <c r="G3099" s="381" t="s">
        <v>5969</v>
      </c>
      <c r="H3099" s="381">
        <v>66200</v>
      </c>
      <c r="I3099" s="381">
        <v>33400</v>
      </c>
      <c r="J3099" s="381">
        <v>38200</v>
      </c>
      <c r="K3099" s="381">
        <v>42950</v>
      </c>
      <c r="L3099" s="381">
        <v>47700</v>
      </c>
      <c r="M3099" s="381">
        <v>51550</v>
      </c>
      <c r="N3099" s="381">
        <v>55350</v>
      </c>
      <c r="O3099" s="381">
        <v>59150</v>
      </c>
      <c r="P3099" s="381">
        <v>63000</v>
      </c>
      <c r="Q3099" s="381">
        <v>20050</v>
      </c>
      <c r="R3099" s="381">
        <v>22900</v>
      </c>
      <c r="S3099" s="381">
        <v>25750</v>
      </c>
      <c r="T3099" s="381">
        <v>28600</v>
      </c>
      <c r="U3099" s="381">
        <v>30900</v>
      </c>
      <c r="V3099" s="381">
        <v>33200</v>
      </c>
      <c r="W3099" s="381">
        <v>37140</v>
      </c>
      <c r="X3099" s="381">
        <v>41320</v>
      </c>
      <c r="Y3099" s="381">
        <v>53450</v>
      </c>
      <c r="Z3099" s="381">
        <v>61050</v>
      </c>
      <c r="AA3099" s="381">
        <v>68700</v>
      </c>
      <c r="AB3099" s="381">
        <v>76300</v>
      </c>
      <c r="AC3099" s="381">
        <v>82450</v>
      </c>
      <c r="AD3099" s="381">
        <v>88550</v>
      </c>
      <c r="AE3099" s="381">
        <v>94650</v>
      </c>
      <c r="AF3099" s="381">
        <v>100750</v>
      </c>
      <c r="AG3099" s="381">
        <v>5600</v>
      </c>
      <c r="AH3099" s="381" t="s">
        <v>5969</v>
      </c>
      <c r="AI3099" s="381" t="s">
        <v>343</v>
      </c>
      <c r="AJ3099" s="381">
        <v>1</v>
      </c>
    </row>
    <row r="3100" spans="1:36">
      <c r="A3100" s="381" t="s">
        <v>378</v>
      </c>
      <c r="B3100" s="381" t="s">
        <v>5968</v>
      </c>
      <c r="C3100" s="381">
        <v>36</v>
      </c>
      <c r="D3100" s="381">
        <v>7</v>
      </c>
      <c r="E3100" s="381" t="s">
        <v>5825</v>
      </c>
      <c r="F3100" s="381" t="s">
        <v>5824</v>
      </c>
      <c r="G3100" s="381" t="s">
        <v>5967</v>
      </c>
      <c r="H3100" s="381">
        <v>65700</v>
      </c>
      <c r="I3100" s="381">
        <v>23000</v>
      </c>
      <c r="J3100" s="381">
        <v>26300</v>
      </c>
      <c r="K3100" s="381">
        <v>29600</v>
      </c>
      <c r="L3100" s="381">
        <v>32850</v>
      </c>
      <c r="M3100" s="381">
        <v>35500</v>
      </c>
      <c r="N3100" s="381">
        <v>38150</v>
      </c>
      <c r="O3100" s="381">
        <v>40750</v>
      </c>
      <c r="P3100" s="381">
        <v>43400</v>
      </c>
      <c r="Q3100" s="381">
        <v>13800</v>
      </c>
      <c r="R3100" s="381">
        <v>16240</v>
      </c>
      <c r="S3100" s="381">
        <v>20420</v>
      </c>
      <c r="T3100" s="381">
        <v>24600</v>
      </c>
      <c r="U3100" s="381">
        <v>28780</v>
      </c>
      <c r="V3100" s="381">
        <v>32960</v>
      </c>
      <c r="W3100" s="381">
        <v>37140</v>
      </c>
      <c r="X3100" s="381">
        <v>41320</v>
      </c>
      <c r="Y3100" s="381">
        <v>36800</v>
      </c>
      <c r="Z3100" s="381">
        <v>42050</v>
      </c>
      <c r="AA3100" s="381">
        <v>47300</v>
      </c>
      <c r="AB3100" s="381">
        <v>52550</v>
      </c>
      <c r="AC3100" s="381">
        <v>56800</v>
      </c>
      <c r="AD3100" s="381">
        <v>61000</v>
      </c>
      <c r="AE3100" s="381">
        <v>65200</v>
      </c>
      <c r="AF3100" s="381">
        <v>69400</v>
      </c>
      <c r="AG3100" s="381">
        <v>960</v>
      </c>
      <c r="AH3100" s="381" t="s">
        <v>5967</v>
      </c>
      <c r="AI3100" s="381" t="s">
        <v>343</v>
      </c>
      <c r="AJ3100" s="381">
        <v>1</v>
      </c>
    </row>
    <row r="3101" spans="1:36">
      <c r="A3101" s="381" t="s">
        <v>378</v>
      </c>
      <c r="B3101" s="381" t="s">
        <v>5966</v>
      </c>
      <c r="C3101" s="381">
        <v>36</v>
      </c>
      <c r="D3101" s="381">
        <v>9</v>
      </c>
      <c r="E3101" s="381" t="s">
        <v>5965</v>
      </c>
      <c r="F3101" s="381" t="s">
        <v>5964</v>
      </c>
      <c r="G3101" s="381" t="s">
        <v>5963</v>
      </c>
      <c r="H3101" s="381">
        <v>59300</v>
      </c>
      <c r="I3101" s="381">
        <v>21900</v>
      </c>
      <c r="J3101" s="381">
        <v>25000</v>
      </c>
      <c r="K3101" s="381">
        <v>28150</v>
      </c>
      <c r="L3101" s="381">
        <v>31250</v>
      </c>
      <c r="M3101" s="381">
        <v>33750</v>
      </c>
      <c r="N3101" s="381">
        <v>36250</v>
      </c>
      <c r="O3101" s="381">
        <v>38750</v>
      </c>
      <c r="P3101" s="381">
        <v>41250</v>
      </c>
      <c r="Q3101" s="381">
        <v>13150</v>
      </c>
      <c r="R3101" s="381">
        <v>16240</v>
      </c>
      <c r="S3101" s="381">
        <v>20420</v>
      </c>
      <c r="T3101" s="381">
        <v>24600</v>
      </c>
      <c r="U3101" s="381">
        <v>28780</v>
      </c>
      <c r="V3101" s="381">
        <v>32960</v>
      </c>
      <c r="W3101" s="381">
        <v>37140</v>
      </c>
      <c r="X3101" s="381">
        <v>41250</v>
      </c>
      <c r="Y3101" s="381">
        <v>35000</v>
      </c>
      <c r="Z3101" s="381">
        <v>40000</v>
      </c>
      <c r="AA3101" s="381">
        <v>45000</v>
      </c>
      <c r="AB3101" s="381">
        <v>50000</v>
      </c>
      <c r="AC3101" s="381">
        <v>54000</v>
      </c>
      <c r="AD3101" s="381">
        <v>58000</v>
      </c>
      <c r="AE3101" s="381">
        <v>62000</v>
      </c>
      <c r="AF3101" s="381">
        <v>66000</v>
      </c>
      <c r="AG3101" s="381">
        <v>9999</v>
      </c>
      <c r="AH3101" s="381" t="s">
        <v>5963</v>
      </c>
      <c r="AI3101" s="381" t="s">
        <v>343</v>
      </c>
      <c r="AJ3101" s="381">
        <v>0</v>
      </c>
    </row>
    <row r="3102" spans="1:36">
      <c r="A3102" s="381" t="s">
        <v>378</v>
      </c>
      <c r="B3102" s="381" t="s">
        <v>5962</v>
      </c>
      <c r="C3102" s="381">
        <v>36</v>
      </c>
      <c r="D3102" s="381">
        <v>11</v>
      </c>
      <c r="E3102" s="381" t="s">
        <v>5961</v>
      </c>
      <c r="F3102" s="381" t="s">
        <v>5960</v>
      </c>
      <c r="G3102" s="381" t="s">
        <v>5959</v>
      </c>
      <c r="H3102" s="381">
        <v>65600</v>
      </c>
      <c r="I3102" s="381">
        <v>23000</v>
      </c>
      <c r="J3102" s="381">
        <v>26250</v>
      </c>
      <c r="K3102" s="381">
        <v>29550</v>
      </c>
      <c r="L3102" s="381">
        <v>32800</v>
      </c>
      <c r="M3102" s="381">
        <v>35450</v>
      </c>
      <c r="N3102" s="381">
        <v>38050</v>
      </c>
      <c r="O3102" s="381">
        <v>40700</v>
      </c>
      <c r="P3102" s="381">
        <v>43300</v>
      </c>
      <c r="Q3102" s="381">
        <v>13800</v>
      </c>
      <c r="R3102" s="381">
        <v>16240</v>
      </c>
      <c r="S3102" s="381">
        <v>20420</v>
      </c>
      <c r="T3102" s="381">
        <v>24600</v>
      </c>
      <c r="U3102" s="381">
        <v>28780</v>
      </c>
      <c r="V3102" s="381">
        <v>32960</v>
      </c>
      <c r="W3102" s="381">
        <v>37140</v>
      </c>
      <c r="X3102" s="381">
        <v>41320</v>
      </c>
      <c r="Y3102" s="381">
        <v>36750</v>
      </c>
      <c r="Z3102" s="381">
        <v>42000</v>
      </c>
      <c r="AA3102" s="381">
        <v>47250</v>
      </c>
      <c r="AB3102" s="381">
        <v>52500</v>
      </c>
      <c r="AC3102" s="381">
        <v>56700</v>
      </c>
      <c r="AD3102" s="381">
        <v>60900</v>
      </c>
      <c r="AE3102" s="381">
        <v>65100</v>
      </c>
      <c r="AF3102" s="381">
        <v>69300</v>
      </c>
      <c r="AG3102" s="381">
        <v>8160</v>
      </c>
      <c r="AH3102" s="381" t="s">
        <v>5959</v>
      </c>
      <c r="AI3102" s="381" t="s">
        <v>343</v>
      </c>
      <c r="AJ3102" s="381">
        <v>0</v>
      </c>
    </row>
    <row r="3103" spans="1:36">
      <c r="A3103" s="381" t="s">
        <v>378</v>
      </c>
      <c r="B3103" s="381" t="s">
        <v>5958</v>
      </c>
      <c r="C3103" s="381">
        <v>36</v>
      </c>
      <c r="D3103" s="381">
        <v>13</v>
      </c>
      <c r="E3103" s="381" t="s">
        <v>5957</v>
      </c>
      <c r="F3103" s="381" t="s">
        <v>5956</v>
      </c>
      <c r="G3103" s="381" t="s">
        <v>5955</v>
      </c>
      <c r="H3103" s="381">
        <v>56000</v>
      </c>
      <c r="I3103" s="381">
        <v>21900</v>
      </c>
      <c r="J3103" s="381">
        <v>25000</v>
      </c>
      <c r="K3103" s="381">
        <v>28150</v>
      </c>
      <c r="L3103" s="381">
        <v>31250</v>
      </c>
      <c r="M3103" s="381">
        <v>33750</v>
      </c>
      <c r="N3103" s="381">
        <v>36250</v>
      </c>
      <c r="O3103" s="381">
        <v>38750</v>
      </c>
      <c r="P3103" s="381">
        <v>41250</v>
      </c>
      <c r="Q3103" s="381">
        <v>13150</v>
      </c>
      <c r="R3103" s="381">
        <v>16240</v>
      </c>
      <c r="S3103" s="381">
        <v>20420</v>
      </c>
      <c r="T3103" s="381">
        <v>24600</v>
      </c>
      <c r="U3103" s="381">
        <v>28780</v>
      </c>
      <c r="V3103" s="381">
        <v>32960</v>
      </c>
      <c r="W3103" s="381">
        <v>37140</v>
      </c>
      <c r="X3103" s="381">
        <v>41250</v>
      </c>
      <c r="Y3103" s="381">
        <v>35000</v>
      </c>
      <c r="Z3103" s="381">
        <v>40000</v>
      </c>
      <c r="AA3103" s="381">
        <v>45000</v>
      </c>
      <c r="AB3103" s="381">
        <v>50000</v>
      </c>
      <c r="AC3103" s="381">
        <v>54000</v>
      </c>
      <c r="AD3103" s="381">
        <v>58000</v>
      </c>
      <c r="AE3103" s="381">
        <v>62000</v>
      </c>
      <c r="AF3103" s="381">
        <v>66000</v>
      </c>
      <c r="AG3103" s="381">
        <v>3610</v>
      </c>
      <c r="AH3103" s="381" t="s">
        <v>5955</v>
      </c>
      <c r="AI3103" s="381" t="s">
        <v>343</v>
      </c>
      <c r="AJ3103" s="381">
        <v>0</v>
      </c>
    </row>
    <row r="3104" spans="1:36">
      <c r="A3104" s="381" t="s">
        <v>378</v>
      </c>
      <c r="B3104" s="381" t="s">
        <v>5954</v>
      </c>
      <c r="C3104" s="381">
        <v>36</v>
      </c>
      <c r="D3104" s="381">
        <v>15</v>
      </c>
      <c r="E3104" s="381" t="s">
        <v>5953</v>
      </c>
      <c r="F3104" s="381" t="s">
        <v>5952</v>
      </c>
      <c r="G3104" s="381" t="s">
        <v>5951</v>
      </c>
      <c r="H3104" s="381">
        <v>64600</v>
      </c>
      <c r="I3104" s="381">
        <v>22650</v>
      </c>
      <c r="J3104" s="381">
        <v>25850</v>
      </c>
      <c r="K3104" s="381">
        <v>29100</v>
      </c>
      <c r="L3104" s="381">
        <v>32300</v>
      </c>
      <c r="M3104" s="381">
        <v>34900</v>
      </c>
      <c r="N3104" s="381">
        <v>37500</v>
      </c>
      <c r="O3104" s="381">
        <v>40100</v>
      </c>
      <c r="P3104" s="381">
        <v>42650</v>
      </c>
      <c r="Q3104" s="381">
        <v>13600</v>
      </c>
      <c r="R3104" s="381">
        <v>16240</v>
      </c>
      <c r="S3104" s="381">
        <v>20420</v>
      </c>
      <c r="T3104" s="381">
        <v>24600</v>
      </c>
      <c r="U3104" s="381">
        <v>28780</v>
      </c>
      <c r="V3104" s="381">
        <v>32960</v>
      </c>
      <c r="W3104" s="381">
        <v>37140</v>
      </c>
      <c r="X3104" s="381">
        <v>41320</v>
      </c>
      <c r="Y3104" s="381">
        <v>36200</v>
      </c>
      <c r="Z3104" s="381">
        <v>41400</v>
      </c>
      <c r="AA3104" s="381">
        <v>46550</v>
      </c>
      <c r="AB3104" s="381">
        <v>51700</v>
      </c>
      <c r="AC3104" s="381">
        <v>55850</v>
      </c>
      <c r="AD3104" s="381">
        <v>60000</v>
      </c>
      <c r="AE3104" s="381">
        <v>64150</v>
      </c>
      <c r="AF3104" s="381">
        <v>68250</v>
      </c>
      <c r="AG3104" s="381">
        <v>2335</v>
      </c>
      <c r="AH3104" s="381" t="s">
        <v>5951</v>
      </c>
      <c r="AI3104" s="381" t="s">
        <v>343</v>
      </c>
      <c r="AJ3104" s="381">
        <v>1</v>
      </c>
    </row>
    <row r="3105" spans="1:36">
      <c r="A3105" s="381" t="s">
        <v>378</v>
      </c>
      <c r="B3105" s="381" t="s">
        <v>5950</v>
      </c>
      <c r="C3105" s="381">
        <v>36</v>
      </c>
      <c r="D3105" s="381">
        <v>17</v>
      </c>
      <c r="E3105" s="381" t="s">
        <v>5949</v>
      </c>
      <c r="F3105" s="381" t="s">
        <v>5948</v>
      </c>
      <c r="G3105" s="381" t="s">
        <v>5947</v>
      </c>
      <c r="H3105" s="381">
        <v>56600</v>
      </c>
      <c r="I3105" s="381">
        <v>21900</v>
      </c>
      <c r="J3105" s="381">
        <v>25000</v>
      </c>
      <c r="K3105" s="381">
        <v>28150</v>
      </c>
      <c r="L3105" s="381">
        <v>31250</v>
      </c>
      <c r="M3105" s="381">
        <v>33750</v>
      </c>
      <c r="N3105" s="381">
        <v>36250</v>
      </c>
      <c r="O3105" s="381">
        <v>38750</v>
      </c>
      <c r="P3105" s="381">
        <v>41250</v>
      </c>
      <c r="Q3105" s="381">
        <v>13150</v>
      </c>
      <c r="R3105" s="381">
        <v>16240</v>
      </c>
      <c r="S3105" s="381">
        <v>20420</v>
      </c>
      <c r="T3105" s="381">
        <v>24600</v>
      </c>
      <c r="U3105" s="381">
        <v>28780</v>
      </c>
      <c r="V3105" s="381">
        <v>32960</v>
      </c>
      <c r="W3105" s="381">
        <v>37140</v>
      </c>
      <c r="X3105" s="381">
        <v>41250</v>
      </c>
      <c r="Y3105" s="381">
        <v>35000</v>
      </c>
      <c r="Z3105" s="381">
        <v>40000</v>
      </c>
      <c r="AA3105" s="381">
        <v>45000</v>
      </c>
      <c r="AB3105" s="381">
        <v>50000</v>
      </c>
      <c r="AC3105" s="381">
        <v>54000</v>
      </c>
      <c r="AD3105" s="381">
        <v>58000</v>
      </c>
      <c r="AE3105" s="381">
        <v>62000</v>
      </c>
      <c r="AF3105" s="381">
        <v>66000</v>
      </c>
      <c r="AG3105" s="381">
        <v>9999</v>
      </c>
      <c r="AH3105" s="381" t="s">
        <v>5947</v>
      </c>
      <c r="AI3105" s="381" t="s">
        <v>343</v>
      </c>
      <c r="AJ3105" s="381">
        <v>0</v>
      </c>
    </row>
    <row r="3106" spans="1:36">
      <c r="A3106" s="381" t="s">
        <v>378</v>
      </c>
      <c r="B3106" s="381" t="s">
        <v>5946</v>
      </c>
      <c r="C3106" s="381">
        <v>36</v>
      </c>
      <c r="D3106" s="381">
        <v>19</v>
      </c>
      <c r="E3106" s="381" t="s">
        <v>5945</v>
      </c>
      <c r="F3106" s="381" t="s">
        <v>5944</v>
      </c>
      <c r="G3106" s="381" t="s">
        <v>4576</v>
      </c>
      <c r="H3106" s="381">
        <v>69300</v>
      </c>
      <c r="I3106" s="381">
        <v>23800</v>
      </c>
      <c r="J3106" s="381">
        <v>27200</v>
      </c>
      <c r="K3106" s="381">
        <v>30600</v>
      </c>
      <c r="L3106" s="381">
        <v>34000</v>
      </c>
      <c r="M3106" s="381">
        <v>36750</v>
      </c>
      <c r="N3106" s="381">
        <v>39450</v>
      </c>
      <c r="O3106" s="381">
        <v>42200</v>
      </c>
      <c r="P3106" s="381">
        <v>44900</v>
      </c>
      <c r="Q3106" s="381">
        <v>14300</v>
      </c>
      <c r="R3106" s="381">
        <v>16350</v>
      </c>
      <c r="S3106" s="381">
        <v>20420</v>
      </c>
      <c r="T3106" s="381">
        <v>24600</v>
      </c>
      <c r="U3106" s="381">
        <v>28780</v>
      </c>
      <c r="V3106" s="381">
        <v>32960</v>
      </c>
      <c r="W3106" s="381">
        <v>37140</v>
      </c>
      <c r="X3106" s="381">
        <v>41320</v>
      </c>
      <c r="Y3106" s="381">
        <v>38100</v>
      </c>
      <c r="Z3106" s="381">
        <v>43550</v>
      </c>
      <c r="AA3106" s="381">
        <v>49000</v>
      </c>
      <c r="AB3106" s="381">
        <v>54400</v>
      </c>
      <c r="AC3106" s="381">
        <v>58800</v>
      </c>
      <c r="AD3106" s="381">
        <v>63150</v>
      </c>
      <c r="AE3106" s="381">
        <v>67500</v>
      </c>
      <c r="AF3106" s="381">
        <v>71850</v>
      </c>
      <c r="AG3106" s="381">
        <v>9999</v>
      </c>
      <c r="AH3106" s="381" t="s">
        <v>4576</v>
      </c>
      <c r="AI3106" s="381" t="s">
        <v>343</v>
      </c>
      <c r="AJ3106" s="381">
        <v>0</v>
      </c>
    </row>
    <row r="3107" spans="1:36">
      <c r="A3107" s="381" t="s">
        <v>378</v>
      </c>
      <c r="B3107" s="381" t="s">
        <v>5943</v>
      </c>
      <c r="C3107" s="381">
        <v>36</v>
      </c>
      <c r="D3107" s="381">
        <v>21</v>
      </c>
      <c r="E3107" s="381" t="s">
        <v>5942</v>
      </c>
      <c r="F3107" s="381" t="s">
        <v>5941</v>
      </c>
      <c r="G3107" s="381" t="s">
        <v>1326</v>
      </c>
      <c r="H3107" s="381">
        <v>74600</v>
      </c>
      <c r="I3107" s="381">
        <v>26150</v>
      </c>
      <c r="J3107" s="381">
        <v>29850</v>
      </c>
      <c r="K3107" s="381">
        <v>33600</v>
      </c>
      <c r="L3107" s="381">
        <v>37300</v>
      </c>
      <c r="M3107" s="381">
        <v>40300</v>
      </c>
      <c r="N3107" s="381">
        <v>43300</v>
      </c>
      <c r="O3107" s="381">
        <v>46300</v>
      </c>
      <c r="P3107" s="381">
        <v>49250</v>
      </c>
      <c r="Q3107" s="381">
        <v>15700</v>
      </c>
      <c r="R3107" s="381">
        <v>17950</v>
      </c>
      <c r="S3107" s="381">
        <v>20420</v>
      </c>
      <c r="T3107" s="381">
        <v>24600</v>
      </c>
      <c r="U3107" s="381">
        <v>28780</v>
      </c>
      <c r="V3107" s="381">
        <v>32960</v>
      </c>
      <c r="W3107" s="381">
        <v>37140</v>
      </c>
      <c r="X3107" s="381">
        <v>41320</v>
      </c>
      <c r="Y3107" s="381">
        <v>41800</v>
      </c>
      <c r="Z3107" s="381">
        <v>47800</v>
      </c>
      <c r="AA3107" s="381">
        <v>53750</v>
      </c>
      <c r="AB3107" s="381">
        <v>59700</v>
      </c>
      <c r="AC3107" s="381">
        <v>64500</v>
      </c>
      <c r="AD3107" s="381">
        <v>69300</v>
      </c>
      <c r="AE3107" s="381">
        <v>74050</v>
      </c>
      <c r="AF3107" s="381">
        <v>78850</v>
      </c>
      <c r="AG3107" s="381">
        <v>9999</v>
      </c>
      <c r="AH3107" s="381" t="s">
        <v>1326</v>
      </c>
      <c r="AI3107" s="381" t="s">
        <v>343</v>
      </c>
      <c r="AJ3107" s="381">
        <v>0</v>
      </c>
    </row>
    <row r="3108" spans="1:36">
      <c r="A3108" s="381" t="s">
        <v>378</v>
      </c>
      <c r="B3108" s="381" t="s">
        <v>5940</v>
      </c>
      <c r="C3108" s="381">
        <v>36</v>
      </c>
      <c r="D3108" s="381">
        <v>23</v>
      </c>
      <c r="E3108" s="381" t="s">
        <v>5939</v>
      </c>
      <c r="F3108" s="381" t="s">
        <v>5938</v>
      </c>
      <c r="G3108" s="381" t="s">
        <v>5937</v>
      </c>
      <c r="H3108" s="381">
        <v>64900</v>
      </c>
      <c r="I3108" s="381">
        <v>22750</v>
      </c>
      <c r="J3108" s="381">
        <v>26000</v>
      </c>
      <c r="K3108" s="381">
        <v>29250</v>
      </c>
      <c r="L3108" s="381">
        <v>32450</v>
      </c>
      <c r="M3108" s="381">
        <v>35050</v>
      </c>
      <c r="N3108" s="381">
        <v>37650</v>
      </c>
      <c r="O3108" s="381">
        <v>40250</v>
      </c>
      <c r="P3108" s="381">
        <v>42850</v>
      </c>
      <c r="Q3108" s="381">
        <v>13650</v>
      </c>
      <c r="R3108" s="381">
        <v>16240</v>
      </c>
      <c r="S3108" s="381">
        <v>20420</v>
      </c>
      <c r="T3108" s="381">
        <v>24600</v>
      </c>
      <c r="U3108" s="381">
        <v>28780</v>
      </c>
      <c r="V3108" s="381">
        <v>32960</v>
      </c>
      <c r="W3108" s="381">
        <v>37140</v>
      </c>
      <c r="X3108" s="381">
        <v>41320</v>
      </c>
      <c r="Y3108" s="381">
        <v>36350</v>
      </c>
      <c r="Z3108" s="381">
        <v>41550</v>
      </c>
      <c r="AA3108" s="381">
        <v>46750</v>
      </c>
      <c r="AB3108" s="381">
        <v>51900</v>
      </c>
      <c r="AC3108" s="381">
        <v>56100</v>
      </c>
      <c r="AD3108" s="381">
        <v>60250</v>
      </c>
      <c r="AE3108" s="381">
        <v>64400</v>
      </c>
      <c r="AF3108" s="381">
        <v>68550</v>
      </c>
      <c r="AG3108" s="381">
        <v>9999</v>
      </c>
      <c r="AH3108" s="381" t="s">
        <v>5937</v>
      </c>
      <c r="AI3108" s="381" t="s">
        <v>343</v>
      </c>
      <c r="AJ3108" s="381">
        <v>0</v>
      </c>
    </row>
    <row r="3109" spans="1:36">
      <c r="A3109" s="381" t="s">
        <v>378</v>
      </c>
      <c r="B3109" s="381" t="s">
        <v>5936</v>
      </c>
      <c r="C3109" s="381">
        <v>36</v>
      </c>
      <c r="D3109" s="381">
        <v>25</v>
      </c>
      <c r="E3109" s="381" t="s">
        <v>5935</v>
      </c>
      <c r="F3109" s="381" t="s">
        <v>5934</v>
      </c>
      <c r="G3109" s="381" t="s">
        <v>4565</v>
      </c>
      <c r="H3109" s="381">
        <v>59000</v>
      </c>
      <c r="I3109" s="381">
        <v>21900</v>
      </c>
      <c r="J3109" s="381">
        <v>25000</v>
      </c>
      <c r="K3109" s="381">
        <v>28150</v>
      </c>
      <c r="L3109" s="381">
        <v>31250</v>
      </c>
      <c r="M3109" s="381">
        <v>33750</v>
      </c>
      <c r="N3109" s="381">
        <v>36250</v>
      </c>
      <c r="O3109" s="381">
        <v>38750</v>
      </c>
      <c r="P3109" s="381">
        <v>41250</v>
      </c>
      <c r="Q3109" s="381">
        <v>13150</v>
      </c>
      <c r="R3109" s="381">
        <v>16240</v>
      </c>
      <c r="S3109" s="381">
        <v>20420</v>
      </c>
      <c r="T3109" s="381">
        <v>24600</v>
      </c>
      <c r="U3109" s="381">
        <v>28780</v>
      </c>
      <c r="V3109" s="381">
        <v>32960</v>
      </c>
      <c r="W3109" s="381">
        <v>37140</v>
      </c>
      <c r="X3109" s="381">
        <v>41250</v>
      </c>
      <c r="Y3109" s="381">
        <v>35000</v>
      </c>
      <c r="Z3109" s="381">
        <v>40000</v>
      </c>
      <c r="AA3109" s="381">
        <v>45000</v>
      </c>
      <c r="AB3109" s="381">
        <v>50000</v>
      </c>
      <c r="AC3109" s="381">
        <v>54000</v>
      </c>
      <c r="AD3109" s="381">
        <v>58000</v>
      </c>
      <c r="AE3109" s="381">
        <v>62000</v>
      </c>
      <c r="AF3109" s="381">
        <v>66000</v>
      </c>
      <c r="AG3109" s="381">
        <v>9999</v>
      </c>
      <c r="AH3109" s="381" t="s">
        <v>4565</v>
      </c>
      <c r="AI3109" s="381" t="s">
        <v>343</v>
      </c>
      <c r="AJ3109" s="381">
        <v>0</v>
      </c>
    </row>
    <row r="3110" spans="1:36">
      <c r="A3110" s="381" t="s">
        <v>378</v>
      </c>
      <c r="B3110" s="381" t="s">
        <v>5933</v>
      </c>
      <c r="C3110" s="381">
        <v>36</v>
      </c>
      <c r="D3110" s="381">
        <v>27</v>
      </c>
      <c r="E3110" s="381" t="s">
        <v>5878</v>
      </c>
      <c r="F3110" s="381" t="s">
        <v>5877</v>
      </c>
      <c r="G3110" s="381" t="s">
        <v>5932</v>
      </c>
      <c r="H3110" s="381">
        <v>89400</v>
      </c>
      <c r="I3110" s="381">
        <v>31300</v>
      </c>
      <c r="J3110" s="381">
        <v>35800</v>
      </c>
      <c r="K3110" s="381">
        <v>40250</v>
      </c>
      <c r="L3110" s="381">
        <v>44700</v>
      </c>
      <c r="M3110" s="381">
        <v>48300</v>
      </c>
      <c r="N3110" s="381">
        <v>51900</v>
      </c>
      <c r="O3110" s="381">
        <v>55450</v>
      </c>
      <c r="P3110" s="381">
        <v>59050</v>
      </c>
      <c r="Q3110" s="381">
        <v>18800</v>
      </c>
      <c r="R3110" s="381">
        <v>21450</v>
      </c>
      <c r="S3110" s="381">
        <v>24150</v>
      </c>
      <c r="T3110" s="381">
        <v>26800</v>
      </c>
      <c r="U3110" s="381">
        <v>28950</v>
      </c>
      <c r="V3110" s="381">
        <v>32960</v>
      </c>
      <c r="W3110" s="381">
        <v>37140</v>
      </c>
      <c r="X3110" s="381">
        <v>41320</v>
      </c>
      <c r="Y3110" s="381">
        <v>47600</v>
      </c>
      <c r="Z3110" s="381">
        <v>54400</v>
      </c>
      <c r="AA3110" s="381">
        <v>61200</v>
      </c>
      <c r="AB3110" s="381">
        <v>68000</v>
      </c>
      <c r="AC3110" s="381">
        <v>73450</v>
      </c>
      <c r="AD3110" s="381">
        <v>78900</v>
      </c>
      <c r="AE3110" s="381">
        <v>84350</v>
      </c>
      <c r="AF3110" s="381">
        <v>89800</v>
      </c>
      <c r="AG3110" s="381">
        <v>2281</v>
      </c>
      <c r="AH3110" s="381" t="s">
        <v>5932</v>
      </c>
      <c r="AI3110" s="381" t="s">
        <v>343</v>
      </c>
      <c r="AJ3110" s="381">
        <v>1</v>
      </c>
    </row>
    <row r="3111" spans="1:36">
      <c r="A3111" s="381" t="s">
        <v>378</v>
      </c>
      <c r="B3111" s="381" t="s">
        <v>5931</v>
      </c>
      <c r="C3111" s="381">
        <v>36</v>
      </c>
      <c r="D3111" s="381">
        <v>29</v>
      </c>
      <c r="E3111" s="381" t="s">
        <v>5889</v>
      </c>
      <c r="F3111" s="381" t="s">
        <v>5888</v>
      </c>
      <c r="G3111" s="381" t="s">
        <v>4557</v>
      </c>
      <c r="H3111" s="381">
        <v>68200</v>
      </c>
      <c r="I3111" s="381">
        <v>23900</v>
      </c>
      <c r="J3111" s="381">
        <v>27300</v>
      </c>
      <c r="K3111" s="381">
        <v>30700</v>
      </c>
      <c r="L3111" s="381">
        <v>34100</v>
      </c>
      <c r="M3111" s="381">
        <v>36850</v>
      </c>
      <c r="N3111" s="381">
        <v>39600</v>
      </c>
      <c r="O3111" s="381">
        <v>42300</v>
      </c>
      <c r="P3111" s="381">
        <v>45050</v>
      </c>
      <c r="Q3111" s="381">
        <v>14350</v>
      </c>
      <c r="R3111" s="381">
        <v>16400</v>
      </c>
      <c r="S3111" s="381">
        <v>20420</v>
      </c>
      <c r="T3111" s="381">
        <v>24600</v>
      </c>
      <c r="U3111" s="381">
        <v>28780</v>
      </c>
      <c r="V3111" s="381">
        <v>32960</v>
      </c>
      <c r="W3111" s="381">
        <v>37140</v>
      </c>
      <c r="X3111" s="381">
        <v>41320</v>
      </c>
      <c r="Y3111" s="381">
        <v>38200</v>
      </c>
      <c r="Z3111" s="381">
        <v>43650</v>
      </c>
      <c r="AA3111" s="381">
        <v>49100</v>
      </c>
      <c r="AB3111" s="381">
        <v>54550</v>
      </c>
      <c r="AC3111" s="381">
        <v>58950</v>
      </c>
      <c r="AD3111" s="381">
        <v>63300</v>
      </c>
      <c r="AE3111" s="381">
        <v>67650</v>
      </c>
      <c r="AF3111" s="381">
        <v>72050</v>
      </c>
      <c r="AG3111" s="381">
        <v>1280</v>
      </c>
      <c r="AH3111" s="381" t="s">
        <v>4557</v>
      </c>
      <c r="AI3111" s="381" t="s">
        <v>343</v>
      </c>
      <c r="AJ3111" s="381">
        <v>1</v>
      </c>
    </row>
    <row r="3112" spans="1:36">
      <c r="A3112" s="381" t="s">
        <v>378</v>
      </c>
      <c r="B3112" s="381" t="s">
        <v>5930</v>
      </c>
      <c r="C3112" s="381">
        <v>36</v>
      </c>
      <c r="D3112" s="381">
        <v>31</v>
      </c>
      <c r="E3112" s="381" t="s">
        <v>5929</v>
      </c>
      <c r="F3112" s="381" t="s">
        <v>5928</v>
      </c>
      <c r="G3112" s="381" t="s">
        <v>2017</v>
      </c>
      <c r="H3112" s="381">
        <v>66200</v>
      </c>
      <c r="I3112" s="381">
        <v>23200</v>
      </c>
      <c r="J3112" s="381">
        <v>26500</v>
      </c>
      <c r="K3112" s="381">
        <v>29800</v>
      </c>
      <c r="L3112" s="381">
        <v>33100</v>
      </c>
      <c r="M3112" s="381">
        <v>35750</v>
      </c>
      <c r="N3112" s="381">
        <v>38400</v>
      </c>
      <c r="O3112" s="381">
        <v>41050</v>
      </c>
      <c r="P3112" s="381">
        <v>43700</v>
      </c>
      <c r="Q3112" s="381">
        <v>13900</v>
      </c>
      <c r="R3112" s="381">
        <v>16240</v>
      </c>
      <c r="S3112" s="381">
        <v>20420</v>
      </c>
      <c r="T3112" s="381">
        <v>24600</v>
      </c>
      <c r="U3112" s="381">
        <v>28780</v>
      </c>
      <c r="V3112" s="381">
        <v>32960</v>
      </c>
      <c r="W3112" s="381">
        <v>37140</v>
      </c>
      <c r="X3112" s="381">
        <v>41320</v>
      </c>
      <c r="Y3112" s="381">
        <v>37100</v>
      </c>
      <c r="Z3112" s="381">
        <v>42400</v>
      </c>
      <c r="AA3112" s="381">
        <v>47700</v>
      </c>
      <c r="AB3112" s="381">
        <v>52950</v>
      </c>
      <c r="AC3112" s="381">
        <v>57200</v>
      </c>
      <c r="AD3112" s="381">
        <v>61450</v>
      </c>
      <c r="AE3112" s="381">
        <v>65700</v>
      </c>
      <c r="AF3112" s="381">
        <v>69900</v>
      </c>
      <c r="AG3112" s="381">
        <v>9999</v>
      </c>
      <c r="AH3112" s="381" t="s">
        <v>2017</v>
      </c>
      <c r="AI3112" s="381" t="s">
        <v>343</v>
      </c>
      <c r="AJ3112" s="381">
        <v>0</v>
      </c>
    </row>
    <row r="3113" spans="1:36">
      <c r="A3113" s="381" t="s">
        <v>378</v>
      </c>
      <c r="B3113" s="381" t="s">
        <v>5927</v>
      </c>
      <c r="C3113" s="381">
        <v>36</v>
      </c>
      <c r="D3113" s="381">
        <v>33</v>
      </c>
      <c r="E3113" s="381" t="s">
        <v>5926</v>
      </c>
      <c r="F3113" s="381" t="s">
        <v>5925</v>
      </c>
      <c r="G3113" s="381" t="s">
        <v>1670</v>
      </c>
      <c r="H3113" s="381">
        <v>57600</v>
      </c>
      <c r="I3113" s="381">
        <v>21900</v>
      </c>
      <c r="J3113" s="381">
        <v>25000</v>
      </c>
      <c r="K3113" s="381">
        <v>28150</v>
      </c>
      <c r="L3113" s="381">
        <v>31250</v>
      </c>
      <c r="M3113" s="381">
        <v>33750</v>
      </c>
      <c r="N3113" s="381">
        <v>36250</v>
      </c>
      <c r="O3113" s="381">
        <v>38750</v>
      </c>
      <c r="P3113" s="381">
        <v>41250</v>
      </c>
      <c r="Q3113" s="381">
        <v>13150</v>
      </c>
      <c r="R3113" s="381">
        <v>16240</v>
      </c>
      <c r="S3113" s="381">
        <v>20420</v>
      </c>
      <c r="T3113" s="381">
        <v>24600</v>
      </c>
      <c r="U3113" s="381">
        <v>28780</v>
      </c>
      <c r="V3113" s="381">
        <v>32960</v>
      </c>
      <c r="W3113" s="381">
        <v>37140</v>
      </c>
      <c r="X3113" s="381">
        <v>41250</v>
      </c>
      <c r="Y3113" s="381">
        <v>35000</v>
      </c>
      <c r="Z3113" s="381">
        <v>40000</v>
      </c>
      <c r="AA3113" s="381">
        <v>45000</v>
      </c>
      <c r="AB3113" s="381">
        <v>50000</v>
      </c>
      <c r="AC3113" s="381">
        <v>54000</v>
      </c>
      <c r="AD3113" s="381">
        <v>58000</v>
      </c>
      <c r="AE3113" s="381">
        <v>62000</v>
      </c>
      <c r="AF3113" s="381">
        <v>66000</v>
      </c>
      <c r="AG3113" s="381">
        <v>9999</v>
      </c>
      <c r="AH3113" s="381" t="s">
        <v>1670</v>
      </c>
      <c r="AI3113" s="381" t="s">
        <v>343</v>
      </c>
      <c r="AJ3113" s="381">
        <v>0</v>
      </c>
    </row>
    <row r="3114" spans="1:36">
      <c r="A3114" s="381" t="s">
        <v>378</v>
      </c>
      <c r="B3114" s="381" t="s">
        <v>5924</v>
      </c>
      <c r="C3114" s="381">
        <v>36</v>
      </c>
      <c r="D3114" s="381">
        <v>35</v>
      </c>
      <c r="E3114" s="381" t="s">
        <v>5923</v>
      </c>
      <c r="F3114" s="381" t="s">
        <v>5922</v>
      </c>
      <c r="G3114" s="381" t="s">
        <v>4546</v>
      </c>
      <c r="H3114" s="381">
        <v>57300</v>
      </c>
      <c r="I3114" s="381">
        <v>21900</v>
      </c>
      <c r="J3114" s="381">
        <v>25000</v>
      </c>
      <c r="K3114" s="381">
        <v>28150</v>
      </c>
      <c r="L3114" s="381">
        <v>31250</v>
      </c>
      <c r="M3114" s="381">
        <v>33750</v>
      </c>
      <c r="N3114" s="381">
        <v>36250</v>
      </c>
      <c r="O3114" s="381">
        <v>38750</v>
      </c>
      <c r="P3114" s="381">
        <v>41250</v>
      </c>
      <c r="Q3114" s="381">
        <v>13150</v>
      </c>
      <c r="R3114" s="381">
        <v>16240</v>
      </c>
      <c r="S3114" s="381">
        <v>20420</v>
      </c>
      <c r="T3114" s="381">
        <v>24600</v>
      </c>
      <c r="U3114" s="381">
        <v>28780</v>
      </c>
      <c r="V3114" s="381">
        <v>32960</v>
      </c>
      <c r="W3114" s="381">
        <v>37140</v>
      </c>
      <c r="X3114" s="381">
        <v>41250</v>
      </c>
      <c r="Y3114" s="381">
        <v>35000</v>
      </c>
      <c r="Z3114" s="381">
        <v>40000</v>
      </c>
      <c r="AA3114" s="381">
        <v>45000</v>
      </c>
      <c r="AB3114" s="381">
        <v>50000</v>
      </c>
      <c r="AC3114" s="381">
        <v>54000</v>
      </c>
      <c r="AD3114" s="381">
        <v>58000</v>
      </c>
      <c r="AE3114" s="381">
        <v>62000</v>
      </c>
      <c r="AF3114" s="381">
        <v>66000</v>
      </c>
      <c r="AG3114" s="381">
        <v>9999</v>
      </c>
      <c r="AH3114" s="381" t="s">
        <v>4546</v>
      </c>
      <c r="AI3114" s="381" t="s">
        <v>343</v>
      </c>
      <c r="AJ3114" s="381">
        <v>0</v>
      </c>
    </row>
    <row r="3115" spans="1:36">
      <c r="A3115" s="381" t="s">
        <v>378</v>
      </c>
      <c r="B3115" s="381" t="s">
        <v>5921</v>
      </c>
      <c r="C3115" s="381">
        <v>36</v>
      </c>
      <c r="D3115" s="381">
        <v>37</v>
      </c>
      <c r="E3115" s="381" t="s">
        <v>5920</v>
      </c>
      <c r="F3115" s="381" t="s">
        <v>5919</v>
      </c>
      <c r="G3115" s="381" t="s">
        <v>5918</v>
      </c>
      <c r="H3115" s="381">
        <v>66600</v>
      </c>
      <c r="I3115" s="381">
        <v>23350</v>
      </c>
      <c r="J3115" s="381">
        <v>26650</v>
      </c>
      <c r="K3115" s="381">
        <v>30000</v>
      </c>
      <c r="L3115" s="381">
        <v>33300</v>
      </c>
      <c r="M3115" s="381">
        <v>36000</v>
      </c>
      <c r="N3115" s="381">
        <v>38650</v>
      </c>
      <c r="O3115" s="381">
        <v>41300</v>
      </c>
      <c r="P3115" s="381">
        <v>44000</v>
      </c>
      <c r="Q3115" s="381">
        <v>14000</v>
      </c>
      <c r="R3115" s="381">
        <v>16240</v>
      </c>
      <c r="S3115" s="381">
        <v>20420</v>
      </c>
      <c r="T3115" s="381">
        <v>24600</v>
      </c>
      <c r="U3115" s="381">
        <v>28780</v>
      </c>
      <c r="V3115" s="381">
        <v>32960</v>
      </c>
      <c r="W3115" s="381">
        <v>37140</v>
      </c>
      <c r="X3115" s="381">
        <v>41320</v>
      </c>
      <c r="Y3115" s="381">
        <v>37350</v>
      </c>
      <c r="Z3115" s="381">
        <v>42650</v>
      </c>
      <c r="AA3115" s="381">
        <v>48000</v>
      </c>
      <c r="AB3115" s="381">
        <v>53300</v>
      </c>
      <c r="AC3115" s="381">
        <v>57600</v>
      </c>
      <c r="AD3115" s="381">
        <v>61850</v>
      </c>
      <c r="AE3115" s="381">
        <v>66100</v>
      </c>
      <c r="AF3115" s="381">
        <v>70400</v>
      </c>
      <c r="AG3115" s="381">
        <v>6840</v>
      </c>
      <c r="AH3115" s="381" t="s">
        <v>5918</v>
      </c>
      <c r="AI3115" s="381" t="s">
        <v>343</v>
      </c>
      <c r="AJ3115" s="381">
        <v>0</v>
      </c>
    </row>
    <row r="3116" spans="1:36">
      <c r="A3116" s="381" t="s">
        <v>378</v>
      </c>
      <c r="B3116" s="381" t="s">
        <v>5917</v>
      </c>
      <c r="C3116" s="381">
        <v>36</v>
      </c>
      <c r="D3116" s="381">
        <v>39</v>
      </c>
      <c r="E3116" s="381" t="s">
        <v>5916</v>
      </c>
      <c r="F3116" s="381" t="s">
        <v>5915</v>
      </c>
      <c r="G3116" s="381" t="s">
        <v>1988</v>
      </c>
      <c r="H3116" s="381">
        <v>63800</v>
      </c>
      <c r="I3116" s="381">
        <v>22350</v>
      </c>
      <c r="J3116" s="381">
        <v>25550</v>
      </c>
      <c r="K3116" s="381">
        <v>28750</v>
      </c>
      <c r="L3116" s="381">
        <v>31900</v>
      </c>
      <c r="M3116" s="381">
        <v>34500</v>
      </c>
      <c r="N3116" s="381">
        <v>37050</v>
      </c>
      <c r="O3116" s="381">
        <v>39600</v>
      </c>
      <c r="P3116" s="381">
        <v>42150</v>
      </c>
      <c r="Q3116" s="381">
        <v>13450</v>
      </c>
      <c r="R3116" s="381">
        <v>16240</v>
      </c>
      <c r="S3116" s="381">
        <v>20420</v>
      </c>
      <c r="T3116" s="381">
        <v>24600</v>
      </c>
      <c r="U3116" s="381">
        <v>28780</v>
      </c>
      <c r="V3116" s="381">
        <v>32960</v>
      </c>
      <c r="W3116" s="381">
        <v>37140</v>
      </c>
      <c r="X3116" s="381">
        <v>41320</v>
      </c>
      <c r="Y3116" s="381">
        <v>35750</v>
      </c>
      <c r="Z3116" s="381">
        <v>40850</v>
      </c>
      <c r="AA3116" s="381">
        <v>45950</v>
      </c>
      <c r="AB3116" s="381">
        <v>51050</v>
      </c>
      <c r="AC3116" s="381">
        <v>55150</v>
      </c>
      <c r="AD3116" s="381">
        <v>59250</v>
      </c>
      <c r="AE3116" s="381">
        <v>63350</v>
      </c>
      <c r="AF3116" s="381">
        <v>67400</v>
      </c>
      <c r="AG3116" s="381">
        <v>9999</v>
      </c>
      <c r="AH3116" s="381" t="s">
        <v>1988</v>
      </c>
      <c r="AI3116" s="381" t="s">
        <v>343</v>
      </c>
      <c r="AJ3116" s="381">
        <v>0</v>
      </c>
    </row>
    <row r="3117" spans="1:36">
      <c r="A3117" s="381" t="s">
        <v>378</v>
      </c>
      <c r="B3117" s="381" t="s">
        <v>5914</v>
      </c>
      <c r="C3117" s="381">
        <v>36</v>
      </c>
      <c r="D3117" s="381">
        <v>41</v>
      </c>
      <c r="E3117" s="381" t="s">
        <v>5913</v>
      </c>
      <c r="F3117" s="381" t="s">
        <v>5912</v>
      </c>
      <c r="G3117" s="381" t="s">
        <v>3323</v>
      </c>
      <c r="H3117" s="381">
        <v>63800</v>
      </c>
      <c r="I3117" s="381">
        <v>22350</v>
      </c>
      <c r="J3117" s="381">
        <v>25550</v>
      </c>
      <c r="K3117" s="381">
        <v>28750</v>
      </c>
      <c r="L3117" s="381">
        <v>31900</v>
      </c>
      <c r="M3117" s="381">
        <v>34500</v>
      </c>
      <c r="N3117" s="381">
        <v>37050</v>
      </c>
      <c r="O3117" s="381">
        <v>39600</v>
      </c>
      <c r="P3117" s="381">
        <v>42150</v>
      </c>
      <c r="Q3117" s="381">
        <v>13450</v>
      </c>
      <c r="R3117" s="381">
        <v>16240</v>
      </c>
      <c r="S3117" s="381">
        <v>20420</v>
      </c>
      <c r="T3117" s="381">
        <v>24600</v>
      </c>
      <c r="U3117" s="381">
        <v>28780</v>
      </c>
      <c r="V3117" s="381">
        <v>32960</v>
      </c>
      <c r="W3117" s="381">
        <v>37140</v>
      </c>
      <c r="X3117" s="381">
        <v>41320</v>
      </c>
      <c r="Y3117" s="381">
        <v>35750</v>
      </c>
      <c r="Z3117" s="381">
        <v>40850</v>
      </c>
      <c r="AA3117" s="381">
        <v>45950</v>
      </c>
      <c r="AB3117" s="381">
        <v>51050</v>
      </c>
      <c r="AC3117" s="381">
        <v>55150</v>
      </c>
      <c r="AD3117" s="381">
        <v>59250</v>
      </c>
      <c r="AE3117" s="381">
        <v>63350</v>
      </c>
      <c r="AF3117" s="381">
        <v>67400</v>
      </c>
      <c r="AG3117" s="381">
        <v>9999</v>
      </c>
      <c r="AH3117" s="381" t="s">
        <v>3323</v>
      </c>
      <c r="AI3117" s="381" t="s">
        <v>343</v>
      </c>
      <c r="AJ3117" s="381">
        <v>0</v>
      </c>
    </row>
    <row r="3118" spans="1:36">
      <c r="A3118" s="381" t="s">
        <v>378</v>
      </c>
      <c r="B3118" s="381" t="s">
        <v>5911</v>
      </c>
      <c r="C3118" s="381">
        <v>36</v>
      </c>
      <c r="D3118" s="381">
        <v>43</v>
      </c>
      <c r="E3118" s="381" t="s">
        <v>5885</v>
      </c>
      <c r="F3118" s="381" t="s">
        <v>5884</v>
      </c>
      <c r="G3118" s="381" t="s">
        <v>5910</v>
      </c>
      <c r="H3118" s="381">
        <v>62100</v>
      </c>
      <c r="I3118" s="381">
        <v>21900</v>
      </c>
      <c r="J3118" s="381">
        <v>25000</v>
      </c>
      <c r="K3118" s="381">
        <v>28150</v>
      </c>
      <c r="L3118" s="381">
        <v>31250</v>
      </c>
      <c r="M3118" s="381">
        <v>33750</v>
      </c>
      <c r="N3118" s="381">
        <v>36250</v>
      </c>
      <c r="O3118" s="381">
        <v>38750</v>
      </c>
      <c r="P3118" s="381">
        <v>41250</v>
      </c>
      <c r="Q3118" s="381">
        <v>13150</v>
      </c>
      <c r="R3118" s="381">
        <v>16240</v>
      </c>
      <c r="S3118" s="381">
        <v>20420</v>
      </c>
      <c r="T3118" s="381">
        <v>24600</v>
      </c>
      <c r="U3118" s="381">
        <v>28780</v>
      </c>
      <c r="V3118" s="381">
        <v>32960</v>
      </c>
      <c r="W3118" s="381">
        <v>37140</v>
      </c>
      <c r="X3118" s="381">
        <v>41250</v>
      </c>
      <c r="Y3118" s="381">
        <v>35000</v>
      </c>
      <c r="Z3118" s="381">
        <v>40000</v>
      </c>
      <c r="AA3118" s="381">
        <v>45000</v>
      </c>
      <c r="AB3118" s="381">
        <v>50000</v>
      </c>
      <c r="AC3118" s="381">
        <v>54000</v>
      </c>
      <c r="AD3118" s="381">
        <v>58000</v>
      </c>
      <c r="AE3118" s="381">
        <v>62000</v>
      </c>
      <c r="AF3118" s="381">
        <v>66000</v>
      </c>
      <c r="AG3118" s="381">
        <v>8680</v>
      </c>
      <c r="AH3118" s="381" t="s">
        <v>5910</v>
      </c>
      <c r="AI3118" s="381" t="s">
        <v>343</v>
      </c>
      <c r="AJ3118" s="381">
        <v>1</v>
      </c>
    </row>
    <row r="3119" spans="1:36">
      <c r="A3119" s="381" t="s">
        <v>378</v>
      </c>
      <c r="B3119" s="381" t="s">
        <v>5909</v>
      </c>
      <c r="C3119" s="381">
        <v>36</v>
      </c>
      <c r="D3119" s="381">
        <v>45</v>
      </c>
      <c r="E3119" s="381" t="s">
        <v>5908</v>
      </c>
      <c r="F3119" s="381" t="s">
        <v>5907</v>
      </c>
      <c r="G3119" s="381" t="s">
        <v>1258</v>
      </c>
      <c r="H3119" s="381">
        <v>62400</v>
      </c>
      <c r="I3119" s="381">
        <v>22350</v>
      </c>
      <c r="J3119" s="381">
        <v>25550</v>
      </c>
      <c r="K3119" s="381">
        <v>28750</v>
      </c>
      <c r="L3119" s="381">
        <v>31900</v>
      </c>
      <c r="M3119" s="381">
        <v>34500</v>
      </c>
      <c r="N3119" s="381">
        <v>37050</v>
      </c>
      <c r="O3119" s="381">
        <v>39600</v>
      </c>
      <c r="P3119" s="381">
        <v>42150</v>
      </c>
      <c r="Q3119" s="381">
        <v>13450</v>
      </c>
      <c r="R3119" s="381">
        <v>16240</v>
      </c>
      <c r="S3119" s="381">
        <v>20420</v>
      </c>
      <c r="T3119" s="381">
        <v>24600</v>
      </c>
      <c r="U3119" s="381">
        <v>28780</v>
      </c>
      <c r="V3119" s="381">
        <v>32960</v>
      </c>
      <c r="W3119" s="381">
        <v>37140</v>
      </c>
      <c r="X3119" s="381">
        <v>41320</v>
      </c>
      <c r="Y3119" s="381">
        <v>35750</v>
      </c>
      <c r="Z3119" s="381">
        <v>40850</v>
      </c>
      <c r="AA3119" s="381">
        <v>45950</v>
      </c>
      <c r="AB3119" s="381">
        <v>51050</v>
      </c>
      <c r="AC3119" s="381">
        <v>55150</v>
      </c>
      <c r="AD3119" s="381">
        <v>59250</v>
      </c>
      <c r="AE3119" s="381">
        <v>63350</v>
      </c>
      <c r="AF3119" s="381">
        <v>67400</v>
      </c>
      <c r="AG3119" s="381">
        <v>9999</v>
      </c>
      <c r="AH3119" s="381" t="s">
        <v>1258</v>
      </c>
      <c r="AI3119" s="381" t="s">
        <v>343</v>
      </c>
      <c r="AJ3119" s="381">
        <v>1</v>
      </c>
    </row>
    <row r="3120" spans="1:36">
      <c r="A3120" s="381" t="s">
        <v>378</v>
      </c>
      <c r="B3120" s="381" t="s">
        <v>5906</v>
      </c>
      <c r="C3120" s="381">
        <v>36</v>
      </c>
      <c r="D3120" s="381">
        <v>47</v>
      </c>
      <c r="E3120" s="381" t="s">
        <v>5807</v>
      </c>
      <c r="F3120" s="381" t="s">
        <v>5806</v>
      </c>
      <c r="G3120" s="381" t="s">
        <v>5905</v>
      </c>
      <c r="H3120" s="381">
        <v>66200</v>
      </c>
      <c r="I3120" s="381">
        <v>33400</v>
      </c>
      <c r="J3120" s="381">
        <v>38200</v>
      </c>
      <c r="K3120" s="381">
        <v>42950</v>
      </c>
      <c r="L3120" s="381">
        <v>47700</v>
      </c>
      <c r="M3120" s="381">
        <v>51550</v>
      </c>
      <c r="N3120" s="381">
        <v>55350</v>
      </c>
      <c r="O3120" s="381">
        <v>59150</v>
      </c>
      <c r="P3120" s="381">
        <v>63000</v>
      </c>
      <c r="Q3120" s="381">
        <v>20050</v>
      </c>
      <c r="R3120" s="381">
        <v>22900</v>
      </c>
      <c r="S3120" s="381">
        <v>25750</v>
      </c>
      <c r="T3120" s="381">
        <v>28600</v>
      </c>
      <c r="U3120" s="381">
        <v>30900</v>
      </c>
      <c r="V3120" s="381">
        <v>33200</v>
      </c>
      <c r="W3120" s="381">
        <v>37140</v>
      </c>
      <c r="X3120" s="381">
        <v>41320</v>
      </c>
      <c r="Y3120" s="381">
        <v>53450</v>
      </c>
      <c r="Z3120" s="381">
        <v>61050</v>
      </c>
      <c r="AA3120" s="381">
        <v>68700</v>
      </c>
      <c r="AB3120" s="381">
        <v>76300</v>
      </c>
      <c r="AC3120" s="381">
        <v>82450</v>
      </c>
      <c r="AD3120" s="381">
        <v>88550</v>
      </c>
      <c r="AE3120" s="381">
        <v>94650</v>
      </c>
      <c r="AF3120" s="381">
        <v>100750</v>
      </c>
      <c r="AG3120" s="381">
        <v>5600</v>
      </c>
      <c r="AH3120" s="381" t="s">
        <v>5905</v>
      </c>
      <c r="AI3120" s="381" t="s">
        <v>343</v>
      </c>
      <c r="AJ3120" s="381">
        <v>1</v>
      </c>
    </row>
    <row r="3121" spans="1:36">
      <c r="A3121" s="381" t="s">
        <v>378</v>
      </c>
      <c r="B3121" s="381" t="s">
        <v>5904</v>
      </c>
      <c r="C3121" s="381">
        <v>36</v>
      </c>
      <c r="D3121" s="381">
        <v>49</v>
      </c>
      <c r="E3121" s="381" t="s">
        <v>5903</v>
      </c>
      <c r="F3121" s="381" t="s">
        <v>5902</v>
      </c>
      <c r="G3121" s="381" t="s">
        <v>1491</v>
      </c>
      <c r="H3121" s="381">
        <v>57800</v>
      </c>
      <c r="I3121" s="381">
        <v>21900</v>
      </c>
      <c r="J3121" s="381">
        <v>25000</v>
      </c>
      <c r="K3121" s="381">
        <v>28150</v>
      </c>
      <c r="L3121" s="381">
        <v>31250</v>
      </c>
      <c r="M3121" s="381">
        <v>33750</v>
      </c>
      <c r="N3121" s="381">
        <v>36250</v>
      </c>
      <c r="O3121" s="381">
        <v>38750</v>
      </c>
      <c r="P3121" s="381">
        <v>41250</v>
      </c>
      <c r="Q3121" s="381">
        <v>13150</v>
      </c>
      <c r="R3121" s="381">
        <v>16240</v>
      </c>
      <c r="S3121" s="381">
        <v>20420</v>
      </c>
      <c r="T3121" s="381">
        <v>24600</v>
      </c>
      <c r="U3121" s="381">
        <v>28780</v>
      </c>
      <c r="V3121" s="381">
        <v>32960</v>
      </c>
      <c r="W3121" s="381">
        <v>37140</v>
      </c>
      <c r="X3121" s="381">
        <v>41250</v>
      </c>
      <c r="Y3121" s="381">
        <v>35000</v>
      </c>
      <c r="Z3121" s="381">
        <v>40000</v>
      </c>
      <c r="AA3121" s="381">
        <v>45000</v>
      </c>
      <c r="AB3121" s="381">
        <v>50000</v>
      </c>
      <c r="AC3121" s="381">
        <v>54000</v>
      </c>
      <c r="AD3121" s="381">
        <v>58000</v>
      </c>
      <c r="AE3121" s="381">
        <v>62000</v>
      </c>
      <c r="AF3121" s="381">
        <v>66000</v>
      </c>
      <c r="AG3121" s="381">
        <v>9999</v>
      </c>
      <c r="AH3121" s="381" t="s">
        <v>1491</v>
      </c>
      <c r="AI3121" s="381" t="s">
        <v>343</v>
      </c>
      <c r="AJ3121" s="381">
        <v>0</v>
      </c>
    </row>
    <row r="3122" spans="1:36">
      <c r="A3122" s="381" t="s">
        <v>378</v>
      </c>
      <c r="B3122" s="381" t="s">
        <v>5901</v>
      </c>
      <c r="C3122" s="381">
        <v>36</v>
      </c>
      <c r="D3122" s="381">
        <v>51</v>
      </c>
      <c r="E3122" s="381" t="s">
        <v>5810</v>
      </c>
      <c r="F3122" s="381" t="s">
        <v>5809</v>
      </c>
      <c r="G3122" s="381" t="s">
        <v>5900</v>
      </c>
      <c r="H3122" s="381">
        <v>68600</v>
      </c>
      <c r="I3122" s="381">
        <v>24050</v>
      </c>
      <c r="J3122" s="381">
        <v>27450</v>
      </c>
      <c r="K3122" s="381">
        <v>30900</v>
      </c>
      <c r="L3122" s="381">
        <v>34300</v>
      </c>
      <c r="M3122" s="381">
        <v>37050</v>
      </c>
      <c r="N3122" s="381">
        <v>39800</v>
      </c>
      <c r="O3122" s="381">
        <v>42550</v>
      </c>
      <c r="P3122" s="381">
        <v>45300</v>
      </c>
      <c r="Q3122" s="381">
        <v>14450</v>
      </c>
      <c r="R3122" s="381">
        <v>16500</v>
      </c>
      <c r="S3122" s="381">
        <v>20420</v>
      </c>
      <c r="T3122" s="381">
        <v>24600</v>
      </c>
      <c r="U3122" s="381">
        <v>28780</v>
      </c>
      <c r="V3122" s="381">
        <v>32960</v>
      </c>
      <c r="W3122" s="381">
        <v>37140</v>
      </c>
      <c r="X3122" s="381">
        <v>41320</v>
      </c>
      <c r="Y3122" s="381">
        <v>38450</v>
      </c>
      <c r="Z3122" s="381">
        <v>43950</v>
      </c>
      <c r="AA3122" s="381">
        <v>49450</v>
      </c>
      <c r="AB3122" s="381">
        <v>54900</v>
      </c>
      <c r="AC3122" s="381">
        <v>59300</v>
      </c>
      <c r="AD3122" s="381">
        <v>63700</v>
      </c>
      <c r="AE3122" s="381">
        <v>68100</v>
      </c>
      <c r="AF3122" s="381">
        <v>72500</v>
      </c>
      <c r="AG3122" s="381">
        <v>6840</v>
      </c>
      <c r="AH3122" s="381" t="s">
        <v>5900</v>
      </c>
      <c r="AI3122" s="381" t="s">
        <v>343</v>
      </c>
      <c r="AJ3122" s="381">
        <v>1</v>
      </c>
    </row>
    <row r="3123" spans="1:36">
      <c r="A3123" s="381" t="s">
        <v>378</v>
      </c>
      <c r="B3123" s="381" t="s">
        <v>5899</v>
      </c>
      <c r="C3123" s="381">
        <v>36</v>
      </c>
      <c r="D3123" s="381">
        <v>53</v>
      </c>
      <c r="E3123" s="381" t="s">
        <v>5874</v>
      </c>
      <c r="F3123" s="381" t="s">
        <v>5873</v>
      </c>
      <c r="G3123" s="381" t="s">
        <v>1936</v>
      </c>
      <c r="H3123" s="381">
        <v>68000</v>
      </c>
      <c r="I3123" s="381">
        <v>23800</v>
      </c>
      <c r="J3123" s="381">
        <v>27200</v>
      </c>
      <c r="K3123" s="381">
        <v>30600</v>
      </c>
      <c r="L3123" s="381">
        <v>34000</v>
      </c>
      <c r="M3123" s="381">
        <v>36750</v>
      </c>
      <c r="N3123" s="381">
        <v>39450</v>
      </c>
      <c r="O3123" s="381">
        <v>42200</v>
      </c>
      <c r="P3123" s="381">
        <v>44900</v>
      </c>
      <c r="Q3123" s="381">
        <v>14300</v>
      </c>
      <c r="R3123" s="381">
        <v>16350</v>
      </c>
      <c r="S3123" s="381">
        <v>20420</v>
      </c>
      <c r="T3123" s="381">
        <v>24600</v>
      </c>
      <c r="U3123" s="381">
        <v>28780</v>
      </c>
      <c r="V3123" s="381">
        <v>32960</v>
      </c>
      <c r="W3123" s="381">
        <v>37140</v>
      </c>
      <c r="X3123" s="381">
        <v>41320</v>
      </c>
      <c r="Y3123" s="381">
        <v>38100</v>
      </c>
      <c r="Z3123" s="381">
        <v>43550</v>
      </c>
      <c r="AA3123" s="381">
        <v>49000</v>
      </c>
      <c r="AB3123" s="381">
        <v>54400</v>
      </c>
      <c r="AC3123" s="381">
        <v>58800</v>
      </c>
      <c r="AD3123" s="381">
        <v>63150</v>
      </c>
      <c r="AE3123" s="381">
        <v>67500</v>
      </c>
      <c r="AF3123" s="381">
        <v>71850</v>
      </c>
      <c r="AG3123" s="381">
        <v>8160</v>
      </c>
      <c r="AH3123" s="381" t="s">
        <v>1936</v>
      </c>
      <c r="AI3123" s="381" t="s">
        <v>343</v>
      </c>
      <c r="AJ3123" s="381">
        <v>1</v>
      </c>
    </row>
    <row r="3124" spans="1:36">
      <c r="A3124" s="381" t="s">
        <v>378</v>
      </c>
      <c r="B3124" s="381" t="s">
        <v>5898</v>
      </c>
      <c r="C3124" s="381">
        <v>36</v>
      </c>
      <c r="D3124" s="381">
        <v>55</v>
      </c>
      <c r="E3124" s="381" t="s">
        <v>5810</v>
      </c>
      <c r="F3124" s="381" t="s">
        <v>5809</v>
      </c>
      <c r="G3124" s="381" t="s">
        <v>1205</v>
      </c>
      <c r="H3124" s="381">
        <v>68600</v>
      </c>
      <c r="I3124" s="381">
        <v>24050</v>
      </c>
      <c r="J3124" s="381">
        <v>27450</v>
      </c>
      <c r="K3124" s="381">
        <v>30900</v>
      </c>
      <c r="L3124" s="381">
        <v>34300</v>
      </c>
      <c r="M3124" s="381">
        <v>37050</v>
      </c>
      <c r="N3124" s="381">
        <v>39800</v>
      </c>
      <c r="O3124" s="381">
        <v>42550</v>
      </c>
      <c r="P3124" s="381">
        <v>45300</v>
      </c>
      <c r="Q3124" s="381">
        <v>14450</v>
      </c>
      <c r="R3124" s="381">
        <v>16500</v>
      </c>
      <c r="S3124" s="381">
        <v>20420</v>
      </c>
      <c r="T3124" s="381">
        <v>24600</v>
      </c>
      <c r="U3124" s="381">
        <v>28780</v>
      </c>
      <c r="V3124" s="381">
        <v>32960</v>
      </c>
      <c r="W3124" s="381">
        <v>37140</v>
      </c>
      <c r="X3124" s="381">
        <v>41320</v>
      </c>
      <c r="Y3124" s="381">
        <v>38450</v>
      </c>
      <c r="Z3124" s="381">
        <v>43950</v>
      </c>
      <c r="AA3124" s="381">
        <v>49450</v>
      </c>
      <c r="AB3124" s="381">
        <v>54900</v>
      </c>
      <c r="AC3124" s="381">
        <v>59300</v>
      </c>
      <c r="AD3124" s="381">
        <v>63700</v>
      </c>
      <c r="AE3124" s="381">
        <v>68100</v>
      </c>
      <c r="AF3124" s="381">
        <v>72500</v>
      </c>
      <c r="AG3124" s="381">
        <v>6840</v>
      </c>
      <c r="AH3124" s="381" t="s">
        <v>1205</v>
      </c>
      <c r="AI3124" s="381" t="s">
        <v>343</v>
      </c>
      <c r="AJ3124" s="381">
        <v>1</v>
      </c>
    </row>
    <row r="3125" spans="1:36">
      <c r="A3125" s="381" t="s">
        <v>378</v>
      </c>
      <c r="B3125" s="381" t="s">
        <v>5897</v>
      </c>
      <c r="C3125" s="381">
        <v>36</v>
      </c>
      <c r="D3125" s="381">
        <v>57</v>
      </c>
      <c r="E3125" s="381" t="s">
        <v>5896</v>
      </c>
      <c r="F3125" s="381" t="s">
        <v>5895</v>
      </c>
      <c r="G3125" s="381" t="s">
        <v>1924</v>
      </c>
      <c r="H3125" s="381">
        <v>58100</v>
      </c>
      <c r="I3125" s="381">
        <v>21900</v>
      </c>
      <c r="J3125" s="381">
        <v>25000</v>
      </c>
      <c r="K3125" s="381">
        <v>28150</v>
      </c>
      <c r="L3125" s="381">
        <v>31250</v>
      </c>
      <c r="M3125" s="381">
        <v>33750</v>
      </c>
      <c r="N3125" s="381">
        <v>36250</v>
      </c>
      <c r="O3125" s="381">
        <v>38750</v>
      </c>
      <c r="P3125" s="381">
        <v>41250</v>
      </c>
      <c r="Q3125" s="381">
        <v>13150</v>
      </c>
      <c r="R3125" s="381">
        <v>16240</v>
      </c>
      <c r="S3125" s="381">
        <v>20420</v>
      </c>
      <c r="T3125" s="381">
        <v>24600</v>
      </c>
      <c r="U3125" s="381">
        <v>28780</v>
      </c>
      <c r="V3125" s="381">
        <v>32960</v>
      </c>
      <c r="W3125" s="381">
        <v>37140</v>
      </c>
      <c r="X3125" s="381">
        <v>41250</v>
      </c>
      <c r="Y3125" s="381">
        <v>35000</v>
      </c>
      <c r="Z3125" s="381">
        <v>40000</v>
      </c>
      <c r="AA3125" s="381">
        <v>45000</v>
      </c>
      <c r="AB3125" s="381">
        <v>50000</v>
      </c>
      <c r="AC3125" s="381">
        <v>54000</v>
      </c>
      <c r="AD3125" s="381">
        <v>58000</v>
      </c>
      <c r="AE3125" s="381">
        <v>62000</v>
      </c>
      <c r="AF3125" s="381">
        <v>66000</v>
      </c>
      <c r="AG3125" s="381">
        <v>160</v>
      </c>
      <c r="AH3125" s="381" t="s">
        <v>1924</v>
      </c>
      <c r="AI3125" s="381" t="s">
        <v>343</v>
      </c>
      <c r="AJ3125" s="381">
        <v>0</v>
      </c>
    </row>
    <row r="3126" spans="1:36">
      <c r="A3126" s="381" t="s">
        <v>378</v>
      </c>
      <c r="B3126" s="381" t="s">
        <v>5894</v>
      </c>
      <c r="C3126" s="381">
        <v>36</v>
      </c>
      <c r="D3126" s="381">
        <v>59</v>
      </c>
      <c r="E3126" s="381" t="s">
        <v>5832</v>
      </c>
      <c r="F3126" s="381" t="s">
        <v>5831</v>
      </c>
      <c r="G3126" s="381" t="s">
        <v>5893</v>
      </c>
      <c r="H3126" s="381">
        <v>110800</v>
      </c>
      <c r="I3126" s="381">
        <v>38800</v>
      </c>
      <c r="J3126" s="381">
        <v>44350</v>
      </c>
      <c r="K3126" s="381">
        <v>49900</v>
      </c>
      <c r="L3126" s="381">
        <v>55400</v>
      </c>
      <c r="M3126" s="381">
        <v>59850</v>
      </c>
      <c r="N3126" s="381">
        <v>64300</v>
      </c>
      <c r="O3126" s="381">
        <v>68700</v>
      </c>
      <c r="P3126" s="381">
        <v>73150</v>
      </c>
      <c r="Q3126" s="381">
        <v>23300</v>
      </c>
      <c r="R3126" s="381">
        <v>26600</v>
      </c>
      <c r="S3126" s="381">
        <v>29950</v>
      </c>
      <c r="T3126" s="381">
        <v>33250</v>
      </c>
      <c r="U3126" s="381">
        <v>35950</v>
      </c>
      <c r="V3126" s="381">
        <v>38600</v>
      </c>
      <c r="W3126" s="381">
        <v>41250</v>
      </c>
      <c r="X3126" s="381">
        <v>43900</v>
      </c>
      <c r="Y3126" s="381">
        <v>56700</v>
      </c>
      <c r="Z3126" s="381">
        <v>64800</v>
      </c>
      <c r="AA3126" s="381">
        <v>72900</v>
      </c>
      <c r="AB3126" s="381">
        <v>81000</v>
      </c>
      <c r="AC3126" s="381">
        <v>87500</v>
      </c>
      <c r="AD3126" s="381">
        <v>94000</v>
      </c>
      <c r="AE3126" s="381">
        <v>100450</v>
      </c>
      <c r="AF3126" s="381">
        <v>106950</v>
      </c>
      <c r="AG3126" s="381">
        <v>5380</v>
      </c>
      <c r="AH3126" s="381" t="s">
        <v>5893</v>
      </c>
      <c r="AI3126" s="381" t="s">
        <v>343</v>
      </c>
      <c r="AJ3126" s="381">
        <v>1</v>
      </c>
    </row>
    <row r="3127" spans="1:36">
      <c r="A3127" s="381" t="s">
        <v>378</v>
      </c>
      <c r="B3127" s="381" t="s">
        <v>5892</v>
      </c>
      <c r="C3127" s="381">
        <v>36</v>
      </c>
      <c r="D3127" s="381">
        <v>61</v>
      </c>
      <c r="E3127" s="381" t="s">
        <v>5807</v>
      </c>
      <c r="F3127" s="381" t="s">
        <v>5806</v>
      </c>
      <c r="G3127" s="381" t="s">
        <v>5891</v>
      </c>
      <c r="H3127" s="381">
        <v>66200</v>
      </c>
      <c r="I3127" s="381">
        <v>33400</v>
      </c>
      <c r="J3127" s="381">
        <v>38200</v>
      </c>
      <c r="K3127" s="381">
        <v>42950</v>
      </c>
      <c r="L3127" s="381">
        <v>47700</v>
      </c>
      <c r="M3127" s="381">
        <v>51550</v>
      </c>
      <c r="N3127" s="381">
        <v>55350</v>
      </c>
      <c r="O3127" s="381">
        <v>59150</v>
      </c>
      <c r="P3127" s="381">
        <v>63000</v>
      </c>
      <c r="Q3127" s="381">
        <v>20050</v>
      </c>
      <c r="R3127" s="381">
        <v>22900</v>
      </c>
      <c r="S3127" s="381">
        <v>25750</v>
      </c>
      <c r="T3127" s="381">
        <v>28600</v>
      </c>
      <c r="U3127" s="381">
        <v>30900</v>
      </c>
      <c r="V3127" s="381">
        <v>33200</v>
      </c>
      <c r="W3127" s="381">
        <v>37140</v>
      </c>
      <c r="X3127" s="381">
        <v>41320</v>
      </c>
      <c r="Y3127" s="381">
        <v>53450</v>
      </c>
      <c r="Z3127" s="381">
        <v>61050</v>
      </c>
      <c r="AA3127" s="381">
        <v>68700</v>
      </c>
      <c r="AB3127" s="381">
        <v>76300</v>
      </c>
      <c r="AC3127" s="381">
        <v>82450</v>
      </c>
      <c r="AD3127" s="381">
        <v>88550</v>
      </c>
      <c r="AE3127" s="381">
        <v>94650</v>
      </c>
      <c r="AF3127" s="381">
        <v>100750</v>
      </c>
      <c r="AG3127" s="381">
        <v>5600</v>
      </c>
      <c r="AH3127" s="381" t="s">
        <v>5891</v>
      </c>
      <c r="AI3127" s="381" t="s">
        <v>343</v>
      </c>
      <c r="AJ3127" s="381">
        <v>1</v>
      </c>
    </row>
    <row r="3128" spans="1:36">
      <c r="A3128" s="381" t="s">
        <v>378</v>
      </c>
      <c r="B3128" s="381" t="s">
        <v>5890</v>
      </c>
      <c r="C3128" s="381">
        <v>36</v>
      </c>
      <c r="D3128" s="381">
        <v>63</v>
      </c>
      <c r="E3128" s="381" t="s">
        <v>5889</v>
      </c>
      <c r="F3128" s="381" t="s">
        <v>5888</v>
      </c>
      <c r="G3128" s="381" t="s">
        <v>5887</v>
      </c>
      <c r="H3128" s="381">
        <v>68200</v>
      </c>
      <c r="I3128" s="381">
        <v>23900</v>
      </c>
      <c r="J3128" s="381">
        <v>27300</v>
      </c>
      <c r="K3128" s="381">
        <v>30700</v>
      </c>
      <c r="L3128" s="381">
        <v>34100</v>
      </c>
      <c r="M3128" s="381">
        <v>36850</v>
      </c>
      <c r="N3128" s="381">
        <v>39600</v>
      </c>
      <c r="O3128" s="381">
        <v>42300</v>
      </c>
      <c r="P3128" s="381">
        <v>45050</v>
      </c>
      <c r="Q3128" s="381">
        <v>14350</v>
      </c>
      <c r="R3128" s="381">
        <v>16400</v>
      </c>
      <c r="S3128" s="381">
        <v>20420</v>
      </c>
      <c r="T3128" s="381">
        <v>24600</v>
      </c>
      <c r="U3128" s="381">
        <v>28780</v>
      </c>
      <c r="V3128" s="381">
        <v>32960</v>
      </c>
      <c r="W3128" s="381">
        <v>37140</v>
      </c>
      <c r="X3128" s="381">
        <v>41320</v>
      </c>
      <c r="Y3128" s="381">
        <v>38200</v>
      </c>
      <c r="Z3128" s="381">
        <v>43650</v>
      </c>
      <c r="AA3128" s="381">
        <v>49100</v>
      </c>
      <c r="AB3128" s="381">
        <v>54550</v>
      </c>
      <c r="AC3128" s="381">
        <v>58950</v>
      </c>
      <c r="AD3128" s="381">
        <v>63300</v>
      </c>
      <c r="AE3128" s="381">
        <v>67650</v>
      </c>
      <c r="AF3128" s="381">
        <v>72050</v>
      </c>
      <c r="AG3128" s="381">
        <v>1280</v>
      </c>
      <c r="AH3128" s="381" t="s">
        <v>5887</v>
      </c>
      <c r="AI3128" s="381" t="s">
        <v>343</v>
      </c>
      <c r="AJ3128" s="381">
        <v>1</v>
      </c>
    </row>
    <row r="3129" spans="1:36">
      <c r="A3129" s="381" t="s">
        <v>378</v>
      </c>
      <c r="B3129" s="381" t="s">
        <v>5886</v>
      </c>
      <c r="C3129" s="381">
        <v>36</v>
      </c>
      <c r="D3129" s="381">
        <v>65</v>
      </c>
      <c r="E3129" s="381" t="s">
        <v>5885</v>
      </c>
      <c r="F3129" s="381" t="s">
        <v>5884</v>
      </c>
      <c r="G3129" s="381" t="s">
        <v>1197</v>
      </c>
      <c r="H3129" s="381">
        <v>62100</v>
      </c>
      <c r="I3129" s="381">
        <v>21900</v>
      </c>
      <c r="J3129" s="381">
        <v>25000</v>
      </c>
      <c r="K3129" s="381">
        <v>28150</v>
      </c>
      <c r="L3129" s="381">
        <v>31250</v>
      </c>
      <c r="M3129" s="381">
        <v>33750</v>
      </c>
      <c r="N3129" s="381">
        <v>36250</v>
      </c>
      <c r="O3129" s="381">
        <v>38750</v>
      </c>
      <c r="P3129" s="381">
        <v>41250</v>
      </c>
      <c r="Q3129" s="381">
        <v>13150</v>
      </c>
      <c r="R3129" s="381">
        <v>16240</v>
      </c>
      <c r="S3129" s="381">
        <v>20420</v>
      </c>
      <c r="T3129" s="381">
        <v>24600</v>
      </c>
      <c r="U3129" s="381">
        <v>28780</v>
      </c>
      <c r="V3129" s="381">
        <v>32960</v>
      </c>
      <c r="W3129" s="381">
        <v>37140</v>
      </c>
      <c r="X3129" s="381">
        <v>41250</v>
      </c>
      <c r="Y3129" s="381">
        <v>35000</v>
      </c>
      <c r="Z3129" s="381">
        <v>40000</v>
      </c>
      <c r="AA3129" s="381">
        <v>45000</v>
      </c>
      <c r="AB3129" s="381">
        <v>50000</v>
      </c>
      <c r="AC3129" s="381">
        <v>54000</v>
      </c>
      <c r="AD3129" s="381">
        <v>58000</v>
      </c>
      <c r="AE3129" s="381">
        <v>62000</v>
      </c>
      <c r="AF3129" s="381">
        <v>66000</v>
      </c>
      <c r="AG3129" s="381">
        <v>8680</v>
      </c>
      <c r="AH3129" s="381" t="s">
        <v>1197</v>
      </c>
      <c r="AI3129" s="381" t="s">
        <v>343</v>
      </c>
      <c r="AJ3129" s="381">
        <v>1</v>
      </c>
    </row>
    <row r="3130" spans="1:36">
      <c r="A3130" s="381" t="s">
        <v>378</v>
      </c>
      <c r="B3130" s="381" t="s">
        <v>5883</v>
      </c>
      <c r="C3130" s="381">
        <v>36</v>
      </c>
      <c r="D3130" s="381">
        <v>67</v>
      </c>
      <c r="E3130" s="381" t="s">
        <v>5874</v>
      </c>
      <c r="F3130" s="381" t="s">
        <v>5873</v>
      </c>
      <c r="G3130" s="381" t="s">
        <v>5882</v>
      </c>
      <c r="H3130" s="381">
        <v>68000</v>
      </c>
      <c r="I3130" s="381">
        <v>23800</v>
      </c>
      <c r="J3130" s="381">
        <v>27200</v>
      </c>
      <c r="K3130" s="381">
        <v>30600</v>
      </c>
      <c r="L3130" s="381">
        <v>34000</v>
      </c>
      <c r="M3130" s="381">
        <v>36750</v>
      </c>
      <c r="N3130" s="381">
        <v>39450</v>
      </c>
      <c r="O3130" s="381">
        <v>42200</v>
      </c>
      <c r="P3130" s="381">
        <v>44900</v>
      </c>
      <c r="Q3130" s="381">
        <v>14300</v>
      </c>
      <c r="R3130" s="381">
        <v>16350</v>
      </c>
      <c r="S3130" s="381">
        <v>20420</v>
      </c>
      <c r="T3130" s="381">
        <v>24600</v>
      </c>
      <c r="U3130" s="381">
        <v>28780</v>
      </c>
      <c r="V3130" s="381">
        <v>32960</v>
      </c>
      <c r="W3130" s="381">
        <v>37140</v>
      </c>
      <c r="X3130" s="381">
        <v>41320</v>
      </c>
      <c r="Y3130" s="381">
        <v>38100</v>
      </c>
      <c r="Z3130" s="381">
        <v>43550</v>
      </c>
      <c r="AA3130" s="381">
        <v>49000</v>
      </c>
      <c r="AB3130" s="381">
        <v>54400</v>
      </c>
      <c r="AC3130" s="381">
        <v>58800</v>
      </c>
      <c r="AD3130" s="381">
        <v>63150</v>
      </c>
      <c r="AE3130" s="381">
        <v>67500</v>
      </c>
      <c r="AF3130" s="381">
        <v>71850</v>
      </c>
      <c r="AG3130" s="381">
        <v>8160</v>
      </c>
      <c r="AH3130" s="381" t="s">
        <v>5882</v>
      </c>
      <c r="AI3130" s="381" t="s">
        <v>343</v>
      </c>
      <c r="AJ3130" s="381">
        <v>1</v>
      </c>
    </row>
    <row r="3131" spans="1:36">
      <c r="A3131" s="381" t="s">
        <v>378</v>
      </c>
      <c r="B3131" s="381" t="s">
        <v>5881</v>
      </c>
      <c r="C3131" s="381">
        <v>36</v>
      </c>
      <c r="D3131" s="381">
        <v>69</v>
      </c>
      <c r="E3131" s="381" t="s">
        <v>5810</v>
      </c>
      <c r="F3131" s="381" t="s">
        <v>5809</v>
      </c>
      <c r="G3131" s="381" t="s">
        <v>5880</v>
      </c>
      <c r="H3131" s="381">
        <v>68600</v>
      </c>
      <c r="I3131" s="381">
        <v>24050</v>
      </c>
      <c r="J3131" s="381">
        <v>27450</v>
      </c>
      <c r="K3131" s="381">
        <v>30900</v>
      </c>
      <c r="L3131" s="381">
        <v>34300</v>
      </c>
      <c r="M3131" s="381">
        <v>37050</v>
      </c>
      <c r="N3131" s="381">
        <v>39800</v>
      </c>
      <c r="O3131" s="381">
        <v>42550</v>
      </c>
      <c r="P3131" s="381">
        <v>45300</v>
      </c>
      <c r="Q3131" s="381">
        <v>14450</v>
      </c>
      <c r="R3131" s="381">
        <v>16500</v>
      </c>
      <c r="S3131" s="381">
        <v>20420</v>
      </c>
      <c r="T3131" s="381">
        <v>24600</v>
      </c>
      <c r="U3131" s="381">
        <v>28780</v>
      </c>
      <c r="V3131" s="381">
        <v>32960</v>
      </c>
      <c r="W3131" s="381">
        <v>37140</v>
      </c>
      <c r="X3131" s="381">
        <v>41320</v>
      </c>
      <c r="Y3131" s="381">
        <v>38450</v>
      </c>
      <c r="Z3131" s="381">
        <v>43950</v>
      </c>
      <c r="AA3131" s="381">
        <v>49450</v>
      </c>
      <c r="AB3131" s="381">
        <v>54900</v>
      </c>
      <c r="AC3131" s="381">
        <v>59300</v>
      </c>
      <c r="AD3131" s="381">
        <v>63700</v>
      </c>
      <c r="AE3131" s="381">
        <v>68100</v>
      </c>
      <c r="AF3131" s="381">
        <v>72500</v>
      </c>
      <c r="AG3131" s="381">
        <v>6840</v>
      </c>
      <c r="AH3131" s="381" t="s">
        <v>5880</v>
      </c>
      <c r="AI3131" s="381" t="s">
        <v>343</v>
      </c>
      <c r="AJ3131" s="381">
        <v>1</v>
      </c>
    </row>
    <row r="3132" spans="1:36">
      <c r="A3132" s="381" t="s">
        <v>378</v>
      </c>
      <c r="B3132" s="381" t="s">
        <v>5879</v>
      </c>
      <c r="C3132" s="381">
        <v>36</v>
      </c>
      <c r="D3132" s="381">
        <v>71</v>
      </c>
      <c r="E3132" s="381" t="s">
        <v>5878</v>
      </c>
      <c r="F3132" s="381" t="s">
        <v>5877</v>
      </c>
      <c r="G3132" s="381" t="s">
        <v>1904</v>
      </c>
      <c r="H3132" s="381">
        <v>89400</v>
      </c>
      <c r="I3132" s="381">
        <v>31300</v>
      </c>
      <c r="J3132" s="381">
        <v>35800</v>
      </c>
      <c r="K3132" s="381">
        <v>40250</v>
      </c>
      <c r="L3132" s="381">
        <v>44700</v>
      </c>
      <c r="M3132" s="381">
        <v>48300</v>
      </c>
      <c r="N3132" s="381">
        <v>51900</v>
      </c>
      <c r="O3132" s="381">
        <v>55450</v>
      </c>
      <c r="P3132" s="381">
        <v>59050</v>
      </c>
      <c r="Q3132" s="381">
        <v>18800</v>
      </c>
      <c r="R3132" s="381">
        <v>21450</v>
      </c>
      <c r="S3132" s="381">
        <v>24150</v>
      </c>
      <c r="T3132" s="381">
        <v>26800</v>
      </c>
      <c r="U3132" s="381">
        <v>28950</v>
      </c>
      <c r="V3132" s="381">
        <v>32960</v>
      </c>
      <c r="W3132" s="381">
        <v>37140</v>
      </c>
      <c r="X3132" s="381">
        <v>41320</v>
      </c>
      <c r="Y3132" s="381">
        <v>47600</v>
      </c>
      <c r="Z3132" s="381">
        <v>54400</v>
      </c>
      <c r="AA3132" s="381">
        <v>61200</v>
      </c>
      <c r="AB3132" s="381">
        <v>68000</v>
      </c>
      <c r="AC3132" s="381">
        <v>73450</v>
      </c>
      <c r="AD3132" s="381">
        <v>78900</v>
      </c>
      <c r="AE3132" s="381">
        <v>84350</v>
      </c>
      <c r="AF3132" s="381">
        <v>89800</v>
      </c>
      <c r="AG3132" s="381">
        <v>5660</v>
      </c>
      <c r="AH3132" s="381" t="s">
        <v>1904</v>
      </c>
      <c r="AI3132" s="381" t="s">
        <v>343</v>
      </c>
      <c r="AJ3132" s="381">
        <v>1</v>
      </c>
    </row>
    <row r="3133" spans="1:36">
      <c r="A3133" s="381" t="s">
        <v>378</v>
      </c>
      <c r="B3133" s="381" t="s">
        <v>5876</v>
      </c>
      <c r="C3133" s="381">
        <v>36</v>
      </c>
      <c r="D3133" s="381">
        <v>73</v>
      </c>
      <c r="E3133" s="381" t="s">
        <v>5810</v>
      </c>
      <c r="F3133" s="381" t="s">
        <v>5809</v>
      </c>
      <c r="G3133" s="381" t="s">
        <v>2297</v>
      </c>
      <c r="H3133" s="381">
        <v>68600</v>
      </c>
      <c r="I3133" s="381">
        <v>24050</v>
      </c>
      <c r="J3133" s="381">
        <v>27450</v>
      </c>
      <c r="K3133" s="381">
        <v>30900</v>
      </c>
      <c r="L3133" s="381">
        <v>34300</v>
      </c>
      <c r="M3133" s="381">
        <v>37050</v>
      </c>
      <c r="N3133" s="381">
        <v>39800</v>
      </c>
      <c r="O3133" s="381">
        <v>42550</v>
      </c>
      <c r="P3133" s="381">
        <v>45300</v>
      </c>
      <c r="Q3133" s="381">
        <v>14450</v>
      </c>
      <c r="R3133" s="381">
        <v>16500</v>
      </c>
      <c r="S3133" s="381">
        <v>20420</v>
      </c>
      <c r="T3133" s="381">
        <v>24600</v>
      </c>
      <c r="U3133" s="381">
        <v>28780</v>
      </c>
      <c r="V3133" s="381">
        <v>32960</v>
      </c>
      <c r="W3133" s="381">
        <v>37140</v>
      </c>
      <c r="X3133" s="381">
        <v>41320</v>
      </c>
      <c r="Y3133" s="381">
        <v>38450</v>
      </c>
      <c r="Z3133" s="381">
        <v>43950</v>
      </c>
      <c r="AA3133" s="381">
        <v>49450</v>
      </c>
      <c r="AB3133" s="381">
        <v>54900</v>
      </c>
      <c r="AC3133" s="381">
        <v>59300</v>
      </c>
      <c r="AD3133" s="381">
        <v>63700</v>
      </c>
      <c r="AE3133" s="381">
        <v>68100</v>
      </c>
      <c r="AF3133" s="381">
        <v>72500</v>
      </c>
      <c r="AG3133" s="381">
        <v>6840</v>
      </c>
      <c r="AH3133" s="381" t="s">
        <v>2297</v>
      </c>
      <c r="AI3133" s="381" t="s">
        <v>343</v>
      </c>
      <c r="AJ3133" s="381">
        <v>1</v>
      </c>
    </row>
    <row r="3134" spans="1:36">
      <c r="A3134" s="381" t="s">
        <v>378</v>
      </c>
      <c r="B3134" s="381" t="s">
        <v>5875</v>
      </c>
      <c r="C3134" s="381">
        <v>36</v>
      </c>
      <c r="D3134" s="381">
        <v>75</v>
      </c>
      <c r="E3134" s="381" t="s">
        <v>5874</v>
      </c>
      <c r="F3134" s="381" t="s">
        <v>5873</v>
      </c>
      <c r="G3134" s="381" t="s">
        <v>5872</v>
      </c>
      <c r="H3134" s="381">
        <v>68000</v>
      </c>
      <c r="I3134" s="381">
        <v>23800</v>
      </c>
      <c r="J3134" s="381">
        <v>27200</v>
      </c>
      <c r="K3134" s="381">
        <v>30600</v>
      </c>
      <c r="L3134" s="381">
        <v>34000</v>
      </c>
      <c r="M3134" s="381">
        <v>36750</v>
      </c>
      <c r="N3134" s="381">
        <v>39450</v>
      </c>
      <c r="O3134" s="381">
        <v>42200</v>
      </c>
      <c r="P3134" s="381">
        <v>44900</v>
      </c>
      <c r="Q3134" s="381">
        <v>14300</v>
      </c>
      <c r="R3134" s="381">
        <v>16350</v>
      </c>
      <c r="S3134" s="381">
        <v>20420</v>
      </c>
      <c r="T3134" s="381">
        <v>24600</v>
      </c>
      <c r="U3134" s="381">
        <v>28780</v>
      </c>
      <c r="V3134" s="381">
        <v>32960</v>
      </c>
      <c r="W3134" s="381">
        <v>37140</v>
      </c>
      <c r="X3134" s="381">
        <v>41320</v>
      </c>
      <c r="Y3134" s="381">
        <v>38100</v>
      </c>
      <c r="Z3134" s="381">
        <v>43550</v>
      </c>
      <c r="AA3134" s="381">
        <v>49000</v>
      </c>
      <c r="AB3134" s="381">
        <v>54400</v>
      </c>
      <c r="AC3134" s="381">
        <v>58800</v>
      </c>
      <c r="AD3134" s="381">
        <v>63150</v>
      </c>
      <c r="AE3134" s="381">
        <v>67500</v>
      </c>
      <c r="AF3134" s="381">
        <v>71850</v>
      </c>
      <c r="AG3134" s="381">
        <v>8160</v>
      </c>
      <c r="AH3134" s="381" t="s">
        <v>5872</v>
      </c>
      <c r="AI3134" s="381" t="s">
        <v>343</v>
      </c>
      <c r="AJ3134" s="381">
        <v>1</v>
      </c>
    </row>
    <row r="3135" spans="1:36">
      <c r="A3135" s="381" t="s">
        <v>378</v>
      </c>
      <c r="B3135" s="381" t="s">
        <v>5871</v>
      </c>
      <c r="C3135" s="381">
        <v>36</v>
      </c>
      <c r="D3135" s="381">
        <v>77</v>
      </c>
      <c r="E3135" s="381" t="s">
        <v>5870</v>
      </c>
      <c r="F3135" s="381" t="s">
        <v>5869</v>
      </c>
      <c r="G3135" s="381" t="s">
        <v>5868</v>
      </c>
      <c r="H3135" s="381">
        <v>62200</v>
      </c>
      <c r="I3135" s="381">
        <v>21900</v>
      </c>
      <c r="J3135" s="381">
        <v>25000</v>
      </c>
      <c r="K3135" s="381">
        <v>28150</v>
      </c>
      <c r="L3135" s="381">
        <v>31250</v>
      </c>
      <c r="M3135" s="381">
        <v>33750</v>
      </c>
      <c r="N3135" s="381">
        <v>36250</v>
      </c>
      <c r="O3135" s="381">
        <v>38750</v>
      </c>
      <c r="P3135" s="381">
        <v>41250</v>
      </c>
      <c r="Q3135" s="381">
        <v>13150</v>
      </c>
      <c r="R3135" s="381">
        <v>16240</v>
      </c>
      <c r="S3135" s="381">
        <v>20420</v>
      </c>
      <c r="T3135" s="381">
        <v>24600</v>
      </c>
      <c r="U3135" s="381">
        <v>28780</v>
      </c>
      <c r="V3135" s="381">
        <v>32960</v>
      </c>
      <c r="W3135" s="381">
        <v>37140</v>
      </c>
      <c r="X3135" s="381">
        <v>41250</v>
      </c>
      <c r="Y3135" s="381">
        <v>35000</v>
      </c>
      <c r="Z3135" s="381">
        <v>40000</v>
      </c>
      <c r="AA3135" s="381">
        <v>45000</v>
      </c>
      <c r="AB3135" s="381">
        <v>50000</v>
      </c>
      <c r="AC3135" s="381">
        <v>54000</v>
      </c>
      <c r="AD3135" s="381">
        <v>58000</v>
      </c>
      <c r="AE3135" s="381">
        <v>62000</v>
      </c>
      <c r="AF3135" s="381">
        <v>66000</v>
      </c>
      <c r="AG3135" s="381">
        <v>9999</v>
      </c>
      <c r="AH3135" s="381" t="s">
        <v>5868</v>
      </c>
      <c r="AI3135" s="381" t="s">
        <v>343</v>
      </c>
      <c r="AJ3135" s="381">
        <v>0</v>
      </c>
    </row>
    <row r="3136" spans="1:36">
      <c r="A3136" s="381" t="s">
        <v>378</v>
      </c>
      <c r="B3136" s="381" t="s">
        <v>5867</v>
      </c>
      <c r="C3136" s="381">
        <v>36</v>
      </c>
      <c r="D3136" s="381">
        <v>79</v>
      </c>
      <c r="E3136" s="381" t="s">
        <v>5807</v>
      </c>
      <c r="F3136" s="381" t="s">
        <v>5806</v>
      </c>
      <c r="G3136" s="381" t="s">
        <v>1421</v>
      </c>
      <c r="H3136" s="381">
        <v>66200</v>
      </c>
      <c r="I3136" s="381">
        <v>33400</v>
      </c>
      <c r="J3136" s="381">
        <v>38200</v>
      </c>
      <c r="K3136" s="381">
        <v>42950</v>
      </c>
      <c r="L3136" s="381">
        <v>47700</v>
      </c>
      <c r="M3136" s="381">
        <v>51550</v>
      </c>
      <c r="N3136" s="381">
        <v>55350</v>
      </c>
      <c r="O3136" s="381">
        <v>59150</v>
      </c>
      <c r="P3136" s="381">
        <v>63000</v>
      </c>
      <c r="Q3136" s="381">
        <v>20050</v>
      </c>
      <c r="R3136" s="381">
        <v>22900</v>
      </c>
      <c r="S3136" s="381">
        <v>25750</v>
      </c>
      <c r="T3136" s="381">
        <v>28600</v>
      </c>
      <c r="U3136" s="381">
        <v>30900</v>
      </c>
      <c r="V3136" s="381">
        <v>33200</v>
      </c>
      <c r="W3136" s="381">
        <v>37140</v>
      </c>
      <c r="X3136" s="381">
        <v>41320</v>
      </c>
      <c r="Y3136" s="381">
        <v>53450</v>
      </c>
      <c r="Z3136" s="381">
        <v>61050</v>
      </c>
      <c r="AA3136" s="381">
        <v>68700</v>
      </c>
      <c r="AB3136" s="381">
        <v>76300</v>
      </c>
      <c r="AC3136" s="381">
        <v>82450</v>
      </c>
      <c r="AD3136" s="381">
        <v>88550</v>
      </c>
      <c r="AE3136" s="381">
        <v>94650</v>
      </c>
      <c r="AF3136" s="381">
        <v>100750</v>
      </c>
      <c r="AG3136" s="381">
        <v>5600</v>
      </c>
      <c r="AH3136" s="381" t="s">
        <v>1421</v>
      </c>
      <c r="AI3136" s="381" t="s">
        <v>343</v>
      </c>
      <c r="AJ3136" s="381">
        <v>1</v>
      </c>
    </row>
    <row r="3137" spans="1:36">
      <c r="A3137" s="381" t="s">
        <v>378</v>
      </c>
      <c r="B3137" s="381" t="s">
        <v>5866</v>
      </c>
      <c r="C3137" s="381">
        <v>36</v>
      </c>
      <c r="D3137" s="381">
        <v>81</v>
      </c>
      <c r="E3137" s="381" t="s">
        <v>5807</v>
      </c>
      <c r="F3137" s="381" t="s">
        <v>5806</v>
      </c>
      <c r="G3137" s="381" t="s">
        <v>5865</v>
      </c>
      <c r="H3137" s="381">
        <v>66200</v>
      </c>
      <c r="I3137" s="381">
        <v>33400</v>
      </c>
      <c r="J3137" s="381">
        <v>38200</v>
      </c>
      <c r="K3137" s="381">
        <v>42950</v>
      </c>
      <c r="L3137" s="381">
        <v>47700</v>
      </c>
      <c r="M3137" s="381">
        <v>51550</v>
      </c>
      <c r="N3137" s="381">
        <v>55350</v>
      </c>
      <c r="O3137" s="381">
        <v>59150</v>
      </c>
      <c r="P3137" s="381">
        <v>63000</v>
      </c>
      <c r="Q3137" s="381">
        <v>20050</v>
      </c>
      <c r="R3137" s="381">
        <v>22900</v>
      </c>
      <c r="S3137" s="381">
        <v>25750</v>
      </c>
      <c r="T3137" s="381">
        <v>28600</v>
      </c>
      <c r="U3137" s="381">
        <v>30900</v>
      </c>
      <c r="V3137" s="381">
        <v>33200</v>
      </c>
      <c r="W3137" s="381">
        <v>37140</v>
      </c>
      <c r="X3137" s="381">
        <v>41320</v>
      </c>
      <c r="Y3137" s="381">
        <v>53450</v>
      </c>
      <c r="Z3137" s="381">
        <v>61050</v>
      </c>
      <c r="AA3137" s="381">
        <v>68700</v>
      </c>
      <c r="AB3137" s="381">
        <v>76300</v>
      </c>
      <c r="AC3137" s="381">
        <v>82450</v>
      </c>
      <c r="AD3137" s="381">
        <v>88550</v>
      </c>
      <c r="AE3137" s="381">
        <v>94650</v>
      </c>
      <c r="AF3137" s="381">
        <v>100750</v>
      </c>
      <c r="AG3137" s="381">
        <v>5600</v>
      </c>
      <c r="AH3137" s="381" t="s">
        <v>5865</v>
      </c>
      <c r="AI3137" s="381" t="s">
        <v>343</v>
      </c>
      <c r="AJ3137" s="381">
        <v>1</v>
      </c>
    </row>
    <row r="3138" spans="1:36">
      <c r="A3138" s="381" t="s">
        <v>378</v>
      </c>
      <c r="B3138" s="381" t="s">
        <v>5864</v>
      </c>
      <c r="C3138" s="381">
        <v>36</v>
      </c>
      <c r="D3138" s="381">
        <v>83</v>
      </c>
      <c r="E3138" s="381" t="s">
        <v>5847</v>
      </c>
      <c r="F3138" s="381" t="s">
        <v>5846</v>
      </c>
      <c r="G3138" s="381" t="s">
        <v>5863</v>
      </c>
      <c r="H3138" s="381">
        <v>83100</v>
      </c>
      <c r="I3138" s="381">
        <v>29100</v>
      </c>
      <c r="J3138" s="381">
        <v>33250</v>
      </c>
      <c r="K3138" s="381">
        <v>37400</v>
      </c>
      <c r="L3138" s="381">
        <v>41550</v>
      </c>
      <c r="M3138" s="381">
        <v>44900</v>
      </c>
      <c r="N3138" s="381">
        <v>48200</v>
      </c>
      <c r="O3138" s="381">
        <v>51550</v>
      </c>
      <c r="P3138" s="381">
        <v>54850</v>
      </c>
      <c r="Q3138" s="381">
        <v>17500</v>
      </c>
      <c r="R3138" s="381">
        <v>20000</v>
      </c>
      <c r="S3138" s="381">
        <v>22500</v>
      </c>
      <c r="T3138" s="381">
        <v>24950</v>
      </c>
      <c r="U3138" s="381">
        <v>28780</v>
      </c>
      <c r="V3138" s="381">
        <v>32960</v>
      </c>
      <c r="W3138" s="381">
        <v>37140</v>
      </c>
      <c r="X3138" s="381">
        <v>41320</v>
      </c>
      <c r="Y3138" s="381">
        <v>46550</v>
      </c>
      <c r="Z3138" s="381">
        <v>53200</v>
      </c>
      <c r="AA3138" s="381">
        <v>59850</v>
      </c>
      <c r="AB3138" s="381">
        <v>66500</v>
      </c>
      <c r="AC3138" s="381">
        <v>71850</v>
      </c>
      <c r="AD3138" s="381">
        <v>77150</v>
      </c>
      <c r="AE3138" s="381">
        <v>82500</v>
      </c>
      <c r="AF3138" s="381">
        <v>87800</v>
      </c>
      <c r="AG3138" s="381">
        <v>160</v>
      </c>
      <c r="AH3138" s="381" t="s">
        <v>5863</v>
      </c>
      <c r="AI3138" s="381" t="s">
        <v>343</v>
      </c>
      <c r="AJ3138" s="381">
        <v>1</v>
      </c>
    </row>
    <row r="3139" spans="1:36">
      <c r="A3139" s="381" t="s">
        <v>378</v>
      </c>
      <c r="B3139" s="381" t="s">
        <v>5862</v>
      </c>
      <c r="C3139" s="381">
        <v>36</v>
      </c>
      <c r="D3139" s="381">
        <v>85</v>
      </c>
      <c r="E3139" s="381" t="s">
        <v>5807</v>
      </c>
      <c r="F3139" s="381" t="s">
        <v>5806</v>
      </c>
      <c r="G3139" s="381" t="s">
        <v>1872</v>
      </c>
      <c r="H3139" s="381">
        <v>66200</v>
      </c>
      <c r="I3139" s="381">
        <v>33400</v>
      </c>
      <c r="J3139" s="381">
        <v>38200</v>
      </c>
      <c r="K3139" s="381">
        <v>42950</v>
      </c>
      <c r="L3139" s="381">
        <v>47700</v>
      </c>
      <c r="M3139" s="381">
        <v>51550</v>
      </c>
      <c r="N3139" s="381">
        <v>55350</v>
      </c>
      <c r="O3139" s="381">
        <v>59150</v>
      </c>
      <c r="P3139" s="381">
        <v>63000</v>
      </c>
      <c r="Q3139" s="381">
        <v>20050</v>
      </c>
      <c r="R3139" s="381">
        <v>22900</v>
      </c>
      <c r="S3139" s="381">
        <v>25750</v>
      </c>
      <c r="T3139" s="381">
        <v>28600</v>
      </c>
      <c r="U3139" s="381">
        <v>30900</v>
      </c>
      <c r="V3139" s="381">
        <v>33200</v>
      </c>
      <c r="W3139" s="381">
        <v>37140</v>
      </c>
      <c r="X3139" s="381">
        <v>41320</v>
      </c>
      <c r="Y3139" s="381">
        <v>53450</v>
      </c>
      <c r="Z3139" s="381">
        <v>61050</v>
      </c>
      <c r="AA3139" s="381">
        <v>68700</v>
      </c>
      <c r="AB3139" s="381">
        <v>76300</v>
      </c>
      <c r="AC3139" s="381">
        <v>82450</v>
      </c>
      <c r="AD3139" s="381">
        <v>88550</v>
      </c>
      <c r="AE3139" s="381">
        <v>94650</v>
      </c>
      <c r="AF3139" s="381">
        <v>100750</v>
      </c>
      <c r="AG3139" s="381">
        <v>5600</v>
      </c>
      <c r="AH3139" s="381" t="s">
        <v>1872</v>
      </c>
      <c r="AI3139" s="381" t="s">
        <v>343</v>
      </c>
      <c r="AJ3139" s="381">
        <v>1</v>
      </c>
    </row>
    <row r="3140" spans="1:36">
      <c r="A3140" s="381" t="s">
        <v>378</v>
      </c>
      <c r="B3140" s="381" t="s">
        <v>5861</v>
      </c>
      <c r="C3140" s="381">
        <v>36</v>
      </c>
      <c r="D3140" s="381">
        <v>87</v>
      </c>
      <c r="E3140" s="381" t="s">
        <v>5807</v>
      </c>
      <c r="F3140" s="381" t="s">
        <v>5806</v>
      </c>
      <c r="G3140" s="381" t="s">
        <v>5857</v>
      </c>
      <c r="H3140" s="381">
        <v>66200</v>
      </c>
      <c r="I3140" s="381">
        <v>33400</v>
      </c>
      <c r="J3140" s="381">
        <v>38200</v>
      </c>
      <c r="K3140" s="381">
        <v>42950</v>
      </c>
      <c r="L3140" s="381">
        <v>47700</v>
      </c>
      <c r="M3140" s="381">
        <v>51550</v>
      </c>
      <c r="N3140" s="381">
        <v>55350</v>
      </c>
      <c r="O3140" s="381">
        <v>59150</v>
      </c>
      <c r="P3140" s="381">
        <v>63000</v>
      </c>
      <c r="Q3140" s="381">
        <v>20050</v>
      </c>
      <c r="R3140" s="381">
        <v>22900</v>
      </c>
      <c r="S3140" s="381">
        <v>25750</v>
      </c>
      <c r="T3140" s="381">
        <v>28600</v>
      </c>
      <c r="U3140" s="381">
        <v>30900</v>
      </c>
      <c r="V3140" s="381">
        <v>33200</v>
      </c>
      <c r="W3140" s="381">
        <v>37140</v>
      </c>
      <c r="X3140" s="381">
        <v>41320</v>
      </c>
      <c r="Y3140" s="381">
        <v>53450</v>
      </c>
      <c r="Z3140" s="381">
        <v>61050</v>
      </c>
      <c r="AA3140" s="381">
        <v>68700</v>
      </c>
      <c r="AB3140" s="381">
        <v>76300</v>
      </c>
      <c r="AC3140" s="381">
        <v>82450</v>
      </c>
      <c r="AD3140" s="381">
        <v>88550</v>
      </c>
      <c r="AE3140" s="381">
        <v>94650</v>
      </c>
      <c r="AF3140" s="381">
        <v>100750</v>
      </c>
      <c r="AG3140" s="381">
        <v>5602</v>
      </c>
      <c r="AH3140" s="381" t="s">
        <v>5857</v>
      </c>
      <c r="AI3140" s="381" t="s">
        <v>343</v>
      </c>
      <c r="AJ3140" s="381">
        <v>1</v>
      </c>
    </row>
    <row r="3141" spans="1:36">
      <c r="A3141" s="381" t="s">
        <v>378</v>
      </c>
      <c r="B3141" s="381" t="s">
        <v>5860</v>
      </c>
      <c r="C3141" s="381">
        <v>36</v>
      </c>
      <c r="D3141" s="381">
        <v>87</v>
      </c>
      <c r="E3141" s="381" t="s">
        <v>5859</v>
      </c>
      <c r="F3141" s="381" t="s">
        <v>5858</v>
      </c>
      <c r="G3141" s="381" t="s">
        <v>5857</v>
      </c>
      <c r="H3141" s="381">
        <v>103600</v>
      </c>
      <c r="I3141" s="381">
        <v>36300</v>
      </c>
      <c r="J3141" s="381">
        <v>41450</v>
      </c>
      <c r="K3141" s="381">
        <v>46650</v>
      </c>
      <c r="L3141" s="381">
        <v>51800</v>
      </c>
      <c r="M3141" s="381">
        <v>55950</v>
      </c>
      <c r="N3141" s="381">
        <v>60100</v>
      </c>
      <c r="O3141" s="381">
        <v>64250</v>
      </c>
      <c r="P3141" s="381">
        <v>68400</v>
      </c>
      <c r="Q3141" s="381">
        <v>21800</v>
      </c>
      <c r="R3141" s="381">
        <v>24900</v>
      </c>
      <c r="S3141" s="381">
        <v>28000</v>
      </c>
      <c r="T3141" s="381">
        <v>31100</v>
      </c>
      <c r="U3141" s="381">
        <v>33600</v>
      </c>
      <c r="V3141" s="381">
        <v>36100</v>
      </c>
      <c r="W3141" s="381">
        <v>38600</v>
      </c>
      <c r="X3141" s="381">
        <v>41320</v>
      </c>
      <c r="Y3141" s="381">
        <v>53450</v>
      </c>
      <c r="Z3141" s="381">
        <v>61050</v>
      </c>
      <c r="AA3141" s="381">
        <v>68700</v>
      </c>
      <c r="AB3141" s="381">
        <v>76300</v>
      </c>
      <c r="AC3141" s="381">
        <v>82450</v>
      </c>
      <c r="AD3141" s="381">
        <v>88550</v>
      </c>
      <c r="AE3141" s="381">
        <v>94650</v>
      </c>
      <c r="AF3141" s="381">
        <v>100750</v>
      </c>
      <c r="AG3141" s="381">
        <v>5602</v>
      </c>
      <c r="AH3141" s="381" t="s">
        <v>5857</v>
      </c>
      <c r="AI3141" s="381" t="s">
        <v>343</v>
      </c>
      <c r="AJ3141" s="381">
        <v>1</v>
      </c>
    </row>
    <row r="3142" spans="1:36">
      <c r="A3142" s="381" t="s">
        <v>378</v>
      </c>
      <c r="B3142" s="381" t="s">
        <v>5856</v>
      </c>
      <c r="C3142" s="381">
        <v>36</v>
      </c>
      <c r="D3142" s="381">
        <v>89</v>
      </c>
      <c r="E3142" s="381" t="s">
        <v>5855</v>
      </c>
      <c r="F3142" s="381" t="s">
        <v>5854</v>
      </c>
      <c r="G3142" s="381" t="s">
        <v>5853</v>
      </c>
      <c r="H3142" s="381">
        <v>57700</v>
      </c>
      <c r="I3142" s="381">
        <v>21900</v>
      </c>
      <c r="J3142" s="381">
        <v>25000</v>
      </c>
      <c r="K3142" s="381">
        <v>28150</v>
      </c>
      <c r="L3142" s="381">
        <v>31250</v>
      </c>
      <c r="M3142" s="381">
        <v>33750</v>
      </c>
      <c r="N3142" s="381">
        <v>36250</v>
      </c>
      <c r="O3142" s="381">
        <v>38750</v>
      </c>
      <c r="P3142" s="381">
        <v>41250</v>
      </c>
      <c r="Q3142" s="381">
        <v>13150</v>
      </c>
      <c r="R3142" s="381">
        <v>16240</v>
      </c>
      <c r="S3142" s="381">
        <v>20420</v>
      </c>
      <c r="T3142" s="381">
        <v>24600</v>
      </c>
      <c r="U3142" s="381">
        <v>28780</v>
      </c>
      <c r="V3142" s="381">
        <v>32960</v>
      </c>
      <c r="W3142" s="381">
        <v>37140</v>
      </c>
      <c r="X3142" s="381">
        <v>41250</v>
      </c>
      <c r="Y3142" s="381">
        <v>35000</v>
      </c>
      <c r="Z3142" s="381">
        <v>40000</v>
      </c>
      <c r="AA3142" s="381">
        <v>45000</v>
      </c>
      <c r="AB3142" s="381">
        <v>50000</v>
      </c>
      <c r="AC3142" s="381">
        <v>54000</v>
      </c>
      <c r="AD3142" s="381">
        <v>58000</v>
      </c>
      <c r="AE3142" s="381">
        <v>62000</v>
      </c>
      <c r="AF3142" s="381">
        <v>66000</v>
      </c>
      <c r="AG3142" s="381">
        <v>9999</v>
      </c>
      <c r="AH3142" s="381" t="s">
        <v>5853</v>
      </c>
      <c r="AI3142" s="381" t="s">
        <v>343</v>
      </c>
      <c r="AJ3142" s="381">
        <v>0</v>
      </c>
    </row>
    <row r="3143" spans="1:36">
      <c r="A3143" s="381" t="s">
        <v>378</v>
      </c>
      <c r="B3143" s="381" t="s">
        <v>5852</v>
      </c>
      <c r="C3143" s="381">
        <v>36</v>
      </c>
      <c r="D3143" s="381">
        <v>91</v>
      </c>
      <c r="E3143" s="381" t="s">
        <v>5847</v>
      </c>
      <c r="F3143" s="381" t="s">
        <v>5846</v>
      </c>
      <c r="G3143" s="381" t="s">
        <v>5851</v>
      </c>
      <c r="H3143" s="381">
        <v>83100</v>
      </c>
      <c r="I3143" s="381">
        <v>29100</v>
      </c>
      <c r="J3143" s="381">
        <v>33250</v>
      </c>
      <c r="K3143" s="381">
        <v>37400</v>
      </c>
      <c r="L3143" s="381">
        <v>41550</v>
      </c>
      <c r="M3143" s="381">
        <v>44900</v>
      </c>
      <c r="N3143" s="381">
        <v>48200</v>
      </c>
      <c r="O3143" s="381">
        <v>51550</v>
      </c>
      <c r="P3143" s="381">
        <v>54850</v>
      </c>
      <c r="Q3143" s="381">
        <v>17500</v>
      </c>
      <c r="R3143" s="381">
        <v>20000</v>
      </c>
      <c r="S3143" s="381">
        <v>22500</v>
      </c>
      <c r="T3143" s="381">
        <v>24950</v>
      </c>
      <c r="U3143" s="381">
        <v>28780</v>
      </c>
      <c r="V3143" s="381">
        <v>32960</v>
      </c>
      <c r="W3143" s="381">
        <v>37140</v>
      </c>
      <c r="X3143" s="381">
        <v>41320</v>
      </c>
      <c r="Y3143" s="381">
        <v>46550</v>
      </c>
      <c r="Z3143" s="381">
        <v>53200</v>
      </c>
      <c r="AA3143" s="381">
        <v>59850</v>
      </c>
      <c r="AB3143" s="381">
        <v>66500</v>
      </c>
      <c r="AC3143" s="381">
        <v>71850</v>
      </c>
      <c r="AD3143" s="381">
        <v>77150</v>
      </c>
      <c r="AE3143" s="381">
        <v>82500</v>
      </c>
      <c r="AF3143" s="381">
        <v>87800</v>
      </c>
      <c r="AG3143" s="381">
        <v>160</v>
      </c>
      <c r="AH3143" s="381" t="s">
        <v>5851</v>
      </c>
      <c r="AI3143" s="381" t="s">
        <v>343</v>
      </c>
      <c r="AJ3143" s="381">
        <v>1</v>
      </c>
    </row>
    <row r="3144" spans="1:36">
      <c r="A3144" s="381" t="s">
        <v>378</v>
      </c>
      <c r="B3144" s="381" t="s">
        <v>5850</v>
      </c>
      <c r="C3144" s="381">
        <v>36</v>
      </c>
      <c r="D3144" s="381">
        <v>93</v>
      </c>
      <c r="E3144" s="381" t="s">
        <v>5847</v>
      </c>
      <c r="F3144" s="381" t="s">
        <v>5846</v>
      </c>
      <c r="G3144" s="381" t="s">
        <v>5849</v>
      </c>
      <c r="H3144" s="381">
        <v>83100</v>
      </c>
      <c r="I3144" s="381">
        <v>29100</v>
      </c>
      <c r="J3144" s="381">
        <v>33250</v>
      </c>
      <c r="K3144" s="381">
        <v>37400</v>
      </c>
      <c r="L3144" s="381">
        <v>41550</v>
      </c>
      <c r="M3144" s="381">
        <v>44900</v>
      </c>
      <c r="N3144" s="381">
        <v>48200</v>
      </c>
      <c r="O3144" s="381">
        <v>51550</v>
      </c>
      <c r="P3144" s="381">
        <v>54850</v>
      </c>
      <c r="Q3144" s="381">
        <v>17500</v>
      </c>
      <c r="R3144" s="381">
        <v>20000</v>
      </c>
      <c r="S3144" s="381">
        <v>22500</v>
      </c>
      <c r="T3144" s="381">
        <v>24950</v>
      </c>
      <c r="U3144" s="381">
        <v>28780</v>
      </c>
      <c r="V3144" s="381">
        <v>32960</v>
      </c>
      <c r="W3144" s="381">
        <v>37140</v>
      </c>
      <c r="X3144" s="381">
        <v>41320</v>
      </c>
      <c r="Y3144" s="381">
        <v>46550</v>
      </c>
      <c r="Z3144" s="381">
        <v>53200</v>
      </c>
      <c r="AA3144" s="381">
        <v>59850</v>
      </c>
      <c r="AB3144" s="381">
        <v>66500</v>
      </c>
      <c r="AC3144" s="381">
        <v>71850</v>
      </c>
      <c r="AD3144" s="381">
        <v>77150</v>
      </c>
      <c r="AE3144" s="381">
        <v>82500</v>
      </c>
      <c r="AF3144" s="381">
        <v>87800</v>
      </c>
      <c r="AG3144" s="381">
        <v>160</v>
      </c>
      <c r="AH3144" s="381" t="s">
        <v>5849</v>
      </c>
      <c r="AI3144" s="381" t="s">
        <v>343</v>
      </c>
      <c r="AJ3144" s="381">
        <v>1</v>
      </c>
    </row>
    <row r="3145" spans="1:36">
      <c r="A3145" s="381" t="s">
        <v>378</v>
      </c>
      <c r="B3145" s="381" t="s">
        <v>5848</v>
      </c>
      <c r="C3145" s="381">
        <v>36</v>
      </c>
      <c r="D3145" s="381">
        <v>95</v>
      </c>
      <c r="E3145" s="381" t="s">
        <v>5847</v>
      </c>
      <c r="F3145" s="381" t="s">
        <v>5846</v>
      </c>
      <c r="G3145" s="381" t="s">
        <v>5845</v>
      </c>
      <c r="H3145" s="381">
        <v>83100</v>
      </c>
      <c r="I3145" s="381">
        <v>29100</v>
      </c>
      <c r="J3145" s="381">
        <v>33250</v>
      </c>
      <c r="K3145" s="381">
        <v>37400</v>
      </c>
      <c r="L3145" s="381">
        <v>41550</v>
      </c>
      <c r="M3145" s="381">
        <v>44900</v>
      </c>
      <c r="N3145" s="381">
        <v>48200</v>
      </c>
      <c r="O3145" s="381">
        <v>51550</v>
      </c>
      <c r="P3145" s="381">
        <v>54850</v>
      </c>
      <c r="Q3145" s="381">
        <v>17500</v>
      </c>
      <c r="R3145" s="381">
        <v>20000</v>
      </c>
      <c r="S3145" s="381">
        <v>22500</v>
      </c>
      <c r="T3145" s="381">
        <v>24950</v>
      </c>
      <c r="U3145" s="381">
        <v>28780</v>
      </c>
      <c r="V3145" s="381">
        <v>32960</v>
      </c>
      <c r="W3145" s="381">
        <v>37140</v>
      </c>
      <c r="X3145" s="381">
        <v>41320</v>
      </c>
      <c r="Y3145" s="381">
        <v>46550</v>
      </c>
      <c r="Z3145" s="381">
        <v>53200</v>
      </c>
      <c r="AA3145" s="381">
        <v>59850</v>
      </c>
      <c r="AB3145" s="381">
        <v>66500</v>
      </c>
      <c r="AC3145" s="381">
        <v>71850</v>
      </c>
      <c r="AD3145" s="381">
        <v>77150</v>
      </c>
      <c r="AE3145" s="381">
        <v>82500</v>
      </c>
      <c r="AF3145" s="381">
        <v>87800</v>
      </c>
      <c r="AG3145" s="381">
        <v>160</v>
      </c>
      <c r="AH3145" s="381" t="s">
        <v>5845</v>
      </c>
      <c r="AI3145" s="381" t="s">
        <v>343</v>
      </c>
      <c r="AJ3145" s="381">
        <v>1</v>
      </c>
    </row>
    <row r="3146" spans="1:36">
      <c r="A3146" s="381" t="s">
        <v>378</v>
      </c>
      <c r="B3146" s="381" t="s">
        <v>5844</v>
      </c>
      <c r="C3146" s="381">
        <v>36</v>
      </c>
      <c r="D3146" s="381">
        <v>97</v>
      </c>
      <c r="E3146" s="381" t="s">
        <v>5843</v>
      </c>
      <c r="F3146" s="381" t="s">
        <v>5842</v>
      </c>
      <c r="G3146" s="381" t="s">
        <v>5841</v>
      </c>
      <c r="H3146" s="381">
        <v>61900</v>
      </c>
      <c r="I3146" s="381">
        <v>21900</v>
      </c>
      <c r="J3146" s="381">
        <v>25000</v>
      </c>
      <c r="K3146" s="381">
        <v>28150</v>
      </c>
      <c r="L3146" s="381">
        <v>31250</v>
      </c>
      <c r="M3146" s="381">
        <v>33750</v>
      </c>
      <c r="N3146" s="381">
        <v>36250</v>
      </c>
      <c r="O3146" s="381">
        <v>38750</v>
      </c>
      <c r="P3146" s="381">
        <v>41250</v>
      </c>
      <c r="Q3146" s="381">
        <v>13150</v>
      </c>
      <c r="R3146" s="381">
        <v>16240</v>
      </c>
      <c r="S3146" s="381">
        <v>20420</v>
      </c>
      <c r="T3146" s="381">
        <v>24600</v>
      </c>
      <c r="U3146" s="381">
        <v>28780</v>
      </c>
      <c r="V3146" s="381">
        <v>32960</v>
      </c>
      <c r="W3146" s="381">
        <v>37140</v>
      </c>
      <c r="X3146" s="381">
        <v>41250</v>
      </c>
      <c r="Y3146" s="381">
        <v>35000</v>
      </c>
      <c r="Z3146" s="381">
        <v>40000</v>
      </c>
      <c r="AA3146" s="381">
        <v>45000</v>
      </c>
      <c r="AB3146" s="381">
        <v>50000</v>
      </c>
      <c r="AC3146" s="381">
        <v>54000</v>
      </c>
      <c r="AD3146" s="381">
        <v>58000</v>
      </c>
      <c r="AE3146" s="381">
        <v>62000</v>
      </c>
      <c r="AF3146" s="381">
        <v>66000</v>
      </c>
      <c r="AG3146" s="381">
        <v>9999</v>
      </c>
      <c r="AH3146" s="381" t="s">
        <v>5841</v>
      </c>
      <c r="AI3146" s="381" t="s">
        <v>343</v>
      </c>
      <c r="AJ3146" s="381">
        <v>0</v>
      </c>
    </row>
    <row r="3147" spans="1:36">
      <c r="A3147" s="381" t="s">
        <v>378</v>
      </c>
      <c r="B3147" s="381" t="s">
        <v>5840</v>
      </c>
      <c r="C3147" s="381">
        <v>36</v>
      </c>
      <c r="D3147" s="381">
        <v>99</v>
      </c>
      <c r="E3147" s="381" t="s">
        <v>5839</v>
      </c>
      <c r="F3147" s="381" t="s">
        <v>5838</v>
      </c>
      <c r="G3147" s="381" t="s">
        <v>5070</v>
      </c>
      <c r="H3147" s="381">
        <v>64500</v>
      </c>
      <c r="I3147" s="381">
        <v>22600</v>
      </c>
      <c r="J3147" s="381">
        <v>25800</v>
      </c>
      <c r="K3147" s="381">
        <v>29050</v>
      </c>
      <c r="L3147" s="381">
        <v>32250</v>
      </c>
      <c r="M3147" s="381">
        <v>34850</v>
      </c>
      <c r="N3147" s="381">
        <v>37450</v>
      </c>
      <c r="O3147" s="381">
        <v>40000</v>
      </c>
      <c r="P3147" s="381">
        <v>42600</v>
      </c>
      <c r="Q3147" s="381">
        <v>13550</v>
      </c>
      <c r="R3147" s="381">
        <v>16240</v>
      </c>
      <c r="S3147" s="381">
        <v>20420</v>
      </c>
      <c r="T3147" s="381">
        <v>24600</v>
      </c>
      <c r="U3147" s="381">
        <v>28780</v>
      </c>
      <c r="V3147" s="381">
        <v>32960</v>
      </c>
      <c r="W3147" s="381">
        <v>37140</v>
      </c>
      <c r="X3147" s="381">
        <v>41320</v>
      </c>
      <c r="Y3147" s="381">
        <v>36150</v>
      </c>
      <c r="Z3147" s="381">
        <v>41300</v>
      </c>
      <c r="AA3147" s="381">
        <v>46450</v>
      </c>
      <c r="AB3147" s="381">
        <v>51600</v>
      </c>
      <c r="AC3147" s="381">
        <v>55750</v>
      </c>
      <c r="AD3147" s="381">
        <v>59900</v>
      </c>
      <c r="AE3147" s="381">
        <v>64000</v>
      </c>
      <c r="AF3147" s="381">
        <v>68150</v>
      </c>
      <c r="AG3147" s="381">
        <v>9999</v>
      </c>
      <c r="AH3147" s="381" t="s">
        <v>5070</v>
      </c>
      <c r="AI3147" s="381" t="s">
        <v>343</v>
      </c>
      <c r="AJ3147" s="381">
        <v>0</v>
      </c>
    </row>
    <row r="3148" spans="1:36">
      <c r="A3148" s="381" t="s">
        <v>378</v>
      </c>
      <c r="B3148" s="381" t="s">
        <v>5837</v>
      </c>
      <c r="C3148" s="381">
        <v>36</v>
      </c>
      <c r="D3148" s="381">
        <v>101</v>
      </c>
      <c r="E3148" s="381" t="s">
        <v>5836</v>
      </c>
      <c r="F3148" s="381" t="s">
        <v>5835</v>
      </c>
      <c r="G3148" s="381" t="s">
        <v>5834</v>
      </c>
      <c r="H3148" s="381">
        <v>59400</v>
      </c>
      <c r="I3148" s="381">
        <v>21900</v>
      </c>
      <c r="J3148" s="381">
        <v>25000</v>
      </c>
      <c r="K3148" s="381">
        <v>28150</v>
      </c>
      <c r="L3148" s="381">
        <v>31250</v>
      </c>
      <c r="M3148" s="381">
        <v>33750</v>
      </c>
      <c r="N3148" s="381">
        <v>36250</v>
      </c>
      <c r="O3148" s="381">
        <v>38750</v>
      </c>
      <c r="P3148" s="381">
        <v>41250</v>
      </c>
      <c r="Q3148" s="381">
        <v>13150</v>
      </c>
      <c r="R3148" s="381">
        <v>16240</v>
      </c>
      <c r="S3148" s="381">
        <v>20420</v>
      </c>
      <c r="T3148" s="381">
        <v>24600</v>
      </c>
      <c r="U3148" s="381">
        <v>28780</v>
      </c>
      <c r="V3148" s="381">
        <v>32960</v>
      </c>
      <c r="W3148" s="381">
        <v>37140</v>
      </c>
      <c r="X3148" s="381">
        <v>41250</v>
      </c>
      <c r="Y3148" s="381">
        <v>35000</v>
      </c>
      <c r="Z3148" s="381">
        <v>40000</v>
      </c>
      <c r="AA3148" s="381">
        <v>45000</v>
      </c>
      <c r="AB3148" s="381">
        <v>50000</v>
      </c>
      <c r="AC3148" s="381">
        <v>54000</v>
      </c>
      <c r="AD3148" s="381">
        <v>58000</v>
      </c>
      <c r="AE3148" s="381">
        <v>62000</v>
      </c>
      <c r="AF3148" s="381">
        <v>66000</v>
      </c>
      <c r="AG3148" s="381">
        <v>9999</v>
      </c>
      <c r="AH3148" s="381" t="s">
        <v>5834</v>
      </c>
      <c r="AI3148" s="381" t="s">
        <v>343</v>
      </c>
      <c r="AJ3148" s="381">
        <v>0</v>
      </c>
    </row>
    <row r="3149" spans="1:36">
      <c r="A3149" s="381" t="s">
        <v>378</v>
      </c>
      <c r="B3149" s="381" t="s">
        <v>5833</v>
      </c>
      <c r="C3149" s="381">
        <v>36</v>
      </c>
      <c r="D3149" s="381">
        <v>103</v>
      </c>
      <c r="E3149" s="381" t="s">
        <v>5832</v>
      </c>
      <c r="F3149" s="381" t="s">
        <v>5831</v>
      </c>
      <c r="G3149" s="381" t="s">
        <v>5830</v>
      </c>
      <c r="H3149" s="381">
        <v>110800</v>
      </c>
      <c r="I3149" s="381">
        <v>38800</v>
      </c>
      <c r="J3149" s="381">
        <v>44350</v>
      </c>
      <c r="K3149" s="381">
        <v>49900</v>
      </c>
      <c r="L3149" s="381">
        <v>55400</v>
      </c>
      <c r="M3149" s="381">
        <v>59850</v>
      </c>
      <c r="N3149" s="381">
        <v>64300</v>
      </c>
      <c r="O3149" s="381">
        <v>68700</v>
      </c>
      <c r="P3149" s="381">
        <v>73150</v>
      </c>
      <c r="Q3149" s="381">
        <v>23300</v>
      </c>
      <c r="R3149" s="381">
        <v>26600</v>
      </c>
      <c r="S3149" s="381">
        <v>29950</v>
      </c>
      <c r="T3149" s="381">
        <v>33250</v>
      </c>
      <c r="U3149" s="381">
        <v>35950</v>
      </c>
      <c r="V3149" s="381">
        <v>38600</v>
      </c>
      <c r="W3149" s="381">
        <v>41250</v>
      </c>
      <c r="X3149" s="381">
        <v>43900</v>
      </c>
      <c r="Y3149" s="381">
        <v>56700</v>
      </c>
      <c r="Z3149" s="381">
        <v>64800</v>
      </c>
      <c r="AA3149" s="381">
        <v>72900</v>
      </c>
      <c r="AB3149" s="381">
        <v>81000</v>
      </c>
      <c r="AC3149" s="381">
        <v>87500</v>
      </c>
      <c r="AD3149" s="381">
        <v>94000</v>
      </c>
      <c r="AE3149" s="381">
        <v>100450</v>
      </c>
      <c r="AF3149" s="381">
        <v>106950</v>
      </c>
      <c r="AG3149" s="381">
        <v>5380</v>
      </c>
      <c r="AH3149" s="381" t="s">
        <v>5830</v>
      </c>
      <c r="AI3149" s="381" t="s">
        <v>343</v>
      </c>
      <c r="AJ3149" s="381">
        <v>1</v>
      </c>
    </row>
    <row r="3150" spans="1:36">
      <c r="A3150" s="381" t="s">
        <v>378</v>
      </c>
      <c r="B3150" s="381" t="s">
        <v>5829</v>
      </c>
      <c r="C3150" s="381">
        <v>36</v>
      </c>
      <c r="D3150" s="381">
        <v>105</v>
      </c>
      <c r="E3150" s="381" t="s">
        <v>5828</v>
      </c>
      <c r="F3150" s="381" t="s">
        <v>5827</v>
      </c>
      <c r="G3150" s="381" t="s">
        <v>3696</v>
      </c>
      <c r="H3150" s="381">
        <v>64300</v>
      </c>
      <c r="I3150" s="381">
        <v>22050</v>
      </c>
      <c r="J3150" s="381">
        <v>25200</v>
      </c>
      <c r="K3150" s="381">
        <v>28350</v>
      </c>
      <c r="L3150" s="381">
        <v>31500</v>
      </c>
      <c r="M3150" s="381">
        <v>34050</v>
      </c>
      <c r="N3150" s="381">
        <v>36550</v>
      </c>
      <c r="O3150" s="381">
        <v>39100</v>
      </c>
      <c r="P3150" s="381">
        <v>41600</v>
      </c>
      <c r="Q3150" s="381">
        <v>13250</v>
      </c>
      <c r="R3150" s="381">
        <v>16240</v>
      </c>
      <c r="S3150" s="381">
        <v>20420</v>
      </c>
      <c r="T3150" s="381">
        <v>24600</v>
      </c>
      <c r="U3150" s="381">
        <v>28780</v>
      </c>
      <c r="V3150" s="381">
        <v>32960</v>
      </c>
      <c r="W3150" s="381">
        <v>37140</v>
      </c>
      <c r="X3150" s="381">
        <v>41320</v>
      </c>
      <c r="Y3150" s="381">
        <v>35250</v>
      </c>
      <c r="Z3150" s="381">
        <v>40300</v>
      </c>
      <c r="AA3150" s="381">
        <v>45350</v>
      </c>
      <c r="AB3150" s="381">
        <v>50350</v>
      </c>
      <c r="AC3150" s="381">
        <v>54400</v>
      </c>
      <c r="AD3150" s="381">
        <v>58450</v>
      </c>
      <c r="AE3150" s="381">
        <v>62450</v>
      </c>
      <c r="AF3150" s="381">
        <v>66500</v>
      </c>
      <c r="AG3150" s="381">
        <v>9999</v>
      </c>
      <c r="AH3150" s="381" t="s">
        <v>3696</v>
      </c>
      <c r="AI3150" s="381" t="s">
        <v>343</v>
      </c>
      <c r="AJ3150" s="381">
        <v>0</v>
      </c>
    </row>
    <row r="3151" spans="1:36">
      <c r="A3151" s="381" t="s">
        <v>378</v>
      </c>
      <c r="B3151" s="381" t="s">
        <v>5826</v>
      </c>
      <c r="C3151" s="381">
        <v>36</v>
      </c>
      <c r="D3151" s="381">
        <v>107</v>
      </c>
      <c r="E3151" s="381" t="s">
        <v>5825</v>
      </c>
      <c r="F3151" s="381" t="s">
        <v>5824</v>
      </c>
      <c r="G3151" s="381" t="s">
        <v>4446</v>
      </c>
      <c r="H3151" s="381">
        <v>65700</v>
      </c>
      <c r="I3151" s="381">
        <v>23000</v>
      </c>
      <c r="J3151" s="381">
        <v>26300</v>
      </c>
      <c r="K3151" s="381">
        <v>29600</v>
      </c>
      <c r="L3151" s="381">
        <v>32850</v>
      </c>
      <c r="M3151" s="381">
        <v>35500</v>
      </c>
      <c r="N3151" s="381">
        <v>38150</v>
      </c>
      <c r="O3151" s="381">
        <v>40750</v>
      </c>
      <c r="P3151" s="381">
        <v>43400</v>
      </c>
      <c r="Q3151" s="381">
        <v>13800</v>
      </c>
      <c r="R3151" s="381">
        <v>16240</v>
      </c>
      <c r="S3151" s="381">
        <v>20420</v>
      </c>
      <c r="T3151" s="381">
        <v>24600</v>
      </c>
      <c r="U3151" s="381">
        <v>28780</v>
      </c>
      <c r="V3151" s="381">
        <v>32960</v>
      </c>
      <c r="W3151" s="381">
        <v>37140</v>
      </c>
      <c r="X3151" s="381">
        <v>41320</v>
      </c>
      <c r="Y3151" s="381">
        <v>36800</v>
      </c>
      <c r="Z3151" s="381">
        <v>42050</v>
      </c>
      <c r="AA3151" s="381">
        <v>47300</v>
      </c>
      <c r="AB3151" s="381">
        <v>52550</v>
      </c>
      <c r="AC3151" s="381">
        <v>56800</v>
      </c>
      <c r="AD3151" s="381">
        <v>61000</v>
      </c>
      <c r="AE3151" s="381">
        <v>65200</v>
      </c>
      <c r="AF3151" s="381">
        <v>69400</v>
      </c>
      <c r="AG3151" s="381">
        <v>960</v>
      </c>
      <c r="AH3151" s="381" t="s">
        <v>4446</v>
      </c>
      <c r="AI3151" s="381" t="s">
        <v>343</v>
      </c>
      <c r="AJ3151" s="381">
        <v>1</v>
      </c>
    </row>
    <row r="3152" spans="1:36">
      <c r="A3152" s="381" t="s">
        <v>378</v>
      </c>
      <c r="B3152" s="381" t="s">
        <v>5823</v>
      </c>
      <c r="C3152" s="381">
        <v>36</v>
      </c>
      <c r="D3152" s="381">
        <v>109</v>
      </c>
      <c r="E3152" s="381" t="s">
        <v>5822</v>
      </c>
      <c r="F3152" s="381" t="s">
        <v>5821</v>
      </c>
      <c r="G3152" s="381" t="s">
        <v>5820</v>
      </c>
      <c r="H3152" s="381">
        <v>75600</v>
      </c>
      <c r="I3152" s="381">
        <v>26500</v>
      </c>
      <c r="J3152" s="381">
        <v>30250</v>
      </c>
      <c r="K3152" s="381">
        <v>34050</v>
      </c>
      <c r="L3152" s="381">
        <v>37800</v>
      </c>
      <c r="M3152" s="381">
        <v>40850</v>
      </c>
      <c r="N3152" s="381">
        <v>43850</v>
      </c>
      <c r="O3152" s="381">
        <v>46900</v>
      </c>
      <c r="P3152" s="381">
        <v>49900</v>
      </c>
      <c r="Q3152" s="381">
        <v>15900</v>
      </c>
      <c r="R3152" s="381">
        <v>18200</v>
      </c>
      <c r="S3152" s="381">
        <v>20450</v>
      </c>
      <c r="T3152" s="381">
        <v>24600</v>
      </c>
      <c r="U3152" s="381">
        <v>28780</v>
      </c>
      <c r="V3152" s="381">
        <v>32960</v>
      </c>
      <c r="W3152" s="381">
        <v>37140</v>
      </c>
      <c r="X3152" s="381">
        <v>41320</v>
      </c>
      <c r="Y3152" s="381">
        <v>42350</v>
      </c>
      <c r="Z3152" s="381">
        <v>48400</v>
      </c>
      <c r="AA3152" s="381">
        <v>54450</v>
      </c>
      <c r="AB3152" s="381">
        <v>60500</v>
      </c>
      <c r="AC3152" s="381">
        <v>65350</v>
      </c>
      <c r="AD3152" s="381">
        <v>70200</v>
      </c>
      <c r="AE3152" s="381">
        <v>75050</v>
      </c>
      <c r="AF3152" s="381">
        <v>79900</v>
      </c>
      <c r="AG3152" s="381">
        <v>9999</v>
      </c>
      <c r="AH3152" s="381" t="s">
        <v>5820</v>
      </c>
      <c r="AI3152" s="381" t="s">
        <v>343</v>
      </c>
      <c r="AJ3152" s="381">
        <v>1</v>
      </c>
    </row>
    <row r="3153" spans="1:36">
      <c r="A3153" s="381" t="s">
        <v>378</v>
      </c>
      <c r="B3153" s="381" t="s">
        <v>5819</v>
      </c>
      <c r="C3153" s="381">
        <v>36</v>
      </c>
      <c r="D3153" s="381">
        <v>111</v>
      </c>
      <c r="E3153" s="381" t="s">
        <v>5818</v>
      </c>
      <c r="F3153" s="381" t="s">
        <v>5817</v>
      </c>
      <c r="G3153" s="381" t="s">
        <v>5816</v>
      </c>
      <c r="H3153" s="381">
        <v>78500</v>
      </c>
      <c r="I3153" s="381">
        <v>27500</v>
      </c>
      <c r="J3153" s="381">
        <v>31400</v>
      </c>
      <c r="K3153" s="381">
        <v>35350</v>
      </c>
      <c r="L3153" s="381">
        <v>39250</v>
      </c>
      <c r="M3153" s="381">
        <v>42400</v>
      </c>
      <c r="N3153" s="381">
        <v>45550</v>
      </c>
      <c r="O3153" s="381">
        <v>48700</v>
      </c>
      <c r="P3153" s="381">
        <v>51850</v>
      </c>
      <c r="Q3153" s="381">
        <v>16500</v>
      </c>
      <c r="R3153" s="381">
        <v>18850</v>
      </c>
      <c r="S3153" s="381">
        <v>21200</v>
      </c>
      <c r="T3153" s="381">
        <v>24600</v>
      </c>
      <c r="U3153" s="381">
        <v>28780</v>
      </c>
      <c r="V3153" s="381">
        <v>32960</v>
      </c>
      <c r="W3153" s="381">
        <v>37140</v>
      </c>
      <c r="X3153" s="381">
        <v>41320</v>
      </c>
      <c r="Y3153" s="381">
        <v>44000</v>
      </c>
      <c r="Z3153" s="381">
        <v>50250</v>
      </c>
      <c r="AA3153" s="381">
        <v>56550</v>
      </c>
      <c r="AB3153" s="381">
        <v>62800</v>
      </c>
      <c r="AC3153" s="381">
        <v>67850</v>
      </c>
      <c r="AD3153" s="381">
        <v>72850</v>
      </c>
      <c r="AE3153" s="381">
        <v>77900</v>
      </c>
      <c r="AF3153" s="381">
        <v>82900</v>
      </c>
      <c r="AG3153" s="381">
        <v>9999</v>
      </c>
      <c r="AH3153" s="381" t="s">
        <v>5816</v>
      </c>
      <c r="AI3153" s="381" t="s">
        <v>343</v>
      </c>
      <c r="AJ3153" s="381">
        <v>1</v>
      </c>
    </row>
    <row r="3154" spans="1:36">
      <c r="A3154" s="381" t="s">
        <v>378</v>
      </c>
      <c r="B3154" s="381" t="s">
        <v>5815</v>
      </c>
      <c r="C3154" s="381">
        <v>36</v>
      </c>
      <c r="D3154" s="381">
        <v>113</v>
      </c>
      <c r="E3154" s="381" t="s">
        <v>5813</v>
      </c>
      <c r="F3154" s="381" t="s">
        <v>5812</v>
      </c>
      <c r="G3154" s="381" t="s">
        <v>1832</v>
      </c>
      <c r="H3154" s="381">
        <v>64100</v>
      </c>
      <c r="I3154" s="381">
        <v>22450</v>
      </c>
      <c r="J3154" s="381">
        <v>25650</v>
      </c>
      <c r="K3154" s="381">
        <v>28850</v>
      </c>
      <c r="L3154" s="381">
        <v>32050</v>
      </c>
      <c r="M3154" s="381">
        <v>34650</v>
      </c>
      <c r="N3154" s="381">
        <v>37200</v>
      </c>
      <c r="O3154" s="381">
        <v>39750</v>
      </c>
      <c r="P3154" s="381">
        <v>42350</v>
      </c>
      <c r="Q3154" s="381">
        <v>13500</v>
      </c>
      <c r="R3154" s="381">
        <v>16240</v>
      </c>
      <c r="S3154" s="381">
        <v>20420</v>
      </c>
      <c r="T3154" s="381">
        <v>24600</v>
      </c>
      <c r="U3154" s="381">
        <v>28780</v>
      </c>
      <c r="V3154" s="381">
        <v>32960</v>
      </c>
      <c r="W3154" s="381">
        <v>37140</v>
      </c>
      <c r="X3154" s="381">
        <v>41320</v>
      </c>
      <c r="Y3154" s="381">
        <v>35950</v>
      </c>
      <c r="Z3154" s="381">
        <v>41050</v>
      </c>
      <c r="AA3154" s="381">
        <v>46200</v>
      </c>
      <c r="AB3154" s="381">
        <v>51300</v>
      </c>
      <c r="AC3154" s="381">
        <v>55450</v>
      </c>
      <c r="AD3154" s="381">
        <v>59550</v>
      </c>
      <c r="AE3154" s="381">
        <v>63650</v>
      </c>
      <c r="AF3154" s="381">
        <v>67750</v>
      </c>
      <c r="AG3154" s="381">
        <v>2975</v>
      </c>
      <c r="AH3154" s="381" t="s">
        <v>1832</v>
      </c>
      <c r="AI3154" s="381" t="s">
        <v>343</v>
      </c>
      <c r="AJ3154" s="381">
        <v>1</v>
      </c>
    </row>
    <row r="3155" spans="1:36">
      <c r="A3155" s="381" t="s">
        <v>378</v>
      </c>
      <c r="B3155" s="381" t="s">
        <v>5814</v>
      </c>
      <c r="C3155" s="381">
        <v>36</v>
      </c>
      <c r="D3155" s="381">
        <v>115</v>
      </c>
      <c r="E3155" s="381" t="s">
        <v>5813</v>
      </c>
      <c r="F3155" s="381" t="s">
        <v>5812</v>
      </c>
      <c r="G3155" s="381" t="s">
        <v>1111</v>
      </c>
      <c r="H3155" s="381">
        <v>64100</v>
      </c>
      <c r="I3155" s="381">
        <v>22450</v>
      </c>
      <c r="J3155" s="381">
        <v>25650</v>
      </c>
      <c r="K3155" s="381">
        <v>28850</v>
      </c>
      <c r="L3155" s="381">
        <v>32050</v>
      </c>
      <c r="M3155" s="381">
        <v>34650</v>
      </c>
      <c r="N3155" s="381">
        <v>37200</v>
      </c>
      <c r="O3155" s="381">
        <v>39750</v>
      </c>
      <c r="P3155" s="381">
        <v>42350</v>
      </c>
      <c r="Q3155" s="381">
        <v>13500</v>
      </c>
      <c r="R3155" s="381">
        <v>16240</v>
      </c>
      <c r="S3155" s="381">
        <v>20420</v>
      </c>
      <c r="T3155" s="381">
        <v>24600</v>
      </c>
      <c r="U3155" s="381">
        <v>28780</v>
      </c>
      <c r="V3155" s="381">
        <v>32960</v>
      </c>
      <c r="W3155" s="381">
        <v>37140</v>
      </c>
      <c r="X3155" s="381">
        <v>41320</v>
      </c>
      <c r="Y3155" s="381">
        <v>35950</v>
      </c>
      <c r="Z3155" s="381">
        <v>41050</v>
      </c>
      <c r="AA3155" s="381">
        <v>46200</v>
      </c>
      <c r="AB3155" s="381">
        <v>51300</v>
      </c>
      <c r="AC3155" s="381">
        <v>55450</v>
      </c>
      <c r="AD3155" s="381">
        <v>59550</v>
      </c>
      <c r="AE3155" s="381">
        <v>63650</v>
      </c>
      <c r="AF3155" s="381">
        <v>67750</v>
      </c>
      <c r="AG3155" s="381">
        <v>2975</v>
      </c>
      <c r="AH3155" s="381" t="s">
        <v>1111</v>
      </c>
      <c r="AI3155" s="381" t="s">
        <v>343</v>
      </c>
      <c r="AJ3155" s="381">
        <v>1</v>
      </c>
    </row>
    <row r="3156" spans="1:36">
      <c r="A3156" s="381" t="s">
        <v>378</v>
      </c>
      <c r="B3156" s="381" t="s">
        <v>5811</v>
      </c>
      <c r="C3156" s="381">
        <v>36</v>
      </c>
      <c r="D3156" s="381">
        <v>117</v>
      </c>
      <c r="E3156" s="381" t="s">
        <v>5810</v>
      </c>
      <c r="F3156" s="381" t="s">
        <v>5809</v>
      </c>
      <c r="G3156" s="381" t="s">
        <v>1382</v>
      </c>
      <c r="H3156" s="381">
        <v>68600</v>
      </c>
      <c r="I3156" s="381">
        <v>24050</v>
      </c>
      <c r="J3156" s="381">
        <v>27450</v>
      </c>
      <c r="K3156" s="381">
        <v>30900</v>
      </c>
      <c r="L3156" s="381">
        <v>34300</v>
      </c>
      <c r="M3156" s="381">
        <v>37050</v>
      </c>
      <c r="N3156" s="381">
        <v>39800</v>
      </c>
      <c r="O3156" s="381">
        <v>42550</v>
      </c>
      <c r="P3156" s="381">
        <v>45300</v>
      </c>
      <c r="Q3156" s="381">
        <v>14450</v>
      </c>
      <c r="R3156" s="381">
        <v>16500</v>
      </c>
      <c r="S3156" s="381">
        <v>20420</v>
      </c>
      <c r="T3156" s="381">
        <v>24600</v>
      </c>
      <c r="U3156" s="381">
        <v>28780</v>
      </c>
      <c r="V3156" s="381">
        <v>32960</v>
      </c>
      <c r="W3156" s="381">
        <v>37140</v>
      </c>
      <c r="X3156" s="381">
        <v>41320</v>
      </c>
      <c r="Y3156" s="381">
        <v>38450</v>
      </c>
      <c r="Z3156" s="381">
        <v>43950</v>
      </c>
      <c r="AA3156" s="381">
        <v>49450</v>
      </c>
      <c r="AB3156" s="381">
        <v>54900</v>
      </c>
      <c r="AC3156" s="381">
        <v>59300</v>
      </c>
      <c r="AD3156" s="381">
        <v>63700</v>
      </c>
      <c r="AE3156" s="381">
        <v>68100</v>
      </c>
      <c r="AF3156" s="381">
        <v>72500</v>
      </c>
      <c r="AG3156" s="381">
        <v>6840</v>
      </c>
      <c r="AH3156" s="381" t="s">
        <v>1382</v>
      </c>
      <c r="AI3156" s="381" t="s">
        <v>343</v>
      </c>
      <c r="AJ3156" s="381">
        <v>1</v>
      </c>
    </row>
    <row r="3157" spans="1:36">
      <c r="A3157" s="381" t="s">
        <v>378</v>
      </c>
      <c r="B3157" s="381" t="s">
        <v>5808</v>
      </c>
      <c r="C3157" s="381">
        <v>36</v>
      </c>
      <c r="D3157" s="381">
        <v>119</v>
      </c>
      <c r="E3157" s="381" t="s">
        <v>5807</v>
      </c>
      <c r="F3157" s="381" t="s">
        <v>5806</v>
      </c>
      <c r="G3157" s="381" t="s">
        <v>5802</v>
      </c>
      <c r="H3157" s="381">
        <v>66200</v>
      </c>
      <c r="I3157" s="381">
        <v>33400</v>
      </c>
      <c r="J3157" s="381">
        <v>38200</v>
      </c>
      <c r="K3157" s="381">
        <v>42950</v>
      </c>
      <c r="L3157" s="381">
        <v>47700</v>
      </c>
      <c r="M3157" s="381">
        <v>51550</v>
      </c>
      <c r="N3157" s="381">
        <v>55350</v>
      </c>
      <c r="O3157" s="381">
        <v>59150</v>
      </c>
      <c r="P3157" s="381">
        <v>63000</v>
      </c>
      <c r="Q3157" s="381">
        <v>20050</v>
      </c>
      <c r="R3157" s="381">
        <v>22900</v>
      </c>
      <c r="S3157" s="381">
        <v>25750</v>
      </c>
      <c r="T3157" s="381">
        <v>28600</v>
      </c>
      <c r="U3157" s="381">
        <v>30900</v>
      </c>
      <c r="V3157" s="381">
        <v>33200</v>
      </c>
      <c r="W3157" s="381">
        <v>37140</v>
      </c>
      <c r="X3157" s="381">
        <v>41320</v>
      </c>
      <c r="Y3157" s="381">
        <v>53450</v>
      </c>
      <c r="Z3157" s="381">
        <v>61050</v>
      </c>
      <c r="AA3157" s="381">
        <v>68700</v>
      </c>
      <c r="AB3157" s="381">
        <v>76300</v>
      </c>
      <c r="AC3157" s="381">
        <v>82450</v>
      </c>
      <c r="AD3157" s="381">
        <v>88550</v>
      </c>
      <c r="AE3157" s="381">
        <v>94650</v>
      </c>
      <c r="AF3157" s="381">
        <v>100750</v>
      </c>
      <c r="AG3157" s="381">
        <v>5600</v>
      </c>
      <c r="AH3157" s="381" t="s">
        <v>5802</v>
      </c>
      <c r="AI3157" s="381" t="s">
        <v>343</v>
      </c>
      <c r="AJ3157" s="381">
        <v>1</v>
      </c>
    </row>
    <row r="3158" spans="1:36">
      <c r="A3158" s="381" t="s">
        <v>378</v>
      </c>
      <c r="B3158" s="381" t="s">
        <v>5805</v>
      </c>
      <c r="C3158" s="381">
        <v>36</v>
      </c>
      <c r="D3158" s="381">
        <v>119</v>
      </c>
      <c r="E3158" s="381" t="s">
        <v>5804</v>
      </c>
      <c r="F3158" s="381" t="s">
        <v>5803</v>
      </c>
      <c r="G3158" s="381" t="s">
        <v>5802</v>
      </c>
      <c r="H3158" s="381">
        <v>111400</v>
      </c>
      <c r="I3158" s="381">
        <v>39000</v>
      </c>
      <c r="J3158" s="381">
        <v>44600</v>
      </c>
      <c r="K3158" s="381">
        <v>50150</v>
      </c>
      <c r="L3158" s="381">
        <v>55700</v>
      </c>
      <c r="M3158" s="381">
        <v>60200</v>
      </c>
      <c r="N3158" s="381">
        <v>64650</v>
      </c>
      <c r="O3158" s="381">
        <v>69100</v>
      </c>
      <c r="P3158" s="381">
        <v>73550</v>
      </c>
      <c r="Q3158" s="381">
        <v>23400</v>
      </c>
      <c r="R3158" s="381">
        <v>26750</v>
      </c>
      <c r="S3158" s="381">
        <v>30100</v>
      </c>
      <c r="T3158" s="381">
        <v>33400</v>
      </c>
      <c r="U3158" s="381">
        <v>36100</v>
      </c>
      <c r="V3158" s="381">
        <v>38750</v>
      </c>
      <c r="W3158" s="381">
        <v>41450</v>
      </c>
      <c r="X3158" s="381">
        <v>44100</v>
      </c>
      <c r="Y3158" s="381">
        <v>52750</v>
      </c>
      <c r="Z3158" s="381">
        <v>60250</v>
      </c>
      <c r="AA3158" s="381">
        <v>67800</v>
      </c>
      <c r="AB3158" s="381">
        <v>75300</v>
      </c>
      <c r="AC3158" s="381">
        <v>81350</v>
      </c>
      <c r="AD3158" s="381">
        <v>87350</v>
      </c>
      <c r="AE3158" s="381">
        <v>93400</v>
      </c>
      <c r="AF3158" s="381">
        <v>99400</v>
      </c>
      <c r="AG3158" s="381">
        <v>5601</v>
      </c>
      <c r="AH3158" s="381" t="s">
        <v>5802</v>
      </c>
      <c r="AI3158" s="381" t="s">
        <v>343</v>
      </c>
      <c r="AJ3158" s="381">
        <v>1</v>
      </c>
    </row>
    <row r="3159" spans="1:36">
      <c r="A3159" s="381" t="s">
        <v>378</v>
      </c>
      <c r="B3159" s="381" t="s">
        <v>5801</v>
      </c>
      <c r="C3159" s="381">
        <v>36</v>
      </c>
      <c r="D3159" s="381">
        <v>121</v>
      </c>
      <c r="E3159" s="381" t="s">
        <v>5800</v>
      </c>
      <c r="F3159" s="381" t="s">
        <v>5799</v>
      </c>
      <c r="G3159" s="381" t="s">
        <v>1365</v>
      </c>
      <c r="H3159" s="381">
        <v>66700</v>
      </c>
      <c r="I3159" s="381">
        <v>23350</v>
      </c>
      <c r="J3159" s="381">
        <v>26700</v>
      </c>
      <c r="K3159" s="381">
        <v>30050</v>
      </c>
      <c r="L3159" s="381">
        <v>33350</v>
      </c>
      <c r="M3159" s="381">
        <v>36050</v>
      </c>
      <c r="N3159" s="381">
        <v>38700</v>
      </c>
      <c r="O3159" s="381">
        <v>41400</v>
      </c>
      <c r="P3159" s="381">
        <v>44050</v>
      </c>
      <c r="Q3159" s="381">
        <v>14000</v>
      </c>
      <c r="R3159" s="381">
        <v>16240</v>
      </c>
      <c r="S3159" s="381">
        <v>20420</v>
      </c>
      <c r="T3159" s="381">
        <v>24600</v>
      </c>
      <c r="U3159" s="381">
        <v>28780</v>
      </c>
      <c r="V3159" s="381">
        <v>32960</v>
      </c>
      <c r="W3159" s="381">
        <v>37140</v>
      </c>
      <c r="X3159" s="381">
        <v>41320</v>
      </c>
      <c r="Y3159" s="381">
        <v>37350</v>
      </c>
      <c r="Z3159" s="381">
        <v>42700</v>
      </c>
      <c r="AA3159" s="381">
        <v>48050</v>
      </c>
      <c r="AB3159" s="381">
        <v>53350</v>
      </c>
      <c r="AC3159" s="381">
        <v>57650</v>
      </c>
      <c r="AD3159" s="381">
        <v>61900</v>
      </c>
      <c r="AE3159" s="381">
        <v>66200</v>
      </c>
      <c r="AF3159" s="381">
        <v>70450</v>
      </c>
      <c r="AG3159" s="381">
        <v>9999</v>
      </c>
      <c r="AH3159" s="381" t="s">
        <v>1365</v>
      </c>
      <c r="AI3159" s="381" t="s">
        <v>343</v>
      </c>
      <c r="AJ3159" s="381">
        <v>0</v>
      </c>
    </row>
    <row r="3160" spans="1:36">
      <c r="A3160" s="381" t="s">
        <v>378</v>
      </c>
      <c r="B3160" s="381" t="s">
        <v>5798</v>
      </c>
      <c r="C3160" s="381">
        <v>36</v>
      </c>
      <c r="D3160" s="381">
        <v>123</v>
      </c>
      <c r="E3160" s="381" t="s">
        <v>5797</v>
      </c>
      <c r="F3160" s="381" t="s">
        <v>5796</v>
      </c>
      <c r="G3160" s="381" t="s">
        <v>5795</v>
      </c>
      <c r="H3160" s="381">
        <v>63600</v>
      </c>
      <c r="I3160" s="381">
        <v>22300</v>
      </c>
      <c r="J3160" s="381">
        <v>25450</v>
      </c>
      <c r="K3160" s="381">
        <v>28650</v>
      </c>
      <c r="L3160" s="381">
        <v>31800</v>
      </c>
      <c r="M3160" s="381">
        <v>34350</v>
      </c>
      <c r="N3160" s="381">
        <v>36900</v>
      </c>
      <c r="O3160" s="381">
        <v>39450</v>
      </c>
      <c r="P3160" s="381">
        <v>42000</v>
      </c>
      <c r="Q3160" s="381">
        <v>13400</v>
      </c>
      <c r="R3160" s="381">
        <v>16240</v>
      </c>
      <c r="S3160" s="381">
        <v>20420</v>
      </c>
      <c r="T3160" s="381">
        <v>24600</v>
      </c>
      <c r="U3160" s="381">
        <v>28780</v>
      </c>
      <c r="V3160" s="381">
        <v>32960</v>
      </c>
      <c r="W3160" s="381">
        <v>37140</v>
      </c>
      <c r="X3160" s="381">
        <v>41320</v>
      </c>
      <c r="Y3160" s="381">
        <v>35650</v>
      </c>
      <c r="Z3160" s="381">
        <v>40750</v>
      </c>
      <c r="AA3160" s="381">
        <v>45850</v>
      </c>
      <c r="AB3160" s="381">
        <v>50900</v>
      </c>
      <c r="AC3160" s="381">
        <v>55000</v>
      </c>
      <c r="AD3160" s="381">
        <v>59050</v>
      </c>
      <c r="AE3160" s="381">
        <v>63150</v>
      </c>
      <c r="AF3160" s="381">
        <v>67200</v>
      </c>
      <c r="AG3160" s="381">
        <v>9999</v>
      </c>
      <c r="AH3160" s="381" t="s">
        <v>5795</v>
      </c>
      <c r="AI3160" s="381" t="s">
        <v>343</v>
      </c>
      <c r="AJ3160" s="381">
        <v>1</v>
      </c>
    </row>
    <row r="3161" spans="1:36">
      <c r="A3161" s="381" t="s">
        <v>568</v>
      </c>
      <c r="B3161" s="381" t="s">
        <v>5794</v>
      </c>
      <c r="C3161" s="381">
        <v>37</v>
      </c>
      <c r="D3161" s="381">
        <v>1</v>
      </c>
      <c r="E3161" s="381" t="s">
        <v>5793</v>
      </c>
      <c r="F3161" s="381" t="s">
        <v>5792</v>
      </c>
      <c r="G3161" s="381" t="s">
        <v>5791</v>
      </c>
      <c r="H3161" s="381">
        <v>52900</v>
      </c>
      <c r="I3161" s="381">
        <v>18550</v>
      </c>
      <c r="J3161" s="381">
        <v>21200</v>
      </c>
      <c r="K3161" s="381">
        <v>23850</v>
      </c>
      <c r="L3161" s="381">
        <v>26450</v>
      </c>
      <c r="M3161" s="381">
        <v>28600</v>
      </c>
      <c r="N3161" s="381">
        <v>30700</v>
      </c>
      <c r="O3161" s="381">
        <v>32800</v>
      </c>
      <c r="P3161" s="381">
        <v>34950</v>
      </c>
      <c r="Q3161" s="381">
        <v>12060</v>
      </c>
      <c r="R3161" s="381">
        <v>16240</v>
      </c>
      <c r="S3161" s="381">
        <v>20420</v>
      </c>
      <c r="T3161" s="381">
        <v>24600</v>
      </c>
      <c r="U3161" s="381">
        <v>28600</v>
      </c>
      <c r="V3161" s="381">
        <v>30700</v>
      </c>
      <c r="W3161" s="381">
        <v>32800</v>
      </c>
      <c r="X3161" s="381">
        <v>34950</v>
      </c>
      <c r="Y3161" s="381">
        <v>29650</v>
      </c>
      <c r="Z3161" s="381">
        <v>33850</v>
      </c>
      <c r="AA3161" s="381">
        <v>38100</v>
      </c>
      <c r="AB3161" s="381">
        <v>42300</v>
      </c>
      <c r="AC3161" s="381">
        <v>45700</v>
      </c>
      <c r="AD3161" s="381">
        <v>49100</v>
      </c>
      <c r="AE3161" s="381">
        <v>52500</v>
      </c>
      <c r="AF3161" s="381">
        <v>55850</v>
      </c>
      <c r="AG3161" s="381">
        <v>3120</v>
      </c>
      <c r="AH3161" s="381" t="s">
        <v>5791</v>
      </c>
      <c r="AI3161" s="381" t="s">
        <v>5474</v>
      </c>
      <c r="AJ3161" s="381">
        <v>1</v>
      </c>
    </row>
    <row r="3162" spans="1:36">
      <c r="A3162" s="381" t="s">
        <v>568</v>
      </c>
      <c r="B3162" s="381" t="s">
        <v>5790</v>
      </c>
      <c r="C3162" s="381">
        <v>37</v>
      </c>
      <c r="D3162" s="381">
        <v>3</v>
      </c>
      <c r="E3162" s="381" t="s">
        <v>5740</v>
      </c>
      <c r="F3162" s="381" t="s">
        <v>5739</v>
      </c>
      <c r="G3162" s="381" t="s">
        <v>5789</v>
      </c>
      <c r="H3162" s="381">
        <v>52000</v>
      </c>
      <c r="I3162" s="381">
        <v>18200</v>
      </c>
      <c r="J3162" s="381">
        <v>20800</v>
      </c>
      <c r="K3162" s="381">
        <v>23400</v>
      </c>
      <c r="L3162" s="381">
        <v>26000</v>
      </c>
      <c r="M3162" s="381">
        <v>28100</v>
      </c>
      <c r="N3162" s="381">
        <v>30200</v>
      </c>
      <c r="O3162" s="381">
        <v>32250</v>
      </c>
      <c r="P3162" s="381">
        <v>34350</v>
      </c>
      <c r="Q3162" s="381">
        <v>12060</v>
      </c>
      <c r="R3162" s="381">
        <v>16240</v>
      </c>
      <c r="S3162" s="381">
        <v>20420</v>
      </c>
      <c r="T3162" s="381">
        <v>24600</v>
      </c>
      <c r="U3162" s="381">
        <v>28100</v>
      </c>
      <c r="V3162" s="381">
        <v>30200</v>
      </c>
      <c r="W3162" s="381">
        <v>32250</v>
      </c>
      <c r="X3162" s="381">
        <v>34350</v>
      </c>
      <c r="Y3162" s="381">
        <v>29150</v>
      </c>
      <c r="Z3162" s="381">
        <v>33300</v>
      </c>
      <c r="AA3162" s="381">
        <v>37450</v>
      </c>
      <c r="AB3162" s="381">
        <v>41600</v>
      </c>
      <c r="AC3162" s="381">
        <v>44950</v>
      </c>
      <c r="AD3162" s="381">
        <v>48300</v>
      </c>
      <c r="AE3162" s="381">
        <v>51600</v>
      </c>
      <c r="AF3162" s="381">
        <v>54950</v>
      </c>
      <c r="AG3162" s="381">
        <v>3290</v>
      </c>
      <c r="AH3162" s="381" t="s">
        <v>5789</v>
      </c>
      <c r="AI3162" s="381" t="s">
        <v>5474</v>
      </c>
      <c r="AJ3162" s="381">
        <v>1</v>
      </c>
    </row>
    <row r="3163" spans="1:36">
      <c r="A3163" s="381" t="s">
        <v>568</v>
      </c>
      <c r="B3163" s="381" t="s">
        <v>5788</v>
      </c>
      <c r="C3163" s="381">
        <v>37</v>
      </c>
      <c r="D3163" s="381">
        <v>5</v>
      </c>
      <c r="E3163" s="381" t="s">
        <v>5787</v>
      </c>
      <c r="F3163" s="381" t="s">
        <v>5786</v>
      </c>
      <c r="G3163" s="381" t="s">
        <v>2086</v>
      </c>
      <c r="H3163" s="381">
        <v>42700</v>
      </c>
      <c r="I3163" s="381">
        <v>17050</v>
      </c>
      <c r="J3163" s="381">
        <v>19500</v>
      </c>
      <c r="K3163" s="381">
        <v>21950</v>
      </c>
      <c r="L3163" s="381">
        <v>24350</v>
      </c>
      <c r="M3163" s="381">
        <v>26300</v>
      </c>
      <c r="N3163" s="381">
        <v>28250</v>
      </c>
      <c r="O3163" s="381">
        <v>30200</v>
      </c>
      <c r="P3163" s="381">
        <v>32150</v>
      </c>
      <c r="Q3163" s="381">
        <v>12060</v>
      </c>
      <c r="R3163" s="381">
        <v>16240</v>
      </c>
      <c r="S3163" s="381">
        <v>20420</v>
      </c>
      <c r="T3163" s="381">
        <v>24350</v>
      </c>
      <c r="U3163" s="381">
        <v>26300</v>
      </c>
      <c r="V3163" s="381">
        <v>28250</v>
      </c>
      <c r="W3163" s="381">
        <v>30200</v>
      </c>
      <c r="X3163" s="381">
        <v>32150</v>
      </c>
      <c r="Y3163" s="381">
        <v>27300</v>
      </c>
      <c r="Z3163" s="381">
        <v>31200</v>
      </c>
      <c r="AA3163" s="381">
        <v>35100</v>
      </c>
      <c r="AB3163" s="381">
        <v>38950</v>
      </c>
      <c r="AC3163" s="381">
        <v>42100</v>
      </c>
      <c r="AD3163" s="381">
        <v>45200</v>
      </c>
      <c r="AE3163" s="381">
        <v>48300</v>
      </c>
      <c r="AF3163" s="381">
        <v>51450</v>
      </c>
      <c r="AG3163" s="381">
        <v>9999</v>
      </c>
      <c r="AH3163" s="381" t="s">
        <v>2086</v>
      </c>
      <c r="AI3163" s="381" t="s">
        <v>5474</v>
      </c>
      <c r="AJ3163" s="381">
        <v>0</v>
      </c>
    </row>
    <row r="3164" spans="1:36">
      <c r="A3164" s="381" t="s">
        <v>568</v>
      </c>
      <c r="B3164" s="381" t="s">
        <v>5785</v>
      </c>
      <c r="C3164" s="381">
        <v>37</v>
      </c>
      <c r="D3164" s="381">
        <v>7</v>
      </c>
      <c r="E3164" s="381" t="s">
        <v>5784</v>
      </c>
      <c r="F3164" s="381" t="s">
        <v>5783</v>
      </c>
      <c r="G3164" s="381" t="s">
        <v>5782</v>
      </c>
      <c r="H3164" s="381">
        <v>40500</v>
      </c>
      <c r="I3164" s="381">
        <v>17050</v>
      </c>
      <c r="J3164" s="381">
        <v>19500</v>
      </c>
      <c r="K3164" s="381">
        <v>21950</v>
      </c>
      <c r="L3164" s="381">
        <v>24350</v>
      </c>
      <c r="M3164" s="381">
        <v>26300</v>
      </c>
      <c r="N3164" s="381">
        <v>28250</v>
      </c>
      <c r="O3164" s="381">
        <v>30200</v>
      </c>
      <c r="P3164" s="381">
        <v>32150</v>
      </c>
      <c r="Q3164" s="381">
        <v>12060</v>
      </c>
      <c r="R3164" s="381">
        <v>16240</v>
      </c>
      <c r="S3164" s="381">
        <v>20420</v>
      </c>
      <c r="T3164" s="381">
        <v>24350</v>
      </c>
      <c r="U3164" s="381">
        <v>26300</v>
      </c>
      <c r="V3164" s="381">
        <v>28250</v>
      </c>
      <c r="W3164" s="381">
        <v>30200</v>
      </c>
      <c r="X3164" s="381">
        <v>32150</v>
      </c>
      <c r="Y3164" s="381">
        <v>27300</v>
      </c>
      <c r="Z3164" s="381">
        <v>31200</v>
      </c>
      <c r="AA3164" s="381">
        <v>35100</v>
      </c>
      <c r="AB3164" s="381">
        <v>38950</v>
      </c>
      <c r="AC3164" s="381">
        <v>42100</v>
      </c>
      <c r="AD3164" s="381">
        <v>45200</v>
      </c>
      <c r="AE3164" s="381">
        <v>48300</v>
      </c>
      <c r="AF3164" s="381">
        <v>51450</v>
      </c>
      <c r="AG3164" s="381">
        <v>9999</v>
      </c>
      <c r="AH3164" s="381" t="s">
        <v>5782</v>
      </c>
      <c r="AI3164" s="381" t="s">
        <v>5474</v>
      </c>
      <c r="AJ3164" s="381">
        <v>0</v>
      </c>
    </row>
    <row r="3165" spans="1:36">
      <c r="A3165" s="381" t="s">
        <v>568</v>
      </c>
      <c r="B3165" s="381" t="s">
        <v>5781</v>
      </c>
      <c r="C3165" s="381">
        <v>37</v>
      </c>
      <c r="D3165" s="381">
        <v>9</v>
      </c>
      <c r="E3165" s="381" t="s">
        <v>5780</v>
      </c>
      <c r="F3165" s="381" t="s">
        <v>5779</v>
      </c>
      <c r="G3165" s="381" t="s">
        <v>5778</v>
      </c>
      <c r="H3165" s="381">
        <v>47200</v>
      </c>
      <c r="I3165" s="381">
        <v>17050</v>
      </c>
      <c r="J3165" s="381">
        <v>19500</v>
      </c>
      <c r="K3165" s="381">
        <v>21950</v>
      </c>
      <c r="L3165" s="381">
        <v>24350</v>
      </c>
      <c r="M3165" s="381">
        <v>26300</v>
      </c>
      <c r="N3165" s="381">
        <v>28250</v>
      </c>
      <c r="O3165" s="381">
        <v>30200</v>
      </c>
      <c r="P3165" s="381">
        <v>32150</v>
      </c>
      <c r="Q3165" s="381">
        <v>12060</v>
      </c>
      <c r="R3165" s="381">
        <v>16240</v>
      </c>
      <c r="S3165" s="381">
        <v>20420</v>
      </c>
      <c r="T3165" s="381">
        <v>24350</v>
      </c>
      <c r="U3165" s="381">
        <v>26300</v>
      </c>
      <c r="V3165" s="381">
        <v>28250</v>
      </c>
      <c r="W3165" s="381">
        <v>30200</v>
      </c>
      <c r="X3165" s="381">
        <v>32150</v>
      </c>
      <c r="Y3165" s="381">
        <v>27300</v>
      </c>
      <c r="Z3165" s="381">
        <v>31200</v>
      </c>
      <c r="AA3165" s="381">
        <v>35100</v>
      </c>
      <c r="AB3165" s="381">
        <v>38950</v>
      </c>
      <c r="AC3165" s="381">
        <v>42100</v>
      </c>
      <c r="AD3165" s="381">
        <v>45200</v>
      </c>
      <c r="AE3165" s="381">
        <v>48300</v>
      </c>
      <c r="AF3165" s="381">
        <v>51450</v>
      </c>
      <c r="AG3165" s="381">
        <v>9999</v>
      </c>
      <c r="AH3165" s="381" t="s">
        <v>5778</v>
      </c>
      <c r="AI3165" s="381" t="s">
        <v>5474</v>
      </c>
      <c r="AJ3165" s="381">
        <v>0</v>
      </c>
    </row>
    <row r="3166" spans="1:36">
      <c r="A3166" s="381" t="s">
        <v>568</v>
      </c>
      <c r="B3166" s="381" t="s">
        <v>5777</v>
      </c>
      <c r="C3166" s="381">
        <v>37</v>
      </c>
      <c r="D3166" s="381">
        <v>11</v>
      </c>
      <c r="E3166" s="381" t="s">
        <v>5776</v>
      </c>
      <c r="F3166" s="381" t="s">
        <v>5775</v>
      </c>
      <c r="G3166" s="381" t="s">
        <v>5774</v>
      </c>
      <c r="H3166" s="381">
        <v>47300</v>
      </c>
      <c r="I3166" s="381">
        <v>17050</v>
      </c>
      <c r="J3166" s="381">
        <v>19500</v>
      </c>
      <c r="K3166" s="381">
        <v>21950</v>
      </c>
      <c r="L3166" s="381">
        <v>24350</v>
      </c>
      <c r="M3166" s="381">
        <v>26300</v>
      </c>
      <c r="N3166" s="381">
        <v>28250</v>
      </c>
      <c r="O3166" s="381">
        <v>30200</v>
      </c>
      <c r="P3166" s="381">
        <v>32150</v>
      </c>
      <c r="Q3166" s="381">
        <v>12060</v>
      </c>
      <c r="R3166" s="381">
        <v>16240</v>
      </c>
      <c r="S3166" s="381">
        <v>20420</v>
      </c>
      <c r="T3166" s="381">
        <v>24350</v>
      </c>
      <c r="U3166" s="381">
        <v>26300</v>
      </c>
      <c r="V3166" s="381">
        <v>28250</v>
      </c>
      <c r="W3166" s="381">
        <v>30200</v>
      </c>
      <c r="X3166" s="381">
        <v>32150</v>
      </c>
      <c r="Y3166" s="381">
        <v>27300</v>
      </c>
      <c r="Z3166" s="381">
        <v>31200</v>
      </c>
      <c r="AA3166" s="381">
        <v>35100</v>
      </c>
      <c r="AB3166" s="381">
        <v>38950</v>
      </c>
      <c r="AC3166" s="381">
        <v>42100</v>
      </c>
      <c r="AD3166" s="381">
        <v>45200</v>
      </c>
      <c r="AE3166" s="381">
        <v>48300</v>
      </c>
      <c r="AF3166" s="381">
        <v>51450</v>
      </c>
      <c r="AG3166" s="381">
        <v>9999</v>
      </c>
      <c r="AH3166" s="381" t="s">
        <v>5774</v>
      </c>
      <c r="AI3166" s="381" t="s">
        <v>5474</v>
      </c>
      <c r="AJ3166" s="381">
        <v>0</v>
      </c>
    </row>
    <row r="3167" spans="1:36">
      <c r="A3167" s="381" t="s">
        <v>568</v>
      </c>
      <c r="B3167" s="381" t="s">
        <v>5773</v>
      </c>
      <c r="C3167" s="381">
        <v>37</v>
      </c>
      <c r="D3167" s="381">
        <v>13</v>
      </c>
      <c r="E3167" s="381" t="s">
        <v>5772</v>
      </c>
      <c r="F3167" s="381" t="s">
        <v>5771</v>
      </c>
      <c r="G3167" s="381" t="s">
        <v>4315</v>
      </c>
      <c r="H3167" s="381">
        <v>52400</v>
      </c>
      <c r="I3167" s="381">
        <v>18350</v>
      </c>
      <c r="J3167" s="381">
        <v>21000</v>
      </c>
      <c r="K3167" s="381">
        <v>23600</v>
      </c>
      <c r="L3167" s="381">
        <v>26200</v>
      </c>
      <c r="M3167" s="381">
        <v>28300</v>
      </c>
      <c r="N3167" s="381">
        <v>30400</v>
      </c>
      <c r="O3167" s="381">
        <v>32500</v>
      </c>
      <c r="P3167" s="381">
        <v>34600</v>
      </c>
      <c r="Q3167" s="381">
        <v>12060</v>
      </c>
      <c r="R3167" s="381">
        <v>16240</v>
      </c>
      <c r="S3167" s="381">
        <v>20420</v>
      </c>
      <c r="T3167" s="381">
        <v>24600</v>
      </c>
      <c r="U3167" s="381">
        <v>28300</v>
      </c>
      <c r="V3167" s="381">
        <v>30400</v>
      </c>
      <c r="W3167" s="381">
        <v>32500</v>
      </c>
      <c r="X3167" s="381">
        <v>34600</v>
      </c>
      <c r="Y3167" s="381">
        <v>29350</v>
      </c>
      <c r="Z3167" s="381">
        <v>33550</v>
      </c>
      <c r="AA3167" s="381">
        <v>37750</v>
      </c>
      <c r="AB3167" s="381">
        <v>41900</v>
      </c>
      <c r="AC3167" s="381">
        <v>45300</v>
      </c>
      <c r="AD3167" s="381">
        <v>48650</v>
      </c>
      <c r="AE3167" s="381">
        <v>52000</v>
      </c>
      <c r="AF3167" s="381">
        <v>55350</v>
      </c>
      <c r="AG3167" s="381">
        <v>9999</v>
      </c>
      <c r="AH3167" s="381" t="s">
        <v>4315</v>
      </c>
      <c r="AI3167" s="381" t="s">
        <v>5474</v>
      </c>
      <c r="AJ3167" s="381">
        <v>0</v>
      </c>
    </row>
    <row r="3168" spans="1:36">
      <c r="A3168" s="381" t="s">
        <v>568</v>
      </c>
      <c r="B3168" s="381" t="s">
        <v>5770</v>
      </c>
      <c r="C3168" s="381">
        <v>37</v>
      </c>
      <c r="D3168" s="381">
        <v>15</v>
      </c>
      <c r="E3168" s="381" t="s">
        <v>5769</v>
      </c>
      <c r="F3168" s="381" t="s">
        <v>5768</v>
      </c>
      <c r="G3168" s="381" t="s">
        <v>5767</v>
      </c>
      <c r="H3168" s="381">
        <v>39800</v>
      </c>
      <c r="I3168" s="381">
        <v>17050</v>
      </c>
      <c r="J3168" s="381">
        <v>19500</v>
      </c>
      <c r="K3168" s="381">
        <v>21950</v>
      </c>
      <c r="L3168" s="381">
        <v>24350</v>
      </c>
      <c r="M3168" s="381">
        <v>26300</v>
      </c>
      <c r="N3168" s="381">
        <v>28250</v>
      </c>
      <c r="O3168" s="381">
        <v>30200</v>
      </c>
      <c r="P3168" s="381">
        <v>32150</v>
      </c>
      <c r="Q3168" s="381">
        <v>12060</v>
      </c>
      <c r="R3168" s="381">
        <v>16240</v>
      </c>
      <c r="S3168" s="381">
        <v>20420</v>
      </c>
      <c r="T3168" s="381">
        <v>24350</v>
      </c>
      <c r="U3168" s="381">
        <v>26300</v>
      </c>
      <c r="V3168" s="381">
        <v>28250</v>
      </c>
      <c r="W3168" s="381">
        <v>30200</v>
      </c>
      <c r="X3168" s="381">
        <v>32150</v>
      </c>
      <c r="Y3168" s="381">
        <v>27300</v>
      </c>
      <c r="Z3168" s="381">
        <v>31200</v>
      </c>
      <c r="AA3168" s="381">
        <v>35100</v>
      </c>
      <c r="AB3168" s="381">
        <v>38950</v>
      </c>
      <c r="AC3168" s="381">
        <v>42100</v>
      </c>
      <c r="AD3168" s="381">
        <v>45200</v>
      </c>
      <c r="AE3168" s="381">
        <v>48300</v>
      </c>
      <c r="AF3168" s="381">
        <v>51450</v>
      </c>
      <c r="AG3168" s="381">
        <v>9999</v>
      </c>
      <c r="AH3168" s="381" t="s">
        <v>5767</v>
      </c>
      <c r="AI3168" s="381" t="s">
        <v>5474</v>
      </c>
      <c r="AJ3168" s="381">
        <v>0</v>
      </c>
    </row>
    <row r="3169" spans="1:36">
      <c r="A3169" s="381" t="s">
        <v>568</v>
      </c>
      <c r="B3169" s="381" t="s">
        <v>5766</v>
      </c>
      <c r="C3169" s="381">
        <v>37</v>
      </c>
      <c r="D3169" s="381">
        <v>17</v>
      </c>
      <c r="E3169" s="381" t="s">
        <v>5765</v>
      </c>
      <c r="F3169" s="381" t="s">
        <v>5764</v>
      </c>
      <c r="G3169" s="381" t="s">
        <v>5763</v>
      </c>
      <c r="H3169" s="381">
        <v>43900</v>
      </c>
      <c r="I3169" s="381">
        <v>17050</v>
      </c>
      <c r="J3169" s="381">
        <v>19500</v>
      </c>
      <c r="K3169" s="381">
        <v>21950</v>
      </c>
      <c r="L3169" s="381">
        <v>24350</v>
      </c>
      <c r="M3169" s="381">
        <v>26300</v>
      </c>
      <c r="N3169" s="381">
        <v>28250</v>
      </c>
      <c r="O3169" s="381">
        <v>30200</v>
      </c>
      <c r="P3169" s="381">
        <v>32150</v>
      </c>
      <c r="Q3169" s="381">
        <v>12060</v>
      </c>
      <c r="R3169" s="381">
        <v>16240</v>
      </c>
      <c r="S3169" s="381">
        <v>20420</v>
      </c>
      <c r="T3169" s="381">
        <v>24350</v>
      </c>
      <c r="U3169" s="381">
        <v>26300</v>
      </c>
      <c r="V3169" s="381">
        <v>28250</v>
      </c>
      <c r="W3169" s="381">
        <v>30200</v>
      </c>
      <c r="X3169" s="381">
        <v>32150</v>
      </c>
      <c r="Y3169" s="381">
        <v>27300</v>
      </c>
      <c r="Z3169" s="381">
        <v>31200</v>
      </c>
      <c r="AA3169" s="381">
        <v>35100</v>
      </c>
      <c r="AB3169" s="381">
        <v>38950</v>
      </c>
      <c r="AC3169" s="381">
        <v>42100</v>
      </c>
      <c r="AD3169" s="381">
        <v>45200</v>
      </c>
      <c r="AE3169" s="381">
        <v>48300</v>
      </c>
      <c r="AF3169" s="381">
        <v>51450</v>
      </c>
      <c r="AG3169" s="381">
        <v>9999</v>
      </c>
      <c r="AH3169" s="381" t="s">
        <v>5763</v>
      </c>
      <c r="AI3169" s="381" t="s">
        <v>5474</v>
      </c>
      <c r="AJ3169" s="381">
        <v>0</v>
      </c>
    </row>
    <row r="3170" spans="1:36">
      <c r="A3170" s="381" t="s">
        <v>568</v>
      </c>
      <c r="B3170" s="381" t="s">
        <v>5762</v>
      </c>
      <c r="C3170" s="381">
        <v>37</v>
      </c>
      <c r="D3170" s="381">
        <v>19</v>
      </c>
      <c r="E3170" s="381" t="s">
        <v>5761</v>
      </c>
      <c r="F3170" s="381" t="s">
        <v>5760</v>
      </c>
      <c r="G3170" s="381" t="s">
        <v>2060</v>
      </c>
      <c r="H3170" s="381">
        <v>57400</v>
      </c>
      <c r="I3170" s="381">
        <v>20100</v>
      </c>
      <c r="J3170" s="381">
        <v>23000</v>
      </c>
      <c r="K3170" s="381">
        <v>25850</v>
      </c>
      <c r="L3170" s="381">
        <v>28700</v>
      </c>
      <c r="M3170" s="381">
        <v>31000</v>
      </c>
      <c r="N3170" s="381">
        <v>33300</v>
      </c>
      <c r="O3170" s="381">
        <v>35600</v>
      </c>
      <c r="P3170" s="381">
        <v>37900</v>
      </c>
      <c r="Q3170" s="381">
        <v>12060</v>
      </c>
      <c r="R3170" s="381">
        <v>16240</v>
      </c>
      <c r="S3170" s="381">
        <v>20420</v>
      </c>
      <c r="T3170" s="381">
        <v>24600</v>
      </c>
      <c r="U3170" s="381">
        <v>28780</v>
      </c>
      <c r="V3170" s="381">
        <v>32960</v>
      </c>
      <c r="W3170" s="381">
        <v>35600</v>
      </c>
      <c r="X3170" s="381">
        <v>37900</v>
      </c>
      <c r="Y3170" s="381">
        <v>32150</v>
      </c>
      <c r="Z3170" s="381">
        <v>36750</v>
      </c>
      <c r="AA3170" s="381">
        <v>41350</v>
      </c>
      <c r="AB3170" s="381">
        <v>45900</v>
      </c>
      <c r="AC3170" s="381">
        <v>49600</v>
      </c>
      <c r="AD3170" s="381">
        <v>53250</v>
      </c>
      <c r="AE3170" s="381">
        <v>56950</v>
      </c>
      <c r="AF3170" s="381">
        <v>60600</v>
      </c>
      <c r="AG3170" s="381">
        <v>9200</v>
      </c>
      <c r="AH3170" s="381" t="s">
        <v>2060</v>
      </c>
      <c r="AI3170" s="381" t="s">
        <v>5474</v>
      </c>
      <c r="AJ3170" s="381">
        <v>1</v>
      </c>
    </row>
    <row r="3171" spans="1:36">
      <c r="A3171" s="381" t="s">
        <v>568</v>
      </c>
      <c r="B3171" s="381" t="s">
        <v>5759</v>
      </c>
      <c r="C3171" s="381">
        <v>37</v>
      </c>
      <c r="D3171" s="381">
        <v>21</v>
      </c>
      <c r="E3171" s="381" t="s">
        <v>5620</v>
      </c>
      <c r="F3171" s="381" t="s">
        <v>5619</v>
      </c>
      <c r="G3171" s="381" t="s">
        <v>5758</v>
      </c>
      <c r="H3171" s="381">
        <v>61300</v>
      </c>
      <c r="I3171" s="381">
        <v>21500</v>
      </c>
      <c r="J3171" s="381">
        <v>24550</v>
      </c>
      <c r="K3171" s="381">
        <v>27600</v>
      </c>
      <c r="L3171" s="381">
        <v>30650</v>
      </c>
      <c r="M3171" s="381">
        <v>33150</v>
      </c>
      <c r="N3171" s="381">
        <v>35600</v>
      </c>
      <c r="O3171" s="381">
        <v>38050</v>
      </c>
      <c r="P3171" s="381">
        <v>40500</v>
      </c>
      <c r="Q3171" s="381">
        <v>12900</v>
      </c>
      <c r="R3171" s="381">
        <v>16240</v>
      </c>
      <c r="S3171" s="381">
        <v>20420</v>
      </c>
      <c r="T3171" s="381">
        <v>24600</v>
      </c>
      <c r="U3171" s="381">
        <v>28780</v>
      </c>
      <c r="V3171" s="381">
        <v>32960</v>
      </c>
      <c r="W3171" s="381">
        <v>37140</v>
      </c>
      <c r="X3171" s="381">
        <v>40500</v>
      </c>
      <c r="Y3171" s="381">
        <v>34350</v>
      </c>
      <c r="Z3171" s="381">
        <v>39250</v>
      </c>
      <c r="AA3171" s="381">
        <v>44150</v>
      </c>
      <c r="AB3171" s="381">
        <v>49050</v>
      </c>
      <c r="AC3171" s="381">
        <v>53000</v>
      </c>
      <c r="AD3171" s="381">
        <v>56900</v>
      </c>
      <c r="AE3171" s="381">
        <v>60850</v>
      </c>
      <c r="AF3171" s="381">
        <v>64750</v>
      </c>
      <c r="AG3171" s="381">
        <v>480</v>
      </c>
      <c r="AH3171" s="381" t="s">
        <v>5758</v>
      </c>
      <c r="AI3171" s="381" t="s">
        <v>5474</v>
      </c>
      <c r="AJ3171" s="381">
        <v>1</v>
      </c>
    </row>
    <row r="3172" spans="1:36">
      <c r="A3172" s="381" t="s">
        <v>568</v>
      </c>
      <c r="B3172" s="381" t="s">
        <v>5757</v>
      </c>
      <c r="C3172" s="381">
        <v>37</v>
      </c>
      <c r="D3172" s="381">
        <v>23</v>
      </c>
      <c r="E3172" s="381" t="s">
        <v>5740</v>
      </c>
      <c r="F3172" s="381" t="s">
        <v>5739</v>
      </c>
      <c r="G3172" s="381" t="s">
        <v>5447</v>
      </c>
      <c r="H3172" s="381">
        <v>52000</v>
      </c>
      <c r="I3172" s="381">
        <v>18200</v>
      </c>
      <c r="J3172" s="381">
        <v>20800</v>
      </c>
      <c r="K3172" s="381">
        <v>23400</v>
      </c>
      <c r="L3172" s="381">
        <v>26000</v>
      </c>
      <c r="M3172" s="381">
        <v>28100</v>
      </c>
      <c r="N3172" s="381">
        <v>30200</v>
      </c>
      <c r="O3172" s="381">
        <v>32250</v>
      </c>
      <c r="P3172" s="381">
        <v>34350</v>
      </c>
      <c r="Q3172" s="381">
        <v>12060</v>
      </c>
      <c r="R3172" s="381">
        <v>16240</v>
      </c>
      <c r="S3172" s="381">
        <v>20420</v>
      </c>
      <c r="T3172" s="381">
        <v>24600</v>
      </c>
      <c r="U3172" s="381">
        <v>28100</v>
      </c>
      <c r="V3172" s="381">
        <v>30200</v>
      </c>
      <c r="W3172" s="381">
        <v>32250</v>
      </c>
      <c r="X3172" s="381">
        <v>34350</v>
      </c>
      <c r="Y3172" s="381">
        <v>29150</v>
      </c>
      <c r="Z3172" s="381">
        <v>33300</v>
      </c>
      <c r="AA3172" s="381">
        <v>37450</v>
      </c>
      <c r="AB3172" s="381">
        <v>41600</v>
      </c>
      <c r="AC3172" s="381">
        <v>44950</v>
      </c>
      <c r="AD3172" s="381">
        <v>48300</v>
      </c>
      <c r="AE3172" s="381">
        <v>51600</v>
      </c>
      <c r="AF3172" s="381">
        <v>54950</v>
      </c>
      <c r="AG3172" s="381">
        <v>3290</v>
      </c>
      <c r="AH3172" s="381" t="s">
        <v>5447</v>
      </c>
      <c r="AI3172" s="381" t="s">
        <v>5474</v>
      </c>
      <c r="AJ3172" s="381">
        <v>1</v>
      </c>
    </row>
    <row r="3173" spans="1:36">
      <c r="A3173" s="381" t="s">
        <v>568</v>
      </c>
      <c r="B3173" s="381" t="s">
        <v>5756</v>
      </c>
      <c r="C3173" s="381">
        <v>37</v>
      </c>
      <c r="D3173" s="381">
        <v>25</v>
      </c>
      <c r="E3173" s="381" t="s">
        <v>4187</v>
      </c>
      <c r="F3173" s="381" t="s">
        <v>4186</v>
      </c>
      <c r="G3173" s="381" t="s">
        <v>5755</v>
      </c>
      <c r="H3173" s="381">
        <v>70700</v>
      </c>
      <c r="I3173" s="381">
        <v>24750</v>
      </c>
      <c r="J3173" s="381">
        <v>28300</v>
      </c>
      <c r="K3173" s="381">
        <v>31850</v>
      </c>
      <c r="L3173" s="381">
        <v>35350</v>
      </c>
      <c r="M3173" s="381">
        <v>38200</v>
      </c>
      <c r="N3173" s="381">
        <v>41050</v>
      </c>
      <c r="O3173" s="381">
        <v>43850</v>
      </c>
      <c r="P3173" s="381">
        <v>46700</v>
      </c>
      <c r="Q3173" s="381">
        <v>14850</v>
      </c>
      <c r="R3173" s="381">
        <v>17000</v>
      </c>
      <c r="S3173" s="381">
        <v>20420</v>
      </c>
      <c r="T3173" s="381">
        <v>24600</v>
      </c>
      <c r="U3173" s="381">
        <v>28780</v>
      </c>
      <c r="V3173" s="381">
        <v>32960</v>
      </c>
      <c r="W3173" s="381">
        <v>37140</v>
      </c>
      <c r="X3173" s="381">
        <v>41320</v>
      </c>
      <c r="Y3173" s="381">
        <v>39600</v>
      </c>
      <c r="Z3173" s="381">
        <v>45250</v>
      </c>
      <c r="AA3173" s="381">
        <v>50900</v>
      </c>
      <c r="AB3173" s="381">
        <v>56550</v>
      </c>
      <c r="AC3173" s="381">
        <v>61100</v>
      </c>
      <c r="AD3173" s="381">
        <v>65600</v>
      </c>
      <c r="AE3173" s="381">
        <v>70150</v>
      </c>
      <c r="AF3173" s="381">
        <v>74650</v>
      </c>
      <c r="AG3173" s="381">
        <v>1520</v>
      </c>
      <c r="AH3173" s="381" t="s">
        <v>5755</v>
      </c>
      <c r="AI3173" s="381" t="s">
        <v>5474</v>
      </c>
      <c r="AJ3173" s="381">
        <v>1</v>
      </c>
    </row>
    <row r="3174" spans="1:36">
      <c r="A3174" s="381" t="s">
        <v>568</v>
      </c>
      <c r="B3174" s="381" t="s">
        <v>5754</v>
      </c>
      <c r="C3174" s="381">
        <v>37</v>
      </c>
      <c r="D3174" s="381">
        <v>27</v>
      </c>
      <c r="E3174" s="381" t="s">
        <v>5740</v>
      </c>
      <c r="F3174" s="381" t="s">
        <v>5739</v>
      </c>
      <c r="G3174" s="381" t="s">
        <v>3563</v>
      </c>
      <c r="H3174" s="381">
        <v>52000</v>
      </c>
      <c r="I3174" s="381">
        <v>18200</v>
      </c>
      <c r="J3174" s="381">
        <v>20800</v>
      </c>
      <c r="K3174" s="381">
        <v>23400</v>
      </c>
      <c r="L3174" s="381">
        <v>26000</v>
      </c>
      <c r="M3174" s="381">
        <v>28100</v>
      </c>
      <c r="N3174" s="381">
        <v>30200</v>
      </c>
      <c r="O3174" s="381">
        <v>32250</v>
      </c>
      <c r="P3174" s="381">
        <v>34350</v>
      </c>
      <c r="Q3174" s="381">
        <v>12060</v>
      </c>
      <c r="R3174" s="381">
        <v>16240</v>
      </c>
      <c r="S3174" s="381">
        <v>20420</v>
      </c>
      <c r="T3174" s="381">
        <v>24600</v>
      </c>
      <c r="U3174" s="381">
        <v>28100</v>
      </c>
      <c r="V3174" s="381">
        <v>30200</v>
      </c>
      <c r="W3174" s="381">
        <v>32250</v>
      </c>
      <c r="X3174" s="381">
        <v>34350</v>
      </c>
      <c r="Y3174" s="381">
        <v>29150</v>
      </c>
      <c r="Z3174" s="381">
        <v>33300</v>
      </c>
      <c r="AA3174" s="381">
        <v>37450</v>
      </c>
      <c r="AB3174" s="381">
        <v>41600</v>
      </c>
      <c r="AC3174" s="381">
        <v>44950</v>
      </c>
      <c r="AD3174" s="381">
        <v>48300</v>
      </c>
      <c r="AE3174" s="381">
        <v>51600</v>
      </c>
      <c r="AF3174" s="381">
        <v>54950</v>
      </c>
      <c r="AG3174" s="381">
        <v>3290</v>
      </c>
      <c r="AH3174" s="381" t="s">
        <v>3563</v>
      </c>
      <c r="AI3174" s="381" t="s">
        <v>5474</v>
      </c>
      <c r="AJ3174" s="381">
        <v>1</v>
      </c>
    </row>
    <row r="3175" spans="1:36">
      <c r="A3175" s="381" t="s">
        <v>568</v>
      </c>
      <c r="B3175" s="381" t="s">
        <v>5753</v>
      </c>
      <c r="C3175" s="381">
        <v>37</v>
      </c>
      <c r="D3175" s="381">
        <v>29</v>
      </c>
      <c r="E3175" s="381" t="s">
        <v>5752</v>
      </c>
      <c r="F3175" s="381" t="s">
        <v>5751</v>
      </c>
      <c r="G3175" s="381" t="s">
        <v>5750</v>
      </c>
      <c r="H3175" s="381">
        <v>73300</v>
      </c>
      <c r="I3175" s="381">
        <v>25700</v>
      </c>
      <c r="J3175" s="381">
        <v>29350</v>
      </c>
      <c r="K3175" s="381">
        <v>33000</v>
      </c>
      <c r="L3175" s="381">
        <v>36650</v>
      </c>
      <c r="M3175" s="381">
        <v>39600</v>
      </c>
      <c r="N3175" s="381">
        <v>42550</v>
      </c>
      <c r="O3175" s="381">
        <v>45450</v>
      </c>
      <c r="P3175" s="381">
        <v>48400</v>
      </c>
      <c r="Q3175" s="381">
        <v>15400</v>
      </c>
      <c r="R3175" s="381">
        <v>17600</v>
      </c>
      <c r="S3175" s="381">
        <v>20420</v>
      </c>
      <c r="T3175" s="381">
        <v>24600</v>
      </c>
      <c r="U3175" s="381">
        <v>28780</v>
      </c>
      <c r="V3175" s="381">
        <v>32960</v>
      </c>
      <c r="W3175" s="381">
        <v>37140</v>
      </c>
      <c r="X3175" s="381">
        <v>41320</v>
      </c>
      <c r="Y3175" s="381">
        <v>41100</v>
      </c>
      <c r="Z3175" s="381">
        <v>46950</v>
      </c>
      <c r="AA3175" s="381">
        <v>52800</v>
      </c>
      <c r="AB3175" s="381">
        <v>58650</v>
      </c>
      <c r="AC3175" s="381">
        <v>63350</v>
      </c>
      <c r="AD3175" s="381">
        <v>68050</v>
      </c>
      <c r="AE3175" s="381">
        <v>72750</v>
      </c>
      <c r="AF3175" s="381">
        <v>77450</v>
      </c>
      <c r="AG3175" s="381">
        <v>9999</v>
      </c>
      <c r="AH3175" s="381" t="s">
        <v>5750</v>
      </c>
      <c r="AI3175" s="381" t="s">
        <v>5474</v>
      </c>
      <c r="AJ3175" s="381">
        <v>0</v>
      </c>
    </row>
    <row r="3176" spans="1:36">
      <c r="A3176" s="381" t="s">
        <v>568</v>
      </c>
      <c r="B3176" s="381" t="s">
        <v>5749</v>
      </c>
      <c r="C3176" s="381">
        <v>37</v>
      </c>
      <c r="D3176" s="381">
        <v>31</v>
      </c>
      <c r="E3176" s="381" t="s">
        <v>5748</v>
      </c>
      <c r="F3176" s="381" t="s">
        <v>5747</v>
      </c>
      <c r="G3176" s="381" t="s">
        <v>5746</v>
      </c>
      <c r="H3176" s="381">
        <v>65100</v>
      </c>
      <c r="I3176" s="381">
        <v>21950</v>
      </c>
      <c r="J3176" s="381">
        <v>25100</v>
      </c>
      <c r="K3176" s="381">
        <v>28250</v>
      </c>
      <c r="L3176" s="381">
        <v>31350</v>
      </c>
      <c r="M3176" s="381">
        <v>33900</v>
      </c>
      <c r="N3176" s="381">
        <v>36400</v>
      </c>
      <c r="O3176" s="381">
        <v>38900</v>
      </c>
      <c r="P3176" s="381">
        <v>41400</v>
      </c>
      <c r="Q3176" s="381">
        <v>13200</v>
      </c>
      <c r="R3176" s="381">
        <v>16240</v>
      </c>
      <c r="S3176" s="381">
        <v>20420</v>
      </c>
      <c r="T3176" s="381">
        <v>24600</v>
      </c>
      <c r="U3176" s="381">
        <v>28780</v>
      </c>
      <c r="V3176" s="381">
        <v>32960</v>
      </c>
      <c r="W3176" s="381">
        <v>37140</v>
      </c>
      <c r="X3176" s="381">
        <v>41320</v>
      </c>
      <c r="Y3176" s="381">
        <v>35150</v>
      </c>
      <c r="Z3176" s="381">
        <v>40150</v>
      </c>
      <c r="AA3176" s="381">
        <v>45150</v>
      </c>
      <c r="AB3176" s="381">
        <v>50150</v>
      </c>
      <c r="AC3176" s="381">
        <v>54200</v>
      </c>
      <c r="AD3176" s="381">
        <v>58200</v>
      </c>
      <c r="AE3176" s="381">
        <v>62200</v>
      </c>
      <c r="AF3176" s="381">
        <v>66200</v>
      </c>
      <c r="AG3176" s="381">
        <v>9999</v>
      </c>
      <c r="AH3176" s="381" t="s">
        <v>5746</v>
      </c>
      <c r="AI3176" s="381" t="s">
        <v>5474</v>
      </c>
      <c r="AJ3176" s="381">
        <v>0</v>
      </c>
    </row>
    <row r="3177" spans="1:36">
      <c r="A3177" s="381" t="s">
        <v>568</v>
      </c>
      <c r="B3177" s="381" t="s">
        <v>5745</v>
      </c>
      <c r="C3177" s="381">
        <v>37</v>
      </c>
      <c r="D3177" s="381">
        <v>33</v>
      </c>
      <c r="E3177" s="381" t="s">
        <v>5744</v>
      </c>
      <c r="F3177" s="381" t="s">
        <v>5743</v>
      </c>
      <c r="G3177" s="381" t="s">
        <v>5742</v>
      </c>
      <c r="H3177" s="381">
        <v>50200</v>
      </c>
      <c r="I3177" s="381">
        <v>17600</v>
      </c>
      <c r="J3177" s="381">
        <v>20100</v>
      </c>
      <c r="K3177" s="381">
        <v>22600</v>
      </c>
      <c r="L3177" s="381">
        <v>25100</v>
      </c>
      <c r="M3177" s="381">
        <v>27150</v>
      </c>
      <c r="N3177" s="381">
        <v>29150</v>
      </c>
      <c r="O3177" s="381">
        <v>31150</v>
      </c>
      <c r="P3177" s="381">
        <v>33150</v>
      </c>
      <c r="Q3177" s="381">
        <v>12060</v>
      </c>
      <c r="R3177" s="381">
        <v>16240</v>
      </c>
      <c r="S3177" s="381">
        <v>20420</v>
      </c>
      <c r="T3177" s="381">
        <v>24600</v>
      </c>
      <c r="U3177" s="381">
        <v>27150</v>
      </c>
      <c r="V3177" s="381">
        <v>29150</v>
      </c>
      <c r="W3177" s="381">
        <v>31150</v>
      </c>
      <c r="X3177" s="381">
        <v>33150</v>
      </c>
      <c r="Y3177" s="381">
        <v>28150</v>
      </c>
      <c r="Z3177" s="381">
        <v>32150</v>
      </c>
      <c r="AA3177" s="381">
        <v>36150</v>
      </c>
      <c r="AB3177" s="381">
        <v>40150</v>
      </c>
      <c r="AC3177" s="381">
        <v>43400</v>
      </c>
      <c r="AD3177" s="381">
        <v>46600</v>
      </c>
      <c r="AE3177" s="381">
        <v>49800</v>
      </c>
      <c r="AF3177" s="381">
        <v>53000</v>
      </c>
      <c r="AG3177" s="381">
        <v>9999</v>
      </c>
      <c r="AH3177" s="381" t="s">
        <v>5742</v>
      </c>
      <c r="AI3177" s="381" t="s">
        <v>5474</v>
      </c>
      <c r="AJ3177" s="381">
        <v>0</v>
      </c>
    </row>
    <row r="3178" spans="1:36">
      <c r="A3178" s="381" t="s">
        <v>568</v>
      </c>
      <c r="B3178" s="381" t="s">
        <v>5741</v>
      </c>
      <c r="C3178" s="381">
        <v>37</v>
      </c>
      <c r="D3178" s="381">
        <v>35</v>
      </c>
      <c r="E3178" s="381" t="s">
        <v>5740</v>
      </c>
      <c r="F3178" s="381" t="s">
        <v>5739</v>
      </c>
      <c r="G3178" s="381" t="s">
        <v>5738</v>
      </c>
      <c r="H3178" s="381">
        <v>52000</v>
      </c>
      <c r="I3178" s="381">
        <v>18200</v>
      </c>
      <c r="J3178" s="381">
        <v>20800</v>
      </c>
      <c r="K3178" s="381">
        <v>23400</v>
      </c>
      <c r="L3178" s="381">
        <v>26000</v>
      </c>
      <c r="M3178" s="381">
        <v>28100</v>
      </c>
      <c r="N3178" s="381">
        <v>30200</v>
      </c>
      <c r="O3178" s="381">
        <v>32250</v>
      </c>
      <c r="P3178" s="381">
        <v>34350</v>
      </c>
      <c r="Q3178" s="381">
        <v>12060</v>
      </c>
      <c r="R3178" s="381">
        <v>16240</v>
      </c>
      <c r="S3178" s="381">
        <v>20420</v>
      </c>
      <c r="T3178" s="381">
        <v>24600</v>
      </c>
      <c r="U3178" s="381">
        <v>28100</v>
      </c>
      <c r="V3178" s="381">
        <v>30200</v>
      </c>
      <c r="W3178" s="381">
        <v>32250</v>
      </c>
      <c r="X3178" s="381">
        <v>34350</v>
      </c>
      <c r="Y3178" s="381">
        <v>29150</v>
      </c>
      <c r="Z3178" s="381">
        <v>33300</v>
      </c>
      <c r="AA3178" s="381">
        <v>37450</v>
      </c>
      <c r="AB3178" s="381">
        <v>41600</v>
      </c>
      <c r="AC3178" s="381">
        <v>44950</v>
      </c>
      <c r="AD3178" s="381">
        <v>48300</v>
      </c>
      <c r="AE3178" s="381">
        <v>51600</v>
      </c>
      <c r="AF3178" s="381">
        <v>54950</v>
      </c>
      <c r="AG3178" s="381">
        <v>3290</v>
      </c>
      <c r="AH3178" s="381" t="s">
        <v>5738</v>
      </c>
      <c r="AI3178" s="381" t="s">
        <v>5474</v>
      </c>
      <c r="AJ3178" s="381">
        <v>1</v>
      </c>
    </row>
    <row r="3179" spans="1:36">
      <c r="A3179" s="381" t="s">
        <v>568</v>
      </c>
      <c r="B3179" s="381" t="s">
        <v>5737</v>
      </c>
      <c r="C3179" s="381">
        <v>37</v>
      </c>
      <c r="D3179" s="381">
        <v>37</v>
      </c>
      <c r="E3179" s="381" t="s">
        <v>5589</v>
      </c>
      <c r="F3179" s="381" t="s">
        <v>5588</v>
      </c>
      <c r="G3179" s="381" t="s">
        <v>5736</v>
      </c>
      <c r="H3179" s="381">
        <v>73300</v>
      </c>
      <c r="I3179" s="381">
        <v>25700</v>
      </c>
      <c r="J3179" s="381">
        <v>29350</v>
      </c>
      <c r="K3179" s="381">
        <v>33000</v>
      </c>
      <c r="L3179" s="381">
        <v>36650</v>
      </c>
      <c r="M3179" s="381">
        <v>39600</v>
      </c>
      <c r="N3179" s="381">
        <v>42550</v>
      </c>
      <c r="O3179" s="381">
        <v>45450</v>
      </c>
      <c r="P3179" s="381">
        <v>48400</v>
      </c>
      <c r="Q3179" s="381">
        <v>15400</v>
      </c>
      <c r="R3179" s="381">
        <v>17600</v>
      </c>
      <c r="S3179" s="381">
        <v>20420</v>
      </c>
      <c r="T3179" s="381">
        <v>24600</v>
      </c>
      <c r="U3179" s="381">
        <v>28780</v>
      </c>
      <c r="V3179" s="381">
        <v>32960</v>
      </c>
      <c r="W3179" s="381">
        <v>37140</v>
      </c>
      <c r="X3179" s="381">
        <v>41320</v>
      </c>
      <c r="Y3179" s="381">
        <v>41100</v>
      </c>
      <c r="Z3179" s="381">
        <v>46950</v>
      </c>
      <c r="AA3179" s="381">
        <v>52800</v>
      </c>
      <c r="AB3179" s="381">
        <v>58650</v>
      </c>
      <c r="AC3179" s="381">
        <v>63350</v>
      </c>
      <c r="AD3179" s="381">
        <v>68050</v>
      </c>
      <c r="AE3179" s="381">
        <v>72750</v>
      </c>
      <c r="AF3179" s="381">
        <v>77450</v>
      </c>
      <c r="AG3179" s="381">
        <v>6640</v>
      </c>
      <c r="AH3179" s="381" t="s">
        <v>5736</v>
      </c>
      <c r="AI3179" s="381" t="s">
        <v>5474</v>
      </c>
      <c r="AJ3179" s="381">
        <v>1</v>
      </c>
    </row>
    <row r="3180" spans="1:36">
      <c r="A3180" s="381" t="s">
        <v>568</v>
      </c>
      <c r="B3180" s="381" t="s">
        <v>5735</v>
      </c>
      <c r="C3180" s="381">
        <v>37</v>
      </c>
      <c r="D3180" s="381">
        <v>39</v>
      </c>
      <c r="E3180" s="381" t="s">
        <v>5734</v>
      </c>
      <c r="F3180" s="381" t="s">
        <v>5733</v>
      </c>
      <c r="G3180" s="381" t="s">
        <v>3534</v>
      </c>
      <c r="H3180" s="381">
        <v>44700</v>
      </c>
      <c r="I3180" s="381">
        <v>17050</v>
      </c>
      <c r="J3180" s="381">
        <v>19500</v>
      </c>
      <c r="K3180" s="381">
        <v>21950</v>
      </c>
      <c r="L3180" s="381">
        <v>24350</v>
      </c>
      <c r="M3180" s="381">
        <v>26300</v>
      </c>
      <c r="N3180" s="381">
        <v>28250</v>
      </c>
      <c r="O3180" s="381">
        <v>30200</v>
      </c>
      <c r="P3180" s="381">
        <v>32150</v>
      </c>
      <c r="Q3180" s="381">
        <v>12060</v>
      </c>
      <c r="R3180" s="381">
        <v>16240</v>
      </c>
      <c r="S3180" s="381">
        <v>20420</v>
      </c>
      <c r="T3180" s="381">
        <v>24350</v>
      </c>
      <c r="U3180" s="381">
        <v>26300</v>
      </c>
      <c r="V3180" s="381">
        <v>28250</v>
      </c>
      <c r="W3180" s="381">
        <v>30200</v>
      </c>
      <c r="X3180" s="381">
        <v>32150</v>
      </c>
      <c r="Y3180" s="381">
        <v>27300</v>
      </c>
      <c r="Z3180" s="381">
        <v>31200</v>
      </c>
      <c r="AA3180" s="381">
        <v>35100</v>
      </c>
      <c r="AB3180" s="381">
        <v>38950</v>
      </c>
      <c r="AC3180" s="381">
        <v>42100</v>
      </c>
      <c r="AD3180" s="381">
        <v>45200</v>
      </c>
      <c r="AE3180" s="381">
        <v>48300</v>
      </c>
      <c r="AF3180" s="381">
        <v>51450</v>
      </c>
      <c r="AG3180" s="381">
        <v>9999</v>
      </c>
      <c r="AH3180" s="381" t="s">
        <v>3534</v>
      </c>
      <c r="AI3180" s="381" t="s">
        <v>5474</v>
      </c>
      <c r="AJ3180" s="381">
        <v>0</v>
      </c>
    </row>
    <row r="3181" spans="1:36">
      <c r="A3181" s="381" t="s">
        <v>568</v>
      </c>
      <c r="B3181" s="381" t="s">
        <v>5732</v>
      </c>
      <c r="C3181" s="381">
        <v>37</v>
      </c>
      <c r="D3181" s="381">
        <v>41</v>
      </c>
      <c r="E3181" s="381" t="s">
        <v>5731</v>
      </c>
      <c r="F3181" s="381" t="s">
        <v>5730</v>
      </c>
      <c r="G3181" s="381" t="s">
        <v>5729</v>
      </c>
      <c r="H3181" s="381">
        <v>46100</v>
      </c>
      <c r="I3181" s="381">
        <v>17050</v>
      </c>
      <c r="J3181" s="381">
        <v>19500</v>
      </c>
      <c r="K3181" s="381">
        <v>21950</v>
      </c>
      <c r="L3181" s="381">
        <v>24350</v>
      </c>
      <c r="M3181" s="381">
        <v>26300</v>
      </c>
      <c r="N3181" s="381">
        <v>28250</v>
      </c>
      <c r="O3181" s="381">
        <v>30200</v>
      </c>
      <c r="P3181" s="381">
        <v>32150</v>
      </c>
      <c r="Q3181" s="381">
        <v>12060</v>
      </c>
      <c r="R3181" s="381">
        <v>16240</v>
      </c>
      <c r="S3181" s="381">
        <v>20420</v>
      </c>
      <c r="T3181" s="381">
        <v>24350</v>
      </c>
      <c r="U3181" s="381">
        <v>26300</v>
      </c>
      <c r="V3181" s="381">
        <v>28250</v>
      </c>
      <c r="W3181" s="381">
        <v>30200</v>
      </c>
      <c r="X3181" s="381">
        <v>32150</v>
      </c>
      <c r="Y3181" s="381">
        <v>27300</v>
      </c>
      <c r="Z3181" s="381">
        <v>31200</v>
      </c>
      <c r="AA3181" s="381">
        <v>35100</v>
      </c>
      <c r="AB3181" s="381">
        <v>38950</v>
      </c>
      <c r="AC3181" s="381">
        <v>42100</v>
      </c>
      <c r="AD3181" s="381">
        <v>45200</v>
      </c>
      <c r="AE3181" s="381">
        <v>48300</v>
      </c>
      <c r="AF3181" s="381">
        <v>51450</v>
      </c>
      <c r="AG3181" s="381">
        <v>9999</v>
      </c>
      <c r="AH3181" s="381" t="s">
        <v>5729</v>
      </c>
      <c r="AI3181" s="381" t="s">
        <v>5474</v>
      </c>
      <c r="AJ3181" s="381">
        <v>0</v>
      </c>
    </row>
    <row r="3182" spans="1:36">
      <c r="A3182" s="381" t="s">
        <v>568</v>
      </c>
      <c r="B3182" s="381" t="s">
        <v>5728</v>
      </c>
      <c r="C3182" s="381">
        <v>37</v>
      </c>
      <c r="D3182" s="381">
        <v>43</v>
      </c>
      <c r="E3182" s="381" t="s">
        <v>5727</v>
      </c>
      <c r="F3182" s="381" t="s">
        <v>5726</v>
      </c>
      <c r="G3182" s="381" t="s">
        <v>1540</v>
      </c>
      <c r="H3182" s="381">
        <v>45200</v>
      </c>
      <c r="I3182" s="381">
        <v>17050</v>
      </c>
      <c r="J3182" s="381">
        <v>19500</v>
      </c>
      <c r="K3182" s="381">
        <v>21950</v>
      </c>
      <c r="L3182" s="381">
        <v>24350</v>
      </c>
      <c r="M3182" s="381">
        <v>26300</v>
      </c>
      <c r="N3182" s="381">
        <v>28250</v>
      </c>
      <c r="O3182" s="381">
        <v>30200</v>
      </c>
      <c r="P3182" s="381">
        <v>32150</v>
      </c>
      <c r="Q3182" s="381">
        <v>12060</v>
      </c>
      <c r="R3182" s="381">
        <v>16240</v>
      </c>
      <c r="S3182" s="381">
        <v>20420</v>
      </c>
      <c r="T3182" s="381">
        <v>24350</v>
      </c>
      <c r="U3182" s="381">
        <v>26300</v>
      </c>
      <c r="V3182" s="381">
        <v>28250</v>
      </c>
      <c r="W3182" s="381">
        <v>30200</v>
      </c>
      <c r="X3182" s="381">
        <v>32150</v>
      </c>
      <c r="Y3182" s="381">
        <v>27300</v>
      </c>
      <c r="Z3182" s="381">
        <v>31200</v>
      </c>
      <c r="AA3182" s="381">
        <v>35100</v>
      </c>
      <c r="AB3182" s="381">
        <v>38950</v>
      </c>
      <c r="AC3182" s="381">
        <v>42100</v>
      </c>
      <c r="AD3182" s="381">
        <v>45200</v>
      </c>
      <c r="AE3182" s="381">
        <v>48300</v>
      </c>
      <c r="AF3182" s="381">
        <v>51450</v>
      </c>
      <c r="AG3182" s="381">
        <v>9999</v>
      </c>
      <c r="AH3182" s="381" t="s">
        <v>1540</v>
      </c>
      <c r="AI3182" s="381" t="s">
        <v>5474</v>
      </c>
      <c r="AJ3182" s="381">
        <v>0</v>
      </c>
    </row>
    <row r="3183" spans="1:36">
      <c r="A3183" s="381" t="s">
        <v>568</v>
      </c>
      <c r="B3183" s="381" t="s">
        <v>5725</v>
      </c>
      <c r="C3183" s="381">
        <v>37</v>
      </c>
      <c r="D3183" s="381">
        <v>45</v>
      </c>
      <c r="E3183" s="381" t="s">
        <v>5724</v>
      </c>
      <c r="F3183" s="381" t="s">
        <v>5723</v>
      </c>
      <c r="G3183" s="381" t="s">
        <v>4971</v>
      </c>
      <c r="H3183" s="381">
        <v>49500</v>
      </c>
      <c r="I3183" s="381">
        <v>17350</v>
      </c>
      <c r="J3183" s="381">
        <v>19800</v>
      </c>
      <c r="K3183" s="381">
        <v>22300</v>
      </c>
      <c r="L3183" s="381">
        <v>24750</v>
      </c>
      <c r="M3183" s="381">
        <v>26750</v>
      </c>
      <c r="N3183" s="381">
        <v>28750</v>
      </c>
      <c r="O3183" s="381">
        <v>30700</v>
      </c>
      <c r="P3183" s="381">
        <v>32700</v>
      </c>
      <c r="Q3183" s="381">
        <v>12060</v>
      </c>
      <c r="R3183" s="381">
        <v>16240</v>
      </c>
      <c r="S3183" s="381">
        <v>20420</v>
      </c>
      <c r="T3183" s="381">
        <v>24600</v>
      </c>
      <c r="U3183" s="381">
        <v>26750</v>
      </c>
      <c r="V3183" s="381">
        <v>28750</v>
      </c>
      <c r="W3183" s="381">
        <v>30700</v>
      </c>
      <c r="X3183" s="381">
        <v>32700</v>
      </c>
      <c r="Y3183" s="381">
        <v>27750</v>
      </c>
      <c r="Z3183" s="381">
        <v>31700</v>
      </c>
      <c r="AA3183" s="381">
        <v>35650</v>
      </c>
      <c r="AB3183" s="381">
        <v>39600</v>
      </c>
      <c r="AC3183" s="381">
        <v>42800</v>
      </c>
      <c r="AD3183" s="381">
        <v>45950</v>
      </c>
      <c r="AE3183" s="381">
        <v>49150</v>
      </c>
      <c r="AF3183" s="381">
        <v>52300</v>
      </c>
      <c r="AG3183" s="381">
        <v>9999</v>
      </c>
      <c r="AH3183" s="381" t="s">
        <v>4971</v>
      </c>
      <c r="AI3183" s="381" t="s">
        <v>5474</v>
      </c>
      <c r="AJ3183" s="381">
        <v>0</v>
      </c>
    </row>
    <row r="3184" spans="1:36">
      <c r="A3184" s="381" t="s">
        <v>568</v>
      </c>
      <c r="B3184" s="381" t="s">
        <v>5722</v>
      </c>
      <c r="C3184" s="381">
        <v>37</v>
      </c>
      <c r="D3184" s="381">
        <v>47</v>
      </c>
      <c r="E3184" s="381" t="s">
        <v>5721</v>
      </c>
      <c r="F3184" s="381" t="s">
        <v>5720</v>
      </c>
      <c r="G3184" s="381" t="s">
        <v>5719</v>
      </c>
      <c r="H3184" s="381">
        <v>46400</v>
      </c>
      <c r="I3184" s="381">
        <v>17050</v>
      </c>
      <c r="J3184" s="381">
        <v>19500</v>
      </c>
      <c r="K3184" s="381">
        <v>21950</v>
      </c>
      <c r="L3184" s="381">
        <v>24350</v>
      </c>
      <c r="M3184" s="381">
        <v>26300</v>
      </c>
      <c r="N3184" s="381">
        <v>28250</v>
      </c>
      <c r="O3184" s="381">
        <v>30200</v>
      </c>
      <c r="P3184" s="381">
        <v>32150</v>
      </c>
      <c r="Q3184" s="381">
        <v>12060</v>
      </c>
      <c r="R3184" s="381">
        <v>16240</v>
      </c>
      <c r="S3184" s="381">
        <v>20420</v>
      </c>
      <c r="T3184" s="381">
        <v>24350</v>
      </c>
      <c r="U3184" s="381">
        <v>26300</v>
      </c>
      <c r="V3184" s="381">
        <v>28250</v>
      </c>
      <c r="W3184" s="381">
        <v>30200</v>
      </c>
      <c r="X3184" s="381">
        <v>32150</v>
      </c>
      <c r="Y3184" s="381">
        <v>27300</v>
      </c>
      <c r="Z3184" s="381">
        <v>31200</v>
      </c>
      <c r="AA3184" s="381">
        <v>35100</v>
      </c>
      <c r="AB3184" s="381">
        <v>38950</v>
      </c>
      <c r="AC3184" s="381">
        <v>42100</v>
      </c>
      <c r="AD3184" s="381">
        <v>45200</v>
      </c>
      <c r="AE3184" s="381">
        <v>48300</v>
      </c>
      <c r="AF3184" s="381">
        <v>51450</v>
      </c>
      <c r="AG3184" s="381">
        <v>9999</v>
      </c>
      <c r="AH3184" s="381" t="s">
        <v>5719</v>
      </c>
      <c r="AI3184" s="381" t="s">
        <v>5474</v>
      </c>
      <c r="AJ3184" s="381">
        <v>0</v>
      </c>
    </row>
    <row r="3185" spans="1:36">
      <c r="A3185" s="381" t="s">
        <v>568</v>
      </c>
      <c r="B3185" s="381" t="s">
        <v>5718</v>
      </c>
      <c r="C3185" s="381">
        <v>37</v>
      </c>
      <c r="D3185" s="381">
        <v>49</v>
      </c>
      <c r="E3185" s="381" t="s">
        <v>5717</v>
      </c>
      <c r="F3185" s="381" t="s">
        <v>5716</v>
      </c>
      <c r="G3185" s="381" t="s">
        <v>5715</v>
      </c>
      <c r="H3185" s="381">
        <v>51000</v>
      </c>
      <c r="I3185" s="381">
        <v>18900</v>
      </c>
      <c r="J3185" s="381">
        <v>21600</v>
      </c>
      <c r="K3185" s="381">
        <v>24300</v>
      </c>
      <c r="L3185" s="381">
        <v>27000</v>
      </c>
      <c r="M3185" s="381">
        <v>29200</v>
      </c>
      <c r="N3185" s="381">
        <v>31350</v>
      </c>
      <c r="O3185" s="381">
        <v>33500</v>
      </c>
      <c r="P3185" s="381">
        <v>35650</v>
      </c>
      <c r="Q3185" s="381">
        <v>12060</v>
      </c>
      <c r="R3185" s="381">
        <v>16240</v>
      </c>
      <c r="S3185" s="381">
        <v>20420</v>
      </c>
      <c r="T3185" s="381">
        <v>24600</v>
      </c>
      <c r="U3185" s="381">
        <v>28780</v>
      </c>
      <c r="V3185" s="381">
        <v>31350</v>
      </c>
      <c r="W3185" s="381">
        <v>33500</v>
      </c>
      <c r="X3185" s="381">
        <v>35650</v>
      </c>
      <c r="Y3185" s="381">
        <v>30250</v>
      </c>
      <c r="Z3185" s="381">
        <v>34600</v>
      </c>
      <c r="AA3185" s="381">
        <v>38900</v>
      </c>
      <c r="AB3185" s="381">
        <v>43200</v>
      </c>
      <c r="AC3185" s="381">
        <v>46700</v>
      </c>
      <c r="AD3185" s="381">
        <v>50150</v>
      </c>
      <c r="AE3185" s="381">
        <v>53600</v>
      </c>
      <c r="AF3185" s="381">
        <v>57050</v>
      </c>
      <c r="AG3185" s="381">
        <v>9999</v>
      </c>
      <c r="AH3185" s="381" t="s">
        <v>5715</v>
      </c>
      <c r="AI3185" s="381" t="s">
        <v>5474</v>
      </c>
      <c r="AJ3185" s="381">
        <v>1</v>
      </c>
    </row>
    <row r="3186" spans="1:36">
      <c r="A3186" s="381" t="s">
        <v>568</v>
      </c>
      <c r="B3186" s="381" t="s">
        <v>5714</v>
      </c>
      <c r="C3186" s="381">
        <v>37</v>
      </c>
      <c r="D3186" s="381">
        <v>51</v>
      </c>
      <c r="E3186" s="381" t="s">
        <v>5713</v>
      </c>
      <c r="F3186" s="381" t="s">
        <v>5712</v>
      </c>
      <c r="G3186" s="381" t="s">
        <v>2027</v>
      </c>
      <c r="H3186" s="381">
        <v>52300</v>
      </c>
      <c r="I3186" s="381">
        <v>18350</v>
      </c>
      <c r="J3186" s="381">
        <v>20950</v>
      </c>
      <c r="K3186" s="381">
        <v>23550</v>
      </c>
      <c r="L3186" s="381">
        <v>26150</v>
      </c>
      <c r="M3186" s="381">
        <v>28250</v>
      </c>
      <c r="N3186" s="381">
        <v>30350</v>
      </c>
      <c r="O3186" s="381">
        <v>32450</v>
      </c>
      <c r="P3186" s="381">
        <v>34550</v>
      </c>
      <c r="Q3186" s="381">
        <v>12060</v>
      </c>
      <c r="R3186" s="381">
        <v>16240</v>
      </c>
      <c r="S3186" s="381">
        <v>20420</v>
      </c>
      <c r="T3186" s="381">
        <v>24600</v>
      </c>
      <c r="U3186" s="381">
        <v>28250</v>
      </c>
      <c r="V3186" s="381">
        <v>30350</v>
      </c>
      <c r="W3186" s="381">
        <v>32450</v>
      </c>
      <c r="X3186" s="381">
        <v>34550</v>
      </c>
      <c r="Y3186" s="381">
        <v>29300</v>
      </c>
      <c r="Z3186" s="381">
        <v>33500</v>
      </c>
      <c r="AA3186" s="381">
        <v>37700</v>
      </c>
      <c r="AB3186" s="381">
        <v>41850</v>
      </c>
      <c r="AC3186" s="381">
        <v>45200</v>
      </c>
      <c r="AD3186" s="381">
        <v>48550</v>
      </c>
      <c r="AE3186" s="381">
        <v>51900</v>
      </c>
      <c r="AF3186" s="381">
        <v>55250</v>
      </c>
      <c r="AG3186" s="381">
        <v>2560</v>
      </c>
      <c r="AH3186" s="381" t="s">
        <v>2027</v>
      </c>
      <c r="AI3186" s="381" t="s">
        <v>5474</v>
      </c>
      <c r="AJ3186" s="381">
        <v>1</v>
      </c>
    </row>
    <row r="3187" spans="1:36">
      <c r="A3187" s="381" t="s">
        <v>568</v>
      </c>
      <c r="B3187" s="381" t="s">
        <v>5711</v>
      </c>
      <c r="C3187" s="381">
        <v>37</v>
      </c>
      <c r="D3187" s="381">
        <v>53</v>
      </c>
      <c r="E3187" s="381" t="s">
        <v>1709</v>
      </c>
      <c r="F3187" s="381" t="s">
        <v>1708</v>
      </c>
      <c r="G3187" s="381" t="s">
        <v>5710</v>
      </c>
      <c r="H3187" s="381">
        <v>73000</v>
      </c>
      <c r="I3187" s="381">
        <v>25550</v>
      </c>
      <c r="J3187" s="381">
        <v>29200</v>
      </c>
      <c r="K3187" s="381">
        <v>32850</v>
      </c>
      <c r="L3187" s="381">
        <v>36500</v>
      </c>
      <c r="M3187" s="381">
        <v>39450</v>
      </c>
      <c r="N3187" s="381">
        <v>42350</v>
      </c>
      <c r="O3187" s="381">
        <v>45300</v>
      </c>
      <c r="P3187" s="381">
        <v>48200</v>
      </c>
      <c r="Q3187" s="381">
        <v>15350</v>
      </c>
      <c r="R3187" s="381">
        <v>17550</v>
      </c>
      <c r="S3187" s="381">
        <v>20420</v>
      </c>
      <c r="T3187" s="381">
        <v>24600</v>
      </c>
      <c r="U3187" s="381">
        <v>28780</v>
      </c>
      <c r="V3187" s="381">
        <v>32960</v>
      </c>
      <c r="W3187" s="381">
        <v>37140</v>
      </c>
      <c r="X3187" s="381">
        <v>41320</v>
      </c>
      <c r="Y3187" s="381">
        <v>40900</v>
      </c>
      <c r="Z3187" s="381">
        <v>46750</v>
      </c>
      <c r="AA3187" s="381">
        <v>52600</v>
      </c>
      <c r="AB3187" s="381">
        <v>58400</v>
      </c>
      <c r="AC3187" s="381">
        <v>63100</v>
      </c>
      <c r="AD3187" s="381">
        <v>67750</v>
      </c>
      <c r="AE3187" s="381">
        <v>72450</v>
      </c>
      <c r="AF3187" s="381">
        <v>77100</v>
      </c>
      <c r="AG3187" s="381">
        <v>5720</v>
      </c>
      <c r="AH3187" s="381" t="s">
        <v>5710</v>
      </c>
      <c r="AI3187" s="381" t="s">
        <v>5474</v>
      </c>
      <c r="AJ3187" s="381">
        <v>1</v>
      </c>
    </row>
    <row r="3188" spans="1:36">
      <c r="A3188" s="381" t="s">
        <v>568</v>
      </c>
      <c r="B3188" s="381" t="s">
        <v>5709</v>
      </c>
      <c r="C3188" s="381">
        <v>37</v>
      </c>
      <c r="D3188" s="381">
        <v>55</v>
      </c>
      <c r="E3188" s="381" t="s">
        <v>5708</v>
      </c>
      <c r="F3188" s="381" t="s">
        <v>5707</v>
      </c>
      <c r="G3188" s="381" t="s">
        <v>5706</v>
      </c>
      <c r="H3188" s="381">
        <v>65600</v>
      </c>
      <c r="I3188" s="381">
        <v>23000</v>
      </c>
      <c r="J3188" s="381">
        <v>26250</v>
      </c>
      <c r="K3188" s="381">
        <v>29550</v>
      </c>
      <c r="L3188" s="381">
        <v>32800</v>
      </c>
      <c r="M3188" s="381">
        <v>35450</v>
      </c>
      <c r="N3188" s="381">
        <v>38050</v>
      </c>
      <c r="O3188" s="381">
        <v>40700</v>
      </c>
      <c r="P3188" s="381">
        <v>43300</v>
      </c>
      <c r="Q3188" s="381">
        <v>13800</v>
      </c>
      <c r="R3188" s="381">
        <v>16240</v>
      </c>
      <c r="S3188" s="381">
        <v>20420</v>
      </c>
      <c r="T3188" s="381">
        <v>24600</v>
      </c>
      <c r="U3188" s="381">
        <v>28780</v>
      </c>
      <c r="V3188" s="381">
        <v>32960</v>
      </c>
      <c r="W3188" s="381">
        <v>37140</v>
      </c>
      <c r="X3188" s="381">
        <v>41320</v>
      </c>
      <c r="Y3188" s="381">
        <v>36750</v>
      </c>
      <c r="Z3188" s="381">
        <v>42000</v>
      </c>
      <c r="AA3188" s="381">
        <v>47250</v>
      </c>
      <c r="AB3188" s="381">
        <v>52500</v>
      </c>
      <c r="AC3188" s="381">
        <v>56700</v>
      </c>
      <c r="AD3188" s="381">
        <v>60900</v>
      </c>
      <c r="AE3188" s="381">
        <v>65100</v>
      </c>
      <c r="AF3188" s="381">
        <v>69300</v>
      </c>
      <c r="AG3188" s="381">
        <v>9999</v>
      </c>
      <c r="AH3188" s="381" t="s">
        <v>5706</v>
      </c>
      <c r="AI3188" s="381" t="s">
        <v>5474</v>
      </c>
      <c r="AJ3188" s="381">
        <v>0</v>
      </c>
    </row>
    <row r="3189" spans="1:36">
      <c r="A3189" s="381" t="s">
        <v>568</v>
      </c>
      <c r="B3189" s="381" t="s">
        <v>5705</v>
      </c>
      <c r="C3189" s="381">
        <v>37</v>
      </c>
      <c r="D3189" s="381">
        <v>57</v>
      </c>
      <c r="E3189" s="381" t="s">
        <v>5704</v>
      </c>
      <c r="F3189" s="381" t="s">
        <v>5703</v>
      </c>
      <c r="G3189" s="381" t="s">
        <v>3892</v>
      </c>
      <c r="H3189" s="381">
        <v>56100</v>
      </c>
      <c r="I3189" s="381">
        <v>19600</v>
      </c>
      <c r="J3189" s="381">
        <v>22400</v>
      </c>
      <c r="K3189" s="381">
        <v>25200</v>
      </c>
      <c r="L3189" s="381">
        <v>27950</v>
      </c>
      <c r="M3189" s="381">
        <v>30200</v>
      </c>
      <c r="N3189" s="381">
        <v>32450</v>
      </c>
      <c r="O3189" s="381">
        <v>34700</v>
      </c>
      <c r="P3189" s="381">
        <v>36900</v>
      </c>
      <c r="Q3189" s="381">
        <v>12060</v>
      </c>
      <c r="R3189" s="381">
        <v>16240</v>
      </c>
      <c r="S3189" s="381">
        <v>20420</v>
      </c>
      <c r="T3189" s="381">
        <v>24600</v>
      </c>
      <c r="U3189" s="381">
        <v>28780</v>
      </c>
      <c r="V3189" s="381">
        <v>32450</v>
      </c>
      <c r="W3189" s="381">
        <v>34700</v>
      </c>
      <c r="X3189" s="381">
        <v>36900</v>
      </c>
      <c r="Y3189" s="381">
        <v>31300</v>
      </c>
      <c r="Z3189" s="381">
        <v>35800</v>
      </c>
      <c r="AA3189" s="381">
        <v>40250</v>
      </c>
      <c r="AB3189" s="381">
        <v>44700</v>
      </c>
      <c r="AC3189" s="381">
        <v>48300</v>
      </c>
      <c r="AD3189" s="381">
        <v>51900</v>
      </c>
      <c r="AE3189" s="381">
        <v>55450</v>
      </c>
      <c r="AF3189" s="381">
        <v>59050</v>
      </c>
      <c r="AG3189" s="381">
        <v>3120</v>
      </c>
      <c r="AH3189" s="381" t="s">
        <v>3892</v>
      </c>
      <c r="AI3189" s="381" t="s">
        <v>5474</v>
      </c>
      <c r="AJ3189" s="381">
        <v>1</v>
      </c>
    </row>
    <row r="3190" spans="1:36">
      <c r="A3190" s="381" t="s">
        <v>568</v>
      </c>
      <c r="B3190" s="381" t="s">
        <v>5702</v>
      </c>
      <c r="C3190" s="381">
        <v>37</v>
      </c>
      <c r="D3190" s="381">
        <v>59</v>
      </c>
      <c r="E3190" s="381" t="s">
        <v>5481</v>
      </c>
      <c r="F3190" s="381" t="s">
        <v>5480</v>
      </c>
      <c r="G3190" s="381" t="s">
        <v>5701</v>
      </c>
      <c r="H3190" s="381">
        <v>56900</v>
      </c>
      <c r="I3190" s="381">
        <v>19950</v>
      </c>
      <c r="J3190" s="381">
        <v>22800</v>
      </c>
      <c r="K3190" s="381">
        <v>25650</v>
      </c>
      <c r="L3190" s="381">
        <v>28450</v>
      </c>
      <c r="M3190" s="381">
        <v>30750</v>
      </c>
      <c r="N3190" s="381">
        <v>33050</v>
      </c>
      <c r="O3190" s="381">
        <v>35300</v>
      </c>
      <c r="P3190" s="381">
        <v>37600</v>
      </c>
      <c r="Q3190" s="381">
        <v>12060</v>
      </c>
      <c r="R3190" s="381">
        <v>16240</v>
      </c>
      <c r="S3190" s="381">
        <v>20420</v>
      </c>
      <c r="T3190" s="381">
        <v>24600</v>
      </c>
      <c r="U3190" s="381">
        <v>28780</v>
      </c>
      <c r="V3190" s="381">
        <v>32960</v>
      </c>
      <c r="W3190" s="381">
        <v>35300</v>
      </c>
      <c r="X3190" s="381">
        <v>37600</v>
      </c>
      <c r="Y3190" s="381">
        <v>31850</v>
      </c>
      <c r="Z3190" s="381">
        <v>36400</v>
      </c>
      <c r="AA3190" s="381">
        <v>40950</v>
      </c>
      <c r="AB3190" s="381">
        <v>45500</v>
      </c>
      <c r="AC3190" s="381">
        <v>49150</v>
      </c>
      <c r="AD3190" s="381">
        <v>52800</v>
      </c>
      <c r="AE3190" s="381">
        <v>56450</v>
      </c>
      <c r="AF3190" s="381">
        <v>60100</v>
      </c>
      <c r="AG3190" s="381">
        <v>3120</v>
      </c>
      <c r="AH3190" s="381" t="s">
        <v>5701</v>
      </c>
      <c r="AI3190" s="381" t="s">
        <v>5474</v>
      </c>
      <c r="AJ3190" s="381">
        <v>1</v>
      </c>
    </row>
    <row r="3191" spans="1:36">
      <c r="A3191" s="381" t="s">
        <v>568</v>
      </c>
      <c r="B3191" s="381" t="s">
        <v>5700</v>
      </c>
      <c r="C3191" s="381">
        <v>37</v>
      </c>
      <c r="D3191" s="381">
        <v>61</v>
      </c>
      <c r="E3191" s="381" t="s">
        <v>5699</v>
      </c>
      <c r="F3191" s="381" t="s">
        <v>5698</v>
      </c>
      <c r="G3191" s="381" t="s">
        <v>5697</v>
      </c>
      <c r="H3191" s="381">
        <v>44400</v>
      </c>
      <c r="I3191" s="381">
        <v>17050</v>
      </c>
      <c r="J3191" s="381">
        <v>19500</v>
      </c>
      <c r="K3191" s="381">
        <v>21950</v>
      </c>
      <c r="L3191" s="381">
        <v>24350</v>
      </c>
      <c r="M3191" s="381">
        <v>26300</v>
      </c>
      <c r="N3191" s="381">
        <v>28250</v>
      </c>
      <c r="O3191" s="381">
        <v>30200</v>
      </c>
      <c r="P3191" s="381">
        <v>32150</v>
      </c>
      <c r="Q3191" s="381">
        <v>12060</v>
      </c>
      <c r="R3191" s="381">
        <v>16240</v>
      </c>
      <c r="S3191" s="381">
        <v>20420</v>
      </c>
      <c r="T3191" s="381">
        <v>24350</v>
      </c>
      <c r="U3191" s="381">
        <v>26300</v>
      </c>
      <c r="V3191" s="381">
        <v>28250</v>
      </c>
      <c r="W3191" s="381">
        <v>30200</v>
      </c>
      <c r="X3191" s="381">
        <v>32150</v>
      </c>
      <c r="Y3191" s="381">
        <v>27300</v>
      </c>
      <c r="Z3191" s="381">
        <v>31200</v>
      </c>
      <c r="AA3191" s="381">
        <v>35100</v>
      </c>
      <c r="AB3191" s="381">
        <v>38950</v>
      </c>
      <c r="AC3191" s="381">
        <v>42100</v>
      </c>
      <c r="AD3191" s="381">
        <v>45200</v>
      </c>
      <c r="AE3191" s="381">
        <v>48300</v>
      </c>
      <c r="AF3191" s="381">
        <v>51450</v>
      </c>
      <c r="AG3191" s="381">
        <v>9999</v>
      </c>
      <c r="AH3191" s="381" t="s">
        <v>5697</v>
      </c>
      <c r="AI3191" s="381" t="s">
        <v>5474</v>
      </c>
      <c r="AJ3191" s="381">
        <v>0</v>
      </c>
    </row>
    <row r="3192" spans="1:36">
      <c r="A3192" s="381" t="s">
        <v>568</v>
      </c>
      <c r="B3192" s="381" t="s">
        <v>5696</v>
      </c>
      <c r="C3192" s="381">
        <v>37</v>
      </c>
      <c r="D3192" s="381">
        <v>63</v>
      </c>
      <c r="E3192" s="381" t="s">
        <v>5589</v>
      </c>
      <c r="F3192" s="381" t="s">
        <v>5588</v>
      </c>
      <c r="G3192" s="381" t="s">
        <v>5695</v>
      </c>
      <c r="H3192" s="381">
        <v>73300</v>
      </c>
      <c r="I3192" s="381">
        <v>25700</v>
      </c>
      <c r="J3192" s="381">
        <v>29350</v>
      </c>
      <c r="K3192" s="381">
        <v>33000</v>
      </c>
      <c r="L3192" s="381">
        <v>36650</v>
      </c>
      <c r="M3192" s="381">
        <v>39600</v>
      </c>
      <c r="N3192" s="381">
        <v>42550</v>
      </c>
      <c r="O3192" s="381">
        <v>45450</v>
      </c>
      <c r="P3192" s="381">
        <v>48400</v>
      </c>
      <c r="Q3192" s="381">
        <v>15400</v>
      </c>
      <c r="R3192" s="381">
        <v>17600</v>
      </c>
      <c r="S3192" s="381">
        <v>20420</v>
      </c>
      <c r="T3192" s="381">
        <v>24600</v>
      </c>
      <c r="U3192" s="381">
        <v>28780</v>
      </c>
      <c r="V3192" s="381">
        <v>32960</v>
      </c>
      <c r="W3192" s="381">
        <v>37140</v>
      </c>
      <c r="X3192" s="381">
        <v>41320</v>
      </c>
      <c r="Y3192" s="381">
        <v>41100</v>
      </c>
      <c r="Z3192" s="381">
        <v>46950</v>
      </c>
      <c r="AA3192" s="381">
        <v>52800</v>
      </c>
      <c r="AB3192" s="381">
        <v>58650</v>
      </c>
      <c r="AC3192" s="381">
        <v>63350</v>
      </c>
      <c r="AD3192" s="381">
        <v>68050</v>
      </c>
      <c r="AE3192" s="381">
        <v>72750</v>
      </c>
      <c r="AF3192" s="381">
        <v>77450</v>
      </c>
      <c r="AG3192" s="381">
        <v>6640</v>
      </c>
      <c r="AH3192" s="381" t="s">
        <v>5695</v>
      </c>
      <c r="AI3192" s="381" t="s">
        <v>5474</v>
      </c>
      <c r="AJ3192" s="381">
        <v>1</v>
      </c>
    </row>
    <row r="3193" spans="1:36">
      <c r="A3193" s="381" t="s">
        <v>568</v>
      </c>
      <c r="B3193" s="381" t="s">
        <v>5694</v>
      </c>
      <c r="C3193" s="381">
        <v>37</v>
      </c>
      <c r="D3193" s="381">
        <v>65</v>
      </c>
      <c r="E3193" s="381" t="s">
        <v>5604</v>
      </c>
      <c r="F3193" s="381" t="s">
        <v>5603</v>
      </c>
      <c r="G3193" s="381" t="s">
        <v>5693</v>
      </c>
      <c r="H3193" s="381">
        <v>49100</v>
      </c>
      <c r="I3193" s="381">
        <v>17200</v>
      </c>
      <c r="J3193" s="381">
        <v>19650</v>
      </c>
      <c r="K3193" s="381">
        <v>22100</v>
      </c>
      <c r="L3193" s="381">
        <v>24550</v>
      </c>
      <c r="M3193" s="381">
        <v>26550</v>
      </c>
      <c r="N3193" s="381">
        <v>28500</v>
      </c>
      <c r="O3193" s="381">
        <v>30450</v>
      </c>
      <c r="P3193" s="381">
        <v>32450</v>
      </c>
      <c r="Q3193" s="381">
        <v>12060</v>
      </c>
      <c r="R3193" s="381">
        <v>16240</v>
      </c>
      <c r="S3193" s="381">
        <v>20420</v>
      </c>
      <c r="T3193" s="381">
        <v>24550</v>
      </c>
      <c r="U3193" s="381">
        <v>26550</v>
      </c>
      <c r="V3193" s="381">
        <v>28500</v>
      </c>
      <c r="W3193" s="381">
        <v>30450</v>
      </c>
      <c r="X3193" s="381">
        <v>32450</v>
      </c>
      <c r="Y3193" s="381">
        <v>27550</v>
      </c>
      <c r="Z3193" s="381">
        <v>31450</v>
      </c>
      <c r="AA3193" s="381">
        <v>35400</v>
      </c>
      <c r="AB3193" s="381">
        <v>39300</v>
      </c>
      <c r="AC3193" s="381">
        <v>42450</v>
      </c>
      <c r="AD3193" s="381">
        <v>45600</v>
      </c>
      <c r="AE3193" s="381">
        <v>48750</v>
      </c>
      <c r="AF3193" s="381">
        <v>51900</v>
      </c>
      <c r="AG3193" s="381">
        <v>6895</v>
      </c>
      <c r="AH3193" s="381" t="s">
        <v>5693</v>
      </c>
      <c r="AI3193" s="381" t="s">
        <v>5474</v>
      </c>
      <c r="AJ3193" s="381">
        <v>1</v>
      </c>
    </row>
    <row r="3194" spans="1:36">
      <c r="A3194" s="381" t="s">
        <v>568</v>
      </c>
      <c r="B3194" s="381" t="s">
        <v>5692</v>
      </c>
      <c r="C3194" s="381">
        <v>37</v>
      </c>
      <c r="D3194" s="381">
        <v>67</v>
      </c>
      <c r="E3194" s="381" t="s">
        <v>5481</v>
      </c>
      <c r="F3194" s="381" t="s">
        <v>5480</v>
      </c>
      <c r="G3194" s="381" t="s">
        <v>5691</v>
      </c>
      <c r="H3194" s="381">
        <v>56900</v>
      </c>
      <c r="I3194" s="381">
        <v>19950</v>
      </c>
      <c r="J3194" s="381">
        <v>22800</v>
      </c>
      <c r="K3194" s="381">
        <v>25650</v>
      </c>
      <c r="L3194" s="381">
        <v>28450</v>
      </c>
      <c r="M3194" s="381">
        <v>30750</v>
      </c>
      <c r="N3194" s="381">
        <v>33050</v>
      </c>
      <c r="O3194" s="381">
        <v>35300</v>
      </c>
      <c r="P3194" s="381">
        <v>37600</v>
      </c>
      <c r="Q3194" s="381">
        <v>12060</v>
      </c>
      <c r="R3194" s="381">
        <v>16240</v>
      </c>
      <c r="S3194" s="381">
        <v>20420</v>
      </c>
      <c r="T3194" s="381">
        <v>24600</v>
      </c>
      <c r="U3194" s="381">
        <v>28780</v>
      </c>
      <c r="V3194" s="381">
        <v>32960</v>
      </c>
      <c r="W3194" s="381">
        <v>35300</v>
      </c>
      <c r="X3194" s="381">
        <v>37600</v>
      </c>
      <c r="Y3194" s="381">
        <v>31850</v>
      </c>
      <c r="Z3194" s="381">
        <v>36400</v>
      </c>
      <c r="AA3194" s="381">
        <v>40950</v>
      </c>
      <c r="AB3194" s="381">
        <v>45500</v>
      </c>
      <c r="AC3194" s="381">
        <v>49150</v>
      </c>
      <c r="AD3194" s="381">
        <v>52800</v>
      </c>
      <c r="AE3194" s="381">
        <v>56450</v>
      </c>
      <c r="AF3194" s="381">
        <v>60100</v>
      </c>
      <c r="AG3194" s="381">
        <v>3120</v>
      </c>
      <c r="AH3194" s="381" t="s">
        <v>5691</v>
      </c>
      <c r="AI3194" s="381" t="s">
        <v>5474</v>
      </c>
      <c r="AJ3194" s="381">
        <v>1</v>
      </c>
    </row>
    <row r="3195" spans="1:36">
      <c r="A3195" s="381" t="s">
        <v>568</v>
      </c>
      <c r="B3195" s="381" t="s">
        <v>5690</v>
      </c>
      <c r="C3195" s="381">
        <v>37</v>
      </c>
      <c r="D3195" s="381">
        <v>69</v>
      </c>
      <c r="E3195" s="381" t="s">
        <v>5505</v>
      </c>
      <c r="F3195" s="381" t="s">
        <v>5504</v>
      </c>
      <c r="G3195" s="381" t="s">
        <v>1670</v>
      </c>
      <c r="H3195" s="381">
        <v>80200</v>
      </c>
      <c r="I3195" s="381">
        <v>28100</v>
      </c>
      <c r="J3195" s="381">
        <v>32100</v>
      </c>
      <c r="K3195" s="381">
        <v>36100</v>
      </c>
      <c r="L3195" s="381">
        <v>40100</v>
      </c>
      <c r="M3195" s="381">
        <v>43350</v>
      </c>
      <c r="N3195" s="381">
        <v>46550</v>
      </c>
      <c r="O3195" s="381">
        <v>49750</v>
      </c>
      <c r="P3195" s="381">
        <v>52950</v>
      </c>
      <c r="Q3195" s="381">
        <v>16850</v>
      </c>
      <c r="R3195" s="381">
        <v>19250</v>
      </c>
      <c r="S3195" s="381">
        <v>21650</v>
      </c>
      <c r="T3195" s="381">
        <v>24600</v>
      </c>
      <c r="U3195" s="381">
        <v>28780</v>
      </c>
      <c r="V3195" s="381">
        <v>32960</v>
      </c>
      <c r="W3195" s="381">
        <v>37140</v>
      </c>
      <c r="X3195" s="381">
        <v>41320</v>
      </c>
      <c r="Y3195" s="381">
        <v>44950</v>
      </c>
      <c r="Z3195" s="381">
        <v>51350</v>
      </c>
      <c r="AA3195" s="381">
        <v>57750</v>
      </c>
      <c r="AB3195" s="381">
        <v>64150</v>
      </c>
      <c r="AC3195" s="381">
        <v>69300</v>
      </c>
      <c r="AD3195" s="381">
        <v>74450</v>
      </c>
      <c r="AE3195" s="381">
        <v>79550</v>
      </c>
      <c r="AF3195" s="381">
        <v>84700</v>
      </c>
      <c r="AG3195" s="381">
        <v>6640</v>
      </c>
      <c r="AH3195" s="381" t="s">
        <v>1670</v>
      </c>
      <c r="AI3195" s="381" t="s">
        <v>5474</v>
      </c>
      <c r="AJ3195" s="381">
        <v>1</v>
      </c>
    </row>
    <row r="3196" spans="1:36">
      <c r="A3196" s="381" t="s">
        <v>568</v>
      </c>
      <c r="B3196" s="381" t="s">
        <v>5689</v>
      </c>
      <c r="C3196" s="381">
        <v>37</v>
      </c>
      <c r="D3196" s="381">
        <v>71</v>
      </c>
      <c r="E3196" s="381" t="s">
        <v>4187</v>
      </c>
      <c r="F3196" s="381" t="s">
        <v>4186</v>
      </c>
      <c r="G3196" s="381" t="s">
        <v>5688</v>
      </c>
      <c r="H3196" s="381">
        <v>70700</v>
      </c>
      <c r="I3196" s="381">
        <v>24750</v>
      </c>
      <c r="J3196" s="381">
        <v>28300</v>
      </c>
      <c r="K3196" s="381">
        <v>31850</v>
      </c>
      <c r="L3196" s="381">
        <v>35350</v>
      </c>
      <c r="M3196" s="381">
        <v>38200</v>
      </c>
      <c r="N3196" s="381">
        <v>41050</v>
      </c>
      <c r="O3196" s="381">
        <v>43850</v>
      </c>
      <c r="P3196" s="381">
        <v>46700</v>
      </c>
      <c r="Q3196" s="381">
        <v>14850</v>
      </c>
      <c r="R3196" s="381">
        <v>17000</v>
      </c>
      <c r="S3196" s="381">
        <v>20420</v>
      </c>
      <c r="T3196" s="381">
        <v>24600</v>
      </c>
      <c r="U3196" s="381">
        <v>28780</v>
      </c>
      <c r="V3196" s="381">
        <v>32960</v>
      </c>
      <c r="W3196" s="381">
        <v>37140</v>
      </c>
      <c r="X3196" s="381">
        <v>41320</v>
      </c>
      <c r="Y3196" s="381">
        <v>39600</v>
      </c>
      <c r="Z3196" s="381">
        <v>45250</v>
      </c>
      <c r="AA3196" s="381">
        <v>50900</v>
      </c>
      <c r="AB3196" s="381">
        <v>56550</v>
      </c>
      <c r="AC3196" s="381">
        <v>61100</v>
      </c>
      <c r="AD3196" s="381">
        <v>65600</v>
      </c>
      <c r="AE3196" s="381">
        <v>70150</v>
      </c>
      <c r="AF3196" s="381">
        <v>74650</v>
      </c>
      <c r="AG3196" s="381">
        <v>1520</v>
      </c>
      <c r="AH3196" s="381" t="s">
        <v>5688</v>
      </c>
      <c r="AI3196" s="381" t="s">
        <v>5474</v>
      </c>
      <c r="AJ3196" s="381">
        <v>1</v>
      </c>
    </row>
    <row r="3197" spans="1:36">
      <c r="A3197" s="381" t="s">
        <v>568</v>
      </c>
      <c r="B3197" s="381" t="s">
        <v>5687</v>
      </c>
      <c r="C3197" s="381">
        <v>37</v>
      </c>
      <c r="D3197" s="381">
        <v>73</v>
      </c>
      <c r="E3197" s="381" t="s">
        <v>5686</v>
      </c>
      <c r="F3197" s="381" t="s">
        <v>5685</v>
      </c>
      <c r="G3197" s="381" t="s">
        <v>5684</v>
      </c>
      <c r="H3197" s="381">
        <v>56700</v>
      </c>
      <c r="I3197" s="381">
        <v>19850</v>
      </c>
      <c r="J3197" s="381">
        <v>22700</v>
      </c>
      <c r="K3197" s="381">
        <v>25550</v>
      </c>
      <c r="L3197" s="381">
        <v>28350</v>
      </c>
      <c r="M3197" s="381">
        <v>30650</v>
      </c>
      <c r="N3197" s="381">
        <v>32900</v>
      </c>
      <c r="O3197" s="381">
        <v>35200</v>
      </c>
      <c r="P3197" s="381">
        <v>37450</v>
      </c>
      <c r="Q3197" s="381">
        <v>12060</v>
      </c>
      <c r="R3197" s="381">
        <v>16240</v>
      </c>
      <c r="S3197" s="381">
        <v>20420</v>
      </c>
      <c r="T3197" s="381">
        <v>24600</v>
      </c>
      <c r="U3197" s="381">
        <v>28780</v>
      </c>
      <c r="V3197" s="381">
        <v>32900</v>
      </c>
      <c r="W3197" s="381">
        <v>35200</v>
      </c>
      <c r="X3197" s="381">
        <v>37450</v>
      </c>
      <c r="Y3197" s="381">
        <v>31750</v>
      </c>
      <c r="Z3197" s="381">
        <v>36300</v>
      </c>
      <c r="AA3197" s="381">
        <v>40850</v>
      </c>
      <c r="AB3197" s="381">
        <v>45350</v>
      </c>
      <c r="AC3197" s="381">
        <v>49000</v>
      </c>
      <c r="AD3197" s="381">
        <v>52650</v>
      </c>
      <c r="AE3197" s="381">
        <v>56250</v>
      </c>
      <c r="AF3197" s="381">
        <v>59900</v>
      </c>
      <c r="AG3197" s="381">
        <v>9999</v>
      </c>
      <c r="AH3197" s="381" t="s">
        <v>5684</v>
      </c>
      <c r="AI3197" s="381" t="s">
        <v>5474</v>
      </c>
      <c r="AJ3197" s="381">
        <v>1</v>
      </c>
    </row>
    <row r="3198" spans="1:36">
      <c r="A3198" s="381" t="s">
        <v>568</v>
      </c>
      <c r="B3198" s="381" t="s">
        <v>5683</v>
      </c>
      <c r="C3198" s="381">
        <v>37</v>
      </c>
      <c r="D3198" s="381">
        <v>75</v>
      </c>
      <c r="E3198" s="381" t="s">
        <v>5682</v>
      </c>
      <c r="F3198" s="381" t="s">
        <v>5681</v>
      </c>
      <c r="G3198" s="381" t="s">
        <v>5680</v>
      </c>
      <c r="H3198" s="381">
        <v>44400</v>
      </c>
      <c r="I3198" s="381">
        <v>17050</v>
      </c>
      <c r="J3198" s="381">
        <v>19500</v>
      </c>
      <c r="K3198" s="381">
        <v>21950</v>
      </c>
      <c r="L3198" s="381">
        <v>24350</v>
      </c>
      <c r="M3198" s="381">
        <v>26300</v>
      </c>
      <c r="N3198" s="381">
        <v>28250</v>
      </c>
      <c r="O3198" s="381">
        <v>30200</v>
      </c>
      <c r="P3198" s="381">
        <v>32150</v>
      </c>
      <c r="Q3198" s="381">
        <v>12060</v>
      </c>
      <c r="R3198" s="381">
        <v>16240</v>
      </c>
      <c r="S3198" s="381">
        <v>20420</v>
      </c>
      <c r="T3198" s="381">
        <v>24350</v>
      </c>
      <c r="U3198" s="381">
        <v>26300</v>
      </c>
      <c r="V3198" s="381">
        <v>28250</v>
      </c>
      <c r="W3198" s="381">
        <v>30200</v>
      </c>
      <c r="X3198" s="381">
        <v>32150</v>
      </c>
      <c r="Y3198" s="381">
        <v>27300</v>
      </c>
      <c r="Z3198" s="381">
        <v>31200</v>
      </c>
      <c r="AA3198" s="381">
        <v>35100</v>
      </c>
      <c r="AB3198" s="381">
        <v>38950</v>
      </c>
      <c r="AC3198" s="381">
        <v>42100</v>
      </c>
      <c r="AD3198" s="381">
        <v>45200</v>
      </c>
      <c r="AE3198" s="381">
        <v>48300</v>
      </c>
      <c r="AF3198" s="381">
        <v>51450</v>
      </c>
      <c r="AG3198" s="381">
        <v>9999</v>
      </c>
      <c r="AH3198" s="381" t="s">
        <v>5680</v>
      </c>
      <c r="AI3198" s="381" t="s">
        <v>5474</v>
      </c>
      <c r="AJ3198" s="381">
        <v>0</v>
      </c>
    </row>
    <row r="3199" spans="1:36">
      <c r="A3199" s="381" t="s">
        <v>568</v>
      </c>
      <c r="B3199" s="381" t="s">
        <v>5679</v>
      </c>
      <c r="C3199" s="381">
        <v>37</v>
      </c>
      <c r="D3199" s="381">
        <v>77</v>
      </c>
      <c r="E3199" s="381" t="s">
        <v>5678</v>
      </c>
      <c r="F3199" s="381" t="s">
        <v>5677</v>
      </c>
      <c r="G3199" s="381" t="s">
        <v>5676</v>
      </c>
      <c r="H3199" s="381">
        <v>57000</v>
      </c>
      <c r="I3199" s="381">
        <v>19950</v>
      </c>
      <c r="J3199" s="381">
        <v>22800</v>
      </c>
      <c r="K3199" s="381">
        <v>25650</v>
      </c>
      <c r="L3199" s="381">
        <v>28500</v>
      </c>
      <c r="M3199" s="381">
        <v>30800</v>
      </c>
      <c r="N3199" s="381">
        <v>33100</v>
      </c>
      <c r="O3199" s="381">
        <v>35350</v>
      </c>
      <c r="P3199" s="381">
        <v>37650</v>
      </c>
      <c r="Q3199" s="381">
        <v>12060</v>
      </c>
      <c r="R3199" s="381">
        <v>16240</v>
      </c>
      <c r="S3199" s="381">
        <v>20420</v>
      </c>
      <c r="T3199" s="381">
        <v>24600</v>
      </c>
      <c r="U3199" s="381">
        <v>28780</v>
      </c>
      <c r="V3199" s="381">
        <v>32960</v>
      </c>
      <c r="W3199" s="381">
        <v>35350</v>
      </c>
      <c r="X3199" s="381">
        <v>37650</v>
      </c>
      <c r="Y3199" s="381">
        <v>31950</v>
      </c>
      <c r="Z3199" s="381">
        <v>36500</v>
      </c>
      <c r="AA3199" s="381">
        <v>41050</v>
      </c>
      <c r="AB3199" s="381">
        <v>45600</v>
      </c>
      <c r="AC3199" s="381">
        <v>49250</v>
      </c>
      <c r="AD3199" s="381">
        <v>52900</v>
      </c>
      <c r="AE3199" s="381">
        <v>56550</v>
      </c>
      <c r="AF3199" s="381">
        <v>60200</v>
      </c>
      <c r="AG3199" s="381">
        <v>9999</v>
      </c>
      <c r="AH3199" s="381" t="s">
        <v>5676</v>
      </c>
      <c r="AI3199" s="381" t="s">
        <v>5474</v>
      </c>
      <c r="AJ3199" s="381">
        <v>0</v>
      </c>
    </row>
    <row r="3200" spans="1:36">
      <c r="A3200" s="381" t="s">
        <v>568</v>
      </c>
      <c r="B3200" s="381" t="s">
        <v>5675</v>
      </c>
      <c r="C3200" s="381">
        <v>37</v>
      </c>
      <c r="D3200" s="381">
        <v>79</v>
      </c>
      <c r="E3200" s="381" t="s">
        <v>5674</v>
      </c>
      <c r="F3200" s="381" t="s">
        <v>5673</v>
      </c>
      <c r="G3200" s="381" t="s">
        <v>1988</v>
      </c>
      <c r="H3200" s="381">
        <v>51400</v>
      </c>
      <c r="I3200" s="381">
        <v>18000</v>
      </c>
      <c r="J3200" s="381">
        <v>20600</v>
      </c>
      <c r="K3200" s="381">
        <v>23150</v>
      </c>
      <c r="L3200" s="381">
        <v>25700</v>
      </c>
      <c r="M3200" s="381">
        <v>27800</v>
      </c>
      <c r="N3200" s="381">
        <v>29850</v>
      </c>
      <c r="O3200" s="381">
        <v>31900</v>
      </c>
      <c r="P3200" s="381">
        <v>33950</v>
      </c>
      <c r="Q3200" s="381">
        <v>12060</v>
      </c>
      <c r="R3200" s="381">
        <v>16240</v>
      </c>
      <c r="S3200" s="381">
        <v>20420</v>
      </c>
      <c r="T3200" s="381">
        <v>24600</v>
      </c>
      <c r="U3200" s="381">
        <v>27800</v>
      </c>
      <c r="V3200" s="381">
        <v>29850</v>
      </c>
      <c r="W3200" s="381">
        <v>31900</v>
      </c>
      <c r="X3200" s="381">
        <v>33950</v>
      </c>
      <c r="Y3200" s="381">
        <v>28800</v>
      </c>
      <c r="Z3200" s="381">
        <v>32900</v>
      </c>
      <c r="AA3200" s="381">
        <v>37000</v>
      </c>
      <c r="AB3200" s="381">
        <v>41100</v>
      </c>
      <c r="AC3200" s="381">
        <v>44400</v>
      </c>
      <c r="AD3200" s="381">
        <v>47700</v>
      </c>
      <c r="AE3200" s="381">
        <v>51000</v>
      </c>
      <c r="AF3200" s="381">
        <v>54300</v>
      </c>
      <c r="AG3200" s="381">
        <v>9999</v>
      </c>
      <c r="AH3200" s="381" t="s">
        <v>1988</v>
      </c>
      <c r="AI3200" s="381" t="s">
        <v>5474</v>
      </c>
      <c r="AJ3200" s="381">
        <v>0</v>
      </c>
    </row>
    <row r="3201" spans="1:36">
      <c r="A3201" s="381" t="s">
        <v>568</v>
      </c>
      <c r="B3201" s="381" t="s">
        <v>5672</v>
      </c>
      <c r="C3201" s="381">
        <v>37</v>
      </c>
      <c r="D3201" s="381">
        <v>81</v>
      </c>
      <c r="E3201" s="381" t="s">
        <v>5559</v>
      </c>
      <c r="F3201" s="381" t="s">
        <v>5558</v>
      </c>
      <c r="G3201" s="381" t="s">
        <v>5671</v>
      </c>
      <c r="H3201" s="381">
        <v>57200</v>
      </c>
      <c r="I3201" s="381">
        <v>20050</v>
      </c>
      <c r="J3201" s="381">
        <v>22900</v>
      </c>
      <c r="K3201" s="381">
        <v>25750</v>
      </c>
      <c r="L3201" s="381">
        <v>28600</v>
      </c>
      <c r="M3201" s="381">
        <v>30900</v>
      </c>
      <c r="N3201" s="381">
        <v>33200</v>
      </c>
      <c r="O3201" s="381">
        <v>35500</v>
      </c>
      <c r="P3201" s="381">
        <v>37800</v>
      </c>
      <c r="Q3201" s="381">
        <v>12060</v>
      </c>
      <c r="R3201" s="381">
        <v>16240</v>
      </c>
      <c r="S3201" s="381">
        <v>20420</v>
      </c>
      <c r="T3201" s="381">
        <v>24600</v>
      </c>
      <c r="U3201" s="381">
        <v>28780</v>
      </c>
      <c r="V3201" s="381">
        <v>32960</v>
      </c>
      <c r="W3201" s="381">
        <v>35500</v>
      </c>
      <c r="X3201" s="381">
        <v>37800</v>
      </c>
      <c r="Y3201" s="381">
        <v>32050</v>
      </c>
      <c r="Z3201" s="381">
        <v>36600</v>
      </c>
      <c r="AA3201" s="381">
        <v>41200</v>
      </c>
      <c r="AB3201" s="381">
        <v>45750</v>
      </c>
      <c r="AC3201" s="381">
        <v>49450</v>
      </c>
      <c r="AD3201" s="381">
        <v>53100</v>
      </c>
      <c r="AE3201" s="381">
        <v>56750</v>
      </c>
      <c r="AF3201" s="381">
        <v>60400</v>
      </c>
      <c r="AG3201" s="381">
        <v>3120</v>
      </c>
      <c r="AH3201" s="381" t="s">
        <v>5671</v>
      </c>
      <c r="AI3201" s="381" t="s">
        <v>5474</v>
      </c>
      <c r="AJ3201" s="381">
        <v>1</v>
      </c>
    </row>
    <row r="3202" spans="1:36">
      <c r="A3202" s="381" t="s">
        <v>568</v>
      </c>
      <c r="B3202" s="381" t="s">
        <v>5670</v>
      </c>
      <c r="C3202" s="381">
        <v>37</v>
      </c>
      <c r="D3202" s="381">
        <v>83</v>
      </c>
      <c r="E3202" s="381" t="s">
        <v>5669</v>
      </c>
      <c r="F3202" s="381" t="s">
        <v>5668</v>
      </c>
      <c r="G3202" s="381" t="s">
        <v>1982</v>
      </c>
      <c r="H3202" s="381">
        <v>43100</v>
      </c>
      <c r="I3202" s="381">
        <v>17050</v>
      </c>
      <c r="J3202" s="381">
        <v>19500</v>
      </c>
      <c r="K3202" s="381">
        <v>21950</v>
      </c>
      <c r="L3202" s="381">
        <v>24350</v>
      </c>
      <c r="M3202" s="381">
        <v>26300</v>
      </c>
      <c r="N3202" s="381">
        <v>28250</v>
      </c>
      <c r="O3202" s="381">
        <v>30200</v>
      </c>
      <c r="P3202" s="381">
        <v>32150</v>
      </c>
      <c r="Q3202" s="381">
        <v>12060</v>
      </c>
      <c r="R3202" s="381">
        <v>16240</v>
      </c>
      <c r="S3202" s="381">
        <v>20420</v>
      </c>
      <c r="T3202" s="381">
        <v>24350</v>
      </c>
      <c r="U3202" s="381">
        <v>26300</v>
      </c>
      <c r="V3202" s="381">
        <v>28250</v>
      </c>
      <c r="W3202" s="381">
        <v>30200</v>
      </c>
      <c r="X3202" s="381">
        <v>32150</v>
      </c>
      <c r="Y3202" s="381">
        <v>27300</v>
      </c>
      <c r="Z3202" s="381">
        <v>31200</v>
      </c>
      <c r="AA3202" s="381">
        <v>35100</v>
      </c>
      <c r="AB3202" s="381">
        <v>38950</v>
      </c>
      <c r="AC3202" s="381">
        <v>42100</v>
      </c>
      <c r="AD3202" s="381">
        <v>45200</v>
      </c>
      <c r="AE3202" s="381">
        <v>48300</v>
      </c>
      <c r="AF3202" s="381">
        <v>51450</v>
      </c>
      <c r="AG3202" s="381">
        <v>9999</v>
      </c>
      <c r="AH3202" s="381" t="s">
        <v>1982</v>
      </c>
      <c r="AI3202" s="381" t="s">
        <v>5474</v>
      </c>
      <c r="AJ3202" s="381">
        <v>0</v>
      </c>
    </row>
    <row r="3203" spans="1:36">
      <c r="A3203" s="381" t="s">
        <v>568</v>
      </c>
      <c r="B3203" s="381" t="s">
        <v>5667</v>
      </c>
      <c r="C3203" s="381">
        <v>37</v>
      </c>
      <c r="D3203" s="381">
        <v>85</v>
      </c>
      <c r="E3203" s="381" t="s">
        <v>5666</v>
      </c>
      <c r="F3203" s="381" t="s">
        <v>5665</v>
      </c>
      <c r="G3203" s="381" t="s">
        <v>5664</v>
      </c>
      <c r="H3203" s="381">
        <v>51200</v>
      </c>
      <c r="I3203" s="381">
        <v>18350</v>
      </c>
      <c r="J3203" s="381">
        <v>21000</v>
      </c>
      <c r="K3203" s="381">
        <v>23600</v>
      </c>
      <c r="L3203" s="381">
        <v>26200</v>
      </c>
      <c r="M3203" s="381">
        <v>28300</v>
      </c>
      <c r="N3203" s="381">
        <v>30400</v>
      </c>
      <c r="O3203" s="381">
        <v>32500</v>
      </c>
      <c r="P3203" s="381">
        <v>34600</v>
      </c>
      <c r="Q3203" s="381">
        <v>12060</v>
      </c>
      <c r="R3203" s="381">
        <v>16240</v>
      </c>
      <c r="S3203" s="381">
        <v>20420</v>
      </c>
      <c r="T3203" s="381">
        <v>24600</v>
      </c>
      <c r="U3203" s="381">
        <v>28300</v>
      </c>
      <c r="V3203" s="381">
        <v>30400</v>
      </c>
      <c r="W3203" s="381">
        <v>32500</v>
      </c>
      <c r="X3203" s="381">
        <v>34600</v>
      </c>
      <c r="Y3203" s="381">
        <v>29350</v>
      </c>
      <c r="Z3203" s="381">
        <v>33550</v>
      </c>
      <c r="AA3203" s="381">
        <v>37750</v>
      </c>
      <c r="AB3203" s="381">
        <v>41900</v>
      </c>
      <c r="AC3203" s="381">
        <v>45300</v>
      </c>
      <c r="AD3203" s="381">
        <v>48650</v>
      </c>
      <c r="AE3203" s="381">
        <v>52000</v>
      </c>
      <c r="AF3203" s="381">
        <v>55350</v>
      </c>
      <c r="AG3203" s="381">
        <v>9999</v>
      </c>
      <c r="AH3203" s="381" t="s">
        <v>5664</v>
      </c>
      <c r="AI3203" s="381" t="s">
        <v>5474</v>
      </c>
      <c r="AJ3203" s="381">
        <v>0</v>
      </c>
    </row>
    <row r="3204" spans="1:36">
      <c r="A3204" s="381" t="s">
        <v>568</v>
      </c>
      <c r="B3204" s="381" t="s">
        <v>5663</v>
      </c>
      <c r="C3204" s="381">
        <v>37</v>
      </c>
      <c r="D3204" s="381">
        <v>87</v>
      </c>
      <c r="E3204" s="381" t="s">
        <v>5662</v>
      </c>
      <c r="F3204" s="381" t="s">
        <v>5661</v>
      </c>
      <c r="G3204" s="381" t="s">
        <v>3834</v>
      </c>
      <c r="H3204" s="381">
        <v>53300</v>
      </c>
      <c r="I3204" s="381">
        <v>18700</v>
      </c>
      <c r="J3204" s="381">
        <v>21350</v>
      </c>
      <c r="K3204" s="381">
        <v>24000</v>
      </c>
      <c r="L3204" s="381">
        <v>26650</v>
      </c>
      <c r="M3204" s="381">
        <v>28800</v>
      </c>
      <c r="N3204" s="381">
        <v>30950</v>
      </c>
      <c r="O3204" s="381">
        <v>33050</v>
      </c>
      <c r="P3204" s="381">
        <v>35200</v>
      </c>
      <c r="Q3204" s="381">
        <v>12060</v>
      </c>
      <c r="R3204" s="381">
        <v>16240</v>
      </c>
      <c r="S3204" s="381">
        <v>20420</v>
      </c>
      <c r="T3204" s="381">
        <v>24600</v>
      </c>
      <c r="U3204" s="381">
        <v>28780</v>
      </c>
      <c r="V3204" s="381">
        <v>30950</v>
      </c>
      <c r="W3204" s="381">
        <v>33050</v>
      </c>
      <c r="X3204" s="381">
        <v>35200</v>
      </c>
      <c r="Y3204" s="381">
        <v>29900</v>
      </c>
      <c r="Z3204" s="381">
        <v>34150</v>
      </c>
      <c r="AA3204" s="381">
        <v>38400</v>
      </c>
      <c r="AB3204" s="381">
        <v>42650</v>
      </c>
      <c r="AC3204" s="381">
        <v>46100</v>
      </c>
      <c r="AD3204" s="381">
        <v>49500</v>
      </c>
      <c r="AE3204" s="381">
        <v>52900</v>
      </c>
      <c r="AF3204" s="381">
        <v>56300</v>
      </c>
      <c r="AG3204" s="381">
        <v>9999</v>
      </c>
      <c r="AH3204" s="381" t="s">
        <v>3834</v>
      </c>
      <c r="AI3204" s="381" t="s">
        <v>5474</v>
      </c>
      <c r="AJ3204" s="381">
        <v>1</v>
      </c>
    </row>
    <row r="3205" spans="1:36">
      <c r="A3205" s="381" t="s">
        <v>568</v>
      </c>
      <c r="B3205" s="381" t="s">
        <v>5660</v>
      </c>
      <c r="C3205" s="381">
        <v>37</v>
      </c>
      <c r="D3205" s="381">
        <v>89</v>
      </c>
      <c r="E3205" s="381" t="s">
        <v>5620</v>
      </c>
      <c r="F3205" s="381" t="s">
        <v>5619</v>
      </c>
      <c r="G3205" s="381" t="s">
        <v>3290</v>
      </c>
      <c r="H3205" s="381">
        <v>61300</v>
      </c>
      <c r="I3205" s="381">
        <v>21500</v>
      </c>
      <c r="J3205" s="381">
        <v>24550</v>
      </c>
      <c r="K3205" s="381">
        <v>27600</v>
      </c>
      <c r="L3205" s="381">
        <v>30650</v>
      </c>
      <c r="M3205" s="381">
        <v>33150</v>
      </c>
      <c r="N3205" s="381">
        <v>35600</v>
      </c>
      <c r="O3205" s="381">
        <v>38050</v>
      </c>
      <c r="P3205" s="381">
        <v>40500</v>
      </c>
      <c r="Q3205" s="381">
        <v>12900</v>
      </c>
      <c r="R3205" s="381">
        <v>16240</v>
      </c>
      <c r="S3205" s="381">
        <v>20420</v>
      </c>
      <c r="T3205" s="381">
        <v>24600</v>
      </c>
      <c r="U3205" s="381">
        <v>28780</v>
      </c>
      <c r="V3205" s="381">
        <v>32960</v>
      </c>
      <c r="W3205" s="381">
        <v>37140</v>
      </c>
      <c r="X3205" s="381">
        <v>40500</v>
      </c>
      <c r="Y3205" s="381">
        <v>34350</v>
      </c>
      <c r="Z3205" s="381">
        <v>39250</v>
      </c>
      <c r="AA3205" s="381">
        <v>44150</v>
      </c>
      <c r="AB3205" s="381">
        <v>49050</v>
      </c>
      <c r="AC3205" s="381">
        <v>53000</v>
      </c>
      <c r="AD3205" s="381">
        <v>56900</v>
      </c>
      <c r="AE3205" s="381">
        <v>60850</v>
      </c>
      <c r="AF3205" s="381">
        <v>64750</v>
      </c>
      <c r="AG3205" s="381">
        <v>9999</v>
      </c>
      <c r="AH3205" s="381" t="s">
        <v>3290</v>
      </c>
      <c r="AI3205" s="381" t="s">
        <v>5474</v>
      </c>
      <c r="AJ3205" s="381">
        <v>1</v>
      </c>
    </row>
    <row r="3206" spans="1:36">
      <c r="A3206" s="381" t="s">
        <v>568</v>
      </c>
      <c r="B3206" s="381" t="s">
        <v>5659</v>
      </c>
      <c r="C3206" s="381">
        <v>37</v>
      </c>
      <c r="D3206" s="381">
        <v>91</v>
      </c>
      <c r="E3206" s="381" t="s">
        <v>5658</v>
      </c>
      <c r="F3206" s="381" t="s">
        <v>5657</v>
      </c>
      <c r="G3206" s="381" t="s">
        <v>5656</v>
      </c>
      <c r="H3206" s="381">
        <v>42000</v>
      </c>
      <c r="I3206" s="381">
        <v>17050</v>
      </c>
      <c r="J3206" s="381">
        <v>19500</v>
      </c>
      <c r="K3206" s="381">
        <v>21950</v>
      </c>
      <c r="L3206" s="381">
        <v>24350</v>
      </c>
      <c r="M3206" s="381">
        <v>26300</v>
      </c>
      <c r="N3206" s="381">
        <v>28250</v>
      </c>
      <c r="O3206" s="381">
        <v>30200</v>
      </c>
      <c r="P3206" s="381">
        <v>32150</v>
      </c>
      <c r="Q3206" s="381">
        <v>12060</v>
      </c>
      <c r="R3206" s="381">
        <v>16240</v>
      </c>
      <c r="S3206" s="381">
        <v>20420</v>
      </c>
      <c r="T3206" s="381">
        <v>24350</v>
      </c>
      <c r="U3206" s="381">
        <v>26300</v>
      </c>
      <c r="V3206" s="381">
        <v>28250</v>
      </c>
      <c r="W3206" s="381">
        <v>30200</v>
      </c>
      <c r="X3206" s="381">
        <v>32150</v>
      </c>
      <c r="Y3206" s="381">
        <v>27300</v>
      </c>
      <c r="Z3206" s="381">
        <v>31200</v>
      </c>
      <c r="AA3206" s="381">
        <v>35100</v>
      </c>
      <c r="AB3206" s="381">
        <v>38950</v>
      </c>
      <c r="AC3206" s="381">
        <v>42100</v>
      </c>
      <c r="AD3206" s="381">
        <v>45200</v>
      </c>
      <c r="AE3206" s="381">
        <v>48300</v>
      </c>
      <c r="AF3206" s="381">
        <v>51450</v>
      </c>
      <c r="AG3206" s="381">
        <v>9999</v>
      </c>
      <c r="AH3206" s="381" t="s">
        <v>5656</v>
      </c>
      <c r="AI3206" s="381" t="s">
        <v>5474</v>
      </c>
      <c r="AJ3206" s="381">
        <v>0</v>
      </c>
    </row>
    <row r="3207" spans="1:36">
      <c r="A3207" s="381" t="s">
        <v>568</v>
      </c>
      <c r="B3207" s="381" t="s">
        <v>5655</v>
      </c>
      <c r="C3207" s="381">
        <v>37</v>
      </c>
      <c r="D3207" s="381">
        <v>93</v>
      </c>
      <c r="E3207" s="381" t="s">
        <v>5654</v>
      </c>
      <c r="F3207" s="381" t="s">
        <v>5653</v>
      </c>
      <c r="G3207" s="381" t="s">
        <v>5652</v>
      </c>
      <c r="H3207" s="381">
        <v>54800</v>
      </c>
      <c r="I3207" s="381">
        <v>19200</v>
      </c>
      <c r="J3207" s="381">
        <v>21950</v>
      </c>
      <c r="K3207" s="381">
        <v>24700</v>
      </c>
      <c r="L3207" s="381">
        <v>27400</v>
      </c>
      <c r="M3207" s="381">
        <v>29600</v>
      </c>
      <c r="N3207" s="381">
        <v>31800</v>
      </c>
      <c r="O3207" s="381">
        <v>34000</v>
      </c>
      <c r="P3207" s="381">
        <v>36200</v>
      </c>
      <c r="Q3207" s="381">
        <v>12060</v>
      </c>
      <c r="R3207" s="381">
        <v>16240</v>
      </c>
      <c r="S3207" s="381">
        <v>20420</v>
      </c>
      <c r="T3207" s="381">
        <v>24600</v>
      </c>
      <c r="U3207" s="381">
        <v>28780</v>
      </c>
      <c r="V3207" s="381">
        <v>31800</v>
      </c>
      <c r="W3207" s="381">
        <v>34000</v>
      </c>
      <c r="X3207" s="381">
        <v>36200</v>
      </c>
      <c r="Y3207" s="381">
        <v>30700</v>
      </c>
      <c r="Z3207" s="381">
        <v>35100</v>
      </c>
      <c r="AA3207" s="381">
        <v>39500</v>
      </c>
      <c r="AB3207" s="381">
        <v>43850</v>
      </c>
      <c r="AC3207" s="381">
        <v>47400</v>
      </c>
      <c r="AD3207" s="381">
        <v>50900</v>
      </c>
      <c r="AE3207" s="381">
        <v>54400</v>
      </c>
      <c r="AF3207" s="381">
        <v>57900</v>
      </c>
      <c r="AG3207" s="381">
        <v>9999</v>
      </c>
      <c r="AH3207" s="381" t="s">
        <v>5652</v>
      </c>
      <c r="AI3207" s="381" t="s">
        <v>5474</v>
      </c>
      <c r="AJ3207" s="381">
        <v>1</v>
      </c>
    </row>
    <row r="3208" spans="1:36">
      <c r="A3208" s="381" t="s">
        <v>568</v>
      </c>
      <c r="B3208" s="381" t="s">
        <v>5651</v>
      </c>
      <c r="C3208" s="381">
        <v>37</v>
      </c>
      <c r="D3208" s="381">
        <v>95</v>
      </c>
      <c r="E3208" s="381" t="s">
        <v>5650</v>
      </c>
      <c r="F3208" s="381" t="s">
        <v>5649</v>
      </c>
      <c r="G3208" s="381" t="s">
        <v>4057</v>
      </c>
      <c r="H3208" s="381">
        <v>49800</v>
      </c>
      <c r="I3208" s="381">
        <v>17750</v>
      </c>
      <c r="J3208" s="381">
        <v>20300</v>
      </c>
      <c r="K3208" s="381">
        <v>22850</v>
      </c>
      <c r="L3208" s="381">
        <v>25350</v>
      </c>
      <c r="M3208" s="381">
        <v>27400</v>
      </c>
      <c r="N3208" s="381">
        <v>29450</v>
      </c>
      <c r="O3208" s="381">
        <v>31450</v>
      </c>
      <c r="P3208" s="381">
        <v>33500</v>
      </c>
      <c r="Q3208" s="381">
        <v>12060</v>
      </c>
      <c r="R3208" s="381">
        <v>16240</v>
      </c>
      <c r="S3208" s="381">
        <v>20420</v>
      </c>
      <c r="T3208" s="381">
        <v>24600</v>
      </c>
      <c r="U3208" s="381">
        <v>27400</v>
      </c>
      <c r="V3208" s="381">
        <v>29450</v>
      </c>
      <c r="W3208" s="381">
        <v>31450</v>
      </c>
      <c r="X3208" s="381">
        <v>33500</v>
      </c>
      <c r="Y3208" s="381">
        <v>28400</v>
      </c>
      <c r="Z3208" s="381">
        <v>32450</v>
      </c>
      <c r="AA3208" s="381">
        <v>36500</v>
      </c>
      <c r="AB3208" s="381">
        <v>40550</v>
      </c>
      <c r="AC3208" s="381">
        <v>43800</v>
      </c>
      <c r="AD3208" s="381">
        <v>47050</v>
      </c>
      <c r="AE3208" s="381">
        <v>50300</v>
      </c>
      <c r="AF3208" s="381">
        <v>53550</v>
      </c>
      <c r="AG3208" s="381">
        <v>9999</v>
      </c>
      <c r="AH3208" s="381" t="s">
        <v>4057</v>
      </c>
      <c r="AI3208" s="381" t="s">
        <v>5474</v>
      </c>
      <c r="AJ3208" s="381">
        <v>0</v>
      </c>
    </row>
    <row r="3209" spans="1:36">
      <c r="A3209" s="381" t="s">
        <v>568</v>
      </c>
      <c r="B3209" s="381" t="s">
        <v>5648</v>
      </c>
      <c r="C3209" s="381">
        <v>37</v>
      </c>
      <c r="D3209" s="381">
        <v>97</v>
      </c>
      <c r="E3209" s="381" t="s">
        <v>5647</v>
      </c>
      <c r="F3209" s="381" t="s">
        <v>5646</v>
      </c>
      <c r="G3209" s="381" t="s">
        <v>5645</v>
      </c>
      <c r="H3209" s="381">
        <v>65500</v>
      </c>
      <c r="I3209" s="381">
        <v>22950</v>
      </c>
      <c r="J3209" s="381">
        <v>26200</v>
      </c>
      <c r="K3209" s="381">
        <v>29500</v>
      </c>
      <c r="L3209" s="381">
        <v>32750</v>
      </c>
      <c r="M3209" s="381">
        <v>35400</v>
      </c>
      <c r="N3209" s="381">
        <v>38000</v>
      </c>
      <c r="O3209" s="381">
        <v>40650</v>
      </c>
      <c r="P3209" s="381">
        <v>43250</v>
      </c>
      <c r="Q3209" s="381">
        <v>13800</v>
      </c>
      <c r="R3209" s="381">
        <v>16240</v>
      </c>
      <c r="S3209" s="381">
        <v>20420</v>
      </c>
      <c r="T3209" s="381">
        <v>24600</v>
      </c>
      <c r="U3209" s="381">
        <v>28780</v>
      </c>
      <c r="V3209" s="381">
        <v>32960</v>
      </c>
      <c r="W3209" s="381">
        <v>37140</v>
      </c>
      <c r="X3209" s="381">
        <v>41320</v>
      </c>
      <c r="Y3209" s="381">
        <v>36700</v>
      </c>
      <c r="Z3209" s="381">
        <v>41950</v>
      </c>
      <c r="AA3209" s="381">
        <v>47200</v>
      </c>
      <c r="AB3209" s="381">
        <v>52400</v>
      </c>
      <c r="AC3209" s="381">
        <v>56600</v>
      </c>
      <c r="AD3209" s="381">
        <v>60800</v>
      </c>
      <c r="AE3209" s="381">
        <v>65000</v>
      </c>
      <c r="AF3209" s="381">
        <v>69200</v>
      </c>
      <c r="AG3209" s="381">
        <v>9999</v>
      </c>
      <c r="AH3209" s="381" t="s">
        <v>5645</v>
      </c>
      <c r="AI3209" s="381" t="s">
        <v>5474</v>
      </c>
      <c r="AJ3209" s="381">
        <v>1</v>
      </c>
    </row>
    <row r="3210" spans="1:36">
      <c r="A3210" s="381" t="s">
        <v>568</v>
      </c>
      <c r="B3210" s="381" t="s">
        <v>5644</v>
      </c>
      <c r="C3210" s="381">
        <v>37</v>
      </c>
      <c r="D3210" s="381">
        <v>99</v>
      </c>
      <c r="E3210" s="381" t="s">
        <v>5643</v>
      </c>
      <c r="F3210" s="381" t="s">
        <v>5642</v>
      </c>
      <c r="G3210" s="381" t="s">
        <v>1262</v>
      </c>
      <c r="H3210" s="381">
        <v>51200</v>
      </c>
      <c r="I3210" s="381">
        <v>17950</v>
      </c>
      <c r="J3210" s="381">
        <v>20500</v>
      </c>
      <c r="K3210" s="381">
        <v>23050</v>
      </c>
      <c r="L3210" s="381">
        <v>25600</v>
      </c>
      <c r="M3210" s="381">
        <v>27650</v>
      </c>
      <c r="N3210" s="381">
        <v>29700</v>
      </c>
      <c r="O3210" s="381">
        <v>31750</v>
      </c>
      <c r="P3210" s="381">
        <v>33800</v>
      </c>
      <c r="Q3210" s="381">
        <v>12060</v>
      </c>
      <c r="R3210" s="381">
        <v>16240</v>
      </c>
      <c r="S3210" s="381">
        <v>20420</v>
      </c>
      <c r="T3210" s="381">
        <v>24600</v>
      </c>
      <c r="U3210" s="381">
        <v>27650</v>
      </c>
      <c r="V3210" s="381">
        <v>29700</v>
      </c>
      <c r="W3210" s="381">
        <v>31750</v>
      </c>
      <c r="X3210" s="381">
        <v>33800</v>
      </c>
      <c r="Y3210" s="381">
        <v>28700</v>
      </c>
      <c r="Z3210" s="381">
        <v>32800</v>
      </c>
      <c r="AA3210" s="381">
        <v>36900</v>
      </c>
      <c r="AB3210" s="381">
        <v>40950</v>
      </c>
      <c r="AC3210" s="381">
        <v>44250</v>
      </c>
      <c r="AD3210" s="381">
        <v>47550</v>
      </c>
      <c r="AE3210" s="381">
        <v>50800</v>
      </c>
      <c r="AF3210" s="381">
        <v>54100</v>
      </c>
      <c r="AG3210" s="381">
        <v>9999</v>
      </c>
      <c r="AH3210" s="381" t="s">
        <v>1262</v>
      </c>
      <c r="AI3210" s="381" t="s">
        <v>5474</v>
      </c>
      <c r="AJ3210" s="381">
        <v>0</v>
      </c>
    </row>
    <row r="3211" spans="1:36">
      <c r="A3211" s="381" t="s">
        <v>568</v>
      </c>
      <c r="B3211" s="381" t="s">
        <v>5641</v>
      </c>
      <c r="C3211" s="381">
        <v>37</v>
      </c>
      <c r="D3211" s="381">
        <v>101</v>
      </c>
      <c r="E3211" s="381" t="s">
        <v>5505</v>
      </c>
      <c r="F3211" s="381" t="s">
        <v>5504</v>
      </c>
      <c r="G3211" s="381" t="s">
        <v>4901</v>
      </c>
      <c r="H3211" s="381">
        <v>80200</v>
      </c>
      <c r="I3211" s="381">
        <v>28100</v>
      </c>
      <c r="J3211" s="381">
        <v>32100</v>
      </c>
      <c r="K3211" s="381">
        <v>36100</v>
      </c>
      <c r="L3211" s="381">
        <v>40100</v>
      </c>
      <c r="M3211" s="381">
        <v>43350</v>
      </c>
      <c r="N3211" s="381">
        <v>46550</v>
      </c>
      <c r="O3211" s="381">
        <v>49750</v>
      </c>
      <c r="P3211" s="381">
        <v>52950</v>
      </c>
      <c r="Q3211" s="381">
        <v>16850</v>
      </c>
      <c r="R3211" s="381">
        <v>19250</v>
      </c>
      <c r="S3211" s="381">
        <v>21650</v>
      </c>
      <c r="T3211" s="381">
        <v>24600</v>
      </c>
      <c r="U3211" s="381">
        <v>28780</v>
      </c>
      <c r="V3211" s="381">
        <v>32960</v>
      </c>
      <c r="W3211" s="381">
        <v>37140</v>
      </c>
      <c r="X3211" s="381">
        <v>41320</v>
      </c>
      <c r="Y3211" s="381">
        <v>44950</v>
      </c>
      <c r="Z3211" s="381">
        <v>51350</v>
      </c>
      <c r="AA3211" s="381">
        <v>57750</v>
      </c>
      <c r="AB3211" s="381">
        <v>64150</v>
      </c>
      <c r="AC3211" s="381">
        <v>69300</v>
      </c>
      <c r="AD3211" s="381">
        <v>74450</v>
      </c>
      <c r="AE3211" s="381">
        <v>79550</v>
      </c>
      <c r="AF3211" s="381">
        <v>84700</v>
      </c>
      <c r="AG3211" s="381">
        <v>6640</v>
      </c>
      <c r="AH3211" s="381" t="s">
        <v>4901</v>
      </c>
      <c r="AI3211" s="381" t="s">
        <v>5474</v>
      </c>
      <c r="AJ3211" s="381">
        <v>1</v>
      </c>
    </row>
    <row r="3212" spans="1:36">
      <c r="A3212" s="381" t="s">
        <v>568</v>
      </c>
      <c r="B3212" s="381" t="s">
        <v>5640</v>
      </c>
      <c r="C3212" s="381">
        <v>37</v>
      </c>
      <c r="D3212" s="381">
        <v>103</v>
      </c>
      <c r="E3212" s="381" t="s">
        <v>5639</v>
      </c>
      <c r="F3212" s="381" t="s">
        <v>5638</v>
      </c>
      <c r="G3212" s="381" t="s">
        <v>3223</v>
      </c>
      <c r="H3212" s="381">
        <v>49200</v>
      </c>
      <c r="I3212" s="381">
        <v>17250</v>
      </c>
      <c r="J3212" s="381">
        <v>19700</v>
      </c>
      <c r="K3212" s="381">
        <v>22150</v>
      </c>
      <c r="L3212" s="381">
        <v>24600</v>
      </c>
      <c r="M3212" s="381">
        <v>26600</v>
      </c>
      <c r="N3212" s="381">
        <v>28550</v>
      </c>
      <c r="O3212" s="381">
        <v>30550</v>
      </c>
      <c r="P3212" s="381">
        <v>32500</v>
      </c>
      <c r="Q3212" s="381">
        <v>12060</v>
      </c>
      <c r="R3212" s="381">
        <v>16240</v>
      </c>
      <c r="S3212" s="381">
        <v>20420</v>
      </c>
      <c r="T3212" s="381">
        <v>24600</v>
      </c>
      <c r="U3212" s="381">
        <v>26600</v>
      </c>
      <c r="V3212" s="381">
        <v>28550</v>
      </c>
      <c r="W3212" s="381">
        <v>30550</v>
      </c>
      <c r="X3212" s="381">
        <v>32500</v>
      </c>
      <c r="Y3212" s="381">
        <v>27550</v>
      </c>
      <c r="Z3212" s="381">
        <v>31500</v>
      </c>
      <c r="AA3212" s="381">
        <v>35450</v>
      </c>
      <c r="AB3212" s="381">
        <v>39350</v>
      </c>
      <c r="AC3212" s="381">
        <v>42500</v>
      </c>
      <c r="AD3212" s="381">
        <v>45650</v>
      </c>
      <c r="AE3212" s="381">
        <v>48800</v>
      </c>
      <c r="AF3212" s="381">
        <v>51950</v>
      </c>
      <c r="AG3212" s="381">
        <v>9999</v>
      </c>
      <c r="AH3212" s="381" t="s">
        <v>3223</v>
      </c>
      <c r="AI3212" s="381" t="s">
        <v>5474</v>
      </c>
      <c r="AJ3212" s="381">
        <v>1</v>
      </c>
    </row>
    <row r="3213" spans="1:36">
      <c r="A3213" s="381" t="s">
        <v>568</v>
      </c>
      <c r="B3213" s="381" t="s">
        <v>5637</v>
      </c>
      <c r="C3213" s="381">
        <v>37</v>
      </c>
      <c r="D3213" s="381">
        <v>105</v>
      </c>
      <c r="E3213" s="381" t="s">
        <v>5636</v>
      </c>
      <c r="F3213" s="381" t="s">
        <v>5635</v>
      </c>
      <c r="G3213" s="381" t="s">
        <v>1950</v>
      </c>
      <c r="H3213" s="381">
        <v>58100</v>
      </c>
      <c r="I3213" s="381">
        <v>20350</v>
      </c>
      <c r="J3213" s="381">
        <v>23250</v>
      </c>
      <c r="K3213" s="381">
        <v>26150</v>
      </c>
      <c r="L3213" s="381">
        <v>29050</v>
      </c>
      <c r="M3213" s="381">
        <v>31400</v>
      </c>
      <c r="N3213" s="381">
        <v>33700</v>
      </c>
      <c r="O3213" s="381">
        <v>36050</v>
      </c>
      <c r="P3213" s="381">
        <v>38350</v>
      </c>
      <c r="Q3213" s="381">
        <v>12250</v>
      </c>
      <c r="R3213" s="381">
        <v>16240</v>
      </c>
      <c r="S3213" s="381">
        <v>20420</v>
      </c>
      <c r="T3213" s="381">
        <v>24600</v>
      </c>
      <c r="U3213" s="381">
        <v>28780</v>
      </c>
      <c r="V3213" s="381">
        <v>32960</v>
      </c>
      <c r="W3213" s="381">
        <v>36050</v>
      </c>
      <c r="X3213" s="381">
        <v>38350</v>
      </c>
      <c r="Y3213" s="381">
        <v>32550</v>
      </c>
      <c r="Z3213" s="381">
        <v>37200</v>
      </c>
      <c r="AA3213" s="381">
        <v>41850</v>
      </c>
      <c r="AB3213" s="381">
        <v>46500</v>
      </c>
      <c r="AC3213" s="381">
        <v>50250</v>
      </c>
      <c r="AD3213" s="381">
        <v>53950</v>
      </c>
      <c r="AE3213" s="381">
        <v>57700</v>
      </c>
      <c r="AF3213" s="381">
        <v>61400</v>
      </c>
      <c r="AG3213" s="381">
        <v>9999</v>
      </c>
      <c r="AH3213" s="381" t="s">
        <v>1950</v>
      </c>
      <c r="AI3213" s="381" t="s">
        <v>5474</v>
      </c>
      <c r="AJ3213" s="381">
        <v>0</v>
      </c>
    </row>
    <row r="3214" spans="1:36">
      <c r="A3214" s="381" t="s">
        <v>568</v>
      </c>
      <c r="B3214" s="381" t="s">
        <v>5634</v>
      </c>
      <c r="C3214" s="381">
        <v>37</v>
      </c>
      <c r="D3214" s="381">
        <v>107</v>
      </c>
      <c r="E3214" s="381" t="s">
        <v>5633</v>
      </c>
      <c r="F3214" s="381" t="s">
        <v>5632</v>
      </c>
      <c r="G3214" s="381" t="s">
        <v>5631</v>
      </c>
      <c r="H3214" s="381">
        <v>46600</v>
      </c>
      <c r="I3214" s="381">
        <v>17050</v>
      </c>
      <c r="J3214" s="381">
        <v>19500</v>
      </c>
      <c r="K3214" s="381">
        <v>21950</v>
      </c>
      <c r="L3214" s="381">
        <v>24350</v>
      </c>
      <c r="M3214" s="381">
        <v>26300</v>
      </c>
      <c r="N3214" s="381">
        <v>28250</v>
      </c>
      <c r="O3214" s="381">
        <v>30200</v>
      </c>
      <c r="P3214" s="381">
        <v>32150</v>
      </c>
      <c r="Q3214" s="381">
        <v>12060</v>
      </c>
      <c r="R3214" s="381">
        <v>16240</v>
      </c>
      <c r="S3214" s="381">
        <v>20420</v>
      </c>
      <c r="T3214" s="381">
        <v>24350</v>
      </c>
      <c r="U3214" s="381">
        <v>26300</v>
      </c>
      <c r="V3214" s="381">
        <v>28250</v>
      </c>
      <c r="W3214" s="381">
        <v>30200</v>
      </c>
      <c r="X3214" s="381">
        <v>32150</v>
      </c>
      <c r="Y3214" s="381">
        <v>27300</v>
      </c>
      <c r="Z3214" s="381">
        <v>31200</v>
      </c>
      <c r="AA3214" s="381">
        <v>35100</v>
      </c>
      <c r="AB3214" s="381">
        <v>38950</v>
      </c>
      <c r="AC3214" s="381">
        <v>42100</v>
      </c>
      <c r="AD3214" s="381">
        <v>45200</v>
      </c>
      <c r="AE3214" s="381">
        <v>48300</v>
      </c>
      <c r="AF3214" s="381">
        <v>51450</v>
      </c>
      <c r="AG3214" s="381">
        <v>9999</v>
      </c>
      <c r="AH3214" s="381" t="s">
        <v>5631</v>
      </c>
      <c r="AI3214" s="381" t="s">
        <v>5474</v>
      </c>
      <c r="AJ3214" s="381">
        <v>0</v>
      </c>
    </row>
    <row r="3215" spans="1:36">
      <c r="A3215" s="381" t="s">
        <v>568</v>
      </c>
      <c r="B3215" s="381" t="s">
        <v>5630</v>
      </c>
      <c r="C3215" s="381">
        <v>37</v>
      </c>
      <c r="D3215" s="381">
        <v>109</v>
      </c>
      <c r="E3215" s="381" t="s">
        <v>5629</v>
      </c>
      <c r="F3215" s="381" t="s">
        <v>5628</v>
      </c>
      <c r="G3215" s="381" t="s">
        <v>1042</v>
      </c>
      <c r="H3215" s="381">
        <v>53600</v>
      </c>
      <c r="I3215" s="381">
        <v>19850</v>
      </c>
      <c r="J3215" s="381">
        <v>22650</v>
      </c>
      <c r="K3215" s="381">
        <v>25500</v>
      </c>
      <c r="L3215" s="381">
        <v>28300</v>
      </c>
      <c r="M3215" s="381">
        <v>30600</v>
      </c>
      <c r="N3215" s="381">
        <v>32850</v>
      </c>
      <c r="O3215" s="381">
        <v>35100</v>
      </c>
      <c r="P3215" s="381">
        <v>37400</v>
      </c>
      <c r="Q3215" s="381">
        <v>12060</v>
      </c>
      <c r="R3215" s="381">
        <v>16240</v>
      </c>
      <c r="S3215" s="381">
        <v>20420</v>
      </c>
      <c r="T3215" s="381">
        <v>24600</v>
      </c>
      <c r="U3215" s="381">
        <v>28780</v>
      </c>
      <c r="V3215" s="381">
        <v>32850</v>
      </c>
      <c r="W3215" s="381">
        <v>35100</v>
      </c>
      <c r="X3215" s="381">
        <v>37400</v>
      </c>
      <c r="Y3215" s="381">
        <v>31750</v>
      </c>
      <c r="Z3215" s="381">
        <v>36250</v>
      </c>
      <c r="AA3215" s="381">
        <v>40800</v>
      </c>
      <c r="AB3215" s="381">
        <v>45300</v>
      </c>
      <c r="AC3215" s="381">
        <v>48950</v>
      </c>
      <c r="AD3215" s="381">
        <v>52550</v>
      </c>
      <c r="AE3215" s="381">
        <v>56200</v>
      </c>
      <c r="AF3215" s="381">
        <v>59800</v>
      </c>
      <c r="AG3215" s="381">
        <v>1520</v>
      </c>
      <c r="AH3215" s="381" t="s">
        <v>1042</v>
      </c>
      <c r="AI3215" s="381" t="s">
        <v>5474</v>
      </c>
      <c r="AJ3215" s="381">
        <v>1</v>
      </c>
    </row>
    <row r="3216" spans="1:36">
      <c r="A3216" s="381" t="s">
        <v>568</v>
      </c>
      <c r="B3216" s="381" t="s">
        <v>5627</v>
      </c>
      <c r="C3216" s="381">
        <v>37</v>
      </c>
      <c r="D3216" s="381">
        <v>111</v>
      </c>
      <c r="E3216" s="381" t="s">
        <v>5626</v>
      </c>
      <c r="F3216" s="381" t="s">
        <v>5625</v>
      </c>
      <c r="G3216" s="381" t="s">
        <v>1480</v>
      </c>
      <c r="H3216" s="381">
        <v>46400</v>
      </c>
      <c r="I3216" s="381">
        <v>17050</v>
      </c>
      <c r="J3216" s="381">
        <v>19500</v>
      </c>
      <c r="K3216" s="381">
        <v>21950</v>
      </c>
      <c r="L3216" s="381">
        <v>24350</v>
      </c>
      <c r="M3216" s="381">
        <v>26300</v>
      </c>
      <c r="N3216" s="381">
        <v>28250</v>
      </c>
      <c r="O3216" s="381">
        <v>30200</v>
      </c>
      <c r="P3216" s="381">
        <v>32150</v>
      </c>
      <c r="Q3216" s="381">
        <v>12060</v>
      </c>
      <c r="R3216" s="381">
        <v>16240</v>
      </c>
      <c r="S3216" s="381">
        <v>20420</v>
      </c>
      <c r="T3216" s="381">
        <v>24350</v>
      </c>
      <c r="U3216" s="381">
        <v>26300</v>
      </c>
      <c r="V3216" s="381">
        <v>28250</v>
      </c>
      <c r="W3216" s="381">
        <v>30200</v>
      </c>
      <c r="X3216" s="381">
        <v>32150</v>
      </c>
      <c r="Y3216" s="381">
        <v>27300</v>
      </c>
      <c r="Z3216" s="381">
        <v>31200</v>
      </c>
      <c r="AA3216" s="381">
        <v>35100</v>
      </c>
      <c r="AB3216" s="381">
        <v>38950</v>
      </c>
      <c r="AC3216" s="381">
        <v>42100</v>
      </c>
      <c r="AD3216" s="381">
        <v>45200</v>
      </c>
      <c r="AE3216" s="381">
        <v>48300</v>
      </c>
      <c r="AF3216" s="381">
        <v>51450</v>
      </c>
      <c r="AG3216" s="381">
        <v>9999</v>
      </c>
      <c r="AH3216" s="381" t="s">
        <v>1480</v>
      </c>
      <c r="AI3216" s="381" t="s">
        <v>5474</v>
      </c>
      <c r="AJ3216" s="381">
        <v>0</v>
      </c>
    </row>
    <row r="3217" spans="1:36">
      <c r="A3217" s="381" t="s">
        <v>568</v>
      </c>
      <c r="B3217" s="381" t="s">
        <v>5624</v>
      </c>
      <c r="C3217" s="381">
        <v>37</v>
      </c>
      <c r="D3217" s="381">
        <v>113</v>
      </c>
      <c r="E3217" s="381" t="s">
        <v>5623</v>
      </c>
      <c r="F3217" s="381" t="s">
        <v>5622</v>
      </c>
      <c r="G3217" s="381" t="s">
        <v>3775</v>
      </c>
      <c r="H3217" s="381">
        <v>48500</v>
      </c>
      <c r="I3217" s="381">
        <v>17050</v>
      </c>
      <c r="J3217" s="381">
        <v>19500</v>
      </c>
      <c r="K3217" s="381">
        <v>21950</v>
      </c>
      <c r="L3217" s="381">
        <v>24350</v>
      </c>
      <c r="M3217" s="381">
        <v>26300</v>
      </c>
      <c r="N3217" s="381">
        <v>28250</v>
      </c>
      <c r="O3217" s="381">
        <v>30200</v>
      </c>
      <c r="P3217" s="381">
        <v>32150</v>
      </c>
      <c r="Q3217" s="381">
        <v>12060</v>
      </c>
      <c r="R3217" s="381">
        <v>16240</v>
      </c>
      <c r="S3217" s="381">
        <v>20420</v>
      </c>
      <c r="T3217" s="381">
        <v>24350</v>
      </c>
      <c r="U3217" s="381">
        <v>26300</v>
      </c>
      <c r="V3217" s="381">
        <v>28250</v>
      </c>
      <c r="W3217" s="381">
        <v>30200</v>
      </c>
      <c r="X3217" s="381">
        <v>32150</v>
      </c>
      <c r="Y3217" s="381">
        <v>27300</v>
      </c>
      <c r="Z3217" s="381">
        <v>31200</v>
      </c>
      <c r="AA3217" s="381">
        <v>35100</v>
      </c>
      <c r="AB3217" s="381">
        <v>38950</v>
      </c>
      <c r="AC3217" s="381">
        <v>42100</v>
      </c>
      <c r="AD3217" s="381">
        <v>45200</v>
      </c>
      <c r="AE3217" s="381">
        <v>48300</v>
      </c>
      <c r="AF3217" s="381">
        <v>51450</v>
      </c>
      <c r="AG3217" s="381">
        <v>9999</v>
      </c>
      <c r="AH3217" s="381" t="s">
        <v>3775</v>
      </c>
      <c r="AI3217" s="381" t="s">
        <v>5474</v>
      </c>
      <c r="AJ3217" s="381">
        <v>0</v>
      </c>
    </row>
    <row r="3218" spans="1:36">
      <c r="A3218" s="381" t="s">
        <v>568</v>
      </c>
      <c r="B3218" s="381" t="s">
        <v>5621</v>
      </c>
      <c r="C3218" s="381">
        <v>37</v>
      </c>
      <c r="D3218" s="381">
        <v>115</v>
      </c>
      <c r="E3218" s="381" t="s">
        <v>5620</v>
      </c>
      <c r="F3218" s="381" t="s">
        <v>5619</v>
      </c>
      <c r="G3218" s="381" t="s">
        <v>1936</v>
      </c>
      <c r="H3218" s="381">
        <v>61300</v>
      </c>
      <c r="I3218" s="381">
        <v>21500</v>
      </c>
      <c r="J3218" s="381">
        <v>24550</v>
      </c>
      <c r="K3218" s="381">
        <v>27600</v>
      </c>
      <c r="L3218" s="381">
        <v>30650</v>
      </c>
      <c r="M3218" s="381">
        <v>33150</v>
      </c>
      <c r="N3218" s="381">
        <v>35600</v>
      </c>
      <c r="O3218" s="381">
        <v>38050</v>
      </c>
      <c r="P3218" s="381">
        <v>40500</v>
      </c>
      <c r="Q3218" s="381">
        <v>12900</v>
      </c>
      <c r="R3218" s="381">
        <v>16240</v>
      </c>
      <c r="S3218" s="381">
        <v>20420</v>
      </c>
      <c r="T3218" s="381">
        <v>24600</v>
      </c>
      <c r="U3218" s="381">
        <v>28780</v>
      </c>
      <c r="V3218" s="381">
        <v>32960</v>
      </c>
      <c r="W3218" s="381">
        <v>37140</v>
      </c>
      <c r="X3218" s="381">
        <v>40500</v>
      </c>
      <c r="Y3218" s="381">
        <v>34350</v>
      </c>
      <c r="Z3218" s="381">
        <v>39250</v>
      </c>
      <c r="AA3218" s="381">
        <v>44150</v>
      </c>
      <c r="AB3218" s="381">
        <v>49050</v>
      </c>
      <c r="AC3218" s="381">
        <v>53000</v>
      </c>
      <c r="AD3218" s="381">
        <v>56900</v>
      </c>
      <c r="AE3218" s="381">
        <v>60850</v>
      </c>
      <c r="AF3218" s="381">
        <v>64750</v>
      </c>
      <c r="AG3218" s="381">
        <v>480</v>
      </c>
      <c r="AH3218" s="381" t="s">
        <v>1936</v>
      </c>
      <c r="AI3218" s="381" t="s">
        <v>5474</v>
      </c>
      <c r="AJ3218" s="381">
        <v>1</v>
      </c>
    </row>
    <row r="3219" spans="1:36">
      <c r="A3219" s="381" t="s">
        <v>568</v>
      </c>
      <c r="B3219" s="381" t="s">
        <v>5618</v>
      </c>
      <c r="C3219" s="381">
        <v>37</v>
      </c>
      <c r="D3219" s="381">
        <v>117</v>
      </c>
      <c r="E3219" s="381" t="s">
        <v>5617</v>
      </c>
      <c r="F3219" s="381" t="s">
        <v>5616</v>
      </c>
      <c r="G3219" s="381" t="s">
        <v>3103</v>
      </c>
      <c r="H3219" s="381">
        <v>50400</v>
      </c>
      <c r="I3219" s="381">
        <v>17650</v>
      </c>
      <c r="J3219" s="381">
        <v>20200</v>
      </c>
      <c r="K3219" s="381">
        <v>22700</v>
      </c>
      <c r="L3219" s="381">
        <v>25200</v>
      </c>
      <c r="M3219" s="381">
        <v>27250</v>
      </c>
      <c r="N3219" s="381">
        <v>29250</v>
      </c>
      <c r="O3219" s="381">
        <v>31250</v>
      </c>
      <c r="P3219" s="381">
        <v>33300</v>
      </c>
      <c r="Q3219" s="381">
        <v>12060</v>
      </c>
      <c r="R3219" s="381">
        <v>16240</v>
      </c>
      <c r="S3219" s="381">
        <v>20420</v>
      </c>
      <c r="T3219" s="381">
        <v>24600</v>
      </c>
      <c r="U3219" s="381">
        <v>27250</v>
      </c>
      <c r="V3219" s="381">
        <v>29250</v>
      </c>
      <c r="W3219" s="381">
        <v>31250</v>
      </c>
      <c r="X3219" s="381">
        <v>33300</v>
      </c>
      <c r="Y3219" s="381">
        <v>28250</v>
      </c>
      <c r="Z3219" s="381">
        <v>32250</v>
      </c>
      <c r="AA3219" s="381">
        <v>36300</v>
      </c>
      <c r="AB3219" s="381">
        <v>40300</v>
      </c>
      <c r="AC3219" s="381">
        <v>43550</v>
      </c>
      <c r="AD3219" s="381">
        <v>46750</v>
      </c>
      <c r="AE3219" s="381">
        <v>50000</v>
      </c>
      <c r="AF3219" s="381">
        <v>53200</v>
      </c>
      <c r="AG3219" s="381">
        <v>9999</v>
      </c>
      <c r="AH3219" s="381" t="s">
        <v>3103</v>
      </c>
      <c r="AI3219" s="381" t="s">
        <v>5474</v>
      </c>
      <c r="AJ3219" s="381">
        <v>0</v>
      </c>
    </row>
    <row r="3220" spans="1:36">
      <c r="A3220" s="381" t="s">
        <v>568</v>
      </c>
      <c r="B3220" s="381" t="s">
        <v>5615</v>
      </c>
      <c r="C3220" s="381">
        <v>37</v>
      </c>
      <c r="D3220" s="381">
        <v>119</v>
      </c>
      <c r="E3220" s="381" t="s">
        <v>4187</v>
      </c>
      <c r="F3220" s="381" t="s">
        <v>4186</v>
      </c>
      <c r="G3220" s="381" t="s">
        <v>1930</v>
      </c>
      <c r="H3220" s="381">
        <v>70700</v>
      </c>
      <c r="I3220" s="381">
        <v>24750</v>
      </c>
      <c r="J3220" s="381">
        <v>28300</v>
      </c>
      <c r="K3220" s="381">
        <v>31850</v>
      </c>
      <c r="L3220" s="381">
        <v>35350</v>
      </c>
      <c r="M3220" s="381">
        <v>38200</v>
      </c>
      <c r="N3220" s="381">
        <v>41050</v>
      </c>
      <c r="O3220" s="381">
        <v>43850</v>
      </c>
      <c r="P3220" s="381">
        <v>46700</v>
      </c>
      <c r="Q3220" s="381">
        <v>14850</v>
      </c>
      <c r="R3220" s="381">
        <v>17000</v>
      </c>
      <c r="S3220" s="381">
        <v>20420</v>
      </c>
      <c r="T3220" s="381">
        <v>24600</v>
      </c>
      <c r="U3220" s="381">
        <v>28780</v>
      </c>
      <c r="V3220" s="381">
        <v>32960</v>
      </c>
      <c r="W3220" s="381">
        <v>37140</v>
      </c>
      <c r="X3220" s="381">
        <v>41320</v>
      </c>
      <c r="Y3220" s="381">
        <v>39600</v>
      </c>
      <c r="Z3220" s="381">
        <v>45250</v>
      </c>
      <c r="AA3220" s="381">
        <v>50900</v>
      </c>
      <c r="AB3220" s="381">
        <v>56550</v>
      </c>
      <c r="AC3220" s="381">
        <v>61100</v>
      </c>
      <c r="AD3220" s="381">
        <v>65600</v>
      </c>
      <c r="AE3220" s="381">
        <v>70150</v>
      </c>
      <c r="AF3220" s="381">
        <v>74650</v>
      </c>
      <c r="AG3220" s="381">
        <v>1520</v>
      </c>
      <c r="AH3220" s="381" t="s">
        <v>1930</v>
      </c>
      <c r="AI3220" s="381" t="s">
        <v>5474</v>
      </c>
      <c r="AJ3220" s="381">
        <v>1</v>
      </c>
    </row>
    <row r="3221" spans="1:36">
      <c r="A3221" s="381" t="s">
        <v>568</v>
      </c>
      <c r="B3221" s="381" t="s">
        <v>5614</v>
      </c>
      <c r="C3221" s="381">
        <v>37</v>
      </c>
      <c r="D3221" s="381">
        <v>121</v>
      </c>
      <c r="E3221" s="381" t="s">
        <v>5613</v>
      </c>
      <c r="F3221" s="381" t="s">
        <v>5612</v>
      </c>
      <c r="G3221" s="381" t="s">
        <v>3068</v>
      </c>
      <c r="H3221" s="381">
        <v>49200</v>
      </c>
      <c r="I3221" s="381">
        <v>17250</v>
      </c>
      <c r="J3221" s="381">
        <v>19700</v>
      </c>
      <c r="K3221" s="381">
        <v>22150</v>
      </c>
      <c r="L3221" s="381">
        <v>24600</v>
      </c>
      <c r="M3221" s="381">
        <v>26600</v>
      </c>
      <c r="N3221" s="381">
        <v>28550</v>
      </c>
      <c r="O3221" s="381">
        <v>30550</v>
      </c>
      <c r="P3221" s="381">
        <v>32500</v>
      </c>
      <c r="Q3221" s="381">
        <v>12060</v>
      </c>
      <c r="R3221" s="381">
        <v>16240</v>
      </c>
      <c r="S3221" s="381">
        <v>20420</v>
      </c>
      <c r="T3221" s="381">
        <v>24600</v>
      </c>
      <c r="U3221" s="381">
        <v>26600</v>
      </c>
      <c r="V3221" s="381">
        <v>28550</v>
      </c>
      <c r="W3221" s="381">
        <v>30550</v>
      </c>
      <c r="X3221" s="381">
        <v>32500</v>
      </c>
      <c r="Y3221" s="381">
        <v>27550</v>
      </c>
      <c r="Z3221" s="381">
        <v>31500</v>
      </c>
      <c r="AA3221" s="381">
        <v>35450</v>
      </c>
      <c r="AB3221" s="381">
        <v>39350</v>
      </c>
      <c r="AC3221" s="381">
        <v>42500</v>
      </c>
      <c r="AD3221" s="381">
        <v>45650</v>
      </c>
      <c r="AE3221" s="381">
        <v>48800</v>
      </c>
      <c r="AF3221" s="381">
        <v>51950</v>
      </c>
      <c r="AG3221" s="381">
        <v>9999</v>
      </c>
      <c r="AH3221" s="381" t="s">
        <v>3068</v>
      </c>
      <c r="AI3221" s="381" t="s">
        <v>5474</v>
      </c>
      <c r="AJ3221" s="381">
        <v>0</v>
      </c>
    </row>
    <row r="3222" spans="1:36">
      <c r="A3222" s="381" t="s">
        <v>568</v>
      </c>
      <c r="B3222" s="381" t="s">
        <v>5611</v>
      </c>
      <c r="C3222" s="381">
        <v>37</v>
      </c>
      <c r="D3222" s="381">
        <v>123</v>
      </c>
      <c r="E3222" s="381" t="s">
        <v>5610</v>
      </c>
      <c r="F3222" s="381" t="s">
        <v>5609</v>
      </c>
      <c r="G3222" s="381" t="s">
        <v>1924</v>
      </c>
      <c r="H3222" s="381">
        <v>48400</v>
      </c>
      <c r="I3222" s="381">
        <v>17050</v>
      </c>
      <c r="J3222" s="381">
        <v>19500</v>
      </c>
      <c r="K3222" s="381">
        <v>21950</v>
      </c>
      <c r="L3222" s="381">
        <v>24350</v>
      </c>
      <c r="M3222" s="381">
        <v>26300</v>
      </c>
      <c r="N3222" s="381">
        <v>28250</v>
      </c>
      <c r="O3222" s="381">
        <v>30200</v>
      </c>
      <c r="P3222" s="381">
        <v>32150</v>
      </c>
      <c r="Q3222" s="381">
        <v>12060</v>
      </c>
      <c r="R3222" s="381">
        <v>16240</v>
      </c>
      <c r="S3222" s="381">
        <v>20420</v>
      </c>
      <c r="T3222" s="381">
        <v>24350</v>
      </c>
      <c r="U3222" s="381">
        <v>26300</v>
      </c>
      <c r="V3222" s="381">
        <v>28250</v>
      </c>
      <c r="W3222" s="381">
        <v>30200</v>
      </c>
      <c r="X3222" s="381">
        <v>32150</v>
      </c>
      <c r="Y3222" s="381">
        <v>27300</v>
      </c>
      <c r="Z3222" s="381">
        <v>31200</v>
      </c>
      <c r="AA3222" s="381">
        <v>35100</v>
      </c>
      <c r="AB3222" s="381">
        <v>38950</v>
      </c>
      <c r="AC3222" s="381">
        <v>42100</v>
      </c>
      <c r="AD3222" s="381">
        <v>45200</v>
      </c>
      <c r="AE3222" s="381">
        <v>48300</v>
      </c>
      <c r="AF3222" s="381">
        <v>51450</v>
      </c>
      <c r="AG3222" s="381">
        <v>9999</v>
      </c>
      <c r="AH3222" s="381" t="s">
        <v>1924</v>
      </c>
      <c r="AI3222" s="381" t="s">
        <v>5474</v>
      </c>
      <c r="AJ3222" s="381">
        <v>0</v>
      </c>
    </row>
    <row r="3223" spans="1:36">
      <c r="A3223" s="381" t="s">
        <v>568</v>
      </c>
      <c r="B3223" s="381" t="s">
        <v>5608</v>
      </c>
      <c r="C3223" s="381">
        <v>37</v>
      </c>
      <c r="D3223" s="381">
        <v>125</v>
      </c>
      <c r="E3223" s="381" t="s">
        <v>5607</v>
      </c>
      <c r="F3223" s="381" t="s">
        <v>5606</v>
      </c>
      <c r="G3223" s="381" t="s">
        <v>3059</v>
      </c>
      <c r="H3223" s="381">
        <v>65600</v>
      </c>
      <c r="I3223" s="381">
        <v>22750</v>
      </c>
      <c r="J3223" s="381">
        <v>26000</v>
      </c>
      <c r="K3223" s="381">
        <v>29250</v>
      </c>
      <c r="L3223" s="381">
        <v>32500</v>
      </c>
      <c r="M3223" s="381">
        <v>35100</v>
      </c>
      <c r="N3223" s="381">
        <v>37700</v>
      </c>
      <c r="O3223" s="381">
        <v>40300</v>
      </c>
      <c r="P3223" s="381">
        <v>42900</v>
      </c>
      <c r="Q3223" s="381">
        <v>13650</v>
      </c>
      <c r="R3223" s="381">
        <v>16240</v>
      </c>
      <c r="S3223" s="381">
        <v>20420</v>
      </c>
      <c r="T3223" s="381">
        <v>24600</v>
      </c>
      <c r="U3223" s="381">
        <v>28780</v>
      </c>
      <c r="V3223" s="381">
        <v>32960</v>
      </c>
      <c r="W3223" s="381">
        <v>37140</v>
      </c>
      <c r="X3223" s="381">
        <v>41320</v>
      </c>
      <c r="Y3223" s="381">
        <v>36400</v>
      </c>
      <c r="Z3223" s="381">
        <v>41600</v>
      </c>
      <c r="AA3223" s="381">
        <v>46800</v>
      </c>
      <c r="AB3223" s="381">
        <v>52000</v>
      </c>
      <c r="AC3223" s="381">
        <v>56200</v>
      </c>
      <c r="AD3223" s="381">
        <v>60350</v>
      </c>
      <c r="AE3223" s="381">
        <v>64500</v>
      </c>
      <c r="AF3223" s="381">
        <v>68650</v>
      </c>
      <c r="AG3223" s="381">
        <v>9999</v>
      </c>
      <c r="AH3223" s="381" t="s">
        <v>3059</v>
      </c>
      <c r="AI3223" s="381" t="s">
        <v>5474</v>
      </c>
      <c r="AJ3223" s="381">
        <v>0</v>
      </c>
    </row>
    <row r="3224" spans="1:36">
      <c r="A3224" s="381" t="s">
        <v>568</v>
      </c>
      <c r="B3224" s="381" t="s">
        <v>5605</v>
      </c>
      <c r="C3224" s="381">
        <v>37</v>
      </c>
      <c r="D3224" s="381">
        <v>127</v>
      </c>
      <c r="E3224" s="381" t="s">
        <v>5604</v>
      </c>
      <c r="F3224" s="381" t="s">
        <v>5603</v>
      </c>
      <c r="G3224" s="381" t="s">
        <v>5602</v>
      </c>
      <c r="H3224" s="381">
        <v>49100</v>
      </c>
      <c r="I3224" s="381">
        <v>17200</v>
      </c>
      <c r="J3224" s="381">
        <v>19650</v>
      </c>
      <c r="K3224" s="381">
        <v>22100</v>
      </c>
      <c r="L3224" s="381">
        <v>24550</v>
      </c>
      <c r="M3224" s="381">
        <v>26550</v>
      </c>
      <c r="N3224" s="381">
        <v>28500</v>
      </c>
      <c r="O3224" s="381">
        <v>30450</v>
      </c>
      <c r="P3224" s="381">
        <v>32450</v>
      </c>
      <c r="Q3224" s="381">
        <v>12060</v>
      </c>
      <c r="R3224" s="381">
        <v>16240</v>
      </c>
      <c r="S3224" s="381">
        <v>20420</v>
      </c>
      <c r="T3224" s="381">
        <v>24550</v>
      </c>
      <c r="U3224" s="381">
        <v>26550</v>
      </c>
      <c r="V3224" s="381">
        <v>28500</v>
      </c>
      <c r="W3224" s="381">
        <v>30450</v>
      </c>
      <c r="X3224" s="381">
        <v>32450</v>
      </c>
      <c r="Y3224" s="381">
        <v>27550</v>
      </c>
      <c r="Z3224" s="381">
        <v>31450</v>
      </c>
      <c r="AA3224" s="381">
        <v>35400</v>
      </c>
      <c r="AB3224" s="381">
        <v>39300</v>
      </c>
      <c r="AC3224" s="381">
        <v>42450</v>
      </c>
      <c r="AD3224" s="381">
        <v>45600</v>
      </c>
      <c r="AE3224" s="381">
        <v>48750</v>
      </c>
      <c r="AF3224" s="381">
        <v>51900</v>
      </c>
      <c r="AG3224" s="381">
        <v>6895</v>
      </c>
      <c r="AH3224" s="381" t="s">
        <v>5602</v>
      </c>
      <c r="AI3224" s="381" t="s">
        <v>5474</v>
      </c>
      <c r="AJ3224" s="381">
        <v>1</v>
      </c>
    </row>
    <row r="3225" spans="1:36">
      <c r="A3225" s="381" t="s">
        <v>568</v>
      </c>
      <c r="B3225" s="381" t="s">
        <v>5601</v>
      </c>
      <c r="C3225" s="381">
        <v>37</v>
      </c>
      <c r="D3225" s="381">
        <v>129</v>
      </c>
      <c r="E3225" s="381" t="s">
        <v>5600</v>
      </c>
      <c r="F3225" s="381" t="s">
        <v>5599</v>
      </c>
      <c r="G3225" s="381" t="s">
        <v>5598</v>
      </c>
      <c r="H3225" s="381">
        <v>68200</v>
      </c>
      <c r="I3225" s="381">
        <v>23900</v>
      </c>
      <c r="J3225" s="381">
        <v>27300</v>
      </c>
      <c r="K3225" s="381">
        <v>30700</v>
      </c>
      <c r="L3225" s="381">
        <v>34100</v>
      </c>
      <c r="M3225" s="381">
        <v>36850</v>
      </c>
      <c r="N3225" s="381">
        <v>39600</v>
      </c>
      <c r="O3225" s="381">
        <v>42300</v>
      </c>
      <c r="P3225" s="381">
        <v>45050</v>
      </c>
      <c r="Q3225" s="381">
        <v>14350</v>
      </c>
      <c r="R3225" s="381">
        <v>16400</v>
      </c>
      <c r="S3225" s="381">
        <v>20420</v>
      </c>
      <c r="T3225" s="381">
        <v>24600</v>
      </c>
      <c r="U3225" s="381">
        <v>28780</v>
      </c>
      <c r="V3225" s="381">
        <v>32960</v>
      </c>
      <c r="W3225" s="381">
        <v>37140</v>
      </c>
      <c r="X3225" s="381">
        <v>41320</v>
      </c>
      <c r="Y3225" s="381">
        <v>38200</v>
      </c>
      <c r="Z3225" s="381">
        <v>43650</v>
      </c>
      <c r="AA3225" s="381">
        <v>49100</v>
      </c>
      <c r="AB3225" s="381">
        <v>54550</v>
      </c>
      <c r="AC3225" s="381">
        <v>58950</v>
      </c>
      <c r="AD3225" s="381">
        <v>63300</v>
      </c>
      <c r="AE3225" s="381">
        <v>67650</v>
      </c>
      <c r="AF3225" s="381">
        <v>72050</v>
      </c>
      <c r="AG3225" s="381">
        <v>9200</v>
      </c>
      <c r="AH3225" s="381" t="s">
        <v>5598</v>
      </c>
      <c r="AI3225" s="381" t="s">
        <v>5474</v>
      </c>
      <c r="AJ3225" s="381">
        <v>1</v>
      </c>
    </row>
    <row r="3226" spans="1:36">
      <c r="A3226" s="381" t="s">
        <v>568</v>
      </c>
      <c r="B3226" s="381" t="s">
        <v>5597</v>
      </c>
      <c r="C3226" s="381">
        <v>37</v>
      </c>
      <c r="D3226" s="381">
        <v>131</v>
      </c>
      <c r="E3226" s="381" t="s">
        <v>5596</v>
      </c>
      <c r="F3226" s="381" t="s">
        <v>5595</v>
      </c>
      <c r="G3226" s="381" t="s">
        <v>1916</v>
      </c>
      <c r="H3226" s="381">
        <v>39600</v>
      </c>
      <c r="I3226" s="381">
        <v>17050</v>
      </c>
      <c r="J3226" s="381">
        <v>19500</v>
      </c>
      <c r="K3226" s="381">
        <v>21950</v>
      </c>
      <c r="L3226" s="381">
        <v>24350</v>
      </c>
      <c r="M3226" s="381">
        <v>26300</v>
      </c>
      <c r="N3226" s="381">
        <v>28250</v>
      </c>
      <c r="O3226" s="381">
        <v>30200</v>
      </c>
      <c r="P3226" s="381">
        <v>32150</v>
      </c>
      <c r="Q3226" s="381">
        <v>12060</v>
      </c>
      <c r="R3226" s="381">
        <v>16240</v>
      </c>
      <c r="S3226" s="381">
        <v>20420</v>
      </c>
      <c r="T3226" s="381">
        <v>24350</v>
      </c>
      <c r="U3226" s="381">
        <v>26300</v>
      </c>
      <c r="V3226" s="381">
        <v>28250</v>
      </c>
      <c r="W3226" s="381">
        <v>30200</v>
      </c>
      <c r="X3226" s="381">
        <v>32150</v>
      </c>
      <c r="Y3226" s="381">
        <v>27300</v>
      </c>
      <c r="Z3226" s="381">
        <v>31200</v>
      </c>
      <c r="AA3226" s="381">
        <v>35100</v>
      </c>
      <c r="AB3226" s="381">
        <v>38950</v>
      </c>
      <c r="AC3226" s="381">
        <v>42100</v>
      </c>
      <c r="AD3226" s="381">
        <v>45200</v>
      </c>
      <c r="AE3226" s="381">
        <v>48300</v>
      </c>
      <c r="AF3226" s="381">
        <v>51450</v>
      </c>
      <c r="AG3226" s="381">
        <v>9999</v>
      </c>
      <c r="AH3226" s="381" t="s">
        <v>1916</v>
      </c>
      <c r="AI3226" s="381" t="s">
        <v>5474</v>
      </c>
      <c r="AJ3226" s="381">
        <v>0</v>
      </c>
    </row>
    <row r="3227" spans="1:36">
      <c r="A3227" s="381" t="s">
        <v>568</v>
      </c>
      <c r="B3227" s="381" t="s">
        <v>5594</v>
      </c>
      <c r="C3227" s="381">
        <v>37</v>
      </c>
      <c r="D3227" s="381">
        <v>133</v>
      </c>
      <c r="E3227" s="381" t="s">
        <v>5593</v>
      </c>
      <c r="F3227" s="381" t="s">
        <v>5592</v>
      </c>
      <c r="G3227" s="381" t="s">
        <v>5591</v>
      </c>
      <c r="H3227" s="381">
        <v>55500</v>
      </c>
      <c r="I3227" s="381">
        <v>19150</v>
      </c>
      <c r="J3227" s="381">
        <v>21900</v>
      </c>
      <c r="K3227" s="381">
        <v>24650</v>
      </c>
      <c r="L3227" s="381">
        <v>27350</v>
      </c>
      <c r="M3227" s="381">
        <v>29550</v>
      </c>
      <c r="N3227" s="381">
        <v>31750</v>
      </c>
      <c r="O3227" s="381">
        <v>33950</v>
      </c>
      <c r="P3227" s="381">
        <v>36150</v>
      </c>
      <c r="Q3227" s="381">
        <v>12060</v>
      </c>
      <c r="R3227" s="381">
        <v>16240</v>
      </c>
      <c r="S3227" s="381">
        <v>20420</v>
      </c>
      <c r="T3227" s="381">
        <v>24600</v>
      </c>
      <c r="U3227" s="381">
        <v>28780</v>
      </c>
      <c r="V3227" s="381">
        <v>31750</v>
      </c>
      <c r="W3227" s="381">
        <v>33950</v>
      </c>
      <c r="X3227" s="381">
        <v>36150</v>
      </c>
      <c r="Y3227" s="381">
        <v>30650</v>
      </c>
      <c r="Z3227" s="381">
        <v>35000</v>
      </c>
      <c r="AA3227" s="381">
        <v>39400</v>
      </c>
      <c r="AB3227" s="381">
        <v>43750</v>
      </c>
      <c r="AC3227" s="381">
        <v>47250</v>
      </c>
      <c r="AD3227" s="381">
        <v>50750</v>
      </c>
      <c r="AE3227" s="381">
        <v>54250</v>
      </c>
      <c r="AF3227" s="381">
        <v>57750</v>
      </c>
      <c r="AG3227" s="381">
        <v>3605</v>
      </c>
      <c r="AH3227" s="381" t="s">
        <v>5591</v>
      </c>
      <c r="AI3227" s="381" t="s">
        <v>5474</v>
      </c>
      <c r="AJ3227" s="381">
        <v>1</v>
      </c>
    </row>
    <row r="3228" spans="1:36">
      <c r="A3228" s="381" t="s">
        <v>568</v>
      </c>
      <c r="B3228" s="381" t="s">
        <v>5590</v>
      </c>
      <c r="C3228" s="381">
        <v>37</v>
      </c>
      <c r="D3228" s="381">
        <v>135</v>
      </c>
      <c r="E3228" s="381" t="s">
        <v>5589</v>
      </c>
      <c r="F3228" s="381" t="s">
        <v>5588</v>
      </c>
      <c r="G3228" s="381" t="s">
        <v>1904</v>
      </c>
      <c r="H3228" s="381">
        <v>73300</v>
      </c>
      <c r="I3228" s="381">
        <v>25700</v>
      </c>
      <c r="J3228" s="381">
        <v>29350</v>
      </c>
      <c r="K3228" s="381">
        <v>33000</v>
      </c>
      <c r="L3228" s="381">
        <v>36650</v>
      </c>
      <c r="M3228" s="381">
        <v>39600</v>
      </c>
      <c r="N3228" s="381">
        <v>42550</v>
      </c>
      <c r="O3228" s="381">
        <v>45450</v>
      </c>
      <c r="P3228" s="381">
        <v>48400</v>
      </c>
      <c r="Q3228" s="381">
        <v>15400</v>
      </c>
      <c r="R3228" s="381">
        <v>17600</v>
      </c>
      <c r="S3228" s="381">
        <v>20420</v>
      </c>
      <c r="T3228" s="381">
        <v>24600</v>
      </c>
      <c r="U3228" s="381">
        <v>28780</v>
      </c>
      <c r="V3228" s="381">
        <v>32960</v>
      </c>
      <c r="W3228" s="381">
        <v>37140</v>
      </c>
      <c r="X3228" s="381">
        <v>41320</v>
      </c>
      <c r="Y3228" s="381">
        <v>41100</v>
      </c>
      <c r="Z3228" s="381">
        <v>46950</v>
      </c>
      <c r="AA3228" s="381">
        <v>52800</v>
      </c>
      <c r="AB3228" s="381">
        <v>58650</v>
      </c>
      <c r="AC3228" s="381">
        <v>63350</v>
      </c>
      <c r="AD3228" s="381">
        <v>68050</v>
      </c>
      <c r="AE3228" s="381">
        <v>72750</v>
      </c>
      <c r="AF3228" s="381">
        <v>77450</v>
      </c>
      <c r="AG3228" s="381">
        <v>6640</v>
      </c>
      <c r="AH3228" s="381" t="s">
        <v>1904</v>
      </c>
      <c r="AI3228" s="381" t="s">
        <v>5474</v>
      </c>
      <c r="AJ3228" s="381">
        <v>1</v>
      </c>
    </row>
    <row r="3229" spans="1:36">
      <c r="A3229" s="381" t="s">
        <v>568</v>
      </c>
      <c r="B3229" s="381" t="s">
        <v>5587</v>
      </c>
      <c r="C3229" s="381">
        <v>37</v>
      </c>
      <c r="D3229" s="381">
        <v>137</v>
      </c>
      <c r="E3229" s="381" t="s">
        <v>5586</v>
      </c>
      <c r="F3229" s="381" t="s">
        <v>5585</v>
      </c>
      <c r="G3229" s="381" t="s">
        <v>5584</v>
      </c>
      <c r="H3229" s="381">
        <v>59300</v>
      </c>
      <c r="I3229" s="381">
        <v>20800</v>
      </c>
      <c r="J3229" s="381">
        <v>23750</v>
      </c>
      <c r="K3229" s="381">
        <v>26700</v>
      </c>
      <c r="L3229" s="381">
        <v>29650</v>
      </c>
      <c r="M3229" s="381">
        <v>32050</v>
      </c>
      <c r="N3229" s="381">
        <v>34400</v>
      </c>
      <c r="O3229" s="381">
        <v>36800</v>
      </c>
      <c r="P3229" s="381">
        <v>39150</v>
      </c>
      <c r="Q3229" s="381">
        <v>12500</v>
      </c>
      <c r="R3229" s="381">
        <v>16240</v>
      </c>
      <c r="S3229" s="381">
        <v>20420</v>
      </c>
      <c r="T3229" s="381">
        <v>24600</v>
      </c>
      <c r="U3229" s="381">
        <v>28780</v>
      </c>
      <c r="V3229" s="381">
        <v>32960</v>
      </c>
      <c r="W3229" s="381">
        <v>36800</v>
      </c>
      <c r="X3229" s="381">
        <v>39150</v>
      </c>
      <c r="Y3229" s="381">
        <v>33250</v>
      </c>
      <c r="Z3229" s="381">
        <v>38000</v>
      </c>
      <c r="AA3229" s="381">
        <v>42750</v>
      </c>
      <c r="AB3229" s="381">
        <v>47450</v>
      </c>
      <c r="AC3229" s="381">
        <v>51250</v>
      </c>
      <c r="AD3229" s="381">
        <v>55050</v>
      </c>
      <c r="AE3229" s="381">
        <v>58850</v>
      </c>
      <c r="AF3229" s="381">
        <v>62650</v>
      </c>
      <c r="AG3229" s="381">
        <v>9999</v>
      </c>
      <c r="AH3229" s="381" t="s">
        <v>5584</v>
      </c>
      <c r="AI3229" s="381" t="s">
        <v>5474</v>
      </c>
      <c r="AJ3229" s="381">
        <v>1</v>
      </c>
    </row>
    <row r="3230" spans="1:36">
      <c r="A3230" s="381" t="s">
        <v>568</v>
      </c>
      <c r="B3230" s="381" t="s">
        <v>5583</v>
      </c>
      <c r="C3230" s="381">
        <v>37</v>
      </c>
      <c r="D3230" s="381">
        <v>139</v>
      </c>
      <c r="E3230" s="381" t="s">
        <v>5582</v>
      </c>
      <c r="F3230" s="381" t="s">
        <v>5581</v>
      </c>
      <c r="G3230" s="381" t="s">
        <v>5580</v>
      </c>
      <c r="H3230" s="381">
        <v>55600</v>
      </c>
      <c r="I3230" s="381">
        <v>19500</v>
      </c>
      <c r="J3230" s="381">
        <v>22250</v>
      </c>
      <c r="K3230" s="381">
        <v>25050</v>
      </c>
      <c r="L3230" s="381">
        <v>27800</v>
      </c>
      <c r="M3230" s="381">
        <v>30050</v>
      </c>
      <c r="N3230" s="381">
        <v>32250</v>
      </c>
      <c r="O3230" s="381">
        <v>34500</v>
      </c>
      <c r="P3230" s="381">
        <v>36700</v>
      </c>
      <c r="Q3230" s="381">
        <v>12060</v>
      </c>
      <c r="R3230" s="381">
        <v>16240</v>
      </c>
      <c r="S3230" s="381">
        <v>20420</v>
      </c>
      <c r="T3230" s="381">
        <v>24600</v>
      </c>
      <c r="U3230" s="381">
        <v>28780</v>
      </c>
      <c r="V3230" s="381">
        <v>32250</v>
      </c>
      <c r="W3230" s="381">
        <v>34500</v>
      </c>
      <c r="X3230" s="381">
        <v>36700</v>
      </c>
      <c r="Y3230" s="381">
        <v>31150</v>
      </c>
      <c r="Z3230" s="381">
        <v>35600</v>
      </c>
      <c r="AA3230" s="381">
        <v>40050</v>
      </c>
      <c r="AB3230" s="381">
        <v>44500</v>
      </c>
      <c r="AC3230" s="381">
        <v>48100</v>
      </c>
      <c r="AD3230" s="381">
        <v>51650</v>
      </c>
      <c r="AE3230" s="381">
        <v>55200</v>
      </c>
      <c r="AF3230" s="381">
        <v>58750</v>
      </c>
      <c r="AG3230" s="381">
        <v>9999</v>
      </c>
      <c r="AH3230" s="381" t="s">
        <v>5580</v>
      </c>
      <c r="AI3230" s="381" t="s">
        <v>5474</v>
      </c>
      <c r="AJ3230" s="381">
        <v>0</v>
      </c>
    </row>
    <row r="3231" spans="1:36">
      <c r="A3231" s="381" t="s">
        <v>568</v>
      </c>
      <c r="B3231" s="381" t="s">
        <v>5579</v>
      </c>
      <c r="C3231" s="381">
        <v>37</v>
      </c>
      <c r="D3231" s="381">
        <v>141</v>
      </c>
      <c r="E3231" s="381" t="s">
        <v>5578</v>
      </c>
      <c r="F3231" s="381" t="s">
        <v>5577</v>
      </c>
      <c r="G3231" s="381" t="s">
        <v>5576</v>
      </c>
      <c r="H3231" s="381">
        <v>57100</v>
      </c>
      <c r="I3231" s="381">
        <v>20000</v>
      </c>
      <c r="J3231" s="381">
        <v>22850</v>
      </c>
      <c r="K3231" s="381">
        <v>25700</v>
      </c>
      <c r="L3231" s="381">
        <v>28550</v>
      </c>
      <c r="M3231" s="381">
        <v>30850</v>
      </c>
      <c r="N3231" s="381">
        <v>33150</v>
      </c>
      <c r="O3231" s="381">
        <v>35450</v>
      </c>
      <c r="P3231" s="381">
        <v>37700</v>
      </c>
      <c r="Q3231" s="381">
        <v>12060</v>
      </c>
      <c r="R3231" s="381">
        <v>16240</v>
      </c>
      <c r="S3231" s="381">
        <v>20420</v>
      </c>
      <c r="T3231" s="381">
        <v>24600</v>
      </c>
      <c r="U3231" s="381">
        <v>28780</v>
      </c>
      <c r="V3231" s="381">
        <v>32960</v>
      </c>
      <c r="W3231" s="381">
        <v>35450</v>
      </c>
      <c r="X3231" s="381">
        <v>37700</v>
      </c>
      <c r="Y3231" s="381">
        <v>32000</v>
      </c>
      <c r="Z3231" s="381">
        <v>36600</v>
      </c>
      <c r="AA3231" s="381">
        <v>41150</v>
      </c>
      <c r="AB3231" s="381">
        <v>45700</v>
      </c>
      <c r="AC3231" s="381">
        <v>49400</v>
      </c>
      <c r="AD3231" s="381">
        <v>53050</v>
      </c>
      <c r="AE3231" s="381">
        <v>56700</v>
      </c>
      <c r="AF3231" s="381">
        <v>60350</v>
      </c>
      <c r="AG3231" s="381">
        <v>9999</v>
      </c>
      <c r="AH3231" s="381" t="s">
        <v>5576</v>
      </c>
      <c r="AI3231" s="381" t="s">
        <v>5474</v>
      </c>
      <c r="AJ3231" s="381">
        <v>1</v>
      </c>
    </row>
    <row r="3232" spans="1:36">
      <c r="A3232" s="381" t="s">
        <v>568</v>
      </c>
      <c r="B3232" s="381" t="s">
        <v>5575</v>
      </c>
      <c r="C3232" s="381">
        <v>37</v>
      </c>
      <c r="D3232" s="381">
        <v>143</v>
      </c>
      <c r="E3232" s="381" t="s">
        <v>5574</v>
      </c>
      <c r="F3232" s="381" t="s">
        <v>5573</v>
      </c>
      <c r="G3232" s="381" t="s">
        <v>5572</v>
      </c>
      <c r="H3232" s="381">
        <v>53600</v>
      </c>
      <c r="I3232" s="381">
        <v>18800</v>
      </c>
      <c r="J3232" s="381">
        <v>21450</v>
      </c>
      <c r="K3232" s="381">
        <v>24150</v>
      </c>
      <c r="L3232" s="381">
        <v>26800</v>
      </c>
      <c r="M3232" s="381">
        <v>28950</v>
      </c>
      <c r="N3232" s="381">
        <v>31100</v>
      </c>
      <c r="O3232" s="381">
        <v>33250</v>
      </c>
      <c r="P3232" s="381">
        <v>35400</v>
      </c>
      <c r="Q3232" s="381">
        <v>12060</v>
      </c>
      <c r="R3232" s="381">
        <v>16240</v>
      </c>
      <c r="S3232" s="381">
        <v>20420</v>
      </c>
      <c r="T3232" s="381">
        <v>24600</v>
      </c>
      <c r="U3232" s="381">
        <v>28780</v>
      </c>
      <c r="V3232" s="381">
        <v>31100</v>
      </c>
      <c r="W3232" s="381">
        <v>33250</v>
      </c>
      <c r="X3232" s="381">
        <v>35400</v>
      </c>
      <c r="Y3232" s="381">
        <v>30050</v>
      </c>
      <c r="Z3232" s="381">
        <v>34350</v>
      </c>
      <c r="AA3232" s="381">
        <v>38650</v>
      </c>
      <c r="AB3232" s="381">
        <v>42900</v>
      </c>
      <c r="AC3232" s="381">
        <v>46350</v>
      </c>
      <c r="AD3232" s="381">
        <v>49800</v>
      </c>
      <c r="AE3232" s="381">
        <v>53200</v>
      </c>
      <c r="AF3232" s="381">
        <v>56650</v>
      </c>
      <c r="AG3232" s="381">
        <v>9999</v>
      </c>
      <c r="AH3232" s="381" t="s">
        <v>5572</v>
      </c>
      <c r="AI3232" s="381" t="s">
        <v>5474</v>
      </c>
      <c r="AJ3232" s="381">
        <v>0</v>
      </c>
    </row>
    <row r="3233" spans="1:36">
      <c r="A3233" s="381" t="s">
        <v>568</v>
      </c>
      <c r="B3233" s="381" t="s">
        <v>5571</v>
      </c>
      <c r="C3233" s="381">
        <v>37</v>
      </c>
      <c r="D3233" s="381">
        <v>145</v>
      </c>
      <c r="E3233" s="381" t="s">
        <v>5570</v>
      </c>
      <c r="F3233" s="381" t="s">
        <v>5569</v>
      </c>
      <c r="G3233" s="381" t="s">
        <v>5568</v>
      </c>
      <c r="H3233" s="381">
        <v>52300</v>
      </c>
      <c r="I3233" s="381">
        <v>18350</v>
      </c>
      <c r="J3233" s="381">
        <v>20950</v>
      </c>
      <c r="K3233" s="381">
        <v>23550</v>
      </c>
      <c r="L3233" s="381">
        <v>26150</v>
      </c>
      <c r="M3233" s="381">
        <v>28250</v>
      </c>
      <c r="N3233" s="381">
        <v>30350</v>
      </c>
      <c r="O3233" s="381">
        <v>32450</v>
      </c>
      <c r="P3233" s="381">
        <v>34550</v>
      </c>
      <c r="Q3233" s="381">
        <v>12060</v>
      </c>
      <c r="R3233" s="381">
        <v>16240</v>
      </c>
      <c r="S3233" s="381">
        <v>20420</v>
      </c>
      <c r="T3233" s="381">
        <v>24600</v>
      </c>
      <c r="U3233" s="381">
        <v>28250</v>
      </c>
      <c r="V3233" s="381">
        <v>30350</v>
      </c>
      <c r="W3233" s="381">
        <v>32450</v>
      </c>
      <c r="X3233" s="381">
        <v>34550</v>
      </c>
      <c r="Y3233" s="381">
        <v>29300</v>
      </c>
      <c r="Z3233" s="381">
        <v>33500</v>
      </c>
      <c r="AA3233" s="381">
        <v>37700</v>
      </c>
      <c r="AB3233" s="381">
        <v>41850</v>
      </c>
      <c r="AC3233" s="381">
        <v>45200</v>
      </c>
      <c r="AD3233" s="381">
        <v>48550</v>
      </c>
      <c r="AE3233" s="381">
        <v>51900</v>
      </c>
      <c r="AF3233" s="381">
        <v>55250</v>
      </c>
      <c r="AG3233" s="381">
        <v>9999</v>
      </c>
      <c r="AH3233" s="381" t="s">
        <v>5568</v>
      </c>
      <c r="AI3233" s="381" t="s">
        <v>5474</v>
      </c>
      <c r="AJ3233" s="381">
        <v>1</v>
      </c>
    </row>
    <row r="3234" spans="1:36">
      <c r="A3234" s="381" t="s">
        <v>568</v>
      </c>
      <c r="B3234" s="381" t="s">
        <v>5567</v>
      </c>
      <c r="C3234" s="381">
        <v>37</v>
      </c>
      <c r="D3234" s="381">
        <v>147</v>
      </c>
      <c r="E3234" s="381" t="s">
        <v>5566</v>
      </c>
      <c r="F3234" s="381" t="s">
        <v>5565</v>
      </c>
      <c r="G3234" s="381" t="s">
        <v>5564</v>
      </c>
      <c r="H3234" s="381">
        <v>54200</v>
      </c>
      <c r="I3234" s="381">
        <v>19000</v>
      </c>
      <c r="J3234" s="381">
        <v>21700</v>
      </c>
      <c r="K3234" s="381">
        <v>24400</v>
      </c>
      <c r="L3234" s="381">
        <v>27100</v>
      </c>
      <c r="M3234" s="381">
        <v>29300</v>
      </c>
      <c r="N3234" s="381">
        <v>31450</v>
      </c>
      <c r="O3234" s="381">
        <v>33650</v>
      </c>
      <c r="P3234" s="381">
        <v>35800</v>
      </c>
      <c r="Q3234" s="381">
        <v>12060</v>
      </c>
      <c r="R3234" s="381">
        <v>16240</v>
      </c>
      <c r="S3234" s="381">
        <v>20420</v>
      </c>
      <c r="T3234" s="381">
        <v>24600</v>
      </c>
      <c r="U3234" s="381">
        <v>28780</v>
      </c>
      <c r="V3234" s="381">
        <v>31450</v>
      </c>
      <c r="W3234" s="381">
        <v>33650</v>
      </c>
      <c r="X3234" s="381">
        <v>35800</v>
      </c>
      <c r="Y3234" s="381">
        <v>30350</v>
      </c>
      <c r="Z3234" s="381">
        <v>34700</v>
      </c>
      <c r="AA3234" s="381">
        <v>39050</v>
      </c>
      <c r="AB3234" s="381">
        <v>43350</v>
      </c>
      <c r="AC3234" s="381">
        <v>46850</v>
      </c>
      <c r="AD3234" s="381">
        <v>50300</v>
      </c>
      <c r="AE3234" s="381">
        <v>53800</v>
      </c>
      <c r="AF3234" s="381">
        <v>57250</v>
      </c>
      <c r="AG3234" s="381">
        <v>3150</v>
      </c>
      <c r="AH3234" s="381" t="s">
        <v>5564</v>
      </c>
      <c r="AI3234" s="381" t="s">
        <v>5474</v>
      </c>
      <c r="AJ3234" s="381">
        <v>1</v>
      </c>
    </row>
    <row r="3235" spans="1:36">
      <c r="A3235" s="381" t="s">
        <v>568</v>
      </c>
      <c r="B3235" s="381" t="s">
        <v>5563</v>
      </c>
      <c r="C3235" s="381">
        <v>37</v>
      </c>
      <c r="D3235" s="381">
        <v>149</v>
      </c>
      <c r="E3235" s="381" t="s">
        <v>5562</v>
      </c>
      <c r="F3235" s="381" t="s">
        <v>5561</v>
      </c>
      <c r="G3235" s="381" t="s">
        <v>1181</v>
      </c>
      <c r="H3235" s="381">
        <v>58500</v>
      </c>
      <c r="I3235" s="381">
        <v>20500</v>
      </c>
      <c r="J3235" s="381">
        <v>23400</v>
      </c>
      <c r="K3235" s="381">
        <v>26350</v>
      </c>
      <c r="L3235" s="381">
        <v>29250</v>
      </c>
      <c r="M3235" s="381">
        <v>31600</v>
      </c>
      <c r="N3235" s="381">
        <v>33950</v>
      </c>
      <c r="O3235" s="381">
        <v>36300</v>
      </c>
      <c r="P3235" s="381">
        <v>38650</v>
      </c>
      <c r="Q3235" s="381">
        <v>12300</v>
      </c>
      <c r="R3235" s="381">
        <v>16240</v>
      </c>
      <c r="S3235" s="381">
        <v>20420</v>
      </c>
      <c r="T3235" s="381">
        <v>24600</v>
      </c>
      <c r="U3235" s="381">
        <v>28780</v>
      </c>
      <c r="V3235" s="381">
        <v>32960</v>
      </c>
      <c r="W3235" s="381">
        <v>36300</v>
      </c>
      <c r="X3235" s="381">
        <v>38650</v>
      </c>
      <c r="Y3235" s="381">
        <v>32800</v>
      </c>
      <c r="Z3235" s="381">
        <v>37450</v>
      </c>
      <c r="AA3235" s="381">
        <v>42150</v>
      </c>
      <c r="AB3235" s="381">
        <v>46800</v>
      </c>
      <c r="AC3235" s="381">
        <v>50550</v>
      </c>
      <c r="AD3235" s="381">
        <v>54300</v>
      </c>
      <c r="AE3235" s="381">
        <v>58050</v>
      </c>
      <c r="AF3235" s="381">
        <v>61800</v>
      </c>
      <c r="AG3235" s="381">
        <v>9999</v>
      </c>
      <c r="AH3235" s="381" t="s">
        <v>1181</v>
      </c>
      <c r="AI3235" s="381" t="s">
        <v>5474</v>
      </c>
      <c r="AJ3235" s="381">
        <v>0</v>
      </c>
    </row>
    <row r="3236" spans="1:36">
      <c r="A3236" s="381" t="s">
        <v>568</v>
      </c>
      <c r="B3236" s="381" t="s">
        <v>5560</v>
      </c>
      <c r="C3236" s="381">
        <v>37</v>
      </c>
      <c r="D3236" s="381">
        <v>151</v>
      </c>
      <c r="E3236" s="381" t="s">
        <v>5559</v>
      </c>
      <c r="F3236" s="381" t="s">
        <v>5558</v>
      </c>
      <c r="G3236" s="381" t="s">
        <v>1413</v>
      </c>
      <c r="H3236" s="381">
        <v>57200</v>
      </c>
      <c r="I3236" s="381">
        <v>20050</v>
      </c>
      <c r="J3236" s="381">
        <v>22900</v>
      </c>
      <c r="K3236" s="381">
        <v>25750</v>
      </c>
      <c r="L3236" s="381">
        <v>28600</v>
      </c>
      <c r="M3236" s="381">
        <v>30900</v>
      </c>
      <c r="N3236" s="381">
        <v>33200</v>
      </c>
      <c r="O3236" s="381">
        <v>35500</v>
      </c>
      <c r="P3236" s="381">
        <v>37800</v>
      </c>
      <c r="Q3236" s="381">
        <v>12060</v>
      </c>
      <c r="R3236" s="381">
        <v>16240</v>
      </c>
      <c r="S3236" s="381">
        <v>20420</v>
      </c>
      <c r="T3236" s="381">
        <v>24600</v>
      </c>
      <c r="U3236" s="381">
        <v>28780</v>
      </c>
      <c r="V3236" s="381">
        <v>32960</v>
      </c>
      <c r="W3236" s="381">
        <v>35500</v>
      </c>
      <c r="X3236" s="381">
        <v>37800</v>
      </c>
      <c r="Y3236" s="381">
        <v>32050</v>
      </c>
      <c r="Z3236" s="381">
        <v>36600</v>
      </c>
      <c r="AA3236" s="381">
        <v>41200</v>
      </c>
      <c r="AB3236" s="381">
        <v>45750</v>
      </c>
      <c r="AC3236" s="381">
        <v>49450</v>
      </c>
      <c r="AD3236" s="381">
        <v>53100</v>
      </c>
      <c r="AE3236" s="381">
        <v>56750</v>
      </c>
      <c r="AF3236" s="381">
        <v>60400</v>
      </c>
      <c r="AG3236" s="381">
        <v>3120</v>
      </c>
      <c r="AH3236" s="381" t="s">
        <v>1413</v>
      </c>
      <c r="AI3236" s="381" t="s">
        <v>5474</v>
      </c>
      <c r="AJ3236" s="381">
        <v>1</v>
      </c>
    </row>
    <row r="3237" spans="1:36">
      <c r="A3237" s="381" t="s">
        <v>568</v>
      </c>
      <c r="B3237" s="381" t="s">
        <v>5557</v>
      </c>
      <c r="C3237" s="381">
        <v>37</v>
      </c>
      <c r="D3237" s="381">
        <v>153</v>
      </c>
      <c r="E3237" s="381" t="s">
        <v>5556</v>
      </c>
      <c r="F3237" s="381" t="s">
        <v>5555</v>
      </c>
      <c r="G3237" s="381" t="s">
        <v>1872</v>
      </c>
      <c r="H3237" s="381">
        <v>43100</v>
      </c>
      <c r="I3237" s="381">
        <v>17050</v>
      </c>
      <c r="J3237" s="381">
        <v>19500</v>
      </c>
      <c r="K3237" s="381">
        <v>21950</v>
      </c>
      <c r="L3237" s="381">
        <v>24350</v>
      </c>
      <c r="M3237" s="381">
        <v>26300</v>
      </c>
      <c r="N3237" s="381">
        <v>28250</v>
      </c>
      <c r="O3237" s="381">
        <v>30200</v>
      </c>
      <c r="P3237" s="381">
        <v>32150</v>
      </c>
      <c r="Q3237" s="381">
        <v>12060</v>
      </c>
      <c r="R3237" s="381">
        <v>16240</v>
      </c>
      <c r="S3237" s="381">
        <v>20420</v>
      </c>
      <c r="T3237" s="381">
        <v>24350</v>
      </c>
      <c r="U3237" s="381">
        <v>26300</v>
      </c>
      <c r="V3237" s="381">
        <v>28250</v>
      </c>
      <c r="W3237" s="381">
        <v>30200</v>
      </c>
      <c r="X3237" s="381">
        <v>32150</v>
      </c>
      <c r="Y3237" s="381">
        <v>27300</v>
      </c>
      <c r="Z3237" s="381">
        <v>31200</v>
      </c>
      <c r="AA3237" s="381">
        <v>35100</v>
      </c>
      <c r="AB3237" s="381">
        <v>38950</v>
      </c>
      <c r="AC3237" s="381">
        <v>42100</v>
      </c>
      <c r="AD3237" s="381">
        <v>45200</v>
      </c>
      <c r="AE3237" s="381">
        <v>48300</v>
      </c>
      <c r="AF3237" s="381">
        <v>51450</v>
      </c>
      <c r="AG3237" s="381">
        <v>9999</v>
      </c>
      <c r="AH3237" s="381" t="s">
        <v>1872</v>
      </c>
      <c r="AI3237" s="381" t="s">
        <v>5474</v>
      </c>
      <c r="AJ3237" s="381">
        <v>0</v>
      </c>
    </row>
    <row r="3238" spans="1:36">
      <c r="A3238" s="381" t="s">
        <v>568</v>
      </c>
      <c r="B3238" s="381" t="s">
        <v>5554</v>
      </c>
      <c r="C3238" s="381">
        <v>37</v>
      </c>
      <c r="D3238" s="381">
        <v>155</v>
      </c>
      <c r="E3238" s="381" t="s">
        <v>5553</v>
      </c>
      <c r="F3238" s="381" t="s">
        <v>5552</v>
      </c>
      <c r="G3238" s="381" t="s">
        <v>5551</v>
      </c>
      <c r="H3238" s="381">
        <v>35800</v>
      </c>
      <c r="I3238" s="381">
        <v>17050</v>
      </c>
      <c r="J3238" s="381">
        <v>19500</v>
      </c>
      <c r="K3238" s="381">
        <v>21950</v>
      </c>
      <c r="L3238" s="381">
        <v>24350</v>
      </c>
      <c r="M3238" s="381">
        <v>26300</v>
      </c>
      <c r="N3238" s="381">
        <v>28250</v>
      </c>
      <c r="O3238" s="381">
        <v>30200</v>
      </c>
      <c r="P3238" s="381">
        <v>32150</v>
      </c>
      <c r="Q3238" s="381">
        <v>12060</v>
      </c>
      <c r="R3238" s="381">
        <v>16240</v>
      </c>
      <c r="S3238" s="381">
        <v>20420</v>
      </c>
      <c r="T3238" s="381">
        <v>24350</v>
      </c>
      <c r="U3238" s="381">
        <v>26300</v>
      </c>
      <c r="V3238" s="381">
        <v>28250</v>
      </c>
      <c r="W3238" s="381">
        <v>30200</v>
      </c>
      <c r="X3238" s="381">
        <v>32150</v>
      </c>
      <c r="Y3238" s="381">
        <v>27300</v>
      </c>
      <c r="Z3238" s="381">
        <v>31200</v>
      </c>
      <c r="AA3238" s="381">
        <v>35100</v>
      </c>
      <c r="AB3238" s="381">
        <v>38950</v>
      </c>
      <c r="AC3238" s="381">
        <v>42100</v>
      </c>
      <c r="AD3238" s="381">
        <v>45200</v>
      </c>
      <c r="AE3238" s="381">
        <v>48300</v>
      </c>
      <c r="AF3238" s="381">
        <v>51450</v>
      </c>
      <c r="AG3238" s="381">
        <v>9999</v>
      </c>
      <c r="AH3238" s="381" t="s">
        <v>5551</v>
      </c>
      <c r="AI3238" s="381" t="s">
        <v>5474</v>
      </c>
      <c r="AJ3238" s="381">
        <v>0</v>
      </c>
    </row>
    <row r="3239" spans="1:36">
      <c r="A3239" s="381" t="s">
        <v>568</v>
      </c>
      <c r="B3239" s="381" t="s">
        <v>5550</v>
      </c>
      <c r="C3239" s="381">
        <v>37</v>
      </c>
      <c r="D3239" s="381">
        <v>157</v>
      </c>
      <c r="E3239" s="381" t="s">
        <v>5549</v>
      </c>
      <c r="F3239" s="381" t="s">
        <v>5548</v>
      </c>
      <c r="G3239" s="381" t="s">
        <v>1866</v>
      </c>
      <c r="H3239" s="381">
        <v>48500</v>
      </c>
      <c r="I3239" s="381">
        <v>17400</v>
      </c>
      <c r="J3239" s="381">
        <v>19900</v>
      </c>
      <c r="K3239" s="381">
        <v>22400</v>
      </c>
      <c r="L3239" s="381">
        <v>24850</v>
      </c>
      <c r="M3239" s="381">
        <v>26850</v>
      </c>
      <c r="N3239" s="381">
        <v>28850</v>
      </c>
      <c r="O3239" s="381">
        <v>30850</v>
      </c>
      <c r="P3239" s="381">
        <v>32850</v>
      </c>
      <c r="Q3239" s="381">
        <v>12060</v>
      </c>
      <c r="R3239" s="381">
        <v>16240</v>
      </c>
      <c r="S3239" s="381">
        <v>20420</v>
      </c>
      <c r="T3239" s="381">
        <v>24600</v>
      </c>
      <c r="U3239" s="381">
        <v>26850</v>
      </c>
      <c r="V3239" s="381">
        <v>28850</v>
      </c>
      <c r="W3239" s="381">
        <v>30850</v>
      </c>
      <c r="X3239" s="381">
        <v>32850</v>
      </c>
      <c r="Y3239" s="381">
        <v>27900</v>
      </c>
      <c r="Z3239" s="381">
        <v>31850</v>
      </c>
      <c r="AA3239" s="381">
        <v>35850</v>
      </c>
      <c r="AB3239" s="381">
        <v>39800</v>
      </c>
      <c r="AC3239" s="381">
        <v>43000</v>
      </c>
      <c r="AD3239" s="381">
        <v>46200</v>
      </c>
      <c r="AE3239" s="381">
        <v>49400</v>
      </c>
      <c r="AF3239" s="381">
        <v>52550</v>
      </c>
      <c r="AG3239" s="381">
        <v>9999</v>
      </c>
      <c r="AH3239" s="381" t="s">
        <v>1866</v>
      </c>
      <c r="AI3239" s="381" t="s">
        <v>5474</v>
      </c>
      <c r="AJ3239" s="381">
        <v>1</v>
      </c>
    </row>
    <row r="3240" spans="1:36">
      <c r="A3240" s="381" t="s">
        <v>568</v>
      </c>
      <c r="B3240" s="381" t="s">
        <v>5547</v>
      </c>
      <c r="C3240" s="381">
        <v>37</v>
      </c>
      <c r="D3240" s="381">
        <v>159</v>
      </c>
      <c r="E3240" s="381" t="s">
        <v>5546</v>
      </c>
      <c r="F3240" s="381" t="s">
        <v>5545</v>
      </c>
      <c r="G3240" s="381" t="s">
        <v>5544</v>
      </c>
      <c r="H3240" s="381">
        <v>56300</v>
      </c>
      <c r="I3240" s="381">
        <v>19750</v>
      </c>
      <c r="J3240" s="381">
        <v>22550</v>
      </c>
      <c r="K3240" s="381">
        <v>25350</v>
      </c>
      <c r="L3240" s="381">
        <v>28150</v>
      </c>
      <c r="M3240" s="381">
        <v>30450</v>
      </c>
      <c r="N3240" s="381">
        <v>32700</v>
      </c>
      <c r="O3240" s="381">
        <v>34950</v>
      </c>
      <c r="P3240" s="381">
        <v>37200</v>
      </c>
      <c r="Q3240" s="381">
        <v>12060</v>
      </c>
      <c r="R3240" s="381">
        <v>16240</v>
      </c>
      <c r="S3240" s="381">
        <v>20420</v>
      </c>
      <c r="T3240" s="381">
        <v>24600</v>
      </c>
      <c r="U3240" s="381">
        <v>28780</v>
      </c>
      <c r="V3240" s="381">
        <v>32700</v>
      </c>
      <c r="W3240" s="381">
        <v>34950</v>
      </c>
      <c r="X3240" s="381">
        <v>37200</v>
      </c>
      <c r="Y3240" s="381">
        <v>31550</v>
      </c>
      <c r="Z3240" s="381">
        <v>36050</v>
      </c>
      <c r="AA3240" s="381">
        <v>40550</v>
      </c>
      <c r="AB3240" s="381">
        <v>45050</v>
      </c>
      <c r="AC3240" s="381">
        <v>48700</v>
      </c>
      <c r="AD3240" s="381">
        <v>52300</v>
      </c>
      <c r="AE3240" s="381">
        <v>55900</v>
      </c>
      <c r="AF3240" s="381">
        <v>59500</v>
      </c>
      <c r="AG3240" s="381">
        <v>1520</v>
      </c>
      <c r="AH3240" s="381" t="s">
        <v>5544</v>
      </c>
      <c r="AI3240" s="381" t="s">
        <v>5474</v>
      </c>
      <c r="AJ3240" s="381">
        <v>1</v>
      </c>
    </row>
    <row r="3241" spans="1:36">
      <c r="A3241" s="381" t="s">
        <v>568</v>
      </c>
      <c r="B3241" s="381" t="s">
        <v>5543</v>
      </c>
      <c r="C3241" s="381">
        <v>37</v>
      </c>
      <c r="D3241" s="381">
        <v>161</v>
      </c>
      <c r="E3241" s="381" t="s">
        <v>5542</v>
      </c>
      <c r="F3241" s="381" t="s">
        <v>5541</v>
      </c>
      <c r="G3241" s="381" t="s">
        <v>3716</v>
      </c>
      <c r="H3241" s="381">
        <v>45100</v>
      </c>
      <c r="I3241" s="381">
        <v>17050</v>
      </c>
      <c r="J3241" s="381">
        <v>19500</v>
      </c>
      <c r="K3241" s="381">
        <v>21950</v>
      </c>
      <c r="L3241" s="381">
        <v>24350</v>
      </c>
      <c r="M3241" s="381">
        <v>26300</v>
      </c>
      <c r="N3241" s="381">
        <v>28250</v>
      </c>
      <c r="O3241" s="381">
        <v>30200</v>
      </c>
      <c r="P3241" s="381">
        <v>32150</v>
      </c>
      <c r="Q3241" s="381">
        <v>12060</v>
      </c>
      <c r="R3241" s="381">
        <v>16240</v>
      </c>
      <c r="S3241" s="381">
        <v>20420</v>
      </c>
      <c r="T3241" s="381">
        <v>24350</v>
      </c>
      <c r="U3241" s="381">
        <v>26300</v>
      </c>
      <c r="V3241" s="381">
        <v>28250</v>
      </c>
      <c r="W3241" s="381">
        <v>30200</v>
      </c>
      <c r="X3241" s="381">
        <v>32150</v>
      </c>
      <c r="Y3241" s="381">
        <v>27300</v>
      </c>
      <c r="Z3241" s="381">
        <v>31200</v>
      </c>
      <c r="AA3241" s="381">
        <v>35100</v>
      </c>
      <c r="AB3241" s="381">
        <v>38950</v>
      </c>
      <c r="AC3241" s="381">
        <v>42100</v>
      </c>
      <c r="AD3241" s="381">
        <v>45200</v>
      </c>
      <c r="AE3241" s="381">
        <v>48300</v>
      </c>
      <c r="AF3241" s="381">
        <v>51450</v>
      </c>
      <c r="AG3241" s="381">
        <v>9999</v>
      </c>
      <c r="AH3241" s="381" t="s">
        <v>3716</v>
      </c>
      <c r="AI3241" s="381" t="s">
        <v>5474</v>
      </c>
      <c r="AJ3241" s="381">
        <v>0</v>
      </c>
    </row>
    <row r="3242" spans="1:36">
      <c r="A3242" s="381" t="s">
        <v>568</v>
      </c>
      <c r="B3242" s="381" t="s">
        <v>5540</v>
      </c>
      <c r="C3242" s="381">
        <v>37</v>
      </c>
      <c r="D3242" s="381">
        <v>163</v>
      </c>
      <c r="E3242" s="381" t="s">
        <v>5539</v>
      </c>
      <c r="F3242" s="381" t="s">
        <v>5538</v>
      </c>
      <c r="G3242" s="381" t="s">
        <v>5537</v>
      </c>
      <c r="H3242" s="381">
        <v>44300</v>
      </c>
      <c r="I3242" s="381">
        <v>17050</v>
      </c>
      <c r="J3242" s="381">
        <v>19500</v>
      </c>
      <c r="K3242" s="381">
        <v>21950</v>
      </c>
      <c r="L3242" s="381">
        <v>24350</v>
      </c>
      <c r="M3242" s="381">
        <v>26300</v>
      </c>
      <c r="N3242" s="381">
        <v>28250</v>
      </c>
      <c r="O3242" s="381">
        <v>30200</v>
      </c>
      <c r="P3242" s="381">
        <v>32150</v>
      </c>
      <c r="Q3242" s="381">
        <v>12060</v>
      </c>
      <c r="R3242" s="381">
        <v>16240</v>
      </c>
      <c r="S3242" s="381">
        <v>20420</v>
      </c>
      <c r="T3242" s="381">
        <v>24350</v>
      </c>
      <c r="U3242" s="381">
        <v>26300</v>
      </c>
      <c r="V3242" s="381">
        <v>28250</v>
      </c>
      <c r="W3242" s="381">
        <v>30200</v>
      </c>
      <c r="X3242" s="381">
        <v>32150</v>
      </c>
      <c r="Y3242" s="381">
        <v>27300</v>
      </c>
      <c r="Z3242" s="381">
        <v>31200</v>
      </c>
      <c r="AA3242" s="381">
        <v>35100</v>
      </c>
      <c r="AB3242" s="381">
        <v>38950</v>
      </c>
      <c r="AC3242" s="381">
        <v>42100</v>
      </c>
      <c r="AD3242" s="381">
        <v>45200</v>
      </c>
      <c r="AE3242" s="381">
        <v>48300</v>
      </c>
      <c r="AF3242" s="381">
        <v>51450</v>
      </c>
      <c r="AG3242" s="381">
        <v>9999</v>
      </c>
      <c r="AH3242" s="381" t="s">
        <v>5537</v>
      </c>
      <c r="AI3242" s="381" t="s">
        <v>5474</v>
      </c>
      <c r="AJ3242" s="381">
        <v>0</v>
      </c>
    </row>
    <row r="3243" spans="1:36">
      <c r="A3243" s="381" t="s">
        <v>568</v>
      </c>
      <c r="B3243" s="381" t="s">
        <v>5536</v>
      </c>
      <c r="C3243" s="381">
        <v>37</v>
      </c>
      <c r="D3243" s="381">
        <v>165</v>
      </c>
      <c r="E3243" s="381" t="s">
        <v>5535</v>
      </c>
      <c r="F3243" s="381" t="s">
        <v>5534</v>
      </c>
      <c r="G3243" s="381" t="s">
        <v>5533</v>
      </c>
      <c r="H3243" s="381">
        <v>38100</v>
      </c>
      <c r="I3243" s="381">
        <v>17050</v>
      </c>
      <c r="J3243" s="381">
        <v>19500</v>
      </c>
      <c r="K3243" s="381">
        <v>21950</v>
      </c>
      <c r="L3243" s="381">
        <v>24350</v>
      </c>
      <c r="M3243" s="381">
        <v>26300</v>
      </c>
      <c r="N3243" s="381">
        <v>28250</v>
      </c>
      <c r="O3243" s="381">
        <v>30200</v>
      </c>
      <c r="P3243" s="381">
        <v>32150</v>
      </c>
      <c r="Q3243" s="381">
        <v>12060</v>
      </c>
      <c r="R3243" s="381">
        <v>16240</v>
      </c>
      <c r="S3243" s="381">
        <v>20420</v>
      </c>
      <c r="T3243" s="381">
        <v>24350</v>
      </c>
      <c r="U3243" s="381">
        <v>26300</v>
      </c>
      <c r="V3243" s="381">
        <v>28250</v>
      </c>
      <c r="W3243" s="381">
        <v>30200</v>
      </c>
      <c r="X3243" s="381">
        <v>32150</v>
      </c>
      <c r="Y3243" s="381">
        <v>27300</v>
      </c>
      <c r="Z3243" s="381">
        <v>31200</v>
      </c>
      <c r="AA3243" s="381">
        <v>35100</v>
      </c>
      <c r="AB3243" s="381">
        <v>38950</v>
      </c>
      <c r="AC3243" s="381">
        <v>42100</v>
      </c>
      <c r="AD3243" s="381">
        <v>45200</v>
      </c>
      <c r="AE3243" s="381">
        <v>48300</v>
      </c>
      <c r="AF3243" s="381">
        <v>51450</v>
      </c>
      <c r="AG3243" s="381">
        <v>9999</v>
      </c>
      <c r="AH3243" s="381" t="s">
        <v>5533</v>
      </c>
      <c r="AI3243" s="381" t="s">
        <v>5474</v>
      </c>
      <c r="AJ3243" s="381">
        <v>0</v>
      </c>
    </row>
    <row r="3244" spans="1:36">
      <c r="A3244" s="381" t="s">
        <v>568</v>
      </c>
      <c r="B3244" s="381" t="s">
        <v>5532</v>
      </c>
      <c r="C3244" s="381">
        <v>37</v>
      </c>
      <c r="D3244" s="381">
        <v>167</v>
      </c>
      <c r="E3244" s="381" t="s">
        <v>5531</v>
      </c>
      <c r="F3244" s="381" t="s">
        <v>5530</v>
      </c>
      <c r="G3244" s="381" t="s">
        <v>5529</v>
      </c>
      <c r="H3244" s="381">
        <v>55500</v>
      </c>
      <c r="I3244" s="381">
        <v>19450</v>
      </c>
      <c r="J3244" s="381">
        <v>22200</v>
      </c>
      <c r="K3244" s="381">
        <v>25000</v>
      </c>
      <c r="L3244" s="381">
        <v>27750</v>
      </c>
      <c r="M3244" s="381">
        <v>30000</v>
      </c>
      <c r="N3244" s="381">
        <v>32200</v>
      </c>
      <c r="O3244" s="381">
        <v>34450</v>
      </c>
      <c r="P3244" s="381">
        <v>36650</v>
      </c>
      <c r="Q3244" s="381">
        <v>12060</v>
      </c>
      <c r="R3244" s="381">
        <v>16240</v>
      </c>
      <c r="S3244" s="381">
        <v>20420</v>
      </c>
      <c r="T3244" s="381">
        <v>24600</v>
      </c>
      <c r="U3244" s="381">
        <v>28780</v>
      </c>
      <c r="V3244" s="381">
        <v>32200</v>
      </c>
      <c r="W3244" s="381">
        <v>34450</v>
      </c>
      <c r="X3244" s="381">
        <v>36650</v>
      </c>
      <c r="Y3244" s="381">
        <v>31100</v>
      </c>
      <c r="Z3244" s="381">
        <v>35550</v>
      </c>
      <c r="AA3244" s="381">
        <v>40000</v>
      </c>
      <c r="AB3244" s="381">
        <v>44400</v>
      </c>
      <c r="AC3244" s="381">
        <v>48000</v>
      </c>
      <c r="AD3244" s="381">
        <v>51550</v>
      </c>
      <c r="AE3244" s="381">
        <v>55100</v>
      </c>
      <c r="AF3244" s="381">
        <v>58650</v>
      </c>
      <c r="AG3244" s="381">
        <v>9999</v>
      </c>
      <c r="AH3244" s="381" t="s">
        <v>5529</v>
      </c>
      <c r="AI3244" s="381" t="s">
        <v>5474</v>
      </c>
      <c r="AJ3244" s="381">
        <v>0</v>
      </c>
    </row>
    <row r="3245" spans="1:36">
      <c r="A3245" s="381" t="s">
        <v>568</v>
      </c>
      <c r="B3245" s="381" t="s">
        <v>5528</v>
      </c>
      <c r="C3245" s="381">
        <v>37</v>
      </c>
      <c r="D3245" s="381">
        <v>169</v>
      </c>
      <c r="E3245" s="381" t="s">
        <v>5481</v>
      </c>
      <c r="F3245" s="381" t="s">
        <v>5480</v>
      </c>
      <c r="G3245" s="381" t="s">
        <v>5527</v>
      </c>
      <c r="H3245" s="381">
        <v>56900</v>
      </c>
      <c r="I3245" s="381">
        <v>19950</v>
      </c>
      <c r="J3245" s="381">
        <v>22800</v>
      </c>
      <c r="K3245" s="381">
        <v>25650</v>
      </c>
      <c r="L3245" s="381">
        <v>28450</v>
      </c>
      <c r="M3245" s="381">
        <v>30750</v>
      </c>
      <c r="N3245" s="381">
        <v>33050</v>
      </c>
      <c r="O3245" s="381">
        <v>35300</v>
      </c>
      <c r="P3245" s="381">
        <v>37600</v>
      </c>
      <c r="Q3245" s="381">
        <v>12060</v>
      </c>
      <c r="R3245" s="381">
        <v>16240</v>
      </c>
      <c r="S3245" s="381">
        <v>20420</v>
      </c>
      <c r="T3245" s="381">
        <v>24600</v>
      </c>
      <c r="U3245" s="381">
        <v>28780</v>
      </c>
      <c r="V3245" s="381">
        <v>32960</v>
      </c>
      <c r="W3245" s="381">
        <v>35300</v>
      </c>
      <c r="X3245" s="381">
        <v>37600</v>
      </c>
      <c r="Y3245" s="381">
        <v>31850</v>
      </c>
      <c r="Z3245" s="381">
        <v>36400</v>
      </c>
      <c r="AA3245" s="381">
        <v>40950</v>
      </c>
      <c r="AB3245" s="381">
        <v>45500</v>
      </c>
      <c r="AC3245" s="381">
        <v>49150</v>
      </c>
      <c r="AD3245" s="381">
        <v>52800</v>
      </c>
      <c r="AE3245" s="381">
        <v>56450</v>
      </c>
      <c r="AF3245" s="381">
        <v>60100</v>
      </c>
      <c r="AG3245" s="381">
        <v>3120</v>
      </c>
      <c r="AH3245" s="381" t="s">
        <v>5527</v>
      </c>
      <c r="AI3245" s="381" t="s">
        <v>5474</v>
      </c>
      <c r="AJ3245" s="381">
        <v>1</v>
      </c>
    </row>
    <row r="3246" spans="1:36">
      <c r="A3246" s="381" t="s">
        <v>568</v>
      </c>
      <c r="B3246" s="381" t="s">
        <v>5526</v>
      </c>
      <c r="C3246" s="381">
        <v>37</v>
      </c>
      <c r="D3246" s="381">
        <v>171</v>
      </c>
      <c r="E3246" s="381" t="s">
        <v>5525</v>
      </c>
      <c r="F3246" s="381" t="s">
        <v>5524</v>
      </c>
      <c r="G3246" s="381" t="s">
        <v>1842</v>
      </c>
      <c r="H3246" s="381">
        <v>46600</v>
      </c>
      <c r="I3246" s="381">
        <v>17050</v>
      </c>
      <c r="J3246" s="381">
        <v>19500</v>
      </c>
      <c r="K3246" s="381">
        <v>21950</v>
      </c>
      <c r="L3246" s="381">
        <v>24350</v>
      </c>
      <c r="M3246" s="381">
        <v>26300</v>
      </c>
      <c r="N3246" s="381">
        <v>28250</v>
      </c>
      <c r="O3246" s="381">
        <v>30200</v>
      </c>
      <c r="P3246" s="381">
        <v>32150</v>
      </c>
      <c r="Q3246" s="381">
        <v>12060</v>
      </c>
      <c r="R3246" s="381">
        <v>16240</v>
      </c>
      <c r="S3246" s="381">
        <v>20420</v>
      </c>
      <c r="T3246" s="381">
        <v>24350</v>
      </c>
      <c r="U3246" s="381">
        <v>26300</v>
      </c>
      <c r="V3246" s="381">
        <v>28250</v>
      </c>
      <c r="W3246" s="381">
        <v>30200</v>
      </c>
      <c r="X3246" s="381">
        <v>32150</v>
      </c>
      <c r="Y3246" s="381">
        <v>27300</v>
      </c>
      <c r="Z3246" s="381">
        <v>31200</v>
      </c>
      <c r="AA3246" s="381">
        <v>35100</v>
      </c>
      <c r="AB3246" s="381">
        <v>38950</v>
      </c>
      <c r="AC3246" s="381">
        <v>42100</v>
      </c>
      <c r="AD3246" s="381">
        <v>45200</v>
      </c>
      <c r="AE3246" s="381">
        <v>48300</v>
      </c>
      <c r="AF3246" s="381">
        <v>51450</v>
      </c>
      <c r="AG3246" s="381">
        <v>9999</v>
      </c>
      <c r="AH3246" s="381" t="s">
        <v>1842</v>
      </c>
      <c r="AI3246" s="381" t="s">
        <v>5474</v>
      </c>
      <c r="AJ3246" s="381">
        <v>0</v>
      </c>
    </row>
    <row r="3247" spans="1:36">
      <c r="A3247" s="381" t="s">
        <v>568</v>
      </c>
      <c r="B3247" s="381" t="s">
        <v>5523</v>
      </c>
      <c r="C3247" s="381">
        <v>37</v>
      </c>
      <c r="D3247" s="381">
        <v>173</v>
      </c>
      <c r="E3247" s="381" t="s">
        <v>5522</v>
      </c>
      <c r="F3247" s="381" t="s">
        <v>5521</v>
      </c>
      <c r="G3247" s="381" t="s">
        <v>5520</v>
      </c>
      <c r="H3247" s="381">
        <v>46600</v>
      </c>
      <c r="I3247" s="381">
        <v>17750</v>
      </c>
      <c r="J3247" s="381">
        <v>20250</v>
      </c>
      <c r="K3247" s="381">
        <v>22800</v>
      </c>
      <c r="L3247" s="381">
        <v>25300</v>
      </c>
      <c r="M3247" s="381">
        <v>27350</v>
      </c>
      <c r="N3247" s="381">
        <v>29350</v>
      </c>
      <c r="O3247" s="381">
        <v>31400</v>
      </c>
      <c r="P3247" s="381">
        <v>33400</v>
      </c>
      <c r="Q3247" s="381">
        <v>12060</v>
      </c>
      <c r="R3247" s="381">
        <v>16240</v>
      </c>
      <c r="S3247" s="381">
        <v>20420</v>
      </c>
      <c r="T3247" s="381">
        <v>24600</v>
      </c>
      <c r="U3247" s="381">
        <v>27350</v>
      </c>
      <c r="V3247" s="381">
        <v>29350</v>
      </c>
      <c r="W3247" s="381">
        <v>31400</v>
      </c>
      <c r="X3247" s="381">
        <v>33400</v>
      </c>
      <c r="Y3247" s="381">
        <v>28350</v>
      </c>
      <c r="Z3247" s="381">
        <v>32400</v>
      </c>
      <c r="AA3247" s="381">
        <v>36450</v>
      </c>
      <c r="AB3247" s="381">
        <v>40500</v>
      </c>
      <c r="AC3247" s="381">
        <v>43750</v>
      </c>
      <c r="AD3247" s="381">
        <v>47000</v>
      </c>
      <c r="AE3247" s="381">
        <v>50250</v>
      </c>
      <c r="AF3247" s="381">
        <v>53500</v>
      </c>
      <c r="AG3247" s="381">
        <v>9999</v>
      </c>
      <c r="AH3247" s="381" t="s">
        <v>5520</v>
      </c>
      <c r="AI3247" s="381" t="s">
        <v>5474</v>
      </c>
      <c r="AJ3247" s="381">
        <v>0</v>
      </c>
    </row>
    <row r="3248" spans="1:36">
      <c r="A3248" s="381" t="s">
        <v>568</v>
      </c>
      <c r="B3248" s="381" t="s">
        <v>5519</v>
      </c>
      <c r="C3248" s="381">
        <v>37</v>
      </c>
      <c r="D3248" s="381">
        <v>175</v>
      </c>
      <c r="E3248" s="381" t="s">
        <v>5518</v>
      </c>
      <c r="F3248" s="381" t="s">
        <v>5517</v>
      </c>
      <c r="G3248" s="381" t="s">
        <v>5516</v>
      </c>
      <c r="H3248" s="381">
        <v>53900</v>
      </c>
      <c r="I3248" s="381">
        <v>18900</v>
      </c>
      <c r="J3248" s="381">
        <v>21600</v>
      </c>
      <c r="K3248" s="381">
        <v>24300</v>
      </c>
      <c r="L3248" s="381">
        <v>26950</v>
      </c>
      <c r="M3248" s="381">
        <v>29150</v>
      </c>
      <c r="N3248" s="381">
        <v>31300</v>
      </c>
      <c r="O3248" s="381">
        <v>33450</v>
      </c>
      <c r="P3248" s="381">
        <v>35600</v>
      </c>
      <c r="Q3248" s="381">
        <v>12060</v>
      </c>
      <c r="R3248" s="381">
        <v>16240</v>
      </c>
      <c r="S3248" s="381">
        <v>20420</v>
      </c>
      <c r="T3248" s="381">
        <v>24600</v>
      </c>
      <c r="U3248" s="381">
        <v>28780</v>
      </c>
      <c r="V3248" s="381">
        <v>31300</v>
      </c>
      <c r="W3248" s="381">
        <v>33450</v>
      </c>
      <c r="X3248" s="381">
        <v>35600</v>
      </c>
      <c r="Y3248" s="381">
        <v>30200</v>
      </c>
      <c r="Z3248" s="381">
        <v>34500</v>
      </c>
      <c r="AA3248" s="381">
        <v>38800</v>
      </c>
      <c r="AB3248" s="381">
        <v>43100</v>
      </c>
      <c r="AC3248" s="381">
        <v>46550</v>
      </c>
      <c r="AD3248" s="381">
        <v>50000</v>
      </c>
      <c r="AE3248" s="381">
        <v>53450</v>
      </c>
      <c r="AF3248" s="381">
        <v>56900</v>
      </c>
      <c r="AG3248" s="381">
        <v>9999</v>
      </c>
      <c r="AH3248" s="381" t="s">
        <v>5516</v>
      </c>
      <c r="AI3248" s="381" t="s">
        <v>5474</v>
      </c>
      <c r="AJ3248" s="381">
        <v>0</v>
      </c>
    </row>
    <row r="3249" spans="1:36">
      <c r="A3249" s="381" t="s">
        <v>568</v>
      </c>
      <c r="B3249" s="381" t="s">
        <v>5515</v>
      </c>
      <c r="C3249" s="381">
        <v>37</v>
      </c>
      <c r="D3249" s="381">
        <v>177</v>
      </c>
      <c r="E3249" s="381" t="s">
        <v>5514</v>
      </c>
      <c r="F3249" s="381" t="s">
        <v>5513</v>
      </c>
      <c r="G3249" s="381" t="s">
        <v>5512</v>
      </c>
      <c r="H3249" s="381">
        <v>39900</v>
      </c>
      <c r="I3249" s="381">
        <v>17050</v>
      </c>
      <c r="J3249" s="381">
        <v>19500</v>
      </c>
      <c r="K3249" s="381">
        <v>21950</v>
      </c>
      <c r="L3249" s="381">
        <v>24350</v>
      </c>
      <c r="M3249" s="381">
        <v>26300</v>
      </c>
      <c r="N3249" s="381">
        <v>28250</v>
      </c>
      <c r="O3249" s="381">
        <v>30200</v>
      </c>
      <c r="P3249" s="381">
        <v>32150</v>
      </c>
      <c r="Q3249" s="381">
        <v>12060</v>
      </c>
      <c r="R3249" s="381">
        <v>16240</v>
      </c>
      <c r="S3249" s="381">
        <v>20420</v>
      </c>
      <c r="T3249" s="381">
        <v>24350</v>
      </c>
      <c r="U3249" s="381">
        <v>26300</v>
      </c>
      <c r="V3249" s="381">
        <v>28250</v>
      </c>
      <c r="W3249" s="381">
        <v>30200</v>
      </c>
      <c r="X3249" s="381">
        <v>32150</v>
      </c>
      <c r="Y3249" s="381">
        <v>27300</v>
      </c>
      <c r="Z3249" s="381">
        <v>31200</v>
      </c>
      <c r="AA3249" s="381">
        <v>35100</v>
      </c>
      <c r="AB3249" s="381">
        <v>38950</v>
      </c>
      <c r="AC3249" s="381">
        <v>42100</v>
      </c>
      <c r="AD3249" s="381">
        <v>45200</v>
      </c>
      <c r="AE3249" s="381">
        <v>48300</v>
      </c>
      <c r="AF3249" s="381">
        <v>51450</v>
      </c>
      <c r="AG3249" s="381">
        <v>9999</v>
      </c>
      <c r="AH3249" s="381" t="s">
        <v>5512</v>
      </c>
      <c r="AI3249" s="381" t="s">
        <v>5474</v>
      </c>
      <c r="AJ3249" s="381">
        <v>0</v>
      </c>
    </row>
    <row r="3250" spans="1:36">
      <c r="A3250" s="381" t="s">
        <v>568</v>
      </c>
      <c r="B3250" s="381" t="s">
        <v>5511</v>
      </c>
      <c r="C3250" s="381">
        <v>37</v>
      </c>
      <c r="D3250" s="381">
        <v>179</v>
      </c>
      <c r="E3250" s="381" t="s">
        <v>4187</v>
      </c>
      <c r="F3250" s="381" t="s">
        <v>4186</v>
      </c>
      <c r="G3250" s="381" t="s">
        <v>3682</v>
      </c>
      <c r="H3250" s="381">
        <v>70700</v>
      </c>
      <c r="I3250" s="381">
        <v>24750</v>
      </c>
      <c r="J3250" s="381">
        <v>28300</v>
      </c>
      <c r="K3250" s="381">
        <v>31850</v>
      </c>
      <c r="L3250" s="381">
        <v>35350</v>
      </c>
      <c r="M3250" s="381">
        <v>38200</v>
      </c>
      <c r="N3250" s="381">
        <v>41050</v>
      </c>
      <c r="O3250" s="381">
        <v>43850</v>
      </c>
      <c r="P3250" s="381">
        <v>46700</v>
      </c>
      <c r="Q3250" s="381">
        <v>14850</v>
      </c>
      <c r="R3250" s="381">
        <v>17000</v>
      </c>
      <c r="S3250" s="381">
        <v>20420</v>
      </c>
      <c r="T3250" s="381">
        <v>24600</v>
      </c>
      <c r="U3250" s="381">
        <v>28780</v>
      </c>
      <c r="V3250" s="381">
        <v>32960</v>
      </c>
      <c r="W3250" s="381">
        <v>37140</v>
      </c>
      <c r="X3250" s="381">
        <v>41320</v>
      </c>
      <c r="Y3250" s="381">
        <v>39600</v>
      </c>
      <c r="Z3250" s="381">
        <v>45250</v>
      </c>
      <c r="AA3250" s="381">
        <v>50900</v>
      </c>
      <c r="AB3250" s="381">
        <v>56550</v>
      </c>
      <c r="AC3250" s="381">
        <v>61100</v>
      </c>
      <c r="AD3250" s="381">
        <v>65600</v>
      </c>
      <c r="AE3250" s="381">
        <v>70150</v>
      </c>
      <c r="AF3250" s="381">
        <v>74650</v>
      </c>
      <c r="AG3250" s="381">
        <v>1520</v>
      </c>
      <c r="AH3250" s="381" t="s">
        <v>3682</v>
      </c>
      <c r="AI3250" s="381" t="s">
        <v>5474</v>
      </c>
      <c r="AJ3250" s="381">
        <v>1</v>
      </c>
    </row>
    <row r="3251" spans="1:36">
      <c r="A3251" s="381" t="s">
        <v>568</v>
      </c>
      <c r="B3251" s="381" t="s">
        <v>5510</v>
      </c>
      <c r="C3251" s="381">
        <v>37</v>
      </c>
      <c r="D3251" s="381">
        <v>181</v>
      </c>
      <c r="E3251" s="381" t="s">
        <v>5509</v>
      </c>
      <c r="F3251" s="381" t="s">
        <v>5508</v>
      </c>
      <c r="G3251" s="381" t="s">
        <v>5507</v>
      </c>
      <c r="H3251" s="381">
        <v>45200</v>
      </c>
      <c r="I3251" s="381">
        <v>17050</v>
      </c>
      <c r="J3251" s="381">
        <v>19500</v>
      </c>
      <c r="K3251" s="381">
        <v>21950</v>
      </c>
      <c r="L3251" s="381">
        <v>24350</v>
      </c>
      <c r="M3251" s="381">
        <v>26300</v>
      </c>
      <c r="N3251" s="381">
        <v>28250</v>
      </c>
      <c r="O3251" s="381">
        <v>30200</v>
      </c>
      <c r="P3251" s="381">
        <v>32150</v>
      </c>
      <c r="Q3251" s="381">
        <v>12060</v>
      </c>
      <c r="R3251" s="381">
        <v>16240</v>
      </c>
      <c r="S3251" s="381">
        <v>20420</v>
      </c>
      <c r="T3251" s="381">
        <v>24350</v>
      </c>
      <c r="U3251" s="381">
        <v>26300</v>
      </c>
      <c r="V3251" s="381">
        <v>28250</v>
      </c>
      <c r="W3251" s="381">
        <v>30200</v>
      </c>
      <c r="X3251" s="381">
        <v>32150</v>
      </c>
      <c r="Y3251" s="381">
        <v>27300</v>
      </c>
      <c r="Z3251" s="381">
        <v>31200</v>
      </c>
      <c r="AA3251" s="381">
        <v>35100</v>
      </c>
      <c r="AB3251" s="381">
        <v>38950</v>
      </c>
      <c r="AC3251" s="381">
        <v>42100</v>
      </c>
      <c r="AD3251" s="381">
        <v>45200</v>
      </c>
      <c r="AE3251" s="381">
        <v>48300</v>
      </c>
      <c r="AF3251" s="381">
        <v>51450</v>
      </c>
      <c r="AG3251" s="381">
        <v>9999</v>
      </c>
      <c r="AH3251" s="381" t="s">
        <v>5507</v>
      </c>
      <c r="AI3251" s="381" t="s">
        <v>5474</v>
      </c>
      <c r="AJ3251" s="381">
        <v>0</v>
      </c>
    </row>
    <row r="3252" spans="1:36">
      <c r="A3252" s="381" t="s">
        <v>568</v>
      </c>
      <c r="B3252" s="381" t="s">
        <v>5506</v>
      </c>
      <c r="C3252" s="381">
        <v>37</v>
      </c>
      <c r="D3252" s="381">
        <v>183</v>
      </c>
      <c r="E3252" s="381" t="s">
        <v>5505</v>
      </c>
      <c r="F3252" s="381" t="s">
        <v>5504</v>
      </c>
      <c r="G3252" s="381" t="s">
        <v>5503</v>
      </c>
      <c r="H3252" s="381">
        <v>80200</v>
      </c>
      <c r="I3252" s="381">
        <v>28100</v>
      </c>
      <c r="J3252" s="381">
        <v>32100</v>
      </c>
      <c r="K3252" s="381">
        <v>36100</v>
      </c>
      <c r="L3252" s="381">
        <v>40100</v>
      </c>
      <c r="M3252" s="381">
        <v>43350</v>
      </c>
      <c r="N3252" s="381">
        <v>46550</v>
      </c>
      <c r="O3252" s="381">
        <v>49750</v>
      </c>
      <c r="P3252" s="381">
        <v>52950</v>
      </c>
      <c r="Q3252" s="381">
        <v>16850</v>
      </c>
      <c r="R3252" s="381">
        <v>19250</v>
      </c>
      <c r="S3252" s="381">
        <v>21650</v>
      </c>
      <c r="T3252" s="381">
        <v>24600</v>
      </c>
      <c r="U3252" s="381">
        <v>28780</v>
      </c>
      <c r="V3252" s="381">
        <v>32960</v>
      </c>
      <c r="W3252" s="381">
        <v>37140</v>
      </c>
      <c r="X3252" s="381">
        <v>41320</v>
      </c>
      <c r="Y3252" s="381">
        <v>44950</v>
      </c>
      <c r="Z3252" s="381">
        <v>51350</v>
      </c>
      <c r="AA3252" s="381">
        <v>57750</v>
      </c>
      <c r="AB3252" s="381">
        <v>64150</v>
      </c>
      <c r="AC3252" s="381">
        <v>69300</v>
      </c>
      <c r="AD3252" s="381">
        <v>74450</v>
      </c>
      <c r="AE3252" s="381">
        <v>79550</v>
      </c>
      <c r="AF3252" s="381">
        <v>84700</v>
      </c>
      <c r="AG3252" s="381">
        <v>6640</v>
      </c>
      <c r="AH3252" s="381" t="s">
        <v>5503</v>
      </c>
      <c r="AI3252" s="381" t="s">
        <v>5474</v>
      </c>
      <c r="AJ3252" s="381">
        <v>1</v>
      </c>
    </row>
    <row r="3253" spans="1:36">
      <c r="A3253" s="381" t="s">
        <v>568</v>
      </c>
      <c r="B3253" s="381" t="s">
        <v>5502</v>
      </c>
      <c r="C3253" s="381">
        <v>37</v>
      </c>
      <c r="D3253" s="381">
        <v>185</v>
      </c>
      <c r="E3253" s="381" t="s">
        <v>5501</v>
      </c>
      <c r="F3253" s="381" t="s">
        <v>5500</v>
      </c>
      <c r="G3253" s="381" t="s">
        <v>1832</v>
      </c>
      <c r="H3253" s="381">
        <v>46300</v>
      </c>
      <c r="I3253" s="381">
        <v>17050</v>
      </c>
      <c r="J3253" s="381">
        <v>19500</v>
      </c>
      <c r="K3253" s="381">
        <v>21950</v>
      </c>
      <c r="L3253" s="381">
        <v>24350</v>
      </c>
      <c r="M3253" s="381">
        <v>26300</v>
      </c>
      <c r="N3253" s="381">
        <v>28250</v>
      </c>
      <c r="O3253" s="381">
        <v>30200</v>
      </c>
      <c r="P3253" s="381">
        <v>32150</v>
      </c>
      <c r="Q3253" s="381">
        <v>12060</v>
      </c>
      <c r="R3253" s="381">
        <v>16240</v>
      </c>
      <c r="S3253" s="381">
        <v>20420</v>
      </c>
      <c r="T3253" s="381">
        <v>24350</v>
      </c>
      <c r="U3253" s="381">
        <v>26300</v>
      </c>
      <c r="V3253" s="381">
        <v>28250</v>
      </c>
      <c r="W3253" s="381">
        <v>30200</v>
      </c>
      <c r="X3253" s="381">
        <v>32150</v>
      </c>
      <c r="Y3253" s="381">
        <v>27300</v>
      </c>
      <c r="Z3253" s="381">
        <v>31200</v>
      </c>
      <c r="AA3253" s="381">
        <v>35100</v>
      </c>
      <c r="AB3253" s="381">
        <v>38950</v>
      </c>
      <c r="AC3253" s="381">
        <v>42100</v>
      </c>
      <c r="AD3253" s="381">
        <v>45200</v>
      </c>
      <c r="AE3253" s="381">
        <v>48300</v>
      </c>
      <c r="AF3253" s="381">
        <v>51450</v>
      </c>
      <c r="AG3253" s="381">
        <v>9999</v>
      </c>
      <c r="AH3253" s="381" t="s">
        <v>1832</v>
      </c>
      <c r="AI3253" s="381" t="s">
        <v>5474</v>
      </c>
      <c r="AJ3253" s="381">
        <v>0</v>
      </c>
    </row>
    <row r="3254" spans="1:36">
      <c r="A3254" s="381" t="s">
        <v>568</v>
      </c>
      <c r="B3254" s="381" t="s">
        <v>5499</v>
      </c>
      <c r="C3254" s="381">
        <v>37</v>
      </c>
      <c r="D3254" s="381">
        <v>187</v>
      </c>
      <c r="E3254" s="381" t="s">
        <v>5498</v>
      </c>
      <c r="F3254" s="381" t="s">
        <v>5497</v>
      </c>
      <c r="G3254" s="381" t="s">
        <v>1111</v>
      </c>
      <c r="H3254" s="381">
        <v>42100</v>
      </c>
      <c r="I3254" s="381">
        <v>17050</v>
      </c>
      <c r="J3254" s="381">
        <v>19500</v>
      </c>
      <c r="K3254" s="381">
        <v>21950</v>
      </c>
      <c r="L3254" s="381">
        <v>24350</v>
      </c>
      <c r="M3254" s="381">
        <v>26300</v>
      </c>
      <c r="N3254" s="381">
        <v>28250</v>
      </c>
      <c r="O3254" s="381">
        <v>30200</v>
      </c>
      <c r="P3254" s="381">
        <v>32150</v>
      </c>
      <c r="Q3254" s="381">
        <v>12060</v>
      </c>
      <c r="R3254" s="381">
        <v>16240</v>
      </c>
      <c r="S3254" s="381">
        <v>20420</v>
      </c>
      <c r="T3254" s="381">
        <v>24350</v>
      </c>
      <c r="U3254" s="381">
        <v>26300</v>
      </c>
      <c r="V3254" s="381">
        <v>28250</v>
      </c>
      <c r="W3254" s="381">
        <v>30200</v>
      </c>
      <c r="X3254" s="381">
        <v>32150</v>
      </c>
      <c r="Y3254" s="381">
        <v>27300</v>
      </c>
      <c r="Z3254" s="381">
        <v>31200</v>
      </c>
      <c r="AA3254" s="381">
        <v>35100</v>
      </c>
      <c r="AB3254" s="381">
        <v>38950</v>
      </c>
      <c r="AC3254" s="381">
        <v>42100</v>
      </c>
      <c r="AD3254" s="381">
        <v>45200</v>
      </c>
      <c r="AE3254" s="381">
        <v>48300</v>
      </c>
      <c r="AF3254" s="381">
        <v>51450</v>
      </c>
      <c r="AG3254" s="381">
        <v>9999</v>
      </c>
      <c r="AH3254" s="381" t="s">
        <v>1111</v>
      </c>
      <c r="AI3254" s="381" t="s">
        <v>5474</v>
      </c>
      <c r="AJ3254" s="381">
        <v>0</v>
      </c>
    </row>
    <row r="3255" spans="1:36">
      <c r="A3255" s="381" t="s">
        <v>568</v>
      </c>
      <c r="B3255" s="381" t="s">
        <v>5496</v>
      </c>
      <c r="C3255" s="381">
        <v>37</v>
      </c>
      <c r="D3255" s="381">
        <v>189</v>
      </c>
      <c r="E3255" s="381" t="s">
        <v>5495</v>
      </c>
      <c r="F3255" s="381" t="s">
        <v>5494</v>
      </c>
      <c r="G3255" s="381" t="s">
        <v>5493</v>
      </c>
      <c r="H3255" s="381">
        <v>61900</v>
      </c>
      <c r="I3255" s="381">
        <v>21700</v>
      </c>
      <c r="J3255" s="381">
        <v>24800</v>
      </c>
      <c r="K3255" s="381">
        <v>27900</v>
      </c>
      <c r="L3255" s="381">
        <v>30950</v>
      </c>
      <c r="M3255" s="381">
        <v>33450</v>
      </c>
      <c r="N3255" s="381">
        <v>35950</v>
      </c>
      <c r="O3255" s="381">
        <v>38400</v>
      </c>
      <c r="P3255" s="381">
        <v>40900</v>
      </c>
      <c r="Q3255" s="381">
        <v>13000</v>
      </c>
      <c r="R3255" s="381">
        <v>16240</v>
      </c>
      <c r="S3255" s="381">
        <v>20420</v>
      </c>
      <c r="T3255" s="381">
        <v>24600</v>
      </c>
      <c r="U3255" s="381">
        <v>28780</v>
      </c>
      <c r="V3255" s="381">
        <v>32960</v>
      </c>
      <c r="W3255" s="381">
        <v>37140</v>
      </c>
      <c r="X3255" s="381">
        <v>40900</v>
      </c>
      <c r="Y3255" s="381">
        <v>34650</v>
      </c>
      <c r="Z3255" s="381">
        <v>39600</v>
      </c>
      <c r="AA3255" s="381">
        <v>44550</v>
      </c>
      <c r="AB3255" s="381">
        <v>49500</v>
      </c>
      <c r="AC3255" s="381">
        <v>53500</v>
      </c>
      <c r="AD3255" s="381">
        <v>57450</v>
      </c>
      <c r="AE3255" s="381">
        <v>61400</v>
      </c>
      <c r="AF3255" s="381">
        <v>65350</v>
      </c>
      <c r="AG3255" s="381">
        <v>9999</v>
      </c>
      <c r="AH3255" s="381" t="s">
        <v>5493</v>
      </c>
      <c r="AI3255" s="381" t="s">
        <v>5474</v>
      </c>
      <c r="AJ3255" s="381">
        <v>0</v>
      </c>
    </row>
    <row r="3256" spans="1:36">
      <c r="A3256" s="381" t="s">
        <v>568</v>
      </c>
      <c r="B3256" s="381" t="s">
        <v>5492</v>
      </c>
      <c r="C3256" s="381">
        <v>37</v>
      </c>
      <c r="D3256" s="381">
        <v>191</v>
      </c>
      <c r="E3256" s="381" t="s">
        <v>5491</v>
      </c>
      <c r="F3256" s="381" t="s">
        <v>5490</v>
      </c>
      <c r="G3256" s="381" t="s">
        <v>1382</v>
      </c>
      <c r="H3256" s="381">
        <v>45000</v>
      </c>
      <c r="I3256" s="381">
        <v>17750</v>
      </c>
      <c r="J3256" s="381">
        <v>20250</v>
      </c>
      <c r="K3256" s="381">
        <v>22800</v>
      </c>
      <c r="L3256" s="381">
        <v>25300</v>
      </c>
      <c r="M3256" s="381">
        <v>27350</v>
      </c>
      <c r="N3256" s="381">
        <v>29350</v>
      </c>
      <c r="O3256" s="381">
        <v>31400</v>
      </c>
      <c r="P3256" s="381">
        <v>33400</v>
      </c>
      <c r="Q3256" s="381">
        <v>12060</v>
      </c>
      <c r="R3256" s="381">
        <v>16240</v>
      </c>
      <c r="S3256" s="381">
        <v>20420</v>
      </c>
      <c r="T3256" s="381">
        <v>24600</v>
      </c>
      <c r="U3256" s="381">
        <v>27350</v>
      </c>
      <c r="V3256" s="381">
        <v>29350</v>
      </c>
      <c r="W3256" s="381">
        <v>31400</v>
      </c>
      <c r="X3256" s="381">
        <v>33400</v>
      </c>
      <c r="Y3256" s="381">
        <v>28350</v>
      </c>
      <c r="Z3256" s="381">
        <v>32400</v>
      </c>
      <c r="AA3256" s="381">
        <v>36450</v>
      </c>
      <c r="AB3256" s="381">
        <v>40500</v>
      </c>
      <c r="AC3256" s="381">
        <v>43750</v>
      </c>
      <c r="AD3256" s="381">
        <v>47000</v>
      </c>
      <c r="AE3256" s="381">
        <v>50250</v>
      </c>
      <c r="AF3256" s="381">
        <v>53500</v>
      </c>
      <c r="AG3256" s="381">
        <v>2980</v>
      </c>
      <c r="AH3256" s="381" t="s">
        <v>1382</v>
      </c>
      <c r="AI3256" s="381" t="s">
        <v>5474</v>
      </c>
      <c r="AJ3256" s="381">
        <v>1</v>
      </c>
    </row>
    <row r="3257" spans="1:36">
      <c r="A3257" s="381" t="s">
        <v>568</v>
      </c>
      <c r="B3257" s="381" t="s">
        <v>5489</v>
      </c>
      <c r="C3257" s="381">
        <v>37</v>
      </c>
      <c r="D3257" s="381">
        <v>193</v>
      </c>
      <c r="E3257" s="381" t="s">
        <v>5488</v>
      </c>
      <c r="F3257" s="381" t="s">
        <v>5487</v>
      </c>
      <c r="G3257" s="381" t="s">
        <v>5486</v>
      </c>
      <c r="H3257" s="381">
        <v>45000</v>
      </c>
      <c r="I3257" s="381">
        <v>17050</v>
      </c>
      <c r="J3257" s="381">
        <v>19500</v>
      </c>
      <c r="K3257" s="381">
        <v>21950</v>
      </c>
      <c r="L3257" s="381">
        <v>24350</v>
      </c>
      <c r="M3257" s="381">
        <v>26300</v>
      </c>
      <c r="N3257" s="381">
        <v>28250</v>
      </c>
      <c r="O3257" s="381">
        <v>30200</v>
      </c>
      <c r="P3257" s="381">
        <v>32150</v>
      </c>
      <c r="Q3257" s="381">
        <v>12060</v>
      </c>
      <c r="R3257" s="381">
        <v>16240</v>
      </c>
      <c r="S3257" s="381">
        <v>20420</v>
      </c>
      <c r="T3257" s="381">
        <v>24350</v>
      </c>
      <c r="U3257" s="381">
        <v>26300</v>
      </c>
      <c r="V3257" s="381">
        <v>28250</v>
      </c>
      <c r="W3257" s="381">
        <v>30200</v>
      </c>
      <c r="X3257" s="381">
        <v>32150</v>
      </c>
      <c r="Y3257" s="381">
        <v>27300</v>
      </c>
      <c r="Z3257" s="381">
        <v>31200</v>
      </c>
      <c r="AA3257" s="381">
        <v>35100</v>
      </c>
      <c r="AB3257" s="381">
        <v>38950</v>
      </c>
      <c r="AC3257" s="381">
        <v>42100</v>
      </c>
      <c r="AD3257" s="381">
        <v>45200</v>
      </c>
      <c r="AE3257" s="381">
        <v>48300</v>
      </c>
      <c r="AF3257" s="381">
        <v>51450</v>
      </c>
      <c r="AG3257" s="381">
        <v>9999</v>
      </c>
      <c r="AH3257" s="381" t="s">
        <v>5486</v>
      </c>
      <c r="AI3257" s="381" t="s">
        <v>5474</v>
      </c>
      <c r="AJ3257" s="381">
        <v>0</v>
      </c>
    </row>
    <row r="3258" spans="1:36">
      <c r="A3258" s="381" t="s">
        <v>568</v>
      </c>
      <c r="B3258" s="381" t="s">
        <v>5485</v>
      </c>
      <c r="C3258" s="381">
        <v>37</v>
      </c>
      <c r="D3258" s="381">
        <v>195</v>
      </c>
      <c r="E3258" s="381" t="s">
        <v>5484</v>
      </c>
      <c r="F3258" s="381" t="s">
        <v>5483</v>
      </c>
      <c r="G3258" s="381" t="s">
        <v>2770</v>
      </c>
      <c r="H3258" s="381">
        <v>46500</v>
      </c>
      <c r="I3258" s="381">
        <v>17050</v>
      </c>
      <c r="J3258" s="381">
        <v>19500</v>
      </c>
      <c r="K3258" s="381">
        <v>21950</v>
      </c>
      <c r="L3258" s="381">
        <v>24350</v>
      </c>
      <c r="M3258" s="381">
        <v>26300</v>
      </c>
      <c r="N3258" s="381">
        <v>28250</v>
      </c>
      <c r="O3258" s="381">
        <v>30200</v>
      </c>
      <c r="P3258" s="381">
        <v>32150</v>
      </c>
      <c r="Q3258" s="381">
        <v>12060</v>
      </c>
      <c r="R3258" s="381">
        <v>16240</v>
      </c>
      <c r="S3258" s="381">
        <v>20420</v>
      </c>
      <c r="T3258" s="381">
        <v>24350</v>
      </c>
      <c r="U3258" s="381">
        <v>26300</v>
      </c>
      <c r="V3258" s="381">
        <v>28250</v>
      </c>
      <c r="W3258" s="381">
        <v>30200</v>
      </c>
      <c r="X3258" s="381">
        <v>32150</v>
      </c>
      <c r="Y3258" s="381">
        <v>27300</v>
      </c>
      <c r="Z3258" s="381">
        <v>31200</v>
      </c>
      <c r="AA3258" s="381">
        <v>35100</v>
      </c>
      <c r="AB3258" s="381">
        <v>38950</v>
      </c>
      <c r="AC3258" s="381">
        <v>42100</v>
      </c>
      <c r="AD3258" s="381">
        <v>45200</v>
      </c>
      <c r="AE3258" s="381">
        <v>48300</v>
      </c>
      <c r="AF3258" s="381">
        <v>51450</v>
      </c>
      <c r="AG3258" s="381">
        <v>9999</v>
      </c>
      <c r="AH3258" s="381" t="s">
        <v>2770</v>
      </c>
      <c r="AI3258" s="381" t="s">
        <v>5474</v>
      </c>
      <c r="AJ3258" s="381">
        <v>0</v>
      </c>
    </row>
    <row r="3259" spans="1:36">
      <c r="A3259" s="381" t="s">
        <v>568</v>
      </c>
      <c r="B3259" s="381" t="s">
        <v>5482</v>
      </c>
      <c r="C3259" s="381">
        <v>37</v>
      </c>
      <c r="D3259" s="381">
        <v>197</v>
      </c>
      <c r="E3259" s="381" t="s">
        <v>5481</v>
      </c>
      <c r="F3259" s="381" t="s">
        <v>5480</v>
      </c>
      <c r="G3259" s="381" t="s">
        <v>5479</v>
      </c>
      <c r="H3259" s="381">
        <v>56900</v>
      </c>
      <c r="I3259" s="381">
        <v>19950</v>
      </c>
      <c r="J3259" s="381">
        <v>22800</v>
      </c>
      <c r="K3259" s="381">
        <v>25650</v>
      </c>
      <c r="L3259" s="381">
        <v>28450</v>
      </c>
      <c r="M3259" s="381">
        <v>30750</v>
      </c>
      <c r="N3259" s="381">
        <v>33050</v>
      </c>
      <c r="O3259" s="381">
        <v>35300</v>
      </c>
      <c r="P3259" s="381">
        <v>37600</v>
      </c>
      <c r="Q3259" s="381">
        <v>12060</v>
      </c>
      <c r="R3259" s="381">
        <v>16240</v>
      </c>
      <c r="S3259" s="381">
        <v>20420</v>
      </c>
      <c r="T3259" s="381">
        <v>24600</v>
      </c>
      <c r="U3259" s="381">
        <v>28780</v>
      </c>
      <c r="V3259" s="381">
        <v>32960</v>
      </c>
      <c r="W3259" s="381">
        <v>35300</v>
      </c>
      <c r="X3259" s="381">
        <v>37600</v>
      </c>
      <c r="Y3259" s="381">
        <v>31850</v>
      </c>
      <c r="Z3259" s="381">
        <v>36400</v>
      </c>
      <c r="AA3259" s="381">
        <v>40950</v>
      </c>
      <c r="AB3259" s="381">
        <v>45500</v>
      </c>
      <c r="AC3259" s="381">
        <v>49150</v>
      </c>
      <c r="AD3259" s="381">
        <v>52800</v>
      </c>
      <c r="AE3259" s="381">
        <v>56450</v>
      </c>
      <c r="AF3259" s="381">
        <v>60100</v>
      </c>
      <c r="AG3259" s="381">
        <v>3120</v>
      </c>
      <c r="AH3259" s="381" t="s">
        <v>5479</v>
      </c>
      <c r="AI3259" s="381" t="s">
        <v>5474</v>
      </c>
      <c r="AJ3259" s="381">
        <v>1</v>
      </c>
    </row>
    <row r="3260" spans="1:36">
      <c r="A3260" s="381" t="s">
        <v>568</v>
      </c>
      <c r="B3260" s="381" t="s">
        <v>5478</v>
      </c>
      <c r="C3260" s="381">
        <v>37</v>
      </c>
      <c r="D3260" s="381">
        <v>199</v>
      </c>
      <c r="E3260" s="381" t="s">
        <v>5477</v>
      </c>
      <c r="F3260" s="381" t="s">
        <v>5476</v>
      </c>
      <c r="G3260" s="381" t="s">
        <v>5475</v>
      </c>
      <c r="H3260" s="381">
        <v>48700</v>
      </c>
      <c r="I3260" s="381">
        <v>17050</v>
      </c>
      <c r="J3260" s="381">
        <v>19500</v>
      </c>
      <c r="K3260" s="381">
        <v>21950</v>
      </c>
      <c r="L3260" s="381">
        <v>24350</v>
      </c>
      <c r="M3260" s="381">
        <v>26300</v>
      </c>
      <c r="N3260" s="381">
        <v>28250</v>
      </c>
      <c r="O3260" s="381">
        <v>30200</v>
      </c>
      <c r="P3260" s="381">
        <v>32150</v>
      </c>
      <c r="Q3260" s="381">
        <v>12060</v>
      </c>
      <c r="R3260" s="381">
        <v>16240</v>
      </c>
      <c r="S3260" s="381">
        <v>20420</v>
      </c>
      <c r="T3260" s="381">
        <v>24350</v>
      </c>
      <c r="U3260" s="381">
        <v>26300</v>
      </c>
      <c r="V3260" s="381">
        <v>28250</v>
      </c>
      <c r="W3260" s="381">
        <v>30200</v>
      </c>
      <c r="X3260" s="381">
        <v>32150</v>
      </c>
      <c r="Y3260" s="381">
        <v>27300</v>
      </c>
      <c r="Z3260" s="381">
        <v>31200</v>
      </c>
      <c r="AA3260" s="381">
        <v>35100</v>
      </c>
      <c r="AB3260" s="381">
        <v>38950</v>
      </c>
      <c r="AC3260" s="381">
        <v>42100</v>
      </c>
      <c r="AD3260" s="381">
        <v>45200</v>
      </c>
      <c r="AE3260" s="381">
        <v>48300</v>
      </c>
      <c r="AF3260" s="381">
        <v>51450</v>
      </c>
      <c r="AG3260" s="381">
        <v>9999</v>
      </c>
      <c r="AH3260" s="381" t="s">
        <v>5475</v>
      </c>
      <c r="AI3260" s="381" t="s">
        <v>5474</v>
      </c>
      <c r="AJ3260" s="381">
        <v>0</v>
      </c>
    </row>
    <row r="3261" spans="1:36">
      <c r="A3261" s="381" t="s">
        <v>569</v>
      </c>
      <c r="B3261" s="381" t="s">
        <v>5473</v>
      </c>
      <c r="C3261" s="381">
        <v>38</v>
      </c>
      <c r="D3261" s="381">
        <v>1</v>
      </c>
      <c r="E3261" s="381" t="s">
        <v>5472</v>
      </c>
      <c r="F3261" s="381" t="s">
        <v>5471</v>
      </c>
      <c r="G3261" s="381" t="s">
        <v>1360</v>
      </c>
      <c r="H3261" s="381">
        <v>63000</v>
      </c>
      <c r="I3261" s="381">
        <v>27550</v>
      </c>
      <c r="J3261" s="381">
        <v>31450</v>
      </c>
      <c r="K3261" s="381">
        <v>35400</v>
      </c>
      <c r="L3261" s="381">
        <v>39300</v>
      </c>
      <c r="M3261" s="381">
        <v>42450</v>
      </c>
      <c r="N3261" s="381">
        <v>45600</v>
      </c>
      <c r="O3261" s="381">
        <v>48750</v>
      </c>
      <c r="P3261" s="381">
        <v>51900</v>
      </c>
      <c r="Q3261" s="381">
        <v>16550</v>
      </c>
      <c r="R3261" s="381">
        <v>18900</v>
      </c>
      <c r="S3261" s="381">
        <v>21250</v>
      </c>
      <c r="T3261" s="381">
        <v>24600</v>
      </c>
      <c r="U3261" s="381">
        <v>28780</v>
      </c>
      <c r="V3261" s="381">
        <v>32960</v>
      </c>
      <c r="W3261" s="381">
        <v>37140</v>
      </c>
      <c r="X3261" s="381">
        <v>41320</v>
      </c>
      <c r="Y3261" s="381">
        <v>44050</v>
      </c>
      <c r="Z3261" s="381">
        <v>50350</v>
      </c>
      <c r="AA3261" s="381">
        <v>56650</v>
      </c>
      <c r="AB3261" s="381">
        <v>62900</v>
      </c>
      <c r="AC3261" s="381">
        <v>67950</v>
      </c>
      <c r="AD3261" s="381">
        <v>73000</v>
      </c>
      <c r="AE3261" s="381">
        <v>78000</v>
      </c>
      <c r="AF3261" s="381">
        <v>83050</v>
      </c>
      <c r="AG3261" s="381">
        <v>9999</v>
      </c>
      <c r="AH3261" s="381" t="s">
        <v>1360</v>
      </c>
      <c r="AI3261" s="381" t="s">
        <v>5277</v>
      </c>
      <c r="AJ3261" s="381">
        <v>0</v>
      </c>
    </row>
    <row r="3262" spans="1:36">
      <c r="A3262" s="381" t="s">
        <v>569</v>
      </c>
      <c r="B3262" s="381" t="s">
        <v>5470</v>
      </c>
      <c r="C3262" s="381">
        <v>38</v>
      </c>
      <c r="D3262" s="381">
        <v>3</v>
      </c>
      <c r="E3262" s="381" t="s">
        <v>5469</v>
      </c>
      <c r="F3262" s="381" t="s">
        <v>5468</v>
      </c>
      <c r="G3262" s="381" t="s">
        <v>5467</v>
      </c>
      <c r="H3262" s="381">
        <v>73000</v>
      </c>
      <c r="I3262" s="381">
        <v>27550</v>
      </c>
      <c r="J3262" s="381">
        <v>31450</v>
      </c>
      <c r="K3262" s="381">
        <v>35400</v>
      </c>
      <c r="L3262" s="381">
        <v>39300</v>
      </c>
      <c r="M3262" s="381">
        <v>42450</v>
      </c>
      <c r="N3262" s="381">
        <v>45600</v>
      </c>
      <c r="O3262" s="381">
        <v>48750</v>
      </c>
      <c r="P3262" s="381">
        <v>51900</v>
      </c>
      <c r="Q3262" s="381">
        <v>16550</v>
      </c>
      <c r="R3262" s="381">
        <v>18900</v>
      </c>
      <c r="S3262" s="381">
        <v>21250</v>
      </c>
      <c r="T3262" s="381">
        <v>24600</v>
      </c>
      <c r="U3262" s="381">
        <v>28780</v>
      </c>
      <c r="V3262" s="381">
        <v>32960</v>
      </c>
      <c r="W3262" s="381">
        <v>37140</v>
      </c>
      <c r="X3262" s="381">
        <v>41320</v>
      </c>
      <c r="Y3262" s="381">
        <v>44050</v>
      </c>
      <c r="Z3262" s="381">
        <v>50350</v>
      </c>
      <c r="AA3262" s="381">
        <v>56650</v>
      </c>
      <c r="AB3262" s="381">
        <v>62900</v>
      </c>
      <c r="AC3262" s="381">
        <v>67950</v>
      </c>
      <c r="AD3262" s="381">
        <v>73000</v>
      </c>
      <c r="AE3262" s="381">
        <v>78000</v>
      </c>
      <c r="AF3262" s="381">
        <v>83050</v>
      </c>
      <c r="AG3262" s="381">
        <v>9999</v>
      </c>
      <c r="AH3262" s="381" t="s">
        <v>5467</v>
      </c>
      <c r="AI3262" s="381" t="s">
        <v>5277</v>
      </c>
      <c r="AJ3262" s="381">
        <v>0</v>
      </c>
    </row>
    <row r="3263" spans="1:36">
      <c r="A3263" s="381" t="s">
        <v>569</v>
      </c>
      <c r="B3263" s="381" t="s">
        <v>5466</v>
      </c>
      <c r="C3263" s="381">
        <v>38</v>
      </c>
      <c r="D3263" s="381">
        <v>5</v>
      </c>
      <c r="E3263" s="381" t="s">
        <v>5465</v>
      </c>
      <c r="F3263" s="381" t="s">
        <v>5464</v>
      </c>
      <c r="G3263" s="381" t="s">
        <v>5463</v>
      </c>
      <c r="H3263" s="381">
        <v>43800</v>
      </c>
      <c r="I3263" s="381">
        <v>27550</v>
      </c>
      <c r="J3263" s="381">
        <v>31450</v>
      </c>
      <c r="K3263" s="381">
        <v>35400</v>
      </c>
      <c r="L3263" s="381">
        <v>39300</v>
      </c>
      <c r="M3263" s="381">
        <v>42450</v>
      </c>
      <c r="N3263" s="381">
        <v>45600</v>
      </c>
      <c r="O3263" s="381">
        <v>48750</v>
      </c>
      <c r="P3263" s="381">
        <v>51900</v>
      </c>
      <c r="Q3263" s="381">
        <v>16550</v>
      </c>
      <c r="R3263" s="381">
        <v>18900</v>
      </c>
      <c r="S3263" s="381">
        <v>21250</v>
      </c>
      <c r="T3263" s="381">
        <v>24600</v>
      </c>
      <c r="U3263" s="381">
        <v>28780</v>
      </c>
      <c r="V3263" s="381">
        <v>32960</v>
      </c>
      <c r="W3263" s="381">
        <v>37140</v>
      </c>
      <c r="X3263" s="381">
        <v>41320</v>
      </c>
      <c r="Y3263" s="381">
        <v>44050</v>
      </c>
      <c r="Z3263" s="381">
        <v>50350</v>
      </c>
      <c r="AA3263" s="381">
        <v>56650</v>
      </c>
      <c r="AB3263" s="381">
        <v>62900</v>
      </c>
      <c r="AC3263" s="381">
        <v>67950</v>
      </c>
      <c r="AD3263" s="381">
        <v>73000</v>
      </c>
      <c r="AE3263" s="381">
        <v>78000</v>
      </c>
      <c r="AF3263" s="381">
        <v>83050</v>
      </c>
      <c r="AG3263" s="381">
        <v>9999</v>
      </c>
      <c r="AH3263" s="381" t="s">
        <v>5463</v>
      </c>
      <c r="AI3263" s="381" t="s">
        <v>5277</v>
      </c>
      <c r="AJ3263" s="381">
        <v>0</v>
      </c>
    </row>
    <row r="3264" spans="1:36">
      <c r="A3264" s="381" t="s">
        <v>569</v>
      </c>
      <c r="B3264" s="381" t="s">
        <v>5462</v>
      </c>
      <c r="C3264" s="381">
        <v>38</v>
      </c>
      <c r="D3264" s="381">
        <v>7</v>
      </c>
      <c r="E3264" s="381" t="s">
        <v>5461</v>
      </c>
      <c r="F3264" s="381" t="s">
        <v>5460</v>
      </c>
      <c r="G3264" s="381" t="s">
        <v>5459</v>
      </c>
      <c r="H3264" s="381">
        <v>98400</v>
      </c>
      <c r="I3264" s="381">
        <v>27550</v>
      </c>
      <c r="J3264" s="381">
        <v>31450</v>
      </c>
      <c r="K3264" s="381">
        <v>35400</v>
      </c>
      <c r="L3264" s="381">
        <v>39300</v>
      </c>
      <c r="M3264" s="381">
        <v>42450</v>
      </c>
      <c r="N3264" s="381">
        <v>45600</v>
      </c>
      <c r="O3264" s="381">
        <v>48750</v>
      </c>
      <c r="P3264" s="381">
        <v>51900</v>
      </c>
      <c r="Q3264" s="381">
        <v>16550</v>
      </c>
      <c r="R3264" s="381">
        <v>18900</v>
      </c>
      <c r="S3264" s="381">
        <v>21250</v>
      </c>
      <c r="T3264" s="381">
        <v>24600</v>
      </c>
      <c r="U3264" s="381">
        <v>28780</v>
      </c>
      <c r="V3264" s="381">
        <v>32960</v>
      </c>
      <c r="W3264" s="381">
        <v>37140</v>
      </c>
      <c r="X3264" s="381">
        <v>41320</v>
      </c>
      <c r="Y3264" s="381">
        <v>44050</v>
      </c>
      <c r="Z3264" s="381">
        <v>50350</v>
      </c>
      <c r="AA3264" s="381">
        <v>56650</v>
      </c>
      <c r="AB3264" s="381">
        <v>62900</v>
      </c>
      <c r="AC3264" s="381">
        <v>67950</v>
      </c>
      <c r="AD3264" s="381">
        <v>73000</v>
      </c>
      <c r="AE3264" s="381">
        <v>78000</v>
      </c>
      <c r="AF3264" s="381">
        <v>83050</v>
      </c>
      <c r="AG3264" s="381">
        <v>9999</v>
      </c>
      <c r="AH3264" s="381" t="s">
        <v>5459</v>
      </c>
      <c r="AI3264" s="381" t="s">
        <v>5277</v>
      </c>
      <c r="AJ3264" s="381">
        <v>0</v>
      </c>
    </row>
    <row r="3265" spans="1:36">
      <c r="A3265" s="381" t="s">
        <v>569</v>
      </c>
      <c r="B3265" s="381" t="s">
        <v>5458</v>
      </c>
      <c r="C3265" s="381">
        <v>38</v>
      </c>
      <c r="D3265" s="381">
        <v>9</v>
      </c>
      <c r="E3265" s="381" t="s">
        <v>5457</v>
      </c>
      <c r="F3265" s="381" t="s">
        <v>5456</v>
      </c>
      <c r="G3265" s="381" t="s">
        <v>5455</v>
      </c>
      <c r="H3265" s="381">
        <v>75600</v>
      </c>
      <c r="I3265" s="381">
        <v>27550</v>
      </c>
      <c r="J3265" s="381">
        <v>31450</v>
      </c>
      <c r="K3265" s="381">
        <v>35400</v>
      </c>
      <c r="L3265" s="381">
        <v>39300</v>
      </c>
      <c r="M3265" s="381">
        <v>42450</v>
      </c>
      <c r="N3265" s="381">
        <v>45600</v>
      </c>
      <c r="O3265" s="381">
        <v>48750</v>
      </c>
      <c r="P3265" s="381">
        <v>51900</v>
      </c>
      <c r="Q3265" s="381">
        <v>16550</v>
      </c>
      <c r="R3265" s="381">
        <v>18900</v>
      </c>
      <c r="S3265" s="381">
        <v>21250</v>
      </c>
      <c r="T3265" s="381">
        <v>24600</v>
      </c>
      <c r="U3265" s="381">
        <v>28780</v>
      </c>
      <c r="V3265" s="381">
        <v>32960</v>
      </c>
      <c r="W3265" s="381">
        <v>37140</v>
      </c>
      <c r="X3265" s="381">
        <v>41320</v>
      </c>
      <c r="Y3265" s="381">
        <v>44050</v>
      </c>
      <c r="Z3265" s="381">
        <v>50350</v>
      </c>
      <c r="AA3265" s="381">
        <v>56650</v>
      </c>
      <c r="AB3265" s="381">
        <v>62900</v>
      </c>
      <c r="AC3265" s="381">
        <v>67950</v>
      </c>
      <c r="AD3265" s="381">
        <v>73000</v>
      </c>
      <c r="AE3265" s="381">
        <v>78000</v>
      </c>
      <c r="AF3265" s="381">
        <v>83050</v>
      </c>
      <c r="AG3265" s="381">
        <v>9999</v>
      </c>
      <c r="AH3265" s="381" t="s">
        <v>5455</v>
      </c>
      <c r="AI3265" s="381" t="s">
        <v>5277</v>
      </c>
      <c r="AJ3265" s="381">
        <v>0</v>
      </c>
    </row>
    <row r="3266" spans="1:36">
      <c r="A3266" s="381" t="s">
        <v>569</v>
      </c>
      <c r="B3266" s="381" t="s">
        <v>5454</v>
      </c>
      <c r="C3266" s="381">
        <v>38</v>
      </c>
      <c r="D3266" s="381">
        <v>11</v>
      </c>
      <c r="E3266" s="381" t="s">
        <v>5453</v>
      </c>
      <c r="F3266" s="381" t="s">
        <v>5452</v>
      </c>
      <c r="G3266" s="381" t="s">
        <v>5451</v>
      </c>
      <c r="H3266" s="381">
        <v>84500</v>
      </c>
      <c r="I3266" s="381">
        <v>28150</v>
      </c>
      <c r="J3266" s="381">
        <v>32200</v>
      </c>
      <c r="K3266" s="381">
        <v>36200</v>
      </c>
      <c r="L3266" s="381">
        <v>40200</v>
      </c>
      <c r="M3266" s="381">
        <v>43450</v>
      </c>
      <c r="N3266" s="381">
        <v>46650</v>
      </c>
      <c r="O3266" s="381">
        <v>49850</v>
      </c>
      <c r="P3266" s="381">
        <v>53100</v>
      </c>
      <c r="Q3266" s="381">
        <v>16900</v>
      </c>
      <c r="R3266" s="381">
        <v>19300</v>
      </c>
      <c r="S3266" s="381">
        <v>21700</v>
      </c>
      <c r="T3266" s="381">
        <v>24600</v>
      </c>
      <c r="U3266" s="381">
        <v>28780</v>
      </c>
      <c r="V3266" s="381">
        <v>32960</v>
      </c>
      <c r="W3266" s="381">
        <v>37140</v>
      </c>
      <c r="X3266" s="381">
        <v>41320</v>
      </c>
      <c r="Y3266" s="381">
        <v>45050</v>
      </c>
      <c r="Z3266" s="381">
        <v>51450</v>
      </c>
      <c r="AA3266" s="381">
        <v>57900</v>
      </c>
      <c r="AB3266" s="381">
        <v>64300</v>
      </c>
      <c r="AC3266" s="381">
        <v>69450</v>
      </c>
      <c r="AD3266" s="381">
        <v>74600</v>
      </c>
      <c r="AE3266" s="381">
        <v>79750</v>
      </c>
      <c r="AF3266" s="381">
        <v>84900</v>
      </c>
      <c r="AG3266" s="381">
        <v>9999</v>
      </c>
      <c r="AH3266" s="381" t="s">
        <v>5451</v>
      </c>
      <c r="AI3266" s="381" t="s">
        <v>5277</v>
      </c>
      <c r="AJ3266" s="381">
        <v>0</v>
      </c>
    </row>
    <row r="3267" spans="1:36">
      <c r="A3267" s="381" t="s">
        <v>569</v>
      </c>
      <c r="B3267" s="381" t="s">
        <v>5450</v>
      </c>
      <c r="C3267" s="381">
        <v>38</v>
      </c>
      <c r="D3267" s="381">
        <v>13</v>
      </c>
      <c r="E3267" s="381" t="s">
        <v>5449</v>
      </c>
      <c r="F3267" s="381" t="s">
        <v>5448</v>
      </c>
      <c r="G3267" s="381" t="s">
        <v>5447</v>
      </c>
      <c r="H3267" s="381">
        <v>81200</v>
      </c>
      <c r="I3267" s="381">
        <v>27550</v>
      </c>
      <c r="J3267" s="381">
        <v>31450</v>
      </c>
      <c r="K3267" s="381">
        <v>35400</v>
      </c>
      <c r="L3267" s="381">
        <v>39300</v>
      </c>
      <c r="M3267" s="381">
        <v>42450</v>
      </c>
      <c r="N3267" s="381">
        <v>45600</v>
      </c>
      <c r="O3267" s="381">
        <v>48750</v>
      </c>
      <c r="P3267" s="381">
        <v>51900</v>
      </c>
      <c r="Q3267" s="381">
        <v>16550</v>
      </c>
      <c r="R3267" s="381">
        <v>18900</v>
      </c>
      <c r="S3267" s="381">
        <v>21250</v>
      </c>
      <c r="T3267" s="381">
        <v>24600</v>
      </c>
      <c r="U3267" s="381">
        <v>28780</v>
      </c>
      <c r="V3267" s="381">
        <v>32960</v>
      </c>
      <c r="W3267" s="381">
        <v>37140</v>
      </c>
      <c r="X3267" s="381">
        <v>41320</v>
      </c>
      <c r="Y3267" s="381">
        <v>44050</v>
      </c>
      <c r="Z3267" s="381">
        <v>50350</v>
      </c>
      <c r="AA3267" s="381">
        <v>56650</v>
      </c>
      <c r="AB3267" s="381">
        <v>62900</v>
      </c>
      <c r="AC3267" s="381">
        <v>67950</v>
      </c>
      <c r="AD3267" s="381">
        <v>73000</v>
      </c>
      <c r="AE3267" s="381">
        <v>78000</v>
      </c>
      <c r="AF3267" s="381">
        <v>83050</v>
      </c>
      <c r="AG3267" s="381">
        <v>9999</v>
      </c>
      <c r="AH3267" s="381" t="s">
        <v>5447</v>
      </c>
      <c r="AI3267" s="381" t="s">
        <v>5277</v>
      </c>
      <c r="AJ3267" s="381">
        <v>0</v>
      </c>
    </row>
    <row r="3268" spans="1:36">
      <c r="A3268" s="381" t="s">
        <v>569</v>
      </c>
      <c r="B3268" s="381" t="s">
        <v>5446</v>
      </c>
      <c r="C3268" s="381">
        <v>38</v>
      </c>
      <c r="D3268" s="381">
        <v>15</v>
      </c>
      <c r="E3268" s="381" t="s">
        <v>5365</v>
      </c>
      <c r="F3268" s="381" t="s">
        <v>5364</v>
      </c>
      <c r="G3268" s="381" t="s">
        <v>5445</v>
      </c>
      <c r="H3268" s="381">
        <v>82600</v>
      </c>
      <c r="I3268" s="381">
        <v>28950</v>
      </c>
      <c r="J3268" s="381">
        <v>33050</v>
      </c>
      <c r="K3268" s="381">
        <v>37200</v>
      </c>
      <c r="L3268" s="381">
        <v>41300</v>
      </c>
      <c r="M3268" s="381">
        <v>44650</v>
      </c>
      <c r="N3268" s="381">
        <v>47950</v>
      </c>
      <c r="O3268" s="381">
        <v>51250</v>
      </c>
      <c r="P3268" s="381">
        <v>54550</v>
      </c>
      <c r="Q3268" s="381">
        <v>17400</v>
      </c>
      <c r="R3268" s="381">
        <v>19850</v>
      </c>
      <c r="S3268" s="381">
        <v>22350</v>
      </c>
      <c r="T3268" s="381">
        <v>24800</v>
      </c>
      <c r="U3268" s="381">
        <v>28780</v>
      </c>
      <c r="V3268" s="381">
        <v>32960</v>
      </c>
      <c r="W3268" s="381">
        <v>37140</v>
      </c>
      <c r="X3268" s="381">
        <v>41320</v>
      </c>
      <c r="Y3268" s="381">
        <v>46300</v>
      </c>
      <c r="Z3268" s="381">
        <v>52900</v>
      </c>
      <c r="AA3268" s="381">
        <v>59500</v>
      </c>
      <c r="AB3268" s="381">
        <v>66100</v>
      </c>
      <c r="AC3268" s="381">
        <v>71400</v>
      </c>
      <c r="AD3268" s="381">
        <v>76700</v>
      </c>
      <c r="AE3268" s="381">
        <v>82000</v>
      </c>
      <c r="AF3268" s="381">
        <v>87300</v>
      </c>
      <c r="AG3268" s="381">
        <v>1010</v>
      </c>
      <c r="AH3268" s="381" t="s">
        <v>5445</v>
      </c>
      <c r="AI3268" s="381" t="s">
        <v>5277</v>
      </c>
      <c r="AJ3268" s="381">
        <v>1</v>
      </c>
    </row>
    <row r="3269" spans="1:36">
      <c r="A3269" s="381" t="s">
        <v>569</v>
      </c>
      <c r="B3269" s="381" t="s">
        <v>5444</v>
      </c>
      <c r="C3269" s="381">
        <v>38</v>
      </c>
      <c r="D3269" s="381">
        <v>17</v>
      </c>
      <c r="E3269" s="381" t="s">
        <v>5443</v>
      </c>
      <c r="F3269" s="381" t="s">
        <v>5442</v>
      </c>
      <c r="G3269" s="381" t="s">
        <v>3544</v>
      </c>
      <c r="H3269" s="381">
        <v>75200</v>
      </c>
      <c r="I3269" s="381">
        <v>27550</v>
      </c>
      <c r="J3269" s="381">
        <v>31450</v>
      </c>
      <c r="K3269" s="381">
        <v>35400</v>
      </c>
      <c r="L3269" s="381">
        <v>39300</v>
      </c>
      <c r="M3269" s="381">
        <v>42450</v>
      </c>
      <c r="N3269" s="381">
        <v>45600</v>
      </c>
      <c r="O3269" s="381">
        <v>48750</v>
      </c>
      <c r="P3269" s="381">
        <v>51900</v>
      </c>
      <c r="Q3269" s="381">
        <v>16550</v>
      </c>
      <c r="R3269" s="381">
        <v>18900</v>
      </c>
      <c r="S3269" s="381">
        <v>21250</v>
      </c>
      <c r="T3269" s="381">
        <v>24600</v>
      </c>
      <c r="U3269" s="381">
        <v>28780</v>
      </c>
      <c r="V3269" s="381">
        <v>32960</v>
      </c>
      <c r="W3269" s="381">
        <v>37140</v>
      </c>
      <c r="X3269" s="381">
        <v>41320</v>
      </c>
      <c r="Y3269" s="381">
        <v>44050</v>
      </c>
      <c r="Z3269" s="381">
        <v>50350</v>
      </c>
      <c r="AA3269" s="381">
        <v>56650</v>
      </c>
      <c r="AB3269" s="381">
        <v>62900</v>
      </c>
      <c r="AC3269" s="381">
        <v>67950</v>
      </c>
      <c r="AD3269" s="381">
        <v>73000</v>
      </c>
      <c r="AE3269" s="381">
        <v>78000</v>
      </c>
      <c r="AF3269" s="381">
        <v>83050</v>
      </c>
      <c r="AG3269" s="381">
        <v>2520</v>
      </c>
      <c r="AH3269" s="381" t="s">
        <v>3544</v>
      </c>
      <c r="AI3269" s="381" t="s">
        <v>5277</v>
      </c>
      <c r="AJ3269" s="381">
        <v>1</v>
      </c>
    </row>
    <row r="3270" spans="1:36">
      <c r="A3270" s="381" t="s">
        <v>569</v>
      </c>
      <c r="B3270" s="381" t="s">
        <v>5441</v>
      </c>
      <c r="C3270" s="381">
        <v>38</v>
      </c>
      <c r="D3270" s="381">
        <v>19</v>
      </c>
      <c r="E3270" s="381" t="s">
        <v>5440</v>
      </c>
      <c r="F3270" s="381" t="s">
        <v>5439</v>
      </c>
      <c r="G3270" s="381" t="s">
        <v>5438</v>
      </c>
      <c r="H3270" s="381">
        <v>81900</v>
      </c>
      <c r="I3270" s="381">
        <v>27650</v>
      </c>
      <c r="J3270" s="381">
        <v>31600</v>
      </c>
      <c r="K3270" s="381">
        <v>35550</v>
      </c>
      <c r="L3270" s="381">
        <v>39500</v>
      </c>
      <c r="M3270" s="381">
        <v>42700</v>
      </c>
      <c r="N3270" s="381">
        <v>45850</v>
      </c>
      <c r="O3270" s="381">
        <v>49000</v>
      </c>
      <c r="P3270" s="381">
        <v>52150</v>
      </c>
      <c r="Q3270" s="381">
        <v>16600</v>
      </c>
      <c r="R3270" s="381">
        <v>19000</v>
      </c>
      <c r="S3270" s="381">
        <v>21350</v>
      </c>
      <c r="T3270" s="381">
        <v>24600</v>
      </c>
      <c r="U3270" s="381">
        <v>28780</v>
      </c>
      <c r="V3270" s="381">
        <v>32960</v>
      </c>
      <c r="W3270" s="381">
        <v>37140</v>
      </c>
      <c r="X3270" s="381">
        <v>41320</v>
      </c>
      <c r="Y3270" s="381">
        <v>44250</v>
      </c>
      <c r="Z3270" s="381">
        <v>50600</v>
      </c>
      <c r="AA3270" s="381">
        <v>56900</v>
      </c>
      <c r="AB3270" s="381">
        <v>63200</v>
      </c>
      <c r="AC3270" s="381">
        <v>68300</v>
      </c>
      <c r="AD3270" s="381">
        <v>73350</v>
      </c>
      <c r="AE3270" s="381">
        <v>78400</v>
      </c>
      <c r="AF3270" s="381">
        <v>83450</v>
      </c>
      <c r="AG3270" s="381">
        <v>9999</v>
      </c>
      <c r="AH3270" s="381" t="s">
        <v>5438</v>
      </c>
      <c r="AI3270" s="381" t="s">
        <v>5277</v>
      </c>
      <c r="AJ3270" s="381">
        <v>0</v>
      </c>
    </row>
    <row r="3271" spans="1:36">
      <c r="A3271" s="381" t="s">
        <v>569</v>
      </c>
      <c r="B3271" s="381" t="s">
        <v>5437</v>
      </c>
      <c r="C3271" s="381">
        <v>38</v>
      </c>
      <c r="D3271" s="381">
        <v>21</v>
      </c>
      <c r="E3271" s="381" t="s">
        <v>5436</v>
      </c>
      <c r="F3271" s="381" t="s">
        <v>5435</v>
      </c>
      <c r="G3271" s="381" t="s">
        <v>5434</v>
      </c>
      <c r="H3271" s="381">
        <v>65600</v>
      </c>
      <c r="I3271" s="381">
        <v>27550</v>
      </c>
      <c r="J3271" s="381">
        <v>31450</v>
      </c>
      <c r="K3271" s="381">
        <v>35400</v>
      </c>
      <c r="L3271" s="381">
        <v>39300</v>
      </c>
      <c r="M3271" s="381">
        <v>42450</v>
      </c>
      <c r="N3271" s="381">
        <v>45600</v>
      </c>
      <c r="O3271" s="381">
        <v>48750</v>
      </c>
      <c r="P3271" s="381">
        <v>51900</v>
      </c>
      <c r="Q3271" s="381">
        <v>16550</v>
      </c>
      <c r="R3271" s="381">
        <v>18900</v>
      </c>
      <c r="S3271" s="381">
        <v>21250</v>
      </c>
      <c r="T3271" s="381">
        <v>24600</v>
      </c>
      <c r="U3271" s="381">
        <v>28780</v>
      </c>
      <c r="V3271" s="381">
        <v>32960</v>
      </c>
      <c r="W3271" s="381">
        <v>37140</v>
      </c>
      <c r="X3271" s="381">
        <v>41320</v>
      </c>
      <c r="Y3271" s="381">
        <v>44050</v>
      </c>
      <c r="Z3271" s="381">
        <v>50350</v>
      </c>
      <c r="AA3271" s="381">
        <v>56650</v>
      </c>
      <c r="AB3271" s="381">
        <v>62900</v>
      </c>
      <c r="AC3271" s="381">
        <v>67950</v>
      </c>
      <c r="AD3271" s="381">
        <v>73000</v>
      </c>
      <c r="AE3271" s="381">
        <v>78000</v>
      </c>
      <c r="AF3271" s="381">
        <v>83050</v>
      </c>
      <c r="AG3271" s="381">
        <v>9999</v>
      </c>
      <c r="AH3271" s="381" t="s">
        <v>5434</v>
      </c>
      <c r="AI3271" s="381" t="s">
        <v>5277</v>
      </c>
      <c r="AJ3271" s="381">
        <v>0</v>
      </c>
    </row>
    <row r="3272" spans="1:36">
      <c r="A3272" s="381" t="s">
        <v>569</v>
      </c>
      <c r="B3272" s="381" t="s">
        <v>5433</v>
      </c>
      <c r="C3272" s="381">
        <v>38</v>
      </c>
      <c r="D3272" s="381">
        <v>23</v>
      </c>
      <c r="E3272" s="381" t="s">
        <v>5432</v>
      </c>
      <c r="F3272" s="381" t="s">
        <v>5431</v>
      </c>
      <c r="G3272" s="381" t="s">
        <v>5430</v>
      </c>
      <c r="H3272" s="381">
        <v>74300</v>
      </c>
      <c r="I3272" s="381">
        <v>27550</v>
      </c>
      <c r="J3272" s="381">
        <v>31450</v>
      </c>
      <c r="K3272" s="381">
        <v>35400</v>
      </c>
      <c r="L3272" s="381">
        <v>39300</v>
      </c>
      <c r="M3272" s="381">
        <v>42450</v>
      </c>
      <c r="N3272" s="381">
        <v>45600</v>
      </c>
      <c r="O3272" s="381">
        <v>48750</v>
      </c>
      <c r="P3272" s="381">
        <v>51900</v>
      </c>
      <c r="Q3272" s="381">
        <v>16550</v>
      </c>
      <c r="R3272" s="381">
        <v>18900</v>
      </c>
      <c r="S3272" s="381">
        <v>21250</v>
      </c>
      <c r="T3272" s="381">
        <v>24600</v>
      </c>
      <c r="U3272" s="381">
        <v>28780</v>
      </c>
      <c r="V3272" s="381">
        <v>32960</v>
      </c>
      <c r="W3272" s="381">
        <v>37140</v>
      </c>
      <c r="X3272" s="381">
        <v>41320</v>
      </c>
      <c r="Y3272" s="381">
        <v>44050</v>
      </c>
      <c r="Z3272" s="381">
        <v>50350</v>
      </c>
      <c r="AA3272" s="381">
        <v>56650</v>
      </c>
      <c r="AB3272" s="381">
        <v>62900</v>
      </c>
      <c r="AC3272" s="381">
        <v>67950</v>
      </c>
      <c r="AD3272" s="381">
        <v>73000</v>
      </c>
      <c r="AE3272" s="381">
        <v>78000</v>
      </c>
      <c r="AF3272" s="381">
        <v>83050</v>
      </c>
      <c r="AG3272" s="381">
        <v>9999</v>
      </c>
      <c r="AH3272" s="381" t="s">
        <v>5430</v>
      </c>
      <c r="AI3272" s="381" t="s">
        <v>5277</v>
      </c>
      <c r="AJ3272" s="381">
        <v>0</v>
      </c>
    </row>
    <row r="3273" spans="1:36">
      <c r="A3273" s="381" t="s">
        <v>569</v>
      </c>
      <c r="B3273" s="381" t="s">
        <v>5429</v>
      </c>
      <c r="C3273" s="381">
        <v>38</v>
      </c>
      <c r="D3273" s="381">
        <v>25</v>
      </c>
      <c r="E3273" s="381" t="s">
        <v>5428</v>
      </c>
      <c r="F3273" s="381" t="s">
        <v>5427</v>
      </c>
      <c r="G3273" s="381" t="s">
        <v>1302</v>
      </c>
      <c r="H3273" s="381">
        <v>80700</v>
      </c>
      <c r="I3273" s="381">
        <v>28150</v>
      </c>
      <c r="J3273" s="381">
        <v>32200</v>
      </c>
      <c r="K3273" s="381">
        <v>36200</v>
      </c>
      <c r="L3273" s="381">
        <v>40200</v>
      </c>
      <c r="M3273" s="381">
        <v>43450</v>
      </c>
      <c r="N3273" s="381">
        <v>46650</v>
      </c>
      <c r="O3273" s="381">
        <v>49850</v>
      </c>
      <c r="P3273" s="381">
        <v>53100</v>
      </c>
      <c r="Q3273" s="381">
        <v>16900</v>
      </c>
      <c r="R3273" s="381">
        <v>19300</v>
      </c>
      <c r="S3273" s="381">
        <v>21700</v>
      </c>
      <c r="T3273" s="381">
        <v>24600</v>
      </c>
      <c r="U3273" s="381">
        <v>28780</v>
      </c>
      <c r="V3273" s="381">
        <v>32960</v>
      </c>
      <c r="W3273" s="381">
        <v>37140</v>
      </c>
      <c r="X3273" s="381">
        <v>41320</v>
      </c>
      <c r="Y3273" s="381">
        <v>45050</v>
      </c>
      <c r="Z3273" s="381">
        <v>51450</v>
      </c>
      <c r="AA3273" s="381">
        <v>57900</v>
      </c>
      <c r="AB3273" s="381">
        <v>64300</v>
      </c>
      <c r="AC3273" s="381">
        <v>69450</v>
      </c>
      <c r="AD3273" s="381">
        <v>74600</v>
      </c>
      <c r="AE3273" s="381">
        <v>79750</v>
      </c>
      <c r="AF3273" s="381">
        <v>84900</v>
      </c>
      <c r="AG3273" s="381">
        <v>9999</v>
      </c>
      <c r="AH3273" s="381" t="s">
        <v>1302</v>
      </c>
      <c r="AI3273" s="381" t="s">
        <v>5277</v>
      </c>
      <c r="AJ3273" s="381">
        <v>0</v>
      </c>
    </row>
    <row r="3274" spans="1:36">
      <c r="A3274" s="381" t="s">
        <v>569</v>
      </c>
      <c r="B3274" s="381" t="s">
        <v>5426</v>
      </c>
      <c r="C3274" s="381">
        <v>38</v>
      </c>
      <c r="D3274" s="381">
        <v>27</v>
      </c>
      <c r="E3274" s="381" t="s">
        <v>5425</v>
      </c>
      <c r="F3274" s="381" t="s">
        <v>5424</v>
      </c>
      <c r="G3274" s="381" t="s">
        <v>5423</v>
      </c>
      <c r="H3274" s="381">
        <v>59200</v>
      </c>
      <c r="I3274" s="381">
        <v>27550</v>
      </c>
      <c r="J3274" s="381">
        <v>31450</v>
      </c>
      <c r="K3274" s="381">
        <v>35400</v>
      </c>
      <c r="L3274" s="381">
        <v>39300</v>
      </c>
      <c r="M3274" s="381">
        <v>42450</v>
      </c>
      <c r="N3274" s="381">
        <v>45600</v>
      </c>
      <c r="O3274" s="381">
        <v>48750</v>
      </c>
      <c r="P3274" s="381">
        <v>51900</v>
      </c>
      <c r="Q3274" s="381">
        <v>16550</v>
      </c>
      <c r="R3274" s="381">
        <v>18900</v>
      </c>
      <c r="S3274" s="381">
        <v>21250</v>
      </c>
      <c r="T3274" s="381">
        <v>24600</v>
      </c>
      <c r="U3274" s="381">
        <v>28780</v>
      </c>
      <c r="V3274" s="381">
        <v>32960</v>
      </c>
      <c r="W3274" s="381">
        <v>37140</v>
      </c>
      <c r="X3274" s="381">
        <v>41320</v>
      </c>
      <c r="Y3274" s="381">
        <v>44050</v>
      </c>
      <c r="Z3274" s="381">
        <v>50350</v>
      </c>
      <c r="AA3274" s="381">
        <v>56650</v>
      </c>
      <c r="AB3274" s="381">
        <v>62900</v>
      </c>
      <c r="AC3274" s="381">
        <v>67950</v>
      </c>
      <c r="AD3274" s="381">
        <v>73000</v>
      </c>
      <c r="AE3274" s="381">
        <v>78000</v>
      </c>
      <c r="AF3274" s="381">
        <v>83050</v>
      </c>
      <c r="AG3274" s="381">
        <v>9999</v>
      </c>
      <c r="AH3274" s="381" t="s">
        <v>5423</v>
      </c>
      <c r="AI3274" s="381" t="s">
        <v>5277</v>
      </c>
      <c r="AJ3274" s="381">
        <v>0</v>
      </c>
    </row>
    <row r="3275" spans="1:36">
      <c r="A3275" s="381" t="s">
        <v>569</v>
      </c>
      <c r="B3275" s="381" t="s">
        <v>5422</v>
      </c>
      <c r="C3275" s="381">
        <v>38</v>
      </c>
      <c r="D3275" s="381">
        <v>29</v>
      </c>
      <c r="E3275" s="381" t="s">
        <v>5421</v>
      </c>
      <c r="F3275" s="381" t="s">
        <v>5420</v>
      </c>
      <c r="G3275" s="381" t="s">
        <v>5419</v>
      </c>
      <c r="H3275" s="381">
        <v>53700</v>
      </c>
      <c r="I3275" s="381">
        <v>27550</v>
      </c>
      <c r="J3275" s="381">
        <v>31450</v>
      </c>
      <c r="K3275" s="381">
        <v>35400</v>
      </c>
      <c r="L3275" s="381">
        <v>39300</v>
      </c>
      <c r="M3275" s="381">
        <v>42450</v>
      </c>
      <c r="N3275" s="381">
        <v>45600</v>
      </c>
      <c r="O3275" s="381">
        <v>48750</v>
      </c>
      <c r="P3275" s="381">
        <v>51900</v>
      </c>
      <c r="Q3275" s="381">
        <v>16550</v>
      </c>
      <c r="R3275" s="381">
        <v>18900</v>
      </c>
      <c r="S3275" s="381">
        <v>21250</v>
      </c>
      <c r="T3275" s="381">
        <v>24600</v>
      </c>
      <c r="U3275" s="381">
        <v>28780</v>
      </c>
      <c r="V3275" s="381">
        <v>32960</v>
      </c>
      <c r="W3275" s="381">
        <v>37140</v>
      </c>
      <c r="X3275" s="381">
        <v>41320</v>
      </c>
      <c r="Y3275" s="381">
        <v>44050</v>
      </c>
      <c r="Z3275" s="381">
        <v>50350</v>
      </c>
      <c r="AA3275" s="381">
        <v>56650</v>
      </c>
      <c r="AB3275" s="381">
        <v>62900</v>
      </c>
      <c r="AC3275" s="381">
        <v>67950</v>
      </c>
      <c r="AD3275" s="381">
        <v>73000</v>
      </c>
      <c r="AE3275" s="381">
        <v>78000</v>
      </c>
      <c r="AF3275" s="381">
        <v>83050</v>
      </c>
      <c r="AG3275" s="381">
        <v>9999</v>
      </c>
      <c r="AH3275" s="381" t="s">
        <v>5419</v>
      </c>
      <c r="AI3275" s="381" t="s">
        <v>5277</v>
      </c>
      <c r="AJ3275" s="381">
        <v>0</v>
      </c>
    </row>
    <row r="3276" spans="1:36">
      <c r="A3276" s="381" t="s">
        <v>569</v>
      </c>
      <c r="B3276" s="381" t="s">
        <v>5418</v>
      </c>
      <c r="C3276" s="381">
        <v>38</v>
      </c>
      <c r="D3276" s="381">
        <v>31</v>
      </c>
      <c r="E3276" s="381" t="s">
        <v>5417</v>
      </c>
      <c r="F3276" s="381" t="s">
        <v>5416</v>
      </c>
      <c r="G3276" s="381" t="s">
        <v>5415</v>
      </c>
      <c r="H3276" s="381">
        <v>71900</v>
      </c>
      <c r="I3276" s="381">
        <v>27550</v>
      </c>
      <c r="J3276" s="381">
        <v>31450</v>
      </c>
      <c r="K3276" s="381">
        <v>35400</v>
      </c>
      <c r="L3276" s="381">
        <v>39300</v>
      </c>
      <c r="M3276" s="381">
        <v>42450</v>
      </c>
      <c r="N3276" s="381">
        <v>45600</v>
      </c>
      <c r="O3276" s="381">
        <v>48750</v>
      </c>
      <c r="P3276" s="381">
        <v>51900</v>
      </c>
      <c r="Q3276" s="381">
        <v>16550</v>
      </c>
      <c r="R3276" s="381">
        <v>18900</v>
      </c>
      <c r="S3276" s="381">
        <v>21250</v>
      </c>
      <c r="T3276" s="381">
        <v>24600</v>
      </c>
      <c r="U3276" s="381">
        <v>28780</v>
      </c>
      <c r="V3276" s="381">
        <v>32960</v>
      </c>
      <c r="W3276" s="381">
        <v>37140</v>
      </c>
      <c r="X3276" s="381">
        <v>41320</v>
      </c>
      <c r="Y3276" s="381">
        <v>44050</v>
      </c>
      <c r="Z3276" s="381">
        <v>50350</v>
      </c>
      <c r="AA3276" s="381">
        <v>56650</v>
      </c>
      <c r="AB3276" s="381">
        <v>62900</v>
      </c>
      <c r="AC3276" s="381">
        <v>67950</v>
      </c>
      <c r="AD3276" s="381">
        <v>73000</v>
      </c>
      <c r="AE3276" s="381">
        <v>78000</v>
      </c>
      <c r="AF3276" s="381">
        <v>83050</v>
      </c>
      <c r="AG3276" s="381">
        <v>9999</v>
      </c>
      <c r="AH3276" s="381" t="s">
        <v>5415</v>
      </c>
      <c r="AI3276" s="381" t="s">
        <v>5277</v>
      </c>
      <c r="AJ3276" s="381">
        <v>0</v>
      </c>
    </row>
    <row r="3277" spans="1:36">
      <c r="A3277" s="381" t="s">
        <v>569</v>
      </c>
      <c r="B3277" s="381" t="s">
        <v>5414</v>
      </c>
      <c r="C3277" s="381">
        <v>38</v>
      </c>
      <c r="D3277" s="381">
        <v>33</v>
      </c>
      <c r="E3277" s="381" t="s">
        <v>5413</v>
      </c>
      <c r="F3277" s="381" t="s">
        <v>5412</v>
      </c>
      <c r="G3277" s="381" t="s">
        <v>5411</v>
      </c>
      <c r="H3277" s="381">
        <v>74500</v>
      </c>
      <c r="I3277" s="381">
        <v>27550</v>
      </c>
      <c r="J3277" s="381">
        <v>31450</v>
      </c>
      <c r="K3277" s="381">
        <v>35400</v>
      </c>
      <c r="L3277" s="381">
        <v>39300</v>
      </c>
      <c r="M3277" s="381">
        <v>42450</v>
      </c>
      <c r="N3277" s="381">
        <v>45600</v>
      </c>
      <c r="O3277" s="381">
        <v>48750</v>
      </c>
      <c r="P3277" s="381">
        <v>51900</v>
      </c>
      <c r="Q3277" s="381">
        <v>16550</v>
      </c>
      <c r="R3277" s="381">
        <v>18900</v>
      </c>
      <c r="S3277" s="381">
        <v>21250</v>
      </c>
      <c r="T3277" s="381">
        <v>24600</v>
      </c>
      <c r="U3277" s="381">
        <v>28780</v>
      </c>
      <c r="V3277" s="381">
        <v>32960</v>
      </c>
      <c r="W3277" s="381">
        <v>37140</v>
      </c>
      <c r="X3277" s="381">
        <v>41320</v>
      </c>
      <c r="Y3277" s="381">
        <v>44050</v>
      </c>
      <c r="Z3277" s="381">
        <v>50350</v>
      </c>
      <c r="AA3277" s="381">
        <v>56650</v>
      </c>
      <c r="AB3277" s="381">
        <v>62900</v>
      </c>
      <c r="AC3277" s="381">
        <v>67950</v>
      </c>
      <c r="AD3277" s="381">
        <v>73000</v>
      </c>
      <c r="AE3277" s="381">
        <v>78000</v>
      </c>
      <c r="AF3277" s="381">
        <v>83050</v>
      </c>
      <c r="AG3277" s="381">
        <v>9999</v>
      </c>
      <c r="AH3277" s="381" t="s">
        <v>5411</v>
      </c>
      <c r="AI3277" s="381" t="s">
        <v>5277</v>
      </c>
      <c r="AJ3277" s="381">
        <v>0</v>
      </c>
    </row>
    <row r="3278" spans="1:36">
      <c r="A3278" s="381" t="s">
        <v>569</v>
      </c>
      <c r="B3278" s="381" t="s">
        <v>5410</v>
      </c>
      <c r="C3278" s="381">
        <v>38</v>
      </c>
      <c r="D3278" s="381">
        <v>35</v>
      </c>
      <c r="E3278" s="381" t="s">
        <v>5409</v>
      </c>
      <c r="F3278" s="381" t="s">
        <v>5408</v>
      </c>
      <c r="G3278" s="381" t="s">
        <v>5407</v>
      </c>
      <c r="H3278" s="381">
        <v>66500</v>
      </c>
      <c r="I3278" s="381">
        <v>27550</v>
      </c>
      <c r="J3278" s="381">
        <v>31450</v>
      </c>
      <c r="K3278" s="381">
        <v>35400</v>
      </c>
      <c r="L3278" s="381">
        <v>39300</v>
      </c>
      <c r="M3278" s="381">
        <v>42450</v>
      </c>
      <c r="N3278" s="381">
        <v>45600</v>
      </c>
      <c r="O3278" s="381">
        <v>48750</v>
      </c>
      <c r="P3278" s="381">
        <v>51900</v>
      </c>
      <c r="Q3278" s="381">
        <v>16550</v>
      </c>
      <c r="R3278" s="381">
        <v>18900</v>
      </c>
      <c r="S3278" s="381">
        <v>21250</v>
      </c>
      <c r="T3278" s="381">
        <v>24600</v>
      </c>
      <c r="U3278" s="381">
        <v>28780</v>
      </c>
      <c r="V3278" s="381">
        <v>32960</v>
      </c>
      <c r="W3278" s="381">
        <v>37140</v>
      </c>
      <c r="X3278" s="381">
        <v>41320</v>
      </c>
      <c r="Y3278" s="381">
        <v>44050</v>
      </c>
      <c r="Z3278" s="381">
        <v>50350</v>
      </c>
      <c r="AA3278" s="381">
        <v>56650</v>
      </c>
      <c r="AB3278" s="381">
        <v>62900</v>
      </c>
      <c r="AC3278" s="381">
        <v>67950</v>
      </c>
      <c r="AD3278" s="381">
        <v>73000</v>
      </c>
      <c r="AE3278" s="381">
        <v>78000</v>
      </c>
      <c r="AF3278" s="381">
        <v>83050</v>
      </c>
      <c r="AG3278" s="381">
        <v>2985</v>
      </c>
      <c r="AH3278" s="381" t="s">
        <v>5407</v>
      </c>
      <c r="AI3278" s="381" t="s">
        <v>5277</v>
      </c>
      <c r="AJ3278" s="381">
        <v>1</v>
      </c>
    </row>
    <row r="3279" spans="1:36">
      <c r="A3279" s="381" t="s">
        <v>569</v>
      </c>
      <c r="B3279" s="381" t="s">
        <v>5406</v>
      </c>
      <c r="C3279" s="381">
        <v>38</v>
      </c>
      <c r="D3279" s="381">
        <v>37</v>
      </c>
      <c r="E3279" s="381" t="s">
        <v>5405</v>
      </c>
      <c r="F3279" s="381" t="s">
        <v>5404</v>
      </c>
      <c r="G3279" s="381" t="s">
        <v>1282</v>
      </c>
      <c r="H3279" s="381">
        <v>63700</v>
      </c>
      <c r="I3279" s="381">
        <v>27550</v>
      </c>
      <c r="J3279" s="381">
        <v>31450</v>
      </c>
      <c r="K3279" s="381">
        <v>35400</v>
      </c>
      <c r="L3279" s="381">
        <v>39300</v>
      </c>
      <c r="M3279" s="381">
        <v>42450</v>
      </c>
      <c r="N3279" s="381">
        <v>45600</v>
      </c>
      <c r="O3279" s="381">
        <v>48750</v>
      </c>
      <c r="P3279" s="381">
        <v>51900</v>
      </c>
      <c r="Q3279" s="381">
        <v>16550</v>
      </c>
      <c r="R3279" s="381">
        <v>18900</v>
      </c>
      <c r="S3279" s="381">
        <v>21250</v>
      </c>
      <c r="T3279" s="381">
        <v>24600</v>
      </c>
      <c r="U3279" s="381">
        <v>28780</v>
      </c>
      <c r="V3279" s="381">
        <v>32960</v>
      </c>
      <c r="W3279" s="381">
        <v>37140</v>
      </c>
      <c r="X3279" s="381">
        <v>41320</v>
      </c>
      <c r="Y3279" s="381">
        <v>44050</v>
      </c>
      <c r="Z3279" s="381">
        <v>50350</v>
      </c>
      <c r="AA3279" s="381">
        <v>56650</v>
      </c>
      <c r="AB3279" s="381">
        <v>62900</v>
      </c>
      <c r="AC3279" s="381">
        <v>67950</v>
      </c>
      <c r="AD3279" s="381">
        <v>73000</v>
      </c>
      <c r="AE3279" s="381">
        <v>78000</v>
      </c>
      <c r="AF3279" s="381">
        <v>83050</v>
      </c>
      <c r="AG3279" s="381">
        <v>9999</v>
      </c>
      <c r="AH3279" s="381" t="s">
        <v>1282</v>
      </c>
      <c r="AI3279" s="381" t="s">
        <v>5277</v>
      </c>
      <c r="AJ3279" s="381">
        <v>0</v>
      </c>
    </row>
    <row r="3280" spans="1:36">
      <c r="A3280" s="381" t="s">
        <v>569</v>
      </c>
      <c r="B3280" s="381" t="s">
        <v>5403</v>
      </c>
      <c r="C3280" s="381">
        <v>38</v>
      </c>
      <c r="D3280" s="381">
        <v>39</v>
      </c>
      <c r="E3280" s="381" t="s">
        <v>5402</v>
      </c>
      <c r="F3280" s="381" t="s">
        <v>5401</v>
      </c>
      <c r="G3280" s="381" t="s">
        <v>5400</v>
      </c>
      <c r="H3280" s="381">
        <v>69800</v>
      </c>
      <c r="I3280" s="381">
        <v>27550</v>
      </c>
      <c r="J3280" s="381">
        <v>31450</v>
      </c>
      <c r="K3280" s="381">
        <v>35400</v>
      </c>
      <c r="L3280" s="381">
        <v>39300</v>
      </c>
      <c r="M3280" s="381">
        <v>42450</v>
      </c>
      <c r="N3280" s="381">
        <v>45600</v>
      </c>
      <c r="O3280" s="381">
        <v>48750</v>
      </c>
      <c r="P3280" s="381">
        <v>51900</v>
      </c>
      <c r="Q3280" s="381">
        <v>16550</v>
      </c>
      <c r="R3280" s="381">
        <v>18900</v>
      </c>
      <c r="S3280" s="381">
        <v>21250</v>
      </c>
      <c r="T3280" s="381">
        <v>24600</v>
      </c>
      <c r="U3280" s="381">
        <v>28780</v>
      </c>
      <c r="V3280" s="381">
        <v>32960</v>
      </c>
      <c r="W3280" s="381">
        <v>37140</v>
      </c>
      <c r="X3280" s="381">
        <v>41320</v>
      </c>
      <c r="Y3280" s="381">
        <v>44050</v>
      </c>
      <c r="Z3280" s="381">
        <v>50350</v>
      </c>
      <c r="AA3280" s="381">
        <v>56650</v>
      </c>
      <c r="AB3280" s="381">
        <v>62900</v>
      </c>
      <c r="AC3280" s="381">
        <v>67950</v>
      </c>
      <c r="AD3280" s="381">
        <v>73000</v>
      </c>
      <c r="AE3280" s="381">
        <v>78000</v>
      </c>
      <c r="AF3280" s="381">
        <v>83050</v>
      </c>
      <c r="AG3280" s="381">
        <v>9999</v>
      </c>
      <c r="AH3280" s="381" t="s">
        <v>5400</v>
      </c>
      <c r="AI3280" s="381" t="s">
        <v>5277</v>
      </c>
      <c r="AJ3280" s="381">
        <v>0</v>
      </c>
    </row>
    <row r="3281" spans="1:36">
      <c r="A3281" s="381" t="s">
        <v>569</v>
      </c>
      <c r="B3281" s="381" t="s">
        <v>5399</v>
      </c>
      <c r="C3281" s="381">
        <v>38</v>
      </c>
      <c r="D3281" s="381">
        <v>41</v>
      </c>
      <c r="E3281" s="381" t="s">
        <v>5398</v>
      </c>
      <c r="F3281" s="381" t="s">
        <v>5397</v>
      </c>
      <c r="G3281" s="381" t="s">
        <v>5396</v>
      </c>
      <c r="H3281" s="381">
        <v>67300</v>
      </c>
      <c r="I3281" s="381">
        <v>27550</v>
      </c>
      <c r="J3281" s="381">
        <v>31450</v>
      </c>
      <c r="K3281" s="381">
        <v>35400</v>
      </c>
      <c r="L3281" s="381">
        <v>39300</v>
      </c>
      <c r="M3281" s="381">
        <v>42450</v>
      </c>
      <c r="N3281" s="381">
        <v>45600</v>
      </c>
      <c r="O3281" s="381">
        <v>48750</v>
      </c>
      <c r="P3281" s="381">
        <v>51900</v>
      </c>
      <c r="Q3281" s="381">
        <v>16550</v>
      </c>
      <c r="R3281" s="381">
        <v>18900</v>
      </c>
      <c r="S3281" s="381">
        <v>21250</v>
      </c>
      <c r="T3281" s="381">
        <v>24600</v>
      </c>
      <c r="U3281" s="381">
        <v>28780</v>
      </c>
      <c r="V3281" s="381">
        <v>32960</v>
      </c>
      <c r="W3281" s="381">
        <v>37140</v>
      </c>
      <c r="X3281" s="381">
        <v>41320</v>
      </c>
      <c r="Y3281" s="381">
        <v>44050</v>
      </c>
      <c r="Z3281" s="381">
        <v>50350</v>
      </c>
      <c r="AA3281" s="381">
        <v>56650</v>
      </c>
      <c r="AB3281" s="381">
        <v>62900</v>
      </c>
      <c r="AC3281" s="381">
        <v>67950</v>
      </c>
      <c r="AD3281" s="381">
        <v>73000</v>
      </c>
      <c r="AE3281" s="381">
        <v>78000</v>
      </c>
      <c r="AF3281" s="381">
        <v>83050</v>
      </c>
      <c r="AG3281" s="381">
        <v>9999</v>
      </c>
      <c r="AH3281" s="381" t="s">
        <v>5396</v>
      </c>
      <c r="AI3281" s="381" t="s">
        <v>5277</v>
      </c>
      <c r="AJ3281" s="381">
        <v>0</v>
      </c>
    </row>
    <row r="3282" spans="1:36">
      <c r="A3282" s="381" t="s">
        <v>569</v>
      </c>
      <c r="B3282" s="381" t="s">
        <v>5395</v>
      </c>
      <c r="C3282" s="381">
        <v>38</v>
      </c>
      <c r="D3282" s="381">
        <v>43</v>
      </c>
      <c r="E3282" s="381" t="s">
        <v>5394</v>
      </c>
      <c r="F3282" s="381" t="s">
        <v>5393</v>
      </c>
      <c r="G3282" s="381" t="s">
        <v>5392</v>
      </c>
      <c r="H3282" s="381">
        <v>65900</v>
      </c>
      <c r="I3282" s="381">
        <v>27550</v>
      </c>
      <c r="J3282" s="381">
        <v>31450</v>
      </c>
      <c r="K3282" s="381">
        <v>35400</v>
      </c>
      <c r="L3282" s="381">
        <v>39300</v>
      </c>
      <c r="M3282" s="381">
        <v>42450</v>
      </c>
      <c r="N3282" s="381">
        <v>45600</v>
      </c>
      <c r="O3282" s="381">
        <v>48750</v>
      </c>
      <c r="P3282" s="381">
        <v>51900</v>
      </c>
      <c r="Q3282" s="381">
        <v>16550</v>
      </c>
      <c r="R3282" s="381">
        <v>18900</v>
      </c>
      <c r="S3282" s="381">
        <v>21250</v>
      </c>
      <c r="T3282" s="381">
        <v>24600</v>
      </c>
      <c r="U3282" s="381">
        <v>28780</v>
      </c>
      <c r="V3282" s="381">
        <v>32960</v>
      </c>
      <c r="W3282" s="381">
        <v>37140</v>
      </c>
      <c r="X3282" s="381">
        <v>41320</v>
      </c>
      <c r="Y3282" s="381">
        <v>44050</v>
      </c>
      <c r="Z3282" s="381">
        <v>50350</v>
      </c>
      <c r="AA3282" s="381">
        <v>56650</v>
      </c>
      <c r="AB3282" s="381">
        <v>62900</v>
      </c>
      <c r="AC3282" s="381">
        <v>67950</v>
      </c>
      <c r="AD3282" s="381">
        <v>73000</v>
      </c>
      <c r="AE3282" s="381">
        <v>78000</v>
      </c>
      <c r="AF3282" s="381">
        <v>83050</v>
      </c>
      <c r="AG3282" s="381">
        <v>9999</v>
      </c>
      <c r="AH3282" s="381" t="s">
        <v>5392</v>
      </c>
      <c r="AI3282" s="381" t="s">
        <v>5277</v>
      </c>
      <c r="AJ3282" s="381">
        <v>0</v>
      </c>
    </row>
    <row r="3283" spans="1:36">
      <c r="A3283" s="381" t="s">
        <v>569</v>
      </c>
      <c r="B3283" s="381" t="s">
        <v>5391</v>
      </c>
      <c r="C3283" s="381">
        <v>38</v>
      </c>
      <c r="D3283" s="381">
        <v>45</v>
      </c>
      <c r="E3283" s="381" t="s">
        <v>5390</v>
      </c>
      <c r="F3283" s="381" t="s">
        <v>5389</v>
      </c>
      <c r="G3283" s="381" t="s">
        <v>5388</v>
      </c>
      <c r="H3283" s="381">
        <v>69300</v>
      </c>
      <c r="I3283" s="381">
        <v>27550</v>
      </c>
      <c r="J3283" s="381">
        <v>31450</v>
      </c>
      <c r="K3283" s="381">
        <v>35400</v>
      </c>
      <c r="L3283" s="381">
        <v>39300</v>
      </c>
      <c r="M3283" s="381">
        <v>42450</v>
      </c>
      <c r="N3283" s="381">
        <v>45600</v>
      </c>
      <c r="O3283" s="381">
        <v>48750</v>
      </c>
      <c r="P3283" s="381">
        <v>51900</v>
      </c>
      <c r="Q3283" s="381">
        <v>16550</v>
      </c>
      <c r="R3283" s="381">
        <v>18900</v>
      </c>
      <c r="S3283" s="381">
        <v>21250</v>
      </c>
      <c r="T3283" s="381">
        <v>24600</v>
      </c>
      <c r="U3283" s="381">
        <v>28780</v>
      </c>
      <c r="V3283" s="381">
        <v>32960</v>
      </c>
      <c r="W3283" s="381">
        <v>37140</v>
      </c>
      <c r="X3283" s="381">
        <v>41320</v>
      </c>
      <c r="Y3283" s="381">
        <v>44050</v>
      </c>
      <c r="Z3283" s="381">
        <v>50350</v>
      </c>
      <c r="AA3283" s="381">
        <v>56650</v>
      </c>
      <c r="AB3283" s="381">
        <v>62900</v>
      </c>
      <c r="AC3283" s="381">
        <v>67950</v>
      </c>
      <c r="AD3283" s="381">
        <v>73000</v>
      </c>
      <c r="AE3283" s="381">
        <v>78000</v>
      </c>
      <c r="AF3283" s="381">
        <v>83050</v>
      </c>
      <c r="AG3283" s="381">
        <v>9999</v>
      </c>
      <c r="AH3283" s="381" t="s">
        <v>5388</v>
      </c>
      <c r="AI3283" s="381" t="s">
        <v>5277</v>
      </c>
      <c r="AJ3283" s="381">
        <v>0</v>
      </c>
    </row>
    <row r="3284" spans="1:36">
      <c r="A3284" s="381" t="s">
        <v>569</v>
      </c>
      <c r="B3284" s="381" t="s">
        <v>5387</v>
      </c>
      <c r="C3284" s="381">
        <v>38</v>
      </c>
      <c r="D3284" s="381">
        <v>47</v>
      </c>
      <c r="E3284" s="381" t="s">
        <v>5386</v>
      </c>
      <c r="F3284" s="381" t="s">
        <v>5385</v>
      </c>
      <c r="G3284" s="381" t="s">
        <v>1484</v>
      </c>
      <c r="H3284" s="381">
        <v>65900</v>
      </c>
      <c r="I3284" s="381">
        <v>27550</v>
      </c>
      <c r="J3284" s="381">
        <v>31450</v>
      </c>
      <c r="K3284" s="381">
        <v>35400</v>
      </c>
      <c r="L3284" s="381">
        <v>39300</v>
      </c>
      <c r="M3284" s="381">
        <v>42450</v>
      </c>
      <c r="N3284" s="381">
        <v>45600</v>
      </c>
      <c r="O3284" s="381">
        <v>48750</v>
      </c>
      <c r="P3284" s="381">
        <v>51900</v>
      </c>
      <c r="Q3284" s="381">
        <v>16550</v>
      </c>
      <c r="R3284" s="381">
        <v>18900</v>
      </c>
      <c r="S3284" s="381">
        <v>21250</v>
      </c>
      <c r="T3284" s="381">
        <v>24600</v>
      </c>
      <c r="U3284" s="381">
        <v>28780</v>
      </c>
      <c r="V3284" s="381">
        <v>32960</v>
      </c>
      <c r="W3284" s="381">
        <v>37140</v>
      </c>
      <c r="X3284" s="381">
        <v>41320</v>
      </c>
      <c r="Y3284" s="381">
        <v>44050</v>
      </c>
      <c r="Z3284" s="381">
        <v>50350</v>
      </c>
      <c r="AA3284" s="381">
        <v>56650</v>
      </c>
      <c r="AB3284" s="381">
        <v>62900</v>
      </c>
      <c r="AC3284" s="381">
        <v>67950</v>
      </c>
      <c r="AD3284" s="381">
        <v>73000</v>
      </c>
      <c r="AE3284" s="381">
        <v>78000</v>
      </c>
      <c r="AF3284" s="381">
        <v>83050</v>
      </c>
      <c r="AG3284" s="381">
        <v>9999</v>
      </c>
      <c r="AH3284" s="381" t="s">
        <v>1484</v>
      </c>
      <c r="AI3284" s="381" t="s">
        <v>5277</v>
      </c>
      <c r="AJ3284" s="381">
        <v>0</v>
      </c>
    </row>
    <row r="3285" spans="1:36">
      <c r="A3285" s="381" t="s">
        <v>569</v>
      </c>
      <c r="B3285" s="381" t="s">
        <v>5384</v>
      </c>
      <c r="C3285" s="381">
        <v>38</v>
      </c>
      <c r="D3285" s="381">
        <v>49</v>
      </c>
      <c r="E3285" s="381" t="s">
        <v>5383</v>
      </c>
      <c r="F3285" s="381" t="s">
        <v>5382</v>
      </c>
      <c r="G3285" s="381" t="s">
        <v>5381</v>
      </c>
      <c r="H3285" s="381">
        <v>64900</v>
      </c>
      <c r="I3285" s="381">
        <v>27550</v>
      </c>
      <c r="J3285" s="381">
        <v>31450</v>
      </c>
      <c r="K3285" s="381">
        <v>35400</v>
      </c>
      <c r="L3285" s="381">
        <v>39300</v>
      </c>
      <c r="M3285" s="381">
        <v>42450</v>
      </c>
      <c r="N3285" s="381">
        <v>45600</v>
      </c>
      <c r="O3285" s="381">
        <v>48750</v>
      </c>
      <c r="P3285" s="381">
        <v>51900</v>
      </c>
      <c r="Q3285" s="381">
        <v>16550</v>
      </c>
      <c r="R3285" s="381">
        <v>18900</v>
      </c>
      <c r="S3285" s="381">
        <v>21250</v>
      </c>
      <c r="T3285" s="381">
        <v>24600</v>
      </c>
      <c r="U3285" s="381">
        <v>28780</v>
      </c>
      <c r="V3285" s="381">
        <v>32960</v>
      </c>
      <c r="W3285" s="381">
        <v>37140</v>
      </c>
      <c r="X3285" s="381">
        <v>41320</v>
      </c>
      <c r="Y3285" s="381">
        <v>44050</v>
      </c>
      <c r="Z3285" s="381">
        <v>50350</v>
      </c>
      <c r="AA3285" s="381">
        <v>56650</v>
      </c>
      <c r="AB3285" s="381">
        <v>62900</v>
      </c>
      <c r="AC3285" s="381">
        <v>67950</v>
      </c>
      <c r="AD3285" s="381">
        <v>73000</v>
      </c>
      <c r="AE3285" s="381">
        <v>78000</v>
      </c>
      <c r="AF3285" s="381">
        <v>83050</v>
      </c>
      <c r="AG3285" s="381">
        <v>9999</v>
      </c>
      <c r="AH3285" s="381" t="s">
        <v>5381</v>
      </c>
      <c r="AI3285" s="381" t="s">
        <v>5277</v>
      </c>
      <c r="AJ3285" s="381">
        <v>0</v>
      </c>
    </row>
    <row r="3286" spans="1:36">
      <c r="A3286" s="381" t="s">
        <v>569</v>
      </c>
      <c r="B3286" s="381" t="s">
        <v>5380</v>
      </c>
      <c r="C3286" s="381">
        <v>38</v>
      </c>
      <c r="D3286" s="381">
        <v>51</v>
      </c>
      <c r="E3286" s="381" t="s">
        <v>5379</v>
      </c>
      <c r="F3286" s="381" t="s">
        <v>5378</v>
      </c>
      <c r="G3286" s="381" t="s">
        <v>4863</v>
      </c>
      <c r="H3286" s="381">
        <v>55000</v>
      </c>
      <c r="I3286" s="381">
        <v>27550</v>
      </c>
      <c r="J3286" s="381">
        <v>31450</v>
      </c>
      <c r="K3286" s="381">
        <v>35400</v>
      </c>
      <c r="L3286" s="381">
        <v>39300</v>
      </c>
      <c r="M3286" s="381">
        <v>42450</v>
      </c>
      <c r="N3286" s="381">
        <v>45600</v>
      </c>
      <c r="O3286" s="381">
        <v>48750</v>
      </c>
      <c r="P3286" s="381">
        <v>51900</v>
      </c>
      <c r="Q3286" s="381">
        <v>16550</v>
      </c>
      <c r="R3286" s="381">
        <v>18900</v>
      </c>
      <c r="S3286" s="381">
        <v>21250</v>
      </c>
      <c r="T3286" s="381">
        <v>24600</v>
      </c>
      <c r="U3286" s="381">
        <v>28780</v>
      </c>
      <c r="V3286" s="381">
        <v>32960</v>
      </c>
      <c r="W3286" s="381">
        <v>37140</v>
      </c>
      <c r="X3286" s="381">
        <v>41320</v>
      </c>
      <c r="Y3286" s="381">
        <v>44050</v>
      </c>
      <c r="Z3286" s="381">
        <v>50350</v>
      </c>
      <c r="AA3286" s="381">
        <v>56650</v>
      </c>
      <c r="AB3286" s="381">
        <v>62900</v>
      </c>
      <c r="AC3286" s="381">
        <v>67950</v>
      </c>
      <c r="AD3286" s="381">
        <v>73000</v>
      </c>
      <c r="AE3286" s="381">
        <v>78000</v>
      </c>
      <c r="AF3286" s="381">
        <v>83050</v>
      </c>
      <c r="AG3286" s="381">
        <v>9999</v>
      </c>
      <c r="AH3286" s="381" t="s">
        <v>4863</v>
      </c>
      <c r="AI3286" s="381" t="s">
        <v>5277</v>
      </c>
      <c r="AJ3286" s="381">
        <v>0</v>
      </c>
    </row>
    <row r="3287" spans="1:36">
      <c r="A3287" s="381" t="s">
        <v>569</v>
      </c>
      <c r="B3287" s="381" t="s">
        <v>5377</v>
      </c>
      <c r="C3287" s="381">
        <v>38</v>
      </c>
      <c r="D3287" s="381">
        <v>53</v>
      </c>
      <c r="E3287" s="381" t="s">
        <v>5376</v>
      </c>
      <c r="F3287" s="381" t="s">
        <v>5375</v>
      </c>
      <c r="G3287" s="381" t="s">
        <v>5374</v>
      </c>
      <c r="H3287" s="381">
        <v>89500</v>
      </c>
      <c r="I3287" s="381">
        <v>27650</v>
      </c>
      <c r="J3287" s="381">
        <v>31600</v>
      </c>
      <c r="K3287" s="381">
        <v>35550</v>
      </c>
      <c r="L3287" s="381">
        <v>39500</v>
      </c>
      <c r="M3287" s="381">
        <v>42700</v>
      </c>
      <c r="N3287" s="381">
        <v>45850</v>
      </c>
      <c r="O3287" s="381">
        <v>49000</v>
      </c>
      <c r="P3287" s="381">
        <v>52150</v>
      </c>
      <c r="Q3287" s="381">
        <v>16600</v>
      </c>
      <c r="R3287" s="381">
        <v>19000</v>
      </c>
      <c r="S3287" s="381">
        <v>21350</v>
      </c>
      <c r="T3287" s="381">
        <v>24600</v>
      </c>
      <c r="U3287" s="381">
        <v>28780</v>
      </c>
      <c r="V3287" s="381">
        <v>32960</v>
      </c>
      <c r="W3287" s="381">
        <v>37140</v>
      </c>
      <c r="X3287" s="381">
        <v>41320</v>
      </c>
      <c r="Y3287" s="381">
        <v>44250</v>
      </c>
      <c r="Z3287" s="381">
        <v>50600</v>
      </c>
      <c r="AA3287" s="381">
        <v>56900</v>
      </c>
      <c r="AB3287" s="381">
        <v>63200</v>
      </c>
      <c r="AC3287" s="381">
        <v>68300</v>
      </c>
      <c r="AD3287" s="381">
        <v>73350</v>
      </c>
      <c r="AE3287" s="381">
        <v>78400</v>
      </c>
      <c r="AF3287" s="381">
        <v>83450</v>
      </c>
      <c r="AG3287" s="381">
        <v>9999</v>
      </c>
      <c r="AH3287" s="381" t="s">
        <v>5374</v>
      </c>
      <c r="AI3287" s="381" t="s">
        <v>5277</v>
      </c>
      <c r="AJ3287" s="381">
        <v>0</v>
      </c>
    </row>
    <row r="3288" spans="1:36">
      <c r="A3288" s="381" t="s">
        <v>569</v>
      </c>
      <c r="B3288" s="381" t="s">
        <v>5373</v>
      </c>
      <c r="C3288" s="381">
        <v>38</v>
      </c>
      <c r="D3288" s="381">
        <v>55</v>
      </c>
      <c r="E3288" s="381" t="s">
        <v>5372</v>
      </c>
      <c r="F3288" s="381" t="s">
        <v>5371</v>
      </c>
      <c r="G3288" s="381" t="s">
        <v>5370</v>
      </c>
      <c r="H3288" s="381">
        <v>69300</v>
      </c>
      <c r="I3288" s="381">
        <v>27550</v>
      </c>
      <c r="J3288" s="381">
        <v>31450</v>
      </c>
      <c r="K3288" s="381">
        <v>35400</v>
      </c>
      <c r="L3288" s="381">
        <v>39300</v>
      </c>
      <c r="M3288" s="381">
        <v>42450</v>
      </c>
      <c r="N3288" s="381">
        <v>45600</v>
      </c>
      <c r="O3288" s="381">
        <v>48750</v>
      </c>
      <c r="P3288" s="381">
        <v>51900</v>
      </c>
      <c r="Q3288" s="381">
        <v>16550</v>
      </c>
      <c r="R3288" s="381">
        <v>18900</v>
      </c>
      <c r="S3288" s="381">
        <v>21250</v>
      </c>
      <c r="T3288" s="381">
        <v>24600</v>
      </c>
      <c r="U3288" s="381">
        <v>28780</v>
      </c>
      <c r="V3288" s="381">
        <v>32960</v>
      </c>
      <c r="W3288" s="381">
        <v>37140</v>
      </c>
      <c r="X3288" s="381">
        <v>41320</v>
      </c>
      <c r="Y3288" s="381">
        <v>44050</v>
      </c>
      <c r="Z3288" s="381">
        <v>50350</v>
      </c>
      <c r="AA3288" s="381">
        <v>56650</v>
      </c>
      <c r="AB3288" s="381">
        <v>62900</v>
      </c>
      <c r="AC3288" s="381">
        <v>67950</v>
      </c>
      <c r="AD3288" s="381">
        <v>73000</v>
      </c>
      <c r="AE3288" s="381">
        <v>78000</v>
      </c>
      <c r="AF3288" s="381">
        <v>83050</v>
      </c>
      <c r="AG3288" s="381">
        <v>9999</v>
      </c>
      <c r="AH3288" s="381" t="s">
        <v>5370</v>
      </c>
      <c r="AI3288" s="381" t="s">
        <v>5277</v>
      </c>
      <c r="AJ3288" s="381">
        <v>0</v>
      </c>
    </row>
    <row r="3289" spans="1:36">
      <c r="A3289" s="381" t="s">
        <v>569</v>
      </c>
      <c r="B3289" s="381" t="s">
        <v>5369</v>
      </c>
      <c r="C3289" s="381">
        <v>38</v>
      </c>
      <c r="D3289" s="381">
        <v>57</v>
      </c>
      <c r="E3289" s="381" t="s">
        <v>5368</v>
      </c>
      <c r="F3289" s="381" t="s">
        <v>5367</v>
      </c>
      <c r="G3289" s="381" t="s">
        <v>1466</v>
      </c>
      <c r="H3289" s="381">
        <v>83800</v>
      </c>
      <c r="I3289" s="381">
        <v>29350</v>
      </c>
      <c r="J3289" s="381">
        <v>33550</v>
      </c>
      <c r="K3289" s="381">
        <v>37750</v>
      </c>
      <c r="L3289" s="381">
        <v>41900</v>
      </c>
      <c r="M3289" s="381">
        <v>45300</v>
      </c>
      <c r="N3289" s="381">
        <v>48650</v>
      </c>
      <c r="O3289" s="381">
        <v>52000</v>
      </c>
      <c r="P3289" s="381">
        <v>55350</v>
      </c>
      <c r="Q3289" s="381">
        <v>17650</v>
      </c>
      <c r="R3289" s="381">
        <v>20150</v>
      </c>
      <c r="S3289" s="381">
        <v>22650</v>
      </c>
      <c r="T3289" s="381">
        <v>25150</v>
      </c>
      <c r="U3289" s="381">
        <v>28780</v>
      </c>
      <c r="V3289" s="381">
        <v>32960</v>
      </c>
      <c r="W3289" s="381">
        <v>37140</v>
      </c>
      <c r="X3289" s="381">
        <v>41320</v>
      </c>
      <c r="Y3289" s="381">
        <v>46950</v>
      </c>
      <c r="Z3289" s="381">
        <v>53650</v>
      </c>
      <c r="AA3289" s="381">
        <v>60350</v>
      </c>
      <c r="AB3289" s="381">
        <v>67050</v>
      </c>
      <c r="AC3289" s="381">
        <v>72450</v>
      </c>
      <c r="AD3289" s="381">
        <v>77800</v>
      </c>
      <c r="AE3289" s="381">
        <v>83150</v>
      </c>
      <c r="AF3289" s="381">
        <v>88550</v>
      </c>
      <c r="AG3289" s="381">
        <v>9999</v>
      </c>
      <c r="AH3289" s="381" t="s">
        <v>1466</v>
      </c>
      <c r="AI3289" s="381" t="s">
        <v>5277</v>
      </c>
      <c r="AJ3289" s="381">
        <v>0</v>
      </c>
    </row>
    <row r="3290" spans="1:36">
      <c r="A3290" s="381" t="s">
        <v>569</v>
      </c>
      <c r="B3290" s="381" t="s">
        <v>5366</v>
      </c>
      <c r="C3290" s="381">
        <v>38</v>
      </c>
      <c r="D3290" s="381">
        <v>59</v>
      </c>
      <c r="E3290" s="381" t="s">
        <v>5365</v>
      </c>
      <c r="F3290" s="381" t="s">
        <v>5364</v>
      </c>
      <c r="G3290" s="381" t="s">
        <v>5363</v>
      </c>
      <c r="H3290" s="381">
        <v>82600</v>
      </c>
      <c r="I3290" s="381">
        <v>28950</v>
      </c>
      <c r="J3290" s="381">
        <v>33050</v>
      </c>
      <c r="K3290" s="381">
        <v>37200</v>
      </c>
      <c r="L3290" s="381">
        <v>41300</v>
      </c>
      <c r="M3290" s="381">
        <v>44650</v>
      </c>
      <c r="N3290" s="381">
        <v>47950</v>
      </c>
      <c r="O3290" s="381">
        <v>51250</v>
      </c>
      <c r="P3290" s="381">
        <v>54550</v>
      </c>
      <c r="Q3290" s="381">
        <v>17400</v>
      </c>
      <c r="R3290" s="381">
        <v>19850</v>
      </c>
      <c r="S3290" s="381">
        <v>22350</v>
      </c>
      <c r="T3290" s="381">
        <v>24800</v>
      </c>
      <c r="U3290" s="381">
        <v>28780</v>
      </c>
      <c r="V3290" s="381">
        <v>32960</v>
      </c>
      <c r="W3290" s="381">
        <v>37140</v>
      </c>
      <c r="X3290" s="381">
        <v>41320</v>
      </c>
      <c r="Y3290" s="381">
        <v>46300</v>
      </c>
      <c r="Z3290" s="381">
        <v>52900</v>
      </c>
      <c r="AA3290" s="381">
        <v>59500</v>
      </c>
      <c r="AB3290" s="381">
        <v>66100</v>
      </c>
      <c r="AC3290" s="381">
        <v>71400</v>
      </c>
      <c r="AD3290" s="381">
        <v>76700</v>
      </c>
      <c r="AE3290" s="381">
        <v>82000</v>
      </c>
      <c r="AF3290" s="381">
        <v>87300</v>
      </c>
      <c r="AG3290" s="381">
        <v>1010</v>
      </c>
      <c r="AH3290" s="381" t="s">
        <v>5363</v>
      </c>
      <c r="AI3290" s="381" t="s">
        <v>5277</v>
      </c>
      <c r="AJ3290" s="381">
        <v>1</v>
      </c>
    </row>
    <row r="3291" spans="1:36">
      <c r="A3291" s="381" t="s">
        <v>569</v>
      </c>
      <c r="B3291" s="381" t="s">
        <v>5362</v>
      </c>
      <c r="C3291" s="381">
        <v>38</v>
      </c>
      <c r="D3291" s="381">
        <v>61</v>
      </c>
      <c r="E3291" s="381" t="s">
        <v>5361</v>
      </c>
      <c r="F3291" s="381" t="s">
        <v>5360</v>
      </c>
      <c r="G3291" s="381" t="s">
        <v>5359</v>
      </c>
      <c r="H3291" s="381">
        <v>79000</v>
      </c>
      <c r="I3291" s="381">
        <v>27650</v>
      </c>
      <c r="J3291" s="381">
        <v>31600</v>
      </c>
      <c r="K3291" s="381">
        <v>35550</v>
      </c>
      <c r="L3291" s="381">
        <v>39500</v>
      </c>
      <c r="M3291" s="381">
        <v>42700</v>
      </c>
      <c r="N3291" s="381">
        <v>45850</v>
      </c>
      <c r="O3291" s="381">
        <v>49000</v>
      </c>
      <c r="P3291" s="381">
        <v>52150</v>
      </c>
      <c r="Q3291" s="381">
        <v>16600</v>
      </c>
      <c r="R3291" s="381">
        <v>19000</v>
      </c>
      <c r="S3291" s="381">
        <v>21350</v>
      </c>
      <c r="T3291" s="381">
        <v>24600</v>
      </c>
      <c r="U3291" s="381">
        <v>28780</v>
      </c>
      <c r="V3291" s="381">
        <v>32960</v>
      </c>
      <c r="W3291" s="381">
        <v>37140</v>
      </c>
      <c r="X3291" s="381">
        <v>41320</v>
      </c>
      <c r="Y3291" s="381">
        <v>44250</v>
      </c>
      <c r="Z3291" s="381">
        <v>50600</v>
      </c>
      <c r="AA3291" s="381">
        <v>56900</v>
      </c>
      <c r="AB3291" s="381">
        <v>63200</v>
      </c>
      <c r="AC3291" s="381">
        <v>68300</v>
      </c>
      <c r="AD3291" s="381">
        <v>73350</v>
      </c>
      <c r="AE3291" s="381">
        <v>78400</v>
      </c>
      <c r="AF3291" s="381">
        <v>83450</v>
      </c>
      <c r="AG3291" s="381">
        <v>9999</v>
      </c>
      <c r="AH3291" s="381" t="s">
        <v>5359</v>
      </c>
      <c r="AI3291" s="381" t="s">
        <v>5277</v>
      </c>
      <c r="AJ3291" s="381">
        <v>0</v>
      </c>
    </row>
    <row r="3292" spans="1:36">
      <c r="A3292" s="381" t="s">
        <v>569</v>
      </c>
      <c r="B3292" s="381" t="s">
        <v>5358</v>
      </c>
      <c r="C3292" s="381">
        <v>38</v>
      </c>
      <c r="D3292" s="381">
        <v>63</v>
      </c>
      <c r="E3292" s="381" t="s">
        <v>5357</v>
      </c>
      <c r="F3292" s="381" t="s">
        <v>5356</v>
      </c>
      <c r="G3292" s="381" t="s">
        <v>1922</v>
      </c>
      <c r="H3292" s="381">
        <v>66900</v>
      </c>
      <c r="I3292" s="381">
        <v>27550</v>
      </c>
      <c r="J3292" s="381">
        <v>31450</v>
      </c>
      <c r="K3292" s="381">
        <v>35400</v>
      </c>
      <c r="L3292" s="381">
        <v>39300</v>
      </c>
      <c r="M3292" s="381">
        <v>42450</v>
      </c>
      <c r="N3292" s="381">
        <v>45600</v>
      </c>
      <c r="O3292" s="381">
        <v>48750</v>
      </c>
      <c r="P3292" s="381">
        <v>51900</v>
      </c>
      <c r="Q3292" s="381">
        <v>16550</v>
      </c>
      <c r="R3292" s="381">
        <v>18900</v>
      </c>
      <c r="S3292" s="381">
        <v>21250</v>
      </c>
      <c r="T3292" s="381">
        <v>24600</v>
      </c>
      <c r="U3292" s="381">
        <v>28780</v>
      </c>
      <c r="V3292" s="381">
        <v>32960</v>
      </c>
      <c r="W3292" s="381">
        <v>37140</v>
      </c>
      <c r="X3292" s="381">
        <v>41320</v>
      </c>
      <c r="Y3292" s="381">
        <v>44050</v>
      </c>
      <c r="Z3292" s="381">
        <v>50350</v>
      </c>
      <c r="AA3292" s="381">
        <v>56650</v>
      </c>
      <c r="AB3292" s="381">
        <v>62900</v>
      </c>
      <c r="AC3292" s="381">
        <v>67950</v>
      </c>
      <c r="AD3292" s="381">
        <v>73000</v>
      </c>
      <c r="AE3292" s="381">
        <v>78000</v>
      </c>
      <c r="AF3292" s="381">
        <v>83050</v>
      </c>
      <c r="AG3292" s="381">
        <v>9999</v>
      </c>
      <c r="AH3292" s="381" t="s">
        <v>1922</v>
      </c>
      <c r="AI3292" s="381" t="s">
        <v>5277</v>
      </c>
      <c r="AJ3292" s="381">
        <v>0</v>
      </c>
    </row>
    <row r="3293" spans="1:36">
      <c r="A3293" s="381" t="s">
        <v>569</v>
      </c>
      <c r="B3293" s="381" t="s">
        <v>5355</v>
      </c>
      <c r="C3293" s="381">
        <v>38</v>
      </c>
      <c r="D3293" s="381">
        <v>65</v>
      </c>
      <c r="E3293" s="381" t="s">
        <v>5354</v>
      </c>
      <c r="F3293" s="381" t="s">
        <v>5353</v>
      </c>
      <c r="G3293" s="381" t="s">
        <v>5352</v>
      </c>
      <c r="H3293" s="381">
        <v>79200</v>
      </c>
      <c r="I3293" s="381">
        <v>27850</v>
      </c>
      <c r="J3293" s="381">
        <v>31800</v>
      </c>
      <c r="K3293" s="381">
        <v>35800</v>
      </c>
      <c r="L3293" s="381">
        <v>39750</v>
      </c>
      <c r="M3293" s="381">
        <v>42950</v>
      </c>
      <c r="N3293" s="381">
        <v>46150</v>
      </c>
      <c r="O3293" s="381">
        <v>49300</v>
      </c>
      <c r="P3293" s="381">
        <v>52500</v>
      </c>
      <c r="Q3293" s="381">
        <v>16700</v>
      </c>
      <c r="R3293" s="381">
        <v>19100</v>
      </c>
      <c r="S3293" s="381">
        <v>21500</v>
      </c>
      <c r="T3293" s="381">
        <v>24600</v>
      </c>
      <c r="U3293" s="381">
        <v>28780</v>
      </c>
      <c r="V3293" s="381">
        <v>32960</v>
      </c>
      <c r="W3293" s="381">
        <v>37140</v>
      </c>
      <c r="X3293" s="381">
        <v>41320</v>
      </c>
      <c r="Y3293" s="381">
        <v>44550</v>
      </c>
      <c r="Z3293" s="381">
        <v>50900</v>
      </c>
      <c r="AA3293" s="381">
        <v>57250</v>
      </c>
      <c r="AB3293" s="381">
        <v>63600</v>
      </c>
      <c r="AC3293" s="381">
        <v>68700</v>
      </c>
      <c r="AD3293" s="381">
        <v>73800</v>
      </c>
      <c r="AE3293" s="381">
        <v>78900</v>
      </c>
      <c r="AF3293" s="381">
        <v>84000</v>
      </c>
      <c r="AG3293" s="381">
        <v>9999</v>
      </c>
      <c r="AH3293" s="381" t="s">
        <v>5352</v>
      </c>
      <c r="AI3293" s="381" t="s">
        <v>5277</v>
      </c>
      <c r="AJ3293" s="381">
        <v>1</v>
      </c>
    </row>
    <row r="3294" spans="1:36">
      <c r="A3294" s="381" t="s">
        <v>569</v>
      </c>
      <c r="B3294" s="381" t="s">
        <v>5351</v>
      </c>
      <c r="C3294" s="381">
        <v>38</v>
      </c>
      <c r="D3294" s="381">
        <v>67</v>
      </c>
      <c r="E3294" s="381" t="s">
        <v>5350</v>
      </c>
      <c r="F3294" s="381" t="s">
        <v>5349</v>
      </c>
      <c r="G3294" s="381" t="s">
        <v>5348</v>
      </c>
      <c r="H3294" s="381">
        <v>69000</v>
      </c>
      <c r="I3294" s="381">
        <v>27550</v>
      </c>
      <c r="J3294" s="381">
        <v>31450</v>
      </c>
      <c r="K3294" s="381">
        <v>35400</v>
      </c>
      <c r="L3294" s="381">
        <v>39300</v>
      </c>
      <c r="M3294" s="381">
        <v>42450</v>
      </c>
      <c r="N3294" s="381">
        <v>45600</v>
      </c>
      <c r="O3294" s="381">
        <v>48750</v>
      </c>
      <c r="P3294" s="381">
        <v>51900</v>
      </c>
      <c r="Q3294" s="381">
        <v>16550</v>
      </c>
      <c r="R3294" s="381">
        <v>18900</v>
      </c>
      <c r="S3294" s="381">
        <v>21250</v>
      </c>
      <c r="T3294" s="381">
        <v>24600</v>
      </c>
      <c r="U3294" s="381">
        <v>28780</v>
      </c>
      <c r="V3294" s="381">
        <v>32960</v>
      </c>
      <c r="W3294" s="381">
        <v>37140</v>
      </c>
      <c r="X3294" s="381">
        <v>41320</v>
      </c>
      <c r="Y3294" s="381">
        <v>44050</v>
      </c>
      <c r="Z3294" s="381">
        <v>50350</v>
      </c>
      <c r="AA3294" s="381">
        <v>56650</v>
      </c>
      <c r="AB3294" s="381">
        <v>62900</v>
      </c>
      <c r="AC3294" s="381">
        <v>67950</v>
      </c>
      <c r="AD3294" s="381">
        <v>73000</v>
      </c>
      <c r="AE3294" s="381">
        <v>78000</v>
      </c>
      <c r="AF3294" s="381">
        <v>83050</v>
      </c>
      <c r="AG3294" s="381">
        <v>9999</v>
      </c>
      <c r="AH3294" s="381" t="s">
        <v>5348</v>
      </c>
      <c r="AI3294" s="381" t="s">
        <v>5277</v>
      </c>
      <c r="AJ3294" s="381">
        <v>0</v>
      </c>
    </row>
    <row r="3295" spans="1:36">
      <c r="A3295" s="381" t="s">
        <v>569</v>
      </c>
      <c r="B3295" s="381" t="s">
        <v>5347</v>
      </c>
      <c r="C3295" s="381">
        <v>38</v>
      </c>
      <c r="D3295" s="381">
        <v>69</v>
      </c>
      <c r="E3295" s="381" t="s">
        <v>5346</v>
      </c>
      <c r="F3295" s="381" t="s">
        <v>5345</v>
      </c>
      <c r="G3295" s="381" t="s">
        <v>1185</v>
      </c>
      <c r="H3295" s="381">
        <v>67000</v>
      </c>
      <c r="I3295" s="381">
        <v>27550</v>
      </c>
      <c r="J3295" s="381">
        <v>31450</v>
      </c>
      <c r="K3295" s="381">
        <v>35400</v>
      </c>
      <c r="L3295" s="381">
        <v>39300</v>
      </c>
      <c r="M3295" s="381">
        <v>42450</v>
      </c>
      <c r="N3295" s="381">
        <v>45600</v>
      </c>
      <c r="O3295" s="381">
        <v>48750</v>
      </c>
      <c r="P3295" s="381">
        <v>51900</v>
      </c>
      <c r="Q3295" s="381">
        <v>16550</v>
      </c>
      <c r="R3295" s="381">
        <v>18900</v>
      </c>
      <c r="S3295" s="381">
        <v>21250</v>
      </c>
      <c r="T3295" s="381">
        <v>24600</v>
      </c>
      <c r="U3295" s="381">
        <v>28780</v>
      </c>
      <c r="V3295" s="381">
        <v>32960</v>
      </c>
      <c r="W3295" s="381">
        <v>37140</v>
      </c>
      <c r="X3295" s="381">
        <v>41320</v>
      </c>
      <c r="Y3295" s="381">
        <v>44050</v>
      </c>
      <c r="Z3295" s="381">
        <v>50350</v>
      </c>
      <c r="AA3295" s="381">
        <v>56650</v>
      </c>
      <c r="AB3295" s="381">
        <v>62900</v>
      </c>
      <c r="AC3295" s="381">
        <v>67950</v>
      </c>
      <c r="AD3295" s="381">
        <v>73000</v>
      </c>
      <c r="AE3295" s="381">
        <v>78000</v>
      </c>
      <c r="AF3295" s="381">
        <v>83050</v>
      </c>
      <c r="AG3295" s="381">
        <v>9999</v>
      </c>
      <c r="AH3295" s="381" t="s">
        <v>1185</v>
      </c>
      <c r="AI3295" s="381" t="s">
        <v>5277</v>
      </c>
      <c r="AJ3295" s="381">
        <v>0</v>
      </c>
    </row>
    <row r="3296" spans="1:36">
      <c r="A3296" s="381" t="s">
        <v>569</v>
      </c>
      <c r="B3296" s="381" t="s">
        <v>5344</v>
      </c>
      <c r="C3296" s="381">
        <v>38</v>
      </c>
      <c r="D3296" s="381">
        <v>71</v>
      </c>
      <c r="E3296" s="381" t="s">
        <v>5343</v>
      </c>
      <c r="F3296" s="381" t="s">
        <v>5342</v>
      </c>
      <c r="G3296" s="381" t="s">
        <v>5341</v>
      </c>
      <c r="H3296" s="381">
        <v>68100</v>
      </c>
      <c r="I3296" s="381">
        <v>27550</v>
      </c>
      <c r="J3296" s="381">
        <v>31450</v>
      </c>
      <c r="K3296" s="381">
        <v>35400</v>
      </c>
      <c r="L3296" s="381">
        <v>39300</v>
      </c>
      <c r="M3296" s="381">
        <v>42450</v>
      </c>
      <c r="N3296" s="381">
        <v>45600</v>
      </c>
      <c r="O3296" s="381">
        <v>48750</v>
      </c>
      <c r="P3296" s="381">
        <v>51900</v>
      </c>
      <c r="Q3296" s="381">
        <v>16550</v>
      </c>
      <c r="R3296" s="381">
        <v>18900</v>
      </c>
      <c r="S3296" s="381">
        <v>21250</v>
      </c>
      <c r="T3296" s="381">
        <v>24600</v>
      </c>
      <c r="U3296" s="381">
        <v>28780</v>
      </c>
      <c r="V3296" s="381">
        <v>32960</v>
      </c>
      <c r="W3296" s="381">
        <v>37140</v>
      </c>
      <c r="X3296" s="381">
        <v>41320</v>
      </c>
      <c r="Y3296" s="381">
        <v>44050</v>
      </c>
      <c r="Z3296" s="381">
        <v>50350</v>
      </c>
      <c r="AA3296" s="381">
        <v>56650</v>
      </c>
      <c r="AB3296" s="381">
        <v>62900</v>
      </c>
      <c r="AC3296" s="381">
        <v>67950</v>
      </c>
      <c r="AD3296" s="381">
        <v>73000</v>
      </c>
      <c r="AE3296" s="381">
        <v>78000</v>
      </c>
      <c r="AF3296" s="381">
        <v>83050</v>
      </c>
      <c r="AG3296" s="381">
        <v>9999</v>
      </c>
      <c r="AH3296" s="381" t="s">
        <v>5341</v>
      </c>
      <c r="AI3296" s="381" t="s">
        <v>5277</v>
      </c>
      <c r="AJ3296" s="381">
        <v>0</v>
      </c>
    </row>
    <row r="3297" spans="1:36">
      <c r="A3297" s="381" t="s">
        <v>569</v>
      </c>
      <c r="B3297" s="381" t="s">
        <v>5340</v>
      </c>
      <c r="C3297" s="381">
        <v>38</v>
      </c>
      <c r="D3297" s="381">
        <v>73</v>
      </c>
      <c r="E3297" s="381" t="s">
        <v>5339</v>
      </c>
      <c r="F3297" s="381" t="s">
        <v>5338</v>
      </c>
      <c r="G3297" s="381" t="s">
        <v>5337</v>
      </c>
      <c r="H3297" s="381">
        <v>71700</v>
      </c>
      <c r="I3297" s="381">
        <v>27550</v>
      </c>
      <c r="J3297" s="381">
        <v>31450</v>
      </c>
      <c r="K3297" s="381">
        <v>35400</v>
      </c>
      <c r="L3297" s="381">
        <v>39300</v>
      </c>
      <c r="M3297" s="381">
        <v>42450</v>
      </c>
      <c r="N3297" s="381">
        <v>45600</v>
      </c>
      <c r="O3297" s="381">
        <v>48750</v>
      </c>
      <c r="P3297" s="381">
        <v>51900</v>
      </c>
      <c r="Q3297" s="381">
        <v>16550</v>
      </c>
      <c r="R3297" s="381">
        <v>18900</v>
      </c>
      <c r="S3297" s="381">
        <v>21250</v>
      </c>
      <c r="T3297" s="381">
        <v>24600</v>
      </c>
      <c r="U3297" s="381">
        <v>28780</v>
      </c>
      <c r="V3297" s="381">
        <v>32960</v>
      </c>
      <c r="W3297" s="381">
        <v>37140</v>
      </c>
      <c r="X3297" s="381">
        <v>41320</v>
      </c>
      <c r="Y3297" s="381">
        <v>44050</v>
      </c>
      <c r="Z3297" s="381">
        <v>50350</v>
      </c>
      <c r="AA3297" s="381">
        <v>56650</v>
      </c>
      <c r="AB3297" s="381">
        <v>62900</v>
      </c>
      <c r="AC3297" s="381">
        <v>67950</v>
      </c>
      <c r="AD3297" s="381">
        <v>73000</v>
      </c>
      <c r="AE3297" s="381">
        <v>78000</v>
      </c>
      <c r="AF3297" s="381">
        <v>83050</v>
      </c>
      <c r="AG3297" s="381">
        <v>9999</v>
      </c>
      <c r="AH3297" s="381" t="s">
        <v>5337</v>
      </c>
      <c r="AI3297" s="381" t="s">
        <v>5277</v>
      </c>
      <c r="AJ3297" s="381">
        <v>0</v>
      </c>
    </row>
    <row r="3298" spans="1:36">
      <c r="A3298" s="381" t="s">
        <v>569</v>
      </c>
      <c r="B3298" s="381" t="s">
        <v>5336</v>
      </c>
      <c r="C3298" s="381">
        <v>38</v>
      </c>
      <c r="D3298" s="381">
        <v>75</v>
      </c>
      <c r="E3298" s="381" t="s">
        <v>5335</v>
      </c>
      <c r="F3298" s="381" t="s">
        <v>5334</v>
      </c>
      <c r="G3298" s="381" t="s">
        <v>5333</v>
      </c>
      <c r="H3298" s="381">
        <v>85300</v>
      </c>
      <c r="I3298" s="381">
        <v>27650</v>
      </c>
      <c r="J3298" s="381">
        <v>31600</v>
      </c>
      <c r="K3298" s="381">
        <v>35550</v>
      </c>
      <c r="L3298" s="381">
        <v>39500</v>
      </c>
      <c r="M3298" s="381">
        <v>42700</v>
      </c>
      <c r="N3298" s="381">
        <v>45850</v>
      </c>
      <c r="O3298" s="381">
        <v>49000</v>
      </c>
      <c r="P3298" s="381">
        <v>52150</v>
      </c>
      <c r="Q3298" s="381">
        <v>16600</v>
      </c>
      <c r="R3298" s="381">
        <v>19000</v>
      </c>
      <c r="S3298" s="381">
        <v>21350</v>
      </c>
      <c r="T3298" s="381">
        <v>24600</v>
      </c>
      <c r="U3298" s="381">
        <v>28780</v>
      </c>
      <c r="V3298" s="381">
        <v>32960</v>
      </c>
      <c r="W3298" s="381">
        <v>37140</v>
      </c>
      <c r="X3298" s="381">
        <v>41320</v>
      </c>
      <c r="Y3298" s="381">
        <v>44250</v>
      </c>
      <c r="Z3298" s="381">
        <v>50600</v>
      </c>
      <c r="AA3298" s="381">
        <v>56900</v>
      </c>
      <c r="AB3298" s="381">
        <v>63200</v>
      </c>
      <c r="AC3298" s="381">
        <v>68300</v>
      </c>
      <c r="AD3298" s="381">
        <v>73350</v>
      </c>
      <c r="AE3298" s="381">
        <v>78400</v>
      </c>
      <c r="AF3298" s="381">
        <v>83450</v>
      </c>
      <c r="AG3298" s="381">
        <v>9999</v>
      </c>
      <c r="AH3298" s="381" t="s">
        <v>5333</v>
      </c>
      <c r="AI3298" s="381" t="s">
        <v>5277</v>
      </c>
      <c r="AJ3298" s="381">
        <v>0</v>
      </c>
    </row>
    <row r="3299" spans="1:36">
      <c r="A3299" s="381" t="s">
        <v>569</v>
      </c>
      <c r="B3299" s="381" t="s">
        <v>5332</v>
      </c>
      <c r="C3299" s="381">
        <v>38</v>
      </c>
      <c r="D3299" s="381">
        <v>77</v>
      </c>
      <c r="E3299" s="381" t="s">
        <v>5331</v>
      </c>
      <c r="F3299" s="381" t="s">
        <v>5330</v>
      </c>
      <c r="G3299" s="381" t="s">
        <v>1165</v>
      </c>
      <c r="H3299" s="381">
        <v>76400</v>
      </c>
      <c r="I3299" s="381">
        <v>27600</v>
      </c>
      <c r="J3299" s="381">
        <v>31550</v>
      </c>
      <c r="K3299" s="381">
        <v>35500</v>
      </c>
      <c r="L3299" s="381">
        <v>39400</v>
      </c>
      <c r="M3299" s="381">
        <v>42600</v>
      </c>
      <c r="N3299" s="381">
        <v>45750</v>
      </c>
      <c r="O3299" s="381">
        <v>48900</v>
      </c>
      <c r="P3299" s="381">
        <v>52050</v>
      </c>
      <c r="Q3299" s="381">
        <v>16600</v>
      </c>
      <c r="R3299" s="381">
        <v>18950</v>
      </c>
      <c r="S3299" s="381">
        <v>21300</v>
      </c>
      <c r="T3299" s="381">
        <v>24600</v>
      </c>
      <c r="U3299" s="381">
        <v>28780</v>
      </c>
      <c r="V3299" s="381">
        <v>32960</v>
      </c>
      <c r="W3299" s="381">
        <v>37140</v>
      </c>
      <c r="X3299" s="381">
        <v>41320</v>
      </c>
      <c r="Y3299" s="381">
        <v>44150</v>
      </c>
      <c r="Z3299" s="381">
        <v>50450</v>
      </c>
      <c r="AA3299" s="381">
        <v>56750</v>
      </c>
      <c r="AB3299" s="381">
        <v>63050</v>
      </c>
      <c r="AC3299" s="381">
        <v>68100</v>
      </c>
      <c r="AD3299" s="381">
        <v>73150</v>
      </c>
      <c r="AE3299" s="381">
        <v>78200</v>
      </c>
      <c r="AF3299" s="381">
        <v>83250</v>
      </c>
      <c r="AG3299" s="381">
        <v>9999</v>
      </c>
      <c r="AH3299" s="381" t="s">
        <v>1165</v>
      </c>
      <c r="AI3299" s="381" t="s">
        <v>5277</v>
      </c>
      <c r="AJ3299" s="381">
        <v>0</v>
      </c>
    </row>
    <row r="3300" spans="1:36">
      <c r="A3300" s="381" t="s">
        <v>569</v>
      </c>
      <c r="B3300" s="381" t="s">
        <v>5329</v>
      </c>
      <c r="C3300" s="381">
        <v>38</v>
      </c>
      <c r="D3300" s="381">
        <v>79</v>
      </c>
      <c r="E3300" s="381" t="s">
        <v>5328</v>
      </c>
      <c r="F3300" s="381" t="s">
        <v>5327</v>
      </c>
      <c r="G3300" s="381" t="s">
        <v>5326</v>
      </c>
      <c r="H3300" s="381">
        <v>40500</v>
      </c>
      <c r="I3300" s="381">
        <v>27550</v>
      </c>
      <c r="J3300" s="381">
        <v>31450</v>
      </c>
      <c r="K3300" s="381">
        <v>35400</v>
      </c>
      <c r="L3300" s="381">
        <v>39300</v>
      </c>
      <c r="M3300" s="381">
        <v>42450</v>
      </c>
      <c r="N3300" s="381">
        <v>45600</v>
      </c>
      <c r="O3300" s="381">
        <v>48750</v>
      </c>
      <c r="P3300" s="381">
        <v>51900</v>
      </c>
      <c r="Q3300" s="381">
        <v>16550</v>
      </c>
      <c r="R3300" s="381">
        <v>18900</v>
      </c>
      <c r="S3300" s="381">
        <v>21250</v>
      </c>
      <c r="T3300" s="381">
        <v>24600</v>
      </c>
      <c r="U3300" s="381">
        <v>28780</v>
      </c>
      <c r="V3300" s="381">
        <v>32960</v>
      </c>
      <c r="W3300" s="381">
        <v>37140</v>
      </c>
      <c r="X3300" s="381">
        <v>41320</v>
      </c>
      <c r="Y3300" s="381">
        <v>44050</v>
      </c>
      <c r="Z3300" s="381">
        <v>50350</v>
      </c>
      <c r="AA3300" s="381">
        <v>56650</v>
      </c>
      <c r="AB3300" s="381">
        <v>62900</v>
      </c>
      <c r="AC3300" s="381">
        <v>67950</v>
      </c>
      <c r="AD3300" s="381">
        <v>73000</v>
      </c>
      <c r="AE3300" s="381">
        <v>78000</v>
      </c>
      <c r="AF3300" s="381">
        <v>83050</v>
      </c>
      <c r="AG3300" s="381">
        <v>9999</v>
      </c>
      <c r="AH3300" s="381" t="s">
        <v>5326</v>
      </c>
      <c r="AI3300" s="381" t="s">
        <v>5277</v>
      </c>
      <c r="AJ3300" s="381">
        <v>0</v>
      </c>
    </row>
    <row r="3301" spans="1:36">
      <c r="A3301" s="381" t="s">
        <v>569</v>
      </c>
      <c r="B3301" s="381" t="s">
        <v>5325</v>
      </c>
      <c r="C3301" s="381">
        <v>38</v>
      </c>
      <c r="D3301" s="381">
        <v>81</v>
      </c>
      <c r="E3301" s="381" t="s">
        <v>5324</v>
      </c>
      <c r="F3301" s="381" t="s">
        <v>5323</v>
      </c>
      <c r="G3301" s="381" t="s">
        <v>5322</v>
      </c>
      <c r="H3301" s="381">
        <v>74400</v>
      </c>
      <c r="I3301" s="381">
        <v>27550</v>
      </c>
      <c r="J3301" s="381">
        <v>31450</v>
      </c>
      <c r="K3301" s="381">
        <v>35400</v>
      </c>
      <c r="L3301" s="381">
        <v>39300</v>
      </c>
      <c r="M3301" s="381">
        <v>42450</v>
      </c>
      <c r="N3301" s="381">
        <v>45600</v>
      </c>
      <c r="O3301" s="381">
        <v>48750</v>
      </c>
      <c r="P3301" s="381">
        <v>51900</v>
      </c>
      <c r="Q3301" s="381">
        <v>16550</v>
      </c>
      <c r="R3301" s="381">
        <v>18900</v>
      </c>
      <c r="S3301" s="381">
        <v>21250</v>
      </c>
      <c r="T3301" s="381">
        <v>24600</v>
      </c>
      <c r="U3301" s="381">
        <v>28780</v>
      </c>
      <c r="V3301" s="381">
        <v>32960</v>
      </c>
      <c r="W3301" s="381">
        <v>37140</v>
      </c>
      <c r="X3301" s="381">
        <v>41320</v>
      </c>
      <c r="Y3301" s="381">
        <v>44050</v>
      </c>
      <c r="Z3301" s="381">
        <v>50350</v>
      </c>
      <c r="AA3301" s="381">
        <v>56650</v>
      </c>
      <c r="AB3301" s="381">
        <v>62900</v>
      </c>
      <c r="AC3301" s="381">
        <v>67950</v>
      </c>
      <c r="AD3301" s="381">
        <v>73000</v>
      </c>
      <c r="AE3301" s="381">
        <v>78000</v>
      </c>
      <c r="AF3301" s="381">
        <v>83050</v>
      </c>
      <c r="AG3301" s="381">
        <v>9999</v>
      </c>
      <c r="AH3301" s="381" t="s">
        <v>5322</v>
      </c>
      <c r="AI3301" s="381" t="s">
        <v>5277</v>
      </c>
      <c r="AJ3301" s="381">
        <v>0</v>
      </c>
    </row>
    <row r="3302" spans="1:36">
      <c r="A3302" s="381" t="s">
        <v>569</v>
      </c>
      <c r="B3302" s="381" t="s">
        <v>5321</v>
      </c>
      <c r="C3302" s="381">
        <v>38</v>
      </c>
      <c r="D3302" s="381">
        <v>83</v>
      </c>
      <c r="E3302" s="381" t="s">
        <v>5320</v>
      </c>
      <c r="F3302" s="381" t="s">
        <v>5319</v>
      </c>
      <c r="G3302" s="381" t="s">
        <v>1022</v>
      </c>
      <c r="H3302" s="381">
        <v>58000</v>
      </c>
      <c r="I3302" s="381">
        <v>27550</v>
      </c>
      <c r="J3302" s="381">
        <v>31450</v>
      </c>
      <c r="K3302" s="381">
        <v>35400</v>
      </c>
      <c r="L3302" s="381">
        <v>39300</v>
      </c>
      <c r="M3302" s="381">
        <v>42450</v>
      </c>
      <c r="N3302" s="381">
        <v>45600</v>
      </c>
      <c r="O3302" s="381">
        <v>48750</v>
      </c>
      <c r="P3302" s="381">
        <v>51900</v>
      </c>
      <c r="Q3302" s="381">
        <v>16550</v>
      </c>
      <c r="R3302" s="381">
        <v>18900</v>
      </c>
      <c r="S3302" s="381">
        <v>21250</v>
      </c>
      <c r="T3302" s="381">
        <v>24600</v>
      </c>
      <c r="U3302" s="381">
        <v>28780</v>
      </c>
      <c r="V3302" s="381">
        <v>32960</v>
      </c>
      <c r="W3302" s="381">
        <v>37140</v>
      </c>
      <c r="X3302" s="381">
        <v>41320</v>
      </c>
      <c r="Y3302" s="381">
        <v>44050</v>
      </c>
      <c r="Z3302" s="381">
        <v>50350</v>
      </c>
      <c r="AA3302" s="381">
        <v>56650</v>
      </c>
      <c r="AB3302" s="381">
        <v>62900</v>
      </c>
      <c r="AC3302" s="381">
        <v>67950</v>
      </c>
      <c r="AD3302" s="381">
        <v>73000</v>
      </c>
      <c r="AE3302" s="381">
        <v>78000</v>
      </c>
      <c r="AF3302" s="381">
        <v>83050</v>
      </c>
      <c r="AG3302" s="381">
        <v>9999</v>
      </c>
      <c r="AH3302" s="381" t="s">
        <v>1022</v>
      </c>
      <c r="AI3302" s="381" t="s">
        <v>5277</v>
      </c>
      <c r="AJ3302" s="381">
        <v>0</v>
      </c>
    </row>
    <row r="3303" spans="1:36">
      <c r="A3303" s="381" t="s">
        <v>569</v>
      </c>
      <c r="B3303" s="381" t="s">
        <v>5318</v>
      </c>
      <c r="C3303" s="381">
        <v>38</v>
      </c>
      <c r="D3303" s="381">
        <v>85</v>
      </c>
      <c r="E3303" s="381" t="s">
        <v>5317</v>
      </c>
      <c r="F3303" s="381" t="s">
        <v>5316</v>
      </c>
      <c r="G3303" s="381" t="s">
        <v>5315</v>
      </c>
      <c r="H3303" s="381">
        <v>37600</v>
      </c>
      <c r="I3303" s="381">
        <v>27550</v>
      </c>
      <c r="J3303" s="381">
        <v>31450</v>
      </c>
      <c r="K3303" s="381">
        <v>35400</v>
      </c>
      <c r="L3303" s="381">
        <v>39300</v>
      </c>
      <c r="M3303" s="381">
        <v>42450</v>
      </c>
      <c r="N3303" s="381">
        <v>45600</v>
      </c>
      <c r="O3303" s="381">
        <v>48750</v>
      </c>
      <c r="P3303" s="381">
        <v>51900</v>
      </c>
      <c r="Q3303" s="381">
        <v>16550</v>
      </c>
      <c r="R3303" s="381">
        <v>18900</v>
      </c>
      <c r="S3303" s="381">
        <v>21250</v>
      </c>
      <c r="T3303" s="381">
        <v>24600</v>
      </c>
      <c r="U3303" s="381">
        <v>28780</v>
      </c>
      <c r="V3303" s="381">
        <v>32960</v>
      </c>
      <c r="W3303" s="381">
        <v>37140</v>
      </c>
      <c r="X3303" s="381">
        <v>41320</v>
      </c>
      <c r="Y3303" s="381">
        <v>44050</v>
      </c>
      <c r="Z3303" s="381">
        <v>50350</v>
      </c>
      <c r="AA3303" s="381">
        <v>56650</v>
      </c>
      <c r="AB3303" s="381">
        <v>62900</v>
      </c>
      <c r="AC3303" s="381">
        <v>67950</v>
      </c>
      <c r="AD3303" s="381">
        <v>73000</v>
      </c>
      <c r="AE3303" s="381">
        <v>78000</v>
      </c>
      <c r="AF3303" s="381">
        <v>83050</v>
      </c>
      <c r="AG3303" s="381">
        <v>9999</v>
      </c>
      <c r="AH3303" s="381" t="s">
        <v>5315</v>
      </c>
      <c r="AI3303" s="381" t="s">
        <v>5277</v>
      </c>
      <c r="AJ3303" s="381">
        <v>1</v>
      </c>
    </row>
    <row r="3304" spans="1:36">
      <c r="A3304" s="381" t="s">
        <v>569</v>
      </c>
      <c r="B3304" s="381" t="s">
        <v>5314</v>
      </c>
      <c r="C3304" s="381">
        <v>38</v>
      </c>
      <c r="D3304" s="381">
        <v>87</v>
      </c>
      <c r="E3304" s="381" t="s">
        <v>5313</v>
      </c>
      <c r="F3304" s="381" t="s">
        <v>5312</v>
      </c>
      <c r="G3304" s="381" t="s">
        <v>5311</v>
      </c>
      <c r="H3304" s="381">
        <v>74200</v>
      </c>
      <c r="I3304" s="381">
        <v>27600</v>
      </c>
      <c r="J3304" s="381">
        <v>31550</v>
      </c>
      <c r="K3304" s="381">
        <v>35500</v>
      </c>
      <c r="L3304" s="381">
        <v>39400</v>
      </c>
      <c r="M3304" s="381">
        <v>42600</v>
      </c>
      <c r="N3304" s="381">
        <v>45750</v>
      </c>
      <c r="O3304" s="381">
        <v>48900</v>
      </c>
      <c r="P3304" s="381">
        <v>52050</v>
      </c>
      <c r="Q3304" s="381">
        <v>16600</v>
      </c>
      <c r="R3304" s="381">
        <v>18950</v>
      </c>
      <c r="S3304" s="381">
        <v>21300</v>
      </c>
      <c r="T3304" s="381">
        <v>24600</v>
      </c>
      <c r="U3304" s="381">
        <v>28780</v>
      </c>
      <c r="V3304" s="381">
        <v>32960</v>
      </c>
      <c r="W3304" s="381">
        <v>37140</v>
      </c>
      <c r="X3304" s="381">
        <v>41320</v>
      </c>
      <c r="Y3304" s="381">
        <v>44150</v>
      </c>
      <c r="Z3304" s="381">
        <v>50450</v>
      </c>
      <c r="AA3304" s="381">
        <v>56750</v>
      </c>
      <c r="AB3304" s="381">
        <v>63050</v>
      </c>
      <c r="AC3304" s="381">
        <v>68100</v>
      </c>
      <c r="AD3304" s="381">
        <v>73150</v>
      </c>
      <c r="AE3304" s="381">
        <v>78200</v>
      </c>
      <c r="AF3304" s="381">
        <v>83250</v>
      </c>
      <c r="AG3304" s="381">
        <v>9999</v>
      </c>
      <c r="AH3304" s="381" t="s">
        <v>5311</v>
      </c>
      <c r="AI3304" s="381" t="s">
        <v>5277</v>
      </c>
      <c r="AJ3304" s="381">
        <v>0</v>
      </c>
    </row>
    <row r="3305" spans="1:36">
      <c r="A3305" s="381" t="s">
        <v>569</v>
      </c>
      <c r="B3305" s="381" t="s">
        <v>5310</v>
      </c>
      <c r="C3305" s="381">
        <v>38</v>
      </c>
      <c r="D3305" s="381">
        <v>89</v>
      </c>
      <c r="E3305" s="381" t="s">
        <v>5309</v>
      </c>
      <c r="F3305" s="381" t="s">
        <v>5308</v>
      </c>
      <c r="G3305" s="381" t="s">
        <v>5063</v>
      </c>
      <c r="H3305" s="381">
        <v>84700</v>
      </c>
      <c r="I3305" s="381">
        <v>28950</v>
      </c>
      <c r="J3305" s="381">
        <v>33100</v>
      </c>
      <c r="K3305" s="381">
        <v>37250</v>
      </c>
      <c r="L3305" s="381">
        <v>41350</v>
      </c>
      <c r="M3305" s="381">
        <v>44700</v>
      </c>
      <c r="N3305" s="381">
        <v>48000</v>
      </c>
      <c r="O3305" s="381">
        <v>51300</v>
      </c>
      <c r="P3305" s="381">
        <v>54600</v>
      </c>
      <c r="Q3305" s="381">
        <v>17400</v>
      </c>
      <c r="R3305" s="381">
        <v>19850</v>
      </c>
      <c r="S3305" s="381">
        <v>22350</v>
      </c>
      <c r="T3305" s="381">
        <v>24800</v>
      </c>
      <c r="U3305" s="381">
        <v>28780</v>
      </c>
      <c r="V3305" s="381">
        <v>32960</v>
      </c>
      <c r="W3305" s="381">
        <v>37140</v>
      </c>
      <c r="X3305" s="381">
        <v>41320</v>
      </c>
      <c r="Y3305" s="381">
        <v>46350</v>
      </c>
      <c r="Z3305" s="381">
        <v>52950</v>
      </c>
      <c r="AA3305" s="381">
        <v>59550</v>
      </c>
      <c r="AB3305" s="381">
        <v>66150</v>
      </c>
      <c r="AC3305" s="381">
        <v>71450</v>
      </c>
      <c r="AD3305" s="381">
        <v>76750</v>
      </c>
      <c r="AE3305" s="381">
        <v>82050</v>
      </c>
      <c r="AF3305" s="381">
        <v>87350</v>
      </c>
      <c r="AG3305" s="381">
        <v>9999</v>
      </c>
      <c r="AH3305" s="381" t="s">
        <v>5063</v>
      </c>
      <c r="AI3305" s="381" t="s">
        <v>5277</v>
      </c>
      <c r="AJ3305" s="381">
        <v>0</v>
      </c>
    </row>
    <row r="3306" spans="1:36">
      <c r="A3306" s="381" t="s">
        <v>569</v>
      </c>
      <c r="B3306" s="381" t="s">
        <v>5307</v>
      </c>
      <c r="C3306" s="381">
        <v>38</v>
      </c>
      <c r="D3306" s="381">
        <v>91</v>
      </c>
      <c r="E3306" s="381" t="s">
        <v>5306</v>
      </c>
      <c r="F3306" s="381" t="s">
        <v>5305</v>
      </c>
      <c r="G3306" s="381" t="s">
        <v>5304</v>
      </c>
      <c r="H3306" s="381">
        <v>70300</v>
      </c>
      <c r="I3306" s="381">
        <v>27550</v>
      </c>
      <c r="J3306" s="381">
        <v>31450</v>
      </c>
      <c r="K3306" s="381">
        <v>35400</v>
      </c>
      <c r="L3306" s="381">
        <v>39300</v>
      </c>
      <c r="M3306" s="381">
        <v>42450</v>
      </c>
      <c r="N3306" s="381">
        <v>45600</v>
      </c>
      <c r="O3306" s="381">
        <v>48750</v>
      </c>
      <c r="P3306" s="381">
        <v>51900</v>
      </c>
      <c r="Q3306" s="381">
        <v>16550</v>
      </c>
      <c r="R3306" s="381">
        <v>18900</v>
      </c>
      <c r="S3306" s="381">
        <v>21250</v>
      </c>
      <c r="T3306" s="381">
        <v>24600</v>
      </c>
      <c r="U3306" s="381">
        <v>28780</v>
      </c>
      <c r="V3306" s="381">
        <v>32960</v>
      </c>
      <c r="W3306" s="381">
        <v>37140</v>
      </c>
      <c r="X3306" s="381">
        <v>41320</v>
      </c>
      <c r="Y3306" s="381">
        <v>44050</v>
      </c>
      <c r="Z3306" s="381">
        <v>50350</v>
      </c>
      <c r="AA3306" s="381">
        <v>56650</v>
      </c>
      <c r="AB3306" s="381">
        <v>62900</v>
      </c>
      <c r="AC3306" s="381">
        <v>67950</v>
      </c>
      <c r="AD3306" s="381">
        <v>73000</v>
      </c>
      <c r="AE3306" s="381">
        <v>78000</v>
      </c>
      <c r="AF3306" s="381">
        <v>83050</v>
      </c>
      <c r="AG3306" s="381">
        <v>9999</v>
      </c>
      <c r="AH3306" s="381" t="s">
        <v>5304</v>
      </c>
      <c r="AI3306" s="381" t="s">
        <v>5277</v>
      </c>
      <c r="AJ3306" s="381">
        <v>0</v>
      </c>
    </row>
    <row r="3307" spans="1:36">
      <c r="A3307" s="381" t="s">
        <v>569</v>
      </c>
      <c r="B3307" s="381" t="s">
        <v>5303</v>
      </c>
      <c r="C3307" s="381">
        <v>38</v>
      </c>
      <c r="D3307" s="381">
        <v>93</v>
      </c>
      <c r="E3307" s="381" t="s">
        <v>5302</v>
      </c>
      <c r="F3307" s="381" t="s">
        <v>5301</v>
      </c>
      <c r="G3307" s="381" t="s">
        <v>5300</v>
      </c>
      <c r="H3307" s="381">
        <v>68700</v>
      </c>
      <c r="I3307" s="381">
        <v>27550</v>
      </c>
      <c r="J3307" s="381">
        <v>31450</v>
      </c>
      <c r="K3307" s="381">
        <v>35400</v>
      </c>
      <c r="L3307" s="381">
        <v>39300</v>
      </c>
      <c r="M3307" s="381">
        <v>42450</v>
      </c>
      <c r="N3307" s="381">
        <v>45600</v>
      </c>
      <c r="O3307" s="381">
        <v>48750</v>
      </c>
      <c r="P3307" s="381">
        <v>51900</v>
      </c>
      <c r="Q3307" s="381">
        <v>16550</v>
      </c>
      <c r="R3307" s="381">
        <v>18900</v>
      </c>
      <c r="S3307" s="381">
        <v>21250</v>
      </c>
      <c r="T3307" s="381">
        <v>24600</v>
      </c>
      <c r="U3307" s="381">
        <v>28780</v>
      </c>
      <c r="V3307" s="381">
        <v>32960</v>
      </c>
      <c r="W3307" s="381">
        <v>37140</v>
      </c>
      <c r="X3307" s="381">
        <v>41320</v>
      </c>
      <c r="Y3307" s="381">
        <v>44050</v>
      </c>
      <c r="Z3307" s="381">
        <v>50350</v>
      </c>
      <c r="AA3307" s="381">
        <v>56650</v>
      </c>
      <c r="AB3307" s="381">
        <v>62900</v>
      </c>
      <c r="AC3307" s="381">
        <v>67950</v>
      </c>
      <c r="AD3307" s="381">
        <v>73000</v>
      </c>
      <c r="AE3307" s="381">
        <v>78000</v>
      </c>
      <c r="AF3307" s="381">
        <v>83050</v>
      </c>
      <c r="AG3307" s="381">
        <v>9999</v>
      </c>
      <c r="AH3307" s="381" t="s">
        <v>5300</v>
      </c>
      <c r="AI3307" s="381" t="s">
        <v>5277</v>
      </c>
      <c r="AJ3307" s="381">
        <v>0</v>
      </c>
    </row>
    <row r="3308" spans="1:36">
      <c r="A3308" s="381" t="s">
        <v>569</v>
      </c>
      <c r="B3308" s="381" t="s">
        <v>5299</v>
      </c>
      <c r="C3308" s="381">
        <v>38</v>
      </c>
      <c r="D3308" s="381">
        <v>95</v>
      </c>
      <c r="E3308" s="381" t="s">
        <v>5298</v>
      </c>
      <c r="F3308" s="381" t="s">
        <v>5297</v>
      </c>
      <c r="G3308" s="381" t="s">
        <v>5296</v>
      </c>
      <c r="H3308" s="381">
        <v>74100</v>
      </c>
      <c r="I3308" s="381">
        <v>27550</v>
      </c>
      <c r="J3308" s="381">
        <v>31450</v>
      </c>
      <c r="K3308" s="381">
        <v>35400</v>
      </c>
      <c r="L3308" s="381">
        <v>39300</v>
      </c>
      <c r="M3308" s="381">
        <v>42450</v>
      </c>
      <c r="N3308" s="381">
        <v>45600</v>
      </c>
      <c r="O3308" s="381">
        <v>48750</v>
      </c>
      <c r="P3308" s="381">
        <v>51900</v>
      </c>
      <c r="Q3308" s="381">
        <v>16550</v>
      </c>
      <c r="R3308" s="381">
        <v>18900</v>
      </c>
      <c r="S3308" s="381">
        <v>21250</v>
      </c>
      <c r="T3308" s="381">
        <v>24600</v>
      </c>
      <c r="U3308" s="381">
        <v>28780</v>
      </c>
      <c r="V3308" s="381">
        <v>32960</v>
      </c>
      <c r="W3308" s="381">
        <v>37140</v>
      </c>
      <c r="X3308" s="381">
        <v>41320</v>
      </c>
      <c r="Y3308" s="381">
        <v>44050</v>
      </c>
      <c r="Z3308" s="381">
        <v>50350</v>
      </c>
      <c r="AA3308" s="381">
        <v>56650</v>
      </c>
      <c r="AB3308" s="381">
        <v>62900</v>
      </c>
      <c r="AC3308" s="381">
        <v>67950</v>
      </c>
      <c r="AD3308" s="381">
        <v>73000</v>
      </c>
      <c r="AE3308" s="381">
        <v>78000</v>
      </c>
      <c r="AF3308" s="381">
        <v>83050</v>
      </c>
      <c r="AG3308" s="381">
        <v>9999</v>
      </c>
      <c r="AH3308" s="381" t="s">
        <v>5296</v>
      </c>
      <c r="AI3308" s="381" t="s">
        <v>5277</v>
      </c>
      <c r="AJ3308" s="381">
        <v>0</v>
      </c>
    </row>
    <row r="3309" spans="1:36">
      <c r="A3309" s="381" t="s">
        <v>569</v>
      </c>
      <c r="B3309" s="381" t="s">
        <v>5295</v>
      </c>
      <c r="C3309" s="381">
        <v>38</v>
      </c>
      <c r="D3309" s="381">
        <v>97</v>
      </c>
      <c r="E3309" s="381" t="s">
        <v>5294</v>
      </c>
      <c r="F3309" s="381" t="s">
        <v>5293</v>
      </c>
      <c r="G3309" s="381" t="s">
        <v>5292</v>
      </c>
      <c r="H3309" s="381">
        <v>76900</v>
      </c>
      <c r="I3309" s="381">
        <v>27550</v>
      </c>
      <c r="J3309" s="381">
        <v>31450</v>
      </c>
      <c r="K3309" s="381">
        <v>35400</v>
      </c>
      <c r="L3309" s="381">
        <v>39300</v>
      </c>
      <c r="M3309" s="381">
        <v>42450</v>
      </c>
      <c r="N3309" s="381">
        <v>45600</v>
      </c>
      <c r="O3309" s="381">
        <v>48750</v>
      </c>
      <c r="P3309" s="381">
        <v>51900</v>
      </c>
      <c r="Q3309" s="381">
        <v>16550</v>
      </c>
      <c r="R3309" s="381">
        <v>18900</v>
      </c>
      <c r="S3309" s="381">
        <v>21250</v>
      </c>
      <c r="T3309" s="381">
        <v>24600</v>
      </c>
      <c r="U3309" s="381">
        <v>28780</v>
      </c>
      <c r="V3309" s="381">
        <v>32960</v>
      </c>
      <c r="W3309" s="381">
        <v>37140</v>
      </c>
      <c r="X3309" s="381">
        <v>41320</v>
      </c>
      <c r="Y3309" s="381">
        <v>44050</v>
      </c>
      <c r="Z3309" s="381">
        <v>50350</v>
      </c>
      <c r="AA3309" s="381">
        <v>56650</v>
      </c>
      <c r="AB3309" s="381">
        <v>62900</v>
      </c>
      <c r="AC3309" s="381">
        <v>67950</v>
      </c>
      <c r="AD3309" s="381">
        <v>73000</v>
      </c>
      <c r="AE3309" s="381">
        <v>78000</v>
      </c>
      <c r="AF3309" s="381">
        <v>83050</v>
      </c>
      <c r="AG3309" s="381">
        <v>9999</v>
      </c>
      <c r="AH3309" s="381" t="s">
        <v>5292</v>
      </c>
      <c r="AI3309" s="381" t="s">
        <v>5277</v>
      </c>
      <c r="AJ3309" s="381">
        <v>0</v>
      </c>
    </row>
    <row r="3310" spans="1:36">
      <c r="A3310" s="381" t="s">
        <v>569</v>
      </c>
      <c r="B3310" s="381" t="s">
        <v>5291</v>
      </c>
      <c r="C3310" s="381">
        <v>38</v>
      </c>
      <c r="D3310" s="381">
        <v>99</v>
      </c>
      <c r="E3310" s="381" t="s">
        <v>5290</v>
      </c>
      <c r="F3310" s="381" t="s">
        <v>5289</v>
      </c>
      <c r="G3310" s="381" t="s">
        <v>5288</v>
      </c>
      <c r="H3310" s="381">
        <v>64600</v>
      </c>
      <c r="I3310" s="381">
        <v>27550</v>
      </c>
      <c r="J3310" s="381">
        <v>31450</v>
      </c>
      <c r="K3310" s="381">
        <v>35400</v>
      </c>
      <c r="L3310" s="381">
        <v>39300</v>
      </c>
      <c r="M3310" s="381">
        <v>42450</v>
      </c>
      <c r="N3310" s="381">
        <v>45600</v>
      </c>
      <c r="O3310" s="381">
        <v>48750</v>
      </c>
      <c r="P3310" s="381">
        <v>51900</v>
      </c>
      <c r="Q3310" s="381">
        <v>16550</v>
      </c>
      <c r="R3310" s="381">
        <v>18900</v>
      </c>
      <c r="S3310" s="381">
        <v>21250</v>
      </c>
      <c r="T3310" s="381">
        <v>24600</v>
      </c>
      <c r="U3310" s="381">
        <v>28780</v>
      </c>
      <c r="V3310" s="381">
        <v>32960</v>
      </c>
      <c r="W3310" s="381">
        <v>37140</v>
      </c>
      <c r="X3310" s="381">
        <v>41320</v>
      </c>
      <c r="Y3310" s="381">
        <v>44050</v>
      </c>
      <c r="Z3310" s="381">
        <v>50350</v>
      </c>
      <c r="AA3310" s="381">
        <v>56650</v>
      </c>
      <c r="AB3310" s="381">
        <v>62900</v>
      </c>
      <c r="AC3310" s="381">
        <v>67950</v>
      </c>
      <c r="AD3310" s="381">
        <v>73000</v>
      </c>
      <c r="AE3310" s="381">
        <v>78000</v>
      </c>
      <c r="AF3310" s="381">
        <v>83050</v>
      </c>
      <c r="AG3310" s="381">
        <v>9999</v>
      </c>
      <c r="AH3310" s="381" t="s">
        <v>5288</v>
      </c>
      <c r="AI3310" s="381" t="s">
        <v>5277</v>
      </c>
      <c r="AJ3310" s="381">
        <v>0</v>
      </c>
    </row>
    <row r="3311" spans="1:36">
      <c r="A3311" s="381" t="s">
        <v>569</v>
      </c>
      <c r="B3311" s="381" t="s">
        <v>5287</v>
      </c>
      <c r="C3311" s="381">
        <v>38</v>
      </c>
      <c r="D3311" s="381">
        <v>101</v>
      </c>
      <c r="E3311" s="381" t="s">
        <v>5286</v>
      </c>
      <c r="F3311" s="381" t="s">
        <v>5285</v>
      </c>
      <c r="G3311" s="381" t="s">
        <v>2805</v>
      </c>
      <c r="H3311" s="381">
        <v>84000</v>
      </c>
      <c r="I3311" s="381">
        <v>27550</v>
      </c>
      <c r="J3311" s="381">
        <v>31450</v>
      </c>
      <c r="K3311" s="381">
        <v>35400</v>
      </c>
      <c r="L3311" s="381">
        <v>39300</v>
      </c>
      <c r="M3311" s="381">
        <v>42450</v>
      </c>
      <c r="N3311" s="381">
        <v>45600</v>
      </c>
      <c r="O3311" s="381">
        <v>48750</v>
      </c>
      <c r="P3311" s="381">
        <v>51900</v>
      </c>
      <c r="Q3311" s="381">
        <v>16550</v>
      </c>
      <c r="R3311" s="381">
        <v>18900</v>
      </c>
      <c r="S3311" s="381">
        <v>21250</v>
      </c>
      <c r="T3311" s="381">
        <v>24600</v>
      </c>
      <c r="U3311" s="381">
        <v>28780</v>
      </c>
      <c r="V3311" s="381">
        <v>32960</v>
      </c>
      <c r="W3311" s="381">
        <v>37140</v>
      </c>
      <c r="X3311" s="381">
        <v>41320</v>
      </c>
      <c r="Y3311" s="381">
        <v>44050</v>
      </c>
      <c r="Z3311" s="381">
        <v>50350</v>
      </c>
      <c r="AA3311" s="381">
        <v>56650</v>
      </c>
      <c r="AB3311" s="381">
        <v>62900</v>
      </c>
      <c r="AC3311" s="381">
        <v>67950</v>
      </c>
      <c r="AD3311" s="381">
        <v>73000</v>
      </c>
      <c r="AE3311" s="381">
        <v>78000</v>
      </c>
      <c r="AF3311" s="381">
        <v>83050</v>
      </c>
      <c r="AG3311" s="381">
        <v>9999</v>
      </c>
      <c r="AH3311" s="381" t="s">
        <v>2805</v>
      </c>
      <c r="AI3311" s="381" t="s">
        <v>5277</v>
      </c>
      <c r="AJ3311" s="381">
        <v>0</v>
      </c>
    </row>
    <row r="3312" spans="1:36">
      <c r="A3312" s="381" t="s">
        <v>569</v>
      </c>
      <c r="B3312" s="381" t="s">
        <v>5284</v>
      </c>
      <c r="C3312" s="381">
        <v>38</v>
      </c>
      <c r="D3312" s="381">
        <v>103</v>
      </c>
      <c r="E3312" s="381" t="s">
        <v>5283</v>
      </c>
      <c r="F3312" s="381" t="s">
        <v>5282</v>
      </c>
      <c r="G3312" s="381" t="s">
        <v>5281</v>
      </c>
      <c r="H3312" s="381">
        <v>62200</v>
      </c>
      <c r="I3312" s="381">
        <v>27550</v>
      </c>
      <c r="J3312" s="381">
        <v>31450</v>
      </c>
      <c r="K3312" s="381">
        <v>35400</v>
      </c>
      <c r="L3312" s="381">
        <v>39300</v>
      </c>
      <c r="M3312" s="381">
        <v>42450</v>
      </c>
      <c r="N3312" s="381">
        <v>45600</v>
      </c>
      <c r="O3312" s="381">
        <v>48750</v>
      </c>
      <c r="P3312" s="381">
        <v>51900</v>
      </c>
      <c r="Q3312" s="381">
        <v>16550</v>
      </c>
      <c r="R3312" s="381">
        <v>18900</v>
      </c>
      <c r="S3312" s="381">
        <v>21250</v>
      </c>
      <c r="T3312" s="381">
        <v>24600</v>
      </c>
      <c r="U3312" s="381">
        <v>28780</v>
      </c>
      <c r="V3312" s="381">
        <v>32960</v>
      </c>
      <c r="W3312" s="381">
        <v>37140</v>
      </c>
      <c r="X3312" s="381">
        <v>41320</v>
      </c>
      <c r="Y3312" s="381">
        <v>44050</v>
      </c>
      <c r="Z3312" s="381">
        <v>50350</v>
      </c>
      <c r="AA3312" s="381">
        <v>56650</v>
      </c>
      <c r="AB3312" s="381">
        <v>62900</v>
      </c>
      <c r="AC3312" s="381">
        <v>67950</v>
      </c>
      <c r="AD3312" s="381">
        <v>73000</v>
      </c>
      <c r="AE3312" s="381">
        <v>78000</v>
      </c>
      <c r="AF3312" s="381">
        <v>83050</v>
      </c>
      <c r="AG3312" s="381">
        <v>9999</v>
      </c>
      <c r="AH3312" s="381" t="s">
        <v>5281</v>
      </c>
      <c r="AI3312" s="381" t="s">
        <v>5277</v>
      </c>
      <c r="AJ3312" s="381">
        <v>0</v>
      </c>
    </row>
    <row r="3313" spans="1:36">
      <c r="A3313" s="381" t="s">
        <v>569</v>
      </c>
      <c r="B3313" s="381" t="s">
        <v>5280</v>
      </c>
      <c r="C3313" s="381">
        <v>38</v>
      </c>
      <c r="D3313" s="381">
        <v>105</v>
      </c>
      <c r="E3313" s="381" t="s">
        <v>5279</v>
      </c>
      <c r="F3313" s="381" t="s">
        <v>5278</v>
      </c>
      <c r="G3313" s="381" t="s">
        <v>5028</v>
      </c>
      <c r="H3313" s="381">
        <v>96700</v>
      </c>
      <c r="I3313" s="381">
        <v>28150</v>
      </c>
      <c r="J3313" s="381">
        <v>32200</v>
      </c>
      <c r="K3313" s="381">
        <v>36200</v>
      </c>
      <c r="L3313" s="381">
        <v>40200</v>
      </c>
      <c r="M3313" s="381">
        <v>43450</v>
      </c>
      <c r="N3313" s="381">
        <v>46650</v>
      </c>
      <c r="O3313" s="381">
        <v>49850</v>
      </c>
      <c r="P3313" s="381">
        <v>53100</v>
      </c>
      <c r="Q3313" s="381">
        <v>16900</v>
      </c>
      <c r="R3313" s="381">
        <v>19300</v>
      </c>
      <c r="S3313" s="381">
        <v>21700</v>
      </c>
      <c r="T3313" s="381">
        <v>24600</v>
      </c>
      <c r="U3313" s="381">
        <v>28780</v>
      </c>
      <c r="V3313" s="381">
        <v>32960</v>
      </c>
      <c r="W3313" s="381">
        <v>37140</v>
      </c>
      <c r="X3313" s="381">
        <v>41320</v>
      </c>
      <c r="Y3313" s="381">
        <v>45050</v>
      </c>
      <c r="Z3313" s="381">
        <v>51450</v>
      </c>
      <c r="AA3313" s="381">
        <v>57900</v>
      </c>
      <c r="AB3313" s="381">
        <v>64300</v>
      </c>
      <c r="AC3313" s="381">
        <v>69450</v>
      </c>
      <c r="AD3313" s="381">
        <v>74600</v>
      </c>
      <c r="AE3313" s="381">
        <v>79750</v>
      </c>
      <c r="AF3313" s="381">
        <v>84900</v>
      </c>
      <c r="AG3313" s="381">
        <v>9999</v>
      </c>
      <c r="AH3313" s="381" t="s">
        <v>5028</v>
      </c>
      <c r="AI3313" s="381" t="s">
        <v>5277</v>
      </c>
      <c r="AJ3313" s="381">
        <v>0</v>
      </c>
    </row>
    <row r="3314" spans="1:36">
      <c r="A3314" s="381" t="s">
        <v>570</v>
      </c>
      <c r="B3314" s="381" t="s">
        <v>5276</v>
      </c>
      <c r="C3314" s="381">
        <v>39</v>
      </c>
      <c r="D3314" s="381">
        <v>1</v>
      </c>
      <c r="E3314" s="381" t="s">
        <v>5275</v>
      </c>
      <c r="F3314" s="381" t="s">
        <v>5274</v>
      </c>
      <c r="G3314" s="381" t="s">
        <v>1360</v>
      </c>
      <c r="H3314" s="381">
        <v>43400</v>
      </c>
      <c r="I3314" s="381">
        <v>20200</v>
      </c>
      <c r="J3314" s="381">
        <v>23050</v>
      </c>
      <c r="K3314" s="381">
        <v>25950</v>
      </c>
      <c r="L3314" s="381">
        <v>28800</v>
      </c>
      <c r="M3314" s="381">
        <v>31150</v>
      </c>
      <c r="N3314" s="381">
        <v>33450</v>
      </c>
      <c r="O3314" s="381">
        <v>35750</v>
      </c>
      <c r="P3314" s="381">
        <v>38050</v>
      </c>
      <c r="Q3314" s="381">
        <v>12150</v>
      </c>
      <c r="R3314" s="381">
        <v>16240</v>
      </c>
      <c r="S3314" s="381">
        <v>20420</v>
      </c>
      <c r="T3314" s="381">
        <v>24600</v>
      </c>
      <c r="U3314" s="381">
        <v>28780</v>
      </c>
      <c r="V3314" s="381">
        <v>32960</v>
      </c>
      <c r="W3314" s="381">
        <v>35750</v>
      </c>
      <c r="X3314" s="381">
        <v>38050</v>
      </c>
      <c r="Y3314" s="381">
        <v>32300</v>
      </c>
      <c r="Z3314" s="381">
        <v>36900</v>
      </c>
      <c r="AA3314" s="381">
        <v>41500</v>
      </c>
      <c r="AB3314" s="381">
        <v>46100</v>
      </c>
      <c r="AC3314" s="381">
        <v>49800</v>
      </c>
      <c r="AD3314" s="381">
        <v>53500</v>
      </c>
      <c r="AE3314" s="381">
        <v>57200</v>
      </c>
      <c r="AF3314" s="381">
        <v>60900</v>
      </c>
      <c r="AG3314" s="381">
        <v>9999</v>
      </c>
      <c r="AH3314" s="381" t="s">
        <v>1360</v>
      </c>
      <c r="AI3314" s="381" t="s">
        <v>5020</v>
      </c>
      <c r="AJ3314" s="381">
        <v>0</v>
      </c>
    </row>
    <row r="3315" spans="1:36">
      <c r="A3315" s="381" t="s">
        <v>570</v>
      </c>
      <c r="B3315" s="381" t="s">
        <v>5273</v>
      </c>
      <c r="C3315" s="381">
        <v>39</v>
      </c>
      <c r="D3315" s="381">
        <v>3</v>
      </c>
      <c r="E3315" s="381" t="s">
        <v>5272</v>
      </c>
      <c r="F3315" s="381" t="s">
        <v>5271</v>
      </c>
      <c r="G3315" s="381" t="s">
        <v>5270</v>
      </c>
      <c r="H3315" s="381">
        <v>56400</v>
      </c>
      <c r="I3315" s="381">
        <v>20200</v>
      </c>
      <c r="J3315" s="381">
        <v>23050</v>
      </c>
      <c r="K3315" s="381">
        <v>25950</v>
      </c>
      <c r="L3315" s="381">
        <v>28800</v>
      </c>
      <c r="M3315" s="381">
        <v>31150</v>
      </c>
      <c r="N3315" s="381">
        <v>33450</v>
      </c>
      <c r="O3315" s="381">
        <v>35750</v>
      </c>
      <c r="P3315" s="381">
        <v>38050</v>
      </c>
      <c r="Q3315" s="381">
        <v>12150</v>
      </c>
      <c r="R3315" s="381">
        <v>16240</v>
      </c>
      <c r="S3315" s="381">
        <v>20420</v>
      </c>
      <c r="T3315" s="381">
        <v>24600</v>
      </c>
      <c r="U3315" s="381">
        <v>28780</v>
      </c>
      <c r="V3315" s="381">
        <v>32960</v>
      </c>
      <c r="W3315" s="381">
        <v>35750</v>
      </c>
      <c r="X3315" s="381">
        <v>38050</v>
      </c>
      <c r="Y3315" s="381">
        <v>32300</v>
      </c>
      <c r="Z3315" s="381">
        <v>36900</v>
      </c>
      <c r="AA3315" s="381">
        <v>41500</v>
      </c>
      <c r="AB3315" s="381">
        <v>46100</v>
      </c>
      <c r="AC3315" s="381">
        <v>49800</v>
      </c>
      <c r="AD3315" s="381">
        <v>53500</v>
      </c>
      <c r="AE3315" s="381">
        <v>57200</v>
      </c>
      <c r="AF3315" s="381">
        <v>60900</v>
      </c>
      <c r="AG3315" s="381">
        <v>4320</v>
      </c>
      <c r="AH3315" s="381" t="s">
        <v>5270</v>
      </c>
      <c r="AI3315" s="381" t="s">
        <v>5020</v>
      </c>
      <c r="AJ3315" s="381">
        <v>1</v>
      </c>
    </row>
    <row r="3316" spans="1:36">
      <c r="A3316" s="381" t="s">
        <v>570</v>
      </c>
      <c r="B3316" s="381" t="s">
        <v>5269</v>
      </c>
      <c r="C3316" s="381">
        <v>39</v>
      </c>
      <c r="D3316" s="381">
        <v>5</v>
      </c>
      <c r="E3316" s="381" t="s">
        <v>5268</v>
      </c>
      <c r="F3316" s="381" t="s">
        <v>5267</v>
      </c>
      <c r="G3316" s="381" t="s">
        <v>1356</v>
      </c>
      <c r="H3316" s="381">
        <v>58000</v>
      </c>
      <c r="I3316" s="381">
        <v>20300</v>
      </c>
      <c r="J3316" s="381">
        <v>23200</v>
      </c>
      <c r="K3316" s="381">
        <v>26100</v>
      </c>
      <c r="L3316" s="381">
        <v>29000</v>
      </c>
      <c r="M3316" s="381">
        <v>31350</v>
      </c>
      <c r="N3316" s="381">
        <v>33650</v>
      </c>
      <c r="O3316" s="381">
        <v>36000</v>
      </c>
      <c r="P3316" s="381">
        <v>38300</v>
      </c>
      <c r="Q3316" s="381">
        <v>12200</v>
      </c>
      <c r="R3316" s="381">
        <v>16240</v>
      </c>
      <c r="S3316" s="381">
        <v>20420</v>
      </c>
      <c r="T3316" s="381">
        <v>24600</v>
      </c>
      <c r="U3316" s="381">
        <v>28780</v>
      </c>
      <c r="V3316" s="381">
        <v>32960</v>
      </c>
      <c r="W3316" s="381">
        <v>36000</v>
      </c>
      <c r="X3316" s="381">
        <v>38300</v>
      </c>
      <c r="Y3316" s="381">
        <v>32500</v>
      </c>
      <c r="Z3316" s="381">
        <v>37150</v>
      </c>
      <c r="AA3316" s="381">
        <v>41800</v>
      </c>
      <c r="AB3316" s="381">
        <v>46400</v>
      </c>
      <c r="AC3316" s="381">
        <v>50150</v>
      </c>
      <c r="AD3316" s="381">
        <v>53850</v>
      </c>
      <c r="AE3316" s="381">
        <v>57550</v>
      </c>
      <c r="AF3316" s="381">
        <v>61250</v>
      </c>
      <c r="AG3316" s="381">
        <v>9999</v>
      </c>
      <c r="AH3316" s="381" t="s">
        <v>1356</v>
      </c>
      <c r="AI3316" s="381" t="s">
        <v>5020</v>
      </c>
      <c r="AJ3316" s="381">
        <v>0</v>
      </c>
    </row>
    <row r="3317" spans="1:36">
      <c r="A3317" s="381" t="s">
        <v>570</v>
      </c>
      <c r="B3317" s="381" t="s">
        <v>5266</v>
      </c>
      <c r="C3317" s="381">
        <v>39</v>
      </c>
      <c r="D3317" s="381">
        <v>7</v>
      </c>
      <c r="E3317" s="381" t="s">
        <v>5265</v>
      </c>
      <c r="F3317" s="381" t="s">
        <v>5264</v>
      </c>
      <c r="G3317" s="381" t="s">
        <v>5263</v>
      </c>
      <c r="H3317" s="381">
        <v>51700</v>
      </c>
      <c r="I3317" s="381">
        <v>20200</v>
      </c>
      <c r="J3317" s="381">
        <v>23050</v>
      </c>
      <c r="K3317" s="381">
        <v>25950</v>
      </c>
      <c r="L3317" s="381">
        <v>28800</v>
      </c>
      <c r="M3317" s="381">
        <v>31150</v>
      </c>
      <c r="N3317" s="381">
        <v>33450</v>
      </c>
      <c r="O3317" s="381">
        <v>35750</v>
      </c>
      <c r="P3317" s="381">
        <v>38050</v>
      </c>
      <c r="Q3317" s="381">
        <v>12150</v>
      </c>
      <c r="R3317" s="381">
        <v>16240</v>
      </c>
      <c r="S3317" s="381">
        <v>20420</v>
      </c>
      <c r="T3317" s="381">
        <v>24600</v>
      </c>
      <c r="U3317" s="381">
        <v>28780</v>
      </c>
      <c r="V3317" s="381">
        <v>32960</v>
      </c>
      <c r="W3317" s="381">
        <v>35750</v>
      </c>
      <c r="X3317" s="381">
        <v>38050</v>
      </c>
      <c r="Y3317" s="381">
        <v>32300</v>
      </c>
      <c r="Z3317" s="381">
        <v>36900</v>
      </c>
      <c r="AA3317" s="381">
        <v>41500</v>
      </c>
      <c r="AB3317" s="381">
        <v>46100</v>
      </c>
      <c r="AC3317" s="381">
        <v>49800</v>
      </c>
      <c r="AD3317" s="381">
        <v>53500</v>
      </c>
      <c r="AE3317" s="381">
        <v>57200</v>
      </c>
      <c r="AF3317" s="381">
        <v>60900</v>
      </c>
      <c r="AG3317" s="381">
        <v>1680</v>
      </c>
      <c r="AH3317" s="381" t="s">
        <v>5263</v>
      </c>
      <c r="AI3317" s="381" t="s">
        <v>5020</v>
      </c>
      <c r="AJ3317" s="381">
        <v>0</v>
      </c>
    </row>
    <row r="3318" spans="1:36">
      <c r="A3318" s="381" t="s">
        <v>570</v>
      </c>
      <c r="B3318" s="381" t="s">
        <v>5262</v>
      </c>
      <c r="C3318" s="381">
        <v>39</v>
      </c>
      <c r="D3318" s="381">
        <v>9</v>
      </c>
      <c r="E3318" s="381" t="s">
        <v>5261</v>
      </c>
      <c r="F3318" s="381" t="s">
        <v>5260</v>
      </c>
      <c r="G3318" s="381" t="s">
        <v>5259</v>
      </c>
      <c r="H3318" s="381">
        <v>52400</v>
      </c>
      <c r="I3318" s="381">
        <v>20200</v>
      </c>
      <c r="J3318" s="381">
        <v>23050</v>
      </c>
      <c r="K3318" s="381">
        <v>25950</v>
      </c>
      <c r="L3318" s="381">
        <v>28800</v>
      </c>
      <c r="M3318" s="381">
        <v>31150</v>
      </c>
      <c r="N3318" s="381">
        <v>33450</v>
      </c>
      <c r="O3318" s="381">
        <v>35750</v>
      </c>
      <c r="P3318" s="381">
        <v>38050</v>
      </c>
      <c r="Q3318" s="381">
        <v>12150</v>
      </c>
      <c r="R3318" s="381">
        <v>16240</v>
      </c>
      <c r="S3318" s="381">
        <v>20420</v>
      </c>
      <c r="T3318" s="381">
        <v>24600</v>
      </c>
      <c r="U3318" s="381">
        <v>28780</v>
      </c>
      <c r="V3318" s="381">
        <v>32960</v>
      </c>
      <c r="W3318" s="381">
        <v>35750</v>
      </c>
      <c r="X3318" s="381">
        <v>38050</v>
      </c>
      <c r="Y3318" s="381">
        <v>32300</v>
      </c>
      <c r="Z3318" s="381">
        <v>36900</v>
      </c>
      <c r="AA3318" s="381">
        <v>41500</v>
      </c>
      <c r="AB3318" s="381">
        <v>46100</v>
      </c>
      <c r="AC3318" s="381">
        <v>49800</v>
      </c>
      <c r="AD3318" s="381">
        <v>53500</v>
      </c>
      <c r="AE3318" s="381">
        <v>57200</v>
      </c>
      <c r="AF3318" s="381">
        <v>60900</v>
      </c>
      <c r="AG3318" s="381">
        <v>9999</v>
      </c>
      <c r="AH3318" s="381" t="s">
        <v>5259</v>
      </c>
      <c r="AI3318" s="381" t="s">
        <v>5020</v>
      </c>
      <c r="AJ3318" s="381">
        <v>0</v>
      </c>
    </row>
    <row r="3319" spans="1:36">
      <c r="A3319" s="381" t="s">
        <v>570</v>
      </c>
      <c r="B3319" s="381" t="s">
        <v>5258</v>
      </c>
      <c r="C3319" s="381">
        <v>39</v>
      </c>
      <c r="D3319" s="381">
        <v>11</v>
      </c>
      <c r="E3319" s="381" t="s">
        <v>5257</v>
      </c>
      <c r="F3319" s="381" t="s">
        <v>5256</v>
      </c>
      <c r="G3319" s="381" t="s">
        <v>5255</v>
      </c>
      <c r="H3319" s="381">
        <v>66900</v>
      </c>
      <c r="I3319" s="381">
        <v>23450</v>
      </c>
      <c r="J3319" s="381">
        <v>26800</v>
      </c>
      <c r="K3319" s="381">
        <v>30150</v>
      </c>
      <c r="L3319" s="381">
        <v>33450</v>
      </c>
      <c r="M3319" s="381">
        <v>36150</v>
      </c>
      <c r="N3319" s="381">
        <v>38850</v>
      </c>
      <c r="O3319" s="381">
        <v>41500</v>
      </c>
      <c r="P3319" s="381">
        <v>44200</v>
      </c>
      <c r="Q3319" s="381">
        <v>14050</v>
      </c>
      <c r="R3319" s="381">
        <v>16240</v>
      </c>
      <c r="S3319" s="381">
        <v>20420</v>
      </c>
      <c r="T3319" s="381">
        <v>24600</v>
      </c>
      <c r="U3319" s="381">
        <v>28780</v>
      </c>
      <c r="V3319" s="381">
        <v>32960</v>
      </c>
      <c r="W3319" s="381">
        <v>37140</v>
      </c>
      <c r="X3319" s="381">
        <v>41320</v>
      </c>
      <c r="Y3319" s="381">
        <v>37450</v>
      </c>
      <c r="Z3319" s="381">
        <v>42800</v>
      </c>
      <c r="AA3319" s="381">
        <v>48150</v>
      </c>
      <c r="AB3319" s="381">
        <v>53500</v>
      </c>
      <c r="AC3319" s="381">
        <v>57800</v>
      </c>
      <c r="AD3319" s="381">
        <v>62100</v>
      </c>
      <c r="AE3319" s="381">
        <v>66350</v>
      </c>
      <c r="AF3319" s="381">
        <v>70650</v>
      </c>
      <c r="AG3319" s="381">
        <v>4320</v>
      </c>
      <c r="AH3319" s="381" t="s">
        <v>5255</v>
      </c>
      <c r="AI3319" s="381" t="s">
        <v>5020</v>
      </c>
      <c r="AJ3319" s="381">
        <v>0</v>
      </c>
    </row>
    <row r="3320" spans="1:36">
      <c r="A3320" s="381" t="s">
        <v>570</v>
      </c>
      <c r="B3320" s="381" t="s">
        <v>5254</v>
      </c>
      <c r="C3320" s="381">
        <v>39</v>
      </c>
      <c r="D3320" s="381">
        <v>13</v>
      </c>
      <c r="E3320" s="381" t="s">
        <v>1443</v>
      </c>
      <c r="F3320" s="381" t="s">
        <v>1442</v>
      </c>
      <c r="G3320" s="381" t="s">
        <v>5253</v>
      </c>
      <c r="H3320" s="381">
        <v>56100</v>
      </c>
      <c r="I3320" s="381">
        <v>19650</v>
      </c>
      <c r="J3320" s="381">
        <v>22450</v>
      </c>
      <c r="K3320" s="381">
        <v>25250</v>
      </c>
      <c r="L3320" s="381">
        <v>28050</v>
      </c>
      <c r="M3320" s="381">
        <v>30300</v>
      </c>
      <c r="N3320" s="381">
        <v>32550</v>
      </c>
      <c r="O3320" s="381">
        <v>34800</v>
      </c>
      <c r="P3320" s="381">
        <v>37050</v>
      </c>
      <c r="Q3320" s="381">
        <v>12060</v>
      </c>
      <c r="R3320" s="381">
        <v>16240</v>
      </c>
      <c r="S3320" s="381">
        <v>20420</v>
      </c>
      <c r="T3320" s="381">
        <v>24600</v>
      </c>
      <c r="U3320" s="381">
        <v>28780</v>
      </c>
      <c r="V3320" s="381">
        <v>32550</v>
      </c>
      <c r="W3320" s="381">
        <v>34800</v>
      </c>
      <c r="X3320" s="381">
        <v>37050</v>
      </c>
      <c r="Y3320" s="381">
        <v>31450</v>
      </c>
      <c r="Z3320" s="381">
        <v>35950</v>
      </c>
      <c r="AA3320" s="381">
        <v>40450</v>
      </c>
      <c r="AB3320" s="381">
        <v>44900</v>
      </c>
      <c r="AC3320" s="381">
        <v>48500</v>
      </c>
      <c r="AD3320" s="381">
        <v>52100</v>
      </c>
      <c r="AE3320" s="381">
        <v>55700</v>
      </c>
      <c r="AF3320" s="381">
        <v>59300</v>
      </c>
      <c r="AG3320" s="381">
        <v>9000</v>
      </c>
      <c r="AH3320" s="381" t="s">
        <v>5253</v>
      </c>
      <c r="AI3320" s="381" t="s">
        <v>5020</v>
      </c>
      <c r="AJ3320" s="381">
        <v>1</v>
      </c>
    </row>
    <row r="3321" spans="1:36">
      <c r="A3321" s="381" t="s">
        <v>570</v>
      </c>
      <c r="B3321" s="381" t="s">
        <v>5252</v>
      </c>
      <c r="C3321" s="381">
        <v>39</v>
      </c>
      <c r="D3321" s="381">
        <v>15</v>
      </c>
      <c r="E3321" s="381" t="s">
        <v>5251</v>
      </c>
      <c r="F3321" s="381" t="s">
        <v>5250</v>
      </c>
      <c r="G3321" s="381" t="s">
        <v>1346</v>
      </c>
      <c r="H3321" s="381">
        <v>54000</v>
      </c>
      <c r="I3321" s="381">
        <v>20200</v>
      </c>
      <c r="J3321" s="381">
        <v>23050</v>
      </c>
      <c r="K3321" s="381">
        <v>25950</v>
      </c>
      <c r="L3321" s="381">
        <v>28800</v>
      </c>
      <c r="M3321" s="381">
        <v>31150</v>
      </c>
      <c r="N3321" s="381">
        <v>33450</v>
      </c>
      <c r="O3321" s="381">
        <v>35750</v>
      </c>
      <c r="P3321" s="381">
        <v>38050</v>
      </c>
      <c r="Q3321" s="381">
        <v>12150</v>
      </c>
      <c r="R3321" s="381">
        <v>16240</v>
      </c>
      <c r="S3321" s="381">
        <v>20420</v>
      </c>
      <c r="T3321" s="381">
        <v>24600</v>
      </c>
      <c r="U3321" s="381">
        <v>28780</v>
      </c>
      <c r="V3321" s="381">
        <v>32960</v>
      </c>
      <c r="W3321" s="381">
        <v>35750</v>
      </c>
      <c r="X3321" s="381">
        <v>38050</v>
      </c>
      <c r="Y3321" s="381">
        <v>32300</v>
      </c>
      <c r="Z3321" s="381">
        <v>36900</v>
      </c>
      <c r="AA3321" s="381">
        <v>41500</v>
      </c>
      <c r="AB3321" s="381">
        <v>46100</v>
      </c>
      <c r="AC3321" s="381">
        <v>49800</v>
      </c>
      <c r="AD3321" s="381">
        <v>53500</v>
      </c>
      <c r="AE3321" s="381">
        <v>57200</v>
      </c>
      <c r="AF3321" s="381">
        <v>60900</v>
      </c>
      <c r="AG3321" s="381">
        <v>1220</v>
      </c>
      <c r="AH3321" s="381" t="s">
        <v>1346</v>
      </c>
      <c r="AI3321" s="381" t="s">
        <v>5020</v>
      </c>
      <c r="AJ3321" s="381">
        <v>1</v>
      </c>
    </row>
    <row r="3322" spans="1:36">
      <c r="A3322" s="381" t="s">
        <v>570</v>
      </c>
      <c r="B3322" s="381" t="s">
        <v>5249</v>
      </c>
      <c r="C3322" s="381">
        <v>39</v>
      </c>
      <c r="D3322" s="381">
        <v>17</v>
      </c>
      <c r="E3322" s="381" t="s">
        <v>5039</v>
      </c>
      <c r="F3322" s="381" t="s">
        <v>5038</v>
      </c>
      <c r="G3322" s="381" t="s">
        <v>4601</v>
      </c>
      <c r="H3322" s="381">
        <v>74700</v>
      </c>
      <c r="I3322" s="381">
        <v>26150</v>
      </c>
      <c r="J3322" s="381">
        <v>29900</v>
      </c>
      <c r="K3322" s="381">
        <v>33650</v>
      </c>
      <c r="L3322" s="381">
        <v>37350</v>
      </c>
      <c r="M3322" s="381">
        <v>40350</v>
      </c>
      <c r="N3322" s="381">
        <v>43350</v>
      </c>
      <c r="O3322" s="381">
        <v>46350</v>
      </c>
      <c r="P3322" s="381">
        <v>49350</v>
      </c>
      <c r="Q3322" s="381">
        <v>15700</v>
      </c>
      <c r="R3322" s="381">
        <v>17950</v>
      </c>
      <c r="S3322" s="381">
        <v>20420</v>
      </c>
      <c r="T3322" s="381">
        <v>24600</v>
      </c>
      <c r="U3322" s="381">
        <v>28780</v>
      </c>
      <c r="V3322" s="381">
        <v>32960</v>
      </c>
      <c r="W3322" s="381">
        <v>37140</v>
      </c>
      <c r="X3322" s="381">
        <v>41320</v>
      </c>
      <c r="Y3322" s="381">
        <v>41850</v>
      </c>
      <c r="Z3322" s="381">
        <v>47800</v>
      </c>
      <c r="AA3322" s="381">
        <v>53800</v>
      </c>
      <c r="AB3322" s="381">
        <v>59750</v>
      </c>
      <c r="AC3322" s="381">
        <v>64550</v>
      </c>
      <c r="AD3322" s="381">
        <v>69350</v>
      </c>
      <c r="AE3322" s="381">
        <v>74100</v>
      </c>
      <c r="AF3322" s="381">
        <v>78900</v>
      </c>
      <c r="AG3322" s="381">
        <v>3200</v>
      </c>
      <c r="AH3322" s="381" t="s">
        <v>4601</v>
      </c>
      <c r="AI3322" s="381" t="s">
        <v>5020</v>
      </c>
      <c r="AJ3322" s="381">
        <v>1</v>
      </c>
    </row>
    <row r="3323" spans="1:36">
      <c r="A3323" s="381" t="s">
        <v>570</v>
      </c>
      <c r="B3323" s="381" t="s">
        <v>5248</v>
      </c>
      <c r="C3323" s="381">
        <v>39</v>
      </c>
      <c r="D3323" s="381">
        <v>19</v>
      </c>
      <c r="E3323" s="381" t="s">
        <v>5065</v>
      </c>
      <c r="F3323" s="381" t="s">
        <v>5064</v>
      </c>
      <c r="G3323" s="381" t="s">
        <v>2047</v>
      </c>
      <c r="H3323" s="381">
        <v>60800</v>
      </c>
      <c r="I3323" s="381">
        <v>21300</v>
      </c>
      <c r="J3323" s="381">
        <v>24350</v>
      </c>
      <c r="K3323" s="381">
        <v>27400</v>
      </c>
      <c r="L3323" s="381">
        <v>30400</v>
      </c>
      <c r="M3323" s="381">
        <v>32850</v>
      </c>
      <c r="N3323" s="381">
        <v>35300</v>
      </c>
      <c r="O3323" s="381">
        <v>37700</v>
      </c>
      <c r="P3323" s="381">
        <v>40150</v>
      </c>
      <c r="Q3323" s="381">
        <v>12800</v>
      </c>
      <c r="R3323" s="381">
        <v>16240</v>
      </c>
      <c r="S3323" s="381">
        <v>20420</v>
      </c>
      <c r="T3323" s="381">
        <v>24600</v>
      </c>
      <c r="U3323" s="381">
        <v>28780</v>
      </c>
      <c r="V3323" s="381">
        <v>32960</v>
      </c>
      <c r="W3323" s="381">
        <v>37140</v>
      </c>
      <c r="X3323" s="381">
        <v>40150</v>
      </c>
      <c r="Y3323" s="381">
        <v>34100</v>
      </c>
      <c r="Z3323" s="381">
        <v>38950</v>
      </c>
      <c r="AA3323" s="381">
        <v>43800</v>
      </c>
      <c r="AB3323" s="381">
        <v>48650</v>
      </c>
      <c r="AC3323" s="381">
        <v>52550</v>
      </c>
      <c r="AD3323" s="381">
        <v>56450</v>
      </c>
      <c r="AE3323" s="381">
        <v>60350</v>
      </c>
      <c r="AF3323" s="381">
        <v>64250</v>
      </c>
      <c r="AG3323" s="381">
        <v>1320</v>
      </c>
      <c r="AH3323" s="381" t="s">
        <v>2047</v>
      </c>
      <c r="AI3323" s="381" t="s">
        <v>5020</v>
      </c>
      <c r="AJ3323" s="381">
        <v>1</v>
      </c>
    </row>
    <row r="3324" spans="1:36">
      <c r="A3324" s="381" t="s">
        <v>570</v>
      </c>
      <c r="B3324" s="381" t="s">
        <v>5247</v>
      </c>
      <c r="C3324" s="381">
        <v>39</v>
      </c>
      <c r="D3324" s="381">
        <v>21</v>
      </c>
      <c r="E3324" s="381" t="s">
        <v>5246</v>
      </c>
      <c r="F3324" s="381" t="s">
        <v>5245</v>
      </c>
      <c r="G3324" s="381" t="s">
        <v>5244</v>
      </c>
      <c r="H3324" s="381">
        <v>61100</v>
      </c>
      <c r="I3324" s="381">
        <v>21400</v>
      </c>
      <c r="J3324" s="381">
        <v>24450</v>
      </c>
      <c r="K3324" s="381">
        <v>27500</v>
      </c>
      <c r="L3324" s="381">
        <v>30550</v>
      </c>
      <c r="M3324" s="381">
        <v>33000</v>
      </c>
      <c r="N3324" s="381">
        <v>35450</v>
      </c>
      <c r="O3324" s="381">
        <v>37900</v>
      </c>
      <c r="P3324" s="381">
        <v>40350</v>
      </c>
      <c r="Q3324" s="381">
        <v>12850</v>
      </c>
      <c r="R3324" s="381">
        <v>16240</v>
      </c>
      <c r="S3324" s="381">
        <v>20420</v>
      </c>
      <c r="T3324" s="381">
        <v>24600</v>
      </c>
      <c r="U3324" s="381">
        <v>28780</v>
      </c>
      <c r="V3324" s="381">
        <v>32960</v>
      </c>
      <c r="W3324" s="381">
        <v>37140</v>
      </c>
      <c r="X3324" s="381">
        <v>40350</v>
      </c>
      <c r="Y3324" s="381">
        <v>34250</v>
      </c>
      <c r="Z3324" s="381">
        <v>39150</v>
      </c>
      <c r="AA3324" s="381">
        <v>44050</v>
      </c>
      <c r="AB3324" s="381">
        <v>48900</v>
      </c>
      <c r="AC3324" s="381">
        <v>52850</v>
      </c>
      <c r="AD3324" s="381">
        <v>56750</v>
      </c>
      <c r="AE3324" s="381">
        <v>60650</v>
      </c>
      <c r="AF3324" s="381">
        <v>64550</v>
      </c>
      <c r="AG3324" s="381">
        <v>9999</v>
      </c>
      <c r="AH3324" s="381" t="s">
        <v>5244</v>
      </c>
      <c r="AI3324" s="381" t="s">
        <v>5020</v>
      </c>
      <c r="AJ3324" s="381">
        <v>0</v>
      </c>
    </row>
    <row r="3325" spans="1:36">
      <c r="A3325" s="381" t="s">
        <v>570</v>
      </c>
      <c r="B3325" s="381" t="s">
        <v>5243</v>
      </c>
      <c r="C3325" s="381">
        <v>39</v>
      </c>
      <c r="D3325" s="381">
        <v>23</v>
      </c>
      <c r="E3325" s="381" t="s">
        <v>5242</v>
      </c>
      <c r="F3325" s="381" t="s">
        <v>5241</v>
      </c>
      <c r="G3325" s="381" t="s">
        <v>1330</v>
      </c>
      <c r="H3325" s="381">
        <v>54500</v>
      </c>
      <c r="I3325" s="381">
        <v>20200</v>
      </c>
      <c r="J3325" s="381">
        <v>23050</v>
      </c>
      <c r="K3325" s="381">
        <v>25950</v>
      </c>
      <c r="L3325" s="381">
        <v>28800</v>
      </c>
      <c r="M3325" s="381">
        <v>31150</v>
      </c>
      <c r="N3325" s="381">
        <v>33450</v>
      </c>
      <c r="O3325" s="381">
        <v>35750</v>
      </c>
      <c r="P3325" s="381">
        <v>38050</v>
      </c>
      <c r="Q3325" s="381">
        <v>12150</v>
      </c>
      <c r="R3325" s="381">
        <v>16240</v>
      </c>
      <c r="S3325" s="381">
        <v>20420</v>
      </c>
      <c r="T3325" s="381">
        <v>24600</v>
      </c>
      <c r="U3325" s="381">
        <v>28780</v>
      </c>
      <c r="V3325" s="381">
        <v>32960</v>
      </c>
      <c r="W3325" s="381">
        <v>35750</v>
      </c>
      <c r="X3325" s="381">
        <v>38050</v>
      </c>
      <c r="Y3325" s="381">
        <v>32300</v>
      </c>
      <c r="Z3325" s="381">
        <v>36900</v>
      </c>
      <c r="AA3325" s="381">
        <v>41500</v>
      </c>
      <c r="AB3325" s="381">
        <v>46100</v>
      </c>
      <c r="AC3325" s="381">
        <v>49800</v>
      </c>
      <c r="AD3325" s="381">
        <v>53500</v>
      </c>
      <c r="AE3325" s="381">
        <v>57200</v>
      </c>
      <c r="AF3325" s="381">
        <v>60900</v>
      </c>
      <c r="AG3325" s="381">
        <v>2000</v>
      </c>
      <c r="AH3325" s="381" t="s">
        <v>1330</v>
      </c>
      <c r="AI3325" s="381" t="s">
        <v>5020</v>
      </c>
      <c r="AJ3325" s="381">
        <v>1</v>
      </c>
    </row>
    <row r="3326" spans="1:36">
      <c r="A3326" s="381" t="s">
        <v>570</v>
      </c>
      <c r="B3326" s="381" t="s">
        <v>5240</v>
      </c>
      <c r="C3326" s="381">
        <v>39</v>
      </c>
      <c r="D3326" s="381">
        <v>25</v>
      </c>
      <c r="E3326" s="381" t="s">
        <v>5039</v>
      </c>
      <c r="F3326" s="381" t="s">
        <v>5038</v>
      </c>
      <c r="G3326" s="381" t="s">
        <v>5239</v>
      </c>
      <c r="H3326" s="381">
        <v>74700</v>
      </c>
      <c r="I3326" s="381">
        <v>26150</v>
      </c>
      <c r="J3326" s="381">
        <v>29900</v>
      </c>
      <c r="K3326" s="381">
        <v>33650</v>
      </c>
      <c r="L3326" s="381">
        <v>37350</v>
      </c>
      <c r="M3326" s="381">
        <v>40350</v>
      </c>
      <c r="N3326" s="381">
        <v>43350</v>
      </c>
      <c r="O3326" s="381">
        <v>46350</v>
      </c>
      <c r="P3326" s="381">
        <v>49350</v>
      </c>
      <c r="Q3326" s="381">
        <v>15700</v>
      </c>
      <c r="R3326" s="381">
        <v>17950</v>
      </c>
      <c r="S3326" s="381">
        <v>20420</v>
      </c>
      <c r="T3326" s="381">
        <v>24600</v>
      </c>
      <c r="U3326" s="381">
        <v>28780</v>
      </c>
      <c r="V3326" s="381">
        <v>32960</v>
      </c>
      <c r="W3326" s="381">
        <v>37140</v>
      </c>
      <c r="X3326" s="381">
        <v>41320</v>
      </c>
      <c r="Y3326" s="381">
        <v>41850</v>
      </c>
      <c r="Z3326" s="381">
        <v>47800</v>
      </c>
      <c r="AA3326" s="381">
        <v>53800</v>
      </c>
      <c r="AB3326" s="381">
        <v>59750</v>
      </c>
      <c r="AC3326" s="381">
        <v>64550</v>
      </c>
      <c r="AD3326" s="381">
        <v>69350</v>
      </c>
      <c r="AE3326" s="381">
        <v>74100</v>
      </c>
      <c r="AF3326" s="381">
        <v>78900</v>
      </c>
      <c r="AG3326" s="381">
        <v>1640</v>
      </c>
      <c r="AH3326" s="381" t="s">
        <v>5239</v>
      </c>
      <c r="AI3326" s="381" t="s">
        <v>5020</v>
      </c>
      <c r="AJ3326" s="381">
        <v>1</v>
      </c>
    </row>
    <row r="3327" spans="1:36">
      <c r="A3327" s="381" t="s">
        <v>570</v>
      </c>
      <c r="B3327" s="381" t="s">
        <v>5238</v>
      </c>
      <c r="C3327" s="381">
        <v>39</v>
      </c>
      <c r="D3327" s="381">
        <v>27</v>
      </c>
      <c r="E3327" s="381" t="s">
        <v>5237</v>
      </c>
      <c r="F3327" s="381" t="s">
        <v>5236</v>
      </c>
      <c r="G3327" s="381" t="s">
        <v>4576</v>
      </c>
      <c r="H3327" s="381">
        <v>56600</v>
      </c>
      <c r="I3327" s="381">
        <v>20200</v>
      </c>
      <c r="J3327" s="381">
        <v>23050</v>
      </c>
      <c r="K3327" s="381">
        <v>25950</v>
      </c>
      <c r="L3327" s="381">
        <v>28800</v>
      </c>
      <c r="M3327" s="381">
        <v>31150</v>
      </c>
      <c r="N3327" s="381">
        <v>33450</v>
      </c>
      <c r="O3327" s="381">
        <v>35750</v>
      </c>
      <c r="P3327" s="381">
        <v>38050</v>
      </c>
      <c r="Q3327" s="381">
        <v>12150</v>
      </c>
      <c r="R3327" s="381">
        <v>16240</v>
      </c>
      <c r="S3327" s="381">
        <v>20420</v>
      </c>
      <c r="T3327" s="381">
        <v>24600</v>
      </c>
      <c r="U3327" s="381">
        <v>28780</v>
      </c>
      <c r="V3327" s="381">
        <v>32960</v>
      </c>
      <c r="W3327" s="381">
        <v>35750</v>
      </c>
      <c r="X3327" s="381">
        <v>38050</v>
      </c>
      <c r="Y3327" s="381">
        <v>32300</v>
      </c>
      <c r="Z3327" s="381">
        <v>36900</v>
      </c>
      <c r="AA3327" s="381">
        <v>41500</v>
      </c>
      <c r="AB3327" s="381">
        <v>46100</v>
      </c>
      <c r="AC3327" s="381">
        <v>49800</v>
      </c>
      <c r="AD3327" s="381">
        <v>53500</v>
      </c>
      <c r="AE3327" s="381">
        <v>57200</v>
      </c>
      <c r="AF3327" s="381">
        <v>60900</v>
      </c>
      <c r="AG3327" s="381">
        <v>9999</v>
      </c>
      <c r="AH3327" s="381" t="s">
        <v>4576</v>
      </c>
      <c r="AI3327" s="381" t="s">
        <v>5020</v>
      </c>
      <c r="AJ3327" s="381">
        <v>0</v>
      </c>
    </row>
    <row r="3328" spans="1:36">
      <c r="A3328" s="381" t="s">
        <v>570</v>
      </c>
      <c r="B3328" s="381" t="s">
        <v>5235</v>
      </c>
      <c r="C3328" s="381">
        <v>39</v>
      </c>
      <c r="D3328" s="381">
        <v>29</v>
      </c>
      <c r="E3328" s="381" t="s">
        <v>5234</v>
      </c>
      <c r="F3328" s="381" t="s">
        <v>5233</v>
      </c>
      <c r="G3328" s="381" t="s">
        <v>5232</v>
      </c>
      <c r="H3328" s="381">
        <v>53700</v>
      </c>
      <c r="I3328" s="381">
        <v>20200</v>
      </c>
      <c r="J3328" s="381">
        <v>23050</v>
      </c>
      <c r="K3328" s="381">
        <v>25950</v>
      </c>
      <c r="L3328" s="381">
        <v>28800</v>
      </c>
      <c r="M3328" s="381">
        <v>31150</v>
      </c>
      <c r="N3328" s="381">
        <v>33450</v>
      </c>
      <c r="O3328" s="381">
        <v>35750</v>
      </c>
      <c r="P3328" s="381">
        <v>38050</v>
      </c>
      <c r="Q3328" s="381">
        <v>12150</v>
      </c>
      <c r="R3328" s="381">
        <v>16240</v>
      </c>
      <c r="S3328" s="381">
        <v>20420</v>
      </c>
      <c r="T3328" s="381">
        <v>24600</v>
      </c>
      <c r="U3328" s="381">
        <v>28780</v>
      </c>
      <c r="V3328" s="381">
        <v>32960</v>
      </c>
      <c r="W3328" s="381">
        <v>35750</v>
      </c>
      <c r="X3328" s="381">
        <v>38050</v>
      </c>
      <c r="Y3328" s="381">
        <v>32300</v>
      </c>
      <c r="Z3328" s="381">
        <v>36900</v>
      </c>
      <c r="AA3328" s="381">
        <v>41500</v>
      </c>
      <c r="AB3328" s="381">
        <v>46100</v>
      </c>
      <c r="AC3328" s="381">
        <v>49800</v>
      </c>
      <c r="AD3328" s="381">
        <v>53500</v>
      </c>
      <c r="AE3328" s="381">
        <v>57200</v>
      </c>
      <c r="AF3328" s="381">
        <v>60900</v>
      </c>
      <c r="AG3328" s="381">
        <v>9320</v>
      </c>
      <c r="AH3328" s="381" t="s">
        <v>5232</v>
      </c>
      <c r="AI3328" s="381" t="s">
        <v>5020</v>
      </c>
      <c r="AJ3328" s="381">
        <v>0</v>
      </c>
    </row>
    <row r="3329" spans="1:36">
      <c r="A3329" s="381" t="s">
        <v>570</v>
      </c>
      <c r="B3329" s="381" t="s">
        <v>5231</v>
      </c>
      <c r="C3329" s="381">
        <v>39</v>
      </c>
      <c r="D3329" s="381">
        <v>31</v>
      </c>
      <c r="E3329" s="381" t="s">
        <v>5230</v>
      </c>
      <c r="F3329" s="381" t="s">
        <v>5229</v>
      </c>
      <c r="G3329" s="381" t="s">
        <v>5228</v>
      </c>
      <c r="H3329" s="381">
        <v>51600</v>
      </c>
      <c r="I3329" s="381">
        <v>20200</v>
      </c>
      <c r="J3329" s="381">
        <v>23050</v>
      </c>
      <c r="K3329" s="381">
        <v>25950</v>
      </c>
      <c r="L3329" s="381">
        <v>28800</v>
      </c>
      <c r="M3329" s="381">
        <v>31150</v>
      </c>
      <c r="N3329" s="381">
        <v>33450</v>
      </c>
      <c r="O3329" s="381">
        <v>35750</v>
      </c>
      <c r="P3329" s="381">
        <v>38050</v>
      </c>
      <c r="Q3329" s="381">
        <v>12150</v>
      </c>
      <c r="R3329" s="381">
        <v>16240</v>
      </c>
      <c r="S3329" s="381">
        <v>20420</v>
      </c>
      <c r="T3329" s="381">
        <v>24600</v>
      </c>
      <c r="U3329" s="381">
        <v>28780</v>
      </c>
      <c r="V3329" s="381">
        <v>32960</v>
      </c>
      <c r="W3329" s="381">
        <v>35750</v>
      </c>
      <c r="X3329" s="381">
        <v>38050</v>
      </c>
      <c r="Y3329" s="381">
        <v>32300</v>
      </c>
      <c r="Z3329" s="381">
        <v>36900</v>
      </c>
      <c r="AA3329" s="381">
        <v>41500</v>
      </c>
      <c r="AB3329" s="381">
        <v>46100</v>
      </c>
      <c r="AC3329" s="381">
        <v>49800</v>
      </c>
      <c r="AD3329" s="381">
        <v>53500</v>
      </c>
      <c r="AE3329" s="381">
        <v>57200</v>
      </c>
      <c r="AF3329" s="381">
        <v>60900</v>
      </c>
      <c r="AG3329" s="381">
        <v>9999</v>
      </c>
      <c r="AH3329" s="381" t="s">
        <v>5228</v>
      </c>
      <c r="AI3329" s="381" t="s">
        <v>5020</v>
      </c>
      <c r="AJ3329" s="381">
        <v>0</v>
      </c>
    </row>
    <row r="3330" spans="1:36">
      <c r="A3330" s="381" t="s">
        <v>570</v>
      </c>
      <c r="B3330" s="381" t="s">
        <v>5227</v>
      </c>
      <c r="C3330" s="381">
        <v>39</v>
      </c>
      <c r="D3330" s="381">
        <v>33</v>
      </c>
      <c r="E3330" s="381" t="s">
        <v>5226</v>
      </c>
      <c r="F3330" s="381" t="s">
        <v>5225</v>
      </c>
      <c r="G3330" s="381" t="s">
        <v>1322</v>
      </c>
      <c r="H3330" s="381">
        <v>53300</v>
      </c>
      <c r="I3330" s="381">
        <v>20200</v>
      </c>
      <c r="J3330" s="381">
        <v>23050</v>
      </c>
      <c r="K3330" s="381">
        <v>25950</v>
      </c>
      <c r="L3330" s="381">
        <v>28800</v>
      </c>
      <c r="M3330" s="381">
        <v>31150</v>
      </c>
      <c r="N3330" s="381">
        <v>33450</v>
      </c>
      <c r="O3330" s="381">
        <v>35750</v>
      </c>
      <c r="P3330" s="381">
        <v>38050</v>
      </c>
      <c r="Q3330" s="381">
        <v>12150</v>
      </c>
      <c r="R3330" s="381">
        <v>16240</v>
      </c>
      <c r="S3330" s="381">
        <v>20420</v>
      </c>
      <c r="T3330" s="381">
        <v>24600</v>
      </c>
      <c r="U3330" s="381">
        <v>28780</v>
      </c>
      <c r="V3330" s="381">
        <v>32960</v>
      </c>
      <c r="W3330" s="381">
        <v>35750</v>
      </c>
      <c r="X3330" s="381">
        <v>38050</v>
      </c>
      <c r="Y3330" s="381">
        <v>32300</v>
      </c>
      <c r="Z3330" s="381">
        <v>36900</v>
      </c>
      <c r="AA3330" s="381">
        <v>41500</v>
      </c>
      <c r="AB3330" s="381">
        <v>46100</v>
      </c>
      <c r="AC3330" s="381">
        <v>49800</v>
      </c>
      <c r="AD3330" s="381">
        <v>53500</v>
      </c>
      <c r="AE3330" s="381">
        <v>57200</v>
      </c>
      <c r="AF3330" s="381">
        <v>60900</v>
      </c>
      <c r="AG3330" s="381">
        <v>4800</v>
      </c>
      <c r="AH3330" s="381" t="s">
        <v>1322</v>
      </c>
      <c r="AI3330" s="381" t="s">
        <v>5020</v>
      </c>
      <c r="AJ3330" s="381">
        <v>0</v>
      </c>
    </row>
    <row r="3331" spans="1:36">
      <c r="A3331" s="381" t="s">
        <v>570</v>
      </c>
      <c r="B3331" s="381" t="s">
        <v>5224</v>
      </c>
      <c r="C3331" s="381">
        <v>39</v>
      </c>
      <c r="D3331" s="381">
        <v>35</v>
      </c>
      <c r="E3331" s="381" t="s">
        <v>5140</v>
      </c>
      <c r="F3331" s="381" t="s">
        <v>5139</v>
      </c>
      <c r="G3331" s="381" t="s">
        <v>5223</v>
      </c>
      <c r="H3331" s="381">
        <v>67900</v>
      </c>
      <c r="I3331" s="381">
        <v>23800</v>
      </c>
      <c r="J3331" s="381">
        <v>27200</v>
      </c>
      <c r="K3331" s="381">
        <v>30600</v>
      </c>
      <c r="L3331" s="381">
        <v>33950</v>
      </c>
      <c r="M3331" s="381">
        <v>36700</v>
      </c>
      <c r="N3331" s="381">
        <v>39400</v>
      </c>
      <c r="O3331" s="381">
        <v>42100</v>
      </c>
      <c r="P3331" s="381">
        <v>44850</v>
      </c>
      <c r="Q3331" s="381">
        <v>14250</v>
      </c>
      <c r="R3331" s="381">
        <v>16300</v>
      </c>
      <c r="S3331" s="381">
        <v>20420</v>
      </c>
      <c r="T3331" s="381">
        <v>24600</v>
      </c>
      <c r="U3331" s="381">
        <v>28780</v>
      </c>
      <c r="V3331" s="381">
        <v>32960</v>
      </c>
      <c r="W3331" s="381">
        <v>37140</v>
      </c>
      <c r="X3331" s="381">
        <v>41320</v>
      </c>
      <c r="Y3331" s="381">
        <v>38050</v>
      </c>
      <c r="Z3331" s="381">
        <v>43450</v>
      </c>
      <c r="AA3331" s="381">
        <v>48900</v>
      </c>
      <c r="AB3331" s="381">
        <v>54300</v>
      </c>
      <c r="AC3331" s="381">
        <v>58650</v>
      </c>
      <c r="AD3331" s="381">
        <v>63000</v>
      </c>
      <c r="AE3331" s="381">
        <v>67350</v>
      </c>
      <c r="AF3331" s="381">
        <v>71700</v>
      </c>
      <c r="AG3331" s="381">
        <v>1680</v>
      </c>
      <c r="AH3331" s="381" t="s">
        <v>5223</v>
      </c>
      <c r="AI3331" s="381" t="s">
        <v>5020</v>
      </c>
      <c r="AJ3331" s="381">
        <v>1</v>
      </c>
    </row>
    <row r="3332" spans="1:36">
      <c r="A3332" s="381" t="s">
        <v>570</v>
      </c>
      <c r="B3332" s="381" t="s">
        <v>5222</v>
      </c>
      <c r="C3332" s="381">
        <v>39</v>
      </c>
      <c r="D3332" s="381">
        <v>37</v>
      </c>
      <c r="E3332" s="381" t="s">
        <v>5221</v>
      </c>
      <c r="F3332" s="381" t="s">
        <v>5220</v>
      </c>
      <c r="G3332" s="381" t="s">
        <v>5219</v>
      </c>
      <c r="H3332" s="381">
        <v>55100</v>
      </c>
      <c r="I3332" s="381">
        <v>20200</v>
      </c>
      <c r="J3332" s="381">
        <v>23050</v>
      </c>
      <c r="K3332" s="381">
        <v>25950</v>
      </c>
      <c r="L3332" s="381">
        <v>28800</v>
      </c>
      <c r="M3332" s="381">
        <v>31150</v>
      </c>
      <c r="N3332" s="381">
        <v>33450</v>
      </c>
      <c r="O3332" s="381">
        <v>35750</v>
      </c>
      <c r="P3332" s="381">
        <v>38050</v>
      </c>
      <c r="Q3332" s="381">
        <v>12150</v>
      </c>
      <c r="R3332" s="381">
        <v>16240</v>
      </c>
      <c r="S3332" s="381">
        <v>20420</v>
      </c>
      <c r="T3332" s="381">
        <v>24600</v>
      </c>
      <c r="U3332" s="381">
        <v>28780</v>
      </c>
      <c r="V3332" s="381">
        <v>32960</v>
      </c>
      <c r="W3332" s="381">
        <v>35750</v>
      </c>
      <c r="X3332" s="381">
        <v>38050</v>
      </c>
      <c r="Y3332" s="381">
        <v>32300</v>
      </c>
      <c r="Z3332" s="381">
        <v>36900</v>
      </c>
      <c r="AA3332" s="381">
        <v>41500</v>
      </c>
      <c r="AB3332" s="381">
        <v>46100</v>
      </c>
      <c r="AC3332" s="381">
        <v>49800</v>
      </c>
      <c r="AD3332" s="381">
        <v>53500</v>
      </c>
      <c r="AE3332" s="381">
        <v>57200</v>
      </c>
      <c r="AF3332" s="381">
        <v>60900</v>
      </c>
      <c r="AG3332" s="381">
        <v>9999</v>
      </c>
      <c r="AH3332" s="381" t="s">
        <v>5219</v>
      </c>
      <c r="AI3332" s="381" t="s">
        <v>5020</v>
      </c>
      <c r="AJ3332" s="381">
        <v>0</v>
      </c>
    </row>
    <row r="3333" spans="1:36">
      <c r="A3333" s="381" t="s">
        <v>570</v>
      </c>
      <c r="B3333" s="381" t="s">
        <v>5218</v>
      </c>
      <c r="C3333" s="381">
        <v>39</v>
      </c>
      <c r="D3333" s="381">
        <v>39</v>
      </c>
      <c r="E3333" s="381" t="s">
        <v>5217</v>
      </c>
      <c r="F3333" s="381" t="s">
        <v>5216</v>
      </c>
      <c r="G3333" s="381" t="s">
        <v>5215</v>
      </c>
      <c r="H3333" s="381">
        <v>59200</v>
      </c>
      <c r="I3333" s="381">
        <v>20750</v>
      </c>
      <c r="J3333" s="381">
        <v>23700</v>
      </c>
      <c r="K3333" s="381">
        <v>26650</v>
      </c>
      <c r="L3333" s="381">
        <v>29600</v>
      </c>
      <c r="M3333" s="381">
        <v>32000</v>
      </c>
      <c r="N3333" s="381">
        <v>34350</v>
      </c>
      <c r="O3333" s="381">
        <v>36750</v>
      </c>
      <c r="P3333" s="381">
        <v>39100</v>
      </c>
      <c r="Q3333" s="381">
        <v>12450</v>
      </c>
      <c r="R3333" s="381">
        <v>16240</v>
      </c>
      <c r="S3333" s="381">
        <v>20420</v>
      </c>
      <c r="T3333" s="381">
        <v>24600</v>
      </c>
      <c r="U3333" s="381">
        <v>28780</v>
      </c>
      <c r="V3333" s="381">
        <v>32960</v>
      </c>
      <c r="W3333" s="381">
        <v>36750</v>
      </c>
      <c r="X3333" s="381">
        <v>39100</v>
      </c>
      <c r="Y3333" s="381">
        <v>33150</v>
      </c>
      <c r="Z3333" s="381">
        <v>37900</v>
      </c>
      <c r="AA3333" s="381">
        <v>42650</v>
      </c>
      <c r="AB3333" s="381">
        <v>47350</v>
      </c>
      <c r="AC3333" s="381">
        <v>51150</v>
      </c>
      <c r="AD3333" s="381">
        <v>54950</v>
      </c>
      <c r="AE3333" s="381">
        <v>58750</v>
      </c>
      <c r="AF3333" s="381">
        <v>62550</v>
      </c>
      <c r="AG3333" s="381">
        <v>9999</v>
      </c>
      <c r="AH3333" s="381" t="s">
        <v>5215</v>
      </c>
      <c r="AI3333" s="381" t="s">
        <v>5020</v>
      </c>
      <c r="AJ3333" s="381">
        <v>0</v>
      </c>
    </row>
    <row r="3334" spans="1:36">
      <c r="A3334" s="381" t="s">
        <v>570</v>
      </c>
      <c r="B3334" s="381" t="s">
        <v>5214</v>
      </c>
      <c r="C3334" s="381">
        <v>39</v>
      </c>
      <c r="D3334" s="381">
        <v>41</v>
      </c>
      <c r="E3334" s="381" t="s">
        <v>5102</v>
      </c>
      <c r="F3334" s="381" t="s">
        <v>5101</v>
      </c>
      <c r="G3334" s="381" t="s">
        <v>4565</v>
      </c>
      <c r="H3334" s="381">
        <v>74500</v>
      </c>
      <c r="I3334" s="381">
        <v>26050</v>
      </c>
      <c r="J3334" s="381">
        <v>29800</v>
      </c>
      <c r="K3334" s="381">
        <v>33500</v>
      </c>
      <c r="L3334" s="381">
        <v>37200</v>
      </c>
      <c r="M3334" s="381">
        <v>40200</v>
      </c>
      <c r="N3334" s="381">
        <v>43200</v>
      </c>
      <c r="O3334" s="381">
        <v>46150</v>
      </c>
      <c r="P3334" s="381">
        <v>49150</v>
      </c>
      <c r="Q3334" s="381">
        <v>15650</v>
      </c>
      <c r="R3334" s="381">
        <v>17850</v>
      </c>
      <c r="S3334" s="381">
        <v>20420</v>
      </c>
      <c r="T3334" s="381">
        <v>24600</v>
      </c>
      <c r="U3334" s="381">
        <v>28780</v>
      </c>
      <c r="V3334" s="381">
        <v>32960</v>
      </c>
      <c r="W3334" s="381">
        <v>37140</v>
      </c>
      <c r="X3334" s="381">
        <v>41320</v>
      </c>
      <c r="Y3334" s="381">
        <v>41650</v>
      </c>
      <c r="Z3334" s="381">
        <v>47600</v>
      </c>
      <c r="AA3334" s="381">
        <v>53550</v>
      </c>
      <c r="AB3334" s="381">
        <v>59500</v>
      </c>
      <c r="AC3334" s="381">
        <v>64300</v>
      </c>
      <c r="AD3334" s="381">
        <v>69050</v>
      </c>
      <c r="AE3334" s="381">
        <v>73800</v>
      </c>
      <c r="AF3334" s="381">
        <v>78550</v>
      </c>
      <c r="AG3334" s="381">
        <v>1840</v>
      </c>
      <c r="AH3334" s="381" t="s">
        <v>4565</v>
      </c>
      <c r="AI3334" s="381" t="s">
        <v>5020</v>
      </c>
      <c r="AJ3334" s="381">
        <v>1</v>
      </c>
    </row>
    <row r="3335" spans="1:36">
      <c r="A3335" s="381" t="s">
        <v>570</v>
      </c>
      <c r="B3335" s="381" t="s">
        <v>5213</v>
      </c>
      <c r="C3335" s="381">
        <v>39</v>
      </c>
      <c r="D3335" s="381">
        <v>43</v>
      </c>
      <c r="E3335" s="381" t="s">
        <v>5212</v>
      </c>
      <c r="F3335" s="381" t="s">
        <v>5211</v>
      </c>
      <c r="G3335" s="381" t="s">
        <v>4557</v>
      </c>
      <c r="H3335" s="381">
        <v>66000</v>
      </c>
      <c r="I3335" s="381">
        <v>23050</v>
      </c>
      <c r="J3335" s="381">
        <v>26350</v>
      </c>
      <c r="K3335" s="381">
        <v>29650</v>
      </c>
      <c r="L3335" s="381">
        <v>32900</v>
      </c>
      <c r="M3335" s="381">
        <v>35550</v>
      </c>
      <c r="N3335" s="381">
        <v>38200</v>
      </c>
      <c r="O3335" s="381">
        <v>40800</v>
      </c>
      <c r="P3335" s="381">
        <v>43450</v>
      </c>
      <c r="Q3335" s="381">
        <v>13850</v>
      </c>
      <c r="R3335" s="381">
        <v>16240</v>
      </c>
      <c r="S3335" s="381">
        <v>20420</v>
      </c>
      <c r="T3335" s="381">
        <v>24600</v>
      </c>
      <c r="U3335" s="381">
        <v>28780</v>
      </c>
      <c r="V3335" s="381">
        <v>32960</v>
      </c>
      <c r="W3335" s="381">
        <v>37140</v>
      </c>
      <c r="X3335" s="381">
        <v>41320</v>
      </c>
      <c r="Y3335" s="381">
        <v>36850</v>
      </c>
      <c r="Z3335" s="381">
        <v>42100</v>
      </c>
      <c r="AA3335" s="381">
        <v>47350</v>
      </c>
      <c r="AB3335" s="381">
        <v>52600</v>
      </c>
      <c r="AC3335" s="381">
        <v>56850</v>
      </c>
      <c r="AD3335" s="381">
        <v>61050</v>
      </c>
      <c r="AE3335" s="381">
        <v>65250</v>
      </c>
      <c r="AF3335" s="381">
        <v>69450</v>
      </c>
      <c r="AG3335" s="381">
        <v>9999</v>
      </c>
      <c r="AH3335" s="381" t="s">
        <v>4557</v>
      </c>
      <c r="AI3335" s="381" t="s">
        <v>5020</v>
      </c>
      <c r="AJ3335" s="381">
        <v>0</v>
      </c>
    </row>
    <row r="3336" spans="1:36">
      <c r="A3336" s="381" t="s">
        <v>570</v>
      </c>
      <c r="B3336" s="381" t="s">
        <v>5210</v>
      </c>
      <c r="C3336" s="381">
        <v>39</v>
      </c>
      <c r="D3336" s="381">
        <v>45</v>
      </c>
      <c r="E3336" s="381" t="s">
        <v>5102</v>
      </c>
      <c r="F3336" s="381" t="s">
        <v>5101</v>
      </c>
      <c r="G3336" s="381" t="s">
        <v>4276</v>
      </c>
      <c r="H3336" s="381">
        <v>74500</v>
      </c>
      <c r="I3336" s="381">
        <v>26050</v>
      </c>
      <c r="J3336" s="381">
        <v>29800</v>
      </c>
      <c r="K3336" s="381">
        <v>33500</v>
      </c>
      <c r="L3336" s="381">
        <v>37200</v>
      </c>
      <c r="M3336" s="381">
        <v>40200</v>
      </c>
      <c r="N3336" s="381">
        <v>43200</v>
      </c>
      <c r="O3336" s="381">
        <v>46150</v>
      </c>
      <c r="P3336" s="381">
        <v>49150</v>
      </c>
      <c r="Q3336" s="381">
        <v>15650</v>
      </c>
      <c r="R3336" s="381">
        <v>17850</v>
      </c>
      <c r="S3336" s="381">
        <v>20420</v>
      </c>
      <c r="T3336" s="381">
        <v>24600</v>
      </c>
      <c r="U3336" s="381">
        <v>28780</v>
      </c>
      <c r="V3336" s="381">
        <v>32960</v>
      </c>
      <c r="W3336" s="381">
        <v>37140</v>
      </c>
      <c r="X3336" s="381">
        <v>41320</v>
      </c>
      <c r="Y3336" s="381">
        <v>41650</v>
      </c>
      <c r="Z3336" s="381">
        <v>47600</v>
      </c>
      <c r="AA3336" s="381">
        <v>53550</v>
      </c>
      <c r="AB3336" s="381">
        <v>59500</v>
      </c>
      <c r="AC3336" s="381">
        <v>64300</v>
      </c>
      <c r="AD3336" s="381">
        <v>69050</v>
      </c>
      <c r="AE3336" s="381">
        <v>73800</v>
      </c>
      <c r="AF3336" s="381">
        <v>78550</v>
      </c>
      <c r="AG3336" s="381">
        <v>1840</v>
      </c>
      <c r="AH3336" s="381" t="s">
        <v>4276</v>
      </c>
      <c r="AI3336" s="381" t="s">
        <v>5020</v>
      </c>
      <c r="AJ3336" s="381">
        <v>1</v>
      </c>
    </row>
    <row r="3337" spans="1:36">
      <c r="A3337" s="381" t="s">
        <v>570</v>
      </c>
      <c r="B3337" s="381" t="s">
        <v>5209</v>
      </c>
      <c r="C3337" s="381">
        <v>39</v>
      </c>
      <c r="D3337" s="381">
        <v>47</v>
      </c>
      <c r="E3337" s="381" t="s">
        <v>5208</v>
      </c>
      <c r="F3337" s="381" t="s">
        <v>5207</v>
      </c>
      <c r="G3337" s="381" t="s">
        <v>1532</v>
      </c>
      <c r="H3337" s="381">
        <v>50600</v>
      </c>
      <c r="I3337" s="381">
        <v>20200</v>
      </c>
      <c r="J3337" s="381">
        <v>23050</v>
      </c>
      <c r="K3337" s="381">
        <v>25950</v>
      </c>
      <c r="L3337" s="381">
        <v>28800</v>
      </c>
      <c r="M3337" s="381">
        <v>31150</v>
      </c>
      <c r="N3337" s="381">
        <v>33450</v>
      </c>
      <c r="O3337" s="381">
        <v>35750</v>
      </c>
      <c r="P3337" s="381">
        <v>38050</v>
      </c>
      <c r="Q3337" s="381">
        <v>12150</v>
      </c>
      <c r="R3337" s="381">
        <v>16240</v>
      </c>
      <c r="S3337" s="381">
        <v>20420</v>
      </c>
      <c r="T3337" s="381">
        <v>24600</v>
      </c>
      <c r="U3337" s="381">
        <v>28780</v>
      </c>
      <c r="V3337" s="381">
        <v>32960</v>
      </c>
      <c r="W3337" s="381">
        <v>35750</v>
      </c>
      <c r="X3337" s="381">
        <v>38050</v>
      </c>
      <c r="Y3337" s="381">
        <v>32300</v>
      </c>
      <c r="Z3337" s="381">
        <v>36900</v>
      </c>
      <c r="AA3337" s="381">
        <v>41500</v>
      </c>
      <c r="AB3337" s="381">
        <v>46100</v>
      </c>
      <c r="AC3337" s="381">
        <v>49800</v>
      </c>
      <c r="AD3337" s="381">
        <v>53500</v>
      </c>
      <c r="AE3337" s="381">
        <v>57200</v>
      </c>
      <c r="AF3337" s="381">
        <v>60900</v>
      </c>
      <c r="AG3337" s="381">
        <v>9999</v>
      </c>
      <c r="AH3337" s="381" t="s">
        <v>1532</v>
      </c>
      <c r="AI3337" s="381" t="s">
        <v>5020</v>
      </c>
      <c r="AJ3337" s="381">
        <v>0</v>
      </c>
    </row>
    <row r="3338" spans="1:36">
      <c r="A3338" s="381" t="s">
        <v>570</v>
      </c>
      <c r="B3338" s="381" t="s">
        <v>5206</v>
      </c>
      <c r="C3338" s="381">
        <v>39</v>
      </c>
      <c r="D3338" s="381">
        <v>49</v>
      </c>
      <c r="E3338" s="381" t="s">
        <v>5102</v>
      </c>
      <c r="F3338" s="381" t="s">
        <v>5101</v>
      </c>
      <c r="G3338" s="381" t="s">
        <v>1670</v>
      </c>
      <c r="H3338" s="381">
        <v>74500</v>
      </c>
      <c r="I3338" s="381">
        <v>26050</v>
      </c>
      <c r="J3338" s="381">
        <v>29800</v>
      </c>
      <c r="K3338" s="381">
        <v>33500</v>
      </c>
      <c r="L3338" s="381">
        <v>37200</v>
      </c>
      <c r="M3338" s="381">
        <v>40200</v>
      </c>
      <c r="N3338" s="381">
        <v>43200</v>
      </c>
      <c r="O3338" s="381">
        <v>46150</v>
      </c>
      <c r="P3338" s="381">
        <v>49150</v>
      </c>
      <c r="Q3338" s="381">
        <v>15650</v>
      </c>
      <c r="R3338" s="381">
        <v>17850</v>
      </c>
      <c r="S3338" s="381">
        <v>20420</v>
      </c>
      <c r="T3338" s="381">
        <v>24600</v>
      </c>
      <c r="U3338" s="381">
        <v>28780</v>
      </c>
      <c r="V3338" s="381">
        <v>32960</v>
      </c>
      <c r="W3338" s="381">
        <v>37140</v>
      </c>
      <c r="X3338" s="381">
        <v>41320</v>
      </c>
      <c r="Y3338" s="381">
        <v>41650</v>
      </c>
      <c r="Z3338" s="381">
        <v>47600</v>
      </c>
      <c r="AA3338" s="381">
        <v>53550</v>
      </c>
      <c r="AB3338" s="381">
        <v>59500</v>
      </c>
      <c r="AC3338" s="381">
        <v>64300</v>
      </c>
      <c r="AD3338" s="381">
        <v>69050</v>
      </c>
      <c r="AE3338" s="381">
        <v>73800</v>
      </c>
      <c r="AF3338" s="381">
        <v>78550</v>
      </c>
      <c r="AG3338" s="381">
        <v>1840</v>
      </c>
      <c r="AH3338" s="381" t="s">
        <v>1670</v>
      </c>
      <c r="AI3338" s="381" t="s">
        <v>5020</v>
      </c>
      <c r="AJ3338" s="381">
        <v>1</v>
      </c>
    </row>
    <row r="3339" spans="1:36">
      <c r="A3339" s="381" t="s">
        <v>570</v>
      </c>
      <c r="B3339" s="381" t="s">
        <v>5205</v>
      </c>
      <c r="C3339" s="381">
        <v>39</v>
      </c>
      <c r="D3339" s="381">
        <v>51</v>
      </c>
      <c r="E3339" s="381" t="s">
        <v>5026</v>
      </c>
      <c r="F3339" s="381" t="s">
        <v>5025</v>
      </c>
      <c r="G3339" s="381" t="s">
        <v>4546</v>
      </c>
      <c r="H3339" s="381">
        <v>61500</v>
      </c>
      <c r="I3339" s="381">
        <v>21550</v>
      </c>
      <c r="J3339" s="381">
        <v>24600</v>
      </c>
      <c r="K3339" s="381">
        <v>27700</v>
      </c>
      <c r="L3339" s="381">
        <v>30750</v>
      </c>
      <c r="M3339" s="381">
        <v>33250</v>
      </c>
      <c r="N3339" s="381">
        <v>35700</v>
      </c>
      <c r="O3339" s="381">
        <v>38150</v>
      </c>
      <c r="P3339" s="381">
        <v>40600</v>
      </c>
      <c r="Q3339" s="381">
        <v>12950</v>
      </c>
      <c r="R3339" s="381">
        <v>16240</v>
      </c>
      <c r="S3339" s="381">
        <v>20420</v>
      </c>
      <c r="T3339" s="381">
        <v>24600</v>
      </c>
      <c r="U3339" s="381">
        <v>28780</v>
      </c>
      <c r="V3339" s="381">
        <v>32960</v>
      </c>
      <c r="W3339" s="381">
        <v>37140</v>
      </c>
      <c r="X3339" s="381">
        <v>40600</v>
      </c>
      <c r="Y3339" s="381">
        <v>34450</v>
      </c>
      <c r="Z3339" s="381">
        <v>39400</v>
      </c>
      <c r="AA3339" s="381">
        <v>44300</v>
      </c>
      <c r="AB3339" s="381">
        <v>49200</v>
      </c>
      <c r="AC3339" s="381">
        <v>53150</v>
      </c>
      <c r="AD3339" s="381">
        <v>57100</v>
      </c>
      <c r="AE3339" s="381">
        <v>61050</v>
      </c>
      <c r="AF3339" s="381">
        <v>64950</v>
      </c>
      <c r="AG3339" s="381">
        <v>8400</v>
      </c>
      <c r="AH3339" s="381" t="s">
        <v>4546</v>
      </c>
      <c r="AI3339" s="381" t="s">
        <v>5020</v>
      </c>
      <c r="AJ3339" s="381">
        <v>1</v>
      </c>
    </row>
    <row r="3340" spans="1:36">
      <c r="A3340" s="381" t="s">
        <v>570</v>
      </c>
      <c r="B3340" s="381" t="s">
        <v>5204</v>
      </c>
      <c r="C3340" s="381">
        <v>39</v>
      </c>
      <c r="D3340" s="381">
        <v>53</v>
      </c>
      <c r="E3340" s="381" t="s">
        <v>5203</v>
      </c>
      <c r="F3340" s="381" t="s">
        <v>5202</v>
      </c>
      <c r="G3340" s="381" t="s">
        <v>5201</v>
      </c>
      <c r="H3340" s="381">
        <v>48900</v>
      </c>
      <c r="I3340" s="381">
        <v>20200</v>
      </c>
      <c r="J3340" s="381">
        <v>23050</v>
      </c>
      <c r="K3340" s="381">
        <v>25950</v>
      </c>
      <c r="L3340" s="381">
        <v>28800</v>
      </c>
      <c r="M3340" s="381">
        <v>31150</v>
      </c>
      <c r="N3340" s="381">
        <v>33450</v>
      </c>
      <c r="O3340" s="381">
        <v>35750</v>
      </c>
      <c r="P3340" s="381">
        <v>38050</v>
      </c>
      <c r="Q3340" s="381">
        <v>12150</v>
      </c>
      <c r="R3340" s="381">
        <v>16240</v>
      </c>
      <c r="S3340" s="381">
        <v>20420</v>
      </c>
      <c r="T3340" s="381">
        <v>24600</v>
      </c>
      <c r="U3340" s="381">
        <v>28780</v>
      </c>
      <c r="V3340" s="381">
        <v>32960</v>
      </c>
      <c r="W3340" s="381">
        <v>35750</v>
      </c>
      <c r="X3340" s="381">
        <v>38050</v>
      </c>
      <c r="Y3340" s="381">
        <v>32300</v>
      </c>
      <c r="Z3340" s="381">
        <v>36900</v>
      </c>
      <c r="AA3340" s="381">
        <v>41500</v>
      </c>
      <c r="AB3340" s="381">
        <v>46100</v>
      </c>
      <c r="AC3340" s="381">
        <v>49800</v>
      </c>
      <c r="AD3340" s="381">
        <v>53500</v>
      </c>
      <c r="AE3340" s="381">
        <v>57200</v>
      </c>
      <c r="AF3340" s="381">
        <v>60900</v>
      </c>
      <c r="AG3340" s="381">
        <v>9999</v>
      </c>
      <c r="AH3340" s="381" t="s">
        <v>5201</v>
      </c>
      <c r="AI3340" s="381" t="s">
        <v>5020</v>
      </c>
      <c r="AJ3340" s="381">
        <v>0</v>
      </c>
    </row>
    <row r="3341" spans="1:36">
      <c r="A3341" s="381" t="s">
        <v>570</v>
      </c>
      <c r="B3341" s="381" t="s">
        <v>5200</v>
      </c>
      <c r="C3341" s="381">
        <v>39</v>
      </c>
      <c r="D3341" s="381">
        <v>55</v>
      </c>
      <c r="E3341" s="381" t="s">
        <v>5140</v>
      </c>
      <c r="F3341" s="381" t="s">
        <v>5139</v>
      </c>
      <c r="G3341" s="381" t="s">
        <v>5199</v>
      </c>
      <c r="H3341" s="381">
        <v>67900</v>
      </c>
      <c r="I3341" s="381">
        <v>23800</v>
      </c>
      <c r="J3341" s="381">
        <v>27200</v>
      </c>
      <c r="K3341" s="381">
        <v>30600</v>
      </c>
      <c r="L3341" s="381">
        <v>33950</v>
      </c>
      <c r="M3341" s="381">
        <v>36700</v>
      </c>
      <c r="N3341" s="381">
        <v>39400</v>
      </c>
      <c r="O3341" s="381">
        <v>42100</v>
      </c>
      <c r="P3341" s="381">
        <v>44850</v>
      </c>
      <c r="Q3341" s="381">
        <v>14250</v>
      </c>
      <c r="R3341" s="381">
        <v>16300</v>
      </c>
      <c r="S3341" s="381">
        <v>20420</v>
      </c>
      <c r="T3341" s="381">
        <v>24600</v>
      </c>
      <c r="U3341" s="381">
        <v>28780</v>
      </c>
      <c r="V3341" s="381">
        <v>32960</v>
      </c>
      <c r="W3341" s="381">
        <v>37140</v>
      </c>
      <c r="X3341" s="381">
        <v>41320</v>
      </c>
      <c r="Y3341" s="381">
        <v>38050</v>
      </c>
      <c r="Z3341" s="381">
        <v>43450</v>
      </c>
      <c r="AA3341" s="381">
        <v>48900</v>
      </c>
      <c r="AB3341" s="381">
        <v>54300</v>
      </c>
      <c r="AC3341" s="381">
        <v>58650</v>
      </c>
      <c r="AD3341" s="381">
        <v>63000</v>
      </c>
      <c r="AE3341" s="381">
        <v>67350</v>
      </c>
      <c r="AF3341" s="381">
        <v>71700</v>
      </c>
      <c r="AG3341" s="381">
        <v>1680</v>
      </c>
      <c r="AH3341" s="381" t="s">
        <v>5199</v>
      </c>
      <c r="AI3341" s="381" t="s">
        <v>5020</v>
      </c>
      <c r="AJ3341" s="381">
        <v>1</v>
      </c>
    </row>
    <row r="3342" spans="1:36">
      <c r="A3342" s="381" t="s">
        <v>570</v>
      </c>
      <c r="B3342" s="381" t="s">
        <v>5198</v>
      </c>
      <c r="C3342" s="381">
        <v>39</v>
      </c>
      <c r="D3342" s="381">
        <v>57</v>
      </c>
      <c r="E3342" s="381" t="s">
        <v>5126</v>
      </c>
      <c r="F3342" s="381" t="s">
        <v>5125</v>
      </c>
      <c r="G3342" s="381" t="s">
        <v>1988</v>
      </c>
      <c r="H3342" s="381">
        <v>63600</v>
      </c>
      <c r="I3342" s="381">
        <v>22300</v>
      </c>
      <c r="J3342" s="381">
        <v>25450</v>
      </c>
      <c r="K3342" s="381">
        <v>28650</v>
      </c>
      <c r="L3342" s="381">
        <v>31800</v>
      </c>
      <c r="M3342" s="381">
        <v>34350</v>
      </c>
      <c r="N3342" s="381">
        <v>36900</v>
      </c>
      <c r="O3342" s="381">
        <v>39450</v>
      </c>
      <c r="P3342" s="381">
        <v>42000</v>
      </c>
      <c r="Q3342" s="381">
        <v>13400</v>
      </c>
      <c r="R3342" s="381">
        <v>16240</v>
      </c>
      <c r="S3342" s="381">
        <v>20420</v>
      </c>
      <c r="T3342" s="381">
        <v>24600</v>
      </c>
      <c r="U3342" s="381">
        <v>28780</v>
      </c>
      <c r="V3342" s="381">
        <v>32960</v>
      </c>
      <c r="W3342" s="381">
        <v>37140</v>
      </c>
      <c r="X3342" s="381">
        <v>41320</v>
      </c>
      <c r="Y3342" s="381">
        <v>35650</v>
      </c>
      <c r="Z3342" s="381">
        <v>40750</v>
      </c>
      <c r="AA3342" s="381">
        <v>45850</v>
      </c>
      <c r="AB3342" s="381">
        <v>50900</v>
      </c>
      <c r="AC3342" s="381">
        <v>55000</v>
      </c>
      <c r="AD3342" s="381">
        <v>59050</v>
      </c>
      <c r="AE3342" s="381">
        <v>63150</v>
      </c>
      <c r="AF3342" s="381">
        <v>67200</v>
      </c>
      <c r="AG3342" s="381">
        <v>2000</v>
      </c>
      <c r="AH3342" s="381" t="s">
        <v>1988</v>
      </c>
      <c r="AI3342" s="381" t="s">
        <v>5020</v>
      </c>
      <c r="AJ3342" s="381">
        <v>1</v>
      </c>
    </row>
    <row r="3343" spans="1:36">
      <c r="A3343" s="381" t="s">
        <v>570</v>
      </c>
      <c r="B3343" s="381" t="s">
        <v>5197</v>
      </c>
      <c r="C3343" s="381">
        <v>39</v>
      </c>
      <c r="D3343" s="381">
        <v>59</v>
      </c>
      <c r="E3343" s="381" t="s">
        <v>5196</v>
      </c>
      <c r="F3343" s="381" t="s">
        <v>5195</v>
      </c>
      <c r="G3343" s="381" t="s">
        <v>5194</v>
      </c>
      <c r="H3343" s="381">
        <v>52800</v>
      </c>
      <c r="I3343" s="381">
        <v>20200</v>
      </c>
      <c r="J3343" s="381">
        <v>23050</v>
      </c>
      <c r="K3343" s="381">
        <v>25950</v>
      </c>
      <c r="L3343" s="381">
        <v>28800</v>
      </c>
      <c r="M3343" s="381">
        <v>31150</v>
      </c>
      <c r="N3343" s="381">
        <v>33450</v>
      </c>
      <c r="O3343" s="381">
        <v>35750</v>
      </c>
      <c r="P3343" s="381">
        <v>38050</v>
      </c>
      <c r="Q3343" s="381">
        <v>12150</v>
      </c>
      <c r="R3343" s="381">
        <v>16240</v>
      </c>
      <c r="S3343" s="381">
        <v>20420</v>
      </c>
      <c r="T3343" s="381">
        <v>24600</v>
      </c>
      <c r="U3343" s="381">
        <v>28780</v>
      </c>
      <c r="V3343" s="381">
        <v>32960</v>
      </c>
      <c r="W3343" s="381">
        <v>35750</v>
      </c>
      <c r="X3343" s="381">
        <v>38050</v>
      </c>
      <c r="Y3343" s="381">
        <v>32300</v>
      </c>
      <c r="Z3343" s="381">
        <v>36900</v>
      </c>
      <c r="AA3343" s="381">
        <v>41500</v>
      </c>
      <c r="AB3343" s="381">
        <v>46100</v>
      </c>
      <c r="AC3343" s="381">
        <v>49800</v>
      </c>
      <c r="AD3343" s="381">
        <v>53500</v>
      </c>
      <c r="AE3343" s="381">
        <v>57200</v>
      </c>
      <c r="AF3343" s="381">
        <v>60900</v>
      </c>
      <c r="AG3343" s="381">
        <v>9999</v>
      </c>
      <c r="AH3343" s="381" t="s">
        <v>5194</v>
      </c>
      <c r="AI3343" s="381" t="s">
        <v>5020</v>
      </c>
      <c r="AJ3343" s="381">
        <v>0</v>
      </c>
    </row>
    <row r="3344" spans="1:36">
      <c r="A3344" s="381" t="s">
        <v>570</v>
      </c>
      <c r="B3344" s="381" t="s">
        <v>5193</v>
      </c>
      <c r="C3344" s="381">
        <v>39</v>
      </c>
      <c r="D3344" s="381">
        <v>61</v>
      </c>
      <c r="E3344" s="381" t="s">
        <v>5039</v>
      </c>
      <c r="F3344" s="381" t="s">
        <v>5038</v>
      </c>
      <c r="G3344" s="381" t="s">
        <v>3323</v>
      </c>
      <c r="H3344" s="381">
        <v>74700</v>
      </c>
      <c r="I3344" s="381">
        <v>26150</v>
      </c>
      <c r="J3344" s="381">
        <v>29900</v>
      </c>
      <c r="K3344" s="381">
        <v>33650</v>
      </c>
      <c r="L3344" s="381">
        <v>37350</v>
      </c>
      <c r="M3344" s="381">
        <v>40350</v>
      </c>
      <c r="N3344" s="381">
        <v>43350</v>
      </c>
      <c r="O3344" s="381">
        <v>46350</v>
      </c>
      <c r="P3344" s="381">
        <v>49350</v>
      </c>
      <c r="Q3344" s="381">
        <v>15700</v>
      </c>
      <c r="R3344" s="381">
        <v>17950</v>
      </c>
      <c r="S3344" s="381">
        <v>20420</v>
      </c>
      <c r="T3344" s="381">
        <v>24600</v>
      </c>
      <c r="U3344" s="381">
        <v>28780</v>
      </c>
      <c r="V3344" s="381">
        <v>32960</v>
      </c>
      <c r="W3344" s="381">
        <v>37140</v>
      </c>
      <c r="X3344" s="381">
        <v>41320</v>
      </c>
      <c r="Y3344" s="381">
        <v>41850</v>
      </c>
      <c r="Z3344" s="381">
        <v>47800</v>
      </c>
      <c r="AA3344" s="381">
        <v>53800</v>
      </c>
      <c r="AB3344" s="381">
        <v>59750</v>
      </c>
      <c r="AC3344" s="381">
        <v>64550</v>
      </c>
      <c r="AD3344" s="381">
        <v>69350</v>
      </c>
      <c r="AE3344" s="381">
        <v>74100</v>
      </c>
      <c r="AF3344" s="381">
        <v>78900</v>
      </c>
      <c r="AG3344" s="381">
        <v>1640</v>
      </c>
      <c r="AH3344" s="381" t="s">
        <v>3323</v>
      </c>
      <c r="AI3344" s="381" t="s">
        <v>5020</v>
      </c>
      <c r="AJ3344" s="381">
        <v>1</v>
      </c>
    </row>
    <row r="3345" spans="1:36">
      <c r="A3345" s="381" t="s">
        <v>570</v>
      </c>
      <c r="B3345" s="381" t="s">
        <v>5192</v>
      </c>
      <c r="C3345" s="381">
        <v>39</v>
      </c>
      <c r="D3345" s="381">
        <v>63</v>
      </c>
      <c r="E3345" s="381" t="s">
        <v>5191</v>
      </c>
      <c r="F3345" s="381" t="s">
        <v>5190</v>
      </c>
      <c r="G3345" s="381" t="s">
        <v>1513</v>
      </c>
      <c r="H3345" s="381">
        <v>62500</v>
      </c>
      <c r="I3345" s="381">
        <v>23100</v>
      </c>
      <c r="J3345" s="381">
        <v>26400</v>
      </c>
      <c r="K3345" s="381">
        <v>29700</v>
      </c>
      <c r="L3345" s="381">
        <v>33000</v>
      </c>
      <c r="M3345" s="381">
        <v>35650</v>
      </c>
      <c r="N3345" s="381">
        <v>38300</v>
      </c>
      <c r="O3345" s="381">
        <v>40950</v>
      </c>
      <c r="P3345" s="381">
        <v>43600</v>
      </c>
      <c r="Q3345" s="381">
        <v>13900</v>
      </c>
      <c r="R3345" s="381">
        <v>16240</v>
      </c>
      <c r="S3345" s="381">
        <v>20420</v>
      </c>
      <c r="T3345" s="381">
        <v>24600</v>
      </c>
      <c r="U3345" s="381">
        <v>28780</v>
      </c>
      <c r="V3345" s="381">
        <v>32960</v>
      </c>
      <c r="W3345" s="381">
        <v>37140</v>
      </c>
      <c r="X3345" s="381">
        <v>41320</v>
      </c>
      <c r="Y3345" s="381">
        <v>37000</v>
      </c>
      <c r="Z3345" s="381">
        <v>42250</v>
      </c>
      <c r="AA3345" s="381">
        <v>47550</v>
      </c>
      <c r="AB3345" s="381">
        <v>52800</v>
      </c>
      <c r="AC3345" s="381">
        <v>57050</v>
      </c>
      <c r="AD3345" s="381">
        <v>61250</v>
      </c>
      <c r="AE3345" s="381">
        <v>65500</v>
      </c>
      <c r="AF3345" s="381">
        <v>69700</v>
      </c>
      <c r="AG3345" s="381">
        <v>9999</v>
      </c>
      <c r="AH3345" s="381" t="s">
        <v>1513</v>
      </c>
      <c r="AI3345" s="381" t="s">
        <v>5020</v>
      </c>
      <c r="AJ3345" s="381">
        <v>0</v>
      </c>
    </row>
    <row r="3346" spans="1:36">
      <c r="A3346" s="381" t="s">
        <v>570</v>
      </c>
      <c r="B3346" s="381" t="s">
        <v>5189</v>
      </c>
      <c r="C3346" s="381">
        <v>39</v>
      </c>
      <c r="D3346" s="381">
        <v>65</v>
      </c>
      <c r="E3346" s="381" t="s">
        <v>5188</v>
      </c>
      <c r="F3346" s="381" t="s">
        <v>5187</v>
      </c>
      <c r="G3346" s="381" t="s">
        <v>3313</v>
      </c>
      <c r="H3346" s="381">
        <v>54500</v>
      </c>
      <c r="I3346" s="381">
        <v>20200</v>
      </c>
      <c r="J3346" s="381">
        <v>23050</v>
      </c>
      <c r="K3346" s="381">
        <v>25950</v>
      </c>
      <c r="L3346" s="381">
        <v>28800</v>
      </c>
      <c r="M3346" s="381">
        <v>31150</v>
      </c>
      <c r="N3346" s="381">
        <v>33450</v>
      </c>
      <c r="O3346" s="381">
        <v>35750</v>
      </c>
      <c r="P3346" s="381">
        <v>38050</v>
      </c>
      <c r="Q3346" s="381">
        <v>12150</v>
      </c>
      <c r="R3346" s="381">
        <v>16240</v>
      </c>
      <c r="S3346" s="381">
        <v>20420</v>
      </c>
      <c r="T3346" s="381">
        <v>24600</v>
      </c>
      <c r="U3346" s="381">
        <v>28780</v>
      </c>
      <c r="V3346" s="381">
        <v>32960</v>
      </c>
      <c r="W3346" s="381">
        <v>35750</v>
      </c>
      <c r="X3346" s="381">
        <v>38050</v>
      </c>
      <c r="Y3346" s="381">
        <v>32300</v>
      </c>
      <c r="Z3346" s="381">
        <v>36900</v>
      </c>
      <c r="AA3346" s="381">
        <v>41500</v>
      </c>
      <c r="AB3346" s="381">
        <v>46100</v>
      </c>
      <c r="AC3346" s="381">
        <v>49800</v>
      </c>
      <c r="AD3346" s="381">
        <v>53500</v>
      </c>
      <c r="AE3346" s="381">
        <v>57200</v>
      </c>
      <c r="AF3346" s="381">
        <v>60900</v>
      </c>
      <c r="AG3346" s="381">
        <v>9999</v>
      </c>
      <c r="AH3346" s="381" t="s">
        <v>3313</v>
      </c>
      <c r="AI3346" s="381" t="s">
        <v>5020</v>
      </c>
      <c r="AJ3346" s="381">
        <v>0</v>
      </c>
    </row>
    <row r="3347" spans="1:36">
      <c r="A3347" s="381" t="s">
        <v>570</v>
      </c>
      <c r="B3347" s="381" t="s">
        <v>5186</v>
      </c>
      <c r="C3347" s="381">
        <v>39</v>
      </c>
      <c r="D3347" s="381">
        <v>67</v>
      </c>
      <c r="E3347" s="381" t="s">
        <v>5185</v>
      </c>
      <c r="F3347" s="381" t="s">
        <v>5184</v>
      </c>
      <c r="G3347" s="381" t="s">
        <v>1505</v>
      </c>
      <c r="H3347" s="381">
        <v>54700</v>
      </c>
      <c r="I3347" s="381">
        <v>20200</v>
      </c>
      <c r="J3347" s="381">
        <v>23050</v>
      </c>
      <c r="K3347" s="381">
        <v>25950</v>
      </c>
      <c r="L3347" s="381">
        <v>28800</v>
      </c>
      <c r="M3347" s="381">
        <v>31150</v>
      </c>
      <c r="N3347" s="381">
        <v>33450</v>
      </c>
      <c r="O3347" s="381">
        <v>35750</v>
      </c>
      <c r="P3347" s="381">
        <v>38050</v>
      </c>
      <c r="Q3347" s="381">
        <v>12150</v>
      </c>
      <c r="R3347" s="381">
        <v>16240</v>
      </c>
      <c r="S3347" s="381">
        <v>20420</v>
      </c>
      <c r="T3347" s="381">
        <v>24600</v>
      </c>
      <c r="U3347" s="381">
        <v>28780</v>
      </c>
      <c r="V3347" s="381">
        <v>32960</v>
      </c>
      <c r="W3347" s="381">
        <v>35750</v>
      </c>
      <c r="X3347" s="381">
        <v>38050</v>
      </c>
      <c r="Y3347" s="381">
        <v>32300</v>
      </c>
      <c r="Z3347" s="381">
        <v>36900</v>
      </c>
      <c r="AA3347" s="381">
        <v>41500</v>
      </c>
      <c r="AB3347" s="381">
        <v>46100</v>
      </c>
      <c r="AC3347" s="381">
        <v>49800</v>
      </c>
      <c r="AD3347" s="381">
        <v>53500</v>
      </c>
      <c r="AE3347" s="381">
        <v>57200</v>
      </c>
      <c r="AF3347" s="381">
        <v>60900</v>
      </c>
      <c r="AG3347" s="381">
        <v>9999</v>
      </c>
      <c r="AH3347" s="381" t="s">
        <v>1505</v>
      </c>
      <c r="AI3347" s="381" t="s">
        <v>5020</v>
      </c>
      <c r="AJ3347" s="381">
        <v>0</v>
      </c>
    </row>
    <row r="3348" spans="1:36">
      <c r="A3348" s="381" t="s">
        <v>570</v>
      </c>
      <c r="B3348" s="381" t="s">
        <v>5183</v>
      </c>
      <c r="C3348" s="381">
        <v>39</v>
      </c>
      <c r="D3348" s="381">
        <v>69</v>
      </c>
      <c r="E3348" s="381" t="s">
        <v>5182</v>
      </c>
      <c r="F3348" s="381" t="s">
        <v>5181</v>
      </c>
      <c r="G3348" s="381" t="s">
        <v>1976</v>
      </c>
      <c r="H3348" s="381">
        <v>66300</v>
      </c>
      <c r="I3348" s="381">
        <v>23250</v>
      </c>
      <c r="J3348" s="381">
        <v>26550</v>
      </c>
      <c r="K3348" s="381">
        <v>29850</v>
      </c>
      <c r="L3348" s="381">
        <v>33150</v>
      </c>
      <c r="M3348" s="381">
        <v>35850</v>
      </c>
      <c r="N3348" s="381">
        <v>38500</v>
      </c>
      <c r="O3348" s="381">
        <v>41150</v>
      </c>
      <c r="P3348" s="381">
        <v>43800</v>
      </c>
      <c r="Q3348" s="381">
        <v>13950</v>
      </c>
      <c r="R3348" s="381">
        <v>16240</v>
      </c>
      <c r="S3348" s="381">
        <v>20420</v>
      </c>
      <c r="T3348" s="381">
        <v>24600</v>
      </c>
      <c r="U3348" s="381">
        <v>28780</v>
      </c>
      <c r="V3348" s="381">
        <v>32960</v>
      </c>
      <c r="W3348" s="381">
        <v>37140</v>
      </c>
      <c r="X3348" s="381">
        <v>41320</v>
      </c>
      <c r="Y3348" s="381">
        <v>37150</v>
      </c>
      <c r="Z3348" s="381">
        <v>42450</v>
      </c>
      <c r="AA3348" s="381">
        <v>47750</v>
      </c>
      <c r="AB3348" s="381">
        <v>53050</v>
      </c>
      <c r="AC3348" s="381">
        <v>57300</v>
      </c>
      <c r="AD3348" s="381">
        <v>61550</v>
      </c>
      <c r="AE3348" s="381">
        <v>65800</v>
      </c>
      <c r="AF3348" s="381">
        <v>70050</v>
      </c>
      <c r="AG3348" s="381">
        <v>9999</v>
      </c>
      <c r="AH3348" s="381" t="s">
        <v>1976</v>
      </c>
      <c r="AI3348" s="381" t="s">
        <v>5020</v>
      </c>
      <c r="AJ3348" s="381">
        <v>0</v>
      </c>
    </row>
    <row r="3349" spans="1:36">
      <c r="A3349" s="381" t="s">
        <v>570</v>
      </c>
      <c r="B3349" s="381" t="s">
        <v>5180</v>
      </c>
      <c r="C3349" s="381">
        <v>39</v>
      </c>
      <c r="D3349" s="381">
        <v>71</v>
      </c>
      <c r="E3349" s="381" t="s">
        <v>5179</v>
      </c>
      <c r="F3349" s="381" t="s">
        <v>5178</v>
      </c>
      <c r="G3349" s="381" t="s">
        <v>1972</v>
      </c>
      <c r="H3349" s="381">
        <v>48500</v>
      </c>
      <c r="I3349" s="381">
        <v>20200</v>
      </c>
      <c r="J3349" s="381">
        <v>23050</v>
      </c>
      <c r="K3349" s="381">
        <v>25950</v>
      </c>
      <c r="L3349" s="381">
        <v>28800</v>
      </c>
      <c r="M3349" s="381">
        <v>31150</v>
      </c>
      <c r="N3349" s="381">
        <v>33450</v>
      </c>
      <c r="O3349" s="381">
        <v>35750</v>
      </c>
      <c r="P3349" s="381">
        <v>38050</v>
      </c>
      <c r="Q3349" s="381">
        <v>12150</v>
      </c>
      <c r="R3349" s="381">
        <v>16240</v>
      </c>
      <c r="S3349" s="381">
        <v>20420</v>
      </c>
      <c r="T3349" s="381">
        <v>24600</v>
      </c>
      <c r="U3349" s="381">
        <v>28780</v>
      </c>
      <c r="V3349" s="381">
        <v>32960</v>
      </c>
      <c r="W3349" s="381">
        <v>35750</v>
      </c>
      <c r="X3349" s="381">
        <v>38050</v>
      </c>
      <c r="Y3349" s="381">
        <v>32300</v>
      </c>
      <c r="Z3349" s="381">
        <v>36900</v>
      </c>
      <c r="AA3349" s="381">
        <v>41500</v>
      </c>
      <c r="AB3349" s="381">
        <v>46100</v>
      </c>
      <c r="AC3349" s="381">
        <v>49800</v>
      </c>
      <c r="AD3349" s="381">
        <v>53500</v>
      </c>
      <c r="AE3349" s="381">
        <v>57200</v>
      </c>
      <c r="AF3349" s="381">
        <v>60900</v>
      </c>
      <c r="AG3349" s="381">
        <v>9999</v>
      </c>
      <c r="AH3349" s="381" t="s">
        <v>1972</v>
      </c>
      <c r="AI3349" s="381" t="s">
        <v>5020</v>
      </c>
      <c r="AJ3349" s="381">
        <v>0</v>
      </c>
    </row>
    <row r="3350" spans="1:36">
      <c r="A3350" s="381" t="s">
        <v>570</v>
      </c>
      <c r="B3350" s="381" t="s">
        <v>5177</v>
      </c>
      <c r="C3350" s="381">
        <v>39</v>
      </c>
      <c r="D3350" s="381">
        <v>73</v>
      </c>
      <c r="E3350" s="381" t="s">
        <v>5176</v>
      </c>
      <c r="F3350" s="381" t="s">
        <v>5175</v>
      </c>
      <c r="G3350" s="381" t="s">
        <v>5174</v>
      </c>
      <c r="H3350" s="381">
        <v>54800</v>
      </c>
      <c r="I3350" s="381">
        <v>20200</v>
      </c>
      <c r="J3350" s="381">
        <v>23050</v>
      </c>
      <c r="K3350" s="381">
        <v>25950</v>
      </c>
      <c r="L3350" s="381">
        <v>28800</v>
      </c>
      <c r="M3350" s="381">
        <v>31150</v>
      </c>
      <c r="N3350" s="381">
        <v>33450</v>
      </c>
      <c r="O3350" s="381">
        <v>35750</v>
      </c>
      <c r="P3350" s="381">
        <v>38050</v>
      </c>
      <c r="Q3350" s="381">
        <v>12150</v>
      </c>
      <c r="R3350" s="381">
        <v>16240</v>
      </c>
      <c r="S3350" s="381">
        <v>20420</v>
      </c>
      <c r="T3350" s="381">
        <v>24600</v>
      </c>
      <c r="U3350" s="381">
        <v>28780</v>
      </c>
      <c r="V3350" s="381">
        <v>32960</v>
      </c>
      <c r="W3350" s="381">
        <v>35750</v>
      </c>
      <c r="X3350" s="381">
        <v>38050</v>
      </c>
      <c r="Y3350" s="381">
        <v>32300</v>
      </c>
      <c r="Z3350" s="381">
        <v>36900</v>
      </c>
      <c r="AA3350" s="381">
        <v>41500</v>
      </c>
      <c r="AB3350" s="381">
        <v>46100</v>
      </c>
      <c r="AC3350" s="381">
        <v>49800</v>
      </c>
      <c r="AD3350" s="381">
        <v>53500</v>
      </c>
      <c r="AE3350" s="381">
        <v>57200</v>
      </c>
      <c r="AF3350" s="381">
        <v>60900</v>
      </c>
      <c r="AG3350" s="381">
        <v>9999</v>
      </c>
      <c r="AH3350" s="381" t="s">
        <v>5174</v>
      </c>
      <c r="AI3350" s="381" t="s">
        <v>5020</v>
      </c>
      <c r="AJ3350" s="381">
        <v>1</v>
      </c>
    </row>
    <row r="3351" spans="1:36">
      <c r="A3351" s="381" t="s">
        <v>570</v>
      </c>
      <c r="B3351" s="381" t="s">
        <v>5173</v>
      </c>
      <c r="C3351" s="381">
        <v>39</v>
      </c>
      <c r="D3351" s="381">
        <v>75</v>
      </c>
      <c r="E3351" s="381" t="s">
        <v>5172</v>
      </c>
      <c r="F3351" s="381" t="s">
        <v>5171</v>
      </c>
      <c r="G3351" s="381" t="s">
        <v>5170</v>
      </c>
      <c r="H3351" s="381">
        <v>56300</v>
      </c>
      <c r="I3351" s="381">
        <v>20200</v>
      </c>
      <c r="J3351" s="381">
        <v>23050</v>
      </c>
      <c r="K3351" s="381">
        <v>25950</v>
      </c>
      <c r="L3351" s="381">
        <v>28800</v>
      </c>
      <c r="M3351" s="381">
        <v>31150</v>
      </c>
      <c r="N3351" s="381">
        <v>33450</v>
      </c>
      <c r="O3351" s="381">
        <v>35750</v>
      </c>
      <c r="P3351" s="381">
        <v>38050</v>
      </c>
      <c r="Q3351" s="381">
        <v>12150</v>
      </c>
      <c r="R3351" s="381">
        <v>16240</v>
      </c>
      <c r="S3351" s="381">
        <v>20420</v>
      </c>
      <c r="T3351" s="381">
        <v>24600</v>
      </c>
      <c r="U3351" s="381">
        <v>28780</v>
      </c>
      <c r="V3351" s="381">
        <v>32960</v>
      </c>
      <c r="W3351" s="381">
        <v>35750</v>
      </c>
      <c r="X3351" s="381">
        <v>38050</v>
      </c>
      <c r="Y3351" s="381">
        <v>32300</v>
      </c>
      <c r="Z3351" s="381">
        <v>36900</v>
      </c>
      <c r="AA3351" s="381">
        <v>41500</v>
      </c>
      <c r="AB3351" s="381">
        <v>46100</v>
      </c>
      <c r="AC3351" s="381">
        <v>49800</v>
      </c>
      <c r="AD3351" s="381">
        <v>53500</v>
      </c>
      <c r="AE3351" s="381">
        <v>57200</v>
      </c>
      <c r="AF3351" s="381">
        <v>60900</v>
      </c>
      <c r="AG3351" s="381">
        <v>9999</v>
      </c>
      <c r="AH3351" s="381" t="s">
        <v>5170</v>
      </c>
      <c r="AI3351" s="381" t="s">
        <v>5020</v>
      </c>
      <c r="AJ3351" s="381">
        <v>0</v>
      </c>
    </row>
    <row r="3352" spans="1:36">
      <c r="A3352" s="381" t="s">
        <v>570</v>
      </c>
      <c r="B3352" s="381" t="s">
        <v>5169</v>
      </c>
      <c r="C3352" s="381">
        <v>39</v>
      </c>
      <c r="D3352" s="381">
        <v>77</v>
      </c>
      <c r="E3352" s="381" t="s">
        <v>5168</v>
      </c>
      <c r="F3352" s="381" t="s">
        <v>5167</v>
      </c>
      <c r="G3352" s="381" t="s">
        <v>5166</v>
      </c>
      <c r="H3352" s="381">
        <v>58900</v>
      </c>
      <c r="I3352" s="381">
        <v>20650</v>
      </c>
      <c r="J3352" s="381">
        <v>23600</v>
      </c>
      <c r="K3352" s="381">
        <v>26550</v>
      </c>
      <c r="L3352" s="381">
        <v>29450</v>
      </c>
      <c r="M3352" s="381">
        <v>31850</v>
      </c>
      <c r="N3352" s="381">
        <v>34200</v>
      </c>
      <c r="O3352" s="381">
        <v>36550</v>
      </c>
      <c r="P3352" s="381">
        <v>38900</v>
      </c>
      <c r="Q3352" s="381">
        <v>12400</v>
      </c>
      <c r="R3352" s="381">
        <v>16240</v>
      </c>
      <c r="S3352" s="381">
        <v>20420</v>
      </c>
      <c r="T3352" s="381">
        <v>24600</v>
      </c>
      <c r="U3352" s="381">
        <v>28780</v>
      </c>
      <c r="V3352" s="381">
        <v>32960</v>
      </c>
      <c r="W3352" s="381">
        <v>36550</v>
      </c>
      <c r="X3352" s="381">
        <v>38900</v>
      </c>
      <c r="Y3352" s="381">
        <v>33000</v>
      </c>
      <c r="Z3352" s="381">
        <v>37700</v>
      </c>
      <c r="AA3352" s="381">
        <v>42400</v>
      </c>
      <c r="AB3352" s="381">
        <v>47100</v>
      </c>
      <c r="AC3352" s="381">
        <v>50900</v>
      </c>
      <c r="AD3352" s="381">
        <v>54650</v>
      </c>
      <c r="AE3352" s="381">
        <v>58450</v>
      </c>
      <c r="AF3352" s="381">
        <v>62200</v>
      </c>
      <c r="AG3352" s="381">
        <v>9999</v>
      </c>
      <c r="AH3352" s="381" t="s">
        <v>5166</v>
      </c>
      <c r="AI3352" s="381" t="s">
        <v>5020</v>
      </c>
      <c r="AJ3352" s="381">
        <v>0</v>
      </c>
    </row>
    <row r="3353" spans="1:36">
      <c r="A3353" s="381" t="s">
        <v>570</v>
      </c>
      <c r="B3353" s="381" t="s">
        <v>5165</v>
      </c>
      <c r="C3353" s="381">
        <v>39</v>
      </c>
      <c r="D3353" s="381">
        <v>79</v>
      </c>
      <c r="E3353" s="381" t="s">
        <v>5164</v>
      </c>
      <c r="F3353" s="381" t="s">
        <v>5163</v>
      </c>
      <c r="G3353" s="381" t="s">
        <v>1262</v>
      </c>
      <c r="H3353" s="381">
        <v>49600</v>
      </c>
      <c r="I3353" s="381">
        <v>20200</v>
      </c>
      <c r="J3353" s="381">
        <v>23050</v>
      </c>
      <c r="K3353" s="381">
        <v>25950</v>
      </c>
      <c r="L3353" s="381">
        <v>28800</v>
      </c>
      <c r="M3353" s="381">
        <v>31150</v>
      </c>
      <c r="N3353" s="381">
        <v>33450</v>
      </c>
      <c r="O3353" s="381">
        <v>35750</v>
      </c>
      <c r="P3353" s="381">
        <v>38050</v>
      </c>
      <c r="Q3353" s="381">
        <v>12150</v>
      </c>
      <c r="R3353" s="381">
        <v>16240</v>
      </c>
      <c r="S3353" s="381">
        <v>20420</v>
      </c>
      <c r="T3353" s="381">
        <v>24600</v>
      </c>
      <c r="U3353" s="381">
        <v>28780</v>
      </c>
      <c r="V3353" s="381">
        <v>32960</v>
      </c>
      <c r="W3353" s="381">
        <v>35750</v>
      </c>
      <c r="X3353" s="381">
        <v>38050</v>
      </c>
      <c r="Y3353" s="381">
        <v>32300</v>
      </c>
      <c r="Z3353" s="381">
        <v>36900</v>
      </c>
      <c r="AA3353" s="381">
        <v>41500</v>
      </c>
      <c r="AB3353" s="381">
        <v>46100</v>
      </c>
      <c r="AC3353" s="381">
        <v>49800</v>
      </c>
      <c r="AD3353" s="381">
        <v>53500</v>
      </c>
      <c r="AE3353" s="381">
        <v>57200</v>
      </c>
      <c r="AF3353" s="381">
        <v>60900</v>
      </c>
      <c r="AG3353" s="381">
        <v>9999</v>
      </c>
      <c r="AH3353" s="381" t="s">
        <v>1262</v>
      </c>
      <c r="AI3353" s="381" t="s">
        <v>5020</v>
      </c>
      <c r="AJ3353" s="381">
        <v>0</v>
      </c>
    </row>
    <row r="3354" spans="1:36">
      <c r="A3354" s="381" t="s">
        <v>570</v>
      </c>
      <c r="B3354" s="381" t="s">
        <v>5162</v>
      </c>
      <c r="C3354" s="381">
        <v>39</v>
      </c>
      <c r="D3354" s="381">
        <v>81</v>
      </c>
      <c r="E3354" s="381" t="s">
        <v>1515</v>
      </c>
      <c r="F3354" s="381" t="s">
        <v>1514</v>
      </c>
      <c r="G3354" s="381" t="s">
        <v>1258</v>
      </c>
      <c r="H3354" s="381">
        <v>53800</v>
      </c>
      <c r="I3354" s="381">
        <v>20200</v>
      </c>
      <c r="J3354" s="381">
        <v>23050</v>
      </c>
      <c r="K3354" s="381">
        <v>25950</v>
      </c>
      <c r="L3354" s="381">
        <v>28800</v>
      </c>
      <c r="M3354" s="381">
        <v>31150</v>
      </c>
      <c r="N3354" s="381">
        <v>33450</v>
      </c>
      <c r="O3354" s="381">
        <v>35750</v>
      </c>
      <c r="P3354" s="381">
        <v>38050</v>
      </c>
      <c r="Q3354" s="381">
        <v>12150</v>
      </c>
      <c r="R3354" s="381">
        <v>16240</v>
      </c>
      <c r="S3354" s="381">
        <v>20420</v>
      </c>
      <c r="T3354" s="381">
        <v>24600</v>
      </c>
      <c r="U3354" s="381">
        <v>28780</v>
      </c>
      <c r="V3354" s="381">
        <v>32960</v>
      </c>
      <c r="W3354" s="381">
        <v>35750</v>
      </c>
      <c r="X3354" s="381">
        <v>38050</v>
      </c>
      <c r="Y3354" s="381">
        <v>32300</v>
      </c>
      <c r="Z3354" s="381">
        <v>36900</v>
      </c>
      <c r="AA3354" s="381">
        <v>41500</v>
      </c>
      <c r="AB3354" s="381">
        <v>46100</v>
      </c>
      <c r="AC3354" s="381">
        <v>49800</v>
      </c>
      <c r="AD3354" s="381">
        <v>53500</v>
      </c>
      <c r="AE3354" s="381">
        <v>57200</v>
      </c>
      <c r="AF3354" s="381">
        <v>60900</v>
      </c>
      <c r="AG3354" s="381">
        <v>8080</v>
      </c>
      <c r="AH3354" s="381" t="s">
        <v>1258</v>
      </c>
      <c r="AI3354" s="381" t="s">
        <v>5020</v>
      </c>
      <c r="AJ3354" s="381">
        <v>1</v>
      </c>
    </row>
    <row r="3355" spans="1:36">
      <c r="A3355" s="381" t="s">
        <v>570</v>
      </c>
      <c r="B3355" s="381" t="s">
        <v>5161</v>
      </c>
      <c r="C3355" s="381">
        <v>39</v>
      </c>
      <c r="D3355" s="381">
        <v>83</v>
      </c>
      <c r="E3355" s="381" t="s">
        <v>5160</v>
      </c>
      <c r="F3355" s="381" t="s">
        <v>5159</v>
      </c>
      <c r="G3355" s="381" t="s">
        <v>3182</v>
      </c>
      <c r="H3355" s="381">
        <v>60900</v>
      </c>
      <c r="I3355" s="381">
        <v>21350</v>
      </c>
      <c r="J3355" s="381">
        <v>24400</v>
      </c>
      <c r="K3355" s="381">
        <v>27450</v>
      </c>
      <c r="L3355" s="381">
        <v>30450</v>
      </c>
      <c r="M3355" s="381">
        <v>32900</v>
      </c>
      <c r="N3355" s="381">
        <v>35350</v>
      </c>
      <c r="O3355" s="381">
        <v>37800</v>
      </c>
      <c r="P3355" s="381">
        <v>40200</v>
      </c>
      <c r="Q3355" s="381">
        <v>12800</v>
      </c>
      <c r="R3355" s="381">
        <v>16240</v>
      </c>
      <c r="S3355" s="381">
        <v>20420</v>
      </c>
      <c r="T3355" s="381">
        <v>24600</v>
      </c>
      <c r="U3355" s="381">
        <v>28780</v>
      </c>
      <c r="V3355" s="381">
        <v>32960</v>
      </c>
      <c r="W3355" s="381">
        <v>37140</v>
      </c>
      <c r="X3355" s="381">
        <v>40200</v>
      </c>
      <c r="Y3355" s="381">
        <v>34100</v>
      </c>
      <c r="Z3355" s="381">
        <v>39000</v>
      </c>
      <c r="AA3355" s="381">
        <v>43850</v>
      </c>
      <c r="AB3355" s="381">
        <v>48700</v>
      </c>
      <c r="AC3355" s="381">
        <v>52600</v>
      </c>
      <c r="AD3355" s="381">
        <v>56500</v>
      </c>
      <c r="AE3355" s="381">
        <v>60400</v>
      </c>
      <c r="AF3355" s="381">
        <v>64300</v>
      </c>
      <c r="AG3355" s="381">
        <v>9999</v>
      </c>
      <c r="AH3355" s="381" t="s">
        <v>3182</v>
      </c>
      <c r="AI3355" s="381" t="s">
        <v>5020</v>
      </c>
      <c r="AJ3355" s="381">
        <v>0</v>
      </c>
    </row>
    <row r="3356" spans="1:36">
      <c r="A3356" s="381" t="s">
        <v>570</v>
      </c>
      <c r="B3356" s="381" t="s">
        <v>5158</v>
      </c>
      <c r="C3356" s="381">
        <v>39</v>
      </c>
      <c r="D3356" s="381">
        <v>85</v>
      </c>
      <c r="E3356" s="381" t="s">
        <v>5140</v>
      </c>
      <c r="F3356" s="381" t="s">
        <v>5139</v>
      </c>
      <c r="G3356" s="381" t="s">
        <v>3803</v>
      </c>
      <c r="H3356" s="381">
        <v>67900</v>
      </c>
      <c r="I3356" s="381">
        <v>23800</v>
      </c>
      <c r="J3356" s="381">
        <v>27200</v>
      </c>
      <c r="K3356" s="381">
        <v>30600</v>
      </c>
      <c r="L3356" s="381">
        <v>33950</v>
      </c>
      <c r="M3356" s="381">
        <v>36700</v>
      </c>
      <c r="N3356" s="381">
        <v>39400</v>
      </c>
      <c r="O3356" s="381">
        <v>42100</v>
      </c>
      <c r="P3356" s="381">
        <v>44850</v>
      </c>
      <c r="Q3356" s="381">
        <v>14250</v>
      </c>
      <c r="R3356" s="381">
        <v>16300</v>
      </c>
      <c r="S3356" s="381">
        <v>20420</v>
      </c>
      <c r="T3356" s="381">
        <v>24600</v>
      </c>
      <c r="U3356" s="381">
        <v>28780</v>
      </c>
      <c r="V3356" s="381">
        <v>32960</v>
      </c>
      <c r="W3356" s="381">
        <v>37140</v>
      </c>
      <c r="X3356" s="381">
        <v>41320</v>
      </c>
      <c r="Y3356" s="381">
        <v>38050</v>
      </c>
      <c r="Z3356" s="381">
        <v>43450</v>
      </c>
      <c r="AA3356" s="381">
        <v>48900</v>
      </c>
      <c r="AB3356" s="381">
        <v>54300</v>
      </c>
      <c r="AC3356" s="381">
        <v>58650</v>
      </c>
      <c r="AD3356" s="381">
        <v>63000</v>
      </c>
      <c r="AE3356" s="381">
        <v>67350</v>
      </c>
      <c r="AF3356" s="381">
        <v>71700</v>
      </c>
      <c r="AG3356" s="381">
        <v>1680</v>
      </c>
      <c r="AH3356" s="381" t="s">
        <v>3803</v>
      </c>
      <c r="AI3356" s="381" t="s">
        <v>5020</v>
      </c>
      <c r="AJ3356" s="381">
        <v>1</v>
      </c>
    </row>
    <row r="3357" spans="1:36">
      <c r="A3357" s="381" t="s">
        <v>570</v>
      </c>
      <c r="B3357" s="381" t="s">
        <v>5157</v>
      </c>
      <c r="C3357" s="381">
        <v>39</v>
      </c>
      <c r="D3357" s="381">
        <v>87</v>
      </c>
      <c r="E3357" s="381" t="s">
        <v>1384</v>
      </c>
      <c r="F3357" s="381" t="s">
        <v>1383</v>
      </c>
      <c r="G3357" s="381" t="s">
        <v>3795</v>
      </c>
      <c r="H3357" s="381">
        <v>52400</v>
      </c>
      <c r="I3357" s="381">
        <v>18350</v>
      </c>
      <c r="J3357" s="381">
        <v>21000</v>
      </c>
      <c r="K3357" s="381">
        <v>23600</v>
      </c>
      <c r="L3357" s="381">
        <v>26200</v>
      </c>
      <c r="M3357" s="381">
        <v>28300</v>
      </c>
      <c r="N3357" s="381">
        <v>30400</v>
      </c>
      <c r="O3357" s="381">
        <v>32500</v>
      </c>
      <c r="P3357" s="381">
        <v>34600</v>
      </c>
      <c r="Q3357" s="381">
        <v>12060</v>
      </c>
      <c r="R3357" s="381">
        <v>16240</v>
      </c>
      <c r="S3357" s="381">
        <v>20420</v>
      </c>
      <c r="T3357" s="381">
        <v>24600</v>
      </c>
      <c r="U3357" s="381">
        <v>28300</v>
      </c>
      <c r="V3357" s="381">
        <v>30400</v>
      </c>
      <c r="W3357" s="381">
        <v>32500</v>
      </c>
      <c r="X3357" s="381">
        <v>34600</v>
      </c>
      <c r="Y3357" s="381">
        <v>29350</v>
      </c>
      <c r="Z3357" s="381">
        <v>33550</v>
      </c>
      <c r="AA3357" s="381">
        <v>37750</v>
      </c>
      <c r="AB3357" s="381">
        <v>41900</v>
      </c>
      <c r="AC3357" s="381">
        <v>45300</v>
      </c>
      <c r="AD3357" s="381">
        <v>48650</v>
      </c>
      <c r="AE3357" s="381">
        <v>52000</v>
      </c>
      <c r="AF3357" s="381">
        <v>55350</v>
      </c>
      <c r="AG3357" s="381">
        <v>3400</v>
      </c>
      <c r="AH3357" s="381" t="s">
        <v>3795</v>
      </c>
      <c r="AI3357" s="381" t="s">
        <v>5020</v>
      </c>
      <c r="AJ3357" s="381">
        <v>1</v>
      </c>
    </row>
    <row r="3358" spans="1:36">
      <c r="A3358" s="381" t="s">
        <v>570</v>
      </c>
      <c r="B3358" s="381" t="s">
        <v>5156</v>
      </c>
      <c r="C3358" s="381">
        <v>39</v>
      </c>
      <c r="D3358" s="381">
        <v>89</v>
      </c>
      <c r="E3358" s="381" t="s">
        <v>5102</v>
      </c>
      <c r="F3358" s="381" t="s">
        <v>5101</v>
      </c>
      <c r="G3358" s="381" t="s">
        <v>5155</v>
      </c>
      <c r="H3358" s="381">
        <v>74500</v>
      </c>
      <c r="I3358" s="381">
        <v>26050</v>
      </c>
      <c r="J3358" s="381">
        <v>29800</v>
      </c>
      <c r="K3358" s="381">
        <v>33500</v>
      </c>
      <c r="L3358" s="381">
        <v>37200</v>
      </c>
      <c r="M3358" s="381">
        <v>40200</v>
      </c>
      <c r="N3358" s="381">
        <v>43200</v>
      </c>
      <c r="O3358" s="381">
        <v>46150</v>
      </c>
      <c r="P3358" s="381">
        <v>49150</v>
      </c>
      <c r="Q3358" s="381">
        <v>15650</v>
      </c>
      <c r="R3358" s="381">
        <v>17850</v>
      </c>
      <c r="S3358" s="381">
        <v>20420</v>
      </c>
      <c r="T3358" s="381">
        <v>24600</v>
      </c>
      <c r="U3358" s="381">
        <v>28780</v>
      </c>
      <c r="V3358" s="381">
        <v>32960</v>
      </c>
      <c r="W3358" s="381">
        <v>37140</v>
      </c>
      <c r="X3358" s="381">
        <v>41320</v>
      </c>
      <c r="Y3358" s="381">
        <v>41650</v>
      </c>
      <c r="Z3358" s="381">
        <v>47600</v>
      </c>
      <c r="AA3358" s="381">
        <v>53550</v>
      </c>
      <c r="AB3358" s="381">
        <v>59500</v>
      </c>
      <c r="AC3358" s="381">
        <v>64300</v>
      </c>
      <c r="AD3358" s="381">
        <v>69050</v>
      </c>
      <c r="AE3358" s="381">
        <v>73800</v>
      </c>
      <c r="AF3358" s="381">
        <v>78550</v>
      </c>
      <c r="AG3358" s="381">
        <v>1840</v>
      </c>
      <c r="AH3358" s="381" t="s">
        <v>5155</v>
      </c>
      <c r="AI3358" s="381" t="s">
        <v>5020</v>
      </c>
      <c r="AJ3358" s="381">
        <v>1</v>
      </c>
    </row>
    <row r="3359" spans="1:36">
      <c r="A3359" s="381" t="s">
        <v>570</v>
      </c>
      <c r="B3359" s="381" t="s">
        <v>5154</v>
      </c>
      <c r="C3359" s="381">
        <v>39</v>
      </c>
      <c r="D3359" s="381">
        <v>91</v>
      </c>
      <c r="E3359" s="381" t="s">
        <v>5153</v>
      </c>
      <c r="F3359" s="381" t="s">
        <v>5152</v>
      </c>
      <c r="G3359" s="381" t="s">
        <v>1484</v>
      </c>
      <c r="H3359" s="381">
        <v>57900</v>
      </c>
      <c r="I3359" s="381">
        <v>20300</v>
      </c>
      <c r="J3359" s="381">
        <v>23200</v>
      </c>
      <c r="K3359" s="381">
        <v>26100</v>
      </c>
      <c r="L3359" s="381">
        <v>28950</v>
      </c>
      <c r="M3359" s="381">
        <v>31300</v>
      </c>
      <c r="N3359" s="381">
        <v>33600</v>
      </c>
      <c r="O3359" s="381">
        <v>35900</v>
      </c>
      <c r="P3359" s="381">
        <v>38250</v>
      </c>
      <c r="Q3359" s="381">
        <v>12150</v>
      </c>
      <c r="R3359" s="381">
        <v>16240</v>
      </c>
      <c r="S3359" s="381">
        <v>20420</v>
      </c>
      <c r="T3359" s="381">
        <v>24600</v>
      </c>
      <c r="U3359" s="381">
        <v>28780</v>
      </c>
      <c r="V3359" s="381">
        <v>32960</v>
      </c>
      <c r="W3359" s="381">
        <v>35900</v>
      </c>
      <c r="X3359" s="381">
        <v>38250</v>
      </c>
      <c r="Y3359" s="381">
        <v>32450</v>
      </c>
      <c r="Z3359" s="381">
        <v>37050</v>
      </c>
      <c r="AA3359" s="381">
        <v>41700</v>
      </c>
      <c r="AB3359" s="381">
        <v>46300</v>
      </c>
      <c r="AC3359" s="381">
        <v>50050</v>
      </c>
      <c r="AD3359" s="381">
        <v>53750</v>
      </c>
      <c r="AE3359" s="381">
        <v>57450</v>
      </c>
      <c r="AF3359" s="381">
        <v>61150</v>
      </c>
      <c r="AG3359" s="381">
        <v>9999</v>
      </c>
      <c r="AH3359" s="381" t="s">
        <v>1484</v>
      </c>
      <c r="AI3359" s="381" t="s">
        <v>5020</v>
      </c>
      <c r="AJ3359" s="381">
        <v>0</v>
      </c>
    </row>
    <row r="3360" spans="1:36">
      <c r="A3360" s="381" t="s">
        <v>570</v>
      </c>
      <c r="B3360" s="381" t="s">
        <v>5151</v>
      </c>
      <c r="C3360" s="381">
        <v>39</v>
      </c>
      <c r="D3360" s="381">
        <v>93</v>
      </c>
      <c r="E3360" s="381" t="s">
        <v>5140</v>
      </c>
      <c r="F3360" s="381" t="s">
        <v>5139</v>
      </c>
      <c r="G3360" s="381" t="s">
        <v>5150</v>
      </c>
      <c r="H3360" s="381">
        <v>67900</v>
      </c>
      <c r="I3360" s="381">
        <v>23800</v>
      </c>
      <c r="J3360" s="381">
        <v>27200</v>
      </c>
      <c r="K3360" s="381">
        <v>30600</v>
      </c>
      <c r="L3360" s="381">
        <v>33950</v>
      </c>
      <c r="M3360" s="381">
        <v>36700</v>
      </c>
      <c r="N3360" s="381">
        <v>39400</v>
      </c>
      <c r="O3360" s="381">
        <v>42100</v>
      </c>
      <c r="P3360" s="381">
        <v>44850</v>
      </c>
      <c r="Q3360" s="381">
        <v>14250</v>
      </c>
      <c r="R3360" s="381">
        <v>16300</v>
      </c>
      <c r="S3360" s="381">
        <v>20420</v>
      </c>
      <c r="T3360" s="381">
        <v>24600</v>
      </c>
      <c r="U3360" s="381">
        <v>28780</v>
      </c>
      <c r="V3360" s="381">
        <v>32960</v>
      </c>
      <c r="W3360" s="381">
        <v>37140</v>
      </c>
      <c r="X3360" s="381">
        <v>41320</v>
      </c>
      <c r="Y3360" s="381">
        <v>38050</v>
      </c>
      <c r="Z3360" s="381">
        <v>43450</v>
      </c>
      <c r="AA3360" s="381">
        <v>48900</v>
      </c>
      <c r="AB3360" s="381">
        <v>54300</v>
      </c>
      <c r="AC3360" s="381">
        <v>58650</v>
      </c>
      <c r="AD3360" s="381">
        <v>63000</v>
      </c>
      <c r="AE3360" s="381">
        <v>67350</v>
      </c>
      <c r="AF3360" s="381">
        <v>71700</v>
      </c>
      <c r="AG3360" s="381">
        <v>1680</v>
      </c>
      <c r="AH3360" s="381" t="s">
        <v>5150</v>
      </c>
      <c r="AI3360" s="381" t="s">
        <v>5020</v>
      </c>
      <c r="AJ3360" s="381">
        <v>1</v>
      </c>
    </row>
    <row r="3361" spans="1:36">
      <c r="A3361" s="381" t="s">
        <v>570</v>
      </c>
      <c r="B3361" s="381" t="s">
        <v>5149</v>
      </c>
      <c r="C3361" s="381">
        <v>39</v>
      </c>
      <c r="D3361" s="381">
        <v>95</v>
      </c>
      <c r="E3361" s="381" t="s">
        <v>5026</v>
      </c>
      <c r="F3361" s="381" t="s">
        <v>5025</v>
      </c>
      <c r="G3361" s="381" t="s">
        <v>5148</v>
      </c>
      <c r="H3361" s="381">
        <v>61500</v>
      </c>
      <c r="I3361" s="381">
        <v>21550</v>
      </c>
      <c r="J3361" s="381">
        <v>24600</v>
      </c>
      <c r="K3361" s="381">
        <v>27700</v>
      </c>
      <c r="L3361" s="381">
        <v>30750</v>
      </c>
      <c r="M3361" s="381">
        <v>33250</v>
      </c>
      <c r="N3361" s="381">
        <v>35700</v>
      </c>
      <c r="O3361" s="381">
        <v>38150</v>
      </c>
      <c r="P3361" s="381">
        <v>40600</v>
      </c>
      <c r="Q3361" s="381">
        <v>12950</v>
      </c>
      <c r="R3361" s="381">
        <v>16240</v>
      </c>
      <c r="S3361" s="381">
        <v>20420</v>
      </c>
      <c r="T3361" s="381">
        <v>24600</v>
      </c>
      <c r="U3361" s="381">
        <v>28780</v>
      </c>
      <c r="V3361" s="381">
        <v>32960</v>
      </c>
      <c r="W3361" s="381">
        <v>37140</v>
      </c>
      <c r="X3361" s="381">
        <v>40600</v>
      </c>
      <c r="Y3361" s="381">
        <v>34450</v>
      </c>
      <c r="Z3361" s="381">
        <v>39400</v>
      </c>
      <c r="AA3361" s="381">
        <v>44300</v>
      </c>
      <c r="AB3361" s="381">
        <v>49200</v>
      </c>
      <c r="AC3361" s="381">
        <v>53150</v>
      </c>
      <c r="AD3361" s="381">
        <v>57100</v>
      </c>
      <c r="AE3361" s="381">
        <v>61050</v>
      </c>
      <c r="AF3361" s="381">
        <v>64950</v>
      </c>
      <c r="AG3361" s="381">
        <v>8400</v>
      </c>
      <c r="AH3361" s="381" t="s">
        <v>5148</v>
      </c>
      <c r="AI3361" s="381" t="s">
        <v>5020</v>
      </c>
      <c r="AJ3361" s="381">
        <v>1</v>
      </c>
    </row>
    <row r="3362" spans="1:36">
      <c r="A3362" s="381" t="s">
        <v>570</v>
      </c>
      <c r="B3362" s="381" t="s">
        <v>5147</v>
      </c>
      <c r="C3362" s="381">
        <v>39</v>
      </c>
      <c r="D3362" s="381">
        <v>97</v>
      </c>
      <c r="E3362" s="381" t="s">
        <v>5102</v>
      </c>
      <c r="F3362" s="381" t="s">
        <v>5101</v>
      </c>
      <c r="G3362" s="381" t="s">
        <v>1936</v>
      </c>
      <c r="H3362" s="381">
        <v>74500</v>
      </c>
      <c r="I3362" s="381">
        <v>26050</v>
      </c>
      <c r="J3362" s="381">
        <v>29800</v>
      </c>
      <c r="K3362" s="381">
        <v>33500</v>
      </c>
      <c r="L3362" s="381">
        <v>37200</v>
      </c>
      <c r="M3362" s="381">
        <v>40200</v>
      </c>
      <c r="N3362" s="381">
        <v>43200</v>
      </c>
      <c r="O3362" s="381">
        <v>46150</v>
      </c>
      <c r="P3362" s="381">
        <v>49150</v>
      </c>
      <c r="Q3362" s="381">
        <v>15650</v>
      </c>
      <c r="R3362" s="381">
        <v>17850</v>
      </c>
      <c r="S3362" s="381">
        <v>20420</v>
      </c>
      <c r="T3362" s="381">
        <v>24600</v>
      </c>
      <c r="U3362" s="381">
        <v>28780</v>
      </c>
      <c r="V3362" s="381">
        <v>32960</v>
      </c>
      <c r="W3362" s="381">
        <v>37140</v>
      </c>
      <c r="X3362" s="381">
        <v>41320</v>
      </c>
      <c r="Y3362" s="381">
        <v>41650</v>
      </c>
      <c r="Z3362" s="381">
        <v>47600</v>
      </c>
      <c r="AA3362" s="381">
        <v>53550</v>
      </c>
      <c r="AB3362" s="381">
        <v>59500</v>
      </c>
      <c r="AC3362" s="381">
        <v>64300</v>
      </c>
      <c r="AD3362" s="381">
        <v>69050</v>
      </c>
      <c r="AE3362" s="381">
        <v>73800</v>
      </c>
      <c r="AF3362" s="381">
        <v>78550</v>
      </c>
      <c r="AG3362" s="381">
        <v>1840</v>
      </c>
      <c r="AH3362" s="381" t="s">
        <v>1936</v>
      </c>
      <c r="AI3362" s="381" t="s">
        <v>5020</v>
      </c>
      <c r="AJ3362" s="381">
        <v>1</v>
      </c>
    </row>
    <row r="3363" spans="1:36">
      <c r="A3363" s="381" t="s">
        <v>570</v>
      </c>
      <c r="B3363" s="381" t="s">
        <v>5146</v>
      </c>
      <c r="C3363" s="381">
        <v>39</v>
      </c>
      <c r="D3363" s="381">
        <v>99</v>
      </c>
      <c r="E3363" s="381" t="s">
        <v>5058</v>
      </c>
      <c r="F3363" s="381" t="s">
        <v>5057</v>
      </c>
      <c r="G3363" s="381" t="s">
        <v>5145</v>
      </c>
      <c r="H3363" s="381">
        <v>54600</v>
      </c>
      <c r="I3363" s="381">
        <v>20200</v>
      </c>
      <c r="J3363" s="381">
        <v>23050</v>
      </c>
      <c r="K3363" s="381">
        <v>25950</v>
      </c>
      <c r="L3363" s="381">
        <v>28800</v>
      </c>
      <c r="M3363" s="381">
        <v>31150</v>
      </c>
      <c r="N3363" s="381">
        <v>33450</v>
      </c>
      <c r="O3363" s="381">
        <v>35750</v>
      </c>
      <c r="P3363" s="381">
        <v>38050</v>
      </c>
      <c r="Q3363" s="381">
        <v>12150</v>
      </c>
      <c r="R3363" s="381">
        <v>16240</v>
      </c>
      <c r="S3363" s="381">
        <v>20420</v>
      </c>
      <c r="T3363" s="381">
        <v>24600</v>
      </c>
      <c r="U3363" s="381">
        <v>28780</v>
      </c>
      <c r="V3363" s="381">
        <v>32960</v>
      </c>
      <c r="W3363" s="381">
        <v>35750</v>
      </c>
      <c r="X3363" s="381">
        <v>38050</v>
      </c>
      <c r="Y3363" s="381">
        <v>32300</v>
      </c>
      <c r="Z3363" s="381">
        <v>36900</v>
      </c>
      <c r="AA3363" s="381">
        <v>41500</v>
      </c>
      <c r="AB3363" s="381">
        <v>46100</v>
      </c>
      <c r="AC3363" s="381">
        <v>49800</v>
      </c>
      <c r="AD3363" s="381">
        <v>53500</v>
      </c>
      <c r="AE3363" s="381">
        <v>57200</v>
      </c>
      <c r="AF3363" s="381">
        <v>60900</v>
      </c>
      <c r="AG3363" s="381">
        <v>9320</v>
      </c>
      <c r="AH3363" s="381" t="s">
        <v>5145</v>
      </c>
      <c r="AI3363" s="381" t="s">
        <v>5020</v>
      </c>
      <c r="AJ3363" s="381">
        <v>1</v>
      </c>
    </row>
    <row r="3364" spans="1:36">
      <c r="A3364" s="381" t="s">
        <v>570</v>
      </c>
      <c r="B3364" s="381" t="s">
        <v>5144</v>
      </c>
      <c r="C3364" s="381">
        <v>39</v>
      </c>
      <c r="D3364" s="381">
        <v>101</v>
      </c>
      <c r="E3364" s="381" t="s">
        <v>5143</v>
      </c>
      <c r="F3364" s="381" t="s">
        <v>5142</v>
      </c>
      <c r="G3364" s="381" t="s">
        <v>1476</v>
      </c>
      <c r="H3364" s="381">
        <v>50800</v>
      </c>
      <c r="I3364" s="381">
        <v>20200</v>
      </c>
      <c r="J3364" s="381">
        <v>23050</v>
      </c>
      <c r="K3364" s="381">
        <v>25950</v>
      </c>
      <c r="L3364" s="381">
        <v>28800</v>
      </c>
      <c r="M3364" s="381">
        <v>31150</v>
      </c>
      <c r="N3364" s="381">
        <v>33450</v>
      </c>
      <c r="O3364" s="381">
        <v>35750</v>
      </c>
      <c r="P3364" s="381">
        <v>38050</v>
      </c>
      <c r="Q3364" s="381">
        <v>12150</v>
      </c>
      <c r="R3364" s="381">
        <v>16240</v>
      </c>
      <c r="S3364" s="381">
        <v>20420</v>
      </c>
      <c r="T3364" s="381">
        <v>24600</v>
      </c>
      <c r="U3364" s="381">
        <v>28780</v>
      </c>
      <c r="V3364" s="381">
        <v>32960</v>
      </c>
      <c r="W3364" s="381">
        <v>35750</v>
      </c>
      <c r="X3364" s="381">
        <v>38050</v>
      </c>
      <c r="Y3364" s="381">
        <v>32300</v>
      </c>
      <c r="Z3364" s="381">
        <v>36900</v>
      </c>
      <c r="AA3364" s="381">
        <v>41500</v>
      </c>
      <c r="AB3364" s="381">
        <v>46100</v>
      </c>
      <c r="AC3364" s="381">
        <v>49800</v>
      </c>
      <c r="AD3364" s="381">
        <v>53500</v>
      </c>
      <c r="AE3364" s="381">
        <v>57200</v>
      </c>
      <c r="AF3364" s="381">
        <v>60900</v>
      </c>
      <c r="AG3364" s="381">
        <v>9999</v>
      </c>
      <c r="AH3364" s="381" t="s">
        <v>1476</v>
      </c>
      <c r="AI3364" s="381" t="s">
        <v>5020</v>
      </c>
      <c r="AJ3364" s="381">
        <v>0</v>
      </c>
    </row>
    <row r="3365" spans="1:36">
      <c r="A3365" s="381" t="s">
        <v>570</v>
      </c>
      <c r="B3365" s="381" t="s">
        <v>5141</v>
      </c>
      <c r="C3365" s="381">
        <v>39</v>
      </c>
      <c r="D3365" s="381">
        <v>103</v>
      </c>
      <c r="E3365" s="381" t="s">
        <v>5140</v>
      </c>
      <c r="F3365" s="381" t="s">
        <v>5139</v>
      </c>
      <c r="G3365" s="381" t="s">
        <v>3088</v>
      </c>
      <c r="H3365" s="381">
        <v>67900</v>
      </c>
      <c r="I3365" s="381">
        <v>23800</v>
      </c>
      <c r="J3365" s="381">
        <v>27200</v>
      </c>
      <c r="K3365" s="381">
        <v>30600</v>
      </c>
      <c r="L3365" s="381">
        <v>33950</v>
      </c>
      <c r="M3365" s="381">
        <v>36700</v>
      </c>
      <c r="N3365" s="381">
        <v>39400</v>
      </c>
      <c r="O3365" s="381">
        <v>42100</v>
      </c>
      <c r="P3365" s="381">
        <v>44850</v>
      </c>
      <c r="Q3365" s="381">
        <v>14250</v>
      </c>
      <c r="R3365" s="381">
        <v>16300</v>
      </c>
      <c r="S3365" s="381">
        <v>20420</v>
      </c>
      <c r="T3365" s="381">
        <v>24600</v>
      </c>
      <c r="U3365" s="381">
        <v>28780</v>
      </c>
      <c r="V3365" s="381">
        <v>32960</v>
      </c>
      <c r="W3365" s="381">
        <v>37140</v>
      </c>
      <c r="X3365" s="381">
        <v>41320</v>
      </c>
      <c r="Y3365" s="381">
        <v>38050</v>
      </c>
      <c r="Z3365" s="381">
        <v>43450</v>
      </c>
      <c r="AA3365" s="381">
        <v>48900</v>
      </c>
      <c r="AB3365" s="381">
        <v>54300</v>
      </c>
      <c r="AC3365" s="381">
        <v>58650</v>
      </c>
      <c r="AD3365" s="381">
        <v>63000</v>
      </c>
      <c r="AE3365" s="381">
        <v>67350</v>
      </c>
      <c r="AF3365" s="381">
        <v>71700</v>
      </c>
      <c r="AG3365" s="381">
        <v>1680</v>
      </c>
      <c r="AH3365" s="381" t="s">
        <v>3088</v>
      </c>
      <c r="AI3365" s="381" t="s">
        <v>5020</v>
      </c>
      <c r="AJ3365" s="381">
        <v>1</v>
      </c>
    </row>
    <row r="3366" spans="1:36">
      <c r="A3366" s="381" t="s">
        <v>570</v>
      </c>
      <c r="B3366" s="381" t="s">
        <v>5138</v>
      </c>
      <c r="C3366" s="381">
        <v>39</v>
      </c>
      <c r="D3366" s="381">
        <v>105</v>
      </c>
      <c r="E3366" s="381" t="s">
        <v>5137</v>
      </c>
      <c r="F3366" s="381" t="s">
        <v>5136</v>
      </c>
      <c r="G3366" s="381" t="s">
        <v>3760</v>
      </c>
      <c r="H3366" s="381">
        <v>47600</v>
      </c>
      <c r="I3366" s="381">
        <v>20200</v>
      </c>
      <c r="J3366" s="381">
        <v>23050</v>
      </c>
      <c r="K3366" s="381">
        <v>25950</v>
      </c>
      <c r="L3366" s="381">
        <v>28800</v>
      </c>
      <c r="M3366" s="381">
        <v>31150</v>
      </c>
      <c r="N3366" s="381">
        <v>33450</v>
      </c>
      <c r="O3366" s="381">
        <v>35750</v>
      </c>
      <c r="P3366" s="381">
        <v>38050</v>
      </c>
      <c r="Q3366" s="381">
        <v>12150</v>
      </c>
      <c r="R3366" s="381">
        <v>16240</v>
      </c>
      <c r="S3366" s="381">
        <v>20420</v>
      </c>
      <c r="T3366" s="381">
        <v>24600</v>
      </c>
      <c r="U3366" s="381">
        <v>28780</v>
      </c>
      <c r="V3366" s="381">
        <v>32960</v>
      </c>
      <c r="W3366" s="381">
        <v>35750</v>
      </c>
      <c r="X3366" s="381">
        <v>38050</v>
      </c>
      <c r="Y3366" s="381">
        <v>32300</v>
      </c>
      <c r="Z3366" s="381">
        <v>36900</v>
      </c>
      <c r="AA3366" s="381">
        <v>41500</v>
      </c>
      <c r="AB3366" s="381">
        <v>46100</v>
      </c>
      <c r="AC3366" s="381">
        <v>49800</v>
      </c>
      <c r="AD3366" s="381">
        <v>53500</v>
      </c>
      <c r="AE3366" s="381">
        <v>57200</v>
      </c>
      <c r="AF3366" s="381">
        <v>60900</v>
      </c>
      <c r="AG3366" s="381">
        <v>9999</v>
      </c>
      <c r="AH3366" s="381" t="s">
        <v>3760</v>
      </c>
      <c r="AI3366" s="381" t="s">
        <v>5020</v>
      </c>
      <c r="AJ3366" s="381">
        <v>0</v>
      </c>
    </row>
    <row r="3367" spans="1:36">
      <c r="A3367" s="381" t="s">
        <v>570</v>
      </c>
      <c r="B3367" s="381" t="s">
        <v>5135</v>
      </c>
      <c r="C3367" s="381">
        <v>39</v>
      </c>
      <c r="D3367" s="381">
        <v>107</v>
      </c>
      <c r="E3367" s="381" t="s">
        <v>5134</v>
      </c>
      <c r="F3367" s="381" t="s">
        <v>5133</v>
      </c>
      <c r="G3367" s="381" t="s">
        <v>1466</v>
      </c>
      <c r="H3367" s="381">
        <v>68500</v>
      </c>
      <c r="I3367" s="381">
        <v>24000</v>
      </c>
      <c r="J3367" s="381">
        <v>27400</v>
      </c>
      <c r="K3367" s="381">
        <v>30850</v>
      </c>
      <c r="L3367" s="381">
        <v>34250</v>
      </c>
      <c r="M3367" s="381">
        <v>37000</v>
      </c>
      <c r="N3367" s="381">
        <v>39750</v>
      </c>
      <c r="O3367" s="381">
        <v>42500</v>
      </c>
      <c r="P3367" s="381">
        <v>45250</v>
      </c>
      <c r="Q3367" s="381">
        <v>14400</v>
      </c>
      <c r="R3367" s="381">
        <v>16450</v>
      </c>
      <c r="S3367" s="381">
        <v>20420</v>
      </c>
      <c r="T3367" s="381">
        <v>24600</v>
      </c>
      <c r="U3367" s="381">
        <v>28780</v>
      </c>
      <c r="V3367" s="381">
        <v>32960</v>
      </c>
      <c r="W3367" s="381">
        <v>37140</v>
      </c>
      <c r="X3367" s="381">
        <v>41320</v>
      </c>
      <c r="Y3367" s="381">
        <v>38400</v>
      </c>
      <c r="Z3367" s="381">
        <v>43850</v>
      </c>
      <c r="AA3367" s="381">
        <v>49350</v>
      </c>
      <c r="AB3367" s="381">
        <v>54800</v>
      </c>
      <c r="AC3367" s="381">
        <v>59200</v>
      </c>
      <c r="AD3367" s="381">
        <v>63600</v>
      </c>
      <c r="AE3367" s="381">
        <v>68000</v>
      </c>
      <c r="AF3367" s="381">
        <v>72350</v>
      </c>
      <c r="AG3367" s="381">
        <v>9999</v>
      </c>
      <c r="AH3367" s="381" t="s">
        <v>1466</v>
      </c>
      <c r="AI3367" s="381" t="s">
        <v>5020</v>
      </c>
      <c r="AJ3367" s="381">
        <v>0</v>
      </c>
    </row>
    <row r="3368" spans="1:36">
      <c r="A3368" s="381" t="s">
        <v>570</v>
      </c>
      <c r="B3368" s="381" t="s">
        <v>5132</v>
      </c>
      <c r="C3368" s="381">
        <v>39</v>
      </c>
      <c r="D3368" s="381">
        <v>109</v>
      </c>
      <c r="E3368" s="381" t="s">
        <v>5126</v>
      </c>
      <c r="F3368" s="381" t="s">
        <v>5125</v>
      </c>
      <c r="G3368" s="381" t="s">
        <v>5131</v>
      </c>
      <c r="H3368" s="381">
        <v>63600</v>
      </c>
      <c r="I3368" s="381">
        <v>22300</v>
      </c>
      <c r="J3368" s="381">
        <v>25450</v>
      </c>
      <c r="K3368" s="381">
        <v>28650</v>
      </c>
      <c r="L3368" s="381">
        <v>31800</v>
      </c>
      <c r="M3368" s="381">
        <v>34350</v>
      </c>
      <c r="N3368" s="381">
        <v>36900</v>
      </c>
      <c r="O3368" s="381">
        <v>39450</v>
      </c>
      <c r="P3368" s="381">
        <v>42000</v>
      </c>
      <c r="Q3368" s="381">
        <v>13400</v>
      </c>
      <c r="R3368" s="381">
        <v>16240</v>
      </c>
      <c r="S3368" s="381">
        <v>20420</v>
      </c>
      <c r="T3368" s="381">
        <v>24600</v>
      </c>
      <c r="U3368" s="381">
        <v>28780</v>
      </c>
      <c r="V3368" s="381">
        <v>32960</v>
      </c>
      <c r="W3368" s="381">
        <v>37140</v>
      </c>
      <c r="X3368" s="381">
        <v>41320</v>
      </c>
      <c r="Y3368" s="381">
        <v>35650</v>
      </c>
      <c r="Z3368" s="381">
        <v>40750</v>
      </c>
      <c r="AA3368" s="381">
        <v>45850</v>
      </c>
      <c r="AB3368" s="381">
        <v>50900</v>
      </c>
      <c r="AC3368" s="381">
        <v>55000</v>
      </c>
      <c r="AD3368" s="381">
        <v>59050</v>
      </c>
      <c r="AE3368" s="381">
        <v>63150</v>
      </c>
      <c r="AF3368" s="381">
        <v>67200</v>
      </c>
      <c r="AG3368" s="381">
        <v>2000</v>
      </c>
      <c r="AH3368" s="381" t="s">
        <v>5131</v>
      </c>
      <c r="AI3368" s="381" t="s">
        <v>5020</v>
      </c>
      <c r="AJ3368" s="381">
        <v>1</v>
      </c>
    </row>
    <row r="3369" spans="1:36">
      <c r="A3369" s="381" t="s">
        <v>570</v>
      </c>
      <c r="B3369" s="381" t="s">
        <v>5130</v>
      </c>
      <c r="C3369" s="381">
        <v>39</v>
      </c>
      <c r="D3369" s="381">
        <v>111</v>
      </c>
      <c r="E3369" s="381" t="s">
        <v>5129</v>
      </c>
      <c r="F3369" s="381" t="s">
        <v>5128</v>
      </c>
      <c r="G3369" s="381" t="s">
        <v>1205</v>
      </c>
      <c r="H3369" s="381">
        <v>50100</v>
      </c>
      <c r="I3369" s="381">
        <v>20200</v>
      </c>
      <c r="J3369" s="381">
        <v>23050</v>
      </c>
      <c r="K3369" s="381">
        <v>25950</v>
      </c>
      <c r="L3369" s="381">
        <v>28800</v>
      </c>
      <c r="M3369" s="381">
        <v>31150</v>
      </c>
      <c r="N3369" s="381">
        <v>33450</v>
      </c>
      <c r="O3369" s="381">
        <v>35750</v>
      </c>
      <c r="P3369" s="381">
        <v>38050</v>
      </c>
      <c r="Q3369" s="381">
        <v>12150</v>
      </c>
      <c r="R3369" s="381">
        <v>16240</v>
      </c>
      <c r="S3369" s="381">
        <v>20420</v>
      </c>
      <c r="T3369" s="381">
        <v>24600</v>
      </c>
      <c r="U3369" s="381">
        <v>28780</v>
      </c>
      <c r="V3369" s="381">
        <v>32960</v>
      </c>
      <c r="W3369" s="381">
        <v>35750</v>
      </c>
      <c r="X3369" s="381">
        <v>38050</v>
      </c>
      <c r="Y3369" s="381">
        <v>32300</v>
      </c>
      <c r="Z3369" s="381">
        <v>36900</v>
      </c>
      <c r="AA3369" s="381">
        <v>41500</v>
      </c>
      <c r="AB3369" s="381">
        <v>46100</v>
      </c>
      <c r="AC3369" s="381">
        <v>49800</v>
      </c>
      <c r="AD3369" s="381">
        <v>53500</v>
      </c>
      <c r="AE3369" s="381">
        <v>57200</v>
      </c>
      <c r="AF3369" s="381">
        <v>60900</v>
      </c>
      <c r="AG3369" s="381">
        <v>9999</v>
      </c>
      <c r="AH3369" s="381" t="s">
        <v>1205</v>
      </c>
      <c r="AI3369" s="381" t="s">
        <v>5020</v>
      </c>
      <c r="AJ3369" s="381">
        <v>0</v>
      </c>
    </row>
    <row r="3370" spans="1:36">
      <c r="A3370" s="381" t="s">
        <v>570</v>
      </c>
      <c r="B3370" s="381" t="s">
        <v>5127</v>
      </c>
      <c r="C3370" s="381">
        <v>39</v>
      </c>
      <c r="D3370" s="381">
        <v>113</v>
      </c>
      <c r="E3370" s="381" t="s">
        <v>5126</v>
      </c>
      <c r="F3370" s="381" t="s">
        <v>5125</v>
      </c>
      <c r="G3370" s="381" t="s">
        <v>1924</v>
      </c>
      <c r="H3370" s="381">
        <v>63600</v>
      </c>
      <c r="I3370" s="381">
        <v>22300</v>
      </c>
      <c r="J3370" s="381">
        <v>25450</v>
      </c>
      <c r="K3370" s="381">
        <v>28650</v>
      </c>
      <c r="L3370" s="381">
        <v>31800</v>
      </c>
      <c r="M3370" s="381">
        <v>34350</v>
      </c>
      <c r="N3370" s="381">
        <v>36900</v>
      </c>
      <c r="O3370" s="381">
        <v>39450</v>
      </c>
      <c r="P3370" s="381">
        <v>42000</v>
      </c>
      <c r="Q3370" s="381">
        <v>13400</v>
      </c>
      <c r="R3370" s="381">
        <v>16240</v>
      </c>
      <c r="S3370" s="381">
        <v>20420</v>
      </c>
      <c r="T3370" s="381">
        <v>24600</v>
      </c>
      <c r="U3370" s="381">
        <v>28780</v>
      </c>
      <c r="V3370" s="381">
        <v>32960</v>
      </c>
      <c r="W3370" s="381">
        <v>37140</v>
      </c>
      <c r="X3370" s="381">
        <v>41320</v>
      </c>
      <c r="Y3370" s="381">
        <v>35650</v>
      </c>
      <c r="Z3370" s="381">
        <v>40750</v>
      </c>
      <c r="AA3370" s="381">
        <v>45850</v>
      </c>
      <c r="AB3370" s="381">
        <v>50900</v>
      </c>
      <c r="AC3370" s="381">
        <v>55000</v>
      </c>
      <c r="AD3370" s="381">
        <v>59050</v>
      </c>
      <c r="AE3370" s="381">
        <v>63150</v>
      </c>
      <c r="AF3370" s="381">
        <v>67200</v>
      </c>
      <c r="AG3370" s="381">
        <v>2000</v>
      </c>
      <c r="AH3370" s="381" t="s">
        <v>1924</v>
      </c>
      <c r="AI3370" s="381" t="s">
        <v>5020</v>
      </c>
      <c r="AJ3370" s="381">
        <v>1</v>
      </c>
    </row>
    <row r="3371" spans="1:36">
      <c r="A3371" s="381" t="s">
        <v>570</v>
      </c>
      <c r="B3371" s="381" t="s">
        <v>5124</v>
      </c>
      <c r="C3371" s="381">
        <v>39</v>
      </c>
      <c r="D3371" s="381">
        <v>115</v>
      </c>
      <c r="E3371" s="381" t="s">
        <v>5123</v>
      </c>
      <c r="F3371" s="381" t="s">
        <v>5122</v>
      </c>
      <c r="G3371" s="381" t="s">
        <v>1449</v>
      </c>
      <c r="H3371" s="381">
        <v>48800</v>
      </c>
      <c r="I3371" s="381">
        <v>20200</v>
      </c>
      <c r="J3371" s="381">
        <v>23050</v>
      </c>
      <c r="K3371" s="381">
        <v>25950</v>
      </c>
      <c r="L3371" s="381">
        <v>28800</v>
      </c>
      <c r="M3371" s="381">
        <v>31150</v>
      </c>
      <c r="N3371" s="381">
        <v>33450</v>
      </c>
      <c r="O3371" s="381">
        <v>35750</v>
      </c>
      <c r="P3371" s="381">
        <v>38050</v>
      </c>
      <c r="Q3371" s="381">
        <v>12150</v>
      </c>
      <c r="R3371" s="381">
        <v>16240</v>
      </c>
      <c r="S3371" s="381">
        <v>20420</v>
      </c>
      <c r="T3371" s="381">
        <v>24600</v>
      </c>
      <c r="U3371" s="381">
        <v>28780</v>
      </c>
      <c r="V3371" s="381">
        <v>32960</v>
      </c>
      <c r="W3371" s="381">
        <v>35750</v>
      </c>
      <c r="X3371" s="381">
        <v>38050</v>
      </c>
      <c r="Y3371" s="381">
        <v>32300</v>
      </c>
      <c r="Z3371" s="381">
        <v>36900</v>
      </c>
      <c r="AA3371" s="381">
        <v>41500</v>
      </c>
      <c r="AB3371" s="381">
        <v>46100</v>
      </c>
      <c r="AC3371" s="381">
        <v>49800</v>
      </c>
      <c r="AD3371" s="381">
        <v>53500</v>
      </c>
      <c r="AE3371" s="381">
        <v>57200</v>
      </c>
      <c r="AF3371" s="381">
        <v>60900</v>
      </c>
      <c r="AG3371" s="381">
        <v>9999</v>
      </c>
      <c r="AH3371" s="381" t="s">
        <v>1449</v>
      </c>
      <c r="AI3371" s="381" t="s">
        <v>5020</v>
      </c>
      <c r="AJ3371" s="381">
        <v>0</v>
      </c>
    </row>
    <row r="3372" spans="1:36">
      <c r="A3372" s="381" t="s">
        <v>570</v>
      </c>
      <c r="B3372" s="381" t="s">
        <v>5121</v>
      </c>
      <c r="C3372" s="381">
        <v>39</v>
      </c>
      <c r="D3372" s="381">
        <v>117</v>
      </c>
      <c r="E3372" s="381" t="s">
        <v>5102</v>
      </c>
      <c r="F3372" s="381" t="s">
        <v>5101</v>
      </c>
      <c r="G3372" s="381" t="s">
        <v>4663</v>
      </c>
      <c r="H3372" s="381">
        <v>74500</v>
      </c>
      <c r="I3372" s="381">
        <v>26050</v>
      </c>
      <c r="J3372" s="381">
        <v>29800</v>
      </c>
      <c r="K3372" s="381">
        <v>33500</v>
      </c>
      <c r="L3372" s="381">
        <v>37200</v>
      </c>
      <c r="M3372" s="381">
        <v>40200</v>
      </c>
      <c r="N3372" s="381">
        <v>43200</v>
      </c>
      <c r="O3372" s="381">
        <v>46150</v>
      </c>
      <c r="P3372" s="381">
        <v>49150</v>
      </c>
      <c r="Q3372" s="381">
        <v>15650</v>
      </c>
      <c r="R3372" s="381">
        <v>17850</v>
      </c>
      <c r="S3372" s="381">
        <v>20420</v>
      </c>
      <c r="T3372" s="381">
        <v>24600</v>
      </c>
      <c r="U3372" s="381">
        <v>28780</v>
      </c>
      <c r="V3372" s="381">
        <v>32960</v>
      </c>
      <c r="W3372" s="381">
        <v>37140</v>
      </c>
      <c r="X3372" s="381">
        <v>41320</v>
      </c>
      <c r="Y3372" s="381">
        <v>41650</v>
      </c>
      <c r="Z3372" s="381">
        <v>47600</v>
      </c>
      <c r="AA3372" s="381">
        <v>53550</v>
      </c>
      <c r="AB3372" s="381">
        <v>59500</v>
      </c>
      <c r="AC3372" s="381">
        <v>64300</v>
      </c>
      <c r="AD3372" s="381">
        <v>69050</v>
      </c>
      <c r="AE3372" s="381">
        <v>73800</v>
      </c>
      <c r="AF3372" s="381">
        <v>78550</v>
      </c>
      <c r="AG3372" s="381">
        <v>9999</v>
      </c>
      <c r="AH3372" s="381" t="s">
        <v>4663</v>
      </c>
      <c r="AI3372" s="381" t="s">
        <v>5020</v>
      </c>
      <c r="AJ3372" s="381">
        <v>1</v>
      </c>
    </row>
    <row r="3373" spans="1:36">
      <c r="A3373" s="381" t="s">
        <v>570</v>
      </c>
      <c r="B3373" s="381" t="s">
        <v>5120</v>
      </c>
      <c r="C3373" s="381">
        <v>39</v>
      </c>
      <c r="D3373" s="381">
        <v>119</v>
      </c>
      <c r="E3373" s="381" t="s">
        <v>5119</v>
      </c>
      <c r="F3373" s="381" t="s">
        <v>5118</v>
      </c>
      <c r="G3373" s="381" t="s">
        <v>5117</v>
      </c>
      <c r="H3373" s="381">
        <v>55200</v>
      </c>
      <c r="I3373" s="381">
        <v>20200</v>
      </c>
      <c r="J3373" s="381">
        <v>23050</v>
      </c>
      <c r="K3373" s="381">
        <v>25950</v>
      </c>
      <c r="L3373" s="381">
        <v>28800</v>
      </c>
      <c r="M3373" s="381">
        <v>31150</v>
      </c>
      <c r="N3373" s="381">
        <v>33450</v>
      </c>
      <c r="O3373" s="381">
        <v>35750</v>
      </c>
      <c r="P3373" s="381">
        <v>38050</v>
      </c>
      <c r="Q3373" s="381">
        <v>12150</v>
      </c>
      <c r="R3373" s="381">
        <v>16240</v>
      </c>
      <c r="S3373" s="381">
        <v>20420</v>
      </c>
      <c r="T3373" s="381">
        <v>24600</v>
      </c>
      <c r="U3373" s="381">
        <v>28780</v>
      </c>
      <c r="V3373" s="381">
        <v>32960</v>
      </c>
      <c r="W3373" s="381">
        <v>35750</v>
      </c>
      <c r="X3373" s="381">
        <v>38050</v>
      </c>
      <c r="Y3373" s="381">
        <v>32300</v>
      </c>
      <c r="Z3373" s="381">
        <v>36900</v>
      </c>
      <c r="AA3373" s="381">
        <v>41500</v>
      </c>
      <c r="AB3373" s="381">
        <v>46100</v>
      </c>
      <c r="AC3373" s="381">
        <v>49800</v>
      </c>
      <c r="AD3373" s="381">
        <v>53500</v>
      </c>
      <c r="AE3373" s="381">
        <v>57200</v>
      </c>
      <c r="AF3373" s="381">
        <v>60900</v>
      </c>
      <c r="AG3373" s="381">
        <v>9999</v>
      </c>
      <c r="AH3373" s="381" t="s">
        <v>5117</v>
      </c>
      <c r="AI3373" s="381" t="s">
        <v>5020</v>
      </c>
      <c r="AJ3373" s="381">
        <v>0</v>
      </c>
    </row>
    <row r="3374" spans="1:36">
      <c r="A3374" s="381" t="s">
        <v>570</v>
      </c>
      <c r="B3374" s="381" t="s">
        <v>5116</v>
      </c>
      <c r="C3374" s="381">
        <v>39</v>
      </c>
      <c r="D3374" s="381">
        <v>121</v>
      </c>
      <c r="E3374" s="381" t="s">
        <v>5115</v>
      </c>
      <c r="F3374" s="381" t="s">
        <v>5114</v>
      </c>
      <c r="G3374" s="381" t="s">
        <v>4840</v>
      </c>
      <c r="H3374" s="381">
        <v>47300</v>
      </c>
      <c r="I3374" s="381">
        <v>20200</v>
      </c>
      <c r="J3374" s="381">
        <v>23050</v>
      </c>
      <c r="K3374" s="381">
        <v>25950</v>
      </c>
      <c r="L3374" s="381">
        <v>28800</v>
      </c>
      <c r="M3374" s="381">
        <v>31150</v>
      </c>
      <c r="N3374" s="381">
        <v>33450</v>
      </c>
      <c r="O3374" s="381">
        <v>35750</v>
      </c>
      <c r="P3374" s="381">
        <v>38050</v>
      </c>
      <c r="Q3374" s="381">
        <v>12150</v>
      </c>
      <c r="R3374" s="381">
        <v>16240</v>
      </c>
      <c r="S3374" s="381">
        <v>20420</v>
      </c>
      <c r="T3374" s="381">
        <v>24600</v>
      </c>
      <c r="U3374" s="381">
        <v>28780</v>
      </c>
      <c r="V3374" s="381">
        <v>32960</v>
      </c>
      <c r="W3374" s="381">
        <v>35750</v>
      </c>
      <c r="X3374" s="381">
        <v>38050</v>
      </c>
      <c r="Y3374" s="381">
        <v>32300</v>
      </c>
      <c r="Z3374" s="381">
        <v>36900</v>
      </c>
      <c r="AA3374" s="381">
        <v>41500</v>
      </c>
      <c r="AB3374" s="381">
        <v>46100</v>
      </c>
      <c r="AC3374" s="381">
        <v>49800</v>
      </c>
      <c r="AD3374" s="381">
        <v>53500</v>
      </c>
      <c r="AE3374" s="381">
        <v>57200</v>
      </c>
      <c r="AF3374" s="381">
        <v>60900</v>
      </c>
      <c r="AG3374" s="381">
        <v>9999</v>
      </c>
      <c r="AH3374" s="381" t="s">
        <v>4840</v>
      </c>
      <c r="AI3374" s="381" t="s">
        <v>5020</v>
      </c>
      <c r="AJ3374" s="381">
        <v>0</v>
      </c>
    </row>
    <row r="3375" spans="1:36">
      <c r="A3375" s="381" t="s">
        <v>570</v>
      </c>
      <c r="B3375" s="381" t="s">
        <v>5113</v>
      </c>
      <c r="C3375" s="381">
        <v>39</v>
      </c>
      <c r="D3375" s="381">
        <v>123</v>
      </c>
      <c r="E3375" s="381" t="s">
        <v>5112</v>
      </c>
      <c r="F3375" s="381" t="s">
        <v>5111</v>
      </c>
      <c r="G3375" s="381" t="s">
        <v>4818</v>
      </c>
      <c r="H3375" s="381">
        <v>66900</v>
      </c>
      <c r="I3375" s="381">
        <v>23450</v>
      </c>
      <c r="J3375" s="381">
        <v>26800</v>
      </c>
      <c r="K3375" s="381">
        <v>30150</v>
      </c>
      <c r="L3375" s="381">
        <v>33450</v>
      </c>
      <c r="M3375" s="381">
        <v>36150</v>
      </c>
      <c r="N3375" s="381">
        <v>38850</v>
      </c>
      <c r="O3375" s="381">
        <v>41500</v>
      </c>
      <c r="P3375" s="381">
        <v>44200</v>
      </c>
      <c r="Q3375" s="381">
        <v>14050</v>
      </c>
      <c r="R3375" s="381">
        <v>16240</v>
      </c>
      <c r="S3375" s="381">
        <v>20420</v>
      </c>
      <c r="T3375" s="381">
        <v>24600</v>
      </c>
      <c r="U3375" s="381">
        <v>28780</v>
      </c>
      <c r="V3375" s="381">
        <v>32960</v>
      </c>
      <c r="W3375" s="381">
        <v>37140</v>
      </c>
      <c r="X3375" s="381">
        <v>41320</v>
      </c>
      <c r="Y3375" s="381">
        <v>37450</v>
      </c>
      <c r="Z3375" s="381">
        <v>42800</v>
      </c>
      <c r="AA3375" s="381">
        <v>48150</v>
      </c>
      <c r="AB3375" s="381">
        <v>53500</v>
      </c>
      <c r="AC3375" s="381">
        <v>57800</v>
      </c>
      <c r="AD3375" s="381">
        <v>62100</v>
      </c>
      <c r="AE3375" s="381">
        <v>66350</v>
      </c>
      <c r="AF3375" s="381">
        <v>70650</v>
      </c>
      <c r="AG3375" s="381">
        <v>9999</v>
      </c>
      <c r="AH3375" s="381" t="s">
        <v>4818</v>
      </c>
      <c r="AI3375" s="381" t="s">
        <v>5020</v>
      </c>
      <c r="AJ3375" s="381">
        <v>0</v>
      </c>
    </row>
    <row r="3376" spans="1:36">
      <c r="A3376" s="381" t="s">
        <v>570</v>
      </c>
      <c r="B3376" s="381" t="s">
        <v>5110</v>
      </c>
      <c r="C3376" s="381">
        <v>39</v>
      </c>
      <c r="D3376" s="381">
        <v>125</v>
      </c>
      <c r="E3376" s="381" t="s">
        <v>5109</v>
      </c>
      <c r="F3376" s="381" t="s">
        <v>5108</v>
      </c>
      <c r="G3376" s="381" t="s">
        <v>5107</v>
      </c>
      <c r="H3376" s="381">
        <v>60500</v>
      </c>
      <c r="I3376" s="381">
        <v>21200</v>
      </c>
      <c r="J3376" s="381">
        <v>24200</v>
      </c>
      <c r="K3376" s="381">
        <v>27250</v>
      </c>
      <c r="L3376" s="381">
        <v>30250</v>
      </c>
      <c r="M3376" s="381">
        <v>32700</v>
      </c>
      <c r="N3376" s="381">
        <v>35100</v>
      </c>
      <c r="O3376" s="381">
        <v>37550</v>
      </c>
      <c r="P3376" s="381">
        <v>39950</v>
      </c>
      <c r="Q3376" s="381">
        <v>12750</v>
      </c>
      <c r="R3376" s="381">
        <v>16240</v>
      </c>
      <c r="S3376" s="381">
        <v>20420</v>
      </c>
      <c r="T3376" s="381">
        <v>24600</v>
      </c>
      <c r="U3376" s="381">
        <v>28780</v>
      </c>
      <c r="V3376" s="381">
        <v>32960</v>
      </c>
      <c r="W3376" s="381">
        <v>37140</v>
      </c>
      <c r="X3376" s="381">
        <v>39950</v>
      </c>
      <c r="Y3376" s="381">
        <v>33900</v>
      </c>
      <c r="Z3376" s="381">
        <v>38750</v>
      </c>
      <c r="AA3376" s="381">
        <v>43600</v>
      </c>
      <c r="AB3376" s="381">
        <v>48400</v>
      </c>
      <c r="AC3376" s="381">
        <v>52300</v>
      </c>
      <c r="AD3376" s="381">
        <v>56150</v>
      </c>
      <c r="AE3376" s="381">
        <v>60050</v>
      </c>
      <c r="AF3376" s="381">
        <v>63900</v>
      </c>
      <c r="AG3376" s="381">
        <v>9999</v>
      </c>
      <c r="AH3376" s="381" t="s">
        <v>5107</v>
      </c>
      <c r="AI3376" s="381" t="s">
        <v>5020</v>
      </c>
      <c r="AJ3376" s="381">
        <v>0</v>
      </c>
    </row>
    <row r="3377" spans="1:36">
      <c r="A3377" s="381" t="s">
        <v>570</v>
      </c>
      <c r="B3377" s="381" t="s">
        <v>5106</v>
      </c>
      <c r="C3377" s="381">
        <v>39</v>
      </c>
      <c r="D3377" s="381">
        <v>127</v>
      </c>
      <c r="E3377" s="381" t="s">
        <v>5105</v>
      </c>
      <c r="F3377" s="381" t="s">
        <v>5104</v>
      </c>
      <c r="G3377" s="381" t="s">
        <v>3736</v>
      </c>
      <c r="H3377" s="381">
        <v>50000</v>
      </c>
      <c r="I3377" s="381">
        <v>20200</v>
      </c>
      <c r="J3377" s="381">
        <v>23050</v>
      </c>
      <c r="K3377" s="381">
        <v>25950</v>
      </c>
      <c r="L3377" s="381">
        <v>28800</v>
      </c>
      <c r="M3377" s="381">
        <v>31150</v>
      </c>
      <c r="N3377" s="381">
        <v>33450</v>
      </c>
      <c r="O3377" s="381">
        <v>35750</v>
      </c>
      <c r="P3377" s="381">
        <v>38050</v>
      </c>
      <c r="Q3377" s="381">
        <v>12150</v>
      </c>
      <c r="R3377" s="381">
        <v>16240</v>
      </c>
      <c r="S3377" s="381">
        <v>20420</v>
      </c>
      <c r="T3377" s="381">
        <v>24600</v>
      </c>
      <c r="U3377" s="381">
        <v>28780</v>
      </c>
      <c r="V3377" s="381">
        <v>32960</v>
      </c>
      <c r="W3377" s="381">
        <v>35750</v>
      </c>
      <c r="X3377" s="381">
        <v>38050</v>
      </c>
      <c r="Y3377" s="381">
        <v>32300</v>
      </c>
      <c r="Z3377" s="381">
        <v>36900</v>
      </c>
      <c r="AA3377" s="381">
        <v>41500</v>
      </c>
      <c r="AB3377" s="381">
        <v>46100</v>
      </c>
      <c r="AC3377" s="381">
        <v>49800</v>
      </c>
      <c r="AD3377" s="381">
        <v>53500</v>
      </c>
      <c r="AE3377" s="381">
        <v>57200</v>
      </c>
      <c r="AF3377" s="381">
        <v>60900</v>
      </c>
      <c r="AG3377" s="381">
        <v>9999</v>
      </c>
      <c r="AH3377" s="381" t="s">
        <v>3736</v>
      </c>
      <c r="AI3377" s="381" t="s">
        <v>5020</v>
      </c>
      <c r="AJ3377" s="381">
        <v>1</v>
      </c>
    </row>
    <row r="3378" spans="1:36">
      <c r="A3378" s="381" t="s">
        <v>570</v>
      </c>
      <c r="B3378" s="381" t="s">
        <v>5103</v>
      </c>
      <c r="C3378" s="381">
        <v>39</v>
      </c>
      <c r="D3378" s="381">
        <v>129</v>
      </c>
      <c r="E3378" s="381" t="s">
        <v>5102</v>
      </c>
      <c r="F3378" s="381" t="s">
        <v>5101</v>
      </c>
      <c r="G3378" s="381" t="s">
        <v>5100</v>
      </c>
      <c r="H3378" s="381">
        <v>74500</v>
      </c>
      <c r="I3378" s="381">
        <v>26050</v>
      </c>
      <c r="J3378" s="381">
        <v>29800</v>
      </c>
      <c r="K3378" s="381">
        <v>33500</v>
      </c>
      <c r="L3378" s="381">
        <v>37200</v>
      </c>
      <c r="M3378" s="381">
        <v>40200</v>
      </c>
      <c r="N3378" s="381">
        <v>43200</v>
      </c>
      <c r="O3378" s="381">
        <v>46150</v>
      </c>
      <c r="P3378" s="381">
        <v>49150</v>
      </c>
      <c r="Q3378" s="381">
        <v>15650</v>
      </c>
      <c r="R3378" s="381">
        <v>17850</v>
      </c>
      <c r="S3378" s="381">
        <v>20420</v>
      </c>
      <c r="T3378" s="381">
        <v>24600</v>
      </c>
      <c r="U3378" s="381">
        <v>28780</v>
      </c>
      <c r="V3378" s="381">
        <v>32960</v>
      </c>
      <c r="W3378" s="381">
        <v>37140</v>
      </c>
      <c r="X3378" s="381">
        <v>41320</v>
      </c>
      <c r="Y3378" s="381">
        <v>41650</v>
      </c>
      <c r="Z3378" s="381">
        <v>47600</v>
      </c>
      <c r="AA3378" s="381">
        <v>53550</v>
      </c>
      <c r="AB3378" s="381">
        <v>59500</v>
      </c>
      <c r="AC3378" s="381">
        <v>64300</v>
      </c>
      <c r="AD3378" s="381">
        <v>69050</v>
      </c>
      <c r="AE3378" s="381">
        <v>73800</v>
      </c>
      <c r="AF3378" s="381">
        <v>78550</v>
      </c>
      <c r="AG3378" s="381">
        <v>1840</v>
      </c>
      <c r="AH3378" s="381" t="s">
        <v>5100</v>
      </c>
      <c r="AI3378" s="381" t="s">
        <v>5020</v>
      </c>
      <c r="AJ3378" s="381">
        <v>1</v>
      </c>
    </row>
    <row r="3379" spans="1:36">
      <c r="A3379" s="381" t="s">
        <v>570</v>
      </c>
      <c r="B3379" s="381" t="s">
        <v>5099</v>
      </c>
      <c r="C3379" s="381">
        <v>39</v>
      </c>
      <c r="D3379" s="381">
        <v>131</v>
      </c>
      <c r="E3379" s="381" t="s">
        <v>5098</v>
      </c>
      <c r="F3379" s="381" t="s">
        <v>5097</v>
      </c>
      <c r="G3379" s="381" t="s">
        <v>4472</v>
      </c>
      <c r="H3379" s="381">
        <v>48100</v>
      </c>
      <c r="I3379" s="381">
        <v>20200</v>
      </c>
      <c r="J3379" s="381">
        <v>23050</v>
      </c>
      <c r="K3379" s="381">
        <v>25950</v>
      </c>
      <c r="L3379" s="381">
        <v>28800</v>
      </c>
      <c r="M3379" s="381">
        <v>31150</v>
      </c>
      <c r="N3379" s="381">
        <v>33450</v>
      </c>
      <c r="O3379" s="381">
        <v>35750</v>
      </c>
      <c r="P3379" s="381">
        <v>38050</v>
      </c>
      <c r="Q3379" s="381">
        <v>12150</v>
      </c>
      <c r="R3379" s="381">
        <v>16240</v>
      </c>
      <c r="S3379" s="381">
        <v>20420</v>
      </c>
      <c r="T3379" s="381">
        <v>24600</v>
      </c>
      <c r="U3379" s="381">
        <v>28780</v>
      </c>
      <c r="V3379" s="381">
        <v>32960</v>
      </c>
      <c r="W3379" s="381">
        <v>35750</v>
      </c>
      <c r="X3379" s="381">
        <v>38050</v>
      </c>
      <c r="Y3379" s="381">
        <v>32300</v>
      </c>
      <c r="Z3379" s="381">
        <v>36900</v>
      </c>
      <c r="AA3379" s="381">
        <v>41500</v>
      </c>
      <c r="AB3379" s="381">
        <v>46100</v>
      </c>
      <c r="AC3379" s="381">
        <v>49800</v>
      </c>
      <c r="AD3379" s="381">
        <v>53500</v>
      </c>
      <c r="AE3379" s="381">
        <v>57200</v>
      </c>
      <c r="AF3379" s="381">
        <v>60900</v>
      </c>
      <c r="AG3379" s="381">
        <v>9999</v>
      </c>
      <c r="AH3379" s="381" t="s">
        <v>4472</v>
      </c>
      <c r="AI3379" s="381" t="s">
        <v>5020</v>
      </c>
      <c r="AJ3379" s="381">
        <v>0</v>
      </c>
    </row>
    <row r="3380" spans="1:36">
      <c r="A3380" s="381" t="s">
        <v>570</v>
      </c>
      <c r="B3380" s="381" t="s">
        <v>5096</v>
      </c>
      <c r="C3380" s="381">
        <v>39</v>
      </c>
      <c r="D3380" s="381">
        <v>133</v>
      </c>
      <c r="E3380" s="381" t="s">
        <v>5061</v>
      </c>
      <c r="F3380" s="381" t="s">
        <v>5060</v>
      </c>
      <c r="G3380" s="381" t="s">
        <v>1177</v>
      </c>
      <c r="H3380" s="381">
        <v>65700</v>
      </c>
      <c r="I3380" s="381">
        <v>23000</v>
      </c>
      <c r="J3380" s="381">
        <v>26300</v>
      </c>
      <c r="K3380" s="381">
        <v>29600</v>
      </c>
      <c r="L3380" s="381">
        <v>32850</v>
      </c>
      <c r="M3380" s="381">
        <v>35500</v>
      </c>
      <c r="N3380" s="381">
        <v>38150</v>
      </c>
      <c r="O3380" s="381">
        <v>40750</v>
      </c>
      <c r="P3380" s="381">
        <v>43400</v>
      </c>
      <c r="Q3380" s="381">
        <v>13800</v>
      </c>
      <c r="R3380" s="381">
        <v>16240</v>
      </c>
      <c r="S3380" s="381">
        <v>20420</v>
      </c>
      <c r="T3380" s="381">
        <v>24600</v>
      </c>
      <c r="U3380" s="381">
        <v>28780</v>
      </c>
      <c r="V3380" s="381">
        <v>32960</v>
      </c>
      <c r="W3380" s="381">
        <v>37140</v>
      </c>
      <c r="X3380" s="381">
        <v>41320</v>
      </c>
      <c r="Y3380" s="381">
        <v>36800</v>
      </c>
      <c r="Z3380" s="381">
        <v>42050</v>
      </c>
      <c r="AA3380" s="381">
        <v>47300</v>
      </c>
      <c r="AB3380" s="381">
        <v>52550</v>
      </c>
      <c r="AC3380" s="381">
        <v>56800</v>
      </c>
      <c r="AD3380" s="381">
        <v>61000</v>
      </c>
      <c r="AE3380" s="381">
        <v>65200</v>
      </c>
      <c r="AF3380" s="381">
        <v>69400</v>
      </c>
      <c r="AG3380" s="381">
        <v>80</v>
      </c>
      <c r="AH3380" s="381" t="s">
        <v>1177</v>
      </c>
      <c r="AI3380" s="381" t="s">
        <v>5020</v>
      </c>
      <c r="AJ3380" s="381">
        <v>1</v>
      </c>
    </row>
    <row r="3381" spans="1:36">
      <c r="A3381" s="381" t="s">
        <v>570</v>
      </c>
      <c r="B3381" s="381" t="s">
        <v>5095</v>
      </c>
      <c r="C3381" s="381">
        <v>39</v>
      </c>
      <c r="D3381" s="381">
        <v>135</v>
      </c>
      <c r="E3381" s="381" t="s">
        <v>5094</v>
      </c>
      <c r="F3381" s="381" t="s">
        <v>5093</v>
      </c>
      <c r="G3381" s="381" t="s">
        <v>5092</v>
      </c>
      <c r="H3381" s="381">
        <v>58100</v>
      </c>
      <c r="I3381" s="381">
        <v>20350</v>
      </c>
      <c r="J3381" s="381">
        <v>23250</v>
      </c>
      <c r="K3381" s="381">
        <v>26150</v>
      </c>
      <c r="L3381" s="381">
        <v>29050</v>
      </c>
      <c r="M3381" s="381">
        <v>31400</v>
      </c>
      <c r="N3381" s="381">
        <v>33700</v>
      </c>
      <c r="O3381" s="381">
        <v>36050</v>
      </c>
      <c r="P3381" s="381">
        <v>38350</v>
      </c>
      <c r="Q3381" s="381">
        <v>12250</v>
      </c>
      <c r="R3381" s="381">
        <v>16240</v>
      </c>
      <c r="S3381" s="381">
        <v>20420</v>
      </c>
      <c r="T3381" s="381">
        <v>24600</v>
      </c>
      <c r="U3381" s="381">
        <v>28780</v>
      </c>
      <c r="V3381" s="381">
        <v>32960</v>
      </c>
      <c r="W3381" s="381">
        <v>36050</v>
      </c>
      <c r="X3381" s="381">
        <v>38350</v>
      </c>
      <c r="Y3381" s="381">
        <v>32550</v>
      </c>
      <c r="Z3381" s="381">
        <v>37200</v>
      </c>
      <c r="AA3381" s="381">
        <v>41850</v>
      </c>
      <c r="AB3381" s="381">
        <v>46500</v>
      </c>
      <c r="AC3381" s="381">
        <v>50250</v>
      </c>
      <c r="AD3381" s="381">
        <v>53950</v>
      </c>
      <c r="AE3381" s="381">
        <v>57700</v>
      </c>
      <c r="AF3381" s="381">
        <v>61400</v>
      </c>
      <c r="AG3381" s="381">
        <v>9999</v>
      </c>
      <c r="AH3381" s="381" t="s">
        <v>5092</v>
      </c>
      <c r="AI3381" s="381" t="s">
        <v>5020</v>
      </c>
      <c r="AJ3381" s="381">
        <v>0</v>
      </c>
    </row>
    <row r="3382" spans="1:36">
      <c r="A3382" s="381" t="s">
        <v>570</v>
      </c>
      <c r="B3382" s="381" t="s">
        <v>5091</v>
      </c>
      <c r="C3382" s="381">
        <v>39</v>
      </c>
      <c r="D3382" s="381">
        <v>137</v>
      </c>
      <c r="E3382" s="381" t="s">
        <v>5090</v>
      </c>
      <c r="F3382" s="381" t="s">
        <v>5089</v>
      </c>
      <c r="G3382" s="381" t="s">
        <v>1421</v>
      </c>
      <c r="H3382" s="381">
        <v>74300</v>
      </c>
      <c r="I3382" s="381">
        <v>26050</v>
      </c>
      <c r="J3382" s="381">
        <v>29750</v>
      </c>
      <c r="K3382" s="381">
        <v>33450</v>
      </c>
      <c r="L3382" s="381">
        <v>37150</v>
      </c>
      <c r="M3382" s="381">
        <v>40150</v>
      </c>
      <c r="N3382" s="381">
        <v>43100</v>
      </c>
      <c r="O3382" s="381">
        <v>46100</v>
      </c>
      <c r="P3382" s="381">
        <v>49050</v>
      </c>
      <c r="Q3382" s="381">
        <v>15650</v>
      </c>
      <c r="R3382" s="381">
        <v>17850</v>
      </c>
      <c r="S3382" s="381">
        <v>20420</v>
      </c>
      <c r="T3382" s="381">
        <v>24600</v>
      </c>
      <c r="U3382" s="381">
        <v>28780</v>
      </c>
      <c r="V3382" s="381">
        <v>32960</v>
      </c>
      <c r="W3382" s="381">
        <v>37140</v>
      </c>
      <c r="X3382" s="381">
        <v>41320</v>
      </c>
      <c r="Y3382" s="381">
        <v>41650</v>
      </c>
      <c r="Z3382" s="381">
        <v>47600</v>
      </c>
      <c r="AA3382" s="381">
        <v>53550</v>
      </c>
      <c r="AB3382" s="381">
        <v>59450</v>
      </c>
      <c r="AC3382" s="381">
        <v>64250</v>
      </c>
      <c r="AD3382" s="381">
        <v>69000</v>
      </c>
      <c r="AE3382" s="381">
        <v>73750</v>
      </c>
      <c r="AF3382" s="381">
        <v>78500</v>
      </c>
      <c r="AG3382" s="381">
        <v>9999</v>
      </c>
      <c r="AH3382" s="381" t="s">
        <v>1421</v>
      </c>
      <c r="AI3382" s="381" t="s">
        <v>5020</v>
      </c>
      <c r="AJ3382" s="381">
        <v>0</v>
      </c>
    </row>
    <row r="3383" spans="1:36">
      <c r="A3383" s="381" t="s">
        <v>570</v>
      </c>
      <c r="B3383" s="381" t="s">
        <v>5088</v>
      </c>
      <c r="C3383" s="381">
        <v>39</v>
      </c>
      <c r="D3383" s="381">
        <v>139</v>
      </c>
      <c r="E3383" s="381" t="s">
        <v>5087</v>
      </c>
      <c r="F3383" s="381" t="s">
        <v>5086</v>
      </c>
      <c r="G3383" s="381" t="s">
        <v>1165</v>
      </c>
      <c r="H3383" s="381">
        <v>55400</v>
      </c>
      <c r="I3383" s="381">
        <v>20200</v>
      </c>
      <c r="J3383" s="381">
        <v>23050</v>
      </c>
      <c r="K3383" s="381">
        <v>25950</v>
      </c>
      <c r="L3383" s="381">
        <v>28800</v>
      </c>
      <c r="M3383" s="381">
        <v>31150</v>
      </c>
      <c r="N3383" s="381">
        <v>33450</v>
      </c>
      <c r="O3383" s="381">
        <v>35750</v>
      </c>
      <c r="P3383" s="381">
        <v>38050</v>
      </c>
      <c r="Q3383" s="381">
        <v>12150</v>
      </c>
      <c r="R3383" s="381">
        <v>16240</v>
      </c>
      <c r="S3383" s="381">
        <v>20420</v>
      </c>
      <c r="T3383" s="381">
        <v>24600</v>
      </c>
      <c r="U3383" s="381">
        <v>28780</v>
      </c>
      <c r="V3383" s="381">
        <v>32960</v>
      </c>
      <c r="W3383" s="381">
        <v>35750</v>
      </c>
      <c r="X3383" s="381">
        <v>38050</v>
      </c>
      <c r="Y3383" s="381">
        <v>32300</v>
      </c>
      <c r="Z3383" s="381">
        <v>36900</v>
      </c>
      <c r="AA3383" s="381">
        <v>41500</v>
      </c>
      <c r="AB3383" s="381">
        <v>46100</v>
      </c>
      <c r="AC3383" s="381">
        <v>49800</v>
      </c>
      <c r="AD3383" s="381">
        <v>53500</v>
      </c>
      <c r="AE3383" s="381">
        <v>57200</v>
      </c>
      <c r="AF3383" s="381">
        <v>60900</v>
      </c>
      <c r="AG3383" s="381">
        <v>4800</v>
      </c>
      <c r="AH3383" s="381" t="s">
        <v>1165</v>
      </c>
      <c r="AI3383" s="381" t="s">
        <v>5020</v>
      </c>
      <c r="AJ3383" s="381">
        <v>1</v>
      </c>
    </row>
    <row r="3384" spans="1:36">
      <c r="A3384" s="381" t="s">
        <v>570</v>
      </c>
      <c r="B3384" s="381" t="s">
        <v>5085</v>
      </c>
      <c r="C3384" s="381">
        <v>39</v>
      </c>
      <c r="D3384" s="381">
        <v>141</v>
      </c>
      <c r="E3384" s="381" t="s">
        <v>5084</v>
      </c>
      <c r="F3384" s="381" t="s">
        <v>5083</v>
      </c>
      <c r="G3384" s="381" t="s">
        <v>5082</v>
      </c>
      <c r="H3384" s="381">
        <v>54200</v>
      </c>
      <c r="I3384" s="381">
        <v>20200</v>
      </c>
      <c r="J3384" s="381">
        <v>23050</v>
      </c>
      <c r="K3384" s="381">
        <v>25950</v>
      </c>
      <c r="L3384" s="381">
        <v>28800</v>
      </c>
      <c r="M3384" s="381">
        <v>31150</v>
      </c>
      <c r="N3384" s="381">
        <v>33450</v>
      </c>
      <c r="O3384" s="381">
        <v>35750</v>
      </c>
      <c r="P3384" s="381">
        <v>38050</v>
      </c>
      <c r="Q3384" s="381">
        <v>12150</v>
      </c>
      <c r="R3384" s="381">
        <v>16240</v>
      </c>
      <c r="S3384" s="381">
        <v>20420</v>
      </c>
      <c r="T3384" s="381">
        <v>24600</v>
      </c>
      <c r="U3384" s="381">
        <v>28780</v>
      </c>
      <c r="V3384" s="381">
        <v>32960</v>
      </c>
      <c r="W3384" s="381">
        <v>35750</v>
      </c>
      <c r="X3384" s="381">
        <v>38050</v>
      </c>
      <c r="Y3384" s="381">
        <v>32300</v>
      </c>
      <c r="Z3384" s="381">
        <v>36900</v>
      </c>
      <c r="AA3384" s="381">
        <v>41500</v>
      </c>
      <c r="AB3384" s="381">
        <v>46100</v>
      </c>
      <c r="AC3384" s="381">
        <v>49800</v>
      </c>
      <c r="AD3384" s="381">
        <v>53500</v>
      </c>
      <c r="AE3384" s="381">
        <v>57200</v>
      </c>
      <c r="AF3384" s="381">
        <v>60900</v>
      </c>
      <c r="AG3384" s="381">
        <v>9999</v>
      </c>
      <c r="AH3384" s="381" t="s">
        <v>5082</v>
      </c>
      <c r="AI3384" s="381" t="s">
        <v>5020</v>
      </c>
      <c r="AJ3384" s="381">
        <v>0</v>
      </c>
    </row>
    <row r="3385" spans="1:36">
      <c r="A3385" s="381" t="s">
        <v>570</v>
      </c>
      <c r="B3385" s="381" t="s">
        <v>5081</v>
      </c>
      <c r="C3385" s="381">
        <v>39</v>
      </c>
      <c r="D3385" s="381">
        <v>143</v>
      </c>
      <c r="E3385" s="381" t="s">
        <v>5080</v>
      </c>
      <c r="F3385" s="381" t="s">
        <v>5079</v>
      </c>
      <c r="G3385" s="381" t="s">
        <v>5078</v>
      </c>
      <c r="H3385" s="381">
        <v>58500</v>
      </c>
      <c r="I3385" s="381">
        <v>20500</v>
      </c>
      <c r="J3385" s="381">
        <v>23400</v>
      </c>
      <c r="K3385" s="381">
        <v>26350</v>
      </c>
      <c r="L3385" s="381">
        <v>29250</v>
      </c>
      <c r="M3385" s="381">
        <v>31600</v>
      </c>
      <c r="N3385" s="381">
        <v>33950</v>
      </c>
      <c r="O3385" s="381">
        <v>36300</v>
      </c>
      <c r="P3385" s="381">
        <v>38650</v>
      </c>
      <c r="Q3385" s="381">
        <v>12300</v>
      </c>
      <c r="R3385" s="381">
        <v>16240</v>
      </c>
      <c r="S3385" s="381">
        <v>20420</v>
      </c>
      <c r="T3385" s="381">
        <v>24600</v>
      </c>
      <c r="U3385" s="381">
        <v>28780</v>
      </c>
      <c r="V3385" s="381">
        <v>32960</v>
      </c>
      <c r="W3385" s="381">
        <v>36300</v>
      </c>
      <c r="X3385" s="381">
        <v>38650</v>
      </c>
      <c r="Y3385" s="381">
        <v>32800</v>
      </c>
      <c r="Z3385" s="381">
        <v>37450</v>
      </c>
      <c r="AA3385" s="381">
        <v>42150</v>
      </c>
      <c r="AB3385" s="381">
        <v>46800</v>
      </c>
      <c r="AC3385" s="381">
        <v>50550</v>
      </c>
      <c r="AD3385" s="381">
        <v>54300</v>
      </c>
      <c r="AE3385" s="381">
        <v>58050</v>
      </c>
      <c r="AF3385" s="381">
        <v>61800</v>
      </c>
      <c r="AG3385" s="381">
        <v>9999</v>
      </c>
      <c r="AH3385" s="381" t="s">
        <v>5078</v>
      </c>
      <c r="AI3385" s="381" t="s">
        <v>5020</v>
      </c>
      <c r="AJ3385" s="381">
        <v>0</v>
      </c>
    </row>
    <row r="3386" spans="1:36">
      <c r="A3386" s="381" t="s">
        <v>570</v>
      </c>
      <c r="B3386" s="381" t="s">
        <v>5077</v>
      </c>
      <c r="C3386" s="381">
        <v>39</v>
      </c>
      <c r="D3386" s="381">
        <v>145</v>
      </c>
      <c r="E3386" s="381" t="s">
        <v>5076</v>
      </c>
      <c r="F3386" s="381" t="s">
        <v>5075</v>
      </c>
      <c r="G3386" s="381" t="s">
        <v>5074</v>
      </c>
      <c r="H3386" s="381">
        <v>55600</v>
      </c>
      <c r="I3386" s="381">
        <v>20200</v>
      </c>
      <c r="J3386" s="381">
        <v>23050</v>
      </c>
      <c r="K3386" s="381">
        <v>25950</v>
      </c>
      <c r="L3386" s="381">
        <v>28800</v>
      </c>
      <c r="M3386" s="381">
        <v>31150</v>
      </c>
      <c r="N3386" s="381">
        <v>33450</v>
      </c>
      <c r="O3386" s="381">
        <v>35750</v>
      </c>
      <c r="P3386" s="381">
        <v>38050</v>
      </c>
      <c r="Q3386" s="381">
        <v>12150</v>
      </c>
      <c r="R3386" s="381">
        <v>16240</v>
      </c>
      <c r="S3386" s="381">
        <v>20420</v>
      </c>
      <c r="T3386" s="381">
        <v>24600</v>
      </c>
      <c r="U3386" s="381">
        <v>28780</v>
      </c>
      <c r="V3386" s="381">
        <v>32960</v>
      </c>
      <c r="W3386" s="381">
        <v>35750</v>
      </c>
      <c r="X3386" s="381">
        <v>38050</v>
      </c>
      <c r="Y3386" s="381">
        <v>32300</v>
      </c>
      <c r="Z3386" s="381">
        <v>36900</v>
      </c>
      <c r="AA3386" s="381">
        <v>41500</v>
      </c>
      <c r="AB3386" s="381">
        <v>46100</v>
      </c>
      <c r="AC3386" s="381">
        <v>49800</v>
      </c>
      <c r="AD3386" s="381">
        <v>53500</v>
      </c>
      <c r="AE3386" s="381">
        <v>57200</v>
      </c>
      <c r="AF3386" s="381">
        <v>60900</v>
      </c>
      <c r="AG3386" s="381">
        <v>9999</v>
      </c>
      <c r="AH3386" s="381" t="s">
        <v>5074</v>
      </c>
      <c r="AI3386" s="381" t="s">
        <v>5020</v>
      </c>
      <c r="AJ3386" s="381">
        <v>0</v>
      </c>
    </row>
    <row r="3387" spans="1:36">
      <c r="A3387" s="381" t="s">
        <v>570</v>
      </c>
      <c r="B3387" s="381" t="s">
        <v>5073</v>
      </c>
      <c r="C3387" s="381">
        <v>39</v>
      </c>
      <c r="D3387" s="381">
        <v>147</v>
      </c>
      <c r="E3387" s="381" t="s">
        <v>5072</v>
      </c>
      <c r="F3387" s="381" t="s">
        <v>5071</v>
      </c>
      <c r="G3387" s="381" t="s">
        <v>5070</v>
      </c>
      <c r="H3387" s="381">
        <v>56800</v>
      </c>
      <c r="I3387" s="381">
        <v>20200</v>
      </c>
      <c r="J3387" s="381">
        <v>23050</v>
      </c>
      <c r="K3387" s="381">
        <v>25950</v>
      </c>
      <c r="L3387" s="381">
        <v>28800</v>
      </c>
      <c r="M3387" s="381">
        <v>31150</v>
      </c>
      <c r="N3387" s="381">
        <v>33450</v>
      </c>
      <c r="O3387" s="381">
        <v>35750</v>
      </c>
      <c r="P3387" s="381">
        <v>38050</v>
      </c>
      <c r="Q3387" s="381">
        <v>12150</v>
      </c>
      <c r="R3387" s="381">
        <v>16240</v>
      </c>
      <c r="S3387" s="381">
        <v>20420</v>
      </c>
      <c r="T3387" s="381">
        <v>24600</v>
      </c>
      <c r="U3387" s="381">
        <v>28780</v>
      </c>
      <c r="V3387" s="381">
        <v>32960</v>
      </c>
      <c r="W3387" s="381">
        <v>35750</v>
      </c>
      <c r="X3387" s="381">
        <v>38050</v>
      </c>
      <c r="Y3387" s="381">
        <v>32300</v>
      </c>
      <c r="Z3387" s="381">
        <v>36900</v>
      </c>
      <c r="AA3387" s="381">
        <v>41500</v>
      </c>
      <c r="AB3387" s="381">
        <v>46100</v>
      </c>
      <c r="AC3387" s="381">
        <v>49800</v>
      </c>
      <c r="AD3387" s="381">
        <v>53500</v>
      </c>
      <c r="AE3387" s="381">
        <v>57200</v>
      </c>
      <c r="AF3387" s="381">
        <v>60900</v>
      </c>
      <c r="AG3387" s="381">
        <v>9999</v>
      </c>
      <c r="AH3387" s="381" t="s">
        <v>5070</v>
      </c>
      <c r="AI3387" s="381" t="s">
        <v>5020</v>
      </c>
      <c r="AJ3387" s="381">
        <v>0</v>
      </c>
    </row>
    <row r="3388" spans="1:36">
      <c r="A3388" s="381" t="s">
        <v>570</v>
      </c>
      <c r="B3388" s="381" t="s">
        <v>5069</v>
      </c>
      <c r="C3388" s="381">
        <v>39</v>
      </c>
      <c r="D3388" s="381">
        <v>149</v>
      </c>
      <c r="E3388" s="381" t="s">
        <v>5068</v>
      </c>
      <c r="F3388" s="381" t="s">
        <v>5067</v>
      </c>
      <c r="G3388" s="381" t="s">
        <v>2912</v>
      </c>
      <c r="H3388" s="381">
        <v>64300</v>
      </c>
      <c r="I3388" s="381">
        <v>22550</v>
      </c>
      <c r="J3388" s="381">
        <v>25750</v>
      </c>
      <c r="K3388" s="381">
        <v>28950</v>
      </c>
      <c r="L3388" s="381">
        <v>32150</v>
      </c>
      <c r="M3388" s="381">
        <v>34750</v>
      </c>
      <c r="N3388" s="381">
        <v>37300</v>
      </c>
      <c r="O3388" s="381">
        <v>39900</v>
      </c>
      <c r="P3388" s="381">
        <v>42450</v>
      </c>
      <c r="Q3388" s="381">
        <v>13550</v>
      </c>
      <c r="R3388" s="381">
        <v>16240</v>
      </c>
      <c r="S3388" s="381">
        <v>20420</v>
      </c>
      <c r="T3388" s="381">
        <v>24600</v>
      </c>
      <c r="U3388" s="381">
        <v>28780</v>
      </c>
      <c r="V3388" s="381">
        <v>32960</v>
      </c>
      <c r="W3388" s="381">
        <v>37140</v>
      </c>
      <c r="X3388" s="381">
        <v>41320</v>
      </c>
      <c r="Y3388" s="381">
        <v>36050</v>
      </c>
      <c r="Z3388" s="381">
        <v>41200</v>
      </c>
      <c r="AA3388" s="381">
        <v>46350</v>
      </c>
      <c r="AB3388" s="381">
        <v>51450</v>
      </c>
      <c r="AC3388" s="381">
        <v>55600</v>
      </c>
      <c r="AD3388" s="381">
        <v>59700</v>
      </c>
      <c r="AE3388" s="381">
        <v>63800</v>
      </c>
      <c r="AF3388" s="381">
        <v>67950</v>
      </c>
      <c r="AG3388" s="381">
        <v>9999</v>
      </c>
      <c r="AH3388" s="381" t="s">
        <v>2912</v>
      </c>
      <c r="AI3388" s="381" t="s">
        <v>5020</v>
      </c>
      <c r="AJ3388" s="381">
        <v>0</v>
      </c>
    </row>
    <row r="3389" spans="1:36">
      <c r="A3389" s="381" t="s">
        <v>570</v>
      </c>
      <c r="B3389" s="381" t="s">
        <v>5066</v>
      </c>
      <c r="C3389" s="381">
        <v>39</v>
      </c>
      <c r="D3389" s="381">
        <v>151</v>
      </c>
      <c r="E3389" s="381" t="s">
        <v>5065</v>
      </c>
      <c r="F3389" s="381" t="s">
        <v>5064</v>
      </c>
      <c r="G3389" s="381" t="s">
        <v>5063</v>
      </c>
      <c r="H3389" s="381">
        <v>60800</v>
      </c>
      <c r="I3389" s="381">
        <v>21300</v>
      </c>
      <c r="J3389" s="381">
        <v>24350</v>
      </c>
      <c r="K3389" s="381">
        <v>27400</v>
      </c>
      <c r="L3389" s="381">
        <v>30400</v>
      </c>
      <c r="M3389" s="381">
        <v>32850</v>
      </c>
      <c r="N3389" s="381">
        <v>35300</v>
      </c>
      <c r="O3389" s="381">
        <v>37700</v>
      </c>
      <c r="P3389" s="381">
        <v>40150</v>
      </c>
      <c r="Q3389" s="381">
        <v>12800</v>
      </c>
      <c r="R3389" s="381">
        <v>16240</v>
      </c>
      <c r="S3389" s="381">
        <v>20420</v>
      </c>
      <c r="T3389" s="381">
        <v>24600</v>
      </c>
      <c r="U3389" s="381">
        <v>28780</v>
      </c>
      <c r="V3389" s="381">
        <v>32960</v>
      </c>
      <c r="W3389" s="381">
        <v>37140</v>
      </c>
      <c r="X3389" s="381">
        <v>40150</v>
      </c>
      <c r="Y3389" s="381">
        <v>34100</v>
      </c>
      <c r="Z3389" s="381">
        <v>38950</v>
      </c>
      <c r="AA3389" s="381">
        <v>43800</v>
      </c>
      <c r="AB3389" s="381">
        <v>48650</v>
      </c>
      <c r="AC3389" s="381">
        <v>52550</v>
      </c>
      <c r="AD3389" s="381">
        <v>56450</v>
      </c>
      <c r="AE3389" s="381">
        <v>60350</v>
      </c>
      <c r="AF3389" s="381">
        <v>64250</v>
      </c>
      <c r="AG3389" s="381">
        <v>1320</v>
      </c>
      <c r="AH3389" s="381" t="s">
        <v>5063</v>
      </c>
      <c r="AI3389" s="381" t="s">
        <v>5020</v>
      </c>
      <c r="AJ3389" s="381">
        <v>1</v>
      </c>
    </row>
    <row r="3390" spans="1:36">
      <c r="A3390" s="381" t="s">
        <v>570</v>
      </c>
      <c r="B3390" s="381" t="s">
        <v>5062</v>
      </c>
      <c r="C3390" s="381">
        <v>39</v>
      </c>
      <c r="D3390" s="381">
        <v>153</v>
      </c>
      <c r="E3390" s="381" t="s">
        <v>5061</v>
      </c>
      <c r="F3390" s="381" t="s">
        <v>5060</v>
      </c>
      <c r="G3390" s="381" t="s">
        <v>2666</v>
      </c>
      <c r="H3390" s="381">
        <v>65700</v>
      </c>
      <c r="I3390" s="381">
        <v>23000</v>
      </c>
      <c r="J3390" s="381">
        <v>26300</v>
      </c>
      <c r="K3390" s="381">
        <v>29600</v>
      </c>
      <c r="L3390" s="381">
        <v>32850</v>
      </c>
      <c r="M3390" s="381">
        <v>35500</v>
      </c>
      <c r="N3390" s="381">
        <v>38150</v>
      </c>
      <c r="O3390" s="381">
        <v>40750</v>
      </c>
      <c r="P3390" s="381">
        <v>43400</v>
      </c>
      <c r="Q3390" s="381">
        <v>13800</v>
      </c>
      <c r="R3390" s="381">
        <v>16240</v>
      </c>
      <c r="S3390" s="381">
        <v>20420</v>
      </c>
      <c r="T3390" s="381">
        <v>24600</v>
      </c>
      <c r="U3390" s="381">
        <v>28780</v>
      </c>
      <c r="V3390" s="381">
        <v>32960</v>
      </c>
      <c r="W3390" s="381">
        <v>37140</v>
      </c>
      <c r="X3390" s="381">
        <v>41320</v>
      </c>
      <c r="Y3390" s="381">
        <v>36800</v>
      </c>
      <c r="Z3390" s="381">
        <v>42050</v>
      </c>
      <c r="AA3390" s="381">
        <v>47300</v>
      </c>
      <c r="AB3390" s="381">
        <v>52550</v>
      </c>
      <c r="AC3390" s="381">
        <v>56800</v>
      </c>
      <c r="AD3390" s="381">
        <v>61000</v>
      </c>
      <c r="AE3390" s="381">
        <v>65200</v>
      </c>
      <c r="AF3390" s="381">
        <v>69400</v>
      </c>
      <c r="AG3390" s="381">
        <v>80</v>
      </c>
      <c r="AH3390" s="381" t="s">
        <v>2666</v>
      </c>
      <c r="AI3390" s="381" t="s">
        <v>5020</v>
      </c>
      <c r="AJ3390" s="381">
        <v>1</v>
      </c>
    </row>
    <row r="3391" spans="1:36">
      <c r="A3391" s="381" t="s">
        <v>570</v>
      </c>
      <c r="B3391" s="381" t="s">
        <v>5059</v>
      </c>
      <c r="C3391" s="381">
        <v>39</v>
      </c>
      <c r="D3391" s="381">
        <v>155</v>
      </c>
      <c r="E3391" s="381" t="s">
        <v>5058</v>
      </c>
      <c r="F3391" s="381" t="s">
        <v>5057</v>
      </c>
      <c r="G3391" s="381" t="s">
        <v>5056</v>
      </c>
      <c r="H3391" s="381">
        <v>54600</v>
      </c>
      <c r="I3391" s="381">
        <v>20200</v>
      </c>
      <c r="J3391" s="381">
        <v>23050</v>
      </c>
      <c r="K3391" s="381">
        <v>25950</v>
      </c>
      <c r="L3391" s="381">
        <v>28800</v>
      </c>
      <c r="M3391" s="381">
        <v>31150</v>
      </c>
      <c r="N3391" s="381">
        <v>33450</v>
      </c>
      <c r="O3391" s="381">
        <v>35750</v>
      </c>
      <c r="P3391" s="381">
        <v>38050</v>
      </c>
      <c r="Q3391" s="381">
        <v>12150</v>
      </c>
      <c r="R3391" s="381">
        <v>16240</v>
      </c>
      <c r="S3391" s="381">
        <v>20420</v>
      </c>
      <c r="T3391" s="381">
        <v>24600</v>
      </c>
      <c r="U3391" s="381">
        <v>28780</v>
      </c>
      <c r="V3391" s="381">
        <v>32960</v>
      </c>
      <c r="W3391" s="381">
        <v>35750</v>
      </c>
      <c r="X3391" s="381">
        <v>38050</v>
      </c>
      <c r="Y3391" s="381">
        <v>32300</v>
      </c>
      <c r="Z3391" s="381">
        <v>36900</v>
      </c>
      <c r="AA3391" s="381">
        <v>41500</v>
      </c>
      <c r="AB3391" s="381">
        <v>46100</v>
      </c>
      <c r="AC3391" s="381">
        <v>49800</v>
      </c>
      <c r="AD3391" s="381">
        <v>53500</v>
      </c>
      <c r="AE3391" s="381">
        <v>57200</v>
      </c>
      <c r="AF3391" s="381">
        <v>60900</v>
      </c>
      <c r="AG3391" s="381">
        <v>9320</v>
      </c>
      <c r="AH3391" s="381" t="s">
        <v>5056</v>
      </c>
      <c r="AI3391" s="381" t="s">
        <v>5020</v>
      </c>
      <c r="AJ3391" s="381">
        <v>1</v>
      </c>
    </row>
    <row r="3392" spans="1:36">
      <c r="A3392" s="381" t="s">
        <v>570</v>
      </c>
      <c r="B3392" s="381" t="s">
        <v>5055</v>
      </c>
      <c r="C3392" s="381">
        <v>39</v>
      </c>
      <c r="D3392" s="381">
        <v>157</v>
      </c>
      <c r="E3392" s="381" t="s">
        <v>5054</v>
      </c>
      <c r="F3392" s="381" t="s">
        <v>5053</v>
      </c>
      <c r="G3392" s="381" t="s">
        <v>5052</v>
      </c>
      <c r="H3392" s="381">
        <v>58400</v>
      </c>
      <c r="I3392" s="381">
        <v>20450</v>
      </c>
      <c r="J3392" s="381">
        <v>23400</v>
      </c>
      <c r="K3392" s="381">
        <v>26300</v>
      </c>
      <c r="L3392" s="381">
        <v>29200</v>
      </c>
      <c r="M3392" s="381">
        <v>31550</v>
      </c>
      <c r="N3392" s="381">
        <v>33900</v>
      </c>
      <c r="O3392" s="381">
        <v>36250</v>
      </c>
      <c r="P3392" s="381">
        <v>38550</v>
      </c>
      <c r="Q3392" s="381">
        <v>12250</v>
      </c>
      <c r="R3392" s="381">
        <v>16240</v>
      </c>
      <c r="S3392" s="381">
        <v>20420</v>
      </c>
      <c r="T3392" s="381">
        <v>24600</v>
      </c>
      <c r="U3392" s="381">
        <v>28780</v>
      </c>
      <c r="V3392" s="381">
        <v>32960</v>
      </c>
      <c r="W3392" s="381">
        <v>36250</v>
      </c>
      <c r="X3392" s="381">
        <v>38550</v>
      </c>
      <c r="Y3392" s="381">
        <v>32700</v>
      </c>
      <c r="Z3392" s="381">
        <v>37400</v>
      </c>
      <c r="AA3392" s="381">
        <v>42050</v>
      </c>
      <c r="AB3392" s="381">
        <v>46700</v>
      </c>
      <c r="AC3392" s="381">
        <v>50450</v>
      </c>
      <c r="AD3392" s="381">
        <v>54200</v>
      </c>
      <c r="AE3392" s="381">
        <v>57950</v>
      </c>
      <c r="AF3392" s="381">
        <v>61650</v>
      </c>
      <c r="AG3392" s="381">
        <v>9999</v>
      </c>
      <c r="AH3392" s="381" t="s">
        <v>5052</v>
      </c>
      <c r="AI3392" s="381" t="s">
        <v>5020</v>
      </c>
      <c r="AJ3392" s="381">
        <v>0</v>
      </c>
    </row>
    <row r="3393" spans="1:36">
      <c r="A3393" s="381" t="s">
        <v>570</v>
      </c>
      <c r="B3393" s="381" t="s">
        <v>5051</v>
      </c>
      <c r="C3393" s="381">
        <v>39</v>
      </c>
      <c r="D3393" s="381">
        <v>159</v>
      </c>
      <c r="E3393" s="381" t="s">
        <v>5050</v>
      </c>
      <c r="F3393" s="381" t="s">
        <v>5049</v>
      </c>
      <c r="G3393" s="381" t="s">
        <v>3682</v>
      </c>
      <c r="H3393" s="381">
        <v>80100</v>
      </c>
      <c r="I3393" s="381">
        <v>28050</v>
      </c>
      <c r="J3393" s="381">
        <v>32050</v>
      </c>
      <c r="K3393" s="381">
        <v>36050</v>
      </c>
      <c r="L3393" s="381">
        <v>40050</v>
      </c>
      <c r="M3393" s="381">
        <v>43300</v>
      </c>
      <c r="N3393" s="381">
        <v>46500</v>
      </c>
      <c r="O3393" s="381">
        <v>49700</v>
      </c>
      <c r="P3393" s="381">
        <v>52900</v>
      </c>
      <c r="Q3393" s="381">
        <v>16850</v>
      </c>
      <c r="R3393" s="381">
        <v>19250</v>
      </c>
      <c r="S3393" s="381">
        <v>21650</v>
      </c>
      <c r="T3393" s="381">
        <v>24600</v>
      </c>
      <c r="U3393" s="381">
        <v>28780</v>
      </c>
      <c r="V3393" s="381">
        <v>32960</v>
      </c>
      <c r="W3393" s="381">
        <v>37140</v>
      </c>
      <c r="X3393" s="381">
        <v>41320</v>
      </c>
      <c r="Y3393" s="381">
        <v>44900</v>
      </c>
      <c r="Z3393" s="381">
        <v>51300</v>
      </c>
      <c r="AA3393" s="381">
        <v>57700</v>
      </c>
      <c r="AB3393" s="381">
        <v>64100</v>
      </c>
      <c r="AC3393" s="381">
        <v>69250</v>
      </c>
      <c r="AD3393" s="381">
        <v>74400</v>
      </c>
      <c r="AE3393" s="381">
        <v>79500</v>
      </c>
      <c r="AF3393" s="381">
        <v>84650</v>
      </c>
      <c r="AG3393" s="381">
        <v>9999</v>
      </c>
      <c r="AH3393" s="381" t="s">
        <v>3682</v>
      </c>
      <c r="AI3393" s="381" t="s">
        <v>5020</v>
      </c>
      <c r="AJ3393" s="381">
        <v>1</v>
      </c>
    </row>
    <row r="3394" spans="1:36">
      <c r="A3394" s="381" t="s">
        <v>570</v>
      </c>
      <c r="B3394" s="381" t="s">
        <v>5048</v>
      </c>
      <c r="C3394" s="381">
        <v>39</v>
      </c>
      <c r="D3394" s="381">
        <v>161</v>
      </c>
      <c r="E3394" s="381" t="s">
        <v>5047</v>
      </c>
      <c r="F3394" s="381" t="s">
        <v>5046</v>
      </c>
      <c r="G3394" s="381" t="s">
        <v>5045</v>
      </c>
      <c r="H3394" s="381">
        <v>60400</v>
      </c>
      <c r="I3394" s="381">
        <v>21150</v>
      </c>
      <c r="J3394" s="381">
        <v>24200</v>
      </c>
      <c r="K3394" s="381">
        <v>27200</v>
      </c>
      <c r="L3394" s="381">
        <v>30200</v>
      </c>
      <c r="M3394" s="381">
        <v>32650</v>
      </c>
      <c r="N3394" s="381">
        <v>35050</v>
      </c>
      <c r="O3394" s="381">
        <v>37450</v>
      </c>
      <c r="P3394" s="381">
        <v>39900</v>
      </c>
      <c r="Q3394" s="381">
        <v>12700</v>
      </c>
      <c r="R3394" s="381">
        <v>16240</v>
      </c>
      <c r="S3394" s="381">
        <v>20420</v>
      </c>
      <c r="T3394" s="381">
        <v>24600</v>
      </c>
      <c r="U3394" s="381">
        <v>28780</v>
      </c>
      <c r="V3394" s="381">
        <v>32960</v>
      </c>
      <c r="W3394" s="381">
        <v>37140</v>
      </c>
      <c r="X3394" s="381">
        <v>39900</v>
      </c>
      <c r="Y3394" s="381">
        <v>33850</v>
      </c>
      <c r="Z3394" s="381">
        <v>38650</v>
      </c>
      <c r="AA3394" s="381">
        <v>43500</v>
      </c>
      <c r="AB3394" s="381">
        <v>48300</v>
      </c>
      <c r="AC3394" s="381">
        <v>52200</v>
      </c>
      <c r="AD3394" s="381">
        <v>56050</v>
      </c>
      <c r="AE3394" s="381">
        <v>59900</v>
      </c>
      <c r="AF3394" s="381">
        <v>63800</v>
      </c>
      <c r="AG3394" s="381">
        <v>9999</v>
      </c>
      <c r="AH3394" s="381" t="s">
        <v>5045</v>
      </c>
      <c r="AI3394" s="381" t="s">
        <v>5020</v>
      </c>
      <c r="AJ3394" s="381">
        <v>0</v>
      </c>
    </row>
    <row r="3395" spans="1:36">
      <c r="A3395" s="381" t="s">
        <v>570</v>
      </c>
      <c r="B3395" s="381" t="s">
        <v>5044</v>
      </c>
      <c r="C3395" s="381">
        <v>39</v>
      </c>
      <c r="D3395" s="381">
        <v>163</v>
      </c>
      <c r="E3395" s="381" t="s">
        <v>5043</v>
      </c>
      <c r="F3395" s="381" t="s">
        <v>5042</v>
      </c>
      <c r="G3395" s="381" t="s">
        <v>5041</v>
      </c>
      <c r="H3395" s="381">
        <v>43500</v>
      </c>
      <c r="I3395" s="381">
        <v>20200</v>
      </c>
      <c r="J3395" s="381">
        <v>23050</v>
      </c>
      <c r="K3395" s="381">
        <v>25950</v>
      </c>
      <c r="L3395" s="381">
        <v>28800</v>
      </c>
      <c r="M3395" s="381">
        <v>31150</v>
      </c>
      <c r="N3395" s="381">
        <v>33450</v>
      </c>
      <c r="O3395" s="381">
        <v>35750</v>
      </c>
      <c r="P3395" s="381">
        <v>38050</v>
      </c>
      <c r="Q3395" s="381">
        <v>12150</v>
      </c>
      <c r="R3395" s="381">
        <v>16240</v>
      </c>
      <c r="S3395" s="381">
        <v>20420</v>
      </c>
      <c r="T3395" s="381">
        <v>24600</v>
      </c>
      <c r="U3395" s="381">
        <v>28780</v>
      </c>
      <c r="V3395" s="381">
        <v>32960</v>
      </c>
      <c r="W3395" s="381">
        <v>35750</v>
      </c>
      <c r="X3395" s="381">
        <v>38050</v>
      </c>
      <c r="Y3395" s="381">
        <v>32300</v>
      </c>
      <c r="Z3395" s="381">
        <v>36900</v>
      </c>
      <c r="AA3395" s="381">
        <v>41500</v>
      </c>
      <c r="AB3395" s="381">
        <v>46100</v>
      </c>
      <c r="AC3395" s="381">
        <v>49800</v>
      </c>
      <c r="AD3395" s="381">
        <v>53500</v>
      </c>
      <c r="AE3395" s="381">
        <v>57200</v>
      </c>
      <c r="AF3395" s="381">
        <v>60900</v>
      </c>
      <c r="AG3395" s="381">
        <v>9999</v>
      </c>
      <c r="AH3395" s="381" t="s">
        <v>5041</v>
      </c>
      <c r="AI3395" s="381" t="s">
        <v>5020</v>
      </c>
      <c r="AJ3395" s="381">
        <v>0</v>
      </c>
    </row>
    <row r="3396" spans="1:36">
      <c r="A3396" s="381" t="s">
        <v>570</v>
      </c>
      <c r="B3396" s="381" t="s">
        <v>5040</v>
      </c>
      <c r="C3396" s="381">
        <v>39</v>
      </c>
      <c r="D3396" s="381">
        <v>165</v>
      </c>
      <c r="E3396" s="381" t="s">
        <v>5039</v>
      </c>
      <c r="F3396" s="381" t="s">
        <v>5038</v>
      </c>
      <c r="G3396" s="381" t="s">
        <v>1832</v>
      </c>
      <c r="H3396" s="381">
        <v>74700</v>
      </c>
      <c r="I3396" s="381">
        <v>26150</v>
      </c>
      <c r="J3396" s="381">
        <v>29900</v>
      </c>
      <c r="K3396" s="381">
        <v>33650</v>
      </c>
      <c r="L3396" s="381">
        <v>37350</v>
      </c>
      <c r="M3396" s="381">
        <v>40350</v>
      </c>
      <c r="N3396" s="381">
        <v>43350</v>
      </c>
      <c r="O3396" s="381">
        <v>46350</v>
      </c>
      <c r="P3396" s="381">
        <v>49350</v>
      </c>
      <c r="Q3396" s="381">
        <v>15700</v>
      </c>
      <c r="R3396" s="381">
        <v>17950</v>
      </c>
      <c r="S3396" s="381">
        <v>20420</v>
      </c>
      <c r="T3396" s="381">
        <v>24600</v>
      </c>
      <c r="U3396" s="381">
        <v>28780</v>
      </c>
      <c r="V3396" s="381">
        <v>32960</v>
      </c>
      <c r="W3396" s="381">
        <v>37140</v>
      </c>
      <c r="X3396" s="381">
        <v>41320</v>
      </c>
      <c r="Y3396" s="381">
        <v>41850</v>
      </c>
      <c r="Z3396" s="381">
        <v>47800</v>
      </c>
      <c r="AA3396" s="381">
        <v>53800</v>
      </c>
      <c r="AB3396" s="381">
        <v>59750</v>
      </c>
      <c r="AC3396" s="381">
        <v>64550</v>
      </c>
      <c r="AD3396" s="381">
        <v>69350</v>
      </c>
      <c r="AE3396" s="381">
        <v>74100</v>
      </c>
      <c r="AF3396" s="381">
        <v>78900</v>
      </c>
      <c r="AG3396" s="381">
        <v>1640</v>
      </c>
      <c r="AH3396" s="381" t="s">
        <v>1832</v>
      </c>
      <c r="AI3396" s="381" t="s">
        <v>5020</v>
      </c>
      <c r="AJ3396" s="381">
        <v>1</v>
      </c>
    </row>
    <row r="3397" spans="1:36">
      <c r="A3397" s="381" t="s">
        <v>570</v>
      </c>
      <c r="B3397" s="381" t="s">
        <v>5037</v>
      </c>
      <c r="C3397" s="381">
        <v>39</v>
      </c>
      <c r="D3397" s="381">
        <v>167</v>
      </c>
      <c r="E3397" s="381" t="s">
        <v>5036</v>
      </c>
      <c r="F3397" s="381" t="s">
        <v>5035</v>
      </c>
      <c r="G3397" s="381" t="s">
        <v>1111</v>
      </c>
      <c r="H3397" s="381">
        <v>59500</v>
      </c>
      <c r="I3397" s="381">
        <v>20850</v>
      </c>
      <c r="J3397" s="381">
        <v>23800</v>
      </c>
      <c r="K3397" s="381">
        <v>26800</v>
      </c>
      <c r="L3397" s="381">
        <v>29750</v>
      </c>
      <c r="M3397" s="381">
        <v>32150</v>
      </c>
      <c r="N3397" s="381">
        <v>34550</v>
      </c>
      <c r="O3397" s="381">
        <v>36900</v>
      </c>
      <c r="P3397" s="381">
        <v>39300</v>
      </c>
      <c r="Q3397" s="381">
        <v>12500</v>
      </c>
      <c r="R3397" s="381">
        <v>16240</v>
      </c>
      <c r="S3397" s="381">
        <v>20420</v>
      </c>
      <c r="T3397" s="381">
        <v>24600</v>
      </c>
      <c r="U3397" s="381">
        <v>28780</v>
      </c>
      <c r="V3397" s="381">
        <v>32960</v>
      </c>
      <c r="W3397" s="381">
        <v>36900</v>
      </c>
      <c r="X3397" s="381">
        <v>39300</v>
      </c>
      <c r="Y3397" s="381">
        <v>33350</v>
      </c>
      <c r="Z3397" s="381">
        <v>38100</v>
      </c>
      <c r="AA3397" s="381">
        <v>42850</v>
      </c>
      <c r="AB3397" s="381">
        <v>47600</v>
      </c>
      <c r="AC3397" s="381">
        <v>51450</v>
      </c>
      <c r="AD3397" s="381">
        <v>55250</v>
      </c>
      <c r="AE3397" s="381">
        <v>59050</v>
      </c>
      <c r="AF3397" s="381">
        <v>62850</v>
      </c>
      <c r="AG3397" s="381">
        <v>6020</v>
      </c>
      <c r="AH3397" s="381" t="s">
        <v>1111</v>
      </c>
      <c r="AI3397" s="381" t="s">
        <v>5020</v>
      </c>
      <c r="AJ3397" s="381">
        <v>0</v>
      </c>
    </row>
    <row r="3398" spans="1:36">
      <c r="A3398" s="381" t="s">
        <v>570</v>
      </c>
      <c r="B3398" s="381" t="s">
        <v>5034</v>
      </c>
      <c r="C3398" s="381">
        <v>39</v>
      </c>
      <c r="D3398" s="381">
        <v>169</v>
      </c>
      <c r="E3398" s="381" t="s">
        <v>5033</v>
      </c>
      <c r="F3398" s="381" t="s">
        <v>5032</v>
      </c>
      <c r="G3398" s="381" t="s">
        <v>1382</v>
      </c>
      <c r="H3398" s="381">
        <v>57600</v>
      </c>
      <c r="I3398" s="381">
        <v>20600</v>
      </c>
      <c r="J3398" s="381">
        <v>23550</v>
      </c>
      <c r="K3398" s="381">
        <v>26500</v>
      </c>
      <c r="L3398" s="381">
        <v>29400</v>
      </c>
      <c r="M3398" s="381">
        <v>31800</v>
      </c>
      <c r="N3398" s="381">
        <v>34150</v>
      </c>
      <c r="O3398" s="381">
        <v>36500</v>
      </c>
      <c r="P3398" s="381">
        <v>38850</v>
      </c>
      <c r="Q3398" s="381">
        <v>12400</v>
      </c>
      <c r="R3398" s="381">
        <v>16240</v>
      </c>
      <c r="S3398" s="381">
        <v>20420</v>
      </c>
      <c r="T3398" s="381">
        <v>24600</v>
      </c>
      <c r="U3398" s="381">
        <v>28780</v>
      </c>
      <c r="V3398" s="381">
        <v>32960</v>
      </c>
      <c r="W3398" s="381">
        <v>36500</v>
      </c>
      <c r="X3398" s="381">
        <v>38850</v>
      </c>
      <c r="Y3398" s="381">
        <v>32950</v>
      </c>
      <c r="Z3398" s="381">
        <v>37650</v>
      </c>
      <c r="AA3398" s="381">
        <v>42350</v>
      </c>
      <c r="AB3398" s="381">
        <v>47050</v>
      </c>
      <c r="AC3398" s="381">
        <v>50850</v>
      </c>
      <c r="AD3398" s="381">
        <v>54600</v>
      </c>
      <c r="AE3398" s="381">
        <v>58350</v>
      </c>
      <c r="AF3398" s="381">
        <v>62150</v>
      </c>
      <c r="AG3398" s="381">
        <v>9999</v>
      </c>
      <c r="AH3398" s="381" t="s">
        <v>1382</v>
      </c>
      <c r="AI3398" s="381" t="s">
        <v>5020</v>
      </c>
      <c r="AJ3398" s="381">
        <v>0</v>
      </c>
    </row>
    <row r="3399" spans="1:36">
      <c r="A3399" s="381" t="s">
        <v>570</v>
      </c>
      <c r="B3399" s="381" t="s">
        <v>5031</v>
      </c>
      <c r="C3399" s="381">
        <v>39</v>
      </c>
      <c r="D3399" s="381">
        <v>171</v>
      </c>
      <c r="E3399" s="381" t="s">
        <v>5030</v>
      </c>
      <c r="F3399" s="381" t="s">
        <v>5029</v>
      </c>
      <c r="G3399" s="381" t="s">
        <v>5028</v>
      </c>
      <c r="H3399" s="381">
        <v>54800</v>
      </c>
      <c r="I3399" s="381">
        <v>20200</v>
      </c>
      <c r="J3399" s="381">
        <v>23050</v>
      </c>
      <c r="K3399" s="381">
        <v>25950</v>
      </c>
      <c r="L3399" s="381">
        <v>28800</v>
      </c>
      <c r="M3399" s="381">
        <v>31150</v>
      </c>
      <c r="N3399" s="381">
        <v>33450</v>
      </c>
      <c r="O3399" s="381">
        <v>35750</v>
      </c>
      <c r="P3399" s="381">
        <v>38050</v>
      </c>
      <c r="Q3399" s="381">
        <v>12150</v>
      </c>
      <c r="R3399" s="381">
        <v>16240</v>
      </c>
      <c r="S3399" s="381">
        <v>20420</v>
      </c>
      <c r="T3399" s="381">
        <v>24600</v>
      </c>
      <c r="U3399" s="381">
        <v>28780</v>
      </c>
      <c r="V3399" s="381">
        <v>32960</v>
      </c>
      <c r="W3399" s="381">
        <v>35750</v>
      </c>
      <c r="X3399" s="381">
        <v>38050</v>
      </c>
      <c r="Y3399" s="381">
        <v>32300</v>
      </c>
      <c r="Z3399" s="381">
        <v>36900</v>
      </c>
      <c r="AA3399" s="381">
        <v>41500</v>
      </c>
      <c r="AB3399" s="381">
        <v>46100</v>
      </c>
      <c r="AC3399" s="381">
        <v>49800</v>
      </c>
      <c r="AD3399" s="381">
        <v>53500</v>
      </c>
      <c r="AE3399" s="381">
        <v>57200</v>
      </c>
      <c r="AF3399" s="381">
        <v>60900</v>
      </c>
      <c r="AG3399" s="381">
        <v>9999</v>
      </c>
      <c r="AH3399" s="381" t="s">
        <v>5028</v>
      </c>
      <c r="AI3399" s="381" t="s">
        <v>5020</v>
      </c>
      <c r="AJ3399" s="381">
        <v>0</v>
      </c>
    </row>
    <row r="3400" spans="1:36">
      <c r="A3400" s="381" t="s">
        <v>570</v>
      </c>
      <c r="B3400" s="381" t="s">
        <v>5027</v>
      </c>
      <c r="C3400" s="381">
        <v>39</v>
      </c>
      <c r="D3400" s="381">
        <v>173</v>
      </c>
      <c r="E3400" s="381" t="s">
        <v>5026</v>
      </c>
      <c r="F3400" s="381" t="s">
        <v>5025</v>
      </c>
      <c r="G3400" s="381" t="s">
        <v>1091</v>
      </c>
      <c r="H3400" s="381">
        <v>61500</v>
      </c>
      <c r="I3400" s="381">
        <v>21550</v>
      </c>
      <c r="J3400" s="381">
        <v>24600</v>
      </c>
      <c r="K3400" s="381">
        <v>27700</v>
      </c>
      <c r="L3400" s="381">
        <v>30750</v>
      </c>
      <c r="M3400" s="381">
        <v>33250</v>
      </c>
      <c r="N3400" s="381">
        <v>35700</v>
      </c>
      <c r="O3400" s="381">
        <v>38150</v>
      </c>
      <c r="P3400" s="381">
        <v>40600</v>
      </c>
      <c r="Q3400" s="381">
        <v>12950</v>
      </c>
      <c r="R3400" s="381">
        <v>16240</v>
      </c>
      <c r="S3400" s="381">
        <v>20420</v>
      </c>
      <c r="T3400" s="381">
        <v>24600</v>
      </c>
      <c r="U3400" s="381">
        <v>28780</v>
      </c>
      <c r="V3400" s="381">
        <v>32960</v>
      </c>
      <c r="W3400" s="381">
        <v>37140</v>
      </c>
      <c r="X3400" s="381">
        <v>40600</v>
      </c>
      <c r="Y3400" s="381">
        <v>34450</v>
      </c>
      <c r="Z3400" s="381">
        <v>39400</v>
      </c>
      <c r="AA3400" s="381">
        <v>44300</v>
      </c>
      <c r="AB3400" s="381">
        <v>49200</v>
      </c>
      <c r="AC3400" s="381">
        <v>53150</v>
      </c>
      <c r="AD3400" s="381">
        <v>57100</v>
      </c>
      <c r="AE3400" s="381">
        <v>61050</v>
      </c>
      <c r="AF3400" s="381">
        <v>64950</v>
      </c>
      <c r="AG3400" s="381">
        <v>8400</v>
      </c>
      <c r="AH3400" s="381" t="s">
        <v>1091</v>
      </c>
      <c r="AI3400" s="381" t="s">
        <v>5020</v>
      </c>
      <c r="AJ3400" s="381">
        <v>1</v>
      </c>
    </row>
    <row r="3401" spans="1:36">
      <c r="A3401" s="381" t="s">
        <v>570</v>
      </c>
      <c r="B3401" s="381" t="s">
        <v>5024</v>
      </c>
      <c r="C3401" s="381">
        <v>39</v>
      </c>
      <c r="D3401" s="381">
        <v>175</v>
      </c>
      <c r="E3401" s="381" t="s">
        <v>5023</v>
      </c>
      <c r="F3401" s="381" t="s">
        <v>5022</v>
      </c>
      <c r="G3401" s="381" t="s">
        <v>5021</v>
      </c>
      <c r="H3401" s="381">
        <v>61200</v>
      </c>
      <c r="I3401" s="381">
        <v>21450</v>
      </c>
      <c r="J3401" s="381">
        <v>24500</v>
      </c>
      <c r="K3401" s="381">
        <v>27550</v>
      </c>
      <c r="L3401" s="381">
        <v>30600</v>
      </c>
      <c r="M3401" s="381">
        <v>33050</v>
      </c>
      <c r="N3401" s="381">
        <v>35500</v>
      </c>
      <c r="O3401" s="381">
        <v>37950</v>
      </c>
      <c r="P3401" s="381">
        <v>40400</v>
      </c>
      <c r="Q3401" s="381">
        <v>12850</v>
      </c>
      <c r="R3401" s="381">
        <v>16240</v>
      </c>
      <c r="S3401" s="381">
        <v>20420</v>
      </c>
      <c r="T3401" s="381">
        <v>24600</v>
      </c>
      <c r="U3401" s="381">
        <v>28780</v>
      </c>
      <c r="V3401" s="381">
        <v>32960</v>
      </c>
      <c r="W3401" s="381">
        <v>37140</v>
      </c>
      <c r="X3401" s="381">
        <v>40400</v>
      </c>
      <c r="Y3401" s="381">
        <v>34300</v>
      </c>
      <c r="Z3401" s="381">
        <v>39200</v>
      </c>
      <c r="AA3401" s="381">
        <v>44100</v>
      </c>
      <c r="AB3401" s="381">
        <v>48950</v>
      </c>
      <c r="AC3401" s="381">
        <v>52900</v>
      </c>
      <c r="AD3401" s="381">
        <v>56800</v>
      </c>
      <c r="AE3401" s="381">
        <v>60700</v>
      </c>
      <c r="AF3401" s="381">
        <v>64650</v>
      </c>
      <c r="AG3401" s="381">
        <v>9999</v>
      </c>
      <c r="AH3401" s="381" t="s">
        <v>5021</v>
      </c>
      <c r="AI3401" s="381" t="s">
        <v>5020</v>
      </c>
      <c r="AJ3401" s="381">
        <v>0</v>
      </c>
    </row>
    <row r="3402" spans="1:36">
      <c r="A3402" s="381" t="s">
        <v>571</v>
      </c>
      <c r="B3402" s="381" t="s">
        <v>5019</v>
      </c>
      <c r="C3402" s="381">
        <v>40</v>
      </c>
      <c r="D3402" s="381">
        <v>1</v>
      </c>
      <c r="E3402" s="381" t="s">
        <v>5018</v>
      </c>
      <c r="F3402" s="381" t="s">
        <v>5017</v>
      </c>
      <c r="G3402" s="381" t="s">
        <v>5016</v>
      </c>
      <c r="H3402" s="381">
        <v>40900</v>
      </c>
      <c r="I3402" s="381">
        <v>18900</v>
      </c>
      <c r="J3402" s="381">
        <v>21600</v>
      </c>
      <c r="K3402" s="381">
        <v>24300</v>
      </c>
      <c r="L3402" s="381">
        <v>26950</v>
      </c>
      <c r="M3402" s="381">
        <v>29150</v>
      </c>
      <c r="N3402" s="381">
        <v>31300</v>
      </c>
      <c r="O3402" s="381">
        <v>33450</v>
      </c>
      <c r="P3402" s="381">
        <v>35600</v>
      </c>
      <c r="Q3402" s="381">
        <v>12060</v>
      </c>
      <c r="R3402" s="381">
        <v>16240</v>
      </c>
      <c r="S3402" s="381">
        <v>20420</v>
      </c>
      <c r="T3402" s="381">
        <v>24600</v>
      </c>
      <c r="U3402" s="381">
        <v>28780</v>
      </c>
      <c r="V3402" s="381">
        <v>31300</v>
      </c>
      <c r="W3402" s="381">
        <v>33450</v>
      </c>
      <c r="X3402" s="381">
        <v>35600</v>
      </c>
      <c r="Y3402" s="381">
        <v>30200</v>
      </c>
      <c r="Z3402" s="381">
        <v>34500</v>
      </c>
      <c r="AA3402" s="381">
        <v>38800</v>
      </c>
      <c r="AB3402" s="381">
        <v>43100</v>
      </c>
      <c r="AC3402" s="381">
        <v>46550</v>
      </c>
      <c r="AD3402" s="381">
        <v>50000</v>
      </c>
      <c r="AE3402" s="381">
        <v>53450</v>
      </c>
      <c r="AF3402" s="381">
        <v>56900</v>
      </c>
      <c r="AG3402" s="381">
        <v>9999</v>
      </c>
      <c r="AH3402" s="381" t="s">
        <v>5016</v>
      </c>
      <c r="AI3402" s="381" t="s">
        <v>4747</v>
      </c>
      <c r="AJ3402" s="381">
        <v>0</v>
      </c>
    </row>
    <row r="3403" spans="1:36">
      <c r="A3403" s="381" t="s">
        <v>571</v>
      </c>
      <c r="B3403" s="381" t="s">
        <v>5015</v>
      </c>
      <c r="C3403" s="381">
        <v>40</v>
      </c>
      <c r="D3403" s="381">
        <v>3</v>
      </c>
      <c r="E3403" s="381" t="s">
        <v>5014</v>
      </c>
      <c r="F3403" s="381" t="s">
        <v>5013</v>
      </c>
      <c r="G3403" s="381" t="s">
        <v>5012</v>
      </c>
      <c r="H3403" s="381">
        <v>61800</v>
      </c>
      <c r="I3403" s="381">
        <v>21650</v>
      </c>
      <c r="J3403" s="381">
        <v>24750</v>
      </c>
      <c r="K3403" s="381">
        <v>27850</v>
      </c>
      <c r="L3403" s="381">
        <v>30900</v>
      </c>
      <c r="M3403" s="381">
        <v>33400</v>
      </c>
      <c r="N3403" s="381">
        <v>35850</v>
      </c>
      <c r="O3403" s="381">
        <v>38350</v>
      </c>
      <c r="P3403" s="381">
        <v>40800</v>
      </c>
      <c r="Q3403" s="381">
        <v>13000</v>
      </c>
      <c r="R3403" s="381">
        <v>16240</v>
      </c>
      <c r="S3403" s="381">
        <v>20420</v>
      </c>
      <c r="T3403" s="381">
        <v>24600</v>
      </c>
      <c r="U3403" s="381">
        <v>28780</v>
      </c>
      <c r="V3403" s="381">
        <v>32960</v>
      </c>
      <c r="W3403" s="381">
        <v>37140</v>
      </c>
      <c r="X3403" s="381">
        <v>40800</v>
      </c>
      <c r="Y3403" s="381">
        <v>34650</v>
      </c>
      <c r="Z3403" s="381">
        <v>39600</v>
      </c>
      <c r="AA3403" s="381">
        <v>44550</v>
      </c>
      <c r="AB3403" s="381">
        <v>49450</v>
      </c>
      <c r="AC3403" s="381">
        <v>53450</v>
      </c>
      <c r="AD3403" s="381">
        <v>57400</v>
      </c>
      <c r="AE3403" s="381">
        <v>61350</v>
      </c>
      <c r="AF3403" s="381">
        <v>65300</v>
      </c>
      <c r="AG3403" s="381">
        <v>9999</v>
      </c>
      <c r="AH3403" s="381" t="s">
        <v>5012</v>
      </c>
      <c r="AI3403" s="381" t="s">
        <v>4747</v>
      </c>
      <c r="AJ3403" s="381">
        <v>0</v>
      </c>
    </row>
    <row r="3404" spans="1:36">
      <c r="A3404" s="381" t="s">
        <v>571</v>
      </c>
      <c r="B3404" s="381" t="s">
        <v>5011</v>
      </c>
      <c r="C3404" s="381">
        <v>40</v>
      </c>
      <c r="D3404" s="381">
        <v>5</v>
      </c>
      <c r="E3404" s="381" t="s">
        <v>5010</v>
      </c>
      <c r="F3404" s="381" t="s">
        <v>5009</v>
      </c>
      <c r="G3404" s="381" t="s">
        <v>5008</v>
      </c>
      <c r="H3404" s="381">
        <v>44800</v>
      </c>
      <c r="I3404" s="381">
        <v>18900</v>
      </c>
      <c r="J3404" s="381">
        <v>21600</v>
      </c>
      <c r="K3404" s="381">
        <v>24300</v>
      </c>
      <c r="L3404" s="381">
        <v>26950</v>
      </c>
      <c r="M3404" s="381">
        <v>29150</v>
      </c>
      <c r="N3404" s="381">
        <v>31300</v>
      </c>
      <c r="O3404" s="381">
        <v>33450</v>
      </c>
      <c r="P3404" s="381">
        <v>35600</v>
      </c>
      <c r="Q3404" s="381">
        <v>12060</v>
      </c>
      <c r="R3404" s="381">
        <v>16240</v>
      </c>
      <c r="S3404" s="381">
        <v>20420</v>
      </c>
      <c r="T3404" s="381">
        <v>24600</v>
      </c>
      <c r="U3404" s="381">
        <v>28780</v>
      </c>
      <c r="V3404" s="381">
        <v>31300</v>
      </c>
      <c r="W3404" s="381">
        <v>33450</v>
      </c>
      <c r="X3404" s="381">
        <v>35600</v>
      </c>
      <c r="Y3404" s="381">
        <v>30200</v>
      </c>
      <c r="Z3404" s="381">
        <v>34500</v>
      </c>
      <c r="AA3404" s="381">
        <v>38800</v>
      </c>
      <c r="AB3404" s="381">
        <v>43100</v>
      </c>
      <c r="AC3404" s="381">
        <v>46550</v>
      </c>
      <c r="AD3404" s="381">
        <v>50000</v>
      </c>
      <c r="AE3404" s="381">
        <v>53450</v>
      </c>
      <c r="AF3404" s="381">
        <v>56900</v>
      </c>
      <c r="AG3404" s="381">
        <v>9999</v>
      </c>
      <c r="AH3404" s="381" t="s">
        <v>5008</v>
      </c>
      <c r="AI3404" s="381" t="s">
        <v>4747</v>
      </c>
      <c r="AJ3404" s="381">
        <v>0</v>
      </c>
    </row>
    <row r="3405" spans="1:36">
      <c r="A3405" s="381" t="s">
        <v>571</v>
      </c>
      <c r="B3405" s="381" t="s">
        <v>5007</v>
      </c>
      <c r="C3405" s="381">
        <v>40</v>
      </c>
      <c r="D3405" s="381">
        <v>7</v>
      </c>
      <c r="E3405" s="381" t="s">
        <v>5006</v>
      </c>
      <c r="F3405" s="381" t="s">
        <v>5005</v>
      </c>
      <c r="G3405" s="381" t="s">
        <v>2739</v>
      </c>
      <c r="H3405" s="381">
        <v>62900</v>
      </c>
      <c r="I3405" s="381">
        <v>22050</v>
      </c>
      <c r="J3405" s="381">
        <v>25200</v>
      </c>
      <c r="K3405" s="381">
        <v>28350</v>
      </c>
      <c r="L3405" s="381">
        <v>31450</v>
      </c>
      <c r="M3405" s="381">
        <v>34000</v>
      </c>
      <c r="N3405" s="381">
        <v>36500</v>
      </c>
      <c r="O3405" s="381">
        <v>39000</v>
      </c>
      <c r="P3405" s="381">
        <v>41550</v>
      </c>
      <c r="Q3405" s="381">
        <v>13200</v>
      </c>
      <c r="R3405" s="381">
        <v>16240</v>
      </c>
      <c r="S3405" s="381">
        <v>20420</v>
      </c>
      <c r="T3405" s="381">
        <v>24600</v>
      </c>
      <c r="U3405" s="381">
        <v>28780</v>
      </c>
      <c r="V3405" s="381">
        <v>32960</v>
      </c>
      <c r="W3405" s="381">
        <v>37140</v>
      </c>
      <c r="X3405" s="381">
        <v>41320</v>
      </c>
      <c r="Y3405" s="381">
        <v>35250</v>
      </c>
      <c r="Z3405" s="381">
        <v>40250</v>
      </c>
      <c r="AA3405" s="381">
        <v>45300</v>
      </c>
      <c r="AB3405" s="381">
        <v>50300</v>
      </c>
      <c r="AC3405" s="381">
        <v>54350</v>
      </c>
      <c r="AD3405" s="381">
        <v>58350</v>
      </c>
      <c r="AE3405" s="381">
        <v>62400</v>
      </c>
      <c r="AF3405" s="381">
        <v>66400</v>
      </c>
      <c r="AG3405" s="381">
        <v>9999</v>
      </c>
      <c r="AH3405" s="381" t="s">
        <v>2739</v>
      </c>
      <c r="AI3405" s="381" t="s">
        <v>4747</v>
      </c>
      <c r="AJ3405" s="381">
        <v>0</v>
      </c>
    </row>
    <row r="3406" spans="1:36">
      <c r="A3406" s="381" t="s">
        <v>571</v>
      </c>
      <c r="B3406" s="381" t="s">
        <v>5004</v>
      </c>
      <c r="C3406" s="381">
        <v>40</v>
      </c>
      <c r="D3406" s="381">
        <v>9</v>
      </c>
      <c r="E3406" s="381" t="s">
        <v>5003</v>
      </c>
      <c r="F3406" s="381" t="s">
        <v>5002</v>
      </c>
      <c r="G3406" s="381" t="s">
        <v>5001</v>
      </c>
      <c r="H3406" s="381">
        <v>66600</v>
      </c>
      <c r="I3406" s="381">
        <v>23350</v>
      </c>
      <c r="J3406" s="381">
        <v>26650</v>
      </c>
      <c r="K3406" s="381">
        <v>30000</v>
      </c>
      <c r="L3406" s="381">
        <v>33300</v>
      </c>
      <c r="M3406" s="381">
        <v>36000</v>
      </c>
      <c r="N3406" s="381">
        <v>38650</v>
      </c>
      <c r="O3406" s="381">
        <v>41300</v>
      </c>
      <c r="P3406" s="381">
        <v>44000</v>
      </c>
      <c r="Q3406" s="381">
        <v>14000</v>
      </c>
      <c r="R3406" s="381">
        <v>16240</v>
      </c>
      <c r="S3406" s="381">
        <v>20420</v>
      </c>
      <c r="T3406" s="381">
        <v>24600</v>
      </c>
      <c r="U3406" s="381">
        <v>28780</v>
      </c>
      <c r="V3406" s="381">
        <v>32960</v>
      </c>
      <c r="W3406" s="381">
        <v>37140</v>
      </c>
      <c r="X3406" s="381">
        <v>41320</v>
      </c>
      <c r="Y3406" s="381">
        <v>37350</v>
      </c>
      <c r="Z3406" s="381">
        <v>42650</v>
      </c>
      <c r="AA3406" s="381">
        <v>48000</v>
      </c>
      <c r="AB3406" s="381">
        <v>53300</v>
      </c>
      <c r="AC3406" s="381">
        <v>57600</v>
      </c>
      <c r="AD3406" s="381">
        <v>61850</v>
      </c>
      <c r="AE3406" s="381">
        <v>66100</v>
      </c>
      <c r="AF3406" s="381">
        <v>70400</v>
      </c>
      <c r="AG3406" s="381">
        <v>9999</v>
      </c>
      <c r="AH3406" s="381" t="s">
        <v>5001</v>
      </c>
      <c r="AI3406" s="381" t="s">
        <v>4747</v>
      </c>
      <c r="AJ3406" s="381">
        <v>0</v>
      </c>
    </row>
    <row r="3407" spans="1:36">
      <c r="A3407" s="381" t="s">
        <v>571</v>
      </c>
      <c r="B3407" s="381" t="s">
        <v>5000</v>
      </c>
      <c r="C3407" s="381">
        <v>40</v>
      </c>
      <c r="D3407" s="381">
        <v>11</v>
      </c>
      <c r="E3407" s="381" t="s">
        <v>4999</v>
      </c>
      <c r="F3407" s="381" t="s">
        <v>4998</v>
      </c>
      <c r="G3407" s="381" t="s">
        <v>4997</v>
      </c>
      <c r="H3407" s="381">
        <v>55200</v>
      </c>
      <c r="I3407" s="381">
        <v>19350</v>
      </c>
      <c r="J3407" s="381">
        <v>22100</v>
      </c>
      <c r="K3407" s="381">
        <v>24850</v>
      </c>
      <c r="L3407" s="381">
        <v>27600</v>
      </c>
      <c r="M3407" s="381">
        <v>29850</v>
      </c>
      <c r="N3407" s="381">
        <v>32050</v>
      </c>
      <c r="O3407" s="381">
        <v>34250</v>
      </c>
      <c r="P3407" s="381">
        <v>36450</v>
      </c>
      <c r="Q3407" s="381">
        <v>12060</v>
      </c>
      <c r="R3407" s="381">
        <v>16240</v>
      </c>
      <c r="S3407" s="381">
        <v>20420</v>
      </c>
      <c r="T3407" s="381">
        <v>24600</v>
      </c>
      <c r="U3407" s="381">
        <v>28780</v>
      </c>
      <c r="V3407" s="381">
        <v>32050</v>
      </c>
      <c r="W3407" s="381">
        <v>34250</v>
      </c>
      <c r="X3407" s="381">
        <v>36450</v>
      </c>
      <c r="Y3407" s="381">
        <v>30950</v>
      </c>
      <c r="Z3407" s="381">
        <v>35350</v>
      </c>
      <c r="AA3407" s="381">
        <v>39750</v>
      </c>
      <c r="AB3407" s="381">
        <v>44150</v>
      </c>
      <c r="AC3407" s="381">
        <v>47700</v>
      </c>
      <c r="AD3407" s="381">
        <v>51250</v>
      </c>
      <c r="AE3407" s="381">
        <v>54750</v>
      </c>
      <c r="AF3407" s="381">
        <v>58300</v>
      </c>
      <c r="AG3407" s="381">
        <v>9999</v>
      </c>
      <c r="AH3407" s="381" t="s">
        <v>4997</v>
      </c>
      <c r="AI3407" s="381" t="s">
        <v>4747</v>
      </c>
      <c r="AJ3407" s="381">
        <v>0</v>
      </c>
    </row>
    <row r="3408" spans="1:36">
      <c r="A3408" s="381" t="s">
        <v>571</v>
      </c>
      <c r="B3408" s="381" t="s">
        <v>4996</v>
      </c>
      <c r="C3408" s="381">
        <v>40</v>
      </c>
      <c r="D3408" s="381">
        <v>13</v>
      </c>
      <c r="E3408" s="381" t="s">
        <v>4995</v>
      </c>
      <c r="F3408" s="381" t="s">
        <v>4994</v>
      </c>
      <c r="G3408" s="381" t="s">
        <v>4993</v>
      </c>
      <c r="H3408" s="381">
        <v>49700</v>
      </c>
      <c r="I3408" s="381">
        <v>18900</v>
      </c>
      <c r="J3408" s="381">
        <v>21600</v>
      </c>
      <c r="K3408" s="381">
        <v>24300</v>
      </c>
      <c r="L3408" s="381">
        <v>26950</v>
      </c>
      <c r="M3408" s="381">
        <v>29150</v>
      </c>
      <c r="N3408" s="381">
        <v>31300</v>
      </c>
      <c r="O3408" s="381">
        <v>33450</v>
      </c>
      <c r="P3408" s="381">
        <v>35600</v>
      </c>
      <c r="Q3408" s="381">
        <v>12060</v>
      </c>
      <c r="R3408" s="381">
        <v>16240</v>
      </c>
      <c r="S3408" s="381">
        <v>20420</v>
      </c>
      <c r="T3408" s="381">
        <v>24600</v>
      </c>
      <c r="U3408" s="381">
        <v>28780</v>
      </c>
      <c r="V3408" s="381">
        <v>31300</v>
      </c>
      <c r="W3408" s="381">
        <v>33450</v>
      </c>
      <c r="X3408" s="381">
        <v>35600</v>
      </c>
      <c r="Y3408" s="381">
        <v>30200</v>
      </c>
      <c r="Z3408" s="381">
        <v>34500</v>
      </c>
      <c r="AA3408" s="381">
        <v>38800</v>
      </c>
      <c r="AB3408" s="381">
        <v>43100</v>
      </c>
      <c r="AC3408" s="381">
        <v>46550</v>
      </c>
      <c r="AD3408" s="381">
        <v>50000</v>
      </c>
      <c r="AE3408" s="381">
        <v>53450</v>
      </c>
      <c r="AF3408" s="381">
        <v>56900</v>
      </c>
      <c r="AG3408" s="381">
        <v>9999</v>
      </c>
      <c r="AH3408" s="381" t="s">
        <v>4993</v>
      </c>
      <c r="AI3408" s="381" t="s">
        <v>4747</v>
      </c>
      <c r="AJ3408" s="381">
        <v>0</v>
      </c>
    </row>
    <row r="3409" spans="1:36">
      <c r="A3409" s="381" t="s">
        <v>571</v>
      </c>
      <c r="B3409" s="381" t="s">
        <v>4992</v>
      </c>
      <c r="C3409" s="381">
        <v>40</v>
      </c>
      <c r="D3409" s="381">
        <v>15</v>
      </c>
      <c r="E3409" s="381" t="s">
        <v>4991</v>
      </c>
      <c r="F3409" s="381" t="s">
        <v>4990</v>
      </c>
      <c r="G3409" s="381" t="s">
        <v>4989</v>
      </c>
      <c r="H3409" s="381">
        <v>51300</v>
      </c>
      <c r="I3409" s="381">
        <v>18900</v>
      </c>
      <c r="J3409" s="381">
        <v>21600</v>
      </c>
      <c r="K3409" s="381">
        <v>24300</v>
      </c>
      <c r="L3409" s="381">
        <v>26950</v>
      </c>
      <c r="M3409" s="381">
        <v>29150</v>
      </c>
      <c r="N3409" s="381">
        <v>31300</v>
      </c>
      <c r="O3409" s="381">
        <v>33450</v>
      </c>
      <c r="P3409" s="381">
        <v>35600</v>
      </c>
      <c r="Q3409" s="381">
        <v>12060</v>
      </c>
      <c r="R3409" s="381">
        <v>16240</v>
      </c>
      <c r="S3409" s="381">
        <v>20420</v>
      </c>
      <c r="T3409" s="381">
        <v>24600</v>
      </c>
      <c r="U3409" s="381">
        <v>28780</v>
      </c>
      <c r="V3409" s="381">
        <v>31300</v>
      </c>
      <c r="W3409" s="381">
        <v>33450</v>
      </c>
      <c r="X3409" s="381">
        <v>35600</v>
      </c>
      <c r="Y3409" s="381">
        <v>30200</v>
      </c>
      <c r="Z3409" s="381">
        <v>34500</v>
      </c>
      <c r="AA3409" s="381">
        <v>38800</v>
      </c>
      <c r="AB3409" s="381">
        <v>43100</v>
      </c>
      <c r="AC3409" s="381">
        <v>46550</v>
      </c>
      <c r="AD3409" s="381">
        <v>50000</v>
      </c>
      <c r="AE3409" s="381">
        <v>53450</v>
      </c>
      <c r="AF3409" s="381">
        <v>56900</v>
      </c>
      <c r="AG3409" s="381">
        <v>9999</v>
      </c>
      <c r="AH3409" s="381" t="s">
        <v>4989</v>
      </c>
      <c r="AI3409" s="381" t="s">
        <v>4747</v>
      </c>
      <c r="AJ3409" s="381">
        <v>0</v>
      </c>
    </row>
    <row r="3410" spans="1:36">
      <c r="A3410" s="381" t="s">
        <v>571</v>
      </c>
      <c r="B3410" s="381" t="s">
        <v>4988</v>
      </c>
      <c r="C3410" s="381">
        <v>40</v>
      </c>
      <c r="D3410" s="381">
        <v>17</v>
      </c>
      <c r="E3410" s="381" t="s">
        <v>4830</v>
      </c>
      <c r="F3410" s="381" t="s">
        <v>4829</v>
      </c>
      <c r="G3410" s="381" t="s">
        <v>4987</v>
      </c>
      <c r="H3410" s="381">
        <v>67300</v>
      </c>
      <c r="I3410" s="381">
        <v>23600</v>
      </c>
      <c r="J3410" s="381">
        <v>26950</v>
      </c>
      <c r="K3410" s="381">
        <v>30300</v>
      </c>
      <c r="L3410" s="381">
        <v>33650</v>
      </c>
      <c r="M3410" s="381">
        <v>36350</v>
      </c>
      <c r="N3410" s="381">
        <v>39050</v>
      </c>
      <c r="O3410" s="381">
        <v>41750</v>
      </c>
      <c r="P3410" s="381">
        <v>44450</v>
      </c>
      <c r="Q3410" s="381">
        <v>14150</v>
      </c>
      <c r="R3410" s="381">
        <v>16240</v>
      </c>
      <c r="S3410" s="381">
        <v>20420</v>
      </c>
      <c r="T3410" s="381">
        <v>24600</v>
      </c>
      <c r="U3410" s="381">
        <v>28780</v>
      </c>
      <c r="V3410" s="381">
        <v>32960</v>
      </c>
      <c r="W3410" s="381">
        <v>37140</v>
      </c>
      <c r="X3410" s="381">
        <v>41320</v>
      </c>
      <c r="Y3410" s="381">
        <v>37700</v>
      </c>
      <c r="Z3410" s="381">
        <v>43100</v>
      </c>
      <c r="AA3410" s="381">
        <v>48500</v>
      </c>
      <c r="AB3410" s="381">
        <v>53850</v>
      </c>
      <c r="AC3410" s="381">
        <v>58200</v>
      </c>
      <c r="AD3410" s="381">
        <v>62500</v>
      </c>
      <c r="AE3410" s="381">
        <v>66800</v>
      </c>
      <c r="AF3410" s="381">
        <v>71100</v>
      </c>
      <c r="AG3410" s="381">
        <v>5880</v>
      </c>
      <c r="AH3410" s="381" t="s">
        <v>4987</v>
      </c>
      <c r="AI3410" s="381" t="s">
        <v>4747</v>
      </c>
      <c r="AJ3410" s="381">
        <v>1</v>
      </c>
    </row>
    <row r="3411" spans="1:36">
      <c r="A3411" s="381" t="s">
        <v>571</v>
      </c>
      <c r="B3411" s="381" t="s">
        <v>4986</v>
      </c>
      <c r="C3411" s="381">
        <v>40</v>
      </c>
      <c r="D3411" s="381">
        <v>19</v>
      </c>
      <c r="E3411" s="381" t="s">
        <v>4985</v>
      </c>
      <c r="F3411" s="381" t="s">
        <v>4984</v>
      </c>
      <c r="G3411" s="381" t="s">
        <v>3919</v>
      </c>
      <c r="H3411" s="381">
        <v>57600</v>
      </c>
      <c r="I3411" s="381">
        <v>20150</v>
      </c>
      <c r="J3411" s="381">
        <v>23000</v>
      </c>
      <c r="K3411" s="381">
        <v>25900</v>
      </c>
      <c r="L3411" s="381">
        <v>28750</v>
      </c>
      <c r="M3411" s="381">
        <v>31050</v>
      </c>
      <c r="N3411" s="381">
        <v>33350</v>
      </c>
      <c r="O3411" s="381">
        <v>35650</v>
      </c>
      <c r="P3411" s="381">
        <v>37950</v>
      </c>
      <c r="Q3411" s="381">
        <v>12100</v>
      </c>
      <c r="R3411" s="381">
        <v>16240</v>
      </c>
      <c r="S3411" s="381">
        <v>20420</v>
      </c>
      <c r="T3411" s="381">
        <v>24600</v>
      </c>
      <c r="U3411" s="381">
        <v>28780</v>
      </c>
      <c r="V3411" s="381">
        <v>32960</v>
      </c>
      <c r="W3411" s="381">
        <v>35650</v>
      </c>
      <c r="X3411" s="381">
        <v>37950</v>
      </c>
      <c r="Y3411" s="381">
        <v>32200</v>
      </c>
      <c r="Z3411" s="381">
        <v>36800</v>
      </c>
      <c r="AA3411" s="381">
        <v>41400</v>
      </c>
      <c r="AB3411" s="381">
        <v>46000</v>
      </c>
      <c r="AC3411" s="381">
        <v>49700</v>
      </c>
      <c r="AD3411" s="381">
        <v>53400</v>
      </c>
      <c r="AE3411" s="381">
        <v>57050</v>
      </c>
      <c r="AF3411" s="381">
        <v>60750</v>
      </c>
      <c r="AG3411" s="381">
        <v>9999</v>
      </c>
      <c r="AH3411" s="381" t="s">
        <v>3919</v>
      </c>
      <c r="AI3411" s="381" t="s">
        <v>4747</v>
      </c>
      <c r="AJ3411" s="381">
        <v>0</v>
      </c>
    </row>
    <row r="3412" spans="1:36">
      <c r="A3412" s="381" t="s">
        <v>571</v>
      </c>
      <c r="B3412" s="381" t="s">
        <v>4983</v>
      </c>
      <c r="C3412" s="381">
        <v>40</v>
      </c>
      <c r="D3412" s="381">
        <v>21</v>
      </c>
      <c r="E3412" s="381" t="s">
        <v>4982</v>
      </c>
      <c r="F3412" s="381" t="s">
        <v>4981</v>
      </c>
      <c r="G3412" s="381" t="s">
        <v>3534</v>
      </c>
      <c r="H3412" s="381">
        <v>51200</v>
      </c>
      <c r="I3412" s="381">
        <v>18900</v>
      </c>
      <c r="J3412" s="381">
        <v>21600</v>
      </c>
      <c r="K3412" s="381">
        <v>24300</v>
      </c>
      <c r="L3412" s="381">
        <v>26950</v>
      </c>
      <c r="M3412" s="381">
        <v>29150</v>
      </c>
      <c r="N3412" s="381">
        <v>31300</v>
      </c>
      <c r="O3412" s="381">
        <v>33450</v>
      </c>
      <c r="P3412" s="381">
        <v>35600</v>
      </c>
      <c r="Q3412" s="381">
        <v>12060</v>
      </c>
      <c r="R3412" s="381">
        <v>16240</v>
      </c>
      <c r="S3412" s="381">
        <v>20420</v>
      </c>
      <c r="T3412" s="381">
        <v>24600</v>
      </c>
      <c r="U3412" s="381">
        <v>28780</v>
      </c>
      <c r="V3412" s="381">
        <v>31300</v>
      </c>
      <c r="W3412" s="381">
        <v>33450</v>
      </c>
      <c r="X3412" s="381">
        <v>35600</v>
      </c>
      <c r="Y3412" s="381">
        <v>30200</v>
      </c>
      <c r="Z3412" s="381">
        <v>34500</v>
      </c>
      <c r="AA3412" s="381">
        <v>38800</v>
      </c>
      <c r="AB3412" s="381">
        <v>43100</v>
      </c>
      <c r="AC3412" s="381">
        <v>46550</v>
      </c>
      <c r="AD3412" s="381">
        <v>50000</v>
      </c>
      <c r="AE3412" s="381">
        <v>53450</v>
      </c>
      <c r="AF3412" s="381">
        <v>56900</v>
      </c>
      <c r="AG3412" s="381">
        <v>9999</v>
      </c>
      <c r="AH3412" s="381" t="s">
        <v>3534</v>
      </c>
      <c r="AI3412" s="381" t="s">
        <v>4747</v>
      </c>
      <c r="AJ3412" s="381">
        <v>0</v>
      </c>
    </row>
    <row r="3413" spans="1:36">
      <c r="A3413" s="381" t="s">
        <v>571</v>
      </c>
      <c r="B3413" s="381" t="s">
        <v>4980</v>
      </c>
      <c r="C3413" s="381">
        <v>40</v>
      </c>
      <c r="D3413" s="381">
        <v>23</v>
      </c>
      <c r="E3413" s="381" t="s">
        <v>4979</v>
      </c>
      <c r="F3413" s="381" t="s">
        <v>4978</v>
      </c>
      <c r="G3413" s="381" t="s">
        <v>4977</v>
      </c>
      <c r="H3413" s="381">
        <v>45500</v>
      </c>
      <c r="I3413" s="381">
        <v>18900</v>
      </c>
      <c r="J3413" s="381">
        <v>21600</v>
      </c>
      <c r="K3413" s="381">
        <v>24300</v>
      </c>
      <c r="L3413" s="381">
        <v>26950</v>
      </c>
      <c r="M3413" s="381">
        <v>29150</v>
      </c>
      <c r="N3413" s="381">
        <v>31300</v>
      </c>
      <c r="O3413" s="381">
        <v>33450</v>
      </c>
      <c r="P3413" s="381">
        <v>35600</v>
      </c>
      <c r="Q3413" s="381">
        <v>12060</v>
      </c>
      <c r="R3413" s="381">
        <v>16240</v>
      </c>
      <c r="S3413" s="381">
        <v>20420</v>
      </c>
      <c r="T3413" s="381">
        <v>24600</v>
      </c>
      <c r="U3413" s="381">
        <v>28780</v>
      </c>
      <c r="V3413" s="381">
        <v>31300</v>
      </c>
      <c r="W3413" s="381">
        <v>33450</v>
      </c>
      <c r="X3413" s="381">
        <v>35600</v>
      </c>
      <c r="Y3413" s="381">
        <v>30200</v>
      </c>
      <c r="Z3413" s="381">
        <v>34500</v>
      </c>
      <c r="AA3413" s="381">
        <v>38800</v>
      </c>
      <c r="AB3413" s="381">
        <v>43100</v>
      </c>
      <c r="AC3413" s="381">
        <v>46550</v>
      </c>
      <c r="AD3413" s="381">
        <v>50000</v>
      </c>
      <c r="AE3413" s="381">
        <v>53450</v>
      </c>
      <c r="AF3413" s="381">
        <v>56900</v>
      </c>
      <c r="AG3413" s="381">
        <v>9999</v>
      </c>
      <c r="AH3413" s="381" t="s">
        <v>4977</v>
      </c>
      <c r="AI3413" s="381" t="s">
        <v>4747</v>
      </c>
      <c r="AJ3413" s="381">
        <v>0</v>
      </c>
    </row>
    <row r="3414" spans="1:36">
      <c r="A3414" s="381" t="s">
        <v>571</v>
      </c>
      <c r="B3414" s="381" t="s">
        <v>4976</v>
      </c>
      <c r="C3414" s="381">
        <v>40</v>
      </c>
      <c r="D3414" s="381">
        <v>25</v>
      </c>
      <c r="E3414" s="381" t="s">
        <v>4975</v>
      </c>
      <c r="F3414" s="381" t="s">
        <v>4974</v>
      </c>
      <c r="G3414" s="381" t="s">
        <v>4973</v>
      </c>
      <c r="H3414" s="381">
        <v>57800</v>
      </c>
      <c r="I3414" s="381">
        <v>19650</v>
      </c>
      <c r="J3414" s="381">
        <v>22450</v>
      </c>
      <c r="K3414" s="381">
        <v>25250</v>
      </c>
      <c r="L3414" s="381">
        <v>28050</v>
      </c>
      <c r="M3414" s="381">
        <v>30300</v>
      </c>
      <c r="N3414" s="381">
        <v>32550</v>
      </c>
      <c r="O3414" s="381">
        <v>34800</v>
      </c>
      <c r="P3414" s="381">
        <v>37050</v>
      </c>
      <c r="Q3414" s="381">
        <v>12060</v>
      </c>
      <c r="R3414" s="381">
        <v>16240</v>
      </c>
      <c r="S3414" s="381">
        <v>20420</v>
      </c>
      <c r="T3414" s="381">
        <v>24600</v>
      </c>
      <c r="U3414" s="381">
        <v>28780</v>
      </c>
      <c r="V3414" s="381">
        <v>32550</v>
      </c>
      <c r="W3414" s="381">
        <v>34800</v>
      </c>
      <c r="X3414" s="381">
        <v>37050</v>
      </c>
      <c r="Y3414" s="381">
        <v>31450</v>
      </c>
      <c r="Z3414" s="381">
        <v>35950</v>
      </c>
      <c r="AA3414" s="381">
        <v>40450</v>
      </c>
      <c r="AB3414" s="381">
        <v>44900</v>
      </c>
      <c r="AC3414" s="381">
        <v>48500</v>
      </c>
      <c r="AD3414" s="381">
        <v>52100</v>
      </c>
      <c r="AE3414" s="381">
        <v>55700</v>
      </c>
      <c r="AF3414" s="381">
        <v>59300</v>
      </c>
      <c r="AG3414" s="381">
        <v>9999</v>
      </c>
      <c r="AH3414" s="381" t="s">
        <v>4973</v>
      </c>
      <c r="AI3414" s="381" t="s">
        <v>4747</v>
      </c>
      <c r="AJ3414" s="381">
        <v>0</v>
      </c>
    </row>
    <row r="3415" spans="1:36">
      <c r="A3415" s="381" t="s">
        <v>571</v>
      </c>
      <c r="B3415" s="381" t="s">
        <v>4972</v>
      </c>
      <c r="C3415" s="381">
        <v>40</v>
      </c>
      <c r="D3415" s="381">
        <v>27</v>
      </c>
      <c r="E3415" s="381" t="s">
        <v>4830</v>
      </c>
      <c r="F3415" s="381" t="s">
        <v>4829</v>
      </c>
      <c r="G3415" s="381" t="s">
        <v>4971</v>
      </c>
      <c r="H3415" s="381">
        <v>67300</v>
      </c>
      <c r="I3415" s="381">
        <v>23600</v>
      </c>
      <c r="J3415" s="381">
        <v>26950</v>
      </c>
      <c r="K3415" s="381">
        <v>30300</v>
      </c>
      <c r="L3415" s="381">
        <v>33650</v>
      </c>
      <c r="M3415" s="381">
        <v>36350</v>
      </c>
      <c r="N3415" s="381">
        <v>39050</v>
      </c>
      <c r="O3415" s="381">
        <v>41750</v>
      </c>
      <c r="P3415" s="381">
        <v>44450</v>
      </c>
      <c r="Q3415" s="381">
        <v>14150</v>
      </c>
      <c r="R3415" s="381">
        <v>16240</v>
      </c>
      <c r="S3415" s="381">
        <v>20420</v>
      </c>
      <c r="T3415" s="381">
        <v>24600</v>
      </c>
      <c r="U3415" s="381">
        <v>28780</v>
      </c>
      <c r="V3415" s="381">
        <v>32960</v>
      </c>
      <c r="W3415" s="381">
        <v>37140</v>
      </c>
      <c r="X3415" s="381">
        <v>41320</v>
      </c>
      <c r="Y3415" s="381">
        <v>37700</v>
      </c>
      <c r="Z3415" s="381">
        <v>43100</v>
      </c>
      <c r="AA3415" s="381">
        <v>48500</v>
      </c>
      <c r="AB3415" s="381">
        <v>53850</v>
      </c>
      <c r="AC3415" s="381">
        <v>58200</v>
      </c>
      <c r="AD3415" s="381">
        <v>62500</v>
      </c>
      <c r="AE3415" s="381">
        <v>66800</v>
      </c>
      <c r="AF3415" s="381">
        <v>71100</v>
      </c>
      <c r="AG3415" s="381">
        <v>5880</v>
      </c>
      <c r="AH3415" s="381" t="s">
        <v>4971</v>
      </c>
      <c r="AI3415" s="381" t="s">
        <v>4747</v>
      </c>
      <c r="AJ3415" s="381">
        <v>1</v>
      </c>
    </row>
    <row r="3416" spans="1:36">
      <c r="A3416" s="381" t="s">
        <v>571</v>
      </c>
      <c r="B3416" s="381" t="s">
        <v>4970</v>
      </c>
      <c r="C3416" s="381">
        <v>40</v>
      </c>
      <c r="D3416" s="381">
        <v>29</v>
      </c>
      <c r="E3416" s="381" t="s">
        <v>4969</v>
      </c>
      <c r="F3416" s="381" t="s">
        <v>4968</v>
      </c>
      <c r="G3416" s="381" t="s">
        <v>4967</v>
      </c>
      <c r="H3416" s="381">
        <v>48800</v>
      </c>
      <c r="I3416" s="381">
        <v>18900</v>
      </c>
      <c r="J3416" s="381">
        <v>21600</v>
      </c>
      <c r="K3416" s="381">
        <v>24300</v>
      </c>
      <c r="L3416" s="381">
        <v>26950</v>
      </c>
      <c r="M3416" s="381">
        <v>29150</v>
      </c>
      <c r="N3416" s="381">
        <v>31300</v>
      </c>
      <c r="O3416" s="381">
        <v>33450</v>
      </c>
      <c r="P3416" s="381">
        <v>35600</v>
      </c>
      <c r="Q3416" s="381">
        <v>12060</v>
      </c>
      <c r="R3416" s="381">
        <v>16240</v>
      </c>
      <c r="S3416" s="381">
        <v>20420</v>
      </c>
      <c r="T3416" s="381">
        <v>24600</v>
      </c>
      <c r="U3416" s="381">
        <v>28780</v>
      </c>
      <c r="V3416" s="381">
        <v>31300</v>
      </c>
      <c r="W3416" s="381">
        <v>33450</v>
      </c>
      <c r="X3416" s="381">
        <v>35600</v>
      </c>
      <c r="Y3416" s="381">
        <v>30200</v>
      </c>
      <c r="Z3416" s="381">
        <v>34500</v>
      </c>
      <c r="AA3416" s="381">
        <v>38800</v>
      </c>
      <c r="AB3416" s="381">
        <v>43100</v>
      </c>
      <c r="AC3416" s="381">
        <v>46550</v>
      </c>
      <c r="AD3416" s="381">
        <v>50000</v>
      </c>
      <c r="AE3416" s="381">
        <v>53450</v>
      </c>
      <c r="AF3416" s="381">
        <v>56900</v>
      </c>
      <c r="AG3416" s="381">
        <v>9999</v>
      </c>
      <c r="AH3416" s="381" t="s">
        <v>4967</v>
      </c>
      <c r="AI3416" s="381" t="s">
        <v>4747</v>
      </c>
      <c r="AJ3416" s="381">
        <v>0</v>
      </c>
    </row>
    <row r="3417" spans="1:36">
      <c r="A3417" s="381" t="s">
        <v>571</v>
      </c>
      <c r="B3417" s="381" t="s">
        <v>4966</v>
      </c>
      <c r="C3417" s="381">
        <v>40</v>
      </c>
      <c r="D3417" s="381">
        <v>31</v>
      </c>
      <c r="E3417" s="381" t="s">
        <v>4965</v>
      </c>
      <c r="F3417" s="381" t="s">
        <v>4964</v>
      </c>
      <c r="G3417" s="381" t="s">
        <v>3501</v>
      </c>
      <c r="H3417" s="381">
        <v>58700</v>
      </c>
      <c r="I3417" s="381">
        <v>20550</v>
      </c>
      <c r="J3417" s="381">
        <v>23500</v>
      </c>
      <c r="K3417" s="381">
        <v>26450</v>
      </c>
      <c r="L3417" s="381">
        <v>29350</v>
      </c>
      <c r="M3417" s="381">
        <v>31700</v>
      </c>
      <c r="N3417" s="381">
        <v>34050</v>
      </c>
      <c r="O3417" s="381">
        <v>36400</v>
      </c>
      <c r="P3417" s="381">
        <v>38750</v>
      </c>
      <c r="Q3417" s="381">
        <v>12350</v>
      </c>
      <c r="R3417" s="381">
        <v>16240</v>
      </c>
      <c r="S3417" s="381">
        <v>20420</v>
      </c>
      <c r="T3417" s="381">
        <v>24600</v>
      </c>
      <c r="U3417" s="381">
        <v>28780</v>
      </c>
      <c r="V3417" s="381">
        <v>32960</v>
      </c>
      <c r="W3417" s="381">
        <v>36400</v>
      </c>
      <c r="X3417" s="381">
        <v>38750</v>
      </c>
      <c r="Y3417" s="381">
        <v>32900</v>
      </c>
      <c r="Z3417" s="381">
        <v>37600</v>
      </c>
      <c r="AA3417" s="381">
        <v>42300</v>
      </c>
      <c r="AB3417" s="381">
        <v>46950</v>
      </c>
      <c r="AC3417" s="381">
        <v>50750</v>
      </c>
      <c r="AD3417" s="381">
        <v>54500</v>
      </c>
      <c r="AE3417" s="381">
        <v>58250</v>
      </c>
      <c r="AF3417" s="381">
        <v>62000</v>
      </c>
      <c r="AG3417" s="381">
        <v>4200</v>
      </c>
      <c r="AH3417" s="381" t="s">
        <v>3501</v>
      </c>
      <c r="AI3417" s="381" t="s">
        <v>4747</v>
      </c>
      <c r="AJ3417" s="381">
        <v>1</v>
      </c>
    </row>
    <row r="3418" spans="1:36">
      <c r="A3418" s="381" t="s">
        <v>571</v>
      </c>
      <c r="B3418" s="381" t="s">
        <v>4963</v>
      </c>
      <c r="C3418" s="381">
        <v>40</v>
      </c>
      <c r="D3418" s="381">
        <v>33</v>
      </c>
      <c r="E3418" s="381" t="s">
        <v>4962</v>
      </c>
      <c r="F3418" s="381" t="s">
        <v>4961</v>
      </c>
      <c r="G3418" s="381" t="s">
        <v>4960</v>
      </c>
      <c r="H3418" s="381">
        <v>59100</v>
      </c>
      <c r="I3418" s="381">
        <v>20700</v>
      </c>
      <c r="J3418" s="381">
        <v>23650</v>
      </c>
      <c r="K3418" s="381">
        <v>26600</v>
      </c>
      <c r="L3418" s="381">
        <v>29550</v>
      </c>
      <c r="M3418" s="381">
        <v>31950</v>
      </c>
      <c r="N3418" s="381">
        <v>34300</v>
      </c>
      <c r="O3418" s="381">
        <v>36650</v>
      </c>
      <c r="P3418" s="381">
        <v>39050</v>
      </c>
      <c r="Q3418" s="381">
        <v>12450</v>
      </c>
      <c r="R3418" s="381">
        <v>16240</v>
      </c>
      <c r="S3418" s="381">
        <v>20420</v>
      </c>
      <c r="T3418" s="381">
        <v>24600</v>
      </c>
      <c r="U3418" s="381">
        <v>28780</v>
      </c>
      <c r="V3418" s="381">
        <v>32960</v>
      </c>
      <c r="W3418" s="381">
        <v>36650</v>
      </c>
      <c r="X3418" s="381">
        <v>39050</v>
      </c>
      <c r="Y3418" s="381">
        <v>33150</v>
      </c>
      <c r="Z3418" s="381">
        <v>37850</v>
      </c>
      <c r="AA3418" s="381">
        <v>42600</v>
      </c>
      <c r="AB3418" s="381">
        <v>47300</v>
      </c>
      <c r="AC3418" s="381">
        <v>51100</v>
      </c>
      <c r="AD3418" s="381">
        <v>54900</v>
      </c>
      <c r="AE3418" s="381">
        <v>58700</v>
      </c>
      <c r="AF3418" s="381">
        <v>62450</v>
      </c>
      <c r="AG3418" s="381">
        <v>9999</v>
      </c>
      <c r="AH3418" s="381" t="s">
        <v>4960</v>
      </c>
      <c r="AI3418" s="381" t="s">
        <v>4747</v>
      </c>
      <c r="AJ3418" s="381">
        <v>1</v>
      </c>
    </row>
    <row r="3419" spans="1:36">
      <c r="A3419" s="381" t="s">
        <v>571</v>
      </c>
      <c r="B3419" s="381" t="s">
        <v>4959</v>
      </c>
      <c r="C3419" s="381">
        <v>40</v>
      </c>
      <c r="D3419" s="381">
        <v>35</v>
      </c>
      <c r="E3419" s="381" t="s">
        <v>4958</v>
      </c>
      <c r="F3419" s="381" t="s">
        <v>4957</v>
      </c>
      <c r="G3419" s="381" t="s">
        <v>2035</v>
      </c>
      <c r="H3419" s="381">
        <v>51200</v>
      </c>
      <c r="I3419" s="381">
        <v>18900</v>
      </c>
      <c r="J3419" s="381">
        <v>21600</v>
      </c>
      <c r="K3419" s="381">
        <v>24300</v>
      </c>
      <c r="L3419" s="381">
        <v>26950</v>
      </c>
      <c r="M3419" s="381">
        <v>29150</v>
      </c>
      <c r="N3419" s="381">
        <v>31300</v>
      </c>
      <c r="O3419" s="381">
        <v>33450</v>
      </c>
      <c r="P3419" s="381">
        <v>35600</v>
      </c>
      <c r="Q3419" s="381">
        <v>12060</v>
      </c>
      <c r="R3419" s="381">
        <v>16240</v>
      </c>
      <c r="S3419" s="381">
        <v>20420</v>
      </c>
      <c r="T3419" s="381">
        <v>24600</v>
      </c>
      <c r="U3419" s="381">
        <v>28780</v>
      </c>
      <c r="V3419" s="381">
        <v>31300</v>
      </c>
      <c r="W3419" s="381">
        <v>33450</v>
      </c>
      <c r="X3419" s="381">
        <v>35600</v>
      </c>
      <c r="Y3419" s="381">
        <v>30200</v>
      </c>
      <c r="Z3419" s="381">
        <v>34500</v>
      </c>
      <c r="AA3419" s="381">
        <v>38800</v>
      </c>
      <c r="AB3419" s="381">
        <v>43100</v>
      </c>
      <c r="AC3419" s="381">
        <v>46550</v>
      </c>
      <c r="AD3419" s="381">
        <v>50000</v>
      </c>
      <c r="AE3419" s="381">
        <v>53450</v>
      </c>
      <c r="AF3419" s="381">
        <v>56900</v>
      </c>
      <c r="AG3419" s="381">
        <v>9999</v>
      </c>
      <c r="AH3419" s="381" t="s">
        <v>2035</v>
      </c>
      <c r="AI3419" s="381" t="s">
        <v>4747</v>
      </c>
      <c r="AJ3419" s="381">
        <v>0</v>
      </c>
    </row>
    <row r="3420" spans="1:36">
      <c r="A3420" s="381" t="s">
        <v>571</v>
      </c>
      <c r="B3420" s="381" t="s">
        <v>4956</v>
      </c>
      <c r="C3420" s="381">
        <v>40</v>
      </c>
      <c r="D3420" s="381">
        <v>37</v>
      </c>
      <c r="E3420" s="381" t="s">
        <v>4765</v>
      </c>
      <c r="F3420" s="381" t="s">
        <v>4764</v>
      </c>
      <c r="G3420" s="381" t="s">
        <v>4955</v>
      </c>
      <c r="H3420" s="381">
        <v>63900</v>
      </c>
      <c r="I3420" s="381">
        <v>22400</v>
      </c>
      <c r="J3420" s="381">
        <v>25600</v>
      </c>
      <c r="K3420" s="381">
        <v>28800</v>
      </c>
      <c r="L3420" s="381">
        <v>31950</v>
      </c>
      <c r="M3420" s="381">
        <v>34550</v>
      </c>
      <c r="N3420" s="381">
        <v>37100</v>
      </c>
      <c r="O3420" s="381">
        <v>39650</v>
      </c>
      <c r="P3420" s="381">
        <v>42200</v>
      </c>
      <c r="Q3420" s="381">
        <v>13450</v>
      </c>
      <c r="R3420" s="381">
        <v>16240</v>
      </c>
      <c r="S3420" s="381">
        <v>20420</v>
      </c>
      <c r="T3420" s="381">
        <v>24600</v>
      </c>
      <c r="U3420" s="381">
        <v>28780</v>
      </c>
      <c r="V3420" s="381">
        <v>32960</v>
      </c>
      <c r="W3420" s="381">
        <v>37140</v>
      </c>
      <c r="X3420" s="381">
        <v>41320</v>
      </c>
      <c r="Y3420" s="381">
        <v>35800</v>
      </c>
      <c r="Z3420" s="381">
        <v>40900</v>
      </c>
      <c r="AA3420" s="381">
        <v>46000</v>
      </c>
      <c r="AB3420" s="381">
        <v>51100</v>
      </c>
      <c r="AC3420" s="381">
        <v>55200</v>
      </c>
      <c r="AD3420" s="381">
        <v>59300</v>
      </c>
      <c r="AE3420" s="381">
        <v>63400</v>
      </c>
      <c r="AF3420" s="381">
        <v>67500</v>
      </c>
      <c r="AG3420" s="381">
        <v>8560</v>
      </c>
      <c r="AH3420" s="381" t="s">
        <v>4955</v>
      </c>
      <c r="AI3420" s="381" t="s">
        <v>4747</v>
      </c>
      <c r="AJ3420" s="381">
        <v>1</v>
      </c>
    </row>
    <row r="3421" spans="1:36">
      <c r="A3421" s="381" t="s">
        <v>571</v>
      </c>
      <c r="B3421" s="381" t="s">
        <v>4954</v>
      </c>
      <c r="C3421" s="381">
        <v>40</v>
      </c>
      <c r="D3421" s="381">
        <v>39</v>
      </c>
      <c r="E3421" s="381" t="s">
        <v>4953</v>
      </c>
      <c r="F3421" s="381" t="s">
        <v>4952</v>
      </c>
      <c r="G3421" s="381" t="s">
        <v>4126</v>
      </c>
      <c r="H3421" s="381">
        <v>55600</v>
      </c>
      <c r="I3421" s="381">
        <v>19500</v>
      </c>
      <c r="J3421" s="381">
        <v>22250</v>
      </c>
      <c r="K3421" s="381">
        <v>25050</v>
      </c>
      <c r="L3421" s="381">
        <v>27800</v>
      </c>
      <c r="M3421" s="381">
        <v>30050</v>
      </c>
      <c r="N3421" s="381">
        <v>32250</v>
      </c>
      <c r="O3421" s="381">
        <v>34500</v>
      </c>
      <c r="P3421" s="381">
        <v>36700</v>
      </c>
      <c r="Q3421" s="381">
        <v>12060</v>
      </c>
      <c r="R3421" s="381">
        <v>16240</v>
      </c>
      <c r="S3421" s="381">
        <v>20420</v>
      </c>
      <c r="T3421" s="381">
        <v>24600</v>
      </c>
      <c r="U3421" s="381">
        <v>28780</v>
      </c>
      <c r="V3421" s="381">
        <v>32250</v>
      </c>
      <c r="W3421" s="381">
        <v>34500</v>
      </c>
      <c r="X3421" s="381">
        <v>36700</v>
      </c>
      <c r="Y3421" s="381">
        <v>31150</v>
      </c>
      <c r="Z3421" s="381">
        <v>35600</v>
      </c>
      <c r="AA3421" s="381">
        <v>40050</v>
      </c>
      <c r="AB3421" s="381">
        <v>44500</v>
      </c>
      <c r="AC3421" s="381">
        <v>48100</v>
      </c>
      <c r="AD3421" s="381">
        <v>51650</v>
      </c>
      <c r="AE3421" s="381">
        <v>55200</v>
      </c>
      <c r="AF3421" s="381">
        <v>58750</v>
      </c>
      <c r="AG3421" s="381">
        <v>9999</v>
      </c>
      <c r="AH3421" s="381" t="s">
        <v>4126</v>
      </c>
      <c r="AI3421" s="381" t="s">
        <v>4747</v>
      </c>
      <c r="AJ3421" s="381">
        <v>0</v>
      </c>
    </row>
    <row r="3422" spans="1:36">
      <c r="A3422" s="381" t="s">
        <v>571</v>
      </c>
      <c r="B3422" s="381" t="s">
        <v>4951</v>
      </c>
      <c r="C3422" s="381">
        <v>40</v>
      </c>
      <c r="D3422" s="381">
        <v>41</v>
      </c>
      <c r="E3422" s="381" t="s">
        <v>4950</v>
      </c>
      <c r="F3422" s="381" t="s">
        <v>4949</v>
      </c>
      <c r="G3422" s="381" t="s">
        <v>4565</v>
      </c>
      <c r="H3422" s="381">
        <v>47100</v>
      </c>
      <c r="I3422" s="381">
        <v>18900</v>
      </c>
      <c r="J3422" s="381">
        <v>21600</v>
      </c>
      <c r="K3422" s="381">
        <v>24300</v>
      </c>
      <c r="L3422" s="381">
        <v>26950</v>
      </c>
      <c r="M3422" s="381">
        <v>29150</v>
      </c>
      <c r="N3422" s="381">
        <v>31300</v>
      </c>
      <c r="O3422" s="381">
        <v>33450</v>
      </c>
      <c r="P3422" s="381">
        <v>35600</v>
      </c>
      <c r="Q3422" s="381">
        <v>12060</v>
      </c>
      <c r="R3422" s="381">
        <v>16240</v>
      </c>
      <c r="S3422" s="381">
        <v>20420</v>
      </c>
      <c r="T3422" s="381">
        <v>24600</v>
      </c>
      <c r="U3422" s="381">
        <v>28780</v>
      </c>
      <c r="V3422" s="381">
        <v>31300</v>
      </c>
      <c r="W3422" s="381">
        <v>33450</v>
      </c>
      <c r="X3422" s="381">
        <v>35600</v>
      </c>
      <c r="Y3422" s="381">
        <v>30200</v>
      </c>
      <c r="Z3422" s="381">
        <v>34500</v>
      </c>
      <c r="AA3422" s="381">
        <v>38800</v>
      </c>
      <c r="AB3422" s="381">
        <v>43100</v>
      </c>
      <c r="AC3422" s="381">
        <v>46550</v>
      </c>
      <c r="AD3422" s="381">
        <v>50000</v>
      </c>
      <c r="AE3422" s="381">
        <v>53450</v>
      </c>
      <c r="AF3422" s="381">
        <v>56900</v>
      </c>
      <c r="AG3422" s="381">
        <v>9999</v>
      </c>
      <c r="AH3422" s="381" t="s">
        <v>4565</v>
      </c>
      <c r="AI3422" s="381" t="s">
        <v>4747</v>
      </c>
      <c r="AJ3422" s="381">
        <v>0</v>
      </c>
    </row>
    <row r="3423" spans="1:36">
      <c r="A3423" s="381" t="s">
        <v>571</v>
      </c>
      <c r="B3423" s="381" t="s">
        <v>4948</v>
      </c>
      <c r="C3423" s="381">
        <v>40</v>
      </c>
      <c r="D3423" s="381">
        <v>43</v>
      </c>
      <c r="E3423" s="381" t="s">
        <v>4947</v>
      </c>
      <c r="F3423" s="381" t="s">
        <v>4946</v>
      </c>
      <c r="G3423" s="381" t="s">
        <v>4110</v>
      </c>
      <c r="H3423" s="381">
        <v>62400</v>
      </c>
      <c r="I3423" s="381">
        <v>21850</v>
      </c>
      <c r="J3423" s="381">
        <v>25000</v>
      </c>
      <c r="K3423" s="381">
        <v>28100</v>
      </c>
      <c r="L3423" s="381">
        <v>31200</v>
      </c>
      <c r="M3423" s="381">
        <v>33700</v>
      </c>
      <c r="N3423" s="381">
        <v>36200</v>
      </c>
      <c r="O3423" s="381">
        <v>38700</v>
      </c>
      <c r="P3423" s="381">
        <v>41200</v>
      </c>
      <c r="Q3423" s="381">
        <v>13100</v>
      </c>
      <c r="R3423" s="381">
        <v>16240</v>
      </c>
      <c r="S3423" s="381">
        <v>20420</v>
      </c>
      <c r="T3423" s="381">
        <v>24600</v>
      </c>
      <c r="U3423" s="381">
        <v>28780</v>
      </c>
      <c r="V3423" s="381">
        <v>32960</v>
      </c>
      <c r="W3423" s="381">
        <v>37140</v>
      </c>
      <c r="X3423" s="381">
        <v>41200</v>
      </c>
      <c r="Y3423" s="381">
        <v>34950</v>
      </c>
      <c r="Z3423" s="381">
        <v>39950</v>
      </c>
      <c r="AA3423" s="381">
        <v>44950</v>
      </c>
      <c r="AB3423" s="381">
        <v>49900</v>
      </c>
      <c r="AC3423" s="381">
        <v>53900</v>
      </c>
      <c r="AD3423" s="381">
        <v>57900</v>
      </c>
      <c r="AE3423" s="381">
        <v>61900</v>
      </c>
      <c r="AF3423" s="381">
        <v>65900</v>
      </c>
      <c r="AG3423" s="381">
        <v>9999</v>
      </c>
      <c r="AH3423" s="381" t="s">
        <v>4110</v>
      </c>
      <c r="AI3423" s="381" t="s">
        <v>4747</v>
      </c>
      <c r="AJ3423" s="381">
        <v>0</v>
      </c>
    </row>
    <row r="3424" spans="1:36">
      <c r="A3424" s="381" t="s">
        <v>571</v>
      </c>
      <c r="B3424" s="381" t="s">
        <v>4945</v>
      </c>
      <c r="C3424" s="381">
        <v>40</v>
      </c>
      <c r="D3424" s="381">
        <v>45</v>
      </c>
      <c r="E3424" s="381" t="s">
        <v>4944</v>
      </c>
      <c r="F3424" s="381" t="s">
        <v>4943</v>
      </c>
      <c r="G3424" s="381" t="s">
        <v>3417</v>
      </c>
      <c r="H3424" s="381">
        <v>67000</v>
      </c>
      <c r="I3424" s="381">
        <v>22900</v>
      </c>
      <c r="J3424" s="381">
        <v>26150</v>
      </c>
      <c r="K3424" s="381">
        <v>29400</v>
      </c>
      <c r="L3424" s="381">
        <v>32650</v>
      </c>
      <c r="M3424" s="381">
        <v>35300</v>
      </c>
      <c r="N3424" s="381">
        <v>37900</v>
      </c>
      <c r="O3424" s="381">
        <v>40500</v>
      </c>
      <c r="P3424" s="381">
        <v>43100</v>
      </c>
      <c r="Q3424" s="381">
        <v>13750</v>
      </c>
      <c r="R3424" s="381">
        <v>16240</v>
      </c>
      <c r="S3424" s="381">
        <v>20420</v>
      </c>
      <c r="T3424" s="381">
        <v>24600</v>
      </c>
      <c r="U3424" s="381">
        <v>28780</v>
      </c>
      <c r="V3424" s="381">
        <v>32960</v>
      </c>
      <c r="W3424" s="381">
        <v>37140</v>
      </c>
      <c r="X3424" s="381">
        <v>41320</v>
      </c>
      <c r="Y3424" s="381">
        <v>36600</v>
      </c>
      <c r="Z3424" s="381">
        <v>41800</v>
      </c>
      <c r="AA3424" s="381">
        <v>47050</v>
      </c>
      <c r="AB3424" s="381">
        <v>52250</v>
      </c>
      <c r="AC3424" s="381">
        <v>56450</v>
      </c>
      <c r="AD3424" s="381">
        <v>60650</v>
      </c>
      <c r="AE3424" s="381">
        <v>64800</v>
      </c>
      <c r="AF3424" s="381">
        <v>69000</v>
      </c>
      <c r="AG3424" s="381">
        <v>9999</v>
      </c>
      <c r="AH3424" s="381" t="s">
        <v>3417</v>
      </c>
      <c r="AI3424" s="381" t="s">
        <v>4747</v>
      </c>
      <c r="AJ3424" s="381">
        <v>0</v>
      </c>
    </row>
    <row r="3425" spans="1:36">
      <c r="A3425" s="381" t="s">
        <v>571</v>
      </c>
      <c r="B3425" s="381" t="s">
        <v>4942</v>
      </c>
      <c r="C3425" s="381">
        <v>40</v>
      </c>
      <c r="D3425" s="381">
        <v>47</v>
      </c>
      <c r="E3425" s="381" t="s">
        <v>4941</v>
      </c>
      <c r="F3425" s="381" t="s">
        <v>4940</v>
      </c>
      <c r="G3425" s="381" t="s">
        <v>1666</v>
      </c>
      <c r="H3425" s="381">
        <v>56200</v>
      </c>
      <c r="I3425" s="381">
        <v>19700</v>
      </c>
      <c r="J3425" s="381">
        <v>22500</v>
      </c>
      <c r="K3425" s="381">
        <v>25300</v>
      </c>
      <c r="L3425" s="381">
        <v>28100</v>
      </c>
      <c r="M3425" s="381">
        <v>30350</v>
      </c>
      <c r="N3425" s="381">
        <v>32600</v>
      </c>
      <c r="O3425" s="381">
        <v>34850</v>
      </c>
      <c r="P3425" s="381">
        <v>37100</v>
      </c>
      <c r="Q3425" s="381">
        <v>12060</v>
      </c>
      <c r="R3425" s="381">
        <v>16240</v>
      </c>
      <c r="S3425" s="381">
        <v>20420</v>
      </c>
      <c r="T3425" s="381">
        <v>24600</v>
      </c>
      <c r="U3425" s="381">
        <v>28780</v>
      </c>
      <c r="V3425" s="381">
        <v>32600</v>
      </c>
      <c r="W3425" s="381">
        <v>34850</v>
      </c>
      <c r="X3425" s="381">
        <v>37100</v>
      </c>
      <c r="Y3425" s="381">
        <v>31500</v>
      </c>
      <c r="Z3425" s="381">
        <v>36000</v>
      </c>
      <c r="AA3425" s="381">
        <v>40500</v>
      </c>
      <c r="AB3425" s="381">
        <v>44950</v>
      </c>
      <c r="AC3425" s="381">
        <v>48550</v>
      </c>
      <c r="AD3425" s="381">
        <v>52150</v>
      </c>
      <c r="AE3425" s="381">
        <v>55750</v>
      </c>
      <c r="AF3425" s="381">
        <v>59350</v>
      </c>
      <c r="AG3425" s="381">
        <v>2340</v>
      </c>
      <c r="AH3425" s="381" t="s">
        <v>1666</v>
      </c>
      <c r="AI3425" s="381" t="s">
        <v>4747</v>
      </c>
      <c r="AJ3425" s="381">
        <v>0</v>
      </c>
    </row>
    <row r="3426" spans="1:36">
      <c r="A3426" s="381" t="s">
        <v>571</v>
      </c>
      <c r="B3426" s="381" t="s">
        <v>4939</v>
      </c>
      <c r="C3426" s="381">
        <v>40</v>
      </c>
      <c r="D3426" s="381">
        <v>49</v>
      </c>
      <c r="E3426" s="381" t="s">
        <v>4938</v>
      </c>
      <c r="F3426" s="381" t="s">
        <v>4937</v>
      </c>
      <c r="G3426" s="381" t="s">
        <v>4936</v>
      </c>
      <c r="H3426" s="381">
        <v>51900</v>
      </c>
      <c r="I3426" s="381">
        <v>18900</v>
      </c>
      <c r="J3426" s="381">
        <v>21600</v>
      </c>
      <c r="K3426" s="381">
        <v>24300</v>
      </c>
      <c r="L3426" s="381">
        <v>26950</v>
      </c>
      <c r="M3426" s="381">
        <v>29150</v>
      </c>
      <c r="N3426" s="381">
        <v>31300</v>
      </c>
      <c r="O3426" s="381">
        <v>33450</v>
      </c>
      <c r="P3426" s="381">
        <v>35600</v>
      </c>
      <c r="Q3426" s="381">
        <v>12060</v>
      </c>
      <c r="R3426" s="381">
        <v>16240</v>
      </c>
      <c r="S3426" s="381">
        <v>20420</v>
      </c>
      <c r="T3426" s="381">
        <v>24600</v>
      </c>
      <c r="U3426" s="381">
        <v>28780</v>
      </c>
      <c r="V3426" s="381">
        <v>31300</v>
      </c>
      <c r="W3426" s="381">
        <v>33450</v>
      </c>
      <c r="X3426" s="381">
        <v>35600</v>
      </c>
      <c r="Y3426" s="381">
        <v>30200</v>
      </c>
      <c r="Z3426" s="381">
        <v>34500</v>
      </c>
      <c r="AA3426" s="381">
        <v>38800</v>
      </c>
      <c r="AB3426" s="381">
        <v>43100</v>
      </c>
      <c r="AC3426" s="381">
        <v>46550</v>
      </c>
      <c r="AD3426" s="381">
        <v>50000</v>
      </c>
      <c r="AE3426" s="381">
        <v>53450</v>
      </c>
      <c r="AF3426" s="381">
        <v>56900</v>
      </c>
      <c r="AG3426" s="381">
        <v>9999</v>
      </c>
      <c r="AH3426" s="381" t="s">
        <v>4936</v>
      </c>
      <c r="AI3426" s="381" t="s">
        <v>4747</v>
      </c>
      <c r="AJ3426" s="381">
        <v>0</v>
      </c>
    </row>
    <row r="3427" spans="1:36">
      <c r="A3427" s="381" t="s">
        <v>571</v>
      </c>
      <c r="B3427" s="381" t="s">
        <v>4935</v>
      </c>
      <c r="C3427" s="381">
        <v>40</v>
      </c>
      <c r="D3427" s="381">
        <v>51</v>
      </c>
      <c r="E3427" s="381" t="s">
        <v>4934</v>
      </c>
      <c r="F3427" s="381" t="s">
        <v>4933</v>
      </c>
      <c r="G3427" s="381" t="s">
        <v>4932</v>
      </c>
      <c r="H3427" s="381">
        <v>61400</v>
      </c>
      <c r="I3427" s="381">
        <v>21500</v>
      </c>
      <c r="J3427" s="381">
        <v>24600</v>
      </c>
      <c r="K3427" s="381">
        <v>27650</v>
      </c>
      <c r="L3427" s="381">
        <v>30700</v>
      </c>
      <c r="M3427" s="381">
        <v>33200</v>
      </c>
      <c r="N3427" s="381">
        <v>35650</v>
      </c>
      <c r="O3427" s="381">
        <v>38100</v>
      </c>
      <c r="P3427" s="381">
        <v>40550</v>
      </c>
      <c r="Q3427" s="381">
        <v>12900</v>
      </c>
      <c r="R3427" s="381">
        <v>16240</v>
      </c>
      <c r="S3427" s="381">
        <v>20420</v>
      </c>
      <c r="T3427" s="381">
        <v>24600</v>
      </c>
      <c r="U3427" s="381">
        <v>28780</v>
      </c>
      <c r="V3427" s="381">
        <v>32960</v>
      </c>
      <c r="W3427" s="381">
        <v>37140</v>
      </c>
      <c r="X3427" s="381">
        <v>40550</v>
      </c>
      <c r="Y3427" s="381">
        <v>34400</v>
      </c>
      <c r="Z3427" s="381">
        <v>39300</v>
      </c>
      <c r="AA3427" s="381">
        <v>44200</v>
      </c>
      <c r="AB3427" s="381">
        <v>49100</v>
      </c>
      <c r="AC3427" s="381">
        <v>53050</v>
      </c>
      <c r="AD3427" s="381">
        <v>57000</v>
      </c>
      <c r="AE3427" s="381">
        <v>60900</v>
      </c>
      <c r="AF3427" s="381">
        <v>64850</v>
      </c>
      <c r="AG3427" s="381">
        <v>9999</v>
      </c>
      <c r="AH3427" s="381" t="s">
        <v>4932</v>
      </c>
      <c r="AI3427" s="381" t="s">
        <v>4747</v>
      </c>
      <c r="AJ3427" s="381">
        <v>1</v>
      </c>
    </row>
    <row r="3428" spans="1:36">
      <c r="A3428" s="381" t="s">
        <v>571</v>
      </c>
      <c r="B3428" s="381" t="s">
        <v>4931</v>
      </c>
      <c r="C3428" s="381">
        <v>40</v>
      </c>
      <c r="D3428" s="381">
        <v>53</v>
      </c>
      <c r="E3428" s="381" t="s">
        <v>4930</v>
      </c>
      <c r="F3428" s="381" t="s">
        <v>4929</v>
      </c>
      <c r="G3428" s="381" t="s">
        <v>1282</v>
      </c>
      <c r="H3428" s="381">
        <v>62200</v>
      </c>
      <c r="I3428" s="381">
        <v>21800</v>
      </c>
      <c r="J3428" s="381">
        <v>24900</v>
      </c>
      <c r="K3428" s="381">
        <v>28000</v>
      </c>
      <c r="L3428" s="381">
        <v>31100</v>
      </c>
      <c r="M3428" s="381">
        <v>33600</v>
      </c>
      <c r="N3428" s="381">
        <v>36100</v>
      </c>
      <c r="O3428" s="381">
        <v>38600</v>
      </c>
      <c r="P3428" s="381">
        <v>41100</v>
      </c>
      <c r="Q3428" s="381">
        <v>13100</v>
      </c>
      <c r="R3428" s="381">
        <v>16240</v>
      </c>
      <c r="S3428" s="381">
        <v>20420</v>
      </c>
      <c r="T3428" s="381">
        <v>24600</v>
      </c>
      <c r="U3428" s="381">
        <v>28780</v>
      </c>
      <c r="V3428" s="381">
        <v>32960</v>
      </c>
      <c r="W3428" s="381">
        <v>37140</v>
      </c>
      <c r="X3428" s="381">
        <v>41100</v>
      </c>
      <c r="Y3428" s="381">
        <v>34850</v>
      </c>
      <c r="Z3428" s="381">
        <v>39800</v>
      </c>
      <c r="AA3428" s="381">
        <v>44800</v>
      </c>
      <c r="AB3428" s="381">
        <v>49750</v>
      </c>
      <c r="AC3428" s="381">
        <v>53750</v>
      </c>
      <c r="AD3428" s="381">
        <v>57750</v>
      </c>
      <c r="AE3428" s="381">
        <v>61700</v>
      </c>
      <c r="AF3428" s="381">
        <v>65700</v>
      </c>
      <c r="AG3428" s="381">
        <v>9999</v>
      </c>
      <c r="AH3428" s="381" t="s">
        <v>1282</v>
      </c>
      <c r="AI3428" s="381" t="s">
        <v>4747</v>
      </c>
      <c r="AJ3428" s="381">
        <v>0</v>
      </c>
    </row>
    <row r="3429" spans="1:36">
      <c r="A3429" s="381" t="s">
        <v>571</v>
      </c>
      <c r="B3429" s="381" t="s">
        <v>4928</v>
      </c>
      <c r="C3429" s="381">
        <v>40</v>
      </c>
      <c r="D3429" s="381">
        <v>55</v>
      </c>
      <c r="E3429" s="381" t="s">
        <v>4927</v>
      </c>
      <c r="F3429" s="381" t="s">
        <v>4926</v>
      </c>
      <c r="G3429" s="381" t="s">
        <v>4925</v>
      </c>
      <c r="H3429" s="381">
        <v>52300</v>
      </c>
      <c r="I3429" s="381">
        <v>18900</v>
      </c>
      <c r="J3429" s="381">
        <v>21600</v>
      </c>
      <c r="K3429" s="381">
        <v>24300</v>
      </c>
      <c r="L3429" s="381">
        <v>26950</v>
      </c>
      <c r="M3429" s="381">
        <v>29150</v>
      </c>
      <c r="N3429" s="381">
        <v>31300</v>
      </c>
      <c r="O3429" s="381">
        <v>33450</v>
      </c>
      <c r="P3429" s="381">
        <v>35600</v>
      </c>
      <c r="Q3429" s="381">
        <v>12060</v>
      </c>
      <c r="R3429" s="381">
        <v>16240</v>
      </c>
      <c r="S3429" s="381">
        <v>20420</v>
      </c>
      <c r="T3429" s="381">
        <v>24600</v>
      </c>
      <c r="U3429" s="381">
        <v>28780</v>
      </c>
      <c r="V3429" s="381">
        <v>31300</v>
      </c>
      <c r="W3429" s="381">
        <v>33450</v>
      </c>
      <c r="X3429" s="381">
        <v>35600</v>
      </c>
      <c r="Y3429" s="381">
        <v>30200</v>
      </c>
      <c r="Z3429" s="381">
        <v>34500</v>
      </c>
      <c r="AA3429" s="381">
        <v>38800</v>
      </c>
      <c r="AB3429" s="381">
        <v>43100</v>
      </c>
      <c r="AC3429" s="381">
        <v>46550</v>
      </c>
      <c r="AD3429" s="381">
        <v>50000</v>
      </c>
      <c r="AE3429" s="381">
        <v>53450</v>
      </c>
      <c r="AF3429" s="381">
        <v>56900</v>
      </c>
      <c r="AG3429" s="381">
        <v>9999</v>
      </c>
      <c r="AH3429" s="381" t="s">
        <v>4925</v>
      </c>
      <c r="AI3429" s="381" t="s">
        <v>4747</v>
      </c>
      <c r="AJ3429" s="381">
        <v>0</v>
      </c>
    </row>
    <row r="3430" spans="1:36">
      <c r="A3430" s="381" t="s">
        <v>571</v>
      </c>
      <c r="B3430" s="381" t="s">
        <v>4924</v>
      </c>
      <c r="C3430" s="381">
        <v>40</v>
      </c>
      <c r="D3430" s="381">
        <v>57</v>
      </c>
      <c r="E3430" s="381" t="s">
        <v>4923</v>
      </c>
      <c r="F3430" s="381" t="s">
        <v>4922</v>
      </c>
      <c r="G3430" s="381" t="s">
        <v>4921</v>
      </c>
      <c r="H3430" s="381">
        <v>40500</v>
      </c>
      <c r="I3430" s="381">
        <v>18900</v>
      </c>
      <c r="J3430" s="381">
        <v>21600</v>
      </c>
      <c r="K3430" s="381">
        <v>24300</v>
      </c>
      <c r="L3430" s="381">
        <v>26950</v>
      </c>
      <c r="M3430" s="381">
        <v>29150</v>
      </c>
      <c r="N3430" s="381">
        <v>31300</v>
      </c>
      <c r="O3430" s="381">
        <v>33450</v>
      </c>
      <c r="P3430" s="381">
        <v>35600</v>
      </c>
      <c r="Q3430" s="381">
        <v>12060</v>
      </c>
      <c r="R3430" s="381">
        <v>16240</v>
      </c>
      <c r="S3430" s="381">
        <v>20420</v>
      </c>
      <c r="T3430" s="381">
        <v>24600</v>
      </c>
      <c r="U3430" s="381">
        <v>28780</v>
      </c>
      <c r="V3430" s="381">
        <v>31300</v>
      </c>
      <c r="W3430" s="381">
        <v>33450</v>
      </c>
      <c r="X3430" s="381">
        <v>35600</v>
      </c>
      <c r="Y3430" s="381">
        <v>30200</v>
      </c>
      <c r="Z3430" s="381">
        <v>34500</v>
      </c>
      <c r="AA3430" s="381">
        <v>38800</v>
      </c>
      <c r="AB3430" s="381">
        <v>43100</v>
      </c>
      <c r="AC3430" s="381">
        <v>46550</v>
      </c>
      <c r="AD3430" s="381">
        <v>50000</v>
      </c>
      <c r="AE3430" s="381">
        <v>53450</v>
      </c>
      <c r="AF3430" s="381">
        <v>56900</v>
      </c>
      <c r="AG3430" s="381">
        <v>9999</v>
      </c>
      <c r="AH3430" s="381" t="s">
        <v>4921</v>
      </c>
      <c r="AI3430" s="381" t="s">
        <v>4747</v>
      </c>
      <c r="AJ3430" s="381">
        <v>0</v>
      </c>
    </row>
    <row r="3431" spans="1:36">
      <c r="A3431" s="381" t="s">
        <v>571</v>
      </c>
      <c r="B3431" s="381" t="s">
        <v>4920</v>
      </c>
      <c r="C3431" s="381">
        <v>40</v>
      </c>
      <c r="D3431" s="381">
        <v>59</v>
      </c>
      <c r="E3431" s="381" t="s">
        <v>4919</v>
      </c>
      <c r="F3431" s="381" t="s">
        <v>4918</v>
      </c>
      <c r="G3431" s="381" t="s">
        <v>4917</v>
      </c>
      <c r="H3431" s="381">
        <v>60000</v>
      </c>
      <c r="I3431" s="381">
        <v>19900</v>
      </c>
      <c r="J3431" s="381">
        <v>22750</v>
      </c>
      <c r="K3431" s="381">
        <v>25600</v>
      </c>
      <c r="L3431" s="381">
        <v>28400</v>
      </c>
      <c r="M3431" s="381">
        <v>30700</v>
      </c>
      <c r="N3431" s="381">
        <v>32950</v>
      </c>
      <c r="O3431" s="381">
        <v>35250</v>
      </c>
      <c r="P3431" s="381">
        <v>37500</v>
      </c>
      <c r="Q3431" s="381">
        <v>12060</v>
      </c>
      <c r="R3431" s="381">
        <v>16240</v>
      </c>
      <c r="S3431" s="381">
        <v>20420</v>
      </c>
      <c r="T3431" s="381">
        <v>24600</v>
      </c>
      <c r="U3431" s="381">
        <v>28780</v>
      </c>
      <c r="V3431" s="381">
        <v>32950</v>
      </c>
      <c r="W3431" s="381">
        <v>35250</v>
      </c>
      <c r="X3431" s="381">
        <v>37500</v>
      </c>
      <c r="Y3431" s="381">
        <v>31850</v>
      </c>
      <c r="Z3431" s="381">
        <v>36400</v>
      </c>
      <c r="AA3431" s="381">
        <v>40950</v>
      </c>
      <c r="AB3431" s="381">
        <v>45450</v>
      </c>
      <c r="AC3431" s="381">
        <v>49100</v>
      </c>
      <c r="AD3431" s="381">
        <v>52750</v>
      </c>
      <c r="AE3431" s="381">
        <v>56400</v>
      </c>
      <c r="AF3431" s="381">
        <v>60000</v>
      </c>
      <c r="AG3431" s="381">
        <v>9999</v>
      </c>
      <c r="AH3431" s="381" t="s">
        <v>4917</v>
      </c>
      <c r="AI3431" s="381" t="s">
        <v>4747</v>
      </c>
      <c r="AJ3431" s="381">
        <v>0</v>
      </c>
    </row>
    <row r="3432" spans="1:36">
      <c r="A3432" s="381" t="s">
        <v>571</v>
      </c>
      <c r="B3432" s="381" t="s">
        <v>4916</v>
      </c>
      <c r="C3432" s="381">
        <v>40</v>
      </c>
      <c r="D3432" s="381">
        <v>61</v>
      </c>
      <c r="E3432" s="381" t="s">
        <v>4915</v>
      </c>
      <c r="F3432" s="381" t="s">
        <v>4914</v>
      </c>
      <c r="G3432" s="381" t="s">
        <v>3300</v>
      </c>
      <c r="H3432" s="381">
        <v>47900</v>
      </c>
      <c r="I3432" s="381">
        <v>18900</v>
      </c>
      <c r="J3432" s="381">
        <v>21600</v>
      </c>
      <c r="K3432" s="381">
        <v>24300</v>
      </c>
      <c r="L3432" s="381">
        <v>26950</v>
      </c>
      <c r="M3432" s="381">
        <v>29150</v>
      </c>
      <c r="N3432" s="381">
        <v>31300</v>
      </c>
      <c r="O3432" s="381">
        <v>33450</v>
      </c>
      <c r="P3432" s="381">
        <v>35600</v>
      </c>
      <c r="Q3432" s="381">
        <v>12060</v>
      </c>
      <c r="R3432" s="381">
        <v>16240</v>
      </c>
      <c r="S3432" s="381">
        <v>20420</v>
      </c>
      <c r="T3432" s="381">
        <v>24600</v>
      </c>
      <c r="U3432" s="381">
        <v>28780</v>
      </c>
      <c r="V3432" s="381">
        <v>31300</v>
      </c>
      <c r="W3432" s="381">
        <v>33450</v>
      </c>
      <c r="X3432" s="381">
        <v>35600</v>
      </c>
      <c r="Y3432" s="381">
        <v>30200</v>
      </c>
      <c r="Z3432" s="381">
        <v>34500</v>
      </c>
      <c r="AA3432" s="381">
        <v>38800</v>
      </c>
      <c r="AB3432" s="381">
        <v>43100</v>
      </c>
      <c r="AC3432" s="381">
        <v>46550</v>
      </c>
      <c r="AD3432" s="381">
        <v>50000</v>
      </c>
      <c r="AE3432" s="381">
        <v>53450</v>
      </c>
      <c r="AF3432" s="381">
        <v>56900</v>
      </c>
      <c r="AG3432" s="381">
        <v>9999</v>
      </c>
      <c r="AH3432" s="381" t="s">
        <v>3300</v>
      </c>
      <c r="AI3432" s="381" t="s">
        <v>4747</v>
      </c>
      <c r="AJ3432" s="381">
        <v>0</v>
      </c>
    </row>
    <row r="3433" spans="1:36">
      <c r="A3433" s="381" t="s">
        <v>571</v>
      </c>
      <c r="B3433" s="381" t="s">
        <v>4913</v>
      </c>
      <c r="C3433" s="381">
        <v>40</v>
      </c>
      <c r="D3433" s="381">
        <v>63</v>
      </c>
      <c r="E3433" s="381" t="s">
        <v>4912</v>
      </c>
      <c r="F3433" s="381" t="s">
        <v>4911</v>
      </c>
      <c r="G3433" s="381" t="s">
        <v>4064</v>
      </c>
      <c r="H3433" s="381">
        <v>46400</v>
      </c>
      <c r="I3433" s="381">
        <v>18900</v>
      </c>
      <c r="J3433" s="381">
        <v>21600</v>
      </c>
      <c r="K3433" s="381">
        <v>24300</v>
      </c>
      <c r="L3433" s="381">
        <v>26950</v>
      </c>
      <c r="M3433" s="381">
        <v>29150</v>
      </c>
      <c r="N3433" s="381">
        <v>31300</v>
      </c>
      <c r="O3433" s="381">
        <v>33450</v>
      </c>
      <c r="P3433" s="381">
        <v>35600</v>
      </c>
      <c r="Q3433" s="381">
        <v>12060</v>
      </c>
      <c r="R3433" s="381">
        <v>16240</v>
      </c>
      <c r="S3433" s="381">
        <v>20420</v>
      </c>
      <c r="T3433" s="381">
        <v>24600</v>
      </c>
      <c r="U3433" s="381">
        <v>28780</v>
      </c>
      <c r="V3433" s="381">
        <v>31300</v>
      </c>
      <c r="W3433" s="381">
        <v>33450</v>
      </c>
      <c r="X3433" s="381">
        <v>35600</v>
      </c>
      <c r="Y3433" s="381">
        <v>30200</v>
      </c>
      <c r="Z3433" s="381">
        <v>34500</v>
      </c>
      <c r="AA3433" s="381">
        <v>38800</v>
      </c>
      <c r="AB3433" s="381">
        <v>43100</v>
      </c>
      <c r="AC3433" s="381">
        <v>46550</v>
      </c>
      <c r="AD3433" s="381">
        <v>50000</v>
      </c>
      <c r="AE3433" s="381">
        <v>53450</v>
      </c>
      <c r="AF3433" s="381">
        <v>56900</v>
      </c>
      <c r="AG3433" s="381">
        <v>9999</v>
      </c>
      <c r="AH3433" s="381" t="s">
        <v>4064</v>
      </c>
      <c r="AI3433" s="381" t="s">
        <v>4747</v>
      </c>
      <c r="AJ3433" s="381">
        <v>0</v>
      </c>
    </row>
    <row r="3434" spans="1:36">
      <c r="A3434" s="381" t="s">
        <v>571</v>
      </c>
      <c r="B3434" s="381" t="s">
        <v>4910</v>
      </c>
      <c r="C3434" s="381">
        <v>40</v>
      </c>
      <c r="D3434" s="381">
        <v>65</v>
      </c>
      <c r="E3434" s="381" t="s">
        <v>4909</v>
      </c>
      <c r="F3434" s="381" t="s">
        <v>4908</v>
      </c>
      <c r="G3434" s="381" t="s">
        <v>1262</v>
      </c>
      <c r="H3434" s="381">
        <v>52700</v>
      </c>
      <c r="I3434" s="381">
        <v>18900</v>
      </c>
      <c r="J3434" s="381">
        <v>21600</v>
      </c>
      <c r="K3434" s="381">
        <v>24300</v>
      </c>
      <c r="L3434" s="381">
        <v>26950</v>
      </c>
      <c r="M3434" s="381">
        <v>29150</v>
      </c>
      <c r="N3434" s="381">
        <v>31300</v>
      </c>
      <c r="O3434" s="381">
        <v>33450</v>
      </c>
      <c r="P3434" s="381">
        <v>35600</v>
      </c>
      <c r="Q3434" s="381">
        <v>12060</v>
      </c>
      <c r="R3434" s="381">
        <v>16240</v>
      </c>
      <c r="S3434" s="381">
        <v>20420</v>
      </c>
      <c r="T3434" s="381">
        <v>24600</v>
      </c>
      <c r="U3434" s="381">
        <v>28780</v>
      </c>
      <c r="V3434" s="381">
        <v>31300</v>
      </c>
      <c r="W3434" s="381">
        <v>33450</v>
      </c>
      <c r="X3434" s="381">
        <v>35600</v>
      </c>
      <c r="Y3434" s="381">
        <v>30200</v>
      </c>
      <c r="Z3434" s="381">
        <v>34500</v>
      </c>
      <c r="AA3434" s="381">
        <v>38800</v>
      </c>
      <c r="AB3434" s="381">
        <v>43100</v>
      </c>
      <c r="AC3434" s="381">
        <v>46550</v>
      </c>
      <c r="AD3434" s="381">
        <v>50000</v>
      </c>
      <c r="AE3434" s="381">
        <v>53450</v>
      </c>
      <c r="AF3434" s="381">
        <v>56900</v>
      </c>
      <c r="AG3434" s="381">
        <v>9999</v>
      </c>
      <c r="AH3434" s="381" t="s">
        <v>1262</v>
      </c>
      <c r="AI3434" s="381" t="s">
        <v>4747</v>
      </c>
      <c r="AJ3434" s="381">
        <v>0</v>
      </c>
    </row>
    <row r="3435" spans="1:36">
      <c r="A3435" s="381" t="s">
        <v>571</v>
      </c>
      <c r="B3435" s="381" t="s">
        <v>4907</v>
      </c>
      <c r="C3435" s="381">
        <v>40</v>
      </c>
      <c r="D3435" s="381">
        <v>67</v>
      </c>
      <c r="E3435" s="381" t="s">
        <v>4906</v>
      </c>
      <c r="F3435" s="381" t="s">
        <v>4905</v>
      </c>
      <c r="G3435" s="381" t="s">
        <v>1258</v>
      </c>
      <c r="H3435" s="381">
        <v>45200</v>
      </c>
      <c r="I3435" s="381">
        <v>18900</v>
      </c>
      <c r="J3435" s="381">
        <v>21600</v>
      </c>
      <c r="K3435" s="381">
        <v>24300</v>
      </c>
      <c r="L3435" s="381">
        <v>26950</v>
      </c>
      <c r="M3435" s="381">
        <v>29150</v>
      </c>
      <c r="N3435" s="381">
        <v>31300</v>
      </c>
      <c r="O3435" s="381">
        <v>33450</v>
      </c>
      <c r="P3435" s="381">
        <v>35600</v>
      </c>
      <c r="Q3435" s="381">
        <v>12060</v>
      </c>
      <c r="R3435" s="381">
        <v>16240</v>
      </c>
      <c r="S3435" s="381">
        <v>20420</v>
      </c>
      <c r="T3435" s="381">
        <v>24600</v>
      </c>
      <c r="U3435" s="381">
        <v>28780</v>
      </c>
      <c r="V3435" s="381">
        <v>31300</v>
      </c>
      <c r="W3435" s="381">
        <v>33450</v>
      </c>
      <c r="X3435" s="381">
        <v>35600</v>
      </c>
      <c r="Y3435" s="381">
        <v>30200</v>
      </c>
      <c r="Z3435" s="381">
        <v>34500</v>
      </c>
      <c r="AA3435" s="381">
        <v>38800</v>
      </c>
      <c r="AB3435" s="381">
        <v>43100</v>
      </c>
      <c r="AC3435" s="381">
        <v>46550</v>
      </c>
      <c r="AD3435" s="381">
        <v>50000</v>
      </c>
      <c r="AE3435" s="381">
        <v>53450</v>
      </c>
      <c r="AF3435" s="381">
        <v>56900</v>
      </c>
      <c r="AG3435" s="381">
        <v>9999</v>
      </c>
      <c r="AH3435" s="381" t="s">
        <v>1258</v>
      </c>
      <c r="AI3435" s="381" t="s">
        <v>4747</v>
      </c>
      <c r="AJ3435" s="381">
        <v>0</v>
      </c>
    </row>
    <row r="3436" spans="1:36">
      <c r="A3436" s="381" t="s">
        <v>571</v>
      </c>
      <c r="B3436" s="381" t="s">
        <v>4904</v>
      </c>
      <c r="C3436" s="381">
        <v>40</v>
      </c>
      <c r="D3436" s="381">
        <v>69</v>
      </c>
      <c r="E3436" s="381" t="s">
        <v>4903</v>
      </c>
      <c r="F3436" s="381" t="s">
        <v>4902</v>
      </c>
      <c r="G3436" s="381" t="s">
        <v>4901</v>
      </c>
      <c r="H3436" s="381">
        <v>45600</v>
      </c>
      <c r="I3436" s="381">
        <v>18900</v>
      </c>
      <c r="J3436" s="381">
        <v>21600</v>
      </c>
      <c r="K3436" s="381">
        <v>24300</v>
      </c>
      <c r="L3436" s="381">
        <v>26950</v>
      </c>
      <c r="M3436" s="381">
        <v>29150</v>
      </c>
      <c r="N3436" s="381">
        <v>31300</v>
      </c>
      <c r="O3436" s="381">
        <v>33450</v>
      </c>
      <c r="P3436" s="381">
        <v>35600</v>
      </c>
      <c r="Q3436" s="381">
        <v>12060</v>
      </c>
      <c r="R3436" s="381">
        <v>16240</v>
      </c>
      <c r="S3436" s="381">
        <v>20420</v>
      </c>
      <c r="T3436" s="381">
        <v>24600</v>
      </c>
      <c r="U3436" s="381">
        <v>28780</v>
      </c>
      <c r="V3436" s="381">
        <v>31300</v>
      </c>
      <c r="W3436" s="381">
        <v>33450</v>
      </c>
      <c r="X3436" s="381">
        <v>35600</v>
      </c>
      <c r="Y3436" s="381">
        <v>30200</v>
      </c>
      <c r="Z3436" s="381">
        <v>34500</v>
      </c>
      <c r="AA3436" s="381">
        <v>38800</v>
      </c>
      <c r="AB3436" s="381">
        <v>43100</v>
      </c>
      <c r="AC3436" s="381">
        <v>46550</v>
      </c>
      <c r="AD3436" s="381">
        <v>50000</v>
      </c>
      <c r="AE3436" s="381">
        <v>53450</v>
      </c>
      <c r="AF3436" s="381">
        <v>56900</v>
      </c>
      <c r="AG3436" s="381">
        <v>9999</v>
      </c>
      <c r="AH3436" s="381" t="s">
        <v>4901</v>
      </c>
      <c r="AI3436" s="381" t="s">
        <v>4747</v>
      </c>
      <c r="AJ3436" s="381">
        <v>0</v>
      </c>
    </row>
    <row r="3437" spans="1:36">
      <c r="A3437" s="381" t="s">
        <v>571</v>
      </c>
      <c r="B3437" s="381" t="s">
        <v>4900</v>
      </c>
      <c r="C3437" s="381">
        <v>40</v>
      </c>
      <c r="D3437" s="381">
        <v>71</v>
      </c>
      <c r="E3437" s="381" t="s">
        <v>4899</v>
      </c>
      <c r="F3437" s="381" t="s">
        <v>4898</v>
      </c>
      <c r="G3437" s="381" t="s">
        <v>4897</v>
      </c>
      <c r="H3437" s="381">
        <v>53100</v>
      </c>
      <c r="I3437" s="381">
        <v>18900</v>
      </c>
      <c r="J3437" s="381">
        <v>21600</v>
      </c>
      <c r="K3437" s="381">
        <v>24300</v>
      </c>
      <c r="L3437" s="381">
        <v>26950</v>
      </c>
      <c r="M3437" s="381">
        <v>29150</v>
      </c>
      <c r="N3437" s="381">
        <v>31300</v>
      </c>
      <c r="O3437" s="381">
        <v>33450</v>
      </c>
      <c r="P3437" s="381">
        <v>35600</v>
      </c>
      <c r="Q3437" s="381">
        <v>12060</v>
      </c>
      <c r="R3437" s="381">
        <v>16240</v>
      </c>
      <c r="S3437" s="381">
        <v>20420</v>
      </c>
      <c r="T3437" s="381">
        <v>24600</v>
      </c>
      <c r="U3437" s="381">
        <v>28780</v>
      </c>
      <c r="V3437" s="381">
        <v>31300</v>
      </c>
      <c r="W3437" s="381">
        <v>33450</v>
      </c>
      <c r="X3437" s="381">
        <v>35600</v>
      </c>
      <c r="Y3437" s="381">
        <v>30200</v>
      </c>
      <c r="Z3437" s="381">
        <v>34500</v>
      </c>
      <c r="AA3437" s="381">
        <v>38800</v>
      </c>
      <c r="AB3437" s="381">
        <v>43100</v>
      </c>
      <c r="AC3437" s="381">
        <v>46550</v>
      </c>
      <c r="AD3437" s="381">
        <v>50000</v>
      </c>
      <c r="AE3437" s="381">
        <v>53450</v>
      </c>
      <c r="AF3437" s="381">
        <v>56900</v>
      </c>
      <c r="AG3437" s="381">
        <v>9999</v>
      </c>
      <c r="AH3437" s="381" t="s">
        <v>4897</v>
      </c>
      <c r="AI3437" s="381" t="s">
        <v>4747</v>
      </c>
      <c r="AJ3437" s="381">
        <v>0</v>
      </c>
    </row>
    <row r="3438" spans="1:36">
      <c r="A3438" s="381" t="s">
        <v>571</v>
      </c>
      <c r="B3438" s="381" t="s">
        <v>4896</v>
      </c>
      <c r="C3438" s="381">
        <v>40</v>
      </c>
      <c r="D3438" s="381">
        <v>73</v>
      </c>
      <c r="E3438" s="381" t="s">
        <v>4895</v>
      </c>
      <c r="F3438" s="381" t="s">
        <v>4894</v>
      </c>
      <c r="G3438" s="381" t="s">
        <v>4893</v>
      </c>
      <c r="H3438" s="381">
        <v>65900</v>
      </c>
      <c r="I3438" s="381">
        <v>23100</v>
      </c>
      <c r="J3438" s="381">
        <v>26400</v>
      </c>
      <c r="K3438" s="381">
        <v>29700</v>
      </c>
      <c r="L3438" s="381">
        <v>32950</v>
      </c>
      <c r="M3438" s="381">
        <v>35600</v>
      </c>
      <c r="N3438" s="381">
        <v>38250</v>
      </c>
      <c r="O3438" s="381">
        <v>40900</v>
      </c>
      <c r="P3438" s="381">
        <v>43500</v>
      </c>
      <c r="Q3438" s="381">
        <v>13850</v>
      </c>
      <c r="R3438" s="381">
        <v>16240</v>
      </c>
      <c r="S3438" s="381">
        <v>20420</v>
      </c>
      <c r="T3438" s="381">
        <v>24600</v>
      </c>
      <c r="U3438" s="381">
        <v>28780</v>
      </c>
      <c r="V3438" s="381">
        <v>32960</v>
      </c>
      <c r="W3438" s="381">
        <v>37140</v>
      </c>
      <c r="X3438" s="381">
        <v>41320</v>
      </c>
      <c r="Y3438" s="381">
        <v>36900</v>
      </c>
      <c r="Z3438" s="381">
        <v>42200</v>
      </c>
      <c r="AA3438" s="381">
        <v>47450</v>
      </c>
      <c r="AB3438" s="381">
        <v>52700</v>
      </c>
      <c r="AC3438" s="381">
        <v>56950</v>
      </c>
      <c r="AD3438" s="381">
        <v>61150</v>
      </c>
      <c r="AE3438" s="381">
        <v>65350</v>
      </c>
      <c r="AF3438" s="381">
        <v>69600</v>
      </c>
      <c r="AG3438" s="381">
        <v>9999</v>
      </c>
      <c r="AH3438" s="381" t="s">
        <v>4893</v>
      </c>
      <c r="AI3438" s="381" t="s">
        <v>4747</v>
      </c>
      <c r="AJ3438" s="381">
        <v>0</v>
      </c>
    </row>
    <row r="3439" spans="1:36">
      <c r="A3439" s="381" t="s">
        <v>571</v>
      </c>
      <c r="B3439" s="381" t="s">
        <v>4892</v>
      </c>
      <c r="C3439" s="381">
        <v>40</v>
      </c>
      <c r="D3439" s="381">
        <v>75</v>
      </c>
      <c r="E3439" s="381" t="s">
        <v>4891</v>
      </c>
      <c r="F3439" s="381" t="s">
        <v>4890</v>
      </c>
      <c r="G3439" s="381" t="s">
        <v>4889</v>
      </c>
      <c r="H3439" s="381">
        <v>48400</v>
      </c>
      <c r="I3439" s="381">
        <v>18900</v>
      </c>
      <c r="J3439" s="381">
        <v>21600</v>
      </c>
      <c r="K3439" s="381">
        <v>24300</v>
      </c>
      <c r="L3439" s="381">
        <v>26950</v>
      </c>
      <c r="M3439" s="381">
        <v>29150</v>
      </c>
      <c r="N3439" s="381">
        <v>31300</v>
      </c>
      <c r="O3439" s="381">
        <v>33450</v>
      </c>
      <c r="P3439" s="381">
        <v>35600</v>
      </c>
      <c r="Q3439" s="381">
        <v>12060</v>
      </c>
      <c r="R3439" s="381">
        <v>16240</v>
      </c>
      <c r="S3439" s="381">
        <v>20420</v>
      </c>
      <c r="T3439" s="381">
        <v>24600</v>
      </c>
      <c r="U3439" s="381">
        <v>28780</v>
      </c>
      <c r="V3439" s="381">
        <v>31300</v>
      </c>
      <c r="W3439" s="381">
        <v>33450</v>
      </c>
      <c r="X3439" s="381">
        <v>35600</v>
      </c>
      <c r="Y3439" s="381">
        <v>30200</v>
      </c>
      <c r="Z3439" s="381">
        <v>34500</v>
      </c>
      <c r="AA3439" s="381">
        <v>38800</v>
      </c>
      <c r="AB3439" s="381">
        <v>43100</v>
      </c>
      <c r="AC3439" s="381">
        <v>46550</v>
      </c>
      <c r="AD3439" s="381">
        <v>50000</v>
      </c>
      <c r="AE3439" s="381">
        <v>53450</v>
      </c>
      <c r="AF3439" s="381">
        <v>56900</v>
      </c>
      <c r="AG3439" s="381">
        <v>9999</v>
      </c>
      <c r="AH3439" s="381" t="s">
        <v>4889</v>
      </c>
      <c r="AI3439" s="381" t="s">
        <v>4747</v>
      </c>
      <c r="AJ3439" s="381">
        <v>0</v>
      </c>
    </row>
    <row r="3440" spans="1:36">
      <c r="A3440" s="381" t="s">
        <v>571</v>
      </c>
      <c r="B3440" s="381" t="s">
        <v>4888</v>
      </c>
      <c r="C3440" s="381">
        <v>40</v>
      </c>
      <c r="D3440" s="381">
        <v>77</v>
      </c>
      <c r="E3440" s="381" t="s">
        <v>4887</v>
      </c>
      <c r="F3440" s="381" t="s">
        <v>4886</v>
      </c>
      <c r="G3440" s="381" t="s">
        <v>4885</v>
      </c>
      <c r="H3440" s="381">
        <v>51100</v>
      </c>
      <c r="I3440" s="381">
        <v>18900</v>
      </c>
      <c r="J3440" s="381">
        <v>21600</v>
      </c>
      <c r="K3440" s="381">
        <v>24300</v>
      </c>
      <c r="L3440" s="381">
        <v>26950</v>
      </c>
      <c r="M3440" s="381">
        <v>29150</v>
      </c>
      <c r="N3440" s="381">
        <v>31300</v>
      </c>
      <c r="O3440" s="381">
        <v>33450</v>
      </c>
      <c r="P3440" s="381">
        <v>35600</v>
      </c>
      <c r="Q3440" s="381">
        <v>12060</v>
      </c>
      <c r="R3440" s="381">
        <v>16240</v>
      </c>
      <c r="S3440" s="381">
        <v>20420</v>
      </c>
      <c r="T3440" s="381">
        <v>24600</v>
      </c>
      <c r="U3440" s="381">
        <v>28780</v>
      </c>
      <c r="V3440" s="381">
        <v>31300</v>
      </c>
      <c r="W3440" s="381">
        <v>33450</v>
      </c>
      <c r="X3440" s="381">
        <v>35600</v>
      </c>
      <c r="Y3440" s="381">
        <v>30200</v>
      </c>
      <c r="Z3440" s="381">
        <v>34500</v>
      </c>
      <c r="AA3440" s="381">
        <v>38800</v>
      </c>
      <c r="AB3440" s="381">
        <v>43100</v>
      </c>
      <c r="AC3440" s="381">
        <v>46550</v>
      </c>
      <c r="AD3440" s="381">
        <v>50000</v>
      </c>
      <c r="AE3440" s="381">
        <v>53450</v>
      </c>
      <c r="AF3440" s="381">
        <v>56900</v>
      </c>
      <c r="AG3440" s="381">
        <v>9999</v>
      </c>
      <c r="AH3440" s="381" t="s">
        <v>4885</v>
      </c>
      <c r="AI3440" s="381" t="s">
        <v>4747</v>
      </c>
      <c r="AJ3440" s="381">
        <v>0</v>
      </c>
    </row>
    <row r="3441" spans="1:36">
      <c r="A3441" s="381" t="s">
        <v>571</v>
      </c>
      <c r="B3441" s="381" t="s">
        <v>4884</v>
      </c>
      <c r="C3441" s="381">
        <v>40</v>
      </c>
      <c r="D3441" s="381">
        <v>79</v>
      </c>
      <c r="E3441" s="381" t="s">
        <v>4883</v>
      </c>
      <c r="F3441" s="381" t="s">
        <v>4882</v>
      </c>
      <c r="G3441" s="381" t="s">
        <v>4881</v>
      </c>
      <c r="H3441" s="381">
        <v>45300</v>
      </c>
      <c r="I3441" s="381">
        <v>17050</v>
      </c>
      <c r="J3441" s="381">
        <v>19500</v>
      </c>
      <c r="K3441" s="381">
        <v>21950</v>
      </c>
      <c r="L3441" s="381">
        <v>24350</v>
      </c>
      <c r="M3441" s="381">
        <v>26300</v>
      </c>
      <c r="N3441" s="381">
        <v>28250</v>
      </c>
      <c r="O3441" s="381">
        <v>30200</v>
      </c>
      <c r="P3441" s="381">
        <v>32150</v>
      </c>
      <c r="Q3441" s="381">
        <v>12060</v>
      </c>
      <c r="R3441" s="381">
        <v>16240</v>
      </c>
      <c r="S3441" s="381">
        <v>20420</v>
      </c>
      <c r="T3441" s="381">
        <v>24350</v>
      </c>
      <c r="U3441" s="381">
        <v>26300</v>
      </c>
      <c r="V3441" s="381">
        <v>28250</v>
      </c>
      <c r="W3441" s="381">
        <v>30200</v>
      </c>
      <c r="X3441" s="381">
        <v>32150</v>
      </c>
      <c r="Y3441" s="381">
        <v>27300</v>
      </c>
      <c r="Z3441" s="381">
        <v>31200</v>
      </c>
      <c r="AA3441" s="381">
        <v>35100</v>
      </c>
      <c r="AB3441" s="381">
        <v>38950</v>
      </c>
      <c r="AC3441" s="381">
        <v>42100</v>
      </c>
      <c r="AD3441" s="381">
        <v>45200</v>
      </c>
      <c r="AE3441" s="381">
        <v>48300</v>
      </c>
      <c r="AF3441" s="381">
        <v>51450</v>
      </c>
      <c r="AG3441" s="381">
        <v>9999</v>
      </c>
      <c r="AH3441" s="381" t="s">
        <v>4881</v>
      </c>
      <c r="AI3441" s="381" t="s">
        <v>4747</v>
      </c>
      <c r="AJ3441" s="381">
        <v>1</v>
      </c>
    </row>
    <row r="3442" spans="1:36">
      <c r="A3442" s="381" t="s">
        <v>571</v>
      </c>
      <c r="B3442" s="381" t="s">
        <v>4880</v>
      </c>
      <c r="C3442" s="381">
        <v>40</v>
      </c>
      <c r="D3442" s="381">
        <v>81</v>
      </c>
      <c r="E3442" s="381" t="s">
        <v>4879</v>
      </c>
      <c r="F3442" s="381" t="s">
        <v>4878</v>
      </c>
      <c r="G3442" s="381" t="s">
        <v>1042</v>
      </c>
      <c r="H3442" s="381">
        <v>56000</v>
      </c>
      <c r="I3442" s="381">
        <v>19600</v>
      </c>
      <c r="J3442" s="381">
        <v>22400</v>
      </c>
      <c r="K3442" s="381">
        <v>25200</v>
      </c>
      <c r="L3442" s="381">
        <v>28000</v>
      </c>
      <c r="M3442" s="381">
        <v>30250</v>
      </c>
      <c r="N3442" s="381">
        <v>32500</v>
      </c>
      <c r="O3442" s="381">
        <v>34750</v>
      </c>
      <c r="P3442" s="381">
        <v>37000</v>
      </c>
      <c r="Q3442" s="381">
        <v>12060</v>
      </c>
      <c r="R3442" s="381">
        <v>16240</v>
      </c>
      <c r="S3442" s="381">
        <v>20420</v>
      </c>
      <c r="T3442" s="381">
        <v>24600</v>
      </c>
      <c r="U3442" s="381">
        <v>28780</v>
      </c>
      <c r="V3442" s="381">
        <v>32500</v>
      </c>
      <c r="W3442" s="381">
        <v>34750</v>
      </c>
      <c r="X3442" s="381">
        <v>37000</v>
      </c>
      <c r="Y3442" s="381">
        <v>31400</v>
      </c>
      <c r="Z3442" s="381">
        <v>35850</v>
      </c>
      <c r="AA3442" s="381">
        <v>40350</v>
      </c>
      <c r="AB3442" s="381">
        <v>44800</v>
      </c>
      <c r="AC3442" s="381">
        <v>48400</v>
      </c>
      <c r="AD3442" s="381">
        <v>52000</v>
      </c>
      <c r="AE3442" s="381">
        <v>55600</v>
      </c>
      <c r="AF3442" s="381">
        <v>59150</v>
      </c>
      <c r="AG3442" s="381">
        <v>9999</v>
      </c>
      <c r="AH3442" s="381" t="s">
        <v>1042</v>
      </c>
      <c r="AI3442" s="381" t="s">
        <v>4747</v>
      </c>
      <c r="AJ3442" s="381">
        <v>1</v>
      </c>
    </row>
    <row r="3443" spans="1:36">
      <c r="A3443" s="381" t="s">
        <v>571</v>
      </c>
      <c r="B3443" s="381" t="s">
        <v>4877</v>
      </c>
      <c r="C3443" s="381">
        <v>40</v>
      </c>
      <c r="D3443" s="381">
        <v>83</v>
      </c>
      <c r="E3443" s="381" t="s">
        <v>4830</v>
      </c>
      <c r="F3443" s="381" t="s">
        <v>4829</v>
      </c>
      <c r="G3443" s="381" t="s">
        <v>1484</v>
      </c>
      <c r="H3443" s="381">
        <v>67300</v>
      </c>
      <c r="I3443" s="381">
        <v>23600</v>
      </c>
      <c r="J3443" s="381">
        <v>26950</v>
      </c>
      <c r="K3443" s="381">
        <v>30300</v>
      </c>
      <c r="L3443" s="381">
        <v>33650</v>
      </c>
      <c r="M3443" s="381">
        <v>36350</v>
      </c>
      <c r="N3443" s="381">
        <v>39050</v>
      </c>
      <c r="O3443" s="381">
        <v>41750</v>
      </c>
      <c r="P3443" s="381">
        <v>44450</v>
      </c>
      <c r="Q3443" s="381">
        <v>14150</v>
      </c>
      <c r="R3443" s="381">
        <v>16240</v>
      </c>
      <c r="S3443" s="381">
        <v>20420</v>
      </c>
      <c r="T3443" s="381">
        <v>24600</v>
      </c>
      <c r="U3443" s="381">
        <v>28780</v>
      </c>
      <c r="V3443" s="381">
        <v>32960</v>
      </c>
      <c r="W3443" s="381">
        <v>37140</v>
      </c>
      <c r="X3443" s="381">
        <v>41320</v>
      </c>
      <c r="Y3443" s="381">
        <v>37700</v>
      </c>
      <c r="Z3443" s="381">
        <v>43100</v>
      </c>
      <c r="AA3443" s="381">
        <v>48500</v>
      </c>
      <c r="AB3443" s="381">
        <v>53850</v>
      </c>
      <c r="AC3443" s="381">
        <v>58200</v>
      </c>
      <c r="AD3443" s="381">
        <v>62500</v>
      </c>
      <c r="AE3443" s="381">
        <v>66800</v>
      </c>
      <c r="AF3443" s="381">
        <v>71100</v>
      </c>
      <c r="AG3443" s="381">
        <v>5880</v>
      </c>
      <c r="AH3443" s="381" t="s">
        <v>1484</v>
      </c>
      <c r="AI3443" s="381" t="s">
        <v>4747</v>
      </c>
      <c r="AJ3443" s="381">
        <v>1</v>
      </c>
    </row>
    <row r="3444" spans="1:36">
      <c r="A3444" s="381" t="s">
        <v>571</v>
      </c>
      <c r="B3444" s="381" t="s">
        <v>4876</v>
      </c>
      <c r="C3444" s="381">
        <v>40</v>
      </c>
      <c r="D3444" s="381">
        <v>85</v>
      </c>
      <c r="E3444" s="381" t="s">
        <v>4875</v>
      </c>
      <c r="F3444" s="381" t="s">
        <v>4874</v>
      </c>
      <c r="G3444" s="381" t="s">
        <v>4873</v>
      </c>
      <c r="H3444" s="381">
        <v>55400</v>
      </c>
      <c r="I3444" s="381">
        <v>19400</v>
      </c>
      <c r="J3444" s="381">
        <v>22200</v>
      </c>
      <c r="K3444" s="381">
        <v>24950</v>
      </c>
      <c r="L3444" s="381">
        <v>27700</v>
      </c>
      <c r="M3444" s="381">
        <v>29950</v>
      </c>
      <c r="N3444" s="381">
        <v>32150</v>
      </c>
      <c r="O3444" s="381">
        <v>34350</v>
      </c>
      <c r="P3444" s="381">
        <v>36600</v>
      </c>
      <c r="Q3444" s="381">
        <v>12060</v>
      </c>
      <c r="R3444" s="381">
        <v>16240</v>
      </c>
      <c r="S3444" s="381">
        <v>20420</v>
      </c>
      <c r="T3444" s="381">
        <v>24600</v>
      </c>
      <c r="U3444" s="381">
        <v>28780</v>
      </c>
      <c r="V3444" s="381">
        <v>32150</v>
      </c>
      <c r="W3444" s="381">
        <v>34350</v>
      </c>
      <c r="X3444" s="381">
        <v>36600</v>
      </c>
      <c r="Y3444" s="381">
        <v>31050</v>
      </c>
      <c r="Z3444" s="381">
        <v>35450</v>
      </c>
      <c r="AA3444" s="381">
        <v>39900</v>
      </c>
      <c r="AB3444" s="381">
        <v>44300</v>
      </c>
      <c r="AC3444" s="381">
        <v>47850</v>
      </c>
      <c r="AD3444" s="381">
        <v>51400</v>
      </c>
      <c r="AE3444" s="381">
        <v>54950</v>
      </c>
      <c r="AF3444" s="381">
        <v>58500</v>
      </c>
      <c r="AG3444" s="381">
        <v>9999</v>
      </c>
      <c r="AH3444" s="381" t="s">
        <v>4873</v>
      </c>
      <c r="AI3444" s="381" t="s">
        <v>4747</v>
      </c>
      <c r="AJ3444" s="381">
        <v>0</v>
      </c>
    </row>
    <row r="3445" spans="1:36">
      <c r="A3445" s="381" t="s">
        <v>571</v>
      </c>
      <c r="B3445" s="381" t="s">
        <v>4872</v>
      </c>
      <c r="C3445" s="381">
        <v>40</v>
      </c>
      <c r="D3445" s="381">
        <v>87</v>
      </c>
      <c r="E3445" s="381" t="s">
        <v>4830</v>
      </c>
      <c r="F3445" s="381" t="s">
        <v>4829</v>
      </c>
      <c r="G3445" s="381" t="s">
        <v>4871</v>
      </c>
      <c r="H3445" s="381">
        <v>67300</v>
      </c>
      <c r="I3445" s="381">
        <v>23600</v>
      </c>
      <c r="J3445" s="381">
        <v>26950</v>
      </c>
      <c r="K3445" s="381">
        <v>30300</v>
      </c>
      <c r="L3445" s="381">
        <v>33650</v>
      </c>
      <c r="M3445" s="381">
        <v>36350</v>
      </c>
      <c r="N3445" s="381">
        <v>39050</v>
      </c>
      <c r="O3445" s="381">
        <v>41750</v>
      </c>
      <c r="P3445" s="381">
        <v>44450</v>
      </c>
      <c r="Q3445" s="381">
        <v>14150</v>
      </c>
      <c r="R3445" s="381">
        <v>16240</v>
      </c>
      <c r="S3445" s="381">
        <v>20420</v>
      </c>
      <c r="T3445" s="381">
        <v>24600</v>
      </c>
      <c r="U3445" s="381">
        <v>28780</v>
      </c>
      <c r="V3445" s="381">
        <v>32960</v>
      </c>
      <c r="W3445" s="381">
        <v>37140</v>
      </c>
      <c r="X3445" s="381">
        <v>41320</v>
      </c>
      <c r="Y3445" s="381">
        <v>37700</v>
      </c>
      <c r="Z3445" s="381">
        <v>43100</v>
      </c>
      <c r="AA3445" s="381">
        <v>48500</v>
      </c>
      <c r="AB3445" s="381">
        <v>53850</v>
      </c>
      <c r="AC3445" s="381">
        <v>58200</v>
      </c>
      <c r="AD3445" s="381">
        <v>62500</v>
      </c>
      <c r="AE3445" s="381">
        <v>66800</v>
      </c>
      <c r="AF3445" s="381">
        <v>71100</v>
      </c>
      <c r="AG3445" s="381">
        <v>5880</v>
      </c>
      <c r="AH3445" s="381" t="s">
        <v>4871</v>
      </c>
      <c r="AI3445" s="381" t="s">
        <v>4747</v>
      </c>
      <c r="AJ3445" s="381">
        <v>1</v>
      </c>
    </row>
    <row r="3446" spans="1:36">
      <c r="A3446" s="381" t="s">
        <v>571</v>
      </c>
      <c r="B3446" s="381" t="s">
        <v>4870</v>
      </c>
      <c r="C3446" s="381">
        <v>40</v>
      </c>
      <c r="D3446" s="381">
        <v>89</v>
      </c>
      <c r="E3446" s="381" t="s">
        <v>4869</v>
      </c>
      <c r="F3446" s="381" t="s">
        <v>4868</v>
      </c>
      <c r="G3446" s="381" t="s">
        <v>4867</v>
      </c>
      <c r="H3446" s="381">
        <v>41900</v>
      </c>
      <c r="I3446" s="381">
        <v>18900</v>
      </c>
      <c r="J3446" s="381">
        <v>21600</v>
      </c>
      <c r="K3446" s="381">
        <v>24300</v>
      </c>
      <c r="L3446" s="381">
        <v>26950</v>
      </c>
      <c r="M3446" s="381">
        <v>29150</v>
      </c>
      <c r="N3446" s="381">
        <v>31300</v>
      </c>
      <c r="O3446" s="381">
        <v>33450</v>
      </c>
      <c r="P3446" s="381">
        <v>35600</v>
      </c>
      <c r="Q3446" s="381">
        <v>12060</v>
      </c>
      <c r="R3446" s="381">
        <v>16240</v>
      </c>
      <c r="S3446" s="381">
        <v>20420</v>
      </c>
      <c r="T3446" s="381">
        <v>24600</v>
      </c>
      <c r="U3446" s="381">
        <v>28780</v>
      </c>
      <c r="V3446" s="381">
        <v>31300</v>
      </c>
      <c r="W3446" s="381">
        <v>33450</v>
      </c>
      <c r="X3446" s="381">
        <v>35600</v>
      </c>
      <c r="Y3446" s="381">
        <v>30200</v>
      </c>
      <c r="Z3446" s="381">
        <v>34500</v>
      </c>
      <c r="AA3446" s="381">
        <v>38800</v>
      </c>
      <c r="AB3446" s="381">
        <v>43100</v>
      </c>
      <c r="AC3446" s="381">
        <v>46550</v>
      </c>
      <c r="AD3446" s="381">
        <v>50000</v>
      </c>
      <c r="AE3446" s="381">
        <v>53450</v>
      </c>
      <c r="AF3446" s="381">
        <v>56900</v>
      </c>
      <c r="AG3446" s="381">
        <v>9999</v>
      </c>
      <c r="AH3446" s="381" t="s">
        <v>4867</v>
      </c>
      <c r="AI3446" s="381" t="s">
        <v>4747</v>
      </c>
      <c r="AJ3446" s="381">
        <v>0</v>
      </c>
    </row>
    <row r="3447" spans="1:36">
      <c r="A3447" s="381" t="s">
        <v>571</v>
      </c>
      <c r="B3447" s="381" t="s">
        <v>4866</v>
      </c>
      <c r="C3447" s="381">
        <v>40</v>
      </c>
      <c r="D3447" s="381">
        <v>91</v>
      </c>
      <c r="E3447" s="381" t="s">
        <v>4865</v>
      </c>
      <c r="F3447" s="381" t="s">
        <v>4864</v>
      </c>
      <c r="G3447" s="381" t="s">
        <v>4863</v>
      </c>
      <c r="H3447" s="381">
        <v>47600</v>
      </c>
      <c r="I3447" s="381">
        <v>18900</v>
      </c>
      <c r="J3447" s="381">
        <v>21600</v>
      </c>
      <c r="K3447" s="381">
        <v>24300</v>
      </c>
      <c r="L3447" s="381">
        <v>26950</v>
      </c>
      <c r="M3447" s="381">
        <v>29150</v>
      </c>
      <c r="N3447" s="381">
        <v>31300</v>
      </c>
      <c r="O3447" s="381">
        <v>33450</v>
      </c>
      <c r="P3447" s="381">
        <v>35600</v>
      </c>
      <c r="Q3447" s="381">
        <v>12060</v>
      </c>
      <c r="R3447" s="381">
        <v>16240</v>
      </c>
      <c r="S3447" s="381">
        <v>20420</v>
      </c>
      <c r="T3447" s="381">
        <v>24600</v>
      </c>
      <c r="U3447" s="381">
        <v>28780</v>
      </c>
      <c r="V3447" s="381">
        <v>31300</v>
      </c>
      <c r="W3447" s="381">
        <v>33450</v>
      </c>
      <c r="X3447" s="381">
        <v>35600</v>
      </c>
      <c r="Y3447" s="381">
        <v>30200</v>
      </c>
      <c r="Z3447" s="381">
        <v>34500</v>
      </c>
      <c r="AA3447" s="381">
        <v>38800</v>
      </c>
      <c r="AB3447" s="381">
        <v>43100</v>
      </c>
      <c r="AC3447" s="381">
        <v>46550</v>
      </c>
      <c r="AD3447" s="381">
        <v>50000</v>
      </c>
      <c r="AE3447" s="381">
        <v>53450</v>
      </c>
      <c r="AF3447" s="381">
        <v>56900</v>
      </c>
      <c r="AG3447" s="381">
        <v>9999</v>
      </c>
      <c r="AH3447" s="381" t="s">
        <v>4863</v>
      </c>
      <c r="AI3447" s="381" t="s">
        <v>4747</v>
      </c>
      <c r="AJ3447" s="381">
        <v>0</v>
      </c>
    </row>
    <row r="3448" spans="1:36">
      <c r="A3448" s="381" t="s">
        <v>571</v>
      </c>
      <c r="B3448" s="381" t="s">
        <v>4862</v>
      </c>
      <c r="C3448" s="381">
        <v>40</v>
      </c>
      <c r="D3448" s="381">
        <v>93</v>
      </c>
      <c r="E3448" s="381" t="s">
        <v>4861</v>
      </c>
      <c r="F3448" s="381" t="s">
        <v>4860</v>
      </c>
      <c r="G3448" s="381" t="s">
        <v>4859</v>
      </c>
      <c r="H3448" s="381">
        <v>61400</v>
      </c>
      <c r="I3448" s="381">
        <v>21500</v>
      </c>
      <c r="J3448" s="381">
        <v>24600</v>
      </c>
      <c r="K3448" s="381">
        <v>27650</v>
      </c>
      <c r="L3448" s="381">
        <v>30700</v>
      </c>
      <c r="M3448" s="381">
        <v>33200</v>
      </c>
      <c r="N3448" s="381">
        <v>35650</v>
      </c>
      <c r="O3448" s="381">
        <v>38100</v>
      </c>
      <c r="P3448" s="381">
        <v>40550</v>
      </c>
      <c r="Q3448" s="381">
        <v>12900</v>
      </c>
      <c r="R3448" s="381">
        <v>16240</v>
      </c>
      <c r="S3448" s="381">
        <v>20420</v>
      </c>
      <c r="T3448" s="381">
        <v>24600</v>
      </c>
      <c r="U3448" s="381">
        <v>28780</v>
      </c>
      <c r="V3448" s="381">
        <v>32960</v>
      </c>
      <c r="W3448" s="381">
        <v>37140</v>
      </c>
      <c r="X3448" s="381">
        <v>40550</v>
      </c>
      <c r="Y3448" s="381">
        <v>34400</v>
      </c>
      <c r="Z3448" s="381">
        <v>39300</v>
      </c>
      <c r="AA3448" s="381">
        <v>44200</v>
      </c>
      <c r="AB3448" s="381">
        <v>49100</v>
      </c>
      <c r="AC3448" s="381">
        <v>53050</v>
      </c>
      <c r="AD3448" s="381">
        <v>57000</v>
      </c>
      <c r="AE3448" s="381">
        <v>60900</v>
      </c>
      <c r="AF3448" s="381">
        <v>64850</v>
      </c>
      <c r="AG3448" s="381">
        <v>9999</v>
      </c>
      <c r="AH3448" s="381" t="s">
        <v>4859</v>
      </c>
      <c r="AI3448" s="381" t="s">
        <v>4747</v>
      </c>
      <c r="AJ3448" s="381">
        <v>0</v>
      </c>
    </row>
    <row r="3449" spans="1:36">
      <c r="A3449" s="381" t="s">
        <v>571</v>
      </c>
      <c r="B3449" s="381" t="s">
        <v>4858</v>
      </c>
      <c r="C3449" s="381">
        <v>40</v>
      </c>
      <c r="D3449" s="381">
        <v>95</v>
      </c>
      <c r="E3449" s="381" t="s">
        <v>4857</v>
      </c>
      <c r="F3449" s="381" t="s">
        <v>4856</v>
      </c>
      <c r="G3449" s="381" t="s">
        <v>1474</v>
      </c>
      <c r="H3449" s="381">
        <v>49100</v>
      </c>
      <c r="I3449" s="381">
        <v>18900</v>
      </c>
      <c r="J3449" s="381">
        <v>21600</v>
      </c>
      <c r="K3449" s="381">
        <v>24300</v>
      </c>
      <c r="L3449" s="381">
        <v>26950</v>
      </c>
      <c r="M3449" s="381">
        <v>29150</v>
      </c>
      <c r="N3449" s="381">
        <v>31300</v>
      </c>
      <c r="O3449" s="381">
        <v>33450</v>
      </c>
      <c r="P3449" s="381">
        <v>35600</v>
      </c>
      <c r="Q3449" s="381">
        <v>12060</v>
      </c>
      <c r="R3449" s="381">
        <v>16240</v>
      </c>
      <c r="S3449" s="381">
        <v>20420</v>
      </c>
      <c r="T3449" s="381">
        <v>24600</v>
      </c>
      <c r="U3449" s="381">
        <v>28780</v>
      </c>
      <c r="V3449" s="381">
        <v>31300</v>
      </c>
      <c r="W3449" s="381">
        <v>33450</v>
      </c>
      <c r="X3449" s="381">
        <v>35600</v>
      </c>
      <c r="Y3449" s="381">
        <v>30200</v>
      </c>
      <c r="Z3449" s="381">
        <v>34500</v>
      </c>
      <c r="AA3449" s="381">
        <v>38800</v>
      </c>
      <c r="AB3449" s="381">
        <v>43100</v>
      </c>
      <c r="AC3449" s="381">
        <v>46550</v>
      </c>
      <c r="AD3449" s="381">
        <v>50000</v>
      </c>
      <c r="AE3449" s="381">
        <v>53450</v>
      </c>
      <c r="AF3449" s="381">
        <v>56900</v>
      </c>
      <c r="AG3449" s="381">
        <v>9999</v>
      </c>
      <c r="AH3449" s="381" t="s">
        <v>1474</v>
      </c>
      <c r="AI3449" s="381" t="s">
        <v>4747</v>
      </c>
      <c r="AJ3449" s="381">
        <v>0</v>
      </c>
    </row>
    <row r="3450" spans="1:36">
      <c r="A3450" s="381" t="s">
        <v>571</v>
      </c>
      <c r="B3450" s="381" t="s">
        <v>4855</v>
      </c>
      <c r="C3450" s="381">
        <v>40</v>
      </c>
      <c r="D3450" s="381">
        <v>97</v>
      </c>
      <c r="E3450" s="381" t="s">
        <v>4854</v>
      </c>
      <c r="F3450" s="381" t="s">
        <v>4853</v>
      </c>
      <c r="G3450" s="381" t="s">
        <v>4852</v>
      </c>
      <c r="H3450" s="381">
        <v>54500</v>
      </c>
      <c r="I3450" s="381">
        <v>19100</v>
      </c>
      <c r="J3450" s="381">
        <v>21800</v>
      </c>
      <c r="K3450" s="381">
        <v>24550</v>
      </c>
      <c r="L3450" s="381">
        <v>27250</v>
      </c>
      <c r="M3450" s="381">
        <v>29450</v>
      </c>
      <c r="N3450" s="381">
        <v>31650</v>
      </c>
      <c r="O3450" s="381">
        <v>33800</v>
      </c>
      <c r="P3450" s="381">
        <v>36000</v>
      </c>
      <c r="Q3450" s="381">
        <v>12060</v>
      </c>
      <c r="R3450" s="381">
        <v>16240</v>
      </c>
      <c r="S3450" s="381">
        <v>20420</v>
      </c>
      <c r="T3450" s="381">
        <v>24600</v>
      </c>
      <c r="U3450" s="381">
        <v>28780</v>
      </c>
      <c r="V3450" s="381">
        <v>31650</v>
      </c>
      <c r="W3450" s="381">
        <v>33800</v>
      </c>
      <c r="X3450" s="381">
        <v>36000</v>
      </c>
      <c r="Y3450" s="381">
        <v>30550</v>
      </c>
      <c r="Z3450" s="381">
        <v>34900</v>
      </c>
      <c r="AA3450" s="381">
        <v>39250</v>
      </c>
      <c r="AB3450" s="381">
        <v>43600</v>
      </c>
      <c r="AC3450" s="381">
        <v>47100</v>
      </c>
      <c r="AD3450" s="381">
        <v>50600</v>
      </c>
      <c r="AE3450" s="381">
        <v>54100</v>
      </c>
      <c r="AF3450" s="381">
        <v>57600</v>
      </c>
      <c r="AG3450" s="381">
        <v>9999</v>
      </c>
      <c r="AH3450" s="381" t="s">
        <v>4852</v>
      </c>
      <c r="AI3450" s="381" t="s">
        <v>4747</v>
      </c>
      <c r="AJ3450" s="381">
        <v>0</v>
      </c>
    </row>
    <row r="3451" spans="1:36">
      <c r="A3451" s="381" t="s">
        <v>571</v>
      </c>
      <c r="B3451" s="381" t="s">
        <v>4851</v>
      </c>
      <c r="C3451" s="381">
        <v>40</v>
      </c>
      <c r="D3451" s="381">
        <v>99</v>
      </c>
      <c r="E3451" s="381" t="s">
        <v>4850</v>
      </c>
      <c r="F3451" s="381" t="s">
        <v>4849</v>
      </c>
      <c r="G3451" s="381" t="s">
        <v>4848</v>
      </c>
      <c r="H3451" s="381">
        <v>59400</v>
      </c>
      <c r="I3451" s="381">
        <v>20500</v>
      </c>
      <c r="J3451" s="381">
        <v>23400</v>
      </c>
      <c r="K3451" s="381">
        <v>26350</v>
      </c>
      <c r="L3451" s="381">
        <v>29250</v>
      </c>
      <c r="M3451" s="381">
        <v>31600</v>
      </c>
      <c r="N3451" s="381">
        <v>33950</v>
      </c>
      <c r="O3451" s="381">
        <v>36300</v>
      </c>
      <c r="P3451" s="381">
        <v>38650</v>
      </c>
      <c r="Q3451" s="381">
        <v>12300</v>
      </c>
      <c r="R3451" s="381">
        <v>16240</v>
      </c>
      <c r="S3451" s="381">
        <v>20420</v>
      </c>
      <c r="T3451" s="381">
        <v>24600</v>
      </c>
      <c r="U3451" s="381">
        <v>28780</v>
      </c>
      <c r="V3451" s="381">
        <v>32960</v>
      </c>
      <c r="W3451" s="381">
        <v>36300</v>
      </c>
      <c r="X3451" s="381">
        <v>38650</v>
      </c>
      <c r="Y3451" s="381">
        <v>32800</v>
      </c>
      <c r="Z3451" s="381">
        <v>37450</v>
      </c>
      <c r="AA3451" s="381">
        <v>42150</v>
      </c>
      <c r="AB3451" s="381">
        <v>46800</v>
      </c>
      <c r="AC3451" s="381">
        <v>50550</v>
      </c>
      <c r="AD3451" s="381">
        <v>54300</v>
      </c>
      <c r="AE3451" s="381">
        <v>58050</v>
      </c>
      <c r="AF3451" s="381">
        <v>61800</v>
      </c>
      <c r="AG3451" s="381">
        <v>9999</v>
      </c>
      <c r="AH3451" s="381" t="s">
        <v>4848</v>
      </c>
      <c r="AI3451" s="381" t="s">
        <v>4747</v>
      </c>
      <c r="AJ3451" s="381">
        <v>0</v>
      </c>
    </row>
    <row r="3452" spans="1:36">
      <c r="A3452" s="381" t="s">
        <v>571</v>
      </c>
      <c r="B3452" s="381" t="s">
        <v>4847</v>
      </c>
      <c r="C3452" s="381">
        <v>40</v>
      </c>
      <c r="D3452" s="381">
        <v>101</v>
      </c>
      <c r="E3452" s="381" t="s">
        <v>4846</v>
      </c>
      <c r="F3452" s="381" t="s">
        <v>4845</v>
      </c>
      <c r="G3452" s="381" t="s">
        <v>4844</v>
      </c>
      <c r="H3452" s="381">
        <v>50500</v>
      </c>
      <c r="I3452" s="381">
        <v>18900</v>
      </c>
      <c r="J3452" s="381">
        <v>21600</v>
      </c>
      <c r="K3452" s="381">
        <v>24300</v>
      </c>
      <c r="L3452" s="381">
        <v>26950</v>
      </c>
      <c r="M3452" s="381">
        <v>29150</v>
      </c>
      <c r="N3452" s="381">
        <v>31300</v>
      </c>
      <c r="O3452" s="381">
        <v>33450</v>
      </c>
      <c r="P3452" s="381">
        <v>35600</v>
      </c>
      <c r="Q3452" s="381">
        <v>12060</v>
      </c>
      <c r="R3452" s="381">
        <v>16240</v>
      </c>
      <c r="S3452" s="381">
        <v>20420</v>
      </c>
      <c r="T3452" s="381">
        <v>24600</v>
      </c>
      <c r="U3452" s="381">
        <v>28780</v>
      </c>
      <c r="V3452" s="381">
        <v>31300</v>
      </c>
      <c r="W3452" s="381">
        <v>33450</v>
      </c>
      <c r="X3452" s="381">
        <v>35600</v>
      </c>
      <c r="Y3452" s="381">
        <v>30200</v>
      </c>
      <c r="Z3452" s="381">
        <v>34500</v>
      </c>
      <c r="AA3452" s="381">
        <v>38800</v>
      </c>
      <c r="AB3452" s="381">
        <v>43100</v>
      </c>
      <c r="AC3452" s="381">
        <v>46550</v>
      </c>
      <c r="AD3452" s="381">
        <v>50000</v>
      </c>
      <c r="AE3452" s="381">
        <v>53450</v>
      </c>
      <c r="AF3452" s="381">
        <v>56900</v>
      </c>
      <c r="AG3452" s="381">
        <v>9999</v>
      </c>
      <c r="AH3452" s="381" t="s">
        <v>4844</v>
      </c>
      <c r="AI3452" s="381" t="s">
        <v>4747</v>
      </c>
      <c r="AJ3452" s="381">
        <v>0</v>
      </c>
    </row>
    <row r="3453" spans="1:36">
      <c r="A3453" s="381" t="s">
        <v>571</v>
      </c>
      <c r="B3453" s="381" t="s">
        <v>4843</v>
      </c>
      <c r="C3453" s="381">
        <v>40</v>
      </c>
      <c r="D3453" s="381">
        <v>103</v>
      </c>
      <c r="E3453" s="381" t="s">
        <v>4842</v>
      </c>
      <c r="F3453" s="381" t="s">
        <v>4841</v>
      </c>
      <c r="G3453" s="381" t="s">
        <v>4840</v>
      </c>
      <c r="H3453" s="381">
        <v>58300</v>
      </c>
      <c r="I3453" s="381">
        <v>20450</v>
      </c>
      <c r="J3453" s="381">
        <v>23350</v>
      </c>
      <c r="K3453" s="381">
        <v>26250</v>
      </c>
      <c r="L3453" s="381">
        <v>29150</v>
      </c>
      <c r="M3453" s="381">
        <v>31500</v>
      </c>
      <c r="N3453" s="381">
        <v>33850</v>
      </c>
      <c r="O3453" s="381">
        <v>36150</v>
      </c>
      <c r="P3453" s="381">
        <v>38500</v>
      </c>
      <c r="Q3453" s="381">
        <v>12250</v>
      </c>
      <c r="R3453" s="381">
        <v>16240</v>
      </c>
      <c r="S3453" s="381">
        <v>20420</v>
      </c>
      <c r="T3453" s="381">
        <v>24600</v>
      </c>
      <c r="U3453" s="381">
        <v>28780</v>
      </c>
      <c r="V3453" s="381">
        <v>32960</v>
      </c>
      <c r="W3453" s="381">
        <v>36150</v>
      </c>
      <c r="X3453" s="381">
        <v>38500</v>
      </c>
      <c r="Y3453" s="381">
        <v>32700</v>
      </c>
      <c r="Z3453" s="381">
        <v>37350</v>
      </c>
      <c r="AA3453" s="381">
        <v>42000</v>
      </c>
      <c r="AB3453" s="381">
        <v>46650</v>
      </c>
      <c r="AC3453" s="381">
        <v>50400</v>
      </c>
      <c r="AD3453" s="381">
        <v>54150</v>
      </c>
      <c r="AE3453" s="381">
        <v>57850</v>
      </c>
      <c r="AF3453" s="381">
        <v>61600</v>
      </c>
      <c r="AG3453" s="381">
        <v>9999</v>
      </c>
      <c r="AH3453" s="381" t="s">
        <v>4840</v>
      </c>
      <c r="AI3453" s="381" t="s">
        <v>4747</v>
      </c>
      <c r="AJ3453" s="381">
        <v>0</v>
      </c>
    </row>
    <row r="3454" spans="1:36">
      <c r="A3454" s="381" t="s">
        <v>571</v>
      </c>
      <c r="B3454" s="381" t="s">
        <v>4839</v>
      </c>
      <c r="C3454" s="381">
        <v>40</v>
      </c>
      <c r="D3454" s="381">
        <v>105</v>
      </c>
      <c r="E3454" s="381" t="s">
        <v>4838</v>
      </c>
      <c r="F3454" s="381" t="s">
        <v>4837</v>
      </c>
      <c r="G3454" s="381" t="s">
        <v>4836</v>
      </c>
      <c r="H3454" s="381">
        <v>50200</v>
      </c>
      <c r="I3454" s="381">
        <v>18900</v>
      </c>
      <c r="J3454" s="381">
        <v>21600</v>
      </c>
      <c r="K3454" s="381">
        <v>24300</v>
      </c>
      <c r="L3454" s="381">
        <v>26950</v>
      </c>
      <c r="M3454" s="381">
        <v>29150</v>
      </c>
      <c r="N3454" s="381">
        <v>31300</v>
      </c>
      <c r="O3454" s="381">
        <v>33450</v>
      </c>
      <c r="P3454" s="381">
        <v>35600</v>
      </c>
      <c r="Q3454" s="381">
        <v>12060</v>
      </c>
      <c r="R3454" s="381">
        <v>16240</v>
      </c>
      <c r="S3454" s="381">
        <v>20420</v>
      </c>
      <c r="T3454" s="381">
        <v>24600</v>
      </c>
      <c r="U3454" s="381">
        <v>28780</v>
      </c>
      <c r="V3454" s="381">
        <v>31300</v>
      </c>
      <c r="W3454" s="381">
        <v>33450</v>
      </c>
      <c r="X3454" s="381">
        <v>35600</v>
      </c>
      <c r="Y3454" s="381">
        <v>30200</v>
      </c>
      <c r="Z3454" s="381">
        <v>34500</v>
      </c>
      <c r="AA3454" s="381">
        <v>38800</v>
      </c>
      <c r="AB3454" s="381">
        <v>43100</v>
      </c>
      <c r="AC3454" s="381">
        <v>46550</v>
      </c>
      <c r="AD3454" s="381">
        <v>50000</v>
      </c>
      <c r="AE3454" s="381">
        <v>53450</v>
      </c>
      <c r="AF3454" s="381">
        <v>56900</v>
      </c>
      <c r="AG3454" s="381">
        <v>9999</v>
      </c>
      <c r="AH3454" s="381" t="s">
        <v>4836</v>
      </c>
      <c r="AI3454" s="381" t="s">
        <v>4747</v>
      </c>
      <c r="AJ3454" s="381">
        <v>0</v>
      </c>
    </row>
    <row r="3455" spans="1:36">
      <c r="A3455" s="381" t="s">
        <v>571</v>
      </c>
      <c r="B3455" s="381" t="s">
        <v>4835</v>
      </c>
      <c r="C3455" s="381">
        <v>40</v>
      </c>
      <c r="D3455" s="381">
        <v>107</v>
      </c>
      <c r="E3455" s="381" t="s">
        <v>4834</v>
      </c>
      <c r="F3455" s="381" t="s">
        <v>4833</v>
      </c>
      <c r="G3455" s="381" t="s">
        <v>4832</v>
      </c>
      <c r="H3455" s="381">
        <v>46500</v>
      </c>
      <c r="I3455" s="381">
        <v>18900</v>
      </c>
      <c r="J3455" s="381">
        <v>21600</v>
      </c>
      <c r="K3455" s="381">
        <v>24300</v>
      </c>
      <c r="L3455" s="381">
        <v>26950</v>
      </c>
      <c r="M3455" s="381">
        <v>29150</v>
      </c>
      <c r="N3455" s="381">
        <v>31300</v>
      </c>
      <c r="O3455" s="381">
        <v>33450</v>
      </c>
      <c r="P3455" s="381">
        <v>35600</v>
      </c>
      <c r="Q3455" s="381">
        <v>12060</v>
      </c>
      <c r="R3455" s="381">
        <v>16240</v>
      </c>
      <c r="S3455" s="381">
        <v>20420</v>
      </c>
      <c r="T3455" s="381">
        <v>24600</v>
      </c>
      <c r="U3455" s="381">
        <v>28780</v>
      </c>
      <c r="V3455" s="381">
        <v>31300</v>
      </c>
      <c r="W3455" s="381">
        <v>33450</v>
      </c>
      <c r="X3455" s="381">
        <v>35600</v>
      </c>
      <c r="Y3455" s="381">
        <v>30200</v>
      </c>
      <c r="Z3455" s="381">
        <v>34500</v>
      </c>
      <c r="AA3455" s="381">
        <v>38800</v>
      </c>
      <c r="AB3455" s="381">
        <v>43100</v>
      </c>
      <c r="AC3455" s="381">
        <v>46550</v>
      </c>
      <c r="AD3455" s="381">
        <v>50000</v>
      </c>
      <c r="AE3455" s="381">
        <v>53450</v>
      </c>
      <c r="AF3455" s="381">
        <v>56900</v>
      </c>
      <c r="AG3455" s="381">
        <v>9999</v>
      </c>
      <c r="AH3455" s="381" t="s">
        <v>4832</v>
      </c>
      <c r="AI3455" s="381" t="s">
        <v>4747</v>
      </c>
      <c r="AJ3455" s="381">
        <v>0</v>
      </c>
    </row>
    <row r="3456" spans="1:36">
      <c r="A3456" s="381" t="s">
        <v>571</v>
      </c>
      <c r="B3456" s="381" t="s">
        <v>4831</v>
      </c>
      <c r="C3456" s="381">
        <v>40</v>
      </c>
      <c r="D3456" s="381">
        <v>109</v>
      </c>
      <c r="E3456" s="381" t="s">
        <v>4830</v>
      </c>
      <c r="F3456" s="381" t="s">
        <v>4829</v>
      </c>
      <c r="G3456" s="381" t="s">
        <v>4828</v>
      </c>
      <c r="H3456" s="381">
        <v>67300</v>
      </c>
      <c r="I3456" s="381">
        <v>23600</v>
      </c>
      <c r="J3456" s="381">
        <v>26950</v>
      </c>
      <c r="K3456" s="381">
        <v>30300</v>
      </c>
      <c r="L3456" s="381">
        <v>33650</v>
      </c>
      <c r="M3456" s="381">
        <v>36350</v>
      </c>
      <c r="N3456" s="381">
        <v>39050</v>
      </c>
      <c r="O3456" s="381">
        <v>41750</v>
      </c>
      <c r="P3456" s="381">
        <v>44450</v>
      </c>
      <c r="Q3456" s="381">
        <v>14150</v>
      </c>
      <c r="R3456" s="381">
        <v>16240</v>
      </c>
      <c r="S3456" s="381">
        <v>20420</v>
      </c>
      <c r="T3456" s="381">
        <v>24600</v>
      </c>
      <c r="U3456" s="381">
        <v>28780</v>
      </c>
      <c r="V3456" s="381">
        <v>32960</v>
      </c>
      <c r="W3456" s="381">
        <v>37140</v>
      </c>
      <c r="X3456" s="381">
        <v>41320</v>
      </c>
      <c r="Y3456" s="381">
        <v>37700</v>
      </c>
      <c r="Z3456" s="381">
        <v>43100</v>
      </c>
      <c r="AA3456" s="381">
        <v>48500</v>
      </c>
      <c r="AB3456" s="381">
        <v>53850</v>
      </c>
      <c r="AC3456" s="381">
        <v>58200</v>
      </c>
      <c r="AD3456" s="381">
        <v>62500</v>
      </c>
      <c r="AE3456" s="381">
        <v>66800</v>
      </c>
      <c r="AF3456" s="381">
        <v>71100</v>
      </c>
      <c r="AG3456" s="381">
        <v>5880</v>
      </c>
      <c r="AH3456" s="381" t="s">
        <v>4828</v>
      </c>
      <c r="AI3456" s="381" t="s">
        <v>4747</v>
      </c>
      <c r="AJ3456" s="381">
        <v>1</v>
      </c>
    </row>
    <row r="3457" spans="1:36">
      <c r="A3457" s="381" t="s">
        <v>571</v>
      </c>
      <c r="B3457" s="381" t="s">
        <v>4827</v>
      </c>
      <c r="C3457" s="381">
        <v>40</v>
      </c>
      <c r="D3457" s="381">
        <v>111</v>
      </c>
      <c r="E3457" s="381" t="s">
        <v>4826</v>
      </c>
      <c r="F3457" s="381" t="s">
        <v>4825</v>
      </c>
      <c r="G3457" s="381" t="s">
        <v>4824</v>
      </c>
      <c r="H3457" s="381">
        <v>52500</v>
      </c>
      <c r="I3457" s="381">
        <v>18900</v>
      </c>
      <c r="J3457" s="381">
        <v>21600</v>
      </c>
      <c r="K3457" s="381">
        <v>24300</v>
      </c>
      <c r="L3457" s="381">
        <v>26950</v>
      </c>
      <c r="M3457" s="381">
        <v>29150</v>
      </c>
      <c r="N3457" s="381">
        <v>31300</v>
      </c>
      <c r="O3457" s="381">
        <v>33450</v>
      </c>
      <c r="P3457" s="381">
        <v>35600</v>
      </c>
      <c r="Q3457" s="381">
        <v>12060</v>
      </c>
      <c r="R3457" s="381">
        <v>16240</v>
      </c>
      <c r="S3457" s="381">
        <v>20420</v>
      </c>
      <c r="T3457" s="381">
        <v>24600</v>
      </c>
      <c r="U3457" s="381">
        <v>28780</v>
      </c>
      <c r="V3457" s="381">
        <v>31300</v>
      </c>
      <c r="W3457" s="381">
        <v>33450</v>
      </c>
      <c r="X3457" s="381">
        <v>35600</v>
      </c>
      <c r="Y3457" s="381">
        <v>30200</v>
      </c>
      <c r="Z3457" s="381">
        <v>34500</v>
      </c>
      <c r="AA3457" s="381">
        <v>38800</v>
      </c>
      <c r="AB3457" s="381">
        <v>43100</v>
      </c>
      <c r="AC3457" s="381">
        <v>46550</v>
      </c>
      <c r="AD3457" s="381">
        <v>50000</v>
      </c>
      <c r="AE3457" s="381">
        <v>53450</v>
      </c>
      <c r="AF3457" s="381">
        <v>56900</v>
      </c>
      <c r="AG3457" s="381">
        <v>9999</v>
      </c>
      <c r="AH3457" s="381" t="s">
        <v>4824</v>
      </c>
      <c r="AI3457" s="381" t="s">
        <v>4747</v>
      </c>
      <c r="AJ3457" s="381">
        <v>1</v>
      </c>
    </row>
    <row r="3458" spans="1:36">
      <c r="A3458" s="381" t="s">
        <v>571</v>
      </c>
      <c r="B3458" s="381" t="s">
        <v>4823</v>
      </c>
      <c r="C3458" s="381">
        <v>40</v>
      </c>
      <c r="D3458" s="381">
        <v>113</v>
      </c>
      <c r="E3458" s="381" t="s">
        <v>4765</v>
      </c>
      <c r="F3458" s="381" t="s">
        <v>4764</v>
      </c>
      <c r="G3458" s="381" t="s">
        <v>4822</v>
      </c>
      <c r="H3458" s="381">
        <v>63900</v>
      </c>
      <c r="I3458" s="381">
        <v>22400</v>
      </c>
      <c r="J3458" s="381">
        <v>25600</v>
      </c>
      <c r="K3458" s="381">
        <v>28800</v>
      </c>
      <c r="L3458" s="381">
        <v>31950</v>
      </c>
      <c r="M3458" s="381">
        <v>34550</v>
      </c>
      <c r="N3458" s="381">
        <v>37100</v>
      </c>
      <c r="O3458" s="381">
        <v>39650</v>
      </c>
      <c r="P3458" s="381">
        <v>42200</v>
      </c>
      <c r="Q3458" s="381">
        <v>13450</v>
      </c>
      <c r="R3458" s="381">
        <v>16240</v>
      </c>
      <c r="S3458" s="381">
        <v>20420</v>
      </c>
      <c r="T3458" s="381">
        <v>24600</v>
      </c>
      <c r="U3458" s="381">
        <v>28780</v>
      </c>
      <c r="V3458" s="381">
        <v>32960</v>
      </c>
      <c r="W3458" s="381">
        <v>37140</v>
      </c>
      <c r="X3458" s="381">
        <v>41320</v>
      </c>
      <c r="Y3458" s="381">
        <v>35800</v>
      </c>
      <c r="Z3458" s="381">
        <v>40900</v>
      </c>
      <c r="AA3458" s="381">
        <v>46000</v>
      </c>
      <c r="AB3458" s="381">
        <v>51100</v>
      </c>
      <c r="AC3458" s="381">
        <v>55200</v>
      </c>
      <c r="AD3458" s="381">
        <v>59300</v>
      </c>
      <c r="AE3458" s="381">
        <v>63400</v>
      </c>
      <c r="AF3458" s="381">
        <v>67500</v>
      </c>
      <c r="AG3458" s="381">
        <v>8560</v>
      </c>
      <c r="AH3458" s="381" t="s">
        <v>4822</v>
      </c>
      <c r="AI3458" s="381" t="s">
        <v>4747</v>
      </c>
      <c r="AJ3458" s="381">
        <v>1</v>
      </c>
    </row>
    <row r="3459" spans="1:36">
      <c r="A3459" s="381" t="s">
        <v>571</v>
      </c>
      <c r="B3459" s="381" t="s">
        <v>4821</v>
      </c>
      <c r="C3459" s="381">
        <v>40</v>
      </c>
      <c r="D3459" s="381">
        <v>115</v>
      </c>
      <c r="E3459" s="381" t="s">
        <v>4820</v>
      </c>
      <c r="F3459" s="381" t="s">
        <v>4819</v>
      </c>
      <c r="G3459" s="381" t="s">
        <v>4818</v>
      </c>
      <c r="H3459" s="381">
        <v>45700</v>
      </c>
      <c r="I3459" s="381">
        <v>18900</v>
      </c>
      <c r="J3459" s="381">
        <v>21600</v>
      </c>
      <c r="K3459" s="381">
        <v>24300</v>
      </c>
      <c r="L3459" s="381">
        <v>26950</v>
      </c>
      <c r="M3459" s="381">
        <v>29150</v>
      </c>
      <c r="N3459" s="381">
        <v>31300</v>
      </c>
      <c r="O3459" s="381">
        <v>33450</v>
      </c>
      <c r="P3459" s="381">
        <v>35600</v>
      </c>
      <c r="Q3459" s="381">
        <v>12060</v>
      </c>
      <c r="R3459" s="381">
        <v>16240</v>
      </c>
      <c r="S3459" s="381">
        <v>20420</v>
      </c>
      <c r="T3459" s="381">
        <v>24600</v>
      </c>
      <c r="U3459" s="381">
        <v>28780</v>
      </c>
      <c r="V3459" s="381">
        <v>31300</v>
      </c>
      <c r="W3459" s="381">
        <v>33450</v>
      </c>
      <c r="X3459" s="381">
        <v>35600</v>
      </c>
      <c r="Y3459" s="381">
        <v>30200</v>
      </c>
      <c r="Z3459" s="381">
        <v>34500</v>
      </c>
      <c r="AA3459" s="381">
        <v>38800</v>
      </c>
      <c r="AB3459" s="381">
        <v>43100</v>
      </c>
      <c r="AC3459" s="381">
        <v>46550</v>
      </c>
      <c r="AD3459" s="381">
        <v>50000</v>
      </c>
      <c r="AE3459" s="381">
        <v>53450</v>
      </c>
      <c r="AF3459" s="381">
        <v>56900</v>
      </c>
      <c r="AG3459" s="381">
        <v>9999</v>
      </c>
      <c r="AH3459" s="381" t="s">
        <v>4818</v>
      </c>
      <c r="AI3459" s="381" t="s">
        <v>4747</v>
      </c>
      <c r="AJ3459" s="381">
        <v>0</v>
      </c>
    </row>
    <row r="3460" spans="1:36">
      <c r="A3460" s="381" t="s">
        <v>571</v>
      </c>
      <c r="B3460" s="381" t="s">
        <v>4817</v>
      </c>
      <c r="C3460" s="381">
        <v>40</v>
      </c>
      <c r="D3460" s="381">
        <v>117</v>
      </c>
      <c r="E3460" s="381" t="s">
        <v>4816</v>
      </c>
      <c r="F3460" s="381" t="s">
        <v>4815</v>
      </c>
      <c r="G3460" s="381" t="s">
        <v>4814</v>
      </c>
      <c r="H3460" s="381">
        <v>56900</v>
      </c>
      <c r="I3460" s="381">
        <v>19950</v>
      </c>
      <c r="J3460" s="381">
        <v>22800</v>
      </c>
      <c r="K3460" s="381">
        <v>25650</v>
      </c>
      <c r="L3460" s="381">
        <v>28450</v>
      </c>
      <c r="M3460" s="381">
        <v>30750</v>
      </c>
      <c r="N3460" s="381">
        <v>33050</v>
      </c>
      <c r="O3460" s="381">
        <v>35300</v>
      </c>
      <c r="P3460" s="381">
        <v>37600</v>
      </c>
      <c r="Q3460" s="381">
        <v>12060</v>
      </c>
      <c r="R3460" s="381">
        <v>16240</v>
      </c>
      <c r="S3460" s="381">
        <v>20420</v>
      </c>
      <c r="T3460" s="381">
        <v>24600</v>
      </c>
      <c r="U3460" s="381">
        <v>28780</v>
      </c>
      <c r="V3460" s="381">
        <v>32960</v>
      </c>
      <c r="W3460" s="381">
        <v>35300</v>
      </c>
      <c r="X3460" s="381">
        <v>37600</v>
      </c>
      <c r="Y3460" s="381">
        <v>31850</v>
      </c>
      <c r="Z3460" s="381">
        <v>36400</v>
      </c>
      <c r="AA3460" s="381">
        <v>40950</v>
      </c>
      <c r="AB3460" s="381">
        <v>45500</v>
      </c>
      <c r="AC3460" s="381">
        <v>49150</v>
      </c>
      <c r="AD3460" s="381">
        <v>52800</v>
      </c>
      <c r="AE3460" s="381">
        <v>56450</v>
      </c>
      <c r="AF3460" s="381">
        <v>60100</v>
      </c>
      <c r="AG3460" s="381">
        <v>9999</v>
      </c>
      <c r="AH3460" s="381" t="s">
        <v>4814</v>
      </c>
      <c r="AI3460" s="381" t="s">
        <v>4747</v>
      </c>
      <c r="AJ3460" s="381">
        <v>1</v>
      </c>
    </row>
    <row r="3461" spans="1:36">
      <c r="A3461" s="381" t="s">
        <v>571</v>
      </c>
      <c r="B3461" s="381" t="s">
        <v>4813</v>
      </c>
      <c r="C3461" s="381">
        <v>40</v>
      </c>
      <c r="D3461" s="381">
        <v>119</v>
      </c>
      <c r="E3461" s="381" t="s">
        <v>4812</v>
      </c>
      <c r="F3461" s="381" t="s">
        <v>4811</v>
      </c>
      <c r="G3461" s="381" t="s">
        <v>4810</v>
      </c>
      <c r="H3461" s="381">
        <v>56600</v>
      </c>
      <c r="I3461" s="381">
        <v>19850</v>
      </c>
      <c r="J3461" s="381">
        <v>22650</v>
      </c>
      <c r="K3461" s="381">
        <v>25500</v>
      </c>
      <c r="L3461" s="381">
        <v>28300</v>
      </c>
      <c r="M3461" s="381">
        <v>30600</v>
      </c>
      <c r="N3461" s="381">
        <v>32850</v>
      </c>
      <c r="O3461" s="381">
        <v>35100</v>
      </c>
      <c r="P3461" s="381">
        <v>37400</v>
      </c>
      <c r="Q3461" s="381">
        <v>12060</v>
      </c>
      <c r="R3461" s="381">
        <v>16240</v>
      </c>
      <c r="S3461" s="381">
        <v>20420</v>
      </c>
      <c r="T3461" s="381">
        <v>24600</v>
      </c>
      <c r="U3461" s="381">
        <v>28780</v>
      </c>
      <c r="V3461" s="381">
        <v>32850</v>
      </c>
      <c r="W3461" s="381">
        <v>35100</v>
      </c>
      <c r="X3461" s="381">
        <v>37400</v>
      </c>
      <c r="Y3461" s="381">
        <v>31750</v>
      </c>
      <c r="Z3461" s="381">
        <v>36250</v>
      </c>
      <c r="AA3461" s="381">
        <v>40800</v>
      </c>
      <c r="AB3461" s="381">
        <v>45300</v>
      </c>
      <c r="AC3461" s="381">
        <v>48950</v>
      </c>
      <c r="AD3461" s="381">
        <v>52550</v>
      </c>
      <c r="AE3461" s="381">
        <v>56200</v>
      </c>
      <c r="AF3461" s="381">
        <v>59800</v>
      </c>
      <c r="AG3461" s="381">
        <v>9999</v>
      </c>
      <c r="AH3461" s="381" t="s">
        <v>4810</v>
      </c>
      <c r="AI3461" s="381" t="s">
        <v>4747</v>
      </c>
      <c r="AJ3461" s="381">
        <v>0</v>
      </c>
    </row>
    <row r="3462" spans="1:36">
      <c r="A3462" s="381" t="s">
        <v>571</v>
      </c>
      <c r="B3462" s="381" t="s">
        <v>4809</v>
      </c>
      <c r="C3462" s="381">
        <v>40</v>
      </c>
      <c r="D3462" s="381">
        <v>121</v>
      </c>
      <c r="E3462" s="381" t="s">
        <v>4808</v>
      </c>
      <c r="F3462" s="381" t="s">
        <v>4807</v>
      </c>
      <c r="G3462" s="381" t="s">
        <v>4806</v>
      </c>
      <c r="H3462" s="381">
        <v>53500</v>
      </c>
      <c r="I3462" s="381">
        <v>18900</v>
      </c>
      <c r="J3462" s="381">
        <v>21600</v>
      </c>
      <c r="K3462" s="381">
        <v>24300</v>
      </c>
      <c r="L3462" s="381">
        <v>26950</v>
      </c>
      <c r="M3462" s="381">
        <v>29150</v>
      </c>
      <c r="N3462" s="381">
        <v>31300</v>
      </c>
      <c r="O3462" s="381">
        <v>33450</v>
      </c>
      <c r="P3462" s="381">
        <v>35600</v>
      </c>
      <c r="Q3462" s="381">
        <v>12060</v>
      </c>
      <c r="R3462" s="381">
        <v>16240</v>
      </c>
      <c r="S3462" s="381">
        <v>20420</v>
      </c>
      <c r="T3462" s="381">
        <v>24600</v>
      </c>
      <c r="U3462" s="381">
        <v>28780</v>
      </c>
      <c r="V3462" s="381">
        <v>31300</v>
      </c>
      <c r="W3462" s="381">
        <v>33450</v>
      </c>
      <c r="X3462" s="381">
        <v>35600</v>
      </c>
      <c r="Y3462" s="381">
        <v>30200</v>
      </c>
      <c r="Z3462" s="381">
        <v>34500</v>
      </c>
      <c r="AA3462" s="381">
        <v>38800</v>
      </c>
      <c r="AB3462" s="381">
        <v>43100</v>
      </c>
      <c r="AC3462" s="381">
        <v>46550</v>
      </c>
      <c r="AD3462" s="381">
        <v>50000</v>
      </c>
      <c r="AE3462" s="381">
        <v>53450</v>
      </c>
      <c r="AF3462" s="381">
        <v>56900</v>
      </c>
      <c r="AG3462" s="381">
        <v>9999</v>
      </c>
      <c r="AH3462" s="381" t="s">
        <v>4806</v>
      </c>
      <c r="AI3462" s="381" t="s">
        <v>4747</v>
      </c>
      <c r="AJ3462" s="381">
        <v>0</v>
      </c>
    </row>
    <row r="3463" spans="1:36">
      <c r="A3463" s="381" t="s">
        <v>571</v>
      </c>
      <c r="B3463" s="381" t="s">
        <v>4805</v>
      </c>
      <c r="C3463" s="381">
        <v>40</v>
      </c>
      <c r="D3463" s="381">
        <v>123</v>
      </c>
      <c r="E3463" s="381" t="s">
        <v>4804</v>
      </c>
      <c r="F3463" s="381" t="s">
        <v>4803</v>
      </c>
      <c r="G3463" s="381" t="s">
        <v>4802</v>
      </c>
      <c r="H3463" s="381">
        <v>56600</v>
      </c>
      <c r="I3463" s="381">
        <v>19850</v>
      </c>
      <c r="J3463" s="381">
        <v>22650</v>
      </c>
      <c r="K3463" s="381">
        <v>25500</v>
      </c>
      <c r="L3463" s="381">
        <v>28300</v>
      </c>
      <c r="M3463" s="381">
        <v>30600</v>
      </c>
      <c r="N3463" s="381">
        <v>32850</v>
      </c>
      <c r="O3463" s="381">
        <v>35100</v>
      </c>
      <c r="P3463" s="381">
        <v>37400</v>
      </c>
      <c r="Q3463" s="381">
        <v>12060</v>
      </c>
      <c r="R3463" s="381">
        <v>16240</v>
      </c>
      <c r="S3463" s="381">
        <v>20420</v>
      </c>
      <c r="T3463" s="381">
        <v>24600</v>
      </c>
      <c r="U3463" s="381">
        <v>28780</v>
      </c>
      <c r="V3463" s="381">
        <v>32850</v>
      </c>
      <c r="W3463" s="381">
        <v>35100</v>
      </c>
      <c r="X3463" s="381">
        <v>37400</v>
      </c>
      <c r="Y3463" s="381">
        <v>31750</v>
      </c>
      <c r="Z3463" s="381">
        <v>36250</v>
      </c>
      <c r="AA3463" s="381">
        <v>40800</v>
      </c>
      <c r="AB3463" s="381">
        <v>45300</v>
      </c>
      <c r="AC3463" s="381">
        <v>48950</v>
      </c>
      <c r="AD3463" s="381">
        <v>52550</v>
      </c>
      <c r="AE3463" s="381">
        <v>56200</v>
      </c>
      <c r="AF3463" s="381">
        <v>59800</v>
      </c>
      <c r="AG3463" s="381">
        <v>9999</v>
      </c>
      <c r="AH3463" s="381" t="s">
        <v>4802</v>
      </c>
      <c r="AI3463" s="381" t="s">
        <v>4747</v>
      </c>
      <c r="AJ3463" s="381">
        <v>0</v>
      </c>
    </row>
    <row r="3464" spans="1:36">
      <c r="A3464" s="381" t="s">
        <v>571</v>
      </c>
      <c r="B3464" s="381" t="s">
        <v>4801</v>
      </c>
      <c r="C3464" s="381">
        <v>40</v>
      </c>
      <c r="D3464" s="381">
        <v>125</v>
      </c>
      <c r="E3464" s="381" t="s">
        <v>4800</v>
      </c>
      <c r="F3464" s="381" t="s">
        <v>4799</v>
      </c>
      <c r="G3464" s="381" t="s">
        <v>4798</v>
      </c>
      <c r="H3464" s="381">
        <v>55900</v>
      </c>
      <c r="I3464" s="381">
        <v>19600</v>
      </c>
      <c r="J3464" s="381">
        <v>22400</v>
      </c>
      <c r="K3464" s="381">
        <v>25200</v>
      </c>
      <c r="L3464" s="381">
        <v>27950</v>
      </c>
      <c r="M3464" s="381">
        <v>30200</v>
      </c>
      <c r="N3464" s="381">
        <v>32450</v>
      </c>
      <c r="O3464" s="381">
        <v>34700</v>
      </c>
      <c r="P3464" s="381">
        <v>36900</v>
      </c>
      <c r="Q3464" s="381">
        <v>12060</v>
      </c>
      <c r="R3464" s="381">
        <v>16240</v>
      </c>
      <c r="S3464" s="381">
        <v>20420</v>
      </c>
      <c r="T3464" s="381">
        <v>24600</v>
      </c>
      <c r="U3464" s="381">
        <v>28780</v>
      </c>
      <c r="V3464" s="381">
        <v>32450</v>
      </c>
      <c r="W3464" s="381">
        <v>34700</v>
      </c>
      <c r="X3464" s="381">
        <v>36900</v>
      </c>
      <c r="Y3464" s="381">
        <v>31300</v>
      </c>
      <c r="Z3464" s="381">
        <v>35800</v>
      </c>
      <c r="AA3464" s="381">
        <v>40250</v>
      </c>
      <c r="AB3464" s="381">
        <v>44700</v>
      </c>
      <c r="AC3464" s="381">
        <v>48300</v>
      </c>
      <c r="AD3464" s="381">
        <v>51900</v>
      </c>
      <c r="AE3464" s="381">
        <v>55450</v>
      </c>
      <c r="AF3464" s="381">
        <v>59050</v>
      </c>
      <c r="AG3464" s="381">
        <v>5880</v>
      </c>
      <c r="AH3464" s="381" t="s">
        <v>4798</v>
      </c>
      <c r="AI3464" s="381" t="s">
        <v>4747</v>
      </c>
      <c r="AJ3464" s="381">
        <v>0</v>
      </c>
    </row>
    <row r="3465" spans="1:36">
      <c r="A3465" s="381" t="s">
        <v>571</v>
      </c>
      <c r="B3465" s="381" t="s">
        <v>4797</v>
      </c>
      <c r="C3465" s="381">
        <v>40</v>
      </c>
      <c r="D3465" s="381">
        <v>127</v>
      </c>
      <c r="E3465" s="381" t="s">
        <v>4796</v>
      </c>
      <c r="F3465" s="381" t="s">
        <v>4795</v>
      </c>
      <c r="G3465" s="381" t="s">
        <v>4794</v>
      </c>
      <c r="H3465" s="381">
        <v>42800</v>
      </c>
      <c r="I3465" s="381">
        <v>18900</v>
      </c>
      <c r="J3465" s="381">
        <v>21600</v>
      </c>
      <c r="K3465" s="381">
        <v>24300</v>
      </c>
      <c r="L3465" s="381">
        <v>26950</v>
      </c>
      <c r="M3465" s="381">
        <v>29150</v>
      </c>
      <c r="N3465" s="381">
        <v>31300</v>
      </c>
      <c r="O3465" s="381">
        <v>33450</v>
      </c>
      <c r="P3465" s="381">
        <v>35600</v>
      </c>
      <c r="Q3465" s="381">
        <v>12060</v>
      </c>
      <c r="R3465" s="381">
        <v>16240</v>
      </c>
      <c r="S3465" s="381">
        <v>20420</v>
      </c>
      <c r="T3465" s="381">
        <v>24600</v>
      </c>
      <c r="U3465" s="381">
        <v>28780</v>
      </c>
      <c r="V3465" s="381">
        <v>31300</v>
      </c>
      <c r="W3465" s="381">
        <v>33450</v>
      </c>
      <c r="X3465" s="381">
        <v>35600</v>
      </c>
      <c r="Y3465" s="381">
        <v>30200</v>
      </c>
      <c r="Z3465" s="381">
        <v>34500</v>
      </c>
      <c r="AA3465" s="381">
        <v>38800</v>
      </c>
      <c r="AB3465" s="381">
        <v>43100</v>
      </c>
      <c r="AC3465" s="381">
        <v>46550</v>
      </c>
      <c r="AD3465" s="381">
        <v>50000</v>
      </c>
      <c r="AE3465" s="381">
        <v>53450</v>
      </c>
      <c r="AF3465" s="381">
        <v>56900</v>
      </c>
      <c r="AG3465" s="381">
        <v>9999</v>
      </c>
      <c r="AH3465" s="381" t="s">
        <v>4794</v>
      </c>
      <c r="AI3465" s="381" t="s">
        <v>4747</v>
      </c>
      <c r="AJ3465" s="381">
        <v>0</v>
      </c>
    </row>
    <row r="3466" spans="1:36">
      <c r="A3466" s="381" t="s">
        <v>571</v>
      </c>
      <c r="B3466" s="381" t="s">
        <v>4793</v>
      </c>
      <c r="C3466" s="381">
        <v>40</v>
      </c>
      <c r="D3466" s="381">
        <v>129</v>
      </c>
      <c r="E3466" s="381" t="s">
        <v>4792</v>
      </c>
      <c r="F3466" s="381" t="s">
        <v>4791</v>
      </c>
      <c r="G3466" s="381" t="s">
        <v>4790</v>
      </c>
      <c r="H3466" s="381">
        <v>65300</v>
      </c>
      <c r="I3466" s="381">
        <v>22900</v>
      </c>
      <c r="J3466" s="381">
        <v>26150</v>
      </c>
      <c r="K3466" s="381">
        <v>29400</v>
      </c>
      <c r="L3466" s="381">
        <v>32650</v>
      </c>
      <c r="M3466" s="381">
        <v>35300</v>
      </c>
      <c r="N3466" s="381">
        <v>37900</v>
      </c>
      <c r="O3466" s="381">
        <v>40500</v>
      </c>
      <c r="P3466" s="381">
        <v>43100</v>
      </c>
      <c r="Q3466" s="381">
        <v>13750</v>
      </c>
      <c r="R3466" s="381">
        <v>16240</v>
      </c>
      <c r="S3466" s="381">
        <v>20420</v>
      </c>
      <c r="T3466" s="381">
        <v>24600</v>
      </c>
      <c r="U3466" s="381">
        <v>28780</v>
      </c>
      <c r="V3466" s="381">
        <v>32960</v>
      </c>
      <c r="W3466" s="381">
        <v>37140</v>
      </c>
      <c r="X3466" s="381">
        <v>41320</v>
      </c>
      <c r="Y3466" s="381">
        <v>36600</v>
      </c>
      <c r="Z3466" s="381">
        <v>41800</v>
      </c>
      <c r="AA3466" s="381">
        <v>47050</v>
      </c>
      <c r="AB3466" s="381">
        <v>52250</v>
      </c>
      <c r="AC3466" s="381">
        <v>56450</v>
      </c>
      <c r="AD3466" s="381">
        <v>60650</v>
      </c>
      <c r="AE3466" s="381">
        <v>64800</v>
      </c>
      <c r="AF3466" s="381">
        <v>69000</v>
      </c>
      <c r="AG3466" s="381">
        <v>9999</v>
      </c>
      <c r="AH3466" s="381" t="s">
        <v>4790</v>
      </c>
      <c r="AI3466" s="381" t="s">
        <v>4747</v>
      </c>
      <c r="AJ3466" s="381">
        <v>0</v>
      </c>
    </row>
    <row r="3467" spans="1:36">
      <c r="A3467" s="381" t="s">
        <v>571</v>
      </c>
      <c r="B3467" s="381" t="s">
        <v>4789</v>
      </c>
      <c r="C3467" s="381">
        <v>40</v>
      </c>
      <c r="D3467" s="381">
        <v>131</v>
      </c>
      <c r="E3467" s="381" t="s">
        <v>4765</v>
      </c>
      <c r="F3467" s="381" t="s">
        <v>4764</v>
      </c>
      <c r="G3467" s="381" t="s">
        <v>4788</v>
      </c>
      <c r="H3467" s="381">
        <v>63900</v>
      </c>
      <c r="I3467" s="381">
        <v>22400</v>
      </c>
      <c r="J3467" s="381">
        <v>25600</v>
      </c>
      <c r="K3467" s="381">
        <v>28800</v>
      </c>
      <c r="L3467" s="381">
        <v>31950</v>
      </c>
      <c r="M3467" s="381">
        <v>34550</v>
      </c>
      <c r="N3467" s="381">
        <v>37100</v>
      </c>
      <c r="O3467" s="381">
        <v>39650</v>
      </c>
      <c r="P3467" s="381">
        <v>42200</v>
      </c>
      <c r="Q3467" s="381">
        <v>13450</v>
      </c>
      <c r="R3467" s="381">
        <v>16240</v>
      </c>
      <c r="S3467" s="381">
        <v>20420</v>
      </c>
      <c r="T3467" s="381">
        <v>24600</v>
      </c>
      <c r="U3467" s="381">
        <v>28780</v>
      </c>
      <c r="V3467" s="381">
        <v>32960</v>
      </c>
      <c r="W3467" s="381">
        <v>37140</v>
      </c>
      <c r="X3467" s="381">
        <v>41320</v>
      </c>
      <c r="Y3467" s="381">
        <v>35800</v>
      </c>
      <c r="Z3467" s="381">
        <v>40900</v>
      </c>
      <c r="AA3467" s="381">
        <v>46000</v>
      </c>
      <c r="AB3467" s="381">
        <v>51100</v>
      </c>
      <c r="AC3467" s="381">
        <v>55200</v>
      </c>
      <c r="AD3467" s="381">
        <v>59300</v>
      </c>
      <c r="AE3467" s="381">
        <v>63400</v>
      </c>
      <c r="AF3467" s="381">
        <v>67500</v>
      </c>
      <c r="AG3467" s="381">
        <v>8560</v>
      </c>
      <c r="AH3467" s="381" t="s">
        <v>4788</v>
      </c>
      <c r="AI3467" s="381" t="s">
        <v>4747</v>
      </c>
      <c r="AJ3467" s="381">
        <v>1</v>
      </c>
    </row>
    <row r="3468" spans="1:36">
      <c r="A3468" s="381" t="s">
        <v>571</v>
      </c>
      <c r="B3468" s="381" t="s">
        <v>4787</v>
      </c>
      <c r="C3468" s="381">
        <v>40</v>
      </c>
      <c r="D3468" s="381">
        <v>133</v>
      </c>
      <c r="E3468" s="381" t="s">
        <v>4786</v>
      </c>
      <c r="F3468" s="381" t="s">
        <v>4785</v>
      </c>
      <c r="G3468" s="381" t="s">
        <v>4784</v>
      </c>
      <c r="H3468" s="381">
        <v>45900</v>
      </c>
      <c r="I3468" s="381">
        <v>18900</v>
      </c>
      <c r="J3468" s="381">
        <v>21600</v>
      </c>
      <c r="K3468" s="381">
        <v>24300</v>
      </c>
      <c r="L3468" s="381">
        <v>26950</v>
      </c>
      <c r="M3468" s="381">
        <v>29150</v>
      </c>
      <c r="N3468" s="381">
        <v>31300</v>
      </c>
      <c r="O3468" s="381">
        <v>33450</v>
      </c>
      <c r="P3468" s="381">
        <v>35600</v>
      </c>
      <c r="Q3468" s="381">
        <v>12060</v>
      </c>
      <c r="R3468" s="381">
        <v>16240</v>
      </c>
      <c r="S3468" s="381">
        <v>20420</v>
      </c>
      <c r="T3468" s="381">
        <v>24600</v>
      </c>
      <c r="U3468" s="381">
        <v>28780</v>
      </c>
      <c r="V3468" s="381">
        <v>31300</v>
      </c>
      <c r="W3468" s="381">
        <v>33450</v>
      </c>
      <c r="X3468" s="381">
        <v>35600</v>
      </c>
      <c r="Y3468" s="381">
        <v>30200</v>
      </c>
      <c r="Z3468" s="381">
        <v>34500</v>
      </c>
      <c r="AA3468" s="381">
        <v>38800</v>
      </c>
      <c r="AB3468" s="381">
        <v>43100</v>
      </c>
      <c r="AC3468" s="381">
        <v>46550</v>
      </c>
      <c r="AD3468" s="381">
        <v>50000</v>
      </c>
      <c r="AE3468" s="381">
        <v>53450</v>
      </c>
      <c r="AF3468" s="381">
        <v>56900</v>
      </c>
      <c r="AG3468" s="381">
        <v>9999</v>
      </c>
      <c r="AH3468" s="381" t="s">
        <v>4784</v>
      </c>
      <c r="AI3468" s="381" t="s">
        <v>4747</v>
      </c>
      <c r="AJ3468" s="381">
        <v>0</v>
      </c>
    </row>
    <row r="3469" spans="1:36">
      <c r="A3469" s="381" t="s">
        <v>571</v>
      </c>
      <c r="B3469" s="381" t="s">
        <v>4783</v>
      </c>
      <c r="C3469" s="381">
        <v>40</v>
      </c>
      <c r="D3469" s="381">
        <v>135</v>
      </c>
      <c r="E3469" s="381" t="s">
        <v>4782</v>
      </c>
      <c r="F3469" s="381" t="s">
        <v>4781</v>
      </c>
      <c r="G3469" s="381" t="s">
        <v>4780</v>
      </c>
      <c r="H3469" s="381">
        <v>49800</v>
      </c>
      <c r="I3469" s="381">
        <v>17450</v>
      </c>
      <c r="J3469" s="381">
        <v>19950</v>
      </c>
      <c r="K3469" s="381">
        <v>22450</v>
      </c>
      <c r="L3469" s="381">
        <v>24900</v>
      </c>
      <c r="M3469" s="381">
        <v>26900</v>
      </c>
      <c r="N3469" s="381">
        <v>28900</v>
      </c>
      <c r="O3469" s="381">
        <v>30900</v>
      </c>
      <c r="P3469" s="381">
        <v>32900</v>
      </c>
      <c r="Q3469" s="381">
        <v>12060</v>
      </c>
      <c r="R3469" s="381">
        <v>16240</v>
      </c>
      <c r="S3469" s="381">
        <v>20420</v>
      </c>
      <c r="T3469" s="381">
        <v>24600</v>
      </c>
      <c r="U3469" s="381">
        <v>26900</v>
      </c>
      <c r="V3469" s="381">
        <v>28900</v>
      </c>
      <c r="W3469" s="381">
        <v>30900</v>
      </c>
      <c r="X3469" s="381">
        <v>32900</v>
      </c>
      <c r="Y3469" s="381">
        <v>27900</v>
      </c>
      <c r="Z3469" s="381">
        <v>31900</v>
      </c>
      <c r="AA3469" s="381">
        <v>35900</v>
      </c>
      <c r="AB3469" s="381">
        <v>39850</v>
      </c>
      <c r="AC3469" s="381">
        <v>43050</v>
      </c>
      <c r="AD3469" s="381">
        <v>46250</v>
      </c>
      <c r="AE3469" s="381">
        <v>49450</v>
      </c>
      <c r="AF3469" s="381">
        <v>52650</v>
      </c>
      <c r="AG3469" s="381">
        <v>2720</v>
      </c>
      <c r="AH3469" s="381" t="s">
        <v>4780</v>
      </c>
      <c r="AI3469" s="381" t="s">
        <v>4747</v>
      </c>
      <c r="AJ3469" s="381">
        <v>1</v>
      </c>
    </row>
    <row r="3470" spans="1:36">
      <c r="A3470" s="381" t="s">
        <v>571</v>
      </c>
      <c r="B3470" s="381" t="s">
        <v>4779</v>
      </c>
      <c r="C3470" s="381">
        <v>40</v>
      </c>
      <c r="D3470" s="381">
        <v>137</v>
      </c>
      <c r="E3470" s="381" t="s">
        <v>4778</v>
      </c>
      <c r="F3470" s="381" t="s">
        <v>4777</v>
      </c>
      <c r="G3470" s="381" t="s">
        <v>2892</v>
      </c>
      <c r="H3470" s="381">
        <v>57900</v>
      </c>
      <c r="I3470" s="381">
        <v>20300</v>
      </c>
      <c r="J3470" s="381">
        <v>23200</v>
      </c>
      <c r="K3470" s="381">
        <v>26100</v>
      </c>
      <c r="L3470" s="381">
        <v>28950</v>
      </c>
      <c r="M3470" s="381">
        <v>31300</v>
      </c>
      <c r="N3470" s="381">
        <v>33600</v>
      </c>
      <c r="O3470" s="381">
        <v>35900</v>
      </c>
      <c r="P3470" s="381">
        <v>38250</v>
      </c>
      <c r="Q3470" s="381">
        <v>12150</v>
      </c>
      <c r="R3470" s="381">
        <v>16240</v>
      </c>
      <c r="S3470" s="381">
        <v>20420</v>
      </c>
      <c r="T3470" s="381">
        <v>24600</v>
      </c>
      <c r="U3470" s="381">
        <v>28780</v>
      </c>
      <c r="V3470" s="381">
        <v>32960</v>
      </c>
      <c r="W3470" s="381">
        <v>35900</v>
      </c>
      <c r="X3470" s="381">
        <v>38250</v>
      </c>
      <c r="Y3470" s="381">
        <v>32450</v>
      </c>
      <c r="Z3470" s="381">
        <v>37050</v>
      </c>
      <c r="AA3470" s="381">
        <v>41700</v>
      </c>
      <c r="AB3470" s="381">
        <v>46300</v>
      </c>
      <c r="AC3470" s="381">
        <v>50050</v>
      </c>
      <c r="AD3470" s="381">
        <v>53750</v>
      </c>
      <c r="AE3470" s="381">
        <v>57450</v>
      </c>
      <c r="AF3470" s="381">
        <v>61150</v>
      </c>
      <c r="AG3470" s="381">
        <v>9999</v>
      </c>
      <c r="AH3470" s="381" t="s">
        <v>2892</v>
      </c>
      <c r="AI3470" s="381" t="s">
        <v>4747</v>
      </c>
      <c r="AJ3470" s="381">
        <v>0</v>
      </c>
    </row>
    <row r="3471" spans="1:36">
      <c r="A3471" s="381" t="s">
        <v>571</v>
      </c>
      <c r="B3471" s="381" t="s">
        <v>4776</v>
      </c>
      <c r="C3471" s="381">
        <v>40</v>
      </c>
      <c r="D3471" s="381">
        <v>139</v>
      </c>
      <c r="E3471" s="381" t="s">
        <v>4775</v>
      </c>
      <c r="F3471" s="381" t="s">
        <v>4774</v>
      </c>
      <c r="G3471" s="381" t="s">
        <v>4773</v>
      </c>
      <c r="H3471" s="381">
        <v>58700</v>
      </c>
      <c r="I3471" s="381">
        <v>20550</v>
      </c>
      <c r="J3471" s="381">
        <v>23500</v>
      </c>
      <c r="K3471" s="381">
        <v>26450</v>
      </c>
      <c r="L3471" s="381">
        <v>29350</v>
      </c>
      <c r="M3471" s="381">
        <v>31700</v>
      </c>
      <c r="N3471" s="381">
        <v>34050</v>
      </c>
      <c r="O3471" s="381">
        <v>36400</v>
      </c>
      <c r="P3471" s="381">
        <v>38750</v>
      </c>
      <c r="Q3471" s="381">
        <v>12350</v>
      </c>
      <c r="R3471" s="381">
        <v>16240</v>
      </c>
      <c r="S3471" s="381">
        <v>20420</v>
      </c>
      <c r="T3471" s="381">
        <v>24600</v>
      </c>
      <c r="U3471" s="381">
        <v>28780</v>
      </c>
      <c r="V3471" s="381">
        <v>32960</v>
      </c>
      <c r="W3471" s="381">
        <v>36400</v>
      </c>
      <c r="X3471" s="381">
        <v>38750</v>
      </c>
      <c r="Y3471" s="381">
        <v>32900</v>
      </c>
      <c r="Z3471" s="381">
        <v>37600</v>
      </c>
      <c r="AA3471" s="381">
        <v>42300</v>
      </c>
      <c r="AB3471" s="381">
        <v>46950</v>
      </c>
      <c r="AC3471" s="381">
        <v>50750</v>
      </c>
      <c r="AD3471" s="381">
        <v>54500</v>
      </c>
      <c r="AE3471" s="381">
        <v>58250</v>
      </c>
      <c r="AF3471" s="381">
        <v>62000</v>
      </c>
      <c r="AG3471" s="381">
        <v>9999</v>
      </c>
      <c r="AH3471" s="381" t="s">
        <v>4773</v>
      </c>
      <c r="AI3471" s="381" t="s">
        <v>4747</v>
      </c>
      <c r="AJ3471" s="381">
        <v>0</v>
      </c>
    </row>
    <row r="3472" spans="1:36">
      <c r="A3472" s="381" t="s">
        <v>571</v>
      </c>
      <c r="B3472" s="381" t="s">
        <v>4772</v>
      </c>
      <c r="C3472" s="381">
        <v>40</v>
      </c>
      <c r="D3472" s="381">
        <v>141</v>
      </c>
      <c r="E3472" s="381" t="s">
        <v>4771</v>
      </c>
      <c r="F3472" s="381" t="s">
        <v>4770</v>
      </c>
      <c r="G3472" s="381" t="s">
        <v>4769</v>
      </c>
      <c r="H3472" s="381">
        <v>46800</v>
      </c>
      <c r="I3472" s="381">
        <v>18900</v>
      </c>
      <c r="J3472" s="381">
        <v>21600</v>
      </c>
      <c r="K3472" s="381">
        <v>24300</v>
      </c>
      <c r="L3472" s="381">
        <v>26950</v>
      </c>
      <c r="M3472" s="381">
        <v>29150</v>
      </c>
      <c r="N3472" s="381">
        <v>31300</v>
      </c>
      <c r="O3472" s="381">
        <v>33450</v>
      </c>
      <c r="P3472" s="381">
        <v>35600</v>
      </c>
      <c r="Q3472" s="381">
        <v>12060</v>
      </c>
      <c r="R3472" s="381">
        <v>16240</v>
      </c>
      <c r="S3472" s="381">
        <v>20420</v>
      </c>
      <c r="T3472" s="381">
        <v>24600</v>
      </c>
      <c r="U3472" s="381">
        <v>28780</v>
      </c>
      <c r="V3472" s="381">
        <v>31300</v>
      </c>
      <c r="W3472" s="381">
        <v>33450</v>
      </c>
      <c r="X3472" s="381">
        <v>35600</v>
      </c>
      <c r="Y3472" s="381">
        <v>30200</v>
      </c>
      <c r="Z3472" s="381">
        <v>34500</v>
      </c>
      <c r="AA3472" s="381">
        <v>38800</v>
      </c>
      <c r="AB3472" s="381">
        <v>43100</v>
      </c>
      <c r="AC3472" s="381">
        <v>46550</v>
      </c>
      <c r="AD3472" s="381">
        <v>50000</v>
      </c>
      <c r="AE3472" s="381">
        <v>53450</v>
      </c>
      <c r="AF3472" s="381">
        <v>56900</v>
      </c>
      <c r="AG3472" s="381">
        <v>9999</v>
      </c>
      <c r="AH3472" s="381" t="s">
        <v>4769</v>
      </c>
      <c r="AI3472" s="381" t="s">
        <v>4747</v>
      </c>
      <c r="AJ3472" s="381">
        <v>0</v>
      </c>
    </row>
    <row r="3473" spans="1:36">
      <c r="A3473" s="381" t="s">
        <v>571</v>
      </c>
      <c r="B3473" s="381" t="s">
        <v>4768</v>
      </c>
      <c r="C3473" s="381">
        <v>40</v>
      </c>
      <c r="D3473" s="381">
        <v>143</v>
      </c>
      <c r="E3473" s="381" t="s">
        <v>4765</v>
      </c>
      <c r="F3473" s="381" t="s">
        <v>4764</v>
      </c>
      <c r="G3473" s="381" t="s">
        <v>4767</v>
      </c>
      <c r="H3473" s="381">
        <v>63900</v>
      </c>
      <c r="I3473" s="381">
        <v>22400</v>
      </c>
      <c r="J3473" s="381">
        <v>25600</v>
      </c>
      <c r="K3473" s="381">
        <v>28800</v>
      </c>
      <c r="L3473" s="381">
        <v>31950</v>
      </c>
      <c r="M3473" s="381">
        <v>34550</v>
      </c>
      <c r="N3473" s="381">
        <v>37100</v>
      </c>
      <c r="O3473" s="381">
        <v>39650</v>
      </c>
      <c r="P3473" s="381">
        <v>42200</v>
      </c>
      <c r="Q3473" s="381">
        <v>13450</v>
      </c>
      <c r="R3473" s="381">
        <v>16240</v>
      </c>
      <c r="S3473" s="381">
        <v>20420</v>
      </c>
      <c r="T3473" s="381">
        <v>24600</v>
      </c>
      <c r="U3473" s="381">
        <v>28780</v>
      </c>
      <c r="V3473" s="381">
        <v>32960</v>
      </c>
      <c r="W3473" s="381">
        <v>37140</v>
      </c>
      <c r="X3473" s="381">
        <v>41320</v>
      </c>
      <c r="Y3473" s="381">
        <v>35800</v>
      </c>
      <c r="Z3473" s="381">
        <v>40900</v>
      </c>
      <c r="AA3473" s="381">
        <v>46000</v>
      </c>
      <c r="AB3473" s="381">
        <v>51100</v>
      </c>
      <c r="AC3473" s="381">
        <v>55200</v>
      </c>
      <c r="AD3473" s="381">
        <v>59300</v>
      </c>
      <c r="AE3473" s="381">
        <v>63400</v>
      </c>
      <c r="AF3473" s="381">
        <v>67500</v>
      </c>
      <c r="AG3473" s="381">
        <v>8560</v>
      </c>
      <c r="AH3473" s="381" t="s">
        <v>4767</v>
      </c>
      <c r="AI3473" s="381" t="s">
        <v>4747</v>
      </c>
      <c r="AJ3473" s="381">
        <v>1</v>
      </c>
    </row>
    <row r="3474" spans="1:36">
      <c r="A3474" s="381" t="s">
        <v>571</v>
      </c>
      <c r="B3474" s="381" t="s">
        <v>4766</v>
      </c>
      <c r="C3474" s="381">
        <v>40</v>
      </c>
      <c r="D3474" s="381">
        <v>145</v>
      </c>
      <c r="E3474" s="381" t="s">
        <v>4765</v>
      </c>
      <c r="F3474" s="381" t="s">
        <v>4764</v>
      </c>
      <c r="G3474" s="381" t="s">
        <v>4763</v>
      </c>
      <c r="H3474" s="381">
        <v>63900</v>
      </c>
      <c r="I3474" s="381">
        <v>22400</v>
      </c>
      <c r="J3474" s="381">
        <v>25600</v>
      </c>
      <c r="K3474" s="381">
        <v>28800</v>
      </c>
      <c r="L3474" s="381">
        <v>31950</v>
      </c>
      <c r="M3474" s="381">
        <v>34550</v>
      </c>
      <c r="N3474" s="381">
        <v>37100</v>
      </c>
      <c r="O3474" s="381">
        <v>39650</v>
      </c>
      <c r="P3474" s="381">
        <v>42200</v>
      </c>
      <c r="Q3474" s="381">
        <v>13450</v>
      </c>
      <c r="R3474" s="381">
        <v>16240</v>
      </c>
      <c r="S3474" s="381">
        <v>20420</v>
      </c>
      <c r="T3474" s="381">
        <v>24600</v>
      </c>
      <c r="U3474" s="381">
        <v>28780</v>
      </c>
      <c r="V3474" s="381">
        <v>32960</v>
      </c>
      <c r="W3474" s="381">
        <v>37140</v>
      </c>
      <c r="X3474" s="381">
        <v>41320</v>
      </c>
      <c r="Y3474" s="381">
        <v>35800</v>
      </c>
      <c r="Z3474" s="381">
        <v>40900</v>
      </c>
      <c r="AA3474" s="381">
        <v>46000</v>
      </c>
      <c r="AB3474" s="381">
        <v>51100</v>
      </c>
      <c r="AC3474" s="381">
        <v>55200</v>
      </c>
      <c r="AD3474" s="381">
        <v>59300</v>
      </c>
      <c r="AE3474" s="381">
        <v>63400</v>
      </c>
      <c r="AF3474" s="381">
        <v>67500</v>
      </c>
      <c r="AG3474" s="381">
        <v>8560</v>
      </c>
      <c r="AH3474" s="381" t="s">
        <v>4763</v>
      </c>
      <c r="AI3474" s="381" t="s">
        <v>4747</v>
      </c>
      <c r="AJ3474" s="381">
        <v>1</v>
      </c>
    </row>
    <row r="3475" spans="1:36">
      <c r="A3475" s="381" t="s">
        <v>571</v>
      </c>
      <c r="B3475" s="381" t="s">
        <v>4762</v>
      </c>
      <c r="C3475" s="381">
        <v>40</v>
      </c>
      <c r="D3475" s="381">
        <v>147</v>
      </c>
      <c r="E3475" s="381" t="s">
        <v>4761</v>
      </c>
      <c r="F3475" s="381" t="s">
        <v>4760</v>
      </c>
      <c r="G3475" s="381" t="s">
        <v>1111</v>
      </c>
      <c r="H3475" s="381">
        <v>60500</v>
      </c>
      <c r="I3475" s="381">
        <v>21200</v>
      </c>
      <c r="J3475" s="381">
        <v>24200</v>
      </c>
      <c r="K3475" s="381">
        <v>27250</v>
      </c>
      <c r="L3475" s="381">
        <v>30250</v>
      </c>
      <c r="M3475" s="381">
        <v>32700</v>
      </c>
      <c r="N3475" s="381">
        <v>35100</v>
      </c>
      <c r="O3475" s="381">
        <v>37550</v>
      </c>
      <c r="P3475" s="381">
        <v>39950</v>
      </c>
      <c r="Q3475" s="381">
        <v>12750</v>
      </c>
      <c r="R3475" s="381">
        <v>16240</v>
      </c>
      <c r="S3475" s="381">
        <v>20420</v>
      </c>
      <c r="T3475" s="381">
        <v>24600</v>
      </c>
      <c r="U3475" s="381">
        <v>28780</v>
      </c>
      <c r="V3475" s="381">
        <v>32960</v>
      </c>
      <c r="W3475" s="381">
        <v>37140</v>
      </c>
      <c r="X3475" s="381">
        <v>39950</v>
      </c>
      <c r="Y3475" s="381">
        <v>33900</v>
      </c>
      <c r="Z3475" s="381">
        <v>38750</v>
      </c>
      <c r="AA3475" s="381">
        <v>43600</v>
      </c>
      <c r="AB3475" s="381">
        <v>48400</v>
      </c>
      <c r="AC3475" s="381">
        <v>52300</v>
      </c>
      <c r="AD3475" s="381">
        <v>56150</v>
      </c>
      <c r="AE3475" s="381">
        <v>60050</v>
      </c>
      <c r="AF3475" s="381">
        <v>63900</v>
      </c>
      <c r="AG3475" s="381">
        <v>9999</v>
      </c>
      <c r="AH3475" s="381" t="s">
        <v>1111</v>
      </c>
      <c r="AI3475" s="381" t="s">
        <v>4747</v>
      </c>
      <c r="AJ3475" s="381">
        <v>0</v>
      </c>
    </row>
    <row r="3476" spans="1:36">
      <c r="A3476" s="381" t="s">
        <v>571</v>
      </c>
      <c r="B3476" s="381" t="s">
        <v>4759</v>
      </c>
      <c r="C3476" s="381">
        <v>40</v>
      </c>
      <c r="D3476" s="381">
        <v>149</v>
      </c>
      <c r="E3476" s="381" t="s">
        <v>4758</v>
      </c>
      <c r="F3476" s="381" t="s">
        <v>4757</v>
      </c>
      <c r="G3476" s="381" t="s">
        <v>4756</v>
      </c>
      <c r="H3476" s="381">
        <v>57200</v>
      </c>
      <c r="I3476" s="381">
        <v>20050</v>
      </c>
      <c r="J3476" s="381">
        <v>22900</v>
      </c>
      <c r="K3476" s="381">
        <v>25750</v>
      </c>
      <c r="L3476" s="381">
        <v>28600</v>
      </c>
      <c r="M3476" s="381">
        <v>30900</v>
      </c>
      <c r="N3476" s="381">
        <v>33200</v>
      </c>
      <c r="O3476" s="381">
        <v>35500</v>
      </c>
      <c r="P3476" s="381">
        <v>37800</v>
      </c>
      <c r="Q3476" s="381">
        <v>12060</v>
      </c>
      <c r="R3476" s="381">
        <v>16240</v>
      </c>
      <c r="S3476" s="381">
        <v>20420</v>
      </c>
      <c r="T3476" s="381">
        <v>24600</v>
      </c>
      <c r="U3476" s="381">
        <v>28780</v>
      </c>
      <c r="V3476" s="381">
        <v>32960</v>
      </c>
      <c r="W3476" s="381">
        <v>35500</v>
      </c>
      <c r="X3476" s="381">
        <v>37800</v>
      </c>
      <c r="Y3476" s="381">
        <v>32050</v>
      </c>
      <c r="Z3476" s="381">
        <v>36600</v>
      </c>
      <c r="AA3476" s="381">
        <v>41200</v>
      </c>
      <c r="AB3476" s="381">
        <v>45750</v>
      </c>
      <c r="AC3476" s="381">
        <v>49450</v>
      </c>
      <c r="AD3476" s="381">
        <v>53100</v>
      </c>
      <c r="AE3476" s="381">
        <v>56750</v>
      </c>
      <c r="AF3476" s="381">
        <v>60400</v>
      </c>
      <c r="AG3476" s="381">
        <v>9999</v>
      </c>
      <c r="AH3476" s="381" t="s">
        <v>4756</v>
      </c>
      <c r="AI3476" s="381" t="s">
        <v>4747</v>
      </c>
      <c r="AJ3476" s="381">
        <v>0</v>
      </c>
    </row>
    <row r="3477" spans="1:36">
      <c r="A3477" s="381" t="s">
        <v>571</v>
      </c>
      <c r="B3477" s="381" t="s">
        <v>4755</v>
      </c>
      <c r="C3477" s="381">
        <v>40</v>
      </c>
      <c r="D3477" s="381">
        <v>151</v>
      </c>
      <c r="E3477" s="381" t="s">
        <v>4754</v>
      </c>
      <c r="F3477" s="381" t="s">
        <v>4753</v>
      </c>
      <c r="G3477" s="381" t="s">
        <v>4752</v>
      </c>
      <c r="H3477" s="381">
        <v>72900</v>
      </c>
      <c r="I3477" s="381">
        <v>25000</v>
      </c>
      <c r="J3477" s="381">
        <v>28600</v>
      </c>
      <c r="K3477" s="381">
        <v>32150</v>
      </c>
      <c r="L3477" s="381">
        <v>35700</v>
      </c>
      <c r="M3477" s="381">
        <v>38600</v>
      </c>
      <c r="N3477" s="381">
        <v>41450</v>
      </c>
      <c r="O3477" s="381">
        <v>44300</v>
      </c>
      <c r="P3477" s="381">
        <v>47150</v>
      </c>
      <c r="Q3477" s="381">
        <v>15000</v>
      </c>
      <c r="R3477" s="381">
        <v>17150</v>
      </c>
      <c r="S3477" s="381">
        <v>20420</v>
      </c>
      <c r="T3477" s="381">
        <v>24600</v>
      </c>
      <c r="U3477" s="381">
        <v>28780</v>
      </c>
      <c r="V3477" s="381">
        <v>32960</v>
      </c>
      <c r="W3477" s="381">
        <v>37140</v>
      </c>
      <c r="X3477" s="381">
        <v>41320</v>
      </c>
      <c r="Y3477" s="381">
        <v>40000</v>
      </c>
      <c r="Z3477" s="381">
        <v>45700</v>
      </c>
      <c r="AA3477" s="381">
        <v>51400</v>
      </c>
      <c r="AB3477" s="381">
        <v>57100</v>
      </c>
      <c r="AC3477" s="381">
        <v>61700</v>
      </c>
      <c r="AD3477" s="381">
        <v>66250</v>
      </c>
      <c r="AE3477" s="381">
        <v>70850</v>
      </c>
      <c r="AF3477" s="381">
        <v>75400</v>
      </c>
      <c r="AG3477" s="381">
        <v>9999</v>
      </c>
      <c r="AH3477" s="381" t="s">
        <v>4752</v>
      </c>
      <c r="AI3477" s="381" t="s">
        <v>4747</v>
      </c>
      <c r="AJ3477" s="381">
        <v>0</v>
      </c>
    </row>
    <row r="3478" spans="1:36">
      <c r="A3478" s="381" t="s">
        <v>571</v>
      </c>
      <c r="B3478" s="381" t="s">
        <v>4751</v>
      </c>
      <c r="C3478" s="381">
        <v>40</v>
      </c>
      <c r="D3478" s="381">
        <v>153</v>
      </c>
      <c r="E3478" s="381" t="s">
        <v>4750</v>
      </c>
      <c r="F3478" s="381" t="s">
        <v>4749</v>
      </c>
      <c r="G3478" s="381" t="s">
        <v>4748</v>
      </c>
      <c r="H3478" s="381">
        <v>68500</v>
      </c>
      <c r="I3478" s="381">
        <v>24000</v>
      </c>
      <c r="J3478" s="381">
        <v>27400</v>
      </c>
      <c r="K3478" s="381">
        <v>30850</v>
      </c>
      <c r="L3478" s="381">
        <v>34250</v>
      </c>
      <c r="M3478" s="381">
        <v>37000</v>
      </c>
      <c r="N3478" s="381">
        <v>39750</v>
      </c>
      <c r="O3478" s="381">
        <v>42500</v>
      </c>
      <c r="P3478" s="381">
        <v>45250</v>
      </c>
      <c r="Q3478" s="381">
        <v>14400</v>
      </c>
      <c r="R3478" s="381">
        <v>16450</v>
      </c>
      <c r="S3478" s="381">
        <v>20420</v>
      </c>
      <c r="T3478" s="381">
        <v>24600</v>
      </c>
      <c r="U3478" s="381">
        <v>28780</v>
      </c>
      <c r="V3478" s="381">
        <v>32960</v>
      </c>
      <c r="W3478" s="381">
        <v>37140</v>
      </c>
      <c r="X3478" s="381">
        <v>41320</v>
      </c>
      <c r="Y3478" s="381">
        <v>38400</v>
      </c>
      <c r="Z3478" s="381">
        <v>43850</v>
      </c>
      <c r="AA3478" s="381">
        <v>49350</v>
      </c>
      <c r="AB3478" s="381">
        <v>54800</v>
      </c>
      <c r="AC3478" s="381">
        <v>59200</v>
      </c>
      <c r="AD3478" s="381">
        <v>63600</v>
      </c>
      <c r="AE3478" s="381">
        <v>68000</v>
      </c>
      <c r="AF3478" s="381">
        <v>72350</v>
      </c>
      <c r="AG3478" s="381">
        <v>9999</v>
      </c>
      <c r="AH3478" s="381" t="s">
        <v>4748</v>
      </c>
      <c r="AI3478" s="381" t="s">
        <v>4747</v>
      </c>
      <c r="AJ3478" s="381">
        <v>0</v>
      </c>
    </row>
    <row r="3479" spans="1:36">
      <c r="A3479" s="381" t="s">
        <v>572</v>
      </c>
      <c r="B3479" s="381" t="s">
        <v>4746</v>
      </c>
      <c r="C3479" s="381">
        <v>41</v>
      </c>
      <c r="D3479" s="381">
        <v>1</v>
      </c>
      <c r="E3479" s="381" t="s">
        <v>4745</v>
      </c>
      <c r="F3479" s="381" t="s">
        <v>4744</v>
      </c>
      <c r="G3479" s="381" t="s">
        <v>4743</v>
      </c>
      <c r="H3479" s="381">
        <v>52200</v>
      </c>
      <c r="I3479" s="381">
        <v>18700</v>
      </c>
      <c r="J3479" s="381">
        <v>21350</v>
      </c>
      <c r="K3479" s="381">
        <v>24000</v>
      </c>
      <c r="L3479" s="381">
        <v>26650</v>
      </c>
      <c r="M3479" s="381">
        <v>28800</v>
      </c>
      <c r="N3479" s="381">
        <v>30950</v>
      </c>
      <c r="O3479" s="381">
        <v>33050</v>
      </c>
      <c r="P3479" s="381">
        <v>35200</v>
      </c>
      <c r="Q3479" s="381">
        <v>12060</v>
      </c>
      <c r="R3479" s="381">
        <v>16240</v>
      </c>
      <c r="S3479" s="381">
        <v>20420</v>
      </c>
      <c r="T3479" s="381">
        <v>24600</v>
      </c>
      <c r="U3479" s="381">
        <v>28780</v>
      </c>
      <c r="V3479" s="381">
        <v>30950</v>
      </c>
      <c r="W3479" s="381">
        <v>33050</v>
      </c>
      <c r="X3479" s="381">
        <v>35200</v>
      </c>
      <c r="Y3479" s="381">
        <v>29900</v>
      </c>
      <c r="Z3479" s="381">
        <v>34150</v>
      </c>
      <c r="AA3479" s="381">
        <v>38400</v>
      </c>
      <c r="AB3479" s="381">
        <v>42650</v>
      </c>
      <c r="AC3479" s="381">
        <v>46100</v>
      </c>
      <c r="AD3479" s="381">
        <v>49500</v>
      </c>
      <c r="AE3479" s="381">
        <v>52900</v>
      </c>
      <c r="AF3479" s="381">
        <v>56300</v>
      </c>
      <c r="AG3479" s="381">
        <v>9999</v>
      </c>
      <c r="AH3479" s="381" t="s">
        <v>4743</v>
      </c>
      <c r="AI3479" s="381" t="s">
        <v>4629</v>
      </c>
      <c r="AJ3479" s="381">
        <v>0</v>
      </c>
    </row>
    <row r="3480" spans="1:36">
      <c r="A3480" s="381" t="s">
        <v>572</v>
      </c>
      <c r="B3480" s="381" t="s">
        <v>4742</v>
      </c>
      <c r="C3480" s="381">
        <v>41</v>
      </c>
      <c r="D3480" s="381">
        <v>3</v>
      </c>
      <c r="E3480" s="381" t="s">
        <v>4741</v>
      </c>
      <c r="F3480" s="381" t="s">
        <v>4740</v>
      </c>
      <c r="G3480" s="381" t="s">
        <v>1695</v>
      </c>
      <c r="H3480" s="381">
        <v>87400</v>
      </c>
      <c r="I3480" s="381">
        <v>28650</v>
      </c>
      <c r="J3480" s="381">
        <v>32750</v>
      </c>
      <c r="K3480" s="381">
        <v>36850</v>
      </c>
      <c r="L3480" s="381">
        <v>40900</v>
      </c>
      <c r="M3480" s="381">
        <v>44200</v>
      </c>
      <c r="N3480" s="381">
        <v>47450</v>
      </c>
      <c r="O3480" s="381">
        <v>50750</v>
      </c>
      <c r="P3480" s="381">
        <v>54000</v>
      </c>
      <c r="Q3480" s="381">
        <v>17200</v>
      </c>
      <c r="R3480" s="381">
        <v>19650</v>
      </c>
      <c r="S3480" s="381">
        <v>22100</v>
      </c>
      <c r="T3480" s="381">
        <v>24600</v>
      </c>
      <c r="U3480" s="381">
        <v>28780</v>
      </c>
      <c r="V3480" s="381">
        <v>32960</v>
      </c>
      <c r="W3480" s="381">
        <v>37140</v>
      </c>
      <c r="X3480" s="381">
        <v>41320</v>
      </c>
      <c r="Y3480" s="381">
        <v>45850</v>
      </c>
      <c r="Z3480" s="381">
        <v>52400</v>
      </c>
      <c r="AA3480" s="381">
        <v>58950</v>
      </c>
      <c r="AB3480" s="381">
        <v>65450</v>
      </c>
      <c r="AC3480" s="381">
        <v>70700</v>
      </c>
      <c r="AD3480" s="381">
        <v>75950</v>
      </c>
      <c r="AE3480" s="381">
        <v>81200</v>
      </c>
      <c r="AF3480" s="381">
        <v>86400</v>
      </c>
      <c r="AG3480" s="381">
        <v>1890</v>
      </c>
      <c r="AH3480" s="381" t="s">
        <v>1695</v>
      </c>
      <c r="AI3480" s="381" t="s">
        <v>4629</v>
      </c>
      <c r="AJ3480" s="381">
        <v>1</v>
      </c>
    </row>
    <row r="3481" spans="1:36">
      <c r="A3481" s="381" t="s">
        <v>572</v>
      </c>
      <c r="B3481" s="381" t="s">
        <v>4739</v>
      </c>
      <c r="C3481" s="381">
        <v>41</v>
      </c>
      <c r="D3481" s="381">
        <v>5</v>
      </c>
      <c r="E3481" s="381" t="s">
        <v>1604</v>
      </c>
      <c r="F3481" s="381" t="s">
        <v>1603</v>
      </c>
      <c r="G3481" s="381" t="s">
        <v>4738</v>
      </c>
      <c r="H3481" s="381">
        <v>74700</v>
      </c>
      <c r="I3481" s="381">
        <v>26150</v>
      </c>
      <c r="J3481" s="381">
        <v>29900</v>
      </c>
      <c r="K3481" s="381">
        <v>33650</v>
      </c>
      <c r="L3481" s="381">
        <v>37350</v>
      </c>
      <c r="M3481" s="381">
        <v>40350</v>
      </c>
      <c r="N3481" s="381">
        <v>43350</v>
      </c>
      <c r="O3481" s="381">
        <v>46350</v>
      </c>
      <c r="P3481" s="381">
        <v>49350</v>
      </c>
      <c r="Q3481" s="381">
        <v>15700</v>
      </c>
      <c r="R3481" s="381">
        <v>17950</v>
      </c>
      <c r="S3481" s="381">
        <v>20420</v>
      </c>
      <c r="T3481" s="381">
        <v>24600</v>
      </c>
      <c r="U3481" s="381">
        <v>28780</v>
      </c>
      <c r="V3481" s="381">
        <v>32960</v>
      </c>
      <c r="W3481" s="381">
        <v>37140</v>
      </c>
      <c r="X3481" s="381">
        <v>41320</v>
      </c>
      <c r="Y3481" s="381">
        <v>41850</v>
      </c>
      <c r="Z3481" s="381">
        <v>47800</v>
      </c>
      <c r="AA3481" s="381">
        <v>53800</v>
      </c>
      <c r="AB3481" s="381">
        <v>59750</v>
      </c>
      <c r="AC3481" s="381">
        <v>64550</v>
      </c>
      <c r="AD3481" s="381">
        <v>69350</v>
      </c>
      <c r="AE3481" s="381">
        <v>74100</v>
      </c>
      <c r="AF3481" s="381">
        <v>78900</v>
      </c>
      <c r="AG3481" s="381">
        <v>6440</v>
      </c>
      <c r="AH3481" s="381" t="s">
        <v>4738</v>
      </c>
      <c r="AI3481" s="381" t="s">
        <v>4629</v>
      </c>
      <c r="AJ3481" s="381">
        <v>1</v>
      </c>
    </row>
    <row r="3482" spans="1:36">
      <c r="A3482" s="381" t="s">
        <v>572</v>
      </c>
      <c r="B3482" s="381" t="s">
        <v>4737</v>
      </c>
      <c r="C3482" s="381">
        <v>41</v>
      </c>
      <c r="D3482" s="381">
        <v>7</v>
      </c>
      <c r="E3482" s="381" t="s">
        <v>4736</v>
      </c>
      <c r="F3482" s="381" t="s">
        <v>4735</v>
      </c>
      <c r="G3482" s="381" t="s">
        <v>4734</v>
      </c>
      <c r="H3482" s="381">
        <v>59700</v>
      </c>
      <c r="I3482" s="381">
        <v>20900</v>
      </c>
      <c r="J3482" s="381">
        <v>23900</v>
      </c>
      <c r="K3482" s="381">
        <v>26900</v>
      </c>
      <c r="L3482" s="381">
        <v>29850</v>
      </c>
      <c r="M3482" s="381">
        <v>32250</v>
      </c>
      <c r="N3482" s="381">
        <v>34650</v>
      </c>
      <c r="O3482" s="381">
        <v>37050</v>
      </c>
      <c r="P3482" s="381">
        <v>39450</v>
      </c>
      <c r="Q3482" s="381">
        <v>12550</v>
      </c>
      <c r="R3482" s="381">
        <v>16240</v>
      </c>
      <c r="S3482" s="381">
        <v>20420</v>
      </c>
      <c r="T3482" s="381">
        <v>24600</v>
      </c>
      <c r="U3482" s="381">
        <v>28780</v>
      </c>
      <c r="V3482" s="381">
        <v>32960</v>
      </c>
      <c r="W3482" s="381">
        <v>37050</v>
      </c>
      <c r="X3482" s="381">
        <v>39450</v>
      </c>
      <c r="Y3482" s="381">
        <v>33450</v>
      </c>
      <c r="Z3482" s="381">
        <v>38200</v>
      </c>
      <c r="AA3482" s="381">
        <v>43000</v>
      </c>
      <c r="AB3482" s="381">
        <v>47750</v>
      </c>
      <c r="AC3482" s="381">
        <v>51600</v>
      </c>
      <c r="AD3482" s="381">
        <v>55400</v>
      </c>
      <c r="AE3482" s="381">
        <v>59250</v>
      </c>
      <c r="AF3482" s="381">
        <v>63050</v>
      </c>
      <c r="AG3482" s="381">
        <v>9999</v>
      </c>
      <c r="AH3482" s="381" t="s">
        <v>4734</v>
      </c>
      <c r="AI3482" s="381" t="s">
        <v>4629</v>
      </c>
      <c r="AJ3482" s="381">
        <v>0</v>
      </c>
    </row>
    <row r="3483" spans="1:36">
      <c r="A3483" s="381" t="s">
        <v>572</v>
      </c>
      <c r="B3483" s="381" t="s">
        <v>4733</v>
      </c>
      <c r="C3483" s="381">
        <v>41</v>
      </c>
      <c r="D3483" s="381">
        <v>9</v>
      </c>
      <c r="E3483" s="381" t="s">
        <v>1604</v>
      </c>
      <c r="F3483" s="381" t="s">
        <v>1603</v>
      </c>
      <c r="G3483" s="381" t="s">
        <v>1326</v>
      </c>
      <c r="H3483" s="381">
        <v>74700</v>
      </c>
      <c r="I3483" s="381">
        <v>26150</v>
      </c>
      <c r="J3483" s="381">
        <v>29900</v>
      </c>
      <c r="K3483" s="381">
        <v>33650</v>
      </c>
      <c r="L3483" s="381">
        <v>37350</v>
      </c>
      <c r="M3483" s="381">
        <v>40350</v>
      </c>
      <c r="N3483" s="381">
        <v>43350</v>
      </c>
      <c r="O3483" s="381">
        <v>46350</v>
      </c>
      <c r="P3483" s="381">
        <v>49350</v>
      </c>
      <c r="Q3483" s="381">
        <v>15700</v>
      </c>
      <c r="R3483" s="381">
        <v>17950</v>
      </c>
      <c r="S3483" s="381">
        <v>20420</v>
      </c>
      <c r="T3483" s="381">
        <v>24600</v>
      </c>
      <c r="U3483" s="381">
        <v>28780</v>
      </c>
      <c r="V3483" s="381">
        <v>32960</v>
      </c>
      <c r="W3483" s="381">
        <v>37140</v>
      </c>
      <c r="X3483" s="381">
        <v>41320</v>
      </c>
      <c r="Y3483" s="381">
        <v>41850</v>
      </c>
      <c r="Z3483" s="381">
        <v>47800</v>
      </c>
      <c r="AA3483" s="381">
        <v>53800</v>
      </c>
      <c r="AB3483" s="381">
        <v>59750</v>
      </c>
      <c r="AC3483" s="381">
        <v>64550</v>
      </c>
      <c r="AD3483" s="381">
        <v>69350</v>
      </c>
      <c r="AE3483" s="381">
        <v>74100</v>
      </c>
      <c r="AF3483" s="381">
        <v>78900</v>
      </c>
      <c r="AG3483" s="381">
        <v>6440</v>
      </c>
      <c r="AH3483" s="381" t="s">
        <v>1326</v>
      </c>
      <c r="AI3483" s="381" t="s">
        <v>4629</v>
      </c>
      <c r="AJ3483" s="381">
        <v>1</v>
      </c>
    </row>
    <row r="3484" spans="1:36">
      <c r="A3484" s="381" t="s">
        <v>572</v>
      </c>
      <c r="B3484" s="381" t="s">
        <v>4732</v>
      </c>
      <c r="C3484" s="381">
        <v>41</v>
      </c>
      <c r="D3484" s="381">
        <v>11</v>
      </c>
      <c r="E3484" s="381" t="s">
        <v>4731</v>
      </c>
      <c r="F3484" s="381" t="s">
        <v>4730</v>
      </c>
      <c r="G3484" s="381" t="s">
        <v>4729</v>
      </c>
      <c r="H3484" s="381">
        <v>50400</v>
      </c>
      <c r="I3484" s="381">
        <v>18700</v>
      </c>
      <c r="J3484" s="381">
        <v>21350</v>
      </c>
      <c r="K3484" s="381">
        <v>24000</v>
      </c>
      <c r="L3484" s="381">
        <v>26650</v>
      </c>
      <c r="M3484" s="381">
        <v>28800</v>
      </c>
      <c r="N3484" s="381">
        <v>30950</v>
      </c>
      <c r="O3484" s="381">
        <v>33050</v>
      </c>
      <c r="P3484" s="381">
        <v>35200</v>
      </c>
      <c r="Q3484" s="381">
        <v>12060</v>
      </c>
      <c r="R3484" s="381">
        <v>16240</v>
      </c>
      <c r="S3484" s="381">
        <v>20420</v>
      </c>
      <c r="T3484" s="381">
        <v>24600</v>
      </c>
      <c r="U3484" s="381">
        <v>28780</v>
      </c>
      <c r="V3484" s="381">
        <v>30950</v>
      </c>
      <c r="W3484" s="381">
        <v>33050</v>
      </c>
      <c r="X3484" s="381">
        <v>35200</v>
      </c>
      <c r="Y3484" s="381">
        <v>29900</v>
      </c>
      <c r="Z3484" s="381">
        <v>34150</v>
      </c>
      <c r="AA3484" s="381">
        <v>38400</v>
      </c>
      <c r="AB3484" s="381">
        <v>42650</v>
      </c>
      <c r="AC3484" s="381">
        <v>46100</v>
      </c>
      <c r="AD3484" s="381">
        <v>49500</v>
      </c>
      <c r="AE3484" s="381">
        <v>52900</v>
      </c>
      <c r="AF3484" s="381">
        <v>56300</v>
      </c>
      <c r="AG3484" s="381">
        <v>9999</v>
      </c>
      <c r="AH3484" s="381" t="s">
        <v>4729</v>
      </c>
      <c r="AI3484" s="381" t="s">
        <v>4629</v>
      </c>
      <c r="AJ3484" s="381">
        <v>0</v>
      </c>
    </row>
    <row r="3485" spans="1:36">
      <c r="A3485" s="381" t="s">
        <v>572</v>
      </c>
      <c r="B3485" s="381" t="s">
        <v>4728</v>
      </c>
      <c r="C3485" s="381">
        <v>41</v>
      </c>
      <c r="D3485" s="381">
        <v>13</v>
      </c>
      <c r="E3485" s="381" t="s">
        <v>4727</v>
      </c>
      <c r="F3485" s="381" t="s">
        <v>4726</v>
      </c>
      <c r="G3485" s="381" t="s">
        <v>1066</v>
      </c>
      <c r="H3485" s="381">
        <v>49900</v>
      </c>
      <c r="I3485" s="381">
        <v>18700</v>
      </c>
      <c r="J3485" s="381">
        <v>21350</v>
      </c>
      <c r="K3485" s="381">
        <v>24000</v>
      </c>
      <c r="L3485" s="381">
        <v>26650</v>
      </c>
      <c r="M3485" s="381">
        <v>28800</v>
      </c>
      <c r="N3485" s="381">
        <v>30950</v>
      </c>
      <c r="O3485" s="381">
        <v>33050</v>
      </c>
      <c r="P3485" s="381">
        <v>35200</v>
      </c>
      <c r="Q3485" s="381">
        <v>12060</v>
      </c>
      <c r="R3485" s="381">
        <v>16240</v>
      </c>
      <c r="S3485" s="381">
        <v>20420</v>
      </c>
      <c r="T3485" s="381">
        <v>24600</v>
      </c>
      <c r="U3485" s="381">
        <v>28780</v>
      </c>
      <c r="V3485" s="381">
        <v>30950</v>
      </c>
      <c r="W3485" s="381">
        <v>33050</v>
      </c>
      <c r="X3485" s="381">
        <v>35200</v>
      </c>
      <c r="Y3485" s="381">
        <v>29900</v>
      </c>
      <c r="Z3485" s="381">
        <v>34150</v>
      </c>
      <c r="AA3485" s="381">
        <v>38400</v>
      </c>
      <c r="AB3485" s="381">
        <v>42650</v>
      </c>
      <c r="AC3485" s="381">
        <v>46100</v>
      </c>
      <c r="AD3485" s="381">
        <v>49500</v>
      </c>
      <c r="AE3485" s="381">
        <v>52900</v>
      </c>
      <c r="AF3485" s="381">
        <v>56300</v>
      </c>
      <c r="AG3485" s="381">
        <v>9999</v>
      </c>
      <c r="AH3485" s="381" t="s">
        <v>1066</v>
      </c>
      <c r="AI3485" s="381" t="s">
        <v>4629</v>
      </c>
      <c r="AJ3485" s="381">
        <v>0</v>
      </c>
    </row>
    <row r="3486" spans="1:36">
      <c r="A3486" s="381" t="s">
        <v>572</v>
      </c>
      <c r="B3486" s="381" t="s">
        <v>4725</v>
      </c>
      <c r="C3486" s="381">
        <v>41</v>
      </c>
      <c r="D3486" s="381">
        <v>15</v>
      </c>
      <c r="E3486" s="381" t="s">
        <v>4724</v>
      </c>
      <c r="F3486" s="381" t="s">
        <v>4723</v>
      </c>
      <c r="G3486" s="381" t="s">
        <v>4722</v>
      </c>
      <c r="H3486" s="381">
        <v>50400</v>
      </c>
      <c r="I3486" s="381">
        <v>18700</v>
      </c>
      <c r="J3486" s="381">
        <v>21350</v>
      </c>
      <c r="K3486" s="381">
        <v>24000</v>
      </c>
      <c r="L3486" s="381">
        <v>26650</v>
      </c>
      <c r="M3486" s="381">
        <v>28800</v>
      </c>
      <c r="N3486" s="381">
        <v>30950</v>
      </c>
      <c r="O3486" s="381">
        <v>33050</v>
      </c>
      <c r="P3486" s="381">
        <v>35200</v>
      </c>
      <c r="Q3486" s="381">
        <v>12060</v>
      </c>
      <c r="R3486" s="381">
        <v>16240</v>
      </c>
      <c r="S3486" s="381">
        <v>20420</v>
      </c>
      <c r="T3486" s="381">
        <v>24600</v>
      </c>
      <c r="U3486" s="381">
        <v>28780</v>
      </c>
      <c r="V3486" s="381">
        <v>30950</v>
      </c>
      <c r="W3486" s="381">
        <v>33050</v>
      </c>
      <c r="X3486" s="381">
        <v>35200</v>
      </c>
      <c r="Y3486" s="381">
        <v>29900</v>
      </c>
      <c r="Z3486" s="381">
        <v>34150</v>
      </c>
      <c r="AA3486" s="381">
        <v>38400</v>
      </c>
      <c r="AB3486" s="381">
        <v>42650</v>
      </c>
      <c r="AC3486" s="381">
        <v>46100</v>
      </c>
      <c r="AD3486" s="381">
        <v>49500</v>
      </c>
      <c r="AE3486" s="381">
        <v>52900</v>
      </c>
      <c r="AF3486" s="381">
        <v>56300</v>
      </c>
      <c r="AG3486" s="381">
        <v>9999</v>
      </c>
      <c r="AH3486" s="381" t="s">
        <v>4722</v>
      </c>
      <c r="AI3486" s="381" t="s">
        <v>4629</v>
      </c>
      <c r="AJ3486" s="381">
        <v>0</v>
      </c>
    </row>
    <row r="3487" spans="1:36">
      <c r="A3487" s="381" t="s">
        <v>572</v>
      </c>
      <c r="B3487" s="381" t="s">
        <v>4721</v>
      </c>
      <c r="C3487" s="381">
        <v>41</v>
      </c>
      <c r="D3487" s="381">
        <v>17</v>
      </c>
      <c r="E3487" s="381" t="s">
        <v>4720</v>
      </c>
      <c r="F3487" s="381" t="s">
        <v>4719</v>
      </c>
      <c r="G3487" s="381" t="s">
        <v>4718</v>
      </c>
      <c r="H3487" s="381">
        <v>64000</v>
      </c>
      <c r="I3487" s="381">
        <v>22350</v>
      </c>
      <c r="J3487" s="381">
        <v>25550</v>
      </c>
      <c r="K3487" s="381">
        <v>28750</v>
      </c>
      <c r="L3487" s="381">
        <v>31900</v>
      </c>
      <c r="M3487" s="381">
        <v>34500</v>
      </c>
      <c r="N3487" s="381">
        <v>37050</v>
      </c>
      <c r="O3487" s="381">
        <v>39600</v>
      </c>
      <c r="P3487" s="381">
        <v>42150</v>
      </c>
      <c r="Q3487" s="381">
        <v>13450</v>
      </c>
      <c r="R3487" s="381">
        <v>16240</v>
      </c>
      <c r="S3487" s="381">
        <v>20420</v>
      </c>
      <c r="T3487" s="381">
        <v>24600</v>
      </c>
      <c r="U3487" s="381">
        <v>28780</v>
      </c>
      <c r="V3487" s="381">
        <v>32960</v>
      </c>
      <c r="W3487" s="381">
        <v>37140</v>
      </c>
      <c r="X3487" s="381">
        <v>41320</v>
      </c>
      <c r="Y3487" s="381">
        <v>35750</v>
      </c>
      <c r="Z3487" s="381">
        <v>40850</v>
      </c>
      <c r="AA3487" s="381">
        <v>45950</v>
      </c>
      <c r="AB3487" s="381">
        <v>51050</v>
      </c>
      <c r="AC3487" s="381">
        <v>55150</v>
      </c>
      <c r="AD3487" s="381">
        <v>59250</v>
      </c>
      <c r="AE3487" s="381">
        <v>63350</v>
      </c>
      <c r="AF3487" s="381">
        <v>67400</v>
      </c>
      <c r="AG3487" s="381">
        <v>9999</v>
      </c>
      <c r="AH3487" s="381" t="s">
        <v>4718</v>
      </c>
      <c r="AI3487" s="381" t="s">
        <v>4629</v>
      </c>
      <c r="AJ3487" s="381">
        <v>1</v>
      </c>
    </row>
    <row r="3488" spans="1:36">
      <c r="A3488" s="381" t="s">
        <v>572</v>
      </c>
      <c r="B3488" s="381" t="s">
        <v>4717</v>
      </c>
      <c r="C3488" s="381">
        <v>41</v>
      </c>
      <c r="D3488" s="381">
        <v>19</v>
      </c>
      <c r="E3488" s="381" t="s">
        <v>4716</v>
      </c>
      <c r="F3488" s="381" t="s">
        <v>4715</v>
      </c>
      <c r="G3488" s="381" t="s">
        <v>1306</v>
      </c>
      <c r="H3488" s="381">
        <v>54900</v>
      </c>
      <c r="I3488" s="381">
        <v>19250</v>
      </c>
      <c r="J3488" s="381">
        <v>22000</v>
      </c>
      <c r="K3488" s="381">
        <v>24750</v>
      </c>
      <c r="L3488" s="381">
        <v>27450</v>
      </c>
      <c r="M3488" s="381">
        <v>29650</v>
      </c>
      <c r="N3488" s="381">
        <v>31850</v>
      </c>
      <c r="O3488" s="381">
        <v>34050</v>
      </c>
      <c r="P3488" s="381">
        <v>36250</v>
      </c>
      <c r="Q3488" s="381">
        <v>12060</v>
      </c>
      <c r="R3488" s="381">
        <v>16240</v>
      </c>
      <c r="S3488" s="381">
        <v>20420</v>
      </c>
      <c r="T3488" s="381">
        <v>24600</v>
      </c>
      <c r="U3488" s="381">
        <v>28780</v>
      </c>
      <c r="V3488" s="381">
        <v>31850</v>
      </c>
      <c r="W3488" s="381">
        <v>34050</v>
      </c>
      <c r="X3488" s="381">
        <v>36250</v>
      </c>
      <c r="Y3488" s="381">
        <v>30750</v>
      </c>
      <c r="Z3488" s="381">
        <v>35150</v>
      </c>
      <c r="AA3488" s="381">
        <v>39550</v>
      </c>
      <c r="AB3488" s="381">
        <v>43900</v>
      </c>
      <c r="AC3488" s="381">
        <v>47450</v>
      </c>
      <c r="AD3488" s="381">
        <v>50950</v>
      </c>
      <c r="AE3488" s="381">
        <v>54450</v>
      </c>
      <c r="AF3488" s="381">
        <v>57950</v>
      </c>
      <c r="AG3488" s="381">
        <v>9999</v>
      </c>
      <c r="AH3488" s="381" t="s">
        <v>1306</v>
      </c>
      <c r="AI3488" s="381" t="s">
        <v>4629</v>
      </c>
      <c r="AJ3488" s="381">
        <v>0</v>
      </c>
    </row>
    <row r="3489" spans="1:36">
      <c r="A3489" s="381" t="s">
        <v>572</v>
      </c>
      <c r="B3489" s="381" t="s">
        <v>4714</v>
      </c>
      <c r="C3489" s="381">
        <v>41</v>
      </c>
      <c r="D3489" s="381">
        <v>21</v>
      </c>
      <c r="E3489" s="381" t="s">
        <v>4713</v>
      </c>
      <c r="F3489" s="381" t="s">
        <v>4712</v>
      </c>
      <c r="G3489" s="381" t="s">
        <v>4711</v>
      </c>
      <c r="H3489" s="381">
        <v>61400</v>
      </c>
      <c r="I3489" s="381">
        <v>21500</v>
      </c>
      <c r="J3489" s="381">
        <v>24600</v>
      </c>
      <c r="K3489" s="381">
        <v>27650</v>
      </c>
      <c r="L3489" s="381">
        <v>30700</v>
      </c>
      <c r="M3489" s="381">
        <v>33200</v>
      </c>
      <c r="N3489" s="381">
        <v>35650</v>
      </c>
      <c r="O3489" s="381">
        <v>38100</v>
      </c>
      <c r="P3489" s="381">
        <v>40550</v>
      </c>
      <c r="Q3489" s="381">
        <v>12900</v>
      </c>
      <c r="R3489" s="381">
        <v>16240</v>
      </c>
      <c r="S3489" s="381">
        <v>20420</v>
      </c>
      <c r="T3489" s="381">
        <v>24600</v>
      </c>
      <c r="U3489" s="381">
        <v>28780</v>
      </c>
      <c r="V3489" s="381">
        <v>32960</v>
      </c>
      <c r="W3489" s="381">
        <v>37140</v>
      </c>
      <c r="X3489" s="381">
        <v>40550</v>
      </c>
      <c r="Y3489" s="381">
        <v>34400</v>
      </c>
      <c r="Z3489" s="381">
        <v>39300</v>
      </c>
      <c r="AA3489" s="381">
        <v>44200</v>
      </c>
      <c r="AB3489" s="381">
        <v>49100</v>
      </c>
      <c r="AC3489" s="381">
        <v>53050</v>
      </c>
      <c r="AD3489" s="381">
        <v>57000</v>
      </c>
      <c r="AE3489" s="381">
        <v>60900</v>
      </c>
      <c r="AF3489" s="381">
        <v>64850</v>
      </c>
      <c r="AG3489" s="381">
        <v>9999</v>
      </c>
      <c r="AH3489" s="381" t="s">
        <v>4711</v>
      </c>
      <c r="AI3489" s="381" t="s">
        <v>4629</v>
      </c>
      <c r="AJ3489" s="381">
        <v>0</v>
      </c>
    </row>
    <row r="3490" spans="1:36">
      <c r="A3490" s="381" t="s">
        <v>572</v>
      </c>
      <c r="B3490" s="381" t="s">
        <v>4710</v>
      </c>
      <c r="C3490" s="381">
        <v>41</v>
      </c>
      <c r="D3490" s="381">
        <v>23</v>
      </c>
      <c r="E3490" s="381" t="s">
        <v>4709</v>
      </c>
      <c r="F3490" s="381" t="s">
        <v>4708</v>
      </c>
      <c r="G3490" s="381" t="s">
        <v>1282</v>
      </c>
      <c r="H3490" s="381">
        <v>51000</v>
      </c>
      <c r="I3490" s="381">
        <v>18700</v>
      </c>
      <c r="J3490" s="381">
        <v>21350</v>
      </c>
      <c r="K3490" s="381">
        <v>24000</v>
      </c>
      <c r="L3490" s="381">
        <v>26650</v>
      </c>
      <c r="M3490" s="381">
        <v>28800</v>
      </c>
      <c r="N3490" s="381">
        <v>30950</v>
      </c>
      <c r="O3490" s="381">
        <v>33050</v>
      </c>
      <c r="P3490" s="381">
        <v>35200</v>
      </c>
      <c r="Q3490" s="381">
        <v>12060</v>
      </c>
      <c r="R3490" s="381">
        <v>16240</v>
      </c>
      <c r="S3490" s="381">
        <v>20420</v>
      </c>
      <c r="T3490" s="381">
        <v>24600</v>
      </c>
      <c r="U3490" s="381">
        <v>28780</v>
      </c>
      <c r="V3490" s="381">
        <v>30950</v>
      </c>
      <c r="W3490" s="381">
        <v>33050</v>
      </c>
      <c r="X3490" s="381">
        <v>35200</v>
      </c>
      <c r="Y3490" s="381">
        <v>29900</v>
      </c>
      <c r="Z3490" s="381">
        <v>34150</v>
      </c>
      <c r="AA3490" s="381">
        <v>38400</v>
      </c>
      <c r="AB3490" s="381">
        <v>42650</v>
      </c>
      <c r="AC3490" s="381">
        <v>46100</v>
      </c>
      <c r="AD3490" s="381">
        <v>49500</v>
      </c>
      <c r="AE3490" s="381">
        <v>52900</v>
      </c>
      <c r="AF3490" s="381">
        <v>56300</v>
      </c>
      <c r="AG3490" s="381">
        <v>9999</v>
      </c>
      <c r="AH3490" s="381" t="s">
        <v>1282</v>
      </c>
      <c r="AI3490" s="381" t="s">
        <v>4629</v>
      </c>
      <c r="AJ3490" s="381">
        <v>0</v>
      </c>
    </row>
    <row r="3491" spans="1:36">
      <c r="A3491" s="381" t="s">
        <v>572</v>
      </c>
      <c r="B3491" s="381" t="s">
        <v>4707</v>
      </c>
      <c r="C3491" s="381">
        <v>41</v>
      </c>
      <c r="D3491" s="381">
        <v>25</v>
      </c>
      <c r="E3491" s="381" t="s">
        <v>4706</v>
      </c>
      <c r="F3491" s="381" t="s">
        <v>4705</v>
      </c>
      <c r="G3491" s="381" t="s">
        <v>4704</v>
      </c>
      <c r="H3491" s="381">
        <v>40400</v>
      </c>
      <c r="I3491" s="381">
        <v>18700</v>
      </c>
      <c r="J3491" s="381">
        <v>21350</v>
      </c>
      <c r="K3491" s="381">
        <v>24000</v>
      </c>
      <c r="L3491" s="381">
        <v>26650</v>
      </c>
      <c r="M3491" s="381">
        <v>28800</v>
      </c>
      <c r="N3491" s="381">
        <v>30950</v>
      </c>
      <c r="O3491" s="381">
        <v>33050</v>
      </c>
      <c r="P3491" s="381">
        <v>35200</v>
      </c>
      <c r="Q3491" s="381">
        <v>12060</v>
      </c>
      <c r="R3491" s="381">
        <v>16240</v>
      </c>
      <c r="S3491" s="381">
        <v>20420</v>
      </c>
      <c r="T3491" s="381">
        <v>24600</v>
      </c>
      <c r="U3491" s="381">
        <v>28780</v>
      </c>
      <c r="V3491" s="381">
        <v>30950</v>
      </c>
      <c r="W3491" s="381">
        <v>33050</v>
      </c>
      <c r="X3491" s="381">
        <v>35200</v>
      </c>
      <c r="Y3491" s="381">
        <v>29900</v>
      </c>
      <c r="Z3491" s="381">
        <v>34150</v>
      </c>
      <c r="AA3491" s="381">
        <v>38400</v>
      </c>
      <c r="AB3491" s="381">
        <v>42650</v>
      </c>
      <c r="AC3491" s="381">
        <v>46100</v>
      </c>
      <c r="AD3491" s="381">
        <v>49500</v>
      </c>
      <c r="AE3491" s="381">
        <v>52900</v>
      </c>
      <c r="AF3491" s="381">
        <v>56300</v>
      </c>
      <c r="AG3491" s="381">
        <v>9999</v>
      </c>
      <c r="AH3491" s="381" t="s">
        <v>4704</v>
      </c>
      <c r="AI3491" s="381" t="s">
        <v>4629</v>
      </c>
      <c r="AJ3491" s="381">
        <v>0</v>
      </c>
    </row>
    <row r="3492" spans="1:36">
      <c r="A3492" s="381" t="s">
        <v>572</v>
      </c>
      <c r="B3492" s="381" t="s">
        <v>4703</v>
      </c>
      <c r="C3492" s="381">
        <v>41</v>
      </c>
      <c r="D3492" s="381">
        <v>27</v>
      </c>
      <c r="E3492" s="381" t="s">
        <v>4702</v>
      </c>
      <c r="F3492" s="381" t="s">
        <v>4701</v>
      </c>
      <c r="G3492" s="381" t="s">
        <v>4700</v>
      </c>
      <c r="H3492" s="381">
        <v>65800</v>
      </c>
      <c r="I3492" s="381">
        <v>23050</v>
      </c>
      <c r="J3492" s="381">
        <v>26350</v>
      </c>
      <c r="K3492" s="381">
        <v>29650</v>
      </c>
      <c r="L3492" s="381">
        <v>32900</v>
      </c>
      <c r="M3492" s="381">
        <v>35550</v>
      </c>
      <c r="N3492" s="381">
        <v>38200</v>
      </c>
      <c r="O3492" s="381">
        <v>40800</v>
      </c>
      <c r="P3492" s="381">
        <v>43450</v>
      </c>
      <c r="Q3492" s="381">
        <v>13850</v>
      </c>
      <c r="R3492" s="381">
        <v>16240</v>
      </c>
      <c r="S3492" s="381">
        <v>20420</v>
      </c>
      <c r="T3492" s="381">
        <v>24600</v>
      </c>
      <c r="U3492" s="381">
        <v>28780</v>
      </c>
      <c r="V3492" s="381">
        <v>32960</v>
      </c>
      <c r="W3492" s="381">
        <v>37140</v>
      </c>
      <c r="X3492" s="381">
        <v>41320</v>
      </c>
      <c r="Y3492" s="381">
        <v>36900</v>
      </c>
      <c r="Z3492" s="381">
        <v>42150</v>
      </c>
      <c r="AA3492" s="381">
        <v>47400</v>
      </c>
      <c r="AB3492" s="381">
        <v>52650</v>
      </c>
      <c r="AC3492" s="381">
        <v>56900</v>
      </c>
      <c r="AD3492" s="381">
        <v>61100</v>
      </c>
      <c r="AE3492" s="381">
        <v>65300</v>
      </c>
      <c r="AF3492" s="381">
        <v>69500</v>
      </c>
      <c r="AG3492" s="381">
        <v>9999</v>
      </c>
      <c r="AH3492" s="381" t="s">
        <v>4700</v>
      </c>
      <c r="AI3492" s="381" t="s">
        <v>4629</v>
      </c>
      <c r="AJ3492" s="381">
        <v>0</v>
      </c>
    </row>
    <row r="3493" spans="1:36">
      <c r="A3493" s="381" t="s">
        <v>572</v>
      </c>
      <c r="B3493" s="381" t="s">
        <v>4699</v>
      </c>
      <c r="C3493" s="381">
        <v>41</v>
      </c>
      <c r="D3493" s="381">
        <v>29</v>
      </c>
      <c r="E3493" s="381" t="s">
        <v>4698</v>
      </c>
      <c r="F3493" s="381" t="s">
        <v>4697</v>
      </c>
      <c r="G3493" s="381" t="s">
        <v>1262</v>
      </c>
      <c r="H3493" s="381">
        <v>53600</v>
      </c>
      <c r="I3493" s="381">
        <v>18800</v>
      </c>
      <c r="J3493" s="381">
        <v>21450</v>
      </c>
      <c r="K3493" s="381">
        <v>24150</v>
      </c>
      <c r="L3493" s="381">
        <v>26800</v>
      </c>
      <c r="M3493" s="381">
        <v>28950</v>
      </c>
      <c r="N3493" s="381">
        <v>31100</v>
      </c>
      <c r="O3493" s="381">
        <v>33250</v>
      </c>
      <c r="P3493" s="381">
        <v>35400</v>
      </c>
      <c r="Q3493" s="381">
        <v>12060</v>
      </c>
      <c r="R3493" s="381">
        <v>16240</v>
      </c>
      <c r="S3493" s="381">
        <v>20420</v>
      </c>
      <c r="T3493" s="381">
        <v>24600</v>
      </c>
      <c r="U3493" s="381">
        <v>28780</v>
      </c>
      <c r="V3493" s="381">
        <v>31100</v>
      </c>
      <c r="W3493" s="381">
        <v>33250</v>
      </c>
      <c r="X3493" s="381">
        <v>35400</v>
      </c>
      <c r="Y3493" s="381">
        <v>30050</v>
      </c>
      <c r="Z3493" s="381">
        <v>34350</v>
      </c>
      <c r="AA3493" s="381">
        <v>38650</v>
      </c>
      <c r="AB3493" s="381">
        <v>42900</v>
      </c>
      <c r="AC3493" s="381">
        <v>46350</v>
      </c>
      <c r="AD3493" s="381">
        <v>49800</v>
      </c>
      <c r="AE3493" s="381">
        <v>53200</v>
      </c>
      <c r="AF3493" s="381">
        <v>56650</v>
      </c>
      <c r="AG3493" s="381">
        <v>4890</v>
      </c>
      <c r="AH3493" s="381" t="s">
        <v>1262</v>
      </c>
      <c r="AI3493" s="381" t="s">
        <v>4629</v>
      </c>
      <c r="AJ3493" s="381">
        <v>1</v>
      </c>
    </row>
    <row r="3494" spans="1:36">
      <c r="A3494" s="381" t="s">
        <v>572</v>
      </c>
      <c r="B3494" s="381" t="s">
        <v>4696</v>
      </c>
      <c r="C3494" s="381">
        <v>41</v>
      </c>
      <c r="D3494" s="381">
        <v>31</v>
      </c>
      <c r="E3494" s="381" t="s">
        <v>4695</v>
      </c>
      <c r="F3494" s="381" t="s">
        <v>4694</v>
      </c>
      <c r="G3494" s="381" t="s">
        <v>1258</v>
      </c>
      <c r="H3494" s="381">
        <v>50600</v>
      </c>
      <c r="I3494" s="381">
        <v>18700</v>
      </c>
      <c r="J3494" s="381">
        <v>21350</v>
      </c>
      <c r="K3494" s="381">
        <v>24000</v>
      </c>
      <c r="L3494" s="381">
        <v>26650</v>
      </c>
      <c r="M3494" s="381">
        <v>28800</v>
      </c>
      <c r="N3494" s="381">
        <v>30950</v>
      </c>
      <c r="O3494" s="381">
        <v>33050</v>
      </c>
      <c r="P3494" s="381">
        <v>35200</v>
      </c>
      <c r="Q3494" s="381">
        <v>12060</v>
      </c>
      <c r="R3494" s="381">
        <v>16240</v>
      </c>
      <c r="S3494" s="381">
        <v>20420</v>
      </c>
      <c r="T3494" s="381">
        <v>24600</v>
      </c>
      <c r="U3494" s="381">
        <v>28780</v>
      </c>
      <c r="V3494" s="381">
        <v>30950</v>
      </c>
      <c r="W3494" s="381">
        <v>33050</v>
      </c>
      <c r="X3494" s="381">
        <v>35200</v>
      </c>
      <c r="Y3494" s="381">
        <v>29900</v>
      </c>
      <c r="Z3494" s="381">
        <v>34150</v>
      </c>
      <c r="AA3494" s="381">
        <v>38400</v>
      </c>
      <c r="AB3494" s="381">
        <v>42650</v>
      </c>
      <c r="AC3494" s="381">
        <v>46100</v>
      </c>
      <c r="AD3494" s="381">
        <v>49500</v>
      </c>
      <c r="AE3494" s="381">
        <v>52900</v>
      </c>
      <c r="AF3494" s="381">
        <v>56300</v>
      </c>
      <c r="AG3494" s="381">
        <v>9999</v>
      </c>
      <c r="AH3494" s="381" t="s">
        <v>1258</v>
      </c>
      <c r="AI3494" s="381" t="s">
        <v>4629</v>
      </c>
      <c r="AJ3494" s="381">
        <v>0</v>
      </c>
    </row>
    <row r="3495" spans="1:36">
      <c r="A3495" s="381" t="s">
        <v>572</v>
      </c>
      <c r="B3495" s="381" t="s">
        <v>4693</v>
      </c>
      <c r="C3495" s="381">
        <v>41</v>
      </c>
      <c r="D3495" s="381">
        <v>33</v>
      </c>
      <c r="E3495" s="381" t="s">
        <v>4692</v>
      </c>
      <c r="F3495" s="381" t="s">
        <v>4691</v>
      </c>
      <c r="G3495" s="381" t="s">
        <v>4690</v>
      </c>
      <c r="H3495" s="381">
        <v>46500</v>
      </c>
      <c r="I3495" s="381">
        <v>18700</v>
      </c>
      <c r="J3495" s="381">
        <v>21350</v>
      </c>
      <c r="K3495" s="381">
        <v>24000</v>
      </c>
      <c r="L3495" s="381">
        <v>26650</v>
      </c>
      <c r="M3495" s="381">
        <v>28800</v>
      </c>
      <c r="N3495" s="381">
        <v>30950</v>
      </c>
      <c r="O3495" s="381">
        <v>33050</v>
      </c>
      <c r="P3495" s="381">
        <v>35200</v>
      </c>
      <c r="Q3495" s="381">
        <v>12060</v>
      </c>
      <c r="R3495" s="381">
        <v>16240</v>
      </c>
      <c r="S3495" s="381">
        <v>20420</v>
      </c>
      <c r="T3495" s="381">
        <v>24600</v>
      </c>
      <c r="U3495" s="381">
        <v>28780</v>
      </c>
      <c r="V3495" s="381">
        <v>30950</v>
      </c>
      <c r="W3495" s="381">
        <v>33050</v>
      </c>
      <c r="X3495" s="381">
        <v>35200</v>
      </c>
      <c r="Y3495" s="381">
        <v>29900</v>
      </c>
      <c r="Z3495" s="381">
        <v>34150</v>
      </c>
      <c r="AA3495" s="381">
        <v>38400</v>
      </c>
      <c r="AB3495" s="381">
        <v>42650</v>
      </c>
      <c r="AC3495" s="381">
        <v>46100</v>
      </c>
      <c r="AD3495" s="381">
        <v>49500</v>
      </c>
      <c r="AE3495" s="381">
        <v>52900</v>
      </c>
      <c r="AF3495" s="381">
        <v>56300</v>
      </c>
      <c r="AG3495" s="381">
        <v>9999</v>
      </c>
      <c r="AH3495" s="381" t="s">
        <v>4690</v>
      </c>
      <c r="AI3495" s="381" t="s">
        <v>4629</v>
      </c>
      <c r="AJ3495" s="381">
        <v>1</v>
      </c>
    </row>
    <row r="3496" spans="1:36">
      <c r="A3496" s="381" t="s">
        <v>572</v>
      </c>
      <c r="B3496" s="381" t="s">
        <v>4689</v>
      </c>
      <c r="C3496" s="381">
        <v>41</v>
      </c>
      <c r="D3496" s="381">
        <v>35</v>
      </c>
      <c r="E3496" s="381" t="s">
        <v>4688</v>
      </c>
      <c r="F3496" s="381" t="s">
        <v>4687</v>
      </c>
      <c r="G3496" s="381" t="s">
        <v>4686</v>
      </c>
      <c r="H3496" s="381">
        <v>48700</v>
      </c>
      <c r="I3496" s="381">
        <v>18700</v>
      </c>
      <c r="J3496" s="381">
        <v>21350</v>
      </c>
      <c r="K3496" s="381">
        <v>24000</v>
      </c>
      <c r="L3496" s="381">
        <v>26650</v>
      </c>
      <c r="M3496" s="381">
        <v>28800</v>
      </c>
      <c r="N3496" s="381">
        <v>30950</v>
      </c>
      <c r="O3496" s="381">
        <v>33050</v>
      </c>
      <c r="P3496" s="381">
        <v>35200</v>
      </c>
      <c r="Q3496" s="381">
        <v>12060</v>
      </c>
      <c r="R3496" s="381">
        <v>16240</v>
      </c>
      <c r="S3496" s="381">
        <v>20420</v>
      </c>
      <c r="T3496" s="381">
        <v>24600</v>
      </c>
      <c r="U3496" s="381">
        <v>28780</v>
      </c>
      <c r="V3496" s="381">
        <v>30950</v>
      </c>
      <c r="W3496" s="381">
        <v>33050</v>
      </c>
      <c r="X3496" s="381">
        <v>35200</v>
      </c>
      <c r="Y3496" s="381">
        <v>29900</v>
      </c>
      <c r="Z3496" s="381">
        <v>34150</v>
      </c>
      <c r="AA3496" s="381">
        <v>38400</v>
      </c>
      <c r="AB3496" s="381">
        <v>42650</v>
      </c>
      <c r="AC3496" s="381">
        <v>46100</v>
      </c>
      <c r="AD3496" s="381">
        <v>49500</v>
      </c>
      <c r="AE3496" s="381">
        <v>52900</v>
      </c>
      <c r="AF3496" s="381">
        <v>56300</v>
      </c>
      <c r="AG3496" s="381">
        <v>9999</v>
      </c>
      <c r="AH3496" s="381" t="s">
        <v>4686</v>
      </c>
      <c r="AI3496" s="381" t="s">
        <v>4629</v>
      </c>
      <c r="AJ3496" s="381">
        <v>0</v>
      </c>
    </row>
    <row r="3497" spans="1:36">
      <c r="A3497" s="381" t="s">
        <v>572</v>
      </c>
      <c r="B3497" s="381" t="s">
        <v>4685</v>
      </c>
      <c r="C3497" s="381">
        <v>41</v>
      </c>
      <c r="D3497" s="381">
        <v>37</v>
      </c>
      <c r="E3497" s="381" t="s">
        <v>4684</v>
      </c>
      <c r="F3497" s="381" t="s">
        <v>4683</v>
      </c>
      <c r="G3497" s="381" t="s">
        <v>3803</v>
      </c>
      <c r="H3497" s="381">
        <v>46800</v>
      </c>
      <c r="I3497" s="381">
        <v>18700</v>
      </c>
      <c r="J3497" s="381">
        <v>21350</v>
      </c>
      <c r="K3497" s="381">
        <v>24000</v>
      </c>
      <c r="L3497" s="381">
        <v>26650</v>
      </c>
      <c r="M3497" s="381">
        <v>28800</v>
      </c>
      <c r="N3497" s="381">
        <v>30950</v>
      </c>
      <c r="O3497" s="381">
        <v>33050</v>
      </c>
      <c r="P3497" s="381">
        <v>35200</v>
      </c>
      <c r="Q3497" s="381">
        <v>12060</v>
      </c>
      <c r="R3497" s="381">
        <v>16240</v>
      </c>
      <c r="S3497" s="381">
        <v>20420</v>
      </c>
      <c r="T3497" s="381">
        <v>24600</v>
      </c>
      <c r="U3497" s="381">
        <v>28780</v>
      </c>
      <c r="V3497" s="381">
        <v>30950</v>
      </c>
      <c r="W3497" s="381">
        <v>33050</v>
      </c>
      <c r="X3497" s="381">
        <v>35200</v>
      </c>
      <c r="Y3497" s="381">
        <v>29900</v>
      </c>
      <c r="Z3497" s="381">
        <v>34150</v>
      </c>
      <c r="AA3497" s="381">
        <v>38400</v>
      </c>
      <c r="AB3497" s="381">
        <v>42650</v>
      </c>
      <c r="AC3497" s="381">
        <v>46100</v>
      </c>
      <c r="AD3497" s="381">
        <v>49500</v>
      </c>
      <c r="AE3497" s="381">
        <v>52900</v>
      </c>
      <c r="AF3497" s="381">
        <v>56300</v>
      </c>
      <c r="AG3497" s="381">
        <v>9999</v>
      </c>
      <c r="AH3497" s="381" t="s">
        <v>3803</v>
      </c>
      <c r="AI3497" s="381" t="s">
        <v>4629</v>
      </c>
      <c r="AJ3497" s="381">
        <v>0</v>
      </c>
    </row>
    <row r="3498" spans="1:36">
      <c r="A3498" s="381" t="s">
        <v>572</v>
      </c>
      <c r="B3498" s="381" t="s">
        <v>4682</v>
      </c>
      <c r="C3498" s="381">
        <v>41</v>
      </c>
      <c r="D3498" s="381">
        <v>39</v>
      </c>
      <c r="E3498" s="381" t="s">
        <v>4681</v>
      </c>
      <c r="F3498" s="381" t="s">
        <v>4680</v>
      </c>
      <c r="G3498" s="381" t="s">
        <v>4679</v>
      </c>
      <c r="H3498" s="381">
        <v>59000</v>
      </c>
      <c r="I3498" s="381">
        <v>20650</v>
      </c>
      <c r="J3498" s="381">
        <v>23600</v>
      </c>
      <c r="K3498" s="381">
        <v>26550</v>
      </c>
      <c r="L3498" s="381">
        <v>29500</v>
      </c>
      <c r="M3498" s="381">
        <v>31900</v>
      </c>
      <c r="N3498" s="381">
        <v>34250</v>
      </c>
      <c r="O3498" s="381">
        <v>36600</v>
      </c>
      <c r="P3498" s="381">
        <v>38950</v>
      </c>
      <c r="Q3498" s="381">
        <v>12400</v>
      </c>
      <c r="R3498" s="381">
        <v>16240</v>
      </c>
      <c r="S3498" s="381">
        <v>20420</v>
      </c>
      <c r="T3498" s="381">
        <v>24600</v>
      </c>
      <c r="U3498" s="381">
        <v>28780</v>
      </c>
      <c r="V3498" s="381">
        <v>32960</v>
      </c>
      <c r="W3498" s="381">
        <v>36600</v>
      </c>
      <c r="X3498" s="381">
        <v>38950</v>
      </c>
      <c r="Y3498" s="381">
        <v>33050</v>
      </c>
      <c r="Z3498" s="381">
        <v>37800</v>
      </c>
      <c r="AA3498" s="381">
        <v>42500</v>
      </c>
      <c r="AB3498" s="381">
        <v>47200</v>
      </c>
      <c r="AC3498" s="381">
        <v>51000</v>
      </c>
      <c r="AD3498" s="381">
        <v>54800</v>
      </c>
      <c r="AE3498" s="381">
        <v>58550</v>
      </c>
      <c r="AF3498" s="381">
        <v>62350</v>
      </c>
      <c r="AG3498" s="381">
        <v>2400</v>
      </c>
      <c r="AH3498" s="381" t="s">
        <v>4679</v>
      </c>
      <c r="AI3498" s="381" t="s">
        <v>4629</v>
      </c>
      <c r="AJ3498" s="381">
        <v>1</v>
      </c>
    </row>
    <row r="3499" spans="1:36">
      <c r="A3499" s="381" t="s">
        <v>572</v>
      </c>
      <c r="B3499" s="381" t="s">
        <v>4678</v>
      </c>
      <c r="C3499" s="381">
        <v>41</v>
      </c>
      <c r="D3499" s="381">
        <v>41</v>
      </c>
      <c r="E3499" s="381" t="s">
        <v>4677</v>
      </c>
      <c r="F3499" s="381" t="s">
        <v>4676</v>
      </c>
      <c r="G3499" s="381" t="s">
        <v>1042</v>
      </c>
      <c r="H3499" s="381">
        <v>53700</v>
      </c>
      <c r="I3499" s="381">
        <v>18800</v>
      </c>
      <c r="J3499" s="381">
        <v>21500</v>
      </c>
      <c r="K3499" s="381">
        <v>24200</v>
      </c>
      <c r="L3499" s="381">
        <v>26850</v>
      </c>
      <c r="M3499" s="381">
        <v>29000</v>
      </c>
      <c r="N3499" s="381">
        <v>31150</v>
      </c>
      <c r="O3499" s="381">
        <v>33300</v>
      </c>
      <c r="P3499" s="381">
        <v>35450</v>
      </c>
      <c r="Q3499" s="381">
        <v>12060</v>
      </c>
      <c r="R3499" s="381">
        <v>16240</v>
      </c>
      <c r="S3499" s="381">
        <v>20420</v>
      </c>
      <c r="T3499" s="381">
        <v>24600</v>
      </c>
      <c r="U3499" s="381">
        <v>28780</v>
      </c>
      <c r="V3499" s="381">
        <v>31150</v>
      </c>
      <c r="W3499" s="381">
        <v>33300</v>
      </c>
      <c r="X3499" s="381">
        <v>35450</v>
      </c>
      <c r="Y3499" s="381">
        <v>30100</v>
      </c>
      <c r="Z3499" s="381">
        <v>34400</v>
      </c>
      <c r="AA3499" s="381">
        <v>38700</v>
      </c>
      <c r="AB3499" s="381">
        <v>42950</v>
      </c>
      <c r="AC3499" s="381">
        <v>46400</v>
      </c>
      <c r="AD3499" s="381">
        <v>49850</v>
      </c>
      <c r="AE3499" s="381">
        <v>53300</v>
      </c>
      <c r="AF3499" s="381">
        <v>56700</v>
      </c>
      <c r="AG3499" s="381">
        <v>9999</v>
      </c>
      <c r="AH3499" s="381" t="s">
        <v>1042</v>
      </c>
      <c r="AI3499" s="381" t="s">
        <v>4629</v>
      </c>
      <c r="AJ3499" s="381">
        <v>0</v>
      </c>
    </row>
    <row r="3500" spans="1:36">
      <c r="A3500" s="381" t="s">
        <v>572</v>
      </c>
      <c r="B3500" s="381" t="s">
        <v>4675</v>
      </c>
      <c r="C3500" s="381">
        <v>41</v>
      </c>
      <c r="D3500" s="381">
        <v>43</v>
      </c>
      <c r="E3500" s="381" t="s">
        <v>4674</v>
      </c>
      <c r="F3500" s="381" t="s">
        <v>4673</v>
      </c>
      <c r="G3500" s="381" t="s">
        <v>4672</v>
      </c>
      <c r="H3500" s="381">
        <v>55100</v>
      </c>
      <c r="I3500" s="381">
        <v>19300</v>
      </c>
      <c r="J3500" s="381">
        <v>22050</v>
      </c>
      <c r="K3500" s="381">
        <v>24800</v>
      </c>
      <c r="L3500" s="381">
        <v>27550</v>
      </c>
      <c r="M3500" s="381">
        <v>29800</v>
      </c>
      <c r="N3500" s="381">
        <v>32000</v>
      </c>
      <c r="O3500" s="381">
        <v>34200</v>
      </c>
      <c r="P3500" s="381">
        <v>36400</v>
      </c>
      <c r="Q3500" s="381">
        <v>12060</v>
      </c>
      <c r="R3500" s="381">
        <v>16240</v>
      </c>
      <c r="S3500" s="381">
        <v>20420</v>
      </c>
      <c r="T3500" s="381">
        <v>24600</v>
      </c>
      <c r="U3500" s="381">
        <v>28780</v>
      </c>
      <c r="V3500" s="381">
        <v>32000</v>
      </c>
      <c r="W3500" s="381">
        <v>34200</v>
      </c>
      <c r="X3500" s="381">
        <v>36400</v>
      </c>
      <c r="Y3500" s="381">
        <v>30900</v>
      </c>
      <c r="Z3500" s="381">
        <v>35300</v>
      </c>
      <c r="AA3500" s="381">
        <v>39700</v>
      </c>
      <c r="AB3500" s="381">
        <v>44100</v>
      </c>
      <c r="AC3500" s="381">
        <v>47650</v>
      </c>
      <c r="AD3500" s="381">
        <v>51200</v>
      </c>
      <c r="AE3500" s="381">
        <v>54700</v>
      </c>
      <c r="AF3500" s="381">
        <v>58250</v>
      </c>
      <c r="AG3500" s="381">
        <v>9999</v>
      </c>
      <c r="AH3500" s="381" t="s">
        <v>4672</v>
      </c>
      <c r="AI3500" s="381" t="s">
        <v>4629</v>
      </c>
      <c r="AJ3500" s="381">
        <v>1</v>
      </c>
    </row>
    <row r="3501" spans="1:36">
      <c r="A3501" s="381" t="s">
        <v>572</v>
      </c>
      <c r="B3501" s="381" t="s">
        <v>4671</v>
      </c>
      <c r="C3501" s="381">
        <v>41</v>
      </c>
      <c r="D3501" s="381">
        <v>45</v>
      </c>
      <c r="E3501" s="381" t="s">
        <v>4670</v>
      </c>
      <c r="F3501" s="381" t="s">
        <v>4669</v>
      </c>
      <c r="G3501" s="381" t="s">
        <v>4668</v>
      </c>
      <c r="H3501" s="381">
        <v>49500</v>
      </c>
      <c r="I3501" s="381">
        <v>18700</v>
      </c>
      <c r="J3501" s="381">
        <v>21350</v>
      </c>
      <c r="K3501" s="381">
        <v>24000</v>
      </c>
      <c r="L3501" s="381">
        <v>26650</v>
      </c>
      <c r="M3501" s="381">
        <v>28800</v>
      </c>
      <c r="N3501" s="381">
        <v>30950</v>
      </c>
      <c r="O3501" s="381">
        <v>33050</v>
      </c>
      <c r="P3501" s="381">
        <v>35200</v>
      </c>
      <c r="Q3501" s="381">
        <v>12060</v>
      </c>
      <c r="R3501" s="381">
        <v>16240</v>
      </c>
      <c r="S3501" s="381">
        <v>20420</v>
      </c>
      <c r="T3501" s="381">
        <v>24600</v>
      </c>
      <c r="U3501" s="381">
        <v>28780</v>
      </c>
      <c r="V3501" s="381">
        <v>30950</v>
      </c>
      <c r="W3501" s="381">
        <v>33050</v>
      </c>
      <c r="X3501" s="381">
        <v>35200</v>
      </c>
      <c r="Y3501" s="381">
        <v>29900</v>
      </c>
      <c r="Z3501" s="381">
        <v>34150</v>
      </c>
      <c r="AA3501" s="381">
        <v>38400</v>
      </c>
      <c r="AB3501" s="381">
        <v>42650</v>
      </c>
      <c r="AC3501" s="381">
        <v>46100</v>
      </c>
      <c r="AD3501" s="381">
        <v>49500</v>
      </c>
      <c r="AE3501" s="381">
        <v>52900</v>
      </c>
      <c r="AF3501" s="381">
        <v>56300</v>
      </c>
      <c r="AG3501" s="381">
        <v>9999</v>
      </c>
      <c r="AH3501" s="381" t="s">
        <v>4668</v>
      </c>
      <c r="AI3501" s="381" t="s">
        <v>4629</v>
      </c>
      <c r="AJ3501" s="381">
        <v>0</v>
      </c>
    </row>
    <row r="3502" spans="1:36">
      <c r="A3502" s="381" t="s">
        <v>572</v>
      </c>
      <c r="B3502" s="381" t="s">
        <v>4667</v>
      </c>
      <c r="C3502" s="381">
        <v>41</v>
      </c>
      <c r="D3502" s="381">
        <v>47</v>
      </c>
      <c r="E3502" s="381" t="s">
        <v>4659</v>
      </c>
      <c r="F3502" s="381" t="s">
        <v>4658</v>
      </c>
      <c r="G3502" s="381" t="s">
        <v>1476</v>
      </c>
      <c r="H3502" s="381">
        <v>58400</v>
      </c>
      <c r="I3502" s="381">
        <v>20450</v>
      </c>
      <c r="J3502" s="381">
        <v>23400</v>
      </c>
      <c r="K3502" s="381">
        <v>26300</v>
      </c>
      <c r="L3502" s="381">
        <v>29200</v>
      </c>
      <c r="M3502" s="381">
        <v>31550</v>
      </c>
      <c r="N3502" s="381">
        <v>33900</v>
      </c>
      <c r="O3502" s="381">
        <v>36250</v>
      </c>
      <c r="P3502" s="381">
        <v>38550</v>
      </c>
      <c r="Q3502" s="381">
        <v>12250</v>
      </c>
      <c r="R3502" s="381">
        <v>16240</v>
      </c>
      <c r="S3502" s="381">
        <v>20420</v>
      </c>
      <c r="T3502" s="381">
        <v>24600</v>
      </c>
      <c r="U3502" s="381">
        <v>28780</v>
      </c>
      <c r="V3502" s="381">
        <v>32960</v>
      </c>
      <c r="W3502" s="381">
        <v>36250</v>
      </c>
      <c r="X3502" s="381">
        <v>38550</v>
      </c>
      <c r="Y3502" s="381">
        <v>32700</v>
      </c>
      <c r="Z3502" s="381">
        <v>37400</v>
      </c>
      <c r="AA3502" s="381">
        <v>42050</v>
      </c>
      <c r="AB3502" s="381">
        <v>46700</v>
      </c>
      <c r="AC3502" s="381">
        <v>50450</v>
      </c>
      <c r="AD3502" s="381">
        <v>54200</v>
      </c>
      <c r="AE3502" s="381">
        <v>57950</v>
      </c>
      <c r="AF3502" s="381">
        <v>61650</v>
      </c>
      <c r="AG3502" s="381">
        <v>7080</v>
      </c>
      <c r="AH3502" s="381" t="s">
        <v>1476</v>
      </c>
      <c r="AI3502" s="381" t="s">
        <v>4629</v>
      </c>
      <c r="AJ3502" s="381">
        <v>1</v>
      </c>
    </row>
    <row r="3503" spans="1:36">
      <c r="A3503" s="381" t="s">
        <v>572</v>
      </c>
      <c r="B3503" s="381" t="s">
        <v>4666</v>
      </c>
      <c r="C3503" s="381">
        <v>41</v>
      </c>
      <c r="D3503" s="381">
        <v>49</v>
      </c>
      <c r="E3503" s="381" t="s">
        <v>4665</v>
      </c>
      <c r="F3503" s="381" t="s">
        <v>4664</v>
      </c>
      <c r="G3503" s="381" t="s">
        <v>4663</v>
      </c>
      <c r="H3503" s="381">
        <v>55400</v>
      </c>
      <c r="I3503" s="381">
        <v>19400</v>
      </c>
      <c r="J3503" s="381">
        <v>22200</v>
      </c>
      <c r="K3503" s="381">
        <v>24950</v>
      </c>
      <c r="L3503" s="381">
        <v>27700</v>
      </c>
      <c r="M3503" s="381">
        <v>29950</v>
      </c>
      <c r="N3503" s="381">
        <v>32150</v>
      </c>
      <c r="O3503" s="381">
        <v>34350</v>
      </c>
      <c r="P3503" s="381">
        <v>36600</v>
      </c>
      <c r="Q3503" s="381">
        <v>12060</v>
      </c>
      <c r="R3503" s="381">
        <v>16240</v>
      </c>
      <c r="S3503" s="381">
        <v>20420</v>
      </c>
      <c r="T3503" s="381">
        <v>24600</v>
      </c>
      <c r="U3503" s="381">
        <v>28780</v>
      </c>
      <c r="V3503" s="381">
        <v>32150</v>
      </c>
      <c r="W3503" s="381">
        <v>34350</v>
      </c>
      <c r="X3503" s="381">
        <v>36600</v>
      </c>
      <c r="Y3503" s="381">
        <v>31050</v>
      </c>
      <c r="Z3503" s="381">
        <v>35450</v>
      </c>
      <c r="AA3503" s="381">
        <v>39900</v>
      </c>
      <c r="AB3503" s="381">
        <v>44300</v>
      </c>
      <c r="AC3503" s="381">
        <v>47850</v>
      </c>
      <c r="AD3503" s="381">
        <v>51400</v>
      </c>
      <c r="AE3503" s="381">
        <v>54950</v>
      </c>
      <c r="AF3503" s="381">
        <v>58500</v>
      </c>
      <c r="AG3503" s="381">
        <v>9999</v>
      </c>
      <c r="AH3503" s="381" t="s">
        <v>4663</v>
      </c>
      <c r="AI3503" s="381" t="s">
        <v>4629</v>
      </c>
      <c r="AJ3503" s="381">
        <v>0</v>
      </c>
    </row>
    <row r="3504" spans="1:36">
      <c r="A3504" s="381" t="s">
        <v>572</v>
      </c>
      <c r="B3504" s="381" t="s">
        <v>4662</v>
      </c>
      <c r="C3504" s="381">
        <v>41</v>
      </c>
      <c r="D3504" s="381">
        <v>51</v>
      </c>
      <c r="E3504" s="381" t="s">
        <v>1604</v>
      </c>
      <c r="F3504" s="381" t="s">
        <v>1603</v>
      </c>
      <c r="G3504" s="381" t="s">
        <v>4661</v>
      </c>
      <c r="H3504" s="381">
        <v>74700</v>
      </c>
      <c r="I3504" s="381">
        <v>26150</v>
      </c>
      <c r="J3504" s="381">
        <v>29900</v>
      </c>
      <c r="K3504" s="381">
        <v>33650</v>
      </c>
      <c r="L3504" s="381">
        <v>37350</v>
      </c>
      <c r="M3504" s="381">
        <v>40350</v>
      </c>
      <c r="N3504" s="381">
        <v>43350</v>
      </c>
      <c r="O3504" s="381">
        <v>46350</v>
      </c>
      <c r="P3504" s="381">
        <v>49350</v>
      </c>
      <c r="Q3504" s="381">
        <v>15700</v>
      </c>
      <c r="R3504" s="381">
        <v>17950</v>
      </c>
      <c r="S3504" s="381">
        <v>20420</v>
      </c>
      <c r="T3504" s="381">
        <v>24600</v>
      </c>
      <c r="U3504" s="381">
        <v>28780</v>
      </c>
      <c r="V3504" s="381">
        <v>32960</v>
      </c>
      <c r="W3504" s="381">
        <v>37140</v>
      </c>
      <c r="X3504" s="381">
        <v>41320</v>
      </c>
      <c r="Y3504" s="381">
        <v>41850</v>
      </c>
      <c r="Z3504" s="381">
        <v>47800</v>
      </c>
      <c r="AA3504" s="381">
        <v>53800</v>
      </c>
      <c r="AB3504" s="381">
        <v>59750</v>
      </c>
      <c r="AC3504" s="381">
        <v>64550</v>
      </c>
      <c r="AD3504" s="381">
        <v>69350</v>
      </c>
      <c r="AE3504" s="381">
        <v>74100</v>
      </c>
      <c r="AF3504" s="381">
        <v>78900</v>
      </c>
      <c r="AG3504" s="381">
        <v>6440</v>
      </c>
      <c r="AH3504" s="381" t="s">
        <v>4661</v>
      </c>
      <c r="AI3504" s="381" t="s">
        <v>4629</v>
      </c>
      <c r="AJ3504" s="381">
        <v>1</v>
      </c>
    </row>
    <row r="3505" spans="1:36">
      <c r="A3505" s="381" t="s">
        <v>572</v>
      </c>
      <c r="B3505" s="381" t="s">
        <v>4660</v>
      </c>
      <c r="C3505" s="381">
        <v>41</v>
      </c>
      <c r="D3505" s="381">
        <v>53</v>
      </c>
      <c r="E3505" s="381" t="s">
        <v>4659</v>
      </c>
      <c r="F3505" s="381" t="s">
        <v>4658</v>
      </c>
      <c r="G3505" s="381" t="s">
        <v>1181</v>
      </c>
      <c r="H3505" s="381">
        <v>58400</v>
      </c>
      <c r="I3505" s="381">
        <v>20450</v>
      </c>
      <c r="J3505" s="381">
        <v>23400</v>
      </c>
      <c r="K3505" s="381">
        <v>26300</v>
      </c>
      <c r="L3505" s="381">
        <v>29200</v>
      </c>
      <c r="M3505" s="381">
        <v>31550</v>
      </c>
      <c r="N3505" s="381">
        <v>33900</v>
      </c>
      <c r="O3505" s="381">
        <v>36250</v>
      </c>
      <c r="P3505" s="381">
        <v>38550</v>
      </c>
      <c r="Q3505" s="381">
        <v>12250</v>
      </c>
      <c r="R3505" s="381">
        <v>16240</v>
      </c>
      <c r="S3505" s="381">
        <v>20420</v>
      </c>
      <c r="T3505" s="381">
        <v>24600</v>
      </c>
      <c r="U3505" s="381">
        <v>28780</v>
      </c>
      <c r="V3505" s="381">
        <v>32960</v>
      </c>
      <c r="W3505" s="381">
        <v>36250</v>
      </c>
      <c r="X3505" s="381">
        <v>38550</v>
      </c>
      <c r="Y3505" s="381">
        <v>32700</v>
      </c>
      <c r="Z3505" s="381">
        <v>37400</v>
      </c>
      <c r="AA3505" s="381">
        <v>42050</v>
      </c>
      <c r="AB3505" s="381">
        <v>46700</v>
      </c>
      <c r="AC3505" s="381">
        <v>50450</v>
      </c>
      <c r="AD3505" s="381">
        <v>54200</v>
      </c>
      <c r="AE3505" s="381">
        <v>57950</v>
      </c>
      <c r="AF3505" s="381">
        <v>61650</v>
      </c>
      <c r="AG3505" s="381">
        <v>7080</v>
      </c>
      <c r="AH3505" s="381" t="s">
        <v>1181</v>
      </c>
      <c r="AI3505" s="381" t="s">
        <v>4629</v>
      </c>
      <c r="AJ3505" s="381">
        <v>1</v>
      </c>
    </row>
    <row r="3506" spans="1:36">
      <c r="A3506" s="381" t="s">
        <v>572</v>
      </c>
      <c r="B3506" s="381" t="s">
        <v>4657</v>
      </c>
      <c r="C3506" s="381">
        <v>41</v>
      </c>
      <c r="D3506" s="381">
        <v>55</v>
      </c>
      <c r="E3506" s="381" t="s">
        <v>4656</v>
      </c>
      <c r="F3506" s="381" t="s">
        <v>4655</v>
      </c>
      <c r="G3506" s="381" t="s">
        <v>2908</v>
      </c>
      <c r="H3506" s="381">
        <v>64100</v>
      </c>
      <c r="I3506" s="381">
        <v>21950</v>
      </c>
      <c r="J3506" s="381">
        <v>25100</v>
      </c>
      <c r="K3506" s="381">
        <v>28250</v>
      </c>
      <c r="L3506" s="381">
        <v>31350</v>
      </c>
      <c r="M3506" s="381">
        <v>33900</v>
      </c>
      <c r="N3506" s="381">
        <v>36400</v>
      </c>
      <c r="O3506" s="381">
        <v>38900</v>
      </c>
      <c r="P3506" s="381">
        <v>41400</v>
      </c>
      <c r="Q3506" s="381">
        <v>13200</v>
      </c>
      <c r="R3506" s="381">
        <v>16240</v>
      </c>
      <c r="S3506" s="381">
        <v>20420</v>
      </c>
      <c r="T3506" s="381">
        <v>24600</v>
      </c>
      <c r="U3506" s="381">
        <v>28780</v>
      </c>
      <c r="V3506" s="381">
        <v>32960</v>
      </c>
      <c r="W3506" s="381">
        <v>37140</v>
      </c>
      <c r="X3506" s="381">
        <v>41320</v>
      </c>
      <c r="Y3506" s="381">
        <v>35150</v>
      </c>
      <c r="Z3506" s="381">
        <v>40150</v>
      </c>
      <c r="AA3506" s="381">
        <v>45150</v>
      </c>
      <c r="AB3506" s="381">
        <v>50150</v>
      </c>
      <c r="AC3506" s="381">
        <v>54200</v>
      </c>
      <c r="AD3506" s="381">
        <v>58200</v>
      </c>
      <c r="AE3506" s="381">
        <v>62200</v>
      </c>
      <c r="AF3506" s="381">
        <v>66200</v>
      </c>
      <c r="AG3506" s="381">
        <v>9999</v>
      </c>
      <c r="AH3506" s="381" t="s">
        <v>2908</v>
      </c>
      <c r="AI3506" s="381" t="s">
        <v>4629</v>
      </c>
      <c r="AJ3506" s="381">
        <v>0</v>
      </c>
    </row>
    <row r="3507" spans="1:36">
      <c r="A3507" s="381" t="s">
        <v>572</v>
      </c>
      <c r="B3507" s="381" t="s">
        <v>4654</v>
      </c>
      <c r="C3507" s="381">
        <v>41</v>
      </c>
      <c r="D3507" s="381">
        <v>57</v>
      </c>
      <c r="E3507" s="381" t="s">
        <v>4653</v>
      </c>
      <c r="F3507" s="381" t="s">
        <v>4652</v>
      </c>
      <c r="G3507" s="381" t="s">
        <v>4651</v>
      </c>
      <c r="H3507" s="381">
        <v>51700</v>
      </c>
      <c r="I3507" s="381">
        <v>18700</v>
      </c>
      <c r="J3507" s="381">
        <v>21350</v>
      </c>
      <c r="K3507" s="381">
        <v>24000</v>
      </c>
      <c r="L3507" s="381">
        <v>26650</v>
      </c>
      <c r="M3507" s="381">
        <v>28800</v>
      </c>
      <c r="N3507" s="381">
        <v>30950</v>
      </c>
      <c r="O3507" s="381">
        <v>33050</v>
      </c>
      <c r="P3507" s="381">
        <v>35200</v>
      </c>
      <c r="Q3507" s="381">
        <v>12060</v>
      </c>
      <c r="R3507" s="381">
        <v>16240</v>
      </c>
      <c r="S3507" s="381">
        <v>20420</v>
      </c>
      <c r="T3507" s="381">
        <v>24600</v>
      </c>
      <c r="U3507" s="381">
        <v>28780</v>
      </c>
      <c r="V3507" s="381">
        <v>30950</v>
      </c>
      <c r="W3507" s="381">
        <v>33050</v>
      </c>
      <c r="X3507" s="381">
        <v>35200</v>
      </c>
      <c r="Y3507" s="381">
        <v>29900</v>
      </c>
      <c r="Z3507" s="381">
        <v>34150</v>
      </c>
      <c r="AA3507" s="381">
        <v>38400</v>
      </c>
      <c r="AB3507" s="381">
        <v>42650</v>
      </c>
      <c r="AC3507" s="381">
        <v>46100</v>
      </c>
      <c r="AD3507" s="381">
        <v>49500</v>
      </c>
      <c r="AE3507" s="381">
        <v>52900</v>
      </c>
      <c r="AF3507" s="381">
        <v>56300</v>
      </c>
      <c r="AG3507" s="381">
        <v>9999</v>
      </c>
      <c r="AH3507" s="381" t="s">
        <v>4651</v>
      </c>
      <c r="AI3507" s="381" t="s">
        <v>4629</v>
      </c>
      <c r="AJ3507" s="381">
        <v>0</v>
      </c>
    </row>
    <row r="3508" spans="1:36">
      <c r="A3508" s="381" t="s">
        <v>572</v>
      </c>
      <c r="B3508" s="381" t="s">
        <v>4650</v>
      </c>
      <c r="C3508" s="381">
        <v>41</v>
      </c>
      <c r="D3508" s="381">
        <v>59</v>
      </c>
      <c r="E3508" s="381" t="s">
        <v>4649</v>
      </c>
      <c r="F3508" s="381" t="s">
        <v>4648</v>
      </c>
      <c r="G3508" s="381" t="s">
        <v>4647</v>
      </c>
      <c r="H3508" s="381">
        <v>58100</v>
      </c>
      <c r="I3508" s="381">
        <v>20350</v>
      </c>
      <c r="J3508" s="381">
        <v>23250</v>
      </c>
      <c r="K3508" s="381">
        <v>26150</v>
      </c>
      <c r="L3508" s="381">
        <v>29050</v>
      </c>
      <c r="M3508" s="381">
        <v>31400</v>
      </c>
      <c r="N3508" s="381">
        <v>33700</v>
      </c>
      <c r="O3508" s="381">
        <v>36050</v>
      </c>
      <c r="P3508" s="381">
        <v>38350</v>
      </c>
      <c r="Q3508" s="381">
        <v>12250</v>
      </c>
      <c r="R3508" s="381">
        <v>16240</v>
      </c>
      <c r="S3508" s="381">
        <v>20420</v>
      </c>
      <c r="T3508" s="381">
        <v>24600</v>
      </c>
      <c r="U3508" s="381">
        <v>28780</v>
      </c>
      <c r="V3508" s="381">
        <v>32960</v>
      </c>
      <c r="W3508" s="381">
        <v>36050</v>
      </c>
      <c r="X3508" s="381">
        <v>38350</v>
      </c>
      <c r="Y3508" s="381">
        <v>32550</v>
      </c>
      <c r="Z3508" s="381">
        <v>37200</v>
      </c>
      <c r="AA3508" s="381">
        <v>41850</v>
      </c>
      <c r="AB3508" s="381">
        <v>46500</v>
      </c>
      <c r="AC3508" s="381">
        <v>50250</v>
      </c>
      <c r="AD3508" s="381">
        <v>53950</v>
      </c>
      <c r="AE3508" s="381">
        <v>57700</v>
      </c>
      <c r="AF3508" s="381">
        <v>61400</v>
      </c>
      <c r="AG3508" s="381">
        <v>9999</v>
      </c>
      <c r="AH3508" s="381" t="s">
        <v>4647</v>
      </c>
      <c r="AI3508" s="381" t="s">
        <v>4629</v>
      </c>
      <c r="AJ3508" s="381">
        <v>0</v>
      </c>
    </row>
    <row r="3509" spans="1:36">
      <c r="A3509" s="381" t="s">
        <v>572</v>
      </c>
      <c r="B3509" s="381" t="s">
        <v>4646</v>
      </c>
      <c r="C3509" s="381">
        <v>41</v>
      </c>
      <c r="D3509" s="381">
        <v>61</v>
      </c>
      <c r="E3509" s="381" t="s">
        <v>4645</v>
      </c>
      <c r="F3509" s="381" t="s">
        <v>4644</v>
      </c>
      <c r="G3509" s="381" t="s">
        <v>3682</v>
      </c>
      <c r="H3509" s="381">
        <v>53300</v>
      </c>
      <c r="I3509" s="381">
        <v>18700</v>
      </c>
      <c r="J3509" s="381">
        <v>21350</v>
      </c>
      <c r="K3509" s="381">
        <v>24000</v>
      </c>
      <c r="L3509" s="381">
        <v>26650</v>
      </c>
      <c r="M3509" s="381">
        <v>28800</v>
      </c>
      <c r="N3509" s="381">
        <v>30950</v>
      </c>
      <c r="O3509" s="381">
        <v>33050</v>
      </c>
      <c r="P3509" s="381">
        <v>35200</v>
      </c>
      <c r="Q3509" s="381">
        <v>12060</v>
      </c>
      <c r="R3509" s="381">
        <v>16240</v>
      </c>
      <c r="S3509" s="381">
        <v>20420</v>
      </c>
      <c r="T3509" s="381">
        <v>24600</v>
      </c>
      <c r="U3509" s="381">
        <v>28780</v>
      </c>
      <c r="V3509" s="381">
        <v>30950</v>
      </c>
      <c r="W3509" s="381">
        <v>33050</v>
      </c>
      <c r="X3509" s="381">
        <v>35200</v>
      </c>
      <c r="Y3509" s="381">
        <v>29900</v>
      </c>
      <c r="Z3509" s="381">
        <v>34150</v>
      </c>
      <c r="AA3509" s="381">
        <v>38400</v>
      </c>
      <c r="AB3509" s="381">
        <v>42650</v>
      </c>
      <c r="AC3509" s="381">
        <v>46100</v>
      </c>
      <c r="AD3509" s="381">
        <v>49500</v>
      </c>
      <c r="AE3509" s="381">
        <v>52900</v>
      </c>
      <c r="AF3509" s="381">
        <v>56300</v>
      </c>
      <c r="AG3509" s="381">
        <v>9999</v>
      </c>
      <c r="AH3509" s="381" t="s">
        <v>3682</v>
      </c>
      <c r="AI3509" s="381" t="s">
        <v>4629</v>
      </c>
      <c r="AJ3509" s="381">
        <v>0</v>
      </c>
    </row>
    <row r="3510" spans="1:36">
      <c r="A3510" s="381" t="s">
        <v>572</v>
      </c>
      <c r="B3510" s="381" t="s">
        <v>4643</v>
      </c>
      <c r="C3510" s="381">
        <v>41</v>
      </c>
      <c r="D3510" s="381">
        <v>63</v>
      </c>
      <c r="E3510" s="381" t="s">
        <v>4642</v>
      </c>
      <c r="F3510" s="381" t="s">
        <v>4641</v>
      </c>
      <c r="G3510" s="381" t="s">
        <v>4640</v>
      </c>
      <c r="H3510" s="381">
        <v>55000</v>
      </c>
      <c r="I3510" s="381">
        <v>19250</v>
      </c>
      <c r="J3510" s="381">
        <v>22000</v>
      </c>
      <c r="K3510" s="381">
        <v>24750</v>
      </c>
      <c r="L3510" s="381">
        <v>27500</v>
      </c>
      <c r="M3510" s="381">
        <v>29700</v>
      </c>
      <c r="N3510" s="381">
        <v>31900</v>
      </c>
      <c r="O3510" s="381">
        <v>34100</v>
      </c>
      <c r="P3510" s="381">
        <v>36300</v>
      </c>
      <c r="Q3510" s="381">
        <v>12060</v>
      </c>
      <c r="R3510" s="381">
        <v>16240</v>
      </c>
      <c r="S3510" s="381">
        <v>20420</v>
      </c>
      <c r="T3510" s="381">
        <v>24600</v>
      </c>
      <c r="U3510" s="381">
        <v>28780</v>
      </c>
      <c r="V3510" s="381">
        <v>31900</v>
      </c>
      <c r="W3510" s="381">
        <v>34100</v>
      </c>
      <c r="X3510" s="381">
        <v>36300</v>
      </c>
      <c r="Y3510" s="381">
        <v>30800</v>
      </c>
      <c r="Z3510" s="381">
        <v>35200</v>
      </c>
      <c r="AA3510" s="381">
        <v>39600</v>
      </c>
      <c r="AB3510" s="381">
        <v>44000</v>
      </c>
      <c r="AC3510" s="381">
        <v>47550</v>
      </c>
      <c r="AD3510" s="381">
        <v>51050</v>
      </c>
      <c r="AE3510" s="381">
        <v>54600</v>
      </c>
      <c r="AF3510" s="381">
        <v>58100</v>
      </c>
      <c r="AG3510" s="381">
        <v>9999</v>
      </c>
      <c r="AH3510" s="381" t="s">
        <v>4640</v>
      </c>
      <c r="AI3510" s="381" t="s">
        <v>4629</v>
      </c>
      <c r="AJ3510" s="381">
        <v>0</v>
      </c>
    </row>
    <row r="3511" spans="1:36">
      <c r="A3511" s="381" t="s">
        <v>572</v>
      </c>
      <c r="B3511" s="381" t="s">
        <v>4639</v>
      </c>
      <c r="C3511" s="381">
        <v>41</v>
      </c>
      <c r="D3511" s="381">
        <v>65</v>
      </c>
      <c r="E3511" s="381" t="s">
        <v>4638</v>
      </c>
      <c r="F3511" s="381" t="s">
        <v>4637</v>
      </c>
      <c r="G3511" s="381" t="s">
        <v>4636</v>
      </c>
      <c r="H3511" s="381">
        <v>53200</v>
      </c>
      <c r="I3511" s="381">
        <v>18700</v>
      </c>
      <c r="J3511" s="381">
        <v>21350</v>
      </c>
      <c r="K3511" s="381">
        <v>24000</v>
      </c>
      <c r="L3511" s="381">
        <v>26650</v>
      </c>
      <c r="M3511" s="381">
        <v>28800</v>
      </c>
      <c r="N3511" s="381">
        <v>30950</v>
      </c>
      <c r="O3511" s="381">
        <v>33050</v>
      </c>
      <c r="P3511" s="381">
        <v>35200</v>
      </c>
      <c r="Q3511" s="381">
        <v>12060</v>
      </c>
      <c r="R3511" s="381">
        <v>16240</v>
      </c>
      <c r="S3511" s="381">
        <v>20420</v>
      </c>
      <c r="T3511" s="381">
        <v>24600</v>
      </c>
      <c r="U3511" s="381">
        <v>28780</v>
      </c>
      <c r="V3511" s="381">
        <v>30950</v>
      </c>
      <c r="W3511" s="381">
        <v>33050</v>
      </c>
      <c r="X3511" s="381">
        <v>35200</v>
      </c>
      <c r="Y3511" s="381">
        <v>29900</v>
      </c>
      <c r="Z3511" s="381">
        <v>34150</v>
      </c>
      <c r="AA3511" s="381">
        <v>38400</v>
      </c>
      <c r="AB3511" s="381">
        <v>42650</v>
      </c>
      <c r="AC3511" s="381">
        <v>46100</v>
      </c>
      <c r="AD3511" s="381">
        <v>49500</v>
      </c>
      <c r="AE3511" s="381">
        <v>52900</v>
      </c>
      <c r="AF3511" s="381">
        <v>56300</v>
      </c>
      <c r="AG3511" s="381">
        <v>9999</v>
      </c>
      <c r="AH3511" s="381" t="s">
        <v>4636</v>
      </c>
      <c r="AI3511" s="381" t="s">
        <v>4629</v>
      </c>
      <c r="AJ3511" s="381">
        <v>0</v>
      </c>
    </row>
    <row r="3512" spans="1:36">
      <c r="A3512" s="381" t="s">
        <v>572</v>
      </c>
      <c r="B3512" s="381" t="s">
        <v>4635</v>
      </c>
      <c r="C3512" s="381">
        <v>41</v>
      </c>
      <c r="D3512" s="381">
        <v>67</v>
      </c>
      <c r="E3512" s="381" t="s">
        <v>1604</v>
      </c>
      <c r="F3512" s="381" t="s">
        <v>1603</v>
      </c>
      <c r="G3512" s="381" t="s">
        <v>1111</v>
      </c>
      <c r="H3512" s="381">
        <v>74700</v>
      </c>
      <c r="I3512" s="381">
        <v>26150</v>
      </c>
      <c r="J3512" s="381">
        <v>29900</v>
      </c>
      <c r="K3512" s="381">
        <v>33650</v>
      </c>
      <c r="L3512" s="381">
        <v>37350</v>
      </c>
      <c r="M3512" s="381">
        <v>40350</v>
      </c>
      <c r="N3512" s="381">
        <v>43350</v>
      </c>
      <c r="O3512" s="381">
        <v>46350</v>
      </c>
      <c r="P3512" s="381">
        <v>49350</v>
      </c>
      <c r="Q3512" s="381">
        <v>15700</v>
      </c>
      <c r="R3512" s="381">
        <v>17950</v>
      </c>
      <c r="S3512" s="381">
        <v>20420</v>
      </c>
      <c r="T3512" s="381">
        <v>24600</v>
      </c>
      <c r="U3512" s="381">
        <v>28780</v>
      </c>
      <c r="V3512" s="381">
        <v>32960</v>
      </c>
      <c r="W3512" s="381">
        <v>37140</v>
      </c>
      <c r="X3512" s="381">
        <v>41320</v>
      </c>
      <c r="Y3512" s="381">
        <v>41850</v>
      </c>
      <c r="Z3512" s="381">
        <v>47800</v>
      </c>
      <c r="AA3512" s="381">
        <v>53800</v>
      </c>
      <c r="AB3512" s="381">
        <v>59750</v>
      </c>
      <c r="AC3512" s="381">
        <v>64550</v>
      </c>
      <c r="AD3512" s="381">
        <v>69350</v>
      </c>
      <c r="AE3512" s="381">
        <v>74100</v>
      </c>
      <c r="AF3512" s="381">
        <v>78900</v>
      </c>
      <c r="AG3512" s="381">
        <v>6440</v>
      </c>
      <c r="AH3512" s="381" t="s">
        <v>1111</v>
      </c>
      <c r="AI3512" s="381" t="s">
        <v>4629</v>
      </c>
      <c r="AJ3512" s="381">
        <v>1</v>
      </c>
    </row>
    <row r="3513" spans="1:36">
      <c r="A3513" s="381" t="s">
        <v>572</v>
      </c>
      <c r="B3513" s="381" t="s">
        <v>4634</v>
      </c>
      <c r="C3513" s="381">
        <v>41</v>
      </c>
      <c r="D3513" s="381">
        <v>69</v>
      </c>
      <c r="E3513" s="381" t="s">
        <v>4633</v>
      </c>
      <c r="F3513" s="381" t="s">
        <v>4632</v>
      </c>
      <c r="G3513" s="381" t="s">
        <v>2790</v>
      </c>
      <c r="H3513" s="381">
        <v>51000</v>
      </c>
      <c r="I3513" s="381">
        <v>18700</v>
      </c>
      <c r="J3513" s="381">
        <v>21350</v>
      </c>
      <c r="K3513" s="381">
        <v>24000</v>
      </c>
      <c r="L3513" s="381">
        <v>26650</v>
      </c>
      <c r="M3513" s="381">
        <v>28800</v>
      </c>
      <c r="N3513" s="381">
        <v>30950</v>
      </c>
      <c r="O3513" s="381">
        <v>33050</v>
      </c>
      <c r="P3513" s="381">
        <v>35200</v>
      </c>
      <c r="Q3513" s="381">
        <v>12060</v>
      </c>
      <c r="R3513" s="381">
        <v>16240</v>
      </c>
      <c r="S3513" s="381">
        <v>20420</v>
      </c>
      <c r="T3513" s="381">
        <v>24600</v>
      </c>
      <c r="U3513" s="381">
        <v>28780</v>
      </c>
      <c r="V3513" s="381">
        <v>30950</v>
      </c>
      <c r="W3513" s="381">
        <v>33050</v>
      </c>
      <c r="X3513" s="381">
        <v>35200</v>
      </c>
      <c r="Y3513" s="381">
        <v>29900</v>
      </c>
      <c r="Z3513" s="381">
        <v>34150</v>
      </c>
      <c r="AA3513" s="381">
        <v>38400</v>
      </c>
      <c r="AB3513" s="381">
        <v>42650</v>
      </c>
      <c r="AC3513" s="381">
        <v>46100</v>
      </c>
      <c r="AD3513" s="381">
        <v>49500</v>
      </c>
      <c r="AE3513" s="381">
        <v>52900</v>
      </c>
      <c r="AF3513" s="381">
        <v>56300</v>
      </c>
      <c r="AG3513" s="381">
        <v>9999</v>
      </c>
      <c r="AH3513" s="381" t="s">
        <v>2790</v>
      </c>
      <c r="AI3513" s="381" t="s">
        <v>4629</v>
      </c>
      <c r="AJ3513" s="381">
        <v>0</v>
      </c>
    </row>
    <row r="3514" spans="1:36">
      <c r="A3514" s="381" t="s">
        <v>572</v>
      </c>
      <c r="B3514" s="381" t="s">
        <v>4631</v>
      </c>
      <c r="C3514" s="381">
        <v>41</v>
      </c>
      <c r="D3514" s="381">
        <v>71</v>
      </c>
      <c r="E3514" s="381" t="s">
        <v>1604</v>
      </c>
      <c r="F3514" s="381" t="s">
        <v>1603</v>
      </c>
      <c r="G3514" s="381" t="s">
        <v>4630</v>
      </c>
      <c r="H3514" s="381">
        <v>74700</v>
      </c>
      <c r="I3514" s="381">
        <v>26150</v>
      </c>
      <c r="J3514" s="381">
        <v>29900</v>
      </c>
      <c r="K3514" s="381">
        <v>33650</v>
      </c>
      <c r="L3514" s="381">
        <v>37350</v>
      </c>
      <c r="M3514" s="381">
        <v>40350</v>
      </c>
      <c r="N3514" s="381">
        <v>43350</v>
      </c>
      <c r="O3514" s="381">
        <v>46350</v>
      </c>
      <c r="P3514" s="381">
        <v>49350</v>
      </c>
      <c r="Q3514" s="381">
        <v>15700</v>
      </c>
      <c r="R3514" s="381">
        <v>17950</v>
      </c>
      <c r="S3514" s="381">
        <v>20420</v>
      </c>
      <c r="T3514" s="381">
        <v>24600</v>
      </c>
      <c r="U3514" s="381">
        <v>28780</v>
      </c>
      <c r="V3514" s="381">
        <v>32960</v>
      </c>
      <c r="W3514" s="381">
        <v>37140</v>
      </c>
      <c r="X3514" s="381">
        <v>41320</v>
      </c>
      <c r="Y3514" s="381">
        <v>41850</v>
      </c>
      <c r="Z3514" s="381">
        <v>47800</v>
      </c>
      <c r="AA3514" s="381">
        <v>53800</v>
      </c>
      <c r="AB3514" s="381">
        <v>59750</v>
      </c>
      <c r="AC3514" s="381">
        <v>64550</v>
      </c>
      <c r="AD3514" s="381">
        <v>69350</v>
      </c>
      <c r="AE3514" s="381">
        <v>74100</v>
      </c>
      <c r="AF3514" s="381">
        <v>78900</v>
      </c>
      <c r="AG3514" s="381">
        <v>6440</v>
      </c>
      <c r="AH3514" s="381" t="s">
        <v>4630</v>
      </c>
      <c r="AI3514" s="381" t="s">
        <v>4629</v>
      </c>
      <c r="AJ3514" s="381">
        <v>1</v>
      </c>
    </row>
    <row r="3515" spans="1:36">
      <c r="A3515" s="381" t="s">
        <v>573</v>
      </c>
      <c r="B3515" s="381" t="s">
        <v>4628</v>
      </c>
      <c r="C3515" s="381">
        <v>42</v>
      </c>
      <c r="D3515" s="381">
        <v>1</v>
      </c>
      <c r="E3515" s="381" t="s">
        <v>4627</v>
      </c>
      <c r="F3515" s="381" t="s">
        <v>4626</v>
      </c>
      <c r="G3515" s="381" t="s">
        <v>1360</v>
      </c>
      <c r="H3515" s="381">
        <v>73900</v>
      </c>
      <c r="I3515" s="381">
        <v>25650</v>
      </c>
      <c r="J3515" s="381">
        <v>29300</v>
      </c>
      <c r="K3515" s="381">
        <v>32950</v>
      </c>
      <c r="L3515" s="381">
        <v>36600</v>
      </c>
      <c r="M3515" s="381">
        <v>39550</v>
      </c>
      <c r="N3515" s="381">
        <v>42500</v>
      </c>
      <c r="O3515" s="381">
        <v>45400</v>
      </c>
      <c r="P3515" s="381">
        <v>48350</v>
      </c>
      <c r="Q3515" s="381">
        <v>15400</v>
      </c>
      <c r="R3515" s="381">
        <v>17600</v>
      </c>
      <c r="S3515" s="381">
        <v>20420</v>
      </c>
      <c r="T3515" s="381">
        <v>24600</v>
      </c>
      <c r="U3515" s="381">
        <v>28780</v>
      </c>
      <c r="V3515" s="381">
        <v>32960</v>
      </c>
      <c r="W3515" s="381">
        <v>37140</v>
      </c>
      <c r="X3515" s="381">
        <v>41320</v>
      </c>
      <c r="Y3515" s="381">
        <v>41000</v>
      </c>
      <c r="Z3515" s="381">
        <v>46850</v>
      </c>
      <c r="AA3515" s="381">
        <v>52700</v>
      </c>
      <c r="AB3515" s="381">
        <v>58550</v>
      </c>
      <c r="AC3515" s="381">
        <v>63250</v>
      </c>
      <c r="AD3515" s="381">
        <v>67950</v>
      </c>
      <c r="AE3515" s="381">
        <v>72650</v>
      </c>
      <c r="AF3515" s="381">
        <v>77300</v>
      </c>
      <c r="AG3515" s="381">
        <v>9999</v>
      </c>
      <c r="AH3515" s="381" t="s">
        <v>1360</v>
      </c>
      <c r="AI3515" s="381" t="s">
        <v>4422</v>
      </c>
      <c r="AJ3515" s="381">
        <v>1</v>
      </c>
    </row>
    <row r="3516" spans="1:36">
      <c r="A3516" s="381" t="s">
        <v>573</v>
      </c>
      <c r="B3516" s="381" t="s">
        <v>4625</v>
      </c>
      <c r="C3516" s="381">
        <v>42</v>
      </c>
      <c r="D3516" s="381">
        <v>3</v>
      </c>
      <c r="E3516" s="381" t="s">
        <v>4430</v>
      </c>
      <c r="F3516" s="381" t="s">
        <v>4429</v>
      </c>
      <c r="G3516" s="381" t="s">
        <v>4624</v>
      </c>
      <c r="H3516" s="381">
        <v>72600</v>
      </c>
      <c r="I3516" s="381">
        <v>25450</v>
      </c>
      <c r="J3516" s="381">
        <v>29050</v>
      </c>
      <c r="K3516" s="381">
        <v>32700</v>
      </c>
      <c r="L3516" s="381">
        <v>36300</v>
      </c>
      <c r="M3516" s="381">
        <v>39250</v>
      </c>
      <c r="N3516" s="381">
        <v>42150</v>
      </c>
      <c r="O3516" s="381">
        <v>45050</v>
      </c>
      <c r="P3516" s="381">
        <v>47950</v>
      </c>
      <c r="Q3516" s="381">
        <v>15300</v>
      </c>
      <c r="R3516" s="381">
        <v>17450</v>
      </c>
      <c r="S3516" s="381">
        <v>20420</v>
      </c>
      <c r="T3516" s="381">
        <v>24600</v>
      </c>
      <c r="U3516" s="381">
        <v>28780</v>
      </c>
      <c r="V3516" s="381">
        <v>32960</v>
      </c>
      <c r="W3516" s="381">
        <v>37140</v>
      </c>
      <c r="X3516" s="381">
        <v>41320</v>
      </c>
      <c r="Y3516" s="381">
        <v>40700</v>
      </c>
      <c r="Z3516" s="381">
        <v>46500</v>
      </c>
      <c r="AA3516" s="381">
        <v>52300</v>
      </c>
      <c r="AB3516" s="381">
        <v>58100</v>
      </c>
      <c r="AC3516" s="381">
        <v>62750</v>
      </c>
      <c r="AD3516" s="381">
        <v>67400</v>
      </c>
      <c r="AE3516" s="381">
        <v>72050</v>
      </c>
      <c r="AF3516" s="381">
        <v>76700</v>
      </c>
      <c r="AG3516" s="381">
        <v>6280</v>
      </c>
      <c r="AH3516" s="381" t="s">
        <v>4624</v>
      </c>
      <c r="AI3516" s="381" t="s">
        <v>4422</v>
      </c>
      <c r="AJ3516" s="381">
        <v>1</v>
      </c>
    </row>
    <row r="3517" spans="1:36">
      <c r="A3517" s="381" t="s">
        <v>573</v>
      </c>
      <c r="B3517" s="381" t="s">
        <v>4623</v>
      </c>
      <c r="C3517" s="381">
        <v>42</v>
      </c>
      <c r="D3517" s="381">
        <v>5</v>
      </c>
      <c r="E3517" s="381" t="s">
        <v>4622</v>
      </c>
      <c r="F3517" s="381" t="s">
        <v>4621</v>
      </c>
      <c r="G3517" s="381" t="s">
        <v>3636</v>
      </c>
      <c r="H3517" s="381">
        <v>60300</v>
      </c>
      <c r="I3517" s="381">
        <v>21050</v>
      </c>
      <c r="J3517" s="381">
        <v>24050</v>
      </c>
      <c r="K3517" s="381">
        <v>27050</v>
      </c>
      <c r="L3517" s="381">
        <v>30050</v>
      </c>
      <c r="M3517" s="381">
        <v>32500</v>
      </c>
      <c r="N3517" s="381">
        <v>34900</v>
      </c>
      <c r="O3517" s="381">
        <v>37300</v>
      </c>
      <c r="P3517" s="381">
        <v>39700</v>
      </c>
      <c r="Q3517" s="381">
        <v>12650</v>
      </c>
      <c r="R3517" s="381">
        <v>16240</v>
      </c>
      <c r="S3517" s="381">
        <v>20420</v>
      </c>
      <c r="T3517" s="381">
        <v>24600</v>
      </c>
      <c r="U3517" s="381">
        <v>28780</v>
      </c>
      <c r="V3517" s="381">
        <v>32960</v>
      </c>
      <c r="W3517" s="381">
        <v>37140</v>
      </c>
      <c r="X3517" s="381">
        <v>39700</v>
      </c>
      <c r="Y3517" s="381">
        <v>33650</v>
      </c>
      <c r="Z3517" s="381">
        <v>38450</v>
      </c>
      <c r="AA3517" s="381">
        <v>43250</v>
      </c>
      <c r="AB3517" s="381">
        <v>48050</v>
      </c>
      <c r="AC3517" s="381">
        <v>51900</v>
      </c>
      <c r="AD3517" s="381">
        <v>55750</v>
      </c>
      <c r="AE3517" s="381">
        <v>59600</v>
      </c>
      <c r="AF3517" s="381">
        <v>63450</v>
      </c>
      <c r="AG3517" s="381">
        <v>9999</v>
      </c>
      <c r="AH3517" s="381" t="s">
        <v>3636</v>
      </c>
      <c r="AI3517" s="381" t="s">
        <v>4422</v>
      </c>
      <c r="AJ3517" s="381">
        <v>1</v>
      </c>
    </row>
    <row r="3518" spans="1:36">
      <c r="A3518" s="381" t="s">
        <v>573</v>
      </c>
      <c r="B3518" s="381" t="s">
        <v>4620</v>
      </c>
      <c r="C3518" s="381">
        <v>42</v>
      </c>
      <c r="D3518" s="381">
        <v>7</v>
      </c>
      <c r="E3518" s="381" t="s">
        <v>4430</v>
      </c>
      <c r="F3518" s="381" t="s">
        <v>4429</v>
      </c>
      <c r="G3518" s="381" t="s">
        <v>2739</v>
      </c>
      <c r="H3518" s="381">
        <v>72600</v>
      </c>
      <c r="I3518" s="381">
        <v>25450</v>
      </c>
      <c r="J3518" s="381">
        <v>29050</v>
      </c>
      <c r="K3518" s="381">
        <v>32700</v>
      </c>
      <c r="L3518" s="381">
        <v>36300</v>
      </c>
      <c r="M3518" s="381">
        <v>39250</v>
      </c>
      <c r="N3518" s="381">
        <v>42150</v>
      </c>
      <c r="O3518" s="381">
        <v>45050</v>
      </c>
      <c r="P3518" s="381">
        <v>47950</v>
      </c>
      <c r="Q3518" s="381">
        <v>15300</v>
      </c>
      <c r="R3518" s="381">
        <v>17450</v>
      </c>
      <c r="S3518" s="381">
        <v>20420</v>
      </c>
      <c r="T3518" s="381">
        <v>24600</v>
      </c>
      <c r="U3518" s="381">
        <v>28780</v>
      </c>
      <c r="V3518" s="381">
        <v>32960</v>
      </c>
      <c r="W3518" s="381">
        <v>37140</v>
      </c>
      <c r="X3518" s="381">
        <v>41320</v>
      </c>
      <c r="Y3518" s="381">
        <v>40700</v>
      </c>
      <c r="Z3518" s="381">
        <v>46500</v>
      </c>
      <c r="AA3518" s="381">
        <v>52300</v>
      </c>
      <c r="AB3518" s="381">
        <v>58100</v>
      </c>
      <c r="AC3518" s="381">
        <v>62750</v>
      </c>
      <c r="AD3518" s="381">
        <v>67400</v>
      </c>
      <c r="AE3518" s="381">
        <v>72050</v>
      </c>
      <c r="AF3518" s="381">
        <v>76700</v>
      </c>
      <c r="AG3518" s="381">
        <v>6280</v>
      </c>
      <c r="AH3518" s="381" t="s">
        <v>2739</v>
      </c>
      <c r="AI3518" s="381" t="s">
        <v>4422</v>
      </c>
      <c r="AJ3518" s="381">
        <v>1</v>
      </c>
    </row>
    <row r="3519" spans="1:36">
      <c r="A3519" s="381" t="s">
        <v>573</v>
      </c>
      <c r="B3519" s="381" t="s">
        <v>4619</v>
      </c>
      <c r="C3519" s="381">
        <v>42</v>
      </c>
      <c r="D3519" s="381">
        <v>9</v>
      </c>
      <c r="E3519" s="381" t="s">
        <v>4618</v>
      </c>
      <c r="F3519" s="381" t="s">
        <v>4617</v>
      </c>
      <c r="G3519" s="381" t="s">
        <v>2070</v>
      </c>
      <c r="H3519" s="381">
        <v>56100</v>
      </c>
      <c r="I3519" s="381">
        <v>20150</v>
      </c>
      <c r="J3519" s="381">
        <v>23000</v>
      </c>
      <c r="K3519" s="381">
        <v>25900</v>
      </c>
      <c r="L3519" s="381">
        <v>28750</v>
      </c>
      <c r="M3519" s="381">
        <v>31050</v>
      </c>
      <c r="N3519" s="381">
        <v>33350</v>
      </c>
      <c r="O3519" s="381">
        <v>35650</v>
      </c>
      <c r="P3519" s="381">
        <v>37950</v>
      </c>
      <c r="Q3519" s="381">
        <v>12100</v>
      </c>
      <c r="R3519" s="381">
        <v>16240</v>
      </c>
      <c r="S3519" s="381">
        <v>20420</v>
      </c>
      <c r="T3519" s="381">
        <v>24600</v>
      </c>
      <c r="U3519" s="381">
        <v>28780</v>
      </c>
      <c r="V3519" s="381">
        <v>32960</v>
      </c>
      <c r="W3519" s="381">
        <v>35650</v>
      </c>
      <c r="X3519" s="381">
        <v>37950</v>
      </c>
      <c r="Y3519" s="381">
        <v>32200</v>
      </c>
      <c r="Z3519" s="381">
        <v>36800</v>
      </c>
      <c r="AA3519" s="381">
        <v>41400</v>
      </c>
      <c r="AB3519" s="381">
        <v>46000</v>
      </c>
      <c r="AC3519" s="381">
        <v>49700</v>
      </c>
      <c r="AD3519" s="381">
        <v>53400</v>
      </c>
      <c r="AE3519" s="381">
        <v>57050</v>
      </c>
      <c r="AF3519" s="381">
        <v>60750</v>
      </c>
      <c r="AG3519" s="381">
        <v>9999</v>
      </c>
      <c r="AH3519" s="381" t="s">
        <v>2070</v>
      </c>
      <c r="AI3519" s="381" t="s">
        <v>4422</v>
      </c>
      <c r="AJ3519" s="381">
        <v>0</v>
      </c>
    </row>
    <row r="3520" spans="1:36">
      <c r="A3520" s="381" t="s">
        <v>573</v>
      </c>
      <c r="B3520" s="381" t="s">
        <v>4616</v>
      </c>
      <c r="C3520" s="381">
        <v>42</v>
      </c>
      <c r="D3520" s="381">
        <v>11</v>
      </c>
      <c r="E3520" s="381" t="s">
        <v>4615</v>
      </c>
      <c r="F3520" s="381" t="s">
        <v>4614</v>
      </c>
      <c r="G3520" s="381" t="s">
        <v>4613</v>
      </c>
      <c r="H3520" s="381">
        <v>68900</v>
      </c>
      <c r="I3520" s="381">
        <v>24150</v>
      </c>
      <c r="J3520" s="381">
        <v>27600</v>
      </c>
      <c r="K3520" s="381">
        <v>31050</v>
      </c>
      <c r="L3520" s="381">
        <v>34450</v>
      </c>
      <c r="M3520" s="381">
        <v>37250</v>
      </c>
      <c r="N3520" s="381">
        <v>40000</v>
      </c>
      <c r="O3520" s="381">
        <v>42750</v>
      </c>
      <c r="P3520" s="381">
        <v>45500</v>
      </c>
      <c r="Q3520" s="381">
        <v>14500</v>
      </c>
      <c r="R3520" s="381">
        <v>16550</v>
      </c>
      <c r="S3520" s="381">
        <v>20420</v>
      </c>
      <c r="T3520" s="381">
        <v>24600</v>
      </c>
      <c r="U3520" s="381">
        <v>28780</v>
      </c>
      <c r="V3520" s="381">
        <v>32960</v>
      </c>
      <c r="W3520" s="381">
        <v>37140</v>
      </c>
      <c r="X3520" s="381">
        <v>41320</v>
      </c>
      <c r="Y3520" s="381">
        <v>38600</v>
      </c>
      <c r="Z3520" s="381">
        <v>44100</v>
      </c>
      <c r="AA3520" s="381">
        <v>49600</v>
      </c>
      <c r="AB3520" s="381">
        <v>55100</v>
      </c>
      <c r="AC3520" s="381">
        <v>59550</v>
      </c>
      <c r="AD3520" s="381">
        <v>63950</v>
      </c>
      <c r="AE3520" s="381">
        <v>68350</v>
      </c>
      <c r="AF3520" s="381">
        <v>72750</v>
      </c>
      <c r="AG3520" s="381">
        <v>6680</v>
      </c>
      <c r="AH3520" s="381" t="s">
        <v>4613</v>
      </c>
      <c r="AI3520" s="381" t="s">
        <v>4422</v>
      </c>
      <c r="AJ3520" s="381">
        <v>1</v>
      </c>
    </row>
    <row r="3521" spans="1:36">
      <c r="A3521" s="381" t="s">
        <v>573</v>
      </c>
      <c r="B3521" s="381" t="s">
        <v>4612</v>
      </c>
      <c r="C3521" s="381">
        <v>42</v>
      </c>
      <c r="D3521" s="381">
        <v>13</v>
      </c>
      <c r="E3521" s="381" t="s">
        <v>4611</v>
      </c>
      <c r="F3521" s="381" t="s">
        <v>4610</v>
      </c>
      <c r="G3521" s="381" t="s">
        <v>4609</v>
      </c>
      <c r="H3521" s="381">
        <v>62700</v>
      </c>
      <c r="I3521" s="381">
        <v>21600</v>
      </c>
      <c r="J3521" s="381">
        <v>24650</v>
      </c>
      <c r="K3521" s="381">
        <v>27750</v>
      </c>
      <c r="L3521" s="381">
        <v>30800</v>
      </c>
      <c r="M3521" s="381">
        <v>33300</v>
      </c>
      <c r="N3521" s="381">
        <v>35750</v>
      </c>
      <c r="O3521" s="381">
        <v>38200</v>
      </c>
      <c r="P3521" s="381">
        <v>40700</v>
      </c>
      <c r="Q3521" s="381">
        <v>12950</v>
      </c>
      <c r="R3521" s="381">
        <v>16240</v>
      </c>
      <c r="S3521" s="381">
        <v>20420</v>
      </c>
      <c r="T3521" s="381">
        <v>24600</v>
      </c>
      <c r="U3521" s="381">
        <v>28780</v>
      </c>
      <c r="V3521" s="381">
        <v>32960</v>
      </c>
      <c r="W3521" s="381">
        <v>37140</v>
      </c>
      <c r="X3521" s="381">
        <v>40700</v>
      </c>
      <c r="Y3521" s="381">
        <v>34550</v>
      </c>
      <c r="Z3521" s="381">
        <v>39450</v>
      </c>
      <c r="AA3521" s="381">
        <v>44400</v>
      </c>
      <c r="AB3521" s="381">
        <v>49300</v>
      </c>
      <c r="AC3521" s="381">
        <v>53250</v>
      </c>
      <c r="AD3521" s="381">
        <v>57200</v>
      </c>
      <c r="AE3521" s="381">
        <v>61150</v>
      </c>
      <c r="AF3521" s="381">
        <v>65100</v>
      </c>
      <c r="AG3521" s="381">
        <v>280</v>
      </c>
      <c r="AH3521" s="381" t="s">
        <v>4609</v>
      </c>
      <c r="AI3521" s="381" t="s">
        <v>4422</v>
      </c>
      <c r="AJ3521" s="381">
        <v>1</v>
      </c>
    </row>
    <row r="3522" spans="1:36">
      <c r="A3522" s="381" t="s">
        <v>573</v>
      </c>
      <c r="B3522" s="381" t="s">
        <v>4608</v>
      </c>
      <c r="C3522" s="381">
        <v>42</v>
      </c>
      <c r="D3522" s="381">
        <v>15</v>
      </c>
      <c r="E3522" s="381" t="s">
        <v>4607</v>
      </c>
      <c r="F3522" s="381" t="s">
        <v>4606</v>
      </c>
      <c r="G3522" s="381" t="s">
        <v>4605</v>
      </c>
      <c r="H3522" s="381">
        <v>60200</v>
      </c>
      <c r="I3522" s="381">
        <v>21100</v>
      </c>
      <c r="J3522" s="381">
        <v>24100</v>
      </c>
      <c r="K3522" s="381">
        <v>27100</v>
      </c>
      <c r="L3522" s="381">
        <v>30100</v>
      </c>
      <c r="M3522" s="381">
        <v>32550</v>
      </c>
      <c r="N3522" s="381">
        <v>34950</v>
      </c>
      <c r="O3522" s="381">
        <v>37350</v>
      </c>
      <c r="P3522" s="381">
        <v>39750</v>
      </c>
      <c r="Q3522" s="381">
        <v>12650</v>
      </c>
      <c r="R3522" s="381">
        <v>16240</v>
      </c>
      <c r="S3522" s="381">
        <v>20420</v>
      </c>
      <c r="T3522" s="381">
        <v>24600</v>
      </c>
      <c r="U3522" s="381">
        <v>28780</v>
      </c>
      <c r="V3522" s="381">
        <v>32960</v>
      </c>
      <c r="W3522" s="381">
        <v>37140</v>
      </c>
      <c r="X3522" s="381">
        <v>39750</v>
      </c>
      <c r="Y3522" s="381">
        <v>33750</v>
      </c>
      <c r="Z3522" s="381">
        <v>38550</v>
      </c>
      <c r="AA3522" s="381">
        <v>43350</v>
      </c>
      <c r="AB3522" s="381">
        <v>48150</v>
      </c>
      <c r="AC3522" s="381">
        <v>52050</v>
      </c>
      <c r="AD3522" s="381">
        <v>55900</v>
      </c>
      <c r="AE3522" s="381">
        <v>59750</v>
      </c>
      <c r="AF3522" s="381">
        <v>63600</v>
      </c>
      <c r="AG3522" s="381">
        <v>9999</v>
      </c>
      <c r="AH3522" s="381" t="s">
        <v>4605</v>
      </c>
      <c r="AI3522" s="381" t="s">
        <v>4422</v>
      </c>
      <c r="AJ3522" s="381">
        <v>0</v>
      </c>
    </row>
    <row r="3523" spans="1:36">
      <c r="A3523" s="381" t="s">
        <v>573</v>
      </c>
      <c r="B3523" s="381" t="s">
        <v>4604</v>
      </c>
      <c r="C3523" s="381">
        <v>42</v>
      </c>
      <c r="D3523" s="381">
        <v>17</v>
      </c>
      <c r="E3523" s="381" t="s">
        <v>4478</v>
      </c>
      <c r="F3523" s="381" t="s">
        <v>4477</v>
      </c>
      <c r="G3523" s="381" t="s">
        <v>4603</v>
      </c>
      <c r="H3523" s="381">
        <v>83200</v>
      </c>
      <c r="I3523" s="381">
        <v>29150</v>
      </c>
      <c r="J3523" s="381">
        <v>33300</v>
      </c>
      <c r="K3523" s="381">
        <v>37450</v>
      </c>
      <c r="L3523" s="381">
        <v>41600</v>
      </c>
      <c r="M3523" s="381">
        <v>44950</v>
      </c>
      <c r="N3523" s="381">
        <v>48300</v>
      </c>
      <c r="O3523" s="381">
        <v>51600</v>
      </c>
      <c r="P3523" s="381">
        <v>54950</v>
      </c>
      <c r="Q3523" s="381">
        <v>17500</v>
      </c>
      <c r="R3523" s="381">
        <v>20000</v>
      </c>
      <c r="S3523" s="381">
        <v>22500</v>
      </c>
      <c r="T3523" s="381">
        <v>24950</v>
      </c>
      <c r="U3523" s="381">
        <v>28780</v>
      </c>
      <c r="V3523" s="381">
        <v>32960</v>
      </c>
      <c r="W3523" s="381">
        <v>37140</v>
      </c>
      <c r="X3523" s="381">
        <v>41320</v>
      </c>
      <c r="Y3523" s="381">
        <v>46600</v>
      </c>
      <c r="Z3523" s="381">
        <v>53250</v>
      </c>
      <c r="AA3523" s="381">
        <v>59900</v>
      </c>
      <c r="AB3523" s="381">
        <v>66550</v>
      </c>
      <c r="AC3523" s="381">
        <v>71900</v>
      </c>
      <c r="AD3523" s="381">
        <v>77200</v>
      </c>
      <c r="AE3523" s="381">
        <v>82550</v>
      </c>
      <c r="AF3523" s="381">
        <v>87850</v>
      </c>
      <c r="AG3523" s="381">
        <v>6160</v>
      </c>
      <c r="AH3523" s="381" t="s">
        <v>4603</v>
      </c>
      <c r="AI3523" s="381" t="s">
        <v>4422</v>
      </c>
      <c r="AJ3523" s="381">
        <v>1</v>
      </c>
    </row>
    <row r="3524" spans="1:36">
      <c r="A3524" s="381" t="s">
        <v>573</v>
      </c>
      <c r="B3524" s="381" t="s">
        <v>4602</v>
      </c>
      <c r="C3524" s="381">
        <v>42</v>
      </c>
      <c r="D3524" s="381">
        <v>19</v>
      </c>
      <c r="E3524" s="381" t="s">
        <v>4430</v>
      </c>
      <c r="F3524" s="381" t="s">
        <v>4429</v>
      </c>
      <c r="G3524" s="381" t="s">
        <v>4601</v>
      </c>
      <c r="H3524" s="381">
        <v>72600</v>
      </c>
      <c r="I3524" s="381">
        <v>25450</v>
      </c>
      <c r="J3524" s="381">
        <v>29050</v>
      </c>
      <c r="K3524" s="381">
        <v>32700</v>
      </c>
      <c r="L3524" s="381">
        <v>36300</v>
      </c>
      <c r="M3524" s="381">
        <v>39250</v>
      </c>
      <c r="N3524" s="381">
        <v>42150</v>
      </c>
      <c r="O3524" s="381">
        <v>45050</v>
      </c>
      <c r="P3524" s="381">
        <v>47950</v>
      </c>
      <c r="Q3524" s="381">
        <v>15300</v>
      </c>
      <c r="R3524" s="381">
        <v>17450</v>
      </c>
      <c r="S3524" s="381">
        <v>20420</v>
      </c>
      <c r="T3524" s="381">
        <v>24600</v>
      </c>
      <c r="U3524" s="381">
        <v>28780</v>
      </c>
      <c r="V3524" s="381">
        <v>32960</v>
      </c>
      <c r="W3524" s="381">
        <v>37140</v>
      </c>
      <c r="X3524" s="381">
        <v>41320</v>
      </c>
      <c r="Y3524" s="381">
        <v>40700</v>
      </c>
      <c r="Z3524" s="381">
        <v>46500</v>
      </c>
      <c r="AA3524" s="381">
        <v>52300</v>
      </c>
      <c r="AB3524" s="381">
        <v>58100</v>
      </c>
      <c r="AC3524" s="381">
        <v>62750</v>
      </c>
      <c r="AD3524" s="381">
        <v>67400</v>
      </c>
      <c r="AE3524" s="381">
        <v>72050</v>
      </c>
      <c r="AF3524" s="381">
        <v>76700</v>
      </c>
      <c r="AG3524" s="381">
        <v>6280</v>
      </c>
      <c r="AH3524" s="381" t="s">
        <v>4601</v>
      </c>
      <c r="AI3524" s="381" t="s">
        <v>4422</v>
      </c>
      <c r="AJ3524" s="381">
        <v>1</v>
      </c>
    </row>
    <row r="3525" spans="1:36">
      <c r="A3525" s="381" t="s">
        <v>573</v>
      </c>
      <c r="B3525" s="381" t="s">
        <v>4600</v>
      </c>
      <c r="C3525" s="381">
        <v>42</v>
      </c>
      <c r="D3525" s="381">
        <v>21</v>
      </c>
      <c r="E3525" s="381" t="s">
        <v>4599</v>
      </c>
      <c r="F3525" s="381" t="s">
        <v>4598</v>
      </c>
      <c r="G3525" s="381" t="s">
        <v>4597</v>
      </c>
      <c r="H3525" s="381">
        <v>60300</v>
      </c>
      <c r="I3525" s="381">
        <v>21050</v>
      </c>
      <c r="J3525" s="381">
        <v>24050</v>
      </c>
      <c r="K3525" s="381">
        <v>27050</v>
      </c>
      <c r="L3525" s="381">
        <v>30050</v>
      </c>
      <c r="M3525" s="381">
        <v>32500</v>
      </c>
      <c r="N3525" s="381">
        <v>34900</v>
      </c>
      <c r="O3525" s="381">
        <v>37300</v>
      </c>
      <c r="P3525" s="381">
        <v>39700</v>
      </c>
      <c r="Q3525" s="381">
        <v>12650</v>
      </c>
      <c r="R3525" s="381">
        <v>16240</v>
      </c>
      <c r="S3525" s="381">
        <v>20420</v>
      </c>
      <c r="T3525" s="381">
        <v>24600</v>
      </c>
      <c r="U3525" s="381">
        <v>28780</v>
      </c>
      <c r="V3525" s="381">
        <v>32960</v>
      </c>
      <c r="W3525" s="381">
        <v>37140</v>
      </c>
      <c r="X3525" s="381">
        <v>39700</v>
      </c>
      <c r="Y3525" s="381">
        <v>33650</v>
      </c>
      <c r="Z3525" s="381">
        <v>38450</v>
      </c>
      <c r="AA3525" s="381">
        <v>43250</v>
      </c>
      <c r="AB3525" s="381">
        <v>48050</v>
      </c>
      <c r="AC3525" s="381">
        <v>51900</v>
      </c>
      <c r="AD3525" s="381">
        <v>55750</v>
      </c>
      <c r="AE3525" s="381">
        <v>59600</v>
      </c>
      <c r="AF3525" s="381">
        <v>63450</v>
      </c>
      <c r="AG3525" s="381">
        <v>3680</v>
      </c>
      <c r="AH3525" s="381" t="s">
        <v>4597</v>
      </c>
      <c r="AI3525" s="381" t="s">
        <v>4422</v>
      </c>
      <c r="AJ3525" s="381">
        <v>1</v>
      </c>
    </row>
    <row r="3526" spans="1:36">
      <c r="A3526" s="381" t="s">
        <v>573</v>
      </c>
      <c r="B3526" s="381" t="s">
        <v>4596</v>
      </c>
      <c r="C3526" s="381">
        <v>42</v>
      </c>
      <c r="D3526" s="381">
        <v>23</v>
      </c>
      <c r="E3526" s="381" t="s">
        <v>4595</v>
      </c>
      <c r="F3526" s="381" t="s">
        <v>4594</v>
      </c>
      <c r="G3526" s="381" t="s">
        <v>3554</v>
      </c>
      <c r="H3526" s="381">
        <v>53600</v>
      </c>
      <c r="I3526" s="381">
        <v>20150</v>
      </c>
      <c r="J3526" s="381">
        <v>23000</v>
      </c>
      <c r="K3526" s="381">
        <v>25900</v>
      </c>
      <c r="L3526" s="381">
        <v>28750</v>
      </c>
      <c r="M3526" s="381">
        <v>31050</v>
      </c>
      <c r="N3526" s="381">
        <v>33350</v>
      </c>
      <c r="O3526" s="381">
        <v>35650</v>
      </c>
      <c r="P3526" s="381">
        <v>37950</v>
      </c>
      <c r="Q3526" s="381">
        <v>12100</v>
      </c>
      <c r="R3526" s="381">
        <v>16240</v>
      </c>
      <c r="S3526" s="381">
        <v>20420</v>
      </c>
      <c r="T3526" s="381">
        <v>24600</v>
      </c>
      <c r="U3526" s="381">
        <v>28780</v>
      </c>
      <c r="V3526" s="381">
        <v>32960</v>
      </c>
      <c r="W3526" s="381">
        <v>35650</v>
      </c>
      <c r="X3526" s="381">
        <v>37950</v>
      </c>
      <c r="Y3526" s="381">
        <v>32200</v>
      </c>
      <c r="Z3526" s="381">
        <v>36800</v>
      </c>
      <c r="AA3526" s="381">
        <v>41400</v>
      </c>
      <c r="AB3526" s="381">
        <v>46000</v>
      </c>
      <c r="AC3526" s="381">
        <v>49700</v>
      </c>
      <c r="AD3526" s="381">
        <v>53400</v>
      </c>
      <c r="AE3526" s="381">
        <v>57050</v>
      </c>
      <c r="AF3526" s="381">
        <v>60750</v>
      </c>
      <c r="AG3526" s="381">
        <v>9999</v>
      </c>
      <c r="AH3526" s="381" t="s">
        <v>3554</v>
      </c>
      <c r="AI3526" s="381" t="s">
        <v>4422</v>
      </c>
      <c r="AJ3526" s="381">
        <v>0</v>
      </c>
    </row>
    <row r="3527" spans="1:36">
      <c r="A3527" s="381" t="s">
        <v>573</v>
      </c>
      <c r="B3527" s="381" t="s">
        <v>4593</v>
      </c>
      <c r="C3527" s="381">
        <v>42</v>
      </c>
      <c r="D3527" s="381">
        <v>25</v>
      </c>
      <c r="E3527" s="381" t="s">
        <v>4487</v>
      </c>
      <c r="F3527" s="381" t="s">
        <v>4486</v>
      </c>
      <c r="G3527" s="381" t="s">
        <v>1074</v>
      </c>
      <c r="H3527" s="381">
        <v>73400</v>
      </c>
      <c r="I3527" s="381">
        <v>25700</v>
      </c>
      <c r="J3527" s="381">
        <v>29400</v>
      </c>
      <c r="K3527" s="381">
        <v>33050</v>
      </c>
      <c r="L3527" s="381">
        <v>36700</v>
      </c>
      <c r="M3527" s="381">
        <v>39650</v>
      </c>
      <c r="N3527" s="381">
        <v>42600</v>
      </c>
      <c r="O3527" s="381">
        <v>45550</v>
      </c>
      <c r="P3527" s="381">
        <v>48450</v>
      </c>
      <c r="Q3527" s="381">
        <v>15400</v>
      </c>
      <c r="R3527" s="381">
        <v>17600</v>
      </c>
      <c r="S3527" s="381">
        <v>20420</v>
      </c>
      <c r="T3527" s="381">
        <v>24600</v>
      </c>
      <c r="U3527" s="381">
        <v>28780</v>
      </c>
      <c r="V3527" s="381">
        <v>32960</v>
      </c>
      <c r="W3527" s="381">
        <v>37140</v>
      </c>
      <c r="X3527" s="381">
        <v>41320</v>
      </c>
      <c r="Y3527" s="381">
        <v>41100</v>
      </c>
      <c r="Z3527" s="381">
        <v>47000</v>
      </c>
      <c r="AA3527" s="381">
        <v>52850</v>
      </c>
      <c r="AB3527" s="381">
        <v>58700</v>
      </c>
      <c r="AC3527" s="381">
        <v>63400</v>
      </c>
      <c r="AD3527" s="381">
        <v>68100</v>
      </c>
      <c r="AE3527" s="381">
        <v>72800</v>
      </c>
      <c r="AF3527" s="381">
        <v>77500</v>
      </c>
      <c r="AG3527" s="381">
        <v>240</v>
      </c>
      <c r="AH3527" s="381" t="s">
        <v>1074</v>
      </c>
      <c r="AI3527" s="381" t="s">
        <v>4422</v>
      </c>
      <c r="AJ3527" s="381">
        <v>1</v>
      </c>
    </row>
    <row r="3528" spans="1:36">
      <c r="A3528" s="381" t="s">
        <v>573</v>
      </c>
      <c r="B3528" s="381" t="s">
        <v>4592</v>
      </c>
      <c r="C3528" s="381">
        <v>42</v>
      </c>
      <c r="D3528" s="381">
        <v>27</v>
      </c>
      <c r="E3528" s="381" t="s">
        <v>4591</v>
      </c>
      <c r="F3528" s="381" t="s">
        <v>4590</v>
      </c>
      <c r="G3528" s="381" t="s">
        <v>4589</v>
      </c>
      <c r="H3528" s="381">
        <v>75000</v>
      </c>
      <c r="I3528" s="381">
        <v>26250</v>
      </c>
      <c r="J3528" s="381">
        <v>30000</v>
      </c>
      <c r="K3528" s="381">
        <v>33750</v>
      </c>
      <c r="L3528" s="381">
        <v>37500</v>
      </c>
      <c r="M3528" s="381">
        <v>40500</v>
      </c>
      <c r="N3528" s="381">
        <v>43500</v>
      </c>
      <c r="O3528" s="381">
        <v>46500</v>
      </c>
      <c r="P3528" s="381">
        <v>49500</v>
      </c>
      <c r="Q3528" s="381">
        <v>15750</v>
      </c>
      <c r="R3528" s="381">
        <v>18000</v>
      </c>
      <c r="S3528" s="381">
        <v>20420</v>
      </c>
      <c r="T3528" s="381">
        <v>24600</v>
      </c>
      <c r="U3528" s="381">
        <v>28780</v>
      </c>
      <c r="V3528" s="381">
        <v>32960</v>
      </c>
      <c r="W3528" s="381">
        <v>37140</v>
      </c>
      <c r="X3528" s="381">
        <v>41320</v>
      </c>
      <c r="Y3528" s="381">
        <v>42000</v>
      </c>
      <c r="Z3528" s="381">
        <v>48000</v>
      </c>
      <c r="AA3528" s="381">
        <v>54000</v>
      </c>
      <c r="AB3528" s="381">
        <v>60000</v>
      </c>
      <c r="AC3528" s="381">
        <v>64800</v>
      </c>
      <c r="AD3528" s="381">
        <v>69600</v>
      </c>
      <c r="AE3528" s="381">
        <v>74400</v>
      </c>
      <c r="AF3528" s="381">
        <v>79200</v>
      </c>
      <c r="AG3528" s="381">
        <v>8050</v>
      </c>
      <c r="AH3528" s="381" t="s">
        <v>4589</v>
      </c>
      <c r="AI3528" s="381" t="s">
        <v>4422</v>
      </c>
      <c r="AJ3528" s="381">
        <v>1</v>
      </c>
    </row>
    <row r="3529" spans="1:36">
      <c r="A3529" s="381" t="s">
        <v>573</v>
      </c>
      <c r="B3529" s="381" t="s">
        <v>4588</v>
      </c>
      <c r="C3529" s="381">
        <v>42</v>
      </c>
      <c r="D3529" s="381">
        <v>29</v>
      </c>
      <c r="E3529" s="381" t="s">
        <v>4478</v>
      </c>
      <c r="F3529" s="381" t="s">
        <v>4477</v>
      </c>
      <c r="G3529" s="381" t="s">
        <v>3915</v>
      </c>
      <c r="H3529" s="381">
        <v>83200</v>
      </c>
      <c r="I3529" s="381">
        <v>29150</v>
      </c>
      <c r="J3529" s="381">
        <v>33300</v>
      </c>
      <c r="K3529" s="381">
        <v>37450</v>
      </c>
      <c r="L3529" s="381">
        <v>41600</v>
      </c>
      <c r="M3529" s="381">
        <v>44950</v>
      </c>
      <c r="N3529" s="381">
        <v>48300</v>
      </c>
      <c r="O3529" s="381">
        <v>51600</v>
      </c>
      <c r="P3529" s="381">
        <v>54950</v>
      </c>
      <c r="Q3529" s="381">
        <v>17500</v>
      </c>
      <c r="R3529" s="381">
        <v>20000</v>
      </c>
      <c r="S3529" s="381">
        <v>22500</v>
      </c>
      <c r="T3529" s="381">
        <v>24950</v>
      </c>
      <c r="U3529" s="381">
        <v>28780</v>
      </c>
      <c r="V3529" s="381">
        <v>32960</v>
      </c>
      <c r="W3529" s="381">
        <v>37140</v>
      </c>
      <c r="X3529" s="381">
        <v>41320</v>
      </c>
      <c r="Y3529" s="381">
        <v>46600</v>
      </c>
      <c r="Z3529" s="381">
        <v>53250</v>
      </c>
      <c r="AA3529" s="381">
        <v>59900</v>
      </c>
      <c r="AB3529" s="381">
        <v>66550</v>
      </c>
      <c r="AC3529" s="381">
        <v>71900</v>
      </c>
      <c r="AD3529" s="381">
        <v>77200</v>
      </c>
      <c r="AE3529" s="381">
        <v>82550</v>
      </c>
      <c r="AF3529" s="381">
        <v>87850</v>
      </c>
      <c r="AG3529" s="381">
        <v>6160</v>
      </c>
      <c r="AH3529" s="381" t="s">
        <v>3915</v>
      </c>
      <c r="AI3529" s="381" t="s">
        <v>4422</v>
      </c>
      <c r="AJ3529" s="381">
        <v>1</v>
      </c>
    </row>
    <row r="3530" spans="1:36">
      <c r="A3530" s="381" t="s">
        <v>573</v>
      </c>
      <c r="B3530" s="381" t="s">
        <v>4587</v>
      </c>
      <c r="C3530" s="381">
        <v>42</v>
      </c>
      <c r="D3530" s="381">
        <v>31</v>
      </c>
      <c r="E3530" s="381" t="s">
        <v>4586</v>
      </c>
      <c r="F3530" s="381" t="s">
        <v>4585</v>
      </c>
      <c r="G3530" s="381" t="s">
        <v>4584</v>
      </c>
      <c r="H3530" s="381">
        <v>57700</v>
      </c>
      <c r="I3530" s="381">
        <v>20200</v>
      </c>
      <c r="J3530" s="381">
        <v>23100</v>
      </c>
      <c r="K3530" s="381">
        <v>26000</v>
      </c>
      <c r="L3530" s="381">
        <v>28850</v>
      </c>
      <c r="M3530" s="381">
        <v>31200</v>
      </c>
      <c r="N3530" s="381">
        <v>33500</v>
      </c>
      <c r="O3530" s="381">
        <v>35800</v>
      </c>
      <c r="P3530" s="381">
        <v>38100</v>
      </c>
      <c r="Q3530" s="381">
        <v>12150</v>
      </c>
      <c r="R3530" s="381">
        <v>16240</v>
      </c>
      <c r="S3530" s="381">
        <v>20420</v>
      </c>
      <c r="T3530" s="381">
        <v>24600</v>
      </c>
      <c r="U3530" s="381">
        <v>28780</v>
      </c>
      <c r="V3530" s="381">
        <v>32960</v>
      </c>
      <c r="W3530" s="381">
        <v>35800</v>
      </c>
      <c r="X3530" s="381">
        <v>38100</v>
      </c>
      <c r="Y3530" s="381">
        <v>32350</v>
      </c>
      <c r="Z3530" s="381">
        <v>36950</v>
      </c>
      <c r="AA3530" s="381">
        <v>41550</v>
      </c>
      <c r="AB3530" s="381">
        <v>46150</v>
      </c>
      <c r="AC3530" s="381">
        <v>49850</v>
      </c>
      <c r="AD3530" s="381">
        <v>53550</v>
      </c>
      <c r="AE3530" s="381">
        <v>57250</v>
      </c>
      <c r="AF3530" s="381">
        <v>60950</v>
      </c>
      <c r="AG3530" s="381">
        <v>9999</v>
      </c>
      <c r="AH3530" s="381" t="s">
        <v>4584</v>
      </c>
      <c r="AI3530" s="381" t="s">
        <v>4422</v>
      </c>
      <c r="AJ3530" s="381">
        <v>0</v>
      </c>
    </row>
    <row r="3531" spans="1:36">
      <c r="A3531" s="381" t="s">
        <v>573</v>
      </c>
      <c r="B3531" s="381" t="s">
        <v>4583</v>
      </c>
      <c r="C3531" s="381">
        <v>42</v>
      </c>
      <c r="D3531" s="381">
        <v>33</v>
      </c>
      <c r="E3531" s="381" t="s">
        <v>4582</v>
      </c>
      <c r="F3531" s="381" t="s">
        <v>4581</v>
      </c>
      <c r="G3531" s="381" t="s">
        <v>4580</v>
      </c>
      <c r="H3531" s="381">
        <v>52800</v>
      </c>
      <c r="I3531" s="381">
        <v>20150</v>
      </c>
      <c r="J3531" s="381">
        <v>23000</v>
      </c>
      <c r="K3531" s="381">
        <v>25900</v>
      </c>
      <c r="L3531" s="381">
        <v>28750</v>
      </c>
      <c r="M3531" s="381">
        <v>31050</v>
      </c>
      <c r="N3531" s="381">
        <v>33350</v>
      </c>
      <c r="O3531" s="381">
        <v>35650</v>
      </c>
      <c r="P3531" s="381">
        <v>37950</v>
      </c>
      <c r="Q3531" s="381">
        <v>12100</v>
      </c>
      <c r="R3531" s="381">
        <v>16240</v>
      </c>
      <c r="S3531" s="381">
        <v>20420</v>
      </c>
      <c r="T3531" s="381">
        <v>24600</v>
      </c>
      <c r="U3531" s="381">
        <v>28780</v>
      </c>
      <c r="V3531" s="381">
        <v>32960</v>
      </c>
      <c r="W3531" s="381">
        <v>35650</v>
      </c>
      <c r="X3531" s="381">
        <v>37950</v>
      </c>
      <c r="Y3531" s="381">
        <v>32200</v>
      </c>
      <c r="Z3531" s="381">
        <v>36800</v>
      </c>
      <c r="AA3531" s="381">
        <v>41400</v>
      </c>
      <c r="AB3531" s="381">
        <v>46000</v>
      </c>
      <c r="AC3531" s="381">
        <v>49700</v>
      </c>
      <c r="AD3531" s="381">
        <v>53400</v>
      </c>
      <c r="AE3531" s="381">
        <v>57050</v>
      </c>
      <c r="AF3531" s="381">
        <v>60750</v>
      </c>
      <c r="AG3531" s="381">
        <v>9999</v>
      </c>
      <c r="AH3531" s="381" t="s">
        <v>4580</v>
      </c>
      <c r="AI3531" s="381" t="s">
        <v>4422</v>
      </c>
      <c r="AJ3531" s="381">
        <v>0</v>
      </c>
    </row>
    <row r="3532" spans="1:36">
      <c r="A3532" s="381" t="s">
        <v>573</v>
      </c>
      <c r="B3532" s="381" t="s">
        <v>4579</v>
      </c>
      <c r="C3532" s="381">
        <v>42</v>
      </c>
      <c r="D3532" s="381">
        <v>35</v>
      </c>
      <c r="E3532" s="381" t="s">
        <v>4578</v>
      </c>
      <c r="F3532" s="381" t="s">
        <v>4577</v>
      </c>
      <c r="G3532" s="381" t="s">
        <v>4576</v>
      </c>
      <c r="H3532" s="381">
        <v>59300</v>
      </c>
      <c r="I3532" s="381">
        <v>20800</v>
      </c>
      <c r="J3532" s="381">
        <v>23750</v>
      </c>
      <c r="K3532" s="381">
        <v>26700</v>
      </c>
      <c r="L3532" s="381">
        <v>29650</v>
      </c>
      <c r="M3532" s="381">
        <v>32050</v>
      </c>
      <c r="N3532" s="381">
        <v>34400</v>
      </c>
      <c r="O3532" s="381">
        <v>36800</v>
      </c>
      <c r="P3532" s="381">
        <v>39150</v>
      </c>
      <c r="Q3532" s="381">
        <v>12500</v>
      </c>
      <c r="R3532" s="381">
        <v>16240</v>
      </c>
      <c r="S3532" s="381">
        <v>20420</v>
      </c>
      <c r="T3532" s="381">
        <v>24600</v>
      </c>
      <c r="U3532" s="381">
        <v>28780</v>
      </c>
      <c r="V3532" s="381">
        <v>32960</v>
      </c>
      <c r="W3532" s="381">
        <v>36800</v>
      </c>
      <c r="X3532" s="381">
        <v>39150</v>
      </c>
      <c r="Y3532" s="381">
        <v>33250</v>
      </c>
      <c r="Z3532" s="381">
        <v>38000</v>
      </c>
      <c r="AA3532" s="381">
        <v>42750</v>
      </c>
      <c r="AB3532" s="381">
        <v>47450</v>
      </c>
      <c r="AC3532" s="381">
        <v>51250</v>
      </c>
      <c r="AD3532" s="381">
        <v>55050</v>
      </c>
      <c r="AE3532" s="381">
        <v>58850</v>
      </c>
      <c r="AF3532" s="381">
        <v>62650</v>
      </c>
      <c r="AG3532" s="381">
        <v>9999</v>
      </c>
      <c r="AH3532" s="381" t="s">
        <v>4576</v>
      </c>
      <c r="AI3532" s="381" t="s">
        <v>4422</v>
      </c>
      <c r="AJ3532" s="381">
        <v>0</v>
      </c>
    </row>
    <row r="3533" spans="1:36">
      <c r="A3533" s="381" t="s">
        <v>573</v>
      </c>
      <c r="B3533" s="381" t="s">
        <v>4575</v>
      </c>
      <c r="C3533" s="381">
        <v>42</v>
      </c>
      <c r="D3533" s="381">
        <v>37</v>
      </c>
      <c r="E3533" s="381" t="s">
        <v>4574</v>
      </c>
      <c r="F3533" s="381" t="s">
        <v>4573</v>
      </c>
      <c r="G3533" s="381" t="s">
        <v>1326</v>
      </c>
      <c r="H3533" s="381">
        <v>61100</v>
      </c>
      <c r="I3533" s="381">
        <v>21400</v>
      </c>
      <c r="J3533" s="381">
        <v>24450</v>
      </c>
      <c r="K3533" s="381">
        <v>27500</v>
      </c>
      <c r="L3533" s="381">
        <v>30550</v>
      </c>
      <c r="M3533" s="381">
        <v>33000</v>
      </c>
      <c r="N3533" s="381">
        <v>35450</v>
      </c>
      <c r="O3533" s="381">
        <v>37900</v>
      </c>
      <c r="P3533" s="381">
        <v>40350</v>
      </c>
      <c r="Q3533" s="381">
        <v>12850</v>
      </c>
      <c r="R3533" s="381">
        <v>16240</v>
      </c>
      <c r="S3533" s="381">
        <v>20420</v>
      </c>
      <c r="T3533" s="381">
        <v>24600</v>
      </c>
      <c r="U3533" s="381">
        <v>28780</v>
      </c>
      <c r="V3533" s="381">
        <v>32960</v>
      </c>
      <c r="W3533" s="381">
        <v>37140</v>
      </c>
      <c r="X3533" s="381">
        <v>40350</v>
      </c>
      <c r="Y3533" s="381">
        <v>34250</v>
      </c>
      <c r="Z3533" s="381">
        <v>39150</v>
      </c>
      <c r="AA3533" s="381">
        <v>44050</v>
      </c>
      <c r="AB3533" s="381">
        <v>48900</v>
      </c>
      <c r="AC3533" s="381">
        <v>52850</v>
      </c>
      <c r="AD3533" s="381">
        <v>56750</v>
      </c>
      <c r="AE3533" s="381">
        <v>60650</v>
      </c>
      <c r="AF3533" s="381">
        <v>64550</v>
      </c>
      <c r="AG3533" s="381">
        <v>7560</v>
      </c>
      <c r="AH3533" s="381" t="s">
        <v>1326</v>
      </c>
      <c r="AI3533" s="381" t="s">
        <v>4422</v>
      </c>
      <c r="AJ3533" s="381">
        <v>1</v>
      </c>
    </row>
    <row r="3534" spans="1:36">
      <c r="A3534" s="381" t="s">
        <v>573</v>
      </c>
      <c r="B3534" s="381" t="s">
        <v>4572</v>
      </c>
      <c r="C3534" s="381">
        <v>42</v>
      </c>
      <c r="D3534" s="381">
        <v>39</v>
      </c>
      <c r="E3534" s="381" t="s">
        <v>4571</v>
      </c>
      <c r="F3534" s="381" t="s">
        <v>4570</v>
      </c>
      <c r="G3534" s="381" t="s">
        <v>1322</v>
      </c>
      <c r="H3534" s="381">
        <v>53300</v>
      </c>
      <c r="I3534" s="381">
        <v>20150</v>
      </c>
      <c r="J3534" s="381">
        <v>23000</v>
      </c>
      <c r="K3534" s="381">
        <v>25900</v>
      </c>
      <c r="L3534" s="381">
        <v>28750</v>
      </c>
      <c r="M3534" s="381">
        <v>31050</v>
      </c>
      <c r="N3534" s="381">
        <v>33350</v>
      </c>
      <c r="O3534" s="381">
        <v>35650</v>
      </c>
      <c r="P3534" s="381">
        <v>37950</v>
      </c>
      <c r="Q3534" s="381">
        <v>12100</v>
      </c>
      <c r="R3534" s="381">
        <v>16240</v>
      </c>
      <c r="S3534" s="381">
        <v>20420</v>
      </c>
      <c r="T3534" s="381">
        <v>24600</v>
      </c>
      <c r="U3534" s="381">
        <v>28780</v>
      </c>
      <c r="V3534" s="381">
        <v>32960</v>
      </c>
      <c r="W3534" s="381">
        <v>35650</v>
      </c>
      <c r="X3534" s="381">
        <v>37950</v>
      </c>
      <c r="Y3534" s="381">
        <v>32200</v>
      </c>
      <c r="Z3534" s="381">
        <v>36800</v>
      </c>
      <c r="AA3534" s="381">
        <v>41400</v>
      </c>
      <c r="AB3534" s="381">
        <v>46000</v>
      </c>
      <c r="AC3534" s="381">
        <v>49700</v>
      </c>
      <c r="AD3534" s="381">
        <v>53400</v>
      </c>
      <c r="AE3534" s="381">
        <v>57050</v>
      </c>
      <c r="AF3534" s="381">
        <v>60750</v>
      </c>
      <c r="AG3534" s="381">
        <v>9999</v>
      </c>
      <c r="AH3534" s="381" t="s">
        <v>1322</v>
      </c>
      <c r="AI3534" s="381" t="s">
        <v>4422</v>
      </c>
      <c r="AJ3534" s="381">
        <v>0</v>
      </c>
    </row>
    <row r="3535" spans="1:36">
      <c r="A3535" s="381" t="s">
        <v>573</v>
      </c>
      <c r="B3535" s="381" t="s">
        <v>4569</v>
      </c>
      <c r="C3535" s="381">
        <v>42</v>
      </c>
      <c r="D3535" s="381">
        <v>41</v>
      </c>
      <c r="E3535" s="381" t="s">
        <v>4481</v>
      </c>
      <c r="F3535" s="381" t="s">
        <v>4480</v>
      </c>
      <c r="G3535" s="381" t="s">
        <v>2027</v>
      </c>
      <c r="H3535" s="381">
        <v>74700</v>
      </c>
      <c r="I3535" s="381">
        <v>26150</v>
      </c>
      <c r="J3535" s="381">
        <v>29900</v>
      </c>
      <c r="K3535" s="381">
        <v>33650</v>
      </c>
      <c r="L3535" s="381">
        <v>37350</v>
      </c>
      <c r="M3535" s="381">
        <v>40350</v>
      </c>
      <c r="N3535" s="381">
        <v>43350</v>
      </c>
      <c r="O3535" s="381">
        <v>46350</v>
      </c>
      <c r="P3535" s="381">
        <v>49350</v>
      </c>
      <c r="Q3535" s="381">
        <v>15700</v>
      </c>
      <c r="R3535" s="381">
        <v>17950</v>
      </c>
      <c r="S3535" s="381">
        <v>20420</v>
      </c>
      <c r="T3535" s="381">
        <v>24600</v>
      </c>
      <c r="U3535" s="381">
        <v>28780</v>
      </c>
      <c r="V3535" s="381">
        <v>32960</v>
      </c>
      <c r="W3535" s="381">
        <v>37140</v>
      </c>
      <c r="X3535" s="381">
        <v>41320</v>
      </c>
      <c r="Y3535" s="381">
        <v>41850</v>
      </c>
      <c r="Z3535" s="381">
        <v>47800</v>
      </c>
      <c r="AA3535" s="381">
        <v>53800</v>
      </c>
      <c r="AB3535" s="381">
        <v>59750</v>
      </c>
      <c r="AC3535" s="381">
        <v>64550</v>
      </c>
      <c r="AD3535" s="381">
        <v>69350</v>
      </c>
      <c r="AE3535" s="381">
        <v>74100</v>
      </c>
      <c r="AF3535" s="381">
        <v>78900</v>
      </c>
      <c r="AG3535" s="381">
        <v>3240</v>
      </c>
      <c r="AH3535" s="381" t="s">
        <v>2027</v>
      </c>
      <c r="AI3535" s="381" t="s">
        <v>4422</v>
      </c>
      <c r="AJ3535" s="381">
        <v>1</v>
      </c>
    </row>
    <row r="3536" spans="1:36">
      <c r="A3536" s="381" t="s">
        <v>573</v>
      </c>
      <c r="B3536" s="381" t="s">
        <v>4568</v>
      </c>
      <c r="C3536" s="381">
        <v>42</v>
      </c>
      <c r="D3536" s="381">
        <v>43</v>
      </c>
      <c r="E3536" s="381" t="s">
        <v>4481</v>
      </c>
      <c r="F3536" s="381" t="s">
        <v>4480</v>
      </c>
      <c r="G3536" s="381" t="s">
        <v>4567</v>
      </c>
      <c r="H3536" s="381">
        <v>74700</v>
      </c>
      <c r="I3536" s="381">
        <v>26150</v>
      </c>
      <c r="J3536" s="381">
        <v>29900</v>
      </c>
      <c r="K3536" s="381">
        <v>33650</v>
      </c>
      <c r="L3536" s="381">
        <v>37350</v>
      </c>
      <c r="M3536" s="381">
        <v>40350</v>
      </c>
      <c r="N3536" s="381">
        <v>43350</v>
      </c>
      <c r="O3536" s="381">
        <v>46350</v>
      </c>
      <c r="P3536" s="381">
        <v>49350</v>
      </c>
      <c r="Q3536" s="381">
        <v>15700</v>
      </c>
      <c r="R3536" s="381">
        <v>17950</v>
      </c>
      <c r="S3536" s="381">
        <v>20420</v>
      </c>
      <c r="T3536" s="381">
        <v>24600</v>
      </c>
      <c r="U3536" s="381">
        <v>28780</v>
      </c>
      <c r="V3536" s="381">
        <v>32960</v>
      </c>
      <c r="W3536" s="381">
        <v>37140</v>
      </c>
      <c r="X3536" s="381">
        <v>41320</v>
      </c>
      <c r="Y3536" s="381">
        <v>41850</v>
      </c>
      <c r="Z3536" s="381">
        <v>47800</v>
      </c>
      <c r="AA3536" s="381">
        <v>53800</v>
      </c>
      <c r="AB3536" s="381">
        <v>59750</v>
      </c>
      <c r="AC3536" s="381">
        <v>64550</v>
      </c>
      <c r="AD3536" s="381">
        <v>69350</v>
      </c>
      <c r="AE3536" s="381">
        <v>74100</v>
      </c>
      <c r="AF3536" s="381">
        <v>78900</v>
      </c>
      <c r="AG3536" s="381">
        <v>3240</v>
      </c>
      <c r="AH3536" s="381" t="s">
        <v>4567</v>
      </c>
      <c r="AI3536" s="381" t="s">
        <v>4422</v>
      </c>
      <c r="AJ3536" s="381">
        <v>1</v>
      </c>
    </row>
    <row r="3537" spans="1:36">
      <c r="A3537" s="381" t="s">
        <v>573</v>
      </c>
      <c r="B3537" s="381" t="s">
        <v>4566</v>
      </c>
      <c r="C3537" s="381">
        <v>42</v>
      </c>
      <c r="D3537" s="381">
        <v>45</v>
      </c>
      <c r="E3537" s="381" t="s">
        <v>4478</v>
      </c>
      <c r="F3537" s="381" t="s">
        <v>4477</v>
      </c>
      <c r="G3537" s="381" t="s">
        <v>4565</v>
      </c>
      <c r="H3537" s="381">
        <v>83200</v>
      </c>
      <c r="I3537" s="381">
        <v>29150</v>
      </c>
      <c r="J3537" s="381">
        <v>33300</v>
      </c>
      <c r="K3537" s="381">
        <v>37450</v>
      </c>
      <c r="L3537" s="381">
        <v>41600</v>
      </c>
      <c r="M3537" s="381">
        <v>44950</v>
      </c>
      <c r="N3537" s="381">
        <v>48300</v>
      </c>
      <c r="O3537" s="381">
        <v>51600</v>
      </c>
      <c r="P3537" s="381">
        <v>54950</v>
      </c>
      <c r="Q3537" s="381">
        <v>17500</v>
      </c>
      <c r="R3537" s="381">
        <v>20000</v>
      </c>
      <c r="S3537" s="381">
        <v>22500</v>
      </c>
      <c r="T3537" s="381">
        <v>24950</v>
      </c>
      <c r="U3537" s="381">
        <v>28780</v>
      </c>
      <c r="V3537" s="381">
        <v>32960</v>
      </c>
      <c r="W3537" s="381">
        <v>37140</v>
      </c>
      <c r="X3537" s="381">
        <v>41320</v>
      </c>
      <c r="Y3537" s="381">
        <v>46600</v>
      </c>
      <c r="Z3537" s="381">
        <v>53250</v>
      </c>
      <c r="AA3537" s="381">
        <v>59900</v>
      </c>
      <c r="AB3537" s="381">
        <v>66550</v>
      </c>
      <c r="AC3537" s="381">
        <v>71900</v>
      </c>
      <c r="AD3537" s="381">
        <v>77200</v>
      </c>
      <c r="AE3537" s="381">
        <v>82550</v>
      </c>
      <c r="AF3537" s="381">
        <v>87850</v>
      </c>
      <c r="AG3537" s="381">
        <v>6160</v>
      </c>
      <c r="AH3537" s="381" t="s">
        <v>4565</v>
      </c>
      <c r="AI3537" s="381" t="s">
        <v>4422</v>
      </c>
      <c r="AJ3537" s="381">
        <v>1</v>
      </c>
    </row>
    <row r="3538" spans="1:36">
      <c r="A3538" s="381" t="s">
        <v>573</v>
      </c>
      <c r="B3538" s="381" t="s">
        <v>4564</v>
      </c>
      <c r="C3538" s="381">
        <v>42</v>
      </c>
      <c r="D3538" s="381">
        <v>47</v>
      </c>
      <c r="E3538" s="381" t="s">
        <v>4563</v>
      </c>
      <c r="F3538" s="381" t="s">
        <v>4562</v>
      </c>
      <c r="G3538" s="381" t="s">
        <v>4561</v>
      </c>
      <c r="H3538" s="381">
        <v>59500</v>
      </c>
      <c r="I3538" s="381">
        <v>20850</v>
      </c>
      <c r="J3538" s="381">
        <v>23800</v>
      </c>
      <c r="K3538" s="381">
        <v>26800</v>
      </c>
      <c r="L3538" s="381">
        <v>29750</v>
      </c>
      <c r="M3538" s="381">
        <v>32150</v>
      </c>
      <c r="N3538" s="381">
        <v>34550</v>
      </c>
      <c r="O3538" s="381">
        <v>36900</v>
      </c>
      <c r="P3538" s="381">
        <v>39300</v>
      </c>
      <c r="Q3538" s="381">
        <v>12500</v>
      </c>
      <c r="R3538" s="381">
        <v>16240</v>
      </c>
      <c r="S3538" s="381">
        <v>20420</v>
      </c>
      <c r="T3538" s="381">
        <v>24600</v>
      </c>
      <c r="U3538" s="381">
        <v>28780</v>
      </c>
      <c r="V3538" s="381">
        <v>32960</v>
      </c>
      <c r="W3538" s="381">
        <v>36900</v>
      </c>
      <c r="X3538" s="381">
        <v>39300</v>
      </c>
      <c r="Y3538" s="381">
        <v>33350</v>
      </c>
      <c r="Z3538" s="381">
        <v>38100</v>
      </c>
      <c r="AA3538" s="381">
        <v>42850</v>
      </c>
      <c r="AB3538" s="381">
        <v>47600</v>
      </c>
      <c r="AC3538" s="381">
        <v>51450</v>
      </c>
      <c r="AD3538" s="381">
        <v>55250</v>
      </c>
      <c r="AE3538" s="381">
        <v>59050</v>
      </c>
      <c r="AF3538" s="381">
        <v>62850</v>
      </c>
      <c r="AG3538" s="381">
        <v>9999</v>
      </c>
      <c r="AH3538" s="381" t="s">
        <v>4561</v>
      </c>
      <c r="AI3538" s="381" t="s">
        <v>4422</v>
      </c>
      <c r="AJ3538" s="381">
        <v>0</v>
      </c>
    </row>
    <row r="3539" spans="1:36">
      <c r="A3539" s="381" t="s">
        <v>573</v>
      </c>
      <c r="B3539" s="381" t="s">
        <v>4560</v>
      </c>
      <c r="C3539" s="381">
        <v>42</v>
      </c>
      <c r="D3539" s="381">
        <v>49</v>
      </c>
      <c r="E3539" s="381" t="s">
        <v>4559</v>
      </c>
      <c r="F3539" s="381" t="s">
        <v>4558</v>
      </c>
      <c r="G3539" s="381" t="s">
        <v>4557</v>
      </c>
      <c r="H3539" s="381">
        <v>58100</v>
      </c>
      <c r="I3539" s="381">
        <v>20350</v>
      </c>
      <c r="J3539" s="381">
        <v>23250</v>
      </c>
      <c r="K3539" s="381">
        <v>26150</v>
      </c>
      <c r="L3539" s="381">
        <v>29050</v>
      </c>
      <c r="M3539" s="381">
        <v>31400</v>
      </c>
      <c r="N3539" s="381">
        <v>33700</v>
      </c>
      <c r="O3539" s="381">
        <v>36050</v>
      </c>
      <c r="P3539" s="381">
        <v>38350</v>
      </c>
      <c r="Q3539" s="381">
        <v>12250</v>
      </c>
      <c r="R3539" s="381">
        <v>16240</v>
      </c>
      <c r="S3539" s="381">
        <v>20420</v>
      </c>
      <c r="T3539" s="381">
        <v>24600</v>
      </c>
      <c r="U3539" s="381">
        <v>28780</v>
      </c>
      <c r="V3539" s="381">
        <v>32960</v>
      </c>
      <c r="W3539" s="381">
        <v>36050</v>
      </c>
      <c r="X3539" s="381">
        <v>38350</v>
      </c>
      <c r="Y3539" s="381">
        <v>32550</v>
      </c>
      <c r="Z3539" s="381">
        <v>37200</v>
      </c>
      <c r="AA3539" s="381">
        <v>41850</v>
      </c>
      <c r="AB3539" s="381">
        <v>46500</v>
      </c>
      <c r="AC3539" s="381">
        <v>50250</v>
      </c>
      <c r="AD3539" s="381">
        <v>53950</v>
      </c>
      <c r="AE3539" s="381">
        <v>57700</v>
      </c>
      <c r="AF3539" s="381">
        <v>61400</v>
      </c>
      <c r="AG3539" s="381">
        <v>2360</v>
      </c>
      <c r="AH3539" s="381" t="s">
        <v>4557</v>
      </c>
      <c r="AI3539" s="381" t="s">
        <v>4422</v>
      </c>
      <c r="AJ3539" s="381">
        <v>1</v>
      </c>
    </row>
    <row r="3540" spans="1:36">
      <c r="A3540" s="381" t="s">
        <v>573</v>
      </c>
      <c r="B3540" s="381" t="s">
        <v>4556</v>
      </c>
      <c r="C3540" s="381">
        <v>42</v>
      </c>
      <c r="D3540" s="381">
        <v>51</v>
      </c>
      <c r="E3540" s="381" t="s">
        <v>4430</v>
      </c>
      <c r="F3540" s="381" t="s">
        <v>4429</v>
      </c>
      <c r="G3540" s="381" t="s">
        <v>1532</v>
      </c>
      <c r="H3540" s="381">
        <v>72600</v>
      </c>
      <c r="I3540" s="381">
        <v>25450</v>
      </c>
      <c r="J3540" s="381">
        <v>29050</v>
      </c>
      <c r="K3540" s="381">
        <v>32700</v>
      </c>
      <c r="L3540" s="381">
        <v>36300</v>
      </c>
      <c r="M3540" s="381">
        <v>39250</v>
      </c>
      <c r="N3540" s="381">
        <v>42150</v>
      </c>
      <c r="O3540" s="381">
        <v>45050</v>
      </c>
      <c r="P3540" s="381">
        <v>47950</v>
      </c>
      <c r="Q3540" s="381">
        <v>15300</v>
      </c>
      <c r="R3540" s="381">
        <v>17450</v>
      </c>
      <c r="S3540" s="381">
        <v>20420</v>
      </c>
      <c r="T3540" s="381">
        <v>24600</v>
      </c>
      <c r="U3540" s="381">
        <v>28780</v>
      </c>
      <c r="V3540" s="381">
        <v>32960</v>
      </c>
      <c r="W3540" s="381">
        <v>37140</v>
      </c>
      <c r="X3540" s="381">
        <v>41320</v>
      </c>
      <c r="Y3540" s="381">
        <v>40700</v>
      </c>
      <c r="Z3540" s="381">
        <v>46500</v>
      </c>
      <c r="AA3540" s="381">
        <v>52300</v>
      </c>
      <c r="AB3540" s="381">
        <v>58100</v>
      </c>
      <c r="AC3540" s="381">
        <v>62750</v>
      </c>
      <c r="AD3540" s="381">
        <v>67400</v>
      </c>
      <c r="AE3540" s="381">
        <v>72050</v>
      </c>
      <c r="AF3540" s="381">
        <v>76700</v>
      </c>
      <c r="AG3540" s="381">
        <v>6280</v>
      </c>
      <c r="AH3540" s="381" t="s">
        <v>1532</v>
      </c>
      <c r="AI3540" s="381" t="s">
        <v>4422</v>
      </c>
      <c r="AJ3540" s="381">
        <v>1</v>
      </c>
    </row>
    <row r="3541" spans="1:36">
      <c r="A3541" s="381" t="s">
        <v>573</v>
      </c>
      <c r="B3541" s="381" t="s">
        <v>4555</v>
      </c>
      <c r="C3541" s="381">
        <v>42</v>
      </c>
      <c r="D3541" s="381">
        <v>53</v>
      </c>
      <c r="E3541" s="381" t="s">
        <v>4554</v>
      </c>
      <c r="F3541" s="381" t="s">
        <v>4553</v>
      </c>
      <c r="G3541" s="381" t="s">
        <v>1286</v>
      </c>
      <c r="H3541" s="381">
        <v>47400</v>
      </c>
      <c r="I3541" s="381">
        <v>20150</v>
      </c>
      <c r="J3541" s="381">
        <v>23000</v>
      </c>
      <c r="K3541" s="381">
        <v>25900</v>
      </c>
      <c r="L3541" s="381">
        <v>28750</v>
      </c>
      <c r="M3541" s="381">
        <v>31050</v>
      </c>
      <c r="N3541" s="381">
        <v>33350</v>
      </c>
      <c r="O3541" s="381">
        <v>35650</v>
      </c>
      <c r="P3541" s="381">
        <v>37950</v>
      </c>
      <c r="Q3541" s="381">
        <v>12100</v>
      </c>
      <c r="R3541" s="381">
        <v>16240</v>
      </c>
      <c r="S3541" s="381">
        <v>20420</v>
      </c>
      <c r="T3541" s="381">
        <v>24600</v>
      </c>
      <c r="U3541" s="381">
        <v>28780</v>
      </c>
      <c r="V3541" s="381">
        <v>32960</v>
      </c>
      <c r="W3541" s="381">
        <v>35650</v>
      </c>
      <c r="X3541" s="381">
        <v>37950</v>
      </c>
      <c r="Y3541" s="381">
        <v>32200</v>
      </c>
      <c r="Z3541" s="381">
        <v>36800</v>
      </c>
      <c r="AA3541" s="381">
        <v>41400</v>
      </c>
      <c r="AB3541" s="381">
        <v>46000</v>
      </c>
      <c r="AC3541" s="381">
        <v>49700</v>
      </c>
      <c r="AD3541" s="381">
        <v>53400</v>
      </c>
      <c r="AE3541" s="381">
        <v>57050</v>
      </c>
      <c r="AF3541" s="381">
        <v>60750</v>
      </c>
      <c r="AG3541" s="381">
        <v>9999</v>
      </c>
      <c r="AH3541" s="381" t="s">
        <v>1286</v>
      </c>
      <c r="AI3541" s="381" t="s">
        <v>4422</v>
      </c>
      <c r="AJ3541" s="381">
        <v>0</v>
      </c>
    </row>
    <row r="3542" spans="1:36">
      <c r="A3542" s="381" t="s">
        <v>573</v>
      </c>
      <c r="B3542" s="381" t="s">
        <v>4552</v>
      </c>
      <c r="C3542" s="381">
        <v>42</v>
      </c>
      <c r="D3542" s="381">
        <v>55</v>
      </c>
      <c r="E3542" s="381" t="s">
        <v>4551</v>
      </c>
      <c r="F3542" s="381" t="s">
        <v>4550</v>
      </c>
      <c r="G3542" s="381" t="s">
        <v>1670</v>
      </c>
      <c r="H3542" s="381">
        <v>63700</v>
      </c>
      <c r="I3542" s="381">
        <v>22550</v>
      </c>
      <c r="J3542" s="381">
        <v>25750</v>
      </c>
      <c r="K3542" s="381">
        <v>28950</v>
      </c>
      <c r="L3542" s="381">
        <v>32150</v>
      </c>
      <c r="M3542" s="381">
        <v>34750</v>
      </c>
      <c r="N3542" s="381">
        <v>37300</v>
      </c>
      <c r="O3542" s="381">
        <v>39900</v>
      </c>
      <c r="P3542" s="381">
        <v>42450</v>
      </c>
      <c r="Q3542" s="381">
        <v>13550</v>
      </c>
      <c r="R3542" s="381">
        <v>16240</v>
      </c>
      <c r="S3542" s="381">
        <v>20420</v>
      </c>
      <c r="T3542" s="381">
        <v>24600</v>
      </c>
      <c r="U3542" s="381">
        <v>28780</v>
      </c>
      <c r="V3542" s="381">
        <v>32960</v>
      </c>
      <c r="W3542" s="381">
        <v>37140</v>
      </c>
      <c r="X3542" s="381">
        <v>41320</v>
      </c>
      <c r="Y3542" s="381">
        <v>36050</v>
      </c>
      <c r="Z3542" s="381">
        <v>41200</v>
      </c>
      <c r="AA3542" s="381">
        <v>46350</v>
      </c>
      <c r="AB3542" s="381">
        <v>51450</v>
      </c>
      <c r="AC3542" s="381">
        <v>55600</v>
      </c>
      <c r="AD3542" s="381">
        <v>59700</v>
      </c>
      <c r="AE3542" s="381">
        <v>63800</v>
      </c>
      <c r="AF3542" s="381">
        <v>67950</v>
      </c>
      <c r="AG3542" s="381">
        <v>9999</v>
      </c>
      <c r="AH3542" s="381" t="s">
        <v>1670</v>
      </c>
      <c r="AI3542" s="381" t="s">
        <v>4422</v>
      </c>
      <c r="AJ3542" s="381">
        <v>1</v>
      </c>
    </row>
    <row r="3543" spans="1:36">
      <c r="A3543" s="381" t="s">
        <v>573</v>
      </c>
      <c r="B3543" s="381" t="s">
        <v>4549</v>
      </c>
      <c r="C3543" s="381">
        <v>42</v>
      </c>
      <c r="D3543" s="381">
        <v>57</v>
      </c>
      <c r="E3543" s="381" t="s">
        <v>4548</v>
      </c>
      <c r="F3543" s="381" t="s">
        <v>4547</v>
      </c>
      <c r="G3543" s="381" t="s">
        <v>4546</v>
      </c>
      <c r="H3543" s="381">
        <v>60000</v>
      </c>
      <c r="I3543" s="381">
        <v>21000</v>
      </c>
      <c r="J3543" s="381">
        <v>24000</v>
      </c>
      <c r="K3543" s="381">
        <v>27000</v>
      </c>
      <c r="L3543" s="381">
        <v>30000</v>
      </c>
      <c r="M3543" s="381">
        <v>32400</v>
      </c>
      <c r="N3543" s="381">
        <v>34800</v>
      </c>
      <c r="O3543" s="381">
        <v>37200</v>
      </c>
      <c r="P3543" s="381">
        <v>39600</v>
      </c>
      <c r="Q3543" s="381">
        <v>12600</v>
      </c>
      <c r="R3543" s="381">
        <v>16240</v>
      </c>
      <c r="S3543" s="381">
        <v>20420</v>
      </c>
      <c r="T3543" s="381">
        <v>24600</v>
      </c>
      <c r="U3543" s="381">
        <v>28780</v>
      </c>
      <c r="V3543" s="381">
        <v>32960</v>
      </c>
      <c r="W3543" s="381">
        <v>37140</v>
      </c>
      <c r="X3543" s="381">
        <v>39600</v>
      </c>
      <c r="Y3543" s="381">
        <v>33600</v>
      </c>
      <c r="Z3543" s="381">
        <v>38400</v>
      </c>
      <c r="AA3543" s="381">
        <v>43200</v>
      </c>
      <c r="AB3543" s="381">
        <v>48000</v>
      </c>
      <c r="AC3543" s="381">
        <v>51850</v>
      </c>
      <c r="AD3543" s="381">
        <v>55700</v>
      </c>
      <c r="AE3543" s="381">
        <v>59550</v>
      </c>
      <c r="AF3543" s="381">
        <v>63400</v>
      </c>
      <c r="AG3543" s="381">
        <v>9999</v>
      </c>
      <c r="AH3543" s="381" t="s">
        <v>4546</v>
      </c>
      <c r="AI3543" s="381" t="s">
        <v>4422</v>
      </c>
      <c r="AJ3543" s="381">
        <v>0</v>
      </c>
    </row>
    <row r="3544" spans="1:36">
      <c r="A3544" s="381" t="s">
        <v>573</v>
      </c>
      <c r="B3544" s="381" t="s">
        <v>4545</v>
      </c>
      <c r="C3544" s="381">
        <v>42</v>
      </c>
      <c r="D3544" s="381">
        <v>59</v>
      </c>
      <c r="E3544" s="381" t="s">
        <v>4544</v>
      </c>
      <c r="F3544" s="381" t="s">
        <v>4543</v>
      </c>
      <c r="G3544" s="381" t="s">
        <v>1988</v>
      </c>
      <c r="H3544" s="381">
        <v>59500</v>
      </c>
      <c r="I3544" s="381">
        <v>20850</v>
      </c>
      <c r="J3544" s="381">
        <v>23800</v>
      </c>
      <c r="K3544" s="381">
        <v>26800</v>
      </c>
      <c r="L3544" s="381">
        <v>29750</v>
      </c>
      <c r="M3544" s="381">
        <v>32150</v>
      </c>
      <c r="N3544" s="381">
        <v>34550</v>
      </c>
      <c r="O3544" s="381">
        <v>36900</v>
      </c>
      <c r="P3544" s="381">
        <v>39300</v>
      </c>
      <c r="Q3544" s="381">
        <v>12500</v>
      </c>
      <c r="R3544" s="381">
        <v>16240</v>
      </c>
      <c r="S3544" s="381">
        <v>20420</v>
      </c>
      <c r="T3544" s="381">
        <v>24600</v>
      </c>
      <c r="U3544" s="381">
        <v>28780</v>
      </c>
      <c r="V3544" s="381">
        <v>32960</v>
      </c>
      <c r="W3544" s="381">
        <v>36900</v>
      </c>
      <c r="X3544" s="381">
        <v>39300</v>
      </c>
      <c r="Y3544" s="381">
        <v>33350</v>
      </c>
      <c r="Z3544" s="381">
        <v>38100</v>
      </c>
      <c r="AA3544" s="381">
        <v>42850</v>
      </c>
      <c r="AB3544" s="381">
        <v>47600</v>
      </c>
      <c r="AC3544" s="381">
        <v>51450</v>
      </c>
      <c r="AD3544" s="381">
        <v>55250</v>
      </c>
      <c r="AE3544" s="381">
        <v>59050</v>
      </c>
      <c r="AF3544" s="381">
        <v>62850</v>
      </c>
      <c r="AG3544" s="381">
        <v>9999</v>
      </c>
      <c r="AH3544" s="381" t="s">
        <v>1988</v>
      </c>
      <c r="AI3544" s="381" t="s">
        <v>4422</v>
      </c>
      <c r="AJ3544" s="381">
        <v>0</v>
      </c>
    </row>
    <row r="3545" spans="1:36">
      <c r="A3545" s="381" t="s">
        <v>573</v>
      </c>
      <c r="B3545" s="381" t="s">
        <v>4542</v>
      </c>
      <c r="C3545" s="381">
        <v>42</v>
      </c>
      <c r="D3545" s="381">
        <v>61</v>
      </c>
      <c r="E3545" s="381" t="s">
        <v>4541</v>
      </c>
      <c r="F3545" s="381" t="s">
        <v>4540</v>
      </c>
      <c r="G3545" s="381" t="s">
        <v>4539</v>
      </c>
      <c r="H3545" s="381">
        <v>55700</v>
      </c>
      <c r="I3545" s="381">
        <v>20150</v>
      </c>
      <c r="J3545" s="381">
        <v>23000</v>
      </c>
      <c r="K3545" s="381">
        <v>25900</v>
      </c>
      <c r="L3545" s="381">
        <v>28750</v>
      </c>
      <c r="M3545" s="381">
        <v>31050</v>
      </c>
      <c r="N3545" s="381">
        <v>33350</v>
      </c>
      <c r="O3545" s="381">
        <v>35650</v>
      </c>
      <c r="P3545" s="381">
        <v>37950</v>
      </c>
      <c r="Q3545" s="381">
        <v>12100</v>
      </c>
      <c r="R3545" s="381">
        <v>16240</v>
      </c>
      <c r="S3545" s="381">
        <v>20420</v>
      </c>
      <c r="T3545" s="381">
        <v>24600</v>
      </c>
      <c r="U3545" s="381">
        <v>28780</v>
      </c>
      <c r="V3545" s="381">
        <v>32960</v>
      </c>
      <c r="W3545" s="381">
        <v>35650</v>
      </c>
      <c r="X3545" s="381">
        <v>37950</v>
      </c>
      <c r="Y3545" s="381">
        <v>32200</v>
      </c>
      <c r="Z3545" s="381">
        <v>36800</v>
      </c>
      <c r="AA3545" s="381">
        <v>41400</v>
      </c>
      <c r="AB3545" s="381">
        <v>46000</v>
      </c>
      <c r="AC3545" s="381">
        <v>49700</v>
      </c>
      <c r="AD3545" s="381">
        <v>53400</v>
      </c>
      <c r="AE3545" s="381">
        <v>57050</v>
      </c>
      <c r="AF3545" s="381">
        <v>60750</v>
      </c>
      <c r="AG3545" s="381">
        <v>9999</v>
      </c>
      <c r="AH3545" s="381" t="s">
        <v>4539</v>
      </c>
      <c r="AI3545" s="381" t="s">
        <v>4422</v>
      </c>
      <c r="AJ3545" s="381">
        <v>0</v>
      </c>
    </row>
    <row r="3546" spans="1:36">
      <c r="A3546" s="381" t="s">
        <v>573</v>
      </c>
      <c r="B3546" s="381" t="s">
        <v>4538</v>
      </c>
      <c r="C3546" s="381">
        <v>42</v>
      </c>
      <c r="D3546" s="381">
        <v>63</v>
      </c>
      <c r="E3546" s="381" t="s">
        <v>4537</v>
      </c>
      <c r="F3546" s="381" t="s">
        <v>4536</v>
      </c>
      <c r="G3546" s="381" t="s">
        <v>4535</v>
      </c>
      <c r="H3546" s="381">
        <v>56900</v>
      </c>
      <c r="I3546" s="381">
        <v>20150</v>
      </c>
      <c r="J3546" s="381">
        <v>23000</v>
      </c>
      <c r="K3546" s="381">
        <v>25900</v>
      </c>
      <c r="L3546" s="381">
        <v>28750</v>
      </c>
      <c r="M3546" s="381">
        <v>31050</v>
      </c>
      <c r="N3546" s="381">
        <v>33350</v>
      </c>
      <c r="O3546" s="381">
        <v>35650</v>
      </c>
      <c r="P3546" s="381">
        <v>37950</v>
      </c>
      <c r="Q3546" s="381">
        <v>12100</v>
      </c>
      <c r="R3546" s="381">
        <v>16240</v>
      </c>
      <c r="S3546" s="381">
        <v>20420</v>
      </c>
      <c r="T3546" s="381">
        <v>24600</v>
      </c>
      <c r="U3546" s="381">
        <v>28780</v>
      </c>
      <c r="V3546" s="381">
        <v>32960</v>
      </c>
      <c r="W3546" s="381">
        <v>35650</v>
      </c>
      <c r="X3546" s="381">
        <v>37950</v>
      </c>
      <c r="Y3546" s="381">
        <v>32200</v>
      </c>
      <c r="Z3546" s="381">
        <v>36800</v>
      </c>
      <c r="AA3546" s="381">
        <v>41400</v>
      </c>
      <c r="AB3546" s="381">
        <v>46000</v>
      </c>
      <c r="AC3546" s="381">
        <v>49700</v>
      </c>
      <c r="AD3546" s="381">
        <v>53400</v>
      </c>
      <c r="AE3546" s="381">
        <v>57050</v>
      </c>
      <c r="AF3546" s="381">
        <v>60750</v>
      </c>
      <c r="AG3546" s="381">
        <v>9999</v>
      </c>
      <c r="AH3546" s="381" t="s">
        <v>4535</v>
      </c>
      <c r="AI3546" s="381" t="s">
        <v>4422</v>
      </c>
      <c r="AJ3546" s="381">
        <v>0</v>
      </c>
    </row>
    <row r="3547" spans="1:36">
      <c r="A3547" s="381" t="s">
        <v>573</v>
      </c>
      <c r="B3547" s="381" t="s">
        <v>4534</v>
      </c>
      <c r="C3547" s="381">
        <v>42</v>
      </c>
      <c r="D3547" s="381">
        <v>65</v>
      </c>
      <c r="E3547" s="381" t="s">
        <v>4533</v>
      </c>
      <c r="F3547" s="381" t="s">
        <v>4532</v>
      </c>
      <c r="G3547" s="381" t="s">
        <v>1258</v>
      </c>
      <c r="H3547" s="381">
        <v>54100</v>
      </c>
      <c r="I3547" s="381">
        <v>20150</v>
      </c>
      <c r="J3547" s="381">
        <v>23000</v>
      </c>
      <c r="K3547" s="381">
        <v>25900</v>
      </c>
      <c r="L3547" s="381">
        <v>28750</v>
      </c>
      <c r="M3547" s="381">
        <v>31050</v>
      </c>
      <c r="N3547" s="381">
        <v>33350</v>
      </c>
      <c r="O3547" s="381">
        <v>35650</v>
      </c>
      <c r="P3547" s="381">
        <v>37950</v>
      </c>
      <c r="Q3547" s="381">
        <v>12100</v>
      </c>
      <c r="R3547" s="381">
        <v>16240</v>
      </c>
      <c r="S3547" s="381">
        <v>20420</v>
      </c>
      <c r="T3547" s="381">
        <v>24600</v>
      </c>
      <c r="U3547" s="381">
        <v>28780</v>
      </c>
      <c r="V3547" s="381">
        <v>32960</v>
      </c>
      <c r="W3547" s="381">
        <v>35650</v>
      </c>
      <c r="X3547" s="381">
        <v>37950</v>
      </c>
      <c r="Y3547" s="381">
        <v>32200</v>
      </c>
      <c r="Z3547" s="381">
        <v>36800</v>
      </c>
      <c r="AA3547" s="381">
        <v>41400</v>
      </c>
      <c r="AB3547" s="381">
        <v>46000</v>
      </c>
      <c r="AC3547" s="381">
        <v>49700</v>
      </c>
      <c r="AD3547" s="381">
        <v>53400</v>
      </c>
      <c r="AE3547" s="381">
        <v>57050</v>
      </c>
      <c r="AF3547" s="381">
        <v>60750</v>
      </c>
      <c r="AG3547" s="381">
        <v>9999</v>
      </c>
      <c r="AH3547" s="381" t="s">
        <v>1258</v>
      </c>
      <c r="AI3547" s="381" t="s">
        <v>4422</v>
      </c>
      <c r="AJ3547" s="381">
        <v>0</v>
      </c>
    </row>
    <row r="3548" spans="1:36">
      <c r="A3548" s="381" t="s">
        <v>573</v>
      </c>
      <c r="B3548" s="381" t="s">
        <v>4531</v>
      </c>
      <c r="C3548" s="381">
        <v>42</v>
      </c>
      <c r="D3548" s="381">
        <v>67</v>
      </c>
      <c r="E3548" s="381" t="s">
        <v>4530</v>
      </c>
      <c r="F3548" s="381" t="s">
        <v>4529</v>
      </c>
      <c r="G3548" s="381" t="s">
        <v>4528</v>
      </c>
      <c r="H3548" s="381">
        <v>57900</v>
      </c>
      <c r="I3548" s="381">
        <v>20300</v>
      </c>
      <c r="J3548" s="381">
        <v>23200</v>
      </c>
      <c r="K3548" s="381">
        <v>26100</v>
      </c>
      <c r="L3548" s="381">
        <v>28950</v>
      </c>
      <c r="M3548" s="381">
        <v>31300</v>
      </c>
      <c r="N3548" s="381">
        <v>33600</v>
      </c>
      <c r="O3548" s="381">
        <v>35900</v>
      </c>
      <c r="P3548" s="381">
        <v>38250</v>
      </c>
      <c r="Q3548" s="381">
        <v>12150</v>
      </c>
      <c r="R3548" s="381">
        <v>16240</v>
      </c>
      <c r="S3548" s="381">
        <v>20420</v>
      </c>
      <c r="T3548" s="381">
        <v>24600</v>
      </c>
      <c r="U3548" s="381">
        <v>28780</v>
      </c>
      <c r="V3548" s="381">
        <v>32960</v>
      </c>
      <c r="W3548" s="381">
        <v>35900</v>
      </c>
      <c r="X3548" s="381">
        <v>38250</v>
      </c>
      <c r="Y3548" s="381">
        <v>32450</v>
      </c>
      <c r="Z3548" s="381">
        <v>37050</v>
      </c>
      <c r="AA3548" s="381">
        <v>41700</v>
      </c>
      <c r="AB3548" s="381">
        <v>46300</v>
      </c>
      <c r="AC3548" s="381">
        <v>50050</v>
      </c>
      <c r="AD3548" s="381">
        <v>53750</v>
      </c>
      <c r="AE3548" s="381">
        <v>57450</v>
      </c>
      <c r="AF3548" s="381">
        <v>61150</v>
      </c>
      <c r="AG3548" s="381">
        <v>9999</v>
      </c>
      <c r="AH3548" s="381" t="s">
        <v>4528</v>
      </c>
      <c r="AI3548" s="381" t="s">
        <v>4422</v>
      </c>
      <c r="AJ3548" s="381">
        <v>0</v>
      </c>
    </row>
    <row r="3549" spans="1:36">
      <c r="A3549" s="381" t="s">
        <v>573</v>
      </c>
      <c r="B3549" s="381" t="s">
        <v>4527</v>
      </c>
      <c r="C3549" s="381">
        <v>42</v>
      </c>
      <c r="D3549" s="381">
        <v>69</v>
      </c>
      <c r="E3549" s="381" t="s">
        <v>4427</v>
      </c>
      <c r="F3549" s="381" t="s">
        <v>4426</v>
      </c>
      <c r="G3549" s="381" t="s">
        <v>4526</v>
      </c>
      <c r="H3549" s="381">
        <v>59500</v>
      </c>
      <c r="I3549" s="381">
        <v>20850</v>
      </c>
      <c r="J3549" s="381">
        <v>23800</v>
      </c>
      <c r="K3549" s="381">
        <v>26800</v>
      </c>
      <c r="L3549" s="381">
        <v>29750</v>
      </c>
      <c r="M3549" s="381">
        <v>32150</v>
      </c>
      <c r="N3549" s="381">
        <v>34550</v>
      </c>
      <c r="O3549" s="381">
        <v>36900</v>
      </c>
      <c r="P3549" s="381">
        <v>39300</v>
      </c>
      <c r="Q3549" s="381">
        <v>12500</v>
      </c>
      <c r="R3549" s="381">
        <v>16240</v>
      </c>
      <c r="S3549" s="381">
        <v>20420</v>
      </c>
      <c r="T3549" s="381">
        <v>24600</v>
      </c>
      <c r="U3549" s="381">
        <v>28780</v>
      </c>
      <c r="V3549" s="381">
        <v>32960</v>
      </c>
      <c r="W3549" s="381">
        <v>36900</v>
      </c>
      <c r="X3549" s="381">
        <v>39300</v>
      </c>
      <c r="Y3549" s="381">
        <v>33350</v>
      </c>
      <c r="Z3549" s="381">
        <v>38100</v>
      </c>
      <c r="AA3549" s="381">
        <v>42850</v>
      </c>
      <c r="AB3549" s="381">
        <v>47600</v>
      </c>
      <c r="AC3549" s="381">
        <v>51450</v>
      </c>
      <c r="AD3549" s="381">
        <v>55250</v>
      </c>
      <c r="AE3549" s="381">
        <v>59050</v>
      </c>
      <c r="AF3549" s="381">
        <v>62850</v>
      </c>
      <c r="AG3549" s="381">
        <v>7560</v>
      </c>
      <c r="AH3549" s="381" t="s">
        <v>4526</v>
      </c>
      <c r="AI3549" s="381" t="s">
        <v>4422</v>
      </c>
      <c r="AJ3549" s="381">
        <v>1</v>
      </c>
    </row>
    <row r="3550" spans="1:36">
      <c r="A3550" s="381" t="s">
        <v>573</v>
      </c>
      <c r="B3550" s="381" t="s">
        <v>4525</v>
      </c>
      <c r="C3550" s="381">
        <v>42</v>
      </c>
      <c r="D3550" s="381">
        <v>71</v>
      </c>
      <c r="E3550" s="381" t="s">
        <v>4524</v>
      </c>
      <c r="F3550" s="381" t="s">
        <v>4523</v>
      </c>
      <c r="G3550" s="381" t="s">
        <v>1954</v>
      </c>
      <c r="H3550" s="381">
        <v>71100</v>
      </c>
      <c r="I3550" s="381">
        <v>24900</v>
      </c>
      <c r="J3550" s="381">
        <v>28450</v>
      </c>
      <c r="K3550" s="381">
        <v>32000</v>
      </c>
      <c r="L3550" s="381">
        <v>35550</v>
      </c>
      <c r="M3550" s="381">
        <v>38400</v>
      </c>
      <c r="N3550" s="381">
        <v>41250</v>
      </c>
      <c r="O3550" s="381">
        <v>44100</v>
      </c>
      <c r="P3550" s="381">
        <v>46950</v>
      </c>
      <c r="Q3550" s="381">
        <v>14950</v>
      </c>
      <c r="R3550" s="381">
        <v>17100</v>
      </c>
      <c r="S3550" s="381">
        <v>20420</v>
      </c>
      <c r="T3550" s="381">
        <v>24600</v>
      </c>
      <c r="U3550" s="381">
        <v>28780</v>
      </c>
      <c r="V3550" s="381">
        <v>32960</v>
      </c>
      <c r="W3550" s="381">
        <v>37140</v>
      </c>
      <c r="X3550" s="381">
        <v>41320</v>
      </c>
      <c r="Y3550" s="381">
        <v>39850</v>
      </c>
      <c r="Z3550" s="381">
        <v>45550</v>
      </c>
      <c r="AA3550" s="381">
        <v>51250</v>
      </c>
      <c r="AB3550" s="381">
        <v>56900</v>
      </c>
      <c r="AC3550" s="381">
        <v>61500</v>
      </c>
      <c r="AD3550" s="381">
        <v>66050</v>
      </c>
      <c r="AE3550" s="381">
        <v>70600</v>
      </c>
      <c r="AF3550" s="381">
        <v>75150</v>
      </c>
      <c r="AG3550" s="381">
        <v>4000</v>
      </c>
      <c r="AH3550" s="381" t="s">
        <v>1954</v>
      </c>
      <c r="AI3550" s="381" t="s">
        <v>4422</v>
      </c>
      <c r="AJ3550" s="381">
        <v>1</v>
      </c>
    </row>
    <row r="3551" spans="1:36">
      <c r="A3551" s="381" t="s">
        <v>573</v>
      </c>
      <c r="B3551" s="381" t="s">
        <v>4522</v>
      </c>
      <c r="C3551" s="381">
        <v>42</v>
      </c>
      <c r="D3551" s="381">
        <v>73</v>
      </c>
      <c r="E3551" s="381" t="s">
        <v>4521</v>
      </c>
      <c r="F3551" s="381" t="s">
        <v>4520</v>
      </c>
      <c r="G3551" s="381" t="s">
        <v>3795</v>
      </c>
      <c r="H3551" s="381">
        <v>59900</v>
      </c>
      <c r="I3551" s="381">
        <v>21000</v>
      </c>
      <c r="J3551" s="381">
        <v>24000</v>
      </c>
      <c r="K3551" s="381">
        <v>27000</v>
      </c>
      <c r="L3551" s="381">
        <v>29950</v>
      </c>
      <c r="M3551" s="381">
        <v>32350</v>
      </c>
      <c r="N3551" s="381">
        <v>34750</v>
      </c>
      <c r="O3551" s="381">
        <v>37150</v>
      </c>
      <c r="P3551" s="381">
        <v>39550</v>
      </c>
      <c r="Q3551" s="381">
        <v>12600</v>
      </c>
      <c r="R3551" s="381">
        <v>16240</v>
      </c>
      <c r="S3551" s="381">
        <v>20420</v>
      </c>
      <c r="T3551" s="381">
        <v>24600</v>
      </c>
      <c r="U3551" s="381">
        <v>28780</v>
      </c>
      <c r="V3551" s="381">
        <v>32960</v>
      </c>
      <c r="W3551" s="381">
        <v>37140</v>
      </c>
      <c r="X3551" s="381">
        <v>39550</v>
      </c>
      <c r="Y3551" s="381">
        <v>33550</v>
      </c>
      <c r="Z3551" s="381">
        <v>38350</v>
      </c>
      <c r="AA3551" s="381">
        <v>43150</v>
      </c>
      <c r="AB3551" s="381">
        <v>47900</v>
      </c>
      <c r="AC3551" s="381">
        <v>51750</v>
      </c>
      <c r="AD3551" s="381">
        <v>55600</v>
      </c>
      <c r="AE3551" s="381">
        <v>59400</v>
      </c>
      <c r="AF3551" s="381">
        <v>63250</v>
      </c>
      <c r="AG3551" s="381">
        <v>9999</v>
      </c>
      <c r="AH3551" s="381" t="s">
        <v>3795</v>
      </c>
      <c r="AI3551" s="381" t="s">
        <v>4422</v>
      </c>
      <c r="AJ3551" s="381">
        <v>0</v>
      </c>
    </row>
    <row r="3552" spans="1:36">
      <c r="A3552" s="381" t="s">
        <v>573</v>
      </c>
      <c r="B3552" s="381" t="s">
        <v>4519</v>
      </c>
      <c r="C3552" s="381">
        <v>42</v>
      </c>
      <c r="D3552" s="381">
        <v>75</v>
      </c>
      <c r="E3552" s="381" t="s">
        <v>4518</v>
      </c>
      <c r="F3552" s="381" t="s">
        <v>4517</v>
      </c>
      <c r="G3552" s="381" t="s">
        <v>4516</v>
      </c>
      <c r="H3552" s="381">
        <v>65300</v>
      </c>
      <c r="I3552" s="381">
        <v>22900</v>
      </c>
      <c r="J3552" s="381">
        <v>26150</v>
      </c>
      <c r="K3552" s="381">
        <v>29400</v>
      </c>
      <c r="L3552" s="381">
        <v>32650</v>
      </c>
      <c r="M3552" s="381">
        <v>35300</v>
      </c>
      <c r="N3552" s="381">
        <v>37900</v>
      </c>
      <c r="O3552" s="381">
        <v>40500</v>
      </c>
      <c r="P3552" s="381">
        <v>43100</v>
      </c>
      <c r="Q3552" s="381">
        <v>13750</v>
      </c>
      <c r="R3552" s="381">
        <v>16240</v>
      </c>
      <c r="S3552" s="381">
        <v>20420</v>
      </c>
      <c r="T3552" s="381">
        <v>24600</v>
      </c>
      <c r="U3552" s="381">
        <v>28780</v>
      </c>
      <c r="V3552" s="381">
        <v>32960</v>
      </c>
      <c r="W3552" s="381">
        <v>37140</v>
      </c>
      <c r="X3552" s="381">
        <v>41320</v>
      </c>
      <c r="Y3552" s="381">
        <v>36600</v>
      </c>
      <c r="Z3552" s="381">
        <v>41800</v>
      </c>
      <c r="AA3552" s="381">
        <v>47050</v>
      </c>
      <c r="AB3552" s="381">
        <v>52250</v>
      </c>
      <c r="AC3552" s="381">
        <v>56450</v>
      </c>
      <c r="AD3552" s="381">
        <v>60650</v>
      </c>
      <c r="AE3552" s="381">
        <v>64800</v>
      </c>
      <c r="AF3552" s="381">
        <v>69000</v>
      </c>
      <c r="AG3552" s="381">
        <v>3240</v>
      </c>
      <c r="AH3552" s="381" t="s">
        <v>4516</v>
      </c>
      <c r="AI3552" s="381" t="s">
        <v>4422</v>
      </c>
      <c r="AJ3552" s="381">
        <v>1</v>
      </c>
    </row>
    <row r="3553" spans="1:36">
      <c r="A3553" s="381" t="s">
        <v>573</v>
      </c>
      <c r="B3553" s="381" t="s">
        <v>4515</v>
      </c>
      <c r="C3553" s="381">
        <v>42</v>
      </c>
      <c r="D3553" s="381">
        <v>77</v>
      </c>
      <c r="E3553" s="381" t="s">
        <v>4487</v>
      </c>
      <c r="F3553" s="381" t="s">
        <v>4486</v>
      </c>
      <c r="G3553" s="381" t="s">
        <v>4514</v>
      </c>
      <c r="H3553" s="381">
        <v>73400</v>
      </c>
      <c r="I3553" s="381">
        <v>25700</v>
      </c>
      <c r="J3553" s="381">
        <v>29400</v>
      </c>
      <c r="K3553" s="381">
        <v>33050</v>
      </c>
      <c r="L3553" s="381">
        <v>36700</v>
      </c>
      <c r="M3553" s="381">
        <v>39650</v>
      </c>
      <c r="N3553" s="381">
        <v>42600</v>
      </c>
      <c r="O3553" s="381">
        <v>45550</v>
      </c>
      <c r="P3553" s="381">
        <v>48450</v>
      </c>
      <c r="Q3553" s="381">
        <v>15400</v>
      </c>
      <c r="R3553" s="381">
        <v>17600</v>
      </c>
      <c r="S3553" s="381">
        <v>20420</v>
      </c>
      <c r="T3553" s="381">
        <v>24600</v>
      </c>
      <c r="U3553" s="381">
        <v>28780</v>
      </c>
      <c r="V3553" s="381">
        <v>32960</v>
      </c>
      <c r="W3553" s="381">
        <v>37140</v>
      </c>
      <c r="X3553" s="381">
        <v>41320</v>
      </c>
      <c r="Y3553" s="381">
        <v>41100</v>
      </c>
      <c r="Z3553" s="381">
        <v>47000</v>
      </c>
      <c r="AA3553" s="381">
        <v>52850</v>
      </c>
      <c r="AB3553" s="381">
        <v>58700</v>
      </c>
      <c r="AC3553" s="381">
        <v>63400</v>
      </c>
      <c r="AD3553" s="381">
        <v>68100</v>
      </c>
      <c r="AE3553" s="381">
        <v>72800</v>
      </c>
      <c r="AF3553" s="381">
        <v>77500</v>
      </c>
      <c r="AG3553" s="381">
        <v>240</v>
      </c>
      <c r="AH3553" s="381" t="s">
        <v>4514</v>
      </c>
      <c r="AI3553" s="381" t="s">
        <v>4422</v>
      </c>
      <c r="AJ3553" s="381">
        <v>1</v>
      </c>
    </row>
    <row r="3554" spans="1:36">
      <c r="A3554" s="381" t="s">
        <v>573</v>
      </c>
      <c r="B3554" s="381" t="s">
        <v>4513</v>
      </c>
      <c r="C3554" s="381">
        <v>42</v>
      </c>
      <c r="D3554" s="381">
        <v>79</v>
      </c>
      <c r="E3554" s="381" t="s">
        <v>4427</v>
      </c>
      <c r="F3554" s="381" t="s">
        <v>4426</v>
      </c>
      <c r="G3554" s="381" t="s">
        <v>4512</v>
      </c>
      <c r="H3554" s="381">
        <v>59500</v>
      </c>
      <c r="I3554" s="381">
        <v>20850</v>
      </c>
      <c r="J3554" s="381">
        <v>23800</v>
      </c>
      <c r="K3554" s="381">
        <v>26800</v>
      </c>
      <c r="L3554" s="381">
        <v>29750</v>
      </c>
      <c r="M3554" s="381">
        <v>32150</v>
      </c>
      <c r="N3554" s="381">
        <v>34550</v>
      </c>
      <c r="O3554" s="381">
        <v>36900</v>
      </c>
      <c r="P3554" s="381">
        <v>39300</v>
      </c>
      <c r="Q3554" s="381">
        <v>12500</v>
      </c>
      <c r="R3554" s="381">
        <v>16240</v>
      </c>
      <c r="S3554" s="381">
        <v>20420</v>
      </c>
      <c r="T3554" s="381">
        <v>24600</v>
      </c>
      <c r="U3554" s="381">
        <v>28780</v>
      </c>
      <c r="V3554" s="381">
        <v>32960</v>
      </c>
      <c r="W3554" s="381">
        <v>36900</v>
      </c>
      <c r="X3554" s="381">
        <v>39300</v>
      </c>
      <c r="Y3554" s="381">
        <v>33350</v>
      </c>
      <c r="Z3554" s="381">
        <v>38100</v>
      </c>
      <c r="AA3554" s="381">
        <v>42850</v>
      </c>
      <c r="AB3554" s="381">
        <v>47600</v>
      </c>
      <c r="AC3554" s="381">
        <v>51450</v>
      </c>
      <c r="AD3554" s="381">
        <v>55250</v>
      </c>
      <c r="AE3554" s="381">
        <v>59050</v>
      </c>
      <c r="AF3554" s="381">
        <v>62850</v>
      </c>
      <c r="AG3554" s="381">
        <v>7560</v>
      </c>
      <c r="AH3554" s="381" t="s">
        <v>4512</v>
      </c>
      <c r="AI3554" s="381" t="s">
        <v>4422</v>
      </c>
      <c r="AJ3554" s="381">
        <v>1</v>
      </c>
    </row>
    <row r="3555" spans="1:36">
      <c r="A3555" s="381" t="s">
        <v>573</v>
      </c>
      <c r="B3555" s="381" t="s">
        <v>4511</v>
      </c>
      <c r="C3555" s="381">
        <v>42</v>
      </c>
      <c r="D3555" s="381">
        <v>81</v>
      </c>
      <c r="E3555" s="381" t="s">
        <v>4510</v>
      </c>
      <c r="F3555" s="381" t="s">
        <v>4509</v>
      </c>
      <c r="G3555" s="381" t="s">
        <v>4508</v>
      </c>
      <c r="H3555" s="381">
        <v>60500</v>
      </c>
      <c r="I3555" s="381">
        <v>21200</v>
      </c>
      <c r="J3555" s="381">
        <v>24200</v>
      </c>
      <c r="K3555" s="381">
        <v>27250</v>
      </c>
      <c r="L3555" s="381">
        <v>30250</v>
      </c>
      <c r="M3555" s="381">
        <v>32700</v>
      </c>
      <c r="N3555" s="381">
        <v>35100</v>
      </c>
      <c r="O3555" s="381">
        <v>37550</v>
      </c>
      <c r="P3555" s="381">
        <v>39950</v>
      </c>
      <c r="Q3555" s="381">
        <v>12750</v>
      </c>
      <c r="R3555" s="381">
        <v>16240</v>
      </c>
      <c r="S3555" s="381">
        <v>20420</v>
      </c>
      <c r="T3555" s="381">
        <v>24600</v>
      </c>
      <c r="U3555" s="381">
        <v>28780</v>
      </c>
      <c r="V3555" s="381">
        <v>32960</v>
      </c>
      <c r="W3555" s="381">
        <v>37140</v>
      </c>
      <c r="X3555" s="381">
        <v>39950</v>
      </c>
      <c r="Y3555" s="381">
        <v>33900</v>
      </c>
      <c r="Z3555" s="381">
        <v>38750</v>
      </c>
      <c r="AA3555" s="381">
        <v>43600</v>
      </c>
      <c r="AB3555" s="381">
        <v>48400</v>
      </c>
      <c r="AC3555" s="381">
        <v>52300</v>
      </c>
      <c r="AD3555" s="381">
        <v>56150</v>
      </c>
      <c r="AE3555" s="381">
        <v>60050</v>
      </c>
      <c r="AF3555" s="381">
        <v>63900</v>
      </c>
      <c r="AG3555" s="381">
        <v>9140</v>
      </c>
      <c r="AH3555" s="381" t="s">
        <v>4508</v>
      </c>
      <c r="AI3555" s="381" t="s">
        <v>4422</v>
      </c>
      <c r="AJ3555" s="381">
        <v>1</v>
      </c>
    </row>
    <row r="3556" spans="1:36">
      <c r="A3556" s="381" t="s">
        <v>573</v>
      </c>
      <c r="B3556" s="381" t="s">
        <v>4507</v>
      </c>
      <c r="C3556" s="381">
        <v>42</v>
      </c>
      <c r="D3556" s="381">
        <v>83</v>
      </c>
      <c r="E3556" s="381" t="s">
        <v>4506</v>
      </c>
      <c r="F3556" s="381" t="s">
        <v>4505</v>
      </c>
      <c r="G3556" s="381" t="s">
        <v>4504</v>
      </c>
      <c r="H3556" s="381">
        <v>53500</v>
      </c>
      <c r="I3556" s="381">
        <v>20150</v>
      </c>
      <c r="J3556" s="381">
        <v>23000</v>
      </c>
      <c r="K3556" s="381">
        <v>25900</v>
      </c>
      <c r="L3556" s="381">
        <v>28750</v>
      </c>
      <c r="M3556" s="381">
        <v>31050</v>
      </c>
      <c r="N3556" s="381">
        <v>33350</v>
      </c>
      <c r="O3556" s="381">
        <v>35650</v>
      </c>
      <c r="P3556" s="381">
        <v>37950</v>
      </c>
      <c r="Q3556" s="381">
        <v>12100</v>
      </c>
      <c r="R3556" s="381">
        <v>16240</v>
      </c>
      <c r="S3556" s="381">
        <v>20420</v>
      </c>
      <c r="T3556" s="381">
        <v>24600</v>
      </c>
      <c r="U3556" s="381">
        <v>28780</v>
      </c>
      <c r="V3556" s="381">
        <v>32960</v>
      </c>
      <c r="W3556" s="381">
        <v>35650</v>
      </c>
      <c r="X3556" s="381">
        <v>37950</v>
      </c>
      <c r="Y3556" s="381">
        <v>32200</v>
      </c>
      <c r="Z3556" s="381">
        <v>36800</v>
      </c>
      <c r="AA3556" s="381">
        <v>41400</v>
      </c>
      <c r="AB3556" s="381">
        <v>46000</v>
      </c>
      <c r="AC3556" s="381">
        <v>49700</v>
      </c>
      <c r="AD3556" s="381">
        <v>53400</v>
      </c>
      <c r="AE3556" s="381">
        <v>57050</v>
      </c>
      <c r="AF3556" s="381">
        <v>60750</v>
      </c>
      <c r="AG3556" s="381">
        <v>9999</v>
      </c>
      <c r="AH3556" s="381" t="s">
        <v>4504</v>
      </c>
      <c r="AI3556" s="381" t="s">
        <v>4422</v>
      </c>
      <c r="AJ3556" s="381">
        <v>0</v>
      </c>
    </row>
    <row r="3557" spans="1:36">
      <c r="A3557" s="381" t="s">
        <v>573</v>
      </c>
      <c r="B3557" s="381" t="s">
        <v>4503</v>
      </c>
      <c r="C3557" s="381">
        <v>42</v>
      </c>
      <c r="D3557" s="381">
        <v>85</v>
      </c>
      <c r="E3557" s="381" t="s">
        <v>4502</v>
      </c>
      <c r="F3557" s="381" t="s">
        <v>4501</v>
      </c>
      <c r="G3557" s="381" t="s">
        <v>1466</v>
      </c>
      <c r="H3557" s="381">
        <v>59500</v>
      </c>
      <c r="I3557" s="381">
        <v>20850</v>
      </c>
      <c r="J3557" s="381">
        <v>23800</v>
      </c>
      <c r="K3557" s="381">
        <v>26800</v>
      </c>
      <c r="L3557" s="381">
        <v>29750</v>
      </c>
      <c r="M3557" s="381">
        <v>32150</v>
      </c>
      <c r="N3557" s="381">
        <v>34550</v>
      </c>
      <c r="O3557" s="381">
        <v>36900</v>
      </c>
      <c r="P3557" s="381">
        <v>39300</v>
      </c>
      <c r="Q3557" s="381">
        <v>12500</v>
      </c>
      <c r="R3557" s="381">
        <v>16240</v>
      </c>
      <c r="S3557" s="381">
        <v>20420</v>
      </c>
      <c r="T3557" s="381">
        <v>24600</v>
      </c>
      <c r="U3557" s="381">
        <v>28780</v>
      </c>
      <c r="V3557" s="381">
        <v>32960</v>
      </c>
      <c r="W3557" s="381">
        <v>36900</v>
      </c>
      <c r="X3557" s="381">
        <v>39300</v>
      </c>
      <c r="Y3557" s="381">
        <v>33350</v>
      </c>
      <c r="Z3557" s="381">
        <v>38100</v>
      </c>
      <c r="AA3557" s="381">
        <v>42850</v>
      </c>
      <c r="AB3557" s="381">
        <v>47600</v>
      </c>
      <c r="AC3557" s="381">
        <v>51450</v>
      </c>
      <c r="AD3557" s="381">
        <v>55250</v>
      </c>
      <c r="AE3557" s="381">
        <v>59050</v>
      </c>
      <c r="AF3557" s="381">
        <v>62850</v>
      </c>
      <c r="AG3557" s="381">
        <v>7610</v>
      </c>
      <c r="AH3557" s="381" t="s">
        <v>1466</v>
      </c>
      <c r="AI3557" s="381" t="s">
        <v>4422</v>
      </c>
      <c r="AJ3557" s="381">
        <v>1</v>
      </c>
    </row>
    <row r="3558" spans="1:36">
      <c r="A3558" s="381" t="s">
        <v>573</v>
      </c>
      <c r="B3558" s="381" t="s">
        <v>4500</v>
      </c>
      <c r="C3558" s="381">
        <v>42</v>
      </c>
      <c r="D3558" s="381">
        <v>87</v>
      </c>
      <c r="E3558" s="381" t="s">
        <v>4499</v>
      </c>
      <c r="F3558" s="381" t="s">
        <v>4498</v>
      </c>
      <c r="G3558" s="381" t="s">
        <v>4497</v>
      </c>
      <c r="H3558" s="381">
        <v>50800</v>
      </c>
      <c r="I3558" s="381">
        <v>20150</v>
      </c>
      <c r="J3558" s="381">
        <v>23000</v>
      </c>
      <c r="K3558" s="381">
        <v>25900</v>
      </c>
      <c r="L3558" s="381">
        <v>28750</v>
      </c>
      <c r="M3558" s="381">
        <v>31050</v>
      </c>
      <c r="N3558" s="381">
        <v>33350</v>
      </c>
      <c r="O3558" s="381">
        <v>35650</v>
      </c>
      <c r="P3558" s="381">
        <v>37950</v>
      </c>
      <c r="Q3558" s="381">
        <v>12100</v>
      </c>
      <c r="R3558" s="381">
        <v>16240</v>
      </c>
      <c r="S3558" s="381">
        <v>20420</v>
      </c>
      <c r="T3558" s="381">
        <v>24600</v>
      </c>
      <c r="U3558" s="381">
        <v>28780</v>
      </c>
      <c r="V3558" s="381">
        <v>32960</v>
      </c>
      <c r="W3558" s="381">
        <v>35650</v>
      </c>
      <c r="X3558" s="381">
        <v>37950</v>
      </c>
      <c r="Y3558" s="381">
        <v>32200</v>
      </c>
      <c r="Z3558" s="381">
        <v>36800</v>
      </c>
      <c r="AA3558" s="381">
        <v>41400</v>
      </c>
      <c r="AB3558" s="381">
        <v>46000</v>
      </c>
      <c r="AC3558" s="381">
        <v>49700</v>
      </c>
      <c r="AD3558" s="381">
        <v>53400</v>
      </c>
      <c r="AE3558" s="381">
        <v>57050</v>
      </c>
      <c r="AF3558" s="381">
        <v>60750</v>
      </c>
      <c r="AG3558" s="381">
        <v>9999</v>
      </c>
      <c r="AH3558" s="381" t="s">
        <v>4497</v>
      </c>
      <c r="AI3558" s="381" t="s">
        <v>4422</v>
      </c>
      <c r="AJ3558" s="381">
        <v>0</v>
      </c>
    </row>
    <row r="3559" spans="1:36">
      <c r="A3559" s="381" t="s">
        <v>573</v>
      </c>
      <c r="B3559" s="381" t="s">
        <v>4496</v>
      </c>
      <c r="C3559" s="381">
        <v>42</v>
      </c>
      <c r="D3559" s="381">
        <v>89</v>
      </c>
      <c r="E3559" s="381" t="s">
        <v>4495</v>
      </c>
      <c r="F3559" s="381" t="s">
        <v>4494</v>
      </c>
      <c r="G3559" s="381" t="s">
        <v>1205</v>
      </c>
      <c r="H3559" s="381">
        <v>74900</v>
      </c>
      <c r="I3559" s="381">
        <v>23950</v>
      </c>
      <c r="J3559" s="381">
        <v>27400</v>
      </c>
      <c r="K3559" s="381">
        <v>30800</v>
      </c>
      <c r="L3559" s="381">
        <v>34200</v>
      </c>
      <c r="M3559" s="381">
        <v>36950</v>
      </c>
      <c r="N3559" s="381">
        <v>39700</v>
      </c>
      <c r="O3559" s="381">
        <v>42450</v>
      </c>
      <c r="P3559" s="381">
        <v>45150</v>
      </c>
      <c r="Q3559" s="381">
        <v>14350</v>
      </c>
      <c r="R3559" s="381">
        <v>16400</v>
      </c>
      <c r="S3559" s="381">
        <v>20420</v>
      </c>
      <c r="T3559" s="381">
        <v>24600</v>
      </c>
      <c r="U3559" s="381">
        <v>28780</v>
      </c>
      <c r="V3559" s="381">
        <v>32960</v>
      </c>
      <c r="W3559" s="381">
        <v>37140</v>
      </c>
      <c r="X3559" s="381">
        <v>41320</v>
      </c>
      <c r="Y3559" s="381">
        <v>38300</v>
      </c>
      <c r="Z3559" s="381">
        <v>43800</v>
      </c>
      <c r="AA3559" s="381">
        <v>49250</v>
      </c>
      <c r="AB3559" s="381">
        <v>54700</v>
      </c>
      <c r="AC3559" s="381">
        <v>59100</v>
      </c>
      <c r="AD3559" s="381">
        <v>63500</v>
      </c>
      <c r="AE3559" s="381">
        <v>67850</v>
      </c>
      <c r="AF3559" s="381">
        <v>72250</v>
      </c>
      <c r="AG3559" s="381">
        <v>9999</v>
      </c>
      <c r="AH3559" s="381" t="s">
        <v>1205</v>
      </c>
      <c r="AI3559" s="381" t="s">
        <v>4422</v>
      </c>
      <c r="AJ3559" s="381">
        <v>1</v>
      </c>
    </row>
    <row r="3560" spans="1:36">
      <c r="A3560" s="381" t="s">
        <v>573</v>
      </c>
      <c r="B3560" s="381" t="s">
        <v>4493</v>
      </c>
      <c r="C3560" s="381">
        <v>42</v>
      </c>
      <c r="D3560" s="381">
        <v>91</v>
      </c>
      <c r="E3560" s="381" t="s">
        <v>4478</v>
      </c>
      <c r="F3560" s="381" t="s">
        <v>4477</v>
      </c>
      <c r="G3560" s="381" t="s">
        <v>1924</v>
      </c>
      <c r="H3560" s="381">
        <v>83200</v>
      </c>
      <c r="I3560" s="381">
        <v>29150</v>
      </c>
      <c r="J3560" s="381">
        <v>33300</v>
      </c>
      <c r="K3560" s="381">
        <v>37450</v>
      </c>
      <c r="L3560" s="381">
        <v>41600</v>
      </c>
      <c r="M3560" s="381">
        <v>44950</v>
      </c>
      <c r="N3560" s="381">
        <v>48300</v>
      </c>
      <c r="O3560" s="381">
        <v>51600</v>
      </c>
      <c r="P3560" s="381">
        <v>54950</v>
      </c>
      <c r="Q3560" s="381">
        <v>17500</v>
      </c>
      <c r="R3560" s="381">
        <v>20000</v>
      </c>
      <c r="S3560" s="381">
        <v>22500</v>
      </c>
      <c r="T3560" s="381">
        <v>24950</v>
      </c>
      <c r="U3560" s="381">
        <v>28780</v>
      </c>
      <c r="V3560" s="381">
        <v>32960</v>
      </c>
      <c r="W3560" s="381">
        <v>37140</v>
      </c>
      <c r="X3560" s="381">
        <v>41320</v>
      </c>
      <c r="Y3560" s="381">
        <v>46600</v>
      </c>
      <c r="Z3560" s="381">
        <v>53250</v>
      </c>
      <c r="AA3560" s="381">
        <v>59900</v>
      </c>
      <c r="AB3560" s="381">
        <v>66550</v>
      </c>
      <c r="AC3560" s="381">
        <v>71900</v>
      </c>
      <c r="AD3560" s="381">
        <v>77200</v>
      </c>
      <c r="AE3560" s="381">
        <v>82550</v>
      </c>
      <c r="AF3560" s="381">
        <v>87850</v>
      </c>
      <c r="AG3560" s="381">
        <v>6160</v>
      </c>
      <c r="AH3560" s="381" t="s">
        <v>1924</v>
      </c>
      <c r="AI3560" s="381" t="s">
        <v>4422</v>
      </c>
      <c r="AJ3560" s="381">
        <v>1</v>
      </c>
    </row>
    <row r="3561" spans="1:36">
      <c r="A3561" s="381" t="s">
        <v>573</v>
      </c>
      <c r="B3561" s="381" t="s">
        <v>4492</v>
      </c>
      <c r="C3561" s="381">
        <v>42</v>
      </c>
      <c r="D3561" s="381">
        <v>93</v>
      </c>
      <c r="E3561" s="381" t="s">
        <v>4491</v>
      </c>
      <c r="F3561" s="381" t="s">
        <v>4490</v>
      </c>
      <c r="G3561" s="381" t="s">
        <v>4489</v>
      </c>
      <c r="H3561" s="381">
        <v>66800</v>
      </c>
      <c r="I3561" s="381">
        <v>23400</v>
      </c>
      <c r="J3561" s="381">
        <v>26750</v>
      </c>
      <c r="K3561" s="381">
        <v>30100</v>
      </c>
      <c r="L3561" s="381">
        <v>33400</v>
      </c>
      <c r="M3561" s="381">
        <v>36100</v>
      </c>
      <c r="N3561" s="381">
        <v>38750</v>
      </c>
      <c r="O3561" s="381">
        <v>41450</v>
      </c>
      <c r="P3561" s="381">
        <v>44100</v>
      </c>
      <c r="Q3561" s="381">
        <v>14050</v>
      </c>
      <c r="R3561" s="381">
        <v>16240</v>
      </c>
      <c r="S3561" s="381">
        <v>20420</v>
      </c>
      <c r="T3561" s="381">
        <v>24600</v>
      </c>
      <c r="U3561" s="381">
        <v>28780</v>
      </c>
      <c r="V3561" s="381">
        <v>32960</v>
      </c>
      <c r="W3561" s="381">
        <v>37140</v>
      </c>
      <c r="X3561" s="381">
        <v>41320</v>
      </c>
      <c r="Y3561" s="381">
        <v>37450</v>
      </c>
      <c r="Z3561" s="381">
        <v>42800</v>
      </c>
      <c r="AA3561" s="381">
        <v>48150</v>
      </c>
      <c r="AB3561" s="381">
        <v>53450</v>
      </c>
      <c r="AC3561" s="381">
        <v>57750</v>
      </c>
      <c r="AD3561" s="381">
        <v>62050</v>
      </c>
      <c r="AE3561" s="381">
        <v>66300</v>
      </c>
      <c r="AF3561" s="381">
        <v>70600</v>
      </c>
      <c r="AG3561" s="381">
        <v>9999</v>
      </c>
      <c r="AH3561" s="381" t="s">
        <v>4489</v>
      </c>
      <c r="AI3561" s="381" t="s">
        <v>4422</v>
      </c>
      <c r="AJ3561" s="381">
        <v>1</v>
      </c>
    </row>
    <row r="3562" spans="1:36">
      <c r="A3562" s="381" t="s">
        <v>573</v>
      </c>
      <c r="B3562" s="381" t="s">
        <v>4488</v>
      </c>
      <c r="C3562" s="381">
        <v>42</v>
      </c>
      <c r="D3562" s="381">
        <v>95</v>
      </c>
      <c r="E3562" s="381" t="s">
        <v>4487</v>
      </c>
      <c r="F3562" s="381" t="s">
        <v>4486</v>
      </c>
      <c r="G3562" s="381" t="s">
        <v>1916</v>
      </c>
      <c r="H3562" s="381">
        <v>73400</v>
      </c>
      <c r="I3562" s="381">
        <v>25700</v>
      </c>
      <c r="J3562" s="381">
        <v>29400</v>
      </c>
      <c r="K3562" s="381">
        <v>33050</v>
      </c>
      <c r="L3562" s="381">
        <v>36700</v>
      </c>
      <c r="M3562" s="381">
        <v>39650</v>
      </c>
      <c r="N3562" s="381">
        <v>42600</v>
      </c>
      <c r="O3562" s="381">
        <v>45550</v>
      </c>
      <c r="P3562" s="381">
        <v>48450</v>
      </c>
      <c r="Q3562" s="381">
        <v>15400</v>
      </c>
      <c r="R3562" s="381">
        <v>17600</v>
      </c>
      <c r="S3562" s="381">
        <v>20420</v>
      </c>
      <c r="T3562" s="381">
        <v>24600</v>
      </c>
      <c r="U3562" s="381">
        <v>28780</v>
      </c>
      <c r="V3562" s="381">
        <v>32960</v>
      </c>
      <c r="W3562" s="381">
        <v>37140</v>
      </c>
      <c r="X3562" s="381">
        <v>41320</v>
      </c>
      <c r="Y3562" s="381">
        <v>41100</v>
      </c>
      <c r="Z3562" s="381">
        <v>47000</v>
      </c>
      <c r="AA3562" s="381">
        <v>52850</v>
      </c>
      <c r="AB3562" s="381">
        <v>58700</v>
      </c>
      <c r="AC3562" s="381">
        <v>63400</v>
      </c>
      <c r="AD3562" s="381">
        <v>68100</v>
      </c>
      <c r="AE3562" s="381">
        <v>72800</v>
      </c>
      <c r="AF3562" s="381">
        <v>77500</v>
      </c>
      <c r="AG3562" s="381">
        <v>240</v>
      </c>
      <c r="AH3562" s="381" t="s">
        <v>1916</v>
      </c>
      <c r="AI3562" s="381" t="s">
        <v>4422</v>
      </c>
      <c r="AJ3562" s="381">
        <v>1</v>
      </c>
    </row>
    <row r="3563" spans="1:36">
      <c r="A3563" s="381" t="s">
        <v>573</v>
      </c>
      <c r="B3563" s="381" t="s">
        <v>4485</v>
      </c>
      <c r="C3563" s="381">
        <v>42</v>
      </c>
      <c r="D3563" s="381">
        <v>97</v>
      </c>
      <c r="E3563" s="381" t="s">
        <v>4484</v>
      </c>
      <c r="F3563" s="381" t="s">
        <v>4483</v>
      </c>
      <c r="G3563" s="381" t="s">
        <v>1912</v>
      </c>
      <c r="H3563" s="381">
        <v>52300</v>
      </c>
      <c r="I3563" s="381">
        <v>20150</v>
      </c>
      <c r="J3563" s="381">
        <v>23000</v>
      </c>
      <c r="K3563" s="381">
        <v>25900</v>
      </c>
      <c r="L3563" s="381">
        <v>28750</v>
      </c>
      <c r="M3563" s="381">
        <v>31050</v>
      </c>
      <c r="N3563" s="381">
        <v>33350</v>
      </c>
      <c r="O3563" s="381">
        <v>35650</v>
      </c>
      <c r="P3563" s="381">
        <v>37950</v>
      </c>
      <c r="Q3563" s="381">
        <v>12100</v>
      </c>
      <c r="R3563" s="381">
        <v>16240</v>
      </c>
      <c r="S3563" s="381">
        <v>20420</v>
      </c>
      <c r="T3563" s="381">
        <v>24600</v>
      </c>
      <c r="U3563" s="381">
        <v>28780</v>
      </c>
      <c r="V3563" s="381">
        <v>32960</v>
      </c>
      <c r="W3563" s="381">
        <v>35650</v>
      </c>
      <c r="X3563" s="381">
        <v>37950</v>
      </c>
      <c r="Y3563" s="381">
        <v>32200</v>
      </c>
      <c r="Z3563" s="381">
        <v>36800</v>
      </c>
      <c r="AA3563" s="381">
        <v>41400</v>
      </c>
      <c r="AB3563" s="381">
        <v>46000</v>
      </c>
      <c r="AC3563" s="381">
        <v>49700</v>
      </c>
      <c r="AD3563" s="381">
        <v>53400</v>
      </c>
      <c r="AE3563" s="381">
        <v>57050</v>
      </c>
      <c r="AF3563" s="381">
        <v>60750</v>
      </c>
      <c r="AG3563" s="381">
        <v>9999</v>
      </c>
      <c r="AH3563" s="381" t="s">
        <v>1912</v>
      </c>
      <c r="AI3563" s="381" t="s">
        <v>4422</v>
      </c>
      <c r="AJ3563" s="381">
        <v>0</v>
      </c>
    </row>
    <row r="3564" spans="1:36">
      <c r="A3564" s="381" t="s">
        <v>573</v>
      </c>
      <c r="B3564" s="381" t="s">
        <v>4482</v>
      </c>
      <c r="C3564" s="381">
        <v>42</v>
      </c>
      <c r="D3564" s="381">
        <v>99</v>
      </c>
      <c r="E3564" s="381" t="s">
        <v>4481</v>
      </c>
      <c r="F3564" s="381" t="s">
        <v>4480</v>
      </c>
      <c r="G3564" s="381" t="s">
        <v>3736</v>
      </c>
      <c r="H3564" s="381">
        <v>74700</v>
      </c>
      <c r="I3564" s="381">
        <v>26150</v>
      </c>
      <c r="J3564" s="381">
        <v>29900</v>
      </c>
      <c r="K3564" s="381">
        <v>33650</v>
      </c>
      <c r="L3564" s="381">
        <v>37350</v>
      </c>
      <c r="M3564" s="381">
        <v>40350</v>
      </c>
      <c r="N3564" s="381">
        <v>43350</v>
      </c>
      <c r="O3564" s="381">
        <v>46350</v>
      </c>
      <c r="P3564" s="381">
        <v>49350</v>
      </c>
      <c r="Q3564" s="381">
        <v>15700</v>
      </c>
      <c r="R3564" s="381">
        <v>17950</v>
      </c>
      <c r="S3564" s="381">
        <v>20420</v>
      </c>
      <c r="T3564" s="381">
        <v>24600</v>
      </c>
      <c r="U3564" s="381">
        <v>28780</v>
      </c>
      <c r="V3564" s="381">
        <v>32960</v>
      </c>
      <c r="W3564" s="381">
        <v>37140</v>
      </c>
      <c r="X3564" s="381">
        <v>41320</v>
      </c>
      <c r="Y3564" s="381">
        <v>41850</v>
      </c>
      <c r="Z3564" s="381">
        <v>47800</v>
      </c>
      <c r="AA3564" s="381">
        <v>53800</v>
      </c>
      <c r="AB3564" s="381">
        <v>59750</v>
      </c>
      <c r="AC3564" s="381">
        <v>64550</v>
      </c>
      <c r="AD3564" s="381">
        <v>69350</v>
      </c>
      <c r="AE3564" s="381">
        <v>74100</v>
      </c>
      <c r="AF3564" s="381">
        <v>78900</v>
      </c>
      <c r="AG3564" s="381">
        <v>3240</v>
      </c>
      <c r="AH3564" s="381" t="s">
        <v>3736</v>
      </c>
      <c r="AI3564" s="381" t="s">
        <v>4422</v>
      </c>
      <c r="AJ3564" s="381">
        <v>1</v>
      </c>
    </row>
    <row r="3565" spans="1:36">
      <c r="A3565" s="381" t="s">
        <v>573</v>
      </c>
      <c r="B3565" s="381" t="s">
        <v>4479</v>
      </c>
      <c r="C3565" s="381">
        <v>42</v>
      </c>
      <c r="D3565" s="381">
        <v>101</v>
      </c>
      <c r="E3565" s="381" t="s">
        <v>4478</v>
      </c>
      <c r="F3565" s="381" t="s">
        <v>4477</v>
      </c>
      <c r="G3565" s="381" t="s">
        <v>4476</v>
      </c>
      <c r="H3565" s="381">
        <v>83200</v>
      </c>
      <c r="I3565" s="381">
        <v>29150</v>
      </c>
      <c r="J3565" s="381">
        <v>33300</v>
      </c>
      <c r="K3565" s="381">
        <v>37450</v>
      </c>
      <c r="L3565" s="381">
        <v>41600</v>
      </c>
      <c r="M3565" s="381">
        <v>44950</v>
      </c>
      <c r="N3565" s="381">
        <v>48300</v>
      </c>
      <c r="O3565" s="381">
        <v>51600</v>
      </c>
      <c r="P3565" s="381">
        <v>54950</v>
      </c>
      <c r="Q3565" s="381">
        <v>17500</v>
      </c>
      <c r="R3565" s="381">
        <v>20000</v>
      </c>
      <c r="S3565" s="381">
        <v>22500</v>
      </c>
      <c r="T3565" s="381">
        <v>24950</v>
      </c>
      <c r="U3565" s="381">
        <v>28780</v>
      </c>
      <c r="V3565" s="381">
        <v>32960</v>
      </c>
      <c r="W3565" s="381">
        <v>37140</v>
      </c>
      <c r="X3565" s="381">
        <v>41320</v>
      </c>
      <c r="Y3565" s="381">
        <v>46600</v>
      </c>
      <c r="Z3565" s="381">
        <v>53250</v>
      </c>
      <c r="AA3565" s="381">
        <v>59900</v>
      </c>
      <c r="AB3565" s="381">
        <v>66550</v>
      </c>
      <c r="AC3565" s="381">
        <v>71900</v>
      </c>
      <c r="AD3565" s="381">
        <v>77200</v>
      </c>
      <c r="AE3565" s="381">
        <v>82550</v>
      </c>
      <c r="AF3565" s="381">
        <v>87850</v>
      </c>
      <c r="AG3565" s="381">
        <v>6160</v>
      </c>
      <c r="AH3565" s="381" t="s">
        <v>4476</v>
      </c>
      <c r="AI3565" s="381" t="s">
        <v>4422</v>
      </c>
      <c r="AJ3565" s="381">
        <v>1</v>
      </c>
    </row>
    <row r="3566" spans="1:36">
      <c r="A3566" s="381" t="s">
        <v>573</v>
      </c>
      <c r="B3566" s="381" t="s">
        <v>4475</v>
      </c>
      <c r="C3566" s="381">
        <v>42</v>
      </c>
      <c r="D3566" s="381">
        <v>103</v>
      </c>
      <c r="E3566" s="381" t="s">
        <v>4474</v>
      </c>
      <c r="F3566" s="381" t="s">
        <v>4473</v>
      </c>
      <c r="G3566" s="381" t="s">
        <v>4472</v>
      </c>
      <c r="H3566" s="381">
        <v>70300</v>
      </c>
      <c r="I3566" s="381">
        <v>24650</v>
      </c>
      <c r="J3566" s="381">
        <v>28150</v>
      </c>
      <c r="K3566" s="381">
        <v>31650</v>
      </c>
      <c r="L3566" s="381">
        <v>35150</v>
      </c>
      <c r="M3566" s="381">
        <v>38000</v>
      </c>
      <c r="N3566" s="381">
        <v>40800</v>
      </c>
      <c r="O3566" s="381">
        <v>43600</v>
      </c>
      <c r="P3566" s="381">
        <v>46400</v>
      </c>
      <c r="Q3566" s="381">
        <v>14800</v>
      </c>
      <c r="R3566" s="381">
        <v>16900</v>
      </c>
      <c r="S3566" s="381">
        <v>20420</v>
      </c>
      <c r="T3566" s="381">
        <v>24600</v>
      </c>
      <c r="U3566" s="381">
        <v>28780</v>
      </c>
      <c r="V3566" s="381">
        <v>32960</v>
      </c>
      <c r="W3566" s="381">
        <v>37140</v>
      </c>
      <c r="X3566" s="381">
        <v>41320</v>
      </c>
      <c r="Y3566" s="381">
        <v>39400</v>
      </c>
      <c r="Z3566" s="381">
        <v>45000</v>
      </c>
      <c r="AA3566" s="381">
        <v>50650</v>
      </c>
      <c r="AB3566" s="381">
        <v>56250</v>
      </c>
      <c r="AC3566" s="381">
        <v>60750</v>
      </c>
      <c r="AD3566" s="381">
        <v>65250</v>
      </c>
      <c r="AE3566" s="381">
        <v>69750</v>
      </c>
      <c r="AF3566" s="381">
        <v>74250</v>
      </c>
      <c r="AG3566" s="381">
        <v>5660</v>
      </c>
      <c r="AH3566" s="381" t="s">
        <v>4472</v>
      </c>
      <c r="AI3566" s="381" t="s">
        <v>4422</v>
      </c>
      <c r="AJ3566" s="381">
        <v>1</v>
      </c>
    </row>
    <row r="3567" spans="1:36">
      <c r="A3567" s="381" t="s">
        <v>573</v>
      </c>
      <c r="B3567" s="381" t="s">
        <v>4471</v>
      </c>
      <c r="C3567" s="381">
        <v>42</v>
      </c>
      <c r="D3567" s="381">
        <v>105</v>
      </c>
      <c r="E3567" s="381" t="s">
        <v>4470</v>
      </c>
      <c r="F3567" s="381" t="s">
        <v>4469</v>
      </c>
      <c r="G3567" s="381" t="s">
        <v>2999</v>
      </c>
      <c r="H3567" s="381">
        <v>53900</v>
      </c>
      <c r="I3567" s="381">
        <v>20150</v>
      </c>
      <c r="J3567" s="381">
        <v>23000</v>
      </c>
      <c r="K3567" s="381">
        <v>25900</v>
      </c>
      <c r="L3567" s="381">
        <v>28750</v>
      </c>
      <c r="M3567" s="381">
        <v>31050</v>
      </c>
      <c r="N3567" s="381">
        <v>33350</v>
      </c>
      <c r="O3567" s="381">
        <v>35650</v>
      </c>
      <c r="P3567" s="381">
        <v>37950</v>
      </c>
      <c r="Q3567" s="381">
        <v>12100</v>
      </c>
      <c r="R3567" s="381">
        <v>16240</v>
      </c>
      <c r="S3567" s="381">
        <v>20420</v>
      </c>
      <c r="T3567" s="381">
        <v>24600</v>
      </c>
      <c r="U3567" s="381">
        <v>28780</v>
      </c>
      <c r="V3567" s="381">
        <v>32960</v>
      </c>
      <c r="W3567" s="381">
        <v>35650</v>
      </c>
      <c r="X3567" s="381">
        <v>37950</v>
      </c>
      <c r="Y3567" s="381">
        <v>32200</v>
      </c>
      <c r="Z3567" s="381">
        <v>36800</v>
      </c>
      <c r="AA3567" s="381">
        <v>41400</v>
      </c>
      <c r="AB3567" s="381">
        <v>46000</v>
      </c>
      <c r="AC3567" s="381">
        <v>49700</v>
      </c>
      <c r="AD3567" s="381">
        <v>53400</v>
      </c>
      <c r="AE3567" s="381">
        <v>57050</v>
      </c>
      <c r="AF3567" s="381">
        <v>60750</v>
      </c>
      <c r="AG3567" s="381">
        <v>9999</v>
      </c>
      <c r="AH3567" s="381" t="s">
        <v>2999</v>
      </c>
      <c r="AI3567" s="381" t="s">
        <v>4422</v>
      </c>
      <c r="AJ3567" s="381">
        <v>0</v>
      </c>
    </row>
    <row r="3568" spans="1:36">
      <c r="A3568" s="381" t="s">
        <v>573</v>
      </c>
      <c r="B3568" s="381" t="s">
        <v>4468</v>
      </c>
      <c r="C3568" s="381">
        <v>42</v>
      </c>
      <c r="D3568" s="381">
        <v>107</v>
      </c>
      <c r="E3568" s="381" t="s">
        <v>4467</v>
      </c>
      <c r="F3568" s="381" t="s">
        <v>4466</v>
      </c>
      <c r="G3568" s="381" t="s">
        <v>4465</v>
      </c>
      <c r="H3568" s="381">
        <v>58700</v>
      </c>
      <c r="I3568" s="381">
        <v>20550</v>
      </c>
      <c r="J3568" s="381">
        <v>23500</v>
      </c>
      <c r="K3568" s="381">
        <v>26450</v>
      </c>
      <c r="L3568" s="381">
        <v>29350</v>
      </c>
      <c r="M3568" s="381">
        <v>31700</v>
      </c>
      <c r="N3568" s="381">
        <v>34050</v>
      </c>
      <c r="O3568" s="381">
        <v>36400</v>
      </c>
      <c r="P3568" s="381">
        <v>38750</v>
      </c>
      <c r="Q3568" s="381">
        <v>12350</v>
      </c>
      <c r="R3568" s="381">
        <v>16240</v>
      </c>
      <c r="S3568" s="381">
        <v>20420</v>
      </c>
      <c r="T3568" s="381">
        <v>24600</v>
      </c>
      <c r="U3568" s="381">
        <v>28780</v>
      </c>
      <c r="V3568" s="381">
        <v>32960</v>
      </c>
      <c r="W3568" s="381">
        <v>36400</v>
      </c>
      <c r="X3568" s="381">
        <v>38750</v>
      </c>
      <c r="Y3568" s="381">
        <v>32900</v>
      </c>
      <c r="Z3568" s="381">
        <v>37600</v>
      </c>
      <c r="AA3568" s="381">
        <v>42300</v>
      </c>
      <c r="AB3568" s="381">
        <v>46950</v>
      </c>
      <c r="AC3568" s="381">
        <v>50750</v>
      </c>
      <c r="AD3568" s="381">
        <v>54500</v>
      </c>
      <c r="AE3568" s="381">
        <v>58250</v>
      </c>
      <c r="AF3568" s="381">
        <v>62000</v>
      </c>
      <c r="AG3568" s="381">
        <v>9999</v>
      </c>
      <c r="AH3568" s="381" t="s">
        <v>4465</v>
      </c>
      <c r="AI3568" s="381" t="s">
        <v>4422</v>
      </c>
      <c r="AJ3568" s="381">
        <v>0</v>
      </c>
    </row>
    <row r="3569" spans="1:36">
      <c r="A3569" s="381" t="s">
        <v>573</v>
      </c>
      <c r="B3569" s="381" t="s">
        <v>4464</v>
      </c>
      <c r="C3569" s="381">
        <v>42</v>
      </c>
      <c r="D3569" s="381">
        <v>109</v>
      </c>
      <c r="E3569" s="381" t="s">
        <v>4463</v>
      </c>
      <c r="F3569" s="381" t="s">
        <v>4462</v>
      </c>
      <c r="G3569" s="381" t="s">
        <v>4461</v>
      </c>
      <c r="H3569" s="381">
        <v>56900</v>
      </c>
      <c r="I3569" s="381">
        <v>20150</v>
      </c>
      <c r="J3569" s="381">
        <v>23000</v>
      </c>
      <c r="K3569" s="381">
        <v>25900</v>
      </c>
      <c r="L3569" s="381">
        <v>28750</v>
      </c>
      <c r="M3569" s="381">
        <v>31050</v>
      </c>
      <c r="N3569" s="381">
        <v>33350</v>
      </c>
      <c r="O3569" s="381">
        <v>35650</v>
      </c>
      <c r="P3569" s="381">
        <v>37950</v>
      </c>
      <c r="Q3569" s="381">
        <v>12100</v>
      </c>
      <c r="R3569" s="381">
        <v>16240</v>
      </c>
      <c r="S3569" s="381">
        <v>20420</v>
      </c>
      <c r="T3569" s="381">
        <v>24600</v>
      </c>
      <c r="U3569" s="381">
        <v>28780</v>
      </c>
      <c r="V3569" s="381">
        <v>32960</v>
      </c>
      <c r="W3569" s="381">
        <v>35650</v>
      </c>
      <c r="X3569" s="381">
        <v>37950</v>
      </c>
      <c r="Y3569" s="381">
        <v>32200</v>
      </c>
      <c r="Z3569" s="381">
        <v>36800</v>
      </c>
      <c r="AA3569" s="381">
        <v>41400</v>
      </c>
      <c r="AB3569" s="381">
        <v>46000</v>
      </c>
      <c r="AC3569" s="381">
        <v>49700</v>
      </c>
      <c r="AD3569" s="381">
        <v>53400</v>
      </c>
      <c r="AE3569" s="381">
        <v>57050</v>
      </c>
      <c r="AF3569" s="381">
        <v>60750</v>
      </c>
      <c r="AG3569" s="381">
        <v>9999</v>
      </c>
      <c r="AH3569" s="381" t="s">
        <v>4461</v>
      </c>
      <c r="AI3569" s="381" t="s">
        <v>4422</v>
      </c>
      <c r="AJ3569" s="381">
        <v>0</v>
      </c>
    </row>
    <row r="3570" spans="1:36">
      <c r="A3570" s="381" t="s">
        <v>573</v>
      </c>
      <c r="B3570" s="381" t="s">
        <v>4460</v>
      </c>
      <c r="C3570" s="381">
        <v>42</v>
      </c>
      <c r="D3570" s="381">
        <v>111</v>
      </c>
      <c r="E3570" s="381" t="s">
        <v>4459</v>
      </c>
      <c r="F3570" s="381" t="s">
        <v>4458</v>
      </c>
      <c r="G3570" s="381" t="s">
        <v>4457</v>
      </c>
      <c r="H3570" s="381">
        <v>57700</v>
      </c>
      <c r="I3570" s="381">
        <v>20200</v>
      </c>
      <c r="J3570" s="381">
        <v>23100</v>
      </c>
      <c r="K3570" s="381">
        <v>26000</v>
      </c>
      <c r="L3570" s="381">
        <v>28850</v>
      </c>
      <c r="M3570" s="381">
        <v>31200</v>
      </c>
      <c r="N3570" s="381">
        <v>33500</v>
      </c>
      <c r="O3570" s="381">
        <v>35800</v>
      </c>
      <c r="P3570" s="381">
        <v>38100</v>
      </c>
      <c r="Q3570" s="381">
        <v>12150</v>
      </c>
      <c r="R3570" s="381">
        <v>16240</v>
      </c>
      <c r="S3570" s="381">
        <v>20420</v>
      </c>
      <c r="T3570" s="381">
        <v>24600</v>
      </c>
      <c r="U3570" s="381">
        <v>28780</v>
      </c>
      <c r="V3570" s="381">
        <v>32960</v>
      </c>
      <c r="W3570" s="381">
        <v>35800</v>
      </c>
      <c r="X3570" s="381">
        <v>38100</v>
      </c>
      <c r="Y3570" s="381">
        <v>32350</v>
      </c>
      <c r="Z3570" s="381">
        <v>36950</v>
      </c>
      <c r="AA3570" s="381">
        <v>41550</v>
      </c>
      <c r="AB3570" s="381">
        <v>46150</v>
      </c>
      <c r="AC3570" s="381">
        <v>49850</v>
      </c>
      <c r="AD3570" s="381">
        <v>53550</v>
      </c>
      <c r="AE3570" s="381">
        <v>57250</v>
      </c>
      <c r="AF3570" s="381">
        <v>60950</v>
      </c>
      <c r="AG3570" s="381">
        <v>3680</v>
      </c>
      <c r="AH3570" s="381" t="s">
        <v>4457</v>
      </c>
      <c r="AI3570" s="381" t="s">
        <v>4422</v>
      </c>
      <c r="AJ3570" s="381">
        <v>0</v>
      </c>
    </row>
    <row r="3571" spans="1:36">
      <c r="A3571" s="381" t="s">
        <v>573</v>
      </c>
      <c r="B3571" s="381" t="s">
        <v>4456</v>
      </c>
      <c r="C3571" s="381">
        <v>42</v>
      </c>
      <c r="D3571" s="381">
        <v>113</v>
      </c>
      <c r="E3571" s="381" t="s">
        <v>4455</v>
      </c>
      <c r="F3571" s="381" t="s">
        <v>4454</v>
      </c>
      <c r="G3571" s="381" t="s">
        <v>3696</v>
      </c>
      <c r="H3571" s="381">
        <v>54800</v>
      </c>
      <c r="I3571" s="381">
        <v>20150</v>
      </c>
      <c r="J3571" s="381">
        <v>23000</v>
      </c>
      <c r="K3571" s="381">
        <v>25900</v>
      </c>
      <c r="L3571" s="381">
        <v>28750</v>
      </c>
      <c r="M3571" s="381">
        <v>31050</v>
      </c>
      <c r="N3571" s="381">
        <v>33350</v>
      </c>
      <c r="O3571" s="381">
        <v>35650</v>
      </c>
      <c r="P3571" s="381">
        <v>37950</v>
      </c>
      <c r="Q3571" s="381">
        <v>12100</v>
      </c>
      <c r="R3571" s="381">
        <v>16240</v>
      </c>
      <c r="S3571" s="381">
        <v>20420</v>
      </c>
      <c r="T3571" s="381">
        <v>24600</v>
      </c>
      <c r="U3571" s="381">
        <v>28780</v>
      </c>
      <c r="V3571" s="381">
        <v>32960</v>
      </c>
      <c r="W3571" s="381">
        <v>35650</v>
      </c>
      <c r="X3571" s="381">
        <v>37950</v>
      </c>
      <c r="Y3571" s="381">
        <v>32200</v>
      </c>
      <c r="Z3571" s="381">
        <v>36800</v>
      </c>
      <c r="AA3571" s="381">
        <v>41400</v>
      </c>
      <c r="AB3571" s="381">
        <v>46000</v>
      </c>
      <c r="AC3571" s="381">
        <v>49700</v>
      </c>
      <c r="AD3571" s="381">
        <v>53400</v>
      </c>
      <c r="AE3571" s="381">
        <v>57050</v>
      </c>
      <c r="AF3571" s="381">
        <v>60750</v>
      </c>
      <c r="AG3571" s="381">
        <v>9999</v>
      </c>
      <c r="AH3571" s="381" t="s">
        <v>3696</v>
      </c>
      <c r="AI3571" s="381" t="s">
        <v>4422</v>
      </c>
      <c r="AJ3571" s="381">
        <v>0</v>
      </c>
    </row>
    <row r="3572" spans="1:36">
      <c r="A3572" s="381" t="s">
        <v>573</v>
      </c>
      <c r="B3572" s="381" t="s">
        <v>4453</v>
      </c>
      <c r="C3572" s="381">
        <v>42</v>
      </c>
      <c r="D3572" s="381">
        <v>115</v>
      </c>
      <c r="E3572" s="381" t="s">
        <v>4452</v>
      </c>
      <c r="F3572" s="381" t="s">
        <v>4451</v>
      </c>
      <c r="G3572" s="381" t="s">
        <v>4450</v>
      </c>
      <c r="H3572" s="381">
        <v>62000</v>
      </c>
      <c r="I3572" s="381">
        <v>21700</v>
      </c>
      <c r="J3572" s="381">
        <v>24800</v>
      </c>
      <c r="K3572" s="381">
        <v>27900</v>
      </c>
      <c r="L3572" s="381">
        <v>31000</v>
      </c>
      <c r="M3572" s="381">
        <v>33500</v>
      </c>
      <c r="N3572" s="381">
        <v>36000</v>
      </c>
      <c r="O3572" s="381">
        <v>38450</v>
      </c>
      <c r="P3572" s="381">
        <v>40950</v>
      </c>
      <c r="Q3572" s="381">
        <v>13050</v>
      </c>
      <c r="R3572" s="381">
        <v>16240</v>
      </c>
      <c r="S3572" s="381">
        <v>20420</v>
      </c>
      <c r="T3572" s="381">
        <v>24600</v>
      </c>
      <c r="U3572" s="381">
        <v>28780</v>
      </c>
      <c r="V3572" s="381">
        <v>32960</v>
      </c>
      <c r="W3572" s="381">
        <v>37140</v>
      </c>
      <c r="X3572" s="381">
        <v>40950</v>
      </c>
      <c r="Y3572" s="381">
        <v>34750</v>
      </c>
      <c r="Z3572" s="381">
        <v>39700</v>
      </c>
      <c r="AA3572" s="381">
        <v>44650</v>
      </c>
      <c r="AB3572" s="381">
        <v>49600</v>
      </c>
      <c r="AC3572" s="381">
        <v>53600</v>
      </c>
      <c r="AD3572" s="381">
        <v>57550</v>
      </c>
      <c r="AE3572" s="381">
        <v>61550</v>
      </c>
      <c r="AF3572" s="381">
        <v>65500</v>
      </c>
      <c r="AG3572" s="381">
        <v>9999</v>
      </c>
      <c r="AH3572" s="381" t="s">
        <v>4450</v>
      </c>
      <c r="AI3572" s="381" t="s">
        <v>4422</v>
      </c>
      <c r="AJ3572" s="381">
        <v>0</v>
      </c>
    </row>
    <row r="3573" spans="1:36">
      <c r="A3573" s="381" t="s">
        <v>573</v>
      </c>
      <c r="B3573" s="381" t="s">
        <v>4449</v>
      </c>
      <c r="C3573" s="381">
        <v>42</v>
      </c>
      <c r="D3573" s="381">
        <v>117</v>
      </c>
      <c r="E3573" s="381" t="s">
        <v>4448</v>
      </c>
      <c r="F3573" s="381" t="s">
        <v>4447</v>
      </c>
      <c r="G3573" s="381" t="s">
        <v>4446</v>
      </c>
      <c r="H3573" s="381">
        <v>57600</v>
      </c>
      <c r="I3573" s="381">
        <v>20200</v>
      </c>
      <c r="J3573" s="381">
        <v>23050</v>
      </c>
      <c r="K3573" s="381">
        <v>25950</v>
      </c>
      <c r="L3573" s="381">
        <v>28800</v>
      </c>
      <c r="M3573" s="381">
        <v>31150</v>
      </c>
      <c r="N3573" s="381">
        <v>33450</v>
      </c>
      <c r="O3573" s="381">
        <v>35750</v>
      </c>
      <c r="P3573" s="381">
        <v>38050</v>
      </c>
      <c r="Q3573" s="381">
        <v>12150</v>
      </c>
      <c r="R3573" s="381">
        <v>16240</v>
      </c>
      <c r="S3573" s="381">
        <v>20420</v>
      </c>
      <c r="T3573" s="381">
        <v>24600</v>
      </c>
      <c r="U3573" s="381">
        <v>28780</v>
      </c>
      <c r="V3573" s="381">
        <v>32960</v>
      </c>
      <c r="W3573" s="381">
        <v>35750</v>
      </c>
      <c r="X3573" s="381">
        <v>38050</v>
      </c>
      <c r="Y3573" s="381">
        <v>32300</v>
      </c>
      <c r="Z3573" s="381">
        <v>36900</v>
      </c>
      <c r="AA3573" s="381">
        <v>41500</v>
      </c>
      <c r="AB3573" s="381">
        <v>46100</v>
      </c>
      <c r="AC3573" s="381">
        <v>49800</v>
      </c>
      <c r="AD3573" s="381">
        <v>53500</v>
      </c>
      <c r="AE3573" s="381">
        <v>57200</v>
      </c>
      <c r="AF3573" s="381">
        <v>60900</v>
      </c>
      <c r="AG3573" s="381">
        <v>9999</v>
      </c>
      <c r="AH3573" s="381" t="s">
        <v>4446</v>
      </c>
      <c r="AI3573" s="381" t="s">
        <v>4422</v>
      </c>
      <c r="AJ3573" s="381">
        <v>0</v>
      </c>
    </row>
    <row r="3574" spans="1:36">
      <c r="A3574" s="381" t="s">
        <v>573</v>
      </c>
      <c r="B3574" s="381" t="s">
        <v>4445</v>
      </c>
      <c r="C3574" s="381">
        <v>42</v>
      </c>
      <c r="D3574" s="381">
        <v>119</v>
      </c>
      <c r="E3574" s="381" t="s">
        <v>4444</v>
      </c>
      <c r="F3574" s="381" t="s">
        <v>4443</v>
      </c>
      <c r="G3574" s="381" t="s">
        <v>3682</v>
      </c>
      <c r="H3574" s="381">
        <v>57900</v>
      </c>
      <c r="I3574" s="381">
        <v>20300</v>
      </c>
      <c r="J3574" s="381">
        <v>23200</v>
      </c>
      <c r="K3574" s="381">
        <v>26100</v>
      </c>
      <c r="L3574" s="381">
        <v>28950</v>
      </c>
      <c r="M3574" s="381">
        <v>31300</v>
      </c>
      <c r="N3574" s="381">
        <v>33600</v>
      </c>
      <c r="O3574" s="381">
        <v>35900</v>
      </c>
      <c r="P3574" s="381">
        <v>38250</v>
      </c>
      <c r="Q3574" s="381">
        <v>12150</v>
      </c>
      <c r="R3574" s="381">
        <v>16240</v>
      </c>
      <c r="S3574" s="381">
        <v>20420</v>
      </c>
      <c r="T3574" s="381">
        <v>24600</v>
      </c>
      <c r="U3574" s="381">
        <v>28780</v>
      </c>
      <c r="V3574" s="381">
        <v>32960</v>
      </c>
      <c r="W3574" s="381">
        <v>35900</v>
      </c>
      <c r="X3574" s="381">
        <v>38250</v>
      </c>
      <c r="Y3574" s="381">
        <v>32450</v>
      </c>
      <c r="Z3574" s="381">
        <v>37050</v>
      </c>
      <c r="AA3574" s="381">
        <v>41700</v>
      </c>
      <c r="AB3574" s="381">
        <v>46300</v>
      </c>
      <c r="AC3574" s="381">
        <v>50050</v>
      </c>
      <c r="AD3574" s="381">
        <v>53750</v>
      </c>
      <c r="AE3574" s="381">
        <v>57450</v>
      </c>
      <c r="AF3574" s="381">
        <v>61150</v>
      </c>
      <c r="AG3574" s="381">
        <v>9999</v>
      </c>
      <c r="AH3574" s="381" t="s">
        <v>3682</v>
      </c>
      <c r="AI3574" s="381" t="s">
        <v>4422</v>
      </c>
      <c r="AJ3574" s="381">
        <v>0</v>
      </c>
    </row>
    <row r="3575" spans="1:36">
      <c r="A3575" s="381" t="s">
        <v>573</v>
      </c>
      <c r="B3575" s="381" t="s">
        <v>4442</v>
      </c>
      <c r="C3575" s="381">
        <v>42</v>
      </c>
      <c r="D3575" s="381">
        <v>121</v>
      </c>
      <c r="E3575" s="381" t="s">
        <v>4441</v>
      </c>
      <c r="F3575" s="381" t="s">
        <v>4440</v>
      </c>
      <c r="G3575" s="381" t="s">
        <v>4439</v>
      </c>
      <c r="H3575" s="381">
        <v>55800</v>
      </c>
      <c r="I3575" s="381">
        <v>20150</v>
      </c>
      <c r="J3575" s="381">
        <v>23000</v>
      </c>
      <c r="K3575" s="381">
        <v>25900</v>
      </c>
      <c r="L3575" s="381">
        <v>28750</v>
      </c>
      <c r="M3575" s="381">
        <v>31050</v>
      </c>
      <c r="N3575" s="381">
        <v>33350</v>
      </c>
      <c r="O3575" s="381">
        <v>35650</v>
      </c>
      <c r="P3575" s="381">
        <v>37950</v>
      </c>
      <c r="Q3575" s="381">
        <v>12100</v>
      </c>
      <c r="R3575" s="381">
        <v>16240</v>
      </c>
      <c r="S3575" s="381">
        <v>20420</v>
      </c>
      <c r="T3575" s="381">
        <v>24600</v>
      </c>
      <c r="U3575" s="381">
        <v>28780</v>
      </c>
      <c r="V3575" s="381">
        <v>32960</v>
      </c>
      <c r="W3575" s="381">
        <v>35650</v>
      </c>
      <c r="X3575" s="381">
        <v>37950</v>
      </c>
      <c r="Y3575" s="381">
        <v>32200</v>
      </c>
      <c r="Z3575" s="381">
        <v>36800</v>
      </c>
      <c r="AA3575" s="381">
        <v>41400</v>
      </c>
      <c r="AB3575" s="381">
        <v>46000</v>
      </c>
      <c r="AC3575" s="381">
        <v>49700</v>
      </c>
      <c r="AD3575" s="381">
        <v>53400</v>
      </c>
      <c r="AE3575" s="381">
        <v>57050</v>
      </c>
      <c r="AF3575" s="381">
        <v>60750</v>
      </c>
      <c r="AG3575" s="381">
        <v>9999</v>
      </c>
      <c r="AH3575" s="381" t="s">
        <v>4439</v>
      </c>
      <c r="AI3575" s="381" t="s">
        <v>4422</v>
      </c>
      <c r="AJ3575" s="381">
        <v>0</v>
      </c>
    </row>
    <row r="3576" spans="1:36">
      <c r="A3576" s="381" t="s">
        <v>573</v>
      </c>
      <c r="B3576" s="381" t="s">
        <v>4438</v>
      </c>
      <c r="C3576" s="381">
        <v>42</v>
      </c>
      <c r="D3576" s="381">
        <v>123</v>
      </c>
      <c r="E3576" s="381" t="s">
        <v>4437</v>
      </c>
      <c r="F3576" s="381" t="s">
        <v>4436</v>
      </c>
      <c r="G3576" s="381" t="s">
        <v>1832</v>
      </c>
      <c r="H3576" s="381">
        <v>57900</v>
      </c>
      <c r="I3576" s="381">
        <v>20300</v>
      </c>
      <c r="J3576" s="381">
        <v>23200</v>
      </c>
      <c r="K3576" s="381">
        <v>26100</v>
      </c>
      <c r="L3576" s="381">
        <v>28950</v>
      </c>
      <c r="M3576" s="381">
        <v>31300</v>
      </c>
      <c r="N3576" s="381">
        <v>33600</v>
      </c>
      <c r="O3576" s="381">
        <v>35900</v>
      </c>
      <c r="P3576" s="381">
        <v>38250</v>
      </c>
      <c r="Q3576" s="381">
        <v>12150</v>
      </c>
      <c r="R3576" s="381">
        <v>16240</v>
      </c>
      <c r="S3576" s="381">
        <v>20420</v>
      </c>
      <c r="T3576" s="381">
        <v>24600</v>
      </c>
      <c r="U3576" s="381">
        <v>28780</v>
      </c>
      <c r="V3576" s="381">
        <v>32960</v>
      </c>
      <c r="W3576" s="381">
        <v>35900</v>
      </c>
      <c r="X3576" s="381">
        <v>38250</v>
      </c>
      <c r="Y3576" s="381">
        <v>32450</v>
      </c>
      <c r="Z3576" s="381">
        <v>37050</v>
      </c>
      <c r="AA3576" s="381">
        <v>41700</v>
      </c>
      <c r="AB3576" s="381">
        <v>46300</v>
      </c>
      <c r="AC3576" s="381">
        <v>50050</v>
      </c>
      <c r="AD3576" s="381">
        <v>53750</v>
      </c>
      <c r="AE3576" s="381">
        <v>57450</v>
      </c>
      <c r="AF3576" s="381">
        <v>61150</v>
      </c>
      <c r="AG3576" s="381">
        <v>9999</v>
      </c>
      <c r="AH3576" s="381" t="s">
        <v>1832</v>
      </c>
      <c r="AI3576" s="381" t="s">
        <v>4422</v>
      </c>
      <c r="AJ3576" s="381">
        <v>0</v>
      </c>
    </row>
    <row r="3577" spans="1:36">
      <c r="A3577" s="381" t="s">
        <v>573</v>
      </c>
      <c r="B3577" s="381" t="s">
        <v>4435</v>
      </c>
      <c r="C3577" s="381">
        <v>42</v>
      </c>
      <c r="D3577" s="381">
        <v>125</v>
      </c>
      <c r="E3577" s="381" t="s">
        <v>4430</v>
      </c>
      <c r="F3577" s="381" t="s">
        <v>4429</v>
      </c>
      <c r="G3577" s="381" t="s">
        <v>1111</v>
      </c>
      <c r="H3577" s="381">
        <v>72600</v>
      </c>
      <c r="I3577" s="381">
        <v>25450</v>
      </c>
      <c r="J3577" s="381">
        <v>29050</v>
      </c>
      <c r="K3577" s="381">
        <v>32700</v>
      </c>
      <c r="L3577" s="381">
        <v>36300</v>
      </c>
      <c r="M3577" s="381">
        <v>39250</v>
      </c>
      <c r="N3577" s="381">
        <v>42150</v>
      </c>
      <c r="O3577" s="381">
        <v>45050</v>
      </c>
      <c r="P3577" s="381">
        <v>47950</v>
      </c>
      <c r="Q3577" s="381">
        <v>15300</v>
      </c>
      <c r="R3577" s="381">
        <v>17450</v>
      </c>
      <c r="S3577" s="381">
        <v>20420</v>
      </c>
      <c r="T3577" s="381">
        <v>24600</v>
      </c>
      <c r="U3577" s="381">
        <v>28780</v>
      </c>
      <c r="V3577" s="381">
        <v>32960</v>
      </c>
      <c r="W3577" s="381">
        <v>37140</v>
      </c>
      <c r="X3577" s="381">
        <v>41320</v>
      </c>
      <c r="Y3577" s="381">
        <v>40700</v>
      </c>
      <c r="Z3577" s="381">
        <v>46500</v>
      </c>
      <c r="AA3577" s="381">
        <v>52300</v>
      </c>
      <c r="AB3577" s="381">
        <v>58100</v>
      </c>
      <c r="AC3577" s="381">
        <v>62750</v>
      </c>
      <c r="AD3577" s="381">
        <v>67400</v>
      </c>
      <c r="AE3577" s="381">
        <v>72050</v>
      </c>
      <c r="AF3577" s="381">
        <v>76700</v>
      </c>
      <c r="AG3577" s="381">
        <v>6280</v>
      </c>
      <c r="AH3577" s="381" t="s">
        <v>1111</v>
      </c>
      <c r="AI3577" s="381" t="s">
        <v>4422</v>
      </c>
      <c r="AJ3577" s="381">
        <v>1</v>
      </c>
    </row>
    <row r="3578" spans="1:36">
      <c r="A3578" s="381" t="s">
        <v>573</v>
      </c>
      <c r="B3578" s="381" t="s">
        <v>4434</v>
      </c>
      <c r="C3578" s="381">
        <v>42</v>
      </c>
      <c r="D3578" s="381">
        <v>127</v>
      </c>
      <c r="E3578" s="381" t="s">
        <v>4433</v>
      </c>
      <c r="F3578" s="381" t="s">
        <v>4432</v>
      </c>
      <c r="G3578" s="381" t="s">
        <v>1382</v>
      </c>
      <c r="H3578" s="381">
        <v>61500</v>
      </c>
      <c r="I3578" s="381">
        <v>21550</v>
      </c>
      <c r="J3578" s="381">
        <v>24600</v>
      </c>
      <c r="K3578" s="381">
        <v>27700</v>
      </c>
      <c r="L3578" s="381">
        <v>30750</v>
      </c>
      <c r="M3578" s="381">
        <v>33250</v>
      </c>
      <c r="N3578" s="381">
        <v>35700</v>
      </c>
      <c r="O3578" s="381">
        <v>38150</v>
      </c>
      <c r="P3578" s="381">
        <v>40600</v>
      </c>
      <c r="Q3578" s="381">
        <v>12950</v>
      </c>
      <c r="R3578" s="381">
        <v>16240</v>
      </c>
      <c r="S3578" s="381">
        <v>20420</v>
      </c>
      <c r="T3578" s="381">
        <v>24600</v>
      </c>
      <c r="U3578" s="381">
        <v>28780</v>
      </c>
      <c r="V3578" s="381">
        <v>32960</v>
      </c>
      <c r="W3578" s="381">
        <v>37140</v>
      </c>
      <c r="X3578" s="381">
        <v>40600</v>
      </c>
      <c r="Y3578" s="381">
        <v>34450</v>
      </c>
      <c r="Z3578" s="381">
        <v>39400</v>
      </c>
      <c r="AA3578" s="381">
        <v>44300</v>
      </c>
      <c r="AB3578" s="381">
        <v>49200</v>
      </c>
      <c r="AC3578" s="381">
        <v>53150</v>
      </c>
      <c r="AD3578" s="381">
        <v>57100</v>
      </c>
      <c r="AE3578" s="381">
        <v>61050</v>
      </c>
      <c r="AF3578" s="381">
        <v>64950</v>
      </c>
      <c r="AG3578" s="381">
        <v>9999</v>
      </c>
      <c r="AH3578" s="381" t="s">
        <v>1382</v>
      </c>
      <c r="AI3578" s="381" t="s">
        <v>4422</v>
      </c>
      <c r="AJ3578" s="381">
        <v>0</v>
      </c>
    </row>
    <row r="3579" spans="1:36">
      <c r="A3579" s="381" t="s">
        <v>573</v>
      </c>
      <c r="B3579" s="381" t="s">
        <v>4431</v>
      </c>
      <c r="C3579" s="381">
        <v>42</v>
      </c>
      <c r="D3579" s="381">
        <v>129</v>
      </c>
      <c r="E3579" s="381" t="s">
        <v>4430</v>
      </c>
      <c r="F3579" s="381" t="s">
        <v>4429</v>
      </c>
      <c r="G3579" s="381" t="s">
        <v>1827</v>
      </c>
      <c r="H3579" s="381">
        <v>72600</v>
      </c>
      <c r="I3579" s="381">
        <v>25450</v>
      </c>
      <c r="J3579" s="381">
        <v>29050</v>
      </c>
      <c r="K3579" s="381">
        <v>32700</v>
      </c>
      <c r="L3579" s="381">
        <v>36300</v>
      </c>
      <c r="M3579" s="381">
        <v>39250</v>
      </c>
      <c r="N3579" s="381">
        <v>42150</v>
      </c>
      <c r="O3579" s="381">
        <v>45050</v>
      </c>
      <c r="P3579" s="381">
        <v>47950</v>
      </c>
      <c r="Q3579" s="381">
        <v>15300</v>
      </c>
      <c r="R3579" s="381">
        <v>17450</v>
      </c>
      <c r="S3579" s="381">
        <v>20420</v>
      </c>
      <c r="T3579" s="381">
        <v>24600</v>
      </c>
      <c r="U3579" s="381">
        <v>28780</v>
      </c>
      <c r="V3579" s="381">
        <v>32960</v>
      </c>
      <c r="W3579" s="381">
        <v>37140</v>
      </c>
      <c r="X3579" s="381">
        <v>41320</v>
      </c>
      <c r="Y3579" s="381">
        <v>40700</v>
      </c>
      <c r="Z3579" s="381">
        <v>46500</v>
      </c>
      <c r="AA3579" s="381">
        <v>52300</v>
      </c>
      <c r="AB3579" s="381">
        <v>58100</v>
      </c>
      <c r="AC3579" s="381">
        <v>62750</v>
      </c>
      <c r="AD3579" s="381">
        <v>67400</v>
      </c>
      <c r="AE3579" s="381">
        <v>72050</v>
      </c>
      <c r="AF3579" s="381">
        <v>76700</v>
      </c>
      <c r="AG3579" s="381">
        <v>6280</v>
      </c>
      <c r="AH3579" s="381" t="s">
        <v>1827</v>
      </c>
      <c r="AI3579" s="381" t="s">
        <v>4422</v>
      </c>
      <c r="AJ3579" s="381">
        <v>1</v>
      </c>
    </row>
    <row r="3580" spans="1:36">
      <c r="A3580" s="381" t="s">
        <v>573</v>
      </c>
      <c r="B3580" s="381" t="s">
        <v>4428</v>
      </c>
      <c r="C3580" s="381">
        <v>42</v>
      </c>
      <c r="D3580" s="381">
        <v>131</v>
      </c>
      <c r="E3580" s="381" t="s">
        <v>4427</v>
      </c>
      <c r="F3580" s="381" t="s">
        <v>4426</v>
      </c>
      <c r="G3580" s="381" t="s">
        <v>1365</v>
      </c>
      <c r="H3580" s="381">
        <v>59500</v>
      </c>
      <c r="I3580" s="381">
        <v>20850</v>
      </c>
      <c r="J3580" s="381">
        <v>23800</v>
      </c>
      <c r="K3580" s="381">
        <v>26800</v>
      </c>
      <c r="L3580" s="381">
        <v>29750</v>
      </c>
      <c r="M3580" s="381">
        <v>32150</v>
      </c>
      <c r="N3580" s="381">
        <v>34550</v>
      </c>
      <c r="O3580" s="381">
        <v>36900</v>
      </c>
      <c r="P3580" s="381">
        <v>39300</v>
      </c>
      <c r="Q3580" s="381">
        <v>12500</v>
      </c>
      <c r="R3580" s="381">
        <v>16240</v>
      </c>
      <c r="S3580" s="381">
        <v>20420</v>
      </c>
      <c r="T3580" s="381">
        <v>24600</v>
      </c>
      <c r="U3580" s="381">
        <v>28780</v>
      </c>
      <c r="V3580" s="381">
        <v>32960</v>
      </c>
      <c r="W3580" s="381">
        <v>36900</v>
      </c>
      <c r="X3580" s="381">
        <v>39300</v>
      </c>
      <c r="Y3580" s="381">
        <v>33350</v>
      </c>
      <c r="Z3580" s="381">
        <v>38100</v>
      </c>
      <c r="AA3580" s="381">
        <v>42850</v>
      </c>
      <c r="AB3580" s="381">
        <v>47600</v>
      </c>
      <c r="AC3580" s="381">
        <v>51450</v>
      </c>
      <c r="AD3580" s="381">
        <v>55250</v>
      </c>
      <c r="AE3580" s="381">
        <v>59050</v>
      </c>
      <c r="AF3580" s="381">
        <v>62850</v>
      </c>
      <c r="AG3580" s="381">
        <v>7560</v>
      </c>
      <c r="AH3580" s="381" t="s">
        <v>1365</v>
      </c>
      <c r="AI3580" s="381" t="s">
        <v>4422</v>
      </c>
      <c r="AJ3580" s="381">
        <v>1</v>
      </c>
    </row>
    <row r="3581" spans="1:36">
      <c r="A3581" s="381" t="s">
        <v>573</v>
      </c>
      <c r="B3581" s="381" t="s">
        <v>4425</v>
      </c>
      <c r="C3581" s="381">
        <v>42</v>
      </c>
      <c r="D3581" s="381">
        <v>133</v>
      </c>
      <c r="E3581" s="381" t="s">
        <v>4424</v>
      </c>
      <c r="F3581" s="381" t="s">
        <v>4423</v>
      </c>
      <c r="G3581" s="381" t="s">
        <v>1819</v>
      </c>
      <c r="H3581" s="381">
        <v>70800</v>
      </c>
      <c r="I3581" s="381">
        <v>24800</v>
      </c>
      <c r="J3581" s="381">
        <v>28350</v>
      </c>
      <c r="K3581" s="381">
        <v>31900</v>
      </c>
      <c r="L3581" s="381">
        <v>35400</v>
      </c>
      <c r="M3581" s="381">
        <v>38250</v>
      </c>
      <c r="N3581" s="381">
        <v>41100</v>
      </c>
      <c r="O3581" s="381">
        <v>43900</v>
      </c>
      <c r="P3581" s="381">
        <v>46750</v>
      </c>
      <c r="Q3581" s="381">
        <v>14900</v>
      </c>
      <c r="R3581" s="381">
        <v>17000</v>
      </c>
      <c r="S3581" s="381">
        <v>20420</v>
      </c>
      <c r="T3581" s="381">
        <v>24600</v>
      </c>
      <c r="U3581" s="381">
        <v>28780</v>
      </c>
      <c r="V3581" s="381">
        <v>32960</v>
      </c>
      <c r="W3581" s="381">
        <v>37140</v>
      </c>
      <c r="X3581" s="381">
        <v>41320</v>
      </c>
      <c r="Y3581" s="381">
        <v>39700</v>
      </c>
      <c r="Z3581" s="381">
        <v>45350</v>
      </c>
      <c r="AA3581" s="381">
        <v>51000</v>
      </c>
      <c r="AB3581" s="381">
        <v>56650</v>
      </c>
      <c r="AC3581" s="381">
        <v>61200</v>
      </c>
      <c r="AD3581" s="381">
        <v>65750</v>
      </c>
      <c r="AE3581" s="381">
        <v>70250</v>
      </c>
      <c r="AF3581" s="381">
        <v>74800</v>
      </c>
      <c r="AG3581" s="381">
        <v>9280</v>
      </c>
      <c r="AH3581" s="381" t="s">
        <v>1819</v>
      </c>
      <c r="AI3581" s="381" t="s">
        <v>4422</v>
      </c>
      <c r="AJ3581" s="381">
        <v>1</v>
      </c>
    </row>
    <row r="3582" spans="1:36">
      <c r="A3582" s="381" t="s">
        <v>574</v>
      </c>
      <c r="B3582" s="381" t="s">
        <v>4421</v>
      </c>
      <c r="C3582" s="381">
        <v>44</v>
      </c>
      <c r="D3582" s="381">
        <v>1</v>
      </c>
      <c r="E3582" s="381" t="s">
        <v>4347</v>
      </c>
      <c r="F3582" s="381" t="s">
        <v>4346</v>
      </c>
      <c r="G3582" s="381" t="s">
        <v>4417</v>
      </c>
      <c r="H3582" s="381">
        <v>72100</v>
      </c>
      <c r="I3582" s="381">
        <v>25250</v>
      </c>
      <c r="J3582" s="381">
        <v>28850</v>
      </c>
      <c r="K3582" s="381">
        <v>32450</v>
      </c>
      <c r="L3582" s="381">
        <v>36050</v>
      </c>
      <c r="M3582" s="381">
        <v>38950</v>
      </c>
      <c r="N3582" s="381">
        <v>41850</v>
      </c>
      <c r="O3582" s="381">
        <v>44750</v>
      </c>
      <c r="P3582" s="381">
        <v>47600</v>
      </c>
      <c r="Q3582" s="381">
        <v>15200</v>
      </c>
      <c r="R3582" s="381">
        <v>17350</v>
      </c>
      <c r="S3582" s="381">
        <v>20420</v>
      </c>
      <c r="T3582" s="381">
        <v>24600</v>
      </c>
      <c r="U3582" s="381">
        <v>28780</v>
      </c>
      <c r="V3582" s="381">
        <v>32960</v>
      </c>
      <c r="W3582" s="381">
        <v>37140</v>
      </c>
      <c r="X3582" s="381">
        <v>41320</v>
      </c>
      <c r="Y3582" s="381">
        <v>40400</v>
      </c>
      <c r="Z3582" s="381">
        <v>46200</v>
      </c>
      <c r="AA3582" s="381">
        <v>51950</v>
      </c>
      <c r="AB3582" s="381">
        <v>57700</v>
      </c>
      <c r="AC3582" s="381">
        <v>62350</v>
      </c>
      <c r="AD3582" s="381">
        <v>66950</v>
      </c>
      <c r="AE3582" s="381">
        <v>71550</v>
      </c>
      <c r="AF3582" s="381">
        <v>76200</v>
      </c>
      <c r="AG3582" s="381">
        <v>6480</v>
      </c>
      <c r="AH3582" s="381" t="s">
        <v>4420</v>
      </c>
      <c r="AI3582" s="381" t="s">
        <v>4340</v>
      </c>
      <c r="AJ3582" s="381">
        <v>1</v>
      </c>
    </row>
    <row r="3583" spans="1:36">
      <c r="A3583" s="381" t="s">
        <v>574</v>
      </c>
      <c r="B3583" s="381" t="s">
        <v>4419</v>
      </c>
      <c r="C3583" s="381">
        <v>44</v>
      </c>
      <c r="D3583" s="381">
        <v>1</v>
      </c>
      <c r="E3583" s="381" t="s">
        <v>4347</v>
      </c>
      <c r="F3583" s="381" t="s">
        <v>4346</v>
      </c>
      <c r="G3583" s="381" t="s">
        <v>4417</v>
      </c>
      <c r="H3583" s="381">
        <v>72100</v>
      </c>
      <c r="I3583" s="381">
        <v>25250</v>
      </c>
      <c r="J3583" s="381">
        <v>28850</v>
      </c>
      <c r="K3583" s="381">
        <v>32450</v>
      </c>
      <c r="L3583" s="381">
        <v>36050</v>
      </c>
      <c r="M3583" s="381">
        <v>38950</v>
      </c>
      <c r="N3583" s="381">
        <v>41850</v>
      </c>
      <c r="O3583" s="381">
        <v>44750</v>
      </c>
      <c r="P3583" s="381">
        <v>47600</v>
      </c>
      <c r="Q3583" s="381">
        <v>15200</v>
      </c>
      <c r="R3583" s="381">
        <v>17350</v>
      </c>
      <c r="S3583" s="381">
        <v>20420</v>
      </c>
      <c r="T3583" s="381">
        <v>24600</v>
      </c>
      <c r="U3583" s="381">
        <v>28780</v>
      </c>
      <c r="V3583" s="381">
        <v>32960</v>
      </c>
      <c r="W3583" s="381">
        <v>37140</v>
      </c>
      <c r="X3583" s="381">
        <v>41320</v>
      </c>
      <c r="Y3583" s="381">
        <v>40400</v>
      </c>
      <c r="Z3583" s="381">
        <v>46200</v>
      </c>
      <c r="AA3583" s="381">
        <v>51950</v>
      </c>
      <c r="AB3583" s="381">
        <v>57700</v>
      </c>
      <c r="AC3583" s="381">
        <v>62350</v>
      </c>
      <c r="AD3583" s="381">
        <v>66950</v>
      </c>
      <c r="AE3583" s="381">
        <v>71550</v>
      </c>
      <c r="AF3583" s="381">
        <v>76200</v>
      </c>
      <c r="AG3583" s="381">
        <v>6480</v>
      </c>
      <c r="AH3583" s="381" t="s">
        <v>2633</v>
      </c>
      <c r="AI3583" s="381" t="s">
        <v>4340</v>
      </c>
      <c r="AJ3583" s="381">
        <v>1</v>
      </c>
    </row>
    <row r="3584" spans="1:36">
      <c r="A3584" s="381" t="s">
        <v>574</v>
      </c>
      <c r="B3584" s="381" t="s">
        <v>4418</v>
      </c>
      <c r="C3584" s="381">
        <v>44</v>
      </c>
      <c r="D3584" s="381">
        <v>1</v>
      </c>
      <c r="E3584" s="381" t="s">
        <v>4347</v>
      </c>
      <c r="F3584" s="381" t="s">
        <v>4346</v>
      </c>
      <c r="G3584" s="381" t="s">
        <v>4417</v>
      </c>
      <c r="H3584" s="381">
        <v>72100</v>
      </c>
      <c r="I3584" s="381">
        <v>25250</v>
      </c>
      <c r="J3584" s="381">
        <v>28850</v>
      </c>
      <c r="K3584" s="381">
        <v>32450</v>
      </c>
      <c r="L3584" s="381">
        <v>36050</v>
      </c>
      <c r="M3584" s="381">
        <v>38950</v>
      </c>
      <c r="N3584" s="381">
        <v>41850</v>
      </c>
      <c r="O3584" s="381">
        <v>44750</v>
      </c>
      <c r="P3584" s="381">
        <v>47600</v>
      </c>
      <c r="Q3584" s="381">
        <v>15200</v>
      </c>
      <c r="R3584" s="381">
        <v>17350</v>
      </c>
      <c r="S3584" s="381">
        <v>20420</v>
      </c>
      <c r="T3584" s="381">
        <v>24600</v>
      </c>
      <c r="U3584" s="381">
        <v>28780</v>
      </c>
      <c r="V3584" s="381">
        <v>32960</v>
      </c>
      <c r="W3584" s="381">
        <v>37140</v>
      </c>
      <c r="X3584" s="381">
        <v>41320</v>
      </c>
      <c r="Y3584" s="381">
        <v>40400</v>
      </c>
      <c r="Z3584" s="381">
        <v>46200</v>
      </c>
      <c r="AA3584" s="381">
        <v>51950</v>
      </c>
      <c r="AB3584" s="381">
        <v>57700</v>
      </c>
      <c r="AC3584" s="381">
        <v>62350</v>
      </c>
      <c r="AD3584" s="381">
        <v>66950</v>
      </c>
      <c r="AE3584" s="381">
        <v>71550</v>
      </c>
      <c r="AF3584" s="381">
        <v>76200</v>
      </c>
      <c r="AG3584" s="381">
        <v>6480</v>
      </c>
      <c r="AH3584" s="381" t="s">
        <v>2203</v>
      </c>
      <c r="AI3584" s="381" t="s">
        <v>4340</v>
      </c>
      <c r="AJ3584" s="381">
        <v>1</v>
      </c>
    </row>
    <row r="3585" spans="1:36">
      <c r="A3585" s="381" t="s">
        <v>574</v>
      </c>
      <c r="B3585" s="381" t="s">
        <v>4416</v>
      </c>
      <c r="C3585" s="381">
        <v>44</v>
      </c>
      <c r="D3585" s="381">
        <v>3</v>
      </c>
      <c r="E3585" s="381" t="s">
        <v>4347</v>
      </c>
      <c r="F3585" s="381" t="s">
        <v>4346</v>
      </c>
      <c r="G3585" s="381" t="s">
        <v>3205</v>
      </c>
      <c r="H3585" s="381">
        <v>72100</v>
      </c>
      <c r="I3585" s="381">
        <v>25250</v>
      </c>
      <c r="J3585" s="381">
        <v>28850</v>
      </c>
      <c r="K3585" s="381">
        <v>32450</v>
      </c>
      <c r="L3585" s="381">
        <v>36050</v>
      </c>
      <c r="M3585" s="381">
        <v>38950</v>
      </c>
      <c r="N3585" s="381">
        <v>41850</v>
      </c>
      <c r="O3585" s="381">
        <v>44750</v>
      </c>
      <c r="P3585" s="381">
        <v>47600</v>
      </c>
      <c r="Q3585" s="381">
        <v>15200</v>
      </c>
      <c r="R3585" s="381">
        <v>17350</v>
      </c>
      <c r="S3585" s="381">
        <v>20420</v>
      </c>
      <c r="T3585" s="381">
        <v>24600</v>
      </c>
      <c r="U3585" s="381">
        <v>28780</v>
      </c>
      <c r="V3585" s="381">
        <v>32960</v>
      </c>
      <c r="W3585" s="381">
        <v>37140</v>
      </c>
      <c r="X3585" s="381">
        <v>41320</v>
      </c>
      <c r="Y3585" s="381">
        <v>40400</v>
      </c>
      <c r="Z3585" s="381">
        <v>46200</v>
      </c>
      <c r="AA3585" s="381">
        <v>51950</v>
      </c>
      <c r="AB3585" s="381">
        <v>57700</v>
      </c>
      <c r="AC3585" s="381">
        <v>62350</v>
      </c>
      <c r="AD3585" s="381">
        <v>66950</v>
      </c>
      <c r="AE3585" s="381">
        <v>71550</v>
      </c>
      <c r="AF3585" s="381">
        <v>76200</v>
      </c>
      <c r="AG3585" s="381">
        <v>6480</v>
      </c>
      <c r="AH3585" s="381" t="s">
        <v>2327</v>
      </c>
      <c r="AI3585" s="381" t="s">
        <v>4340</v>
      </c>
      <c r="AJ3585" s="381">
        <v>1</v>
      </c>
    </row>
    <row r="3586" spans="1:36">
      <c r="A3586" s="381" t="s">
        <v>574</v>
      </c>
      <c r="B3586" s="381" t="s">
        <v>4415</v>
      </c>
      <c r="C3586" s="381">
        <v>44</v>
      </c>
      <c r="D3586" s="381">
        <v>3</v>
      </c>
      <c r="E3586" s="381" t="s">
        <v>4347</v>
      </c>
      <c r="F3586" s="381" t="s">
        <v>4346</v>
      </c>
      <c r="G3586" s="381" t="s">
        <v>3205</v>
      </c>
      <c r="H3586" s="381">
        <v>72100</v>
      </c>
      <c r="I3586" s="381">
        <v>25250</v>
      </c>
      <c r="J3586" s="381">
        <v>28850</v>
      </c>
      <c r="K3586" s="381">
        <v>32450</v>
      </c>
      <c r="L3586" s="381">
        <v>36050</v>
      </c>
      <c r="M3586" s="381">
        <v>38950</v>
      </c>
      <c r="N3586" s="381">
        <v>41850</v>
      </c>
      <c r="O3586" s="381">
        <v>44750</v>
      </c>
      <c r="P3586" s="381">
        <v>47600</v>
      </c>
      <c r="Q3586" s="381">
        <v>15200</v>
      </c>
      <c r="R3586" s="381">
        <v>17350</v>
      </c>
      <c r="S3586" s="381">
        <v>20420</v>
      </c>
      <c r="T3586" s="381">
        <v>24600</v>
      </c>
      <c r="U3586" s="381">
        <v>28780</v>
      </c>
      <c r="V3586" s="381">
        <v>32960</v>
      </c>
      <c r="W3586" s="381">
        <v>37140</v>
      </c>
      <c r="X3586" s="381">
        <v>41320</v>
      </c>
      <c r="Y3586" s="381">
        <v>40400</v>
      </c>
      <c r="Z3586" s="381">
        <v>46200</v>
      </c>
      <c r="AA3586" s="381">
        <v>51950</v>
      </c>
      <c r="AB3586" s="381">
        <v>57700</v>
      </c>
      <c r="AC3586" s="381">
        <v>62350</v>
      </c>
      <c r="AD3586" s="381">
        <v>66950</v>
      </c>
      <c r="AE3586" s="381">
        <v>71550</v>
      </c>
      <c r="AF3586" s="381">
        <v>76200</v>
      </c>
      <c r="AG3586" s="381">
        <v>6480</v>
      </c>
      <c r="AH3586" s="381" t="s">
        <v>4414</v>
      </c>
      <c r="AI3586" s="381" t="s">
        <v>4340</v>
      </c>
      <c r="AJ3586" s="381">
        <v>1</v>
      </c>
    </row>
    <row r="3587" spans="1:36">
      <c r="A3587" s="381" t="s">
        <v>574</v>
      </c>
      <c r="B3587" s="381" t="s">
        <v>4413</v>
      </c>
      <c r="C3587" s="381">
        <v>44</v>
      </c>
      <c r="D3587" s="381">
        <v>3</v>
      </c>
      <c r="E3587" s="381" t="s">
        <v>4347</v>
      </c>
      <c r="F3587" s="381" t="s">
        <v>4346</v>
      </c>
      <c r="G3587" s="381" t="s">
        <v>3205</v>
      </c>
      <c r="H3587" s="381">
        <v>72100</v>
      </c>
      <c r="I3587" s="381">
        <v>25250</v>
      </c>
      <c r="J3587" s="381">
        <v>28850</v>
      </c>
      <c r="K3587" s="381">
        <v>32450</v>
      </c>
      <c r="L3587" s="381">
        <v>36050</v>
      </c>
      <c r="M3587" s="381">
        <v>38950</v>
      </c>
      <c r="N3587" s="381">
        <v>41850</v>
      </c>
      <c r="O3587" s="381">
        <v>44750</v>
      </c>
      <c r="P3587" s="381">
        <v>47600</v>
      </c>
      <c r="Q3587" s="381">
        <v>15200</v>
      </c>
      <c r="R3587" s="381">
        <v>17350</v>
      </c>
      <c r="S3587" s="381">
        <v>20420</v>
      </c>
      <c r="T3587" s="381">
        <v>24600</v>
      </c>
      <c r="U3587" s="381">
        <v>28780</v>
      </c>
      <c r="V3587" s="381">
        <v>32960</v>
      </c>
      <c r="W3587" s="381">
        <v>37140</v>
      </c>
      <c r="X3587" s="381">
        <v>41320</v>
      </c>
      <c r="Y3587" s="381">
        <v>40400</v>
      </c>
      <c r="Z3587" s="381">
        <v>46200</v>
      </c>
      <c r="AA3587" s="381">
        <v>51950</v>
      </c>
      <c r="AB3587" s="381">
        <v>57700</v>
      </c>
      <c r="AC3587" s="381">
        <v>62350</v>
      </c>
      <c r="AD3587" s="381">
        <v>66950</v>
      </c>
      <c r="AE3587" s="381">
        <v>71550</v>
      </c>
      <c r="AF3587" s="381">
        <v>76200</v>
      </c>
      <c r="AG3587" s="381">
        <v>6480</v>
      </c>
      <c r="AH3587" s="381" t="s">
        <v>4412</v>
      </c>
      <c r="AI3587" s="381" t="s">
        <v>4340</v>
      </c>
      <c r="AJ3587" s="381">
        <v>1</v>
      </c>
    </row>
    <row r="3588" spans="1:36">
      <c r="A3588" s="381" t="s">
        <v>574</v>
      </c>
      <c r="B3588" s="381" t="s">
        <v>4411</v>
      </c>
      <c r="C3588" s="381">
        <v>44</v>
      </c>
      <c r="D3588" s="381">
        <v>3</v>
      </c>
      <c r="E3588" s="381" t="s">
        <v>4347</v>
      </c>
      <c r="F3588" s="381" t="s">
        <v>4346</v>
      </c>
      <c r="G3588" s="381" t="s">
        <v>3205</v>
      </c>
      <c r="H3588" s="381">
        <v>72100</v>
      </c>
      <c r="I3588" s="381">
        <v>25250</v>
      </c>
      <c r="J3588" s="381">
        <v>28850</v>
      </c>
      <c r="K3588" s="381">
        <v>32450</v>
      </c>
      <c r="L3588" s="381">
        <v>36050</v>
      </c>
      <c r="M3588" s="381">
        <v>38950</v>
      </c>
      <c r="N3588" s="381">
        <v>41850</v>
      </c>
      <c r="O3588" s="381">
        <v>44750</v>
      </c>
      <c r="P3588" s="381">
        <v>47600</v>
      </c>
      <c r="Q3588" s="381">
        <v>15200</v>
      </c>
      <c r="R3588" s="381">
        <v>17350</v>
      </c>
      <c r="S3588" s="381">
        <v>20420</v>
      </c>
      <c r="T3588" s="381">
        <v>24600</v>
      </c>
      <c r="U3588" s="381">
        <v>28780</v>
      </c>
      <c r="V3588" s="381">
        <v>32960</v>
      </c>
      <c r="W3588" s="381">
        <v>37140</v>
      </c>
      <c r="X3588" s="381">
        <v>41320</v>
      </c>
      <c r="Y3588" s="381">
        <v>40400</v>
      </c>
      <c r="Z3588" s="381">
        <v>46200</v>
      </c>
      <c r="AA3588" s="381">
        <v>51950</v>
      </c>
      <c r="AB3588" s="381">
        <v>57700</v>
      </c>
      <c r="AC3588" s="381">
        <v>62350</v>
      </c>
      <c r="AD3588" s="381">
        <v>66950</v>
      </c>
      <c r="AE3588" s="381">
        <v>71550</v>
      </c>
      <c r="AF3588" s="381">
        <v>76200</v>
      </c>
      <c r="AG3588" s="381">
        <v>6480</v>
      </c>
      <c r="AH3588" s="381" t="s">
        <v>4410</v>
      </c>
      <c r="AI3588" s="381" t="s">
        <v>4340</v>
      </c>
      <c r="AJ3588" s="381">
        <v>1</v>
      </c>
    </row>
    <row r="3589" spans="1:36">
      <c r="A3589" s="381" t="s">
        <v>574</v>
      </c>
      <c r="B3589" s="381" t="s">
        <v>4409</v>
      </c>
      <c r="C3589" s="381">
        <v>44</v>
      </c>
      <c r="D3589" s="381">
        <v>3</v>
      </c>
      <c r="E3589" s="381" t="s">
        <v>4347</v>
      </c>
      <c r="F3589" s="381" t="s">
        <v>4346</v>
      </c>
      <c r="G3589" s="381" t="s">
        <v>3205</v>
      </c>
      <c r="H3589" s="381">
        <v>72100</v>
      </c>
      <c r="I3589" s="381">
        <v>25250</v>
      </c>
      <c r="J3589" s="381">
        <v>28850</v>
      </c>
      <c r="K3589" s="381">
        <v>32450</v>
      </c>
      <c r="L3589" s="381">
        <v>36050</v>
      </c>
      <c r="M3589" s="381">
        <v>38950</v>
      </c>
      <c r="N3589" s="381">
        <v>41850</v>
      </c>
      <c r="O3589" s="381">
        <v>44750</v>
      </c>
      <c r="P3589" s="381">
        <v>47600</v>
      </c>
      <c r="Q3589" s="381">
        <v>15200</v>
      </c>
      <c r="R3589" s="381">
        <v>17350</v>
      </c>
      <c r="S3589" s="381">
        <v>20420</v>
      </c>
      <c r="T3589" s="381">
        <v>24600</v>
      </c>
      <c r="U3589" s="381">
        <v>28780</v>
      </c>
      <c r="V3589" s="381">
        <v>32960</v>
      </c>
      <c r="W3589" s="381">
        <v>37140</v>
      </c>
      <c r="X3589" s="381">
        <v>41320</v>
      </c>
      <c r="Y3589" s="381">
        <v>40400</v>
      </c>
      <c r="Z3589" s="381">
        <v>46200</v>
      </c>
      <c r="AA3589" s="381">
        <v>51950</v>
      </c>
      <c r="AB3589" s="381">
        <v>57700</v>
      </c>
      <c r="AC3589" s="381">
        <v>62350</v>
      </c>
      <c r="AD3589" s="381">
        <v>66950</v>
      </c>
      <c r="AE3589" s="381">
        <v>71550</v>
      </c>
      <c r="AF3589" s="381">
        <v>76200</v>
      </c>
      <c r="AG3589" s="381">
        <v>6480</v>
      </c>
      <c r="AH3589" s="381" t="s">
        <v>4408</v>
      </c>
      <c r="AI3589" s="381" t="s">
        <v>4340</v>
      </c>
      <c r="AJ3589" s="381">
        <v>1</v>
      </c>
    </row>
    <row r="3590" spans="1:36">
      <c r="A3590" s="381" t="s">
        <v>574</v>
      </c>
      <c r="B3590" s="381" t="s">
        <v>4407</v>
      </c>
      <c r="C3590" s="381">
        <v>44</v>
      </c>
      <c r="D3590" s="381">
        <v>5</v>
      </c>
      <c r="E3590" s="381" t="s">
        <v>4347</v>
      </c>
      <c r="F3590" s="381" t="s">
        <v>4346</v>
      </c>
      <c r="G3590" s="381" t="s">
        <v>4395</v>
      </c>
      <c r="H3590" s="381">
        <v>72100</v>
      </c>
      <c r="I3590" s="381">
        <v>25250</v>
      </c>
      <c r="J3590" s="381">
        <v>28850</v>
      </c>
      <c r="K3590" s="381">
        <v>32450</v>
      </c>
      <c r="L3590" s="381">
        <v>36050</v>
      </c>
      <c r="M3590" s="381">
        <v>38950</v>
      </c>
      <c r="N3590" s="381">
        <v>41850</v>
      </c>
      <c r="O3590" s="381">
        <v>44750</v>
      </c>
      <c r="P3590" s="381">
        <v>47600</v>
      </c>
      <c r="Q3590" s="381">
        <v>15200</v>
      </c>
      <c r="R3590" s="381">
        <v>17350</v>
      </c>
      <c r="S3590" s="381">
        <v>20420</v>
      </c>
      <c r="T3590" s="381">
        <v>24600</v>
      </c>
      <c r="U3590" s="381">
        <v>28780</v>
      </c>
      <c r="V3590" s="381">
        <v>32960</v>
      </c>
      <c r="W3590" s="381">
        <v>37140</v>
      </c>
      <c r="X3590" s="381">
        <v>41320</v>
      </c>
      <c r="Y3590" s="381">
        <v>40400</v>
      </c>
      <c r="Z3590" s="381">
        <v>46200</v>
      </c>
      <c r="AA3590" s="381">
        <v>51950</v>
      </c>
      <c r="AB3590" s="381">
        <v>57700</v>
      </c>
      <c r="AC3590" s="381">
        <v>62350</v>
      </c>
      <c r="AD3590" s="381">
        <v>66950</v>
      </c>
      <c r="AE3590" s="381">
        <v>71550</v>
      </c>
      <c r="AF3590" s="381">
        <v>76200</v>
      </c>
      <c r="AG3590" s="381">
        <v>6480</v>
      </c>
      <c r="AH3590" s="381" t="s">
        <v>4406</v>
      </c>
      <c r="AI3590" s="381" t="s">
        <v>4340</v>
      </c>
      <c r="AJ3590" s="381">
        <v>1</v>
      </c>
    </row>
    <row r="3591" spans="1:36">
      <c r="A3591" s="381" t="s">
        <v>574</v>
      </c>
      <c r="B3591" s="381" t="s">
        <v>4405</v>
      </c>
      <c r="C3591" s="381">
        <v>44</v>
      </c>
      <c r="D3591" s="381">
        <v>5</v>
      </c>
      <c r="E3591" s="381" t="s">
        <v>4347</v>
      </c>
      <c r="F3591" s="381" t="s">
        <v>4346</v>
      </c>
      <c r="G3591" s="381" t="s">
        <v>4395</v>
      </c>
      <c r="H3591" s="381">
        <v>72100</v>
      </c>
      <c r="I3591" s="381">
        <v>25250</v>
      </c>
      <c r="J3591" s="381">
        <v>28850</v>
      </c>
      <c r="K3591" s="381">
        <v>32450</v>
      </c>
      <c r="L3591" s="381">
        <v>36050</v>
      </c>
      <c r="M3591" s="381">
        <v>38950</v>
      </c>
      <c r="N3591" s="381">
        <v>41850</v>
      </c>
      <c r="O3591" s="381">
        <v>44750</v>
      </c>
      <c r="P3591" s="381">
        <v>47600</v>
      </c>
      <c r="Q3591" s="381">
        <v>15200</v>
      </c>
      <c r="R3591" s="381">
        <v>17350</v>
      </c>
      <c r="S3591" s="381">
        <v>20420</v>
      </c>
      <c r="T3591" s="381">
        <v>24600</v>
      </c>
      <c r="U3591" s="381">
        <v>28780</v>
      </c>
      <c r="V3591" s="381">
        <v>32960</v>
      </c>
      <c r="W3591" s="381">
        <v>37140</v>
      </c>
      <c r="X3591" s="381">
        <v>41320</v>
      </c>
      <c r="Y3591" s="381">
        <v>40400</v>
      </c>
      <c r="Z3591" s="381">
        <v>46200</v>
      </c>
      <c r="AA3591" s="381">
        <v>51950</v>
      </c>
      <c r="AB3591" s="381">
        <v>57700</v>
      </c>
      <c r="AC3591" s="381">
        <v>62350</v>
      </c>
      <c r="AD3591" s="381">
        <v>66950</v>
      </c>
      <c r="AE3591" s="381">
        <v>71550</v>
      </c>
      <c r="AF3591" s="381">
        <v>76200</v>
      </c>
      <c r="AG3591" s="381">
        <v>6480</v>
      </c>
      <c r="AH3591" s="381" t="s">
        <v>4404</v>
      </c>
      <c r="AI3591" s="381" t="s">
        <v>4340</v>
      </c>
      <c r="AJ3591" s="381">
        <v>1</v>
      </c>
    </row>
    <row r="3592" spans="1:36">
      <c r="A3592" s="381" t="s">
        <v>574</v>
      </c>
      <c r="B3592" s="381" t="s">
        <v>4403</v>
      </c>
      <c r="C3592" s="381">
        <v>44</v>
      </c>
      <c r="D3592" s="381">
        <v>5</v>
      </c>
      <c r="E3592" s="381" t="s">
        <v>4399</v>
      </c>
      <c r="F3592" s="381" t="s">
        <v>4398</v>
      </c>
      <c r="G3592" s="381" t="s">
        <v>4395</v>
      </c>
      <c r="H3592" s="381">
        <v>93700</v>
      </c>
      <c r="I3592" s="381">
        <v>32800</v>
      </c>
      <c r="J3592" s="381">
        <v>37500</v>
      </c>
      <c r="K3592" s="381">
        <v>42200</v>
      </c>
      <c r="L3592" s="381">
        <v>46850</v>
      </c>
      <c r="M3592" s="381">
        <v>50600</v>
      </c>
      <c r="N3592" s="381">
        <v>54350</v>
      </c>
      <c r="O3592" s="381">
        <v>58100</v>
      </c>
      <c r="P3592" s="381">
        <v>61850</v>
      </c>
      <c r="Q3592" s="381">
        <v>19700</v>
      </c>
      <c r="R3592" s="381">
        <v>22500</v>
      </c>
      <c r="S3592" s="381">
        <v>25300</v>
      </c>
      <c r="T3592" s="381">
        <v>28100</v>
      </c>
      <c r="U3592" s="381">
        <v>30350</v>
      </c>
      <c r="V3592" s="381">
        <v>32960</v>
      </c>
      <c r="W3592" s="381">
        <v>37140</v>
      </c>
      <c r="X3592" s="381">
        <v>41320</v>
      </c>
      <c r="Y3592" s="381">
        <v>47600</v>
      </c>
      <c r="Z3592" s="381">
        <v>54400</v>
      </c>
      <c r="AA3592" s="381">
        <v>61200</v>
      </c>
      <c r="AB3592" s="381">
        <v>68000</v>
      </c>
      <c r="AC3592" s="381">
        <v>73450</v>
      </c>
      <c r="AD3592" s="381">
        <v>78900</v>
      </c>
      <c r="AE3592" s="381">
        <v>84350</v>
      </c>
      <c r="AF3592" s="381">
        <v>89800</v>
      </c>
      <c r="AG3592" s="381">
        <v>9999</v>
      </c>
      <c r="AH3592" s="381" t="s">
        <v>4402</v>
      </c>
      <c r="AI3592" s="381" t="s">
        <v>4340</v>
      </c>
      <c r="AJ3592" s="381">
        <v>1</v>
      </c>
    </row>
    <row r="3593" spans="1:36">
      <c r="A3593" s="381" t="s">
        <v>574</v>
      </c>
      <c r="B3593" s="381" t="s">
        <v>4401</v>
      </c>
      <c r="C3593" s="381">
        <v>44</v>
      </c>
      <c r="D3593" s="381">
        <v>5</v>
      </c>
      <c r="E3593" s="381" t="s">
        <v>4399</v>
      </c>
      <c r="F3593" s="381" t="s">
        <v>4398</v>
      </c>
      <c r="G3593" s="381" t="s">
        <v>4395</v>
      </c>
      <c r="H3593" s="381">
        <v>93700</v>
      </c>
      <c r="I3593" s="381">
        <v>32800</v>
      </c>
      <c r="J3593" s="381">
        <v>37500</v>
      </c>
      <c r="K3593" s="381">
        <v>42200</v>
      </c>
      <c r="L3593" s="381">
        <v>46850</v>
      </c>
      <c r="M3593" s="381">
        <v>50600</v>
      </c>
      <c r="N3593" s="381">
        <v>54350</v>
      </c>
      <c r="O3593" s="381">
        <v>58100</v>
      </c>
      <c r="P3593" s="381">
        <v>61850</v>
      </c>
      <c r="Q3593" s="381">
        <v>19700</v>
      </c>
      <c r="R3593" s="381">
        <v>22500</v>
      </c>
      <c r="S3593" s="381">
        <v>25300</v>
      </c>
      <c r="T3593" s="381">
        <v>28100</v>
      </c>
      <c r="U3593" s="381">
        <v>30350</v>
      </c>
      <c r="V3593" s="381">
        <v>32960</v>
      </c>
      <c r="W3593" s="381">
        <v>37140</v>
      </c>
      <c r="X3593" s="381">
        <v>41320</v>
      </c>
      <c r="Y3593" s="381">
        <v>47600</v>
      </c>
      <c r="Z3593" s="381">
        <v>54400</v>
      </c>
      <c r="AA3593" s="381">
        <v>61200</v>
      </c>
      <c r="AB3593" s="381">
        <v>68000</v>
      </c>
      <c r="AC3593" s="381">
        <v>73450</v>
      </c>
      <c r="AD3593" s="381">
        <v>78900</v>
      </c>
      <c r="AE3593" s="381">
        <v>84350</v>
      </c>
      <c r="AF3593" s="381">
        <v>89800</v>
      </c>
      <c r="AG3593" s="381">
        <v>9999</v>
      </c>
      <c r="AH3593" s="381" t="s">
        <v>2307</v>
      </c>
      <c r="AI3593" s="381" t="s">
        <v>4340</v>
      </c>
      <c r="AJ3593" s="381">
        <v>1</v>
      </c>
    </row>
    <row r="3594" spans="1:36">
      <c r="A3594" s="381" t="s">
        <v>574</v>
      </c>
      <c r="B3594" s="381" t="s">
        <v>4400</v>
      </c>
      <c r="C3594" s="381">
        <v>44</v>
      </c>
      <c r="D3594" s="381">
        <v>5</v>
      </c>
      <c r="E3594" s="381" t="s">
        <v>4399</v>
      </c>
      <c r="F3594" s="381" t="s">
        <v>4398</v>
      </c>
      <c r="G3594" s="381" t="s">
        <v>4395</v>
      </c>
      <c r="H3594" s="381">
        <v>93700</v>
      </c>
      <c r="I3594" s="381">
        <v>32800</v>
      </c>
      <c r="J3594" s="381">
        <v>37500</v>
      </c>
      <c r="K3594" s="381">
        <v>42200</v>
      </c>
      <c r="L3594" s="381">
        <v>46850</v>
      </c>
      <c r="M3594" s="381">
        <v>50600</v>
      </c>
      <c r="N3594" s="381">
        <v>54350</v>
      </c>
      <c r="O3594" s="381">
        <v>58100</v>
      </c>
      <c r="P3594" s="381">
        <v>61850</v>
      </c>
      <c r="Q3594" s="381">
        <v>19700</v>
      </c>
      <c r="R3594" s="381">
        <v>22500</v>
      </c>
      <c r="S3594" s="381">
        <v>25300</v>
      </c>
      <c r="T3594" s="381">
        <v>28100</v>
      </c>
      <c r="U3594" s="381">
        <v>30350</v>
      </c>
      <c r="V3594" s="381">
        <v>32960</v>
      </c>
      <c r="W3594" s="381">
        <v>37140</v>
      </c>
      <c r="X3594" s="381">
        <v>41320</v>
      </c>
      <c r="Y3594" s="381">
        <v>47600</v>
      </c>
      <c r="Z3594" s="381">
        <v>54400</v>
      </c>
      <c r="AA3594" s="381">
        <v>61200</v>
      </c>
      <c r="AB3594" s="381">
        <v>68000</v>
      </c>
      <c r="AC3594" s="381">
        <v>73450</v>
      </c>
      <c r="AD3594" s="381">
        <v>78900</v>
      </c>
      <c r="AE3594" s="381">
        <v>84350</v>
      </c>
      <c r="AF3594" s="381">
        <v>89800</v>
      </c>
      <c r="AG3594" s="381">
        <v>9999</v>
      </c>
      <c r="AH3594" s="381" t="s">
        <v>4397</v>
      </c>
      <c r="AI3594" s="381" t="s">
        <v>4340</v>
      </c>
      <c r="AJ3594" s="381">
        <v>1</v>
      </c>
    </row>
    <row r="3595" spans="1:36">
      <c r="A3595" s="381" t="s">
        <v>574</v>
      </c>
      <c r="B3595" s="381" t="s">
        <v>4396</v>
      </c>
      <c r="C3595" s="381">
        <v>44</v>
      </c>
      <c r="D3595" s="381">
        <v>5</v>
      </c>
      <c r="E3595" s="381" t="s">
        <v>4347</v>
      </c>
      <c r="F3595" s="381" t="s">
        <v>4346</v>
      </c>
      <c r="G3595" s="381" t="s">
        <v>4395</v>
      </c>
      <c r="H3595" s="381">
        <v>72100</v>
      </c>
      <c r="I3595" s="381">
        <v>25250</v>
      </c>
      <c r="J3595" s="381">
        <v>28850</v>
      </c>
      <c r="K3595" s="381">
        <v>32450</v>
      </c>
      <c r="L3595" s="381">
        <v>36050</v>
      </c>
      <c r="M3595" s="381">
        <v>38950</v>
      </c>
      <c r="N3595" s="381">
        <v>41850</v>
      </c>
      <c r="O3595" s="381">
        <v>44750</v>
      </c>
      <c r="P3595" s="381">
        <v>47600</v>
      </c>
      <c r="Q3595" s="381">
        <v>15200</v>
      </c>
      <c r="R3595" s="381">
        <v>17350</v>
      </c>
      <c r="S3595" s="381">
        <v>20420</v>
      </c>
      <c r="T3595" s="381">
        <v>24600</v>
      </c>
      <c r="U3595" s="381">
        <v>28780</v>
      </c>
      <c r="V3595" s="381">
        <v>32960</v>
      </c>
      <c r="W3595" s="381">
        <v>37140</v>
      </c>
      <c r="X3595" s="381">
        <v>41320</v>
      </c>
      <c r="Y3595" s="381">
        <v>40400</v>
      </c>
      <c r="Z3595" s="381">
        <v>46200</v>
      </c>
      <c r="AA3595" s="381">
        <v>51950</v>
      </c>
      <c r="AB3595" s="381">
        <v>57700</v>
      </c>
      <c r="AC3595" s="381">
        <v>62350</v>
      </c>
      <c r="AD3595" s="381">
        <v>66950</v>
      </c>
      <c r="AE3595" s="381">
        <v>71550</v>
      </c>
      <c r="AF3595" s="381">
        <v>76200</v>
      </c>
      <c r="AG3595" s="381">
        <v>6480</v>
      </c>
      <c r="AH3595" s="381" t="s">
        <v>4394</v>
      </c>
      <c r="AI3595" s="381" t="s">
        <v>4340</v>
      </c>
      <c r="AJ3595" s="381">
        <v>1</v>
      </c>
    </row>
    <row r="3596" spans="1:36">
      <c r="A3596" s="381" t="s">
        <v>574</v>
      </c>
      <c r="B3596" s="381" t="s">
        <v>4393</v>
      </c>
      <c r="C3596" s="381">
        <v>44</v>
      </c>
      <c r="D3596" s="381">
        <v>7</v>
      </c>
      <c r="E3596" s="381" t="s">
        <v>4347</v>
      </c>
      <c r="F3596" s="381" t="s">
        <v>4346</v>
      </c>
      <c r="G3596" s="381" t="s">
        <v>4363</v>
      </c>
      <c r="H3596" s="381">
        <v>72100</v>
      </c>
      <c r="I3596" s="381">
        <v>25250</v>
      </c>
      <c r="J3596" s="381">
        <v>28850</v>
      </c>
      <c r="K3596" s="381">
        <v>32450</v>
      </c>
      <c r="L3596" s="381">
        <v>36050</v>
      </c>
      <c r="M3596" s="381">
        <v>38950</v>
      </c>
      <c r="N3596" s="381">
        <v>41850</v>
      </c>
      <c r="O3596" s="381">
        <v>44750</v>
      </c>
      <c r="P3596" s="381">
        <v>47600</v>
      </c>
      <c r="Q3596" s="381">
        <v>15200</v>
      </c>
      <c r="R3596" s="381">
        <v>17350</v>
      </c>
      <c r="S3596" s="381">
        <v>20420</v>
      </c>
      <c r="T3596" s="381">
        <v>24600</v>
      </c>
      <c r="U3596" s="381">
        <v>28780</v>
      </c>
      <c r="V3596" s="381">
        <v>32960</v>
      </c>
      <c r="W3596" s="381">
        <v>37140</v>
      </c>
      <c r="X3596" s="381">
        <v>41320</v>
      </c>
      <c r="Y3596" s="381">
        <v>40400</v>
      </c>
      <c r="Z3596" s="381">
        <v>46200</v>
      </c>
      <c r="AA3596" s="381">
        <v>51950</v>
      </c>
      <c r="AB3596" s="381">
        <v>57700</v>
      </c>
      <c r="AC3596" s="381">
        <v>62350</v>
      </c>
      <c r="AD3596" s="381">
        <v>66950</v>
      </c>
      <c r="AE3596" s="381">
        <v>71550</v>
      </c>
      <c r="AF3596" s="381">
        <v>76200</v>
      </c>
      <c r="AG3596" s="381">
        <v>6480</v>
      </c>
      <c r="AH3596" s="381" t="s">
        <v>4392</v>
      </c>
      <c r="AI3596" s="381" t="s">
        <v>4340</v>
      </c>
      <c r="AJ3596" s="381">
        <v>1</v>
      </c>
    </row>
    <row r="3597" spans="1:36">
      <c r="A3597" s="381" t="s">
        <v>574</v>
      </c>
      <c r="B3597" s="381" t="s">
        <v>4391</v>
      </c>
      <c r="C3597" s="381">
        <v>44</v>
      </c>
      <c r="D3597" s="381">
        <v>7</v>
      </c>
      <c r="E3597" s="381" t="s">
        <v>4347</v>
      </c>
      <c r="F3597" s="381" t="s">
        <v>4346</v>
      </c>
      <c r="G3597" s="381" t="s">
        <v>4363</v>
      </c>
      <c r="H3597" s="381">
        <v>72100</v>
      </c>
      <c r="I3597" s="381">
        <v>25250</v>
      </c>
      <c r="J3597" s="381">
        <v>28850</v>
      </c>
      <c r="K3597" s="381">
        <v>32450</v>
      </c>
      <c r="L3597" s="381">
        <v>36050</v>
      </c>
      <c r="M3597" s="381">
        <v>38950</v>
      </c>
      <c r="N3597" s="381">
        <v>41850</v>
      </c>
      <c r="O3597" s="381">
        <v>44750</v>
      </c>
      <c r="P3597" s="381">
        <v>47600</v>
      </c>
      <c r="Q3597" s="381">
        <v>15200</v>
      </c>
      <c r="R3597" s="381">
        <v>17350</v>
      </c>
      <c r="S3597" s="381">
        <v>20420</v>
      </c>
      <c r="T3597" s="381">
        <v>24600</v>
      </c>
      <c r="U3597" s="381">
        <v>28780</v>
      </c>
      <c r="V3597" s="381">
        <v>32960</v>
      </c>
      <c r="W3597" s="381">
        <v>37140</v>
      </c>
      <c r="X3597" s="381">
        <v>41320</v>
      </c>
      <c r="Y3597" s="381">
        <v>40400</v>
      </c>
      <c r="Z3597" s="381">
        <v>46200</v>
      </c>
      <c r="AA3597" s="381">
        <v>51950</v>
      </c>
      <c r="AB3597" s="381">
        <v>57700</v>
      </c>
      <c r="AC3597" s="381">
        <v>62350</v>
      </c>
      <c r="AD3597" s="381">
        <v>66950</v>
      </c>
      <c r="AE3597" s="381">
        <v>71550</v>
      </c>
      <c r="AF3597" s="381">
        <v>76200</v>
      </c>
      <c r="AG3597" s="381">
        <v>6480</v>
      </c>
      <c r="AH3597" s="381" t="s">
        <v>4390</v>
      </c>
      <c r="AI3597" s="381" t="s">
        <v>4340</v>
      </c>
      <c r="AJ3597" s="381">
        <v>1</v>
      </c>
    </row>
    <row r="3598" spans="1:36">
      <c r="A3598" s="381" t="s">
        <v>574</v>
      </c>
      <c r="B3598" s="381" t="s">
        <v>4389</v>
      </c>
      <c r="C3598" s="381">
        <v>44</v>
      </c>
      <c r="D3598" s="381">
        <v>7</v>
      </c>
      <c r="E3598" s="381" t="s">
        <v>4347</v>
      </c>
      <c r="F3598" s="381" t="s">
        <v>4346</v>
      </c>
      <c r="G3598" s="381" t="s">
        <v>4363</v>
      </c>
      <c r="H3598" s="381">
        <v>72100</v>
      </c>
      <c r="I3598" s="381">
        <v>25250</v>
      </c>
      <c r="J3598" s="381">
        <v>28850</v>
      </c>
      <c r="K3598" s="381">
        <v>32450</v>
      </c>
      <c r="L3598" s="381">
        <v>36050</v>
      </c>
      <c r="M3598" s="381">
        <v>38950</v>
      </c>
      <c r="N3598" s="381">
        <v>41850</v>
      </c>
      <c r="O3598" s="381">
        <v>44750</v>
      </c>
      <c r="P3598" s="381">
        <v>47600</v>
      </c>
      <c r="Q3598" s="381">
        <v>15200</v>
      </c>
      <c r="R3598" s="381">
        <v>17350</v>
      </c>
      <c r="S3598" s="381">
        <v>20420</v>
      </c>
      <c r="T3598" s="381">
        <v>24600</v>
      </c>
      <c r="U3598" s="381">
        <v>28780</v>
      </c>
      <c r="V3598" s="381">
        <v>32960</v>
      </c>
      <c r="W3598" s="381">
        <v>37140</v>
      </c>
      <c r="X3598" s="381">
        <v>41320</v>
      </c>
      <c r="Y3598" s="381">
        <v>40400</v>
      </c>
      <c r="Z3598" s="381">
        <v>46200</v>
      </c>
      <c r="AA3598" s="381">
        <v>51950</v>
      </c>
      <c r="AB3598" s="381">
        <v>57700</v>
      </c>
      <c r="AC3598" s="381">
        <v>62350</v>
      </c>
      <c r="AD3598" s="381">
        <v>66950</v>
      </c>
      <c r="AE3598" s="381">
        <v>71550</v>
      </c>
      <c r="AF3598" s="381">
        <v>76200</v>
      </c>
      <c r="AG3598" s="381">
        <v>6480</v>
      </c>
      <c r="AH3598" s="381" t="s">
        <v>4388</v>
      </c>
      <c r="AI3598" s="381" t="s">
        <v>4340</v>
      </c>
      <c r="AJ3598" s="381">
        <v>1</v>
      </c>
    </row>
    <row r="3599" spans="1:36">
      <c r="A3599" s="381" t="s">
        <v>574</v>
      </c>
      <c r="B3599" s="381" t="s">
        <v>4387</v>
      </c>
      <c r="C3599" s="381">
        <v>44</v>
      </c>
      <c r="D3599" s="381">
        <v>7</v>
      </c>
      <c r="E3599" s="381" t="s">
        <v>4347</v>
      </c>
      <c r="F3599" s="381" t="s">
        <v>4346</v>
      </c>
      <c r="G3599" s="381" t="s">
        <v>4363</v>
      </c>
      <c r="H3599" s="381">
        <v>72100</v>
      </c>
      <c r="I3599" s="381">
        <v>25250</v>
      </c>
      <c r="J3599" s="381">
        <v>28850</v>
      </c>
      <c r="K3599" s="381">
        <v>32450</v>
      </c>
      <c r="L3599" s="381">
        <v>36050</v>
      </c>
      <c r="M3599" s="381">
        <v>38950</v>
      </c>
      <c r="N3599" s="381">
        <v>41850</v>
      </c>
      <c r="O3599" s="381">
        <v>44750</v>
      </c>
      <c r="P3599" s="381">
        <v>47600</v>
      </c>
      <c r="Q3599" s="381">
        <v>15200</v>
      </c>
      <c r="R3599" s="381">
        <v>17350</v>
      </c>
      <c r="S3599" s="381">
        <v>20420</v>
      </c>
      <c r="T3599" s="381">
        <v>24600</v>
      </c>
      <c r="U3599" s="381">
        <v>28780</v>
      </c>
      <c r="V3599" s="381">
        <v>32960</v>
      </c>
      <c r="W3599" s="381">
        <v>37140</v>
      </c>
      <c r="X3599" s="381">
        <v>41320</v>
      </c>
      <c r="Y3599" s="381">
        <v>40400</v>
      </c>
      <c r="Z3599" s="381">
        <v>46200</v>
      </c>
      <c r="AA3599" s="381">
        <v>51950</v>
      </c>
      <c r="AB3599" s="381">
        <v>57700</v>
      </c>
      <c r="AC3599" s="381">
        <v>62350</v>
      </c>
      <c r="AD3599" s="381">
        <v>66950</v>
      </c>
      <c r="AE3599" s="381">
        <v>71550</v>
      </c>
      <c r="AF3599" s="381">
        <v>76200</v>
      </c>
      <c r="AG3599" s="381">
        <v>6480</v>
      </c>
      <c r="AH3599" s="381" t="s">
        <v>4386</v>
      </c>
      <c r="AI3599" s="381" t="s">
        <v>4340</v>
      </c>
      <c r="AJ3599" s="381">
        <v>1</v>
      </c>
    </row>
    <row r="3600" spans="1:36">
      <c r="A3600" s="381" t="s">
        <v>574</v>
      </c>
      <c r="B3600" s="381" t="s">
        <v>4385</v>
      </c>
      <c r="C3600" s="381">
        <v>44</v>
      </c>
      <c r="D3600" s="381">
        <v>7</v>
      </c>
      <c r="E3600" s="381" t="s">
        <v>4347</v>
      </c>
      <c r="F3600" s="381" t="s">
        <v>4346</v>
      </c>
      <c r="G3600" s="381" t="s">
        <v>4363</v>
      </c>
      <c r="H3600" s="381">
        <v>72100</v>
      </c>
      <c r="I3600" s="381">
        <v>25250</v>
      </c>
      <c r="J3600" s="381">
        <v>28850</v>
      </c>
      <c r="K3600" s="381">
        <v>32450</v>
      </c>
      <c r="L3600" s="381">
        <v>36050</v>
      </c>
      <c r="M3600" s="381">
        <v>38950</v>
      </c>
      <c r="N3600" s="381">
        <v>41850</v>
      </c>
      <c r="O3600" s="381">
        <v>44750</v>
      </c>
      <c r="P3600" s="381">
        <v>47600</v>
      </c>
      <c r="Q3600" s="381">
        <v>15200</v>
      </c>
      <c r="R3600" s="381">
        <v>17350</v>
      </c>
      <c r="S3600" s="381">
        <v>20420</v>
      </c>
      <c r="T3600" s="381">
        <v>24600</v>
      </c>
      <c r="U3600" s="381">
        <v>28780</v>
      </c>
      <c r="V3600" s="381">
        <v>32960</v>
      </c>
      <c r="W3600" s="381">
        <v>37140</v>
      </c>
      <c r="X3600" s="381">
        <v>41320</v>
      </c>
      <c r="Y3600" s="381">
        <v>40400</v>
      </c>
      <c r="Z3600" s="381">
        <v>46200</v>
      </c>
      <c r="AA3600" s="381">
        <v>51950</v>
      </c>
      <c r="AB3600" s="381">
        <v>57700</v>
      </c>
      <c r="AC3600" s="381">
        <v>62350</v>
      </c>
      <c r="AD3600" s="381">
        <v>66950</v>
      </c>
      <c r="AE3600" s="381">
        <v>71550</v>
      </c>
      <c r="AF3600" s="381">
        <v>76200</v>
      </c>
      <c r="AG3600" s="381">
        <v>6480</v>
      </c>
      <c r="AH3600" s="381" t="s">
        <v>4384</v>
      </c>
      <c r="AI3600" s="381" t="s">
        <v>4340</v>
      </c>
      <c r="AJ3600" s="381">
        <v>1</v>
      </c>
    </row>
    <row r="3601" spans="1:36">
      <c r="A3601" s="381" t="s">
        <v>574</v>
      </c>
      <c r="B3601" s="381" t="s">
        <v>4383</v>
      </c>
      <c r="C3601" s="381">
        <v>44</v>
      </c>
      <c r="D3601" s="381">
        <v>7</v>
      </c>
      <c r="E3601" s="381" t="s">
        <v>4347</v>
      </c>
      <c r="F3601" s="381" t="s">
        <v>4346</v>
      </c>
      <c r="G3601" s="381" t="s">
        <v>4363</v>
      </c>
      <c r="H3601" s="381">
        <v>72100</v>
      </c>
      <c r="I3601" s="381">
        <v>25250</v>
      </c>
      <c r="J3601" s="381">
        <v>28850</v>
      </c>
      <c r="K3601" s="381">
        <v>32450</v>
      </c>
      <c r="L3601" s="381">
        <v>36050</v>
      </c>
      <c r="M3601" s="381">
        <v>38950</v>
      </c>
      <c r="N3601" s="381">
        <v>41850</v>
      </c>
      <c r="O3601" s="381">
        <v>44750</v>
      </c>
      <c r="P3601" s="381">
        <v>47600</v>
      </c>
      <c r="Q3601" s="381">
        <v>15200</v>
      </c>
      <c r="R3601" s="381">
        <v>17350</v>
      </c>
      <c r="S3601" s="381">
        <v>20420</v>
      </c>
      <c r="T3601" s="381">
        <v>24600</v>
      </c>
      <c r="U3601" s="381">
        <v>28780</v>
      </c>
      <c r="V3601" s="381">
        <v>32960</v>
      </c>
      <c r="W3601" s="381">
        <v>37140</v>
      </c>
      <c r="X3601" s="381">
        <v>41320</v>
      </c>
      <c r="Y3601" s="381">
        <v>40400</v>
      </c>
      <c r="Z3601" s="381">
        <v>46200</v>
      </c>
      <c r="AA3601" s="381">
        <v>51950</v>
      </c>
      <c r="AB3601" s="381">
        <v>57700</v>
      </c>
      <c r="AC3601" s="381">
        <v>62350</v>
      </c>
      <c r="AD3601" s="381">
        <v>66950</v>
      </c>
      <c r="AE3601" s="381">
        <v>71550</v>
      </c>
      <c r="AF3601" s="381">
        <v>76200</v>
      </c>
      <c r="AG3601" s="381">
        <v>6480</v>
      </c>
      <c r="AH3601" s="381" t="s">
        <v>4382</v>
      </c>
      <c r="AI3601" s="381" t="s">
        <v>4340</v>
      </c>
      <c r="AJ3601" s="381">
        <v>1</v>
      </c>
    </row>
    <row r="3602" spans="1:36">
      <c r="A3602" s="381" t="s">
        <v>574</v>
      </c>
      <c r="B3602" s="381" t="s">
        <v>4381</v>
      </c>
      <c r="C3602" s="381">
        <v>44</v>
      </c>
      <c r="D3602" s="381">
        <v>7</v>
      </c>
      <c r="E3602" s="381" t="s">
        <v>4347</v>
      </c>
      <c r="F3602" s="381" t="s">
        <v>4346</v>
      </c>
      <c r="G3602" s="381" t="s">
        <v>4363</v>
      </c>
      <c r="H3602" s="381">
        <v>72100</v>
      </c>
      <c r="I3602" s="381">
        <v>25250</v>
      </c>
      <c r="J3602" s="381">
        <v>28850</v>
      </c>
      <c r="K3602" s="381">
        <v>32450</v>
      </c>
      <c r="L3602" s="381">
        <v>36050</v>
      </c>
      <c r="M3602" s="381">
        <v>38950</v>
      </c>
      <c r="N3602" s="381">
        <v>41850</v>
      </c>
      <c r="O3602" s="381">
        <v>44750</v>
      </c>
      <c r="P3602" s="381">
        <v>47600</v>
      </c>
      <c r="Q3602" s="381">
        <v>15200</v>
      </c>
      <c r="R3602" s="381">
        <v>17350</v>
      </c>
      <c r="S3602" s="381">
        <v>20420</v>
      </c>
      <c r="T3602" s="381">
        <v>24600</v>
      </c>
      <c r="U3602" s="381">
        <v>28780</v>
      </c>
      <c r="V3602" s="381">
        <v>32960</v>
      </c>
      <c r="W3602" s="381">
        <v>37140</v>
      </c>
      <c r="X3602" s="381">
        <v>41320</v>
      </c>
      <c r="Y3602" s="381">
        <v>40400</v>
      </c>
      <c r="Z3602" s="381">
        <v>46200</v>
      </c>
      <c r="AA3602" s="381">
        <v>51950</v>
      </c>
      <c r="AB3602" s="381">
        <v>57700</v>
      </c>
      <c r="AC3602" s="381">
        <v>62350</v>
      </c>
      <c r="AD3602" s="381">
        <v>66950</v>
      </c>
      <c r="AE3602" s="381">
        <v>71550</v>
      </c>
      <c r="AF3602" s="381">
        <v>76200</v>
      </c>
      <c r="AG3602" s="381">
        <v>6480</v>
      </c>
      <c r="AH3602" s="381" t="s">
        <v>4380</v>
      </c>
      <c r="AI3602" s="381" t="s">
        <v>4340</v>
      </c>
      <c r="AJ3602" s="381">
        <v>1</v>
      </c>
    </row>
    <row r="3603" spans="1:36">
      <c r="A3603" s="381" t="s">
        <v>574</v>
      </c>
      <c r="B3603" s="381" t="s">
        <v>4379</v>
      </c>
      <c r="C3603" s="381">
        <v>44</v>
      </c>
      <c r="D3603" s="381">
        <v>7</v>
      </c>
      <c r="E3603" s="381" t="s">
        <v>4347</v>
      </c>
      <c r="F3603" s="381" t="s">
        <v>4346</v>
      </c>
      <c r="G3603" s="381" t="s">
        <v>4363</v>
      </c>
      <c r="H3603" s="381">
        <v>72100</v>
      </c>
      <c r="I3603" s="381">
        <v>25250</v>
      </c>
      <c r="J3603" s="381">
        <v>28850</v>
      </c>
      <c r="K3603" s="381">
        <v>32450</v>
      </c>
      <c r="L3603" s="381">
        <v>36050</v>
      </c>
      <c r="M3603" s="381">
        <v>38950</v>
      </c>
      <c r="N3603" s="381">
        <v>41850</v>
      </c>
      <c r="O3603" s="381">
        <v>44750</v>
      </c>
      <c r="P3603" s="381">
        <v>47600</v>
      </c>
      <c r="Q3603" s="381">
        <v>15200</v>
      </c>
      <c r="R3603" s="381">
        <v>17350</v>
      </c>
      <c r="S3603" s="381">
        <v>20420</v>
      </c>
      <c r="T3603" s="381">
        <v>24600</v>
      </c>
      <c r="U3603" s="381">
        <v>28780</v>
      </c>
      <c r="V3603" s="381">
        <v>32960</v>
      </c>
      <c r="W3603" s="381">
        <v>37140</v>
      </c>
      <c r="X3603" s="381">
        <v>41320</v>
      </c>
      <c r="Y3603" s="381">
        <v>40400</v>
      </c>
      <c r="Z3603" s="381">
        <v>46200</v>
      </c>
      <c r="AA3603" s="381">
        <v>51950</v>
      </c>
      <c r="AB3603" s="381">
        <v>57700</v>
      </c>
      <c r="AC3603" s="381">
        <v>62350</v>
      </c>
      <c r="AD3603" s="381">
        <v>66950</v>
      </c>
      <c r="AE3603" s="381">
        <v>71550</v>
      </c>
      <c r="AF3603" s="381">
        <v>76200</v>
      </c>
      <c r="AG3603" s="381">
        <v>6480</v>
      </c>
      <c r="AH3603" s="381" t="s">
        <v>4378</v>
      </c>
      <c r="AI3603" s="381" t="s">
        <v>4340</v>
      </c>
      <c r="AJ3603" s="381">
        <v>1</v>
      </c>
    </row>
    <row r="3604" spans="1:36">
      <c r="A3604" s="381" t="s">
        <v>574</v>
      </c>
      <c r="B3604" s="381" t="s">
        <v>4377</v>
      </c>
      <c r="C3604" s="381">
        <v>44</v>
      </c>
      <c r="D3604" s="381">
        <v>7</v>
      </c>
      <c r="E3604" s="381" t="s">
        <v>4347</v>
      </c>
      <c r="F3604" s="381" t="s">
        <v>4346</v>
      </c>
      <c r="G3604" s="381" t="s">
        <v>4363</v>
      </c>
      <c r="H3604" s="381">
        <v>72100</v>
      </c>
      <c r="I3604" s="381">
        <v>25250</v>
      </c>
      <c r="J3604" s="381">
        <v>28850</v>
      </c>
      <c r="K3604" s="381">
        <v>32450</v>
      </c>
      <c r="L3604" s="381">
        <v>36050</v>
      </c>
      <c r="M3604" s="381">
        <v>38950</v>
      </c>
      <c r="N3604" s="381">
        <v>41850</v>
      </c>
      <c r="O3604" s="381">
        <v>44750</v>
      </c>
      <c r="P3604" s="381">
        <v>47600</v>
      </c>
      <c r="Q3604" s="381">
        <v>15200</v>
      </c>
      <c r="R3604" s="381">
        <v>17350</v>
      </c>
      <c r="S3604" s="381">
        <v>20420</v>
      </c>
      <c r="T3604" s="381">
        <v>24600</v>
      </c>
      <c r="U3604" s="381">
        <v>28780</v>
      </c>
      <c r="V3604" s="381">
        <v>32960</v>
      </c>
      <c r="W3604" s="381">
        <v>37140</v>
      </c>
      <c r="X3604" s="381">
        <v>41320</v>
      </c>
      <c r="Y3604" s="381">
        <v>40400</v>
      </c>
      <c r="Z3604" s="381">
        <v>46200</v>
      </c>
      <c r="AA3604" s="381">
        <v>51950</v>
      </c>
      <c r="AB3604" s="381">
        <v>57700</v>
      </c>
      <c r="AC3604" s="381">
        <v>62350</v>
      </c>
      <c r="AD3604" s="381">
        <v>66950</v>
      </c>
      <c r="AE3604" s="381">
        <v>71550</v>
      </c>
      <c r="AF3604" s="381">
        <v>76200</v>
      </c>
      <c r="AG3604" s="381">
        <v>6480</v>
      </c>
      <c r="AH3604" s="381" t="s">
        <v>2619</v>
      </c>
      <c r="AI3604" s="381" t="s">
        <v>4340</v>
      </c>
      <c r="AJ3604" s="381">
        <v>1</v>
      </c>
    </row>
    <row r="3605" spans="1:36">
      <c r="A3605" s="381" t="s">
        <v>574</v>
      </c>
      <c r="B3605" s="381" t="s">
        <v>4376</v>
      </c>
      <c r="C3605" s="381">
        <v>44</v>
      </c>
      <c r="D3605" s="381">
        <v>7</v>
      </c>
      <c r="E3605" s="381" t="s">
        <v>4347</v>
      </c>
      <c r="F3605" s="381" t="s">
        <v>4346</v>
      </c>
      <c r="G3605" s="381" t="s">
        <v>4363</v>
      </c>
      <c r="H3605" s="381">
        <v>72100</v>
      </c>
      <c r="I3605" s="381">
        <v>25250</v>
      </c>
      <c r="J3605" s="381">
        <v>28850</v>
      </c>
      <c r="K3605" s="381">
        <v>32450</v>
      </c>
      <c r="L3605" s="381">
        <v>36050</v>
      </c>
      <c r="M3605" s="381">
        <v>38950</v>
      </c>
      <c r="N3605" s="381">
        <v>41850</v>
      </c>
      <c r="O3605" s="381">
        <v>44750</v>
      </c>
      <c r="P3605" s="381">
        <v>47600</v>
      </c>
      <c r="Q3605" s="381">
        <v>15200</v>
      </c>
      <c r="R3605" s="381">
        <v>17350</v>
      </c>
      <c r="S3605" s="381">
        <v>20420</v>
      </c>
      <c r="T3605" s="381">
        <v>24600</v>
      </c>
      <c r="U3605" s="381">
        <v>28780</v>
      </c>
      <c r="V3605" s="381">
        <v>32960</v>
      </c>
      <c r="W3605" s="381">
        <v>37140</v>
      </c>
      <c r="X3605" s="381">
        <v>41320</v>
      </c>
      <c r="Y3605" s="381">
        <v>40400</v>
      </c>
      <c r="Z3605" s="381">
        <v>46200</v>
      </c>
      <c r="AA3605" s="381">
        <v>51950</v>
      </c>
      <c r="AB3605" s="381">
        <v>57700</v>
      </c>
      <c r="AC3605" s="381">
        <v>62350</v>
      </c>
      <c r="AD3605" s="381">
        <v>66950</v>
      </c>
      <c r="AE3605" s="381">
        <v>71550</v>
      </c>
      <c r="AF3605" s="381">
        <v>76200</v>
      </c>
      <c r="AG3605" s="381">
        <v>6480</v>
      </c>
      <c r="AH3605" s="381" t="s">
        <v>4375</v>
      </c>
      <c r="AI3605" s="381" t="s">
        <v>4340</v>
      </c>
      <c r="AJ3605" s="381">
        <v>1</v>
      </c>
    </row>
    <row r="3606" spans="1:36">
      <c r="A3606" s="381" t="s">
        <v>574</v>
      </c>
      <c r="B3606" s="381" t="s">
        <v>4374</v>
      </c>
      <c r="C3606" s="381">
        <v>44</v>
      </c>
      <c r="D3606" s="381">
        <v>7</v>
      </c>
      <c r="E3606" s="381" t="s">
        <v>4347</v>
      </c>
      <c r="F3606" s="381" t="s">
        <v>4346</v>
      </c>
      <c r="G3606" s="381" t="s">
        <v>4363</v>
      </c>
      <c r="H3606" s="381">
        <v>72100</v>
      </c>
      <c r="I3606" s="381">
        <v>25250</v>
      </c>
      <c r="J3606" s="381">
        <v>28850</v>
      </c>
      <c r="K3606" s="381">
        <v>32450</v>
      </c>
      <c r="L3606" s="381">
        <v>36050</v>
      </c>
      <c r="M3606" s="381">
        <v>38950</v>
      </c>
      <c r="N3606" s="381">
        <v>41850</v>
      </c>
      <c r="O3606" s="381">
        <v>44750</v>
      </c>
      <c r="P3606" s="381">
        <v>47600</v>
      </c>
      <c r="Q3606" s="381">
        <v>15200</v>
      </c>
      <c r="R3606" s="381">
        <v>17350</v>
      </c>
      <c r="S3606" s="381">
        <v>20420</v>
      </c>
      <c r="T3606" s="381">
        <v>24600</v>
      </c>
      <c r="U3606" s="381">
        <v>28780</v>
      </c>
      <c r="V3606" s="381">
        <v>32960</v>
      </c>
      <c r="W3606" s="381">
        <v>37140</v>
      </c>
      <c r="X3606" s="381">
        <v>41320</v>
      </c>
      <c r="Y3606" s="381">
        <v>40400</v>
      </c>
      <c r="Z3606" s="381">
        <v>46200</v>
      </c>
      <c r="AA3606" s="381">
        <v>51950</v>
      </c>
      <c r="AB3606" s="381">
        <v>57700</v>
      </c>
      <c r="AC3606" s="381">
        <v>62350</v>
      </c>
      <c r="AD3606" s="381">
        <v>66950</v>
      </c>
      <c r="AE3606" s="381">
        <v>71550</v>
      </c>
      <c r="AF3606" s="381">
        <v>76200</v>
      </c>
      <c r="AG3606" s="381">
        <v>6480</v>
      </c>
      <c r="AH3606" s="381" t="s">
        <v>4373</v>
      </c>
      <c r="AI3606" s="381" t="s">
        <v>4340</v>
      </c>
      <c r="AJ3606" s="381">
        <v>1</v>
      </c>
    </row>
    <row r="3607" spans="1:36">
      <c r="A3607" s="381" t="s">
        <v>574</v>
      </c>
      <c r="B3607" s="381" t="s">
        <v>4372</v>
      </c>
      <c r="C3607" s="381">
        <v>44</v>
      </c>
      <c r="D3607" s="381">
        <v>7</v>
      </c>
      <c r="E3607" s="381" t="s">
        <v>4347</v>
      </c>
      <c r="F3607" s="381" t="s">
        <v>4346</v>
      </c>
      <c r="G3607" s="381" t="s">
        <v>4363</v>
      </c>
      <c r="H3607" s="381">
        <v>72100</v>
      </c>
      <c r="I3607" s="381">
        <v>25250</v>
      </c>
      <c r="J3607" s="381">
        <v>28850</v>
      </c>
      <c r="K3607" s="381">
        <v>32450</v>
      </c>
      <c r="L3607" s="381">
        <v>36050</v>
      </c>
      <c r="M3607" s="381">
        <v>38950</v>
      </c>
      <c r="N3607" s="381">
        <v>41850</v>
      </c>
      <c r="O3607" s="381">
        <v>44750</v>
      </c>
      <c r="P3607" s="381">
        <v>47600</v>
      </c>
      <c r="Q3607" s="381">
        <v>15200</v>
      </c>
      <c r="R3607" s="381">
        <v>17350</v>
      </c>
      <c r="S3607" s="381">
        <v>20420</v>
      </c>
      <c r="T3607" s="381">
        <v>24600</v>
      </c>
      <c r="U3607" s="381">
        <v>28780</v>
      </c>
      <c r="V3607" s="381">
        <v>32960</v>
      </c>
      <c r="W3607" s="381">
        <v>37140</v>
      </c>
      <c r="X3607" s="381">
        <v>41320</v>
      </c>
      <c r="Y3607" s="381">
        <v>40400</v>
      </c>
      <c r="Z3607" s="381">
        <v>46200</v>
      </c>
      <c r="AA3607" s="381">
        <v>51950</v>
      </c>
      <c r="AB3607" s="381">
        <v>57700</v>
      </c>
      <c r="AC3607" s="381">
        <v>62350</v>
      </c>
      <c r="AD3607" s="381">
        <v>66950</v>
      </c>
      <c r="AE3607" s="381">
        <v>71550</v>
      </c>
      <c r="AF3607" s="381">
        <v>76200</v>
      </c>
      <c r="AG3607" s="381">
        <v>6480</v>
      </c>
      <c r="AH3607" s="381" t="s">
        <v>4371</v>
      </c>
      <c r="AI3607" s="381" t="s">
        <v>4340</v>
      </c>
      <c r="AJ3607" s="381">
        <v>1</v>
      </c>
    </row>
    <row r="3608" spans="1:36">
      <c r="A3608" s="381" t="s">
        <v>574</v>
      </c>
      <c r="B3608" s="381" t="s">
        <v>4370</v>
      </c>
      <c r="C3608" s="381">
        <v>44</v>
      </c>
      <c r="D3608" s="381">
        <v>7</v>
      </c>
      <c r="E3608" s="381" t="s">
        <v>4347</v>
      </c>
      <c r="F3608" s="381" t="s">
        <v>4346</v>
      </c>
      <c r="G3608" s="381" t="s">
        <v>4363</v>
      </c>
      <c r="H3608" s="381">
        <v>72100</v>
      </c>
      <c r="I3608" s="381">
        <v>25250</v>
      </c>
      <c r="J3608" s="381">
        <v>28850</v>
      </c>
      <c r="K3608" s="381">
        <v>32450</v>
      </c>
      <c r="L3608" s="381">
        <v>36050</v>
      </c>
      <c r="M3608" s="381">
        <v>38950</v>
      </c>
      <c r="N3608" s="381">
        <v>41850</v>
      </c>
      <c r="O3608" s="381">
        <v>44750</v>
      </c>
      <c r="P3608" s="381">
        <v>47600</v>
      </c>
      <c r="Q3608" s="381">
        <v>15200</v>
      </c>
      <c r="R3608" s="381">
        <v>17350</v>
      </c>
      <c r="S3608" s="381">
        <v>20420</v>
      </c>
      <c r="T3608" s="381">
        <v>24600</v>
      </c>
      <c r="U3608" s="381">
        <v>28780</v>
      </c>
      <c r="V3608" s="381">
        <v>32960</v>
      </c>
      <c r="W3608" s="381">
        <v>37140</v>
      </c>
      <c r="X3608" s="381">
        <v>41320</v>
      </c>
      <c r="Y3608" s="381">
        <v>40400</v>
      </c>
      <c r="Z3608" s="381">
        <v>46200</v>
      </c>
      <c r="AA3608" s="381">
        <v>51950</v>
      </c>
      <c r="AB3608" s="381">
        <v>57700</v>
      </c>
      <c r="AC3608" s="381">
        <v>62350</v>
      </c>
      <c r="AD3608" s="381">
        <v>66950</v>
      </c>
      <c r="AE3608" s="381">
        <v>71550</v>
      </c>
      <c r="AF3608" s="381">
        <v>76200</v>
      </c>
      <c r="AG3608" s="381">
        <v>6480</v>
      </c>
      <c r="AH3608" s="381" t="s">
        <v>4369</v>
      </c>
      <c r="AI3608" s="381" t="s">
        <v>4340</v>
      </c>
      <c r="AJ3608" s="381">
        <v>1</v>
      </c>
    </row>
    <row r="3609" spans="1:36">
      <c r="A3609" s="381" t="s">
        <v>574</v>
      </c>
      <c r="B3609" s="381" t="s">
        <v>4368</v>
      </c>
      <c r="C3609" s="381">
        <v>44</v>
      </c>
      <c r="D3609" s="381">
        <v>7</v>
      </c>
      <c r="E3609" s="381" t="s">
        <v>4347</v>
      </c>
      <c r="F3609" s="381" t="s">
        <v>4346</v>
      </c>
      <c r="G3609" s="381" t="s">
        <v>4363</v>
      </c>
      <c r="H3609" s="381">
        <v>72100</v>
      </c>
      <c r="I3609" s="381">
        <v>25250</v>
      </c>
      <c r="J3609" s="381">
        <v>28850</v>
      </c>
      <c r="K3609" s="381">
        <v>32450</v>
      </c>
      <c r="L3609" s="381">
        <v>36050</v>
      </c>
      <c r="M3609" s="381">
        <v>38950</v>
      </c>
      <c r="N3609" s="381">
        <v>41850</v>
      </c>
      <c r="O3609" s="381">
        <v>44750</v>
      </c>
      <c r="P3609" s="381">
        <v>47600</v>
      </c>
      <c r="Q3609" s="381">
        <v>15200</v>
      </c>
      <c r="R3609" s="381">
        <v>17350</v>
      </c>
      <c r="S3609" s="381">
        <v>20420</v>
      </c>
      <c r="T3609" s="381">
        <v>24600</v>
      </c>
      <c r="U3609" s="381">
        <v>28780</v>
      </c>
      <c r="V3609" s="381">
        <v>32960</v>
      </c>
      <c r="W3609" s="381">
        <v>37140</v>
      </c>
      <c r="X3609" s="381">
        <v>41320</v>
      </c>
      <c r="Y3609" s="381">
        <v>40400</v>
      </c>
      <c r="Z3609" s="381">
        <v>46200</v>
      </c>
      <c r="AA3609" s="381">
        <v>51950</v>
      </c>
      <c r="AB3609" s="381">
        <v>57700</v>
      </c>
      <c r="AC3609" s="381">
        <v>62350</v>
      </c>
      <c r="AD3609" s="381">
        <v>66950</v>
      </c>
      <c r="AE3609" s="381">
        <v>71550</v>
      </c>
      <c r="AF3609" s="381">
        <v>76200</v>
      </c>
      <c r="AG3609" s="381">
        <v>6480</v>
      </c>
      <c r="AH3609" s="381" t="s">
        <v>4367</v>
      </c>
      <c r="AI3609" s="381" t="s">
        <v>4340</v>
      </c>
      <c r="AJ3609" s="381">
        <v>1</v>
      </c>
    </row>
    <row r="3610" spans="1:36">
      <c r="A3610" s="381" t="s">
        <v>574</v>
      </c>
      <c r="B3610" s="381" t="s">
        <v>4366</v>
      </c>
      <c r="C3610" s="381">
        <v>44</v>
      </c>
      <c r="D3610" s="381">
        <v>7</v>
      </c>
      <c r="E3610" s="381" t="s">
        <v>4347</v>
      </c>
      <c r="F3610" s="381" t="s">
        <v>4346</v>
      </c>
      <c r="G3610" s="381" t="s">
        <v>4363</v>
      </c>
      <c r="H3610" s="381">
        <v>72100</v>
      </c>
      <c r="I3610" s="381">
        <v>25250</v>
      </c>
      <c r="J3610" s="381">
        <v>28850</v>
      </c>
      <c r="K3610" s="381">
        <v>32450</v>
      </c>
      <c r="L3610" s="381">
        <v>36050</v>
      </c>
      <c r="M3610" s="381">
        <v>38950</v>
      </c>
      <c r="N3610" s="381">
        <v>41850</v>
      </c>
      <c r="O3610" s="381">
        <v>44750</v>
      </c>
      <c r="P3610" s="381">
        <v>47600</v>
      </c>
      <c r="Q3610" s="381">
        <v>15200</v>
      </c>
      <c r="R3610" s="381">
        <v>17350</v>
      </c>
      <c r="S3610" s="381">
        <v>20420</v>
      </c>
      <c r="T3610" s="381">
        <v>24600</v>
      </c>
      <c r="U3610" s="381">
        <v>28780</v>
      </c>
      <c r="V3610" s="381">
        <v>32960</v>
      </c>
      <c r="W3610" s="381">
        <v>37140</v>
      </c>
      <c r="X3610" s="381">
        <v>41320</v>
      </c>
      <c r="Y3610" s="381">
        <v>40400</v>
      </c>
      <c r="Z3610" s="381">
        <v>46200</v>
      </c>
      <c r="AA3610" s="381">
        <v>51950</v>
      </c>
      <c r="AB3610" s="381">
        <v>57700</v>
      </c>
      <c r="AC3610" s="381">
        <v>62350</v>
      </c>
      <c r="AD3610" s="381">
        <v>66950</v>
      </c>
      <c r="AE3610" s="381">
        <v>71550</v>
      </c>
      <c r="AF3610" s="381">
        <v>76200</v>
      </c>
      <c r="AG3610" s="381">
        <v>6480</v>
      </c>
      <c r="AH3610" s="381" t="s">
        <v>4365</v>
      </c>
      <c r="AI3610" s="381" t="s">
        <v>4340</v>
      </c>
      <c r="AJ3610" s="381">
        <v>1</v>
      </c>
    </row>
    <row r="3611" spans="1:36">
      <c r="A3611" s="381" t="s">
        <v>574</v>
      </c>
      <c r="B3611" s="381" t="s">
        <v>4364</v>
      </c>
      <c r="C3611" s="381">
        <v>44</v>
      </c>
      <c r="D3611" s="381">
        <v>7</v>
      </c>
      <c r="E3611" s="381" t="s">
        <v>4347</v>
      </c>
      <c r="F3611" s="381" t="s">
        <v>4346</v>
      </c>
      <c r="G3611" s="381" t="s">
        <v>4363</v>
      </c>
      <c r="H3611" s="381">
        <v>72100</v>
      </c>
      <c r="I3611" s="381">
        <v>25250</v>
      </c>
      <c r="J3611" s="381">
        <v>28850</v>
      </c>
      <c r="K3611" s="381">
        <v>32450</v>
      </c>
      <c r="L3611" s="381">
        <v>36050</v>
      </c>
      <c r="M3611" s="381">
        <v>38950</v>
      </c>
      <c r="N3611" s="381">
        <v>41850</v>
      </c>
      <c r="O3611" s="381">
        <v>44750</v>
      </c>
      <c r="P3611" s="381">
        <v>47600</v>
      </c>
      <c r="Q3611" s="381">
        <v>15200</v>
      </c>
      <c r="R3611" s="381">
        <v>17350</v>
      </c>
      <c r="S3611" s="381">
        <v>20420</v>
      </c>
      <c r="T3611" s="381">
        <v>24600</v>
      </c>
      <c r="U3611" s="381">
        <v>28780</v>
      </c>
      <c r="V3611" s="381">
        <v>32960</v>
      </c>
      <c r="W3611" s="381">
        <v>37140</v>
      </c>
      <c r="X3611" s="381">
        <v>41320</v>
      </c>
      <c r="Y3611" s="381">
        <v>40400</v>
      </c>
      <c r="Z3611" s="381">
        <v>46200</v>
      </c>
      <c r="AA3611" s="381">
        <v>51950</v>
      </c>
      <c r="AB3611" s="381">
        <v>57700</v>
      </c>
      <c r="AC3611" s="381">
        <v>62350</v>
      </c>
      <c r="AD3611" s="381">
        <v>66950</v>
      </c>
      <c r="AE3611" s="381">
        <v>71550</v>
      </c>
      <c r="AF3611" s="381">
        <v>76200</v>
      </c>
      <c r="AG3611" s="381">
        <v>6480</v>
      </c>
      <c r="AH3611" s="381" t="s">
        <v>4362</v>
      </c>
      <c r="AI3611" s="381" t="s">
        <v>4340</v>
      </c>
      <c r="AJ3611" s="381">
        <v>1</v>
      </c>
    </row>
    <row r="3612" spans="1:36">
      <c r="A3612" s="381" t="s">
        <v>574</v>
      </c>
      <c r="B3612" s="381" t="s">
        <v>4361</v>
      </c>
      <c r="C3612" s="381">
        <v>44</v>
      </c>
      <c r="D3612" s="381">
        <v>9</v>
      </c>
      <c r="E3612" s="381" t="s">
        <v>4347</v>
      </c>
      <c r="F3612" s="381" t="s">
        <v>4346</v>
      </c>
      <c r="G3612" s="381" t="s">
        <v>1111</v>
      </c>
      <c r="H3612" s="381">
        <v>72100</v>
      </c>
      <c r="I3612" s="381">
        <v>25250</v>
      </c>
      <c r="J3612" s="381">
        <v>28850</v>
      </c>
      <c r="K3612" s="381">
        <v>32450</v>
      </c>
      <c r="L3612" s="381">
        <v>36050</v>
      </c>
      <c r="M3612" s="381">
        <v>38950</v>
      </c>
      <c r="N3612" s="381">
        <v>41850</v>
      </c>
      <c r="O3612" s="381">
        <v>44750</v>
      </c>
      <c r="P3612" s="381">
        <v>47600</v>
      </c>
      <c r="Q3612" s="381">
        <v>15200</v>
      </c>
      <c r="R3612" s="381">
        <v>17350</v>
      </c>
      <c r="S3612" s="381">
        <v>20420</v>
      </c>
      <c r="T3612" s="381">
        <v>24600</v>
      </c>
      <c r="U3612" s="381">
        <v>28780</v>
      </c>
      <c r="V3612" s="381">
        <v>32960</v>
      </c>
      <c r="W3612" s="381">
        <v>37140</v>
      </c>
      <c r="X3612" s="381">
        <v>41320</v>
      </c>
      <c r="Y3612" s="381">
        <v>40400</v>
      </c>
      <c r="Z3612" s="381">
        <v>46200</v>
      </c>
      <c r="AA3612" s="381">
        <v>51950</v>
      </c>
      <c r="AB3612" s="381">
        <v>57700</v>
      </c>
      <c r="AC3612" s="381">
        <v>62350</v>
      </c>
      <c r="AD3612" s="381">
        <v>66950</v>
      </c>
      <c r="AE3612" s="381">
        <v>71550</v>
      </c>
      <c r="AF3612" s="381">
        <v>76200</v>
      </c>
      <c r="AG3612" s="381">
        <v>6480</v>
      </c>
      <c r="AH3612" s="381" t="s">
        <v>4360</v>
      </c>
      <c r="AI3612" s="381" t="s">
        <v>4340</v>
      </c>
      <c r="AJ3612" s="381">
        <v>1</v>
      </c>
    </row>
    <row r="3613" spans="1:36">
      <c r="A3613" s="381" t="s">
        <v>574</v>
      </c>
      <c r="B3613" s="381" t="s">
        <v>4359</v>
      </c>
      <c r="C3613" s="381">
        <v>44</v>
      </c>
      <c r="D3613" s="381">
        <v>9</v>
      </c>
      <c r="E3613" s="381" t="s">
        <v>4347</v>
      </c>
      <c r="F3613" s="381" t="s">
        <v>4346</v>
      </c>
      <c r="G3613" s="381" t="s">
        <v>1111</v>
      </c>
      <c r="H3613" s="381">
        <v>72100</v>
      </c>
      <c r="I3613" s="381">
        <v>25250</v>
      </c>
      <c r="J3613" s="381">
        <v>28850</v>
      </c>
      <c r="K3613" s="381">
        <v>32450</v>
      </c>
      <c r="L3613" s="381">
        <v>36050</v>
      </c>
      <c r="M3613" s="381">
        <v>38950</v>
      </c>
      <c r="N3613" s="381">
        <v>41850</v>
      </c>
      <c r="O3613" s="381">
        <v>44750</v>
      </c>
      <c r="P3613" s="381">
        <v>47600</v>
      </c>
      <c r="Q3613" s="381">
        <v>15200</v>
      </c>
      <c r="R3613" s="381">
        <v>17350</v>
      </c>
      <c r="S3613" s="381">
        <v>20420</v>
      </c>
      <c r="T3613" s="381">
        <v>24600</v>
      </c>
      <c r="U3613" s="381">
        <v>28780</v>
      </c>
      <c r="V3613" s="381">
        <v>32960</v>
      </c>
      <c r="W3613" s="381">
        <v>37140</v>
      </c>
      <c r="X3613" s="381">
        <v>41320</v>
      </c>
      <c r="Y3613" s="381">
        <v>40400</v>
      </c>
      <c r="Z3613" s="381">
        <v>46200</v>
      </c>
      <c r="AA3613" s="381">
        <v>51950</v>
      </c>
      <c r="AB3613" s="381">
        <v>57700</v>
      </c>
      <c r="AC3613" s="381">
        <v>62350</v>
      </c>
      <c r="AD3613" s="381">
        <v>66950</v>
      </c>
      <c r="AE3613" s="381">
        <v>71550</v>
      </c>
      <c r="AF3613" s="381">
        <v>76200</v>
      </c>
      <c r="AG3613" s="381">
        <v>6480</v>
      </c>
      <c r="AH3613" s="381" t="s">
        <v>4358</v>
      </c>
      <c r="AI3613" s="381" t="s">
        <v>4340</v>
      </c>
      <c r="AJ3613" s="381">
        <v>1</v>
      </c>
    </row>
    <row r="3614" spans="1:36">
      <c r="A3614" s="381" t="s">
        <v>574</v>
      </c>
      <c r="B3614" s="381" t="s">
        <v>4357</v>
      </c>
      <c r="C3614" s="381">
        <v>44</v>
      </c>
      <c r="D3614" s="381">
        <v>9</v>
      </c>
      <c r="E3614" s="381" t="s">
        <v>4343</v>
      </c>
      <c r="F3614" s="381" t="s">
        <v>4342</v>
      </c>
      <c r="G3614" s="381" t="s">
        <v>1111</v>
      </c>
      <c r="H3614" s="381">
        <v>80300</v>
      </c>
      <c r="I3614" s="381">
        <v>28150</v>
      </c>
      <c r="J3614" s="381">
        <v>32150</v>
      </c>
      <c r="K3614" s="381">
        <v>36150</v>
      </c>
      <c r="L3614" s="381">
        <v>40150</v>
      </c>
      <c r="M3614" s="381">
        <v>43400</v>
      </c>
      <c r="N3614" s="381">
        <v>46600</v>
      </c>
      <c r="O3614" s="381">
        <v>49800</v>
      </c>
      <c r="P3614" s="381">
        <v>53000</v>
      </c>
      <c r="Q3614" s="381">
        <v>16900</v>
      </c>
      <c r="R3614" s="381">
        <v>19300</v>
      </c>
      <c r="S3614" s="381">
        <v>21700</v>
      </c>
      <c r="T3614" s="381">
        <v>24600</v>
      </c>
      <c r="U3614" s="381">
        <v>28780</v>
      </c>
      <c r="V3614" s="381">
        <v>32960</v>
      </c>
      <c r="W3614" s="381">
        <v>37140</v>
      </c>
      <c r="X3614" s="381">
        <v>41320</v>
      </c>
      <c r="Y3614" s="381">
        <v>45000</v>
      </c>
      <c r="Z3614" s="381">
        <v>51400</v>
      </c>
      <c r="AA3614" s="381">
        <v>57850</v>
      </c>
      <c r="AB3614" s="381">
        <v>64250</v>
      </c>
      <c r="AC3614" s="381">
        <v>69400</v>
      </c>
      <c r="AD3614" s="381">
        <v>74550</v>
      </c>
      <c r="AE3614" s="381">
        <v>79700</v>
      </c>
      <c r="AF3614" s="381">
        <v>84850</v>
      </c>
      <c r="AG3614" s="381">
        <v>5520</v>
      </c>
      <c r="AH3614" s="381" t="s">
        <v>4356</v>
      </c>
      <c r="AI3614" s="381" t="s">
        <v>4340</v>
      </c>
      <c r="AJ3614" s="381">
        <v>1</v>
      </c>
    </row>
    <row r="3615" spans="1:36">
      <c r="A3615" s="381" t="s">
        <v>574</v>
      </c>
      <c r="B3615" s="381" t="s">
        <v>4355</v>
      </c>
      <c r="C3615" s="381">
        <v>44</v>
      </c>
      <c r="D3615" s="381">
        <v>9</v>
      </c>
      <c r="E3615" s="381" t="s">
        <v>4347</v>
      </c>
      <c r="F3615" s="381" t="s">
        <v>4346</v>
      </c>
      <c r="G3615" s="381" t="s">
        <v>1111</v>
      </c>
      <c r="H3615" s="381">
        <v>72100</v>
      </c>
      <c r="I3615" s="381">
        <v>25250</v>
      </c>
      <c r="J3615" s="381">
        <v>28850</v>
      </c>
      <c r="K3615" s="381">
        <v>32450</v>
      </c>
      <c r="L3615" s="381">
        <v>36050</v>
      </c>
      <c r="M3615" s="381">
        <v>38950</v>
      </c>
      <c r="N3615" s="381">
        <v>41850</v>
      </c>
      <c r="O3615" s="381">
        <v>44750</v>
      </c>
      <c r="P3615" s="381">
        <v>47600</v>
      </c>
      <c r="Q3615" s="381">
        <v>15200</v>
      </c>
      <c r="R3615" s="381">
        <v>17350</v>
      </c>
      <c r="S3615" s="381">
        <v>20420</v>
      </c>
      <c r="T3615" s="381">
        <v>24600</v>
      </c>
      <c r="U3615" s="381">
        <v>28780</v>
      </c>
      <c r="V3615" s="381">
        <v>32960</v>
      </c>
      <c r="W3615" s="381">
        <v>37140</v>
      </c>
      <c r="X3615" s="381">
        <v>41320</v>
      </c>
      <c r="Y3615" s="381">
        <v>40400</v>
      </c>
      <c r="Z3615" s="381">
        <v>46200</v>
      </c>
      <c r="AA3615" s="381">
        <v>51950</v>
      </c>
      <c r="AB3615" s="381">
        <v>57700</v>
      </c>
      <c r="AC3615" s="381">
        <v>62350</v>
      </c>
      <c r="AD3615" s="381">
        <v>66950</v>
      </c>
      <c r="AE3615" s="381">
        <v>71550</v>
      </c>
      <c r="AF3615" s="381">
        <v>76200</v>
      </c>
      <c r="AG3615" s="381">
        <v>6480</v>
      </c>
      <c r="AH3615" s="381" t="s">
        <v>4354</v>
      </c>
      <c r="AI3615" s="381" t="s">
        <v>4340</v>
      </c>
      <c r="AJ3615" s="381">
        <v>1</v>
      </c>
    </row>
    <row r="3616" spans="1:36">
      <c r="A3616" s="381" t="s">
        <v>574</v>
      </c>
      <c r="B3616" s="381" t="s">
        <v>4353</v>
      </c>
      <c r="C3616" s="381">
        <v>44</v>
      </c>
      <c r="D3616" s="381">
        <v>9</v>
      </c>
      <c r="E3616" s="381" t="s">
        <v>4343</v>
      </c>
      <c r="F3616" s="381" t="s">
        <v>4342</v>
      </c>
      <c r="G3616" s="381" t="s">
        <v>1111</v>
      </c>
      <c r="H3616" s="381">
        <v>80300</v>
      </c>
      <c r="I3616" s="381">
        <v>28150</v>
      </c>
      <c r="J3616" s="381">
        <v>32150</v>
      </c>
      <c r="K3616" s="381">
        <v>36150</v>
      </c>
      <c r="L3616" s="381">
        <v>40150</v>
      </c>
      <c r="M3616" s="381">
        <v>43400</v>
      </c>
      <c r="N3616" s="381">
        <v>46600</v>
      </c>
      <c r="O3616" s="381">
        <v>49800</v>
      </c>
      <c r="P3616" s="381">
        <v>53000</v>
      </c>
      <c r="Q3616" s="381">
        <v>16900</v>
      </c>
      <c r="R3616" s="381">
        <v>19300</v>
      </c>
      <c r="S3616" s="381">
        <v>21700</v>
      </c>
      <c r="T3616" s="381">
        <v>24600</v>
      </c>
      <c r="U3616" s="381">
        <v>28780</v>
      </c>
      <c r="V3616" s="381">
        <v>32960</v>
      </c>
      <c r="W3616" s="381">
        <v>37140</v>
      </c>
      <c r="X3616" s="381">
        <v>41320</v>
      </c>
      <c r="Y3616" s="381">
        <v>45000</v>
      </c>
      <c r="Z3616" s="381">
        <v>51400</v>
      </c>
      <c r="AA3616" s="381">
        <v>57850</v>
      </c>
      <c r="AB3616" s="381">
        <v>64250</v>
      </c>
      <c r="AC3616" s="381">
        <v>69400</v>
      </c>
      <c r="AD3616" s="381">
        <v>74550</v>
      </c>
      <c r="AE3616" s="381">
        <v>79700</v>
      </c>
      <c r="AF3616" s="381">
        <v>84850</v>
      </c>
      <c r="AG3616" s="381">
        <v>9999</v>
      </c>
      <c r="AH3616" s="381" t="s">
        <v>4352</v>
      </c>
      <c r="AI3616" s="381" t="s">
        <v>4340</v>
      </c>
      <c r="AJ3616" s="381">
        <v>1</v>
      </c>
    </row>
    <row r="3617" spans="1:36">
      <c r="A3617" s="381" t="s">
        <v>574</v>
      </c>
      <c r="B3617" s="381" t="s">
        <v>4351</v>
      </c>
      <c r="C3617" s="381">
        <v>44</v>
      </c>
      <c r="D3617" s="381">
        <v>9</v>
      </c>
      <c r="E3617" s="381" t="s">
        <v>4347</v>
      </c>
      <c r="F3617" s="381" t="s">
        <v>4346</v>
      </c>
      <c r="G3617" s="381" t="s">
        <v>1111</v>
      </c>
      <c r="H3617" s="381">
        <v>72100</v>
      </c>
      <c r="I3617" s="381">
        <v>25250</v>
      </c>
      <c r="J3617" s="381">
        <v>28850</v>
      </c>
      <c r="K3617" s="381">
        <v>32450</v>
      </c>
      <c r="L3617" s="381">
        <v>36050</v>
      </c>
      <c r="M3617" s="381">
        <v>38950</v>
      </c>
      <c r="N3617" s="381">
        <v>41850</v>
      </c>
      <c r="O3617" s="381">
        <v>44750</v>
      </c>
      <c r="P3617" s="381">
        <v>47600</v>
      </c>
      <c r="Q3617" s="381">
        <v>15200</v>
      </c>
      <c r="R3617" s="381">
        <v>17350</v>
      </c>
      <c r="S3617" s="381">
        <v>20420</v>
      </c>
      <c r="T3617" s="381">
        <v>24600</v>
      </c>
      <c r="U3617" s="381">
        <v>28780</v>
      </c>
      <c r="V3617" s="381">
        <v>32960</v>
      </c>
      <c r="W3617" s="381">
        <v>37140</v>
      </c>
      <c r="X3617" s="381">
        <v>41320</v>
      </c>
      <c r="Y3617" s="381">
        <v>40400</v>
      </c>
      <c r="Z3617" s="381">
        <v>46200</v>
      </c>
      <c r="AA3617" s="381">
        <v>51950</v>
      </c>
      <c r="AB3617" s="381">
        <v>57700</v>
      </c>
      <c r="AC3617" s="381">
        <v>62350</v>
      </c>
      <c r="AD3617" s="381">
        <v>66950</v>
      </c>
      <c r="AE3617" s="381">
        <v>71550</v>
      </c>
      <c r="AF3617" s="381">
        <v>76200</v>
      </c>
      <c r="AG3617" s="381">
        <v>6480</v>
      </c>
      <c r="AH3617" s="381" t="s">
        <v>4350</v>
      </c>
      <c r="AI3617" s="381" t="s">
        <v>4340</v>
      </c>
      <c r="AJ3617" s="381">
        <v>1</v>
      </c>
    </row>
    <row r="3618" spans="1:36">
      <c r="A3618" s="381" t="s">
        <v>574</v>
      </c>
      <c r="B3618" s="381" t="s">
        <v>4349</v>
      </c>
      <c r="C3618" s="381">
        <v>44</v>
      </c>
      <c r="D3618" s="381">
        <v>9</v>
      </c>
      <c r="E3618" s="381" t="s">
        <v>4347</v>
      </c>
      <c r="F3618" s="381" t="s">
        <v>4346</v>
      </c>
      <c r="G3618" s="381" t="s">
        <v>1111</v>
      </c>
      <c r="H3618" s="381">
        <v>72100</v>
      </c>
      <c r="I3618" s="381">
        <v>25250</v>
      </c>
      <c r="J3618" s="381">
        <v>28850</v>
      </c>
      <c r="K3618" s="381">
        <v>32450</v>
      </c>
      <c r="L3618" s="381">
        <v>36050</v>
      </c>
      <c r="M3618" s="381">
        <v>38950</v>
      </c>
      <c r="N3618" s="381">
        <v>41850</v>
      </c>
      <c r="O3618" s="381">
        <v>44750</v>
      </c>
      <c r="P3618" s="381">
        <v>47600</v>
      </c>
      <c r="Q3618" s="381">
        <v>15200</v>
      </c>
      <c r="R3618" s="381">
        <v>17350</v>
      </c>
      <c r="S3618" s="381">
        <v>20420</v>
      </c>
      <c r="T3618" s="381">
        <v>24600</v>
      </c>
      <c r="U3618" s="381">
        <v>28780</v>
      </c>
      <c r="V3618" s="381">
        <v>32960</v>
      </c>
      <c r="W3618" s="381">
        <v>37140</v>
      </c>
      <c r="X3618" s="381">
        <v>41320</v>
      </c>
      <c r="Y3618" s="381">
        <v>40400</v>
      </c>
      <c r="Z3618" s="381">
        <v>46200</v>
      </c>
      <c r="AA3618" s="381">
        <v>51950</v>
      </c>
      <c r="AB3618" s="381">
        <v>57700</v>
      </c>
      <c r="AC3618" s="381">
        <v>62350</v>
      </c>
      <c r="AD3618" s="381">
        <v>66950</v>
      </c>
      <c r="AE3618" s="381">
        <v>71550</v>
      </c>
      <c r="AF3618" s="381">
        <v>76200</v>
      </c>
      <c r="AG3618" s="381">
        <v>6480</v>
      </c>
      <c r="AH3618" s="381" t="s">
        <v>2494</v>
      </c>
      <c r="AI3618" s="381" t="s">
        <v>4340</v>
      </c>
      <c r="AJ3618" s="381">
        <v>1</v>
      </c>
    </row>
    <row r="3619" spans="1:36">
      <c r="A3619" s="381" t="s">
        <v>574</v>
      </c>
      <c r="B3619" s="381" t="s">
        <v>4348</v>
      </c>
      <c r="C3619" s="381">
        <v>44</v>
      </c>
      <c r="D3619" s="381">
        <v>9</v>
      </c>
      <c r="E3619" s="381" t="s">
        <v>4347</v>
      </c>
      <c r="F3619" s="381" t="s">
        <v>4346</v>
      </c>
      <c r="G3619" s="381" t="s">
        <v>1111</v>
      </c>
      <c r="H3619" s="381">
        <v>72100</v>
      </c>
      <c r="I3619" s="381">
        <v>25250</v>
      </c>
      <c r="J3619" s="381">
        <v>28850</v>
      </c>
      <c r="K3619" s="381">
        <v>32450</v>
      </c>
      <c r="L3619" s="381">
        <v>36050</v>
      </c>
      <c r="M3619" s="381">
        <v>38950</v>
      </c>
      <c r="N3619" s="381">
        <v>41850</v>
      </c>
      <c r="O3619" s="381">
        <v>44750</v>
      </c>
      <c r="P3619" s="381">
        <v>47600</v>
      </c>
      <c r="Q3619" s="381">
        <v>15200</v>
      </c>
      <c r="R3619" s="381">
        <v>17350</v>
      </c>
      <c r="S3619" s="381">
        <v>20420</v>
      </c>
      <c r="T3619" s="381">
        <v>24600</v>
      </c>
      <c r="U3619" s="381">
        <v>28780</v>
      </c>
      <c r="V3619" s="381">
        <v>32960</v>
      </c>
      <c r="W3619" s="381">
        <v>37140</v>
      </c>
      <c r="X3619" s="381">
        <v>41320</v>
      </c>
      <c r="Y3619" s="381">
        <v>40400</v>
      </c>
      <c r="Z3619" s="381">
        <v>46200</v>
      </c>
      <c r="AA3619" s="381">
        <v>51950</v>
      </c>
      <c r="AB3619" s="381">
        <v>57700</v>
      </c>
      <c r="AC3619" s="381">
        <v>62350</v>
      </c>
      <c r="AD3619" s="381">
        <v>66950</v>
      </c>
      <c r="AE3619" s="381">
        <v>71550</v>
      </c>
      <c r="AF3619" s="381">
        <v>76200</v>
      </c>
      <c r="AG3619" s="381">
        <v>6480</v>
      </c>
      <c r="AH3619" s="381" t="s">
        <v>4345</v>
      </c>
      <c r="AI3619" s="381" t="s">
        <v>4340</v>
      </c>
      <c r="AJ3619" s="381">
        <v>1</v>
      </c>
    </row>
    <row r="3620" spans="1:36">
      <c r="A3620" s="381" t="s">
        <v>574</v>
      </c>
      <c r="B3620" s="381" t="s">
        <v>4344</v>
      </c>
      <c r="C3620" s="381">
        <v>44</v>
      </c>
      <c r="D3620" s="381">
        <v>9</v>
      </c>
      <c r="E3620" s="381" t="s">
        <v>4343</v>
      </c>
      <c r="F3620" s="381" t="s">
        <v>4342</v>
      </c>
      <c r="G3620" s="381" t="s">
        <v>1111</v>
      </c>
      <c r="H3620" s="381">
        <v>80300</v>
      </c>
      <c r="I3620" s="381">
        <v>28150</v>
      </c>
      <c r="J3620" s="381">
        <v>32150</v>
      </c>
      <c r="K3620" s="381">
        <v>36150</v>
      </c>
      <c r="L3620" s="381">
        <v>40150</v>
      </c>
      <c r="M3620" s="381">
        <v>43400</v>
      </c>
      <c r="N3620" s="381">
        <v>46600</v>
      </c>
      <c r="O3620" s="381">
        <v>49800</v>
      </c>
      <c r="P3620" s="381">
        <v>53000</v>
      </c>
      <c r="Q3620" s="381">
        <v>16900</v>
      </c>
      <c r="R3620" s="381">
        <v>19300</v>
      </c>
      <c r="S3620" s="381">
        <v>21700</v>
      </c>
      <c r="T3620" s="381">
        <v>24600</v>
      </c>
      <c r="U3620" s="381">
        <v>28780</v>
      </c>
      <c r="V3620" s="381">
        <v>32960</v>
      </c>
      <c r="W3620" s="381">
        <v>37140</v>
      </c>
      <c r="X3620" s="381">
        <v>41320</v>
      </c>
      <c r="Y3620" s="381">
        <v>45000</v>
      </c>
      <c r="Z3620" s="381">
        <v>51400</v>
      </c>
      <c r="AA3620" s="381">
        <v>57850</v>
      </c>
      <c r="AB3620" s="381">
        <v>64250</v>
      </c>
      <c r="AC3620" s="381">
        <v>69400</v>
      </c>
      <c r="AD3620" s="381">
        <v>74550</v>
      </c>
      <c r="AE3620" s="381">
        <v>79700</v>
      </c>
      <c r="AF3620" s="381">
        <v>84850</v>
      </c>
      <c r="AG3620" s="381">
        <v>5520</v>
      </c>
      <c r="AH3620" s="381" t="s">
        <v>4341</v>
      </c>
      <c r="AI3620" s="381" t="s">
        <v>4340</v>
      </c>
      <c r="AJ3620" s="381">
        <v>1</v>
      </c>
    </row>
    <row r="3621" spans="1:36">
      <c r="A3621" s="381" t="s">
        <v>575</v>
      </c>
      <c r="B3621" s="381" t="s">
        <v>4339</v>
      </c>
      <c r="C3621" s="381">
        <v>45</v>
      </c>
      <c r="D3621" s="381">
        <v>1</v>
      </c>
      <c r="E3621" s="381" t="s">
        <v>4338</v>
      </c>
      <c r="F3621" s="381" t="s">
        <v>4337</v>
      </c>
      <c r="G3621" s="381" t="s">
        <v>4336</v>
      </c>
      <c r="H3621" s="381">
        <v>47100</v>
      </c>
      <c r="I3621" s="381">
        <v>16500</v>
      </c>
      <c r="J3621" s="381">
        <v>18850</v>
      </c>
      <c r="K3621" s="381">
        <v>21200</v>
      </c>
      <c r="L3621" s="381">
        <v>23550</v>
      </c>
      <c r="M3621" s="381">
        <v>25450</v>
      </c>
      <c r="N3621" s="381">
        <v>27350</v>
      </c>
      <c r="O3621" s="381">
        <v>29250</v>
      </c>
      <c r="P3621" s="381">
        <v>31100</v>
      </c>
      <c r="Q3621" s="381">
        <v>12060</v>
      </c>
      <c r="R3621" s="381">
        <v>16240</v>
      </c>
      <c r="S3621" s="381">
        <v>20420</v>
      </c>
      <c r="T3621" s="381">
        <v>23550</v>
      </c>
      <c r="U3621" s="381">
        <v>25450</v>
      </c>
      <c r="V3621" s="381">
        <v>27350</v>
      </c>
      <c r="W3621" s="381">
        <v>29250</v>
      </c>
      <c r="X3621" s="381">
        <v>31100</v>
      </c>
      <c r="Y3621" s="381">
        <v>26400</v>
      </c>
      <c r="Z3621" s="381">
        <v>30200</v>
      </c>
      <c r="AA3621" s="381">
        <v>33950</v>
      </c>
      <c r="AB3621" s="381">
        <v>37700</v>
      </c>
      <c r="AC3621" s="381">
        <v>40750</v>
      </c>
      <c r="AD3621" s="381">
        <v>43750</v>
      </c>
      <c r="AE3621" s="381">
        <v>46750</v>
      </c>
      <c r="AF3621" s="381">
        <v>49800</v>
      </c>
      <c r="AG3621" s="381">
        <v>9999</v>
      </c>
      <c r="AH3621" s="381" t="s">
        <v>4336</v>
      </c>
      <c r="AI3621" s="381" t="s">
        <v>4185</v>
      </c>
      <c r="AJ3621" s="381">
        <v>0</v>
      </c>
    </row>
    <row r="3622" spans="1:36">
      <c r="A3622" s="381" t="s">
        <v>575</v>
      </c>
      <c r="B3622" s="381" t="s">
        <v>4335</v>
      </c>
      <c r="C3622" s="381">
        <v>45</v>
      </c>
      <c r="D3622" s="381">
        <v>3</v>
      </c>
      <c r="E3622" s="381" t="s">
        <v>4280</v>
      </c>
      <c r="F3622" s="381" t="s">
        <v>4279</v>
      </c>
      <c r="G3622" s="381" t="s">
        <v>4334</v>
      </c>
      <c r="H3622" s="381">
        <v>62000</v>
      </c>
      <c r="I3622" s="381">
        <v>21700</v>
      </c>
      <c r="J3622" s="381">
        <v>24800</v>
      </c>
      <c r="K3622" s="381">
        <v>27900</v>
      </c>
      <c r="L3622" s="381">
        <v>31000</v>
      </c>
      <c r="M3622" s="381">
        <v>33500</v>
      </c>
      <c r="N3622" s="381">
        <v>36000</v>
      </c>
      <c r="O3622" s="381">
        <v>38450</v>
      </c>
      <c r="P3622" s="381">
        <v>40950</v>
      </c>
      <c r="Q3622" s="381">
        <v>13050</v>
      </c>
      <c r="R3622" s="381">
        <v>16240</v>
      </c>
      <c r="S3622" s="381">
        <v>20420</v>
      </c>
      <c r="T3622" s="381">
        <v>24600</v>
      </c>
      <c r="U3622" s="381">
        <v>28780</v>
      </c>
      <c r="V3622" s="381">
        <v>32960</v>
      </c>
      <c r="W3622" s="381">
        <v>37140</v>
      </c>
      <c r="X3622" s="381">
        <v>40950</v>
      </c>
      <c r="Y3622" s="381">
        <v>34750</v>
      </c>
      <c r="Z3622" s="381">
        <v>39700</v>
      </c>
      <c r="AA3622" s="381">
        <v>44650</v>
      </c>
      <c r="AB3622" s="381">
        <v>49600</v>
      </c>
      <c r="AC3622" s="381">
        <v>53600</v>
      </c>
      <c r="AD3622" s="381">
        <v>57550</v>
      </c>
      <c r="AE3622" s="381">
        <v>61550</v>
      </c>
      <c r="AF3622" s="381">
        <v>65500</v>
      </c>
      <c r="AG3622" s="381">
        <v>600</v>
      </c>
      <c r="AH3622" s="381" t="s">
        <v>4334</v>
      </c>
      <c r="AI3622" s="381" t="s">
        <v>4185</v>
      </c>
      <c r="AJ3622" s="381">
        <v>1</v>
      </c>
    </row>
    <row r="3623" spans="1:36">
      <c r="A3623" s="381" t="s">
        <v>575</v>
      </c>
      <c r="B3623" s="381" t="s">
        <v>4333</v>
      </c>
      <c r="C3623" s="381">
        <v>45</v>
      </c>
      <c r="D3623" s="381">
        <v>5</v>
      </c>
      <c r="E3623" s="381" t="s">
        <v>4332</v>
      </c>
      <c r="F3623" s="381" t="s">
        <v>4331</v>
      </c>
      <c r="G3623" s="381" t="s">
        <v>4330</v>
      </c>
      <c r="H3623" s="381">
        <v>32900</v>
      </c>
      <c r="I3623" s="381">
        <v>16100</v>
      </c>
      <c r="J3623" s="381">
        <v>18400</v>
      </c>
      <c r="K3623" s="381">
        <v>20700</v>
      </c>
      <c r="L3623" s="381">
        <v>22950</v>
      </c>
      <c r="M3623" s="381">
        <v>24800</v>
      </c>
      <c r="N3623" s="381">
        <v>26650</v>
      </c>
      <c r="O3623" s="381">
        <v>28500</v>
      </c>
      <c r="P3623" s="381">
        <v>30300</v>
      </c>
      <c r="Q3623" s="381">
        <v>12060</v>
      </c>
      <c r="R3623" s="381">
        <v>16240</v>
      </c>
      <c r="S3623" s="381">
        <v>20420</v>
      </c>
      <c r="T3623" s="381">
        <v>22950</v>
      </c>
      <c r="U3623" s="381">
        <v>24800</v>
      </c>
      <c r="V3623" s="381">
        <v>26650</v>
      </c>
      <c r="W3623" s="381">
        <v>28500</v>
      </c>
      <c r="X3623" s="381">
        <v>30300</v>
      </c>
      <c r="Y3623" s="381">
        <v>25700</v>
      </c>
      <c r="Z3623" s="381">
        <v>29400</v>
      </c>
      <c r="AA3623" s="381">
        <v>33050</v>
      </c>
      <c r="AB3623" s="381">
        <v>36700</v>
      </c>
      <c r="AC3623" s="381">
        <v>39650</v>
      </c>
      <c r="AD3623" s="381">
        <v>42600</v>
      </c>
      <c r="AE3623" s="381">
        <v>45550</v>
      </c>
      <c r="AF3623" s="381">
        <v>48450</v>
      </c>
      <c r="AG3623" s="381">
        <v>9999</v>
      </c>
      <c r="AH3623" s="381" t="s">
        <v>4330</v>
      </c>
      <c r="AI3623" s="381" t="s">
        <v>4185</v>
      </c>
      <c r="AJ3623" s="381">
        <v>0</v>
      </c>
    </row>
    <row r="3624" spans="1:36">
      <c r="A3624" s="381" t="s">
        <v>575</v>
      </c>
      <c r="B3624" s="381" t="s">
        <v>4329</v>
      </c>
      <c r="C3624" s="381">
        <v>45</v>
      </c>
      <c r="D3624" s="381">
        <v>7</v>
      </c>
      <c r="E3624" s="381" t="s">
        <v>4328</v>
      </c>
      <c r="F3624" s="381" t="s">
        <v>4327</v>
      </c>
      <c r="G3624" s="381" t="s">
        <v>3652</v>
      </c>
      <c r="H3624" s="381">
        <v>53100</v>
      </c>
      <c r="I3624" s="381">
        <v>18600</v>
      </c>
      <c r="J3624" s="381">
        <v>21250</v>
      </c>
      <c r="K3624" s="381">
        <v>23900</v>
      </c>
      <c r="L3624" s="381">
        <v>26550</v>
      </c>
      <c r="M3624" s="381">
        <v>28700</v>
      </c>
      <c r="N3624" s="381">
        <v>30800</v>
      </c>
      <c r="O3624" s="381">
        <v>32950</v>
      </c>
      <c r="P3624" s="381">
        <v>35050</v>
      </c>
      <c r="Q3624" s="381">
        <v>12060</v>
      </c>
      <c r="R3624" s="381">
        <v>16240</v>
      </c>
      <c r="S3624" s="381">
        <v>20420</v>
      </c>
      <c r="T3624" s="381">
        <v>24600</v>
      </c>
      <c r="U3624" s="381">
        <v>28700</v>
      </c>
      <c r="V3624" s="381">
        <v>30800</v>
      </c>
      <c r="W3624" s="381">
        <v>32950</v>
      </c>
      <c r="X3624" s="381">
        <v>35050</v>
      </c>
      <c r="Y3624" s="381">
        <v>29750</v>
      </c>
      <c r="Z3624" s="381">
        <v>34000</v>
      </c>
      <c r="AA3624" s="381">
        <v>38250</v>
      </c>
      <c r="AB3624" s="381">
        <v>42500</v>
      </c>
      <c r="AC3624" s="381">
        <v>45900</v>
      </c>
      <c r="AD3624" s="381">
        <v>49300</v>
      </c>
      <c r="AE3624" s="381">
        <v>52700</v>
      </c>
      <c r="AF3624" s="381">
        <v>56100</v>
      </c>
      <c r="AG3624" s="381">
        <v>3160</v>
      </c>
      <c r="AH3624" s="381" t="s">
        <v>3652</v>
      </c>
      <c r="AI3624" s="381" t="s">
        <v>4185</v>
      </c>
      <c r="AJ3624" s="381">
        <v>1</v>
      </c>
    </row>
    <row r="3625" spans="1:36">
      <c r="A3625" s="381" t="s">
        <v>575</v>
      </c>
      <c r="B3625" s="381" t="s">
        <v>4326</v>
      </c>
      <c r="C3625" s="381">
        <v>45</v>
      </c>
      <c r="D3625" s="381">
        <v>9</v>
      </c>
      <c r="E3625" s="381" t="s">
        <v>4325</v>
      </c>
      <c r="F3625" s="381" t="s">
        <v>4324</v>
      </c>
      <c r="G3625" s="381" t="s">
        <v>4323</v>
      </c>
      <c r="H3625" s="381">
        <v>44000</v>
      </c>
      <c r="I3625" s="381">
        <v>16100</v>
      </c>
      <c r="J3625" s="381">
        <v>18400</v>
      </c>
      <c r="K3625" s="381">
        <v>20700</v>
      </c>
      <c r="L3625" s="381">
        <v>22950</v>
      </c>
      <c r="M3625" s="381">
        <v>24800</v>
      </c>
      <c r="N3625" s="381">
        <v>26650</v>
      </c>
      <c r="O3625" s="381">
        <v>28500</v>
      </c>
      <c r="P3625" s="381">
        <v>30300</v>
      </c>
      <c r="Q3625" s="381">
        <v>12060</v>
      </c>
      <c r="R3625" s="381">
        <v>16240</v>
      </c>
      <c r="S3625" s="381">
        <v>20420</v>
      </c>
      <c r="T3625" s="381">
        <v>22950</v>
      </c>
      <c r="U3625" s="381">
        <v>24800</v>
      </c>
      <c r="V3625" s="381">
        <v>26650</v>
      </c>
      <c r="W3625" s="381">
        <v>28500</v>
      </c>
      <c r="X3625" s="381">
        <v>30300</v>
      </c>
      <c r="Y3625" s="381">
        <v>25700</v>
      </c>
      <c r="Z3625" s="381">
        <v>29400</v>
      </c>
      <c r="AA3625" s="381">
        <v>33050</v>
      </c>
      <c r="AB3625" s="381">
        <v>36700</v>
      </c>
      <c r="AC3625" s="381">
        <v>39650</v>
      </c>
      <c r="AD3625" s="381">
        <v>42600</v>
      </c>
      <c r="AE3625" s="381">
        <v>45550</v>
      </c>
      <c r="AF3625" s="381">
        <v>48450</v>
      </c>
      <c r="AG3625" s="381">
        <v>9999</v>
      </c>
      <c r="AH3625" s="381" t="s">
        <v>4323</v>
      </c>
      <c r="AI3625" s="381" t="s">
        <v>4185</v>
      </c>
      <c r="AJ3625" s="381">
        <v>0</v>
      </c>
    </row>
    <row r="3626" spans="1:36">
      <c r="A3626" s="381" t="s">
        <v>575</v>
      </c>
      <c r="B3626" s="381" t="s">
        <v>4322</v>
      </c>
      <c r="C3626" s="381">
        <v>45</v>
      </c>
      <c r="D3626" s="381">
        <v>11</v>
      </c>
      <c r="E3626" s="381" t="s">
        <v>4321</v>
      </c>
      <c r="F3626" s="381" t="s">
        <v>4320</v>
      </c>
      <c r="G3626" s="381" t="s">
        <v>4319</v>
      </c>
      <c r="H3626" s="381">
        <v>44200</v>
      </c>
      <c r="I3626" s="381">
        <v>16100</v>
      </c>
      <c r="J3626" s="381">
        <v>18400</v>
      </c>
      <c r="K3626" s="381">
        <v>20700</v>
      </c>
      <c r="L3626" s="381">
        <v>22950</v>
      </c>
      <c r="M3626" s="381">
        <v>24800</v>
      </c>
      <c r="N3626" s="381">
        <v>26650</v>
      </c>
      <c r="O3626" s="381">
        <v>28500</v>
      </c>
      <c r="P3626" s="381">
        <v>30300</v>
      </c>
      <c r="Q3626" s="381">
        <v>12060</v>
      </c>
      <c r="R3626" s="381">
        <v>16240</v>
      </c>
      <c r="S3626" s="381">
        <v>20420</v>
      </c>
      <c r="T3626" s="381">
        <v>22950</v>
      </c>
      <c r="U3626" s="381">
        <v>24800</v>
      </c>
      <c r="V3626" s="381">
        <v>26650</v>
      </c>
      <c r="W3626" s="381">
        <v>28500</v>
      </c>
      <c r="X3626" s="381">
        <v>30300</v>
      </c>
      <c r="Y3626" s="381">
        <v>25700</v>
      </c>
      <c r="Z3626" s="381">
        <v>29400</v>
      </c>
      <c r="AA3626" s="381">
        <v>33050</v>
      </c>
      <c r="AB3626" s="381">
        <v>36700</v>
      </c>
      <c r="AC3626" s="381">
        <v>39650</v>
      </c>
      <c r="AD3626" s="381">
        <v>42600</v>
      </c>
      <c r="AE3626" s="381">
        <v>45550</v>
      </c>
      <c r="AF3626" s="381">
        <v>48450</v>
      </c>
      <c r="AG3626" s="381">
        <v>9999</v>
      </c>
      <c r="AH3626" s="381" t="s">
        <v>4319</v>
      </c>
      <c r="AI3626" s="381" t="s">
        <v>4185</v>
      </c>
      <c r="AJ3626" s="381">
        <v>0</v>
      </c>
    </row>
    <row r="3627" spans="1:36">
      <c r="A3627" s="381" t="s">
        <v>575</v>
      </c>
      <c r="B3627" s="381" t="s">
        <v>4318</v>
      </c>
      <c r="C3627" s="381">
        <v>45</v>
      </c>
      <c r="D3627" s="381">
        <v>13</v>
      </c>
      <c r="E3627" s="381" t="s">
        <v>4317</v>
      </c>
      <c r="F3627" s="381" t="s">
        <v>4316</v>
      </c>
      <c r="G3627" s="381" t="s">
        <v>4315</v>
      </c>
      <c r="H3627" s="381">
        <v>70300</v>
      </c>
      <c r="I3627" s="381">
        <v>24650</v>
      </c>
      <c r="J3627" s="381">
        <v>28150</v>
      </c>
      <c r="K3627" s="381">
        <v>31650</v>
      </c>
      <c r="L3627" s="381">
        <v>35150</v>
      </c>
      <c r="M3627" s="381">
        <v>38000</v>
      </c>
      <c r="N3627" s="381">
        <v>40800</v>
      </c>
      <c r="O3627" s="381">
        <v>43600</v>
      </c>
      <c r="P3627" s="381">
        <v>46400</v>
      </c>
      <c r="Q3627" s="381">
        <v>14800</v>
      </c>
      <c r="R3627" s="381">
        <v>16900</v>
      </c>
      <c r="S3627" s="381">
        <v>20420</v>
      </c>
      <c r="T3627" s="381">
        <v>24600</v>
      </c>
      <c r="U3627" s="381">
        <v>28780</v>
      </c>
      <c r="V3627" s="381">
        <v>32960</v>
      </c>
      <c r="W3627" s="381">
        <v>37140</v>
      </c>
      <c r="X3627" s="381">
        <v>41320</v>
      </c>
      <c r="Y3627" s="381">
        <v>39400</v>
      </c>
      <c r="Z3627" s="381">
        <v>45000</v>
      </c>
      <c r="AA3627" s="381">
        <v>50650</v>
      </c>
      <c r="AB3627" s="381">
        <v>56250</v>
      </c>
      <c r="AC3627" s="381">
        <v>60750</v>
      </c>
      <c r="AD3627" s="381">
        <v>65250</v>
      </c>
      <c r="AE3627" s="381">
        <v>69750</v>
      </c>
      <c r="AF3627" s="381">
        <v>74250</v>
      </c>
      <c r="AG3627" s="381">
        <v>9999</v>
      </c>
      <c r="AH3627" s="381" t="s">
        <v>4315</v>
      </c>
      <c r="AI3627" s="381" t="s">
        <v>4185</v>
      </c>
      <c r="AJ3627" s="381">
        <v>1</v>
      </c>
    </row>
    <row r="3628" spans="1:36">
      <c r="A3628" s="381" t="s">
        <v>575</v>
      </c>
      <c r="B3628" s="381" t="s">
        <v>4314</v>
      </c>
      <c r="C3628" s="381">
        <v>45</v>
      </c>
      <c r="D3628" s="381">
        <v>15</v>
      </c>
      <c r="E3628" s="381" t="s">
        <v>4284</v>
      </c>
      <c r="F3628" s="381" t="s">
        <v>4283</v>
      </c>
      <c r="G3628" s="381" t="s">
        <v>1558</v>
      </c>
      <c r="H3628" s="381">
        <v>68800</v>
      </c>
      <c r="I3628" s="381">
        <v>24100</v>
      </c>
      <c r="J3628" s="381">
        <v>27550</v>
      </c>
      <c r="K3628" s="381">
        <v>31000</v>
      </c>
      <c r="L3628" s="381">
        <v>34400</v>
      </c>
      <c r="M3628" s="381">
        <v>37200</v>
      </c>
      <c r="N3628" s="381">
        <v>39950</v>
      </c>
      <c r="O3628" s="381">
        <v>42700</v>
      </c>
      <c r="P3628" s="381">
        <v>45450</v>
      </c>
      <c r="Q3628" s="381">
        <v>14500</v>
      </c>
      <c r="R3628" s="381">
        <v>16550</v>
      </c>
      <c r="S3628" s="381">
        <v>20420</v>
      </c>
      <c r="T3628" s="381">
        <v>24600</v>
      </c>
      <c r="U3628" s="381">
        <v>28780</v>
      </c>
      <c r="V3628" s="381">
        <v>32960</v>
      </c>
      <c r="W3628" s="381">
        <v>37140</v>
      </c>
      <c r="X3628" s="381">
        <v>41320</v>
      </c>
      <c r="Y3628" s="381">
        <v>38550</v>
      </c>
      <c r="Z3628" s="381">
        <v>44050</v>
      </c>
      <c r="AA3628" s="381">
        <v>49550</v>
      </c>
      <c r="AB3628" s="381">
        <v>55050</v>
      </c>
      <c r="AC3628" s="381">
        <v>59500</v>
      </c>
      <c r="AD3628" s="381">
        <v>63900</v>
      </c>
      <c r="AE3628" s="381">
        <v>68300</v>
      </c>
      <c r="AF3628" s="381">
        <v>72700</v>
      </c>
      <c r="AG3628" s="381">
        <v>1440</v>
      </c>
      <c r="AH3628" s="381" t="s">
        <v>1558</v>
      </c>
      <c r="AI3628" s="381" t="s">
        <v>4185</v>
      </c>
      <c r="AJ3628" s="381">
        <v>1</v>
      </c>
    </row>
    <row r="3629" spans="1:36">
      <c r="A3629" s="381" t="s">
        <v>575</v>
      </c>
      <c r="B3629" s="381" t="s">
        <v>4313</v>
      </c>
      <c r="C3629" s="381">
        <v>45</v>
      </c>
      <c r="D3629" s="381">
        <v>17</v>
      </c>
      <c r="E3629" s="381" t="s">
        <v>4206</v>
      </c>
      <c r="F3629" s="381" t="s">
        <v>4205</v>
      </c>
      <c r="G3629" s="381" t="s">
        <v>1542</v>
      </c>
      <c r="H3629" s="381">
        <v>67000</v>
      </c>
      <c r="I3629" s="381">
        <v>23450</v>
      </c>
      <c r="J3629" s="381">
        <v>26800</v>
      </c>
      <c r="K3629" s="381">
        <v>30150</v>
      </c>
      <c r="L3629" s="381">
        <v>33500</v>
      </c>
      <c r="M3629" s="381">
        <v>36200</v>
      </c>
      <c r="N3629" s="381">
        <v>38900</v>
      </c>
      <c r="O3629" s="381">
        <v>41550</v>
      </c>
      <c r="P3629" s="381">
        <v>44250</v>
      </c>
      <c r="Q3629" s="381">
        <v>14100</v>
      </c>
      <c r="R3629" s="381">
        <v>16240</v>
      </c>
      <c r="S3629" s="381">
        <v>20420</v>
      </c>
      <c r="T3629" s="381">
        <v>24600</v>
      </c>
      <c r="U3629" s="381">
        <v>28780</v>
      </c>
      <c r="V3629" s="381">
        <v>32960</v>
      </c>
      <c r="W3629" s="381">
        <v>37140</v>
      </c>
      <c r="X3629" s="381">
        <v>41320</v>
      </c>
      <c r="Y3629" s="381">
        <v>37550</v>
      </c>
      <c r="Z3629" s="381">
        <v>42900</v>
      </c>
      <c r="AA3629" s="381">
        <v>48250</v>
      </c>
      <c r="AB3629" s="381">
        <v>53600</v>
      </c>
      <c r="AC3629" s="381">
        <v>57900</v>
      </c>
      <c r="AD3629" s="381">
        <v>62200</v>
      </c>
      <c r="AE3629" s="381">
        <v>66500</v>
      </c>
      <c r="AF3629" s="381">
        <v>70800</v>
      </c>
      <c r="AG3629" s="381">
        <v>9999</v>
      </c>
      <c r="AH3629" s="381" t="s">
        <v>1542</v>
      </c>
      <c r="AI3629" s="381" t="s">
        <v>4185</v>
      </c>
      <c r="AJ3629" s="381">
        <v>1</v>
      </c>
    </row>
    <row r="3630" spans="1:36">
      <c r="A3630" s="381" t="s">
        <v>575</v>
      </c>
      <c r="B3630" s="381" t="s">
        <v>4312</v>
      </c>
      <c r="C3630" s="381">
        <v>45</v>
      </c>
      <c r="D3630" s="381">
        <v>19</v>
      </c>
      <c r="E3630" s="381" t="s">
        <v>4284</v>
      </c>
      <c r="F3630" s="381" t="s">
        <v>4283</v>
      </c>
      <c r="G3630" s="381" t="s">
        <v>4311</v>
      </c>
      <c r="H3630" s="381">
        <v>68800</v>
      </c>
      <c r="I3630" s="381">
        <v>24100</v>
      </c>
      <c r="J3630" s="381">
        <v>27550</v>
      </c>
      <c r="K3630" s="381">
        <v>31000</v>
      </c>
      <c r="L3630" s="381">
        <v>34400</v>
      </c>
      <c r="M3630" s="381">
        <v>37200</v>
      </c>
      <c r="N3630" s="381">
        <v>39950</v>
      </c>
      <c r="O3630" s="381">
        <v>42700</v>
      </c>
      <c r="P3630" s="381">
        <v>45450</v>
      </c>
      <c r="Q3630" s="381">
        <v>14500</v>
      </c>
      <c r="R3630" s="381">
        <v>16550</v>
      </c>
      <c r="S3630" s="381">
        <v>20420</v>
      </c>
      <c r="T3630" s="381">
        <v>24600</v>
      </c>
      <c r="U3630" s="381">
        <v>28780</v>
      </c>
      <c r="V3630" s="381">
        <v>32960</v>
      </c>
      <c r="W3630" s="381">
        <v>37140</v>
      </c>
      <c r="X3630" s="381">
        <v>41320</v>
      </c>
      <c r="Y3630" s="381">
        <v>38550</v>
      </c>
      <c r="Z3630" s="381">
        <v>44050</v>
      </c>
      <c r="AA3630" s="381">
        <v>49550</v>
      </c>
      <c r="AB3630" s="381">
        <v>55050</v>
      </c>
      <c r="AC3630" s="381">
        <v>59500</v>
      </c>
      <c r="AD3630" s="381">
        <v>63900</v>
      </c>
      <c r="AE3630" s="381">
        <v>68300</v>
      </c>
      <c r="AF3630" s="381">
        <v>72700</v>
      </c>
      <c r="AG3630" s="381">
        <v>1440</v>
      </c>
      <c r="AH3630" s="381" t="s">
        <v>4311</v>
      </c>
      <c r="AI3630" s="381" t="s">
        <v>4185</v>
      </c>
      <c r="AJ3630" s="381">
        <v>1</v>
      </c>
    </row>
    <row r="3631" spans="1:36">
      <c r="A3631" s="381" t="s">
        <v>575</v>
      </c>
      <c r="B3631" s="381" t="s">
        <v>4310</v>
      </c>
      <c r="C3631" s="381">
        <v>45</v>
      </c>
      <c r="D3631" s="381">
        <v>21</v>
      </c>
      <c r="E3631" s="381" t="s">
        <v>4309</v>
      </c>
      <c r="F3631" s="381" t="s">
        <v>4308</v>
      </c>
      <c r="G3631" s="381" t="s">
        <v>3534</v>
      </c>
      <c r="H3631" s="381">
        <v>46500</v>
      </c>
      <c r="I3631" s="381">
        <v>16300</v>
      </c>
      <c r="J3631" s="381">
        <v>18600</v>
      </c>
      <c r="K3631" s="381">
        <v>20950</v>
      </c>
      <c r="L3631" s="381">
        <v>23250</v>
      </c>
      <c r="M3631" s="381">
        <v>25150</v>
      </c>
      <c r="N3631" s="381">
        <v>27000</v>
      </c>
      <c r="O3631" s="381">
        <v>28850</v>
      </c>
      <c r="P3631" s="381">
        <v>30700</v>
      </c>
      <c r="Q3631" s="381">
        <v>12060</v>
      </c>
      <c r="R3631" s="381">
        <v>16240</v>
      </c>
      <c r="S3631" s="381">
        <v>20420</v>
      </c>
      <c r="T3631" s="381">
        <v>23250</v>
      </c>
      <c r="U3631" s="381">
        <v>25150</v>
      </c>
      <c r="V3631" s="381">
        <v>27000</v>
      </c>
      <c r="W3631" s="381">
        <v>28850</v>
      </c>
      <c r="X3631" s="381">
        <v>30700</v>
      </c>
      <c r="Y3631" s="381">
        <v>26050</v>
      </c>
      <c r="Z3631" s="381">
        <v>29800</v>
      </c>
      <c r="AA3631" s="381">
        <v>33500</v>
      </c>
      <c r="AB3631" s="381">
        <v>37200</v>
      </c>
      <c r="AC3631" s="381">
        <v>40200</v>
      </c>
      <c r="AD3631" s="381">
        <v>43200</v>
      </c>
      <c r="AE3631" s="381">
        <v>46150</v>
      </c>
      <c r="AF3631" s="381">
        <v>49150</v>
      </c>
      <c r="AG3631" s="381">
        <v>3160</v>
      </c>
      <c r="AH3631" s="381" t="s">
        <v>3534</v>
      </c>
      <c r="AI3631" s="381" t="s">
        <v>4185</v>
      </c>
      <c r="AJ3631" s="381">
        <v>0</v>
      </c>
    </row>
    <row r="3632" spans="1:36">
      <c r="A3632" s="381" t="s">
        <v>575</v>
      </c>
      <c r="B3632" s="381" t="s">
        <v>4307</v>
      </c>
      <c r="C3632" s="381">
        <v>45</v>
      </c>
      <c r="D3632" s="381">
        <v>23</v>
      </c>
      <c r="E3632" s="381" t="s">
        <v>4306</v>
      </c>
      <c r="F3632" s="381" t="s">
        <v>4305</v>
      </c>
      <c r="G3632" s="381" t="s">
        <v>3915</v>
      </c>
      <c r="H3632" s="381">
        <v>44500</v>
      </c>
      <c r="I3632" s="381">
        <v>16100</v>
      </c>
      <c r="J3632" s="381">
        <v>18400</v>
      </c>
      <c r="K3632" s="381">
        <v>20700</v>
      </c>
      <c r="L3632" s="381">
        <v>22950</v>
      </c>
      <c r="M3632" s="381">
        <v>24800</v>
      </c>
      <c r="N3632" s="381">
        <v>26650</v>
      </c>
      <c r="O3632" s="381">
        <v>28500</v>
      </c>
      <c r="P3632" s="381">
        <v>30300</v>
      </c>
      <c r="Q3632" s="381">
        <v>12060</v>
      </c>
      <c r="R3632" s="381">
        <v>16240</v>
      </c>
      <c r="S3632" s="381">
        <v>20420</v>
      </c>
      <c r="T3632" s="381">
        <v>22950</v>
      </c>
      <c r="U3632" s="381">
        <v>24800</v>
      </c>
      <c r="V3632" s="381">
        <v>26650</v>
      </c>
      <c r="W3632" s="381">
        <v>28500</v>
      </c>
      <c r="X3632" s="381">
        <v>30300</v>
      </c>
      <c r="Y3632" s="381">
        <v>25700</v>
      </c>
      <c r="Z3632" s="381">
        <v>29400</v>
      </c>
      <c r="AA3632" s="381">
        <v>33050</v>
      </c>
      <c r="AB3632" s="381">
        <v>36700</v>
      </c>
      <c r="AC3632" s="381">
        <v>39650</v>
      </c>
      <c r="AD3632" s="381">
        <v>42600</v>
      </c>
      <c r="AE3632" s="381">
        <v>45550</v>
      </c>
      <c r="AF3632" s="381">
        <v>48450</v>
      </c>
      <c r="AG3632" s="381">
        <v>9999</v>
      </c>
      <c r="AH3632" s="381" t="s">
        <v>3915</v>
      </c>
      <c r="AI3632" s="381" t="s">
        <v>4185</v>
      </c>
      <c r="AJ3632" s="381">
        <v>1</v>
      </c>
    </row>
    <row r="3633" spans="1:36">
      <c r="A3633" s="381" t="s">
        <v>575</v>
      </c>
      <c r="B3633" s="381" t="s">
        <v>4304</v>
      </c>
      <c r="C3633" s="381">
        <v>45</v>
      </c>
      <c r="D3633" s="381">
        <v>25</v>
      </c>
      <c r="E3633" s="381" t="s">
        <v>4303</v>
      </c>
      <c r="F3633" s="381" t="s">
        <v>4302</v>
      </c>
      <c r="G3633" s="381" t="s">
        <v>2039</v>
      </c>
      <c r="H3633" s="381">
        <v>41400</v>
      </c>
      <c r="I3633" s="381">
        <v>16100</v>
      </c>
      <c r="J3633" s="381">
        <v>18400</v>
      </c>
      <c r="K3633" s="381">
        <v>20700</v>
      </c>
      <c r="L3633" s="381">
        <v>22950</v>
      </c>
      <c r="M3633" s="381">
        <v>24800</v>
      </c>
      <c r="N3633" s="381">
        <v>26650</v>
      </c>
      <c r="O3633" s="381">
        <v>28500</v>
      </c>
      <c r="P3633" s="381">
        <v>30300</v>
      </c>
      <c r="Q3633" s="381">
        <v>12060</v>
      </c>
      <c r="R3633" s="381">
        <v>16240</v>
      </c>
      <c r="S3633" s="381">
        <v>20420</v>
      </c>
      <c r="T3633" s="381">
        <v>22950</v>
      </c>
      <c r="U3633" s="381">
        <v>24800</v>
      </c>
      <c r="V3633" s="381">
        <v>26650</v>
      </c>
      <c r="W3633" s="381">
        <v>28500</v>
      </c>
      <c r="X3633" s="381">
        <v>30300</v>
      </c>
      <c r="Y3633" s="381">
        <v>25700</v>
      </c>
      <c r="Z3633" s="381">
        <v>29400</v>
      </c>
      <c r="AA3633" s="381">
        <v>33050</v>
      </c>
      <c r="AB3633" s="381">
        <v>36700</v>
      </c>
      <c r="AC3633" s="381">
        <v>39650</v>
      </c>
      <c r="AD3633" s="381">
        <v>42600</v>
      </c>
      <c r="AE3633" s="381">
        <v>45550</v>
      </c>
      <c r="AF3633" s="381">
        <v>48450</v>
      </c>
      <c r="AG3633" s="381">
        <v>9999</v>
      </c>
      <c r="AH3633" s="381" t="s">
        <v>2039</v>
      </c>
      <c r="AI3633" s="381" t="s">
        <v>4185</v>
      </c>
      <c r="AJ3633" s="381">
        <v>0</v>
      </c>
    </row>
    <row r="3634" spans="1:36">
      <c r="A3634" s="381" t="s">
        <v>575</v>
      </c>
      <c r="B3634" s="381" t="s">
        <v>4301</v>
      </c>
      <c r="C3634" s="381">
        <v>45</v>
      </c>
      <c r="D3634" s="381">
        <v>27</v>
      </c>
      <c r="E3634" s="381" t="s">
        <v>4300</v>
      </c>
      <c r="F3634" s="381" t="s">
        <v>4299</v>
      </c>
      <c r="G3634" s="381" t="s">
        <v>4298</v>
      </c>
      <c r="H3634" s="381">
        <v>42300</v>
      </c>
      <c r="I3634" s="381">
        <v>16100</v>
      </c>
      <c r="J3634" s="381">
        <v>18400</v>
      </c>
      <c r="K3634" s="381">
        <v>20700</v>
      </c>
      <c r="L3634" s="381">
        <v>22950</v>
      </c>
      <c r="M3634" s="381">
        <v>24800</v>
      </c>
      <c r="N3634" s="381">
        <v>26650</v>
      </c>
      <c r="O3634" s="381">
        <v>28500</v>
      </c>
      <c r="P3634" s="381">
        <v>30300</v>
      </c>
      <c r="Q3634" s="381">
        <v>12060</v>
      </c>
      <c r="R3634" s="381">
        <v>16240</v>
      </c>
      <c r="S3634" s="381">
        <v>20420</v>
      </c>
      <c r="T3634" s="381">
        <v>22950</v>
      </c>
      <c r="U3634" s="381">
        <v>24800</v>
      </c>
      <c r="V3634" s="381">
        <v>26650</v>
      </c>
      <c r="W3634" s="381">
        <v>28500</v>
      </c>
      <c r="X3634" s="381">
        <v>30300</v>
      </c>
      <c r="Y3634" s="381">
        <v>25700</v>
      </c>
      <c r="Z3634" s="381">
        <v>29400</v>
      </c>
      <c r="AA3634" s="381">
        <v>33050</v>
      </c>
      <c r="AB3634" s="381">
        <v>36700</v>
      </c>
      <c r="AC3634" s="381">
        <v>39650</v>
      </c>
      <c r="AD3634" s="381">
        <v>42600</v>
      </c>
      <c r="AE3634" s="381">
        <v>45550</v>
      </c>
      <c r="AF3634" s="381">
        <v>48450</v>
      </c>
      <c r="AG3634" s="381">
        <v>9999</v>
      </c>
      <c r="AH3634" s="381" t="s">
        <v>4298</v>
      </c>
      <c r="AI3634" s="381" t="s">
        <v>4185</v>
      </c>
      <c r="AJ3634" s="381">
        <v>0</v>
      </c>
    </row>
    <row r="3635" spans="1:36">
      <c r="A3635" s="381" t="s">
        <v>575</v>
      </c>
      <c r="B3635" s="381" t="s">
        <v>4297</v>
      </c>
      <c r="C3635" s="381">
        <v>45</v>
      </c>
      <c r="D3635" s="381">
        <v>29</v>
      </c>
      <c r="E3635" s="381" t="s">
        <v>4296</v>
      </c>
      <c r="F3635" s="381" t="s">
        <v>4295</v>
      </c>
      <c r="G3635" s="381" t="s">
        <v>4294</v>
      </c>
      <c r="H3635" s="381">
        <v>41300</v>
      </c>
      <c r="I3635" s="381">
        <v>16100</v>
      </c>
      <c r="J3635" s="381">
        <v>18400</v>
      </c>
      <c r="K3635" s="381">
        <v>20700</v>
      </c>
      <c r="L3635" s="381">
        <v>22950</v>
      </c>
      <c r="M3635" s="381">
        <v>24800</v>
      </c>
      <c r="N3635" s="381">
        <v>26650</v>
      </c>
      <c r="O3635" s="381">
        <v>28500</v>
      </c>
      <c r="P3635" s="381">
        <v>30300</v>
      </c>
      <c r="Q3635" s="381">
        <v>12060</v>
      </c>
      <c r="R3635" s="381">
        <v>16240</v>
      </c>
      <c r="S3635" s="381">
        <v>20420</v>
      </c>
      <c r="T3635" s="381">
        <v>22950</v>
      </c>
      <c r="U3635" s="381">
        <v>24800</v>
      </c>
      <c r="V3635" s="381">
        <v>26650</v>
      </c>
      <c r="W3635" s="381">
        <v>28500</v>
      </c>
      <c r="X3635" s="381">
        <v>30300</v>
      </c>
      <c r="Y3635" s="381">
        <v>25700</v>
      </c>
      <c r="Z3635" s="381">
        <v>29400</v>
      </c>
      <c r="AA3635" s="381">
        <v>33050</v>
      </c>
      <c r="AB3635" s="381">
        <v>36700</v>
      </c>
      <c r="AC3635" s="381">
        <v>39650</v>
      </c>
      <c r="AD3635" s="381">
        <v>42600</v>
      </c>
      <c r="AE3635" s="381">
        <v>45550</v>
      </c>
      <c r="AF3635" s="381">
        <v>48450</v>
      </c>
      <c r="AG3635" s="381">
        <v>9999</v>
      </c>
      <c r="AH3635" s="381" t="s">
        <v>4294</v>
      </c>
      <c r="AI3635" s="381" t="s">
        <v>4185</v>
      </c>
      <c r="AJ3635" s="381">
        <v>0</v>
      </c>
    </row>
    <row r="3636" spans="1:36">
      <c r="A3636" s="381" t="s">
        <v>575</v>
      </c>
      <c r="B3636" s="381" t="s">
        <v>4293</v>
      </c>
      <c r="C3636" s="381">
        <v>45</v>
      </c>
      <c r="D3636" s="381">
        <v>31</v>
      </c>
      <c r="E3636" s="381" t="s">
        <v>4292</v>
      </c>
      <c r="F3636" s="381" t="s">
        <v>4291</v>
      </c>
      <c r="G3636" s="381" t="s">
        <v>4290</v>
      </c>
      <c r="H3636" s="381">
        <v>47200</v>
      </c>
      <c r="I3636" s="381">
        <v>16550</v>
      </c>
      <c r="J3636" s="381">
        <v>18900</v>
      </c>
      <c r="K3636" s="381">
        <v>21250</v>
      </c>
      <c r="L3636" s="381">
        <v>23600</v>
      </c>
      <c r="M3636" s="381">
        <v>25500</v>
      </c>
      <c r="N3636" s="381">
        <v>27400</v>
      </c>
      <c r="O3636" s="381">
        <v>29300</v>
      </c>
      <c r="P3636" s="381">
        <v>31200</v>
      </c>
      <c r="Q3636" s="381">
        <v>12060</v>
      </c>
      <c r="R3636" s="381">
        <v>16240</v>
      </c>
      <c r="S3636" s="381">
        <v>20420</v>
      </c>
      <c r="T3636" s="381">
        <v>23600</v>
      </c>
      <c r="U3636" s="381">
        <v>25500</v>
      </c>
      <c r="V3636" s="381">
        <v>27400</v>
      </c>
      <c r="W3636" s="381">
        <v>29300</v>
      </c>
      <c r="X3636" s="381">
        <v>31200</v>
      </c>
      <c r="Y3636" s="381">
        <v>26450</v>
      </c>
      <c r="Z3636" s="381">
        <v>30200</v>
      </c>
      <c r="AA3636" s="381">
        <v>34000</v>
      </c>
      <c r="AB3636" s="381">
        <v>37750</v>
      </c>
      <c r="AC3636" s="381">
        <v>40800</v>
      </c>
      <c r="AD3636" s="381">
        <v>43800</v>
      </c>
      <c r="AE3636" s="381">
        <v>46850</v>
      </c>
      <c r="AF3636" s="381">
        <v>49850</v>
      </c>
      <c r="AG3636" s="381">
        <v>9999</v>
      </c>
      <c r="AH3636" s="381" t="s">
        <v>4290</v>
      </c>
      <c r="AI3636" s="381" t="s">
        <v>4185</v>
      </c>
      <c r="AJ3636" s="381">
        <v>1</v>
      </c>
    </row>
    <row r="3637" spans="1:36">
      <c r="A3637" s="381" t="s">
        <v>575</v>
      </c>
      <c r="B3637" s="381" t="s">
        <v>4289</v>
      </c>
      <c r="C3637" s="381">
        <v>45</v>
      </c>
      <c r="D3637" s="381">
        <v>33</v>
      </c>
      <c r="E3637" s="381" t="s">
        <v>4288</v>
      </c>
      <c r="F3637" s="381" t="s">
        <v>4287</v>
      </c>
      <c r="G3637" s="381" t="s">
        <v>4286</v>
      </c>
      <c r="H3637" s="381">
        <v>35000</v>
      </c>
      <c r="I3637" s="381">
        <v>16100</v>
      </c>
      <c r="J3637" s="381">
        <v>18400</v>
      </c>
      <c r="K3637" s="381">
        <v>20700</v>
      </c>
      <c r="L3637" s="381">
        <v>22950</v>
      </c>
      <c r="M3637" s="381">
        <v>24800</v>
      </c>
      <c r="N3637" s="381">
        <v>26650</v>
      </c>
      <c r="O3637" s="381">
        <v>28500</v>
      </c>
      <c r="P3637" s="381">
        <v>30300</v>
      </c>
      <c r="Q3637" s="381">
        <v>12060</v>
      </c>
      <c r="R3637" s="381">
        <v>16240</v>
      </c>
      <c r="S3637" s="381">
        <v>20420</v>
      </c>
      <c r="T3637" s="381">
        <v>22950</v>
      </c>
      <c r="U3637" s="381">
        <v>24800</v>
      </c>
      <c r="V3637" s="381">
        <v>26650</v>
      </c>
      <c r="W3637" s="381">
        <v>28500</v>
      </c>
      <c r="X3637" s="381">
        <v>30300</v>
      </c>
      <c r="Y3637" s="381">
        <v>25700</v>
      </c>
      <c r="Z3637" s="381">
        <v>29400</v>
      </c>
      <c r="AA3637" s="381">
        <v>33050</v>
      </c>
      <c r="AB3637" s="381">
        <v>36700</v>
      </c>
      <c r="AC3637" s="381">
        <v>39650</v>
      </c>
      <c r="AD3637" s="381">
        <v>42600</v>
      </c>
      <c r="AE3637" s="381">
        <v>45550</v>
      </c>
      <c r="AF3637" s="381">
        <v>48450</v>
      </c>
      <c r="AG3637" s="381">
        <v>9999</v>
      </c>
      <c r="AH3637" s="381" t="s">
        <v>4286</v>
      </c>
      <c r="AI3637" s="381" t="s">
        <v>4185</v>
      </c>
      <c r="AJ3637" s="381">
        <v>0</v>
      </c>
    </row>
    <row r="3638" spans="1:36">
      <c r="A3638" s="381" t="s">
        <v>575</v>
      </c>
      <c r="B3638" s="381" t="s">
        <v>4285</v>
      </c>
      <c r="C3638" s="381">
        <v>45</v>
      </c>
      <c r="D3638" s="381">
        <v>35</v>
      </c>
      <c r="E3638" s="381" t="s">
        <v>4284</v>
      </c>
      <c r="F3638" s="381" t="s">
        <v>4283</v>
      </c>
      <c r="G3638" s="381" t="s">
        <v>4282</v>
      </c>
      <c r="H3638" s="381">
        <v>68800</v>
      </c>
      <c r="I3638" s="381">
        <v>24100</v>
      </c>
      <c r="J3638" s="381">
        <v>27550</v>
      </c>
      <c r="K3638" s="381">
        <v>31000</v>
      </c>
      <c r="L3638" s="381">
        <v>34400</v>
      </c>
      <c r="M3638" s="381">
        <v>37200</v>
      </c>
      <c r="N3638" s="381">
        <v>39950</v>
      </c>
      <c r="O3638" s="381">
        <v>42700</v>
      </c>
      <c r="P3638" s="381">
        <v>45450</v>
      </c>
      <c r="Q3638" s="381">
        <v>14500</v>
      </c>
      <c r="R3638" s="381">
        <v>16550</v>
      </c>
      <c r="S3638" s="381">
        <v>20420</v>
      </c>
      <c r="T3638" s="381">
        <v>24600</v>
      </c>
      <c r="U3638" s="381">
        <v>28780</v>
      </c>
      <c r="V3638" s="381">
        <v>32960</v>
      </c>
      <c r="W3638" s="381">
        <v>37140</v>
      </c>
      <c r="X3638" s="381">
        <v>41320</v>
      </c>
      <c r="Y3638" s="381">
        <v>38550</v>
      </c>
      <c r="Z3638" s="381">
        <v>44050</v>
      </c>
      <c r="AA3638" s="381">
        <v>49550</v>
      </c>
      <c r="AB3638" s="381">
        <v>55050</v>
      </c>
      <c r="AC3638" s="381">
        <v>59500</v>
      </c>
      <c r="AD3638" s="381">
        <v>63900</v>
      </c>
      <c r="AE3638" s="381">
        <v>68300</v>
      </c>
      <c r="AF3638" s="381">
        <v>72700</v>
      </c>
      <c r="AG3638" s="381">
        <v>1440</v>
      </c>
      <c r="AH3638" s="381" t="s">
        <v>4282</v>
      </c>
      <c r="AI3638" s="381" t="s">
        <v>4185</v>
      </c>
      <c r="AJ3638" s="381">
        <v>1</v>
      </c>
    </row>
    <row r="3639" spans="1:36">
      <c r="A3639" s="381" t="s">
        <v>575</v>
      </c>
      <c r="B3639" s="381" t="s">
        <v>4281</v>
      </c>
      <c r="C3639" s="381">
        <v>45</v>
      </c>
      <c r="D3639" s="381">
        <v>37</v>
      </c>
      <c r="E3639" s="381" t="s">
        <v>4280</v>
      </c>
      <c r="F3639" s="381" t="s">
        <v>4279</v>
      </c>
      <c r="G3639" s="381" t="s">
        <v>4278</v>
      </c>
      <c r="H3639" s="381">
        <v>62000</v>
      </c>
      <c r="I3639" s="381">
        <v>21700</v>
      </c>
      <c r="J3639" s="381">
        <v>24800</v>
      </c>
      <c r="K3639" s="381">
        <v>27900</v>
      </c>
      <c r="L3639" s="381">
        <v>31000</v>
      </c>
      <c r="M3639" s="381">
        <v>33500</v>
      </c>
      <c r="N3639" s="381">
        <v>36000</v>
      </c>
      <c r="O3639" s="381">
        <v>38450</v>
      </c>
      <c r="P3639" s="381">
        <v>40950</v>
      </c>
      <c r="Q3639" s="381">
        <v>13050</v>
      </c>
      <c r="R3639" s="381">
        <v>16240</v>
      </c>
      <c r="S3639" s="381">
        <v>20420</v>
      </c>
      <c r="T3639" s="381">
        <v>24600</v>
      </c>
      <c r="U3639" s="381">
        <v>28780</v>
      </c>
      <c r="V3639" s="381">
        <v>32960</v>
      </c>
      <c r="W3639" s="381">
        <v>37140</v>
      </c>
      <c r="X3639" s="381">
        <v>40950</v>
      </c>
      <c r="Y3639" s="381">
        <v>34750</v>
      </c>
      <c r="Z3639" s="381">
        <v>39700</v>
      </c>
      <c r="AA3639" s="381">
        <v>44650</v>
      </c>
      <c r="AB3639" s="381">
        <v>49600</v>
      </c>
      <c r="AC3639" s="381">
        <v>53600</v>
      </c>
      <c r="AD3639" s="381">
        <v>57550</v>
      </c>
      <c r="AE3639" s="381">
        <v>61550</v>
      </c>
      <c r="AF3639" s="381">
        <v>65500</v>
      </c>
      <c r="AG3639" s="381">
        <v>600</v>
      </c>
      <c r="AH3639" s="381" t="s">
        <v>4278</v>
      </c>
      <c r="AI3639" s="381" t="s">
        <v>4185</v>
      </c>
      <c r="AJ3639" s="381">
        <v>1</v>
      </c>
    </row>
    <row r="3640" spans="1:36">
      <c r="A3640" s="381" t="s">
        <v>575</v>
      </c>
      <c r="B3640" s="381" t="s">
        <v>4277</v>
      </c>
      <c r="C3640" s="381">
        <v>45</v>
      </c>
      <c r="D3640" s="381">
        <v>39</v>
      </c>
      <c r="E3640" s="381" t="s">
        <v>4206</v>
      </c>
      <c r="F3640" s="381" t="s">
        <v>4205</v>
      </c>
      <c r="G3640" s="381" t="s">
        <v>4276</v>
      </c>
      <c r="H3640" s="381">
        <v>67000</v>
      </c>
      <c r="I3640" s="381">
        <v>23450</v>
      </c>
      <c r="J3640" s="381">
        <v>26800</v>
      </c>
      <c r="K3640" s="381">
        <v>30150</v>
      </c>
      <c r="L3640" s="381">
        <v>33500</v>
      </c>
      <c r="M3640" s="381">
        <v>36200</v>
      </c>
      <c r="N3640" s="381">
        <v>38900</v>
      </c>
      <c r="O3640" s="381">
        <v>41550</v>
      </c>
      <c r="P3640" s="381">
        <v>44250</v>
      </c>
      <c r="Q3640" s="381">
        <v>14100</v>
      </c>
      <c r="R3640" s="381">
        <v>16240</v>
      </c>
      <c r="S3640" s="381">
        <v>20420</v>
      </c>
      <c r="T3640" s="381">
        <v>24600</v>
      </c>
      <c r="U3640" s="381">
        <v>28780</v>
      </c>
      <c r="V3640" s="381">
        <v>32960</v>
      </c>
      <c r="W3640" s="381">
        <v>37140</v>
      </c>
      <c r="X3640" s="381">
        <v>41320</v>
      </c>
      <c r="Y3640" s="381">
        <v>37550</v>
      </c>
      <c r="Z3640" s="381">
        <v>42900</v>
      </c>
      <c r="AA3640" s="381">
        <v>48250</v>
      </c>
      <c r="AB3640" s="381">
        <v>53600</v>
      </c>
      <c r="AC3640" s="381">
        <v>57900</v>
      </c>
      <c r="AD3640" s="381">
        <v>62200</v>
      </c>
      <c r="AE3640" s="381">
        <v>66500</v>
      </c>
      <c r="AF3640" s="381">
        <v>70800</v>
      </c>
      <c r="AG3640" s="381">
        <v>9999</v>
      </c>
      <c r="AH3640" s="381" t="s">
        <v>4276</v>
      </c>
      <c r="AI3640" s="381" t="s">
        <v>4185</v>
      </c>
      <c r="AJ3640" s="381">
        <v>1</v>
      </c>
    </row>
    <row r="3641" spans="1:36">
      <c r="A3641" s="381" t="s">
        <v>575</v>
      </c>
      <c r="B3641" s="381" t="s">
        <v>4275</v>
      </c>
      <c r="C3641" s="381">
        <v>45</v>
      </c>
      <c r="D3641" s="381">
        <v>41</v>
      </c>
      <c r="E3641" s="381" t="s">
        <v>4274</v>
      </c>
      <c r="F3641" s="381" t="s">
        <v>4273</v>
      </c>
      <c r="G3641" s="381" t="s">
        <v>1294</v>
      </c>
      <c r="H3641" s="381">
        <v>57800</v>
      </c>
      <c r="I3641" s="381">
        <v>19550</v>
      </c>
      <c r="J3641" s="381">
        <v>22350</v>
      </c>
      <c r="K3641" s="381">
        <v>25150</v>
      </c>
      <c r="L3641" s="381">
        <v>27900</v>
      </c>
      <c r="M3641" s="381">
        <v>30150</v>
      </c>
      <c r="N3641" s="381">
        <v>32400</v>
      </c>
      <c r="O3641" s="381">
        <v>34600</v>
      </c>
      <c r="P3641" s="381">
        <v>36850</v>
      </c>
      <c r="Q3641" s="381">
        <v>12060</v>
      </c>
      <c r="R3641" s="381">
        <v>16240</v>
      </c>
      <c r="S3641" s="381">
        <v>20420</v>
      </c>
      <c r="T3641" s="381">
        <v>24600</v>
      </c>
      <c r="U3641" s="381">
        <v>28780</v>
      </c>
      <c r="V3641" s="381">
        <v>32400</v>
      </c>
      <c r="W3641" s="381">
        <v>34600</v>
      </c>
      <c r="X3641" s="381">
        <v>36850</v>
      </c>
      <c r="Y3641" s="381">
        <v>31300</v>
      </c>
      <c r="Z3641" s="381">
        <v>35750</v>
      </c>
      <c r="AA3641" s="381">
        <v>40200</v>
      </c>
      <c r="AB3641" s="381">
        <v>44650</v>
      </c>
      <c r="AC3641" s="381">
        <v>48250</v>
      </c>
      <c r="AD3641" s="381">
        <v>51800</v>
      </c>
      <c r="AE3641" s="381">
        <v>55400</v>
      </c>
      <c r="AF3641" s="381">
        <v>58950</v>
      </c>
      <c r="AG3641" s="381">
        <v>2655</v>
      </c>
      <c r="AH3641" s="381" t="s">
        <v>1294</v>
      </c>
      <c r="AI3641" s="381" t="s">
        <v>4185</v>
      </c>
      <c r="AJ3641" s="381">
        <v>1</v>
      </c>
    </row>
    <row r="3642" spans="1:36">
      <c r="A3642" s="381" t="s">
        <v>575</v>
      </c>
      <c r="B3642" s="381" t="s">
        <v>4272</v>
      </c>
      <c r="C3642" s="381">
        <v>45</v>
      </c>
      <c r="D3642" s="381">
        <v>43</v>
      </c>
      <c r="E3642" s="381" t="s">
        <v>4271</v>
      </c>
      <c r="F3642" s="381" t="s">
        <v>4270</v>
      </c>
      <c r="G3642" s="381" t="s">
        <v>4269</v>
      </c>
      <c r="H3642" s="381">
        <v>53700</v>
      </c>
      <c r="I3642" s="381">
        <v>18800</v>
      </c>
      <c r="J3642" s="381">
        <v>21500</v>
      </c>
      <c r="K3642" s="381">
        <v>24200</v>
      </c>
      <c r="L3642" s="381">
        <v>26850</v>
      </c>
      <c r="M3642" s="381">
        <v>29000</v>
      </c>
      <c r="N3642" s="381">
        <v>31150</v>
      </c>
      <c r="O3642" s="381">
        <v>33300</v>
      </c>
      <c r="P3642" s="381">
        <v>35450</v>
      </c>
      <c r="Q3642" s="381">
        <v>12060</v>
      </c>
      <c r="R3642" s="381">
        <v>16240</v>
      </c>
      <c r="S3642" s="381">
        <v>20420</v>
      </c>
      <c r="T3642" s="381">
        <v>24600</v>
      </c>
      <c r="U3642" s="381">
        <v>28780</v>
      </c>
      <c r="V3642" s="381">
        <v>31150</v>
      </c>
      <c r="W3642" s="381">
        <v>33300</v>
      </c>
      <c r="X3642" s="381">
        <v>35450</v>
      </c>
      <c r="Y3642" s="381">
        <v>30100</v>
      </c>
      <c r="Z3642" s="381">
        <v>34400</v>
      </c>
      <c r="AA3642" s="381">
        <v>38700</v>
      </c>
      <c r="AB3642" s="381">
        <v>42950</v>
      </c>
      <c r="AC3642" s="381">
        <v>46400</v>
      </c>
      <c r="AD3642" s="381">
        <v>49850</v>
      </c>
      <c r="AE3642" s="381">
        <v>53300</v>
      </c>
      <c r="AF3642" s="381">
        <v>56700</v>
      </c>
      <c r="AG3642" s="381">
        <v>9999</v>
      </c>
      <c r="AH3642" s="381" t="s">
        <v>4269</v>
      </c>
      <c r="AI3642" s="381" t="s">
        <v>4185</v>
      </c>
      <c r="AJ3642" s="381">
        <v>0</v>
      </c>
    </row>
    <row r="3643" spans="1:36">
      <c r="A3643" s="381" t="s">
        <v>575</v>
      </c>
      <c r="B3643" s="381" t="s">
        <v>4268</v>
      </c>
      <c r="C3643" s="381">
        <v>45</v>
      </c>
      <c r="D3643" s="381">
        <v>45</v>
      </c>
      <c r="E3643" s="381" t="s">
        <v>4211</v>
      </c>
      <c r="F3643" s="381" t="s">
        <v>4210</v>
      </c>
      <c r="G3643" s="381" t="s">
        <v>4267</v>
      </c>
      <c r="H3643" s="381">
        <v>62100</v>
      </c>
      <c r="I3643" s="381">
        <v>21750</v>
      </c>
      <c r="J3643" s="381">
        <v>24850</v>
      </c>
      <c r="K3643" s="381">
        <v>27950</v>
      </c>
      <c r="L3643" s="381">
        <v>31050</v>
      </c>
      <c r="M3643" s="381">
        <v>33550</v>
      </c>
      <c r="N3643" s="381">
        <v>36050</v>
      </c>
      <c r="O3643" s="381">
        <v>38550</v>
      </c>
      <c r="P3643" s="381">
        <v>41000</v>
      </c>
      <c r="Q3643" s="381">
        <v>13100</v>
      </c>
      <c r="R3643" s="381">
        <v>16240</v>
      </c>
      <c r="S3643" s="381">
        <v>20420</v>
      </c>
      <c r="T3643" s="381">
        <v>24600</v>
      </c>
      <c r="U3643" s="381">
        <v>28780</v>
      </c>
      <c r="V3643" s="381">
        <v>32960</v>
      </c>
      <c r="W3643" s="381">
        <v>37140</v>
      </c>
      <c r="X3643" s="381">
        <v>41000</v>
      </c>
      <c r="Y3643" s="381">
        <v>34800</v>
      </c>
      <c r="Z3643" s="381">
        <v>39800</v>
      </c>
      <c r="AA3643" s="381">
        <v>44750</v>
      </c>
      <c r="AB3643" s="381">
        <v>49700</v>
      </c>
      <c r="AC3643" s="381">
        <v>53700</v>
      </c>
      <c r="AD3643" s="381">
        <v>57700</v>
      </c>
      <c r="AE3643" s="381">
        <v>61650</v>
      </c>
      <c r="AF3643" s="381">
        <v>65650</v>
      </c>
      <c r="AG3643" s="381">
        <v>3160</v>
      </c>
      <c r="AH3643" s="381" t="s">
        <v>4267</v>
      </c>
      <c r="AI3643" s="381" t="s">
        <v>4185</v>
      </c>
      <c r="AJ3643" s="381">
        <v>1</v>
      </c>
    </row>
    <row r="3644" spans="1:36">
      <c r="A3644" s="381" t="s">
        <v>575</v>
      </c>
      <c r="B3644" s="381" t="s">
        <v>4266</v>
      </c>
      <c r="C3644" s="381">
        <v>45</v>
      </c>
      <c r="D3644" s="381">
        <v>47</v>
      </c>
      <c r="E3644" s="381" t="s">
        <v>4265</v>
      </c>
      <c r="F3644" s="381" t="s">
        <v>4264</v>
      </c>
      <c r="G3644" s="381" t="s">
        <v>4263</v>
      </c>
      <c r="H3644" s="381">
        <v>52100</v>
      </c>
      <c r="I3644" s="381">
        <v>17700</v>
      </c>
      <c r="J3644" s="381">
        <v>20200</v>
      </c>
      <c r="K3644" s="381">
        <v>22750</v>
      </c>
      <c r="L3644" s="381">
        <v>25250</v>
      </c>
      <c r="M3644" s="381">
        <v>27300</v>
      </c>
      <c r="N3644" s="381">
        <v>29300</v>
      </c>
      <c r="O3644" s="381">
        <v>31350</v>
      </c>
      <c r="P3644" s="381">
        <v>33350</v>
      </c>
      <c r="Q3644" s="381">
        <v>12060</v>
      </c>
      <c r="R3644" s="381">
        <v>16240</v>
      </c>
      <c r="S3644" s="381">
        <v>20420</v>
      </c>
      <c r="T3644" s="381">
        <v>24600</v>
      </c>
      <c r="U3644" s="381">
        <v>27300</v>
      </c>
      <c r="V3644" s="381">
        <v>29300</v>
      </c>
      <c r="W3644" s="381">
        <v>31350</v>
      </c>
      <c r="X3644" s="381">
        <v>33350</v>
      </c>
      <c r="Y3644" s="381">
        <v>28250</v>
      </c>
      <c r="Z3644" s="381">
        <v>32300</v>
      </c>
      <c r="AA3644" s="381">
        <v>36350</v>
      </c>
      <c r="AB3644" s="381">
        <v>40350</v>
      </c>
      <c r="AC3644" s="381">
        <v>43600</v>
      </c>
      <c r="AD3644" s="381">
        <v>46850</v>
      </c>
      <c r="AE3644" s="381">
        <v>50050</v>
      </c>
      <c r="AF3644" s="381">
        <v>53300</v>
      </c>
      <c r="AG3644" s="381">
        <v>9999</v>
      </c>
      <c r="AH3644" s="381" t="s">
        <v>4263</v>
      </c>
      <c r="AI3644" s="381" t="s">
        <v>4185</v>
      </c>
      <c r="AJ3644" s="381">
        <v>0</v>
      </c>
    </row>
    <row r="3645" spans="1:36">
      <c r="A3645" s="381" t="s">
        <v>575</v>
      </c>
      <c r="B3645" s="381" t="s">
        <v>4262</v>
      </c>
      <c r="C3645" s="381">
        <v>45</v>
      </c>
      <c r="D3645" s="381">
        <v>49</v>
      </c>
      <c r="E3645" s="381" t="s">
        <v>4261</v>
      </c>
      <c r="F3645" s="381" t="s">
        <v>4260</v>
      </c>
      <c r="G3645" s="381" t="s">
        <v>4259</v>
      </c>
      <c r="H3645" s="381">
        <v>44300</v>
      </c>
      <c r="I3645" s="381">
        <v>16100</v>
      </c>
      <c r="J3645" s="381">
        <v>18400</v>
      </c>
      <c r="K3645" s="381">
        <v>20700</v>
      </c>
      <c r="L3645" s="381">
        <v>22950</v>
      </c>
      <c r="M3645" s="381">
        <v>24800</v>
      </c>
      <c r="N3645" s="381">
        <v>26650</v>
      </c>
      <c r="O3645" s="381">
        <v>28500</v>
      </c>
      <c r="P3645" s="381">
        <v>30300</v>
      </c>
      <c r="Q3645" s="381">
        <v>12060</v>
      </c>
      <c r="R3645" s="381">
        <v>16240</v>
      </c>
      <c r="S3645" s="381">
        <v>20420</v>
      </c>
      <c r="T3645" s="381">
        <v>22950</v>
      </c>
      <c r="U3645" s="381">
        <v>24800</v>
      </c>
      <c r="V3645" s="381">
        <v>26650</v>
      </c>
      <c r="W3645" s="381">
        <v>28500</v>
      </c>
      <c r="X3645" s="381">
        <v>30300</v>
      </c>
      <c r="Y3645" s="381">
        <v>25700</v>
      </c>
      <c r="Z3645" s="381">
        <v>29400</v>
      </c>
      <c r="AA3645" s="381">
        <v>33050</v>
      </c>
      <c r="AB3645" s="381">
        <v>36700</v>
      </c>
      <c r="AC3645" s="381">
        <v>39650</v>
      </c>
      <c r="AD3645" s="381">
        <v>42600</v>
      </c>
      <c r="AE3645" s="381">
        <v>45550</v>
      </c>
      <c r="AF3645" s="381">
        <v>48450</v>
      </c>
      <c r="AG3645" s="381">
        <v>9999</v>
      </c>
      <c r="AH3645" s="381" t="s">
        <v>4259</v>
      </c>
      <c r="AI3645" s="381" t="s">
        <v>4185</v>
      </c>
      <c r="AJ3645" s="381">
        <v>0</v>
      </c>
    </row>
    <row r="3646" spans="1:36">
      <c r="A3646" s="381" t="s">
        <v>575</v>
      </c>
      <c r="B3646" s="381" t="s">
        <v>4258</v>
      </c>
      <c r="C3646" s="381">
        <v>45</v>
      </c>
      <c r="D3646" s="381">
        <v>51</v>
      </c>
      <c r="E3646" s="381" t="s">
        <v>4257</v>
      </c>
      <c r="F3646" s="381" t="s">
        <v>4256</v>
      </c>
      <c r="G3646" s="381" t="s">
        <v>4255</v>
      </c>
      <c r="H3646" s="381">
        <v>52100</v>
      </c>
      <c r="I3646" s="381">
        <v>18250</v>
      </c>
      <c r="J3646" s="381">
        <v>20850</v>
      </c>
      <c r="K3646" s="381">
        <v>23450</v>
      </c>
      <c r="L3646" s="381">
        <v>26050</v>
      </c>
      <c r="M3646" s="381">
        <v>28150</v>
      </c>
      <c r="N3646" s="381">
        <v>30250</v>
      </c>
      <c r="O3646" s="381">
        <v>32350</v>
      </c>
      <c r="P3646" s="381">
        <v>34400</v>
      </c>
      <c r="Q3646" s="381">
        <v>12060</v>
      </c>
      <c r="R3646" s="381">
        <v>16240</v>
      </c>
      <c r="S3646" s="381">
        <v>20420</v>
      </c>
      <c r="T3646" s="381">
        <v>24600</v>
      </c>
      <c r="U3646" s="381">
        <v>28150</v>
      </c>
      <c r="V3646" s="381">
        <v>30250</v>
      </c>
      <c r="W3646" s="381">
        <v>32350</v>
      </c>
      <c r="X3646" s="381">
        <v>34400</v>
      </c>
      <c r="Y3646" s="381">
        <v>29200</v>
      </c>
      <c r="Z3646" s="381">
        <v>33400</v>
      </c>
      <c r="AA3646" s="381">
        <v>37550</v>
      </c>
      <c r="AB3646" s="381">
        <v>41700</v>
      </c>
      <c r="AC3646" s="381">
        <v>45050</v>
      </c>
      <c r="AD3646" s="381">
        <v>48400</v>
      </c>
      <c r="AE3646" s="381">
        <v>51750</v>
      </c>
      <c r="AF3646" s="381">
        <v>55050</v>
      </c>
      <c r="AG3646" s="381">
        <v>5330</v>
      </c>
      <c r="AH3646" s="381" t="s">
        <v>4255</v>
      </c>
      <c r="AI3646" s="381" t="s">
        <v>4185</v>
      </c>
      <c r="AJ3646" s="381">
        <v>1</v>
      </c>
    </row>
    <row r="3647" spans="1:36">
      <c r="A3647" s="381" t="s">
        <v>575</v>
      </c>
      <c r="B3647" s="381" t="s">
        <v>4254</v>
      </c>
      <c r="C3647" s="381">
        <v>45</v>
      </c>
      <c r="D3647" s="381">
        <v>53</v>
      </c>
      <c r="E3647" s="381" t="s">
        <v>4253</v>
      </c>
      <c r="F3647" s="381" t="s">
        <v>4252</v>
      </c>
      <c r="G3647" s="381" t="s">
        <v>3239</v>
      </c>
      <c r="H3647" s="381">
        <v>41800</v>
      </c>
      <c r="I3647" s="381">
        <v>16800</v>
      </c>
      <c r="J3647" s="381">
        <v>19200</v>
      </c>
      <c r="K3647" s="381">
        <v>21600</v>
      </c>
      <c r="L3647" s="381">
        <v>24000</v>
      </c>
      <c r="M3647" s="381">
        <v>25950</v>
      </c>
      <c r="N3647" s="381">
        <v>27850</v>
      </c>
      <c r="O3647" s="381">
        <v>29800</v>
      </c>
      <c r="P3647" s="381">
        <v>31700</v>
      </c>
      <c r="Q3647" s="381">
        <v>12060</v>
      </c>
      <c r="R3647" s="381">
        <v>16240</v>
      </c>
      <c r="S3647" s="381">
        <v>20420</v>
      </c>
      <c r="T3647" s="381">
        <v>24000</v>
      </c>
      <c r="U3647" s="381">
        <v>25950</v>
      </c>
      <c r="V3647" s="381">
        <v>27850</v>
      </c>
      <c r="W3647" s="381">
        <v>29800</v>
      </c>
      <c r="X3647" s="381">
        <v>31700</v>
      </c>
      <c r="Y3647" s="381">
        <v>26900</v>
      </c>
      <c r="Z3647" s="381">
        <v>30750</v>
      </c>
      <c r="AA3647" s="381">
        <v>34600</v>
      </c>
      <c r="AB3647" s="381">
        <v>38400</v>
      </c>
      <c r="AC3647" s="381">
        <v>41500</v>
      </c>
      <c r="AD3647" s="381">
        <v>44550</v>
      </c>
      <c r="AE3647" s="381">
        <v>47650</v>
      </c>
      <c r="AF3647" s="381">
        <v>50700</v>
      </c>
      <c r="AG3647" s="381">
        <v>9999</v>
      </c>
      <c r="AH3647" s="381" t="s">
        <v>3239</v>
      </c>
      <c r="AI3647" s="381" t="s">
        <v>4185</v>
      </c>
      <c r="AJ3647" s="381">
        <v>1</v>
      </c>
    </row>
    <row r="3648" spans="1:36">
      <c r="A3648" s="381" t="s">
        <v>575</v>
      </c>
      <c r="B3648" s="381" t="s">
        <v>4251</v>
      </c>
      <c r="C3648" s="381">
        <v>45</v>
      </c>
      <c r="D3648" s="381">
        <v>55</v>
      </c>
      <c r="E3648" s="381" t="s">
        <v>4250</v>
      </c>
      <c r="F3648" s="381" t="s">
        <v>4249</v>
      </c>
      <c r="G3648" s="381" t="s">
        <v>4248</v>
      </c>
      <c r="H3648" s="381">
        <v>53800</v>
      </c>
      <c r="I3648" s="381">
        <v>18850</v>
      </c>
      <c r="J3648" s="381">
        <v>21550</v>
      </c>
      <c r="K3648" s="381">
        <v>24250</v>
      </c>
      <c r="L3648" s="381">
        <v>26900</v>
      </c>
      <c r="M3648" s="381">
        <v>29100</v>
      </c>
      <c r="N3648" s="381">
        <v>31250</v>
      </c>
      <c r="O3648" s="381">
        <v>33400</v>
      </c>
      <c r="P3648" s="381">
        <v>35550</v>
      </c>
      <c r="Q3648" s="381">
        <v>12060</v>
      </c>
      <c r="R3648" s="381">
        <v>16240</v>
      </c>
      <c r="S3648" s="381">
        <v>20420</v>
      </c>
      <c r="T3648" s="381">
        <v>24600</v>
      </c>
      <c r="U3648" s="381">
        <v>28780</v>
      </c>
      <c r="V3648" s="381">
        <v>31250</v>
      </c>
      <c r="W3648" s="381">
        <v>33400</v>
      </c>
      <c r="X3648" s="381">
        <v>35550</v>
      </c>
      <c r="Y3648" s="381">
        <v>30150</v>
      </c>
      <c r="Z3648" s="381">
        <v>34450</v>
      </c>
      <c r="AA3648" s="381">
        <v>38750</v>
      </c>
      <c r="AB3648" s="381">
        <v>43050</v>
      </c>
      <c r="AC3648" s="381">
        <v>46500</v>
      </c>
      <c r="AD3648" s="381">
        <v>49950</v>
      </c>
      <c r="AE3648" s="381">
        <v>53400</v>
      </c>
      <c r="AF3648" s="381">
        <v>56850</v>
      </c>
      <c r="AG3648" s="381">
        <v>9999</v>
      </c>
      <c r="AH3648" s="381" t="s">
        <v>4248</v>
      </c>
      <c r="AI3648" s="381" t="s">
        <v>4185</v>
      </c>
      <c r="AJ3648" s="381">
        <v>1</v>
      </c>
    </row>
    <row r="3649" spans="1:36">
      <c r="A3649" s="381" t="s">
        <v>575</v>
      </c>
      <c r="B3649" s="381" t="s">
        <v>4247</v>
      </c>
      <c r="C3649" s="381">
        <v>45</v>
      </c>
      <c r="D3649" s="381">
        <v>57</v>
      </c>
      <c r="E3649" s="381" t="s">
        <v>4246</v>
      </c>
      <c r="F3649" s="381" t="s">
        <v>4245</v>
      </c>
      <c r="G3649" s="381" t="s">
        <v>1954</v>
      </c>
      <c r="H3649" s="381">
        <v>57700</v>
      </c>
      <c r="I3649" s="381">
        <v>19150</v>
      </c>
      <c r="J3649" s="381">
        <v>21900</v>
      </c>
      <c r="K3649" s="381">
        <v>24650</v>
      </c>
      <c r="L3649" s="381">
        <v>27350</v>
      </c>
      <c r="M3649" s="381">
        <v>29550</v>
      </c>
      <c r="N3649" s="381">
        <v>31750</v>
      </c>
      <c r="O3649" s="381">
        <v>33950</v>
      </c>
      <c r="P3649" s="381">
        <v>36150</v>
      </c>
      <c r="Q3649" s="381">
        <v>12060</v>
      </c>
      <c r="R3649" s="381">
        <v>16240</v>
      </c>
      <c r="S3649" s="381">
        <v>20420</v>
      </c>
      <c r="T3649" s="381">
        <v>24600</v>
      </c>
      <c r="U3649" s="381">
        <v>28780</v>
      </c>
      <c r="V3649" s="381">
        <v>31750</v>
      </c>
      <c r="W3649" s="381">
        <v>33950</v>
      </c>
      <c r="X3649" s="381">
        <v>36150</v>
      </c>
      <c r="Y3649" s="381">
        <v>30650</v>
      </c>
      <c r="Z3649" s="381">
        <v>35000</v>
      </c>
      <c r="AA3649" s="381">
        <v>39400</v>
      </c>
      <c r="AB3649" s="381">
        <v>43750</v>
      </c>
      <c r="AC3649" s="381">
        <v>47250</v>
      </c>
      <c r="AD3649" s="381">
        <v>50750</v>
      </c>
      <c r="AE3649" s="381">
        <v>54250</v>
      </c>
      <c r="AF3649" s="381">
        <v>57750</v>
      </c>
      <c r="AG3649" s="381">
        <v>9999</v>
      </c>
      <c r="AH3649" s="381" t="s">
        <v>1954</v>
      </c>
      <c r="AI3649" s="381" t="s">
        <v>4185</v>
      </c>
      <c r="AJ3649" s="381">
        <v>1</v>
      </c>
    </row>
    <row r="3650" spans="1:36">
      <c r="A3650" s="381" t="s">
        <v>575</v>
      </c>
      <c r="B3650" s="381" t="s">
        <v>4244</v>
      </c>
      <c r="C3650" s="381">
        <v>45</v>
      </c>
      <c r="D3650" s="381">
        <v>59</v>
      </c>
      <c r="E3650" s="381" t="s">
        <v>4243</v>
      </c>
      <c r="F3650" s="381" t="s">
        <v>4242</v>
      </c>
      <c r="G3650" s="381" t="s">
        <v>4241</v>
      </c>
      <c r="H3650" s="381">
        <v>46100</v>
      </c>
      <c r="I3650" s="381">
        <v>16150</v>
      </c>
      <c r="J3650" s="381">
        <v>18450</v>
      </c>
      <c r="K3650" s="381">
        <v>20750</v>
      </c>
      <c r="L3650" s="381">
        <v>23050</v>
      </c>
      <c r="M3650" s="381">
        <v>24900</v>
      </c>
      <c r="N3650" s="381">
        <v>26750</v>
      </c>
      <c r="O3650" s="381">
        <v>28600</v>
      </c>
      <c r="P3650" s="381">
        <v>30450</v>
      </c>
      <c r="Q3650" s="381">
        <v>12060</v>
      </c>
      <c r="R3650" s="381">
        <v>16240</v>
      </c>
      <c r="S3650" s="381">
        <v>20420</v>
      </c>
      <c r="T3650" s="381">
        <v>23050</v>
      </c>
      <c r="U3650" s="381">
        <v>24900</v>
      </c>
      <c r="V3650" s="381">
        <v>26750</v>
      </c>
      <c r="W3650" s="381">
        <v>28600</v>
      </c>
      <c r="X3650" s="381">
        <v>30450</v>
      </c>
      <c r="Y3650" s="381">
        <v>25850</v>
      </c>
      <c r="Z3650" s="381">
        <v>29550</v>
      </c>
      <c r="AA3650" s="381">
        <v>33250</v>
      </c>
      <c r="AB3650" s="381">
        <v>36900</v>
      </c>
      <c r="AC3650" s="381">
        <v>39900</v>
      </c>
      <c r="AD3650" s="381">
        <v>42850</v>
      </c>
      <c r="AE3650" s="381">
        <v>45800</v>
      </c>
      <c r="AF3650" s="381">
        <v>48750</v>
      </c>
      <c r="AG3650" s="381">
        <v>9999</v>
      </c>
      <c r="AH3650" s="381" t="s">
        <v>4241</v>
      </c>
      <c r="AI3650" s="381" t="s">
        <v>4185</v>
      </c>
      <c r="AJ3650" s="381">
        <v>1</v>
      </c>
    </row>
    <row r="3651" spans="1:36">
      <c r="A3651" s="381" t="s">
        <v>575</v>
      </c>
      <c r="B3651" s="381" t="s">
        <v>4240</v>
      </c>
      <c r="C3651" s="381">
        <v>45</v>
      </c>
      <c r="D3651" s="381">
        <v>61</v>
      </c>
      <c r="E3651" s="381" t="s">
        <v>4239</v>
      </c>
      <c r="F3651" s="381" t="s">
        <v>4238</v>
      </c>
      <c r="G3651" s="381" t="s">
        <v>1950</v>
      </c>
      <c r="H3651" s="381">
        <v>39800</v>
      </c>
      <c r="I3651" s="381">
        <v>16100</v>
      </c>
      <c r="J3651" s="381">
        <v>18400</v>
      </c>
      <c r="K3651" s="381">
        <v>20700</v>
      </c>
      <c r="L3651" s="381">
        <v>22950</v>
      </c>
      <c r="M3651" s="381">
        <v>24800</v>
      </c>
      <c r="N3651" s="381">
        <v>26650</v>
      </c>
      <c r="O3651" s="381">
        <v>28500</v>
      </c>
      <c r="P3651" s="381">
        <v>30300</v>
      </c>
      <c r="Q3651" s="381">
        <v>12060</v>
      </c>
      <c r="R3651" s="381">
        <v>16240</v>
      </c>
      <c r="S3651" s="381">
        <v>20420</v>
      </c>
      <c r="T3651" s="381">
        <v>22950</v>
      </c>
      <c r="U3651" s="381">
        <v>24800</v>
      </c>
      <c r="V3651" s="381">
        <v>26650</v>
      </c>
      <c r="W3651" s="381">
        <v>28500</v>
      </c>
      <c r="X3651" s="381">
        <v>30300</v>
      </c>
      <c r="Y3651" s="381">
        <v>25700</v>
      </c>
      <c r="Z3651" s="381">
        <v>29400</v>
      </c>
      <c r="AA3651" s="381">
        <v>33050</v>
      </c>
      <c r="AB3651" s="381">
        <v>36700</v>
      </c>
      <c r="AC3651" s="381">
        <v>39650</v>
      </c>
      <c r="AD3651" s="381">
        <v>42600</v>
      </c>
      <c r="AE3651" s="381">
        <v>45550</v>
      </c>
      <c r="AF3651" s="381">
        <v>48450</v>
      </c>
      <c r="AG3651" s="381">
        <v>9999</v>
      </c>
      <c r="AH3651" s="381" t="s">
        <v>1950</v>
      </c>
      <c r="AI3651" s="381" t="s">
        <v>4185</v>
      </c>
      <c r="AJ3651" s="381">
        <v>0</v>
      </c>
    </row>
    <row r="3652" spans="1:36">
      <c r="A3652" s="381" t="s">
        <v>575</v>
      </c>
      <c r="B3652" s="381" t="s">
        <v>4237</v>
      </c>
      <c r="C3652" s="381">
        <v>45</v>
      </c>
      <c r="D3652" s="381">
        <v>63</v>
      </c>
      <c r="E3652" s="381" t="s">
        <v>4206</v>
      </c>
      <c r="F3652" s="381" t="s">
        <v>4205</v>
      </c>
      <c r="G3652" s="381" t="s">
        <v>4236</v>
      </c>
      <c r="H3652" s="381">
        <v>67000</v>
      </c>
      <c r="I3652" s="381">
        <v>23450</v>
      </c>
      <c r="J3652" s="381">
        <v>26800</v>
      </c>
      <c r="K3652" s="381">
        <v>30150</v>
      </c>
      <c r="L3652" s="381">
        <v>33500</v>
      </c>
      <c r="M3652" s="381">
        <v>36200</v>
      </c>
      <c r="N3652" s="381">
        <v>38900</v>
      </c>
      <c r="O3652" s="381">
        <v>41550</v>
      </c>
      <c r="P3652" s="381">
        <v>44250</v>
      </c>
      <c r="Q3652" s="381">
        <v>14100</v>
      </c>
      <c r="R3652" s="381">
        <v>16240</v>
      </c>
      <c r="S3652" s="381">
        <v>20420</v>
      </c>
      <c r="T3652" s="381">
        <v>24600</v>
      </c>
      <c r="U3652" s="381">
        <v>28780</v>
      </c>
      <c r="V3652" s="381">
        <v>32960</v>
      </c>
      <c r="W3652" s="381">
        <v>37140</v>
      </c>
      <c r="X3652" s="381">
        <v>41320</v>
      </c>
      <c r="Y3652" s="381">
        <v>37550</v>
      </c>
      <c r="Z3652" s="381">
        <v>42900</v>
      </c>
      <c r="AA3652" s="381">
        <v>48250</v>
      </c>
      <c r="AB3652" s="381">
        <v>53600</v>
      </c>
      <c r="AC3652" s="381">
        <v>57900</v>
      </c>
      <c r="AD3652" s="381">
        <v>62200</v>
      </c>
      <c r="AE3652" s="381">
        <v>66500</v>
      </c>
      <c r="AF3652" s="381">
        <v>70800</v>
      </c>
      <c r="AG3652" s="381">
        <v>1760</v>
      </c>
      <c r="AH3652" s="381" t="s">
        <v>4236</v>
      </c>
      <c r="AI3652" s="381" t="s">
        <v>4185</v>
      </c>
      <c r="AJ3652" s="381">
        <v>1</v>
      </c>
    </row>
    <row r="3653" spans="1:36">
      <c r="A3653" s="381" t="s">
        <v>575</v>
      </c>
      <c r="B3653" s="381" t="s">
        <v>4235</v>
      </c>
      <c r="C3653" s="381">
        <v>45</v>
      </c>
      <c r="D3653" s="381">
        <v>65</v>
      </c>
      <c r="E3653" s="381" t="s">
        <v>4234</v>
      </c>
      <c r="F3653" s="381" t="s">
        <v>4233</v>
      </c>
      <c r="G3653" s="381" t="s">
        <v>4232</v>
      </c>
      <c r="H3653" s="381">
        <v>48300</v>
      </c>
      <c r="I3653" s="381">
        <v>16950</v>
      </c>
      <c r="J3653" s="381">
        <v>19350</v>
      </c>
      <c r="K3653" s="381">
        <v>21750</v>
      </c>
      <c r="L3653" s="381">
        <v>24150</v>
      </c>
      <c r="M3653" s="381">
        <v>26100</v>
      </c>
      <c r="N3653" s="381">
        <v>28050</v>
      </c>
      <c r="O3653" s="381">
        <v>29950</v>
      </c>
      <c r="P3653" s="381">
        <v>31900</v>
      </c>
      <c r="Q3653" s="381">
        <v>12060</v>
      </c>
      <c r="R3653" s="381">
        <v>16240</v>
      </c>
      <c r="S3653" s="381">
        <v>20420</v>
      </c>
      <c r="T3653" s="381">
        <v>24150</v>
      </c>
      <c r="U3653" s="381">
        <v>26100</v>
      </c>
      <c r="V3653" s="381">
        <v>28050</v>
      </c>
      <c r="W3653" s="381">
        <v>29950</v>
      </c>
      <c r="X3653" s="381">
        <v>31900</v>
      </c>
      <c r="Y3653" s="381">
        <v>27100</v>
      </c>
      <c r="Z3653" s="381">
        <v>30950</v>
      </c>
      <c r="AA3653" s="381">
        <v>34800</v>
      </c>
      <c r="AB3653" s="381">
        <v>38650</v>
      </c>
      <c r="AC3653" s="381">
        <v>41750</v>
      </c>
      <c r="AD3653" s="381">
        <v>44850</v>
      </c>
      <c r="AE3653" s="381">
        <v>47950</v>
      </c>
      <c r="AF3653" s="381">
        <v>51050</v>
      </c>
      <c r="AG3653" s="381">
        <v>9999</v>
      </c>
      <c r="AH3653" s="381" t="s">
        <v>4232</v>
      </c>
      <c r="AI3653" s="381" t="s">
        <v>4185</v>
      </c>
      <c r="AJ3653" s="381">
        <v>0</v>
      </c>
    </row>
    <row r="3654" spans="1:36">
      <c r="A3654" s="381" t="s">
        <v>575</v>
      </c>
      <c r="B3654" s="381" t="s">
        <v>4231</v>
      </c>
      <c r="C3654" s="381">
        <v>45</v>
      </c>
      <c r="D3654" s="381">
        <v>67</v>
      </c>
      <c r="E3654" s="381" t="s">
        <v>4230</v>
      </c>
      <c r="F3654" s="381" t="s">
        <v>4229</v>
      </c>
      <c r="G3654" s="381" t="s">
        <v>1476</v>
      </c>
      <c r="H3654" s="381">
        <v>41500</v>
      </c>
      <c r="I3654" s="381">
        <v>16100</v>
      </c>
      <c r="J3654" s="381">
        <v>18400</v>
      </c>
      <c r="K3654" s="381">
        <v>20700</v>
      </c>
      <c r="L3654" s="381">
        <v>22950</v>
      </c>
      <c r="M3654" s="381">
        <v>24800</v>
      </c>
      <c r="N3654" s="381">
        <v>26650</v>
      </c>
      <c r="O3654" s="381">
        <v>28500</v>
      </c>
      <c r="P3654" s="381">
        <v>30300</v>
      </c>
      <c r="Q3654" s="381">
        <v>12060</v>
      </c>
      <c r="R3654" s="381">
        <v>16240</v>
      </c>
      <c r="S3654" s="381">
        <v>20420</v>
      </c>
      <c r="T3654" s="381">
        <v>22950</v>
      </c>
      <c r="U3654" s="381">
        <v>24800</v>
      </c>
      <c r="V3654" s="381">
        <v>26650</v>
      </c>
      <c r="W3654" s="381">
        <v>28500</v>
      </c>
      <c r="X3654" s="381">
        <v>30300</v>
      </c>
      <c r="Y3654" s="381">
        <v>25700</v>
      </c>
      <c r="Z3654" s="381">
        <v>29400</v>
      </c>
      <c r="AA3654" s="381">
        <v>33050</v>
      </c>
      <c r="AB3654" s="381">
        <v>36700</v>
      </c>
      <c r="AC3654" s="381">
        <v>39650</v>
      </c>
      <c r="AD3654" s="381">
        <v>42600</v>
      </c>
      <c r="AE3654" s="381">
        <v>45550</v>
      </c>
      <c r="AF3654" s="381">
        <v>48450</v>
      </c>
      <c r="AG3654" s="381">
        <v>9999</v>
      </c>
      <c r="AH3654" s="381" t="s">
        <v>1476</v>
      </c>
      <c r="AI3654" s="381" t="s">
        <v>4185</v>
      </c>
      <c r="AJ3654" s="381">
        <v>0</v>
      </c>
    </row>
    <row r="3655" spans="1:36">
      <c r="A3655" s="381" t="s">
        <v>575</v>
      </c>
      <c r="B3655" s="381" t="s">
        <v>4228</v>
      </c>
      <c r="C3655" s="381">
        <v>45</v>
      </c>
      <c r="D3655" s="381">
        <v>69</v>
      </c>
      <c r="E3655" s="381" t="s">
        <v>4227</v>
      </c>
      <c r="F3655" s="381" t="s">
        <v>4226</v>
      </c>
      <c r="G3655" s="381" t="s">
        <v>4225</v>
      </c>
      <c r="H3655" s="381">
        <v>35700</v>
      </c>
      <c r="I3655" s="381">
        <v>16100</v>
      </c>
      <c r="J3655" s="381">
        <v>18400</v>
      </c>
      <c r="K3655" s="381">
        <v>20700</v>
      </c>
      <c r="L3655" s="381">
        <v>22950</v>
      </c>
      <c r="M3655" s="381">
        <v>24800</v>
      </c>
      <c r="N3655" s="381">
        <v>26650</v>
      </c>
      <c r="O3655" s="381">
        <v>28500</v>
      </c>
      <c r="P3655" s="381">
        <v>30300</v>
      </c>
      <c r="Q3655" s="381">
        <v>12060</v>
      </c>
      <c r="R3655" s="381">
        <v>16240</v>
      </c>
      <c r="S3655" s="381">
        <v>20420</v>
      </c>
      <c r="T3655" s="381">
        <v>22950</v>
      </c>
      <c r="U3655" s="381">
        <v>24800</v>
      </c>
      <c r="V3655" s="381">
        <v>26650</v>
      </c>
      <c r="W3655" s="381">
        <v>28500</v>
      </c>
      <c r="X3655" s="381">
        <v>30300</v>
      </c>
      <c r="Y3655" s="381">
        <v>25700</v>
      </c>
      <c r="Z3655" s="381">
        <v>29400</v>
      </c>
      <c r="AA3655" s="381">
        <v>33050</v>
      </c>
      <c r="AB3655" s="381">
        <v>36700</v>
      </c>
      <c r="AC3655" s="381">
        <v>39650</v>
      </c>
      <c r="AD3655" s="381">
        <v>42600</v>
      </c>
      <c r="AE3655" s="381">
        <v>45550</v>
      </c>
      <c r="AF3655" s="381">
        <v>48450</v>
      </c>
      <c r="AG3655" s="381">
        <v>9999</v>
      </c>
      <c r="AH3655" s="381" t="s">
        <v>4225</v>
      </c>
      <c r="AI3655" s="381" t="s">
        <v>4185</v>
      </c>
      <c r="AJ3655" s="381">
        <v>0</v>
      </c>
    </row>
    <row r="3656" spans="1:36">
      <c r="A3656" s="381" t="s">
        <v>575</v>
      </c>
      <c r="B3656" s="381" t="s">
        <v>4224</v>
      </c>
      <c r="C3656" s="381">
        <v>45</v>
      </c>
      <c r="D3656" s="381">
        <v>71</v>
      </c>
      <c r="E3656" s="381" t="s">
        <v>4223</v>
      </c>
      <c r="F3656" s="381" t="s">
        <v>4222</v>
      </c>
      <c r="G3656" s="381" t="s">
        <v>4221</v>
      </c>
      <c r="H3656" s="381">
        <v>53900</v>
      </c>
      <c r="I3656" s="381">
        <v>18900</v>
      </c>
      <c r="J3656" s="381">
        <v>21600</v>
      </c>
      <c r="K3656" s="381">
        <v>24300</v>
      </c>
      <c r="L3656" s="381">
        <v>26950</v>
      </c>
      <c r="M3656" s="381">
        <v>29150</v>
      </c>
      <c r="N3656" s="381">
        <v>31300</v>
      </c>
      <c r="O3656" s="381">
        <v>33450</v>
      </c>
      <c r="P3656" s="381">
        <v>35600</v>
      </c>
      <c r="Q3656" s="381">
        <v>12060</v>
      </c>
      <c r="R3656" s="381">
        <v>16240</v>
      </c>
      <c r="S3656" s="381">
        <v>20420</v>
      </c>
      <c r="T3656" s="381">
        <v>24600</v>
      </c>
      <c r="U3656" s="381">
        <v>28780</v>
      </c>
      <c r="V3656" s="381">
        <v>31300</v>
      </c>
      <c r="W3656" s="381">
        <v>33450</v>
      </c>
      <c r="X3656" s="381">
        <v>35600</v>
      </c>
      <c r="Y3656" s="381">
        <v>30200</v>
      </c>
      <c r="Z3656" s="381">
        <v>34500</v>
      </c>
      <c r="AA3656" s="381">
        <v>38800</v>
      </c>
      <c r="AB3656" s="381">
        <v>43100</v>
      </c>
      <c r="AC3656" s="381">
        <v>46550</v>
      </c>
      <c r="AD3656" s="381">
        <v>50000</v>
      </c>
      <c r="AE3656" s="381">
        <v>53450</v>
      </c>
      <c r="AF3656" s="381">
        <v>56900</v>
      </c>
      <c r="AG3656" s="381">
        <v>9999</v>
      </c>
      <c r="AH3656" s="381" t="s">
        <v>4221</v>
      </c>
      <c r="AI3656" s="381" t="s">
        <v>4185</v>
      </c>
      <c r="AJ3656" s="381">
        <v>0</v>
      </c>
    </row>
    <row r="3657" spans="1:36">
      <c r="A3657" s="381" t="s">
        <v>575</v>
      </c>
      <c r="B3657" s="381" t="s">
        <v>4220</v>
      </c>
      <c r="C3657" s="381">
        <v>45</v>
      </c>
      <c r="D3657" s="381">
        <v>73</v>
      </c>
      <c r="E3657" s="381" t="s">
        <v>4219</v>
      </c>
      <c r="F3657" s="381" t="s">
        <v>4218</v>
      </c>
      <c r="G3657" s="381" t="s">
        <v>4217</v>
      </c>
      <c r="H3657" s="381">
        <v>52100</v>
      </c>
      <c r="I3657" s="381">
        <v>18250</v>
      </c>
      <c r="J3657" s="381">
        <v>20850</v>
      </c>
      <c r="K3657" s="381">
        <v>23450</v>
      </c>
      <c r="L3657" s="381">
        <v>26050</v>
      </c>
      <c r="M3657" s="381">
        <v>28150</v>
      </c>
      <c r="N3657" s="381">
        <v>30250</v>
      </c>
      <c r="O3657" s="381">
        <v>32350</v>
      </c>
      <c r="P3657" s="381">
        <v>34400</v>
      </c>
      <c r="Q3657" s="381">
        <v>12060</v>
      </c>
      <c r="R3657" s="381">
        <v>16240</v>
      </c>
      <c r="S3657" s="381">
        <v>20420</v>
      </c>
      <c r="T3657" s="381">
        <v>24600</v>
      </c>
      <c r="U3657" s="381">
        <v>28150</v>
      </c>
      <c r="V3657" s="381">
        <v>30250</v>
      </c>
      <c r="W3657" s="381">
        <v>32350</v>
      </c>
      <c r="X3657" s="381">
        <v>34400</v>
      </c>
      <c r="Y3657" s="381">
        <v>29200</v>
      </c>
      <c r="Z3657" s="381">
        <v>33400</v>
      </c>
      <c r="AA3657" s="381">
        <v>37550</v>
      </c>
      <c r="AB3657" s="381">
        <v>41700</v>
      </c>
      <c r="AC3657" s="381">
        <v>45050</v>
      </c>
      <c r="AD3657" s="381">
        <v>48400</v>
      </c>
      <c r="AE3657" s="381">
        <v>51750</v>
      </c>
      <c r="AF3657" s="381">
        <v>55050</v>
      </c>
      <c r="AG3657" s="381">
        <v>9999</v>
      </c>
      <c r="AH3657" s="381" t="s">
        <v>4217</v>
      </c>
      <c r="AI3657" s="381" t="s">
        <v>4185</v>
      </c>
      <c r="AJ3657" s="381">
        <v>0</v>
      </c>
    </row>
    <row r="3658" spans="1:36">
      <c r="A3658" s="381" t="s">
        <v>575</v>
      </c>
      <c r="B3658" s="381" t="s">
        <v>4216</v>
      </c>
      <c r="C3658" s="381">
        <v>45</v>
      </c>
      <c r="D3658" s="381">
        <v>75</v>
      </c>
      <c r="E3658" s="381" t="s">
        <v>4215</v>
      </c>
      <c r="F3658" s="381" t="s">
        <v>4214</v>
      </c>
      <c r="G3658" s="381" t="s">
        <v>4213</v>
      </c>
      <c r="H3658" s="381">
        <v>38900</v>
      </c>
      <c r="I3658" s="381">
        <v>16100</v>
      </c>
      <c r="J3658" s="381">
        <v>18400</v>
      </c>
      <c r="K3658" s="381">
        <v>20700</v>
      </c>
      <c r="L3658" s="381">
        <v>22950</v>
      </c>
      <c r="M3658" s="381">
        <v>24800</v>
      </c>
      <c r="N3658" s="381">
        <v>26650</v>
      </c>
      <c r="O3658" s="381">
        <v>28500</v>
      </c>
      <c r="P3658" s="381">
        <v>30300</v>
      </c>
      <c r="Q3658" s="381">
        <v>12060</v>
      </c>
      <c r="R3658" s="381">
        <v>16240</v>
      </c>
      <c r="S3658" s="381">
        <v>20420</v>
      </c>
      <c r="T3658" s="381">
        <v>22950</v>
      </c>
      <c r="U3658" s="381">
        <v>24800</v>
      </c>
      <c r="V3658" s="381">
        <v>26650</v>
      </c>
      <c r="W3658" s="381">
        <v>28500</v>
      </c>
      <c r="X3658" s="381">
        <v>30300</v>
      </c>
      <c r="Y3658" s="381">
        <v>25700</v>
      </c>
      <c r="Z3658" s="381">
        <v>29400</v>
      </c>
      <c r="AA3658" s="381">
        <v>33050</v>
      </c>
      <c r="AB3658" s="381">
        <v>36700</v>
      </c>
      <c r="AC3658" s="381">
        <v>39650</v>
      </c>
      <c r="AD3658" s="381">
        <v>42600</v>
      </c>
      <c r="AE3658" s="381">
        <v>45550</v>
      </c>
      <c r="AF3658" s="381">
        <v>48450</v>
      </c>
      <c r="AG3658" s="381">
        <v>9999</v>
      </c>
      <c r="AH3658" s="381" t="s">
        <v>4213</v>
      </c>
      <c r="AI3658" s="381" t="s">
        <v>4185</v>
      </c>
      <c r="AJ3658" s="381">
        <v>0</v>
      </c>
    </row>
    <row r="3659" spans="1:36">
      <c r="A3659" s="381" t="s">
        <v>575</v>
      </c>
      <c r="B3659" s="381" t="s">
        <v>4212</v>
      </c>
      <c r="C3659" s="381">
        <v>45</v>
      </c>
      <c r="D3659" s="381">
        <v>77</v>
      </c>
      <c r="E3659" s="381" t="s">
        <v>4211</v>
      </c>
      <c r="F3659" s="381" t="s">
        <v>4210</v>
      </c>
      <c r="G3659" s="381" t="s">
        <v>4209</v>
      </c>
      <c r="H3659" s="381">
        <v>62100</v>
      </c>
      <c r="I3659" s="381">
        <v>21750</v>
      </c>
      <c r="J3659" s="381">
        <v>24850</v>
      </c>
      <c r="K3659" s="381">
        <v>27950</v>
      </c>
      <c r="L3659" s="381">
        <v>31050</v>
      </c>
      <c r="M3659" s="381">
        <v>33550</v>
      </c>
      <c r="N3659" s="381">
        <v>36050</v>
      </c>
      <c r="O3659" s="381">
        <v>38550</v>
      </c>
      <c r="P3659" s="381">
        <v>41000</v>
      </c>
      <c r="Q3659" s="381">
        <v>13100</v>
      </c>
      <c r="R3659" s="381">
        <v>16240</v>
      </c>
      <c r="S3659" s="381">
        <v>20420</v>
      </c>
      <c r="T3659" s="381">
        <v>24600</v>
      </c>
      <c r="U3659" s="381">
        <v>28780</v>
      </c>
      <c r="V3659" s="381">
        <v>32960</v>
      </c>
      <c r="W3659" s="381">
        <v>37140</v>
      </c>
      <c r="X3659" s="381">
        <v>41000</v>
      </c>
      <c r="Y3659" s="381">
        <v>34800</v>
      </c>
      <c r="Z3659" s="381">
        <v>39800</v>
      </c>
      <c r="AA3659" s="381">
        <v>44750</v>
      </c>
      <c r="AB3659" s="381">
        <v>49700</v>
      </c>
      <c r="AC3659" s="381">
        <v>53700</v>
      </c>
      <c r="AD3659" s="381">
        <v>57700</v>
      </c>
      <c r="AE3659" s="381">
        <v>61650</v>
      </c>
      <c r="AF3659" s="381">
        <v>65650</v>
      </c>
      <c r="AG3659" s="381">
        <v>3160</v>
      </c>
      <c r="AH3659" s="381" t="s">
        <v>4209</v>
      </c>
      <c r="AI3659" s="381" t="s">
        <v>4185</v>
      </c>
      <c r="AJ3659" s="381">
        <v>1</v>
      </c>
    </row>
    <row r="3660" spans="1:36">
      <c r="A3660" s="381" t="s">
        <v>575</v>
      </c>
      <c r="B3660" s="381" t="s">
        <v>4208</v>
      </c>
      <c r="C3660" s="381">
        <v>45</v>
      </c>
      <c r="D3660" s="381">
        <v>79</v>
      </c>
      <c r="E3660" s="381" t="s">
        <v>4206</v>
      </c>
      <c r="F3660" s="381" t="s">
        <v>4205</v>
      </c>
      <c r="G3660" s="381" t="s">
        <v>1165</v>
      </c>
      <c r="H3660" s="381">
        <v>67000</v>
      </c>
      <c r="I3660" s="381">
        <v>23450</v>
      </c>
      <c r="J3660" s="381">
        <v>26800</v>
      </c>
      <c r="K3660" s="381">
        <v>30150</v>
      </c>
      <c r="L3660" s="381">
        <v>33500</v>
      </c>
      <c r="M3660" s="381">
        <v>36200</v>
      </c>
      <c r="N3660" s="381">
        <v>38900</v>
      </c>
      <c r="O3660" s="381">
        <v>41550</v>
      </c>
      <c r="P3660" s="381">
        <v>44250</v>
      </c>
      <c r="Q3660" s="381">
        <v>14100</v>
      </c>
      <c r="R3660" s="381">
        <v>16240</v>
      </c>
      <c r="S3660" s="381">
        <v>20420</v>
      </c>
      <c r="T3660" s="381">
        <v>24600</v>
      </c>
      <c r="U3660" s="381">
        <v>28780</v>
      </c>
      <c r="V3660" s="381">
        <v>32960</v>
      </c>
      <c r="W3660" s="381">
        <v>37140</v>
      </c>
      <c r="X3660" s="381">
        <v>41320</v>
      </c>
      <c r="Y3660" s="381">
        <v>37550</v>
      </c>
      <c r="Z3660" s="381">
        <v>42900</v>
      </c>
      <c r="AA3660" s="381">
        <v>48250</v>
      </c>
      <c r="AB3660" s="381">
        <v>53600</v>
      </c>
      <c r="AC3660" s="381">
        <v>57900</v>
      </c>
      <c r="AD3660" s="381">
        <v>62200</v>
      </c>
      <c r="AE3660" s="381">
        <v>66500</v>
      </c>
      <c r="AF3660" s="381">
        <v>70800</v>
      </c>
      <c r="AG3660" s="381">
        <v>1760</v>
      </c>
      <c r="AH3660" s="381" t="s">
        <v>1165</v>
      </c>
      <c r="AI3660" s="381" t="s">
        <v>4185</v>
      </c>
      <c r="AJ3660" s="381">
        <v>1</v>
      </c>
    </row>
    <row r="3661" spans="1:36">
      <c r="A3661" s="381" t="s">
        <v>575</v>
      </c>
      <c r="B3661" s="381" t="s">
        <v>4207</v>
      </c>
      <c r="C3661" s="381">
        <v>45</v>
      </c>
      <c r="D3661" s="381">
        <v>81</v>
      </c>
      <c r="E3661" s="381" t="s">
        <v>4206</v>
      </c>
      <c r="F3661" s="381" t="s">
        <v>4205</v>
      </c>
      <c r="G3661" s="381" t="s">
        <v>4204</v>
      </c>
      <c r="H3661" s="381">
        <v>67000</v>
      </c>
      <c r="I3661" s="381">
        <v>23450</v>
      </c>
      <c r="J3661" s="381">
        <v>26800</v>
      </c>
      <c r="K3661" s="381">
        <v>30150</v>
      </c>
      <c r="L3661" s="381">
        <v>33500</v>
      </c>
      <c r="M3661" s="381">
        <v>36200</v>
      </c>
      <c r="N3661" s="381">
        <v>38900</v>
      </c>
      <c r="O3661" s="381">
        <v>41550</v>
      </c>
      <c r="P3661" s="381">
        <v>44250</v>
      </c>
      <c r="Q3661" s="381">
        <v>14100</v>
      </c>
      <c r="R3661" s="381">
        <v>16240</v>
      </c>
      <c r="S3661" s="381">
        <v>20420</v>
      </c>
      <c r="T3661" s="381">
        <v>24600</v>
      </c>
      <c r="U3661" s="381">
        <v>28780</v>
      </c>
      <c r="V3661" s="381">
        <v>32960</v>
      </c>
      <c r="W3661" s="381">
        <v>37140</v>
      </c>
      <c r="X3661" s="381">
        <v>41320</v>
      </c>
      <c r="Y3661" s="381">
        <v>37550</v>
      </c>
      <c r="Z3661" s="381">
        <v>42900</v>
      </c>
      <c r="AA3661" s="381">
        <v>48250</v>
      </c>
      <c r="AB3661" s="381">
        <v>53600</v>
      </c>
      <c r="AC3661" s="381">
        <v>57900</v>
      </c>
      <c r="AD3661" s="381">
        <v>62200</v>
      </c>
      <c r="AE3661" s="381">
        <v>66500</v>
      </c>
      <c r="AF3661" s="381">
        <v>70800</v>
      </c>
      <c r="AG3661" s="381">
        <v>9999</v>
      </c>
      <c r="AH3661" s="381" t="s">
        <v>4204</v>
      </c>
      <c r="AI3661" s="381" t="s">
        <v>4185</v>
      </c>
      <c r="AJ3661" s="381">
        <v>1</v>
      </c>
    </row>
    <row r="3662" spans="1:36">
      <c r="A3662" s="381" t="s">
        <v>575</v>
      </c>
      <c r="B3662" s="381" t="s">
        <v>4203</v>
      </c>
      <c r="C3662" s="381">
        <v>45</v>
      </c>
      <c r="D3662" s="381">
        <v>83</v>
      </c>
      <c r="E3662" s="381" t="s">
        <v>4202</v>
      </c>
      <c r="F3662" s="381" t="s">
        <v>4201</v>
      </c>
      <c r="G3662" s="381" t="s">
        <v>4200</v>
      </c>
      <c r="H3662" s="381">
        <v>52700</v>
      </c>
      <c r="I3662" s="381">
        <v>18450</v>
      </c>
      <c r="J3662" s="381">
        <v>21100</v>
      </c>
      <c r="K3662" s="381">
        <v>23750</v>
      </c>
      <c r="L3662" s="381">
        <v>26350</v>
      </c>
      <c r="M3662" s="381">
        <v>28500</v>
      </c>
      <c r="N3662" s="381">
        <v>30600</v>
      </c>
      <c r="O3662" s="381">
        <v>32700</v>
      </c>
      <c r="P3662" s="381">
        <v>34800</v>
      </c>
      <c r="Q3662" s="381">
        <v>12060</v>
      </c>
      <c r="R3662" s="381">
        <v>16240</v>
      </c>
      <c r="S3662" s="381">
        <v>20420</v>
      </c>
      <c r="T3662" s="381">
        <v>24600</v>
      </c>
      <c r="U3662" s="381">
        <v>28500</v>
      </c>
      <c r="V3662" s="381">
        <v>30600</v>
      </c>
      <c r="W3662" s="381">
        <v>32700</v>
      </c>
      <c r="X3662" s="381">
        <v>34800</v>
      </c>
      <c r="Y3662" s="381">
        <v>29550</v>
      </c>
      <c r="Z3662" s="381">
        <v>33750</v>
      </c>
      <c r="AA3662" s="381">
        <v>37950</v>
      </c>
      <c r="AB3662" s="381">
        <v>42150</v>
      </c>
      <c r="AC3662" s="381">
        <v>45550</v>
      </c>
      <c r="AD3662" s="381">
        <v>48900</v>
      </c>
      <c r="AE3662" s="381">
        <v>52300</v>
      </c>
      <c r="AF3662" s="381">
        <v>55650</v>
      </c>
      <c r="AG3662" s="381">
        <v>3160</v>
      </c>
      <c r="AH3662" s="381" t="s">
        <v>4200</v>
      </c>
      <c r="AI3662" s="381" t="s">
        <v>4185</v>
      </c>
      <c r="AJ3662" s="381">
        <v>1</v>
      </c>
    </row>
    <row r="3663" spans="1:36">
      <c r="A3663" s="381" t="s">
        <v>575</v>
      </c>
      <c r="B3663" s="381" t="s">
        <v>4199</v>
      </c>
      <c r="C3663" s="381">
        <v>45</v>
      </c>
      <c r="D3663" s="381">
        <v>85</v>
      </c>
      <c r="E3663" s="381" t="s">
        <v>4198</v>
      </c>
      <c r="F3663" s="381" t="s">
        <v>4197</v>
      </c>
      <c r="G3663" s="381" t="s">
        <v>4196</v>
      </c>
      <c r="H3663" s="381">
        <v>46700</v>
      </c>
      <c r="I3663" s="381">
        <v>16950</v>
      </c>
      <c r="J3663" s="381">
        <v>19350</v>
      </c>
      <c r="K3663" s="381">
        <v>21750</v>
      </c>
      <c r="L3663" s="381">
        <v>24150</v>
      </c>
      <c r="M3663" s="381">
        <v>26100</v>
      </c>
      <c r="N3663" s="381">
        <v>28050</v>
      </c>
      <c r="O3663" s="381">
        <v>29950</v>
      </c>
      <c r="P3663" s="381">
        <v>31900</v>
      </c>
      <c r="Q3663" s="381">
        <v>12060</v>
      </c>
      <c r="R3663" s="381">
        <v>16240</v>
      </c>
      <c r="S3663" s="381">
        <v>20420</v>
      </c>
      <c r="T3663" s="381">
        <v>24150</v>
      </c>
      <c r="U3663" s="381">
        <v>26100</v>
      </c>
      <c r="V3663" s="381">
        <v>28050</v>
      </c>
      <c r="W3663" s="381">
        <v>29950</v>
      </c>
      <c r="X3663" s="381">
        <v>31900</v>
      </c>
      <c r="Y3663" s="381">
        <v>27100</v>
      </c>
      <c r="Z3663" s="381">
        <v>30950</v>
      </c>
      <c r="AA3663" s="381">
        <v>34800</v>
      </c>
      <c r="AB3663" s="381">
        <v>38650</v>
      </c>
      <c r="AC3663" s="381">
        <v>41750</v>
      </c>
      <c r="AD3663" s="381">
        <v>44850</v>
      </c>
      <c r="AE3663" s="381">
        <v>47950</v>
      </c>
      <c r="AF3663" s="381">
        <v>51050</v>
      </c>
      <c r="AG3663" s="381">
        <v>8140</v>
      </c>
      <c r="AH3663" s="381" t="s">
        <v>4196</v>
      </c>
      <c r="AI3663" s="381" t="s">
        <v>4185</v>
      </c>
      <c r="AJ3663" s="381">
        <v>1</v>
      </c>
    </row>
    <row r="3664" spans="1:36">
      <c r="A3664" s="381" t="s">
        <v>575</v>
      </c>
      <c r="B3664" s="381" t="s">
        <v>4195</v>
      </c>
      <c r="C3664" s="381">
        <v>45</v>
      </c>
      <c r="D3664" s="381">
        <v>87</v>
      </c>
      <c r="E3664" s="381" t="s">
        <v>4194</v>
      </c>
      <c r="F3664" s="381" t="s">
        <v>4193</v>
      </c>
      <c r="G3664" s="381" t="s">
        <v>3682</v>
      </c>
      <c r="H3664" s="381">
        <v>46300</v>
      </c>
      <c r="I3664" s="381">
        <v>16250</v>
      </c>
      <c r="J3664" s="381">
        <v>18550</v>
      </c>
      <c r="K3664" s="381">
        <v>20850</v>
      </c>
      <c r="L3664" s="381">
        <v>23150</v>
      </c>
      <c r="M3664" s="381">
        <v>25050</v>
      </c>
      <c r="N3664" s="381">
        <v>26900</v>
      </c>
      <c r="O3664" s="381">
        <v>28750</v>
      </c>
      <c r="P3664" s="381">
        <v>30600</v>
      </c>
      <c r="Q3664" s="381">
        <v>12060</v>
      </c>
      <c r="R3664" s="381">
        <v>16240</v>
      </c>
      <c r="S3664" s="381">
        <v>20420</v>
      </c>
      <c r="T3664" s="381">
        <v>23150</v>
      </c>
      <c r="U3664" s="381">
        <v>25050</v>
      </c>
      <c r="V3664" s="381">
        <v>26900</v>
      </c>
      <c r="W3664" s="381">
        <v>28750</v>
      </c>
      <c r="X3664" s="381">
        <v>30600</v>
      </c>
      <c r="Y3664" s="381">
        <v>25950</v>
      </c>
      <c r="Z3664" s="381">
        <v>29650</v>
      </c>
      <c r="AA3664" s="381">
        <v>33350</v>
      </c>
      <c r="AB3664" s="381">
        <v>37050</v>
      </c>
      <c r="AC3664" s="381">
        <v>40050</v>
      </c>
      <c r="AD3664" s="381">
        <v>43000</v>
      </c>
      <c r="AE3664" s="381">
        <v>45950</v>
      </c>
      <c r="AF3664" s="381">
        <v>48950</v>
      </c>
      <c r="AG3664" s="381">
        <v>9999</v>
      </c>
      <c r="AH3664" s="381" t="s">
        <v>3682</v>
      </c>
      <c r="AI3664" s="381" t="s">
        <v>4185</v>
      </c>
      <c r="AJ3664" s="381">
        <v>1</v>
      </c>
    </row>
    <row r="3665" spans="1:36">
      <c r="A3665" s="381" t="s">
        <v>575</v>
      </c>
      <c r="B3665" s="381" t="s">
        <v>4192</v>
      </c>
      <c r="C3665" s="381">
        <v>45</v>
      </c>
      <c r="D3665" s="381">
        <v>89</v>
      </c>
      <c r="E3665" s="381" t="s">
        <v>4191</v>
      </c>
      <c r="F3665" s="381" t="s">
        <v>4190</v>
      </c>
      <c r="G3665" s="381" t="s">
        <v>4189</v>
      </c>
      <c r="H3665" s="381">
        <v>41000</v>
      </c>
      <c r="I3665" s="381">
        <v>16100</v>
      </c>
      <c r="J3665" s="381">
        <v>18400</v>
      </c>
      <c r="K3665" s="381">
        <v>20700</v>
      </c>
      <c r="L3665" s="381">
        <v>22950</v>
      </c>
      <c r="M3665" s="381">
        <v>24800</v>
      </c>
      <c r="N3665" s="381">
        <v>26650</v>
      </c>
      <c r="O3665" s="381">
        <v>28500</v>
      </c>
      <c r="P3665" s="381">
        <v>30300</v>
      </c>
      <c r="Q3665" s="381">
        <v>12060</v>
      </c>
      <c r="R3665" s="381">
        <v>16240</v>
      </c>
      <c r="S3665" s="381">
        <v>20420</v>
      </c>
      <c r="T3665" s="381">
        <v>22950</v>
      </c>
      <c r="U3665" s="381">
        <v>24800</v>
      </c>
      <c r="V3665" s="381">
        <v>26650</v>
      </c>
      <c r="W3665" s="381">
        <v>28500</v>
      </c>
      <c r="X3665" s="381">
        <v>30300</v>
      </c>
      <c r="Y3665" s="381">
        <v>25700</v>
      </c>
      <c r="Z3665" s="381">
        <v>29400</v>
      </c>
      <c r="AA3665" s="381">
        <v>33050</v>
      </c>
      <c r="AB3665" s="381">
        <v>36700</v>
      </c>
      <c r="AC3665" s="381">
        <v>39650</v>
      </c>
      <c r="AD3665" s="381">
        <v>42600</v>
      </c>
      <c r="AE3665" s="381">
        <v>45550</v>
      </c>
      <c r="AF3665" s="381">
        <v>48450</v>
      </c>
      <c r="AG3665" s="381">
        <v>9999</v>
      </c>
      <c r="AH3665" s="381" t="s">
        <v>4189</v>
      </c>
      <c r="AI3665" s="381" t="s">
        <v>4185</v>
      </c>
      <c r="AJ3665" s="381">
        <v>0</v>
      </c>
    </row>
    <row r="3666" spans="1:36">
      <c r="A3666" s="381" t="s">
        <v>575</v>
      </c>
      <c r="B3666" s="381" t="s">
        <v>4188</v>
      </c>
      <c r="C3666" s="381">
        <v>45</v>
      </c>
      <c r="D3666" s="381">
        <v>91</v>
      </c>
      <c r="E3666" s="381" t="s">
        <v>4187</v>
      </c>
      <c r="F3666" s="381" t="s">
        <v>4186</v>
      </c>
      <c r="G3666" s="381" t="s">
        <v>1819</v>
      </c>
      <c r="H3666" s="381">
        <v>70700</v>
      </c>
      <c r="I3666" s="381">
        <v>24750</v>
      </c>
      <c r="J3666" s="381">
        <v>28300</v>
      </c>
      <c r="K3666" s="381">
        <v>31850</v>
      </c>
      <c r="L3666" s="381">
        <v>35350</v>
      </c>
      <c r="M3666" s="381">
        <v>38200</v>
      </c>
      <c r="N3666" s="381">
        <v>41050</v>
      </c>
      <c r="O3666" s="381">
        <v>43850</v>
      </c>
      <c r="P3666" s="381">
        <v>46700</v>
      </c>
      <c r="Q3666" s="381">
        <v>14850</v>
      </c>
      <c r="R3666" s="381">
        <v>17000</v>
      </c>
      <c r="S3666" s="381">
        <v>20420</v>
      </c>
      <c r="T3666" s="381">
        <v>24600</v>
      </c>
      <c r="U3666" s="381">
        <v>28780</v>
      </c>
      <c r="V3666" s="381">
        <v>32960</v>
      </c>
      <c r="W3666" s="381">
        <v>37140</v>
      </c>
      <c r="X3666" s="381">
        <v>41320</v>
      </c>
      <c r="Y3666" s="381">
        <v>39600</v>
      </c>
      <c r="Z3666" s="381">
        <v>45250</v>
      </c>
      <c r="AA3666" s="381">
        <v>50900</v>
      </c>
      <c r="AB3666" s="381">
        <v>56550</v>
      </c>
      <c r="AC3666" s="381">
        <v>61100</v>
      </c>
      <c r="AD3666" s="381">
        <v>65600</v>
      </c>
      <c r="AE3666" s="381">
        <v>70150</v>
      </c>
      <c r="AF3666" s="381">
        <v>74650</v>
      </c>
      <c r="AG3666" s="381">
        <v>1520</v>
      </c>
      <c r="AH3666" s="381" t="s">
        <v>1819</v>
      </c>
      <c r="AI3666" s="381" t="s">
        <v>4185</v>
      </c>
      <c r="AJ3666" s="381">
        <v>1</v>
      </c>
    </row>
    <row r="3667" spans="1:36">
      <c r="A3667" s="381" t="s">
        <v>576</v>
      </c>
      <c r="B3667" s="381" t="s">
        <v>4184</v>
      </c>
      <c r="C3667" s="381">
        <v>46</v>
      </c>
      <c r="D3667" s="381">
        <v>3</v>
      </c>
      <c r="E3667" s="381" t="s">
        <v>4183</v>
      </c>
      <c r="F3667" s="381" t="s">
        <v>4182</v>
      </c>
      <c r="G3667" s="381" t="s">
        <v>4181</v>
      </c>
      <c r="H3667" s="381">
        <v>56700</v>
      </c>
      <c r="I3667" s="381">
        <v>22050</v>
      </c>
      <c r="J3667" s="381">
        <v>25200</v>
      </c>
      <c r="K3667" s="381">
        <v>28350</v>
      </c>
      <c r="L3667" s="381">
        <v>31500</v>
      </c>
      <c r="M3667" s="381">
        <v>34050</v>
      </c>
      <c r="N3667" s="381">
        <v>36550</v>
      </c>
      <c r="O3667" s="381">
        <v>39100</v>
      </c>
      <c r="P3667" s="381">
        <v>41600</v>
      </c>
      <c r="Q3667" s="381">
        <v>13250</v>
      </c>
      <c r="R3667" s="381">
        <v>16240</v>
      </c>
      <c r="S3667" s="381">
        <v>20420</v>
      </c>
      <c r="T3667" s="381">
        <v>24600</v>
      </c>
      <c r="U3667" s="381">
        <v>28780</v>
      </c>
      <c r="V3667" s="381">
        <v>32960</v>
      </c>
      <c r="W3667" s="381">
        <v>37140</v>
      </c>
      <c r="X3667" s="381">
        <v>41320</v>
      </c>
      <c r="Y3667" s="381">
        <v>35250</v>
      </c>
      <c r="Z3667" s="381">
        <v>40300</v>
      </c>
      <c r="AA3667" s="381">
        <v>45350</v>
      </c>
      <c r="AB3667" s="381">
        <v>50350</v>
      </c>
      <c r="AC3667" s="381">
        <v>54400</v>
      </c>
      <c r="AD3667" s="381">
        <v>58450</v>
      </c>
      <c r="AE3667" s="381">
        <v>62450</v>
      </c>
      <c r="AF3667" s="381">
        <v>66500</v>
      </c>
      <c r="AG3667" s="381">
        <v>9999</v>
      </c>
      <c r="AH3667" s="381" t="s">
        <v>4181</v>
      </c>
      <c r="AI3667" s="381" t="s">
        <v>3944</v>
      </c>
      <c r="AJ3667" s="381">
        <v>0</v>
      </c>
    </row>
    <row r="3668" spans="1:36">
      <c r="A3668" s="381" t="s">
        <v>576</v>
      </c>
      <c r="B3668" s="381" t="s">
        <v>4180</v>
      </c>
      <c r="C3668" s="381">
        <v>46</v>
      </c>
      <c r="D3668" s="381">
        <v>5</v>
      </c>
      <c r="E3668" s="381" t="s">
        <v>4179</v>
      </c>
      <c r="F3668" s="381" t="s">
        <v>4178</v>
      </c>
      <c r="G3668" s="381" t="s">
        <v>4177</v>
      </c>
      <c r="H3668" s="381">
        <v>61400</v>
      </c>
      <c r="I3668" s="381">
        <v>22350</v>
      </c>
      <c r="J3668" s="381">
        <v>25550</v>
      </c>
      <c r="K3668" s="381">
        <v>28750</v>
      </c>
      <c r="L3668" s="381">
        <v>31900</v>
      </c>
      <c r="M3668" s="381">
        <v>34500</v>
      </c>
      <c r="N3668" s="381">
        <v>37050</v>
      </c>
      <c r="O3668" s="381">
        <v>39600</v>
      </c>
      <c r="P3668" s="381">
        <v>42150</v>
      </c>
      <c r="Q3668" s="381">
        <v>13450</v>
      </c>
      <c r="R3668" s="381">
        <v>16240</v>
      </c>
      <c r="S3668" s="381">
        <v>20420</v>
      </c>
      <c r="T3668" s="381">
        <v>24600</v>
      </c>
      <c r="U3668" s="381">
        <v>28780</v>
      </c>
      <c r="V3668" s="381">
        <v>32960</v>
      </c>
      <c r="W3668" s="381">
        <v>37140</v>
      </c>
      <c r="X3668" s="381">
        <v>41320</v>
      </c>
      <c r="Y3668" s="381">
        <v>35750</v>
      </c>
      <c r="Z3668" s="381">
        <v>40850</v>
      </c>
      <c r="AA3668" s="381">
        <v>45950</v>
      </c>
      <c r="AB3668" s="381">
        <v>51050</v>
      </c>
      <c r="AC3668" s="381">
        <v>55150</v>
      </c>
      <c r="AD3668" s="381">
        <v>59250</v>
      </c>
      <c r="AE3668" s="381">
        <v>63350</v>
      </c>
      <c r="AF3668" s="381">
        <v>67400</v>
      </c>
      <c r="AG3668" s="381">
        <v>9999</v>
      </c>
      <c r="AH3668" s="381" t="s">
        <v>4177</v>
      </c>
      <c r="AI3668" s="381" t="s">
        <v>3944</v>
      </c>
      <c r="AJ3668" s="381">
        <v>0</v>
      </c>
    </row>
    <row r="3669" spans="1:36">
      <c r="A3669" s="381" t="s">
        <v>576</v>
      </c>
      <c r="B3669" s="381" t="s">
        <v>4176</v>
      </c>
      <c r="C3669" s="381">
        <v>46</v>
      </c>
      <c r="D3669" s="381">
        <v>7</v>
      </c>
      <c r="E3669" s="381" t="s">
        <v>4175</v>
      </c>
      <c r="F3669" s="381" t="s">
        <v>4174</v>
      </c>
      <c r="G3669" s="381" t="s">
        <v>4173</v>
      </c>
      <c r="H3669" s="381">
        <v>42000</v>
      </c>
      <c r="I3669" s="381">
        <v>22050</v>
      </c>
      <c r="J3669" s="381">
        <v>25200</v>
      </c>
      <c r="K3669" s="381">
        <v>28350</v>
      </c>
      <c r="L3669" s="381">
        <v>31500</v>
      </c>
      <c r="M3669" s="381">
        <v>34050</v>
      </c>
      <c r="N3669" s="381">
        <v>36550</v>
      </c>
      <c r="O3669" s="381">
        <v>39100</v>
      </c>
      <c r="P3669" s="381">
        <v>41600</v>
      </c>
      <c r="Q3669" s="381">
        <v>13250</v>
      </c>
      <c r="R3669" s="381">
        <v>16240</v>
      </c>
      <c r="S3669" s="381">
        <v>20420</v>
      </c>
      <c r="T3669" s="381">
        <v>24600</v>
      </c>
      <c r="U3669" s="381">
        <v>28780</v>
      </c>
      <c r="V3669" s="381">
        <v>32960</v>
      </c>
      <c r="W3669" s="381">
        <v>37140</v>
      </c>
      <c r="X3669" s="381">
        <v>41320</v>
      </c>
      <c r="Y3669" s="381">
        <v>35250</v>
      </c>
      <c r="Z3669" s="381">
        <v>40300</v>
      </c>
      <c r="AA3669" s="381">
        <v>45350</v>
      </c>
      <c r="AB3669" s="381">
        <v>50350</v>
      </c>
      <c r="AC3669" s="381">
        <v>54400</v>
      </c>
      <c r="AD3669" s="381">
        <v>58450</v>
      </c>
      <c r="AE3669" s="381">
        <v>62450</v>
      </c>
      <c r="AF3669" s="381">
        <v>66500</v>
      </c>
      <c r="AG3669" s="381">
        <v>9999</v>
      </c>
      <c r="AH3669" s="381" t="s">
        <v>4173</v>
      </c>
      <c r="AI3669" s="381" t="s">
        <v>3944</v>
      </c>
      <c r="AJ3669" s="381">
        <v>0</v>
      </c>
    </row>
    <row r="3670" spans="1:36">
      <c r="A3670" s="381" t="s">
        <v>576</v>
      </c>
      <c r="B3670" s="381" t="s">
        <v>4172</v>
      </c>
      <c r="C3670" s="381">
        <v>46</v>
      </c>
      <c r="D3670" s="381">
        <v>9</v>
      </c>
      <c r="E3670" s="381" t="s">
        <v>4171</v>
      </c>
      <c r="F3670" s="381" t="s">
        <v>4170</v>
      </c>
      <c r="G3670" s="381" t="s">
        <v>4169</v>
      </c>
      <c r="H3670" s="381">
        <v>59100</v>
      </c>
      <c r="I3670" s="381">
        <v>22050</v>
      </c>
      <c r="J3670" s="381">
        <v>25200</v>
      </c>
      <c r="K3670" s="381">
        <v>28350</v>
      </c>
      <c r="L3670" s="381">
        <v>31500</v>
      </c>
      <c r="M3670" s="381">
        <v>34050</v>
      </c>
      <c r="N3670" s="381">
        <v>36550</v>
      </c>
      <c r="O3670" s="381">
        <v>39100</v>
      </c>
      <c r="P3670" s="381">
        <v>41600</v>
      </c>
      <c r="Q3670" s="381">
        <v>13250</v>
      </c>
      <c r="R3670" s="381">
        <v>16240</v>
      </c>
      <c r="S3670" s="381">
        <v>20420</v>
      </c>
      <c r="T3670" s="381">
        <v>24600</v>
      </c>
      <c r="U3670" s="381">
        <v>28780</v>
      </c>
      <c r="V3670" s="381">
        <v>32960</v>
      </c>
      <c r="W3670" s="381">
        <v>37140</v>
      </c>
      <c r="X3670" s="381">
        <v>41320</v>
      </c>
      <c r="Y3670" s="381">
        <v>35250</v>
      </c>
      <c r="Z3670" s="381">
        <v>40300</v>
      </c>
      <c r="AA3670" s="381">
        <v>45350</v>
      </c>
      <c r="AB3670" s="381">
        <v>50350</v>
      </c>
      <c r="AC3670" s="381">
        <v>54400</v>
      </c>
      <c r="AD3670" s="381">
        <v>58450</v>
      </c>
      <c r="AE3670" s="381">
        <v>62450</v>
      </c>
      <c r="AF3670" s="381">
        <v>66500</v>
      </c>
      <c r="AG3670" s="381">
        <v>9999</v>
      </c>
      <c r="AH3670" s="381" t="s">
        <v>4169</v>
      </c>
      <c r="AI3670" s="381" t="s">
        <v>3944</v>
      </c>
      <c r="AJ3670" s="381">
        <v>0</v>
      </c>
    </row>
    <row r="3671" spans="1:36">
      <c r="A3671" s="381" t="s">
        <v>576</v>
      </c>
      <c r="B3671" s="381" t="s">
        <v>4168</v>
      </c>
      <c r="C3671" s="381">
        <v>46</v>
      </c>
      <c r="D3671" s="381">
        <v>11</v>
      </c>
      <c r="E3671" s="381" t="s">
        <v>4167</v>
      </c>
      <c r="F3671" s="381" t="s">
        <v>4166</v>
      </c>
      <c r="G3671" s="381" t="s">
        <v>4165</v>
      </c>
      <c r="H3671" s="381">
        <v>62800</v>
      </c>
      <c r="I3671" s="381">
        <v>22650</v>
      </c>
      <c r="J3671" s="381">
        <v>25900</v>
      </c>
      <c r="K3671" s="381">
        <v>29150</v>
      </c>
      <c r="L3671" s="381">
        <v>32350</v>
      </c>
      <c r="M3671" s="381">
        <v>34950</v>
      </c>
      <c r="N3671" s="381">
        <v>37550</v>
      </c>
      <c r="O3671" s="381">
        <v>40150</v>
      </c>
      <c r="P3671" s="381">
        <v>42750</v>
      </c>
      <c r="Q3671" s="381">
        <v>13600</v>
      </c>
      <c r="R3671" s="381">
        <v>16240</v>
      </c>
      <c r="S3671" s="381">
        <v>20420</v>
      </c>
      <c r="T3671" s="381">
        <v>24600</v>
      </c>
      <c r="U3671" s="381">
        <v>28780</v>
      </c>
      <c r="V3671" s="381">
        <v>32960</v>
      </c>
      <c r="W3671" s="381">
        <v>37140</v>
      </c>
      <c r="X3671" s="381">
        <v>41320</v>
      </c>
      <c r="Y3671" s="381">
        <v>36250</v>
      </c>
      <c r="Z3671" s="381">
        <v>41400</v>
      </c>
      <c r="AA3671" s="381">
        <v>46600</v>
      </c>
      <c r="AB3671" s="381">
        <v>51750</v>
      </c>
      <c r="AC3671" s="381">
        <v>55900</v>
      </c>
      <c r="AD3671" s="381">
        <v>60050</v>
      </c>
      <c r="AE3671" s="381">
        <v>64200</v>
      </c>
      <c r="AF3671" s="381">
        <v>68350</v>
      </c>
      <c r="AG3671" s="381">
        <v>9999</v>
      </c>
      <c r="AH3671" s="381" t="s">
        <v>4165</v>
      </c>
      <c r="AI3671" s="381" t="s">
        <v>3944</v>
      </c>
      <c r="AJ3671" s="381">
        <v>0</v>
      </c>
    </row>
    <row r="3672" spans="1:36">
      <c r="A3672" s="381" t="s">
        <v>576</v>
      </c>
      <c r="B3672" s="381" t="s">
        <v>4164</v>
      </c>
      <c r="C3672" s="381">
        <v>46</v>
      </c>
      <c r="D3672" s="381">
        <v>13</v>
      </c>
      <c r="E3672" s="381" t="s">
        <v>4163</v>
      </c>
      <c r="F3672" s="381" t="s">
        <v>4162</v>
      </c>
      <c r="G3672" s="381" t="s">
        <v>1346</v>
      </c>
      <c r="H3672" s="381">
        <v>69200</v>
      </c>
      <c r="I3672" s="381">
        <v>24250</v>
      </c>
      <c r="J3672" s="381">
        <v>27700</v>
      </c>
      <c r="K3672" s="381">
        <v>31150</v>
      </c>
      <c r="L3672" s="381">
        <v>34600</v>
      </c>
      <c r="M3672" s="381">
        <v>37400</v>
      </c>
      <c r="N3672" s="381">
        <v>40150</v>
      </c>
      <c r="O3672" s="381">
        <v>42950</v>
      </c>
      <c r="P3672" s="381">
        <v>45700</v>
      </c>
      <c r="Q3672" s="381">
        <v>14550</v>
      </c>
      <c r="R3672" s="381">
        <v>16600</v>
      </c>
      <c r="S3672" s="381">
        <v>20420</v>
      </c>
      <c r="T3672" s="381">
        <v>24600</v>
      </c>
      <c r="U3672" s="381">
        <v>28780</v>
      </c>
      <c r="V3672" s="381">
        <v>32960</v>
      </c>
      <c r="W3672" s="381">
        <v>37140</v>
      </c>
      <c r="X3672" s="381">
        <v>41320</v>
      </c>
      <c r="Y3672" s="381">
        <v>38750</v>
      </c>
      <c r="Z3672" s="381">
        <v>44300</v>
      </c>
      <c r="AA3672" s="381">
        <v>49850</v>
      </c>
      <c r="AB3672" s="381">
        <v>55350</v>
      </c>
      <c r="AC3672" s="381">
        <v>59800</v>
      </c>
      <c r="AD3672" s="381">
        <v>64250</v>
      </c>
      <c r="AE3672" s="381">
        <v>68650</v>
      </c>
      <c r="AF3672" s="381">
        <v>73100</v>
      </c>
      <c r="AG3672" s="381">
        <v>9999</v>
      </c>
      <c r="AH3672" s="381" t="s">
        <v>1346</v>
      </c>
      <c r="AI3672" s="381" t="s">
        <v>3944</v>
      </c>
      <c r="AJ3672" s="381">
        <v>0</v>
      </c>
    </row>
    <row r="3673" spans="1:36">
      <c r="A3673" s="381" t="s">
        <v>576</v>
      </c>
      <c r="B3673" s="381" t="s">
        <v>4161</v>
      </c>
      <c r="C3673" s="381">
        <v>46</v>
      </c>
      <c r="D3673" s="381">
        <v>15</v>
      </c>
      <c r="E3673" s="381" t="s">
        <v>4160</v>
      </c>
      <c r="F3673" s="381" t="s">
        <v>4159</v>
      </c>
      <c r="G3673" s="381" t="s">
        <v>4158</v>
      </c>
      <c r="H3673" s="381">
        <v>57800</v>
      </c>
      <c r="I3673" s="381">
        <v>22050</v>
      </c>
      <c r="J3673" s="381">
        <v>25200</v>
      </c>
      <c r="K3673" s="381">
        <v>28350</v>
      </c>
      <c r="L3673" s="381">
        <v>31500</v>
      </c>
      <c r="M3673" s="381">
        <v>34050</v>
      </c>
      <c r="N3673" s="381">
        <v>36550</v>
      </c>
      <c r="O3673" s="381">
        <v>39100</v>
      </c>
      <c r="P3673" s="381">
        <v>41600</v>
      </c>
      <c r="Q3673" s="381">
        <v>13250</v>
      </c>
      <c r="R3673" s="381">
        <v>16240</v>
      </c>
      <c r="S3673" s="381">
        <v>20420</v>
      </c>
      <c r="T3673" s="381">
        <v>24600</v>
      </c>
      <c r="U3673" s="381">
        <v>28780</v>
      </c>
      <c r="V3673" s="381">
        <v>32960</v>
      </c>
      <c r="W3673" s="381">
        <v>37140</v>
      </c>
      <c r="X3673" s="381">
        <v>41320</v>
      </c>
      <c r="Y3673" s="381">
        <v>35250</v>
      </c>
      <c r="Z3673" s="381">
        <v>40300</v>
      </c>
      <c r="AA3673" s="381">
        <v>45350</v>
      </c>
      <c r="AB3673" s="381">
        <v>50350</v>
      </c>
      <c r="AC3673" s="381">
        <v>54400</v>
      </c>
      <c r="AD3673" s="381">
        <v>58450</v>
      </c>
      <c r="AE3673" s="381">
        <v>62450</v>
      </c>
      <c r="AF3673" s="381">
        <v>66500</v>
      </c>
      <c r="AG3673" s="381">
        <v>9999</v>
      </c>
      <c r="AH3673" s="381" t="s">
        <v>4158</v>
      </c>
      <c r="AI3673" s="381" t="s">
        <v>3944</v>
      </c>
      <c r="AJ3673" s="381">
        <v>0</v>
      </c>
    </row>
    <row r="3674" spans="1:36">
      <c r="A3674" s="381" t="s">
        <v>576</v>
      </c>
      <c r="B3674" s="381" t="s">
        <v>4157</v>
      </c>
      <c r="C3674" s="381">
        <v>46</v>
      </c>
      <c r="D3674" s="381">
        <v>17</v>
      </c>
      <c r="E3674" s="381" t="s">
        <v>4156</v>
      </c>
      <c r="F3674" s="381" t="s">
        <v>4155</v>
      </c>
      <c r="G3674" s="381" t="s">
        <v>1342</v>
      </c>
      <c r="H3674" s="381">
        <v>33600</v>
      </c>
      <c r="I3674" s="381">
        <v>22050</v>
      </c>
      <c r="J3674" s="381">
        <v>25200</v>
      </c>
      <c r="K3674" s="381">
        <v>28350</v>
      </c>
      <c r="L3674" s="381">
        <v>31500</v>
      </c>
      <c r="M3674" s="381">
        <v>34050</v>
      </c>
      <c r="N3674" s="381">
        <v>36550</v>
      </c>
      <c r="O3674" s="381">
        <v>39100</v>
      </c>
      <c r="P3674" s="381">
        <v>41600</v>
      </c>
      <c r="Q3674" s="381">
        <v>13250</v>
      </c>
      <c r="R3674" s="381">
        <v>16240</v>
      </c>
      <c r="S3674" s="381">
        <v>20420</v>
      </c>
      <c r="T3674" s="381">
        <v>24600</v>
      </c>
      <c r="U3674" s="381">
        <v>28780</v>
      </c>
      <c r="V3674" s="381">
        <v>32960</v>
      </c>
      <c r="W3674" s="381">
        <v>37140</v>
      </c>
      <c r="X3674" s="381">
        <v>41320</v>
      </c>
      <c r="Y3674" s="381">
        <v>35250</v>
      </c>
      <c r="Z3674" s="381">
        <v>40300</v>
      </c>
      <c r="AA3674" s="381">
        <v>45350</v>
      </c>
      <c r="AB3674" s="381">
        <v>50350</v>
      </c>
      <c r="AC3674" s="381">
        <v>54400</v>
      </c>
      <c r="AD3674" s="381">
        <v>58450</v>
      </c>
      <c r="AE3674" s="381">
        <v>62450</v>
      </c>
      <c r="AF3674" s="381">
        <v>66500</v>
      </c>
      <c r="AG3674" s="381">
        <v>9999</v>
      </c>
      <c r="AH3674" s="381" t="s">
        <v>1342</v>
      </c>
      <c r="AI3674" s="381" t="s">
        <v>3944</v>
      </c>
      <c r="AJ3674" s="381">
        <v>0</v>
      </c>
    </row>
    <row r="3675" spans="1:36">
      <c r="A3675" s="381" t="s">
        <v>576</v>
      </c>
      <c r="B3675" s="381" t="s">
        <v>4154</v>
      </c>
      <c r="C3675" s="381">
        <v>46</v>
      </c>
      <c r="D3675" s="381">
        <v>19</v>
      </c>
      <c r="E3675" s="381" t="s">
        <v>4153</v>
      </c>
      <c r="F3675" s="381" t="s">
        <v>4152</v>
      </c>
      <c r="G3675" s="381" t="s">
        <v>4151</v>
      </c>
      <c r="H3675" s="381">
        <v>59200</v>
      </c>
      <c r="I3675" s="381">
        <v>22300</v>
      </c>
      <c r="J3675" s="381">
        <v>25450</v>
      </c>
      <c r="K3675" s="381">
        <v>28650</v>
      </c>
      <c r="L3675" s="381">
        <v>31800</v>
      </c>
      <c r="M3675" s="381">
        <v>34350</v>
      </c>
      <c r="N3675" s="381">
        <v>36900</v>
      </c>
      <c r="O3675" s="381">
        <v>39450</v>
      </c>
      <c r="P3675" s="381">
        <v>42000</v>
      </c>
      <c r="Q3675" s="381">
        <v>13400</v>
      </c>
      <c r="R3675" s="381">
        <v>16240</v>
      </c>
      <c r="S3675" s="381">
        <v>20420</v>
      </c>
      <c r="T3675" s="381">
        <v>24600</v>
      </c>
      <c r="U3675" s="381">
        <v>28780</v>
      </c>
      <c r="V3675" s="381">
        <v>32960</v>
      </c>
      <c r="W3675" s="381">
        <v>37140</v>
      </c>
      <c r="X3675" s="381">
        <v>41320</v>
      </c>
      <c r="Y3675" s="381">
        <v>35650</v>
      </c>
      <c r="Z3675" s="381">
        <v>40750</v>
      </c>
      <c r="AA3675" s="381">
        <v>45850</v>
      </c>
      <c r="AB3675" s="381">
        <v>50900</v>
      </c>
      <c r="AC3675" s="381">
        <v>55000</v>
      </c>
      <c r="AD3675" s="381">
        <v>59050</v>
      </c>
      <c r="AE3675" s="381">
        <v>63150</v>
      </c>
      <c r="AF3675" s="381">
        <v>67200</v>
      </c>
      <c r="AG3675" s="381">
        <v>9999</v>
      </c>
      <c r="AH3675" s="381" t="s">
        <v>4151</v>
      </c>
      <c r="AI3675" s="381" t="s">
        <v>3944</v>
      </c>
      <c r="AJ3675" s="381">
        <v>0</v>
      </c>
    </row>
    <row r="3676" spans="1:36">
      <c r="A3676" s="381" t="s">
        <v>576</v>
      </c>
      <c r="B3676" s="381" t="s">
        <v>4150</v>
      </c>
      <c r="C3676" s="381">
        <v>46</v>
      </c>
      <c r="D3676" s="381">
        <v>21</v>
      </c>
      <c r="E3676" s="381" t="s">
        <v>4149</v>
      </c>
      <c r="F3676" s="381" t="s">
        <v>4148</v>
      </c>
      <c r="G3676" s="381" t="s">
        <v>1078</v>
      </c>
      <c r="H3676" s="381">
        <v>63500</v>
      </c>
      <c r="I3676" s="381">
        <v>22050</v>
      </c>
      <c r="J3676" s="381">
        <v>25200</v>
      </c>
      <c r="K3676" s="381">
        <v>28350</v>
      </c>
      <c r="L3676" s="381">
        <v>31500</v>
      </c>
      <c r="M3676" s="381">
        <v>34050</v>
      </c>
      <c r="N3676" s="381">
        <v>36550</v>
      </c>
      <c r="O3676" s="381">
        <v>39100</v>
      </c>
      <c r="P3676" s="381">
        <v>41600</v>
      </c>
      <c r="Q3676" s="381">
        <v>13250</v>
      </c>
      <c r="R3676" s="381">
        <v>16240</v>
      </c>
      <c r="S3676" s="381">
        <v>20420</v>
      </c>
      <c r="T3676" s="381">
        <v>24600</v>
      </c>
      <c r="U3676" s="381">
        <v>28780</v>
      </c>
      <c r="V3676" s="381">
        <v>32960</v>
      </c>
      <c r="W3676" s="381">
        <v>37140</v>
      </c>
      <c r="X3676" s="381">
        <v>41320</v>
      </c>
      <c r="Y3676" s="381">
        <v>35250</v>
      </c>
      <c r="Z3676" s="381">
        <v>40300</v>
      </c>
      <c r="AA3676" s="381">
        <v>45350</v>
      </c>
      <c r="AB3676" s="381">
        <v>50350</v>
      </c>
      <c r="AC3676" s="381">
        <v>54400</v>
      </c>
      <c r="AD3676" s="381">
        <v>58450</v>
      </c>
      <c r="AE3676" s="381">
        <v>62450</v>
      </c>
      <c r="AF3676" s="381">
        <v>66500</v>
      </c>
      <c r="AG3676" s="381">
        <v>9999</v>
      </c>
      <c r="AH3676" s="381" t="s">
        <v>1078</v>
      </c>
      <c r="AI3676" s="381" t="s">
        <v>3944</v>
      </c>
      <c r="AJ3676" s="381">
        <v>0</v>
      </c>
    </row>
    <row r="3677" spans="1:36">
      <c r="A3677" s="381" t="s">
        <v>576</v>
      </c>
      <c r="B3677" s="381" t="s">
        <v>4147</v>
      </c>
      <c r="C3677" s="381">
        <v>46</v>
      </c>
      <c r="D3677" s="381">
        <v>23</v>
      </c>
      <c r="E3677" s="381" t="s">
        <v>4146</v>
      </c>
      <c r="F3677" s="381" t="s">
        <v>4145</v>
      </c>
      <c r="G3677" s="381" t="s">
        <v>4144</v>
      </c>
      <c r="H3677" s="381">
        <v>54300</v>
      </c>
      <c r="I3677" s="381">
        <v>22050</v>
      </c>
      <c r="J3677" s="381">
        <v>25200</v>
      </c>
      <c r="K3677" s="381">
        <v>28350</v>
      </c>
      <c r="L3677" s="381">
        <v>31500</v>
      </c>
      <c r="M3677" s="381">
        <v>34050</v>
      </c>
      <c r="N3677" s="381">
        <v>36550</v>
      </c>
      <c r="O3677" s="381">
        <v>39100</v>
      </c>
      <c r="P3677" s="381">
        <v>41600</v>
      </c>
      <c r="Q3677" s="381">
        <v>13250</v>
      </c>
      <c r="R3677" s="381">
        <v>16240</v>
      </c>
      <c r="S3677" s="381">
        <v>20420</v>
      </c>
      <c r="T3677" s="381">
        <v>24600</v>
      </c>
      <c r="U3677" s="381">
        <v>28780</v>
      </c>
      <c r="V3677" s="381">
        <v>32960</v>
      </c>
      <c r="W3677" s="381">
        <v>37140</v>
      </c>
      <c r="X3677" s="381">
        <v>41320</v>
      </c>
      <c r="Y3677" s="381">
        <v>35250</v>
      </c>
      <c r="Z3677" s="381">
        <v>40300</v>
      </c>
      <c r="AA3677" s="381">
        <v>45350</v>
      </c>
      <c r="AB3677" s="381">
        <v>50350</v>
      </c>
      <c r="AC3677" s="381">
        <v>54400</v>
      </c>
      <c r="AD3677" s="381">
        <v>58450</v>
      </c>
      <c r="AE3677" s="381">
        <v>62450</v>
      </c>
      <c r="AF3677" s="381">
        <v>66500</v>
      </c>
      <c r="AG3677" s="381">
        <v>9999</v>
      </c>
      <c r="AH3677" s="381" t="s">
        <v>4144</v>
      </c>
      <c r="AI3677" s="381" t="s">
        <v>3944</v>
      </c>
      <c r="AJ3677" s="381">
        <v>0</v>
      </c>
    </row>
    <row r="3678" spans="1:36">
      <c r="A3678" s="381" t="s">
        <v>576</v>
      </c>
      <c r="B3678" s="381" t="s">
        <v>4143</v>
      </c>
      <c r="C3678" s="381">
        <v>46</v>
      </c>
      <c r="D3678" s="381">
        <v>25</v>
      </c>
      <c r="E3678" s="381" t="s">
        <v>4142</v>
      </c>
      <c r="F3678" s="381" t="s">
        <v>4141</v>
      </c>
      <c r="G3678" s="381" t="s">
        <v>1330</v>
      </c>
      <c r="H3678" s="381">
        <v>69000</v>
      </c>
      <c r="I3678" s="381">
        <v>24150</v>
      </c>
      <c r="J3678" s="381">
        <v>27600</v>
      </c>
      <c r="K3678" s="381">
        <v>31050</v>
      </c>
      <c r="L3678" s="381">
        <v>34500</v>
      </c>
      <c r="M3678" s="381">
        <v>37300</v>
      </c>
      <c r="N3678" s="381">
        <v>40050</v>
      </c>
      <c r="O3678" s="381">
        <v>42800</v>
      </c>
      <c r="P3678" s="381">
        <v>45550</v>
      </c>
      <c r="Q3678" s="381">
        <v>14500</v>
      </c>
      <c r="R3678" s="381">
        <v>16600</v>
      </c>
      <c r="S3678" s="381">
        <v>20420</v>
      </c>
      <c r="T3678" s="381">
        <v>24600</v>
      </c>
      <c r="U3678" s="381">
        <v>28780</v>
      </c>
      <c r="V3678" s="381">
        <v>32960</v>
      </c>
      <c r="W3678" s="381">
        <v>37140</v>
      </c>
      <c r="X3678" s="381">
        <v>41320</v>
      </c>
      <c r="Y3678" s="381">
        <v>38650</v>
      </c>
      <c r="Z3678" s="381">
        <v>44200</v>
      </c>
      <c r="AA3678" s="381">
        <v>49700</v>
      </c>
      <c r="AB3678" s="381">
        <v>55200</v>
      </c>
      <c r="AC3678" s="381">
        <v>59650</v>
      </c>
      <c r="AD3678" s="381">
        <v>64050</v>
      </c>
      <c r="AE3678" s="381">
        <v>68450</v>
      </c>
      <c r="AF3678" s="381">
        <v>72900</v>
      </c>
      <c r="AG3678" s="381">
        <v>9999</v>
      </c>
      <c r="AH3678" s="381" t="s">
        <v>1330</v>
      </c>
      <c r="AI3678" s="381" t="s">
        <v>3944</v>
      </c>
      <c r="AJ3678" s="381">
        <v>0</v>
      </c>
    </row>
    <row r="3679" spans="1:36">
      <c r="A3679" s="381" t="s">
        <v>576</v>
      </c>
      <c r="B3679" s="381" t="s">
        <v>4140</v>
      </c>
      <c r="C3679" s="381">
        <v>46</v>
      </c>
      <c r="D3679" s="381">
        <v>27</v>
      </c>
      <c r="E3679" s="381" t="s">
        <v>4139</v>
      </c>
      <c r="F3679" s="381" t="s">
        <v>4138</v>
      </c>
      <c r="G3679" s="381" t="s">
        <v>1540</v>
      </c>
      <c r="H3679" s="381">
        <v>66200</v>
      </c>
      <c r="I3679" s="381">
        <v>23200</v>
      </c>
      <c r="J3679" s="381">
        <v>26500</v>
      </c>
      <c r="K3679" s="381">
        <v>29800</v>
      </c>
      <c r="L3679" s="381">
        <v>33100</v>
      </c>
      <c r="M3679" s="381">
        <v>35750</v>
      </c>
      <c r="N3679" s="381">
        <v>38400</v>
      </c>
      <c r="O3679" s="381">
        <v>41050</v>
      </c>
      <c r="P3679" s="381">
        <v>43700</v>
      </c>
      <c r="Q3679" s="381">
        <v>13900</v>
      </c>
      <c r="R3679" s="381">
        <v>16240</v>
      </c>
      <c r="S3679" s="381">
        <v>20420</v>
      </c>
      <c r="T3679" s="381">
        <v>24600</v>
      </c>
      <c r="U3679" s="381">
        <v>28780</v>
      </c>
      <c r="V3679" s="381">
        <v>32960</v>
      </c>
      <c r="W3679" s="381">
        <v>37140</v>
      </c>
      <c r="X3679" s="381">
        <v>41320</v>
      </c>
      <c r="Y3679" s="381">
        <v>37100</v>
      </c>
      <c r="Z3679" s="381">
        <v>42400</v>
      </c>
      <c r="AA3679" s="381">
        <v>47700</v>
      </c>
      <c r="AB3679" s="381">
        <v>52950</v>
      </c>
      <c r="AC3679" s="381">
        <v>57200</v>
      </c>
      <c r="AD3679" s="381">
        <v>61450</v>
      </c>
      <c r="AE3679" s="381">
        <v>65700</v>
      </c>
      <c r="AF3679" s="381">
        <v>69900</v>
      </c>
      <c r="AG3679" s="381">
        <v>9999</v>
      </c>
      <c r="AH3679" s="381" t="s">
        <v>1540</v>
      </c>
      <c r="AI3679" s="381" t="s">
        <v>3944</v>
      </c>
      <c r="AJ3679" s="381">
        <v>0</v>
      </c>
    </row>
    <row r="3680" spans="1:36">
      <c r="A3680" s="381" t="s">
        <v>576</v>
      </c>
      <c r="B3680" s="381" t="s">
        <v>4137</v>
      </c>
      <c r="C3680" s="381">
        <v>46</v>
      </c>
      <c r="D3680" s="381">
        <v>29</v>
      </c>
      <c r="E3680" s="381" t="s">
        <v>4136</v>
      </c>
      <c r="F3680" s="381" t="s">
        <v>4135</v>
      </c>
      <c r="G3680" s="381" t="s">
        <v>4134</v>
      </c>
      <c r="H3680" s="381">
        <v>65800</v>
      </c>
      <c r="I3680" s="381">
        <v>23050</v>
      </c>
      <c r="J3680" s="381">
        <v>26350</v>
      </c>
      <c r="K3680" s="381">
        <v>29650</v>
      </c>
      <c r="L3680" s="381">
        <v>32900</v>
      </c>
      <c r="M3680" s="381">
        <v>35550</v>
      </c>
      <c r="N3680" s="381">
        <v>38200</v>
      </c>
      <c r="O3680" s="381">
        <v>40800</v>
      </c>
      <c r="P3680" s="381">
        <v>43450</v>
      </c>
      <c r="Q3680" s="381">
        <v>13850</v>
      </c>
      <c r="R3680" s="381">
        <v>16240</v>
      </c>
      <c r="S3680" s="381">
        <v>20420</v>
      </c>
      <c r="T3680" s="381">
        <v>24600</v>
      </c>
      <c r="U3680" s="381">
        <v>28780</v>
      </c>
      <c r="V3680" s="381">
        <v>32960</v>
      </c>
      <c r="W3680" s="381">
        <v>37140</v>
      </c>
      <c r="X3680" s="381">
        <v>41320</v>
      </c>
      <c r="Y3680" s="381">
        <v>36900</v>
      </c>
      <c r="Z3680" s="381">
        <v>42150</v>
      </c>
      <c r="AA3680" s="381">
        <v>47400</v>
      </c>
      <c r="AB3680" s="381">
        <v>52650</v>
      </c>
      <c r="AC3680" s="381">
        <v>56900</v>
      </c>
      <c r="AD3680" s="381">
        <v>61100</v>
      </c>
      <c r="AE3680" s="381">
        <v>65300</v>
      </c>
      <c r="AF3680" s="381">
        <v>69500</v>
      </c>
      <c r="AG3680" s="381">
        <v>9999</v>
      </c>
      <c r="AH3680" s="381" t="s">
        <v>4134</v>
      </c>
      <c r="AI3680" s="381" t="s">
        <v>3944</v>
      </c>
      <c r="AJ3680" s="381">
        <v>0</v>
      </c>
    </row>
    <row r="3681" spans="1:36">
      <c r="A3681" s="381" t="s">
        <v>576</v>
      </c>
      <c r="B3681" s="381" t="s">
        <v>4133</v>
      </c>
      <c r="C3681" s="381">
        <v>46</v>
      </c>
      <c r="D3681" s="381">
        <v>31</v>
      </c>
      <c r="E3681" s="381" t="s">
        <v>4132</v>
      </c>
      <c r="F3681" s="381" t="s">
        <v>4131</v>
      </c>
      <c r="G3681" s="381" t="s">
        <v>4130</v>
      </c>
      <c r="H3681" s="381">
        <v>37800</v>
      </c>
      <c r="I3681" s="381">
        <v>22050</v>
      </c>
      <c r="J3681" s="381">
        <v>25200</v>
      </c>
      <c r="K3681" s="381">
        <v>28350</v>
      </c>
      <c r="L3681" s="381">
        <v>31500</v>
      </c>
      <c r="M3681" s="381">
        <v>34050</v>
      </c>
      <c r="N3681" s="381">
        <v>36550</v>
      </c>
      <c r="O3681" s="381">
        <v>39100</v>
      </c>
      <c r="P3681" s="381">
        <v>41600</v>
      </c>
      <c r="Q3681" s="381">
        <v>13250</v>
      </c>
      <c r="R3681" s="381">
        <v>16240</v>
      </c>
      <c r="S3681" s="381">
        <v>20420</v>
      </c>
      <c r="T3681" s="381">
        <v>24600</v>
      </c>
      <c r="U3681" s="381">
        <v>28780</v>
      </c>
      <c r="V3681" s="381">
        <v>32960</v>
      </c>
      <c r="W3681" s="381">
        <v>37140</v>
      </c>
      <c r="X3681" s="381">
        <v>41320</v>
      </c>
      <c r="Y3681" s="381">
        <v>35250</v>
      </c>
      <c r="Z3681" s="381">
        <v>40300</v>
      </c>
      <c r="AA3681" s="381">
        <v>45350</v>
      </c>
      <c r="AB3681" s="381">
        <v>50350</v>
      </c>
      <c r="AC3681" s="381">
        <v>54400</v>
      </c>
      <c r="AD3681" s="381">
        <v>58450</v>
      </c>
      <c r="AE3681" s="381">
        <v>62450</v>
      </c>
      <c r="AF3681" s="381">
        <v>66500</v>
      </c>
      <c r="AG3681" s="381">
        <v>9999</v>
      </c>
      <c r="AH3681" s="381" t="s">
        <v>4130</v>
      </c>
      <c r="AI3681" s="381" t="s">
        <v>3944</v>
      </c>
      <c r="AJ3681" s="381">
        <v>0</v>
      </c>
    </row>
    <row r="3682" spans="1:36">
      <c r="A3682" s="381" t="s">
        <v>576</v>
      </c>
      <c r="B3682" s="381" t="s">
        <v>4129</v>
      </c>
      <c r="C3682" s="381">
        <v>46</v>
      </c>
      <c r="D3682" s="381">
        <v>33</v>
      </c>
      <c r="E3682" s="381" t="s">
        <v>4128</v>
      </c>
      <c r="F3682" s="381" t="s">
        <v>4127</v>
      </c>
      <c r="G3682" s="381" t="s">
        <v>4126</v>
      </c>
      <c r="H3682" s="381">
        <v>65000</v>
      </c>
      <c r="I3682" s="381">
        <v>22750</v>
      </c>
      <c r="J3682" s="381">
        <v>26000</v>
      </c>
      <c r="K3682" s="381">
        <v>29250</v>
      </c>
      <c r="L3682" s="381">
        <v>32500</v>
      </c>
      <c r="M3682" s="381">
        <v>35100</v>
      </c>
      <c r="N3682" s="381">
        <v>37700</v>
      </c>
      <c r="O3682" s="381">
        <v>40300</v>
      </c>
      <c r="P3682" s="381">
        <v>42900</v>
      </c>
      <c r="Q3682" s="381">
        <v>13650</v>
      </c>
      <c r="R3682" s="381">
        <v>16240</v>
      </c>
      <c r="S3682" s="381">
        <v>20420</v>
      </c>
      <c r="T3682" s="381">
        <v>24600</v>
      </c>
      <c r="U3682" s="381">
        <v>28780</v>
      </c>
      <c r="V3682" s="381">
        <v>32960</v>
      </c>
      <c r="W3682" s="381">
        <v>37140</v>
      </c>
      <c r="X3682" s="381">
        <v>41320</v>
      </c>
      <c r="Y3682" s="381">
        <v>36400</v>
      </c>
      <c r="Z3682" s="381">
        <v>41600</v>
      </c>
      <c r="AA3682" s="381">
        <v>46800</v>
      </c>
      <c r="AB3682" s="381">
        <v>52000</v>
      </c>
      <c r="AC3682" s="381">
        <v>56200</v>
      </c>
      <c r="AD3682" s="381">
        <v>60350</v>
      </c>
      <c r="AE3682" s="381">
        <v>64500</v>
      </c>
      <c r="AF3682" s="381">
        <v>68650</v>
      </c>
      <c r="AG3682" s="381">
        <v>9999</v>
      </c>
      <c r="AH3682" s="381" t="s">
        <v>4126</v>
      </c>
      <c r="AI3682" s="381" t="s">
        <v>3944</v>
      </c>
      <c r="AJ3682" s="381">
        <v>1</v>
      </c>
    </row>
    <row r="3683" spans="1:36">
      <c r="A3683" s="381" t="s">
        <v>576</v>
      </c>
      <c r="B3683" s="381" t="s">
        <v>4125</v>
      </c>
      <c r="C3683" s="381">
        <v>46</v>
      </c>
      <c r="D3683" s="381">
        <v>35</v>
      </c>
      <c r="E3683" s="381" t="s">
        <v>4124</v>
      </c>
      <c r="F3683" s="381" t="s">
        <v>4123</v>
      </c>
      <c r="G3683" s="381" t="s">
        <v>4122</v>
      </c>
      <c r="H3683" s="381">
        <v>68000</v>
      </c>
      <c r="I3683" s="381">
        <v>23800</v>
      </c>
      <c r="J3683" s="381">
        <v>27200</v>
      </c>
      <c r="K3683" s="381">
        <v>30600</v>
      </c>
      <c r="L3683" s="381">
        <v>34000</v>
      </c>
      <c r="M3683" s="381">
        <v>36750</v>
      </c>
      <c r="N3683" s="381">
        <v>39450</v>
      </c>
      <c r="O3683" s="381">
        <v>42200</v>
      </c>
      <c r="P3683" s="381">
        <v>44900</v>
      </c>
      <c r="Q3683" s="381">
        <v>14300</v>
      </c>
      <c r="R3683" s="381">
        <v>16350</v>
      </c>
      <c r="S3683" s="381">
        <v>20420</v>
      </c>
      <c r="T3683" s="381">
        <v>24600</v>
      </c>
      <c r="U3683" s="381">
        <v>28780</v>
      </c>
      <c r="V3683" s="381">
        <v>32960</v>
      </c>
      <c r="W3683" s="381">
        <v>37140</v>
      </c>
      <c r="X3683" s="381">
        <v>41320</v>
      </c>
      <c r="Y3683" s="381">
        <v>38100</v>
      </c>
      <c r="Z3683" s="381">
        <v>43550</v>
      </c>
      <c r="AA3683" s="381">
        <v>49000</v>
      </c>
      <c r="AB3683" s="381">
        <v>54400</v>
      </c>
      <c r="AC3683" s="381">
        <v>58800</v>
      </c>
      <c r="AD3683" s="381">
        <v>63150</v>
      </c>
      <c r="AE3683" s="381">
        <v>67500</v>
      </c>
      <c r="AF3683" s="381">
        <v>71850</v>
      </c>
      <c r="AG3683" s="381">
        <v>9999</v>
      </c>
      <c r="AH3683" s="381" t="s">
        <v>4122</v>
      </c>
      <c r="AI3683" s="381" t="s">
        <v>3944</v>
      </c>
      <c r="AJ3683" s="381">
        <v>0</v>
      </c>
    </row>
    <row r="3684" spans="1:36">
      <c r="A3684" s="381" t="s">
        <v>576</v>
      </c>
      <c r="B3684" s="381" t="s">
        <v>4121</v>
      </c>
      <c r="C3684" s="381">
        <v>46</v>
      </c>
      <c r="D3684" s="381">
        <v>37</v>
      </c>
      <c r="E3684" s="381" t="s">
        <v>4120</v>
      </c>
      <c r="F3684" s="381" t="s">
        <v>4119</v>
      </c>
      <c r="G3684" s="381" t="s">
        <v>4118</v>
      </c>
      <c r="H3684" s="381">
        <v>50700</v>
      </c>
      <c r="I3684" s="381">
        <v>22050</v>
      </c>
      <c r="J3684" s="381">
        <v>25200</v>
      </c>
      <c r="K3684" s="381">
        <v>28350</v>
      </c>
      <c r="L3684" s="381">
        <v>31500</v>
      </c>
      <c r="M3684" s="381">
        <v>34050</v>
      </c>
      <c r="N3684" s="381">
        <v>36550</v>
      </c>
      <c r="O3684" s="381">
        <v>39100</v>
      </c>
      <c r="P3684" s="381">
        <v>41600</v>
      </c>
      <c r="Q3684" s="381">
        <v>13250</v>
      </c>
      <c r="R3684" s="381">
        <v>16240</v>
      </c>
      <c r="S3684" s="381">
        <v>20420</v>
      </c>
      <c r="T3684" s="381">
        <v>24600</v>
      </c>
      <c r="U3684" s="381">
        <v>28780</v>
      </c>
      <c r="V3684" s="381">
        <v>32960</v>
      </c>
      <c r="W3684" s="381">
        <v>37140</v>
      </c>
      <c r="X3684" s="381">
        <v>41320</v>
      </c>
      <c r="Y3684" s="381">
        <v>35250</v>
      </c>
      <c r="Z3684" s="381">
        <v>40300</v>
      </c>
      <c r="AA3684" s="381">
        <v>45350</v>
      </c>
      <c r="AB3684" s="381">
        <v>50350</v>
      </c>
      <c r="AC3684" s="381">
        <v>54400</v>
      </c>
      <c r="AD3684" s="381">
        <v>58450</v>
      </c>
      <c r="AE3684" s="381">
        <v>62450</v>
      </c>
      <c r="AF3684" s="381">
        <v>66500</v>
      </c>
      <c r="AG3684" s="381">
        <v>9999</v>
      </c>
      <c r="AH3684" s="381" t="s">
        <v>4118</v>
      </c>
      <c r="AI3684" s="381" t="s">
        <v>3944</v>
      </c>
      <c r="AJ3684" s="381">
        <v>0</v>
      </c>
    </row>
    <row r="3685" spans="1:36">
      <c r="A3685" s="381" t="s">
        <v>576</v>
      </c>
      <c r="B3685" s="381" t="s">
        <v>4117</v>
      </c>
      <c r="C3685" s="381">
        <v>46</v>
      </c>
      <c r="D3685" s="381">
        <v>39</v>
      </c>
      <c r="E3685" s="381" t="s">
        <v>4116</v>
      </c>
      <c r="F3685" s="381" t="s">
        <v>4115</v>
      </c>
      <c r="G3685" s="381" t="s">
        <v>4114</v>
      </c>
      <c r="H3685" s="381">
        <v>68000</v>
      </c>
      <c r="I3685" s="381">
        <v>23800</v>
      </c>
      <c r="J3685" s="381">
        <v>27200</v>
      </c>
      <c r="K3685" s="381">
        <v>30600</v>
      </c>
      <c r="L3685" s="381">
        <v>34000</v>
      </c>
      <c r="M3685" s="381">
        <v>36750</v>
      </c>
      <c r="N3685" s="381">
        <v>39450</v>
      </c>
      <c r="O3685" s="381">
        <v>42200</v>
      </c>
      <c r="P3685" s="381">
        <v>44900</v>
      </c>
      <c r="Q3685" s="381">
        <v>14300</v>
      </c>
      <c r="R3685" s="381">
        <v>16350</v>
      </c>
      <c r="S3685" s="381">
        <v>20420</v>
      </c>
      <c r="T3685" s="381">
        <v>24600</v>
      </c>
      <c r="U3685" s="381">
        <v>28780</v>
      </c>
      <c r="V3685" s="381">
        <v>32960</v>
      </c>
      <c r="W3685" s="381">
        <v>37140</v>
      </c>
      <c r="X3685" s="381">
        <v>41320</v>
      </c>
      <c r="Y3685" s="381">
        <v>38100</v>
      </c>
      <c r="Z3685" s="381">
        <v>43550</v>
      </c>
      <c r="AA3685" s="381">
        <v>49000</v>
      </c>
      <c r="AB3685" s="381">
        <v>54400</v>
      </c>
      <c r="AC3685" s="381">
        <v>58800</v>
      </c>
      <c r="AD3685" s="381">
        <v>63150</v>
      </c>
      <c r="AE3685" s="381">
        <v>67500</v>
      </c>
      <c r="AF3685" s="381">
        <v>71850</v>
      </c>
      <c r="AG3685" s="381">
        <v>9999</v>
      </c>
      <c r="AH3685" s="381" t="s">
        <v>4114</v>
      </c>
      <c r="AI3685" s="381" t="s">
        <v>3944</v>
      </c>
      <c r="AJ3685" s="381">
        <v>0</v>
      </c>
    </row>
    <row r="3686" spans="1:36">
      <c r="A3686" s="381" t="s">
        <v>576</v>
      </c>
      <c r="B3686" s="381" t="s">
        <v>4113</v>
      </c>
      <c r="C3686" s="381">
        <v>46</v>
      </c>
      <c r="D3686" s="381">
        <v>41</v>
      </c>
      <c r="E3686" s="381" t="s">
        <v>4112</v>
      </c>
      <c r="F3686" s="381" t="s">
        <v>4111</v>
      </c>
      <c r="G3686" s="381" t="s">
        <v>4110</v>
      </c>
      <c r="H3686" s="381">
        <v>41700</v>
      </c>
      <c r="I3686" s="381">
        <v>22050</v>
      </c>
      <c r="J3686" s="381">
        <v>25200</v>
      </c>
      <c r="K3686" s="381">
        <v>28350</v>
      </c>
      <c r="L3686" s="381">
        <v>31500</v>
      </c>
      <c r="M3686" s="381">
        <v>34050</v>
      </c>
      <c r="N3686" s="381">
        <v>36550</v>
      </c>
      <c r="O3686" s="381">
        <v>39100</v>
      </c>
      <c r="P3686" s="381">
        <v>41600</v>
      </c>
      <c r="Q3686" s="381">
        <v>13250</v>
      </c>
      <c r="R3686" s="381">
        <v>16240</v>
      </c>
      <c r="S3686" s="381">
        <v>20420</v>
      </c>
      <c r="T3686" s="381">
        <v>24600</v>
      </c>
      <c r="U3686" s="381">
        <v>28780</v>
      </c>
      <c r="V3686" s="381">
        <v>32960</v>
      </c>
      <c r="W3686" s="381">
        <v>37140</v>
      </c>
      <c r="X3686" s="381">
        <v>41320</v>
      </c>
      <c r="Y3686" s="381">
        <v>35250</v>
      </c>
      <c r="Z3686" s="381">
        <v>40300</v>
      </c>
      <c r="AA3686" s="381">
        <v>45350</v>
      </c>
      <c r="AB3686" s="381">
        <v>50350</v>
      </c>
      <c r="AC3686" s="381">
        <v>54400</v>
      </c>
      <c r="AD3686" s="381">
        <v>58450</v>
      </c>
      <c r="AE3686" s="381">
        <v>62450</v>
      </c>
      <c r="AF3686" s="381">
        <v>66500</v>
      </c>
      <c r="AG3686" s="381">
        <v>9999</v>
      </c>
      <c r="AH3686" s="381" t="s">
        <v>4110</v>
      </c>
      <c r="AI3686" s="381" t="s">
        <v>3944</v>
      </c>
      <c r="AJ3686" s="381">
        <v>0</v>
      </c>
    </row>
    <row r="3687" spans="1:36">
      <c r="A3687" s="381" t="s">
        <v>576</v>
      </c>
      <c r="B3687" s="381" t="s">
        <v>4109</v>
      </c>
      <c r="C3687" s="381">
        <v>46</v>
      </c>
      <c r="D3687" s="381">
        <v>43</v>
      </c>
      <c r="E3687" s="381" t="s">
        <v>4108</v>
      </c>
      <c r="F3687" s="381" t="s">
        <v>4107</v>
      </c>
      <c r="G3687" s="381" t="s">
        <v>1306</v>
      </c>
      <c r="H3687" s="381">
        <v>60800</v>
      </c>
      <c r="I3687" s="381">
        <v>22550</v>
      </c>
      <c r="J3687" s="381">
        <v>25750</v>
      </c>
      <c r="K3687" s="381">
        <v>28950</v>
      </c>
      <c r="L3687" s="381">
        <v>32150</v>
      </c>
      <c r="M3687" s="381">
        <v>34750</v>
      </c>
      <c r="N3687" s="381">
        <v>37300</v>
      </c>
      <c r="O3687" s="381">
        <v>39900</v>
      </c>
      <c r="P3687" s="381">
        <v>42450</v>
      </c>
      <c r="Q3687" s="381">
        <v>13550</v>
      </c>
      <c r="R3687" s="381">
        <v>16240</v>
      </c>
      <c r="S3687" s="381">
        <v>20420</v>
      </c>
      <c r="T3687" s="381">
        <v>24600</v>
      </c>
      <c r="U3687" s="381">
        <v>28780</v>
      </c>
      <c r="V3687" s="381">
        <v>32960</v>
      </c>
      <c r="W3687" s="381">
        <v>37140</v>
      </c>
      <c r="X3687" s="381">
        <v>41320</v>
      </c>
      <c r="Y3687" s="381">
        <v>36050</v>
      </c>
      <c r="Z3687" s="381">
        <v>41200</v>
      </c>
      <c r="AA3687" s="381">
        <v>46350</v>
      </c>
      <c r="AB3687" s="381">
        <v>51450</v>
      </c>
      <c r="AC3687" s="381">
        <v>55600</v>
      </c>
      <c r="AD3687" s="381">
        <v>59700</v>
      </c>
      <c r="AE3687" s="381">
        <v>63800</v>
      </c>
      <c r="AF3687" s="381">
        <v>67950</v>
      </c>
      <c r="AG3687" s="381">
        <v>9999</v>
      </c>
      <c r="AH3687" s="381" t="s">
        <v>1306</v>
      </c>
      <c r="AI3687" s="381" t="s">
        <v>3944</v>
      </c>
      <c r="AJ3687" s="381">
        <v>0</v>
      </c>
    </row>
    <row r="3688" spans="1:36">
      <c r="A3688" s="381" t="s">
        <v>576</v>
      </c>
      <c r="B3688" s="381" t="s">
        <v>4106</v>
      </c>
      <c r="C3688" s="381">
        <v>46</v>
      </c>
      <c r="D3688" s="381">
        <v>45</v>
      </c>
      <c r="E3688" s="381" t="s">
        <v>4105</v>
      </c>
      <c r="F3688" s="381" t="s">
        <v>4104</v>
      </c>
      <c r="G3688" s="381" t="s">
        <v>4103</v>
      </c>
      <c r="H3688" s="381">
        <v>72400</v>
      </c>
      <c r="I3688" s="381">
        <v>25050</v>
      </c>
      <c r="J3688" s="381">
        <v>28600</v>
      </c>
      <c r="K3688" s="381">
        <v>32200</v>
      </c>
      <c r="L3688" s="381">
        <v>35750</v>
      </c>
      <c r="M3688" s="381">
        <v>38650</v>
      </c>
      <c r="N3688" s="381">
        <v>41500</v>
      </c>
      <c r="O3688" s="381">
        <v>44350</v>
      </c>
      <c r="P3688" s="381">
        <v>47200</v>
      </c>
      <c r="Q3688" s="381">
        <v>15050</v>
      </c>
      <c r="R3688" s="381">
        <v>17200</v>
      </c>
      <c r="S3688" s="381">
        <v>20420</v>
      </c>
      <c r="T3688" s="381">
        <v>24600</v>
      </c>
      <c r="U3688" s="381">
        <v>28780</v>
      </c>
      <c r="V3688" s="381">
        <v>32960</v>
      </c>
      <c r="W3688" s="381">
        <v>37140</v>
      </c>
      <c r="X3688" s="381">
        <v>41320</v>
      </c>
      <c r="Y3688" s="381">
        <v>40050</v>
      </c>
      <c r="Z3688" s="381">
        <v>45800</v>
      </c>
      <c r="AA3688" s="381">
        <v>51500</v>
      </c>
      <c r="AB3688" s="381">
        <v>57200</v>
      </c>
      <c r="AC3688" s="381">
        <v>61800</v>
      </c>
      <c r="AD3688" s="381">
        <v>66400</v>
      </c>
      <c r="AE3688" s="381">
        <v>70950</v>
      </c>
      <c r="AF3688" s="381">
        <v>75550</v>
      </c>
      <c r="AG3688" s="381">
        <v>9999</v>
      </c>
      <c r="AH3688" s="381" t="s">
        <v>4103</v>
      </c>
      <c r="AI3688" s="381" t="s">
        <v>3944</v>
      </c>
      <c r="AJ3688" s="381">
        <v>0</v>
      </c>
    </row>
    <row r="3689" spans="1:36">
      <c r="A3689" s="381" t="s">
        <v>576</v>
      </c>
      <c r="B3689" s="381" t="s">
        <v>4102</v>
      </c>
      <c r="C3689" s="381">
        <v>46</v>
      </c>
      <c r="D3689" s="381">
        <v>47</v>
      </c>
      <c r="E3689" s="381" t="s">
        <v>4101</v>
      </c>
      <c r="F3689" s="381" t="s">
        <v>4100</v>
      </c>
      <c r="G3689" s="381" t="s">
        <v>4099</v>
      </c>
      <c r="H3689" s="381">
        <v>64500</v>
      </c>
      <c r="I3689" s="381">
        <v>22650</v>
      </c>
      <c r="J3689" s="381">
        <v>25900</v>
      </c>
      <c r="K3689" s="381">
        <v>29150</v>
      </c>
      <c r="L3689" s="381">
        <v>32350</v>
      </c>
      <c r="M3689" s="381">
        <v>34950</v>
      </c>
      <c r="N3689" s="381">
        <v>37550</v>
      </c>
      <c r="O3689" s="381">
        <v>40150</v>
      </c>
      <c r="P3689" s="381">
        <v>42750</v>
      </c>
      <c r="Q3689" s="381">
        <v>13600</v>
      </c>
      <c r="R3689" s="381">
        <v>16240</v>
      </c>
      <c r="S3689" s="381">
        <v>20420</v>
      </c>
      <c r="T3689" s="381">
        <v>24600</v>
      </c>
      <c r="U3689" s="381">
        <v>28780</v>
      </c>
      <c r="V3689" s="381">
        <v>32960</v>
      </c>
      <c r="W3689" s="381">
        <v>37140</v>
      </c>
      <c r="X3689" s="381">
        <v>41320</v>
      </c>
      <c r="Y3689" s="381">
        <v>36250</v>
      </c>
      <c r="Z3689" s="381">
        <v>41400</v>
      </c>
      <c r="AA3689" s="381">
        <v>46600</v>
      </c>
      <c r="AB3689" s="381">
        <v>51750</v>
      </c>
      <c r="AC3689" s="381">
        <v>55900</v>
      </c>
      <c r="AD3689" s="381">
        <v>60050</v>
      </c>
      <c r="AE3689" s="381">
        <v>64200</v>
      </c>
      <c r="AF3689" s="381">
        <v>68350</v>
      </c>
      <c r="AG3689" s="381">
        <v>9999</v>
      </c>
      <c r="AH3689" s="381" t="s">
        <v>4099</v>
      </c>
      <c r="AI3689" s="381" t="s">
        <v>3944</v>
      </c>
      <c r="AJ3689" s="381">
        <v>0</v>
      </c>
    </row>
    <row r="3690" spans="1:36">
      <c r="A3690" s="381" t="s">
        <v>576</v>
      </c>
      <c r="B3690" s="381" t="s">
        <v>4098</v>
      </c>
      <c r="C3690" s="381">
        <v>46</v>
      </c>
      <c r="D3690" s="381">
        <v>49</v>
      </c>
      <c r="E3690" s="381" t="s">
        <v>4097</v>
      </c>
      <c r="F3690" s="381" t="s">
        <v>4096</v>
      </c>
      <c r="G3690" s="381" t="s">
        <v>4095</v>
      </c>
      <c r="H3690" s="381">
        <v>64100</v>
      </c>
      <c r="I3690" s="381">
        <v>22050</v>
      </c>
      <c r="J3690" s="381">
        <v>25200</v>
      </c>
      <c r="K3690" s="381">
        <v>28350</v>
      </c>
      <c r="L3690" s="381">
        <v>31500</v>
      </c>
      <c r="M3690" s="381">
        <v>34050</v>
      </c>
      <c r="N3690" s="381">
        <v>36550</v>
      </c>
      <c r="O3690" s="381">
        <v>39100</v>
      </c>
      <c r="P3690" s="381">
        <v>41600</v>
      </c>
      <c r="Q3690" s="381">
        <v>13250</v>
      </c>
      <c r="R3690" s="381">
        <v>16240</v>
      </c>
      <c r="S3690" s="381">
        <v>20420</v>
      </c>
      <c r="T3690" s="381">
        <v>24600</v>
      </c>
      <c r="U3690" s="381">
        <v>28780</v>
      </c>
      <c r="V3690" s="381">
        <v>32960</v>
      </c>
      <c r="W3690" s="381">
        <v>37140</v>
      </c>
      <c r="X3690" s="381">
        <v>41320</v>
      </c>
      <c r="Y3690" s="381">
        <v>35250</v>
      </c>
      <c r="Z3690" s="381">
        <v>40300</v>
      </c>
      <c r="AA3690" s="381">
        <v>45350</v>
      </c>
      <c r="AB3690" s="381">
        <v>50350</v>
      </c>
      <c r="AC3690" s="381">
        <v>54400</v>
      </c>
      <c r="AD3690" s="381">
        <v>58450</v>
      </c>
      <c r="AE3690" s="381">
        <v>62450</v>
      </c>
      <c r="AF3690" s="381">
        <v>66500</v>
      </c>
      <c r="AG3690" s="381">
        <v>9999</v>
      </c>
      <c r="AH3690" s="381" t="s">
        <v>4095</v>
      </c>
      <c r="AI3690" s="381" t="s">
        <v>3944</v>
      </c>
      <c r="AJ3690" s="381">
        <v>0</v>
      </c>
    </row>
    <row r="3691" spans="1:36">
      <c r="A3691" s="381" t="s">
        <v>576</v>
      </c>
      <c r="B3691" s="381" t="s">
        <v>4094</v>
      </c>
      <c r="C3691" s="381">
        <v>46</v>
      </c>
      <c r="D3691" s="381">
        <v>51</v>
      </c>
      <c r="E3691" s="381" t="s">
        <v>4093</v>
      </c>
      <c r="F3691" s="381" t="s">
        <v>4092</v>
      </c>
      <c r="G3691" s="381" t="s">
        <v>1282</v>
      </c>
      <c r="H3691" s="381">
        <v>61700</v>
      </c>
      <c r="I3691" s="381">
        <v>22200</v>
      </c>
      <c r="J3691" s="381">
        <v>25350</v>
      </c>
      <c r="K3691" s="381">
        <v>28500</v>
      </c>
      <c r="L3691" s="381">
        <v>31650</v>
      </c>
      <c r="M3691" s="381">
        <v>34200</v>
      </c>
      <c r="N3691" s="381">
        <v>36750</v>
      </c>
      <c r="O3691" s="381">
        <v>39250</v>
      </c>
      <c r="P3691" s="381">
        <v>41800</v>
      </c>
      <c r="Q3691" s="381">
        <v>13300</v>
      </c>
      <c r="R3691" s="381">
        <v>16240</v>
      </c>
      <c r="S3691" s="381">
        <v>20420</v>
      </c>
      <c r="T3691" s="381">
        <v>24600</v>
      </c>
      <c r="U3691" s="381">
        <v>28780</v>
      </c>
      <c r="V3691" s="381">
        <v>32960</v>
      </c>
      <c r="W3691" s="381">
        <v>37140</v>
      </c>
      <c r="X3691" s="381">
        <v>41320</v>
      </c>
      <c r="Y3691" s="381">
        <v>35500</v>
      </c>
      <c r="Z3691" s="381">
        <v>40550</v>
      </c>
      <c r="AA3691" s="381">
        <v>45600</v>
      </c>
      <c r="AB3691" s="381">
        <v>50650</v>
      </c>
      <c r="AC3691" s="381">
        <v>54750</v>
      </c>
      <c r="AD3691" s="381">
        <v>58800</v>
      </c>
      <c r="AE3691" s="381">
        <v>62850</v>
      </c>
      <c r="AF3691" s="381">
        <v>66900</v>
      </c>
      <c r="AG3691" s="381">
        <v>9999</v>
      </c>
      <c r="AH3691" s="381" t="s">
        <v>1282</v>
      </c>
      <c r="AI3691" s="381" t="s">
        <v>3944</v>
      </c>
      <c r="AJ3691" s="381">
        <v>0</v>
      </c>
    </row>
    <row r="3692" spans="1:36">
      <c r="A3692" s="381" t="s">
        <v>576</v>
      </c>
      <c r="B3692" s="381" t="s">
        <v>4091</v>
      </c>
      <c r="C3692" s="381">
        <v>46</v>
      </c>
      <c r="D3692" s="381">
        <v>53</v>
      </c>
      <c r="E3692" s="381" t="s">
        <v>4090</v>
      </c>
      <c r="F3692" s="381" t="s">
        <v>4089</v>
      </c>
      <c r="G3692" s="381" t="s">
        <v>4088</v>
      </c>
      <c r="H3692" s="381">
        <v>46100</v>
      </c>
      <c r="I3692" s="381">
        <v>22050</v>
      </c>
      <c r="J3692" s="381">
        <v>25200</v>
      </c>
      <c r="K3692" s="381">
        <v>28350</v>
      </c>
      <c r="L3692" s="381">
        <v>31500</v>
      </c>
      <c r="M3692" s="381">
        <v>34050</v>
      </c>
      <c r="N3692" s="381">
        <v>36550</v>
      </c>
      <c r="O3692" s="381">
        <v>39100</v>
      </c>
      <c r="P3692" s="381">
        <v>41600</v>
      </c>
      <c r="Q3692" s="381">
        <v>13250</v>
      </c>
      <c r="R3692" s="381">
        <v>16240</v>
      </c>
      <c r="S3692" s="381">
        <v>20420</v>
      </c>
      <c r="T3692" s="381">
        <v>24600</v>
      </c>
      <c r="U3692" s="381">
        <v>28780</v>
      </c>
      <c r="V3692" s="381">
        <v>32960</v>
      </c>
      <c r="W3692" s="381">
        <v>37140</v>
      </c>
      <c r="X3692" s="381">
        <v>41320</v>
      </c>
      <c r="Y3692" s="381">
        <v>35250</v>
      </c>
      <c r="Z3692" s="381">
        <v>40300</v>
      </c>
      <c r="AA3692" s="381">
        <v>45350</v>
      </c>
      <c r="AB3692" s="381">
        <v>50350</v>
      </c>
      <c r="AC3692" s="381">
        <v>54400</v>
      </c>
      <c r="AD3692" s="381">
        <v>58450</v>
      </c>
      <c r="AE3692" s="381">
        <v>62450</v>
      </c>
      <c r="AF3692" s="381">
        <v>66500</v>
      </c>
      <c r="AG3692" s="381">
        <v>9999</v>
      </c>
      <c r="AH3692" s="381" t="s">
        <v>4088</v>
      </c>
      <c r="AI3692" s="381" t="s">
        <v>3944</v>
      </c>
      <c r="AJ3692" s="381">
        <v>0</v>
      </c>
    </row>
    <row r="3693" spans="1:36">
      <c r="A3693" s="381" t="s">
        <v>576</v>
      </c>
      <c r="B3693" s="381" t="s">
        <v>4087</v>
      </c>
      <c r="C3693" s="381">
        <v>46</v>
      </c>
      <c r="D3693" s="381">
        <v>55</v>
      </c>
      <c r="E3693" s="381" t="s">
        <v>4086</v>
      </c>
      <c r="F3693" s="381" t="s">
        <v>4085</v>
      </c>
      <c r="G3693" s="381" t="s">
        <v>4084</v>
      </c>
      <c r="H3693" s="381">
        <v>64900</v>
      </c>
      <c r="I3693" s="381">
        <v>22750</v>
      </c>
      <c r="J3693" s="381">
        <v>26000</v>
      </c>
      <c r="K3693" s="381">
        <v>29250</v>
      </c>
      <c r="L3693" s="381">
        <v>32450</v>
      </c>
      <c r="M3693" s="381">
        <v>35050</v>
      </c>
      <c r="N3693" s="381">
        <v>37650</v>
      </c>
      <c r="O3693" s="381">
        <v>40250</v>
      </c>
      <c r="P3693" s="381">
        <v>42850</v>
      </c>
      <c r="Q3693" s="381">
        <v>13650</v>
      </c>
      <c r="R3693" s="381">
        <v>16240</v>
      </c>
      <c r="S3693" s="381">
        <v>20420</v>
      </c>
      <c r="T3693" s="381">
        <v>24600</v>
      </c>
      <c r="U3693" s="381">
        <v>28780</v>
      </c>
      <c r="V3693" s="381">
        <v>32960</v>
      </c>
      <c r="W3693" s="381">
        <v>37140</v>
      </c>
      <c r="X3693" s="381">
        <v>41320</v>
      </c>
      <c r="Y3693" s="381">
        <v>36350</v>
      </c>
      <c r="Z3693" s="381">
        <v>41550</v>
      </c>
      <c r="AA3693" s="381">
        <v>46750</v>
      </c>
      <c r="AB3693" s="381">
        <v>51900</v>
      </c>
      <c r="AC3693" s="381">
        <v>56100</v>
      </c>
      <c r="AD3693" s="381">
        <v>60250</v>
      </c>
      <c r="AE3693" s="381">
        <v>64400</v>
      </c>
      <c r="AF3693" s="381">
        <v>68550</v>
      </c>
      <c r="AG3693" s="381">
        <v>9999</v>
      </c>
      <c r="AH3693" s="381" t="s">
        <v>4084</v>
      </c>
      <c r="AI3693" s="381" t="s">
        <v>3944</v>
      </c>
      <c r="AJ3693" s="381">
        <v>0</v>
      </c>
    </row>
    <row r="3694" spans="1:36">
      <c r="A3694" s="381" t="s">
        <v>576</v>
      </c>
      <c r="B3694" s="381" t="s">
        <v>4083</v>
      </c>
      <c r="C3694" s="381">
        <v>46</v>
      </c>
      <c r="D3694" s="381">
        <v>57</v>
      </c>
      <c r="E3694" s="381" t="s">
        <v>4082</v>
      </c>
      <c r="F3694" s="381" t="s">
        <v>4081</v>
      </c>
      <c r="G3694" s="381" t="s">
        <v>4080</v>
      </c>
      <c r="H3694" s="381">
        <v>63800</v>
      </c>
      <c r="I3694" s="381">
        <v>22650</v>
      </c>
      <c r="J3694" s="381">
        <v>25900</v>
      </c>
      <c r="K3694" s="381">
        <v>29150</v>
      </c>
      <c r="L3694" s="381">
        <v>32350</v>
      </c>
      <c r="M3694" s="381">
        <v>34950</v>
      </c>
      <c r="N3694" s="381">
        <v>37550</v>
      </c>
      <c r="O3694" s="381">
        <v>40150</v>
      </c>
      <c r="P3694" s="381">
        <v>42750</v>
      </c>
      <c r="Q3694" s="381">
        <v>13600</v>
      </c>
      <c r="R3694" s="381">
        <v>16240</v>
      </c>
      <c r="S3694" s="381">
        <v>20420</v>
      </c>
      <c r="T3694" s="381">
        <v>24600</v>
      </c>
      <c r="U3694" s="381">
        <v>28780</v>
      </c>
      <c r="V3694" s="381">
        <v>32960</v>
      </c>
      <c r="W3694" s="381">
        <v>37140</v>
      </c>
      <c r="X3694" s="381">
        <v>41320</v>
      </c>
      <c r="Y3694" s="381">
        <v>36250</v>
      </c>
      <c r="Z3694" s="381">
        <v>41400</v>
      </c>
      <c r="AA3694" s="381">
        <v>46600</v>
      </c>
      <c r="AB3694" s="381">
        <v>51750</v>
      </c>
      <c r="AC3694" s="381">
        <v>55900</v>
      </c>
      <c r="AD3694" s="381">
        <v>60050</v>
      </c>
      <c r="AE3694" s="381">
        <v>64200</v>
      </c>
      <c r="AF3694" s="381">
        <v>68350</v>
      </c>
      <c r="AG3694" s="381">
        <v>9999</v>
      </c>
      <c r="AH3694" s="381" t="s">
        <v>4080</v>
      </c>
      <c r="AI3694" s="381" t="s">
        <v>3944</v>
      </c>
      <c r="AJ3694" s="381">
        <v>0</v>
      </c>
    </row>
    <row r="3695" spans="1:36">
      <c r="A3695" s="381" t="s">
        <v>576</v>
      </c>
      <c r="B3695" s="381" t="s">
        <v>4079</v>
      </c>
      <c r="C3695" s="381">
        <v>46</v>
      </c>
      <c r="D3695" s="381">
        <v>59</v>
      </c>
      <c r="E3695" s="381" t="s">
        <v>4078</v>
      </c>
      <c r="F3695" s="381" t="s">
        <v>4077</v>
      </c>
      <c r="G3695" s="381" t="s">
        <v>4076</v>
      </c>
      <c r="H3695" s="381">
        <v>63700</v>
      </c>
      <c r="I3695" s="381">
        <v>22650</v>
      </c>
      <c r="J3695" s="381">
        <v>25900</v>
      </c>
      <c r="K3695" s="381">
        <v>29150</v>
      </c>
      <c r="L3695" s="381">
        <v>32350</v>
      </c>
      <c r="M3695" s="381">
        <v>34950</v>
      </c>
      <c r="N3695" s="381">
        <v>37550</v>
      </c>
      <c r="O3695" s="381">
        <v>40150</v>
      </c>
      <c r="P3695" s="381">
        <v>42750</v>
      </c>
      <c r="Q3695" s="381">
        <v>13600</v>
      </c>
      <c r="R3695" s="381">
        <v>16240</v>
      </c>
      <c r="S3695" s="381">
        <v>20420</v>
      </c>
      <c r="T3695" s="381">
        <v>24600</v>
      </c>
      <c r="U3695" s="381">
        <v>28780</v>
      </c>
      <c r="V3695" s="381">
        <v>32960</v>
      </c>
      <c r="W3695" s="381">
        <v>37140</v>
      </c>
      <c r="X3695" s="381">
        <v>41320</v>
      </c>
      <c r="Y3695" s="381">
        <v>36250</v>
      </c>
      <c r="Z3695" s="381">
        <v>41400</v>
      </c>
      <c r="AA3695" s="381">
        <v>46600</v>
      </c>
      <c r="AB3695" s="381">
        <v>51750</v>
      </c>
      <c r="AC3695" s="381">
        <v>55900</v>
      </c>
      <c r="AD3695" s="381">
        <v>60050</v>
      </c>
      <c r="AE3695" s="381">
        <v>64200</v>
      </c>
      <c r="AF3695" s="381">
        <v>68350</v>
      </c>
      <c r="AG3695" s="381">
        <v>9999</v>
      </c>
      <c r="AH3695" s="381" t="s">
        <v>4076</v>
      </c>
      <c r="AI3695" s="381" t="s">
        <v>3944</v>
      </c>
      <c r="AJ3695" s="381">
        <v>0</v>
      </c>
    </row>
    <row r="3696" spans="1:36">
      <c r="A3696" s="381" t="s">
        <v>576</v>
      </c>
      <c r="B3696" s="381" t="s">
        <v>4075</v>
      </c>
      <c r="C3696" s="381">
        <v>46</v>
      </c>
      <c r="D3696" s="381">
        <v>61</v>
      </c>
      <c r="E3696" s="381" t="s">
        <v>4074</v>
      </c>
      <c r="F3696" s="381" t="s">
        <v>4073</v>
      </c>
      <c r="G3696" s="381" t="s">
        <v>4072</v>
      </c>
      <c r="H3696" s="381">
        <v>71600</v>
      </c>
      <c r="I3696" s="381">
        <v>24550</v>
      </c>
      <c r="J3696" s="381">
        <v>28050</v>
      </c>
      <c r="K3696" s="381">
        <v>31550</v>
      </c>
      <c r="L3696" s="381">
        <v>35050</v>
      </c>
      <c r="M3696" s="381">
        <v>37900</v>
      </c>
      <c r="N3696" s="381">
        <v>40700</v>
      </c>
      <c r="O3696" s="381">
        <v>43500</v>
      </c>
      <c r="P3696" s="381">
        <v>46300</v>
      </c>
      <c r="Q3696" s="381">
        <v>14750</v>
      </c>
      <c r="R3696" s="381">
        <v>16850</v>
      </c>
      <c r="S3696" s="381">
        <v>20420</v>
      </c>
      <c r="T3696" s="381">
        <v>24600</v>
      </c>
      <c r="U3696" s="381">
        <v>28780</v>
      </c>
      <c r="V3696" s="381">
        <v>32960</v>
      </c>
      <c r="W3696" s="381">
        <v>37140</v>
      </c>
      <c r="X3696" s="381">
        <v>41320</v>
      </c>
      <c r="Y3696" s="381">
        <v>39300</v>
      </c>
      <c r="Z3696" s="381">
        <v>44900</v>
      </c>
      <c r="AA3696" s="381">
        <v>50500</v>
      </c>
      <c r="AB3696" s="381">
        <v>56100</v>
      </c>
      <c r="AC3696" s="381">
        <v>60600</v>
      </c>
      <c r="AD3696" s="381">
        <v>65100</v>
      </c>
      <c r="AE3696" s="381">
        <v>69600</v>
      </c>
      <c r="AF3696" s="381">
        <v>74100</v>
      </c>
      <c r="AG3696" s="381">
        <v>9999</v>
      </c>
      <c r="AH3696" s="381" t="s">
        <v>4072</v>
      </c>
      <c r="AI3696" s="381" t="s">
        <v>3944</v>
      </c>
      <c r="AJ3696" s="381">
        <v>0</v>
      </c>
    </row>
    <row r="3697" spans="1:36">
      <c r="A3697" s="381" t="s">
        <v>576</v>
      </c>
      <c r="B3697" s="381" t="s">
        <v>4071</v>
      </c>
      <c r="C3697" s="381">
        <v>46</v>
      </c>
      <c r="D3697" s="381">
        <v>63</v>
      </c>
      <c r="E3697" s="381" t="s">
        <v>4070</v>
      </c>
      <c r="F3697" s="381" t="s">
        <v>4069</v>
      </c>
      <c r="G3697" s="381" t="s">
        <v>4068</v>
      </c>
      <c r="H3697" s="381">
        <v>59800</v>
      </c>
      <c r="I3697" s="381">
        <v>22050</v>
      </c>
      <c r="J3697" s="381">
        <v>25200</v>
      </c>
      <c r="K3697" s="381">
        <v>28350</v>
      </c>
      <c r="L3697" s="381">
        <v>31500</v>
      </c>
      <c r="M3697" s="381">
        <v>34050</v>
      </c>
      <c r="N3697" s="381">
        <v>36550</v>
      </c>
      <c r="O3697" s="381">
        <v>39100</v>
      </c>
      <c r="P3697" s="381">
        <v>41600</v>
      </c>
      <c r="Q3697" s="381">
        <v>13250</v>
      </c>
      <c r="R3697" s="381">
        <v>16240</v>
      </c>
      <c r="S3697" s="381">
        <v>20420</v>
      </c>
      <c r="T3697" s="381">
        <v>24600</v>
      </c>
      <c r="U3697" s="381">
        <v>28780</v>
      </c>
      <c r="V3697" s="381">
        <v>32960</v>
      </c>
      <c r="W3697" s="381">
        <v>37140</v>
      </c>
      <c r="X3697" s="381">
        <v>41320</v>
      </c>
      <c r="Y3697" s="381">
        <v>35250</v>
      </c>
      <c r="Z3697" s="381">
        <v>40300</v>
      </c>
      <c r="AA3697" s="381">
        <v>45350</v>
      </c>
      <c r="AB3697" s="381">
        <v>50350</v>
      </c>
      <c r="AC3697" s="381">
        <v>54400</v>
      </c>
      <c r="AD3697" s="381">
        <v>58450</v>
      </c>
      <c r="AE3697" s="381">
        <v>62450</v>
      </c>
      <c r="AF3697" s="381">
        <v>66500</v>
      </c>
      <c r="AG3697" s="381">
        <v>9999</v>
      </c>
      <c r="AH3697" s="381" t="s">
        <v>4068</v>
      </c>
      <c r="AI3697" s="381" t="s">
        <v>3944</v>
      </c>
      <c r="AJ3697" s="381">
        <v>0</v>
      </c>
    </row>
    <row r="3698" spans="1:36">
      <c r="A3698" s="381" t="s">
        <v>576</v>
      </c>
      <c r="B3698" s="381" t="s">
        <v>4067</v>
      </c>
      <c r="C3698" s="381">
        <v>46</v>
      </c>
      <c r="D3698" s="381">
        <v>65</v>
      </c>
      <c r="E3698" s="381" t="s">
        <v>4066</v>
      </c>
      <c r="F3698" s="381" t="s">
        <v>4065</v>
      </c>
      <c r="G3698" s="381" t="s">
        <v>4064</v>
      </c>
      <c r="H3698" s="381">
        <v>83300</v>
      </c>
      <c r="I3698" s="381">
        <v>29200</v>
      </c>
      <c r="J3698" s="381">
        <v>33350</v>
      </c>
      <c r="K3698" s="381">
        <v>37500</v>
      </c>
      <c r="L3698" s="381">
        <v>41650</v>
      </c>
      <c r="M3698" s="381">
        <v>45000</v>
      </c>
      <c r="N3698" s="381">
        <v>48350</v>
      </c>
      <c r="O3698" s="381">
        <v>51650</v>
      </c>
      <c r="P3698" s="381">
        <v>55000</v>
      </c>
      <c r="Q3698" s="381">
        <v>17500</v>
      </c>
      <c r="R3698" s="381">
        <v>20000</v>
      </c>
      <c r="S3698" s="381">
        <v>22500</v>
      </c>
      <c r="T3698" s="381">
        <v>25000</v>
      </c>
      <c r="U3698" s="381">
        <v>28780</v>
      </c>
      <c r="V3698" s="381">
        <v>32960</v>
      </c>
      <c r="W3698" s="381">
        <v>37140</v>
      </c>
      <c r="X3698" s="381">
        <v>41320</v>
      </c>
      <c r="Y3698" s="381">
        <v>46700</v>
      </c>
      <c r="Z3698" s="381">
        <v>53350</v>
      </c>
      <c r="AA3698" s="381">
        <v>60000</v>
      </c>
      <c r="AB3698" s="381">
        <v>66650</v>
      </c>
      <c r="AC3698" s="381">
        <v>72000</v>
      </c>
      <c r="AD3698" s="381">
        <v>77350</v>
      </c>
      <c r="AE3698" s="381">
        <v>82650</v>
      </c>
      <c r="AF3698" s="381">
        <v>88000</v>
      </c>
      <c r="AG3698" s="381">
        <v>9999</v>
      </c>
      <c r="AH3698" s="381" t="s">
        <v>4064</v>
      </c>
      <c r="AI3698" s="381" t="s">
        <v>3944</v>
      </c>
      <c r="AJ3698" s="381">
        <v>0</v>
      </c>
    </row>
    <row r="3699" spans="1:36">
      <c r="A3699" s="381" t="s">
        <v>576</v>
      </c>
      <c r="B3699" s="381" t="s">
        <v>4063</v>
      </c>
      <c r="C3699" s="381">
        <v>46</v>
      </c>
      <c r="D3699" s="381">
        <v>67</v>
      </c>
      <c r="E3699" s="381" t="s">
        <v>4062</v>
      </c>
      <c r="F3699" s="381" t="s">
        <v>4061</v>
      </c>
      <c r="G3699" s="381" t="s">
        <v>3252</v>
      </c>
      <c r="H3699" s="381">
        <v>62300</v>
      </c>
      <c r="I3699" s="381">
        <v>22650</v>
      </c>
      <c r="J3699" s="381">
        <v>25900</v>
      </c>
      <c r="K3699" s="381">
        <v>29150</v>
      </c>
      <c r="L3699" s="381">
        <v>32350</v>
      </c>
      <c r="M3699" s="381">
        <v>34950</v>
      </c>
      <c r="N3699" s="381">
        <v>37550</v>
      </c>
      <c r="O3699" s="381">
        <v>40150</v>
      </c>
      <c r="P3699" s="381">
        <v>42750</v>
      </c>
      <c r="Q3699" s="381">
        <v>13600</v>
      </c>
      <c r="R3699" s="381">
        <v>16240</v>
      </c>
      <c r="S3699" s="381">
        <v>20420</v>
      </c>
      <c r="T3699" s="381">
        <v>24600</v>
      </c>
      <c r="U3699" s="381">
        <v>28780</v>
      </c>
      <c r="V3699" s="381">
        <v>32960</v>
      </c>
      <c r="W3699" s="381">
        <v>37140</v>
      </c>
      <c r="X3699" s="381">
        <v>41320</v>
      </c>
      <c r="Y3699" s="381">
        <v>36250</v>
      </c>
      <c r="Z3699" s="381">
        <v>41400</v>
      </c>
      <c r="AA3699" s="381">
        <v>46600</v>
      </c>
      <c r="AB3699" s="381">
        <v>51750</v>
      </c>
      <c r="AC3699" s="381">
        <v>55900</v>
      </c>
      <c r="AD3699" s="381">
        <v>60050</v>
      </c>
      <c r="AE3699" s="381">
        <v>64200</v>
      </c>
      <c r="AF3699" s="381">
        <v>68350</v>
      </c>
      <c r="AG3699" s="381">
        <v>9999</v>
      </c>
      <c r="AH3699" s="381" t="s">
        <v>3252</v>
      </c>
      <c r="AI3699" s="381" t="s">
        <v>3944</v>
      </c>
      <c r="AJ3699" s="381">
        <v>0</v>
      </c>
    </row>
    <row r="3700" spans="1:36">
      <c r="A3700" s="381" t="s">
        <v>576</v>
      </c>
      <c r="B3700" s="381" t="s">
        <v>4060</v>
      </c>
      <c r="C3700" s="381">
        <v>46</v>
      </c>
      <c r="D3700" s="381">
        <v>69</v>
      </c>
      <c r="E3700" s="381" t="s">
        <v>4059</v>
      </c>
      <c r="F3700" s="381" t="s">
        <v>4058</v>
      </c>
      <c r="G3700" s="381" t="s">
        <v>4057</v>
      </c>
      <c r="H3700" s="381">
        <v>76100</v>
      </c>
      <c r="I3700" s="381">
        <v>24800</v>
      </c>
      <c r="J3700" s="381">
        <v>28350</v>
      </c>
      <c r="K3700" s="381">
        <v>31900</v>
      </c>
      <c r="L3700" s="381">
        <v>35400</v>
      </c>
      <c r="M3700" s="381">
        <v>38250</v>
      </c>
      <c r="N3700" s="381">
        <v>41100</v>
      </c>
      <c r="O3700" s="381">
        <v>43900</v>
      </c>
      <c r="P3700" s="381">
        <v>46750</v>
      </c>
      <c r="Q3700" s="381">
        <v>14900</v>
      </c>
      <c r="R3700" s="381">
        <v>17000</v>
      </c>
      <c r="S3700" s="381">
        <v>20420</v>
      </c>
      <c r="T3700" s="381">
        <v>24600</v>
      </c>
      <c r="U3700" s="381">
        <v>28780</v>
      </c>
      <c r="V3700" s="381">
        <v>32960</v>
      </c>
      <c r="W3700" s="381">
        <v>37140</v>
      </c>
      <c r="X3700" s="381">
        <v>41320</v>
      </c>
      <c r="Y3700" s="381">
        <v>39700</v>
      </c>
      <c r="Z3700" s="381">
        <v>45350</v>
      </c>
      <c r="AA3700" s="381">
        <v>51000</v>
      </c>
      <c r="AB3700" s="381">
        <v>56650</v>
      </c>
      <c r="AC3700" s="381">
        <v>61200</v>
      </c>
      <c r="AD3700" s="381">
        <v>65750</v>
      </c>
      <c r="AE3700" s="381">
        <v>70250</v>
      </c>
      <c r="AF3700" s="381">
        <v>74800</v>
      </c>
      <c r="AG3700" s="381">
        <v>9999</v>
      </c>
      <c r="AH3700" s="381" t="s">
        <v>4057</v>
      </c>
      <c r="AI3700" s="381" t="s">
        <v>3944</v>
      </c>
      <c r="AJ3700" s="381">
        <v>0</v>
      </c>
    </row>
    <row r="3701" spans="1:36">
      <c r="A3701" s="381" t="s">
        <v>576</v>
      </c>
      <c r="B3701" s="381" t="s">
        <v>4056</v>
      </c>
      <c r="C3701" s="381">
        <v>46</v>
      </c>
      <c r="D3701" s="381">
        <v>71</v>
      </c>
      <c r="E3701" s="381" t="s">
        <v>4055</v>
      </c>
      <c r="F3701" s="381" t="s">
        <v>4054</v>
      </c>
      <c r="G3701" s="381" t="s">
        <v>1262</v>
      </c>
      <c r="H3701" s="381">
        <v>50200</v>
      </c>
      <c r="I3701" s="381">
        <v>22050</v>
      </c>
      <c r="J3701" s="381">
        <v>25200</v>
      </c>
      <c r="K3701" s="381">
        <v>28350</v>
      </c>
      <c r="L3701" s="381">
        <v>31500</v>
      </c>
      <c r="M3701" s="381">
        <v>34050</v>
      </c>
      <c r="N3701" s="381">
        <v>36550</v>
      </c>
      <c r="O3701" s="381">
        <v>39100</v>
      </c>
      <c r="P3701" s="381">
        <v>41600</v>
      </c>
      <c r="Q3701" s="381">
        <v>13250</v>
      </c>
      <c r="R3701" s="381">
        <v>16240</v>
      </c>
      <c r="S3701" s="381">
        <v>20420</v>
      </c>
      <c r="T3701" s="381">
        <v>24600</v>
      </c>
      <c r="U3701" s="381">
        <v>28780</v>
      </c>
      <c r="V3701" s="381">
        <v>32960</v>
      </c>
      <c r="W3701" s="381">
        <v>37140</v>
      </c>
      <c r="X3701" s="381">
        <v>41320</v>
      </c>
      <c r="Y3701" s="381">
        <v>35250</v>
      </c>
      <c r="Z3701" s="381">
        <v>40300</v>
      </c>
      <c r="AA3701" s="381">
        <v>45350</v>
      </c>
      <c r="AB3701" s="381">
        <v>50350</v>
      </c>
      <c r="AC3701" s="381">
        <v>54400</v>
      </c>
      <c r="AD3701" s="381">
        <v>58450</v>
      </c>
      <c r="AE3701" s="381">
        <v>62450</v>
      </c>
      <c r="AF3701" s="381">
        <v>66500</v>
      </c>
      <c r="AG3701" s="381">
        <v>9999</v>
      </c>
      <c r="AH3701" s="381" t="s">
        <v>1262</v>
      </c>
      <c r="AI3701" s="381" t="s">
        <v>3944</v>
      </c>
      <c r="AJ3701" s="381">
        <v>0</v>
      </c>
    </row>
    <row r="3702" spans="1:36">
      <c r="A3702" s="381" t="s">
        <v>576</v>
      </c>
      <c r="B3702" s="381" t="s">
        <v>4053</v>
      </c>
      <c r="C3702" s="381">
        <v>46</v>
      </c>
      <c r="D3702" s="381">
        <v>73</v>
      </c>
      <c r="E3702" s="381" t="s">
        <v>4052</v>
      </c>
      <c r="F3702" s="381" t="s">
        <v>4051</v>
      </c>
      <c r="G3702" s="381" t="s">
        <v>4050</v>
      </c>
      <c r="H3702" s="381">
        <v>60200</v>
      </c>
      <c r="I3702" s="381">
        <v>22050</v>
      </c>
      <c r="J3702" s="381">
        <v>25200</v>
      </c>
      <c r="K3702" s="381">
        <v>28350</v>
      </c>
      <c r="L3702" s="381">
        <v>31500</v>
      </c>
      <c r="M3702" s="381">
        <v>34050</v>
      </c>
      <c r="N3702" s="381">
        <v>36550</v>
      </c>
      <c r="O3702" s="381">
        <v>39100</v>
      </c>
      <c r="P3702" s="381">
        <v>41600</v>
      </c>
      <c r="Q3702" s="381">
        <v>13250</v>
      </c>
      <c r="R3702" s="381">
        <v>16240</v>
      </c>
      <c r="S3702" s="381">
        <v>20420</v>
      </c>
      <c r="T3702" s="381">
        <v>24600</v>
      </c>
      <c r="U3702" s="381">
        <v>28780</v>
      </c>
      <c r="V3702" s="381">
        <v>32960</v>
      </c>
      <c r="W3702" s="381">
        <v>37140</v>
      </c>
      <c r="X3702" s="381">
        <v>41320</v>
      </c>
      <c r="Y3702" s="381">
        <v>35250</v>
      </c>
      <c r="Z3702" s="381">
        <v>40300</v>
      </c>
      <c r="AA3702" s="381">
        <v>45350</v>
      </c>
      <c r="AB3702" s="381">
        <v>50350</v>
      </c>
      <c r="AC3702" s="381">
        <v>54400</v>
      </c>
      <c r="AD3702" s="381">
        <v>58450</v>
      </c>
      <c r="AE3702" s="381">
        <v>62450</v>
      </c>
      <c r="AF3702" s="381">
        <v>66500</v>
      </c>
      <c r="AG3702" s="381">
        <v>9999</v>
      </c>
      <c r="AH3702" s="381" t="s">
        <v>4050</v>
      </c>
      <c r="AI3702" s="381" t="s">
        <v>3944</v>
      </c>
      <c r="AJ3702" s="381">
        <v>0</v>
      </c>
    </row>
    <row r="3703" spans="1:36">
      <c r="A3703" s="381" t="s">
        <v>576</v>
      </c>
      <c r="B3703" s="381" t="s">
        <v>4049</v>
      </c>
      <c r="C3703" s="381">
        <v>46</v>
      </c>
      <c r="D3703" s="381">
        <v>75</v>
      </c>
      <c r="E3703" s="381" t="s">
        <v>4048</v>
      </c>
      <c r="F3703" s="381" t="s">
        <v>4047</v>
      </c>
      <c r="G3703" s="381" t="s">
        <v>3223</v>
      </c>
      <c r="H3703" s="381">
        <v>53200</v>
      </c>
      <c r="I3703" s="381">
        <v>22050</v>
      </c>
      <c r="J3703" s="381">
        <v>25200</v>
      </c>
      <c r="K3703" s="381">
        <v>28350</v>
      </c>
      <c r="L3703" s="381">
        <v>31500</v>
      </c>
      <c r="M3703" s="381">
        <v>34050</v>
      </c>
      <c r="N3703" s="381">
        <v>36550</v>
      </c>
      <c r="O3703" s="381">
        <v>39100</v>
      </c>
      <c r="P3703" s="381">
        <v>41600</v>
      </c>
      <c r="Q3703" s="381">
        <v>13250</v>
      </c>
      <c r="R3703" s="381">
        <v>16240</v>
      </c>
      <c r="S3703" s="381">
        <v>20420</v>
      </c>
      <c r="T3703" s="381">
        <v>24600</v>
      </c>
      <c r="U3703" s="381">
        <v>28780</v>
      </c>
      <c r="V3703" s="381">
        <v>32960</v>
      </c>
      <c r="W3703" s="381">
        <v>37140</v>
      </c>
      <c r="X3703" s="381">
        <v>41320</v>
      </c>
      <c r="Y3703" s="381">
        <v>35250</v>
      </c>
      <c r="Z3703" s="381">
        <v>40300</v>
      </c>
      <c r="AA3703" s="381">
        <v>45350</v>
      </c>
      <c r="AB3703" s="381">
        <v>50350</v>
      </c>
      <c r="AC3703" s="381">
        <v>54400</v>
      </c>
      <c r="AD3703" s="381">
        <v>58450</v>
      </c>
      <c r="AE3703" s="381">
        <v>62450</v>
      </c>
      <c r="AF3703" s="381">
        <v>66500</v>
      </c>
      <c r="AG3703" s="381">
        <v>9999</v>
      </c>
      <c r="AH3703" s="381" t="s">
        <v>3223</v>
      </c>
      <c r="AI3703" s="381" t="s">
        <v>3944</v>
      </c>
      <c r="AJ3703" s="381">
        <v>0</v>
      </c>
    </row>
    <row r="3704" spans="1:36">
      <c r="A3704" s="381" t="s">
        <v>576</v>
      </c>
      <c r="B3704" s="381" t="s">
        <v>4046</v>
      </c>
      <c r="C3704" s="381">
        <v>46</v>
      </c>
      <c r="D3704" s="381">
        <v>77</v>
      </c>
      <c r="E3704" s="381" t="s">
        <v>4045</v>
      </c>
      <c r="F3704" s="381" t="s">
        <v>4044</v>
      </c>
      <c r="G3704" s="381" t="s">
        <v>4043</v>
      </c>
      <c r="H3704" s="381">
        <v>66900</v>
      </c>
      <c r="I3704" s="381">
        <v>23450</v>
      </c>
      <c r="J3704" s="381">
        <v>26800</v>
      </c>
      <c r="K3704" s="381">
        <v>30150</v>
      </c>
      <c r="L3704" s="381">
        <v>33450</v>
      </c>
      <c r="M3704" s="381">
        <v>36150</v>
      </c>
      <c r="N3704" s="381">
        <v>38850</v>
      </c>
      <c r="O3704" s="381">
        <v>41500</v>
      </c>
      <c r="P3704" s="381">
        <v>44200</v>
      </c>
      <c r="Q3704" s="381">
        <v>14050</v>
      </c>
      <c r="R3704" s="381">
        <v>16240</v>
      </c>
      <c r="S3704" s="381">
        <v>20420</v>
      </c>
      <c r="T3704" s="381">
        <v>24600</v>
      </c>
      <c r="U3704" s="381">
        <v>28780</v>
      </c>
      <c r="V3704" s="381">
        <v>32960</v>
      </c>
      <c r="W3704" s="381">
        <v>37140</v>
      </c>
      <c r="X3704" s="381">
        <v>41320</v>
      </c>
      <c r="Y3704" s="381">
        <v>37450</v>
      </c>
      <c r="Z3704" s="381">
        <v>42800</v>
      </c>
      <c r="AA3704" s="381">
        <v>48150</v>
      </c>
      <c r="AB3704" s="381">
        <v>53500</v>
      </c>
      <c r="AC3704" s="381">
        <v>57800</v>
      </c>
      <c r="AD3704" s="381">
        <v>62100</v>
      </c>
      <c r="AE3704" s="381">
        <v>66350</v>
      </c>
      <c r="AF3704" s="381">
        <v>70650</v>
      </c>
      <c r="AG3704" s="381">
        <v>9999</v>
      </c>
      <c r="AH3704" s="381" t="s">
        <v>4043</v>
      </c>
      <c r="AI3704" s="381" t="s">
        <v>3944</v>
      </c>
      <c r="AJ3704" s="381">
        <v>0</v>
      </c>
    </row>
    <row r="3705" spans="1:36">
      <c r="A3705" s="381" t="s">
        <v>576</v>
      </c>
      <c r="B3705" s="381" t="s">
        <v>4042</v>
      </c>
      <c r="C3705" s="381">
        <v>46</v>
      </c>
      <c r="D3705" s="381">
        <v>79</v>
      </c>
      <c r="E3705" s="381" t="s">
        <v>4041</v>
      </c>
      <c r="F3705" s="381" t="s">
        <v>4040</v>
      </c>
      <c r="G3705" s="381" t="s">
        <v>3803</v>
      </c>
      <c r="H3705" s="381">
        <v>72700</v>
      </c>
      <c r="I3705" s="381">
        <v>25450</v>
      </c>
      <c r="J3705" s="381">
        <v>29100</v>
      </c>
      <c r="K3705" s="381">
        <v>32750</v>
      </c>
      <c r="L3705" s="381">
        <v>36350</v>
      </c>
      <c r="M3705" s="381">
        <v>39300</v>
      </c>
      <c r="N3705" s="381">
        <v>42200</v>
      </c>
      <c r="O3705" s="381">
        <v>45100</v>
      </c>
      <c r="P3705" s="381">
        <v>48000</v>
      </c>
      <c r="Q3705" s="381">
        <v>15300</v>
      </c>
      <c r="R3705" s="381">
        <v>17450</v>
      </c>
      <c r="S3705" s="381">
        <v>20420</v>
      </c>
      <c r="T3705" s="381">
        <v>24600</v>
      </c>
      <c r="U3705" s="381">
        <v>28780</v>
      </c>
      <c r="V3705" s="381">
        <v>32960</v>
      </c>
      <c r="W3705" s="381">
        <v>37140</v>
      </c>
      <c r="X3705" s="381">
        <v>41320</v>
      </c>
      <c r="Y3705" s="381">
        <v>40750</v>
      </c>
      <c r="Z3705" s="381">
        <v>46550</v>
      </c>
      <c r="AA3705" s="381">
        <v>52350</v>
      </c>
      <c r="AB3705" s="381">
        <v>58150</v>
      </c>
      <c r="AC3705" s="381">
        <v>62850</v>
      </c>
      <c r="AD3705" s="381">
        <v>67500</v>
      </c>
      <c r="AE3705" s="381">
        <v>72150</v>
      </c>
      <c r="AF3705" s="381">
        <v>76800</v>
      </c>
      <c r="AG3705" s="381">
        <v>9999</v>
      </c>
      <c r="AH3705" s="381" t="s">
        <v>3803</v>
      </c>
      <c r="AI3705" s="381" t="s">
        <v>3944</v>
      </c>
      <c r="AJ3705" s="381">
        <v>0</v>
      </c>
    </row>
    <row r="3706" spans="1:36">
      <c r="A3706" s="381" t="s">
        <v>576</v>
      </c>
      <c r="B3706" s="381" t="s">
        <v>4039</v>
      </c>
      <c r="C3706" s="381">
        <v>46</v>
      </c>
      <c r="D3706" s="381">
        <v>81</v>
      </c>
      <c r="E3706" s="381" t="s">
        <v>4038</v>
      </c>
      <c r="F3706" s="381" t="s">
        <v>4037</v>
      </c>
      <c r="G3706" s="381" t="s">
        <v>3795</v>
      </c>
      <c r="H3706" s="381">
        <v>69000</v>
      </c>
      <c r="I3706" s="381">
        <v>24150</v>
      </c>
      <c r="J3706" s="381">
        <v>27600</v>
      </c>
      <c r="K3706" s="381">
        <v>31050</v>
      </c>
      <c r="L3706" s="381">
        <v>34500</v>
      </c>
      <c r="M3706" s="381">
        <v>37300</v>
      </c>
      <c r="N3706" s="381">
        <v>40050</v>
      </c>
      <c r="O3706" s="381">
        <v>42800</v>
      </c>
      <c r="P3706" s="381">
        <v>45550</v>
      </c>
      <c r="Q3706" s="381">
        <v>14500</v>
      </c>
      <c r="R3706" s="381">
        <v>16600</v>
      </c>
      <c r="S3706" s="381">
        <v>20420</v>
      </c>
      <c r="T3706" s="381">
        <v>24600</v>
      </c>
      <c r="U3706" s="381">
        <v>28780</v>
      </c>
      <c r="V3706" s="381">
        <v>32960</v>
      </c>
      <c r="W3706" s="381">
        <v>37140</v>
      </c>
      <c r="X3706" s="381">
        <v>41320</v>
      </c>
      <c r="Y3706" s="381">
        <v>38650</v>
      </c>
      <c r="Z3706" s="381">
        <v>44200</v>
      </c>
      <c r="AA3706" s="381">
        <v>49700</v>
      </c>
      <c r="AB3706" s="381">
        <v>55200</v>
      </c>
      <c r="AC3706" s="381">
        <v>59650</v>
      </c>
      <c r="AD3706" s="381">
        <v>64050</v>
      </c>
      <c r="AE3706" s="381">
        <v>68450</v>
      </c>
      <c r="AF3706" s="381">
        <v>72900</v>
      </c>
      <c r="AG3706" s="381">
        <v>9999</v>
      </c>
      <c r="AH3706" s="381" t="s">
        <v>3795</v>
      </c>
      <c r="AI3706" s="381" t="s">
        <v>3944</v>
      </c>
      <c r="AJ3706" s="381">
        <v>0</v>
      </c>
    </row>
    <row r="3707" spans="1:36">
      <c r="A3707" s="381" t="s">
        <v>576</v>
      </c>
      <c r="B3707" s="381" t="s">
        <v>4036</v>
      </c>
      <c r="C3707" s="381">
        <v>46</v>
      </c>
      <c r="D3707" s="381">
        <v>83</v>
      </c>
      <c r="E3707" s="381" t="s">
        <v>3961</v>
      </c>
      <c r="F3707" s="381" t="s">
        <v>3960</v>
      </c>
      <c r="G3707" s="381" t="s">
        <v>1042</v>
      </c>
      <c r="H3707" s="381">
        <v>76800</v>
      </c>
      <c r="I3707" s="381">
        <v>26900</v>
      </c>
      <c r="J3707" s="381">
        <v>30750</v>
      </c>
      <c r="K3707" s="381">
        <v>34600</v>
      </c>
      <c r="L3707" s="381">
        <v>38400</v>
      </c>
      <c r="M3707" s="381">
        <v>41500</v>
      </c>
      <c r="N3707" s="381">
        <v>44550</v>
      </c>
      <c r="O3707" s="381">
        <v>47650</v>
      </c>
      <c r="P3707" s="381">
        <v>50700</v>
      </c>
      <c r="Q3707" s="381">
        <v>16150</v>
      </c>
      <c r="R3707" s="381">
        <v>18450</v>
      </c>
      <c r="S3707" s="381">
        <v>20750</v>
      </c>
      <c r="T3707" s="381">
        <v>24600</v>
      </c>
      <c r="U3707" s="381">
        <v>28780</v>
      </c>
      <c r="V3707" s="381">
        <v>32960</v>
      </c>
      <c r="W3707" s="381">
        <v>37140</v>
      </c>
      <c r="X3707" s="381">
        <v>41320</v>
      </c>
      <c r="Y3707" s="381">
        <v>43050</v>
      </c>
      <c r="Z3707" s="381">
        <v>49200</v>
      </c>
      <c r="AA3707" s="381">
        <v>55350</v>
      </c>
      <c r="AB3707" s="381">
        <v>61450</v>
      </c>
      <c r="AC3707" s="381">
        <v>66400</v>
      </c>
      <c r="AD3707" s="381">
        <v>71300</v>
      </c>
      <c r="AE3707" s="381">
        <v>76200</v>
      </c>
      <c r="AF3707" s="381">
        <v>81150</v>
      </c>
      <c r="AG3707" s="381">
        <v>7760</v>
      </c>
      <c r="AH3707" s="381" t="s">
        <v>1042</v>
      </c>
      <c r="AI3707" s="381" t="s">
        <v>3944</v>
      </c>
      <c r="AJ3707" s="381">
        <v>1</v>
      </c>
    </row>
    <row r="3708" spans="1:36">
      <c r="A3708" s="381" t="s">
        <v>576</v>
      </c>
      <c r="B3708" s="381" t="s">
        <v>4035</v>
      </c>
      <c r="C3708" s="381">
        <v>46</v>
      </c>
      <c r="D3708" s="381">
        <v>85</v>
      </c>
      <c r="E3708" s="381" t="s">
        <v>4034</v>
      </c>
      <c r="F3708" s="381" t="s">
        <v>4033</v>
      </c>
      <c r="G3708" s="381" t="s">
        <v>4032</v>
      </c>
      <c r="H3708" s="381">
        <v>60000</v>
      </c>
      <c r="I3708" s="381">
        <v>22650</v>
      </c>
      <c r="J3708" s="381">
        <v>25900</v>
      </c>
      <c r="K3708" s="381">
        <v>29150</v>
      </c>
      <c r="L3708" s="381">
        <v>32350</v>
      </c>
      <c r="M3708" s="381">
        <v>34950</v>
      </c>
      <c r="N3708" s="381">
        <v>37550</v>
      </c>
      <c r="O3708" s="381">
        <v>40150</v>
      </c>
      <c r="P3708" s="381">
        <v>42750</v>
      </c>
      <c r="Q3708" s="381">
        <v>13600</v>
      </c>
      <c r="R3708" s="381">
        <v>16240</v>
      </c>
      <c r="S3708" s="381">
        <v>20420</v>
      </c>
      <c r="T3708" s="381">
        <v>24600</v>
      </c>
      <c r="U3708" s="381">
        <v>28780</v>
      </c>
      <c r="V3708" s="381">
        <v>32960</v>
      </c>
      <c r="W3708" s="381">
        <v>37140</v>
      </c>
      <c r="X3708" s="381">
        <v>41320</v>
      </c>
      <c r="Y3708" s="381">
        <v>36250</v>
      </c>
      <c r="Z3708" s="381">
        <v>41400</v>
      </c>
      <c r="AA3708" s="381">
        <v>46600</v>
      </c>
      <c r="AB3708" s="381">
        <v>51750</v>
      </c>
      <c r="AC3708" s="381">
        <v>55900</v>
      </c>
      <c r="AD3708" s="381">
        <v>60050</v>
      </c>
      <c r="AE3708" s="381">
        <v>64200</v>
      </c>
      <c r="AF3708" s="381">
        <v>68350</v>
      </c>
      <c r="AG3708" s="381">
        <v>9999</v>
      </c>
      <c r="AH3708" s="381" t="s">
        <v>4032</v>
      </c>
      <c r="AI3708" s="381" t="s">
        <v>3944</v>
      </c>
      <c r="AJ3708" s="381">
        <v>0</v>
      </c>
    </row>
    <row r="3709" spans="1:36">
      <c r="A3709" s="381" t="s">
        <v>576</v>
      </c>
      <c r="B3709" s="381" t="s">
        <v>4031</v>
      </c>
      <c r="C3709" s="381">
        <v>46</v>
      </c>
      <c r="D3709" s="381">
        <v>87</v>
      </c>
      <c r="E3709" s="381" t="s">
        <v>3961</v>
      </c>
      <c r="F3709" s="381" t="s">
        <v>3960</v>
      </c>
      <c r="G3709" s="381" t="s">
        <v>4030</v>
      </c>
      <c r="H3709" s="381">
        <v>76800</v>
      </c>
      <c r="I3709" s="381">
        <v>26900</v>
      </c>
      <c r="J3709" s="381">
        <v>30750</v>
      </c>
      <c r="K3709" s="381">
        <v>34600</v>
      </c>
      <c r="L3709" s="381">
        <v>38400</v>
      </c>
      <c r="M3709" s="381">
        <v>41500</v>
      </c>
      <c r="N3709" s="381">
        <v>44550</v>
      </c>
      <c r="O3709" s="381">
        <v>47650</v>
      </c>
      <c r="P3709" s="381">
        <v>50700</v>
      </c>
      <c r="Q3709" s="381">
        <v>16150</v>
      </c>
      <c r="R3709" s="381">
        <v>18450</v>
      </c>
      <c r="S3709" s="381">
        <v>20750</v>
      </c>
      <c r="T3709" s="381">
        <v>24600</v>
      </c>
      <c r="U3709" s="381">
        <v>28780</v>
      </c>
      <c r="V3709" s="381">
        <v>32960</v>
      </c>
      <c r="W3709" s="381">
        <v>37140</v>
      </c>
      <c r="X3709" s="381">
        <v>41320</v>
      </c>
      <c r="Y3709" s="381">
        <v>43050</v>
      </c>
      <c r="Z3709" s="381">
        <v>49200</v>
      </c>
      <c r="AA3709" s="381">
        <v>55350</v>
      </c>
      <c r="AB3709" s="381">
        <v>61450</v>
      </c>
      <c r="AC3709" s="381">
        <v>66400</v>
      </c>
      <c r="AD3709" s="381">
        <v>71300</v>
      </c>
      <c r="AE3709" s="381">
        <v>76200</v>
      </c>
      <c r="AF3709" s="381">
        <v>81150</v>
      </c>
      <c r="AG3709" s="381">
        <v>9999</v>
      </c>
      <c r="AH3709" s="381" t="s">
        <v>4030</v>
      </c>
      <c r="AI3709" s="381" t="s">
        <v>3944</v>
      </c>
      <c r="AJ3709" s="381">
        <v>1</v>
      </c>
    </row>
    <row r="3710" spans="1:36">
      <c r="A3710" s="381" t="s">
        <v>576</v>
      </c>
      <c r="B3710" s="381" t="s">
        <v>4029</v>
      </c>
      <c r="C3710" s="381">
        <v>46</v>
      </c>
      <c r="D3710" s="381">
        <v>89</v>
      </c>
      <c r="E3710" s="381" t="s">
        <v>4028</v>
      </c>
      <c r="F3710" s="381" t="s">
        <v>4027</v>
      </c>
      <c r="G3710" s="381" t="s">
        <v>4026</v>
      </c>
      <c r="H3710" s="381">
        <v>51600</v>
      </c>
      <c r="I3710" s="381">
        <v>22050</v>
      </c>
      <c r="J3710" s="381">
        <v>25200</v>
      </c>
      <c r="K3710" s="381">
        <v>28350</v>
      </c>
      <c r="L3710" s="381">
        <v>31500</v>
      </c>
      <c r="M3710" s="381">
        <v>34050</v>
      </c>
      <c r="N3710" s="381">
        <v>36550</v>
      </c>
      <c r="O3710" s="381">
        <v>39100</v>
      </c>
      <c r="P3710" s="381">
        <v>41600</v>
      </c>
      <c r="Q3710" s="381">
        <v>13250</v>
      </c>
      <c r="R3710" s="381">
        <v>16240</v>
      </c>
      <c r="S3710" s="381">
        <v>20420</v>
      </c>
      <c r="T3710" s="381">
        <v>24600</v>
      </c>
      <c r="U3710" s="381">
        <v>28780</v>
      </c>
      <c r="V3710" s="381">
        <v>32960</v>
      </c>
      <c r="W3710" s="381">
        <v>37140</v>
      </c>
      <c r="X3710" s="381">
        <v>41320</v>
      </c>
      <c r="Y3710" s="381">
        <v>35250</v>
      </c>
      <c r="Z3710" s="381">
        <v>40300</v>
      </c>
      <c r="AA3710" s="381">
        <v>45350</v>
      </c>
      <c r="AB3710" s="381">
        <v>50350</v>
      </c>
      <c r="AC3710" s="381">
        <v>54400</v>
      </c>
      <c r="AD3710" s="381">
        <v>58450</v>
      </c>
      <c r="AE3710" s="381">
        <v>62450</v>
      </c>
      <c r="AF3710" s="381">
        <v>66500</v>
      </c>
      <c r="AG3710" s="381">
        <v>9999</v>
      </c>
      <c r="AH3710" s="381" t="s">
        <v>4026</v>
      </c>
      <c r="AI3710" s="381" t="s">
        <v>3944</v>
      </c>
      <c r="AJ3710" s="381">
        <v>0</v>
      </c>
    </row>
    <row r="3711" spans="1:36">
      <c r="A3711" s="381" t="s">
        <v>576</v>
      </c>
      <c r="B3711" s="381" t="s">
        <v>4025</v>
      </c>
      <c r="C3711" s="381">
        <v>46</v>
      </c>
      <c r="D3711" s="381">
        <v>91</v>
      </c>
      <c r="E3711" s="381" t="s">
        <v>4024</v>
      </c>
      <c r="F3711" s="381" t="s">
        <v>4023</v>
      </c>
      <c r="G3711" s="381" t="s">
        <v>1474</v>
      </c>
      <c r="H3711" s="381">
        <v>71500</v>
      </c>
      <c r="I3711" s="381">
        <v>24550</v>
      </c>
      <c r="J3711" s="381">
        <v>28050</v>
      </c>
      <c r="K3711" s="381">
        <v>31550</v>
      </c>
      <c r="L3711" s="381">
        <v>35050</v>
      </c>
      <c r="M3711" s="381">
        <v>37900</v>
      </c>
      <c r="N3711" s="381">
        <v>40700</v>
      </c>
      <c r="O3711" s="381">
        <v>43500</v>
      </c>
      <c r="P3711" s="381">
        <v>46300</v>
      </c>
      <c r="Q3711" s="381">
        <v>14750</v>
      </c>
      <c r="R3711" s="381">
        <v>16850</v>
      </c>
      <c r="S3711" s="381">
        <v>20420</v>
      </c>
      <c r="T3711" s="381">
        <v>24600</v>
      </c>
      <c r="U3711" s="381">
        <v>28780</v>
      </c>
      <c r="V3711" s="381">
        <v>32960</v>
      </c>
      <c r="W3711" s="381">
        <v>37140</v>
      </c>
      <c r="X3711" s="381">
        <v>41320</v>
      </c>
      <c r="Y3711" s="381">
        <v>39300</v>
      </c>
      <c r="Z3711" s="381">
        <v>44900</v>
      </c>
      <c r="AA3711" s="381">
        <v>50500</v>
      </c>
      <c r="AB3711" s="381">
        <v>56100</v>
      </c>
      <c r="AC3711" s="381">
        <v>60600</v>
      </c>
      <c r="AD3711" s="381">
        <v>65100</v>
      </c>
      <c r="AE3711" s="381">
        <v>69600</v>
      </c>
      <c r="AF3711" s="381">
        <v>74100</v>
      </c>
      <c r="AG3711" s="381">
        <v>9999</v>
      </c>
      <c r="AH3711" s="381" t="s">
        <v>1474</v>
      </c>
      <c r="AI3711" s="381" t="s">
        <v>3944</v>
      </c>
      <c r="AJ3711" s="381">
        <v>0</v>
      </c>
    </row>
    <row r="3712" spans="1:36">
      <c r="A3712" s="381" t="s">
        <v>576</v>
      </c>
      <c r="B3712" s="381" t="s">
        <v>4022</v>
      </c>
      <c r="C3712" s="381">
        <v>46</v>
      </c>
      <c r="D3712" s="381">
        <v>93</v>
      </c>
      <c r="E3712" s="381" t="s">
        <v>4021</v>
      </c>
      <c r="F3712" s="381" t="s">
        <v>4020</v>
      </c>
      <c r="G3712" s="381" t="s">
        <v>4019</v>
      </c>
      <c r="H3712" s="381">
        <v>63200</v>
      </c>
      <c r="I3712" s="381">
        <v>22650</v>
      </c>
      <c r="J3712" s="381">
        <v>25900</v>
      </c>
      <c r="K3712" s="381">
        <v>29150</v>
      </c>
      <c r="L3712" s="381">
        <v>32350</v>
      </c>
      <c r="M3712" s="381">
        <v>34950</v>
      </c>
      <c r="N3712" s="381">
        <v>37550</v>
      </c>
      <c r="O3712" s="381">
        <v>40150</v>
      </c>
      <c r="P3712" s="381">
        <v>42750</v>
      </c>
      <c r="Q3712" s="381">
        <v>13600</v>
      </c>
      <c r="R3712" s="381">
        <v>16240</v>
      </c>
      <c r="S3712" s="381">
        <v>20420</v>
      </c>
      <c r="T3712" s="381">
        <v>24600</v>
      </c>
      <c r="U3712" s="381">
        <v>28780</v>
      </c>
      <c r="V3712" s="381">
        <v>32960</v>
      </c>
      <c r="W3712" s="381">
        <v>37140</v>
      </c>
      <c r="X3712" s="381">
        <v>41320</v>
      </c>
      <c r="Y3712" s="381">
        <v>36250</v>
      </c>
      <c r="Z3712" s="381">
        <v>41400</v>
      </c>
      <c r="AA3712" s="381">
        <v>46600</v>
      </c>
      <c r="AB3712" s="381">
        <v>51750</v>
      </c>
      <c r="AC3712" s="381">
        <v>55900</v>
      </c>
      <c r="AD3712" s="381">
        <v>60050</v>
      </c>
      <c r="AE3712" s="381">
        <v>64200</v>
      </c>
      <c r="AF3712" s="381">
        <v>68350</v>
      </c>
      <c r="AG3712" s="381">
        <v>9999</v>
      </c>
      <c r="AH3712" s="381" t="s">
        <v>4019</v>
      </c>
      <c r="AI3712" s="381" t="s">
        <v>3944</v>
      </c>
      <c r="AJ3712" s="381">
        <v>1</v>
      </c>
    </row>
    <row r="3713" spans="1:36">
      <c r="A3713" s="381" t="s">
        <v>576</v>
      </c>
      <c r="B3713" s="381" t="s">
        <v>4018</v>
      </c>
      <c r="C3713" s="381">
        <v>46</v>
      </c>
      <c r="D3713" s="381">
        <v>95</v>
      </c>
      <c r="E3713" s="381" t="s">
        <v>4017</v>
      </c>
      <c r="F3713" s="381" t="s">
        <v>4016</v>
      </c>
      <c r="G3713" s="381" t="s">
        <v>4015</v>
      </c>
      <c r="H3713" s="381">
        <v>38700</v>
      </c>
      <c r="I3713" s="381">
        <v>22050</v>
      </c>
      <c r="J3713" s="381">
        <v>25200</v>
      </c>
      <c r="K3713" s="381">
        <v>28350</v>
      </c>
      <c r="L3713" s="381">
        <v>31500</v>
      </c>
      <c r="M3713" s="381">
        <v>34050</v>
      </c>
      <c r="N3713" s="381">
        <v>36550</v>
      </c>
      <c r="O3713" s="381">
        <v>39100</v>
      </c>
      <c r="P3713" s="381">
        <v>41600</v>
      </c>
      <c r="Q3713" s="381">
        <v>13250</v>
      </c>
      <c r="R3713" s="381">
        <v>16240</v>
      </c>
      <c r="S3713" s="381">
        <v>20420</v>
      </c>
      <c r="T3713" s="381">
        <v>24600</v>
      </c>
      <c r="U3713" s="381">
        <v>28780</v>
      </c>
      <c r="V3713" s="381">
        <v>32960</v>
      </c>
      <c r="W3713" s="381">
        <v>37140</v>
      </c>
      <c r="X3713" s="381">
        <v>41320</v>
      </c>
      <c r="Y3713" s="381">
        <v>35250</v>
      </c>
      <c r="Z3713" s="381">
        <v>40300</v>
      </c>
      <c r="AA3713" s="381">
        <v>45350</v>
      </c>
      <c r="AB3713" s="381">
        <v>50350</v>
      </c>
      <c r="AC3713" s="381">
        <v>54400</v>
      </c>
      <c r="AD3713" s="381">
        <v>58450</v>
      </c>
      <c r="AE3713" s="381">
        <v>62450</v>
      </c>
      <c r="AF3713" s="381">
        <v>66500</v>
      </c>
      <c r="AG3713" s="381">
        <v>9999</v>
      </c>
      <c r="AH3713" s="381" t="s">
        <v>4015</v>
      </c>
      <c r="AI3713" s="381" t="s">
        <v>3944</v>
      </c>
      <c r="AJ3713" s="381">
        <v>0</v>
      </c>
    </row>
    <row r="3714" spans="1:36">
      <c r="A3714" s="381" t="s">
        <v>576</v>
      </c>
      <c r="B3714" s="381" t="s">
        <v>4014</v>
      </c>
      <c r="C3714" s="381">
        <v>46</v>
      </c>
      <c r="D3714" s="381">
        <v>97</v>
      </c>
      <c r="E3714" s="381" t="s">
        <v>4013</v>
      </c>
      <c r="F3714" s="381" t="s">
        <v>4012</v>
      </c>
      <c r="G3714" s="381" t="s">
        <v>4011</v>
      </c>
      <c r="H3714" s="381">
        <v>62300</v>
      </c>
      <c r="I3714" s="381">
        <v>22650</v>
      </c>
      <c r="J3714" s="381">
        <v>25900</v>
      </c>
      <c r="K3714" s="381">
        <v>29150</v>
      </c>
      <c r="L3714" s="381">
        <v>32350</v>
      </c>
      <c r="M3714" s="381">
        <v>34950</v>
      </c>
      <c r="N3714" s="381">
        <v>37550</v>
      </c>
      <c r="O3714" s="381">
        <v>40150</v>
      </c>
      <c r="P3714" s="381">
        <v>42750</v>
      </c>
      <c r="Q3714" s="381">
        <v>13600</v>
      </c>
      <c r="R3714" s="381">
        <v>16240</v>
      </c>
      <c r="S3714" s="381">
        <v>20420</v>
      </c>
      <c r="T3714" s="381">
        <v>24600</v>
      </c>
      <c r="U3714" s="381">
        <v>28780</v>
      </c>
      <c r="V3714" s="381">
        <v>32960</v>
      </c>
      <c r="W3714" s="381">
        <v>37140</v>
      </c>
      <c r="X3714" s="381">
        <v>41320</v>
      </c>
      <c r="Y3714" s="381">
        <v>36250</v>
      </c>
      <c r="Z3714" s="381">
        <v>41400</v>
      </c>
      <c r="AA3714" s="381">
        <v>46600</v>
      </c>
      <c r="AB3714" s="381">
        <v>51750</v>
      </c>
      <c r="AC3714" s="381">
        <v>55900</v>
      </c>
      <c r="AD3714" s="381">
        <v>60050</v>
      </c>
      <c r="AE3714" s="381">
        <v>64200</v>
      </c>
      <c r="AF3714" s="381">
        <v>68350</v>
      </c>
      <c r="AG3714" s="381">
        <v>9999</v>
      </c>
      <c r="AH3714" s="381" t="s">
        <v>4011</v>
      </c>
      <c r="AI3714" s="381" t="s">
        <v>3944</v>
      </c>
      <c r="AJ3714" s="381">
        <v>0</v>
      </c>
    </row>
    <row r="3715" spans="1:36">
      <c r="A3715" s="381" t="s">
        <v>576</v>
      </c>
      <c r="B3715" s="381" t="s">
        <v>4010</v>
      </c>
      <c r="C3715" s="381">
        <v>46</v>
      </c>
      <c r="D3715" s="381">
        <v>99</v>
      </c>
      <c r="E3715" s="381" t="s">
        <v>3961</v>
      </c>
      <c r="F3715" s="381" t="s">
        <v>3960</v>
      </c>
      <c r="G3715" s="381" t="s">
        <v>4009</v>
      </c>
      <c r="H3715" s="381">
        <v>76800</v>
      </c>
      <c r="I3715" s="381">
        <v>26900</v>
      </c>
      <c r="J3715" s="381">
        <v>30750</v>
      </c>
      <c r="K3715" s="381">
        <v>34600</v>
      </c>
      <c r="L3715" s="381">
        <v>38400</v>
      </c>
      <c r="M3715" s="381">
        <v>41500</v>
      </c>
      <c r="N3715" s="381">
        <v>44550</v>
      </c>
      <c r="O3715" s="381">
        <v>47650</v>
      </c>
      <c r="P3715" s="381">
        <v>50700</v>
      </c>
      <c r="Q3715" s="381">
        <v>16150</v>
      </c>
      <c r="R3715" s="381">
        <v>18450</v>
      </c>
      <c r="S3715" s="381">
        <v>20750</v>
      </c>
      <c r="T3715" s="381">
        <v>24600</v>
      </c>
      <c r="U3715" s="381">
        <v>28780</v>
      </c>
      <c r="V3715" s="381">
        <v>32960</v>
      </c>
      <c r="W3715" s="381">
        <v>37140</v>
      </c>
      <c r="X3715" s="381">
        <v>41320</v>
      </c>
      <c r="Y3715" s="381">
        <v>43050</v>
      </c>
      <c r="Z3715" s="381">
        <v>49200</v>
      </c>
      <c r="AA3715" s="381">
        <v>55350</v>
      </c>
      <c r="AB3715" s="381">
        <v>61450</v>
      </c>
      <c r="AC3715" s="381">
        <v>66400</v>
      </c>
      <c r="AD3715" s="381">
        <v>71300</v>
      </c>
      <c r="AE3715" s="381">
        <v>76200</v>
      </c>
      <c r="AF3715" s="381">
        <v>81150</v>
      </c>
      <c r="AG3715" s="381">
        <v>7760</v>
      </c>
      <c r="AH3715" s="381" t="s">
        <v>4009</v>
      </c>
      <c r="AI3715" s="381" t="s">
        <v>3944</v>
      </c>
      <c r="AJ3715" s="381">
        <v>1</v>
      </c>
    </row>
    <row r="3716" spans="1:36">
      <c r="A3716" s="381" t="s">
        <v>576</v>
      </c>
      <c r="B3716" s="381" t="s">
        <v>4008</v>
      </c>
      <c r="C3716" s="381">
        <v>46</v>
      </c>
      <c r="D3716" s="381">
        <v>101</v>
      </c>
      <c r="E3716" s="381" t="s">
        <v>4007</v>
      </c>
      <c r="F3716" s="381" t="s">
        <v>4006</v>
      </c>
      <c r="G3716" s="381" t="s">
        <v>4005</v>
      </c>
      <c r="H3716" s="381">
        <v>63600</v>
      </c>
      <c r="I3716" s="381">
        <v>22650</v>
      </c>
      <c r="J3716" s="381">
        <v>25900</v>
      </c>
      <c r="K3716" s="381">
        <v>29150</v>
      </c>
      <c r="L3716" s="381">
        <v>32350</v>
      </c>
      <c r="M3716" s="381">
        <v>34950</v>
      </c>
      <c r="N3716" s="381">
        <v>37550</v>
      </c>
      <c r="O3716" s="381">
        <v>40150</v>
      </c>
      <c r="P3716" s="381">
        <v>42750</v>
      </c>
      <c r="Q3716" s="381">
        <v>13600</v>
      </c>
      <c r="R3716" s="381">
        <v>16240</v>
      </c>
      <c r="S3716" s="381">
        <v>20420</v>
      </c>
      <c r="T3716" s="381">
        <v>24600</v>
      </c>
      <c r="U3716" s="381">
        <v>28780</v>
      </c>
      <c r="V3716" s="381">
        <v>32960</v>
      </c>
      <c r="W3716" s="381">
        <v>37140</v>
      </c>
      <c r="X3716" s="381">
        <v>41320</v>
      </c>
      <c r="Y3716" s="381">
        <v>36250</v>
      </c>
      <c r="Z3716" s="381">
        <v>41400</v>
      </c>
      <c r="AA3716" s="381">
        <v>46600</v>
      </c>
      <c r="AB3716" s="381">
        <v>51750</v>
      </c>
      <c r="AC3716" s="381">
        <v>55900</v>
      </c>
      <c r="AD3716" s="381">
        <v>60050</v>
      </c>
      <c r="AE3716" s="381">
        <v>64200</v>
      </c>
      <c r="AF3716" s="381">
        <v>68350</v>
      </c>
      <c r="AG3716" s="381">
        <v>9999</v>
      </c>
      <c r="AH3716" s="381" t="s">
        <v>4005</v>
      </c>
      <c r="AI3716" s="381" t="s">
        <v>3944</v>
      </c>
      <c r="AJ3716" s="381">
        <v>0</v>
      </c>
    </row>
    <row r="3717" spans="1:36">
      <c r="A3717" s="381" t="s">
        <v>576</v>
      </c>
      <c r="B3717" s="381" t="s">
        <v>4004</v>
      </c>
      <c r="C3717" s="381">
        <v>46</v>
      </c>
      <c r="D3717" s="381">
        <v>103</v>
      </c>
      <c r="E3717" s="381" t="s">
        <v>4003</v>
      </c>
      <c r="F3717" s="381" t="s">
        <v>4002</v>
      </c>
      <c r="G3717" s="381" t="s">
        <v>4001</v>
      </c>
      <c r="H3717" s="381">
        <v>63600</v>
      </c>
      <c r="I3717" s="381">
        <v>22650</v>
      </c>
      <c r="J3717" s="381">
        <v>25900</v>
      </c>
      <c r="K3717" s="381">
        <v>29150</v>
      </c>
      <c r="L3717" s="381">
        <v>32350</v>
      </c>
      <c r="M3717" s="381">
        <v>34950</v>
      </c>
      <c r="N3717" s="381">
        <v>37550</v>
      </c>
      <c r="O3717" s="381">
        <v>40150</v>
      </c>
      <c r="P3717" s="381">
        <v>42750</v>
      </c>
      <c r="Q3717" s="381">
        <v>13600</v>
      </c>
      <c r="R3717" s="381">
        <v>16240</v>
      </c>
      <c r="S3717" s="381">
        <v>20420</v>
      </c>
      <c r="T3717" s="381">
        <v>24600</v>
      </c>
      <c r="U3717" s="381">
        <v>28780</v>
      </c>
      <c r="V3717" s="381">
        <v>32960</v>
      </c>
      <c r="W3717" s="381">
        <v>37140</v>
      </c>
      <c r="X3717" s="381">
        <v>41320</v>
      </c>
      <c r="Y3717" s="381">
        <v>36250</v>
      </c>
      <c r="Z3717" s="381">
        <v>41400</v>
      </c>
      <c r="AA3717" s="381">
        <v>46600</v>
      </c>
      <c r="AB3717" s="381">
        <v>51750</v>
      </c>
      <c r="AC3717" s="381">
        <v>55900</v>
      </c>
      <c r="AD3717" s="381">
        <v>60050</v>
      </c>
      <c r="AE3717" s="381">
        <v>64200</v>
      </c>
      <c r="AF3717" s="381">
        <v>68350</v>
      </c>
      <c r="AG3717" s="381">
        <v>6660</v>
      </c>
      <c r="AH3717" s="381" t="s">
        <v>4001</v>
      </c>
      <c r="AI3717" s="381" t="s">
        <v>3944</v>
      </c>
      <c r="AJ3717" s="381">
        <v>1</v>
      </c>
    </row>
    <row r="3718" spans="1:36">
      <c r="A3718" s="381" t="s">
        <v>576</v>
      </c>
      <c r="B3718" s="381" t="s">
        <v>4000</v>
      </c>
      <c r="C3718" s="381">
        <v>46</v>
      </c>
      <c r="D3718" s="381">
        <v>105</v>
      </c>
      <c r="E3718" s="381" t="s">
        <v>3999</v>
      </c>
      <c r="F3718" s="381" t="s">
        <v>3998</v>
      </c>
      <c r="G3718" s="381" t="s">
        <v>3997</v>
      </c>
      <c r="H3718" s="381">
        <v>62500</v>
      </c>
      <c r="I3718" s="381">
        <v>22050</v>
      </c>
      <c r="J3718" s="381">
        <v>25200</v>
      </c>
      <c r="K3718" s="381">
        <v>28350</v>
      </c>
      <c r="L3718" s="381">
        <v>31500</v>
      </c>
      <c r="M3718" s="381">
        <v>34050</v>
      </c>
      <c r="N3718" s="381">
        <v>36550</v>
      </c>
      <c r="O3718" s="381">
        <v>39100</v>
      </c>
      <c r="P3718" s="381">
        <v>41600</v>
      </c>
      <c r="Q3718" s="381">
        <v>13250</v>
      </c>
      <c r="R3718" s="381">
        <v>16240</v>
      </c>
      <c r="S3718" s="381">
        <v>20420</v>
      </c>
      <c r="T3718" s="381">
        <v>24600</v>
      </c>
      <c r="U3718" s="381">
        <v>28780</v>
      </c>
      <c r="V3718" s="381">
        <v>32960</v>
      </c>
      <c r="W3718" s="381">
        <v>37140</v>
      </c>
      <c r="X3718" s="381">
        <v>41320</v>
      </c>
      <c r="Y3718" s="381">
        <v>35250</v>
      </c>
      <c r="Z3718" s="381">
        <v>40300</v>
      </c>
      <c r="AA3718" s="381">
        <v>45350</v>
      </c>
      <c r="AB3718" s="381">
        <v>50350</v>
      </c>
      <c r="AC3718" s="381">
        <v>54400</v>
      </c>
      <c r="AD3718" s="381">
        <v>58450</v>
      </c>
      <c r="AE3718" s="381">
        <v>62450</v>
      </c>
      <c r="AF3718" s="381">
        <v>66500</v>
      </c>
      <c r="AG3718" s="381">
        <v>9999</v>
      </c>
      <c r="AH3718" s="381" t="s">
        <v>3997</v>
      </c>
      <c r="AI3718" s="381" t="s">
        <v>3944</v>
      </c>
      <c r="AJ3718" s="381">
        <v>0</v>
      </c>
    </row>
    <row r="3719" spans="1:36">
      <c r="A3719" s="381" t="s">
        <v>576</v>
      </c>
      <c r="B3719" s="381" t="s">
        <v>3996</v>
      </c>
      <c r="C3719" s="381">
        <v>46</v>
      </c>
      <c r="D3719" s="381">
        <v>107</v>
      </c>
      <c r="E3719" s="381" t="s">
        <v>3995</v>
      </c>
      <c r="F3719" s="381" t="s">
        <v>3994</v>
      </c>
      <c r="G3719" s="381" t="s">
        <v>2999</v>
      </c>
      <c r="H3719" s="381">
        <v>56600</v>
      </c>
      <c r="I3719" s="381">
        <v>22050</v>
      </c>
      <c r="J3719" s="381">
        <v>25200</v>
      </c>
      <c r="K3719" s="381">
        <v>28350</v>
      </c>
      <c r="L3719" s="381">
        <v>31500</v>
      </c>
      <c r="M3719" s="381">
        <v>34050</v>
      </c>
      <c r="N3719" s="381">
        <v>36550</v>
      </c>
      <c r="O3719" s="381">
        <v>39100</v>
      </c>
      <c r="P3719" s="381">
        <v>41600</v>
      </c>
      <c r="Q3719" s="381">
        <v>13250</v>
      </c>
      <c r="R3719" s="381">
        <v>16240</v>
      </c>
      <c r="S3719" s="381">
        <v>20420</v>
      </c>
      <c r="T3719" s="381">
        <v>24600</v>
      </c>
      <c r="U3719" s="381">
        <v>28780</v>
      </c>
      <c r="V3719" s="381">
        <v>32960</v>
      </c>
      <c r="W3719" s="381">
        <v>37140</v>
      </c>
      <c r="X3719" s="381">
        <v>41320</v>
      </c>
      <c r="Y3719" s="381">
        <v>35250</v>
      </c>
      <c r="Z3719" s="381">
        <v>40300</v>
      </c>
      <c r="AA3719" s="381">
        <v>45350</v>
      </c>
      <c r="AB3719" s="381">
        <v>50350</v>
      </c>
      <c r="AC3719" s="381">
        <v>54400</v>
      </c>
      <c r="AD3719" s="381">
        <v>58450</v>
      </c>
      <c r="AE3719" s="381">
        <v>62450</v>
      </c>
      <c r="AF3719" s="381">
        <v>66500</v>
      </c>
      <c r="AG3719" s="381">
        <v>9999</v>
      </c>
      <c r="AH3719" s="381" t="s">
        <v>2999</v>
      </c>
      <c r="AI3719" s="381" t="s">
        <v>3944</v>
      </c>
      <c r="AJ3719" s="381">
        <v>0</v>
      </c>
    </row>
    <row r="3720" spans="1:36">
      <c r="A3720" s="381" t="s">
        <v>576</v>
      </c>
      <c r="B3720" s="381" t="s">
        <v>3993</v>
      </c>
      <c r="C3720" s="381">
        <v>46</v>
      </c>
      <c r="D3720" s="381">
        <v>109</v>
      </c>
      <c r="E3720" s="381" t="s">
        <v>3992</v>
      </c>
      <c r="F3720" s="381" t="s">
        <v>3991</v>
      </c>
      <c r="G3720" s="381" t="s">
        <v>2963</v>
      </c>
      <c r="H3720" s="381">
        <v>59200</v>
      </c>
      <c r="I3720" s="381">
        <v>22200</v>
      </c>
      <c r="J3720" s="381">
        <v>25350</v>
      </c>
      <c r="K3720" s="381">
        <v>28500</v>
      </c>
      <c r="L3720" s="381">
        <v>31650</v>
      </c>
      <c r="M3720" s="381">
        <v>34200</v>
      </c>
      <c r="N3720" s="381">
        <v>36750</v>
      </c>
      <c r="O3720" s="381">
        <v>39250</v>
      </c>
      <c r="P3720" s="381">
        <v>41800</v>
      </c>
      <c r="Q3720" s="381">
        <v>13300</v>
      </c>
      <c r="R3720" s="381">
        <v>16240</v>
      </c>
      <c r="S3720" s="381">
        <v>20420</v>
      </c>
      <c r="T3720" s="381">
        <v>24600</v>
      </c>
      <c r="U3720" s="381">
        <v>28780</v>
      </c>
      <c r="V3720" s="381">
        <v>32960</v>
      </c>
      <c r="W3720" s="381">
        <v>37140</v>
      </c>
      <c r="X3720" s="381">
        <v>41320</v>
      </c>
      <c r="Y3720" s="381">
        <v>35500</v>
      </c>
      <c r="Z3720" s="381">
        <v>40550</v>
      </c>
      <c r="AA3720" s="381">
        <v>45600</v>
      </c>
      <c r="AB3720" s="381">
        <v>50650</v>
      </c>
      <c r="AC3720" s="381">
        <v>54750</v>
      </c>
      <c r="AD3720" s="381">
        <v>58800</v>
      </c>
      <c r="AE3720" s="381">
        <v>62850</v>
      </c>
      <c r="AF3720" s="381">
        <v>66900</v>
      </c>
      <c r="AG3720" s="381">
        <v>9999</v>
      </c>
      <c r="AH3720" s="381" t="s">
        <v>2963</v>
      </c>
      <c r="AI3720" s="381" t="s">
        <v>3944</v>
      </c>
      <c r="AJ3720" s="381">
        <v>0</v>
      </c>
    </row>
    <row r="3721" spans="1:36">
      <c r="A3721" s="381" t="s">
        <v>576</v>
      </c>
      <c r="B3721" s="381" t="s">
        <v>3990</v>
      </c>
      <c r="C3721" s="381">
        <v>46</v>
      </c>
      <c r="D3721" s="381">
        <v>111</v>
      </c>
      <c r="E3721" s="381" t="s">
        <v>3989</v>
      </c>
      <c r="F3721" s="381" t="s">
        <v>3988</v>
      </c>
      <c r="G3721" s="381" t="s">
        <v>3987</v>
      </c>
      <c r="H3721" s="381">
        <v>65700</v>
      </c>
      <c r="I3721" s="381">
        <v>23000</v>
      </c>
      <c r="J3721" s="381">
        <v>26300</v>
      </c>
      <c r="K3721" s="381">
        <v>29600</v>
      </c>
      <c r="L3721" s="381">
        <v>32850</v>
      </c>
      <c r="M3721" s="381">
        <v>35500</v>
      </c>
      <c r="N3721" s="381">
        <v>38150</v>
      </c>
      <c r="O3721" s="381">
        <v>40750</v>
      </c>
      <c r="P3721" s="381">
        <v>43400</v>
      </c>
      <c r="Q3721" s="381">
        <v>13800</v>
      </c>
      <c r="R3721" s="381">
        <v>16240</v>
      </c>
      <c r="S3721" s="381">
        <v>20420</v>
      </c>
      <c r="T3721" s="381">
        <v>24600</v>
      </c>
      <c r="U3721" s="381">
        <v>28780</v>
      </c>
      <c r="V3721" s="381">
        <v>32960</v>
      </c>
      <c r="W3721" s="381">
        <v>37140</v>
      </c>
      <c r="X3721" s="381">
        <v>41320</v>
      </c>
      <c r="Y3721" s="381">
        <v>36800</v>
      </c>
      <c r="Z3721" s="381">
        <v>42050</v>
      </c>
      <c r="AA3721" s="381">
        <v>47300</v>
      </c>
      <c r="AB3721" s="381">
        <v>52550</v>
      </c>
      <c r="AC3721" s="381">
        <v>56800</v>
      </c>
      <c r="AD3721" s="381">
        <v>61000</v>
      </c>
      <c r="AE3721" s="381">
        <v>65200</v>
      </c>
      <c r="AF3721" s="381">
        <v>69400</v>
      </c>
      <c r="AG3721" s="381">
        <v>9999</v>
      </c>
      <c r="AH3721" s="381" t="s">
        <v>3987</v>
      </c>
      <c r="AI3721" s="381" t="s">
        <v>3944</v>
      </c>
      <c r="AJ3721" s="381">
        <v>0</v>
      </c>
    </row>
    <row r="3722" spans="1:36">
      <c r="A3722" s="381" t="s">
        <v>576</v>
      </c>
      <c r="B3722" s="381" t="s">
        <v>3986</v>
      </c>
      <c r="C3722" s="381">
        <v>46</v>
      </c>
      <c r="D3722" s="381">
        <v>113</v>
      </c>
      <c r="E3722" s="381" t="s">
        <v>3985</v>
      </c>
      <c r="F3722" s="381" t="s">
        <v>3984</v>
      </c>
      <c r="G3722" s="381" t="s">
        <v>3983</v>
      </c>
      <c r="H3722" s="381">
        <v>27300</v>
      </c>
      <c r="I3722" s="381">
        <v>22050</v>
      </c>
      <c r="J3722" s="381">
        <v>25200</v>
      </c>
      <c r="K3722" s="381">
        <v>28350</v>
      </c>
      <c r="L3722" s="381">
        <v>31500</v>
      </c>
      <c r="M3722" s="381">
        <v>34050</v>
      </c>
      <c r="N3722" s="381">
        <v>36550</v>
      </c>
      <c r="O3722" s="381">
        <v>39100</v>
      </c>
      <c r="P3722" s="381">
        <v>41600</v>
      </c>
      <c r="Q3722" s="381">
        <v>13250</v>
      </c>
      <c r="R3722" s="381">
        <v>16240</v>
      </c>
      <c r="S3722" s="381">
        <v>20420</v>
      </c>
      <c r="T3722" s="381">
        <v>24600</v>
      </c>
      <c r="U3722" s="381">
        <v>28780</v>
      </c>
      <c r="V3722" s="381">
        <v>32960</v>
      </c>
      <c r="W3722" s="381">
        <v>37140</v>
      </c>
      <c r="X3722" s="381">
        <v>41320</v>
      </c>
      <c r="Y3722" s="381">
        <v>35250</v>
      </c>
      <c r="Z3722" s="381">
        <v>40300</v>
      </c>
      <c r="AA3722" s="381">
        <v>45350</v>
      </c>
      <c r="AB3722" s="381">
        <v>50350</v>
      </c>
      <c r="AC3722" s="381">
        <v>54400</v>
      </c>
      <c r="AD3722" s="381">
        <v>58450</v>
      </c>
      <c r="AE3722" s="381">
        <v>62450</v>
      </c>
      <c r="AF3722" s="381">
        <v>66500</v>
      </c>
      <c r="AG3722" s="381">
        <v>9999</v>
      </c>
      <c r="AH3722" s="381" t="s">
        <v>3983</v>
      </c>
      <c r="AI3722" s="381" t="s">
        <v>3944</v>
      </c>
      <c r="AJ3722" s="381">
        <v>0</v>
      </c>
    </row>
    <row r="3723" spans="1:36">
      <c r="A3723" s="381" t="s">
        <v>576</v>
      </c>
      <c r="B3723" s="381" t="s">
        <v>3982</v>
      </c>
      <c r="C3723" s="381">
        <v>46</v>
      </c>
      <c r="D3723" s="381">
        <v>115</v>
      </c>
      <c r="E3723" s="381" t="s">
        <v>3981</v>
      </c>
      <c r="F3723" s="381" t="s">
        <v>3980</v>
      </c>
      <c r="G3723" s="381" t="s">
        <v>3979</v>
      </c>
      <c r="H3723" s="381">
        <v>63400</v>
      </c>
      <c r="I3723" s="381">
        <v>22650</v>
      </c>
      <c r="J3723" s="381">
        <v>25900</v>
      </c>
      <c r="K3723" s="381">
        <v>29150</v>
      </c>
      <c r="L3723" s="381">
        <v>32350</v>
      </c>
      <c r="M3723" s="381">
        <v>34950</v>
      </c>
      <c r="N3723" s="381">
        <v>37550</v>
      </c>
      <c r="O3723" s="381">
        <v>40150</v>
      </c>
      <c r="P3723" s="381">
        <v>42750</v>
      </c>
      <c r="Q3723" s="381">
        <v>13600</v>
      </c>
      <c r="R3723" s="381">
        <v>16240</v>
      </c>
      <c r="S3723" s="381">
        <v>20420</v>
      </c>
      <c r="T3723" s="381">
        <v>24600</v>
      </c>
      <c r="U3723" s="381">
        <v>28780</v>
      </c>
      <c r="V3723" s="381">
        <v>32960</v>
      </c>
      <c r="W3723" s="381">
        <v>37140</v>
      </c>
      <c r="X3723" s="381">
        <v>41320</v>
      </c>
      <c r="Y3723" s="381">
        <v>36250</v>
      </c>
      <c r="Z3723" s="381">
        <v>41400</v>
      </c>
      <c r="AA3723" s="381">
        <v>46600</v>
      </c>
      <c r="AB3723" s="381">
        <v>51750</v>
      </c>
      <c r="AC3723" s="381">
        <v>55900</v>
      </c>
      <c r="AD3723" s="381">
        <v>60050</v>
      </c>
      <c r="AE3723" s="381">
        <v>64200</v>
      </c>
      <c r="AF3723" s="381">
        <v>68350</v>
      </c>
      <c r="AG3723" s="381">
        <v>9999</v>
      </c>
      <c r="AH3723" s="381" t="s">
        <v>3979</v>
      </c>
      <c r="AI3723" s="381" t="s">
        <v>3944</v>
      </c>
      <c r="AJ3723" s="381">
        <v>0</v>
      </c>
    </row>
    <row r="3724" spans="1:36">
      <c r="A3724" s="381" t="s">
        <v>576</v>
      </c>
      <c r="B3724" s="381" t="s">
        <v>3978</v>
      </c>
      <c r="C3724" s="381">
        <v>46</v>
      </c>
      <c r="D3724" s="381">
        <v>117</v>
      </c>
      <c r="E3724" s="381" t="s">
        <v>3977</v>
      </c>
      <c r="F3724" s="381" t="s">
        <v>3976</v>
      </c>
      <c r="G3724" s="381" t="s">
        <v>3975</v>
      </c>
      <c r="H3724" s="381">
        <v>68100</v>
      </c>
      <c r="I3724" s="381">
        <v>23450</v>
      </c>
      <c r="J3724" s="381">
        <v>26800</v>
      </c>
      <c r="K3724" s="381">
        <v>30150</v>
      </c>
      <c r="L3724" s="381">
        <v>33500</v>
      </c>
      <c r="M3724" s="381">
        <v>36200</v>
      </c>
      <c r="N3724" s="381">
        <v>38900</v>
      </c>
      <c r="O3724" s="381">
        <v>41550</v>
      </c>
      <c r="P3724" s="381">
        <v>44250</v>
      </c>
      <c r="Q3724" s="381">
        <v>14100</v>
      </c>
      <c r="R3724" s="381">
        <v>16240</v>
      </c>
      <c r="S3724" s="381">
        <v>20420</v>
      </c>
      <c r="T3724" s="381">
        <v>24600</v>
      </c>
      <c r="U3724" s="381">
        <v>28780</v>
      </c>
      <c r="V3724" s="381">
        <v>32960</v>
      </c>
      <c r="W3724" s="381">
        <v>37140</v>
      </c>
      <c r="X3724" s="381">
        <v>41320</v>
      </c>
      <c r="Y3724" s="381">
        <v>37550</v>
      </c>
      <c r="Z3724" s="381">
        <v>42900</v>
      </c>
      <c r="AA3724" s="381">
        <v>48250</v>
      </c>
      <c r="AB3724" s="381">
        <v>53600</v>
      </c>
      <c r="AC3724" s="381">
        <v>57900</v>
      </c>
      <c r="AD3724" s="381">
        <v>62200</v>
      </c>
      <c r="AE3724" s="381">
        <v>66500</v>
      </c>
      <c r="AF3724" s="381">
        <v>70800</v>
      </c>
      <c r="AG3724" s="381">
        <v>9999</v>
      </c>
      <c r="AH3724" s="381" t="s">
        <v>3975</v>
      </c>
      <c r="AI3724" s="381" t="s">
        <v>3944</v>
      </c>
      <c r="AJ3724" s="381">
        <v>0</v>
      </c>
    </row>
    <row r="3725" spans="1:36">
      <c r="A3725" s="381" t="s">
        <v>576</v>
      </c>
      <c r="B3725" s="381" t="s">
        <v>3974</v>
      </c>
      <c r="C3725" s="381">
        <v>46</v>
      </c>
      <c r="D3725" s="381">
        <v>119</v>
      </c>
      <c r="E3725" s="381" t="s">
        <v>3973</v>
      </c>
      <c r="F3725" s="381" t="s">
        <v>3972</v>
      </c>
      <c r="G3725" s="381" t="s">
        <v>3971</v>
      </c>
      <c r="H3725" s="381">
        <v>80700</v>
      </c>
      <c r="I3725" s="381">
        <v>26650</v>
      </c>
      <c r="J3725" s="381">
        <v>30450</v>
      </c>
      <c r="K3725" s="381">
        <v>34250</v>
      </c>
      <c r="L3725" s="381">
        <v>38050</v>
      </c>
      <c r="M3725" s="381">
        <v>41100</v>
      </c>
      <c r="N3725" s="381">
        <v>44150</v>
      </c>
      <c r="O3725" s="381">
        <v>47200</v>
      </c>
      <c r="P3725" s="381">
        <v>50250</v>
      </c>
      <c r="Q3725" s="381">
        <v>16000</v>
      </c>
      <c r="R3725" s="381">
        <v>18300</v>
      </c>
      <c r="S3725" s="381">
        <v>20600</v>
      </c>
      <c r="T3725" s="381">
        <v>24600</v>
      </c>
      <c r="U3725" s="381">
        <v>28780</v>
      </c>
      <c r="V3725" s="381">
        <v>32960</v>
      </c>
      <c r="W3725" s="381">
        <v>37140</v>
      </c>
      <c r="X3725" s="381">
        <v>41320</v>
      </c>
      <c r="Y3725" s="381">
        <v>42650</v>
      </c>
      <c r="Z3725" s="381">
        <v>48750</v>
      </c>
      <c r="AA3725" s="381">
        <v>54850</v>
      </c>
      <c r="AB3725" s="381">
        <v>60900</v>
      </c>
      <c r="AC3725" s="381">
        <v>65800</v>
      </c>
      <c r="AD3725" s="381">
        <v>70650</v>
      </c>
      <c r="AE3725" s="381">
        <v>75550</v>
      </c>
      <c r="AF3725" s="381">
        <v>80400</v>
      </c>
      <c r="AG3725" s="381">
        <v>9999</v>
      </c>
      <c r="AH3725" s="381" t="s">
        <v>3971</v>
      </c>
      <c r="AI3725" s="381" t="s">
        <v>3944</v>
      </c>
      <c r="AJ3725" s="381">
        <v>0</v>
      </c>
    </row>
    <row r="3726" spans="1:36">
      <c r="A3726" s="381" t="s">
        <v>576</v>
      </c>
      <c r="B3726" s="381" t="s">
        <v>3970</v>
      </c>
      <c r="C3726" s="381">
        <v>46</v>
      </c>
      <c r="D3726" s="381">
        <v>121</v>
      </c>
      <c r="E3726" s="381" t="s">
        <v>3969</v>
      </c>
      <c r="F3726" s="381" t="s">
        <v>3968</v>
      </c>
      <c r="G3726" s="381" t="s">
        <v>3967</v>
      </c>
      <c r="H3726" s="381">
        <v>32600</v>
      </c>
      <c r="I3726" s="381">
        <v>22050</v>
      </c>
      <c r="J3726" s="381">
        <v>25200</v>
      </c>
      <c r="K3726" s="381">
        <v>28350</v>
      </c>
      <c r="L3726" s="381">
        <v>31500</v>
      </c>
      <c r="M3726" s="381">
        <v>34050</v>
      </c>
      <c r="N3726" s="381">
        <v>36550</v>
      </c>
      <c r="O3726" s="381">
        <v>39100</v>
      </c>
      <c r="P3726" s="381">
        <v>41600</v>
      </c>
      <c r="Q3726" s="381">
        <v>13250</v>
      </c>
      <c r="R3726" s="381">
        <v>16240</v>
      </c>
      <c r="S3726" s="381">
        <v>20420</v>
      </c>
      <c r="T3726" s="381">
        <v>24600</v>
      </c>
      <c r="U3726" s="381">
        <v>28780</v>
      </c>
      <c r="V3726" s="381">
        <v>32960</v>
      </c>
      <c r="W3726" s="381">
        <v>37140</v>
      </c>
      <c r="X3726" s="381">
        <v>41320</v>
      </c>
      <c r="Y3726" s="381">
        <v>35250</v>
      </c>
      <c r="Z3726" s="381">
        <v>40300</v>
      </c>
      <c r="AA3726" s="381">
        <v>45350</v>
      </c>
      <c r="AB3726" s="381">
        <v>50350</v>
      </c>
      <c r="AC3726" s="381">
        <v>54400</v>
      </c>
      <c r="AD3726" s="381">
        <v>58450</v>
      </c>
      <c r="AE3726" s="381">
        <v>62450</v>
      </c>
      <c r="AF3726" s="381">
        <v>66500</v>
      </c>
      <c r="AG3726" s="381">
        <v>9999</v>
      </c>
      <c r="AH3726" s="381" t="s">
        <v>3967</v>
      </c>
      <c r="AI3726" s="381" t="s">
        <v>3944</v>
      </c>
      <c r="AJ3726" s="381">
        <v>0</v>
      </c>
    </row>
    <row r="3727" spans="1:36">
      <c r="A3727" s="381" t="s">
        <v>576</v>
      </c>
      <c r="B3727" s="381" t="s">
        <v>3966</v>
      </c>
      <c r="C3727" s="381">
        <v>46</v>
      </c>
      <c r="D3727" s="381">
        <v>123</v>
      </c>
      <c r="E3727" s="381" t="s">
        <v>3965</v>
      </c>
      <c r="F3727" s="381" t="s">
        <v>3964</v>
      </c>
      <c r="G3727" s="381" t="s">
        <v>3963</v>
      </c>
      <c r="H3727" s="381">
        <v>55000</v>
      </c>
      <c r="I3727" s="381">
        <v>22050</v>
      </c>
      <c r="J3727" s="381">
        <v>25200</v>
      </c>
      <c r="K3727" s="381">
        <v>28350</v>
      </c>
      <c r="L3727" s="381">
        <v>31500</v>
      </c>
      <c r="M3727" s="381">
        <v>34050</v>
      </c>
      <c r="N3727" s="381">
        <v>36550</v>
      </c>
      <c r="O3727" s="381">
        <v>39100</v>
      </c>
      <c r="P3727" s="381">
        <v>41600</v>
      </c>
      <c r="Q3727" s="381">
        <v>13250</v>
      </c>
      <c r="R3727" s="381">
        <v>16240</v>
      </c>
      <c r="S3727" s="381">
        <v>20420</v>
      </c>
      <c r="T3727" s="381">
        <v>24600</v>
      </c>
      <c r="U3727" s="381">
        <v>28780</v>
      </c>
      <c r="V3727" s="381">
        <v>32960</v>
      </c>
      <c r="W3727" s="381">
        <v>37140</v>
      </c>
      <c r="X3727" s="381">
        <v>41320</v>
      </c>
      <c r="Y3727" s="381">
        <v>35250</v>
      </c>
      <c r="Z3727" s="381">
        <v>40300</v>
      </c>
      <c r="AA3727" s="381">
        <v>45350</v>
      </c>
      <c r="AB3727" s="381">
        <v>50350</v>
      </c>
      <c r="AC3727" s="381">
        <v>54400</v>
      </c>
      <c r="AD3727" s="381">
        <v>58450</v>
      </c>
      <c r="AE3727" s="381">
        <v>62450</v>
      </c>
      <c r="AF3727" s="381">
        <v>66500</v>
      </c>
      <c r="AG3727" s="381">
        <v>9999</v>
      </c>
      <c r="AH3727" s="381" t="s">
        <v>3963</v>
      </c>
      <c r="AI3727" s="381" t="s">
        <v>3944</v>
      </c>
      <c r="AJ3727" s="381">
        <v>0</v>
      </c>
    </row>
    <row r="3728" spans="1:36">
      <c r="A3728" s="381" t="s">
        <v>576</v>
      </c>
      <c r="B3728" s="381" t="s">
        <v>3962</v>
      </c>
      <c r="C3728" s="381">
        <v>46</v>
      </c>
      <c r="D3728" s="381">
        <v>125</v>
      </c>
      <c r="E3728" s="381" t="s">
        <v>3961</v>
      </c>
      <c r="F3728" s="381" t="s">
        <v>3960</v>
      </c>
      <c r="G3728" s="381" t="s">
        <v>3959</v>
      </c>
      <c r="H3728" s="381">
        <v>76800</v>
      </c>
      <c r="I3728" s="381">
        <v>26900</v>
      </c>
      <c r="J3728" s="381">
        <v>30750</v>
      </c>
      <c r="K3728" s="381">
        <v>34600</v>
      </c>
      <c r="L3728" s="381">
        <v>38400</v>
      </c>
      <c r="M3728" s="381">
        <v>41500</v>
      </c>
      <c r="N3728" s="381">
        <v>44550</v>
      </c>
      <c r="O3728" s="381">
        <v>47650</v>
      </c>
      <c r="P3728" s="381">
        <v>50700</v>
      </c>
      <c r="Q3728" s="381">
        <v>16150</v>
      </c>
      <c r="R3728" s="381">
        <v>18450</v>
      </c>
      <c r="S3728" s="381">
        <v>20750</v>
      </c>
      <c r="T3728" s="381">
        <v>24600</v>
      </c>
      <c r="U3728" s="381">
        <v>28780</v>
      </c>
      <c r="V3728" s="381">
        <v>32960</v>
      </c>
      <c r="W3728" s="381">
        <v>37140</v>
      </c>
      <c r="X3728" s="381">
        <v>41320</v>
      </c>
      <c r="Y3728" s="381">
        <v>43050</v>
      </c>
      <c r="Z3728" s="381">
        <v>49200</v>
      </c>
      <c r="AA3728" s="381">
        <v>55350</v>
      </c>
      <c r="AB3728" s="381">
        <v>61450</v>
      </c>
      <c r="AC3728" s="381">
        <v>66400</v>
      </c>
      <c r="AD3728" s="381">
        <v>71300</v>
      </c>
      <c r="AE3728" s="381">
        <v>76200</v>
      </c>
      <c r="AF3728" s="381">
        <v>81150</v>
      </c>
      <c r="AG3728" s="381">
        <v>9999</v>
      </c>
      <c r="AH3728" s="381" t="s">
        <v>3959</v>
      </c>
      <c r="AI3728" s="381" t="s">
        <v>3944</v>
      </c>
      <c r="AJ3728" s="381">
        <v>1</v>
      </c>
    </row>
    <row r="3729" spans="1:36">
      <c r="A3729" s="381" t="s">
        <v>576</v>
      </c>
      <c r="B3729" s="381" t="s">
        <v>3958</v>
      </c>
      <c r="C3729" s="381">
        <v>46</v>
      </c>
      <c r="D3729" s="381">
        <v>127</v>
      </c>
      <c r="E3729" s="381" t="s">
        <v>3957</v>
      </c>
      <c r="F3729" s="381" t="s">
        <v>3956</v>
      </c>
      <c r="G3729" s="381" t="s">
        <v>3682</v>
      </c>
      <c r="H3729" s="381">
        <v>62300</v>
      </c>
      <c r="I3729" s="381">
        <v>22400</v>
      </c>
      <c r="J3729" s="381">
        <v>25600</v>
      </c>
      <c r="K3729" s="381">
        <v>28800</v>
      </c>
      <c r="L3729" s="381">
        <v>31950</v>
      </c>
      <c r="M3729" s="381">
        <v>34550</v>
      </c>
      <c r="N3729" s="381">
        <v>37100</v>
      </c>
      <c r="O3729" s="381">
        <v>39650</v>
      </c>
      <c r="P3729" s="381">
        <v>42200</v>
      </c>
      <c r="Q3729" s="381">
        <v>13450</v>
      </c>
      <c r="R3729" s="381">
        <v>16240</v>
      </c>
      <c r="S3729" s="381">
        <v>20420</v>
      </c>
      <c r="T3729" s="381">
        <v>24600</v>
      </c>
      <c r="U3729" s="381">
        <v>28780</v>
      </c>
      <c r="V3729" s="381">
        <v>32960</v>
      </c>
      <c r="W3729" s="381">
        <v>37140</v>
      </c>
      <c r="X3729" s="381">
        <v>41320</v>
      </c>
      <c r="Y3729" s="381">
        <v>35800</v>
      </c>
      <c r="Z3729" s="381">
        <v>40900</v>
      </c>
      <c r="AA3729" s="381">
        <v>46000</v>
      </c>
      <c r="AB3729" s="381">
        <v>51100</v>
      </c>
      <c r="AC3729" s="381">
        <v>55200</v>
      </c>
      <c r="AD3729" s="381">
        <v>59300</v>
      </c>
      <c r="AE3729" s="381">
        <v>63400</v>
      </c>
      <c r="AF3729" s="381">
        <v>67500</v>
      </c>
      <c r="AG3729" s="381">
        <v>9999</v>
      </c>
      <c r="AH3729" s="381" t="s">
        <v>3682</v>
      </c>
      <c r="AI3729" s="381" t="s">
        <v>3944</v>
      </c>
      <c r="AJ3729" s="381">
        <v>1</v>
      </c>
    </row>
    <row r="3730" spans="1:36">
      <c r="A3730" s="381" t="s">
        <v>576</v>
      </c>
      <c r="B3730" s="381" t="s">
        <v>3955</v>
      </c>
      <c r="C3730" s="381">
        <v>46</v>
      </c>
      <c r="D3730" s="381">
        <v>129</v>
      </c>
      <c r="E3730" s="381" t="s">
        <v>3954</v>
      </c>
      <c r="F3730" s="381" t="s">
        <v>3953</v>
      </c>
      <c r="G3730" s="381" t="s">
        <v>1117</v>
      </c>
      <c r="H3730" s="381">
        <v>63600</v>
      </c>
      <c r="I3730" s="381">
        <v>22650</v>
      </c>
      <c r="J3730" s="381">
        <v>25900</v>
      </c>
      <c r="K3730" s="381">
        <v>29150</v>
      </c>
      <c r="L3730" s="381">
        <v>32350</v>
      </c>
      <c r="M3730" s="381">
        <v>34950</v>
      </c>
      <c r="N3730" s="381">
        <v>37550</v>
      </c>
      <c r="O3730" s="381">
        <v>40150</v>
      </c>
      <c r="P3730" s="381">
        <v>42750</v>
      </c>
      <c r="Q3730" s="381">
        <v>13600</v>
      </c>
      <c r="R3730" s="381">
        <v>16240</v>
      </c>
      <c r="S3730" s="381">
        <v>20420</v>
      </c>
      <c r="T3730" s="381">
        <v>24600</v>
      </c>
      <c r="U3730" s="381">
        <v>28780</v>
      </c>
      <c r="V3730" s="381">
        <v>32960</v>
      </c>
      <c r="W3730" s="381">
        <v>37140</v>
      </c>
      <c r="X3730" s="381">
        <v>41320</v>
      </c>
      <c r="Y3730" s="381">
        <v>36250</v>
      </c>
      <c r="Z3730" s="381">
        <v>41400</v>
      </c>
      <c r="AA3730" s="381">
        <v>46600</v>
      </c>
      <c r="AB3730" s="381">
        <v>51750</v>
      </c>
      <c r="AC3730" s="381">
        <v>55900</v>
      </c>
      <c r="AD3730" s="381">
        <v>60050</v>
      </c>
      <c r="AE3730" s="381">
        <v>64200</v>
      </c>
      <c r="AF3730" s="381">
        <v>68350</v>
      </c>
      <c r="AG3730" s="381">
        <v>9999</v>
      </c>
      <c r="AH3730" s="381" t="s">
        <v>1117</v>
      </c>
      <c r="AI3730" s="381" t="s">
        <v>3944</v>
      </c>
      <c r="AJ3730" s="381">
        <v>0</v>
      </c>
    </row>
    <row r="3731" spans="1:36">
      <c r="A3731" s="381" t="s">
        <v>576</v>
      </c>
      <c r="B3731" s="381" t="s">
        <v>3952</v>
      </c>
      <c r="C3731" s="381">
        <v>46</v>
      </c>
      <c r="D3731" s="381">
        <v>135</v>
      </c>
      <c r="E3731" s="381" t="s">
        <v>3951</v>
      </c>
      <c r="F3731" s="381" t="s">
        <v>3950</v>
      </c>
      <c r="G3731" s="381" t="s">
        <v>3949</v>
      </c>
      <c r="H3731" s="381">
        <v>67300</v>
      </c>
      <c r="I3731" s="381">
        <v>23600</v>
      </c>
      <c r="J3731" s="381">
        <v>26950</v>
      </c>
      <c r="K3731" s="381">
        <v>30300</v>
      </c>
      <c r="L3731" s="381">
        <v>33650</v>
      </c>
      <c r="M3731" s="381">
        <v>36350</v>
      </c>
      <c r="N3731" s="381">
        <v>39050</v>
      </c>
      <c r="O3731" s="381">
        <v>41750</v>
      </c>
      <c r="P3731" s="381">
        <v>44450</v>
      </c>
      <c r="Q3731" s="381">
        <v>14150</v>
      </c>
      <c r="R3731" s="381">
        <v>16240</v>
      </c>
      <c r="S3731" s="381">
        <v>20420</v>
      </c>
      <c r="T3731" s="381">
        <v>24600</v>
      </c>
      <c r="U3731" s="381">
        <v>28780</v>
      </c>
      <c r="V3731" s="381">
        <v>32960</v>
      </c>
      <c r="W3731" s="381">
        <v>37140</v>
      </c>
      <c r="X3731" s="381">
        <v>41320</v>
      </c>
      <c r="Y3731" s="381">
        <v>37700</v>
      </c>
      <c r="Z3731" s="381">
        <v>43100</v>
      </c>
      <c r="AA3731" s="381">
        <v>48500</v>
      </c>
      <c r="AB3731" s="381">
        <v>53850</v>
      </c>
      <c r="AC3731" s="381">
        <v>58200</v>
      </c>
      <c r="AD3731" s="381">
        <v>62500</v>
      </c>
      <c r="AE3731" s="381">
        <v>66800</v>
      </c>
      <c r="AF3731" s="381">
        <v>71100</v>
      </c>
      <c r="AG3731" s="381">
        <v>9999</v>
      </c>
      <c r="AH3731" s="381" t="s">
        <v>3949</v>
      </c>
      <c r="AI3731" s="381" t="s">
        <v>3944</v>
      </c>
      <c r="AJ3731" s="381">
        <v>0</v>
      </c>
    </row>
    <row r="3732" spans="1:36">
      <c r="A3732" s="381" t="s">
        <v>576</v>
      </c>
      <c r="B3732" s="381" t="s">
        <v>3948</v>
      </c>
      <c r="C3732" s="381">
        <v>46</v>
      </c>
      <c r="D3732" s="381">
        <v>137</v>
      </c>
      <c r="E3732" s="381" t="s">
        <v>3947</v>
      </c>
      <c r="F3732" s="381" t="s">
        <v>3946</v>
      </c>
      <c r="G3732" s="381" t="s">
        <v>3945</v>
      </c>
      <c r="H3732" s="381">
        <v>31500</v>
      </c>
      <c r="I3732" s="381">
        <v>22050</v>
      </c>
      <c r="J3732" s="381">
        <v>25200</v>
      </c>
      <c r="K3732" s="381">
        <v>28350</v>
      </c>
      <c r="L3732" s="381">
        <v>31500</v>
      </c>
      <c r="M3732" s="381">
        <v>34050</v>
      </c>
      <c r="N3732" s="381">
        <v>36550</v>
      </c>
      <c r="O3732" s="381">
        <v>39100</v>
      </c>
      <c r="P3732" s="381">
        <v>41600</v>
      </c>
      <c r="Q3732" s="381">
        <v>13250</v>
      </c>
      <c r="R3732" s="381">
        <v>16240</v>
      </c>
      <c r="S3732" s="381">
        <v>20420</v>
      </c>
      <c r="T3732" s="381">
        <v>24600</v>
      </c>
      <c r="U3732" s="381">
        <v>28780</v>
      </c>
      <c r="V3732" s="381">
        <v>32960</v>
      </c>
      <c r="W3732" s="381">
        <v>37140</v>
      </c>
      <c r="X3732" s="381">
        <v>41320</v>
      </c>
      <c r="Y3732" s="381">
        <v>35250</v>
      </c>
      <c r="Z3732" s="381">
        <v>40300</v>
      </c>
      <c r="AA3732" s="381">
        <v>45350</v>
      </c>
      <c r="AB3732" s="381">
        <v>50350</v>
      </c>
      <c r="AC3732" s="381">
        <v>54400</v>
      </c>
      <c r="AD3732" s="381">
        <v>58450</v>
      </c>
      <c r="AE3732" s="381">
        <v>62450</v>
      </c>
      <c r="AF3732" s="381">
        <v>66500</v>
      </c>
      <c r="AG3732" s="381">
        <v>9999</v>
      </c>
      <c r="AH3732" s="381" t="s">
        <v>3945</v>
      </c>
      <c r="AI3732" s="381" t="s">
        <v>3944</v>
      </c>
      <c r="AJ3732" s="381">
        <v>0</v>
      </c>
    </row>
    <row r="3733" spans="1:36">
      <c r="A3733" s="381" t="s">
        <v>577</v>
      </c>
      <c r="B3733" s="381" t="s">
        <v>3943</v>
      </c>
      <c r="C3733" s="381">
        <v>47</v>
      </c>
      <c r="D3733" s="381">
        <v>1</v>
      </c>
      <c r="E3733" s="381" t="s">
        <v>3684</v>
      </c>
      <c r="F3733" s="381" t="s">
        <v>3683</v>
      </c>
      <c r="G3733" s="381" t="s">
        <v>3652</v>
      </c>
      <c r="H3733" s="381">
        <v>63900</v>
      </c>
      <c r="I3733" s="381">
        <v>22400</v>
      </c>
      <c r="J3733" s="381">
        <v>25600</v>
      </c>
      <c r="K3733" s="381">
        <v>28800</v>
      </c>
      <c r="L3733" s="381">
        <v>31950</v>
      </c>
      <c r="M3733" s="381">
        <v>34550</v>
      </c>
      <c r="N3733" s="381">
        <v>37100</v>
      </c>
      <c r="O3733" s="381">
        <v>39650</v>
      </c>
      <c r="P3733" s="381">
        <v>42200</v>
      </c>
      <c r="Q3733" s="381">
        <v>13450</v>
      </c>
      <c r="R3733" s="381">
        <v>16240</v>
      </c>
      <c r="S3733" s="381">
        <v>20420</v>
      </c>
      <c r="T3733" s="381">
        <v>24600</v>
      </c>
      <c r="U3733" s="381">
        <v>28780</v>
      </c>
      <c r="V3733" s="381">
        <v>32960</v>
      </c>
      <c r="W3733" s="381">
        <v>37140</v>
      </c>
      <c r="X3733" s="381">
        <v>41320</v>
      </c>
      <c r="Y3733" s="381">
        <v>35800</v>
      </c>
      <c r="Z3733" s="381">
        <v>40900</v>
      </c>
      <c r="AA3733" s="381">
        <v>46000</v>
      </c>
      <c r="AB3733" s="381">
        <v>51100</v>
      </c>
      <c r="AC3733" s="381">
        <v>55200</v>
      </c>
      <c r="AD3733" s="381">
        <v>59300</v>
      </c>
      <c r="AE3733" s="381">
        <v>63400</v>
      </c>
      <c r="AF3733" s="381">
        <v>67500</v>
      </c>
      <c r="AG3733" s="381">
        <v>3840</v>
      </c>
      <c r="AH3733" s="381" t="s">
        <v>3652</v>
      </c>
      <c r="AI3733" s="381" t="s">
        <v>3656</v>
      </c>
      <c r="AJ3733" s="381">
        <v>1</v>
      </c>
    </row>
    <row r="3734" spans="1:36">
      <c r="A3734" s="381" t="s">
        <v>577</v>
      </c>
      <c r="B3734" s="381" t="s">
        <v>3942</v>
      </c>
      <c r="C3734" s="381">
        <v>47</v>
      </c>
      <c r="D3734" s="381">
        <v>3</v>
      </c>
      <c r="E3734" s="381" t="s">
        <v>3941</v>
      </c>
      <c r="F3734" s="381" t="s">
        <v>3940</v>
      </c>
      <c r="G3734" s="381" t="s">
        <v>2070</v>
      </c>
      <c r="H3734" s="381">
        <v>49200</v>
      </c>
      <c r="I3734" s="381">
        <v>17250</v>
      </c>
      <c r="J3734" s="381">
        <v>19700</v>
      </c>
      <c r="K3734" s="381">
        <v>22150</v>
      </c>
      <c r="L3734" s="381">
        <v>24600</v>
      </c>
      <c r="M3734" s="381">
        <v>26600</v>
      </c>
      <c r="N3734" s="381">
        <v>28550</v>
      </c>
      <c r="O3734" s="381">
        <v>30550</v>
      </c>
      <c r="P3734" s="381">
        <v>32500</v>
      </c>
      <c r="Q3734" s="381">
        <v>12060</v>
      </c>
      <c r="R3734" s="381">
        <v>16240</v>
      </c>
      <c r="S3734" s="381">
        <v>20420</v>
      </c>
      <c r="T3734" s="381">
        <v>24600</v>
      </c>
      <c r="U3734" s="381">
        <v>26600</v>
      </c>
      <c r="V3734" s="381">
        <v>28550</v>
      </c>
      <c r="W3734" s="381">
        <v>30550</v>
      </c>
      <c r="X3734" s="381">
        <v>32500</v>
      </c>
      <c r="Y3734" s="381">
        <v>27550</v>
      </c>
      <c r="Z3734" s="381">
        <v>31500</v>
      </c>
      <c r="AA3734" s="381">
        <v>35450</v>
      </c>
      <c r="AB3734" s="381">
        <v>39350</v>
      </c>
      <c r="AC3734" s="381">
        <v>42500</v>
      </c>
      <c r="AD3734" s="381">
        <v>45650</v>
      </c>
      <c r="AE3734" s="381">
        <v>48800</v>
      </c>
      <c r="AF3734" s="381">
        <v>51950</v>
      </c>
      <c r="AG3734" s="381">
        <v>9999</v>
      </c>
      <c r="AH3734" s="381" t="s">
        <v>2070</v>
      </c>
      <c r="AI3734" s="381" t="s">
        <v>3656</v>
      </c>
      <c r="AJ3734" s="381">
        <v>0</v>
      </c>
    </row>
    <row r="3735" spans="1:36">
      <c r="A3735" s="381" t="s">
        <v>577</v>
      </c>
      <c r="B3735" s="381" t="s">
        <v>3939</v>
      </c>
      <c r="C3735" s="381">
        <v>47</v>
      </c>
      <c r="D3735" s="381">
        <v>5</v>
      </c>
      <c r="E3735" s="381" t="s">
        <v>3938</v>
      </c>
      <c r="F3735" s="381" t="s">
        <v>3937</v>
      </c>
      <c r="G3735" s="381" t="s">
        <v>1695</v>
      </c>
      <c r="H3735" s="381">
        <v>43800</v>
      </c>
      <c r="I3735" s="381">
        <v>16800</v>
      </c>
      <c r="J3735" s="381">
        <v>19200</v>
      </c>
      <c r="K3735" s="381">
        <v>21600</v>
      </c>
      <c r="L3735" s="381">
        <v>23950</v>
      </c>
      <c r="M3735" s="381">
        <v>25900</v>
      </c>
      <c r="N3735" s="381">
        <v>27800</v>
      </c>
      <c r="O3735" s="381">
        <v>29700</v>
      </c>
      <c r="P3735" s="381">
        <v>31650</v>
      </c>
      <c r="Q3735" s="381">
        <v>12060</v>
      </c>
      <c r="R3735" s="381">
        <v>16240</v>
      </c>
      <c r="S3735" s="381">
        <v>20420</v>
      </c>
      <c r="T3735" s="381">
        <v>23950</v>
      </c>
      <c r="U3735" s="381">
        <v>25900</v>
      </c>
      <c r="V3735" s="381">
        <v>27800</v>
      </c>
      <c r="W3735" s="381">
        <v>29700</v>
      </c>
      <c r="X3735" s="381">
        <v>31650</v>
      </c>
      <c r="Y3735" s="381">
        <v>26850</v>
      </c>
      <c r="Z3735" s="381">
        <v>30650</v>
      </c>
      <c r="AA3735" s="381">
        <v>34500</v>
      </c>
      <c r="AB3735" s="381">
        <v>38300</v>
      </c>
      <c r="AC3735" s="381">
        <v>41400</v>
      </c>
      <c r="AD3735" s="381">
        <v>44450</v>
      </c>
      <c r="AE3735" s="381">
        <v>47500</v>
      </c>
      <c r="AF3735" s="381">
        <v>50600</v>
      </c>
      <c r="AG3735" s="381">
        <v>9999</v>
      </c>
      <c r="AH3735" s="381" t="s">
        <v>1695</v>
      </c>
      <c r="AI3735" s="381" t="s">
        <v>3656</v>
      </c>
      <c r="AJ3735" s="381">
        <v>0</v>
      </c>
    </row>
    <row r="3736" spans="1:36">
      <c r="A3736" s="381" t="s">
        <v>577</v>
      </c>
      <c r="B3736" s="381" t="s">
        <v>3936</v>
      </c>
      <c r="C3736" s="381">
        <v>47</v>
      </c>
      <c r="D3736" s="381">
        <v>7</v>
      </c>
      <c r="E3736" s="381" t="s">
        <v>3935</v>
      </c>
      <c r="F3736" s="381" t="s">
        <v>3934</v>
      </c>
      <c r="G3736" s="381" t="s">
        <v>3933</v>
      </c>
      <c r="H3736" s="381">
        <v>43600</v>
      </c>
      <c r="I3736" s="381">
        <v>16800</v>
      </c>
      <c r="J3736" s="381">
        <v>19200</v>
      </c>
      <c r="K3736" s="381">
        <v>21600</v>
      </c>
      <c r="L3736" s="381">
        <v>23950</v>
      </c>
      <c r="M3736" s="381">
        <v>25900</v>
      </c>
      <c r="N3736" s="381">
        <v>27800</v>
      </c>
      <c r="O3736" s="381">
        <v>29700</v>
      </c>
      <c r="P3736" s="381">
        <v>31650</v>
      </c>
      <c r="Q3736" s="381">
        <v>12060</v>
      </c>
      <c r="R3736" s="381">
        <v>16240</v>
      </c>
      <c r="S3736" s="381">
        <v>20420</v>
      </c>
      <c r="T3736" s="381">
        <v>23950</v>
      </c>
      <c r="U3736" s="381">
        <v>25900</v>
      </c>
      <c r="V3736" s="381">
        <v>27800</v>
      </c>
      <c r="W3736" s="381">
        <v>29700</v>
      </c>
      <c r="X3736" s="381">
        <v>31650</v>
      </c>
      <c r="Y3736" s="381">
        <v>26850</v>
      </c>
      <c r="Z3736" s="381">
        <v>30650</v>
      </c>
      <c r="AA3736" s="381">
        <v>34500</v>
      </c>
      <c r="AB3736" s="381">
        <v>38300</v>
      </c>
      <c r="AC3736" s="381">
        <v>41400</v>
      </c>
      <c r="AD3736" s="381">
        <v>44450</v>
      </c>
      <c r="AE3736" s="381">
        <v>47500</v>
      </c>
      <c r="AF3736" s="381">
        <v>50600</v>
      </c>
      <c r="AG3736" s="381">
        <v>9999</v>
      </c>
      <c r="AH3736" s="381" t="s">
        <v>3933</v>
      </c>
      <c r="AI3736" s="381" t="s">
        <v>3656</v>
      </c>
      <c r="AJ3736" s="381">
        <v>0</v>
      </c>
    </row>
    <row r="3737" spans="1:36">
      <c r="A3737" s="381" t="s">
        <v>577</v>
      </c>
      <c r="B3737" s="381" t="s">
        <v>3932</v>
      </c>
      <c r="C3737" s="381">
        <v>47</v>
      </c>
      <c r="D3737" s="381">
        <v>9</v>
      </c>
      <c r="E3737" s="381" t="s">
        <v>3684</v>
      </c>
      <c r="F3737" s="381" t="s">
        <v>3683</v>
      </c>
      <c r="G3737" s="381" t="s">
        <v>3931</v>
      </c>
      <c r="H3737" s="381">
        <v>63900</v>
      </c>
      <c r="I3737" s="381">
        <v>22400</v>
      </c>
      <c r="J3737" s="381">
        <v>25600</v>
      </c>
      <c r="K3737" s="381">
        <v>28800</v>
      </c>
      <c r="L3737" s="381">
        <v>31950</v>
      </c>
      <c r="M3737" s="381">
        <v>34550</v>
      </c>
      <c r="N3737" s="381">
        <v>37100</v>
      </c>
      <c r="O3737" s="381">
        <v>39650</v>
      </c>
      <c r="P3737" s="381">
        <v>42200</v>
      </c>
      <c r="Q3737" s="381">
        <v>13450</v>
      </c>
      <c r="R3737" s="381">
        <v>16240</v>
      </c>
      <c r="S3737" s="381">
        <v>20420</v>
      </c>
      <c r="T3737" s="381">
        <v>24600</v>
      </c>
      <c r="U3737" s="381">
        <v>28780</v>
      </c>
      <c r="V3737" s="381">
        <v>32960</v>
      </c>
      <c r="W3737" s="381">
        <v>37140</v>
      </c>
      <c r="X3737" s="381">
        <v>41320</v>
      </c>
      <c r="Y3737" s="381">
        <v>35800</v>
      </c>
      <c r="Z3737" s="381">
        <v>40900</v>
      </c>
      <c r="AA3737" s="381">
        <v>46000</v>
      </c>
      <c r="AB3737" s="381">
        <v>51100</v>
      </c>
      <c r="AC3737" s="381">
        <v>55200</v>
      </c>
      <c r="AD3737" s="381">
        <v>59300</v>
      </c>
      <c r="AE3737" s="381">
        <v>63400</v>
      </c>
      <c r="AF3737" s="381">
        <v>67500</v>
      </c>
      <c r="AG3737" s="381">
        <v>3840</v>
      </c>
      <c r="AH3737" s="381" t="s">
        <v>3931</v>
      </c>
      <c r="AI3737" s="381" t="s">
        <v>3656</v>
      </c>
      <c r="AJ3737" s="381">
        <v>1</v>
      </c>
    </row>
    <row r="3738" spans="1:36">
      <c r="A3738" s="381" t="s">
        <v>577</v>
      </c>
      <c r="B3738" s="381" t="s">
        <v>3930</v>
      </c>
      <c r="C3738" s="381">
        <v>47</v>
      </c>
      <c r="D3738" s="381">
        <v>11</v>
      </c>
      <c r="E3738" s="381" t="s">
        <v>3730</v>
      </c>
      <c r="F3738" s="381" t="s">
        <v>3729</v>
      </c>
      <c r="G3738" s="381" t="s">
        <v>3929</v>
      </c>
      <c r="H3738" s="381">
        <v>52200</v>
      </c>
      <c r="I3738" s="381">
        <v>18300</v>
      </c>
      <c r="J3738" s="381">
        <v>20900</v>
      </c>
      <c r="K3738" s="381">
        <v>23500</v>
      </c>
      <c r="L3738" s="381">
        <v>26100</v>
      </c>
      <c r="M3738" s="381">
        <v>28200</v>
      </c>
      <c r="N3738" s="381">
        <v>30300</v>
      </c>
      <c r="O3738" s="381">
        <v>32400</v>
      </c>
      <c r="P3738" s="381">
        <v>34500</v>
      </c>
      <c r="Q3738" s="381">
        <v>12060</v>
      </c>
      <c r="R3738" s="381">
        <v>16240</v>
      </c>
      <c r="S3738" s="381">
        <v>20420</v>
      </c>
      <c r="T3738" s="381">
        <v>24600</v>
      </c>
      <c r="U3738" s="381">
        <v>28200</v>
      </c>
      <c r="V3738" s="381">
        <v>30300</v>
      </c>
      <c r="W3738" s="381">
        <v>32400</v>
      </c>
      <c r="X3738" s="381">
        <v>34500</v>
      </c>
      <c r="Y3738" s="381">
        <v>29250</v>
      </c>
      <c r="Z3738" s="381">
        <v>33400</v>
      </c>
      <c r="AA3738" s="381">
        <v>37600</v>
      </c>
      <c r="AB3738" s="381">
        <v>41750</v>
      </c>
      <c r="AC3738" s="381">
        <v>45100</v>
      </c>
      <c r="AD3738" s="381">
        <v>48450</v>
      </c>
      <c r="AE3738" s="381">
        <v>51800</v>
      </c>
      <c r="AF3738" s="381">
        <v>55150</v>
      </c>
      <c r="AG3738" s="381">
        <v>9999</v>
      </c>
      <c r="AH3738" s="381" t="s">
        <v>3929</v>
      </c>
      <c r="AI3738" s="381" t="s">
        <v>3656</v>
      </c>
      <c r="AJ3738" s="381">
        <v>1</v>
      </c>
    </row>
    <row r="3739" spans="1:36">
      <c r="A3739" s="381" t="s">
        <v>577</v>
      </c>
      <c r="B3739" s="381" t="s">
        <v>3928</v>
      </c>
      <c r="C3739" s="381">
        <v>47</v>
      </c>
      <c r="D3739" s="381">
        <v>13</v>
      </c>
      <c r="E3739" s="381" t="s">
        <v>3927</v>
      </c>
      <c r="F3739" s="381" t="s">
        <v>3926</v>
      </c>
      <c r="G3739" s="381" t="s">
        <v>1078</v>
      </c>
      <c r="H3739" s="381">
        <v>41100</v>
      </c>
      <c r="I3739" s="381">
        <v>16800</v>
      </c>
      <c r="J3739" s="381">
        <v>19200</v>
      </c>
      <c r="K3739" s="381">
        <v>21600</v>
      </c>
      <c r="L3739" s="381">
        <v>23950</v>
      </c>
      <c r="M3739" s="381">
        <v>25900</v>
      </c>
      <c r="N3739" s="381">
        <v>27800</v>
      </c>
      <c r="O3739" s="381">
        <v>29700</v>
      </c>
      <c r="P3739" s="381">
        <v>31650</v>
      </c>
      <c r="Q3739" s="381">
        <v>12060</v>
      </c>
      <c r="R3739" s="381">
        <v>16240</v>
      </c>
      <c r="S3739" s="381">
        <v>20420</v>
      </c>
      <c r="T3739" s="381">
        <v>23950</v>
      </c>
      <c r="U3739" s="381">
        <v>25900</v>
      </c>
      <c r="V3739" s="381">
        <v>27800</v>
      </c>
      <c r="W3739" s="381">
        <v>29700</v>
      </c>
      <c r="X3739" s="381">
        <v>31650</v>
      </c>
      <c r="Y3739" s="381">
        <v>26850</v>
      </c>
      <c r="Z3739" s="381">
        <v>30650</v>
      </c>
      <c r="AA3739" s="381">
        <v>34500</v>
      </c>
      <c r="AB3739" s="381">
        <v>38300</v>
      </c>
      <c r="AC3739" s="381">
        <v>41400</v>
      </c>
      <c r="AD3739" s="381">
        <v>44450</v>
      </c>
      <c r="AE3739" s="381">
        <v>47500</v>
      </c>
      <c r="AF3739" s="381">
        <v>50600</v>
      </c>
      <c r="AG3739" s="381">
        <v>9999</v>
      </c>
      <c r="AH3739" s="381" t="s">
        <v>1078</v>
      </c>
      <c r="AI3739" s="381" t="s">
        <v>3656</v>
      </c>
      <c r="AJ3739" s="381">
        <v>1</v>
      </c>
    </row>
    <row r="3740" spans="1:36">
      <c r="A3740" s="381" t="s">
        <v>577</v>
      </c>
      <c r="B3740" s="381" t="s">
        <v>3925</v>
      </c>
      <c r="C3740" s="381">
        <v>47</v>
      </c>
      <c r="D3740" s="381">
        <v>15</v>
      </c>
      <c r="E3740" s="381" t="s">
        <v>3658</v>
      </c>
      <c r="F3740" s="381" t="s">
        <v>3657</v>
      </c>
      <c r="G3740" s="381" t="s">
        <v>3924</v>
      </c>
      <c r="H3740" s="381">
        <v>68700</v>
      </c>
      <c r="I3740" s="381">
        <v>24050</v>
      </c>
      <c r="J3740" s="381">
        <v>27500</v>
      </c>
      <c r="K3740" s="381">
        <v>30950</v>
      </c>
      <c r="L3740" s="381">
        <v>34350</v>
      </c>
      <c r="M3740" s="381">
        <v>37100</v>
      </c>
      <c r="N3740" s="381">
        <v>39850</v>
      </c>
      <c r="O3740" s="381">
        <v>42600</v>
      </c>
      <c r="P3740" s="381">
        <v>45350</v>
      </c>
      <c r="Q3740" s="381">
        <v>14450</v>
      </c>
      <c r="R3740" s="381">
        <v>16500</v>
      </c>
      <c r="S3740" s="381">
        <v>20420</v>
      </c>
      <c r="T3740" s="381">
        <v>24600</v>
      </c>
      <c r="U3740" s="381">
        <v>28780</v>
      </c>
      <c r="V3740" s="381">
        <v>32960</v>
      </c>
      <c r="W3740" s="381">
        <v>37140</v>
      </c>
      <c r="X3740" s="381">
        <v>41320</v>
      </c>
      <c r="Y3740" s="381">
        <v>38500</v>
      </c>
      <c r="Z3740" s="381">
        <v>44000</v>
      </c>
      <c r="AA3740" s="381">
        <v>49500</v>
      </c>
      <c r="AB3740" s="381">
        <v>54950</v>
      </c>
      <c r="AC3740" s="381">
        <v>59350</v>
      </c>
      <c r="AD3740" s="381">
        <v>63750</v>
      </c>
      <c r="AE3740" s="381">
        <v>68150</v>
      </c>
      <c r="AF3740" s="381">
        <v>72550</v>
      </c>
      <c r="AG3740" s="381">
        <v>9999</v>
      </c>
      <c r="AH3740" s="381" t="s">
        <v>3924</v>
      </c>
      <c r="AI3740" s="381" t="s">
        <v>3656</v>
      </c>
      <c r="AJ3740" s="381">
        <v>1</v>
      </c>
    </row>
    <row r="3741" spans="1:36">
      <c r="A3741" s="381" t="s">
        <v>577</v>
      </c>
      <c r="B3741" s="381" t="s">
        <v>3923</v>
      </c>
      <c r="C3741" s="381">
        <v>47</v>
      </c>
      <c r="D3741" s="381">
        <v>17</v>
      </c>
      <c r="E3741" s="381" t="s">
        <v>3922</v>
      </c>
      <c r="F3741" s="381" t="s">
        <v>3921</v>
      </c>
      <c r="G3741" s="381" t="s">
        <v>2047</v>
      </c>
      <c r="H3741" s="381">
        <v>48100</v>
      </c>
      <c r="I3741" s="381">
        <v>16850</v>
      </c>
      <c r="J3741" s="381">
        <v>19250</v>
      </c>
      <c r="K3741" s="381">
        <v>21650</v>
      </c>
      <c r="L3741" s="381">
        <v>24050</v>
      </c>
      <c r="M3741" s="381">
        <v>26000</v>
      </c>
      <c r="N3741" s="381">
        <v>27900</v>
      </c>
      <c r="O3741" s="381">
        <v>29850</v>
      </c>
      <c r="P3741" s="381">
        <v>31750</v>
      </c>
      <c r="Q3741" s="381">
        <v>12060</v>
      </c>
      <c r="R3741" s="381">
        <v>16240</v>
      </c>
      <c r="S3741" s="381">
        <v>20420</v>
      </c>
      <c r="T3741" s="381">
        <v>24050</v>
      </c>
      <c r="U3741" s="381">
        <v>26000</v>
      </c>
      <c r="V3741" s="381">
        <v>27900</v>
      </c>
      <c r="W3741" s="381">
        <v>29850</v>
      </c>
      <c r="X3741" s="381">
        <v>31750</v>
      </c>
      <c r="Y3741" s="381">
        <v>26950</v>
      </c>
      <c r="Z3741" s="381">
        <v>30800</v>
      </c>
      <c r="AA3741" s="381">
        <v>34650</v>
      </c>
      <c r="AB3741" s="381">
        <v>38500</v>
      </c>
      <c r="AC3741" s="381">
        <v>41600</v>
      </c>
      <c r="AD3741" s="381">
        <v>44700</v>
      </c>
      <c r="AE3741" s="381">
        <v>47750</v>
      </c>
      <c r="AF3741" s="381">
        <v>50850</v>
      </c>
      <c r="AG3741" s="381">
        <v>9999</v>
      </c>
      <c r="AH3741" s="381" t="s">
        <v>2047</v>
      </c>
      <c r="AI3741" s="381" t="s">
        <v>3656</v>
      </c>
      <c r="AJ3741" s="381">
        <v>0</v>
      </c>
    </row>
    <row r="3742" spans="1:36">
      <c r="A3742" s="381" t="s">
        <v>577</v>
      </c>
      <c r="B3742" s="381" t="s">
        <v>3920</v>
      </c>
      <c r="C3742" s="381">
        <v>47</v>
      </c>
      <c r="D3742" s="381">
        <v>19</v>
      </c>
      <c r="E3742" s="381" t="s">
        <v>3673</v>
      </c>
      <c r="F3742" s="381" t="s">
        <v>3672</v>
      </c>
      <c r="G3742" s="381" t="s">
        <v>3919</v>
      </c>
      <c r="H3742" s="381">
        <v>51800</v>
      </c>
      <c r="I3742" s="381">
        <v>18150</v>
      </c>
      <c r="J3742" s="381">
        <v>20750</v>
      </c>
      <c r="K3742" s="381">
        <v>23350</v>
      </c>
      <c r="L3742" s="381">
        <v>25900</v>
      </c>
      <c r="M3742" s="381">
        <v>28000</v>
      </c>
      <c r="N3742" s="381">
        <v>30050</v>
      </c>
      <c r="O3742" s="381">
        <v>32150</v>
      </c>
      <c r="P3742" s="381">
        <v>34200</v>
      </c>
      <c r="Q3742" s="381">
        <v>12060</v>
      </c>
      <c r="R3742" s="381">
        <v>16240</v>
      </c>
      <c r="S3742" s="381">
        <v>20420</v>
      </c>
      <c r="T3742" s="381">
        <v>24600</v>
      </c>
      <c r="U3742" s="381">
        <v>28000</v>
      </c>
      <c r="V3742" s="381">
        <v>30050</v>
      </c>
      <c r="W3742" s="381">
        <v>32150</v>
      </c>
      <c r="X3742" s="381">
        <v>34200</v>
      </c>
      <c r="Y3742" s="381">
        <v>29050</v>
      </c>
      <c r="Z3742" s="381">
        <v>33200</v>
      </c>
      <c r="AA3742" s="381">
        <v>37350</v>
      </c>
      <c r="AB3742" s="381">
        <v>41450</v>
      </c>
      <c r="AC3742" s="381">
        <v>44800</v>
      </c>
      <c r="AD3742" s="381">
        <v>48100</v>
      </c>
      <c r="AE3742" s="381">
        <v>51400</v>
      </c>
      <c r="AF3742" s="381">
        <v>54750</v>
      </c>
      <c r="AG3742" s="381">
        <v>3660</v>
      </c>
      <c r="AH3742" s="381" t="s">
        <v>3919</v>
      </c>
      <c r="AI3742" s="381" t="s">
        <v>3656</v>
      </c>
      <c r="AJ3742" s="381">
        <v>1</v>
      </c>
    </row>
    <row r="3743" spans="1:36">
      <c r="A3743" s="381" t="s">
        <v>577</v>
      </c>
      <c r="B3743" s="381" t="s">
        <v>3918</v>
      </c>
      <c r="C3743" s="381">
        <v>47</v>
      </c>
      <c r="D3743" s="381">
        <v>21</v>
      </c>
      <c r="E3743" s="381" t="s">
        <v>3658</v>
      </c>
      <c r="F3743" s="381" t="s">
        <v>3657</v>
      </c>
      <c r="G3743" s="381" t="s">
        <v>3917</v>
      </c>
      <c r="H3743" s="381">
        <v>68700</v>
      </c>
      <c r="I3743" s="381">
        <v>24050</v>
      </c>
      <c r="J3743" s="381">
        <v>27500</v>
      </c>
      <c r="K3743" s="381">
        <v>30950</v>
      </c>
      <c r="L3743" s="381">
        <v>34350</v>
      </c>
      <c r="M3743" s="381">
        <v>37100</v>
      </c>
      <c r="N3743" s="381">
        <v>39850</v>
      </c>
      <c r="O3743" s="381">
        <v>42600</v>
      </c>
      <c r="P3743" s="381">
        <v>45350</v>
      </c>
      <c r="Q3743" s="381">
        <v>14450</v>
      </c>
      <c r="R3743" s="381">
        <v>16500</v>
      </c>
      <c r="S3743" s="381">
        <v>20420</v>
      </c>
      <c r="T3743" s="381">
        <v>24600</v>
      </c>
      <c r="U3743" s="381">
        <v>28780</v>
      </c>
      <c r="V3743" s="381">
        <v>32960</v>
      </c>
      <c r="W3743" s="381">
        <v>37140</v>
      </c>
      <c r="X3743" s="381">
        <v>41320</v>
      </c>
      <c r="Y3743" s="381">
        <v>38500</v>
      </c>
      <c r="Z3743" s="381">
        <v>44000</v>
      </c>
      <c r="AA3743" s="381">
        <v>49500</v>
      </c>
      <c r="AB3743" s="381">
        <v>54950</v>
      </c>
      <c r="AC3743" s="381">
        <v>59350</v>
      </c>
      <c r="AD3743" s="381">
        <v>63750</v>
      </c>
      <c r="AE3743" s="381">
        <v>68150</v>
      </c>
      <c r="AF3743" s="381">
        <v>72550</v>
      </c>
      <c r="AG3743" s="381">
        <v>5360</v>
      </c>
      <c r="AH3743" s="381" t="s">
        <v>3917</v>
      </c>
      <c r="AI3743" s="381" t="s">
        <v>3656</v>
      </c>
      <c r="AJ3743" s="381">
        <v>1</v>
      </c>
    </row>
    <row r="3744" spans="1:36">
      <c r="A3744" s="381" t="s">
        <v>577</v>
      </c>
      <c r="B3744" s="381" t="s">
        <v>3916</v>
      </c>
      <c r="C3744" s="381">
        <v>47</v>
      </c>
      <c r="D3744" s="381">
        <v>23</v>
      </c>
      <c r="E3744" s="381" t="s">
        <v>3773</v>
      </c>
      <c r="F3744" s="381" t="s">
        <v>3772</v>
      </c>
      <c r="G3744" s="381" t="s">
        <v>3915</v>
      </c>
      <c r="H3744" s="381">
        <v>53400</v>
      </c>
      <c r="I3744" s="381">
        <v>18700</v>
      </c>
      <c r="J3744" s="381">
        <v>21400</v>
      </c>
      <c r="K3744" s="381">
        <v>24050</v>
      </c>
      <c r="L3744" s="381">
        <v>26700</v>
      </c>
      <c r="M3744" s="381">
        <v>28850</v>
      </c>
      <c r="N3744" s="381">
        <v>31000</v>
      </c>
      <c r="O3744" s="381">
        <v>33150</v>
      </c>
      <c r="P3744" s="381">
        <v>35250</v>
      </c>
      <c r="Q3744" s="381">
        <v>12060</v>
      </c>
      <c r="R3744" s="381">
        <v>16240</v>
      </c>
      <c r="S3744" s="381">
        <v>20420</v>
      </c>
      <c r="T3744" s="381">
        <v>24600</v>
      </c>
      <c r="U3744" s="381">
        <v>28780</v>
      </c>
      <c r="V3744" s="381">
        <v>31000</v>
      </c>
      <c r="W3744" s="381">
        <v>33150</v>
      </c>
      <c r="X3744" s="381">
        <v>35250</v>
      </c>
      <c r="Y3744" s="381">
        <v>29900</v>
      </c>
      <c r="Z3744" s="381">
        <v>34200</v>
      </c>
      <c r="AA3744" s="381">
        <v>38450</v>
      </c>
      <c r="AB3744" s="381">
        <v>42700</v>
      </c>
      <c r="AC3744" s="381">
        <v>46150</v>
      </c>
      <c r="AD3744" s="381">
        <v>49550</v>
      </c>
      <c r="AE3744" s="381">
        <v>52950</v>
      </c>
      <c r="AF3744" s="381">
        <v>56400</v>
      </c>
      <c r="AG3744" s="381">
        <v>3580</v>
      </c>
      <c r="AH3744" s="381" t="s">
        <v>3915</v>
      </c>
      <c r="AI3744" s="381" t="s">
        <v>3656</v>
      </c>
      <c r="AJ3744" s="381">
        <v>1</v>
      </c>
    </row>
    <row r="3745" spans="1:36">
      <c r="A3745" s="381" t="s">
        <v>577</v>
      </c>
      <c r="B3745" s="381" t="s">
        <v>3914</v>
      </c>
      <c r="C3745" s="381">
        <v>47</v>
      </c>
      <c r="D3745" s="381">
        <v>25</v>
      </c>
      <c r="E3745" s="381" t="s">
        <v>3913</v>
      </c>
      <c r="F3745" s="381" t="s">
        <v>3912</v>
      </c>
      <c r="G3745" s="381" t="s">
        <v>3911</v>
      </c>
      <c r="H3745" s="381">
        <v>43800</v>
      </c>
      <c r="I3745" s="381">
        <v>16800</v>
      </c>
      <c r="J3745" s="381">
        <v>19200</v>
      </c>
      <c r="K3745" s="381">
        <v>21600</v>
      </c>
      <c r="L3745" s="381">
        <v>23950</v>
      </c>
      <c r="M3745" s="381">
        <v>25900</v>
      </c>
      <c r="N3745" s="381">
        <v>27800</v>
      </c>
      <c r="O3745" s="381">
        <v>29700</v>
      </c>
      <c r="P3745" s="381">
        <v>31650</v>
      </c>
      <c r="Q3745" s="381">
        <v>12060</v>
      </c>
      <c r="R3745" s="381">
        <v>16240</v>
      </c>
      <c r="S3745" s="381">
        <v>20420</v>
      </c>
      <c r="T3745" s="381">
        <v>23950</v>
      </c>
      <c r="U3745" s="381">
        <v>25900</v>
      </c>
      <c r="V3745" s="381">
        <v>27800</v>
      </c>
      <c r="W3745" s="381">
        <v>29700</v>
      </c>
      <c r="X3745" s="381">
        <v>31650</v>
      </c>
      <c r="Y3745" s="381">
        <v>26850</v>
      </c>
      <c r="Z3745" s="381">
        <v>30650</v>
      </c>
      <c r="AA3745" s="381">
        <v>34500</v>
      </c>
      <c r="AB3745" s="381">
        <v>38300</v>
      </c>
      <c r="AC3745" s="381">
        <v>41400</v>
      </c>
      <c r="AD3745" s="381">
        <v>44450</v>
      </c>
      <c r="AE3745" s="381">
        <v>47500</v>
      </c>
      <c r="AF3745" s="381">
        <v>50600</v>
      </c>
      <c r="AG3745" s="381">
        <v>9999</v>
      </c>
      <c r="AH3745" s="381" t="s">
        <v>3911</v>
      </c>
      <c r="AI3745" s="381" t="s">
        <v>3656</v>
      </c>
      <c r="AJ3745" s="381">
        <v>0</v>
      </c>
    </row>
    <row r="3746" spans="1:36">
      <c r="A3746" s="381" t="s">
        <v>577</v>
      </c>
      <c r="B3746" s="381" t="s">
        <v>3910</v>
      </c>
      <c r="C3746" s="381">
        <v>47</v>
      </c>
      <c r="D3746" s="381">
        <v>27</v>
      </c>
      <c r="E3746" s="381" t="s">
        <v>3909</v>
      </c>
      <c r="F3746" s="381" t="s">
        <v>3908</v>
      </c>
      <c r="G3746" s="381" t="s">
        <v>1540</v>
      </c>
      <c r="H3746" s="381">
        <v>37000</v>
      </c>
      <c r="I3746" s="381">
        <v>16800</v>
      </c>
      <c r="J3746" s="381">
        <v>19200</v>
      </c>
      <c r="K3746" s="381">
        <v>21600</v>
      </c>
      <c r="L3746" s="381">
        <v>23950</v>
      </c>
      <c r="M3746" s="381">
        <v>25900</v>
      </c>
      <c r="N3746" s="381">
        <v>27800</v>
      </c>
      <c r="O3746" s="381">
        <v>29700</v>
      </c>
      <c r="P3746" s="381">
        <v>31650</v>
      </c>
      <c r="Q3746" s="381">
        <v>12060</v>
      </c>
      <c r="R3746" s="381">
        <v>16240</v>
      </c>
      <c r="S3746" s="381">
        <v>20420</v>
      </c>
      <c r="T3746" s="381">
        <v>23950</v>
      </c>
      <c r="U3746" s="381">
        <v>25900</v>
      </c>
      <c r="V3746" s="381">
        <v>27800</v>
      </c>
      <c r="W3746" s="381">
        <v>29700</v>
      </c>
      <c r="X3746" s="381">
        <v>31650</v>
      </c>
      <c r="Y3746" s="381">
        <v>26850</v>
      </c>
      <c r="Z3746" s="381">
        <v>30650</v>
      </c>
      <c r="AA3746" s="381">
        <v>34500</v>
      </c>
      <c r="AB3746" s="381">
        <v>38300</v>
      </c>
      <c r="AC3746" s="381">
        <v>41400</v>
      </c>
      <c r="AD3746" s="381">
        <v>44450</v>
      </c>
      <c r="AE3746" s="381">
        <v>47500</v>
      </c>
      <c r="AF3746" s="381">
        <v>50600</v>
      </c>
      <c r="AG3746" s="381">
        <v>9999</v>
      </c>
      <c r="AH3746" s="381" t="s">
        <v>1540</v>
      </c>
      <c r="AI3746" s="381" t="s">
        <v>3656</v>
      </c>
      <c r="AJ3746" s="381">
        <v>0</v>
      </c>
    </row>
    <row r="3747" spans="1:36">
      <c r="A3747" s="381" t="s">
        <v>577</v>
      </c>
      <c r="B3747" s="381" t="s">
        <v>3907</v>
      </c>
      <c r="C3747" s="381">
        <v>47</v>
      </c>
      <c r="D3747" s="381">
        <v>29</v>
      </c>
      <c r="E3747" s="381" t="s">
        <v>3906</v>
      </c>
      <c r="F3747" s="381" t="s">
        <v>3905</v>
      </c>
      <c r="G3747" s="381" t="s">
        <v>3904</v>
      </c>
      <c r="H3747" s="381">
        <v>41200</v>
      </c>
      <c r="I3747" s="381">
        <v>16800</v>
      </c>
      <c r="J3747" s="381">
        <v>19200</v>
      </c>
      <c r="K3747" s="381">
        <v>21600</v>
      </c>
      <c r="L3747" s="381">
        <v>23950</v>
      </c>
      <c r="M3747" s="381">
        <v>25900</v>
      </c>
      <c r="N3747" s="381">
        <v>27800</v>
      </c>
      <c r="O3747" s="381">
        <v>29700</v>
      </c>
      <c r="P3747" s="381">
        <v>31650</v>
      </c>
      <c r="Q3747" s="381">
        <v>12060</v>
      </c>
      <c r="R3747" s="381">
        <v>16240</v>
      </c>
      <c r="S3747" s="381">
        <v>20420</v>
      </c>
      <c r="T3747" s="381">
        <v>23950</v>
      </c>
      <c r="U3747" s="381">
        <v>25900</v>
      </c>
      <c r="V3747" s="381">
        <v>27800</v>
      </c>
      <c r="W3747" s="381">
        <v>29700</v>
      </c>
      <c r="X3747" s="381">
        <v>31650</v>
      </c>
      <c r="Y3747" s="381">
        <v>26850</v>
      </c>
      <c r="Z3747" s="381">
        <v>30650</v>
      </c>
      <c r="AA3747" s="381">
        <v>34500</v>
      </c>
      <c r="AB3747" s="381">
        <v>38300</v>
      </c>
      <c r="AC3747" s="381">
        <v>41400</v>
      </c>
      <c r="AD3747" s="381">
        <v>44450</v>
      </c>
      <c r="AE3747" s="381">
        <v>47500</v>
      </c>
      <c r="AF3747" s="381">
        <v>50600</v>
      </c>
      <c r="AG3747" s="381">
        <v>9999</v>
      </c>
      <c r="AH3747" s="381" t="s">
        <v>3904</v>
      </c>
      <c r="AI3747" s="381" t="s">
        <v>3656</v>
      </c>
      <c r="AJ3747" s="381">
        <v>0</v>
      </c>
    </row>
    <row r="3748" spans="1:36">
      <c r="A3748" s="381" t="s">
        <v>577</v>
      </c>
      <c r="B3748" s="381" t="s">
        <v>3903</v>
      </c>
      <c r="C3748" s="381">
        <v>47</v>
      </c>
      <c r="D3748" s="381">
        <v>31</v>
      </c>
      <c r="E3748" s="381" t="s">
        <v>3902</v>
      </c>
      <c r="F3748" s="381" t="s">
        <v>3901</v>
      </c>
      <c r="G3748" s="381" t="s">
        <v>3900</v>
      </c>
      <c r="H3748" s="381">
        <v>51400</v>
      </c>
      <c r="I3748" s="381">
        <v>18000</v>
      </c>
      <c r="J3748" s="381">
        <v>20600</v>
      </c>
      <c r="K3748" s="381">
        <v>23150</v>
      </c>
      <c r="L3748" s="381">
        <v>25700</v>
      </c>
      <c r="M3748" s="381">
        <v>27800</v>
      </c>
      <c r="N3748" s="381">
        <v>29850</v>
      </c>
      <c r="O3748" s="381">
        <v>31900</v>
      </c>
      <c r="P3748" s="381">
        <v>33950</v>
      </c>
      <c r="Q3748" s="381">
        <v>12060</v>
      </c>
      <c r="R3748" s="381">
        <v>16240</v>
      </c>
      <c r="S3748" s="381">
        <v>20420</v>
      </c>
      <c r="T3748" s="381">
        <v>24600</v>
      </c>
      <c r="U3748" s="381">
        <v>27800</v>
      </c>
      <c r="V3748" s="381">
        <v>29850</v>
      </c>
      <c r="W3748" s="381">
        <v>31900</v>
      </c>
      <c r="X3748" s="381">
        <v>33950</v>
      </c>
      <c r="Y3748" s="381">
        <v>28800</v>
      </c>
      <c r="Z3748" s="381">
        <v>32900</v>
      </c>
      <c r="AA3748" s="381">
        <v>37000</v>
      </c>
      <c r="AB3748" s="381">
        <v>41100</v>
      </c>
      <c r="AC3748" s="381">
        <v>44400</v>
      </c>
      <c r="AD3748" s="381">
        <v>47700</v>
      </c>
      <c r="AE3748" s="381">
        <v>51000</v>
      </c>
      <c r="AF3748" s="381">
        <v>54300</v>
      </c>
      <c r="AG3748" s="381">
        <v>9999</v>
      </c>
      <c r="AH3748" s="381" t="s">
        <v>3900</v>
      </c>
      <c r="AI3748" s="381" t="s">
        <v>3656</v>
      </c>
      <c r="AJ3748" s="381">
        <v>0</v>
      </c>
    </row>
    <row r="3749" spans="1:36">
      <c r="A3749" s="381" t="s">
        <v>577</v>
      </c>
      <c r="B3749" s="381" t="s">
        <v>3899</v>
      </c>
      <c r="C3749" s="381">
        <v>47</v>
      </c>
      <c r="D3749" s="381">
        <v>33</v>
      </c>
      <c r="E3749" s="381" t="s">
        <v>3898</v>
      </c>
      <c r="F3749" s="381" t="s">
        <v>3897</v>
      </c>
      <c r="G3749" s="381" t="s">
        <v>3477</v>
      </c>
      <c r="H3749" s="381">
        <v>46600</v>
      </c>
      <c r="I3749" s="381">
        <v>16800</v>
      </c>
      <c r="J3749" s="381">
        <v>19200</v>
      </c>
      <c r="K3749" s="381">
        <v>21600</v>
      </c>
      <c r="L3749" s="381">
        <v>23950</v>
      </c>
      <c r="M3749" s="381">
        <v>25900</v>
      </c>
      <c r="N3749" s="381">
        <v>27800</v>
      </c>
      <c r="O3749" s="381">
        <v>29700</v>
      </c>
      <c r="P3749" s="381">
        <v>31650</v>
      </c>
      <c r="Q3749" s="381">
        <v>12060</v>
      </c>
      <c r="R3749" s="381">
        <v>16240</v>
      </c>
      <c r="S3749" s="381">
        <v>20420</v>
      </c>
      <c r="T3749" s="381">
        <v>23950</v>
      </c>
      <c r="U3749" s="381">
        <v>25900</v>
      </c>
      <c r="V3749" s="381">
        <v>27800</v>
      </c>
      <c r="W3749" s="381">
        <v>29700</v>
      </c>
      <c r="X3749" s="381">
        <v>31650</v>
      </c>
      <c r="Y3749" s="381">
        <v>26850</v>
      </c>
      <c r="Z3749" s="381">
        <v>30650</v>
      </c>
      <c r="AA3749" s="381">
        <v>34500</v>
      </c>
      <c r="AB3749" s="381">
        <v>38300</v>
      </c>
      <c r="AC3749" s="381">
        <v>41400</v>
      </c>
      <c r="AD3749" s="381">
        <v>44450</v>
      </c>
      <c r="AE3749" s="381">
        <v>47500</v>
      </c>
      <c r="AF3749" s="381">
        <v>50600</v>
      </c>
      <c r="AG3749" s="381">
        <v>9999</v>
      </c>
      <c r="AH3749" s="381" t="s">
        <v>3477</v>
      </c>
      <c r="AI3749" s="381" t="s">
        <v>3656</v>
      </c>
      <c r="AJ3749" s="381">
        <v>1</v>
      </c>
    </row>
    <row r="3750" spans="1:36">
      <c r="A3750" s="381" t="s">
        <v>577</v>
      </c>
      <c r="B3750" s="381" t="s">
        <v>3896</v>
      </c>
      <c r="C3750" s="381">
        <v>47</v>
      </c>
      <c r="D3750" s="381">
        <v>35</v>
      </c>
      <c r="E3750" s="381" t="s">
        <v>3895</v>
      </c>
      <c r="F3750" s="381" t="s">
        <v>3894</v>
      </c>
      <c r="G3750" s="381" t="s">
        <v>2027</v>
      </c>
      <c r="H3750" s="381">
        <v>46300</v>
      </c>
      <c r="I3750" s="381">
        <v>16800</v>
      </c>
      <c r="J3750" s="381">
        <v>19200</v>
      </c>
      <c r="K3750" s="381">
        <v>21600</v>
      </c>
      <c r="L3750" s="381">
        <v>23950</v>
      </c>
      <c r="M3750" s="381">
        <v>25900</v>
      </c>
      <c r="N3750" s="381">
        <v>27800</v>
      </c>
      <c r="O3750" s="381">
        <v>29700</v>
      </c>
      <c r="P3750" s="381">
        <v>31650</v>
      </c>
      <c r="Q3750" s="381">
        <v>12060</v>
      </c>
      <c r="R3750" s="381">
        <v>16240</v>
      </c>
      <c r="S3750" s="381">
        <v>20420</v>
      </c>
      <c r="T3750" s="381">
        <v>23950</v>
      </c>
      <c r="U3750" s="381">
        <v>25900</v>
      </c>
      <c r="V3750" s="381">
        <v>27800</v>
      </c>
      <c r="W3750" s="381">
        <v>29700</v>
      </c>
      <c r="X3750" s="381">
        <v>31650</v>
      </c>
      <c r="Y3750" s="381">
        <v>26850</v>
      </c>
      <c r="Z3750" s="381">
        <v>30650</v>
      </c>
      <c r="AA3750" s="381">
        <v>34500</v>
      </c>
      <c r="AB3750" s="381">
        <v>38300</v>
      </c>
      <c r="AC3750" s="381">
        <v>41400</v>
      </c>
      <c r="AD3750" s="381">
        <v>44450</v>
      </c>
      <c r="AE3750" s="381">
        <v>47500</v>
      </c>
      <c r="AF3750" s="381">
        <v>50600</v>
      </c>
      <c r="AG3750" s="381">
        <v>9999</v>
      </c>
      <c r="AH3750" s="381" t="s">
        <v>2027</v>
      </c>
      <c r="AI3750" s="381" t="s">
        <v>3656</v>
      </c>
      <c r="AJ3750" s="381">
        <v>0</v>
      </c>
    </row>
    <row r="3751" spans="1:36">
      <c r="A3751" s="381" t="s">
        <v>577</v>
      </c>
      <c r="B3751" s="381" t="s">
        <v>3893</v>
      </c>
      <c r="C3751" s="381">
        <v>47</v>
      </c>
      <c r="D3751" s="381">
        <v>37</v>
      </c>
      <c r="E3751" s="381" t="s">
        <v>3658</v>
      </c>
      <c r="F3751" s="381" t="s">
        <v>3657</v>
      </c>
      <c r="G3751" s="381" t="s">
        <v>3892</v>
      </c>
      <c r="H3751" s="381">
        <v>68700</v>
      </c>
      <c r="I3751" s="381">
        <v>24050</v>
      </c>
      <c r="J3751" s="381">
        <v>27500</v>
      </c>
      <c r="K3751" s="381">
        <v>30950</v>
      </c>
      <c r="L3751" s="381">
        <v>34350</v>
      </c>
      <c r="M3751" s="381">
        <v>37100</v>
      </c>
      <c r="N3751" s="381">
        <v>39850</v>
      </c>
      <c r="O3751" s="381">
        <v>42600</v>
      </c>
      <c r="P3751" s="381">
        <v>45350</v>
      </c>
      <c r="Q3751" s="381">
        <v>14450</v>
      </c>
      <c r="R3751" s="381">
        <v>16500</v>
      </c>
      <c r="S3751" s="381">
        <v>20420</v>
      </c>
      <c r="T3751" s="381">
        <v>24600</v>
      </c>
      <c r="U3751" s="381">
        <v>28780</v>
      </c>
      <c r="V3751" s="381">
        <v>32960</v>
      </c>
      <c r="W3751" s="381">
        <v>37140</v>
      </c>
      <c r="X3751" s="381">
        <v>41320</v>
      </c>
      <c r="Y3751" s="381">
        <v>38500</v>
      </c>
      <c r="Z3751" s="381">
        <v>44000</v>
      </c>
      <c r="AA3751" s="381">
        <v>49500</v>
      </c>
      <c r="AB3751" s="381">
        <v>54950</v>
      </c>
      <c r="AC3751" s="381">
        <v>59350</v>
      </c>
      <c r="AD3751" s="381">
        <v>63750</v>
      </c>
      <c r="AE3751" s="381">
        <v>68150</v>
      </c>
      <c r="AF3751" s="381">
        <v>72550</v>
      </c>
      <c r="AG3751" s="381">
        <v>5360</v>
      </c>
      <c r="AH3751" s="381" t="s">
        <v>3892</v>
      </c>
      <c r="AI3751" s="381" t="s">
        <v>3656</v>
      </c>
      <c r="AJ3751" s="381">
        <v>1</v>
      </c>
    </row>
    <row r="3752" spans="1:36">
      <c r="A3752" s="381" t="s">
        <v>577</v>
      </c>
      <c r="B3752" s="381" t="s">
        <v>3891</v>
      </c>
      <c r="C3752" s="381">
        <v>47</v>
      </c>
      <c r="D3752" s="381">
        <v>39</v>
      </c>
      <c r="E3752" s="381" t="s">
        <v>3890</v>
      </c>
      <c r="F3752" s="381" t="s">
        <v>3889</v>
      </c>
      <c r="G3752" s="381" t="s">
        <v>3888</v>
      </c>
      <c r="H3752" s="381">
        <v>47400</v>
      </c>
      <c r="I3752" s="381">
        <v>16800</v>
      </c>
      <c r="J3752" s="381">
        <v>19200</v>
      </c>
      <c r="K3752" s="381">
        <v>21600</v>
      </c>
      <c r="L3752" s="381">
        <v>23950</v>
      </c>
      <c r="M3752" s="381">
        <v>25900</v>
      </c>
      <c r="N3752" s="381">
        <v>27800</v>
      </c>
      <c r="O3752" s="381">
        <v>29700</v>
      </c>
      <c r="P3752" s="381">
        <v>31650</v>
      </c>
      <c r="Q3752" s="381">
        <v>12060</v>
      </c>
      <c r="R3752" s="381">
        <v>16240</v>
      </c>
      <c r="S3752" s="381">
        <v>20420</v>
      </c>
      <c r="T3752" s="381">
        <v>23950</v>
      </c>
      <c r="U3752" s="381">
        <v>25900</v>
      </c>
      <c r="V3752" s="381">
        <v>27800</v>
      </c>
      <c r="W3752" s="381">
        <v>29700</v>
      </c>
      <c r="X3752" s="381">
        <v>31650</v>
      </c>
      <c r="Y3752" s="381">
        <v>26850</v>
      </c>
      <c r="Z3752" s="381">
        <v>30650</v>
      </c>
      <c r="AA3752" s="381">
        <v>34500</v>
      </c>
      <c r="AB3752" s="381">
        <v>38300</v>
      </c>
      <c r="AC3752" s="381">
        <v>41400</v>
      </c>
      <c r="AD3752" s="381">
        <v>44450</v>
      </c>
      <c r="AE3752" s="381">
        <v>47500</v>
      </c>
      <c r="AF3752" s="381">
        <v>50600</v>
      </c>
      <c r="AG3752" s="381">
        <v>9999</v>
      </c>
      <c r="AH3752" s="381" t="s">
        <v>3888</v>
      </c>
      <c r="AI3752" s="381" t="s">
        <v>3656</v>
      </c>
      <c r="AJ3752" s="381">
        <v>0</v>
      </c>
    </row>
    <row r="3753" spans="1:36">
      <c r="A3753" s="381" t="s">
        <v>577</v>
      </c>
      <c r="B3753" s="381" t="s">
        <v>3887</v>
      </c>
      <c r="C3753" s="381">
        <v>47</v>
      </c>
      <c r="D3753" s="381">
        <v>41</v>
      </c>
      <c r="E3753" s="381" t="s">
        <v>3886</v>
      </c>
      <c r="F3753" s="381" t="s">
        <v>3885</v>
      </c>
      <c r="G3753" s="381" t="s">
        <v>3884</v>
      </c>
      <c r="H3753" s="381">
        <v>46600</v>
      </c>
      <c r="I3753" s="381">
        <v>16800</v>
      </c>
      <c r="J3753" s="381">
        <v>19200</v>
      </c>
      <c r="K3753" s="381">
        <v>21600</v>
      </c>
      <c r="L3753" s="381">
        <v>23950</v>
      </c>
      <c r="M3753" s="381">
        <v>25900</v>
      </c>
      <c r="N3753" s="381">
        <v>27800</v>
      </c>
      <c r="O3753" s="381">
        <v>29700</v>
      </c>
      <c r="P3753" s="381">
        <v>31650</v>
      </c>
      <c r="Q3753" s="381">
        <v>12060</v>
      </c>
      <c r="R3753" s="381">
        <v>16240</v>
      </c>
      <c r="S3753" s="381">
        <v>20420</v>
      </c>
      <c r="T3753" s="381">
        <v>23950</v>
      </c>
      <c r="U3753" s="381">
        <v>25900</v>
      </c>
      <c r="V3753" s="381">
        <v>27800</v>
      </c>
      <c r="W3753" s="381">
        <v>29700</v>
      </c>
      <c r="X3753" s="381">
        <v>31650</v>
      </c>
      <c r="Y3753" s="381">
        <v>26850</v>
      </c>
      <c r="Z3753" s="381">
        <v>30650</v>
      </c>
      <c r="AA3753" s="381">
        <v>34500</v>
      </c>
      <c r="AB3753" s="381">
        <v>38300</v>
      </c>
      <c r="AC3753" s="381">
        <v>41400</v>
      </c>
      <c r="AD3753" s="381">
        <v>44450</v>
      </c>
      <c r="AE3753" s="381">
        <v>47500</v>
      </c>
      <c r="AF3753" s="381">
        <v>50600</v>
      </c>
      <c r="AG3753" s="381">
        <v>9999</v>
      </c>
      <c r="AH3753" s="381" t="s">
        <v>3884</v>
      </c>
      <c r="AI3753" s="381" t="s">
        <v>3656</v>
      </c>
      <c r="AJ3753" s="381">
        <v>0</v>
      </c>
    </row>
    <row r="3754" spans="1:36">
      <c r="A3754" s="381" t="s">
        <v>577</v>
      </c>
      <c r="B3754" s="381" t="s">
        <v>3883</v>
      </c>
      <c r="C3754" s="381">
        <v>47</v>
      </c>
      <c r="D3754" s="381">
        <v>43</v>
      </c>
      <c r="E3754" s="381" t="s">
        <v>3658</v>
      </c>
      <c r="F3754" s="381" t="s">
        <v>3657</v>
      </c>
      <c r="G3754" s="381" t="s">
        <v>3882</v>
      </c>
      <c r="H3754" s="381">
        <v>68700</v>
      </c>
      <c r="I3754" s="381">
        <v>24050</v>
      </c>
      <c r="J3754" s="381">
        <v>27500</v>
      </c>
      <c r="K3754" s="381">
        <v>30950</v>
      </c>
      <c r="L3754" s="381">
        <v>34350</v>
      </c>
      <c r="M3754" s="381">
        <v>37100</v>
      </c>
      <c r="N3754" s="381">
        <v>39850</v>
      </c>
      <c r="O3754" s="381">
        <v>42600</v>
      </c>
      <c r="P3754" s="381">
        <v>45350</v>
      </c>
      <c r="Q3754" s="381">
        <v>14450</v>
      </c>
      <c r="R3754" s="381">
        <v>16500</v>
      </c>
      <c r="S3754" s="381">
        <v>20420</v>
      </c>
      <c r="T3754" s="381">
        <v>24600</v>
      </c>
      <c r="U3754" s="381">
        <v>28780</v>
      </c>
      <c r="V3754" s="381">
        <v>32960</v>
      </c>
      <c r="W3754" s="381">
        <v>37140</v>
      </c>
      <c r="X3754" s="381">
        <v>41320</v>
      </c>
      <c r="Y3754" s="381">
        <v>38500</v>
      </c>
      <c r="Z3754" s="381">
        <v>44000</v>
      </c>
      <c r="AA3754" s="381">
        <v>49500</v>
      </c>
      <c r="AB3754" s="381">
        <v>54950</v>
      </c>
      <c r="AC3754" s="381">
        <v>59350</v>
      </c>
      <c r="AD3754" s="381">
        <v>63750</v>
      </c>
      <c r="AE3754" s="381">
        <v>68150</v>
      </c>
      <c r="AF3754" s="381">
        <v>72550</v>
      </c>
      <c r="AG3754" s="381">
        <v>5360</v>
      </c>
      <c r="AH3754" s="381" t="s">
        <v>3882</v>
      </c>
      <c r="AI3754" s="381" t="s">
        <v>3656</v>
      </c>
      <c r="AJ3754" s="381">
        <v>1</v>
      </c>
    </row>
    <row r="3755" spans="1:36">
      <c r="A3755" s="381" t="s">
        <v>577</v>
      </c>
      <c r="B3755" s="381" t="s">
        <v>3881</v>
      </c>
      <c r="C3755" s="381">
        <v>47</v>
      </c>
      <c r="D3755" s="381">
        <v>45</v>
      </c>
      <c r="E3755" s="381" t="s">
        <v>3880</v>
      </c>
      <c r="F3755" s="381" t="s">
        <v>3879</v>
      </c>
      <c r="G3755" s="381" t="s">
        <v>3878</v>
      </c>
      <c r="H3755" s="381">
        <v>55800</v>
      </c>
      <c r="I3755" s="381">
        <v>18100</v>
      </c>
      <c r="J3755" s="381">
        <v>20650</v>
      </c>
      <c r="K3755" s="381">
        <v>23250</v>
      </c>
      <c r="L3755" s="381">
        <v>25800</v>
      </c>
      <c r="M3755" s="381">
        <v>27900</v>
      </c>
      <c r="N3755" s="381">
        <v>29950</v>
      </c>
      <c r="O3755" s="381">
        <v>32000</v>
      </c>
      <c r="P3755" s="381">
        <v>34100</v>
      </c>
      <c r="Q3755" s="381">
        <v>12060</v>
      </c>
      <c r="R3755" s="381">
        <v>16240</v>
      </c>
      <c r="S3755" s="381">
        <v>20420</v>
      </c>
      <c r="T3755" s="381">
        <v>24600</v>
      </c>
      <c r="U3755" s="381">
        <v>27900</v>
      </c>
      <c r="V3755" s="381">
        <v>29950</v>
      </c>
      <c r="W3755" s="381">
        <v>32000</v>
      </c>
      <c r="X3755" s="381">
        <v>34100</v>
      </c>
      <c r="Y3755" s="381">
        <v>28950</v>
      </c>
      <c r="Z3755" s="381">
        <v>33050</v>
      </c>
      <c r="AA3755" s="381">
        <v>37200</v>
      </c>
      <c r="AB3755" s="381">
        <v>41300</v>
      </c>
      <c r="AC3755" s="381">
        <v>44650</v>
      </c>
      <c r="AD3755" s="381">
        <v>47950</v>
      </c>
      <c r="AE3755" s="381">
        <v>51250</v>
      </c>
      <c r="AF3755" s="381">
        <v>54550</v>
      </c>
      <c r="AG3755" s="381">
        <v>9999</v>
      </c>
      <c r="AH3755" s="381" t="s">
        <v>3878</v>
      </c>
      <c r="AI3755" s="381" t="s">
        <v>3656</v>
      </c>
      <c r="AJ3755" s="381">
        <v>0</v>
      </c>
    </row>
    <row r="3756" spans="1:36">
      <c r="A3756" s="381" t="s">
        <v>577</v>
      </c>
      <c r="B3756" s="381" t="s">
        <v>3877</v>
      </c>
      <c r="C3756" s="381">
        <v>47</v>
      </c>
      <c r="D3756" s="381">
        <v>47</v>
      </c>
      <c r="E3756" s="381" t="s">
        <v>3692</v>
      </c>
      <c r="F3756" s="381" t="s">
        <v>3691</v>
      </c>
      <c r="G3756" s="381" t="s">
        <v>1532</v>
      </c>
      <c r="H3756" s="381">
        <v>60000</v>
      </c>
      <c r="I3756" s="381">
        <v>21000</v>
      </c>
      <c r="J3756" s="381">
        <v>24000</v>
      </c>
      <c r="K3756" s="381">
        <v>27000</v>
      </c>
      <c r="L3756" s="381">
        <v>30000</v>
      </c>
      <c r="M3756" s="381">
        <v>32400</v>
      </c>
      <c r="N3756" s="381">
        <v>34800</v>
      </c>
      <c r="O3756" s="381">
        <v>37200</v>
      </c>
      <c r="P3756" s="381">
        <v>39600</v>
      </c>
      <c r="Q3756" s="381">
        <v>12600</v>
      </c>
      <c r="R3756" s="381">
        <v>16240</v>
      </c>
      <c r="S3756" s="381">
        <v>20420</v>
      </c>
      <c r="T3756" s="381">
        <v>24600</v>
      </c>
      <c r="U3756" s="381">
        <v>28780</v>
      </c>
      <c r="V3756" s="381">
        <v>32960</v>
      </c>
      <c r="W3756" s="381">
        <v>37140</v>
      </c>
      <c r="X3756" s="381">
        <v>39600</v>
      </c>
      <c r="Y3756" s="381">
        <v>33600</v>
      </c>
      <c r="Z3756" s="381">
        <v>38400</v>
      </c>
      <c r="AA3756" s="381">
        <v>43200</v>
      </c>
      <c r="AB3756" s="381">
        <v>48000</v>
      </c>
      <c r="AC3756" s="381">
        <v>51850</v>
      </c>
      <c r="AD3756" s="381">
        <v>55700</v>
      </c>
      <c r="AE3756" s="381">
        <v>59550</v>
      </c>
      <c r="AF3756" s="381">
        <v>63400</v>
      </c>
      <c r="AG3756" s="381">
        <v>4920</v>
      </c>
      <c r="AH3756" s="381" t="s">
        <v>1532</v>
      </c>
      <c r="AI3756" s="381" t="s">
        <v>3656</v>
      </c>
      <c r="AJ3756" s="381">
        <v>1</v>
      </c>
    </row>
    <row r="3757" spans="1:36">
      <c r="A3757" s="381" t="s">
        <v>577</v>
      </c>
      <c r="B3757" s="381" t="s">
        <v>3876</v>
      </c>
      <c r="C3757" s="381">
        <v>47</v>
      </c>
      <c r="D3757" s="381">
        <v>49</v>
      </c>
      <c r="E3757" s="381" t="s">
        <v>3875</v>
      </c>
      <c r="F3757" s="381" t="s">
        <v>3874</v>
      </c>
      <c r="G3757" s="381" t="s">
        <v>3873</v>
      </c>
      <c r="H3757" s="381">
        <v>38400</v>
      </c>
      <c r="I3757" s="381">
        <v>16800</v>
      </c>
      <c r="J3757" s="381">
        <v>19200</v>
      </c>
      <c r="K3757" s="381">
        <v>21600</v>
      </c>
      <c r="L3757" s="381">
        <v>23950</v>
      </c>
      <c r="M3757" s="381">
        <v>25900</v>
      </c>
      <c r="N3757" s="381">
        <v>27800</v>
      </c>
      <c r="O3757" s="381">
        <v>29700</v>
      </c>
      <c r="P3757" s="381">
        <v>31650</v>
      </c>
      <c r="Q3757" s="381">
        <v>12060</v>
      </c>
      <c r="R3757" s="381">
        <v>16240</v>
      </c>
      <c r="S3757" s="381">
        <v>20420</v>
      </c>
      <c r="T3757" s="381">
        <v>23950</v>
      </c>
      <c r="U3757" s="381">
        <v>25900</v>
      </c>
      <c r="V3757" s="381">
        <v>27800</v>
      </c>
      <c r="W3757" s="381">
        <v>29700</v>
      </c>
      <c r="X3757" s="381">
        <v>31650</v>
      </c>
      <c r="Y3757" s="381">
        <v>26850</v>
      </c>
      <c r="Z3757" s="381">
        <v>30650</v>
      </c>
      <c r="AA3757" s="381">
        <v>34500</v>
      </c>
      <c r="AB3757" s="381">
        <v>38300</v>
      </c>
      <c r="AC3757" s="381">
        <v>41400</v>
      </c>
      <c r="AD3757" s="381">
        <v>44450</v>
      </c>
      <c r="AE3757" s="381">
        <v>47500</v>
      </c>
      <c r="AF3757" s="381">
        <v>50600</v>
      </c>
      <c r="AG3757" s="381">
        <v>9999</v>
      </c>
      <c r="AH3757" s="381" t="s">
        <v>3873</v>
      </c>
      <c r="AI3757" s="381" t="s">
        <v>3656</v>
      </c>
      <c r="AJ3757" s="381">
        <v>0</v>
      </c>
    </row>
    <row r="3758" spans="1:36">
      <c r="A3758" s="381" t="s">
        <v>577</v>
      </c>
      <c r="B3758" s="381" t="s">
        <v>3872</v>
      </c>
      <c r="C3758" s="381">
        <v>47</v>
      </c>
      <c r="D3758" s="381">
        <v>51</v>
      </c>
      <c r="E3758" s="381" t="s">
        <v>3871</v>
      </c>
      <c r="F3758" s="381" t="s">
        <v>3870</v>
      </c>
      <c r="G3758" s="381" t="s">
        <v>1670</v>
      </c>
      <c r="H3758" s="381">
        <v>51900</v>
      </c>
      <c r="I3758" s="381">
        <v>18200</v>
      </c>
      <c r="J3758" s="381">
        <v>20800</v>
      </c>
      <c r="K3758" s="381">
        <v>23400</v>
      </c>
      <c r="L3758" s="381">
        <v>25950</v>
      </c>
      <c r="M3758" s="381">
        <v>28050</v>
      </c>
      <c r="N3758" s="381">
        <v>30150</v>
      </c>
      <c r="O3758" s="381">
        <v>32200</v>
      </c>
      <c r="P3758" s="381">
        <v>34300</v>
      </c>
      <c r="Q3758" s="381">
        <v>12060</v>
      </c>
      <c r="R3758" s="381">
        <v>16240</v>
      </c>
      <c r="S3758" s="381">
        <v>20420</v>
      </c>
      <c r="T3758" s="381">
        <v>24600</v>
      </c>
      <c r="U3758" s="381">
        <v>28050</v>
      </c>
      <c r="V3758" s="381">
        <v>30150</v>
      </c>
      <c r="W3758" s="381">
        <v>32200</v>
      </c>
      <c r="X3758" s="381">
        <v>34300</v>
      </c>
      <c r="Y3758" s="381">
        <v>29050</v>
      </c>
      <c r="Z3758" s="381">
        <v>33200</v>
      </c>
      <c r="AA3758" s="381">
        <v>37350</v>
      </c>
      <c r="AB3758" s="381">
        <v>41500</v>
      </c>
      <c r="AC3758" s="381">
        <v>44850</v>
      </c>
      <c r="AD3758" s="381">
        <v>48150</v>
      </c>
      <c r="AE3758" s="381">
        <v>51500</v>
      </c>
      <c r="AF3758" s="381">
        <v>54800</v>
      </c>
      <c r="AG3758" s="381">
        <v>9999</v>
      </c>
      <c r="AH3758" s="381" t="s">
        <v>1670</v>
      </c>
      <c r="AI3758" s="381" t="s">
        <v>3656</v>
      </c>
      <c r="AJ3758" s="381">
        <v>0</v>
      </c>
    </row>
    <row r="3759" spans="1:36">
      <c r="A3759" s="381" t="s">
        <v>577</v>
      </c>
      <c r="B3759" s="381" t="s">
        <v>3869</v>
      </c>
      <c r="C3759" s="381">
        <v>47</v>
      </c>
      <c r="D3759" s="381">
        <v>53</v>
      </c>
      <c r="E3759" s="381" t="s">
        <v>3868</v>
      </c>
      <c r="F3759" s="381" t="s">
        <v>3867</v>
      </c>
      <c r="G3759" s="381" t="s">
        <v>3866</v>
      </c>
      <c r="H3759" s="381">
        <v>49700</v>
      </c>
      <c r="I3759" s="381">
        <v>17400</v>
      </c>
      <c r="J3759" s="381">
        <v>19900</v>
      </c>
      <c r="K3759" s="381">
        <v>22400</v>
      </c>
      <c r="L3759" s="381">
        <v>24850</v>
      </c>
      <c r="M3759" s="381">
        <v>26850</v>
      </c>
      <c r="N3759" s="381">
        <v>28850</v>
      </c>
      <c r="O3759" s="381">
        <v>30850</v>
      </c>
      <c r="P3759" s="381">
        <v>32850</v>
      </c>
      <c r="Q3759" s="381">
        <v>12060</v>
      </c>
      <c r="R3759" s="381">
        <v>16240</v>
      </c>
      <c r="S3759" s="381">
        <v>20420</v>
      </c>
      <c r="T3759" s="381">
        <v>24600</v>
      </c>
      <c r="U3759" s="381">
        <v>26850</v>
      </c>
      <c r="V3759" s="381">
        <v>28850</v>
      </c>
      <c r="W3759" s="381">
        <v>30850</v>
      </c>
      <c r="X3759" s="381">
        <v>32850</v>
      </c>
      <c r="Y3759" s="381">
        <v>27850</v>
      </c>
      <c r="Z3759" s="381">
        <v>31800</v>
      </c>
      <c r="AA3759" s="381">
        <v>35800</v>
      </c>
      <c r="AB3759" s="381">
        <v>39750</v>
      </c>
      <c r="AC3759" s="381">
        <v>42950</v>
      </c>
      <c r="AD3759" s="381">
        <v>46150</v>
      </c>
      <c r="AE3759" s="381">
        <v>49300</v>
      </c>
      <c r="AF3759" s="381">
        <v>52500</v>
      </c>
      <c r="AG3759" s="381">
        <v>9999</v>
      </c>
      <c r="AH3759" s="381" t="s">
        <v>3866</v>
      </c>
      <c r="AI3759" s="381" t="s">
        <v>3656</v>
      </c>
      <c r="AJ3759" s="381">
        <v>0</v>
      </c>
    </row>
    <row r="3760" spans="1:36">
      <c r="A3760" s="381" t="s">
        <v>577</v>
      </c>
      <c r="B3760" s="381" t="s">
        <v>3865</v>
      </c>
      <c r="C3760" s="381">
        <v>47</v>
      </c>
      <c r="D3760" s="381">
        <v>55</v>
      </c>
      <c r="E3760" s="381" t="s">
        <v>3864</v>
      </c>
      <c r="F3760" s="381" t="s">
        <v>3863</v>
      </c>
      <c r="G3760" s="381" t="s">
        <v>1998</v>
      </c>
      <c r="H3760" s="381">
        <v>49000</v>
      </c>
      <c r="I3760" s="381">
        <v>17150</v>
      </c>
      <c r="J3760" s="381">
        <v>19600</v>
      </c>
      <c r="K3760" s="381">
        <v>22050</v>
      </c>
      <c r="L3760" s="381">
        <v>24500</v>
      </c>
      <c r="M3760" s="381">
        <v>26500</v>
      </c>
      <c r="N3760" s="381">
        <v>28450</v>
      </c>
      <c r="O3760" s="381">
        <v>30400</v>
      </c>
      <c r="P3760" s="381">
        <v>32350</v>
      </c>
      <c r="Q3760" s="381">
        <v>12060</v>
      </c>
      <c r="R3760" s="381">
        <v>16240</v>
      </c>
      <c r="S3760" s="381">
        <v>20420</v>
      </c>
      <c r="T3760" s="381">
        <v>24500</v>
      </c>
      <c r="U3760" s="381">
        <v>26500</v>
      </c>
      <c r="V3760" s="381">
        <v>28450</v>
      </c>
      <c r="W3760" s="381">
        <v>30400</v>
      </c>
      <c r="X3760" s="381">
        <v>32350</v>
      </c>
      <c r="Y3760" s="381">
        <v>27450</v>
      </c>
      <c r="Z3760" s="381">
        <v>31400</v>
      </c>
      <c r="AA3760" s="381">
        <v>35300</v>
      </c>
      <c r="AB3760" s="381">
        <v>39200</v>
      </c>
      <c r="AC3760" s="381">
        <v>42350</v>
      </c>
      <c r="AD3760" s="381">
        <v>45500</v>
      </c>
      <c r="AE3760" s="381">
        <v>48650</v>
      </c>
      <c r="AF3760" s="381">
        <v>51750</v>
      </c>
      <c r="AG3760" s="381">
        <v>9999</v>
      </c>
      <c r="AH3760" s="381" t="s">
        <v>1998</v>
      </c>
      <c r="AI3760" s="381" t="s">
        <v>3656</v>
      </c>
      <c r="AJ3760" s="381">
        <v>0</v>
      </c>
    </row>
    <row r="3761" spans="1:36">
      <c r="A3761" s="381" t="s">
        <v>577</v>
      </c>
      <c r="B3761" s="381" t="s">
        <v>3862</v>
      </c>
      <c r="C3761" s="381">
        <v>47</v>
      </c>
      <c r="D3761" s="381">
        <v>57</v>
      </c>
      <c r="E3761" s="381" t="s">
        <v>3861</v>
      </c>
      <c r="F3761" s="381" t="s">
        <v>3860</v>
      </c>
      <c r="G3761" s="381" t="s">
        <v>3859</v>
      </c>
      <c r="H3761" s="381">
        <v>44600</v>
      </c>
      <c r="I3761" s="381">
        <v>16800</v>
      </c>
      <c r="J3761" s="381">
        <v>19200</v>
      </c>
      <c r="K3761" s="381">
        <v>21600</v>
      </c>
      <c r="L3761" s="381">
        <v>23950</v>
      </c>
      <c r="M3761" s="381">
        <v>25900</v>
      </c>
      <c r="N3761" s="381">
        <v>27800</v>
      </c>
      <c r="O3761" s="381">
        <v>29700</v>
      </c>
      <c r="P3761" s="381">
        <v>31650</v>
      </c>
      <c r="Q3761" s="381">
        <v>12060</v>
      </c>
      <c r="R3761" s="381">
        <v>16240</v>
      </c>
      <c r="S3761" s="381">
        <v>20420</v>
      </c>
      <c r="T3761" s="381">
        <v>23950</v>
      </c>
      <c r="U3761" s="381">
        <v>25900</v>
      </c>
      <c r="V3761" s="381">
        <v>27800</v>
      </c>
      <c r="W3761" s="381">
        <v>29700</v>
      </c>
      <c r="X3761" s="381">
        <v>31650</v>
      </c>
      <c r="Y3761" s="381">
        <v>26850</v>
      </c>
      <c r="Z3761" s="381">
        <v>30650</v>
      </c>
      <c r="AA3761" s="381">
        <v>34500</v>
      </c>
      <c r="AB3761" s="381">
        <v>38300</v>
      </c>
      <c r="AC3761" s="381">
        <v>41400</v>
      </c>
      <c r="AD3761" s="381">
        <v>44450</v>
      </c>
      <c r="AE3761" s="381">
        <v>47500</v>
      </c>
      <c r="AF3761" s="381">
        <v>50600</v>
      </c>
      <c r="AG3761" s="381">
        <v>9999</v>
      </c>
      <c r="AH3761" s="381" t="s">
        <v>3859</v>
      </c>
      <c r="AI3761" s="381" t="s">
        <v>3656</v>
      </c>
      <c r="AJ3761" s="381">
        <v>1</v>
      </c>
    </row>
    <row r="3762" spans="1:36">
      <c r="A3762" s="381" t="s">
        <v>577</v>
      </c>
      <c r="B3762" s="381" t="s">
        <v>3858</v>
      </c>
      <c r="C3762" s="381">
        <v>47</v>
      </c>
      <c r="D3762" s="381">
        <v>59</v>
      </c>
      <c r="E3762" s="381" t="s">
        <v>3857</v>
      </c>
      <c r="F3762" s="381" t="s">
        <v>3856</v>
      </c>
      <c r="G3762" s="381" t="s">
        <v>1988</v>
      </c>
      <c r="H3762" s="381">
        <v>46400</v>
      </c>
      <c r="I3762" s="381">
        <v>16800</v>
      </c>
      <c r="J3762" s="381">
        <v>19200</v>
      </c>
      <c r="K3762" s="381">
        <v>21600</v>
      </c>
      <c r="L3762" s="381">
        <v>23950</v>
      </c>
      <c r="M3762" s="381">
        <v>25900</v>
      </c>
      <c r="N3762" s="381">
        <v>27800</v>
      </c>
      <c r="O3762" s="381">
        <v>29700</v>
      </c>
      <c r="P3762" s="381">
        <v>31650</v>
      </c>
      <c r="Q3762" s="381">
        <v>12060</v>
      </c>
      <c r="R3762" s="381">
        <v>16240</v>
      </c>
      <c r="S3762" s="381">
        <v>20420</v>
      </c>
      <c r="T3762" s="381">
        <v>23950</v>
      </c>
      <c r="U3762" s="381">
        <v>25900</v>
      </c>
      <c r="V3762" s="381">
        <v>27800</v>
      </c>
      <c r="W3762" s="381">
        <v>29700</v>
      </c>
      <c r="X3762" s="381">
        <v>31650</v>
      </c>
      <c r="Y3762" s="381">
        <v>26850</v>
      </c>
      <c r="Z3762" s="381">
        <v>30650</v>
      </c>
      <c r="AA3762" s="381">
        <v>34500</v>
      </c>
      <c r="AB3762" s="381">
        <v>38300</v>
      </c>
      <c r="AC3762" s="381">
        <v>41400</v>
      </c>
      <c r="AD3762" s="381">
        <v>44450</v>
      </c>
      <c r="AE3762" s="381">
        <v>47500</v>
      </c>
      <c r="AF3762" s="381">
        <v>50600</v>
      </c>
      <c r="AG3762" s="381">
        <v>9999</v>
      </c>
      <c r="AH3762" s="381" t="s">
        <v>1988</v>
      </c>
      <c r="AI3762" s="381" t="s">
        <v>3656</v>
      </c>
      <c r="AJ3762" s="381">
        <v>0</v>
      </c>
    </row>
    <row r="3763" spans="1:36">
      <c r="A3763" s="381" t="s">
        <v>577</v>
      </c>
      <c r="B3763" s="381" t="s">
        <v>3855</v>
      </c>
      <c r="C3763" s="381">
        <v>47</v>
      </c>
      <c r="D3763" s="381">
        <v>61</v>
      </c>
      <c r="E3763" s="381" t="s">
        <v>3854</v>
      </c>
      <c r="F3763" s="381" t="s">
        <v>3853</v>
      </c>
      <c r="G3763" s="381" t="s">
        <v>3852</v>
      </c>
      <c r="H3763" s="381">
        <v>37000</v>
      </c>
      <c r="I3763" s="381">
        <v>16800</v>
      </c>
      <c r="J3763" s="381">
        <v>19200</v>
      </c>
      <c r="K3763" s="381">
        <v>21600</v>
      </c>
      <c r="L3763" s="381">
        <v>23950</v>
      </c>
      <c r="M3763" s="381">
        <v>25900</v>
      </c>
      <c r="N3763" s="381">
        <v>27800</v>
      </c>
      <c r="O3763" s="381">
        <v>29700</v>
      </c>
      <c r="P3763" s="381">
        <v>31650</v>
      </c>
      <c r="Q3763" s="381">
        <v>12060</v>
      </c>
      <c r="R3763" s="381">
        <v>16240</v>
      </c>
      <c r="S3763" s="381">
        <v>20420</v>
      </c>
      <c r="T3763" s="381">
        <v>23950</v>
      </c>
      <c r="U3763" s="381">
        <v>25900</v>
      </c>
      <c r="V3763" s="381">
        <v>27800</v>
      </c>
      <c r="W3763" s="381">
        <v>29700</v>
      </c>
      <c r="X3763" s="381">
        <v>31650</v>
      </c>
      <c r="Y3763" s="381">
        <v>26850</v>
      </c>
      <c r="Z3763" s="381">
        <v>30650</v>
      </c>
      <c r="AA3763" s="381">
        <v>34500</v>
      </c>
      <c r="AB3763" s="381">
        <v>38300</v>
      </c>
      <c r="AC3763" s="381">
        <v>41400</v>
      </c>
      <c r="AD3763" s="381">
        <v>44450</v>
      </c>
      <c r="AE3763" s="381">
        <v>47500</v>
      </c>
      <c r="AF3763" s="381">
        <v>50600</v>
      </c>
      <c r="AG3763" s="381">
        <v>9999</v>
      </c>
      <c r="AH3763" s="381" t="s">
        <v>3852</v>
      </c>
      <c r="AI3763" s="381" t="s">
        <v>3656</v>
      </c>
      <c r="AJ3763" s="381">
        <v>0</v>
      </c>
    </row>
    <row r="3764" spans="1:36">
      <c r="A3764" s="381" t="s">
        <v>577</v>
      </c>
      <c r="B3764" s="381" t="s">
        <v>3851</v>
      </c>
      <c r="C3764" s="381">
        <v>47</v>
      </c>
      <c r="D3764" s="381">
        <v>63</v>
      </c>
      <c r="E3764" s="381" t="s">
        <v>3812</v>
      </c>
      <c r="F3764" s="381" t="s">
        <v>3811</v>
      </c>
      <c r="G3764" s="381" t="s">
        <v>3850</v>
      </c>
      <c r="H3764" s="381">
        <v>49200</v>
      </c>
      <c r="I3764" s="381">
        <v>17250</v>
      </c>
      <c r="J3764" s="381">
        <v>19700</v>
      </c>
      <c r="K3764" s="381">
        <v>22150</v>
      </c>
      <c r="L3764" s="381">
        <v>24600</v>
      </c>
      <c r="M3764" s="381">
        <v>26600</v>
      </c>
      <c r="N3764" s="381">
        <v>28550</v>
      </c>
      <c r="O3764" s="381">
        <v>30550</v>
      </c>
      <c r="P3764" s="381">
        <v>32500</v>
      </c>
      <c r="Q3764" s="381">
        <v>12060</v>
      </c>
      <c r="R3764" s="381">
        <v>16240</v>
      </c>
      <c r="S3764" s="381">
        <v>20420</v>
      </c>
      <c r="T3764" s="381">
        <v>24600</v>
      </c>
      <c r="U3764" s="381">
        <v>26600</v>
      </c>
      <c r="V3764" s="381">
        <v>28550</v>
      </c>
      <c r="W3764" s="381">
        <v>30550</v>
      </c>
      <c r="X3764" s="381">
        <v>32500</v>
      </c>
      <c r="Y3764" s="381">
        <v>27550</v>
      </c>
      <c r="Z3764" s="381">
        <v>31500</v>
      </c>
      <c r="AA3764" s="381">
        <v>35450</v>
      </c>
      <c r="AB3764" s="381">
        <v>39350</v>
      </c>
      <c r="AC3764" s="381">
        <v>42500</v>
      </c>
      <c r="AD3764" s="381">
        <v>45650</v>
      </c>
      <c r="AE3764" s="381">
        <v>48800</v>
      </c>
      <c r="AF3764" s="381">
        <v>51950</v>
      </c>
      <c r="AG3764" s="381">
        <v>9999</v>
      </c>
      <c r="AH3764" s="381" t="s">
        <v>3850</v>
      </c>
      <c r="AI3764" s="381" t="s">
        <v>3656</v>
      </c>
      <c r="AJ3764" s="381">
        <v>1</v>
      </c>
    </row>
    <row r="3765" spans="1:36">
      <c r="A3765" s="381" t="s">
        <v>577</v>
      </c>
      <c r="B3765" s="381" t="s">
        <v>3849</v>
      </c>
      <c r="C3765" s="381">
        <v>47</v>
      </c>
      <c r="D3765" s="381">
        <v>65</v>
      </c>
      <c r="E3765" s="381" t="s">
        <v>3711</v>
      </c>
      <c r="F3765" s="381" t="s">
        <v>3710</v>
      </c>
      <c r="G3765" s="381" t="s">
        <v>3323</v>
      </c>
      <c r="H3765" s="381">
        <v>59500</v>
      </c>
      <c r="I3765" s="381">
        <v>20850</v>
      </c>
      <c r="J3765" s="381">
        <v>23800</v>
      </c>
      <c r="K3765" s="381">
        <v>26800</v>
      </c>
      <c r="L3765" s="381">
        <v>29750</v>
      </c>
      <c r="M3765" s="381">
        <v>32150</v>
      </c>
      <c r="N3765" s="381">
        <v>34550</v>
      </c>
      <c r="O3765" s="381">
        <v>36900</v>
      </c>
      <c r="P3765" s="381">
        <v>39300</v>
      </c>
      <c r="Q3765" s="381">
        <v>12500</v>
      </c>
      <c r="R3765" s="381">
        <v>16240</v>
      </c>
      <c r="S3765" s="381">
        <v>20420</v>
      </c>
      <c r="T3765" s="381">
        <v>24600</v>
      </c>
      <c r="U3765" s="381">
        <v>28780</v>
      </c>
      <c r="V3765" s="381">
        <v>32960</v>
      </c>
      <c r="W3765" s="381">
        <v>36900</v>
      </c>
      <c r="X3765" s="381">
        <v>39300</v>
      </c>
      <c r="Y3765" s="381">
        <v>33350</v>
      </c>
      <c r="Z3765" s="381">
        <v>38100</v>
      </c>
      <c r="AA3765" s="381">
        <v>42850</v>
      </c>
      <c r="AB3765" s="381">
        <v>47600</v>
      </c>
      <c r="AC3765" s="381">
        <v>51450</v>
      </c>
      <c r="AD3765" s="381">
        <v>55250</v>
      </c>
      <c r="AE3765" s="381">
        <v>59050</v>
      </c>
      <c r="AF3765" s="381">
        <v>62850</v>
      </c>
      <c r="AG3765" s="381">
        <v>1560</v>
      </c>
      <c r="AH3765" s="381" t="s">
        <v>3323</v>
      </c>
      <c r="AI3765" s="381" t="s">
        <v>3656</v>
      </c>
      <c r="AJ3765" s="381">
        <v>1</v>
      </c>
    </row>
    <row r="3766" spans="1:36">
      <c r="A3766" s="381" t="s">
        <v>577</v>
      </c>
      <c r="B3766" s="381" t="s">
        <v>3848</v>
      </c>
      <c r="C3766" s="381">
        <v>47</v>
      </c>
      <c r="D3766" s="381">
        <v>67</v>
      </c>
      <c r="E3766" s="381" t="s">
        <v>3847</v>
      </c>
      <c r="F3766" s="381" t="s">
        <v>3846</v>
      </c>
      <c r="G3766" s="381" t="s">
        <v>1513</v>
      </c>
      <c r="H3766" s="381">
        <v>35600</v>
      </c>
      <c r="I3766" s="381">
        <v>16800</v>
      </c>
      <c r="J3766" s="381">
        <v>19200</v>
      </c>
      <c r="K3766" s="381">
        <v>21600</v>
      </c>
      <c r="L3766" s="381">
        <v>23950</v>
      </c>
      <c r="M3766" s="381">
        <v>25900</v>
      </c>
      <c r="N3766" s="381">
        <v>27800</v>
      </c>
      <c r="O3766" s="381">
        <v>29700</v>
      </c>
      <c r="P3766" s="381">
        <v>31650</v>
      </c>
      <c r="Q3766" s="381">
        <v>12060</v>
      </c>
      <c r="R3766" s="381">
        <v>16240</v>
      </c>
      <c r="S3766" s="381">
        <v>20420</v>
      </c>
      <c r="T3766" s="381">
        <v>23950</v>
      </c>
      <c r="U3766" s="381">
        <v>25900</v>
      </c>
      <c r="V3766" s="381">
        <v>27800</v>
      </c>
      <c r="W3766" s="381">
        <v>29700</v>
      </c>
      <c r="X3766" s="381">
        <v>31650</v>
      </c>
      <c r="Y3766" s="381">
        <v>26850</v>
      </c>
      <c r="Z3766" s="381">
        <v>30650</v>
      </c>
      <c r="AA3766" s="381">
        <v>34500</v>
      </c>
      <c r="AB3766" s="381">
        <v>38300</v>
      </c>
      <c r="AC3766" s="381">
        <v>41400</v>
      </c>
      <c r="AD3766" s="381">
        <v>44450</v>
      </c>
      <c r="AE3766" s="381">
        <v>47500</v>
      </c>
      <c r="AF3766" s="381">
        <v>50600</v>
      </c>
      <c r="AG3766" s="381">
        <v>9999</v>
      </c>
      <c r="AH3766" s="381" t="s">
        <v>1513</v>
      </c>
      <c r="AI3766" s="381" t="s">
        <v>3656</v>
      </c>
      <c r="AJ3766" s="381">
        <v>0</v>
      </c>
    </row>
    <row r="3767" spans="1:36">
      <c r="A3767" s="381" t="s">
        <v>577</v>
      </c>
      <c r="B3767" s="381" t="s">
        <v>3845</v>
      </c>
      <c r="C3767" s="381">
        <v>47</v>
      </c>
      <c r="D3767" s="381">
        <v>69</v>
      </c>
      <c r="E3767" s="381" t="s">
        <v>3844</v>
      </c>
      <c r="F3767" s="381" t="s">
        <v>3843</v>
      </c>
      <c r="G3767" s="381" t="s">
        <v>3315</v>
      </c>
      <c r="H3767" s="381">
        <v>41600</v>
      </c>
      <c r="I3767" s="381">
        <v>16800</v>
      </c>
      <c r="J3767" s="381">
        <v>19200</v>
      </c>
      <c r="K3767" s="381">
        <v>21600</v>
      </c>
      <c r="L3767" s="381">
        <v>23950</v>
      </c>
      <c r="M3767" s="381">
        <v>25900</v>
      </c>
      <c r="N3767" s="381">
        <v>27800</v>
      </c>
      <c r="O3767" s="381">
        <v>29700</v>
      </c>
      <c r="P3767" s="381">
        <v>31650</v>
      </c>
      <c r="Q3767" s="381">
        <v>12060</v>
      </c>
      <c r="R3767" s="381">
        <v>16240</v>
      </c>
      <c r="S3767" s="381">
        <v>20420</v>
      </c>
      <c r="T3767" s="381">
        <v>23950</v>
      </c>
      <c r="U3767" s="381">
        <v>25900</v>
      </c>
      <c r="V3767" s="381">
        <v>27800</v>
      </c>
      <c r="W3767" s="381">
        <v>29700</v>
      </c>
      <c r="X3767" s="381">
        <v>31650</v>
      </c>
      <c r="Y3767" s="381">
        <v>26850</v>
      </c>
      <c r="Z3767" s="381">
        <v>30650</v>
      </c>
      <c r="AA3767" s="381">
        <v>34500</v>
      </c>
      <c r="AB3767" s="381">
        <v>38300</v>
      </c>
      <c r="AC3767" s="381">
        <v>41400</v>
      </c>
      <c r="AD3767" s="381">
        <v>44450</v>
      </c>
      <c r="AE3767" s="381">
        <v>47500</v>
      </c>
      <c r="AF3767" s="381">
        <v>50600</v>
      </c>
      <c r="AG3767" s="381">
        <v>9999</v>
      </c>
      <c r="AH3767" s="381" t="s">
        <v>3315</v>
      </c>
      <c r="AI3767" s="381" t="s">
        <v>3656</v>
      </c>
      <c r="AJ3767" s="381">
        <v>0</v>
      </c>
    </row>
    <row r="3768" spans="1:36">
      <c r="A3768" s="381" t="s">
        <v>577</v>
      </c>
      <c r="B3768" s="381" t="s">
        <v>3842</v>
      </c>
      <c r="C3768" s="381">
        <v>47</v>
      </c>
      <c r="D3768" s="381">
        <v>71</v>
      </c>
      <c r="E3768" s="381" t="s">
        <v>3841</v>
      </c>
      <c r="F3768" s="381" t="s">
        <v>3840</v>
      </c>
      <c r="G3768" s="381" t="s">
        <v>3313</v>
      </c>
      <c r="H3768" s="381">
        <v>43800</v>
      </c>
      <c r="I3768" s="381">
        <v>16800</v>
      </c>
      <c r="J3768" s="381">
        <v>19200</v>
      </c>
      <c r="K3768" s="381">
        <v>21600</v>
      </c>
      <c r="L3768" s="381">
        <v>23950</v>
      </c>
      <c r="M3768" s="381">
        <v>25900</v>
      </c>
      <c r="N3768" s="381">
        <v>27800</v>
      </c>
      <c r="O3768" s="381">
        <v>29700</v>
      </c>
      <c r="P3768" s="381">
        <v>31650</v>
      </c>
      <c r="Q3768" s="381">
        <v>12060</v>
      </c>
      <c r="R3768" s="381">
        <v>16240</v>
      </c>
      <c r="S3768" s="381">
        <v>20420</v>
      </c>
      <c r="T3768" s="381">
        <v>23950</v>
      </c>
      <c r="U3768" s="381">
        <v>25900</v>
      </c>
      <c r="V3768" s="381">
        <v>27800</v>
      </c>
      <c r="W3768" s="381">
        <v>29700</v>
      </c>
      <c r="X3768" s="381">
        <v>31650</v>
      </c>
      <c r="Y3768" s="381">
        <v>26850</v>
      </c>
      <c r="Z3768" s="381">
        <v>30650</v>
      </c>
      <c r="AA3768" s="381">
        <v>34500</v>
      </c>
      <c r="AB3768" s="381">
        <v>38300</v>
      </c>
      <c r="AC3768" s="381">
        <v>41400</v>
      </c>
      <c r="AD3768" s="381">
        <v>44450</v>
      </c>
      <c r="AE3768" s="381">
        <v>47500</v>
      </c>
      <c r="AF3768" s="381">
        <v>50600</v>
      </c>
      <c r="AG3768" s="381">
        <v>9999</v>
      </c>
      <c r="AH3768" s="381" t="s">
        <v>3313</v>
      </c>
      <c r="AI3768" s="381" t="s">
        <v>3656</v>
      </c>
      <c r="AJ3768" s="381">
        <v>0</v>
      </c>
    </row>
    <row r="3769" spans="1:36">
      <c r="A3769" s="381" t="s">
        <v>577</v>
      </c>
      <c r="B3769" s="381" t="s">
        <v>3839</v>
      </c>
      <c r="C3769" s="381">
        <v>47</v>
      </c>
      <c r="D3769" s="381">
        <v>73</v>
      </c>
      <c r="E3769" s="381" t="s">
        <v>1813</v>
      </c>
      <c r="F3769" s="381" t="s">
        <v>1812</v>
      </c>
      <c r="G3769" s="381" t="s">
        <v>3838</v>
      </c>
      <c r="H3769" s="381">
        <v>54500</v>
      </c>
      <c r="I3769" s="381">
        <v>19000</v>
      </c>
      <c r="J3769" s="381">
        <v>21700</v>
      </c>
      <c r="K3769" s="381">
        <v>24400</v>
      </c>
      <c r="L3769" s="381">
        <v>27100</v>
      </c>
      <c r="M3769" s="381">
        <v>29300</v>
      </c>
      <c r="N3769" s="381">
        <v>31450</v>
      </c>
      <c r="O3769" s="381">
        <v>33650</v>
      </c>
      <c r="P3769" s="381">
        <v>35800</v>
      </c>
      <c r="Q3769" s="381">
        <v>12060</v>
      </c>
      <c r="R3769" s="381">
        <v>16240</v>
      </c>
      <c r="S3769" s="381">
        <v>20420</v>
      </c>
      <c r="T3769" s="381">
        <v>24600</v>
      </c>
      <c r="U3769" s="381">
        <v>28780</v>
      </c>
      <c r="V3769" s="381">
        <v>31450</v>
      </c>
      <c r="W3769" s="381">
        <v>33650</v>
      </c>
      <c r="X3769" s="381">
        <v>35800</v>
      </c>
      <c r="Y3769" s="381">
        <v>30350</v>
      </c>
      <c r="Z3769" s="381">
        <v>34700</v>
      </c>
      <c r="AA3769" s="381">
        <v>39050</v>
      </c>
      <c r="AB3769" s="381">
        <v>43350</v>
      </c>
      <c r="AC3769" s="381">
        <v>46850</v>
      </c>
      <c r="AD3769" s="381">
        <v>50300</v>
      </c>
      <c r="AE3769" s="381">
        <v>53800</v>
      </c>
      <c r="AF3769" s="381">
        <v>57250</v>
      </c>
      <c r="AG3769" s="381">
        <v>3660</v>
      </c>
      <c r="AH3769" s="381" t="s">
        <v>3838</v>
      </c>
      <c r="AI3769" s="381" t="s">
        <v>3656</v>
      </c>
      <c r="AJ3769" s="381">
        <v>1</v>
      </c>
    </row>
    <row r="3770" spans="1:36">
      <c r="A3770" s="381" t="s">
        <v>577</v>
      </c>
      <c r="B3770" s="381" t="s">
        <v>3837</v>
      </c>
      <c r="C3770" s="381">
        <v>47</v>
      </c>
      <c r="D3770" s="381">
        <v>75</v>
      </c>
      <c r="E3770" s="381" t="s">
        <v>3836</v>
      </c>
      <c r="F3770" s="381" t="s">
        <v>3835</v>
      </c>
      <c r="G3770" s="381" t="s">
        <v>3834</v>
      </c>
      <c r="H3770" s="381">
        <v>44000</v>
      </c>
      <c r="I3770" s="381">
        <v>16800</v>
      </c>
      <c r="J3770" s="381">
        <v>19200</v>
      </c>
      <c r="K3770" s="381">
        <v>21600</v>
      </c>
      <c r="L3770" s="381">
        <v>23950</v>
      </c>
      <c r="M3770" s="381">
        <v>25900</v>
      </c>
      <c r="N3770" s="381">
        <v>27800</v>
      </c>
      <c r="O3770" s="381">
        <v>29700</v>
      </c>
      <c r="P3770" s="381">
        <v>31650</v>
      </c>
      <c r="Q3770" s="381">
        <v>12060</v>
      </c>
      <c r="R3770" s="381">
        <v>16240</v>
      </c>
      <c r="S3770" s="381">
        <v>20420</v>
      </c>
      <c r="T3770" s="381">
        <v>23950</v>
      </c>
      <c r="U3770" s="381">
        <v>25900</v>
      </c>
      <c r="V3770" s="381">
        <v>27800</v>
      </c>
      <c r="W3770" s="381">
        <v>29700</v>
      </c>
      <c r="X3770" s="381">
        <v>31650</v>
      </c>
      <c r="Y3770" s="381">
        <v>26850</v>
      </c>
      <c r="Z3770" s="381">
        <v>30650</v>
      </c>
      <c r="AA3770" s="381">
        <v>34500</v>
      </c>
      <c r="AB3770" s="381">
        <v>38300</v>
      </c>
      <c r="AC3770" s="381">
        <v>41400</v>
      </c>
      <c r="AD3770" s="381">
        <v>44450</v>
      </c>
      <c r="AE3770" s="381">
        <v>47500</v>
      </c>
      <c r="AF3770" s="381">
        <v>50600</v>
      </c>
      <c r="AG3770" s="381">
        <v>9999</v>
      </c>
      <c r="AH3770" s="381" t="s">
        <v>3834</v>
      </c>
      <c r="AI3770" s="381" t="s">
        <v>3656</v>
      </c>
      <c r="AJ3770" s="381">
        <v>0</v>
      </c>
    </row>
    <row r="3771" spans="1:36">
      <c r="A3771" s="381" t="s">
        <v>577</v>
      </c>
      <c r="B3771" s="381" t="s">
        <v>3833</v>
      </c>
      <c r="C3771" s="381">
        <v>47</v>
      </c>
      <c r="D3771" s="381">
        <v>77</v>
      </c>
      <c r="E3771" s="381" t="s">
        <v>3832</v>
      </c>
      <c r="F3771" s="381" t="s">
        <v>3831</v>
      </c>
      <c r="G3771" s="381" t="s">
        <v>3290</v>
      </c>
      <c r="H3771" s="381">
        <v>50600</v>
      </c>
      <c r="I3771" s="381">
        <v>17750</v>
      </c>
      <c r="J3771" s="381">
        <v>20250</v>
      </c>
      <c r="K3771" s="381">
        <v>22800</v>
      </c>
      <c r="L3771" s="381">
        <v>25300</v>
      </c>
      <c r="M3771" s="381">
        <v>27350</v>
      </c>
      <c r="N3771" s="381">
        <v>29350</v>
      </c>
      <c r="O3771" s="381">
        <v>31400</v>
      </c>
      <c r="P3771" s="381">
        <v>33400</v>
      </c>
      <c r="Q3771" s="381">
        <v>12060</v>
      </c>
      <c r="R3771" s="381">
        <v>16240</v>
      </c>
      <c r="S3771" s="381">
        <v>20420</v>
      </c>
      <c r="T3771" s="381">
        <v>24600</v>
      </c>
      <c r="U3771" s="381">
        <v>27350</v>
      </c>
      <c r="V3771" s="381">
        <v>29350</v>
      </c>
      <c r="W3771" s="381">
        <v>31400</v>
      </c>
      <c r="X3771" s="381">
        <v>33400</v>
      </c>
      <c r="Y3771" s="381">
        <v>28350</v>
      </c>
      <c r="Z3771" s="381">
        <v>32400</v>
      </c>
      <c r="AA3771" s="381">
        <v>36450</v>
      </c>
      <c r="AB3771" s="381">
        <v>40500</v>
      </c>
      <c r="AC3771" s="381">
        <v>43750</v>
      </c>
      <c r="AD3771" s="381">
        <v>47000</v>
      </c>
      <c r="AE3771" s="381">
        <v>50250</v>
      </c>
      <c r="AF3771" s="381">
        <v>53500</v>
      </c>
      <c r="AG3771" s="381">
        <v>9999</v>
      </c>
      <c r="AH3771" s="381" t="s">
        <v>3290</v>
      </c>
      <c r="AI3771" s="381" t="s">
        <v>3656</v>
      </c>
      <c r="AJ3771" s="381">
        <v>0</v>
      </c>
    </row>
    <row r="3772" spans="1:36">
      <c r="A3772" s="381" t="s">
        <v>577</v>
      </c>
      <c r="B3772" s="381" t="s">
        <v>3830</v>
      </c>
      <c r="C3772" s="381">
        <v>47</v>
      </c>
      <c r="D3772" s="381">
        <v>79</v>
      </c>
      <c r="E3772" s="381" t="s">
        <v>3829</v>
      </c>
      <c r="F3772" s="381" t="s">
        <v>3828</v>
      </c>
      <c r="G3772" s="381" t="s">
        <v>1976</v>
      </c>
      <c r="H3772" s="381">
        <v>49600</v>
      </c>
      <c r="I3772" s="381">
        <v>17400</v>
      </c>
      <c r="J3772" s="381">
        <v>19850</v>
      </c>
      <c r="K3772" s="381">
        <v>22350</v>
      </c>
      <c r="L3772" s="381">
        <v>24800</v>
      </c>
      <c r="M3772" s="381">
        <v>26800</v>
      </c>
      <c r="N3772" s="381">
        <v>28800</v>
      </c>
      <c r="O3772" s="381">
        <v>30800</v>
      </c>
      <c r="P3772" s="381">
        <v>32750</v>
      </c>
      <c r="Q3772" s="381">
        <v>12060</v>
      </c>
      <c r="R3772" s="381">
        <v>16240</v>
      </c>
      <c r="S3772" s="381">
        <v>20420</v>
      </c>
      <c r="T3772" s="381">
        <v>24600</v>
      </c>
      <c r="U3772" s="381">
        <v>26800</v>
      </c>
      <c r="V3772" s="381">
        <v>28800</v>
      </c>
      <c r="W3772" s="381">
        <v>30800</v>
      </c>
      <c r="X3772" s="381">
        <v>32750</v>
      </c>
      <c r="Y3772" s="381">
        <v>27800</v>
      </c>
      <c r="Z3772" s="381">
        <v>31800</v>
      </c>
      <c r="AA3772" s="381">
        <v>35750</v>
      </c>
      <c r="AB3772" s="381">
        <v>39700</v>
      </c>
      <c r="AC3772" s="381">
        <v>42900</v>
      </c>
      <c r="AD3772" s="381">
        <v>46100</v>
      </c>
      <c r="AE3772" s="381">
        <v>49250</v>
      </c>
      <c r="AF3772" s="381">
        <v>52450</v>
      </c>
      <c r="AG3772" s="381">
        <v>9999</v>
      </c>
      <c r="AH3772" s="381" t="s">
        <v>1976</v>
      </c>
      <c r="AI3772" s="381" t="s">
        <v>3656</v>
      </c>
      <c r="AJ3772" s="381">
        <v>0</v>
      </c>
    </row>
    <row r="3773" spans="1:36">
      <c r="A3773" s="381" t="s">
        <v>577</v>
      </c>
      <c r="B3773" s="381" t="s">
        <v>3827</v>
      </c>
      <c r="C3773" s="381">
        <v>47</v>
      </c>
      <c r="D3773" s="381">
        <v>81</v>
      </c>
      <c r="E3773" s="381" t="s">
        <v>3826</v>
      </c>
      <c r="F3773" s="381" t="s">
        <v>3825</v>
      </c>
      <c r="G3773" s="381" t="s">
        <v>3824</v>
      </c>
      <c r="H3773" s="381">
        <v>49200</v>
      </c>
      <c r="I3773" s="381">
        <v>17250</v>
      </c>
      <c r="J3773" s="381">
        <v>19700</v>
      </c>
      <c r="K3773" s="381">
        <v>22150</v>
      </c>
      <c r="L3773" s="381">
        <v>24600</v>
      </c>
      <c r="M3773" s="381">
        <v>26600</v>
      </c>
      <c r="N3773" s="381">
        <v>28550</v>
      </c>
      <c r="O3773" s="381">
        <v>30550</v>
      </c>
      <c r="P3773" s="381">
        <v>32500</v>
      </c>
      <c r="Q3773" s="381">
        <v>12060</v>
      </c>
      <c r="R3773" s="381">
        <v>16240</v>
      </c>
      <c r="S3773" s="381">
        <v>20420</v>
      </c>
      <c r="T3773" s="381">
        <v>24600</v>
      </c>
      <c r="U3773" s="381">
        <v>26600</v>
      </c>
      <c r="V3773" s="381">
        <v>28550</v>
      </c>
      <c r="W3773" s="381">
        <v>30550</v>
      </c>
      <c r="X3773" s="381">
        <v>32500</v>
      </c>
      <c r="Y3773" s="381">
        <v>27550</v>
      </c>
      <c r="Z3773" s="381">
        <v>31500</v>
      </c>
      <c r="AA3773" s="381">
        <v>35450</v>
      </c>
      <c r="AB3773" s="381">
        <v>39350</v>
      </c>
      <c r="AC3773" s="381">
        <v>42500</v>
      </c>
      <c r="AD3773" s="381">
        <v>45650</v>
      </c>
      <c r="AE3773" s="381">
        <v>48800</v>
      </c>
      <c r="AF3773" s="381">
        <v>51950</v>
      </c>
      <c r="AG3773" s="381">
        <v>9999</v>
      </c>
      <c r="AH3773" s="381" t="s">
        <v>3824</v>
      </c>
      <c r="AI3773" s="381" t="s">
        <v>3656</v>
      </c>
      <c r="AJ3773" s="381">
        <v>1</v>
      </c>
    </row>
    <row r="3774" spans="1:36">
      <c r="A3774" s="381" t="s">
        <v>577</v>
      </c>
      <c r="B3774" s="381" t="s">
        <v>3823</v>
      </c>
      <c r="C3774" s="381">
        <v>47</v>
      </c>
      <c r="D3774" s="381">
        <v>83</v>
      </c>
      <c r="E3774" s="381" t="s">
        <v>3822</v>
      </c>
      <c r="F3774" s="381" t="s">
        <v>3821</v>
      </c>
      <c r="G3774" s="381" t="s">
        <v>3266</v>
      </c>
      <c r="H3774" s="381">
        <v>51500</v>
      </c>
      <c r="I3774" s="381">
        <v>17400</v>
      </c>
      <c r="J3774" s="381">
        <v>19850</v>
      </c>
      <c r="K3774" s="381">
        <v>22350</v>
      </c>
      <c r="L3774" s="381">
        <v>24800</v>
      </c>
      <c r="M3774" s="381">
        <v>26800</v>
      </c>
      <c r="N3774" s="381">
        <v>28800</v>
      </c>
      <c r="O3774" s="381">
        <v>30800</v>
      </c>
      <c r="P3774" s="381">
        <v>32750</v>
      </c>
      <c r="Q3774" s="381">
        <v>12060</v>
      </c>
      <c r="R3774" s="381">
        <v>16240</v>
      </c>
      <c r="S3774" s="381">
        <v>20420</v>
      </c>
      <c r="T3774" s="381">
        <v>24600</v>
      </c>
      <c r="U3774" s="381">
        <v>26800</v>
      </c>
      <c r="V3774" s="381">
        <v>28800</v>
      </c>
      <c r="W3774" s="381">
        <v>30800</v>
      </c>
      <c r="X3774" s="381">
        <v>32750</v>
      </c>
      <c r="Y3774" s="381">
        <v>27800</v>
      </c>
      <c r="Z3774" s="381">
        <v>31750</v>
      </c>
      <c r="AA3774" s="381">
        <v>35700</v>
      </c>
      <c r="AB3774" s="381">
        <v>39650</v>
      </c>
      <c r="AC3774" s="381">
        <v>42850</v>
      </c>
      <c r="AD3774" s="381">
        <v>46000</v>
      </c>
      <c r="AE3774" s="381">
        <v>49200</v>
      </c>
      <c r="AF3774" s="381">
        <v>52350</v>
      </c>
      <c r="AG3774" s="381">
        <v>9999</v>
      </c>
      <c r="AH3774" s="381" t="s">
        <v>3266</v>
      </c>
      <c r="AI3774" s="381" t="s">
        <v>3656</v>
      </c>
      <c r="AJ3774" s="381">
        <v>0</v>
      </c>
    </row>
    <row r="3775" spans="1:36">
      <c r="A3775" s="381" t="s">
        <v>577</v>
      </c>
      <c r="B3775" s="381" t="s">
        <v>3820</v>
      </c>
      <c r="C3775" s="381">
        <v>47</v>
      </c>
      <c r="D3775" s="381">
        <v>85</v>
      </c>
      <c r="E3775" s="381" t="s">
        <v>3819</v>
      </c>
      <c r="F3775" s="381" t="s">
        <v>3818</v>
      </c>
      <c r="G3775" s="381" t="s">
        <v>3817</v>
      </c>
      <c r="H3775" s="381">
        <v>55500</v>
      </c>
      <c r="I3775" s="381">
        <v>19450</v>
      </c>
      <c r="J3775" s="381">
        <v>22200</v>
      </c>
      <c r="K3775" s="381">
        <v>25000</v>
      </c>
      <c r="L3775" s="381">
        <v>27750</v>
      </c>
      <c r="M3775" s="381">
        <v>30000</v>
      </c>
      <c r="N3775" s="381">
        <v>32200</v>
      </c>
      <c r="O3775" s="381">
        <v>34450</v>
      </c>
      <c r="P3775" s="381">
        <v>36650</v>
      </c>
      <c r="Q3775" s="381">
        <v>12060</v>
      </c>
      <c r="R3775" s="381">
        <v>16240</v>
      </c>
      <c r="S3775" s="381">
        <v>20420</v>
      </c>
      <c r="T3775" s="381">
        <v>24600</v>
      </c>
      <c r="U3775" s="381">
        <v>28780</v>
      </c>
      <c r="V3775" s="381">
        <v>32200</v>
      </c>
      <c r="W3775" s="381">
        <v>34450</v>
      </c>
      <c r="X3775" s="381">
        <v>36650</v>
      </c>
      <c r="Y3775" s="381">
        <v>31100</v>
      </c>
      <c r="Z3775" s="381">
        <v>35550</v>
      </c>
      <c r="AA3775" s="381">
        <v>40000</v>
      </c>
      <c r="AB3775" s="381">
        <v>44400</v>
      </c>
      <c r="AC3775" s="381">
        <v>48000</v>
      </c>
      <c r="AD3775" s="381">
        <v>51550</v>
      </c>
      <c r="AE3775" s="381">
        <v>55100</v>
      </c>
      <c r="AF3775" s="381">
        <v>58650</v>
      </c>
      <c r="AG3775" s="381">
        <v>9999</v>
      </c>
      <c r="AH3775" s="381" t="s">
        <v>3817</v>
      </c>
      <c r="AI3775" s="381" t="s">
        <v>3656</v>
      </c>
      <c r="AJ3775" s="381">
        <v>0</v>
      </c>
    </row>
    <row r="3776" spans="1:36">
      <c r="A3776" s="381" t="s">
        <v>577</v>
      </c>
      <c r="B3776" s="381" t="s">
        <v>3816</v>
      </c>
      <c r="C3776" s="381">
        <v>47</v>
      </c>
      <c r="D3776" s="381">
        <v>87</v>
      </c>
      <c r="E3776" s="381" t="s">
        <v>3815</v>
      </c>
      <c r="F3776" s="381" t="s">
        <v>3814</v>
      </c>
      <c r="G3776" s="381" t="s">
        <v>1262</v>
      </c>
      <c r="H3776" s="381">
        <v>41800</v>
      </c>
      <c r="I3776" s="381">
        <v>16800</v>
      </c>
      <c r="J3776" s="381">
        <v>19200</v>
      </c>
      <c r="K3776" s="381">
        <v>21600</v>
      </c>
      <c r="L3776" s="381">
        <v>23950</v>
      </c>
      <c r="M3776" s="381">
        <v>25900</v>
      </c>
      <c r="N3776" s="381">
        <v>27800</v>
      </c>
      <c r="O3776" s="381">
        <v>29700</v>
      </c>
      <c r="P3776" s="381">
        <v>31650</v>
      </c>
      <c r="Q3776" s="381">
        <v>12060</v>
      </c>
      <c r="R3776" s="381">
        <v>16240</v>
      </c>
      <c r="S3776" s="381">
        <v>20420</v>
      </c>
      <c r="T3776" s="381">
        <v>23950</v>
      </c>
      <c r="U3776" s="381">
        <v>25900</v>
      </c>
      <c r="V3776" s="381">
        <v>27800</v>
      </c>
      <c r="W3776" s="381">
        <v>29700</v>
      </c>
      <c r="X3776" s="381">
        <v>31650</v>
      </c>
      <c r="Y3776" s="381">
        <v>26850</v>
      </c>
      <c r="Z3776" s="381">
        <v>30650</v>
      </c>
      <c r="AA3776" s="381">
        <v>34500</v>
      </c>
      <c r="AB3776" s="381">
        <v>38300</v>
      </c>
      <c r="AC3776" s="381">
        <v>41400</v>
      </c>
      <c r="AD3776" s="381">
        <v>44450</v>
      </c>
      <c r="AE3776" s="381">
        <v>47500</v>
      </c>
      <c r="AF3776" s="381">
        <v>50600</v>
      </c>
      <c r="AG3776" s="381">
        <v>9999</v>
      </c>
      <c r="AH3776" s="381" t="s">
        <v>1262</v>
      </c>
      <c r="AI3776" s="381" t="s">
        <v>3656</v>
      </c>
      <c r="AJ3776" s="381">
        <v>0</v>
      </c>
    </row>
    <row r="3777" spans="1:36">
      <c r="A3777" s="381" t="s">
        <v>577</v>
      </c>
      <c r="B3777" s="381" t="s">
        <v>3813</v>
      </c>
      <c r="C3777" s="381">
        <v>47</v>
      </c>
      <c r="D3777" s="381">
        <v>89</v>
      </c>
      <c r="E3777" s="381" t="s">
        <v>3812</v>
      </c>
      <c r="F3777" s="381" t="s">
        <v>3811</v>
      </c>
      <c r="G3777" s="381" t="s">
        <v>1258</v>
      </c>
      <c r="H3777" s="381">
        <v>49200</v>
      </c>
      <c r="I3777" s="381">
        <v>17250</v>
      </c>
      <c r="J3777" s="381">
        <v>19700</v>
      </c>
      <c r="K3777" s="381">
        <v>22150</v>
      </c>
      <c r="L3777" s="381">
        <v>24600</v>
      </c>
      <c r="M3777" s="381">
        <v>26600</v>
      </c>
      <c r="N3777" s="381">
        <v>28550</v>
      </c>
      <c r="O3777" s="381">
        <v>30550</v>
      </c>
      <c r="P3777" s="381">
        <v>32500</v>
      </c>
      <c r="Q3777" s="381">
        <v>12060</v>
      </c>
      <c r="R3777" s="381">
        <v>16240</v>
      </c>
      <c r="S3777" s="381">
        <v>20420</v>
      </c>
      <c r="T3777" s="381">
        <v>24600</v>
      </c>
      <c r="U3777" s="381">
        <v>26600</v>
      </c>
      <c r="V3777" s="381">
        <v>28550</v>
      </c>
      <c r="W3777" s="381">
        <v>30550</v>
      </c>
      <c r="X3777" s="381">
        <v>32500</v>
      </c>
      <c r="Y3777" s="381">
        <v>27550</v>
      </c>
      <c r="Z3777" s="381">
        <v>31500</v>
      </c>
      <c r="AA3777" s="381">
        <v>35450</v>
      </c>
      <c r="AB3777" s="381">
        <v>39350</v>
      </c>
      <c r="AC3777" s="381">
        <v>42500</v>
      </c>
      <c r="AD3777" s="381">
        <v>45650</v>
      </c>
      <c r="AE3777" s="381">
        <v>48800</v>
      </c>
      <c r="AF3777" s="381">
        <v>51950</v>
      </c>
      <c r="AG3777" s="381">
        <v>9999</v>
      </c>
      <c r="AH3777" s="381" t="s">
        <v>1258</v>
      </c>
      <c r="AI3777" s="381" t="s">
        <v>3656</v>
      </c>
      <c r="AJ3777" s="381">
        <v>1</v>
      </c>
    </row>
    <row r="3778" spans="1:36">
      <c r="A3778" s="381" t="s">
        <v>577</v>
      </c>
      <c r="B3778" s="381" t="s">
        <v>3810</v>
      </c>
      <c r="C3778" s="381">
        <v>47</v>
      </c>
      <c r="D3778" s="381">
        <v>91</v>
      </c>
      <c r="E3778" s="381" t="s">
        <v>3809</v>
      </c>
      <c r="F3778" s="381" t="s">
        <v>3808</v>
      </c>
      <c r="G3778" s="381" t="s">
        <v>1050</v>
      </c>
      <c r="H3778" s="381">
        <v>42300</v>
      </c>
      <c r="I3778" s="381">
        <v>16800</v>
      </c>
      <c r="J3778" s="381">
        <v>19200</v>
      </c>
      <c r="K3778" s="381">
        <v>21600</v>
      </c>
      <c r="L3778" s="381">
        <v>23950</v>
      </c>
      <c r="M3778" s="381">
        <v>25900</v>
      </c>
      <c r="N3778" s="381">
        <v>27800</v>
      </c>
      <c r="O3778" s="381">
        <v>29700</v>
      </c>
      <c r="P3778" s="381">
        <v>31650</v>
      </c>
      <c r="Q3778" s="381">
        <v>12060</v>
      </c>
      <c r="R3778" s="381">
        <v>16240</v>
      </c>
      <c r="S3778" s="381">
        <v>20420</v>
      </c>
      <c r="T3778" s="381">
        <v>23950</v>
      </c>
      <c r="U3778" s="381">
        <v>25900</v>
      </c>
      <c r="V3778" s="381">
        <v>27800</v>
      </c>
      <c r="W3778" s="381">
        <v>29700</v>
      </c>
      <c r="X3778" s="381">
        <v>31650</v>
      </c>
      <c r="Y3778" s="381">
        <v>26850</v>
      </c>
      <c r="Z3778" s="381">
        <v>30650</v>
      </c>
      <c r="AA3778" s="381">
        <v>34500</v>
      </c>
      <c r="AB3778" s="381">
        <v>38300</v>
      </c>
      <c r="AC3778" s="381">
        <v>41400</v>
      </c>
      <c r="AD3778" s="381">
        <v>44450</v>
      </c>
      <c r="AE3778" s="381">
        <v>47500</v>
      </c>
      <c r="AF3778" s="381">
        <v>50600</v>
      </c>
      <c r="AG3778" s="381">
        <v>9999</v>
      </c>
      <c r="AH3778" s="381" t="s">
        <v>1050</v>
      </c>
      <c r="AI3778" s="381" t="s">
        <v>3656</v>
      </c>
      <c r="AJ3778" s="381">
        <v>0</v>
      </c>
    </row>
    <row r="3779" spans="1:36">
      <c r="A3779" s="381" t="s">
        <v>577</v>
      </c>
      <c r="B3779" s="381" t="s">
        <v>3807</v>
      </c>
      <c r="C3779" s="381">
        <v>47</v>
      </c>
      <c r="D3779" s="381">
        <v>93</v>
      </c>
      <c r="E3779" s="381" t="s">
        <v>3684</v>
      </c>
      <c r="F3779" s="381" t="s">
        <v>3683</v>
      </c>
      <c r="G3779" s="381" t="s">
        <v>3182</v>
      </c>
      <c r="H3779" s="381">
        <v>63900</v>
      </c>
      <c r="I3779" s="381">
        <v>22400</v>
      </c>
      <c r="J3779" s="381">
        <v>25600</v>
      </c>
      <c r="K3779" s="381">
        <v>28800</v>
      </c>
      <c r="L3779" s="381">
        <v>31950</v>
      </c>
      <c r="M3779" s="381">
        <v>34550</v>
      </c>
      <c r="N3779" s="381">
        <v>37100</v>
      </c>
      <c r="O3779" s="381">
        <v>39650</v>
      </c>
      <c r="P3779" s="381">
        <v>42200</v>
      </c>
      <c r="Q3779" s="381">
        <v>13450</v>
      </c>
      <c r="R3779" s="381">
        <v>16240</v>
      </c>
      <c r="S3779" s="381">
        <v>20420</v>
      </c>
      <c r="T3779" s="381">
        <v>24600</v>
      </c>
      <c r="U3779" s="381">
        <v>28780</v>
      </c>
      <c r="V3779" s="381">
        <v>32960</v>
      </c>
      <c r="W3779" s="381">
        <v>37140</v>
      </c>
      <c r="X3779" s="381">
        <v>41320</v>
      </c>
      <c r="Y3779" s="381">
        <v>35800</v>
      </c>
      <c r="Z3779" s="381">
        <v>40900</v>
      </c>
      <c r="AA3779" s="381">
        <v>46000</v>
      </c>
      <c r="AB3779" s="381">
        <v>51100</v>
      </c>
      <c r="AC3779" s="381">
        <v>55200</v>
      </c>
      <c r="AD3779" s="381">
        <v>59300</v>
      </c>
      <c r="AE3779" s="381">
        <v>63400</v>
      </c>
      <c r="AF3779" s="381">
        <v>67500</v>
      </c>
      <c r="AG3779" s="381">
        <v>3840</v>
      </c>
      <c r="AH3779" s="381" t="s">
        <v>3182</v>
      </c>
      <c r="AI3779" s="381" t="s">
        <v>3656</v>
      </c>
      <c r="AJ3779" s="381">
        <v>1</v>
      </c>
    </row>
    <row r="3780" spans="1:36">
      <c r="A3780" s="381" t="s">
        <v>577</v>
      </c>
      <c r="B3780" s="381" t="s">
        <v>3806</v>
      </c>
      <c r="C3780" s="381">
        <v>47</v>
      </c>
      <c r="D3780" s="381">
        <v>95</v>
      </c>
      <c r="E3780" s="381" t="s">
        <v>3805</v>
      </c>
      <c r="F3780" s="381" t="s">
        <v>3804</v>
      </c>
      <c r="G3780" s="381" t="s">
        <v>3803</v>
      </c>
      <c r="H3780" s="381">
        <v>41600</v>
      </c>
      <c r="I3780" s="381">
        <v>16800</v>
      </c>
      <c r="J3780" s="381">
        <v>19200</v>
      </c>
      <c r="K3780" s="381">
        <v>21600</v>
      </c>
      <c r="L3780" s="381">
        <v>23950</v>
      </c>
      <c r="M3780" s="381">
        <v>25900</v>
      </c>
      <c r="N3780" s="381">
        <v>27800</v>
      </c>
      <c r="O3780" s="381">
        <v>29700</v>
      </c>
      <c r="P3780" s="381">
        <v>31650</v>
      </c>
      <c r="Q3780" s="381">
        <v>12060</v>
      </c>
      <c r="R3780" s="381">
        <v>16240</v>
      </c>
      <c r="S3780" s="381">
        <v>20420</v>
      </c>
      <c r="T3780" s="381">
        <v>23950</v>
      </c>
      <c r="U3780" s="381">
        <v>25900</v>
      </c>
      <c r="V3780" s="381">
        <v>27800</v>
      </c>
      <c r="W3780" s="381">
        <v>29700</v>
      </c>
      <c r="X3780" s="381">
        <v>31650</v>
      </c>
      <c r="Y3780" s="381">
        <v>26850</v>
      </c>
      <c r="Z3780" s="381">
        <v>30650</v>
      </c>
      <c r="AA3780" s="381">
        <v>34500</v>
      </c>
      <c r="AB3780" s="381">
        <v>38300</v>
      </c>
      <c r="AC3780" s="381">
        <v>41400</v>
      </c>
      <c r="AD3780" s="381">
        <v>44450</v>
      </c>
      <c r="AE3780" s="381">
        <v>47500</v>
      </c>
      <c r="AF3780" s="381">
        <v>50600</v>
      </c>
      <c r="AG3780" s="381">
        <v>9999</v>
      </c>
      <c r="AH3780" s="381" t="s">
        <v>3803</v>
      </c>
      <c r="AI3780" s="381" t="s">
        <v>3656</v>
      </c>
      <c r="AJ3780" s="381">
        <v>0</v>
      </c>
    </row>
    <row r="3781" spans="1:36">
      <c r="A3781" s="381" t="s">
        <v>577</v>
      </c>
      <c r="B3781" s="381" t="s">
        <v>3802</v>
      </c>
      <c r="C3781" s="381">
        <v>47</v>
      </c>
      <c r="D3781" s="381">
        <v>97</v>
      </c>
      <c r="E3781" s="381" t="s">
        <v>3801</v>
      </c>
      <c r="F3781" s="381" t="s">
        <v>3800</v>
      </c>
      <c r="G3781" s="381" t="s">
        <v>3799</v>
      </c>
      <c r="H3781" s="381">
        <v>40000</v>
      </c>
      <c r="I3781" s="381">
        <v>16800</v>
      </c>
      <c r="J3781" s="381">
        <v>19200</v>
      </c>
      <c r="K3781" s="381">
        <v>21600</v>
      </c>
      <c r="L3781" s="381">
        <v>23950</v>
      </c>
      <c r="M3781" s="381">
        <v>25900</v>
      </c>
      <c r="N3781" s="381">
        <v>27800</v>
      </c>
      <c r="O3781" s="381">
        <v>29700</v>
      </c>
      <c r="P3781" s="381">
        <v>31650</v>
      </c>
      <c r="Q3781" s="381">
        <v>12060</v>
      </c>
      <c r="R3781" s="381">
        <v>16240</v>
      </c>
      <c r="S3781" s="381">
        <v>20420</v>
      </c>
      <c r="T3781" s="381">
        <v>23950</v>
      </c>
      <c r="U3781" s="381">
        <v>25900</v>
      </c>
      <c r="V3781" s="381">
        <v>27800</v>
      </c>
      <c r="W3781" s="381">
        <v>29700</v>
      </c>
      <c r="X3781" s="381">
        <v>31650</v>
      </c>
      <c r="Y3781" s="381">
        <v>26850</v>
      </c>
      <c r="Z3781" s="381">
        <v>30650</v>
      </c>
      <c r="AA3781" s="381">
        <v>34500</v>
      </c>
      <c r="AB3781" s="381">
        <v>38300</v>
      </c>
      <c r="AC3781" s="381">
        <v>41400</v>
      </c>
      <c r="AD3781" s="381">
        <v>44450</v>
      </c>
      <c r="AE3781" s="381">
        <v>47500</v>
      </c>
      <c r="AF3781" s="381">
        <v>50600</v>
      </c>
      <c r="AG3781" s="381">
        <v>9999</v>
      </c>
      <c r="AH3781" s="381" t="s">
        <v>3799</v>
      </c>
      <c r="AI3781" s="381" t="s">
        <v>3656</v>
      </c>
      <c r="AJ3781" s="381">
        <v>0</v>
      </c>
    </row>
    <row r="3782" spans="1:36">
      <c r="A3782" s="381" t="s">
        <v>577</v>
      </c>
      <c r="B3782" s="381" t="s">
        <v>3798</v>
      </c>
      <c r="C3782" s="381">
        <v>47</v>
      </c>
      <c r="D3782" s="381">
        <v>99</v>
      </c>
      <c r="E3782" s="381" t="s">
        <v>3797</v>
      </c>
      <c r="F3782" s="381" t="s">
        <v>3796</v>
      </c>
      <c r="G3782" s="381" t="s">
        <v>3795</v>
      </c>
      <c r="H3782" s="381">
        <v>48600</v>
      </c>
      <c r="I3782" s="381">
        <v>17050</v>
      </c>
      <c r="J3782" s="381">
        <v>19450</v>
      </c>
      <c r="K3782" s="381">
        <v>21900</v>
      </c>
      <c r="L3782" s="381">
        <v>24300</v>
      </c>
      <c r="M3782" s="381">
        <v>26250</v>
      </c>
      <c r="N3782" s="381">
        <v>28200</v>
      </c>
      <c r="O3782" s="381">
        <v>30150</v>
      </c>
      <c r="P3782" s="381">
        <v>32100</v>
      </c>
      <c r="Q3782" s="381">
        <v>12060</v>
      </c>
      <c r="R3782" s="381">
        <v>16240</v>
      </c>
      <c r="S3782" s="381">
        <v>20420</v>
      </c>
      <c r="T3782" s="381">
        <v>24300</v>
      </c>
      <c r="U3782" s="381">
        <v>26250</v>
      </c>
      <c r="V3782" s="381">
        <v>28200</v>
      </c>
      <c r="W3782" s="381">
        <v>30150</v>
      </c>
      <c r="X3782" s="381">
        <v>32100</v>
      </c>
      <c r="Y3782" s="381">
        <v>27250</v>
      </c>
      <c r="Z3782" s="381">
        <v>31150</v>
      </c>
      <c r="AA3782" s="381">
        <v>35050</v>
      </c>
      <c r="AB3782" s="381">
        <v>38900</v>
      </c>
      <c r="AC3782" s="381">
        <v>42050</v>
      </c>
      <c r="AD3782" s="381">
        <v>45150</v>
      </c>
      <c r="AE3782" s="381">
        <v>48250</v>
      </c>
      <c r="AF3782" s="381">
        <v>51350</v>
      </c>
      <c r="AG3782" s="381">
        <v>9999</v>
      </c>
      <c r="AH3782" s="381" t="s">
        <v>3795</v>
      </c>
      <c r="AI3782" s="381" t="s">
        <v>3656</v>
      </c>
      <c r="AJ3782" s="381">
        <v>0</v>
      </c>
    </row>
    <row r="3783" spans="1:36">
      <c r="A3783" s="381" t="s">
        <v>577</v>
      </c>
      <c r="B3783" s="381" t="s">
        <v>3794</v>
      </c>
      <c r="C3783" s="381">
        <v>47</v>
      </c>
      <c r="D3783" s="381">
        <v>101</v>
      </c>
      <c r="E3783" s="381" t="s">
        <v>3793</v>
      </c>
      <c r="F3783" s="381" t="s">
        <v>3792</v>
      </c>
      <c r="G3783" s="381" t="s">
        <v>1491</v>
      </c>
      <c r="H3783" s="381">
        <v>44200</v>
      </c>
      <c r="I3783" s="381">
        <v>16800</v>
      </c>
      <c r="J3783" s="381">
        <v>19200</v>
      </c>
      <c r="K3783" s="381">
        <v>21600</v>
      </c>
      <c r="L3783" s="381">
        <v>23950</v>
      </c>
      <c r="M3783" s="381">
        <v>25900</v>
      </c>
      <c r="N3783" s="381">
        <v>27800</v>
      </c>
      <c r="O3783" s="381">
        <v>29700</v>
      </c>
      <c r="P3783" s="381">
        <v>31650</v>
      </c>
      <c r="Q3783" s="381">
        <v>12060</v>
      </c>
      <c r="R3783" s="381">
        <v>16240</v>
      </c>
      <c r="S3783" s="381">
        <v>20420</v>
      </c>
      <c r="T3783" s="381">
        <v>23950</v>
      </c>
      <c r="U3783" s="381">
        <v>25900</v>
      </c>
      <c r="V3783" s="381">
        <v>27800</v>
      </c>
      <c r="W3783" s="381">
        <v>29700</v>
      </c>
      <c r="X3783" s="381">
        <v>31650</v>
      </c>
      <c r="Y3783" s="381">
        <v>26850</v>
      </c>
      <c r="Z3783" s="381">
        <v>30650</v>
      </c>
      <c r="AA3783" s="381">
        <v>34500</v>
      </c>
      <c r="AB3783" s="381">
        <v>38300</v>
      </c>
      <c r="AC3783" s="381">
        <v>41400</v>
      </c>
      <c r="AD3783" s="381">
        <v>44450</v>
      </c>
      <c r="AE3783" s="381">
        <v>47500</v>
      </c>
      <c r="AF3783" s="381">
        <v>50600</v>
      </c>
      <c r="AG3783" s="381">
        <v>9999</v>
      </c>
      <c r="AH3783" s="381" t="s">
        <v>1491</v>
      </c>
      <c r="AI3783" s="381" t="s">
        <v>3656</v>
      </c>
      <c r="AJ3783" s="381">
        <v>0</v>
      </c>
    </row>
    <row r="3784" spans="1:36">
      <c r="A3784" s="381" t="s">
        <v>577</v>
      </c>
      <c r="B3784" s="381" t="s">
        <v>3791</v>
      </c>
      <c r="C3784" s="381">
        <v>47</v>
      </c>
      <c r="D3784" s="381">
        <v>103</v>
      </c>
      <c r="E3784" s="381" t="s">
        <v>3790</v>
      </c>
      <c r="F3784" s="381" t="s">
        <v>3789</v>
      </c>
      <c r="G3784" s="381" t="s">
        <v>1042</v>
      </c>
      <c r="H3784" s="381">
        <v>52000</v>
      </c>
      <c r="I3784" s="381">
        <v>18200</v>
      </c>
      <c r="J3784" s="381">
        <v>20800</v>
      </c>
      <c r="K3784" s="381">
        <v>23400</v>
      </c>
      <c r="L3784" s="381">
        <v>26000</v>
      </c>
      <c r="M3784" s="381">
        <v>28100</v>
      </c>
      <c r="N3784" s="381">
        <v>30200</v>
      </c>
      <c r="O3784" s="381">
        <v>32250</v>
      </c>
      <c r="P3784" s="381">
        <v>34350</v>
      </c>
      <c r="Q3784" s="381">
        <v>12060</v>
      </c>
      <c r="R3784" s="381">
        <v>16240</v>
      </c>
      <c r="S3784" s="381">
        <v>20420</v>
      </c>
      <c r="T3784" s="381">
        <v>24600</v>
      </c>
      <c r="U3784" s="381">
        <v>28100</v>
      </c>
      <c r="V3784" s="381">
        <v>30200</v>
      </c>
      <c r="W3784" s="381">
        <v>32250</v>
      </c>
      <c r="X3784" s="381">
        <v>34350</v>
      </c>
      <c r="Y3784" s="381">
        <v>29150</v>
      </c>
      <c r="Z3784" s="381">
        <v>33300</v>
      </c>
      <c r="AA3784" s="381">
        <v>37450</v>
      </c>
      <c r="AB3784" s="381">
        <v>41600</v>
      </c>
      <c r="AC3784" s="381">
        <v>44950</v>
      </c>
      <c r="AD3784" s="381">
        <v>48300</v>
      </c>
      <c r="AE3784" s="381">
        <v>51600</v>
      </c>
      <c r="AF3784" s="381">
        <v>54950</v>
      </c>
      <c r="AG3784" s="381">
        <v>9999</v>
      </c>
      <c r="AH3784" s="381" t="s">
        <v>1042</v>
      </c>
      <c r="AI3784" s="381" t="s">
        <v>3656</v>
      </c>
      <c r="AJ3784" s="381">
        <v>0</v>
      </c>
    </row>
    <row r="3785" spans="1:36">
      <c r="A3785" s="381" t="s">
        <v>577</v>
      </c>
      <c r="B3785" s="381" t="s">
        <v>3788</v>
      </c>
      <c r="C3785" s="381">
        <v>47</v>
      </c>
      <c r="D3785" s="381">
        <v>105</v>
      </c>
      <c r="E3785" s="381" t="s">
        <v>3684</v>
      </c>
      <c r="F3785" s="381" t="s">
        <v>3683</v>
      </c>
      <c r="G3785" s="381" t="s">
        <v>3787</v>
      </c>
      <c r="H3785" s="381">
        <v>63900</v>
      </c>
      <c r="I3785" s="381">
        <v>22400</v>
      </c>
      <c r="J3785" s="381">
        <v>25600</v>
      </c>
      <c r="K3785" s="381">
        <v>28800</v>
      </c>
      <c r="L3785" s="381">
        <v>31950</v>
      </c>
      <c r="M3785" s="381">
        <v>34550</v>
      </c>
      <c r="N3785" s="381">
        <v>37100</v>
      </c>
      <c r="O3785" s="381">
        <v>39650</v>
      </c>
      <c r="P3785" s="381">
        <v>42200</v>
      </c>
      <c r="Q3785" s="381">
        <v>13450</v>
      </c>
      <c r="R3785" s="381">
        <v>16240</v>
      </c>
      <c r="S3785" s="381">
        <v>20420</v>
      </c>
      <c r="T3785" s="381">
        <v>24600</v>
      </c>
      <c r="U3785" s="381">
        <v>28780</v>
      </c>
      <c r="V3785" s="381">
        <v>32960</v>
      </c>
      <c r="W3785" s="381">
        <v>37140</v>
      </c>
      <c r="X3785" s="381">
        <v>41320</v>
      </c>
      <c r="Y3785" s="381">
        <v>35800</v>
      </c>
      <c r="Z3785" s="381">
        <v>40900</v>
      </c>
      <c r="AA3785" s="381">
        <v>46000</v>
      </c>
      <c r="AB3785" s="381">
        <v>51100</v>
      </c>
      <c r="AC3785" s="381">
        <v>55200</v>
      </c>
      <c r="AD3785" s="381">
        <v>59300</v>
      </c>
      <c r="AE3785" s="381">
        <v>63400</v>
      </c>
      <c r="AF3785" s="381">
        <v>67500</v>
      </c>
      <c r="AG3785" s="381">
        <v>3840</v>
      </c>
      <c r="AH3785" s="381" t="s">
        <v>3787</v>
      </c>
      <c r="AI3785" s="381" t="s">
        <v>3656</v>
      </c>
      <c r="AJ3785" s="381">
        <v>1</v>
      </c>
    </row>
    <row r="3786" spans="1:36">
      <c r="A3786" s="381" t="s">
        <v>577</v>
      </c>
      <c r="B3786" s="381" t="s">
        <v>3786</v>
      </c>
      <c r="C3786" s="381">
        <v>47</v>
      </c>
      <c r="D3786" s="381">
        <v>107</v>
      </c>
      <c r="E3786" s="381" t="s">
        <v>3785</v>
      </c>
      <c r="F3786" s="381" t="s">
        <v>3784</v>
      </c>
      <c r="G3786" s="381" t="s">
        <v>3783</v>
      </c>
      <c r="H3786" s="381">
        <v>51600</v>
      </c>
      <c r="I3786" s="381">
        <v>18100</v>
      </c>
      <c r="J3786" s="381">
        <v>20650</v>
      </c>
      <c r="K3786" s="381">
        <v>23250</v>
      </c>
      <c r="L3786" s="381">
        <v>25800</v>
      </c>
      <c r="M3786" s="381">
        <v>27900</v>
      </c>
      <c r="N3786" s="381">
        <v>29950</v>
      </c>
      <c r="O3786" s="381">
        <v>32000</v>
      </c>
      <c r="P3786" s="381">
        <v>34100</v>
      </c>
      <c r="Q3786" s="381">
        <v>12060</v>
      </c>
      <c r="R3786" s="381">
        <v>16240</v>
      </c>
      <c r="S3786" s="381">
        <v>20420</v>
      </c>
      <c r="T3786" s="381">
        <v>24600</v>
      </c>
      <c r="U3786" s="381">
        <v>27900</v>
      </c>
      <c r="V3786" s="381">
        <v>29950</v>
      </c>
      <c r="W3786" s="381">
        <v>32000</v>
      </c>
      <c r="X3786" s="381">
        <v>34100</v>
      </c>
      <c r="Y3786" s="381">
        <v>28950</v>
      </c>
      <c r="Z3786" s="381">
        <v>33050</v>
      </c>
      <c r="AA3786" s="381">
        <v>37200</v>
      </c>
      <c r="AB3786" s="381">
        <v>41300</v>
      </c>
      <c r="AC3786" s="381">
        <v>44650</v>
      </c>
      <c r="AD3786" s="381">
        <v>47950</v>
      </c>
      <c r="AE3786" s="381">
        <v>51250</v>
      </c>
      <c r="AF3786" s="381">
        <v>54550</v>
      </c>
      <c r="AG3786" s="381">
        <v>9999</v>
      </c>
      <c r="AH3786" s="381" t="s">
        <v>3783</v>
      </c>
      <c r="AI3786" s="381" t="s">
        <v>3656</v>
      </c>
      <c r="AJ3786" s="381">
        <v>0</v>
      </c>
    </row>
    <row r="3787" spans="1:36">
      <c r="A3787" s="381" t="s">
        <v>577</v>
      </c>
      <c r="B3787" s="381" t="s">
        <v>3782</v>
      </c>
      <c r="C3787" s="381">
        <v>47</v>
      </c>
      <c r="D3787" s="381">
        <v>109</v>
      </c>
      <c r="E3787" s="381" t="s">
        <v>3781</v>
      </c>
      <c r="F3787" s="381" t="s">
        <v>3780</v>
      </c>
      <c r="G3787" s="381" t="s">
        <v>3779</v>
      </c>
      <c r="H3787" s="381">
        <v>42700</v>
      </c>
      <c r="I3787" s="381">
        <v>16800</v>
      </c>
      <c r="J3787" s="381">
        <v>19200</v>
      </c>
      <c r="K3787" s="381">
        <v>21600</v>
      </c>
      <c r="L3787" s="381">
        <v>23950</v>
      </c>
      <c r="M3787" s="381">
        <v>25900</v>
      </c>
      <c r="N3787" s="381">
        <v>27800</v>
      </c>
      <c r="O3787" s="381">
        <v>29700</v>
      </c>
      <c r="P3787" s="381">
        <v>31650</v>
      </c>
      <c r="Q3787" s="381">
        <v>12060</v>
      </c>
      <c r="R3787" s="381">
        <v>16240</v>
      </c>
      <c r="S3787" s="381">
        <v>20420</v>
      </c>
      <c r="T3787" s="381">
        <v>23950</v>
      </c>
      <c r="U3787" s="381">
        <v>25900</v>
      </c>
      <c r="V3787" s="381">
        <v>27800</v>
      </c>
      <c r="W3787" s="381">
        <v>29700</v>
      </c>
      <c r="X3787" s="381">
        <v>31650</v>
      </c>
      <c r="Y3787" s="381">
        <v>26850</v>
      </c>
      <c r="Z3787" s="381">
        <v>30650</v>
      </c>
      <c r="AA3787" s="381">
        <v>34500</v>
      </c>
      <c r="AB3787" s="381">
        <v>38300</v>
      </c>
      <c r="AC3787" s="381">
        <v>41400</v>
      </c>
      <c r="AD3787" s="381">
        <v>44450</v>
      </c>
      <c r="AE3787" s="381">
        <v>47500</v>
      </c>
      <c r="AF3787" s="381">
        <v>50600</v>
      </c>
      <c r="AG3787" s="381">
        <v>9999</v>
      </c>
      <c r="AH3787" s="381" t="s">
        <v>3779</v>
      </c>
      <c r="AI3787" s="381" t="s">
        <v>3656</v>
      </c>
      <c r="AJ3787" s="381">
        <v>0</v>
      </c>
    </row>
    <row r="3788" spans="1:36">
      <c r="A3788" s="381" t="s">
        <v>577</v>
      </c>
      <c r="B3788" s="381" t="s">
        <v>3778</v>
      </c>
      <c r="C3788" s="381">
        <v>47</v>
      </c>
      <c r="D3788" s="381">
        <v>111</v>
      </c>
      <c r="E3788" s="381" t="s">
        <v>3777</v>
      </c>
      <c r="F3788" s="381" t="s">
        <v>3776</v>
      </c>
      <c r="G3788" s="381" t="s">
        <v>3775</v>
      </c>
      <c r="H3788" s="381">
        <v>43200</v>
      </c>
      <c r="I3788" s="381">
        <v>16800</v>
      </c>
      <c r="J3788" s="381">
        <v>19200</v>
      </c>
      <c r="K3788" s="381">
        <v>21600</v>
      </c>
      <c r="L3788" s="381">
        <v>23950</v>
      </c>
      <c r="M3788" s="381">
        <v>25900</v>
      </c>
      <c r="N3788" s="381">
        <v>27800</v>
      </c>
      <c r="O3788" s="381">
        <v>29700</v>
      </c>
      <c r="P3788" s="381">
        <v>31650</v>
      </c>
      <c r="Q3788" s="381">
        <v>12060</v>
      </c>
      <c r="R3788" s="381">
        <v>16240</v>
      </c>
      <c r="S3788" s="381">
        <v>20420</v>
      </c>
      <c r="T3788" s="381">
        <v>23950</v>
      </c>
      <c r="U3788" s="381">
        <v>25900</v>
      </c>
      <c r="V3788" s="381">
        <v>27800</v>
      </c>
      <c r="W3788" s="381">
        <v>29700</v>
      </c>
      <c r="X3788" s="381">
        <v>31650</v>
      </c>
      <c r="Y3788" s="381">
        <v>26850</v>
      </c>
      <c r="Z3788" s="381">
        <v>30650</v>
      </c>
      <c r="AA3788" s="381">
        <v>34500</v>
      </c>
      <c r="AB3788" s="381">
        <v>38300</v>
      </c>
      <c r="AC3788" s="381">
        <v>41400</v>
      </c>
      <c r="AD3788" s="381">
        <v>44450</v>
      </c>
      <c r="AE3788" s="381">
        <v>47500</v>
      </c>
      <c r="AF3788" s="381">
        <v>50600</v>
      </c>
      <c r="AG3788" s="381">
        <v>9999</v>
      </c>
      <c r="AH3788" s="381" t="s">
        <v>3775</v>
      </c>
      <c r="AI3788" s="381" t="s">
        <v>3656</v>
      </c>
      <c r="AJ3788" s="381">
        <v>1</v>
      </c>
    </row>
    <row r="3789" spans="1:36">
      <c r="A3789" s="381" t="s">
        <v>577</v>
      </c>
      <c r="B3789" s="381" t="s">
        <v>3774</v>
      </c>
      <c r="C3789" s="381">
        <v>47</v>
      </c>
      <c r="D3789" s="381">
        <v>113</v>
      </c>
      <c r="E3789" s="381" t="s">
        <v>3773</v>
      </c>
      <c r="F3789" s="381" t="s">
        <v>3772</v>
      </c>
      <c r="G3789" s="381" t="s">
        <v>1936</v>
      </c>
      <c r="H3789" s="381">
        <v>53400</v>
      </c>
      <c r="I3789" s="381">
        <v>18700</v>
      </c>
      <c r="J3789" s="381">
        <v>21400</v>
      </c>
      <c r="K3789" s="381">
        <v>24050</v>
      </c>
      <c r="L3789" s="381">
        <v>26700</v>
      </c>
      <c r="M3789" s="381">
        <v>28850</v>
      </c>
      <c r="N3789" s="381">
        <v>31000</v>
      </c>
      <c r="O3789" s="381">
        <v>33150</v>
      </c>
      <c r="P3789" s="381">
        <v>35250</v>
      </c>
      <c r="Q3789" s="381">
        <v>12060</v>
      </c>
      <c r="R3789" s="381">
        <v>16240</v>
      </c>
      <c r="S3789" s="381">
        <v>20420</v>
      </c>
      <c r="T3789" s="381">
        <v>24600</v>
      </c>
      <c r="U3789" s="381">
        <v>28780</v>
      </c>
      <c r="V3789" s="381">
        <v>31000</v>
      </c>
      <c r="W3789" s="381">
        <v>33150</v>
      </c>
      <c r="X3789" s="381">
        <v>35250</v>
      </c>
      <c r="Y3789" s="381">
        <v>29900</v>
      </c>
      <c r="Z3789" s="381">
        <v>34200</v>
      </c>
      <c r="AA3789" s="381">
        <v>38450</v>
      </c>
      <c r="AB3789" s="381">
        <v>42700</v>
      </c>
      <c r="AC3789" s="381">
        <v>46150</v>
      </c>
      <c r="AD3789" s="381">
        <v>49550</v>
      </c>
      <c r="AE3789" s="381">
        <v>52950</v>
      </c>
      <c r="AF3789" s="381">
        <v>56400</v>
      </c>
      <c r="AG3789" s="381">
        <v>3580</v>
      </c>
      <c r="AH3789" s="381" t="s">
        <v>1936</v>
      </c>
      <c r="AI3789" s="381" t="s">
        <v>3656</v>
      </c>
      <c r="AJ3789" s="381">
        <v>1</v>
      </c>
    </row>
    <row r="3790" spans="1:36">
      <c r="A3790" s="381" t="s">
        <v>577</v>
      </c>
      <c r="B3790" s="381" t="s">
        <v>3771</v>
      </c>
      <c r="C3790" s="381">
        <v>47</v>
      </c>
      <c r="D3790" s="381">
        <v>115</v>
      </c>
      <c r="E3790" s="381" t="s">
        <v>3711</v>
      </c>
      <c r="F3790" s="381" t="s">
        <v>3710</v>
      </c>
      <c r="G3790" s="381" t="s">
        <v>1476</v>
      </c>
      <c r="H3790" s="381">
        <v>59500</v>
      </c>
      <c r="I3790" s="381">
        <v>20850</v>
      </c>
      <c r="J3790" s="381">
        <v>23800</v>
      </c>
      <c r="K3790" s="381">
        <v>26800</v>
      </c>
      <c r="L3790" s="381">
        <v>29750</v>
      </c>
      <c r="M3790" s="381">
        <v>32150</v>
      </c>
      <c r="N3790" s="381">
        <v>34550</v>
      </c>
      <c r="O3790" s="381">
        <v>36900</v>
      </c>
      <c r="P3790" s="381">
        <v>39300</v>
      </c>
      <c r="Q3790" s="381">
        <v>12500</v>
      </c>
      <c r="R3790" s="381">
        <v>16240</v>
      </c>
      <c r="S3790" s="381">
        <v>20420</v>
      </c>
      <c r="T3790" s="381">
        <v>24600</v>
      </c>
      <c r="U3790" s="381">
        <v>28780</v>
      </c>
      <c r="V3790" s="381">
        <v>32960</v>
      </c>
      <c r="W3790" s="381">
        <v>36900</v>
      </c>
      <c r="X3790" s="381">
        <v>39300</v>
      </c>
      <c r="Y3790" s="381">
        <v>33350</v>
      </c>
      <c r="Z3790" s="381">
        <v>38100</v>
      </c>
      <c r="AA3790" s="381">
        <v>42850</v>
      </c>
      <c r="AB3790" s="381">
        <v>47600</v>
      </c>
      <c r="AC3790" s="381">
        <v>51450</v>
      </c>
      <c r="AD3790" s="381">
        <v>55250</v>
      </c>
      <c r="AE3790" s="381">
        <v>59050</v>
      </c>
      <c r="AF3790" s="381">
        <v>62850</v>
      </c>
      <c r="AG3790" s="381">
        <v>1560</v>
      </c>
      <c r="AH3790" s="381" t="s">
        <v>1476</v>
      </c>
      <c r="AI3790" s="381" t="s">
        <v>3656</v>
      </c>
      <c r="AJ3790" s="381">
        <v>1</v>
      </c>
    </row>
    <row r="3791" spans="1:36">
      <c r="A3791" s="381" t="s">
        <v>577</v>
      </c>
      <c r="B3791" s="381" t="s">
        <v>3770</v>
      </c>
      <c r="C3791" s="381">
        <v>47</v>
      </c>
      <c r="D3791" s="381">
        <v>117</v>
      </c>
      <c r="E3791" s="381" t="s">
        <v>3769</v>
      </c>
      <c r="F3791" s="381" t="s">
        <v>3768</v>
      </c>
      <c r="G3791" s="381" t="s">
        <v>1474</v>
      </c>
      <c r="H3791" s="381">
        <v>51400</v>
      </c>
      <c r="I3791" s="381">
        <v>18000</v>
      </c>
      <c r="J3791" s="381">
        <v>20600</v>
      </c>
      <c r="K3791" s="381">
        <v>23150</v>
      </c>
      <c r="L3791" s="381">
        <v>25700</v>
      </c>
      <c r="M3791" s="381">
        <v>27800</v>
      </c>
      <c r="N3791" s="381">
        <v>29850</v>
      </c>
      <c r="O3791" s="381">
        <v>31900</v>
      </c>
      <c r="P3791" s="381">
        <v>33950</v>
      </c>
      <c r="Q3791" s="381">
        <v>12060</v>
      </c>
      <c r="R3791" s="381">
        <v>16240</v>
      </c>
      <c r="S3791" s="381">
        <v>20420</v>
      </c>
      <c r="T3791" s="381">
        <v>24600</v>
      </c>
      <c r="U3791" s="381">
        <v>27800</v>
      </c>
      <c r="V3791" s="381">
        <v>29850</v>
      </c>
      <c r="W3791" s="381">
        <v>31900</v>
      </c>
      <c r="X3791" s="381">
        <v>33950</v>
      </c>
      <c r="Y3791" s="381">
        <v>28800</v>
      </c>
      <c r="Z3791" s="381">
        <v>32900</v>
      </c>
      <c r="AA3791" s="381">
        <v>37000</v>
      </c>
      <c r="AB3791" s="381">
        <v>41100</v>
      </c>
      <c r="AC3791" s="381">
        <v>44400</v>
      </c>
      <c r="AD3791" s="381">
        <v>47700</v>
      </c>
      <c r="AE3791" s="381">
        <v>51000</v>
      </c>
      <c r="AF3791" s="381">
        <v>54300</v>
      </c>
      <c r="AG3791" s="381">
        <v>9999</v>
      </c>
      <c r="AH3791" s="381" t="s">
        <v>1474</v>
      </c>
      <c r="AI3791" s="381" t="s">
        <v>3656</v>
      </c>
      <c r="AJ3791" s="381">
        <v>0</v>
      </c>
    </row>
    <row r="3792" spans="1:36">
      <c r="A3792" s="381" t="s">
        <v>577</v>
      </c>
      <c r="B3792" s="381" t="s">
        <v>3767</v>
      </c>
      <c r="C3792" s="381">
        <v>47</v>
      </c>
      <c r="D3792" s="381">
        <v>119</v>
      </c>
      <c r="E3792" s="381" t="s">
        <v>3766</v>
      </c>
      <c r="F3792" s="381" t="s">
        <v>3765</v>
      </c>
      <c r="G3792" s="381" t="s">
        <v>3764</v>
      </c>
      <c r="H3792" s="381">
        <v>66600</v>
      </c>
      <c r="I3792" s="381">
        <v>21050</v>
      </c>
      <c r="J3792" s="381">
        <v>24050</v>
      </c>
      <c r="K3792" s="381">
        <v>27050</v>
      </c>
      <c r="L3792" s="381">
        <v>30050</v>
      </c>
      <c r="M3792" s="381">
        <v>32500</v>
      </c>
      <c r="N3792" s="381">
        <v>34900</v>
      </c>
      <c r="O3792" s="381">
        <v>37300</v>
      </c>
      <c r="P3792" s="381">
        <v>39700</v>
      </c>
      <c r="Q3792" s="381">
        <v>12650</v>
      </c>
      <c r="R3792" s="381">
        <v>16240</v>
      </c>
      <c r="S3792" s="381">
        <v>20420</v>
      </c>
      <c r="T3792" s="381">
        <v>24600</v>
      </c>
      <c r="U3792" s="381">
        <v>28780</v>
      </c>
      <c r="V3792" s="381">
        <v>32960</v>
      </c>
      <c r="W3792" s="381">
        <v>37140</v>
      </c>
      <c r="X3792" s="381">
        <v>39700</v>
      </c>
      <c r="Y3792" s="381">
        <v>33650</v>
      </c>
      <c r="Z3792" s="381">
        <v>38450</v>
      </c>
      <c r="AA3792" s="381">
        <v>43250</v>
      </c>
      <c r="AB3792" s="381">
        <v>48050</v>
      </c>
      <c r="AC3792" s="381">
        <v>51900</v>
      </c>
      <c r="AD3792" s="381">
        <v>55750</v>
      </c>
      <c r="AE3792" s="381">
        <v>59600</v>
      </c>
      <c r="AF3792" s="381">
        <v>63450</v>
      </c>
      <c r="AG3792" s="381">
        <v>9999</v>
      </c>
      <c r="AH3792" s="381" t="s">
        <v>3764</v>
      </c>
      <c r="AI3792" s="381" t="s">
        <v>3656</v>
      </c>
      <c r="AJ3792" s="381">
        <v>1</v>
      </c>
    </row>
    <row r="3793" spans="1:36">
      <c r="A3793" s="381" t="s">
        <v>577</v>
      </c>
      <c r="B3793" s="381" t="s">
        <v>3763</v>
      </c>
      <c r="C3793" s="381">
        <v>47</v>
      </c>
      <c r="D3793" s="381">
        <v>121</v>
      </c>
      <c r="E3793" s="381" t="s">
        <v>3762</v>
      </c>
      <c r="F3793" s="381" t="s">
        <v>3761</v>
      </c>
      <c r="G3793" s="381" t="s">
        <v>3760</v>
      </c>
      <c r="H3793" s="381">
        <v>41100</v>
      </c>
      <c r="I3793" s="381">
        <v>16800</v>
      </c>
      <c r="J3793" s="381">
        <v>19200</v>
      </c>
      <c r="K3793" s="381">
        <v>21600</v>
      </c>
      <c r="L3793" s="381">
        <v>23950</v>
      </c>
      <c r="M3793" s="381">
        <v>25900</v>
      </c>
      <c r="N3793" s="381">
        <v>27800</v>
      </c>
      <c r="O3793" s="381">
        <v>29700</v>
      </c>
      <c r="P3793" s="381">
        <v>31650</v>
      </c>
      <c r="Q3793" s="381">
        <v>12060</v>
      </c>
      <c r="R3793" s="381">
        <v>16240</v>
      </c>
      <c r="S3793" s="381">
        <v>20420</v>
      </c>
      <c r="T3793" s="381">
        <v>23950</v>
      </c>
      <c r="U3793" s="381">
        <v>25900</v>
      </c>
      <c r="V3793" s="381">
        <v>27800</v>
      </c>
      <c r="W3793" s="381">
        <v>29700</v>
      </c>
      <c r="X3793" s="381">
        <v>31650</v>
      </c>
      <c r="Y3793" s="381">
        <v>26850</v>
      </c>
      <c r="Z3793" s="381">
        <v>30650</v>
      </c>
      <c r="AA3793" s="381">
        <v>34500</v>
      </c>
      <c r="AB3793" s="381">
        <v>38300</v>
      </c>
      <c r="AC3793" s="381">
        <v>41400</v>
      </c>
      <c r="AD3793" s="381">
        <v>44450</v>
      </c>
      <c r="AE3793" s="381">
        <v>47500</v>
      </c>
      <c r="AF3793" s="381">
        <v>50600</v>
      </c>
      <c r="AG3793" s="381">
        <v>9999</v>
      </c>
      <c r="AH3793" s="381" t="s">
        <v>3760</v>
      </c>
      <c r="AI3793" s="381" t="s">
        <v>3656</v>
      </c>
      <c r="AJ3793" s="381">
        <v>0</v>
      </c>
    </row>
    <row r="3794" spans="1:36">
      <c r="A3794" s="381" t="s">
        <v>577</v>
      </c>
      <c r="B3794" s="381" t="s">
        <v>3759</v>
      </c>
      <c r="C3794" s="381">
        <v>47</v>
      </c>
      <c r="D3794" s="381">
        <v>123</v>
      </c>
      <c r="E3794" s="381" t="s">
        <v>3758</v>
      </c>
      <c r="F3794" s="381" t="s">
        <v>3757</v>
      </c>
      <c r="G3794" s="381" t="s">
        <v>1205</v>
      </c>
      <c r="H3794" s="381">
        <v>46200</v>
      </c>
      <c r="I3794" s="381">
        <v>16800</v>
      </c>
      <c r="J3794" s="381">
        <v>19200</v>
      </c>
      <c r="K3794" s="381">
        <v>21600</v>
      </c>
      <c r="L3794" s="381">
        <v>23950</v>
      </c>
      <c r="M3794" s="381">
        <v>25900</v>
      </c>
      <c r="N3794" s="381">
        <v>27800</v>
      </c>
      <c r="O3794" s="381">
        <v>29700</v>
      </c>
      <c r="P3794" s="381">
        <v>31650</v>
      </c>
      <c r="Q3794" s="381">
        <v>12060</v>
      </c>
      <c r="R3794" s="381">
        <v>16240</v>
      </c>
      <c r="S3794" s="381">
        <v>20420</v>
      </c>
      <c r="T3794" s="381">
        <v>23950</v>
      </c>
      <c r="U3794" s="381">
        <v>25900</v>
      </c>
      <c r="V3794" s="381">
        <v>27800</v>
      </c>
      <c r="W3794" s="381">
        <v>29700</v>
      </c>
      <c r="X3794" s="381">
        <v>31650</v>
      </c>
      <c r="Y3794" s="381">
        <v>26850</v>
      </c>
      <c r="Z3794" s="381">
        <v>30650</v>
      </c>
      <c r="AA3794" s="381">
        <v>34500</v>
      </c>
      <c r="AB3794" s="381">
        <v>38300</v>
      </c>
      <c r="AC3794" s="381">
        <v>41400</v>
      </c>
      <c r="AD3794" s="381">
        <v>44450</v>
      </c>
      <c r="AE3794" s="381">
        <v>47500</v>
      </c>
      <c r="AF3794" s="381">
        <v>50600</v>
      </c>
      <c r="AG3794" s="381">
        <v>9999</v>
      </c>
      <c r="AH3794" s="381" t="s">
        <v>1205</v>
      </c>
      <c r="AI3794" s="381" t="s">
        <v>3656</v>
      </c>
      <c r="AJ3794" s="381">
        <v>0</v>
      </c>
    </row>
    <row r="3795" spans="1:36">
      <c r="A3795" s="381" t="s">
        <v>577</v>
      </c>
      <c r="B3795" s="381" t="s">
        <v>3756</v>
      </c>
      <c r="C3795" s="381">
        <v>47</v>
      </c>
      <c r="D3795" s="381">
        <v>125</v>
      </c>
      <c r="E3795" s="381" t="s">
        <v>3755</v>
      </c>
      <c r="F3795" s="381" t="s">
        <v>3754</v>
      </c>
      <c r="G3795" s="381" t="s">
        <v>1924</v>
      </c>
      <c r="H3795" s="381">
        <v>55800</v>
      </c>
      <c r="I3795" s="381">
        <v>19550</v>
      </c>
      <c r="J3795" s="381">
        <v>22350</v>
      </c>
      <c r="K3795" s="381">
        <v>25150</v>
      </c>
      <c r="L3795" s="381">
        <v>27900</v>
      </c>
      <c r="M3795" s="381">
        <v>30150</v>
      </c>
      <c r="N3795" s="381">
        <v>32400</v>
      </c>
      <c r="O3795" s="381">
        <v>34600</v>
      </c>
      <c r="P3795" s="381">
        <v>36850</v>
      </c>
      <c r="Q3795" s="381">
        <v>12060</v>
      </c>
      <c r="R3795" s="381">
        <v>16240</v>
      </c>
      <c r="S3795" s="381">
        <v>20420</v>
      </c>
      <c r="T3795" s="381">
        <v>24600</v>
      </c>
      <c r="U3795" s="381">
        <v>28780</v>
      </c>
      <c r="V3795" s="381">
        <v>32400</v>
      </c>
      <c r="W3795" s="381">
        <v>34600</v>
      </c>
      <c r="X3795" s="381">
        <v>36850</v>
      </c>
      <c r="Y3795" s="381">
        <v>31300</v>
      </c>
      <c r="Z3795" s="381">
        <v>35750</v>
      </c>
      <c r="AA3795" s="381">
        <v>40200</v>
      </c>
      <c r="AB3795" s="381">
        <v>44650</v>
      </c>
      <c r="AC3795" s="381">
        <v>48250</v>
      </c>
      <c r="AD3795" s="381">
        <v>51800</v>
      </c>
      <c r="AE3795" s="381">
        <v>55400</v>
      </c>
      <c r="AF3795" s="381">
        <v>58950</v>
      </c>
      <c r="AG3795" s="381">
        <v>1660</v>
      </c>
      <c r="AH3795" s="381" t="s">
        <v>1924</v>
      </c>
      <c r="AI3795" s="381" t="s">
        <v>3656</v>
      </c>
      <c r="AJ3795" s="381">
        <v>1</v>
      </c>
    </row>
    <row r="3796" spans="1:36">
      <c r="A3796" s="381" t="s">
        <v>577</v>
      </c>
      <c r="B3796" s="381" t="s">
        <v>3753</v>
      </c>
      <c r="C3796" s="381">
        <v>47</v>
      </c>
      <c r="D3796" s="381">
        <v>127</v>
      </c>
      <c r="E3796" s="381" t="s">
        <v>3752</v>
      </c>
      <c r="F3796" s="381" t="s">
        <v>3751</v>
      </c>
      <c r="G3796" s="381" t="s">
        <v>3059</v>
      </c>
      <c r="H3796" s="381">
        <v>53400</v>
      </c>
      <c r="I3796" s="381">
        <v>20300</v>
      </c>
      <c r="J3796" s="381">
        <v>23200</v>
      </c>
      <c r="K3796" s="381">
        <v>26100</v>
      </c>
      <c r="L3796" s="381">
        <v>29000</v>
      </c>
      <c r="M3796" s="381">
        <v>31350</v>
      </c>
      <c r="N3796" s="381">
        <v>33650</v>
      </c>
      <c r="O3796" s="381">
        <v>36000</v>
      </c>
      <c r="P3796" s="381">
        <v>38300</v>
      </c>
      <c r="Q3796" s="381">
        <v>12200</v>
      </c>
      <c r="R3796" s="381">
        <v>16240</v>
      </c>
      <c r="S3796" s="381">
        <v>20420</v>
      </c>
      <c r="T3796" s="381">
        <v>24600</v>
      </c>
      <c r="U3796" s="381">
        <v>28780</v>
      </c>
      <c r="V3796" s="381">
        <v>32960</v>
      </c>
      <c r="W3796" s="381">
        <v>36000</v>
      </c>
      <c r="X3796" s="381">
        <v>38300</v>
      </c>
      <c r="Y3796" s="381">
        <v>32500</v>
      </c>
      <c r="Z3796" s="381">
        <v>37150</v>
      </c>
      <c r="AA3796" s="381">
        <v>41800</v>
      </c>
      <c r="AB3796" s="381">
        <v>46400</v>
      </c>
      <c r="AC3796" s="381">
        <v>50150</v>
      </c>
      <c r="AD3796" s="381">
        <v>53850</v>
      </c>
      <c r="AE3796" s="381">
        <v>57550</v>
      </c>
      <c r="AF3796" s="381">
        <v>61250</v>
      </c>
      <c r="AG3796" s="381">
        <v>9999</v>
      </c>
      <c r="AH3796" s="381" t="s">
        <v>3059</v>
      </c>
      <c r="AI3796" s="381" t="s">
        <v>3656</v>
      </c>
      <c r="AJ3796" s="381">
        <v>0</v>
      </c>
    </row>
    <row r="3797" spans="1:36">
      <c r="A3797" s="381" t="s">
        <v>577</v>
      </c>
      <c r="B3797" s="381" t="s">
        <v>3750</v>
      </c>
      <c r="C3797" s="381">
        <v>47</v>
      </c>
      <c r="D3797" s="381">
        <v>129</v>
      </c>
      <c r="E3797" s="381" t="s">
        <v>3749</v>
      </c>
      <c r="F3797" s="381" t="s">
        <v>3748</v>
      </c>
      <c r="G3797" s="381" t="s">
        <v>1449</v>
      </c>
      <c r="H3797" s="381">
        <v>47700</v>
      </c>
      <c r="I3797" s="381">
        <v>16800</v>
      </c>
      <c r="J3797" s="381">
        <v>19200</v>
      </c>
      <c r="K3797" s="381">
        <v>21600</v>
      </c>
      <c r="L3797" s="381">
        <v>23950</v>
      </c>
      <c r="M3797" s="381">
        <v>25900</v>
      </c>
      <c r="N3797" s="381">
        <v>27800</v>
      </c>
      <c r="O3797" s="381">
        <v>29700</v>
      </c>
      <c r="P3797" s="381">
        <v>31650</v>
      </c>
      <c r="Q3797" s="381">
        <v>12060</v>
      </c>
      <c r="R3797" s="381">
        <v>16240</v>
      </c>
      <c r="S3797" s="381">
        <v>20420</v>
      </c>
      <c r="T3797" s="381">
        <v>23950</v>
      </c>
      <c r="U3797" s="381">
        <v>25900</v>
      </c>
      <c r="V3797" s="381">
        <v>27800</v>
      </c>
      <c r="W3797" s="381">
        <v>29700</v>
      </c>
      <c r="X3797" s="381">
        <v>31650</v>
      </c>
      <c r="Y3797" s="381">
        <v>26850</v>
      </c>
      <c r="Z3797" s="381">
        <v>30650</v>
      </c>
      <c r="AA3797" s="381">
        <v>34500</v>
      </c>
      <c r="AB3797" s="381">
        <v>38300</v>
      </c>
      <c r="AC3797" s="381">
        <v>41400</v>
      </c>
      <c r="AD3797" s="381">
        <v>44450</v>
      </c>
      <c r="AE3797" s="381">
        <v>47500</v>
      </c>
      <c r="AF3797" s="381">
        <v>50600</v>
      </c>
      <c r="AG3797" s="381">
        <v>9999</v>
      </c>
      <c r="AH3797" s="381" t="s">
        <v>1449</v>
      </c>
      <c r="AI3797" s="381" t="s">
        <v>3656</v>
      </c>
      <c r="AJ3797" s="381">
        <v>1</v>
      </c>
    </row>
    <row r="3798" spans="1:36">
      <c r="A3798" s="381" t="s">
        <v>577</v>
      </c>
      <c r="B3798" s="381" t="s">
        <v>3747</v>
      </c>
      <c r="C3798" s="381">
        <v>47</v>
      </c>
      <c r="D3798" s="381">
        <v>131</v>
      </c>
      <c r="E3798" s="381" t="s">
        <v>3746</v>
      </c>
      <c r="F3798" s="381" t="s">
        <v>3745</v>
      </c>
      <c r="G3798" s="381" t="s">
        <v>3744</v>
      </c>
      <c r="H3798" s="381">
        <v>48700</v>
      </c>
      <c r="I3798" s="381">
        <v>17050</v>
      </c>
      <c r="J3798" s="381">
        <v>19500</v>
      </c>
      <c r="K3798" s="381">
        <v>21950</v>
      </c>
      <c r="L3798" s="381">
        <v>24350</v>
      </c>
      <c r="M3798" s="381">
        <v>26300</v>
      </c>
      <c r="N3798" s="381">
        <v>28250</v>
      </c>
      <c r="O3798" s="381">
        <v>30200</v>
      </c>
      <c r="P3798" s="381">
        <v>32150</v>
      </c>
      <c r="Q3798" s="381">
        <v>12060</v>
      </c>
      <c r="R3798" s="381">
        <v>16240</v>
      </c>
      <c r="S3798" s="381">
        <v>20420</v>
      </c>
      <c r="T3798" s="381">
        <v>24350</v>
      </c>
      <c r="U3798" s="381">
        <v>26300</v>
      </c>
      <c r="V3798" s="381">
        <v>28250</v>
      </c>
      <c r="W3798" s="381">
        <v>30200</v>
      </c>
      <c r="X3798" s="381">
        <v>32150</v>
      </c>
      <c r="Y3798" s="381">
        <v>27300</v>
      </c>
      <c r="Z3798" s="381">
        <v>31200</v>
      </c>
      <c r="AA3798" s="381">
        <v>35100</v>
      </c>
      <c r="AB3798" s="381">
        <v>38950</v>
      </c>
      <c r="AC3798" s="381">
        <v>42100</v>
      </c>
      <c r="AD3798" s="381">
        <v>45200</v>
      </c>
      <c r="AE3798" s="381">
        <v>48300</v>
      </c>
      <c r="AF3798" s="381">
        <v>51450</v>
      </c>
      <c r="AG3798" s="381">
        <v>9999</v>
      </c>
      <c r="AH3798" s="381" t="s">
        <v>3744</v>
      </c>
      <c r="AI3798" s="381" t="s">
        <v>3656</v>
      </c>
      <c r="AJ3798" s="381">
        <v>0</v>
      </c>
    </row>
    <row r="3799" spans="1:36">
      <c r="A3799" s="381" t="s">
        <v>577</v>
      </c>
      <c r="B3799" s="381" t="s">
        <v>3743</v>
      </c>
      <c r="C3799" s="381">
        <v>47</v>
      </c>
      <c r="D3799" s="381">
        <v>133</v>
      </c>
      <c r="E3799" s="381" t="s">
        <v>3742</v>
      </c>
      <c r="F3799" s="381" t="s">
        <v>3741</v>
      </c>
      <c r="G3799" s="381" t="s">
        <v>3740</v>
      </c>
      <c r="H3799" s="381">
        <v>44200</v>
      </c>
      <c r="I3799" s="381">
        <v>16800</v>
      </c>
      <c r="J3799" s="381">
        <v>19200</v>
      </c>
      <c r="K3799" s="381">
        <v>21600</v>
      </c>
      <c r="L3799" s="381">
        <v>23950</v>
      </c>
      <c r="M3799" s="381">
        <v>25900</v>
      </c>
      <c r="N3799" s="381">
        <v>27800</v>
      </c>
      <c r="O3799" s="381">
        <v>29700</v>
      </c>
      <c r="P3799" s="381">
        <v>31650</v>
      </c>
      <c r="Q3799" s="381">
        <v>12060</v>
      </c>
      <c r="R3799" s="381">
        <v>16240</v>
      </c>
      <c r="S3799" s="381">
        <v>20420</v>
      </c>
      <c r="T3799" s="381">
        <v>23950</v>
      </c>
      <c r="U3799" s="381">
        <v>25900</v>
      </c>
      <c r="V3799" s="381">
        <v>27800</v>
      </c>
      <c r="W3799" s="381">
        <v>29700</v>
      </c>
      <c r="X3799" s="381">
        <v>31650</v>
      </c>
      <c r="Y3799" s="381">
        <v>26850</v>
      </c>
      <c r="Z3799" s="381">
        <v>30650</v>
      </c>
      <c r="AA3799" s="381">
        <v>34500</v>
      </c>
      <c r="AB3799" s="381">
        <v>38300</v>
      </c>
      <c r="AC3799" s="381">
        <v>41400</v>
      </c>
      <c r="AD3799" s="381">
        <v>44450</v>
      </c>
      <c r="AE3799" s="381">
        <v>47500</v>
      </c>
      <c r="AF3799" s="381">
        <v>50600</v>
      </c>
      <c r="AG3799" s="381">
        <v>9999</v>
      </c>
      <c r="AH3799" s="381" t="s">
        <v>3740</v>
      </c>
      <c r="AI3799" s="381" t="s">
        <v>3656</v>
      </c>
      <c r="AJ3799" s="381">
        <v>0</v>
      </c>
    </row>
    <row r="3800" spans="1:36">
      <c r="A3800" s="381" t="s">
        <v>577</v>
      </c>
      <c r="B3800" s="381" t="s">
        <v>3739</v>
      </c>
      <c r="C3800" s="381">
        <v>47</v>
      </c>
      <c r="D3800" s="381">
        <v>135</v>
      </c>
      <c r="E3800" s="381" t="s">
        <v>3738</v>
      </c>
      <c r="F3800" s="381" t="s">
        <v>3737</v>
      </c>
      <c r="G3800" s="381" t="s">
        <v>3736</v>
      </c>
      <c r="H3800" s="381">
        <v>43100</v>
      </c>
      <c r="I3800" s="381">
        <v>16800</v>
      </c>
      <c r="J3800" s="381">
        <v>19200</v>
      </c>
      <c r="K3800" s="381">
        <v>21600</v>
      </c>
      <c r="L3800" s="381">
        <v>23950</v>
      </c>
      <c r="M3800" s="381">
        <v>25900</v>
      </c>
      <c r="N3800" s="381">
        <v>27800</v>
      </c>
      <c r="O3800" s="381">
        <v>29700</v>
      </c>
      <c r="P3800" s="381">
        <v>31650</v>
      </c>
      <c r="Q3800" s="381">
        <v>12060</v>
      </c>
      <c r="R3800" s="381">
        <v>16240</v>
      </c>
      <c r="S3800" s="381">
        <v>20420</v>
      </c>
      <c r="T3800" s="381">
        <v>23950</v>
      </c>
      <c r="U3800" s="381">
        <v>25900</v>
      </c>
      <c r="V3800" s="381">
        <v>27800</v>
      </c>
      <c r="W3800" s="381">
        <v>29700</v>
      </c>
      <c r="X3800" s="381">
        <v>31650</v>
      </c>
      <c r="Y3800" s="381">
        <v>26850</v>
      </c>
      <c r="Z3800" s="381">
        <v>30650</v>
      </c>
      <c r="AA3800" s="381">
        <v>34500</v>
      </c>
      <c r="AB3800" s="381">
        <v>38300</v>
      </c>
      <c r="AC3800" s="381">
        <v>41400</v>
      </c>
      <c r="AD3800" s="381">
        <v>44450</v>
      </c>
      <c r="AE3800" s="381">
        <v>47500</v>
      </c>
      <c r="AF3800" s="381">
        <v>50600</v>
      </c>
      <c r="AG3800" s="381">
        <v>9999</v>
      </c>
      <c r="AH3800" s="381" t="s">
        <v>3736</v>
      </c>
      <c r="AI3800" s="381" t="s">
        <v>3656</v>
      </c>
      <c r="AJ3800" s="381">
        <v>0</v>
      </c>
    </row>
    <row r="3801" spans="1:36">
      <c r="A3801" s="381" t="s">
        <v>577</v>
      </c>
      <c r="B3801" s="381" t="s">
        <v>3735</v>
      </c>
      <c r="C3801" s="381">
        <v>47</v>
      </c>
      <c r="D3801" s="381">
        <v>137</v>
      </c>
      <c r="E3801" s="381" t="s">
        <v>3734</v>
      </c>
      <c r="F3801" s="381" t="s">
        <v>3733</v>
      </c>
      <c r="G3801" s="381" t="s">
        <v>3732</v>
      </c>
      <c r="H3801" s="381">
        <v>45300</v>
      </c>
      <c r="I3801" s="381">
        <v>16800</v>
      </c>
      <c r="J3801" s="381">
        <v>19200</v>
      </c>
      <c r="K3801" s="381">
        <v>21600</v>
      </c>
      <c r="L3801" s="381">
        <v>23950</v>
      </c>
      <c r="M3801" s="381">
        <v>25900</v>
      </c>
      <c r="N3801" s="381">
        <v>27800</v>
      </c>
      <c r="O3801" s="381">
        <v>29700</v>
      </c>
      <c r="P3801" s="381">
        <v>31650</v>
      </c>
      <c r="Q3801" s="381">
        <v>12060</v>
      </c>
      <c r="R3801" s="381">
        <v>16240</v>
      </c>
      <c r="S3801" s="381">
        <v>20420</v>
      </c>
      <c r="T3801" s="381">
        <v>23950</v>
      </c>
      <c r="U3801" s="381">
        <v>25900</v>
      </c>
      <c r="V3801" s="381">
        <v>27800</v>
      </c>
      <c r="W3801" s="381">
        <v>29700</v>
      </c>
      <c r="X3801" s="381">
        <v>31650</v>
      </c>
      <c r="Y3801" s="381">
        <v>26850</v>
      </c>
      <c r="Z3801" s="381">
        <v>30650</v>
      </c>
      <c r="AA3801" s="381">
        <v>34500</v>
      </c>
      <c r="AB3801" s="381">
        <v>38300</v>
      </c>
      <c r="AC3801" s="381">
        <v>41400</v>
      </c>
      <c r="AD3801" s="381">
        <v>44450</v>
      </c>
      <c r="AE3801" s="381">
        <v>47500</v>
      </c>
      <c r="AF3801" s="381">
        <v>50600</v>
      </c>
      <c r="AG3801" s="381">
        <v>9999</v>
      </c>
      <c r="AH3801" s="381" t="s">
        <v>3732</v>
      </c>
      <c r="AI3801" s="381" t="s">
        <v>3656</v>
      </c>
      <c r="AJ3801" s="381">
        <v>0</v>
      </c>
    </row>
    <row r="3802" spans="1:36">
      <c r="A3802" s="381" t="s">
        <v>577</v>
      </c>
      <c r="B3802" s="381" t="s">
        <v>3731</v>
      </c>
      <c r="C3802" s="381">
        <v>47</v>
      </c>
      <c r="D3802" s="381">
        <v>139</v>
      </c>
      <c r="E3802" s="381" t="s">
        <v>3730</v>
      </c>
      <c r="F3802" s="381" t="s">
        <v>3729</v>
      </c>
      <c r="G3802" s="381" t="s">
        <v>1181</v>
      </c>
      <c r="H3802" s="381">
        <v>52200</v>
      </c>
      <c r="I3802" s="381">
        <v>18300</v>
      </c>
      <c r="J3802" s="381">
        <v>20900</v>
      </c>
      <c r="K3802" s="381">
        <v>23500</v>
      </c>
      <c r="L3802" s="381">
        <v>26100</v>
      </c>
      <c r="M3802" s="381">
        <v>28200</v>
      </c>
      <c r="N3802" s="381">
        <v>30300</v>
      </c>
      <c r="O3802" s="381">
        <v>32400</v>
      </c>
      <c r="P3802" s="381">
        <v>34500</v>
      </c>
      <c r="Q3802" s="381">
        <v>12060</v>
      </c>
      <c r="R3802" s="381">
        <v>16240</v>
      </c>
      <c r="S3802" s="381">
        <v>20420</v>
      </c>
      <c r="T3802" s="381">
        <v>24600</v>
      </c>
      <c r="U3802" s="381">
        <v>28200</v>
      </c>
      <c r="V3802" s="381">
        <v>30300</v>
      </c>
      <c r="W3802" s="381">
        <v>32400</v>
      </c>
      <c r="X3802" s="381">
        <v>34500</v>
      </c>
      <c r="Y3802" s="381">
        <v>29250</v>
      </c>
      <c r="Z3802" s="381">
        <v>33400</v>
      </c>
      <c r="AA3802" s="381">
        <v>37600</v>
      </c>
      <c r="AB3802" s="381">
        <v>41750</v>
      </c>
      <c r="AC3802" s="381">
        <v>45100</v>
      </c>
      <c r="AD3802" s="381">
        <v>48450</v>
      </c>
      <c r="AE3802" s="381">
        <v>51800</v>
      </c>
      <c r="AF3802" s="381">
        <v>55150</v>
      </c>
      <c r="AG3802" s="381">
        <v>9999</v>
      </c>
      <c r="AH3802" s="381" t="s">
        <v>1181</v>
      </c>
      <c r="AI3802" s="381" t="s">
        <v>3656</v>
      </c>
      <c r="AJ3802" s="381">
        <v>1</v>
      </c>
    </row>
    <row r="3803" spans="1:36">
      <c r="A3803" s="381" t="s">
        <v>577</v>
      </c>
      <c r="B3803" s="381" t="s">
        <v>3728</v>
      </c>
      <c r="C3803" s="381">
        <v>47</v>
      </c>
      <c r="D3803" s="381">
        <v>141</v>
      </c>
      <c r="E3803" s="381" t="s">
        <v>3727</v>
      </c>
      <c r="F3803" s="381" t="s">
        <v>3726</v>
      </c>
      <c r="G3803" s="381" t="s">
        <v>1421</v>
      </c>
      <c r="H3803" s="381">
        <v>50800</v>
      </c>
      <c r="I3803" s="381">
        <v>17400</v>
      </c>
      <c r="J3803" s="381">
        <v>19850</v>
      </c>
      <c r="K3803" s="381">
        <v>22350</v>
      </c>
      <c r="L3803" s="381">
        <v>24800</v>
      </c>
      <c r="M3803" s="381">
        <v>26800</v>
      </c>
      <c r="N3803" s="381">
        <v>28800</v>
      </c>
      <c r="O3803" s="381">
        <v>30800</v>
      </c>
      <c r="P3803" s="381">
        <v>32750</v>
      </c>
      <c r="Q3803" s="381">
        <v>12060</v>
      </c>
      <c r="R3803" s="381">
        <v>16240</v>
      </c>
      <c r="S3803" s="381">
        <v>20420</v>
      </c>
      <c r="T3803" s="381">
        <v>24600</v>
      </c>
      <c r="U3803" s="381">
        <v>26800</v>
      </c>
      <c r="V3803" s="381">
        <v>28800</v>
      </c>
      <c r="W3803" s="381">
        <v>30800</v>
      </c>
      <c r="X3803" s="381">
        <v>32750</v>
      </c>
      <c r="Y3803" s="381">
        <v>27800</v>
      </c>
      <c r="Z3803" s="381">
        <v>31750</v>
      </c>
      <c r="AA3803" s="381">
        <v>35700</v>
      </c>
      <c r="AB3803" s="381">
        <v>39650</v>
      </c>
      <c r="AC3803" s="381">
        <v>42850</v>
      </c>
      <c r="AD3803" s="381">
        <v>46000</v>
      </c>
      <c r="AE3803" s="381">
        <v>49200</v>
      </c>
      <c r="AF3803" s="381">
        <v>52350</v>
      </c>
      <c r="AG3803" s="381">
        <v>9999</v>
      </c>
      <c r="AH3803" s="381" t="s">
        <v>1421</v>
      </c>
      <c r="AI3803" s="381" t="s">
        <v>3656</v>
      </c>
      <c r="AJ3803" s="381">
        <v>0</v>
      </c>
    </row>
    <row r="3804" spans="1:36">
      <c r="A3804" s="381" t="s">
        <v>577</v>
      </c>
      <c r="B3804" s="381" t="s">
        <v>3725</v>
      </c>
      <c r="C3804" s="381">
        <v>47</v>
      </c>
      <c r="D3804" s="381">
        <v>143</v>
      </c>
      <c r="E3804" s="381" t="s">
        <v>3724</v>
      </c>
      <c r="F3804" s="381" t="s">
        <v>3723</v>
      </c>
      <c r="G3804" s="381" t="s">
        <v>3722</v>
      </c>
      <c r="H3804" s="381">
        <v>50200</v>
      </c>
      <c r="I3804" s="381">
        <v>17600</v>
      </c>
      <c r="J3804" s="381">
        <v>20100</v>
      </c>
      <c r="K3804" s="381">
        <v>22600</v>
      </c>
      <c r="L3804" s="381">
        <v>25100</v>
      </c>
      <c r="M3804" s="381">
        <v>27150</v>
      </c>
      <c r="N3804" s="381">
        <v>29150</v>
      </c>
      <c r="O3804" s="381">
        <v>31150</v>
      </c>
      <c r="P3804" s="381">
        <v>33150</v>
      </c>
      <c r="Q3804" s="381">
        <v>12060</v>
      </c>
      <c r="R3804" s="381">
        <v>16240</v>
      </c>
      <c r="S3804" s="381">
        <v>20420</v>
      </c>
      <c r="T3804" s="381">
        <v>24600</v>
      </c>
      <c r="U3804" s="381">
        <v>27150</v>
      </c>
      <c r="V3804" s="381">
        <v>29150</v>
      </c>
      <c r="W3804" s="381">
        <v>31150</v>
      </c>
      <c r="X3804" s="381">
        <v>33150</v>
      </c>
      <c r="Y3804" s="381">
        <v>28150</v>
      </c>
      <c r="Z3804" s="381">
        <v>32150</v>
      </c>
      <c r="AA3804" s="381">
        <v>36150</v>
      </c>
      <c r="AB3804" s="381">
        <v>40150</v>
      </c>
      <c r="AC3804" s="381">
        <v>43400</v>
      </c>
      <c r="AD3804" s="381">
        <v>46600</v>
      </c>
      <c r="AE3804" s="381">
        <v>49800</v>
      </c>
      <c r="AF3804" s="381">
        <v>53000</v>
      </c>
      <c r="AG3804" s="381">
        <v>9999</v>
      </c>
      <c r="AH3804" s="381" t="s">
        <v>3722</v>
      </c>
      <c r="AI3804" s="381" t="s">
        <v>3656</v>
      </c>
      <c r="AJ3804" s="381">
        <v>0</v>
      </c>
    </row>
    <row r="3805" spans="1:36">
      <c r="A3805" s="381" t="s">
        <v>577</v>
      </c>
      <c r="B3805" s="381" t="s">
        <v>3721</v>
      </c>
      <c r="C3805" s="381">
        <v>47</v>
      </c>
      <c r="D3805" s="381">
        <v>145</v>
      </c>
      <c r="E3805" s="381" t="s">
        <v>3720</v>
      </c>
      <c r="F3805" s="381" t="s">
        <v>3719</v>
      </c>
      <c r="G3805" s="381" t="s">
        <v>1405</v>
      </c>
      <c r="H3805" s="381">
        <v>54900</v>
      </c>
      <c r="I3805" s="381">
        <v>19250</v>
      </c>
      <c r="J3805" s="381">
        <v>22000</v>
      </c>
      <c r="K3805" s="381">
        <v>24750</v>
      </c>
      <c r="L3805" s="381">
        <v>27450</v>
      </c>
      <c r="M3805" s="381">
        <v>29650</v>
      </c>
      <c r="N3805" s="381">
        <v>31850</v>
      </c>
      <c r="O3805" s="381">
        <v>34050</v>
      </c>
      <c r="P3805" s="381">
        <v>36250</v>
      </c>
      <c r="Q3805" s="381">
        <v>12060</v>
      </c>
      <c r="R3805" s="381">
        <v>16240</v>
      </c>
      <c r="S3805" s="381">
        <v>20420</v>
      </c>
      <c r="T3805" s="381">
        <v>24600</v>
      </c>
      <c r="U3805" s="381">
        <v>28780</v>
      </c>
      <c r="V3805" s="381">
        <v>31850</v>
      </c>
      <c r="W3805" s="381">
        <v>34050</v>
      </c>
      <c r="X3805" s="381">
        <v>36250</v>
      </c>
      <c r="Y3805" s="381">
        <v>30750</v>
      </c>
      <c r="Z3805" s="381">
        <v>35150</v>
      </c>
      <c r="AA3805" s="381">
        <v>39550</v>
      </c>
      <c r="AB3805" s="381">
        <v>43900</v>
      </c>
      <c r="AC3805" s="381">
        <v>47450</v>
      </c>
      <c r="AD3805" s="381">
        <v>50950</v>
      </c>
      <c r="AE3805" s="381">
        <v>54450</v>
      </c>
      <c r="AF3805" s="381">
        <v>57950</v>
      </c>
      <c r="AG3805" s="381">
        <v>9999</v>
      </c>
      <c r="AH3805" s="381" t="s">
        <v>1405</v>
      </c>
      <c r="AI3805" s="381" t="s">
        <v>3656</v>
      </c>
      <c r="AJ3805" s="381">
        <v>1</v>
      </c>
    </row>
    <row r="3806" spans="1:36">
      <c r="A3806" s="381" t="s">
        <v>577</v>
      </c>
      <c r="B3806" s="381" t="s">
        <v>3718</v>
      </c>
      <c r="C3806" s="381">
        <v>47</v>
      </c>
      <c r="D3806" s="381">
        <v>147</v>
      </c>
      <c r="E3806" s="381" t="s">
        <v>3658</v>
      </c>
      <c r="F3806" s="381" t="s">
        <v>3657</v>
      </c>
      <c r="G3806" s="381" t="s">
        <v>2959</v>
      </c>
      <c r="H3806" s="381">
        <v>68700</v>
      </c>
      <c r="I3806" s="381">
        <v>24050</v>
      </c>
      <c r="J3806" s="381">
        <v>27500</v>
      </c>
      <c r="K3806" s="381">
        <v>30950</v>
      </c>
      <c r="L3806" s="381">
        <v>34350</v>
      </c>
      <c r="M3806" s="381">
        <v>37100</v>
      </c>
      <c r="N3806" s="381">
        <v>39850</v>
      </c>
      <c r="O3806" s="381">
        <v>42600</v>
      </c>
      <c r="P3806" s="381">
        <v>45350</v>
      </c>
      <c r="Q3806" s="381">
        <v>14450</v>
      </c>
      <c r="R3806" s="381">
        <v>16500</v>
      </c>
      <c r="S3806" s="381">
        <v>20420</v>
      </c>
      <c r="T3806" s="381">
        <v>24600</v>
      </c>
      <c r="U3806" s="381">
        <v>28780</v>
      </c>
      <c r="V3806" s="381">
        <v>32960</v>
      </c>
      <c r="W3806" s="381">
        <v>37140</v>
      </c>
      <c r="X3806" s="381">
        <v>41320</v>
      </c>
      <c r="Y3806" s="381">
        <v>38500</v>
      </c>
      <c r="Z3806" s="381">
        <v>44000</v>
      </c>
      <c r="AA3806" s="381">
        <v>49500</v>
      </c>
      <c r="AB3806" s="381">
        <v>54950</v>
      </c>
      <c r="AC3806" s="381">
        <v>59350</v>
      </c>
      <c r="AD3806" s="381">
        <v>63750</v>
      </c>
      <c r="AE3806" s="381">
        <v>68150</v>
      </c>
      <c r="AF3806" s="381">
        <v>72550</v>
      </c>
      <c r="AG3806" s="381">
        <v>5360</v>
      </c>
      <c r="AH3806" s="381" t="s">
        <v>2959</v>
      </c>
      <c r="AI3806" s="381" t="s">
        <v>3656</v>
      </c>
      <c r="AJ3806" s="381">
        <v>1</v>
      </c>
    </row>
    <row r="3807" spans="1:36">
      <c r="A3807" s="381" t="s">
        <v>577</v>
      </c>
      <c r="B3807" s="381" t="s">
        <v>3717</v>
      </c>
      <c r="C3807" s="381">
        <v>47</v>
      </c>
      <c r="D3807" s="381">
        <v>149</v>
      </c>
      <c r="E3807" s="381" t="s">
        <v>3658</v>
      </c>
      <c r="F3807" s="381" t="s">
        <v>3657</v>
      </c>
      <c r="G3807" s="381" t="s">
        <v>3716</v>
      </c>
      <c r="H3807" s="381">
        <v>68700</v>
      </c>
      <c r="I3807" s="381">
        <v>24050</v>
      </c>
      <c r="J3807" s="381">
        <v>27500</v>
      </c>
      <c r="K3807" s="381">
        <v>30950</v>
      </c>
      <c r="L3807" s="381">
        <v>34350</v>
      </c>
      <c r="M3807" s="381">
        <v>37100</v>
      </c>
      <c r="N3807" s="381">
        <v>39850</v>
      </c>
      <c r="O3807" s="381">
        <v>42600</v>
      </c>
      <c r="P3807" s="381">
        <v>45350</v>
      </c>
      <c r="Q3807" s="381">
        <v>14450</v>
      </c>
      <c r="R3807" s="381">
        <v>16500</v>
      </c>
      <c r="S3807" s="381">
        <v>20420</v>
      </c>
      <c r="T3807" s="381">
        <v>24600</v>
      </c>
      <c r="U3807" s="381">
        <v>28780</v>
      </c>
      <c r="V3807" s="381">
        <v>32960</v>
      </c>
      <c r="W3807" s="381">
        <v>37140</v>
      </c>
      <c r="X3807" s="381">
        <v>41320</v>
      </c>
      <c r="Y3807" s="381">
        <v>38500</v>
      </c>
      <c r="Z3807" s="381">
        <v>44000</v>
      </c>
      <c r="AA3807" s="381">
        <v>49500</v>
      </c>
      <c r="AB3807" s="381">
        <v>54950</v>
      </c>
      <c r="AC3807" s="381">
        <v>59350</v>
      </c>
      <c r="AD3807" s="381">
        <v>63750</v>
      </c>
      <c r="AE3807" s="381">
        <v>68150</v>
      </c>
      <c r="AF3807" s="381">
        <v>72550</v>
      </c>
      <c r="AG3807" s="381">
        <v>5360</v>
      </c>
      <c r="AH3807" s="381" t="s">
        <v>3716</v>
      </c>
      <c r="AI3807" s="381" t="s">
        <v>3656</v>
      </c>
      <c r="AJ3807" s="381">
        <v>1</v>
      </c>
    </row>
    <row r="3808" spans="1:36">
      <c r="A3808" s="381" t="s">
        <v>577</v>
      </c>
      <c r="B3808" s="381" t="s">
        <v>3715</v>
      </c>
      <c r="C3808" s="381">
        <v>47</v>
      </c>
      <c r="D3808" s="381">
        <v>151</v>
      </c>
      <c r="E3808" s="381" t="s">
        <v>3714</v>
      </c>
      <c r="F3808" s="381" t="s">
        <v>3713</v>
      </c>
      <c r="G3808" s="381" t="s">
        <v>1860</v>
      </c>
      <c r="H3808" s="381">
        <v>38800</v>
      </c>
      <c r="I3808" s="381">
        <v>16800</v>
      </c>
      <c r="J3808" s="381">
        <v>19200</v>
      </c>
      <c r="K3808" s="381">
        <v>21600</v>
      </c>
      <c r="L3808" s="381">
        <v>23950</v>
      </c>
      <c r="M3808" s="381">
        <v>25900</v>
      </c>
      <c r="N3808" s="381">
        <v>27800</v>
      </c>
      <c r="O3808" s="381">
        <v>29700</v>
      </c>
      <c r="P3808" s="381">
        <v>31650</v>
      </c>
      <c r="Q3808" s="381">
        <v>12060</v>
      </c>
      <c r="R3808" s="381">
        <v>16240</v>
      </c>
      <c r="S3808" s="381">
        <v>20420</v>
      </c>
      <c r="T3808" s="381">
        <v>23950</v>
      </c>
      <c r="U3808" s="381">
        <v>25900</v>
      </c>
      <c r="V3808" s="381">
        <v>27800</v>
      </c>
      <c r="W3808" s="381">
        <v>29700</v>
      </c>
      <c r="X3808" s="381">
        <v>31650</v>
      </c>
      <c r="Y3808" s="381">
        <v>26850</v>
      </c>
      <c r="Z3808" s="381">
        <v>30650</v>
      </c>
      <c r="AA3808" s="381">
        <v>34500</v>
      </c>
      <c r="AB3808" s="381">
        <v>38300</v>
      </c>
      <c r="AC3808" s="381">
        <v>41400</v>
      </c>
      <c r="AD3808" s="381">
        <v>44450</v>
      </c>
      <c r="AE3808" s="381">
        <v>47500</v>
      </c>
      <c r="AF3808" s="381">
        <v>50600</v>
      </c>
      <c r="AG3808" s="381">
        <v>9999</v>
      </c>
      <c r="AH3808" s="381" t="s">
        <v>1860</v>
      </c>
      <c r="AI3808" s="381" t="s">
        <v>3656</v>
      </c>
      <c r="AJ3808" s="381">
        <v>0</v>
      </c>
    </row>
    <row r="3809" spans="1:36">
      <c r="A3809" s="381" t="s">
        <v>577</v>
      </c>
      <c r="B3809" s="381" t="s">
        <v>3712</v>
      </c>
      <c r="C3809" s="381">
        <v>47</v>
      </c>
      <c r="D3809" s="381">
        <v>153</v>
      </c>
      <c r="E3809" s="381" t="s">
        <v>3711</v>
      </c>
      <c r="F3809" s="381" t="s">
        <v>3710</v>
      </c>
      <c r="G3809" s="381" t="s">
        <v>3709</v>
      </c>
      <c r="H3809" s="381">
        <v>59500</v>
      </c>
      <c r="I3809" s="381">
        <v>20850</v>
      </c>
      <c r="J3809" s="381">
        <v>23800</v>
      </c>
      <c r="K3809" s="381">
        <v>26800</v>
      </c>
      <c r="L3809" s="381">
        <v>29750</v>
      </c>
      <c r="M3809" s="381">
        <v>32150</v>
      </c>
      <c r="N3809" s="381">
        <v>34550</v>
      </c>
      <c r="O3809" s="381">
        <v>36900</v>
      </c>
      <c r="P3809" s="381">
        <v>39300</v>
      </c>
      <c r="Q3809" s="381">
        <v>12500</v>
      </c>
      <c r="R3809" s="381">
        <v>16240</v>
      </c>
      <c r="S3809" s="381">
        <v>20420</v>
      </c>
      <c r="T3809" s="381">
        <v>24600</v>
      </c>
      <c r="U3809" s="381">
        <v>28780</v>
      </c>
      <c r="V3809" s="381">
        <v>32960</v>
      </c>
      <c r="W3809" s="381">
        <v>36900</v>
      </c>
      <c r="X3809" s="381">
        <v>39300</v>
      </c>
      <c r="Y3809" s="381">
        <v>33350</v>
      </c>
      <c r="Z3809" s="381">
        <v>38100</v>
      </c>
      <c r="AA3809" s="381">
        <v>42850</v>
      </c>
      <c r="AB3809" s="381">
        <v>47600</v>
      </c>
      <c r="AC3809" s="381">
        <v>51450</v>
      </c>
      <c r="AD3809" s="381">
        <v>55250</v>
      </c>
      <c r="AE3809" s="381">
        <v>59050</v>
      </c>
      <c r="AF3809" s="381">
        <v>62850</v>
      </c>
      <c r="AG3809" s="381">
        <v>9999</v>
      </c>
      <c r="AH3809" s="381" t="s">
        <v>3709</v>
      </c>
      <c r="AI3809" s="381" t="s">
        <v>3656</v>
      </c>
      <c r="AJ3809" s="381">
        <v>1</v>
      </c>
    </row>
    <row r="3810" spans="1:36">
      <c r="A3810" s="381" t="s">
        <v>577</v>
      </c>
      <c r="B3810" s="381" t="s">
        <v>3708</v>
      </c>
      <c r="C3810" s="381">
        <v>47</v>
      </c>
      <c r="D3810" s="381">
        <v>155</v>
      </c>
      <c r="E3810" s="381" t="s">
        <v>3707</v>
      </c>
      <c r="F3810" s="381" t="s">
        <v>3706</v>
      </c>
      <c r="G3810" s="381" t="s">
        <v>2670</v>
      </c>
      <c r="H3810" s="381">
        <v>52600</v>
      </c>
      <c r="I3810" s="381">
        <v>18450</v>
      </c>
      <c r="J3810" s="381">
        <v>21050</v>
      </c>
      <c r="K3810" s="381">
        <v>23700</v>
      </c>
      <c r="L3810" s="381">
        <v>26300</v>
      </c>
      <c r="M3810" s="381">
        <v>28450</v>
      </c>
      <c r="N3810" s="381">
        <v>30550</v>
      </c>
      <c r="O3810" s="381">
        <v>32650</v>
      </c>
      <c r="P3810" s="381">
        <v>34750</v>
      </c>
      <c r="Q3810" s="381">
        <v>12060</v>
      </c>
      <c r="R3810" s="381">
        <v>16240</v>
      </c>
      <c r="S3810" s="381">
        <v>20420</v>
      </c>
      <c r="T3810" s="381">
        <v>24600</v>
      </c>
      <c r="U3810" s="381">
        <v>28450</v>
      </c>
      <c r="V3810" s="381">
        <v>30550</v>
      </c>
      <c r="W3810" s="381">
        <v>32650</v>
      </c>
      <c r="X3810" s="381">
        <v>34750</v>
      </c>
      <c r="Y3810" s="381">
        <v>29500</v>
      </c>
      <c r="Z3810" s="381">
        <v>33700</v>
      </c>
      <c r="AA3810" s="381">
        <v>37900</v>
      </c>
      <c r="AB3810" s="381">
        <v>42100</v>
      </c>
      <c r="AC3810" s="381">
        <v>45500</v>
      </c>
      <c r="AD3810" s="381">
        <v>48850</v>
      </c>
      <c r="AE3810" s="381">
        <v>52250</v>
      </c>
      <c r="AF3810" s="381">
        <v>55600</v>
      </c>
      <c r="AG3810" s="381">
        <v>3840</v>
      </c>
      <c r="AH3810" s="381" t="s">
        <v>2670</v>
      </c>
      <c r="AI3810" s="381" t="s">
        <v>3656</v>
      </c>
      <c r="AJ3810" s="381">
        <v>0</v>
      </c>
    </row>
    <row r="3811" spans="1:36">
      <c r="A3811" s="381" t="s">
        <v>577</v>
      </c>
      <c r="B3811" s="381" t="s">
        <v>3705</v>
      </c>
      <c r="C3811" s="381">
        <v>47</v>
      </c>
      <c r="D3811" s="381">
        <v>157</v>
      </c>
      <c r="E3811" s="381" t="s">
        <v>3692</v>
      </c>
      <c r="F3811" s="381" t="s">
        <v>3691</v>
      </c>
      <c r="G3811" s="381" t="s">
        <v>2912</v>
      </c>
      <c r="H3811" s="381">
        <v>60000</v>
      </c>
      <c r="I3811" s="381">
        <v>21000</v>
      </c>
      <c r="J3811" s="381">
        <v>24000</v>
      </c>
      <c r="K3811" s="381">
        <v>27000</v>
      </c>
      <c r="L3811" s="381">
        <v>30000</v>
      </c>
      <c r="M3811" s="381">
        <v>32400</v>
      </c>
      <c r="N3811" s="381">
        <v>34800</v>
      </c>
      <c r="O3811" s="381">
        <v>37200</v>
      </c>
      <c r="P3811" s="381">
        <v>39600</v>
      </c>
      <c r="Q3811" s="381">
        <v>12600</v>
      </c>
      <c r="R3811" s="381">
        <v>16240</v>
      </c>
      <c r="S3811" s="381">
        <v>20420</v>
      </c>
      <c r="T3811" s="381">
        <v>24600</v>
      </c>
      <c r="U3811" s="381">
        <v>28780</v>
      </c>
      <c r="V3811" s="381">
        <v>32960</v>
      </c>
      <c r="W3811" s="381">
        <v>37140</v>
      </c>
      <c r="X3811" s="381">
        <v>39600</v>
      </c>
      <c r="Y3811" s="381">
        <v>33600</v>
      </c>
      <c r="Z3811" s="381">
        <v>38400</v>
      </c>
      <c r="AA3811" s="381">
        <v>43200</v>
      </c>
      <c r="AB3811" s="381">
        <v>48000</v>
      </c>
      <c r="AC3811" s="381">
        <v>51850</v>
      </c>
      <c r="AD3811" s="381">
        <v>55700</v>
      </c>
      <c r="AE3811" s="381">
        <v>59550</v>
      </c>
      <c r="AF3811" s="381">
        <v>63400</v>
      </c>
      <c r="AG3811" s="381">
        <v>4920</v>
      </c>
      <c r="AH3811" s="381" t="s">
        <v>2912</v>
      </c>
      <c r="AI3811" s="381" t="s">
        <v>3656</v>
      </c>
      <c r="AJ3811" s="381">
        <v>1</v>
      </c>
    </row>
    <row r="3812" spans="1:36">
      <c r="A3812" s="381" t="s">
        <v>577</v>
      </c>
      <c r="B3812" s="381" t="s">
        <v>3704</v>
      </c>
      <c r="C3812" s="381">
        <v>47</v>
      </c>
      <c r="D3812" s="381">
        <v>159</v>
      </c>
      <c r="E3812" s="381" t="s">
        <v>3703</v>
      </c>
      <c r="F3812" s="381" t="s">
        <v>3702</v>
      </c>
      <c r="G3812" s="381" t="s">
        <v>2904</v>
      </c>
      <c r="H3812" s="381">
        <v>56000</v>
      </c>
      <c r="I3812" s="381">
        <v>19600</v>
      </c>
      <c r="J3812" s="381">
        <v>22400</v>
      </c>
      <c r="K3812" s="381">
        <v>25200</v>
      </c>
      <c r="L3812" s="381">
        <v>28000</v>
      </c>
      <c r="M3812" s="381">
        <v>30250</v>
      </c>
      <c r="N3812" s="381">
        <v>32500</v>
      </c>
      <c r="O3812" s="381">
        <v>34750</v>
      </c>
      <c r="P3812" s="381">
        <v>37000</v>
      </c>
      <c r="Q3812" s="381">
        <v>12060</v>
      </c>
      <c r="R3812" s="381">
        <v>16240</v>
      </c>
      <c r="S3812" s="381">
        <v>20420</v>
      </c>
      <c r="T3812" s="381">
        <v>24600</v>
      </c>
      <c r="U3812" s="381">
        <v>28780</v>
      </c>
      <c r="V3812" s="381">
        <v>32500</v>
      </c>
      <c r="W3812" s="381">
        <v>34750</v>
      </c>
      <c r="X3812" s="381">
        <v>37000</v>
      </c>
      <c r="Y3812" s="381">
        <v>31400</v>
      </c>
      <c r="Z3812" s="381">
        <v>35850</v>
      </c>
      <c r="AA3812" s="381">
        <v>40350</v>
      </c>
      <c r="AB3812" s="381">
        <v>44800</v>
      </c>
      <c r="AC3812" s="381">
        <v>48400</v>
      </c>
      <c r="AD3812" s="381">
        <v>52000</v>
      </c>
      <c r="AE3812" s="381">
        <v>55600</v>
      </c>
      <c r="AF3812" s="381">
        <v>59150</v>
      </c>
      <c r="AG3812" s="381">
        <v>9999</v>
      </c>
      <c r="AH3812" s="381" t="s">
        <v>2904</v>
      </c>
      <c r="AI3812" s="381" t="s">
        <v>3656</v>
      </c>
      <c r="AJ3812" s="381">
        <v>1</v>
      </c>
    </row>
    <row r="3813" spans="1:36">
      <c r="A3813" s="381" t="s">
        <v>577</v>
      </c>
      <c r="B3813" s="381" t="s">
        <v>3701</v>
      </c>
      <c r="C3813" s="381">
        <v>47</v>
      </c>
      <c r="D3813" s="381">
        <v>161</v>
      </c>
      <c r="E3813" s="381" t="s">
        <v>3700</v>
      </c>
      <c r="F3813" s="381" t="s">
        <v>3699</v>
      </c>
      <c r="G3813" s="381" t="s">
        <v>3698</v>
      </c>
      <c r="H3813" s="381">
        <v>55700</v>
      </c>
      <c r="I3813" s="381">
        <v>19500</v>
      </c>
      <c r="J3813" s="381">
        <v>22300</v>
      </c>
      <c r="K3813" s="381">
        <v>25100</v>
      </c>
      <c r="L3813" s="381">
        <v>27850</v>
      </c>
      <c r="M3813" s="381">
        <v>30100</v>
      </c>
      <c r="N3813" s="381">
        <v>32350</v>
      </c>
      <c r="O3813" s="381">
        <v>34550</v>
      </c>
      <c r="P3813" s="381">
        <v>36800</v>
      </c>
      <c r="Q3813" s="381">
        <v>12060</v>
      </c>
      <c r="R3813" s="381">
        <v>16240</v>
      </c>
      <c r="S3813" s="381">
        <v>20420</v>
      </c>
      <c r="T3813" s="381">
        <v>24600</v>
      </c>
      <c r="U3813" s="381">
        <v>28780</v>
      </c>
      <c r="V3813" s="381">
        <v>32350</v>
      </c>
      <c r="W3813" s="381">
        <v>34550</v>
      </c>
      <c r="X3813" s="381">
        <v>36800</v>
      </c>
      <c r="Y3813" s="381">
        <v>31200</v>
      </c>
      <c r="Z3813" s="381">
        <v>35650</v>
      </c>
      <c r="AA3813" s="381">
        <v>40100</v>
      </c>
      <c r="AB3813" s="381">
        <v>44550</v>
      </c>
      <c r="AC3813" s="381">
        <v>48150</v>
      </c>
      <c r="AD3813" s="381">
        <v>51700</v>
      </c>
      <c r="AE3813" s="381">
        <v>55250</v>
      </c>
      <c r="AF3813" s="381">
        <v>58850</v>
      </c>
      <c r="AG3813" s="381">
        <v>9999</v>
      </c>
      <c r="AH3813" s="381" t="s">
        <v>3698</v>
      </c>
      <c r="AI3813" s="381" t="s">
        <v>3656</v>
      </c>
      <c r="AJ3813" s="381">
        <v>0</v>
      </c>
    </row>
    <row r="3814" spans="1:36">
      <c r="A3814" s="381" t="s">
        <v>577</v>
      </c>
      <c r="B3814" s="381" t="s">
        <v>3697</v>
      </c>
      <c r="C3814" s="381">
        <v>47</v>
      </c>
      <c r="D3814" s="381">
        <v>163</v>
      </c>
      <c r="E3814" s="381" t="s">
        <v>1813</v>
      </c>
      <c r="F3814" s="381" t="s">
        <v>1812</v>
      </c>
      <c r="G3814" s="381" t="s">
        <v>3696</v>
      </c>
      <c r="H3814" s="381">
        <v>54500</v>
      </c>
      <c r="I3814" s="381">
        <v>19000</v>
      </c>
      <c r="J3814" s="381">
        <v>21700</v>
      </c>
      <c r="K3814" s="381">
        <v>24400</v>
      </c>
      <c r="L3814" s="381">
        <v>27100</v>
      </c>
      <c r="M3814" s="381">
        <v>29300</v>
      </c>
      <c r="N3814" s="381">
        <v>31450</v>
      </c>
      <c r="O3814" s="381">
        <v>33650</v>
      </c>
      <c r="P3814" s="381">
        <v>35800</v>
      </c>
      <c r="Q3814" s="381">
        <v>12060</v>
      </c>
      <c r="R3814" s="381">
        <v>16240</v>
      </c>
      <c r="S3814" s="381">
        <v>20420</v>
      </c>
      <c r="T3814" s="381">
        <v>24600</v>
      </c>
      <c r="U3814" s="381">
        <v>28780</v>
      </c>
      <c r="V3814" s="381">
        <v>31450</v>
      </c>
      <c r="W3814" s="381">
        <v>33650</v>
      </c>
      <c r="X3814" s="381">
        <v>35800</v>
      </c>
      <c r="Y3814" s="381">
        <v>30350</v>
      </c>
      <c r="Z3814" s="381">
        <v>34700</v>
      </c>
      <c r="AA3814" s="381">
        <v>39050</v>
      </c>
      <c r="AB3814" s="381">
        <v>43350</v>
      </c>
      <c r="AC3814" s="381">
        <v>46850</v>
      </c>
      <c r="AD3814" s="381">
        <v>50300</v>
      </c>
      <c r="AE3814" s="381">
        <v>53800</v>
      </c>
      <c r="AF3814" s="381">
        <v>57250</v>
      </c>
      <c r="AG3814" s="381">
        <v>3660</v>
      </c>
      <c r="AH3814" s="381" t="s">
        <v>3696</v>
      </c>
      <c r="AI3814" s="381" t="s">
        <v>3656</v>
      </c>
      <c r="AJ3814" s="381">
        <v>1</v>
      </c>
    </row>
    <row r="3815" spans="1:36">
      <c r="A3815" s="381" t="s">
        <v>577</v>
      </c>
      <c r="B3815" s="381" t="s">
        <v>3695</v>
      </c>
      <c r="C3815" s="381">
        <v>47</v>
      </c>
      <c r="D3815" s="381">
        <v>165</v>
      </c>
      <c r="E3815" s="381" t="s">
        <v>3658</v>
      </c>
      <c r="F3815" s="381" t="s">
        <v>3657</v>
      </c>
      <c r="G3815" s="381" t="s">
        <v>3694</v>
      </c>
      <c r="H3815" s="381">
        <v>68700</v>
      </c>
      <c r="I3815" s="381">
        <v>24050</v>
      </c>
      <c r="J3815" s="381">
        <v>27500</v>
      </c>
      <c r="K3815" s="381">
        <v>30950</v>
      </c>
      <c r="L3815" s="381">
        <v>34350</v>
      </c>
      <c r="M3815" s="381">
        <v>37100</v>
      </c>
      <c r="N3815" s="381">
        <v>39850</v>
      </c>
      <c r="O3815" s="381">
        <v>42600</v>
      </c>
      <c r="P3815" s="381">
        <v>45350</v>
      </c>
      <c r="Q3815" s="381">
        <v>14450</v>
      </c>
      <c r="R3815" s="381">
        <v>16500</v>
      </c>
      <c r="S3815" s="381">
        <v>20420</v>
      </c>
      <c r="T3815" s="381">
        <v>24600</v>
      </c>
      <c r="U3815" s="381">
        <v>28780</v>
      </c>
      <c r="V3815" s="381">
        <v>32960</v>
      </c>
      <c r="W3815" s="381">
        <v>37140</v>
      </c>
      <c r="X3815" s="381">
        <v>41320</v>
      </c>
      <c r="Y3815" s="381">
        <v>38500</v>
      </c>
      <c r="Z3815" s="381">
        <v>44000</v>
      </c>
      <c r="AA3815" s="381">
        <v>49500</v>
      </c>
      <c r="AB3815" s="381">
        <v>54950</v>
      </c>
      <c r="AC3815" s="381">
        <v>59350</v>
      </c>
      <c r="AD3815" s="381">
        <v>63750</v>
      </c>
      <c r="AE3815" s="381">
        <v>68150</v>
      </c>
      <c r="AF3815" s="381">
        <v>72550</v>
      </c>
      <c r="AG3815" s="381">
        <v>5360</v>
      </c>
      <c r="AH3815" s="381" t="s">
        <v>3694</v>
      </c>
      <c r="AI3815" s="381" t="s">
        <v>3656</v>
      </c>
      <c r="AJ3815" s="381">
        <v>1</v>
      </c>
    </row>
    <row r="3816" spans="1:36">
      <c r="A3816" s="381" t="s">
        <v>577</v>
      </c>
      <c r="B3816" s="381" t="s">
        <v>3693</v>
      </c>
      <c r="C3816" s="381">
        <v>47</v>
      </c>
      <c r="D3816" s="381">
        <v>167</v>
      </c>
      <c r="E3816" s="381" t="s">
        <v>3692</v>
      </c>
      <c r="F3816" s="381" t="s">
        <v>3691</v>
      </c>
      <c r="G3816" s="381" t="s">
        <v>3690</v>
      </c>
      <c r="H3816" s="381">
        <v>60000</v>
      </c>
      <c r="I3816" s="381">
        <v>21000</v>
      </c>
      <c r="J3816" s="381">
        <v>24000</v>
      </c>
      <c r="K3816" s="381">
        <v>27000</v>
      </c>
      <c r="L3816" s="381">
        <v>30000</v>
      </c>
      <c r="M3816" s="381">
        <v>32400</v>
      </c>
      <c r="N3816" s="381">
        <v>34800</v>
      </c>
      <c r="O3816" s="381">
        <v>37200</v>
      </c>
      <c r="P3816" s="381">
        <v>39600</v>
      </c>
      <c r="Q3816" s="381">
        <v>12600</v>
      </c>
      <c r="R3816" s="381">
        <v>16240</v>
      </c>
      <c r="S3816" s="381">
        <v>20420</v>
      </c>
      <c r="T3816" s="381">
        <v>24600</v>
      </c>
      <c r="U3816" s="381">
        <v>28780</v>
      </c>
      <c r="V3816" s="381">
        <v>32960</v>
      </c>
      <c r="W3816" s="381">
        <v>37140</v>
      </c>
      <c r="X3816" s="381">
        <v>39600</v>
      </c>
      <c r="Y3816" s="381">
        <v>33600</v>
      </c>
      <c r="Z3816" s="381">
        <v>38400</v>
      </c>
      <c r="AA3816" s="381">
        <v>43200</v>
      </c>
      <c r="AB3816" s="381">
        <v>48000</v>
      </c>
      <c r="AC3816" s="381">
        <v>51850</v>
      </c>
      <c r="AD3816" s="381">
        <v>55700</v>
      </c>
      <c r="AE3816" s="381">
        <v>59550</v>
      </c>
      <c r="AF3816" s="381">
        <v>63400</v>
      </c>
      <c r="AG3816" s="381">
        <v>4920</v>
      </c>
      <c r="AH3816" s="381" t="s">
        <v>3690</v>
      </c>
      <c r="AI3816" s="381" t="s">
        <v>3656</v>
      </c>
      <c r="AJ3816" s="381">
        <v>1</v>
      </c>
    </row>
    <row r="3817" spans="1:36">
      <c r="A3817" s="381" t="s">
        <v>577</v>
      </c>
      <c r="B3817" s="381" t="s">
        <v>3689</v>
      </c>
      <c r="C3817" s="381">
        <v>47</v>
      </c>
      <c r="D3817" s="381">
        <v>169</v>
      </c>
      <c r="E3817" s="381" t="s">
        <v>3658</v>
      </c>
      <c r="F3817" s="381" t="s">
        <v>3657</v>
      </c>
      <c r="G3817" s="381" t="s">
        <v>3688</v>
      </c>
      <c r="H3817" s="381">
        <v>68700</v>
      </c>
      <c r="I3817" s="381">
        <v>24050</v>
      </c>
      <c r="J3817" s="381">
        <v>27500</v>
      </c>
      <c r="K3817" s="381">
        <v>30950</v>
      </c>
      <c r="L3817" s="381">
        <v>34350</v>
      </c>
      <c r="M3817" s="381">
        <v>37100</v>
      </c>
      <c r="N3817" s="381">
        <v>39850</v>
      </c>
      <c r="O3817" s="381">
        <v>42600</v>
      </c>
      <c r="P3817" s="381">
        <v>45350</v>
      </c>
      <c r="Q3817" s="381">
        <v>14450</v>
      </c>
      <c r="R3817" s="381">
        <v>16500</v>
      </c>
      <c r="S3817" s="381">
        <v>20420</v>
      </c>
      <c r="T3817" s="381">
        <v>24600</v>
      </c>
      <c r="U3817" s="381">
        <v>28780</v>
      </c>
      <c r="V3817" s="381">
        <v>32960</v>
      </c>
      <c r="W3817" s="381">
        <v>37140</v>
      </c>
      <c r="X3817" s="381">
        <v>41320</v>
      </c>
      <c r="Y3817" s="381">
        <v>38500</v>
      </c>
      <c r="Z3817" s="381">
        <v>44000</v>
      </c>
      <c r="AA3817" s="381">
        <v>49500</v>
      </c>
      <c r="AB3817" s="381">
        <v>54950</v>
      </c>
      <c r="AC3817" s="381">
        <v>59350</v>
      </c>
      <c r="AD3817" s="381">
        <v>63750</v>
      </c>
      <c r="AE3817" s="381">
        <v>68150</v>
      </c>
      <c r="AF3817" s="381">
        <v>72550</v>
      </c>
      <c r="AG3817" s="381">
        <v>9999</v>
      </c>
      <c r="AH3817" s="381" t="s">
        <v>3688</v>
      </c>
      <c r="AI3817" s="381" t="s">
        <v>3656</v>
      </c>
      <c r="AJ3817" s="381">
        <v>1</v>
      </c>
    </row>
    <row r="3818" spans="1:36">
      <c r="A3818" s="381" t="s">
        <v>577</v>
      </c>
      <c r="B3818" s="381" t="s">
        <v>3687</v>
      </c>
      <c r="C3818" s="381">
        <v>47</v>
      </c>
      <c r="D3818" s="381">
        <v>171</v>
      </c>
      <c r="E3818" s="381" t="s">
        <v>3673</v>
      </c>
      <c r="F3818" s="381" t="s">
        <v>3672</v>
      </c>
      <c r="G3818" s="381" t="s">
        <v>3686</v>
      </c>
      <c r="H3818" s="381">
        <v>51800</v>
      </c>
      <c r="I3818" s="381">
        <v>18150</v>
      </c>
      <c r="J3818" s="381">
        <v>20750</v>
      </c>
      <c r="K3818" s="381">
        <v>23350</v>
      </c>
      <c r="L3818" s="381">
        <v>25900</v>
      </c>
      <c r="M3818" s="381">
        <v>28000</v>
      </c>
      <c r="N3818" s="381">
        <v>30050</v>
      </c>
      <c r="O3818" s="381">
        <v>32150</v>
      </c>
      <c r="P3818" s="381">
        <v>34200</v>
      </c>
      <c r="Q3818" s="381">
        <v>12060</v>
      </c>
      <c r="R3818" s="381">
        <v>16240</v>
      </c>
      <c r="S3818" s="381">
        <v>20420</v>
      </c>
      <c r="T3818" s="381">
        <v>24600</v>
      </c>
      <c r="U3818" s="381">
        <v>28000</v>
      </c>
      <c r="V3818" s="381">
        <v>30050</v>
      </c>
      <c r="W3818" s="381">
        <v>32150</v>
      </c>
      <c r="X3818" s="381">
        <v>34200</v>
      </c>
      <c r="Y3818" s="381">
        <v>29050</v>
      </c>
      <c r="Z3818" s="381">
        <v>33200</v>
      </c>
      <c r="AA3818" s="381">
        <v>37350</v>
      </c>
      <c r="AB3818" s="381">
        <v>41450</v>
      </c>
      <c r="AC3818" s="381">
        <v>44800</v>
      </c>
      <c r="AD3818" s="381">
        <v>48100</v>
      </c>
      <c r="AE3818" s="381">
        <v>51400</v>
      </c>
      <c r="AF3818" s="381">
        <v>54750</v>
      </c>
      <c r="AG3818" s="381">
        <v>3660</v>
      </c>
      <c r="AH3818" s="381" t="s">
        <v>3686</v>
      </c>
      <c r="AI3818" s="381" t="s">
        <v>3656</v>
      </c>
      <c r="AJ3818" s="381">
        <v>1</v>
      </c>
    </row>
    <row r="3819" spans="1:36">
      <c r="A3819" s="381" t="s">
        <v>577</v>
      </c>
      <c r="B3819" s="381" t="s">
        <v>3685</v>
      </c>
      <c r="C3819" s="381">
        <v>47</v>
      </c>
      <c r="D3819" s="381">
        <v>173</v>
      </c>
      <c r="E3819" s="381" t="s">
        <v>3684</v>
      </c>
      <c r="F3819" s="381" t="s">
        <v>3683</v>
      </c>
      <c r="G3819" s="381" t="s">
        <v>3682</v>
      </c>
      <c r="H3819" s="381">
        <v>63900</v>
      </c>
      <c r="I3819" s="381">
        <v>22400</v>
      </c>
      <c r="J3819" s="381">
        <v>25600</v>
      </c>
      <c r="K3819" s="381">
        <v>28800</v>
      </c>
      <c r="L3819" s="381">
        <v>31950</v>
      </c>
      <c r="M3819" s="381">
        <v>34550</v>
      </c>
      <c r="N3819" s="381">
        <v>37100</v>
      </c>
      <c r="O3819" s="381">
        <v>39650</v>
      </c>
      <c r="P3819" s="381">
        <v>42200</v>
      </c>
      <c r="Q3819" s="381">
        <v>13450</v>
      </c>
      <c r="R3819" s="381">
        <v>16240</v>
      </c>
      <c r="S3819" s="381">
        <v>20420</v>
      </c>
      <c r="T3819" s="381">
        <v>24600</v>
      </c>
      <c r="U3819" s="381">
        <v>28780</v>
      </c>
      <c r="V3819" s="381">
        <v>32960</v>
      </c>
      <c r="W3819" s="381">
        <v>37140</v>
      </c>
      <c r="X3819" s="381">
        <v>41320</v>
      </c>
      <c r="Y3819" s="381">
        <v>35800</v>
      </c>
      <c r="Z3819" s="381">
        <v>40900</v>
      </c>
      <c r="AA3819" s="381">
        <v>46000</v>
      </c>
      <c r="AB3819" s="381">
        <v>51100</v>
      </c>
      <c r="AC3819" s="381">
        <v>55200</v>
      </c>
      <c r="AD3819" s="381">
        <v>59300</v>
      </c>
      <c r="AE3819" s="381">
        <v>63400</v>
      </c>
      <c r="AF3819" s="381">
        <v>67500</v>
      </c>
      <c r="AG3819" s="381">
        <v>3840</v>
      </c>
      <c r="AH3819" s="381" t="s">
        <v>3682</v>
      </c>
      <c r="AI3819" s="381" t="s">
        <v>3656</v>
      </c>
      <c r="AJ3819" s="381">
        <v>1</v>
      </c>
    </row>
    <row r="3820" spans="1:36">
      <c r="A3820" s="381" t="s">
        <v>577</v>
      </c>
      <c r="B3820" s="381" t="s">
        <v>3681</v>
      </c>
      <c r="C3820" s="381">
        <v>47</v>
      </c>
      <c r="D3820" s="381">
        <v>175</v>
      </c>
      <c r="E3820" s="381" t="s">
        <v>3680</v>
      </c>
      <c r="F3820" s="381" t="s">
        <v>3679</v>
      </c>
      <c r="G3820" s="381" t="s">
        <v>3678</v>
      </c>
      <c r="H3820" s="381">
        <v>44300</v>
      </c>
      <c r="I3820" s="381">
        <v>16800</v>
      </c>
      <c r="J3820" s="381">
        <v>19200</v>
      </c>
      <c r="K3820" s="381">
        <v>21600</v>
      </c>
      <c r="L3820" s="381">
        <v>23950</v>
      </c>
      <c r="M3820" s="381">
        <v>25900</v>
      </c>
      <c r="N3820" s="381">
        <v>27800</v>
      </c>
      <c r="O3820" s="381">
        <v>29700</v>
      </c>
      <c r="P3820" s="381">
        <v>31650</v>
      </c>
      <c r="Q3820" s="381">
        <v>12060</v>
      </c>
      <c r="R3820" s="381">
        <v>16240</v>
      </c>
      <c r="S3820" s="381">
        <v>20420</v>
      </c>
      <c r="T3820" s="381">
        <v>23950</v>
      </c>
      <c r="U3820" s="381">
        <v>25900</v>
      </c>
      <c r="V3820" s="381">
        <v>27800</v>
      </c>
      <c r="W3820" s="381">
        <v>29700</v>
      </c>
      <c r="X3820" s="381">
        <v>31650</v>
      </c>
      <c r="Y3820" s="381">
        <v>26850</v>
      </c>
      <c r="Z3820" s="381">
        <v>30650</v>
      </c>
      <c r="AA3820" s="381">
        <v>34500</v>
      </c>
      <c r="AB3820" s="381">
        <v>38300</v>
      </c>
      <c r="AC3820" s="381">
        <v>41400</v>
      </c>
      <c r="AD3820" s="381">
        <v>44450</v>
      </c>
      <c r="AE3820" s="381">
        <v>47500</v>
      </c>
      <c r="AF3820" s="381">
        <v>50600</v>
      </c>
      <c r="AG3820" s="381">
        <v>9999</v>
      </c>
      <c r="AH3820" s="381" t="s">
        <v>3678</v>
      </c>
      <c r="AI3820" s="381" t="s">
        <v>3656</v>
      </c>
      <c r="AJ3820" s="381">
        <v>0</v>
      </c>
    </row>
    <row r="3821" spans="1:36">
      <c r="A3821" s="381" t="s">
        <v>577</v>
      </c>
      <c r="B3821" s="381" t="s">
        <v>3677</v>
      </c>
      <c r="C3821" s="381">
        <v>47</v>
      </c>
      <c r="D3821" s="381">
        <v>177</v>
      </c>
      <c r="E3821" s="381" t="s">
        <v>3676</v>
      </c>
      <c r="F3821" s="381" t="s">
        <v>3675</v>
      </c>
      <c r="G3821" s="381" t="s">
        <v>1832</v>
      </c>
      <c r="H3821" s="381">
        <v>46700</v>
      </c>
      <c r="I3821" s="381">
        <v>16800</v>
      </c>
      <c r="J3821" s="381">
        <v>19200</v>
      </c>
      <c r="K3821" s="381">
        <v>21600</v>
      </c>
      <c r="L3821" s="381">
        <v>23950</v>
      </c>
      <c r="M3821" s="381">
        <v>25900</v>
      </c>
      <c r="N3821" s="381">
        <v>27800</v>
      </c>
      <c r="O3821" s="381">
        <v>29700</v>
      </c>
      <c r="P3821" s="381">
        <v>31650</v>
      </c>
      <c r="Q3821" s="381">
        <v>12060</v>
      </c>
      <c r="R3821" s="381">
        <v>16240</v>
      </c>
      <c r="S3821" s="381">
        <v>20420</v>
      </c>
      <c r="T3821" s="381">
        <v>23950</v>
      </c>
      <c r="U3821" s="381">
        <v>25900</v>
      </c>
      <c r="V3821" s="381">
        <v>27800</v>
      </c>
      <c r="W3821" s="381">
        <v>29700</v>
      </c>
      <c r="X3821" s="381">
        <v>31650</v>
      </c>
      <c r="Y3821" s="381">
        <v>26850</v>
      </c>
      <c r="Z3821" s="381">
        <v>30650</v>
      </c>
      <c r="AA3821" s="381">
        <v>34500</v>
      </c>
      <c r="AB3821" s="381">
        <v>38300</v>
      </c>
      <c r="AC3821" s="381">
        <v>41400</v>
      </c>
      <c r="AD3821" s="381">
        <v>44450</v>
      </c>
      <c r="AE3821" s="381">
        <v>47500</v>
      </c>
      <c r="AF3821" s="381">
        <v>50600</v>
      </c>
      <c r="AG3821" s="381">
        <v>9999</v>
      </c>
      <c r="AH3821" s="381" t="s">
        <v>1832</v>
      </c>
      <c r="AI3821" s="381" t="s">
        <v>3656</v>
      </c>
      <c r="AJ3821" s="381">
        <v>0</v>
      </c>
    </row>
    <row r="3822" spans="1:36">
      <c r="A3822" s="381" t="s">
        <v>577</v>
      </c>
      <c r="B3822" s="381" t="s">
        <v>3674</v>
      </c>
      <c r="C3822" s="381">
        <v>47</v>
      </c>
      <c r="D3822" s="381">
        <v>179</v>
      </c>
      <c r="E3822" s="381" t="s">
        <v>3673</v>
      </c>
      <c r="F3822" s="381" t="s">
        <v>3672</v>
      </c>
      <c r="G3822" s="381" t="s">
        <v>1111</v>
      </c>
      <c r="H3822" s="381">
        <v>51800</v>
      </c>
      <c r="I3822" s="381">
        <v>18150</v>
      </c>
      <c r="J3822" s="381">
        <v>20750</v>
      </c>
      <c r="K3822" s="381">
        <v>23350</v>
      </c>
      <c r="L3822" s="381">
        <v>25900</v>
      </c>
      <c r="M3822" s="381">
        <v>28000</v>
      </c>
      <c r="N3822" s="381">
        <v>30050</v>
      </c>
      <c r="O3822" s="381">
        <v>32150</v>
      </c>
      <c r="P3822" s="381">
        <v>34200</v>
      </c>
      <c r="Q3822" s="381">
        <v>12060</v>
      </c>
      <c r="R3822" s="381">
        <v>16240</v>
      </c>
      <c r="S3822" s="381">
        <v>20420</v>
      </c>
      <c r="T3822" s="381">
        <v>24600</v>
      </c>
      <c r="U3822" s="381">
        <v>28000</v>
      </c>
      <c r="V3822" s="381">
        <v>30050</v>
      </c>
      <c r="W3822" s="381">
        <v>32150</v>
      </c>
      <c r="X3822" s="381">
        <v>34200</v>
      </c>
      <c r="Y3822" s="381">
        <v>29050</v>
      </c>
      <c r="Z3822" s="381">
        <v>33200</v>
      </c>
      <c r="AA3822" s="381">
        <v>37350</v>
      </c>
      <c r="AB3822" s="381">
        <v>41450</v>
      </c>
      <c r="AC3822" s="381">
        <v>44800</v>
      </c>
      <c r="AD3822" s="381">
        <v>48100</v>
      </c>
      <c r="AE3822" s="381">
        <v>51400</v>
      </c>
      <c r="AF3822" s="381">
        <v>54750</v>
      </c>
      <c r="AG3822" s="381">
        <v>3660</v>
      </c>
      <c r="AH3822" s="381" t="s">
        <v>1111</v>
      </c>
      <c r="AI3822" s="381" t="s">
        <v>3656</v>
      </c>
      <c r="AJ3822" s="381">
        <v>1</v>
      </c>
    </row>
    <row r="3823" spans="1:36">
      <c r="A3823" s="381" t="s">
        <v>577</v>
      </c>
      <c r="B3823" s="381" t="s">
        <v>3671</v>
      </c>
      <c r="C3823" s="381">
        <v>47</v>
      </c>
      <c r="D3823" s="381">
        <v>181</v>
      </c>
      <c r="E3823" s="381" t="s">
        <v>3670</v>
      </c>
      <c r="F3823" s="381" t="s">
        <v>3669</v>
      </c>
      <c r="G3823" s="381" t="s">
        <v>1382</v>
      </c>
      <c r="H3823" s="381">
        <v>43100</v>
      </c>
      <c r="I3823" s="381">
        <v>16800</v>
      </c>
      <c r="J3823" s="381">
        <v>19200</v>
      </c>
      <c r="K3823" s="381">
        <v>21600</v>
      </c>
      <c r="L3823" s="381">
        <v>23950</v>
      </c>
      <c r="M3823" s="381">
        <v>25900</v>
      </c>
      <c r="N3823" s="381">
        <v>27800</v>
      </c>
      <c r="O3823" s="381">
        <v>29700</v>
      </c>
      <c r="P3823" s="381">
        <v>31650</v>
      </c>
      <c r="Q3823" s="381">
        <v>12060</v>
      </c>
      <c r="R3823" s="381">
        <v>16240</v>
      </c>
      <c r="S3823" s="381">
        <v>20420</v>
      </c>
      <c r="T3823" s="381">
        <v>23950</v>
      </c>
      <c r="U3823" s="381">
        <v>25900</v>
      </c>
      <c r="V3823" s="381">
        <v>27800</v>
      </c>
      <c r="W3823" s="381">
        <v>29700</v>
      </c>
      <c r="X3823" s="381">
        <v>31650</v>
      </c>
      <c r="Y3823" s="381">
        <v>26850</v>
      </c>
      <c r="Z3823" s="381">
        <v>30650</v>
      </c>
      <c r="AA3823" s="381">
        <v>34500</v>
      </c>
      <c r="AB3823" s="381">
        <v>38300</v>
      </c>
      <c r="AC3823" s="381">
        <v>41400</v>
      </c>
      <c r="AD3823" s="381">
        <v>44450</v>
      </c>
      <c r="AE3823" s="381">
        <v>47500</v>
      </c>
      <c r="AF3823" s="381">
        <v>50600</v>
      </c>
      <c r="AG3823" s="381">
        <v>9999</v>
      </c>
      <c r="AH3823" s="381" t="s">
        <v>1382</v>
      </c>
      <c r="AI3823" s="381" t="s">
        <v>3656</v>
      </c>
      <c r="AJ3823" s="381">
        <v>0</v>
      </c>
    </row>
    <row r="3824" spans="1:36">
      <c r="A3824" s="381" t="s">
        <v>577</v>
      </c>
      <c r="B3824" s="381" t="s">
        <v>3668</v>
      </c>
      <c r="C3824" s="381">
        <v>47</v>
      </c>
      <c r="D3824" s="381">
        <v>183</v>
      </c>
      <c r="E3824" s="381" t="s">
        <v>3667</v>
      </c>
      <c r="F3824" s="381" t="s">
        <v>3666</v>
      </c>
      <c r="G3824" s="381" t="s">
        <v>3665</v>
      </c>
      <c r="H3824" s="381">
        <v>52400</v>
      </c>
      <c r="I3824" s="381">
        <v>18350</v>
      </c>
      <c r="J3824" s="381">
        <v>21000</v>
      </c>
      <c r="K3824" s="381">
        <v>23600</v>
      </c>
      <c r="L3824" s="381">
        <v>26200</v>
      </c>
      <c r="M3824" s="381">
        <v>28300</v>
      </c>
      <c r="N3824" s="381">
        <v>30400</v>
      </c>
      <c r="O3824" s="381">
        <v>32500</v>
      </c>
      <c r="P3824" s="381">
        <v>34600</v>
      </c>
      <c r="Q3824" s="381">
        <v>12060</v>
      </c>
      <c r="R3824" s="381">
        <v>16240</v>
      </c>
      <c r="S3824" s="381">
        <v>20420</v>
      </c>
      <c r="T3824" s="381">
        <v>24600</v>
      </c>
      <c r="U3824" s="381">
        <v>28300</v>
      </c>
      <c r="V3824" s="381">
        <v>30400</v>
      </c>
      <c r="W3824" s="381">
        <v>32500</v>
      </c>
      <c r="X3824" s="381">
        <v>34600</v>
      </c>
      <c r="Y3824" s="381">
        <v>29350</v>
      </c>
      <c r="Z3824" s="381">
        <v>33550</v>
      </c>
      <c r="AA3824" s="381">
        <v>37750</v>
      </c>
      <c r="AB3824" s="381">
        <v>41900</v>
      </c>
      <c r="AC3824" s="381">
        <v>45300</v>
      </c>
      <c r="AD3824" s="381">
        <v>48650</v>
      </c>
      <c r="AE3824" s="381">
        <v>52000</v>
      </c>
      <c r="AF3824" s="381">
        <v>55350</v>
      </c>
      <c r="AG3824" s="381">
        <v>9999</v>
      </c>
      <c r="AH3824" s="381" t="s">
        <v>3665</v>
      </c>
      <c r="AI3824" s="381" t="s">
        <v>3656</v>
      </c>
      <c r="AJ3824" s="381">
        <v>0</v>
      </c>
    </row>
    <row r="3825" spans="1:36">
      <c r="A3825" s="381" t="s">
        <v>577</v>
      </c>
      <c r="B3825" s="381" t="s">
        <v>3664</v>
      </c>
      <c r="C3825" s="381">
        <v>47</v>
      </c>
      <c r="D3825" s="381">
        <v>185</v>
      </c>
      <c r="E3825" s="381" t="s">
        <v>3663</v>
      </c>
      <c r="F3825" s="381" t="s">
        <v>3662</v>
      </c>
      <c r="G3825" s="381" t="s">
        <v>3661</v>
      </c>
      <c r="H3825" s="381">
        <v>42900</v>
      </c>
      <c r="I3825" s="381">
        <v>16800</v>
      </c>
      <c r="J3825" s="381">
        <v>19200</v>
      </c>
      <c r="K3825" s="381">
        <v>21600</v>
      </c>
      <c r="L3825" s="381">
        <v>23950</v>
      </c>
      <c r="M3825" s="381">
        <v>25900</v>
      </c>
      <c r="N3825" s="381">
        <v>27800</v>
      </c>
      <c r="O3825" s="381">
        <v>29700</v>
      </c>
      <c r="P3825" s="381">
        <v>31650</v>
      </c>
      <c r="Q3825" s="381">
        <v>12060</v>
      </c>
      <c r="R3825" s="381">
        <v>16240</v>
      </c>
      <c r="S3825" s="381">
        <v>20420</v>
      </c>
      <c r="T3825" s="381">
        <v>23950</v>
      </c>
      <c r="U3825" s="381">
        <v>25900</v>
      </c>
      <c r="V3825" s="381">
        <v>27800</v>
      </c>
      <c r="W3825" s="381">
        <v>29700</v>
      </c>
      <c r="X3825" s="381">
        <v>31650</v>
      </c>
      <c r="Y3825" s="381">
        <v>26850</v>
      </c>
      <c r="Z3825" s="381">
        <v>30650</v>
      </c>
      <c r="AA3825" s="381">
        <v>34500</v>
      </c>
      <c r="AB3825" s="381">
        <v>38300</v>
      </c>
      <c r="AC3825" s="381">
        <v>41400</v>
      </c>
      <c r="AD3825" s="381">
        <v>44450</v>
      </c>
      <c r="AE3825" s="381">
        <v>47500</v>
      </c>
      <c r="AF3825" s="381">
        <v>50600</v>
      </c>
      <c r="AG3825" s="381">
        <v>9999</v>
      </c>
      <c r="AH3825" s="381" t="s">
        <v>3661</v>
      </c>
      <c r="AI3825" s="381" t="s">
        <v>3656</v>
      </c>
      <c r="AJ3825" s="381">
        <v>0</v>
      </c>
    </row>
    <row r="3826" spans="1:36">
      <c r="A3826" s="381" t="s">
        <v>577</v>
      </c>
      <c r="B3826" s="381" t="s">
        <v>3660</v>
      </c>
      <c r="C3826" s="381">
        <v>47</v>
      </c>
      <c r="D3826" s="381">
        <v>187</v>
      </c>
      <c r="E3826" s="381" t="s">
        <v>3658</v>
      </c>
      <c r="F3826" s="381" t="s">
        <v>3657</v>
      </c>
      <c r="G3826" s="381" t="s">
        <v>2774</v>
      </c>
      <c r="H3826" s="381">
        <v>68700</v>
      </c>
      <c r="I3826" s="381">
        <v>24050</v>
      </c>
      <c r="J3826" s="381">
        <v>27500</v>
      </c>
      <c r="K3826" s="381">
        <v>30950</v>
      </c>
      <c r="L3826" s="381">
        <v>34350</v>
      </c>
      <c r="M3826" s="381">
        <v>37100</v>
      </c>
      <c r="N3826" s="381">
        <v>39850</v>
      </c>
      <c r="O3826" s="381">
        <v>42600</v>
      </c>
      <c r="P3826" s="381">
        <v>45350</v>
      </c>
      <c r="Q3826" s="381">
        <v>14450</v>
      </c>
      <c r="R3826" s="381">
        <v>16500</v>
      </c>
      <c r="S3826" s="381">
        <v>20420</v>
      </c>
      <c r="T3826" s="381">
        <v>24600</v>
      </c>
      <c r="U3826" s="381">
        <v>28780</v>
      </c>
      <c r="V3826" s="381">
        <v>32960</v>
      </c>
      <c r="W3826" s="381">
        <v>37140</v>
      </c>
      <c r="X3826" s="381">
        <v>41320</v>
      </c>
      <c r="Y3826" s="381">
        <v>38500</v>
      </c>
      <c r="Z3826" s="381">
        <v>44000</v>
      </c>
      <c r="AA3826" s="381">
        <v>49500</v>
      </c>
      <c r="AB3826" s="381">
        <v>54950</v>
      </c>
      <c r="AC3826" s="381">
        <v>59350</v>
      </c>
      <c r="AD3826" s="381">
        <v>63750</v>
      </c>
      <c r="AE3826" s="381">
        <v>68150</v>
      </c>
      <c r="AF3826" s="381">
        <v>72550</v>
      </c>
      <c r="AG3826" s="381">
        <v>5360</v>
      </c>
      <c r="AH3826" s="381" t="s">
        <v>2774</v>
      </c>
      <c r="AI3826" s="381" t="s">
        <v>3656</v>
      </c>
      <c r="AJ3826" s="381">
        <v>1</v>
      </c>
    </row>
    <row r="3827" spans="1:36">
      <c r="A3827" s="381" t="s">
        <v>577</v>
      </c>
      <c r="B3827" s="381" t="s">
        <v>3659</v>
      </c>
      <c r="C3827" s="381">
        <v>47</v>
      </c>
      <c r="D3827" s="381">
        <v>189</v>
      </c>
      <c r="E3827" s="381" t="s">
        <v>3658</v>
      </c>
      <c r="F3827" s="381" t="s">
        <v>3657</v>
      </c>
      <c r="G3827" s="381" t="s">
        <v>2770</v>
      </c>
      <c r="H3827" s="381">
        <v>68700</v>
      </c>
      <c r="I3827" s="381">
        <v>24050</v>
      </c>
      <c r="J3827" s="381">
        <v>27500</v>
      </c>
      <c r="K3827" s="381">
        <v>30950</v>
      </c>
      <c r="L3827" s="381">
        <v>34350</v>
      </c>
      <c r="M3827" s="381">
        <v>37100</v>
      </c>
      <c r="N3827" s="381">
        <v>39850</v>
      </c>
      <c r="O3827" s="381">
        <v>42600</v>
      </c>
      <c r="P3827" s="381">
        <v>45350</v>
      </c>
      <c r="Q3827" s="381">
        <v>14450</v>
      </c>
      <c r="R3827" s="381">
        <v>16500</v>
      </c>
      <c r="S3827" s="381">
        <v>20420</v>
      </c>
      <c r="T3827" s="381">
        <v>24600</v>
      </c>
      <c r="U3827" s="381">
        <v>28780</v>
      </c>
      <c r="V3827" s="381">
        <v>32960</v>
      </c>
      <c r="W3827" s="381">
        <v>37140</v>
      </c>
      <c r="X3827" s="381">
        <v>41320</v>
      </c>
      <c r="Y3827" s="381">
        <v>38500</v>
      </c>
      <c r="Z3827" s="381">
        <v>44000</v>
      </c>
      <c r="AA3827" s="381">
        <v>49500</v>
      </c>
      <c r="AB3827" s="381">
        <v>54950</v>
      </c>
      <c r="AC3827" s="381">
        <v>59350</v>
      </c>
      <c r="AD3827" s="381">
        <v>63750</v>
      </c>
      <c r="AE3827" s="381">
        <v>68150</v>
      </c>
      <c r="AF3827" s="381">
        <v>72550</v>
      </c>
      <c r="AG3827" s="381">
        <v>5360</v>
      </c>
      <c r="AH3827" s="381" t="s">
        <v>2770</v>
      </c>
      <c r="AI3827" s="381" t="s">
        <v>3656</v>
      </c>
      <c r="AJ3827" s="381">
        <v>1</v>
      </c>
    </row>
    <row r="3828" spans="1:36">
      <c r="A3828" s="381" t="s">
        <v>578</v>
      </c>
      <c r="B3828" s="381" t="s">
        <v>3655</v>
      </c>
      <c r="C3828" s="381">
        <v>48</v>
      </c>
      <c r="D3828" s="381">
        <v>1</v>
      </c>
      <c r="E3828" s="381" t="s">
        <v>3654</v>
      </c>
      <c r="F3828" s="381" t="s">
        <v>3653</v>
      </c>
      <c r="G3828" s="381" t="s">
        <v>3652</v>
      </c>
      <c r="H3828" s="381">
        <v>56000</v>
      </c>
      <c r="I3828" s="381">
        <v>19600</v>
      </c>
      <c r="J3828" s="381">
        <v>22400</v>
      </c>
      <c r="K3828" s="381">
        <v>25200</v>
      </c>
      <c r="L3828" s="381">
        <v>28000</v>
      </c>
      <c r="M3828" s="381">
        <v>30250</v>
      </c>
      <c r="N3828" s="381">
        <v>32500</v>
      </c>
      <c r="O3828" s="381">
        <v>34750</v>
      </c>
      <c r="P3828" s="381">
        <v>37000</v>
      </c>
      <c r="Q3828" s="381">
        <v>12060</v>
      </c>
      <c r="R3828" s="381">
        <v>16240</v>
      </c>
      <c r="S3828" s="381">
        <v>20420</v>
      </c>
      <c r="T3828" s="381">
        <v>24600</v>
      </c>
      <c r="U3828" s="381">
        <v>28780</v>
      </c>
      <c r="V3828" s="381">
        <v>32500</v>
      </c>
      <c r="W3828" s="381">
        <v>34750</v>
      </c>
      <c r="X3828" s="381">
        <v>37000</v>
      </c>
      <c r="Y3828" s="381">
        <v>31400</v>
      </c>
      <c r="Z3828" s="381">
        <v>35850</v>
      </c>
      <c r="AA3828" s="381">
        <v>40350</v>
      </c>
      <c r="AB3828" s="381">
        <v>44800</v>
      </c>
      <c r="AC3828" s="381">
        <v>48400</v>
      </c>
      <c r="AD3828" s="381">
        <v>52000</v>
      </c>
      <c r="AE3828" s="381">
        <v>55600</v>
      </c>
      <c r="AF3828" s="381">
        <v>59150</v>
      </c>
      <c r="AG3828" s="381">
        <v>9999</v>
      </c>
      <c r="AH3828" s="381" t="s">
        <v>3652</v>
      </c>
      <c r="AI3828" s="381" t="s">
        <v>2743</v>
      </c>
      <c r="AJ3828" s="381">
        <v>0</v>
      </c>
    </row>
    <row r="3829" spans="1:36">
      <c r="A3829" s="381" t="s">
        <v>578</v>
      </c>
      <c r="B3829" s="381" t="s">
        <v>3651</v>
      </c>
      <c r="C3829" s="381">
        <v>48</v>
      </c>
      <c r="D3829" s="381">
        <v>3</v>
      </c>
      <c r="E3829" s="381" t="s">
        <v>3650</v>
      </c>
      <c r="F3829" s="381" t="s">
        <v>3649</v>
      </c>
      <c r="G3829" s="381" t="s">
        <v>3648</v>
      </c>
      <c r="H3829" s="381">
        <v>85300</v>
      </c>
      <c r="I3829" s="381">
        <v>23850</v>
      </c>
      <c r="J3829" s="381">
        <v>27250</v>
      </c>
      <c r="K3829" s="381">
        <v>30650</v>
      </c>
      <c r="L3829" s="381">
        <v>34050</v>
      </c>
      <c r="M3829" s="381">
        <v>36800</v>
      </c>
      <c r="N3829" s="381">
        <v>39500</v>
      </c>
      <c r="O3829" s="381">
        <v>42250</v>
      </c>
      <c r="P3829" s="381">
        <v>44950</v>
      </c>
      <c r="Q3829" s="381">
        <v>14350</v>
      </c>
      <c r="R3829" s="381">
        <v>16400</v>
      </c>
      <c r="S3829" s="381">
        <v>20420</v>
      </c>
      <c r="T3829" s="381">
        <v>24600</v>
      </c>
      <c r="U3829" s="381">
        <v>28780</v>
      </c>
      <c r="V3829" s="381">
        <v>32960</v>
      </c>
      <c r="W3829" s="381">
        <v>37140</v>
      </c>
      <c r="X3829" s="381">
        <v>41320</v>
      </c>
      <c r="Y3829" s="381">
        <v>38150</v>
      </c>
      <c r="Z3829" s="381">
        <v>43600</v>
      </c>
      <c r="AA3829" s="381">
        <v>49050</v>
      </c>
      <c r="AB3829" s="381">
        <v>54450</v>
      </c>
      <c r="AC3829" s="381">
        <v>58850</v>
      </c>
      <c r="AD3829" s="381">
        <v>63200</v>
      </c>
      <c r="AE3829" s="381">
        <v>67550</v>
      </c>
      <c r="AF3829" s="381">
        <v>71900</v>
      </c>
      <c r="AG3829" s="381">
        <v>9999</v>
      </c>
      <c r="AH3829" s="381" t="s">
        <v>3648</v>
      </c>
      <c r="AI3829" s="381" t="s">
        <v>2743</v>
      </c>
      <c r="AJ3829" s="381">
        <v>0</v>
      </c>
    </row>
    <row r="3830" spans="1:36">
      <c r="A3830" s="381" t="s">
        <v>578</v>
      </c>
      <c r="B3830" s="381" t="s">
        <v>3647</v>
      </c>
      <c r="C3830" s="381">
        <v>48</v>
      </c>
      <c r="D3830" s="381">
        <v>5</v>
      </c>
      <c r="E3830" s="381" t="s">
        <v>3646</v>
      </c>
      <c r="F3830" s="381" t="s">
        <v>3645</v>
      </c>
      <c r="G3830" s="381" t="s">
        <v>3644</v>
      </c>
      <c r="H3830" s="381">
        <v>48800</v>
      </c>
      <c r="I3830" s="381">
        <v>19000</v>
      </c>
      <c r="J3830" s="381">
        <v>21700</v>
      </c>
      <c r="K3830" s="381">
        <v>24400</v>
      </c>
      <c r="L3830" s="381">
        <v>27100</v>
      </c>
      <c r="M3830" s="381">
        <v>29300</v>
      </c>
      <c r="N3830" s="381">
        <v>31450</v>
      </c>
      <c r="O3830" s="381">
        <v>33650</v>
      </c>
      <c r="P3830" s="381">
        <v>35800</v>
      </c>
      <c r="Q3830" s="381">
        <v>12060</v>
      </c>
      <c r="R3830" s="381">
        <v>16240</v>
      </c>
      <c r="S3830" s="381">
        <v>20420</v>
      </c>
      <c r="T3830" s="381">
        <v>24600</v>
      </c>
      <c r="U3830" s="381">
        <v>28780</v>
      </c>
      <c r="V3830" s="381">
        <v>31450</v>
      </c>
      <c r="W3830" s="381">
        <v>33650</v>
      </c>
      <c r="X3830" s="381">
        <v>35800</v>
      </c>
      <c r="Y3830" s="381">
        <v>30350</v>
      </c>
      <c r="Z3830" s="381">
        <v>34700</v>
      </c>
      <c r="AA3830" s="381">
        <v>39050</v>
      </c>
      <c r="AB3830" s="381">
        <v>43350</v>
      </c>
      <c r="AC3830" s="381">
        <v>46850</v>
      </c>
      <c r="AD3830" s="381">
        <v>50300</v>
      </c>
      <c r="AE3830" s="381">
        <v>53800</v>
      </c>
      <c r="AF3830" s="381">
        <v>57250</v>
      </c>
      <c r="AG3830" s="381">
        <v>9999</v>
      </c>
      <c r="AH3830" s="381" t="s">
        <v>3644</v>
      </c>
      <c r="AI3830" s="381" t="s">
        <v>2743</v>
      </c>
      <c r="AJ3830" s="381">
        <v>0</v>
      </c>
    </row>
    <row r="3831" spans="1:36">
      <c r="A3831" s="381" t="s">
        <v>578</v>
      </c>
      <c r="B3831" s="381" t="s">
        <v>3643</v>
      </c>
      <c r="C3831" s="381">
        <v>48</v>
      </c>
      <c r="D3831" s="381">
        <v>7</v>
      </c>
      <c r="E3831" s="381" t="s">
        <v>3642</v>
      </c>
      <c r="F3831" s="381" t="s">
        <v>3641</v>
      </c>
      <c r="G3831" s="381" t="s">
        <v>3640</v>
      </c>
      <c r="H3831" s="381">
        <v>51800</v>
      </c>
      <c r="I3831" s="381">
        <v>19150</v>
      </c>
      <c r="J3831" s="381">
        <v>21850</v>
      </c>
      <c r="K3831" s="381">
        <v>24600</v>
      </c>
      <c r="L3831" s="381">
        <v>27300</v>
      </c>
      <c r="M3831" s="381">
        <v>29500</v>
      </c>
      <c r="N3831" s="381">
        <v>31700</v>
      </c>
      <c r="O3831" s="381">
        <v>33900</v>
      </c>
      <c r="P3831" s="381">
        <v>36050</v>
      </c>
      <c r="Q3831" s="381">
        <v>12060</v>
      </c>
      <c r="R3831" s="381">
        <v>16240</v>
      </c>
      <c r="S3831" s="381">
        <v>20420</v>
      </c>
      <c r="T3831" s="381">
        <v>24600</v>
      </c>
      <c r="U3831" s="381">
        <v>28780</v>
      </c>
      <c r="V3831" s="381">
        <v>31700</v>
      </c>
      <c r="W3831" s="381">
        <v>33900</v>
      </c>
      <c r="X3831" s="381">
        <v>36050</v>
      </c>
      <c r="Y3831" s="381">
        <v>30600</v>
      </c>
      <c r="Z3831" s="381">
        <v>35000</v>
      </c>
      <c r="AA3831" s="381">
        <v>39350</v>
      </c>
      <c r="AB3831" s="381">
        <v>43700</v>
      </c>
      <c r="AC3831" s="381">
        <v>47200</v>
      </c>
      <c r="AD3831" s="381">
        <v>50700</v>
      </c>
      <c r="AE3831" s="381">
        <v>54200</v>
      </c>
      <c r="AF3831" s="381">
        <v>57700</v>
      </c>
      <c r="AG3831" s="381">
        <v>9999</v>
      </c>
      <c r="AH3831" s="381" t="s">
        <v>3640</v>
      </c>
      <c r="AI3831" s="381" t="s">
        <v>2743</v>
      </c>
      <c r="AJ3831" s="381">
        <v>1</v>
      </c>
    </row>
    <row r="3832" spans="1:36">
      <c r="A3832" s="381" t="s">
        <v>578</v>
      </c>
      <c r="B3832" s="381" t="s">
        <v>3639</v>
      </c>
      <c r="C3832" s="381">
        <v>48</v>
      </c>
      <c r="D3832" s="381">
        <v>9</v>
      </c>
      <c r="E3832" s="381" t="s">
        <v>2788</v>
      </c>
      <c r="F3832" s="381" t="s">
        <v>2787</v>
      </c>
      <c r="G3832" s="381" t="s">
        <v>3638</v>
      </c>
      <c r="H3832" s="381">
        <v>58700</v>
      </c>
      <c r="I3832" s="381">
        <v>20550</v>
      </c>
      <c r="J3832" s="381">
        <v>23500</v>
      </c>
      <c r="K3832" s="381">
        <v>26450</v>
      </c>
      <c r="L3832" s="381">
        <v>29350</v>
      </c>
      <c r="M3832" s="381">
        <v>31700</v>
      </c>
      <c r="N3832" s="381">
        <v>34050</v>
      </c>
      <c r="O3832" s="381">
        <v>36400</v>
      </c>
      <c r="P3832" s="381">
        <v>38750</v>
      </c>
      <c r="Q3832" s="381">
        <v>12350</v>
      </c>
      <c r="R3832" s="381">
        <v>16240</v>
      </c>
      <c r="S3832" s="381">
        <v>20420</v>
      </c>
      <c r="T3832" s="381">
        <v>24600</v>
      </c>
      <c r="U3832" s="381">
        <v>28780</v>
      </c>
      <c r="V3832" s="381">
        <v>32960</v>
      </c>
      <c r="W3832" s="381">
        <v>36400</v>
      </c>
      <c r="X3832" s="381">
        <v>38750</v>
      </c>
      <c r="Y3832" s="381">
        <v>32900</v>
      </c>
      <c r="Z3832" s="381">
        <v>37600</v>
      </c>
      <c r="AA3832" s="381">
        <v>42300</v>
      </c>
      <c r="AB3832" s="381">
        <v>46950</v>
      </c>
      <c r="AC3832" s="381">
        <v>50750</v>
      </c>
      <c r="AD3832" s="381">
        <v>54500</v>
      </c>
      <c r="AE3832" s="381">
        <v>58250</v>
      </c>
      <c r="AF3832" s="381">
        <v>62000</v>
      </c>
      <c r="AG3832" s="381">
        <v>9080</v>
      </c>
      <c r="AH3832" s="381" t="s">
        <v>3638</v>
      </c>
      <c r="AI3832" s="381" t="s">
        <v>2743</v>
      </c>
      <c r="AJ3832" s="381">
        <v>1</v>
      </c>
    </row>
    <row r="3833" spans="1:36">
      <c r="A3833" s="381" t="s">
        <v>578</v>
      </c>
      <c r="B3833" s="381" t="s">
        <v>3637</v>
      </c>
      <c r="C3833" s="381">
        <v>48</v>
      </c>
      <c r="D3833" s="381">
        <v>11</v>
      </c>
      <c r="E3833" s="381" t="s">
        <v>2989</v>
      </c>
      <c r="F3833" s="381" t="s">
        <v>2988</v>
      </c>
      <c r="G3833" s="381" t="s">
        <v>3636</v>
      </c>
      <c r="H3833" s="381">
        <v>65300</v>
      </c>
      <c r="I3833" s="381">
        <v>22900</v>
      </c>
      <c r="J3833" s="381">
        <v>26150</v>
      </c>
      <c r="K3833" s="381">
        <v>29400</v>
      </c>
      <c r="L3833" s="381">
        <v>32650</v>
      </c>
      <c r="M3833" s="381">
        <v>35300</v>
      </c>
      <c r="N3833" s="381">
        <v>37900</v>
      </c>
      <c r="O3833" s="381">
        <v>40500</v>
      </c>
      <c r="P3833" s="381">
        <v>43100</v>
      </c>
      <c r="Q3833" s="381">
        <v>13750</v>
      </c>
      <c r="R3833" s="381">
        <v>16240</v>
      </c>
      <c r="S3833" s="381">
        <v>20420</v>
      </c>
      <c r="T3833" s="381">
        <v>24600</v>
      </c>
      <c r="U3833" s="381">
        <v>28780</v>
      </c>
      <c r="V3833" s="381">
        <v>32960</v>
      </c>
      <c r="W3833" s="381">
        <v>37140</v>
      </c>
      <c r="X3833" s="381">
        <v>41320</v>
      </c>
      <c r="Y3833" s="381">
        <v>36600</v>
      </c>
      <c r="Z3833" s="381">
        <v>41800</v>
      </c>
      <c r="AA3833" s="381">
        <v>47050</v>
      </c>
      <c r="AB3833" s="381">
        <v>52250</v>
      </c>
      <c r="AC3833" s="381">
        <v>56450</v>
      </c>
      <c r="AD3833" s="381">
        <v>60650</v>
      </c>
      <c r="AE3833" s="381">
        <v>64800</v>
      </c>
      <c r="AF3833" s="381">
        <v>69000</v>
      </c>
      <c r="AG3833" s="381">
        <v>9999</v>
      </c>
      <c r="AH3833" s="381" t="s">
        <v>3636</v>
      </c>
      <c r="AI3833" s="381" t="s">
        <v>2743</v>
      </c>
      <c r="AJ3833" s="381">
        <v>1</v>
      </c>
    </row>
    <row r="3834" spans="1:36">
      <c r="A3834" s="381" t="s">
        <v>578</v>
      </c>
      <c r="B3834" s="381" t="s">
        <v>3635</v>
      </c>
      <c r="C3834" s="381">
        <v>48</v>
      </c>
      <c r="D3834" s="381">
        <v>13</v>
      </c>
      <c r="E3834" s="381" t="s">
        <v>3634</v>
      </c>
      <c r="F3834" s="381" t="s">
        <v>3633</v>
      </c>
      <c r="G3834" s="381" t="s">
        <v>3632</v>
      </c>
      <c r="H3834" s="381">
        <v>57800</v>
      </c>
      <c r="I3834" s="381">
        <v>20250</v>
      </c>
      <c r="J3834" s="381">
        <v>23150</v>
      </c>
      <c r="K3834" s="381">
        <v>26050</v>
      </c>
      <c r="L3834" s="381">
        <v>28900</v>
      </c>
      <c r="M3834" s="381">
        <v>31250</v>
      </c>
      <c r="N3834" s="381">
        <v>33550</v>
      </c>
      <c r="O3834" s="381">
        <v>35850</v>
      </c>
      <c r="P3834" s="381">
        <v>38150</v>
      </c>
      <c r="Q3834" s="381">
        <v>12150</v>
      </c>
      <c r="R3834" s="381">
        <v>16240</v>
      </c>
      <c r="S3834" s="381">
        <v>20420</v>
      </c>
      <c r="T3834" s="381">
        <v>24600</v>
      </c>
      <c r="U3834" s="381">
        <v>28780</v>
      </c>
      <c r="V3834" s="381">
        <v>32960</v>
      </c>
      <c r="W3834" s="381">
        <v>35850</v>
      </c>
      <c r="X3834" s="381">
        <v>38150</v>
      </c>
      <c r="Y3834" s="381">
        <v>32400</v>
      </c>
      <c r="Z3834" s="381">
        <v>37000</v>
      </c>
      <c r="AA3834" s="381">
        <v>41650</v>
      </c>
      <c r="AB3834" s="381">
        <v>46250</v>
      </c>
      <c r="AC3834" s="381">
        <v>49950</v>
      </c>
      <c r="AD3834" s="381">
        <v>53650</v>
      </c>
      <c r="AE3834" s="381">
        <v>57350</v>
      </c>
      <c r="AF3834" s="381">
        <v>61050</v>
      </c>
      <c r="AG3834" s="381">
        <v>9999</v>
      </c>
      <c r="AH3834" s="381" t="s">
        <v>3632</v>
      </c>
      <c r="AI3834" s="381" t="s">
        <v>2743</v>
      </c>
      <c r="AJ3834" s="381">
        <v>1</v>
      </c>
    </row>
    <row r="3835" spans="1:36">
      <c r="A3835" s="381" t="s">
        <v>578</v>
      </c>
      <c r="B3835" s="381" t="s">
        <v>3631</v>
      </c>
      <c r="C3835" s="381">
        <v>48</v>
      </c>
      <c r="D3835" s="381">
        <v>15</v>
      </c>
      <c r="E3835" s="381" t="s">
        <v>3630</v>
      </c>
      <c r="F3835" s="381" t="s">
        <v>3629</v>
      </c>
      <c r="G3835" s="381" t="s">
        <v>3628</v>
      </c>
      <c r="H3835" s="381">
        <v>69800</v>
      </c>
      <c r="I3835" s="381">
        <v>24450</v>
      </c>
      <c r="J3835" s="381">
        <v>27950</v>
      </c>
      <c r="K3835" s="381">
        <v>31450</v>
      </c>
      <c r="L3835" s="381">
        <v>34900</v>
      </c>
      <c r="M3835" s="381">
        <v>37700</v>
      </c>
      <c r="N3835" s="381">
        <v>40500</v>
      </c>
      <c r="O3835" s="381">
        <v>43300</v>
      </c>
      <c r="P3835" s="381">
        <v>46100</v>
      </c>
      <c r="Q3835" s="381">
        <v>14700</v>
      </c>
      <c r="R3835" s="381">
        <v>16800</v>
      </c>
      <c r="S3835" s="381">
        <v>20420</v>
      </c>
      <c r="T3835" s="381">
        <v>24600</v>
      </c>
      <c r="U3835" s="381">
        <v>28780</v>
      </c>
      <c r="V3835" s="381">
        <v>32960</v>
      </c>
      <c r="W3835" s="381">
        <v>37140</v>
      </c>
      <c r="X3835" s="381">
        <v>41320</v>
      </c>
      <c r="Y3835" s="381">
        <v>39100</v>
      </c>
      <c r="Z3835" s="381">
        <v>44700</v>
      </c>
      <c r="AA3835" s="381">
        <v>50300</v>
      </c>
      <c r="AB3835" s="381">
        <v>55850</v>
      </c>
      <c r="AC3835" s="381">
        <v>60350</v>
      </c>
      <c r="AD3835" s="381">
        <v>64800</v>
      </c>
      <c r="AE3835" s="381">
        <v>69300</v>
      </c>
      <c r="AF3835" s="381">
        <v>73750</v>
      </c>
      <c r="AG3835" s="381">
        <v>9999</v>
      </c>
      <c r="AH3835" s="381" t="s">
        <v>3628</v>
      </c>
      <c r="AI3835" s="381" t="s">
        <v>2743</v>
      </c>
      <c r="AJ3835" s="381">
        <v>1</v>
      </c>
    </row>
    <row r="3836" spans="1:36">
      <c r="A3836" s="381" t="s">
        <v>578</v>
      </c>
      <c r="B3836" s="381" t="s">
        <v>3627</v>
      </c>
      <c r="C3836" s="381">
        <v>48</v>
      </c>
      <c r="D3836" s="381">
        <v>17</v>
      </c>
      <c r="E3836" s="381" t="s">
        <v>3626</v>
      </c>
      <c r="F3836" s="381" t="s">
        <v>3625</v>
      </c>
      <c r="G3836" s="381" t="s">
        <v>3624</v>
      </c>
      <c r="H3836" s="381">
        <v>47400</v>
      </c>
      <c r="I3836" s="381">
        <v>19000</v>
      </c>
      <c r="J3836" s="381">
        <v>21700</v>
      </c>
      <c r="K3836" s="381">
        <v>24400</v>
      </c>
      <c r="L3836" s="381">
        <v>27100</v>
      </c>
      <c r="M3836" s="381">
        <v>29300</v>
      </c>
      <c r="N3836" s="381">
        <v>31450</v>
      </c>
      <c r="O3836" s="381">
        <v>33650</v>
      </c>
      <c r="P3836" s="381">
        <v>35800</v>
      </c>
      <c r="Q3836" s="381">
        <v>12060</v>
      </c>
      <c r="R3836" s="381">
        <v>16240</v>
      </c>
      <c r="S3836" s="381">
        <v>20420</v>
      </c>
      <c r="T3836" s="381">
        <v>24600</v>
      </c>
      <c r="U3836" s="381">
        <v>28780</v>
      </c>
      <c r="V3836" s="381">
        <v>31450</v>
      </c>
      <c r="W3836" s="381">
        <v>33650</v>
      </c>
      <c r="X3836" s="381">
        <v>35800</v>
      </c>
      <c r="Y3836" s="381">
        <v>30350</v>
      </c>
      <c r="Z3836" s="381">
        <v>34700</v>
      </c>
      <c r="AA3836" s="381">
        <v>39050</v>
      </c>
      <c r="AB3836" s="381">
        <v>43350</v>
      </c>
      <c r="AC3836" s="381">
        <v>46850</v>
      </c>
      <c r="AD3836" s="381">
        <v>50300</v>
      </c>
      <c r="AE3836" s="381">
        <v>53800</v>
      </c>
      <c r="AF3836" s="381">
        <v>57250</v>
      </c>
      <c r="AG3836" s="381">
        <v>9999</v>
      </c>
      <c r="AH3836" s="381" t="s">
        <v>3624</v>
      </c>
      <c r="AI3836" s="381" t="s">
        <v>2743</v>
      </c>
      <c r="AJ3836" s="381">
        <v>0</v>
      </c>
    </row>
    <row r="3837" spans="1:36">
      <c r="A3837" s="381" t="s">
        <v>578</v>
      </c>
      <c r="B3837" s="381" t="s">
        <v>3623</v>
      </c>
      <c r="C3837" s="381">
        <v>48</v>
      </c>
      <c r="D3837" s="381">
        <v>19</v>
      </c>
      <c r="E3837" s="381" t="s">
        <v>2772</v>
      </c>
      <c r="F3837" s="381" t="s">
        <v>2771</v>
      </c>
      <c r="G3837" s="381" t="s">
        <v>3622</v>
      </c>
      <c r="H3837" s="381">
        <v>63500</v>
      </c>
      <c r="I3837" s="381">
        <v>22250</v>
      </c>
      <c r="J3837" s="381">
        <v>25400</v>
      </c>
      <c r="K3837" s="381">
        <v>28600</v>
      </c>
      <c r="L3837" s="381">
        <v>31750</v>
      </c>
      <c r="M3837" s="381">
        <v>34300</v>
      </c>
      <c r="N3837" s="381">
        <v>36850</v>
      </c>
      <c r="O3837" s="381">
        <v>39400</v>
      </c>
      <c r="P3837" s="381">
        <v>41950</v>
      </c>
      <c r="Q3837" s="381">
        <v>13350</v>
      </c>
      <c r="R3837" s="381">
        <v>16240</v>
      </c>
      <c r="S3837" s="381">
        <v>20420</v>
      </c>
      <c r="T3837" s="381">
        <v>24600</v>
      </c>
      <c r="U3837" s="381">
        <v>28780</v>
      </c>
      <c r="V3837" s="381">
        <v>32960</v>
      </c>
      <c r="W3837" s="381">
        <v>37140</v>
      </c>
      <c r="X3837" s="381">
        <v>41320</v>
      </c>
      <c r="Y3837" s="381">
        <v>35600</v>
      </c>
      <c r="Z3837" s="381">
        <v>40650</v>
      </c>
      <c r="AA3837" s="381">
        <v>45750</v>
      </c>
      <c r="AB3837" s="381">
        <v>50800</v>
      </c>
      <c r="AC3837" s="381">
        <v>54900</v>
      </c>
      <c r="AD3837" s="381">
        <v>58950</v>
      </c>
      <c r="AE3837" s="381">
        <v>63000</v>
      </c>
      <c r="AF3837" s="381">
        <v>67100</v>
      </c>
      <c r="AG3837" s="381">
        <v>9999</v>
      </c>
      <c r="AH3837" s="381" t="s">
        <v>3622</v>
      </c>
      <c r="AI3837" s="381" t="s">
        <v>2743</v>
      </c>
      <c r="AJ3837" s="381">
        <v>1</v>
      </c>
    </row>
    <row r="3838" spans="1:36">
      <c r="A3838" s="381" t="s">
        <v>578</v>
      </c>
      <c r="B3838" s="381" t="s">
        <v>3621</v>
      </c>
      <c r="C3838" s="381">
        <v>48</v>
      </c>
      <c r="D3838" s="381">
        <v>21</v>
      </c>
      <c r="E3838" s="381" t="s">
        <v>2776</v>
      </c>
      <c r="F3838" s="381" t="s">
        <v>2775</v>
      </c>
      <c r="G3838" s="381" t="s">
        <v>3620</v>
      </c>
      <c r="H3838" s="381">
        <v>81400</v>
      </c>
      <c r="I3838" s="381">
        <v>28500</v>
      </c>
      <c r="J3838" s="381">
        <v>32600</v>
      </c>
      <c r="K3838" s="381">
        <v>36650</v>
      </c>
      <c r="L3838" s="381">
        <v>40700</v>
      </c>
      <c r="M3838" s="381">
        <v>44000</v>
      </c>
      <c r="N3838" s="381">
        <v>47250</v>
      </c>
      <c r="O3838" s="381">
        <v>50500</v>
      </c>
      <c r="P3838" s="381">
        <v>53750</v>
      </c>
      <c r="Q3838" s="381">
        <v>17100</v>
      </c>
      <c r="R3838" s="381">
        <v>19550</v>
      </c>
      <c r="S3838" s="381">
        <v>22000</v>
      </c>
      <c r="T3838" s="381">
        <v>24600</v>
      </c>
      <c r="U3838" s="381">
        <v>28780</v>
      </c>
      <c r="V3838" s="381">
        <v>32960</v>
      </c>
      <c r="W3838" s="381">
        <v>37140</v>
      </c>
      <c r="X3838" s="381">
        <v>41320</v>
      </c>
      <c r="Y3838" s="381">
        <v>45600</v>
      </c>
      <c r="Z3838" s="381">
        <v>52100</v>
      </c>
      <c r="AA3838" s="381">
        <v>58600</v>
      </c>
      <c r="AB3838" s="381">
        <v>65100</v>
      </c>
      <c r="AC3838" s="381">
        <v>70350</v>
      </c>
      <c r="AD3838" s="381">
        <v>75550</v>
      </c>
      <c r="AE3838" s="381">
        <v>80750</v>
      </c>
      <c r="AF3838" s="381">
        <v>85950</v>
      </c>
      <c r="AG3838" s="381">
        <v>640</v>
      </c>
      <c r="AH3838" s="381" t="s">
        <v>3620</v>
      </c>
      <c r="AI3838" s="381" t="s">
        <v>2743</v>
      </c>
      <c r="AJ3838" s="381">
        <v>1</v>
      </c>
    </row>
    <row r="3839" spans="1:36">
      <c r="A3839" s="381" t="s">
        <v>578</v>
      </c>
      <c r="B3839" s="381" t="s">
        <v>3619</v>
      </c>
      <c r="C3839" s="381">
        <v>48</v>
      </c>
      <c r="D3839" s="381">
        <v>23</v>
      </c>
      <c r="E3839" s="381" t="s">
        <v>3618</v>
      </c>
      <c r="F3839" s="381" t="s">
        <v>3617</v>
      </c>
      <c r="G3839" s="381" t="s">
        <v>3616</v>
      </c>
      <c r="H3839" s="381">
        <v>55400</v>
      </c>
      <c r="I3839" s="381">
        <v>19400</v>
      </c>
      <c r="J3839" s="381">
        <v>22200</v>
      </c>
      <c r="K3839" s="381">
        <v>24950</v>
      </c>
      <c r="L3839" s="381">
        <v>27700</v>
      </c>
      <c r="M3839" s="381">
        <v>29950</v>
      </c>
      <c r="N3839" s="381">
        <v>32150</v>
      </c>
      <c r="O3839" s="381">
        <v>34350</v>
      </c>
      <c r="P3839" s="381">
        <v>36600</v>
      </c>
      <c r="Q3839" s="381">
        <v>12060</v>
      </c>
      <c r="R3839" s="381">
        <v>16240</v>
      </c>
      <c r="S3839" s="381">
        <v>20420</v>
      </c>
      <c r="T3839" s="381">
        <v>24600</v>
      </c>
      <c r="U3839" s="381">
        <v>28780</v>
      </c>
      <c r="V3839" s="381">
        <v>32150</v>
      </c>
      <c r="W3839" s="381">
        <v>34350</v>
      </c>
      <c r="X3839" s="381">
        <v>36600</v>
      </c>
      <c r="Y3839" s="381">
        <v>31050</v>
      </c>
      <c r="Z3839" s="381">
        <v>35450</v>
      </c>
      <c r="AA3839" s="381">
        <v>39900</v>
      </c>
      <c r="AB3839" s="381">
        <v>44300</v>
      </c>
      <c r="AC3839" s="381">
        <v>47850</v>
      </c>
      <c r="AD3839" s="381">
        <v>51400</v>
      </c>
      <c r="AE3839" s="381">
        <v>54950</v>
      </c>
      <c r="AF3839" s="381">
        <v>58500</v>
      </c>
      <c r="AG3839" s="381">
        <v>9999</v>
      </c>
      <c r="AH3839" s="381" t="s">
        <v>3616</v>
      </c>
      <c r="AI3839" s="381" t="s">
        <v>2743</v>
      </c>
      <c r="AJ3839" s="381">
        <v>0</v>
      </c>
    </row>
    <row r="3840" spans="1:36">
      <c r="A3840" s="381" t="s">
        <v>578</v>
      </c>
      <c r="B3840" s="381" t="s">
        <v>3615</v>
      </c>
      <c r="C3840" s="381">
        <v>48</v>
      </c>
      <c r="D3840" s="381">
        <v>25</v>
      </c>
      <c r="E3840" s="381" t="s">
        <v>3614</v>
      </c>
      <c r="F3840" s="381" t="s">
        <v>3613</v>
      </c>
      <c r="G3840" s="381" t="s">
        <v>3612</v>
      </c>
      <c r="H3840" s="381">
        <v>47700</v>
      </c>
      <c r="I3840" s="381">
        <v>19000</v>
      </c>
      <c r="J3840" s="381">
        <v>21700</v>
      </c>
      <c r="K3840" s="381">
        <v>24400</v>
      </c>
      <c r="L3840" s="381">
        <v>27100</v>
      </c>
      <c r="M3840" s="381">
        <v>29300</v>
      </c>
      <c r="N3840" s="381">
        <v>31450</v>
      </c>
      <c r="O3840" s="381">
        <v>33650</v>
      </c>
      <c r="P3840" s="381">
        <v>35800</v>
      </c>
      <c r="Q3840" s="381">
        <v>12060</v>
      </c>
      <c r="R3840" s="381">
        <v>16240</v>
      </c>
      <c r="S3840" s="381">
        <v>20420</v>
      </c>
      <c r="T3840" s="381">
        <v>24600</v>
      </c>
      <c r="U3840" s="381">
        <v>28780</v>
      </c>
      <c r="V3840" s="381">
        <v>31450</v>
      </c>
      <c r="W3840" s="381">
        <v>33650</v>
      </c>
      <c r="X3840" s="381">
        <v>35800</v>
      </c>
      <c r="Y3840" s="381">
        <v>30350</v>
      </c>
      <c r="Z3840" s="381">
        <v>34700</v>
      </c>
      <c r="AA3840" s="381">
        <v>39050</v>
      </c>
      <c r="AB3840" s="381">
        <v>43350</v>
      </c>
      <c r="AC3840" s="381">
        <v>46850</v>
      </c>
      <c r="AD3840" s="381">
        <v>50300</v>
      </c>
      <c r="AE3840" s="381">
        <v>53800</v>
      </c>
      <c r="AF3840" s="381">
        <v>57250</v>
      </c>
      <c r="AG3840" s="381">
        <v>9999</v>
      </c>
      <c r="AH3840" s="381" t="s">
        <v>3612</v>
      </c>
      <c r="AI3840" s="381" t="s">
        <v>2743</v>
      </c>
      <c r="AJ3840" s="381">
        <v>0</v>
      </c>
    </row>
    <row r="3841" spans="1:36">
      <c r="A3841" s="381" t="s">
        <v>578</v>
      </c>
      <c r="B3841" s="381" t="s">
        <v>3611</v>
      </c>
      <c r="C3841" s="381">
        <v>48</v>
      </c>
      <c r="D3841" s="381">
        <v>27</v>
      </c>
      <c r="E3841" s="381" t="s">
        <v>3491</v>
      </c>
      <c r="F3841" s="381" t="s">
        <v>3490</v>
      </c>
      <c r="G3841" s="381" t="s">
        <v>3610</v>
      </c>
      <c r="H3841" s="381">
        <v>59000</v>
      </c>
      <c r="I3841" s="381">
        <v>20650</v>
      </c>
      <c r="J3841" s="381">
        <v>23600</v>
      </c>
      <c r="K3841" s="381">
        <v>26550</v>
      </c>
      <c r="L3841" s="381">
        <v>29500</v>
      </c>
      <c r="M3841" s="381">
        <v>31900</v>
      </c>
      <c r="N3841" s="381">
        <v>34250</v>
      </c>
      <c r="O3841" s="381">
        <v>36600</v>
      </c>
      <c r="P3841" s="381">
        <v>38950</v>
      </c>
      <c r="Q3841" s="381">
        <v>12400</v>
      </c>
      <c r="R3841" s="381">
        <v>16240</v>
      </c>
      <c r="S3841" s="381">
        <v>20420</v>
      </c>
      <c r="T3841" s="381">
        <v>24600</v>
      </c>
      <c r="U3841" s="381">
        <v>28780</v>
      </c>
      <c r="V3841" s="381">
        <v>32960</v>
      </c>
      <c r="W3841" s="381">
        <v>36600</v>
      </c>
      <c r="X3841" s="381">
        <v>38950</v>
      </c>
      <c r="Y3841" s="381">
        <v>33050</v>
      </c>
      <c r="Z3841" s="381">
        <v>37800</v>
      </c>
      <c r="AA3841" s="381">
        <v>42500</v>
      </c>
      <c r="AB3841" s="381">
        <v>47200</v>
      </c>
      <c r="AC3841" s="381">
        <v>51000</v>
      </c>
      <c r="AD3841" s="381">
        <v>54800</v>
      </c>
      <c r="AE3841" s="381">
        <v>58550</v>
      </c>
      <c r="AF3841" s="381">
        <v>62350</v>
      </c>
      <c r="AG3841" s="381">
        <v>3810</v>
      </c>
      <c r="AH3841" s="381" t="s">
        <v>3610</v>
      </c>
      <c r="AI3841" s="381" t="s">
        <v>2743</v>
      </c>
      <c r="AJ3841" s="381">
        <v>1</v>
      </c>
    </row>
    <row r="3842" spans="1:36">
      <c r="A3842" s="381" t="s">
        <v>578</v>
      </c>
      <c r="B3842" s="381" t="s">
        <v>3609</v>
      </c>
      <c r="C3842" s="381">
        <v>48</v>
      </c>
      <c r="D3842" s="381">
        <v>29</v>
      </c>
      <c r="E3842" s="381" t="s">
        <v>2772</v>
      </c>
      <c r="F3842" s="381" t="s">
        <v>2771</v>
      </c>
      <c r="G3842" s="381" t="s">
        <v>3608</v>
      </c>
      <c r="H3842" s="381">
        <v>63500</v>
      </c>
      <c r="I3842" s="381">
        <v>22250</v>
      </c>
      <c r="J3842" s="381">
        <v>25400</v>
      </c>
      <c r="K3842" s="381">
        <v>28600</v>
      </c>
      <c r="L3842" s="381">
        <v>31750</v>
      </c>
      <c r="M3842" s="381">
        <v>34300</v>
      </c>
      <c r="N3842" s="381">
        <v>36850</v>
      </c>
      <c r="O3842" s="381">
        <v>39400</v>
      </c>
      <c r="P3842" s="381">
        <v>41950</v>
      </c>
      <c r="Q3842" s="381">
        <v>13350</v>
      </c>
      <c r="R3842" s="381">
        <v>16240</v>
      </c>
      <c r="S3842" s="381">
        <v>20420</v>
      </c>
      <c r="T3842" s="381">
        <v>24600</v>
      </c>
      <c r="U3842" s="381">
        <v>28780</v>
      </c>
      <c r="V3842" s="381">
        <v>32960</v>
      </c>
      <c r="W3842" s="381">
        <v>37140</v>
      </c>
      <c r="X3842" s="381">
        <v>41320</v>
      </c>
      <c r="Y3842" s="381">
        <v>35600</v>
      </c>
      <c r="Z3842" s="381">
        <v>40650</v>
      </c>
      <c r="AA3842" s="381">
        <v>45750</v>
      </c>
      <c r="AB3842" s="381">
        <v>50800</v>
      </c>
      <c r="AC3842" s="381">
        <v>54900</v>
      </c>
      <c r="AD3842" s="381">
        <v>58950</v>
      </c>
      <c r="AE3842" s="381">
        <v>63000</v>
      </c>
      <c r="AF3842" s="381">
        <v>67100</v>
      </c>
      <c r="AG3842" s="381">
        <v>7240</v>
      </c>
      <c r="AH3842" s="381" t="s">
        <v>3608</v>
      </c>
      <c r="AI3842" s="381" t="s">
        <v>2743</v>
      </c>
      <c r="AJ3842" s="381">
        <v>1</v>
      </c>
    </row>
    <row r="3843" spans="1:36">
      <c r="A3843" s="381" t="s">
        <v>578</v>
      </c>
      <c r="B3843" s="381" t="s">
        <v>3607</v>
      </c>
      <c r="C3843" s="381">
        <v>48</v>
      </c>
      <c r="D3843" s="381">
        <v>31</v>
      </c>
      <c r="E3843" s="381" t="s">
        <v>3606</v>
      </c>
      <c r="F3843" s="381" t="s">
        <v>3605</v>
      </c>
      <c r="G3843" s="381" t="s">
        <v>3604</v>
      </c>
      <c r="H3843" s="381">
        <v>75800</v>
      </c>
      <c r="I3843" s="381">
        <v>26400</v>
      </c>
      <c r="J3843" s="381">
        <v>30150</v>
      </c>
      <c r="K3843" s="381">
        <v>33900</v>
      </c>
      <c r="L3843" s="381">
        <v>37650</v>
      </c>
      <c r="M3843" s="381">
        <v>40700</v>
      </c>
      <c r="N3843" s="381">
        <v>43700</v>
      </c>
      <c r="O3843" s="381">
        <v>46700</v>
      </c>
      <c r="P3843" s="381">
        <v>49700</v>
      </c>
      <c r="Q3843" s="381">
        <v>15850</v>
      </c>
      <c r="R3843" s="381">
        <v>18100</v>
      </c>
      <c r="S3843" s="381">
        <v>20420</v>
      </c>
      <c r="T3843" s="381">
        <v>24600</v>
      </c>
      <c r="U3843" s="381">
        <v>28780</v>
      </c>
      <c r="V3843" s="381">
        <v>32960</v>
      </c>
      <c r="W3843" s="381">
        <v>37140</v>
      </c>
      <c r="X3843" s="381">
        <v>41320</v>
      </c>
      <c r="Y3843" s="381">
        <v>42150</v>
      </c>
      <c r="Z3843" s="381">
        <v>48200</v>
      </c>
      <c r="AA3843" s="381">
        <v>54200</v>
      </c>
      <c r="AB3843" s="381">
        <v>60200</v>
      </c>
      <c r="AC3843" s="381">
        <v>65050</v>
      </c>
      <c r="AD3843" s="381">
        <v>69850</v>
      </c>
      <c r="AE3843" s="381">
        <v>74650</v>
      </c>
      <c r="AF3843" s="381">
        <v>79500</v>
      </c>
      <c r="AG3843" s="381">
        <v>9999</v>
      </c>
      <c r="AH3843" s="381" t="s">
        <v>3604</v>
      </c>
      <c r="AI3843" s="381" t="s">
        <v>2743</v>
      </c>
      <c r="AJ3843" s="381">
        <v>0</v>
      </c>
    </row>
    <row r="3844" spans="1:36">
      <c r="A3844" s="381" t="s">
        <v>578</v>
      </c>
      <c r="B3844" s="381" t="s">
        <v>3603</v>
      </c>
      <c r="C3844" s="381">
        <v>48</v>
      </c>
      <c r="D3844" s="381">
        <v>33</v>
      </c>
      <c r="E3844" s="381" t="s">
        <v>3602</v>
      </c>
      <c r="F3844" s="381" t="s">
        <v>3601</v>
      </c>
      <c r="G3844" s="381" t="s">
        <v>3600</v>
      </c>
      <c r="H3844" s="381">
        <v>82200</v>
      </c>
      <c r="I3844" s="381">
        <v>23450</v>
      </c>
      <c r="J3844" s="381">
        <v>26800</v>
      </c>
      <c r="K3844" s="381">
        <v>30150</v>
      </c>
      <c r="L3844" s="381">
        <v>33450</v>
      </c>
      <c r="M3844" s="381">
        <v>36150</v>
      </c>
      <c r="N3844" s="381">
        <v>38850</v>
      </c>
      <c r="O3844" s="381">
        <v>41500</v>
      </c>
      <c r="P3844" s="381">
        <v>44200</v>
      </c>
      <c r="Q3844" s="381">
        <v>14050</v>
      </c>
      <c r="R3844" s="381">
        <v>16240</v>
      </c>
      <c r="S3844" s="381">
        <v>20420</v>
      </c>
      <c r="T3844" s="381">
        <v>24600</v>
      </c>
      <c r="U3844" s="381">
        <v>28780</v>
      </c>
      <c r="V3844" s="381">
        <v>32960</v>
      </c>
      <c r="W3844" s="381">
        <v>37140</v>
      </c>
      <c r="X3844" s="381">
        <v>41320</v>
      </c>
      <c r="Y3844" s="381">
        <v>37450</v>
      </c>
      <c r="Z3844" s="381">
        <v>42800</v>
      </c>
      <c r="AA3844" s="381">
        <v>48150</v>
      </c>
      <c r="AB3844" s="381">
        <v>53500</v>
      </c>
      <c r="AC3844" s="381">
        <v>57800</v>
      </c>
      <c r="AD3844" s="381">
        <v>62100</v>
      </c>
      <c r="AE3844" s="381">
        <v>66350</v>
      </c>
      <c r="AF3844" s="381">
        <v>70650</v>
      </c>
      <c r="AG3844" s="381">
        <v>9999</v>
      </c>
      <c r="AH3844" s="381" t="s">
        <v>3600</v>
      </c>
      <c r="AI3844" s="381" t="s">
        <v>2743</v>
      </c>
      <c r="AJ3844" s="381">
        <v>0</v>
      </c>
    </row>
    <row r="3845" spans="1:36">
      <c r="A3845" s="381" t="s">
        <v>578</v>
      </c>
      <c r="B3845" s="381" t="s">
        <v>3599</v>
      </c>
      <c r="C3845" s="381">
        <v>48</v>
      </c>
      <c r="D3845" s="381">
        <v>35</v>
      </c>
      <c r="E3845" s="381" t="s">
        <v>3598</v>
      </c>
      <c r="F3845" s="381" t="s">
        <v>3597</v>
      </c>
      <c r="G3845" s="381" t="s">
        <v>3596</v>
      </c>
      <c r="H3845" s="381">
        <v>56600</v>
      </c>
      <c r="I3845" s="381">
        <v>19850</v>
      </c>
      <c r="J3845" s="381">
        <v>22650</v>
      </c>
      <c r="K3845" s="381">
        <v>25500</v>
      </c>
      <c r="L3845" s="381">
        <v>28300</v>
      </c>
      <c r="M3845" s="381">
        <v>30600</v>
      </c>
      <c r="N3845" s="381">
        <v>32850</v>
      </c>
      <c r="O3845" s="381">
        <v>35100</v>
      </c>
      <c r="P3845" s="381">
        <v>37400</v>
      </c>
      <c r="Q3845" s="381">
        <v>12060</v>
      </c>
      <c r="R3845" s="381">
        <v>16240</v>
      </c>
      <c r="S3845" s="381">
        <v>20420</v>
      </c>
      <c r="T3845" s="381">
        <v>24600</v>
      </c>
      <c r="U3845" s="381">
        <v>28780</v>
      </c>
      <c r="V3845" s="381">
        <v>32850</v>
      </c>
      <c r="W3845" s="381">
        <v>35100</v>
      </c>
      <c r="X3845" s="381">
        <v>37400</v>
      </c>
      <c r="Y3845" s="381">
        <v>31750</v>
      </c>
      <c r="Z3845" s="381">
        <v>36250</v>
      </c>
      <c r="AA3845" s="381">
        <v>40800</v>
      </c>
      <c r="AB3845" s="381">
        <v>45300</v>
      </c>
      <c r="AC3845" s="381">
        <v>48950</v>
      </c>
      <c r="AD3845" s="381">
        <v>52550</v>
      </c>
      <c r="AE3845" s="381">
        <v>56200</v>
      </c>
      <c r="AF3845" s="381">
        <v>59800</v>
      </c>
      <c r="AG3845" s="381">
        <v>9999</v>
      </c>
      <c r="AH3845" s="381" t="s">
        <v>3596</v>
      </c>
      <c r="AI3845" s="381" t="s">
        <v>2743</v>
      </c>
      <c r="AJ3845" s="381">
        <v>0</v>
      </c>
    </row>
    <row r="3846" spans="1:36">
      <c r="A3846" s="381" t="s">
        <v>578</v>
      </c>
      <c r="B3846" s="381" t="s">
        <v>3595</v>
      </c>
      <c r="C3846" s="381">
        <v>48</v>
      </c>
      <c r="D3846" s="381">
        <v>37</v>
      </c>
      <c r="E3846" s="381" t="s">
        <v>3594</v>
      </c>
      <c r="F3846" s="381" t="s">
        <v>3593</v>
      </c>
      <c r="G3846" s="381" t="s">
        <v>3592</v>
      </c>
      <c r="H3846" s="381">
        <v>52600</v>
      </c>
      <c r="I3846" s="381">
        <v>19000</v>
      </c>
      <c r="J3846" s="381">
        <v>21700</v>
      </c>
      <c r="K3846" s="381">
        <v>24400</v>
      </c>
      <c r="L3846" s="381">
        <v>27100</v>
      </c>
      <c r="M3846" s="381">
        <v>29300</v>
      </c>
      <c r="N3846" s="381">
        <v>31450</v>
      </c>
      <c r="O3846" s="381">
        <v>33650</v>
      </c>
      <c r="P3846" s="381">
        <v>35800</v>
      </c>
      <c r="Q3846" s="381">
        <v>12060</v>
      </c>
      <c r="R3846" s="381">
        <v>16240</v>
      </c>
      <c r="S3846" s="381">
        <v>20420</v>
      </c>
      <c r="T3846" s="381">
        <v>24600</v>
      </c>
      <c r="U3846" s="381">
        <v>28780</v>
      </c>
      <c r="V3846" s="381">
        <v>31450</v>
      </c>
      <c r="W3846" s="381">
        <v>33650</v>
      </c>
      <c r="X3846" s="381">
        <v>35800</v>
      </c>
      <c r="Y3846" s="381">
        <v>30350</v>
      </c>
      <c r="Z3846" s="381">
        <v>34700</v>
      </c>
      <c r="AA3846" s="381">
        <v>39050</v>
      </c>
      <c r="AB3846" s="381">
        <v>43350</v>
      </c>
      <c r="AC3846" s="381">
        <v>46850</v>
      </c>
      <c r="AD3846" s="381">
        <v>50300</v>
      </c>
      <c r="AE3846" s="381">
        <v>53800</v>
      </c>
      <c r="AF3846" s="381">
        <v>57250</v>
      </c>
      <c r="AG3846" s="381">
        <v>8360</v>
      </c>
      <c r="AH3846" s="381" t="s">
        <v>3592</v>
      </c>
      <c r="AI3846" s="381" t="s">
        <v>2743</v>
      </c>
      <c r="AJ3846" s="381">
        <v>1</v>
      </c>
    </row>
    <row r="3847" spans="1:36">
      <c r="A3847" s="381" t="s">
        <v>578</v>
      </c>
      <c r="B3847" s="381" t="s">
        <v>3591</v>
      </c>
      <c r="C3847" s="381">
        <v>48</v>
      </c>
      <c r="D3847" s="381">
        <v>39</v>
      </c>
      <c r="E3847" s="381" t="s">
        <v>3590</v>
      </c>
      <c r="F3847" s="381" t="s">
        <v>3589</v>
      </c>
      <c r="G3847" s="381" t="s">
        <v>3588</v>
      </c>
      <c r="H3847" s="381">
        <v>85600</v>
      </c>
      <c r="I3847" s="381">
        <v>30000</v>
      </c>
      <c r="J3847" s="381">
        <v>34250</v>
      </c>
      <c r="K3847" s="381">
        <v>38550</v>
      </c>
      <c r="L3847" s="381">
        <v>42800</v>
      </c>
      <c r="M3847" s="381">
        <v>46250</v>
      </c>
      <c r="N3847" s="381">
        <v>49650</v>
      </c>
      <c r="O3847" s="381">
        <v>53100</v>
      </c>
      <c r="P3847" s="381">
        <v>56500</v>
      </c>
      <c r="Q3847" s="381">
        <v>18000</v>
      </c>
      <c r="R3847" s="381">
        <v>20600</v>
      </c>
      <c r="S3847" s="381">
        <v>23150</v>
      </c>
      <c r="T3847" s="381">
        <v>25700</v>
      </c>
      <c r="U3847" s="381">
        <v>28780</v>
      </c>
      <c r="V3847" s="381">
        <v>32960</v>
      </c>
      <c r="W3847" s="381">
        <v>37140</v>
      </c>
      <c r="X3847" s="381">
        <v>41320</v>
      </c>
      <c r="Y3847" s="381">
        <v>47600</v>
      </c>
      <c r="Z3847" s="381">
        <v>54400</v>
      </c>
      <c r="AA3847" s="381">
        <v>61200</v>
      </c>
      <c r="AB3847" s="381">
        <v>68000</v>
      </c>
      <c r="AC3847" s="381">
        <v>73450</v>
      </c>
      <c r="AD3847" s="381">
        <v>78900</v>
      </c>
      <c r="AE3847" s="381">
        <v>84350</v>
      </c>
      <c r="AF3847" s="381">
        <v>89800</v>
      </c>
      <c r="AG3847" s="381">
        <v>1145</v>
      </c>
      <c r="AH3847" s="381" t="s">
        <v>3588</v>
      </c>
      <c r="AI3847" s="381" t="s">
        <v>2743</v>
      </c>
      <c r="AJ3847" s="381">
        <v>1</v>
      </c>
    </row>
    <row r="3848" spans="1:36">
      <c r="A3848" s="381" t="s">
        <v>578</v>
      </c>
      <c r="B3848" s="381" t="s">
        <v>3587</v>
      </c>
      <c r="C3848" s="381">
        <v>48</v>
      </c>
      <c r="D3848" s="381">
        <v>41</v>
      </c>
      <c r="E3848" s="381" t="s">
        <v>2961</v>
      </c>
      <c r="F3848" s="381" t="s">
        <v>2960</v>
      </c>
      <c r="G3848" s="381" t="s">
        <v>3586</v>
      </c>
      <c r="H3848" s="381">
        <v>60400</v>
      </c>
      <c r="I3848" s="381">
        <v>21150</v>
      </c>
      <c r="J3848" s="381">
        <v>24200</v>
      </c>
      <c r="K3848" s="381">
        <v>27200</v>
      </c>
      <c r="L3848" s="381">
        <v>30200</v>
      </c>
      <c r="M3848" s="381">
        <v>32650</v>
      </c>
      <c r="N3848" s="381">
        <v>35050</v>
      </c>
      <c r="O3848" s="381">
        <v>37450</v>
      </c>
      <c r="P3848" s="381">
        <v>39900</v>
      </c>
      <c r="Q3848" s="381">
        <v>12700</v>
      </c>
      <c r="R3848" s="381">
        <v>16240</v>
      </c>
      <c r="S3848" s="381">
        <v>20420</v>
      </c>
      <c r="T3848" s="381">
        <v>24600</v>
      </c>
      <c r="U3848" s="381">
        <v>28780</v>
      </c>
      <c r="V3848" s="381">
        <v>32960</v>
      </c>
      <c r="W3848" s="381">
        <v>37140</v>
      </c>
      <c r="X3848" s="381">
        <v>39900</v>
      </c>
      <c r="Y3848" s="381">
        <v>33850</v>
      </c>
      <c r="Z3848" s="381">
        <v>38650</v>
      </c>
      <c r="AA3848" s="381">
        <v>43500</v>
      </c>
      <c r="AB3848" s="381">
        <v>48300</v>
      </c>
      <c r="AC3848" s="381">
        <v>52200</v>
      </c>
      <c r="AD3848" s="381">
        <v>56050</v>
      </c>
      <c r="AE3848" s="381">
        <v>59900</v>
      </c>
      <c r="AF3848" s="381">
        <v>63800</v>
      </c>
      <c r="AG3848" s="381">
        <v>1260</v>
      </c>
      <c r="AH3848" s="381" t="s">
        <v>3586</v>
      </c>
      <c r="AI3848" s="381" t="s">
        <v>2743</v>
      </c>
      <c r="AJ3848" s="381">
        <v>1</v>
      </c>
    </row>
    <row r="3849" spans="1:36">
      <c r="A3849" s="381" t="s">
        <v>578</v>
      </c>
      <c r="B3849" s="381" t="s">
        <v>3585</v>
      </c>
      <c r="C3849" s="381">
        <v>48</v>
      </c>
      <c r="D3849" s="381">
        <v>43</v>
      </c>
      <c r="E3849" s="381" t="s">
        <v>3584</v>
      </c>
      <c r="F3849" s="381" t="s">
        <v>3583</v>
      </c>
      <c r="G3849" s="381" t="s">
        <v>3582</v>
      </c>
      <c r="H3849" s="381">
        <v>55300</v>
      </c>
      <c r="I3849" s="381">
        <v>19400</v>
      </c>
      <c r="J3849" s="381">
        <v>22150</v>
      </c>
      <c r="K3849" s="381">
        <v>24900</v>
      </c>
      <c r="L3849" s="381">
        <v>27650</v>
      </c>
      <c r="M3849" s="381">
        <v>29900</v>
      </c>
      <c r="N3849" s="381">
        <v>32100</v>
      </c>
      <c r="O3849" s="381">
        <v>34300</v>
      </c>
      <c r="P3849" s="381">
        <v>36500</v>
      </c>
      <c r="Q3849" s="381">
        <v>12060</v>
      </c>
      <c r="R3849" s="381">
        <v>16240</v>
      </c>
      <c r="S3849" s="381">
        <v>20420</v>
      </c>
      <c r="T3849" s="381">
        <v>24600</v>
      </c>
      <c r="U3849" s="381">
        <v>28780</v>
      </c>
      <c r="V3849" s="381">
        <v>32100</v>
      </c>
      <c r="W3849" s="381">
        <v>34300</v>
      </c>
      <c r="X3849" s="381">
        <v>36500</v>
      </c>
      <c r="Y3849" s="381">
        <v>31000</v>
      </c>
      <c r="Z3849" s="381">
        <v>35400</v>
      </c>
      <c r="AA3849" s="381">
        <v>39850</v>
      </c>
      <c r="AB3849" s="381">
        <v>44250</v>
      </c>
      <c r="AC3849" s="381">
        <v>47800</v>
      </c>
      <c r="AD3849" s="381">
        <v>51350</v>
      </c>
      <c r="AE3849" s="381">
        <v>54900</v>
      </c>
      <c r="AF3849" s="381">
        <v>58450</v>
      </c>
      <c r="AG3849" s="381">
        <v>9999</v>
      </c>
      <c r="AH3849" s="381" t="s">
        <v>3582</v>
      </c>
      <c r="AI3849" s="381" t="s">
        <v>2743</v>
      </c>
      <c r="AJ3849" s="381">
        <v>0</v>
      </c>
    </row>
    <row r="3850" spans="1:36">
      <c r="A3850" s="381" t="s">
        <v>578</v>
      </c>
      <c r="B3850" s="381" t="s">
        <v>3581</v>
      </c>
      <c r="C3850" s="381">
        <v>48</v>
      </c>
      <c r="D3850" s="381">
        <v>45</v>
      </c>
      <c r="E3850" s="381" t="s">
        <v>3580</v>
      </c>
      <c r="F3850" s="381" t="s">
        <v>3579</v>
      </c>
      <c r="G3850" s="381" t="s">
        <v>3578</v>
      </c>
      <c r="H3850" s="381">
        <v>52500</v>
      </c>
      <c r="I3850" s="381">
        <v>19000</v>
      </c>
      <c r="J3850" s="381">
        <v>21700</v>
      </c>
      <c r="K3850" s="381">
        <v>24400</v>
      </c>
      <c r="L3850" s="381">
        <v>27100</v>
      </c>
      <c r="M3850" s="381">
        <v>29300</v>
      </c>
      <c r="N3850" s="381">
        <v>31450</v>
      </c>
      <c r="O3850" s="381">
        <v>33650</v>
      </c>
      <c r="P3850" s="381">
        <v>35800</v>
      </c>
      <c r="Q3850" s="381">
        <v>12060</v>
      </c>
      <c r="R3850" s="381">
        <v>16240</v>
      </c>
      <c r="S3850" s="381">
        <v>20420</v>
      </c>
      <c r="T3850" s="381">
        <v>24600</v>
      </c>
      <c r="U3850" s="381">
        <v>28780</v>
      </c>
      <c r="V3850" s="381">
        <v>31450</v>
      </c>
      <c r="W3850" s="381">
        <v>33650</v>
      </c>
      <c r="X3850" s="381">
        <v>35800</v>
      </c>
      <c r="Y3850" s="381">
        <v>30350</v>
      </c>
      <c r="Z3850" s="381">
        <v>34700</v>
      </c>
      <c r="AA3850" s="381">
        <v>39050</v>
      </c>
      <c r="AB3850" s="381">
        <v>43350</v>
      </c>
      <c r="AC3850" s="381">
        <v>46850</v>
      </c>
      <c r="AD3850" s="381">
        <v>50300</v>
      </c>
      <c r="AE3850" s="381">
        <v>53800</v>
      </c>
      <c r="AF3850" s="381">
        <v>57250</v>
      </c>
      <c r="AG3850" s="381">
        <v>9999</v>
      </c>
      <c r="AH3850" s="381" t="s">
        <v>3578</v>
      </c>
      <c r="AI3850" s="381" t="s">
        <v>2743</v>
      </c>
      <c r="AJ3850" s="381">
        <v>0</v>
      </c>
    </row>
    <row r="3851" spans="1:36">
      <c r="A3851" s="381" t="s">
        <v>578</v>
      </c>
      <c r="B3851" s="381" t="s">
        <v>3577</v>
      </c>
      <c r="C3851" s="381">
        <v>48</v>
      </c>
      <c r="D3851" s="381">
        <v>47</v>
      </c>
      <c r="E3851" s="381" t="s">
        <v>3576</v>
      </c>
      <c r="F3851" s="381" t="s">
        <v>3575</v>
      </c>
      <c r="G3851" s="381" t="s">
        <v>3574</v>
      </c>
      <c r="H3851" s="381">
        <v>28200</v>
      </c>
      <c r="I3851" s="381">
        <v>19000</v>
      </c>
      <c r="J3851" s="381">
        <v>21700</v>
      </c>
      <c r="K3851" s="381">
        <v>24400</v>
      </c>
      <c r="L3851" s="381">
        <v>27100</v>
      </c>
      <c r="M3851" s="381">
        <v>29300</v>
      </c>
      <c r="N3851" s="381">
        <v>31450</v>
      </c>
      <c r="O3851" s="381">
        <v>33650</v>
      </c>
      <c r="P3851" s="381">
        <v>35800</v>
      </c>
      <c r="Q3851" s="381">
        <v>12060</v>
      </c>
      <c r="R3851" s="381">
        <v>16240</v>
      </c>
      <c r="S3851" s="381">
        <v>20420</v>
      </c>
      <c r="T3851" s="381">
        <v>24600</v>
      </c>
      <c r="U3851" s="381">
        <v>28780</v>
      </c>
      <c r="V3851" s="381">
        <v>31450</v>
      </c>
      <c r="W3851" s="381">
        <v>33650</v>
      </c>
      <c r="X3851" s="381">
        <v>35800</v>
      </c>
      <c r="Y3851" s="381">
        <v>30350</v>
      </c>
      <c r="Z3851" s="381">
        <v>34700</v>
      </c>
      <c r="AA3851" s="381">
        <v>39050</v>
      </c>
      <c r="AB3851" s="381">
        <v>43350</v>
      </c>
      <c r="AC3851" s="381">
        <v>46850</v>
      </c>
      <c r="AD3851" s="381">
        <v>50300</v>
      </c>
      <c r="AE3851" s="381">
        <v>53800</v>
      </c>
      <c r="AF3851" s="381">
        <v>57250</v>
      </c>
      <c r="AG3851" s="381">
        <v>9999</v>
      </c>
      <c r="AH3851" s="381" t="s">
        <v>3574</v>
      </c>
      <c r="AI3851" s="381" t="s">
        <v>2743</v>
      </c>
      <c r="AJ3851" s="381">
        <v>0</v>
      </c>
    </row>
    <row r="3852" spans="1:36">
      <c r="A3852" s="381" t="s">
        <v>578</v>
      </c>
      <c r="B3852" s="381" t="s">
        <v>3573</v>
      </c>
      <c r="C3852" s="381">
        <v>48</v>
      </c>
      <c r="D3852" s="381">
        <v>49</v>
      </c>
      <c r="E3852" s="381" t="s">
        <v>3572</v>
      </c>
      <c r="F3852" s="381" t="s">
        <v>3571</v>
      </c>
      <c r="G3852" s="381" t="s">
        <v>1346</v>
      </c>
      <c r="H3852" s="381">
        <v>49200</v>
      </c>
      <c r="I3852" s="381">
        <v>19000</v>
      </c>
      <c r="J3852" s="381">
        <v>21700</v>
      </c>
      <c r="K3852" s="381">
        <v>24400</v>
      </c>
      <c r="L3852" s="381">
        <v>27100</v>
      </c>
      <c r="M3852" s="381">
        <v>29300</v>
      </c>
      <c r="N3852" s="381">
        <v>31450</v>
      </c>
      <c r="O3852" s="381">
        <v>33650</v>
      </c>
      <c r="P3852" s="381">
        <v>35800</v>
      </c>
      <c r="Q3852" s="381">
        <v>12060</v>
      </c>
      <c r="R3852" s="381">
        <v>16240</v>
      </c>
      <c r="S3852" s="381">
        <v>20420</v>
      </c>
      <c r="T3852" s="381">
        <v>24600</v>
      </c>
      <c r="U3852" s="381">
        <v>28780</v>
      </c>
      <c r="V3852" s="381">
        <v>31450</v>
      </c>
      <c r="W3852" s="381">
        <v>33650</v>
      </c>
      <c r="X3852" s="381">
        <v>35800</v>
      </c>
      <c r="Y3852" s="381">
        <v>30350</v>
      </c>
      <c r="Z3852" s="381">
        <v>34700</v>
      </c>
      <c r="AA3852" s="381">
        <v>39050</v>
      </c>
      <c r="AB3852" s="381">
        <v>43350</v>
      </c>
      <c r="AC3852" s="381">
        <v>46850</v>
      </c>
      <c r="AD3852" s="381">
        <v>50300</v>
      </c>
      <c r="AE3852" s="381">
        <v>53800</v>
      </c>
      <c r="AF3852" s="381">
        <v>57250</v>
      </c>
      <c r="AG3852" s="381">
        <v>9999</v>
      </c>
      <c r="AH3852" s="381" t="s">
        <v>1346</v>
      </c>
      <c r="AI3852" s="381" t="s">
        <v>2743</v>
      </c>
      <c r="AJ3852" s="381">
        <v>0</v>
      </c>
    </row>
    <row r="3853" spans="1:36">
      <c r="A3853" s="381" t="s">
        <v>578</v>
      </c>
      <c r="B3853" s="381" t="s">
        <v>3570</v>
      </c>
      <c r="C3853" s="381">
        <v>48</v>
      </c>
      <c r="D3853" s="381">
        <v>51</v>
      </c>
      <c r="E3853" s="381" t="s">
        <v>2961</v>
      </c>
      <c r="F3853" s="381" t="s">
        <v>2960</v>
      </c>
      <c r="G3853" s="381" t="s">
        <v>3569</v>
      </c>
      <c r="H3853" s="381">
        <v>60400</v>
      </c>
      <c r="I3853" s="381">
        <v>21150</v>
      </c>
      <c r="J3853" s="381">
        <v>24200</v>
      </c>
      <c r="K3853" s="381">
        <v>27200</v>
      </c>
      <c r="L3853" s="381">
        <v>30200</v>
      </c>
      <c r="M3853" s="381">
        <v>32650</v>
      </c>
      <c r="N3853" s="381">
        <v>35050</v>
      </c>
      <c r="O3853" s="381">
        <v>37450</v>
      </c>
      <c r="P3853" s="381">
        <v>39900</v>
      </c>
      <c r="Q3853" s="381">
        <v>12700</v>
      </c>
      <c r="R3853" s="381">
        <v>16240</v>
      </c>
      <c r="S3853" s="381">
        <v>20420</v>
      </c>
      <c r="T3853" s="381">
        <v>24600</v>
      </c>
      <c r="U3853" s="381">
        <v>28780</v>
      </c>
      <c r="V3853" s="381">
        <v>32960</v>
      </c>
      <c r="W3853" s="381">
        <v>37140</v>
      </c>
      <c r="X3853" s="381">
        <v>39900</v>
      </c>
      <c r="Y3853" s="381">
        <v>33850</v>
      </c>
      <c r="Z3853" s="381">
        <v>38650</v>
      </c>
      <c r="AA3853" s="381">
        <v>43500</v>
      </c>
      <c r="AB3853" s="381">
        <v>48300</v>
      </c>
      <c r="AC3853" s="381">
        <v>52200</v>
      </c>
      <c r="AD3853" s="381">
        <v>56050</v>
      </c>
      <c r="AE3853" s="381">
        <v>59900</v>
      </c>
      <c r="AF3853" s="381">
        <v>63800</v>
      </c>
      <c r="AG3853" s="381">
        <v>9999</v>
      </c>
      <c r="AH3853" s="381" t="s">
        <v>3569</v>
      </c>
      <c r="AI3853" s="381" t="s">
        <v>2743</v>
      </c>
      <c r="AJ3853" s="381">
        <v>1</v>
      </c>
    </row>
    <row r="3854" spans="1:36">
      <c r="A3854" s="381" t="s">
        <v>578</v>
      </c>
      <c r="B3854" s="381" t="s">
        <v>3568</v>
      </c>
      <c r="C3854" s="381">
        <v>48</v>
      </c>
      <c r="D3854" s="381">
        <v>53</v>
      </c>
      <c r="E3854" s="381" t="s">
        <v>3567</v>
      </c>
      <c r="F3854" s="381" t="s">
        <v>3566</v>
      </c>
      <c r="G3854" s="381" t="s">
        <v>3565</v>
      </c>
      <c r="H3854" s="381">
        <v>61800</v>
      </c>
      <c r="I3854" s="381">
        <v>21650</v>
      </c>
      <c r="J3854" s="381">
        <v>24750</v>
      </c>
      <c r="K3854" s="381">
        <v>27850</v>
      </c>
      <c r="L3854" s="381">
        <v>30900</v>
      </c>
      <c r="M3854" s="381">
        <v>33400</v>
      </c>
      <c r="N3854" s="381">
        <v>35850</v>
      </c>
      <c r="O3854" s="381">
        <v>38350</v>
      </c>
      <c r="P3854" s="381">
        <v>40800</v>
      </c>
      <c r="Q3854" s="381">
        <v>13000</v>
      </c>
      <c r="R3854" s="381">
        <v>16240</v>
      </c>
      <c r="S3854" s="381">
        <v>20420</v>
      </c>
      <c r="T3854" s="381">
        <v>24600</v>
      </c>
      <c r="U3854" s="381">
        <v>28780</v>
      </c>
      <c r="V3854" s="381">
        <v>32960</v>
      </c>
      <c r="W3854" s="381">
        <v>37140</v>
      </c>
      <c r="X3854" s="381">
        <v>40800</v>
      </c>
      <c r="Y3854" s="381">
        <v>34650</v>
      </c>
      <c r="Z3854" s="381">
        <v>39600</v>
      </c>
      <c r="AA3854" s="381">
        <v>44550</v>
      </c>
      <c r="AB3854" s="381">
        <v>49450</v>
      </c>
      <c r="AC3854" s="381">
        <v>53450</v>
      </c>
      <c r="AD3854" s="381">
        <v>57400</v>
      </c>
      <c r="AE3854" s="381">
        <v>61350</v>
      </c>
      <c r="AF3854" s="381">
        <v>65300</v>
      </c>
      <c r="AG3854" s="381">
        <v>9999</v>
      </c>
      <c r="AH3854" s="381" t="s">
        <v>3565</v>
      </c>
      <c r="AI3854" s="381" t="s">
        <v>2743</v>
      </c>
      <c r="AJ3854" s="381">
        <v>0</v>
      </c>
    </row>
    <row r="3855" spans="1:36">
      <c r="A3855" s="381" t="s">
        <v>578</v>
      </c>
      <c r="B3855" s="381" t="s">
        <v>3564</v>
      </c>
      <c r="C3855" s="381">
        <v>48</v>
      </c>
      <c r="D3855" s="381">
        <v>55</v>
      </c>
      <c r="E3855" s="381" t="s">
        <v>2776</v>
      </c>
      <c r="F3855" s="381" t="s">
        <v>2775</v>
      </c>
      <c r="G3855" s="381" t="s">
        <v>3563</v>
      </c>
      <c r="H3855" s="381">
        <v>81400</v>
      </c>
      <c r="I3855" s="381">
        <v>28500</v>
      </c>
      <c r="J3855" s="381">
        <v>32600</v>
      </c>
      <c r="K3855" s="381">
        <v>36650</v>
      </c>
      <c r="L3855" s="381">
        <v>40700</v>
      </c>
      <c r="M3855" s="381">
        <v>44000</v>
      </c>
      <c r="N3855" s="381">
        <v>47250</v>
      </c>
      <c r="O3855" s="381">
        <v>50500</v>
      </c>
      <c r="P3855" s="381">
        <v>53750</v>
      </c>
      <c r="Q3855" s="381">
        <v>17100</v>
      </c>
      <c r="R3855" s="381">
        <v>19550</v>
      </c>
      <c r="S3855" s="381">
        <v>22000</v>
      </c>
      <c r="T3855" s="381">
        <v>24600</v>
      </c>
      <c r="U3855" s="381">
        <v>28780</v>
      </c>
      <c r="V3855" s="381">
        <v>32960</v>
      </c>
      <c r="W3855" s="381">
        <v>37140</v>
      </c>
      <c r="X3855" s="381">
        <v>41320</v>
      </c>
      <c r="Y3855" s="381">
        <v>45600</v>
      </c>
      <c r="Z3855" s="381">
        <v>52100</v>
      </c>
      <c r="AA3855" s="381">
        <v>58600</v>
      </c>
      <c r="AB3855" s="381">
        <v>65100</v>
      </c>
      <c r="AC3855" s="381">
        <v>70350</v>
      </c>
      <c r="AD3855" s="381">
        <v>75550</v>
      </c>
      <c r="AE3855" s="381">
        <v>80750</v>
      </c>
      <c r="AF3855" s="381">
        <v>85950</v>
      </c>
      <c r="AG3855" s="381">
        <v>640</v>
      </c>
      <c r="AH3855" s="381" t="s">
        <v>3563</v>
      </c>
      <c r="AI3855" s="381" t="s">
        <v>2743</v>
      </c>
      <c r="AJ3855" s="381">
        <v>1</v>
      </c>
    </row>
    <row r="3856" spans="1:36">
      <c r="A3856" s="381" t="s">
        <v>578</v>
      </c>
      <c r="B3856" s="381" t="s">
        <v>3562</v>
      </c>
      <c r="C3856" s="381">
        <v>48</v>
      </c>
      <c r="D3856" s="381">
        <v>57</v>
      </c>
      <c r="E3856" s="381" t="s">
        <v>3561</v>
      </c>
      <c r="F3856" s="381" t="s">
        <v>3560</v>
      </c>
      <c r="G3856" s="381" t="s">
        <v>1542</v>
      </c>
      <c r="H3856" s="381">
        <v>59300</v>
      </c>
      <c r="I3856" s="381">
        <v>20800</v>
      </c>
      <c r="J3856" s="381">
        <v>23750</v>
      </c>
      <c r="K3856" s="381">
        <v>26700</v>
      </c>
      <c r="L3856" s="381">
        <v>29650</v>
      </c>
      <c r="M3856" s="381">
        <v>32050</v>
      </c>
      <c r="N3856" s="381">
        <v>34400</v>
      </c>
      <c r="O3856" s="381">
        <v>36800</v>
      </c>
      <c r="P3856" s="381">
        <v>39150</v>
      </c>
      <c r="Q3856" s="381">
        <v>12500</v>
      </c>
      <c r="R3856" s="381">
        <v>16240</v>
      </c>
      <c r="S3856" s="381">
        <v>20420</v>
      </c>
      <c r="T3856" s="381">
        <v>24600</v>
      </c>
      <c r="U3856" s="381">
        <v>28780</v>
      </c>
      <c r="V3856" s="381">
        <v>32960</v>
      </c>
      <c r="W3856" s="381">
        <v>36800</v>
      </c>
      <c r="X3856" s="381">
        <v>39150</v>
      </c>
      <c r="Y3856" s="381">
        <v>33250</v>
      </c>
      <c r="Z3856" s="381">
        <v>38000</v>
      </c>
      <c r="AA3856" s="381">
        <v>42750</v>
      </c>
      <c r="AB3856" s="381">
        <v>47450</v>
      </c>
      <c r="AC3856" s="381">
        <v>51250</v>
      </c>
      <c r="AD3856" s="381">
        <v>55050</v>
      </c>
      <c r="AE3856" s="381">
        <v>58850</v>
      </c>
      <c r="AF3856" s="381">
        <v>62650</v>
      </c>
      <c r="AG3856" s="381">
        <v>9999</v>
      </c>
      <c r="AH3856" s="381" t="s">
        <v>1542</v>
      </c>
      <c r="AI3856" s="381" t="s">
        <v>2743</v>
      </c>
      <c r="AJ3856" s="381">
        <v>0</v>
      </c>
    </row>
    <row r="3857" spans="1:36">
      <c r="A3857" s="381" t="s">
        <v>578</v>
      </c>
      <c r="B3857" s="381" t="s">
        <v>3559</v>
      </c>
      <c r="C3857" s="381">
        <v>48</v>
      </c>
      <c r="D3857" s="381">
        <v>59</v>
      </c>
      <c r="E3857" s="381" t="s">
        <v>2870</v>
      </c>
      <c r="F3857" s="381" t="s">
        <v>2869</v>
      </c>
      <c r="G3857" s="381" t="s">
        <v>3558</v>
      </c>
      <c r="H3857" s="381">
        <v>56100</v>
      </c>
      <c r="I3857" s="381">
        <v>19650</v>
      </c>
      <c r="J3857" s="381">
        <v>22450</v>
      </c>
      <c r="K3857" s="381">
        <v>25250</v>
      </c>
      <c r="L3857" s="381">
        <v>28050</v>
      </c>
      <c r="M3857" s="381">
        <v>30300</v>
      </c>
      <c r="N3857" s="381">
        <v>32550</v>
      </c>
      <c r="O3857" s="381">
        <v>34800</v>
      </c>
      <c r="P3857" s="381">
        <v>37050</v>
      </c>
      <c r="Q3857" s="381">
        <v>12060</v>
      </c>
      <c r="R3857" s="381">
        <v>16240</v>
      </c>
      <c r="S3857" s="381">
        <v>20420</v>
      </c>
      <c r="T3857" s="381">
        <v>24600</v>
      </c>
      <c r="U3857" s="381">
        <v>28780</v>
      </c>
      <c r="V3857" s="381">
        <v>32550</v>
      </c>
      <c r="W3857" s="381">
        <v>34800</v>
      </c>
      <c r="X3857" s="381">
        <v>37050</v>
      </c>
      <c r="Y3857" s="381">
        <v>31450</v>
      </c>
      <c r="Z3857" s="381">
        <v>35950</v>
      </c>
      <c r="AA3857" s="381">
        <v>40450</v>
      </c>
      <c r="AB3857" s="381">
        <v>44900</v>
      </c>
      <c r="AC3857" s="381">
        <v>48500</v>
      </c>
      <c r="AD3857" s="381">
        <v>52100</v>
      </c>
      <c r="AE3857" s="381">
        <v>55700</v>
      </c>
      <c r="AF3857" s="381">
        <v>59300</v>
      </c>
      <c r="AG3857" s="381">
        <v>9999</v>
      </c>
      <c r="AH3857" s="381" t="s">
        <v>3558</v>
      </c>
      <c r="AI3857" s="381" t="s">
        <v>2743</v>
      </c>
      <c r="AJ3857" s="381">
        <v>1</v>
      </c>
    </row>
    <row r="3858" spans="1:36">
      <c r="A3858" s="381" t="s">
        <v>578</v>
      </c>
      <c r="B3858" s="381" t="s">
        <v>3557</v>
      </c>
      <c r="C3858" s="381">
        <v>48</v>
      </c>
      <c r="D3858" s="381">
        <v>61</v>
      </c>
      <c r="E3858" s="381" t="s">
        <v>3556</v>
      </c>
      <c r="F3858" s="381" t="s">
        <v>3555</v>
      </c>
      <c r="G3858" s="381" t="s">
        <v>3554</v>
      </c>
      <c r="H3858" s="381">
        <v>37900</v>
      </c>
      <c r="I3858" s="381">
        <v>19000</v>
      </c>
      <c r="J3858" s="381">
        <v>21700</v>
      </c>
      <c r="K3858" s="381">
        <v>24400</v>
      </c>
      <c r="L3858" s="381">
        <v>27100</v>
      </c>
      <c r="M3858" s="381">
        <v>29300</v>
      </c>
      <c r="N3858" s="381">
        <v>31450</v>
      </c>
      <c r="O3858" s="381">
        <v>33650</v>
      </c>
      <c r="P3858" s="381">
        <v>35800</v>
      </c>
      <c r="Q3858" s="381">
        <v>12060</v>
      </c>
      <c r="R3858" s="381">
        <v>16240</v>
      </c>
      <c r="S3858" s="381">
        <v>20420</v>
      </c>
      <c r="T3858" s="381">
        <v>24600</v>
      </c>
      <c r="U3858" s="381">
        <v>28780</v>
      </c>
      <c r="V3858" s="381">
        <v>31450</v>
      </c>
      <c r="W3858" s="381">
        <v>33650</v>
      </c>
      <c r="X3858" s="381">
        <v>35800</v>
      </c>
      <c r="Y3858" s="381">
        <v>30350</v>
      </c>
      <c r="Z3858" s="381">
        <v>34700</v>
      </c>
      <c r="AA3858" s="381">
        <v>39050</v>
      </c>
      <c r="AB3858" s="381">
        <v>43350</v>
      </c>
      <c r="AC3858" s="381">
        <v>46850</v>
      </c>
      <c r="AD3858" s="381">
        <v>50300</v>
      </c>
      <c r="AE3858" s="381">
        <v>53800</v>
      </c>
      <c r="AF3858" s="381">
        <v>57250</v>
      </c>
      <c r="AG3858" s="381">
        <v>1240</v>
      </c>
      <c r="AH3858" s="381" t="s">
        <v>3554</v>
      </c>
      <c r="AI3858" s="381" t="s">
        <v>2743</v>
      </c>
      <c r="AJ3858" s="381">
        <v>1</v>
      </c>
    </row>
    <row r="3859" spans="1:36">
      <c r="A3859" s="381" t="s">
        <v>578</v>
      </c>
      <c r="B3859" s="381" t="s">
        <v>3553</v>
      </c>
      <c r="C3859" s="381">
        <v>48</v>
      </c>
      <c r="D3859" s="381">
        <v>63</v>
      </c>
      <c r="E3859" s="381" t="s">
        <v>3552</v>
      </c>
      <c r="F3859" s="381" t="s">
        <v>3551</v>
      </c>
      <c r="G3859" s="381" t="s">
        <v>3550</v>
      </c>
      <c r="H3859" s="381">
        <v>48400</v>
      </c>
      <c r="I3859" s="381">
        <v>19000</v>
      </c>
      <c r="J3859" s="381">
        <v>21700</v>
      </c>
      <c r="K3859" s="381">
        <v>24400</v>
      </c>
      <c r="L3859" s="381">
        <v>27100</v>
      </c>
      <c r="M3859" s="381">
        <v>29300</v>
      </c>
      <c r="N3859" s="381">
        <v>31450</v>
      </c>
      <c r="O3859" s="381">
        <v>33650</v>
      </c>
      <c r="P3859" s="381">
        <v>35800</v>
      </c>
      <c r="Q3859" s="381">
        <v>12060</v>
      </c>
      <c r="R3859" s="381">
        <v>16240</v>
      </c>
      <c r="S3859" s="381">
        <v>20420</v>
      </c>
      <c r="T3859" s="381">
        <v>24600</v>
      </c>
      <c r="U3859" s="381">
        <v>28780</v>
      </c>
      <c r="V3859" s="381">
        <v>31450</v>
      </c>
      <c r="W3859" s="381">
        <v>33650</v>
      </c>
      <c r="X3859" s="381">
        <v>35800</v>
      </c>
      <c r="Y3859" s="381">
        <v>30350</v>
      </c>
      <c r="Z3859" s="381">
        <v>34700</v>
      </c>
      <c r="AA3859" s="381">
        <v>39050</v>
      </c>
      <c r="AB3859" s="381">
        <v>43350</v>
      </c>
      <c r="AC3859" s="381">
        <v>46850</v>
      </c>
      <c r="AD3859" s="381">
        <v>50300</v>
      </c>
      <c r="AE3859" s="381">
        <v>53800</v>
      </c>
      <c r="AF3859" s="381">
        <v>57250</v>
      </c>
      <c r="AG3859" s="381">
        <v>9999</v>
      </c>
      <c r="AH3859" s="381" t="s">
        <v>3550</v>
      </c>
      <c r="AI3859" s="381" t="s">
        <v>2743</v>
      </c>
      <c r="AJ3859" s="381">
        <v>0</v>
      </c>
    </row>
    <row r="3860" spans="1:36">
      <c r="A3860" s="381" t="s">
        <v>578</v>
      </c>
      <c r="B3860" s="381" t="s">
        <v>3549</v>
      </c>
      <c r="C3860" s="381">
        <v>48</v>
      </c>
      <c r="D3860" s="381">
        <v>65</v>
      </c>
      <c r="E3860" s="381" t="s">
        <v>2989</v>
      </c>
      <c r="F3860" s="381" t="s">
        <v>2988</v>
      </c>
      <c r="G3860" s="381" t="s">
        <v>3548</v>
      </c>
      <c r="H3860" s="381">
        <v>65300</v>
      </c>
      <c r="I3860" s="381">
        <v>22900</v>
      </c>
      <c r="J3860" s="381">
        <v>26150</v>
      </c>
      <c r="K3860" s="381">
        <v>29400</v>
      </c>
      <c r="L3860" s="381">
        <v>32650</v>
      </c>
      <c r="M3860" s="381">
        <v>35300</v>
      </c>
      <c r="N3860" s="381">
        <v>37900</v>
      </c>
      <c r="O3860" s="381">
        <v>40500</v>
      </c>
      <c r="P3860" s="381">
        <v>43100</v>
      </c>
      <c r="Q3860" s="381">
        <v>13750</v>
      </c>
      <c r="R3860" s="381">
        <v>16240</v>
      </c>
      <c r="S3860" s="381">
        <v>20420</v>
      </c>
      <c r="T3860" s="381">
        <v>24600</v>
      </c>
      <c r="U3860" s="381">
        <v>28780</v>
      </c>
      <c r="V3860" s="381">
        <v>32960</v>
      </c>
      <c r="W3860" s="381">
        <v>37140</v>
      </c>
      <c r="X3860" s="381">
        <v>41320</v>
      </c>
      <c r="Y3860" s="381">
        <v>36600</v>
      </c>
      <c r="Z3860" s="381">
        <v>41800</v>
      </c>
      <c r="AA3860" s="381">
        <v>47050</v>
      </c>
      <c r="AB3860" s="381">
        <v>52250</v>
      </c>
      <c r="AC3860" s="381">
        <v>56450</v>
      </c>
      <c r="AD3860" s="381">
        <v>60650</v>
      </c>
      <c r="AE3860" s="381">
        <v>64800</v>
      </c>
      <c r="AF3860" s="381">
        <v>69000</v>
      </c>
      <c r="AG3860" s="381">
        <v>9999</v>
      </c>
      <c r="AH3860" s="381" t="s">
        <v>3548</v>
      </c>
      <c r="AI3860" s="381" t="s">
        <v>2743</v>
      </c>
      <c r="AJ3860" s="381">
        <v>1</v>
      </c>
    </row>
    <row r="3861" spans="1:36">
      <c r="A3861" s="381" t="s">
        <v>578</v>
      </c>
      <c r="B3861" s="381" t="s">
        <v>3547</v>
      </c>
      <c r="C3861" s="381">
        <v>48</v>
      </c>
      <c r="D3861" s="381">
        <v>67</v>
      </c>
      <c r="E3861" s="381" t="s">
        <v>3546</v>
      </c>
      <c r="F3861" s="381" t="s">
        <v>3545</v>
      </c>
      <c r="G3861" s="381" t="s">
        <v>3544</v>
      </c>
      <c r="H3861" s="381">
        <v>48400</v>
      </c>
      <c r="I3861" s="381">
        <v>19000</v>
      </c>
      <c r="J3861" s="381">
        <v>21700</v>
      </c>
      <c r="K3861" s="381">
        <v>24400</v>
      </c>
      <c r="L3861" s="381">
        <v>27100</v>
      </c>
      <c r="M3861" s="381">
        <v>29300</v>
      </c>
      <c r="N3861" s="381">
        <v>31450</v>
      </c>
      <c r="O3861" s="381">
        <v>33650</v>
      </c>
      <c r="P3861" s="381">
        <v>35800</v>
      </c>
      <c r="Q3861" s="381">
        <v>12060</v>
      </c>
      <c r="R3861" s="381">
        <v>16240</v>
      </c>
      <c r="S3861" s="381">
        <v>20420</v>
      </c>
      <c r="T3861" s="381">
        <v>24600</v>
      </c>
      <c r="U3861" s="381">
        <v>28780</v>
      </c>
      <c r="V3861" s="381">
        <v>31450</v>
      </c>
      <c r="W3861" s="381">
        <v>33650</v>
      </c>
      <c r="X3861" s="381">
        <v>35800</v>
      </c>
      <c r="Y3861" s="381">
        <v>30350</v>
      </c>
      <c r="Z3861" s="381">
        <v>34700</v>
      </c>
      <c r="AA3861" s="381">
        <v>39050</v>
      </c>
      <c r="AB3861" s="381">
        <v>43350</v>
      </c>
      <c r="AC3861" s="381">
        <v>46850</v>
      </c>
      <c r="AD3861" s="381">
        <v>50300</v>
      </c>
      <c r="AE3861" s="381">
        <v>53800</v>
      </c>
      <c r="AF3861" s="381">
        <v>57250</v>
      </c>
      <c r="AG3861" s="381">
        <v>9999</v>
      </c>
      <c r="AH3861" s="381" t="s">
        <v>3544</v>
      </c>
      <c r="AI3861" s="381" t="s">
        <v>2743</v>
      </c>
      <c r="AJ3861" s="381">
        <v>0</v>
      </c>
    </row>
    <row r="3862" spans="1:36">
      <c r="A3862" s="381" t="s">
        <v>578</v>
      </c>
      <c r="B3862" s="381" t="s">
        <v>3543</v>
      </c>
      <c r="C3862" s="381">
        <v>48</v>
      </c>
      <c r="D3862" s="381">
        <v>69</v>
      </c>
      <c r="E3862" s="381" t="s">
        <v>3542</v>
      </c>
      <c r="F3862" s="381" t="s">
        <v>3541</v>
      </c>
      <c r="G3862" s="381" t="s">
        <v>3540</v>
      </c>
      <c r="H3862" s="381">
        <v>46200</v>
      </c>
      <c r="I3862" s="381">
        <v>19000</v>
      </c>
      <c r="J3862" s="381">
        <v>21700</v>
      </c>
      <c r="K3862" s="381">
        <v>24400</v>
      </c>
      <c r="L3862" s="381">
        <v>27100</v>
      </c>
      <c r="M3862" s="381">
        <v>29300</v>
      </c>
      <c r="N3862" s="381">
        <v>31450</v>
      </c>
      <c r="O3862" s="381">
        <v>33650</v>
      </c>
      <c r="P3862" s="381">
        <v>35800</v>
      </c>
      <c r="Q3862" s="381">
        <v>12060</v>
      </c>
      <c r="R3862" s="381">
        <v>16240</v>
      </c>
      <c r="S3862" s="381">
        <v>20420</v>
      </c>
      <c r="T3862" s="381">
        <v>24600</v>
      </c>
      <c r="U3862" s="381">
        <v>28780</v>
      </c>
      <c r="V3862" s="381">
        <v>31450</v>
      </c>
      <c r="W3862" s="381">
        <v>33650</v>
      </c>
      <c r="X3862" s="381">
        <v>35800</v>
      </c>
      <c r="Y3862" s="381">
        <v>30350</v>
      </c>
      <c r="Z3862" s="381">
        <v>34700</v>
      </c>
      <c r="AA3862" s="381">
        <v>39050</v>
      </c>
      <c r="AB3862" s="381">
        <v>43350</v>
      </c>
      <c r="AC3862" s="381">
        <v>46850</v>
      </c>
      <c r="AD3862" s="381">
        <v>50300</v>
      </c>
      <c r="AE3862" s="381">
        <v>53800</v>
      </c>
      <c r="AF3862" s="381">
        <v>57250</v>
      </c>
      <c r="AG3862" s="381">
        <v>9999</v>
      </c>
      <c r="AH3862" s="381" t="s">
        <v>3540</v>
      </c>
      <c r="AI3862" s="381" t="s">
        <v>2743</v>
      </c>
      <c r="AJ3862" s="381">
        <v>0</v>
      </c>
    </row>
    <row r="3863" spans="1:36">
      <c r="A3863" s="381" t="s">
        <v>578</v>
      </c>
      <c r="B3863" s="381" t="s">
        <v>3539</v>
      </c>
      <c r="C3863" s="381">
        <v>48</v>
      </c>
      <c r="D3863" s="381">
        <v>71</v>
      </c>
      <c r="E3863" s="381" t="s">
        <v>2811</v>
      </c>
      <c r="F3863" s="381" t="s">
        <v>2810</v>
      </c>
      <c r="G3863" s="381" t="s">
        <v>3538</v>
      </c>
      <c r="H3863" s="381">
        <v>71500</v>
      </c>
      <c r="I3863" s="381">
        <v>25050</v>
      </c>
      <c r="J3863" s="381">
        <v>28600</v>
      </c>
      <c r="K3863" s="381">
        <v>32200</v>
      </c>
      <c r="L3863" s="381">
        <v>35750</v>
      </c>
      <c r="M3863" s="381">
        <v>38650</v>
      </c>
      <c r="N3863" s="381">
        <v>41500</v>
      </c>
      <c r="O3863" s="381">
        <v>44350</v>
      </c>
      <c r="P3863" s="381">
        <v>47200</v>
      </c>
      <c r="Q3863" s="381">
        <v>15050</v>
      </c>
      <c r="R3863" s="381">
        <v>17200</v>
      </c>
      <c r="S3863" s="381">
        <v>20420</v>
      </c>
      <c r="T3863" s="381">
        <v>24600</v>
      </c>
      <c r="U3863" s="381">
        <v>28780</v>
      </c>
      <c r="V3863" s="381">
        <v>32960</v>
      </c>
      <c r="W3863" s="381">
        <v>37140</v>
      </c>
      <c r="X3863" s="381">
        <v>41320</v>
      </c>
      <c r="Y3863" s="381">
        <v>40050</v>
      </c>
      <c r="Z3863" s="381">
        <v>45800</v>
      </c>
      <c r="AA3863" s="381">
        <v>51500</v>
      </c>
      <c r="AB3863" s="381">
        <v>57200</v>
      </c>
      <c r="AC3863" s="381">
        <v>61800</v>
      </c>
      <c r="AD3863" s="381">
        <v>66400</v>
      </c>
      <c r="AE3863" s="381">
        <v>70950</v>
      </c>
      <c r="AF3863" s="381">
        <v>75550</v>
      </c>
      <c r="AG3863" s="381">
        <v>3360</v>
      </c>
      <c r="AH3863" s="381" t="s">
        <v>3538</v>
      </c>
      <c r="AI3863" s="381" t="s">
        <v>2743</v>
      </c>
      <c r="AJ3863" s="381">
        <v>1</v>
      </c>
    </row>
    <row r="3864" spans="1:36">
      <c r="A3864" s="381" t="s">
        <v>578</v>
      </c>
      <c r="B3864" s="381" t="s">
        <v>3537</v>
      </c>
      <c r="C3864" s="381">
        <v>48</v>
      </c>
      <c r="D3864" s="381">
        <v>73</v>
      </c>
      <c r="E3864" s="381" t="s">
        <v>3536</v>
      </c>
      <c r="F3864" s="381" t="s">
        <v>3535</v>
      </c>
      <c r="G3864" s="381" t="s">
        <v>3534</v>
      </c>
      <c r="H3864" s="381">
        <v>48600</v>
      </c>
      <c r="I3864" s="381">
        <v>19000</v>
      </c>
      <c r="J3864" s="381">
        <v>21700</v>
      </c>
      <c r="K3864" s="381">
        <v>24400</v>
      </c>
      <c r="L3864" s="381">
        <v>27100</v>
      </c>
      <c r="M3864" s="381">
        <v>29300</v>
      </c>
      <c r="N3864" s="381">
        <v>31450</v>
      </c>
      <c r="O3864" s="381">
        <v>33650</v>
      </c>
      <c r="P3864" s="381">
        <v>35800</v>
      </c>
      <c r="Q3864" s="381">
        <v>12060</v>
      </c>
      <c r="R3864" s="381">
        <v>16240</v>
      </c>
      <c r="S3864" s="381">
        <v>20420</v>
      </c>
      <c r="T3864" s="381">
        <v>24600</v>
      </c>
      <c r="U3864" s="381">
        <v>28780</v>
      </c>
      <c r="V3864" s="381">
        <v>31450</v>
      </c>
      <c r="W3864" s="381">
        <v>33650</v>
      </c>
      <c r="X3864" s="381">
        <v>35800</v>
      </c>
      <c r="Y3864" s="381">
        <v>30350</v>
      </c>
      <c r="Z3864" s="381">
        <v>34700</v>
      </c>
      <c r="AA3864" s="381">
        <v>39050</v>
      </c>
      <c r="AB3864" s="381">
        <v>43350</v>
      </c>
      <c r="AC3864" s="381">
        <v>46850</v>
      </c>
      <c r="AD3864" s="381">
        <v>50300</v>
      </c>
      <c r="AE3864" s="381">
        <v>53800</v>
      </c>
      <c r="AF3864" s="381">
        <v>57250</v>
      </c>
      <c r="AG3864" s="381">
        <v>9999</v>
      </c>
      <c r="AH3864" s="381" t="s">
        <v>3534</v>
      </c>
      <c r="AI3864" s="381" t="s">
        <v>2743</v>
      </c>
      <c r="AJ3864" s="381">
        <v>0</v>
      </c>
    </row>
    <row r="3865" spans="1:36">
      <c r="A3865" s="381" t="s">
        <v>578</v>
      </c>
      <c r="B3865" s="381" t="s">
        <v>3533</v>
      </c>
      <c r="C3865" s="381">
        <v>48</v>
      </c>
      <c r="D3865" s="381">
        <v>75</v>
      </c>
      <c r="E3865" s="381" t="s">
        <v>3532</v>
      </c>
      <c r="F3865" s="381" t="s">
        <v>3531</v>
      </c>
      <c r="G3865" s="381" t="s">
        <v>3530</v>
      </c>
      <c r="H3865" s="381">
        <v>56400</v>
      </c>
      <c r="I3865" s="381">
        <v>19900</v>
      </c>
      <c r="J3865" s="381">
        <v>22750</v>
      </c>
      <c r="K3865" s="381">
        <v>25600</v>
      </c>
      <c r="L3865" s="381">
        <v>28400</v>
      </c>
      <c r="M3865" s="381">
        <v>30700</v>
      </c>
      <c r="N3865" s="381">
        <v>32950</v>
      </c>
      <c r="O3865" s="381">
        <v>35250</v>
      </c>
      <c r="P3865" s="381">
        <v>37500</v>
      </c>
      <c r="Q3865" s="381">
        <v>12060</v>
      </c>
      <c r="R3865" s="381">
        <v>16240</v>
      </c>
      <c r="S3865" s="381">
        <v>20420</v>
      </c>
      <c r="T3865" s="381">
        <v>24600</v>
      </c>
      <c r="U3865" s="381">
        <v>28780</v>
      </c>
      <c r="V3865" s="381">
        <v>32950</v>
      </c>
      <c r="W3865" s="381">
        <v>35250</v>
      </c>
      <c r="X3865" s="381">
        <v>37500</v>
      </c>
      <c r="Y3865" s="381">
        <v>31850</v>
      </c>
      <c r="Z3865" s="381">
        <v>36400</v>
      </c>
      <c r="AA3865" s="381">
        <v>40950</v>
      </c>
      <c r="AB3865" s="381">
        <v>45450</v>
      </c>
      <c r="AC3865" s="381">
        <v>49100</v>
      </c>
      <c r="AD3865" s="381">
        <v>52750</v>
      </c>
      <c r="AE3865" s="381">
        <v>56400</v>
      </c>
      <c r="AF3865" s="381">
        <v>60000</v>
      </c>
      <c r="AG3865" s="381">
        <v>9999</v>
      </c>
      <c r="AH3865" s="381" t="s">
        <v>3530</v>
      </c>
      <c r="AI3865" s="381" t="s">
        <v>2743</v>
      </c>
      <c r="AJ3865" s="381">
        <v>0</v>
      </c>
    </row>
    <row r="3866" spans="1:36">
      <c r="A3866" s="381" t="s">
        <v>578</v>
      </c>
      <c r="B3866" s="381" t="s">
        <v>3529</v>
      </c>
      <c r="C3866" s="381">
        <v>48</v>
      </c>
      <c r="D3866" s="381">
        <v>77</v>
      </c>
      <c r="E3866" s="381" t="s">
        <v>2788</v>
      </c>
      <c r="F3866" s="381" t="s">
        <v>2787</v>
      </c>
      <c r="G3866" s="381" t="s">
        <v>1540</v>
      </c>
      <c r="H3866" s="381">
        <v>58700</v>
      </c>
      <c r="I3866" s="381">
        <v>20550</v>
      </c>
      <c r="J3866" s="381">
        <v>23500</v>
      </c>
      <c r="K3866" s="381">
        <v>26450</v>
      </c>
      <c r="L3866" s="381">
        <v>29350</v>
      </c>
      <c r="M3866" s="381">
        <v>31700</v>
      </c>
      <c r="N3866" s="381">
        <v>34050</v>
      </c>
      <c r="O3866" s="381">
        <v>36400</v>
      </c>
      <c r="P3866" s="381">
        <v>38750</v>
      </c>
      <c r="Q3866" s="381">
        <v>12350</v>
      </c>
      <c r="R3866" s="381">
        <v>16240</v>
      </c>
      <c r="S3866" s="381">
        <v>20420</v>
      </c>
      <c r="T3866" s="381">
        <v>24600</v>
      </c>
      <c r="U3866" s="381">
        <v>28780</v>
      </c>
      <c r="V3866" s="381">
        <v>32960</v>
      </c>
      <c r="W3866" s="381">
        <v>36400</v>
      </c>
      <c r="X3866" s="381">
        <v>38750</v>
      </c>
      <c r="Y3866" s="381">
        <v>32900</v>
      </c>
      <c r="Z3866" s="381">
        <v>37600</v>
      </c>
      <c r="AA3866" s="381">
        <v>42300</v>
      </c>
      <c r="AB3866" s="381">
        <v>46950</v>
      </c>
      <c r="AC3866" s="381">
        <v>50750</v>
      </c>
      <c r="AD3866" s="381">
        <v>54500</v>
      </c>
      <c r="AE3866" s="381">
        <v>58250</v>
      </c>
      <c r="AF3866" s="381">
        <v>62000</v>
      </c>
      <c r="AG3866" s="381">
        <v>9999</v>
      </c>
      <c r="AH3866" s="381" t="s">
        <v>1540</v>
      </c>
      <c r="AI3866" s="381" t="s">
        <v>2743</v>
      </c>
      <c r="AJ3866" s="381">
        <v>1</v>
      </c>
    </row>
    <row r="3867" spans="1:36">
      <c r="A3867" s="381" t="s">
        <v>578</v>
      </c>
      <c r="B3867" s="381" t="s">
        <v>3528</v>
      </c>
      <c r="C3867" s="381">
        <v>48</v>
      </c>
      <c r="D3867" s="381">
        <v>79</v>
      </c>
      <c r="E3867" s="381" t="s">
        <v>3527</v>
      </c>
      <c r="F3867" s="381" t="s">
        <v>3526</v>
      </c>
      <c r="G3867" s="381" t="s">
        <v>3525</v>
      </c>
      <c r="H3867" s="381">
        <v>46100</v>
      </c>
      <c r="I3867" s="381">
        <v>19000</v>
      </c>
      <c r="J3867" s="381">
        <v>21700</v>
      </c>
      <c r="K3867" s="381">
        <v>24400</v>
      </c>
      <c r="L3867" s="381">
        <v>27100</v>
      </c>
      <c r="M3867" s="381">
        <v>29300</v>
      </c>
      <c r="N3867" s="381">
        <v>31450</v>
      </c>
      <c r="O3867" s="381">
        <v>33650</v>
      </c>
      <c r="P3867" s="381">
        <v>35800</v>
      </c>
      <c r="Q3867" s="381">
        <v>12060</v>
      </c>
      <c r="R3867" s="381">
        <v>16240</v>
      </c>
      <c r="S3867" s="381">
        <v>20420</v>
      </c>
      <c r="T3867" s="381">
        <v>24600</v>
      </c>
      <c r="U3867" s="381">
        <v>28780</v>
      </c>
      <c r="V3867" s="381">
        <v>31450</v>
      </c>
      <c r="W3867" s="381">
        <v>33650</v>
      </c>
      <c r="X3867" s="381">
        <v>35800</v>
      </c>
      <c r="Y3867" s="381">
        <v>30350</v>
      </c>
      <c r="Z3867" s="381">
        <v>34700</v>
      </c>
      <c r="AA3867" s="381">
        <v>39050</v>
      </c>
      <c r="AB3867" s="381">
        <v>43350</v>
      </c>
      <c r="AC3867" s="381">
        <v>46850</v>
      </c>
      <c r="AD3867" s="381">
        <v>50300</v>
      </c>
      <c r="AE3867" s="381">
        <v>53800</v>
      </c>
      <c r="AF3867" s="381">
        <v>57250</v>
      </c>
      <c r="AG3867" s="381">
        <v>9999</v>
      </c>
      <c r="AH3867" s="381" t="s">
        <v>3525</v>
      </c>
      <c r="AI3867" s="381" t="s">
        <v>2743</v>
      </c>
      <c r="AJ3867" s="381">
        <v>0</v>
      </c>
    </row>
    <row r="3868" spans="1:36">
      <c r="A3868" s="381" t="s">
        <v>578</v>
      </c>
      <c r="B3868" s="381" t="s">
        <v>3524</v>
      </c>
      <c r="C3868" s="381">
        <v>48</v>
      </c>
      <c r="D3868" s="381">
        <v>81</v>
      </c>
      <c r="E3868" s="381" t="s">
        <v>3523</v>
      </c>
      <c r="F3868" s="381" t="s">
        <v>3522</v>
      </c>
      <c r="G3868" s="381" t="s">
        <v>3521</v>
      </c>
      <c r="H3868" s="381">
        <v>62300</v>
      </c>
      <c r="I3868" s="381">
        <v>21850</v>
      </c>
      <c r="J3868" s="381">
        <v>24950</v>
      </c>
      <c r="K3868" s="381">
        <v>28050</v>
      </c>
      <c r="L3868" s="381">
        <v>31150</v>
      </c>
      <c r="M3868" s="381">
        <v>33650</v>
      </c>
      <c r="N3868" s="381">
        <v>36150</v>
      </c>
      <c r="O3868" s="381">
        <v>38650</v>
      </c>
      <c r="P3868" s="381">
        <v>41150</v>
      </c>
      <c r="Q3868" s="381">
        <v>13100</v>
      </c>
      <c r="R3868" s="381">
        <v>16240</v>
      </c>
      <c r="S3868" s="381">
        <v>20420</v>
      </c>
      <c r="T3868" s="381">
        <v>24600</v>
      </c>
      <c r="U3868" s="381">
        <v>28780</v>
      </c>
      <c r="V3868" s="381">
        <v>32960</v>
      </c>
      <c r="W3868" s="381">
        <v>37140</v>
      </c>
      <c r="X3868" s="381">
        <v>41150</v>
      </c>
      <c r="Y3868" s="381">
        <v>34900</v>
      </c>
      <c r="Z3868" s="381">
        <v>39900</v>
      </c>
      <c r="AA3868" s="381">
        <v>44900</v>
      </c>
      <c r="AB3868" s="381">
        <v>49850</v>
      </c>
      <c r="AC3868" s="381">
        <v>53850</v>
      </c>
      <c r="AD3868" s="381">
        <v>57850</v>
      </c>
      <c r="AE3868" s="381">
        <v>61850</v>
      </c>
      <c r="AF3868" s="381">
        <v>65850</v>
      </c>
      <c r="AG3868" s="381">
        <v>9999</v>
      </c>
      <c r="AH3868" s="381" t="s">
        <v>3521</v>
      </c>
      <c r="AI3868" s="381" t="s">
        <v>2743</v>
      </c>
      <c r="AJ3868" s="381">
        <v>0</v>
      </c>
    </row>
    <row r="3869" spans="1:36">
      <c r="A3869" s="381" t="s">
        <v>578</v>
      </c>
      <c r="B3869" s="381" t="s">
        <v>3520</v>
      </c>
      <c r="C3869" s="381">
        <v>48</v>
      </c>
      <c r="D3869" s="381">
        <v>83</v>
      </c>
      <c r="E3869" s="381" t="s">
        <v>3519</v>
      </c>
      <c r="F3869" s="381" t="s">
        <v>3518</v>
      </c>
      <c r="G3869" s="381" t="s">
        <v>3517</v>
      </c>
      <c r="H3869" s="381">
        <v>41000</v>
      </c>
      <c r="I3869" s="381">
        <v>19000</v>
      </c>
      <c r="J3869" s="381">
        <v>21700</v>
      </c>
      <c r="K3869" s="381">
        <v>24400</v>
      </c>
      <c r="L3869" s="381">
        <v>27100</v>
      </c>
      <c r="M3869" s="381">
        <v>29300</v>
      </c>
      <c r="N3869" s="381">
        <v>31450</v>
      </c>
      <c r="O3869" s="381">
        <v>33650</v>
      </c>
      <c r="P3869" s="381">
        <v>35800</v>
      </c>
      <c r="Q3869" s="381">
        <v>12060</v>
      </c>
      <c r="R3869" s="381">
        <v>16240</v>
      </c>
      <c r="S3869" s="381">
        <v>20420</v>
      </c>
      <c r="T3869" s="381">
        <v>24600</v>
      </c>
      <c r="U3869" s="381">
        <v>28780</v>
      </c>
      <c r="V3869" s="381">
        <v>31450</v>
      </c>
      <c r="W3869" s="381">
        <v>33650</v>
      </c>
      <c r="X3869" s="381">
        <v>35800</v>
      </c>
      <c r="Y3869" s="381">
        <v>30350</v>
      </c>
      <c r="Z3869" s="381">
        <v>34700</v>
      </c>
      <c r="AA3869" s="381">
        <v>39050</v>
      </c>
      <c r="AB3869" s="381">
        <v>43350</v>
      </c>
      <c r="AC3869" s="381">
        <v>46850</v>
      </c>
      <c r="AD3869" s="381">
        <v>50300</v>
      </c>
      <c r="AE3869" s="381">
        <v>53800</v>
      </c>
      <c r="AF3869" s="381">
        <v>57250</v>
      </c>
      <c r="AG3869" s="381">
        <v>9999</v>
      </c>
      <c r="AH3869" s="381" t="s">
        <v>3517</v>
      </c>
      <c r="AI3869" s="381" t="s">
        <v>2743</v>
      </c>
      <c r="AJ3869" s="381">
        <v>0</v>
      </c>
    </row>
    <row r="3870" spans="1:36">
      <c r="A3870" s="381" t="s">
        <v>578</v>
      </c>
      <c r="B3870" s="381" t="s">
        <v>3516</v>
      </c>
      <c r="C3870" s="381">
        <v>48</v>
      </c>
      <c r="D3870" s="381">
        <v>85</v>
      </c>
      <c r="E3870" s="381" t="s">
        <v>2957</v>
      </c>
      <c r="F3870" s="381" t="s">
        <v>2956</v>
      </c>
      <c r="G3870" s="381" t="s">
        <v>3515</v>
      </c>
      <c r="H3870" s="381">
        <v>73400</v>
      </c>
      <c r="I3870" s="381">
        <v>25700</v>
      </c>
      <c r="J3870" s="381">
        <v>29400</v>
      </c>
      <c r="K3870" s="381">
        <v>33050</v>
      </c>
      <c r="L3870" s="381">
        <v>36700</v>
      </c>
      <c r="M3870" s="381">
        <v>39650</v>
      </c>
      <c r="N3870" s="381">
        <v>42600</v>
      </c>
      <c r="O3870" s="381">
        <v>45550</v>
      </c>
      <c r="P3870" s="381">
        <v>48450</v>
      </c>
      <c r="Q3870" s="381">
        <v>15400</v>
      </c>
      <c r="R3870" s="381">
        <v>17600</v>
      </c>
      <c r="S3870" s="381">
        <v>20420</v>
      </c>
      <c r="T3870" s="381">
        <v>24600</v>
      </c>
      <c r="U3870" s="381">
        <v>28780</v>
      </c>
      <c r="V3870" s="381">
        <v>32960</v>
      </c>
      <c r="W3870" s="381">
        <v>37140</v>
      </c>
      <c r="X3870" s="381">
        <v>41320</v>
      </c>
      <c r="Y3870" s="381">
        <v>41100</v>
      </c>
      <c r="Z3870" s="381">
        <v>47000</v>
      </c>
      <c r="AA3870" s="381">
        <v>52850</v>
      </c>
      <c r="AB3870" s="381">
        <v>58700</v>
      </c>
      <c r="AC3870" s="381">
        <v>63400</v>
      </c>
      <c r="AD3870" s="381">
        <v>68100</v>
      </c>
      <c r="AE3870" s="381">
        <v>72800</v>
      </c>
      <c r="AF3870" s="381">
        <v>77500</v>
      </c>
      <c r="AG3870" s="381">
        <v>1920</v>
      </c>
      <c r="AH3870" s="381" t="s">
        <v>3515</v>
      </c>
      <c r="AI3870" s="381" t="s">
        <v>2743</v>
      </c>
      <c r="AJ3870" s="381">
        <v>1</v>
      </c>
    </row>
    <row r="3871" spans="1:36">
      <c r="A3871" s="381" t="s">
        <v>578</v>
      </c>
      <c r="B3871" s="381" t="s">
        <v>3514</v>
      </c>
      <c r="C3871" s="381">
        <v>48</v>
      </c>
      <c r="D3871" s="381">
        <v>87</v>
      </c>
      <c r="E3871" s="381" t="s">
        <v>3513</v>
      </c>
      <c r="F3871" s="381" t="s">
        <v>3512</v>
      </c>
      <c r="G3871" s="381" t="s">
        <v>3511</v>
      </c>
      <c r="H3871" s="381">
        <v>51500</v>
      </c>
      <c r="I3871" s="381">
        <v>19000</v>
      </c>
      <c r="J3871" s="381">
        <v>21700</v>
      </c>
      <c r="K3871" s="381">
        <v>24400</v>
      </c>
      <c r="L3871" s="381">
        <v>27100</v>
      </c>
      <c r="M3871" s="381">
        <v>29300</v>
      </c>
      <c r="N3871" s="381">
        <v>31450</v>
      </c>
      <c r="O3871" s="381">
        <v>33650</v>
      </c>
      <c r="P3871" s="381">
        <v>35800</v>
      </c>
      <c r="Q3871" s="381">
        <v>12060</v>
      </c>
      <c r="R3871" s="381">
        <v>16240</v>
      </c>
      <c r="S3871" s="381">
        <v>20420</v>
      </c>
      <c r="T3871" s="381">
        <v>24600</v>
      </c>
      <c r="U3871" s="381">
        <v>28780</v>
      </c>
      <c r="V3871" s="381">
        <v>31450</v>
      </c>
      <c r="W3871" s="381">
        <v>33650</v>
      </c>
      <c r="X3871" s="381">
        <v>35800</v>
      </c>
      <c r="Y3871" s="381">
        <v>30350</v>
      </c>
      <c r="Z3871" s="381">
        <v>34700</v>
      </c>
      <c r="AA3871" s="381">
        <v>39050</v>
      </c>
      <c r="AB3871" s="381">
        <v>43350</v>
      </c>
      <c r="AC3871" s="381">
        <v>46850</v>
      </c>
      <c r="AD3871" s="381">
        <v>50300</v>
      </c>
      <c r="AE3871" s="381">
        <v>53800</v>
      </c>
      <c r="AF3871" s="381">
        <v>57250</v>
      </c>
      <c r="AG3871" s="381">
        <v>9999</v>
      </c>
      <c r="AH3871" s="381" t="s">
        <v>3511</v>
      </c>
      <c r="AI3871" s="381" t="s">
        <v>2743</v>
      </c>
      <c r="AJ3871" s="381">
        <v>0</v>
      </c>
    </row>
    <row r="3872" spans="1:36">
      <c r="A3872" s="381" t="s">
        <v>578</v>
      </c>
      <c r="B3872" s="381" t="s">
        <v>3510</v>
      </c>
      <c r="C3872" s="381">
        <v>48</v>
      </c>
      <c r="D3872" s="381">
        <v>89</v>
      </c>
      <c r="E3872" s="381" t="s">
        <v>3509</v>
      </c>
      <c r="F3872" s="381" t="s">
        <v>3508</v>
      </c>
      <c r="G3872" s="381" t="s">
        <v>3507</v>
      </c>
      <c r="H3872" s="381">
        <v>57200</v>
      </c>
      <c r="I3872" s="381">
        <v>20050</v>
      </c>
      <c r="J3872" s="381">
        <v>22900</v>
      </c>
      <c r="K3872" s="381">
        <v>25750</v>
      </c>
      <c r="L3872" s="381">
        <v>28600</v>
      </c>
      <c r="M3872" s="381">
        <v>30900</v>
      </c>
      <c r="N3872" s="381">
        <v>33200</v>
      </c>
      <c r="O3872" s="381">
        <v>35500</v>
      </c>
      <c r="P3872" s="381">
        <v>37800</v>
      </c>
      <c r="Q3872" s="381">
        <v>12060</v>
      </c>
      <c r="R3872" s="381">
        <v>16240</v>
      </c>
      <c r="S3872" s="381">
        <v>20420</v>
      </c>
      <c r="T3872" s="381">
        <v>24600</v>
      </c>
      <c r="U3872" s="381">
        <v>28780</v>
      </c>
      <c r="V3872" s="381">
        <v>32960</v>
      </c>
      <c r="W3872" s="381">
        <v>35500</v>
      </c>
      <c r="X3872" s="381">
        <v>37800</v>
      </c>
      <c r="Y3872" s="381">
        <v>32050</v>
      </c>
      <c r="Z3872" s="381">
        <v>36600</v>
      </c>
      <c r="AA3872" s="381">
        <v>41200</v>
      </c>
      <c r="AB3872" s="381">
        <v>45750</v>
      </c>
      <c r="AC3872" s="381">
        <v>49450</v>
      </c>
      <c r="AD3872" s="381">
        <v>53100</v>
      </c>
      <c r="AE3872" s="381">
        <v>56750</v>
      </c>
      <c r="AF3872" s="381">
        <v>60400</v>
      </c>
      <c r="AG3872" s="381">
        <v>9999</v>
      </c>
      <c r="AH3872" s="381" t="s">
        <v>3507</v>
      </c>
      <c r="AI3872" s="381" t="s">
        <v>2743</v>
      </c>
      <c r="AJ3872" s="381">
        <v>0</v>
      </c>
    </row>
    <row r="3873" spans="1:36">
      <c r="A3873" s="381" t="s">
        <v>578</v>
      </c>
      <c r="B3873" s="381" t="s">
        <v>3506</v>
      </c>
      <c r="C3873" s="381">
        <v>48</v>
      </c>
      <c r="D3873" s="381">
        <v>91</v>
      </c>
      <c r="E3873" s="381" t="s">
        <v>2772</v>
      </c>
      <c r="F3873" s="381" t="s">
        <v>2771</v>
      </c>
      <c r="G3873" s="381" t="s">
        <v>3505</v>
      </c>
      <c r="H3873" s="381">
        <v>63500</v>
      </c>
      <c r="I3873" s="381">
        <v>22250</v>
      </c>
      <c r="J3873" s="381">
        <v>25400</v>
      </c>
      <c r="K3873" s="381">
        <v>28600</v>
      </c>
      <c r="L3873" s="381">
        <v>31750</v>
      </c>
      <c r="M3873" s="381">
        <v>34300</v>
      </c>
      <c r="N3873" s="381">
        <v>36850</v>
      </c>
      <c r="O3873" s="381">
        <v>39400</v>
      </c>
      <c r="P3873" s="381">
        <v>41950</v>
      </c>
      <c r="Q3873" s="381">
        <v>13350</v>
      </c>
      <c r="R3873" s="381">
        <v>16240</v>
      </c>
      <c r="S3873" s="381">
        <v>20420</v>
      </c>
      <c r="T3873" s="381">
        <v>24600</v>
      </c>
      <c r="U3873" s="381">
        <v>28780</v>
      </c>
      <c r="V3873" s="381">
        <v>32960</v>
      </c>
      <c r="W3873" s="381">
        <v>37140</v>
      </c>
      <c r="X3873" s="381">
        <v>41320</v>
      </c>
      <c r="Y3873" s="381">
        <v>35600</v>
      </c>
      <c r="Z3873" s="381">
        <v>40650</v>
      </c>
      <c r="AA3873" s="381">
        <v>45750</v>
      </c>
      <c r="AB3873" s="381">
        <v>50800</v>
      </c>
      <c r="AC3873" s="381">
        <v>54900</v>
      </c>
      <c r="AD3873" s="381">
        <v>58950</v>
      </c>
      <c r="AE3873" s="381">
        <v>63000</v>
      </c>
      <c r="AF3873" s="381">
        <v>67100</v>
      </c>
      <c r="AG3873" s="381">
        <v>7240</v>
      </c>
      <c r="AH3873" s="381" t="s">
        <v>3505</v>
      </c>
      <c r="AI3873" s="381" t="s">
        <v>2743</v>
      </c>
      <c r="AJ3873" s="381">
        <v>1</v>
      </c>
    </row>
    <row r="3874" spans="1:36">
      <c r="A3874" s="381" t="s">
        <v>578</v>
      </c>
      <c r="B3874" s="381" t="s">
        <v>3504</v>
      </c>
      <c r="C3874" s="381">
        <v>48</v>
      </c>
      <c r="D3874" s="381">
        <v>93</v>
      </c>
      <c r="E3874" s="381" t="s">
        <v>3503</v>
      </c>
      <c r="F3874" s="381" t="s">
        <v>3502</v>
      </c>
      <c r="G3874" s="381" t="s">
        <v>3501</v>
      </c>
      <c r="H3874" s="381">
        <v>45200</v>
      </c>
      <c r="I3874" s="381">
        <v>19000</v>
      </c>
      <c r="J3874" s="381">
        <v>21700</v>
      </c>
      <c r="K3874" s="381">
        <v>24400</v>
      </c>
      <c r="L3874" s="381">
        <v>27100</v>
      </c>
      <c r="M3874" s="381">
        <v>29300</v>
      </c>
      <c r="N3874" s="381">
        <v>31450</v>
      </c>
      <c r="O3874" s="381">
        <v>33650</v>
      </c>
      <c r="P3874" s="381">
        <v>35800</v>
      </c>
      <c r="Q3874" s="381">
        <v>12060</v>
      </c>
      <c r="R3874" s="381">
        <v>16240</v>
      </c>
      <c r="S3874" s="381">
        <v>20420</v>
      </c>
      <c r="T3874" s="381">
        <v>24600</v>
      </c>
      <c r="U3874" s="381">
        <v>28780</v>
      </c>
      <c r="V3874" s="381">
        <v>31450</v>
      </c>
      <c r="W3874" s="381">
        <v>33650</v>
      </c>
      <c r="X3874" s="381">
        <v>35800</v>
      </c>
      <c r="Y3874" s="381">
        <v>30350</v>
      </c>
      <c r="Z3874" s="381">
        <v>34700</v>
      </c>
      <c r="AA3874" s="381">
        <v>39050</v>
      </c>
      <c r="AB3874" s="381">
        <v>43350</v>
      </c>
      <c r="AC3874" s="381">
        <v>46850</v>
      </c>
      <c r="AD3874" s="381">
        <v>50300</v>
      </c>
      <c r="AE3874" s="381">
        <v>53800</v>
      </c>
      <c r="AF3874" s="381">
        <v>57250</v>
      </c>
      <c r="AG3874" s="381">
        <v>9999</v>
      </c>
      <c r="AH3874" s="381" t="s">
        <v>3501</v>
      </c>
      <c r="AI3874" s="381" t="s">
        <v>2743</v>
      </c>
      <c r="AJ3874" s="381">
        <v>0</v>
      </c>
    </row>
    <row r="3875" spans="1:36">
      <c r="A3875" s="381" t="s">
        <v>578</v>
      </c>
      <c r="B3875" s="381" t="s">
        <v>3500</v>
      </c>
      <c r="C3875" s="381">
        <v>48</v>
      </c>
      <c r="D3875" s="381">
        <v>95</v>
      </c>
      <c r="E3875" s="381" t="s">
        <v>3499</v>
      </c>
      <c r="F3875" s="381" t="s">
        <v>3498</v>
      </c>
      <c r="G3875" s="381" t="s">
        <v>3497</v>
      </c>
      <c r="H3875" s="381">
        <v>60300</v>
      </c>
      <c r="I3875" s="381">
        <v>23500</v>
      </c>
      <c r="J3875" s="381">
        <v>26850</v>
      </c>
      <c r="K3875" s="381">
        <v>30200</v>
      </c>
      <c r="L3875" s="381">
        <v>33550</v>
      </c>
      <c r="M3875" s="381">
        <v>36250</v>
      </c>
      <c r="N3875" s="381">
        <v>38950</v>
      </c>
      <c r="O3875" s="381">
        <v>41650</v>
      </c>
      <c r="P3875" s="381">
        <v>44300</v>
      </c>
      <c r="Q3875" s="381">
        <v>14150</v>
      </c>
      <c r="R3875" s="381">
        <v>16240</v>
      </c>
      <c r="S3875" s="381">
        <v>20420</v>
      </c>
      <c r="T3875" s="381">
        <v>24600</v>
      </c>
      <c r="U3875" s="381">
        <v>28780</v>
      </c>
      <c r="V3875" s="381">
        <v>32960</v>
      </c>
      <c r="W3875" s="381">
        <v>37140</v>
      </c>
      <c r="X3875" s="381">
        <v>41320</v>
      </c>
      <c r="Y3875" s="381">
        <v>37600</v>
      </c>
      <c r="Z3875" s="381">
        <v>43000</v>
      </c>
      <c r="AA3875" s="381">
        <v>48350</v>
      </c>
      <c r="AB3875" s="381">
        <v>53700</v>
      </c>
      <c r="AC3875" s="381">
        <v>58000</v>
      </c>
      <c r="AD3875" s="381">
        <v>62300</v>
      </c>
      <c r="AE3875" s="381">
        <v>66600</v>
      </c>
      <c r="AF3875" s="381">
        <v>70900</v>
      </c>
      <c r="AG3875" s="381">
        <v>9999</v>
      </c>
      <c r="AH3875" s="381" t="s">
        <v>3497</v>
      </c>
      <c r="AI3875" s="381" t="s">
        <v>2743</v>
      </c>
      <c r="AJ3875" s="381">
        <v>0</v>
      </c>
    </row>
    <row r="3876" spans="1:36">
      <c r="A3876" s="381" t="s">
        <v>578</v>
      </c>
      <c r="B3876" s="381" t="s">
        <v>3496</v>
      </c>
      <c r="C3876" s="381">
        <v>48</v>
      </c>
      <c r="D3876" s="381">
        <v>97</v>
      </c>
      <c r="E3876" s="381" t="s">
        <v>3495</v>
      </c>
      <c r="F3876" s="381" t="s">
        <v>3494</v>
      </c>
      <c r="G3876" s="381" t="s">
        <v>3493</v>
      </c>
      <c r="H3876" s="381">
        <v>61600</v>
      </c>
      <c r="I3876" s="381">
        <v>21600</v>
      </c>
      <c r="J3876" s="381">
        <v>24650</v>
      </c>
      <c r="K3876" s="381">
        <v>27750</v>
      </c>
      <c r="L3876" s="381">
        <v>30800</v>
      </c>
      <c r="M3876" s="381">
        <v>33300</v>
      </c>
      <c r="N3876" s="381">
        <v>35750</v>
      </c>
      <c r="O3876" s="381">
        <v>38200</v>
      </c>
      <c r="P3876" s="381">
        <v>40700</v>
      </c>
      <c r="Q3876" s="381">
        <v>12950</v>
      </c>
      <c r="R3876" s="381">
        <v>16240</v>
      </c>
      <c r="S3876" s="381">
        <v>20420</v>
      </c>
      <c r="T3876" s="381">
        <v>24600</v>
      </c>
      <c r="U3876" s="381">
        <v>28780</v>
      </c>
      <c r="V3876" s="381">
        <v>32960</v>
      </c>
      <c r="W3876" s="381">
        <v>37140</v>
      </c>
      <c r="X3876" s="381">
        <v>40700</v>
      </c>
      <c r="Y3876" s="381">
        <v>34550</v>
      </c>
      <c r="Z3876" s="381">
        <v>39450</v>
      </c>
      <c r="AA3876" s="381">
        <v>44400</v>
      </c>
      <c r="AB3876" s="381">
        <v>49300</v>
      </c>
      <c r="AC3876" s="381">
        <v>53250</v>
      </c>
      <c r="AD3876" s="381">
        <v>57200</v>
      </c>
      <c r="AE3876" s="381">
        <v>61150</v>
      </c>
      <c r="AF3876" s="381">
        <v>65100</v>
      </c>
      <c r="AG3876" s="381">
        <v>9999</v>
      </c>
      <c r="AH3876" s="381" t="s">
        <v>3493</v>
      </c>
      <c r="AI3876" s="381" t="s">
        <v>2743</v>
      </c>
      <c r="AJ3876" s="381">
        <v>0</v>
      </c>
    </row>
    <row r="3877" spans="1:36">
      <c r="A3877" s="381" t="s">
        <v>578</v>
      </c>
      <c r="B3877" s="381" t="s">
        <v>3492</v>
      </c>
      <c r="C3877" s="381">
        <v>48</v>
      </c>
      <c r="D3877" s="381">
        <v>99</v>
      </c>
      <c r="E3877" s="381" t="s">
        <v>3491</v>
      </c>
      <c r="F3877" s="381" t="s">
        <v>3490</v>
      </c>
      <c r="G3877" s="381" t="s">
        <v>3489</v>
      </c>
      <c r="H3877" s="381">
        <v>59000</v>
      </c>
      <c r="I3877" s="381">
        <v>20650</v>
      </c>
      <c r="J3877" s="381">
        <v>23600</v>
      </c>
      <c r="K3877" s="381">
        <v>26550</v>
      </c>
      <c r="L3877" s="381">
        <v>29500</v>
      </c>
      <c r="M3877" s="381">
        <v>31900</v>
      </c>
      <c r="N3877" s="381">
        <v>34250</v>
      </c>
      <c r="O3877" s="381">
        <v>36600</v>
      </c>
      <c r="P3877" s="381">
        <v>38950</v>
      </c>
      <c r="Q3877" s="381">
        <v>12400</v>
      </c>
      <c r="R3877" s="381">
        <v>16240</v>
      </c>
      <c r="S3877" s="381">
        <v>20420</v>
      </c>
      <c r="T3877" s="381">
        <v>24600</v>
      </c>
      <c r="U3877" s="381">
        <v>28780</v>
      </c>
      <c r="V3877" s="381">
        <v>32960</v>
      </c>
      <c r="W3877" s="381">
        <v>36600</v>
      </c>
      <c r="X3877" s="381">
        <v>38950</v>
      </c>
      <c r="Y3877" s="381">
        <v>33050</v>
      </c>
      <c r="Z3877" s="381">
        <v>37800</v>
      </c>
      <c r="AA3877" s="381">
        <v>42500</v>
      </c>
      <c r="AB3877" s="381">
        <v>47200</v>
      </c>
      <c r="AC3877" s="381">
        <v>51000</v>
      </c>
      <c r="AD3877" s="381">
        <v>54800</v>
      </c>
      <c r="AE3877" s="381">
        <v>58550</v>
      </c>
      <c r="AF3877" s="381">
        <v>62350</v>
      </c>
      <c r="AG3877" s="381">
        <v>3810</v>
      </c>
      <c r="AH3877" s="381" t="s">
        <v>3489</v>
      </c>
      <c r="AI3877" s="381" t="s">
        <v>2743</v>
      </c>
      <c r="AJ3877" s="381">
        <v>1</v>
      </c>
    </row>
    <row r="3878" spans="1:36">
      <c r="A3878" s="381" t="s">
        <v>578</v>
      </c>
      <c r="B3878" s="381" t="s">
        <v>3488</v>
      </c>
      <c r="C3878" s="381">
        <v>48</v>
      </c>
      <c r="D3878" s="381">
        <v>101</v>
      </c>
      <c r="E3878" s="381" t="s">
        <v>3487</v>
      </c>
      <c r="F3878" s="381" t="s">
        <v>3486</v>
      </c>
      <c r="G3878" s="381" t="s">
        <v>3485</v>
      </c>
      <c r="H3878" s="381">
        <v>40700</v>
      </c>
      <c r="I3878" s="381">
        <v>19000</v>
      </c>
      <c r="J3878" s="381">
        <v>21700</v>
      </c>
      <c r="K3878" s="381">
        <v>24400</v>
      </c>
      <c r="L3878" s="381">
        <v>27100</v>
      </c>
      <c r="M3878" s="381">
        <v>29300</v>
      </c>
      <c r="N3878" s="381">
        <v>31450</v>
      </c>
      <c r="O3878" s="381">
        <v>33650</v>
      </c>
      <c r="P3878" s="381">
        <v>35800</v>
      </c>
      <c r="Q3878" s="381">
        <v>12060</v>
      </c>
      <c r="R3878" s="381">
        <v>16240</v>
      </c>
      <c r="S3878" s="381">
        <v>20420</v>
      </c>
      <c r="T3878" s="381">
        <v>24600</v>
      </c>
      <c r="U3878" s="381">
        <v>28780</v>
      </c>
      <c r="V3878" s="381">
        <v>31450</v>
      </c>
      <c r="W3878" s="381">
        <v>33650</v>
      </c>
      <c r="X3878" s="381">
        <v>35800</v>
      </c>
      <c r="Y3878" s="381">
        <v>30350</v>
      </c>
      <c r="Z3878" s="381">
        <v>34700</v>
      </c>
      <c r="AA3878" s="381">
        <v>39050</v>
      </c>
      <c r="AB3878" s="381">
        <v>43350</v>
      </c>
      <c r="AC3878" s="381">
        <v>46850</v>
      </c>
      <c r="AD3878" s="381">
        <v>50300</v>
      </c>
      <c r="AE3878" s="381">
        <v>53800</v>
      </c>
      <c r="AF3878" s="381">
        <v>57250</v>
      </c>
      <c r="AG3878" s="381">
        <v>9999</v>
      </c>
      <c r="AH3878" s="381" t="s">
        <v>3485</v>
      </c>
      <c r="AI3878" s="381" t="s">
        <v>2743</v>
      </c>
      <c r="AJ3878" s="381">
        <v>0</v>
      </c>
    </row>
    <row r="3879" spans="1:36">
      <c r="A3879" s="381" t="s">
        <v>578</v>
      </c>
      <c r="B3879" s="381" t="s">
        <v>3484</v>
      </c>
      <c r="C3879" s="381">
        <v>48</v>
      </c>
      <c r="D3879" s="381">
        <v>103</v>
      </c>
      <c r="E3879" s="381" t="s">
        <v>3483</v>
      </c>
      <c r="F3879" s="381" t="s">
        <v>3482</v>
      </c>
      <c r="G3879" s="381" t="s">
        <v>3481</v>
      </c>
      <c r="H3879" s="381">
        <v>68500</v>
      </c>
      <c r="I3879" s="381">
        <v>23100</v>
      </c>
      <c r="J3879" s="381">
        <v>26400</v>
      </c>
      <c r="K3879" s="381">
        <v>29700</v>
      </c>
      <c r="L3879" s="381">
        <v>32950</v>
      </c>
      <c r="M3879" s="381">
        <v>35600</v>
      </c>
      <c r="N3879" s="381">
        <v>38250</v>
      </c>
      <c r="O3879" s="381">
        <v>40900</v>
      </c>
      <c r="P3879" s="381">
        <v>43500</v>
      </c>
      <c r="Q3879" s="381">
        <v>13850</v>
      </c>
      <c r="R3879" s="381">
        <v>16240</v>
      </c>
      <c r="S3879" s="381">
        <v>20420</v>
      </c>
      <c r="T3879" s="381">
        <v>24600</v>
      </c>
      <c r="U3879" s="381">
        <v>28780</v>
      </c>
      <c r="V3879" s="381">
        <v>32960</v>
      </c>
      <c r="W3879" s="381">
        <v>37140</v>
      </c>
      <c r="X3879" s="381">
        <v>41320</v>
      </c>
      <c r="Y3879" s="381">
        <v>36900</v>
      </c>
      <c r="Z3879" s="381">
        <v>42150</v>
      </c>
      <c r="AA3879" s="381">
        <v>47400</v>
      </c>
      <c r="AB3879" s="381">
        <v>52650</v>
      </c>
      <c r="AC3879" s="381">
        <v>56900</v>
      </c>
      <c r="AD3879" s="381">
        <v>61100</v>
      </c>
      <c r="AE3879" s="381">
        <v>65300</v>
      </c>
      <c r="AF3879" s="381">
        <v>69500</v>
      </c>
      <c r="AG3879" s="381">
        <v>9999</v>
      </c>
      <c r="AH3879" s="381" t="s">
        <v>3481</v>
      </c>
      <c r="AI3879" s="381" t="s">
        <v>2743</v>
      </c>
      <c r="AJ3879" s="381">
        <v>0</v>
      </c>
    </row>
    <row r="3880" spans="1:36">
      <c r="A3880" s="381" t="s">
        <v>578</v>
      </c>
      <c r="B3880" s="381" t="s">
        <v>3480</v>
      </c>
      <c r="C3880" s="381">
        <v>48</v>
      </c>
      <c r="D3880" s="381">
        <v>105</v>
      </c>
      <c r="E3880" s="381" t="s">
        <v>3479</v>
      </c>
      <c r="F3880" s="381" t="s">
        <v>3478</v>
      </c>
      <c r="G3880" s="381" t="s">
        <v>3477</v>
      </c>
      <c r="H3880" s="381">
        <v>63000</v>
      </c>
      <c r="I3880" s="381">
        <v>21500</v>
      </c>
      <c r="J3880" s="381">
        <v>24600</v>
      </c>
      <c r="K3880" s="381">
        <v>27650</v>
      </c>
      <c r="L3880" s="381">
        <v>30700</v>
      </c>
      <c r="M3880" s="381">
        <v>33200</v>
      </c>
      <c r="N3880" s="381">
        <v>35650</v>
      </c>
      <c r="O3880" s="381">
        <v>38100</v>
      </c>
      <c r="P3880" s="381">
        <v>40550</v>
      </c>
      <c r="Q3880" s="381">
        <v>12900</v>
      </c>
      <c r="R3880" s="381">
        <v>16240</v>
      </c>
      <c r="S3880" s="381">
        <v>20420</v>
      </c>
      <c r="T3880" s="381">
        <v>24600</v>
      </c>
      <c r="U3880" s="381">
        <v>28780</v>
      </c>
      <c r="V3880" s="381">
        <v>32960</v>
      </c>
      <c r="W3880" s="381">
        <v>37140</v>
      </c>
      <c r="X3880" s="381">
        <v>40550</v>
      </c>
      <c r="Y3880" s="381">
        <v>34400</v>
      </c>
      <c r="Z3880" s="381">
        <v>39300</v>
      </c>
      <c r="AA3880" s="381">
        <v>44200</v>
      </c>
      <c r="AB3880" s="381">
        <v>49100</v>
      </c>
      <c r="AC3880" s="381">
        <v>53050</v>
      </c>
      <c r="AD3880" s="381">
        <v>57000</v>
      </c>
      <c r="AE3880" s="381">
        <v>60900</v>
      </c>
      <c r="AF3880" s="381">
        <v>64850</v>
      </c>
      <c r="AG3880" s="381">
        <v>9999</v>
      </c>
      <c r="AH3880" s="381" t="s">
        <v>3477</v>
      </c>
      <c r="AI3880" s="381" t="s">
        <v>2743</v>
      </c>
      <c r="AJ3880" s="381">
        <v>0</v>
      </c>
    </row>
    <row r="3881" spans="1:36">
      <c r="A3881" s="381" t="s">
        <v>578</v>
      </c>
      <c r="B3881" s="381" t="s">
        <v>3476</v>
      </c>
      <c r="C3881" s="381">
        <v>48</v>
      </c>
      <c r="D3881" s="381">
        <v>107</v>
      </c>
      <c r="E3881" s="381" t="s">
        <v>3131</v>
      </c>
      <c r="F3881" s="381" t="s">
        <v>3130</v>
      </c>
      <c r="G3881" s="381" t="s">
        <v>3475</v>
      </c>
      <c r="H3881" s="381">
        <v>58500</v>
      </c>
      <c r="I3881" s="381">
        <v>20500</v>
      </c>
      <c r="J3881" s="381">
        <v>23400</v>
      </c>
      <c r="K3881" s="381">
        <v>26350</v>
      </c>
      <c r="L3881" s="381">
        <v>29250</v>
      </c>
      <c r="M3881" s="381">
        <v>31600</v>
      </c>
      <c r="N3881" s="381">
        <v>33950</v>
      </c>
      <c r="O3881" s="381">
        <v>36300</v>
      </c>
      <c r="P3881" s="381">
        <v>38650</v>
      </c>
      <c r="Q3881" s="381">
        <v>12300</v>
      </c>
      <c r="R3881" s="381">
        <v>16240</v>
      </c>
      <c r="S3881" s="381">
        <v>20420</v>
      </c>
      <c r="T3881" s="381">
        <v>24600</v>
      </c>
      <c r="U3881" s="381">
        <v>28780</v>
      </c>
      <c r="V3881" s="381">
        <v>32960</v>
      </c>
      <c r="W3881" s="381">
        <v>36300</v>
      </c>
      <c r="X3881" s="381">
        <v>38650</v>
      </c>
      <c r="Y3881" s="381">
        <v>32800</v>
      </c>
      <c r="Z3881" s="381">
        <v>37450</v>
      </c>
      <c r="AA3881" s="381">
        <v>42150</v>
      </c>
      <c r="AB3881" s="381">
        <v>46800</v>
      </c>
      <c r="AC3881" s="381">
        <v>50550</v>
      </c>
      <c r="AD3881" s="381">
        <v>54300</v>
      </c>
      <c r="AE3881" s="381">
        <v>58050</v>
      </c>
      <c r="AF3881" s="381">
        <v>61800</v>
      </c>
      <c r="AG3881" s="381">
        <v>9999</v>
      </c>
      <c r="AH3881" s="381" t="s">
        <v>3475</v>
      </c>
      <c r="AI3881" s="381" t="s">
        <v>2743</v>
      </c>
      <c r="AJ3881" s="381">
        <v>1</v>
      </c>
    </row>
    <row r="3882" spans="1:36">
      <c r="A3882" s="381" t="s">
        <v>578</v>
      </c>
      <c r="B3882" s="381" t="s">
        <v>3474</v>
      </c>
      <c r="C3882" s="381">
        <v>48</v>
      </c>
      <c r="D3882" s="381">
        <v>109</v>
      </c>
      <c r="E3882" s="381" t="s">
        <v>3473</v>
      </c>
      <c r="F3882" s="381" t="s">
        <v>3472</v>
      </c>
      <c r="G3882" s="381" t="s">
        <v>3471</v>
      </c>
      <c r="H3882" s="381">
        <v>39700</v>
      </c>
      <c r="I3882" s="381">
        <v>19000</v>
      </c>
      <c r="J3882" s="381">
        <v>21700</v>
      </c>
      <c r="K3882" s="381">
        <v>24400</v>
      </c>
      <c r="L3882" s="381">
        <v>27100</v>
      </c>
      <c r="M3882" s="381">
        <v>29300</v>
      </c>
      <c r="N3882" s="381">
        <v>31450</v>
      </c>
      <c r="O3882" s="381">
        <v>33650</v>
      </c>
      <c r="P3882" s="381">
        <v>35800</v>
      </c>
      <c r="Q3882" s="381">
        <v>12060</v>
      </c>
      <c r="R3882" s="381">
        <v>16240</v>
      </c>
      <c r="S3882" s="381">
        <v>20420</v>
      </c>
      <c r="T3882" s="381">
        <v>24600</v>
      </c>
      <c r="U3882" s="381">
        <v>28780</v>
      </c>
      <c r="V3882" s="381">
        <v>31450</v>
      </c>
      <c r="W3882" s="381">
        <v>33650</v>
      </c>
      <c r="X3882" s="381">
        <v>35800</v>
      </c>
      <c r="Y3882" s="381">
        <v>30350</v>
      </c>
      <c r="Z3882" s="381">
        <v>34700</v>
      </c>
      <c r="AA3882" s="381">
        <v>39050</v>
      </c>
      <c r="AB3882" s="381">
        <v>43350</v>
      </c>
      <c r="AC3882" s="381">
        <v>46850</v>
      </c>
      <c r="AD3882" s="381">
        <v>50300</v>
      </c>
      <c r="AE3882" s="381">
        <v>53800</v>
      </c>
      <c r="AF3882" s="381">
        <v>57250</v>
      </c>
      <c r="AG3882" s="381">
        <v>9999</v>
      </c>
      <c r="AH3882" s="381" t="s">
        <v>3471</v>
      </c>
      <c r="AI3882" s="381" t="s">
        <v>2743</v>
      </c>
      <c r="AJ3882" s="381">
        <v>0</v>
      </c>
    </row>
    <row r="3883" spans="1:36">
      <c r="A3883" s="381" t="s">
        <v>578</v>
      </c>
      <c r="B3883" s="381" t="s">
        <v>3470</v>
      </c>
      <c r="C3883" s="381">
        <v>48</v>
      </c>
      <c r="D3883" s="381">
        <v>111</v>
      </c>
      <c r="E3883" s="381" t="s">
        <v>3469</v>
      </c>
      <c r="F3883" s="381" t="s">
        <v>3468</v>
      </c>
      <c r="G3883" s="381" t="s">
        <v>3467</v>
      </c>
      <c r="H3883" s="381">
        <v>47800</v>
      </c>
      <c r="I3883" s="381">
        <v>19000</v>
      </c>
      <c r="J3883" s="381">
        <v>21700</v>
      </c>
      <c r="K3883" s="381">
        <v>24400</v>
      </c>
      <c r="L3883" s="381">
        <v>27100</v>
      </c>
      <c r="M3883" s="381">
        <v>29300</v>
      </c>
      <c r="N3883" s="381">
        <v>31450</v>
      </c>
      <c r="O3883" s="381">
        <v>33650</v>
      </c>
      <c r="P3883" s="381">
        <v>35800</v>
      </c>
      <c r="Q3883" s="381">
        <v>12060</v>
      </c>
      <c r="R3883" s="381">
        <v>16240</v>
      </c>
      <c r="S3883" s="381">
        <v>20420</v>
      </c>
      <c r="T3883" s="381">
        <v>24600</v>
      </c>
      <c r="U3883" s="381">
        <v>28780</v>
      </c>
      <c r="V3883" s="381">
        <v>31450</v>
      </c>
      <c r="W3883" s="381">
        <v>33650</v>
      </c>
      <c r="X3883" s="381">
        <v>35800</v>
      </c>
      <c r="Y3883" s="381">
        <v>30350</v>
      </c>
      <c r="Z3883" s="381">
        <v>34700</v>
      </c>
      <c r="AA3883" s="381">
        <v>39050</v>
      </c>
      <c r="AB3883" s="381">
        <v>43350</v>
      </c>
      <c r="AC3883" s="381">
        <v>46850</v>
      </c>
      <c r="AD3883" s="381">
        <v>50300</v>
      </c>
      <c r="AE3883" s="381">
        <v>53800</v>
      </c>
      <c r="AF3883" s="381">
        <v>57250</v>
      </c>
      <c r="AG3883" s="381">
        <v>9999</v>
      </c>
      <c r="AH3883" s="381" t="s">
        <v>3467</v>
      </c>
      <c r="AI3883" s="381" t="s">
        <v>2743</v>
      </c>
      <c r="AJ3883" s="381">
        <v>0</v>
      </c>
    </row>
    <row r="3884" spans="1:36">
      <c r="A3884" s="381" t="s">
        <v>578</v>
      </c>
      <c r="B3884" s="381" t="s">
        <v>3466</v>
      </c>
      <c r="C3884" s="381">
        <v>48</v>
      </c>
      <c r="D3884" s="381">
        <v>113</v>
      </c>
      <c r="E3884" s="381" t="s">
        <v>2957</v>
      </c>
      <c r="F3884" s="381" t="s">
        <v>2956</v>
      </c>
      <c r="G3884" s="381" t="s">
        <v>3465</v>
      </c>
      <c r="H3884" s="381">
        <v>73400</v>
      </c>
      <c r="I3884" s="381">
        <v>25700</v>
      </c>
      <c r="J3884" s="381">
        <v>29400</v>
      </c>
      <c r="K3884" s="381">
        <v>33050</v>
      </c>
      <c r="L3884" s="381">
        <v>36700</v>
      </c>
      <c r="M3884" s="381">
        <v>39650</v>
      </c>
      <c r="N3884" s="381">
        <v>42600</v>
      </c>
      <c r="O3884" s="381">
        <v>45550</v>
      </c>
      <c r="P3884" s="381">
        <v>48450</v>
      </c>
      <c r="Q3884" s="381">
        <v>15400</v>
      </c>
      <c r="R3884" s="381">
        <v>17600</v>
      </c>
      <c r="S3884" s="381">
        <v>20420</v>
      </c>
      <c r="T3884" s="381">
        <v>24600</v>
      </c>
      <c r="U3884" s="381">
        <v>28780</v>
      </c>
      <c r="V3884" s="381">
        <v>32960</v>
      </c>
      <c r="W3884" s="381">
        <v>37140</v>
      </c>
      <c r="X3884" s="381">
        <v>41320</v>
      </c>
      <c r="Y3884" s="381">
        <v>41100</v>
      </c>
      <c r="Z3884" s="381">
        <v>47000</v>
      </c>
      <c r="AA3884" s="381">
        <v>52850</v>
      </c>
      <c r="AB3884" s="381">
        <v>58700</v>
      </c>
      <c r="AC3884" s="381">
        <v>63400</v>
      </c>
      <c r="AD3884" s="381">
        <v>68100</v>
      </c>
      <c r="AE3884" s="381">
        <v>72800</v>
      </c>
      <c r="AF3884" s="381">
        <v>77500</v>
      </c>
      <c r="AG3884" s="381">
        <v>1920</v>
      </c>
      <c r="AH3884" s="381" t="s">
        <v>3465</v>
      </c>
      <c r="AI3884" s="381" t="s">
        <v>2743</v>
      </c>
      <c r="AJ3884" s="381">
        <v>1</v>
      </c>
    </row>
    <row r="3885" spans="1:36">
      <c r="A3885" s="381" t="s">
        <v>578</v>
      </c>
      <c r="B3885" s="381" t="s">
        <v>3464</v>
      </c>
      <c r="C3885" s="381">
        <v>48</v>
      </c>
      <c r="D3885" s="381">
        <v>115</v>
      </c>
      <c r="E3885" s="381" t="s">
        <v>3463</v>
      </c>
      <c r="F3885" s="381" t="s">
        <v>3462</v>
      </c>
      <c r="G3885" s="381" t="s">
        <v>3461</v>
      </c>
      <c r="H3885" s="381">
        <v>52300</v>
      </c>
      <c r="I3885" s="381">
        <v>19000</v>
      </c>
      <c r="J3885" s="381">
        <v>21700</v>
      </c>
      <c r="K3885" s="381">
        <v>24400</v>
      </c>
      <c r="L3885" s="381">
        <v>27100</v>
      </c>
      <c r="M3885" s="381">
        <v>29300</v>
      </c>
      <c r="N3885" s="381">
        <v>31450</v>
      </c>
      <c r="O3885" s="381">
        <v>33650</v>
      </c>
      <c r="P3885" s="381">
        <v>35800</v>
      </c>
      <c r="Q3885" s="381">
        <v>12060</v>
      </c>
      <c r="R3885" s="381">
        <v>16240</v>
      </c>
      <c r="S3885" s="381">
        <v>20420</v>
      </c>
      <c r="T3885" s="381">
        <v>24600</v>
      </c>
      <c r="U3885" s="381">
        <v>28780</v>
      </c>
      <c r="V3885" s="381">
        <v>31450</v>
      </c>
      <c r="W3885" s="381">
        <v>33650</v>
      </c>
      <c r="X3885" s="381">
        <v>35800</v>
      </c>
      <c r="Y3885" s="381">
        <v>30350</v>
      </c>
      <c r="Z3885" s="381">
        <v>34700</v>
      </c>
      <c r="AA3885" s="381">
        <v>39050</v>
      </c>
      <c r="AB3885" s="381">
        <v>43350</v>
      </c>
      <c r="AC3885" s="381">
        <v>46850</v>
      </c>
      <c r="AD3885" s="381">
        <v>50300</v>
      </c>
      <c r="AE3885" s="381">
        <v>53800</v>
      </c>
      <c r="AF3885" s="381">
        <v>57250</v>
      </c>
      <c r="AG3885" s="381">
        <v>9999</v>
      </c>
      <c r="AH3885" s="381" t="s">
        <v>3461</v>
      </c>
      <c r="AI3885" s="381" t="s">
        <v>2743</v>
      </c>
      <c r="AJ3885" s="381">
        <v>0</v>
      </c>
    </row>
    <row r="3886" spans="1:36">
      <c r="A3886" s="381" t="s">
        <v>578</v>
      </c>
      <c r="B3886" s="381" t="s">
        <v>3460</v>
      </c>
      <c r="C3886" s="381">
        <v>48</v>
      </c>
      <c r="D3886" s="381">
        <v>117</v>
      </c>
      <c r="E3886" s="381" t="s">
        <v>3459</v>
      </c>
      <c r="F3886" s="381" t="s">
        <v>3458</v>
      </c>
      <c r="G3886" s="381" t="s">
        <v>3457</v>
      </c>
      <c r="H3886" s="381">
        <v>52400</v>
      </c>
      <c r="I3886" s="381">
        <v>19000</v>
      </c>
      <c r="J3886" s="381">
        <v>21700</v>
      </c>
      <c r="K3886" s="381">
        <v>24400</v>
      </c>
      <c r="L3886" s="381">
        <v>27100</v>
      </c>
      <c r="M3886" s="381">
        <v>29300</v>
      </c>
      <c r="N3886" s="381">
        <v>31450</v>
      </c>
      <c r="O3886" s="381">
        <v>33650</v>
      </c>
      <c r="P3886" s="381">
        <v>35800</v>
      </c>
      <c r="Q3886" s="381">
        <v>12060</v>
      </c>
      <c r="R3886" s="381">
        <v>16240</v>
      </c>
      <c r="S3886" s="381">
        <v>20420</v>
      </c>
      <c r="T3886" s="381">
        <v>24600</v>
      </c>
      <c r="U3886" s="381">
        <v>28780</v>
      </c>
      <c r="V3886" s="381">
        <v>31450</v>
      </c>
      <c r="W3886" s="381">
        <v>33650</v>
      </c>
      <c r="X3886" s="381">
        <v>35800</v>
      </c>
      <c r="Y3886" s="381">
        <v>30350</v>
      </c>
      <c r="Z3886" s="381">
        <v>34700</v>
      </c>
      <c r="AA3886" s="381">
        <v>39050</v>
      </c>
      <c r="AB3886" s="381">
        <v>43350</v>
      </c>
      <c r="AC3886" s="381">
        <v>46850</v>
      </c>
      <c r="AD3886" s="381">
        <v>50300</v>
      </c>
      <c r="AE3886" s="381">
        <v>53800</v>
      </c>
      <c r="AF3886" s="381">
        <v>57250</v>
      </c>
      <c r="AG3886" s="381">
        <v>9999</v>
      </c>
      <c r="AH3886" s="381" t="s">
        <v>3457</v>
      </c>
      <c r="AI3886" s="381" t="s">
        <v>2743</v>
      </c>
      <c r="AJ3886" s="381">
        <v>0</v>
      </c>
    </row>
    <row r="3887" spans="1:36">
      <c r="A3887" s="381" t="s">
        <v>578</v>
      </c>
      <c r="B3887" s="381" t="s">
        <v>3456</v>
      </c>
      <c r="C3887" s="381">
        <v>48</v>
      </c>
      <c r="D3887" s="381">
        <v>119</v>
      </c>
      <c r="E3887" s="381" t="s">
        <v>3455</v>
      </c>
      <c r="F3887" s="381" t="s">
        <v>3454</v>
      </c>
      <c r="G3887" s="381" t="s">
        <v>3453</v>
      </c>
      <c r="H3887" s="381">
        <v>53200</v>
      </c>
      <c r="I3887" s="381">
        <v>22300</v>
      </c>
      <c r="J3887" s="381">
        <v>25450</v>
      </c>
      <c r="K3887" s="381">
        <v>28650</v>
      </c>
      <c r="L3887" s="381">
        <v>31800</v>
      </c>
      <c r="M3887" s="381">
        <v>34350</v>
      </c>
      <c r="N3887" s="381">
        <v>36900</v>
      </c>
      <c r="O3887" s="381">
        <v>39450</v>
      </c>
      <c r="P3887" s="381">
        <v>42000</v>
      </c>
      <c r="Q3887" s="381">
        <v>13400</v>
      </c>
      <c r="R3887" s="381">
        <v>16240</v>
      </c>
      <c r="S3887" s="381">
        <v>20420</v>
      </c>
      <c r="T3887" s="381">
        <v>24600</v>
      </c>
      <c r="U3887" s="381">
        <v>28780</v>
      </c>
      <c r="V3887" s="381">
        <v>32960</v>
      </c>
      <c r="W3887" s="381">
        <v>37140</v>
      </c>
      <c r="X3887" s="381">
        <v>41320</v>
      </c>
      <c r="Y3887" s="381">
        <v>35650</v>
      </c>
      <c r="Z3887" s="381">
        <v>40750</v>
      </c>
      <c r="AA3887" s="381">
        <v>45850</v>
      </c>
      <c r="AB3887" s="381">
        <v>50900</v>
      </c>
      <c r="AC3887" s="381">
        <v>55000</v>
      </c>
      <c r="AD3887" s="381">
        <v>59050</v>
      </c>
      <c r="AE3887" s="381">
        <v>63150</v>
      </c>
      <c r="AF3887" s="381">
        <v>67200</v>
      </c>
      <c r="AG3887" s="381">
        <v>9999</v>
      </c>
      <c r="AH3887" s="381" t="s">
        <v>3453</v>
      </c>
      <c r="AI3887" s="381" t="s">
        <v>2743</v>
      </c>
      <c r="AJ3887" s="381">
        <v>0</v>
      </c>
    </row>
    <row r="3888" spans="1:36">
      <c r="A3888" s="381" t="s">
        <v>578</v>
      </c>
      <c r="B3888" s="381" t="s">
        <v>3452</v>
      </c>
      <c r="C3888" s="381">
        <v>48</v>
      </c>
      <c r="D3888" s="381">
        <v>121</v>
      </c>
      <c r="E3888" s="381" t="s">
        <v>2957</v>
      </c>
      <c r="F3888" s="381" t="s">
        <v>2956</v>
      </c>
      <c r="G3888" s="381" t="s">
        <v>3451</v>
      </c>
      <c r="H3888" s="381">
        <v>73400</v>
      </c>
      <c r="I3888" s="381">
        <v>25700</v>
      </c>
      <c r="J3888" s="381">
        <v>29400</v>
      </c>
      <c r="K3888" s="381">
        <v>33050</v>
      </c>
      <c r="L3888" s="381">
        <v>36700</v>
      </c>
      <c r="M3888" s="381">
        <v>39650</v>
      </c>
      <c r="N3888" s="381">
        <v>42600</v>
      </c>
      <c r="O3888" s="381">
        <v>45550</v>
      </c>
      <c r="P3888" s="381">
        <v>48450</v>
      </c>
      <c r="Q3888" s="381">
        <v>15400</v>
      </c>
      <c r="R3888" s="381">
        <v>17600</v>
      </c>
      <c r="S3888" s="381">
        <v>20420</v>
      </c>
      <c r="T3888" s="381">
        <v>24600</v>
      </c>
      <c r="U3888" s="381">
        <v>28780</v>
      </c>
      <c r="V3888" s="381">
        <v>32960</v>
      </c>
      <c r="W3888" s="381">
        <v>37140</v>
      </c>
      <c r="X3888" s="381">
        <v>41320</v>
      </c>
      <c r="Y3888" s="381">
        <v>41100</v>
      </c>
      <c r="Z3888" s="381">
        <v>47000</v>
      </c>
      <c r="AA3888" s="381">
        <v>52850</v>
      </c>
      <c r="AB3888" s="381">
        <v>58700</v>
      </c>
      <c r="AC3888" s="381">
        <v>63400</v>
      </c>
      <c r="AD3888" s="381">
        <v>68100</v>
      </c>
      <c r="AE3888" s="381">
        <v>72800</v>
      </c>
      <c r="AF3888" s="381">
        <v>77500</v>
      </c>
      <c r="AG3888" s="381">
        <v>1920</v>
      </c>
      <c r="AH3888" s="381" t="s">
        <v>3451</v>
      </c>
      <c r="AI3888" s="381" t="s">
        <v>2743</v>
      </c>
      <c r="AJ3888" s="381">
        <v>1</v>
      </c>
    </row>
    <row r="3889" spans="1:36">
      <c r="A3889" s="381" t="s">
        <v>578</v>
      </c>
      <c r="B3889" s="381" t="s">
        <v>3450</v>
      </c>
      <c r="C3889" s="381">
        <v>48</v>
      </c>
      <c r="D3889" s="381">
        <v>123</v>
      </c>
      <c r="E3889" s="381" t="s">
        <v>3449</v>
      </c>
      <c r="F3889" s="381" t="s">
        <v>3448</v>
      </c>
      <c r="G3889" s="381" t="s">
        <v>3447</v>
      </c>
      <c r="H3889" s="381">
        <v>61400</v>
      </c>
      <c r="I3889" s="381">
        <v>21300</v>
      </c>
      <c r="J3889" s="381">
        <v>24350</v>
      </c>
      <c r="K3889" s="381">
        <v>27400</v>
      </c>
      <c r="L3889" s="381">
        <v>30400</v>
      </c>
      <c r="M3889" s="381">
        <v>32850</v>
      </c>
      <c r="N3889" s="381">
        <v>35300</v>
      </c>
      <c r="O3889" s="381">
        <v>37700</v>
      </c>
      <c r="P3889" s="381">
        <v>40150</v>
      </c>
      <c r="Q3889" s="381">
        <v>12800</v>
      </c>
      <c r="R3889" s="381">
        <v>16240</v>
      </c>
      <c r="S3889" s="381">
        <v>20420</v>
      </c>
      <c r="T3889" s="381">
        <v>24600</v>
      </c>
      <c r="U3889" s="381">
        <v>28780</v>
      </c>
      <c r="V3889" s="381">
        <v>32960</v>
      </c>
      <c r="W3889" s="381">
        <v>37140</v>
      </c>
      <c r="X3889" s="381">
        <v>40150</v>
      </c>
      <c r="Y3889" s="381">
        <v>34100</v>
      </c>
      <c r="Z3889" s="381">
        <v>38950</v>
      </c>
      <c r="AA3889" s="381">
        <v>43800</v>
      </c>
      <c r="AB3889" s="381">
        <v>48650</v>
      </c>
      <c r="AC3889" s="381">
        <v>52550</v>
      </c>
      <c r="AD3889" s="381">
        <v>56450</v>
      </c>
      <c r="AE3889" s="381">
        <v>60350</v>
      </c>
      <c r="AF3889" s="381">
        <v>64250</v>
      </c>
      <c r="AG3889" s="381">
        <v>9999</v>
      </c>
      <c r="AH3889" s="381" t="s">
        <v>3447</v>
      </c>
      <c r="AI3889" s="381" t="s">
        <v>2743</v>
      </c>
      <c r="AJ3889" s="381">
        <v>0</v>
      </c>
    </row>
    <row r="3890" spans="1:36">
      <c r="A3890" s="381" t="s">
        <v>578</v>
      </c>
      <c r="B3890" s="381" t="s">
        <v>3446</v>
      </c>
      <c r="C3890" s="381">
        <v>48</v>
      </c>
      <c r="D3890" s="381">
        <v>125</v>
      </c>
      <c r="E3890" s="381" t="s">
        <v>3445</v>
      </c>
      <c r="F3890" s="381" t="s">
        <v>3444</v>
      </c>
      <c r="G3890" s="381" t="s">
        <v>3443</v>
      </c>
      <c r="H3890" s="381">
        <v>54500</v>
      </c>
      <c r="I3890" s="381">
        <v>19100</v>
      </c>
      <c r="J3890" s="381">
        <v>21800</v>
      </c>
      <c r="K3890" s="381">
        <v>24550</v>
      </c>
      <c r="L3890" s="381">
        <v>27250</v>
      </c>
      <c r="M3890" s="381">
        <v>29450</v>
      </c>
      <c r="N3890" s="381">
        <v>31650</v>
      </c>
      <c r="O3890" s="381">
        <v>33800</v>
      </c>
      <c r="P3890" s="381">
        <v>36000</v>
      </c>
      <c r="Q3890" s="381">
        <v>12060</v>
      </c>
      <c r="R3890" s="381">
        <v>16240</v>
      </c>
      <c r="S3890" s="381">
        <v>20420</v>
      </c>
      <c r="T3890" s="381">
        <v>24600</v>
      </c>
      <c r="U3890" s="381">
        <v>28780</v>
      </c>
      <c r="V3890" s="381">
        <v>31650</v>
      </c>
      <c r="W3890" s="381">
        <v>33800</v>
      </c>
      <c r="X3890" s="381">
        <v>36000</v>
      </c>
      <c r="Y3890" s="381">
        <v>30550</v>
      </c>
      <c r="Z3890" s="381">
        <v>34900</v>
      </c>
      <c r="AA3890" s="381">
        <v>39250</v>
      </c>
      <c r="AB3890" s="381">
        <v>43600</v>
      </c>
      <c r="AC3890" s="381">
        <v>47100</v>
      </c>
      <c r="AD3890" s="381">
        <v>50600</v>
      </c>
      <c r="AE3890" s="381">
        <v>54100</v>
      </c>
      <c r="AF3890" s="381">
        <v>57600</v>
      </c>
      <c r="AG3890" s="381">
        <v>9999</v>
      </c>
      <c r="AH3890" s="381" t="s">
        <v>3443</v>
      </c>
      <c r="AI3890" s="381" t="s">
        <v>2743</v>
      </c>
      <c r="AJ3890" s="381">
        <v>0</v>
      </c>
    </row>
    <row r="3891" spans="1:36">
      <c r="A3891" s="381" t="s">
        <v>578</v>
      </c>
      <c r="B3891" s="381" t="s">
        <v>3442</v>
      </c>
      <c r="C3891" s="381">
        <v>48</v>
      </c>
      <c r="D3891" s="381">
        <v>127</v>
      </c>
      <c r="E3891" s="381" t="s">
        <v>3441</v>
      </c>
      <c r="F3891" s="381" t="s">
        <v>3440</v>
      </c>
      <c r="G3891" s="381" t="s">
        <v>3439</v>
      </c>
      <c r="H3891" s="381">
        <v>47400</v>
      </c>
      <c r="I3891" s="381">
        <v>19000</v>
      </c>
      <c r="J3891" s="381">
        <v>21700</v>
      </c>
      <c r="K3891" s="381">
        <v>24400</v>
      </c>
      <c r="L3891" s="381">
        <v>27100</v>
      </c>
      <c r="M3891" s="381">
        <v>29300</v>
      </c>
      <c r="N3891" s="381">
        <v>31450</v>
      </c>
      <c r="O3891" s="381">
        <v>33650</v>
      </c>
      <c r="P3891" s="381">
        <v>35800</v>
      </c>
      <c r="Q3891" s="381">
        <v>12060</v>
      </c>
      <c r="R3891" s="381">
        <v>16240</v>
      </c>
      <c r="S3891" s="381">
        <v>20420</v>
      </c>
      <c r="T3891" s="381">
        <v>24600</v>
      </c>
      <c r="U3891" s="381">
        <v>28780</v>
      </c>
      <c r="V3891" s="381">
        <v>31450</v>
      </c>
      <c r="W3891" s="381">
        <v>33650</v>
      </c>
      <c r="X3891" s="381">
        <v>35800</v>
      </c>
      <c r="Y3891" s="381">
        <v>30350</v>
      </c>
      <c r="Z3891" s="381">
        <v>34700</v>
      </c>
      <c r="AA3891" s="381">
        <v>39050</v>
      </c>
      <c r="AB3891" s="381">
        <v>43350</v>
      </c>
      <c r="AC3891" s="381">
        <v>46850</v>
      </c>
      <c r="AD3891" s="381">
        <v>50300</v>
      </c>
      <c r="AE3891" s="381">
        <v>53800</v>
      </c>
      <c r="AF3891" s="381">
        <v>57250</v>
      </c>
      <c r="AG3891" s="381">
        <v>9999</v>
      </c>
      <c r="AH3891" s="381" t="s">
        <v>3439</v>
      </c>
      <c r="AI3891" s="381" t="s">
        <v>2743</v>
      </c>
      <c r="AJ3891" s="381">
        <v>0</v>
      </c>
    </row>
    <row r="3892" spans="1:36">
      <c r="A3892" s="381" t="s">
        <v>578</v>
      </c>
      <c r="B3892" s="381" t="s">
        <v>3438</v>
      </c>
      <c r="C3892" s="381">
        <v>48</v>
      </c>
      <c r="D3892" s="381">
        <v>129</v>
      </c>
      <c r="E3892" s="381" t="s">
        <v>3437</v>
      </c>
      <c r="F3892" s="381" t="s">
        <v>3436</v>
      </c>
      <c r="G3892" s="381" t="s">
        <v>3435</v>
      </c>
      <c r="H3892" s="381">
        <v>56300</v>
      </c>
      <c r="I3892" s="381">
        <v>19850</v>
      </c>
      <c r="J3892" s="381">
        <v>22650</v>
      </c>
      <c r="K3892" s="381">
        <v>25500</v>
      </c>
      <c r="L3892" s="381">
        <v>28300</v>
      </c>
      <c r="M3892" s="381">
        <v>30600</v>
      </c>
      <c r="N3892" s="381">
        <v>32850</v>
      </c>
      <c r="O3892" s="381">
        <v>35100</v>
      </c>
      <c r="P3892" s="381">
        <v>37400</v>
      </c>
      <c r="Q3892" s="381">
        <v>12060</v>
      </c>
      <c r="R3892" s="381">
        <v>16240</v>
      </c>
      <c r="S3892" s="381">
        <v>20420</v>
      </c>
      <c r="T3892" s="381">
        <v>24600</v>
      </c>
      <c r="U3892" s="381">
        <v>28780</v>
      </c>
      <c r="V3892" s="381">
        <v>32850</v>
      </c>
      <c r="W3892" s="381">
        <v>35100</v>
      </c>
      <c r="X3892" s="381">
        <v>37400</v>
      </c>
      <c r="Y3892" s="381">
        <v>31750</v>
      </c>
      <c r="Z3892" s="381">
        <v>36250</v>
      </c>
      <c r="AA3892" s="381">
        <v>40800</v>
      </c>
      <c r="AB3892" s="381">
        <v>45300</v>
      </c>
      <c r="AC3892" s="381">
        <v>48950</v>
      </c>
      <c r="AD3892" s="381">
        <v>52550</v>
      </c>
      <c r="AE3892" s="381">
        <v>56200</v>
      </c>
      <c r="AF3892" s="381">
        <v>59800</v>
      </c>
      <c r="AG3892" s="381">
        <v>9999</v>
      </c>
      <c r="AH3892" s="381" t="s">
        <v>3435</v>
      </c>
      <c r="AI3892" s="381" t="s">
        <v>2743</v>
      </c>
      <c r="AJ3892" s="381">
        <v>0</v>
      </c>
    </row>
    <row r="3893" spans="1:36">
      <c r="A3893" s="381" t="s">
        <v>578</v>
      </c>
      <c r="B3893" s="381" t="s">
        <v>3434</v>
      </c>
      <c r="C3893" s="381">
        <v>48</v>
      </c>
      <c r="D3893" s="381">
        <v>131</v>
      </c>
      <c r="E3893" s="381" t="s">
        <v>3433</v>
      </c>
      <c r="F3893" s="381" t="s">
        <v>3432</v>
      </c>
      <c r="G3893" s="381" t="s">
        <v>3431</v>
      </c>
      <c r="H3893" s="381">
        <v>40900</v>
      </c>
      <c r="I3893" s="381">
        <v>19000</v>
      </c>
      <c r="J3893" s="381">
        <v>21700</v>
      </c>
      <c r="K3893" s="381">
        <v>24400</v>
      </c>
      <c r="L3893" s="381">
        <v>27100</v>
      </c>
      <c r="M3893" s="381">
        <v>29300</v>
      </c>
      <c r="N3893" s="381">
        <v>31450</v>
      </c>
      <c r="O3893" s="381">
        <v>33650</v>
      </c>
      <c r="P3893" s="381">
        <v>35800</v>
      </c>
      <c r="Q3893" s="381">
        <v>12060</v>
      </c>
      <c r="R3893" s="381">
        <v>16240</v>
      </c>
      <c r="S3893" s="381">
        <v>20420</v>
      </c>
      <c r="T3893" s="381">
        <v>24600</v>
      </c>
      <c r="U3893" s="381">
        <v>28780</v>
      </c>
      <c r="V3893" s="381">
        <v>31450</v>
      </c>
      <c r="W3893" s="381">
        <v>33650</v>
      </c>
      <c r="X3893" s="381">
        <v>35800</v>
      </c>
      <c r="Y3893" s="381">
        <v>30350</v>
      </c>
      <c r="Z3893" s="381">
        <v>34700</v>
      </c>
      <c r="AA3893" s="381">
        <v>39050</v>
      </c>
      <c r="AB3893" s="381">
        <v>43350</v>
      </c>
      <c r="AC3893" s="381">
        <v>46850</v>
      </c>
      <c r="AD3893" s="381">
        <v>50300</v>
      </c>
      <c r="AE3893" s="381">
        <v>53800</v>
      </c>
      <c r="AF3893" s="381">
        <v>57250</v>
      </c>
      <c r="AG3893" s="381">
        <v>9999</v>
      </c>
      <c r="AH3893" s="381" t="s">
        <v>3431</v>
      </c>
      <c r="AI3893" s="381" t="s">
        <v>2743</v>
      </c>
      <c r="AJ3893" s="381">
        <v>0</v>
      </c>
    </row>
    <row r="3894" spans="1:36">
      <c r="A3894" s="381" t="s">
        <v>578</v>
      </c>
      <c r="B3894" s="381" t="s">
        <v>3430</v>
      </c>
      <c r="C3894" s="381">
        <v>48</v>
      </c>
      <c r="D3894" s="381">
        <v>133</v>
      </c>
      <c r="E3894" s="381" t="s">
        <v>3429</v>
      </c>
      <c r="F3894" s="381" t="s">
        <v>3428</v>
      </c>
      <c r="G3894" s="381" t="s">
        <v>3427</v>
      </c>
      <c r="H3894" s="381">
        <v>44100</v>
      </c>
      <c r="I3894" s="381">
        <v>19000</v>
      </c>
      <c r="J3894" s="381">
        <v>21700</v>
      </c>
      <c r="K3894" s="381">
        <v>24400</v>
      </c>
      <c r="L3894" s="381">
        <v>27100</v>
      </c>
      <c r="M3894" s="381">
        <v>29300</v>
      </c>
      <c r="N3894" s="381">
        <v>31450</v>
      </c>
      <c r="O3894" s="381">
        <v>33650</v>
      </c>
      <c r="P3894" s="381">
        <v>35800</v>
      </c>
      <c r="Q3894" s="381">
        <v>12060</v>
      </c>
      <c r="R3894" s="381">
        <v>16240</v>
      </c>
      <c r="S3894" s="381">
        <v>20420</v>
      </c>
      <c r="T3894" s="381">
        <v>24600</v>
      </c>
      <c r="U3894" s="381">
        <v>28780</v>
      </c>
      <c r="V3894" s="381">
        <v>31450</v>
      </c>
      <c r="W3894" s="381">
        <v>33650</v>
      </c>
      <c r="X3894" s="381">
        <v>35800</v>
      </c>
      <c r="Y3894" s="381">
        <v>30350</v>
      </c>
      <c r="Z3894" s="381">
        <v>34700</v>
      </c>
      <c r="AA3894" s="381">
        <v>39050</v>
      </c>
      <c r="AB3894" s="381">
        <v>43350</v>
      </c>
      <c r="AC3894" s="381">
        <v>46850</v>
      </c>
      <c r="AD3894" s="381">
        <v>50300</v>
      </c>
      <c r="AE3894" s="381">
        <v>53800</v>
      </c>
      <c r="AF3894" s="381">
        <v>57250</v>
      </c>
      <c r="AG3894" s="381">
        <v>9999</v>
      </c>
      <c r="AH3894" s="381" t="s">
        <v>3427</v>
      </c>
      <c r="AI3894" s="381" t="s">
        <v>2743</v>
      </c>
      <c r="AJ3894" s="381">
        <v>0</v>
      </c>
    </row>
    <row r="3895" spans="1:36">
      <c r="A3895" s="381" t="s">
        <v>578</v>
      </c>
      <c r="B3895" s="381" t="s">
        <v>3426</v>
      </c>
      <c r="C3895" s="381">
        <v>48</v>
      </c>
      <c r="D3895" s="381">
        <v>135</v>
      </c>
      <c r="E3895" s="381" t="s">
        <v>3425</v>
      </c>
      <c r="F3895" s="381" t="s">
        <v>3424</v>
      </c>
      <c r="G3895" s="381" t="s">
        <v>3423</v>
      </c>
      <c r="H3895" s="381">
        <v>72400</v>
      </c>
      <c r="I3895" s="381">
        <v>22850</v>
      </c>
      <c r="J3895" s="381">
        <v>26100</v>
      </c>
      <c r="K3895" s="381">
        <v>29350</v>
      </c>
      <c r="L3895" s="381">
        <v>32600</v>
      </c>
      <c r="M3895" s="381">
        <v>35250</v>
      </c>
      <c r="N3895" s="381">
        <v>37850</v>
      </c>
      <c r="O3895" s="381">
        <v>40450</v>
      </c>
      <c r="P3895" s="381">
        <v>43050</v>
      </c>
      <c r="Q3895" s="381">
        <v>13700</v>
      </c>
      <c r="R3895" s="381">
        <v>16240</v>
      </c>
      <c r="S3895" s="381">
        <v>20420</v>
      </c>
      <c r="T3895" s="381">
        <v>24600</v>
      </c>
      <c r="U3895" s="381">
        <v>28780</v>
      </c>
      <c r="V3895" s="381">
        <v>32960</v>
      </c>
      <c r="W3895" s="381">
        <v>37140</v>
      </c>
      <c r="X3895" s="381">
        <v>41320</v>
      </c>
      <c r="Y3895" s="381">
        <v>36550</v>
      </c>
      <c r="Z3895" s="381">
        <v>41750</v>
      </c>
      <c r="AA3895" s="381">
        <v>46950</v>
      </c>
      <c r="AB3895" s="381">
        <v>52150</v>
      </c>
      <c r="AC3895" s="381">
        <v>56350</v>
      </c>
      <c r="AD3895" s="381">
        <v>60500</v>
      </c>
      <c r="AE3895" s="381">
        <v>64700</v>
      </c>
      <c r="AF3895" s="381">
        <v>68850</v>
      </c>
      <c r="AG3895" s="381">
        <v>5800</v>
      </c>
      <c r="AH3895" s="381" t="s">
        <v>3423</v>
      </c>
      <c r="AI3895" s="381" t="s">
        <v>2743</v>
      </c>
      <c r="AJ3895" s="381">
        <v>1</v>
      </c>
    </row>
    <row r="3896" spans="1:36">
      <c r="A3896" s="381" t="s">
        <v>578</v>
      </c>
      <c r="B3896" s="381" t="s">
        <v>3422</v>
      </c>
      <c r="C3896" s="381">
        <v>48</v>
      </c>
      <c r="D3896" s="381">
        <v>137</v>
      </c>
      <c r="E3896" s="381" t="s">
        <v>3421</v>
      </c>
      <c r="F3896" s="381" t="s">
        <v>3420</v>
      </c>
      <c r="G3896" s="381" t="s">
        <v>3419</v>
      </c>
      <c r="H3896" s="381">
        <v>53400</v>
      </c>
      <c r="I3896" s="381">
        <v>19000</v>
      </c>
      <c r="J3896" s="381">
        <v>21700</v>
      </c>
      <c r="K3896" s="381">
        <v>24400</v>
      </c>
      <c r="L3896" s="381">
        <v>27100</v>
      </c>
      <c r="M3896" s="381">
        <v>29300</v>
      </c>
      <c r="N3896" s="381">
        <v>31450</v>
      </c>
      <c r="O3896" s="381">
        <v>33650</v>
      </c>
      <c r="P3896" s="381">
        <v>35800</v>
      </c>
      <c r="Q3896" s="381">
        <v>12060</v>
      </c>
      <c r="R3896" s="381">
        <v>16240</v>
      </c>
      <c r="S3896" s="381">
        <v>20420</v>
      </c>
      <c r="T3896" s="381">
        <v>24600</v>
      </c>
      <c r="U3896" s="381">
        <v>28780</v>
      </c>
      <c r="V3896" s="381">
        <v>31450</v>
      </c>
      <c r="W3896" s="381">
        <v>33650</v>
      </c>
      <c r="X3896" s="381">
        <v>35800</v>
      </c>
      <c r="Y3896" s="381">
        <v>30350</v>
      </c>
      <c r="Z3896" s="381">
        <v>34700</v>
      </c>
      <c r="AA3896" s="381">
        <v>39050</v>
      </c>
      <c r="AB3896" s="381">
        <v>43350</v>
      </c>
      <c r="AC3896" s="381">
        <v>46850</v>
      </c>
      <c r="AD3896" s="381">
        <v>50300</v>
      </c>
      <c r="AE3896" s="381">
        <v>53800</v>
      </c>
      <c r="AF3896" s="381">
        <v>57250</v>
      </c>
      <c r="AG3896" s="381">
        <v>9999</v>
      </c>
      <c r="AH3896" s="381" t="s">
        <v>3419</v>
      </c>
      <c r="AI3896" s="381" t="s">
        <v>2743</v>
      </c>
      <c r="AJ3896" s="381">
        <v>0</v>
      </c>
    </row>
    <row r="3897" spans="1:36">
      <c r="A3897" s="381" t="s">
        <v>578</v>
      </c>
      <c r="B3897" s="381" t="s">
        <v>3418</v>
      </c>
      <c r="C3897" s="381">
        <v>48</v>
      </c>
      <c r="D3897" s="381">
        <v>139</v>
      </c>
      <c r="E3897" s="381" t="s">
        <v>2957</v>
      </c>
      <c r="F3897" s="381" t="s">
        <v>2956</v>
      </c>
      <c r="G3897" s="381" t="s">
        <v>3417</v>
      </c>
      <c r="H3897" s="381">
        <v>73400</v>
      </c>
      <c r="I3897" s="381">
        <v>25700</v>
      </c>
      <c r="J3897" s="381">
        <v>29400</v>
      </c>
      <c r="K3897" s="381">
        <v>33050</v>
      </c>
      <c r="L3897" s="381">
        <v>36700</v>
      </c>
      <c r="M3897" s="381">
        <v>39650</v>
      </c>
      <c r="N3897" s="381">
        <v>42600</v>
      </c>
      <c r="O3897" s="381">
        <v>45550</v>
      </c>
      <c r="P3897" s="381">
        <v>48450</v>
      </c>
      <c r="Q3897" s="381">
        <v>15400</v>
      </c>
      <c r="R3897" s="381">
        <v>17600</v>
      </c>
      <c r="S3897" s="381">
        <v>20420</v>
      </c>
      <c r="T3897" s="381">
        <v>24600</v>
      </c>
      <c r="U3897" s="381">
        <v>28780</v>
      </c>
      <c r="V3897" s="381">
        <v>32960</v>
      </c>
      <c r="W3897" s="381">
        <v>37140</v>
      </c>
      <c r="X3897" s="381">
        <v>41320</v>
      </c>
      <c r="Y3897" s="381">
        <v>41100</v>
      </c>
      <c r="Z3897" s="381">
        <v>47000</v>
      </c>
      <c r="AA3897" s="381">
        <v>52850</v>
      </c>
      <c r="AB3897" s="381">
        <v>58700</v>
      </c>
      <c r="AC3897" s="381">
        <v>63400</v>
      </c>
      <c r="AD3897" s="381">
        <v>68100</v>
      </c>
      <c r="AE3897" s="381">
        <v>72800</v>
      </c>
      <c r="AF3897" s="381">
        <v>77500</v>
      </c>
      <c r="AG3897" s="381">
        <v>1920</v>
      </c>
      <c r="AH3897" s="381" t="s">
        <v>3417</v>
      </c>
      <c r="AI3897" s="381" t="s">
        <v>2743</v>
      </c>
      <c r="AJ3897" s="381">
        <v>1</v>
      </c>
    </row>
    <row r="3898" spans="1:36">
      <c r="A3898" s="381" t="s">
        <v>578</v>
      </c>
      <c r="B3898" s="381" t="s">
        <v>3416</v>
      </c>
      <c r="C3898" s="381">
        <v>48</v>
      </c>
      <c r="D3898" s="381">
        <v>141</v>
      </c>
      <c r="E3898" s="381" t="s">
        <v>3415</v>
      </c>
      <c r="F3898" s="381" t="s">
        <v>3414</v>
      </c>
      <c r="G3898" s="381" t="s">
        <v>3413</v>
      </c>
      <c r="H3898" s="381">
        <v>45300</v>
      </c>
      <c r="I3898" s="381">
        <v>19000</v>
      </c>
      <c r="J3898" s="381">
        <v>21700</v>
      </c>
      <c r="K3898" s="381">
        <v>24400</v>
      </c>
      <c r="L3898" s="381">
        <v>27100</v>
      </c>
      <c r="M3898" s="381">
        <v>29300</v>
      </c>
      <c r="N3898" s="381">
        <v>31450</v>
      </c>
      <c r="O3898" s="381">
        <v>33650</v>
      </c>
      <c r="P3898" s="381">
        <v>35800</v>
      </c>
      <c r="Q3898" s="381">
        <v>12060</v>
      </c>
      <c r="R3898" s="381">
        <v>16240</v>
      </c>
      <c r="S3898" s="381">
        <v>20420</v>
      </c>
      <c r="T3898" s="381">
        <v>24600</v>
      </c>
      <c r="U3898" s="381">
        <v>28780</v>
      </c>
      <c r="V3898" s="381">
        <v>31450</v>
      </c>
      <c r="W3898" s="381">
        <v>33650</v>
      </c>
      <c r="X3898" s="381">
        <v>35800</v>
      </c>
      <c r="Y3898" s="381">
        <v>30350</v>
      </c>
      <c r="Z3898" s="381">
        <v>34700</v>
      </c>
      <c r="AA3898" s="381">
        <v>39050</v>
      </c>
      <c r="AB3898" s="381">
        <v>43350</v>
      </c>
      <c r="AC3898" s="381">
        <v>46850</v>
      </c>
      <c r="AD3898" s="381">
        <v>50300</v>
      </c>
      <c r="AE3898" s="381">
        <v>53800</v>
      </c>
      <c r="AF3898" s="381">
        <v>57250</v>
      </c>
      <c r="AG3898" s="381">
        <v>2320</v>
      </c>
      <c r="AH3898" s="381" t="s">
        <v>3413</v>
      </c>
      <c r="AI3898" s="381" t="s">
        <v>2743</v>
      </c>
      <c r="AJ3898" s="381">
        <v>1</v>
      </c>
    </row>
    <row r="3899" spans="1:36">
      <c r="A3899" s="381" t="s">
        <v>578</v>
      </c>
      <c r="B3899" s="381" t="s">
        <v>3412</v>
      </c>
      <c r="C3899" s="381">
        <v>48</v>
      </c>
      <c r="D3899" s="381">
        <v>143</v>
      </c>
      <c r="E3899" s="381" t="s">
        <v>3411</v>
      </c>
      <c r="F3899" s="381" t="s">
        <v>3410</v>
      </c>
      <c r="G3899" s="381" t="s">
        <v>3409</v>
      </c>
      <c r="H3899" s="381">
        <v>53300</v>
      </c>
      <c r="I3899" s="381">
        <v>19000</v>
      </c>
      <c r="J3899" s="381">
        <v>21700</v>
      </c>
      <c r="K3899" s="381">
        <v>24400</v>
      </c>
      <c r="L3899" s="381">
        <v>27100</v>
      </c>
      <c r="M3899" s="381">
        <v>29300</v>
      </c>
      <c r="N3899" s="381">
        <v>31450</v>
      </c>
      <c r="O3899" s="381">
        <v>33650</v>
      </c>
      <c r="P3899" s="381">
        <v>35800</v>
      </c>
      <c r="Q3899" s="381">
        <v>12060</v>
      </c>
      <c r="R3899" s="381">
        <v>16240</v>
      </c>
      <c r="S3899" s="381">
        <v>20420</v>
      </c>
      <c r="T3899" s="381">
        <v>24600</v>
      </c>
      <c r="U3899" s="381">
        <v>28780</v>
      </c>
      <c r="V3899" s="381">
        <v>31450</v>
      </c>
      <c r="W3899" s="381">
        <v>33650</v>
      </c>
      <c r="X3899" s="381">
        <v>35800</v>
      </c>
      <c r="Y3899" s="381">
        <v>30350</v>
      </c>
      <c r="Z3899" s="381">
        <v>34700</v>
      </c>
      <c r="AA3899" s="381">
        <v>39050</v>
      </c>
      <c r="AB3899" s="381">
        <v>43350</v>
      </c>
      <c r="AC3899" s="381">
        <v>46850</v>
      </c>
      <c r="AD3899" s="381">
        <v>50300</v>
      </c>
      <c r="AE3899" s="381">
        <v>53800</v>
      </c>
      <c r="AF3899" s="381">
        <v>57250</v>
      </c>
      <c r="AG3899" s="381">
        <v>9999</v>
      </c>
      <c r="AH3899" s="381" t="s">
        <v>3409</v>
      </c>
      <c r="AI3899" s="381" t="s">
        <v>2743</v>
      </c>
      <c r="AJ3899" s="381">
        <v>0</v>
      </c>
    </row>
    <row r="3900" spans="1:36">
      <c r="A3900" s="381" t="s">
        <v>578</v>
      </c>
      <c r="B3900" s="381" t="s">
        <v>3408</v>
      </c>
      <c r="C3900" s="381">
        <v>48</v>
      </c>
      <c r="D3900" s="381">
        <v>145</v>
      </c>
      <c r="E3900" s="381" t="s">
        <v>3407</v>
      </c>
      <c r="F3900" s="381" t="s">
        <v>3406</v>
      </c>
      <c r="G3900" s="381" t="s">
        <v>3405</v>
      </c>
      <c r="H3900" s="381">
        <v>48500</v>
      </c>
      <c r="I3900" s="381">
        <v>19000</v>
      </c>
      <c r="J3900" s="381">
        <v>21700</v>
      </c>
      <c r="K3900" s="381">
        <v>24400</v>
      </c>
      <c r="L3900" s="381">
        <v>27100</v>
      </c>
      <c r="M3900" s="381">
        <v>29300</v>
      </c>
      <c r="N3900" s="381">
        <v>31450</v>
      </c>
      <c r="O3900" s="381">
        <v>33650</v>
      </c>
      <c r="P3900" s="381">
        <v>35800</v>
      </c>
      <c r="Q3900" s="381">
        <v>12060</v>
      </c>
      <c r="R3900" s="381">
        <v>16240</v>
      </c>
      <c r="S3900" s="381">
        <v>20420</v>
      </c>
      <c r="T3900" s="381">
        <v>24600</v>
      </c>
      <c r="U3900" s="381">
        <v>28780</v>
      </c>
      <c r="V3900" s="381">
        <v>31450</v>
      </c>
      <c r="W3900" s="381">
        <v>33650</v>
      </c>
      <c r="X3900" s="381">
        <v>35800</v>
      </c>
      <c r="Y3900" s="381">
        <v>30350</v>
      </c>
      <c r="Z3900" s="381">
        <v>34700</v>
      </c>
      <c r="AA3900" s="381">
        <v>39050</v>
      </c>
      <c r="AB3900" s="381">
        <v>43350</v>
      </c>
      <c r="AC3900" s="381">
        <v>46850</v>
      </c>
      <c r="AD3900" s="381">
        <v>50300</v>
      </c>
      <c r="AE3900" s="381">
        <v>53800</v>
      </c>
      <c r="AF3900" s="381">
        <v>57250</v>
      </c>
      <c r="AG3900" s="381">
        <v>9999</v>
      </c>
      <c r="AH3900" s="381" t="s">
        <v>3405</v>
      </c>
      <c r="AI3900" s="381" t="s">
        <v>2743</v>
      </c>
      <c r="AJ3900" s="381">
        <v>1</v>
      </c>
    </row>
    <row r="3901" spans="1:36">
      <c r="A3901" s="381" t="s">
        <v>578</v>
      </c>
      <c r="B3901" s="381" t="s">
        <v>3404</v>
      </c>
      <c r="C3901" s="381">
        <v>48</v>
      </c>
      <c r="D3901" s="381">
        <v>147</v>
      </c>
      <c r="E3901" s="381" t="s">
        <v>3403</v>
      </c>
      <c r="F3901" s="381" t="s">
        <v>3402</v>
      </c>
      <c r="G3901" s="381" t="s">
        <v>3401</v>
      </c>
      <c r="H3901" s="381">
        <v>56100</v>
      </c>
      <c r="I3901" s="381">
        <v>19650</v>
      </c>
      <c r="J3901" s="381">
        <v>22450</v>
      </c>
      <c r="K3901" s="381">
        <v>25250</v>
      </c>
      <c r="L3901" s="381">
        <v>28050</v>
      </c>
      <c r="M3901" s="381">
        <v>30300</v>
      </c>
      <c r="N3901" s="381">
        <v>32550</v>
      </c>
      <c r="O3901" s="381">
        <v>34800</v>
      </c>
      <c r="P3901" s="381">
        <v>37050</v>
      </c>
      <c r="Q3901" s="381">
        <v>12060</v>
      </c>
      <c r="R3901" s="381">
        <v>16240</v>
      </c>
      <c r="S3901" s="381">
        <v>20420</v>
      </c>
      <c r="T3901" s="381">
        <v>24600</v>
      </c>
      <c r="U3901" s="381">
        <v>28780</v>
      </c>
      <c r="V3901" s="381">
        <v>32550</v>
      </c>
      <c r="W3901" s="381">
        <v>34800</v>
      </c>
      <c r="X3901" s="381">
        <v>37050</v>
      </c>
      <c r="Y3901" s="381">
        <v>31450</v>
      </c>
      <c r="Z3901" s="381">
        <v>35950</v>
      </c>
      <c r="AA3901" s="381">
        <v>40450</v>
      </c>
      <c r="AB3901" s="381">
        <v>44900</v>
      </c>
      <c r="AC3901" s="381">
        <v>48500</v>
      </c>
      <c r="AD3901" s="381">
        <v>52100</v>
      </c>
      <c r="AE3901" s="381">
        <v>55700</v>
      </c>
      <c r="AF3901" s="381">
        <v>59300</v>
      </c>
      <c r="AG3901" s="381">
        <v>9999</v>
      </c>
      <c r="AH3901" s="381" t="s">
        <v>3401</v>
      </c>
      <c r="AI3901" s="381" t="s">
        <v>2743</v>
      </c>
      <c r="AJ3901" s="381">
        <v>0</v>
      </c>
    </row>
    <row r="3902" spans="1:36">
      <c r="A3902" s="381" t="s">
        <v>578</v>
      </c>
      <c r="B3902" s="381" t="s">
        <v>3400</v>
      </c>
      <c r="C3902" s="381">
        <v>48</v>
      </c>
      <c r="D3902" s="381">
        <v>149</v>
      </c>
      <c r="E3902" s="381" t="s">
        <v>3399</v>
      </c>
      <c r="F3902" s="381" t="s">
        <v>3398</v>
      </c>
      <c r="G3902" s="381" t="s">
        <v>1532</v>
      </c>
      <c r="H3902" s="381">
        <v>63000</v>
      </c>
      <c r="I3902" s="381">
        <v>22050</v>
      </c>
      <c r="J3902" s="381">
        <v>25200</v>
      </c>
      <c r="K3902" s="381">
        <v>28350</v>
      </c>
      <c r="L3902" s="381">
        <v>31500</v>
      </c>
      <c r="M3902" s="381">
        <v>34050</v>
      </c>
      <c r="N3902" s="381">
        <v>36550</v>
      </c>
      <c r="O3902" s="381">
        <v>39100</v>
      </c>
      <c r="P3902" s="381">
        <v>41600</v>
      </c>
      <c r="Q3902" s="381">
        <v>13250</v>
      </c>
      <c r="R3902" s="381">
        <v>16240</v>
      </c>
      <c r="S3902" s="381">
        <v>20420</v>
      </c>
      <c r="T3902" s="381">
        <v>24600</v>
      </c>
      <c r="U3902" s="381">
        <v>28780</v>
      </c>
      <c r="V3902" s="381">
        <v>32960</v>
      </c>
      <c r="W3902" s="381">
        <v>37140</v>
      </c>
      <c r="X3902" s="381">
        <v>41320</v>
      </c>
      <c r="Y3902" s="381">
        <v>35300</v>
      </c>
      <c r="Z3902" s="381">
        <v>40350</v>
      </c>
      <c r="AA3902" s="381">
        <v>45400</v>
      </c>
      <c r="AB3902" s="381">
        <v>50400</v>
      </c>
      <c r="AC3902" s="381">
        <v>54450</v>
      </c>
      <c r="AD3902" s="381">
        <v>58500</v>
      </c>
      <c r="AE3902" s="381">
        <v>62500</v>
      </c>
      <c r="AF3902" s="381">
        <v>66550</v>
      </c>
      <c r="AG3902" s="381">
        <v>9999</v>
      </c>
      <c r="AH3902" s="381" t="s">
        <v>1532</v>
      </c>
      <c r="AI3902" s="381" t="s">
        <v>2743</v>
      </c>
      <c r="AJ3902" s="381">
        <v>0</v>
      </c>
    </row>
    <row r="3903" spans="1:36">
      <c r="A3903" s="381" t="s">
        <v>578</v>
      </c>
      <c r="B3903" s="381" t="s">
        <v>3397</v>
      </c>
      <c r="C3903" s="381">
        <v>48</v>
      </c>
      <c r="D3903" s="381">
        <v>151</v>
      </c>
      <c r="E3903" s="381" t="s">
        <v>3396</v>
      </c>
      <c r="F3903" s="381" t="s">
        <v>3395</v>
      </c>
      <c r="G3903" s="381" t="s">
        <v>3394</v>
      </c>
      <c r="H3903" s="381">
        <v>59700</v>
      </c>
      <c r="I3903" s="381">
        <v>20900</v>
      </c>
      <c r="J3903" s="381">
        <v>23900</v>
      </c>
      <c r="K3903" s="381">
        <v>26900</v>
      </c>
      <c r="L3903" s="381">
        <v>29850</v>
      </c>
      <c r="M3903" s="381">
        <v>32250</v>
      </c>
      <c r="N3903" s="381">
        <v>34650</v>
      </c>
      <c r="O3903" s="381">
        <v>37050</v>
      </c>
      <c r="P3903" s="381">
        <v>39450</v>
      </c>
      <c r="Q3903" s="381">
        <v>12550</v>
      </c>
      <c r="R3903" s="381">
        <v>16240</v>
      </c>
      <c r="S3903" s="381">
        <v>20420</v>
      </c>
      <c r="T3903" s="381">
        <v>24600</v>
      </c>
      <c r="U3903" s="381">
        <v>28780</v>
      </c>
      <c r="V3903" s="381">
        <v>32960</v>
      </c>
      <c r="W3903" s="381">
        <v>37050</v>
      </c>
      <c r="X3903" s="381">
        <v>39450</v>
      </c>
      <c r="Y3903" s="381">
        <v>33450</v>
      </c>
      <c r="Z3903" s="381">
        <v>38200</v>
      </c>
      <c r="AA3903" s="381">
        <v>43000</v>
      </c>
      <c r="AB3903" s="381">
        <v>47750</v>
      </c>
      <c r="AC3903" s="381">
        <v>51600</v>
      </c>
      <c r="AD3903" s="381">
        <v>55400</v>
      </c>
      <c r="AE3903" s="381">
        <v>59250</v>
      </c>
      <c r="AF3903" s="381">
        <v>63050</v>
      </c>
      <c r="AG3903" s="381">
        <v>9999</v>
      </c>
      <c r="AH3903" s="381" t="s">
        <v>3394</v>
      </c>
      <c r="AI3903" s="381" t="s">
        <v>2743</v>
      </c>
      <c r="AJ3903" s="381">
        <v>0</v>
      </c>
    </row>
    <row r="3904" spans="1:36">
      <c r="A3904" s="381" t="s">
        <v>578</v>
      </c>
      <c r="B3904" s="381" t="s">
        <v>3393</v>
      </c>
      <c r="C3904" s="381">
        <v>48</v>
      </c>
      <c r="D3904" s="381">
        <v>153</v>
      </c>
      <c r="E3904" s="381" t="s">
        <v>3392</v>
      </c>
      <c r="F3904" s="381" t="s">
        <v>3391</v>
      </c>
      <c r="G3904" s="381" t="s">
        <v>2009</v>
      </c>
      <c r="H3904" s="381">
        <v>53500</v>
      </c>
      <c r="I3904" s="381">
        <v>19000</v>
      </c>
      <c r="J3904" s="381">
        <v>21700</v>
      </c>
      <c r="K3904" s="381">
        <v>24400</v>
      </c>
      <c r="L3904" s="381">
        <v>27100</v>
      </c>
      <c r="M3904" s="381">
        <v>29300</v>
      </c>
      <c r="N3904" s="381">
        <v>31450</v>
      </c>
      <c r="O3904" s="381">
        <v>33650</v>
      </c>
      <c r="P3904" s="381">
        <v>35800</v>
      </c>
      <c r="Q3904" s="381">
        <v>12060</v>
      </c>
      <c r="R3904" s="381">
        <v>16240</v>
      </c>
      <c r="S3904" s="381">
        <v>20420</v>
      </c>
      <c r="T3904" s="381">
        <v>24600</v>
      </c>
      <c r="U3904" s="381">
        <v>28780</v>
      </c>
      <c r="V3904" s="381">
        <v>31450</v>
      </c>
      <c r="W3904" s="381">
        <v>33650</v>
      </c>
      <c r="X3904" s="381">
        <v>35800</v>
      </c>
      <c r="Y3904" s="381">
        <v>30350</v>
      </c>
      <c r="Z3904" s="381">
        <v>34700</v>
      </c>
      <c r="AA3904" s="381">
        <v>39050</v>
      </c>
      <c r="AB3904" s="381">
        <v>43350</v>
      </c>
      <c r="AC3904" s="381">
        <v>46850</v>
      </c>
      <c r="AD3904" s="381">
        <v>50300</v>
      </c>
      <c r="AE3904" s="381">
        <v>53800</v>
      </c>
      <c r="AF3904" s="381">
        <v>57250</v>
      </c>
      <c r="AG3904" s="381">
        <v>9999</v>
      </c>
      <c r="AH3904" s="381" t="s">
        <v>2009</v>
      </c>
      <c r="AI3904" s="381" t="s">
        <v>2743</v>
      </c>
      <c r="AJ3904" s="381">
        <v>0</v>
      </c>
    </row>
    <row r="3905" spans="1:36">
      <c r="A3905" s="381" t="s">
        <v>578</v>
      </c>
      <c r="B3905" s="381" t="s">
        <v>3390</v>
      </c>
      <c r="C3905" s="381">
        <v>48</v>
      </c>
      <c r="D3905" s="381">
        <v>155</v>
      </c>
      <c r="E3905" s="381" t="s">
        <v>3389</v>
      </c>
      <c r="F3905" s="381" t="s">
        <v>3388</v>
      </c>
      <c r="G3905" s="381" t="s">
        <v>3387</v>
      </c>
      <c r="H3905" s="381">
        <v>48600</v>
      </c>
      <c r="I3905" s="381">
        <v>19000</v>
      </c>
      <c r="J3905" s="381">
        <v>21700</v>
      </c>
      <c r="K3905" s="381">
        <v>24400</v>
      </c>
      <c r="L3905" s="381">
        <v>27100</v>
      </c>
      <c r="M3905" s="381">
        <v>29300</v>
      </c>
      <c r="N3905" s="381">
        <v>31450</v>
      </c>
      <c r="O3905" s="381">
        <v>33650</v>
      </c>
      <c r="P3905" s="381">
        <v>35800</v>
      </c>
      <c r="Q3905" s="381">
        <v>12060</v>
      </c>
      <c r="R3905" s="381">
        <v>16240</v>
      </c>
      <c r="S3905" s="381">
        <v>20420</v>
      </c>
      <c r="T3905" s="381">
        <v>24600</v>
      </c>
      <c r="U3905" s="381">
        <v>28780</v>
      </c>
      <c r="V3905" s="381">
        <v>31450</v>
      </c>
      <c r="W3905" s="381">
        <v>33650</v>
      </c>
      <c r="X3905" s="381">
        <v>35800</v>
      </c>
      <c r="Y3905" s="381">
        <v>30350</v>
      </c>
      <c r="Z3905" s="381">
        <v>34700</v>
      </c>
      <c r="AA3905" s="381">
        <v>39050</v>
      </c>
      <c r="AB3905" s="381">
        <v>43350</v>
      </c>
      <c r="AC3905" s="381">
        <v>46850</v>
      </c>
      <c r="AD3905" s="381">
        <v>50300</v>
      </c>
      <c r="AE3905" s="381">
        <v>53800</v>
      </c>
      <c r="AF3905" s="381">
        <v>57250</v>
      </c>
      <c r="AG3905" s="381">
        <v>9999</v>
      </c>
      <c r="AH3905" s="381" t="s">
        <v>3387</v>
      </c>
      <c r="AI3905" s="381" t="s">
        <v>2743</v>
      </c>
      <c r="AJ3905" s="381">
        <v>0</v>
      </c>
    </row>
    <row r="3906" spans="1:36">
      <c r="A3906" s="381" t="s">
        <v>578</v>
      </c>
      <c r="B3906" s="381" t="s">
        <v>3386</v>
      </c>
      <c r="C3906" s="381">
        <v>48</v>
      </c>
      <c r="D3906" s="381">
        <v>157</v>
      </c>
      <c r="E3906" s="381" t="s">
        <v>2811</v>
      </c>
      <c r="F3906" s="381" t="s">
        <v>2810</v>
      </c>
      <c r="G3906" s="381" t="s">
        <v>3385</v>
      </c>
      <c r="H3906" s="381">
        <v>71500</v>
      </c>
      <c r="I3906" s="381">
        <v>25050</v>
      </c>
      <c r="J3906" s="381">
        <v>28600</v>
      </c>
      <c r="K3906" s="381">
        <v>32200</v>
      </c>
      <c r="L3906" s="381">
        <v>35750</v>
      </c>
      <c r="M3906" s="381">
        <v>38650</v>
      </c>
      <c r="N3906" s="381">
        <v>41500</v>
      </c>
      <c r="O3906" s="381">
        <v>44350</v>
      </c>
      <c r="P3906" s="381">
        <v>47200</v>
      </c>
      <c r="Q3906" s="381">
        <v>15050</v>
      </c>
      <c r="R3906" s="381">
        <v>17200</v>
      </c>
      <c r="S3906" s="381">
        <v>20420</v>
      </c>
      <c r="T3906" s="381">
        <v>24600</v>
      </c>
      <c r="U3906" s="381">
        <v>28780</v>
      </c>
      <c r="V3906" s="381">
        <v>32960</v>
      </c>
      <c r="W3906" s="381">
        <v>37140</v>
      </c>
      <c r="X3906" s="381">
        <v>41320</v>
      </c>
      <c r="Y3906" s="381">
        <v>40050</v>
      </c>
      <c r="Z3906" s="381">
        <v>45800</v>
      </c>
      <c r="AA3906" s="381">
        <v>51500</v>
      </c>
      <c r="AB3906" s="381">
        <v>57200</v>
      </c>
      <c r="AC3906" s="381">
        <v>61800</v>
      </c>
      <c r="AD3906" s="381">
        <v>66400</v>
      </c>
      <c r="AE3906" s="381">
        <v>70950</v>
      </c>
      <c r="AF3906" s="381">
        <v>75550</v>
      </c>
      <c r="AG3906" s="381">
        <v>3360</v>
      </c>
      <c r="AH3906" s="381" t="s">
        <v>3385</v>
      </c>
      <c r="AI3906" s="381" t="s">
        <v>2743</v>
      </c>
      <c r="AJ3906" s="381">
        <v>1</v>
      </c>
    </row>
    <row r="3907" spans="1:36">
      <c r="A3907" s="381" t="s">
        <v>578</v>
      </c>
      <c r="B3907" s="381" t="s">
        <v>3384</v>
      </c>
      <c r="C3907" s="381">
        <v>48</v>
      </c>
      <c r="D3907" s="381">
        <v>159</v>
      </c>
      <c r="E3907" s="381" t="s">
        <v>3383</v>
      </c>
      <c r="F3907" s="381" t="s">
        <v>3382</v>
      </c>
      <c r="G3907" s="381" t="s">
        <v>1670</v>
      </c>
      <c r="H3907" s="381">
        <v>64300</v>
      </c>
      <c r="I3907" s="381">
        <v>22550</v>
      </c>
      <c r="J3907" s="381">
        <v>25750</v>
      </c>
      <c r="K3907" s="381">
        <v>28950</v>
      </c>
      <c r="L3907" s="381">
        <v>32150</v>
      </c>
      <c r="M3907" s="381">
        <v>34750</v>
      </c>
      <c r="N3907" s="381">
        <v>37300</v>
      </c>
      <c r="O3907" s="381">
        <v>39900</v>
      </c>
      <c r="P3907" s="381">
        <v>42450</v>
      </c>
      <c r="Q3907" s="381">
        <v>13550</v>
      </c>
      <c r="R3907" s="381">
        <v>16240</v>
      </c>
      <c r="S3907" s="381">
        <v>20420</v>
      </c>
      <c r="T3907" s="381">
        <v>24600</v>
      </c>
      <c r="U3907" s="381">
        <v>28780</v>
      </c>
      <c r="V3907" s="381">
        <v>32960</v>
      </c>
      <c r="W3907" s="381">
        <v>37140</v>
      </c>
      <c r="X3907" s="381">
        <v>41320</v>
      </c>
      <c r="Y3907" s="381">
        <v>36050</v>
      </c>
      <c r="Z3907" s="381">
        <v>41200</v>
      </c>
      <c r="AA3907" s="381">
        <v>46350</v>
      </c>
      <c r="AB3907" s="381">
        <v>51450</v>
      </c>
      <c r="AC3907" s="381">
        <v>55600</v>
      </c>
      <c r="AD3907" s="381">
        <v>59700</v>
      </c>
      <c r="AE3907" s="381">
        <v>63800</v>
      </c>
      <c r="AF3907" s="381">
        <v>67950</v>
      </c>
      <c r="AG3907" s="381">
        <v>9999</v>
      </c>
      <c r="AH3907" s="381" t="s">
        <v>1670</v>
      </c>
      <c r="AI3907" s="381" t="s">
        <v>2743</v>
      </c>
      <c r="AJ3907" s="381">
        <v>0</v>
      </c>
    </row>
    <row r="3908" spans="1:36">
      <c r="A3908" s="381" t="s">
        <v>578</v>
      </c>
      <c r="B3908" s="381" t="s">
        <v>3381</v>
      </c>
      <c r="C3908" s="381">
        <v>48</v>
      </c>
      <c r="D3908" s="381">
        <v>161</v>
      </c>
      <c r="E3908" s="381" t="s">
        <v>3380</v>
      </c>
      <c r="F3908" s="381" t="s">
        <v>3379</v>
      </c>
      <c r="G3908" s="381" t="s">
        <v>3378</v>
      </c>
      <c r="H3908" s="381">
        <v>55000</v>
      </c>
      <c r="I3908" s="381">
        <v>19250</v>
      </c>
      <c r="J3908" s="381">
        <v>22000</v>
      </c>
      <c r="K3908" s="381">
        <v>24750</v>
      </c>
      <c r="L3908" s="381">
        <v>27500</v>
      </c>
      <c r="M3908" s="381">
        <v>29700</v>
      </c>
      <c r="N3908" s="381">
        <v>31900</v>
      </c>
      <c r="O3908" s="381">
        <v>34100</v>
      </c>
      <c r="P3908" s="381">
        <v>36300</v>
      </c>
      <c r="Q3908" s="381">
        <v>12060</v>
      </c>
      <c r="R3908" s="381">
        <v>16240</v>
      </c>
      <c r="S3908" s="381">
        <v>20420</v>
      </c>
      <c r="T3908" s="381">
        <v>24600</v>
      </c>
      <c r="U3908" s="381">
        <v>28780</v>
      </c>
      <c r="V3908" s="381">
        <v>31900</v>
      </c>
      <c r="W3908" s="381">
        <v>34100</v>
      </c>
      <c r="X3908" s="381">
        <v>36300</v>
      </c>
      <c r="Y3908" s="381">
        <v>30800</v>
      </c>
      <c r="Z3908" s="381">
        <v>35200</v>
      </c>
      <c r="AA3908" s="381">
        <v>39600</v>
      </c>
      <c r="AB3908" s="381">
        <v>44000</v>
      </c>
      <c r="AC3908" s="381">
        <v>47550</v>
      </c>
      <c r="AD3908" s="381">
        <v>51050</v>
      </c>
      <c r="AE3908" s="381">
        <v>54600</v>
      </c>
      <c r="AF3908" s="381">
        <v>58100</v>
      </c>
      <c r="AG3908" s="381">
        <v>9999</v>
      </c>
      <c r="AH3908" s="381" t="s">
        <v>3378</v>
      </c>
      <c r="AI3908" s="381" t="s">
        <v>2743</v>
      </c>
      <c r="AJ3908" s="381">
        <v>0</v>
      </c>
    </row>
    <row r="3909" spans="1:36">
      <c r="A3909" s="381" t="s">
        <v>578</v>
      </c>
      <c r="B3909" s="381" t="s">
        <v>3377</v>
      </c>
      <c r="C3909" s="381">
        <v>48</v>
      </c>
      <c r="D3909" s="381">
        <v>163</v>
      </c>
      <c r="E3909" s="381" t="s">
        <v>3376</v>
      </c>
      <c r="F3909" s="381" t="s">
        <v>3375</v>
      </c>
      <c r="G3909" s="381" t="s">
        <v>3374</v>
      </c>
      <c r="H3909" s="381">
        <v>40700</v>
      </c>
      <c r="I3909" s="381">
        <v>19000</v>
      </c>
      <c r="J3909" s="381">
        <v>21700</v>
      </c>
      <c r="K3909" s="381">
        <v>24400</v>
      </c>
      <c r="L3909" s="381">
        <v>27100</v>
      </c>
      <c r="M3909" s="381">
        <v>29300</v>
      </c>
      <c r="N3909" s="381">
        <v>31450</v>
      </c>
      <c r="O3909" s="381">
        <v>33650</v>
      </c>
      <c r="P3909" s="381">
        <v>35800</v>
      </c>
      <c r="Q3909" s="381">
        <v>12060</v>
      </c>
      <c r="R3909" s="381">
        <v>16240</v>
      </c>
      <c r="S3909" s="381">
        <v>20420</v>
      </c>
      <c r="T3909" s="381">
        <v>24600</v>
      </c>
      <c r="U3909" s="381">
        <v>28780</v>
      </c>
      <c r="V3909" s="381">
        <v>31450</v>
      </c>
      <c r="W3909" s="381">
        <v>33650</v>
      </c>
      <c r="X3909" s="381">
        <v>35800</v>
      </c>
      <c r="Y3909" s="381">
        <v>30350</v>
      </c>
      <c r="Z3909" s="381">
        <v>34700</v>
      </c>
      <c r="AA3909" s="381">
        <v>39050</v>
      </c>
      <c r="AB3909" s="381">
        <v>43350</v>
      </c>
      <c r="AC3909" s="381">
        <v>46850</v>
      </c>
      <c r="AD3909" s="381">
        <v>50300</v>
      </c>
      <c r="AE3909" s="381">
        <v>53800</v>
      </c>
      <c r="AF3909" s="381">
        <v>57250</v>
      </c>
      <c r="AG3909" s="381">
        <v>9999</v>
      </c>
      <c r="AH3909" s="381" t="s">
        <v>3374</v>
      </c>
      <c r="AI3909" s="381" t="s">
        <v>2743</v>
      </c>
      <c r="AJ3909" s="381">
        <v>0</v>
      </c>
    </row>
    <row r="3910" spans="1:36">
      <c r="A3910" s="381" t="s">
        <v>578</v>
      </c>
      <c r="B3910" s="381" t="s">
        <v>3373</v>
      </c>
      <c r="C3910" s="381">
        <v>48</v>
      </c>
      <c r="D3910" s="381">
        <v>165</v>
      </c>
      <c r="E3910" s="381" t="s">
        <v>3372</v>
      </c>
      <c r="F3910" s="381" t="s">
        <v>3371</v>
      </c>
      <c r="G3910" s="381" t="s">
        <v>3370</v>
      </c>
      <c r="H3910" s="381">
        <v>59500</v>
      </c>
      <c r="I3910" s="381">
        <v>20850</v>
      </c>
      <c r="J3910" s="381">
        <v>23800</v>
      </c>
      <c r="K3910" s="381">
        <v>26800</v>
      </c>
      <c r="L3910" s="381">
        <v>29750</v>
      </c>
      <c r="M3910" s="381">
        <v>32150</v>
      </c>
      <c r="N3910" s="381">
        <v>34550</v>
      </c>
      <c r="O3910" s="381">
        <v>36900</v>
      </c>
      <c r="P3910" s="381">
        <v>39300</v>
      </c>
      <c r="Q3910" s="381">
        <v>12500</v>
      </c>
      <c r="R3910" s="381">
        <v>16240</v>
      </c>
      <c r="S3910" s="381">
        <v>20420</v>
      </c>
      <c r="T3910" s="381">
        <v>24600</v>
      </c>
      <c r="U3910" s="381">
        <v>28780</v>
      </c>
      <c r="V3910" s="381">
        <v>32960</v>
      </c>
      <c r="W3910" s="381">
        <v>36900</v>
      </c>
      <c r="X3910" s="381">
        <v>39300</v>
      </c>
      <c r="Y3910" s="381">
        <v>33350</v>
      </c>
      <c r="Z3910" s="381">
        <v>38100</v>
      </c>
      <c r="AA3910" s="381">
        <v>42850</v>
      </c>
      <c r="AB3910" s="381">
        <v>47600</v>
      </c>
      <c r="AC3910" s="381">
        <v>51450</v>
      </c>
      <c r="AD3910" s="381">
        <v>55250</v>
      </c>
      <c r="AE3910" s="381">
        <v>59050</v>
      </c>
      <c r="AF3910" s="381">
        <v>62850</v>
      </c>
      <c r="AG3910" s="381">
        <v>9999</v>
      </c>
      <c r="AH3910" s="381" t="s">
        <v>3370</v>
      </c>
      <c r="AI3910" s="381" t="s">
        <v>2743</v>
      </c>
      <c r="AJ3910" s="381">
        <v>0</v>
      </c>
    </row>
    <row r="3911" spans="1:36">
      <c r="A3911" s="381" t="s">
        <v>578</v>
      </c>
      <c r="B3911" s="381" t="s">
        <v>3369</v>
      </c>
      <c r="C3911" s="381">
        <v>48</v>
      </c>
      <c r="D3911" s="381">
        <v>167</v>
      </c>
      <c r="E3911" s="381" t="s">
        <v>2811</v>
      </c>
      <c r="F3911" s="381" t="s">
        <v>2810</v>
      </c>
      <c r="G3911" s="381" t="s">
        <v>3368</v>
      </c>
      <c r="H3911" s="381">
        <v>71500</v>
      </c>
      <c r="I3911" s="381">
        <v>25050</v>
      </c>
      <c r="J3911" s="381">
        <v>28600</v>
      </c>
      <c r="K3911" s="381">
        <v>32200</v>
      </c>
      <c r="L3911" s="381">
        <v>35750</v>
      </c>
      <c r="M3911" s="381">
        <v>38650</v>
      </c>
      <c r="N3911" s="381">
        <v>41500</v>
      </c>
      <c r="O3911" s="381">
        <v>44350</v>
      </c>
      <c r="P3911" s="381">
        <v>47200</v>
      </c>
      <c r="Q3911" s="381">
        <v>15050</v>
      </c>
      <c r="R3911" s="381">
        <v>17200</v>
      </c>
      <c r="S3911" s="381">
        <v>20420</v>
      </c>
      <c r="T3911" s="381">
        <v>24600</v>
      </c>
      <c r="U3911" s="381">
        <v>28780</v>
      </c>
      <c r="V3911" s="381">
        <v>32960</v>
      </c>
      <c r="W3911" s="381">
        <v>37140</v>
      </c>
      <c r="X3911" s="381">
        <v>41320</v>
      </c>
      <c r="Y3911" s="381">
        <v>40050</v>
      </c>
      <c r="Z3911" s="381">
        <v>45800</v>
      </c>
      <c r="AA3911" s="381">
        <v>51500</v>
      </c>
      <c r="AB3911" s="381">
        <v>57200</v>
      </c>
      <c r="AC3911" s="381">
        <v>61800</v>
      </c>
      <c r="AD3911" s="381">
        <v>66400</v>
      </c>
      <c r="AE3911" s="381">
        <v>70950</v>
      </c>
      <c r="AF3911" s="381">
        <v>75550</v>
      </c>
      <c r="AG3911" s="381">
        <v>2920</v>
      </c>
      <c r="AH3911" s="381" t="s">
        <v>3368</v>
      </c>
      <c r="AI3911" s="381" t="s">
        <v>2743</v>
      </c>
      <c r="AJ3911" s="381">
        <v>1</v>
      </c>
    </row>
    <row r="3912" spans="1:36">
      <c r="A3912" s="381" t="s">
        <v>578</v>
      </c>
      <c r="B3912" s="381" t="s">
        <v>3367</v>
      </c>
      <c r="C3912" s="381">
        <v>48</v>
      </c>
      <c r="D3912" s="381">
        <v>169</v>
      </c>
      <c r="E3912" s="381" t="s">
        <v>3366</v>
      </c>
      <c r="F3912" s="381" t="s">
        <v>3365</v>
      </c>
      <c r="G3912" s="381" t="s">
        <v>3364</v>
      </c>
      <c r="H3912" s="381">
        <v>58400</v>
      </c>
      <c r="I3912" s="381">
        <v>20450</v>
      </c>
      <c r="J3912" s="381">
        <v>23400</v>
      </c>
      <c r="K3912" s="381">
        <v>26300</v>
      </c>
      <c r="L3912" s="381">
        <v>29200</v>
      </c>
      <c r="M3912" s="381">
        <v>31550</v>
      </c>
      <c r="N3912" s="381">
        <v>33900</v>
      </c>
      <c r="O3912" s="381">
        <v>36250</v>
      </c>
      <c r="P3912" s="381">
        <v>38550</v>
      </c>
      <c r="Q3912" s="381">
        <v>12250</v>
      </c>
      <c r="R3912" s="381">
        <v>16240</v>
      </c>
      <c r="S3912" s="381">
        <v>20420</v>
      </c>
      <c r="T3912" s="381">
        <v>24600</v>
      </c>
      <c r="U3912" s="381">
        <v>28780</v>
      </c>
      <c r="V3912" s="381">
        <v>32960</v>
      </c>
      <c r="W3912" s="381">
        <v>36250</v>
      </c>
      <c r="X3912" s="381">
        <v>38550</v>
      </c>
      <c r="Y3912" s="381">
        <v>32700</v>
      </c>
      <c r="Z3912" s="381">
        <v>37400</v>
      </c>
      <c r="AA3912" s="381">
        <v>42050</v>
      </c>
      <c r="AB3912" s="381">
        <v>46700</v>
      </c>
      <c r="AC3912" s="381">
        <v>50450</v>
      </c>
      <c r="AD3912" s="381">
        <v>54200</v>
      </c>
      <c r="AE3912" s="381">
        <v>57950</v>
      </c>
      <c r="AF3912" s="381">
        <v>61650</v>
      </c>
      <c r="AG3912" s="381">
        <v>9999</v>
      </c>
      <c r="AH3912" s="381" t="s">
        <v>3364</v>
      </c>
      <c r="AI3912" s="381" t="s">
        <v>2743</v>
      </c>
      <c r="AJ3912" s="381">
        <v>0</v>
      </c>
    </row>
    <row r="3913" spans="1:36">
      <c r="A3913" s="381" t="s">
        <v>578</v>
      </c>
      <c r="B3913" s="381" t="s">
        <v>3363</v>
      </c>
      <c r="C3913" s="381">
        <v>48</v>
      </c>
      <c r="D3913" s="381">
        <v>171</v>
      </c>
      <c r="E3913" s="381" t="s">
        <v>3362</v>
      </c>
      <c r="F3913" s="381" t="s">
        <v>3361</v>
      </c>
      <c r="G3913" s="381" t="s">
        <v>3360</v>
      </c>
      <c r="H3913" s="381">
        <v>68300</v>
      </c>
      <c r="I3913" s="381">
        <v>23950</v>
      </c>
      <c r="J3913" s="381">
        <v>27350</v>
      </c>
      <c r="K3913" s="381">
        <v>30750</v>
      </c>
      <c r="L3913" s="381">
        <v>34150</v>
      </c>
      <c r="M3913" s="381">
        <v>36900</v>
      </c>
      <c r="N3913" s="381">
        <v>39650</v>
      </c>
      <c r="O3913" s="381">
        <v>42350</v>
      </c>
      <c r="P3913" s="381">
        <v>45100</v>
      </c>
      <c r="Q3913" s="381">
        <v>14350</v>
      </c>
      <c r="R3913" s="381">
        <v>16400</v>
      </c>
      <c r="S3913" s="381">
        <v>20420</v>
      </c>
      <c r="T3913" s="381">
        <v>24600</v>
      </c>
      <c r="U3913" s="381">
        <v>28780</v>
      </c>
      <c r="V3913" s="381">
        <v>32960</v>
      </c>
      <c r="W3913" s="381">
        <v>37140</v>
      </c>
      <c r="X3913" s="381">
        <v>41320</v>
      </c>
      <c r="Y3913" s="381">
        <v>38300</v>
      </c>
      <c r="Z3913" s="381">
        <v>43750</v>
      </c>
      <c r="AA3913" s="381">
        <v>49200</v>
      </c>
      <c r="AB3913" s="381">
        <v>54650</v>
      </c>
      <c r="AC3913" s="381">
        <v>59050</v>
      </c>
      <c r="AD3913" s="381">
        <v>63400</v>
      </c>
      <c r="AE3913" s="381">
        <v>67800</v>
      </c>
      <c r="AF3913" s="381">
        <v>72150</v>
      </c>
      <c r="AG3913" s="381">
        <v>9999</v>
      </c>
      <c r="AH3913" s="381" t="s">
        <v>3360</v>
      </c>
      <c r="AI3913" s="381" t="s">
        <v>2743</v>
      </c>
      <c r="AJ3913" s="381">
        <v>0</v>
      </c>
    </row>
    <row r="3914" spans="1:36">
      <c r="A3914" s="381" t="s">
        <v>578</v>
      </c>
      <c r="B3914" s="381" t="s">
        <v>3359</v>
      </c>
      <c r="C3914" s="381">
        <v>48</v>
      </c>
      <c r="D3914" s="381">
        <v>173</v>
      </c>
      <c r="E3914" s="381" t="s">
        <v>3358</v>
      </c>
      <c r="F3914" s="381" t="s">
        <v>3357</v>
      </c>
      <c r="G3914" s="381" t="s">
        <v>3356</v>
      </c>
      <c r="H3914" s="381">
        <v>107800</v>
      </c>
      <c r="I3914" s="381">
        <v>27400</v>
      </c>
      <c r="J3914" s="381">
        <v>31300</v>
      </c>
      <c r="K3914" s="381">
        <v>35200</v>
      </c>
      <c r="L3914" s="381">
        <v>39100</v>
      </c>
      <c r="M3914" s="381">
        <v>42250</v>
      </c>
      <c r="N3914" s="381">
        <v>45400</v>
      </c>
      <c r="O3914" s="381">
        <v>48500</v>
      </c>
      <c r="P3914" s="381">
        <v>51650</v>
      </c>
      <c r="Q3914" s="381">
        <v>16450</v>
      </c>
      <c r="R3914" s="381">
        <v>18800</v>
      </c>
      <c r="S3914" s="381">
        <v>21150</v>
      </c>
      <c r="T3914" s="381">
        <v>24600</v>
      </c>
      <c r="U3914" s="381">
        <v>28780</v>
      </c>
      <c r="V3914" s="381">
        <v>32960</v>
      </c>
      <c r="W3914" s="381">
        <v>37140</v>
      </c>
      <c r="X3914" s="381">
        <v>41320</v>
      </c>
      <c r="Y3914" s="381">
        <v>43800</v>
      </c>
      <c r="Z3914" s="381">
        <v>50050</v>
      </c>
      <c r="AA3914" s="381">
        <v>56300</v>
      </c>
      <c r="AB3914" s="381">
        <v>62550</v>
      </c>
      <c r="AC3914" s="381">
        <v>67600</v>
      </c>
      <c r="AD3914" s="381">
        <v>72600</v>
      </c>
      <c r="AE3914" s="381">
        <v>77600</v>
      </c>
      <c r="AF3914" s="381">
        <v>82600</v>
      </c>
      <c r="AG3914" s="381">
        <v>9999</v>
      </c>
      <c r="AH3914" s="381" t="s">
        <v>3356</v>
      </c>
      <c r="AI3914" s="381" t="s">
        <v>2743</v>
      </c>
      <c r="AJ3914" s="381">
        <v>0</v>
      </c>
    </row>
    <row r="3915" spans="1:36">
      <c r="A3915" s="381" t="s">
        <v>578</v>
      </c>
      <c r="B3915" s="381" t="s">
        <v>3355</v>
      </c>
      <c r="C3915" s="381">
        <v>48</v>
      </c>
      <c r="D3915" s="381">
        <v>175</v>
      </c>
      <c r="E3915" s="381" t="s">
        <v>2819</v>
      </c>
      <c r="F3915" s="381" t="s">
        <v>2818</v>
      </c>
      <c r="G3915" s="381" t="s">
        <v>3354</v>
      </c>
      <c r="H3915" s="381">
        <v>63800</v>
      </c>
      <c r="I3915" s="381">
        <v>21800</v>
      </c>
      <c r="J3915" s="381">
        <v>24900</v>
      </c>
      <c r="K3915" s="381">
        <v>28000</v>
      </c>
      <c r="L3915" s="381">
        <v>31100</v>
      </c>
      <c r="M3915" s="381">
        <v>33600</v>
      </c>
      <c r="N3915" s="381">
        <v>36100</v>
      </c>
      <c r="O3915" s="381">
        <v>38600</v>
      </c>
      <c r="P3915" s="381">
        <v>41100</v>
      </c>
      <c r="Q3915" s="381">
        <v>13100</v>
      </c>
      <c r="R3915" s="381">
        <v>16240</v>
      </c>
      <c r="S3915" s="381">
        <v>20420</v>
      </c>
      <c r="T3915" s="381">
        <v>24600</v>
      </c>
      <c r="U3915" s="381">
        <v>28780</v>
      </c>
      <c r="V3915" s="381">
        <v>32960</v>
      </c>
      <c r="W3915" s="381">
        <v>37140</v>
      </c>
      <c r="X3915" s="381">
        <v>41100</v>
      </c>
      <c r="Y3915" s="381">
        <v>34850</v>
      </c>
      <c r="Z3915" s="381">
        <v>39800</v>
      </c>
      <c r="AA3915" s="381">
        <v>44800</v>
      </c>
      <c r="AB3915" s="381">
        <v>49750</v>
      </c>
      <c r="AC3915" s="381">
        <v>53750</v>
      </c>
      <c r="AD3915" s="381">
        <v>57750</v>
      </c>
      <c r="AE3915" s="381">
        <v>61700</v>
      </c>
      <c r="AF3915" s="381">
        <v>65700</v>
      </c>
      <c r="AG3915" s="381">
        <v>9999</v>
      </c>
      <c r="AH3915" s="381" t="s">
        <v>3354</v>
      </c>
      <c r="AI3915" s="381" t="s">
        <v>2743</v>
      </c>
      <c r="AJ3915" s="381">
        <v>1</v>
      </c>
    </row>
    <row r="3916" spans="1:36">
      <c r="A3916" s="381" t="s">
        <v>578</v>
      </c>
      <c r="B3916" s="381" t="s">
        <v>3353</v>
      </c>
      <c r="C3916" s="381">
        <v>48</v>
      </c>
      <c r="D3916" s="381">
        <v>177</v>
      </c>
      <c r="E3916" s="381" t="s">
        <v>3352</v>
      </c>
      <c r="F3916" s="381" t="s">
        <v>3351</v>
      </c>
      <c r="G3916" s="381" t="s">
        <v>3350</v>
      </c>
      <c r="H3916" s="381">
        <v>51000</v>
      </c>
      <c r="I3916" s="381">
        <v>19000</v>
      </c>
      <c r="J3916" s="381">
        <v>21700</v>
      </c>
      <c r="K3916" s="381">
        <v>24400</v>
      </c>
      <c r="L3916" s="381">
        <v>27100</v>
      </c>
      <c r="M3916" s="381">
        <v>29300</v>
      </c>
      <c r="N3916" s="381">
        <v>31450</v>
      </c>
      <c r="O3916" s="381">
        <v>33650</v>
      </c>
      <c r="P3916" s="381">
        <v>35800</v>
      </c>
      <c r="Q3916" s="381">
        <v>12060</v>
      </c>
      <c r="R3916" s="381">
        <v>16240</v>
      </c>
      <c r="S3916" s="381">
        <v>20420</v>
      </c>
      <c r="T3916" s="381">
        <v>24600</v>
      </c>
      <c r="U3916" s="381">
        <v>28780</v>
      </c>
      <c r="V3916" s="381">
        <v>31450</v>
      </c>
      <c r="W3916" s="381">
        <v>33650</v>
      </c>
      <c r="X3916" s="381">
        <v>35800</v>
      </c>
      <c r="Y3916" s="381">
        <v>30350</v>
      </c>
      <c r="Z3916" s="381">
        <v>34700</v>
      </c>
      <c r="AA3916" s="381">
        <v>39050</v>
      </c>
      <c r="AB3916" s="381">
        <v>43350</v>
      </c>
      <c r="AC3916" s="381">
        <v>46850</v>
      </c>
      <c r="AD3916" s="381">
        <v>50300</v>
      </c>
      <c r="AE3916" s="381">
        <v>53800</v>
      </c>
      <c r="AF3916" s="381">
        <v>57250</v>
      </c>
      <c r="AG3916" s="381">
        <v>9999</v>
      </c>
      <c r="AH3916" s="381" t="s">
        <v>3350</v>
      </c>
      <c r="AI3916" s="381" t="s">
        <v>2743</v>
      </c>
      <c r="AJ3916" s="381">
        <v>0</v>
      </c>
    </row>
    <row r="3917" spans="1:36">
      <c r="A3917" s="381" t="s">
        <v>578</v>
      </c>
      <c r="B3917" s="381" t="s">
        <v>3349</v>
      </c>
      <c r="C3917" s="381">
        <v>48</v>
      </c>
      <c r="D3917" s="381">
        <v>179</v>
      </c>
      <c r="E3917" s="381" t="s">
        <v>3348</v>
      </c>
      <c r="F3917" s="381" t="s">
        <v>3347</v>
      </c>
      <c r="G3917" s="381" t="s">
        <v>3346</v>
      </c>
      <c r="H3917" s="381">
        <v>58100</v>
      </c>
      <c r="I3917" s="381">
        <v>20350</v>
      </c>
      <c r="J3917" s="381">
        <v>23250</v>
      </c>
      <c r="K3917" s="381">
        <v>26150</v>
      </c>
      <c r="L3917" s="381">
        <v>29050</v>
      </c>
      <c r="M3917" s="381">
        <v>31400</v>
      </c>
      <c r="N3917" s="381">
        <v>33700</v>
      </c>
      <c r="O3917" s="381">
        <v>36050</v>
      </c>
      <c r="P3917" s="381">
        <v>38350</v>
      </c>
      <c r="Q3917" s="381">
        <v>12250</v>
      </c>
      <c r="R3917" s="381">
        <v>16240</v>
      </c>
      <c r="S3917" s="381">
        <v>20420</v>
      </c>
      <c r="T3917" s="381">
        <v>24600</v>
      </c>
      <c r="U3917" s="381">
        <v>28780</v>
      </c>
      <c r="V3917" s="381">
        <v>32960</v>
      </c>
      <c r="W3917" s="381">
        <v>36050</v>
      </c>
      <c r="X3917" s="381">
        <v>38350</v>
      </c>
      <c r="Y3917" s="381">
        <v>32550</v>
      </c>
      <c r="Z3917" s="381">
        <v>37200</v>
      </c>
      <c r="AA3917" s="381">
        <v>41850</v>
      </c>
      <c r="AB3917" s="381">
        <v>46500</v>
      </c>
      <c r="AC3917" s="381">
        <v>50250</v>
      </c>
      <c r="AD3917" s="381">
        <v>53950</v>
      </c>
      <c r="AE3917" s="381">
        <v>57700</v>
      </c>
      <c r="AF3917" s="381">
        <v>61400</v>
      </c>
      <c r="AG3917" s="381">
        <v>9999</v>
      </c>
      <c r="AH3917" s="381" t="s">
        <v>3346</v>
      </c>
      <c r="AI3917" s="381" t="s">
        <v>2743</v>
      </c>
      <c r="AJ3917" s="381">
        <v>0</v>
      </c>
    </row>
    <row r="3918" spans="1:36">
      <c r="A3918" s="381" t="s">
        <v>578</v>
      </c>
      <c r="B3918" s="381" t="s">
        <v>3345</v>
      </c>
      <c r="C3918" s="381">
        <v>48</v>
      </c>
      <c r="D3918" s="381">
        <v>181</v>
      </c>
      <c r="E3918" s="381" t="s">
        <v>3344</v>
      </c>
      <c r="F3918" s="381" t="s">
        <v>3343</v>
      </c>
      <c r="G3918" s="381" t="s">
        <v>1990</v>
      </c>
      <c r="H3918" s="381">
        <v>66700</v>
      </c>
      <c r="I3918" s="381">
        <v>22100</v>
      </c>
      <c r="J3918" s="381">
        <v>25250</v>
      </c>
      <c r="K3918" s="381">
        <v>28400</v>
      </c>
      <c r="L3918" s="381">
        <v>31550</v>
      </c>
      <c r="M3918" s="381">
        <v>34100</v>
      </c>
      <c r="N3918" s="381">
        <v>36600</v>
      </c>
      <c r="O3918" s="381">
        <v>39150</v>
      </c>
      <c r="P3918" s="381">
        <v>41650</v>
      </c>
      <c r="Q3918" s="381">
        <v>13300</v>
      </c>
      <c r="R3918" s="381">
        <v>16240</v>
      </c>
      <c r="S3918" s="381">
        <v>20420</v>
      </c>
      <c r="T3918" s="381">
        <v>24600</v>
      </c>
      <c r="U3918" s="381">
        <v>28780</v>
      </c>
      <c r="V3918" s="381">
        <v>32960</v>
      </c>
      <c r="W3918" s="381">
        <v>37140</v>
      </c>
      <c r="X3918" s="381">
        <v>41320</v>
      </c>
      <c r="Y3918" s="381">
        <v>35350</v>
      </c>
      <c r="Z3918" s="381">
        <v>40400</v>
      </c>
      <c r="AA3918" s="381">
        <v>45450</v>
      </c>
      <c r="AB3918" s="381">
        <v>50500</v>
      </c>
      <c r="AC3918" s="381">
        <v>54550</v>
      </c>
      <c r="AD3918" s="381">
        <v>58600</v>
      </c>
      <c r="AE3918" s="381">
        <v>62650</v>
      </c>
      <c r="AF3918" s="381">
        <v>66700</v>
      </c>
      <c r="AG3918" s="381">
        <v>7640</v>
      </c>
      <c r="AH3918" s="381" t="s">
        <v>1990</v>
      </c>
      <c r="AI3918" s="381" t="s">
        <v>2743</v>
      </c>
      <c r="AJ3918" s="381">
        <v>1</v>
      </c>
    </row>
    <row r="3919" spans="1:36">
      <c r="A3919" s="381" t="s">
        <v>578</v>
      </c>
      <c r="B3919" s="381" t="s">
        <v>3342</v>
      </c>
      <c r="C3919" s="381">
        <v>48</v>
      </c>
      <c r="D3919" s="381">
        <v>183</v>
      </c>
      <c r="E3919" s="381" t="s">
        <v>2838</v>
      </c>
      <c r="F3919" s="381" t="s">
        <v>2837</v>
      </c>
      <c r="G3919" s="381" t="s">
        <v>3341</v>
      </c>
      <c r="H3919" s="381">
        <v>61400</v>
      </c>
      <c r="I3919" s="381">
        <v>21150</v>
      </c>
      <c r="J3919" s="381">
        <v>24150</v>
      </c>
      <c r="K3919" s="381">
        <v>27150</v>
      </c>
      <c r="L3919" s="381">
        <v>30150</v>
      </c>
      <c r="M3919" s="381">
        <v>32600</v>
      </c>
      <c r="N3919" s="381">
        <v>35000</v>
      </c>
      <c r="O3919" s="381">
        <v>37400</v>
      </c>
      <c r="P3919" s="381">
        <v>39800</v>
      </c>
      <c r="Q3919" s="381">
        <v>12700</v>
      </c>
      <c r="R3919" s="381">
        <v>16240</v>
      </c>
      <c r="S3919" s="381">
        <v>20420</v>
      </c>
      <c r="T3919" s="381">
        <v>24600</v>
      </c>
      <c r="U3919" s="381">
        <v>28780</v>
      </c>
      <c r="V3919" s="381">
        <v>32960</v>
      </c>
      <c r="W3919" s="381">
        <v>37140</v>
      </c>
      <c r="X3919" s="381">
        <v>39800</v>
      </c>
      <c r="Y3919" s="381">
        <v>33800</v>
      </c>
      <c r="Z3919" s="381">
        <v>38600</v>
      </c>
      <c r="AA3919" s="381">
        <v>43450</v>
      </c>
      <c r="AB3919" s="381">
        <v>48250</v>
      </c>
      <c r="AC3919" s="381">
        <v>52150</v>
      </c>
      <c r="AD3919" s="381">
        <v>56000</v>
      </c>
      <c r="AE3919" s="381">
        <v>59850</v>
      </c>
      <c r="AF3919" s="381">
        <v>63700</v>
      </c>
      <c r="AG3919" s="381">
        <v>4420</v>
      </c>
      <c r="AH3919" s="381" t="s">
        <v>3341</v>
      </c>
      <c r="AI3919" s="381" t="s">
        <v>2743</v>
      </c>
      <c r="AJ3919" s="381">
        <v>1</v>
      </c>
    </row>
    <row r="3920" spans="1:36">
      <c r="A3920" s="381" t="s">
        <v>578</v>
      </c>
      <c r="B3920" s="381" t="s">
        <v>3340</v>
      </c>
      <c r="C3920" s="381">
        <v>48</v>
      </c>
      <c r="D3920" s="381">
        <v>185</v>
      </c>
      <c r="E3920" s="381" t="s">
        <v>3339</v>
      </c>
      <c r="F3920" s="381" t="s">
        <v>3338</v>
      </c>
      <c r="G3920" s="381" t="s">
        <v>3337</v>
      </c>
      <c r="H3920" s="381">
        <v>59700</v>
      </c>
      <c r="I3920" s="381">
        <v>20900</v>
      </c>
      <c r="J3920" s="381">
        <v>23900</v>
      </c>
      <c r="K3920" s="381">
        <v>26900</v>
      </c>
      <c r="L3920" s="381">
        <v>29850</v>
      </c>
      <c r="M3920" s="381">
        <v>32250</v>
      </c>
      <c r="N3920" s="381">
        <v>34650</v>
      </c>
      <c r="O3920" s="381">
        <v>37050</v>
      </c>
      <c r="P3920" s="381">
        <v>39450</v>
      </c>
      <c r="Q3920" s="381">
        <v>12550</v>
      </c>
      <c r="R3920" s="381">
        <v>16240</v>
      </c>
      <c r="S3920" s="381">
        <v>20420</v>
      </c>
      <c r="T3920" s="381">
        <v>24600</v>
      </c>
      <c r="U3920" s="381">
        <v>28780</v>
      </c>
      <c r="V3920" s="381">
        <v>32960</v>
      </c>
      <c r="W3920" s="381">
        <v>37050</v>
      </c>
      <c r="X3920" s="381">
        <v>39450</v>
      </c>
      <c r="Y3920" s="381">
        <v>33450</v>
      </c>
      <c r="Z3920" s="381">
        <v>38200</v>
      </c>
      <c r="AA3920" s="381">
        <v>43000</v>
      </c>
      <c r="AB3920" s="381">
        <v>47750</v>
      </c>
      <c r="AC3920" s="381">
        <v>51600</v>
      </c>
      <c r="AD3920" s="381">
        <v>55400</v>
      </c>
      <c r="AE3920" s="381">
        <v>59250</v>
      </c>
      <c r="AF3920" s="381">
        <v>63050</v>
      </c>
      <c r="AG3920" s="381">
        <v>9999</v>
      </c>
      <c r="AH3920" s="381" t="s">
        <v>3337</v>
      </c>
      <c r="AI3920" s="381" t="s">
        <v>2743</v>
      </c>
      <c r="AJ3920" s="381">
        <v>0</v>
      </c>
    </row>
    <row r="3921" spans="1:36">
      <c r="A3921" s="381" t="s">
        <v>578</v>
      </c>
      <c r="B3921" s="381" t="s">
        <v>3336</v>
      </c>
      <c r="C3921" s="381">
        <v>48</v>
      </c>
      <c r="D3921" s="381">
        <v>187</v>
      </c>
      <c r="E3921" s="381" t="s">
        <v>2772</v>
      </c>
      <c r="F3921" s="381" t="s">
        <v>2771</v>
      </c>
      <c r="G3921" s="381" t="s">
        <v>3335</v>
      </c>
      <c r="H3921" s="381">
        <v>63500</v>
      </c>
      <c r="I3921" s="381">
        <v>22250</v>
      </c>
      <c r="J3921" s="381">
        <v>25400</v>
      </c>
      <c r="K3921" s="381">
        <v>28600</v>
      </c>
      <c r="L3921" s="381">
        <v>31750</v>
      </c>
      <c r="M3921" s="381">
        <v>34300</v>
      </c>
      <c r="N3921" s="381">
        <v>36850</v>
      </c>
      <c r="O3921" s="381">
        <v>39400</v>
      </c>
      <c r="P3921" s="381">
        <v>41950</v>
      </c>
      <c r="Q3921" s="381">
        <v>13350</v>
      </c>
      <c r="R3921" s="381">
        <v>16240</v>
      </c>
      <c r="S3921" s="381">
        <v>20420</v>
      </c>
      <c r="T3921" s="381">
        <v>24600</v>
      </c>
      <c r="U3921" s="381">
        <v>28780</v>
      </c>
      <c r="V3921" s="381">
        <v>32960</v>
      </c>
      <c r="W3921" s="381">
        <v>37140</v>
      </c>
      <c r="X3921" s="381">
        <v>41320</v>
      </c>
      <c r="Y3921" s="381">
        <v>35600</v>
      </c>
      <c r="Z3921" s="381">
        <v>40650</v>
      </c>
      <c r="AA3921" s="381">
        <v>45750</v>
      </c>
      <c r="AB3921" s="381">
        <v>50800</v>
      </c>
      <c r="AC3921" s="381">
        <v>54900</v>
      </c>
      <c r="AD3921" s="381">
        <v>58950</v>
      </c>
      <c r="AE3921" s="381">
        <v>63000</v>
      </c>
      <c r="AF3921" s="381">
        <v>67100</v>
      </c>
      <c r="AG3921" s="381">
        <v>7240</v>
      </c>
      <c r="AH3921" s="381" t="s">
        <v>3335</v>
      </c>
      <c r="AI3921" s="381" t="s">
        <v>2743</v>
      </c>
      <c r="AJ3921" s="381">
        <v>1</v>
      </c>
    </row>
    <row r="3922" spans="1:36">
      <c r="A3922" s="381" t="s">
        <v>578</v>
      </c>
      <c r="B3922" s="381" t="s">
        <v>3334</v>
      </c>
      <c r="C3922" s="381">
        <v>48</v>
      </c>
      <c r="D3922" s="381">
        <v>189</v>
      </c>
      <c r="E3922" s="381" t="s">
        <v>3333</v>
      </c>
      <c r="F3922" s="381" t="s">
        <v>3332</v>
      </c>
      <c r="G3922" s="381" t="s">
        <v>3331</v>
      </c>
      <c r="H3922" s="381">
        <v>48400</v>
      </c>
      <c r="I3922" s="381">
        <v>19000</v>
      </c>
      <c r="J3922" s="381">
        <v>21700</v>
      </c>
      <c r="K3922" s="381">
        <v>24400</v>
      </c>
      <c r="L3922" s="381">
        <v>27100</v>
      </c>
      <c r="M3922" s="381">
        <v>29300</v>
      </c>
      <c r="N3922" s="381">
        <v>31450</v>
      </c>
      <c r="O3922" s="381">
        <v>33650</v>
      </c>
      <c r="P3922" s="381">
        <v>35800</v>
      </c>
      <c r="Q3922" s="381">
        <v>12060</v>
      </c>
      <c r="R3922" s="381">
        <v>16240</v>
      </c>
      <c r="S3922" s="381">
        <v>20420</v>
      </c>
      <c r="T3922" s="381">
        <v>24600</v>
      </c>
      <c r="U3922" s="381">
        <v>28780</v>
      </c>
      <c r="V3922" s="381">
        <v>31450</v>
      </c>
      <c r="W3922" s="381">
        <v>33650</v>
      </c>
      <c r="X3922" s="381">
        <v>35800</v>
      </c>
      <c r="Y3922" s="381">
        <v>30350</v>
      </c>
      <c r="Z3922" s="381">
        <v>34700</v>
      </c>
      <c r="AA3922" s="381">
        <v>39050</v>
      </c>
      <c r="AB3922" s="381">
        <v>43350</v>
      </c>
      <c r="AC3922" s="381">
        <v>46850</v>
      </c>
      <c r="AD3922" s="381">
        <v>50300</v>
      </c>
      <c r="AE3922" s="381">
        <v>53800</v>
      </c>
      <c r="AF3922" s="381">
        <v>57250</v>
      </c>
      <c r="AG3922" s="381">
        <v>9999</v>
      </c>
      <c r="AH3922" s="381" t="s">
        <v>3331</v>
      </c>
      <c r="AI3922" s="381" t="s">
        <v>2743</v>
      </c>
      <c r="AJ3922" s="381">
        <v>0</v>
      </c>
    </row>
    <row r="3923" spans="1:36">
      <c r="A3923" s="381" t="s">
        <v>578</v>
      </c>
      <c r="B3923" s="381" t="s">
        <v>3330</v>
      </c>
      <c r="C3923" s="381">
        <v>48</v>
      </c>
      <c r="D3923" s="381">
        <v>191</v>
      </c>
      <c r="E3923" s="381" t="s">
        <v>3329</v>
      </c>
      <c r="F3923" s="381" t="s">
        <v>3328</v>
      </c>
      <c r="G3923" s="381" t="s">
        <v>3327</v>
      </c>
      <c r="H3923" s="381">
        <v>42700</v>
      </c>
      <c r="I3923" s="381">
        <v>19000</v>
      </c>
      <c r="J3923" s="381">
        <v>21700</v>
      </c>
      <c r="K3923" s="381">
        <v>24400</v>
      </c>
      <c r="L3923" s="381">
        <v>27100</v>
      </c>
      <c r="M3923" s="381">
        <v>29300</v>
      </c>
      <c r="N3923" s="381">
        <v>31450</v>
      </c>
      <c r="O3923" s="381">
        <v>33650</v>
      </c>
      <c r="P3923" s="381">
        <v>35800</v>
      </c>
      <c r="Q3923" s="381">
        <v>12060</v>
      </c>
      <c r="R3923" s="381">
        <v>16240</v>
      </c>
      <c r="S3923" s="381">
        <v>20420</v>
      </c>
      <c r="T3923" s="381">
        <v>24600</v>
      </c>
      <c r="U3923" s="381">
        <v>28780</v>
      </c>
      <c r="V3923" s="381">
        <v>31450</v>
      </c>
      <c r="W3923" s="381">
        <v>33650</v>
      </c>
      <c r="X3923" s="381">
        <v>35800</v>
      </c>
      <c r="Y3923" s="381">
        <v>30350</v>
      </c>
      <c r="Z3923" s="381">
        <v>34700</v>
      </c>
      <c r="AA3923" s="381">
        <v>39050</v>
      </c>
      <c r="AB3923" s="381">
        <v>43350</v>
      </c>
      <c r="AC3923" s="381">
        <v>46850</v>
      </c>
      <c r="AD3923" s="381">
        <v>50300</v>
      </c>
      <c r="AE3923" s="381">
        <v>53800</v>
      </c>
      <c r="AF3923" s="381">
        <v>57250</v>
      </c>
      <c r="AG3923" s="381">
        <v>9999</v>
      </c>
      <c r="AH3923" s="381" t="s">
        <v>3327</v>
      </c>
      <c r="AI3923" s="381" t="s">
        <v>2743</v>
      </c>
      <c r="AJ3923" s="381">
        <v>0</v>
      </c>
    </row>
    <row r="3924" spans="1:36">
      <c r="A3924" s="381" t="s">
        <v>578</v>
      </c>
      <c r="B3924" s="381" t="s">
        <v>3326</v>
      </c>
      <c r="C3924" s="381">
        <v>48</v>
      </c>
      <c r="D3924" s="381">
        <v>193</v>
      </c>
      <c r="E3924" s="381" t="s">
        <v>3325</v>
      </c>
      <c r="F3924" s="381" t="s">
        <v>3324</v>
      </c>
      <c r="G3924" s="381" t="s">
        <v>3323</v>
      </c>
      <c r="H3924" s="381">
        <v>55000</v>
      </c>
      <c r="I3924" s="381">
        <v>19250</v>
      </c>
      <c r="J3924" s="381">
        <v>22000</v>
      </c>
      <c r="K3924" s="381">
        <v>24750</v>
      </c>
      <c r="L3924" s="381">
        <v>27500</v>
      </c>
      <c r="M3924" s="381">
        <v>29700</v>
      </c>
      <c r="N3924" s="381">
        <v>31900</v>
      </c>
      <c r="O3924" s="381">
        <v>34100</v>
      </c>
      <c r="P3924" s="381">
        <v>36300</v>
      </c>
      <c r="Q3924" s="381">
        <v>12060</v>
      </c>
      <c r="R3924" s="381">
        <v>16240</v>
      </c>
      <c r="S3924" s="381">
        <v>20420</v>
      </c>
      <c r="T3924" s="381">
        <v>24600</v>
      </c>
      <c r="U3924" s="381">
        <v>28780</v>
      </c>
      <c r="V3924" s="381">
        <v>31900</v>
      </c>
      <c r="W3924" s="381">
        <v>34100</v>
      </c>
      <c r="X3924" s="381">
        <v>36300</v>
      </c>
      <c r="Y3924" s="381">
        <v>30800</v>
      </c>
      <c r="Z3924" s="381">
        <v>35200</v>
      </c>
      <c r="AA3924" s="381">
        <v>39600</v>
      </c>
      <c r="AB3924" s="381">
        <v>44000</v>
      </c>
      <c r="AC3924" s="381">
        <v>47550</v>
      </c>
      <c r="AD3924" s="381">
        <v>51050</v>
      </c>
      <c r="AE3924" s="381">
        <v>54600</v>
      </c>
      <c r="AF3924" s="381">
        <v>58100</v>
      </c>
      <c r="AG3924" s="381">
        <v>9999</v>
      </c>
      <c r="AH3924" s="381" t="s">
        <v>3323</v>
      </c>
      <c r="AI3924" s="381" t="s">
        <v>2743</v>
      </c>
      <c r="AJ3924" s="381">
        <v>0</v>
      </c>
    </row>
    <row r="3925" spans="1:36">
      <c r="A3925" s="381" t="s">
        <v>578</v>
      </c>
      <c r="B3925" s="381" t="s">
        <v>3322</v>
      </c>
      <c r="C3925" s="381">
        <v>48</v>
      </c>
      <c r="D3925" s="381">
        <v>195</v>
      </c>
      <c r="E3925" s="381" t="s">
        <v>3321</v>
      </c>
      <c r="F3925" s="381" t="s">
        <v>3320</v>
      </c>
      <c r="G3925" s="381" t="s">
        <v>3319</v>
      </c>
      <c r="H3925" s="381">
        <v>60700</v>
      </c>
      <c r="I3925" s="381">
        <v>21250</v>
      </c>
      <c r="J3925" s="381">
        <v>24300</v>
      </c>
      <c r="K3925" s="381">
        <v>27350</v>
      </c>
      <c r="L3925" s="381">
        <v>30350</v>
      </c>
      <c r="M3925" s="381">
        <v>32800</v>
      </c>
      <c r="N3925" s="381">
        <v>35250</v>
      </c>
      <c r="O3925" s="381">
        <v>37650</v>
      </c>
      <c r="P3925" s="381">
        <v>40100</v>
      </c>
      <c r="Q3925" s="381">
        <v>12750</v>
      </c>
      <c r="R3925" s="381">
        <v>16240</v>
      </c>
      <c r="S3925" s="381">
        <v>20420</v>
      </c>
      <c r="T3925" s="381">
        <v>24600</v>
      </c>
      <c r="U3925" s="381">
        <v>28780</v>
      </c>
      <c r="V3925" s="381">
        <v>32960</v>
      </c>
      <c r="W3925" s="381">
        <v>37140</v>
      </c>
      <c r="X3925" s="381">
        <v>40100</v>
      </c>
      <c r="Y3925" s="381">
        <v>34000</v>
      </c>
      <c r="Z3925" s="381">
        <v>38850</v>
      </c>
      <c r="AA3925" s="381">
        <v>43700</v>
      </c>
      <c r="AB3925" s="381">
        <v>48550</v>
      </c>
      <c r="AC3925" s="381">
        <v>52450</v>
      </c>
      <c r="AD3925" s="381">
        <v>56350</v>
      </c>
      <c r="AE3925" s="381">
        <v>60250</v>
      </c>
      <c r="AF3925" s="381">
        <v>64100</v>
      </c>
      <c r="AG3925" s="381">
        <v>9999</v>
      </c>
      <c r="AH3925" s="381" t="s">
        <v>3319</v>
      </c>
      <c r="AI3925" s="381" t="s">
        <v>2743</v>
      </c>
      <c r="AJ3925" s="381">
        <v>0</v>
      </c>
    </row>
    <row r="3926" spans="1:36">
      <c r="A3926" s="381" t="s">
        <v>578</v>
      </c>
      <c r="B3926" s="381" t="s">
        <v>3318</v>
      </c>
      <c r="C3926" s="381">
        <v>48</v>
      </c>
      <c r="D3926" s="381">
        <v>197</v>
      </c>
      <c r="E3926" s="381" t="s">
        <v>3317</v>
      </c>
      <c r="F3926" s="381" t="s">
        <v>3316</v>
      </c>
      <c r="G3926" s="381" t="s">
        <v>3315</v>
      </c>
      <c r="H3926" s="381">
        <v>51500</v>
      </c>
      <c r="I3926" s="381">
        <v>19000</v>
      </c>
      <c r="J3926" s="381">
        <v>21700</v>
      </c>
      <c r="K3926" s="381">
        <v>24400</v>
      </c>
      <c r="L3926" s="381">
        <v>27100</v>
      </c>
      <c r="M3926" s="381">
        <v>29300</v>
      </c>
      <c r="N3926" s="381">
        <v>31450</v>
      </c>
      <c r="O3926" s="381">
        <v>33650</v>
      </c>
      <c r="P3926" s="381">
        <v>35800</v>
      </c>
      <c r="Q3926" s="381">
        <v>12060</v>
      </c>
      <c r="R3926" s="381">
        <v>16240</v>
      </c>
      <c r="S3926" s="381">
        <v>20420</v>
      </c>
      <c r="T3926" s="381">
        <v>24600</v>
      </c>
      <c r="U3926" s="381">
        <v>28780</v>
      </c>
      <c r="V3926" s="381">
        <v>31450</v>
      </c>
      <c r="W3926" s="381">
        <v>33650</v>
      </c>
      <c r="X3926" s="381">
        <v>35800</v>
      </c>
      <c r="Y3926" s="381">
        <v>30350</v>
      </c>
      <c r="Z3926" s="381">
        <v>34700</v>
      </c>
      <c r="AA3926" s="381">
        <v>39050</v>
      </c>
      <c r="AB3926" s="381">
        <v>43350</v>
      </c>
      <c r="AC3926" s="381">
        <v>46850</v>
      </c>
      <c r="AD3926" s="381">
        <v>50300</v>
      </c>
      <c r="AE3926" s="381">
        <v>53800</v>
      </c>
      <c r="AF3926" s="381">
        <v>57250</v>
      </c>
      <c r="AG3926" s="381">
        <v>9999</v>
      </c>
      <c r="AH3926" s="381" t="s">
        <v>3315</v>
      </c>
      <c r="AI3926" s="381" t="s">
        <v>2743</v>
      </c>
      <c r="AJ3926" s="381">
        <v>0</v>
      </c>
    </row>
    <row r="3927" spans="1:36">
      <c r="A3927" s="381" t="s">
        <v>578</v>
      </c>
      <c r="B3927" s="381" t="s">
        <v>3314</v>
      </c>
      <c r="C3927" s="381">
        <v>48</v>
      </c>
      <c r="D3927" s="381">
        <v>199</v>
      </c>
      <c r="E3927" s="381" t="s">
        <v>3023</v>
      </c>
      <c r="F3927" s="381" t="s">
        <v>3022</v>
      </c>
      <c r="G3927" s="381" t="s">
        <v>3313</v>
      </c>
      <c r="H3927" s="381">
        <v>55400</v>
      </c>
      <c r="I3927" s="381">
        <v>19450</v>
      </c>
      <c r="J3927" s="381">
        <v>22200</v>
      </c>
      <c r="K3927" s="381">
        <v>25000</v>
      </c>
      <c r="L3927" s="381">
        <v>27750</v>
      </c>
      <c r="M3927" s="381">
        <v>30000</v>
      </c>
      <c r="N3927" s="381">
        <v>32200</v>
      </c>
      <c r="O3927" s="381">
        <v>34450</v>
      </c>
      <c r="P3927" s="381">
        <v>36650</v>
      </c>
      <c r="Q3927" s="381">
        <v>12060</v>
      </c>
      <c r="R3927" s="381">
        <v>16240</v>
      </c>
      <c r="S3927" s="381">
        <v>20420</v>
      </c>
      <c r="T3927" s="381">
        <v>24600</v>
      </c>
      <c r="U3927" s="381">
        <v>28780</v>
      </c>
      <c r="V3927" s="381">
        <v>32200</v>
      </c>
      <c r="W3927" s="381">
        <v>34450</v>
      </c>
      <c r="X3927" s="381">
        <v>36650</v>
      </c>
      <c r="Y3927" s="381">
        <v>31100</v>
      </c>
      <c r="Z3927" s="381">
        <v>35550</v>
      </c>
      <c r="AA3927" s="381">
        <v>40000</v>
      </c>
      <c r="AB3927" s="381">
        <v>44400</v>
      </c>
      <c r="AC3927" s="381">
        <v>48000</v>
      </c>
      <c r="AD3927" s="381">
        <v>51550</v>
      </c>
      <c r="AE3927" s="381">
        <v>55100</v>
      </c>
      <c r="AF3927" s="381">
        <v>58650</v>
      </c>
      <c r="AG3927" s="381">
        <v>840</v>
      </c>
      <c r="AH3927" s="381" t="s">
        <v>3313</v>
      </c>
      <c r="AI3927" s="381" t="s">
        <v>2743</v>
      </c>
      <c r="AJ3927" s="381">
        <v>1</v>
      </c>
    </row>
    <row r="3928" spans="1:36">
      <c r="A3928" s="381" t="s">
        <v>578</v>
      </c>
      <c r="B3928" s="381" t="s">
        <v>3312</v>
      </c>
      <c r="C3928" s="381">
        <v>48</v>
      </c>
      <c r="D3928" s="381">
        <v>201</v>
      </c>
      <c r="E3928" s="381" t="s">
        <v>2811</v>
      </c>
      <c r="F3928" s="381" t="s">
        <v>2810</v>
      </c>
      <c r="G3928" s="381" t="s">
        <v>3311</v>
      </c>
      <c r="H3928" s="381">
        <v>71500</v>
      </c>
      <c r="I3928" s="381">
        <v>25050</v>
      </c>
      <c r="J3928" s="381">
        <v>28600</v>
      </c>
      <c r="K3928" s="381">
        <v>32200</v>
      </c>
      <c r="L3928" s="381">
        <v>35750</v>
      </c>
      <c r="M3928" s="381">
        <v>38650</v>
      </c>
      <c r="N3928" s="381">
        <v>41500</v>
      </c>
      <c r="O3928" s="381">
        <v>44350</v>
      </c>
      <c r="P3928" s="381">
        <v>47200</v>
      </c>
      <c r="Q3928" s="381">
        <v>15050</v>
      </c>
      <c r="R3928" s="381">
        <v>17200</v>
      </c>
      <c r="S3928" s="381">
        <v>20420</v>
      </c>
      <c r="T3928" s="381">
        <v>24600</v>
      </c>
      <c r="U3928" s="381">
        <v>28780</v>
      </c>
      <c r="V3928" s="381">
        <v>32960</v>
      </c>
      <c r="W3928" s="381">
        <v>37140</v>
      </c>
      <c r="X3928" s="381">
        <v>41320</v>
      </c>
      <c r="Y3928" s="381">
        <v>40050</v>
      </c>
      <c r="Z3928" s="381">
        <v>45800</v>
      </c>
      <c r="AA3928" s="381">
        <v>51500</v>
      </c>
      <c r="AB3928" s="381">
        <v>57200</v>
      </c>
      <c r="AC3928" s="381">
        <v>61800</v>
      </c>
      <c r="AD3928" s="381">
        <v>66400</v>
      </c>
      <c r="AE3928" s="381">
        <v>70950</v>
      </c>
      <c r="AF3928" s="381">
        <v>75550</v>
      </c>
      <c r="AG3928" s="381">
        <v>3360</v>
      </c>
      <c r="AH3928" s="381" t="s">
        <v>3311</v>
      </c>
      <c r="AI3928" s="381" t="s">
        <v>2743</v>
      </c>
      <c r="AJ3928" s="381">
        <v>1</v>
      </c>
    </row>
    <row r="3929" spans="1:36">
      <c r="A3929" s="381" t="s">
        <v>578</v>
      </c>
      <c r="B3929" s="381" t="s">
        <v>3310</v>
      </c>
      <c r="C3929" s="381">
        <v>48</v>
      </c>
      <c r="D3929" s="381">
        <v>203</v>
      </c>
      <c r="E3929" s="381" t="s">
        <v>3309</v>
      </c>
      <c r="F3929" s="381" t="s">
        <v>3308</v>
      </c>
      <c r="G3929" s="381" t="s">
        <v>1505</v>
      </c>
      <c r="H3929" s="381">
        <v>65600</v>
      </c>
      <c r="I3929" s="381">
        <v>20000</v>
      </c>
      <c r="J3929" s="381">
        <v>22850</v>
      </c>
      <c r="K3929" s="381">
        <v>25700</v>
      </c>
      <c r="L3929" s="381">
        <v>28550</v>
      </c>
      <c r="M3929" s="381">
        <v>30850</v>
      </c>
      <c r="N3929" s="381">
        <v>33150</v>
      </c>
      <c r="O3929" s="381">
        <v>35450</v>
      </c>
      <c r="P3929" s="381">
        <v>37700</v>
      </c>
      <c r="Q3929" s="381">
        <v>12060</v>
      </c>
      <c r="R3929" s="381">
        <v>16240</v>
      </c>
      <c r="S3929" s="381">
        <v>20420</v>
      </c>
      <c r="T3929" s="381">
        <v>24600</v>
      </c>
      <c r="U3929" s="381">
        <v>28780</v>
      </c>
      <c r="V3929" s="381">
        <v>32960</v>
      </c>
      <c r="W3929" s="381">
        <v>35450</v>
      </c>
      <c r="X3929" s="381">
        <v>37700</v>
      </c>
      <c r="Y3929" s="381">
        <v>32000</v>
      </c>
      <c r="Z3929" s="381">
        <v>36600</v>
      </c>
      <c r="AA3929" s="381">
        <v>41150</v>
      </c>
      <c r="AB3929" s="381">
        <v>45700</v>
      </c>
      <c r="AC3929" s="381">
        <v>49400</v>
      </c>
      <c r="AD3929" s="381">
        <v>53050</v>
      </c>
      <c r="AE3929" s="381">
        <v>56700</v>
      </c>
      <c r="AF3929" s="381">
        <v>60350</v>
      </c>
      <c r="AG3929" s="381">
        <v>4420</v>
      </c>
      <c r="AH3929" s="381" t="s">
        <v>1505</v>
      </c>
      <c r="AI3929" s="381" t="s">
        <v>2743</v>
      </c>
      <c r="AJ3929" s="381">
        <v>0</v>
      </c>
    </row>
    <row r="3930" spans="1:36">
      <c r="A3930" s="381" t="s">
        <v>578</v>
      </c>
      <c r="B3930" s="381" t="s">
        <v>3307</v>
      </c>
      <c r="C3930" s="381">
        <v>48</v>
      </c>
      <c r="D3930" s="381">
        <v>205</v>
      </c>
      <c r="E3930" s="381" t="s">
        <v>3306</v>
      </c>
      <c r="F3930" s="381" t="s">
        <v>3305</v>
      </c>
      <c r="G3930" s="381" t="s">
        <v>3304</v>
      </c>
      <c r="H3930" s="381">
        <v>73400</v>
      </c>
      <c r="I3930" s="381">
        <v>25800</v>
      </c>
      <c r="J3930" s="381">
        <v>29500</v>
      </c>
      <c r="K3930" s="381">
        <v>33200</v>
      </c>
      <c r="L3930" s="381">
        <v>36850</v>
      </c>
      <c r="M3930" s="381">
        <v>39800</v>
      </c>
      <c r="N3930" s="381">
        <v>42750</v>
      </c>
      <c r="O3930" s="381">
        <v>45700</v>
      </c>
      <c r="P3930" s="381">
        <v>48650</v>
      </c>
      <c r="Q3930" s="381">
        <v>15500</v>
      </c>
      <c r="R3930" s="381">
        <v>17700</v>
      </c>
      <c r="S3930" s="381">
        <v>20420</v>
      </c>
      <c r="T3930" s="381">
        <v>24600</v>
      </c>
      <c r="U3930" s="381">
        <v>28780</v>
      </c>
      <c r="V3930" s="381">
        <v>32960</v>
      </c>
      <c r="W3930" s="381">
        <v>37140</v>
      </c>
      <c r="X3930" s="381">
        <v>41320</v>
      </c>
      <c r="Y3930" s="381">
        <v>41300</v>
      </c>
      <c r="Z3930" s="381">
        <v>47200</v>
      </c>
      <c r="AA3930" s="381">
        <v>53100</v>
      </c>
      <c r="AB3930" s="381">
        <v>58950</v>
      </c>
      <c r="AC3930" s="381">
        <v>63700</v>
      </c>
      <c r="AD3930" s="381">
        <v>68400</v>
      </c>
      <c r="AE3930" s="381">
        <v>73100</v>
      </c>
      <c r="AF3930" s="381">
        <v>77850</v>
      </c>
      <c r="AG3930" s="381">
        <v>9999</v>
      </c>
      <c r="AH3930" s="381" t="s">
        <v>3304</v>
      </c>
      <c r="AI3930" s="381" t="s">
        <v>2743</v>
      </c>
      <c r="AJ3930" s="381">
        <v>0</v>
      </c>
    </row>
    <row r="3931" spans="1:36">
      <c r="A3931" s="381" t="s">
        <v>578</v>
      </c>
      <c r="B3931" s="381" t="s">
        <v>3303</v>
      </c>
      <c r="C3931" s="381">
        <v>48</v>
      </c>
      <c r="D3931" s="381">
        <v>207</v>
      </c>
      <c r="E3931" s="381" t="s">
        <v>3302</v>
      </c>
      <c r="F3931" s="381" t="s">
        <v>3301</v>
      </c>
      <c r="G3931" s="381" t="s">
        <v>3300</v>
      </c>
      <c r="H3931" s="381">
        <v>53700</v>
      </c>
      <c r="I3931" s="381">
        <v>19000</v>
      </c>
      <c r="J3931" s="381">
        <v>21700</v>
      </c>
      <c r="K3931" s="381">
        <v>24400</v>
      </c>
      <c r="L3931" s="381">
        <v>27100</v>
      </c>
      <c r="M3931" s="381">
        <v>29300</v>
      </c>
      <c r="N3931" s="381">
        <v>31450</v>
      </c>
      <c r="O3931" s="381">
        <v>33650</v>
      </c>
      <c r="P3931" s="381">
        <v>35800</v>
      </c>
      <c r="Q3931" s="381">
        <v>12060</v>
      </c>
      <c r="R3931" s="381">
        <v>16240</v>
      </c>
      <c r="S3931" s="381">
        <v>20420</v>
      </c>
      <c r="T3931" s="381">
        <v>24600</v>
      </c>
      <c r="U3931" s="381">
        <v>28780</v>
      </c>
      <c r="V3931" s="381">
        <v>31450</v>
      </c>
      <c r="W3931" s="381">
        <v>33650</v>
      </c>
      <c r="X3931" s="381">
        <v>35800</v>
      </c>
      <c r="Y3931" s="381">
        <v>30350</v>
      </c>
      <c r="Z3931" s="381">
        <v>34700</v>
      </c>
      <c r="AA3931" s="381">
        <v>39050</v>
      </c>
      <c r="AB3931" s="381">
        <v>43350</v>
      </c>
      <c r="AC3931" s="381">
        <v>46850</v>
      </c>
      <c r="AD3931" s="381">
        <v>50300</v>
      </c>
      <c r="AE3931" s="381">
        <v>53800</v>
      </c>
      <c r="AF3931" s="381">
        <v>57250</v>
      </c>
      <c r="AG3931" s="381">
        <v>9999</v>
      </c>
      <c r="AH3931" s="381" t="s">
        <v>3300</v>
      </c>
      <c r="AI3931" s="381" t="s">
        <v>2743</v>
      </c>
      <c r="AJ3931" s="381">
        <v>0</v>
      </c>
    </row>
    <row r="3932" spans="1:36">
      <c r="A3932" s="381" t="s">
        <v>578</v>
      </c>
      <c r="B3932" s="381" t="s">
        <v>3299</v>
      </c>
      <c r="C3932" s="381">
        <v>48</v>
      </c>
      <c r="D3932" s="381">
        <v>209</v>
      </c>
      <c r="E3932" s="381" t="s">
        <v>2776</v>
      </c>
      <c r="F3932" s="381" t="s">
        <v>2775</v>
      </c>
      <c r="G3932" s="381" t="s">
        <v>3298</v>
      </c>
      <c r="H3932" s="381">
        <v>81400</v>
      </c>
      <c r="I3932" s="381">
        <v>28500</v>
      </c>
      <c r="J3932" s="381">
        <v>32600</v>
      </c>
      <c r="K3932" s="381">
        <v>36650</v>
      </c>
      <c r="L3932" s="381">
        <v>40700</v>
      </c>
      <c r="M3932" s="381">
        <v>44000</v>
      </c>
      <c r="N3932" s="381">
        <v>47250</v>
      </c>
      <c r="O3932" s="381">
        <v>50500</v>
      </c>
      <c r="P3932" s="381">
        <v>53750</v>
      </c>
      <c r="Q3932" s="381">
        <v>17100</v>
      </c>
      <c r="R3932" s="381">
        <v>19550</v>
      </c>
      <c r="S3932" s="381">
        <v>22000</v>
      </c>
      <c r="T3932" s="381">
        <v>24600</v>
      </c>
      <c r="U3932" s="381">
        <v>28780</v>
      </c>
      <c r="V3932" s="381">
        <v>32960</v>
      </c>
      <c r="W3932" s="381">
        <v>37140</v>
      </c>
      <c r="X3932" s="381">
        <v>41320</v>
      </c>
      <c r="Y3932" s="381">
        <v>45600</v>
      </c>
      <c r="Z3932" s="381">
        <v>52100</v>
      </c>
      <c r="AA3932" s="381">
        <v>58600</v>
      </c>
      <c r="AB3932" s="381">
        <v>65100</v>
      </c>
      <c r="AC3932" s="381">
        <v>70350</v>
      </c>
      <c r="AD3932" s="381">
        <v>75550</v>
      </c>
      <c r="AE3932" s="381">
        <v>80750</v>
      </c>
      <c r="AF3932" s="381">
        <v>85950</v>
      </c>
      <c r="AG3932" s="381">
        <v>640</v>
      </c>
      <c r="AH3932" s="381" t="s">
        <v>3298</v>
      </c>
      <c r="AI3932" s="381" t="s">
        <v>2743</v>
      </c>
      <c r="AJ3932" s="381">
        <v>1</v>
      </c>
    </row>
    <row r="3933" spans="1:36">
      <c r="A3933" s="381" t="s">
        <v>578</v>
      </c>
      <c r="B3933" s="381" t="s">
        <v>3297</v>
      </c>
      <c r="C3933" s="381">
        <v>48</v>
      </c>
      <c r="D3933" s="381">
        <v>211</v>
      </c>
      <c r="E3933" s="381" t="s">
        <v>3296</v>
      </c>
      <c r="F3933" s="381" t="s">
        <v>3295</v>
      </c>
      <c r="G3933" s="381" t="s">
        <v>3294</v>
      </c>
      <c r="H3933" s="381">
        <v>67500</v>
      </c>
      <c r="I3933" s="381">
        <v>23650</v>
      </c>
      <c r="J3933" s="381">
        <v>27000</v>
      </c>
      <c r="K3933" s="381">
        <v>30400</v>
      </c>
      <c r="L3933" s="381">
        <v>33750</v>
      </c>
      <c r="M3933" s="381">
        <v>36450</v>
      </c>
      <c r="N3933" s="381">
        <v>39150</v>
      </c>
      <c r="O3933" s="381">
        <v>41850</v>
      </c>
      <c r="P3933" s="381">
        <v>44550</v>
      </c>
      <c r="Q3933" s="381">
        <v>14200</v>
      </c>
      <c r="R3933" s="381">
        <v>16240</v>
      </c>
      <c r="S3933" s="381">
        <v>20420</v>
      </c>
      <c r="T3933" s="381">
        <v>24600</v>
      </c>
      <c r="U3933" s="381">
        <v>28780</v>
      </c>
      <c r="V3933" s="381">
        <v>32960</v>
      </c>
      <c r="W3933" s="381">
        <v>37140</v>
      </c>
      <c r="X3933" s="381">
        <v>41320</v>
      </c>
      <c r="Y3933" s="381">
        <v>37800</v>
      </c>
      <c r="Z3933" s="381">
        <v>43200</v>
      </c>
      <c r="AA3933" s="381">
        <v>48600</v>
      </c>
      <c r="AB3933" s="381">
        <v>54000</v>
      </c>
      <c r="AC3933" s="381">
        <v>58350</v>
      </c>
      <c r="AD3933" s="381">
        <v>62650</v>
      </c>
      <c r="AE3933" s="381">
        <v>67000</v>
      </c>
      <c r="AF3933" s="381">
        <v>71300</v>
      </c>
      <c r="AG3933" s="381">
        <v>9999</v>
      </c>
      <c r="AH3933" s="381" t="s">
        <v>3294</v>
      </c>
      <c r="AI3933" s="381" t="s">
        <v>2743</v>
      </c>
      <c r="AJ3933" s="381">
        <v>0</v>
      </c>
    </row>
    <row r="3934" spans="1:36">
      <c r="A3934" s="381" t="s">
        <v>578</v>
      </c>
      <c r="B3934" s="381" t="s">
        <v>3293</v>
      </c>
      <c r="C3934" s="381">
        <v>48</v>
      </c>
      <c r="D3934" s="381">
        <v>213</v>
      </c>
      <c r="E3934" s="381" t="s">
        <v>3292</v>
      </c>
      <c r="F3934" s="381" t="s">
        <v>3291</v>
      </c>
      <c r="G3934" s="381" t="s">
        <v>3290</v>
      </c>
      <c r="H3934" s="381">
        <v>49700</v>
      </c>
      <c r="I3934" s="381">
        <v>19000</v>
      </c>
      <c r="J3934" s="381">
        <v>21700</v>
      </c>
      <c r="K3934" s="381">
        <v>24400</v>
      </c>
      <c r="L3934" s="381">
        <v>27100</v>
      </c>
      <c r="M3934" s="381">
        <v>29300</v>
      </c>
      <c r="N3934" s="381">
        <v>31450</v>
      </c>
      <c r="O3934" s="381">
        <v>33650</v>
      </c>
      <c r="P3934" s="381">
        <v>35800</v>
      </c>
      <c r="Q3934" s="381">
        <v>12060</v>
      </c>
      <c r="R3934" s="381">
        <v>16240</v>
      </c>
      <c r="S3934" s="381">
        <v>20420</v>
      </c>
      <c r="T3934" s="381">
        <v>24600</v>
      </c>
      <c r="U3934" s="381">
        <v>28780</v>
      </c>
      <c r="V3934" s="381">
        <v>31450</v>
      </c>
      <c r="W3934" s="381">
        <v>33650</v>
      </c>
      <c r="X3934" s="381">
        <v>35800</v>
      </c>
      <c r="Y3934" s="381">
        <v>30350</v>
      </c>
      <c r="Z3934" s="381">
        <v>34700</v>
      </c>
      <c r="AA3934" s="381">
        <v>39050</v>
      </c>
      <c r="AB3934" s="381">
        <v>43350</v>
      </c>
      <c r="AC3934" s="381">
        <v>46850</v>
      </c>
      <c r="AD3934" s="381">
        <v>50300</v>
      </c>
      <c r="AE3934" s="381">
        <v>53800</v>
      </c>
      <c r="AF3934" s="381">
        <v>57250</v>
      </c>
      <c r="AG3934" s="381">
        <v>3286</v>
      </c>
      <c r="AH3934" s="381" t="s">
        <v>3290</v>
      </c>
      <c r="AI3934" s="381" t="s">
        <v>2743</v>
      </c>
      <c r="AJ3934" s="381">
        <v>0</v>
      </c>
    </row>
    <row r="3935" spans="1:36">
      <c r="A3935" s="381" t="s">
        <v>578</v>
      </c>
      <c r="B3935" s="381" t="s">
        <v>3289</v>
      </c>
      <c r="C3935" s="381">
        <v>48</v>
      </c>
      <c r="D3935" s="381">
        <v>215</v>
      </c>
      <c r="E3935" s="381" t="s">
        <v>3288</v>
      </c>
      <c r="F3935" s="381" t="s">
        <v>3287</v>
      </c>
      <c r="G3935" s="381" t="s">
        <v>3286</v>
      </c>
      <c r="H3935" s="381">
        <v>40300</v>
      </c>
      <c r="I3935" s="381">
        <v>19000</v>
      </c>
      <c r="J3935" s="381">
        <v>21700</v>
      </c>
      <c r="K3935" s="381">
        <v>24400</v>
      </c>
      <c r="L3935" s="381">
        <v>27100</v>
      </c>
      <c r="M3935" s="381">
        <v>29300</v>
      </c>
      <c r="N3935" s="381">
        <v>31450</v>
      </c>
      <c r="O3935" s="381">
        <v>33650</v>
      </c>
      <c r="P3935" s="381">
        <v>35800</v>
      </c>
      <c r="Q3935" s="381">
        <v>12060</v>
      </c>
      <c r="R3935" s="381">
        <v>16240</v>
      </c>
      <c r="S3935" s="381">
        <v>20420</v>
      </c>
      <c r="T3935" s="381">
        <v>24600</v>
      </c>
      <c r="U3935" s="381">
        <v>28780</v>
      </c>
      <c r="V3935" s="381">
        <v>31450</v>
      </c>
      <c r="W3935" s="381">
        <v>33650</v>
      </c>
      <c r="X3935" s="381">
        <v>35800</v>
      </c>
      <c r="Y3935" s="381">
        <v>30350</v>
      </c>
      <c r="Z3935" s="381">
        <v>34700</v>
      </c>
      <c r="AA3935" s="381">
        <v>39050</v>
      </c>
      <c r="AB3935" s="381">
        <v>43350</v>
      </c>
      <c r="AC3935" s="381">
        <v>46850</v>
      </c>
      <c r="AD3935" s="381">
        <v>50300</v>
      </c>
      <c r="AE3935" s="381">
        <v>53800</v>
      </c>
      <c r="AF3935" s="381">
        <v>57250</v>
      </c>
      <c r="AG3935" s="381">
        <v>4880</v>
      </c>
      <c r="AH3935" s="381" t="s">
        <v>3286</v>
      </c>
      <c r="AI3935" s="381" t="s">
        <v>2743</v>
      </c>
      <c r="AJ3935" s="381">
        <v>1</v>
      </c>
    </row>
    <row r="3936" spans="1:36">
      <c r="A3936" s="381" t="s">
        <v>578</v>
      </c>
      <c r="B3936" s="381" t="s">
        <v>3285</v>
      </c>
      <c r="C3936" s="381">
        <v>48</v>
      </c>
      <c r="D3936" s="381">
        <v>217</v>
      </c>
      <c r="E3936" s="381" t="s">
        <v>3284</v>
      </c>
      <c r="F3936" s="381" t="s">
        <v>3283</v>
      </c>
      <c r="G3936" s="381" t="s">
        <v>3282</v>
      </c>
      <c r="H3936" s="381">
        <v>53300</v>
      </c>
      <c r="I3936" s="381">
        <v>19000</v>
      </c>
      <c r="J3936" s="381">
        <v>21700</v>
      </c>
      <c r="K3936" s="381">
        <v>24400</v>
      </c>
      <c r="L3936" s="381">
        <v>27100</v>
      </c>
      <c r="M3936" s="381">
        <v>29300</v>
      </c>
      <c r="N3936" s="381">
        <v>31450</v>
      </c>
      <c r="O3936" s="381">
        <v>33650</v>
      </c>
      <c r="P3936" s="381">
        <v>35800</v>
      </c>
      <c r="Q3936" s="381">
        <v>12060</v>
      </c>
      <c r="R3936" s="381">
        <v>16240</v>
      </c>
      <c r="S3936" s="381">
        <v>20420</v>
      </c>
      <c r="T3936" s="381">
        <v>24600</v>
      </c>
      <c r="U3936" s="381">
        <v>28780</v>
      </c>
      <c r="V3936" s="381">
        <v>31450</v>
      </c>
      <c r="W3936" s="381">
        <v>33650</v>
      </c>
      <c r="X3936" s="381">
        <v>35800</v>
      </c>
      <c r="Y3936" s="381">
        <v>30350</v>
      </c>
      <c r="Z3936" s="381">
        <v>34700</v>
      </c>
      <c r="AA3936" s="381">
        <v>39050</v>
      </c>
      <c r="AB3936" s="381">
        <v>43350</v>
      </c>
      <c r="AC3936" s="381">
        <v>46850</v>
      </c>
      <c r="AD3936" s="381">
        <v>50300</v>
      </c>
      <c r="AE3936" s="381">
        <v>53800</v>
      </c>
      <c r="AF3936" s="381">
        <v>57250</v>
      </c>
      <c r="AG3936" s="381">
        <v>9999</v>
      </c>
      <c r="AH3936" s="381" t="s">
        <v>3282</v>
      </c>
      <c r="AI3936" s="381" t="s">
        <v>2743</v>
      </c>
      <c r="AJ3936" s="381">
        <v>0</v>
      </c>
    </row>
    <row r="3937" spans="1:36">
      <c r="A3937" s="381" t="s">
        <v>578</v>
      </c>
      <c r="B3937" s="381" t="s">
        <v>3281</v>
      </c>
      <c r="C3937" s="381">
        <v>48</v>
      </c>
      <c r="D3937" s="381">
        <v>219</v>
      </c>
      <c r="E3937" s="381" t="s">
        <v>3280</v>
      </c>
      <c r="F3937" s="381" t="s">
        <v>3279</v>
      </c>
      <c r="G3937" s="381" t="s">
        <v>3278</v>
      </c>
      <c r="H3937" s="381">
        <v>61700</v>
      </c>
      <c r="I3937" s="381">
        <v>21600</v>
      </c>
      <c r="J3937" s="381">
        <v>24700</v>
      </c>
      <c r="K3937" s="381">
        <v>27800</v>
      </c>
      <c r="L3937" s="381">
        <v>30850</v>
      </c>
      <c r="M3937" s="381">
        <v>33350</v>
      </c>
      <c r="N3937" s="381">
        <v>35800</v>
      </c>
      <c r="O3937" s="381">
        <v>38300</v>
      </c>
      <c r="P3937" s="381">
        <v>40750</v>
      </c>
      <c r="Q3937" s="381">
        <v>12950</v>
      </c>
      <c r="R3937" s="381">
        <v>16240</v>
      </c>
      <c r="S3937" s="381">
        <v>20420</v>
      </c>
      <c r="T3937" s="381">
        <v>24600</v>
      </c>
      <c r="U3937" s="381">
        <v>28780</v>
      </c>
      <c r="V3937" s="381">
        <v>32960</v>
      </c>
      <c r="W3937" s="381">
        <v>37140</v>
      </c>
      <c r="X3937" s="381">
        <v>40750</v>
      </c>
      <c r="Y3937" s="381">
        <v>34550</v>
      </c>
      <c r="Z3937" s="381">
        <v>39500</v>
      </c>
      <c r="AA3937" s="381">
        <v>44450</v>
      </c>
      <c r="AB3937" s="381">
        <v>49350</v>
      </c>
      <c r="AC3937" s="381">
        <v>53300</v>
      </c>
      <c r="AD3937" s="381">
        <v>57250</v>
      </c>
      <c r="AE3937" s="381">
        <v>61200</v>
      </c>
      <c r="AF3937" s="381">
        <v>65150</v>
      </c>
      <c r="AG3937" s="381">
        <v>9999</v>
      </c>
      <c r="AH3937" s="381" t="s">
        <v>3278</v>
      </c>
      <c r="AI3937" s="381" t="s">
        <v>2743</v>
      </c>
      <c r="AJ3937" s="381">
        <v>0</v>
      </c>
    </row>
    <row r="3938" spans="1:36">
      <c r="A3938" s="381" t="s">
        <v>578</v>
      </c>
      <c r="B3938" s="381" t="s">
        <v>3277</v>
      </c>
      <c r="C3938" s="381">
        <v>48</v>
      </c>
      <c r="D3938" s="381">
        <v>221</v>
      </c>
      <c r="E3938" s="381" t="s">
        <v>3276</v>
      </c>
      <c r="F3938" s="381" t="s">
        <v>3275</v>
      </c>
      <c r="G3938" s="381" t="s">
        <v>3274</v>
      </c>
      <c r="H3938" s="381">
        <v>65900</v>
      </c>
      <c r="I3938" s="381">
        <v>23100</v>
      </c>
      <c r="J3938" s="381">
        <v>26400</v>
      </c>
      <c r="K3938" s="381">
        <v>29700</v>
      </c>
      <c r="L3938" s="381">
        <v>32950</v>
      </c>
      <c r="M3938" s="381">
        <v>35600</v>
      </c>
      <c r="N3938" s="381">
        <v>38250</v>
      </c>
      <c r="O3938" s="381">
        <v>40900</v>
      </c>
      <c r="P3938" s="381">
        <v>43500</v>
      </c>
      <c r="Q3938" s="381">
        <v>13850</v>
      </c>
      <c r="R3938" s="381">
        <v>16240</v>
      </c>
      <c r="S3938" s="381">
        <v>20420</v>
      </c>
      <c r="T3938" s="381">
        <v>24600</v>
      </c>
      <c r="U3938" s="381">
        <v>28780</v>
      </c>
      <c r="V3938" s="381">
        <v>32960</v>
      </c>
      <c r="W3938" s="381">
        <v>37140</v>
      </c>
      <c r="X3938" s="381">
        <v>41320</v>
      </c>
      <c r="Y3938" s="381">
        <v>36900</v>
      </c>
      <c r="Z3938" s="381">
        <v>42200</v>
      </c>
      <c r="AA3938" s="381">
        <v>47450</v>
      </c>
      <c r="AB3938" s="381">
        <v>52700</v>
      </c>
      <c r="AC3938" s="381">
        <v>56950</v>
      </c>
      <c r="AD3938" s="381">
        <v>61150</v>
      </c>
      <c r="AE3938" s="381">
        <v>65350</v>
      </c>
      <c r="AF3938" s="381">
        <v>69600</v>
      </c>
      <c r="AG3938" s="381">
        <v>2800</v>
      </c>
      <c r="AH3938" s="381" t="s">
        <v>3274</v>
      </c>
      <c r="AI3938" s="381" t="s">
        <v>2743</v>
      </c>
      <c r="AJ3938" s="381">
        <v>1</v>
      </c>
    </row>
    <row r="3939" spans="1:36">
      <c r="A3939" s="381" t="s">
        <v>578</v>
      </c>
      <c r="B3939" s="381" t="s">
        <v>3273</v>
      </c>
      <c r="C3939" s="381">
        <v>48</v>
      </c>
      <c r="D3939" s="381">
        <v>223</v>
      </c>
      <c r="E3939" s="381" t="s">
        <v>3272</v>
      </c>
      <c r="F3939" s="381" t="s">
        <v>3271</v>
      </c>
      <c r="G3939" s="381" t="s">
        <v>3270</v>
      </c>
      <c r="H3939" s="381">
        <v>54300</v>
      </c>
      <c r="I3939" s="381">
        <v>19050</v>
      </c>
      <c r="J3939" s="381">
        <v>21750</v>
      </c>
      <c r="K3939" s="381">
        <v>24450</v>
      </c>
      <c r="L3939" s="381">
        <v>27150</v>
      </c>
      <c r="M3939" s="381">
        <v>29350</v>
      </c>
      <c r="N3939" s="381">
        <v>31500</v>
      </c>
      <c r="O3939" s="381">
        <v>33700</v>
      </c>
      <c r="P3939" s="381">
        <v>35850</v>
      </c>
      <c r="Q3939" s="381">
        <v>12060</v>
      </c>
      <c r="R3939" s="381">
        <v>16240</v>
      </c>
      <c r="S3939" s="381">
        <v>20420</v>
      </c>
      <c r="T3939" s="381">
        <v>24600</v>
      </c>
      <c r="U3939" s="381">
        <v>28780</v>
      </c>
      <c r="V3939" s="381">
        <v>31500</v>
      </c>
      <c r="W3939" s="381">
        <v>33700</v>
      </c>
      <c r="X3939" s="381">
        <v>35850</v>
      </c>
      <c r="Y3939" s="381">
        <v>30450</v>
      </c>
      <c r="Z3939" s="381">
        <v>34800</v>
      </c>
      <c r="AA3939" s="381">
        <v>39150</v>
      </c>
      <c r="AB3939" s="381">
        <v>43450</v>
      </c>
      <c r="AC3939" s="381">
        <v>46950</v>
      </c>
      <c r="AD3939" s="381">
        <v>50450</v>
      </c>
      <c r="AE3939" s="381">
        <v>53900</v>
      </c>
      <c r="AF3939" s="381">
        <v>57400</v>
      </c>
      <c r="AG3939" s="381">
        <v>9999</v>
      </c>
      <c r="AH3939" s="381" t="s">
        <v>3270</v>
      </c>
      <c r="AI3939" s="381" t="s">
        <v>2743</v>
      </c>
      <c r="AJ3939" s="381">
        <v>0</v>
      </c>
    </row>
    <row r="3940" spans="1:36">
      <c r="A3940" s="381" t="s">
        <v>578</v>
      </c>
      <c r="B3940" s="381" t="s">
        <v>3269</v>
      </c>
      <c r="C3940" s="381">
        <v>48</v>
      </c>
      <c r="D3940" s="381">
        <v>225</v>
      </c>
      <c r="E3940" s="381" t="s">
        <v>3268</v>
      </c>
      <c r="F3940" s="381" t="s">
        <v>3267</v>
      </c>
      <c r="G3940" s="381" t="s">
        <v>3266</v>
      </c>
      <c r="H3940" s="381">
        <v>48700</v>
      </c>
      <c r="I3940" s="381">
        <v>19000</v>
      </c>
      <c r="J3940" s="381">
        <v>21700</v>
      </c>
      <c r="K3940" s="381">
        <v>24400</v>
      </c>
      <c r="L3940" s="381">
        <v>27100</v>
      </c>
      <c r="M3940" s="381">
        <v>29300</v>
      </c>
      <c r="N3940" s="381">
        <v>31450</v>
      </c>
      <c r="O3940" s="381">
        <v>33650</v>
      </c>
      <c r="P3940" s="381">
        <v>35800</v>
      </c>
      <c r="Q3940" s="381">
        <v>12060</v>
      </c>
      <c r="R3940" s="381">
        <v>16240</v>
      </c>
      <c r="S3940" s="381">
        <v>20420</v>
      </c>
      <c r="T3940" s="381">
        <v>24600</v>
      </c>
      <c r="U3940" s="381">
        <v>28780</v>
      </c>
      <c r="V3940" s="381">
        <v>31450</v>
      </c>
      <c r="W3940" s="381">
        <v>33650</v>
      </c>
      <c r="X3940" s="381">
        <v>35800</v>
      </c>
      <c r="Y3940" s="381">
        <v>30350</v>
      </c>
      <c r="Z3940" s="381">
        <v>34700</v>
      </c>
      <c r="AA3940" s="381">
        <v>39050</v>
      </c>
      <c r="AB3940" s="381">
        <v>43350</v>
      </c>
      <c r="AC3940" s="381">
        <v>46850</v>
      </c>
      <c r="AD3940" s="381">
        <v>50300</v>
      </c>
      <c r="AE3940" s="381">
        <v>53800</v>
      </c>
      <c r="AF3940" s="381">
        <v>57250</v>
      </c>
      <c r="AG3940" s="381">
        <v>9999</v>
      </c>
      <c r="AH3940" s="381" t="s">
        <v>3266</v>
      </c>
      <c r="AI3940" s="381" t="s">
        <v>2743</v>
      </c>
      <c r="AJ3940" s="381">
        <v>0</v>
      </c>
    </row>
    <row r="3941" spans="1:36">
      <c r="A3941" s="381" t="s">
        <v>578</v>
      </c>
      <c r="B3941" s="381" t="s">
        <v>3265</v>
      </c>
      <c r="C3941" s="381">
        <v>48</v>
      </c>
      <c r="D3941" s="381">
        <v>227</v>
      </c>
      <c r="E3941" s="381" t="s">
        <v>3264</v>
      </c>
      <c r="F3941" s="381" t="s">
        <v>3263</v>
      </c>
      <c r="G3941" s="381" t="s">
        <v>3262</v>
      </c>
      <c r="H3941" s="381">
        <v>61300</v>
      </c>
      <c r="I3941" s="381">
        <v>21500</v>
      </c>
      <c r="J3941" s="381">
        <v>24550</v>
      </c>
      <c r="K3941" s="381">
        <v>27600</v>
      </c>
      <c r="L3941" s="381">
        <v>30650</v>
      </c>
      <c r="M3941" s="381">
        <v>33150</v>
      </c>
      <c r="N3941" s="381">
        <v>35600</v>
      </c>
      <c r="O3941" s="381">
        <v>38050</v>
      </c>
      <c r="P3941" s="381">
        <v>40500</v>
      </c>
      <c r="Q3941" s="381">
        <v>12900</v>
      </c>
      <c r="R3941" s="381">
        <v>16240</v>
      </c>
      <c r="S3941" s="381">
        <v>20420</v>
      </c>
      <c r="T3941" s="381">
        <v>24600</v>
      </c>
      <c r="U3941" s="381">
        <v>28780</v>
      </c>
      <c r="V3941" s="381">
        <v>32960</v>
      </c>
      <c r="W3941" s="381">
        <v>37140</v>
      </c>
      <c r="X3941" s="381">
        <v>40500</v>
      </c>
      <c r="Y3941" s="381">
        <v>34350</v>
      </c>
      <c r="Z3941" s="381">
        <v>39250</v>
      </c>
      <c r="AA3941" s="381">
        <v>44150</v>
      </c>
      <c r="AB3941" s="381">
        <v>49050</v>
      </c>
      <c r="AC3941" s="381">
        <v>53000</v>
      </c>
      <c r="AD3941" s="381">
        <v>56900</v>
      </c>
      <c r="AE3941" s="381">
        <v>60850</v>
      </c>
      <c r="AF3941" s="381">
        <v>64750</v>
      </c>
      <c r="AG3941" s="381">
        <v>9999</v>
      </c>
      <c r="AH3941" s="381" t="s">
        <v>3262</v>
      </c>
      <c r="AI3941" s="381" t="s">
        <v>2743</v>
      </c>
      <c r="AJ3941" s="381">
        <v>0</v>
      </c>
    </row>
    <row r="3942" spans="1:36">
      <c r="A3942" s="381" t="s">
        <v>578</v>
      </c>
      <c r="B3942" s="381" t="s">
        <v>3261</v>
      </c>
      <c r="C3942" s="381">
        <v>48</v>
      </c>
      <c r="D3942" s="381">
        <v>229</v>
      </c>
      <c r="E3942" s="381" t="s">
        <v>3260</v>
      </c>
      <c r="F3942" s="381" t="s">
        <v>3259</v>
      </c>
      <c r="G3942" s="381" t="s">
        <v>3258</v>
      </c>
      <c r="H3942" s="381">
        <v>28000</v>
      </c>
      <c r="I3942" s="381">
        <v>19000</v>
      </c>
      <c r="J3942" s="381">
        <v>21700</v>
      </c>
      <c r="K3942" s="381">
        <v>24400</v>
      </c>
      <c r="L3942" s="381">
        <v>27100</v>
      </c>
      <c r="M3942" s="381">
        <v>29300</v>
      </c>
      <c r="N3942" s="381">
        <v>31450</v>
      </c>
      <c r="O3942" s="381">
        <v>33650</v>
      </c>
      <c r="P3942" s="381">
        <v>35800</v>
      </c>
      <c r="Q3942" s="381">
        <v>12060</v>
      </c>
      <c r="R3942" s="381">
        <v>16240</v>
      </c>
      <c r="S3942" s="381">
        <v>20420</v>
      </c>
      <c r="T3942" s="381">
        <v>24600</v>
      </c>
      <c r="U3942" s="381">
        <v>28780</v>
      </c>
      <c r="V3942" s="381">
        <v>31450</v>
      </c>
      <c r="W3942" s="381">
        <v>33650</v>
      </c>
      <c r="X3942" s="381">
        <v>35800</v>
      </c>
      <c r="Y3942" s="381">
        <v>30350</v>
      </c>
      <c r="Z3942" s="381">
        <v>34700</v>
      </c>
      <c r="AA3942" s="381">
        <v>39050</v>
      </c>
      <c r="AB3942" s="381">
        <v>43350</v>
      </c>
      <c r="AC3942" s="381">
        <v>46850</v>
      </c>
      <c r="AD3942" s="381">
        <v>50300</v>
      </c>
      <c r="AE3942" s="381">
        <v>53800</v>
      </c>
      <c r="AF3942" s="381">
        <v>57250</v>
      </c>
      <c r="AG3942" s="381">
        <v>9999</v>
      </c>
      <c r="AH3942" s="381" t="s">
        <v>3258</v>
      </c>
      <c r="AI3942" s="381" t="s">
        <v>2743</v>
      </c>
      <c r="AJ3942" s="381">
        <v>1</v>
      </c>
    </row>
    <row r="3943" spans="1:36">
      <c r="A3943" s="381" t="s">
        <v>578</v>
      </c>
      <c r="B3943" s="381" t="s">
        <v>3257</v>
      </c>
      <c r="C3943" s="381">
        <v>48</v>
      </c>
      <c r="D3943" s="381">
        <v>231</v>
      </c>
      <c r="E3943" s="381" t="s">
        <v>2957</v>
      </c>
      <c r="F3943" s="381" t="s">
        <v>2956</v>
      </c>
      <c r="G3943" s="381" t="s">
        <v>3256</v>
      </c>
      <c r="H3943" s="381">
        <v>73400</v>
      </c>
      <c r="I3943" s="381">
        <v>25700</v>
      </c>
      <c r="J3943" s="381">
        <v>29400</v>
      </c>
      <c r="K3943" s="381">
        <v>33050</v>
      </c>
      <c r="L3943" s="381">
        <v>36700</v>
      </c>
      <c r="M3943" s="381">
        <v>39650</v>
      </c>
      <c r="N3943" s="381">
        <v>42600</v>
      </c>
      <c r="O3943" s="381">
        <v>45550</v>
      </c>
      <c r="P3943" s="381">
        <v>48450</v>
      </c>
      <c r="Q3943" s="381">
        <v>15400</v>
      </c>
      <c r="R3943" s="381">
        <v>17600</v>
      </c>
      <c r="S3943" s="381">
        <v>20420</v>
      </c>
      <c r="T3943" s="381">
        <v>24600</v>
      </c>
      <c r="U3943" s="381">
        <v>28780</v>
      </c>
      <c r="V3943" s="381">
        <v>32960</v>
      </c>
      <c r="W3943" s="381">
        <v>37140</v>
      </c>
      <c r="X3943" s="381">
        <v>41320</v>
      </c>
      <c r="Y3943" s="381">
        <v>41100</v>
      </c>
      <c r="Z3943" s="381">
        <v>47000</v>
      </c>
      <c r="AA3943" s="381">
        <v>52850</v>
      </c>
      <c r="AB3943" s="381">
        <v>58700</v>
      </c>
      <c r="AC3943" s="381">
        <v>63400</v>
      </c>
      <c r="AD3943" s="381">
        <v>68100</v>
      </c>
      <c r="AE3943" s="381">
        <v>72800</v>
      </c>
      <c r="AF3943" s="381">
        <v>77500</v>
      </c>
      <c r="AG3943" s="381">
        <v>1920</v>
      </c>
      <c r="AH3943" s="381" t="s">
        <v>3256</v>
      </c>
      <c r="AI3943" s="381" t="s">
        <v>2743</v>
      </c>
      <c r="AJ3943" s="381">
        <v>1</v>
      </c>
    </row>
    <row r="3944" spans="1:36">
      <c r="A3944" s="381" t="s">
        <v>578</v>
      </c>
      <c r="B3944" s="381" t="s">
        <v>3255</v>
      </c>
      <c r="C3944" s="381">
        <v>48</v>
      </c>
      <c r="D3944" s="381">
        <v>233</v>
      </c>
      <c r="E3944" s="381" t="s">
        <v>3254</v>
      </c>
      <c r="F3944" s="381" t="s">
        <v>3253</v>
      </c>
      <c r="G3944" s="381" t="s">
        <v>3252</v>
      </c>
      <c r="H3944" s="381">
        <v>58300</v>
      </c>
      <c r="I3944" s="381">
        <v>20450</v>
      </c>
      <c r="J3944" s="381">
        <v>23350</v>
      </c>
      <c r="K3944" s="381">
        <v>26250</v>
      </c>
      <c r="L3944" s="381">
        <v>29150</v>
      </c>
      <c r="M3944" s="381">
        <v>31500</v>
      </c>
      <c r="N3944" s="381">
        <v>33850</v>
      </c>
      <c r="O3944" s="381">
        <v>36150</v>
      </c>
      <c r="P3944" s="381">
        <v>38500</v>
      </c>
      <c r="Q3944" s="381">
        <v>12250</v>
      </c>
      <c r="R3944" s="381">
        <v>16240</v>
      </c>
      <c r="S3944" s="381">
        <v>20420</v>
      </c>
      <c r="T3944" s="381">
        <v>24600</v>
      </c>
      <c r="U3944" s="381">
        <v>28780</v>
      </c>
      <c r="V3944" s="381">
        <v>32960</v>
      </c>
      <c r="W3944" s="381">
        <v>36150</v>
      </c>
      <c r="X3944" s="381">
        <v>38500</v>
      </c>
      <c r="Y3944" s="381">
        <v>32700</v>
      </c>
      <c r="Z3944" s="381">
        <v>37350</v>
      </c>
      <c r="AA3944" s="381">
        <v>42000</v>
      </c>
      <c r="AB3944" s="381">
        <v>46650</v>
      </c>
      <c r="AC3944" s="381">
        <v>50400</v>
      </c>
      <c r="AD3944" s="381">
        <v>54150</v>
      </c>
      <c r="AE3944" s="381">
        <v>57850</v>
      </c>
      <c r="AF3944" s="381">
        <v>61600</v>
      </c>
      <c r="AG3944" s="381">
        <v>9999</v>
      </c>
      <c r="AH3944" s="381" t="s">
        <v>3252</v>
      </c>
      <c r="AI3944" s="381" t="s">
        <v>2743</v>
      </c>
      <c r="AJ3944" s="381">
        <v>0</v>
      </c>
    </row>
    <row r="3945" spans="1:36">
      <c r="A3945" s="381" t="s">
        <v>578</v>
      </c>
      <c r="B3945" s="381" t="s">
        <v>3251</v>
      </c>
      <c r="C3945" s="381">
        <v>48</v>
      </c>
      <c r="D3945" s="381">
        <v>235</v>
      </c>
      <c r="E3945" s="381" t="s">
        <v>2851</v>
      </c>
      <c r="F3945" s="381" t="s">
        <v>2850</v>
      </c>
      <c r="G3945" s="381" t="s">
        <v>3250</v>
      </c>
      <c r="H3945" s="381">
        <v>61400</v>
      </c>
      <c r="I3945" s="381">
        <v>21500</v>
      </c>
      <c r="J3945" s="381">
        <v>24600</v>
      </c>
      <c r="K3945" s="381">
        <v>27650</v>
      </c>
      <c r="L3945" s="381">
        <v>30700</v>
      </c>
      <c r="M3945" s="381">
        <v>33200</v>
      </c>
      <c r="N3945" s="381">
        <v>35650</v>
      </c>
      <c r="O3945" s="381">
        <v>38100</v>
      </c>
      <c r="P3945" s="381">
        <v>40550</v>
      </c>
      <c r="Q3945" s="381">
        <v>12900</v>
      </c>
      <c r="R3945" s="381">
        <v>16240</v>
      </c>
      <c r="S3945" s="381">
        <v>20420</v>
      </c>
      <c r="T3945" s="381">
        <v>24600</v>
      </c>
      <c r="U3945" s="381">
        <v>28780</v>
      </c>
      <c r="V3945" s="381">
        <v>32960</v>
      </c>
      <c r="W3945" s="381">
        <v>37140</v>
      </c>
      <c r="X3945" s="381">
        <v>40550</v>
      </c>
      <c r="Y3945" s="381">
        <v>34400</v>
      </c>
      <c r="Z3945" s="381">
        <v>39300</v>
      </c>
      <c r="AA3945" s="381">
        <v>44200</v>
      </c>
      <c r="AB3945" s="381">
        <v>49100</v>
      </c>
      <c r="AC3945" s="381">
        <v>53050</v>
      </c>
      <c r="AD3945" s="381">
        <v>57000</v>
      </c>
      <c r="AE3945" s="381">
        <v>60900</v>
      </c>
      <c r="AF3945" s="381">
        <v>64850</v>
      </c>
      <c r="AG3945" s="381">
        <v>9999</v>
      </c>
      <c r="AH3945" s="381" t="s">
        <v>3250</v>
      </c>
      <c r="AI3945" s="381" t="s">
        <v>2743</v>
      </c>
      <c r="AJ3945" s="381">
        <v>1</v>
      </c>
    </row>
    <row r="3946" spans="1:36">
      <c r="A3946" s="381" t="s">
        <v>578</v>
      </c>
      <c r="B3946" s="381" t="s">
        <v>3249</v>
      </c>
      <c r="C3946" s="381">
        <v>48</v>
      </c>
      <c r="D3946" s="381">
        <v>237</v>
      </c>
      <c r="E3946" s="381" t="s">
        <v>3248</v>
      </c>
      <c r="F3946" s="381" t="s">
        <v>3247</v>
      </c>
      <c r="G3946" s="381" t="s">
        <v>3246</v>
      </c>
      <c r="H3946" s="381">
        <v>62900</v>
      </c>
      <c r="I3946" s="381">
        <v>22050</v>
      </c>
      <c r="J3946" s="381">
        <v>25200</v>
      </c>
      <c r="K3946" s="381">
        <v>28350</v>
      </c>
      <c r="L3946" s="381">
        <v>31450</v>
      </c>
      <c r="M3946" s="381">
        <v>34000</v>
      </c>
      <c r="N3946" s="381">
        <v>36500</v>
      </c>
      <c r="O3946" s="381">
        <v>39000</v>
      </c>
      <c r="P3946" s="381">
        <v>41550</v>
      </c>
      <c r="Q3946" s="381">
        <v>13200</v>
      </c>
      <c r="R3946" s="381">
        <v>16240</v>
      </c>
      <c r="S3946" s="381">
        <v>20420</v>
      </c>
      <c r="T3946" s="381">
        <v>24600</v>
      </c>
      <c r="U3946" s="381">
        <v>28780</v>
      </c>
      <c r="V3946" s="381">
        <v>32960</v>
      </c>
      <c r="W3946" s="381">
        <v>37140</v>
      </c>
      <c r="X3946" s="381">
        <v>41320</v>
      </c>
      <c r="Y3946" s="381">
        <v>35250</v>
      </c>
      <c r="Z3946" s="381">
        <v>40250</v>
      </c>
      <c r="AA3946" s="381">
        <v>45300</v>
      </c>
      <c r="AB3946" s="381">
        <v>50300</v>
      </c>
      <c r="AC3946" s="381">
        <v>54350</v>
      </c>
      <c r="AD3946" s="381">
        <v>58350</v>
      </c>
      <c r="AE3946" s="381">
        <v>62400</v>
      </c>
      <c r="AF3946" s="381">
        <v>66400</v>
      </c>
      <c r="AG3946" s="381">
        <v>9999</v>
      </c>
      <c r="AH3946" s="381" t="s">
        <v>3246</v>
      </c>
      <c r="AI3946" s="381" t="s">
        <v>2743</v>
      </c>
      <c r="AJ3946" s="381">
        <v>0</v>
      </c>
    </row>
    <row r="3947" spans="1:36">
      <c r="A3947" s="381" t="s">
        <v>578</v>
      </c>
      <c r="B3947" s="381" t="s">
        <v>3245</v>
      </c>
      <c r="C3947" s="381">
        <v>48</v>
      </c>
      <c r="D3947" s="381">
        <v>239</v>
      </c>
      <c r="E3947" s="381" t="s">
        <v>3244</v>
      </c>
      <c r="F3947" s="381" t="s">
        <v>3243</v>
      </c>
      <c r="G3947" s="381" t="s">
        <v>1262</v>
      </c>
      <c r="H3947" s="381">
        <v>65300</v>
      </c>
      <c r="I3947" s="381">
        <v>22900</v>
      </c>
      <c r="J3947" s="381">
        <v>26150</v>
      </c>
      <c r="K3947" s="381">
        <v>29400</v>
      </c>
      <c r="L3947" s="381">
        <v>32650</v>
      </c>
      <c r="M3947" s="381">
        <v>35300</v>
      </c>
      <c r="N3947" s="381">
        <v>37900</v>
      </c>
      <c r="O3947" s="381">
        <v>40500</v>
      </c>
      <c r="P3947" s="381">
        <v>43100</v>
      </c>
      <c r="Q3947" s="381">
        <v>13750</v>
      </c>
      <c r="R3947" s="381">
        <v>16240</v>
      </c>
      <c r="S3947" s="381">
        <v>20420</v>
      </c>
      <c r="T3947" s="381">
        <v>24600</v>
      </c>
      <c r="U3947" s="381">
        <v>28780</v>
      </c>
      <c r="V3947" s="381">
        <v>32960</v>
      </c>
      <c r="W3947" s="381">
        <v>37140</v>
      </c>
      <c r="X3947" s="381">
        <v>41320</v>
      </c>
      <c r="Y3947" s="381">
        <v>36600</v>
      </c>
      <c r="Z3947" s="381">
        <v>41800</v>
      </c>
      <c r="AA3947" s="381">
        <v>47050</v>
      </c>
      <c r="AB3947" s="381">
        <v>52250</v>
      </c>
      <c r="AC3947" s="381">
        <v>56450</v>
      </c>
      <c r="AD3947" s="381">
        <v>60650</v>
      </c>
      <c r="AE3947" s="381">
        <v>64800</v>
      </c>
      <c r="AF3947" s="381">
        <v>69000</v>
      </c>
      <c r="AG3947" s="381">
        <v>9999</v>
      </c>
      <c r="AH3947" s="381" t="s">
        <v>1262</v>
      </c>
      <c r="AI3947" s="381" t="s">
        <v>2743</v>
      </c>
      <c r="AJ3947" s="381">
        <v>0</v>
      </c>
    </row>
    <row r="3948" spans="1:36">
      <c r="A3948" s="381" t="s">
        <v>578</v>
      </c>
      <c r="B3948" s="381" t="s">
        <v>3242</v>
      </c>
      <c r="C3948" s="381">
        <v>48</v>
      </c>
      <c r="D3948" s="381">
        <v>241</v>
      </c>
      <c r="E3948" s="381" t="s">
        <v>3241</v>
      </c>
      <c r="F3948" s="381" t="s">
        <v>3240</v>
      </c>
      <c r="G3948" s="381" t="s">
        <v>3239</v>
      </c>
      <c r="H3948" s="381">
        <v>53100</v>
      </c>
      <c r="I3948" s="381">
        <v>19000</v>
      </c>
      <c r="J3948" s="381">
        <v>21700</v>
      </c>
      <c r="K3948" s="381">
        <v>24400</v>
      </c>
      <c r="L3948" s="381">
        <v>27100</v>
      </c>
      <c r="M3948" s="381">
        <v>29300</v>
      </c>
      <c r="N3948" s="381">
        <v>31450</v>
      </c>
      <c r="O3948" s="381">
        <v>33650</v>
      </c>
      <c r="P3948" s="381">
        <v>35800</v>
      </c>
      <c r="Q3948" s="381">
        <v>12060</v>
      </c>
      <c r="R3948" s="381">
        <v>16240</v>
      </c>
      <c r="S3948" s="381">
        <v>20420</v>
      </c>
      <c r="T3948" s="381">
        <v>24600</v>
      </c>
      <c r="U3948" s="381">
        <v>28780</v>
      </c>
      <c r="V3948" s="381">
        <v>31450</v>
      </c>
      <c r="W3948" s="381">
        <v>33650</v>
      </c>
      <c r="X3948" s="381">
        <v>35800</v>
      </c>
      <c r="Y3948" s="381">
        <v>30350</v>
      </c>
      <c r="Z3948" s="381">
        <v>34700</v>
      </c>
      <c r="AA3948" s="381">
        <v>39050</v>
      </c>
      <c r="AB3948" s="381">
        <v>43350</v>
      </c>
      <c r="AC3948" s="381">
        <v>46850</v>
      </c>
      <c r="AD3948" s="381">
        <v>50300</v>
      </c>
      <c r="AE3948" s="381">
        <v>53800</v>
      </c>
      <c r="AF3948" s="381">
        <v>57250</v>
      </c>
      <c r="AG3948" s="381">
        <v>9999</v>
      </c>
      <c r="AH3948" s="381" t="s">
        <v>3239</v>
      </c>
      <c r="AI3948" s="381" t="s">
        <v>2743</v>
      </c>
      <c r="AJ3948" s="381">
        <v>0</v>
      </c>
    </row>
    <row r="3949" spans="1:36">
      <c r="A3949" s="381" t="s">
        <v>578</v>
      </c>
      <c r="B3949" s="381" t="s">
        <v>3238</v>
      </c>
      <c r="C3949" s="381">
        <v>48</v>
      </c>
      <c r="D3949" s="381">
        <v>243</v>
      </c>
      <c r="E3949" s="381" t="s">
        <v>3237</v>
      </c>
      <c r="F3949" s="381" t="s">
        <v>3236</v>
      </c>
      <c r="G3949" s="381" t="s">
        <v>3235</v>
      </c>
      <c r="H3949" s="381">
        <v>64500</v>
      </c>
      <c r="I3949" s="381">
        <v>21700</v>
      </c>
      <c r="J3949" s="381">
        <v>24800</v>
      </c>
      <c r="K3949" s="381">
        <v>27900</v>
      </c>
      <c r="L3949" s="381">
        <v>31000</v>
      </c>
      <c r="M3949" s="381">
        <v>33500</v>
      </c>
      <c r="N3949" s="381">
        <v>36000</v>
      </c>
      <c r="O3949" s="381">
        <v>38450</v>
      </c>
      <c r="P3949" s="381">
        <v>40950</v>
      </c>
      <c r="Q3949" s="381">
        <v>13050</v>
      </c>
      <c r="R3949" s="381">
        <v>16240</v>
      </c>
      <c r="S3949" s="381">
        <v>20420</v>
      </c>
      <c r="T3949" s="381">
        <v>24600</v>
      </c>
      <c r="U3949" s="381">
        <v>28780</v>
      </c>
      <c r="V3949" s="381">
        <v>32960</v>
      </c>
      <c r="W3949" s="381">
        <v>37140</v>
      </c>
      <c r="X3949" s="381">
        <v>40950</v>
      </c>
      <c r="Y3949" s="381">
        <v>34750</v>
      </c>
      <c r="Z3949" s="381">
        <v>39700</v>
      </c>
      <c r="AA3949" s="381">
        <v>44650</v>
      </c>
      <c r="AB3949" s="381">
        <v>49600</v>
      </c>
      <c r="AC3949" s="381">
        <v>53600</v>
      </c>
      <c r="AD3949" s="381">
        <v>57550</v>
      </c>
      <c r="AE3949" s="381">
        <v>61550</v>
      </c>
      <c r="AF3949" s="381">
        <v>65500</v>
      </c>
      <c r="AG3949" s="381">
        <v>9999</v>
      </c>
      <c r="AH3949" s="381" t="s">
        <v>3235</v>
      </c>
      <c r="AI3949" s="381" t="s">
        <v>2743</v>
      </c>
      <c r="AJ3949" s="381">
        <v>0</v>
      </c>
    </row>
    <row r="3950" spans="1:36">
      <c r="A3950" s="381" t="s">
        <v>578</v>
      </c>
      <c r="B3950" s="381" t="s">
        <v>3234</v>
      </c>
      <c r="C3950" s="381">
        <v>48</v>
      </c>
      <c r="D3950" s="381">
        <v>245</v>
      </c>
      <c r="E3950" s="381" t="s">
        <v>3023</v>
      </c>
      <c r="F3950" s="381" t="s">
        <v>3022</v>
      </c>
      <c r="G3950" s="381" t="s">
        <v>1258</v>
      </c>
      <c r="H3950" s="381">
        <v>55400</v>
      </c>
      <c r="I3950" s="381">
        <v>19450</v>
      </c>
      <c r="J3950" s="381">
        <v>22200</v>
      </c>
      <c r="K3950" s="381">
        <v>25000</v>
      </c>
      <c r="L3950" s="381">
        <v>27750</v>
      </c>
      <c r="M3950" s="381">
        <v>30000</v>
      </c>
      <c r="N3950" s="381">
        <v>32200</v>
      </c>
      <c r="O3950" s="381">
        <v>34450</v>
      </c>
      <c r="P3950" s="381">
        <v>36650</v>
      </c>
      <c r="Q3950" s="381">
        <v>12060</v>
      </c>
      <c r="R3950" s="381">
        <v>16240</v>
      </c>
      <c r="S3950" s="381">
        <v>20420</v>
      </c>
      <c r="T3950" s="381">
        <v>24600</v>
      </c>
      <c r="U3950" s="381">
        <v>28780</v>
      </c>
      <c r="V3950" s="381">
        <v>32200</v>
      </c>
      <c r="W3950" s="381">
        <v>34450</v>
      </c>
      <c r="X3950" s="381">
        <v>36650</v>
      </c>
      <c r="Y3950" s="381">
        <v>31100</v>
      </c>
      <c r="Z3950" s="381">
        <v>35550</v>
      </c>
      <c r="AA3950" s="381">
        <v>40000</v>
      </c>
      <c r="AB3950" s="381">
        <v>44400</v>
      </c>
      <c r="AC3950" s="381">
        <v>48000</v>
      </c>
      <c r="AD3950" s="381">
        <v>51550</v>
      </c>
      <c r="AE3950" s="381">
        <v>55100</v>
      </c>
      <c r="AF3950" s="381">
        <v>58650</v>
      </c>
      <c r="AG3950" s="381">
        <v>840</v>
      </c>
      <c r="AH3950" s="381" t="s">
        <v>1258</v>
      </c>
      <c r="AI3950" s="381" t="s">
        <v>2743</v>
      </c>
      <c r="AJ3950" s="381">
        <v>1</v>
      </c>
    </row>
    <row r="3951" spans="1:36">
      <c r="A3951" s="381" t="s">
        <v>578</v>
      </c>
      <c r="B3951" s="381" t="s">
        <v>3233</v>
      </c>
      <c r="C3951" s="381">
        <v>48</v>
      </c>
      <c r="D3951" s="381">
        <v>247</v>
      </c>
      <c r="E3951" s="381" t="s">
        <v>3232</v>
      </c>
      <c r="F3951" s="381" t="s">
        <v>3231</v>
      </c>
      <c r="G3951" s="381" t="s">
        <v>3230</v>
      </c>
      <c r="H3951" s="381">
        <v>41600</v>
      </c>
      <c r="I3951" s="381">
        <v>19000</v>
      </c>
      <c r="J3951" s="381">
        <v>21700</v>
      </c>
      <c r="K3951" s="381">
        <v>24400</v>
      </c>
      <c r="L3951" s="381">
        <v>27100</v>
      </c>
      <c r="M3951" s="381">
        <v>29300</v>
      </c>
      <c r="N3951" s="381">
        <v>31450</v>
      </c>
      <c r="O3951" s="381">
        <v>33650</v>
      </c>
      <c r="P3951" s="381">
        <v>35800</v>
      </c>
      <c r="Q3951" s="381">
        <v>12060</v>
      </c>
      <c r="R3951" s="381">
        <v>16240</v>
      </c>
      <c r="S3951" s="381">
        <v>20420</v>
      </c>
      <c r="T3951" s="381">
        <v>24600</v>
      </c>
      <c r="U3951" s="381">
        <v>28780</v>
      </c>
      <c r="V3951" s="381">
        <v>31450</v>
      </c>
      <c r="W3951" s="381">
        <v>33650</v>
      </c>
      <c r="X3951" s="381">
        <v>35800</v>
      </c>
      <c r="Y3951" s="381">
        <v>30350</v>
      </c>
      <c r="Z3951" s="381">
        <v>34700</v>
      </c>
      <c r="AA3951" s="381">
        <v>39050</v>
      </c>
      <c r="AB3951" s="381">
        <v>43350</v>
      </c>
      <c r="AC3951" s="381">
        <v>46850</v>
      </c>
      <c r="AD3951" s="381">
        <v>50300</v>
      </c>
      <c r="AE3951" s="381">
        <v>53800</v>
      </c>
      <c r="AF3951" s="381">
        <v>57250</v>
      </c>
      <c r="AG3951" s="381">
        <v>9999</v>
      </c>
      <c r="AH3951" s="381" t="s">
        <v>3230</v>
      </c>
      <c r="AI3951" s="381" t="s">
        <v>2743</v>
      </c>
      <c r="AJ3951" s="381">
        <v>0</v>
      </c>
    </row>
    <row r="3952" spans="1:36">
      <c r="A3952" s="381" t="s">
        <v>578</v>
      </c>
      <c r="B3952" s="381" t="s">
        <v>3229</v>
      </c>
      <c r="C3952" s="381">
        <v>48</v>
      </c>
      <c r="D3952" s="381">
        <v>249</v>
      </c>
      <c r="E3952" s="381" t="s">
        <v>3228</v>
      </c>
      <c r="F3952" s="381" t="s">
        <v>3227</v>
      </c>
      <c r="G3952" s="381" t="s">
        <v>3226</v>
      </c>
      <c r="H3952" s="381">
        <v>53700</v>
      </c>
      <c r="I3952" s="381">
        <v>19000</v>
      </c>
      <c r="J3952" s="381">
        <v>21700</v>
      </c>
      <c r="K3952" s="381">
        <v>24400</v>
      </c>
      <c r="L3952" s="381">
        <v>27100</v>
      </c>
      <c r="M3952" s="381">
        <v>29300</v>
      </c>
      <c r="N3952" s="381">
        <v>31450</v>
      </c>
      <c r="O3952" s="381">
        <v>33650</v>
      </c>
      <c r="P3952" s="381">
        <v>35800</v>
      </c>
      <c r="Q3952" s="381">
        <v>12060</v>
      </c>
      <c r="R3952" s="381">
        <v>16240</v>
      </c>
      <c r="S3952" s="381">
        <v>20420</v>
      </c>
      <c r="T3952" s="381">
        <v>24600</v>
      </c>
      <c r="U3952" s="381">
        <v>28780</v>
      </c>
      <c r="V3952" s="381">
        <v>31450</v>
      </c>
      <c r="W3952" s="381">
        <v>33650</v>
      </c>
      <c r="X3952" s="381">
        <v>35800</v>
      </c>
      <c r="Y3952" s="381">
        <v>30350</v>
      </c>
      <c r="Z3952" s="381">
        <v>34700</v>
      </c>
      <c r="AA3952" s="381">
        <v>39050</v>
      </c>
      <c r="AB3952" s="381">
        <v>43350</v>
      </c>
      <c r="AC3952" s="381">
        <v>46850</v>
      </c>
      <c r="AD3952" s="381">
        <v>50300</v>
      </c>
      <c r="AE3952" s="381">
        <v>53800</v>
      </c>
      <c r="AF3952" s="381">
        <v>57250</v>
      </c>
      <c r="AG3952" s="381">
        <v>9999</v>
      </c>
      <c r="AH3952" s="381" t="s">
        <v>3226</v>
      </c>
      <c r="AI3952" s="381" t="s">
        <v>2743</v>
      </c>
      <c r="AJ3952" s="381">
        <v>0</v>
      </c>
    </row>
    <row r="3953" spans="1:36">
      <c r="A3953" s="381" t="s">
        <v>578</v>
      </c>
      <c r="B3953" s="381" t="s">
        <v>3225</v>
      </c>
      <c r="C3953" s="381">
        <v>48</v>
      </c>
      <c r="D3953" s="381">
        <v>251</v>
      </c>
      <c r="E3953" s="381" t="s">
        <v>2874</v>
      </c>
      <c r="F3953" s="381" t="s">
        <v>2873</v>
      </c>
      <c r="G3953" s="381" t="s">
        <v>1050</v>
      </c>
      <c r="H3953" s="381">
        <v>71400</v>
      </c>
      <c r="I3953" s="381">
        <v>25000</v>
      </c>
      <c r="J3953" s="381">
        <v>28600</v>
      </c>
      <c r="K3953" s="381">
        <v>32150</v>
      </c>
      <c r="L3953" s="381">
        <v>35700</v>
      </c>
      <c r="M3953" s="381">
        <v>38600</v>
      </c>
      <c r="N3953" s="381">
        <v>41450</v>
      </c>
      <c r="O3953" s="381">
        <v>44300</v>
      </c>
      <c r="P3953" s="381">
        <v>47150</v>
      </c>
      <c r="Q3953" s="381">
        <v>15000</v>
      </c>
      <c r="R3953" s="381">
        <v>17150</v>
      </c>
      <c r="S3953" s="381">
        <v>20420</v>
      </c>
      <c r="T3953" s="381">
        <v>24600</v>
      </c>
      <c r="U3953" s="381">
        <v>28780</v>
      </c>
      <c r="V3953" s="381">
        <v>32960</v>
      </c>
      <c r="W3953" s="381">
        <v>37140</v>
      </c>
      <c r="X3953" s="381">
        <v>41320</v>
      </c>
      <c r="Y3953" s="381">
        <v>40000</v>
      </c>
      <c r="Z3953" s="381">
        <v>45700</v>
      </c>
      <c r="AA3953" s="381">
        <v>51400</v>
      </c>
      <c r="AB3953" s="381">
        <v>57100</v>
      </c>
      <c r="AC3953" s="381">
        <v>61700</v>
      </c>
      <c r="AD3953" s="381">
        <v>66250</v>
      </c>
      <c r="AE3953" s="381">
        <v>70850</v>
      </c>
      <c r="AF3953" s="381">
        <v>75400</v>
      </c>
      <c r="AG3953" s="381">
        <v>2800</v>
      </c>
      <c r="AH3953" s="381" t="s">
        <v>1050</v>
      </c>
      <c r="AI3953" s="381" t="s">
        <v>2743</v>
      </c>
      <c r="AJ3953" s="381">
        <v>1</v>
      </c>
    </row>
    <row r="3954" spans="1:36">
      <c r="A3954" s="381" t="s">
        <v>578</v>
      </c>
      <c r="B3954" s="381" t="s">
        <v>3224</v>
      </c>
      <c r="C3954" s="381">
        <v>48</v>
      </c>
      <c r="D3954" s="381">
        <v>253</v>
      </c>
      <c r="E3954" s="381" t="s">
        <v>2870</v>
      </c>
      <c r="F3954" s="381" t="s">
        <v>2869</v>
      </c>
      <c r="G3954" s="381" t="s">
        <v>3223</v>
      </c>
      <c r="H3954" s="381">
        <v>56100</v>
      </c>
      <c r="I3954" s="381">
        <v>19650</v>
      </c>
      <c r="J3954" s="381">
        <v>22450</v>
      </c>
      <c r="K3954" s="381">
        <v>25250</v>
      </c>
      <c r="L3954" s="381">
        <v>28050</v>
      </c>
      <c r="M3954" s="381">
        <v>30300</v>
      </c>
      <c r="N3954" s="381">
        <v>32550</v>
      </c>
      <c r="O3954" s="381">
        <v>34800</v>
      </c>
      <c r="P3954" s="381">
        <v>37050</v>
      </c>
      <c r="Q3954" s="381">
        <v>12060</v>
      </c>
      <c r="R3954" s="381">
        <v>16240</v>
      </c>
      <c r="S3954" s="381">
        <v>20420</v>
      </c>
      <c r="T3954" s="381">
        <v>24600</v>
      </c>
      <c r="U3954" s="381">
        <v>28780</v>
      </c>
      <c r="V3954" s="381">
        <v>32550</v>
      </c>
      <c r="W3954" s="381">
        <v>34800</v>
      </c>
      <c r="X3954" s="381">
        <v>37050</v>
      </c>
      <c r="Y3954" s="381">
        <v>31450</v>
      </c>
      <c r="Z3954" s="381">
        <v>35950</v>
      </c>
      <c r="AA3954" s="381">
        <v>40450</v>
      </c>
      <c r="AB3954" s="381">
        <v>44900</v>
      </c>
      <c r="AC3954" s="381">
        <v>48500</v>
      </c>
      <c r="AD3954" s="381">
        <v>52100</v>
      </c>
      <c r="AE3954" s="381">
        <v>55700</v>
      </c>
      <c r="AF3954" s="381">
        <v>59300</v>
      </c>
      <c r="AG3954" s="381">
        <v>9999</v>
      </c>
      <c r="AH3954" s="381" t="s">
        <v>3223</v>
      </c>
      <c r="AI3954" s="381" t="s">
        <v>2743</v>
      </c>
      <c r="AJ3954" s="381">
        <v>1</v>
      </c>
    </row>
    <row r="3955" spans="1:36">
      <c r="A3955" s="381" t="s">
        <v>578</v>
      </c>
      <c r="B3955" s="381" t="s">
        <v>3222</v>
      </c>
      <c r="C3955" s="381">
        <v>48</v>
      </c>
      <c r="D3955" s="381">
        <v>255</v>
      </c>
      <c r="E3955" s="381" t="s">
        <v>3221</v>
      </c>
      <c r="F3955" s="381" t="s">
        <v>3220</v>
      </c>
      <c r="G3955" s="381" t="s">
        <v>3219</v>
      </c>
      <c r="H3955" s="381">
        <v>59800</v>
      </c>
      <c r="I3955" s="381">
        <v>20600</v>
      </c>
      <c r="J3955" s="381">
        <v>23550</v>
      </c>
      <c r="K3955" s="381">
        <v>26500</v>
      </c>
      <c r="L3955" s="381">
        <v>29400</v>
      </c>
      <c r="M3955" s="381">
        <v>31800</v>
      </c>
      <c r="N3955" s="381">
        <v>34150</v>
      </c>
      <c r="O3955" s="381">
        <v>36500</v>
      </c>
      <c r="P3955" s="381">
        <v>38850</v>
      </c>
      <c r="Q3955" s="381">
        <v>12400</v>
      </c>
      <c r="R3955" s="381">
        <v>16240</v>
      </c>
      <c r="S3955" s="381">
        <v>20420</v>
      </c>
      <c r="T3955" s="381">
        <v>24600</v>
      </c>
      <c r="U3955" s="381">
        <v>28780</v>
      </c>
      <c r="V3955" s="381">
        <v>32960</v>
      </c>
      <c r="W3955" s="381">
        <v>36500</v>
      </c>
      <c r="X3955" s="381">
        <v>38850</v>
      </c>
      <c r="Y3955" s="381">
        <v>32900</v>
      </c>
      <c r="Z3955" s="381">
        <v>37600</v>
      </c>
      <c r="AA3955" s="381">
        <v>42300</v>
      </c>
      <c r="AB3955" s="381">
        <v>47000</v>
      </c>
      <c r="AC3955" s="381">
        <v>50800</v>
      </c>
      <c r="AD3955" s="381">
        <v>54550</v>
      </c>
      <c r="AE3955" s="381">
        <v>58300</v>
      </c>
      <c r="AF3955" s="381">
        <v>62050</v>
      </c>
      <c r="AG3955" s="381">
        <v>9999</v>
      </c>
      <c r="AH3955" s="381" t="s">
        <v>3219</v>
      </c>
      <c r="AI3955" s="381" t="s">
        <v>2743</v>
      </c>
      <c r="AJ3955" s="381">
        <v>0</v>
      </c>
    </row>
    <row r="3956" spans="1:36">
      <c r="A3956" s="381" t="s">
        <v>578</v>
      </c>
      <c r="B3956" s="381" t="s">
        <v>3218</v>
      </c>
      <c r="C3956" s="381">
        <v>48</v>
      </c>
      <c r="D3956" s="381">
        <v>257</v>
      </c>
      <c r="E3956" s="381" t="s">
        <v>2957</v>
      </c>
      <c r="F3956" s="381" t="s">
        <v>2956</v>
      </c>
      <c r="G3956" s="381" t="s">
        <v>3217</v>
      </c>
      <c r="H3956" s="381">
        <v>73400</v>
      </c>
      <c r="I3956" s="381">
        <v>25700</v>
      </c>
      <c r="J3956" s="381">
        <v>29400</v>
      </c>
      <c r="K3956" s="381">
        <v>33050</v>
      </c>
      <c r="L3956" s="381">
        <v>36700</v>
      </c>
      <c r="M3956" s="381">
        <v>39650</v>
      </c>
      <c r="N3956" s="381">
        <v>42600</v>
      </c>
      <c r="O3956" s="381">
        <v>45550</v>
      </c>
      <c r="P3956" s="381">
        <v>48450</v>
      </c>
      <c r="Q3956" s="381">
        <v>15400</v>
      </c>
      <c r="R3956" s="381">
        <v>17600</v>
      </c>
      <c r="S3956" s="381">
        <v>20420</v>
      </c>
      <c r="T3956" s="381">
        <v>24600</v>
      </c>
      <c r="U3956" s="381">
        <v>28780</v>
      </c>
      <c r="V3956" s="381">
        <v>32960</v>
      </c>
      <c r="W3956" s="381">
        <v>37140</v>
      </c>
      <c r="X3956" s="381">
        <v>41320</v>
      </c>
      <c r="Y3956" s="381">
        <v>41100</v>
      </c>
      <c r="Z3956" s="381">
        <v>47000</v>
      </c>
      <c r="AA3956" s="381">
        <v>52850</v>
      </c>
      <c r="AB3956" s="381">
        <v>58700</v>
      </c>
      <c r="AC3956" s="381">
        <v>63400</v>
      </c>
      <c r="AD3956" s="381">
        <v>68100</v>
      </c>
      <c r="AE3956" s="381">
        <v>72800</v>
      </c>
      <c r="AF3956" s="381">
        <v>77500</v>
      </c>
      <c r="AG3956" s="381">
        <v>1920</v>
      </c>
      <c r="AH3956" s="381" t="s">
        <v>3217</v>
      </c>
      <c r="AI3956" s="381" t="s">
        <v>2743</v>
      </c>
      <c r="AJ3956" s="381">
        <v>1</v>
      </c>
    </row>
    <row r="3957" spans="1:36">
      <c r="A3957" s="381" t="s">
        <v>578</v>
      </c>
      <c r="B3957" s="381" t="s">
        <v>3216</v>
      </c>
      <c r="C3957" s="381">
        <v>48</v>
      </c>
      <c r="D3957" s="381">
        <v>259</v>
      </c>
      <c r="E3957" s="381" t="s">
        <v>3215</v>
      </c>
      <c r="F3957" s="381" t="s">
        <v>3214</v>
      </c>
      <c r="G3957" s="381" t="s">
        <v>3213</v>
      </c>
      <c r="H3957" s="381">
        <v>91500</v>
      </c>
      <c r="I3957" s="381">
        <v>32050</v>
      </c>
      <c r="J3957" s="381">
        <v>36600</v>
      </c>
      <c r="K3957" s="381">
        <v>41200</v>
      </c>
      <c r="L3957" s="381">
        <v>45750</v>
      </c>
      <c r="M3957" s="381">
        <v>49450</v>
      </c>
      <c r="N3957" s="381">
        <v>53100</v>
      </c>
      <c r="O3957" s="381">
        <v>56750</v>
      </c>
      <c r="P3957" s="381">
        <v>60400</v>
      </c>
      <c r="Q3957" s="381">
        <v>19250</v>
      </c>
      <c r="R3957" s="381">
        <v>22000</v>
      </c>
      <c r="S3957" s="381">
        <v>24750</v>
      </c>
      <c r="T3957" s="381">
        <v>27450</v>
      </c>
      <c r="U3957" s="381">
        <v>29650</v>
      </c>
      <c r="V3957" s="381">
        <v>32960</v>
      </c>
      <c r="W3957" s="381">
        <v>37140</v>
      </c>
      <c r="X3957" s="381">
        <v>41320</v>
      </c>
      <c r="Y3957" s="381">
        <v>47600</v>
      </c>
      <c r="Z3957" s="381">
        <v>54400</v>
      </c>
      <c r="AA3957" s="381">
        <v>61200</v>
      </c>
      <c r="AB3957" s="381">
        <v>68000</v>
      </c>
      <c r="AC3957" s="381">
        <v>73450</v>
      </c>
      <c r="AD3957" s="381">
        <v>78900</v>
      </c>
      <c r="AE3957" s="381">
        <v>84350</v>
      </c>
      <c r="AF3957" s="381">
        <v>89800</v>
      </c>
      <c r="AG3957" s="381">
        <v>9999</v>
      </c>
      <c r="AH3957" s="381" t="s">
        <v>3213</v>
      </c>
      <c r="AI3957" s="381" t="s">
        <v>2743</v>
      </c>
      <c r="AJ3957" s="381">
        <v>1</v>
      </c>
    </row>
    <row r="3958" spans="1:36">
      <c r="A3958" s="381" t="s">
        <v>578</v>
      </c>
      <c r="B3958" s="381" t="s">
        <v>3212</v>
      </c>
      <c r="C3958" s="381">
        <v>48</v>
      </c>
      <c r="D3958" s="381">
        <v>261</v>
      </c>
      <c r="E3958" s="381" t="s">
        <v>3211</v>
      </c>
      <c r="F3958" s="381" t="s">
        <v>3210</v>
      </c>
      <c r="G3958" s="381" t="s">
        <v>3209</v>
      </c>
      <c r="H3958" s="381">
        <v>49700</v>
      </c>
      <c r="I3958" s="381">
        <v>20050</v>
      </c>
      <c r="J3958" s="381">
        <v>22900</v>
      </c>
      <c r="K3958" s="381">
        <v>25750</v>
      </c>
      <c r="L3958" s="381">
        <v>28600</v>
      </c>
      <c r="M3958" s="381">
        <v>30900</v>
      </c>
      <c r="N3958" s="381">
        <v>33200</v>
      </c>
      <c r="O3958" s="381">
        <v>35500</v>
      </c>
      <c r="P3958" s="381">
        <v>37800</v>
      </c>
      <c r="Q3958" s="381">
        <v>12060</v>
      </c>
      <c r="R3958" s="381">
        <v>16240</v>
      </c>
      <c r="S3958" s="381">
        <v>20420</v>
      </c>
      <c r="T3958" s="381">
        <v>24600</v>
      </c>
      <c r="U3958" s="381">
        <v>28780</v>
      </c>
      <c r="V3958" s="381">
        <v>32960</v>
      </c>
      <c r="W3958" s="381">
        <v>35500</v>
      </c>
      <c r="X3958" s="381">
        <v>37800</v>
      </c>
      <c r="Y3958" s="381">
        <v>32050</v>
      </c>
      <c r="Z3958" s="381">
        <v>36600</v>
      </c>
      <c r="AA3958" s="381">
        <v>41200</v>
      </c>
      <c r="AB3958" s="381">
        <v>45750</v>
      </c>
      <c r="AC3958" s="381">
        <v>49450</v>
      </c>
      <c r="AD3958" s="381">
        <v>53100</v>
      </c>
      <c r="AE3958" s="381">
        <v>56750</v>
      </c>
      <c r="AF3958" s="381">
        <v>60400</v>
      </c>
      <c r="AG3958" s="381">
        <v>9999</v>
      </c>
      <c r="AH3958" s="381" t="s">
        <v>3209</v>
      </c>
      <c r="AI3958" s="381" t="s">
        <v>2743</v>
      </c>
      <c r="AJ3958" s="381">
        <v>0</v>
      </c>
    </row>
    <row r="3959" spans="1:36">
      <c r="A3959" s="381" t="s">
        <v>578</v>
      </c>
      <c r="B3959" s="381" t="s">
        <v>3208</v>
      </c>
      <c r="C3959" s="381">
        <v>48</v>
      </c>
      <c r="D3959" s="381">
        <v>263</v>
      </c>
      <c r="E3959" s="381" t="s">
        <v>3207</v>
      </c>
      <c r="F3959" s="381" t="s">
        <v>3206</v>
      </c>
      <c r="G3959" s="381" t="s">
        <v>3205</v>
      </c>
      <c r="H3959" s="381">
        <v>59200</v>
      </c>
      <c r="I3959" s="381">
        <v>20750</v>
      </c>
      <c r="J3959" s="381">
        <v>23700</v>
      </c>
      <c r="K3959" s="381">
        <v>26650</v>
      </c>
      <c r="L3959" s="381">
        <v>29600</v>
      </c>
      <c r="M3959" s="381">
        <v>32000</v>
      </c>
      <c r="N3959" s="381">
        <v>34350</v>
      </c>
      <c r="O3959" s="381">
        <v>36750</v>
      </c>
      <c r="P3959" s="381">
        <v>39100</v>
      </c>
      <c r="Q3959" s="381">
        <v>12450</v>
      </c>
      <c r="R3959" s="381">
        <v>16240</v>
      </c>
      <c r="S3959" s="381">
        <v>20420</v>
      </c>
      <c r="T3959" s="381">
        <v>24600</v>
      </c>
      <c r="U3959" s="381">
        <v>28780</v>
      </c>
      <c r="V3959" s="381">
        <v>32960</v>
      </c>
      <c r="W3959" s="381">
        <v>36750</v>
      </c>
      <c r="X3959" s="381">
        <v>39100</v>
      </c>
      <c r="Y3959" s="381">
        <v>33150</v>
      </c>
      <c r="Z3959" s="381">
        <v>37900</v>
      </c>
      <c r="AA3959" s="381">
        <v>42650</v>
      </c>
      <c r="AB3959" s="381">
        <v>47350</v>
      </c>
      <c r="AC3959" s="381">
        <v>51150</v>
      </c>
      <c r="AD3959" s="381">
        <v>54950</v>
      </c>
      <c r="AE3959" s="381">
        <v>58750</v>
      </c>
      <c r="AF3959" s="381">
        <v>62550</v>
      </c>
      <c r="AG3959" s="381">
        <v>9999</v>
      </c>
      <c r="AH3959" s="381" t="s">
        <v>3205</v>
      </c>
      <c r="AI3959" s="381" t="s">
        <v>2743</v>
      </c>
      <c r="AJ3959" s="381">
        <v>0</v>
      </c>
    </row>
    <row r="3960" spans="1:36">
      <c r="A3960" s="381" t="s">
        <v>578</v>
      </c>
      <c r="B3960" s="381" t="s">
        <v>3204</v>
      </c>
      <c r="C3960" s="381">
        <v>48</v>
      </c>
      <c r="D3960" s="381">
        <v>265</v>
      </c>
      <c r="E3960" s="381" t="s">
        <v>3203</v>
      </c>
      <c r="F3960" s="381" t="s">
        <v>3202</v>
      </c>
      <c r="G3960" s="381" t="s">
        <v>3201</v>
      </c>
      <c r="H3960" s="381">
        <v>57000</v>
      </c>
      <c r="I3960" s="381">
        <v>19950</v>
      </c>
      <c r="J3960" s="381">
        <v>22800</v>
      </c>
      <c r="K3960" s="381">
        <v>25650</v>
      </c>
      <c r="L3960" s="381">
        <v>28500</v>
      </c>
      <c r="M3960" s="381">
        <v>30800</v>
      </c>
      <c r="N3960" s="381">
        <v>33100</v>
      </c>
      <c r="O3960" s="381">
        <v>35350</v>
      </c>
      <c r="P3960" s="381">
        <v>37650</v>
      </c>
      <c r="Q3960" s="381">
        <v>12060</v>
      </c>
      <c r="R3960" s="381">
        <v>16240</v>
      </c>
      <c r="S3960" s="381">
        <v>20420</v>
      </c>
      <c r="T3960" s="381">
        <v>24600</v>
      </c>
      <c r="U3960" s="381">
        <v>28780</v>
      </c>
      <c r="V3960" s="381">
        <v>32960</v>
      </c>
      <c r="W3960" s="381">
        <v>35350</v>
      </c>
      <c r="X3960" s="381">
        <v>37650</v>
      </c>
      <c r="Y3960" s="381">
        <v>31950</v>
      </c>
      <c r="Z3960" s="381">
        <v>36500</v>
      </c>
      <c r="AA3960" s="381">
        <v>41050</v>
      </c>
      <c r="AB3960" s="381">
        <v>45600</v>
      </c>
      <c r="AC3960" s="381">
        <v>49250</v>
      </c>
      <c r="AD3960" s="381">
        <v>52900</v>
      </c>
      <c r="AE3960" s="381">
        <v>56550</v>
      </c>
      <c r="AF3960" s="381">
        <v>60200</v>
      </c>
      <c r="AG3960" s="381">
        <v>9999</v>
      </c>
      <c r="AH3960" s="381" t="s">
        <v>3201</v>
      </c>
      <c r="AI3960" s="381" t="s">
        <v>2743</v>
      </c>
      <c r="AJ3960" s="381">
        <v>0</v>
      </c>
    </row>
    <row r="3961" spans="1:36">
      <c r="A3961" s="381" t="s">
        <v>578</v>
      </c>
      <c r="B3961" s="381" t="s">
        <v>3200</v>
      </c>
      <c r="C3961" s="381">
        <v>48</v>
      </c>
      <c r="D3961" s="381">
        <v>267</v>
      </c>
      <c r="E3961" s="381" t="s">
        <v>3199</v>
      </c>
      <c r="F3961" s="381" t="s">
        <v>3198</v>
      </c>
      <c r="G3961" s="381" t="s">
        <v>3197</v>
      </c>
      <c r="H3961" s="381">
        <v>51900</v>
      </c>
      <c r="I3961" s="381">
        <v>19000</v>
      </c>
      <c r="J3961" s="381">
        <v>21700</v>
      </c>
      <c r="K3961" s="381">
        <v>24400</v>
      </c>
      <c r="L3961" s="381">
        <v>27100</v>
      </c>
      <c r="M3961" s="381">
        <v>29300</v>
      </c>
      <c r="N3961" s="381">
        <v>31450</v>
      </c>
      <c r="O3961" s="381">
        <v>33650</v>
      </c>
      <c r="P3961" s="381">
        <v>35800</v>
      </c>
      <c r="Q3961" s="381">
        <v>12060</v>
      </c>
      <c r="R3961" s="381">
        <v>16240</v>
      </c>
      <c r="S3961" s="381">
        <v>20420</v>
      </c>
      <c r="T3961" s="381">
        <v>24600</v>
      </c>
      <c r="U3961" s="381">
        <v>28780</v>
      </c>
      <c r="V3961" s="381">
        <v>31450</v>
      </c>
      <c r="W3961" s="381">
        <v>33650</v>
      </c>
      <c r="X3961" s="381">
        <v>35800</v>
      </c>
      <c r="Y3961" s="381">
        <v>30350</v>
      </c>
      <c r="Z3961" s="381">
        <v>34700</v>
      </c>
      <c r="AA3961" s="381">
        <v>39050</v>
      </c>
      <c r="AB3961" s="381">
        <v>43350</v>
      </c>
      <c r="AC3961" s="381">
        <v>46850</v>
      </c>
      <c r="AD3961" s="381">
        <v>50300</v>
      </c>
      <c r="AE3961" s="381">
        <v>53800</v>
      </c>
      <c r="AF3961" s="381">
        <v>57250</v>
      </c>
      <c r="AG3961" s="381">
        <v>9999</v>
      </c>
      <c r="AH3961" s="381" t="s">
        <v>3197</v>
      </c>
      <c r="AI3961" s="381" t="s">
        <v>2743</v>
      </c>
      <c r="AJ3961" s="381">
        <v>0</v>
      </c>
    </row>
    <row r="3962" spans="1:36">
      <c r="A3962" s="381" t="s">
        <v>578</v>
      </c>
      <c r="B3962" s="381" t="s">
        <v>3196</v>
      </c>
      <c r="C3962" s="381">
        <v>48</v>
      </c>
      <c r="D3962" s="381">
        <v>269</v>
      </c>
      <c r="E3962" s="381" t="s">
        <v>3195</v>
      </c>
      <c r="F3962" s="381" t="s">
        <v>3194</v>
      </c>
      <c r="G3962" s="381" t="s">
        <v>1650</v>
      </c>
      <c r="H3962" s="381">
        <v>77400</v>
      </c>
      <c r="I3962" s="381">
        <v>23450</v>
      </c>
      <c r="J3962" s="381">
        <v>26800</v>
      </c>
      <c r="K3962" s="381">
        <v>30150</v>
      </c>
      <c r="L3962" s="381">
        <v>33500</v>
      </c>
      <c r="M3962" s="381">
        <v>36200</v>
      </c>
      <c r="N3962" s="381">
        <v>38900</v>
      </c>
      <c r="O3962" s="381">
        <v>41550</v>
      </c>
      <c r="P3962" s="381">
        <v>44250</v>
      </c>
      <c r="Q3962" s="381">
        <v>14100</v>
      </c>
      <c r="R3962" s="381">
        <v>16240</v>
      </c>
      <c r="S3962" s="381">
        <v>20420</v>
      </c>
      <c r="T3962" s="381">
        <v>24600</v>
      </c>
      <c r="U3962" s="381">
        <v>28780</v>
      </c>
      <c r="V3962" s="381">
        <v>32960</v>
      </c>
      <c r="W3962" s="381">
        <v>37140</v>
      </c>
      <c r="X3962" s="381">
        <v>41320</v>
      </c>
      <c r="Y3962" s="381">
        <v>37550</v>
      </c>
      <c r="Z3962" s="381">
        <v>42900</v>
      </c>
      <c r="AA3962" s="381">
        <v>48250</v>
      </c>
      <c r="AB3962" s="381">
        <v>53600</v>
      </c>
      <c r="AC3962" s="381">
        <v>57900</v>
      </c>
      <c r="AD3962" s="381">
        <v>62200</v>
      </c>
      <c r="AE3962" s="381">
        <v>66500</v>
      </c>
      <c r="AF3962" s="381">
        <v>70800</v>
      </c>
      <c r="AG3962" s="381">
        <v>9999</v>
      </c>
      <c r="AH3962" s="381" t="s">
        <v>1650</v>
      </c>
      <c r="AI3962" s="381" t="s">
        <v>2743</v>
      </c>
      <c r="AJ3962" s="381">
        <v>0</v>
      </c>
    </row>
    <row r="3963" spans="1:36">
      <c r="A3963" s="381" t="s">
        <v>578</v>
      </c>
      <c r="B3963" s="381" t="s">
        <v>3193</v>
      </c>
      <c r="C3963" s="381">
        <v>48</v>
      </c>
      <c r="D3963" s="381">
        <v>271</v>
      </c>
      <c r="E3963" s="381" t="s">
        <v>3192</v>
      </c>
      <c r="F3963" s="381" t="s">
        <v>3191</v>
      </c>
      <c r="G3963" s="381" t="s">
        <v>3190</v>
      </c>
      <c r="H3963" s="381">
        <v>40600</v>
      </c>
      <c r="I3963" s="381">
        <v>19000</v>
      </c>
      <c r="J3963" s="381">
        <v>21700</v>
      </c>
      <c r="K3963" s="381">
        <v>24400</v>
      </c>
      <c r="L3963" s="381">
        <v>27100</v>
      </c>
      <c r="M3963" s="381">
        <v>29300</v>
      </c>
      <c r="N3963" s="381">
        <v>31450</v>
      </c>
      <c r="O3963" s="381">
        <v>33650</v>
      </c>
      <c r="P3963" s="381">
        <v>35800</v>
      </c>
      <c r="Q3963" s="381">
        <v>12060</v>
      </c>
      <c r="R3963" s="381">
        <v>16240</v>
      </c>
      <c r="S3963" s="381">
        <v>20420</v>
      </c>
      <c r="T3963" s="381">
        <v>24600</v>
      </c>
      <c r="U3963" s="381">
        <v>28780</v>
      </c>
      <c r="V3963" s="381">
        <v>31450</v>
      </c>
      <c r="W3963" s="381">
        <v>33650</v>
      </c>
      <c r="X3963" s="381">
        <v>35800</v>
      </c>
      <c r="Y3963" s="381">
        <v>30350</v>
      </c>
      <c r="Z3963" s="381">
        <v>34700</v>
      </c>
      <c r="AA3963" s="381">
        <v>39050</v>
      </c>
      <c r="AB3963" s="381">
        <v>43350</v>
      </c>
      <c r="AC3963" s="381">
        <v>46850</v>
      </c>
      <c r="AD3963" s="381">
        <v>50300</v>
      </c>
      <c r="AE3963" s="381">
        <v>53800</v>
      </c>
      <c r="AF3963" s="381">
        <v>57250</v>
      </c>
      <c r="AG3963" s="381">
        <v>9999</v>
      </c>
      <c r="AH3963" s="381" t="s">
        <v>3190</v>
      </c>
      <c r="AI3963" s="381" t="s">
        <v>2743</v>
      </c>
      <c r="AJ3963" s="381">
        <v>0</v>
      </c>
    </row>
    <row r="3964" spans="1:36">
      <c r="A3964" s="381" t="s">
        <v>578</v>
      </c>
      <c r="B3964" s="381" t="s">
        <v>3189</v>
      </c>
      <c r="C3964" s="381">
        <v>48</v>
      </c>
      <c r="D3964" s="381">
        <v>273</v>
      </c>
      <c r="E3964" s="381" t="s">
        <v>3188</v>
      </c>
      <c r="F3964" s="381" t="s">
        <v>3187</v>
      </c>
      <c r="G3964" s="381" t="s">
        <v>3186</v>
      </c>
      <c r="H3964" s="381">
        <v>49900</v>
      </c>
      <c r="I3964" s="381">
        <v>19000</v>
      </c>
      <c r="J3964" s="381">
        <v>21700</v>
      </c>
      <c r="K3964" s="381">
        <v>24400</v>
      </c>
      <c r="L3964" s="381">
        <v>27100</v>
      </c>
      <c r="M3964" s="381">
        <v>29300</v>
      </c>
      <c r="N3964" s="381">
        <v>31450</v>
      </c>
      <c r="O3964" s="381">
        <v>33650</v>
      </c>
      <c r="P3964" s="381">
        <v>35800</v>
      </c>
      <c r="Q3964" s="381">
        <v>12060</v>
      </c>
      <c r="R3964" s="381">
        <v>16240</v>
      </c>
      <c r="S3964" s="381">
        <v>20420</v>
      </c>
      <c r="T3964" s="381">
        <v>24600</v>
      </c>
      <c r="U3964" s="381">
        <v>28780</v>
      </c>
      <c r="V3964" s="381">
        <v>31450</v>
      </c>
      <c r="W3964" s="381">
        <v>33650</v>
      </c>
      <c r="X3964" s="381">
        <v>35800</v>
      </c>
      <c r="Y3964" s="381">
        <v>30350</v>
      </c>
      <c r="Z3964" s="381">
        <v>34700</v>
      </c>
      <c r="AA3964" s="381">
        <v>39050</v>
      </c>
      <c r="AB3964" s="381">
        <v>43350</v>
      </c>
      <c r="AC3964" s="381">
        <v>46850</v>
      </c>
      <c r="AD3964" s="381">
        <v>50300</v>
      </c>
      <c r="AE3964" s="381">
        <v>53800</v>
      </c>
      <c r="AF3964" s="381">
        <v>57250</v>
      </c>
      <c r="AG3964" s="381">
        <v>9999</v>
      </c>
      <c r="AH3964" s="381" t="s">
        <v>3186</v>
      </c>
      <c r="AI3964" s="381" t="s">
        <v>2743</v>
      </c>
      <c r="AJ3964" s="381">
        <v>0</v>
      </c>
    </row>
    <row r="3965" spans="1:36">
      <c r="A3965" s="381" t="s">
        <v>578</v>
      </c>
      <c r="B3965" s="381" t="s">
        <v>3185</v>
      </c>
      <c r="C3965" s="381">
        <v>48</v>
      </c>
      <c r="D3965" s="381">
        <v>275</v>
      </c>
      <c r="E3965" s="381" t="s">
        <v>3184</v>
      </c>
      <c r="F3965" s="381" t="s">
        <v>3183</v>
      </c>
      <c r="G3965" s="381" t="s">
        <v>3182</v>
      </c>
      <c r="H3965" s="381">
        <v>50400</v>
      </c>
      <c r="I3965" s="381">
        <v>19000</v>
      </c>
      <c r="J3965" s="381">
        <v>21700</v>
      </c>
      <c r="K3965" s="381">
        <v>24400</v>
      </c>
      <c r="L3965" s="381">
        <v>27100</v>
      </c>
      <c r="M3965" s="381">
        <v>29300</v>
      </c>
      <c r="N3965" s="381">
        <v>31450</v>
      </c>
      <c r="O3965" s="381">
        <v>33650</v>
      </c>
      <c r="P3965" s="381">
        <v>35800</v>
      </c>
      <c r="Q3965" s="381">
        <v>12060</v>
      </c>
      <c r="R3965" s="381">
        <v>16240</v>
      </c>
      <c r="S3965" s="381">
        <v>20420</v>
      </c>
      <c r="T3965" s="381">
        <v>24600</v>
      </c>
      <c r="U3965" s="381">
        <v>28780</v>
      </c>
      <c r="V3965" s="381">
        <v>31450</v>
      </c>
      <c r="W3965" s="381">
        <v>33650</v>
      </c>
      <c r="X3965" s="381">
        <v>35800</v>
      </c>
      <c r="Y3965" s="381">
        <v>30350</v>
      </c>
      <c r="Z3965" s="381">
        <v>34700</v>
      </c>
      <c r="AA3965" s="381">
        <v>39050</v>
      </c>
      <c r="AB3965" s="381">
        <v>43350</v>
      </c>
      <c r="AC3965" s="381">
        <v>46850</v>
      </c>
      <c r="AD3965" s="381">
        <v>50300</v>
      </c>
      <c r="AE3965" s="381">
        <v>53800</v>
      </c>
      <c r="AF3965" s="381">
        <v>57250</v>
      </c>
      <c r="AG3965" s="381">
        <v>9999</v>
      </c>
      <c r="AH3965" s="381" t="s">
        <v>3182</v>
      </c>
      <c r="AI3965" s="381" t="s">
        <v>2743</v>
      </c>
      <c r="AJ3965" s="381">
        <v>0</v>
      </c>
    </row>
    <row r="3966" spans="1:36">
      <c r="A3966" s="381" t="s">
        <v>578</v>
      </c>
      <c r="B3966" s="381" t="s">
        <v>3181</v>
      </c>
      <c r="C3966" s="381">
        <v>48</v>
      </c>
      <c r="D3966" s="381">
        <v>277</v>
      </c>
      <c r="E3966" s="381" t="s">
        <v>3180</v>
      </c>
      <c r="F3966" s="381" t="s">
        <v>3179</v>
      </c>
      <c r="G3966" s="381" t="s">
        <v>3178</v>
      </c>
      <c r="H3966" s="381">
        <v>52900</v>
      </c>
      <c r="I3966" s="381">
        <v>19000</v>
      </c>
      <c r="J3966" s="381">
        <v>21700</v>
      </c>
      <c r="K3966" s="381">
        <v>24400</v>
      </c>
      <c r="L3966" s="381">
        <v>27100</v>
      </c>
      <c r="M3966" s="381">
        <v>29300</v>
      </c>
      <c r="N3966" s="381">
        <v>31450</v>
      </c>
      <c r="O3966" s="381">
        <v>33650</v>
      </c>
      <c r="P3966" s="381">
        <v>35800</v>
      </c>
      <c r="Q3966" s="381">
        <v>12060</v>
      </c>
      <c r="R3966" s="381">
        <v>16240</v>
      </c>
      <c r="S3966" s="381">
        <v>20420</v>
      </c>
      <c r="T3966" s="381">
        <v>24600</v>
      </c>
      <c r="U3966" s="381">
        <v>28780</v>
      </c>
      <c r="V3966" s="381">
        <v>31450</v>
      </c>
      <c r="W3966" s="381">
        <v>33650</v>
      </c>
      <c r="X3966" s="381">
        <v>35800</v>
      </c>
      <c r="Y3966" s="381">
        <v>30350</v>
      </c>
      <c r="Z3966" s="381">
        <v>34700</v>
      </c>
      <c r="AA3966" s="381">
        <v>39050</v>
      </c>
      <c r="AB3966" s="381">
        <v>43350</v>
      </c>
      <c r="AC3966" s="381">
        <v>46850</v>
      </c>
      <c r="AD3966" s="381">
        <v>50300</v>
      </c>
      <c r="AE3966" s="381">
        <v>53800</v>
      </c>
      <c r="AF3966" s="381">
        <v>57250</v>
      </c>
      <c r="AG3966" s="381">
        <v>9999</v>
      </c>
      <c r="AH3966" s="381" t="s">
        <v>3178</v>
      </c>
      <c r="AI3966" s="381" t="s">
        <v>2743</v>
      </c>
      <c r="AJ3966" s="381">
        <v>0</v>
      </c>
    </row>
    <row r="3967" spans="1:36">
      <c r="A3967" s="381" t="s">
        <v>578</v>
      </c>
      <c r="B3967" s="381" t="s">
        <v>3177</v>
      </c>
      <c r="C3967" s="381">
        <v>48</v>
      </c>
      <c r="D3967" s="381">
        <v>279</v>
      </c>
      <c r="E3967" s="381" t="s">
        <v>3176</v>
      </c>
      <c r="F3967" s="381" t="s">
        <v>3175</v>
      </c>
      <c r="G3967" s="381" t="s">
        <v>3174</v>
      </c>
      <c r="H3967" s="381">
        <v>47600</v>
      </c>
      <c r="I3967" s="381">
        <v>19000</v>
      </c>
      <c r="J3967" s="381">
        <v>21700</v>
      </c>
      <c r="K3967" s="381">
        <v>24400</v>
      </c>
      <c r="L3967" s="381">
        <v>27100</v>
      </c>
      <c r="M3967" s="381">
        <v>29300</v>
      </c>
      <c r="N3967" s="381">
        <v>31450</v>
      </c>
      <c r="O3967" s="381">
        <v>33650</v>
      </c>
      <c r="P3967" s="381">
        <v>35800</v>
      </c>
      <c r="Q3967" s="381">
        <v>12060</v>
      </c>
      <c r="R3967" s="381">
        <v>16240</v>
      </c>
      <c r="S3967" s="381">
        <v>20420</v>
      </c>
      <c r="T3967" s="381">
        <v>24600</v>
      </c>
      <c r="U3967" s="381">
        <v>28780</v>
      </c>
      <c r="V3967" s="381">
        <v>31450</v>
      </c>
      <c r="W3967" s="381">
        <v>33650</v>
      </c>
      <c r="X3967" s="381">
        <v>35800</v>
      </c>
      <c r="Y3967" s="381">
        <v>30350</v>
      </c>
      <c r="Z3967" s="381">
        <v>34700</v>
      </c>
      <c r="AA3967" s="381">
        <v>39050</v>
      </c>
      <c r="AB3967" s="381">
        <v>43350</v>
      </c>
      <c r="AC3967" s="381">
        <v>46850</v>
      </c>
      <c r="AD3967" s="381">
        <v>50300</v>
      </c>
      <c r="AE3967" s="381">
        <v>53800</v>
      </c>
      <c r="AF3967" s="381">
        <v>57250</v>
      </c>
      <c r="AG3967" s="381">
        <v>9999</v>
      </c>
      <c r="AH3967" s="381" t="s">
        <v>3174</v>
      </c>
      <c r="AI3967" s="381" t="s">
        <v>2743</v>
      </c>
      <c r="AJ3967" s="381">
        <v>0</v>
      </c>
    </row>
    <row r="3968" spans="1:36">
      <c r="A3968" s="381" t="s">
        <v>578</v>
      </c>
      <c r="B3968" s="381" t="s">
        <v>3173</v>
      </c>
      <c r="C3968" s="381">
        <v>48</v>
      </c>
      <c r="D3968" s="381">
        <v>281</v>
      </c>
      <c r="E3968" s="381" t="s">
        <v>3172</v>
      </c>
      <c r="F3968" s="381" t="s">
        <v>3171</v>
      </c>
      <c r="G3968" s="381" t="s">
        <v>3170</v>
      </c>
      <c r="H3968" s="381">
        <v>60700</v>
      </c>
      <c r="I3968" s="381">
        <v>21250</v>
      </c>
      <c r="J3968" s="381">
        <v>24300</v>
      </c>
      <c r="K3968" s="381">
        <v>27350</v>
      </c>
      <c r="L3968" s="381">
        <v>30350</v>
      </c>
      <c r="M3968" s="381">
        <v>32800</v>
      </c>
      <c r="N3968" s="381">
        <v>35250</v>
      </c>
      <c r="O3968" s="381">
        <v>37650</v>
      </c>
      <c r="P3968" s="381">
        <v>40100</v>
      </c>
      <c r="Q3968" s="381">
        <v>12750</v>
      </c>
      <c r="R3968" s="381">
        <v>16240</v>
      </c>
      <c r="S3968" s="381">
        <v>20420</v>
      </c>
      <c r="T3968" s="381">
        <v>24600</v>
      </c>
      <c r="U3968" s="381">
        <v>28780</v>
      </c>
      <c r="V3968" s="381">
        <v>32960</v>
      </c>
      <c r="W3968" s="381">
        <v>37140</v>
      </c>
      <c r="X3968" s="381">
        <v>40100</v>
      </c>
      <c r="Y3968" s="381">
        <v>34000</v>
      </c>
      <c r="Z3968" s="381">
        <v>38850</v>
      </c>
      <c r="AA3968" s="381">
        <v>43700</v>
      </c>
      <c r="AB3968" s="381">
        <v>48550</v>
      </c>
      <c r="AC3968" s="381">
        <v>52450</v>
      </c>
      <c r="AD3968" s="381">
        <v>56350</v>
      </c>
      <c r="AE3968" s="381">
        <v>60250</v>
      </c>
      <c r="AF3968" s="381">
        <v>64100</v>
      </c>
      <c r="AG3968" s="381">
        <v>9999</v>
      </c>
      <c r="AH3968" s="381" t="s">
        <v>3170</v>
      </c>
      <c r="AI3968" s="381" t="s">
        <v>2743</v>
      </c>
      <c r="AJ3968" s="381">
        <v>1</v>
      </c>
    </row>
    <row r="3969" spans="1:36">
      <c r="A3969" s="381" t="s">
        <v>578</v>
      </c>
      <c r="B3969" s="381" t="s">
        <v>3169</v>
      </c>
      <c r="C3969" s="381">
        <v>48</v>
      </c>
      <c r="D3969" s="381">
        <v>283</v>
      </c>
      <c r="E3969" s="381" t="s">
        <v>3168</v>
      </c>
      <c r="F3969" s="381" t="s">
        <v>3167</v>
      </c>
      <c r="G3969" s="381" t="s">
        <v>3166</v>
      </c>
      <c r="H3969" s="381">
        <v>43700</v>
      </c>
      <c r="I3969" s="381">
        <v>19000</v>
      </c>
      <c r="J3969" s="381">
        <v>21700</v>
      </c>
      <c r="K3969" s="381">
        <v>24400</v>
      </c>
      <c r="L3969" s="381">
        <v>27100</v>
      </c>
      <c r="M3969" s="381">
        <v>29300</v>
      </c>
      <c r="N3969" s="381">
        <v>31450</v>
      </c>
      <c r="O3969" s="381">
        <v>33650</v>
      </c>
      <c r="P3969" s="381">
        <v>35800</v>
      </c>
      <c r="Q3969" s="381">
        <v>12060</v>
      </c>
      <c r="R3969" s="381">
        <v>16240</v>
      </c>
      <c r="S3969" s="381">
        <v>20420</v>
      </c>
      <c r="T3969" s="381">
        <v>24600</v>
      </c>
      <c r="U3969" s="381">
        <v>28780</v>
      </c>
      <c r="V3969" s="381">
        <v>31450</v>
      </c>
      <c r="W3969" s="381">
        <v>33650</v>
      </c>
      <c r="X3969" s="381">
        <v>35800</v>
      </c>
      <c r="Y3969" s="381">
        <v>30350</v>
      </c>
      <c r="Z3969" s="381">
        <v>34700</v>
      </c>
      <c r="AA3969" s="381">
        <v>39050</v>
      </c>
      <c r="AB3969" s="381">
        <v>43350</v>
      </c>
      <c r="AC3969" s="381">
        <v>46850</v>
      </c>
      <c r="AD3969" s="381">
        <v>50300</v>
      </c>
      <c r="AE3969" s="381">
        <v>53800</v>
      </c>
      <c r="AF3969" s="381">
        <v>57250</v>
      </c>
      <c r="AG3969" s="381">
        <v>9999</v>
      </c>
      <c r="AH3969" s="381" t="s">
        <v>3166</v>
      </c>
      <c r="AI3969" s="381" t="s">
        <v>2743</v>
      </c>
      <c r="AJ3969" s="381">
        <v>0</v>
      </c>
    </row>
    <row r="3970" spans="1:36">
      <c r="A3970" s="381" t="s">
        <v>578</v>
      </c>
      <c r="B3970" s="381" t="s">
        <v>3165</v>
      </c>
      <c r="C3970" s="381">
        <v>48</v>
      </c>
      <c r="D3970" s="381">
        <v>285</v>
      </c>
      <c r="E3970" s="381" t="s">
        <v>3164</v>
      </c>
      <c r="F3970" s="381" t="s">
        <v>3163</v>
      </c>
      <c r="G3970" s="381" t="s">
        <v>3162</v>
      </c>
      <c r="H3970" s="381">
        <v>58000</v>
      </c>
      <c r="I3970" s="381">
        <v>20300</v>
      </c>
      <c r="J3970" s="381">
        <v>23200</v>
      </c>
      <c r="K3970" s="381">
        <v>26100</v>
      </c>
      <c r="L3970" s="381">
        <v>29000</v>
      </c>
      <c r="M3970" s="381">
        <v>31350</v>
      </c>
      <c r="N3970" s="381">
        <v>33650</v>
      </c>
      <c r="O3970" s="381">
        <v>36000</v>
      </c>
      <c r="P3970" s="381">
        <v>38300</v>
      </c>
      <c r="Q3970" s="381">
        <v>12200</v>
      </c>
      <c r="R3970" s="381">
        <v>16240</v>
      </c>
      <c r="S3970" s="381">
        <v>20420</v>
      </c>
      <c r="T3970" s="381">
        <v>24600</v>
      </c>
      <c r="U3970" s="381">
        <v>28780</v>
      </c>
      <c r="V3970" s="381">
        <v>32960</v>
      </c>
      <c r="W3970" s="381">
        <v>36000</v>
      </c>
      <c r="X3970" s="381">
        <v>38300</v>
      </c>
      <c r="Y3970" s="381">
        <v>32500</v>
      </c>
      <c r="Z3970" s="381">
        <v>37150</v>
      </c>
      <c r="AA3970" s="381">
        <v>41800</v>
      </c>
      <c r="AB3970" s="381">
        <v>46400</v>
      </c>
      <c r="AC3970" s="381">
        <v>50150</v>
      </c>
      <c r="AD3970" s="381">
        <v>53850</v>
      </c>
      <c r="AE3970" s="381">
        <v>57550</v>
      </c>
      <c r="AF3970" s="381">
        <v>61250</v>
      </c>
      <c r="AG3970" s="381">
        <v>9999</v>
      </c>
      <c r="AH3970" s="381" t="s">
        <v>3162</v>
      </c>
      <c r="AI3970" s="381" t="s">
        <v>2743</v>
      </c>
      <c r="AJ3970" s="381">
        <v>0</v>
      </c>
    </row>
    <row r="3971" spans="1:36">
      <c r="A3971" s="381" t="s">
        <v>578</v>
      </c>
      <c r="B3971" s="381" t="s">
        <v>3161</v>
      </c>
      <c r="C3971" s="381">
        <v>48</v>
      </c>
      <c r="D3971" s="381">
        <v>287</v>
      </c>
      <c r="E3971" s="381" t="s">
        <v>3160</v>
      </c>
      <c r="F3971" s="381" t="s">
        <v>3159</v>
      </c>
      <c r="G3971" s="381" t="s">
        <v>1950</v>
      </c>
      <c r="H3971" s="381">
        <v>63400</v>
      </c>
      <c r="I3971" s="381">
        <v>22650</v>
      </c>
      <c r="J3971" s="381">
        <v>25900</v>
      </c>
      <c r="K3971" s="381">
        <v>29150</v>
      </c>
      <c r="L3971" s="381">
        <v>32350</v>
      </c>
      <c r="M3971" s="381">
        <v>34950</v>
      </c>
      <c r="N3971" s="381">
        <v>37550</v>
      </c>
      <c r="O3971" s="381">
        <v>40150</v>
      </c>
      <c r="P3971" s="381">
        <v>42750</v>
      </c>
      <c r="Q3971" s="381">
        <v>13600</v>
      </c>
      <c r="R3971" s="381">
        <v>16240</v>
      </c>
      <c r="S3971" s="381">
        <v>20420</v>
      </c>
      <c r="T3971" s="381">
        <v>24600</v>
      </c>
      <c r="U3971" s="381">
        <v>28780</v>
      </c>
      <c r="V3971" s="381">
        <v>32960</v>
      </c>
      <c r="W3971" s="381">
        <v>37140</v>
      </c>
      <c r="X3971" s="381">
        <v>41320</v>
      </c>
      <c r="Y3971" s="381">
        <v>36300</v>
      </c>
      <c r="Z3971" s="381">
        <v>41450</v>
      </c>
      <c r="AA3971" s="381">
        <v>46650</v>
      </c>
      <c r="AB3971" s="381">
        <v>51800</v>
      </c>
      <c r="AC3971" s="381">
        <v>55950</v>
      </c>
      <c r="AD3971" s="381">
        <v>60100</v>
      </c>
      <c r="AE3971" s="381">
        <v>64250</v>
      </c>
      <c r="AF3971" s="381">
        <v>68400</v>
      </c>
      <c r="AG3971" s="381">
        <v>9999</v>
      </c>
      <c r="AH3971" s="381" t="s">
        <v>1950</v>
      </c>
      <c r="AI3971" s="381" t="s">
        <v>2743</v>
      </c>
      <c r="AJ3971" s="381">
        <v>0</v>
      </c>
    </row>
    <row r="3972" spans="1:36">
      <c r="A3972" s="381" t="s">
        <v>578</v>
      </c>
      <c r="B3972" s="381" t="s">
        <v>3158</v>
      </c>
      <c r="C3972" s="381">
        <v>48</v>
      </c>
      <c r="D3972" s="381">
        <v>289</v>
      </c>
      <c r="E3972" s="381" t="s">
        <v>3157</v>
      </c>
      <c r="F3972" s="381" t="s">
        <v>3156</v>
      </c>
      <c r="G3972" s="381" t="s">
        <v>3155</v>
      </c>
      <c r="H3972" s="381">
        <v>58900</v>
      </c>
      <c r="I3972" s="381">
        <v>20650</v>
      </c>
      <c r="J3972" s="381">
        <v>23600</v>
      </c>
      <c r="K3972" s="381">
        <v>26550</v>
      </c>
      <c r="L3972" s="381">
        <v>29450</v>
      </c>
      <c r="M3972" s="381">
        <v>31850</v>
      </c>
      <c r="N3972" s="381">
        <v>34200</v>
      </c>
      <c r="O3972" s="381">
        <v>36550</v>
      </c>
      <c r="P3972" s="381">
        <v>38900</v>
      </c>
      <c r="Q3972" s="381">
        <v>12400</v>
      </c>
      <c r="R3972" s="381">
        <v>16240</v>
      </c>
      <c r="S3972" s="381">
        <v>20420</v>
      </c>
      <c r="T3972" s="381">
        <v>24600</v>
      </c>
      <c r="U3972" s="381">
        <v>28780</v>
      </c>
      <c r="V3972" s="381">
        <v>32960</v>
      </c>
      <c r="W3972" s="381">
        <v>36550</v>
      </c>
      <c r="X3972" s="381">
        <v>38900</v>
      </c>
      <c r="Y3972" s="381">
        <v>33000</v>
      </c>
      <c r="Z3972" s="381">
        <v>37700</v>
      </c>
      <c r="AA3972" s="381">
        <v>42400</v>
      </c>
      <c r="AB3972" s="381">
        <v>47100</v>
      </c>
      <c r="AC3972" s="381">
        <v>50900</v>
      </c>
      <c r="AD3972" s="381">
        <v>54650</v>
      </c>
      <c r="AE3972" s="381">
        <v>58450</v>
      </c>
      <c r="AF3972" s="381">
        <v>62200</v>
      </c>
      <c r="AG3972" s="381">
        <v>9999</v>
      </c>
      <c r="AH3972" s="381" t="s">
        <v>3155</v>
      </c>
      <c r="AI3972" s="381" t="s">
        <v>2743</v>
      </c>
      <c r="AJ3972" s="381">
        <v>0</v>
      </c>
    </row>
    <row r="3973" spans="1:36">
      <c r="A3973" s="381" t="s">
        <v>578</v>
      </c>
      <c r="B3973" s="381" t="s">
        <v>3154</v>
      </c>
      <c r="C3973" s="381">
        <v>48</v>
      </c>
      <c r="D3973" s="381">
        <v>291</v>
      </c>
      <c r="E3973" s="381" t="s">
        <v>2811</v>
      </c>
      <c r="F3973" s="381" t="s">
        <v>2810</v>
      </c>
      <c r="G3973" s="381" t="s">
        <v>3153</v>
      </c>
      <c r="H3973" s="381">
        <v>71500</v>
      </c>
      <c r="I3973" s="381">
        <v>25050</v>
      </c>
      <c r="J3973" s="381">
        <v>28600</v>
      </c>
      <c r="K3973" s="381">
        <v>32200</v>
      </c>
      <c r="L3973" s="381">
        <v>35750</v>
      </c>
      <c r="M3973" s="381">
        <v>38650</v>
      </c>
      <c r="N3973" s="381">
        <v>41500</v>
      </c>
      <c r="O3973" s="381">
        <v>44350</v>
      </c>
      <c r="P3973" s="381">
        <v>47200</v>
      </c>
      <c r="Q3973" s="381">
        <v>15050</v>
      </c>
      <c r="R3973" s="381">
        <v>17200</v>
      </c>
      <c r="S3973" s="381">
        <v>20420</v>
      </c>
      <c r="T3973" s="381">
        <v>24600</v>
      </c>
      <c r="U3973" s="381">
        <v>28780</v>
      </c>
      <c r="V3973" s="381">
        <v>32960</v>
      </c>
      <c r="W3973" s="381">
        <v>37140</v>
      </c>
      <c r="X3973" s="381">
        <v>41320</v>
      </c>
      <c r="Y3973" s="381">
        <v>40050</v>
      </c>
      <c r="Z3973" s="381">
        <v>45800</v>
      </c>
      <c r="AA3973" s="381">
        <v>51500</v>
      </c>
      <c r="AB3973" s="381">
        <v>57200</v>
      </c>
      <c r="AC3973" s="381">
        <v>61800</v>
      </c>
      <c r="AD3973" s="381">
        <v>66400</v>
      </c>
      <c r="AE3973" s="381">
        <v>70950</v>
      </c>
      <c r="AF3973" s="381">
        <v>75550</v>
      </c>
      <c r="AG3973" s="381">
        <v>3360</v>
      </c>
      <c r="AH3973" s="381" t="s">
        <v>3153</v>
      </c>
      <c r="AI3973" s="381" t="s">
        <v>2743</v>
      </c>
      <c r="AJ3973" s="381">
        <v>1</v>
      </c>
    </row>
    <row r="3974" spans="1:36">
      <c r="A3974" s="381" t="s">
        <v>578</v>
      </c>
      <c r="B3974" s="381" t="s">
        <v>3152</v>
      </c>
      <c r="C3974" s="381">
        <v>48</v>
      </c>
      <c r="D3974" s="381">
        <v>293</v>
      </c>
      <c r="E3974" s="381" t="s">
        <v>3151</v>
      </c>
      <c r="F3974" s="381" t="s">
        <v>3150</v>
      </c>
      <c r="G3974" s="381" t="s">
        <v>3149</v>
      </c>
      <c r="H3974" s="381">
        <v>52100</v>
      </c>
      <c r="I3974" s="381">
        <v>19000</v>
      </c>
      <c r="J3974" s="381">
        <v>21700</v>
      </c>
      <c r="K3974" s="381">
        <v>24400</v>
      </c>
      <c r="L3974" s="381">
        <v>27100</v>
      </c>
      <c r="M3974" s="381">
        <v>29300</v>
      </c>
      <c r="N3974" s="381">
        <v>31450</v>
      </c>
      <c r="O3974" s="381">
        <v>33650</v>
      </c>
      <c r="P3974" s="381">
        <v>35800</v>
      </c>
      <c r="Q3974" s="381">
        <v>12060</v>
      </c>
      <c r="R3974" s="381">
        <v>16240</v>
      </c>
      <c r="S3974" s="381">
        <v>20420</v>
      </c>
      <c r="T3974" s="381">
        <v>24600</v>
      </c>
      <c r="U3974" s="381">
        <v>28780</v>
      </c>
      <c r="V3974" s="381">
        <v>31450</v>
      </c>
      <c r="W3974" s="381">
        <v>33650</v>
      </c>
      <c r="X3974" s="381">
        <v>35800</v>
      </c>
      <c r="Y3974" s="381">
        <v>30350</v>
      </c>
      <c r="Z3974" s="381">
        <v>34700</v>
      </c>
      <c r="AA3974" s="381">
        <v>39050</v>
      </c>
      <c r="AB3974" s="381">
        <v>43350</v>
      </c>
      <c r="AC3974" s="381">
        <v>46850</v>
      </c>
      <c r="AD3974" s="381">
        <v>50300</v>
      </c>
      <c r="AE3974" s="381">
        <v>53800</v>
      </c>
      <c r="AF3974" s="381">
        <v>57250</v>
      </c>
      <c r="AG3974" s="381">
        <v>9999</v>
      </c>
      <c r="AH3974" s="381" t="s">
        <v>3149</v>
      </c>
      <c r="AI3974" s="381" t="s">
        <v>2743</v>
      </c>
      <c r="AJ3974" s="381">
        <v>0</v>
      </c>
    </row>
    <row r="3975" spans="1:36">
      <c r="A3975" s="381" t="s">
        <v>578</v>
      </c>
      <c r="B3975" s="381" t="s">
        <v>3148</v>
      </c>
      <c r="C3975" s="381">
        <v>48</v>
      </c>
      <c r="D3975" s="381">
        <v>295</v>
      </c>
      <c r="E3975" s="381" t="s">
        <v>3147</v>
      </c>
      <c r="F3975" s="381" t="s">
        <v>3146</v>
      </c>
      <c r="G3975" s="381" t="s">
        <v>3145</v>
      </c>
      <c r="H3975" s="381">
        <v>72700</v>
      </c>
      <c r="I3975" s="381">
        <v>24950</v>
      </c>
      <c r="J3975" s="381">
        <v>28500</v>
      </c>
      <c r="K3975" s="381">
        <v>32050</v>
      </c>
      <c r="L3975" s="381">
        <v>35600</v>
      </c>
      <c r="M3975" s="381">
        <v>38450</v>
      </c>
      <c r="N3975" s="381">
        <v>41300</v>
      </c>
      <c r="O3975" s="381">
        <v>44150</v>
      </c>
      <c r="P3975" s="381">
        <v>47000</v>
      </c>
      <c r="Q3975" s="381">
        <v>14950</v>
      </c>
      <c r="R3975" s="381">
        <v>17100</v>
      </c>
      <c r="S3975" s="381">
        <v>20420</v>
      </c>
      <c r="T3975" s="381">
        <v>24600</v>
      </c>
      <c r="U3975" s="381">
        <v>28780</v>
      </c>
      <c r="V3975" s="381">
        <v>32960</v>
      </c>
      <c r="W3975" s="381">
        <v>37140</v>
      </c>
      <c r="X3975" s="381">
        <v>41320</v>
      </c>
      <c r="Y3975" s="381">
        <v>39900</v>
      </c>
      <c r="Z3975" s="381">
        <v>45600</v>
      </c>
      <c r="AA3975" s="381">
        <v>51300</v>
      </c>
      <c r="AB3975" s="381">
        <v>56950</v>
      </c>
      <c r="AC3975" s="381">
        <v>61550</v>
      </c>
      <c r="AD3975" s="381">
        <v>66100</v>
      </c>
      <c r="AE3975" s="381">
        <v>70650</v>
      </c>
      <c r="AF3975" s="381">
        <v>75200</v>
      </c>
      <c r="AG3975" s="381">
        <v>9999</v>
      </c>
      <c r="AH3975" s="381" t="s">
        <v>3145</v>
      </c>
      <c r="AI3975" s="381" t="s">
        <v>2743</v>
      </c>
      <c r="AJ3975" s="381">
        <v>0</v>
      </c>
    </row>
    <row r="3976" spans="1:36">
      <c r="A3976" s="381" t="s">
        <v>578</v>
      </c>
      <c r="B3976" s="381" t="s">
        <v>3144</v>
      </c>
      <c r="C3976" s="381">
        <v>48</v>
      </c>
      <c r="D3976" s="381">
        <v>297</v>
      </c>
      <c r="E3976" s="381" t="s">
        <v>3143</v>
      </c>
      <c r="F3976" s="381" t="s">
        <v>3142</v>
      </c>
      <c r="G3976" s="381" t="s">
        <v>3141</v>
      </c>
      <c r="H3976" s="381">
        <v>51800</v>
      </c>
      <c r="I3976" s="381">
        <v>19000</v>
      </c>
      <c r="J3976" s="381">
        <v>21700</v>
      </c>
      <c r="K3976" s="381">
        <v>24400</v>
      </c>
      <c r="L3976" s="381">
        <v>27100</v>
      </c>
      <c r="M3976" s="381">
        <v>29300</v>
      </c>
      <c r="N3976" s="381">
        <v>31450</v>
      </c>
      <c r="O3976" s="381">
        <v>33650</v>
      </c>
      <c r="P3976" s="381">
        <v>35800</v>
      </c>
      <c r="Q3976" s="381">
        <v>12060</v>
      </c>
      <c r="R3976" s="381">
        <v>16240</v>
      </c>
      <c r="S3976" s="381">
        <v>20420</v>
      </c>
      <c r="T3976" s="381">
        <v>24600</v>
      </c>
      <c r="U3976" s="381">
        <v>28780</v>
      </c>
      <c r="V3976" s="381">
        <v>31450</v>
      </c>
      <c r="W3976" s="381">
        <v>33650</v>
      </c>
      <c r="X3976" s="381">
        <v>35800</v>
      </c>
      <c r="Y3976" s="381">
        <v>30350</v>
      </c>
      <c r="Z3976" s="381">
        <v>34700</v>
      </c>
      <c r="AA3976" s="381">
        <v>39050</v>
      </c>
      <c r="AB3976" s="381">
        <v>43350</v>
      </c>
      <c r="AC3976" s="381">
        <v>46850</v>
      </c>
      <c r="AD3976" s="381">
        <v>50300</v>
      </c>
      <c r="AE3976" s="381">
        <v>53800</v>
      </c>
      <c r="AF3976" s="381">
        <v>57250</v>
      </c>
      <c r="AG3976" s="381">
        <v>9999</v>
      </c>
      <c r="AH3976" s="381" t="s">
        <v>3141</v>
      </c>
      <c r="AI3976" s="381" t="s">
        <v>2743</v>
      </c>
      <c r="AJ3976" s="381">
        <v>0</v>
      </c>
    </row>
    <row r="3977" spans="1:36">
      <c r="A3977" s="381" t="s">
        <v>578</v>
      </c>
      <c r="B3977" s="381" t="s">
        <v>3140</v>
      </c>
      <c r="C3977" s="381">
        <v>48</v>
      </c>
      <c r="D3977" s="381">
        <v>299</v>
      </c>
      <c r="E3977" s="381" t="s">
        <v>3139</v>
      </c>
      <c r="F3977" s="381" t="s">
        <v>3138</v>
      </c>
      <c r="G3977" s="381" t="s">
        <v>3137</v>
      </c>
      <c r="H3977" s="381">
        <v>63700</v>
      </c>
      <c r="I3977" s="381">
        <v>22300</v>
      </c>
      <c r="J3977" s="381">
        <v>25500</v>
      </c>
      <c r="K3977" s="381">
        <v>28700</v>
      </c>
      <c r="L3977" s="381">
        <v>31850</v>
      </c>
      <c r="M3977" s="381">
        <v>34400</v>
      </c>
      <c r="N3977" s="381">
        <v>36950</v>
      </c>
      <c r="O3977" s="381">
        <v>39500</v>
      </c>
      <c r="P3977" s="381">
        <v>42050</v>
      </c>
      <c r="Q3977" s="381">
        <v>13400</v>
      </c>
      <c r="R3977" s="381">
        <v>16240</v>
      </c>
      <c r="S3977" s="381">
        <v>20420</v>
      </c>
      <c r="T3977" s="381">
        <v>24600</v>
      </c>
      <c r="U3977" s="381">
        <v>28780</v>
      </c>
      <c r="V3977" s="381">
        <v>32960</v>
      </c>
      <c r="W3977" s="381">
        <v>37140</v>
      </c>
      <c r="X3977" s="381">
        <v>41320</v>
      </c>
      <c r="Y3977" s="381">
        <v>35700</v>
      </c>
      <c r="Z3977" s="381">
        <v>40800</v>
      </c>
      <c r="AA3977" s="381">
        <v>45900</v>
      </c>
      <c r="AB3977" s="381">
        <v>50950</v>
      </c>
      <c r="AC3977" s="381">
        <v>55050</v>
      </c>
      <c r="AD3977" s="381">
        <v>59150</v>
      </c>
      <c r="AE3977" s="381">
        <v>63200</v>
      </c>
      <c r="AF3977" s="381">
        <v>67300</v>
      </c>
      <c r="AG3977" s="381">
        <v>9999</v>
      </c>
      <c r="AH3977" s="381" t="s">
        <v>3137</v>
      </c>
      <c r="AI3977" s="381" t="s">
        <v>2743</v>
      </c>
      <c r="AJ3977" s="381">
        <v>0</v>
      </c>
    </row>
    <row r="3978" spans="1:36">
      <c r="A3978" s="381" t="s">
        <v>578</v>
      </c>
      <c r="B3978" s="381" t="s">
        <v>3136</v>
      </c>
      <c r="C3978" s="381">
        <v>48</v>
      </c>
      <c r="D3978" s="381">
        <v>301</v>
      </c>
      <c r="E3978" s="381" t="s">
        <v>3135</v>
      </c>
      <c r="F3978" s="381" t="s">
        <v>3134</v>
      </c>
      <c r="G3978" s="381" t="s">
        <v>3133</v>
      </c>
      <c r="H3978" s="381">
        <v>70600</v>
      </c>
      <c r="I3978" s="381">
        <v>24750</v>
      </c>
      <c r="J3978" s="381">
        <v>28250</v>
      </c>
      <c r="K3978" s="381">
        <v>31800</v>
      </c>
      <c r="L3978" s="381">
        <v>35300</v>
      </c>
      <c r="M3978" s="381">
        <v>38150</v>
      </c>
      <c r="N3978" s="381">
        <v>40950</v>
      </c>
      <c r="O3978" s="381">
        <v>43800</v>
      </c>
      <c r="P3978" s="381">
        <v>46600</v>
      </c>
      <c r="Q3978" s="381">
        <v>14850</v>
      </c>
      <c r="R3978" s="381">
        <v>17000</v>
      </c>
      <c r="S3978" s="381">
        <v>20420</v>
      </c>
      <c r="T3978" s="381">
        <v>24600</v>
      </c>
      <c r="U3978" s="381">
        <v>28780</v>
      </c>
      <c r="V3978" s="381">
        <v>32960</v>
      </c>
      <c r="W3978" s="381">
        <v>37140</v>
      </c>
      <c r="X3978" s="381">
        <v>41320</v>
      </c>
      <c r="Y3978" s="381">
        <v>39550</v>
      </c>
      <c r="Z3978" s="381">
        <v>45200</v>
      </c>
      <c r="AA3978" s="381">
        <v>50850</v>
      </c>
      <c r="AB3978" s="381">
        <v>56500</v>
      </c>
      <c r="AC3978" s="381">
        <v>61050</v>
      </c>
      <c r="AD3978" s="381">
        <v>65550</v>
      </c>
      <c r="AE3978" s="381">
        <v>70100</v>
      </c>
      <c r="AF3978" s="381">
        <v>74600</v>
      </c>
      <c r="AG3978" s="381">
        <v>9999</v>
      </c>
      <c r="AH3978" s="381" t="s">
        <v>3133</v>
      </c>
      <c r="AI3978" s="381" t="s">
        <v>2743</v>
      </c>
      <c r="AJ3978" s="381">
        <v>0</v>
      </c>
    </row>
    <row r="3979" spans="1:36">
      <c r="A3979" s="381" t="s">
        <v>578</v>
      </c>
      <c r="B3979" s="381" t="s">
        <v>3132</v>
      </c>
      <c r="C3979" s="381">
        <v>48</v>
      </c>
      <c r="D3979" s="381">
        <v>303</v>
      </c>
      <c r="E3979" s="381" t="s">
        <v>3131</v>
      </c>
      <c r="F3979" s="381" t="s">
        <v>3130</v>
      </c>
      <c r="G3979" s="381" t="s">
        <v>3129</v>
      </c>
      <c r="H3979" s="381">
        <v>58500</v>
      </c>
      <c r="I3979" s="381">
        <v>20500</v>
      </c>
      <c r="J3979" s="381">
        <v>23400</v>
      </c>
      <c r="K3979" s="381">
        <v>26350</v>
      </c>
      <c r="L3979" s="381">
        <v>29250</v>
      </c>
      <c r="M3979" s="381">
        <v>31600</v>
      </c>
      <c r="N3979" s="381">
        <v>33950</v>
      </c>
      <c r="O3979" s="381">
        <v>36300</v>
      </c>
      <c r="P3979" s="381">
        <v>38650</v>
      </c>
      <c r="Q3979" s="381">
        <v>12300</v>
      </c>
      <c r="R3979" s="381">
        <v>16240</v>
      </c>
      <c r="S3979" s="381">
        <v>20420</v>
      </c>
      <c r="T3979" s="381">
        <v>24600</v>
      </c>
      <c r="U3979" s="381">
        <v>28780</v>
      </c>
      <c r="V3979" s="381">
        <v>32960</v>
      </c>
      <c r="W3979" s="381">
        <v>36300</v>
      </c>
      <c r="X3979" s="381">
        <v>38650</v>
      </c>
      <c r="Y3979" s="381">
        <v>32800</v>
      </c>
      <c r="Z3979" s="381">
        <v>37450</v>
      </c>
      <c r="AA3979" s="381">
        <v>42150</v>
      </c>
      <c r="AB3979" s="381">
        <v>46800</v>
      </c>
      <c r="AC3979" s="381">
        <v>50550</v>
      </c>
      <c r="AD3979" s="381">
        <v>54300</v>
      </c>
      <c r="AE3979" s="381">
        <v>58050</v>
      </c>
      <c r="AF3979" s="381">
        <v>61800</v>
      </c>
      <c r="AG3979" s="381">
        <v>4600</v>
      </c>
      <c r="AH3979" s="381" t="s">
        <v>3129</v>
      </c>
      <c r="AI3979" s="381" t="s">
        <v>2743</v>
      </c>
      <c r="AJ3979" s="381">
        <v>1</v>
      </c>
    </row>
    <row r="3980" spans="1:36">
      <c r="A3980" s="381" t="s">
        <v>578</v>
      </c>
      <c r="B3980" s="381" t="s">
        <v>3128</v>
      </c>
      <c r="C3980" s="381">
        <v>48</v>
      </c>
      <c r="D3980" s="381">
        <v>305</v>
      </c>
      <c r="E3980" s="381" t="s">
        <v>3127</v>
      </c>
      <c r="F3980" s="381" t="s">
        <v>3126</v>
      </c>
      <c r="G3980" s="381" t="s">
        <v>3125</v>
      </c>
      <c r="H3980" s="381">
        <v>49500</v>
      </c>
      <c r="I3980" s="381">
        <v>19000</v>
      </c>
      <c r="J3980" s="381">
        <v>21700</v>
      </c>
      <c r="K3980" s="381">
        <v>24400</v>
      </c>
      <c r="L3980" s="381">
        <v>27100</v>
      </c>
      <c r="M3980" s="381">
        <v>29300</v>
      </c>
      <c r="N3980" s="381">
        <v>31450</v>
      </c>
      <c r="O3980" s="381">
        <v>33650</v>
      </c>
      <c r="P3980" s="381">
        <v>35800</v>
      </c>
      <c r="Q3980" s="381">
        <v>12060</v>
      </c>
      <c r="R3980" s="381">
        <v>16240</v>
      </c>
      <c r="S3980" s="381">
        <v>20420</v>
      </c>
      <c r="T3980" s="381">
        <v>24600</v>
      </c>
      <c r="U3980" s="381">
        <v>28780</v>
      </c>
      <c r="V3980" s="381">
        <v>31450</v>
      </c>
      <c r="W3980" s="381">
        <v>33650</v>
      </c>
      <c r="X3980" s="381">
        <v>35800</v>
      </c>
      <c r="Y3980" s="381">
        <v>30350</v>
      </c>
      <c r="Z3980" s="381">
        <v>34700</v>
      </c>
      <c r="AA3980" s="381">
        <v>39050</v>
      </c>
      <c r="AB3980" s="381">
        <v>43350</v>
      </c>
      <c r="AC3980" s="381">
        <v>46850</v>
      </c>
      <c r="AD3980" s="381">
        <v>50300</v>
      </c>
      <c r="AE3980" s="381">
        <v>53800</v>
      </c>
      <c r="AF3980" s="381">
        <v>57250</v>
      </c>
      <c r="AG3980" s="381">
        <v>9999</v>
      </c>
      <c r="AH3980" s="381" t="s">
        <v>3125</v>
      </c>
      <c r="AI3980" s="381" t="s">
        <v>2743</v>
      </c>
      <c r="AJ3980" s="381">
        <v>1</v>
      </c>
    </row>
    <row r="3981" spans="1:36">
      <c r="A3981" s="381" t="s">
        <v>578</v>
      </c>
      <c r="B3981" s="381" t="s">
        <v>3124</v>
      </c>
      <c r="C3981" s="381">
        <v>48</v>
      </c>
      <c r="D3981" s="381">
        <v>307</v>
      </c>
      <c r="E3981" s="381" t="s">
        <v>3123</v>
      </c>
      <c r="F3981" s="381" t="s">
        <v>3122</v>
      </c>
      <c r="G3981" s="381" t="s">
        <v>3121</v>
      </c>
      <c r="H3981" s="381">
        <v>52500</v>
      </c>
      <c r="I3981" s="381">
        <v>19000</v>
      </c>
      <c r="J3981" s="381">
        <v>21700</v>
      </c>
      <c r="K3981" s="381">
        <v>24400</v>
      </c>
      <c r="L3981" s="381">
        <v>27100</v>
      </c>
      <c r="M3981" s="381">
        <v>29300</v>
      </c>
      <c r="N3981" s="381">
        <v>31450</v>
      </c>
      <c r="O3981" s="381">
        <v>33650</v>
      </c>
      <c r="P3981" s="381">
        <v>35800</v>
      </c>
      <c r="Q3981" s="381">
        <v>12060</v>
      </c>
      <c r="R3981" s="381">
        <v>16240</v>
      </c>
      <c r="S3981" s="381">
        <v>20420</v>
      </c>
      <c r="T3981" s="381">
        <v>24600</v>
      </c>
      <c r="U3981" s="381">
        <v>28780</v>
      </c>
      <c r="V3981" s="381">
        <v>31450</v>
      </c>
      <c r="W3981" s="381">
        <v>33650</v>
      </c>
      <c r="X3981" s="381">
        <v>35800</v>
      </c>
      <c r="Y3981" s="381">
        <v>30350</v>
      </c>
      <c r="Z3981" s="381">
        <v>34700</v>
      </c>
      <c r="AA3981" s="381">
        <v>39050</v>
      </c>
      <c r="AB3981" s="381">
        <v>43350</v>
      </c>
      <c r="AC3981" s="381">
        <v>46850</v>
      </c>
      <c r="AD3981" s="381">
        <v>50300</v>
      </c>
      <c r="AE3981" s="381">
        <v>53800</v>
      </c>
      <c r="AF3981" s="381">
        <v>57250</v>
      </c>
      <c r="AG3981" s="381">
        <v>9999</v>
      </c>
      <c r="AH3981" s="381" t="s">
        <v>3121</v>
      </c>
      <c r="AI3981" s="381" t="s">
        <v>2743</v>
      </c>
      <c r="AJ3981" s="381">
        <v>0</v>
      </c>
    </row>
    <row r="3982" spans="1:36">
      <c r="A3982" s="381" t="s">
        <v>578</v>
      </c>
      <c r="B3982" s="381" t="s">
        <v>3120</v>
      </c>
      <c r="C3982" s="381">
        <v>48</v>
      </c>
      <c r="D3982" s="381">
        <v>309</v>
      </c>
      <c r="E3982" s="381" t="s">
        <v>3119</v>
      </c>
      <c r="F3982" s="381" t="s">
        <v>3118</v>
      </c>
      <c r="G3982" s="381" t="s">
        <v>3117</v>
      </c>
      <c r="H3982" s="381">
        <v>58200</v>
      </c>
      <c r="I3982" s="381">
        <v>19600</v>
      </c>
      <c r="J3982" s="381">
        <v>22400</v>
      </c>
      <c r="K3982" s="381">
        <v>25200</v>
      </c>
      <c r="L3982" s="381">
        <v>28000</v>
      </c>
      <c r="M3982" s="381">
        <v>30250</v>
      </c>
      <c r="N3982" s="381">
        <v>32500</v>
      </c>
      <c r="O3982" s="381">
        <v>34750</v>
      </c>
      <c r="P3982" s="381">
        <v>37000</v>
      </c>
      <c r="Q3982" s="381">
        <v>12060</v>
      </c>
      <c r="R3982" s="381">
        <v>16240</v>
      </c>
      <c r="S3982" s="381">
        <v>20420</v>
      </c>
      <c r="T3982" s="381">
        <v>24600</v>
      </c>
      <c r="U3982" s="381">
        <v>28780</v>
      </c>
      <c r="V3982" s="381">
        <v>32500</v>
      </c>
      <c r="W3982" s="381">
        <v>34750</v>
      </c>
      <c r="X3982" s="381">
        <v>37000</v>
      </c>
      <c r="Y3982" s="381">
        <v>31400</v>
      </c>
      <c r="Z3982" s="381">
        <v>35850</v>
      </c>
      <c r="AA3982" s="381">
        <v>40350</v>
      </c>
      <c r="AB3982" s="381">
        <v>44800</v>
      </c>
      <c r="AC3982" s="381">
        <v>48400</v>
      </c>
      <c r="AD3982" s="381">
        <v>52000</v>
      </c>
      <c r="AE3982" s="381">
        <v>55600</v>
      </c>
      <c r="AF3982" s="381">
        <v>59150</v>
      </c>
      <c r="AG3982" s="381">
        <v>8800</v>
      </c>
      <c r="AH3982" s="381" t="s">
        <v>3117</v>
      </c>
      <c r="AI3982" s="381" t="s">
        <v>2743</v>
      </c>
      <c r="AJ3982" s="381">
        <v>1</v>
      </c>
    </row>
    <row r="3983" spans="1:36">
      <c r="A3983" s="381" t="s">
        <v>578</v>
      </c>
      <c r="B3983" s="381" t="s">
        <v>3116</v>
      </c>
      <c r="C3983" s="381">
        <v>48</v>
      </c>
      <c r="D3983" s="381">
        <v>311</v>
      </c>
      <c r="E3983" s="381" t="s">
        <v>3115</v>
      </c>
      <c r="F3983" s="381" t="s">
        <v>3114</v>
      </c>
      <c r="G3983" s="381" t="s">
        <v>3113</v>
      </c>
      <c r="H3983" s="381">
        <v>57900</v>
      </c>
      <c r="I3983" s="381">
        <v>20300</v>
      </c>
      <c r="J3983" s="381">
        <v>23200</v>
      </c>
      <c r="K3983" s="381">
        <v>26100</v>
      </c>
      <c r="L3983" s="381">
        <v>28950</v>
      </c>
      <c r="M3983" s="381">
        <v>31300</v>
      </c>
      <c r="N3983" s="381">
        <v>33600</v>
      </c>
      <c r="O3983" s="381">
        <v>35900</v>
      </c>
      <c r="P3983" s="381">
        <v>38250</v>
      </c>
      <c r="Q3983" s="381">
        <v>12150</v>
      </c>
      <c r="R3983" s="381">
        <v>16240</v>
      </c>
      <c r="S3983" s="381">
        <v>20420</v>
      </c>
      <c r="T3983" s="381">
        <v>24600</v>
      </c>
      <c r="U3983" s="381">
        <v>28780</v>
      </c>
      <c r="V3983" s="381">
        <v>32960</v>
      </c>
      <c r="W3983" s="381">
        <v>35900</v>
      </c>
      <c r="X3983" s="381">
        <v>38250</v>
      </c>
      <c r="Y3983" s="381">
        <v>32450</v>
      </c>
      <c r="Z3983" s="381">
        <v>37050</v>
      </c>
      <c r="AA3983" s="381">
        <v>41700</v>
      </c>
      <c r="AB3983" s="381">
        <v>46300</v>
      </c>
      <c r="AC3983" s="381">
        <v>50050</v>
      </c>
      <c r="AD3983" s="381">
        <v>53750</v>
      </c>
      <c r="AE3983" s="381">
        <v>57450</v>
      </c>
      <c r="AF3983" s="381">
        <v>61150</v>
      </c>
      <c r="AG3983" s="381">
        <v>9999</v>
      </c>
      <c r="AH3983" s="381" t="s">
        <v>3113</v>
      </c>
      <c r="AI3983" s="381" t="s">
        <v>2743</v>
      </c>
      <c r="AJ3983" s="381">
        <v>0</v>
      </c>
    </row>
    <row r="3984" spans="1:36">
      <c r="A3984" s="381" t="s">
        <v>578</v>
      </c>
      <c r="B3984" s="381" t="s">
        <v>3112</v>
      </c>
      <c r="C3984" s="381">
        <v>48</v>
      </c>
      <c r="D3984" s="381">
        <v>313</v>
      </c>
      <c r="E3984" s="381" t="s">
        <v>3111</v>
      </c>
      <c r="F3984" s="381" t="s">
        <v>3110</v>
      </c>
      <c r="G3984" s="381" t="s">
        <v>1936</v>
      </c>
      <c r="H3984" s="381">
        <v>48300</v>
      </c>
      <c r="I3984" s="381">
        <v>19000</v>
      </c>
      <c r="J3984" s="381">
        <v>21700</v>
      </c>
      <c r="K3984" s="381">
        <v>24400</v>
      </c>
      <c r="L3984" s="381">
        <v>27100</v>
      </c>
      <c r="M3984" s="381">
        <v>29300</v>
      </c>
      <c r="N3984" s="381">
        <v>31450</v>
      </c>
      <c r="O3984" s="381">
        <v>33650</v>
      </c>
      <c r="P3984" s="381">
        <v>35800</v>
      </c>
      <c r="Q3984" s="381">
        <v>12060</v>
      </c>
      <c r="R3984" s="381">
        <v>16240</v>
      </c>
      <c r="S3984" s="381">
        <v>20420</v>
      </c>
      <c r="T3984" s="381">
        <v>24600</v>
      </c>
      <c r="U3984" s="381">
        <v>28780</v>
      </c>
      <c r="V3984" s="381">
        <v>31450</v>
      </c>
      <c r="W3984" s="381">
        <v>33650</v>
      </c>
      <c r="X3984" s="381">
        <v>35800</v>
      </c>
      <c r="Y3984" s="381">
        <v>30350</v>
      </c>
      <c r="Z3984" s="381">
        <v>34700</v>
      </c>
      <c r="AA3984" s="381">
        <v>39050</v>
      </c>
      <c r="AB3984" s="381">
        <v>43350</v>
      </c>
      <c r="AC3984" s="381">
        <v>46850</v>
      </c>
      <c r="AD3984" s="381">
        <v>50300</v>
      </c>
      <c r="AE3984" s="381">
        <v>53800</v>
      </c>
      <c r="AF3984" s="381">
        <v>57250</v>
      </c>
      <c r="AG3984" s="381">
        <v>9999</v>
      </c>
      <c r="AH3984" s="381" t="s">
        <v>1936</v>
      </c>
      <c r="AI3984" s="381" t="s">
        <v>2743</v>
      </c>
      <c r="AJ3984" s="381">
        <v>0</v>
      </c>
    </row>
    <row r="3985" spans="1:36">
      <c r="A3985" s="381" t="s">
        <v>578</v>
      </c>
      <c r="B3985" s="381" t="s">
        <v>3109</v>
      </c>
      <c r="C3985" s="381">
        <v>48</v>
      </c>
      <c r="D3985" s="381">
        <v>315</v>
      </c>
      <c r="E3985" s="381" t="s">
        <v>3108</v>
      </c>
      <c r="F3985" s="381" t="s">
        <v>3107</v>
      </c>
      <c r="G3985" s="381" t="s">
        <v>1476</v>
      </c>
      <c r="H3985" s="381">
        <v>49500</v>
      </c>
      <c r="I3985" s="381">
        <v>19000</v>
      </c>
      <c r="J3985" s="381">
        <v>21700</v>
      </c>
      <c r="K3985" s="381">
        <v>24400</v>
      </c>
      <c r="L3985" s="381">
        <v>27100</v>
      </c>
      <c r="M3985" s="381">
        <v>29300</v>
      </c>
      <c r="N3985" s="381">
        <v>31450</v>
      </c>
      <c r="O3985" s="381">
        <v>33650</v>
      </c>
      <c r="P3985" s="381">
        <v>35800</v>
      </c>
      <c r="Q3985" s="381">
        <v>12060</v>
      </c>
      <c r="R3985" s="381">
        <v>16240</v>
      </c>
      <c r="S3985" s="381">
        <v>20420</v>
      </c>
      <c r="T3985" s="381">
        <v>24600</v>
      </c>
      <c r="U3985" s="381">
        <v>28780</v>
      </c>
      <c r="V3985" s="381">
        <v>31450</v>
      </c>
      <c r="W3985" s="381">
        <v>33650</v>
      </c>
      <c r="X3985" s="381">
        <v>35800</v>
      </c>
      <c r="Y3985" s="381">
        <v>30350</v>
      </c>
      <c r="Z3985" s="381">
        <v>34700</v>
      </c>
      <c r="AA3985" s="381">
        <v>39050</v>
      </c>
      <c r="AB3985" s="381">
        <v>43350</v>
      </c>
      <c r="AC3985" s="381">
        <v>46850</v>
      </c>
      <c r="AD3985" s="381">
        <v>50300</v>
      </c>
      <c r="AE3985" s="381">
        <v>53800</v>
      </c>
      <c r="AF3985" s="381">
        <v>57250</v>
      </c>
      <c r="AG3985" s="381">
        <v>9999</v>
      </c>
      <c r="AH3985" s="381" t="s">
        <v>1476</v>
      </c>
      <c r="AI3985" s="381" t="s">
        <v>2743</v>
      </c>
      <c r="AJ3985" s="381">
        <v>0</v>
      </c>
    </row>
    <row r="3986" spans="1:36">
      <c r="A3986" s="381" t="s">
        <v>578</v>
      </c>
      <c r="B3986" s="381" t="s">
        <v>3106</v>
      </c>
      <c r="C3986" s="381">
        <v>48</v>
      </c>
      <c r="D3986" s="381">
        <v>317</v>
      </c>
      <c r="E3986" s="381" t="s">
        <v>3105</v>
      </c>
      <c r="F3986" s="381" t="s">
        <v>3104</v>
      </c>
      <c r="G3986" s="381" t="s">
        <v>3103</v>
      </c>
      <c r="H3986" s="381">
        <v>70800</v>
      </c>
      <c r="I3986" s="381">
        <v>19700</v>
      </c>
      <c r="J3986" s="381">
        <v>22500</v>
      </c>
      <c r="K3986" s="381">
        <v>25300</v>
      </c>
      <c r="L3986" s="381">
        <v>28100</v>
      </c>
      <c r="M3986" s="381">
        <v>30350</v>
      </c>
      <c r="N3986" s="381">
        <v>32600</v>
      </c>
      <c r="O3986" s="381">
        <v>34850</v>
      </c>
      <c r="P3986" s="381">
        <v>37100</v>
      </c>
      <c r="Q3986" s="381">
        <v>12060</v>
      </c>
      <c r="R3986" s="381">
        <v>16240</v>
      </c>
      <c r="S3986" s="381">
        <v>20420</v>
      </c>
      <c r="T3986" s="381">
        <v>24600</v>
      </c>
      <c r="U3986" s="381">
        <v>28780</v>
      </c>
      <c r="V3986" s="381">
        <v>32600</v>
      </c>
      <c r="W3986" s="381">
        <v>34850</v>
      </c>
      <c r="X3986" s="381">
        <v>37100</v>
      </c>
      <c r="Y3986" s="381">
        <v>31500</v>
      </c>
      <c r="Z3986" s="381">
        <v>36000</v>
      </c>
      <c r="AA3986" s="381">
        <v>40500</v>
      </c>
      <c r="AB3986" s="381">
        <v>44950</v>
      </c>
      <c r="AC3986" s="381">
        <v>48550</v>
      </c>
      <c r="AD3986" s="381">
        <v>52150</v>
      </c>
      <c r="AE3986" s="381">
        <v>55750</v>
      </c>
      <c r="AF3986" s="381">
        <v>59350</v>
      </c>
      <c r="AG3986" s="381">
        <v>9999</v>
      </c>
      <c r="AH3986" s="381" t="s">
        <v>3103</v>
      </c>
      <c r="AI3986" s="381" t="s">
        <v>2743</v>
      </c>
      <c r="AJ3986" s="381">
        <v>1</v>
      </c>
    </row>
    <row r="3987" spans="1:36">
      <c r="A3987" s="381" t="s">
        <v>578</v>
      </c>
      <c r="B3987" s="381" t="s">
        <v>3102</v>
      </c>
      <c r="C3987" s="381">
        <v>48</v>
      </c>
      <c r="D3987" s="381">
        <v>319</v>
      </c>
      <c r="E3987" s="381" t="s">
        <v>3101</v>
      </c>
      <c r="F3987" s="381" t="s">
        <v>3100</v>
      </c>
      <c r="G3987" s="381" t="s">
        <v>1470</v>
      </c>
      <c r="H3987" s="381">
        <v>61000</v>
      </c>
      <c r="I3987" s="381">
        <v>21650</v>
      </c>
      <c r="J3987" s="381">
        <v>24750</v>
      </c>
      <c r="K3987" s="381">
        <v>27850</v>
      </c>
      <c r="L3987" s="381">
        <v>30900</v>
      </c>
      <c r="M3987" s="381">
        <v>33400</v>
      </c>
      <c r="N3987" s="381">
        <v>35850</v>
      </c>
      <c r="O3987" s="381">
        <v>38350</v>
      </c>
      <c r="P3987" s="381">
        <v>40800</v>
      </c>
      <c r="Q3987" s="381">
        <v>13000</v>
      </c>
      <c r="R3987" s="381">
        <v>16240</v>
      </c>
      <c r="S3987" s="381">
        <v>20420</v>
      </c>
      <c r="T3987" s="381">
        <v>24600</v>
      </c>
      <c r="U3987" s="381">
        <v>28780</v>
      </c>
      <c r="V3987" s="381">
        <v>32960</v>
      </c>
      <c r="W3987" s="381">
        <v>37140</v>
      </c>
      <c r="X3987" s="381">
        <v>40800</v>
      </c>
      <c r="Y3987" s="381">
        <v>34650</v>
      </c>
      <c r="Z3987" s="381">
        <v>39600</v>
      </c>
      <c r="AA3987" s="381">
        <v>44550</v>
      </c>
      <c r="AB3987" s="381">
        <v>49450</v>
      </c>
      <c r="AC3987" s="381">
        <v>53450</v>
      </c>
      <c r="AD3987" s="381">
        <v>57400</v>
      </c>
      <c r="AE3987" s="381">
        <v>61350</v>
      </c>
      <c r="AF3987" s="381">
        <v>65300</v>
      </c>
      <c r="AG3987" s="381">
        <v>9999</v>
      </c>
      <c r="AH3987" s="381" t="s">
        <v>1470</v>
      </c>
      <c r="AI3987" s="381" t="s">
        <v>2743</v>
      </c>
      <c r="AJ3987" s="381">
        <v>0</v>
      </c>
    </row>
    <row r="3988" spans="1:36">
      <c r="A3988" s="381" t="s">
        <v>578</v>
      </c>
      <c r="B3988" s="381" t="s">
        <v>3099</v>
      </c>
      <c r="C3988" s="381">
        <v>48</v>
      </c>
      <c r="D3988" s="381">
        <v>321</v>
      </c>
      <c r="E3988" s="381" t="s">
        <v>3098</v>
      </c>
      <c r="F3988" s="381" t="s">
        <v>3097</v>
      </c>
      <c r="G3988" s="381" t="s">
        <v>3096</v>
      </c>
      <c r="H3988" s="381">
        <v>50900</v>
      </c>
      <c r="I3988" s="381">
        <v>19000</v>
      </c>
      <c r="J3988" s="381">
        <v>21700</v>
      </c>
      <c r="K3988" s="381">
        <v>24400</v>
      </c>
      <c r="L3988" s="381">
        <v>27100</v>
      </c>
      <c r="M3988" s="381">
        <v>29300</v>
      </c>
      <c r="N3988" s="381">
        <v>31450</v>
      </c>
      <c r="O3988" s="381">
        <v>33650</v>
      </c>
      <c r="P3988" s="381">
        <v>35800</v>
      </c>
      <c r="Q3988" s="381">
        <v>12060</v>
      </c>
      <c r="R3988" s="381">
        <v>16240</v>
      </c>
      <c r="S3988" s="381">
        <v>20420</v>
      </c>
      <c r="T3988" s="381">
        <v>24600</v>
      </c>
      <c r="U3988" s="381">
        <v>28780</v>
      </c>
      <c r="V3988" s="381">
        <v>31450</v>
      </c>
      <c r="W3988" s="381">
        <v>33650</v>
      </c>
      <c r="X3988" s="381">
        <v>35800</v>
      </c>
      <c r="Y3988" s="381">
        <v>30350</v>
      </c>
      <c r="Z3988" s="381">
        <v>34700</v>
      </c>
      <c r="AA3988" s="381">
        <v>39050</v>
      </c>
      <c r="AB3988" s="381">
        <v>43350</v>
      </c>
      <c r="AC3988" s="381">
        <v>46850</v>
      </c>
      <c r="AD3988" s="381">
        <v>50300</v>
      </c>
      <c r="AE3988" s="381">
        <v>53800</v>
      </c>
      <c r="AF3988" s="381">
        <v>57250</v>
      </c>
      <c r="AG3988" s="381">
        <v>9999</v>
      </c>
      <c r="AH3988" s="381" t="s">
        <v>3096</v>
      </c>
      <c r="AI3988" s="381" t="s">
        <v>2743</v>
      </c>
      <c r="AJ3988" s="381">
        <v>0</v>
      </c>
    </row>
    <row r="3989" spans="1:36">
      <c r="A3989" s="381" t="s">
        <v>578</v>
      </c>
      <c r="B3989" s="381" t="s">
        <v>3095</v>
      </c>
      <c r="C3989" s="381">
        <v>48</v>
      </c>
      <c r="D3989" s="381">
        <v>323</v>
      </c>
      <c r="E3989" s="381" t="s">
        <v>3094</v>
      </c>
      <c r="F3989" s="381" t="s">
        <v>3093</v>
      </c>
      <c r="G3989" s="381" t="s">
        <v>3092</v>
      </c>
      <c r="H3989" s="381">
        <v>36500</v>
      </c>
      <c r="I3989" s="381">
        <v>19000</v>
      </c>
      <c r="J3989" s="381">
        <v>21700</v>
      </c>
      <c r="K3989" s="381">
        <v>24400</v>
      </c>
      <c r="L3989" s="381">
        <v>27100</v>
      </c>
      <c r="M3989" s="381">
        <v>29300</v>
      </c>
      <c r="N3989" s="381">
        <v>31450</v>
      </c>
      <c r="O3989" s="381">
        <v>33650</v>
      </c>
      <c r="P3989" s="381">
        <v>35800</v>
      </c>
      <c r="Q3989" s="381">
        <v>12060</v>
      </c>
      <c r="R3989" s="381">
        <v>16240</v>
      </c>
      <c r="S3989" s="381">
        <v>20420</v>
      </c>
      <c r="T3989" s="381">
        <v>24600</v>
      </c>
      <c r="U3989" s="381">
        <v>28780</v>
      </c>
      <c r="V3989" s="381">
        <v>31450</v>
      </c>
      <c r="W3989" s="381">
        <v>33650</v>
      </c>
      <c r="X3989" s="381">
        <v>35800</v>
      </c>
      <c r="Y3989" s="381">
        <v>30350</v>
      </c>
      <c r="Z3989" s="381">
        <v>34700</v>
      </c>
      <c r="AA3989" s="381">
        <v>39050</v>
      </c>
      <c r="AB3989" s="381">
        <v>43350</v>
      </c>
      <c r="AC3989" s="381">
        <v>46850</v>
      </c>
      <c r="AD3989" s="381">
        <v>50300</v>
      </c>
      <c r="AE3989" s="381">
        <v>53800</v>
      </c>
      <c r="AF3989" s="381">
        <v>57250</v>
      </c>
      <c r="AG3989" s="381">
        <v>9999</v>
      </c>
      <c r="AH3989" s="381" t="s">
        <v>3092</v>
      </c>
      <c r="AI3989" s="381" t="s">
        <v>2743</v>
      </c>
      <c r="AJ3989" s="381">
        <v>0</v>
      </c>
    </row>
    <row r="3990" spans="1:36">
      <c r="A3990" s="381" t="s">
        <v>578</v>
      </c>
      <c r="B3990" s="381" t="s">
        <v>3091</v>
      </c>
      <c r="C3990" s="381">
        <v>48</v>
      </c>
      <c r="D3990" s="381">
        <v>325</v>
      </c>
      <c r="E3990" s="381" t="s">
        <v>3090</v>
      </c>
      <c r="F3990" s="381" t="s">
        <v>3089</v>
      </c>
      <c r="G3990" s="381" t="s">
        <v>3088</v>
      </c>
      <c r="H3990" s="381">
        <v>66100</v>
      </c>
      <c r="I3990" s="381">
        <v>23150</v>
      </c>
      <c r="J3990" s="381">
        <v>26450</v>
      </c>
      <c r="K3990" s="381">
        <v>29750</v>
      </c>
      <c r="L3990" s="381">
        <v>33050</v>
      </c>
      <c r="M3990" s="381">
        <v>35700</v>
      </c>
      <c r="N3990" s="381">
        <v>38350</v>
      </c>
      <c r="O3990" s="381">
        <v>41000</v>
      </c>
      <c r="P3990" s="381">
        <v>43650</v>
      </c>
      <c r="Q3990" s="381">
        <v>13900</v>
      </c>
      <c r="R3990" s="381">
        <v>16240</v>
      </c>
      <c r="S3990" s="381">
        <v>20420</v>
      </c>
      <c r="T3990" s="381">
        <v>24600</v>
      </c>
      <c r="U3990" s="381">
        <v>28780</v>
      </c>
      <c r="V3990" s="381">
        <v>32960</v>
      </c>
      <c r="W3990" s="381">
        <v>37140</v>
      </c>
      <c r="X3990" s="381">
        <v>41320</v>
      </c>
      <c r="Y3990" s="381">
        <v>37050</v>
      </c>
      <c r="Z3990" s="381">
        <v>42350</v>
      </c>
      <c r="AA3990" s="381">
        <v>47650</v>
      </c>
      <c r="AB3990" s="381">
        <v>52900</v>
      </c>
      <c r="AC3990" s="381">
        <v>57150</v>
      </c>
      <c r="AD3990" s="381">
        <v>61400</v>
      </c>
      <c r="AE3990" s="381">
        <v>65600</v>
      </c>
      <c r="AF3990" s="381">
        <v>69850</v>
      </c>
      <c r="AG3990" s="381">
        <v>9999</v>
      </c>
      <c r="AH3990" s="381" t="s">
        <v>3088</v>
      </c>
      <c r="AI3990" s="381" t="s">
        <v>2743</v>
      </c>
      <c r="AJ3990" s="381">
        <v>1</v>
      </c>
    </row>
    <row r="3991" spans="1:36">
      <c r="A3991" s="381" t="s">
        <v>578</v>
      </c>
      <c r="B3991" s="381" t="s">
        <v>3087</v>
      </c>
      <c r="C3991" s="381">
        <v>48</v>
      </c>
      <c r="D3991" s="381">
        <v>327</v>
      </c>
      <c r="E3991" s="381" t="s">
        <v>3086</v>
      </c>
      <c r="F3991" s="381" t="s">
        <v>3085</v>
      </c>
      <c r="G3991" s="381" t="s">
        <v>3084</v>
      </c>
      <c r="H3991" s="381">
        <v>45300</v>
      </c>
      <c r="I3991" s="381">
        <v>19000</v>
      </c>
      <c r="J3991" s="381">
        <v>21700</v>
      </c>
      <c r="K3991" s="381">
        <v>24400</v>
      </c>
      <c r="L3991" s="381">
        <v>27100</v>
      </c>
      <c r="M3991" s="381">
        <v>29300</v>
      </c>
      <c r="N3991" s="381">
        <v>31450</v>
      </c>
      <c r="O3991" s="381">
        <v>33650</v>
      </c>
      <c r="P3991" s="381">
        <v>35800</v>
      </c>
      <c r="Q3991" s="381">
        <v>12060</v>
      </c>
      <c r="R3991" s="381">
        <v>16240</v>
      </c>
      <c r="S3991" s="381">
        <v>20420</v>
      </c>
      <c r="T3991" s="381">
        <v>24600</v>
      </c>
      <c r="U3991" s="381">
        <v>28780</v>
      </c>
      <c r="V3991" s="381">
        <v>31450</v>
      </c>
      <c r="W3991" s="381">
        <v>33650</v>
      </c>
      <c r="X3991" s="381">
        <v>35800</v>
      </c>
      <c r="Y3991" s="381">
        <v>30350</v>
      </c>
      <c r="Z3991" s="381">
        <v>34700</v>
      </c>
      <c r="AA3991" s="381">
        <v>39050</v>
      </c>
      <c r="AB3991" s="381">
        <v>43350</v>
      </c>
      <c r="AC3991" s="381">
        <v>46850</v>
      </c>
      <c r="AD3991" s="381">
        <v>50300</v>
      </c>
      <c r="AE3991" s="381">
        <v>53800</v>
      </c>
      <c r="AF3991" s="381">
        <v>57250</v>
      </c>
      <c r="AG3991" s="381">
        <v>9999</v>
      </c>
      <c r="AH3991" s="381" t="s">
        <v>3084</v>
      </c>
      <c r="AI3991" s="381" t="s">
        <v>2743</v>
      </c>
      <c r="AJ3991" s="381">
        <v>0</v>
      </c>
    </row>
    <row r="3992" spans="1:36">
      <c r="A3992" s="381" t="s">
        <v>578</v>
      </c>
      <c r="B3992" s="381" t="s">
        <v>3083</v>
      </c>
      <c r="C3992" s="381">
        <v>48</v>
      </c>
      <c r="D3992" s="381">
        <v>329</v>
      </c>
      <c r="E3992" s="381" t="s">
        <v>3082</v>
      </c>
      <c r="F3992" s="381" t="s">
        <v>3081</v>
      </c>
      <c r="G3992" s="381" t="s">
        <v>3080</v>
      </c>
      <c r="H3992" s="381">
        <v>91600</v>
      </c>
      <c r="I3992" s="381">
        <v>28450</v>
      </c>
      <c r="J3992" s="381">
        <v>32500</v>
      </c>
      <c r="K3992" s="381">
        <v>36550</v>
      </c>
      <c r="L3992" s="381">
        <v>40600</v>
      </c>
      <c r="M3992" s="381">
        <v>43850</v>
      </c>
      <c r="N3992" s="381">
        <v>47100</v>
      </c>
      <c r="O3992" s="381">
        <v>50350</v>
      </c>
      <c r="P3992" s="381">
        <v>53600</v>
      </c>
      <c r="Q3992" s="381">
        <v>17050</v>
      </c>
      <c r="R3992" s="381">
        <v>19500</v>
      </c>
      <c r="S3992" s="381">
        <v>21950</v>
      </c>
      <c r="T3992" s="381">
        <v>24600</v>
      </c>
      <c r="U3992" s="381">
        <v>28780</v>
      </c>
      <c r="V3992" s="381">
        <v>32960</v>
      </c>
      <c r="W3992" s="381">
        <v>37140</v>
      </c>
      <c r="X3992" s="381">
        <v>41320</v>
      </c>
      <c r="Y3992" s="381">
        <v>45500</v>
      </c>
      <c r="Z3992" s="381">
        <v>52000</v>
      </c>
      <c r="AA3992" s="381">
        <v>58500</v>
      </c>
      <c r="AB3992" s="381">
        <v>64950</v>
      </c>
      <c r="AC3992" s="381">
        <v>70150</v>
      </c>
      <c r="AD3992" s="381">
        <v>75350</v>
      </c>
      <c r="AE3992" s="381">
        <v>80550</v>
      </c>
      <c r="AF3992" s="381">
        <v>85750</v>
      </c>
      <c r="AG3992" s="381">
        <v>5800</v>
      </c>
      <c r="AH3992" s="381" t="s">
        <v>3080</v>
      </c>
      <c r="AI3992" s="381" t="s">
        <v>2743</v>
      </c>
      <c r="AJ3992" s="381">
        <v>1</v>
      </c>
    </row>
    <row r="3993" spans="1:36">
      <c r="A3993" s="381" t="s">
        <v>578</v>
      </c>
      <c r="B3993" s="381" t="s">
        <v>3079</v>
      </c>
      <c r="C3993" s="381">
        <v>48</v>
      </c>
      <c r="D3993" s="381">
        <v>331</v>
      </c>
      <c r="E3993" s="381" t="s">
        <v>3078</v>
      </c>
      <c r="F3993" s="381" t="s">
        <v>3077</v>
      </c>
      <c r="G3993" s="381" t="s">
        <v>3076</v>
      </c>
      <c r="H3993" s="381">
        <v>53200</v>
      </c>
      <c r="I3993" s="381">
        <v>19000</v>
      </c>
      <c r="J3993" s="381">
        <v>21700</v>
      </c>
      <c r="K3993" s="381">
        <v>24400</v>
      </c>
      <c r="L3993" s="381">
        <v>27100</v>
      </c>
      <c r="M3993" s="381">
        <v>29300</v>
      </c>
      <c r="N3993" s="381">
        <v>31450</v>
      </c>
      <c r="O3993" s="381">
        <v>33650</v>
      </c>
      <c r="P3993" s="381">
        <v>35800</v>
      </c>
      <c r="Q3993" s="381">
        <v>12060</v>
      </c>
      <c r="R3993" s="381">
        <v>16240</v>
      </c>
      <c r="S3993" s="381">
        <v>20420</v>
      </c>
      <c r="T3993" s="381">
        <v>24600</v>
      </c>
      <c r="U3993" s="381">
        <v>28780</v>
      </c>
      <c r="V3993" s="381">
        <v>31450</v>
      </c>
      <c r="W3993" s="381">
        <v>33650</v>
      </c>
      <c r="X3993" s="381">
        <v>35800</v>
      </c>
      <c r="Y3993" s="381">
        <v>30350</v>
      </c>
      <c r="Z3993" s="381">
        <v>34700</v>
      </c>
      <c r="AA3993" s="381">
        <v>39050</v>
      </c>
      <c r="AB3993" s="381">
        <v>43350</v>
      </c>
      <c r="AC3993" s="381">
        <v>46850</v>
      </c>
      <c r="AD3993" s="381">
        <v>50300</v>
      </c>
      <c r="AE3993" s="381">
        <v>53800</v>
      </c>
      <c r="AF3993" s="381">
        <v>57250</v>
      </c>
      <c r="AG3993" s="381">
        <v>9999</v>
      </c>
      <c r="AH3993" s="381" t="s">
        <v>3076</v>
      </c>
      <c r="AI3993" s="381" t="s">
        <v>2743</v>
      </c>
      <c r="AJ3993" s="381">
        <v>0</v>
      </c>
    </row>
    <row r="3994" spans="1:36">
      <c r="A3994" s="381" t="s">
        <v>578</v>
      </c>
      <c r="B3994" s="381" t="s">
        <v>3075</v>
      </c>
      <c r="C3994" s="381">
        <v>48</v>
      </c>
      <c r="D3994" s="381">
        <v>333</v>
      </c>
      <c r="E3994" s="381" t="s">
        <v>3074</v>
      </c>
      <c r="F3994" s="381" t="s">
        <v>3073</v>
      </c>
      <c r="G3994" s="381" t="s">
        <v>3072</v>
      </c>
      <c r="H3994" s="381">
        <v>56900</v>
      </c>
      <c r="I3994" s="381">
        <v>19850</v>
      </c>
      <c r="J3994" s="381">
        <v>22650</v>
      </c>
      <c r="K3994" s="381">
        <v>25500</v>
      </c>
      <c r="L3994" s="381">
        <v>28300</v>
      </c>
      <c r="M3994" s="381">
        <v>30600</v>
      </c>
      <c r="N3994" s="381">
        <v>32850</v>
      </c>
      <c r="O3994" s="381">
        <v>35100</v>
      </c>
      <c r="P3994" s="381">
        <v>37400</v>
      </c>
      <c r="Q3994" s="381">
        <v>12060</v>
      </c>
      <c r="R3994" s="381">
        <v>16240</v>
      </c>
      <c r="S3994" s="381">
        <v>20420</v>
      </c>
      <c r="T3994" s="381">
        <v>24600</v>
      </c>
      <c r="U3994" s="381">
        <v>28780</v>
      </c>
      <c r="V3994" s="381">
        <v>32850</v>
      </c>
      <c r="W3994" s="381">
        <v>35100</v>
      </c>
      <c r="X3994" s="381">
        <v>37400</v>
      </c>
      <c r="Y3994" s="381">
        <v>31700</v>
      </c>
      <c r="Z3994" s="381">
        <v>36200</v>
      </c>
      <c r="AA3994" s="381">
        <v>40750</v>
      </c>
      <c r="AB3994" s="381">
        <v>45250</v>
      </c>
      <c r="AC3994" s="381">
        <v>48900</v>
      </c>
      <c r="AD3994" s="381">
        <v>52500</v>
      </c>
      <c r="AE3994" s="381">
        <v>56150</v>
      </c>
      <c r="AF3994" s="381">
        <v>59750</v>
      </c>
      <c r="AG3994" s="381">
        <v>9999</v>
      </c>
      <c r="AH3994" s="381" t="s">
        <v>3072</v>
      </c>
      <c r="AI3994" s="381" t="s">
        <v>2743</v>
      </c>
      <c r="AJ3994" s="381">
        <v>0</v>
      </c>
    </row>
    <row r="3995" spans="1:36">
      <c r="A3995" s="381" t="s">
        <v>578</v>
      </c>
      <c r="B3995" s="381" t="s">
        <v>3071</v>
      </c>
      <c r="C3995" s="381">
        <v>48</v>
      </c>
      <c r="D3995" s="381">
        <v>335</v>
      </c>
      <c r="E3995" s="381" t="s">
        <v>3070</v>
      </c>
      <c r="F3995" s="381" t="s">
        <v>3069</v>
      </c>
      <c r="G3995" s="381" t="s">
        <v>3068</v>
      </c>
      <c r="H3995" s="381">
        <v>57700</v>
      </c>
      <c r="I3995" s="381">
        <v>20200</v>
      </c>
      <c r="J3995" s="381">
        <v>23100</v>
      </c>
      <c r="K3995" s="381">
        <v>26000</v>
      </c>
      <c r="L3995" s="381">
        <v>28850</v>
      </c>
      <c r="M3995" s="381">
        <v>31200</v>
      </c>
      <c r="N3995" s="381">
        <v>33500</v>
      </c>
      <c r="O3995" s="381">
        <v>35800</v>
      </c>
      <c r="P3995" s="381">
        <v>38100</v>
      </c>
      <c r="Q3995" s="381">
        <v>12150</v>
      </c>
      <c r="R3995" s="381">
        <v>16240</v>
      </c>
      <c r="S3995" s="381">
        <v>20420</v>
      </c>
      <c r="T3995" s="381">
        <v>24600</v>
      </c>
      <c r="U3995" s="381">
        <v>28780</v>
      </c>
      <c r="V3995" s="381">
        <v>32960</v>
      </c>
      <c r="W3995" s="381">
        <v>35800</v>
      </c>
      <c r="X3995" s="381">
        <v>38100</v>
      </c>
      <c r="Y3995" s="381">
        <v>32350</v>
      </c>
      <c r="Z3995" s="381">
        <v>36950</v>
      </c>
      <c r="AA3995" s="381">
        <v>41550</v>
      </c>
      <c r="AB3995" s="381">
        <v>46150</v>
      </c>
      <c r="AC3995" s="381">
        <v>49850</v>
      </c>
      <c r="AD3995" s="381">
        <v>53550</v>
      </c>
      <c r="AE3995" s="381">
        <v>57250</v>
      </c>
      <c r="AF3995" s="381">
        <v>60950</v>
      </c>
      <c r="AG3995" s="381">
        <v>9999</v>
      </c>
      <c r="AH3995" s="381" t="s">
        <v>3068</v>
      </c>
      <c r="AI3995" s="381" t="s">
        <v>2743</v>
      </c>
      <c r="AJ3995" s="381">
        <v>0</v>
      </c>
    </row>
    <row r="3996" spans="1:36">
      <c r="A3996" s="381" t="s">
        <v>578</v>
      </c>
      <c r="B3996" s="381" t="s">
        <v>3067</v>
      </c>
      <c r="C3996" s="381">
        <v>48</v>
      </c>
      <c r="D3996" s="381">
        <v>337</v>
      </c>
      <c r="E3996" s="381" t="s">
        <v>3066</v>
      </c>
      <c r="F3996" s="381" t="s">
        <v>3065</v>
      </c>
      <c r="G3996" s="381" t="s">
        <v>3064</v>
      </c>
      <c r="H3996" s="381">
        <v>57800</v>
      </c>
      <c r="I3996" s="381">
        <v>20250</v>
      </c>
      <c r="J3996" s="381">
        <v>23150</v>
      </c>
      <c r="K3996" s="381">
        <v>26050</v>
      </c>
      <c r="L3996" s="381">
        <v>28900</v>
      </c>
      <c r="M3996" s="381">
        <v>31250</v>
      </c>
      <c r="N3996" s="381">
        <v>33550</v>
      </c>
      <c r="O3996" s="381">
        <v>35850</v>
      </c>
      <c r="P3996" s="381">
        <v>38150</v>
      </c>
      <c r="Q3996" s="381">
        <v>12150</v>
      </c>
      <c r="R3996" s="381">
        <v>16240</v>
      </c>
      <c r="S3996" s="381">
        <v>20420</v>
      </c>
      <c r="T3996" s="381">
        <v>24600</v>
      </c>
      <c r="U3996" s="381">
        <v>28780</v>
      </c>
      <c r="V3996" s="381">
        <v>32960</v>
      </c>
      <c r="W3996" s="381">
        <v>35850</v>
      </c>
      <c r="X3996" s="381">
        <v>38150</v>
      </c>
      <c r="Y3996" s="381">
        <v>32400</v>
      </c>
      <c r="Z3996" s="381">
        <v>37000</v>
      </c>
      <c r="AA3996" s="381">
        <v>41650</v>
      </c>
      <c r="AB3996" s="381">
        <v>46250</v>
      </c>
      <c r="AC3996" s="381">
        <v>49950</v>
      </c>
      <c r="AD3996" s="381">
        <v>53650</v>
      </c>
      <c r="AE3996" s="381">
        <v>57350</v>
      </c>
      <c r="AF3996" s="381">
        <v>61050</v>
      </c>
      <c r="AG3996" s="381">
        <v>9999</v>
      </c>
      <c r="AH3996" s="381" t="s">
        <v>3064</v>
      </c>
      <c r="AI3996" s="381" t="s">
        <v>2743</v>
      </c>
      <c r="AJ3996" s="381">
        <v>0</v>
      </c>
    </row>
    <row r="3997" spans="1:36">
      <c r="A3997" s="381" t="s">
        <v>578</v>
      </c>
      <c r="B3997" s="381" t="s">
        <v>3063</v>
      </c>
      <c r="C3997" s="381">
        <v>48</v>
      </c>
      <c r="D3997" s="381">
        <v>339</v>
      </c>
      <c r="E3997" s="381" t="s">
        <v>2811</v>
      </c>
      <c r="F3997" s="381" t="s">
        <v>2810</v>
      </c>
      <c r="G3997" s="381" t="s">
        <v>1924</v>
      </c>
      <c r="H3997" s="381">
        <v>71500</v>
      </c>
      <c r="I3997" s="381">
        <v>25050</v>
      </c>
      <c r="J3997" s="381">
        <v>28600</v>
      </c>
      <c r="K3997" s="381">
        <v>32200</v>
      </c>
      <c r="L3997" s="381">
        <v>35750</v>
      </c>
      <c r="M3997" s="381">
        <v>38650</v>
      </c>
      <c r="N3997" s="381">
        <v>41500</v>
      </c>
      <c r="O3997" s="381">
        <v>44350</v>
      </c>
      <c r="P3997" s="381">
        <v>47200</v>
      </c>
      <c r="Q3997" s="381">
        <v>15050</v>
      </c>
      <c r="R3997" s="381">
        <v>17200</v>
      </c>
      <c r="S3997" s="381">
        <v>20420</v>
      </c>
      <c r="T3997" s="381">
        <v>24600</v>
      </c>
      <c r="U3997" s="381">
        <v>28780</v>
      </c>
      <c r="V3997" s="381">
        <v>32960</v>
      </c>
      <c r="W3997" s="381">
        <v>37140</v>
      </c>
      <c r="X3997" s="381">
        <v>41320</v>
      </c>
      <c r="Y3997" s="381">
        <v>40050</v>
      </c>
      <c r="Z3997" s="381">
        <v>45800</v>
      </c>
      <c r="AA3997" s="381">
        <v>51500</v>
      </c>
      <c r="AB3997" s="381">
        <v>57200</v>
      </c>
      <c r="AC3997" s="381">
        <v>61800</v>
      </c>
      <c r="AD3997" s="381">
        <v>66400</v>
      </c>
      <c r="AE3997" s="381">
        <v>70950</v>
      </c>
      <c r="AF3997" s="381">
        <v>75550</v>
      </c>
      <c r="AG3997" s="381">
        <v>3360</v>
      </c>
      <c r="AH3997" s="381" t="s">
        <v>1924</v>
      </c>
      <c r="AI3997" s="381" t="s">
        <v>2743</v>
      </c>
      <c r="AJ3997" s="381">
        <v>1</v>
      </c>
    </row>
    <row r="3998" spans="1:36">
      <c r="A3998" s="381" t="s">
        <v>578</v>
      </c>
      <c r="B3998" s="381" t="s">
        <v>3062</v>
      </c>
      <c r="C3998" s="381">
        <v>48</v>
      </c>
      <c r="D3998" s="381">
        <v>341</v>
      </c>
      <c r="E3998" s="381" t="s">
        <v>3061</v>
      </c>
      <c r="F3998" s="381" t="s">
        <v>3060</v>
      </c>
      <c r="G3998" s="381" t="s">
        <v>3059</v>
      </c>
      <c r="H3998" s="381">
        <v>53700</v>
      </c>
      <c r="I3998" s="381">
        <v>19000</v>
      </c>
      <c r="J3998" s="381">
        <v>21700</v>
      </c>
      <c r="K3998" s="381">
        <v>24400</v>
      </c>
      <c r="L3998" s="381">
        <v>27100</v>
      </c>
      <c r="M3998" s="381">
        <v>29300</v>
      </c>
      <c r="N3998" s="381">
        <v>31450</v>
      </c>
      <c r="O3998" s="381">
        <v>33650</v>
      </c>
      <c r="P3998" s="381">
        <v>35800</v>
      </c>
      <c r="Q3998" s="381">
        <v>12060</v>
      </c>
      <c r="R3998" s="381">
        <v>16240</v>
      </c>
      <c r="S3998" s="381">
        <v>20420</v>
      </c>
      <c r="T3998" s="381">
        <v>24600</v>
      </c>
      <c r="U3998" s="381">
        <v>28780</v>
      </c>
      <c r="V3998" s="381">
        <v>31450</v>
      </c>
      <c r="W3998" s="381">
        <v>33650</v>
      </c>
      <c r="X3998" s="381">
        <v>35800</v>
      </c>
      <c r="Y3998" s="381">
        <v>30350</v>
      </c>
      <c r="Z3998" s="381">
        <v>34700</v>
      </c>
      <c r="AA3998" s="381">
        <v>39050</v>
      </c>
      <c r="AB3998" s="381">
        <v>43350</v>
      </c>
      <c r="AC3998" s="381">
        <v>46850</v>
      </c>
      <c r="AD3998" s="381">
        <v>50300</v>
      </c>
      <c r="AE3998" s="381">
        <v>53800</v>
      </c>
      <c r="AF3998" s="381">
        <v>57250</v>
      </c>
      <c r="AG3998" s="381">
        <v>9999</v>
      </c>
      <c r="AH3998" s="381" t="s">
        <v>3059</v>
      </c>
      <c r="AI3998" s="381" t="s">
        <v>2743</v>
      </c>
      <c r="AJ3998" s="381">
        <v>0</v>
      </c>
    </row>
    <row r="3999" spans="1:36">
      <c r="A3999" s="381" t="s">
        <v>578</v>
      </c>
      <c r="B3999" s="381" t="s">
        <v>3058</v>
      </c>
      <c r="C3999" s="381">
        <v>48</v>
      </c>
      <c r="D3999" s="381">
        <v>343</v>
      </c>
      <c r="E3999" s="381" t="s">
        <v>3057</v>
      </c>
      <c r="F3999" s="381" t="s">
        <v>3056</v>
      </c>
      <c r="G3999" s="381" t="s">
        <v>3055</v>
      </c>
      <c r="H3999" s="381">
        <v>49500</v>
      </c>
      <c r="I3999" s="381">
        <v>19000</v>
      </c>
      <c r="J3999" s="381">
        <v>21700</v>
      </c>
      <c r="K3999" s="381">
        <v>24400</v>
      </c>
      <c r="L3999" s="381">
        <v>27100</v>
      </c>
      <c r="M3999" s="381">
        <v>29300</v>
      </c>
      <c r="N3999" s="381">
        <v>31450</v>
      </c>
      <c r="O3999" s="381">
        <v>33650</v>
      </c>
      <c r="P3999" s="381">
        <v>35800</v>
      </c>
      <c r="Q3999" s="381">
        <v>12060</v>
      </c>
      <c r="R3999" s="381">
        <v>16240</v>
      </c>
      <c r="S3999" s="381">
        <v>20420</v>
      </c>
      <c r="T3999" s="381">
        <v>24600</v>
      </c>
      <c r="U3999" s="381">
        <v>28780</v>
      </c>
      <c r="V3999" s="381">
        <v>31450</v>
      </c>
      <c r="W3999" s="381">
        <v>33650</v>
      </c>
      <c r="X3999" s="381">
        <v>35800</v>
      </c>
      <c r="Y3999" s="381">
        <v>30350</v>
      </c>
      <c r="Z3999" s="381">
        <v>34700</v>
      </c>
      <c r="AA3999" s="381">
        <v>39050</v>
      </c>
      <c r="AB3999" s="381">
        <v>43350</v>
      </c>
      <c r="AC3999" s="381">
        <v>46850</v>
      </c>
      <c r="AD3999" s="381">
        <v>50300</v>
      </c>
      <c r="AE3999" s="381">
        <v>53800</v>
      </c>
      <c r="AF3999" s="381">
        <v>57250</v>
      </c>
      <c r="AG3999" s="381">
        <v>9999</v>
      </c>
      <c r="AH3999" s="381" t="s">
        <v>3055</v>
      </c>
      <c r="AI3999" s="381" t="s">
        <v>2743</v>
      </c>
      <c r="AJ3999" s="381">
        <v>0</v>
      </c>
    </row>
    <row r="4000" spans="1:36">
      <c r="A4000" s="381" t="s">
        <v>578</v>
      </c>
      <c r="B4000" s="381" t="s">
        <v>3054</v>
      </c>
      <c r="C4000" s="381">
        <v>48</v>
      </c>
      <c r="D4000" s="381">
        <v>345</v>
      </c>
      <c r="E4000" s="381" t="s">
        <v>3053</v>
      </c>
      <c r="F4000" s="381" t="s">
        <v>3052</v>
      </c>
      <c r="G4000" s="381" t="s">
        <v>3051</v>
      </c>
      <c r="H4000" s="381">
        <v>44600</v>
      </c>
      <c r="I4000" s="381">
        <v>19000</v>
      </c>
      <c r="J4000" s="381">
        <v>21700</v>
      </c>
      <c r="K4000" s="381">
        <v>24400</v>
      </c>
      <c r="L4000" s="381">
        <v>27100</v>
      </c>
      <c r="M4000" s="381">
        <v>29300</v>
      </c>
      <c r="N4000" s="381">
        <v>31450</v>
      </c>
      <c r="O4000" s="381">
        <v>33650</v>
      </c>
      <c r="P4000" s="381">
        <v>35800</v>
      </c>
      <c r="Q4000" s="381">
        <v>12060</v>
      </c>
      <c r="R4000" s="381">
        <v>16240</v>
      </c>
      <c r="S4000" s="381">
        <v>20420</v>
      </c>
      <c r="T4000" s="381">
        <v>24600</v>
      </c>
      <c r="U4000" s="381">
        <v>28780</v>
      </c>
      <c r="V4000" s="381">
        <v>31450</v>
      </c>
      <c r="W4000" s="381">
        <v>33650</v>
      </c>
      <c r="X4000" s="381">
        <v>35800</v>
      </c>
      <c r="Y4000" s="381">
        <v>30350</v>
      </c>
      <c r="Z4000" s="381">
        <v>34700</v>
      </c>
      <c r="AA4000" s="381">
        <v>39050</v>
      </c>
      <c r="AB4000" s="381">
        <v>43350</v>
      </c>
      <c r="AC4000" s="381">
        <v>46850</v>
      </c>
      <c r="AD4000" s="381">
        <v>50300</v>
      </c>
      <c r="AE4000" s="381">
        <v>53800</v>
      </c>
      <c r="AF4000" s="381">
        <v>57250</v>
      </c>
      <c r="AG4000" s="381">
        <v>9999</v>
      </c>
      <c r="AH4000" s="381" t="s">
        <v>3051</v>
      </c>
      <c r="AI4000" s="381" t="s">
        <v>2743</v>
      </c>
      <c r="AJ4000" s="381">
        <v>0</v>
      </c>
    </row>
    <row r="4001" spans="1:36">
      <c r="A4001" s="381" t="s">
        <v>578</v>
      </c>
      <c r="B4001" s="381" t="s">
        <v>3050</v>
      </c>
      <c r="C4001" s="381">
        <v>48</v>
      </c>
      <c r="D4001" s="381">
        <v>347</v>
      </c>
      <c r="E4001" s="381" t="s">
        <v>3049</v>
      </c>
      <c r="F4001" s="381" t="s">
        <v>3048</v>
      </c>
      <c r="G4001" s="381" t="s">
        <v>3047</v>
      </c>
      <c r="H4001" s="381">
        <v>51400</v>
      </c>
      <c r="I4001" s="381">
        <v>19000</v>
      </c>
      <c r="J4001" s="381">
        <v>21700</v>
      </c>
      <c r="K4001" s="381">
        <v>24400</v>
      </c>
      <c r="L4001" s="381">
        <v>27100</v>
      </c>
      <c r="M4001" s="381">
        <v>29300</v>
      </c>
      <c r="N4001" s="381">
        <v>31450</v>
      </c>
      <c r="O4001" s="381">
        <v>33650</v>
      </c>
      <c r="P4001" s="381">
        <v>35800</v>
      </c>
      <c r="Q4001" s="381">
        <v>12060</v>
      </c>
      <c r="R4001" s="381">
        <v>16240</v>
      </c>
      <c r="S4001" s="381">
        <v>20420</v>
      </c>
      <c r="T4001" s="381">
        <v>24600</v>
      </c>
      <c r="U4001" s="381">
        <v>28780</v>
      </c>
      <c r="V4001" s="381">
        <v>31450</v>
      </c>
      <c r="W4001" s="381">
        <v>33650</v>
      </c>
      <c r="X4001" s="381">
        <v>35800</v>
      </c>
      <c r="Y4001" s="381">
        <v>30350</v>
      </c>
      <c r="Z4001" s="381">
        <v>34700</v>
      </c>
      <c r="AA4001" s="381">
        <v>39050</v>
      </c>
      <c r="AB4001" s="381">
        <v>43350</v>
      </c>
      <c r="AC4001" s="381">
        <v>46850</v>
      </c>
      <c r="AD4001" s="381">
        <v>50300</v>
      </c>
      <c r="AE4001" s="381">
        <v>53800</v>
      </c>
      <c r="AF4001" s="381">
        <v>57250</v>
      </c>
      <c r="AG4001" s="381">
        <v>9999</v>
      </c>
      <c r="AH4001" s="381" t="s">
        <v>3047</v>
      </c>
      <c r="AI4001" s="381" t="s">
        <v>2743</v>
      </c>
      <c r="AJ4001" s="381">
        <v>0</v>
      </c>
    </row>
    <row r="4002" spans="1:36">
      <c r="A4002" s="381" t="s">
        <v>578</v>
      </c>
      <c r="B4002" s="381" t="s">
        <v>3046</v>
      </c>
      <c r="C4002" s="381">
        <v>48</v>
      </c>
      <c r="D4002" s="381">
        <v>349</v>
      </c>
      <c r="E4002" s="381" t="s">
        <v>3045</v>
      </c>
      <c r="F4002" s="381" t="s">
        <v>3044</v>
      </c>
      <c r="G4002" s="381" t="s">
        <v>3043</v>
      </c>
      <c r="H4002" s="381">
        <v>49100</v>
      </c>
      <c r="I4002" s="381">
        <v>19000</v>
      </c>
      <c r="J4002" s="381">
        <v>21700</v>
      </c>
      <c r="K4002" s="381">
        <v>24400</v>
      </c>
      <c r="L4002" s="381">
        <v>27100</v>
      </c>
      <c r="M4002" s="381">
        <v>29300</v>
      </c>
      <c r="N4002" s="381">
        <v>31450</v>
      </c>
      <c r="O4002" s="381">
        <v>33650</v>
      </c>
      <c r="P4002" s="381">
        <v>35800</v>
      </c>
      <c r="Q4002" s="381">
        <v>12060</v>
      </c>
      <c r="R4002" s="381">
        <v>16240</v>
      </c>
      <c r="S4002" s="381">
        <v>20420</v>
      </c>
      <c r="T4002" s="381">
        <v>24600</v>
      </c>
      <c r="U4002" s="381">
        <v>28780</v>
      </c>
      <c r="V4002" s="381">
        <v>31450</v>
      </c>
      <c r="W4002" s="381">
        <v>33650</v>
      </c>
      <c r="X4002" s="381">
        <v>35800</v>
      </c>
      <c r="Y4002" s="381">
        <v>30350</v>
      </c>
      <c r="Z4002" s="381">
        <v>34700</v>
      </c>
      <c r="AA4002" s="381">
        <v>39050</v>
      </c>
      <c r="AB4002" s="381">
        <v>43350</v>
      </c>
      <c r="AC4002" s="381">
        <v>46850</v>
      </c>
      <c r="AD4002" s="381">
        <v>50300</v>
      </c>
      <c r="AE4002" s="381">
        <v>53800</v>
      </c>
      <c r="AF4002" s="381">
        <v>57250</v>
      </c>
      <c r="AG4002" s="381">
        <v>9999</v>
      </c>
      <c r="AH4002" s="381" t="s">
        <v>3043</v>
      </c>
      <c r="AI4002" s="381" t="s">
        <v>2743</v>
      </c>
      <c r="AJ4002" s="381">
        <v>0</v>
      </c>
    </row>
    <row r="4003" spans="1:36">
      <c r="A4003" s="381" t="s">
        <v>578</v>
      </c>
      <c r="B4003" s="381" t="s">
        <v>3042</v>
      </c>
      <c r="C4003" s="381">
        <v>48</v>
      </c>
      <c r="D4003" s="381">
        <v>351</v>
      </c>
      <c r="E4003" s="381" t="s">
        <v>3041</v>
      </c>
      <c r="F4003" s="381" t="s">
        <v>3040</v>
      </c>
      <c r="G4003" s="381" t="s">
        <v>3039</v>
      </c>
      <c r="H4003" s="381">
        <v>49200</v>
      </c>
      <c r="I4003" s="381">
        <v>19000</v>
      </c>
      <c r="J4003" s="381">
        <v>21700</v>
      </c>
      <c r="K4003" s="381">
        <v>24400</v>
      </c>
      <c r="L4003" s="381">
        <v>27100</v>
      </c>
      <c r="M4003" s="381">
        <v>29300</v>
      </c>
      <c r="N4003" s="381">
        <v>31450</v>
      </c>
      <c r="O4003" s="381">
        <v>33650</v>
      </c>
      <c r="P4003" s="381">
        <v>35800</v>
      </c>
      <c r="Q4003" s="381">
        <v>12060</v>
      </c>
      <c r="R4003" s="381">
        <v>16240</v>
      </c>
      <c r="S4003" s="381">
        <v>20420</v>
      </c>
      <c r="T4003" s="381">
        <v>24600</v>
      </c>
      <c r="U4003" s="381">
        <v>28780</v>
      </c>
      <c r="V4003" s="381">
        <v>31450</v>
      </c>
      <c r="W4003" s="381">
        <v>33650</v>
      </c>
      <c r="X4003" s="381">
        <v>35800</v>
      </c>
      <c r="Y4003" s="381">
        <v>30350</v>
      </c>
      <c r="Z4003" s="381">
        <v>34700</v>
      </c>
      <c r="AA4003" s="381">
        <v>39050</v>
      </c>
      <c r="AB4003" s="381">
        <v>43350</v>
      </c>
      <c r="AC4003" s="381">
        <v>46850</v>
      </c>
      <c r="AD4003" s="381">
        <v>50300</v>
      </c>
      <c r="AE4003" s="381">
        <v>53800</v>
      </c>
      <c r="AF4003" s="381">
        <v>57250</v>
      </c>
      <c r="AG4003" s="381">
        <v>9999</v>
      </c>
      <c r="AH4003" s="381" t="s">
        <v>3039</v>
      </c>
      <c r="AI4003" s="381" t="s">
        <v>2743</v>
      </c>
      <c r="AJ4003" s="381">
        <v>1</v>
      </c>
    </row>
    <row r="4004" spans="1:36">
      <c r="A4004" s="381" t="s">
        <v>578</v>
      </c>
      <c r="B4004" s="381" t="s">
        <v>3038</v>
      </c>
      <c r="C4004" s="381">
        <v>48</v>
      </c>
      <c r="D4004" s="381">
        <v>353</v>
      </c>
      <c r="E4004" s="381" t="s">
        <v>3037</v>
      </c>
      <c r="F4004" s="381" t="s">
        <v>3036</v>
      </c>
      <c r="G4004" s="381" t="s">
        <v>3035</v>
      </c>
      <c r="H4004" s="381">
        <v>48400</v>
      </c>
      <c r="I4004" s="381">
        <v>19000</v>
      </c>
      <c r="J4004" s="381">
        <v>21700</v>
      </c>
      <c r="K4004" s="381">
        <v>24400</v>
      </c>
      <c r="L4004" s="381">
        <v>27100</v>
      </c>
      <c r="M4004" s="381">
        <v>29300</v>
      </c>
      <c r="N4004" s="381">
        <v>31450</v>
      </c>
      <c r="O4004" s="381">
        <v>33650</v>
      </c>
      <c r="P4004" s="381">
        <v>35800</v>
      </c>
      <c r="Q4004" s="381">
        <v>12060</v>
      </c>
      <c r="R4004" s="381">
        <v>16240</v>
      </c>
      <c r="S4004" s="381">
        <v>20420</v>
      </c>
      <c r="T4004" s="381">
        <v>24600</v>
      </c>
      <c r="U4004" s="381">
        <v>28780</v>
      </c>
      <c r="V4004" s="381">
        <v>31450</v>
      </c>
      <c r="W4004" s="381">
        <v>33650</v>
      </c>
      <c r="X4004" s="381">
        <v>35800</v>
      </c>
      <c r="Y4004" s="381">
        <v>30350</v>
      </c>
      <c r="Z4004" s="381">
        <v>34700</v>
      </c>
      <c r="AA4004" s="381">
        <v>39050</v>
      </c>
      <c r="AB4004" s="381">
        <v>43350</v>
      </c>
      <c r="AC4004" s="381">
        <v>46850</v>
      </c>
      <c r="AD4004" s="381">
        <v>50300</v>
      </c>
      <c r="AE4004" s="381">
        <v>53800</v>
      </c>
      <c r="AF4004" s="381">
        <v>57250</v>
      </c>
      <c r="AG4004" s="381">
        <v>9999</v>
      </c>
      <c r="AH4004" s="381" t="s">
        <v>3035</v>
      </c>
      <c r="AI4004" s="381" t="s">
        <v>2743</v>
      </c>
      <c r="AJ4004" s="381">
        <v>0</v>
      </c>
    </row>
    <row r="4005" spans="1:36">
      <c r="A4005" s="381" t="s">
        <v>578</v>
      </c>
      <c r="B4005" s="381" t="s">
        <v>3034</v>
      </c>
      <c r="C4005" s="381">
        <v>48</v>
      </c>
      <c r="D4005" s="381">
        <v>355</v>
      </c>
      <c r="E4005" s="381" t="s">
        <v>2934</v>
      </c>
      <c r="F4005" s="381" t="s">
        <v>2933</v>
      </c>
      <c r="G4005" s="381" t="s">
        <v>3033</v>
      </c>
      <c r="H4005" s="381">
        <v>63100</v>
      </c>
      <c r="I4005" s="381">
        <v>21750</v>
      </c>
      <c r="J4005" s="381">
        <v>24850</v>
      </c>
      <c r="K4005" s="381">
        <v>27950</v>
      </c>
      <c r="L4005" s="381">
        <v>31050</v>
      </c>
      <c r="M4005" s="381">
        <v>33550</v>
      </c>
      <c r="N4005" s="381">
        <v>36050</v>
      </c>
      <c r="O4005" s="381">
        <v>38550</v>
      </c>
      <c r="P4005" s="381">
        <v>41000</v>
      </c>
      <c r="Q4005" s="381">
        <v>13100</v>
      </c>
      <c r="R4005" s="381">
        <v>16240</v>
      </c>
      <c r="S4005" s="381">
        <v>20420</v>
      </c>
      <c r="T4005" s="381">
        <v>24600</v>
      </c>
      <c r="U4005" s="381">
        <v>28780</v>
      </c>
      <c r="V4005" s="381">
        <v>32960</v>
      </c>
      <c r="W4005" s="381">
        <v>37140</v>
      </c>
      <c r="X4005" s="381">
        <v>41000</v>
      </c>
      <c r="Y4005" s="381">
        <v>34800</v>
      </c>
      <c r="Z4005" s="381">
        <v>39800</v>
      </c>
      <c r="AA4005" s="381">
        <v>44750</v>
      </c>
      <c r="AB4005" s="381">
        <v>49700</v>
      </c>
      <c r="AC4005" s="381">
        <v>53700</v>
      </c>
      <c r="AD4005" s="381">
        <v>57700</v>
      </c>
      <c r="AE4005" s="381">
        <v>61650</v>
      </c>
      <c r="AF4005" s="381">
        <v>65650</v>
      </c>
      <c r="AG4005" s="381">
        <v>1880</v>
      </c>
      <c r="AH4005" s="381" t="s">
        <v>3033</v>
      </c>
      <c r="AI4005" s="381" t="s">
        <v>2743</v>
      </c>
      <c r="AJ4005" s="381">
        <v>1</v>
      </c>
    </row>
    <row r="4006" spans="1:36">
      <c r="A4006" s="381" t="s">
        <v>578</v>
      </c>
      <c r="B4006" s="381" t="s">
        <v>3032</v>
      </c>
      <c r="C4006" s="381">
        <v>48</v>
      </c>
      <c r="D4006" s="381">
        <v>357</v>
      </c>
      <c r="E4006" s="381" t="s">
        <v>3031</v>
      </c>
      <c r="F4006" s="381" t="s">
        <v>3030</v>
      </c>
      <c r="G4006" s="381" t="s">
        <v>3029</v>
      </c>
      <c r="H4006" s="381">
        <v>62800</v>
      </c>
      <c r="I4006" s="381">
        <v>22000</v>
      </c>
      <c r="J4006" s="381">
        <v>25150</v>
      </c>
      <c r="K4006" s="381">
        <v>28300</v>
      </c>
      <c r="L4006" s="381">
        <v>31400</v>
      </c>
      <c r="M4006" s="381">
        <v>33950</v>
      </c>
      <c r="N4006" s="381">
        <v>36450</v>
      </c>
      <c r="O4006" s="381">
        <v>38950</v>
      </c>
      <c r="P4006" s="381">
        <v>41450</v>
      </c>
      <c r="Q4006" s="381">
        <v>13200</v>
      </c>
      <c r="R4006" s="381">
        <v>16240</v>
      </c>
      <c r="S4006" s="381">
        <v>20420</v>
      </c>
      <c r="T4006" s="381">
        <v>24600</v>
      </c>
      <c r="U4006" s="381">
        <v>28780</v>
      </c>
      <c r="V4006" s="381">
        <v>32960</v>
      </c>
      <c r="W4006" s="381">
        <v>37140</v>
      </c>
      <c r="X4006" s="381">
        <v>41320</v>
      </c>
      <c r="Y4006" s="381">
        <v>35200</v>
      </c>
      <c r="Z4006" s="381">
        <v>40200</v>
      </c>
      <c r="AA4006" s="381">
        <v>45250</v>
      </c>
      <c r="AB4006" s="381">
        <v>50250</v>
      </c>
      <c r="AC4006" s="381">
        <v>54300</v>
      </c>
      <c r="AD4006" s="381">
        <v>58300</v>
      </c>
      <c r="AE4006" s="381">
        <v>62350</v>
      </c>
      <c r="AF4006" s="381">
        <v>66350</v>
      </c>
      <c r="AG4006" s="381">
        <v>9999</v>
      </c>
      <c r="AH4006" s="381" t="s">
        <v>3029</v>
      </c>
      <c r="AI4006" s="381" t="s">
        <v>2743</v>
      </c>
      <c r="AJ4006" s="381">
        <v>0</v>
      </c>
    </row>
    <row r="4007" spans="1:36">
      <c r="A4007" s="381" t="s">
        <v>578</v>
      </c>
      <c r="B4007" s="381" t="s">
        <v>3028</v>
      </c>
      <c r="C4007" s="381">
        <v>48</v>
      </c>
      <c r="D4007" s="381">
        <v>359</v>
      </c>
      <c r="E4007" s="381" t="s">
        <v>3027</v>
      </c>
      <c r="F4007" s="381" t="s">
        <v>3026</v>
      </c>
      <c r="G4007" s="381" t="s">
        <v>3025</v>
      </c>
      <c r="H4007" s="381">
        <v>71400</v>
      </c>
      <c r="I4007" s="381">
        <v>24000</v>
      </c>
      <c r="J4007" s="381">
        <v>27400</v>
      </c>
      <c r="K4007" s="381">
        <v>30850</v>
      </c>
      <c r="L4007" s="381">
        <v>34250</v>
      </c>
      <c r="M4007" s="381">
        <v>37000</v>
      </c>
      <c r="N4007" s="381">
        <v>39750</v>
      </c>
      <c r="O4007" s="381">
        <v>42500</v>
      </c>
      <c r="P4007" s="381">
        <v>45250</v>
      </c>
      <c r="Q4007" s="381">
        <v>14400</v>
      </c>
      <c r="R4007" s="381">
        <v>16450</v>
      </c>
      <c r="S4007" s="381">
        <v>20420</v>
      </c>
      <c r="T4007" s="381">
        <v>24600</v>
      </c>
      <c r="U4007" s="381">
        <v>28780</v>
      </c>
      <c r="V4007" s="381">
        <v>32960</v>
      </c>
      <c r="W4007" s="381">
        <v>37140</v>
      </c>
      <c r="X4007" s="381">
        <v>41320</v>
      </c>
      <c r="Y4007" s="381">
        <v>38400</v>
      </c>
      <c r="Z4007" s="381">
        <v>43850</v>
      </c>
      <c r="AA4007" s="381">
        <v>49350</v>
      </c>
      <c r="AB4007" s="381">
        <v>54800</v>
      </c>
      <c r="AC4007" s="381">
        <v>59200</v>
      </c>
      <c r="AD4007" s="381">
        <v>63600</v>
      </c>
      <c r="AE4007" s="381">
        <v>68000</v>
      </c>
      <c r="AF4007" s="381">
        <v>72350</v>
      </c>
      <c r="AG4007" s="381">
        <v>9999</v>
      </c>
      <c r="AH4007" s="381" t="s">
        <v>3025</v>
      </c>
      <c r="AI4007" s="381" t="s">
        <v>2743</v>
      </c>
      <c r="AJ4007" s="381">
        <v>1</v>
      </c>
    </row>
    <row r="4008" spans="1:36">
      <c r="A4008" s="381" t="s">
        <v>578</v>
      </c>
      <c r="B4008" s="381" t="s">
        <v>3024</v>
      </c>
      <c r="C4008" s="381">
        <v>48</v>
      </c>
      <c r="D4008" s="381">
        <v>361</v>
      </c>
      <c r="E4008" s="381" t="s">
        <v>3023</v>
      </c>
      <c r="F4008" s="381" t="s">
        <v>3022</v>
      </c>
      <c r="G4008" s="381" t="s">
        <v>1904</v>
      </c>
      <c r="H4008" s="381">
        <v>55400</v>
      </c>
      <c r="I4008" s="381">
        <v>19450</v>
      </c>
      <c r="J4008" s="381">
        <v>22200</v>
      </c>
      <c r="K4008" s="381">
        <v>25000</v>
      </c>
      <c r="L4008" s="381">
        <v>27750</v>
      </c>
      <c r="M4008" s="381">
        <v>30000</v>
      </c>
      <c r="N4008" s="381">
        <v>32200</v>
      </c>
      <c r="O4008" s="381">
        <v>34450</v>
      </c>
      <c r="P4008" s="381">
        <v>36650</v>
      </c>
      <c r="Q4008" s="381">
        <v>12060</v>
      </c>
      <c r="R4008" s="381">
        <v>16240</v>
      </c>
      <c r="S4008" s="381">
        <v>20420</v>
      </c>
      <c r="T4008" s="381">
        <v>24600</v>
      </c>
      <c r="U4008" s="381">
        <v>28780</v>
      </c>
      <c r="V4008" s="381">
        <v>32200</v>
      </c>
      <c r="W4008" s="381">
        <v>34450</v>
      </c>
      <c r="X4008" s="381">
        <v>36650</v>
      </c>
      <c r="Y4008" s="381">
        <v>31100</v>
      </c>
      <c r="Z4008" s="381">
        <v>35550</v>
      </c>
      <c r="AA4008" s="381">
        <v>40000</v>
      </c>
      <c r="AB4008" s="381">
        <v>44400</v>
      </c>
      <c r="AC4008" s="381">
        <v>48000</v>
      </c>
      <c r="AD4008" s="381">
        <v>51550</v>
      </c>
      <c r="AE4008" s="381">
        <v>55100</v>
      </c>
      <c r="AF4008" s="381">
        <v>58650</v>
      </c>
      <c r="AG4008" s="381">
        <v>840</v>
      </c>
      <c r="AH4008" s="381" t="s">
        <v>1904</v>
      </c>
      <c r="AI4008" s="381" t="s">
        <v>2743</v>
      </c>
      <c r="AJ4008" s="381">
        <v>1</v>
      </c>
    </row>
    <row r="4009" spans="1:36">
      <c r="A4009" s="381" t="s">
        <v>578</v>
      </c>
      <c r="B4009" s="381" t="s">
        <v>3021</v>
      </c>
      <c r="C4009" s="381">
        <v>48</v>
      </c>
      <c r="D4009" s="381">
        <v>363</v>
      </c>
      <c r="E4009" s="381" t="s">
        <v>3020</v>
      </c>
      <c r="F4009" s="381" t="s">
        <v>3019</v>
      </c>
      <c r="G4009" s="381" t="s">
        <v>3018</v>
      </c>
      <c r="H4009" s="381">
        <v>52600</v>
      </c>
      <c r="I4009" s="381">
        <v>19000</v>
      </c>
      <c r="J4009" s="381">
        <v>21700</v>
      </c>
      <c r="K4009" s="381">
        <v>24400</v>
      </c>
      <c r="L4009" s="381">
        <v>27100</v>
      </c>
      <c r="M4009" s="381">
        <v>29300</v>
      </c>
      <c r="N4009" s="381">
        <v>31450</v>
      </c>
      <c r="O4009" s="381">
        <v>33650</v>
      </c>
      <c r="P4009" s="381">
        <v>35800</v>
      </c>
      <c r="Q4009" s="381">
        <v>12060</v>
      </c>
      <c r="R4009" s="381">
        <v>16240</v>
      </c>
      <c r="S4009" s="381">
        <v>20420</v>
      </c>
      <c r="T4009" s="381">
        <v>24600</v>
      </c>
      <c r="U4009" s="381">
        <v>28780</v>
      </c>
      <c r="V4009" s="381">
        <v>31450</v>
      </c>
      <c r="W4009" s="381">
        <v>33650</v>
      </c>
      <c r="X4009" s="381">
        <v>35800</v>
      </c>
      <c r="Y4009" s="381">
        <v>30350</v>
      </c>
      <c r="Z4009" s="381">
        <v>34700</v>
      </c>
      <c r="AA4009" s="381">
        <v>39050</v>
      </c>
      <c r="AB4009" s="381">
        <v>43350</v>
      </c>
      <c r="AC4009" s="381">
        <v>46850</v>
      </c>
      <c r="AD4009" s="381">
        <v>50300</v>
      </c>
      <c r="AE4009" s="381">
        <v>53800</v>
      </c>
      <c r="AF4009" s="381">
        <v>57250</v>
      </c>
      <c r="AG4009" s="381">
        <v>9999</v>
      </c>
      <c r="AH4009" s="381" t="s">
        <v>3018</v>
      </c>
      <c r="AI4009" s="381" t="s">
        <v>2743</v>
      </c>
      <c r="AJ4009" s="381">
        <v>0</v>
      </c>
    </row>
    <row r="4010" spans="1:36">
      <c r="A4010" s="381" t="s">
        <v>578</v>
      </c>
      <c r="B4010" s="381" t="s">
        <v>3017</v>
      </c>
      <c r="C4010" s="381">
        <v>48</v>
      </c>
      <c r="D4010" s="381">
        <v>365</v>
      </c>
      <c r="E4010" s="381" t="s">
        <v>3016</v>
      </c>
      <c r="F4010" s="381" t="s">
        <v>3015</v>
      </c>
      <c r="G4010" s="381" t="s">
        <v>3014</v>
      </c>
      <c r="H4010" s="381">
        <v>64000</v>
      </c>
      <c r="I4010" s="381">
        <v>22400</v>
      </c>
      <c r="J4010" s="381">
        <v>25600</v>
      </c>
      <c r="K4010" s="381">
        <v>28800</v>
      </c>
      <c r="L4010" s="381">
        <v>32000</v>
      </c>
      <c r="M4010" s="381">
        <v>34600</v>
      </c>
      <c r="N4010" s="381">
        <v>37150</v>
      </c>
      <c r="O4010" s="381">
        <v>39700</v>
      </c>
      <c r="P4010" s="381">
        <v>42250</v>
      </c>
      <c r="Q4010" s="381">
        <v>13450</v>
      </c>
      <c r="R4010" s="381">
        <v>16240</v>
      </c>
      <c r="S4010" s="381">
        <v>20420</v>
      </c>
      <c r="T4010" s="381">
        <v>24600</v>
      </c>
      <c r="U4010" s="381">
        <v>28780</v>
      </c>
      <c r="V4010" s="381">
        <v>32960</v>
      </c>
      <c r="W4010" s="381">
        <v>37140</v>
      </c>
      <c r="X4010" s="381">
        <v>41320</v>
      </c>
      <c r="Y4010" s="381">
        <v>35850</v>
      </c>
      <c r="Z4010" s="381">
        <v>41000</v>
      </c>
      <c r="AA4010" s="381">
        <v>46100</v>
      </c>
      <c r="AB4010" s="381">
        <v>51200</v>
      </c>
      <c r="AC4010" s="381">
        <v>55300</v>
      </c>
      <c r="AD4010" s="381">
        <v>59400</v>
      </c>
      <c r="AE4010" s="381">
        <v>63500</v>
      </c>
      <c r="AF4010" s="381">
        <v>67600</v>
      </c>
      <c r="AG4010" s="381">
        <v>9999</v>
      </c>
      <c r="AH4010" s="381" t="s">
        <v>3014</v>
      </c>
      <c r="AI4010" s="381" t="s">
        <v>2743</v>
      </c>
      <c r="AJ4010" s="381">
        <v>0</v>
      </c>
    </row>
    <row r="4011" spans="1:36">
      <c r="A4011" s="381" t="s">
        <v>578</v>
      </c>
      <c r="B4011" s="381" t="s">
        <v>3013</v>
      </c>
      <c r="C4011" s="381">
        <v>48</v>
      </c>
      <c r="D4011" s="381">
        <v>367</v>
      </c>
      <c r="E4011" s="381" t="s">
        <v>2874</v>
      </c>
      <c r="F4011" s="381" t="s">
        <v>2873</v>
      </c>
      <c r="G4011" s="381" t="s">
        <v>3012</v>
      </c>
      <c r="H4011" s="381">
        <v>71400</v>
      </c>
      <c r="I4011" s="381">
        <v>25000</v>
      </c>
      <c r="J4011" s="381">
        <v>28600</v>
      </c>
      <c r="K4011" s="381">
        <v>32150</v>
      </c>
      <c r="L4011" s="381">
        <v>35700</v>
      </c>
      <c r="M4011" s="381">
        <v>38600</v>
      </c>
      <c r="N4011" s="381">
        <v>41450</v>
      </c>
      <c r="O4011" s="381">
        <v>44300</v>
      </c>
      <c r="P4011" s="381">
        <v>47150</v>
      </c>
      <c r="Q4011" s="381">
        <v>15000</v>
      </c>
      <c r="R4011" s="381">
        <v>17150</v>
      </c>
      <c r="S4011" s="381">
        <v>20420</v>
      </c>
      <c r="T4011" s="381">
        <v>24600</v>
      </c>
      <c r="U4011" s="381">
        <v>28780</v>
      </c>
      <c r="V4011" s="381">
        <v>32960</v>
      </c>
      <c r="W4011" s="381">
        <v>37140</v>
      </c>
      <c r="X4011" s="381">
        <v>41320</v>
      </c>
      <c r="Y4011" s="381">
        <v>40000</v>
      </c>
      <c r="Z4011" s="381">
        <v>45700</v>
      </c>
      <c r="AA4011" s="381">
        <v>51400</v>
      </c>
      <c r="AB4011" s="381">
        <v>57100</v>
      </c>
      <c r="AC4011" s="381">
        <v>61700</v>
      </c>
      <c r="AD4011" s="381">
        <v>66250</v>
      </c>
      <c r="AE4011" s="381">
        <v>70850</v>
      </c>
      <c r="AF4011" s="381">
        <v>75400</v>
      </c>
      <c r="AG4011" s="381">
        <v>2800</v>
      </c>
      <c r="AH4011" s="381" t="s">
        <v>3012</v>
      </c>
      <c r="AI4011" s="381" t="s">
        <v>2743</v>
      </c>
      <c r="AJ4011" s="381">
        <v>1</v>
      </c>
    </row>
    <row r="4012" spans="1:36">
      <c r="A4012" s="381" t="s">
        <v>578</v>
      </c>
      <c r="B4012" s="381" t="s">
        <v>3011</v>
      </c>
      <c r="C4012" s="381">
        <v>48</v>
      </c>
      <c r="D4012" s="381">
        <v>369</v>
      </c>
      <c r="E4012" s="381" t="s">
        <v>3010</v>
      </c>
      <c r="F4012" s="381" t="s">
        <v>3009</v>
      </c>
      <c r="G4012" s="381" t="s">
        <v>3008</v>
      </c>
      <c r="H4012" s="381">
        <v>51800</v>
      </c>
      <c r="I4012" s="381">
        <v>19000</v>
      </c>
      <c r="J4012" s="381">
        <v>21700</v>
      </c>
      <c r="K4012" s="381">
        <v>24400</v>
      </c>
      <c r="L4012" s="381">
        <v>27100</v>
      </c>
      <c r="M4012" s="381">
        <v>29300</v>
      </c>
      <c r="N4012" s="381">
        <v>31450</v>
      </c>
      <c r="O4012" s="381">
        <v>33650</v>
      </c>
      <c r="P4012" s="381">
        <v>35800</v>
      </c>
      <c r="Q4012" s="381">
        <v>12060</v>
      </c>
      <c r="R4012" s="381">
        <v>16240</v>
      </c>
      <c r="S4012" s="381">
        <v>20420</v>
      </c>
      <c r="T4012" s="381">
        <v>24600</v>
      </c>
      <c r="U4012" s="381">
        <v>28780</v>
      </c>
      <c r="V4012" s="381">
        <v>31450</v>
      </c>
      <c r="W4012" s="381">
        <v>33650</v>
      </c>
      <c r="X4012" s="381">
        <v>35800</v>
      </c>
      <c r="Y4012" s="381">
        <v>30350</v>
      </c>
      <c r="Z4012" s="381">
        <v>34700</v>
      </c>
      <c r="AA4012" s="381">
        <v>39050</v>
      </c>
      <c r="AB4012" s="381">
        <v>43350</v>
      </c>
      <c r="AC4012" s="381">
        <v>46850</v>
      </c>
      <c r="AD4012" s="381">
        <v>50300</v>
      </c>
      <c r="AE4012" s="381">
        <v>53800</v>
      </c>
      <c r="AF4012" s="381">
        <v>57250</v>
      </c>
      <c r="AG4012" s="381">
        <v>9999</v>
      </c>
      <c r="AH4012" s="381" t="s">
        <v>3008</v>
      </c>
      <c r="AI4012" s="381" t="s">
        <v>2743</v>
      </c>
      <c r="AJ4012" s="381">
        <v>0</v>
      </c>
    </row>
    <row r="4013" spans="1:36">
      <c r="A4013" s="381" t="s">
        <v>578</v>
      </c>
      <c r="B4013" s="381" t="s">
        <v>3007</v>
      </c>
      <c r="C4013" s="381">
        <v>48</v>
      </c>
      <c r="D4013" s="381">
        <v>371</v>
      </c>
      <c r="E4013" s="381" t="s">
        <v>3006</v>
      </c>
      <c r="F4013" s="381" t="s">
        <v>3005</v>
      </c>
      <c r="G4013" s="381" t="s">
        <v>3004</v>
      </c>
      <c r="H4013" s="381">
        <v>62800</v>
      </c>
      <c r="I4013" s="381">
        <v>20900</v>
      </c>
      <c r="J4013" s="381">
        <v>23900</v>
      </c>
      <c r="K4013" s="381">
        <v>26900</v>
      </c>
      <c r="L4013" s="381">
        <v>29850</v>
      </c>
      <c r="M4013" s="381">
        <v>32250</v>
      </c>
      <c r="N4013" s="381">
        <v>34650</v>
      </c>
      <c r="O4013" s="381">
        <v>37050</v>
      </c>
      <c r="P4013" s="381">
        <v>39450</v>
      </c>
      <c r="Q4013" s="381">
        <v>12550</v>
      </c>
      <c r="R4013" s="381">
        <v>16240</v>
      </c>
      <c r="S4013" s="381">
        <v>20420</v>
      </c>
      <c r="T4013" s="381">
        <v>24600</v>
      </c>
      <c r="U4013" s="381">
        <v>28780</v>
      </c>
      <c r="V4013" s="381">
        <v>32960</v>
      </c>
      <c r="W4013" s="381">
        <v>37050</v>
      </c>
      <c r="X4013" s="381">
        <v>39450</v>
      </c>
      <c r="Y4013" s="381">
        <v>33450</v>
      </c>
      <c r="Z4013" s="381">
        <v>38200</v>
      </c>
      <c r="AA4013" s="381">
        <v>43000</v>
      </c>
      <c r="AB4013" s="381">
        <v>47750</v>
      </c>
      <c r="AC4013" s="381">
        <v>51600</v>
      </c>
      <c r="AD4013" s="381">
        <v>55400</v>
      </c>
      <c r="AE4013" s="381">
        <v>59250</v>
      </c>
      <c r="AF4013" s="381">
        <v>63050</v>
      </c>
      <c r="AG4013" s="381">
        <v>9999</v>
      </c>
      <c r="AH4013" s="381" t="s">
        <v>3004</v>
      </c>
      <c r="AI4013" s="381" t="s">
        <v>2743</v>
      </c>
      <c r="AJ4013" s="381">
        <v>0</v>
      </c>
    </row>
    <row r="4014" spans="1:36">
      <c r="A4014" s="381" t="s">
        <v>578</v>
      </c>
      <c r="B4014" s="381" t="s">
        <v>3003</v>
      </c>
      <c r="C4014" s="381">
        <v>48</v>
      </c>
      <c r="D4014" s="381">
        <v>373</v>
      </c>
      <c r="E4014" s="381" t="s">
        <v>3002</v>
      </c>
      <c r="F4014" s="381" t="s">
        <v>3001</v>
      </c>
      <c r="G4014" s="381" t="s">
        <v>1181</v>
      </c>
      <c r="H4014" s="381">
        <v>49400</v>
      </c>
      <c r="I4014" s="381">
        <v>19000</v>
      </c>
      <c r="J4014" s="381">
        <v>21700</v>
      </c>
      <c r="K4014" s="381">
        <v>24400</v>
      </c>
      <c r="L4014" s="381">
        <v>27100</v>
      </c>
      <c r="M4014" s="381">
        <v>29300</v>
      </c>
      <c r="N4014" s="381">
        <v>31450</v>
      </c>
      <c r="O4014" s="381">
        <v>33650</v>
      </c>
      <c r="P4014" s="381">
        <v>35800</v>
      </c>
      <c r="Q4014" s="381">
        <v>12060</v>
      </c>
      <c r="R4014" s="381">
        <v>16240</v>
      </c>
      <c r="S4014" s="381">
        <v>20420</v>
      </c>
      <c r="T4014" s="381">
        <v>24600</v>
      </c>
      <c r="U4014" s="381">
        <v>28780</v>
      </c>
      <c r="V4014" s="381">
        <v>31450</v>
      </c>
      <c r="W4014" s="381">
        <v>33650</v>
      </c>
      <c r="X4014" s="381">
        <v>35800</v>
      </c>
      <c r="Y4014" s="381">
        <v>30350</v>
      </c>
      <c r="Z4014" s="381">
        <v>34700</v>
      </c>
      <c r="AA4014" s="381">
        <v>39050</v>
      </c>
      <c r="AB4014" s="381">
        <v>43350</v>
      </c>
      <c r="AC4014" s="381">
        <v>46850</v>
      </c>
      <c r="AD4014" s="381">
        <v>50300</v>
      </c>
      <c r="AE4014" s="381">
        <v>53800</v>
      </c>
      <c r="AF4014" s="381">
        <v>57250</v>
      </c>
      <c r="AG4014" s="381">
        <v>9999</v>
      </c>
      <c r="AH4014" s="381" t="s">
        <v>1181</v>
      </c>
      <c r="AI4014" s="381" t="s">
        <v>2743</v>
      </c>
      <c r="AJ4014" s="381">
        <v>0</v>
      </c>
    </row>
    <row r="4015" spans="1:36">
      <c r="A4015" s="381" t="s">
        <v>578</v>
      </c>
      <c r="B4015" s="381" t="s">
        <v>3000</v>
      </c>
      <c r="C4015" s="381">
        <v>48</v>
      </c>
      <c r="D4015" s="381">
        <v>375</v>
      </c>
      <c r="E4015" s="381" t="s">
        <v>2989</v>
      </c>
      <c r="F4015" s="381" t="s">
        <v>2988</v>
      </c>
      <c r="G4015" s="381" t="s">
        <v>2999</v>
      </c>
      <c r="H4015" s="381">
        <v>65300</v>
      </c>
      <c r="I4015" s="381">
        <v>22900</v>
      </c>
      <c r="J4015" s="381">
        <v>26150</v>
      </c>
      <c r="K4015" s="381">
        <v>29400</v>
      </c>
      <c r="L4015" s="381">
        <v>32650</v>
      </c>
      <c r="M4015" s="381">
        <v>35300</v>
      </c>
      <c r="N4015" s="381">
        <v>37900</v>
      </c>
      <c r="O4015" s="381">
        <v>40500</v>
      </c>
      <c r="P4015" s="381">
        <v>43100</v>
      </c>
      <c r="Q4015" s="381">
        <v>13750</v>
      </c>
      <c r="R4015" s="381">
        <v>16240</v>
      </c>
      <c r="S4015" s="381">
        <v>20420</v>
      </c>
      <c r="T4015" s="381">
        <v>24600</v>
      </c>
      <c r="U4015" s="381">
        <v>28780</v>
      </c>
      <c r="V4015" s="381">
        <v>32960</v>
      </c>
      <c r="W4015" s="381">
        <v>37140</v>
      </c>
      <c r="X4015" s="381">
        <v>41320</v>
      </c>
      <c r="Y4015" s="381">
        <v>36600</v>
      </c>
      <c r="Z4015" s="381">
        <v>41800</v>
      </c>
      <c r="AA4015" s="381">
        <v>47050</v>
      </c>
      <c r="AB4015" s="381">
        <v>52250</v>
      </c>
      <c r="AC4015" s="381">
        <v>56450</v>
      </c>
      <c r="AD4015" s="381">
        <v>60650</v>
      </c>
      <c r="AE4015" s="381">
        <v>64800</v>
      </c>
      <c r="AF4015" s="381">
        <v>69000</v>
      </c>
      <c r="AG4015" s="381">
        <v>320</v>
      </c>
      <c r="AH4015" s="381" t="s">
        <v>2999</v>
      </c>
      <c r="AI4015" s="381" t="s">
        <v>2743</v>
      </c>
      <c r="AJ4015" s="381">
        <v>1</v>
      </c>
    </row>
    <row r="4016" spans="1:36">
      <c r="A4016" s="381" t="s">
        <v>578</v>
      </c>
      <c r="B4016" s="381" t="s">
        <v>2998</v>
      </c>
      <c r="C4016" s="381">
        <v>48</v>
      </c>
      <c r="D4016" s="381">
        <v>377</v>
      </c>
      <c r="E4016" s="381" t="s">
        <v>2997</v>
      </c>
      <c r="F4016" s="381" t="s">
        <v>2996</v>
      </c>
      <c r="G4016" s="381" t="s">
        <v>2995</v>
      </c>
      <c r="H4016" s="381">
        <v>38100</v>
      </c>
      <c r="I4016" s="381">
        <v>19000</v>
      </c>
      <c r="J4016" s="381">
        <v>21700</v>
      </c>
      <c r="K4016" s="381">
        <v>24400</v>
      </c>
      <c r="L4016" s="381">
        <v>27100</v>
      </c>
      <c r="M4016" s="381">
        <v>29300</v>
      </c>
      <c r="N4016" s="381">
        <v>31450</v>
      </c>
      <c r="O4016" s="381">
        <v>33650</v>
      </c>
      <c r="P4016" s="381">
        <v>35800</v>
      </c>
      <c r="Q4016" s="381">
        <v>12060</v>
      </c>
      <c r="R4016" s="381">
        <v>16240</v>
      </c>
      <c r="S4016" s="381">
        <v>20420</v>
      </c>
      <c r="T4016" s="381">
        <v>24600</v>
      </c>
      <c r="U4016" s="381">
        <v>28780</v>
      </c>
      <c r="V4016" s="381">
        <v>31450</v>
      </c>
      <c r="W4016" s="381">
        <v>33650</v>
      </c>
      <c r="X4016" s="381">
        <v>35800</v>
      </c>
      <c r="Y4016" s="381">
        <v>30350</v>
      </c>
      <c r="Z4016" s="381">
        <v>34700</v>
      </c>
      <c r="AA4016" s="381">
        <v>39050</v>
      </c>
      <c r="AB4016" s="381">
        <v>43350</v>
      </c>
      <c r="AC4016" s="381">
        <v>46850</v>
      </c>
      <c r="AD4016" s="381">
        <v>50300</v>
      </c>
      <c r="AE4016" s="381">
        <v>53800</v>
      </c>
      <c r="AF4016" s="381">
        <v>57250</v>
      </c>
      <c r="AG4016" s="381">
        <v>9999</v>
      </c>
      <c r="AH4016" s="381" t="s">
        <v>2995</v>
      </c>
      <c r="AI4016" s="381" t="s">
        <v>2743</v>
      </c>
      <c r="AJ4016" s="381">
        <v>0</v>
      </c>
    </row>
    <row r="4017" spans="1:36">
      <c r="A4017" s="381" t="s">
        <v>578</v>
      </c>
      <c r="B4017" s="381" t="s">
        <v>2994</v>
      </c>
      <c r="C4017" s="381">
        <v>48</v>
      </c>
      <c r="D4017" s="381">
        <v>379</v>
      </c>
      <c r="E4017" s="381" t="s">
        <v>2993</v>
      </c>
      <c r="F4017" s="381" t="s">
        <v>2992</v>
      </c>
      <c r="G4017" s="381" t="s">
        <v>2991</v>
      </c>
      <c r="H4017" s="381">
        <v>58300</v>
      </c>
      <c r="I4017" s="381">
        <v>20450</v>
      </c>
      <c r="J4017" s="381">
        <v>23350</v>
      </c>
      <c r="K4017" s="381">
        <v>26250</v>
      </c>
      <c r="L4017" s="381">
        <v>29150</v>
      </c>
      <c r="M4017" s="381">
        <v>31500</v>
      </c>
      <c r="N4017" s="381">
        <v>33850</v>
      </c>
      <c r="O4017" s="381">
        <v>36150</v>
      </c>
      <c r="P4017" s="381">
        <v>38500</v>
      </c>
      <c r="Q4017" s="381">
        <v>12250</v>
      </c>
      <c r="R4017" s="381">
        <v>16240</v>
      </c>
      <c r="S4017" s="381">
        <v>20420</v>
      </c>
      <c r="T4017" s="381">
        <v>24600</v>
      </c>
      <c r="U4017" s="381">
        <v>28780</v>
      </c>
      <c r="V4017" s="381">
        <v>32960</v>
      </c>
      <c r="W4017" s="381">
        <v>36150</v>
      </c>
      <c r="X4017" s="381">
        <v>38500</v>
      </c>
      <c r="Y4017" s="381">
        <v>32700</v>
      </c>
      <c r="Z4017" s="381">
        <v>37350</v>
      </c>
      <c r="AA4017" s="381">
        <v>42000</v>
      </c>
      <c r="AB4017" s="381">
        <v>46650</v>
      </c>
      <c r="AC4017" s="381">
        <v>50400</v>
      </c>
      <c r="AD4017" s="381">
        <v>54150</v>
      </c>
      <c r="AE4017" s="381">
        <v>57850</v>
      </c>
      <c r="AF4017" s="381">
        <v>61600</v>
      </c>
      <c r="AG4017" s="381">
        <v>9999</v>
      </c>
      <c r="AH4017" s="381" t="s">
        <v>2991</v>
      </c>
      <c r="AI4017" s="381" t="s">
        <v>2743</v>
      </c>
      <c r="AJ4017" s="381">
        <v>0</v>
      </c>
    </row>
    <row r="4018" spans="1:36">
      <c r="A4018" s="381" t="s">
        <v>578</v>
      </c>
      <c r="B4018" s="381" t="s">
        <v>2990</v>
      </c>
      <c r="C4018" s="381">
        <v>48</v>
      </c>
      <c r="D4018" s="381">
        <v>381</v>
      </c>
      <c r="E4018" s="381" t="s">
        <v>2989</v>
      </c>
      <c r="F4018" s="381" t="s">
        <v>2988</v>
      </c>
      <c r="G4018" s="381" t="s">
        <v>2987</v>
      </c>
      <c r="H4018" s="381">
        <v>65300</v>
      </c>
      <c r="I4018" s="381">
        <v>22900</v>
      </c>
      <c r="J4018" s="381">
        <v>26150</v>
      </c>
      <c r="K4018" s="381">
        <v>29400</v>
      </c>
      <c r="L4018" s="381">
        <v>32650</v>
      </c>
      <c r="M4018" s="381">
        <v>35300</v>
      </c>
      <c r="N4018" s="381">
        <v>37900</v>
      </c>
      <c r="O4018" s="381">
        <v>40500</v>
      </c>
      <c r="P4018" s="381">
        <v>43100</v>
      </c>
      <c r="Q4018" s="381">
        <v>13750</v>
      </c>
      <c r="R4018" s="381">
        <v>16240</v>
      </c>
      <c r="S4018" s="381">
        <v>20420</v>
      </c>
      <c r="T4018" s="381">
        <v>24600</v>
      </c>
      <c r="U4018" s="381">
        <v>28780</v>
      </c>
      <c r="V4018" s="381">
        <v>32960</v>
      </c>
      <c r="W4018" s="381">
        <v>37140</v>
      </c>
      <c r="X4018" s="381">
        <v>41320</v>
      </c>
      <c r="Y4018" s="381">
        <v>36600</v>
      </c>
      <c r="Z4018" s="381">
        <v>41800</v>
      </c>
      <c r="AA4018" s="381">
        <v>47050</v>
      </c>
      <c r="AB4018" s="381">
        <v>52250</v>
      </c>
      <c r="AC4018" s="381">
        <v>56450</v>
      </c>
      <c r="AD4018" s="381">
        <v>60650</v>
      </c>
      <c r="AE4018" s="381">
        <v>64800</v>
      </c>
      <c r="AF4018" s="381">
        <v>69000</v>
      </c>
      <c r="AG4018" s="381">
        <v>320</v>
      </c>
      <c r="AH4018" s="381" t="s">
        <v>2987</v>
      </c>
      <c r="AI4018" s="381" t="s">
        <v>2743</v>
      </c>
      <c r="AJ4018" s="381">
        <v>1</v>
      </c>
    </row>
    <row r="4019" spans="1:36">
      <c r="A4019" s="381" t="s">
        <v>578</v>
      </c>
      <c r="B4019" s="381" t="s">
        <v>2986</v>
      </c>
      <c r="C4019" s="381">
        <v>48</v>
      </c>
      <c r="D4019" s="381">
        <v>383</v>
      </c>
      <c r="E4019" s="381" t="s">
        <v>2985</v>
      </c>
      <c r="F4019" s="381" t="s">
        <v>2984</v>
      </c>
      <c r="G4019" s="381" t="s">
        <v>2983</v>
      </c>
      <c r="H4019" s="381">
        <v>64100</v>
      </c>
      <c r="I4019" s="381">
        <v>22450</v>
      </c>
      <c r="J4019" s="381">
        <v>25650</v>
      </c>
      <c r="K4019" s="381">
        <v>28850</v>
      </c>
      <c r="L4019" s="381">
        <v>32050</v>
      </c>
      <c r="M4019" s="381">
        <v>34650</v>
      </c>
      <c r="N4019" s="381">
        <v>37200</v>
      </c>
      <c r="O4019" s="381">
        <v>39750</v>
      </c>
      <c r="P4019" s="381">
        <v>42350</v>
      </c>
      <c r="Q4019" s="381">
        <v>13500</v>
      </c>
      <c r="R4019" s="381">
        <v>16240</v>
      </c>
      <c r="S4019" s="381">
        <v>20420</v>
      </c>
      <c r="T4019" s="381">
        <v>24600</v>
      </c>
      <c r="U4019" s="381">
        <v>28780</v>
      </c>
      <c r="V4019" s="381">
        <v>32960</v>
      </c>
      <c r="W4019" s="381">
        <v>37140</v>
      </c>
      <c r="X4019" s="381">
        <v>41320</v>
      </c>
      <c r="Y4019" s="381">
        <v>35950</v>
      </c>
      <c r="Z4019" s="381">
        <v>41050</v>
      </c>
      <c r="AA4019" s="381">
        <v>46200</v>
      </c>
      <c r="AB4019" s="381">
        <v>51300</v>
      </c>
      <c r="AC4019" s="381">
        <v>55450</v>
      </c>
      <c r="AD4019" s="381">
        <v>59550</v>
      </c>
      <c r="AE4019" s="381">
        <v>63650</v>
      </c>
      <c r="AF4019" s="381">
        <v>67750</v>
      </c>
      <c r="AG4019" s="381">
        <v>9999</v>
      </c>
      <c r="AH4019" s="381" t="s">
        <v>2983</v>
      </c>
      <c r="AI4019" s="381" t="s">
        <v>2743</v>
      </c>
      <c r="AJ4019" s="381">
        <v>0</v>
      </c>
    </row>
    <row r="4020" spans="1:36">
      <c r="A4020" s="381" t="s">
        <v>578</v>
      </c>
      <c r="B4020" s="381" t="s">
        <v>2982</v>
      </c>
      <c r="C4020" s="381">
        <v>48</v>
      </c>
      <c r="D4020" s="381">
        <v>385</v>
      </c>
      <c r="E4020" s="381" t="s">
        <v>2981</v>
      </c>
      <c r="F4020" s="381" t="s">
        <v>2980</v>
      </c>
      <c r="G4020" s="381" t="s">
        <v>2979</v>
      </c>
      <c r="H4020" s="381">
        <v>42300</v>
      </c>
      <c r="I4020" s="381">
        <v>19000</v>
      </c>
      <c r="J4020" s="381">
        <v>21700</v>
      </c>
      <c r="K4020" s="381">
        <v>24400</v>
      </c>
      <c r="L4020" s="381">
        <v>27100</v>
      </c>
      <c r="M4020" s="381">
        <v>29300</v>
      </c>
      <c r="N4020" s="381">
        <v>31450</v>
      </c>
      <c r="O4020" s="381">
        <v>33650</v>
      </c>
      <c r="P4020" s="381">
        <v>35800</v>
      </c>
      <c r="Q4020" s="381">
        <v>12060</v>
      </c>
      <c r="R4020" s="381">
        <v>16240</v>
      </c>
      <c r="S4020" s="381">
        <v>20420</v>
      </c>
      <c r="T4020" s="381">
        <v>24600</v>
      </c>
      <c r="U4020" s="381">
        <v>28780</v>
      </c>
      <c r="V4020" s="381">
        <v>31450</v>
      </c>
      <c r="W4020" s="381">
        <v>33650</v>
      </c>
      <c r="X4020" s="381">
        <v>35800</v>
      </c>
      <c r="Y4020" s="381">
        <v>30350</v>
      </c>
      <c r="Z4020" s="381">
        <v>34700</v>
      </c>
      <c r="AA4020" s="381">
        <v>39050</v>
      </c>
      <c r="AB4020" s="381">
        <v>43350</v>
      </c>
      <c r="AC4020" s="381">
        <v>46850</v>
      </c>
      <c r="AD4020" s="381">
        <v>50300</v>
      </c>
      <c r="AE4020" s="381">
        <v>53800</v>
      </c>
      <c r="AF4020" s="381">
        <v>57250</v>
      </c>
      <c r="AG4020" s="381">
        <v>9999</v>
      </c>
      <c r="AH4020" s="381" t="s">
        <v>2979</v>
      </c>
      <c r="AI4020" s="381" t="s">
        <v>2743</v>
      </c>
      <c r="AJ4020" s="381">
        <v>0</v>
      </c>
    </row>
    <row r="4021" spans="1:36">
      <c r="A4021" s="381" t="s">
        <v>578</v>
      </c>
      <c r="B4021" s="381" t="s">
        <v>2978</v>
      </c>
      <c r="C4021" s="381">
        <v>48</v>
      </c>
      <c r="D4021" s="381">
        <v>387</v>
      </c>
      <c r="E4021" s="381" t="s">
        <v>2977</v>
      </c>
      <c r="F4021" s="381" t="s">
        <v>2976</v>
      </c>
      <c r="G4021" s="381" t="s">
        <v>2975</v>
      </c>
      <c r="H4021" s="381">
        <v>43100</v>
      </c>
      <c r="I4021" s="381">
        <v>19000</v>
      </c>
      <c r="J4021" s="381">
        <v>21700</v>
      </c>
      <c r="K4021" s="381">
        <v>24400</v>
      </c>
      <c r="L4021" s="381">
        <v>27100</v>
      </c>
      <c r="M4021" s="381">
        <v>29300</v>
      </c>
      <c r="N4021" s="381">
        <v>31450</v>
      </c>
      <c r="O4021" s="381">
        <v>33650</v>
      </c>
      <c r="P4021" s="381">
        <v>35800</v>
      </c>
      <c r="Q4021" s="381">
        <v>12060</v>
      </c>
      <c r="R4021" s="381">
        <v>16240</v>
      </c>
      <c r="S4021" s="381">
        <v>20420</v>
      </c>
      <c r="T4021" s="381">
        <v>24600</v>
      </c>
      <c r="U4021" s="381">
        <v>28780</v>
      </c>
      <c r="V4021" s="381">
        <v>31450</v>
      </c>
      <c r="W4021" s="381">
        <v>33650</v>
      </c>
      <c r="X4021" s="381">
        <v>35800</v>
      </c>
      <c r="Y4021" s="381">
        <v>30350</v>
      </c>
      <c r="Z4021" s="381">
        <v>34700</v>
      </c>
      <c r="AA4021" s="381">
        <v>39050</v>
      </c>
      <c r="AB4021" s="381">
        <v>43350</v>
      </c>
      <c r="AC4021" s="381">
        <v>46850</v>
      </c>
      <c r="AD4021" s="381">
        <v>50300</v>
      </c>
      <c r="AE4021" s="381">
        <v>53800</v>
      </c>
      <c r="AF4021" s="381">
        <v>57250</v>
      </c>
      <c r="AG4021" s="381">
        <v>9999</v>
      </c>
      <c r="AH4021" s="381" t="s">
        <v>2975</v>
      </c>
      <c r="AI4021" s="381" t="s">
        <v>2743</v>
      </c>
      <c r="AJ4021" s="381">
        <v>0</v>
      </c>
    </row>
    <row r="4022" spans="1:36">
      <c r="A4022" s="381" t="s">
        <v>578</v>
      </c>
      <c r="B4022" s="381" t="s">
        <v>2974</v>
      </c>
      <c r="C4022" s="381">
        <v>48</v>
      </c>
      <c r="D4022" s="381">
        <v>389</v>
      </c>
      <c r="E4022" s="381" t="s">
        <v>2973</v>
      </c>
      <c r="F4022" s="381" t="s">
        <v>2972</v>
      </c>
      <c r="G4022" s="381" t="s">
        <v>2971</v>
      </c>
      <c r="H4022" s="381">
        <v>54000</v>
      </c>
      <c r="I4022" s="381">
        <v>19000</v>
      </c>
      <c r="J4022" s="381">
        <v>21700</v>
      </c>
      <c r="K4022" s="381">
        <v>24400</v>
      </c>
      <c r="L4022" s="381">
        <v>27100</v>
      </c>
      <c r="M4022" s="381">
        <v>29300</v>
      </c>
      <c r="N4022" s="381">
        <v>31450</v>
      </c>
      <c r="O4022" s="381">
        <v>33650</v>
      </c>
      <c r="P4022" s="381">
        <v>35800</v>
      </c>
      <c r="Q4022" s="381">
        <v>12060</v>
      </c>
      <c r="R4022" s="381">
        <v>16240</v>
      </c>
      <c r="S4022" s="381">
        <v>20420</v>
      </c>
      <c r="T4022" s="381">
        <v>24600</v>
      </c>
      <c r="U4022" s="381">
        <v>28780</v>
      </c>
      <c r="V4022" s="381">
        <v>31450</v>
      </c>
      <c r="W4022" s="381">
        <v>33650</v>
      </c>
      <c r="X4022" s="381">
        <v>35800</v>
      </c>
      <c r="Y4022" s="381">
        <v>30350</v>
      </c>
      <c r="Z4022" s="381">
        <v>34700</v>
      </c>
      <c r="AA4022" s="381">
        <v>39050</v>
      </c>
      <c r="AB4022" s="381">
        <v>43350</v>
      </c>
      <c r="AC4022" s="381">
        <v>46850</v>
      </c>
      <c r="AD4022" s="381">
        <v>50300</v>
      </c>
      <c r="AE4022" s="381">
        <v>53800</v>
      </c>
      <c r="AF4022" s="381">
        <v>57250</v>
      </c>
      <c r="AG4022" s="381">
        <v>9999</v>
      </c>
      <c r="AH4022" s="381" t="s">
        <v>2971</v>
      </c>
      <c r="AI4022" s="381" t="s">
        <v>2743</v>
      </c>
      <c r="AJ4022" s="381">
        <v>0</v>
      </c>
    </row>
    <row r="4023" spans="1:36">
      <c r="A4023" s="381" t="s">
        <v>578</v>
      </c>
      <c r="B4023" s="381" t="s">
        <v>2970</v>
      </c>
      <c r="C4023" s="381">
        <v>48</v>
      </c>
      <c r="D4023" s="381">
        <v>391</v>
      </c>
      <c r="E4023" s="381" t="s">
        <v>2969</v>
      </c>
      <c r="F4023" s="381" t="s">
        <v>2968</v>
      </c>
      <c r="G4023" s="381" t="s">
        <v>2967</v>
      </c>
      <c r="H4023" s="381">
        <v>52500</v>
      </c>
      <c r="I4023" s="381">
        <v>19000</v>
      </c>
      <c r="J4023" s="381">
        <v>21700</v>
      </c>
      <c r="K4023" s="381">
        <v>24400</v>
      </c>
      <c r="L4023" s="381">
        <v>27100</v>
      </c>
      <c r="M4023" s="381">
        <v>29300</v>
      </c>
      <c r="N4023" s="381">
        <v>31450</v>
      </c>
      <c r="O4023" s="381">
        <v>33650</v>
      </c>
      <c r="P4023" s="381">
        <v>35800</v>
      </c>
      <c r="Q4023" s="381">
        <v>12060</v>
      </c>
      <c r="R4023" s="381">
        <v>16240</v>
      </c>
      <c r="S4023" s="381">
        <v>20420</v>
      </c>
      <c r="T4023" s="381">
        <v>24600</v>
      </c>
      <c r="U4023" s="381">
        <v>28780</v>
      </c>
      <c r="V4023" s="381">
        <v>31450</v>
      </c>
      <c r="W4023" s="381">
        <v>33650</v>
      </c>
      <c r="X4023" s="381">
        <v>35800</v>
      </c>
      <c r="Y4023" s="381">
        <v>30350</v>
      </c>
      <c r="Z4023" s="381">
        <v>34700</v>
      </c>
      <c r="AA4023" s="381">
        <v>39050</v>
      </c>
      <c r="AB4023" s="381">
        <v>43350</v>
      </c>
      <c r="AC4023" s="381">
        <v>46850</v>
      </c>
      <c r="AD4023" s="381">
        <v>50300</v>
      </c>
      <c r="AE4023" s="381">
        <v>53800</v>
      </c>
      <c r="AF4023" s="381">
        <v>57250</v>
      </c>
      <c r="AG4023" s="381">
        <v>9999</v>
      </c>
      <c r="AH4023" s="381" t="s">
        <v>2967</v>
      </c>
      <c r="AI4023" s="381" t="s">
        <v>2743</v>
      </c>
      <c r="AJ4023" s="381">
        <v>0</v>
      </c>
    </row>
    <row r="4024" spans="1:36">
      <c r="A4024" s="381" t="s">
        <v>578</v>
      </c>
      <c r="B4024" s="381" t="s">
        <v>2966</v>
      </c>
      <c r="C4024" s="381">
        <v>48</v>
      </c>
      <c r="D4024" s="381">
        <v>393</v>
      </c>
      <c r="E4024" s="381" t="s">
        <v>2965</v>
      </c>
      <c r="F4024" s="381" t="s">
        <v>2964</v>
      </c>
      <c r="G4024" s="381" t="s">
        <v>2963</v>
      </c>
      <c r="H4024" s="381">
        <v>87300</v>
      </c>
      <c r="I4024" s="381">
        <v>29450</v>
      </c>
      <c r="J4024" s="381">
        <v>33650</v>
      </c>
      <c r="K4024" s="381">
        <v>37850</v>
      </c>
      <c r="L4024" s="381">
        <v>42050</v>
      </c>
      <c r="M4024" s="381">
        <v>45450</v>
      </c>
      <c r="N4024" s="381">
        <v>48800</v>
      </c>
      <c r="O4024" s="381">
        <v>52150</v>
      </c>
      <c r="P4024" s="381">
        <v>55550</v>
      </c>
      <c r="Q4024" s="381">
        <v>17700</v>
      </c>
      <c r="R4024" s="381">
        <v>20200</v>
      </c>
      <c r="S4024" s="381">
        <v>22750</v>
      </c>
      <c r="T4024" s="381">
        <v>25250</v>
      </c>
      <c r="U4024" s="381">
        <v>28780</v>
      </c>
      <c r="V4024" s="381">
        <v>32960</v>
      </c>
      <c r="W4024" s="381">
        <v>37140</v>
      </c>
      <c r="X4024" s="381">
        <v>41320</v>
      </c>
      <c r="Y4024" s="381">
        <v>47100</v>
      </c>
      <c r="Z4024" s="381">
        <v>53800</v>
      </c>
      <c r="AA4024" s="381">
        <v>60550</v>
      </c>
      <c r="AB4024" s="381">
        <v>67250</v>
      </c>
      <c r="AC4024" s="381">
        <v>72650</v>
      </c>
      <c r="AD4024" s="381">
        <v>78050</v>
      </c>
      <c r="AE4024" s="381">
        <v>83400</v>
      </c>
      <c r="AF4024" s="381">
        <v>88800</v>
      </c>
      <c r="AG4024" s="381">
        <v>9999</v>
      </c>
      <c r="AH4024" s="381" t="s">
        <v>2963</v>
      </c>
      <c r="AI4024" s="381" t="s">
        <v>2743</v>
      </c>
      <c r="AJ4024" s="381">
        <v>0</v>
      </c>
    </row>
    <row r="4025" spans="1:36">
      <c r="A4025" s="381" t="s">
        <v>578</v>
      </c>
      <c r="B4025" s="381" t="s">
        <v>2962</v>
      </c>
      <c r="C4025" s="381">
        <v>48</v>
      </c>
      <c r="D4025" s="381">
        <v>395</v>
      </c>
      <c r="E4025" s="381" t="s">
        <v>2961</v>
      </c>
      <c r="F4025" s="381" t="s">
        <v>2960</v>
      </c>
      <c r="G4025" s="381" t="s">
        <v>2959</v>
      </c>
      <c r="H4025" s="381">
        <v>60400</v>
      </c>
      <c r="I4025" s="381">
        <v>21150</v>
      </c>
      <c r="J4025" s="381">
        <v>24200</v>
      </c>
      <c r="K4025" s="381">
        <v>27200</v>
      </c>
      <c r="L4025" s="381">
        <v>30200</v>
      </c>
      <c r="M4025" s="381">
        <v>32650</v>
      </c>
      <c r="N4025" s="381">
        <v>35050</v>
      </c>
      <c r="O4025" s="381">
        <v>37450</v>
      </c>
      <c r="P4025" s="381">
        <v>39900</v>
      </c>
      <c r="Q4025" s="381">
        <v>12700</v>
      </c>
      <c r="R4025" s="381">
        <v>16240</v>
      </c>
      <c r="S4025" s="381">
        <v>20420</v>
      </c>
      <c r="T4025" s="381">
        <v>24600</v>
      </c>
      <c r="U4025" s="381">
        <v>28780</v>
      </c>
      <c r="V4025" s="381">
        <v>32960</v>
      </c>
      <c r="W4025" s="381">
        <v>37140</v>
      </c>
      <c r="X4025" s="381">
        <v>39900</v>
      </c>
      <c r="Y4025" s="381">
        <v>33850</v>
      </c>
      <c r="Z4025" s="381">
        <v>38650</v>
      </c>
      <c r="AA4025" s="381">
        <v>43500</v>
      </c>
      <c r="AB4025" s="381">
        <v>48300</v>
      </c>
      <c r="AC4025" s="381">
        <v>52200</v>
      </c>
      <c r="AD4025" s="381">
        <v>56050</v>
      </c>
      <c r="AE4025" s="381">
        <v>59900</v>
      </c>
      <c r="AF4025" s="381">
        <v>63800</v>
      </c>
      <c r="AG4025" s="381">
        <v>9999</v>
      </c>
      <c r="AH4025" s="381" t="s">
        <v>2959</v>
      </c>
      <c r="AI4025" s="381" t="s">
        <v>2743</v>
      </c>
      <c r="AJ4025" s="381">
        <v>1</v>
      </c>
    </row>
    <row r="4026" spans="1:36">
      <c r="A4026" s="381" t="s">
        <v>578</v>
      </c>
      <c r="B4026" s="381" t="s">
        <v>2958</v>
      </c>
      <c r="C4026" s="381">
        <v>48</v>
      </c>
      <c r="D4026" s="381">
        <v>397</v>
      </c>
      <c r="E4026" s="381" t="s">
        <v>2957</v>
      </c>
      <c r="F4026" s="381" t="s">
        <v>2956</v>
      </c>
      <c r="G4026" s="381" t="s">
        <v>2955</v>
      </c>
      <c r="H4026" s="381">
        <v>73400</v>
      </c>
      <c r="I4026" s="381">
        <v>25700</v>
      </c>
      <c r="J4026" s="381">
        <v>29400</v>
      </c>
      <c r="K4026" s="381">
        <v>33050</v>
      </c>
      <c r="L4026" s="381">
        <v>36700</v>
      </c>
      <c r="M4026" s="381">
        <v>39650</v>
      </c>
      <c r="N4026" s="381">
        <v>42600</v>
      </c>
      <c r="O4026" s="381">
        <v>45550</v>
      </c>
      <c r="P4026" s="381">
        <v>48450</v>
      </c>
      <c r="Q4026" s="381">
        <v>15400</v>
      </c>
      <c r="R4026" s="381">
        <v>17600</v>
      </c>
      <c r="S4026" s="381">
        <v>20420</v>
      </c>
      <c r="T4026" s="381">
        <v>24600</v>
      </c>
      <c r="U4026" s="381">
        <v>28780</v>
      </c>
      <c r="V4026" s="381">
        <v>32960</v>
      </c>
      <c r="W4026" s="381">
        <v>37140</v>
      </c>
      <c r="X4026" s="381">
        <v>41320</v>
      </c>
      <c r="Y4026" s="381">
        <v>41100</v>
      </c>
      <c r="Z4026" s="381">
        <v>47000</v>
      </c>
      <c r="AA4026" s="381">
        <v>52850</v>
      </c>
      <c r="AB4026" s="381">
        <v>58700</v>
      </c>
      <c r="AC4026" s="381">
        <v>63400</v>
      </c>
      <c r="AD4026" s="381">
        <v>68100</v>
      </c>
      <c r="AE4026" s="381">
        <v>72800</v>
      </c>
      <c r="AF4026" s="381">
        <v>77500</v>
      </c>
      <c r="AG4026" s="381">
        <v>1920</v>
      </c>
      <c r="AH4026" s="381" t="s">
        <v>2955</v>
      </c>
      <c r="AI4026" s="381" t="s">
        <v>2743</v>
      </c>
      <c r="AJ4026" s="381">
        <v>1</v>
      </c>
    </row>
    <row r="4027" spans="1:36">
      <c r="A4027" s="381" t="s">
        <v>578</v>
      </c>
      <c r="B4027" s="381" t="s">
        <v>2954</v>
      </c>
      <c r="C4027" s="381">
        <v>48</v>
      </c>
      <c r="D4027" s="381">
        <v>399</v>
      </c>
      <c r="E4027" s="381" t="s">
        <v>2953</v>
      </c>
      <c r="F4027" s="381" t="s">
        <v>2952</v>
      </c>
      <c r="G4027" s="381" t="s">
        <v>2951</v>
      </c>
      <c r="H4027" s="381">
        <v>48100</v>
      </c>
      <c r="I4027" s="381">
        <v>19000</v>
      </c>
      <c r="J4027" s="381">
        <v>21700</v>
      </c>
      <c r="K4027" s="381">
        <v>24400</v>
      </c>
      <c r="L4027" s="381">
        <v>27100</v>
      </c>
      <c r="M4027" s="381">
        <v>29300</v>
      </c>
      <c r="N4027" s="381">
        <v>31450</v>
      </c>
      <c r="O4027" s="381">
        <v>33650</v>
      </c>
      <c r="P4027" s="381">
        <v>35800</v>
      </c>
      <c r="Q4027" s="381">
        <v>12060</v>
      </c>
      <c r="R4027" s="381">
        <v>16240</v>
      </c>
      <c r="S4027" s="381">
        <v>20420</v>
      </c>
      <c r="T4027" s="381">
        <v>24600</v>
      </c>
      <c r="U4027" s="381">
        <v>28780</v>
      </c>
      <c r="V4027" s="381">
        <v>31450</v>
      </c>
      <c r="W4027" s="381">
        <v>33650</v>
      </c>
      <c r="X4027" s="381">
        <v>35800</v>
      </c>
      <c r="Y4027" s="381">
        <v>30350</v>
      </c>
      <c r="Z4027" s="381">
        <v>34700</v>
      </c>
      <c r="AA4027" s="381">
        <v>39050</v>
      </c>
      <c r="AB4027" s="381">
        <v>43350</v>
      </c>
      <c r="AC4027" s="381">
        <v>46850</v>
      </c>
      <c r="AD4027" s="381">
        <v>50300</v>
      </c>
      <c r="AE4027" s="381">
        <v>53800</v>
      </c>
      <c r="AF4027" s="381">
        <v>57250</v>
      </c>
      <c r="AG4027" s="381">
        <v>9999</v>
      </c>
      <c r="AH4027" s="381" t="s">
        <v>2951</v>
      </c>
      <c r="AI4027" s="381" t="s">
        <v>2743</v>
      </c>
      <c r="AJ4027" s="381">
        <v>0</v>
      </c>
    </row>
    <row r="4028" spans="1:36">
      <c r="A4028" s="381" t="s">
        <v>578</v>
      </c>
      <c r="B4028" s="381" t="s">
        <v>2950</v>
      </c>
      <c r="C4028" s="381">
        <v>48</v>
      </c>
      <c r="D4028" s="381">
        <v>401</v>
      </c>
      <c r="E4028" s="381" t="s">
        <v>2949</v>
      </c>
      <c r="F4028" s="381" t="s">
        <v>2948</v>
      </c>
      <c r="G4028" s="381" t="s">
        <v>1157</v>
      </c>
      <c r="H4028" s="381">
        <v>58100</v>
      </c>
      <c r="I4028" s="381">
        <v>20350</v>
      </c>
      <c r="J4028" s="381">
        <v>23250</v>
      </c>
      <c r="K4028" s="381">
        <v>26150</v>
      </c>
      <c r="L4028" s="381">
        <v>29050</v>
      </c>
      <c r="M4028" s="381">
        <v>31400</v>
      </c>
      <c r="N4028" s="381">
        <v>33700</v>
      </c>
      <c r="O4028" s="381">
        <v>36050</v>
      </c>
      <c r="P4028" s="381">
        <v>38350</v>
      </c>
      <c r="Q4028" s="381">
        <v>12250</v>
      </c>
      <c r="R4028" s="381">
        <v>16240</v>
      </c>
      <c r="S4028" s="381">
        <v>20420</v>
      </c>
      <c r="T4028" s="381">
        <v>24600</v>
      </c>
      <c r="U4028" s="381">
        <v>28780</v>
      </c>
      <c r="V4028" s="381">
        <v>32960</v>
      </c>
      <c r="W4028" s="381">
        <v>36050</v>
      </c>
      <c r="X4028" s="381">
        <v>38350</v>
      </c>
      <c r="Y4028" s="381">
        <v>32550</v>
      </c>
      <c r="Z4028" s="381">
        <v>37200</v>
      </c>
      <c r="AA4028" s="381">
        <v>41850</v>
      </c>
      <c r="AB4028" s="381">
        <v>46500</v>
      </c>
      <c r="AC4028" s="381">
        <v>50250</v>
      </c>
      <c r="AD4028" s="381">
        <v>53950</v>
      </c>
      <c r="AE4028" s="381">
        <v>57700</v>
      </c>
      <c r="AF4028" s="381">
        <v>61400</v>
      </c>
      <c r="AG4028" s="381">
        <v>9999</v>
      </c>
      <c r="AH4028" s="381" t="s">
        <v>1157</v>
      </c>
      <c r="AI4028" s="381" t="s">
        <v>2743</v>
      </c>
      <c r="AJ4028" s="381">
        <v>1</v>
      </c>
    </row>
    <row r="4029" spans="1:36">
      <c r="A4029" s="381" t="s">
        <v>578</v>
      </c>
      <c r="B4029" s="381" t="s">
        <v>2947</v>
      </c>
      <c r="C4029" s="381">
        <v>48</v>
      </c>
      <c r="D4029" s="381">
        <v>403</v>
      </c>
      <c r="E4029" s="381" t="s">
        <v>2946</v>
      </c>
      <c r="F4029" s="381" t="s">
        <v>2945</v>
      </c>
      <c r="G4029" s="381" t="s">
        <v>2944</v>
      </c>
      <c r="H4029" s="381">
        <v>40500</v>
      </c>
      <c r="I4029" s="381">
        <v>19000</v>
      </c>
      <c r="J4029" s="381">
        <v>21700</v>
      </c>
      <c r="K4029" s="381">
        <v>24400</v>
      </c>
      <c r="L4029" s="381">
        <v>27100</v>
      </c>
      <c r="M4029" s="381">
        <v>29300</v>
      </c>
      <c r="N4029" s="381">
        <v>31450</v>
      </c>
      <c r="O4029" s="381">
        <v>33650</v>
      </c>
      <c r="P4029" s="381">
        <v>35800</v>
      </c>
      <c r="Q4029" s="381">
        <v>12060</v>
      </c>
      <c r="R4029" s="381">
        <v>16240</v>
      </c>
      <c r="S4029" s="381">
        <v>20420</v>
      </c>
      <c r="T4029" s="381">
        <v>24600</v>
      </c>
      <c r="U4029" s="381">
        <v>28780</v>
      </c>
      <c r="V4029" s="381">
        <v>31450</v>
      </c>
      <c r="W4029" s="381">
        <v>33650</v>
      </c>
      <c r="X4029" s="381">
        <v>35800</v>
      </c>
      <c r="Y4029" s="381">
        <v>30350</v>
      </c>
      <c r="Z4029" s="381">
        <v>34700</v>
      </c>
      <c r="AA4029" s="381">
        <v>39050</v>
      </c>
      <c r="AB4029" s="381">
        <v>43350</v>
      </c>
      <c r="AC4029" s="381">
        <v>46850</v>
      </c>
      <c r="AD4029" s="381">
        <v>50300</v>
      </c>
      <c r="AE4029" s="381">
        <v>53800</v>
      </c>
      <c r="AF4029" s="381">
        <v>57250</v>
      </c>
      <c r="AG4029" s="381">
        <v>9999</v>
      </c>
      <c r="AH4029" s="381" t="s">
        <v>2944</v>
      </c>
      <c r="AI4029" s="381" t="s">
        <v>2743</v>
      </c>
      <c r="AJ4029" s="381">
        <v>0</v>
      </c>
    </row>
    <row r="4030" spans="1:36">
      <c r="A4030" s="381" t="s">
        <v>578</v>
      </c>
      <c r="B4030" s="381" t="s">
        <v>2943</v>
      </c>
      <c r="C4030" s="381">
        <v>48</v>
      </c>
      <c r="D4030" s="381">
        <v>405</v>
      </c>
      <c r="E4030" s="381" t="s">
        <v>2942</v>
      </c>
      <c r="F4030" s="381" t="s">
        <v>2941</v>
      </c>
      <c r="G4030" s="381" t="s">
        <v>2940</v>
      </c>
      <c r="H4030" s="381">
        <v>44500</v>
      </c>
      <c r="I4030" s="381">
        <v>19000</v>
      </c>
      <c r="J4030" s="381">
        <v>21700</v>
      </c>
      <c r="K4030" s="381">
        <v>24400</v>
      </c>
      <c r="L4030" s="381">
        <v>27100</v>
      </c>
      <c r="M4030" s="381">
        <v>29300</v>
      </c>
      <c r="N4030" s="381">
        <v>31450</v>
      </c>
      <c r="O4030" s="381">
        <v>33650</v>
      </c>
      <c r="P4030" s="381">
        <v>35800</v>
      </c>
      <c r="Q4030" s="381">
        <v>12060</v>
      </c>
      <c r="R4030" s="381">
        <v>16240</v>
      </c>
      <c r="S4030" s="381">
        <v>20420</v>
      </c>
      <c r="T4030" s="381">
        <v>24600</v>
      </c>
      <c r="U4030" s="381">
        <v>28780</v>
      </c>
      <c r="V4030" s="381">
        <v>31450</v>
      </c>
      <c r="W4030" s="381">
        <v>33650</v>
      </c>
      <c r="X4030" s="381">
        <v>35800</v>
      </c>
      <c r="Y4030" s="381">
        <v>30350</v>
      </c>
      <c r="Z4030" s="381">
        <v>34700</v>
      </c>
      <c r="AA4030" s="381">
        <v>39050</v>
      </c>
      <c r="AB4030" s="381">
        <v>43350</v>
      </c>
      <c r="AC4030" s="381">
        <v>46850</v>
      </c>
      <c r="AD4030" s="381">
        <v>50300</v>
      </c>
      <c r="AE4030" s="381">
        <v>53800</v>
      </c>
      <c r="AF4030" s="381">
        <v>57250</v>
      </c>
      <c r="AG4030" s="381">
        <v>9999</v>
      </c>
      <c r="AH4030" s="381" t="s">
        <v>2940</v>
      </c>
      <c r="AI4030" s="381" t="s">
        <v>2743</v>
      </c>
      <c r="AJ4030" s="381">
        <v>0</v>
      </c>
    </row>
    <row r="4031" spans="1:36">
      <c r="A4031" s="381" t="s">
        <v>578</v>
      </c>
      <c r="B4031" s="381" t="s">
        <v>2939</v>
      </c>
      <c r="C4031" s="381">
        <v>48</v>
      </c>
      <c r="D4031" s="381">
        <v>407</v>
      </c>
      <c r="E4031" s="381" t="s">
        <v>2938</v>
      </c>
      <c r="F4031" s="381" t="s">
        <v>2937</v>
      </c>
      <c r="G4031" s="381" t="s">
        <v>2936</v>
      </c>
      <c r="H4031" s="381">
        <v>56400</v>
      </c>
      <c r="I4031" s="381">
        <v>21950</v>
      </c>
      <c r="J4031" s="381">
        <v>25100</v>
      </c>
      <c r="K4031" s="381">
        <v>28250</v>
      </c>
      <c r="L4031" s="381">
        <v>31350</v>
      </c>
      <c r="M4031" s="381">
        <v>33900</v>
      </c>
      <c r="N4031" s="381">
        <v>36400</v>
      </c>
      <c r="O4031" s="381">
        <v>38900</v>
      </c>
      <c r="P4031" s="381">
        <v>41400</v>
      </c>
      <c r="Q4031" s="381">
        <v>13200</v>
      </c>
      <c r="R4031" s="381">
        <v>16240</v>
      </c>
      <c r="S4031" s="381">
        <v>20420</v>
      </c>
      <c r="T4031" s="381">
        <v>24600</v>
      </c>
      <c r="U4031" s="381">
        <v>28780</v>
      </c>
      <c r="V4031" s="381">
        <v>32960</v>
      </c>
      <c r="W4031" s="381">
        <v>37140</v>
      </c>
      <c r="X4031" s="381">
        <v>41320</v>
      </c>
      <c r="Y4031" s="381">
        <v>35150</v>
      </c>
      <c r="Z4031" s="381">
        <v>40150</v>
      </c>
      <c r="AA4031" s="381">
        <v>45150</v>
      </c>
      <c r="AB4031" s="381">
        <v>50150</v>
      </c>
      <c r="AC4031" s="381">
        <v>54200</v>
      </c>
      <c r="AD4031" s="381">
        <v>58200</v>
      </c>
      <c r="AE4031" s="381">
        <v>62200</v>
      </c>
      <c r="AF4031" s="381">
        <v>66200</v>
      </c>
      <c r="AG4031" s="381">
        <v>9999</v>
      </c>
      <c r="AH4031" s="381" t="s">
        <v>2936</v>
      </c>
      <c r="AI4031" s="381" t="s">
        <v>2743</v>
      </c>
      <c r="AJ4031" s="381">
        <v>0</v>
      </c>
    </row>
    <row r="4032" spans="1:36">
      <c r="A4032" s="381" t="s">
        <v>578</v>
      </c>
      <c r="B4032" s="381" t="s">
        <v>2935</v>
      </c>
      <c r="C4032" s="381">
        <v>48</v>
      </c>
      <c r="D4032" s="381">
        <v>409</v>
      </c>
      <c r="E4032" s="381" t="s">
        <v>2934</v>
      </c>
      <c r="F4032" s="381" t="s">
        <v>2933</v>
      </c>
      <c r="G4032" s="381" t="s">
        <v>2932</v>
      </c>
      <c r="H4032" s="381">
        <v>63100</v>
      </c>
      <c r="I4032" s="381">
        <v>21750</v>
      </c>
      <c r="J4032" s="381">
        <v>24850</v>
      </c>
      <c r="K4032" s="381">
        <v>27950</v>
      </c>
      <c r="L4032" s="381">
        <v>31050</v>
      </c>
      <c r="M4032" s="381">
        <v>33550</v>
      </c>
      <c r="N4032" s="381">
        <v>36050</v>
      </c>
      <c r="O4032" s="381">
        <v>38550</v>
      </c>
      <c r="P4032" s="381">
        <v>41000</v>
      </c>
      <c r="Q4032" s="381">
        <v>13100</v>
      </c>
      <c r="R4032" s="381">
        <v>16240</v>
      </c>
      <c r="S4032" s="381">
        <v>20420</v>
      </c>
      <c r="T4032" s="381">
        <v>24600</v>
      </c>
      <c r="U4032" s="381">
        <v>28780</v>
      </c>
      <c r="V4032" s="381">
        <v>32960</v>
      </c>
      <c r="W4032" s="381">
        <v>37140</v>
      </c>
      <c r="X4032" s="381">
        <v>41000</v>
      </c>
      <c r="Y4032" s="381">
        <v>34800</v>
      </c>
      <c r="Z4032" s="381">
        <v>39800</v>
      </c>
      <c r="AA4032" s="381">
        <v>44750</v>
      </c>
      <c r="AB4032" s="381">
        <v>49700</v>
      </c>
      <c r="AC4032" s="381">
        <v>53700</v>
      </c>
      <c r="AD4032" s="381">
        <v>57700</v>
      </c>
      <c r="AE4032" s="381">
        <v>61650</v>
      </c>
      <c r="AF4032" s="381">
        <v>65650</v>
      </c>
      <c r="AG4032" s="381">
        <v>1880</v>
      </c>
      <c r="AH4032" s="381" t="s">
        <v>2932</v>
      </c>
      <c r="AI4032" s="381" t="s">
        <v>2743</v>
      </c>
      <c r="AJ4032" s="381">
        <v>1</v>
      </c>
    </row>
    <row r="4033" spans="1:36">
      <c r="A4033" s="381" t="s">
        <v>578</v>
      </c>
      <c r="B4033" s="381" t="s">
        <v>2931</v>
      </c>
      <c r="C4033" s="381">
        <v>48</v>
      </c>
      <c r="D4033" s="381">
        <v>411</v>
      </c>
      <c r="E4033" s="381" t="s">
        <v>2930</v>
      </c>
      <c r="F4033" s="381" t="s">
        <v>2929</v>
      </c>
      <c r="G4033" s="381" t="s">
        <v>2928</v>
      </c>
      <c r="H4033" s="381">
        <v>45800</v>
      </c>
      <c r="I4033" s="381">
        <v>19000</v>
      </c>
      <c r="J4033" s="381">
        <v>21700</v>
      </c>
      <c r="K4033" s="381">
        <v>24400</v>
      </c>
      <c r="L4033" s="381">
        <v>27100</v>
      </c>
      <c r="M4033" s="381">
        <v>29300</v>
      </c>
      <c r="N4033" s="381">
        <v>31450</v>
      </c>
      <c r="O4033" s="381">
        <v>33650</v>
      </c>
      <c r="P4033" s="381">
        <v>35800</v>
      </c>
      <c r="Q4033" s="381">
        <v>12060</v>
      </c>
      <c r="R4033" s="381">
        <v>16240</v>
      </c>
      <c r="S4033" s="381">
        <v>20420</v>
      </c>
      <c r="T4033" s="381">
        <v>24600</v>
      </c>
      <c r="U4033" s="381">
        <v>28780</v>
      </c>
      <c r="V4033" s="381">
        <v>31450</v>
      </c>
      <c r="W4033" s="381">
        <v>33650</v>
      </c>
      <c r="X4033" s="381">
        <v>35800</v>
      </c>
      <c r="Y4033" s="381">
        <v>30350</v>
      </c>
      <c r="Z4033" s="381">
        <v>34700</v>
      </c>
      <c r="AA4033" s="381">
        <v>39050</v>
      </c>
      <c r="AB4033" s="381">
        <v>43350</v>
      </c>
      <c r="AC4033" s="381">
        <v>46850</v>
      </c>
      <c r="AD4033" s="381">
        <v>50300</v>
      </c>
      <c r="AE4033" s="381">
        <v>53800</v>
      </c>
      <c r="AF4033" s="381">
        <v>57250</v>
      </c>
      <c r="AG4033" s="381">
        <v>9999</v>
      </c>
      <c r="AH4033" s="381" t="s">
        <v>2928</v>
      </c>
      <c r="AI4033" s="381" t="s">
        <v>2743</v>
      </c>
      <c r="AJ4033" s="381">
        <v>0</v>
      </c>
    </row>
    <row r="4034" spans="1:36">
      <c r="A4034" s="381" t="s">
        <v>578</v>
      </c>
      <c r="B4034" s="381" t="s">
        <v>2927</v>
      </c>
      <c r="C4034" s="381">
        <v>48</v>
      </c>
      <c r="D4034" s="381">
        <v>413</v>
      </c>
      <c r="E4034" s="381" t="s">
        <v>2926</v>
      </c>
      <c r="F4034" s="381" t="s">
        <v>2925</v>
      </c>
      <c r="G4034" s="381" t="s">
        <v>2924</v>
      </c>
      <c r="H4034" s="381">
        <v>64300</v>
      </c>
      <c r="I4034" s="381">
        <v>22550</v>
      </c>
      <c r="J4034" s="381">
        <v>25750</v>
      </c>
      <c r="K4034" s="381">
        <v>28950</v>
      </c>
      <c r="L4034" s="381">
        <v>32150</v>
      </c>
      <c r="M4034" s="381">
        <v>34750</v>
      </c>
      <c r="N4034" s="381">
        <v>37300</v>
      </c>
      <c r="O4034" s="381">
        <v>39900</v>
      </c>
      <c r="P4034" s="381">
        <v>42450</v>
      </c>
      <c r="Q4034" s="381">
        <v>13550</v>
      </c>
      <c r="R4034" s="381">
        <v>16240</v>
      </c>
      <c r="S4034" s="381">
        <v>20420</v>
      </c>
      <c r="T4034" s="381">
        <v>24600</v>
      </c>
      <c r="U4034" s="381">
        <v>28780</v>
      </c>
      <c r="V4034" s="381">
        <v>32960</v>
      </c>
      <c r="W4034" s="381">
        <v>37140</v>
      </c>
      <c r="X4034" s="381">
        <v>41320</v>
      </c>
      <c r="Y4034" s="381">
        <v>36050</v>
      </c>
      <c r="Z4034" s="381">
        <v>41200</v>
      </c>
      <c r="AA4034" s="381">
        <v>46350</v>
      </c>
      <c r="AB4034" s="381">
        <v>51450</v>
      </c>
      <c r="AC4034" s="381">
        <v>55600</v>
      </c>
      <c r="AD4034" s="381">
        <v>59700</v>
      </c>
      <c r="AE4034" s="381">
        <v>63800</v>
      </c>
      <c r="AF4034" s="381">
        <v>67950</v>
      </c>
      <c r="AG4034" s="381">
        <v>9999</v>
      </c>
      <c r="AH4034" s="381" t="s">
        <v>2924</v>
      </c>
      <c r="AI4034" s="381" t="s">
        <v>2743</v>
      </c>
      <c r="AJ4034" s="381">
        <v>0</v>
      </c>
    </row>
    <row r="4035" spans="1:36">
      <c r="A4035" s="381" t="s">
        <v>578</v>
      </c>
      <c r="B4035" s="381" t="s">
        <v>2923</v>
      </c>
      <c r="C4035" s="381">
        <v>48</v>
      </c>
      <c r="D4035" s="381">
        <v>415</v>
      </c>
      <c r="E4035" s="381" t="s">
        <v>2922</v>
      </c>
      <c r="F4035" s="381" t="s">
        <v>2921</v>
      </c>
      <c r="G4035" s="381" t="s">
        <v>2920</v>
      </c>
      <c r="H4035" s="381">
        <v>61000</v>
      </c>
      <c r="I4035" s="381">
        <v>21350</v>
      </c>
      <c r="J4035" s="381">
        <v>24400</v>
      </c>
      <c r="K4035" s="381">
        <v>27450</v>
      </c>
      <c r="L4035" s="381">
        <v>30500</v>
      </c>
      <c r="M4035" s="381">
        <v>32950</v>
      </c>
      <c r="N4035" s="381">
        <v>35400</v>
      </c>
      <c r="O4035" s="381">
        <v>37850</v>
      </c>
      <c r="P4035" s="381">
        <v>40300</v>
      </c>
      <c r="Q4035" s="381">
        <v>12850</v>
      </c>
      <c r="R4035" s="381">
        <v>16240</v>
      </c>
      <c r="S4035" s="381">
        <v>20420</v>
      </c>
      <c r="T4035" s="381">
        <v>24600</v>
      </c>
      <c r="U4035" s="381">
        <v>28780</v>
      </c>
      <c r="V4035" s="381">
        <v>32960</v>
      </c>
      <c r="W4035" s="381">
        <v>37140</v>
      </c>
      <c r="X4035" s="381">
        <v>40300</v>
      </c>
      <c r="Y4035" s="381">
        <v>34200</v>
      </c>
      <c r="Z4035" s="381">
        <v>39050</v>
      </c>
      <c r="AA4035" s="381">
        <v>43950</v>
      </c>
      <c r="AB4035" s="381">
        <v>48800</v>
      </c>
      <c r="AC4035" s="381">
        <v>52750</v>
      </c>
      <c r="AD4035" s="381">
        <v>56650</v>
      </c>
      <c r="AE4035" s="381">
        <v>60550</v>
      </c>
      <c r="AF4035" s="381">
        <v>64450</v>
      </c>
      <c r="AG4035" s="381">
        <v>9999</v>
      </c>
      <c r="AH4035" s="381" t="s">
        <v>2920</v>
      </c>
      <c r="AI4035" s="381" t="s">
        <v>2743</v>
      </c>
      <c r="AJ4035" s="381">
        <v>0</v>
      </c>
    </row>
    <row r="4036" spans="1:36">
      <c r="A4036" s="381" t="s">
        <v>578</v>
      </c>
      <c r="B4036" s="381" t="s">
        <v>2919</v>
      </c>
      <c r="C4036" s="381">
        <v>48</v>
      </c>
      <c r="D4036" s="381">
        <v>417</v>
      </c>
      <c r="E4036" s="381" t="s">
        <v>2918</v>
      </c>
      <c r="F4036" s="381" t="s">
        <v>2917</v>
      </c>
      <c r="G4036" s="381" t="s">
        <v>2916</v>
      </c>
      <c r="H4036" s="381">
        <v>63800</v>
      </c>
      <c r="I4036" s="381">
        <v>21850</v>
      </c>
      <c r="J4036" s="381">
        <v>25000</v>
      </c>
      <c r="K4036" s="381">
        <v>28100</v>
      </c>
      <c r="L4036" s="381">
        <v>31200</v>
      </c>
      <c r="M4036" s="381">
        <v>33700</v>
      </c>
      <c r="N4036" s="381">
        <v>36200</v>
      </c>
      <c r="O4036" s="381">
        <v>38700</v>
      </c>
      <c r="P4036" s="381">
        <v>41200</v>
      </c>
      <c r="Q4036" s="381">
        <v>13100</v>
      </c>
      <c r="R4036" s="381">
        <v>16240</v>
      </c>
      <c r="S4036" s="381">
        <v>20420</v>
      </c>
      <c r="T4036" s="381">
        <v>24600</v>
      </c>
      <c r="U4036" s="381">
        <v>28780</v>
      </c>
      <c r="V4036" s="381">
        <v>32960</v>
      </c>
      <c r="W4036" s="381">
        <v>37140</v>
      </c>
      <c r="X4036" s="381">
        <v>41200</v>
      </c>
      <c r="Y4036" s="381">
        <v>34950</v>
      </c>
      <c r="Z4036" s="381">
        <v>39950</v>
      </c>
      <c r="AA4036" s="381">
        <v>44950</v>
      </c>
      <c r="AB4036" s="381">
        <v>49900</v>
      </c>
      <c r="AC4036" s="381">
        <v>53900</v>
      </c>
      <c r="AD4036" s="381">
        <v>57900</v>
      </c>
      <c r="AE4036" s="381">
        <v>61900</v>
      </c>
      <c r="AF4036" s="381">
        <v>65900</v>
      </c>
      <c r="AG4036" s="381">
        <v>9999</v>
      </c>
      <c r="AH4036" s="381" t="s">
        <v>2916</v>
      </c>
      <c r="AI4036" s="381" t="s">
        <v>2743</v>
      </c>
      <c r="AJ4036" s="381">
        <v>0</v>
      </c>
    </row>
    <row r="4037" spans="1:36">
      <c r="A4037" s="381" t="s">
        <v>578</v>
      </c>
      <c r="B4037" s="381" t="s">
        <v>2915</v>
      </c>
      <c r="C4037" s="381">
        <v>48</v>
      </c>
      <c r="D4037" s="381">
        <v>419</v>
      </c>
      <c r="E4037" s="381" t="s">
        <v>2914</v>
      </c>
      <c r="F4037" s="381" t="s">
        <v>2913</v>
      </c>
      <c r="G4037" s="381" t="s">
        <v>2912</v>
      </c>
      <c r="H4037" s="381">
        <v>46000</v>
      </c>
      <c r="I4037" s="381">
        <v>19000</v>
      </c>
      <c r="J4037" s="381">
        <v>21700</v>
      </c>
      <c r="K4037" s="381">
        <v>24400</v>
      </c>
      <c r="L4037" s="381">
        <v>27100</v>
      </c>
      <c r="M4037" s="381">
        <v>29300</v>
      </c>
      <c r="N4037" s="381">
        <v>31450</v>
      </c>
      <c r="O4037" s="381">
        <v>33650</v>
      </c>
      <c r="P4037" s="381">
        <v>35800</v>
      </c>
      <c r="Q4037" s="381">
        <v>12060</v>
      </c>
      <c r="R4037" s="381">
        <v>16240</v>
      </c>
      <c r="S4037" s="381">
        <v>20420</v>
      </c>
      <c r="T4037" s="381">
        <v>24600</v>
      </c>
      <c r="U4037" s="381">
        <v>28780</v>
      </c>
      <c r="V4037" s="381">
        <v>31450</v>
      </c>
      <c r="W4037" s="381">
        <v>33650</v>
      </c>
      <c r="X4037" s="381">
        <v>35800</v>
      </c>
      <c r="Y4037" s="381">
        <v>30350</v>
      </c>
      <c r="Z4037" s="381">
        <v>34700</v>
      </c>
      <c r="AA4037" s="381">
        <v>39050</v>
      </c>
      <c r="AB4037" s="381">
        <v>43350</v>
      </c>
      <c r="AC4037" s="381">
        <v>46850</v>
      </c>
      <c r="AD4037" s="381">
        <v>50300</v>
      </c>
      <c r="AE4037" s="381">
        <v>53800</v>
      </c>
      <c r="AF4037" s="381">
        <v>57250</v>
      </c>
      <c r="AG4037" s="381">
        <v>9999</v>
      </c>
      <c r="AH4037" s="381" t="s">
        <v>2912</v>
      </c>
      <c r="AI4037" s="381" t="s">
        <v>2743</v>
      </c>
      <c r="AJ4037" s="381">
        <v>0</v>
      </c>
    </row>
    <row r="4038" spans="1:36">
      <c r="A4038" s="381" t="s">
        <v>578</v>
      </c>
      <c r="B4038" s="381" t="s">
        <v>2911</v>
      </c>
      <c r="C4038" s="381">
        <v>48</v>
      </c>
      <c r="D4038" s="381">
        <v>421</v>
      </c>
      <c r="E4038" s="381" t="s">
        <v>2910</v>
      </c>
      <c r="F4038" s="381" t="s">
        <v>2909</v>
      </c>
      <c r="G4038" s="381" t="s">
        <v>2908</v>
      </c>
      <c r="H4038" s="381">
        <v>61500</v>
      </c>
      <c r="I4038" s="381">
        <v>21550</v>
      </c>
      <c r="J4038" s="381">
        <v>24600</v>
      </c>
      <c r="K4038" s="381">
        <v>27700</v>
      </c>
      <c r="L4038" s="381">
        <v>30750</v>
      </c>
      <c r="M4038" s="381">
        <v>33250</v>
      </c>
      <c r="N4038" s="381">
        <v>35700</v>
      </c>
      <c r="O4038" s="381">
        <v>38150</v>
      </c>
      <c r="P4038" s="381">
        <v>40600</v>
      </c>
      <c r="Q4038" s="381">
        <v>12950</v>
      </c>
      <c r="R4038" s="381">
        <v>16240</v>
      </c>
      <c r="S4038" s="381">
        <v>20420</v>
      </c>
      <c r="T4038" s="381">
        <v>24600</v>
      </c>
      <c r="U4038" s="381">
        <v>28780</v>
      </c>
      <c r="V4038" s="381">
        <v>32960</v>
      </c>
      <c r="W4038" s="381">
        <v>37140</v>
      </c>
      <c r="X4038" s="381">
        <v>40600</v>
      </c>
      <c r="Y4038" s="381">
        <v>34450</v>
      </c>
      <c r="Z4038" s="381">
        <v>39400</v>
      </c>
      <c r="AA4038" s="381">
        <v>44300</v>
      </c>
      <c r="AB4038" s="381">
        <v>49200</v>
      </c>
      <c r="AC4038" s="381">
        <v>53150</v>
      </c>
      <c r="AD4038" s="381">
        <v>57100</v>
      </c>
      <c r="AE4038" s="381">
        <v>61050</v>
      </c>
      <c r="AF4038" s="381">
        <v>64950</v>
      </c>
      <c r="AG4038" s="381">
        <v>9999</v>
      </c>
      <c r="AH4038" s="381" t="s">
        <v>2908</v>
      </c>
      <c r="AI4038" s="381" t="s">
        <v>2743</v>
      </c>
      <c r="AJ4038" s="381">
        <v>0</v>
      </c>
    </row>
    <row r="4039" spans="1:36">
      <c r="A4039" s="381" t="s">
        <v>578</v>
      </c>
      <c r="B4039" s="381" t="s">
        <v>2907</v>
      </c>
      <c r="C4039" s="381">
        <v>48</v>
      </c>
      <c r="D4039" s="381">
        <v>423</v>
      </c>
      <c r="E4039" s="381" t="s">
        <v>2906</v>
      </c>
      <c r="F4039" s="381" t="s">
        <v>2905</v>
      </c>
      <c r="G4039" s="381" t="s">
        <v>2904</v>
      </c>
      <c r="H4039" s="381">
        <v>58000</v>
      </c>
      <c r="I4039" s="381">
        <v>20450</v>
      </c>
      <c r="J4039" s="381">
        <v>23350</v>
      </c>
      <c r="K4039" s="381">
        <v>26250</v>
      </c>
      <c r="L4039" s="381">
        <v>29150</v>
      </c>
      <c r="M4039" s="381">
        <v>31500</v>
      </c>
      <c r="N4039" s="381">
        <v>33850</v>
      </c>
      <c r="O4039" s="381">
        <v>36150</v>
      </c>
      <c r="P4039" s="381">
        <v>38500</v>
      </c>
      <c r="Q4039" s="381">
        <v>12250</v>
      </c>
      <c r="R4039" s="381">
        <v>16240</v>
      </c>
      <c r="S4039" s="381">
        <v>20420</v>
      </c>
      <c r="T4039" s="381">
        <v>24600</v>
      </c>
      <c r="U4039" s="381">
        <v>28780</v>
      </c>
      <c r="V4039" s="381">
        <v>32960</v>
      </c>
      <c r="W4039" s="381">
        <v>36150</v>
      </c>
      <c r="X4039" s="381">
        <v>38500</v>
      </c>
      <c r="Y4039" s="381">
        <v>32700</v>
      </c>
      <c r="Z4039" s="381">
        <v>37350</v>
      </c>
      <c r="AA4039" s="381">
        <v>42000</v>
      </c>
      <c r="AB4039" s="381">
        <v>46650</v>
      </c>
      <c r="AC4039" s="381">
        <v>50400</v>
      </c>
      <c r="AD4039" s="381">
        <v>54150</v>
      </c>
      <c r="AE4039" s="381">
        <v>57850</v>
      </c>
      <c r="AF4039" s="381">
        <v>61600</v>
      </c>
      <c r="AG4039" s="381">
        <v>8640</v>
      </c>
      <c r="AH4039" s="381" t="s">
        <v>2904</v>
      </c>
      <c r="AI4039" s="381" t="s">
        <v>2743</v>
      </c>
      <c r="AJ4039" s="381">
        <v>1</v>
      </c>
    </row>
    <row r="4040" spans="1:36">
      <c r="A4040" s="381" t="s">
        <v>578</v>
      </c>
      <c r="B4040" s="381" t="s">
        <v>2903</v>
      </c>
      <c r="C4040" s="381">
        <v>48</v>
      </c>
      <c r="D4040" s="381">
        <v>425</v>
      </c>
      <c r="E4040" s="381" t="s">
        <v>2902</v>
      </c>
      <c r="F4040" s="381" t="s">
        <v>2901</v>
      </c>
      <c r="G4040" s="381" t="s">
        <v>2900</v>
      </c>
      <c r="H4040" s="381">
        <v>58900</v>
      </c>
      <c r="I4040" s="381">
        <v>23500</v>
      </c>
      <c r="J4040" s="381">
        <v>26850</v>
      </c>
      <c r="K4040" s="381">
        <v>30200</v>
      </c>
      <c r="L4040" s="381">
        <v>33550</v>
      </c>
      <c r="M4040" s="381">
        <v>36250</v>
      </c>
      <c r="N4040" s="381">
        <v>38950</v>
      </c>
      <c r="O4040" s="381">
        <v>41650</v>
      </c>
      <c r="P4040" s="381">
        <v>44300</v>
      </c>
      <c r="Q4040" s="381">
        <v>14150</v>
      </c>
      <c r="R4040" s="381">
        <v>16240</v>
      </c>
      <c r="S4040" s="381">
        <v>20420</v>
      </c>
      <c r="T4040" s="381">
        <v>24600</v>
      </c>
      <c r="U4040" s="381">
        <v>28780</v>
      </c>
      <c r="V4040" s="381">
        <v>32960</v>
      </c>
      <c r="W4040" s="381">
        <v>37140</v>
      </c>
      <c r="X4040" s="381">
        <v>41320</v>
      </c>
      <c r="Y4040" s="381">
        <v>37600</v>
      </c>
      <c r="Z4040" s="381">
        <v>43000</v>
      </c>
      <c r="AA4040" s="381">
        <v>48350</v>
      </c>
      <c r="AB4040" s="381">
        <v>53700</v>
      </c>
      <c r="AC4040" s="381">
        <v>58000</v>
      </c>
      <c r="AD4040" s="381">
        <v>62300</v>
      </c>
      <c r="AE4040" s="381">
        <v>66600</v>
      </c>
      <c r="AF4040" s="381">
        <v>70900</v>
      </c>
      <c r="AG4040" s="381">
        <v>9999</v>
      </c>
      <c r="AH4040" s="381" t="s">
        <v>2900</v>
      </c>
      <c r="AI4040" s="381" t="s">
        <v>2743</v>
      </c>
      <c r="AJ4040" s="381">
        <v>1</v>
      </c>
    </row>
    <row r="4041" spans="1:36">
      <c r="A4041" s="381" t="s">
        <v>578</v>
      </c>
      <c r="B4041" s="381" t="s">
        <v>2899</v>
      </c>
      <c r="C4041" s="381">
        <v>48</v>
      </c>
      <c r="D4041" s="381">
        <v>427</v>
      </c>
      <c r="E4041" s="381" t="s">
        <v>2898</v>
      </c>
      <c r="F4041" s="381" t="s">
        <v>2897</v>
      </c>
      <c r="G4041" s="381" t="s">
        <v>2896</v>
      </c>
      <c r="H4041" s="381">
        <v>29800</v>
      </c>
      <c r="I4041" s="381">
        <v>19000</v>
      </c>
      <c r="J4041" s="381">
        <v>21700</v>
      </c>
      <c r="K4041" s="381">
        <v>24400</v>
      </c>
      <c r="L4041" s="381">
        <v>27100</v>
      </c>
      <c r="M4041" s="381">
        <v>29300</v>
      </c>
      <c r="N4041" s="381">
        <v>31450</v>
      </c>
      <c r="O4041" s="381">
        <v>33650</v>
      </c>
      <c r="P4041" s="381">
        <v>35800</v>
      </c>
      <c r="Q4041" s="381">
        <v>12060</v>
      </c>
      <c r="R4041" s="381">
        <v>16240</v>
      </c>
      <c r="S4041" s="381">
        <v>20420</v>
      </c>
      <c r="T4041" s="381">
        <v>24600</v>
      </c>
      <c r="U4041" s="381">
        <v>28780</v>
      </c>
      <c r="V4041" s="381">
        <v>31450</v>
      </c>
      <c r="W4041" s="381">
        <v>33650</v>
      </c>
      <c r="X4041" s="381">
        <v>35800</v>
      </c>
      <c r="Y4041" s="381">
        <v>30350</v>
      </c>
      <c r="Z4041" s="381">
        <v>34700</v>
      </c>
      <c r="AA4041" s="381">
        <v>39050</v>
      </c>
      <c r="AB4041" s="381">
        <v>43350</v>
      </c>
      <c r="AC4041" s="381">
        <v>46850</v>
      </c>
      <c r="AD4041" s="381">
        <v>50300</v>
      </c>
      <c r="AE4041" s="381">
        <v>53800</v>
      </c>
      <c r="AF4041" s="381">
        <v>57250</v>
      </c>
      <c r="AG4041" s="381">
        <v>9999</v>
      </c>
      <c r="AH4041" s="381" t="s">
        <v>2896</v>
      </c>
      <c r="AI4041" s="381" t="s">
        <v>2743</v>
      </c>
      <c r="AJ4041" s="381">
        <v>0</v>
      </c>
    </row>
    <row r="4042" spans="1:36">
      <c r="A4042" s="381" t="s">
        <v>578</v>
      </c>
      <c r="B4042" s="381" t="s">
        <v>2895</v>
      </c>
      <c r="C4042" s="381">
        <v>48</v>
      </c>
      <c r="D4042" s="381">
        <v>429</v>
      </c>
      <c r="E4042" s="381" t="s">
        <v>2894</v>
      </c>
      <c r="F4042" s="381" t="s">
        <v>2893</v>
      </c>
      <c r="G4042" s="381" t="s">
        <v>2892</v>
      </c>
      <c r="H4042" s="381">
        <v>54600</v>
      </c>
      <c r="I4042" s="381">
        <v>19150</v>
      </c>
      <c r="J4042" s="381">
        <v>21850</v>
      </c>
      <c r="K4042" s="381">
        <v>24600</v>
      </c>
      <c r="L4042" s="381">
        <v>27300</v>
      </c>
      <c r="M4042" s="381">
        <v>29500</v>
      </c>
      <c r="N4042" s="381">
        <v>31700</v>
      </c>
      <c r="O4042" s="381">
        <v>33900</v>
      </c>
      <c r="P4042" s="381">
        <v>36050</v>
      </c>
      <c r="Q4042" s="381">
        <v>12060</v>
      </c>
      <c r="R4042" s="381">
        <v>16240</v>
      </c>
      <c r="S4042" s="381">
        <v>20420</v>
      </c>
      <c r="T4042" s="381">
        <v>24600</v>
      </c>
      <c r="U4042" s="381">
        <v>28780</v>
      </c>
      <c r="V4042" s="381">
        <v>31700</v>
      </c>
      <c r="W4042" s="381">
        <v>33900</v>
      </c>
      <c r="X4042" s="381">
        <v>36050</v>
      </c>
      <c r="Y4042" s="381">
        <v>30600</v>
      </c>
      <c r="Z4042" s="381">
        <v>35000</v>
      </c>
      <c r="AA4042" s="381">
        <v>39350</v>
      </c>
      <c r="AB4042" s="381">
        <v>43700</v>
      </c>
      <c r="AC4042" s="381">
        <v>47200</v>
      </c>
      <c r="AD4042" s="381">
        <v>50700</v>
      </c>
      <c r="AE4042" s="381">
        <v>54200</v>
      </c>
      <c r="AF4042" s="381">
        <v>57700</v>
      </c>
      <c r="AG4042" s="381">
        <v>9999</v>
      </c>
      <c r="AH4042" s="381" t="s">
        <v>2892</v>
      </c>
      <c r="AI4042" s="381" t="s">
        <v>2743</v>
      </c>
      <c r="AJ4042" s="381">
        <v>0</v>
      </c>
    </row>
    <row r="4043" spans="1:36">
      <c r="A4043" s="381" t="s">
        <v>578</v>
      </c>
      <c r="B4043" s="381" t="s">
        <v>2891</v>
      </c>
      <c r="C4043" s="381">
        <v>48</v>
      </c>
      <c r="D4043" s="381">
        <v>431</v>
      </c>
      <c r="E4043" s="381" t="s">
        <v>2890</v>
      </c>
      <c r="F4043" s="381" t="s">
        <v>2889</v>
      </c>
      <c r="G4043" s="381" t="s">
        <v>2888</v>
      </c>
      <c r="H4043" s="381">
        <v>57200</v>
      </c>
      <c r="I4043" s="381">
        <v>20050</v>
      </c>
      <c r="J4043" s="381">
        <v>22900</v>
      </c>
      <c r="K4043" s="381">
        <v>25750</v>
      </c>
      <c r="L4043" s="381">
        <v>28600</v>
      </c>
      <c r="M4043" s="381">
        <v>30900</v>
      </c>
      <c r="N4043" s="381">
        <v>33200</v>
      </c>
      <c r="O4043" s="381">
        <v>35500</v>
      </c>
      <c r="P4043" s="381">
        <v>37800</v>
      </c>
      <c r="Q4043" s="381">
        <v>12060</v>
      </c>
      <c r="R4043" s="381">
        <v>16240</v>
      </c>
      <c r="S4043" s="381">
        <v>20420</v>
      </c>
      <c r="T4043" s="381">
        <v>24600</v>
      </c>
      <c r="U4043" s="381">
        <v>28780</v>
      </c>
      <c r="V4043" s="381">
        <v>32960</v>
      </c>
      <c r="W4043" s="381">
        <v>35500</v>
      </c>
      <c r="X4043" s="381">
        <v>37800</v>
      </c>
      <c r="Y4043" s="381">
        <v>32050</v>
      </c>
      <c r="Z4043" s="381">
        <v>36600</v>
      </c>
      <c r="AA4043" s="381">
        <v>41200</v>
      </c>
      <c r="AB4043" s="381">
        <v>45750</v>
      </c>
      <c r="AC4043" s="381">
        <v>49450</v>
      </c>
      <c r="AD4043" s="381">
        <v>53100</v>
      </c>
      <c r="AE4043" s="381">
        <v>56750</v>
      </c>
      <c r="AF4043" s="381">
        <v>60400</v>
      </c>
      <c r="AG4043" s="381">
        <v>9999</v>
      </c>
      <c r="AH4043" s="381" t="s">
        <v>2888</v>
      </c>
      <c r="AI4043" s="381" t="s">
        <v>2743</v>
      </c>
      <c r="AJ4043" s="381">
        <v>0</v>
      </c>
    </row>
    <row r="4044" spans="1:36">
      <c r="A4044" s="381" t="s">
        <v>578</v>
      </c>
      <c r="B4044" s="381" t="s">
        <v>2887</v>
      </c>
      <c r="C4044" s="381">
        <v>48</v>
      </c>
      <c r="D4044" s="381">
        <v>433</v>
      </c>
      <c r="E4044" s="381" t="s">
        <v>2886</v>
      </c>
      <c r="F4044" s="381" t="s">
        <v>2885</v>
      </c>
      <c r="G4044" s="381" t="s">
        <v>2884</v>
      </c>
      <c r="H4044" s="381">
        <v>57100</v>
      </c>
      <c r="I4044" s="381">
        <v>20000</v>
      </c>
      <c r="J4044" s="381">
        <v>22850</v>
      </c>
      <c r="K4044" s="381">
        <v>25700</v>
      </c>
      <c r="L4044" s="381">
        <v>28550</v>
      </c>
      <c r="M4044" s="381">
        <v>30850</v>
      </c>
      <c r="N4044" s="381">
        <v>33150</v>
      </c>
      <c r="O4044" s="381">
        <v>35450</v>
      </c>
      <c r="P4044" s="381">
        <v>37700</v>
      </c>
      <c r="Q4044" s="381">
        <v>12060</v>
      </c>
      <c r="R4044" s="381">
        <v>16240</v>
      </c>
      <c r="S4044" s="381">
        <v>20420</v>
      </c>
      <c r="T4044" s="381">
        <v>24600</v>
      </c>
      <c r="U4044" s="381">
        <v>28780</v>
      </c>
      <c r="V4044" s="381">
        <v>32960</v>
      </c>
      <c r="W4044" s="381">
        <v>35450</v>
      </c>
      <c r="X4044" s="381">
        <v>37700</v>
      </c>
      <c r="Y4044" s="381">
        <v>32000</v>
      </c>
      <c r="Z4044" s="381">
        <v>36600</v>
      </c>
      <c r="AA4044" s="381">
        <v>41150</v>
      </c>
      <c r="AB4044" s="381">
        <v>45700</v>
      </c>
      <c r="AC4044" s="381">
        <v>49400</v>
      </c>
      <c r="AD4044" s="381">
        <v>53050</v>
      </c>
      <c r="AE4044" s="381">
        <v>56700</v>
      </c>
      <c r="AF4044" s="381">
        <v>60350</v>
      </c>
      <c r="AG4044" s="381">
        <v>9999</v>
      </c>
      <c r="AH4044" s="381" t="s">
        <v>2884</v>
      </c>
      <c r="AI4044" s="381" t="s">
        <v>2743</v>
      </c>
      <c r="AJ4044" s="381">
        <v>0</v>
      </c>
    </row>
    <row r="4045" spans="1:36">
      <c r="A4045" s="381" t="s">
        <v>578</v>
      </c>
      <c r="B4045" s="381" t="s">
        <v>2883</v>
      </c>
      <c r="C4045" s="381">
        <v>48</v>
      </c>
      <c r="D4045" s="381">
        <v>435</v>
      </c>
      <c r="E4045" s="381" t="s">
        <v>2882</v>
      </c>
      <c r="F4045" s="381" t="s">
        <v>2881</v>
      </c>
      <c r="G4045" s="381" t="s">
        <v>2880</v>
      </c>
      <c r="H4045" s="381">
        <v>54400</v>
      </c>
      <c r="I4045" s="381">
        <v>20650</v>
      </c>
      <c r="J4045" s="381">
        <v>23600</v>
      </c>
      <c r="K4045" s="381">
        <v>26550</v>
      </c>
      <c r="L4045" s="381">
        <v>29450</v>
      </c>
      <c r="M4045" s="381">
        <v>31850</v>
      </c>
      <c r="N4045" s="381">
        <v>34200</v>
      </c>
      <c r="O4045" s="381">
        <v>36550</v>
      </c>
      <c r="P4045" s="381">
        <v>38900</v>
      </c>
      <c r="Q4045" s="381">
        <v>12400</v>
      </c>
      <c r="R4045" s="381">
        <v>16240</v>
      </c>
      <c r="S4045" s="381">
        <v>20420</v>
      </c>
      <c r="T4045" s="381">
        <v>24600</v>
      </c>
      <c r="U4045" s="381">
        <v>28780</v>
      </c>
      <c r="V4045" s="381">
        <v>32960</v>
      </c>
      <c r="W4045" s="381">
        <v>36550</v>
      </c>
      <c r="X4045" s="381">
        <v>38900</v>
      </c>
      <c r="Y4045" s="381">
        <v>33050</v>
      </c>
      <c r="Z4045" s="381">
        <v>37750</v>
      </c>
      <c r="AA4045" s="381">
        <v>42450</v>
      </c>
      <c r="AB4045" s="381">
        <v>47150</v>
      </c>
      <c r="AC4045" s="381">
        <v>50950</v>
      </c>
      <c r="AD4045" s="381">
        <v>54700</v>
      </c>
      <c r="AE4045" s="381">
        <v>58500</v>
      </c>
      <c r="AF4045" s="381">
        <v>62250</v>
      </c>
      <c r="AG4045" s="381">
        <v>9999</v>
      </c>
      <c r="AH4045" s="381" t="s">
        <v>2880</v>
      </c>
      <c r="AI4045" s="381" t="s">
        <v>2743</v>
      </c>
      <c r="AJ4045" s="381">
        <v>0</v>
      </c>
    </row>
    <row r="4046" spans="1:36">
      <c r="A4046" s="381" t="s">
        <v>578</v>
      </c>
      <c r="B4046" s="381" t="s">
        <v>2879</v>
      </c>
      <c r="C4046" s="381">
        <v>48</v>
      </c>
      <c r="D4046" s="381">
        <v>437</v>
      </c>
      <c r="E4046" s="381" t="s">
        <v>2878</v>
      </c>
      <c r="F4046" s="381" t="s">
        <v>2877</v>
      </c>
      <c r="G4046" s="381" t="s">
        <v>2876</v>
      </c>
      <c r="H4046" s="381">
        <v>52300</v>
      </c>
      <c r="I4046" s="381">
        <v>19000</v>
      </c>
      <c r="J4046" s="381">
        <v>21700</v>
      </c>
      <c r="K4046" s="381">
        <v>24400</v>
      </c>
      <c r="L4046" s="381">
        <v>27100</v>
      </c>
      <c r="M4046" s="381">
        <v>29300</v>
      </c>
      <c r="N4046" s="381">
        <v>31450</v>
      </c>
      <c r="O4046" s="381">
        <v>33650</v>
      </c>
      <c r="P4046" s="381">
        <v>35800</v>
      </c>
      <c r="Q4046" s="381">
        <v>12060</v>
      </c>
      <c r="R4046" s="381">
        <v>16240</v>
      </c>
      <c r="S4046" s="381">
        <v>20420</v>
      </c>
      <c r="T4046" s="381">
        <v>24600</v>
      </c>
      <c r="U4046" s="381">
        <v>28780</v>
      </c>
      <c r="V4046" s="381">
        <v>31450</v>
      </c>
      <c r="W4046" s="381">
        <v>33650</v>
      </c>
      <c r="X4046" s="381">
        <v>35800</v>
      </c>
      <c r="Y4046" s="381">
        <v>30350</v>
      </c>
      <c r="Z4046" s="381">
        <v>34700</v>
      </c>
      <c r="AA4046" s="381">
        <v>39050</v>
      </c>
      <c r="AB4046" s="381">
        <v>43350</v>
      </c>
      <c r="AC4046" s="381">
        <v>46850</v>
      </c>
      <c r="AD4046" s="381">
        <v>50300</v>
      </c>
      <c r="AE4046" s="381">
        <v>53800</v>
      </c>
      <c r="AF4046" s="381">
        <v>57250</v>
      </c>
      <c r="AG4046" s="381">
        <v>9999</v>
      </c>
      <c r="AH4046" s="381" t="s">
        <v>2876</v>
      </c>
      <c r="AI4046" s="381" t="s">
        <v>2743</v>
      </c>
      <c r="AJ4046" s="381">
        <v>0</v>
      </c>
    </row>
    <row r="4047" spans="1:36">
      <c r="A4047" s="381" t="s">
        <v>578</v>
      </c>
      <c r="B4047" s="381" t="s">
        <v>2875</v>
      </c>
      <c r="C4047" s="381">
        <v>48</v>
      </c>
      <c r="D4047" s="381">
        <v>439</v>
      </c>
      <c r="E4047" s="381" t="s">
        <v>2874</v>
      </c>
      <c r="F4047" s="381" t="s">
        <v>2873</v>
      </c>
      <c r="G4047" s="381" t="s">
        <v>2872</v>
      </c>
      <c r="H4047" s="381">
        <v>71400</v>
      </c>
      <c r="I4047" s="381">
        <v>25000</v>
      </c>
      <c r="J4047" s="381">
        <v>28600</v>
      </c>
      <c r="K4047" s="381">
        <v>32150</v>
      </c>
      <c r="L4047" s="381">
        <v>35700</v>
      </c>
      <c r="M4047" s="381">
        <v>38600</v>
      </c>
      <c r="N4047" s="381">
        <v>41450</v>
      </c>
      <c r="O4047" s="381">
        <v>44300</v>
      </c>
      <c r="P4047" s="381">
        <v>47150</v>
      </c>
      <c r="Q4047" s="381">
        <v>15000</v>
      </c>
      <c r="R4047" s="381">
        <v>17150</v>
      </c>
      <c r="S4047" s="381">
        <v>20420</v>
      </c>
      <c r="T4047" s="381">
        <v>24600</v>
      </c>
      <c r="U4047" s="381">
        <v>28780</v>
      </c>
      <c r="V4047" s="381">
        <v>32960</v>
      </c>
      <c r="W4047" s="381">
        <v>37140</v>
      </c>
      <c r="X4047" s="381">
        <v>41320</v>
      </c>
      <c r="Y4047" s="381">
        <v>40000</v>
      </c>
      <c r="Z4047" s="381">
        <v>45700</v>
      </c>
      <c r="AA4047" s="381">
        <v>51400</v>
      </c>
      <c r="AB4047" s="381">
        <v>57100</v>
      </c>
      <c r="AC4047" s="381">
        <v>61700</v>
      </c>
      <c r="AD4047" s="381">
        <v>66250</v>
      </c>
      <c r="AE4047" s="381">
        <v>70850</v>
      </c>
      <c r="AF4047" s="381">
        <v>75400</v>
      </c>
      <c r="AG4047" s="381">
        <v>2800</v>
      </c>
      <c r="AH4047" s="381" t="s">
        <v>2872</v>
      </c>
      <c r="AI4047" s="381" t="s">
        <v>2743</v>
      </c>
      <c r="AJ4047" s="381">
        <v>1</v>
      </c>
    </row>
    <row r="4048" spans="1:36">
      <c r="A4048" s="381" t="s">
        <v>578</v>
      </c>
      <c r="B4048" s="381" t="s">
        <v>2871</v>
      </c>
      <c r="C4048" s="381">
        <v>48</v>
      </c>
      <c r="D4048" s="381">
        <v>441</v>
      </c>
      <c r="E4048" s="381" t="s">
        <v>2870</v>
      </c>
      <c r="F4048" s="381" t="s">
        <v>2869</v>
      </c>
      <c r="G4048" s="381" t="s">
        <v>1133</v>
      </c>
      <c r="H4048" s="381">
        <v>56100</v>
      </c>
      <c r="I4048" s="381">
        <v>19650</v>
      </c>
      <c r="J4048" s="381">
        <v>22450</v>
      </c>
      <c r="K4048" s="381">
        <v>25250</v>
      </c>
      <c r="L4048" s="381">
        <v>28050</v>
      </c>
      <c r="M4048" s="381">
        <v>30300</v>
      </c>
      <c r="N4048" s="381">
        <v>32550</v>
      </c>
      <c r="O4048" s="381">
        <v>34800</v>
      </c>
      <c r="P4048" s="381">
        <v>37050</v>
      </c>
      <c r="Q4048" s="381">
        <v>12060</v>
      </c>
      <c r="R4048" s="381">
        <v>16240</v>
      </c>
      <c r="S4048" s="381">
        <v>20420</v>
      </c>
      <c r="T4048" s="381">
        <v>24600</v>
      </c>
      <c r="U4048" s="381">
        <v>28780</v>
      </c>
      <c r="V4048" s="381">
        <v>32550</v>
      </c>
      <c r="W4048" s="381">
        <v>34800</v>
      </c>
      <c r="X4048" s="381">
        <v>37050</v>
      </c>
      <c r="Y4048" s="381">
        <v>31450</v>
      </c>
      <c r="Z4048" s="381">
        <v>35950</v>
      </c>
      <c r="AA4048" s="381">
        <v>40450</v>
      </c>
      <c r="AB4048" s="381">
        <v>44900</v>
      </c>
      <c r="AC4048" s="381">
        <v>48500</v>
      </c>
      <c r="AD4048" s="381">
        <v>52100</v>
      </c>
      <c r="AE4048" s="381">
        <v>55700</v>
      </c>
      <c r="AF4048" s="381">
        <v>59300</v>
      </c>
      <c r="AG4048" s="381">
        <v>40</v>
      </c>
      <c r="AH4048" s="381" t="s">
        <v>1133</v>
      </c>
      <c r="AI4048" s="381" t="s">
        <v>2743</v>
      </c>
      <c r="AJ4048" s="381">
        <v>1</v>
      </c>
    </row>
    <row r="4049" spans="1:36">
      <c r="A4049" s="381" t="s">
        <v>578</v>
      </c>
      <c r="B4049" s="381" t="s">
        <v>2868</v>
      </c>
      <c r="C4049" s="381">
        <v>48</v>
      </c>
      <c r="D4049" s="381">
        <v>443</v>
      </c>
      <c r="E4049" s="381" t="s">
        <v>2867</v>
      </c>
      <c r="F4049" s="381" t="s">
        <v>2866</v>
      </c>
      <c r="G4049" s="381" t="s">
        <v>2865</v>
      </c>
      <c r="H4049" s="381">
        <v>54200</v>
      </c>
      <c r="I4049" s="381">
        <v>19000</v>
      </c>
      <c r="J4049" s="381">
        <v>21700</v>
      </c>
      <c r="K4049" s="381">
        <v>24400</v>
      </c>
      <c r="L4049" s="381">
        <v>27100</v>
      </c>
      <c r="M4049" s="381">
        <v>29300</v>
      </c>
      <c r="N4049" s="381">
        <v>31450</v>
      </c>
      <c r="O4049" s="381">
        <v>33650</v>
      </c>
      <c r="P4049" s="381">
        <v>35800</v>
      </c>
      <c r="Q4049" s="381">
        <v>12060</v>
      </c>
      <c r="R4049" s="381">
        <v>16240</v>
      </c>
      <c r="S4049" s="381">
        <v>20420</v>
      </c>
      <c r="T4049" s="381">
        <v>24600</v>
      </c>
      <c r="U4049" s="381">
        <v>28780</v>
      </c>
      <c r="V4049" s="381">
        <v>31450</v>
      </c>
      <c r="W4049" s="381">
        <v>33650</v>
      </c>
      <c r="X4049" s="381">
        <v>35800</v>
      </c>
      <c r="Y4049" s="381">
        <v>30350</v>
      </c>
      <c r="Z4049" s="381">
        <v>34700</v>
      </c>
      <c r="AA4049" s="381">
        <v>39050</v>
      </c>
      <c r="AB4049" s="381">
        <v>43350</v>
      </c>
      <c r="AC4049" s="381">
        <v>46850</v>
      </c>
      <c r="AD4049" s="381">
        <v>50300</v>
      </c>
      <c r="AE4049" s="381">
        <v>53800</v>
      </c>
      <c r="AF4049" s="381">
        <v>57250</v>
      </c>
      <c r="AG4049" s="381">
        <v>9999</v>
      </c>
      <c r="AH4049" s="381" t="s">
        <v>2865</v>
      </c>
      <c r="AI4049" s="381" t="s">
        <v>2743</v>
      </c>
      <c r="AJ4049" s="381">
        <v>0</v>
      </c>
    </row>
    <row r="4050" spans="1:36">
      <c r="A4050" s="381" t="s">
        <v>578</v>
      </c>
      <c r="B4050" s="381" t="s">
        <v>2864</v>
      </c>
      <c r="C4050" s="381">
        <v>48</v>
      </c>
      <c r="D4050" s="381">
        <v>445</v>
      </c>
      <c r="E4050" s="381" t="s">
        <v>2863</v>
      </c>
      <c r="F4050" s="381" t="s">
        <v>2862</v>
      </c>
      <c r="G4050" s="381" t="s">
        <v>2861</v>
      </c>
      <c r="H4050" s="381">
        <v>46300</v>
      </c>
      <c r="I4050" s="381">
        <v>19000</v>
      </c>
      <c r="J4050" s="381">
        <v>21700</v>
      </c>
      <c r="K4050" s="381">
        <v>24400</v>
      </c>
      <c r="L4050" s="381">
        <v>27100</v>
      </c>
      <c r="M4050" s="381">
        <v>29300</v>
      </c>
      <c r="N4050" s="381">
        <v>31450</v>
      </c>
      <c r="O4050" s="381">
        <v>33650</v>
      </c>
      <c r="P4050" s="381">
        <v>35800</v>
      </c>
      <c r="Q4050" s="381">
        <v>12060</v>
      </c>
      <c r="R4050" s="381">
        <v>16240</v>
      </c>
      <c r="S4050" s="381">
        <v>20420</v>
      </c>
      <c r="T4050" s="381">
        <v>24600</v>
      </c>
      <c r="U4050" s="381">
        <v>28780</v>
      </c>
      <c r="V4050" s="381">
        <v>31450</v>
      </c>
      <c r="W4050" s="381">
        <v>33650</v>
      </c>
      <c r="X4050" s="381">
        <v>35800</v>
      </c>
      <c r="Y4050" s="381">
        <v>30350</v>
      </c>
      <c r="Z4050" s="381">
        <v>34700</v>
      </c>
      <c r="AA4050" s="381">
        <v>39050</v>
      </c>
      <c r="AB4050" s="381">
        <v>43350</v>
      </c>
      <c r="AC4050" s="381">
        <v>46850</v>
      </c>
      <c r="AD4050" s="381">
        <v>50300</v>
      </c>
      <c r="AE4050" s="381">
        <v>53800</v>
      </c>
      <c r="AF4050" s="381">
        <v>57250</v>
      </c>
      <c r="AG4050" s="381">
        <v>9999</v>
      </c>
      <c r="AH4050" s="381" t="s">
        <v>2861</v>
      </c>
      <c r="AI4050" s="381" t="s">
        <v>2743</v>
      </c>
      <c r="AJ4050" s="381">
        <v>0</v>
      </c>
    </row>
    <row r="4051" spans="1:36">
      <c r="A4051" s="381" t="s">
        <v>578</v>
      </c>
      <c r="B4051" s="381" t="s">
        <v>2860</v>
      </c>
      <c r="C4051" s="381">
        <v>48</v>
      </c>
      <c r="D4051" s="381">
        <v>447</v>
      </c>
      <c r="E4051" s="381" t="s">
        <v>2859</v>
      </c>
      <c r="F4051" s="381" t="s">
        <v>2858</v>
      </c>
      <c r="G4051" s="381" t="s">
        <v>2857</v>
      </c>
      <c r="H4051" s="381">
        <v>50100</v>
      </c>
      <c r="I4051" s="381">
        <v>19000</v>
      </c>
      <c r="J4051" s="381">
        <v>21700</v>
      </c>
      <c r="K4051" s="381">
        <v>24400</v>
      </c>
      <c r="L4051" s="381">
        <v>27100</v>
      </c>
      <c r="M4051" s="381">
        <v>29300</v>
      </c>
      <c r="N4051" s="381">
        <v>31450</v>
      </c>
      <c r="O4051" s="381">
        <v>33650</v>
      </c>
      <c r="P4051" s="381">
        <v>35800</v>
      </c>
      <c r="Q4051" s="381">
        <v>12060</v>
      </c>
      <c r="R4051" s="381">
        <v>16240</v>
      </c>
      <c r="S4051" s="381">
        <v>20420</v>
      </c>
      <c r="T4051" s="381">
        <v>24600</v>
      </c>
      <c r="U4051" s="381">
        <v>28780</v>
      </c>
      <c r="V4051" s="381">
        <v>31450</v>
      </c>
      <c r="W4051" s="381">
        <v>33650</v>
      </c>
      <c r="X4051" s="381">
        <v>35800</v>
      </c>
      <c r="Y4051" s="381">
        <v>30350</v>
      </c>
      <c r="Z4051" s="381">
        <v>34700</v>
      </c>
      <c r="AA4051" s="381">
        <v>39050</v>
      </c>
      <c r="AB4051" s="381">
        <v>43350</v>
      </c>
      <c r="AC4051" s="381">
        <v>46850</v>
      </c>
      <c r="AD4051" s="381">
        <v>50300</v>
      </c>
      <c r="AE4051" s="381">
        <v>53800</v>
      </c>
      <c r="AF4051" s="381">
        <v>57250</v>
      </c>
      <c r="AG4051" s="381">
        <v>9999</v>
      </c>
      <c r="AH4051" s="381" t="s">
        <v>2857</v>
      </c>
      <c r="AI4051" s="381" t="s">
        <v>2743</v>
      </c>
      <c r="AJ4051" s="381">
        <v>0</v>
      </c>
    </row>
    <row r="4052" spans="1:36">
      <c r="A4052" s="381" t="s">
        <v>578</v>
      </c>
      <c r="B4052" s="381" t="s">
        <v>2856</v>
      </c>
      <c r="C4052" s="381">
        <v>48</v>
      </c>
      <c r="D4052" s="381">
        <v>449</v>
      </c>
      <c r="E4052" s="381" t="s">
        <v>2855</v>
      </c>
      <c r="F4052" s="381" t="s">
        <v>2854</v>
      </c>
      <c r="G4052" s="381" t="s">
        <v>2853</v>
      </c>
      <c r="H4052" s="381">
        <v>51100</v>
      </c>
      <c r="I4052" s="381">
        <v>19000</v>
      </c>
      <c r="J4052" s="381">
        <v>21700</v>
      </c>
      <c r="K4052" s="381">
        <v>24400</v>
      </c>
      <c r="L4052" s="381">
        <v>27100</v>
      </c>
      <c r="M4052" s="381">
        <v>29300</v>
      </c>
      <c r="N4052" s="381">
        <v>31450</v>
      </c>
      <c r="O4052" s="381">
        <v>33650</v>
      </c>
      <c r="P4052" s="381">
        <v>35800</v>
      </c>
      <c r="Q4052" s="381">
        <v>12060</v>
      </c>
      <c r="R4052" s="381">
        <v>16240</v>
      </c>
      <c r="S4052" s="381">
        <v>20420</v>
      </c>
      <c r="T4052" s="381">
        <v>24600</v>
      </c>
      <c r="U4052" s="381">
        <v>28780</v>
      </c>
      <c r="V4052" s="381">
        <v>31450</v>
      </c>
      <c r="W4052" s="381">
        <v>33650</v>
      </c>
      <c r="X4052" s="381">
        <v>35800</v>
      </c>
      <c r="Y4052" s="381">
        <v>30350</v>
      </c>
      <c r="Z4052" s="381">
        <v>34700</v>
      </c>
      <c r="AA4052" s="381">
        <v>39050</v>
      </c>
      <c r="AB4052" s="381">
        <v>43350</v>
      </c>
      <c r="AC4052" s="381">
        <v>46850</v>
      </c>
      <c r="AD4052" s="381">
        <v>50300</v>
      </c>
      <c r="AE4052" s="381">
        <v>53800</v>
      </c>
      <c r="AF4052" s="381">
        <v>57250</v>
      </c>
      <c r="AG4052" s="381">
        <v>9999</v>
      </c>
      <c r="AH4052" s="381" t="s">
        <v>2853</v>
      </c>
      <c r="AI4052" s="381" t="s">
        <v>2743</v>
      </c>
      <c r="AJ4052" s="381">
        <v>0</v>
      </c>
    </row>
    <row r="4053" spans="1:36">
      <c r="A4053" s="381" t="s">
        <v>578</v>
      </c>
      <c r="B4053" s="381" t="s">
        <v>2852</v>
      </c>
      <c r="C4053" s="381">
        <v>48</v>
      </c>
      <c r="D4053" s="381">
        <v>451</v>
      </c>
      <c r="E4053" s="381" t="s">
        <v>2851</v>
      </c>
      <c r="F4053" s="381" t="s">
        <v>2850</v>
      </c>
      <c r="G4053" s="381" t="s">
        <v>2849</v>
      </c>
      <c r="H4053" s="381">
        <v>61400</v>
      </c>
      <c r="I4053" s="381">
        <v>21500</v>
      </c>
      <c r="J4053" s="381">
        <v>24600</v>
      </c>
      <c r="K4053" s="381">
        <v>27650</v>
      </c>
      <c r="L4053" s="381">
        <v>30700</v>
      </c>
      <c r="M4053" s="381">
        <v>33200</v>
      </c>
      <c r="N4053" s="381">
        <v>35650</v>
      </c>
      <c r="O4053" s="381">
        <v>38100</v>
      </c>
      <c r="P4053" s="381">
        <v>40550</v>
      </c>
      <c r="Q4053" s="381">
        <v>12900</v>
      </c>
      <c r="R4053" s="381">
        <v>16240</v>
      </c>
      <c r="S4053" s="381">
        <v>20420</v>
      </c>
      <c r="T4053" s="381">
        <v>24600</v>
      </c>
      <c r="U4053" s="381">
        <v>28780</v>
      </c>
      <c r="V4053" s="381">
        <v>32960</v>
      </c>
      <c r="W4053" s="381">
        <v>37140</v>
      </c>
      <c r="X4053" s="381">
        <v>40550</v>
      </c>
      <c r="Y4053" s="381">
        <v>34400</v>
      </c>
      <c r="Z4053" s="381">
        <v>39300</v>
      </c>
      <c r="AA4053" s="381">
        <v>44200</v>
      </c>
      <c r="AB4053" s="381">
        <v>49100</v>
      </c>
      <c r="AC4053" s="381">
        <v>53050</v>
      </c>
      <c r="AD4053" s="381">
        <v>57000</v>
      </c>
      <c r="AE4053" s="381">
        <v>60900</v>
      </c>
      <c r="AF4053" s="381">
        <v>64850</v>
      </c>
      <c r="AG4053" s="381">
        <v>7200</v>
      </c>
      <c r="AH4053" s="381" t="s">
        <v>2849</v>
      </c>
      <c r="AI4053" s="381" t="s">
        <v>2743</v>
      </c>
      <c r="AJ4053" s="381">
        <v>1</v>
      </c>
    </row>
    <row r="4054" spans="1:36">
      <c r="A4054" s="381" t="s">
        <v>578</v>
      </c>
      <c r="B4054" s="381" t="s">
        <v>2848</v>
      </c>
      <c r="C4054" s="381">
        <v>48</v>
      </c>
      <c r="D4054" s="381">
        <v>453</v>
      </c>
      <c r="E4054" s="381" t="s">
        <v>2776</v>
      </c>
      <c r="F4054" s="381" t="s">
        <v>2775</v>
      </c>
      <c r="G4054" s="381" t="s">
        <v>2847</v>
      </c>
      <c r="H4054" s="381">
        <v>81400</v>
      </c>
      <c r="I4054" s="381">
        <v>28500</v>
      </c>
      <c r="J4054" s="381">
        <v>32600</v>
      </c>
      <c r="K4054" s="381">
        <v>36650</v>
      </c>
      <c r="L4054" s="381">
        <v>40700</v>
      </c>
      <c r="M4054" s="381">
        <v>44000</v>
      </c>
      <c r="N4054" s="381">
        <v>47250</v>
      </c>
      <c r="O4054" s="381">
        <v>50500</v>
      </c>
      <c r="P4054" s="381">
        <v>53750</v>
      </c>
      <c r="Q4054" s="381">
        <v>17100</v>
      </c>
      <c r="R4054" s="381">
        <v>19550</v>
      </c>
      <c r="S4054" s="381">
        <v>22000</v>
      </c>
      <c r="T4054" s="381">
        <v>24600</v>
      </c>
      <c r="U4054" s="381">
        <v>28780</v>
      </c>
      <c r="V4054" s="381">
        <v>32960</v>
      </c>
      <c r="W4054" s="381">
        <v>37140</v>
      </c>
      <c r="X4054" s="381">
        <v>41320</v>
      </c>
      <c r="Y4054" s="381">
        <v>45600</v>
      </c>
      <c r="Z4054" s="381">
        <v>52100</v>
      </c>
      <c r="AA4054" s="381">
        <v>58600</v>
      </c>
      <c r="AB4054" s="381">
        <v>65100</v>
      </c>
      <c r="AC4054" s="381">
        <v>70350</v>
      </c>
      <c r="AD4054" s="381">
        <v>75550</v>
      </c>
      <c r="AE4054" s="381">
        <v>80750</v>
      </c>
      <c r="AF4054" s="381">
        <v>85950</v>
      </c>
      <c r="AG4054" s="381">
        <v>640</v>
      </c>
      <c r="AH4054" s="381" t="s">
        <v>2847</v>
      </c>
      <c r="AI4054" s="381" t="s">
        <v>2743</v>
      </c>
      <c r="AJ4054" s="381">
        <v>1</v>
      </c>
    </row>
    <row r="4055" spans="1:36">
      <c r="A4055" s="381" t="s">
        <v>578</v>
      </c>
      <c r="B4055" s="381" t="s">
        <v>2846</v>
      </c>
      <c r="C4055" s="381">
        <v>48</v>
      </c>
      <c r="D4055" s="381">
        <v>455</v>
      </c>
      <c r="E4055" s="381" t="s">
        <v>2845</v>
      </c>
      <c r="F4055" s="381" t="s">
        <v>2844</v>
      </c>
      <c r="G4055" s="381" t="s">
        <v>2843</v>
      </c>
      <c r="H4055" s="381">
        <v>47100</v>
      </c>
      <c r="I4055" s="381">
        <v>19000</v>
      </c>
      <c r="J4055" s="381">
        <v>21700</v>
      </c>
      <c r="K4055" s="381">
        <v>24400</v>
      </c>
      <c r="L4055" s="381">
        <v>27100</v>
      </c>
      <c r="M4055" s="381">
        <v>29300</v>
      </c>
      <c r="N4055" s="381">
        <v>31450</v>
      </c>
      <c r="O4055" s="381">
        <v>33650</v>
      </c>
      <c r="P4055" s="381">
        <v>35800</v>
      </c>
      <c r="Q4055" s="381">
        <v>12060</v>
      </c>
      <c r="R4055" s="381">
        <v>16240</v>
      </c>
      <c r="S4055" s="381">
        <v>20420</v>
      </c>
      <c r="T4055" s="381">
        <v>24600</v>
      </c>
      <c r="U4055" s="381">
        <v>28780</v>
      </c>
      <c r="V4055" s="381">
        <v>31450</v>
      </c>
      <c r="W4055" s="381">
        <v>33650</v>
      </c>
      <c r="X4055" s="381">
        <v>35800</v>
      </c>
      <c r="Y4055" s="381">
        <v>30350</v>
      </c>
      <c r="Z4055" s="381">
        <v>34700</v>
      </c>
      <c r="AA4055" s="381">
        <v>39050</v>
      </c>
      <c r="AB4055" s="381">
        <v>43350</v>
      </c>
      <c r="AC4055" s="381">
        <v>46850</v>
      </c>
      <c r="AD4055" s="381">
        <v>50300</v>
      </c>
      <c r="AE4055" s="381">
        <v>53800</v>
      </c>
      <c r="AF4055" s="381">
        <v>57250</v>
      </c>
      <c r="AG4055" s="381">
        <v>9999</v>
      </c>
      <c r="AH4055" s="381" t="s">
        <v>2843</v>
      </c>
      <c r="AI4055" s="381" t="s">
        <v>2743</v>
      </c>
      <c r="AJ4055" s="381">
        <v>0</v>
      </c>
    </row>
    <row r="4056" spans="1:36">
      <c r="A4056" s="381" t="s">
        <v>578</v>
      </c>
      <c r="B4056" s="381" t="s">
        <v>2842</v>
      </c>
      <c r="C4056" s="381">
        <v>48</v>
      </c>
      <c r="D4056" s="381">
        <v>457</v>
      </c>
      <c r="E4056" s="381" t="s">
        <v>2841</v>
      </c>
      <c r="F4056" s="381" t="s">
        <v>2840</v>
      </c>
      <c r="G4056" s="381" t="s">
        <v>1390</v>
      </c>
      <c r="H4056" s="381">
        <v>50700</v>
      </c>
      <c r="I4056" s="381">
        <v>19000</v>
      </c>
      <c r="J4056" s="381">
        <v>21700</v>
      </c>
      <c r="K4056" s="381">
        <v>24400</v>
      </c>
      <c r="L4056" s="381">
        <v>27100</v>
      </c>
      <c r="M4056" s="381">
        <v>29300</v>
      </c>
      <c r="N4056" s="381">
        <v>31450</v>
      </c>
      <c r="O4056" s="381">
        <v>33650</v>
      </c>
      <c r="P4056" s="381">
        <v>35800</v>
      </c>
      <c r="Q4056" s="381">
        <v>12060</v>
      </c>
      <c r="R4056" s="381">
        <v>16240</v>
      </c>
      <c r="S4056" s="381">
        <v>20420</v>
      </c>
      <c r="T4056" s="381">
        <v>24600</v>
      </c>
      <c r="U4056" s="381">
        <v>28780</v>
      </c>
      <c r="V4056" s="381">
        <v>31450</v>
      </c>
      <c r="W4056" s="381">
        <v>33650</v>
      </c>
      <c r="X4056" s="381">
        <v>35800</v>
      </c>
      <c r="Y4056" s="381">
        <v>30350</v>
      </c>
      <c r="Z4056" s="381">
        <v>34700</v>
      </c>
      <c r="AA4056" s="381">
        <v>39050</v>
      </c>
      <c r="AB4056" s="381">
        <v>43350</v>
      </c>
      <c r="AC4056" s="381">
        <v>46850</v>
      </c>
      <c r="AD4056" s="381">
        <v>50300</v>
      </c>
      <c r="AE4056" s="381">
        <v>53800</v>
      </c>
      <c r="AF4056" s="381">
        <v>57250</v>
      </c>
      <c r="AG4056" s="381">
        <v>9999</v>
      </c>
      <c r="AH4056" s="381" t="s">
        <v>1390</v>
      </c>
      <c r="AI4056" s="381" t="s">
        <v>2743</v>
      </c>
      <c r="AJ4056" s="381">
        <v>0</v>
      </c>
    </row>
    <row r="4057" spans="1:36">
      <c r="A4057" s="381" t="s">
        <v>578</v>
      </c>
      <c r="B4057" s="381" t="s">
        <v>2839</v>
      </c>
      <c r="C4057" s="381">
        <v>48</v>
      </c>
      <c r="D4057" s="381">
        <v>459</v>
      </c>
      <c r="E4057" s="381" t="s">
        <v>2838</v>
      </c>
      <c r="F4057" s="381" t="s">
        <v>2837</v>
      </c>
      <c r="G4057" s="381" t="s">
        <v>1386</v>
      </c>
      <c r="H4057" s="381">
        <v>61400</v>
      </c>
      <c r="I4057" s="381">
        <v>21150</v>
      </c>
      <c r="J4057" s="381">
        <v>24150</v>
      </c>
      <c r="K4057" s="381">
        <v>27150</v>
      </c>
      <c r="L4057" s="381">
        <v>30150</v>
      </c>
      <c r="M4057" s="381">
        <v>32600</v>
      </c>
      <c r="N4057" s="381">
        <v>35000</v>
      </c>
      <c r="O4057" s="381">
        <v>37400</v>
      </c>
      <c r="P4057" s="381">
        <v>39800</v>
      </c>
      <c r="Q4057" s="381">
        <v>12700</v>
      </c>
      <c r="R4057" s="381">
        <v>16240</v>
      </c>
      <c r="S4057" s="381">
        <v>20420</v>
      </c>
      <c r="T4057" s="381">
        <v>24600</v>
      </c>
      <c r="U4057" s="381">
        <v>28780</v>
      </c>
      <c r="V4057" s="381">
        <v>32960</v>
      </c>
      <c r="W4057" s="381">
        <v>37140</v>
      </c>
      <c r="X4057" s="381">
        <v>39800</v>
      </c>
      <c r="Y4057" s="381">
        <v>33800</v>
      </c>
      <c r="Z4057" s="381">
        <v>38600</v>
      </c>
      <c r="AA4057" s="381">
        <v>43450</v>
      </c>
      <c r="AB4057" s="381">
        <v>48250</v>
      </c>
      <c r="AC4057" s="381">
        <v>52150</v>
      </c>
      <c r="AD4057" s="381">
        <v>56000</v>
      </c>
      <c r="AE4057" s="381">
        <v>59850</v>
      </c>
      <c r="AF4057" s="381">
        <v>63700</v>
      </c>
      <c r="AG4057" s="381">
        <v>4420</v>
      </c>
      <c r="AH4057" s="381" t="s">
        <v>1386</v>
      </c>
      <c r="AI4057" s="381" t="s">
        <v>2743</v>
      </c>
      <c r="AJ4057" s="381">
        <v>1</v>
      </c>
    </row>
    <row r="4058" spans="1:36">
      <c r="A4058" s="381" t="s">
        <v>578</v>
      </c>
      <c r="B4058" s="381" t="s">
        <v>2836</v>
      </c>
      <c r="C4058" s="381">
        <v>48</v>
      </c>
      <c r="D4058" s="381">
        <v>461</v>
      </c>
      <c r="E4058" s="381" t="s">
        <v>2835</v>
      </c>
      <c r="F4058" s="381" t="s">
        <v>2834</v>
      </c>
      <c r="G4058" s="381" t="s">
        <v>2833</v>
      </c>
      <c r="H4058" s="381">
        <v>62800</v>
      </c>
      <c r="I4058" s="381">
        <v>22000</v>
      </c>
      <c r="J4058" s="381">
        <v>25150</v>
      </c>
      <c r="K4058" s="381">
        <v>28300</v>
      </c>
      <c r="L4058" s="381">
        <v>31400</v>
      </c>
      <c r="M4058" s="381">
        <v>33950</v>
      </c>
      <c r="N4058" s="381">
        <v>36450</v>
      </c>
      <c r="O4058" s="381">
        <v>38950</v>
      </c>
      <c r="P4058" s="381">
        <v>41450</v>
      </c>
      <c r="Q4058" s="381">
        <v>13200</v>
      </c>
      <c r="R4058" s="381">
        <v>16240</v>
      </c>
      <c r="S4058" s="381">
        <v>20420</v>
      </c>
      <c r="T4058" s="381">
        <v>24600</v>
      </c>
      <c r="U4058" s="381">
        <v>28780</v>
      </c>
      <c r="V4058" s="381">
        <v>32960</v>
      </c>
      <c r="W4058" s="381">
        <v>37140</v>
      </c>
      <c r="X4058" s="381">
        <v>41320</v>
      </c>
      <c r="Y4058" s="381">
        <v>35200</v>
      </c>
      <c r="Z4058" s="381">
        <v>40200</v>
      </c>
      <c r="AA4058" s="381">
        <v>45250</v>
      </c>
      <c r="AB4058" s="381">
        <v>50250</v>
      </c>
      <c r="AC4058" s="381">
        <v>54300</v>
      </c>
      <c r="AD4058" s="381">
        <v>58300</v>
      </c>
      <c r="AE4058" s="381">
        <v>62350</v>
      </c>
      <c r="AF4058" s="381">
        <v>66350</v>
      </c>
      <c r="AG4058" s="381">
        <v>9999</v>
      </c>
      <c r="AH4058" s="381" t="s">
        <v>2833</v>
      </c>
      <c r="AI4058" s="381" t="s">
        <v>2743</v>
      </c>
      <c r="AJ4058" s="381">
        <v>0</v>
      </c>
    </row>
    <row r="4059" spans="1:36">
      <c r="A4059" s="381" t="s">
        <v>578</v>
      </c>
      <c r="B4059" s="381" t="s">
        <v>2832</v>
      </c>
      <c r="C4059" s="381">
        <v>48</v>
      </c>
      <c r="D4059" s="381">
        <v>463</v>
      </c>
      <c r="E4059" s="381" t="s">
        <v>2831</v>
      </c>
      <c r="F4059" s="381" t="s">
        <v>2830</v>
      </c>
      <c r="G4059" s="381" t="s">
        <v>2829</v>
      </c>
      <c r="H4059" s="381">
        <v>44600</v>
      </c>
      <c r="I4059" s="381">
        <v>19000</v>
      </c>
      <c r="J4059" s="381">
        <v>21700</v>
      </c>
      <c r="K4059" s="381">
        <v>24400</v>
      </c>
      <c r="L4059" s="381">
        <v>27100</v>
      </c>
      <c r="M4059" s="381">
        <v>29300</v>
      </c>
      <c r="N4059" s="381">
        <v>31450</v>
      </c>
      <c r="O4059" s="381">
        <v>33650</v>
      </c>
      <c r="P4059" s="381">
        <v>35800</v>
      </c>
      <c r="Q4059" s="381">
        <v>12060</v>
      </c>
      <c r="R4059" s="381">
        <v>16240</v>
      </c>
      <c r="S4059" s="381">
        <v>20420</v>
      </c>
      <c r="T4059" s="381">
        <v>24600</v>
      </c>
      <c r="U4059" s="381">
        <v>28780</v>
      </c>
      <c r="V4059" s="381">
        <v>31450</v>
      </c>
      <c r="W4059" s="381">
        <v>33650</v>
      </c>
      <c r="X4059" s="381">
        <v>35800</v>
      </c>
      <c r="Y4059" s="381">
        <v>30350</v>
      </c>
      <c r="Z4059" s="381">
        <v>34700</v>
      </c>
      <c r="AA4059" s="381">
        <v>39050</v>
      </c>
      <c r="AB4059" s="381">
        <v>43350</v>
      </c>
      <c r="AC4059" s="381">
        <v>46850</v>
      </c>
      <c r="AD4059" s="381">
        <v>50300</v>
      </c>
      <c r="AE4059" s="381">
        <v>53800</v>
      </c>
      <c r="AF4059" s="381">
        <v>57250</v>
      </c>
      <c r="AG4059" s="381">
        <v>9999</v>
      </c>
      <c r="AH4059" s="381" t="s">
        <v>2829</v>
      </c>
      <c r="AI4059" s="381" t="s">
        <v>2743</v>
      </c>
      <c r="AJ4059" s="381">
        <v>0</v>
      </c>
    </row>
    <row r="4060" spans="1:36">
      <c r="A4060" s="381" t="s">
        <v>578</v>
      </c>
      <c r="B4060" s="381" t="s">
        <v>2828</v>
      </c>
      <c r="C4060" s="381">
        <v>48</v>
      </c>
      <c r="D4060" s="381">
        <v>465</v>
      </c>
      <c r="E4060" s="381" t="s">
        <v>2827</v>
      </c>
      <c r="F4060" s="381" t="s">
        <v>2826</v>
      </c>
      <c r="G4060" s="381" t="s">
        <v>2825</v>
      </c>
      <c r="H4060" s="381">
        <v>51900</v>
      </c>
      <c r="I4060" s="381">
        <v>19000</v>
      </c>
      <c r="J4060" s="381">
        <v>21700</v>
      </c>
      <c r="K4060" s="381">
        <v>24400</v>
      </c>
      <c r="L4060" s="381">
        <v>27100</v>
      </c>
      <c r="M4060" s="381">
        <v>29300</v>
      </c>
      <c r="N4060" s="381">
        <v>31450</v>
      </c>
      <c r="O4060" s="381">
        <v>33650</v>
      </c>
      <c r="P4060" s="381">
        <v>35800</v>
      </c>
      <c r="Q4060" s="381">
        <v>12060</v>
      </c>
      <c r="R4060" s="381">
        <v>16240</v>
      </c>
      <c r="S4060" s="381">
        <v>20420</v>
      </c>
      <c r="T4060" s="381">
        <v>24600</v>
      </c>
      <c r="U4060" s="381">
        <v>28780</v>
      </c>
      <c r="V4060" s="381">
        <v>31450</v>
      </c>
      <c r="W4060" s="381">
        <v>33650</v>
      </c>
      <c r="X4060" s="381">
        <v>35800</v>
      </c>
      <c r="Y4060" s="381">
        <v>30350</v>
      </c>
      <c r="Z4060" s="381">
        <v>34700</v>
      </c>
      <c r="AA4060" s="381">
        <v>39050</v>
      </c>
      <c r="AB4060" s="381">
        <v>43350</v>
      </c>
      <c r="AC4060" s="381">
        <v>46850</v>
      </c>
      <c r="AD4060" s="381">
        <v>50300</v>
      </c>
      <c r="AE4060" s="381">
        <v>53800</v>
      </c>
      <c r="AF4060" s="381">
        <v>57250</v>
      </c>
      <c r="AG4060" s="381">
        <v>9999</v>
      </c>
      <c r="AH4060" s="381" t="s">
        <v>2825</v>
      </c>
      <c r="AI4060" s="381" t="s">
        <v>2743</v>
      </c>
      <c r="AJ4060" s="381">
        <v>0</v>
      </c>
    </row>
    <row r="4061" spans="1:36">
      <c r="A4061" s="381" t="s">
        <v>578</v>
      </c>
      <c r="B4061" s="381" t="s">
        <v>2824</v>
      </c>
      <c r="C4061" s="381">
        <v>48</v>
      </c>
      <c r="D4061" s="381">
        <v>467</v>
      </c>
      <c r="E4061" s="381" t="s">
        <v>2823</v>
      </c>
      <c r="F4061" s="381" t="s">
        <v>2822</v>
      </c>
      <c r="G4061" s="381" t="s">
        <v>2821</v>
      </c>
      <c r="H4061" s="381">
        <v>54700</v>
      </c>
      <c r="I4061" s="381">
        <v>19150</v>
      </c>
      <c r="J4061" s="381">
        <v>21900</v>
      </c>
      <c r="K4061" s="381">
        <v>24650</v>
      </c>
      <c r="L4061" s="381">
        <v>27350</v>
      </c>
      <c r="M4061" s="381">
        <v>29550</v>
      </c>
      <c r="N4061" s="381">
        <v>31750</v>
      </c>
      <c r="O4061" s="381">
        <v>33950</v>
      </c>
      <c r="P4061" s="381">
        <v>36150</v>
      </c>
      <c r="Q4061" s="381">
        <v>12060</v>
      </c>
      <c r="R4061" s="381">
        <v>16240</v>
      </c>
      <c r="S4061" s="381">
        <v>20420</v>
      </c>
      <c r="T4061" s="381">
        <v>24600</v>
      </c>
      <c r="U4061" s="381">
        <v>28780</v>
      </c>
      <c r="V4061" s="381">
        <v>31750</v>
      </c>
      <c r="W4061" s="381">
        <v>33950</v>
      </c>
      <c r="X4061" s="381">
        <v>36150</v>
      </c>
      <c r="Y4061" s="381">
        <v>30650</v>
      </c>
      <c r="Z4061" s="381">
        <v>35000</v>
      </c>
      <c r="AA4061" s="381">
        <v>39400</v>
      </c>
      <c r="AB4061" s="381">
        <v>43750</v>
      </c>
      <c r="AC4061" s="381">
        <v>47250</v>
      </c>
      <c r="AD4061" s="381">
        <v>50750</v>
      </c>
      <c r="AE4061" s="381">
        <v>54250</v>
      </c>
      <c r="AF4061" s="381">
        <v>57750</v>
      </c>
      <c r="AG4061" s="381">
        <v>9999</v>
      </c>
      <c r="AH4061" s="381" t="s">
        <v>2821</v>
      </c>
      <c r="AI4061" s="381" t="s">
        <v>2743</v>
      </c>
      <c r="AJ4061" s="381">
        <v>0</v>
      </c>
    </row>
    <row r="4062" spans="1:36">
      <c r="A4062" s="381" t="s">
        <v>578</v>
      </c>
      <c r="B4062" s="381" t="s">
        <v>2820</v>
      </c>
      <c r="C4062" s="381">
        <v>48</v>
      </c>
      <c r="D4062" s="381">
        <v>469</v>
      </c>
      <c r="E4062" s="381" t="s">
        <v>2819</v>
      </c>
      <c r="F4062" s="381" t="s">
        <v>2818</v>
      </c>
      <c r="G4062" s="381" t="s">
        <v>2817</v>
      </c>
      <c r="H4062" s="381">
        <v>63800</v>
      </c>
      <c r="I4062" s="381">
        <v>21800</v>
      </c>
      <c r="J4062" s="381">
        <v>24900</v>
      </c>
      <c r="K4062" s="381">
        <v>28000</v>
      </c>
      <c r="L4062" s="381">
        <v>31100</v>
      </c>
      <c r="M4062" s="381">
        <v>33600</v>
      </c>
      <c r="N4062" s="381">
        <v>36100</v>
      </c>
      <c r="O4062" s="381">
        <v>38600</v>
      </c>
      <c r="P4062" s="381">
        <v>41100</v>
      </c>
      <c r="Q4062" s="381">
        <v>13100</v>
      </c>
      <c r="R4062" s="381">
        <v>16240</v>
      </c>
      <c r="S4062" s="381">
        <v>20420</v>
      </c>
      <c r="T4062" s="381">
        <v>24600</v>
      </c>
      <c r="U4062" s="381">
        <v>28780</v>
      </c>
      <c r="V4062" s="381">
        <v>32960</v>
      </c>
      <c r="W4062" s="381">
        <v>37140</v>
      </c>
      <c r="X4062" s="381">
        <v>41100</v>
      </c>
      <c r="Y4062" s="381">
        <v>34850</v>
      </c>
      <c r="Z4062" s="381">
        <v>39800</v>
      </c>
      <c r="AA4062" s="381">
        <v>44800</v>
      </c>
      <c r="AB4062" s="381">
        <v>49750</v>
      </c>
      <c r="AC4062" s="381">
        <v>53750</v>
      </c>
      <c r="AD4062" s="381">
        <v>57750</v>
      </c>
      <c r="AE4062" s="381">
        <v>61700</v>
      </c>
      <c r="AF4062" s="381">
        <v>65700</v>
      </c>
      <c r="AG4062" s="381">
        <v>8750</v>
      </c>
      <c r="AH4062" s="381" t="s">
        <v>2817</v>
      </c>
      <c r="AI4062" s="381" t="s">
        <v>2743</v>
      </c>
      <c r="AJ4062" s="381">
        <v>1</v>
      </c>
    </row>
    <row r="4063" spans="1:36">
      <c r="A4063" s="381" t="s">
        <v>578</v>
      </c>
      <c r="B4063" s="381" t="s">
        <v>2816</v>
      </c>
      <c r="C4063" s="381">
        <v>48</v>
      </c>
      <c r="D4063" s="381">
        <v>471</v>
      </c>
      <c r="E4063" s="381" t="s">
        <v>2815</v>
      </c>
      <c r="F4063" s="381" t="s">
        <v>2814</v>
      </c>
      <c r="G4063" s="381" t="s">
        <v>2813</v>
      </c>
      <c r="H4063" s="381">
        <v>67500</v>
      </c>
      <c r="I4063" s="381">
        <v>22050</v>
      </c>
      <c r="J4063" s="381">
        <v>25200</v>
      </c>
      <c r="K4063" s="381">
        <v>28350</v>
      </c>
      <c r="L4063" s="381">
        <v>31450</v>
      </c>
      <c r="M4063" s="381">
        <v>34000</v>
      </c>
      <c r="N4063" s="381">
        <v>36500</v>
      </c>
      <c r="O4063" s="381">
        <v>39000</v>
      </c>
      <c r="P4063" s="381">
        <v>41550</v>
      </c>
      <c r="Q4063" s="381">
        <v>13200</v>
      </c>
      <c r="R4063" s="381">
        <v>16240</v>
      </c>
      <c r="S4063" s="381">
        <v>20420</v>
      </c>
      <c r="T4063" s="381">
        <v>24600</v>
      </c>
      <c r="U4063" s="381">
        <v>28780</v>
      </c>
      <c r="V4063" s="381">
        <v>32960</v>
      </c>
      <c r="W4063" s="381">
        <v>37140</v>
      </c>
      <c r="X4063" s="381">
        <v>41320</v>
      </c>
      <c r="Y4063" s="381">
        <v>35200</v>
      </c>
      <c r="Z4063" s="381">
        <v>40200</v>
      </c>
      <c r="AA4063" s="381">
        <v>45250</v>
      </c>
      <c r="AB4063" s="381">
        <v>50250</v>
      </c>
      <c r="AC4063" s="381">
        <v>54300</v>
      </c>
      <c r="AD4063" s="381">
        <v>58300</v>
      </c>
      <c r="AE4063" s="381">
        <v>62350</v>
      </c>
      <c r="AF4063" s="381">
        <v>66350</v>
      </c>
      <c r="AG4063" s="381">
        <v>9999</v>
      </c>
      <c r="AH4063" s="381" t="s">
        <v>2813</v>
      </c>
      <c r="AI4063" s="381" t="s">
        <v>2743</v>
      </c>
      <c r="AJ4063" s="381">
        <v>0</v>
      </c>
    </row>
    <row r="4064" spans="1:36">
      <c r="A4064" s="381" t="s">
        <v>578</v>
      </c>
      <c r="B4064" s="381" t="s">
        <v>2812</v>
      </c>
      <c r="C4064" s="381">
        <v>48</v>
      </c>
      <c r="D4064" s="381">
        <v>473</v>
      </c>
      <c r="E4064" s="381" t="s">
        <v>2811</v>
      </c>
      <c r="F4064" s="381" t="s">
        <v>2810</v>
      </c>
      <c r="G4064" s="381" t="s">
        <v>2809</v>
      </c>
      <c r="H4064" s="381">
        <v>71500</v>
      </c>
      <c r="I4064" s="381">
        <v>25050</v>
      </c>
      <c r="J4064" s="381">
        <v>28600</v>
      </c>
      <c r="K4064" s="381">
        <v>32200</v>
      </c>
      <c r="L4064" s="381">
        <v>35750</v>
      </c>
      <c r="M4064" s="381">
        <v>38650</v>
      </c>
      <c r="N4064" s="381">
        <v>41500</v>
      </c>
      <c r="O4064" s="381">
        <v>44350</v>
      </c>
      <c r="P4064" s="381">
        <v>47200</v>
      </c>
      <c r="Q4064" s="381">
        <v>15050</v>
      </c>
      <c r="R4064" s="381">
        <v>17200</v>
      </c>
      <c r="S4064" s="381">
        <v>20420</v>
      </c>
      <c r="T4064" s="381">
        <v>24600</v>
      </c>
      <c r="U4064" s="381">
        <v>28780</v>
      </c>
      <c r="V4064" s="381">
        <v>32960</v>
      </c>
      <c r="W4064" s="381">
        <v>37140</v>
      </c>
      <c r="X4064" s="381">
        <v>41320</v>
      </c>
      <c r="Y4064" s="381">
        <v>40050</v>
      </c>
      <c r="Z4064" s="381">
        <v>45800</v>
      </c>
      <c r="AA4064" s="381">
        <v>51500</v>
      </c>
      <c r="AB4064" s="381">
        <v>57200</v>
      </c>
      <c r="AC4064" s="381">
        <v>61800</v>
      </c>
      <c r="AD4064" s="381">
        <v>66400</v>
      </c>
      <c r="AE4064" s="381">
        <v>70950</v>
      </c>
      <c r="AF4064" s="381">
        <v>75550</v>
      </c>
      <c r="AG4064" s="381">
        <v>3360</v>
      </c>
      <c r="AH4064" s="381" t="s">
        <v>2809</v>
      </c>
      <c r="AI4064" s="381" t="s">
        <v>2743</v>
      </c>
      <c r="AJ4064" s="381">
        <v>1</v>
      </c>
    </row>
    <row r="4065" spans="1:36">
      <c r="A4065" s="381" t="s">
        <v>578</v>
      </c>
      <c r="B4065" s="381" t="s">
        <v>2808</v>
      </c>
      <c r="C4065" s="381">
        <v>48</v>
      </c>
      <c r="D4065" s="381">
        <v>475</v>
      </c>
      <c r="E4065" s="381" t="s">
        <v>2807</v>
      </c>
      <c r="F4065" s="381" t="s">
        <v>2806</v>
      </c>
      <c r="G4065" s="381" t="s">
        <v>2805</v>
      </c>
      <c r="H4065" s="381">
        <v>60300</v>
      </c>
      <c r="I4065" s="381">
        <v>20350</v>
      </c>
      <c r="J4065" s="381">
        <v>23250</v>
      </c>
      <c r="K4065" s="381">
        <v>26150</v>
      </c>
      <c r="L4065" s="381">
        <v>29050</v>
      </c>
      <c r="M4065" s="381">
        <v>31400</v>
      </c>
      <c r="N4065" s="381">
        <v>33700</v>
      </c>
      <c r="O4065" s="381">
        <v>36050</v>
      </c>
      <c r="P4065" s="381">
        <v>38350</v>
      </c>
      <c r="Q4065" s="381">
        <v>12250</v>
      </c>
      <c r="R4065" s="381">
        <v>16240</v>
      </c>
      <c r="S4065" s="381">
        <v>20420</v>
      </c>
      <c r="T4065" s="381">
        <v>24600</v>
      </c>
      <c r="U4065" s="381">
        <v>28780</v>
      </c>
      <c r="V4065" s="381">
        <v>32960</v>
      </c>
      <c r="W4065" s="381">
        <v>36050</v>
      </c>
      <c r="X4065" s="381">
        <v>38350</v>
      </c>
      <c r="Y4065" s="381">
        <v>32550</v>
      </c>
      <c r="Z4065" s="381">
        <v>37200</v>
      </c>
      <c r="AA4065" s="381">
        <v>41850</v>
      </c>
      <c r="AB4065" s="381">
        <v>46450</v>
      </c>
      <c r="AC4065" s="381">
        <v>50200</v>
      </c>
      <c r="AD4065" s="381">
        <v>53900</v>
      </c>
      <c r="AE4065" s="381">
        <v>57600</v>
      </c>
      <c r="AF4065" s="381">
        <v>61350</v>
      </c>
      <c r="AG4065" s="381">
        <v>9999</v>
      </c>
      <c r="AH4065" s="381" t="s">
        <v>2805</v>
      </c>
      <c r="AI4065" s="381" t="s">
        <v>2743</v>
      </c>
      <c r="AJ4065" s="381">
        <v>0</v>
      </c>
    </row>
    <row r="4066" spans="1:36">
      <c r="A4066" s="381" t="s">
        <v>578</v>
      </c>
      <c r="B4066" s="381" t="s">
        <v>2804</v>
      </c>
      <c r="C4066" s="381">
        <v>48</v>
      </c>
      <c r="D4066" s="381">
        <v>477</v>
      </c>
      <c r="E4066" s="381" t="s">
        <v>2803</v>
      </c>
      <c r="F4066" s="381" t="s">
        <v>2802</v>
      </c>
      <c r="G4066" s="381" t="s">
        <v>1111</v>
      </c>
      <c r="H4066" s="381">
        <v>62200</v>
      </c>
      <c r="I4066" s="381">
        <v>21350</v>
      </c>
      <c r="J4066" s="381">
        <v>24400</v>
      </c>
      <c r="K4066" s="381">
        <v>27450</v>
      </c>
      <c r="L4066" s="381">
        <v>30500</v>
      </c>
      <c r="M4066" s="381">
        <v>32950</v>
      </c>
      <c r="N4066" s="381">
        <v>35400</v>
      </c>
      <c r="O4066" s="381">
        <v>37850</v>
      </c>
      <c r="P4066" s="381">
        <v>40300</v>
      </c>
      <c r="Q4066" s="381">
        <v>12850</v>
      </c>
      <c r="R4066" s="381">
        <v>16240</v>
      </c>
      <c r="S4066" s="381">
        <v>20420</v>
      </c>
      <c r="T4066" s="381">
        <v>24600</v>
      </c>
      <c r="U4066" s="381">
        <v>28780</v>
      </c>
      <c r="V4066" s="381">
        <v>32960</v>
      </c>
      <c r="W4066" s="381">
        <v>37140</v>
      </c>
      <c r="X4066" s="381">
        <v>40300</v>
      </c>
      <c r="Y4066" s="381">
        <v>34200</v>
      </c>
      <c r="Z4066" s="381">
        <v>39050</v>
      </c>
      <c r="AA4066" s="381">
        <v>43950</v>
      </c>
      <c r="AB4066" s="381">
        <v>48800</v>
      </c>
      <c r="AC4066" s="381">
        <v>52750</v>
      </c>
      <c r="AD4066" s="381">
        <v>56650</v>
      </c>
      <c r="AE4066" s="381">
        <v>60550</v>
      </c>
      <c r="AF4066" s="381">
        <v>64450</v>
      </c>
      <c r="AG4066" s="381">
        <v>9999</v>
      </c>
      <c r="AH4066" s="381" t="s">
        <v>1111</v>
      </c>
      <c r="AI4066" s="381" t="s">
        <v>2743</v>
      </c>
      <c r="AJ4066" s="381">
        <v>0</v>
      </c>
    </row>
    <row r="4067" spans="1:36">
      <c r="A4067" s="381" t="s">
        <v>578</v>
      </c>
      <c r="B4067" s="381" t="s">
        <v>2801</v>
      </c>
      <c r="C4067" s="381">
        <v>48</v>
      </c>
      <c r="D4067" s="381">
        <v>479</v>
      </c>
      <c r="E4067" s="381" t="s">
        <v>2800</v>
      </c>
      <c r="F4067" s="381" t="s">
        <v>2799</v>
      </c>
      <c r="G4067" s="381" t="s">
        <v>2798</v>
      </c>
      <c r="H4067" s="381">
        <v>42800</v>
      </c>
      <c r="I4067" s="381">
        <v>19000</v>
      </c>
      <c r="J4067" s="381">
        <v>21700</v>
      </c>
      <c r="K4067" s="381">
        <v>24400</v>
      </c>
      <c r="L4067" s="381">
        <v>27100</v>
      </c>
      <c r="M4067" s="381">
        <v>29300</v>
      </c>
      <c r="N4067" s="381">
        <v>31450</v>
      </c>
      <c r="O4067" s="381">
        <v>33650</v>
      </c>
      <c r="P4067" s="381">
        <v>35800</v>
      </c>
      <c r="Q4067" s="381">
        <v>12060</v>
      </c>
      <c r="R4067" s="381">
        <v>16240</v>
      </c>
      <c r="S4067" s="381">
        <v>20420</v>
      </c>
      <c r="T4067" s="381">
        <v>24600</v>
      </c>
      <c r="U4067" s="381">
        <v>28780</v>
      </c>
      <c r="V4067" s="381">
        <v>31450</v>
      </c>
      <c r="W4067" s="381">
        <v>33650</v>
      </c>
      <c r="X4067" s="381">
        <v>35800</v>
      </c>
      <c r="Y4067" s="381">
        <v>30350</v>
      </c>
      <c r="Z4067" s="381">
        <v>34700</v>
      </c>
      <c r="AA4067" s="381">
        <v>39050</v>
      </c>
      <c r="AB4067" s="381">
        <v>43350</v>
      </c>
      <c r="AC4067" s="381">
        <v>46850</v>
      </c>
      <c r="AD4067" s="381">
        <v>50300</v>
      </c>
      <c r="AE4067" s="381">
        <v>53800</v>
      </c>
      <c r="AF4067" s="381">
        <v>57250</v>
      </c>
      <c r="AG4067" s="381">
        <v>4080</v>
      </c>
      <c r="AH4067" s="381" t="s">
        <v>2798</v>
      </c>
      <c r="AI4067" s="381" t="s">
        <v>2743</v>
      </c>
      <c r="AJ4067" s="381">
        <v>1</v>
      </c>
    </row>
    <row r="4068" spans="1:36">
      <c r="A4068" s="381" t="s">
        <v>578</v>
      </c>
      <c r="B4068" s="381" t="s">
        <v>2797</v>
      </c>
      <c r="C4068" s="381">
        <v>48</v>
      </c>
      <c r="D4068" s="381">
        <v>481</v>
      </c>
      <c r="E4068" s="381" t="s">
        <v>2796</v>
      </c>
      <c r="F4068" s="381" t="s">
        <v>2795</v>
      </c>
      <c r="G4068" s="381" t="s">
        <v>2794</v>
      </c>
      <c r="H4068" s="381">
        <v>53700</v>
      </c>
      <c r="I4068" s="381">
        <v>19000</v>
      </c>
      <c r="J4068" s="381">
        <v>21700</v>
      </c>
      <c r="K4068" s="381">
        <v>24400</v>
      </c>
      <c r="L4068" s="381">
        <v>27100</v>
      </c>
      <c r="M4068" s="381">
        <v>29300</v>
      </c>
      <c r="N4068" s="381">
        <v>31450</v>
      </c>
      <c r="O4068" s="381">
        <v>33650</v>
      </c>
      <c r="P4068" s="381">
        <v>35800</v>
      </c>
      <c r="Q4068" s="381">
        <v>12060</v>
      </c>
      <c r="R4068" s="381">
        <v>16240</v>
      </c>
      <c r="S4068" s="381">
        <v>20420</v>
      </c>
      <c r="T4068" s="381">
        <v>24600</v>
      </c>
      <c r="U4068" s="381">
        <v>28780</v>
      </c>
      <c r="V4068" s="381">
        <v>31450</v>
      </c>
      <c r="W4068" s="381">
        <v>33650</v>
      </c>
      <c r="X4068" s="381">
        <v>35800</v>
      </c>
      <c r="Y4068" s="381">
        <v>30350</v>
      </c>
      <c r="Z4068" s="381">
        <v>34700</v>
      </c>
      <c r="AA4068" s="381">
        <v>39050</v>
      </c>
      <c r="AB4068" s="381">
        <v>43350</v>
      </c>
      <c r="AC4068" s="381">
        <v>46850</v>
      </c>
      <c r="AD4068" s="381">
        <v>50300</v>
      </c>
      <c r="AE4068" s="381">
        <v>53800</v>
      </c>
      <c r="AF4068" s="381">
        <v>57250</v>
      </c>
      <c r="AG4068" s="381">
        <v>9999</v>
      </c>
      <c r="AH4068" s="381" t="s">
        <v>2794</v>
      </c>
      <c r="AI4068" s="381" t="s">
        <v>2743</v>
      </c>
      <c r="AJ4068" s="381">
        <v>0</v>
      </c>
    </row>
    <row r="4069" spans="1:36">
      <c r="A4069" s="381" t="s">
        <v>578</v>
      </c>
      <c r="B4069" s="381" t="s">
        <v>2793</v>
      </c>
      <c r="C4069" s="381">
        <v>48</v>
      </c>
      <c r="D4069" s="381">
        <v>483</v>
      </c>
      <c r="E4069" s="381" t="s">
        <v>2792</v>
      </c>
      <c r="F4069" s="381" t="s">
        <v>2791</v>
      </c>
      <c r="G4069" s="381" t="s">
        <v>2790</v>
      </c>
      <c r="H4069" s="381">
        <v>64600</v>
      </c>
      <c r="I4069" s="381">
        <v>22650</v>
      </c>
      <c r="J4069" s="381">
        <v>25850</v>
      </c>
      <c r="K4069" s="381">
        <v>29100</v>
      </c>
      <c r="L4069" s="381">
        <v>32300</v>
      </c>
      <c r="M4069" s="381">
        <v>34900</v>
      </c>
      <c r="N4069" s="381">
        <v>37500</v>
      </c>
      <c r="O4069" s="381">
        <v>40100</v>
      </c>
      <c r="P4069" s="381">
        <v>42650</v>
      </c>
      <c r="Q4069" s="381">
        <v>13600</v>
      </c>
      <c r="R4069" s="381">
        <v>16240</v>
      </c>
      <c r="S4069" s="381">
        <v>20420</v>
      </c>
      <c r="T4069" s="381">
        <v>24600</v>
      </c>
      <c r="U4069" s="381">
        <v>28780</v>
      </c>
      <c r="V4069" s="381">
        <v>32960</v>
      </c>
      <c r="W4069" s="381">
        <v>37140</v>
      </c>
      <c r="X4069" s="381">
        <v>41320</v>
      </c>
      <c r="Y4069" s="381">
        <v>36200</v>
      </c>
      <c r="Z4069" s="381">
        <v>41400</v>
      </c>
      <c r="AA4069" s="381">
        <v>46550</v>
      </c>
      <c r="AB4069" s="381">
        <v>51700</v>
      </c>
      <c r="AC4069" s="381">
        <v>55850</v>
      </c>
      <c r="AD4069" s="381">
        <v>60000</v>
      </c>
      <c r="AE4069" s="381">
        <v>64150</v>
      </c>
      <c r="AF4069" s="381">
        <v>68250</v>
      </c>
      <c r="AG4069" s="381">
        <v>9999</v>
      </c>
      <c r="AH4069" s="381" t="s">
        <v>2790</v>
      </c>
      <c r="AI4069" s="381" t="s">
        <v>2743</v>
      </c>
      <c r="AJ4069" s="381">
        <v>0</v>
      </c>
    </row>
    <row r="4070" spans="1:36">
      <c r="A4070" s="381" t="s">
        <v>578</v>
      </c>
      <c r="B4070" s="381" t="s">
        <v>2789</v>
      </c>
      <c r="C4070" s="381">
        <v>48</v>
      </c>
      <c r="D4070" s="381">
        <v>485</v>
      </c>
      <c r="E4070" s="381" t="s">
        <v>2788</v>
      </c>
      <c r="F4070" s="381" t="s">
        <v>2787</v>
      </c>
      <c r="G4070" s="381" t="s">
        <v>2786</v>
      </c>
      <c r="H4070" s="381">
        <v>58700</v>
      </c>
      <c r="I4070" s="381">
        <v>20550</v>
      </c>
      <c r="J4070" s="381">
        <v>23500</v>
      </c>
      <c r="K4070" s="381">
        <v>26450</v>
      </c>
      <c r="L4070" s="381">
        <v>29350</v>
      </c>
      <c r="M4070" s="381">
        <v>31700</v>
      </c>
      <c r="N4070" s="381">
        <v>34050</v>
      </c>
      <c r="O4070" s="381">
        <v>36400</v>
      </c>
      <c r="P4070" s="381">
        <v>38750</v>
      </c>
      <c r="Q4070" s="381">
        <v>12350</v>
      </c>
      <c r="R4070" s="381">
        <v>16240</v>
      </c>
      <c r="S4070" s="381">
        <v>20420</v>
      </c>
      <c r="T4070" s="381">
        <v>24600</v>
      </c>
      <c r="U4070" s="381">
        <v>28780</v>
      </c>
      <c r="V4070" s="381">
        <v>32960</v>
      </c>
      <c r="W4070" s="381">
        <v>36400</v>
      </c>
      <c r="X4070" s="381">
        <v>38750</v>
      </c>
      <c r="Y4070" s="381">
        <v>32900</v>
      </c>
      <c r="Z4070" s="381">
        <v>37600</v>
      </c>
      <c r="AA4070" s="381">
        <v>42300</v>
      </c>
      <c r="AB4070" s="381">
        <v>46950</v>
      </c>
      <c r="AC4070" s="381">
        <v>50750</v>
      </c>
      <c r="AD4070" s="381">
        <v>54500</v>
      </c>
      <c r="AE4070" s="381">
        <v>58250</v>
      </c>
      <c r="AF4070" s="381">
        <v>62000</v>
      </c>
      <c r="AG4070" s="381">
        <v>9080</v>
      </c>
      <c r="AH4070" s="381" t="s">
        <v>2786</v>
      </c>
      <c r="AI4070" s="381" t="s">
        <v>2743</v>
      </c>
      <c r="AJ4070" s="381">
        <v>1</v>
      </c>
    </row>
    <row r="4071" spans="1:36">
      <c r="A4071" s="381" t="s">
        <v>578</v>
      </c>
      <c r="B4071" s="381" t="s">
        <v>2785</v>
      </c>
      <c r="C4071" s="381">
        <v>48</v>
      </c>
      <c r="D4071" s="381">
        <v>487</v>
      </c>
      <c r="E4071" s="381" t="s">
        <v>2784</v>
      </c>
      <c r="F4071" s="381" t="s">
        <v>2783</v>
      </c>
      <c r="G4071" s="381" t="s">
        <v>2782</v>
      </c>
      <c r="H4071" s="381">
        <v>51600</v>
      </c>
      <c r="I4071" s="381">
        <v>19000</v>
      </c>
      <c r="J4071" s="381">
        <v>21700</v>
      </c>
      <c r="K4071" s="381">
        <v>24400</v>
      </c>
      <c r="L4071" s="381">
        <v>27100</v>
      </c>
      <c r="M4071" s="381">
        <v>29300</v>
      </c>
      <c r="N4071" s="381">
        <v>31450</v>
      </c>
      <c r="O4071" s="381">
        <v>33650</v>
      </c>
      <c r="P4071" s="381">
        <v>35800</v>
      </c>
      <c r="Q4071" s="381">
        <v>12060</v>
      </c>
      <c r="R4071" s="381">
        <v>16240</v>
      </c>
      <c r="S4071" s="381">
        <v>20420</v>
      </c>
      <c r="T4071" s="381">
        <v>24600</v>
      </c>
      <c r="U4071" s="381">
        <v>28780</v>
      </c>
      <c r="V4071" s="381">
        <v>31450</v>
      </c>
      <c r="W4071" s="381">
        <v>33650</v>
      </c>
      <c r="X4071" s="381">
        <v>35800</v>
      </c>
      <c r="Y4071" s="381">
        <v>30350</v>
      </c>
      <c r="Z4071" s="381">
        <v>34700</v>
      </c>
      <c r="AA4071" s="381">
        <v>39050</v>
      </c>
      <c r="AB4071" s="381">
        <v>43350</v>
      </c>
      <c r="AC4071" s="381">
        <v>46850</v>
      </c>
      <c r="AD4071" s="381">
        <v>50300</v>
      </c>
      <c r="AE4071" s="381">
        <v>53800</v>
      </c>
      <c r="AF4071" s="381">
        <v>57250</v>
      </c>
      <c r="AG4071" s="381">
        <v>9999</v>
      </c>
      <c r="AH4071" s="381" t="s">
        <v>2782</v>
      </c>
      <c r="AI4071" s="381" t="s">
        <v>2743</v>
      </c>
      <c r="AJ4071" s="381">
        <v>0</v>
      </c>
    </row>
    <row r="4072" spans="1:36">
      <c r="A4072" s="381" t="s">
        <v>578</v>
      </c>
      <c r="B4072" s="381" t="s">
        <v>2781</v>
      </c>
      <c r="C4072" s="381">
        <v>48</v>
      </c>
      <c r="D4072" s="381">
        <v>489</v>
      </c>
      <c r="E4072" s="381" t="s">
        <v>2780</v>
      </c>
      <c r="F4072" s="381" t="s">
        <v>2779</v>
      </c>
      <c r="G4072" s="381" t="s">
        <v>2778</v>
      </c>
      <c r="H4072" s="381">
        <v>34700</v>
      </c>
      <c r="I4072" s="381">
        <v>19000</v>
      </c>
      <c r="J4072" s="381">
        <v>21700</v>
      </c>
      <c r="K4072" s="381">
        <v>24400</v>
      </c>
      <c r="L4072" s="381">
        <v>27100</v>
      </c>
      <c r="M4072" s="381">
        <v>29300</v>
      </c>
      <c r="N4072" s="381">
        <v>31450</v>
      </c>
      <c r="O4072" s="381">
        <v>33650</v>
      </c>
      <c r="P4072" s="381">
        <v>35800</v>
      </c>
      <c r="Q4072" s="381">
        <v>12060</v>
      </c>
      <c r="R4072" s="381">
        <v>16240</v>
      </c>
      <c r="S4072" s="381">
        <v>20420</v>
      </c>
      <c r="T4072" s="381">
        <v>24600</v>
      </c>
      <c r="U4072" s="381">
        <v>28780</v>
      </c>
      <c r="V4072" s="381">
        <v>31450</v>
      </c>
      <c r="W4072" s="381">
        <v>33650</v>
      </c>
      <c r="X4072" s="381">
        <v>35800</v>
      </c>
      <c r="Y4072" s="381">
        <v>30350</v>
      </c>
      <c r="Z4072" s="381">
        <v>34700</v>
      </c>
      <c r="AA4072" s="381">
        <v>39050</v>
      </c>
      <c r="AB4072" s="381">
        <v>43350</v>
      </c>
      <c r="AC4072" s="381">
        <v>46850</v>
      </c>
      <c r="AD4072" s="381">
        <v>50300</v>
      </c>
      <c r="AE4072" s="381">
        <v>53800</v>
      </c>
      <c r="AF4072" s="381">
        <v>57250</v>
      </c>
      <c r="AG4072" s="381">
        <v>9999</v>
      </c>
      <c r="AH4072" s="381" t="s">
        <v>2778</v>
      </c>
      <c r="AI4072" s="381" t="s">
        <v>2743</v>
      </c>
      <c r="AJ4072" s="381">
        <v>0</v>
      </c>
    </row>
    <row r="4073" spans="1:36">
      <c r="A4073" s="381" t="s">
        <v>578</v>
      </c>
      <c r="B4073" s="381" t="s">
        <v>2777</v>
      </c>
      <c r="C4073" s="381">
        <v>48</v>
      </c>
      <c r="D4073" s="381">
        <v>491</v>
      </c>
      <c r="E4073" s="381" t="s">
        <v>2776</v>
      </c>
      <c r="F4073" s="381" t="s">
        <v>2775</v>
      </c>
      <c r="G4073" s="381" t="s">
        <v>2774</v>
      </c>
      <c r="H4073" s="381">
        <v>81400</v>
      </c>
      <c r="I4073" s="381">
        <v>28500</v>
      </c>
      <c r="J4073" s="381">
        <v>32600</v>
      </c>
      <c r="K4073" s="381">
        <v>36650</v>
      </c>
      <c r="L4073" s="381">
        <v>40700</v>
      </c>
      <c r="M4073" s="381">
        <v>44000</v>
      </c>
      <c r="N4073" s="381">
        <v>47250</v>
      </c>
      <c r="O4073" s="381">
        <v>50500</v>
      </c>
      <c r="P4073" s="381">
        <v>53750</v>
      </c>
      <c r="Q4073" s="381">
        <v>17100</v>
      </c>
      <c r="R4073" s="381">
        <v>19550</v>
      </c>
      <c r="S4073" s="381">
        <v>22000</v>
      </c>
      <c r="T4073" s="381">
        <v>24600</v>
      </c>
      <c r="U4073" s="381">
        <v>28780</v>
      </c>
      <c r="V4073" s="381">
        <v>32960</v>
      </c>
      <c r="W4073" s="381">
        <v>37140</v>
      </c>
      <c r="X4073" s="381">
        <v>41320</v>
      </c>
      <c r="Y4073" s="381">
        <v>45600</v>
      </c>
      <c r="Z4073" s="381">
        <v>52100</v>
      </c>
      <c r="AA4073" s="381">
        <v>58600</v>
      </c>
      <c r="AB4073" s="381">
        <v>65100</v>
      </c>
      <c r="AC4073" s="381">
        <v>70350</v>
      </c>
      <c r="AD4073" s="381">
        <v>75550</v>
      </c>
      <c r="AE4073" s="381">
        <v>80750</v>
      </c>
      <c r="AF4073" s="381">
        <v>85950</v>
      </c>
      <c r="AG4073" s="381">
        <v>640</v>
      </c>
      <c r="AH4073" s="381" t="s">
        <v>2774</v>
      </c>
      <c r="AI4073" s="381" t="s">
        <v>2743</v>
      </c>
      <c r="AJ4073" s="381">
        <v>1</v>
      </c>
    </row>
    <row r="4074" spans="1:36">
      <c r="A4074" s="381" t="s">
        <v>578</v>
      </c>
      <c r="B4074" s="381" t="s">
        <v>2773</v>
      </c>
      <c r="C4074" s="381">
        <v>48</v>
      </c>
      <c r="D4074" s="381">
        <v>493</v>
      </c>
      <c r="E4074" s="381" t="s">
        <v>2772</v>
      </c>
      <c r="F4074" s="381" t="s">
        <v>2771</v>
      </c>
      <c r="G4074" s="381" t="s">
        <v>2770</v>
      </c>
      <c r="H4074" s="381">
        <v>63500</v>
      </c>
      <c r="I4074" s="381">
        <v>22250</v>
      </c>
      <c r="J4074" s="381">
        <v>25400</v>
      </c>
      <c r="K4074" s="381">
        <v>28600</v>
      </c>
      <c r="L4074" s="381">
        <v>31750</v>
      </c>
      <c r="M4074" s="381">
        <v>34300</v>
      </c>
      <c r="N4074" s="381">
        <v>36850</v>
      </c>
      <c r="O4074" s="381">
        <v>39400</v>
      </c>
      <c r="P4074" s="381">
        <v>41950</v>
      </c>
      <c r="Q4074" s="381">
        <v>13350</v>
      </c>
      <c r="R4074" s="381">
        <v>16240</v>
      </c>
      <c r="S4074" s="381">
        <v>20420</v>
      </c>
      <c r="T4074" s="381">
        <v>24600</v>
      </c>
      <c r="U4074" s="381">
        <v>28780</v>
      </c>
      <c r="V4074" s="381">
        <v>32960</v>
      </c>
      <c r="W4074" s="381">
        <v>37140</v>
      </c>
      <c r="X4074" s="381">
        <v>41320</v>
      </c>
      <c r="Y4074" s="381">
        <v>35600</v>
      </c>
      <c r="Z4074" s="381">
        <v>40650</v>
      </c>
      <c r="AA4074" s="381">
        <v>45750</v>
      </c>
      <c r="AB4074" s="381">
        <v>50800</v>
      </c>
      <c r="AC4074" s="381">
        <v>54900</v>
      </c>
      <c r="AD4074" s="381">
        <v>58950</v>
      </c>
      <c r="AE4074" s="381">
        <v>63000</v>
      </c>
      <c r="AF4074" s="381">
        <v>67100</v>
      </c>
      <c r="AG4074" s="381">
        <v>7240</v>
      </c>
      <c r="AH4074" s="381" t="s">
        <v>2770</v>
      </c>
      <c r="AI4074" s="381" t="s">
        <v>2743</v>
      </c>
      <c r="AJ4074" s="381">
        <v>1</v>
      </c>
    </row>
    <row r="4075" spans="1:36">
      <c r="A4075" s="381" t="s">
        <v>578</v>
      </c>
      <c r="B4075" s="381" t="s">
        <v>2769</v>
      </c>
      <c r="C4075" s="381">
        <v>48</v>
      </c>
      <c r="D4075" s="381">
        <v>495</v>
      </c>
      <c r="E4075" s="381" t="s">
        <v>2768</v>
      </c>
      <c r="F4075" s="381" t="s">
        <v>2767</v>
      </c>
      <c r="G4075" s="381" t="s">
        <v>2766</v>
      </c>
      <c r="H4075" s="381">
        <v>59500</v>
      </c>
      <c r="I4075" s="381">
        <v>20850</v>
      </c>
      <c r="J4075" s="381">
        <v>23800</v>
      </c>
      <c r="K4075" s="381">
        <v>26800</v>
      </c>
      <c r="L4075" s="381">
        <v>29750</v>
      </c>
      <c r="M4075" s="381">
        <v>32150</v>
      </c>
      <c r="N4075" s="381">
        <v>34550</v>
      </c>
      <c r="O4075" s="381">
        <v>36900</v>
      </c>
      <c r="P4075" s="381">
        <v>39300</v>
      </c>
      <c r="Q4075" s="381">
        <v>12500</v>
      </c>
      <c r="R4075" s="381">
        <v>16240</v>
      </c>
      <c r="S4075" s="381">
        <v>20420</v>
      </c>
      <c r="T4075" s="381">
        <v>24600</v>
      </c>
      <c r="U4075" s="381">
        <v>28780</v>
      </c>
      <c r="V4075" s="381">
        <v>32960</v>
      </c>
      <c r="W4075" s="381">
        <v>36900</v>
      </c>
      <c r="X4075" s="381">
        <v>39300</v>
      </c>
      <c r="Y4075" s="381">
        <v>33350</v>
      </c>
      <c r="Z4075" s="381">
        <v>38100</v>
      </c>
      <c r="AA4075" s="381">
        <v>42850</v>
      </c>
      <c r="AB4075" s="381">
        <v>47600</v>
      </c>
      <c r="AC4075" s="381">
        <v>51450</v>
      </c>
      <c r="AD4075" s="381">
        <v>55250</v>
      </c>
      <c r="AE4075" s="381">
        <v>59050</v>
      </c>
      <c r="AF4075" s="381">
        <v>62850</v>
      </c>
      <c r="AG4075" s="381">
        <v>9999</v>
      </c>
      <c r="AH4075" s="381" t="s">
        <v>2766</v>
      </c>
      <c r="AI4075" s="381" t="s">
        <v>2743</v>
      </c>
      <c r="AJ4075" s="381">
        <v>0</v>
      </c>
    </row>
    <row r="4076" spans="1:36">
      <c r="A4076" s="381" t="s">
        <v>578</v>
      </c>
      <c r="B4076" s="381" t="s">
        <v>2765</v>
      </c>
      <c r="C4076" s="381">
        <v>48</v>
      </c>
      <c r="D4076" s="381">
        <v>497</v>
      </c>
      <c r="E4076" s="381" t="s">
        <v>2764</v>
      </c>
      <c r="F4076" s="381" t="s">
        <v>2763</v>
      </c>
      <c r="G4076" s="381" t="s">
        <v>1825</v>
      </c>
      <c r="H4076" s="381">
        <v>66300</v>
      </c>
      <c r="I4076" s="381">
        <v>23250</v>
      </c>
      <c r="J4076" s="381">
        <v>26550</v>
      </c>
      <c r="K4076" s="381">
        <v>29850</v>
      </c>
      <c r="L4076" s="381">
        <v>33150</v>
      </c>
      <c r="M4076" s="381">
        <v>35850</v>
      </c>
      <c r="N4076" s="381">
        <v>38500</v>
      </c>
      <c r="O4076" s="381">
        <v>41150</v>
      </c>
      <c r="P4076" s="381">
        <v>43800</v>
      </c>
      <c r="Q4076" s="381">
        <v>13950</v>
      </c>
      <c r="R4076" s="381">
        <v>16240</v>
      </c>
      <c r="S4076" s="381">
        <v>20420</v>
      </c>
      <c r="T4076" s="381">
        <v>24600</v>
      </c>
      <c r="U4076" s="381">
        <v>28780</v>
      </c>
      <c r="V4076" s="381">
        <v>32960</v>
      </c>
      <c r="W4076" s="381">
        <v>37140</v>
      </c>
      <c r="X4076" s="381">
        <v>41320</v>
      </c>
      <c r="Y4076" s="381">
        <v>37150</v>
      </c>
      <c r="Z4076" s="381">
        <v>42450</v>
      </c>
      <c r="AA4076" s="381">
        <v>47750</v>
      </c>
      <c r="AB4076" s="381">
        <v>53050</v>
      </c>
      <c r="AC4076" s="381">
        <v>57300</v>
      </c>
      <c r="AD4076" s="381">
        <v>61550</v>
      </c>
      <c r="AE4076" s="381">
        <v>65800</v>
      </c>
      <c r="AF4076" s="381">
        <v>70050</v>
      </c>
      <c r="AG4076" s="381">
        <v>9999</v>
      </c>
      <c r="AH4076" s="381" t="s">
        <v>1825</v>
      </c>
      <c r="AI4076" s="381" t="s">
        <v>2743</v>
      </c>
      <c r="AJ4076" s="381">
        <v>1</v>
      </c>
    </row>
    <row r="4077" spans="1:36">
      <c r="A4077" s="381" t="s">
        <v>578</v>
      </c>
      <c r="B4077" s="381" t="s">
        <v>2762</v>
      </c>
      <c r="C4077" s="381">
        <v>48</v>
      </c>
      <c r="D4077" s="381">
        <v>499</v>
      </c>
      <c r="E4077" s="381" t="s">
        <v>2761</v>
      </c>
      <c r="F4077" s="381" t="s">
        <v>2760</v>
      </c>
      <c r="G4077" s="381" t="s">
        <v>1091</v>
      </c>
      <c r="H4077" s="381">
        <v>52300</v>
      </c>
      <c r="I4077" s="381">
        <v>19000</v>
      </c>
      <c r="J4077" s="381">
        <v>21700</v>
      </c>
      <c r="K4077" s="381">
        <v>24400</v>
      </c>
      <c r="L4077" s="381">
        <v>27100</v>
      </c>
      <c r="M4077" s="381">
        <v>29300</v>
      </c>
      <c r="N4077" s="381">
        <v>31450</v>
      </c>
      <c r="O4077" s="381">
        <v>33650</v>
      </c>
      <c r="P4077" s="381">
        <v>35800</v>
      </c>
      <c r="Q4077" s="381">
        <v>12060</v>
      </c>
      <c r="R4077" s="381">
        <v>16240</v>
      </c>
      <c r="S4077" s="381">
        <v>20420</v>
      </c>
      <c r="T4077" s="381">
        <v>24600</v>
      </c>
      <c r="U4077" s="381">
        <v>28780</v>
      </c>
      <c r="V4077" s="381">
        <v>31450</v>
      </c>
      <c r="W4077" s="381">
        <v>33650</v>
      </c>
      <c r="X4077" s="381">
        <v>35800</v>
      </c>
      <c r="Y4077" s="381">
        <v>30350</v>
      </c>
      <c r="Z4077" s="381">
        <v>34700</v>
      </c>
      <c r="AA4077" s="381">
        <v>39050</v>
      </c>
      <c r="AB4077" s="381">
        <v>43350</v>
      </c>
      <c r="AC4077" s="381">
        <v>46850</v>
      </c>
      <c r="AD4077" s="381">
        <v>50300</v>
      </c>
      <c r="AE4077" s="381">
        <v>53800</v>
      </c>
      <c r="AF4077" s="381">
        <v>57250</v>
      </c>
      <c r="AG4077" s="381">
        <v>9999</v>
      </c>
      <c r="AH4077" s="381" t="s">
        <v>1091</v>
      </c>
      <c r="AI4077" s="381" t="s">
        <v>2743</v>
      </c>
      <c r="AJ4077" s="381">
        <v>0</v>
      </c>
    </row>
    <row r="4078" spans="1:36">
      <c r="A4078" s="381" t="s">
        <v>578</v>
      </c>
      <c r="B4078" s="381" t="s">
        <v>2759</v>
      </c>
      <c r="C4078" s="381">
        <v>48</v>
      </c>
      <c r="D4078" s="381">
        <v>501</v>
      </c>
      <c r="E4078" s="381" t="s">
        <v>2758</v>
      </c>
      <c r="F4078" s="381" t="s">
        <v>2757</v>
      </c>
      <c r="G4078" s="381" t="s">
        <v>2756</v>
      </c>
      <c r="H4078" s="381">
        <v>64600</v>
      </c>
      <c r="I4078" s="381">
        <v>21350</v>
      </c>
      <c r="J4078" s="381">
        <v>24400</v>
      </c>
      <c r="K4078" s="381">
        <v>27450</v>
      </c>
      <c r="L4078" s="381">
        <v>30450</v>
      </c>
      <c r="M4078" s="381">
        <v>32900</v>
      </c>
      <c r="N4078" s="381">
        <v>35350</v>
      </c>
      <c r="O4078" s="381">
        <v>37800</v>
      </c>
      <c r="P4078" s="381">
        <v>40200</v>
      </c>
      <c r="Q4078" s="381">
        <v>12800</v>
      </c>
      <c r="R4078" s="381">
        <v>16240</v>
      </c>
      <c r="S4078" s="381">
        <v>20420</v>
      </c>
      <c r="T4078" s="381">
        <v>24600</v>
      </c>
      <c r="U4078" s="381">
        <v>28780</v>
      </c>
      <c r="V4078" s="381">
        <v>32960</v>
      </c>
      <c r="W4078" s="381">
        <v>37140</v>
      </c>
      <c r="X4078" s="381">
        <v>40200</v>
      </c>
      <c r="Y4078" s="381">
        <v>34100</v>
      </c>
      <c r="Z4078" s="381">
        <v>39000</v>
      </c>
      <c r="AA4078" s="381">
        <v>43850</v>
      </c>
      <c r="AB4078" s="381">
        <v>48700</v>
      </c>
      <c r="AC4078" s="381">
        <v>52600</v>
      </c>
      <c r="AD4078" s="381">
        <v>56500</v>
      </c>
      <c r="AE4078" s="381">
        <v>60400</v>
      </c>
      <c r="AF4078" s="381">
        <v>64300</v>
      </c>
      <c r="AG4078" s="381">
        <v>9999</v>
      </c>
      <c r="AH4078" s="381" t="s">
        <v>2756</v>
      </c>
      <c r="AI4078" s="381" t="s">
        <v>2743</v>
      </c>
      <c r="AJ4078" s="381">
        <v>0</v>
      </c>
    </row>
    <row r="4079" spans="1:36">
      <c r="A4079" s="381" t="s">
        <v>578</v>
      </c>
      <c r="B4079" s="381" t="s">
        <v>2755</v>
      </c>
      <c r="C4079" s="381">
        <v>48</v>
      </c>
      <c r="D4079" s="381">
        <v>503</v>
      </c>
      <c r="E4079" s="381" t="s">
        <v>2754</v>
      </c>
      <c r="F4079" s="381" t="s">
        <v>2753</v>
      </c>
      <c r="G4079" s="381" t="s">
        <v>2752</v>
      </c>
      <c r="H4079" s="381">
        <v>57500</v>
      </c>
      <c r="I4079" s="381">
        <v>20150</v>
      </c>
      <c r="J4079" s="381">
        <v>23000</v>
      </c>
      <c r="K4079" s="381">
        <v>25900</v>
      </c>
      <c r="L4079" s="381">
        <v>28750</v>
      </c>
      <c r="M4079" s="381">
        <v>31050</v>
      </c>
      <c r="N4079" s="381">
        <v>33350</v>
      </c>
      <c r="O4079" s="381">
        <v>35650</v>
      </c>
      <c r="P4079" s="381">
        <v>37950</v>
      </c>
      <c r="Q4079" s="381">
        <v>12100</v>
      </c>
      <c r="R4079" s="381">
        <v>16240</v>
      </c>
      <c r="S4079" s="381">
        <v>20420</v>
      </c>
      <c r="T4079" s="381">
        <v>24600</v>
      </c>
      <c r="U4079" s="381">
        <v>28780</v>
      </c>
      <c r="V4079" s="381">
        <v>32960</v>
      </c>
      <c r="W4079" s="381">
        <v>35650</v>
      </c>
      <c r="X4079" s="381">
        <v>37950</v>
      </c>
      <c r="Y4079" s="381">
        <v>32200</v>
      </c>
      <c r="Z4079" s="381">
        <v>36800</v>
      </c>
      <c r="AA4079" s="381">
        <v>41400</v>
      </c>
      <c r="AB4079" s="381">
        <v>46000</v>
      </c>
      <c r="AC4079" s="381">
        <v>49700</v>
      </c>
      <c r="AD4079" s="381">
        <v>53400</v>
      </c>
      <c r="AE4079" s="381">
        <v>57050</v>
      </c>
      <c r="AF4079" s="381">
        <v>60750</v>
      </c>
      <c r="AG4079" s="381">
        <v>9999</v>
      </c>
      <c r="AH4079" s="381" t="s">
        <v>2752</v>
      </c>
      <c r="AI4079" s="381" t="s">
        <v>2743</v>
      </c>
      <c r="AJ4079" s="381">
        <v>0</v>
      </c>
    </row>
    <row r="4080" spans="1:36">
      <c r="A4080" s="381" t="s">
        <v>578</v>
      </c>
      <c r="B4080" s="381" t="s">
        <v>2751</v>
      </c>
      <c r="C4080" s="381">
        <v>48</v>
      </c>
      <c r="D4080" s="381">
        <v>505</v>
      </c>
      <c r="E4080" s="381" t="s">
        <v>2750</v>
      </c>
      <c r="F4080" s="381" t="s">
        <v>2749</v>
      </c>
      <c r="G4080" s="381" t="s">
        <v>2748</v>
      </c>
      <c r="H4080" s="381">
        <v>35100</v>
      </c>
      <c r="I4080" s="381">
        <v>19000</v>
      </c>
      <c r="J4080" s="381">
        <v>21700</v>
      </c>
      <c r="K4080" s="381">
        <v>24400</v>
      </c>
      <c r="L4080" s="381">
        <v>27100</v>
      </c>
      <c r="M4080" s="381">
        <v>29300</v>
      </c>
      <c r="N4080" s="381">
        <v>31450</v>
      </c>
      <c r="O4080" s="381">
        <v>33650</v>
      </c>
      <c r="P4080" s="381">
        <v>35800</v>
      </c>
      <c r="Q4080" s="381">
        <v>12060</v>
      </c>
      <c r="R4080" s="381">
        <v>16240</v>
      </c>
      <c r="S4080" s="381">
        <v>20420</v>
      </c>
      <c r="T4080" s="381">
        <v>24600</v>
      </c>
      <c r="U4080" s="381">
        <v>28780</v>
      </c>
      <c r="V4080" s="381">
        <v>31450</v>
      </c>
      <c r="W4080" s="381">
        <v>33650</v>
      </c>
      <c r="X4080" s="381">
        <v>35800</v>
      </c>
      <c r="Y4080" s="381">
        <v>30350</v>
      </c>
      <c r="Z4080" s="381">
        <v>34700</v>
      </c>
      <c r="AA4080" s="381">
        <v>39050</v>
      </c>
      <c r="AB4080" s="381">
        <v>43350</v>
      </c>
      <c r="AC4080" s="381">
        <v>46850</v>
      </c>
      <c r="AD4080" s="381">
        <v>50300</v>
      </c>
      <c r="AE4080" s="381">
        <v>53800</v>
      </c>
      <c r="AF4080" s="381">
        <v>57250</v>
      </c>
      <c r="AG4080" s="381">
        <v>9999</v>
      </c>
      <c r="AH4080" s="381" t="s">
        <v>2748</v>
      </c>
      <c r="AI4080" s="381" t="s">
        <v>2743</v>
      </c>
      <c r="AJ4080" s="381">
        <v>0</v>
      </c>
    </row>
    <row r="4081" spans="1:36">
      <c r="A4081" s="381" t="s">
        <v>578</v>
      </c>
      <c r="B4081" s="381" t="s">
        <v>2747</v>
      </c>
      <c r="C4081" s="381">
        <v>48</v>
      </c>
      <c r="D4081" s="381">
        <v>507</v>
      </c>
      <c r="E4081" s="381" t="s">
        <v>2746</v>
      </c>
      <c r="F4081" s="381" t="s">
        <v>2745</v>
      </c>
      <c r="G4081" s="381" t="s">
        <v>2744</v>
      </c>
      <c r="H4081" s="381">
        <v>36200</v>
      </c>
      <c r="I4081" s="381">
        <v>19000</v>
      </c>
      <c r="J4081" s="381">
        <v>21700</v>
      </c>
      <c r="K4081" s="381">
        <v>24400</v>
      </c>
      <c r="L4081" s="381">
        <v>27100</v>
      </c>
      <c r="M4081" s="381">
        <v>29300</v>
      </c>
      <c r="N4081" s="381">
        <v>31450</v>
      </c>
      <c r="O4081" s="381">
        <v>33650</v>
      </c>
      <c r="P4081" s="381">
        <v>35800</v>
      </c>
      <c r="Q4081" s="381">
        <v>12060</v>
      </c>
      <c r="R4081" s="381">
        <v>16240</v>
      </c>
      <c r="S4081" s="381">
        <v>20420</v>
      </c>
      <c r="T4081" s="381">
        <v>24600</v>
      </c>
      <c r="U4081" s="381">
        <v>28780</v>
      </c>
      <c r="V4081" s="381">
        <v>31450</v>
      </c>
      <c r="W4081" s="381">
        <v>33650</v>
      </c>
      <c r="X4081" s="381">
        <v>35800</v>
      </c>
      <c r="Y4081" s="381">
        <v>30350</v>
      </c>
      <c r="Z4081" s="381">
        <v>34700</v>
      </c>
      <c r="AA4081" s="381">
        <v>39050</v>
      </c>
      <c r="AB4081" s="381">
        <v>43350</v>
      </c>
      <c r="AC4081" s="381">
        <v>46850</v>
      </c>
      <c r="AD4081" s="381">
        <v>50300</v>
      </c>
      <c r="AE4081" s="381">
        <v>53800</v>
      </c>
      <c r="AF4081" s="381">
        <v>57250</v>
      </c>
      <c r="AG4081" s="381">
        <v>9999</v>
      </c>
      <c r="AH4081" s="381" t="s">
        <v>2744</v>
      </c>
      <c r="AI4081" s="381" t="s">
        <v>2743</v>
      </c>
      <c r="AJ4081" s="381">
        <v>0</v>
      </c>
    </row>
    <row r="4082" spans="1:36">
      <c r="A4082" s="381" t="s">
        <v>579</v>
      </c>
      <c r="B4082" s="381" t="s">
        <v>2742</v>
      </c>
      <c r="C4082" s="381">
        <v>49</v>
      </c>
      <c r="D4082" s="381">
        <v>1</v>
      </c>
      <c r="E4082" s="381" t="s">
        <v>2741</v>
      </c>
      <c r="F4082" s="381" t="s">
        <v>2740</v>
      </c>
      <c r="G4082" s="381" t="s">
        <v>2739</v>
      </c>
      <c r="H4082" s="381">
        <v>62500</v>
      </c>
      <c r="I4082" s="381">
        <v>23700</v>
      </c>
      <c r="J4082" s="381">
        <v>27100</v>
      </c>
      <c r="K4082" s="381">
        <v>30500</v>
      </c>
      <c r="L4082" s="381">
        <v>33850</v>
      </c>
      <c r="M4082" s="381">
        <v>36600</v>
      </c>
      <c r="N4082" s="381">
        <v>39300</v>
      </c>
      <c r="O4082" s="381">
        <v>42000</v>
      </c>
      <c r="P4082" s="381">
        <v>44700</v>
      </c>
      <c r="Q4082" s="381">
        <v>14250</v>
      </c>
      <c r="R4082" s="381">
        <v>16250</v>
      </c>
      <c r="S4082" s="381">
        <v>20420</v>
      </c>
      <c r="T4082" s="381">
        <v>24600</v>
      </c>
      <c r="U4082" s="381">
        <v>28780</v>
      </c>
      <c r="V4082" s="381">
        <v>32960</v>
      </c>
      <c r="W4082" s="381">
        <v>37140</v>
      </c>
      <c r="X4082" s="381">
        <v>41320</v>
      </c>
      <c r="Y4082" s="381">
        <v>37950</v>
      </c>
      <c r="Z4082" s="381">
        <v>43350</v>
      </c>
      <c r="AA4082" s="381">
        <v>48750</v>
      </c>
      <c r="AB4082" s="381">
        <v>54150</v>
      </c>
      <c r="AC4082" s="381">
        <v>58500</v>
      </c>
      <c r="AD4082" s="381">
        <v>62850</v>
      </c>
      <c r="AE4082" s="381">
        <v>67150</v>
      </c>
      <c r="AF4082" s="381">
        <v>71500</v>
      </c>
      <c r="AG4082" s="381">
        <v>9999</v>
      </c>
      <c r="AH4082" s="381" t="s">
        <v>2739</v>
      </c>
      <c r="AI4082" s="381" t="s">
        <v>2639</v>
      </c>
      <c r="AJ4082" s="381">
        <v>0</v>
      </c>
    </row>
    <row r="4083" spans="1:36">
      <c r="A4083" s="381" t="s">
        <v>579</v>
      </c>
      <c r="B4083" s="381" t="s">
        <v>2738</v>
      </c>
      <c r="C4083" s="381">
        <v>49</v>
      </c>
      <c r="D4083" s="381">
        <v>3</v>
      </c>
      <c r="E4083" s="381" t="s">
        <v>2737</v>
      </c>
      <c r="F4083" s="381" t="s">
        <v>2736</v>
      </c>
      <c r="G4083" s="381" t="s">
        <v>2735</v>
      </c>
      <c r="H4083" s="381">
        <v>65800</v>
      </c>
      <c r="I4083" s="381">
        <v>23700</v>
      </c>
      <c r="J4083" s="381">
        <v>27100</v>
      </c>
      <c r="K4083" s="381">
        <v>30500</v>
      </c>
      <c r="L4083" s="381">
        <v>33850</v>
      </c>
      <c r="M4083" s="381">
        <v>36600</v>
      </c>
      <c r="N4083" s="381">
        <v>39300</v>
      </c>
      <c r="O4083" s="381">
        <v>42000</v>
      </c>
      <c r="P4083" s="381">
        <v>44700</v>
      </c>
      <c r="Q4083" s="381">
        <v>14250</v>
      </c>
      <c r="R4083" s="381">
        <v>16250</v>
      </c>
      <c r="S4083" s="381">
        <v>20420</v>
      </c>
      <c r="T4083" s="381">
        <v>24600</v>
      </c>
      <c r="U4083" s="381">
        <v>28780</v>
      </c>
      <c r="V4083" s="381">
        <v>32960</v>
      </c>
      <c r="W4083" s="381">
        <v>37140</v>
      </c>
      <c r="X4083" s="381">
        <v>41320</v>
      </c>
      <c r="Y4083" s="381">
        <v>37950</v>
      </c>
      <c r="Z4083" s="381">
        <v>43350</v>
      </c>
      <c r="AA4083" s="381">
        <v>48750</v>
      </c>
      <c r="AB4083" s="381">
        <v>54150</v>
      </c>
      <c r="AC4083" s="381">
        <v>58500</v>
      </c>
      <c r="AD4083" s="381">
        <v>62850</v>
      </c>
      <c r="AE4083" s="381">
        <v>67150</v>
      </c>
      <c r="AF4083" s="381">
        <v>71500</v>
      </c>
      <c r="AG4083" s="381">
        <v>9999</v>
      </c>
      <c r="AH4083" s="381" t="s">
        <v>2735</v>
      </c>
      <c r="AI4083" s="381" t="s">
        <v>2639</v>
      </c>
      <c r="AJ4083" s="381">
        <v>1</v>
      </c>
    </row>
    <row r="4084" spans="1:36">
      <c r="A4084" s="381" t="s">
        <v>579</v>
      </c>
      <c r="B4084" s="381" t="s">
        <v>2734</v>
      </c>
      <c r="C4084" s="381">
        <v>49</v>
      </c>
      <c r="D4084" s="381">
        <v>5</v>
      </c>
      <c r="E4084" s="381" t="s">
        <v>2733</v>
      </c>
      <c r="F4084" s="381" t="s">
        <v>2732</v>
      </c>
      <c r="G4084" s="381" t="s">
        <v>2731</v>
      </c>
      <c r="H4084" s="381">
        <v>60200</v>
      </c>
      <c r="I4084" s="381">
        <v>23700</v>
      </c>
      <c r="J4084" s="381">
        <v>27100</v>
      </c>
      <c r="K4084" s="381">
        <v>30500</v>
      </c>
      <c r="L4084" s="381">
        <v>33850</v>
      </c>
      <c r="M4084" s="381">
        <v>36600</v>
      </c>
      <c r="N4084" s="381">
        <v>39300</v>
      </c>
      <c r="O4084" s="381">
        <v>42000</v>
      </c>
      <c r="P4084" s="381">
        <v>44700</v>
      </c>
      <c r="Q4084" s="381">
        <v>14250</v>
      </c>
      <c r="R4084" s="381">
        <v>16250</v>
      </c>
      <c r="S4084" s="381">
        <v>20420</v>
      </c>
      <c r="T4084" s="381">
        <v>24600</v>
      </c>
      <c r="U4084" s="381">
        <v>28780</v>
      </c>
      <c r="V4084" s="381">
        <v>32960</v>
      </c>
      <c r="W4084" s="381">
        <v>37140</v>
      </c>
      <c r="X4084" s="381">
        <v>41320</v>
      </c>
      <c r="Y4084" s="381">
        <v>37950</v>
      </c>
      <c r="Z4084" s="381">
        <v>43350</v>
      </c>
      <c r="AA4084" s="381">
        <v>48750</v>
      </c>
      <c r="AB4084" s="381">
        <v>54150</v>
      </c>
      <c r="AC4084" s="381">
        <v>58500</v>
      </c>
      <c r="AD4084" s="381">
        <v>62850</v>
      </c>
      <c r="AE4084" s="381">
        <v>67150</v>
      </c>
      <c r="AF4084" s="381">
        <v>71500</v>
      </c>
      <c r="AG4084" s="381">
        <v>9999</v>
      </c>
      <c r="AH4084" s="381" t="s">
        <v>2731</v>
      </c>
      <c r="AI4084" s="381" t="s">
        <v>2639</v>
      </c>
      <c r="AJ4084" s="381">
        <v>1</v>
      </c>
    </row>
    <row r="4085" spans="1:36">
      <c r="A4085" s="381" t="s">
        <v>579</v>
      </c>
      <c r="B4085" s="381" t="s">
        <v>2730</v>
      </c>
      <c r="C4085" s="381">
        <v>49</v>
      </c>
      <c r="D4085" s="381">
        <v>7</v>
      </c>
      <c r="E4085" s="381" t="s">
        <v>2729</v>
      </c>
      <c r="F4085" s="381" t="s">
        <v>2728</v>
      </c>
      <c r="G4085" s="381" t="s">
        <v>1074</v>
      </c>
      <c r="H4085" s="381">
        <v>62200</v>
      </c>
      <c r="I4085" s="381">
        <v>23700</v>
      </c>
      <c r="J4085" s="381">
        <v>27100</v>
      </c>
      <c r="K4085" s="381">
        <v>30500</v>
      </c>
      <c r="L4085" s="381">
        <v>33850</v>
      </c>
      <c r="M4085" s="381">
        <v>36600</v>
      </c>
      <c r="N4085" s="381">
        <v>39300</v>
      </c>
      <c r="O4085" s="381">
        <v>42000</v>
      </c>
      <c r="P4085" s="381">
        <v>44700</v>
      </c>
      <c r="Q4085" s="381">
        <v>14250</v>
      </c>
      <c r="R4085" s="381">
        <v>16250</v>
      </c>
      <c r="S4085" s="381">
        <v>20420</v>
      </c>
      <c r="T4085" s="381">
        <v>24600</v>
      </c>
      <c r="U4085" s="381">
        <v>28780</v>
      </c>
      <c r="V4085" s="381">
        <v>32960</v>
      </c>
      <c r="W4085" s="381">
        <v>37140</v>
      </c>
      <c r="X4085" s="381">
        <v>41320</v>
      </c>
      <c r="Y4085" s="381">
        <v>37950</v>
      </c>
      <c r="Z4085" s="381">
        <v>43350</v>
      </c>
      <c r="AA4085" s="381">
        <v>48750</v>
      </c>
      <c r="AB4085" s="381">
        <v>54150</v>
      </c>
      <c r="AC4085" s="381">
        <v>58500</v>
      </c>
      <c r="AD4085" s="381">
        <v>62850</v>
      </c>
      <c r="AE4085" s="381">
        <v>67150</v>
      </c>
      <c r="AF4085" s="381">
        <v>71500</v>
      </c>
      <c r="AG4085" s="381">
        <v>9999</v>
      </c>
      <c r="AH4085" s="381" t="s">
        <v>1074</v>
      </c>
      <c r="AI4085" s="381" t="s">
        <v>2639</v>
      </c>
      <c r="AJ4085" s="381">
        <v>0</v>
      </c>
    </row>
    <row r="4086" spans="1:36">
      <c r="A4086" s="381" t="s">
        <v>579</v>
      </c>
      <c r="B4086" s="381" t="s">
        <v>2727</v>
      </c>
      <c r="C4086" s="381">
        <v>49</v>
      </c>
      <c r="D4086" s="381">
        <v>9</v>
      </c>
      <c r="E4086" s="381" t="s">
        <v>2726</v>
      </c>
      <c r="F4086" s="381" t="s">
        <v>2725</v>
      </c>
      <c r="G4086" s="381" t="s">
        <v>2724</v>
      </c>
      <c r="H4086" s="381">
        <v>61600</v>
      </c>
      <c r="I4086" s="381">
        <v>23700</v>
      </c>
      <c r="J4086" s="381">
        <v>27100</v>
      </c>
      <c r="K4086" s="381">
        <v>30500</v>
      </c>
      <c r="L4086" s="381">
        <v>33850</v>
      </c>
      <c r="M4086" s="381">
        <v>36600</v>
      </c>
      <c r="N4086" s="381">
        <v>39300</v>
      </c>
      <c r="O4086" s="381">
        <v>42000</v>
      </c>
      <c r="P4086" s="381">
        <v>44700</v>
      </c>
      <c r="Q4086" s="381">
        <v>14250</v>
      </c>
      <c r="R4086" s="381">
        <v>16250</v>
      </c>
      <c r="S4086" s="381">
        <v>20420</v>
      </c>
      <c r="T4086" s="381">
        <v>24600</v>
      </c>
      <c r="U4086" s="381">
        <v>28780</v>
      </c>
      <c r="V4086" s="381">
        <v>32960</v>
      </c>
      <c r="W4086" s="381">
        <v>37140</v>
      </c>
      <c r="X4086" s="381">
        <v>41320</v>
      </c>
      <c r="Y4086" s="381">
        <v>37950</v>
      </c>
      <c r="Z4086" s="381">
        <v>43350</v>
      </c>
      <c r="AA4086" s="381">
        <v>48750</v>
      </c>
      <c r="AB4086" s="381">
        <v>54150</v>
      </c>
      <c r="AC4086" s="381">
        <v>58500</v>
      </c>
      <c r="AD4086" s="381">
        <v>62850</v>
      </c>
      <c r="AE4086" s="381">
        <v>67150</v>
      </c>
      <c r="AF4086" s="381">
        <v>71500</v>
      </c>
      <c r="AG4086" s="381">
        <v>9999</v>
      </c>
      <c r="AH4086" s="381" t="s">
        <v>2724</v>
      </c>
      <c r="AI4086" s="381" t="s">
        <v>2639</v>
      </c>
      <c r="AJ4086" s="381">
        <v>0</v>
      </c>
    </row>
    <row r="4087" spans="1:36">
      <c r="A4087" s="381" t="s">
        <v>579</v>
      </c>
      <c r="B4087" s="381" t="s">
        <v>2723</v>
      </c>
      <c r="C4087" s="381">
        <v>49</v>
      </c>
      <c r="D4087" s="381">
        <v>11</v>
      </c>
      <c r="E4087" s="381" t="s">
        <v>2642</v>
      </c>
      <c r="F4087" s="381" t="s">
        <v>2641</v>
      </c>
      <c r="G4087" s="381" t="s">
        <v>2722</v>
      </c>
      <c r="H4087" s="381">
        <v>76600</v>
      </c>
      <c r="I4087" s="381">
        <v>26850</v>
      </c>
      <c r="J4087" s="381">
        <v>30650</v>
      </c>
      <c r="K4087" s="381">
        <v>34500</v>
      </c>
      <c r="L4087" s="381">
        <v>38300</v>
      </c>
      <c r="M4087" s="381">
        <v>41400</v>
      </c>
      <c r="N4087" s="381">
        <v>44450</v>
      </c>
      <c r="O4087" s="381">
        <v>47500</v>
      </c>
      <c r="P4087" s="381">
        <v>50600</v>
      </c>
      <c r="Q4087" s="381">
        <v>16100</v>
      </c>
      <c r="R4087" s="381">
        <v>18400</v>
      </c>
      <c r="S4087" s="381">
        <v>20700</v>
      </c>
      <c r="T4087" s="381">
        <v>24600</v>
      </c>
      <c r="U4087" s="381">
        <v>28780</v>
      </c>
      <c r="V4087" s="381">
        <v>32960</v>
      </c>
      <c r="W4087" s="381">
        <v>37140</v>
      </c>
      <c r="X4087" s="381">
        <v>41320</v>
      </c>
      <c r="Y4087" s="381">
        <v>42950</v>
      </c>
      <c r="Z4087" s="381">
        <v>49050</v>
      </c>
      <c r="AA4087" s="381">
        <v>55200</v>
      </c>
      <c r="AB4087" s="381">
        <v>61300</v>
      </c>
      <c r="AC4087" s="381">
        <v>66250</v>
      </c>
      <c r="AD4087" s="381">
        <v>71150</v>
      </c>
      <c r="AE4087" s="381">
        <v>76050</v>
      </c>
      <c r="AF4087" s="381">
        <v>80950</v>
      </c>
      <c r="AG4087" s="381">
        <v>7160</v>
      </c>
      <c r="AH4087" s="381" t="s">
        <v>2722</v>
      </c>
      <c r="AI4087" s="381" t="s">
        <v>2639</v>
      </c>
      <c r="AJ4087" s="381">
        <v>1</v>
      </c>
    </row>
    <row r="4088" spans="1:36">
      <c r="A4088" s="381" t="s">
        <v>579</v>
      </c>
      <c r="B4088" s="381" t="s">
        <v>2721</v>
      </c>
      <c r="C4088" s="381">
        <v>49</v>
      </c>
      <c r="D4088" s="381">
        <v>13</v>
      </c>
      <c r="E4088" s="381" t="s">
        <v>2720</v>
      </c>
      <c r="F4088" s="381" t="s">
        <v>2719</v>
      </c>
      <c r="G4088" s="381" t="s">
        <v>2718</v>
      </c>
      <c r="H4088" s="381">
        <v>68800</v>
      </c>
      <c r="I4088" s="381">
        <v>24100</v>
      </c>
      <c r="J4088" s="381">
        <v>27550</v>
      </c>
      <c r="K4088" s="381">
        <v>31000</v>
      </c>
      <c r="L4088" s="381">
        <v>34400</v>
      </c>
      <c r="M4088" s="381">
        <v>37200</v>
      </c>
      <c r="N4088" s="381">
        <v>39950</v>
      </c>
      <c r="O4088" s="381">
        <v>42700</v>
      </c>
      <c r="P4088" s="381">
        <v>45450</v>
      </c>
      <c r="Q4088" s="381">
        <v>14500</v>
      </c>
      <c r="R4088" s="381">
        <v>16550</v>
      </c>
      <c r="S4088" s="381">
        <v>20420</v>
      </c>
      <c r="T4088" s="381">
        <v>24600</v>
      </c>
      <c r="U4088" s="381">
        <v>28780</v>
      </c>
      <c r="V4088" s="381">
        <v>32960</v>
      </c>
      <c r="W4088" s="381">
        <v>37140</v>
      </c>
      <c r="X4088" s="381">
        <v>41320</v>
      </c>
      <c r="Y4088" s="381">
        <v>38550</v>
      </c>
      <c r="Z4088" s="381">
        <v>44050</v>
      </c>
      <c r="AA4088" s="381">
        <v>49550</v>
      </c>
      <c r="AB4088" s="381">
        <v>55050</v>
      </c>
      <c r="AC4088" s="381">
        <v>59500</v>
      </c>
      <c r="AD4088" s="381">
        <v>63900</v>
      </c>
      <c r="AE4088" s="381">
        <v>68300</v>
      </c>
      <c r="AF4088" s="381">
        <v>72700</v>
      </c>
      <c r="AG4088" s="381">
        <v>9999</v>
      </c>
      <c r="AH4088" s="381" t="s">
        <v>2718</v>
      </c>
      <c r="AI4088" s="381" t="s">
        <v>2639</v>
      </c>
      <c r="AJ4088" s="381">
        <v>0</v>
      </c>
    </row>
    <row r="4089" spans="1:36">
      <c r="A4089" s="381" t="s">
        <v>579</v>
      </c>
      <c r="B4089" s="381" t="s">
        <v>2717</v>
      </c>
      <c r="C4089" s="381">
        <v>49</v>
      </c>
      <c r="D4089" s="381">
        <v>15</v>
      </c>
      <c r="E4089" s="381" t="s">
        <v>2716</v>
      </c>
      <c r="F4089" s="381" t="s">
        <v>2715</v>
      </c>
      <c r="G4089" s="381" t="s">
        <v>2714</v>
      </c>
      <c r="H4089" s="381">
        <v>59800</v>
      </c>
      <c r="I4089" s="381">
        <v>23700</v>
      </c>
      <c r="J4089" s="381">
        <v>27100</v>
      </c>
      <c r="K4089" s="381">
        <v>30500</v>
      </c>
      <c r="L4089" s="381">
        <v>33850</v>
      </c>
      <c r="M4089" s="381">
        <v>36600</v>
      </c>
      <c r="N4089" s="381">
        <v>39300</v>
      </c>
      <c r="O4089" s="381">
        <v>42000</v>
      </c>
      <c r="P4089" s="381">
        <v>44700</v>
      </c>
      <c r="Q4089" s="381">
        <v>14250</v>
      </c>
      <c r="R4089" s="381">
        <v>16250</v>
      </c>
      <c r="S4089" s="381">
        <v>20420</v>
      </c>
      <c r="T4089" s="381">
        <v>24600</v>
      </c>
      <c r="U4089" s="381">
        <v>28780</v>
      </c>
      <c r="V4089" s="381">
        <v>32960</v>
      </c>
      <c r="W4089" s="381">
        <v>37140</v>
      </c>
      <c r="X4089" s="381">
        <v>41320</v>
      </c>
      <c r="Y4089" s="381">
        <v>37950</v>
      </c>
      <c r="Z4089" s="381">
        <v>43350</v>
      </c>
      <c r="AA4089" s="381">
        <v>48750</v>
      </c>
      <c r="AB4089" s="381">
        <v>54150</v>
      </c>
      <c r="AC4089" s="381">
        <v>58500</v>
      </c>
      <c r="AD4089" s="381">
        <v>62850</v>
      </c>
      <c r="AE4089" s="381">
        <v>67150</v>
      </c>
      <c r="AF4089" s="381">
        <v>71500</v>
      </c>
      <c r="AG4089" s="381">
        <v>9999</v>
      </c>
      <c r="AH4089" s="381" t="s">
        <v>2714</v>
      </c>
      <c r="AI4089" s="381" t="s">
        <v>2639</v>
      </c>
      <c r="AJ4089" s="381">
        <v>0</v>
      </c>
    </row>
    <row r="4090" spans="1:36">
      <c r="A4090" s="381" t="s">
        <v>579</v>
      </c>
      <c r="B4090" s="381" t="s">
        <v>2713</v>
      </c>
      <c r="C4090" s="381">
        <v>49</v>
      </c>
      <c r="D4090" s="381">
        <v>17</v>
      </c>
      <c r="E4090" s="381" t="s">
        <v>2712</v>
      </c>
      <c r="F4090" s="381" t="s">
        <v>2711</v>
      </c>
      <c r="G4090" s="381" t="s">
        <v>1666</v>
      </c>
      <c r="H4090" s="381">
        <v>51200</v>
      </c>
      <c r="I4090" s="381">
        <v>23700</v>
      </c>
      <c r="J4090" s="381">
        <v>27100</v>
      </c>
      <c r="K4090" s="381">
        <v>30500</v>
      </c>
      <c r="L4090" s="381">
        <v>33850</v>
      </c>
      <c r="M4090" s="381">
        <v>36600</v>
      </c>
      <c r="N4090" s="381">
        <v>39300</v>
      </c>
      <c r="O4090" s="381">
        <v>42000</v>
      </c>
      <c r="P4090" s="381">
        <v>44700</v>
      </c>
      <c r="Q4090" s="381">
        <v>14250</v>
      </c>
      <c r="R4090" s="381">
        <v>16250</v>
      </c>
      <c r="S4090" s="381">
        <v>20420</v>
      </c>
      <c r="T4090" s="381">
        <v>24600</v>
      </c>
      <c r="U4090" s="381">
        <v>28780</v>
      </c>
      <c r="V4090" s="381">
        <v>32960</v>
      </c>
      <c r="W4090" s="381">
        <v>37140</v>
      </c>
      <c r="X4090" s="381">
        <v>41320</v>
      </c>
      <c r="Y4090" s="381">
        <v>37950</v>
      </c>
      <c r="Z4090" s="381">
        <v>43350</v>
      </c>
      <c r="AA4090" s="381">
        <v>48750</v>
      </c>
      <c r="AB4090" s="381">
        <v>54150</v>
      </c>
      <c r="AC4090" s="381">
        <v>58500</v>
      </c>
      <c r="AD4090" s="381">
        <v>62850</v>
      </c>
      <c r="AE4090" s="381">
        <v>67150</v>
      </c>
      <c r="AF4090" s="381">
        <v>71500</v>
      </c>
      <c r="AG4090" s="381">
        <v>9999</v>
      </c>
      <c r="AH4090" s="381" t="s">
        <v>1666</v>
      </c>
      <c r="AI4090" s="381" t="s">
        <v>2639</v>
      </c>
      <c r="AJ4090" s="381">
        <v>0</v>
      </c>
    </row>
    <row r="4091" spans="1:36">
      <c r="A4091" s="381" t="s">
        <v>579</v>
      </c>
      <c r="B4091" s="381" t="s">
        <v>2710</v>
      </c>
      <c r="C4091" s="381">
        <v>49</v>
      </c>
      <c r="D4091" s="381">
        <v>19</v>
      </c>
      <c r="E4091" s="381" t="s">
        <v>2709</v>
      </c>
      <c r="F4091" s="381" t="s">
        <v>2708</v>
      </c>
      <c r="G4091" s="381" t="s">
        <v>2707</v>
      </c>
      <c r="H4091" s="381">
        <v>56700</v>
      </c>
      <c r="I4091" s="381">
        <v>23700</v>
      </c>
      <c r="J4091" s="381">
        <v>27100</v>
      </c>
      <c r="K4091" s="381">
        <v>30500</v>
      </c>
      <c r="L4091" s="381">
        <v>33850</v>
      </c>
      <c r="M4091" s="381">
        <v>36600</v>
      </c>
      <c r="N4091" s="381">
        <v>39300</v>
      </c>
      <c r="O4091" s="381">
        <v>42000</v>
      </c>
      <c r="P4091" s="381">
        <v>44700</v>
      </c>
      <c r="Q4091" s="381">
        <v>14250</v>
      </c>
      <c r="R4091" s="381">
        <v>16250</v>
      </c>
      <c r="S4091" s="381">
        <v>20420</v>
      </c>
      <c r="T4091" s="381">
        <v>24600</v>
      </c>
      <c r="U4091" s="381">
        <v>28780</v>
      </c>
      <c r="V4091" s="381">
        <v>32960</v>
      </c>
      <c r="W4091" s="381">
        <v>37140</v>
      </c>
      <c r="X4091" s="381">
        <v>41320</v>
      </c>
      <c r="Y4091" s="381">
        <v>37950</v>
      </c>
      <c r="Z4091" s="381">
        <v>43350</v>
      </c>
      <c r="AA4091" s="381">
        <v>48750</v>
      </c>
      <c r="AB4091" s="381">
        <v>54150</v>
      </c>
      <c r="AC4091" s="381">
        <v>58500</v>
      </c>
      <c r="AD4091" s="381">
        <v>62850</v>
      </c>
      <c r="AE4091" s="381">
        <v>67150</v>
      </c>
      <c r="AF4091" s="381">
        <v>71500</v>
      </c>
      <c r="AG4091" s="381">
        <v>9999</v>
      </c>
      <c r="AH4091" s="381" t="s">
        <v>2707</v>
      </c>
      <c r="AI4091" s="381" t="s">
        <v>2639</v>
      </c>
      <c r="AJ4091" s="381">
        <v>0</v>
      </c>
    </row>
    <row r="4092" spans="1:36">
      <c r="A4092" s="381" t="s">
        <v>579</v>
      </c>
      <c r="B4092" s="381" t="s">
        <v>2706</v>
      </c>
      <c r="C4092" s="381">
        <v>49</v>
      </c>
      <c r="D4092" s="381">
        <v>21</v>
      </c>
      <c r="E4092" s="381" t="s">
        <v>2705</v>
      </c>
      <c r="F4092" s="381" t="s">
        <v>2704</v>
      </c>
      <c r="G4092" s="381" t="s">
        <v>1266</v>
      </c>
      <c r="H4092" s="381">
        <v>52900</v>
      </c>
      <c r="I4092" s="381">
        <v>23700</v>
      </c>
      <c r="J4092" s="381">
        <v>27100</v>
      </c>
      <c r="K4092" s="381">
        <v>30500</v>
      </c>
      <c r="L4092" s="381">
        <v>33850</v>
      </c>
      <c r="M4092" s="381">
        <v>36600</v>
      </c>
      <c r="N4092" s="381">
        <v>39300</v>
      </c>
      <c r="O4092" s="381">
        <v>42000</v>
      </c>
      <c r="P4092" s="381">
        <v>44700</v>
      </c>
      <c r="Q4092" s="381">
        <v>14250</v>
      </c>
      <c r="R4092" s="381">
        <v>16250</v>
      </c>
      <c r="S4092" s="381">
        <v>20420</v>
      </c>
      <c r="T4092" s="381">
        <v>24600</v>
      </c>
      <c r="U4092" s="381">
        <v>28780</v>
      </c>
      <c r="V4092" s="381">
        <v>32960</v>
      </c>
      <c r="W4092" s="381">
        <v>37140</v>
      </c>
      <c r="X4092" s="381">
        <v>41320</v>
      </c>
      <c r="Y4092" s="381">
        <v>37950</v>
      </c>
      <c r="Z4092" s="381">
        <v>43350</v>
      </c>
      <c r="AA4092" s="381">
        <v>48750</v>
      </c>
      <c r="AB4092" s="381">
        <v>54150</v>
      </c>
      <c r="AC4092" s="381">
        <v>58500</v>
      </c>
      <c r="AD4092" s="381">
        <v>62850</v>
      </c>
      <c r="AE4092" s="381">
        <v>67150</v>
      </c>
      <c r="AF4092" s="381">
        <v>71500</v>
      </c>
      <c r="AG4092" s="381">
        <v>9999</v>
      </c>
      <c r="AH4092" s="381" t="s">
        <v>1266</v>
      </c>
      <c r="AI4092" s="381" t="s">
        <v>2639</v>
      </c>
      <c r="AJ4092" s="381">
        <v>0</v>
      </c>
    </row>
    <row r="4093" spans="1:36">
      <c r="A4093" s="381" t="s">
        <v>579</v>
      </c>
      <c r="B4093" s="381" t="s">
        <v>2703</v>
      </c>
      <c r="C4093" s="381">
        <v>49</v>
      </c>
      <c r="D4093" s="381">
        <v>23</v>
      </c>
      <c r="E4093" s="381" t="s">
        <v>2656</v>
      </c>
      <c r="F4093" s="381" t="s">
        <v>2655</v>
      </c>
      <c r="G4093" s="381" t="s">
        <v>2702</v>
      </c>
      <c r="H4093" s="381">
        <v>69200</v>
      </c>
      <c r="I4093" s="381">
        <v>24250</v>
      </c>
      <c r="J4093" s="381">
        <v>27700</v>
      </c>
      <c r="K4093" s="381">
        <v>31150</v>
      </c>
      <c r="L4093" s="381">
        <v>34600</v>
      </c>
      <c r="M4093" s="381">
        <v>37400</v>
      </c>
      <c r="N4093" s="381">
        <v>40150</v>
      </c>
      <c r="O4093" s="381">
        <v>42950</v>
      </c>
      <c r="P4093" s="381">
        <v>45700</v>
      </c>
      <c r="Q4093" s="381">
        <v>14550</v>
      </c>
      <c r="R4093" s="381">
        <v>16600</v>
      </c>
      <c r="S4093" s="381">
        <v>20420</v>
      </c>
      <c r="T4093" s="381">
        <v>24600</v>
      </c>
      <c r="U4093" s="381">
        <v>28780</v>
      </c>
      <c r="V4093" s="381">
        <v>32960</v>
      </c>
      <c r="W4093" s="381">
        <v>37140</v>
      </c>
      <c r="X4093" s="381">
        <v>41320</v>
      </c>
      <c r="Y4093" s="381">
        <v>38750</v>
      </c>
      <c r="Z4093" s="381">
        <v>44300</v>
      </c>
      <c r="AA4093" s="381">
        <v>49850</v>
      </c>
      <c r="AB4093" s="381">
        <v>55350</v>
      </c>
      <c r="AC4093" s="381">
        <v>59800</v>
      </c>
      <c r="AD4093" s="381">
        <v>64250</v>
      </c>
      <c r="AE4093" s="381">
        <v>68650</v>
      </c>
      <c r="AF4093" s="381">
        <v>73100</v>
      </c>
      <c r="AG4093" s="381">
        <v>9999</v>
      </c>
      <c r="AH4093" s="381" t="s">
        <v>2702</v>
      </c>
      <c r="AI4093" s="381" t="s">
        <v>2639</v>
      </c>
      <c r="AJ4093" s="381">
        <v>1</v>
      </c>
    </row>
    <row r="4094" spans="1:36">
      <c r="A4094" s="381" t="s">
        <v>579</v>
      </c>
      <c r="B4094" s="381" t="s">
        <v>2701</v>
      </c>
      <c r="C4094" s="381">
        <v>49</v>
      </c>
      <c r="D4094" s="381">
        <v>25</v>
      </c>
      <c r="E4094" s="381" t="s">
        <v>2700</v>
      </c>
      <c r="F4094" s="381" t="s">
        <v>2699</v>
      </c>
      <c r="G4094" s="381" t="s">
        <v>2698</v>
      </c>
      <c r="H4094" s="381">
        <v>64200</v>
      </c>
      <c r="I4094" s="381">
        <v>23700</v>
      </c>
      <c r="J4094" s="381">
        <v>27100</v>
      </c>
      <c r="K4094" s="381">
        <v>30500</v>
      </c>
      <c r="L4094" s="381">
        <v>33850</v>
      </c>
      <c r="M4094" s="381">
        <v>36600</v>
      </c>
      <c r="N4094" s="381">
        <v>39300</v>
      </c>
      <c r="O4094" s="381">
        <v>42000</v>
      </c>
      <c r="P4094" s="381">
        <v>44700</v>
      </c>
      <c r="Q4094" s="381">
        <v>14250</v>
      </c>
      <c r="R4094" s="381">
        <v>16250</v>
      </c>
      <c r="S4094" s="381">
        <v>20420</v>
      </c>
      <c r="T4094" s="381">
        <v>24600</v>
      </c>
      <c r="U4094" s="381">
        <v>28780</v>
      </c>
      <c r="V4094" s="381">
        <v>32960</v>
      </c>
      <c r="W4094" s="381">
        <v>37140</v>
      </c>
      <c r="X4094" s="381">
        <v>41320</v>
      </c>
      <c r="Y4094" s="381">
        <v>37950</v>
      </c>
      <c r="Z4094" s="381">
        <v>43350</v>
      </c>
      <c r="AA4094" s="381">
        <v>48750</v>
      </c>
      <c r="AB4094" s="381">
        <v>54150</v>
      </c>
      <c r="AC4094" s="381">
        <v>58500</v>
      </c>
      <c r="AD4094" s="381">
        <v>62850</v>
      </c>
      <c r="AE4094" s="381">
        <v>67150</v>
      </c>
      <c r="AF4094" s="381">
        <v>71500</v>
      </c>
      <c r="AG4094" s="381">
        <v>3739</v>
      </c>
      <c r="AH4094" s="381" t="s">
        <v>2698</v>
      </c>
      <c r="AI4094" s="381" t="s">
        <v>2639</v>
      </c>
      <c r="AJ4094" s="381">
        <v>0</v>
      </c>
    </row>
    <row r="4095" spans="1:36">
      <c r="A4095" s="381" t="s">
        <v>579</v>
      </c>
      <c r="B4095" s="381" t="s">
        <v>2697</v>
      </c>
      <c r="C4095" s="381">
        <v>49</v>
      </c>
      <c r="D4095" s="381">
        <v>27</v>
      </c>
      <c r="E4095" s="381" t="s">
        <v>2696</v>
      </c>
      <c r="F4095" s="381" t="s">
        <v>2695</v>
      </c>
      <c r="G4095" s="381" t="s">
        <v>2694</v>
      </c>
      <c r="H4095" s="381">
        <v>61000</v>
      </c>
      <c r="I4095" s="381">
        <v>23700</v>
      </c>
      <c r="J4095" s="381">
        <v>27100</v>
      </c>
      <c r="K4095" s="381">
        <v>30500</v>
      </c>
      <c r="L4095" s="381">
        <v>33850</v>
      </c>
      <c r="M4095" s="381">
        <v>36600</v>
      </c>
      <c r="N4095" s="381">
        <v>39300</v>
      </c>
      <c r="O4095" s="381">
        <v>42000</v>
      </c>
      <c r="P4095" s="381">
        <v>44700</v>
      </c>
      <c r="Q4095" s="381">
        <v>14250</v>
      </c>
      <c r="R4095" s="381">
        <v>16250</v>
      </c>
      <c r="S4095" s="381">
        <v>20420</v>
      </c>
      <c r="T4095" s="381">
        <v>24600</v>
      </c>
      <c r="U4095" s="381">
        <v>28780</v>
      </c>
      <c r="V4095" s="381">
        <v>32960</v>
      </c>
      <c r="W4095" s="381">
        <v>37140</v>
      </c>
      <c r="X4095" s="381">
        <v>41320</v>
      </c>
      <c r="Y4095" s="381">
        <v>37950</v>
      </c>
      <c r="Z4095" s="381">
        <v>43350</v>
      </c>
      <c r="AA4095" s="381">
        <v>48750</v>
      </c>
      <c r="AB4095" s="381">
        <v>54150</v>
      </c>
      <c r="AC4095" s="381">
        <v>58500</v>
      </c>
      <c r="AD4095" s="381">
        <v>62850</v>
      </c>
      <c r="AE4095" s="381">
        <v>67150</v>
      </c>
      <c r="AF4095" s="381">
        <v>71500</v>
      </c>
      <c r="AG4095" s="381">
        <v>9999</v>
      </c>
      <c r="AH4095" s="381" t="s">
        <v>2694</v>
      </c>
      <c r="AI4095" s="381" t="s">
        <v>2639</v>
      </c>
      <c r="AJ4095" s="381">
        <v>0</v>
      </c>
    </row>
    <row r="4096" spans="1:36">
      <c r="A4096" s="381" t="s">
        <v>579</v>
      </c>
      <c r="B4096" s="381" t="s">
        <v>2693</v>
      </c>
      <c r="C4096" s="381">
        <v>49</v>
      </c>
      <c r="D4096" s="381">
        <v>29</v>
      </c>
      <c r="E4096" s="381" t="s">
        <v>2642</v>
      </c>
      <c r="F4096" s="381" t="s">
        <v>2641</v>
      </c>
      <c r="G4096" s="381" t="s">
        <v>1449</v>
      </c>
      <c r="H4096" s="381">
        <v>76600</v>
      </c>
      <c r="I4096" s="381">
        <v>26850</v>
      </c>
      <c r="J4096" s="381">
        <v>30650</v>
      </c>
      <c r="K4096" s="381">
        <v>34500</v>
      </c>
      <c r="L4096" s="381">
        <v>38300</v>
      </c>
      <c r="M4096" s="381">
        <v>41400</v>
      </c>
      <c r="N4096" s="381">
        <v>44450</v>
      </c>
      <c r="O4096" s="381">
        <v>47500</v>
      </c>
      <c r="P4096" s="381">
        <v>50600</v>
      </c>
      <c r="Q4096" s="381">
        <v>16100</v>
      </c>
      <c r="R4096" s="381">
        <v>18400</v>
      </c>
      <c r="S4096" s="381">
        <v>20700</v>
      </c>
      <c r="T4096" s="381">
        <v>24600</v>
      </c>
      <c r="U4096" s="381">
        <v>28780</v>
      </c>
      <c r="V4096" s="381">
        <v>32960</v>
      </c>
      <c r="W4096" s="381">
        <v>37140</v>
      </c>
      <c r="X4096" s="381">
        <v>41320</v>
      </c>
      <c r="Y4096" s="381">
        <v>42950</v>
      </c>
      <c r="Z4096" s="381">
        <v>49050</v>
      </c>
      <c r="AA4096" s="381">
        <v>55200</v>
      </c>
      <c r="AB4096" s="381">
        <v>61300</v>
      </c>
      <c r="AC4096" s="381">
        <v>66250</v>
      </c>
      <c r="AD4096" s="381">
        <v>71150</v>
      </c>
      <c r="AE4096" s="381">
        <v>76050</v>
      </c>
      <c r="AF4096" s="381">
        <v>80950</v>
      </c>
      <c r="AG4096" s="381">
        <v>9999</v>
      </c>
      <c r="AH4096" s="381" t="s">
        <v>1449</v>
      </c>
      <c r="AI4096" s="381" t="s">
        <v>2639</v>
      </c>
      <c r="AJ4096" s="381">
        <v>1</v>
      </c>
    </row>
    <row r="4097" spans="1:36">
      <c r="A4097" s="381" t="s">
        <v>579</v>
      </c>
      <c r="B4097" s="381" t="s">
        <v>2692</v>
      </c>
      <c r="C4097" s="381">
        <v>49</v>
      </c>
      <c r="D4097" s="381">
        <v>31</v>
      </c>
      <c r="E4097" s="381" t="s">
        <v>2691</v>
      </c>
      <c r="F4097" s="381" t="s">
        <v>2690</v>
      </c>
      <c r="G4097" s="381" t="s">
        <v>2689</v>
      </c>
      <c r="H4097" s="381">
        <v>46400</v>
      </c>
      <c r="I4097" s="381">
        <v>23700</v>
      </c>
      <c r="J4097" s="381">
        <v>27100</v>
      </c>
      <c r="K4097" s="381">
        <v>30500</v>
      </c>
      <c r="L4097" s="381">
        <v>33850</v>
      </c>
      <c r="M4097" s="381">
        <v>36600</v>
      </c>
      <c r="N4097" s="381">
        <v>39300</v>
      </c>
      <c r="O4097" s="381">
        <v>42000</v>
      </c>
      <c r="P4097" s="381">
        <v>44700</v>
      </c>
      <c r="Q4097" s="381">
        <v>14250</v>
      </c>
      <c r="R4097" s="381">
        <v>16250</v>
      </c>
      <c r="S4097" s="381">
        <v>20420</v>
      </c>
      <c r="T4097" s="381">
        <v>24600</v>
      </c>
      <c r="U4097" s="381">
        <v>28780</v>
      </c>
      <c r="V4097" s="381">
        <v>32960</v>
      </c>
      <c r="W4097" s="381">
        <v>37140</v>
      </c>
      <c r="X4097" s="381">
        <v>41320</v>
      </c>
      <c r="Y4097" s="381">
        <v>37950</v>
      </c>
      <c r="Z4097" s="381">
        <v>43350</v>
      </c>
      <c r="AA4097" s="381">
        <v>48750</v>
      </c>
      <c r="AB4097" s="381">
        <v>54150</v>
      </c>
      <c r="AC4097" s="381">
        <v>58500</v>
      </c>
      <c r="AD4097" s="381">
        <v>62850</v>
      </c>
      <c r="AE4097" s="381">
        <v>67150</v>
      </c>
      <c r="AF4097" s="381">
        <v>71500</v>
      </c>
      <c r="AG4097" s="381">
        <v>9999</v>
      </c>
      <c r="AH4097" s="381" t="s">
        <v>2689</v>
      </c>
      <c r="AI4097" s="381" t="s">
        <v>2639</v>
      </c>
      <c r="AJ4097" s="381">
        <v>0</v>
      </c>
    </row>
    <row r="4098" spans="1:36">
      <c r="A4098" s="381" t="s">
        <v>579</v>
      </c>
      <c r="B4098" s="381" t="s">
        <v>2688</v>
      </c>
      <c r="C4098" s="381">
        <v>49</v>
      </c>
      <c r="D4098" s="381">
        <v>33</v>
      </c>
      <c r="E4098" s="381" t="s">
        <v>2687</v>
      </c>
      <c r="F4098" s="381" t="s">
        <v>2686</v>
      </c>
      <c r="G4098" s="381" t="s">
        <v>2685</v>
      </c>
      <c r="H4098" s="381">
        <v>63200</v>
      </c>
      <c r="I4098" s="381">
        <v>23700</v>
      </c>
      <c r="J4098" s="381">
        <v>27100</v>
      </c>
      <c r="K4098" s="381">
        <v>30500</v>
      </c>
      <c r="L4098" s="381">
        <v>33850</v>
      </c>
      <c r="M4098" s="381">
        <v>36600</v>
      </c>
      <c r="N4098" s="381">
        <v>39300</v>
      </c>
      <c r="O4098" s="381">
        <v>42000</v>
      </c>
      <c r="P4098" s="381">
        <v>44700</v>
      </c>
      <c r="Q4098" s="381">
        <v>14250</v>
      </c>
      <c r="R4098" s="381">
        <v>16250</v>
      </c>
      <c r="S4098" s="381">
        <v>20420</v>
      </c>
      <c r="T4098" s="381">
        <v>24600</v>
      </c>
      <c r="U4098" s="381">
        <v>28780</v>
      </c>
      <c r="V4098" s="381">
        <v>32960</v>
      </c>
      <c r="W4098" s="381">
        <v>37140</v>
      </c>
      <c r="X4098" s="381">
        <v>41320</v>
      </c>
      <c r="Y4098" s="381">
        <v>37950</v>
      </c>
      <c r="Z4098" s="381">
        <v>43350</v>
      </c>
      <c r="AA4098" s="381">
        <v>48750</v>
      </c>
      <c r="AB4098" s="381">
        <v>54150</v>
      </c>
      <c r="AC4098" s="381">
        <v>58500</v>
      </c>
      <c r="AD4098" s="381">
        <v>62850</v>
      </c>
      <c r="AE4098" s="381">
        <v>67150</v>
      </c>
      <c r="AF4098" s="381">
        <v>71500</v>
      </c>
      <c r="AG4098" s="381">
        <v>9999</v>
      </c>
      <c r="AH4098" s="381" t="s">
        <v>2685</v>
      </c>
      <c r="AI4098" s="381" t="s">
        <v>2639</v>
      </c>
      <c r="AJ4098" s="381">
        <v>0</v>
      </c>
    </row>
    <row r="4099" spans="1:36">
      <c r="A4099" s="381" t="s">
        <v>579</v>
      </c>
      <c r="B4099" s="381" t="s">
        <v>2684</v>
      </c>
      <c r="C4099" s="381">
        <v>49</v>
      </c>
      <c r="D4099" s="381">
        <v>35</v>
      </c>
      <c r="E4099" s="381" t="s">
        <v>2683</v>
      </c>
      <c r="F4099" s="381" t="s">
        <v>2682</v>
      </c>
      <c r="G4099" s="381" t="s">
        <v>2681</v>
      </c>
      <c r="H4099" s="381">
        <v>75400</v>
      </c>
      <c r="I4099" s="381">
        <v>26400</v>
      </c>
      <c r="J4099" s="381">
        <v>30200</v>
      </c>
      <c r="K4099" s="381">
        <v>33950</v>
      </c>
      <c r="L4099" s="381">
        <v>37700</v>
      </c>
      <c r="M4099" s="381">
        <v>40750</v>
      </c>
      <c r="N4099" s="381">
        <v>43750</v>
      </c>
      <c r="O4099" s="381">
        <v>46750</v>
      </c>
      <c r="P4099" s="381">
        <v>49800</v>
      </c>
      <c r="Q4099" s="381">
        <v>15850</v>
      </c>
      <c r="R4099" s="381">
        <v>18100</v>
      </c>
      <c r="S4099" s="381">
        <v>20420</v>
      </c>
      <c r="T4099" s="381">
        <v>24600</v>
      </c>
      <c r="U4099" s="381">
        <v>28780</v>
      </c>
      <c r="V4099" s="381">
        <v>32960</v>
      </c>
      <c r="W4099" s="381">
        <v>37140</v>
      </c>
      <c r="X4099" s="381">
        <v>41320</v>
      </c>
      <c r="Y4099" s="381">
        <v>42250</v>
      </c>
      <c r="Z4099" s="381">
        <v>48250</v>
      </c>
      <c r="AA4099" s="381">
        <v>54300</v>
      </c>
      <c r="AB4099" s="381">
        <v>60300</v>
      </c>
      <c r="AC4099" s="381">
        <v>65150</v>
      </c>
      <c r="AD4099" s="381">
        <v>69950</v>
      </c>
      <c r="AE4099" s="381">
        <v>74800</v>
      </c>
      <c r="AF4099" s="381">
        <v>79600</v>
      </c>
      <c r="AG4099" s="381">
        <v>7160</v>
      </c>
      <c r="AH4099" s="381" t="s">
        <v>2681</v>
      </c>
      <c r="AI4099" s="381" t="s">
        <v>2639</v>
      </c>
      <c r="AJ4099" s="381">
        <v>1</v>
      </c>
    </row>
    <row r="4100" spans="1:36">
      <c r="A4100" s="381" t="s">
        <v>579</v>
      </c>
      <c r="B4100" s="381" t="s">
        <v>2680</v>
      </c>
      <c r="C4100" s="381">
        <v>49</v>
      </c>
      <c r="D4100" s="381">
        <v>37</v>
      </c>
      <c r="E4100" s="381" t="s">
        <v>2679</v>
      </c>
      <c r="F4100" s="381" t="s">
        <v>2678</v>
      </c>
      <c r="G4100" s="381" t="s">
        <v>1610</v>
      </c>
      <c r="H4100" s="381">
        <v>50800</v>
      </c>
      <c r="I4100" s="381">
        <v>23700</v>
      </c>
      <c r="J4100" s="381">
        <v>27100</v>
      </c>
      <c r="K4100" s="381">
        <v>30500</v>
      </c>
      <c r="L4100" s="381">
        <v>33850</v>
      </c>
      <c r="M4100" s="381">
        <v>36600</v>
      </c>
      <c r="N4100" s="381">
        <v>39300</v>
      </c>
      <c r="O4100" s="381">
        <v>42000</v>
      </c>
      <c r="P4100" s="381">
        <v>44700</v>
      </c>
      <c r="Q4100" s="381">
        <v>14250</v>
      </c>
      <c r="R4100" s="381">
        <v>16250</v>
      </c>
      <c r="S4100" s="381">
        <v>20420</v>
      </c>
      <c r="T4100" s="381">
        <v>24600</v>
      </c>
      <c r="U4100" s="381">
        <v>28780</v>
      </c>
      <c r="V4100" s="381">
        <v>32960</v>
      </c>
      <c r="W4100" s="381">
        <v>37140</v>
      </c>
      <c r="X4100" s="381">
        <v>41320</v>
      </c>
      <c r="Y4100" s="381">
        <v>37950</v>
      </c>
      <c r="Z4100" s="381">
        <v>43350</v>
      </c>
      <c r="AA4100" s="381">
        <v>48750</v>
      </c>
      <c r="AB4100" s="381">
        <v>54150</v>
      </c>
      <c r="AC4100" s="381">
        <v>58500</v>
      </c>
      <c r="AD4100" s="381">
        <v>62850</v>
      </c>
      <c r="AE4100" s="381">
        <v>67150</v>
      </c>
      <c r="AF4100" s="381">
        <v>71500</v>
      </c>
      <c r="AG4100" s="381">
        <v>9999</v>
      </c>
      <c r="AH4100" s="381" t="s">
        <v>1610</v>
      </c>
      <c r="AI4100" s="381" t="s">
        <v>2639</v>
      </c>
      <c r="AJ4100" s="381">
        <v>0</v>
      </c>
    </row>
    <row r="4101" spans="1:36">
      <c r="A4101" s="381" t="s">
        <v>579</v>
      </c>
      <c r="B4101" s="381" t="s">
        <v>2677</v>
      </c>
      <c r="C4101" s="381">
        <v>49</v>
      </c>
      <c r="D4101" s="381">
        <v>39</v>
      </c>
      <c r="E4101" s="381" t="s">
        <v>2676</v>
      </c>
      <c r="F4101" s="381" t="s">
        <v>2675</v>
      </c>
      <c r="G4101" s="381" t="s">
        <v>2674</v>
      </c>
      <c r="H4101" s="381">
        <v>59400</v>
      </c>
      <c r="I4101" s="381">
        <v>23700</v>
      </c>
      <c r="J4101" s="381">
        <v>27100</v>
      </c>
      <c r="K4101" s="381">
        <v>30500</v>
      </c>
      <c r="L4101" s="381">
        <v>33850</v>
      </c>
      <c r="M4101" s="381">
        <v>36600</v>
      </c>
      <c r="N4101" s="381">
        <v>39300</v>
      </c>
      <c r="O4101" s="381">
        <v>42000</v>
      </c>
      <c r="P4101" s="381">
        <v>44700</v>
      </c>
      <c r="Q4101" s="381">
        <v>14250</v>
      </c>
      <c r="R4101" s="381">
        <v>16250</v>
      </c>
      <c r="S4101" s="381">
        <v>20420</v>
      </c>
      <c r="T4101" s="381">
        <v>24600</v>
      </c>
      <c r="U4101" s="381">
        <v>28780</v>
      </c>
      <c r="V4101" s="381">
        <v>32960</v>
      </c>
      <c r="W4101" s="381">
        <v>37140</v>
      </c>
      <c r="X4101" s="381">
        <v>41320</v>
      </c>
      <c r="Y4101" s="381">
        <v>37950</v>
      </c>
      <c r="Z4101" s="381">
        <v>43350</v>
      </c>
      <c r="AA4101" s="381">
        <v>48750</v>
      </c>
      <c r="AB4101" s="381">
        <v>54150</v>
      </c>
      <c r="AC4101" s="381">
        <v>58500</v>
      </c>
      <c r="AD4101" s="381">
        <v>62850</v>
      </c>
      <c r="AE4101" s="381">
        <v>67150</v>
      </c>
      <c r="AF4101" s="381">
        <v>71500</v>
      </c>
      <c r="AG4101" s="381">
        <v>9999</v>
      </c>
      <c r="AH4101" s="381" t="s">
        <v>2674</v>
      </c>
      <c r="AI4101" s="381" t="s">
        <v>2639</v>
      </c>
      <c r="AJ4101" s="381">
        <v>0</v>
      </c>
    </row>
    <row r="4102" spans="1:36">
      <c r="A4102" s="381" t="s">
        <v>579</v>
      </c>
      <c r="B4102" s="381" t="s">
        <v>2673</v>
      </c>
      <c r="C4102" s="381">
        <v>49</v>
      </c>
      <c r="D4102" s="381">
        <v>41</v>
      </c>
      <c r="E4102" s="381" t="s">
        <v>2672</v>
      </c>
      <c r="F4102" s="381" t="s">
        <v>2671</v>
      </c>
      <c r="G4102" s="381" t="s">
        <v>2670</v>
      </c>
      <c r="H4102" s="381">
        <v>56900</v>
      </c>
      <c r="I4102" s="381">
        <v>23700</v>
      </c>
      <c r="J4102" s="381">
        <v>27100</v>
      </c>
      <c r="K4102" s="381">
        <v>30500</v>
      </c>
      <c r="L4102" s="381">
        <v>33850</v>
      </c>
      <c r="M4102" s="381">
        <v>36600</v>
      </c>
      <c r="N4102" s="381">
        <v>39300</v>
      </c>
      <c r="O4102" s="381">
        <v>42000</v>
      </c>
      <c r="P4102" s="381">
        <v>44700</v>
      </c>
      <c r="Q4102" s="381">
        <v>14250</v>
      </c>
      <c r="R4102" s="381">
        <v>16250</v>
      </c>
      <c r="S4102" s="381">
        <v>20420</v>
      </c>
      <c r="T4102" s="381">
        <v>24600</v>
      </c>
      <c r="U4102" s="381">
        <v>28780</v>
      </c>
      <c r="V4102" s="381">
        <v>32960</v>
      </c>
      <c r="W4102" s="381">
        <v>37140</v>
      </c>
      <c r="X4102" s="381">
        <v>41320</v>
      </c>
      <c r="Y4102" s="381">
        <v>37950</v>
      </c>
      <c r="Z4102" s="381">
        <v>43350</v>
      </c>
      <c r="AA4102" s="381">
        <v>48750</v>
      </c>
      <c r="AB4102" s="381">
        <v>54150</v>
      </c>
      <c r="AC4102" s="381">
        <v>58500</v>
      </c>
      <c r="AD4102" s="381">
        <v>62850</v>
      </c>
      <c r="AE4102" s="381">
        <v>67150</v>
      </c>
      <c r="AF4102" s="381">
        <v>71500</v>
      </c>
      <c r="AG4102" s="381">
        <v>9999</v>
      </c>
      <c r="AH4102" s="381" t="s">
        <v>2670</v>
      </c>
      <c r="AI4102" s="381" t="s">
        <v>2639</v>
      </c>
      <c r="AJ4102" s="381">
        <v>0</v>
      </c>
    </row>
    <row r="4103" spans="1:36">
      <c r="A4103" s="381" t="s">
        <v>579</v>
      </c>
      <c r="B4103" s="381" t="s">
        <v>2669</v>
      </c>
      <c r="C4103" s="381">
        <v>49</v>
      </c>
      <c r="D4103" s="381">
        <v>43</v>
      </c>
      <c r="E4103" s="381" t="s">
        <v>2668</v>
      </c>
      <c r="F4103" s="381" t="s">
        <v>2667</v>
      </c>
      <c r="G4103" s="381" t="s">
        <v>2666</v>
      </c>
      <c r="H4103" s="381">
        <v>103400</v>
      </c>
      <c r="I4103" s="381">
        <v>36200</v>
      </c>
      <c r="J4103" s="381">
        <v>41400</v>
      </c>
      <c r="K4103" s="381">
        <v>46550</v>
      </c>
      <c r="L4103" s="381">
        <v>51700</v>
      </c>
      <c r="M4103" s="381">
        <v>55850</v>
      </c>
      <c r="N4103" s="381">
        <v>60000</v>
      </c>
      <c r="O4103" s="381">
        <v>64150</v>
      </c>
      <c r="P4103" s="381">
        <v>68250</v>
      </c>
      <c r="Q4103" s="381">
        <v>21700</v>
      </c>
      <c r="R4103" s="381">
        <v>24800</v>
      </c>
      <c r="S4103" s="381">
        <v>27900</v>
      </c>
      <c r="T4103" s="381">
        <v>31000</v>
      </c>
      <c r="U4103" s="381">
        <v>33500</v>
      </c>
      <c r="V4103" s="381">
        <v>36000</v>
      </c>
      <c r="W4103" s="381">
        <v>38450</v>
      </c>
      <c r="X4103" s="381">
        <v>41320</v>
      </c>
      <c r="Y4103" s="381">
        <v>47600</v>
      </c>
      <c r="Z4103" s="381">
        <v>54400</v>
      </c>
      <c r="AA4103" s="381">
        <v>61200</v>
      </c>
      <c r="AB4103" s="381">
        <v>68000</v>
      </c>
      <c r="AC4103" s="381">
        <v>73450</v>
      </c>
      <c r="AD4103" s="381">
        <v>78900</v>
      </c>
      <c r="AE4103" s="381">
        <v>84350</v>
      </c>
      <c r="AF4103" s="381">
        <v>89800</v>
      </c>
      <c r="AG4103" s="381">
        <v>9999</v>
      </c>
      <c r="AH4103" s="381" t="s">
        <v>2666</v>
      </c>
      <c r="AI4103" s="381" t="s">
        <v>2639</v>
      </c>
      <c r="AJ4103" s="381">
        <v>0</v>
      </c>
    </row>
    <row r="4104" spans="1:36">
      <c r="A4104" s="381" t="s">
        <v>579</v>
      </c>
      <c r="B4104" s="381" t="s">
        <v>2665</v>
      </c>
      <c r="C4104" s="381">
        <v>49</v>
      </c>
      <c r="D4104" s="381">
        <v>45</v>
      </c>
      <c r="E4104" s="381" t="s">
        <v>2664</v>
      </c>
      <c r="F4104" s="381" t="s">
        <v>2663</v>
      </c>
      <c r="G4104" s="381" t="s">
        <v>2662</v>
      </c>
      <c r="H4104" s="381">
        <v>70000</v>
      </c>
      <c r="I4104" s="381">
        <v>24500</v>
      </c>
      <c r="J4104" s="381">
        <v>28000</v>
      </c>
      <c r="K4104" s="381">
        <v>31500</v>
      </c>
      <c r="L4104" s="381">
        <v>35000</v>
      </c>
      <c r="M4104" s="381">
        <v>37800</v>
      </c>
      <c r="N4104" s="381">
        <v>40600</v>
      </c>
      <c r="O4104" s="381">
        <v>43400</v>
      </c>
      <c r="P4104" s="381">
        <v>46200</v>
      </c>
      <c r="Q4104" s="381">
        <v>14700</v>
      </c>
      <c r="R4104" s="381">
        <v>16800</v>
      </c>
      <c r="S4104" s="381">
        <v>20420</v>
      </c>
      <c r="T4104" s="381">
        <v>24600</v>
      </c>
      <c r="U4104" s="381">
        <v>28780</v>
      </c>
      <c r="V4104" s="381">
        <v>32960</v>
      </c>
      <c r="W4104" s="381">
        <v>37140</v>
      </c>
      <c r="X4104" s="381">
        <v>41320</v>
      </c>
      <c r="Y4104" s="381">
        <v>39200</v>
      </c>
      <c r="Z4104" s="381">
        <v>44800</v>
      </c>
      <c r="AA4104" s="381">
        <v>50400</v>
      </c>
      <c r="AB4104" s="381">
        <v>56000</v>
      </c>
      <c r="AC4104" s="381">
        <v>60500</v>
      </c>
      <c r="AD4104" s="381">
        <v>65000</v>
      </c>
      <c r="AE4104" s="381">
        <v>69450</v>
      </c>
      <c r="AF4104" s="381">
        <v>73950</v>
      </c>
      <c r="AG4104" s="381">
        <v>9999</v>
      </c>
      <c r="AH4104" s="381" t="s">
        <v>2662</v>
      </c>
      <c r="AI4104" s="381" t="s">
        <v>2639</v>
      </c>
      <c r="AJ4104" s="381">
        <v>1</v>
      </c>
    </row>
    <row r="4105" spans="1:36">
      <c r="A4105" s="381" t="s">
        <v>579</v>
      </c>
      <c r="B4105" s="381" t="s">
        <v>2661</v>
      </c>
      <c r="C4105" s="381">
        <v>49</v>
      </c>
      <c r="D4105" s="381">
        <v>47</v>
      </c>
      <c r="E4105" s="381" t="s">
        <v>2660</v>
      </c>
      <c r="F4105" s="381" t="s">
        <v>2659</v>
      </c>
      <c r="G4105" s="381" t="s">
        <v>2658</v>
      </c>
      <c r="H4105" s="381">
        <v>69100</v>
      </c>
      <c r="I4105" s="381">
        <v>24200</v>
      </c>
      <c r="J4105" s="381">
        <v>27650</v>
      </c>
      <c r="K4105" s="381">
        <v>31100</v>
      </c>
      <c r="L4105" s="381">
        <v>34550</v>
      </c>
      <c r="M4105" s="381">
        <v>37350</v>
      </c>
      <c r="N4105" s="381">
        <v>40100</v>
      </c>
      <c r="O4105" s="381">
        <v>42850</v>
      </c>
      <c r="P4105" s="381">
        <v>45650</v>
      </c>
      <c r="Q4105" s="381">
        <v>14550</v>
      </c>
      <c r="R4105" s="381">
        <v>16600</v>
      </c>
      <c r="S4105" s="381">
        <v>20420</v>
      </c>
      <c r="T4105" s="381">
        <v>24600</v>
      </c>
      <c r="U4105" s="381">
        <v>28780</v>
      </c>
      <c r="V4105" s="381">
        <v>32960</v>
      </c>
      <c r="W4105" s="381">
        <v>37140</v>
      </c>
      <c r="X4105" s="381">
        <v>41320</v>
      </c>
      <c r="Y4105" s="381">
        <v>38750</v>
      </c>
      <c r="Z4105" s="381">
        <v>44250</v>
      </c>
      <c r="AA4105" s="381">
        <v>49800</v>
      </c>
      <c r="AB4105" s="381">
        <v>55300</v>
      </c>
      <c r="AC4105" s="381">
        <v>59750</v>
      </c>
      <c r="AD4105" s="381">
        <v>64150</v>
      </c>
      <c r="AE4105" s="381">
        <v>68600</v>
      </c>
      <c r="AF4105" s="381">
        <v>73000</v>
      </c>
      <c r="AG4105" s="381">
        <v>9999</v>
      </c>
      <c r="AH4105" s="381" t="s">
        <v>2658</v>
      </c>
      <c r="AI4105" s="381" t="s">
        <v>2639</v>
      </c>
      <c r="AJ4105" s="381">
        <v>0</v>
      </c>
    </row>
    <row r="4106" spans="1:36">
      <c r="A4106" s="381" t="s">
        <v>579</v>
      </c>
      <c r="B4106" s="381" t="s">
        <v>2657</v>
      </c>
      <c r="C4106" s="381">
        <v>49</v>
      </c>
      <c r="D4106" s="381">
        <v>49</v>
      </c>
      <c r="E4106" s="381" t="s">
        <v>2656</v>
      </c>
      <c r="F4106" s="381" t="s">
        <v>2655</v>
      </c>
      <c r="G4106" s="381" t="s">
        <v>2654</v>
      </c>
      <c r="H4106" s="381">
        <v>69200</v>
      </c>
      <c r="I4106" s="381">
        <v>24250</v>
      </c>
      <c r="J4106" s="381">
        <v>27700</v>
      </c>
      <c r="K4106" s="381">
        <v>31150</v>
      </c>
      <c r="L4106" s="381">
        <v>34600</v>
      </c>
      <c r="M4106" s="381">
        <v>37400</v>
      </c>
      <c r="N4106" s="381">
        <v>40150</v>
      </c>
      <c r="O4106" s="381">
        <v>42950</v>
      </c>
      <c r="P4106" s="381">
        <v>45700</v>
      </c>
      <c r="Q4106" s="381">
        <v>14550</v>
      </c>
      <c r="R4106" s="381">
        <v>16600</v>
      </c>
      <c r="S4106" s="381">
        <v>20420</v>
      </c>
      <c r="T4106" s="381">
        <v>24600</v>
      </c>
      <c r="U4106" s="381">
        <v>28780</v>
      </c>
      <c r="V4106" s="381">
        <v>32960</v>
      </c>
      <c r="W4106" s="381">
        <v>37140</v>
      </c>
      <c r="X4106" s="381">
        <v>41320</v>
      </c>
      <c r="Y4106" s="381">
        <v>38750</v>
      </c>
      <c r="Z4106" s="381">
        <v>44300</v>
      </c>
      <c r="AA4106" s="381">
        <v>49850</v>
      </c>
      <c r="AB4106" s="381">
        <v>55350</v>
      </c>
      <c r="AC4106" s="381">
        <v>59800</v>
      </c>
      <c r="AD4106" s="381">
        <v>64250</v>
      </c>
      <c r="AE4106" s="381">
        <v>68650</v>
      </c>
      <c r="AF4106" s="381">
        <v>73100</v>
      </c>
      <c r="AG4106" s="381">
        <v>6520</v>
      </c>
      <c r="AH4106" s="381" t="s">
        <v>2654</v>
      </c>
      <c r="AI4106" s="381" t="s">
        <v>2639</v>
      </c>
      <c r="AJ4106" s="381">
        <v>1</v>
      </c>
    </row>
    <row r="4107" spans="1:36">
      <c r="A4107" s="381" t="s">
        <v>579</v>
      </c>
      <c r="B4107" s="381" t="s">
        <v>2653</v>
      </c>
      <c r="C4107" s="381">
        <v>49</v>
      </c>
      <c r="D4107" s="381">
        <v>51</v>
      </c>
      <c r="E4107" s="381" t="s">
        <v>2652</v>
      </c>
      <c r="F4107" s="381" t="s">
        <v>2651</v>
      </c>
      <c r="G4107" s="381" t="s">
        <v>2650</v>
      </c>
      <c r="H4107" s="381">
        <v>73000</v>
      </c>
      <c r="I4107" s="381">
        <v>25550</v>
      </c>
      <c r="J4107" s="381">
        <v>29200</v>
      </c>
      <c r="K4107" s="381">
        <v>32850</v>
      </c>
      <c r="L4107" s="381">
        <v>36500</v>
      </c>
      <c r="M4107" s="381">
        <v>39450</v>
      </c>
      <c r="N4107" s="381">
        <v>42350</v>
      </c>
      <c r="O4107" s="381">
        <v>45300</v>
      </c>
      <c r="P4107" s="381">
        <v>48200</v>
      </c>
      <c r="Q4107" s="381">
        <v>15350</v>
      </c>
      <c r="R4107" s="381">
        <v>17550</v>
      </c>
      <c r="S4107" s="381">
        <v>20420</v>
      </c>
      <c r="T4107" s="381">
        <v>24600</v>
      </c>
      <c r="U4107" s="381">
        <v>28780</v>
      </c>
      <c r="V4107" s="381">
        <v>32960</v>
      </c>
      <c r="W4107" s="381">
        <v>37140</v>
      </c>
      <c r="X4107" s="381">
        <v>41320</v>
      </c>
      <c r="Y4107" s="381">
        <v>40900</v>
      </c>
      <c r="Z4107" s="381">
        <v>46750</v>
      </c>
      <c r="AA4107" s="381">
        <v>52600</v>
      </c>
      <c r="AB4107" s="381">
        <v>58400</v>
      </c>
      <c r="AC4107" s="381">
        <v>63100</v>
      </c>
      <c r="AD4107" s="381">
        <v>67750</v>
      </c>
      <c r="AE4107" s="381">
        <v>72450</v>
      </c>
      <c r="AF4107" s="381">
        <v>77100</v>
      </c>
      <c r="AG4107" s="381">
        <v>9999</v>
      </c>
      <c r="AH4107" s="381" t="s">
        <v>2650</v>
      </c>
      <c r="AI4107" s="381" t="s">
        <v>2639</v>
      </c>
      <c r="AJ4107" s="381">
        <v>0</v>
      </c>
    </row>
    <row r="4108" spans="1:36">
      <c r="A4108" s="381" t="s">
        <v>579</v>
      </c>
      <c r="B4108" s="381" t="s">
        <v>2649</v>
      </c>
      <c r="C4108" s="381">
        <v>49</v>
      </c>
      <c r="D4108" s="381">
        <v>53</v>
      </c>
      <c r="E4108" s="381" t="s">
        <v>2648</v>
      </c>
      <c r="F4108" s="381" t="s">
        <v>2647</v>
      </c>
      <c r="G4108" s="381" t="s">
        <v>1111</v>
      </c>
      <c r="H4108" s="381">
        <v>59000</v>
      </c>
      <c r="I4108" s="381">
        <v>23700</v>
      </c>
      <c r="J4108" s="381">
        <v>27100</v>
      </c>
      <c r="K4108" s="381">
        <v>30500</v>
      </c>
      <c r="L4108" s="381">
        <v>33850</v>
      </c>
      <c r="M4108" s="381">
        <v>36600</v>
      </c>
      <c r="N4108" s="381">
        <v>39300</v>
      </c>
      <c r="O4108" s="381">
        <v>42000</v>
      </c>
      <c r="P4108" s="381">
        <v>44700</v>
      </c>
      <c r="Q4108" s="381">
        <v>14250</v>
      </c>
      <c r="R4108" s="381">
        <v>16250</v>
      </c>
      <c r="S4108" s="381">
        <v>20420</v>
      </c>
      <c r="T4108" s="381">
        <v>24600</v>
      </c>
      <c r="U4108" s="381">
        <v>28780</v>
      </c>
      <c r="V4108" s="381">
        <v>32960</v>
      </c>
      <c r="W4108" s="381">
        <v>37140</v>
      </c>
      <c r="X4108" s="381">
        <v>41320</v>
      </c>
      <c r="Y4108" s="381">
        <v>37950</v>
      </c>
      <c r="Z4108" s="381">
        <v>43350</v>
      </c>
      <c r="AA4108" s="381">
        <v>48750</v>
      </c>
      <c r="AB4108" s="381">
        <v>54150</v>
      </c>
      <c r="AC4108" s="381">
        <v>58500</v>
      </c>
      <c r="AD4108" s="381">
        <v>62850</v>
      </c>
      <c r="AE4108" s="381">
        <v>67150</v>
      </c>
      <c r="AF4108" s="381">
        <v>71500</v>
      </c>
      <c r="AG4108" s="381">
        <v>9999</v>
      </c>
      <c r="AH4108" s="381" t="s">
        <v>1111</v>
      </c>
      <c r="AI4108" s="381" t="s">
        <v>2639</v>
      </c>
      <c r="AJ4108" s="381">
        <v>1</v>
      </c>
    </row>
    <row r="4109" spans="1:36">
      <c r="A4109" s="381" t="s">
        <v>579</v>
      </c>
      <c r="B4109" s="381" t="s">
        <v>2646</v>
      </c>
      <c r="C4109" s="381">
        <v>49</v>
      </c>
      <c r="D4109" s="381">
        <v>55</v>
      </c>
      <c r="E4109" s="381" t="s">
        <v>2645</v>
      </c>
      <c r="F4109" s="381" t="s">
        <v>2644</v>
      </c>
      <c r="G4109" s="381" t="s">
        <v>1382</v>
      </c>
      <c r="H4109" s="381">
        <v>51100</v>
      </c>
      <c r="I4109" s="381">
        <v>23700</v>
      </c>
      <c r="J4109" s="381">
        <v>27100</v>
      </c>
      <c r="K4109" s="381">
        <v>30500</v>
      </c>
      <c r="L4109" s="381">
        <v>33850</v>
      </c>
      <c r="M4109" s="381">
        <v>36600</v>
      </c>
      <c r="N4109" s="381">
        <v>39300</v>
      </c>
      <c r="O4109" s="381">
        <v>42000</v>
      </c>
      <c r="P4109" s="381">
        <v>44700</v>
      </c>
      <c r="Q4109" s="381">
        <v>14250</v>
      </c>
      <c r="R4109" s="381">
        <v>16250</v>
      </c>
      <c r="S4109" s="381">
        <v>20420</v>
      </c>
      <c r="T4109" s="381">
        <v>24600</v>
      </c>
      <c r="U4109" s="381">
        <v>28780</v>
      </c>
      <c r="V4109" s="381">
        <v>32960</v>
      </c>
      <c r="W4109" s="381">
        <v>37140</v>
      </c>
      <c r="X4109" s="381">
        <v>41320</v>
      </c>
      <c r="Y4109" s="381">
        <v>37950</v>
      </c>
      <c r="Z4109" s="381">
        <v>43350</v>
      </c>
      <c r="AA4109" s="381">
        <v>48750</v>
      </c>
      <c r="AB4109" s="381">
        <v>54150</v>
      </c>
      <c r="AC4109" s="381">
        <v>58500</v>
      </c>
      <c r="AD4109" s="381">
        <v>62850</v>
      </c>
      <c r="AE4109" s="381">
        <v>67150</v>
      </c>
      <c r="AF4109" s="381">
        <v>71500</v>
      </c>
      <c r="AG4109" s="381">
        <v>9999</v>
      </c>
      <c r="AH4109" s="381" t="s">
        <v>1382</v>
      </c>
      <c r="AI4109" s="381" t="s">
        <v>2639</v>
      </c>
      <c r="AJ4109" s="381">
        <v>0</v>
      </c>
    </row>
    <row r="4110" spans="1:36">
      <c r="A4110" s="381" t="s">
        <v>579</v>
      </c>
      <c r="B4110" s="381" t="s">
        <v>2643</v>
      </c>
      <c r="C4110" s="381">
        <v>49</v>
      </c>
      <c r="D4110" s="381">
        <v>57</v>
      </c>
      <c r="E4110" s="381" t="s">
        <v>2642</v>
      </c>
      <c r="F4110" s="381" t="s">
        <v>2641</v>
      </c>
      <c r="G4110" s="381" t="s">
        <v>2640</v>
      </c>
      <c r="H4110" s="381">
        <v>76600</v>
      </c>
      <c r="I4110" s="381">
        <v>26850</v>
      </c>
      <c r="J4110" s="381">
        <v>30650</v>
      </c>
      <c r="K4110" s="381">
        <v>34500</v>
      </c>
      <c r="L4110" s="381">
        <v>38300</v>
      </c>
      <c r="M4110" s="381">
        <v>41400</v>
      </c>
      <c r="N4110" s="381">
        <v>44450</v>
      </c>
      <c r="O4110" s="381">
        <v>47500</v>
      </c>
      <c r="P4110" s="381">
        <v>50600</v>
      </c>
      <c r="Q4110" s="381">
        <v>16100</v>
      </c>
      <c r="R4110" s="381">
        <v>18400</v>
      </c>
      <c r="S4110" s="381">
        <v>20700</v>
      </c>
      <c r="T4110" s="381">
        <v>24600</v>
      </c>
      <c r="U4110" s="381">
        <v>28780</v>
      </c>
      <c r="V4110" s="381">
        <v>32960</v>
      </c>
      <c r="W4110" s="381">
        <v>37140</v>
      </c>
      <c r="X4110" s="381">
        <v>41320</v>
      </c>
      <c r="Y4110" s="381">
        <v>42950</v>
      </c>
      <c r="Z4110" s="381">
        <v>49050</v>
      </c>
      <c r="AA4110" s="381">
        <v>55200</v>
      </c>
      <c r="AB4110" s="381">
        <v>61300</v>
      </c>
      <c r="AC4110" s="381">
        <v>66250</v>
      </c>
      <c r="AD4110" s="381">
        <v>71150</v>
      </c>
      <c r="AE4110" s="381">
        <v>76050</v>
      </c>
      <c r="AF4110" s="381">
        <v>80950</v>
      </c>
      <c r="AG4110" s="381">
        <v>7160</v>
      </c>
      <c r="AH4110" s="381" t="s">
        <v>2640</v>
      </c>
      <c r="AI4110" s="381" t="s">
        <v>2639</v>
      </c>
      <c r="AJ4110" s="381">
        <v>1</v>
      </c>
    </row>
    <row r="4111" spans="1:36">
      <c r="A4111" s="381" t="s">
        <v>580</v>
      </c>
      <c r="B4111" s="381" t="s">
        <v>2638</v>
      </c>
      <c r="C4111" s="381">
        <v>50</v>
      </c>
      <c r="D4111" s="381">
        <v>1</v>
      </c>
      <c r="E4111" s="381" t="s">
        <v>2593</v>
      </c>
      <c r="F4111" s="381" t="s">
        <v>2592</v>
      </c>
      <c r="G4111" s="381" t="s">
        <v>2591</v>
      </c>
      <c r="H4111" s="381">
        <v>73400</v>
      </c>
      <c r="I4111" s="381">
        <v>25700</v>
      </c>
      <c r="J4111" s="381">
        <v>29400</v>
      </c>
      <c r="K4111" s="381">
        <v>33050</v>
      </c>
      <c r="L4111" s="381">
        <v>36700</v>
      </c>
      <c r="M4111" s="381">
        <v>39650</v>
      </c>
      <c r="N4111" s="381">
        <v>42600</v>
      </c>
      <c r="O4111" s="381">
        <v>45550</v>
      </c>
      <c r="P4111" s="381">
        <v>48450</v>
      </c>
      <c r="Q4111" s="381">
        <v>15400</v>
      </c>
      <c r="R4111" s="381">
        <v>17600</v>
      </c>
      <c r="S4111" s="381">
        <v>20420</v>
      </c>
      <c r="T4111" s="381">
        <v>24600</v>
      </c>
      <c r="U4111" s="381">
        <v>28780</v>
      </c>
      <c r="V4111" s="381">
        <v>32960</v>
      </c>
      <c r="W4111" s="381">
        <v>37140</v>
      </c>
      <c r="X4111" s="381">
        <v>41320</v>
      </c>
      <c r="Y4111" s="381">
        <v>41100</v>
      </c>
      <c r="Z4111" s="381">
        <v>47000</v>
      </c>
      <c r="AA4111" s="381">
        <v>52850</v>
      </c>
      <c r="AB4111" s="381">
        <v>58700</v>
      </c>
      <c r="AC4111" s="381">
        <v>63400</v>
      </c>
      <c r="AD4111" s="381">
        <v>68100</v>
      </c>
      <c r="AE4111" s="381">
        <v>72800</v>
      </c>
      <c r="AF4111" s="381">
        <v>77500</v>
      </c>
      <c r="AG4111" s="381">
        <v>9999</v>
      </c>
      <c r="AH4111" s="381" t="s">
        <v>2637</v>
      </c>
      <c r="AI4111" s="381" t="s">
        <v>2094</v>
      </c>
      <c r="AJ4111" s="381">
        <v>0</v>
      </c>
    </row>
    <row r="4112" spans="1:36">
      <c r="A4112" s="381" t="s">
        <v>580</v>
      </c>
      <c r="B4112" s="381" t="s">
        <v>2636</v>
      </c>
      <c r="C4112" s="381">
        <v>50</v>
      </c>
      <c r="D4112" s="381">
        <v>1</v>
      </c>
      <c r="E4112" s="381" t="s">
        <v>2593</v>
      </c>
      <c r="F4112" s="381" t="s">
        <v>2592</v>
      </c>
      <c r="G4112" s="381" t="s">
        <v>2591</v>
      </c>
      <c r="H4112" s="381">
        <v>73400</v>
      </c>
      <c r="I4112" s="381">
        <v>25700</v>
      </c>
      <c r="J4112" s="381">
        <v>29400</v>
      </c>
      <c r="K4112" s="381">
        <v>33050</v>
      </c>
      <c r="L4112" s="381">
        <v>36700</v>
      </c>
      <c r="M4112" s="381">
        <v>39650</v>
      </c>
      <c r="N4112" s="381">
        <v>42600</v>
      </c>
      <c r="O4112" s="381">
        <v>45550</v>
      </c>
      <c r="P4112" s="381">
        <v>48450</v>
      </c>
      <c r="Q4112" s="381">
        <v>15400</v>
      </c>
      <c r="R4112" s="381">
        <v>17600</v>
      </c>
      <c r="S4112" s="381">
        <v>20420</v>
      </c>
      <c r="T4112" s="381">
        <v>24600</v>
      </c>
      <c r="U4112" s="381">
        <v>28780</v>
      </c>
      <c r="V4112" s="381">
        <v>32960</v>
      </c>
      <c r="W4112" s="381">
        <v>37140</v>
      </c>
      <c r="X4112" s="381">
        <v>41320</v>
      </c>
      <c r="Y4112" s="381">
        <v>41100</v>
      </c>
      <c r="Z4112" s="381">
        <v>47000</v>
      </c>
      <c r="AA4112" s="381">
        <v>52850</v>
      </c>
      <c r="AB4112" s="381">
        <v>58700</v>
      </c>
      <c r="AC4112" s="381">
        <v>63400</v>
      </c>
      <c r="AD4112" s="381">
        <v>68100</v>
      </c>
      <c r="AE4112" s="381">
        <v>72800</v>
      </c>
      <c r="AF4112" s="381">
        <v>77500</v>
      </c>
      <c r="AG4112" s="381">
        <v>9999</v>
      </c>
      <c r="AH4112" s="381" t="s">
        <v>2635</v>
      </c>
      <c r="AI4112" s="381" t="s">
        <v>2094</v>
      </c>
      <c r="AJ4112" s="381">
        <v>0</v>
      </c>
    </row>
    <row r="4113" spans="1:36">
      <c r="A4113" s="381" t="s">
        <v>580</v>
      </c>
      <c r="B4113" s="381" t="s">
        <v>2634</v>
      </c>
      <c r="C4113" s="381">
        <v>50</v>
      </c>
      <c r="D4113" s="381">
        <v>1</v>
      </c>
      <c r="E4113" s="381" t="s">
        <v>2593</v>
      </c>
      <c r="F4113" s="381" t="s">
        <v>2592</v>
      </c>
      <c r="G4113" s="381" t="s">
        <v>2591</v>
      </c>
      <c r="H4113" s="381">
        <v>73400</v>
      </c>
      <c r="I4113" s="381">
        <v>25700</v>
      </c>
      <c r="J4113" s="381">
        <v>29400</v>
      </c>
      <c r="K4113" s="381">
        <v>33050</v>
      </c>
      <c r="L4113" s="381">
        <v>36700</v>
      </c>
      <c r="M4113" s="381">
        <v>39650</v>
      </c>
      <c r="N4113" s="381">
        <v>42600</v>
      </c>
      <c r="O4113" s="381">
        <v>45550</v>
      </c>
      <c r="P4113" s="381">
        <v>48450</v>
      </c>
      <c r="Q4113" s="381">
        <v>15400</v>
      </c>
      <c r="R4113" s="381">
        <v>17600</v>
      </c>
      <c r="S4113" s="381">
        <v>20420</v>
      </c>
      <c r="T4113" s="381">
        <v>24600</v>
      </c>
      <c r="U4113" s="381">
        <v>28780</v>
      </c>
      <c r="V4113" s="381">
        <v>32960</v>
      </c>
      <c r="W4113" s="381">
        <v>37140</v>
      </c>
      <c r="X4113" s="381">
        <v>41320</v>
      </c>
      <c r="Y4113" s="381">
        <v>41100</v>
      </c>
      <c r="Z4113" s="381">
        <v>47000</v>
      </c>
      <c r="AA4113" s="381">
        <v>52850</v>
      </c>
      <c r="AB4113" s="381">
        <v>58700</v>
      </c>
      <c r="AC4113" s="381">
        <v>63400</v>
      </c>
      <c r="AD4113" s="381">
        <v>68100</v>
      </c>
      <c r="AE4113" s="381">
        <v>72800</v>
      </c>
      <c r="AF4113" s="381">
        <v>77500</v>
      </c>
      <c r="AG4113" s="381">
        <v>9999</v>
      </c>
      <c r="AH4113" s="381" t="s">
        <v>2633</v>
      </c>
      <c r="AI4113" s="381" t="s">
        <v>2094</v>
      </c>
      <c r="AJ4113" s="381">
        <v>0</v>
      </c>
    </row>
    <row r="4114" spans="1:36">
      <c r="A4114" s="381" t="s">
        <v>580</v>
      </c>
      <c r="B4114" s="381" t="s">
        <v>2632</v>
      </c>
      <c r="C4114" s="381">
        <v>50</v>
      </c>
      <c r="D4114" s="381">
        <v>1</v>
      </c>
      <c r="E4114" s="381" t="s">
        <v>2593</v>
      </c>
      <c r="F4114" s="381" t="s">
        <v>2592</v>
      </c>
      <c r="G4114" s="381" t="s">
        <v>2591</v>
      </c>
      <c r="H4114" s="381">
        <v>73400</v>
      </c>
      <c r="I4114" s="381">
        <v>25700</v>
      </c>
      <c r="J4114" s="381">
        <v>29400</v>
      </c>
      <c r="K4114" s="381">
        <v>33050</v>
      </c>
      <c r="L4114" s="381">
        <v>36700</v>
      </c>
      <c r="M4114" s="381">
        <v>39650</v>
      </c>
      <c r="N4114" s="381">
        <v>42600</v>
      </c>
      <c r="O4114" s="381">
        <v>45550</v>
      </c>
      <c r="P4114" s="381">
        <v>48450</v>
      </c>
      <c r="Q4114" s="381">
        <v>15400</v>
      </c>
      <c r="R4114" s="381">
        <v>17600</v>
      </c>
      <c r="S4114" s="381">
        <v>20420</v>
      </c>
      <c r="T4114" s="381">
        <v>24600</v>
      </c>
      <c r="U4114" s="381">
        <v>28780</v>
      </c>
      <c r="V4114" s="381">
        <v>32960</v>
      </c>
      <c r="W4114" s="381">
        <v>37140</v>
      </c>
      <c r="X4114" s="381">
        <v>41320</v>
      </c>
      <c r="Y4114" s="381">
        <v>41100</v>
      </c>
      <c r="Z4114" s="381">
        <v>47000</v>
      </c>
      <c r="AA4114" s="381">
        <v>52850</v>
      </c>
      <c r="AB4114" s="381">
        <v>58700</v>
      </c>
      <c r="AC4114" s="381">
        <v>63400</v>
      </c>
      <c r="AD4114" s="381">
        <v>68100</v>
      </c>
      <c r="AE4114" s="381">
        <v>72800</v>
      </c>
      <c r="AF4114" s="381">
        <v>77500</v>
      </c>
      <c r="AG4114" s="381">
        <v>9999</v>
      </c>
      <c r="AH4114" s="381" t="s">
        <v>2631</v>
      </c>
      <c r="AI4114" s="381" t="s">
        <v>2094</v>
      </c>
      <c r="AJ4114" s="381">
        <v>0</v>
      </c>
    </row>
    <row r="4115" spans="1:36">
      <c r="A4115" s="381" t="s">
        <v>580</v>
      </c>
      <c r="B4115" s="381" t="s">
        <v>2630</v>
      </c>
      <c r="C4115" s="381">
        <v>50</v>
      </c>
      <c r="D4115" s="381">
        <v>1</v>
      </c>
      <c r="E4115" s="381" t="s">
        <v>2593</v>
      </c>
      <c r="F4115" s="381" t="s">
        <v>2592</v>
      </c>
      <c r="G4115" s="381" t="s">
        <v>2591</v>
      </c>
      <c r="H4115" s="381">
        <v>73400</v>
      </c>
      <c r="I4115" s="381">
        <v>25700</v>
      </c>
      <c r="J4115" s="381">
        <v>29400</v>
      </c>
      <c r="K4115" s="381">
        <v>33050</v>
      </c>
      <c r="L4115" s="381">
        <v>36700</v>
      </c>
      <c r="M4115" s="381">
        <v>39650</v>
      </c>
      <c r="N4115" s="381">
        <v>42600</v>
      </c>
      <c r="O4115" s="381">
        <v>45550</v>
      </c>
      <c r="P4115" s="381">
        <v>48450</v>
      </c>
      <c r="Q4115" s="381">
        <v>15400</v>
      </c>
      <c r="R4115" s="381">
        <v>17600</v>
      </c>
      <c r="S4115" s="381">
        <v>20420</v>
      </c>
      <c r="T4115" s="381">
        <v>24600</v>
      </c>
      <c r="U4115" s="381">
        <v>28780</v>
      </c>
      <c r="V4115" s="381">
        <v>32960</v>
      </c>
      <c r="W4115" s="381">
        <v>37140</v>
      </c>
      <c r="X4115" s="381">
        <v>41320</v>
      </c>
      <c r="Y4115" s="381">
        <v>41100</v>
      </c>
      <c r="Z4115" s="381">
        <v>47000</v>
      </c>
      <c r="AA4115" s="381">
        <v>52850</v>
      </c>
      <c r="AB4115" s="381">
        <v>58700</v>
      </c>
      <c r="AC4115" s="381">
        <v>63400</v>
      </c>
      <c r="AD4115" s="381">
        <v>68100</v>
      </c>
      <c r="AE4115" s="381">
        <v>72800</v>
      </c>
      <c r="AF4115" s="381">
        <v>77500</v>
      </c>
      <c r="AG4115" s="381">
        <v>9999</v>
      </c>
      <c r="AH4115" s="381" t="s">
        <v>2629</v>
      </c>
      <c r="AI4115" s="381" t="s">
        <v>2094</v>
      </c>
      <c r="AJ4115" s="381">
        <v>0</v>
      </c>
    </row>
    <row r="4116" spans="1:36">
      <c r="A4116" s="381" t="s">
        <v>580</v>
      </c>
      <c r="B4116" s="381" t="s">
        <v>2628</v>
      </c>
      <c r="C4116" s="381">
        <v>50</v>
      </c>
      <c r="D4116" s="381">
        <v>1</v>
      </c>
      <c r="E4116" s="381" t="s">
        <v>2593</v>
      </c>
      <c r="F4116" s="381" t="s">
        <v>2592</v>
      </c>
      <c r="G4116" s="381" t="s">
        <v>2591</v>
      </c>
      <c r="H4116" s="381">
        <v>73400</v>
      </c>
      <c r="I4116" s="381">
        <v>25700</v>
      </c>
      <c r="J4116" s="381">
        <v>29400</v>
      </c>
      <c r="K4116" s="381">
        <v>33050</v>
      </c>
      <c r="L4116" s="381">
        <v>36700</v>
      </c>
      <c r="M4116" s="381">
        <v>39650</v>
      </c>
      <c r="N4116" s="381">
        <v>42600</v>
      </c>
      <c r="O4116" s="381">
        <v>45550</v>
      </c>
      <c r="P4116" s="381">
        <v>48450</v>
      </c>
      <c r="Q4116" s="381">
        <v>15400</v>
      </c>
      <c r="R4116" s="381">
        <v>17600</v>
      </c>
      <c r="S4116" s="381">
        <v>20420</v>
      </c>
      <c r="T4116" s="381">
        <v>24600</v>
      </c>
      <c r="U4116" s="381">
        <v>28780</v>
      </c>
      <c r="V4116" s="381">
        <v>32960</v>
      </c>
      <c r="W4116" s="381">
        <v>37140</v>
      </c>
      <c r="X4116" s="381">
        <v>41320</v>
      </c>
      <c r="Y4116" s="381">
        <v>41100</v>
      </c>
      <c r="Z4116" s="381">
        <v>47000</v>
      </c>
      <c r="AA4116" s="381">
        <v>52850</v>
      </c>
      <c r="AB4116" s="381">
        <v>58700</v>
      </c>
      <c r="AC4116" s="381">
        <v>63400</v>
      </c>
      <c r="AD4116" s="381">
        <v>68100</v>
      </c>
      <c r="AE4116" s="381">
        <v>72800</v>
      </c>
      <c r="AF4116" s="381">
        <v>77500</v>
      </c>
      <c r="AG4116" s="381">
        <v>9999</v>
      </c>
      <c r="AH4116" s="381" t="s">
        <v>2627</v>
      </c>
      <c r="AI4116" s="381" t="s">
        <v>2094</v>
      </c>
      <c r="AJ4116" s="381">
        <v>0</v>
      </c>
    </row>
    <row r="4117" spans="1:36">
      <c r="A4117" s="381" t="s">
        <v>580</v>
      </c>
      <c r="B4117" s="381" t="s">
        <v>2626</v>
      </c>
      <c r="C4117" s="381">
        <v>50</v>
      </c>
      <c r="D4117" s="381">
        <v>1</v>
      </c>
      <c r="E4117" s="381" t="s">
        <v>2593</v>
      </c>
      <c r="F4117" s="381" t="s">
        <v>2592</v>
      </c>
      <c r="G4117" s="381" t="s">
        <v>2591</v>
      </c>
      <c r="H4117" s="381">
        <v>73400</v>
      </c>
      <c r="I4117" s="381">
        <v>25700</v>
      </c>
      <c r="J4117" s="381">
        <v>29400</v>
      </c>
      <c r="K4117" s="381">
        <v>33050</v>
      </c>
      <c r="L4117" s="381">
        <v>36700</v>
      </c>
      <c r="M4117" s="381">
        <v>39650</v>
      </c>
      <c r="N4117" s="381">
        <v>42600</v>
      </c>
      <c r="O4117" s="381">
        <v>45550</v>
      </c>
      <c r="P4117" s="381">
        <v>48450</v>
      </c>
      <c r="Q4117" s="381">
        <v>15400</v>
      </c>
      <c r="R4117" s="381">
        <v>17600</v>
      </c>
      <c r="S4117" s="381">
        <v>20420</v>
      </c>
      <c r="T4117" s="381">
        <v>24600</v>
      </c>
      <c r="U4117" s="381">
        <v>28780</v>
      </c>
      <c r="V4117" s="381">
        <v>32960</v>
      </c>
      <c r="W4117" s="381">
        <v>37140</v>
      </c>
      <c r="X4117" s="381">
        <v>41320</v>
      </c>
      <c r="Y4117" s="381">
        <v>41100</v>
      </c>
      <c r="Z4117" s="381">
        <v>47000</v>
      </c>
      <c r="AA4117" s="381">
        <v>52850</v>
      </c>
      <c r="AB4117" s="381">
        <v>58700</v>
      </c>
      <c r="AC4117" s="381">
        <v>63400</v>
      </c>
      <c r="AD4117" s="381">
        <v>68100</v>
      </c>
      <c r="AE4117" s="381">
        <v>72800</v>
      </c>
      <c r="AF4117" s="381">
        <v>77500</v>
      </c>
      <c r="AG4117" s="381">
        <v>9999</v>
      </c>
      <c r="AH4117" s="381" t="s">
        <v>2625</v>
      </c>
      <c r="AI4117" s="381" t="s">
        <v>2094</v>
      </c>
      <c r="AJ4117" s="381">
        <v>0</v>
      </c>
    </row>
    <row r="4118" spans="1:36">
      <c r="A4118" s="381" t="s">
        <v>580</v>
      </c>
      <c r="B4118" s="381" t="s">
        <v>2624</v>
      </c>
      <c r="C4118" s="381">
        <v>50</v>
      </c>
      <c r="D4118" s="381">
        <v>1</v>
      </c>
      <c r="E4118" s="381" t="s">
        <v>2593</v>
      </c>
      <c r="F4118" s="381" t="s">
        <v>2592</v>
      </c>
      <c r="G4118" s="381" t="s">
        <v>2591</v>
      </c>
      <c r="H4118" s="381">
        <v>73400</v>
      </c>
      <c r="I4118" s="381">
        <v>25700</v>
      </c>
      <c r="J4118" s="381">
        <v>29400</v>
      </c>
      <c r="K4118" s="381">
        <v>33050</v>
      </c>
      <c r="L4118" s="381">
        <v>36700</v>
      </c>
      <c r="M4118" s="381">
        <v>39650</v>
      </c>
      <c r="N4118" s="381">
        <v>42600</v>
      </c>
      <c r="O4118" s="381">
        <v>45550</v>
      </c>
      <c r="P4118" s="381">
        <v>48450</v>
      </c>
      <c r="Q4118" s="381">
        <v>15400</v>
      </c>
      <c r="R4118" s="381">
        <v>17600</v>
      </c>
      <c r="S4118" s="381">
        <v>20420</v>
      </c>
      <c r="T4118" s="381">
        <v>24600</v>
      </c>
      <c r="U4118" s="381">
        <v>28780</v>
      </c>
      <c r="V4118" s="381">
        <v>32960</v>
      </c>
      <c r="W4118" s="381">
        <v>37140</v>
      </c>
      <c r="X4118" s="381">
        <v>41320</v>
      </c>
      <c r="Y4118" s="381">
        <v>41100</v>
      </c>
      <c r="Z4118" s="381">
        <v>47000</v>
      </c>
      <c r="AA4118" s="381">
        <v>52850</v>
      </c>
      <c r="AB4118" s="381">
        <v>58700</v>
      </c>
      <c r="AC4118" s="381">
        <v>63400</v>
      </c>
      <c r="AD4118" s="381">
        <v>68100</v>
      </c>
      <c r="AE4118" s="381">
        <v>72800</v>
      </c>
      <c r="AF4118" s="381">
        <v>77500</v>
      </c>
      <c r="AG4118" s="381">
        <v>9999</v>
      </c>
      <c r="AH4118" s="381" t="s">
        <v>2623</v>
      </c>
      <c r="AI4118" s="381" t="s">
        <v>2094</v>
      </c>
      <c r="AJ4118" s="381">
        <v>0</v>
      </c>
    </row>
    <row r="4119" spans="1:36">
      <c r="A4119" s="381" t="s">
        <v>580</v>
      </c>
      <c r="B4119" s="381" t="s">
        <v>2622</v>
      </c>
      <c r="C4119" s="381">
        <v>50</v>
      </c>
      <c r="D4119" s="381">
        <v>1</v>
      </c>
      <c r="E4119" s="381" t="s">
        <v>2593</v>
      </c>
      <c r="F4119" s="381" t="s">
        <v>2592</v>
      </c>
      <c r="G4119" s="381" t="s">
        <v>2591</v>
      </c>
      <c r="H4119" s="381">
        <v>73400</v>
      </c>
      <c r="I4119" s="381">
        <v>25700</v>
      </c>
      <c r="J4119" s="381">
        <v>29400</v>
      </c>
      <c r="K4119" s="381">
        <v>33050</v>
      </c>
      <c r="L4119" s="381">
        <v>36700</v>
      </c>
      <c r="M4119" s="381">
        <v>39650</v>
      </c>
      <c r="N4119" s="381">
        <v>42600</v>
      </c>
      <c r="O4119" s="381">
        <v>45550</v>
      </c>
      <c r="P4119" s="381">
        <v>48450</v>
      </c>
      <c r="Q4119" s="381">
        <v>15400</v>
      </c>
      <c r="R4119" s="381">
        <v>17600</v>
      </c>
      <c r="S4119" s="381">
        <v>20420</v>
      </c>
      <c r="T4119" s="381">
        <v>24600</v>
      </c>
      <c r="U4119" s="381">
        <v>28780</v>
      </c>
      <c r="V4119" s="381">
        <v>32960</v>
      </c>
      <c r="W4119" s="381">
        <v>37140</v>
      </c>
      <c r="X4119" s="381">
        <v>41320</v>
      </c>
      <c r="Y4119" s="381">
        <v>41100</v>
      </c>
      <c r="Z4119" s="381">
        <v>47000</v>
      </c>
      <c r="AA4119" s="381">
        <v>52850</v>
      </c>
      <c r="AB4119" s="381">
        <v>58700</v>
      </c>
      <c r="AC4119" s="381">
        <v>63400</v>
      </c>
      <c r="AD4119" s="381">
        <v>68100</v>
      </c>
      <c r="AE4119" s="381">
        <v>72800</v>
      </c>
      <c r="AF4119" s="381">
        <v>77500</v>
      </c>
      <c r="AG4119" s="381">
        <v>9999</v>
      </c>
      <c r="AH4119" s="381" t="s">
        <v>2621</v>
      </c>
      <c r="AI4119" s="381" t="s">
        <v>2094</v>
      </c>
      <c r="AJ4119" s="381">
        <v>0</v>
      </c>
    </row>
    <row r="4120" spans="1:36">
      <c r="A4120" s="381" t="s">
        <v>580</v>
      </c>
      <c r="B4120" s="381" t="s">
        <v>2620</v>
      </c>
      <c r="C4120" s="381">
        <v>50</v>
      </c>
      <c r="D4120" s="381">
        <v>1</v>
      </c>
      <c r="E4120" s="381" t="s">
        <v>2593</v>
      </c>
      <c r="F4120" s="381" t="s">
        <v>2592</v>
      </c>
      <c r="G4120" s="381" t="s">
        <v>2591</v>
      </c>
      <c r="H4120" s="381">
        <v>73400</v>
      </c>
      <c r="I4120" s="381">
        <v>25700</v>
      </c>
      <c r="J4120" s="381">
        <v>29400</v>
      </c>
      <c r="K4120" s="381">
        <v>33050</v>
      </c>
      <c r="L4120" s="381">
        <v>36700</v>
      </c>
      <c r="M4120" s="381">
        <v>39650</v>
      </c>
      <c r="N4120" s="381">
        <v>42600</v>
      </c>
      <c r="O4120" s="381">
        <v>45550</v>
      </c>
      <c r="P4120" s="381">
        <v>48450</v>
      </c>
      <c r="Q4120" s="381">
        <v>15400</v>
      </c>
      <c r="R4120" s="381">
        <v>17600</v>
      </c>
      <c r="S4120" s="381">
        <v>20420</v>
      </c>
      <c r="T4120" s="381">
        <v>24600</v>
      </c>
      <c r="U4120" s="381">
        <v>28780</v>
      </c>
      <c r="V4120" s="381">
        <v>32960</v>
      </c>
      <c r="W4120" s="381">
        <v>37140</v>
      </c>
      <c r="X4120" s="381">
        <v>41320</v>
      </c>
      <c r="Y4120" s="381">
        <v>41100</v>
      </c>
      <c r="Z4120" s="381">
        <v>47000</v>
      </c>
      <c r="AA4120" s="381">
        <v>52850</v>
      </c>
      <c r="AB4120" s="381">
        <v>58700</v>
      </c>
      <c r="AC4120" s="381">
        <v>63400</v>
      </c>
      <c r="AD4120" s="381">
        <v>68100</v>
      </c>
      <c r="AE4120" s="381">
        <v>72800</v>
      </c>
      <c r="AF4120" s="381">
        <v>77500</v>
      </c>
      <c r="AG4120" s="381">
        <v>9999</v>
      </c>
      <c r="AH4120" s="381" t="s">
        <v>2619</v>
      </c>
      <c r="AI4120" s="381" t="s">
        <v>2094</v>
      </c>
      <c r="AJ4120" s="381">
        <v>0</v>
      </c>
    </row>
    <row r="4121" spans="1:36">
      <c r="A4121" s="381" t="s">
        <v>580</v>
      </c>
      <c r="B4121" s="381" t="s">
        <v>2618</v>
      </c>
      <c r="C4121" s="381">
        <v>50</v>
      </c>
      <c r="D4121" s="381">
        <v>1</v>
      </c>
      <c r="E4121" s="381" t="s">
        <v>2593</v>
      </c>
      <c r="F4121" s="381" t="s">
        <v>2592</v>
      </c>
      <c r="G4121" s="381" t="s">
        <v>2591</v>
      </c>
      <c r="H4121" s="381">
        <v>73400</v>
      </c>
      <c r="I4121" s="381">
        <v>25700</v>
      </c>
      <c r="J4121" s="381">
        <v>29400</v>
      </c>
      <c r="K4121" s="381">
        <v>33050</v>
      </c>
      <c r="L4121" s="381">
        <v>36700</v>
      </c>
      <c r="M4121" s="381">
        <v>39650</v>
      </c>
      <c r="N4121" s="381">
        <v>42600</v>
      </c>
      <c r="O4121" s="381">
        <v>45550</v>
      </c>
      <c r="P4121" s="381">
        <v>48450</v>
      </c>
      <c r="Q4121" s="381">
        <v>15400</v>
      </c>
      <c r="R4121" s="381">
        <v>17600</v>
      </c>
      <c r="S4121" s="381">
        <v>20420</v>
      </c>
      <c r="T4121" s="381">
        <v>24600</v>
      </c>
      <c r="U4121" s="381">
        <v>28780</v>
      </c>
      <c r="V4121" s="381">
        <v>32960</v>
      </c>
      <c r="W4121" s="381">
        <v>37140</v>
      </c>
      <c r="X4121" s="381">
        <v>41320</v>
      </c>
      <c r="Y4121" s="381">
        <v>41100</v>
      </c>
      <c r="Z4121" s="381">
        <v>47000</v>
      </c>
      <c r="AA4121" s="381">
        <v>52850</v>
      </c>
      <c r="AB4121" s="381">
        <v>58700</v>
      </c>
      <c r="AC4121" s="381">
        <v>63400</v>
      </c>
      <c r="AD4121" s="381">
        <v>68100</v>
      </c>
      <c r="AE4121" s="381">
        <v>72800</v>
      </c>
      <c r="AF4121" s="381">
        <v>77500</v>
      </c>
      <c r="AG4121" s="381">
        <v>9999</v>
      </c>
      <c r="AH4121" s="381" t="s">
        <v>2617</v>
      </c>
      <c r="AI4121" s="381" t="s">
        <v>2094</v>
      </c>
      <c r="AJ4121" s="381">
        <v>0</v>
      </c>
    </row>
    <row r="4122" spans="1:36">
      <c r="A4122" s="381" t="s">
        <v>580</v>
      </c>
      <c r="B4122" s="381" t="s">
        <v>2616</v>
      </c>
      <c r="C4122" s="381">
        <v>50</v>
      </c>
      <c r="D4122" s="381">
        <v>1</v>
      </c>
      <c r="E4122" s="381" t="s">
        <v>2593</v>
      </c>
      <c r="F4122" s="381" t="s">
        <v>2592</v>
      </c>
      <c r="G4122" s="381" t="s">
        <v>2591</v>
      </c>
      <c r="H4122" s="381">
        <v>73400</v>
      </c>
      <c r="I4122" s="381">
        <v>25700</v>
      </c>
      <c r="J4122" s="381">
        <v>29400</v>
      </c>
      <c r="K4122" s="381">
        <v>33050</v>
      </c>
      <c r="L4122" s="381">
        <v>36700</v>
      </c>
      <c r="M4122" s="381">
        <v>39650</v>
      </c>
      <c r="N4122" s="381">
        <v>42600</v>
      </c>
      <c r="O4122" s="381">
        <v>45550</v>
      </c>
      <c r="P4122" s="381">
        <v>48450</v>
      </c>
      <c r="Q4122" s="381">
        <v>15400</v>
      </c>
      <c r="R4122" s="381">
        <v>17600</v>
      </c>
      <c r="S4122" s="381">
        <v>20420</v>
      </c>
      <c r="T4122" s="381">
        <v>24600</v>
      </c>
      <c r="U4122" s="381">
        <v>28780</v>
      </c>
      <c r="V4122" s="381">
        <v>32960</v>
      </c>
      <c r="W4122" s="381">
        <v>37140</v>
      </c>
      <c r="X4122" s="381">
        <v>41320</v>
      </c>
      <c r="Y4122" s="381">
        <v>41100</v>
      </c>
      <c r="Z4122" s="381">
        <v>47000</v>
      </c>
      <c r="AA4122" s="381">
        <v>52850</v>
      </c>
      <c r="AB4122" s="381">
        <v>58700</v>
      </c>
      <c r="AC4122" s="381">
        <v>63400</v>
      </c>
      <c r="AD4122" s="381">
        <v>68100</v>
      </c>
      <c r="AE4122" s="381">
        <v>72800</v>
      </c>
      <c r="AF4122" s="381">
        <v>77500</v>
      </c>
      <c r="AG4122" s="381">
        <v>9999</v>
      </c>
      <c r="AH4122" s="381" t="s">
        <v>2615</v>
      </c>
      <c r="AI4122" s="381" t="s">
        <v>2094</v>
      </c>
      <c r="AJ4122" s="381">
        <v>0</v>
      </c>
    </row>
    <row r="4123" spans="1:36">
      <c r="A4123" s="381" t="s">
        <v>580</v>
      </c>
      <c r="B4123" s="381" t="s">
        <v>2614</v>
      </c>
      <c r="C4123" s="381">
        <v>50</v>
      </c>
      <c r="D4123" s="381">
        <v>1</v>
      </c>
      <c r="E4123" s="381" t="s">
        <v>2593</v>
      </c>
      <c r="F4123" s="381" t="s">
        <v>2592</v>
      </c>
      <c r="G4123" s="381" t="s">
        <v>2591</v>
      </c>
      <c r="H4123" s="381">
        <v>73400</v>
      </c>
      <c r="I4123" s="381">
        <v>25700</v>
      </c>
      <c r="J4123" s="381">
        <v>29400</v>
      </c>
      <c r="K4123" s="381">
        <v>33050</v>
      </c>
      <c r="L4123" s="381">
        <v>36700</v>
      </c>
      <c r="M4123" s="381">
        <v>39650</v>
      </c>
      <c r="N4123" s="381">
        <v>42600</v>
      </c>
      <c r="O4123" s="381">
        <v>45550</v>
      </c>
      <c r="P4123" s="381">
        <v>48450</v>
      </c>
      <c r="Q4123" s="381">
        <v>15400</v>
      </c>
      <c r="R4123" s="381">
        <v>17600</v>
      </c>
      <c r="S4123" s="381">
        <v>20420</v>
      </c>
      <c r="T4123" s="381">
        <v>24600</v>
      </c>
      <c r="U4123" s="381">
        <v>28780</v>
      </c>
      <c r="V4123" s="381">
        <v>32960</v>
      </c>
      <c r="W4123" s="381">
        <v>37140</v>
      </c>
      <c r="X4123" s="381">
        <v>41320</v>
      </c>
      <c r="Y4123" s="381">
        <v>41100</v>
      </c>
      <c r="Z4123" s="381">
        <v>47000</v>
      </c>
      <c r="AA4123" s="381">
        <v>52850</v>
      </c>
      <c r="AB4123" s="381">
        <v>58700</v>
      </c>
      <c r="AC4123" s="381">
        <v>63400</v>
      </c>
      <c r="AD4123" s="381">
        <v>68100</v>
      </c>
      <c r="AE4123" s="381">
        <v>72800</v>
      </c>
      <c r="AF4123" s="381">
        <v>77500</v>
      </c>
      <c r="AG4123" s="381">
        <v>9999</v>
      </c>
      <c r="AH4123" s="381" t="s">
        <v>2613</v>
      </c>
      <c r="AI4123" s="381" t="s">
        <v>2094</v>
      </c>
      <c r="AJ4123" s="381">
        <v>0</v>
      </c>
    </row>
    <row r="4124" spans="1:36">
      <c r="A4124" s="381" t="s">
        <v>580</v>
      </c>
      <c r="B4124" s="381" t="s">
        <v>2612</v>
      </c>
      <c r="C4124" s="381">
        <v>50</v>
      </c>
      <c r="D4124" s="381">
        <v>1</v>
      </c>
      <c r="E4124" s="381" t="s">
        <v>2593</v>
      </c>
      <c r="F4124" s="381" t="s">
        <v>2592</v>
      </c>
      <c r="G4124" s="381" t="s">
        <v>2591</v>
      </c>
      <c r="H4124" s="381">
        <v>73400</v>
      </c>
      <c r="I4124" s="381">
        <v>25700</v>
      </c>
      <c r="J4124" s="381">
        <v>29400</v>
      </c>
      <c r="K4124" s="381">
        <v>33050</v>
      </c>
      <c r="L4124" s="381">
        <v>36700</v>
      </c>
      <c r="M4124" s="381">
        <v>39650</v>
      </c>
      <c r="N4124" s="381">
        <v>42600</v>
      </c>
      <c r="O4124" s="381">
        <v>45550</v>
      </c>
      <c r="P4124" s="381">
        <v>48450</v>
      </c>
      <c r="Q4124" s="381">
        <v>15400</v>
      </c>
      <c r="R4124" s="381">
        <v>17600</v>
      </c>
      <c r="S4124" s="381">
        <v>20420</v>
      </c>
      <c r="T4124" s="381">
        <v>24600</v>
      </c>
      <c r="U4124" s="381">
        <v>28780</v>
      </c>
      <c r="V4124" s="381">
        <v>32960</v>
      </c>
      <c r="W4124" s="381">
        <v>37140</v>
      </c>
      <c r="X4124" s="381">
        <v>41320</v>
      </c>
      <c r="Y4124" s="381">
        <v>41100</v>
      </c>
      <c r="Z4124" s="381">
        <v>47000</v>
      </c>
      <c r="AA4124" s="381">
        <v>52850</v>
      </c>
      <c r="AB4124" s="381">
        <v>58700</v>
      </c>
      <c r="AC4124" s="381">
        <v>63400</v>
      </c>
      <c r="AD4124" s="381">
        <v>68100</v>
      </c>
      <c r="AE4124" s="381">
        <v>72800</v>
      </c>
      <c r="AF4124" s="381">
        <v>77500</v>
      </c>
      <c r="AG4124" s="381">
        <v>9999</v>
      </c>
      <c r="AH4124" s="381" t="s">
        <v>2611</v>
      </c>
      <c r="AI4124" s="381" t="s">
        <v>2094</v>
      </c>
      <c r="AJ4124" s="381">
        <v>0</v>
      </c>
    </row>
    <row r="4125" spans="1:36">
      <c r="A4125" s="381" t="s">
        <v>580</v>
      </c>
      <c r="B4125" s="381" t="s">
        <v>2610</v>
      </c>
      <c r="C4125" s="381">
        <v>50</v>
      </c>
      <c r="D4125" s="381">
        <v>1</v>
      </c>
      <c r="E4125" s="381" t="s">
        <v>2593</v>
      </c>
      <c r="F4125" s="381" t="s">
        <v>2592</v>
      </c>
      <c r="G4125" s="381" t="s">
        <v>2591</v>
      </c>
      <c r="H4125" s="381">
        <v>73400</v>
      </c>
      <c r="I4125" s="381">
        <v>25700</v>
      </c>
      <c r="J4125" s="381">
        <v>29400</v>
      </c>
      <c r="K4125" s="381">
        <v>33050</v>
      </c>
      <c r="L4125" s="381">
        <v>36700</v>
      </c>
      <c r="M4125" s="381">
        <v>39650</v>
      </c>
      <c r="N4125" s="381">
        <v>42600</v>
      </c>
      <c r="O4125" s="381">
        <v>45550</v>
      </c>
      <c r="P4125" s="381">
        <v>48450</v>
      </c>
      <c r="Q4125" s="381">
        <v>15400</v>
      </c>
      <c r="R4125" s="381">
        <v>17600</v>
      </c>
      <c r="S4125" s="381">
        <v>20420</v>
      </c>
      <c r="T4125" s="381">
        <v>24600</v>
      </c>
      <c r="U4125" s="381">
        <v>28780</v>
      </c>
      <c r="V4125" s="381">
        <v>32960</v>
      </c>
      <c r="W4125" s="381">
        <v>37140</v>
      </c>
      <c r="X4125" s="381">
        <v>41320</v>
      </c>
      <c r="Y4125" s="381">
        <v>41100</v>
      </c>
      <c r="Z4125" s="381">
        <v>47000</v>
      </c>
      <c r="AA4125" s="381">
        <v>52850</v>
      </c>
      <c r="AB4125" s="381">
        <v>58700</v>
      </c>
      <c r="AC4125" s="381">
        <v>63400</v>
      </c>
      <c r="AD4125" s="381">
        <v>68100</v>
      </c>
      <c r="AE4125" s="381">
        <v>72800</v>
      </c>
      <c r="AF4125" s="381">
        <v>77500</v>
      </c>
      <c r="AG4125" s="381">
        <v>9999</v>
      </c>
      <c r="AH4125" s="381" t="s">
        <v>2609</v>
      </c>
      <c r="AI4125" s="381" t="s">
        <v>2094</v>
      </c>
      <c r="AJ4125" s="381">
        <v>0</v>
      </c>
    </row>
    <row r="4126" spans="1:36">
      <c r="A4126" s="381" t="s">
        <v>580</v>
      </c>
      <c r="B4126" s="381" t="s">
        <v>2608</v>
      </c>
      <c r="C4126" s="381">
        <v>50</v>
      </c>
      <c r="D4126" s="381">
        <v>1</v>
      </c>
      <c r="E4126" s="381" t="s">
        <v>2593</v>
      </c>
      <c r="F4126" s="381" t="s">
        <v>2592</v>
      </c>
      <c r="G4126" s="381" t="s">
        <v>2591</v>
      </c>
      <c r="H4126" s="381">
        <v>73400</v>
      </c>
      <c r="I4126" s="381">
        <v>25700</v>
      </c>
      <c r="J4126" s="381">
        <v>29400</v>
      </c>
      <c r="K4126" s="381">
        <v>33050</v>
      </c>
      <c r="L4126" s="381">
        <v>36700</v>
      </c>
      <c r="M4126" s="381">
        <v>39650</v>
      </c>
      <c r="N4126" s="381">
        <v>42600</v>
      </c>
      <c r="O4126" s="381">
        <v>45550</v>
      </c>
      <c r="P4126" s="381">
        <v>48450</v>
      </c>
      <c r="Q4126" s="381">
        <v>15400</v>
      </c>
      <c r="R4126" s="381">
        <v>17600</v>
      </c>
      <c r="S4126" s="381">
        <v>20420</v>
      </c>
      <c r="T4126" s="381">
        <v>24600</v>
      </c>
      <c r="U4126" s="381">
        <v>28780</v>
      </c>
      <c r="V4126" s="381">
        <v>32960</v>
      </c>
      <c r="W4126" s="381">
        <v>37140</v>
      </c>
      <c r="X4126" s="381">
        <v>41320</v>
      </c>
      <c r="Y4126" s="381">
        <v>41100</v>
      </c>
      <c r="Z4126" s="381">
        <v>47000</v>
      </c>
      <c r="AA4126" s="381">
        <v>52850</v>
      </c>
      <c r="AB4126" s="381">
        <v>58700</v>
      </c>
      <c r="AC4126" s="381">
        <v>63400</v>
      </c>
      <c r="AD4126" s="381">
        <v>68100</v>
      </c>
      <c r="AE4126" s="381">
        <v>72800</v>
      </c>
      <c r="AF4126" s="381">
        <v>77500</v>
      </c>
      <c r="AG4126" s="381">
        <v>9999</v>
      </c>
      <c r="AH4126" s="381" t="s">
        <v>2607</v>
      </c>
      <c r="AI4126" s="381" t="s">
        <v>2094</v>
      </c>
      <c r="AJ4126" s="381">
        <v>0</v>
      </c>
    </row>
    <row r="4127" spans="1:36">
      <c r="A4127" s="381" t="s">
        <v>580</v>
      </c>
      <c r="B4127" s="381" t="s">
        <v>2606</v>
      </c>
      <c r="C4127" s="381">
        <v>50</v>
      </c>
      <c r="D4127" s="381">
        <v>1</v>
      </c>
      <c r="E4127" s="381" t="s">
        <v>2593</v>
      </c>
      <c r="F4127" s="381" t="s">
        <v>2592</v>
      </c>
      <c r="G4127" s="381" t="s">
        <v>2591</v>
      </c>
      <c r="H4127" s="381">
        <v>73400</v>
      </c>
      <c r="I4127" s="381">
        <v>25700</v>
      </c>
      <c r="J4127" s="381">
        <v>29400</v>
      </c>
      <c r="K4127" s="381">
        <v>33050</v>
      </c>
      <c r="L4127" s="381">
        <v>36700</v>
      </c>
      <c r="M4127" s="381">
        <v>39650</v>
      </c>
      <c r="N4127" s="381">
        <v>42600</v>
      </c>
      <c r="O4127" s="381">
        <v>45550</v>
      </c>
      <c r="P4127" s="381">
        <v>48450</v>
      </c>
      <c r="Q4127" s="381">
        <v>15400</v>
      </c>
      <c r="R4127" s="381">
        <v>17600</v>
      </c>
      <c r="S4127" s="381">
        <v>20420</v>
      </c>
      <c r="T4127" s="381">
        <v>24600</v>
      </c>
      <c r="U4127" s="381">
        <v>28780</v>
      </c>
      <c r="V4127" s="381">
        <v>32960</v>
      </c>
      <c r="W4127" s="381">
        <v>37140</v>
      </c>
      <c r="X4127" s="381">
        <v>41320</v>
      </c>
      <c r="Y4127" s="381">
        <v>41100</v>
      </c>
      <c r="Z4127" s="381">
        <v>47000</v>
      </c>
      <c r="AA4127" s="381">
        <v>52850</v>
      </c>
      <c r="AB4127" s="381">
        <v>58700</v>
      </c>
      <c r="AC4127" s="381">
        <v>63400</v>
      </c>
      <c r="AD4127" s="381">
        <v>68100</v>
      </c>
      <c r="AE4127" s="381">
        <v>72800</v>
      </c>
      <c r="AF4127" s="381">
        <v>77500</v>
      </c>
      <c r="AG4127" s="381">
        <v>9999</v>
      </c>
      <c r="AH4127" s="381" t="s">
        <v>2605</v>
      </c>
      <c r="AI4127" s="381" t="s">
        <v>2094</v>
      </c>
      <c r="AJ4127" s="381">
        <v>0</v>
      </c>
    </row>
    <row r="4128" spans="1:36">
      <c r="A4128" s="381" t="s">
        <v>580</v>
      </c>
      <c r="B4128" s="381" t="s">
        <v>2604</v>
      </c>
      <c r="C4128" s="381">
        <v>50</v>
      </c>
      <c r="D4128" s="381">
        <v>1</v>
      </c>
      <c r="E4128" s="381" t="s">
        <v>2593</v>
      </c>
      <c r="F4128" s="381" t="s">
        <v>2592</v>
      </c>
      <c r="G4128" s="381" t="s">
        <v>2591</v>
      </c>
      <c r="H4128" s="381">
        <v>73400</v>
      </c>
      <c r="I4128" s="381">
        <v>25700</v>
      </c>
      <c r="J4128" s="381">
        <v>29400</v>
      </c>
      <c r="K4128" s="381">
        <v>33050</v>
      </c>
      <c r="L4128" s="381">
        <v>36700</v>
      </c>
      <c r="M4128" s="381">
        <v>39650</v>
      </c>
      <c r="N4128" s="381">
        <v>42600</v>
      </c>
      <c r="O4128" s="381">
        <v>45550</v>
      </c>
      <c r="P4128" s="381">
        <v>48450</v>
      </c>
      <c r="Q4128" s="381">
        <v>15400</v>
      </c>
      <c r="R4128" s="381">
        <v>17600</v>
      </c>
      <c r="S4128" s="381">
        <v>20420</v>
      </c>
      <c r="T4128" s="381">
        <v>24600</v>
      </c>
      <c r="U4128" s="381">
        <v>28780</v>
      </c>
      <c r="V4128" s="381">
        <v>32960</v>
      </c>
      <c r="W4128" s="381">
        <v>37140</v>
      </c>
      <c r="X4128" s="381">
        <v>41320</v>
      </c>
      <c r="Y4128" s="381">
        <v>41100</v>
      </c>
      <c r="Z4128" s="381">
        <v>47000</v>
      </c>
      <c r="AA4128" s="381">
        <v>52850</v>
      </c>
      <c r="AB4128" s="381">
        <v>58700</v>
      </c>
      <c r="AC4128" s="381">
        <v>63400</v>
      </c>
      <c r="AD4128" s="381">
        <v>68100</v>
      </c>
      <c r="AE4128" s="381">
        <v>72800</v>
      </c>
      <c r="AF4128" s="381">
        <v>77500</v>
      </c>
      <c r="AG4128" s="381">
        <v>9999</v>
      </c>
      <c r="AH4128" s="381" t="s">
        <v>2603</v>
      </c>
      <c r="AI4128" s="381" t="s">
        <v>2094</v>
      </c>
      <c r="AJ4128" s="381">
        <v>0</v>
      </c>
    </row>
    <row r="4129" spans="1:36">
      <c r="A4129" s="381" t="s">
        <v>580</v>
      </c>
      <c r="B4129" s="381" t="s">
        <v>2602</v>
      </c>
      <c r="C4129" s="381">
        <v>50</v>
      </c>
      <c r="D4129" s="381">
        <v>1</v>
      </c>
      <c r="E4129" s="381" t="s">
        <v>2593</v>
      </c>
      <c r="F4129" s="381" t="s">
        <v>2592</v>
      </c>
      <c r="G4129" s="381" t="s">
        <v>2591</v>
      </c>
      <c r="H4129" s="381">
        <v>73400</v>
      </c>
      <c r="I4129" s="381">
        <v>25700</v>
      </c>
      <c r="J4129" s="381">
        <v>29400</v>
      </c>
      <c r="K4129" s="381">
        <v>33050</v>
      </c>
      <c r="L4129" s="381">
        <v>36700</v>
      </c>
      <c r="M4129" s="381">
        <v>39650</v>
      </c>
      <c r="N4129" s="381">
        <v>42600</v>
      </c>
      <c r="O4129" s="381">
        <v>45550</v>
      </c>
      <c r="P4129" s="381">
        <v>48450</v>
      </c>
      <c r="Q4129" s="381">
        <v>15400</v>
      </c>
      <c r="R4129" s="381">
        <v>17600</v>
      </c>
      <c r="S4129" s="381">
        <v>20420</v>
      </c>
      <c r="T4129" s="381">
        <v>24600</v>
      </c>
      <c r="U4129" s="381">
        <v>28780</v>
      </c>
      <c r="V4129" s="381">
        <v>32960</v>
      </c>
      <c r="W4129" s="381">
        <v>37140</v>
      </c>
      <c r="X4129" s="381">
        <v>41320</v>
      </c>
      <c r="Y4129" s="381">
        <v>41100</v>
      </c>
      <c r="Z4129" s="381">
        <v>47000</v>
      </c>
      <c r="AA4129" s="381">
        <v>52850</v>
      </c>
      <c r="AB4129" s="381">
        <v>58700</v>
      </c>
      <c r="AC4129" s="381">
        <v>63400</v>
      </c>
      <c r="AD4129" s="381">
        <v>68100</v>
      </c>
      <c r="AE4129" s="381">
        <v>72800</v>
      </c>
      <c r="AF4129" s="381">
        <v>77500</v>
      </c>
      <c r="AG4129" s="381">
        <v>9999</v>
      </c>
      <c r="AH4129" s="381" t="s">
        <v>2601</v>
      </c>
      <c r="AI4129" s="381" t="s">
        <v>2094</v>
      </c>
      <c r="AJ4129" s="381">
        <v>0</v>
      </c>
    </row>
    <row r="4130" spans="1:36">
      <c r="A4130" s="381" t="s">
        <v>580</v>
      </c>
      <c r="B4130" s="381" t="s">
        <v>2600</v>
      </c>
      <c r="C4130" s="381">
        <v>50</v>
      </c>
      <c r="D4130" s="381">
        <v>1</v>
      </c>
      <c r="E4130" s="381" t="s">
        <v>2593</v>
      </c>
      <c r="F4130" s="381" t="s">
        <v>2592</v>
      </c>
      <c r="G4130" s="381" t="s">
        <v>2591</v>
      </c>
      <c r="H4130" s="381">
        <v>73400</v>
      </c>
      <c r="I4130" s="381">
        <v>25700</v>
      </c>
      <c r="J4130" s="381">
        <v>29400</v>
      </c>
      <c r="K4130" s="381">
        <v>33050</v>
      </c>
      <c r="L4130" s="381">
        <v>36700</v>
      </c>
      <c r="M4130" s="381">
        <v>39650</v>
      </c>
      <c r="N4130" s="381">
        <v>42600</v>
      </c>
      <c r="O4130" s="381">
        <v>45550</v>
      </c>
      <c r="P4130" s="381">
        <v>48450</v>
      </c>
      <c r="Q4130" s="381">
        <v>15400</v>
      </c>
      <c r="R4130" s="381">
        <v>17600</v>
      </c>
      <c r="S4130" s="381">
        <v>20420</v>
      </c>
      <c r="T4130" s="381">
        <v>24600</v>
      </c>
      <c r="U4130" s="381">
        <v>28780</v>
      </c>
      <c r="V4130" s="381">
        <v>32960</v>
      </c>
      <c r="W4130" s="381">
        <v>37140</v>
      </c>
      <c r="X4130" s="381">
        <v>41320</v>
      </c>
      <c r="Y4130" s="381">
        <v>41100</v>
      </c>
      <c r="Z4130" s="381">
        <v>47000</v>
      </c>
      <c r="AA4130" s="381">
        <v>52850</v>
      </c>
      <c r="AB4130" s="381">
        <v>58700</v>
      </c>
      <c r="AC4130" s="381">
        <v>63400</v>
      </c>
      <c r="AD4130" s="381">
        <v>68100</v>
      </c>
      <c r="AE4130" s="381">
        <v>72800</v>
      </c>
      <c r="AF4130" s="381">
        <v>77500</v>
      </c>
      <c r="AG4130" s="381">
        <v>9999</v>
      </c>
      <c r="AH4130" s="381" t="s">
        <v>2599</v>
      </c>
      <c r="AI4130" s="381" t="s">
        <v>2094</v>
      </c>
      <c r="AJ4130" s="381">
        <v>0</v>
      </c>
    </row>
    <row r="4131" spans="1:36">
      <c r="A4131" s="381" t="s">
        <v>580</v>
      </c>
      <c r="B4131" s="381" t="s">
        <v>2598</v>
      </c>
      <c r="C4131" s="381">
        <v>50</v>
      </c>
      <c r="D4131" s="381">
        <v>1</v>
      </c>
      <c r="E4131" s="381" t="s">
        <v>2593</v>
      </c>
      <c r="F4131" s="381" t="s">
        <v>2592</v>
      </c>
      <c r="G4131" s="381" t="s">
        <v>2591</v>
      </c>
      <c r="H4131" s="381">
        <v>73400</v>
      </c>
      <c r="I4131" s="381">
        <v>25700</v>
      </c>
      <c r="J4131" s="381">
        <v>29400</v>
      </c>
      <c r="K4131" s="381">
        <v>33050</v>
      </c>
      <c r="L4131" s="381">
        <v>36700</v>
      </c>
      <c r="M4131" s="381">
        <v>39650</v>
      </c>
      <c r="N4131" s="381">
        <v>42600</v>
      </c>
      <c r="O4131" s="381">
        <v>45550</v>
      </c>
      <c r="P4131" s="381">
        <v>48450</v>
      </c>
      <c r="Q4131" s="381">
        <v>15400</v>
      </c>
      <c r="R4131" s="381">
        <v>17600</v>
      </c>
      <c r="S4131" s="381">
        <v>20420</v>
      </c>
      <c r="T4131" s="381">
        <v>24600</v>
      </c>
      <c r="U4131" s="381">
        <v>28780</v>
      </c>
      <c r="V4131" s="381">
        <v>32960</v>
      </c>
      <c r="W4131" s="381">
        <v>37140</v>
      </c>
      <c r="X4131" s="381">
        <v>41320</v>
      </c>
      <c r="Y4131" s="381">
        <v>41100</v>
      </c>
      <c r="Z4131" s="381">
        <v>47000</v>
      </c>
      <c r="AA4131" s="381">
        <v>52850</v>
      </c>
      <c r="AB4131" s="381">
        <v>58700</v>
      </c>
      <c r="AC4131" s="381">
        <v>63400</v>
      </c>
      <c r="AD4131" s="381">
        <v>68100</v>
      </c>
      <c r="AE4131" s="381">
        <v>72800</v>
      </c>
      <c r="AF4131" s="381">
        <v>77500</v>
      </c>
      <c r="AG4131" s="381">
        <v>9999</v>
      </c>
      <c r="AH4131" s="381" t="s">
        <v>2597</v>
      </c>
      <c r="AI4131" s="381" t="s">
        <v>2094</v>
      </c>
      <c r="AJ4131" s="381">
        <v>0</v>
      </c>
    </row>
    <row r="4132" spans="1:36">
      <c r="A4132" s="381" t="s">
        <v>580</v>
      </c>
      <c r="B4132" s="381" t="s">
        <v>2596</v>
      </c>
      <c r="C4132" s="381">
        <v>50</v>
      </c>
      <c r="D4132" s="381">
        <v>1</v>
      </c>
      <c r="E4132" s="381" t="s">
        <v>2593</v>
      </c>
      <c r="F4132" s="381" t="s">
        <v>2592</v>
      </c>
      <c r="G4132" s="381" t="s">
        <v>2591</v>
      </c>
      <c r="H4132" s="381">
        <v>73400</v>
      </c>
      <c r="I4132" s="381">
        <v>25700</v>
      </c>
      <c r="J4132" s="381">
        <v>29400</v>
      </c>
      <c r="K4132" s="381">
        <v>33050</v>
      </c>
      <c r="L4132" s="381">
        <v>36700</v>
      </c>
      <c r="M4132" s="381">
        <v>39650</v>
      </c>
      <c r="N4132" s="381">
        <v>42600</v>
      </c>
      <c r="O4132" s="381">
        <v>45550</v>
      </c>
      <c r="P4132" s="381">
        <v>48450</v>
      </c>
      <c r="Q4132" s="381">
        <v>15400</v>
      </c>
      <c r="R4132" s="381">
        <v>17600</v>
      </c>
      <c r="S4132" s="381">
        <v>20420</v>
      </c>
      <c r="T4132" s="381">
        <v>24600</v>
      </c>
      <c r="U4132" s="381">
        <v>28780</v>
      </c>
      <c r="V4132" s="381">
        <v>32960</v>
      </c>
      <c r="W4132" s="381">
        <v>37140</v>
      </c>
      <c r="X4132" s="381">
        <v>41320</v>
      </c>
      <c r="Y4132" s="381">
        <v>41100</v>
      </c>
      <c r="Z4132" s="381">
        <v>47000</v>
      </c>
      <c r="AA4132" s="381">
        <v>52850</v>
      </c>
      <c r="AB4132" s="381">
        <v>58700</v>
      </c>
      <c r="AC4132" s="381">
        <v>63400</v>
      </c>
      <c r="AD4132" s="381">
        <v>68100</v>
      </c>
      <c r="AE4132" s="381">
        <v>72800</v>
      </c>
      <c r="AF4132" s="381">
        <v>77500</v>
      </c>
      <c r="AG4132" s="381">
        <v>9999</v>
      </c>
      <c r="AH4132" s="381" t="s">
        <v>2595</v>
      </c>
      <c r="AI4132" s="381" t="s">
        <v>2094</v>
      </c>
      <c r="AJ4132" s="381">
        <v>0</v>
      </c>
    </row>
    <row r="4133" spans="1:36">
      <c r="A4133" s="381" t="s">
        <v>580</v>
      </c>
      <c r="B4133" s="381" t="s">
        <v>2594</v>
      </c>
      <c r="C4133" s="381">
        <v>50</v>
      </c>
      <c r="D4133" s="381">
        <v>1</v>
      </c>
      <c r="E4133" s="381" t="s">
        <v>2593</v>
      </c>
      <c r="F4133" s="381" t="s">
        <v>2592</v>
      </c>
      <c r="G4133" s="381" t="s">
        <v>2591</v>
      </c>
      <c r="H4133" s="381">
        <v>73400</v>
      </c>
      <c r="I4133" s="381">
        <v>25700</v>
      </c>
      <c r="J4133" s="381">
        <v>29400</v>
      </c>
      <c r="K4133" s="381">
        <v>33050</v>
      </c>
      <c r="L4133" s="381">
        <v>36700</v>
      </c>
      <c r="M4133" s="381">
        <v>39650</v>
      </c>
      <c r="N4133" s="381">
        <v>42600</v>
      </c>
      <c r="O4133" s="381">
        <v>45550</v>
      </c>
      <c r="P4133" s="381">
        <v>48450</v>
      </c>
      <c r="Q4133" s="381">
        <v>15400</v>
      </c>
      <c r="R4133" s="381">
        <v>17600</v>
      </c>
      <c r="S4133" s="381">
        <v>20420</v>
      </c>
      <c r="T4133" s="381">
        <v>24600</v>
      </c>
      <c r="U4133" s="381">
        <v>28780</v>
      </c>
      <c r="V4133" s="381">
        <v>32960</v>
      </c>
      <c r="W4133" s="381">
        <v>37140</v>
      </c>
      <c r="X4133" s="381">
        <v>41320</v>
      </c>
      <c r="Y4133" s="381">
        <v>41100</v>
      </c>
      <c r="Z4133" s="381">
        <v>47000</v>
      </c>
      <c r="AA4133" s="381">
        <v>52850</v>
      </c>
      <c r="AB4133" s="381">
        <v>58700</v>
      </c>
      <c r="AC4133" s="381">
        <v>63400</v>
      </c>
      <c r="AD4133" s="381">
        <v>68100</v>
      </c>
      <c r="AE4133" s="381">
        <v>72800</v>
      </c>
      <c r="AF4133" s="381">
        <v>77500</v>
      </c>
      <c r="AG4133" s="381">
        <v>9999</v>
      </c>
      <c r="AH4133" s="381" t="s">
        <v>2590</v>
      </c>
      <c r="AI4133" s="381" t="s">
        <v>2094</v>
      </c>
      <c r="AJ4133" s="381">
        <v>0</v>
      </c>
    </row>
    <row r="4134" spans="1:36">
      <c r="A4134" s="381" t="s">
        <v>580</v>
      </c>
      <c r="B4134" s="381" t="s">
        <v>2589</v>
      </c>
      <c r="C4134" s="381">
        <v>50</v>
      </c>
      <c r="D4134" s="381">
        <v>3</v>
      </c>
      <c r="E4134" s="381" t="s">
        <v>2556</v>
      </c>
      <c r="F4134" s="381" t="s">
        <v>2555</v>
      </c>
      <c r="G4134" s="381" t="s">
        <v>2554</v>
      </c>
      <c r="H4134" s="381">
        <v>63200</v>
      </c>
      <c r="I4134" s="381">
        <v>22650</v>
      </c>
      <c r="J4134" s="381">
        <v>25900</v>
      </c>
      <c r="K4134" s="381">
        <v>29150</v>
      </c>
      <c r="L4134" s="381">
        <v>32350</v>
      </c>
      <c r="M4134" s="381">
        <v>34950</v>
      </c>
      <c r="N4134" s="381">
        <v>37550</v>
      </c>
      <c r="O4134" s="381">
        <v>40150</v>
      </c>
      <c r="P4134" s="381">
        <v>42750</v>
      </c>
      <c r="Q4134" s="381">
        <v>13600</v>
      </c>
      <c r="R4134" s="381">
        <v>16240</v>
      </c>
      <c r="S4134" s="381">
        <v>20420</v>
      </c>
      <c r="T4134" s="381">
        <v>24600</v>
      </c>
      <c r="U4134" s="381">
        <v>28780</v>
      </c>
      <c r="V4134" s="381">
        <v>32960</v>
      </c>
      <c r="W4134" s="381">
        <v>37140</v>
      </c>
      <c r="X4134" s="381">
        <v>41320</v>
      </c>
      <c r="Y4134" s="381">
        <v>36250</v>
      </c>
      <c r="Z4134" s="381">
        <v>41400</v>
      </c>
      <c r="AA4134" s="381">
        <v>46600</v>
      </c>
      <c r="AB4134" s="381">
        <v>51750</v>
      </c>
      <c r="AC4134" s="381">
        <v>55900</v>
      </c>
      <c r="AD4134" s="381">
        <v>60050</v>
      </c>
      <c r="AE4134" s="381">
        <v>64200</v>
      </c>
      <c r="AF4134" s="381">
        <v>68350</v>
      </c>
      <c r="AG4134" s="381">
        <v>9999</v>
      </c>
      <c r="AH4134" s="381" t="s">
        <v>2588</v>
      </c>
      <c r="AI4134" s="381" t="s">
        <v>2094</v>
      </c>
      <c r="AJ4134" s="381">
        <v>0</v>
      </c>
    </row>
    <row r="4135" spans="1:36">
      <c r="A4135" s="381" t="s">
        <v>580</v>
      </c>
      <c r="B4135" s="381" t="s">
        <v>2587</v>
      </c>
      <c r="C4135" s="381">
        <v>50</v>
      </c>
      <c r="D4135" s="381">
        <v>3</v>
      </c>
      <c r="E4135" s="381" t="s">
        <v>2556</v>
      </c>
      <c r="F4135" s="381" t="s">
        <v>2555</v>
      </c>
      <c r="G4135" s="381" t="s">
        <v>2554</v>
      </c>
      <c r="H4135" s="381">
        <v>63200</v>
      </c>
      <c r="I4135" s="381">
        <v>22650</v>
      </c>
      <c r="J4135" s="381">
        <v>25900</v>
      </c>
      <c r="K4135" s="381">
        <v>29150</v>
      </c>
      <c r="L4135" s="381">
        <v>32350</v>
      </c>
      <c r="M4135" s="381">
        <v>34950</v>
      </c>
      <c r="N4135" s="381">
        <v>37550</v>
      </c>
      <c r="O4135" s="381">
        <v>40150</v>
      </c>
      <c r="P4135" s="381">
        <v>42750</v>
      </c>
      <c r="Q4135" s="381">
        <v>13600</v>
      </c>
      <c r="R4135" s="381">
        <v>16240</v>
      </c>
      <c r="S4135" s="381">
        <v>20420</v>
      </c>
      <c r="T4135" s="381">
        <v>24600</v>
      </c>
      <c r="U4135" s="381">
        <v>28780</v>
      </c>
      <c r="V4135" s="381">
        <v>32960</v>
      </c>
      <c r="W4135" s="381">
        <v>37140</v>
      </c>
      <c r="X4135" s="381">
        <v>41320</v>
      </c>
      <c r="Y4135" s="381">
        <v>36250</v>
      </c>
      <c r="Z4135" s="381">
        <v>41400</v>
      </c>
      <c r="AA4135" s="381">
        <v>46600</v>
      </c>
      <c r="AB4135" s="381">
        <v>51750</v>
      </c>
      <c r="AC4135" s="381">
        <v>55900</v>
      </c>
      <c r="AD4135" s="381">
        <v>60050</v>
      </c>
      <c r="AE4135" s="381">
        <v>64200</v>
      </c>
      <c r="AF4135" s="381">
        <v>68350</v>
      </c>
      <c r="AG4135" s="381">
        <v>9999</v>
      </c>
      <c r="AH4135" s="381" t="s">
        <v>2586</v>
      </c>
      <c r="AI4135" s="381" t="s">
        <v>2094</v>
      </c>
      <c r="AJ4135" s="381">
        <v>0</v>
      </c>
    </row>
    <row r="4136" spans="1:36">
      <c r="A4136" s="381" t="s">
        <v>580</v>
      </c>
      <c r="B4136" s="381" t="s">
        <v>2585</v>
      </c>
      <c r="C4136" s="381">
        <v>50</v>
      </c>
      <c r="D4136" s="381">
        <v>3</v>
      </c>
      <c r="E4136" s="381" t="s">
        <v>2556</v>
      </c>
      <c r="F4136" s="381" t="s">
        <v>2555</v>
      </c>
      <c r="G4136" s="381" t="s">
        <v>2554</v>
      </c>
      <c r="H4136" s="381">
        <v>63200</v>
      </c>
      <c r="I4136" s="381">
        <v>22650</v>
      </c>
      <c r="J4136" s="381">
        <v>25900</v>
      </c>
      <c r="K4136" s="381">
        <v>29150</v>
      </c>
      <c r="L4136" s="381">
        <v>32350</v>
      </c>
      <c r="M4136" s="381">
        <v>34950</v>
      </c>
      <c r="N4136" s="381">
        <v>37550</v>
      </c>
      <c r="O4136" s="381">
        <v>40150</v>
      </c>
      <c r="P4136" s="381">
        <v>42750</v>
      </c>
      <c r="Q4136" s="381">
        <v>13600</v>
      </c>
      <c r="R4136" s="381">
        <v>16240</v>
      </c>
      <c r="S4136" s="381">
        <v>20420</v>
      </c>
      <c r="T4136" s="381">
        <v>24600</v>
      </c>
      <c r="U4136" s="381">
        <v>28780</v>
      </c>
      <c r="V4136" s="381">
        <v>32960</v>
      </c>
      <c r="W4136" s="381">
        <v>37140</v>
      </c>
      <c r="X4136" s="381">
        <v>41320</v>
      </c>
      <c r="Y4136" s="381">
        <v>36250</v>
      </c>
      <c r="Z4136" s="381">
        <v>41400</v>
      </c>
      <c r="AA4136" s="381">
        <v>46600</v>
      </c>
      <c r="AB4136" s="381">
        <v>51750</v>
      </c>
      <c r="AC4136" s="381">
        <v>55900</v>
      </c>
      <c r="AD4136" s="381">
        <v>60050</v>
      </c>
      <c r="AE4136" s="381">
        <v>64200</v>
      </c>
      <c r="AF4136" s="381">
        <v>68350</v>
      </c>
      <c r="AG4136" s="381">
        <v>9999</v>
      </c>
      <c r="AH4136" s="381" t="s">
        <v>2584</v>
      </c>
      <c r="AI4136" s="381" t="s">
        <v>2094</v>
      </c>
      <c r="AJ4136" s="381">
        <v>0</v>
      </c>
    </row>
    <row r="4137" spans="1:36">
      <c r="A4137" s="381" t="s">
        <v>580</v>
      </c>
      <c r="B4137" s="381" t="s">
        <v>2583</v>
      </c>
      <c r="C4137" s="381">
        <v>50</v>
      </c>
      <c r="D4137" s="381">
        <v>3</v>
      </c>
      <c r="E4137" s="381" t="s">
        <v>2556</v>
      </c>
      <c r="F4137" s="381" t="s">
        <v>2555</v>
      </c>
      <c r="G4137" s="381" t="s">
        <v>2554</v>
      </c>
      <c r="H4137" s="381">
        <v>63200</v>
      </c>
      <c r="I4137" s="381">
        <v>22650</v>
      </c>
      <c r="J4137" s="381">
        <v>25900</v>
      </c>
      <c r="K4137" s="381">
        <v>29150</v>
      </c>
      <c r="L4137" s="381">
        <v>32350</v>
      </c>
      <c r="M4137" s="381">
        <v>34950</v>
      </c>
      <c r="N4137" s="381">
        <v>37550</v>
      </c>
      <c r="O4137" s="381">
        <v>40150</v>
      </c>
      <c r="P4137" s="381">
        <v>42750</v>
      </c>
      <c r="Q4137" s="381">
        <v>13600</v>
      </c>
      <c r="R4137" s="381">
        <v>16240</v>
      </c>
      <c r="S4137" s="381">
        <v>20420</v>
      </c>
      <c r="T4137" s="381">
        <v>24600</v>
      </c>
      <c r="U4137" s="381">
        <v>28780</v>
      </c>
      <c r="V4137" s="381">
        <v>32960</v>
      </c>
      <c r="W4137" s="381">
        <v>37140</v>
      </c>
      <c r="X4137" s="381">
        <v>41320</v>
      </c>
      <c r="Y4137" s="381">
        <v>36250</v>
      </c>
      <c r="Z4137" s="381">
        <v>41400</v>
      </c>
      <c r="AA4137" s="381">
        <v>46600</v>
      </c>
      <c r="AB4137" s="381">
        <v>51750</v>
      </c>
      <c r="AC4137" s="381">
        <v>55900</v>
      </c>
      <c r="AD4137" s="381">
        <v>60050</v>
      </c>
      <c r="AE4137" s="381">
        <v>64200</v>
      </c>
      <c r="AF4137" s="381">
        <v>68350</v>
      </c>
      <c r="AG4137" s="381">
        <v>9999</v>
      </c>
      <c r="AH4137" s="381" t="s">
        <v>2582</v>
      </c>
      <c r="AI4137" s="381" t="s">
        <v>2094</v>
      </c>
      <c r="AJ4137" s="381">
        <v>0</v>
      </c>
    </row>
    <row r="4138" spans="1:36">
      <c r="A4138" s="381" t="s">
        <v>580</v>
      </c>
      <c r="B4138" s="381" t="s">
        <v>2581</v>
      </c>
      <c r="C4138" s="381">
        <v>50</v>
      </c>
      <c r="D4138" s="381">
        <v>3</v>
      </c>
      <c r="E4138" s="381" t="s">
        <v>2556</v>
      </c>
      <c r="F4138" s="381" t="s">
        <v>2555</v>
      </c>
      <c r="G4138" s="381" t="s">
        <v>2554</v>
      </c>
      <c r="H4138" s="381">
        <v>63200</v>
      </c>
      <c r="I4138" s="381">
        <v>22650</v>
      </c>
      <c r="J4138" s="381">
        <v>25900</v>
      </c>
      <c r="K4138" s="381">
        <v>29150</v>
      </c>
      <c r="L4138" s="381">
        <v>32350</v>
      </c>
      <c r="M4138" s="381">
        <v>34950</v>
      </c>
      <c r="N4138" s="381">
        <v>37550</v>
      </c>
      <c r="O4138" s="381">
        <v>40150</v>
      </c>
      <c r="P4138" s="381">
        <v>42750</v>
      </c>
      <c r="Q4138" s="381">
        <v>13600</v>
      </c>
      <c r="R4138" s="381">
        <v>16240</v>
      </c>
      <c r="S4138" s="381">
        <v>20420</v>
      </c>
      <c r="T4138" s="381">
        <v>24600</v>
      </c>
      <c r="U4138" s="381">
        <v>28780</v>
      </c>
      <c r="V4138" s="381">
        <v>32960</v>
      </c>
      <c r="W4138" s="381">
        <v>37140</v>
      </c>
      <c r="X4138" s="381">
        <v>41320</v>
      </c>
      <c r="Y4138" s="381">
        <v>36250</v>
      </c>
      <c r="Z4138" s="381">
        <v>41400</v>
      </c>
      <c r="AA4138" s="381">
        <v>46600</v>
      </c>
      <c r="AB4138" s="381">
        <v>51750</v>
      </c>
      <c r="AC4138" s="381">
        <v>55900</v>
      </c>
      <c r="AD4138" s="381">
        <v>60050</v>
      </c>
      <c r="AE4138" s="381">
        <v>64200</v>
      </c>
      <c r="AF4138" s="381">
        <v>68350</v>
      </c>
      <c r="AG4138" s="381">
        <v>9999</v>
      </c>
      <c r="AH4138" s="381" t="s">
        <v>2580</v>
      </c>
      <c r="AI4138" s="381" t="s">
        <v>2094</v>
      </c>
      <c r="AJ4138" s="381">
        <v>0</v>
      </c>
    </row>
    <row r="4139" spans="1:36">
      <c r="A4139" s="381" t="s">
        <v>580</v>
      </c>
      <c r="B4139" s="381" t="s">
        <v>2579</v>
      </c>
      <c r="C4139" s="381">
        <v>50</v>
      </c>
      <c r="D4139" s="381">
        <v>3</v>
      </c>
      <c r="E4139" s="381" t="s">
        <v>2556</v>
      </c>
      <c r="F4139" s="381" t="s">
        <v>2555</v>
      </c>
      <c r="G4139" s="381" t="s">
        <v>2554</v>
      </c>
      <c r="H4139" s="381">
        <v>63200</v>
      </c>
      <c r="I4139" s="381">
        <v>22650</v>
      </c>
      <c r="J4139" s="381">
        <v>25900</v>
      </c>
      <c r="K4139" s="381">
        <v>29150</v>
      </c>
      <c r="L4139" s="381">
        <v>32350</v>
      </c>
      <c r="M4139" s="381">
        <v>34950</v>
      </c>
      <c r="N4139" s="381">
        <v>37550</v>
      </c>
      <c r="O4139" s="381">
        <v>40150</v>
      </c>
      <c r="P4139" s="381">
        <v>42750</v>
      </c>
      <c r="Q4139" s="381">
        <v>13600</v>
      </c>
      <c r="R4139" s="381">
        <v>16240</v>
      </c>
      <c r="S4139" s="381">
        <v>20420</v>
      </c>
      <c r="T4139" s="381">
        <v>24600</v>
      </c>
      <c r="U4139" s="381">
        <v>28780</v>
      </c>
      <c r="V4139" s="381">
        <v>32960</v>
      </c>
      <c r="W4139" s="381">
        <v>37140</v>
      </c>
      <c r="X4139" s="381">
        <v>41320</v>
      </c>
      <c r="Y4139" s="381">
        <v>36250</v>
      </c>
      <c r="Z4139" s="381">
        <v>41400</v>
      </c>
      <c r="AA4139" s="381">
        <v>46600</v>
      </c>
      <c r="AB4139" s="381">
        <v>51750</v>
      </c>
      <c r="AC4139" s="381">
        <v>55900</v>
      </c>
      <c r="AD4139" s="381">
        <v>60050</v>
      </c>
      <c r="AE4139" s="381">
        <v>64200</v>
      </c>
      <c r="AF4139" s="381">
        <v>68350</v>
      </c>
      <c r="AG4139" s="381">
        <v>9999</v>
      </c>
      <c r="AH4139" s="381" t="s">
        <v>2578</v>
      </c>
      <c r="AI4139" s="381" t="s">
        <v>2094</v>
      </c>
      <c r="AJ4139" s="381">
        <v>0</v>
      </c>
    </row>
    <row r="4140" spans="1:36">
      <c r="A4140" s="381" t="s">
        <v>580</v>
      </c>
      <c r="B4140" s="381" t="s">
        <v>2577</v>
      </c>
      <c r="C4140" s="381">
        <v>50</v>
      </c>
      <c r="D4140" s="381">
        <v>3</v>
      </c>
      <c r="E4140" s="381" t="s">
        <v>2556</v>
      </c>
      <c r="F4140" s="381" t="s">
        <v>2555</v>
      </c>
      <c r="G4140" s="381" t="s">
        <v>2554</v>
      </c>
      <c r="H4140" s="381">
        <v>63200</v>
      </c>
      <c r="I4140" s="381">
        <v>22650</v>
      </c>
      <c r="J4140" s="381">
        <v>25900</v>
      </c>
      <c r="K4140" s="381">
        <v>29150</v>
      </c>
      <c r="L4140" s="381">
        <v>32350</v>
      </c>
      <c r="M4140" s="381">
        <v>34950</v>
      </c>
      <c r="N4140" s="381">
        <v>37550</v>
      </c>
      <c r="O4140" s="381">
        <v>40150</v>
      </c>
      <c r="P4140" s="381">
        <v>42750</v>
      </c>
      <c r="Q4140" s="381">
        <v>13600</v>
      </c>
      <c r="R4140" s="381">
        <v>16240</v>
      </c>
      <c r="S4140" s="381">
        <v>20420</v>
      </c>
      <c r="T4140" s="381">
        <v>24600</v>
      </c>
      <c r="U4140" s="381">
        <v>28780</v>
      </c>
      <c r="V4140" s="381">
        <v>32960</v>
      </c>
      <c r="W4140" s="381">
        <v>37140</v>
      </c>
      <c r="X4140" s="381">
        <v>41320</v>
      </c>
      <c r="Y4140" s="381">
        <v>36250</v>
      </c>
      <c r="Z4140" s="381">
        <v>41400</v>
      </c>
      <c r="AA4140" s="381">
        <v>46600</v>
      </c>
      <c r="AB4140" s="381">
        <v>51750</v>
      </c>
      <c r="AC4140" s="381">
        <v>55900</v>
      </c>
      <c r="AD4140" s="381">
        <v>60050</v>
      </c>
      <c r="AE4140" s="381">
        <v>64200</v>
      </c>
      <c r="AF4140" s="381">
        <v>68350</v>
      </c>
      <c r="AG4140" s="381">
        <v>9999</v>
      </c>
      <c r="AH4140" s="381" t="s">
        <v>2576</v>
      </c>
      <c r="AI4140" s="381" t="s">
        <v>2094</v>
      </c>
      <c r="AJ4140" s="381">
        <v>0</v>
      </c>
    </row>
    <row r="4141" spans="1:36">
      <c r="A4141" s="381" t="s">
        <v>580</v>
      </c>
      <c r="B4141" s="381" t="s">
        <v>2575</v>
      </c>
      <c r="C4141" s="381">
        <v>50</v>
      </c>
      <c r="D4141" s="381">
        <v>3</v>
      </c>
      <c r="E4141" s="381" t="s">
        <v>2556</v>
      </c>
      <c r="F4141" s="381" t="s">
        <v>2555</v>
      </c>
      <c r="G4141" s="381" t="s">
        <v>2554</v>
      </c>
      <c r="H4141" s="381">
        <v>63200</v>
      </c>
      <c r="I4141" s="381">
        <v>22650</v>
      </c>
      <c r="J4141" s="381">
        <v>25900</v>
      </c>
      <c r="K4141" s="381">
        <v>29150</v>
      </c>
      <c r="L4141" s="381">
        <v>32350</v>
      </c>
      <c r="M4141" s="381">
        <v>34950</v>
      </c>
      <c r="N4141" s="381">
        <v>37550</v>
      </c>
      <c r="O4141" s="381">
        <v>40150</v>
      </c>
      <c r="P4141" s="381">
        <v>42750</v>
      </c>
      <c r="Q4141" s="381">
        <v>13600</v>
      </c>
      <c r="R4141" s="381">
        <v>16240</v>
      </c>
      <c r="S4141" s="381">
        <v>20420</v>
      </c>
      <c r="T4141" s="381">
        <v>24600</v>
      </c>
      <c r="U4141" s="381">
        <v>28780</v>
      </c>
      <c r="V4141" s="381">
        <v>32960</v>
      </c>
      <c r="W4141" s="381">
        <v>37140</v>
      </c>
      <c r="X4141" s="381">
        <v>41320</v>
      </c>
      <c r="Y4141" s="381">
        <v>36250</v>
      </c>
      <c r="Z4141" s="381">
        <v>41400</v>
      </c>
      <c r="AA4141" s="381">
        <v>46600</v>
      </c>
      <c r="AB4141" s="381">
        <v>51750</v>
      </c>
      <c r="AC4141" s="381">
        <v>55900</v>
      </c>
      <c r="AD4141" s="381">
        <v>60050</v>
      </c>
      <c r="AE4141" s="381">
        <v>64200</v>
      </c>
      <c r="AF4141" s="381">
        <v>68350</v>
      </c>
      <c r="AG4141" s="381">
        <v>9999</v>
      </c>
      <c r="AH4141" s="381" t="s">
        <v>2574</v>
      </c>
      <c r="AI4141" s="381" t="s">
        <v>2094</v>
      </c>
      <c r="AJ4141" s="381">
        <v>0</v>
      </c>
    </row>
    <row r="4142" spans="1:36">
      <c r="A4142" s="381" t="s">
        <v>580</v>
      </c>
      <c r="B4142" s="381" t="s">
        <v>2573</v>
      </c>
      <c r="C4142" s="381">
        <v>50</v>
      </c>
      <c r="D4142" s="381">
        <v>3</v>
      </c>
      <c r="E4142" s="381" t="s">
        <v>2556</v>
      </c>
      <c r="F4142" s="381" t="s">
        <v>2555</v>
      </c>
      <c r="G4142" s="381" t="s">
        <v>2554</v>
      </c>
      <c r="H4142" s="381">
        <v>63200</v>
      </c>
      <c r="I4142" s="381">
        <v>22650</v>
      </c>
      <c r="J4142" s="381">
        <v>25900</v>
      </c>
      <c r="K4142" s="381">
        <v>29150</v>
      </c>
      <c r="L4142" s="381">
        <v>32350</v>
      </c>
      <c r="M4142" s="381">
        <v>34950</v>
      </c>
      <c r="N4142" s="381">
        <v>37550</v>
      </c>
      <c r="O4142" s="381">
        <v>40150</v>
      </c>
      <c r="P4142" s="381">
        <v>42750</v>
      </c>
      <c r="Q4142" s="381">
        <v>13600</v>
      </c>
      <c r="R4142" s="381">
        <v>16240</v>
      </c>
      <c r="S4142" s="381">
        <v>20420</v>
      </c>
      <c r="T4142" s="381">
        <v>24600</v>
      </c>
      <c r="U4142" s="381">
        <v>28780</v>
      </c>
      <c r="V4142" s="381">
        <v>32960</v>
      </c>
      <c r="W4142" s="381">
        <v>37140</v>
      </c>
      <c r="X4142" s="381">
        <v>41320</v>
      </c>
      <c r="Y4142" s="381">
        <v>36250</v>
      </c>
      <c r="Z4142" s="381">
        <v>41400</v>
      </c>
      <c r="AA4142" s="381">
        <v>46600</v>
      </c>
      <c r="AB4142" s="381">
        <v>51750</v>
      </c>
      <c r="AC4142" s="381">
        <v>55900</v>
      </c>
      <c r="AD4142" s="381">
        <v>60050</v>
      </c>
      <c r="AE4142" s="381">
        <v>64200</v>
      </c>
      <c r="AF4142" s="381">
        <v>68350</v>
      </c>
      <c r="AG4142" s="381">
        <v>9999</v>
      </c>
      <c r="AH4142" s="381" t="s">
        <v>2572</v>
      </c>
      <c r="AI4142" s="381" t="s">
        <v>2094</v>
      </c>
      <c r="AJ4142" s="381">
        <v>0</v>
      </c>
    </row>
    <row r="4143" spans="1:36">
      <c r="A4143" s="381" t="s">
        <v>580</v>
      </c>
      <c r="B4143" s="381" t="s">
        <v>2571</v>
      </c>
      <c r="C4143" s="381">
        <v>50</v>
      </c>
      <c r="D4143" s="381">
        <v>3</v>
      </c>
      <c r="E4143" s="381" t="s">
        <v>2556</v>
      </c>
      <c r="F4143" s="381" t="s">
        <v>2555</v>
      </c>
      <c r="G4143" s="381" t="s">
        <v>2554</v>
      </c>
      <c r="H4143" s="381">
        <v>63200</v>
      </c>
      <c r="I4143" s="381">
        <v>22650</v>
      </c>
      <c r="J4143" s="381">
        <v>25900</v>
      </c>
      <c r="K4143" s="381">
        <v>29150</v>
      </c>
      <c r="L4143" s="381">
        <v>32350</v>
      </c>
      <c r="M4143" s="381">
        <v>34950</v>
      </c>
      <c r="N4143" s="381">
        <v>37550</v>
      </c>
      <c r="O4143" s="381">
        <v>40150</v>
      </c>
      <c r="P4143" s="381">
        <v>42750</v>
      </c>
      <c r="Q4143" s="381">
        <v>13600</v>
      </c>
      <c r="R4143" s="381">
        <v>16240</v>
      </c>
      <c r="S4143" s="381">
        <v>20420</v>
      </c>
      <c r="T4143" s="381">
        <v>24600</v>
      </c>
      <c r="U4143" s="381">
        <v>28780</v>
      </c>
      <c r="V4143" s="381">
        <v>32960</v>
      </c>
      <c r="W4143" s="381">
        <v>37140</v>
      </c>
      <c r="X4143" s="381">
        <v>41320</v>
      </c>
      <c r="Y4143" s="381">
        <v>36250</v>
      </c>
      <c r="Z4143" s="381">
        <v>41400</v>
      </c>
      <c r="AA4143" s="381">
        <v>46600</v>
      </c>
      <c r="AB4143" s="381">
        <v>51750</v>
      </c>
      <c r="AC4143" s="381">
        <v>55900</v>
      </c>
      <c r="AD4143" s="381">
        <v>60050</v>
      </c>
      <c r="AE4143" s="381">
        <v>64200</v>
      </c>
      <c r="AF4143" s="381">
        <v>68350</v>
      </c>
      <c r="AG4143" s="381">
        <v>9999</v>
      </c>
      <c r="AH4143" s="381" t="s">
        <v>2570</v>
      </c>
      <c r="AI4143" s="381" t="s">
        <v>2094</v>
      </c>
      <c r="AJ4143" s="381">
        <v>0</v>
      </c>
    </row>
    <row r="4144" spans="1:36">
      <c r="A4144" s="381" t="s">
        <v>580</v>
      </c>
      <c r="B4144" s="381" t="s">
        <v>2569</v>
      </c>
      <c r="C4144" s="381">
        <v>50</v>
      </c>
      <c r="D4144" s="381">
        <v>3</v>
      </c>
      <c r="E4144" s="381" t="s">
        <v>2556</v>
      </c>
      <c r="F4144" s="381" t="s">
        <v>2555</v>
      </c>
      <c r="G4144" s="381" t="s">
        <v>2554</v>
      </c>
      <c r="H4144" s="381">
        <v>63200</v>
      </c>
      <c r="I4144" s="381">
        <v>22650</v>
      </c>
      <c r="J4144" s="381">
        <v>25900</v>
      </c>
      <c r="K4144" s="381">
        <v>29150</v>
      </c>
      <c r="L4144" s="381">
        <v>32350</v>
      </c>
      <c r="M4144" s="381">
        <v>34950</v>
      </c>
      <c r="N4144" s="381">
        <v>37550</v>
      </c>
      <c r="O4144" s="381">
        <v>40150</v>
      </c>
      <c r="P4144" s="381">
        <v>42750</v>
      </c>
      <c r="Q4144" s="381">
        <v>13600</v>
      </c>
      <c r="R4144" s="381">
        <v>16240</v>
      </c>
      <c r="S4144" s="381">
        <v>20420</v>
      </c>
      <c r="T4144" s="381">
        <v>24600</v>
      </c>
      <c r="U4144" s="381">
        <v>28780</v>
      </c>
      <c r="V4144" s="381">
        <v>32960</v>
      </c>
      <c r="W4144" s="381">
        <v>37140</v>
      </c>
      <c r="X4144" s="381">
        <v>41320</v>
      </c>
      <c r="Y4144" s="381">
        <v>36250</v>
      </c>
      <c r="Z4144" s="381">
        <v>41400</v>
      </c>
      <c r="AA4144" s="381">
        <v>46600</v>
      </c>
      <c r="AB4144" s="381">
        <v>51750</v>
      </c>
      <c r="AC4144" s="381">
        <v>55900</v>
      </c>
      <c r="AD4144" s="381">
        <v>60050</v>
      </c>
      <c r="AE4144" s="381">
        <v>64200</v>
      </c>
      <c r="AF4144" s="381">
        <v>68350</v>
      </c>
      <c r="AG4144" s="381">
        <v>9999</v>
      </c>
      <c r="AH4144" s="381" t="s">
        <v>2568</v>
      </c>
      <c r="AI4144" s="381" t="s">
        <v>2094</v>
      </c>
      <c r="AJ4144" s="381">
        <v>0</v>
      </c>
    </row>
    <row r="4145" spans="1:36">
      <c r="A4145" s="381" t="s">
        <v>580</v>
      </c>
      <c r="B4145" s="381" t="s">
        <v>2567</v>
      </c>
      <c r="C4145" s="381">
        <v>50</v>
      </c>
      <c r="D4145" s="381">
        <v>3</v>
      </c>
      <c r="E4145" s="381" t="s">
        <v>2556</v>
      </c>
      <c r="F4145" s="381" t="s">
        <v>2555</v>
      </c>
      <c r="G4145" s="381" t="s">
        <v>2554</v>
      </c>
      <c r="H4145" s="381">
        <v>63200</v>
      </c>
      <c r="I4145" s="381">
        <v>22650</v>
      </c>
      <c r="J4145" s="381">
        <v>25900</v>
      </c>
      <c r="K4145" s="381">
        <v>29150</v>
      </c>
      <c r="L4145" s="381">
        <v>32350</v>
      </c>
      <c r="M4145" s="381">
        <v>34950</v>
      </c>
      <c r="N4145" s="381">
        <v>37550</v>
      </c>
      <c r="O4145" s="381">
        <v>40150</v>
      </c>
      <c r="P4145" s="381">
        <v>42750</v>
      </c>
      <c r="Q4145" s="381">
        <v>13600</v>
      </c>
      <c r="R4145" s="381">
        <v>16240</v>
      </c>
      <c r="S4145" s="381">
        <v>20420</v>
      </c>
      <c r="T4145" s="381">
        <v>24600</v>
      </c>
      <c r="U4145" s="381">
        <v>28780</v>
      </c>
      <c r="V4145" s="381">
        <v>32960</v>
      </c>
      <c r="W4145" s="381">
        <v>37140</v>
      </c>
      <c r="X4145" s="381">
        <v>41320</v>
      </c>
      <c r="Y4145" s="381">
        <v>36250</v>
      </c>
      <c r="Z4145" s="381">
        <v>41400</v>
      </c>
      <c r="AA4145" s="381">
        <v>46600</v>
      </c>
      <c r="AB4145" s="381">
        <v>51750</v>
      </c>
      <c r="AC4145" s="381">
        <v>55900</v>
      </c>
      <c r="AD4145" s="381">
        <v>60050</v>
      </c>
      <c r="AE4145" s="381">
        <v>64200</v>
      </c>
      <c r="AF4145" s="381">
        <v>68350</v>
      </c>
      <c r="AG4145" s="381">
        <v>9999</v>
      </c>
      <c r="AH4145" s="381" t="s">
        <v>2566</v>
      </c>
      <c r="AI4145" s="381" t="s">
        <v>2094</v>
      </c>
      <c r="AJ4145" s="381">
        <v>0</v>
      </c>
    </row>
    <row r="4146" spans="1:36">
      <c r="A4146" s="381" t="s">
        <v>580</v>
      </c>
      <c r="B4146" s="381" t="s">
        <v>2565</v>
      </c>
      <c r="C4146" s="381">
        <v>50</v>
      </c>
      <c r="D4146" s="381">
        <v>3</v>
      </c>
      <c r="E4146" s="381" t="s">
        <v>2556</v>
      </c>
      <c r="F4146" s="381" t="s">
        <v>2555</v>
      </c>
      <c r="G4146" s="381" t="s">
        <v>2554</v>
      </c>
      <c r="H4146" s="381">
        <v>63200</v>
      </c>
      <c r="I4146" s="381">
        <v>22650</v>
      </c>
      <c r="J4146" s="381">
        <v>25900</v>
      </c>
      <c r="K4146" s="381">
        <v>29150</v>
      </c>
      <c r="L4146" s="381">
        <v>32350</v>
      </c>
      <c r="M4146" s="381">
        <v>34950</v>
      </c>
      <c r="N4146" s="381">
        <v>37550</v>
      </c>
      <c r="O4146" s="381">
        <v>40150</v>
      </c>
      <c r="P4146" s="381">
        <v>42750</v>
      </c>
      <c r="Q4146" s="381">
        <v>13600</v>
      </c>
      <c r="R4146" s="381">
        <v>16240</v>
      </c>
      <c r="S4146" s="381">
        <v>20420</v>
      </c>
      <c r="T4146" s="381">
        <v>24600</v>
      </c>
      <c r="U4146" s="381">
        <v>28780</v>
      </c>
      <c r="V4146" s="381">
        <v>32960</v>
      </c>
      <c r="W4146" s="381">
        <v>37140</v>
      </c>
      <c r="X4146" s="381">
        <v>41320</v>
      </c>
      <c r="Y4146" s="381">
        <v>36250</v>
      </c>
      <c r="Z4146" s="381">
        <v>41400</v>
      </c>
      <c r="AA4146" s="381">
        <v>46600</v>
      </c>
      <c r="AB4146" s="381">
        <v>51750</v>
      </c>
      <c r="AC4146" s="381">
        <v>55900</v>
      </c>
      <c r="AD4146" s="381">
        <v>60050</v>
      </c>
      <c r="AE4146" s="381">
        <v>64200</v>
      </c>
      <c r="AF4146" s="381">
        <v>68350</v>
      </c>
      <c r="AG4146" s="381">
        <v>9999</v>
      </c>
      <c r="AH4146" s="381" t="s">
        <v>2564</v>
      </c>
      <c r="AI4146" s="381" t="s">
        <v>2094</v>
      </c>
      <c r="AJ4146" s="381">
        <v>0</v>
      </c>
    </row>
    <row r="4147" spans="1:36">
      <c r="A4147" s="381" t="s">
        <v>580</v>
      </c>
      <c r="B4147" s="381" t="s">
        <v>2563</v>
      </c>
      <c r="C4147" s="381">
        <v>50</v>
      </c>
      <c r="D4147" s="381">
        <v>3</v>
      </c>
      <c r="E4147" s="381" t="s">
        <v>2556</v>
      </c>
      <c r="F4147" s="381" t="s">
        <v>2555</v>
      </c>
      <c r="G4147" s="381" t="s">
        <v>2554</v>
      </c>
      <c r="H4147" s="381">
        <v>63200</v>
      </c>
      <c r="I4147" s="381">
        <v>22650</v>
      </c>
      <c r="J4147" s="381">
        <v>25900</v>
      </c>
      <c r="K4147" s="381">
        <v>29150</v>
      </c>
      <c r="L4147" s="381">
        <v>32350</v>
      </c>
      <c r="M4147" s="381">
        <v>34950</v>
      </c>
      <c r="N4147" s="381">
        <v>37550</v>
      </c>
      <c r="O4147" s="381">
        <v>40150</v>
      </c>
      <c r="P4147" s="381">
        <v>42750</v>
      </c>
      <c r="Q4147" s="381">
        <v>13600</v>
      </c>
      <c r="R4147" s="381">
        <v>16240</v>
      </c>
      <c r="S4147" s="381">
        <v>20420</v>
      </c>
      <c r="T4147" s="381">
        <v>24600</v>
      </c>
      <c r="U4147" s="381">
        <v>28780</v>
      </c>
      <c r="V4147" s="381">
        <v>32960</v>
      </c>
      <c r="W4147" s="381">
        <v>37140</v>
      </c>
      <c r="X4147" s="381">
        <v>41320</v>
      </c>
      <c r="Y4147" s="381">
        <v>36250</v>
      </c>
      <c r="Z4147" s="381">
        <v>41400</v>
      </c>
      <c r="AA4147" s="381">
        <v>46600</v>
      </c>
      <c r="AB4147" s="381">
        <v>51750</v>
      </c>
      <c r="AC4147" s="381">
        <v>55900</v>
      </c>
      <c r="AD4147" s="381">
        <v>60050</v>
      </c>
      <c r="AE4147" s="381">
        <v>64200</v>
      </c>
      <c r="AF4147" s="381">
        <v>68350</v>
      </c>
      <c r="AG4147" s="381">
        <v>9999</v>
      </c>
      <c r="AH4147" s="381" t="s">
        <v>2562</v>
      </c>
      <c r="AI4147" s="381" t="s">
        <v>2094</v>
      </c>
      <c r="AJ4147" s="381">
        <v>0</v>
      </c>
    </row>
    <row r="4148" spans="1:36">
      <c r="A4148" s="381" t="s">
        <v>580</v>
      </c>
      <c r="B4148" s="381" t="s">
        <v>2561</v>
      </c>
      <c r="C4148" s="381">
        <v>50</v>
      </c>
      <c r="D4148" s="381">
        <v>3</v>
      </c>
      <c r="E4148" s="381" t="s">
        <v>2556</v>
      </c>
      <c r="F4148" s="381" t="s">
        <v>2555</v>
      </c>
      <c r="G4148" s="381" t="s">
        <v>2554</v>
      </c>
      <c r="H4148" s="381">
        <v>63200</v>
      </c>
      <c r="I4148" s="381">
        <v>22650</v>
      </c>
      <c r="J4148" s="381">
        <v>25900</v>
      </c>
      <c r="K4148" s="381">
        <v>29150</v>
      </c>
      <c r="L4148" s="381">
        <v>32350</v>
      </c>
      <c r="M4148" s="381">
        <v>34950</v>
      </c>
      <c r="N4148" s="381">
        <v>37550</v>
      </c>
      <c r="O4148" s="381">
        <v>40150</v>
      </c>
      <c r="P4148" s="381">
        <v>42750</v>
      </c>
      <c r="Q4148" s="381">
        <v>13600</v>
      </c>
      <c r="R4148" s="381">
        <v>16240</v>
      </c>
      <c r="S4148" s="381">
        <v>20420</v>
      </c>
      <c r="T4148" s="381">
        <v>24600</v>
      </c>
      <c r="U4148" s="381">
        <v>28780</v>
      </c>
      <c r="V4148" s="381">
        <v>32960</v>
      </c>
      <c r="W4148" s="381">
        <v>37140</v>
      </c>
      <c r="X4148" s="381">
        <v>41320</v>
      </c>
      <c r="Y4148" s="381">
        <v>36250</v>
      </c>
      <c r="Z4148" s="381">
        <v>41400</v>
      </c>
      <c r="AA4148" s="381">
        <v>46600</v>
      </c>
      <c r="AB4148" s="381">
        <v>51750</v>
      </c>
      <c r="AC4148" s="381">
        <v>55900</v>
      </c>
      <c r="AD4148" s="381">
        <v>60050</v>
      </c>
      <c r="AE4148" s="381">
        <v>64200</v>
      </c>
      <c r="AF4148" s="381">
        <v>68350</v>
      </c>
      <c r="AG4148" s="381">
        <v>9999</v>
      </c>
      <c r="AH4148" s="381" t="s">
        <v>2560</v>
      </c>
      <c r="AI4148" s="381" t="s">
        <v>2094</v>
      </c>
      <c r="AJ4148" s="381">
        <v>0</v>
      </c>
    </row>
    <row r="4149" spans="1:36">
      <c r="A4149" s="381" t="s">
        <v>580</v>
      </c>
      <c r="B4149" s="381" t="s">
        <v>2559</v>
      </c>
      <c r="C4149" s="381">
        <v>50</v>
      </c>
      <c r="D4149" s="381">
        <v>3</v>
      </c>
      <c r="E4149" s="381" t="s">
        <v>2556</v>
      </c>
      <c r="F4149" s="381" t="s">
        <v>2555</v>
      </c>
      <c r="G4149" s="381" t="s">
        <v>2554</v>
      </c>
      <c r="H4149" s="381">
        <v>63200</v>
      </c>
      <c r="I4149" s="381">
        <v>22650</v>
      </c>
      <c r="J4149" s="381">
        <v>25900</v>
      </c>
      <c r="K4149" s="381">
        <v>29150</v>
      </c>
      <c r="L4149" s="381">
        <v>32350</v>
      </c>
      <c r="M4149" s="381">
        <v>34950</v>
      </c>
      <c r="N4149" s="381">
        <v>37550</v>
      </c>
      <c r="O4149" s="381">
        <v>40150</v>
      </c>
      <c r="P4149" s="381">
        <v>42750</v>
      </c>
      <c r="Q4149" s="381">
        <v>13600</v>
      </c>
      <c r="R4149" s="381">
        <v>16240</v>
      </c>
      <c r="S4149" s="381">
        <v>20420</v>
      </c>
      <c r="T4149" s="381">
        <v>24600</v>
      </c>
      <c r="U4149" s="381">
        <v>28780</v>
      </c>
      <c r="V4149" s="381">
        <v>32960</v>
      </c>
      <c r="W4149" s="381">
        <v>37140</v>
      </c>
      <c r="X4149" s="381">
        <v>41320</v>
      </c>
      <c r="Y4149" s="381">
        <v>36250</v>
      </c>
      <c r="Z4149" s="381">
        <v>41400</v>
      </c>
      <c r="AA4149" s="381">
        <v>46600</v>
      </c>
      <c r="AB4149" s="381">
        <v>51750</v>
      </c>
      <c r="AC4149" s="381">
        <v>55900</v>
      </c>
      <c r="AD4149" s="381">
        <v>60050</v>
      </c>
      <c r="AE4149" s="381">
        <v>64200</v>
      </c>
      <c r="AF4149" s="381">
        <v>68350</v>
      </c>
      <c r="AG4149" s="381">
        <v>9999</v>
      </c>
      <c r="AH4149" s="381" t="s">
        <v>2558</v>
      </c>
      <c r="AI4149" s="381" t="s">
        <v>2094</v>
      </c>
      <c r="AJ4149" s="381">
        <v>0</v>
      </c>
    </row>
    <row r="4150" spans="1:36">
      <c r="A4150" s="381" t="s">
        <v>580</v>
      </c>
      <c r="B4150" s="381" t="s">
        <v>2557</v>
      </c>
      <c r="C4150" s="381">
        <v>50</v>
      </c>
      <c r="D4150" s="381">
        <v>3</v>
      </c>
      <c r="E4150" s="381" t="s">
        <v>2556</v>
      </c>
      <c r="F4150" s="381" t="s">
        <v>2555</v>
      </c>
      <c r="G4150" s="381" t="s">
        <v>2554</v>
      </c>
      <c r="H4150" s="381">
        <v>63200</v>
      </c>
      <c r="I4150" s="381">
        <v>22650</v>
      </c>
      <c r="J4150" s="381">
        <v>25900</v>
      </c>
      <c r="K4150" s="381">
        <v>29150</v>
      </c>
      <c r="L4150" s="381">
        <v>32350</v>
      </c>
      <c r="M4150" s="381">
        <v>34950</v>
      </c>
      <c r="N4150" s="381">
        <v>37550</v>
      </c>
      <c r="O4150" s="381">
        <v>40150</v>
      </c>
      <c r="P4150" s="381">
        <v>42750</v>
      </c>
      <c r="Q4150" s="381">
        <v>13600</v>
      </c>
      <c r="R4150" s="381">
        <v>16240</v>
      </c>
      <c r="S4150" s="381">
        <v>20420</v>
      </c>
      <c r="T4150" s="381">
        <v>24600</v>
      </c>
      <c r="U4150" s="381">
        <v>28780</v>
      </c>
      <c r="V4150" s="381">
        <v>32960</v>
      </c>
      <c r="W4150" s="381">
        <v>37140</v>
      </c>
      <c r="X4150" s="381">
        <v>41320</v>
      </c>
      <c r="Y4150" s="381">
        <v>36250</v>
      </c>
      <c r="Z4150" s="381">
        <v>41400</v>
      </c>
      <c r="AA4150" s="381">
        <v>46600</v>
      </c>
      <c r="AB4150" s="381">
        <v>51750</v>
      </c>
      <c r="AC4150" s="381">
        <v>55900</v>
      </c>
      <c r="AD4150" s="381">
        <v>60050</v>
      </c>
      <c r="AE4150" s="381">
        <v>64200</v>
      </c>
      <c r="AF4150" s="381">
        <v>68350</v>
      </c>
      <c r="AG4150" s="381">
        <v>9999</v>
      </c>
      <c r="AH4150" s="381" t="s">
        <v>2553</v>
      </c>
      <c r="AI4150" s="381" t="s">
        <v>2094</v>
      </c>
      <c r="AJ4150" s="381">
        <v>0</v>
      </c>
    </row>
    <row r="4151" spans="1:36">
      <c r="A4151" s="381" t="s">
        <v>580</v>
      </c>
      <c r="B4151" s="381" t="s">
        <v>2552</v>
      </c>
      <c r="C4151" s="381">
        <v>50</v>
      </c>
      <c r="D4151" s="381">
        <v>5</v>
      </c>
      <c r="E4151" s="381" t="s">
        <v>2519</v>
      </c>
      <c r="F4151" s="381" t="s">
        <v>2518</v>
      </c>
      <c r="G4151" s="381" t="s">
        <v>2517</v>
      </c>
      <c r="H4151" s="381">
        <v>57400</v>
      </c>
      <c r="I4151" s="381">
        <v>22650</v>
      </c>
      <c r="J4151" s="381">
        <v>25900</v>
      </c>
      <c r="K4151" s="381">
        <v>29150</v>
      </c>
      <c r="L4151" s="381">
        <v>32350</v>
      </c>
      <c r="M4151" s="381">
        <v>34950</v>
      </c>
      <c r="N4151" s="381">
        <v>37550</v>
      </c>
      <c r="O4151" s="381">
        <v>40150</v>
      </c>
      <c r="P4151" s="381">
        <v>42750</v>
      </c>
      <c r="Q4151" s="381">
        <v>13600</v>
      </c>
      <c r="R4151" s="381">
        <v>16240</v>
      </c>
      <c r="S4151" s="381">
        <v>20420</v>
      </c>
      <c r="T4151" s="381">
        <v>24600</v>
      </c>
      <c r="U4151" s="381">
        <v>28780</v>
      </c>
      <c r="V4151" s="381">
        <v>32960</v>
      </c>
      <c r="W4151" s="381">
        <v>37140</v>
      </c>
      <c r="X4151" s="381">
        <v>41320</v>
      </c>
      <c r="Y4151" s="381">
        <v>36250</v>
      </c>
      <c r="Z4151" s="381">
        <v>41400</v>
      </c>
      <c r="AA4151" s="381">
        <v>46600</v>
      </c>
      <c r="AB4151" s="381">
        <v>51750</v>
      </c>
      <c r="AC4151" s="381">
        <v>55900</v>
      </c>
      <c r="AD4151" s="381">
        <v>60050</v>
      </c>
      <c r="AE4151" s="381">
        <v>64200</v>
      </c>
      <c r="AF4151" s="381">
        <v>68350</v>
      </c>
      <c r="AG4151" s="381">
        <v>9999</v>
      </c>
      <c r="AH4151" s="381" t="s">
        <v>2551</v>
      </c>
      <c r="AI4151" s="381" t="s">
        <v>2094</v>
      </c>
      <c r="AJ4151" s="381">
        <v>0</v>
      </c>
    </row>
    <row r="4152" spans="1:36">
      <c r="A4152" s="381" t="s">
        <v>580</v>
      </c>
      <c r="B4152" s="381" t="s">
        <v>2550</v>
      </c>
      <c r="C4152" s="381">
        <v>50</v>
      </c>
      <c r="D4152" s="381">
        <v>5</v>
      </c>
      <c r="E4152" s="381" t="s">
        <v>2519</v>
      </c>
      <c r="F4152" s="381" t="s">
        <v>2518</v>
      </c>
      <c r="G4152" s="381" t="s">
        <v>2517</v>
      </c>
      <c r="H4152" s="381">
        <v>57400</v>
      </c>
      <c r="I4152" s="381">
        <v>22650</v>
      </c>
      <c r="J4152" s="381">
        <v>25900</v>
      </c>
      <c r="K4152" s="381">
        <v>29150</v>
      </c>
      <c r="L4152" s="381">
        <v>32350</v>
      </c>
      <c r="M4152" s="381">
        <v>34950</v>
      </c>
      <c r="N4152" s="381">
        <v>37550</v>
      </c>
      <c r="O4152" s="381">
        <v>40150</v>
      </c>
      <c r="P4152" s="381">
        <v>42750</v>
      </c>
      <c r="Q4152" s="381">
        <v>13600</v>
      </c>
      <c r="R4152" s="381">
        <v>16240</v>
      </c>
      <c r="S4152" s="381">
        <v>20420</v>
      </c>
      <c r="T4152" s="381">
        <v>24600</v>
      </c>
      <c r="U4152" s="381">
        <v>28780</v>
      </c>
      <c r="V4152" s="381">
        <v>32960</v>
      </c>
      <c r="W4152" s="381">
        <v>37140</v>
      </c>
      <c r="X4152" s="381">
        <v>41320</v>
      </c>
      <c r="Y4152" s="381">
        <v>36250</v>
      </c>
      <c r="Z4152" s="381">
        <v>41400</v>
      </c>
      <c r="AA4152" s="381">
        <v>46600</v>
      </c>
      <c r="AB4152" s="381">
        <v>51750</v>
      </c>
      <c r="AC4152" s="381">
        <v>55900</v>
      </c>
      <c r="AD4152" s="381">
        <v>60050</v>
      </c>
      <c r="AE4152" s="381">
        <v>64200</v>
      </c>
      <c r="AF4152" s="381">
        <v>68350</v>
      </c>
      <c r="AG4152" s="381">
        <v>9999</v>
      </c>
      <c r="AH4152" s="381" t="s">
        <v>2549</v>
      </c>
      <c r="AI4152" s="381" t="s">
        <v>2094</v>
      </c>
      <c r="AJ4152" s="381">
        <v>0</v>
      </c>
    </row>
    <row r="4153" spans="1:36">
      <c r="A4153" s="381" t="s">
        <v>580</v>
      </c>
      <c r="B4153" s="381" t="s">
        <v>2548</v>
      </c>
      <c r="C4153" s="381">
        <v>50</v>
      </c>
      <c r="D4153" s="381">
        <v>5</v>
      </c>
      <c r="E4153" s="381" t="s">
        <v>2519</v>
      </c>
      <c r="F4153" s="381" t="s">
        <v>2518</v>
      </c>
      <c r="G4153" s="381" t="s">
        <v>2517</v>
      </c>
      <c r="H4153" s="381">
        <v>57400</v>
      </c>
      <c r="I4153" s="381">
        <v>22650</v>
      </c>
      <c r="J4153" s="381">
        <v>25900</v>
      </c>
      <c r="K4153" s="381">
        <v>29150</v>
      </c>
      <c r="L4153" s="381">
        <v>32350</v>
      </c>
      <c r="M4153" s="381">
        <v>34950</v>
      </c>
      <c r="N4153" s="381">
        <v>37550</v>
      </c>
      <c r="O4153" s="381">
        <v>40150</v>
      </c>
      <c r="P4153" s="381">
        <v>42750</v>
      </c>
      <c r="Q4153" s="381">
        <v>13600</v>
      </c>
      <c r="R4153" s="381">
        <v>16240</v>
      </c>
      <c r="S4153" s="381">
        <v>20420</v>
      </c>
      <c r="T4153" s="381">
        <v>24600</v>
      </c>
      <c r="U4153" s="381">
        <v>28780</v>
      </c>
      <c r="V4153" s="381">
        <v>32960</v>
      </c>
      <c r="W4153" s="381">
        <v>37140</v>
      </c>
      <c r="X4153" s="381">
        <v>41320</v>
      </c>
      <c r="Y4153" s="381">
        <v>36250</v>
      </c>
      <c r="Z4153" s="381">
        <v>41400</v>
      </c>
      <c r="AA4153" s="381">
        <v>46600</v>
      </c>
      <c r="AB4153" s="381">
        <v>51750</v>
      </c>
      <c r="AC4153" s="381">
        <v>55900</v>
      </c>
      <c r="AD4153" s="381">
        <v>60050</v>
      </c>
      <c r="AE4153" s="381">
        <v>64200</v>
      </c>
      <c r="AF4153" s="381">
        <v>68350</v>
      </c>
      <c r="AG4153" s="381">
        <v>9999</v>
      </c>
      <c r="AH4153" s="381" t="s">
        <v>2547</v>
      </c>
      <c r="AI4153" s="381" t="s">
        <v>2094</v>
      </c>
      <c r="AJ4153" s="381">
        <v>0</v>
      </c>
    </row>
    <row r="4154" spans="1:36">
      <c r="A4154" s="381" t="s">
        <v>580</v>
      </c>
      <c r="B4154" s="381" t="s">
        <v>2546</v>
      </c>
      <c r="C4154" s="381">
        <v>50</v>
      </c>
      <c r="D4154" s="381">
        <v>5</v>
      </c>
      <c r="E4154" s="381" t="s">
        <v>2519</v>
      </c>
      <c r="F4154" s="381" t="s">
        <v>2518</v>
      </c>
      <c r="G4154" s="381" t="s">
        <v>2517</v>
      </c>
      <c r="H4154" s="381">
        <v>57400</v>
      </c>
      <c r="I4154" s="381">
        <v>22650</v>
      </c>
      <c r="J4154" s="381">
        <v>25900</v>
      </c>
      <c r="K4154" s="381">
        <v>29150</v>
      </c>
      <c r="L4154" s="381">
        <v>32350</v>
      </c>
      <c r="M4154" s="381">
        <v>34950</v>
      </c>
      <c r="N4154" s="381">
        <v>37550</v>
      </c>
      <c r="O4154" s="381">
        <v>40150</v>
      </c>
      <c r="P4154" s="381">
        <v>42750</v>
      </c>
      <c r="Q4154" s="381">
        <v>13600</v>
      </c>
      <c r="R4154" s="381">
        <v>16240</v>
      </c>
      <c r="S4154" s="381">
        <v>20420</v>
      </c>
      <c r="T4154" s="381">
        <v>24600</v>
      </c>
      <c r="U4154" s="381">
        <v>28780</v>
      </c>
      <c r="V4154" s="381">
        <v>32960</v>
      </c>
      <c r="W4154" s="381">
        <v>37140</v>
      </c>
      <c r="X4154" s="381">
        <v>41320</v>
      </c>
      <c r="Y4154" s="381">
        <v>36250</v>
      </c>
      <c r="Z4154" s="381">
        <v>41400</v>
      </c>
      <c r="AA4154" s="381">
        <v>46600</v>
      </c>
      <c r="AB4154" s="381">
        <v>51750</v>
      </c>
      <c r="AC4154" s="381">
        <v>55900</v>
      </c>
      <c r="AD4154" s="381">
        <v>60050</v>
      </c>
      <c r="AE4154" s="381">
        <v>64200</v>
      </c>
      <c r="AF4154" s="381">
        <v>68350</v>
      </c>
      <c r="AG4154" s="381">
        <v>9999</v>
      </c>
      <c r="AH4154" s="381" t="s">
        <v>2545</v>
      </c>
      <c r="AI4154" s="381" t="s">
        <v>2094</v>
      </c>
      <c r="AJ4154" s="381">
        <v>0</v>
      </c>
    </row>
    <row r="4155" spans="1:36">
      <c r="A4155" s="381" t="s">
        <v>580</v>
      </c>
      <c r="B4155" s="381" t="s">
        <v>2544</v>
      </c>
      <c r="C4155" s="381">
        <v>50</v>
      </c>
      <c r="D4155" s="381">
        <v>5</v>
      </c>
      <c r="E4155" s="381" t="s">
        <v>2519</v>
      </c>
      <c r="F4155" s="381" t="s">
        <v>2518</v>
      </c>
      <c r="G4155" s="381" t="s">
        <v>2517</v>
      </c>
      <c r="H4155" s="381">
        <v>57400</v>
      </c>
      <c r="I4155" s="381">
        <v>22650</v>
      </c>
      <c r="J4155" s="381">
        <v>25900</v>
      </c>
      <c r="K4155" s="381">
        <v>29150</v>
      </c>
      <c r="L4155" s="381">
        <v>32350</v>
      </c>
      <c r="M4155" s="381">
        <v>34950</v>
      </c>
      <c r="N4155" s="381">
        <v>37550</v>
      </c>
      <c r="O4155" s="381">
        <v>40150</v>
      </c>
      <c r="P4155" s="381">
        <v>42750</v>
      </c>
      <c r="Q4155" s="381">
        <v>13600</v>
      </c>
      <c r="R4155" s="381">
        <v>16240</v>
      </c>
      <c r="S4155" s="381">
        <v>20420</v>
      </c>
      <c r="T4155" s="381">
        <v>24600</v>
      </c>
      <c r="U4155" s="381">
        <v>28780</v>
      </c>
      <c r="V4155" s="381">
        <v>32960</v>
      </c>
      <c r="W4155" s="381">
        <v>37140</v>
      </c>
      <c r="X4155" s="381">
        <v>41320</v>
      </c>
      <c r="Y4155" s="381">
        <v>36250</v>
      </c>
      <c r="Z4155" s="381">
        <v>41400</v>
      </c>
      <c r="AA4155" s="381">
        <v>46600</v>
      </c>
      <c r="AB4155" s="381">
        <v>51750</v>
      </c>
      <c r="AC4155" s="381">
        <v>55900</v>
      </c>
      <c r="AD4155" s="381">
        <v>60050</v>
      </c>
      <c r="AE4155" s="381">
        <v>64200</v>
      </c>
      <c r="AF4155" s="381">
        <v>68350</v>
      </c>
      <c r="AG4155" s="381">
        <v>9999</v>
      </c>
      <c r="AH4155" s="381" t="s">
        <v>2543</v>
      </c>
      <c r="AI4155" s="381" t="s">
        <v>2094</v>
      </c>
      <c r="AJ4155" s="381">
        <v>0</v>
      </c>
    </row>
    <row r="4156" spans="1:36">
      <c r="A4156" s="381" t="s">
        <v>580</v>
      </c>
      <c r="B4156" s="381" t="s">
        <v>2542</v>
      </c>
      <c r="C4156" s="381">
        <v>50</v>
      </c>
      <c r="D4156" s="381">
        <v>5</v>
      </c>
      <c r="E4156" s="381" t="s">
        <v>2519</v>
      </c>
      <c r="F4156" s="381" t="s">
        <v>2518</v>
      </c>
      <c r="G4156" s="381" t="s">
        <v>2517</v>
      </c>
      <c r="H4156" s="381">
        <v>57400</v>
      </c>
      <c r="I4156" s="381">
        <v>22650</v>
      </c>
      <c r="J4156" s="381">
        <v>25900</v>
      </c>
      <c r="K4156" s="381">
        <v>29150</v>
      </c>
      <c r="L4156" s="381">
        <v>32350</v>
      </c>
      <c r="M4156" s="381">
        <v>34950</v>
      </c>
      <c r="N4156" s="381">
        <v>37550</v>
      </c>
      <c r="O4156" s="381">
        <v>40150</v>
      </c>
      <c r="P4156" s="381">
        <v>42750</v>
      </c>
      <c r="Q4156" s="381">
        <v>13600</v>
      </c>
      <c r="R4156" s="381">
        <v>16240</v>
      </c>
      <c r="S4156" s="381">
        <v>20420</v>
      </c>
      <c r="T4156" s="381">
        <v>24600</v>
      </c>
      <c r="U4156" s="381">
        <v>28780</v>
      </c>
      <c r="V4156" s="381">
        <v>32960</v>
      </c>
      <c r="W4156" s="381">
        <v>37140</v>
      </c>
      <c r="X4156" s="381">
        <v>41320</v>
      </c>
      <c r="Y4156" s="381">
        <v>36250</v>
      </c>
      <c r="Z4156" s="381">
        <v>41400</v>
      </c>
      <c r="AA4156" s="381">
        <v>46600</v>
      </c>
      <c r="AB4156" s="381">
        <v>51750</v>
      </c>
      <c r="AC4156" s="381">
        <v>55900</v>
      </c>
      <c r="AD4156" s="381">
        <v>60050</v>
      </c>
      <c r="AE4156" s="381">
        <v>64200</v>
      </c>
      <c r="AF4156" s="381">
        <v>68350</v>
      </c>
      <c r="AG4156" s="381">
        <v>9999</v>
      </c>
      <c r="AH4156" s="381" t="s">
        <v>2541</v>
      </c>
      <c r="AI4156" s="381" t="s">
        <v>2094</v>
      </c>
      <c r="AJ4156" s="381">
        <v>0</v>
      </c>
    </row>
    <row r="4157" spans="1:36">
      <c r="A4157" s="381" t="s">
        <v>580</v>
      </c>
      <c r="B4157" s="381" t="s">
        <v>2540</v>
      </c>
      <c r="C4157" s="381">
        <v>50</v>
      </c>
      <c r="D4157" s="381">
        <v>5</v>
      </c>
      <c r="E4157" s="381" t="s">
        <v>2519</v>
      </c>
      <c r="F4157" s="381" t="s">
        <v>2518</v>
      </c>
      <c r="G4157" s="381" t="s">
        <v>2517</v>
      </c>
      <c r="H4157" s="381">
        <v>57400</v>
      </c>
      <c r="I4157" s="381">
        <v>22650</v>
      </c>
      <c r="J4157" s="381">
        <v>25900</v>
      </c>
      <c r="K4157" s="381">
        <v>29150</v>
      </c>
      <c r="L4157" s="381">
        <v>32350</v>
      </c>
      <c r="M4157" s="381">
        <v>34950</v>
      </c>
      <c r="N4157" s="381">
        <v>37550</v>
      </c>
      <c r="O4157" s="381">
        <v>40150</v>
      </c>
      <c r="P4157" s="381">
        <v>42750</v>
      </c>
      <c r="Q4157" s="381">
        <v>13600</v>
      </c>
      <c r="R4157" s="381">
        <v>16240</v>
      </c>
      <c r="S4157" s="381">
        <v>20420</v>
      </c>
      <c r="T4157" s="381">
        <v>24600</v>
      </c>
      <c r="U4157" s="381">
        <v>28780</v>
      </c>
      <c r="V4157" s="381">
        <v>32960</v>
      </c>
      <c r="W4157" s="381">
        <v>37140</v>
      </c>
      <c r="X4157" s="381">
        <v>41320</v>
      </c>
      <c r="Y4157" s="381">
        <v>36250</v>
      </c>
      <c r="Z4157" s="381">
        <v>41400</v>
      </c>
      <c r="AA4157" s="381">
        <v>46600</v>
      </c>
      <c r="AB4157" s="381">
        <v>51750</v>
      </c>
      <c r="AC4157" s="381">
        <v>55900</v>
      </c>
      <c r="AD4157" s="381">
        <v>60050</v>
      </c>
      <c r="AE4157" s="381">
        <v>64200</v>
      </c>
      <c r="AF4157" s="381">
        <v>68350</v>
      </c>
      <c r="AG4157" s="381">
        <v>9999</v>
      </c>
      <c r="AH4157" s="381" t="s">
        <v>2539</v>
      </c>
      <c r="AI4157" s="381" t="s">
        <v>2094</v>
      </c>
      <c r="AJ4157" s="381">
        <v>0</v>
      </c>
    </row>
    <row r="4158" spans="1:36">
      <c r="A4158" s="381" t="s">
        <v>580</v>
      </c>
      <c r="B4158" s="381" t="s">
        <v>2538</v>
      </c>
      <c r="C4158" s="381">
        <v>50</v>
      </c>
      <c r="D4158" s="381">
        <v>5</v>
      </c>
      <c r="E4158" s="381" t="s">
        <v>2519</v>
      </c>
      <c r="F4158" s="381" t="s">
        <v>2518</v>
      </c>
      <c r="G4158" s="381" t="s">
        <v>2517</v>
      </c>
      <c r="H4158" s="381">
        <v>57400</v>
      </c>
      <c r="I4158" s="381">
        <v>22650</v>
      </c>
      <c r="J4158" s="381">
        <v>25900</v>
      </c>
      <c r="K4158" s="381">
        <v>29150</v>
      </c>
      <c r="L4158" s="381">
        <v>32350</v>
      </c>
      <c r="M4158" s="381">
        <v>34950</v>
      </c>
      <c r="N4158" s="381">
        <v>37550</v>
      </c>
      <c r="O4158" s="381">
        <v>40150</v>
      </c>
      <c r="P4158" s="381">
        <v>42750</v>
      </c>
      <c r="Q4158" s="381">
        <v>13600</v>
      </c>
      <c r="R4158" s="381">
        <v>16240</v>
      </c>
      <c r="S4158" s="381">
        <v>20420</v>
      </c>
      <c r="T4158" s="381">
        <v>24600</v>
      </c>
      <c r="U4158" s="381">
        <v>28780</v>
      </c>
      <c r="V4158" s="381">
        <v>32960</v>
      </c>
      <c r="W4158" s="381">
        <v>37140</v>
      </c>
      <c r="X4158" s="381">
        <v>41320</v>
      </c>
      <c r="Y4158" s="381">
        <v>36250</v>
      </c>
      <c r="Z4158" s="381">
        <v>41400</v>
      </c>
      <c r="AA4158" s="381">
        <v>46600</v>
      </c>
      <c r="AB4158" s="381">
        <v>51750</v>
      </c>
      <c r="AC4158" s="381">
        <v>55900</v>
      </c>
      <c r="AD4158" s="381">
        <v>60050</v>
      </c>
      <c r="AE4158" s="381">
        <v>64200</v>
      </c>
      <c r="AF4158" s="381">
        <v>68350</v>
      </c>
      <c r="AG4158" s="381">
        <v>9999</v>
      </c>
      <c r="AH4158" s="381" t="s">
        <v>2537</v>
      </c>
      <c r="AI4158" s="381" t="s">
        <v>2094</v>
      </c>
      <c r="AJ4158" s="381">
        <v>0</v>
      </c>
    </row>
    <row r="4159" spans="1:36">
      <c r="A4159" s="381" t="s">
        <v>580</v>
      </c>
      <c r="B4159" s="381" t="s">
        <v>2536</v>
      </c>
      <c r="C4159" s="381">
        <v>50</v>
      </c>
      <c r="D4159" s="381">
        <v>5</v>
      </c>
      <c r="E4159" s="381" t="s">
        <v>2519</v>
      </c>
      <c r="F4159" s="381" t="s">
        <v>2518</v>
      </c>
      <c r="G4159" s="381" t="s">
        <v>2517</v>
      </c>
      <c r="H4159" s="381">
        <v>57400</v>
      </c>
      <c r="I4159" s="381">
        <v>22650</v>
      </c>
      <c r="J4159" s="381">
        <v>25900</v>
      </c>
      <c r="K4159" s="381">
        <v>29150</v>
      </c>
      <c r="L4159" s="381">
        <v>32350</v>
      </c>
      <c r="M4159" s="381">
        <v>34950</v>
      </c>
      <c r="N4159" s="381">
        <v>37550</v>
      </c>
      <c r="O4159" s="381">
        <v>40150</v>
      </c>
      <c r="P4159" s="381">
        <v>42750</v>
      </c>
      <c r="Q4159" s="381">
        <v>13600</v>
      </c>
      <c r="R4159" s="381">
        <v>16240</v>
      </c>
      <c r="S4159" s="381">
        <v>20420</v>
      </c>
      <c r="T4159" s="381">
        <v>24600</v>
      </c>
      <c r="U4159" s="381">
        <v>28780</v>
      </c>
      <c r="V4159" s="381">
        <v>32960</v>
      </c>
      <c r="W4159" s="381">
        <v>37140</v>
      </c>
      <c r="X4159" s="381">
        <v>41320</v>
      </c>
      <c r="Y4159" s="381">
        <v>36250</v>
      </c>
      <c r="Z4159" s="381">
        <v>41400</v>
      </c>
      <c r="AA4159" s="381">
        <v>46600</v>
      </c>
      <c r="AB4159" s="381">
        <v>51750</v>
      </c>
      <c r="AC4159" s="381">
        <v>55900</v>
      </c>
      <c r="AD4159" s="381">
        <v>60050</v>
      </c>
      <c r="AE4159" s="381">
        <v>64200</v>
      </c>
      <c r="AF4159" s="381">
        <v>68350</v>
      </c>
      <c r="AG4159" s="381">
        <v>9999</v>
      </c>
      <c r="AH4159" s="381" t="s">
        <v>2535</v>
      </c>
      <c r="AI4159" s="381" t="s">
        <v>2094</v>
      </c>
      <c r="AJ4159" s="381">
        <v>0</v>
      </c>
    </row>
    <row r="4160" spans="1:36">
      <c r="A4160" s="381" t="s">
        <v>580</v>
      </c>
      <c r="B4160" s="381" t="s">
        <v>2534</v>
      </c>
      <c r="C4160" s="381">
        <v>50</v>
      </c>
      <c r="D4160" s="381">
        <v>5</v>
      </c>
      <c r="E4160" s="381" t="s">
        <v>2519</v>
      </c>
      <c r="F4160" s="381" t="s">
        <v>2518</v>
      </c>
      <c r="G4160" s="381" t="s">
        <v>2517</v>
      </c>
      <c r="H4160" s="381">
        <v>57400</v>
      </c>
      <c r="I4160" s="381">
        <v>22650</v>
      </c>
      <c r="J4160" s="381">
        <v>25900</v>
      </c>
      <c r="K4160" s="381">
        <v>29150</v>
      </c>
      <c r="L4160" s="381">
        <v>32350</v>
      </c>
      <c r="M4160" s="381">
        <v>34950</v>
      </c>
      <c r="N4160" s="381">
        <v>37550</v>
      </c>
      <c r="O4160" s="381">
        <v>40150</v>
      </c>
      <c r="P4160" s="381">
        <v>42750</v>
      </c>
      <c r="Q4160" s="381">
        <v>13600</v>
      </c>
      <c r="R4160" s="381">
        <v>16240</v>
      </c>
      <c r="S4160" s="381">
        <v>20420</v>
      </c>
      <c r="T4160" s="381">
        <v>24600</v>
      </c>
      <c r="U4160" s="381">
        <v>28780</v>
      </c>
      <c r="V4160" s="381">
        <v>32960</v>
      </c>
      <c r="W4160" s="381">
        <v>37140</v>
      </c>
      <c r="X4160" s="381">
        <v>41320</v>
      </c>
      <c r="Y4160" s="381">
        <v>36250</v>
      </c>
      <c r="Z4160" s="381">
        <v>41400</v>
      </c>
      <c r="AA4160" s="381">
        <v>46600</v>
      </c>
      <c r="AB4160" s="381">
        <v>51750</v>
      </c>
      <c r="AC4160" s="381">
        <v>55900</v>
      </c>
      <c r="AD4160" s="381">
        <v>60050</v>
      </c>
      <c r="AE4160" s="381">
        <v>64200</v>
      </c>
      <c r="AF4160" s="381">
        <v>68350</v>
      </c>
      <c r="AG4160" s="381">
        <v>9999</v>
      </c>
      <c r="AH4160" s="381" t="s">
        <v>2533</v>
      </c>
      <c r="AI4160" s="381" t="s">
        <v>2094</v>
      </c>
      <c r="AJ4160" s="381">
        <v>0</v>
      </c>
    </row>
    <row r="4161" spans="1:36">
      <c r="A4161" s="381" t="s">
        <v>580</v>
      </c>
      <c r="B4161" s="381" t="s">
        <v>2532</v>
      </c>
      <c r="C4161" s="381">
        <v>50</v>
      </c>
      <c r="D4161" s="381">
        <v>5</v>
      </c>
      <c r="E4161" s="381" t="s">
        <v>2519</v>
      </c>
      <c r="F4161" s="381" t="s">
        <v>2518</v>
      </c>
      <c r="G4161" s="381" t="s">
        <v>2517</v>
      </c>
      <c r="H4161" s="381">
        <v>57400</v>
      </c>
      <c r="I4161" s="381">
        <v>22650</v>
      </c>
      <c r="J4161" s="381">
        <v>25900</v>
      </c>
      <c r="K4161" s="381">
        <v>29150</v>
      </c>
      <c r="L4161" s="381">
        <v>32350</v>
      </c>
      <c r="M4161" s="381">
        <v>34950</v>
      </c>
      <c r="N4161" s="381">
        <v>37550</v>
      </c>
      <c r="O4161" s="381">
        <v>40150</v>
      </c>
      <c r="P4161" s="381">
        <v>42750</v>
      </c>
      <c r="Q4161" s="381">
        <v>13600</v>
      </c>
      <c r="R4161" s="381">
        <v>16240</v>
      </c>
      <c r="S4161" s="381">
        <v>20420</v>
      </c>
      <c r="T4161" s="381">
        <v>24600</v>
      </c>
      <c r="U4161" s="381">
        <v>28780</v>
      </c>
      <c r="V4161" s="381">
        <v>32960</v>
      </c>
      <c r="W4161" s="381">
        <v>37140</v>
      </c>
      <c r="X4161" s="381">
        <v>41320</v>
      </c>
      <c r="Y4161" s="381">
        <v>36250</v>
      </c>
      <c r="Z4161" s="381">
        <v>41400</v>
      </c>
      <c r="AA4161" s="381">
        <v>46600</v>
      </c>
      <c r="AB4161" s="381">
        <v>51750</v>
      </c>
      <c r="AC4161" s="381">
        <v>55900</v>
      </c>
      <c r="AD4161" s="381">
        <v>60050</v>
      </c>
      <c r="AE4161" s="381">
        <v>64200</v>
      </c>
      <c r="AF4161" s="381">
        <v>68350</v>
      </c>
      <c r="AG4161" s="381">
        <v>9999</v>
      </c>
      <c r="AH4161" s="381" t="s">
        <v>2531</v>
      </c>
      <c r="AI4161" s="381" t="s">
        <v>2094</v>
      </c>
      <c r="AJ4161" s="381">
        <v>0</v>
      </c>
    </row>
    <row r="4162" spans="1:36">
      <c r="A4162" s="381" t="s">
        <v>580</v>
      </c>
      <c r="B4162" s="381" t="s">
        <v>2530</v>
      </c>
      <c r="C4162" s="381">
        <v>50</v>
      </c>
      <c r="D4162" s="381">
        <v>5</v>
      </c>
      <c r="E4162" s="381" t="s">
        <v>2519</v>
      </c>
      <c r="F4162" s="381" t="s">
        <v>2518</v>
      </c>
      <c r="G4162" s="381" t="s">
        <v>2517</v>
      </c>
      <c r="H4162" s="381">
        <v>57400</v>
      </c>
      <c r="I4162" s="381">
        <v>22650</v>
      </c>
      <c r="J4162" s="381">
        <v>25900</v>
      </c>
      <c r="K4162" s="381">
        <v>29150</v>
      </c>
      <c r="L4162" s="381">
        <v>32350</v>
      </c>
      <c r="M4162" s="381">
        <v>34950</v>
      </c>
      <c r="N4162" s="381">
        <v>37550</v>
      </c>
      <c r="O4162" s="381">
        <v>40150</v>
      </c>
      <c r="P4162" s="381">
        <v>42750</v>
      </c>
      <c r="Q4162" s="381">
        <v>13600</v>
      </c>
      <c r="R4162" s="381">
        <v>16240</v>
      </c>
      <c r="S4162" s="381">
        <v>20420</v>
      </c>
      <c r="T4162" s="381">
        <v>24600</v>
      </c>
      <c r="U4162" s="381">
        <v>28780</v>
      </c>
      <c r="V4162" s="381">
        <v>32960</v>
      </c>
      <c r="W4162" s="381">
        <v>37140</v>
      </c>
      <c r="X4162" s="381">
        <v>41320</v>
      </c>
      <c r="Y4162" s="381">
        <v>36250</v>
      </c>
      <c r="Z4162" s="381">
        <v>41400</v>
      </c>
      <c r="AA4162" s="381">
        <v>46600</v>
      </c>
      <c r="AB4162" s="381">
        <v>51750</v>
      </c>
      <c r="AC4162" s="381">
        <v>55900</v>
      </c>
      <c r="AD4162" s="381">
        <v>60050</v>
      </c>
      <c r="AE4162" s="381">
        <v>64200</v>
      </c>
      <c r="AF4162" s="381">
        <v>68350</v>
      </c>
      <c r="AG4162" s="381">
        <v>9999</v>
      </c>
      <c r="AH4162" s="381" t="s">
        <v>2529</v>
      </c>
      <c r="AI4162" s="381" t="s">
        <v>2094</v>
      </c>
      <c r="AJ4162" s="381">
        <v>0</v>
      </c>
    </row>
    <row r="4163" spans="1:36">
      <c r="A4163" s="381" t="s">
        <v>580</v>
      </c>
      <c r="B4163" s="381" t="s">
        <v>2528</v>
      </c>
      <c r="C4163" s="381">
        <v>50</v>
      </c>
      <c r="D4163" s="381">
        <v>5</v>
      </c>
      <c r="E4163" s="381" t="s">
        <v>2519</v>
      </c>
      <c r="F4163" s="381" t="s">
        <v>2518</v>
      </c>
      <c r="G4163" s="381" t="s">
        <v>2517</v>
      </c>
      <c r="H4163" s="381">
        <v>57400</v>
      </c>
      <c r="I4163" s="381">
        <v>22650</v>
      </c>
      <c r="J4163" s="381">
        <v>25900</v>
      </c>
      <c r="K4163" s="381">
        <v>29150</v>
      </c>
      <c r="L4163" s="381">
        <v>32350</v>
      </c>
      <c r="M4163" s="381">
        <v>34950</v>
      </c>
      <c r="N4163" s="381">
        <v>37550</v>
      </c>
      <c r="O4163" s="381">
        <v>40150</v>
      </c>
      <c r="P4163" s="381">
        <v>42750</v>
      </c>
      <c r="Q4163" s="381">
        <v>13600</v>
      </c>
      <c r="R4163" s="381">
        <v>16240</v>
      </c>
      <c r="S4163" s="381">
        <v>20420</v>
      </c>
      <c r="T4163" s="381">
        <v>24600</v>
      </c>
      <c r="U4163" s="381">
        <v>28780</v>
      </c>
      <c r="V4163" s="381">
        <v>32960</v>
      </c>
      <c r="W4163" s="381">
        <v>37140</v>
      </c>
      <c r="X4163" s="381">
        <v>41320</v>
      </c>
      <c r="Y4163" s="381">
        <v>36250</v>
      </c>
      <c r="Z4163" s="381">
        <v>41400</v>
      </c>
      <c r="AA4163" s="381">
        <v>46600</v>
      </c>
      <c r="AB4163" s="381">
        <v>51750</v>
      </c>
      <c r="AC4163" s="381">
        <v>55900</v>
      </c>
      <c r="AD4163" s="381">
        <v>60050</v>
      </c>
      <c r="AE4163" s="381">
        <v>64200</v>
      </c>
      <c r="AF4163" s="381">
        <v>68350</v>
      </c>
      <c r="AG4163" s="381">
        <v>9999</v>
      </c>
      <c r="AH4163" s="381" t="s">
        <v>2527</v>
      </c>
      <c r="AI4163" s="381" t="s">
        <v>2094</v>
      </c>
      <c r="AJ4163" s="381">
        <v>0</v>
      </c>
    </row>
    <row r="4164" spans="1:36">
      <c r="A4164" s="381" t="s">
        <v>580</v>
      </c>
      <c r="B4164" s="381" t="s">
        <v>2526</v>
      </c>
      <c r="C4164" s="381">
        <v>50</v>
      </c>
      <c r="D4164" s="381">
        <v>5</v>
      </c>
      <c r="E4164" s="381" t="s">
        <v>2519</v>
      </c>
      <c r="F4164" s="381" t="s">
        <v>2518</v>
      </c>
      <c r="G4164" s="381" t="s">
        <v>2517</v>
      </c>
      <c r="H4164" s="381">
        <v>57400</v>
      </c>
      <c r="I4164" s="381">
        <v>22650</v>
      </c>
      <c r="J4164" s="381">
        <v>25900</v>
      </c>
      <c r="K4164" s="381">
        <v>29150</v>
      </c>
      <c r="L4164" s="381">
        <v>32350</v>
      </c>
      <c r="M4164" s="381">
        <v>34950</v>
      </c>
      <c r="N4164" s="381">
        <v>37550</v>
      </c>
      <c r="O4164" s="381">
        <v>40150</v>
      </c>
      <c r="P4164" s="381">
        <v>42750</v>
      </c>
      <c r="Q4164" s="381">
        <v>13600</v>
      </c>
      <c r="R4164" s="381">
        <v>16240</v>
      </c>
      <c r="S4164" s="381">
        <v>20420</v>
      </c>
      <c r="T4164" s="381">
        <v>24600</v>
      </c>
      <c r="U4164" s="381">
        <v>28780</v>
      </c>
      <c r="V4164" s="381">
        <v>32960</v>
      </c>
      <c r="W4164" s="381">
        <v>37140</v>
      </c>
      <c r="X4164" s="381">
        <v>41320</v>
      </c>
      <c r="Y4164" s="381">
        <v>36250</v>
      </c>
      <c r="Z4164" s="381">
        <v>41400</v>
      </c>
      <c r="AA4164" s="381">
        <v>46600</v>
      </c>
      <c r="AB4164" s="381">
        <v>51750</v>
      </c>
      <c r="AC4164" s="381">
        <v>55900</v>
      </c>
      <c r="AD4164" s="381">
        <v>60050</v>
      </c>
      <c r="AE4164" s="381">
        <v>64200</v>
      </c>
      <c r="AF4164" s="381">
        <v>68350</v>
      </c>
      <c r="AG4164" s="381">
        <v>9999</v>
      </c>
      <c r="AH4164" s="381" t="s">
        <v>2525</v>
      </c>
      <c r="AI4164" s="381" t="s">
        <v>2094</v>
      </c>
      <c r="AJ4164" s="381">
        <v>0</v>
      </c>
    </row>
    <row r="4165" spans="1:36">
      <c r="A4165" s="381" t="s">
        <v>580</v>
      </c>
      <c r="B4165" s="381" t="s">
        <v>2524</v>
      </c>
      <c r="C4165" s="381">
        <v>50</v>
      </c>
      <c r="D4165" s="381">
        <v>5</v>
      </c>
      <c r="E4165" s="381" t="s">
        <v>2519</v>
      </c>
      <c r="F4165" s="381" t="s">
        <v>2518</v>
      </c>
      <c r="G4165" s="381" t="s">
        <v>2517</v>
      </c>
      <c r="H4165" s="381">
        <v>57400</v>
      </c>
      <c r="I4165" s="381">
        <v>22650</v>
      </c>
      <c r="J4165" s="381">
        <v>25900</v>
      </c>
      <c r="K4165" s="381">
        <v>29150</v>
      </c>
      <c r="L4165" s="381">
        <v>32350</v>
      </c>
      <c r="M4165" s="381">
        <v>34950</v>
      </c>
      <c r="N4165" s="381">
        <v>37550</v>
      </c>
      <c r="O4165" s="381">
        <v>40150</v>
      </c>
      <c r="P4165" s="381">
        <v>42750</v>
      </c>
      <c r="Q4165" s="381">
        <v>13600</v>
      </c>
      <c r="R4165" s="381">
        <v>16240</v>
      </c>
      <c r="S4165" s="381">
        <v>20420</v>
      </c>
      <c r="T4165" s="381">
        <v>24600</v>
      </c>
      <c r="U4165" s="381">
        <v>28780</v>
      </c>
      <c r="V4165" s="381">
        <v>32960</v>
      </c>
      <c r="W4165" s="381">
        <v>37140</v>
      </c>
      <c r="X4165" s="381">
        <v>41320</v>
      </c>
      <c r="Y4165" s="381">
        <v>36250</v>
      </c>
      <c r="Z4165" s="381">
        <v>41400</v>
      </c>
      <c r="AA4165" s="381">
        <v>46600</v>
      </c>
      <c r="AB4165" s="381">
        <v>51750</v>
      </c>
      <c r="AC4165" s="381">
        <v>55900</v>
      </c>
      <c r="AD4165" s="381">
        <v>60050</v>
      </c>
      <c r="AE4165" s="381">
        <v>64200</v>
      </c>
      <c r="AF4165" s="381">
        <v>68350</v>
      </c>
      <c r="AG4165" s="381">
        <v>9999</v>
      </c>
      <c r="AH4165" s="381" t="s">
        <v>2523</v>
      </c>
      <c r="AI4165" s="381" t="s">
        <v>2094</v>
      </c>
      <c r="AJ4165" s="381">
        <v>0</v>
      </c>
    </row>
    <row r="4166" spans="1:36">
      <c r="A4166" s="381" t="s">
        <v>580</v>
      </c>
      <c r="B4166" s="381" t="s">
        <v>2522</v>
      </c>
      <c r="C4166" s="381">
        <v>50</v>
      </c>
      <c r="D4166" s="381">
        <v>5</v>
      </c>
      <c r="E4166" s="381" t="s">
        <v>2519</v>
      </c>
      <c r="F4166" s="381" t="s">
        <v>2518</v>
      </c>
      <c r="G4166" s="381" t="s">
        <v>2517</v>
      </c>
      <c r="H4166" s="381">
        <v>57400</v>
      </c>
      <c r="I4166" s="381">
        <v>22650</v>
      </c>
      <c r="J4166" s="381">
        <v>25900</v>
      </c>
      <c r="K4166" s="381">
        <v>29150</v>
      </c>
      <c r="L4166" s="381">
        <v>32350</v>
      </c>
      <c r="M4166" s="381">
        <v>34950</v>
      </c>
      <c r="N4166" s="381">
        <v>37550</v>
      </c>
      <c r="O4166" s="381">
        <v>40150</v>
      </c>
      <c r="P4166" s="381">
        <v>42750</v>
      </c>
      <c r="Q4166" s="381">
        <v>13600</v>
      </c>
      <c r="R4166" s="381">
        <v>16240</v>
      </c>
      <c r="S4166" s="381">
        <v>20420</v>
      </c>
      <c r="T4166" s="381">
        <v>24600</v>
      </c>
      <c r="U4166" s="381">
        <v>28780</v>
      </c>
      <c r="V4166" s="381">
        <v>32960</v>
      </c>
      <c r="W4166" s="381">
        <v>37140</v>
      </c>
      <c r="X4166" s="381">
        <v>41320</v>
      </c>
      <c r="Y4166" s="381">
        <v>36250</v>
      </c>
      <c r="Z4166" s="381">
        <v>41400</v>
      </c>
      <c r="AA4166" s="381">
        <v>46600</v>
      </c>
      <c r="AB4166" s="381">
        <v>51750</v>
      </c>
      <c r="AC4166" s="381">
        <v>55900</v>
      </c>
      <c r="AD4166" s="381">
        <v>60050</v>
      </c>
      <c r="AE4166" s="381">
        <v>64200</v>
      </c>
      <c r="AF4166" s="381">
        <v>68350</v>
      </c>
      <c r="AG4166" s="381">
        <v>9999</v>
      </c>
      <c r="AH4166" s="381" t="s">
        <v>2521</v>
      </c>
      <c r="AI4166" s="381" t="s">
        <v>2094</v>
      </c>
      <c r="AJ4166" s="381">
        <v>0</v>
      </c>
    </row>
    <row r="4167" spans="1:36">
      <c r="A4167" s="381" t="s">
        <v>580</v>
      </c>
      <c r="B4167" s="381" t="s">
        <v>2520</v>
      </c>
      <c r="C4167" s="381">
        <v>50</v>
      </c>
      <c r="D4167" s="381">
        <v>5</v>
      </c>
      <c r="E4167" s="381" t="s">
        <v>2519</v>
      </c>
      <c r="F4167" s="381" t="s">
        <v>2518</v>
      </c>
      <c r="G4167" s="381" t="s">
        <v>2517</v>
      </c>
      <c r="H4167" s="381">
        <v>57400</v>
      </c>
      <c r="I4167" s="381">
        <v>22650</v>
      </c>
      <c r="J4167" s="381">
        <v>25900</v>
      </c>
      <c r="K4167" s="381">
        <v>29150</v>
      </c>
      <c r="L4167" s="381">
        <v>32350</v>
      </c>
      <c r="M4167" s="381">
        <v>34950</v>
      </c>
      <c r="N4167" s="381">
        <v>37550</v>
      </c>
      <c r="O4167" s="381">
        <v>40150</v>
      </c>
      <c r="P4167" s="381">
        <v>42750</v>
      </c>
      <c r="Q4167" s="381">
        <v>13600</v>
      </c>
      <c r="R4167" s="381">
        <v>16240</v>
      </c>
      <c r="S4167" s="381">
        <v>20420</v>
      </c>
      <c r="T4167" s="381">
        <v>24600</v>
      </c>
      <c r="U4167" s="381">
        <v>28780</v>
      </c>
      <c r="V4167" s="381">
        <v>32960</v>
      </c>
      <c r="W4167" s="381">
        <v>37140</v>
      </c>
      <c r="X4167" s="381">
        <v>41320</v>
      </c>
      <c r="Y4167" s="381">
        <v>36250</v>
      </c>
      <c r="Z4167" s="381">
        <v>41400</v>
      </c>
      <c r="AA4167" s="381">
        <v>46600</v>
      </c>
      <c r="AB4167" s="381">
        <v>51750</v>
      </c>
      <c r="AC4167" s="381">
        <v>55900</v>
      </c>
      <c r="AD4167" s="381">
        <v>60050</v>
      </c>
      <c r="AE4167" s="381">
        <v>64200</v>
      </c>
      <c r="AF4167" s="381">
        <v>68350</v>
      </c>
      <c r="AG4167" s="381">
        <v>9999</v>
      </c>
      <c r="AH4167" s="381" t="s">
        <v>2516</v>
      </c>
      <c r="AI4167" s="381" t="s">
        <v>2094</v>
      </c>
      <c r="AJ4167" s="381">
        <v>0</v>
      </c>
    </row>
    <row r="4168" spans="1:36">
      <c r="A4168" s="381" t="s">
        <v>580</v>
      </c>
      <c r="B4168" s="381" t="s">
        <v>2515</v>
      </c>
      <c r="C4168" s="381">
        <v>50</v>
      </c>
      <c r="D4168" s="381">
        <v>7</v>
      </c>
      <c r="E4168" s="381" t="s">
        <v>2399</v>
      </c>
      <c r="F4168" s="381" t="s">
        <v>2398</v>
      </c>
      <c r="G4168" s="381" t="s">
        <v>2480</v>
      </c>
      <c r="H4168" s="381">
        <v>82400</v>
      </c>
      <c r="I4168" s="381">
        <v>28850</v>
      </c>
      <c r="J4168" s="381">
        <v>33000</v>
      </c>
      <c r="K4168" s="381">
        <v>37100</v>
      </c>
      <c r="L4168" s="381">
        <v>41200</v>
      </c>
      <c r="M4168" s="381">
        <v>44500</v>
      </c>
      <c r="N4168" s="381">
        <v>47800</v>
      </c>
      <c r="O4168" s="381">
        <v>51100</v>
      </c>
      <c r="P4168" s="381">
        <v>54400</v>
      </c>
      <c r="Q4168" s="381">
        <v>17300</v>
      </c>
      <c r="R4168" s="381">
        <v>19800</v>
      </c>
      <c r="S4168" s="381">
        <v>22250</v>
      </c>
      <c r="T4168" s="381">
        <v>24700</v>
      </c>
      <c r="U4168" s="381">
        <v>28780</v>
      </c>
      <c r="V4168" s="381">
        <v>32960</v>
      </c>
      <c r="W4168" s="381">
        <v>37140</v>
      </c>
      <c r="X4168" s="381">
        <v>41320</v>
      </c>
      <c r="Y4168" s="381">
        <v>46150</v>
      </c>
      <c r="Z4168" s="381">
        <v>52750</v>
      </c>
      <c r="AA4168" s="381">
        <v>59350</v>
      </c>
      <c r="AB4168" s="381">
        <v>65900</v>
      </c>
      <c r="AC4168" s="381">
        <v>71200</v>
      </c>
      <c r="AD4168" s="381">
        <v>76450</v>
      </c>
      <c r="AE4168" s="381">
        <v>81750</v>
      </c>
      <c r="AF4168" s="381">
        <v>87000</v>
      </c>
      <c r="AG4168" s="381">
        <v>9999</v>
      </c>
      <c r="AH4168" s="381" t="s">
        <v>2514</v>
      </c>
      <c r="AI4168" s="381" t="s">
        <v>2094</v>
      </c>
      <c r="AJ4168" s="381">
        <v>1</v>
      </c>
    </row>
    <row r="4169" spans="1:36">
      <c r="A4169" s="381" t="s">
        <v>580</v>
      </c>
      <c r="B4169" s="381" t="s">
        <v>2513</v>
      </c>
      <c r="C4169" s="381">
        <v>50</v>
      </c>
      <c r="D4169" s="381">
        <v>7</v>
      </c>
      <c r="E4169" s="381" t="s">
        <v>2399</v>
      </c>
      <c r="F4169" s="381" t="s">
        <v>2398</v>
      </c>
      <c r="G4169" s="381" t="s">
        <v>2480</v>
      </c>
      <c r="H4169" s="381">
        <v>82400</v>
      </c>
      <c r="I4169" s="381">
        <v>28850</v>
      </c>
      <c r="J4169" s="381">
        <v>33000</v>
      </c>
      <c r="K4169" s="381">
        <v>37100</v>
      </c>
      <c r="L4169" s="381">
        <v>41200</v>
      </c>
      <c r="M4169" s="381">
        <v>44500</v>
      </c>
      <c r="N4169" s="381">
        <v>47800</v>
      </c>
      <c r="O4169" s="381">
        <v>51100</v>
      </c>
      <c r="P4169" s="381">
        <v>54400</v>
      </c>
      <c r="Q4169" s="381">
        <v>17300</v>
      </c>
      <c r="R4169" s="381">
        <v>19800</v>
      </c>
      <c r="S4169" s="381">
        <v>22250</v>
      </c>
      <c r="T4169" s="381">
        <v>24700</v>
      </c>
      <c r="U4169" s="381">
        <v>28780</v>
      </c>
      <c r="V4169" s="381">
        <v>32960</v>
      </c>
      <c r="W4169" s="381">
        <v>37140</v>
      </c>
      <c r="X4169" s="381">
        <v>41320</v>
      </c>
      <c r="Y4169" s="381">
        <v>46150</v>
      </c>
      <c r="Z4169" s="381">
        <v>52750</v>
      </c>
      <c r="AA4169" s="381">
        <v>59350</v>
      </c>
      <c r="AB4169" s="381">
        <v>65900</v>
      </c>
      <c r="AC4169" s="381">
        <v>71200</v>
      </c>
      <c r="AD4169" s="381">
        <v>76450</v>
      </c>
      <c r="AE4169" s="381">
        <v>81750</v>
      </c>
      <c r="AF4169" s="381">
        <v>87000</v>
      </c>
      <c r="AG4169" s="381">
        <v>9999</v>
      </c>
      <c r="AH4169" s="381" t="s">
        <v>2512</v>
      </c>
      <c r="AI4169" s="381" t="s">
        <v>2094</v>
      </c>
      <c r="AJ4169" s="381">
        <v>1</v>
      </c>
    </row>
    <row r="4170" spans="1:36">
      <c r="A4170" s="381" t="s">
        <v>580</v>
      </c>
      <c r="B4170" s="381" t="s">
        <v>2511</v>
      </c>
      <c r="C4170" s="381">
        <v>50</v>
      </c>
      <c r="D4170" s="381">
        <v>7</v>
      </c>
      <c r="E4170" s="381" t="s">
        <v>2399</v>
      </c>
      <c r="F4170" s="381" t="s">
        <v>2398</v>
      </c>
      <c r="G4170" s="381" t="s">
        <v>2480</v>
      </c>
      <c r="H4170" s="381">
        <v>82400</v>
      </c>
      <c r="I4170" s="381">
        <v>28850</v>
      </c>
      <c r="J4170" s="381">
        <v>33000</v>
      </c>
      <c r="K4170" s="381">
        <v>37100</v>
      </c>
      <c r="L4170" s="381">
        <v>41200</v>
      </c>
      <c r="M4170" s="381">
        <v>44500</v>
      </c>
      <c r="N4170" s="381">
        <v>47800</v>
      </c>
      <c r="O4170" s="381">
        <v>51100</v>
      </c>
      <c r="P4170" s="381">
        <v>54400</v>
      </c>
      <c r="Q4170" s="381">
        <v>17300</v>
      </c>
      <c r="R4170" s="381">
        <v>19800</v>
      </c>
      <c r="S4170" s="381">
        <v>22250</v>
      </c>
      <c r="T4170" s="381">
        <v>24700</v>
      </c>
      <c r="U4170" s="381">
        <v>28780</v>
      </c>
      <c r="V4170" s="381">
        <v>32960</v>
      </c>
      <c r="W4170" s="381">
        <v>37140</v>
      </c>
      <c r="X4170" s="381">
        <v>41320</v>
      </c>
      <c r="Y4170" s="381">
        <v>46150</v>
      </c>
      <c r="Z4170" s="381">
        <v>52750</v>
      </c>
      <c r="AA4170" s="381">
        <v>59350</v>
      </c>
      <c r="AB4170" s="381">
        <v>65900</v>
      </c>
      <c r="AC4170" s="381">
        <v>71200</v>
      </c>
      <c r="AD4170" s="381">
        <v>76450</v>
      </c>
      <c r="AE4170" s="381">
        <v>81750</v>
      </c>
      <c r="AF4170" s="381">
        <v>87000</v>
      </c>
      <c r="AG4170" s="381">
        <v>1305</v>
      </c>
      <c r="AH4170" s="381" t="s">
        <v>2510</v>
      </c>
      <c r="AI4170" s="381" t="s">
        <v>2094</v>
      </c>
      <c r="AJ4170" s="381">
        <v>1</v>
      </c>
    </row>
    <row r="4171" spans="1:36">
      <c r="A4171" s="381" t="s">
        <v>580</v>
      </c>
      <c r="B4171" s="381" t="s">
        <v>2509</v>
      </c>
      <c r="C4171" s="381">
        <v>50</v>
      </c>
      <c r="D4171" s="381">
        <v>7</v>
      </c>
      <c r="E4171" s="381" t="s">
        <v>2399</v>
      </c>
      <c r="F4171" s="381" t="s">
        <v>2398</v>
      </c>
      <c r="G4171" s="381" t="s">
        <v>2480</v>
      </c>
      <c r="H4171" s="381">
        <v>82400</v>
      </c>
      <c r="I4171" s="381">
        <v>28850</v>
      </c>
      <c r="J4171" s="381">
        <v>33000</v>
      </c>
      <c r="K4171" s="381">
        <v>37100</v>
      </c>
      <c r="L4171" s="381">
        <v>41200</v>
      </c>
      <c r="M4171" s="381">
        <v>44500</v>
      </c>
      <c r="N4171" s="381">
        <v>47800</v>
      </c>
      <c r="O4171" s="381">
        <v>51100</v>
      </c>
      <c r="P4171" s="381">
        <v>54400</v>
      </c>
      <c r="Q4171" s="381">
        <v>17300</v>
      </c>
      <c r="R4171" s="381">
        <v>19800</v>
      </c>
      <c r="S4171" s="381">
        <v>22250</v>
      </c>
      <c r="T4171" s="381">
        <v>24700</v>
      </c>
      <c r="U4171" s="381">
        <v>28780</v>
      </c>
      <c r="V4171" s="381">
        <v>32960</v>
      </c>
      <c r="W4171" s="381">
        <v>37140</v>
      </c>
      <c r="X4171" s="381">
        <v>41320</v>
      </c>
      <c r="Y4171" s="381">
        <v>46150</v>
      </c>
      <c r="Z4171" s="381">
        <v>52750</v>
      </c>
      <c r="AA4171" s="381">
        <v>59350</v>
      </c>
      <c r="AB4171" s="381">
        <v>65900</v>
      </c>
      <c r="AC4171" s="381">
        <v>71200</v>
      </c>
      <c r="AD4171" s="381">
        <v>76450</v>
      </c>
      <c r="AE4171" s="381">
        <v>81750</v>
      </c>
      <c r="AF4171" s="381">
        <v>87000</v>
      </c>
      <c r="AG4171" s="381">
        <v>1305</v>
      </c>
      <c r="AH4171" s="381" t="s">
        <v>2508</v>
      </c>
      <c r="AI4171" s="381" t="s">
        <v>2094</v>
      </c>
      <c r="AJ4171" s="381">
        <v>1</v>
      </c>
    </row>
    <row r="4172" spans="1:36">
      <c r="A4172" s="381" t="s">
        <v>580</v>
      </c>
      <c r="B4172" s="381" t="s">
        <v>2507</v>
      </c>
      <c r="C4172" s="381">
        <v>50</v>
      </c>
      <c r="D4172" s="381">
        <v>7</v>
      </c>
      <c r="E4172" s="381" t="s">
        <v>2399</v>
      </c>
      <c r="F4172" s="381" t="s">
        <v>2398</v>
      </c>
      <c r="G4172" s="381" t="s">
        <v>2480</v>
      </c>
      <c r="H4172" s="381">
        <v>82400</v>
      </c>
      <c r="I4172" s="381">
        <v>28850</v>
      </c>
      <c r="J4172" s="381">
        <v>33000</v>
      </c>
      <c r="K4172" s="381">
        <v>37100</v>
      </c>
      <c r="L4172" s="381">
        <v>41200</v>
      </c>
      <c r="M4172" s="381">
        <v>44500</v>
      </c>
      <c r="N4172" s="381">
        <v>47800</v>
      </c>
      <c r="O4172" s="381">
        <v>51100</v>
      </c>
      <c r="P4172" s="381">
        <v>54400</v>
      </c>
      <c r="Q4172" s="381">
        <v>17300</v>
      </c>
      <c r="R4172" s="381">
        <v>19800</v>
      </c>
      <c r="S4172" s="381">
        <v>22250</v>
      </c>
      <c r="T4172" s="381">
        <v>24700</v>
      </c>
      <c r="U4172" s="381">
        <v>28780</v>
      </c>
      <c r="V4172" s="381">
        <v>32960</v>
      </c>
      <c r="W4172" s="381">
        <v>37140</v>
      </c>
      <c r="X4172" s="381">
        <v>41320</v>
      </c>
      <c r="Y4172" s="381">
        <v>46150</v>
      </c>
      <c r="Z4172" s="381">
        <v>52750</v>
      </c>
      <c r="AA4172" s="381">
        <v>59350</v>
      </c>
      <c r="AB4172" s="381">
        <v>65900</v>
      </c>
      <c r="AC4172" s="381">
        <v>71200</v>
      </c>
      <c r="AD4172" s="381">
        <v>76450</v>
      </c>
      <c r="AE4172" s="381">
        <v>81750</v>
      </c>
      <c r="AF4172" s="381">
        <v>87000</v>
      </c>
      <c r="AG4172" s="381">
        <v>1305</v>
      </c>
      <c r="AH4172" s="381" t="s">
        <v>2506</v>
      </c>
      <c r="AI4172" s="381" t="s">
        <v>2094</v>
      </c>
      <c r="AJ4172" s="381">
        <v>1</v>
      </c>
    </row>
    <row r="4173" spans="1:36">
      <c r="A4173" s="381" t="s">
        <v>580</v>
      </c>
      <c r="B4173" s="381" t="s">
        <v>2505</v>
      </c>
      <c r="C4173" s="381">
        <v>50</v>
      </c>
      <c r="D4173" s="381">
        <v>7</v>
      </c>
      <c r="E4173" s="381" t="s">
        <v>2399</v>
      </c>
      <c r="F4173" s="381" t="s">
        <v>2398</v>
      </c>
      <c r="G4173" s="381" t="s">
        <v>2480</v>
      </c>
      <c r="H4173" s="381">
        <v>82400</v>
      </c>
      <c r="I4173" s="381">
        <v>28850</v>
      </c>
      <c r="J4173" s="381">
        <v>33000</v>
      </c>
      <c r="K4173" s="381">
        <v>37100</v>
      </c>
      <c r="L4173" s="381">
        <v>41200</v>
      </c>
      <c r="M4173" s="381">
        <v>44500</v>
      </c>
      <c r="N4173" s="381">
        <v>47800</v>
      </c>
      <c r="O4173" s="381">
        <v>51100</v>
      </c>
      <c r="P4173" s="381">
        <v>54400</v>
      </c>
      <c r="Q4173" s="381">
        <v>17300</v>
      </c>
      <c r="R4173" s="381">
        <v>19800</v>
      </c>
      <c r="S4173" s="381">
        <v>22250</v>
      </c>
      <c r="T4173" s="381">
        <v>24700</v>
      </c>
      <c r="U4173" s="381">
        <v>28780</v>
      </c>
      <c r="V4173" s="381">
        <v>32960</v>
      </c>
      <c r="W4173" s="381">
        <v>37140</v>
      </c>
      <c r="X4173" s="381">
        <v>41320</v>
      </c>
      <c r="Y4173" s="381">
        <v>46150</v>
      </c>
      <c r="Z4173" s="381">
        <v>52750</v>
      </c>
      <c r="AA4173" s="381">
        <v>59350</v>
      </c>
      <c r="AB4173" s="381">
        <v>65900</v>
      </c>
      <c r="AC4173" s="381">
        <v>71200</v>
      </c>
      <c r="AD4173" s="381">
        <v>76450</v>
      </c>
      <c r="AE4173" s="381">
        <v>81750</v>
      </c>
      <c r="AF4173" s="381">
        <v>87000</v>
      </c>
      <c r="AG4173" s="381">
        <v>1305</v>
      </c>
      <c r="AH4173" s="381" t="s">
        <v>2504</v>
      </c>
      <c r="AI4173" s="381" t="s">
        <v>2094</v>
      </c>
      <c r="AJ4173" s="381">
        <v>1</v>
      </c>
    </row>
    <row r="4174" spans="1:36">
      <c r="A4174" s="381" t="s">
        <v>580</v>
      </c>
      <c r="B4174" s="381" t="s">
        <v>2503</v>
      </c>
      <c r="C4174" s="381">
        <v>50</v>
      </c>
      <c r="D4174" s="381">
        <v>7</v>
      </c>
      <c r="E4174" s="381" t="s">
        <v>2399</v>
      </c>
      <c r="F4174" s="381" t="s">
        <v>2398</v>
      </c>
      <c r="G4174" s="381" t="s">
        <v>2480</v>
      </c>
      <c r="H4174" s="381">
        <v>82400</v>
      </c>
      <c r="I4174" s="381">
        <v>28850</v>
      </c>
      <c r="J4174" s="381">
        <v>33000</v>
      </c>
      <c r="K4174" s="381">
        <v>37100</v>
      </c>
      <c r="L4174" s="381">
        <v>41200</v>
      </c>
      <c r="M4174" s="381">
        <v>44500</v>
      </c>
      <c r="N4174" s="381">
        <v>47800</v>
      </c>
      <c r="O4174" s="381">
        <v>51100</v>
      </c>
      <c r="P4174" s="381">
        <v>54400</v>
      </c>
      <c r="Q4174" s="381">
        <v>17300</v>
      </c>
      <c r="R4174" s="381">
        <v>19800</v>
      </c>
      <c r="S4174" s="381">
        <v>22250</v>
      </c>
      <c r="T4174" s="381">
        <v>24700</v>
      </c>
      <c r="U4174" s="381">
        <v>28780</v>
      </c>
      <c r="V4174" s="381">
        <v>32960</v>
      </c>
      <c r="W4174" s="381">
        <v>37140</v>
      </c>
      <c r="X4174" s="381">
        <v>41320</v>
      </c>
      <c r="Y4174" s="381">
        <v>46150</v>
      </c>
      <c r="Z4174" s="381">
        <v>52750</v>
      </c>
      <c r="AA4174" s="381">
        <v>59350</v>
      </c>
      <c r="AB4174" s="381">
        <v>65900</v>
      </c>
      <c r="AC4174" s="381">
        <v>71200</v>
      </c>
      <c r="AD4174" s="381">
        <v>76450</v>
      </c>
      <c r="AE4174" s="381">
        <v>81750</v>
      </c>
      <c r="AF4174" s="381">
        <v>87000</v>
      </c>
      <c r="AG4174" s="381">
        <v>1305</v>
      </c>
      <c r="AH4174" s="381" t="s">
        <v>2502</v>
      </c>
      <c r="AI4174" s="381" t="s">
        <v>2094</v>
      </c>
      <c r="AJ4174" s="381">
        <v>1</v>
      </c>
    </row>
    <row r="4175" spans="1:36">
      <c r="A4175" s="381" t="s">
        <v>580</v>
      </c>
      <c r="B4175" s="381" t="s">
        <v>2501</v>
      </c>
      <c r="C4175" s="381">
        <v>50</v>
      </c>
      <c r="D4175" s="381">
        <v>7</v>
      </c>
      <c r="E4175" s="381" t="s">
        <v>2399</v>
      </c>
      <c r="F4175" s="381" t="s">
        <v>2398</v>
      </c>
      <c r="G4175" s="381" t="s">
        <v>2480</v>
      </c>
      <c r="H4175" s="381">
        <v>82400</v>
      </c>
      <c r="I4175" s="381">
        <v>28850</v>
      </c>
      <c r="J4175" s="381">
        <v>33000</v>
      </c>
      <c r="K4175" s="381">
        <v>37100</v>
      </c>
      <c r="L4175" s="381">
        <v>41200</v>
      </c>
      <c r="M4175" s="381">
        <v>44500</v>
      </c>
      <c r="N4175" s="381">
        <v>47800</v>
      </c>
      <c r="O4175" s="381">
        <v>51100</v>
      </c>
      <c r="P4175" s="381">
        <v>54400</v>
      </c>
      <c r="Q4175" s="381">
        <v>17300</v>
      </c>
      <c r="R4175" s="381">
        <v>19800</v>
      </c>
      <c r="S4175" s="381">
        <v>22250</v>
      </c>
      <c r="T4175" s="381">
        <v>24700</v>
      </c>
      <c r="U4175" s="381">
        <v>28780</v>
      </c>
      <c r="V4175" s="381">
        <v>32960</v>
      </c>
      <c r="W4175" s="381">
        <v>37140</v>
      </c>
      <c r="X4175" s="381">
        <v>41320</v>
      </c>
      <c r="Y4175" s="381">
        <v>46150</v>
      </c>
      <c r="Z4175" s="381">
        <v>52750</v>
      </c>
      <c r="AA4175" s="381">
        <v>59350</v>
      </c>
      <c r="AB4175" s="381">
        <v>65900</v>
      </c>
      <c r="AC4175" s="381">
        <v>71200</v>
      </c>
      <c r="AD4175" s="381">
        <v>76450</v>
      </c>
      <c r="AE4175" s="381">
        <v>81750</v>
      </c>
      <c r="AF4175" s="381">
        <v>87000</v>
      </c>
      <c r="AG4175" s="381">
        <v>9999</v>
      </c>
      <c r="AH4175" s="381" t="s">
        <v>2500</v>
      </c>
      <c r="AI4175" s="381" t="s">
        <v>2094</v>
      </c>
      <c r="AJ4175" s="381">
        <v>1</v>
      </c>
    </row>
    <row r="4176" spans="1:36">
      <c r="A4176" s="381" t="s">
        <v>580</v>
      </c>
      <c r="B4176" s="381" t="s">
        <v>2499</v>
      </c>
      <c r="C4176" s="381">
        <v>50</v>
      </c>
      <c r="D4176" s="381">
        <v>7</v>
      </c>
      <c r="E4176" s="381" t="s">
        <v>2399</v>
      </c>
      <c r="F4176" s="381" t="s">
        <v>2398</v>
      </c>
      <c r="G4176" s="381" t="s">
        <v>2480</v>
      </c>
      <c r="H4176" s="381">
        <v>82400</v>
      </c>
      <c r="I4176" s="381">
        <v>28850</v>
      </c>
      <c r="J4176" s="381">
        <v>33000</v>
      </c>
      <c r="K4176" s="381">
        <v>37100</v>
      </c>
      <c r="L4176" s="381">
        <v>41200</v>
      </c>
      <c r="M4176" s="381">
        <v>44500</v>
      </c>
      <c r="N4176" s="381">
        <v>47800</v>
      </c>
      <c r="O4176" s="381">
        <v>51100</v>
      </c>
      <c r="P4176" s="381">
        <v>54400</v>
      </c>
      <c r="Q4176" s="381">
        <v>17300</v>
      </c>
      <c r="R4176" s="381">
        <v>19800</v>
      </c>
      <c r="S4176" s="381">
        <v>22250</v>
      </c>
      <c r="T4176" s="381">
        <v>24700</v>
      </c>
      <c r="U4176" s="381">
        <v>28780</v>
      </c>
      <c r="V4176" s="381">
        <v>32960</v>
      </c>
      <c r="W4176" s="381">
        <v>37140</v>
      </c>
      <c r="X4176" s="381">
        <v>41320</v>
      </c>
      <c r="Y4176" s="381">
        <v>46150</v>
      </c>
      <c r="Z4176" s="381">
        <v>52750</v>
      </c>
      <c r="AA4176" s="381">
        <v>59350</v>
      </c>
      <c r="AB4176" s="381">
        <v>65900</v>
      </c>
      <c r="AC4176" s="381">
        <v>71200</v>
      </c>
      <c r="AD4176" s="381">
        <v>76450</v>
      </c>
      <c r="AE4176" s="381">
        <v>81750</v>
      </c>
      <c r="AF4176" s="381">
        <v>87000</v>
      </c>
      <c r="AG4176" s="381">
        <v>1305</v>
      </c>
      <c r="AH4176" s="381" t="s">
        <v>2498</v>
      </c>
      <c r="AI4176" s="381" t="s">
        <v>2094</v>
      </c>
      <c r="AJ4176" s="381">
        <v>1</v>
      </c>
    </row>
    <row r="4177" spans="1:36">
      <c r="A4177" s="381" t="s">
        <v>580</v>
      </c>
      <c r="B4177" s="381" t="s">
        <v>2497</v>
      </c>
      <c r="C4177" s="381">
        <v>50</v>
      </c>
      <c r="D4177" s="381">
        <v>7</v>
      </c>
      <c r="E4177" s="381" t="s">
        <v>2399</v>
      </c>
      <c r="F4177" s="381" t="s">
        <v>2398</v>
      </c>
      <c r="G4177" s="381" t="s">
        <v>2480</v>
      </c>
      <c r="H4177" s="381">
        <v>82400</v>
      </c>
      <c r="I4177" s="381">
        <v>28850</v>
      </c>
      <c r="J4177" s="381">
        <v>33000</v>
      </c>
      <c r="K4177" s="381">
        <v>37100</v>
      </c>
      <c r="L4177" s="381">
        <v>41200</v>
      </c>
      <c r="M4177" s="381">
        <v>44500</v>
      </c>
      <c r="N4177" s="381">
        <v>47800</v>
      </c>
      <c r="O4177" s="381">
        <v>51100</v>
      </c>
      <c r="P4177" s="381">
        <v>54400</v>
      </c>
      <c r="Q4177" s="381">
        <v>17300</v>
      </c>
      <c r="R4177" s="381">
        <v>19800</v>
      </c>
      <c r="S4177" s="381">
        <v>22250</v>
      </c>
      <c r="T4177" s="381">
        <v>24700</v>
      </c>
      <c r="U4177" s="381">
        <v>28780</v>
      </c>
      <c r="V4177" s="381">
        <v>32960</v>
      </c>
      <c r="W4177" s="381">
        <v>37140</v>
      </c>
      <c r="X4177" s="381">
        <v>41320</v>
      </c>
      <c r="Y4177" s="381">
        <v>46150</v>
      </c>
      <c r="Z4177" s="381">
        <v>52750</v>
      </c>
      <c r="AA4177" s="381">
        <v>59350</v>
      </c>
      <c r="AB4177" s="381">
        <v>65900</v>
      </c>
      <c r="AC4177" s="381">
        <v>71200</v>
      </c>
      <c r="AD4177" s="381">
        <v>76450</v>
      </c>
      <c r="AE4177" s="381">
        <v>81750</v>
      </c>
      <c r="AF4177" s="381">
        <v>87000</v>
      </c>
      <c r="AG4177" s="381">
        <v>1305</v>
      </c>
      <c r="AH4177" s="381" t="s">
        <v>2496</v>
      </c>
      <c r="AI4177" s="381" t="s">
        <v>2094</v>
      </c>
      <c r="AJ4177" s="381">
        <v>1</v>
      </c>
    </row>
    <row r="4178" spans="1:36">
      <c r="A4178" s="381" t="s">
        <v>580</v>
      </c>
      <c r="B4178" s="381" t="s">
        <v>2495</v>
      </c>
      <c r="C4178" s="381">
        <v>50</v>
      </c>
      <c r="D4178" s="381">
        <v>7</v>
      </c>
      <c r="E4178" s="381" t="s">
        <v>2399</v>
      </c>
      <c r="F4178" s="381" t="s">
        <v>2398</v>
      </c>
      <c r="G4178" s="381" t="s">
        <v>2480</v>
      </c>
      <c r="H4178" s="381">
        <v>82400</v>
      </c>
      <c r="I4178" s="381">
        <v>28850</v>
      </c>
      <c r="J4178" s="381">
        <v>33000</v>
      </c>
      <c r="K4178" s="381">
        <v>37100</v>
      </c>
      <c r="L4178" s="381">
        <v>41200</v>
      </c>
      <c r="M4178" s="381">
        <v>44500</v>
      </c>
      <c r="N4178" s="381">
        <v>47800</v>
      </c>
      <c r="O4178" s="381">
        <v>51100</v>
      </c>
      <c r="P4178" s="381">
        <v>54400</v>
      </c>
      <c r="Q4178" s="381">
        <v>17300</v>
      </c>
      <c r="R4178" s="381">
        <v>19800</v>
      </c>
      <c r="S4178" s="381">
        <v>22250</v>
      </c>
      <c r="T4178" s="381">
        <v>24700</v>
      </c>
      <c r="U4178" s="381">
        <v>28780</v>
      </c>
      <c r="V4178" s="381">
        <v>32960</v>
      </c>
      <c r="W4178" s="381">
        <v>37140</v>
      </c>
      <c r="X4178" s="381">
        <v>41320</v>
      </c>
      <c r="Y4178" s="381">
        <v>46150</v>
      </c>
      <c r="Z4178" s="381">
        <v>52750</v>
      </c>
      <c r="AA4178" s="381">
        <v>59350</v>
      </c>
      <c r="AB4178" s="381">
        <v>65900</v>
      </c>
      <c r="AC4178" s="381">
        <v>71200</v>
      </c>
      <c r="AD4178" s="381">
        <v>76450</v>
      </c>
      <c r="AE4178" s="381">
        <v>81750</v>
      </c>
      <c r="AF4178" s="381">
        <v>87000</v>
      </c>
      <c r="AG4178" s="381">
        <v>1305</v>
      </c>
      <c r="AH4178" s="381" t="s">
        <v>2494</v>
      </c>
      <c r="AI4178" s="381" t="s">
        <v>2094</v>
      </c>
      <c r="AJ4178" s="381">
        <v>1</v>
      </c>
    </row>
    <row r="4179" spans="1:36">
      <c r="A4179" s="381" t="s">
        <v>580</v>
      </c>
      <c r="B4179" s="381" t="s">
        <v>2493</v>
      </c>
      <c r="C4179" s="381">
        <v>50</v>
      </c>
      <c r="D4179" s="381">
        <v>7</v>
      </c>
      <c r="E4179" s="381" t="s">
        <v>2399</v>
      </c>
      <c r="F4179" s="381" t="s">
        <v>2398</v>
      </c>
      <c r="G4179" s="381" t="s">
        <v>2480</v>
      </c>
      <c r="H4179" s="381">
        <v>82400</v>
      </c>
      <c r="I4179" s="381">
        <v>28850</v>
      </c>
      <c r="J4179" s="381">
        <v>33000</v>
      </c>
      <c r="K4179" s="381">
        <v>37100</v>
      </c>
      <c r="L4179" s="381">
        <v>41200</v>
      </c>
      <c r="M4179" s="381">
        <v>44500</v>
      </c>
      <c r="N4179" s="381">
        <v>47800</v>
      </c>
      <c r="O4179" s="381">
        <v>51100</v>
      </c>
      <c r="P4179" s="381">
        <v>54400</v>
      </c>
      <c r="Q4179" s="381">
        <v>17300</v>
      </c>
      <c r="R4179" s="381">
        <v>19800</v>
      </c>
      <c r="S4179" s="381">
        <v>22250</v>
      </c>
      <c r="T4179" s="381">
        <v>24700</v>
      </c>
      <c r="U4179" s="381">
        <v>28780</v>
      </c>
      <c r="V4179" s="381">
        <v>32960</v>
      </c>
      <c r="W4179" s="381">
        <v>37140</v>
      </c>
      <c r="X4179" s="381">
        <v>41320</v>
      </c>
      <c r="Y4179" s="381">
        <v>46150</v>
      </c>
      <c r="Z4179" s="381">
        <v>52750</v>
      </c>
      <c r="AA4179" s="381">
        <v>59350</v>
      </c>
      <c r="AB4179" s="381">
        <v>65900</v>
      </c>
      <c r="AC4179" s="381">
        <v>71200</v>
      </c>
      <c r="AD4179" s="381">
        <v>76450</v>
      </c>
      <c r="AE4179" s="381">
        <v>81750</v>
      </c>
      <c r="AF4179" s="381">
        <v>87000</v>
      </c>
      <c r="AG4179" s="381">
        <v>1305</v>
      </c>
      <c r="AH4179" s="381" t="s">
        <v>2492</v>
      </c>
      <c r="AI4179" s="381" t="s">
        <v>2094</v>
      </c>
      <c r="AJ4179" s="381">
        <v>1</v>
      </c>
    </row>
    <row r="4180" spans="1:36">
      <c r="A4180" s="381" t="s">
        <v>580</v>
      </c>
      <c r="B4180" s="381" t="s">
        <v>2491</v>
      </c>
      <c r="C4180" s="381">
        <v>50</v>
      </c>
      <c r="D4180" s="381">
        <v>7</v>
      </c>
      <c r="E4180" s="381" t="s">
        <v>2399</v>
      </c>
      <c r="F4180" s="381" t="s">
        <v>2398</v>
      </c>
      <c r="G4180" s="381" t="s">
        <v>2480</v>
      </c>
      <c r="H4180" s="381">
        <v>82400</v>
      </c>
      <c r="I4180" s="381">
        <v>28850</v>
      </c>
      <c r="J4180" s="381">
        <v>33000</v>
      </c>
      <c r="K4180" s="381">
        <v>37100</v>
      </c>
      <c r="L4180" s="381">
        <v>41200</v>
      </c>
      <c r="M4180" s="381">
        <v>44500</v>
      </c>
      <c r="N4180" s="381">
        <v>47800</v>
      </c>
      <c r="O4180" s="381">
        <v>51100</v>
      </c>
      <c r="P4180" s="381">
        <v>54400</v>
      </c>
      <c r="Q4180" s="381">
        <v>17300</v>
      </c>
      <c r="R4180" s="381">
        <v>19800</v>
      </c>
      <c r="S4180" s="381">
        <v>22250</v>
      </c>
      <c r="T4180" s="381">
        <v>24700</v>
      </c>
      <c r="U4180" s="381">
        <v>28780</v>
      </c>
      <c r="V4180" s="381">
        <v>32960</v>
      </c>
      <c r="W4180" s="381">
        <v>37140</v>
      </c>
      <c r="X4180" s="381">
        <v>41320</v>
      </c>
      <c r="Y4180" s="381">
        <v>46150</v>
      </c>
      <c r="Z4180" s="381">
        <v>52750</v>
      </c>
      <c r="AA4180" s="381">
        <v>59350</v>
      </c>
      <c r="AB4180" s="381">
        <v>65900</v>
      </c>
      <c r="AC4180" s="381">
        <v>71200</v>
      </c>
      <c r="AD4180" s="381">
        <v>76450</v>
      </c>
      <c r="AE4180" s="381">
        <v>81750</v>
      </c>
      <c r="AF4180" s="381">
        <v>87000</v>
      </c>
      <c r="AG4180" s="381">
        <v>1305</v>
      </c>
      <c r="AH4180" s="381" t="s">
        <v>2490</v>
      </c>
      <c r="AI4180" s="381" t="s">
        <v>2094</v>
      </c>
      <c r="AJ4180" s="381">
        <v>1</v>
      </c>
    </row>
    <row r="4181" spans="1:36">
      <c r="A4181" s="381" t="s">
        <v>580</v>
      </c>
      <c r="B4181" s="381" t="s">
        <v>2489</v>
      </c>
      <c r="C4181" s="381">
        <v>50</v>
      </c>
      <c r="D4181" s="381">
        <v>7</v>
      </c>
      <c r="E4181" s="381" t="s">
        <v>2399</v>
      </c>
      <c r="F4181" s="381" t="s">
        <v>2398</v>
      </c>
      <c r="G4181" s="381" t="s">
        <v>2480</v>
      </c>
      <c r="H4181" s="381">
        <v>82400</v>
      </c>
      <c r="I4181" s="381">
        <v>28850</v>
      </c>
      <c r="J4181" s="381">
        <v>33000</v>
      </c>
      <c r="K4181" s="381">
        <v>37100</v>
      </c>
      <c r="L4181" s="381">
        <v>41200</v>
      </c>
      <c r="M4181" s="381">
        <v>44500</v>
      </c>
      <c r="N4181" s="381">
        <v>47800</v>
      </c>
      <c r="O4181" s="381">
        <v>51100</v>
      </c>
      <c r="P4181" s="381">
        <v>54400</v>
      </c>
      <c r="Q4181" s="381">
        <v>17300</v>
      </c>
      <c r="R4181" s="381">
        <v>19800</v>
      </c>
      <c r="S4181" s="381">
        <v>22250</v>
      </c>
      <c r="T4181" s="381">
        <v>24700</v>
      </c>
      <c r="U4181" s="381">
        <v>28780</v>
      </c>
      <c r="V4181" s="381">
        <v>32960</v>
      </c>
      <c r="W4181" s="381">
        <v>37140</v>
      </c>
      <c r="X4181" s="381">
        <v>41320</v>
      </c>
      <c r="Y4181" s="381">
        <v>46150</v>
      </c>
      <c r="Z4181" s="381">
        <v>52750</v>
      </c>
      <c r="AA4181" s="381">
        <v>59350</v>
      </c>
      <c r="AB4181" s="381">
        <v>65900</v>
      </c>
      <c r="AC4181" s="381">
        <v>71200</v>
      </c>
      <c r="AD4181" s="381">
        <v>76450</v>
      </c>
      <c r="AE4181" s="381">
        <v>81750</v>
      </c>
      <c r="AF4181" s="381">
        <v>87000</v>
      </c>
      <c r="AG4181" s="381">
        <v>1305</v>
      </c>
      <c r="AH4181" s="381" t="s">
        <v>2488</v>
      </c>
      <c r="AI4181" s="381" t="s">
        <v>2094</v>
      </c>
      <c r="AJ4181" s="381">
        <v>1</v>
      </c>
    </row>
    <row r="4182" spans="1:36">
      <c r="A4182" s="381" t="s">
        <v>580</v>
      </c>
      <c r="B4182" s="381" t="s">
        <v>2487</v>
      </c>
      <c r="C4182" s="381">
        <v>50</v>
      </c>
      <c r="D4182" s="381">
        <v>7</v>
      </c>
      <c r="E4182" s="381" t="s">
        <v>2399</v>
      </c>
      <c r="F4182" s="381" t="s">
        <v>2398</v>
      </c>
      <c r="G4182" s="381" t="s">
        <v>2480</v>
      </c>
      <c r="H4182" s="381">
        <v>82400</v>
      </c>
      <c r="I4182" s="381">
        <v>28850</v>
      </c>
      <c r="J4182" s="381">
        <v>33000</v>
      </c>
      <c r="K4182" s="381">
        <v>37100</v>
      </c>
      <c r="L4182" s="381">
        <v>41200</v>
      </c>
      <c r="M4182" s="381">
        <v>44500</v>
      </c>
      <c r="N4182" s="381">
        <v>47800</v>
      </c>
      <c r="O4182" s="381">
        <v>51100</v>
      </c>
      <c r="P4182" s="381">
        <v>54400</v>
      </c>
      <c r="Q4182" s="381">
        <v>17300</v>
      </c>
      <c r="R4182" s="381">
        <v>19800</v>
      </c>
      <c r="S4182" s="381">
        <v>22250</v>
      </c>
      <c r="T4182" s="381">
        <v>24700</v>
      </c>
      <c r="U4182" s="381">
        <v>28780</v>
      </c>
      <c r="V4182" s="381">
        <v>32960</v>
      </c>
      <c r="W4182" s="381">
        <v>37140</v>
      </c>
      <c r="X4182" s="381">
        <v>41320</v>
      </c>
      <c r="Y4182" s="381">
        <v>46150</v>
      </c>
      <c r="Z4182" s="381">
        <v>52750</v>
      </c>
      <c r="AA4182" s="381">
        <v>59350</v>
      </c>
      <c r="AB4182" s="381">
        <v>65900</v>
      </c>
      <c r="AC4182" s="381">
        <v>71200</v>
      </c>
      <c r="AD4182" s="381">
        <v>76450</v>
      </c>
      <c r="AE4182" s="381">
        <v>81750</v>
      </c>
      <c r="AF4182" s="381">
        <v>87000</v>
      </c>
      <c r="AG4182" s="381">
        <v>9999</v>
      </c>
      <c r="AH4182" s="381" t="s">
        <v>2486</v>
      </c>
      <c r="AI4182" s="381" t="s">
        <v>2094</v>
      </c>
      <c r="AJ4182" s="381">
        <v>1</v>
      </c>
    </row>
    <row r="4183" spans="1:36">
      <c r="A4183" s="381" t="s">
        <v>580</v>
      </c>
      <c r="B4183" s="381" t="s">
        <v>2485</v>
      </c>
      <c r="C4183" s="381">
        <v>50</v>
      </c>
      <c r="D4183" s="381">
        <v>7</v>
      </c>
      <c r="E4183" s="381" t="s">
        <v>2399</v>
      </c>
      <c r="F4183" s="381" t="s">
        <v>2398</v>
      </c>
      <c r="G4183" s="381" t="s">
        <v>2480</v>
      </c>
      <c r="H4183" s="381">
        <v>82400</v>
      </c>
      <c r="I4183" s="381">
        <v>28850</v>
      </c>
      <c r="J4183" s="381">
        <v>33000</v>
      </c>
      <c r="K4183" s="381">
        <v>37100</v>
      </c>
      <c r="L4183" s="381">
        <v>41200</v>
      </c>
      <c r="M4183" s="381">
        <v>44500</v>
      </c>
      <c r="N4183" s="381">
        <v>47800</v>
      </c>
      <c r="O4183" s="381">
        <v>51100</v>
      </c>
      <c r="P4183" s="381">
        <v>54400</v>
      </c>
      <c r="Q4183" s="381">
        <v>17300</v>
      </c>
      <c r="R4183" s="381">
        <v>19800</v>
      </c>
      <c r="S4183" s="381">
        <v>22250</v>
      </c>
      <c r="T4183" s="381">
        <v>24700</v>
      </c>
      <c r="U4183" s="381">
        <v>28780</v>
      </c>
      <c r="V4183" s="381">
        <v>32960</v>
      </c>
      <c r="W4183" s="381">
        <v>37140</v>
      </c>
      <c r="X4183" s="381">
        <v>41320</v>
      </c>
      <c r="Y4183" s="381">
        <v>46150</v>
      </c>
      <c r="Z4183" s="381">
        <v>52750</v>
      </c>
      <c r="AA4183" s="381">
        <v>59350</v>
      </c>
      <c r="AB4183" s="381">
        <v>65900</v>
      </c>
      <c r="AC4183" s="381">
        <v>71200</v>
      </c>
      <c r="AD4183" s="381">
        <v>76450</v>
      </c>
      <c r="AE4183" s="381">
        <v>81750</v>
      </c>
      <c r="AF4183" s="381">
        <v>87000</v>
      </c>
      <c r="AG4183" s="381">
        <v>9999</v>
      </c>
      <c r="AH4183" s="381" t="s">
        <v>2484</v>
      </c>
      <c r="AI4183" s="381" t="s">
        <v>2094</v>
      </c>
      <c r="AJ4183" s="381">
        <v>1</v>
      </c>
    </row>
    <row r="4184" spans="1:36">
      <c r="A4184" s="381" t="s">
        <v>580</v>
      </c>
      <c r="B4184" s="381" t="s">
        <v>2483</v>
      </c>
      <c r="C4184" s="381">
        <v>50</v>
      </c>
      <c r="D4184" s="381">
        <v>7</v>
      </c>
      <c r="E4184" s="381" t="s">
        <v>2399</v>
      </c>
      <c r="F4184" s="381" t="s">
        <v>2398</v>
      </c>
      <c r="G4184" s="381" t="s">
        <v>2480</v>
      </c>
      <c r="H4184" s="381">
        <v>82400</v>
      </c>
      <c r="I4184" s="381">
        <v>28850</v>
      </c>
      <c r="J4184" s="381">
        <v>33000</v>
      </c>
      <c r="K4184" s="381">
        <v>37100</v>
      </c>
      <c r="L4184" s="381">
        <v>41200</v>
      </c>
      <c r="M4184" s="381">
        <v>44500</v>
      </c>
      <c r="N4184" s="381">
        <v>47800</v>
      </c>
      <c r="O4184" s="381">
        <v>51100</v>
      </c>
      <c r="P4184" s="381">
        <v>54400</v>
      </c>
      <c r="Q4184" s="381">
        <v>17300</v>
      </c>
      <c r="R4184" s="381">
        <v>19800</v>
      </c>
      <c r="S4184" s="381">
        <v>22250</v>
      </c>
      <c r="T4184" s="381">
        <v>24700</v>
      </c>
      <c r="U4184" s="381">
        <v>28780</v>
      </c>
      <c r="V4184" s="381">
        <v>32960</v>
      </c>
      <c r="W4184" s="381">
        <v>37140</v>
      </c>
      <c r="X4184" s="381">
        <v>41320</v>
      </c>
      <c r="Y4184" s="381">
        <v>46150</v>
      </c>
      <c r="Z4184" s="381">
        <v>52750</v>
      </c>
      <c r="AA4184" s="381">
        <v>59350</v>
      </c>
      <c r="AB4184" s="381">
        <v>65900</v>
      </c>
      <c r="AC4184" s="381">
        <v>71200</v>
      </c>
      <c r="AD4184" s="381">
        <v>76450</v>
      </c>
      <c r="AE4184" s="381">
        <v>81750</v>
      </c>
      <c r="AF4184" s="381">
        <v>87000</v>
      </c>
      <c r="AG4184" s="381">
        <v>1305</v>
      </c>
      <c r="AH4184" s="381" t="s">
        <v>2482</v>
      </c>
      <c r="AI4184" s="381" t="s">
        <v>2094</v>
      </c>
      <c r="AJ4184" s="381">
        <v>1</v>
      </c>
    </row>
    <row r="4185" spans="1:36">
      <c r="A4185" s="381" t="s">
        <v>580</v>
      </c>
      <c r="B4185" s="381" t="s">
        <v>2481</v>
      </c>
      <c r="C4185" s="381">
        <v>50</v>
      </c>
      <c r="D4185" s="381">
        <v>7</v>
      </c>
      <c r="E4185" s="381" t="s">
        <v>2399</v>
      </c>
      <c r="F4185" s="381" t="s">
        <v>2398</v>
      </c>
      <c r="G4185" s="381" t="s">
        <v>2480</v>
      </c>
      <c r="H4185" s="381">
        <v>82400</v>
      </c>
      <c r="I4185" s="381">
        <v>28850</v>
      </c>
      <c r="J4185" s="381">
        <v>33000</v>
      </c>
      <c r="K4185" s="381">
        <v>37100</v>
      </c>
      <c r="L4185" s="381">
        <v>41200</v>
      </c>
      <c r="M4185" s="381">
        <v>44500</v>
      </c>
      <c r="N4185" s="381">
        <v>47800</v>
      </c>
      <c r="O4185" s="381">
        <v>51100</v>
      </c>
      <c r="P4185" s="381">
        <v>54400</v>
      </c>
      <c r="Q4185" s="381">
        <v>17300</v>
      </c>
      <c r="R4185" s="381">
        <v>19800</v>
      </c>
      <c r="S4185" s="381">
        <v>22250</v>
      </c>
      <c r="T4185" s="381">
        <v>24700</v>
      </c>
      <c r="U4185" s="381">
        <v>28780</v>
      </c>
      <c r="V4185" s="381">
        <v>32960</v>
      </c>
      <c r="W4185" s="381">
        <v>37140</v>
      </c>
      <c r="X4185" s="381">
        <v>41320</v>
      </c>
      <c r="Y4185" s="381">
        <v>46150</v>
      </c>
      <c r="Z4185" s="381">
        <v>52750</v>
      </c>
      <c r="AA4185" s="381">
        <v>59350</v>
      </c>
      <c r="AB4185" s="381">
        <v>65900</v>
      </c>
      <c r="AC4185" s="381">
        <v>71200</v>
      </c>
      <c r="AD4185" s="381">
        <v>76450</v>
      </c>
      <c r="AE4185" s="381">
        <v>81750</v>
      </c>
      <c r="AF4185" s="381">
        <v>87000</v>
      </c>
      <c r="AG4185" s="381">
        <v>1305</v>
      </c>
      <c r="AH4185" s="381" t="s">
        <v>2479</v>
      </c>
      <c r="AI4185" s="381" t="s">
        <v>2094</v>
      </c>
      <c r="AJ4185" s="381">
        <v>1</v>
      </c>
    </row>
    <row r="4186" spans="1:36">
      <c r="A4186" s="381" t="s">
        <v>580</v>
      </c>
      <c r="B4186" s="381" t="s">
        <v>2478</v>
      </c>
      <c r="C4186" s="381">
        <v>50</v>
      </c>
      <c r="D4186" s="381">
        <v>9</v>
      </c>
      <c r="E4186" s="381" t="s">
        <v>2441</v>
      </c>
      <c r="F4186" s="381" t="s">
        <v>2440</v>
      </c>
      <c r="G4186" s="381" t="s">
        <v>2017</v>
      </c>
      <c r="H4186" s="381">
        <v>47400</v>
      </c>
      <c r="I4186" s="381">
        <v>22650</v>
      </c>
      <c r="J4186" s="381">
        <v>25900</v>
      </c>
      <c r="K4186" s="381">
        <v>29150</v>
      </c>
      <c r="L4186" s="381">
        <v>32350</v>
      </c>
      <c r="M4186" s="381">
        <v>34950</v>
      </c>
      <c r="N4186" s="381">
        <v>37550</v>
      </c>
      <c r="O4186" s="381">
        <v>40150</v>
      </c>
      <c r="P4186" s="381">
        <v>42750</v>
      </c>
      <c r="Q4186" s="381">
        <v>13600</v>
      </c>
      <c r="R4186" s="381">
        <v>16240</v>
      </c>
      <c r="S4186" s="381">
        <v>20420</v>
      </c>
      <c r="T4186" s="381">
        <v>24600</v>
      </c>
      <c r="U4186" s="381">
        <v>28780</v>
      </c>
      <c r="V4186" s="381">
        <v>32960</v>
      </c>
      <c r="W4186" s="381">
        <v>37140</v>
      </c>
      <c r="X4186" s="381">
        <v>41320</v>
      </c>
      <c r="Y4186" s="381">
        <v>36250</v>
      </c>
      <c r="Z4186" s="381">
        <v>41400</v>
      </c>
      <c r="AA4186" s="381">
        <v>46600</v>
      </c>
      <c r="AB4186" s="381">
        <v>51750</v>
      </c>
      <c r="AC4186" s="381">
        <v>55900</v>
      </c>
      <c r="AD4186" s="381">
        <v>60050</v>
      </c>
      <c r="AE4186" s="381">
        <v>64200</v>
      </c>
      <c r="AF4186" s="381">
        <v>68350</v>
      </c>
      <c r="AG4186" s="381">
        <v>9999</v>
      </c>
      <c r="AH4186" s="381" t="s">
        <v>2477</v>
      </c>
      <c r="AI4186" s="381" t="s">
        <v>2094</v>
      </c>
      <c r="AJ4186" s="381">
        <v>0</v>
      </c>
    </row>
    <row r="4187" spans="1:36">
      <c r="A4187" s="381" t="s">
        <v>580</v>
      </c>
      <c r="B4187" s="381" t="s">
        <v>2476</v>
      </c>
      <c r="C4187" s="381">
        <v>50</v>
      </c>
      <c r="D4187" s="381">
        <v>9</v>
      </c>
      <c r="E4187" s="381" t="s">
        <v>2441</v>
      </c>
      <c r="F4187" s="381" t="s">
        <v>2440</v>
      </c>
      <c r="G4187" s="381" t="s">
        <v>2017</v>
      </c>
      <c r="H4187" s="381">
        <v>47400</v>
      </c>
      <c r="I4187" s="381">
        <v>22650</v>
      </c>
      <c r="J4187" s="381">
        <v>25900</v>
      </c>
      <c r="K4187" s="381">
        <v>29150</v>
      </c>
      <c r="L4187" s="381">
        <v>32350</v>
      </c>
      <c r="M4187" s="381">
        <v>34950</v>
      </c>
      <c r="N4187" s="381">
        <v>37550</v>
      </c>
      <c r="O4187" s="381">
        <v>40150</v>
      </c>
      <c r="P4187" s="381">
        <v>42750</v>
      </c>
      <c r="Q4187" s="381">
        <v>13600</v>
      </c>
      <c r="R4187" s="381">
        <v>16240</v>
      </c>
      <c r="S4187" s="381">
        <v>20420</v>
      </c>
      <c r="T4187" s="381">
        <v>24600</v>
      </c>
      <c r="U4187" s="381">
        <v>28780</v>
      </c>
      <c r="V4187" s="381">
        <v>32960</v>
      </c>
      <c r="W4187" s="381">
        <v>37140</v>
      </c>
      <c r="X4187" s="381">
        <v>41320</v>
      </c>
      <c r="Y4187" s="381">
        <v>36250</v>
      </c>
      <c r="Z4187" s="381">
        <v>41400</v>
      </c>
      <c r="AA4187" s="381">
        <v>46600</v>
      </c>
      <c r="AB4187" s="381">
        <v>51750</v>
      </c>
      <c r="AC4187" s="381">
        <v>55900</v>
      </c>
      <c r="AD4187" s="381">
        <v>60050</v>
      </c>
      <c r="AE4187" s="381">
        <v>64200</v>
      </c>
      <c r="AF4187" s="381">
        <v>68350</v>
      </c>
      <c r="AG4187" s="381">
        <v>9999</v>
      </c>
      <c r="AH4187" s="381" t="s">
        <v>2475</v>
      </c>
      <c r="AI4187" s="381" t="s">
        <v>2094</v>
      </c>
      <c r="AJ4187" s="381">
        <v>0</v>
      </c>
    </row>
    <row r="4188" spans="1:36">
      <c r="A4188" s="381" t="s">
        <v>580</v>
      </c>
      <c r="B4188" s="381" t="s">
        <v>2474</v>
      </c>
      <c r="C4188" s="381">
        <v>50</v>
      </c>
      <c r="D4188" s="381">
        <v>9</v>
      </c>
      <c r="E4188" s="381" t="s">
        <v>2441</v>
      </c>
      <c r="F4188" s="381" t="s">
        <v>2440</v>
      </c>
      <c r="G4188" s="381" t="s">
        <v>2017</v>
      </c>
      <c r="H4188" s="381">
        <v>47400</v>
      </c>
      <c r="I4188" s="381">
        <v>22650</v>
      </c>
      <c r="J4188" s="381">
        <v>25900</v>
      </c>
      <c r="K4188" s="381">
        <v>29150</v>
      </c>
      <c r="L4188" s="381">
        <v>32350</v>
      </c>
      <c r="M4188" s="381">
        <v>34950</v>
      </c>
      <c r="N4188" s="381">
        <v>37550</v>
      </c>
      <c r="O4188" s="381">
        <v>40150</v>
      </c>
      <c r="P4188" s="381">
        <v>42750</v>
      </c>
      <c r="Q4188" s="381">
        <v>13600</v>
      </c>
      <c r="R4188" s="381">
        <v>16240</v>
      </c>
      <c r="S4188" s="381">
        <v>20420</v>
      </c>
      <c r="T4188" s="381">
        <v>24600</v>
      </c>
      <c r="U4188" s="381">
        <v>28780</v>
      </c>
      <c r="V4188" s="381">
        <v>32960</v>
      </c>
      <c r="W4188" s="381">
        <v>37140</v>
      </c>
      <c r="X4188" s="381">
        <v>41320</v>
      </c>
      <c r="Y4188" s="381">
        <v>36250</v>
      </c>
      <c r="Z4188" s="381">
        <v>41400</v>
      </c>
      <c r="AA4188" s="381">
        <v>46600</v>
      </c>
      <c r="AB4188" s="381">
        <v>51750</v>
      </c>
      <c r="AC4188" s="381">
        <v>55900</v>
      </c>
      <c r="AD4188" s="381">
        <v>60050</v>
      </c>
      <c r="AE4188" s="381">
        <v>64200</v>
      </c>
      <c r="AF4188" s="381">
        <v>68350</v>
      </c>
      <c r="AG4188" s="381">
        <v>9999</v>
      </c>
      <c r="AH4188" s="381" t="s">
        <v>2473</v>
      </c>
      <c r="AI4188" s="381" t="s">
        <v>2094</v>
      </c>
      <c r="AJ4188" s="381">
        <v>0</v>
      </c>
    </row>
    <row r="4189" spans="1:36">
      <c r="A4189" s="381" t="s">
        <v>580</v>
      </c>
      <c r="B4189" s="381" t="s">
        <v>2472</v>
      </c>
      <c r="C4189" s="381">
        <v>50</v>
      </c>
      <c r="D4189" s="381">
        <v>9</v>
      </c>
      <c r="E4189" s="381" t="s">
        <v>2441</v>
      </c>
      <c r="F4189" s="381" t="s">
        <v>2440</v>
      </c>
      <c r="G4189" s="381" t="s">
        <v>2017</v>
      </c>
      <c r="H4189" s="381">
        <v>47400</v>
      </c>
      <c r="I4189" s="381">
        <v>22650</v>
      </c>
      <c r="J4189" s="381">
        <v>25900</v>
      </c>
      <c r="K4189" s="381">
        <v>29150</v>
      </c>
      <c r="L4189" s="381">
        <v>32350</v>
      </c>
      <c r="M4189" s="381">
        <v>34950</v>
      </c>
      <c r="N4189" s="381">
        <v>37550</v>
      </c>
      <c r="O4189" s="381">
        <v>40150</v>
      </c>
      <c r="P4189" s="381">
        <v>42750</v>
      </c>
      <c r="Q4189" s="381">
        <v>13600</v>
      </c>
      <c r="R4189" s="381">
        <v>16240</v>
      </c>
      <c r="S4189" s="381">
        <v>20420</v>
      </c>
      <c r="T4189" s="381">
        <v>24600</v>
      </c>
      <c r="U4189" s="381">
        <v>28780</v>
      </c>
      <c r="V4189" s="381">
        <v>32960</v>
      </c>
      <c r="W4189" s="381">
        <v>37140</v>
      </c>
      <c r="X4189" s="381">
        <v>41320</v>
      </c>
      <c r="Y4189" s="381">
        <v>36250</v>
      </c>
      <c r="Z4189" s="381">
        <v>41400</v>
      </c>
      <c r="AA4189" s="381">
        <v>46600</v>
      </c>
      <c r="AB4189" s="381">
        <v>51750</v>
      </c>
      <c r="AC4189" s="381">
        <v>55900</v>
      </c>
      <c r="AD4189" s="381">
        <v>60050</v>
      </c>
      <c r="AE4189" s="381">
        <v>64200</v>
      </c>
      <c r="AF4189" s="381">
        <v>68350</v>
      </c>
      <c r="AG4189" s="381">
        <v>9999</v>
      </c>
      <c r="AH4189" s="381" t="s">
        <v>2471</v>
      </c>
      <c r="AI4189" s="381" t="s">
        <v>2094</v>
      </c>
      <c r="AJ4189" s="381">
        <v>0</v>
      </c>
    </row>
    <row r="4190" spans="1:36">
      <c r="A4190" s="381" t="s">
        <v>580</v>
      </c>
      <c r="B4190" s="381" t="s">
        <v>2470</v>
      </c>
      <c r="C4190" s="381">
        <v>50</v>
      </c>
      <c r="D4190" s="381">
        <v>9</v>
      </c>
      <c r="E4190" s="381" t="s">
        <v>2441</v>
      </c>
      <c r="F4190" s="381" t="s">
        <v>2440</v>
      </c>
      <c r="G4190" s="381" t="s">
        <v>2017</v>
      </c>
      <c r="H4190" s="381">
        <v>47400</v>
      </c>
      <c r="I4190" s="381">
        <v>22650</v>
      </c>
      <c r="J4190" s="381">
        <v>25900</v>
      </c>
      <c r="K4190" s="381">
        <v>29150</v>
      </c>
      <c r="L4190" s="381">
        <v>32350</v>
      </c>
      <c r="M4190" s="381">
        <v>34950</v>
      </c>
      <c r="N4190" s="381">
        <v>37550</v>
      </c>
      <c r="O4190" s="381">
        <v>40150</v>
      </c>
      <c r="P4190" s="381">
        <v>42750</v>
      </c>
      <c r="Q4190" s="381">
        <v>13600</v>
      </c>
      <c r="R4190" s="381">
        <v>16240</v>
      </c>
      <c r="S4190" s="381">
        <v>20420</v>
      </c>
      <c r="T4190" s="381">
        <v>24600</v>
      </c>
      <c r="U4190" s="381">
        <v>28780</v>
      </c>
      <c r="V4190" s="381">
        <v>32960</v>
      </c>
      <c r="W4190" s="381">
        <v>37140</v>
      </c>
      <c r="X4190" s="381">
        <v>41320</v>
      </c>
      <c r="Y4190" s="381">
        <v>36250</v>
      </c>
      <c r="Z4190" s="381">
        <v>41400</v>
      </c>
      <c r="AA4190" s="381">
        <v>46600</v>
      </c>
      <c r="AB4190" s="381">
        <v>51750</v>
      </c>
      <c r="AC4190" s="381">
        <v>55900</v>
      </c>
      <c r="AD4190" s="381">
        <v>60050</v>
      </c>
      <c r="AE4190" s="381">
        <v>64200</v>
      </c>
      <c r="AF4190" s="381">
        <v>68350</v>
      </c>
      <c r="AG4190" s="381">
        <v>9999</v>
      </c>
      <c r="AH4190" s="381" t="s">
        <v>2469</v>
      </c>
      <c r="AI4190" s="381" t="s">
        <v>2094</v>
      </c>
      <c r="AJ4190" s="381">
        <v>0</v>
      </c>
    </row>
    <row r="4191" spans="1:36">
      <c r="A4191" s="381" t="s">
        <v>580</v>
      </c>
      <c r="B4191" s="381" t="s">
        <v>2468</v>
      </c>
      <c r="C4191" s="381">
        <v>50</v>
      </c>
      <c r="D4191" s="381">
        <v>9</v>
      </c>
      <c r="E4191" s="381" t="s">
        <v>2441</v>
      </c>
      <c r="F4191" s="381" t="s">
        <v>2440</v>
      </c>
      <c r="G4191" s="381" t="s">
        <v>2017</v>
      </c>
      <c r="H4191" s="381">
        <v>47400</v>
      </c>
      <c r="I4191" s="381">
        <v>22650</v>
      </c>
      <c r="J4191" s="381">
        <v>25900</v>
      </c>
      <c r="K4191" s="381">
        <v>29150</v>
      </c>
      <c r="L4191" s="381">
        <v>32350</v>
      </c>
      <c r="M4191" s="381">
        <v>34950</v>
      </c>
      <c r="N4191" s="381">
        <v>37550</v>
      </c>
      <c r="O4191" s="381">
        <v>40150</v>
      </c>
      <c r="P4191" s="381">
        <v>42750</v>
      </c>
      <c r="Q4191" s="381">
        <v>13600</v>
      </c>
      <c r="R4191" s="381">
        <v>16240</v>
      </c>
      <c r="S4191" s="381">
        <v>20420</v>
      </c>
      <c r="T4191" s="381">
        <v>24600</v>
      </c>
      <c r="U4191" s="381">
        <v>28780</v>
      </c>
      <c r="V4191" s="381">
        <v>32960</v>
      </c>
      <c r="W4191" s="381">
        <v>37140</v>
      </c>
      <c r="X4191" s="381">
        <v>41320</v>
      </c>
      <c r="Y4191" s="381">
        <v>36250</v>
      </c>
      <c r="Z4191" s="381">
        <v>41400</v>
      </c>
      <c r="AA4191" s="381">
        <v>46600</v>
      </c>
      <c r="AB4191" s="381">
        <v>51750</v>
      </c>
      <c r="AC4191" s="381">
        <v>55900</v>
      </c>
      <c r="AD4191" s="381">
        <v>60050</v>
      </c>
      <c r="AE4191" s="381">
        <v>64200</v>
      </c>
      <c r="AF4191" s="381">
        <v>68350</v>
      </c>
      <c r="AG4191" s="381">
        <v>9999</v>
      </c>
      <c r="AH4191" s="381" t="s">
        <v>2467</v>
      </c>
      <c r="AI4191" s="381" t="s">
        <v>2094</v>
      </c>
      <c r="AJ4191" s="381">
        <v>0</v>
      </c>
    </row>
    <row r="4192" spans="1:36">
      <c r="A4192" s="381" t="s">
        <v>580</v>
      </c>
      <c r="B4192" s="381" t="s">
        <v>2466</v>
      </c>
      <c r="C4192" s="381">
        <v>50</v>
      </c>
      <c r="D4192" s="381">
        <v>9</v>
      </c>
      <c r="E4192" s="381" t="s">
        <v>2441</v>
      </c>
      <c r="F4192" s="381" t="s">
        <v>2440</v>
      </c>
      <c r="G4192" s="381" t="s">
        <v>2017</v>
      </c>
      <c r="H4192" s="381">
        <v>47400</v>
      </c>
      <c r="I4192" s="381">
        <v>22650</v>
      </c>
      <c r="J4192" s="381">
        <v>25900</v>
      </c>
      <c r="K4192" s="381">
        <v>29150</v>
      </c>
      <c r="L4192" s="381">
        <v>32350</v>
      </c>
      <c r="M4192" s="381">
        <v>34950</v>
      </c>
      <c r="N4192" s="381">
        <v>37550</v>
      </c>
      <c r="O4192" s="381">
        <v>40150</v>
      </c>
      <c r="P4192" s="381">
        <v>42750</v>
      </c>
      <c r="Q4192" s="381">
        <v>13600</v>
      </c>
      <c r="R4192" s="381">
        <v>16240</v>
      </c>
      <c r="S4192" s="381">
        <v>20420</v>
      </c>
      <c r="T4192" s="381">
        <v>24600</v>
      </c>
      <c r="U4192" s="381">
        <v>28780</v>
      </c>
      <c r="V4192" s="381">
        <v>32960</v>
      </c>
      <c r="W4192" s="381">
        <v>37140</v>
      </c>
      <c r="X4192" s="381">
        <v>41320</v>
      </c>
      <c r="Y4192" s="381">
        <v>36250</v>
      </c>
      <c r="Z4192" s="381">
        <v>41400</v>
      </c>
      <c r="AA4192" s="381">
        <v>46600</v>
      </c>
      <c r="AB4192" s="381">
        <v>51750</v>
      </c>
      <c r="AC4192" s="381">
        <v>55900</v>
      </c>
      <c r="AD4192" s="381">
        <v>60050</v>
      </c>
      <c r="AE4192" s="381">
        <v>64200</v>
      </c>
      <c r="AF4192" s="381">
        <v>68350</v>
      </c>
      <c r="AG4192" s="381">
        <v>9999</v>
      </c>
      <c r="AH4192" s="381" t="s">
        <v>2465</v>
      </c>
      <c r="AI4192" s="381" t="s">
        <v>2094</v>
      </c>
      <c r="AJ4192" s="381">
        <v>0</v>
      </c>
    </row>
    <row r="4193" spans="1:36">
      <c r="A4193" s="381" t="s">
        <v>580</v>
      </c>
      <c r="B4193" s="381" t="s">
        <v>2464</v>
      </c>
      <c r="C4193" s="381">
        <v>50</v>
      </c>
      <c r="D4193" s="381">
        <v>9</v>
      </c>
      <c r="E4193" s="381" t="s">
        <v>2441</v>
      </c>
      <c r="F4193" s="381" t="s">
        <v>2440</v>
      </c>
      <c r="G4193" s="381" t="s">
        <v>2017</v>
      </c>
      <c r="H4193" s="381">
        <v>47400</v>
      </c>
      <c r="I4193" s="381">
        <v>22650</v>
      </c>
      <c r="J4193" s="381">
        <v>25900</v>
      </c>
      <c r="K4193" s="381">
        <v>29150</v>
      </c>
      <c r="L4193" s="381">
        <v>32350</v>
      </c>
      <c r="M4193" s="381">
        <v>34950</v>
      </c>
      <c r="N4193" s="381">
        <v>37550</v>
      </c>
      <c r="O4193" s="381">
        <v>40150</v>
      </c>
      <c r="P4193" s="381">
        <v>42750</v>
      </c>
      <c r="Q4193" s="381">
        <v>13600</v>
      </c>
      <c r="R4193" s="381">
        <v>16240</v>
      </c>
      <c r="S4193" s="381">
        <v>20420</v>
      </c>
      <c r="T4193" s="381">
        <v>24600</v>
      </c>
      <c r="U4193" s="381">
        <v>28780</v>
      </c>
      <c r="V4193" s="381">
        <v>32960</v>
      </c>
      <c r="W4193" s="381">
        <v>37140</v>
      </c>
      <c r="X4193" s="381">
        <v>41320</v>
      </c>
      <c r="Y4193" s="381">
        <v>36250</v>
      </c>
      <c r="Z4193" s="381">
        <v>41400</v>
      </c>
      <c r="AA4193" s="381">
        <v>46600</v>
      </c>
      <c r="AB4193" s="381">
        <v>51750</v>
      </c>
      <c r="AC4193" s="381">
        <v>55900</v>
      </c>
      <c r="AD4193" s="381">
        <v>60050</v>
      </c>
      <c r="AE4193" s="381">
        <v>64200</v>
      </c>
      <c r="AF4193" s="381">
        <v>68350</v>
      </c>
      <c r="AG4193" s="381">
        <v>9999</v>
      </c>
      <c r="AH4193" s="381" t="s">
        <v>2463</v>
      </c>
      <c r="AI4193" s="381" t="s">
        <v>2094</v>
      </c>
      <c r="AJ4193" s="381">
        <v>0</v>
      </c>
    </row>
    <row r="4194" spans="1:36">
      <c r="A4194" s="381" t="s">
        <v>580</v>
      </c>
      <c r="B4194" s="381" t="s">
        <v>2462</v>
      </c>
      <c r="C4194" s="381">
        <v>50</v>
      </c>
      <c r="D4194" s="381">
        <v>9</v>
      </c>
      <c r="E4194" s="381" t="s">
        <v>2441</v>
      </c>
      <c r="F4194" s="381" t="s">
        <v>2440</v>
      </c>
      <c r="G4194" s="381" t="s">
        <v>2017</v>
      </c>
      <c r="H4194" s="381">
        <v>47400</v>
      </c>
      <c r="I4194" s="381">
        <v>22650</v>
      </c>
      <c r="J4194" s="381">
        <v>25900</v>
      </c>
      <c r="K4194" s="381">
        <v>29150</v>
      </c>
      <c r="L4194" s="381">
        <v>32350</v>
      </c>
      <c r="M4194" s="381">
        <v>34950</v>
      </c>
      <c r="N4194" s="381">
        <v>37550</v>
      </c>
      <c r="O4194" s="381">
        <v>40150</v>
      </c>
      <c r="P4194" s="381">
        <v>42750</v>
      </c>
      <c r="Q4194" s="381">
        <v>13600</v>
      </c>
      <c r="R4194" s="381">
        <v>16240</v>
      </c>
      <c r="S4194" s="381">
        <v>20420</v>
      </c>
      <c r="T4194" s="381">
        <v>24600</v>
      </c>
      <c r="U4194" s="381">
        <v>28780</v>
      </c>
      <c r="V4194" s="381">
        <v>32960</v>
      </c>
      <c r="W4194" s="381">
        <v>37140</v>
      </c>
      <c r="X4194" s="381">
        <v>41320</v>
      </c>
      <c r="Y4194" s="381">
        <v>36250</v>
      </c>
      <c r="Z4194" s="381">
        <v>41400</v>
      </c>
      <c r="AA4194" s="381">
        <v>46600</v>
      </c>
      <c r="AB4194" s="381">
        <v>51750</v>
      </c>
      <c r="AC4194" s="381">
        <v>55900</v>
      </c>
      <c r="AD4194" s="381">
        <v>60050</v>
      </c>
      <c r="AE4194" s="381">
        <v>64200</v>
      </c>
      <c r="AF4194" s="381">
        <v>68350</v>
      </c>
      <c r="AG4194" s="381">
        <v>9999</v>
      </c>
      <c r="AH4194" s="381" t="s">
        <v>2461</v>
      </c>
      <c r="AI4194" s="381" t="s">
        <v>2094</v>
      </c>
      <c r="AJ4194" s="381">
        <v>0</v>
      </c>
    </row>
    <row r="4195" spans="1:36">
      <c r="A4195" s="381" t="s">
        <v>580</v>
      </c>
      <c r="B4195" s="381" t="s">
        <v>2460</v>
      </c>
      <c r="C4195" s="381">
        <v>50</v>
      </c>
      <c r="D4195" s="381">
        <v>9</v>
      </c>
      <c r="E4195" s="381" t="s">
        <v>2441</v>
      </c>
      <c r="F4195" s="381" t="s">
        <v>2440</v>
      </c>
      <c r="G4195" s="381" t="s">
        <v>2017</v>
      </c>
      <c r="H4195" s="381">
        <v>47400</v>
      </c>
      <c r="I4195" s="381">
        <v>22650</v>
      </c>
      <c r="J4195" s="381">
        <v>25900</v>
      </c>
      <c r="K4195" s="381">
        <v>29150</v>
      </c>
      <c r="L4195" s="381">
        <v>32350</v>
      </c>
      <c r="M4195" s="381">
        <v>34950</v>
      </c>
      <c r="N4195" s="381">
        <v>37550</v>
      </c>
      <c r="O4195" s="381">
        <v>40150</v>
      </c>
      <c r="P4195" s="381">
        <v>42750</v>
      </c>
      <c r="Q4195" s="381">
        <v>13600</v>
      </c>
      <c r="R4195" s="381">
        <v>16240</v>
      </c>
      <c r="S4195" s="381">
        <v>20420</v>
      </c>
      <c r="T4195" s="381">
        <v>24600</v>
      </c>
      <c r="U4195" s="381">
        <v>28780</v>
      </c>
      <c r="V4195" s="381">
        <v>32960</v>
      </c>
      <c r="W4195" s="381">
        <v>37140</v>
      </c>
      <c r="X4195" s="381">
        <v>41320</v>
      </c>
      <c r="Y4195" s="381">
        <v>36250</v>
      </c>
      <c r="Z4195" s="381">
        <v>41400</v>
      </c>
      <c r="AA4195" s="381">
        <v>46600</v>
      </c>
      <c r="AB4195" s="381">
        <v>51750</v>
      </c>
      <c r="AC4195" s="381">
        <v>55900</v>
      </c>
      <c r="AD4195" s="381">
        <v>60050</v>
      </c>
      <c r="AE4195" s="381">
        <v>64200</v>
      </c>
      <c r="AF4195" s="381">
        <v>68350</v>
      </c>
      <c r="AG4195" s="381">
        <v>9999</v>
      </c>
      <c r="AH4195" s="381" t="s">
        <v>2459</v>
      </c>
      <c r="AI4195" s="381" t="s">
        <v>2094</v>
      </c>
      <c r="AJ4195" s="381">
        <v>0</v>
      </c>
    </row>
    <row r="4196" spans="1:36">
      <c r="A4196" s="381" t="s">
        <v>580</v>
      </c>
      <c r="B4196" s="381" t="s">
        <v>2458</v>
      </c>
      <c r="C4196" s="381">
        <v>50</v>
      </c>
      <c r="D4196" s="381">
        <v>9</v>
      </c>
      <c r="E4196" s="381" t="s">
        <v>2441</v>
      </c>
      <c r="F4196" s="381" t="s">
        <v>2440</v>
      </c>
      <c r="G4196" s="381" t="s">
        <v>2017</v>
      </c>
      <c r="H4196" s="381">
        <v>47400</v>
      </c>
      <c r="I4196" s="381">
        <v>22650</v>
      </c>
      <c r="J4196" s="381">
        <v>25900</v>
      </c>
      <c r="K4196" s="381">
        <v>29150</v>
      </c>
      <c r="L4196" s="381">
        <v>32350</v>
      </c>
      <c r="M4196" s="381">
        <v>34950</v>
      </c>
      <c r="N4196" s="381">
        <v>37550</v>
      </c>
      <c r="O4196" s="381">
        <v>40150</v>
      </c>
      <c r="P4196" s="381">
        <v>42750</v>
      </c>
      <c r="Q4196" s="381">
        <v>13600</v>
      </c>
      <c r="R4196" s="381">
        <v>16240</v>
      </c>
      <c r="S4196" s="381">
        <v>20420</v>
      </c>
      <c r="T4196" s="381">
        <v>24600</v>
      </c>
      <c r="U4196" s="381">
        <v>28780</v>
      </c>
      <c r="V4196" s="381">
        <v>32960</v>
      </c>
      <c r="W4196" s="381">
        <v>37140</v>
      </c>
      <c r="X4196" s="381">
        <v>41320</v>
      </c>
      <c r="Y4196" s="381">
        <v>36250</v>
      </c>
      <c r="Z4196" s="381">
        <v>41400</v>
      </c>
      <c r="AA4196" s="381">
        <v>46600</v>
      </c>
      <c r="AB4196" s="381">
        <v>51750</v>
      </c>
      <c r="AC4196" s="381">
        <v>55900</v>
      </c>
      <c r="AD4196" s="381">
        <v>60050</v>
      </c>
      <c r="AE4196" s="381">
        <v>64200</v>
      </c>
      <c r="AF4196" s="381">
        <v>68350</v>
      </c>
      <c r="AG4196" s="381">
        <v>9999</v>
      </c>
      <c r="AH4196" s="381" t="s">
        <v>2457</v>
      </c>
      <c r="AI4196" s="381" t="s">
        <v>2094</v>
      </c>
      <c r="AJ4196" s="381">
        <v>0</v>
      </c>
    </row>
    <row r="4197" spans="1:36">
      <c r="A4197" s="381" t="s">
        <v>580</v>
      </c>
      <c r="B4197" s="381" t="s">
        <v>2456</v>
      </c>
      <c r="C4197" s="381">
        <v>50</v>
      </c>
      <c r="D4197" s="381">
        <v>9</v>
      </c>
      <c r="E4197" s="381" t="s">
        <v>2441</v>
      </c>
      <c r="F4197" s="381" t="s">
        <v>2440</v>
      </c>
      <c r="G4197" s="381" t="s">
        <v>2017</v>
      </c>
      <c r="H4197" s="381">
        <v>47400</v>
      </c>
      <c r="I4197" s="381">
        <v>22650</v>
      </c>
      <c r="J4197" s="381">
        <v>25900</v>
      </c>
      <c r="K4197" s="381">
        <v>29150</v>
      </c>
      <c r="L4197" s="381">
        <v>32350</v>
      </c>
      <c r="M4197" s="381">
        <v>34950</v>
      </c>
      <c r="N4197" s="381">
        <v>37550</v>
      </c>
      <c r="O4197" s="381">
        <v>40150</v>
      </c>
      <c r="P4197" s="381">
        <v>42750</v>
      </c>
      <c r="Q4197" s="381">
        <v>13600</v>
      </c>
      <c r="R4197" s="381">
        <v>16240</v>
      </c>
      <c r="S4197" s="381">
        <v>20420</v>
      </c>
      <c r="T4197" s="381">
        <v>24600</v>
      </c>
      <c r="U4197" s="381">
        <v>28780</v>
      </c>
      <c r="V4197" s="381">
        <v>32960</v>
      </c>
      <c r="W4197" s="381">
        <v>37140</v>
      </c>
      <c r="X4197" s="381">
        <v>41320</v>
      </c>
      <c r="Y4197" s="381">
        <v>36250</v>
      </c>
      <c r="Z4197" s="381">
        <v>41400</v>
      </c>
      <c r="AA4197" s="381">
        <v>46600</v>
      </c>
      <c r="AB4197" s="381">
        <v>51750</v>
      </c>
      <c r="AC4197" s="381">
        <v>55900</v>
      </c>
      <c r="AD4197" s="381">
        <v>60050</v>
      </c>
      <c r="AE4197" s="381">
        <v>64200</v>
      </c>
      <c r="AF4197" s="381">
        <v>68350</v>
      </c>
      <c r="AG4197" s="381">
        <v>9999</v>
      </c>
      <c r="AH4197" s="381" t="s">
        <v>2455</v>
      </c>
      <c r="AI4197" s="381" t="s">
        <v>2094</v>
      </c>
      <c r="AJ4197" s="381">
        <v>0</v>
      </c>
    </row>
    <row r="4198" spans="1:36">
      <c r="A4198" s="381" t="s">
        <v>580</v>
      </c>
      <c r="B4198" s="381" t="s">
        <v>2454</v>
      </c>
      <c r="C4198" s="381">
        <v>50</v>
      </c>
      <c r="D4198" s="381">
        <v>9</v>
      </c>
      <c r="E4198" s="381" t="s">
        <v>2441</v>
      </c>
      <c r="F4198" s="381" t="s">
        <v>2440</v>
      </c>
      <c r="G4198" s="381" t="s">
        <v>2017</v>
      </c>
      <c r="H4198" s="381">
        <v>47400</v>
      </c>
      <c r="I4198" s="381">
        <v>22650</v>
      </c>
      <c r="J4198" s="381">
        <v>25900</v>
      </c>
      <c r="K4198" s="381">
        <v>29150</v>
      </c>
      <c r="L4198" s="381">
        <v>32350</v>
      </c>
      <c r="M4198" s="381">
        <v>34950</v>
      </c>
      <c r="N4198" s="381">
        <v>37550</v>
      </c>
      <c r="O4198" s="381">
        <v>40150</v>
      </c>
      <c r="P4198" s="381">
        <v>42750</v>
      </c>
      <c r="Q4198" s="381">
        <v>13600</v>
      </c>
      <c r="R4198" s="381">
        <v>16240</v>
      </c>
      <c r="S4198" s="381">
        <v>20420</v>
      </c>
      <c r="T4198" s="381">
        <v>24600</v>
      </c>
      <c r="U4198" s="381">
        <v>28780</v>
      </c>
      <c r="V4198" s="381">
        <v>32960</v>
      </c>
      <c r="W4198" s="381">
        <v>37140</v>
      </c>
      <c r="X4198" s="381">
        <v>41320</v>
      </c>
      <c r="Y4198" s="381">
        <v>36250</v>
      </c>
      <c r="Z4198" s="381">
        <v>41400</v>
      </c>
      <c r="AA4198" s="381">
        <v>46600</v>
      </c>
      <c r="AB4198" s="381">
        <v>51750</v>
      </c>
      <c r="AC4198" s="381">
        <v>55900</v>
      </c>
      <c r="AD4198" s="381">
        <v>60050</v>
      </c>
      <c r="AE4198" s="381">
        <v>64200</v>
      </c>
      <c r="AF4198" s="381">
        <v>68350</v>
      </c>
      <c r="AG4198" s="381">
        <v>9999</v>
      </c>
      <c r="AH4198" s="381" t="s">
        <v>2453</v>
      </c>
      <c r="AI4198" s="381" t="s">
        <v>2094</v>
      </c>
      <c r="AJ4198" s="381">
        <v>0</v>
      </c>
    </row>
    <row r="4199" spans="1:36">
      <c r="A4199" s="381" t="s">
        <v>580</v>
      </c>
      <c r="B4199" s="381" t="s">
        <v>2452</v>
      </c>
      <c r="C4199" s="381">
        <v>50</v>
      </c>
      <c r="D4199" s="381">
        <v>9</v>
      </c>
      <c r="E4199" s="381" t="s">
        <v>2441</v>
      </c>
      <c r="F4199" s="381" t="s">
        <v>2440</v>
      </c>
      <c r="G4199" s="381" t="s">
        <v>2017</v>
      </c>
      <c r="H4199" s="381">
        <v>47400</v>
      </c>
      <c r="I4199" s="381">
        <v>22650</v>
      </c>
      <c r="J4199" s="381">
        <v>25900</v>
      </c>
      <c r="K4199" s="381">
        <v>29150</v>
      </c>
      <c r="L4199" s="381">
        <v>32350</v>
      </c>
      <c r="M4199" s="381">
        <v>34950</v>
      </c>
      <c r="N4199" s="381">
        <v>37550</v>
      </c>
      <c r="O4199" s="381">
        <v>40150</v>
      </c>
      <c r="P4199" s="381">
        <v>42750</v>
      </c>
      <c r="Q4199" s="381">
        <v>13600</v>
      </c>
      <c r="R4199" s="381">
        <v>16240</v>
      </c>
      <c r="S4199" s="381">
        <v>20420</v>
      </c>
      <c r="T4199" s="381">
        <v>24600</v>
      </c>
      <c r="U4199" s="381">
        <v>28780</v>
      </c>
      <c r="V4199" s="381">
        <v>32960</v>
      </c>
      <c r="W4199" s="381">
        <v>37140</v>
      </c>
      <c r="X4199" s="381">
        <v>41320</v>
      </c>
      <c r="Y4199" s="381">
        <v>36250</v>
      </c>
      <c r="Z4199" s="381">
        <v>41400</v>
      </c>
      <c r="AA4199" s="381">
        <v>46600</v>
      </c>
      <c r="AB4199" s="381">
        <v>51750</v>
      </c>
      <c r="AC4199" s="381">
        <v>55900</v>
      </c>
      <c r="AD4199" s="381">
        <v>60050</v>
      </c>
      <c r="AE4199" s="381">
        <v>64200</v>
      </c>
      <c r="AF4199" s="381">
        <v>68350</v>
      </c>
      <c r="AG4199" s="381">
        <v>9999</v>
      </c>
      <c r="AH4199" s="381" t="s">
        <v>2451</v>
      </c>
      <c r="AI4199" s="381" t="s">
        <v>2094</v>
      </c>
      <c r="AJ4199" s="381">
        <v>0</v>
      </c>
    </row>
    <row r="4200" spans="1:36">
      <c r="A4200" s="381" t="s">
        <v>580</v>
      </c>
      <c r="B4200" s="381" t="s">
        <v>2450</v>
      </c>
      <c r="C4200" s="381">
        <v>50</v>
      </c>
      <c r="D4200" s="381">
        <v>9</v>
      </c>
      <c r="E4200" s="381" t="s">
        <v>2441</v>
      </c>
      <c r="F4200" s="381" t="s">
        <v>2440</v>
      </c>
      <c r="G4200" s="381" t="s">
        <v>2017</v>
      </c>
      <c r="H4200" s="381">
        <v>47400</v>
      </c>
      <c r="I4200" s="381">
        <v>22650</v>
      </c>
      <c r="J4200" s="381">
        <v>25900</v>
      </c>
      <c r="K4200" s="381">
        <v>29150</v>
      </c>
      <c r="L4200" s="381">
        <v>32350</v>
      </c>
      <c r="M4200" s="381">
        <v>34950</v>
      </c>
      <c r="N4200" s="381">
        <v>37550</v>
      </c>
      <c r="O4200" s="381">
        <v>40150</v>
      </c>
      <c r="P4200" s="381">
        <v>42750</v>
      </c>
      <c r="Q4200" s="381">
        <v>13600</v>
      </c>
      <c r="R4200" s="381">
        <v>16240</v>
      </c>
      <c r="S4200" s="381">
        <v>20420</v>
      </c>
      <c r="T4200" s="381">
        <v>24600</v>
      </c>
      <c r="U4200" s="381">
        <v>28780</v>
      </c>
      <c r="V4200" s="381">
        <v>32960</v>
      </c>
      <c r="W4200" s="381">
        <v>37140</v>
      </c>
      <c r="X4200" s="381">
        <v>41320</v>
      </c>
      <c r="Y4200" s="381">
        <v>36250</v>
      </c>
      <c r="Z4200" s="381">
        <v>41400</v>
      </c>
      <c r="AA4200" s="381">
        <v>46600</v>
      </c>
      <c r="AB4200" s="381">
        <v>51750</v>
      </c>
      <c r="AC4200" s="381">
        <v>55900</v>
      </c>
      <c r="AD4200" s="381">
        <v>60050</v>
      </c>
      <c r="AE4200" s="381">
        <v>64200</v>
      </c>
      <c r="AF4200" s="381">
        <v>68350</v>
      </c>
      <c r="AG4200" s="381">
        <v>9999</v>
      </c>
      <c r="AH4200" s="381" t="s">
        <v>2449</v>
      </c>
      <c r="AI4200" s="381" t="s">
        <v>2094</v>
      </c>
      <c r="AJ4200" s="381">
        <v>0</v>
      </c>
    </row>
    <row r="4201" spans="1:36">
      <c r="A4201" s="381" t="s">
        <v>580</v>
      </c>
      <c r="B4201" s="381" t="s">
        <v>2448</v>
      </c>
      <c r="C4201" s="381">
        <v>50</v>
      </c>
      <c r="D4201" s="381">
        <v>9</v>
      </c>
      <c r="E4201" s="381" t="s">
        <v>2441</v>
      </c>
      <c r="F4201" s="381" t="s">
        <v>2440</v>
      </c>
      <c r="G4201" s="381" t="s">
        <v>2017</v>
      </c>
      <c r="H4201" s="381">
        <v>47400</v>
      </c>
      <c r="I4201" s="381">
        <v>22650</v>
      </c>
      <c r="J4201" s="381">
        <v>25900</v>
      </c>
      <c r="K4201" s="381">
        <v>29150</v>
      </c>
      <c r="L4201" s="381">
        <v>32350</v>
      </c>
      <c r="M4201" s="381">
        <v>34950</v>
      </c>
      <c r="N4201" s="381">
        <v>37550</v>
      </c>
      <c r="O4201" s="381">
        <v>40150</v>
      </c>
      <c r="P4201" s="381">
        <v>42750</v>
      </c>
      <c r="Q4201" s="381">
        <v>13600</v>
      </c>
      <c r="R4201" s="381">
        <v>16240</v>
      </c>
      <c r="S4201" s="381">
        <v>20420</v>
      </c>
      <c r="T4201" s="381">
        <v>24600</v>
      </c>
      <c r="U4201" s="381">
        <v>28780</v>
      </c>
      <c r="V4201" s="381">
        <v>32960</v>
      </c>
      <c r="W4201" s="381">
        <v>37140</v>
      </c>
      <c r="X4201" s="381">
        <v>41320</v>
      </c>
      <c r="Y4201" s="381">
        <v>36250</v>
      </c>
      <c r="Z4201" s="381">
        <v>41400</v>
      </c>
      <c r="AA4201" s="381">
        <v>46600</v>
      </c>
      <c r="AB4201" s="381">
        <v>51750</v>
      </c>
      <c r="AC4201" s="381">
        <v>55900</v>
      </c>
      <c r="AD4201" s="381">
        <v>60050</v>
      </c>
      <c r="AE4201" s="381">
        <v>64200</v>
      </c>
      <c r="AF4201" s="381">
        <v>68350</v>
      </c>
      <c r="AG4201" s="381">
        <v>9999</v>
      </c>
      <c r="AH4201" s="381" t="s">
        <v>2447</v>
      </c>
      <c r="AI4201" s="381" t="s">
        <v>2094</v>
      </c>
      <c r="AJ4201" s="381">
        <v>0</v>
      </c>
    </row>
    <row r="4202" spans="1:36">
      <c r="A4202" s="381" t="s">
        <v>580</v>
      </c>
      <c r="B4202" s="381" t="s">
        <v>2446</v>
      </c>
      <c r="C4202" s="381">
        <v>50</v>
      </c>
      <c r="D4202" s="381">
        <v>9</v>
      </c>
      <c r="E4202" s="381" t="s">
        <v>2441</v>
      </c>
      <c r="F4202" s="381" t="s">
        <v>2440</v>
      </c>
      <c r="G4202" s="381" t="s">
        <v>2017</v>
      </c>
      <c r="H4202" s="381">
        <v>47400</v>
      </c>
      <c r="I4202" s="381">
        <v>22650</v>
      </c>
      <c r="J4202" s="381">
        <v>25900</v>
      </c>
      <c r="K4202" s="381">
        <v>29150</v>
      </c>
      <c r="L4202" s="381">
        <v>32350</v>
      </c>
      <c r="M4202" s="381">
        <v>34950</v>
      </c>
      <c r="N4202" s="381">
        <v>37550</v>
      </c>
      <c r="O4202" s="381">
        <v>40150</v>
      </c>
      <c r="P4202" s="381">
        <v>42750</v>
      </c>
      <c r="Q4202" s="381">
        <v>13600</v>
      </c>
      <c r="R4202" s="381">
        <v>16240</v>
      </c>
      <c r="S4202" s="381">
        <v>20420</v>
      </c>
      <c r="T4202" s="381">
        <v>24600</v>
      </c>
      <c r="U4202" s="381">
        <v>28780</v>
      </c>
      <c r="V4202" s="381">
        <v>32960</v>
      </c>
      <c r="W4202" s="381">
        <v>37140</v>
      </c>
      <c r="X4202" s="381">
        <v>41320</v>
      </c>
      <c r="Y4202" s="381">
        <v>36250</v>
      </c>
      <c r="Z4202" s="381">
        <v>41400</v>
      </c>
      <c r="AA4202" s="381">
        <v>46600</v>
      </c>
      <c r="AB4202" s="381">
        <v>51750</v>
      </c>
      <c r="AC4202" s="381">
        <v>55900</v>
      </c>
      <c r="AD4202" s="381">
        <v>60050</v>
      </c>
      <c r="AE4202" s="381">
        <v>64200</v>
      </c>
      <c r="AF4202" s="381">
        <v>68350</v>
      </c>
      <c r="AG4202" s="381">
        <v>9999</v>
      </c>
      <c r="AH4202" s="381" t="s">
        <v>2445</v>
      </c>
      <c r="AI4202" s="381" t="s">
        <v>2094</v>
      </c>
      <c r="AJ4202" s="381">
        <v>0</v>
      </c>
    </row>
    <row r="4203" spans="1:36">
      <c r="A4203" s="381" t="s">
        <v>580</v>
      </c>
      <c r="B4203" s="381" t="s">
        <v>2444</v>
      </c>
      <c r="C4203" s="381">
        <v>50</v>
      </c>
      <c r="D4203" s="381">
        <v>9</v>
      </c>
      <c r="E4203" s="381" t="s">
        <v>2441</v>
      </c>
      <c r="F4203" s="381" t="s">
        <v>2440</v>
      </c>
      <c r="G4203" s="381" t="s">
        <v>2017</v>
      </c>
      <c r="H4203" s="381">
        <v>47400</v>
      </c>
      <c r="I4203" s="381">
        <v>22650</v>
      </c>
      <c r="J4203" s="381">
        <v>25900</v>
      </c>
      <c r="K4203" s="381">
        <v>29150</v>
      </c>
      <c r="L4203" s="381">
        <v>32350</v>
      </c>
      <c r="M4203" s="381">
        <v>34950</v>
      </c>
      <c r="N4203" s="381">
        <v>37550</v>
      </c>
      <c r="O4203" s="381">
        <v>40150</v>
      </c>
      <c r="P4203" s="381">
        <v>42750</v>
      </c>
      <c r="Q4203" s="381">
        <v>13600</v>
      </c>
      <c r="R4203" s="381">
        <v>16240</v>
      </c>
      <c r="S4203" s="381">
        <v>20420</v>
      </c>
      <c r="T4203" s="381">
        <v>24600</v>
      </c>
      <c r="U4203" s="381">
        <v>28780</v>
      </c>
      <c r="V4203" s="381">
        <v>32960</v>
      </c>
      <c r="W4203" s="381">
        <v>37140</v>
      </c>
      <c r="X4203" s="381">
        <v>41320</v>
      </c>
      <c r="Y4203" s="381">
        <v>36250</v>
      </c>
      <c r="Z4203" s="381">
        <v>41400</v>
      </c>
      <c r="AA4203" s="381">
        <v>46600</v>
      </c>
      <c r="AB4203" s="381">
        <v>51750</v>
      </c>
      <c r="AC4203" s="381">
        <v>55900</v>
      </c>
      <c r="AD4203" s="381">
        <v>60050</v>
      </c>
      <c r="AE4203" s="381">
        <v>64200</v>
      </c>
      <c r="AF4203" s="381">
        <v>68350</v>
      </c>
      <c r="AG4203" s="381">
        <v>9999</v>
      </c>
      <c r="AH4203" s="381" t="s">
        <v>2443</v>
      </c>
      <c r="AI4203" s="381" t="s">
        <v>2094</v>
      </c>
      <c r="AJ4203" s="381">
        <v>0</v>
      </c>
    </row>
    <row r="4204" spans="1:36">
      <c r="A4204" s="381" t="s">
        <v>580</v>
      </c>
      <c r="B4204" s="381" t="s">
        <v>2442</v>
      </c>
      <c r="C4204" s="381">
        <v>50</v>
      </c>
      <c r="D4204" s="381">
        <v>9</v>
      </c>
      <c r="E4204" s="381" t="s">
        <v>2441</v>
      </c>
      <c r="F4204" s="381" t="s">
        <v>2440</v>
      </c>
      <c r="G4204" s="381" t="s">
        <v>2017</v>
      </c>
      <c r="H4204" s="381">
        <v>47400</v>
      </c>
      <c r="I4204" s="381">
        <v>22650</v>
      </c>
      <c r="J4204" s="381">
        <v>25900</v>
      </c>
      <c r="K4204" s="381">
        <v>29150</v>
      </c>
      <c r="L4204" s="381">
        <v>32350</v>
      </c>
      <c r="M4204" s="381">
        <v>34950</v>
      </c>
      <c r="N4204" s="381">
        <v>37550</v>
      </c>
      <c r="O4204" s="381">
        <v>40150</v>
      </c>
      <c r="P4204" s="381">
        <v>42750</v>
      </c>
      <c r="Q4204" s="381">
        <v>13600</v>
      </c>
      <c r="R4204" s="381">
        <v>16240</v>
      </c>
      <c r="S4204" s="381">
        <v>20420</v>
      </c>
      <c r="T4204" s="381">
        <v>24600</v>
      </c>
      <c r="U4204" s="381">
        <v>28780</v>
      </c>
      <c r="V4204" s="381">
        <v>32960</v>
      </c>
      <c r="W4204" s="381">
        <v>37140</v>
      </c>
      <c r="X4204" s="381">
        <v>41320</v>
      </c>
      <c r="Y4204" s="381">
        <v>36250</v>
      </c>
      <c r="Z4204" s="381">
        <v>41400</v>
      </c>
      <c r="AA4204" s="381">
        <v>46600</v>
      </c>
      <c r="AB4204" s="381">
        <v>51750</v>
      </c>
      <c r="AC4204" s="381">
        <v>55900</v>
      </c>
      <c r="AD4204" s="381">
        <v>60050</v>
      </c>
      <c r="AE4204" s="381">
        <v>64200</v>
      </c>
      <c r="AF4204" s="381">
        <v>68350</v>
      </c>
      <c r="AG4204" s="381">
        <v>9999</v>
      </c>
      <c r="AH4204" s="381" t="s">
        <v>2439</v>
      </c>
      <c r="AI4204" s="381" t="s">
        <v>2094</v>
      </c>
      <c r="AJ4204" s="381">
        <v>0</v>
      </c>
    </row>
    <row r="4205" spans="1:36">
      <c r="A4205" s="381" t="s">
        <v>580</v>
      </c>
      <c r="B4205" s="381" t="s">
        <v>2438</v>
      </c>
      <c r="C4205" s="381">
        <v>50</v>
      </c>
      <c r="D4205" s="381">
        <v>11</v>
      </c>
      <c r="E4205" s="381" t="s">
        <v>2399</v>
      </c>
      <c r="F4205" s="381" t="s">
        <v>2398</v>
      </c>
      <c r="G4205" s="381" t="s">
        <v>1670</v>
      </c>
      <c r="H4205" s="381">
        <v>82400</v>
      </c>
      <c r="I4205" s="381">
        <v>28850</v>
      </c>
      <c r="J4205" s="381">
        <v>33000</v>
      </c>
      <c r="K4205" s="381">
        <v>37100</v>
      </c>
      <c r="L4205" s="381">
        <v>41200</v>
      </c>
      <c r="M4205" s="381">
        <v>44500</v>
      </c>
      <c r="N4205" s="381">
        <v>47800</v>
      </c>
      <c r="O4205" s="381">
        <v>51100</v>
      </c>
      <c r="P4205" s="381">
        <v>54400</v>
      </c>
      <c r="Q4205" s="381">
        <v>17300</v>
      </c>
      <c r="R4205" s="381">
        <v>19800</v>
      </c>
      <c r="S4205" s="381">
        <v>22250</v>
      </c>
      <c r="T4205" s="381">
        <v>24700</v>
      </c>
      <c r="U4205" s="381">
        <v>28780</v>
      </c>
      <c r="V4205" s="381">
        <v>32960</v>
      </c>
      <c r="W4205" s="381">
        <v>37140</v>
      </c>
      <c r="X4205" s="381">
        <v>41320</v>
      </c>
      <c r="Y4205" s="381">
        <v>46150</v>
      </c>
      <c r="Z4205" s="381">
        <v>52750</v>
      </c>
      <c r="AA4205" s="381">
        <v>59350</v>
      </c>
      <c r="AB4205" s="381">
        <v>65900</v>
      </c>
      <c r="AC4205" s="381">
        <v>71200</v>
      </c>
      <c r="AD4205" s="381">
        <v>76450</v>
      </c>
      <c r="AE4205" s="381">
        <v>81750</v>
      </c>
      <c r="AF4205" s="381">
        <v>87000</v>
      </c>
      <c r="AG4205" s="381">
        <v>9999</v>
      </c>
      <c r="AH4205" s="381" t="s">
        <v>2437</v>
      </c>
      <c r="AI4205" s="381" t="s">
        <v>2094</v>
      </c>
      <c r="AJ4205" s="381">
        <v>1</v>
      </c>
    </row>
    <row r="4206" spans="1:36">
      <c r="A4206" s="381" t="s">
        <v>580</v>
      </c>
      <c r="B4206" s="381" t="s">
        <v>2436</v>
      </c>
      <c r="C4206" s="381">
        <v>50</v>
      </c>
      <c r="D4206" s="381">
        <v>11</v>
      </c>
      <c r="E4206" s="381" t="s">
        <v>2399</v>
      </c>
      <c r="F4206" s="381" t="s">
        <v>2398</v>
      </c>
      <c r="G4206" s="381" t="s">
        <v>1670</v>
      </c>
      <c r="H4206" s="381">
        <v>82400</v>
      </c>
      <c r="I4206" s="381">
        <v>28850</v>
      </c>
      <c r="J4206" s="381">
        <v>33000</v>
      </c>
      <c r="K4206" s="381">
        <v>37100</v>
      </c>
      <c r="L4206" s="381">
        <v>41200</v>
      </c>
      <c r="M4206" s="381">
        <v>44500</v>
      </c>
      <c r="N4206" s="381">
        <v>47800</v>
      </c>
      <c r="O4206" s="381">
        <v>51100</v>
      </c>
      <c r="P4206" s="381">
        <v>54400</v>
      </c>
      <c r="Q4206" s="381">
        <v>17300</v>
      </c>
      <c r="R4206" s="381">
        <v>19800</v>
      </c>
      <c r="S4206" s="381">
        <v>22250</v>
      </c>
      <c r="T4206" s="381">
        <v>24700</v>
      </c>
      <c r="U4206" s="381">
        <v>28780</v>
      </c>
      <c r="V4206" s="381">
        <v>32960</v>
      </c>
      <c r="W4206" s="381">
        <v>37140</v>
      </c>
      <c r="X4206" s="381">
        <v>41320</v>
      </c>
      <c r="Y4206" s="381">
        <v>46150</v>
      </c>
      <c r="Z4206" s="381">
        <v>52750</v>
      </c>
      <c r="AA4206" s="381">
        <v>59350</v>
      </c>
      <c r="AB4206" s="381">
        <v>65900</v>
      </c>
      <c r="AC4206" s="381">
        <v>71200</v>
      </c>
      <c r="AD4206" s="381">
        <v>76450</v>
      </c>
      <c r="AE4206" s="381">
        <v>81750</v>
      </c>
      <c r="AF4206" s="381">
        <v>87000</v>
      </c>
      <c r="AG4206" s="381">
        <v>9999</v>
      </c>
      <c r="AH4206" s="381" t="s">
        <v>2435</v>
      </c>
      <c r="AI4206" s="381" t="s">
        <v>2094</v>
      </c>
      <c r="AJ4206" s="381">
        <v>1</v>
      </c>
    </row>
    <row r="4207" spans="1:36">
      <c r="A4207" s="381" t="s">
        <v>580</v>
      </c>
      <c r="B4207" s="381" t="s">
        <v>2434</v>
      </c>
      <c r="C4207" s="381">
        <v>50</v>
      </c>
      <c r="D4207" s="381">
        <v>11</v>
      </c>
      <c r="E4207" s="381" t="s">
        <v>2399</v>
      </c>
      <c r="F4207" s="381" t="s">
        <v>2398</v>
      </c>
      <c r="G4207" s="381" t="s">
        <v>1670</v>
      </c>
      <c r="H4207" s="381">
        <v>82400</v>
      </c>
      <c r="I4207" s="381">
        <v>28850</v>
      </c>
      <c r="J4207" s="381">
        <v>33000</v>
      </c>
      <c r="K4207" s="381">
        <v>37100</v>
      </c>
      <c r="L4207" s="381">
        <v>41200</v>
      </c>
      <c r="M4207" s="381">
        <v>44500</v>
      </c>
      <c r="N4207" s="381">
        <v>47800</v>
      </c>
      <c r="O4207" s="381">
        <v>51100</v>
      </c>
      <c r="P4207" s="381">
        <v>54400</v>
      </c>
      <c r="Q4207" s="381">
        <v>17300</v>
      </c>
      <c r="R4207" s="381">
        <v>19800</v>
      </c>
      <c r="S4207" s="381">
        <v>22250</v>
      </c>
      <c r="T4207" s="381">
        <v>24700</v>
      </c>
      <c r="U4207" s="381">
        <v>28780</v>
      </c>
      <c r="V4207" s="381">
        <v>32960</v>
      </c>
      <c r="W4207" s="381">
        <v>37140</v>
      </c>
      <c r="X4207" s="381">
        <v>41320</v>
      </c>
      <c r="Y4207" s="381">
        <v>46150</v>
      </c>
      <c r="Z4207" s="381">
        <v>52750</v>
      </c>
      <c r="AA4207" s="381">
        <v>59350</v>
      </c>
      <c r="AB4207" s="381">
        <v>65900</v>
      </c>
      <c r="AC4207" s="381">
        <v>71200</v>
      </c>
      <c r="AD4207" s="381">
        <v>76450</v>
      </c>
      <c r="AE4207" s="381">
        <v>81750</v>
      </c>
      <c r="AF4207" s="381">
        <v>87000</v>
      </c>
      <c r="AG4207" s="381">
        <v>9999</v>
      </c>
      <c r="AH4207" s="381" t="s">
        <v>2433</v>
      </c>
      <c r="AI4207" s="381" t="s">
        <v>2094</v>
      </c>
      <c r="AJ4207" s="381">
        <v>1</v>
      </c>
    </row>
    <row r="4208" spans="1:36">
      <c r="A4208" s="381" t="s">
        <v>580</v>
      </c>
      <c r="B4208" s="381" t="s">
        <v>2432</v>
      </c>
      <c r="C4208" s="381">
        <v>50</v>
      </c>
      <c r="D4208" s="381">
        <v>11</v>
      </c>
      <c r="E4208" s="381" t="s">
        <v>2399</v>
      </c>
      <c r="F4208" s="381" t="s">
        <v>2398</v>
      </c>
      <c r="G4208" s="381" t="s">
        <v>1670</v>
      </c>
      <c r="H4208" s="381">
        <v>82400</v>
      </c>
      <c r="I4208" s="381">
        <v>28850</v>
      </c>
      <c r="J4208" s="381">
        <v>33000</v>
      </c>
      <c r="K4208" s="381">
        <v>37100</v>
      </c>
      <c r="L4208" s="381">
        <v>41200</v>
      </c>
      <c r="M4208" s="381">
        <v>44500</v>
      </c>
      <c r="N4208" s="381">
        <v>47800</v>
      </c>
      <c r="O4208" s="381">
        <v>51100</v>
      </c>
      <c r="P4208" s="381">
        <v>54400</v>
      </c>
      <c r="Q4208" s="381">
        <v>17300</v>
      </c>
      <c r="R4208" s="381">
        <v>19800</v>
      </c>
      <c r="S4208" s="381">
        <v>22250</v>
      </c>
      <c r="T4208" s="381">
        <v>24700</v>
      </c>
      <c r="U4208" s="381">
        <v>28780</v>
      </c>
      <c r="V4208" s="381">
        <v>32960</v>
      </c>
      <c r="W4208" s="381">
        <v>37140</v>
      </c>
      <c r="X4208" s="381">
        <v>41320</v>
      </c>
      <c r="Y4208" s="381">
        <v>46150</v>
      </c>
      <c r="Z4208" s="381">
        <v>52750</v>
      </c>
      <c r="AA4208" s="381">
        <v>59350</v>
      </c>
      <c r="AB4208" s="381">
        <v>65900</v>
      </c>
      <c r="AC4208" s="381">
        <v>71200</v>
      </c>
      <c r="AD4208" s="381">
        <v>76450</v>
      </c>
      <c r="AE4208" s="381">
        <v>81750</v>
      </c>
      <c r="AF4208" s="381">
        <v>87000</v>
      </c>
      <c r="AG4208" s="381">
        <v>1305</v>
      </c>
      <c r="AH4208" s="381" t="s">
        <v>2431</v>
      </c>
      <c r="AI4208" s="381" t="s">
        <v>2094</v>
      </c>
      <c r="AJ4208" s="381">
        <v>1</v>
      </c>
    </row>
    <row r="4209" spans="1:36">
      <c r="A4209" s="381" t="s">
        <v>580</v>
      </c>
      <c r="B4209" s="381" t="s">
        <v>2430</v>
      </c>
      <c r="C4209" s="381">
        <v>50</v>
      </c>
      <c r="D4209" s="381">
        <v>11</v>
      </c>
      <c r="E4209" s="381" t="s">
        <v>2399</v>
      </c>
      <c r="F4209" s="381" t="s">
        <v>2398</v>
      </c>
      <c r="G4209" s="381" t="s">
        <v>1670</v>
      </c>
      <c r="H4209" s="381">
        <v>82400</v>
      </c>
      <c r="I4209" s="381">
        <v>28850</v>
      </c>
      <c r="J4209" s="381">
        <v>33000</v>
      </c>
      <c r="K4209" s="381">
        <v>37100</v>
      </c>
      <c r="L4209" s="381">
        <v>41200</v>
      </c>
      <c r="M4209" s="381">
        <v>44500</v>
      </c>
      <c r="N4209" s="381">
        <v>47800</v>
      </c>
      <c r="O4209" s="381">
        <v>51100</v>
      </c>
      <c r="P4209" s="381">
        <v>54400</v>
      </c>
      <c r="Q4209" s="381">
        <v>17300</v>
      </c>
      <c r="R4209" s="381">
        <v>19800</v>
      </c>
      <c r="S4209" s="381">
        <v>22250</v>
      </c>
      <c r="T4209" s="381">
        <v>24700</v>
      </c>
      <c r="U4209" s="381">
        <v>28780</v>
      </c>
      <c r="V4209" s="381">
        <v>32960</v>
      </c>
      <c r="W4209" s="381">
        <v>37140</v>
      </c>
      <c r="X4209" s="381">
        <v>41320</v>
      </c>
      <c r="Y4209" s="381">
        <v>46150</v>
      </c>
      <c r="Z4209" s="381">
        <v>52750</v>
      </c>
      <c r="AA4209" s="381">
        <v>59350</v>
      </c>
      <c r="AB4209" s="381">
        <v>65900</v>
      </c>
      <c r="AC4209" s="381">
        <v>71200</v>
      </c>
      <c r="AD4209" s="381">
        <v>76450</v>
      </c>
      <c r="AE4209" s="381">
        <v>81750</v>
      </c>
      <c r="AF4209" s="381">
        <v>87000</v>
      </c>
      <c r="AG4209" s="381">
        <v>9999</v>
      </c>
      <c r="AH4209" s="381" t="s">
        <v>2429</v>
      </c>
      <c r="AI4209" s="381" t="s">
        <v>2094</v>
      </c>
      <c r="AJ4209" s="381">
        <v>1</v>
      </c>
    </row>
    <row r="4210" spans="1:36">
      <c r="A4210" s="381" t="s">
        <v>580</v>
      </c>
      <c r="B4210" s="381" t="s">
        <v>2428</v>
      </c>
      <c r="C4210" s="381">
        <v>50</v>
      </c>
      <c r="D4210" s="381">
        <v>11</v>
      </c>
      <c r="E4210" s="381" t="s">
        <v>2399</v>
      </c>
      <c r="F4210" s="381" t="s">
        <v>2398</v>
      </c>
      <c r="G4210" s="381" t="s">
        <v>1670</v>
      </c>
      <c r="H4210" s="381">
        <v>82400</v>
      </c>
      <c r="I4210" s="381">
        <v>28850</v>
      </c>
      <c r="J4210" s="381">
        <v>33000</v>
      </c>
      <c r="K4210" s="381">
        <v>37100</v>
      </c>
      <c r="L4210" s="381">
        <v>41200</v>
      </c>
      <c r="M4210" s="381">
        <v>44500</v>
      </c>
      <c r="N4210" s="381">
        <v>47800</v>
      </c>
      <c r="O4210" s="381">
        <v>51100</v>
      </c>
      <c r="P4210" s="381">
        <v>54400</v>
      </c>
      <c r="Q4210" s="381">
        <v>17300</v>
      </c>
      <c r="R4210" s="381">
        <v>19800</v>
      </c>
      <c r="S4210" s="381">
        <v>22250</v>
      </c>
      <c r="T4210" s="381">
        <v>24700</v>
      </c>
      <c r="U4210" s="381">
        <v>28780</v>
      </c>
      <c r="V4210" s="381">
        <v>32960</v>
      </c>
      <c r="W4210" s="381">
        <v>37140</v>
      </c>
      <c r="X4210" s="381">
        <v>41320</v>
      </c>
      <c r="Y4210" s="381">
        <v>46150</v>
      </c>
      <c r="Z4210" s="381">
        <v>52750</v>
      </c>
      <c r="AA4210" s="381">
        <v>59350</v>
      </c>
      <c r="AB4210" s="381">
        <v>65900</v>
      </c>
      <c r="AC4210" s="381">
        <v>71200</v>
      </c>
      <c r="AD4210" s="381">
        <v>76450</v>
      </c>
      <c r="AE4210" s="381">
        <v>81750</v>
      </c>
      <c r="AF4210" s="381">
        <v>87000</v>
      </c>
      <c r="AG4210" s="381">
        <v>9999</v>
      </c>
      <c r="AH4210" s="381" t="s">
        <v>2427</v>
      </c>
      <c r="AI4210" s="381" t="s">
        <v>2094</v>
      </c>
      <c r="AJ4210" s="381">
        <v>1</v>
      </c>
    </row>
    <row r="4211" spans="1:36">
      <c r="A4211" s="381" t="s">
        <v>580</v>
      </c>
      <c r="B4211" s="381" t="s">
        <v>2426</v>
      </c>
      <c r="C4211" s="381">
        <v>50</v>
      </c>
      <c r="D4211" s="381">
        <v>11</v>
      </c>
      <c r="E4211" s="381" t="s">
        <v>2399</v>
      </c>
      <c r="F4211" s="381" t="s">
        <v>2398</v>
      </c>
      <c r="G4211" s="381" t="s">
        <v>1670</v>
      </c>
      <c r="H4211" s="381">
        <v>82400</v>
      </c>
      <c r="I4211" s="381">
        <v>28850</v>
      </c>
      <c r="J4211" s="381">
        <v>33000</v>
      </c>
      <c r="K4211" s="381">
        <v>37100</v>
      </c>
      <c r="L4211" s="381">
        <v>41200</v>
      </c>
      <c r="M4211" s="381">
        <v>44500</v>
      </c>
      <c r="N4211" s="381">
        <v>47800</v>
      </c>
      <c r="O4211" s="381">
        <v>51100</v>
      </c>
      <c r="P4211" s="381">
        <v>54400</v>
      </c>
      <c r="Q4211" s="381">
        <v>17300</v>
      </c>
      <c r="R4211" s="381">
        <v>19800</v>
      </c>
      <c r="S4211" s="381">
        <v>22250</v>
      </c>
      <c r="T4211" s="381">
        <v>24700</v>
      </c>
      <c r="U4211" s="381">
        <v>28780</v>
      </c>
      <c r="V4211" s="381">
        <v>32960</v>
      </c>
      <c r="W4211" s="381">
        <v>37140</v>
      </c>
      <c r="X4211" s="381">
        <v>41320</v>
      </c>
      <c r="Y4211" s="381">
        <v>46150</v>
      </c>
      <c r="Z4211" s="381">
        <v>52750</v>
      </c>
      <c r="AA4211" s="381">
        <v>59350</v>
      </c>
      <c r="AB4211" s="381">
        <v>65900</v>
      </c>
      <c r="AC4211" s="381">
        <v>71200</v>
      </c>
      <c r="AD4211" s="381">
        <v>76450</v>
      </c>
      <c r="AE4211" s="381">
        <v>81750</v>
      </c>
      <c r="AF4211" s="381">
        <v>87000</v>
      </c>
      <c r="AG4211" s="381">
        <v>9999</v>
      </c>
      <c r="AH4211" s="381" t="s">
        <v>2425</v>
      </c>
      <c r="AI4211" s="381" t="s">
        <v>2094</v>
      </c>
      <c r="AJ4211" s="381">
        <v>1</v>
      </c>
    </row>
    <row r="4212" spans="1:36">
      <c r="A4212" s="381" t="s">
        <v>580</v>
      </c>
      <c r="B4212" s="381" t="s">
        <v>2424</v>
      </c>
      <c r="C4212" s="381">
        <v>50</v>
      </c>
      <c r="D4212" s="381">
        <v>11</v>
      </c>
      <c r="E4212" s="381" t="s">
        <v>2399</v>
      </c>
      <c r="F4212" s="381" t="s">
        <v>2398</v>
      </c>
      <c r="G4212" s="381" t="s">
        <v>1670</v>
      </c>
      <c r="H4212" s="381">
        <v>82400</v>
      </c>
      <c r="I4212" s="381">
        <v>28850</v>
      </c>
      <c r="J4212" s="381">
        <v>33000</v>
      </c>
      <c r="K4212" s="381">
        <v>37100</v>
      </c>
      <c r="L4212" s="381">
        <v>41200</v>
      </c>
      <c r="M4212" s="381">
        <v>44500</v>
      </c>
      <c r="N4212" s="381">
        <v>47800</v>
      </c>
      <c r="O4212" s="381">
        <v>51100</v>
      </c>
      <c r="P4212" s="381">
        <v>54400</v>
      </c>
      <c r="Q4212" s="381">
        <v>17300</v>
      </c>
      <c r="R4212" s="381">
        <v>19800</v>
      </c>
      <c r="S4212" s="381">
        <v>22250</v>
      </c>
      <c r="T4212" s="381">
        <v>24700</v>
      </c>
      <c r="U4212" s="381">
        <v>28780</v>
      </c>
      <c r="V4212" s="381">
        <v>32960</v>
      </c>
      <c r="W4212" s="381">
        <v>37140</v>
      </c>
      <c r="X4212" s="381">
        <v>41320</v>
      </c>
      <c r="Y4212" s="381">
        <v>46150</v>
      </c>
      <c r="Z4212" s="381">
        <v>52750</v>
      </c>
      <c r="AA4212" s="381">
        <v>59350</v>
      </c>
      <c r="AB4212" s="381">
        <v>65900</v>
      </c>
      <c r="AC4212" s="381">
        <v>71200</v>
      </c>
      <c r="AD4212" s="381">
        <v>76450</v>
      </c>
      <c r="AE4212" s="381">
        <v>81750</v>
      </c>
      <c r="AF4212" s="381">
        <v>87000</v>
      </c>
      <c r="AG4212" s="381">
        <v>1305</v>
      </c>
      <c r="AH4212" s="381" t="s">
        <v>2423</v>
      </c>
      <c r="AI4212" s="381" t="s">
        <v>2094</v>
      </c>
      <c r="AJ4212" s="381">
        <v>1</v>
      </c>
    </row>
    <row r="4213" spans="1:36">
      <c r="A4213" s="381" t="s">
        <v>580</v>
      </c>
      <c r="B4213" s="381" t="s">
        <v>2422</v>
      </c>
      <c r="C4213" s="381">
        <v>50</v>
      </c>
      <c r="D4213" s="381">
        <v>11</v>
      </c>
      <c r="E4213" s="381" t="s">
        <v>2399</v>
      </c>
      <c r="F4213" s="381" t="s">
        <v>2398</v>
      </c>
      <c r="G4213" s="381" t="s">
        <v>1670</v>
      </c>
      <c r="H4213" s="381">
        <v>82400</v>
      </c>
      <c r="I4213" s="381">
        <v>28850</v>
      </c>
      <c r="J4213" s="381">
        <v>33000</v>
      </c>
      <c r="K4213" s="381">
        <v>37100</v>
      </c>
      <c r="L4213" s="381">
        <v>41200</v>
      </c>
      <c r="M4213" s="381">
        <v>44500</v>
      </c>
      <c r="N4213" s="381">
        <v>47800</v>
      </c>
      <c r="O4213" s="381">
        <v>51100</v>
      </c>
      <c r="P4213" s="381">
        <v>54400</v>
      </c>
      <c r="Q4213" s="381">
        <v>17300</v>
      </c>
      <c r="R4213" s="381">
        <v>19800</v>
      </c>
      <c r="S4213" s="381">
        <v>22250</v>
      </c>
      <c r="T4213" s="381">
        <v>24700</v>
      </c>
      <c r="U4213" s="381">
        <v>28780</v>
      </c>
      <c r="V4213" s="381">
        <v>32960</v>
      </c>
      <c r="W4213" s="381">
        <v>37140</v>
      </c>
      <c r="X4213" s="381">
        <v>41320</v>
      </c>
      <c r="Y4213" s="381">
        <v>46150</v>
      </c>
      <c r="Z4213" s="381">
        <v>52750</v>
      </c>
      <c r="AA4213" s="381">
        <v>59350</v>
      </c>
      <c r="AB4213" s="381">
        <v>65900</v>
      </c>
      <c r="AC4213" s="381">
        <v>71200</v>
      </c>
      <c r="AD4213" s="381">
        <v>76450</v>
      </c>
      <c r="AE4213" s="381">
        <v>81750</v>
      </c>
      <c r="AF4213" s="381">
        <v>87000</v>
      </c>
      <c r="AG4213" s="381">
        <v>9999</v>
      </c>
      <c r="AH4213" s="381" t="s">
        <v>2421</v>
      </c>
      <c r="AI4213" s="381" t="s">
        <v>2094</v>
      </c>
      <c r="AJ4213" s="381">
        <v>1</v>
      </c>
    </row>
    <row r="4214" spans="1:36">
      <c r="A4214" s="381" t="s">
        <v>580</v>
      </c>
      <c r="B4214" s="381" t="s">
        <v>2420</v>
      </c>
      <c r="C4214" s="381">
        <v>50</v>
      </c>
      <c r="D4214" s="381">
        <v>11</v>
      </c>
      <c r="E4214" s="381" t="s">
        <v>2399</v>
      </c>
      <c r="F4214" s="381" t="s">
        <v>2398</v>
      </c>
      <c r="G4214" s="381" t="s">
        <v>1670</v>
      </c>
      <c r="H4214" s="381">
        <v>82400</v>
      </c>
      <c r="I4214" s="381">
        <v>28850</v>
      </c>
      <c r="J4214" s="381">
        <v>33000</v>
      </c>
      <c r="K4214" s="381">
        <v>37100</v>
      </c>
      <c r="L4214" s="381">
        <v>41200</v>
      </c>
      <c r="M4214" s="381">
        <v>44500</v>
      </c>
      <c r="N4214" s="381">
        <v>47800</v>
      </c>
      <c r="O4214" s="381">
        <v>51100</v>
      </c>
      <c r="P4214" s="381">
        <v>54400</v>
      </c>
      <c r="Q4214" s="381">
        <v>17300</v>
      </c>
      <c r="R4214" s="381">
        <v>19800</v>
      </c>
      <c r="S4214" s="381">
        <v>22250</v>
      </c>
      <c r="T4214" s="381">
        <v>24700</v>
      </c>
      <c r="U4214" s="381">
        <v>28780</v>
      </c>
      <c r="V4214" s="381">
        <v>32960</v>
      </c>
      <c r="W4214" s="381">
        <v>37140</v>
      </c>
      <c r="X4214" s="381">
        <v>41320</v>
      </c>
      <c r="Y4214" s="381">
        <v>46150</v>
      </c>
      <c r="Z4214" s="381">
        <v>52750</v>
      </c>
      <c r="AA4214" s="381">
        <v>59350</v>
      </c>
      <c r="AB4214" s="381">
        <v>65900</v>
      </c>
      <c r="AC4214" s="381">
        <v>71200</v>
      </c>
      <c r="AD4214" s="381">
        <v>76450</v>
      </c>
      <c r="AE4214" s="381">
        <v>81750</v>
      </c>
      <c r="AF4214" s="381">
        <v>87000</v>
      </c>
      <c r="AG4214" s="381">
        <v>9999</v>
      </c>
      <c r="AH4214" s="381" t="s">
        <v>2419</v>
      </c>
      <c r="AI4214" s="381" t="s">
        <v>2094</v>
      </c>
      <c r="AJ4214" s="381">
        <v>1</v>
      </c>
    </row>
    <row r="4215" spans="1:36">
      <c r="A4215" s="381" t="s">
        <v>580</v>
      </c>
      <c r="B4215" s="381" t="s">
        <v>2418</v>
      </c>
      <c r="C4215" s="381">
        <v>50</v>
      </c>
      <c r="D4215" s="381">
        <v>11</v>
      </c>
      <c r="E4215" s="381" t="s">
        <v>2399</v>
      </c>
      <c r="F4215" s="381" t="s">
        <v>2398</v>
      </c>
      <c r="G4215" s="381" t="s">
        <v>1670</v>
      </c>
      <c r="H4215" s="381">
        <v>82400</v>
      </c>
      <c r="I4215" s="381">
        <v>28850</v>
      </c>
      <c r="J4215" s="381">
        <v>33000</v>
      </c>
      <c r="K4215" s="381">
        <v>37100</v>
      </c>
      <c r="L4215" s="381">
        <v>41200</v>
      </c>
      <c r="M4215" s="381">
        <v>44500</v>
      </c>
      <c r="N4215" s="381">
        <v>47800</v>
      </c>
      <c r="O4215" s="381">
        <v>51100</v>
      </c>
      <c r="P4215" s="381">
        <v>54400</v>
      </c>
      <c r="Q4215" s="381">
        <v>17300</v>
      </c>
      <c r="R4215" s="381">
        <v>19800</v>
      </c>
      <c r="S4215" s="381">
        <v>22250</v>
      </c>
      <c r="T4215" s="381">
        <v>24700</v>
      </c>
      <c r="U4215" s="381">
        <v>28780</v>
      </c>
      <c r="V4215" s="381">
        <v>32960</v>
      </c>
      <c r="W4215" s="381">
        <v>37140</v>
      </c>
      <c r="X4215" s="381">
        <v>41320</v>
      </c>
      <c r="Y4215" s="381">
        <v>46150</v>
      </c>
      <c r="Z4215" s="381">
        <v>52750</v>
      </c>
      <c r="AA4215" s="381">
        <v>59350</v>
      </c>
      <c r="AB4215" s="381">
        <v>65900</v>
      </c>
      <c r="AC4215" s="381">
        <v>71200</v>
      </c>
      <c r="AD4215" s="381">
        <v>76450</v>
      </c>
      <c r="AE4215" s="381">
        <v>81750</v>
      </c>
      <c r="AF4215" s="381">
        <v>87000</v>
      </c>
      <c r="AG4215" s="381">
        <v>9999</v>
      </c>
      <c r="AH4215" s="381" t="s">
        <v>2417</v>
      </c>
      <c r="AI4215" s="381" t="s">
        <v>2094</v>
      </c>
      <c r="AJ4215" s="381">
        <v>1</v>
      </c>
    </row>
    <row r="4216" spans="1:36">
      <c r="A4216" s="381" t="s">
        <v>580</v>
      </c>
      <c r="B4216" s="381" t="s">
        <v>2416</v>
      </c>
      <c r="C4216" s="381">
        <v>50</v>
      </c>
      <c r="D4216" s="381">
        <v>11</v>
      </c>
      <c r="E4216" s="381" t="s">
        <v>2399</v>
      </c>
      <c r="F4216" s="381" t="s">
        <v>2398</v>
      </c>
      <c r="G4216" s="381" t="s">
        <v>1670</v>
      </c>
      <c r="H4216" s="381">
        <v>82400</v>
      </c>
      <c r="I4216" s="381">
        <v>28850</v>
      </c>
      <c r="J4216" s="381">
        <v>33000</v>
      </c>
      <c r="K4216" s="381">
        <v>37100</v>
      </c>
      <c r="L4216" s="381">
        <v>41200</v>
      </c>
      <c r="M4216" s="381">
        <v>44500</v>
      </c>
      <c r="N4216" s="381">
        <v>47800</v>
      </c>
      <c r="O4216" s="381">
        <v>51100</v>
      </c>
      <c r="P4216" s="381">
        <v>54400</v>
      </c>
      <c r="Q4216" s="381">
        <v>17300</v>
      </c>
      <c r="R4216" s="381">
        <v>19800</v>
      </c>
      <c r="S4216" s="381">
        <v>22250</v>
      </c>
      <c r="T4216" s="381">
        <v>24700</v>
      </c>
      <c r="U4216" s="381">
        <v>28780</v>
      </c>
      <c r="V4216" s="381">
        <v>32960</v>
      </c>
      <c r="W4216" s="381">
        <v>37140</v>
      </c>
      <c r="X4216" s="381">
        <v>41320</v>
      </c>
      <c r="Y4216" s="381">
        <v>46150</v>
      </c>
      <c r="Z4216" s="381">
        <v>52750</v>
      </c>
      <c r="AA4216" s="381">
        <v>59350</v>
      </c>
      <c r="AB4216" s="381">
        <v>65900</v>
      </c>
      <c r="AC4216" s="381">
        <v>71200</v>
      </c>
      <c r="AD4216" s="381">
        <v>76450</v>
      </c>
      <c r="AE4216" s="381">
        <v>81750</v>
      </c>
      <c r="AF4216" s="381">
        <v>87000</v>
      </c>
      <c r="AG4216" s="381">
        <v>1305</v>
      </c>
      <c r="AH4216" s="381" t="s">
        <v>2415</v>
      </c>
      <c r="AI4216" s="381" t="s">
        <v>2094</v>
      </c>
      <c r="AJ4216" s="381">
        <v>1</v>
      </c>
    </row>
    <row r="4217" spans="1:36">
      <c r="A4217" s="381" t="s">
        <v>580</v>
      </c>
      <c r="B4217" s="381" t="s">
        <v>2414</v>
      </c>
      <c r="C4217" s="381">
        <v>50</v>
      </c>
      <c r="D4217" s="381">
        <v>11</v>
      </c>
      <c r="E4217" s="381" t="s">
        <v>2399</v>
      </c>
      <c r="F4217" s="381" t="s">
        <v>2398</v>
      </c>
      <c r="G4217" s="381" t="s">
        <v>1670</v>
      </c>
      <c r="H4217" s="381">
        <v>82400</v>
      </c>
      <c r="I4217" s="381">
        <v>28850</v>
      </c>
      <c r="J4217" s="381">
        <v>33000</v>
      </c>
      <c r="K4217" s="381">
        <v>37100</v>
      </c>
      <c r="L4217" s="381">
        <v>41200</v>
      </c>
      <c r="M4217" s="381">
        <v>44500</v>
      </c>
      <c r="N4217" s="381">
        <v>47800</v>
      </c>
      <c r="O4217" s="381">
        <v>51100</v>
      </c>
      <c r="P4217" s="381">
        <v>54400</v>
      </c>
      <c r="Q4217" s="381">
        <v>17300</v>
      </c>
      <c r="R4217" s="381">
        <v>19800</v>
      </c>
      <c r="S4217" s="381">
        <v>22250</v>
      </c>
      <c r="T4217" s="381">
        <v>24700</v>
      </c>
      <c r="U4217" s="381">
        <v>28780</v>
      </c>
      <c r="V4217" s="381">
        <v>32960</v>
      </c>
      <c r="W4217" s="381">
        <v>37140</v>
      </c>
      <c r="X4217" s="381">
        <v>41320</v>
      </c>
      <c r="Y4217" s="381">
        <v>46150</v>
      </c>
      <c r="Z4217" s="381">
        <v>52750</v>
      </c>
      <c r="AA4217" s="381">
        <v>59350</v>
      </c>
      <c r="AB4217" s="381">
        <v>65900</v>
      </c>
      <c r="AC4217" s="381">
        <v>71200</v>
      </c>
      <c r="AD4217" s="381">
        <v>76450</v>
      </c>
      <c r="AE4217" s="381">
        <v>81750</v>
      </c>
      <c r="AF4217" s="381">
        <v>87000</v>
      </c>
      <c r="AG4217" s="381">
        <v>1305</v>
      </c>
      <c r="AH4217" s="381" t="s">
        <v>2413</v>
      </c>
      <c r="AI4217" s="381" t="s">
        <v>2094</v>
      </c>
      <c r="AJ4217" s="381">
        <v>1</v>
      </c>
    </row>
    <row r="4218" spans="1:36">
      <c r="A4218" s="381" t="s">
        <v>580</v>
      </c>
      <c r="B4218" s="381" t="s">
        <v>2412</v>
      </c>
      <c r="C4218" s="381">
        <v>50</v>
      </c>
      <c r="D4218" s="381">
        <v>11</v>
      </c>
      <c r="E4218" s="381" t="s">
        <v>2399</v>
      </c>
      <c r="F4218" s="381" t="s">
        <v>2398</v>
      </c>
      <c r="G4218" s="381" t="s">
        <v>1670</v>
      </c>
      <c r="H4218" s="381">
        <v>82400</v>
      </c>
      <c r="I4218" s="381">
        <v>28850</v>
      </c>
      <c r="J4218" s="381">
        <v>33000</v>
      </c>
      <c r="K4218" s="381">
        <v>37100</v>
      </c>
      <c r="L4218" s="381">
        <v>41200</v>
      </c>
      <c r="M4218" s="381">
        <v>44500</v>
      </c>
      <c r="N4218" s="381">
        <v>47800</v>
      </c>
      <c r="O4218" s="381">
        <v>51100</v>
      </c>
      <c r="P4218" s="381">
        <v>54400</v>
      </c>
      <c r="Q4218" s="381">
        <v>17300</v>
      </c>
      <c r="R4218" s="381">
        <v>19800</v>
      </c>
      <c r="S4218" s="381">
        <v>22250</v>
      </c>
      <c r="T4218" s="381">
        <v>24700</v>
      </c>
      <c r="U4218" s="381">
        <v>28780</v>
      </c>
      <c r="V4218" s="381">
        <v>32960</v>
      </c>
      <c r="W4218" s="381">
        <v>37140</v>
      </c>
      <c r="X4218" s="381">
        <v>41320</v>
      </c>
      <c r="Y4218" s="381">
        <v>46150</v>
      </c>
      <c r="Z4218" s="381">
        <v>52750</v>
      </c>
      <c r="AA4218" s="381">
        <v>59350</v>
      </c>
      <c r="AB4218" s="381">
        <v>65900</v>
      </c>
      <c r="AC4218" s="381">
        <v>71200</v>
      </c>
      <c r="AD4218" s="381">
        <v>76450</v>
      </c>
      <c r="AE4218" s="381">
        <v>81750</v>
      </c>
      <c r="AF4218" s="381">
        <v>87000</v>
      </c>
      <c r="AG4218" s="381">
        <v>9999</v>
      </c>
      <c r="AH4218" s="381" t="s">
        <v>2411</v>
      </c>
      <c r="AI4218" s="381" t="s">
        <v>2094</v>
      </c>
      <c r="AJ4218" s="381">
        <v>1</v>
      </c>
    </row>
    <row r="4219" spans="1:36">
      <c r="A4219" s="381" t="s">
        <v>580</v>
      </c>
      <c r="B4219" s="381" t="s">
        <v>2410</v>
      </c>
      <c r="C4219" s="381">
        <v>50</v>
      </c>
      <c r="D4219" s="381">
        <v>11</v>
      </c>
      <c r="E4219" s="381" t="s">
        <v>2399</v>
      </c>
      <c r="F4219" s="381" t="s">
        <v>2398</v>
      </c>
      <c r="G4219" s="381" t="s">
        <v>1670</v>
      </c>
      <c r="H4219" s="381">
        <v>82400</v>
      </c>
      <c r="I4219" s="381">
        <v>28850</v>
      </c>
      <c r="J4219" s="381">
        <v>33000</v>
      </c>
      <c r="K4219" s="381">
        <v>37100</v>
      </c>
      <c r="L4219" s="381">
        <v>41200</v>
      </c>
      <c r="M4219" s="381">
        <v>44500</v>
      </c>
      <c r="N4219" s="381">
        <v>47800</v>
      </c>
      <c r="O4219" s="381">
        <v>51100</v>
      </c>
      <c r="P4219" s="381">
        <v>54400</v>
      </c>
      <c r="Q4219" s="381">
        <v>17300</v>
      </c>
      <c r="R4219" s="381">
        <v>19800</v>
      </c>
      <c r="S4219" s="381">
        <v>22250</v>
      </c>
      <c r="T4219" s="381">
        <v>24700</v>
      </c>
      <c r="U4219" s="381">
        <v>28780</v>
      </c>
      <c r="V4219" s="381">
        <v>32960</v>
      </c>
      <c r="W4219" s="381">
        <v>37140</v>
      </c>
      <c r="X4219" s="381">
        <v>41320</v>
      </c>
      <c r="Y4219" s="381">
        <v>46150</v>
      </c>
      <c r="Z4219" s="381">
        <v>52750</v>
      </c>
      <c r="AA4219" s="381">
        <v>59350</v>
      </c>
      <c r="AB4219" s="381">
        <v>65900</v>
      </c>
      <c r="AC4219" s="381">
        <v>71200</v>
      </c>
      <c r="AD4219" s="381">
        <v>76450</v>
      </c>
      <c r="AE4219" s="381">
        <v>81750</v>
      </c>
      <c r="AF4219" s="381">
        <v>87000</v>
      </c>
      <c r="AG4219" s="381">
        <v>1305</v>
      </c>
      <c r="AH4219" s="381" t="s">
        <v>2409</v>
      </c>
      <c r="AI4219" s="381" t="s">
        <v>2094</v>
      </c>
      <c r="AJ4219" s="381">
        <v>1</v>
      </c>
    </row>
    <row r="4220" spans="1:36">
      <c r="A4220" s="381" t="s">
        <v>580</v>
      </c>
      <c r="B4220" s="381" t="s">
        <v>2408</v>
      </c>
      <c r="C4220" s="381">
        <v>50</v>
      </c>
      <c r="D4220" s="381">
        <v>13</v>
      </c>
      <c r="E4220" s="381" t="s">
        <v>2399</v>
      </c>
      <c r="F4220" s="381" t="s">
        <v>2398</v>
      </c>
      <c r="G4220" s="381" t="s">
        <v>2397</v>
      </c>
      <c r="H4220" s="381">
        <v>82400</v>
      </c>
      <c r="I4220" s="381">
        <v>28850</v>
      </c>
      <c r="J4220" s="381">
        <v>33000</v>
      </c>
      <c r="K4220" s="381">
        <v>37100</v>
      </c>
      <c r="L4220" s="381">
        <v>41200</v>
      </c>
      <c r="M4220" s="381">
        <v>44500</v>
      </c>
      <c r="N4220" s="381">
        <v>47800</v>
      </c>
      <c r="O4220" s="381">
        <v>51100</v>
      </c>
      <c r="P4220" s="381">
        <v>54400</v>
      </c>
      <c r="Q4220" s="381">
        <v>17300</v>
      </c>
      <c r="R4220" s="381">
        <v>19800</v>
      </c>
      <c r="S4220" s="381">
        <v>22250</v>
      </c>
      <c r="T4220" s="381">
        <v>24700</v>
      </c>
      <c r="U4220" s="381">
        <v>28780</v>
      </c>
      <c r="V4220" s="381">
        <v>32960</v>
      </c>
      <c r="W4220" s="381">
        <v>37140</v>
      </c>
      <c r="X4220" s="381">
        <v>41320</v>
      </c>
      <c r="Y4220" s="381">
        <v>46150</v>
      </c>
      <c r="Z4220" s="381">
        <v>52750</v>
      </c>
      <c r="AA4220" s="381">
        <v>59350</v>
      </c>
      <c r="AB4220" s="381">
        <v>65900</v>
      </c>
      <c r="AC4220" s="381">
        <v>71200</v>
      </c>
      <c r="AD4220" s="381">
        <v>76450</v>
      </c>
      <c r="AE4220" s="381">
        <v>81750</v>
      </c>
      <c r="AF4220" s="381">
        <v>87000</v>
      </c>
      <c r="AG4220" s="381">
        <v>9999</v>
      </c>
      <c r="AH4220" s="381" t="s">
        <v>2407</v>
      </c>
      <c r="AI4220" s="381" t="s">
        <v>2094</v>
      </c>
      <c r="AJ4220" s="381">
        <v>1</v>
      </c>
    </row>
    <row r="4221" spans="1:36">
      <c r="A4221" s="381" t="s">
        <v>580</v>
      </c>
      <c r="B4221" s="381" t="s">
        <v>2406</v>
      </c>
      <c r="C4221" s="381">
        <v>50</v>
      </c>
      <c r="D4221" s="381">
        <v>13</v>
      </c>
      <c r="E4221" s="381" t="s">
        <v>2399</v>
      </c>
      <c r="F4221" s="381" t="s">
        <v>2398</v>
      </c>
      <c r="G4221" s="381" t="s">
        <v>2397</v>
      </c>
      <c r="H4221" s="381">
        <v>82400</v>
      </c>
      <c r="I4221" s="381">
        <v>28850</v>
      </c>
      <c r="J4221" s="381">
        <v>33000</v>
      </c>
      <c r="K4221" s="381">
        <v>37100</v>
      </c>
      <c r="L4221" s="381">
        <v>41200</v>
      </c>
      <c r="M4221" s="381">
        <v>44500</v>
      </c>
      <c r="N4221" s="381">
        <v>47800</v>
      </c>
      <c r="O4221" s="381">
        <v>51100</v>
      </c>
      <c r="P4221" s="381">
        <v>54400</v>
      </c>
      <c r="Q4221" s="381">
        <v>17300</v>
      </c>
      <c r="R4221" s="381">
        <v>19800</v>
      </c>
      <c r="S4221" s="381">
        <v>22250</v>
      </c>
      <c r="T4221" s="381">
        <v>24700</v>
      </c>
      <c r="U4221" s="381">
        <v>28780</v>
      </c>
      <c r="V4221" s="381">
        <v>32960</v>
      </c>
      <c r="W4221" s="381">
        <v>37140</v>
      </c>
      <c r="X4221" s="381">
        <v>41320</v>
      </c>
      <c r="Y4221" s="381">
        <v>46150</v>
      </c>
      <c r="Z4221" s="381">
        <v>52750</v>
      </c>
      <c r="AA4221" s="381">
        <v>59350</v>
      </c>
      <c r="AB4221" s="381">
        <v>65900</v>
      </c>
      <c r="AC4221" s="381">
        <v>71200</v>
      </c>
      <c r="AD4221" s="381">
        <v>76450</v>
      </c>
      <c r="AE4221" s="381">
        <v>81750</v>
      </c>
      <c r="AF4221" s="381">
        <v>87000</v>
      </c>
      <c r="AG4221" s="381">
        <v>1305</v>
      </c>
      <c r="AH4221" s="381" t="s">
        <v>2405</v>
      </c>
      <c r="AI4221" s="381" t="s">
        <v>2094</v>
      </c>
      <c r="AJ4221" s="381">
        <v>1</v>
      </c>
    </row>
    <row r="4222" spans="1:36">
      <c r="A4222" s="381" t="s">
        <v>580</v>
      </c>
      <c r="B4222" s="381" t="s">
        <v>2404</v>
      </c>
      <c r="C4222" s="381">
        <v>50</v>
      </c>
      <c r="D4222" s="381">
        <v>13</v>
      </c>
      <c r="E4222" s="381" t="s">
        <v>2399</v>
      </c>
      <c r="F4222" s="381" t="s">
        <v>2398</v>
      </c>
      <c r="G4222" s="381" t="s">
        <v>2397</v>
      </c>
      <c r="H4222" s="381">
        <v>82400</v>
      </c>
      <c r="I4222" s="381">
        <v>28850</v>
      </c>
      <c r="J4222" s="381">
        <v>33000</v>
      </c>
      <c r="K4222" s="381">
        <v>37100</v>
      </c>
      <c r="L4222" s="381">
        <v>41200</v>
      </c>
      <c r="M4222" s="381">
        <v>44500</v>
      </c>
      <c r="N4222" s="381">
        <v>47800</v>
      </c>
      <c r="O4222" s="381">
        <v>51100</v>
      </c>
      <c r="P4222" s="381">
        <v>54400</v>
      </c>
      <c r="Q4222" s="381">
        <v>17300</v>
      </c>
      <c r="R4222" s="381">
        <v>19800</v>
      </c>
      <c r="S4222" s="381">
        <v>22250</v>
      </c>
      <c r="T4222" s="381">
        <v>24700</v>
      </c>
      <c r="U4222" s="381">
        <v>28780</v>
      </c>
      <c r="V4222" s="381">
        <v>32960</v>
      </c>
      <c r="W4222" s="381">
        <v>37140</v>
      </c>
      <c r="X4222" s="381">
        <v>41320</v>
      </c>
      <c r="Y4222" s="381">
        <v>46150</v>
      </c>
      <c r="Z4222" s="381">
        <v>52750</v>
      </c>
      <c r="AA4222" s="381">
        <v>59350</v>
      </c>
      <c r="AB4222" s="381">
        <v>65900</v>
      </c>
      <c r="AC4222" s="381">
        <v>71200</v>
      </c>
      <c r="AD4222" s="381">
        <v>76450</v>
      </c>
      <c r="AE4222" s="381">
        <v>81750</v>
      </c>
      <c r="AF4222" s="381">
        <v>87000</v>
      </c>
      <c r="AG4222" s="381">
        <v>9999</v>
      </c>
      <c r="AH4222" s="381" t="s">
        <v>2403</v>
      </c>
      <c r="AI4222" s="381" t="s">
        <v>2094</v>
      </c>
      <c r="AJ4222" s="381">
        <v>1</v>
      </c>
    </row>
    <row r="4223" spans="1:36">
      <c r="A4223" s="381" t="s">
        <v>580</v>
      </c>
      <c r="B4223" s="381" t="s">
        <v>2402</v>
      </c>
      <c r="C4223" s="381">
        <v>50</v>
      </c>
      <c r="D4223" s="381">
        <v>13</v>
      </c>
      <c r="E4223" s="381" t="s">
        <v>2399</v>
      </c>
      <c r="F4223" s="381" t="s">
        <v>2398</v>
      </c>
      <c r="G4223" s="381" t="s">
        <v>2397</v>
      </c>
      <c r="H4223" s="381">
        <v>82400</v>
      </c>
      <c r="I4223" s="381">
        <v>28850</v>
      </c>
      <c r="J4223" s="381">
        <v>33000</v>
      </c>
      <c r="K4223" s="381">
        <v>37100</v>
      </c>
      <c r="L4223" s="381">
        <v>41200</v>
      </c>
      <c r="M4223" s="381">
        <v>44500</v>
      </c>
      <c r="N4223" s="381">
        <v>47800</v>
      </c>
      <c r="O4223" s="381">
        <v>51100</v>
      </c>
      <c r="P4223" s="381">
        <v>54400</v>
      </c>
      <c r="Q4223" s="381">
        <v>17300</v>
      </c>
      <c r="R4223" s="381">
        <v>19800</v>
      </c>
      <c r="S4223" s="381">
        <v>22250</v>
      </c>
      <c r="T4223" s="381">
        <v>24700</v>
      </c>
      <c r="U4223" s="381">
        <v>28780</v>
      </c>
      <c r="V4223" s="381">
        <v>32960</v>
      </c>
      <c r="W4223" s="381">
        <v>37140</v>
      </c>
      <c r="X4223" s="381">
        <v>41320</v>
      </c>
      <c r="Y4223" s="381">
        <v>46150</v>
      </c>
      <c r="Z4223" s="381">
        <v>52750</v>
      </c>
      <c r="AA4223" s="381">
        <v>59350</v>
      </c>
      <c r="AB4223" s="381">
        <v>65900</v>
      </c>
      <c r="AC4223" s="381">
        <v>71200</v>
      </c>
      <c r="AD4223" s="381">
        <v>76450</v>
      </c>
      <c r="AE4223" s="381">
        <v>81750</v>
      </c>
      <c r="AF4223" s="381">
        <v>87000</v>
      </c>
      <c r="AG4223" s="381">
        <v>9999</v>
      </c>
      <c r="AH4223" s="381" t="s">
        <v>2401</v>
      </c>
      <c r="AI4223" s="381" t="s">
        <v>2094</v>
      </c>
      <c r="AJ4223" s="381">
        <v>1</v>
      </c>
    </row>
    <row r="4224" spans="1:36">
      <c r="A4224" s="381" t="s">
        <v>580</v>
      </c>
      <c r="B4224" s="381" t="s">
        <v>2400</v>
      </c>
      <c r="C4224" s="381">
        <v>50</v>
      </c>
      <c r="D4224" s="381">
        <v>13</v>
      </c>
      <c r="E4224" s="381" t="s">
        <v>2399</v>
      </c>
      <c r="F4224" s="381" t="s">
        <v>2398</v>
      </c>
      <c r="G4224" s="381" t="s">
        <v>2397</v>
      </c>
      <c r="H4224" s="381">
        <v>82400</v>
      </c>
      <c r="I4224" s="381">
        <v>28850</v>
      </c>
      <c r="J4224" s="381">
        <v>33000</v>
      </c>
      <c r="K4224" s="381">
        <v>37100</v>
      </c>
      <c r="L4224" s="381">
        <v>41200</v>
      </c>
      <c r="M4224" s="381">
        <v>44500</v>
      </c>
      <c r="N4224" s="381">
        <v>47800</v>
      </c>
      <c r="O4224" s="381">
        <v>51100</v>
      </c>
      <c r="P4224" s="381">
        <v>54400</v>
      </c>
      <c r="Q4224" s="381">
        <v>17300</v>
      </c>
      <c r="R4224" s="381">
        <v>19800</v>
      </c>
      <c r="S4224" s="381">
        <v>22250</v>
      </c>
      <c r="T4224" s="381">
        <v>24700</v>
      </c>
      <c r="U4224" s="381">
        <v>28780</v>
      </c>
      <c r="V4224" s="381">
        <v>32960</v>
      </c>
      <c r="W4224" s="381">
        <v>37140</v>
      </c>
      <c r="X4224" s="381">
        <v>41320</v>
      </c>
      <c r="Y4224" s="381">
        <v>46150</v>
      </c>
      <c r="Z4224" s="381">
        <v>52750</v>
      </c>
      <c r="AA4224" s="381">
        <v>59350</v>
      </c>
      <c r="AB4224" s="381">
        <v>65900</v>
      </c>
      <c r="AC4224" s="381">
        <v>71200</v>
      </c>
      <c r="AD4224" s="381">
        <v>76450</v>
      </c>
      <c r="AE4224" s="381">
        <v>81750</v>
      </c>
      <c r="AF4224" s="381">
        <v>87000</v>
      </c>
      <c r="AG4224" s="381">
        <v>1305</v>
      </c>
      <c r="AH4224" s="381" t="s">
        <v>2396</v>
      </c>
      <c r="AI4224" s="381" t="s">
        <v>2094</v>
      </c>
      <c r="AJ4224" s="381">
        <v>1</v>
      </c>
    </row>
    <row r="4225" spans="1:36">
      <c r="A4225" s="381" t="s">
        <v>580</v>
      </c>
      <c r="B4225" s="381" t="s">
        <v>2395</v>
      </c>
      <c r="C4225" s="381">
        <v>50</v>
      </c>
      <c r="D4225" s="381">
        <v>15</v>
      </c>
      <c r="E4225" s="381" t="s">
        <v>2376</v>
      </c>
      <c r="F4225" s="381" t="s">
        <v>2375</v>
      </c>
      <c r="G4225" s="381" t="s">
        <v>2374</v>
      </c>
      <c r="H4225" s="381">
        <v>64100</v>
      </c>
      <c r="I4225" s="381">
        <v>22650</v>
      </c>
      <c r="J4225" s="381">
        <v>25900</v>
      </c>
      <c r="K4225" s="381">
        <v>29150</v>
      </c>
      <c r="L4225" s="381">
        <v>32350</v>
      </c>
      <c r="M4225" s="381">
        <v>34950</v>
      </c>
      <c r="N4225" s="381">
        <v>37550</v>
      </c>
      <c r="O4225" s="381">
        <v>40150</v>
      </c>
      <c r="P4225" s="381">
        <v>42750</v>
      </c>
      <c r="Q4225" s="381">
        <v>13600</v>
      </c>
      <c r="R4225" s="381">
        <v>16240</v>
      </c>
      <c r="S4225" s="381">
        <v>20420</v>
      </c>
      <c r="T4225" s="381">
        <v>24600</v>
      </c>
      <c r="U4225" s="381">
        <v>28780</v>
      </c>
      <c r="V4225" s="381">
        <v>32960</v>
      </c>
      <c r="W4225" s="381">
        <v>37140</v>
      </c>
      <c r="X4225" s="381">
        <v>41320</v>
      </c>
      <c r="Y4225" s="381">
        <v>36250</v>
      </c>
      <c r="Z4225" s="381">
        <v>41400</v>
      </c>
      <c r="AA4225" s="381">
        <v>46600</v>
      </c>
      <c r="AB4225" s="381">
        <v>51750</v>
      </c>
      <c r="AC4225" s="381">
        <v>55900</v>
      </c>
      <c r="AD4225" s="381">
        <v>60050</v>
      </c>
      <c r="AE4225" s="381">
        <v>64200</v>
      </c>
      <c r="AF4225" s="381">
        <v>68350</v>
      </c>
      <c r="AG4225" s="381">
        <v>9999</v>
      </c>
      <c r="AH4225" s="381" t="s">
        <v>2394</v>
      </c>
      <c r="AI4225" s="381" t="s">
        <v>2094</v>
      </c>
      <c r="AJ4225" s="381">
        <v>0</v>
      </c>
    </row>
    <row r="4226" spans="1:36">
      <c r="A4226" s="381" t="s">
        <v>580</v>
      </c>
      <c r="B4226" s="381" t="s">
        <v>2393</v>
      </c>
      <c r="C4226" s="381">
        <v>50</v>
      </c>
      <c r="D4226" s="381">
        <v>15</v>
      </c>
      <c r="E4226" s="381" t="s">
        <v>2376</v>
      </c>
      <c r="F4226" s="381" t="s">
        <v>2375</v>
      </c>
      <c r="G4226" s="381" t="s">
        <v>2374</v>
      </c>
      <c r="H4226" s="381">
        <v>64100</v>
      </c>
      <c r="I4226" s="381">
        <v>22650</v>
      </c>
      <c r="J4226" s="381">
        <v>25900</v>
      </c>
      <c r="K4226" s="381">
        <v>29150</v>
      </c>
      <c r="L4226" s="381">
        <v>32350</v>
      </c>
      <c r="M4226" s="381">
        <v>34950</v>
      </c>
      <c r="N4226" s="381">
        <v>37550</v>
      </c>
      <c r="O4226" s="381">
        <v>40150</v>
      </c>
      <c r="P4226" s="381">
        <v>42750</v>
      </c>
      <c r="Q4226" s="381">
        <v>13600</v>
      </c>
      <c r="R4226" s="381">
        <v>16240</v>
      </c>
      <c r="S4226" s="381">
        <v>20420</v>
      </c>
      <c r="T4226" s="381">
        <v>24600</v>
      </c>
      <c r="U4226" s="381">
        <v>28780</v>
      </c>
      <c r="V4226" s="381">
        <v>32960</v>
      </c>
      <c r="W4226" s="381">
        <v>37140</v>
      </c>
      <c r="X4226" s="381">
        <v>41320</v>
      </c>
      <c r="Y4226" s="381">
        <v>36250</v>
      </c>
      <c r="Z4226" s="381">
        <v>41400</v>
      </c>
      <c r="AA4226" s="381">
        <v>46600</v>
      </c>
      <c r="AB4226" s="381">
        <v>51750</v>
      </c>
      <c r="AC4226" s="381">
        <v>55900</v>
      </c>
      <c r="AD4226" s="381">
        <v>60050</v>
      </c>
      <c r="AE4226" s="381">
        <v>64200</v>
      </c>
      <c r="AF4226" s="381">
        <v>68350</v>
      </c>
      <c r="AG4226" s="381">
        <v>9999</v>
      </c>
      <c r="AH4226" s="381" t="s">
        <v>2392</v>
      </c>
      <c r="AI4226" s="381" t="s">
        <v>2094</v>
      </c>
      <c r="AJ4226" s="381">
        <v>0</v>
      </c>
    </row>
    <row r="4227" spans="1:36">
      <c r="A4227" s="381" t="s">
        <v>580</v>
      </c>
      <c r="B4227" s="381" t="s">
        <v>2391</v>
      </c>
      <c r="C4227" s="381">
        <v>50</v>
      </c>
      <c r="D4227" s="381">
        <v>15</v>
      </c>
      <c r="E4227" s="381" t="s">
        <v>2376</v>
      </c>
      <c r="F4227" s="381" t="s">
        <v>2375</v>
      </c>
      <c r="G4227" s="381" t="s">
        <v>2374</v>
      </c>
      <c r="H4227" s="381">
        <v>64100</v>
      </c>
      <c r="I4227" s="381">
        <v>22650</v>
      </c>
      <c r="J4227" s="381">
        <v>25900</v>
      </c>
      <c r="K4227" s="381">
        <v>29150</v>
      </c>
      <c r="L4227" s="381">
        <v>32350</v>
      </c>
      <c r="M4227" s="381">
        <v>34950</v>
      </c>
      <c r="N4227" s="381">
        <v>37550</v>
      </c>
      <c r="O4227" s="381">
        <v>40150</v>
      </c>
      <c r="P4227" s="381">
        <v>42750</v>
      </c>
      <c r="Q4227" s="381">
        <v>13600</v>
      </c>
      <c r="R4227" s="381">
        <v>16240</v>
      </c>
      <c r="S4227" s="381">
        <v>20420</v>
      </c>
      <c r="T4227" s="381">
        <v>24600</v>
      </c>
      <c r="U4227" s="381">
        <v>28780</v>
      </c>
      <c r="V4227" s="381">
        <v>32960</v>
      </c>
      <c r="W4227" s="381">
        <v>37140</v>
      </c>
      <c r="X4227" s="381">
        <v>41320</v>
      </c>
      <c r="Y4227" s="381">
        <v>36250</v>
      </c>
      <c r="Z4227" s="381">
        <v>41400</v>
      </c>
      <c r="AA4227" s="381">
        <v>46600</v>
      </c>
      <c r="AB4227" s="381">
        <v>51750</v>
      </c>
      <c r="AC4227" s="381">
        <v>55900</v>
      </c>
      <c r="AD4227" s="381">
        <v>60050</v>
      </c>
      <c r="AE4227" s="381">
        <v>64200</v>
      </c>
      <c r="AF4227" s="381">
        <v>68350</v>
      </c>
      <c r="AG4227" s="381">
        <v>9999</v>
      </c>
      <c r="AH4227" s="381" t="s">
        <v>2390</v>
      </c>
      <c r="AI4227" s="381" t="s">
        <v>2094</v>
      </c>
      <c r="AJ4227" s="381">
        <v>0</v>
      </c>
    </row>
    <row r="4228" spans="1:36">
      <c r="A4228" s="381" t="s">
        <v>580</v>
      </c>
      <c r="B4228" s="381" t="s">
        <v>2389</v>
      </c>
      <c r="C4228" s="381">
        <v>50</v>
      </c>
      <c r="D4228" s="381">
        <v>15</v>
      </c>
      <c r="E4228" s="381" t="s">
        <v>2376</v>
      </c>
      <c r="F4228" s="381" t="s">
        <v>2375</v>
      </c>
      <c r="G4228" s="381" t="s">
        <v>2374</v>
      </c>
      <c r="H4228" s="381">
        <v>64100</v>
      </c>
      <c r="I4228" s="381">
        <v>22650</v>
      </c>
      <c r="J4228" s="381">
        <v>25900</v>
      </c>
      <c r="K4228" s="381">
        <v>29150</v>
      </c>
      <c r="L4228" s="381">
        <v>32350</v>
      </c>
      <c r="M4228" s="381">
        <v>34950</v>
      </c>
      <c r="N4228" s="381">
        <v>37550</v>
      </c>
      <c r="O4228" s="381">
        <v>40150</v>
      </c>
      <c r="P4228" s="381">
        <v>42750</v>
      </c>
      <c r="Q4228" s="381">
        <v>13600</v>
      </c>
      <c r="R4228" s="381">
        <v>16240</v>
      </c>
      <c r="S4228" s="381">
        <v>20420</v>
      </c>
      <c r="T4228" s="381">
        <v>24600</v>
      </c>
      <c r="U4228" s="381">
        <v>28780</v>
      </c>
      <c r="V4228" s="381">
        <v>32960</v>
      </c>
      <c r="W4228" s="381">
        <v>37140</v>
      </c>
      <c r="X4228" s="381">
        <v>41320</v>
      </c>
      <c r="Y4228" s="381">
        <v>36250</v>
      </c>
      <c r="Z4228" s="381">
        <v>41400</v>
      </c>
      <c r="AA4228" s="381">
        <v>46600</v>
      </c>
      <c r="AB4228" s="381">
        <v>51750</v>
      </c>
      <c r="AC4228" s="381">
        <v>55900</v>
      </c>
      <c r="AD4228" s="381">
        <v>60050</v>
      </c>
      <c r="AE4228" s="381">
        <v>64200</v>
      </c>
      <c r="AF4228" s="381">
        <v>68350</v>
      </c>
      <c r="AG4228" s="381">
        <v>9999</v>
      </c>
      <c r="AH4228" s="381" t="s">
        <v>2388</v>
      </c>
      <c r="AI4228" s="381" t="s">
        <v>2094</v>
      </c>
      <c r="AJ4228" s="381">
        <v>0</v>
      </c>
    </row>
    <row r="4229" spans="1:36">
      <c r="A4229" s="381" t="s">
        <v>580</v>
      </c>
      <c r="B4229" s="381" t="s">
        <v>2387</v>
      </c>
      <c r="C4229" s="381">
        <v>50</v>
      </c>
      <c r="D4229" s="381">
        <v>15</v>
      </c>
      <c r="E4229" s="381" t="s">
        <v>2376</v>
      </c>
      <c r="F4229" s="381" t="s">
        <v>2375</v>
      </c>
      <c r="G4229" s="381" t="s">
        <v>2374</v>
      </c>
      <c r="H4229" s="381">
        <v>64100</v>
      </c>
      <c r="I4229" s="381">
        <v>22650</v>
      </c>
      <c r="J4229" s="381">
        <v>25900</v>
      </c>
      <c r="K4229" s="381">
        <v>29150</v>
      </c>
      <c r="L4229" s="381">
        <v>32350</v>
      </c>
      <c r="M4229" s="381">
        <v>34950</v>
      </c>
      <c r="N4229" s="381">
        <v>37550</v>
      </c>
      <c r="O4229" s="381">
        <v>40150</v>
      </c>
      <c r="P4229" s="381">
        <v>42750</v>
      </c>
      <c r="Q4229" s="381">
        <v>13600</v>
      </c>
      <c r="R4229" s="381">
        <v>16240</v>
      </c>
      <c r="S4229" s="381">
        <v>20420</v>
      </c>
      <c r="T4229" s="381">
        <v>24600</v>
      </c>
      <c r="U4229" s="381">
        <v>28780</v>
      </c>
      <c r="V4229" s="381">
        <v>32960</v>
      </c>
      <c r="W4229" s="381">
        <v>37140</v>
      </c>
      <c r="X4229" s="381">
        <v>41320</v>
      </c>
      <c r="Y4229" s="381">
        <v>36250</v>
      </c>
      <c r="Z4229" s="381">
        <v>41400</v>
      </c>
      <c r="AA4229" s="381">
        <v>46600</v>
      </c>
      <c r="AB4229" s="381">
        <v>51750</v>
      </c>
      <c r="AC4229" s="381">
        <v>55900</v>
      </c>
      <c r="AD4229" s="381">
        <v>60050</v>
      </c>
      <c r="AE4229" s="381">
        <v>64200</v>
      </c>
      <c r="AF4229" s="381">
        <v>68350</v>
      </c>
      <c r="AG4229" s="381">
        <v>9999</v>
      </c>
      <c r="AH4229" s="381" t="s">
        <v>2386</v>
      </c>
      <c r="AI4229" s="381" t="s">
        <v>2094</v>
      </c>
      <c r="AJ4229" s="381">
        <v>0</v>
      </c>
    </row>
    <row r="4230" spans="1:36">
      <c r="A4230" s="381" t="s">
        <v>580</v>
      </c>
      <c r="B4230" s="381" t="s">
        <v>2385</v>
      </c>
      <c r="C4230" s="381">
        <v>50</v>
      </c>
      <c r="D4230" s="381">
        <v>15</v>
      </c>
      <c r="E4230" s="381" t="s">
        <v>2376</v>
      </c>
      <c r="F4230" s="381" t="s">
        <v>2375</v>
      </c>
      <c r="G4230" s="381" t="s">
        <v>2374</v>
      </c>
      <c r="H4230" s="381">
        <v>64100</v>
      </c>
      <c r="I4230" s="381">
        <v>22650</v>
      </c>
      <c r="J4230" s="381">
        <v>25900</v>
      </c>
      <c r="K4230" s="381">
        <v>29150</v>
      </c>
      <c r="L4230" s="381">
        <v>32350</v>
      </c>
      <c r="M4230" s="381">
        <v>34950</v>
      </c>
      <c r="N4230" s="381">
        <v>37550</v>
      </c>
      <c r="O4230" s="381">
        <v>40150</v>
      </c>
      <c r="P4230" s="381">
        <v>42750</v>
      </c>
      <c r="Q4230" s="381">
        <v>13600</v>
      </c>
      <c r="R4230" s="381">
        <v>16240</v>
      </c>
      <c r="S4230" s="381">
        <v>20420</v>
      </c>
      <c r="T4230" s="381">
        <v>24600</v>
      </c>
      <c r="U4230" s="381">
        <v>28780</v>
      </c>
      <c r="V4230" s="381">
        <v>32960</v>
      </c>
      <c r="W4230" s="381">
        <v>37140</v>
      </c>
      <c r="X4230" s="381">
        <v>41320</v>
      </c>
      <c r="Y4230" s="381">
        <v>36250</v>
      </c>
      <c r="Z4230" s="381">
        <v>41400</v>
      </c>
      <c r="AA4230" s="381">
        <v>46600</v>
      </c>
      <c r="AB4230" s="381">
        <v>51750</v>
      </c>
      <c r="AC4230" s="381">
        <v>55900</v>
      </c>
      <c r="AD4230" s="381">
        <v>60050</v>
      </c>
      <c r="AE4230" s="381">
        <v>64200</v>
      </c>
      <c r="AF4230" s="381">
        <v>68350</v>
      </c>
      <c r="AG4230" s="381">
        <v>9999</v>
      </c>
      <c r="AH4230" s="381" t="s">
        <v>2384</v>
      </c>
      <c r="AI4230" s="381" t="s">
        <v>2094</v>
      </c>
      <c r="AJ4230" s="381">
        <v>0</v>
      </c>
    </row>
    <row r="4231" spans="1:36">
      <c r="A4231" s="381" t="s">
        <v>580</v>
      </c>
      <c r="B4231" s="381" t="s">
        <v>2383</v>
      </c>
      <c r="C4231" s="381">
        <v>50</v>
      </c>
      <c r="D4231" s="381">
        <v>15</v>
      </c>
      <c r="E4231" s="381" t="s">
        <v>2376</v>
      </c>
      <c r="F4231" s="381" t="s">
        <v>2375</v>
      </c>
      <c r="G4231" s="381" t="s">
        <v>2374</v>
      </c>
      <c r="H4231" s="381">
        <v>64100</v>
      </c>
      <c r="I4231" s="381">
        <v>22650</v>
      </c>
      <c r="J4231" s="381">
        <v>25900</v>
      </c>
      <c r="K4231" s="381">
        <v>29150</v>
      </c>
      <c r="L4231" s="381">
        <v>32350</v>
      </c>
      <c r="M4231" s="381">
        <v>34950</v>
      </c>
      <c r="N4231" s="381">
        <v>37550</v>
      </c>
      <c r="O4231" s="381">
        <v>40150</v>
      </c>
      <c r="P4231" s="381">
        <v>42750</v>
      </c>
      <c r="Q4231" s="381">
        <v>13600</v>
      </c>
      <c r="R4231" s="381">
        <v>16240</v>
      </c>
      <c r="S4231" s="381">
        <v>20420</v>
      </c>
      <c r="T4231" s="381">
        <v>24600</v>
      </c>
      <c r="U4231" s="381">
        <v>28780</v>
      </c>
      <c r="V4231" s="381">
        <v>32960</v>
      </c>
      <c r="W4231" s="381">
        <v>37140</v>
      </c>
      <c r="X4231" s="381">
        <v>41320</v>
      </c>
      <c r="Y4231" s="381">
        <v>36250</v>
      </c>
      <c r="Z4231" s="381">
        <v>41400</v>
      </c>
      <c r="AA4231" s="381">
        <v>46600</v>
      </c>
      <c r="AB4231" s="381">
        <v>51750</v>
      </c>
      <c r="AC4231" s="381">
        <v>55900</v>
      </c>
      <c r="AD4231" s="381">
        <v>60050</v>
      </c>
      <c r="AE4231" s="381">
        <v>64200</v>
      </c>
      <c r="AF4231" s="381">
        <v>68350</v>
      </c>
      <c r="AG4231" s="381">
        <v>9999</v>
      </c>
      <c r="AH4231" s="381" t="s">
        <v>2382</v>
      </c>
      <c r="AI4231" s="381" t="s">
        <v>2094</v>
      </c>
      <c r="AJ4231" s="381">
        <v>0</v>
      </c>
    </row>
    <row r="4232" spans="1:36">
      <c r="A4232" s="381" t="s">
        <v>580</v>
      </c>
      <c r="B4232" s="381" t="s">
        <v>2381</v>
      </c>
      <c r="C4232" s="381">
        <v>50</v>
      </c>
      <c r="D4232" s="381">
        <v>15</v>
      </c>
      <c r="E4232" s="381" t="s">
        <v>2376</v>
      </c>
      <c r="F4232" s="381" t="s">
        <v>2375</v>
      </c>
      <c r="G4232" s="381" t="s">
        <v>2374</v>
      </c>
      <c r="H4232" s="381">
        <v>64100</v>
      </c>
      <c r="I4232" s="381">
        <v>22650</v>
      </c>
      <c r="J4232" s="381">
        <v>25900</v>
      </c>
      <c r="K4232" s="381">
        <v>29150</v>
      </c>
      <c r="L4232" s="381">
        <v>32350</v>
      </c>
      <c r="M4232" s="381">
        <v>34950</v>
      </c>
      <c r="N4232" s="381">
        <v>37550</v>
      </c>
      <c r="O4232" s="381">
        <v>40150</v>
      </c>
      <c r="P4232" s="381">
        <v>42750</v>
      </c>
      <c r="Q4232" s="381">
        <v>13600</v>
      </c>
      <c r="R4232" s="381">
        <v>16240</v>
      </c>
      <c r="S4232" s="381">
        <v>20420</v>
      </c>
      <c r="T4232" s="381">
        <v>24600</v>
      </c>
      <c r="U4232" s="381">
        <v>28780</v>
      </c>
      <c r="V4232" s="381">
        <v>32960</v>
      </c>
      <c r="W4232" s="381">
        <v>37140</v>
      </c>
      <c r="X4232" s="381">
        <v>41320</v>
      </c>
      <c r="Y4232" s="381">
        <v>36250</v>
      </c>
      <c r="Z4232" s="381">
        <v>41400</v>
      </c>
      <c r="AA4232" s="381">
        <v>46600</v>
      </c>
      <c r="AB4232" s="381">
        <v>51750</v>
      </c>
      <c r="AC4232" s="381">
        <v>55900</v>
      </c>
      <c r="AD4232" s="381">
        <v>60050</v>
      </c>
      <c r="AE4232" s="381">
        <v>64200</v>
      </c>
      <c r="AF4232" s="381">
        <v>68350</v>
      </c>
      <c r="AG4232" s="381">
        <v>9999</v>
      </c>
      <c r="AH4232" s="381" t="s">
        <v>2380</v>
      </c>
      <c r="AI4232" s="381" t="s">
        <v>2094</v>
      </c>
      <c r="AJ4232" s="381">
        <v>0</v>
      </c>
    </row>
    <row r="4233" spans="1:36">
      <c r="A4233" s="381" t="s">
        <v>580</v>
      </c>
      <c r="B4233" s="381" t="s">
        <v>2379</v>
      </c>
      <c r="C4233" s="381">
        <v>50</v>
      </c>
      <c r="D4233" s="381">
        <v>15</v>
      </c>
      <c r="E4233" s="381" t="s">
        <v>2376</v>
      </c>
      <c r="F4233" s="381" t="s">
        <v>2375</v>
      </c>
      <c r="G4233" s="381" t="s">
        <v>2374</v>
      </c>
      <c r="H4233" s="381">
        <v>64100</v>
      </c>
      <c r="I4233" s="381">
        <v>22650</v>
      </c>
      <c r="J4233" s="381">
        <v>25900</v>
      </c>
      <c r="K4233" s="381">
        <v>29150</v>
      </c>
      <c r="L4233" s="381">
        <v>32350</v>
      </c>
      <c r="M4233" s="381">
        <v>34950</v>
      </c>
      <c r="N4233" s="381">
        <v>37550</v>
      </c>
      <c r="O4233" s="381">
        <v>40150</v>
      </c>
      <c r="P4233" s="381">
        <v>42750</v>
      </c>
      <c r="Q4233" s="381">
        <v>13600</v>
      </c>
      <c r="R4233" s="381">
        <v>16240</v>
      </c>
      <c r="S4233" s="381">
        <v>20420</v>
      </c>
      <c r="T4233" s="381">
        <v>24600</v>
      </c>
      <c r="U4233" s="381">
        <v>28780</v>
      </c>
      <c r="V4233" s="381">
        <v>32960</v>
      </c>
      <c r="W4233" s="381">
        <v>37140</v>
      </c>
      <c r="X4233" s="381">
        <v>41320</v>
      </c>
      <c r="Y4233" s="381">
        <v>36250</v>
      </c>
      <c r="Z4233" s="381">
        <v>41400</v>
      </c>
      <c r="AA4233" s="381">
        <v>46600</v>
      </c>
      <c r="AB4233" s="381">
        <v>51750</v>
      </c>
      <c r="AC4233" s="381">
        <v>55900</v>
      </c>
      <c r="AD4233" s="381">
        <v>60050</v>
      </c>
      <c r="AE4233" s="381">
        <v>64200</v>
      </c>
      <c r="AF4233" s="381">
        <v>68350</v>
      </c>
      <c r="AG4233" s="381">
        <v>9999</v>
      </c>
      <c r="AH4233" s="381" t="s">
        <v>2378</v>
      </c>
      <c r="AI4233" s="381" t="s">
        <v>2094</v>
      </c>
      <c r="AJ4233" s="381">
        <v>0</v>
      </c>
    </row>
    <row r="4234" spans="1:36">
      <c r="A4234" s="381" t="s">
        <v>580</v>
      </c>
      <c r="B4234" s="381" t="s">
        <v>2377</v>
      </c>
      <c r="C4234" s="381">
        <v>50</v>
      </c>
      <c r="D4234" s="381">
        <v>15</v>
      </c>
      <c r="E4234" s="381" t="s">
        <v>2376</v>
      </c>
      <c r="F4234" s="381" t="s">
        <v>2375</v>
      </c>
      <c r="G4234" s="381" t="s">
        <v>2374</v>
      </c>
      <c r="H4234" s="381">
        <v>64100</v>
      </c>
      <c r="I4234" s="381">
        <v>22650</v>
      </c>
      <c r="J4234" s="381">
        <v>25900</v>
      </c>
      <c r="K4234" s="381">
        <v>29150</v>
      </c>
      <c r="L4234" s="381">
        <v>32350</v>
      </c>
      <c r="M4234" s="381">
        <v>34950</v>
      </c>
      <c r="N4234" s="381">
        <v>37550</v>
      </c>
      <c r="O4234" s="381">
        <v>40150</v>
      </c>
      <c r="P4234" s="381">
        <v>42750</v>
      </c>
      <c r="Q4234" s="381">
        <v>13600</v>
      </c>
      <c r="R4234" s="381">
        <v>16240</v>
      </c>
      <c r="S4234" s="381">
        <v>20420</v>
      </c>
      <c r="T4234" s="381">
        <v>24600</v>
      </c>
      <c r="U4234" s="381">
        <v>28780</v>
      </c>
      <c r="V4234" s="381">
        <v>32960</v>
      </c>
      <c r="W4234" s="381">
        <v>37140</v>
      </c>
      <c r="X4234" s="381">
        <v>41320</v>
      </c>
      <c r="Y4234" s="381">
        <v>36250</v>
      </c>
      <c r="Z4234" s="381">
        <v>41400</v>
      </c>
      <c r="AA4234" s="381">
        <v>46600</v>
      </c>
      <c r="AB4234" s="381">
        <v>51750</v>
      </c>
      <c r="AC4234" s="381">
        <v>55900</v>
      </c>
      <c r="AD4234" s="381">
        <v>60050</v>
      </c>
      <c r="AE4234" s="381">
        <v>64200</v>
      </c>
      <c r="AF4234" s="381">
        <v>68350</v>
      </c>
      <c r="AG4234" s="381">
        <v>9999</v>
      </c>
      <c r="AH4234" s="381" t="s">
        <v>2373</v>
      </c>
      <c r="AI4234" s="381" t="s">
        <v>2094</v>
      </c>
      <c r="AJ4234" s="381">
        <v>0</v>
      </c>
    </row>
    <row r="4235" spans="1:36">
      <c r="A4235" s="381" t="s">
        <v>580</v>
      </c>
      <c r="B4235" s="381" t="s">
        <v>2372</v>
      </c>
      <c r="C4235" s="381">
        <v>50</v>
      </c>
      <c r="D4235" s="381">
        <v>17</v>
      </c>
      <c r="E4235" s="381" t="s">
        <v>2339</v>
      </c>
      <c r="F4235" s="381" t="s">
        <v>2338</v>
      </c>
      <c r="G4235" s="381" t="s">
        <v>1904</v>
      </c>
      <c r="H4235" s="381">
        <v>66300</v>
      </c>
      <c r="I4235" s="381">
        <v>23250</v>
      </c>
      <c r="J4235" s="381">
        <v>26550</v>
      </c>
      <c r="K4235" s="381">
        <v>29850</v>
      </c>
      <c r="L4235" s="381">
        <v>33150</v>
      </c>
      <c r="M4235" s="381">
        <v>35850</v>
      </c>
      <c r="N4235" s="381">
        <v>38500</v>
      </c>
      <c r="O4235" s="381">
        <v>41150</v>
      </c>
      <c r="P4235" s="381">
        <v>43800</v>
      </c>
      <c r="Q4235" s="381">
        <v>13950</v>
      </c>
      <c r="R4235" s="381">
        <v>16240</v>
      </c>
      <c r="S4235" s="381">
        <v>20420</v>
      </c>
      <c r="T4235" s="381">
        <v>24600</v>
      </c>
      <c r="U4235" s="381">
        <v>28780</v>
      </c>
      <c r="V4235" s="381">
        <v>32960</v>
      </c>
      <c r="W4235" s="381">
        <v>37140</v>
      </c>
      <c r="X4235" s="381">
        <v>41320</v>
      </c>
      <c r="Y4235" s="381">
        <v>37150</v>
      </c>
      <c r="Z4235" s="381">
        <v>42450</v>
      </c>
      <c r="AA4235" s="381">
        <v>47750</v>
      </c>
      <c r="AB4235" s="381">
        <v>53050</v>
      </c>
      <c r="AC4235" s="381">
        <v>57300</v>
      </c>
      <c r="AD4235" s="381">
        <v>61550</v>
      </c>
      <c r="AE4235" s="381">
        <v>65800</v>
      </c>
      <c r="AF4235" s="381">
        <v>70050</v>
      </c>
      <c r="AG4235" s="381">
        <v>9999</v>
      </c>
      <c r="AH4235" s="381" t="s">
        <v>2371</v>
      </c>
      <c r="AI4235" s="381" t="s">
        <v>2094</v>
      </c>
      <c r="AJ4235" s="381">
        <v>0</v>
      </c>
    </row>
    <row r="4236" spans="1:36">
      <c r="A4236" s="381" t="s">
        <v>580</v>
      </c>
      <c r="B4236" s="381" t="s">
        <v>2370</v>
      </c>
      <c r="C4236" s="381">
        <v>50</v>
      </c>
      <c r="D4236" s="381">
        <v>17</v>
      </c>
      <c r="E4236" s="381" t="s">
        <v>2339</v>
      </c>
      <c r="F4236" s="381" t="s">
        <v>2338</v>
      </c>
      <c r="G4236" s="381" t="s">
        <v>1904</v>
      </c>
      <c r="H4236" s="381">
        <v>66300</v>
      </c>
      <c r="I4236" s="381">
        <v>23250</v>
      </c>
      <c r="J4236" s="381">
        <v>26550</v>
      </c>
      <c r="K4236" s="381">
        <v>29850</v>
      </c>
      <c r="L4236" s="381">
        <v>33150</v>
      </c>
      <c r="M4236" s="381">
        <v>35850</v>
      </c>
      <c r="N4236" s="381">
        <v>38500</v>
      </c>
      <c r="O4236" s="381">
        <v>41150</v>
      </c>
      <c r="P4236" s="381">
        <v>43800</v>
      </c>
      <c r="Q4236" s="381">
        <v>13950</v>
      </c>
      <c r="R4236" s="381">
        <v>16240</v>
      </c>
      <c r="S4236" s="381">
        <v>20420</v>
      </c>
      <c r="T4236" s="381">
        <v>24600</v>
      </c>
      <c r="U4236" s="381">
        <v>28780</v>
      </c>
      <c r="V4236" s="381">
        <v>32960</v>
      </c>
      <c r="W4236" s="381">
        <v>37140</v>
      </c>
      <c r="X4236" s="381">
        <v>41320</v>
      </c>
      <c r="Y4236" s="381">
        <v>37150</v>
      </c>
      <c r="Z4236" s="381">
        <v>42450</v>
      </c>
      <c r="AA4236" s="381">
        <v>47750</v>
      </c>
      <c r="AB4236" s="381">
        <v>53050</v>
      </c>
      <c r="AC4236" s="381">
        <v>57300</v>
      </c>
      <c r="AD4236" s="381">
        <v>61550</v>
      </c>
      <c r="AE4236" s="381">
        <v>65800</v>
      </c>
      <c r="AF4236" s="381">
        <v>70050</v>
      </c>
      <c r="AG4236" s="381">
        <v>9999</v>
      </c>
      <c r="AH4236" s="381" t="s">
        <v>2369</v>
      </c>
      <c r="AI4236" s="381" t="s">
        <v>2094</v>
      </c>
      <c r="AJ4236" s="381">
        <v>0</v>
      </c>
    </row>
    <row r="4237" spans="1:36">
      <c r="A4237" s="381" t="s">
        <v>580</v>
      </c>
      <c r="B4237" s="381" t="s">
        <v>2368</v>
      </c>
      <c r="C4237" s="381">
        <v>50</v>
      </c>
      <c r="D4237" s="381">
        <v>17</v>
      </c>
      <c r="E4237" s="381" t="s">
        <v>2339</v>
      </c>
      <c r="F4237" s="381" t="s">
        <v>2338</v>
      </c>
      <c r="G4237" s="381" t="s">
        <v>1904</v>
      </c>
      <c r="H4237" s="381">
        <v>66300</v>
      </c>
      <c r="I4237" s="381">
        <v>23250</v>
      </c>
      <c r="J4237" s="381">
        <v>26550</v>
      </c>
      <c r="K4237" s="381">
        <v>29850</v>
      </c>
      <c r="L4237" s="381">
        <v>33150</v>
      </c>
      <c r="M4237" s="381">
        <v>35850</v>
      </c>
      <c r="N4237" s="381">
        <v>38500</v>
      </c>
      <c r="O4237" s="381">
        <v>41150</v>
      </c>
      <c r="P4237" s="381">
        <v>43800</v>
      </c>
      <c r="Q4237" s="381">
        <v>13950</v>
      </c>
      <c r="R4237" s="381">
        <v>16240</v>
      </c>
      <c r="S4237" s="381">
        <v>20420</v>
      </c>
      <c r="T4237" s="381">
        <v>24600</v>
      </c>
      <c r="U4237" s="381">
        <v>28780</v>
      </c>
      <c r="V4237" s="381">
        <v>32960</v>
      </c>
      <c r="W4237" s="381">
        <v>37140</v>
      </c>
      <c r="X4237" s="381">
        <v>41320</v>
      </c>
      <c r="Y4237" s="381">
        <v>37150</v>
      </c>
      <c r="Z4237" s="381">
        <v>42450</v>
      </c>
      <c r="AA4237" s="381">
        <v>47750</v>
      </c>
      <c r="AB4237" s="381">
        <v>53050</v>
      </c>
      <c r="AC4237" s="381">
        <v>57300</v>
      </c>
      <c r="AD4237" s="381">
        <v>61550</v>
      </c>
      <c r="AE4237" s="381">
        <v>65800</v>
      </c>
      <c r="AF4237" s="381">
        <v>70050</v>
      </c>
      <c r="AG4237" s="381">
        <v>9999</v>
      </c>
      <c r="AH4237" s="381" t="s">
        <v>2367</v>
      </c>
      <c r="AI4237" s="381" t="s">
        <v>2094</v>
      </c>
      <c r="AJ4237" s="381">
        <v>0</v>
      </c>
    </row>
    <row r="4238" spans="1:36">
      <c r="A4238" s="381" t="s">
        <v>580</v>
      </c>
      <c r="B4238" s="381" t="s">
        <v>2366</v>
      </c>
      <c r="C4238" s="381">
        <v>50</v>
      </c>
      <c r="D4238" s="381">
        <v>17</v>
      </c>
      <c r="E4238" s="381" t="s">
        <v>2339</v>
      </c>
      <c r="F4238" s="381" t="s">
        <v>2338</v>
      </c>
      <c r="G4238" s="381" t="s">
        <v>1904</v>
      </c>
      <c r="H4238" s="381">
        <v>66300</v>
      </c>
      <c r="I4238" s="381">
        <v>23250</v>
      </c>
      <c r="J4238" s="381">
        <v>26550</v>
      </c>
      <c r="K4238" s="381">
        <v>29850</v>
      </c>
      <c r="L4238" s="381">
        <v>33150</v>
      </c>
      <c r="M4238" s="381">
        <v>35850</v>
      </c>
      <c r="N4238" s="381">
        <v>38500</v>
      </c>
      <c r="O4238" s="381">
        <v>41150</v>
      </c>
      <c r="P4238" s="381">
        <v>43800</v>
      </c>
      <c r="Q4238" s="381">
        <v>13950</v>
      </c>
      <c r="R4238" s="381">
        <v>16240</v>
      </c>
      <c r="S4238" s="381">
        <v>20420</v>
      </c>
      <c r="T4238" s="381">
        <v>24600</v>
      </c>
      <c r="U4238" s="381">
        <v>28780</v>
      </c>
      <c r="V4238" s="381">
        <v>32960</v>
      </c>
      <c r="W4238" s="381">
        <v>37140</v>
      </c>
      <c r="X4238" s="381">
        <v>41320</v>
      </c>
      <c r="Y4238" s="381">
        <v>37150</v>
      </c>
      <c r="Z4238" s="381">
        <v>42450</v>
      </c>
      <c r="AA4238" s="381">
        <v>47750</v>
      </c>
      <c r="AB4238" s="381">
        <v>53050</v>
      </c>
      <c r="AC4238" s="381">
        <v>57300</v>
      </c>
      <c r="AD4238" s="381">
        <v>61550</v>
      </c>
      <c r="AE4238" s="381">
        <v>65800</v>
      </c>
      <c r="AF4238" s="381">
        <v>70050</v>
      </c>
      <c r="AG4238" s="381">
        <v>9999</v>
      </c>
      <c r="AH4238" s="381" t="s">
        <v>2365</v>
      </c>
      <c r="AI4238" s="381" t="s">
        <v>2094</v>
      </c>
      <c r="AJ4238" s="381">
        <v>0</v>
      </c>
    </row>
    <row r="4239" spans="1:36">
      <c r="A4239" s="381" t="s">
        <v>580</v>
      </c>
      <c r="B4239" s="381" t="s">
        <v>2364</v>
      </c>
      <c r="C4239" s="381">
        <v>50</v>
      </c>
      <c r="D4239" s="381">
        <v>17</v>
      </c>
      <c r="E4239" s="381" t="s">
        <v>2339</v>
      </c>
      <c r="F4239" s="381" t="s">
        <v>2338</v>
      </c>
      <c r="G4239" s="381" t="s">
        <v>1904</v>
      </c>
      <c r="H4239" s="381">
        <v>66300</v>
      </c>
      <c r="I4239" s="381">
        <v>23250</v>
      </c>
      <c r="J4239" s="381">
        <v>26550</v>
      </c>
      <c r="K4239" s="381">
        <v>29850</v>
      </c>
      <c r="L4239" s="381">
        <v>33150</v>
      </c>
      <c r="M4239" s="381">
        <v>35850</v>
      </c>
      <c r="N4239" s="381">
        <v>38500</v>
      </c>
      <c r="O4239" s="381">
        <v>41150</v>
      </c>
      <c r="P4239" s="381">
        <v>43800</v>
      </c>
      <c r="Q4239" s="381">
        <v>13950</v>
      </c>
      <c r="R4239" s="381">
        <v>16240</v>
      </c>
      <c r="S4239" s="381">
        <v>20420</v>
      </c>
      <c r="T4239" s="381">
        <v>24600</v>
      </c>
      <c r="U4239" s="381">
        <v>28780</v>
      </c>
      <c r="V4239" s="381">
        <v>32960</v>
      </c>
      <c r="W4239" s="381">
        <v>37140</v>
      </c>
      <c r="X4239" s="381">
        <v>41320</v>
      </c>
      <c r="Y4239" s="381">
        <v>37150</v>
      </c>
      <c r="Z4239" s="381">
        <v>42450</v>
      </c>
      <c r="AA4239" s="381">
        <v>47750</v>
      </c>
      <c r="AB4239" s="381">
        <v>53050</v>
      </c>
      <c r="AC4239" s="381">
        <v>57300</v>
      </c>
      <c r="AD4239" s="381">
        <v>61550</v>
      </c>
      <c r="AE4239" s="381">
        <v>65800</v>
      </c>
      <c r="AF4239" s="381">
        <v>70050</v>
      </c>
      <c r="AG4239" s="381">
        <v>9999</v>
      </c>
      <c r="AH4239" s="381" t="s">
        <v>2363</v>
      </c>
      <c r="AI4239" s="381" t="s">
        <v>2094</v>
      </c>
      <c r="AJ4239" s="381">
        <v>0</v>
      </c>
    </row>
    <row r="4240" spans="1:36">
      <c r="A4240" s="381" t="s">
        <v>580</v>
      </c>
      <c r="B4240" s="381" t="s">
        <v>2362</v>
      </c>
      <c r="C4240" s="381">
        <v>50</v>
      </c>
      <c r="D4240" s="381">
        <v>17</v>
      </c>
      <c r="E4240" s="381" t="s">
        <v>2339</v>
      </c>
      <c r="F4240" s="381" t="s">
        <v>2338</v>
      </c>
      <c r="G4240" s="381" t="s">
        <v>1904</v>
      </c>
      <c r="H4240" s="381">
        <v>66300</v>
      </c>
      <c r="I4240" s="381">
        <v>23250</v>
      </c>
      <c r="J4240" s="381">
        <v>26550</v>
      </c>
      <c r="K4240" s="381">
        <v>29850</v>
      </c>
      <c r="L4240" s="381">
        <v>33150</v>
      </c>
      <c r="M4240" s="381">
        <v>35850</v>
      </c>
      <c r="N4240" s="381">
        <v>38500</v>
      </c>
      <c r="O4240" s="381">
        <v>41150</v>
      </c>
      <c r="P4240" s="381">
        <v>43800</v>
      </c>
      <c r="Q4240" s="381">
        <v>13950</v>
      </c>
      <c r="R4240" s="381">
        <v>16240</v>
      </c>
      <c r="S4240" s="381">
        <v>20420</v>
      </c>
      <c r="T4240" s="381">
        <v>24600</v>
      </c>
      <c r="U4240" s="381">
        <v>28780</v>
      </c>
      <c r="V4240" s="381">
        <v>32960</v>
      </c>
      <c r="W4240" s="381">
        <v>37140</v>
      </c>
      <c r="X4240" s="381">
        <v>41320</v>
      </c>
      <c r="Y4240" s="381">
        <v>37150</v>
      </c>
      <c r="Z4240" s="381">
        <v>42450</v>
      </c>
      <c r="AA4240" s="381">
        <v>47750</v>
      </c>
      <c r="AB4240" s="381">
        <v>53050</v>
      </c>
      <c r="AC4240" s="381">
        <v>57300</v>
      </c>
      <c r="AD4240" s="381">
        <v>61550</v>
      </c>
      <c r="AE4240" s="381">
        <v>65800</v>
      </c>
      <c r="AF4240" s="381">
        <v>70050</v>
      </c>
      <c r="AG4240" s="381">
        <v>9999</v>
      </c>
      <c r="AH4240" s="381" t="s">
        <v>2361</v>
      </c>
      <c r="AI4240" s="381" t="s">
        <v>2094</v>
      </c>
      <c r="AJ4240" s="381">
        <v>0</v>
      </c>
    </row>
    <row r="4241" spans="1:36">
      <c r="A4241" s="381" t="s">
        <v>580</v>
      </c>
      <c r="B4241" s="381" t="s">
        <v>2360</v>
      </c>
      <c r="C4241" s="381">
        <v>50</v>
      </c>
      <c r="D4241" s="381">
        <v>17</v>
      </c>
      <c r="E4241" s="381" t="s">
        <v>2339</v>
      </c>
      <c r="F4241" s="381" t="s">
        <v>2338</v>
      </c>
      <c r="G4241" s="381" t="s">
        <v>1904</v>
      </c>
      <c r="H4241" s="381">
        <v>66300</v>
      </c>
      <c r="I4241" s="381">
        <v>23250</v>
      </c>
      <c r="J4241" s="381">
        <v>26550</v>
      </c>
      <c r="K4241" s="381">
        <v>29850</v>
      </c>
      <c r="L4241" s="381">
        <v>33150</v>
      </c>
      <c r="M4241" s="381">
        <v>35850</v>
      </c>
      <c r="N4241" s="381">
        <v>38500</v>
      </c>
      <c r="O4241" s="381">
        <v>41150</v>
      </c>
      <c r="P4241" s="381">
        <v>43800</v>
      </c>
      <c r="Q4241" s="381">
        <v>13950</v>
      </c>
      <c r="R4241" s="381">
        <v>16240</v>
      </c>
      <c r="S4241" s="381">
        <v>20420</v>
      </c>
      <c r="T4241" s="381">
        <v>24600</v>
      </c>
      <c r="U4241" s="381">
        <v>28780</v>
      </c>
      <c r="V4241" s="381">
        <v>32960</v>
      </c>
      <c r="W4241" s="381">
        <v>37140</v>
      </c>
      <c r="X4241" s="381">
        <v>41320</v>
      </c>
      <c r="Y4241" s="381">
        <v>37150</v>
      </c>
      <c r="Z4241" s="381">
        <v>42450</v>
      </c>
      <c r="AA4241" s="381">
        <v>47750</v>
      </c>
      <c r="AB4241" s="381">
        <v>53050</v>
      </c>
      <c r="AC4241" s="381">
        <v>57300</v>
      </c>
      <c r="AD4241" s="381">
        <v>61550</v>
      </c>
      <c r="AE4241" s="381">
        <v>65800</v>
      </c>
      <c r="AF4241" s="381">
        <v>70050</v>
      </c>
      <c r="AG4241" s="381">
        <v>9999</v>
      </c>
      <c r="AH4241" s="381" t="s">
        <v>2359</v>
      </c>
      <c r="AI4241" s="381" t="s">
        <v>2094</v>
      </c>
      <c r="AJ4241" s="381">
        <v>0</v>
      </c>
    </row>
    <row r="4242" spans="1:36">
      <c r="A4242" s="381" t="s">
        <v>580</v>
      </c>
      <c r="B4242" s="381" t="s">
        <v>2358</v>
      </c>
      <c r="C4242" s="381">
        <v>50</v>
      </c>
      <c r="D4242" s="381">
        <v>17</v>
      </c>
      <c r="E4242" s="381" t="s">
        <v>2339</v>
      </c>
      <c r="F4242" s="381" t="s">
        <v>2338</v>
      </c>
      <c r="G4242" s="381" t="s">
        <v>1904</v>
      </c>
      <c r="H4242" s="381">
        <v>66300</v>
      </c>
      <c r="I4242" s="381">
        <v>23250</v>
      </c>
      <c r="J4242" s="381">
        <v>26550</v>
      </c>
      <c r="K4242" s="381">
        <v>29850</v>
      </c>
      <c r="L4242" s="381">
        <v>33150</v>
      </c>
      <c r="M4242" s="381">
        <v>35850</v>
      </c>
      <c r="N4242" s="381">
        <v>38500</v>
      </c>
      <c r="O4242" s="381">
        <v>41150</v>
      </c>
      <c r="P4242" s="381">
        <v>43800</v>
      </c>
      <c r="Q4242" s="381">
        <v>13950</v>
      </c>
      <c r="R4242" s="381">
        <v>16240</v>
      </c>
      <c r="S4242" s="381">
        <v>20420</v>
      </c>
      <c r="T4242" s="381">
        <v>24600</v>
      </c>
      <c r="U4242" s="381">
        <v>28780</v>
      </c>
      <c r="V4242" s="381">
        <v>32960</v>
      </c>
      <c r="W4242" s="381">
        <v>37140</v>
      </c>
      <c r="X4242" s="381">
        <v>41320</v>
      </c>
      <c r="Y4242" s="381">
        <v>37150</v>
      </c>
      <c r="Z4242" s="381">
        <v>42450</v>
      </c>
      <c r="AA4242" s="381">
        <v>47750</v>
      </c>
      <c r="AB4242" s="381">
        <v>53050</v>
      </c>
      <c r="AC4242" s="381">
        <v>57300</v>
      </c>
      <c r="AD4242" s="381">
        <v>61550</v>
      </c>
      <c r="AE4242" s="381">
        <v>65800</v>
      </c>
      <c r="AF4242" s="381">
        <v>70050</v>
      </c>
      <c r="AG4242" s="381">
        <v>9999</v>
      </c>
      <c r="AH4242" s="381" t="s">
        <v>2357</v>
      </c>
      <c r="AI4242" s="381" t="s">
        <v>2094</v>
      </c>
      <c r="AJ4242" s="381">
        <v>0</v>
      </c>
    </row>
    <row r="4243" spans="1:36">
      <c r="A4243" s="381" t="s">
        <v>580</v>
      </c>
      <c r="B4243" s="381" t="s">
        <v>2356</v>
      </c>
      <c r="C4243" s="381">
        <v>50</v>
      </c>
      <c r="D4243" s="381">
        <v>17</v>
      </c>
      <c r="E4243" s="381" t="s">
        <v>2339</v>
      </c>
      <c r="F4243" s="381" t="s">
        <v>2338</v>
      </c>
      <c r="G4243" s="381" t="s">
        <v>1904</v>
      </c>
      <c r="H4243" s="381">
        <v>66300</v>
      </c>
      <c r="I4243" s="381">
        <v>23250</v>
      </c>
      <c r="J4243" s="381">
        <v>26550</v>
      </c>
      <c r="K4243" s="381">
        <v>29850</v>
      </c>
      <c r="L4243" s="381">
        <v>33150</v>
      </c>
      <c r="M4243" s="381">
        <v>35850</v>
      </c>
      <c r="N4243" s="381">
        <v>38500</v>
      </c>
      <c r="O4243" s="381">
        <v>41150</v>
      </c>
      <c r="P4243" s="381">
        <v>43800</v>
      </c>
      <c r="Q4243" s="381">
        <v>13950</v>
      </c>
      <c r="R4243" s="381">
        <v>16240</v>
      </c>
      <c r="S4243" s="381">
        <v>20420</v>
      </c>
      <c r="T4243" s="381">
        <v>24600</v>
      </c>
      <c r="U4243" s="381">
        <v>28780</v>
      </c>
      <c r="V4243" s="381">
        <v>32960</v>
      </c>
      <c r="W4243" s="381">
        <v>37140</v>
      </c>
      <c r="X4243" s="381">
        <v>41320</v>
      </c>
      <c r="Y4243" s="381">
        <v>37150</v>
      </c>
      <c r="Z4243" s="381">
        <v>42450</v>
      </c>
      <c r="AA4243" s="381">
        <v>47750</v>
      </c>
      <c r="AB4243" s="381">
        <v>53050</v>
      </c>
      <c r="AC4243" s="381">
        <v>57300</v>
      </c>
      <c r="AD4243" s="381">
        <v>61550</v>
      </c>
      <c r="AE4243" s="381">
        <v>65800</v>
      </c>
      <c r="AF4243" s="381">
        <v>70050</v>
      </c>
      <c r="AG4243" s="381">
        <v>9999</v>
      </c>
      <c r="AH4243" s="381" t="s">
        <v>2355</v>
      </c>
      <c r="AI4243" s="381" t="s">
        <v>2094</v>
      </c>
      <c r="AJ4243" s="381">
        <v>0</v>
      </c>
    </row>
    <row r="4244" spans="1:36">
      <c r="A4244" s="381" t="s">
        <v>580</v>
      </c>
      <c r="B4244" s="381" t="s">
        <v>2354</v>
      </c>
      <c r="C4244" s="381">
        <v>50</v>
      </c>
      <c r="D4244" s="381">
        <v>17</v>
      </c>
      <c r="E4244" s="381" t="s">
        <v>2339</v>
      </c>
      <c r="F4244" s="381" t="s">
        <v>2338</v>
      </c>
      <c r="G4244" s="381" t="s">
        <v>1904</v>
      </c>
      <c r="H4244" s="381">
        <v>66300</v>
      </c>
      <c r="I4244" s="381">
        <v>23250</v>
      </c>
      <c r="J4244" s="381">
        <v>26550</v>
      </c>
      <c r="K4244" s="381">
        <v>29850</v>
      </c>
      <c r="L4244" s="381">
        <v>33150</v>
      </c>
      <c r="M4244" s="381">
        <v>35850</v>
      </c>
      <c r="N4244" s="381">
        <v>38500</v>
      </c>
      <c r="O4244" s="381">
        <v>41150</v>
      </c>
      <c r="P4244" s="381">
        <v>43800</v>
      </c>
      <c r="Q4244" s="381">
        <v>13950</v>
      </c>
      <c r="R4244" s="381">
        <v>16240</v>
      </c>
      <c r="S4244" s="381">
        <v>20420</v>
      </c>
      <c r="T4244" s="381">
        <v>24600</v>
      </c>
      <c r="U4244" s="381">
        <v>28780</v>
      </c>
      <c r="V4244" s="381">
        <v>32960</v>
      </c>
      <c r="W4244" s="381">
        <v>37140</v>
      </c>
      <c r="X4244" s="381">
        <v>41320</v>
      </c>
      <c r="Y4244" s="381">
        <v>37150</v>
      </c>
      <c r="Z4244" s="381">
        <v>42450</v>
      </c>
      <c r="AA4244" s="381">
        <v>47750</v>
      </c>
      <c r="AB4244" s="381">
        <v>53050</v>
      </c>
      <c r="AC4244" s="381">
        <v>57300</v>
      </c>
      <c r="AD4244" s="381">
        <v>61550</v>
      </c>
      <c r="AE4244" s="381">
        <v>65800</v>
      </c>
      <c r="AF4244" s="381">
        <v>70050</v>
      </c>
      <c r="AG4244" s="381">
        <v>9999</v>
      </c>
      <c r="AH4244" s="381" t="s">
        <v>2353</v>
      </c>
      <c r="AI4244" s="381" t="s">
        <v>2094</v>
      </c>
      <c r="AJ4244" s="381">
        <v>0</v>
      </c>
    </row>
    <row r="4245" spans="1:36">
      <c r="A4245" s="381" t="s">
        <v>580</v>
      </c>
      <c r="B4245" s="381" t="s">
        <v>2352</v>
      </c>
      <c r="C4245" s="381">
        <v>50</v>
      </c>
      <c r="D4245" s="381">
        <v>17</v>
      </c>
      <c r="E4245" s="381" t="s">
        <v>2339</v>
      </c>
      <c r="F4245" s="381" t="s">
        <v>2338</v>
      </c>
      <c r="G4245" s="381" t="s">
        <v>1904</v>
      </c>
      <c r="H4245" s="381">
        <v>66300</v>
      </c>
      <c r="I4245" s="381">
        <v>23250</v>
      </c>
      <c r="J4245" s="381">
        <v>26550</v>
      </c>
      <c r="K4245" s="381">
        <v>29850</v>
      </c>
      <c r="L4245" s="381">
        <v>33150</v>
      </c>
      <c r="M4245" s="381">
        <v>35850</v>
      </c>
      <c r="N4245" s="381">
        <v>38500</v>
      </c>
      <c r="O4245" s="381">
        <v>41150</v>
      </c>
      <c r="P4245" s="381">
        <v>43800</v>
      </c>
      <c r="Q4245" s="381">
        <v>13950</v>
      </c>
      <c r="R4245" s="381">
        <v>16240</v>
      </c>
      <c r="S4245" s="381">
        <v>20420</v>
      </c>
      <c r="T4245" s="381">
        <v>24600</v>
      </c>
      <c r="U4245" s="381">
        <v>28780</v>
      </c>
      <c r="V4245" s="381">
        <v>32960</v>
      </c>
      <c r="W4245" s="381">
        <v>37140</v>
      </c>
      <c r="X4245" s="381">
        <v>41320</v>
      </c>
      <c r="Y4245" s="381">
        <v>37150</v>
      </c>
      <c r="Z4245" s="381">
        <v>42450</v>
      </c>
      <c r="AA4245" s="381">
        <v>47750</v>
      </c>
      <c r="AB4245" s="381">
        <v>53050</v>
      </c>
      <c r="AC4245" s="381">
        <v>57300</v>
      </c>
      <c r="AD4245" s="381">
        <v>61550</v>
      </c>
      <c r="AE4245" s="381">
        <v>65800</v>
      </c>
      <c r="AF4245" s="381">
        <v>70050</v>
      </c>
      <c r="AG4245" s="381">
        <v>9999</v>
      </c>
      <c r="AH4245" s="381" t="s">
        <v>2351</v>
      </c>
      <c r="AI4245" s="381" t="s">
        <v>2094</v>
      </c>
      <c r="AJ4245" s="381">
        <v>0</v>
      </c>
    </row>
    <row r="4246" spans="1:36">
      <c r="A4246" s="381" t="s">
        <v>580</v>
      </c>
      <c r="B4246" s="381" t="s">
        <v>2350</v>
      </c>
      <c r="C4246" s="381">
        <v>50</v>
      </c>
      <c r="D4246" s="381">
        <v>17</v>
      </c>
      <c r="E4246" s="381" t="s">
        <v>2339</v>
      </c>
      <c r="F4246" s="381" t="s">
        <v>2338</v>
      </c>
      <c r="G4246" s="381" t="s">
        <v>1904</v>
      </c>
      <c r="H4246" s="381">
        <v>66300</v>
      </c>
      <c r="I4246" s="381">
        <v>23250</v>
      </c>
      <c r="J4246" s="381">
        <v>26550</v>
      </c>
      <c r="K4246" s="381">
        <v>29850</v>
      </c>
      <c r="L4246" s="381">
        <v>33150</v>
      </c>
      <c r="M4246" s="381">
        <v>35850</v>
      </c>
      <c r="N4246" s="381">
        <v>38500</v>
      </c>
      <c r="O4246" s="381">
        <v>41150</v>
      </c>
      <c r="P4246" s="381">
        <v>43800</v>
      </c>
      <c r="Q4246" s="381">
        <v>13950</v>
      </c>
      <c r="R4246" s="381">
        <v>16240</v>
      </c>
      <c r="S4246" s="381">
        <v>20420</v>
      </c>
      <c r="T4246" s="381">
        <v>24600</v>
      </c>
      <c r="U4246" s="381">
        <v>28780</v>
      </c>
      <c r="V4246" s="381">
        <v>32960</v>
      </c>
      <c r="W4246" s="381">
        <v>37140</v>
      </c>
      <c r="X4246" s="381">
        <v>41320</v>
      </c>
      <c r="Y4246" s="381">
        <v>37150</v>
      </c>
      <c r="Z4246" s="381">
        <v>42450</v>
      </c>
      <c r="AA4246" s="381">
        <v>47750</v>
      </c>
      <c r="AB4246" s="381">
        <v>53050</v>
      </c>
      <c r="AC4246" s="381">
        <v>57300</v>
      </c>
      <c r="AD4246" s="381">
        <v>61550</v>
      </c>
      <c r="AE4246" s="381">
        <v>65800</v>
      </c>
      <c r="AF4246" s="381">
        <v>70050</v>
      </c>
      <c r="AG4246" s="381">
        <v>9999</v>
      </c>
      <c r="AH4246" s="381" t="s">
        <v>2349</v>
      </c>
      <c r="AI4246" s="381" t="s">
        <v>2094</v>
      </c>
      <c r="AJ4246" s="381">
        <v>0</v>
      </c>
    </row>
    <row r="4247" spans="1:36">
      <c r="A4247" s="381" t="s">
        <v>580</v>
      </c>
      <c r="B4247" s="381" t="s">
        <v>2348</v>
      </c>
      <c r="C4247" s="381">
        <v>50</v>
      </c>
      <c r="D4247" s="381">
        <v>17</v>
      </c>
      <c r="E4247" s="381" t="s">
        <v>2339</v>
      </c>
      <c r="F4247" s="381" t="s">
        <v>2338</v>
      </c>
      <c r="G4247" s="381" t="s">
        <v>1904</v>
      </c>
      <c r="H4247" s="381">
        <v>66300</v>
      </c>
      <c r="I4247" s="381">
        <v>23250</v>
      </c>
      <c r="J4247" s="381">
        <v>26550</v>
      </c>
      <c r="K4247" s="381">
        <v>29850</v>
      </c>
      <c r="L4247" s="381">
        <v>33150</v>
      </c>
      <c r="M4247" s="381">
        <v>35850</v>
      </c>
      <c r="N4247" s="381">
        <v>38500</v>
      </c>
      <c r="O4247" s="381">
        <v>41150</v>
      </c>
      <c r="P4247" s="381">
        <v>43800</v>
      </c>
      <c r="Q4247" s="381">
        <v>13950</v>
      </c>
      <c r="R4247" s="381">
        <v>16240</v>
      </c>
      <c r="S4247" s="381">
        <v>20420</v>
      </c>
      <c r="T4247" s="381">
        <v>24600</v>
      </c>
      <c r="U4247" s="381">
        <v>28780</v>
      </c>
      <c r="V4247" s="381">
        <v>32960</v>
      </c>
      <c r="W4247" s="381">
        <v>37140</v>
      </c>
      <c r="X4247" s="381">
        <v>41320</v>
      </c>
      <c r="Y4247" s="381">
        <v>37150</v>
      </c>
      <c r="Z4247" s="381">
        <v>42450</v>
      </c>
      <c r="AA4247" s="381">
        <v>47750</v>
      </c>
      <c r="AB4247" s="381">
        <v>53050</v>
      </c>
      <c r="AC4247" s="381">
        <v>57300</v>
      </c>
      <c r="AD4247" s="381">
        <v>61550</v>
      </c>
      <c r="AE4247" s="381">
        <v>65800</v>
      </c>
      <c r="AF4247" s="381">
        <v>70050</v>
      </c>
      <c r="AG4247" s="381">
        <v>9999</v>
      </c>
      <c r="AH4247" s="381" t="s">
        <v>2347</v>
      </c>
      <c r="AI4247" s="381" t="s">
        <v>2094</v>
      </c>
      <c r="AJ4247" s="381">
        <v>0</v>
      </c>
    </row>
    <row r="4248" spans="1:36">
      <c r="A4248" s="381" t="s">
        <v>580</v>
      </c>
      <c r="B4248" s="381" t="s">
        <v>2346</v>
      </c>
      <c r="C4248" s="381">
        <v>50</v>
      </c>
      <c r="D4248" s="381">
        <v>17</v>
      </c>
      <c r="E4248" s="381" t="s">
        <v>2339</v>
      </c>
      <c r="F4248" s="381" t="s">
        <v>2338</v>
      </c>
      <c r="G4248" s="381" t="s">
        <v>1904</v>
      </c>
      <c r="H4248" s="381">
        <v>66300</v>
      </c>
      <c r="I4248" s="381">
        <v>23250</v>
      </c>
      <c r="J4248" s="381">
        <v>26550</v>
      </c>
      <c r="K4248" s="381">
        <v>29850</v>
      </c>
      <c r="L4248" s="381">
        <v>33150</v>
      </c>
      <c r="M4248" s="381">
        <v>35850</v>
      </c>
      <c r="N4248" s="381">
        <v>38500</v>
      </c>
      <c r="O4248" s="381">
        <v>41150</v>
      </c>
      <c r="P4248" s="381">
        <v>43800</v>
      </c>
      <c r="Q4248" s="381">
        <v>13950</v>
      </c>
      <c r="R4248" s="381">
        <v>16240</v>
      </c>
      <c r="S4248" s="381">
        <v>20420</v>
      </c>
      <c r="T4248" s="381">
        <v>24600</v>
      </c>
      <c r="U4248" s="381">
        <v>28780</v>
      </c>
      <c r="V4248" s="381">
        <v>32960</v>
      </c>
      <c r="W4248" s="381">
        <v>37140</v>
      </c>
      <c r="X4248" s="381">
        <v>41320</v>
      </c>
      <c r="Y4248" s="381">
        <v>37150</v>
      </c>
      <c r="Z4248" s="381">
        <v>42450</v>
      </c>
      <c r="AA4248" s="381">
        <v>47750</v>
      </c>
      <c r="AB4248" s="381">
        <v>53050</v>
      </c>
      <c r="AC4248" s="381">
        <v>57300</v>
      </c>
      <c r="AD4248" s="381">
        <v>61550</v>
      </c>
      <c r="AE4248" s="381">
        <v>65800</v>
      </c>
      <c r="AF4248" s="381">
        <v>70050</v>
      </c>
      <c r="AG4248" s="381">
        <v>9999</v>
      </c>
      <c r="AH4248" s="381" t="s">
        <v>2345</v>
      </c>
      <c r="AI4248" s="381" t="s">
        <v>2094</v>
      </c>
      <c r="AJ4248" s="381">
        <v>0</v>
      </c>
    </row>
    <row r="4249" spans="1:36">
      <c r="A4249" s="381" t="s">
        <v>580</v>
      </c>
      <c r="B4249" s="381" t="s">
        <v>2344</v>
      </c>
      <c r="C4249" s="381">
        <v>50</v>
      </c>
      <c r="D4249" s="381">
        <v>17</v>
      </c>
      <c r="E4249" s="381" t="s">
        <v>2339</v>
      </c>
      <c r="F4249" s="381" t="s">
        <v>2338</v>
      </c>
      <c r="G4249" s="381" t="s">
        <v>1904</v>
      </c>
      <c r="H4249" s="381">
        <v>66300</v>
      </c>
      <c r="I4249" s="381">
        <v>23250</v>
      </c>
      <c r="J4249" s="381">
        <v>26550</v>
      </c>
      <c r="K4249" s="381">
        <v>29850</v>
      </c>
      <c r="L4249" s="381">
        <v>33150</v>
      </c>
      <c r="M4249" s="381">
        <v>35850</v>
      </c>
      <c r="N4249" s="381">
        <v>38500</v>
      </c>
      <c r="O4249" s="381">
        <v>41150</v>
      </c>
      <c r="P4249" s="381">
        <v>43800</v>
      </c>
      <c r="Q4249" s="381">
        <v>13950</v>
      </c>
      <c r="R4249" s="381">
        <v>16240</v>
      </c>
      <c r="S4249" s="381">
        <v>20420</v>
      </c>
      <c r="T4249" s="381">
        <v>24600</v>
      </c>
      <c r="U4249" s="381">
        <v>28780</v>
      </c>
      <c r="V4249" s="381">
        <v>32960</v>
      </c>
      <c r="W4249" s="381">
        <v>37140</v>
      </c>
      <c r="X4249" s="381">
        <v>41320</v>
      </c>
      <c r="Y4249" s="381">
        <v>37150</v>
      </c>
      <c r="Z4249" s="381">
        <v>42450</v>
      </c>
      <c r="AA4249" s="381">
        <v>47750</v>
      </c>
      <c r="AB4249" s="381">
        <v>53050</v>
      </c>
      <c r="AC4249" s="381">
        <v>57300</v>
      </c>
      <c r="AD4249" s="381">
        <v>61550</v>
      </c>
      <c r="AE4249" s="381">
        <v>65800</v>
      </c>
      <c r="AF4249" s="381">
        <v>70050</v>
      </c>
      <c r="AG4249" s="381">
        <v>9999</v>
      </c>
      <c r="AH4249" s="381" t="s">
        <v>2343</v>
      </c>
      <c r="AI4249" s="381" t="s">
        <v>2094</v>
      </c>
      <c r="AJ4249" s="381">
        <v>0</v>
      </c>
    </row>
    <row r="4250" spans="1:36">
      <c r="A4250" s="381" t="s">
        <v>580</v>
      </c>
      <c r="B4250" s="381" t="s">
        <v>2342</v>
      </c>
      <c r="C4250" s="381">
        <v>50</v>
      </c>
      <c r="D4250" s="381">
        <v>17</v>
      </c>
      <c r="E4250" s="381" t="s">
        <v>2339</v>
      </c>
      <c r="F4250" s="381" t="s">
        <v>2338</v>
      </c>
      <c r="G4250" s="381" t="s">
        <v>1904</v>
      </c>
      <c r="H4250" s="381">
        <v>66300</v>
      </c>
      <c r="I4250" s="381">
        <v>23250</v>
      </c>
      <c r="J4250" s="381">
        <v>26550</v>
      </c>
      <c r="K4250" s="381">
        <v>29850</v>
      </c>
      <c r="L4250" s="381">
        <v>33150</v>
      </c>
      <c r="M4250" s="381">
        <v>35850</v>
      </c>
      <c r="N4250" s="381">
        <v>38500</v>
      </c>
      <c r="O4250" s="381">
        <v>41150</v>
      </c>
      <c r="P4250" s="381">
        <v>43800</v>
      </c>
      <c r="Q4250" s="381">
        <v>13950</v>
      </c>
      <c r="R4250" s="381">
        <v>16240</v>
      </c>
      <c r="S4250" s="381">
        <v>20420</v>
      </c>
      <c r="T4250" s="381">
        <v>24600</v>
      </c>
      <c r="U4250" s="381">
        <v>28780</v>
      </c>
      <c r="V4250" s="381">
        <v>32960</v>
      </c>
      <c r="W4250" s="381">
        <v>37140</v>
      </c>
      <c r="X4250" s="381">
        <v>41320</v>
      </c>
      <c r="Y4250" s="381">
        <v>37150</v>
      </c>
      <c r="Z4250" s="381">
        <v>42450</v>
      </c>
      <c r="AA4250" s="381">
        <v>47750</v>
      </c>
      <c r="AB4250" s="381">
        <v>53050</v>
      </c>
      <c r="AC4250" s="381">
        <v>57300</v>
      </c>
      <c r="AD4250" s="381">
        <v>61550</v>
      </c>
      <c r="AE4250" s="381">
        <v>65800</v>
      </c>
      <c r="AF4250" s="381">
        <v>70050</v>
      </c>
      <c r="AG4250" s="381">
        <v>9999</v>
      </c>
      <c r="AH4250" s="381" t="s">
        <v>2341</v>
      </c>
      <c r="AI4250" s="381" t="s">
        <v>2094</v>
      </c>
      <c r="AJ4250" s="381">
        <v>0</v>
      </c>
    </row>
    <row r="4251" spans="1:36">
      <c r="A4251" s="381" t="s">
        <v>580</v>
      </c>
      <c r="B4251" s="381" t="s">
        <v>2340</v>
      </c>
      <c r="C4251" s="381">
        <v>50</v>
      </c>
      <c r="D4251" s="381">
        <v>17</v>
      </c>
      <c r="E4251" s="381" t="s">
        <v>2339</v>
      </c>
      <c r="F4251" s="381" t="s">
        <v>2338</v>
      </c>
      <c r="G4251" s="381" t="s">
        <v>1904</v>
      </c>
      <c r="H4251" s="381">
        <v>66300</v>
      </c>
      <c r="I4251" s="381">
        <v>23250</v>
      </c>
      <c r="J4251" s="381">
        <v>26550</v>
      </c>
      <c r="K4251" s="381">
        <v>29850</v>
      </c>
      <c r="L4251" s="381">
        <v>33150</v>
      </c>
      <c r="M4251" s="381">
        <v>35850</v>
      </c>
      <c r="N4251" s="381">
        <v>38500</v>
      </c>
      <c r="O4251" s="381">
        <v>41150</v>
      </c>
      <c r="P4251" s="381">
        <v>43800</v>
      </c>
      <c r="Q4251" s="381">
        <v>13950</v>
      </c>
      <c r="R4251" s="381">
        <v>16240</v>
      </c>
      <c r="S4251" s="381">
        <v>20420</v>
      </c>
      <c r="T4251" s="381">
        <v>24600</v>
      </c>
      <c r="U4251" s="381">
        <v>28780</v>
      </c>
      <c r="V4251" s="381">
        <v>32960</v>
      </c>
      <c r="W4251" s="381">
        <v>37140</v>
      </c>
      <c r="X4251" s="381">
        <v>41320</v>
      </c>
      <c r="Y4251" s="381">
        <v>37150</v>
      </c>
      <c r="Z4251" s="381">
        <v>42450</v>
      </c>
      <c r="AA4251" s="381">
        <v>47750</v>
      </c>
      <c r="AB4251" s="381">
        <v>53050</v>
      </c>
      <c r="AC4251" s="381">
        <v>57300</v>
      </c>
      <c r="AD4251" s="381">
        <v>61550</v>
      </c>
      <c r="AE4251" s="381">
        <v>65800</v>
      </c>
      <c r="AF4251" s="381">
        <v>70050</v>
      </c>
      <c r="AG4251" s="381">
        <v>9999</v>
      </c>
      <c r="AH4251" s="381" t="s">
        <v>2337</v>
      </c>
      <c r="AI4251" s="381" t="s">
        <v>2094</v>
      </c>
      <c r="AJ4251" s="381">
        <v>0</v>
      </c>
    </row>
    <row r="4252" spans="1:36">
      <c r="A4252" s="381" t="s">
        <v>580</v>
      </c>
      <c r="B4252" s="381" t="s">
        <v>2336</v>
      </c>
      <c r="C4252" s="381">
        <v>50</v>
      </c>
      <c r="D4252" s="381">
        <v>19</v>
      </c>
      <c r="E4252" s="381" t="s">
        <v>2299</v>
      </c>
      <c r="F4252" s="381" t="s">
        <v>2298</v>
      </c>
      <c r="G4252" s="381" t="s">
        <v>2297</v>
      </c>
      <c r="H4252" s="381">
        <v>55700</v>
      </c>
      <c r="I4252" s="381">
        <v>22650</v>
      </c>
      <c r="J4252" s="381">
        <v>25900</v>
      </c>
      <c r="K4252" s="381">
        <v>29150</v>
      </c>
      <c r="L4252" s="381">
        <v>32350</v>
      </c>
      <c r="M4252" s="381">
        <v>34950</v>
      </c>
      <c r="N4252" s="381">
        <v>37550</v>
      </c>
      <c r="O4252" s="381">
        <v>40150</v>
      </c>
      <c r="P4252" s="381">
        <v>42750</v>
      </c>
      <c r="Q4252" s="381">
        <v>13600</v>
      </c>
      <c r="R4252" s="381">
        <v>16240</v>
      </c>
      <c r="S4252" s="381">
        <v>20420</v>
      </c>
      <c r="T4252" s="381">
        <v>24600</v>
      </c>
      <c r="U4252" s="381">
        <v>28780</v>
      </c>
      <c r="V4252" s="381">
        <v>32960</v>
      </c>
      <c r="W4252" s="381">
        <v>37140</v>
      </c>
      <c r="X4252" s="381">
        <v>41320</v>
      </c>
      <c r="Y4252" s="381">
        <v>36250</v>
      </c>
      <c r="Z4252" s="381">
        <v>41400</v>
      </c>
      <c r="AA4252" s="381">
        <v>46600</v>
      </c>
      <c r="AB4252" s="381">
        <v>51750</v>
      </c>
      <c r="AC4252" s="381">
        <v>55900</v>
      </c>
      <c r="AD4252" s="381">
        <v>60050</v>
      </c>
      <c r="AE4252" s="381">
        <v>64200</v>
      </c>
      <c r="AF4252" s="381">
        <v>68350</v>
      </c>
      <c r="AG4252" s="381">
        <v>9999</v>
      </c>
      <c r="AH4252" s="381" t="s">
        <v>2335</v>
      </c>
      <c r="AI4252" s="381" t="s">
        <v>2094</v>
      </c>
      <c r="AJ4252" s="381">
        <v>0</v>
      </c>
    </row>
    <row r="4253" spans="1:36">
      <c r="A4253" s="381" t="s">
        <v>580</v>
      </c>
      <c r="B4253" s="381" t="s">
        <v>2334</v>
      </c>
      <c r="C4253" s="381">
        <v>50</v>
      </c>
      <c r="D4253" s="381">
        <v>19</v>
      </c>
      <c r="E4253" s="381" t="s">
        <v>2299</v>
      </c>
      <c r="F4253" s="381" t="s">
        <v>2298</v>
      </c>
      <c r="G4253" s="381" t="s">
        <v>2297</v>
      </c>
      <c r="H4253" s="381">
        <v>55700</v>
      </c>
      <c r="I4253" s="381">
        <v>22650</v>
      </c>
      <c r="J4253" s="381">
        <v>25900</v>
      </c>
      <c r="K4253" s="381">
        <v>29150</v>
      </c>
      <c r="L4253" s="381">
        <v>32350</v>
      </c>
      <c r="M4253" s="381">
        <v>34950</v>
      </c>
      <c r="N4253" s="381">
        <v>37550</v>
      </c>
      <c r="O4253" s="381">
        <v>40150</v>
      </c>
      <c r="P4253" s="381">
        <v>42750</v>
      </c>
      <c r="Q4253" s="381">
        <v>13600</v>
      </c>
      <c r="R4253" s="381">
        <v>16240</v>
      </c>
      <c r="S4253" s="381">
        <v>20420</v>
      </c>
      <c r="T4253" s="381">
        <v>24600</v>
      </c>
      <c r="U4253" s="381">
        <v>28780</v>
      </c>
      <c r="V4253" s="381">
        <v>32960</v>
      </c>
      <c r="W4253" s="381">
        <v>37140</v>
      </c>
      <c r="X4253" s="381">
        <v>41320</v>
      </c>
      <c r="Y4253" s="381">
        <v>36250</v>
      </c>
      <c r="Z4253" s="381">
        <v>41400</v>
      </c>
      <c r="AA4253" s="381">
        <v>46600</v>
      </c>
      <c r="AB4253" s="381">
        <v>51750</v>
      </c>
      <c r="AC4253" s="381">
        <v>55900</v>
      </c>
      <c r="AD4253" s="381">
        <v>60050</v>
      </c>
      <c r="AE4253" s="381">
        <v>64200</v>
      </c>
      <c r="AF4253" s="381">
        <v>68350</v>
      </c>
      <c r="AG4253" s="381">
        <v>9999</v>
      </c>
      <c r="AH4253" s="381" t="s">
        <v>2333</v>
      </c>
      <c r="AI4253" s="381" t="s">
        <v>2094</v>
      </c>
      <c r="AJ4253" s="381">
        <v>0</v>
      </c>
    </row>
    <row r="4254" spans="1:36">
      <c r="A4254" s="381" t="s">
        <v>580</v>
      </c>
      <c r="B4254" s="381" t="s">
        <v>2332</v>
      </c>
      <c r="C4254" s="381">
        <v>50</v>
      </c>
      <c r="D4254" s="381">
        <v>19</v>
      </c>
      <c r="E4254" s="381" t="s">
        <v>2299</v>
      </c>
      <c r="F4254" s="381" t="s">
        <v>2298</v>
      </c>
      <c r="G4254" s="381" t="s">
        <v>2297</v>
      </c>
      <c r="H4254" s="381">
        <v>55700</v>
      </c>
      <c r="I4254" s="381">
        <v>22650</v>
      </c>
      <c r="J4254" s="381">
        <v>25900</v>
      </c>
      <c r="K4254" s="381">
        <v>29150</v>
      </c>
      <c r="L4254" s="381">
        <v>32350</v>
      </c>
      <c r="M4254" s="381">
        <v>34950</v>
      </c>
      <c r="N4254" s="381">
        <v>37550</v>
      </c>
      <c r="O4254" s="381">
        <v>40150</v>
      </c>
      <c r="P4254" s="381">
        <v>42750</v>
      </c>
      <c r="Q4254" s="381">
        <v>13600</v>
      </c>
      <c r="R4254" s="381">
        <v>16240</v>
      </c>
      <c r="S4254" s="381">
        <v>20420</v>
      </c>
      <c r="T4254" s="381">
        <v>24600</v>
      </c>
      <c r="U4254" s="381">
        <v>28780</v>
      </c>
      <c r="V4254" s="381">
        <v>32960</v>
      </c>
      <c r="W4254" s="381">
        <v>37140</v>
      </c>
      <c r="X4254" s="381">
        <v>41320</v>
      </c>
      <c r="Y4254" s="381">
        <v>36250</v>
      </c>
      <c r="Z4254" s="381">
        <v>41400</v>
      </c>
      <c r="AA4254" s="381">
        <v>46600</v>
      </c>
      <c r="AB4254" s="381">
        <v>51750</v>
      </c>
      <c r="AC4254" s="381">
        <v>55900</v>
      </c>
      <c r="AD4254" s="381">
        <v>60050</v>
      </c>
      <c r="AE4254" s="381">
        <v>64200</v>
      </c>
      <c r="AF4254" s="381">
        <v>68350</v>
      </c>
      <c r="AG4254" s="381">
        <v>9999</v>
      </c>
      <c r="AH4254" s="381" t="s">
        <v>2331</v>
      </c>
      <c r="AI4254" s="381" t="s">
        <v>2094</v>
      </c>
      <c r="AJ4254" s="381">
        <v>0</v>
      </c>
    </row>
    <row r="4255" spans="1:36">
      <c r="A4255" s="381" t="s">
        <v>580</v>
      </c>
      <c r="B4255" s="381" t="s">
        <v>2330</v>
      </c>
      <c r="C4255" s="381">
        <v>50</v>
      </c>
      <c r="D4255" s="381">
        <v>19</v>
      </c>
      <c r="E4255" s="381" t="s">
        <v>2299</v>
      </c>
      <c r="F4255" s="381" t="s">
        <v>2298</v>
      </c>
      <c r="G4255" s="381" t="s">
        <v>2297</v>
      </c>
      <c r="H4255" s="381">
        <v>55700</v>
      </c>
      <c r="I4255" s="381">
        <v>22650</v>
      </c>
      <c r="J4255" s="381">
        <v>25900</v>
      </c>
      <c r="K4255" s="381">
        <v>29150</v>
      </c>
      <c r="L4255" s="381">
        <v>32350</v>
      </c>
      <c r="M4255" s="381">
        <v>34950</v>
      </c>
      <c r="N4255" s="381">
        <v>37550</v>
      </c>
      <c r="O4255" s="381">
        <v>40150</v>
      </c>
      <c r="P4255" s="381">
        <v>42750</v>
      </c>
      <c r="Q4255" s="381">
        <v>13600</v>
      </c>
      <c r="R4255" s="381">
        <v>16240</v>
      </c>
      <c r="S4255" s="381">
        <v>20420</v>
      </c>
      <c r="T4255" s="381">
        <v>24600</v>
      </c>
      <c r="U4255" s="381">
        <v>28780</v>
      </c>
      <c r="V4255" s="381">
        <v>32960</v>
      </c>
      <c r="W4255" s="381">
        <v>37140</v>
      </c>
      <c r="X4255" s="381">
        <v>41320</v>
      </c>
      <c r="Y4255" s="381">
        <v>36250</v>
      </c>
      <c r="Z4255" s="381">
        <v>41400</v>
      </c>
      <c r="AA4255" s="381">
        <v>46600</v>
      </c>
      <c r="AB4255" s="381">
        <v>51750</v>
      </c>
      <c r="AC4255" s="381">
        <v>55900</v>
      </c>
      <c r="AD4255" s="381">
        <v>60050</v>
      </c>
      <c r="AE4255" s="381">
        <v>64200</v>
      </c>
      <c r="AF4255" s="381">
        <v>68350</v>
      </c>
      <c r="AG4255" s="381">
        <v>9999</v>
      </c>
      <c r="AH4255" s="381" t="s">
        <v>2329</v>
      </c>
      <c r="AI4255" s="381" t="s">
        <v>2094</v>
      </c>
      <c r="AJ4255" s="381">
        <v>0</v>
      </c>
    </row>
    <row r="4256" spans="1:36">
      <c r="A4256" s="381" t="s">
        <v>580</v>
      </c>
      <c r="B4256" s="381" t="s">
        <v>2328</v>
      </c>
      <c r="C4256" s="381">
        <v>50</v>
      </c>
      <c r="D4256" s="381">
        <v>19</v>
      </c>
      <c r="E4256" s="381" t="s">
        <v>2299</v>
      </c>
      <c r="F4256" s="381" t="s">
        <v>2298</v>
      </c>
      <c r="G4256" s="381" t="s">
        <v>2297</v>
      </c>
      <c r="H4256" s="381">
        <v>55700</v>
      </c>
      <c r="I4256" s="381">
        <v>22650</v>
      </c>
      <c r="J4256" s="381">
        <v>25900</v>
      </c>
      <c r="K4256" s="381">
        <v>29150</v>
      </c>
      <c r="L4256" s="381">
        <v>32350</v>
      </c>
      <c r="M4256" s="381">
        <v>34950</v>
      </c>
      <c r="N4256" s="381">
        <v>37550</v>
      </c>
      <c r="O4256" s="381">
        <v>40150</v>
      </c>
      <c r="P4256" s="381">
        <v>42750</v>
      </c>
      <c r="Q4256" s="381">
        <v>13600</v>
      </c>
      <c r="R4256" s="381">
        <v>16240</v>
      </c>
      <c r="S4256" s="381">
        <v>20420</v>
      </c>
      <c r="T4256" s="381">
        <v>24600</v>
      </c>
      <c r="U4256" s="381">
        <v>28780</v>
      </c>
      <c r="V4256" s="381">
        <v>32960</v>
      </c>
      <c r="W4256" s="381">
        <v>37140</v>
      </c>
      <c r="X4256" s="381">
        <v>41320</v>
      </c>
      <c r="Y4256" s="381">
        <v>36250</v>
      </c>
      <c r="Z4256" s="381">
        <v>41400</v>
      </c>
      <c r="AA4256" s="381">
        <v>46600</v>
      </c>
      <c r="AB4256" s="381">
        <v>51750</v>
      </c>
      <c r="AC4256" s="381">
        <v>55900</v>
      </c>
      <c r="AD4256" s="381">
        <v>60050</v>
      </c>
      <c r="AE4256" s="381">
        <v>64200</v>
      </c>
      <c r="AF4256" s="381">
        <v>68350</v>
      </c>
      <c r="AG4256" s="381">
        <v>9999</v>
      </c>
      <c r="AH4256" s="381" t="s">
        <v>2327</v>
      </c>
      <c r="AI4256" s="381" t="s">
        <v>2094</v>
      </c>
      <c r="AJ4256" s="381">
        <v>0</v>
      </c>
    </row>
    <row r="4257" spans="1:36">
      <c r="A4257" s="381" t="s">
        <v>580</v>
      </c>
      <c r="B4257" s="381" t="s">
        <v>2326</v>
      </c>
      <c r="C4257" s="381">
        <v>50</v>
      </c>
      <c r="D4257" s="381">
        <v>19</v>
      </c>
      <c r="E4257" s="381" t="s">
        <v>2299</v>
      </c>
      <c r="F4257" s="381" t="s">
        <v>2298</v>
      </c>
      <c r="G4257" s="381" t="s">
        <v>2297</v>
      </c>
      <c r="H4257" s="381">
        <v>55700</v>
      </c>
      <c r="I4257" s="381">
        <v>22650</v>
      </c>
      <c r="J4257" s="381">
        <v>25900</v>
      </c>
      <c r="K4257" s="381">
        <v>29150</v>
      </c>
      <c r="L4257" s="381">
        <v>32350</v>
      </c>
      <c r="M4257" s="381">
        <v>34950</v>
      </c>
      <c r="N4257" s="381">
        <v>37550</v>
      </c>
      <c r="O4257" s="381">
        <v>40150</v>
      </c>
      <c r="P4257" s="381">
        <v>42750</v>
      </c>
      <c r="Q4257" s="381">
        <v>13600</v>
      </c>
      <c r="R4257" s="381">
        <v>16240</v>
      </c>
      <c r="S4257" s="381">
        <v>20420</v>
      </c>
      <c r="T4257" s="381">
        <v>24600</v>
      </c>
      <c r="U4257" s="381">
        <v>28780</v>
      </c>
      <c r="V4257" s="381">
        <v>32960</v>
      </c>
      <c r="W4257" s="381">
        <v>37140</v>
      </c>
      <c r="X4257" s="381">
        <v>41320</v>
      </c>
      <c r="Y4257" s="381">
        <v>36250</v>
      </c>
      <c r="Z4257" s="381">
        <v>41400</v>
      </c>
      <c r="AA4257" s="381">
        <v>46600</v>
      </c>
      <c r="AB4257" s="381">
        <v>51750</v>
      </c>
      <c r="AC4257" s="381">
        <v>55900</v>
      </c>
      <c r="AD4257" s="381">
        <v>60050</v>
      </c>
      <c r="AE4257" s="381">
        <v>64200</v>
      </c>
      <c r="AF4257" s="381">
        <v>68350</v>
      </c>
      <c r="AG4257" s="381">
        <v>9999</v>
      </c>
      <c r="AH4257" s="381" t="s">
        <v>2325</v>
      </c>
      <c r="AI4257" s="381" t="s">
        <v>2094</v>
      </c>
      <c r="AJ4257" s="381">
        <v>0</v>
      </c>
    </row>
    <row r="4258" spans="1:36">
      <c r="A4258" s="381" t="s">
        <v>580</v>
      </c>
      <c r="B4258" s="381" t="s">
        <v>2324</v>
      </c>
      <c r="C4258" s="381">
        <v>50</v>
      </c>
      <c r="D4258" s="381">
        <v>19</v>
      </c>
      <c r="E4258" s="381" t="s">
        <v>2299</v>
      </c>
      <c r="F4258" s="381" t="s">
        <v>2298</v>
      </c>
      <c r="G4258" s="381" t="s">
        <v>2297</v>
      </c>
      <c r="H4258" s="381">
        <v>55700</v>
      </c>
      <c r="I4258" s="381">
        <v>22650</v>
      </c>
      <c r="J4258" s="381">
        <v>25900</v>
      </c>
      <c r="K4258" s="381">
        <v>29150</v>
      </c>
      <c r="L4258" s="381">
        <v>32350</v>
      </c>
      <c r="M4258" s="381">
        <v>34950</v>
      </c>
      <c r="N4258" s="381">
        <v>37550</v>
      </c>
      <c r="O4258" s="381">
        <v>40150</v>
      </c>
      <c r="P4258" s="381">
        <v>42750</v>
      </c>
      <c r="Q4258" s="381">
        <v>13600</v>
      </c>
      <c r="R4258" s="381">
        <v>16240</v>
      </c>
      <c r="S4258" s="381">
        <v>20420</v>
      </c>
      <c r="T4258" s="381">
        <v>24600</v>
      </c>
      <c r="U4258" s="381">
        <v>28780</v>
      </c>
      <c r="V4258" s="381">
        <v>32960</v>
      </c>
      <c r="W4258" s="381">
        <v>37140</v>
      </c>
      <c r="X4258" s="381">
        <v>41320</v>
      </c>
      <c r="Y4258" s="381">
        <v>36250</v>
      </c>
      <c r="Z4258" s="381">
        <v>41400</v>
      </c>
      <c r="AA4258" s="381">
        <v>46600</v>
      </c>
      <c r="AB4258" s="381">
        <v>51750</v>
      </c>
      <c r="AC4258" s="381">
        <v>55900</v>
      </c>
      <c r="AD4258" s="381">
        <v>60050</v>
      </c>
      <c r="AE4258" s="381">
        <v>64200</v>
      </c>
      <c r="AF4258" s="381">
        <v>68350</v>
      </c>
      <c r="AG4258" s="381">
        <v>9999</v>
      </c>
      <c r="AH4258" s="381" t="s">
        <v>2323</v>
      </c>
      <c r="AI4258" s="381" t="s">
        <v>2094</v>
      </c>
      <c r="AJ4258" s="381">
        <v>0</v>
      </c>
    </row>
    <row r="4259" spans="1:36">
      <c r="A4259" s="381" t="s">
        <v>580</v>
      </c>
      <c r="B4259" s="381" t="s">
        <v>2322</v>
      </c>
      <c r="C4259" s="381">
        <v>50</v>
      </c>
      <c r="D4259" s="381">
        <v>19</v>
      </c>
      <c r="E4259" s="381" t="s">
        <v>2299</v>
      </c>
      <c r="F4259" s="381" t="s">
        <v>2298</v>
      </c>
      <c r="G4259" s="381" t="s">
        <v>2297</v>
      </c>
      <c r="H4259" s="381">
        <v>55700</v>
      </c>
      <c r="I4259" s="381">
        <v>22650</v>
      </c>
      <c r="J4259" s="381">
        <v>25900</v>
      </c>
      <c r="K4259" s="381">
        <v>29150</v>
      </c>
      <c r="L4259" s="381">
        <v>32350</v>
      </c>
      <c r="M4259" s="381">
        <v>34950</v>
      </c>
      <c r="N4259" s="381">
        <v>37550</v>
      </c>
      <c r="O4259" s="381">
        <v>40150</v>
      </c>
      <c r="P4259" s="381">
        <v>42750</v>
      </c>
      <c r="Q4259" s="381">
        <v>13600</v>
      </c>
      <c r="R4259" s="381">
        <v>16240</v>
      </c>
      <c r="S4259" s="381">
        <v>20420</v>
      </c>
      <c r="T4259" s="381">
        <v>24600</v>
      </c>
      <c r="U4259" s="381">
        <v>28780</v>
      </c>
      <c r="V4259" s="381">
        <v>32960</v>
      </c>
      <c r="W4259" s="381">
        <v>37140</v>
      </c>
      <c r="X4259" s="381">
        <v>41320</v>
      </c>
      <c r="Y4259" s="381">
        <v>36250</v>
      </c>
      <c r="Z4259" s="381">
        <v>41400</v>
      </c>
      <c r="AA4259" s="381">
        <v>46600</v>
      </c>
      <c r="AB4259" s="381">
        <v>51750</v>
      </c>
      <c r="AC4259" s="381">
        <v>55900</v>
      </c>
      <c r="AD4259" s="381">
        <v>60050</v>
      </c>
      <c r="AE4259" s="381">
        <v>64200</v>
      </c>
      <c r="AF4259" s="381">
        <v>68350</v>
      </c>
      <c r="AG4259" s="381">
        <v>9999</v>
      </c>
      <c r="AH4259" s="381" t="s">
        <v>2321</v>
      </c>
      <c r="AI4259" s="381" t="s">
        <v>2094</v>
      </c>
      <c r="AJ4259" s="381">
        <v>0</v>
      </c>
    </row>
    <row r="4260" spans="1:36">
      <c r="A4260" s="381" t="s">
        <v>580</v>
      </c>
      <c r="B4260" s="381" t="s">
        <v>2320</v>
      </c>
      <c r="C4260" s="381">
        <v>50</v>
      </c>
      <c r="D4260" s="381">
        <v>19</v>
      </c>
      <c r="E4260" s="381" t="s">
        <v>2299</v>
      </c>
      <c r="F4260" s="381" t="s">
        <v>2298</v>
      </c>
      <c r="G4260" s="381" t="s">
        <v>2297</v>
      </c>
      <c r="H4260" s="381">
        <v>55700</v>
      </c>
      <c r="I4260" s="381">
        <v>22650</v>
      </c>
      <c r="J4260" s="381">
        <v>25900</v>
      </c>
      <c r="K4260" s="381">
        <v>29150</v>
      </c>
      <c r="L4260" s="381">
        <v>32350</v>
      </c>
      <c r="M4260" s="381">
        <v>34950</v>
      </c>
      <c r="N4260" s="381">
        <v>37550</v>
      </c>
      <c r="O4260" s="381">
        <v>40150</v>
      </c>
      <c r="P4260" s="381">
        <v>42750</v>
      </c>
      <c r="Q4260" s="381">
        <v>13600</v>
      </c>
      <c r="R4260" s="381">
        <v>16240</v>
      </c>
      <c r="S4260" s="381">
        <v>20420</v>
      </c>
      <c r="T4260" s="381">
        <v>24600</v>
      </c>
      <c r="U4260" s="381">
        <v>28780</v>
      </c>
      <c r="V4260" s="381">
        <v>32960</v>
      </c>
      <c r="W4260" s="381">
        <v>37140</v>
      </c>
      <c r="X4260" s="381">
        <v>41320</v>
      </c>
      <c r="Y4260" s="381">
        <v>36250</v>
      </c>
      <c r="Z4260" s="381">
        <v>41400</v>
      </c>
      <c r="AA4260" s="381">
        <v>46600</v>
      </c>
      <c r="AB4260" s="381">
        <v>51750</v>
      </c>
      <c r="AC4260" s="381">
        <v>55900</v>
      </c>
      <c r="AD4260" s="381">
        <v>60050</v>
      </c>
      <c r="AE4260" s="381">
        <v>64200</v>
      </c>
      <c r="AF4260" s="381">
        <v>68350</v>
      </c>
      <c r="AG4260" s="381">
        <v>9999</v>
      </c>
      <c r="AH4260" s="381" t="s">
        <v>2319</v>
      </c>
      <c r="AI4260" s="381" t="s">
        <v>2094</v>
      </c>
      <c r="AJ4260" s="381">
        <v>0</v>
      </c>
    </row>
    <row r="4261" spans="1:36">
      <c r="A4261" s="381" t="s">
        <v>580</v>
      </c>
      <c r="B4261" s="381" t="s">
        <v>2318</v>
      </c>
      <c r="C4261" s="381">
        <v>50</v>
      </c>
      <c r="D4261" s="381">
        <v>19</v>
      </c>
      <c r="E4261" s="381" t="s">
        <v>2299</v>
      </c>
      <c r="F4261" s="381" t="s">
        <v>2298</v>
      </c>
      <c r="G4261" s="381" t="s">
        <v>2297</v>
      </c>
      <c r="H4261" s="381">
        <v>55700</v>
      </c>
      <c r="I4261" s="381">
        <v>22650</v>
      </c>
      <c r="J4261" s="381">
        <v>25900</v>
      </c>
      <c r="K4261" s="381">
        <v>29150</v>
      </c>
      <c r="L4261" s="381">
        <v>32350</v>
      </c>
      <c r="M4261" s="381">
        <v>34950</v>
      </c>
      <c r="N4261" s="381">
        <v>37550</v>
      </c>
      <c r="O4261" s="381">
        <v>40150</v>
      </c>
      <c r="P4261" s="381">
        <v>42750</v>
      </c>
      <c r="Q4261" s="381">
        <v>13600</v>
      </c>
      <c r="R4261" s="381">
        <v>16240</v>
      </c>
      <c r="S4261" s="381">
        <v>20420</v>
      </c>
      <c r="T4261" s="381">
        <v>24600</v>
      </c>
      <c r="U4261" s="381">
        <v>28780</v>
      </c>
      <c r="V4261" s="381">
        <v>32960</v>
      </c>
      <c r="W4261" s="381">
        <v>37140</v>
      </c>
      <c r="X4261" s="381">
        <v>41320</v>
      </c>
      <c r="Y4261" s="381">
        <v>36250</v>
      </c>
      <c r="Z4261" s="381">
        <v>41400</v>
      </c>
      <c r="AA4261" s="381">
        <v>46600</v>
      </c>
      <c r="AB4261" s="381">
        <v>51750</v>
      </c>
      <c r="AC4261" s="381">
        <v>55900</v>
      </c>
      <c r="AD4261" s="381">
        <v>60050</v>
      </c>
      <c r="AE4261" s="381">
        <v>64200</v>
      </c>
      <c r="AF4261" s="381">
        <v>68350</v>
      </c>
      <c r="AG4261" s="381">
        <v>9999</v>
      </c>
      <c r="AH4261" s="381" t="s">
        <v>2317</v>
      </c>
      <c r="AI4261" s="381" t="s">
        <v>2094</v>
      </c>
      <c r="AJ4261" s="381">
        <v>0</v>
      </c>
    </row>
    <row r="4262" spans="1:36">
      <c r="A4262" s="381" t="s">
        <v>580</v>
      </c>
      <c r="B4262" s="381" t="s">
        <v>2316</v>
      </c>
      <c r="C4262" s="381">
        <v>50</v>
      </c>
      <c r="D4262" s="381">
        <v>19</v>
      </c>
      <c r="E4262" s="381" t="s">
        <v>2299</v>
      </c>
      <c r="F4262" s="381" t="s">
        <v>2298</v>
      </c>
      <c r="G4262" s="381" t="s">
        <v>2297</v>
      </c>
      <c r="H4262" s="381">
        <v>55700</v>
      </c>
      <c r="I4262" s="381">
        <v>22650</v>
      </c>
      <c r="J4262" s="381">
        <v>25900</v>
      </c>
      <c r="K4262" s="381">
        <v>29150</v>
      </c>
      <c r="L4262" s="381">
        <v>32350</v>
      </c>
      <c r="M4262" s="381">
        <v>34950</v>
      </c>
      <c r="N4262" s="381">
        <v>37550</v>
      </c>
      <c r="O4262" s="381">
        <v>40150</v>
      </c>
      <c r="P4262" s="381">
        <v>42750</v>
      </c>
      <c r="Q4262" s="381">
        <v>13600</v>
      </c>
      <c r="R4262" s="381">
        <v>16240</v>
      </c>
      <c r="S4262" s="381">
        <v>20420</v>
      </c>
      <c r="T4262" s="381">
        <v>24600</v>
      </c>
      <c r="U4262" s="381">
        <v>28780</v>
      </c>
      <c r="V4262" s="381">
        <v>32960</v>
      </c>
      <c r="W4262" s="381">
        <v>37140</v>
      </c>
      <c r="X4262" s="381">
        <v>41320</v>
      </c>
      <c r="Y4262" s="381">
        <v>36250</v>
      </c>
      <c r="Z4262" s="381">
        <v>41400</v>
      </c>
      <c r="AA4262" s="381">
        <v>46600</v>
      </c>
      <c r="AB4262" s="381">
        <v>51750</v>
      </c>
      <c r="AC4262" s="381">
        <v>55900</v>
      </c>
      <c r="AD4262" s="381">
        <v>60050</v>
      </c>
      <c r="AE4262" s="381">
        <v>64200</v>
      </c>
      <c r="AF4262" s="381">
        <v>68350</v>
      </c>
      <c r="AG4262" s="381">
        <v>9999</v>
      </c>
      <c r="AH4262" s="381" t="s">
        <v>2315</v>
      </c>
      <c r="AI4262" s="381" t="s">
        <v>2094</v>
      </c>
      <c r="AJ4262" s="381">
        <v>0</v>
      </c>
    </row>
    <row r="4263" spans="1:36">
      <c r="A4263" s="381" t="s">
        <v>580</v>
      </c>
      <c r="B4263" s="381" t="s">
        <v>2314</v>
      </c>
      <c r="C4263" s="381">
        <v>50</v>
      </c>
      <c r="D4263" s="381">
        <v>19</v>
      </c>
      <c r="E4263" s="381" t="s">
        <v>2299</v>
      </c>
      <c r="F4263" s="381" t="s">
        <v>2298</v>
      </c>
      <c r="G4263" s="381" t="s">
        <v>2297</v>
      </c>
      <c r="H4263" s="381">
        <v>55700</v>
      </c>
      <c r="I4263" s="381">
        <v>22650</v>
      </c>
      <c r="J4263" s="381">
        <v>25900</v>
      </c>
      <c r="K4263" s="381">
        <v>29150</v>
      </c>
      <c r="L4263" s="381">
        <v>32350</v>
      </c>
      <c r="M4263" s="381">
        <v>34950</v>
      </c>
      <c r="N4263" s="381">
        <v>37550</v>
      </c>
      <c r="O4263" s="381">
        <v>40150</v>
      </c>
      <c r="P4263" s="381">
        <v>42750</v>
      </c>
      <c r="Q4263" s="381">
        <v>13600</v>
      </c>
      <c r="R4263" s="381">
        <v>16240</v>
      </c>
      <c r="S4263" s="381">
        <v>20420</v>
      </c>
      <c r="T4263" s="381">
        <v>24600</v>
      </c>
      <c r="U4263" s="381">
        <v>28780</v>
      </c>
      <c r="V4263" s="381">
        <v>32960</v>
      </c>
      <c r="W4263" s="381">
        <v>37140</v>
      </c>
      <c r="X4263" s="381">
        <v>41320</v>
      </c>
      <c r="Y4263" s="381">
        <v>36250</v>
      </c>
      <c r="Z4263" s="381">
        <v>41400</v>
      </c>
      <c r="AA4263" s="381">
        <v>46600</v>
      </c>
      <c r="AB4263" s="381">
        <v>51750</v>
      </c>
      <c r="AC4263" s="381">
        <v>55900</v>
      </c>
      <c r="AD4263" s="381">
        <v>60050</v>
      </c>
      <c r="AE4263" s="381">
        <v>64200</v>
      </c>
      <c r="AF4263" s="381">
        <v>68350</v>
      </c>
      <c r="AG4263" s="381">
        <v>9999</v>
      </c>
      <c r="AH4263" s="381" t="s">
        <v>2313</v>
      </c>
      <c r="AI4263" s="381" t="s">
        <v>2094</v>
      </c>
      <c r="AJ4263" s="381">
        <v>0</v>
      </c>
    </row>
    <row r="4264" spans="1:36">
      <c r="A4264" s="381" t="s">
        <v>580</v>
      </c>
      <c r="B4264" s="381" t="s">
        <v>2312</v>
      </c>
      <c r="C4264" s="381">
        <v>50</v>
      </c>
      <c r="D4264" s="381">
        <v>19</v>
      </c>
      <c r="E4264" s="381" t="s">
        <v>2299</v>
      </c>
      <c r="F4264" s="381" t="s">
        <v>2298</v>
      </c>
      <c r="G4264" s="381" t="s">
        <v>2297</v>
      </c>
      <c r="H4264" s="381">
        <v>55700</v>
      </c>
      <c r="I4264" s="381">
        <v>22650</v>
      </c>
      <c r="J4264" s="381">
        <v>25900</v>
      </c>
      <c r="K4264" s="381">
        <v>29150</v>
      </c>
      <c r="L4264" s="381">
        <v>32350</v>
      </c>
      <c r="M4264" s="381">
        <v>34950</v>
      </c>
      <c r="N4264" s="381">
        <v>37550</v>
      </c>
      <c r="O4264" s="381">
        <v>40150</v>
      </c>
      <c r="P4264" s="381">
        <v>42750</v>
      </c>
      <c r="Q4264" s="381">
        <v>13600</v>
      </c>
      <c r="R4264" s="381">
        <v>16240</v>
      </c>
      <c r="S4264" s="381">
        <v>20420</v>
      </c>
      <c r="T4264" s="381">
        <v>24600</v>
      </c>
      <c r="U4264" s="381">
        <v>28780</v>
      </c>
      <c r="V4264" s="381">
        <v>32960</v>
      </c>
      <c r="W4264" s="381">
        <v>37140</v>
      </c>
      <c r="X4264" s="381">
        <v>41320</v>
      </c>
      <c r="Y4264" s="381">
        <v>36250</v>
      </c>
      <c r="Z4264" s="381">
        <v>41400</v>
      </c>
      <c r="AA4264" s="381">
        <v>46600</v>
      </c>
      <c r="AB4264" s="381">
        <v>51750</v>
      </c>
      <c r="AC4264" s="381">
        <v>55900</v>
      </c>
      <c r="AD4264" s="381">
        <v>60050</v>
      </c>
      <c r="AE4264" s="381">
        <v>64200</v>
      </c>
      <c r="AF4264" s="381">
        <v>68350</v>
      </c>
      <c r="AG4264" s="381">
        <v>9999</v>
      </c>
      <c r="AH4264" s="381" t="s">
        <v>2311</v>
      </c>
      <c r="AI4264" s="381" t="s">
        <v>2094</v>
      </c>
      <c r="AJ4264" s="381">
        <v>0</v>
      </c>
    </row>
    <row r="4265" spans="1:36">
      <c r="A4265" s="381" t="s">
        <v>580</v>
      </c>
      <c r="B4265" s="381" t="s">
        <v>2310</v>
      </c>
      <c r="C4265" s="381">
        <v>50</v>
      </c>
      <c r="D4265" s="381">
        <v>19</v>
      </c>
      <c r="E4265" s="381" t="s">
        <v>2299</v>
      </c>
      <c r="F4265" s="381" t="s">
        <v>2298</v>
      </c>
      <c r="G4265" s="381" t="s">
        <v>2297</v>
      </c>
      <c r="H4265" s="381">
        <v>55700</v>
      </c>
      <c r="I4265" s="381">
        <v>22650</v>
      </c>
      <c r="J4265" s="381">
        <v>25900</v>
      </c>
      <c r="K4265" s="381">
        <v>29150</v>
      </c>
      <c r="L4265" s="381">
        <v>32350</v>
      </c>
      <c r="M4265" s="381">
        <v>34950</v>
      </c>
      <c r="N4265" s="381">
        <v>37550</v>
      </c>
      <c r="O4265" s="381">
        <v>40150</v>
      </c>
      <c r="P4265" s="381">
        <v>42750</v>
      </c>
      <c r="Q4265" s="381">
        <v>13600</v>
      </c>
      <c r="R4265" s="381">
        <v>16240</v>
      </c>
      <c r="S4265" s="381">
        <v>20420</v>
      </c>
      <c r="T4265" s="381">
        <v>24600</v>
      </c>
      <c r="U4265" s="381">
        <v>28780</v>
      </c>
      <c r="V4265" s="381">
        <v>32960</v>
      </c>
      <c r="W4265" s="381">
        <v>37140</v>
      </c>
      <c r="X4265" s="381">
        <v>41320</v>
      </c>
      <c r="Y4265" s="381">
        <v>36250</v>
      </c>
      <c r="Z4265" s="381">
        <v>41400</v>
      </c>
      <c r="AA4265" s="381">
        <v>46600</v>
      </c>
      <c r="AB4265" s="381">
        <v>51750</v>
      </c>
      <c r="AC4265" s="381">
        <v>55900</v>
      </c>
      <c r="AD4265" s="381">
        <v>60050</v>
      </c>
      <c r="AE4265" s="381">
        <v>64200</v>
      </c>
      <c r="AF4265" s="381">
        <v>68350</v>
      </c>
      <c r="AG4265" s="381">
        <v>9999</v>
      </c>
      <c r="AH4265" s="381" t="s">
        <v>2309</v>
      </c>
      <c r="AI4265" s="381" t="s">
        <v>2094</v>
      </c>
      <c r="AJ4265" s="381">
        <v>0</v>
      </c>
    </row>
    <row r="4266" spans="1:36">
      <c r="A4266" s="381" t="s">
        <v>580</v>
      </c>
      <c r="B4266" s="381" t="s">
        <v>2308</v>
      </c>
      <c r="C4266" s="381">
        <v>50</v>
      </c>
      <c r="D4266" s="381">
        <v>19</v>
      </c>
      <c r="E4266" s="381" t="s">
        <v>2299</v>
      </c>
      <c r="F4266" s="381" t="s">
        <v>2298</v>
      </c>
      <c r="G4266" s="381" t="s">
        <v>2297</v>
      </c>
      <c r="H4266" s="381">
        <v>55700</v>
      </c>
      <c r="I4266" s="381">
        <v>22650</v>
      </c>
      <c r="J4266" s="381">
        <v>25900</v>
      </c>
      <c r="K4266" s="381">
        <v>29150</v>
      </c>
      <c r="L4266" s="381">
        <v>32350</v>
      </c>
      <c r="M4266" s="381">
        <v>34950</v>
      </c>
      <c r="N4266" s="381">
        <v>37550</v>
      </c>
      <c r="O4266" s="381">
        <v>40150</v>
      </c>
      <c r="P4266" s="381">
        <v>42750</v>
      </c>
      <c r="Q4266" s="381">
        <v>13600</v>
      </c>
      <c r="R4266" s="381">
        <v>16240</v>
      </c>
      <c r="S4266" s="381">
        <v>20420</v>
      </c>
      <c r="T4266" s="381">
        <v>24600</v>
      </c>
      <c r="U4266" s="381">
        <v>28780</v>
      </c>
      <c r="V4266" s="381">
        <v>32960</v>
      </c>
      <c r="W4266" s="381">
        <v>37140</v>
      </c>
      <c r="X4266" s="381">
        <v>41320</v>
      </c>
      <c r="Y4266" s="381">
        <v>36250</v>
      </c>
      <c r="Z4266" s="381">
        <v>41400</v>
      </c>
      <c r="AA4266" s="381">
        <v>46600</v>
      </c>
      <c r="AB4266" s="381">
        <v>51750</v>
      </c>
      <c r="AC4266" s="381">
        <v>55900</v>
      </c>
      <c r="AD4266" s="381">
        <v>60050</v>
      </c>
      <c r="AE4266" s="381">
        <v>64200</v>
      </c>
      <c r="AF4266" s="381">
        <v>68350</v>
      </c>
      <c r="AG4266" s="381">
        <v>9999</v>
      </c>
      <c r="AH4266" s="381" t="s">
        <v>2307</v>
      </c>
      <c r="AI4266" s="381" t="s">
        <v>2094</v>
      </c>
      <c r="AJ4266" s="381">
        <v>0</v>
      </c>
    </row>
    <row r="4267" spans="1:36">
      <c r="A4267" s="381" t="s">
        <v>580</v>
      </c>
      <c r="B4267" s="381" t="s">
        <v>2306</v>
      </c>
      <c r="C4267" s="381">
        <v>50</v>
      </c>
      <c r="D4267" s="381">
        <v>19</v>
      </c>
      <c r="E4267" s="381" t="s">
        <v>2299</v>
      </c>
      <c r="F4267" s="381" t="s">
        <v>2298</v>
      </c>
      <c r="G4267" s="381" t="s">
        <v>2297</v>
      </c>
      <c r="H4267" s="381">
        <v>55700</v>
      </c>
      <c r="I4267" s="381">
        <v>22650</v>
      </c>
      <c r="J4267" s="381">
        <v>25900</v>
      </c>
      <c r="K4267" s="381">
        <v>29150</v>
      </c>
      <c r="L4267" s="381">
        <v>32350</v>
      </c>
      <c r="M4267" s="381">
        <v>34950</v>
      </c>
      <c r="N4267" s="381">
        <v>37550</v>
      </c>
      <c r="O4267" s="381">
        <v>40150</v>
      </c>
      <c r="P4267" s="381">
        <v>42750</v>
      </c>
      <c r="Q4267" s="381">
        <v>13600</v>
      </c>
      <c r="R4267" s="381">
        <v>16240</v>
      </c>
      <c r="S4267" s="381">
        <v>20420</v>
      </c>
      <c r="T4267" s="381">
        <v>24600</v>
      </c>
      <c r="U4267" s="381">
        <v>28780</v>
      </c>
      <c r="V4267" s="381">
        <v>32960</v>
      </c>
      <c r="W4267" s="381">
        <v>37140</v>
      </c>
      <c r="X4267" s="381">
        <v>41320</v>
      </c>
      <c r="Y4267" s="381">
        <v>36250</v>
      </c>
      <c r="Z4267" s="381">
        <v>41400</v>
      </c>
      <c r="AA4267" s="381">
        <v>46600</v>
      </c>
      <c r="AB4267" s="381">
        <v>51750</v>
      </c>
      <c r="AC4267" s="381">
        <v>55900</v>
      </c>
      <c r="AD4267" s="381">
        <v>60050</v>
      </c>
      <c r="AE4267" s="381">
        <v>64200</v>
      </c>
      <c r="AF4267" s="381">
        <v>68350</v>
      </c>
      <c r="AG4267" s="381">
        <v>9999</v>
      </c>
      <c r="AH4267" s="381" t="s">
        <v>2305</v>
      </c>
      <c r="AI4267" s="381" t="s">
        <v>2094</v>
      </c>
      <c r="AJ4267" s="381">
        <v>0</v>
      </c>
    </row>
    <row r="4268" spans="1:36">
      <c r="A4268" s="381" t="s">
        <v>580</v>
      </c>
      <c r="B4268" s="381" t="s">
        <v>2304</v>
      </c>
      <c r="C4268" s="381">
        <v>50</v>
      </c>
      <c r="D4268" s="381">
        <v>19</v>
      </c>
      <c r="E4268" s="381" t="s">
        <v>2299</v>
      </c>
      <c r="F4268" s="381" t="s">
        <v>2298</v>
      </c>
      <c r="G4268" s="381" t="s">
        <v>2297</v>
      </c>
      <c r="H4268" s="381">
        <v>55700</v>
      </c>
      <c r="I4268" s="381">
        <v>22650</v>
      </c>
      <c r="J4268" s="381">
        <v>25900</v>
      </c>
      <c r="K4268" s="381">
        <v>29150</v>
      </c>
      <c r="L4268" s="381">
        <v>32350</v>
      </c>
      <c r="M4268" s="381">
        <v>34950</v>
      </c>
      <c r="N4268" s="381">
        <v>37550</v>
      </c>
      <c r="O4268" s="381">
        <v>40150</v>
      </c>
      <c r="P4268" s="381">
        <v>42750</v>
      </c>
      <c r="Q4268" s="381">
        <v>13600</v>
      </c>
      <c r="R4268" s="381">
        <v>16240</v>
      </c>
      <c r="S4268" s="381">
        <v>20420</v>
      </c>
      <c r="T4268" s="381">
        <v>24600</v>
      </c>
      <c r="U4268" s="381">
        <v>28780</v>
      </c>
      <c r="V4268" s="381">
        <v>32960</v>
      </c>
      <c r="W4268" s="381">
        <v>37140</v>
      </c>
      <c r="X4268" s="381">
        <v>41320</v>
      </c>
      <c r="Y4268" s="381">
        <v>36250</v>
      </c>
      <c r="Z4268" s="381">
        <v>41400</v>
      </c>
      <c r="AA4268" s="381">
        <v>46600</v>
      </c>
      <c r="AB4268" s="381">
        <v>51750</v>
      </c>
      <c r="AC4268" s="381">
        <v>55900</v>
      </c>
      <c r="AD4268" s="381">
        <v>60050</v>
      </c>
      <c r="AE4268" s="381">
        <v>64200</v>
      </c>
      <c r="AF4268" s="381">
        <v>68350</v>
      </c>
      <c r="AG4268" s="381">
        <v>9999</v>
      </c>
      <c r="AH4268" s="381" t="s">
        <v>2303</v>
      </c>
      <c r="AI4268" s="381" t="s">
        <v>2094</v>
      </c>
      <c r="AJ4268" s="381">
        <v>0</v>
      </c>
    </row>
    <row r="4269" spans="1:36">
      <c r="A4269" s="381" t="s">
        <v>580</v>
      </c>
      <c r="B4269" s="381" t="s">
        <v>2302</v>
      </c>
      <c r="C4269" s="381">
        <v>50</v>
      </c>
      <c r="D4269" s="381">
        <v>19</v>
      </c>
      <c r="E4269" s="381" t="s">
        <v>2299</v>
      </c>
      <c r="F4269" s="381" t="s">
        <v>2298</v>
      </c>
      <c r="G4269" s="381" t="s">
        <v>2297</v>
      </c>
      <c r="H4269" s="381">
        <v>55700</v>
      </c>
      <c r="I4269" s="381">
        <v>22650</v>
      </c>
      <c r="J4269" s="381">
        <v>25900</v>
      </c>
      <c r="K4269" s="381">
        <v>29150</v>
      </c>
      <c r="L4269" s="381">
        <v>32350</v>
      </c>
      <c r="M4269" s="381">
        <v>34950</v>
      </c>
      <c r="N4269" s="381">
        <v>37550</v>
      </c>
      <c r="O4269" s="381">
        <v>40150</v>
      </c>
      <c r="P4269" s="381">
        <v>42750</v>
      </c>
      <c r="Q4269" s="381">
        <v>13600</v>
      </c>
      <c r="R4269" s="381">
        <v>16240</v>
      </c>
      <c r="S4269" s="381">
        <v>20420</v>
      </c>
      <c r="T4269" s="381">
        <v>24600</v>
      </c>
      <c r="U4269" s="381">
        <v>28780</v>
      </c>
      <c r="V4269" s="381">
        <v>32960</v>
      </c>
      <c r="W4269" s="381">
        <v>37140</v>
      </c>
      <c r="X4269" s="381">
        <v>41320</v>
      </c>
      <c r="Y4269" s="381">
        <v>36250</v>
      </c>
      <c r="Z4269" s="381">
        <v>41400</v>
      </c>
      <c r="AA4269" s="381">
        <v>46600</v>
      </c>
      <c r="AB4269" s="381">
        <v>51750</v>
      </c>
      <c r="AC4269" s="381">
        <v>55900</v>
      </c>
      <c r="AD4269" s="381">
        <v>60050</v>
      </c>
      <c r="AE4269" s="381">
        <v>64200</v>
      </c>
      <c r="AF4269" s="381">
        <v>68350</v>
      </c>
      <c r="AG4269" s="381">
        <v>9999</v>
      </c>
      <c r="AH4269" s="381" t="s">
        <v>2301</v>
      </c>
      <c r="AI4269" s="381" t="s">
        <v>2094</v>
      </c>
      <c r="AJ4269" s="381">
        <v>0</v>
      </c>
    </row>
    <row r="4270" spans="1:36">
      <c r="A4270" s="381" t="s">
        <v>580</v>
      </c>
      <c r="B4270" s="381" t="s">
        <v>2300</v>
      </c>
      <c r="C4270" s="381">
        <v>50</v>
      </c>
      <c r="D4270" s="381">
        <v>19</v>
      </c>
      <c r="E4270" s="381" t="s">
        <v>2299</v>
      </c>
      <c r="F4270" s="381" t="s">
        <v>2298</v>
      </c>
      <c r="G4270" s="381" t="s">
        <v>2297</v>
      </c>
      <c r="H4270" s="381">
        <v>55700</v>
      </c>
      <c r="I4270" s="381">
        <v>22650</v>
      </c>
      <c r="J4270" s="381">
        <v>25900</v>
      </c>
      <c r="K4270" s="381">
        <v>29150</v>
      </c>
      <c r="L4270" s="381">
        <v>32350</v>
      </c>
      <c r="M4270" s="381">
        <v>34950</v>
      </c>
      <c r="N4270" s="381">
        <v>37550</v>
      </c>
      <c r="O4270" s="381">
        <v>40150</v>
      </c>
      <c r="P4270" s="381">
        <v>42750</v>
      </c>
      <c r="Q4270" s="381">
        <v>13600</v>
      </c>
      <c r="R4270" s="381">
        <v>16240</v>
      </c>
      <c r="S4270" s="381">
        <v>20420</v>
      </c>
      <c r="T4270" s="381">
        <v>24600</v>
      </c>
      <c r="U4270" s="381">
        <v>28780</v>
      </c>
      <c r="V4270" s="381">
        <v>32960</v>
      </c>
      <c r="W4270" s="381">
        <v>37140</v>
      </c>
      <c r="X4270" s="381">
        <v>41320</v>
      </c>
      <c r="Y4270" s="381">
        <v>36250</v>
      </c>
      <c r="Z4270" s="381">
        <v>41400</v>
      </c>
      <c r="AA4270" s="381">
        <v>46600</v>
      </c>
      <c r="AB4270" s="381">
        <v>51750</v>
      </c>
      <c r="AC4270" s="381">
        <v>55900</v>
      </c>
      <c r="AD4270" s="381">
        <v>60050</v>
      </c>
      <c r="AE4270" s="381">
        <v>64200</v>
      </c>
      <c r="AF4270" s="381">
        <v>68350</v>
      </c>
      <c r="AG4270" s="381">
        <v>9999</v>
      </c>
      <c r="AH4270" s="381" t="s">
        <v>2296</v>
      </c>
      <c r="AI4270" s="381" t="s">
        <v>2094</v>
      </c>
      <c r="AJ4270" s="381">
        <v>0</v>
      </c>
    </row>
    <row r="4271" spans="1:36">
      <c r="A4271" s="381" t="s">
        <v>580</v>
      </c>
      <c r="B4271" s="381" t="s">
        <v>2295</v>
      </c>
      <c r="C4271" s="381">
        <v>50</v>
      </c>
      <c r="D4271" s="381">
        <v>21</v>
      </c>
      <c r="E4271" s="381" t="s">
        <v>2240</v>
      </c>
      <c r="F4271" s="381" t="s">
        <v>2239</v>
      </c>
      <c r="G4271" s="381" t="s">
        <v>2238</v>
      </c>
      <c r="H4271" s="381">
        <v>63400</v>
      </c>
      <c r="I4271" s="381">
        <v>22650</v>
      </c>
      <c r="J4271" s="381">
        <v>25900</v>
      </c>
      <c r="K4271" s="381">
        <v>29150</v>
      </c>
      <c r="L4271" s="381">
        <v>32350</v>
      </c>
      <c r="M4271" s="381">
        <v>34950</v>
      </c>
      <c r="N4271" s="381">
        <v>37550</v>
      </c>
      <c r="O4271" s="381">
        <v>40150</v>
      </c>
      <c r="P4271" s="381">
        <v>42750</v>
      </c>
      <c r="Q4271" s="381">
        <v>13600</v>
      </c>
      <c r="R4271" s="381">
        <v>16240</v>
      </c>
      <c r="S4271" s="381">
        <v>20420</v>
      </c>
      <c r="T4271" s="381">
        <v>24600</v>
      </c>
      <c r="U4271" s="381">
        <v>28780</v>
      </c>
      <c r="V4271" s="381">
        <v>32960</v>
      </c>
      <c r="W4271" s="381">
        <v>37140</v>
      </c>
      <c r="X4271" s="381">
        <v>41320</v>
      </c>
      <c r="Y4271" s="381">
        <v>36250</v>
      </c>
      <c r="Z4271" s="381">
        <v>41400</v>
      </c>
      <c r="AA4271" s="381">
        <v>46600</v>
      </c>
      <c r="AB4271" s="381">
        <v>51750</v>
      </c>
      <c r="AC4271" s="381">
        <v>55900</v>
      </c>
      <c r="AD4271" s="381">
        <v>60050</v>
      </c>
      <c r="AE4271" s="381">
        <v>64200</v>
      </c>
      <c r="AF4271" s="381">
        <v>68350</v>
      </c>
      <c r="AG4271" s="381">
        <v>9999</v>
      </c>
      <c r="AH4271" s="381" t="s">
        <v>2294</v>
      </c>
      <c r="AI4271" s="381" t="s">
        <v>2094</v>
      </c>
      <c r="AJ4271" s="381">
        <v>0</v>
      </c>
    </row>
    <row r="4272" spans="1:36">
      <c r="A4272" s="381" t="s">
        <v>580</v>
      </c>
      <c r="B4272" s="381" t="s">
        <v>2293</v>
      </c>
      <c r="C4272" s="381">
        <v>50</v>
      </c>
      <c r="D4272" s="381">
        <v>21</v>
      </c>
      <c r="E4272" s="381" t="s">
        <v>2240</v>
      </c>
      <c r="F4272" s="381" t="s">
        <v>2239</v>
      </c>
      <c r="G4272" s="381" t="s">
        <v>2238</v>
      </c>
      <c r="H4272" s="381">
        <v>63400</v>
      </c>
      <c r="I4272" s="381">
        <v>22650</v>
      </c>
      <c r="J4272" s="381">
        <v>25900</v>
      </c>
      <c r="K4272" s="381">
        <v>29150</v>
      </c>
      <c r="L4272" s="381">
        <v>32350</v>
      </c>
      <c r="M4272" s="381">
        <v>34950</v>
      </c>
      <c r="N4272" s="381">
        <v>37550</v>
      </c>
      <c r="O4272" s="381">
        <v>40150</v>
      </c>
      <c r="P4272" s="381">
        <v>42750</v>
      </c>
      <c r="Q4272" s="381">
        <v>13600</v>
      </c>
      <c r="R4272" s="381">
        <v>16240</v>
      </c>
      <c r="S4272" s="381">
        <v>20420</v>
      </c>
      <c r="T4272" s="381">
        <v>24600</v>
      </c>
      <c r="U4272" s="381">
        <v>28780</v>
      </c>
      <c r="V4272" s="381">
        <v>32960</v>
      </c>
      <c r="W4272" s="381">
        <v>37140</v>
      </c>
      <c r="X4272" s="381">
        <v>41320</v>
      </c>
      <c r="Y4272" s="381">
        <v>36250</v>
      </c>
      <c r="Z4272" s="381">
        <v>41400</v>
      </c>
      <c r="AA4272" s="381">
        <v>46600</v>
      </c>
      <c r="AB4272" s="381">
        <v>51750</v>
      </c>
      <c r="AC4272" s="381">
        <v>55900</v>
      </c>
      <c r="AD4272" s="381">
        <v>60050</v>
      </c>
      <c r="AE4272" s="381">
        <v>64200</v>
      </c>
      <c r="AF4272" s="381">
        <v>68350</v>
      </c>
      <c r="AG4272" s="381">
        <v>9999</v>
      </c>
      <c r="AH4272" s="381" t="s">
        <v>2292</v>
      </c>
      <c r="AI4272" s="381" t="s">
        <v>2094</v>
      </c>
      <c r="AJ4272" s="381">
        <v>0</v>
      </c>
    </row>
    <row r="4273" spans="1:36">
      <c r="A4273" s="381" t="s">
        <v>580</v>
      </c>
      <c r="B4273" s="381" t="s">
        <v>2291</v>
      </c>
      <c r="C4273" s="381">
        <v>50</v>
      </c>
      <c r="D4273" s="381">
        <v>21</v>
      </c>
      <c r="E4273" s="381" t="s">
        <v>2240</v>
      </c>
      <c r="F4273" s="381" t="s">
        <v>2239</v>
      </c>
      <c r="G4273" s="381" t="s">
        <v>2238</v>
      </c>
      <c r="H4273" s="381">
        <v>63400</v>
      </c>
      <c r="I4273" s="381">
        <v>22650</v>
      </c>
      <c r="J4273" s="381">
        <v>25900</v>
      </c>
      <c r="K4273" s="381">
        <v>29150</v>
      </c>
      <c r="L4273" s="381">
        <v>32350</v>
      </c>
      <c r="M4273" s="381">
        <v>34950</v>
      </c>
      <c r="N4273" s="381">
        <v>37550</v>
      </c>
      <c r="O4273" s="381">
        <v>40150</v>
      </c>
      <c r="P4273" s="381">
        <v>42750</v>
      </c>
      <c r="Q4273" s="381">
        <v>13600</v>
      </c>
      <c r="R4273" s="381">
        <v>16240</v>
      </c>
      <c r="S4273" s="381">
        <v>20420</v>
      </c>
      <c r="T4273" s="381">
        <v>24600</v>
      </c>
      <c r="U4273" s="381">
        <v>28780</v>
      </c>
      <c r="V4273" s="381">
        <v>32960</v>
      </c>
      <c r="W4273" s="381">
        <v>37140</v>
      </c>
      <c r="X4273" s="381">
        <v>41320</v>
      </c>
      <c r="Y4273" s="381">
        <v>36250</v>
      </c>
      <c r="Z4273" s="381">
        <v>41400</v>
      </c>
      <c r="AA4273" s="381">
        <v>46600</v>
      </c>
      <c r="AB4273" s="381">
        <v>51750</v>
      </c>
      <c r="AC4273" s="381">
        <v>55900</v>
      </c>
      <c r="AD4273" s="381">
        <v>60050</v>
      </c>
      <c r="AE4273" s="381">
        <v>64200</v>
      </c>
      <c r="AF4273" s="381">
        <v>68350</v>
      </c>
      <c r="AG4273" s="381">
        <v>9999</v>
      </c>
      <c r="AH4273" s="381" t="s">
        <v>2290</v>
      </c>
      <c r="AI4273" s="381" t="s">
        <v>2094</v>
      </c>
      <c r="AJ4273" s="381">
        <v>0</v>
      </c>
    </row>
    <row r="4274" spans="1:36">
      <c r="A4274" s="381" t="s">
        <v>580</v>
      </c>
      <c r="B4274" s="381" t="s">
        <v>2289</v>
      </c>
      <c r="C4274" s="381">
        <v>50</v>
      </c>
      <c r="D4274" s="381">
        <v>21</v>
      </c>
      <c r="E4274" s="381" t="s">
        <v>2240</v>
      </c>
      <c r="F4274" s="381" t="s">
        <v>2239</v>
      </c>
      <c r="G4274" s="381" t="s">
        <v>2238</v>
      </c>
      <c r="H4274" s="381">
        <v>63400</v>
      </c>
      <c r="I4274" s="381">
        <v>22650</v>
      </c>
      <c r="J4274" s="381">
        <v>25900</v>
      </c>
      <c r="K4274" s="381">
        <v>29150</v>
      </c>
      <c r="L4274" s="381">
        <v>32350</v>
      </c>
      <c r="M4274" s="381">
        <v>34950</v>
      </c>
      <c r="N4274" s="381">
        <v>37550</v>
      </c>
      <c r="O4274" s="381">
        <v>40150</v>
      </c>
      <c r="P4274" s="381">
        <v>42750</v>
      </c>
      <c r="Q4274" s="381">
        <v>13600</v>
      </c>
      <c r="R4274" s="381">
        <v>16240</v>
      </c>
      <c r="S4274" s="381">
        <v>20420</v>
      </c>
      <c r="T4274" s="381">
        <v>24600</v>
      </c>
      <c r="U4274" s="381">
        <v>28780</v>
      </c>
      <c r="V4274" s="381">
        <v>32960</v>
      </c>
      <c r="W4274" s="381">
        <v>37140</v>
      </c>
      <c r="X4274" s="381">
        <v>41320</v>
      </c>
      <c r="Y4274" s="381">
        <v>36250</v>
      </c>
      <c r="Z4274" s="381">
        <v>41400</v>
      </c>
      <c r="AA4274" s="381">
        <v>46600</v>
      </c>
      <c r="AB4274" s="381">
        <v>51750</v>
      </c>
      <c r="AC4274" s="381">
        <v>55900</v>
      </c>
      <c r="AD4274" s="381">
        <v>60050</v>
      </c>
      <c r="AE4274" s="381">
        <v>64200</v>
      </c>
      <c r="AF4274" s="381">
        <v>68350</v>
      </c>
      <c r="AG4274" s="381">
        <v>9999</v>
      </c>
      <c r="AH4274" s="381" t="s">
        <v>2288</v>
      </c>
      <c r="AI4274" s="381" t="s">
        <v>2094</v>
      </c>
      <c r="AJ4274" s="381">
        <v>0</v>
      </c>
    </row>
    <row r="4275" spans="1:36">
      <c r="A4275" s="381" t="s">
        <v>580</v>
      </c>
      <c r="B4275" s="381" t="s">
        <v>2287</v>
      </c>
      <c r="C4275" s="381">
        <v>50</v>
      </c>
      <c r="D4275" s="381">
        <v>21</v>
      </c>
      <c r="E4275" s="381" t="s">
        <v>2240</v>
      </c>
      <c r="F4275" s="381" t="s">
        <v>2239</v>
      </c>
      <c r="G4275" s="381" t="s">
        <v>2238</v>
      </c>
      <c r="H4275" s="381">
        <v>63400</v>
      </c>
      <c r="I4275" s="381">
        <v>22650</v>
      </c>
      <c r="J4275" s="381">
        <v>25900</v>
      </c>
      <c r="K4275" s="381">
        <v>29150</v>
      </c>
      <c r="L4275" s="381">
        <v>32350</v>
      </c>
      <c r="M4275" s="381">
        <v>34950</v>
      </c>
      <c r="N4275" s="381">
        <v>37550</v>
      </c>
      <c r="O4275" s="381">
        <v>40150</v>
      </c>
      <c r="P4275" s="381">
        <v>42750</v>
      </c>
      <c r="Q4275" s="381">
        <v>13600</v>
      </c>
      <c r="R4275" s="381">
        <v>16240</v>
      </c>
      <c r="S4275" s="381">
        <v>20420</v>
      </c>
      <c r="T4275" s="381">
        <v>24600</v>
      </c>
      <c r="U4275" s="381">
        <v>28780</v>
      </c>
      <c r="V4275" s="381">
        <v>32960</v>
      </c>
      <c r="W4275" s="381">
        <v>37140</v>
      </c>
      <c r="X4275" s="381">
        <v>41320</v>
      </c>
      <c r="Y4275" s="381">
        <v>36250</v>
      </c>
      <c r="Z4275" s="381">
        <v>41400</v>
      </c>
      <c r="AA4275" s="381">
        <v>46600</v>
      </c>
      <c r="AB4275" s="381">
        <v>51750</v>
      </c>
      <c r="AC4275" s="381">
        <v>55900</v>
      </c>
      <c r="AD4275" s="381">
        <v>60050</v>
      </c>
      <c r="AE4275" s="381">
        <v>64200</v>
      </c>
      <c r="AF4275" s="381">
        <v>68350</v>
      </c>
      <c r="AG4275" s="381">
        <v>9999</v>
      </c>
      <c r="AH4275" s="381" t="s">
        <v>2286</v>
      </c>
      <c r="AI4275" s="381" t="s">
        <v>2094</v>
      </c>
      <c r="AJ4275" s="381">
        <v>0</v>
      </c>
    </row>
    <row r="4276" spans="1:36">
      <c r="A4276" s="381" t="s">
        <v>580</v>
      </c>
      <c r="B4276" s="381" t="s">
        <v>2285</v>
      </c>
      <c r="C4276" s="381">
        <v>50</v>
      </c>
      <c r="D4276" s="381">
        <v>21</v>
      </c>
      <c r="E4276" s="381" t="s">
        <v>2240</v>
      </c>
      <c r="F4276" s="381" t="s">
        <v>2239</v>
      </c>
      <c r="G4276" s="381" t="s">
        <v>2238</v>
      </c>
      <c r="H4276" s="381">
        <v>63400</v>
      </c>
      <c r="I4276" s="381">
        <v>22650</v>
      </c>
      <c r="J4276" s="381">
        <v>25900</v>
      </c>
      <c r="K4276" s="381">
        <v>29150</v>
      </c>
      <c r="L4276" s="381">
        <v>32350</v>
      </c>
      <c r="M4276" s="381">
        <v>34950</v>
      </c>
      <c r="N4276" s="381">
        <v>37550</v>
      </c>
      <c r="O4276" s="381">
        <v>40150</v>
      </c>
      <c r="P4276" s="381">
        <v>42750</v>
      </c>
      <c r="Q4276" s="381">
        <v>13600</v>
      </c>
      <c r="R4276" s="381">
        <v>16240</v>
      </c>
      <c r="S4276" s="381">
        <v>20420</v>
      </c>
      <c r="T4276" s="381">
        <v>24600</v>
      </c>
      <c r="U4276" s="381">
        <v>28780</v>
      </c>
      <c r="V4276" s="381">
        <v>32960</v>
      </c>
      <c r="W4276" s="381">
        <v>37140</v>
      </c>
      <c r="X4276" s="381">
        <v>41320</v>
      </c>
      <c r="Y4276" s="381">
        <v>36250</v>
      </c>
      <c r="Z4276" s="381">
        <v>41400</v>
      </c>
      <c r="AA4276" s="381">
        <v>46600</v>
      </c>
      <c r="AB4276" s="381">
        <v>51750</v>
      </c>
      <c r="AC4276" s="381">
        <v>55900</v>
      </c>
      <c r="AD4276" s="381">
        <v>60050</v>
      </c>
      <c r="AE4276" s="381">
        <v>64200</v>
      </c>
      <c r="AF4276" s="381">
        <v>68350</v>
      </c>
      <c r="AG4276" s="381">
        <v>9999</v>
      </c>
      <c r="AH4276" s="381" t="s">
        <v>2284</v>
      </c>
      <c r="AI4276" s="381" t="s">
        <v>2094</v>
      </c>
      <c r="AJ4276" s="381">
        <v>0</v>
      </c>
    </row>
    <row r="4277" spans="1:36">
      <c r="A4277" s="381" t="s">
        <v>580</v>
      </c>
      <c r="B4277" s="381" t="s">
        <v>2283</v>
      </c>
      <c r="C4277" s="381">
        <v>50</v>
      </c>
      <c r="D4277" s="381">
        <v>21</v>
      </c>
      <c r="E4277" s="381" t="s">
        <v>2240</v>
      </c>
      <c r="F4277" s="381" t="s">
        <v>2239</v>
      </c>
      <c r="G4277" s="381" t="s">
        <v>2238</v>
      </c>
      <c r="H4277" s="381">
        <v>63400</v>
      </c>
      <c r="I4277" s="381">
        <v>22650</v>
      </c>
      <c r="J4277" s="381">
        <v>25900</v>
      </c>
      <c r="K4277" s="381">
        <v>29150</v>
      </c>
      <c r="L4277" s="381">
        <v>32350</v>
      </c>
      <c r="M4277" s="381">
        <v>34950</v>
      </c>
      <c r="N4277" s="381">
        <v>37550</v>
      </c>
      <c r="O4277" s="381">
        <v>40150</v>
      </c>
      <c r="P4277" s="381">
        <v>42750</v>
      </c>
      <c r="Q4277" s="381">
        <v>13600</v>
      </c>
      <c r="R4277" s="381">
        <v>16240</v>
      </c>
      <c r="S4277" s="381">
        <v>20420</v>
      </c>
      <c r="T4277" s="381">
        <v>24600</v>
      </c>
      <c r="U4277" s="381">
        <v>28780</v>
      </c>
      <c r="V4277" s="381">
        <v>32960</v>
      </c>
      <c r="W4277" s="381">
        <v>37140</v>
      </c>
      <c r="X4277" s="381">
        <v>41320</v>
      </c>
      <c r="Y4277" s="381">
        <v>36250</v>
      </c>
      <c r="Z4277" s="381">
        <v>41400</v>
      </c>
      <c r="AA4277" s="381">
        <v>46600</v>
      </c>
      <c r="AB4277" s="381">
        <v>51750</v>
      </c>
      <c r="AC4277" s="381">
        <v>55900</v>
      </c>
      <c r="AD4277" s="381">
        <v>60050</v>
      </c>
      <c r="AE4277" s="381">
        <v>64200</v>
      </c>
      <c r="AF4277" s="381">
        <v>68350</v>
      </c>
      <c r="AG4277" s="381">
        <v>9999</v>
      </c>
      <c r="AH4277" s="381" t="s">
        <v>2282</v>
      </c>
      <c r="AI4277" s="381" t="s">
        <v>2094</v>
      </c>
      <c r="AJ4277" s="381">
        <v>0</v>
      </c>
    </row>
    <row r="4278" spans="1:36">
      <c r="A4278" s="381" t="s">
        <v>580</v>
      </c>
      <c r="B4278" s="381" t="s">
        <v>2281</v>
      </c>
      <c r="C4278" s="381">
        <v>50</v>
      </c>
      <c r="D4278" s="381">
        <v>21</v>
      </c>
      <c r="E4278" s="381" t="s">
        <v>2240</v>
      </c>
      <c r="F4278" s="381" t="s">
        <v>2239</v>
      </c>
      <c r="G4278" s="381" t="s">
        <v>2238</v>
      </c>
      <c r="H4278" s="381">
        <v>63400</v>
      </c>
      <c r="I4278" s="381">
        <v>22650</v>
      </c>
      <c r="J4278" s="381">
        <v>25900</v>
      </c>
      <c r="K4278" s="381">
        <v>29150</v>
      </c>
      <c r="L4278" s="381">
        <v>32350</v>
      </c>
      <c r="M4278" s="381">
        <v>34950</v>
      </c>
      <c r="N4278" s="381">
        <v>37550</v>
      </c>
      <c r="O4278" s="381">
        <v>40150</v>
      </c>
      <c r="P4278" s="381">
        <v>42750</v>
      </c>
      <c r="Q4278" s="381">
        <v>13600</v>
      </c>
      <c r="R4278" s="381">
        <v>16240</v>
      </c>
      <c r="S4278" s="381">
        <v>20420</v>
      </c>
      <c r="T4278" s="381">
        <v>24600</v>
      </c>
      <c r="U4278" s="381">
        <v>28780</v>
      </c>
      <c r="V4278" s="381">
        <v>32960</v>
      </c>
      <c r="W4278" s="381">
        <v>37140</v>
      </c>
      <c r="X4278" s="381">
        <v>41320</v>
      </c>
      <c r="Y4278" s="381">
        <v>36250</v>
      </c>
      <c r="Z4278" s="381">
        <v>41400</v>
      </c>
      <c r="AA4278" s="381">
        <v>46600</v>
      </c>
      <c r="AB4278" s="381">
        <v>51750</v>
      </c>
      <c r="AC4278" s="381">
        <v>55900</v>
      </c>
      <c r="AD4278" s="381">
        <v>60050</v>
      </c>
      <c r="AE4278" s="381">
        <v>64200</v>
      </c>
      <c r="AF4278" s="381">
        <v>68350</v>
      </c>
      <c r="AG4278" s="381">
        <v>9999</v>
      </c>
      <c r="AH4278" s="381" t="s">
        <v>2280</v>
      </c>
      <c r="AI4278" s="381" t="s">
        <v>2094</v>
      </c>
      <c r="AJ4278" s="381">
        <v>0</v>
      </c>
    </row>
    <row r="4279" spans="1:36">
      <c r="A4279" s="381" t="s">
        <v>580</v>
      </c>
      <c r="B4279" s="381" t="s">
        <v>2279</v>
      </c>
      <c r="C4279" s="381">
        <v>50</v>
      </c>
      <c r="D4279" s="381">
        <v>21</v>
      </c>
      <c r="E4279" s="381" t="s">
        <v>2240</v>
      </c>
      <c r="F4279" s="381" t="s">
        <v>2239</v>
      </c>
      <c r="G4279" s="381" t="s">
        <v>2238</v>
      </c>
      <c r="H4279" s="381">
        <v>63400</v>
      </c>
      <c r="I4279" s="381">
        <v>22650</v>
      </c>
      <c r="J4279" s="381">
        <v>25900</v>
      </c>
      <c r="K4279" s="381">
        <v>29150</v>
      </c>
      <c r="L4279" s="381">
        <v>32350</v>
      </c>
      <c r="M4279" s="381">
        <v>34950</v>
      </c>
      <c r="N4279" s="381">
        <v>37550</v>
      </c>
      <c r="O4279" s="381">
        <v>40150</v>
      </c>
      <c r="P4279" s="381">
        <v>42750</v>
      </c>
      <c r="Q4279" s="381">
        <v>13600</v>
      </c>
      <c r="R4279" s="381">
        <v>16240</v>
      </c>
      <c r="S4279" s="381">
        <v>20420</v>
      </c>
      <c r="T4279" s="381">
        <v>24600</v>
      </c>
      <c r="U4279" s="381">
        <v>28780</v>
      </c>
      <c r="V4279" s="381">
        <v>32960</v>
      </c>
      <c r="W4279" s="381">
        <v>37140</v>
      </c>
      <c r="X4279" s="381">
        <v>41320</v>
      </c>
      <c r="Y4279" s="381">
        <v>36250</v>
      </c>
      <c r="Z4279" s="381">
        <v>41400</v>
      </c>
      <c r="AA4279" s="381">
        <v>46600</v>
      </c>
      <c r="AB4279" s="381">
        <v>51750</v>
      </c>
      <c r="AC4279" s="381">
        <v>55900</v>
      </c>
      <c r="AD4279" s="381">
        <v>60050</v>
      </c>
      <c r="AE4279" s="381">
        <v>64200</v>
      </c>
      <c r="AF4279" s="381">
        <v>68350</v>
      </c>
      <c r="AG4279" s="381">
        <v>9999</v>
      </c>
      <c r="AH4279" s="381" t="s">
        <v>2278</v>
      </c>
      <c r="AI4279" s="381" t="s">
        <v>2094</v>
      </c>
      <c r="AJ4279" s="381">
        <v>0</v>
      </c>
    </row>
    <row r="4280" spans="1:36">
      <c r="A4280" s="381" t="s">
        <v>580</v>
      </c>
      <c r="B4280" s="381" t="s">
        <v>2277</v>
      </c>
      <c r="C4280" s="381">
        <v>50</v>
      </c>
      <c r="D4280" s="381">
        <v>21</v>
      </c>
      <c r="E4280" s="381" t="s">
        <v>2240</v>
      </c>
      <c r="F4280" s="381" t="s">
        <v>2239</v>
      </c>
      <c r="G4280" s="381" t="s">
        <v>2238</v>
      </c>
      <c r="H4280" s="381">
        <v>63400</v>
      </c>
      <c r="I4280" s="381">
        <v>22650</v>
      </c>
      <c r="J4280" s="381">
        <v>25900</v>
      </c>
      <c r="K4280" s="381">
        <v>29150</v>
      </c>
      <c r="L4280" s="381">
        <v>32350</v>
      </c>
      <c r="M4280" s="381">
        <v>34950</v>
      </c>
      <c r="N4280" s="381">
        <v>37550</v>
      </c>
      <c r="O4280" s="381">
        <v>40150</v>
      </c>
      <c r="P4280" s="381">
        <v>42750</v>
      </c>
      <c r="Q4280" s="381">
        <v>13600</v>
      </c>
      <c r="R4280" s="381">
        <v>16240</v>
      </c>
      <c r="S4280" s="381">
        <v>20420</v>
      </c>
      <c r="T4280" s="381">
        <v>24600</v>
      </c>
      <c r="U4280" s="381">
        <v>28780</v>
      </c>
      <c r="V4280" s="381">
        <v>32960</v>
      </c>
      <c r="W4280" s="381">
        <v>37140</v>
      </c>
      <c r="X4280" s="381">
        <v>41320</v>
      </c>
      <c r="Y4280" s="381">
        <v>36250</v>
      </c>
      <c r="Z4280" s="381">
        <v>41400</v>
      </c>
      <c r="AA4280" s="381">
        <v>46600</v>
      </c>
      <c r="AB4280" s="381">
        <v>51750</v>
      </c>
      <c r="AC4280" s="381">
        <v>55900</v>
      </c>
      <c r="AD4280" s="381">
        <v>60050</v>
      </c>
      <c r="AE4280" s="381">
        <v>64200</v>
      </c>
      <c r="AF4280" s="381">
        <v>68350</v>
      </c>
      <c r="AG4280" s="381">
        <v>9999</v>
      </c>
      <c r="AH4280" s="381" t="s">
        <v>2276</v>
      </c>
      <c r="AI4280" s="381" t="s">
        <v>2094</v>
      </c>
      <c r="AJ4280" s="381">
        <v>0</v>
      </c>
    </row>
    <row r="4281" spans="1:36">
      <c r="A4281" s="381" t="s">
        <v>580</v>
      </c>
      <c r="B4281" s="381" t="s">
        <v>2275</v>
      </c>
      <c r="C4281" s="381">
        <v>50</v>
      </c>
      <c r="D4281" s="381">
        <v>21</v>
      </c>
      <c r="E4281" s="381" t="s">
        <v>2240</v>
      </c>
      <c r="F4281" s="381" t="s">
        <v>2239</v>
      </c>
      <c r="G4281" s="381" t="s">
        <v>2238</v>
      </c>
      <c r="H4281" s="381">
        <v>63400</v>
      </c>
      <c r="I4281" s="381">
        <v>22650</v>
      </c>
      <c r="J4281" s="381">
        <v>25900</v>
      </c>
      <c r="K4281" s="381">
        <v>29150</v>
      </c>
      <c r="L4281" s="381">
        <v>32350</v>
      </c>
      <c r="M4281" s="381">
        <v>34950</v>
      </c>
      <c r="N4281" s="381">
        <v>37550</v>
      </c>
      <c r="O4281" s="381">
        <v>40150</v>
      </c>
      <c r="P4281" s="381">
        <v>42750</v>
      </c>
      <c r="Q4281" s="381">
        <v>13600</v>
      </c>
      <c r="R4281" s="381">
        <v>16240</v>
      </c>
      <c r="S4281" s="381">
        <v>20420</v>
      </c>
      <c r="T4281" s="381">
        <v>24600</v>
      </c>
      <c r="U4281" s="381">
        <v>28780</v>
      </c>
      <c r="V4281" s="381">
        <v>32960</v>
      </c>
      <c r="W4281" s="381">
        <v>37140</v>
      </c>
      <c r="X4281" s="381">
        <v>41320</v>
      </c>
      <c r="Y4281" s="381">
        <v>36250</v>
      </c>
      <c r="Z4281" s="381">
        <v>41400</v>
      </c>
      <c r="AA4281" s="381">
        <v>46600</v>
      </c>
      <c r="AB4281" s="381">
        <v>51750</v>
      </c>
      <c r="AC4281" s="381">
        <v>55900</v>
      </c>
      <c r="AD4281" s="381">
        <v>60050</v>
      </c>
      <c r="AE4281" s="381">
        <v>64200</v>
      </c>
      <c r="AF4281" s="381">
        <v>68350</v>
      </c>
      <c r="AG4281" s="381">
        <v>9999</v>
      </c>
      <c r="AH4281" s="381" t="s">
        <v>2274</v>
      </c>
      <c r="AI4281" s="381" t="s">
        <v>2094</v>
      </c>
      <c r="AJ4281" s="381">
        <v>0</v>
      </c>
    </row>
    <row r="4282" spans="1:36">
      <c r="A4282" s="381" t="s">
        <v>580</v>
      </c>
      <c r="B4282" s="381" t="s">
        <v>2273</v>
      </c>
      <c r="C4282" s="381">
        <v>50</v>
      </c>
      <c r="D4282" s="381">
        <v>21</v>
      </c>
      <c r="E4282" s="381" t="s">
        <v>2240</v>
      </c>
      <c r="F4282" s="381" t="s">
        <v>2239</v>
      </c>
      <c r="G4282" s="381" t="s">
        <v>2238</v>
      </c>
      <c r="H4282" s="381">
        <v>63400</v>
      </c>
      <c r="I4282" s="381">
        <v>22650</v>
      </c>
      <c r="J4282" s="381">
        <v>25900</v>
      </c>
      <c r="K4282" s="381">
        <v>29150</v>
      </c>
      <c r="L4282" s="381">
        <v>32350</v>
      </c>
      <c r="M4282" s="381">
        <v>34950</v>
      </c>
      <c r="N4282" s="381">
        <v>37550</v>
      </c>
      <c r="O4282" s="381">
        <v>40150</v>
      </c>
      <c r="P4282" s="381">
        <v>42750</v>
      </c>
      <c r="Q4282" s="381">
        <v>13600</v>
      </c>
      <c r="R4282" s="381">
        <v>16240</v>
      </c>
      <c r="S4282" s="381">
        <v>20420</v>
      </c>
      <c r="T4282" s="381">
        <v>24600</v>
      </c>
      <c r="U4282" s="381">
        <v>28780</v>
      </c>
      <c r="V4282" s="381">
        <v>32960</v>
      </c>
      <c r="W4282" s="381">
        <v>37140</v>
      </c>
      <c r="X4282" s="381">
        <v>41320</v>
      </c>
      <c r="Y4282" s="381">
        <v>36250</v>
      </c>
      <c r="Z4282" s="381">
        <v>41400</v>
      </c>
      <c r="AA4282" s="381">
        <v>46600</v>
      </c>
      <c r="AB4282" s="381">
        <v>51750</v>
      </c>
      <c r="AC4282" s="381">
        <v>55900</v>
      </c>
      <c r="AD4282" s="381">
        <v>60050</v>
      </c>
      <c r="AE4282" s="381">
        <v>64200</v>
      </c>
      <c r="AF4282" s="381">
        <v>68350</v>
      </c>
      <c r="AG4282" s="381">
        <v>9999</v>
      </c>
      <c r="AH4282" s="381" t="s">
        <v>2272</v>
      </c>
      <c r="AI4282" s="381" t="s">
        <v>2094</v>
      </c>
      <c r="AJ4282" s="381">
        <v>0</v>
      </c>
    </row>
    <row r="4283" spans="1:36">
      <c r="A4283" s="381" t="s">
        <v>580</v>
      </c>
      <c r="B4283" s="381" t="s">
        <v>2271</v>
      </c>
      <c r="C4283" s="381">
        <v>50</v>
      </c>
      <c r="D4283" s="381">
        <v>21</v>
      </c>
      <c r="E4283" s="381" t="s">
        <v>2240</v>
      </c>
      <c r="F4283" s="381" t="s">
        <v>2239</v>
      </c>
      <c r="G4283" s="381" t="s">
        <v>2238</v>
      </c>
      <c r="H4283" s="381">
        <v>63400</v>
      </c>
      <c r="I4283" s="381">
        <v>22650</v>
      </c>
      <c r="J4283" s="381">
        <v>25900</v>
      </c>
      <c r="K4283" s="381">
        <v>29150</v>
      </c>
      <c r="L4283" s="381">
        <v>32350</v>
      </c>
      <c r="M4283" s="381">
        <v>34950</v>
      </c>
      <c r="N4283" s="381">
        <v>37550</v>
      </c>
      <c r="O4283" s="381">
        <v>40150</v>
      </c>
      <c r="P4283" s="381">
        <v>42750</v>
      </c>
      <c r="Q4283" s="381">
        <v>13600</v>
      </c>
      <c r="R4283" s="381">
        <v>16240</v>
      </c>
      <c r="S4283" s="381">
        <v>20420</v>
      </c>
      <c r="T4283" s="381">
        <v>24600</v>
      </c>
      <c r="U4283" s="381">
        <v>28780</v>
      </c>
      <c r="V4283" s="381">
        <v>32960</v>
      </c>
      <c r="W4283" s="381">
        <v>37140</v>
      </c>
      <c r="X4283" s="381">
        <v>41320</v>
      </c>
      <c r="Y4283" s="381">
        <v>36250</v>
      </c>
      <c r="Z4283" s="381">
        <v>41400</v>
      </c>
      <c r="AA4283" s="381">
        <v>46600</v>
      </c>
      <c r="AB4283" s="381">
        <v>51750</v>
      </c>
      <c r="AC4283" s="381">
        <v>55900</v>
      </c>
      <c r="AD4283" s="381">
        <v>60050</v>
      </c>
      <c r="AE4283" s="381">
        <v>64200</v>
      </c>
      <c r="AF4283" s="381">
        <v>68350</v>
      </c>
      <c r="AG4283" s="381">
        <v>9999</v>
      </c>
      <c r="AH4283" s="381" t="s">
        <v>2270</v>
      </c>
      <c r="AI4283" s="381" t="s">
        <v>2094</v>
      </c>
      <c r="AJ4283" s="381">
        <v>0</v>
      </c>
    </row>
    <row r="4284" spans="1:36">
      <c r="A4284" s="381" t="s">
        <v>580</v>
      </c>
      <c r="B4284" s="381" t="s">
        <v>2269</v>
      </c>
      <c r="C4284" s="381">
        <v>50</v>
      </c>
      <c r="D4284" s="381">
        <v>21</v>
      </c>
      <c r="E4284" s="381" t="s">
        <v>2240</v>
      </c>
      <c r="F4284" s="381" t="s">
        <v>2239</v>
      </c>
      <c r="G4284" s="381" t="s">
        <v>2238</v>
      </c>
      <c r="H4284" s="381">
        <v>63400</v>
      </c>
      <c r="I4284" s="381">
        <v>22650</v>
      </c>
      <c r="J4284" s="381">
        <v>25900</v>
      </c>
      <c r="K4284" s="381">
        <v>29150</v>
      </c>
      <c r="L4284" s="381">
        <v>32350</v>
      </c>
      <c r="M4284" s="381">
        <v>34950</v>
      </c>
      <c r="N4284" s="381">
        <v>37550</v>
      </c>
      <c r="O4284" s="381">
        <v>40150</v>
      </c>
      <c r="P4284" s="381">
        <v>42750</v>
      </c>
      <c r="Q4284" s="381">
        <v>13600</v>
      </c>
      <c r="R4284" s="381">
        <v>16240</v>
      </c>
      <c r="S4284" s="381">
        <v>20420</v>
      </c>
      <c r="T4284" s="381">
        <v>24600</v>
      </c>
      <c r="U4284" s="381">
        <v>28780</v>
      </c>
      <c r="V4284" s="381">
        <v>32960</v>
      </c>
      <c r="W4284" s="381">
        <v>37140</v>
      </c>
      <c r="X4284" s="381">
        <v>41320</v>
      </c>
      <c r="Y4284" s="381">
        <v>36250</v>
      </c>
      <c r="Z4284" s="381">
        <v>41400</v>
      </c>
      <c r="AA4284" s="381">
        <v>46600</v>
      </c>
      <c r="AB4284" s="381">
        <v>51750</v>
      </c>
      <c r="AC4284" s="381">
        <v>55900</v>
      </c>
      <c r="AD4284" s="381">
        <v>60050</v>
      </c>
      <c r="AE4284" s="381">
        <v>64200</v>
      </c>
      <c r="AF4284" s="381">
        <v>68350</v>
      </c>
      <c r="AG4284" s="381">
        <v>9999</v>
      </c>
      <c r="AH4284" s="381" t="s">
        <v>2268</v>
      </c>
      <c r="AI4284" s="381" t="s">
        <v>2094</v>
      </c>
      <c r="AJ4284" s="381">
        <v>0</v>
      </c>
    </row>
    <row r="4285" spans="1:36">
      <c r="A4285" s="381" t="s">
        <v>580</v>
      </c>
      <c r="B4285" s="381" t="s">
        <v>2267</v>
      </c>
      <c r="C4285" s="381">
        <v>50</v>
      </c>
      <c r="D4285" s="381">
        <v>21</v>
      </c>
      <c r="E4285" s="381" t="s">
        <v>2240</v>
      </c>
      <c r="F4285" s="381" t="s">
        <v>2239</v>
      </c>
      <c r="G4285" s="381" t="s">
        <v>2238</v>
      </c>
      <c r="H4285" s="381">
        <v>63400</v>
      </c>
      <c r="I4285" s="381">
        <v>22650</v>
      </c>
      <c r="J4285" s="381">
        <v>25900</v>
      </c>
      <c r="K4285" s="381">
        <v>29150</v>
      </c>
      <c r="L4285" s="381">
        <v>32350</v>
      </c>
      <c r="M4285" s="381">
        <v>34950</v>
      </c>
      <c r="N4285" s="381">
        <v>37550</v>
      </c>
      <c r="O4285" s="381">
        <v>40150</v>
      </c>
      <c r="P4285" s="381">
        <v>42750</v>
      </c>
      <c r="Q4285" s="381">
        <v>13600</v>
      </c>
      <c r="R4285" s="381">
        <v>16240</v>
      </c>
      <c r="S4285" s="381">
        <v>20420</v>
      </c>
      <c r="T4285" s="381">
        <v>24600</v>
      </c>
      <c r="U4285" s="381">
        <v>28780</v>
      </c>
      <c r="V4285" s="381">
        <v>32960</v>
      </c>
      <c r="W4285" s="381">
        <v>37140</v>
      </c>
      <c r="X4285" s="381">
        <v>41320</v>
      </c>
      <c r="Y4285" s="381">
        <v>36250</v>
      </c>
      <c r="Z4285" s="381">
        <v>41400</v>
      </c>
      <c r="AA4285" s="381">
        <v>46600</v>
      </c>
      <c r="AB4285" s="381">
        <v>51750</v>
      </c>
      <c r="AC4285" s="381">
        <v>55900</v>
      </c>
      <c r="AD4285" s="381">
        <v>60050</v>
      </c>
      <c r="AE4285" s="381">
        <v>64200</v>
      </c>
      <c r="AF4285" s="381">
        <v>68350</v>
      </c>
      <c r="AG4285" s="381">
        <v>9999</v>
      </c>
      <c r="AH4285" s="381" t="s">
        <v>2266</v>
      </c>
      <c r="AI4285" s="381" t="s">
        <v>2094</v>
      </c>
      <c r="AJ4285" s="381">
        <v>0</v>
      </c>
    </row>
    <row r="4286" spans="1:36">
      <c r="A4286" s="381" t="s">
        <v>580</v>
      </c>
      <c r="B4286" s="381" t="s">
        <v>2265</v>
      </c>
      <c r="C4286" s="381">
        <v>50</v>
      </c>
      <c r="D4286" s="381">
        <v>21</v>
      </c>
      <c r="E4286" s="381" t="s">
        <v>2240</v>
      </c>
      <c r="F4286" s="381" t="s">
        <v>2239</v>
      </c>
      <c r="G4286" s="381" t="s">
        <v>2238</v>
      </c>
      <c r="H4286" s="381">
        <v>63400</v>
      </c>
      <c r="I4286" s="381">
        <v>22650</v>
      </c>
      <c r="J4286" s="381">
        <v>25900</v>
      </c>
      <c r="K4286" s="381">
        <v>29150</v>
      </c>
      <c r="L4286" s="381">
        <v>32350</v>
      </c>
      <c r="M4286" s="381">
        <v>34950</v>
      </c>
      <c r="N4286" s="381">
        <v>37550</v>
      </c>
      <c r="O4286" s="381">
        <v>40150</v>
      </c>
      <c r="P4286" s="381">
        <v>42750</v>
      </c>
      <c r="Q4286" s="381">
        <v>13600</v>
      </c>
      <c r="R4286" s="381">
        <v>16240</v>
      </c>
      <c r="S4286" s="381">
        <v>20420</v>
      </c>
      <c r="T4286" s="381">
        <v>24600</v>
      </c>
      <c r="U4286" s="381">
        <v>28780</v>
      </c>
      <c r="V4286" s="381">
        <v>32960</v>
      </c>
      <c r="W4286" s="381">
        <v>37140</v>
      </c>
      <c r="X4286" s="381">
        <v>41320</v>
      </c>
      <c r="Y4286" s="381">
        <v>36250</v>
      </c>
      <c r="Z4286" s="381">
        <v>41400</v>
      </c>
      <c r="AA4286" s="381">
        <v>46600</v>
      </c>
      <c r="AB4286" s="381">
        <v>51750</v>
      </c>
      <c r="AC4286" s="381">
        <v>55900</v>
      </c>
      <c r="AD4286" s="381">
        <v>60050</v>
      </c>
      <c r="AE4286" s="381">
        <v>64200</v>
      </c>
      <c r="AF4286" s="381">
        <v>68350</v>
      </c>
      <c r="AG4286" s="381">
        <v>9999</v>
      </c>
      <c r="AH4286" s="381" t="s">
        <v>2264</v>
      </c>
      <c r="AI4286" s="381" t="s">
        <v>2094</v>
      </c>
      <c r="AJ4286" s="381">
        <v>0</v>
      </c>
    </row>
    <row r="4287" spans="1:36">
      <c r="A4287" s="381" t="s">
        <v>580</v>
      </c>
      <c r="B4287" s="381" t="s">
        <v>2263</v>
      </c>
      <c r="C4287" s="381">
        <v>50</v>
      </c>
      <c r="D4287" s="381">
        <v>21</v>
      </c>
      <c r="E4287" s="381" t="s">
        <v>2240</v>
      </c>
      <c r="F4287" s="381" t="s">
        <v>2239</v>
      </c>
      <c r="G4287" s="381" t="s">
        <v>2238</v>
      </c>
      <c r="H4287" s="381">
        <v>63400</v>
      </c>
      <c r="I4287" s="381">
        <v>22650</v>
      </c>
      <c r="J4287" s="381">
        <v>25900</v>
      </c>
      <c r="K4287" s="381">
        <v>29150</v>
      </c>
      <c r="L4287" s="381">
        <v>32350</v>
      </c>
      <c r="M4287" s="381">
        <v>34950</v>
      </c>
      <c r="N4287" s="381">
        <v>37550</v>
      </c>
      <c r="O4287" s="381">
        <v>40150</v>
      </c>
      <c r="P4287" s="381">
        <v>42750</v>
      </c>
      <c r="Q4287" s="381">
        <v>13600</v>
      </c>
      <c r="R4287" s="381">
        <v>16240</v>
      </c>
      <c r="S4287" s="381">
        <v>20420</v>
      </c>
      <c r="T4287" s="381">
        <v>24600</v>
      </c>
      <c r="U4287" s="381">
        <v>28780</v>
      </c>
      <c r="V4287" s="381">
        <v>32960</v>
      </c>
      <c r="W4287" s="381">
        <v>37140</v>
      </c>
      <c r="X4287" s="381">
        <v>41320</v>
      </c>
      <c r="Y4287" s="381">
        <v>36250</v>
      </c>
      <c r="Z4287" s="381">
        <v>41400</v>
      </c>
      <c r="AA4287" s="381">
        <v>46600</v>
      </c>
      <c r="AB4287" s="381">
        <v>51750</v>
      </c>
      <c r="AC4287" s="381">
        <v>55900</v>
      </c>
      <c r="AD4287" s="381">
        <v>60050</v>
      </c>
      <c r="AE4287" s="381">
        <v>64200</v>
      </c>
      <c r="AF4287" s="381">
        <v>68350</v>
      </c>
      <c r="AG4287" s="381">
        <v>9999</v>
      </c>
      <c r="AH4287" s="381" t="s">
        <v>2262</v>
      </c>
      <c r="AI4287" s="381" t="s">
        <v>2094</v>
      </c>
      <c r="AJ4287" s="381">
        <v>0</v>
      </c>
    </row>
    <row r="4288" spans="1:36">
      <c r="A4288" s="381" t="s">
        <v>580</v>
      </c>
      <c r="B4288" s="381" t="s">
        <v>2261</v>
      </c>
      <c r="C4288" s="381">
        <v>50</v>
      </c>
      <c r="D4288" s="381">
        <v>21</v>
      </c>
      <c r="E4288" s="381" t="s">
        <v>2240</v>
      </c>
      <c r="F4288" s="381" t="s">
        <v>2239</v>
      </c>
      <c r="G4288" s="381" t="s">
        <v>2238</v>
      </c>
      <c r="H4288" s="381">
        <v>63400</v>
      </c>
      <c r="I4288" s="381">
        <v>22650</v>
      </c>
      <c r="J4288" s="381">
        <v>25900</v>
      </c>
      <c r="K4288" s="381">
        <v>29150</v>
      </c>
      <c r="L4288" s="381">
        <v>32350</v>
      </c>
      <c r="M4288" s="381">
        <v>34950</v>
      </c>
      <c r="N4288" s="381">
        <v>37550</v>
      </c>
      <c r="O4288" s="381">
        <v>40150</v>
      </c>
      <c r="P4288" s="381">
        <v>42750</v>
      </c>
      <c r="Q4288" s="381">
        <v>13600</v>
      </c>
      <c r="R4288" s="381">
        <v>16240</v>
      </c>
      <c r="S4288" s="381">
        <v>20420</v>
      </c>
      <c r="T4288" s="381">
        <v>24600</v>
      </c>
      <c r="U4288" s="381">
        <v>28780</v>
      </c>
      <c r="V4288" s="381">
        <v>32960</v>
      </c>
      <c r="W4288" s="381">
        <v>37140</v>
      </c>
      <c r="X4288" s="381">
        <v>41320</v>
      </c>
      <c r="Y4288" s="381">
        <v>36250</v>
      </c>
      <c r="Z4288" s="381">
        <v>41400</v>
      </c>
      <c r="AA4288" s="381">
        <v>46600</v>
      </c>
      <c r="AB4288" s="381">
        <v>51750</v>
      </c>
      <c r="AC4288" s="381">
        <v>55900</v>
      </c>
      <c r="AD4288" s="381">
        <v>60050</v>
      </c>
      <c r="AE4288" s="381">
        <v>64200</v>
      </c>
      <c r="AF4288" s="381">
        <v>68350</v>
      </c>
      <c r="AG4288" s="381">
        <v>9999</v>
      </c>
      <c r="AH4288" s="381" t="s">
        <v>2260</v>
      </c>
      <c r="AI4288" s="381" t="s">
        <v>2094</v>
      </c>
      <c r="AJ4288" s="381">
        <v>0</v>
      </c>
    </row>
    <row r="4289" spans="1:36">
      <c r="A4289" s="381" t="s">
        <v>580</v>
      </c>
      <c r="B4289" s="381" t="s">
        <v>2259</v>
      </c>
      <c r="C4289" s="381">
        <v>50</v>
      </c>
      <c r="D4289" s="381">
        <v>21</v>
      </c>
      <c r="E4289" s="381" t="s">
        <v>2240</v>
      </c>
      <c r="F4289" s="381" t="s">
        <v>2239</v>
      </c>
      <c r="G4289" s="381" t="s">
        <v>2238</v>
      </c>
      <c r="H4289" s="381">
        <v>63400</v>
      </c>
      <c r="I4289" s="381">
        <v>22650</v>
      </c>
      <c r="J4289" s="381">
        <v>25900</v>
      </c>
      <c r="K4289" s="381">
        <v>29150</v>
      </c>
      <c r="L4289" s="381">
        <v>32350</v>
      </c>
      <c r="M4289" s="381">
        <v>34950</v>
      </c>
      <c r="N4289" s="381">
        <v>37550</v>
      </c>
      <c r="O4289" s="381">
        <v>40150</v>
      </c>
      <c r="P4289" s="381">
        <v>42750</v>
      </c>
      <c r="Q4289" s="381">
        <v>13600</v>
      </c>
      <c r="R4289" s="381">
        <v>16240</v>
      </c>
      <c r="S4289" s="381">
        <v>20420</v>
      </c>
      <c r="T4289" s="381">
        <v>24600</v>
      </c>
      <c r="U4289" s="381">
        <v>28780</v>
      </c>
      <c r="V4289" s="381">
        <v>32960</v>
      </c>
      <c r="W4289" s="381">
        <v>37140</v>
      </c>
      <c r="X4289" s="381">
        <v>41320</v>
      </c>
      <c r="Y4289" s="381">
        <v>36250</v>
      </c>
      <c r="Z4289" s="381">
        <v>41400</v>
      </c>
      <c r="AA4289" s="381">
        <v>46600</v>
      </c>
      <c r="AB4289" s="381">
        <v>51750</v>
      </c>
      <c r="AC4289" s="381">
        <v>55900</v>
      </c>
      <c r="AD4289" s="381">
        <v>60050</v>
      </c>
      <c r="AE4289" s="381">
        <v>64200</v>
      </c>
      <c r="AF4289" s="381">
        <v>68350</v>
      </c>
      <c r="AG4289" s="381">
        <v>9999</v>
      </c>
      <c r="AH4289" s="381" t="s">
        <v>2258</v>
      </c>
      <c r="AI4289" s="381" t="s">
        <v>2094</v>
      </c>
      <c r="AJ4289" s="381">
        <v>0</v>
      </c>
    </row>
    <row r="4290" spans="1:36">
      <c r="A4290" s="381" t="s">
        <v>580</v>
      </c>
      <c r="B4290" s="381" t="s">
        <v>2257</v>
      </c>
      <c r="C4290" s="381">
        <v>50</v>
      </c>
      <c r="D4290" s="381">
        <v>21</v>
      </c>
      <c r="E4290" s="381" t="s">
        <v>2240</v>
      </c>
      <c r="F4290" s="381" t="s">
        <v>2239</v>
      </c>
      <c r="G4290" s="381" t="s">
        <v>2238</v>
      </c>
      <c r="H4290" s="381">
        <v>63400</v>
      </c>
      <c r="I4290" s="381">
        <v>22650</v>
      </c>
      <c r="J4290" s="381">
        <v>25900</v>
      </c>
      <c r="K4290" s="381">
        <v>29150</v>
      </c>
      <c r="L4290" s="381">
        <v>32350</v>
      </c>
      <c r="M4290" s="381">
        <v>34950</v>
      </c>
      <c r="N4290" s="381">
        <v>37550</v>
      </c>
      <c r="O4290" s="381">
        <v>40150</v>
      </c>
      <c r="P4290" s="381">
        <v>42750</v>
      </c>
      <c r="Q4290" s="381">
        <v>13600</v>
      </c>
      <c r="R4290" s="381">
        <v>16240</v>
      </c>
      <c r="S4290" s="381">
        <v>20420</v>
      </c>
      <c r="T4290" s="381">
        <v>24600</v>
      </c>
      <c r="U4290" s="381">
        <v>28780</v>
      </c>
      <c r="V4290" s="381">
        <v>32960</v>
      </c>
      <c r="W4290" s="381">
        <v>37140</v>
      </c>
      <c r="X4290" s="381">
        <v>41320</v>
      </c>
      <c r="Y4290" s="381">
        <v>36250</v>
      </c>
      <c r="Z4290" s="381">
        <v>41400</v>
      </c>
      <c r="AA4290" s="381">
        <v>46600</v>
      </c>
      <c r="AB4290" s="381">
        <v>51750</v>
      </c>
      <c r="AC4290" s="381">
        <v>55900</v>
      </c>
      <c r="AD4290" s="381">
        <v>60050</v>
      </c>
      <c r="AE4290" s="381">
        <v>64200</v>
      </c>
      <c r="AF4290" s="381">
        <v>68350</v>
      </c>
      <c r="AG4290" s="381">
        <v>9999</v>
      </c>
      <c r="AH4290" s="381" t="s">
        <v>2256</v>
      </c>
      <c r="AI4290" s="381" t="s">
        <v>2094</v>
      </c>
      <c r="AJ4290" s="381">
        <v>0</v>
      </c>
    </row>
    <row r="4291" spans="1:36">
      <c r="A4291" s="381" t="s">
        <v>580</v>
      </c>
      <c r="B4291" s="381" t="s">
        <v>2255</v>
      </c>
      <c r="C4291" s="381">
        <v>50</v>
      </c>
      <c r="D4291" s="381">
        <v>21</v>
      </c>
      <c r="E4291" s="381" t="s">
        <v>2240</v>
      </c>
      <c r="F4291" s="381" t="s">
        <v>2239</v>
      </c>
      <c r="G4291" s="381" t="s">
        <v>2238</v>
      </c>
      <c r="H4291" s="381">
        <v>63400</v>
      </c>
      <c r="I4291" s="381">
        <v>22650</v>
      </c>
      <c r="J4291" s="381">
        <v>25900</v>
      </c>
      <c r="K4291" s="381">
        <v>29150</v>
      </c>
      <c r="L4291" s="381">
        <v>32350</v>
      </c>
      <c r="M4291" s="381">
        <v>34950</v>
      </c>
      <c r="N4291" s="381">
        <v>37550</v>
      </c>
      <c r="O4291" s="381">
        <v>40150</v>
      </c>
      <c r="P4291" s="381">
        <v>42750</v>
      </c>
      <c r="Q4291" s="381">
        <v>13600</v>
      </c>
      <c r="R4291" s="381">
        <v>16240</v>
      </c>
      <c r="S4291" s="381">
        <v>20420</v>
      </c>
      <c r="T4291" s="381">
        <v>24600</v>
      </c>
      <c r="U4291" s="381">
        <v>28780</v>
      </c>
      <c r="V4291" s="381">
        <v>32960</v>
      </c>
      <c r="W4291" s="381">
        <v>37140</v>
      </c>
      <c r="X4291" s="381">
        <v>41320</v>
      </c>
      <c r="Y4291" s="381">
        <v>36250</v>
      </c>
      <c r="Z4291" s="381">
        <v>41400</v>
      </c>
      <c r="AA4291" s="381">
        <v>46600</v>
      </c>
      <c r="AB4291" s="381">
        <v>51750</v>
      </c>
      <c r="AC4291" s="381">
        <v>55900</v>
      </c>
      <c r="AD4291" s="381">
        <v>60050</v>
      </c>
      <c r="AE4291" s="381">
        <v>64200</v>
      </c>
      <c r="AF4291" s="381">
        <v>68350</v>
      </c>
      <c r="AG4291" s="381">
        <v>9999</v>
      </c>
      <c r="AH4291" s="381" t="s">
        <v>2254</v>
      </c>
      <c r="AI4291" s="381" t="s">
        <v>2094</v>
      </c>
      <c r="AJ4291" s="381">
        <v>0</v>
      </c>
    </row>
    <row r="4292" spans="1:36">
      <c r="A4292" s="381" t="s">
        <v>580</v>
      </c>
      <c r="B4292" s="381" t="s">
        <v>2253</v>
      </c>
      <c r="C4292" s="381">
        <v>50</v>
      </c>
      <c r="D4292" s="381">
        <v>21</v>
      </c>
      <c r="E4292" s="381" t="s">
        <v>2240</v>
      </c>
      <c r="F4292" s="381" t="s">
        <v>2239</v>
      </c>
      <c r="G4292" s="381" t="s">
        <v>2238</v>
      </c>
      <c r="H4292" s="381">
        <v>63400</v>
      </c>
      <c r="I4292" s="381">
        <v>22650</v>
      </c>
      <c r="J4292" s="381">
        <v>25900</v>
      </c>
      <c r="K4292" s="381">
        <v>29150</v>
      </c>
      <c r="L4292" s="381">
        <v>32350</v>
      </c>
      <c r="M4292" s="381">
        <v>34950</v>
      </c>
      <c r="N4292" s="381">
        <v>37550</v>
      </c>
      <c r="O4292" s="381">
        <v>40150</v>
      </c>
      <c r="P4292" s="381">
        <v>42750</v>
      </c>
      <c r="Q4292" s="381">
        <v>13600</v>
      </c>
      <c r="R4292" s="381">
        <v>16240</v>
      </c>
      <c r="S4292" s="381">
        <v>20420</v>
      </c>
      <c r="T4292" s="381">
        <v>24600</v>
      </c>
      <c r="U4292" s="381">
        <v>28780</v>
      </c>
      <c r="V4292" s="381">
        <v>32960</v>
      </c>
      <c r="W4292" s="381">
        <v>37140</v>
      </c>
      <c r="X4292" s="381">
        <v>41320</v>
      </c>
      <c r="Y4292" s="381">
        <v>36250</v>
      </c>
      <c r="Z4292" s="381">
        <v>41400</v>
      </c>
      <c r="AA4292" s="381">
        <v>46600</v>
      </c>
      <c r="AB4292" s="381">
        <v>51750</v>
      </c>
      <c r="AC4292" s="381">
        <v>55900</v>
      </c>
      <c r="AD4292" s="381">
        <v>60050</v>
      </c>
      <c r="AE4292" s="381">
        <v>64200</v>
      </c>
      <c r="AF4292" s="381">
        <v>68350</v>
      </c>
      <c r="AG4292" s="381">
        <v>9999</v>
      </c>
      <c r="AH4292" s="381" t="s">
        <v>2252</v>
      </c>
      <c r="AI4292" s="381" t="s">
        <v>2094</v>
      </c>
      <c r="AJ4292" s="381">
        <v>0</v>
      </c>
    </row>
    <row r="4293" spans="1:36">
      <c r="A4293" s="381" t="s">
        <v>580</v>
      </c>
      <c r="B4293" s="381" t="s">
        <v>2251</v>
      </c>
      <c r="C4293" s="381">
        <v>50</v>
      </c>
      <c r="D4293" s="381">
        <v>21</v>
      </c>
      <c r="E4293" s="381" t="s">
        <v>2240</v>
      </c>
      <c r="F4293" s="381" t="s">
        <v>2239</v>
      </c>
      <c r="G4293" s="381" t="s">
        <v>2238</v>
      </c>
      <c r="H4293" s="381">
        <v>63400</v>
      </c>
      <c r="I4293" s="381">
        <v>22650</v>
      </c>
      <c r="J4293" s="381">
        <v>25900</v>
      </c>
      <c r="K4293" s="381">
        <v>29150</v>
      </c>
      <c r="L4293" s="381">
        <v>32350</v>
      </c>
      <c r="M4293" s="381">
        <v>34950</v>
      </c>
      <c r="N4293" s="381">
        <v>37550</v>
      </c>
      <c r="O4293" s="381">
        <v>40150</v>
      </c>
      <c r="P4293" s="381">
        <v>42750</v>
      </c>
      <c r="Q4293" s="381">
        <v>13600</v>
      </c>
      <c r="R4293" s="381">
        <v>16240</v>
      </c>
      <c r="S4293" s="381">
        <v>20420</v>
      </c>
      <c r="T4293" s="381">
        <v>24600</v>
      </c>
      <c r="U4293" s="381">
        <v>28780</v>
      </c>
      <c r="V4293" s="381">
        <v>32960</v>
      </c>
      <c r="W4293" s="381">
        <v>37140</v>
      </c>
      <c r="X4293" s="381">
        <v>41320</v>
      </c>
      <c r="Y4293" s="381">
        <v>36250</v>
      </c>
      <c r="Z4293" s="381">
        <v>41400</v>
      </c>
      <c r="AA4293" s="381">
        <v>46600</v>
      </c>
      <c r="AB4293" s="381">
        <v>51750</v>
      </c>
      <c r="AC4293" s="381">
        <v>55900</v>
      </c>
      <c r="AD4293" s="381">
        <v>60050</v>
      </c>
      <c r="AE4293" s="381">
        <v>64200</v>
      </c>
      <c r="AF4293" s="381">
        <v>68350</v>
      </c>
      <c r="AG4293" s="381">
        <v>9999</v>
      </c>
      <c r="AH4293" s="381" t="s">
        <v>2250</v>
      </c>
      <c r="AI4293" s="381" t="s">
        <v>2094</v>
      </c>
      <c r="AJ4293" s="381">
        <v>0</v>
      </c>
    </row>
    <row r="4294" spans="1:36">
      <c r="A4294" s="381" t="s">
        <v>580</v>
      </c>
      <c r="B4294" s="381" t="s">
        <v>2249</v>
      </c>
      <c r="C4294" s="381">
        <v>50</v>
      </c>
      <c r="D4294" s="381">
        <v>21</v>
      </c>
      <c r="E4294" s="381" t="s">
        <v>2240</v>
      </c>
      <c r="F4294" s="381" t="s">
        <v>2239</v>
      </c>
      <c r="G4294" s="381" t="s">
        <v>2238</v>
      </c>
      <c r="H4294" s="381">
        <v>63400</v>
      </c>
      <c r="I4294" s="381">
        <v>22650</v>
      </c>
      <c r="J4294" s="381">
        <v>25900</v>
      </c>
      <c r="K4294" s="381">
        <v>29150</v>
      </c>
      <c r="L4294" s="381">
        <v>32350</v>
      </c>
      <c r="M4294" s="381">
        <v>34950</v>
      </c>
      <c r="N4294" s="381">
        <v>37550</v>
      </c>
      <c r="O4294" s="381">
        <v>40150</v>
      </c>
      <c r="P4294" s="381">
        <v>42750</v>
      </c>
      <c r="Q4294" s="381">
        <v>13600</v>
      </c>
      <c r="R4294" s="381">
        <v>16240</v>
      </c>
      <c r="S4294" s="381">
        <v>20420</v>
      </c>
      <c r="T4294" s="381">
        <v>24600</v>
      </c>
      <c r="U4294" s="381">
        <v>28780</v>
      </c>
      <c r="V4294" s="381">
        <v>32960</v>
      </c>
      <c r="W4294" s="381">
        <v>37140</v>
      </c>
      <c r="X4294" s="381">
        <v>41320</v>
      </c>
      <c r="Y4294" s="381">
        <v>36250</v>
      </c>
      <c r="Z4294" s="381">
        <v>41400</v>
      </c>
      <c r="AA4294" s="381">
        <v>46600</v>
      </c>
      <c r="AB4294" s="381">
        <v>51750</v>
      </c>
      <c r="AC4294" s="381">
        <v>55900</v>
      </c>
      <c r="AD4294" s="381">
        <v>60050</v>
      </c>
      <c r="AE4294" s="381">
        <v>64200</v>
      </c>
      <c r="AF4294" s="381">
        <v>68350</v>
      </c>
      <c r="AG4294" s="381">
        <v>9999</v>
      </c>
      <c r="AH4294" s="381" t="s">
        <v>2248</v>
      </c>
      <c r="AI4294" s="381" t="s">
        <v>2094</v>
      </c>
      <c r="AJ4294" s="381">
        <v>0</v>
      </c>
    </row>
    <row r="4295" spans="1:36">
      <c r="A4295" s="381" t="s">
        <v>580</v>
      </c>
      <c r="B4295" s="381" t="s">
        <v>2247</v>
      </c>
      <c r="C4295" s="381">
        <v>50</v>
      </c>
      <c r="D4295" s="381">
        <v>21</v>
      </c>
      <c r="E4295" s="381" t="s">
        <v>2240</v>
      </c>
      <c r="F4295" s="381" t="s">
        <v>2239</v>
      </c>
      <c r="G4295" s="381" t="s">
        <v>2238</v>
      </c>
      <c r="H4295" s="381">
        <v>63400</v>
      </c>
      <c r="I4295" s="381">
        <v>22650</v>
      </c>
      <c r="J4295" s="381">
        <v>25900</v>
      </c>
      <c r="K4295" s="381">
        <v>29150</v>
      </c>
      <c r="L4295" s="381">
        <v>32350</v>
      </c>
      <c r="M4295" s="381">
        <v>34950</v>
      </c>
      <c r="N4295" s="381">
        <v>37550</v>
      </c>
      <c r="O4295" s="381">
        <v>40150</v>
      </c>
      <c r="P4295" s="381">
        <v>42750</v>
      </c>
      <c r="Q4295" s="381">
        <v>13600</v>
      </c>
      <c r="R4295" s="381">
        <v>16240</v>
      </c>
      <c r="S4295" s="381">
        <v>20420</v>
      </c>
      <c r="T4295" s="381">
        <v>24600</v>
      </c>
      <c r="U4295" s="381">
        <v>28780</v>
      </c>
      <c r="V4295" s="381">
        <v>32960</v>
      </c>
      <c r="W4295" s="381">
        <v>37140</v>
      </c>
      <c r="X4295" s="381">
        <v>41320</v>
      </c>
      <c r="Y4295" s="381">
        <v>36250</v>
      </c>
      <c r="Z4295" s="381">
        <v>41400</v>
      </c>
      <c r="AA4295" s="381">
        <v>46600</v>
      </c>
      <c r="AB4295" s="381">
        <v>51750</v>
      </c>
      <c r="AC4295" s="381">
        <v>55900</v>
      </c>
      <c r="AD4295" s="381">
        <v>60050</v>
      </c>
      <c r="AE4295" s="381">
        <v>64200</v>
      </c>
      <c r="AF4295" s="381">
        <v>68350</v>
      </c>
      <c r="AG4295" s="381">
        <v>9999</v>
      </c>
      <c r="AH4295" s="381" t="s">
        <v>2246</v>
      </c>
      <c r="AI4295" s="381" t="s">
        <v>2094</v>
      </c>
      <c r="AJ4295" s="381">
        <v>0</v>
      </c>
    </row>
    <row r="4296" spans="1:36">
      <c r="A4296" s="381" t="s">
        <v>580</v>
      </c>
      <c r="B4296" s="381" t="s">
        <v>2245</v>
      </c>
      <c r="C4296" s="381">
        <v>50</v>
      </c>
      <c r="D4296" s="381">
        <v>21</v>
      </c>
      <c r="E4296" s="381" t="s">
        <v>2240</v>
      </c>
      <c r="F4296" s="381" t="s">
        <v>2239</v>
      </c>
      <c r="G4296" s="381" t="s">
        <v>2238</v>
      </c>
      <c r="H4296" s="381">
        <v>63400</v>
      </c>
      <c r="I4296" s="381">
        <v>22650</v>
      </c>
      <c r="J4296" s="381">
        <v>25900</v>
      </c>
      <c r="K4296" s="381">
        <v>29150</v>
      </c>
      <c r="L4296" s="381">
        <v>32350</v>
      </c>
      <c r="M4296" s="381">
        <v>34950</v>
      </c>
      <c r="N4296" s="381">
        <v>37550</v>
      </c>
      <c r="O4296" s="381">
        <v>40150</v>
      </c>
      <c r="P4296" s="381">
        <v>42750</v>
      </c>
      <c r="Q4296" s="381">
        <v>13600</v>
      </c>
      <c r="R4296" s="381">
        <v>16240</v>
      </c>
      <c r="S4296" s="381">
        <v>20420</v>
      </c>
      <c r="T4296" s="381">
        <v>24600</v>
      </c>
      <c r="U4296" s="381">
        <v>28780</v>
      </c>
      <c r="V4296" s="381">
        <v>32960</v>
      </c>
      <c r="W4296" s="381">
        <v>37140</v>
      </c>
      <c r="X4296" s="381">
        <v>41320</v>
      </c>
      <c r="Y4296" s="381">
        <v>36250</v>
      </c>
      <c r="Z4296" s="381">
        <v>41400</v>
      </c>
      <c r="AA4296" s="381">
        <v>46600</v>
      </c>
      <c r="AB4296" s="381">
        <v>51750</v>
      </c>
      <c r="AC4296" s="381">
        <v>55900</v>
      </c>
      <c r="AD4296" s="381">
        <v>60050</v>
      </c>
      <c r="AE4296" s="381">
        <v>64200</v>
      </c>
      <c r="AF4296" s="381">
        <v>68350</v>
      </c>
      <c r="AG4296" s="381">
        <v>9999</v>
      </c>
      <c r="AH4296" s="381" t="s">
        <v>2244</v>
      </c>
      <c r="AI4296" s="381" t="s">
        <v>2094</v>
      </c>
      <c r="AJ4296" s="381">
        <v>0</v>
      </c>
    </row>
    <row r="4297" spans="1:36">
      <c r="A4297" s="381" t="s">
        <v>580</v>
      </c>
      <c r="B4297" s="381" t="s">
        <v>2243</v>
      </c>
      <c r="C4297" s="381">
        <v>50</v>
      </c>
      <c r="D4297" s="381">
        <v>21</v>
      </c>
      <c r="E4297" s="381" t="s">
        <v>2240</v>
      </c>
      <c r="F4297" s="381" t="s">
        <v>2239</v>
      </c>
      <c r="G4297" s="381" t="s">
        <v>2238</v>
      </c>
      <c r="H4297" s="381">
        <v>63400</v>
      </c>
      <c r="I4297" s="381">
        <v>22650</v>
      </c>
      <c r="J4297" s="381">
        <v>25900</v>
      </c>
      <c r="K4297" s="381">
        <v>29150</v>
      </c>
      <c r="L4297" s="381">
        <v>32350</v>
      </c>
      <c r="M4297" s="381">
        <v>34950</v>
      </c>
      <c r="N4297" s="381">
        <v>37550</v>
      </c>
      <c r="O4297" s="381">
        <v>40150</v>
      </c>
      <c r="P4297" s="381">
        <v>42750</v>
      </c>
      <c r="Q4297" s="381">
        <v>13600</v>
      </c>
      <c r="R4297" s="381">
        <v>16240</v>
      </c>
      <c r="S4297" s="381">
        <v>20420</v>
      </c>
      <c r="T4297" s="381">
        <v>24600</v>
      </c>
      <c r="U4297" s="381">
        <v>28780</v>
      </c>
      <c r="V4297" s="381">
        <v>32960</v>
      </c>
      <c r="W4297" s="381">
        <v>37140</v>
      </c>
      <c r="X4297" s="381">
        <v>41320</v>
      </c>
      <c r="Y4297" s="381">
        <v>36250</v>
      </c>
      <c r="Z4297" s="381">
        <v>41400</v>
      </c>
      <c r="AA4297" s="381">
        <v>46600</v>
      </c>
      <c r="AB4297" s="381">
        <v>51750</v>
      </c>
      <c r="AC4297" s="381">
        <v>55900</v>
      </c>
      <c r="AD4297" s="381">
        <v>60050</v>
      </c>
      <c r="AE4297" s="381">
        <v>64200</v>
      </c>
      <c r="AF4297" s="381">
        <v>68350</v>
      </c>
      <c r="AG4297" s="381">
        <v>9999</v>
      </c>
      <c r="AH4297" s="381" t="s">
        <v>2242</v>
      </c>
      <c r="AI4297" s="381" t="s">
        <v>2094</v>
      </c>
      <c r="AJ4297" s="381">
        <v>0</v>
      </c>
    </row>
    <row r="4298" spans="1:36">
      <c r="A4298" s="381" t="s">
        <v>580</v>
      </c>
      <c r="B4298" s="381" t="s">
        <v>2241</v>
      </c>
      <c r="C4298" s="381">
        <v>50</v>
      </c>
      <c r="D4298" s="381">
        <v>21</v>
      </c>
      <c r="E4298" s="381" t="s">
        <v>2240</v>
      </c>
      <c r="F4298" s="381" t="s">
        <v>2239</v>
      </c>
      <c r="G4298" s="381" t="s">
        <v>2238</v>
      </c>
      <c r="H4298" s="381">
        <v>63400</v>
      </c>
      <c r="I4298" s="381">
        <v>22650</v>
      </c>
      <c r="J4298" s="381">
        <v>25900</v>
      </c>
      <c r="K4298" s="381">
        <v>29150</v>
      </c>
      <c r="L4298" s="381">
        <v>32350</v>
      </c>
      <c r="M4298" s="381">
        <v>34950</v>
      </c>
      <c r="N4298" s="381">
        <v>37550</v>
      </c>
      <c r="O4298" s="381">
        <v>40150</v>
      </c>
      <c r="P4298" s="381">
        <v>42750</v>
      </c>
      <c r="Q4298" s="381">
        <v>13600</v>
      </c>
      <c r="R4298" s="381">
        <v>16240</v>
      </c>
      <c r="S4298" s="381">
        <v>20420</v>
      </c>
      <c r="T4298" s="381">
        <v>24600</v>
      </c>
      <c r="U4298" s="381">
        <v>28780</v>
      </c>
      <c r="V4298" s="381">
        <v>32960</v>
      </c>
      <c r="W4298" s="381">
        <v>37140</v>
      </c>
      <c r="X4298" s="381">
        <v>41320</v>
      </c>
      <c r="Y4298" s="381">
        <v>36250</v>
      </c>
      <c r="Z4298" s="381">
        <v>41400</v>
      </c>
      <c r="AA4298" s="381">
        <v>46600</v>
      </c>
      <c r="AB4298" s="381">
        <v>51750</v>
      </c>
      <c r="AC4298" s="381">
        <v>55900</v>
      </c>
      <c r="AD4298" s="381">
        <v>60050</v>
      </c>
      <c r="AE4298" s="381">
        <v>64200</v>
      </c>
      <c r="AF4298" s="381">
        <v>68350</v>
      </c>
      <c r="AG4298" s="381">
        <v>9999</v>
      </c>
      <c r="AH4298" s="381" t="s">
        <v>2237</v>
      </c>
      <c r="AI4298" s="381" t="s">
        <v>2094</v>
      </c>
      <c r="AJ4298" s="381">
        <v>0</v>
      </c>
    </row>
    <row r="4299" spans="1:36">
      <c r="A4299" s="381" t="s">
        <v>580</v>
      </c>
      <c r="B4299" s="381" t="s">
        <v>2236</v>
      </c>
      <c r="C4299" s="381">
        <v>50</v>
      </c>
      <c r="D4299" s="381">
        <v>23</v>
      </c>
      <c r="E4299" s="381" t="s">
        <v>2197</v>
      </c>
      <c r="F4299" s="381" t="s">
        <v>2196</v>
      </c>
      <c r="G4299" s="381" t="s">
        <v>1111</v>
      </c>
      <c r="H4299" s="381">
        <v>73900</v>
      </c>
      <c r="I4299" s="381">
        <v>25900</v>
      </c>
      <c r="J4299" s="381">
        <v>29600</v>
      </c>
      <c r="K4299" s="381">
        <v>33300</v>
      </c>
      <c r="L4299" s="381">
        <v>36950</v>
      </c>
      <c r="M4299" s="381">
        <v>39950</v>
      </c>
      <c r="N4299" s="381">
        <v>42900</v>
      </c>
      <c r="O4299" s="381">
        <v>45850</v>
      </c>
      <c r="P4299" s="381">
        <v>48800</v>
      </c>
      <c r="Q4299" s="381">
        <v>15550</v>
      </c>
      <c r="R4299" s="381">
        <v>17750</v>
      </c>
      <c r="S4299" s="381">
        <v>20420</v>
      </c>
      <c r="T4299" s="381">
        <v>24600</v>
      </c>
      <c r="U4299" s="381">
        <v>28780</v>
      </c>
      <c r="V4299" s="381">
        <v>32960</v>
      </c>
      <c r="W4299" s="381">
        <v>37140</v>
      </c>
      <c r="X4299" s="381">
        <v>41320</v>
      </c>
      <c r="Y4299" s="381">
        <v>41400</v>
      </c>
      <c r="Z4299" s="381">
        <v>47300</v>
      </c>
      <c r="AA4299" s="381">
        <v>53200</v>
      </c>
      <c r="AB4299" s="381">
        <v>59100</v>
      </c>
      <c r="AC4299" s="381">
        <v>63850</v>
      </c>
      <c r="AD4299" s="381">
        <v>68600</v>
      </c>
      <c r="AE4299" s="381">
        <v>73300</v>
      </c>
      <c r="AF4299" s="381">
        <v>78050</v>
      </c>
      <c r="AG4299" s="381">
        <v>9999</v>
      </c>
      <c r="AH4299" s="381" t="s">
        <v>2235</v>
      </c>
      <c r="AI4299" s="381" t="s">
        <v>2094</v>
      </c>
      <c r="AJ4299" s="381">
        <v>0</v>
      </c>
    </row>
    <row r="4300" spans="1:36">
      <c r="A4300" s="381" t="s">
        <v>580</v>
      </c>
      <c r="B4300" s="381" t="s">
        <v>2234</v>
      </c>
      <c r="C4300" s="381">
        <v>50</v>
      </c>
      <c r="D4300" s="381">
        <v>23</v>
      </c>
      <c r="E4300" s="381" t="s">
        <v>2197</v>
      </c>
      <c r="F4300" s="381" t="s">
        <v>2196</v>
      </c>
      <c r="G4300" s="381" t="s">
        <v>1111</v>
      </c>
      <c r="H4300" s="381">
        <v>73900</v>
      </c>
      <c r="I4300" s="381">
        <v>25900</v>
      </c>
      <c r="J4300" s="381">
        <v>29600</v>
      </c>
      <c r="K4300" s="381">
        <v>33300</v>
      </c>
      <c r="L4300" s="381">
        <v>36950</v>
      </c>
      <c r="M4300" s="381">
        <v>39950</v>
      </c>
      <c r="N4300" s="381">
        <v>42900</v>
      </c>
      <c r="O4300" s="381">
        <v>45850</v>
      </c>
      <c r="P4300" s="381">
        <v>48800</v>
      </c>
      <c r="Q4300" s="381">
        <v>15550</v>
      </c>
      <c r="R4300" s="381">
        <v>17750</v>
      </c>
      <c r="S4300" s="381">
        <v>20420</v>
      </c>
      <c r="T4300" s="381">
        <v>24600</v>
      </c>
      <c r="U4300" s="381">
        <v>28780</v>
      </c>
      <c r="V4300" s="381">
        <v>32960</v>
      </c>
      <c r="W4300" s="381">
        <v>37140</v>
      </c>
      <c r="X4300" s="381">
        <v>41320</v>
      </c>
      <c r="Y4300" s="381">
        <v>41400</v>
      </c>
      <c r="Z4300" s="381">
        <v>47300</v>
      </c>
      <c r="AA4300" s="381">
        <v>53200</v>
      </c>
      <c r="AB4300" s="381">
        <v>59100</v>
      </c>
      <c r="AC4300" s="381">
        <v>63850</v>
      </c>
      <c r="AD4300" s="381">
        <v>68600</v>
      </c>
      <c r="AE4300" s="381">
        <v>73300</v>
      </c>
      <c r="AF4300" s="381">
        <v>78050</v>
      </c>
      <c r="AG4300" s="381">
        <v>9999</v>
      </c>
      <c r="AH4300" s="381" t="s">
        <v>2233</v>
      </c>
      <c r="AI4300" s="381" t="s">
        <v>2094</v>
      </c>
      <c r="AJ4300" s="381">
        <v>0</v>
      </c>
    </row>
    <row r="4301" spans="1:36">
      <c r="A4301" s="381" t="s">
        <v>580</v>
      </c>
      <c r="B4301" s="381" t="s">
        <v>2232</v>
      </c>
      <c r="C4301" s="381">
        <v>50</v>
      </c>
      <c r="D4301" s="381">
        <v>23</v>
      </c>
      <c r="E4301" s="381" t="s">
        <v>2197</v>
      </c>
      <c r="F4301" s="381" t="s">
        <v>2196</v>
      </c>
      <c r="G4301" s="381" t="s">
        <v>1111</v>
      </c>
      <c r="H4301" s="381">
        <v>73900</v>
      </c>
      <c r="I4301" s="381">
        <v>25900</v>
      </c>
      <c r="J4301" s="381">
        <v>29600</v>
      </c>
      <c r="K4301" s="381">
        <v>33300</v>
      </c>
      <c r="L4301" s="381">
        <v>36950</v>
      </c>
      <c r="M4301" s="381">
        <v>39950</v>
      </c>
      <c r="N4301" s="381">
        <v>42900</v>
      </c>
      <c r="O4301" s="381">
        <v>45850</v>
      </c>
      <c r="P4301" s="381">
        <v>48800</v>
      </c>
      <c r="Q4301" s="381">
        <v>15550</v>
      </c>
      <c r="R4301" s="381">
        <v>17750</v>
      </c>
      <c r="S4301" s="381">
        <v>20420</v>
      </c>
      <c r="T4301" s="381">
        <v>24600</v>
      </c>
      <c r="U4301" s="381">
        <v>28780</v>
      </c>
      <c r="V4301" s="381">
        <v>32960</v>
      </c>
      <c r="W4301" s="381">
        <v>37140</v>
      </c>
      <c r="X4301" s="381">
        <v>41320</v>
      </c>
      <c r="Y4301" s="381">
        <v>41400</v>
      </c>
      <c r="Z4301" s="381">
        <v>47300</v>
      </c>
      <c r="AA4301" s="381">
        <v>53200</v>
      </c>
      <c r="AB4301" s="381">
        <v>59100</v>
      </c>
      <c r="AC4301" s="381">
        <v>63850</v>
      </c>
      <c r="AD4301" s="381">
        <v>68600</v>
      </c>
      <c r="AE4301" s="381">
        <v>73300</v>
      </c>
      <c r="AF4301" s="381">
        <v>78050</v>
      </c>
      <c r="AG4301" s="381">
        <v>9999</v>
      </c>
      <c r="AH4301" s="381" t="s">
        <v>2231</v>
      </c>
      <c r="AI4301" s="381" t="s">
        <v>2094</v>
      </c>
      <c r="AJ4301" s="381">
        <v>0</v>
      </c>
    </row>
    <row r="4302" spans="1:36">
      <c r="A4302" s="381" t="s">
        <v>580</v>
      </c>
      <c r="B4302" s="381" t="s">
        <v>2230</v>
      </c>
      <c r="C4302" s="381">
        <v>50</v>
      </c>
      <c r="D4302" s="381">
        <v>23</v>
      </c>
      <c r="E4302" s="381" t="s">
        <v>2197</v>
      </c>
      <c r="F4302" s="381" t="s">
        <v>2196</v>
      </c>
      <c r="G4302" s="381" t="s">
        <v>1111</v>
      </c>
      <c r="H4302" s="381">
        <v>73900</v>
      </c>
      <c r="I4302" s="381">
        <v>25900</v>
      </c>
      <c r="J4302" s="381">
        <v>29600</v>
      </c>
      <c r="K4302" s="381">
        <v>33300</v>
      </c>
      <c r="L4302" s="381">
        <v>36950</v>
      </c>
      <c r="M4302" s="381">
        <v>39950</v>
      </c>
      <c r="N4302" s="381">
        <v>42900</v>
      </c>
      <c r="O4302" s="381">
        <v>45850</v>
      </c>
      <c r="P4302" s="381">
        <v>48800</v>
      </c>
      <c r="Q4302" s="381">
        <v>15550</v>
      </c>
      <c r="R4302" s="381">
        <v>17750</v>
      </c>
      <c r="S4302" s="381">
        <v>20420</v>
      </c>
      <c r="T4302" s="381">
        <v>24600</v>
      </c>
      <c r="U4302" s="381">
        <v>28780</v>
      </c>
      <c r="V4302" s="381">
        <v>32960</v>
      </c>
      <c r="W4302" s="381">
        <v>37140</v>
      </c>
      <c r="X4302" s="381">
        <v>41320</v>
      </c>
      <c r="Y4302" s="381">
        <v>41400</v>
      </c>
      <c r="Z4302" s="381">
        <v>47300</v>
      </c>
      <c r="AA4302" s="381">
        <v>53200</v>
      </c>
      <c r="AB4302" s="381">
        <v>59100</v>
      </c>
      <c r="AC4302" s="381">
        <v>63850</v>
      </c>
      <c r="AD4302" s="381">
        <v>68600</v>
      </c>
      <c r="AE4302" s="381">
        <v>73300</v>
      </c>
      <c r="AF4302" s="381">
        <v>78050</v>
      </c>
      <c r="AG4302" s="381">
        <v>9999</v>
      </c>
      <c r="AH4302" s="381" t="s">
        <v>2229</v>
      </c>
      <c r="AI4302" s="381" t="s">
        <v>2094</v>
      </c>
      <c r="AJ4302" s="381">
        <v>0</v>
      </c>
    </row>
    <row r="4303" spans="1:36">
      <c r="A4303" s="381" t="s">
        <v>580</v>
      </c>
      <c r="B4303" s="381" t="s">
        <v>2228</v>
      </c>
      <c r="C4303" s="381">
        <v>50</v>
      </c>
      <c r="D4303" s="381">
        <v>23</v>
      </c>
      <c r="E4303" s="381" t="s">
        <v>2197</v>
      </c>
      <c r="F4303" s="381" t="s">
        <v>2196</v>
      </c>
      <c r="G4303" s="381" t="s">
        <v>1111</v>
      </c>
      <c r="H4303" s="381">
        <v>73900</v>
      </c>
      <c r="I4303" s="381">
        <v>25900</v>
      </c>
      <c r="J4303" s="381">
        <v>29600</v>
      </c>
      <c r="K4303" s="381">
        <v>33300</v>
      </c>
      <c r="L4303" s="381">
        <v>36950</v>
      </c>
      <c r="M4303" s="381">
        <v>39950</v>
      </c>
      <c r="N4303" s="381">
        <v>42900</v>
      </c>
      <c r="O4303" s="381">
        <v>45850</v>
      </c>
      <c r="P4303" s="381">
        <v>48800</v>
      </c>
      <c r="Q4303" s="381">
        <v>15550</v>
      </c>
      <c r="R4303" s="381">
        <v>17750</v>
      </c>
      <c r="S4303" s="381">
        <v>20420</v>
      </c>
      <c r="T4303" s="381">
        <v>24600</v>
      </c>
      <c r="U4303" s="381">
        <v>28780</v>
      </c>
      <c r="V4303" s="381">
        <v>32960</v>
      </c>
      <c r="W4303" s="381">
        <v>37140</v>
      </c>
      <c r="X4303" s="381">
        <v>41320</v>
      </c>
      <c r="Y4303" s="381">
        <v>41400</v>
      </c>
      <c r="Z4303" s="381">
        <v>47300</v>
      </c>
      <c r="AA4303" s="381">
        <v>53200</v>
      </c>
      <c r="AB4303" s="381">
        <v>59100</v>
      </c>
      <c r="AC4303" s="381">
        <v>63850</v>
      </c>
      <c r="AD4303" s="381">
        <v>68600</v>
      </c>
      <c r="AE4303" s="381">
        <v>73300</v>
      </c>
      <c r="AF4303" s="381">
        <v>78050</v>
      </c>
      <c r="AG4303" s="381">
        <v>9999</v>
      </c>
      <c r="AH4303" s="381" t="s">
        <v>2227</v>
      </c>
      <c r="AI4303" s="381" t="s">
        <v>2094</v>
      </c>
      <c r="AJ4303" s="381">
        <v>0</v>
      </c>
    </row>
    <row r="4304" spans="1:36">
      <c r="A4304" s="381" t="s">
        <v>580</v>
      </c>
      <c r="B4304" s="381" t="s">
        <v>2226</v>
      </c>
      <c r="C4304" s="381">
        <v>50</v>
      </c>
      <c r="D4304" s="381">
        <v>23</v>
      </c>
      <c r="E4304" s="381" t="s">
        <v>2197</v>
      </c>
      <c r="F4304" s="381" t="s">
        <v>2196</v>
      </c>
      <c r="G4304" s="381" t="s">
        <v>1111</v>
      </c>
      <c r="H4304" s="381">
        <v>73900</v>
      </c>
      <c r="I4304" s="381">
        <v>25900</v>
      </c>
      <c r="J4304" s="381">
        <v>29600</v>
      </c>
      <c r="K4304" s="381">
        <v>33300</v>
      </c>
      <c r="L4304" s="381">
        <v>36950</v>
      </c>
      <c r="M4304" s="381">
        <v>39950</v>
      </c>
      <c r="N4304" s="381">
        <v>42900</v>
      </c>
      <c r="O4304" s="381">
        <v>45850</v>
      </c>
      <c r="P4304" s="381">
        <v>48800</v>
      </c>
      <c r="Q4304" s="381">
        <v>15550</v>
      </c>
      <c r="R4304" s="381">
        <v>17750</v>
      </c>
      <c r="S4304" s="381">
        <v>20420</v>
      </c>
      <c r="T4304" s="381">
        <v>24600</v>
      </c>
      <c r="U4304" s="381">
        <v>28780</v>
      </c>
      <c r="V4304" s="381">
        <v>32960</v>
      </c>
      <c r="W4304" s="381">
        <v>37140</v>
      </c>
      <c r="X4304" s="381">
        <v>41320</v>
      </c>
      <c r="Y4304" s="381">
        <v>41400</v>
      </c>
      <c r="Z4304" s="381">
        <v>47300</v>
      </c>
      <c r="AA4304" s="381">
        <v>53200</v>
      </c>
      <c r="AB4304" s="381">
        <v>59100</v>
      </c>
      <c r="AC4304" s="381">
        <v>63850</v>
      </c>
      <c r="AD4304" s="381">
        <v>68600</v>
      </c>
      <c r="AE4304" s="381">
        <v>73300</v>
      </c>
      <c r="AF4304" s="381">
        <v>78050</v>
      </c>
      <c r="AG4304" s="381">
        <v>9999</v>
      </c>
      <c r="AH4304" s="381" t="s">
        <v>2225</v>
      </c>
      <c r="AI4304" s="381" t="s">
        <v>2094</v>
      </c>
      <c r="AJ4304" s="381">
        <v>0</v>
      </c>
    </row>
    <row r="4305" spans="1:36">
      <c r="A4305" s="381" t="s">
        <v>580</v>
      </c>
      <c r="B4305" s="381" t="s">
        <v>2224</v>
      </c>
      <c r="C4305" s="381">
        <v>50</v>
      </c>
      <c r="D4305" s="381">
        <v>23</v>
      </c>
      <c r="E4305" s="381" t="s">
        <v>2197</v>
      </c>
      <c r="F4305" s="381" t="s">
        <v>2196</v>
      </c>
      <c r="G4305" s="381" t="s">
        <v>1111</v>
      </c>
      <c r="H4305" s="381">
        <v>73900</v>
      </c>
      <c r="I4305" s="381">
        <v>25900</v>
      </c>
      <c r="J4305" s="381">
        <v>29600</v>
      </c>
      <c r="K4305" s="381">
        <v>33300</v>
      </c>
      <c r="L4305" s="381">
        <v>36950</v>
      </c>
      <c r="M4305" s="381">
        <v>39950</v>
      </c>
      <c r="N4305" s="381">
        <v>42900</v>
      </c>
      <c r="O4305" s="381">
        <v>45850</v>
      </c>
      <c r="P4305" s="381">
        <v>48800</v>
      </c>
      <c r="Q4305" s="381">
        <v>15550</v>
      </c>
      <c r="R4305" s="381">
        <v>17750</v>
      </c>
      <c r="S4305" s="381">
        <v>20420</v>
      </c>
      <c r="T4305" s="381">
        <v>24600</v>
      </c>
      <c r="U4305" s="381">
        <v>28780</v>
      </c>
      <c r="V4305" s="381">
        <v>32960</v>
      </c>
      <c r="W4305" s="381">
        <v>37140</v>
      </c>
      <c r="X4305" s="381">
        <v>41320</v>
      </c>
      <c r="Y4305" s="381">
        <v>41400</v>
      </c>
      <c r="Z4305" s="381">
        <v>47300</v>
      </c>
      <c r="AA4305" s="381">
        <v>53200</v>
      </c>
      <c r="AB4305" s="381">
        <v>59100</v>
      </c>
      <c r="AC4305" s="381">
        <v>63850</v>
      </c>
      <c r="AD4305" s="381">
        <v>68600</v>
      </c>
      <c r="AE4305" s="381">
        <v>73300</v>
      </c>
      <c r="AF4305" s="381">
        <v>78050</v>
      </c>
      <c r="AG4305" s="381">
        <v>9999</v>
      </c>
      <c r="AH4305" s="381" t="s">
        <v>2223</v>
      </c>
      <c r="AI4305" s="381" t="s">
        <v>2094</v>
      </c>
      <c r="AJ4305" s="381">
        <v>0</v>
      </c>
    </row>
    <row r="4306" spans="1:36">
      <c r="A4306" s="381" t="s">
        <v>580</v>
      </c>
      <c r="B4306" s="381" t="s">
        <v>2222</v>
      </c>
      <c r="C4306" s="381">
        <v>50</v>
      </c>
      <c r="D4306" s="381">
        <v>23</v>
      </c>
      <c r="E4306" s="381" t="s">
        <v>2197</v>
      </c>
      <c r="F4306" s="381" t="s">
        <v>2196</v>
      </c>
      <c r="G4306" s="381" t="s">
        <v>1111</v>
      </c>
      <c r="H4306" s="381">
        <v>73900</v>
      </c>
      <c r="I4306" s="381">
        <v>25900</v>
      </c>
      <c r="J4306" s="381">
        <v>29600</v>
      </c>
      <c r="K4306" s="381">
        <v>33300</v>
      </c>
      <c r="L4306" s="381">
        <v>36950</v>
      </c>
      <c r="M4306" s="381">
        <v>39950</v>
      </c>
      <c r="N4306" s="381">
        <v>42900</v>
      </c>
      <c r="O4306" s="381">
        <v>45850</v>
      </c>
      <c r="P4306" s="381">
        <v>48800</v>
      </c>
      <c r="Q4306" s="381">
        <v>15550</v>
      </c>
      <c r="R4306" s="381">
        <v>17750</v>
      </c>
      <c r="S4306" s="381">
        <v>20420</v>
      </c>
      <c r="T4306" s="381">
        <v>24600</v>
      </c>
      <c r="U4306" s="381">
        <v>28780</v>
      </c>
      <c r="V4306" s="381">
        <v>32960</v>
      </c>
      <c r="W4306" s="381">
        <v>37140</v>
      </c>
      <c r="X4306" s="381">
        <v>41320</v>
      </c>
      <c r="Y4306" s="381">
        <v>41400</v>
      </c>
      <c r="Z4306" s="381">
        <v>47300</v>
      </c>
      <c r="AA4306" s="381">
        <v>53200</v>
      </c>
      <c r="AB4306" s="381">
        <v>59100</v>
      </c>
      <c r="AC4306" s="381">
        <v>63850</v>
      </c>
      <c r="AD4306" s="381">
        <v>68600</v>
      </c>
      <c r="AE4306" s="381">
        <v>73300</v>
      </c>
      <c r="AF4306" s="381">
        <v>78050</v>
      </c>
      <c r="AG4306" s="381">
        <v>9999</v>
      </c>
      <c r="AH4306" s="381" t="s">
        <v>2221</v>
      </c>
      <c r="AI4306" s="381" t="s">
        <v>2094</v>
      </c>
      <c r="AJ4306" s="381">
        <v>0</v>
      </c>
    </row>
    <row r="4307" spans="1:36">
      <c r="A4307" s="381" t="s">
        <v>580</v>
      </c>
      <c r="B4307" s="381" t="s">
        <v>2220</v>
      </c>
      <c r="C4307" s="381">
        <v>50</v>
      </c>
      <c r="D4307" s="381">
        <v>23</v>
      </c>
      <c r="E4307" s="381" t="s">
        <v>2197</v>
      </c>
      <c r="F4307" s="381" t="s">
        <v>2196</v>
      </c>
      <c r="G4307" s="381" t="s">
        <v>1111</v>
      </c>
      <c r="H4307" s="381">
        <v>73900</v>
      </c>
      <c r="I4307" s="381">
        <v>25900</v>
      </c>
      <c r="J4307" s="381">
        <v>29600</v>
      </c>
      <c r="K4307" s="381">
        <v>33300</v>
      </c>
      <c r="L4307" s="381">
        <v>36950</v>
      </c>
      <c r="M4307" s="381">
        <v>39950</v>
      </c>
      <c r="N4307" s="381">
        <v>42900</v>
      </c>
      <c r="O4307" s="381">
        <v>45850</v>
      </c>
      <c r="P4307" s="381">
        <v>48800</v>
      </c>
      <c r="Q4307" s="381">
        <v>15550</v>
      </c>
      <c r="R4307" s="381">
        <v>17750</v>
      </c>
      <c r="S4307" s="381">
        <v>20420</v>
      </c>
      <c r="T4307" s="381">
        <v>24600</v>
      </c>
      <c r="U4307" s="381">
        <v>28780</v>
      </c>
      <c r="V4307" s="381">
        <v>32960</v>
      </c>
      <c r="W4307" s="381">
        <v>37140</v>
      </c>
      <c r="X4307" s="381">
        <v>41320</v>
      </c>
      <c r="Y4307" s="381">
        <v>41400</v>
      </c>
      <c r="Z4307" s="381">
        <v>47300</v>
      </c>
      <c r="AA4307" s="381">
        <v>53200</v>
      </c>
      <c r="AB4307" s="381">
        <v>59100</v>
      </c>
      <c r="AC4307" s="381">
        <v>63850</v>
      </c>
      <c r="AD4307" s="381">
        <v>68600</v>
      </c>
      <c r="AE4307" s="381">
        <v>73300</v>
      </c>
      <c r="AF4307" s="381">
        <v>78050</v>
      </c>
      <c r="AG4307" s="381">
        <v>9999</v>
      </c>
      <c r="AH4307" s="381" t="s">
        <v>2219</v>
      </c>
      <c r="AI4307" s="381" t="s">
        <v>2094</v>
      </c>
      <c r="AJ4307" s="381">
        <v>0</v>
      </c>
    </row>
    <row r="4308" spans="1:36">
      <c r="A4308" s="381" t="s">
        <v>580</v>
      </c>
      <c r="B4308" s="381" t="s">
        <v>2218</v>
      </c>
      <c r="C4308" s="381">
        <v>50</v>
      </c>
      <c r="D4308" s="381">
        <v>23</v>
      </c>
      <c r="E4308" s="381" t="s">
        <v>2197</v>
      </c>
      <c r="F4308" s="381" t="s">
        <v>2196</v>
      </c>
      <c r="G4308" s="381" t="s">
        <v>1111</v>
      </c>
      <c r="H4308" s="381">
        <v>73900</v>
      </c>
      <c r="I4308" s="381">
        <v>25900</v>
      </c>
      <c r="J4308" s="381">
        <v>29600</v>
      </c>
      <c r="K4308" s="381">
        <v>33300</v>
      </c>
      <c r="L4308" s="381">
        <v>36950</v>
      </c>
      <c r="M4308" s="381">
        <v>39950</v>
      </c>
      <c r="N4308" s="381">
        <v>42900</v>
      </c>
      <c r="O4308" s="381">
        <v>45850</v>
      </c>
      <c r="P4308" s="381">
        <v>48800</v>
      </c>
      <c r="Q4308" s="381">
        <v>15550</v>
      </c>
      <c r="R4308" s="381">
        <v>17750</v>
      </c>
      <c r="S4308" s="381">
        <v>20420</v>
      </c>
      <c r="T4308" s="381">
        <v>24600</v>
      </c>
      <c r="U4308" s="381">
        <v>28780</v>
      </c>
      <c r="V4308" s="381">
        <v>32960</v>
      </c>
      <c r="W4308" s="381">
        <v>37140</v>
      </c>
      <c r="X4308" s="381">
        <v>41320</v>
      </c>
      <c r="Y4308" s="381">
        <v>41400</v>
      </c>
      <c r="Z4308" s="381">
        <v>47300</v>
      </c>
      <c r="AA4308" s="381">
        <v>53200</v>
      </c>
      <c r="AB4308" s="381">
        <v>59100</v>
      </c>
      <c r="AC4308" s="381">
        <v>63850</v>
      </c>
      <c r="AD4308" s="381">
        <v>68600</v>
      </c>
      <c r="AE4308" s="381">
        <v>73300</v>
      </c>
      <c r="AF4308" s="381">
        <v>78050</v>
      </c>
      <c r="AG4308" s="381">
        <v>9999</v>
      </c>
      <c r="AH4308" s="381" t="s">
        <v>2217</v>
      </c>
      <c r="AI4308" s="381" t="s">
        <v>2094</v>
      </c>
      <c r="AJ4308" s="381">
        <v>0</v>
      </c>
    </row>
    <row r="4309" spans="1:36">
      <c r="A4309" s="381" t="s">
        <v>580</v>
      </c>
      <c r="B4309" s="381" t="s">
        <v>2216</v>
      </c>
      <c r="C4309" s="381">
        <v>50</v>
      </c>
      <c r="D4309" s="381">
        <v>23</v>
      </c>
      <c r="E4309" s="381" t="s">
        <v>2197</v>
      </c>
      <c r="F4309" s="381" t="s">
        <v>2196</v>
      </c>
      <c r="G4309" s="381" t="s">
        <v>1111</v>
      </c>
      <c r="H4309" s="381">
        <v>73900</v>
      </c>
      <c r="I4309" s="381">
        <v>25900</v>
      </c>
      <c r="J4309" s="381">
        <v>29600</v>
      </c>
      <c r="K4309" s="381">
        <v>33300</v>
      </c>
      <c r="L4309" s="381">
        <v>36950</v>
      </c>
      <c r="M4309" s="381">
        <v>39950</v>
      </c>
      <c r="N4309" s="381">
        <v>42900</v>
      </c>
      <c r="O4309" s="381">
        <v>45850</v>
      </c>
      <c r="P4309" s="381">
        <v>48800</v>
      </c>
      <c r="Q4309" s="381">
        <v>15550</v>
      </c>
      <c r="R4309" s="381">
        <v>17750</v>
      </c>
      <c r="S4309" s="381">
        <v>20420</v>
      </c>
      <c r="T4309" s="381">
        <v>24600</v>
      </c>
      <c r="U4309" s="381">
        <v>28780</v>
      </c>
      <c r="V4309" s="381">
        <v>32960</v>
      </c>
      <c r="W4309" s="381">
        <v>37140</v>
      </c>
      <c r="X4309" s="381">
        <v>41320</v>
      </c>
      <c r="Y4309" s="381">
        <v>41400</v>
      </c>
      <c r="Z4309" s="381">
        <v>47300</v>
      </c>
      <c r="AA4309" s="381">
        <v>53200</v>
      </c>
      <c r="AB4309" s="381">
        <v>59100</v>
      </c>
      <c r="AC4309" s="381">
        <v>63850</v>
      </c>
      <c r="AD4309" s="381">
        <v>68600</v>
      </c>
      <c r="AE4309" s="381">
        <v>73300</v>
      </c>
      <c r="AF4309" s="381">
        <v>78050</v>
      </c>
      <c r="AG4309" s="381">
        <v>9999</v>
      </c>
      <c r="AH4309" s="381" t="s">
        <v>2215</v>
      </c>
      <c r="AI4309" s="381" t="s">
        <v>2094</v>
      </c>
      <c r="AJ4309" s="381">
        <v>0</v>
      </c>
    </row>
    <row r="4310" spans="1:36">
      <c r="A4310" s="381" t="s">
        <v>580</v>
      </c>
      <c r="B4310" s="381" t="s">
        <v>2214</v>
      </c>
      <c r="C4310" s="381">
        <v>50</v>
      </c>
      <c r="D4310" s="381">
        <v>23</v>
      </c>
      <c r="E4310" s="381" t="s">
        <v>2197</v>
      </c>
      <c r="F4310" s="381" t="s">
        <v>2196</v>
      </c>
      <c r="G4310" s="381" t="s">
        <v>1111</v>
      </c>
      <c r="H4310" s="381">
        <v>73900</v>
      </c>
      <c r="I4310" s="381">
        <v>25900</v>
      </c>
      <c r="J4310" s="381">
        <v>29600</v>
      </c>
      <c r="K4310" s="381">
        <v>33300</v>
      </c>
      <c r="L4310" s="381">
        <v>36950</v>
      </c>
      <c r="M4310" s="381">
        <v>39950</v>
      </c>
      <c r="N4310" s="381">
        <v>42900</v>
      </c>
      <c r="O4310" s="381">
        <v>45850</v>
      </c>
      <c r="P4310" s="381">
        <v>48800</v>
      </c>
      <c r="Q4310" s="381">
        <v>15550</v>
      </c>
      <c r="R4310" s="381">
        <v>17750</v>
      </c>
      <c r="S4310" s="381">
        <v>20420</v>
      </c>
      <c r="T4310" s="381">
        <v>24600</v>
      </c>
      <c r="U4310" s="381">
        <v>28780</v>
      </c>
      <c r="V4310" s="381">
        <v>32960</v>
      </c>
      <c r="W4310" s="381">
        <v>37140</v>
      </c>
      <c r="X4310" s="381">
        <v>41320</v>
      </c>
      <c r="Y4310" s="381">
        <v>41400</v>
      </c>
      <c r="Z4310" s="381">
        <v>47300</v>
      </c>
      <c r="AA4310" s="381">
        <v>53200</v>
      </c>
      <c r="AB4310" s="381">
        <v>59100</v>
      </c>
      <c r="AC4310" s="381">
        <v>63850</v>
      </c>
      <c r="AD4310" s="381">
        <v>68600</v>
      </c>
      <c r="AE4310" s="381">
        <v>73300</v>
      </c>
      <c r="AF4310" s="381">
        <v>78050</v>
      </c>
      <c r="AG4310" s="381">
        <v>9999</v>
      </c>
      <c r="AH4310" s="381" t="s">
        <v>2213</v>
      </c>
      <c r="AI4310" s="381" t="s">
        <v>2094</v>
      </c>
      <c r="AJ4310" s="381">
        <v>0</v>
      </c>
    </row>
    <row r="4311" spans="1:36">
      <c r="A4311" s="381" t="s">
        <v>580</v>
      </c>
      <c r="B4311" s="381" t="s">
        <v>2212</v>
      </c>
      <c r="C4311" s="381">
        <v>50</v>
      </c>
      <c r="D4311" s="381">
        <v>23</v>
      </c>
      <c r="E4311" s="381" t="s">
        <v>2197</v>
      </c>
      <c r="F4311" s="381" t="s">
        <v>2196</v>
      </c>
      <c r="G4311" s="381" t="s">
        <v>1111</v>
      </c>
      <c r="H4311" s="381">
        <v>73900</v>
      </c>
      <c r="I4311" s="381">
        <v>25900</v>
      </c>
      <c r="J4311" s="381">
        <v>29600</v>
      </c>
      <c r="K4311" s="381">
        <v>33300</v>
      </c>
      <c r="L4311" s="381">
        <v>36950</v>
      </c>
      <c r="M4311" s="381">
        <v>39950</v>
      </c>
      <c r="N4311" s="381">
        <v>42900</v>
      </c>
      <c r="O4311" s="381">
        <v>45850</v>
      </c>
      <c r="P4311" s="381">
        <v>48800</v>
      </c>
      <c r="Q4311" s="381">
        <v>15550</v>
      </c>
      <c r="R4311" s="381">
        <v>17750</v>
      </c>
      <c r="S4311" s="381">
        <v>20420</v>
      </c>
      <c r="T4311" s="381">
        <v>24600</v>
      </c>
      <c r="U4311" s="381">
        <v>28780</v>
      </c>
      <c r="V4311" s="381">
        <v>32960</v>
      </c>
      <c r="W4311" s="381">
        <v>37140</v>
      </c>
      <c r="X4311" s="381">
        <v>41320</v>
      </c>
      <c r="Y4311" s="381">
        <v>41400</v>
      </c>
      <c r="Z4311" s="381">
        <v>47300</v>
      </c>
      <c r="AA4311" s="381">
        <v>53200</v>
      </c>
      <c r="AB4311" s="381">
        <v>59100</v>
      </c>
      <c r="AC4311" s="381">
        <v>63850</v>
      </c>
      <c r="AD4311" s="381">
        <v>68600</v>
      </c>
      <c r="AE4311" s="381">
        <v>73300</v>
      </c>
      <c r="AF4311" s="381">
        <v>78050</v>
      </c>
      <c r="AG4311" s="381">
        <v>9999</v>
      </c>
      <c r="AH4311" s="381" t="s">
        <v>2211</v>
      </c>
      <c r="AI4311" s="381" t="s">
        <v>2094</v>
      </c>
      <c r="AJ4311" s="381">
        <v>0</v>
      </c>
    </row>
    <row r="4312" spans="1:36">
      <c r="A4312" s="381" t="s">
        <v>580</v>
      </c>
      <c r="B4312" s="381" t="s">
        <v>2210</v>
      </c>
      <c r="C4312" s="381">
        <v>50</v>
      </c>
      <c r="D4312" s="381">
        <v>23</v>
      </c>
      <c r="E4312" s="381" t="s">
        <v>2197</v>
      </c>
      <c r="F4312" s="381" t="s">
        <v>2196</v>
      </c>
      <c r="G4312" s="381" t="s">
        <v>1111</v>
      </c>
      <c r="H4312" s="381">
        <v>73900</v>
      </c>
      <c r="I4312" s="381">
        <v>25900</v>
      </c>
      <c r="J4312" s="381">
        <v>29600</v>
      </c>
      <c r="K4312" s="381">
        <v>33300</v>
      </c>
      <c r="L4312" s="381">
        <v>36950</v>
      </c>
      <c r="M4312" s="381">
        <v>39950</v>
      </c>
      <c r="N4312" s="381">
        <v>42900</v>
      </c>
      <c r="O4312" s="381">
        <v>45850</v>
      </c>
      <c r="P4312" s="381">
        <v>48800</v>
      </c>
      <c r="Q4312" s="381">
        <v>15550</v>
      </c>
      <c r="R4312" s="381">
        <v>17750</v>
      </c>
      <c r="S4312" s="381">
        <v>20420</v>
      </c>
      <c r="T4312" s="381">
        <v>24600</v>
      </c>
      <c r="U4312" s="381">
        <v>28780</v>
      </c>
      <c r="V4312" s="381">
        <v>32960</v>
      </c>
      <c r="W4312" s="381">
        <v>37140</v>
      </c>
      <c r="X4312" s="381">
        <v>41320</v>
      </c>
      <c r="Y4312" s="381">
        <v>41400</v>
      </c>
      <c r="Z4312" s="381">
        <v>47300</v>
      </c>
      <c r="AA4312" s="381">
        <v>53200</v>
      </c>
      <c r="AB4312" s="381">
        <v>59100</v>
      </c>
      <c r="AC4312" s="381">
        <v>63850</v>
      </c>
      <c r="AD4312" s="381">
        <v>68600</v>
      </c>
      <c r="AE4312" s="381">
        <v>73300</v>
      </c>
      <c r="AF4312" s="381">
        <v>78050</v>
      </c>
      <c r="AG4312" s="381">
        <v>9999</v>
      </c>
      <c r="AH4312" s="381" t="s">
        <v>2209</v>
      </c>
      <c r="AI4312" s="381" t="s">
        <v>2094</v>
      </c>
      <c r="AJ4312" s="381">
        <v>0</v>
      </c>
    </row>
    <row r="4313" spans="1:36">
      <c r="A4313" s="381" t="s">
        <v>580</v>
      </c>
      <c r="B4313" s="381" t="s">
        <v>2208</v>
      </c>
      <c r="C4313" s="381">
        <v>50</v>
      </c>
      <c r="D4313" s="381">
        <v>23</v>
      </c>
      <c r="E4313" s="381" t="s">
        <v>2197</v>
      </c>
      <c r="F4313" s="381" t="s">
        <v>2196</v>
      </c>
      <c r="G4313" s="381" t="s">
        <v>1111</v>
      </c>
      <c r="H4313" s="381">
        <v>73900</v>
      </c>
      <c r="I4313" s="381">
        <v>25900</v>
      </c>
      <c r="J4313" s="381">
        <v>29600</v>
      </c>
      <c r="K4313" s="381">
        <v>33300</v>
      </c>
      <c r="L4313" s="381">
        <v>36950</v>
      </c>
      <c r="M4313" s="381">
        <v>39950</v>
      </c>
      <c r="N4313" s="381">
        <v>42900</v>
      </c>
      <c r="O4313" s="381">
        <v>45850</v>
      </c>
      <c r="P4313" s="381">
        <v>48800</v>
      </c>
      <c r="Q4313" s="381">
        <v>15550</v>
      </c>
      <c r="R4313" s="381">
        <v>17750</v>
      </c>
      <c r="S4313" s="381">
        <v>20420</v>
      </c>
      <c r="T4313" s="381">
        <v>24600</v>
      </c>
      <c r="U4313" s="381">
        <v>28780</v>
      </c>
      <c r="V4313" s="381">
        <v>32960</v>
      </c>
      <c r="W4313" s="381">
        <v>37140</v>
      </c>
      <c r="X4313" s="381">
        <v>41320</v>
      </c>
      <c r="Y4313" s="381">
        <v>41400</v>
      </c>
      <c r="Z4313" s="381">
        <v>47300</v>
      </c>
      <c r="AA4313" s="381">
        <v>53200</v>
      </c>
      <c r="AB4313" s="381">
        <v>59100</v>
      </c>
      <c r="AC4313" s="381">
        <v>63850</v>
      </c>
      <c r="AD4313" s="381">
        <v>68600</v>
      </c>
      <c r="AE4313" s="381">
        <v>73300</v>
      </c>
      <c r="AF4313" s="381">
        <v>78050</v>
      </c>
      <c r="AG4313" s="381">
        <v>9999</v>
      </c>
      <c r="AH4313" s="381" t="s">
        <v>2207</v>
      </c>
      <c r="AI4313" s="381" t="s">
        <v>2094</v>
      </c>
      <c r="AJ4313" s="381">
        <v>0</v>
      </c>
    </row>
    <row r="4314" spans="1:36">
      <c r="A4314" s="381" t="s">
        <v>580</v>
      </c>
      <c r="B4314" s="381" t="s">
        <v>2206</v>
      </c>
      <c r="C4314" s="381">
        <v>50</v>
      </c>
      <c r="D4314" s="381">
        <v>23</v>
      </c>
      <c r="E4314" s="381" t="s">
        <v>2197</v>
      </c>
      <c r="F4314" s="381" t="s">
        <v>2196</v>
      </c>
      <c r="G4314" s="381" t="s">
        <v>1111</v>
      </c>
      <c r="H4314" s="381">
        <v>73900</v>
      </c>
      <c r="I4314" s="381">
        <v>25900</v>
      </c>
      <c r="J4314" s="381">
        <v>29600</v>
      </c>
      <c r="K4314" s="381">
        <v>33300</v>
      </c>
      <c r="L4314" s="381">
        <v>36950</v>
      </c>
      <c r="M4314" s="381">
        <v>39950</v>
      </c>
      <c r="N4314" s="381">
        <v>42900</v>
      </c>
      <c r="O4314" s="381">
        <v>45850</v>
      </c>
      <c r="P4314" s="381">
        <v>48800</v>
      </c>
      <c r="Q4314" s="381">
        <v>15550</v>
      </c>
      <c r="R4314" s="381">
        <v>17750</v>
      </c>
      <c r="S4314" s="381">
        <v>20420</v>
      </c>
      <c r="T4314" s="381">
        <v>24600</v>
      </c>
      <c r="U4314" s="381">
        <v>28780</v>
      </c>
      <c r="V4314" s="381">
        <v>32960</v>
      </c>
      <c r="W4314" s="381">
        <v>37140</v>
      </c>
      <c r="X4314" s="381">
        <v>41320</v>
      </c>
      <c r="Y4314" s="381">
        <v>41400</v>
      </c>
      <c r="Z4314" s="381">
        <v>47300</v>
      </c>
      <c r="AA4314" s="381">
        <v>53200</v>
      </c>
      <c r="AB4314" s="381">
        <v>59100</v>
      </c>
      <c r="AC4314" s="381">
        <v>63850</v>
      </c>
      <c r="AD4314" s="381">
        <v>68600</v>
      </c>
      <c r="AE4314" s="381">
        <v>73300</v>
      </c>
      <c r="AF4314" s="381">
        <v>78050</v>
      </c>
      <c r="AG4314" s="381">
        <v>9999</v>
      </c>
      <c r="AH4314" s="381" t="s">
        <v>2205</v>
      </c>
      <c r="AI4314" s="381" t="s">
        <v>2094</v>
      </c>
      <c r="AJ4314" s="381">
        <v>0</v>
      </c>
    </row>
    <row r="4315" spans="1:36">
      <c r="A4315" s="381" t="s">
        <v>580</v>
      </c>
      <c r="B4315" s="381" t="s">
        <v>2204</v>
      </c>
      <c r="C4315" s="381">
        <v>50</v>
      </c>
      <c r="D4315" s="381">
        <v>23</v>
      </c>
      <c r="E4315" s="381" t="s">
        <v>2197</v>
      </c>
      <c r="F4315" s="381" t="s">
        <v>2196</v>
      </c>
      <c r="G4315" s="381" t="s">
        <v>1111</v>
      </c>
      <c r="H4315" s="381">
        <v>73900</v>
      </c>
      <c r="I4315" s="381">
        <v>25900</v>
      </c>
      <c r="J4315" s="381">
        <v>29600</v>
      </c>
      <c r="K4315" s="381">
        <v>33300</v>
      </c>
      <c r="L4315" s="381">
        <v>36950</v>
      </c>
      <c r="M4315" s="381">
        <v>39950</v>
      </c>
      <c r="N4315" s="381">
        <v>42900</v>
      </c>
      <c r="O4315" s="381">
        <v>45850</v>
      </c>
      <c r="P4315" s="381">
        <v>48800</v>
      </c>
      <c r="Q4315" s="381">
        <v>15550</v>
      </c>
      <c r="R4315" s="381">
        <v>17750</v>
      </c>
      <c r="S4315" s="381">
        <v>20420</v>
      </c>
      <c r="T4315" s="381">
        <v>24600</v>
      </c>
      <c r="U4315" s="381">
        <v>28780</v>
      </c>
      <c r="V4315" s="381">
        <v>32960</v>
      </c>
      <c r="W4315" s="381">
        <v>37140</v>
      </c>
      <c r="X4315" s="381">
        <v>41320</v>
      </c>
      <c r="Y4315" s="381">
        <v>41400</v>
      </c>
      <c r="Z4315" s="381">
        <v>47300</v>
      </c>
      <c r="AA4315" s="381">
        <v>53200</v>
      </c>
      <c r="AB4315" s="381">
        <v>59100</v>
      </c>
      <c r="AC4315" s="381">
        <v>63850</v>
      </c>
      <c r="AD4315" s="381">
        <v>68600</v>
      </c>
      <c r="AE4315" s="381">
        <v>73300</v>
      </c>
      <c r="AF4315" s="381">
        <v>78050</v>
      </c>
      <c r="AG4315" s="381">
        <v>9999</v>
      </c>
      <c r="AH4315" s="381" t="s">
        <v>2203</v>
      </c>
      <c r="AI4315" s="381" t="s">
        <v>2094</v>
      </c>
      <c r="AJ4315" s="381">
        <v>0</v>
      </c>
    </row>
    <row r="4316" spans="1:36">
      <c r="A4316" s="381" t="s">
        <v>580</v>
      </c>
      <c r="B4316" s="381" t="s">
        <v>2202</v>
      </c>
      <c r="C4316" s="381">
        <v>50</v>
      </c>
      <c r="D4316" s="381">
        <v>23</v>
      </c>
      <c r="E4316" s="381" t="s">
        <v>2197</v>
      </c>
      <c r="F4316" s="381" t="s">
        <v>2196</v>
      </c>
      <c r="G4316" s="381" t="s">
        <v>1111</v>
      </c>
      <c r="H4316" s="381">
        <v>73900</v>
      </c>
      <c r="I4316" s="381">
        <v>25900</v>
      </c>
      <c r="J4316" s="381">
        <v>29600</v>
      </c>
      <c r="K4316" s="381">
        <v>33300</v>
      </c>
      <c r="L4316" s="381">
        <v>36950</v>
      </c>
      <c r="M4316" s="381">
        <v>39950</v>
      </c>
      <c r="N4316" s="381">
        <v>42900</v>
      </c>
      <c r="O4316" s="381">
        <v>45850</v>
      </c>
      <c r="P4316" s="381">
        <v>48800</v>
      </c>
      <c r="Q4316" s="381">
        <v>15550</v>
      </c>
      <c r="R4316" s="381">
        <v>17750</v>
      </c>
      <c r="S4316" s="381">
        <v>20420</v>
      </c>
      <c r="T4316" s="381">
        <v>24600</v>
      </c>
      <c r="U4316" s="381">
        <v>28780</v>
      </c>
      <c r="V4316" s="381">
        <v>32960</v>
      </c>
      <c r="W4316" s="381">
        <v>37140</v>
      </c>
      <c r="X4316" s="381">
        <v>41320</v>
      </c>
      <c r="Y4316" s="381">
        <v>41400</v>
      </c>
      <c r="Z4316" s="381">
        <v>47300</v>
      </c>
      <c r="AA4316" s="381">
        <v>53200</v>
      </c>
      <c r="AB4316" s="381">
        <v>59100</v>
      </c>
      <c r="AC4316" s="381">
        <v>63850</v>
      </c>
      <c r="AD4316" s="381">
        <v>68600</v>
      </c>
      <c r="AE4316" s="381">
        <v>73300</v>
      </c>
      <c r="AF4316" s="381">
        <v>78050</v>
      </c>
      <c r="AG4316" s="381">
        <v>9999</v>
      </c>
      <c r="AH4316" s="381" t="s">
        <v>2201</v>
      </c>
      <c r="AI4316" s="381" t="s">
        <v>2094</v>
      </c>
      <c r="AJ4316" s="381">
        <v>0</v>
      </c>
    </row>
    <row r="4317" spans="1:36">
      <c r="A4317" s="381" t="s">
        <v>580</v>
      </c>
      <c r="B4317" s="381" t="s">
        <v>2200</v>
      </c>
      <c r="C4317" s="381">
        <v>50</v>
      </c>
      <c r="D4317" s="381">
        <v>23</v>
      </c>
      <c r="E4317" s="381" t="s">
        <v>2197</v>
      </c>
      <c r="F4317" s="381" t="s">
        <v>2196</v>
      </c>
      <c r="G4317" s="381" t="s">
        <v>1111</v>
      </c>
      <c r="H4317" s="381">
        <v>73900</v>
      </c>
      <c r="I4317" s="381">
        <v>25900</v>
      </c>
      <c r="J4317" s="381">
        <v>29600</v>
      </c>
      <c r="K4317" s="381">
        <v>33300</v>
      </c>
      <c r="L4317" s="381">
        <v>36950</v>
      </c>
      <c r="M4317" s="381">
        <v>39950</v>
      </c>
      <c r="N4317" s="381">
        <v>42900</v>
      </c>
      <c r="O4317" s="381">
        <v>45850</v>
      </c>
      <c r="P4317" s="381">
        <v>48800</v>
      </c>
      <c r="Q4317" s="381">
        <v>15550</v>
      </c>
      <c r="R4317" s="381">
        <v>17750</v>
      </c>
      <c r="S4317" s="381">
        <v>20420</v>
      </c>
      <c r="T4317" s="381">
        <v>24600</v>
      </c>
      <c r="U4317" s="381">
        <v>28780</v>
      </c>
      <c r="V4317" s="381">
        <v>32960</v>
      </c>
      <c r="W4317" s="381">
        <v>37140</v>
      </c>
      <c r="X4317" s="381">
        <v>41320</v>
      </c>
      <c r="Y4317" s="381">
        <v>41400</v>
      </c>
      <c r="Z4317" s="381">
        <v>47300</v>
      </c>
      <c r="AA4317" s="381">
        <v>53200</v>
      </c>
      <c r="AB4317" s="381">
        <v>59100</v>
      </c>
      <c r="AC4317" s="381">
        <v>63850</v>
      </c>
      <c r="AD4317" s="381">
        <v>68600</v>
      </c>
      <c r="AE4317" s="381">
        <v>73300</v>
      </c>
      <c r="AF4317" s="381">
        <v>78050</v>
      </c>
      <c r="AG4317" s="381">
        <v>9999</v>
      </c>
      <c r="AH4317" s="381" t="s">
        <v>2199</v>
      </c>
      <c r="AI4317" s="381" t="s">
        <v>2094</v>
      </c>
      <c r="AJ4317" s="381">
        <v>0</v>
      </c>
    </row>
    <row r="4318" spans="1:36">
      <c r="A4318" s="381" t="s">
        <v>580</v>
      </c>
      <c r="B4318" s="381" t="s">
        <v>2198</v>
      </c>
      <c r="C4318" s="381">
        <v>50</v>
      </c>
      <c r="D4318" s="381">
        <v>23</v>
      </c>
      <c r="E4318" s="381" t="s">
        <v>2197</v>
      </c>
      <c r="F4318" s="381" t="s">
        <v>2196</v>
      </c>
      <c r="G4318" s="381" t="s">
        <v>1111</v>
      </c>
      <c r="H4318" s="381">
        <v>73900</v>
      </c>
      <c r="I4318" s="381">
        <v>25900</v>
      </c>
      <c r="J4318" s="381">
        <v>29600</v>
      </c>
      <c r="K4318" s="381">
        <v>33300</v>
      </c>
      <c r="L4318" s="381">
        <v>36950</v>
      </c>
      <c r="M4318" s="381">
        <v>39950</v>
      </c>
      <c r="N4318" s="381">
        <v>42900</v>
      </c>
      <c r="O4318" s="381">
        <v>45850</v>
      </c>
      <c r="P4318" s="381">
        <v>48800</v>
      </c>
      <c r="Q4318" s="381">
        <v>15550</v>
      </c>
      <c r="R4318" s="381">
        <v>17750</v>
      </c>
      <c r="S4318" s="381">
        <v>20420</v>
      </c>
      <c r="T4318" s="381">
        <v>24600</v>
      </c>
      <c r="U4318" s="381">
        <v>28780</v>
      </c>
      <c r="V4318" s="381">
        <v>32960</v>
      </c>
      <c r="W4318" s="381">
        <v>37140</v>
      </c>
      <c r="X4318" s="381">
        <v>41320</v>
      </c>
      <c r="Y4318" s="381">
        <v>41400</v>
      </c>
      <c r="Z4318" s="381">
        <v>47300</v>
      </c>
      <c r="AA4318" s="381">
        <v>53200</v>
      </c>
      <c r="AB4318" s="381">
        <v>59100</v>
      </c>
      <c r="AC4318" s="381">
        <v>63850</v>
      </c>
      <c r="AD4318" s="381">
        <v>68600</v>
      </c>
      <c r="AE4318" s="381">
        <v>73300</v>
      </c>
      <c r="AF4318" s="381">
        <v>78050</v>
      </c>
      <c r="AG4318" s="381">
        <v>9999</v>
      </c>
      <c r="AH4318" s="381" t="s">
        <v>2195</v>
      </c>
      <c r="AI4318" s="381" t="s">
        <v>2094</v>
      </c>
      <c r="AJ4318" s="381">
        <v>0</v>
      </c>
    </row>
    <row r="4319" spans="1:36">
      <c r="A4319" s="381" t="s">
        <v>580</v>
      </c>
      <c r="B4319" s="381" t="s">
        <v>2194</v>
      </c>
      <c r="C4319" s="381">
        <v>50</v>
      </c>
      <c r="D4319" s="381">
        <v>25</v>
      </c>
      <c r="E4319" s="381" t="s">
        <v>2149</v>
      </c>
      <c r="F4319" s="381" t="s">
        <v>2148</v>
      </c>
      <c r="G4319" s="381" t="s">
        <v>2147</v>
      </c>
      <c r="H4319" s="381">
        <v>65700</v>
      </c>
      <c r="I4319" s="381">
        <v>23000</v>
      </c>
      <c r="J4319" s="381">
        <v>26300</v>
      </c>
      <c r="K4319" s="381">
        <v>29600</v>
      </c>
      <c r="L4319" s="381">
        <v>32850</v>
      </c>
      <c r="M4319" s="381">
        <v>35500</v>
      </c>
      <c r="N4319" s="381">
        <v>38150</v>
      </c>
      <c r="O4319" s="381">
        <v>40750</v>
      </c>
      <c r="P4319" s="381">
        <v>43400</v>
      </c>
      <c r="Q4319" s="381">
        <v>13800</v>
      </c>
      <c r="R4319" s="381">
        <v>16240</v>
      </c>
      <c r="S4319" s="381">
        <v>20420</v>
      </c>
      <c r="T4319" s="381">
        <v>24600</v>
      </c>
      <c r="U4319" s="381">
        <v>28780</v>
      </c>
      <c r="V4319" s="381">
        <v>32960</v>
      </c>
      <c r="W4319" s="381">
        <v>37140</v>
      </c>
      <c r="X4319" s="381">
        <v>41320</v>
      </c>
      <c r="Y4319" s="381">
        <v>36800</v>
      </c>
      <c r="Z4319" s="381">
        <v>42050</v>
      </c>
      <c r="AA4319" s="381">
        <v>47300</v>
      </c>
      <c r="AB4319" s="381">
        <v>52550</v>
      </c>
      <c r="AC4319" s="381">
        <v>56800</v>
      </c>
      <c r="AD4319" s="381">
        <v>61000</v>
      </c>
      <c r="AE4319" s="381">
        <v>65200</v>
      </c>
      <c r="AF4319" s="381">
        <v>69400</v>
      </c>
      <c r="AG4319" s="381">
        <v>9999</v>
      </c>
      <c r="AH4319" s="381" t="s">
        <v>2193</v>
      </c>
      <c r="AI4319" s="381" t="s">
        <v>2094</v>
      </c>
      <c r="AJ4319" s="381">
        <v>0</v>
      </c>
    </row>
    <row r="4320" spans="1:36">
      <c r="A4320" s="381" t="s">
        <v>580</v>
      </c>
      <c r="B4320" s="381" t="s">
        <v>2192</v>
      </c>
      <c r="C4320" s="381">
        <v>50</v>
      </c>
      <c r="D4320" s="381">
        <v>25</v>
      </c>
      <c r="E4320" s="381" t="s">
        <v>2149</v>
      </c>
      <c r="F4320" s="381" t="s">
        <v>2148</v>
      </c>
      <c r="G4320" s="381" t="s">
        <v>2147</v>
      </c>
      <c r="H4320" s="381">
        <v>65700</v>
      </c>
      <c r="I4320" s="381">
        <v>23000</v>
      </c>
      <c r="J4320" s="381">
        <v>26300</v>
      </c>
      <c r="K4320" s="381">
        <v>29600</v>
      </c>
      <c r="L4320" s="381">
        <v>32850</v>
      </c>
      <c r="M4320" s="381">
        <v>35500</v>
      </c>
      <c r="N4320" s="381">
        <v>38150</v>
      </c>
      <c r="O4320" s="381">
        <v>40750</v>
      </c>
      <c r="P4320" s="381">
        <v>43400</v>
      </c>
      <c r="Q4320" s="381">
        <v>13800</v>
      </c>
      <c r="R4320" s="381">
        <v>16240</v>
      </c>
      <c r="S4320" s="381">
        <v>20420</v>
      </c>
      <c r="T4320" s="381">
        <v>24600</v>
      </c>
      <c r="U4320" s="381">
        <v>28780</v>
      </c>
      <c r="V4320" s="381">
        <v>32960</v>
      </c>
      <c r="W4320" s="381">
        <v>37140</v>
      </c>
      <c r="X4320" s="381">
        <v>41320</v>
      </c>
      <c r="Y4320" s="381">
        <v>36800</v>
      </c>
      <c r="Z4320" s="381">
        <v>42050</v>
      </c>
      <c r="AA4320" s="381">
        <v>47300</v>
      </c>
      <c r="AB4320" s="381">
        <v>52550</v>
      </c>
      <c r="AC4320" s="381">
        <v>56800</v>
      </c>
      <c r="AD4320" s="381">
        <v>61000</v>
      </c>
      <c r="AE4320" s="381">
        <v>65200</v>
      </c>
      <c r="AF4320" s="381">
        <v>69400</v>
      </c>
      <c r="AG4320" s="381">
        <v>9999</v>
      </c>
      <c r="AH4320" s="381" t="s">
        <v>2191</v>
      </c>
      <c r="AI4320" s="381" t="s">
        <v>2094</v>
      </c>
      <c r="AJ4320" s="381">
        <v>0</v>
      </c>
    </row>
    <row r="4321" spans="1:36">
      <c r="A4321" s="381" t="s">
        <v>580</v>
      </c>
      <c r="B4321" s="381" t="s">
        <v>2190</v>
      </c>
      <c r="C4321" s="381">
        <v>50</v>
      </c>
      <c r="D4321" s="381">
        <v>25</v>
      </c>
      <c r="E4321" s="381" t="s">
        <v>2149</v>
      </c>
      <c r="F4321" s="381" t="s">
        <v>2148</v>
      </c>
      <c r="G4321" s="381" t="s">
        <v>2147</v>
      </c>
      <c r="H4321" s="381">
        <v>65700</v>
      </c>
      <c r="I4321" s="381">
        <v>23000</v>
      </c>
      <c r="J4321" s="381">
        <v>26300</v>
      </c>
      <c r="K4321" s="381">
        <v>29600</v>
      </c>
      <c r="L4321" s="381">
        <v>32850</v>
      </c>
      <c r="M4321" s="381">
        <v>35500</v>
      </c>
      <c r="N4321" s="381">
        <v>38150</v>
      </c>
      <c r="O4321" s="381">
        <v>40750</v>
      </c>
      <c r="P4321" s="381">
        <v>43400</v>
      </c>
      <c r="Q4321" s="381">
        <v>13800</v>
      </c>
      <c r="R4321" s="381">
        <v>16240</v>
      </c>
      <c r="S4321" s="381">
        <v>20420</v>
      </c>
      <c r="T4321" s="381">
        <v>24600</v>
      </c>
      <c r="U4321" s="381">
        <v>28780</v>
      </c>
      <c r="V4321" s="381">
        <v>32960</v>
      </c>
      <c r="W4321" s="381">
        <v>37140</v>
      </c>
      <c r="X4321" s="381">
        <v>41320</v>
      </c>
      <c r="Y4321" s="381">
        <v>36800</v>
      </c>
      <c r="Z4321" s="381">
        <v>42050</v>
      </c>
      <c r="AA4321" s="381">
        <v>47300</v>
      </c>
      <c r="AB4321" s="381">
        <v>52550</v>
      </c>
      <c r="AC4321" s="381">
        <v>56800</v>
      </c>
      <c r="AD4321" s="381">
        <v>61000</v>
      </c>
      <c r="AE4321" s="381">
        <v>65200</v>
      </c>
      <c r="AF4321" s="381">
        <v>69400</v>
      </c>
      <c r="AG4321" s="381">
        <v>9999</v>
      </c>
      <c r="AH4321" s="381" t="s">
        <v>2189</v>
      </c>
      <c r="AI4321" s="381" t="s">
        <v>2094</v>
      </c>
      <c r="AJ4321" s="381">
        <v>0</v>
      </c>
    </row>
    <row r="4322" spans="1:36">
      <c r="A4322" s="381" t="s">
        <v>580</v>
      </c>
      <c r="B4322" s="381" t="s">
        <v>2188</v>
      </c>
      <c r="C4322" s="381">
        <v>50</v>
      </c>
      <c r="D4322" s="381">
        <v>25</v>
      </c>
      <c r="E4322" s="381" t="s">
        <v>2149</v>
      </c>
      <c r="F4322" s="381" t="s">
        <v>2148</v>
      </c>
      <c r="G4322" s="381" t="s">
        <v>2147</v>
      </c>
      <c r="H4322" s="381">
        <v>65700</v>
      </c>
      <c r="I4322" s="381">
        <v>23000</v>
      </c>
      <c r="J4322" s="381">
        <v>26300</v>
      </c>
      <c r="K4322" s="381">
        <v>29600</v>
      </c>
      <c r="L4322" s="381">
        <v>32850</v>
      </c>
      <c r="M4322" s="381">
        <v>35500</v>
      </c>
      <c r="N4322" s="381">
        <v>38150</v>
      </c>
      <c r="O4322" s="381">
        <v>40750</v>
      </c>
      <c r="P4322" s="381">
        <v>43400</v>
      </c>
      <c r="Q4322" s="381">
        <v>13800</v>
      </c>
      <c r="R4322" s="381">
        <v>16240</v>
      </c>
      <c r="S4322" s="381">
        <v>20420</v>
      </c>
      <c r="T4322" s="381">
        <v>24600</v>
      </c>
      <c r="U4322" s="381">
        <v>28780</v>
      </c>
      <c r="V4322" s="381">
        <v>32960</v>
      </c>
      <c r="W4322" s="381">
        <v>37140</v>
      </c>
      <c r="X4322" s="381">
        <v>41320</v>
      </c>
      <c r="Y4322" s="381">
        <v>36800</v>
      </c>
      <c r="Z4322" s="381">
        <v>42050</v>
      </c>
      <c r="AA4322" s="381">
        <v>47300</v>
      </c>
      <c r="AB4322" s="381">
        <v>52550</v>
      </c>
      <c r="AC4322" s="381">
        <v>56800</v>
      </c>
      <c r="AD4322" s="381">
        <v>61000</v>
      </c>
      <c r="AE4322" s="381">
        <v>65200</v>
      </c>
      <c r="AF4322" s="381">
        <v>69400</v>
      </c>
      <c r="AG4322" s="381">
        <v>9999</v>
      </c>
      <c r="AH4322" s="381" t="s">
        <v>2187</v>
      </c>
      <c r="AI4322" s="381" t="s">
        <v>2094</v>
      </c>
      <c r="AJ4322" s="381">
        <v>0</v>
      </c>
    </row>
    <row r="4323" spans="1:36">
      <c r="A4323" s="381" t="s">
        <v>580</v>
      </c>
      <c r="B4323" s="381" t="s">
        <v>2186</v>
      </c>
      <c r="C4323" s="381">
        <v>50</v>
      </c>
      <c r="D4323" s="381">
        <v>25</v>
      </c>
      <c r="E4323" s="381" t="s">
        <v>2149</v>
      </c>
      <c r="F4323" s="381" t="s">
        <v>2148</v>
      </c>
      <c r="G4323" s="381" t="s">
        <v>2147</v>
      </c>
      <c r="H4323" s="381">
        <v>65700</v>
      </c>
      <c r="I4323" s="381">
        <v>23000</v>
      </c>
      <c r="J4323" s="381">
        <v>26300</v>
      </c>
      <c r="K4323" s="381">
        <v>29600</v>
      </c>
      <c r="L4323" s="381">
        <v>32850</v>
      </c>
      <c r="M4323" s="381">
        <v>35500</v>
      </c>
      <c r="N4323" s="381">
        <v>38150</v>
      </c>
      <c r="O4323" s="381">
        <v>40750</v>
      </c>
      <c r="P4323" s="381">
        <v>43400</v>
      </c>
      <c r="Q4323" s="381">
        <v>13800</v>
      </c>
      <c r="R4323" s="381">
        <v>16240</v>
      </c>
      <c r="S4323" s="381">
        <v>20420</v>
      </c>
      <c r="T4323" s="381">
        <v>24600</v>
      </c>
      <c r="U4323" s="381">
        <v>28780</v>
      </c>
      <c r="V4323" s="381">
        <v>32960</v>
      </c>
      <c r="W4323" s="381">
        <v>37140</v>
      </c>
      <c r="X4323" s="381">
        <v>41320</v>
      </c>
      <c r="Y4323" s="381">
        <v>36800</v>
      </c>
      <c r="Z4323" s="381">
        <v>42050</v>
      </c>
      <c r="AA4323" s="381">
        <v>47300</v>
      </c>
      <c r="AB4323" s="381">
        <v>52550</v>
      </c>
      <c r="AC4323" s="381">
        <v>56800</v>
      </c>
      <c r="AD4323" s="381">
        <v>61000</v>
      </c>
      <c r="AE4323" s="381">
        <v>65200</v>
      </c>
      <c r="AF4323" s="381">
        <v>69400</v>
      </c>
      <c r="AG4323" s="381">
        <v>9999</v>
      </c>
      <c r="AH4323" s="381" t="s">
        <v>2185</v>
      </c>
      <c r="AI4323" s="381" t="s">
        <v>2094</v>
      </c>
      <c r="AJ4323" s="381">
        <v>0</v>
      </c>
    </row>
    <row r="4324" spans="1:36">
      <c r="A4324" s="381" t="s">
        <v>580</v>
      </c>
      <c r="B4324" s="381" t="s">
        <v>2184</v>
      </c>
      <c r="C4324" s="381">
        <v>50</v>
      </c>
      <c r="D4324" s="381">
        <v>25</v>
      </c>
      <c r="E4324" s="381" t="s">
        <v>2149</v>
      </c>
      <c r="F4324" s="381" t="s">
        <v>2148</v>
      </c>
      <c r="G4324" s="381" t="s">
        <v>2147</v>
      </c>
      <c r="H4324" s="381">
        <v>65700</v>
      </c>
      <c r="I4324" s="381">
        <v>23000</v>
      </c>
      <c r="J4324" s="381">
        <v>26300</v>
      </c>
      <c r="K4324" s="381">
        <v>29600</v>
      </c>
      <c r="L4324" s="381">
        <v>32850</v>
      </c>
      <c r="M4324" s="381">
        <v>35500</v>
      </c>
      <c r="N4324" s="381">
        <v>38150</v>
      </c>
      <c r="O4324" s="381">
        <v>40750</v>
      </c>
      <c r="P4324" s="381">
        <v>43400</v>
      </c>
      <c r="Q4324" s="381">
        <v>13800</v>
      </c>
      <c r="R4324" s="381">
        <v>16240</v>
      </c>
      <c r="S4324" s="381">
        <v>20420</v>
      </c>
      <c r="T4324" s="381">
        <v>24600</v>
      </c>
      <c r="U4324" s="381">
        <v>28780</v>
      </c>
      <c r="V4324" s="381">
        <v>32960</v>
      </c>
      <c r="W4324" s="381">
        <v>37140</v>
      </c>
      <c r="X4324" s="381">
        <v>41320</v>
      </c>
      <c r="Y4324" s="381">
        <v>36800</v>
      </c>
      <c r="Z4324" s="381">
        <v>42050</v>
      </c>
      <c r="AA4324" s="381">
        <v>47300</v>
      </c>
      <c r="AB4324" s="381">
        <v>52550</v>
      </c>
      <c r="AC4324" s="381">
        <v>56800</v>
      </c>
      <c r="AD4324" s="381">
        <v>61000</v>
      </c>
      <c r="AE4324" s="381">
        <v>65200</v>
      </c>
      <c r="AF4324" s="381">
        <v>69400</v>
      </c>
      <c r="AG4324" s="381">
        <v>9999</v>
      </c>
      <c r="AH4324" s="381" t="s">
        <v>2183</v>
      </c>
      <c r="AI4324" s="381" t="s">
        <v>2094</v>
      </c>
      <c r="AJ4324" s="381">
        <v>0</v>
      </c>
    </row>
    <row r="4325" spans="1:36">
      <c r="A4325" s="381" t="s">
        <v>580</v>
      </c>
      <c r="B4325" s="381" t="s">
        <v>2182</v>
      </c>
      <c r="C4325" s="381">
        <v>50</v>
      </c>
      <c r="D4325" s="381">
        <v>25</v>
      </c>
      <c r="E4325" s="381" t="s">
        <v>2149</v>
      </c>
      <c r="F4325" s="381" t="s">
        <v>2148</v>
      </c>
      <c r="G4325" s="381" t="s">
        <v>2147</v>
      </c>
      <c r="H4325" s="381">
        <v>65700</v>
      </c>
      <c r="I4325" s="381">
        <v>23000</v>
      </c>
      <c r="J4325" s="381">
        <v>26300</v>
      </c>
      <c r="K4325" s="381">
        <v>29600</v>
      </c>
      <c r="L4325" s="381">
        <v>32850</v>
      </c>
      <c r="M4325" s="381">
        <v>35500</v>
      </c>
      <c r="N4325" s="381">
        <v>38150</v>
      </c>
      <c r="O4325" s="381">
        <v>40750</v>
      </c>
      <c r="P4325" s="381">
        <v>43400</v>
      </c>
      <c r="Q4325" s="381">
        <v>13800</v>
      </c>
      <c r="R4325" s="381">
        <v>16240</v>
      </c>
      <c r="S4325" s="381">
        <v>20420</v>
      </c>
      <c r="T4325" s="381">
        <v>24600</v>
      </c>
      <c r="U4325" s="381">
        <v>28780</v>
      </c>
      <c r="V4325" s="381">
        <v>32960</v>
      </c>
      <c r="W4325" s="381">
        <v>37140</v>
      </c>
      <c r="X4325" s="381">
        <v>41320</v>
      </c>
      <c r="Y4325" s="381">
        <v>36800</v>
      </c>
      <c r="Z4325" s="381">
        <v>42050</v>
      </c>
      <c r="AA4325" s="381">
        <v>47300</v>
      </c>
      <c r="AB4325" s="381">
        <v>52550</v>
      </c>
      <c r="AC4325" s="381">
        <v>56800</v>
      </c>
      <c r="AD4325" s="381">
        <v>61000</v>
      </c>
      <c r="AE4325" s="381">
        <v>65200</v>
      </c>
      <c r="AF4325" s="381">
        <v>69400</v>
      </c>
      <c r="AG4325" s="381">
        <v>9999</v>
      </c>
      <c r="AH4325" s="381" t="s">
        <v>2181</v>
      </c>
      <c r="AI4325" s="381" t="s">
        <v>2094</v>
      </c>
      <c r="AJ4325" s="381">
        <v>0</v>
      </c>
    </row>
    <row r="4326" spans="1:36">
      <c r="A4326" s="381" t="s">
        <v>580</v>
      </c>
      <c r="B4326" s="381" t="s">
        <v>2180</v>
      </c>
      <c r="C4326" s="381">
        <v>50</v>
      </c>
      <c r="D4326" s="381">
        <v>25</v>
      </c>
      <c r="E4326" s="381" t="s">
        <v>2149</v>
      </c>
      <c r="F4326" s="381" t="s">
        <v>2148</v>
      </c>
      <c r="G4326" s="381" t="s">
        <v>2147</v>
      </c>
      <c r="H4326" s="381">
        <v>65700</v>
      </c>
      <c r="I4326" s="381">
        <v>23000</v>
      </c>
      <c r="J4326" s="381">
        <v>26300</v>
      </c>
      <c r="K4326" s="381">
        <v>29600</v>
      </c>
      <c r="L4326" s="381">
        <v>32850</v>
      </c>
      <c r="M4326" s="381">
        <v>35500</v>
      </c>
      <c r="N4326" s="381">
        <v>38150</v>
      </c>
      <c r="O4326" s="381">
        <v>40750</v>
      </c>
      <c r="P4326" s="381">
        <v>43400</v>
      </c>
      <c r="Q4326" s="381">
        <v>13800</v>
      </c>
      <c r="R4326" s="381">
        <v>16240</v>
      </c>
      <c r="S4326" s="381">
        <v>20420</v>
      </c>
      <c r="T4326" s="381">
        <v>24600</v>
      </c>
      <c r="U4326" s="381">
        <v>28780</v>
      </c>
      <c r="V4326" s="381">
        <v>32960</v>
      </c>
      <c r="W4326" s="381">
        <v>37140</v>
      </c>
      <c r="X4326" s="381">
        <v>41320</v>
      </c>
      <c r="Y4326" s="381">
        <v>36800</v>
      </c>
      <c r="Z4326" s="381">
        <v>42050</v>
      </c>
      <c r="AA4326" s="381">
        <v>47300</v>
      </c>
      <c r="AB4326" s="381">
        <v>52550</v>
      </c>
      <c r="AC4326" s="381">
        <v>56800</v>
      </c>
      <c r="AD4326" s="381">
        <v>61000</v>
      </c>
      <c r="AE4326" s="381">
        <v>65200</v>
      </c>
      <c r="AF4326" s="381">
        <v>69400</v>
      </c>
      <c r="AG4326" s="381">
        <v>9999</v>
      </c>
      <c r="AH4326" s="381" t="s">
        <v>2179</v>
      </c>
      <c r="AI4326" s="381" t="s">
        <v>2094</v>
      </c>
      <c r="AJ4326" s="381">
        <v>0</v>
      </c>
    </row>
    <row r="4327" spans="1:36">
      <c r="A4327" s="381" t="s">
        <v>580</v>
      </c>
      <c r="B4327" s="381" t="s">
        <v>2178</v>
      </c>
      <c r="C4327" s="381">
        <v>50</v>
      </c>
      <c r="D4327" s="381">
        <v>25</v>
      </c>
      <c r="E4327" s="381" t="s">
        <v>2149</v>
      </c>
      <c r="F4327" s="381" t="s">
        <v>2148</v>
      </c>
      <c r="G4327" s="381" t="s">
        <v>2147</v>
      </c>
      <c r="H4327" s="381">
        <v>65700</v>
      </c>
      <c r="I4327" s="381">
        <v>23000</v>
      </c>
      <c r="J4327" s="381">
        <v>26300</v>
      </c>
      <c r="K4327" s="381">
        <v>29600</v>
      </c>
      <c r="L4327" s="381">
        <v>32850</v>
      </c>
      <c r="M4327" s="381">
        <v>35500</v>
      </c>
      <c r="N4327" s="381">
        <v>38150</v>
      </c>
      <c r="O4327" s="381">
        <v>40750</v>
      </c>
      <c r="P4327" s="381">
        <v>43400</v>
      </c>
      <c r="Q4327" s="381">
        <v>13800</v>
      </c>
      <c r="R4327" s="381">
        <v>16240</v>
      </c>
      <c r="S4327" s="381">
        <v>20420</v>
      </c>
      <c r="T4327" s="381">
        <v>24600</v>
      </c>
      <c r="U4327" s="381">
        <v>28780</v>
      </c>
      <c r="V4327" s="381">
        <v>32960</v>
      </c>
      <c r="W4327" s="381">
        <v>37140</v>
      </c>
      <c r="X4327" s="381">
        <v>41320</v>
      </c>
      <c r="Y4327" s="381">
        <v>36800</v>
      </c>
      <c r="Z4327" s="381">
        <v>42050</v>
      </c>
      <c r="AA4327" s="381">
        <v>47300</v>
      </c>
      <c r="AB4327" s="381">
        <v>52550</v>
      </c>
      <c r="AC4327" s="381">
        <v>56800</v>
      </c>
      <c r="AD4327" s="381">
        <v>61000</v>
      </c>
      <c r="AE4327" s="381">
        <v>65200</v>
      </c>
      <c r="AF4327" s="381">
        <v>69400</v>
      </c>
      <c r="AG4327" s="381">
        <v>9999</v>
      </c>
      <c r="AH4327" s="381" t="s">
        <v>2177</v>
      </c>
      <c r="AI4327" s="381" t="s">
        <v>2094</v>
      </c>
      <c r="AJ4327" s="381">
        <v>0</v>
      </c>
    </row>
    <row r="4328" spans="1:36">
      <c r="A4328" s="381" t="s">
        <v>580</v>
      </c>
      <c r="B4328" s="381" t="s">
        <v>2176</v>
      </c>
      <c r="C4328" s="381">
        <v>50</v>
      </c>
      <c r="D4328" s="381">
        <v>25</v>
      </c>
      <c r="E4328" s="381" t="s">
        <v>2149</v>
      </c>
      <c r="F4328" s="381" t="s">
        <v>2148</v>
      </c>
      <c r="G4328" s="381" t="s">
        <v>2147</v>
      </c>
      <c r="H4328" s="381">
        <v>65700</v>
      </c>
      <c r="I4328" s="381">
        <v>23000</v>
      </c>
      <c r="J4328" s="381">
        <v>26300</v>
      </c>
      <c r="K4328" s="381">
        <v>29600</v>
      </c>
      <c r="L4328" s="381">
        <v>32850</v>
      </c>
      <c r="M4328" s="381">
        <v>35500</v>
      </c>
      <c r="N4328" s="381">
        <v>38150</v>
      </c>
      <c r="O4328" s="381">
        <v>40750</v>
      </c>
      <c r="P4328" s="381">
        <v>43400</v>
      </c>
      <c r="Q4328" s="381">
        <v>13800</v>
      </c>
      <c r="R4328" s="381">
        <v>16240</v>
      </c>
      <c r="S4328" s="381">
        <v>20420</v>
      </c>
      <c r="T4328" s="381">
        <v>24600</v>
      </c>
      <c r="U4328" s="381">
        <v>28780</v>
      </c>
      <c r="V4328" s="381">
        <v>32960</v>
      </c>
      <c r="W4328" s="381">
        <v>37140</v>
      </c>
      <c r="X4328" s="381">
        <v>41320</v>
      </c>
      <c r="Y4328" s="381">
        <v>36800</v>
      </c>
      <c r="Z4328" s="381">
        <v>42050</v>
      </c>
      <c r="AA4328" s="381">
        <v>47300</v>
      </c>
      <c r="AB4328" s="381">
        <v>52550</v>
      </c>
      <c r="AC4328" s="381">
        <v>56800</v>
      </c>
      <c r="AD4328" s="381">
        <v>61000</v>
      </c>
      <c r="AE4328" s="381">
        <v>65200</v>
      </c>
      <c r="AF4328" s="381">
        <v>69400</v>
      </c>
      <c r="AG4328" s="381">
        <v>9999</v>
      </c>
      <c r="AH4328" s="381" t="s">
        <v>2175</v>
      </c>
      <c r="AI4328" s="381" t="s">
        <v>2094</v>
      </c>
      <c r="AJ4328" s="381">
        <v>0</v>
      </c>
    </row>
    <row r="4329" spans="1:36">
      <c r="A4329" s="381" t="s">
        <v>580</v>
      </c>
      <c r="B4329" s="381" t="s">
        <v>2174</v>
      </c>
      <c r="C4329" s="381">
        <v>50</v>
      </c>
      <c r="D4329" s="381">
        <v>25</v>
      </c>
      <c r="E4329" s="381" t="s">
        <v>2149</v>
      </c>
      <c r="F4329" s="381" t="s">
        <v>2148</v>
      </c>
      <c r="G4329" s="381" t="s">
        <v>2147</v>
      </c>
      <c r="H4329" s="381">
        <v>65700</v>
      </c>
      <c r="I4329" s="381">
        <v>23000</v>
      </c>
      <c r="J4329" s="381">
        <v>26300</v>
      </c>
      <c r="K4329" s="381">
        <v>29600</v>
      </c>
      <c r="L4329" s="381">
        <v>32850</v>
      </c>
      <c r="M4329" s="381">
        <v>35500</v>
      </c>
      <c r="N4329" s="381">
        <v>38150</v>
      </c>
      <c r="O4329" s="381">
        <v>40750</v>
      </c>
      <c r="P4329" s="381">
        <v>43400</v>
      </c>
      <c r="Q4329" s="381">
        <v>13800</v>
      </c>
      <c r="R4329" s="381">
        <v>16240</v>
      </c>
      <c r="S4329" s="381">
        <v>20420</v>
      </c>
      <c r="T4329" s="381">
        <v>24600</v>
      </c>
      <c r="U4329" s="381">
        <v>28780</v>
      </c>
      <c r="V4329" s="381">
        <v>32960</v>
      </c>
      <c r="W4329" s="381">
        <v>37140</v>
      </c>
      <c r="X4329" s="381">
        <v>41320</v>
      </c>
      <c r="Y4329" s="381">
        <v>36800</v>
      </c>
      <c r="Z4329" s="381">
        <v>42050</v>
      </c>
      <c r="AA4329" s="381">
        <v>47300</v>
      </c>
      <c r="AB4329" s="381">
        <v>52550</v>
      </c>
      <c r="AC4329" s="381">
        <v>56800</v>
      </c>
      <c r="AD4329" s="381">
        <v>61000</v>
      </c>
      <c r="AE4329" s="381">
        <v>65200</v>
      </c>
      <c r="AF4329" s="381">
        <v>69400</v>
      </c>
      <c r="AG4329" s="381">
        <v>9999</v>
      </c>
      <c r="AH4329" s="381" t="s">
        <v>2173</v>
      </c>
      <c r="AI4329" s="381" t="s">
        <v>2094</v>
      </c>
      <c r="AJ4329" s="381">
        <v>0</v>
      </c>
    </row>
    <row r="4330" spans="1:36">
      <c r="A4330" s="381" t="s">
        <v>580</v>
      </c>
      <c r="B4330" s="381" t="s">
        <v>2172</v>
      </c>
      <c r="C4330" s="381">
        <v>50</v>
      </c>
      <c r="D4330" s="381">
        <v>25</v>
      </c>
      <c r="E4330" s="381" t="s">
        <v>2149</v>
      </c>
      <c r="F4330" s="381" t="s">
        <v>2148</v>
      </c>
      <c r="G4330" s="381" t="s">
        <v>2147</v>
      </c>
      <c r="H4330" s="381">
        <v>65700</v>
      </c>
      <c r="I4330" s="381">
        <v>23000</v>
      </c>
      <c r="J4330" s="381">
        <v>26300</v>
      </c>
      <c r="K4330" s="381">
        <v>29600</v>
      </c>
      <c r="L4330" s="381">
        <v>32850</v>
      </c>
      <c r="M4330" s="381">
        <v>35500</v>
      </c>
      <c r="N4330" s="381">
        <v>38150</v>
      </c>
      <c r="O4330" s="381">
        <v>40750</v>
      </c>
      <c r="P4330" s="381">
        <v>43400</v>
      </c>
      <c r="Q4330" s="381">
        <v>13800</v>
      </c>
      <c r="R4330" s="381">
        <v>16240</v>
      </c>
      <c r="S4330" s="381">
        <v>20420</v>
      </c>
      <c r="T4330" s="381">
        <v>24600</v>
      </c>
      <c r="U4330" s="381">
        <v>28780</v>
      </c>
      <c r="V4330" s="381">
        <v>32960</v>
      </c>
      <c r="W4330" s="381">
        <v>37140</v>
      </c>
      <c r="X4330" s="381">
        <v>41320</v>
      </c>
      <c r="Y4330" s="381">
        <v>36800</v>
      </c>
      <c r="Z4330" s="381">
        <v>42050</v>
      </c>
      <c r="AA4330" s="381">
        <v>47300</v>
      </c>
      <c r="AB4330" s="381">
        <v>52550</v>
      </c>
      <c r="AC4330" s="381">
        <v>56800</v>
      </c>
      <c r="AD4330" s="381">
        <v>61000</v>
      </c>
      <c r="AE4330" s="381">
        <v>65200</v>
      </c>
      <c r="AF4330" s="381">
        <v>69400</v>
      </c>
      <c r="AG4330" s="381">
        <v>9999</v>
      </c>
      <c r="AH4330" s="381" t="s">
        <v>2171</v>
      </c>
      <c r="AI4330" s="381" t="s">
        <v>2094</v>
      </c>
      <c r="AJ4330" s="381">
        <v>0</v>
      </c>
    </row>
    <row r="4331" spans="1:36">
      <c r="A4331" s="381" t="s">
        <v>580</v>
      </c>
      <c r="B4331" s="381" t="s">
        <v>2170</v>
      </c>
      <c r="C4331" s="381">
        <v>50</v>
      </c>
      <c r="D4331" s="381">
        <v>25</v>
      </c>
      <c r="E4331" s="381" t="s">
        <v>2149</v>
      </c>
      <c r="F4331" s="381" t="s">
        <v>2148</v>
      </c>
      <c r="G4331" s="381" t="s">
        <v>2147</v>
      </c>
      <c r="H4331" s="381">
        <v>65700</v>
      </c>
      <c r="I4331" s="381">
        <v>23000</v>
      </c>
      <c r="J4331" s="381">
        <v>26300</v>
      </c>
      <c r="K4331" s="381">
        <v>29600</v>
      </c>
      <c r="L4331" s="381">
        <v>32850</v>
      </c>
      <c r="M4331" s="381">
        <v>35500</v>
      </c>
      <c r="N4331" s="381">
        <v>38150</v>
      </c>
      <c r="O4331" s="381">
        <v>40750</v>
      </c>
      <c r="P4331" s="381">
        <v>43400</v>
      </c>
      <c r="Q4331" s="381">
        <v>13800</v>
      </c>
      <c r="R4331" s="381">
        <v>16240</v>
      </c>
      <c r="S4331" s="381">
        <v>20420</v>
      </c>
      <c r="T4331" s="381">
        <v>24600</v>
      </c>
      <c r="U4331" s="381">
        <v>28780</v>
      </c>
      <c r="V4331" s="381">
        <v>32960</v>
      </c>
      <c r="W4331" s="381">
        <v>37140</v>
      </c>
      <c r="X4331" s="381">
        <v>41320</v>
      </c>
      <c r="Y4331" s="381">
        <v>36800</v>
      </c>
      <c r="Z4331" s="381">
        <v>42050</v>
      </c>
      <c r="AA4331" s="381">
        <v>47300</v>
      </c>
      <c r="AB4331" s="381">
        <v>52550</v>
      </c>
      <c r="AC4331" s="381">
        <v>56800</v>
      </c>
      <c r="AD4331" s="381">
        <v>61000</v>
      </c>
      <c r="AE4331" s="381">
        <v>65200</v>
      </c>
      <c r="AF4331" s="381">
        <v>69400</v>
      </c>
      <c r="AG4331" s="381">
        <v>9999</v>
      </c>
      <c r="AH4331" s="381" t="s">
        <v>2169</v>
      </c>
      <c r="AI4331" s="381" t="s">
        <v>2094</v>
      </c>
      <c r="AJ4331" s="381">
        <v>0</v>
      </c>
    </row>
    <row r="4332" spans="1:36">
      <c r="A4332" s="381" t="s">
        <v>580</v>
      </c>
      <c r="B4332" s="381" t="s">
        <v>2168</v>
      </c>
      <c r="C4332" s="381">
        <v>50</v>
      </c>
      <c r="D4332" s="381">
        <v>25</v>
      </c>
      <c r="E4332" s="381" t="s">
        <v>2149</v>
      </c>
      <c r="F4332" s="381" t="s">
        <v>2148</v>
      </c>
      <c r="G4332" s="381" t="s">
        <v>2147</v>
      </c>
      <c r="H4332" s="381">
        <v>65700</v>
      </c>
      <c r="I4332" s="381">
        <v>23000</v>
      </c>
      <c r="J4332" s="381">
        <v>26300</v>
      </c>
      <c r="K4332" s="381">
        <v>29600</v>
      </c>
      <c r="L4332" s="381">
        <v>32850</v>
      </c>
      <c r="M4332" s="381">
        <v>35500</v>
      </c>
      <c r="N4332" s="381">
        <v>38150</v>
      </c>
      <c r="O4332" s="381">
        <v>40750</v>
      </c>
      <c r="P4332" s="381">
        <v>43400</v>
      </c>
      <c r="Q4332" s="381">
        <v>13800</v>
      </c>
      <c r="R4332" s="381">
        <v>16240</v>
      </c>
      <c r="S4332" s="381">
        <v>20420</v>
      </c>
      <c r="T4332" s="381">
        <v>24600</v>
      </c>
      <c r="U4332" s="381">
        <v>28780</v>
      </c>
      <c r="V4332" s="381">
        <v>32960</v>
      </c>
      <c r="W4332" s="381">
        <v>37140</v>
      </c>
      <c r="X4332" s="381">
        <v>41320</v>
      </c>
      <c r="Y4332" s="381">
        <v>36800</v>
      </c>
      <c r="Z4332" s="381">
        <v>42050</v>
      </c>
      <c r="AA4332" s="381">
        <v>47300</v>
      </c>
      <c r="AB4332" s="381">
        <v>52550</v>
      </c>
      <c r="AC4332" s="381">
        <v>56800</v>
      </c>
      <c r="AD4332" s="381">
        <v>61000</v>
      </c>
      <c r="AE4332" s="381">
        <v>65200</v>
      </c>
      <c r="AF4332" s="381">
        <v>69400</v>
      </c>
      <c r="AG4332" s="381">
        <v>9999</v>
      </c>
      <c r="AH4332" s="381" t="s">
        <v>2167</v>
      </c>
      <c r="AI4332" s="381" t="s">
        <v>2094</v>
      </c>
      <c r="AJ4332" s="381">
        <v>0</v>
      </c>
    </row>
    <row r="4333" spans="1:36">
      <c r="A4333" s="381" t="s">
        <v>580</v>
      </c>
      <c r="B4333" s="381" t="s">
        <v>2166</v>
      </c>
      <c r="C4333" s="381">
        <v>50</v>
      </c>
      <c r="D4333" s="381">
        <v>25</v>
      </c>
      <c r="E4333" s="381" t="s">
        <v>2149</v>
      </c>
      <c r="F4333" s="381" t="s">
        <v>2148</v>
      </c>
      <c r="G4333" s="381" t="s">
        <v>2147</v>
      </c>
      <c r="H4333" s="381">
        <v>65700</v>
      </c>
      <c r="I4333" s="381">
        <v>23000</v>
      </c>
      <c r="J4333" s="381">
        <v>26300</v>
      </c>
      <c r="K4333" s="381">
        <v>29600</v>
      </c>
      <c r="L4333" s="381">
        <v>32850</v>
      </c>
      <c r="M4333" s="381">
        <v>35500</v>
      </c>
      <c r="N4333" s="381">
        <v>38150</v>
      </c>
      <c r="O4333" s="381">
        <v>40750</v>
      </c>
      <c r="P4333" s="381">
        <v>43400</v>
      </c>
      <c r="Q4333" s="381">
        <v>13800</v>
      </c>
      <c r="R4333" s="381">
        <v>16240</v>
      </c>
      <c r="S4333" s="381">
        <v>20420</v>
      </c>
      <c r="T4333" s="381">
        <v>24600</v>
      </c>
      <c r="U4333" s="381">
        <v>28780</v>
      </c>
      <c r="V4333" s="381">
        <v>32960</v>
      </c>
      <c r="W4333" s="381">
        <v>37140</v>
      </c>
      <c r="X4333" s="381">
        <v>41320</v>
      </c>
      <c r="Y4333" s="381">
        <v>36800</v>
      </c>
      <c r="Z4333" s="381">
        <v>42050</v>
      </c>
      <c r="AA4333" s="381">
        <v>47300</v>
      </c>
      <c r="AB4333" s="381">
        <v>52550</v>
      </c>
      <c r="AC4333" s="381">
        <v>56800</v>
      </c>
      <c r="AD4333" s="381">
        <v>61000</v>
      </c>
      <c r="AE4333" s="381">
        <v>65200</v>
      </c>
      <c r="AF4333" s="381">
        <v>69400</v>
      </c>
      <c r="AG4333" s="381">
        <v>9999</v>
      </c>
      <c r="AH4333" s="381" t="s">
        <v>2165</v>
      </c>
      <c r="AI4333" s="381" t="s">
        <v>2094</v>
      </c>
      <c r="AJ4333" s="381">
        <v>0</v>
      </c>
    </row>
    <row r="4334" spans="1:36">
      <c r="A4334" s="381" t="s">
        <v>580</v>
      </c>
      <c r="B4334" s="381" t="s">
        <v>2164</v>
      </c>
      <c r="C4334" s="381">
        <v>50</v>
      </c>
      <c r="D4334" s="381">
        <v>25</v>
      </c>
      <c r="E4334" s="381" t="s">
        <v>2149</v>
      </c>
      <c r="F4334" s="381" t="s">
        <v>2148</v>
      </c>
      <c r="G4334" s="381" t="s">
        <v>2147</v>
      </c>
      <c r="H4334" s="381">
        <v>65700</v>
      </c>
      <c r="I4334" s="381">
        <v>23000</v>
      </c>
      <c r="J4334" s="381">
        <v>26300</v>
      </c>
      <c r="K4334" s="381">
        <v>29600</v>
      </c>
      <c r="L4334" s="381">
        <v>32850</v>
      </c>
      <c r="M4334" s="381">
        <v>35500</v>
      </c>
      <c r="N4334" s="381">
        <v>38150</v>
      </c>
      <c r="O4334" s="381">
        <v>40750</v>
      </c>
      <c r="P4334" s="381">
        <v>43400</v>
      </c>
      <c r="Q4334" s="381">
        <v>13800</v>
      </c>
      <c r="R4334" s="381">
        <v>16240</v>
      </c>
      <c r="S4334" s="381">
        <v>20420</v>
      </c>
      <c r="T4334" s="381">
        <v>24600</v>
      </c>
      <c r="U4334" s="381">
        <v>28780</v>
      </c>
      <c r="V4334" s="381">
        <v>32960</v>
      </c>
      <c r="W4334" s="381">
        <v>37140</v>
      </c>
      <c r="X4334" s="381">
        <v>41320</v>
      </c>
      <c r="Y4334" s="381">
        <v>36800</v>
      </c>
      <c r="Z4334" s="381">
        <v>42050</v>
      </c>
      <c r="AA4334" s="381">
        <v>47300</v>
      </c>
      <c r="AB4334" s="381">
        <v>52550</v>
      </c>
      <c r="AC4334" s="381">
        <v>56800</v>
      </c>
      <c r="AD4334" s="381">
        <v>61000</v>
      </c>
      <c r="AE4334" s="381">
        <v>65200</v>
      </c>
      <c r="AF4334" s="381">
        <v>69400</v>
      </c>
      <c r="AG4334" s="381">
        <v>9999</v>
      </c>
      <c r="AH4334" s="381" t="s">
        <v>2163</v>
      </c>
      <c r="AI4334" s="381" t="s">
        <v>2094</v>
      </c>
      <c r="AJ4334" s="381">
        <v>0</v>
      </c>
    </row>
    <row r="4335" spans="1:36">
      <c r="A4335" s="381" t="s">
        <v>580</v>
      </c>
      <c r="B4335" s="381" t="s">
        <v>2162</v>
      </c>
      <c r="C4335" s="381">
        <v>50</v>
      </c>
      <c r="D4335" s="381">
        <v>25</v>
      </c>
      <c r="E4335" s="381" t="s">
        <v>2149</v>
      </c>
      <c r="F4335" s="381" t="s">
        <v>2148</v>
      </c>
      <c r="G4335" s="381" t="s">
        <v>2147</v>
      </c>
      <c r="H4335" s="381">
        <v>65700</v>
      </c>
      <c r="I4335" s="381">
        <v>23000</v>
      </c>
      <c r="J4335" s="381">
        <v>26300</v>
      </c>
      <c r="K4335" s="381">
        <v>29600</v>
      </c>
      <c r="L4335" s="381">
        <v>32850</v>
      </c>
      <c r="M4335" s="381">
        <v>35500</v>
      </c>
      <c r="N4335" s="381">
        <v>38150</v>
      </c>
      <c r="O4335" s="381">
        <v>40750</v>
      </c>
      <c r="P4335" s="381">
        <v>43400</v>
      </c>
      <c r="Q4335" s="381">
        <v>13800</v>
      </c>
      <c r="R4335" s="381">
        <v>16240</v>
      </c>
      <c r="S4335" s="381">
        <v>20420</v>
      </c>
      <c r="T4335" s="381">
        <v>24600</v>
      </c>
      <c r="U4335" s="381">
        <v>28780</v>
      </c>
      <c r="V4335" s="381">
        <v>32960</v>
      </c>
      <c r="W4335" s="381">
        <v>37140</v>
      </c>
      <c r="X4335" s="381">
        <v>41320</v>
      </c>
      <c r="Y4335" s="381">
        <v>36800</v>
      </c>
      <c r="Z4335" s="381">
        <v>42050</v>
      </c>
      <c r="AA4335" s="381">
        <v>47300</v>
      </c>
      <c r="AB4335" s="381">
        <v>52550</v>
      </c>
      <c r="AC4335" s="381">
        <v>56800</v>
      </c>
      <c r="AD4335" s="381">
        <v>61000</v>
      </c>
      <c r="AE4335" s="381">
        <v>65200</v>
      </c>
      <c r="AF4335" s="381">
        <v>69400</v>
      </c>
      <c r="AG4335" s="381">
        <v>9999</v>
      </c>
      <c r="AH4335" s="381" t="s">
        <v>2161</v>
      </c>
      <c r="AI4335" s="381" t="s">
        <v>2094</v>
      </c>
      <c r="AJ4335" s="381">
        <v>0</v>
      </c>
    </row>
    <row r="4336" spans="1:36">
      <c r="A4336" s="381" t="s">
        <v>580</v>
      </c>
      <c r="B4336" s="381" t="s">
        <v>2160</v>
      </c>
      <c r="C4336" s="381">
        <v>50</v>
      </c>
      <c r="D4336" s="381">
        <v>25</v>
      </c>
      <c r="E4336" s="381" t="s">
        <v>2149</v>
      </c>
      <c r="F4336" s="381" t="s">
        <v>2148</v>
      </c>
      <c r="G4336" s="381" t="s">
        <v>2147</v>
      </c>
      <c r="H4336" s="381">
        <v>65700</v>
      </c>
      <c r="I4336" s="381">
        <v>23000</v>
      </c>
      <c r="J4336" s="381">
        <v>26300</v>
      </c>
      <c r="K4336" s="381">
        <v>29600</v>
      </c>
      <c r="L4336" s="381">
        <v>32850</v>
      </c>
      <c r="M4336" s="381">
        <v>35500</v>
      </c>
      <c r="N4336" s="381">
        <v>38150</v>
      </c>
      <c r="O4336" s="381">
        <v>40750</v>
      </c>
      <c r="P4336" s="381">
        <v>43400</v>
      </c>
      <c r="Q4336" s="381">
        <v>13800</v>
      </c>
      <c r="R4336" s="381">
        <v>16240</v>
      </c>
      <c r="S4336" s="381">
        <v>20420</v>
      </c>
      <c r="T4336" s="381">
        <v>24600</v>
      </c>
      <c r="U4336" s="381">
        <v>28780</v>
      </c>
      <c r="V4336" s="381">
        <v>32960</v>
      </c>
      <c r="W4336" s="381">
        <v>37140</v>
      </c>
      <c r="X4336" s="381">
        <v>41320</v>
      </c>
      <c r="Y4336" s="381">
        <v>36800</v>
      </c>
      <c r="Z4336" s="381">
        <v>42050</v>
      </c>
      <c r="AA4336" s="381">
        <v>47300</v>
      </c>
      <c r="AB4336" s="381">
        <v>52550</v>
      </c>
      <c r="AC4336" s="381">
        <v>56800</v>
      </c>
      <c r="AD4336" s="381">
        <v>61000</v>
      </c>
      <c r="AE4336" s="381">
        <v>65200</v>
      </c>
      <c r="AF4336" s="381">
        <v>69400</v>
      </c>
      <c r="AG4336" s="381">
        <v>9999</v>
      </c>
      <c r="AH4336" s="381" t="s">
        <v>2159</v>
      </c>
      <c r="AI4336" s="381" t="s">
        <v>2094</v>
      </c>
      <c r="AJ4336" s="381">
        <v>0</v>
      </c>
    </row>
    <row r="4337" spans="1:36">
      <c r="A4337" s="381" t="s">
        <v>580</v>
      </c>
      <c r="B4337" s="381" t="s">
        <v>2158</v>
      </c>
      <c r="C4337" s="381">
        <v>50</v>
      </c>
      <c r="D4337" s="381">
        <v>25</v>
      </c>
      <c r="E4337" s="381" t="s">
        <v>2149</v>
      </c>
      <c r="F4337" s="381" t="s">
        <v>2148</v>
      </c>
      <c r="G4337" s="381" t="s">
        <v>2147</v>
      </c>
      <c r="H4337" s="381">
        <v>65700</v>
      </c>
      <c r="I4337" s="381">
        <v>23000</v>
      </c>
      <c r="J4337" s="381">
        <v>26300</v>
      </c>
      <c r="K4337" s="381">
        <v>29600</v>
      </c>
      <c r="L4337" s="381">
        <v>32850</v>
      </c>
      <c r="M4337" s="381">
        <v>35500</v>
      </c>
      <c r="N4337" s="381">
        <v>38150</v>
      </c>
      <c r="O4337" s="381">
        <v>40750</v>
      </c>
      <c r="P4337" s="381">
        <v>43400</v>
      </c>
      <c r="Q4337" s="381">
        <v>13800</v>
      </c>
      <c r="R4337" s="381">
        <v>16240</v>
      </c>
      <c r="S4337" s="381">
        <v>20420</v>
      </c>
      <c r="T4337" s="381">
        <v>24600</v>
      </c>
      <c r="U4337" s="381">
        <v>28780</v>
      </c>
      <c r="V4337" s="381">
        <v>32960</v>
      </c>
      <c r="W4337" s="381">
        <v>37140</v>
      </c>
      <c r="X4337" s="381">
        <v>41320</v>
      </c>
      <c r="Y4337" s="381">
        <v>36800</v>
      </c>
      <c r="Z4337" s="381">
        <v>42050</v>
      </c>
      <c r="AA4337" s="381">
        <v>47300</v>
      </c>
      <c r="AB4337" s="381">
        <v>52550</v>
      </c>
      <c r="AC4337" s="381">
        <v>56800</v>
      </c>
      <c r="AD4337" s="381">
        <v>61000</v>
      </c>
      <c r="AE4337" s="381">
        <v>65200</v>
      </c>
      <c r="AF4337" s="381">
        <v>69400</v>
      </c>
      <c r="AG4337" s="381">
        <v>9999</v>
      </c>
      <c r="AH4337" s="381" t="s">
        <v>2157</v>
      </c>
      <c r="AI4337" s="381" t="s">
        <v>2094</v>
      </c>
      <c r="AJ4337" s="381">
        <v>0</v>
      </c>
    </row>
    <row r="4338" spans="1:36">
      <c r="A4338" s="381" t="s">
        <v>580</v>
      </c>
      <c r="B4338" s="381" t="s">
        <v>2156</v>
      </c>
      <c r="C4338" s="381">
        <v>50</v>
      </c>
      <c r="D4338" s="381">
        <v>25</v>
      </c>
      <c r="E4338" s="381" t="s">
        <v>2149</v>
      </c>
      <c r="F4338" s="381" t="s">
        <v>2148</v>
      </c>
      <c r="G4338" s="381" t="s">
        <v>2147</v>
      </c>
      <c r="H4338" s="381">
        <v>65700</v>
      </c>
      <c r="I4338" s="381">
        <v>23000</v>
      </c>
      <c r="J4338" s="381">
        <v>26300</v>
      </c>
      <c r="K4338" s="381">
        <v>29600</v>
      </c>
      <c r="L4338" s="381">
        <v>32850</v>
      </c>
      <c r="M4338" s="381">
        <v>35500</v>
      </c>
      <c r="N4338" s="381">
        <v>38150</v>
      </c>
      <c r="O4338" s="381">
        <v>40750</v>
      </c>
      <c r="P4338" s="381">
        <v>43400</v>
      </c>
      <c r="Q4338" s="381">
        <v>13800</v>
      </c>
      <c r="R4338" s="381">
        <v>16240</v>
      </c>
      <c r="S4338" s="381">
        <v>20420</v>
      </c>
      <c r="T4338" s="381">
        <v>24600</v>
      </c>
      <c r="U4338" s="381">
        <v>28780</v>
      </c>
      <c r="V4338" s="381">
        <v>32960</v>
      </c>
      <c r="W4338" s="381">
        <v>37140</v>
      </c>
      <c r="X4338" s="381">
        <v>41320</v>
      </c>
      <c r="Y4338" s="381">
        <v>36800</v>
      </c>
      <c r="Z4338" s="381">
        <v>42050</v>
      </c>
      <c r="AA4338" s="381">
        <v>47300</v>
      </c>
      <c r="AB4338" s="381">
        <v>52550</v>
      </c>
      <c r="AC4338" s="381">
        <v>56800</v>
      </c>
      <c r="AD4338" s="381">
        <v>61000</v>
      </c>
      <c r="AE4338" s="381">
        <v>65200</v>
      </c>
      <c r="AF4338" s="381">
        <v>69400</v>
      </c>
      <c r="AG4338" s="381">
        <v>9999</v>
      </c>
      <c r="AH4338" s="381" t="s">
        <v>2155</v>
      </c>
      <c r="AI4338" s="381" t="s">
        <v>2094</v>
      </c>
      <c r="AJ4338" s="381">
        <v>0</v>
      </c>
    </row>
    <row r="4339" spans="1:36">
      <c r="A4339" s="381" t="s">
        <v>580</v>
      </c>
      <c r="B4339" s="381" t="s">
        <v>2154</v>
      </c>
      <c r="C4339" s="381">
        <v>50</v>
      </c>
      <c r="D4339" s="381">
        <v>25</v>
      </c>
      <c r="E4339" s="381" t="s">
        <v>2149</v>
      </c>
      <c r="F4339" s="381" t="s">
        <v>2148</v>
      </c>
      <c r="G4339" s="381" t="s">
        <v>2147</v>
      </c>
      <c r="H4339" s="381">
        <v>65700</v>
      </c>
      <c r="I4339" s="381">
        <v>23000</v>
      </c>
      <c r="J4339" s="381">
        <v>26300</v>
      </c>
      <c r="K4339" s="381">
        <v>29600</v>
      </c>
      <c r="L4339" s="381">
        <v>32850</v>
      </c>
      <c r="M4339" s="381">
        <v>35500</v>
      </c>
      <c r="N4339" s="381">
        <v>38150</v>
      </c>
      <c r="O4339" s="381">
        <v>40750</v>
      </c>
      <c r="P4339" s="381">
        <v>43400</v>
      </c>
      <c r="Q4339" s="381">
        <v>13800</v>
      </c>
      <c r="R4339" s="381">
        <v>16240</v>
      </c>
      <c r="S4339" s="381">
        <v>20420</v>
      </c>
      <c r="T4339" s="381">
        <v>24600</v>
      </c>
      <c r="U4339" s="381">
        <v>28780</v>
      </c>
      <c r="V4339" s="381">
        <v>32960</v>
      </c>
      <c r="W4339" s="381">
        <v>37140</v>
      </c>
      <c r="X4339" s="381">
        <v>41320</v>
      </c>
      <c r="Y4339" s="381">
        <v>36800</v>
      </c>
      <c r="Z4339" s="381">
        <v>42050</v>
      </c>
      <c r="AA4339" s="381">
        <v>47300</v>
      </c>
      <c r="AB4339" s="381">
        <v>52550</v>
      </c>
      <c r="AC4339" s="381">
        <v>56800</v>
      </c>
      <c r="AD4339" s="381">
        <v>61000</v>
      </c>
      <c r="AE4339" s="381">
        <v>65200</v>
      </c>
      <c r="AF4339" s="381">
        <v>69400</v>
      </c>
      <c r="AG4339" s="381">
        <v>9999</v>
      </c>
      <c r="AH4339" s="381" t="s">
        <v>2153</v>
      </c>
      <c r="AI4339" s="381" t="s">
        <v>2094</v>
      </c>
      <c r="AJ4339" s="381">
        <v>0</v>
      </c>
    </row>
    <row r="4340" spans="1:36">
      <c r="A4340" s="381" t="s">
        <v>580</v>
      </c>
      <c r="B4340" s="381" t="s">
        <v>2152</v>
      </c>
      <c r="C4340" s="381">
        <v>50</v>
      </c>
      <c r="D4340" s="381">
        <v>25</v>
      </c>
      <c r="E4340" s="381" t="s">
        <v>2149</v>
      </c>
      <c r="F4340" s="381" t="s">
        <v>2148</v>
      </c>
      <c r="G4340" s="381" t="s">
        <v>2147</v>
      </c>
      <c r="H4340" s="381">
        <v>65700</v>
      </c>
      <c r="I4340" s="381">
        <v>23000</v>
      </c>
      <c r="J4340" s="381">
        <v>26300</v>
      </c>
      <c r="K4340" s="381">
        <v>29600</v>
      </c>
      <c r="L4340" s="381">
        <v>32850</v>
      </c>
      <c r="M4340" s="381">
        <v>35500</v>
      </c>
      <c r="N4340" s="381">
        <v>38150</v>
      </c>
      <c r="O4340" s="381">
        <v>40750</v>
      </c>
      <c r="P4340" s="381">
        <v>43400</v>
      </c>
      <c r="Q4340" s="381">
        <v>13800</v>
      </c>
      <c r="R4340" s="381">
        <v>16240</v>
      </c>
      <c r="S4340" s="381">
        <v>20420</v>
      </c>
      <c r="T4340" s="381">
        <v>24600</v>
      </c>
      <c r="U4340" s="381">
        <v>28780</v>
      </c>
      <c r="V4340" s="381">
        <v>32960</v>
      </c>
      <c r="W4340" s="381">
        <v>37140</v>
      </c>
      <c r="X4340" s="381">
        <v>41320</v>
      </c>
      <c r="Y4340" s="381">
        <v>36800</v>
      </c>
      <c r="Z4340" s="381">
        <v>42050</v>
      </c>
      <c r="AA4340" s="381">
        <v>47300</v>
      </c>
      <c r="AB4340" s="381">
        <v>52550</v>
      </c>
      <c r="AC4340" s="381">
        <v>56800</v>
      </c>
      <c r="AD4340" s="381">
        <v>61000</v>
      </c>
      <c r="AE4340" s="381">
        <v>65200</v>
      </c>
      <c r="AF4340" s="381">
        <v>69400</v>
      </c>
      <c r="AG4340" s="381">
        <v>9999</v>
      </c>
      <c r="AH4340" s="381" t="s">
        <v>2151</v>
      </c>
      <c r="AI4340" s="381" t="s">
        <v>2094</v>
      </c>
      <c r="AJ4340" s="381">
        <v>0</v>
      </c>
    </row>
    <row r="4341" spans="1:36">
      <c r="A4341" s="381" t="s">
        <v>580</v>
      </c>
      <c r="B4341" s="381" t="s">
        <v>2150</v>
      </c>
      <c r="C4341" s="381">
        <v>50</v>
      </c>
      <c r="D4341" s="381">
        <v>25</v>
      </c>
      <c r="E4341" s="381" t="s">
        <v>2149</v>
      </c>
      <c r="F4341" s="381" t="s">
        <v>2148</v>
      </c>
      <c r="G4341" s="381" t="s">
        <v>2147</v>
      </c>
      <c r="H4341" s="381">
        <v>65700</v>
      </c>
      <c r="I4341" s="381">
        <v>23000</v>
      </c>
      <c r="J4341" s="381">
        <v>26300</v>
      </c>
      <c r="K4341" s="381">
        <v>29600</v>
      </c>
      <c r="L4341" s="381">
        <v>32850</v>
      </c>
      <c r="M4341" s="381">
        <v>35500</v>
      </c>
      <c r="N4341" s="381">
        <v>38150</v>
      </c>
      <c r="O4341" s="381">
        <v>40750</v>
      </c>
      <c r="P4341" s="381">
        <v>43400</v>
      </c>
      <c r="Q4341" s="381">
        <v>13800</v>
      </c>
      <c r="R4341" s="381">
        <v>16240</v>
      </c>
      <c r="S4341" s="381">
        <v>20420</v>
      </c>
      <c r="T4341" s="381">
        <v>24600</v>
      </c>
      <c r="U4341" s="381">
        <v>28780</v>
      </c>
      <c r="V4341" s="381">
        <v>32960</v>
      </c>
      <c r="W4341" s="381">
        <v>37140</v>
      </c>
      <c r="X4341" s="381">
        <v>41320</v>
      </c>
      <c r="Y4341" s="381">
        <v>36800</v>
      </c>
      <c r="Z4341" s="381">
        <v>42050</v>
      </c>
      <c r="AA4341" s="381">
        <v>47300</v>
      </c>
      <c r="AB4341" s="381">
        <v>52550</v>
      </c>
      <c r="AC4341" s="381">
        <v>56800</v>
      </c>
      <c r="AD4341" s="381">
        <v>61000</v>
      </c>
      <c r="AE4341" s="381">
        <v>65200</v>
      </c>
      <c r="AF4341" s="381">
        <v>69400</v>
      </c>
      <c r="AG4341" s="381">
        <v>9999</v>
      </c>
      <c r="AH4341" s="381" t="s">
        <v>2146</v>
      </c>
      <c r="AI4341" s="381" t="s">
        <v>2094</v>
      </c>
      <c r="AJ4341" s="381">
        <v>0</v>
      </c>
    </row>
    <row r="4342" spans="1:36">
      <c r="A4342" s="381" t="s">
        <v>580</v>
      </c>
      <c r="B4342" s="381" t="s">
        <v>2145</v>
      </c>
      <c r="C4342" s="381">
        <v>50</v>
      </c>
      <c r="D4342" s="381">
        <v>27</v>
      </c>
      <c r="E4342" s="381" t="s">
        <v>2098</v>
      </c>
      <c r="F4342" s="381" t="s">
        <v>2097</v>
      </c>
      <c r="G4342" s="381" t="s">
        <v>2096</v>
      </c>
      <c r="H4342" s="381">
        <v>72600</v>
      </c>
      <c r="I4342" s="381">
        <v>25450</v>
      </c>
      <c r="J4342" s="381">
        <v>29050</v>
      </c>
      <c r="K4342" s="381">
        <v>32700</v>
      </c>
      <c r="L4342" s="381">
        <v>36300</v>
      </c>
      <c r="M4342" s="381">
        <v>39250</v>
      </c>
      <c r="N4342" s="381">
        <v>42150</v>
      </c>
      <c r="O4342" s="381">
        <v>45050</v>
      </c>
      <c r="P4342" s="381">
        <v>47950</v>
      </c>
      <c r="Q4342" s="381">
        <v>15300</v>
      </c>
      <c r="R4342" s="381">
        <v>17450</v>
      </c>
      <c r="S4342" s="381">
        <v>20420</v>
      </c>
      <c r="T4342" s="381">
        <v>24600</v>
      </c>
      <c r="U4342" s="381">
        <v>28780</v>
      </c>
      <c r="V4342" s="381">
        <v>32960</v>
      </c>
      <c r="W4342" s="381">
        <v>37140</v>
      </c>
      <c r="X4342" s="381">
        <v>41320</v>
      </c>
      <c r="Y4342" s="381">
        <v>40700</v>
      </c>
      <c r="Z4342" s="381">
        <v>46500</v>
      </c>
      <c r="AA4342" s="381">
        <v>52300</v>
      </c>
      <c r="AB4342" s="381">
        <v>58100</v>
      </c>
      <c r="AC4342" s="381">
        <v>62750</v>
      </c>
      <c r="AD4342" s="381">
        <v>67400</v>
      </c>
      <c r="AE4342" s="381">
        <v>72050</v>
      </c>
      <c r="AF4342" s="381">
        <v>76700</v>
      </c>
      <c r="AG4342" s="381">
        <v>9999</v>
      </c>
      <c r="AH4342" s="381" t="s">
        <v>2144</v>
      </c>
      <c r="AI4342" s="381" t="s">
        <v>2094</v>
      </c>
      <c r="AJ4342" s="381">
        <v>0</v>
      </c>
    </row>
    <row r="4343" spans="1:36">
      <c r="A4343" s="381" t="s">
        <v>580</v>
      </c>
      <c r="B4343" s="381" t="s">
        <v>2143</v>
      </c>
      <c r="C4343" s="381">
        <v>50</v>
      </c>
      <c r="D4343" s="381">
        <v>27</v>
      </c>
      <c r="E4343" s="381" t="s">
        <v>2098</v>
      </c>
      <c r="F4343" s="381" t="s">
        <v>2097</v>
      </c>
      <c r="G4343" s="381" t="s">
        <v>2096</v>
      </c>
      <c r="H4343" s="381">
        <v>72600</v>
      </c>
      <c r="I4343" s="381">
        <v>25450</v>
      </c>
      <c r="J4343" s="381">
        <v>29050</v>
      </c>
      <c r="K4343" s="381">
        <v>32700</v>
      </c>
      <c r="L4343" s="381">
        <v>36300</v>
      </c>
      <c r="M4343" s="381">
        <v>39250</v>
      </c>
      <c r="N4343" s="381">
        <v>42150</v>
      </c>
      <c r="O4343" s="381">
        <v>45050</v>
      </c>
      <c r="P4343" s="381">
        <v>47950</v>
      </c>
      <c r="Q4343" s="381">
        <v>15300</v>
      </c>
      <c r="R4343" s="381">
        <v>17450</v>
      </c>
      <c r="S4343" s="381">
        <v>20420</v>
      </c>
      <c r="T4343" s="381">
        <v>24600</v>
      </c>
      <c r="U4343" s="381">
        <v>28780</v>
      </c>
      <c r="V4343" s="381">
        <v>32960</v>
      </c>
      <c r="W4343" s="381">
        <v>37140</v>
      </c>
      <c r="X4343" s="381">
        <v>41320</v>
      </c>
      <c r="Y4343" s="381">
        <v>40700</v>
      </c>
      <c r="Z4343" s="381">
        <v>46500</v>
      </c>
      <c r="AA4343" s="381">
        <v>52300</v>
      </c>
      <c r="AB4343" s="381">
        <v>58100</v>
      </c>
      <c r="AC4343" s="381">
        <v>62750</v>
      </c>
      <c r="AD4343" s="381">
        <v>67400</v>
      </c>
      <c r="AE4343" s="381">
        <v>72050</v>
      </c>
      <c r="AF4343" s="381">
        <v>76700</v>
      </c>
      <c r="AG4343" s="381">
        <v>9999</v>
      </c>
      <c r="AH4343" s="381" t="s">
        <v>2142</v>
      </c>
      <c r="AI4343" s="381" t="s">
        <v>2094</v>
      </c>
      <c r="AJ4343" s="381">
        <v>0</v>
      </c>
    </row>
    <row r="4344" spans="1:36">
      <c r="A4344" s="381" t="s">
        <v>580</v>
      </c>
      <c r="B4344" s="381" t="s">
        <v>2141</v>
      </c>
      <c r="C4344" s="381">
        <v>50</v>
      </c>
      <c r="D4344" s="381">
        <v>27</v>
      </c>
      <c r="E4344" s="381" t="s">
        <v>2098</v>
      </c>
      <c r="F4344" s="381" t="s">
        <v>2097</v>
      </c>
      <c r="G4344" s="381" t="s">
        <v>2096</v>
      </c>
      <c r="H4344" s="381">
        <v>72600</v>
      </c>
      <c r="I4344" s="381">
        <v>25450</v>
      </c>
      <c r="J4344" s="381">
        <v>29050</v>
      </c>
      <c r="K4344" s="381">
        <v>32700</v>
      </c>
      <c r="L4344" s="381">
        <v>36300</v>
      </c>
      <c r="M4344" s="381">
        <v>39250</v>
      </c>
      <c r="N4344" s="381">
        <v>42150</v>
      </c>
      <c r="O4344" s="381">
        <v>45050</v>
      </c>
      <c r="P4344" s="381">
        <v>47950</v>
      </c>
      <c r="Q4344" s="381">
        <v>15300</v>
      </c>
      <c r="R4344" s="381">
        <v>17450</v>
      </c>
      <c r="S4344" s="381">
        <v>20420</v>
      </c>
      <c r="T4344" s="381">
        <v>24600</v>
      </c>
      <c r="U4344" s="381">
        <v>28780</v>
      </c>
      <c r="V4344" s="381">
        <v>32960</v>
      </c>
      <c r="W4344" s="381">
        <v>37140</v>
      </c>
      <c r="X4344" s="381">
        <v>41320</v>
      </c>
      <c r="Y4344" s="381">
        <v>40700</v>
      </c>
      <c r="Z4344" s="381">
        <v>46500</v>
      </c>
      <c r="AA4344" s="381">
        <v>52300</v>
      </c>
      <c r="AB4344" s="381">
        <v>58100</v>
      </c>
      <c r="AC4344" s="381">
        <v>62750</v>
      </c>
      <c r="AD4344" s="381">
        <v>67400</v>
      </c>
      <c r="AE4344" s="381">
        <v>72050</v>
      </c>
      <c r="AF4344" s="381">
        <v>76700</v>
      </c>
      <c r="AG4344" s="381">
        <v>9999</v>
      </c>
      <c r="AH4344" s="381" t="s">
        <v>2140</v>
      </c>
      <c r="AI4344" s="381" t="s">
        <v>2094</v>
      </c>
      <c r="AJ4344" s="381">
        <v>0</v>
      </c>
    </row>
    <row r="4345" spans="1:36">
      <c r="A4345" s="381" t="s">
        <v>580</v>
      </c>
      <c r="B4345" s="381" t="s">
        <v>2139</v>
      </c>
      <c r="C4345" s="381">
        <v>50</v>
      </c>
      <c r="D4345" s="381">
        <v>27</v>
      </c>
      <c r="E4345" s="381" t="s">
        <v>2098</v>
      </c>
      <c r="F4345" s="381" t="s">
        <v>2097</v>
      </c>
      <c r="G4345" s="381" t="s">
        <v>2096</v>
      </c>
      <c r="H4345" s="381">
        <v>72600</v>
      </c>
      <c r="I4345" s="381">
        <v>25450</v>
      </c>
      <c r="J4345" s="381">
        <v>29050</v>
      </c>
      <c r="K4345" s="381">
        <v>32700</v>
      </c>
      <c r="L4345" s="381">
        <v>36300</v>
      </c>
      <c r="M4345" s="381">
        <v>39250</v>
      </c>
      <c r="N4345" s="381">
        <v>42150</v>
      </c>
      <c r="O4345" s="381">
        <v>45050</v>
      </c>
      <c r="P4345" s="381">
        <v>47950</v>
      </c>
      <c r="Q4345" s="381">
        <v>15300</v>
      </c>
      <c r="R4345" s="381">
        <v>17450</v>
      </c>
      <c r="S4345" s="381">
        <v>20420</v>
      </c>
      <c r="T4345" s="381">
        <v>24600</v>
      </c>
      <c r="U4345" s="381">
        <v>28780</v>
      </c>
      <c r="V4345" s="381">
        <v>32960</v>
      </c>
      <c r="W4345" s="381">
        <v>37140</v>
      </c>
      <c r="X4345" s="381">
        <v>41320</v>
      </c>
      <c r="Y4345" s="381">
        <v>40700</v>
      </c>
      <c r="Z4345" s="381">
        <v>46500</v>
      </c>
      <c r="AA4345" s="381">
        <v>52300</v>
      </c>
      <c r="AB4345" s="381">
        <v>58100</v>
      </c>
      <c r="AC4345" s="381">
        <v>62750</v>
      </c>
      <c r="AD4345" s="381">
        <v>67400</v>
      </c>
      <c r="AE4345" s="381">
        <v>72050</v>
      </c>
      <c r="AF4345" s="381">
        <v>76700</v>
      </c>
      <c r="AG4345" s="381">
        <v>9999</v>
      </c>
      <c r="AH4345" s="381" t="s">
        <v>2138</v>
      </c>
      <c r="AI4345" s="381" t="s">
        <v>2094</v>
      </c>
      <c r="AJ4345" s="381">
        <v>0</v>
      </c>
    </row>
    <row r="4346" spans="1:36">
      <c r="A4346" s="381" t="s">
        <v>580</v>
      </c>
      <c r="B4346" s="381" t="s">
        <v>2137</v>
      </c>
      <c r="C4346" s="381">
        <v>50</v>
      </c>
      <c r="D4346" s="381">
        <v>27</v>
      </c>
      <c r="E4346" s="381" t="s">
        <v>2098</v>
      </c>
      <c r="F4346" s="381" t="s">
        <v>2097</v>
      </c>
      <c r="G4346" s="381" t="s">
        <v>2096</v>
      </c>
      <c r="H4346" s="381">
        <v>72600</v>
      </c>
      <c r="I4346" s="381">
        <v>25450</v>
      </c>
      <c r="J4346" s="381">
        <v>29050</v>
      </c>
      <c r="K4346" s="381">
        <v>32700</v>
      </c>
      <c r="L4346" s="381">
        <v>36300</v>
      </c>
      <c r="M4346" s="381">
        <v>39250</v>
      </c>
      <c r="N4346" s="381">
        <v>42150</v>
      </c>
      <c r="O4346" s="381">
        <v>45050</v>
      </c>
      <c r="P4346" s="381">
        <v>47950</v>
      </c>
      <c r="Q4346" s="381">
        <v>15300</v>
      </c>
      <c r="R4346" s="381">
        <v>17450</v>
      </c>
      <c r="S4346" s="381">
        <v>20420</v>
      </c>
      <c r="T4346" s="381">
        <v>24600</v>
      </c>
      <c r="U4346" s="381">
        <v>28780</v>
      </c>
      <c r="V4346" s="381">
        <v>32960</v>
      </c>
      <c r="W4346" s="381">
        <v>37140</v>
      </c>
      <c r="X4346" s="381">
        <v>41320</v>
      </c>
      <c r="Y4346" s="381">
        <v>40700</v>
      </c>
      <c r="Z4346" s="381">
        <v>46500</v>
      </c>
      <c r="AA4346" s="381">
        <v>52300</v>
      </c>
      <c r="AB4346" s="381">
        <v>58100</v>
      </c>
      <c r="AC4346" s="381">
        <v>62750</v>
      </c>
      <c r="AD4346" s="381">
        <v>67400</v>
      </c>
      <c r="AE4346" s="381">
        <v>72050</v>
      </c>
      <c r="AF4346" s="381">
        <v>76700</v>
      </c>
      <c r="AG4346" s="381">
        <v>9999</v>
      </c>
      <c r="AH4346" s="381" t="s">
        <v>2136</v>
      </c>
      <c r="AI4346" s="381" t="s">
        <v>2094</v>
      </c>
      <c r="AJ4346" s="381">
        <v>0</v>
      </c>
    </row>
    <row r="4347" spans="1:36">
      <c r="A4347" s="381" t="s">
        <v>580</v>
      </c>
      <c r="B4347" s="381" t="s">
        <v>2135</v>
      </c>
      <c r="C4347" s="381">
        <v>50</v>
      </c>
      <c r="D4347" s="381">
        <v>27</v>
      </c>
      <c r="E4347" s="381" t="s">
        <v>2098</v>
      </c>
      <c r="F4347" s="381" t="s">
        <v>2097</v>
      </c>
      <c r="G4347" s="381" t="s">
        <v>2096</v>
      </c>
      <c r="H4347" s="381">
        <v>72600</v>
      </c>
      <c r="I4347" s="381">
        <v>25450</v>
      </c>
      <c r="J4347" s="381">
        <v>29050</v>
      </c>
      <c r="K4347" s="381">
        <v>32700</v>
      </c>
      <c r="L4347" s="381">
        <v>36300</v>
      </c>
      <c r="M4347" s="381">
        <v>39250</v>
      </c>
      <c r="N4347" s="381">
        <v>42150</v>
      </c>
      <c r="O4347" s="381">
        <v>45050</v>
      </c>
      <c r="P4347" s="381">
        <v>47950</v>
      </c>
      <c r="Q4347" s="381">
        <v>15300</v>
      </c>
      <c r="R4347" s="381">
        <v>17450</v>
      </c>
      <c r="S4347" s="381">
        <v>20420</v>
      </c>
      <c r="T4347" s="381">
        <v>24600</v>
      </c>
      <c r="U4347" s="381">
        <v>28780</v>
      </c>
      <c r="V4347" s="381">
        <v>32960</v>
      </c>
      <c r="W4347" s="381">
        <v>37140</v>
      </c>
      <c r="X4347" s="381">
        <v>41320</v>
      </c>
      <c r="Y4347" s="381">
        <v>40700</v>
      </c>
      <c r="Z4347" s="381">
        <v>46500</v>
      </c>
      <c r="AA4347" s="381">
        <v>52300</v>
      </c>
      <c r="AB4347" s="381">
        <v>58100</v>
      </c>
      <c r="AC4347" s="381">
        <v>62750</v>
      </c>
      <c r="AD4347" s="381">
        <v>67400</v>
      </c>
      <c r="AE4347" s="381">
        <v>72050</v>
      </c>
      <c r="AF4347" s="381">
        <v>76700</v>
      </c>
      <c r="AG4347" s="381">
        <v>9999</v>
      </c>
      <c r="AH4347" s="381" t="s">
        <v>2134</v>
      </c>
      <c r="AI4347" s="381" t="s">
        <v>2094</v>
      </c>
      <c r="AJ4347" s="381">
        <v>0</v>
      </c>
    </row>
    <row r="4348" spans="1:36">
      <c r="A4348" s="381" t="s">
        <v>580</v>
      </c>
      <c r="B4348" s="381" t="s">
        <v>2133</v>
      </c>
      <c r="C4348" s="381">
        <v>50</v>
      </c>
      <c r="D4348" s="381">
        <v>27</v>
      </c>
      <c r="E4348" s="381" t="s">
        <v>2098</v>
      </c>
      <c r="F4348" s="381" t="s">
        <v>2097</v>
      </c>
      <c r="G4348" s="381" t="s">
        <v>2096</v>
      </c>
      <c r="H4348" s="381">
        <v>72600</v>
      </c>
      <c r="I4348" s="381">
        <v>25450</v>
      </c>
      <c r="J4348" s="381">
        <v>29050</v>
      </c>
      <c r="K4348" s="381">
        <v>32700</v>
      </c>
      <c r="L4348" s="381">
        <v>36300</v>
      </c>
      <c r="M4348" s="381">
        <v>39250</v>
      </c>
      <c r="N4348" s="381">
        <v>42150</v>
      </c>
      <c r="O4348" s="381">
        <v>45050</v>
      </c>
      <c r="P4348" s="381">
        <v>47950</v>
      </c>
      <c r="Q4348" s="381">
        <v>15300</v>
      </c>
      <c r="R4348" s="381">
        <v>17450</v>
      </c>
      <c r="S4348" s="381">
        <v>20420</v>
      </c>
      <c r="T4348" s="381">
        <v>24600</v>
      </c>
      <c r="U4348" s="381">
        <v>28780</v>
      </c>
      <c r="V4348" s="381">
        <v>32960</v>
      </c>
      <c r="W4348" s="381">
        <v>37140</v>
      </c>
      <c r="X4348" s="381">
        <v>41320</v>
      </c>
      <c r="Y4348" s="381">
        <v>40700</v>
      </c>
      <c r="Z4348" s="381">
        <v>46500</v>
      </c>
      <c r="AA4348" s="381">
        <v>52300</v>
      </c>
      <c r="AB4348" s="381">
        <v>58100</v>
      </c>
      <c r="AC4348" s="381">
        <v>62750</v>
      </c>
      <c r="AD4348" s="381">
        <v>67400</v>
      </c>
      <c r="AE4348" s="381">
        <v>72050</v>
      </c>
      <c r="AF4348" s="381">
        <v>76700</v>
      </c>
      <c r="AG4348" s="381">
        <v>9999</v>
      </c>
      <c r="AH4348" s="381" t="s">
        <v>2132</v>
      </c>
      <c r="AI4348" s="381" t="s">
        <v>2094</v>
      </c>
      <c r="AJ4348" s="381">
        <v>0</v>
      </c>
    </row>
    <row r="4349" spans="1:36">
      <c r="A4349" s="381" t="s">
        <v>580</v>
      </c>
      <c r="B4349" s="381" t="s">
        <v>2131</v>
      </c>
      <c r="C4349" s="381">
        <v>50</v>
      </c>
      <c r="D4349" s="381">
        <v>27</v>
      </c>
      <c r="E4349" s="381" t="s">
        <v>2098</v>
      </c>
      <c r="F4349" s="381" t="s">
        <v>2097</v>
      </c>
      <c r="G4349" s="381" t="s">
        <v>2096</v>
      </c>
      <c r="H4349" s="381">
        <v>72600</v>
      </c>
      <c r="I4349" s="381">
        <v>25450</v>
      </c>
      <c r="J4349" s="381">
        <v>29050</v>
      </c>
      <c r="K4349" s="381">
        <v>32700</v>
      </c>
      <c r="L4349" s="381">
        <v>36300</v>
      </c>
      <c r="M4349" s="381">
        <v>39250</v>
      </c>
      <c r="N4349" s="381">
        <v>42150</v>
      </c>
      <c r="O4349" s="381">
        <v>45050</v>
      </c>
      <c r="P4349" s="381">
        <v>47950</v>
      </c>
      <c r="Q4349" s="381">
        <v>15300</v>
      </c>
      <c r="R4349" s="381">
        <v>17450</v>
      </c>
      <c r="S4349" s="381">
        <v>20420</v>
      </c>
      <c r="T4349" s="381">
        <v>24600</v>
      </c>
      <c r="U4349" s="381">
        <v>28780</v>
      </c>
      <c r="V4349" s="381">
        <v>32960</v>
      </c>
      <c r="W4349" s="381">
        <v>37140</v>
      </c>
      <c r="X4349" s="381">
        <v>41320</v>
      </c>
      <c r="Y4349" s="381">
        <v>40700</v>
      </c>
      <c r="Z4349" s="381">
        <v>46500</v>
      </c>
      <c r="AA4349" s="381">
        <v>52300</v>
      </c>
      <c r="AB4349" s="381">
        <v>58100</v>
      </c>
      <c r="AC4349" s="381">
        <v>62750</v>
      </c>
      <c r="AD4349" s="381">
        <v>67400</v>
      </c>
      <c r="AE4349" s="381">
        <v>72050</v>
      </c>
      <c r="AF4349" s="381">
        <v>76700</v>
      </c>
      <c r="AG4349" s="381">
        <v>9999</v>
      </c>
      <c r="AH4349" s="381" t="s">
        <v>2130</v>
      </c>
      <c r="AI4349" s="381" t="s">
        <v>2094</v>
      </c>
      <c r="AJ4349" s="381">
        <v>0</v>
      </c>
    </row>
    <row r="4350" spans="1:36">
      <c r="A4350" s="381" t="s">
        <v>580</v>
      </c>
      <c r="B4350" s="381" t="s">
        <v>2129</v>
      </c>
      <c r="C4350" s="381">
        <v>50</v>
      </c>
      <c r="D4350" s="381">
        <v>27</v>
      </c>
      <c r="E4350" s="381" t="s">
        <v>2098</v>
      </c>
      <c r="F4350" s="381" t="s">
        <v>2097</v>
      </c>
      <c r="G4350" s="381" t="s">
        <v>2096</v>
      </c>
      <c r="H4350" s="381">
        <v>72600</v>
      </c>
      <c r="I4350" s="381">
        <v>25450</v>
      </c>
      <c r="J4350" s="381">
        <v>29050</v>
      </c>
      <c r="K4350" s="381">
        <v>32700</v>
      </c>
      <c r="L4350" s="381">
        <v>36300</v>
      </c>
      <c r="M4350" s="381">
        <v>39250</v>
      </c>
      <c r="N4350" s="381">
        <v>42150</v>
      </c>
      <c r="O4350" s="381">
        <v>45050</v>
      </c>
      <c r="P4350" s="381">
        <v>47950</v>
      </c>
      <c r="Q4350" s="381">
        <v>15300</v>
      </c>
      <c r="R4350" s="381">
        <v>17450</v>
      </c>
      <c r="S4350" s="381">
        <v>20420</v>
      </c>
      <c r="T4350" s="381">
        <v>24600</v>
      </c>
      <c r="U4350" s="381">
        <v>28780</v>
      </c>
      <c r="V4350" s="381">
        <v>32960</v>
      </c>
      <c r="W4350" s="381">
        <v>37140</v>
      </c>
      <c r="X4350" s="381">
        <v>41320</v>
      </c>
      <c r="Y4350" s="381">
        <v>40700</v>
      </c>
      <c r="Z4350" s="381">
        <v>46500</v>
      </c>
      <c r="AA4350" s="381">
        <v>52300</v>
      </c>
      <c r="AB4350" s="381">
        <v>58100</v>
      </c>
      <c r="AC4350" s="381">
        <v>62750</v>
      </c>
      <c r="AD4350" s="381">
        <v>67400</v>
      </c>
      <c r="AE4350" s="381">
        <v>72050</v>
      </c>
      <c r="AF4350" s="381">
        <v>76700</v>
      </c>
      <c r="AG4350" s="381">
        <v>9999</v>
      </c>
      <c r="AH4350" s="381" t="s">
        <v>2128</v>
      </c>
      <c r="AI4350" s="381" t="s">
        <v>2094</v>
      </c>
      <c r="AJ4350" s="381">
        <v>0</v>
      </c>
    </row>
    <row r="4351" spans="1:36">
      <c r="A4351" s="381" t="s">
        <v>580</v>
      </c>
      <c r="B4351" s="381" t="s">
        <v>2127</v>
      </c>
      <c r="C4351" s="381">
        <v>50</v>
      </c>
      <c r="D4351" s="381">
        <v>27</v>
      </c>
      <c r="E4351" s="381" t="s">
        <v>2098</v>
      </c>
      <c r="F4351" s="381" t="s">
        <v>2097</v>
      </c>
      <c r="G4351" s="381" t="s">
        <v>2096</v>
      </c>
      <c r="H4351" s="381">
        <v>72600</v>
      </c>
      <c r="I4351" s="381">
        <v>25450</v>
      </c>
      <c r="J4351" s="381">
        <v>29050</v>
      </c>
      <c r="K4351" s="381">
        <v>32700</v>
      </c>
      <c r="L4351" s="381">
        <v>36300</v>
      </c>
      <c r="M4351" s="381">
        <v>39250</v>
      </c>
      <c r="N4351" s="381">
        <v>42150</v>
      </c>
      <c r="O4351" s="381">
        <v>45050</v>
      </c>
      <c r="P4351" s="381">
        <v>47950</v>
      </c>
      <c r="Q4351" s="381">
        <v>15300</v>
      </c>
      <c r="R4351" s="381">
        <v>17450</v>
      </c>
      <c r="S4351" s="381">
        <v>20420</v>
      </c>
      <c r="T4351" s="381">
        <v>24600</v>
      </c>
      <c r="U4351" s="381">
        <v>28780</v>
      </c>
      <c r="V4351" s="381">
        <v>32960</v>
      </c>
      <c r="W4351" s="381">
        <v>37140</v>
      </c>
      <c r="X4351" s="381">
        <v>41320</v>
      </c>
      <c r="Y4351" s="381">
        <v>40700</v>
      </c>
      <c r="Z4351" s="381">
        <v>46500</v>
      </c>
      <c r="AA4351" s="381">
        <v>52300</v>
      </c>
      <c r="AB4351" s="381">
        <v>58100</v>
      </c>
      <c r="AC4351" s="381">
        <v>62750</v>
      </c>
      <c r="AD4351" s="381">
        <v>67400</v>
      </c>
      <c r="AE4351" s="381">
        <v>72050</v>
      </c>
      <c r="AF4351" s="381">
        <v>76700</v>
      </c>
      <c r="AG4351" s="381">
        <v>9999</v>
      </c>
      <c r="AH4351" s="381" t="s">
        <v>2126</v>
      </c>
      <c r="AI4351" s="381" t="s">
        <v>2094</v>
      </c>
      <c r="AJ4351" s="381">
        <v>0</v>
      </c>
    </row>
    <row r="4352" spans="1:36">
      <c r="A4352" s="381" t="s">
        <v>580</v>
      </c>
      <c r="B4352" s="381" t="s">
        <v>2125</v>
      </c>
      <c r="C4352" s="381">
        <v>50</v>
      </c>
      <c r="D4352" s="381">
        <v>27</v>
      </c>
      <c r="E4352" s="381" t="s">
        <v>2098</v>
      </c>
      <c r="F4352" s="381" t="s">
        <v>2097</v>
      </c>
      <c r="G4352" s="381" t="s">
        <v>2096</v>
      </c>
      <c r="H4352" s="381">
        <v>72600</v>
      </c>
      <c r="I4352" s="381">
        <v>25450</v>
      </c>
      <c r="J4352" s="381">
        <v>29050</v>
      </c>
      <c r="K4352" s="381">
        <v>32700</v>
      </c>
      <c r="L4352" s="381">
        <v>36300</v>
      </c>
      <c r="M4352" s="381">
        <v>39250</v>
      </c>
      <c r="N4352" s="381">
        <v>42150</v>
      </c>
      <c r="O4352" s="381">
        <v>45050</v>
      </c>
      <c r="P4352" s="381">
        <v>47950</v>
      </c>
      <c r="Q4352" s="381">
        <v>15300</v>
      </c>
      <c r="R4352" s="381">
        <v>17450</v>
      </c>
      <c r="S4352" s="381">
        <v>20420</v>
      </c>
      <c r="T4352" s="381">
        <v>24600</v>
      </c>
      <c r="U4352" s="381">
        <v>28780</v>
      </c>
      <c r="V4352" s="381">
        <v>32960</v>
      </c>
      <c r="W4352" s="381">
        <v>37140</v>
      </c>
      <c r="X4352" s="381">
        <v>41320</v>
      </c>
      <c r="Y4352" s="381">
        <v>40700</v>
      </c>
      <c r="Z4352" s="381">
        <v>46500</v>
      </c>
      <c r="AA4352" s="381">
        <v>52300</v>
      </c>
      <c r="AB4352" s="381">
        <v>58100</v>
      </c>
      <c r="AC4352" s="381">
        <v>62750</v>
      </c>
      <c r="AD4352" s="381">
        <v>67400</v>
      </c>
      <c r="AE4352" s="381">
        <v>72050</v>
      </c>
      <c r="AF4352" s="381">
        <v>76700</v>
      </c>
      <c r="AG4352" s="381">
        <v>9999</v>
      </c>
      <c r="AH4352" s="381" t="s">
        <v>2124</v>
      </c>
      <c r="AI4352" s="381" t="s">
        <v>2094</v>
      </c>
      <c r="AJ4352" s="381">
        <v>0</v>
      </c>
    </row>
    <row r="4353" spans="1:36">
      <c r="A4353" s="381" t="s">
        <v>580</v>
      </c>
      <c r="B4353" s="381" t="s">
        <v>2123</v>
      </c>
      <c r="C4353" s="381">
        <v>50</v>
      </c>
      <c r="D4353" s="381">
        <v>27</v>
      </c>
      <c r="E4353" s="381" t="s">
        <v>2098</v>
      </c>
      <c r="F4353" s="381" t="s">
        <v>2097</v>
      </c>
      <c r="G4353" s="381" t="s">
        <v>2096</v>
      </c>
      <c r="H4353" s="381">
        <v>72600</v>
      </c>
      <c r="I4353" s="381">
        <v>25450</v>
      </c>
      <c r="J4353" s="381">
        <v>29050</v>
      </c>
      <c r="K4353" s="381">
        <v>32700</v>
      </c>
      <c r="L4353" s="381">
        <v>36300</v>
      </c>
      <c r="M4353" s="381">
        <v>39250</v>
      </c>
      <c r="N4353" s="381">
        <v>42150</v>
      </c>
      <c r="O4353" s="381">
        <v>45050</v>
      </c>
      <c r="P4353" s="381">
        <v>47950</v>
      </c>
      <c r="Q4353" s="381">
        <v>15300</v>
      </c>
      <c r="R4353" s="381">
        <v>17450</v>
      </c>
      <c r="S4353" s="381">
        <v>20420</v>
      </c>
      <c r="T4353" s="381">
        <v>24600</v>
      </c>
      <c r="U4353" s="381">
        <v>28780</v>
      </c>
      <c r="V4353" s="381">
        <v>32960</v>
      </c>
      <c r="W4353" s="381">
        <v>37140</v>
      </c>
      <c r="X4353" s="381">
        <v>41320</v>
      </c>
      <c r="Y4353" s="381">
        <v>40700</v>
      </c>
      <c r="Z4353" s="381">
        <v>46500</v>
      </c>
      <c r="AA4353" s="381">
        <v>52300</v>
      </c>
      <c r="AB4353" s="381">
        <v>58100</v>
      </c>
      <c r="AC4353" s="381">
        <v>62750</v>
      </c>
      <c r="AD4353" s="381">
        <v>67400</v>
      </c>
      <c r="AE4353" s="381">
        <v>72050</v>
      </c>
      <c r="AF4353" s="381">
        <v>76700</v>
      </c>
      <c r="AG4353" s="381">
        <v>9999</v>
      </c>
      <c r="AH4353" s="381" t="s">
        <v>2122</v>
      </c>
      <c r="AI4353" s="381" t="s">
        <v>2094</v>
      </c>
      <c r="AJ4353" s="381">
        <v>0</v>
      </c>
    </row>
    <row r="4354" spans="1:36">
      <c r="A4354" s="381" t="s">
        <v>580</v>
      </c>
      <c r="B4354" s="381" t="s">
        <v>2121</v>
      </c>
      <c r="C4354" s="381">
        <v>50</v>
      </c>
      <c r="D4354" s="381">
        <v>27</v>
      </c>
      <c r="E4354" s="381" t="s">
        <v>2098</v>
      </c>
      <c r="F4354" s="381" t="s">
        <v>2097</v>
      </c>
      <c r="G4354" s="381" t="s">
        <v>2096</v>
      </c>
      <c r="H4354" s="381">
        <v>72600</v>
      </c>
      <c r="I4354" s="381">
        <v>25450</v>
      </c>
      <c r="J4354" s="381">
        <v>29050</v>
      </c>
      <c r="K4354" s="381">
        <v>32700</v>
      </c>
      <c r="L4354" s="381">
        <v>36300</v>
      </c>
      <c r="M4354" s="381">
        <v>39250</v>
      </c>
      <c r="N4354" s="381">
        <v>42150</v>
      </c>
      <c r="O4354" s="381">
        <v>45050</v>
      </c>
      <c r="P4354" s="381">
        <v>47950</v>
      </c>
      <c r="Q4354" s="381">
        <v>15300</v>
      </c>
      <c r="R4354" s="381">
        <v>17450</v>
      </c>
      <c r="S4354" s="381">
        <v>20420</v>
      </c>
      <c r="T4354" s="381">
        <v>24600</v>
      </c>
      <c r="U4354" s="381">
        <v>28780</v>
      </c>
      <c r="V4354" s="381">
        <v>32960</v>
      </c>
      <c r="W4354" s="381">
        <v>37140</v>
      </c>
      <c r="X4354" s="381">
        <v>41320</v>
      </c>
      <c r="Y4354" s="381">
        <v>40700</v>
      </c>
      <c r="Z4354" s="381">
        <v>46500</v>
      </c>
      <c r="AA4354" s="381">
        <v>52300</v>
      </c>
      <c r="AB4354" s="381">
        <v>58100</v>
      </c>
      <c r="AC4354" s="381">
        <v>62750</v>
      </c>
      <c r="AD4354" s="381">
        <v>67400</v>
      </c>
      <c r="AE4354" s="381">
        <v>72050</v>
      </c>
      <c r="AF4354" s="381">
        <v>76700</v>
      </c>
      <c r="AG4354" s="381">
        <v>9999</v>
      </c>
      <c r="AH4354" s="381" t="s">
        <v>2120</v>
      </c>
      <c r="AI4354" s="381" t="s">
        <v>2094</v>
      </c>
      <c r="AJ4354" s="381">
        <v>0</v>
      </c>
    </row>
    <row r="4355" spans="1:36">
      <c r="A4355" s="381" t="s">
        <v>580</v>
      </c>
      <c r="B4355" s="381" t="s">
        <v>2119</v>
      </c>
      <c r="C4355" s="381">
        <v>50</v>
      </c>
      <c r="D4355" s="381">
        <v>27</v>
      </c>
      <c r="E4355" s="381" t="s">
        <v>2098</v>
      </c>
      <c r="F4355" s="381" t="s">
        <v>2097</v>
      </c>
      <c r="G4355" s="381" t="s">
        <v>2096</v>
      </c>
      <c r="H4355" s="381">
        <v>72600</v>
      </c>
      <c r="I4355" s="381">
        <v>25450</v>
      </c>
      <c r="J4355" s="381">
        <v>29050</v>
      </c>
      <c r="K4355" s="381">
        <v>32700</v>
      </c>
      <c r="L4355" s="381">
        <v>36300</v>
      </c>
      <c r="M4355" s="381">
        <v>39250</v>
      </c>
      <c r="N4355" s="381">
        <v>42150</v>
      </c>
      <c r="O4355" s="381">
        <v>45050</v>
      </c>
      <c r="P4355" s="381">
        <v>47950</v>
      </c>
      <c r="Q4355" s="381">
        <v>15300</v>
      </c>
      <c r="R4355" s="381">
        <v>17450</v>
      </c>
      <c r="S4355" s="381">
        <v>20420</v>
      </c>
      <c r="T4355" s="381">
        <v>24600</v>
      </c>
      <c r="U4355" s="381">
        <v>28780</v>
      </c>
      <c r="V4355" s="381">
        <v>32960</v>
      </c>
      <c r="W4355" s="381">
        <v>37140</v>
      </c>
      <c r="X4355" s="381">
        <v>41320</v>
      </c>
      <c r="Y4355" s="381">
        <v>40700</v>
      </c>
      <c r="Z4355" s="381">
        <v>46500</v>
      </c>
      <c r="AA4355" s="381">
        <v>52300</v>
      </c>
      <c r="AB4355" s="381">
        <v>58100</v>
      </c>
      <c r="AC4355" s="381">
        <v>62750</v>
      </c>
      <c r="AD4355" s="381">
        <v>67400</v>
      </c>
      <c r="AE4355" s="381">
        <v>72050</v>
      </c>
      <c r="AF4355" s="381">
        <v>76700</v>
      </c>
      <c r="AG4355" s="381">
        <v>9999</v>
      </c>
      <c r="AH4355" s="381" t="s">
        <v>2118</v>
      </c>
      <c r="AI4355" s="381" t="s">
        <v>2094</v>
      </c>
      <c r="AJ4355" s="381">
        <v>0</v>
      </c>
    </row>
    <row r="4356" spans="1:36">
      <c r="A4356" s="381" t="s">
        <v>580</v>
      </c>
      <c r="B4356" s="381" t="s">
        <v>2117</v>
      </c>
      <c r="C4356" s="381">
        <v>50</v>
      </c>
      <c r="D4356" s="381">
        <v>27</v>
      </c>
      <c r="E4356" s="381" t="s">
        <v>2098</v>
      </c>
      <c r="F4356" s="381" t="s">
        <v>2097</v>
      </c>
      <c r="G4356" s="381" t="s">
        <v>2096</v>
      </c>
      <c r="H4356" s="381">
        <v>72600</v>
      </c>
      <c r="I4356" s="381">
        <v>25450</v>
      </c>
      <c r="J4356" s="381">
        <v>29050</v>
      </c>
      <c r="K4356" s="381">
        <v>32700</v>
      </c>
      <c r="L4356" s="381">
        <v>36300</v>
      </c>
      <c r="M4356" s="381">
        <v>39250</v>
      </c>
      <c r="N4356" s="381">
        <v>42150</v>
      </c>
      <c r="O4356" s="381">
        <v>45050</v>
      </c>
      <c r="P4356" s="381">
        <v>47950</v>
      </c>
      <c r="Q4356" s="381">
        <v>15300</v>
      </c>
      <c r="R4356" s="381">
        <v>17450</v>
      </c>
      <c r="S4356" s="381">
        <v>20420</v>
      </c>
      <c r="T4356" s="381">
        <v>24600</v>
      </c>
      <c r="U4356" s="381">
        <v>28780</v>
      </c>
      <c r="V4356" s="381">
        <v>32960</v>
      </c>
      <c r="W4356" s="381">
        <v>37140</v>
      </c>
      <c r="X4356" s="381">
        <v>41320</v>
      </c>
      <c r="Y4356" s="381">
        <v>40700</v>
      </c>
      <c r="Z4356" s="381">
        <v>46500</v>
      </c>
      <c r="AA4356" s="381">
        <v>52300</v>
      </c>
      <c r="AB4356" s="381">
        <v>58100</v>
      </c>
      <c r="AC4356" s="381">
        <v>62750</v>
      </c>
      <c r="AD4356" s="381">
        <v>67400</v>
      </c>
      <c r="AE4356" s="381">
        <v>72050</v>
      </c>
      <c r="AF4356" s="381">
        <v>76700</v>
      </c>
      <c r="AG4356" s="381">
        <v>9999</v>
      </c>
      <c r="AH4356" s="381" t="s">
        <v>2116</v>
      </c>
      <c r="AI4356" s="381" t="s">
        <v>2094</v>
      </c>
      <c r="AJ4356" s="381">
        <v>0</v>
      </c>
    </row>
    <row r="4357" spans="1:36">
      <c r="A4357" s="381" t="s">
        <v>580</v>
      </c>
      <c r="B4357" s="381" t="s">
        <v>2115</v>
      </c>
      <c r="C4357" s="381">
        <v>50</v>
      </c>
      <c r="D4357" s="381">
        <v>27</v>
      </c>
      <c r="E4357" s="381" t="s">
        <v>2098</v>
      </c>
      <c r="F4357" s="381" t="s">
        <v>2097</v>
      </c>
      <c r="G4357" s="381" t="s">
        <v>2096</v>
      </c>
      <c r="H4357" s="381">
        <v>72600</v>
      </c>
      <c r="I4357" s="381">
        <v>25450</v>
      </c>
      <c r="J4357" s="381">
        <v>29050</v>
      </c>
      <c r="K4357" s="381">
        <v>32700</v>
      </c>
      <c r="L4357" s="381">
        <v>36300</v>
      </c>
      <c r="M4357" s="381">
        <v>39250</v>
      </c>
      <c r="N4357" s="381">
        <v>42150</v>
      </c>
      <c r="O4357" s="381">
        <v>45050</v>
      </c>
      <c r="P4357" s="381">
        <v>47950</v>
      </c>
      <c r="Q4357" s="381">
        <v>15300</v>
      </c>
      <c r="R4357" s="381">
        <v>17450</v>
      </c>
      <c r="S4357" s="381">
        <v>20420</v>
      </c>
      <c r="T4357" s="381">
        <v>24600</v>
      </c>
      <c r="U4357" s="381">
        <v>28780</v>
      </c>
      <c r="V4357" s="381">
        <v>32960</v>
      </c>
      <c r="W4357" s="381">
        <v>37140</v>
      </c>
      <c r="X4357" s="381">
        <v>41320</v>
      </c>
      <c r="Y4357" s="381">
        <v>40700</v>
      </c>
      <c r="Z4357" s="381">
        <v>46500</v>
      </c>
      <c r="AA4357" s="381">
        <v>52300</v>
      </c>
      <c r="AB4357" s="381">
        <v>58100</v>
      </c>
      <c r="AC4357" s="381">
        <v>62750</v>
      </c>
      <c r="AD4357" s="381">
        <v>67400</v>
      </c>
      <c r="AE4357" s="381">
        <v>72050</v>
      </c>
      <c r="AF4357" s="381">
        <v>76700</v>
      </c>
      <c r="AG4357" s="381">
        <v>9999</v>
      </c>
      <c r="AH4357" s="381" t="s">
        <v>2114</v>
      </c>
      <c r="AI4357" s="381" t="s">
        <v>2094</v>
      </c>
      <c r="AJ4357" s="381">
        <v>0</v>
      </c>
    </row>
    <row r="4358" spans="1:36">
      <c r="A4358" s="381" t="s">
        <v>580</v>
      </c>
      <c r="B4358" s="381" t="s">
        <v>2113</v>
      </c>
      <c r="C4358" s="381">
        <v>50</v>
      </c>
      <c r="D4358" s="381">
        <v>27</v>
      </c>
      <c r="E4358" s="381" t="s">
        <v>2098</v>
      </c>
      <c r="F4358" s="381" t="s">
        <v>2097</v>
      </c>
      <c r="G4358" s="381" t="s">
        <v>2096</v>
      </c>
      <c r="H4358" s="381">
        <v>72600</v>
      </c>
      <c r="I4358" s="381">
        <v>25450</v>
      </c>
      <c r="J4358" s="381">
        <v>29050</v>
      </c>
      <c r="K4358" s="381">
        <v>32700</v>
      </c>
      <c r="L4358" s="381">
        <v>36300</v>
      </c>
      <c r="M4358" s="381">
        <v>39250</v>
      </c>
      <c r="N4358" s="381">
        <v>42150</v>
      </c>
      <c r="O4358" s="381">
        <v>45050</v>
      </c>
      <c r="P4358" s="381">
        <v>47950</v>
      </c>
      <c r="Q4358" s="381">
        <v>15300</v>
      </c>
      <c r="R4358" s="381">
        <v>17450</v>
      </c>
      <c r="S4358" s="381">
        <v>20420</v>
      </c>
      <c r="T4358" s="381">
        <v>24600</v>
      </c>
      <c r="U4358" s="381">
        <v>28780</v>
      </c>
      <c r="V4358" s="381">
        <v>32960</v>
      </c>
      <c r="W4358" s="381">
        <v>37140</v>
      </c>
      <c r="X4358" s="381">
        <v>41320</v>
      </c>
      <c r="Y4358" s="381">
        <v>40700</v>
      </c>
      <c r="Z4358" s="381">
        <v>46500</v>
      </c>
      <c r="AA4358" s="381">
        <v>52300</v>
      </c>
      <c r="AB4358" s="381">
        <v>58100</v>
      </c>
      <c r="AC4358" s="381">
        <v>62750</v>
      </c>
      <c r="AD4358" s="381">
        <v>67400</v>
      </c>
      <c r="AE4358" s="381">
        <v>72050</v>
      </c>
      <c r="AF4358" s="381">
        <v>76700</v>
      </c>
      <c r="AG4358" s="381">
        <v>9999</v>
      </c>
      <c r="AH4358" s="381" t="s">
        <v>2112</v>
      </c>
      <c r="AI4358" s="381" t="s">
        <v>2094</v>
      </c>
      <c r="AJ4358" s="381">
        <v>0</v>
      </c>
    </row>
    <row r="4359" spans="1:36">
      <c r="A4359" s="381" t="s">
        <v>580</v>
      </c>
      <c r="B4359" s="381" t="s">
        <v>2111</v>
      </c>
      <c r="C4359" s="381">
        <v>50</v>
      </c>
      <c r="D4359" s="381">
        <v>27</v>
      </c>
      <c r="E4359" s="381" t="s">
        <v>2098</v>
      </c>
      <c r="F4359" s="381" t="s">
        <v>2097</v>
      </c>
      <c r="G4359" s="381" t="s">
        <v>2096</v>
      </c>
      <c r="H4359" s="381">
        <v>72600</v>
      </c>
      <c r="I4359" s="381">
        <v>25450</v>
      </c>
      <c r="J4359" s="381">
        <v>29050</v>
      </c>
      <c r="K4359" s="381">
        <v>32700</v>
      </c>
      <c r="L4359" s="381">
        <v>36300</v>
      </c>
      <c r="M4359" s="381">
        <v>39250</v>
      </c>
      <c r="N4359" s="381">
        <v>42150</v>
      </c>
      <c r="O4359" s="381">
        <v>45050</v>
      </c>
      <c r="P4359" s="381">
        <v>47950</v>
      </c>
      <c r="Q4359" s="381">
        <v>15300</v>
      </c>
      <c r="R4359" s="381">
        <v>17450</v>
      </c>
      <c r="S4359" s="381">
        <v>20420</v>
      </c>
      <c r="T4359" s="381">
        <v>24600</v>
      </c>
      <c r="U4359" s="381">
        <v>28780</v>
      </c>
      <c r="V4359" s="381">
        <v>32960</v>
      </c>
      <c r="W4359" s="381">
        <v>37140</v>
      </c>
      <c r="X4359" s="381">
        <v>41320</v>
      </c>
      <c r="Y4359" s="381">
        <v>40700</v>
      </c>
      <c r="Z4359" s="381">
        <v>46500</v>
      </c>
      <c r="AA4359" s="381">
        <v>52300</v>
      </c>
      <c r="AB4359" s="381">
        <v>58100</v>
      </c>
      <c r="AC4359" s="381">
        <v>62750</v>
      </c>
      <c r="AD4359" s="381">
        <v>67400</v>
      </c>
      <c r="AE4359" s="381">
        <v>72050</v>
      </c>
      <c r="AF4359" s="381">
        <v>76700</v>
      </c>
      <c r="AG4359" s="381">
        <v>9999</v>
      </c>
      <c r="AH4359" s="381" t="s">
        <v>2110</v>
      </c>
      <c r="AI4359" s="381" t="s">
        <v>2094</v>
      </c>
      <c r="AJ4359" s="381">
        <v>0</v>
      </c>
    </row>
    <row r="4360" spans="1:36">
      <c r="A4360" s="381" t="s">
        <v>580</v>
      </c>
      <c r="B4360" s="381" t="s">
        <v>2109</v>
      </c>
      <c r="C4360" s="381">
        <v>50</v>
      </c>
      <c r="D4360" s="381">
        <v>27</v>
      </c>
      <c r="E4360" s="381" t="s">
        <v>2098</v>
      </c>
      <c r="F4360" s="381" t="s">
        <v>2097</v>
      </c>
      <c r="G4360" s="381" t="s">
        <v>2096</v>
      </c>
      <c r="H4360" s="381">
        <v>72600</v>
      </c>
      <c r="I4360" s="381">
        <v>25450</v>
      </c>
      <c r="J4360" s="381">
        <v>29050</v>
      </c>
      <c r="K4360" s="381">
        <v>32700</v>
      </c>
      <c r="L4360" s="381">
        <v>36300</v>
      </c>
      <c r="M4360" s="381">
        <v>39250</v>
      </c>
      <c r="N4360" s="381">
        <v>42150</v>
      </c>
      <c r="O4360" s="381">
        <v>45050</v>
      </c>
      <c r="P4360" s="381">
        <v>47950</v>
      </c>
      <c r="Q4360" s="381">
        <v>15300</v>
      </c>
      <c r="R4360" s="381">
        <v>17450</v>
      </c>
      <c r="S4360" s="381">
        <v>20420</v>
      </c>
      <c r="T4360" s="381">
        <v>24600</v>
      </c>
      <c r="U4360" s="381">
        <v>28780</v>
      </c>
      <c r="V4360" s="381">
        <v>32960</v>
      </c>
      <c r="W4360" s="381">
        <v>37140</v>
      </c>
      <c r="X4360" s="381">
        <v>41320</v>
      </c>
      <c r="Y4360" s="381">
        <v>40700</v>
      </c>
      <c r="Z4360" s="381">
        <v>46500</v>
      </c>
      <c r="AA4360" s="381">
        <v>52300</v>
      </c>
      <c r="AB4360" s="381">
        <v>58100</v>
      </c>
      <c r="AC4360" s="381">
        <v>62750</v>
      </c>
      <c r="AD4360" s="381">
        <v>67400</v>
      </c>
      <c r="AE4360" s="381">
        <v>72050</v>
      </c>
      <c r="AF4360" s="381">
        <v>76700</v>
      </c>
      <c r="AG4360" s="381">
        <v>9999</v>
      </c>
      <c r="AH4360" s="381" t="s">
        <v>2108</v>
      </c>
      <c r="AI4360" s="381" t="s">
        <v>2094</v>
      </c>
      <c r="AJ4360" s="381">
        <v>0</v>
      </c>
    </row>
    <row r="4361" spans="1:36">
      <c r="A4361" s="381" t="s">
        <v>580</v>
      </c>
      <c r="B4361" s="381" t="s">
        <v>2107</v>
      </c>
      <c r="C4361" s="381">
        <v>50</v>
      </c>
      <c r="D4361" s="381">
        <v>27</v>
      </c>
      <c r="E4361" s="381" t="s">
        <v>2098</v>
      </c>
      <c r="F4361" s="381" t="s">
        <v>2097</v>
      </c>
      <c r="G4361" s="381" t="s">
        <v>2096</v>
      </c>
      <c r="H4361" s="381">
        <v>72600</v>
      </c>
      <c r="I4361" s="381">
        <v>25450</v>
      </c>
      <c r="J4361" s="381">
        <v>29050</v>
      </c>
      <c r="K4361" s="381">
        <v>32700</v>
      </c>
      <c r="L4361" s="381">
        <v>36300</v>
      </c>
      <c r="M4361" s="381">
        <v>39250</v>
      </c>
      <c r="N4361" s="381">
        <v>42150</v>
      </c>
      <c r="O4361" s="381">
        <v>45050</v>
      </c>
      <c r="P4361" s="381">
        <v>47950</v>
      </c>
      <c r="Q4361" s="381">
        <v>15300</v>
      </c>
      <c r="R4361" s="381">
        <v>17450</v>
      </c>
      <c r="S4361" s="381">
        <v>20420</v>
      </c>
      <c r="T4361" s="381">
        <v>24600</v>
      </c>
      <c r="U4361" s="381">
        <v>28780</v>
      </c>
      <c r="V4361" s="381">
        <v>32960</v>
      </c>
      <c r="W4361" s="381">
        <v>37140</v>
      </c>
      <c r="X4361" s="381">
        <v>41320</v>
      </c>
      <c r="Y4361" s="381">
        <v>40700</v>
      </c>
      <c r="Z4361" s="381">
        <v>46500</v>
      </c>
      <c r="AA4361" s="381">
        <v>52300</v>
      </c>
      <c r="AB4361" s="381">
        <v>58100</v>
      </c>
      <c r="AC4361" s="381">
        <v>62750</v>
      </c>
      <c r="AD4361" s="381">
        <v>67400</v>
      </c>
      <c r="AE4361" s="381">
        <v>72050</v>
      </c>
      <c r="AF4361" s="381">
        <v>76700</v>
      </c>
      <c r="AG4361" s="381">
        <v>9999</v>
      </c>
      <c r="AH4361" s="381" t="s">
        <v>2106</v>
      </c>
      <c r="AI4361" s="381" t="s">
        <v>2094</v>
      </c>
      <c r="AJ4361" s="381">
        <v>0</v>
      </c>
    </row>
    <row r="4362" spans="1:36">
      <c r="A4362" s="381" t="s">
        <v>580</v>
      </c>
      <c r="B4362" s="381" t="s">
        <v>2105</v>
      </c>
      <c r="C4362" s="381">
        <v>50</v>
      </c>
      <c r="D4362" s="381">
        <v>27</v>
      </c>
      <c r="E4362" s="381" t="s">
        <v>2098</v>
      </c>
      <c r="F4362" s="381" t="s">
        <v>2097</v>
      </c>
      <c r="G4362" s="381" t="s">
        <v>2096</v>
      </c>
      <c r="H4362" s="381">
        <v>72600</v>
      </c>
      <c r="I4362" s="381">
        <v>25450</v>
      </c>
      <c r="J4362" s="381">
        <v>29050</v>
      </c>
      <c r="K4362" s="381">
        <v>32700</v>
      </c>
      <c r="L4362" s="381">
        <v>36300</v>
      </c>
      <c r="M4362" s="381">
        <v>39250</v>
      </c>
      <c r="N4362" s="381">
        <v>42150</v>
      </c>
      <c r="O4362" s="381">
        <v>45050</v>
      </c>
      <c r="P4362" s="381">
        <v>47950</v>
      </c>
      <c r="Q4362" s="381">
        <v>15300</v>
      </c>
      <c r="R4362" s="381">
        <v>17450</v>
      </c>
      <c r="S4362" s="381">
        <v>20420</v>
      </c>
      <c r="T4362" s="381">
        <v>24600</v>
      </c>
      <c r="U4362" s="381">
        <v>28780</v>
      </c>
      <c r="V4362" s="381">
        <v>32960</v>
      </c>
      <c r="W4362" s="381">
        <v>37140</v>
      </c>
      <c r="X4362" s="381">
        <v>41320</v>
      </c>
      <c r="Y4362" s="381">
        <v>40700</v>
      </c>
      <c r="Z4362" s="381">
        <v>46500</v>
      </c>
      <c r="AA4362" s="381">
        <v>52300</v>
      </c>
      <c r="AB4362" s="381">
        <v>58100</v>
      </c>
      <c r="AC4362" s="381">
        <v>62750</v>
      </c>
      <c r="AD4362" s="381">
        <v>67400</v>
      </c>
      <c r="AE4362" s="381">
        <v>72050</v>
      </c>
      <c r="AF4362" s="381">
        <v>76700</v>
      </c>
      <c r="AG4362" s="381">
        <v>9999</v>
      </c>
      <c r="AH4362" s="381" t="s">
        <v>2104</v>
      </c>
      <c r="AI4362" s="381" t="s">
        <v>2094</v>
      </c>
      <c r="AJ4362" s="381">
        <v>0</v>
      </c>
    </row>
    <row r="4363" spans="1:36">
      <c r="A4363" s="381" t="s">
        <v>580</v>
      </c>
      <c r="B4363" s="381" t="s">
        <v>2103</v>
      </c>
      <c r="C4363" s="381">
        <v>50</v>
      </c>
      <c r="D4363" s="381">
        <v>27</v>
      </c>
      <c r="E4363" s="381" t="s">
        <v>2098</v>
      </c>
      <c r="F4363" s="381" t="s">
        <v>2097</v>
      </c>
      <c r="G4363" s="381" t="s">
        <v>2096</v>
      </c>
      <c r="H4363" s="381">
        <v>72600</v>
      </c>
      <c r="I4363" s="381">
        <v>25450</v>
      </c>
      <c r="J4363" s="381">
        <v>29050</v>
      </c>
      <c r="K4363" s="381">
        <v>32700</v>
      </c>
      <c r="L4363" s="381">
        <v>36300</v>
      </c>
      <c r="M4363" s="381">
        <v>39250</v>
      </c>
      <c r="N4363" s="381">
        <v>42150</v>
      </c>
      <c r="O4363" s="381">
        <v>45050</v>
      </c>
      <c r="P4363" s="381">
        <v>47950</v>
      </c>
      <c r="Q4363" s="381">
        <v>15300</v>
      </c>
      <c r="R4363" s="381">
        <v>17450</v>
      </c>
      <c r="S4363" s="381">
        <v>20420</v>
      </c>
      <c r="T4363" s="381">
        <v>24600</v>
      </c>
      <c r="U4363" s="381">
        <v>28780</v>
      </c>
      <c r="V4363" s="381">
        <v>32960</v>
      </c>
      <c r="W4363" s="381">
        <v>37140</v>
      </c>
      <c r="X4363" s="381">
        <v>41320</v>
      </c>
      <c r="Y4363" s="381">
        <v>40700</v>
      </c>
      <c r="Z4363" s="381">
        <v>46500</v>
      </c>
      <c r="AA4363" s="381">
        <v>52300</v>
      </c>
      <c r="AB4363" s="381">
        <v>58100</v>
      </c>
      <c r="AC4363" s="381">
        <v>62750</v>
      </c>
      <c r="AD4363" s="381">
        <v>67400</v>
      </c>
      <c r="AE4363" s="381">
        <v>72050</v>
      </c>
      <c r="AF4363" s="381">
        <v>76700</v>
      </c>
      <c r="AG4363" s="381">
        <v>9999</v>
      </c>
      <c r="AH4363" s="381" t="s">
        <v>2102</v>
      </c>
      <c r="AI4363" s="381" t="s">
        <v>2094</v>
      </c>
      <c r="AJ4363" s="381">
        <v>0</v>
      </c>
    </row>
    <row r="4364" spans="1:36">
      <c r="A4364" s="381" t="s">
        <v>580</v>
      </c>
      <c r="B4364" s="381" t="s">
        <v>2101</v>
      </c>
      <c r="C4364" s="381">
        <v>50</v>
      </c>
      <c r="D4364" s="381">
        <v>27</v>
      </c>
      <c r="E4364" s="381" t="s">
        <v>2098</v>
      </c>
      <c r="F4364" s="381" t="s">
        <v>2097</v>
      </c>
      <c r="G4364" s="381" t="s">
        <v>2096</v>
      </c>
      <c r="H4364" s="381">
        <v>72600</v>
      </c>
      <c r="I4364" s="381">
        <v>25450</v>
      </c>
      <c r="J4364" s="381">
        <v>29050</v>
      </c>
      <c r="K4364" s="381">
        <v>32700</v>
      </c>
      <c r="L4364" s="381">
        <v>36300</v>
      </c>
      <c r="M4364" s="381">
        <v>39250</v>
      </c>
      <c r="N4364" s="381">
        <v>42150</v>
      </c>
      <c r="O4364" s="381">
        <v>45050</v>
      </c>
      <c r="P4364" s="381">
        <v>47950</v>
      </c>
      <c r="Q4364" s="381">
        <v>15300</v>
      </c>
      <c r="R4364" s="381">
        <v>17450</v>
      </c>
      <c r="S4364" s="381">
        <v>20420</v>
      </c>
      <c r="T4364" s="381">
        <v>24600</v>
      </c>
      <c r="U4364" s="381">
        <v>28780</v>
      </c>
      <c r="V4364" s="381">
        <v>32960</v>
      </c>
      <c r="W4364" s="381">
        <v>37140</v>
      </c>
      <c r="X4364" s="381">
        <v>41320</v>
      </c>
      <c r="Y4364" s="381">
        <v>40700</v>
      </c>
      <c r="Z4364" s="381">
        <v>46500</v>
      </c>
      <c r="AA4364" s="381">
        <v>52300</v>
      </c>
      <c r="AB4364" s="381">
        <v>58100</v>
      </c>
      <c r="AC4364" s="381">
        <v>62750</v>
      </c>
      <c r="AD4364" s="381">
        <v>67400</v>
      </c>
      <c r="AE4364" s="381">
        <v>72050</v>
      </c>
      <c r="AF4364" s="381">
        <v>76700</v>
      </c>
      <c r="AG4364" s="381">
        <v>9999</v>
      </c>
      <c r="AH4364" s="381" t="s">
        <v>2100</v>
      </c>
      <c r="AI4364" s="381" t="s">
        <v>2094</v>
      </c>
      <c r="AJ4364" s="381">
        <v>0</v>
      </c>
    </row>
    <row r="4365" spans="1:36">
      <c r="A4365" s="381" t="s">
        <v>580</v>
      </c>
      <c r="B4365" s="381" t="s">
        <v>2099</v>
      </c>
      <c r="C4365" s="381">
        <v>50</v>
      </c>
      <c r="D4365" s="381">
        <v>27</v>
      </c>
      <c r="E4365" s="381" t="s">
        <v>2098</v>
      </c>
      <c r="F4365" s="381" t="s">
        <v>2097</v>
      </c>
      <c r="G4365" s="381" t="s">
        <v>2096</v>
      </c>
      <c r="H4365" s="381">
        <v>72600</v>
      </c>
      <c r="I4365" s="381">
        <v>25450</v>
      </c>
      <c r="J4365" s="381">
        <v>29050</v>
      </c>
      <c r="K4365" s="381">
        <v>32700</v>
      </c>
      <c r="L4365" s="381">
        <v>36300</v>
      </c>
      <c r="M4365" s="381">
        <v>39250</v>
      </c>
      <c r="N4365" s="381">
        <v>42150</v>
      </c>
      <c r="O4365" s="381">
        <v>45050</v>
      </c>
      <c r="P4365" s="381">
        <v>47950</v>
      </c>
      <c r="Q4365" s="381">
        <v>15300</v>
      </c>
      <c r="R4365" s="381">
        <v>17450</v>
      </c>
      <c r="S4365" s="381">
        <v>20420</v>
      </c>
      <c r="T4365" s="381">
        <v>24600</v>
      </c>
      <c r="U4365" s="381">
        <v>28780</v>
      </c>
      <c r="V4365" s="381">
        <v>32960</v>
      </c>
      <c r="W4365" s="381">
        <v>37140</v>
      </c>
      <c r="X4365" s="381">
        <v>41320</v>
      </c>
      <c r="Y4365" s="381">
        <v>40700</v>
      </c>
      <c r="Z4365" s="381">
        <v>46500</v>
      </c>
      <c r="AA4365" s="381">
        <v>52300</v>
      </c>
      <c r="AB4365" s="381">
        <v>58100</v>
      </c>
      <c r="AC4365" s="381">
        <v>62750</v>
      </c>
      <c r="AD4365" s="381">
        <v>67400</v>
      </c>
      <c r="AE4365" s="381">
        <v>72050</v>
      </c>
      <c r="AF4365" s="381">
        <v>76700</v>
      </c>
      <c r="AG4365" s="381">
        <v>9999</v>
      </c>
      <c r="AH4365" s="381" t="s">
        <v>2095</v>
      </c>
      <c r="AI4365" s="381" t="s">
        <v>2094</v>
      </c>
      <c r="AJ4365" s="381">
        <v>0</v>
      </c>
    </row>
    <row r="4366" spans="1:36">
      <c r="A4366" s="381" t="s">
        <v>581</v>
      </c>
      <c r="B4366" s="381" t="s">
        <v>2093</v>
      </c>
      <c r="C4366" s="381">
        <v>51</v>
      </c>
      <c r="D4366" s="381">
        <v>1</v>
      </c>
      <c r="E4366" s="381" t="s">
        <v>2092</v>
      </c>
      <c r="F4366" s="381" t="s">
        <v>2091</v>
      </c>
      <c r="G4366" s="381" t="s">
        <v>2090</v>
      </c>
      <c r="H4366" s="381">
        <v>51100</v>
      </c>
      <c r="I4366" s="381">
        <v>18700</v>
      </c>
      <c r="J4366" s="381">
        <v>21350</v>
      </c>
      <c r="K4366" s="381">
        <v>24000</v>
      </c>
      <c r="L4366" s="381">
        <v>26650</v>
      </c>
      <c r="M4366" s="381">
        <v>28800</v>
      </c>
      <c r="N4366" s="381">
        <v>30950</v>
      </c>
      <c r="O4366" s="381">
        <v>33050</v>
      </c>
      <c r="P4366" s="381">
        <v>35200</v>
      </c>
      <c r="Q4366" s="381">
        <v>12060</v>
      </c>
      <c r="R4366" s="381">
        <v>16240</v>
      </c>
      <c r="S4366" s="381">
        <v>20420</v>
      </c>
      <c r="T4366" s="381">
        <v>24600</v>
      </c>
      <c r="U4366" s="381">
        <v>28780</v>
      </c>
      <c r="V4366" s="381">
        <v>30950</v>
      </c>
      <c r="W4366" s="381">
        <v>33050</v>
      </c>
      <c r="X4366" s="381">
        <v>35200</v>
      </c>
      <c r="Y4366" s="381">
        <v>29900</v>
      </c>
      <c r="Z4366" s="381">
        <v>34150</v>
      </c>
      <c r="AA4366" s="381">
        <v>38400</v>
      </c>
      <c r="AB4366" s="381">
        <v>42650</v>
      </c>
      <c r="AC4366" s="381">
        <v>46100</v>
      </c>
      <c r="AD4366" s="381">
        <v>49500</v>
      </c>
      <c r="AE4366" s="381">
        <v>52900</v>
      </c>
      <c r="AF4366" s="381">
        <v>56300</v>
      </c>
      <c r="AG4366" s="381">
        <v>9999</v>
      </c>
      <c r="AH4366" s="381" t="s">
        <v>2090</v>
      </c>
      <c r="AI4366" s="381" t="s">
        <v>1704</v>
      </c>
      <c r="AJ4366" s="381">
        <v>0</v>
      </c>
    </row>
    <row r="4367" spans="1:36">
      <c r="A4367" s="381" t="s">
        <v>581</v>
      </c>
      <c r="B4367" s="381" t="s">
        <v>2089</v>
      </c>
      <c r="C4367" s="381">
        <v>51</v>
      </c>
      <c r="D4367" s="381">
        <v>3</v>
      </c>
      <c r="E4367" s="381" t="s">
        <v>1807</v>
      </c>
      <c r="F4367" s="381" t="s">
        <v>1806</v>
      </c>
      <c r="G4367" s="381" t="s">
        <v>2088</v>
      </c>
      <c r="H4367" s="381">
        <v>76600</v>
      </c>
      <c r="I4367" s="381">
        <v>26850</v>
      </c>
      <c r="J4367" s="381">
        <v>30650</v>
      </c>
      <c r="K4367" s="381">
        <v>34500</v>
      </c>
      <c r="L4367" s="381">
        <v>38300</v>
      </c>
      <c r="M4367" s="381">
        <v>41400</v>
      </c>
      <c r="N4367" s="381">
        <v>44450</v>
      </c>
      <c r="O4367" s="381">
        <v>47500</v>
      </c>
      <c r="P4367" s="381">
        <v>50600</v>
      </c>
      <c r="Q4367" s="381">
        <v>16100</v>
      </c>
      <c r="R4367" s="381">
        <v>18400</v>
      </c>
      <c r="S4367" s="381">
        <v>20700</v>
      </c>
      <c r="T4367" s="381">
        <v>24600</v>
      </c>
      <c r="U4367" s="381">
        <v>28780</v>
      </c>
      <c r="V4367" s="381">
        <v>32960</v>
      </c>
      <c r="W4367" s="381">
        <v>37140</v>
      </c>
      <c r="X4367" s="381">
        <v>41320</v>
      </c>
      <c r="Y4367" s="381">
        <v>42950</v>
      </c>
      <c r="Z4367" s="381">
        <v>49050</v>
      </c>
      <c r="AA4367" s="381">
        <v>55200</v>
      </c>
      <c r="AB4367" s="381">
        <v>61300</v>
      </c>
      <c r="AC4367" s="381">
        <v>66250</v>
      </c>
      <c r="AD4367" s="381">
        <v>71150</v>
      </c>
      <c r="AE4367" s="381">
        <v>76050</v>
      </c>
      <c r="AF4367" s="381">
        <v>80950</v>
      </c>
      <c r="AG4367" s="381">
        <v>1540</v>
      </c>
      <c r="AH4367" s="381" t="s">
        <v>2088</v>
      </c>
      <c r="AI4367" s="381" t="s">
        <v>1704</v>
      </c>
      <c r="AJ4367" s="381">
        <v>1</v>
      </c>
    </row>
    <row r="4368" spans="1:36">
      <c r="A4368" s="381" t="s">
        <v>581</v>
      </c>
      <c r="B4368" s="381" t="s">
        <v>2087</v>
      </c>
      <c r="C4368" s="381">
        <v>51</v>
      </c>
      <c r="D4368" s="381">
        <v>5</v>
      </c>
      <c r="E4368" s="381" t="s">
        <v>1799</v>
      </c>
      <c r="F4368" s="381" t="s">
        <v>1798</v>
      </c>
      <c r="G4368" s="381" t="s">
        <v>2086</v>
      </c>
      <c r="H4368" s="381">
        <v>57800</v>
      </c>
      <c r="I4368" s="381">
        <v>20250</v>
      </c>
      <c r="J4368" s="381">
        <v>23150</v>
      </c>
      <c r="K4368" s="381">
        <v>26050</v>
      </c>
      <c r="L4368" s="381">
        <v>28900</v>
      </c>
      <c r="M4368" s="381">
        <v>31250</v>
      </c>
      <c r="N4368" s="381">
        <v>33550</v>
      </c>
      <c r="O4368" s="381">
        <v>35850</v>
      </c>
      <c r="P4368" s="381">
        <v>38150</v>
      </c>
      <c r="Q4368" s="381">
        <v>12150</v>
      </c>
      <c r="R4368" s="381">
        <v>16240</v>
      </c>
      <c r="S4368" s="381">
        <v>20420</v>
      </c>
      <c r="T4368" s="381">
        <v>24600</v>
      </c>
      <c r="U4368" s="381">
        <v>28780</v>
      </c>
      <c r="V4368" s="381">
        <v>32960</v>
      </c>
      <c r="W4368" s="381">
        <v>35850</v>
      </c>
      <c r="X4368" s="381">
        <v>38150</v>
      </c>
      <c r="Y4368" s="381">
        <v>32400</v>
      </c>
      <c r="Z4368" s="381">
        <v>37000</v>
      </c>
      <c r="AA4368" s="381">
        <v>41650</v>
      </c>
      <c r="AB4368" s="381">
        <v>46250</v>
      </c>
      <c r="AC4368" s="381">
        <v>49950</v>
      </c>
      <c r="AD4368" s="381">
        <v>53650</v>
      </c>
      <c r="AE4368" s="381">
        <v>57350</v>
      </c>
      <c r="AF4368" s="381">
        <v>61050</v>
      </c>
      <c r="AG4368" s="381">
        <v>9999</v>
      </c>
      <c r="AH4368" s="381" t="s">
        <v>2086</v>
      </c>
      <c r="AI4368" s="381" t="s">
        <v>1704</v>
      </c>
      <c r="AJ4368" s="381">
        <v>0</v>
      </c>
    </row>
    <row r="4369" spans="1:36">
      <c r="A4369" s="381" t="s">
        <v>581</v>
      </c>
      <c r="B4369" s="381" t="s">
        <v>2085</v>
      </c>
      <c r="C4369" s="381">
        <v>51</v>
      </c>
      <c r="D4369" s="381">
        <v>7</v>
      </c>
      <c r="E4369" s="381" t="s">
        <v>1729</v>
      </c>
      <c r="F4369" s="381" t="s">
        <v>1728</v>
      </c>
      <c r="G4369" s="381" t="s">
        <v>2084</v>
      </c>
      <c r="H4369" s="381">
        <v>78700</v>
      </c>
      <c r="I4369" s="381">
        <v>27100</v>
      </c>
      <c r="J4369" s="381">
        <v>31000</v>
      </c>
      <c r="K4369" s="381">
        <v>34850</v>
      </c>
      <c r="L4369" s="381">
        <v>38700</v>
      </c>
      <c r="M4369" s="381">
        <v>41800</v>
      </c>
      <c r="N4369" s="381">
        <v>44900</v>
      </c>
      <c r="O4369" s="381">
        <v>48000</v>
      </c>
      <c r="P4369" s="381">
        <v>51100</v>
      </c>
      <c r="Q4369" s="381">
        <v>16250</v>
      </c>
      <c r="R4369" s="381">
        <v>18600</v>
      </c>
      <c r="S4369" s="381">
        <v>20900</v>
      </c>
      <c r="T4369" s="381">
        <v>24600</v>
      </c>
      <c r="U4369" s="381">
        <v>28780</v>
      </c>
      <c r="V4369" s="381">
        <v>32960</v>
      </c>
      <c r="W4369" s="381">
        <v>37140</v>
      </c>
      <c r="X4369" s="381">
        <v>41320</v>
      </c>
      <c r="Y4369" s="381">
        <v>43350</v>
      </c>
      <c r="Z4369" s="381">
        <v>49550</v>
      </c>
      <c r="AA4369" s="381">
        <v>55750</v>
      </c>
      <c r="AB4369" s="381">
        <v>61900</v>
      </c>
      <c r="AC4369" s="381">
        <v>66900</v>
      </c>
      <c r="AD4369" s="381">
        <v>71850</v>
      </c>
      <c r="AE4369" s="381">
        <v>76800</v>
      </c>
      <c r="AF4369" s="381">
        <v>81750</v>
      </c>
      <c r="AG4369" s="381">
        <v>9999</v>
      </c>
      <c r="AH4369" s="381" t="s">
        <v>2084</v>
      </c>
      <c r="AI4369" s="381" t="s">
        <v>1704</v>
      </c>
      <c r="AJ4369" s="381">
        <v>1</v>
      </c>
    </row>
    <row r="4370" spans="1:36">
      <c r="A4370" s="381" t="s">
        <v>581</v>
      </c>
      <c r="B4370" s="381" t="s">
        <v>2083</v>
      </c>
      <c r="C4370" s="381">
        <v>51</v>
      </c>
      <c r="D4370" s="381">
        <v>9</v>
      </c>
      <c r="E4370" s="381" t="s">
        <v>1761</v>
      </c>
      <c r="F4370" s="381" t="s">
        <v>1760</v>
      </c>
      <c r="G4370" s="381" t="s">
        <v>2082</v>
      </c>
      <c r="H4370" s="381">
        <v>62300</v>
      </c>
      <c r="I4370" s="381">
        <v>21850</v>
      </c>
      <c r="J4370" s="381">
        <v>24950</v>
      </c>
      <c r="K4370" s="381">
        <v>28050</v>
      </c>
      <c r="L4370" s="381">
        <v>31150</v>
      </c>
      <c r="M4370" s="381">
        <v>33650</v>
      </c>
      <c r="N4370" s="381">
        <v>36150</v>
      </c>
      <c r="O4370" s="381">
        <v>38650</v>
      </c>
      <c r="P4370" s="381">
        <v>41150</v>
      </c>
      <c r="Q4370" s="381">
        <v>13100</v>
      </c>
      <c r="R4370" s="381">
        <v>16240</v>
      </c>
      <c r="S4370" s="381">
        <v>20420</v>
      </c>
      <c r="T4370" s="381">
        <v>24600</v>
      </c>
      <c r="U4370" s="381">
        <v>28780</v>
      </c>
      <c r="V4370" s="381">
        <v>32960</v>
      </c>
      <c r="W4370" s="381">
        <v>37140</v>
      </c>
      <c r="X4370" s="381">
        <v>41150</v>
      </c>
      <c r="Y4370" s="381">
        <v>34900</v>
      </c>
      <c r="Z4370" s="381">
        <v>39900</v>
      </c>
      <c r="AA4370" s="381">
        <v>44900</v>
      </c>
      <c r="AB4370" s="381">
        <v>49850</v>
      </c>
      <c r="AC4370" s="381">
        <v>53850</v>
      </c>
      <c r="AD4370" s="381">
        <v>57850</v>
      </c>
      <c r="AE4370" s="381">
        <v>61850</v>
      </c>
      <c r="AF4370" s="381">
        <v>65850</v>
      </c>
      <c r="AG4370" s="381">
        <v>4640</v>
      </c>
      <c r="AH4370" s="381" t="s">
        <v>2082</v>
      </c>
      <c r="AI4370" s="381" t="s">
        <v>1704</v>
      </c>
      <c r="AJ4370" s="381">
        <v>1</v>
      </c>
    </row>
    <row r="4371" spans="1:36">
      <c r="A4371" s="381" t="s">
        <v>581</v>
      </c>
      <c r="B4371" s="381" t="s">
        <v>2081</v>
      </c>
      <c r="C4371" s="381">
        <v>51</v>
      </c>
      <c r="D4371" s="381">
        <v>11</v>
      </c>
      <c r="E4371" s="381" t="s">
        <v>1761</v>
      </c>
      <c r="F4371" s="381" t="s">
        <v>1760</v>
      </c>
      <c r="G4371" s="381" t="s">
        <v>2080</v>
      </c>
      <c r="H4371" s="381">
        <v>62300</v>
      </c>
      <c r="I4371" s="381">
        <v>21850</v>
      </c>
      <c r="J4371" s="381">
        <v>24950</v>
      </c>
      <c r="K4371" s="381">
        <v>28050</v>
      </c>
      <c r="L4371" s="381">
        <v>31150</v>
      </c>
      <c r="M4371" s="381">
        <v>33650</v>
      </c>
      <c r="N4371" s="381">
        <v>36150</v>
      </c>
      <c r="O4371" s="381">
        <v>38650</v>
      </c>
      <c r="P4371" s="381">
        <v>41150</v>
      </c>
      <c r="Q4371" s="381">
        <v>13100</v>
      </c>
      <c r="R4371" s="381">
        <v>16240</v>
      </c>
      <c r="S4371" s="381">
        <v>20420</v>
      </c>
      <c r="T4371" s="381">
        <v>24600</v>
      </c>
      <c r="U4371" s="381">
        <v>28780</v>
      </c>
      <c r="V4371" s="381">
        <v>32960</v>
      </c>
      <c r="W4371" s="381">
        <v>37140</v>
      </c>
      <c r="X4371" s="381">
        <v>41150</v>
      </c>
      <c r="Y4371" s="381">
        <v>34900</v>
      </c>
      <c r="Z4371" s="381">
        <v>39900</v>
      </c>
      <c r="AA4371" s="381">
        <v>44900</v>
      </c>
      <c r="AB4371" s="381">
        <v>49850</v>
      </c>
      <c r="AC4371" s="381">
        <v>53850</v>
      </c>
      <c r="AD4371" s="381">
        <v>57850</v>
      </c>
      <c r="AE4371" s="381">
        <v>61850</v>
      </c>
      <c r="AF4371" s="381">
        <v>65850</v>
      </c>
      <c r="AG4371" s="381">
        <v>9999</v>
      </c>
      <c r="AH4371" s="381" t="s">
        <v>2080</v>
      </c>
      <c r="AI4371" s="381" t="s">
        <v>1704</v>
      </c>
      <c r="AJ4371" s="381">
        <v>1</v>
      </c>
    </row>
    <row r="4372" spans="1:36">
      <c r="A4372" s="381" t="s">
        <v>581</v>
      </c>
      <c r="B4372" s="381" t="s">
        <v>2079</v>
      </c>
      <c r="C4372" s="381">
        <v>51</v>
      </c>
      <c r="D4372" s="381">
        <v>13</v>
      </c>
      <c r="E4372" s="381" t="s">
        <v>1755</v>
      </c>
      <c r="F4372" s="381" t="s">
        <v>1754</v>
      </c>
      <c r="G4372" s="381" t="s">
        <v>2078</v>
      </c>
      <c r="H4372" s="381">
        <v>110300</v>
      </c>
      <c r="I4372" s="381">
        <v>38650</v>
      </c>
      <c r="J4372" s="381">
        <v>44150</v>
      </c>
      <c r="K4372" s="381">
        <v>49650</v>
      </c>
      <c r="L4372" s="381">
        <v>55150</v>
      </c>
      <c r="M4372" s="381">
        <v>59600</v>
      </c>
      <c r="N4372" s="381">
        <v>64000</v>
      </c>
      <c r="O4372" s="381">
        <v>68400</v>
      </c>
      <c r="P4372" s="381">
        <v>72800</v>
      </c>
      <c r="Q4372" s="381">
        <v>23200</v>
      </c>
      <c r="R4372" s="381">
        <v>26500</v>
      </c>
      <c r="S4372" s="381">
        <v>29800</v>
      </c>
      <c r="T4372" s="381">
        <v>33100</v>
      </c>
      <c r="U4372" s="381">
        <v>35750</v>
      </c>
      <c r="V4372" s="381">
        <v>38400</v>
      </c>
      <c r="W4372" s="381">
        <v>41050</v>
      </c>
      <c r="X4372" s="381">
        <v>43700</v>
      </c>
      <c r="Y4372" s="381">
        <v>52550</v>
      </c>
      <c r="Z4372" s="381">
        <v>60050</v>
      </c>
      <c r="AA4372" s="381">
        <v>67550</v>
      </c>
      <c r="AB4372" s="381">
        <v>75050</v>
      </c>
      <c r="AC4372" s="381">
        <v>81100</v>
      </c>
      <c r="AD4372" s="381">
        <v>87100</v>
      </c>
      <c r="AE4372" s="381">
        <v>93100</v>
      </c>
      <c r="AF4372" s="381">
        <v>99100</v>
      </c>
      <c r="AG4372" s="381">
        <v>8840</v>
      </c>
      <c r="AH4372" s="381" t="s">
        <v>2078</v>
      </c>
      <c r="AI4372" s="381" t="s">
        <v>1704</v>
      </c>
      <c r="AJ4372" s="381">
        <v>1</v>
      </c>
    </row>
    <row r="4373" spans="1:36">
      <c r="A4373" s="381" t="s">
        <v>581</v>
      </c>
      <c r="B4373" s="381" t="s">
        <v>2077</v>
      </c>
      <c r="C4373" s="381">
        <v>51</v>
      </c>
      <c r="D4373" s="381">
        <v>15</v>
      </c>
      <c r="E4373" s="381" t="s">
        <v>1713</v>
      </c>
      <c r="F4373" s="381" t="s">
        <v>1712</v>
      </c>
      <c r="G4373" s="381" t="s">
        <v>2076</v>
      </c>
      <c r="H4373" s="381">
        <v>64500</v>
      </c>
      <c r="I4373" s="381">
        <v>22550</v>
      </c>
      <c r="J4373" s="381">
        <v>25800</v>
      </c>
      <c r="K4373" s="381">
        <v>29000</v>
      </c>
      <c r="L4373" s="381">
        <v>32200</v>
      </c>
      <c r="M4373" s="381">
        <v>34800</v>
      </c>
      <c r="N4373" s="381">
        <v>37400</v>
      </c>
      <c r="O4373" s="381">
        <v>39950</v>
      </c>
      <c r="P4373" s="381">
        <v>42550</v>
      </c>
      <c r="Q4373" s="381">
        <v>13550</v>
      </c>
      <c r="R4373" s="381">
        <v>16240</v>
      </c>
      <c r="S4373" s="381">
        <v>20420</v>
      </c>
      <c r="T4373" s="381">
        <v>24600</v>
      </c>
      <c r="U4373" s="381">
        <v>28780</v>
      </c>
      <c r="V4373" s="381">
        <v>32960</v>
      </c>
      <c r="W4373" s="381">
        <v>37140</v>
      </c>
      <c r="X4373" s="381">
        <v>41320</v>
      </c>
      <c r="Y4373" s="381">
        <v>36050</v>
      </c>
      <c r="Z4373" s="381">
        <v>41200</v>
      </c>
      <c r="AA4373" s="381">
        <v>46350</v>
      </c>
      <c r="AB4373" s="381">
        <v>51500</v>
      </c>
      <c r="AC4373" s="381">
        <v>55650</v>
      </c>
      <c r="AD4373" s="381">
        <v>59750</v>
      </c>
      <c r="AE4373" s="381">
        <v>63900</v>
      </c>
      <c r="AF4373" s="381">
        <v>68000</v>
      </c>
      <c r="AG4373" s="381">
        <v>9999</v>
      </c>
      <c r="AH4373" s="381" t="s">
        <v>2076</v>
      </c>
      <c r="AI4373" s="381" t="s">
        <v>1704</v>
      </c>
      <c r="AJ4373" s="381">
        <v>1</v>
      </c>
    </row>
    <row r="4374" spans="1:36">
      <c r="A4374" s="381" t="s">
        <v>581</v>
      </c>
      <c r="B4374" s="381" t="s">
        <v>2075</v>
      </c>
      <c r="C4374" s="381">
        <v>51</v>
      </c>
      <c r="D4374" s="381">
        <v>17</v>
      </c>
      <c r="E4374" s="381" t="s">
        <v>2074</v>
      </c>
      <c r="F4374" s="381" t="s">
        <v>2073</v>
      </c>
      <c r="G4374" s="381" t="s">
        <v>2072</v>
      </c>
      <c r="H4374" s="381">
        <v>57400</v>
      </c>
      <c r="I4374" s="381">
        <v>20100</v>
      </c>
      <c r="J4374" s="381">
        <v>23000</v>
      </c>
      <c r="K4374" s="381">
        <v>25850</v>
      </c>
      <c r="L4374" s="381">
        <v>28700</v>
      </c>
      <c r="M4374" s="381">
        <v>31000</v>
      </c>
      <c r="N4374" s="381">
        <v>33300</v>
      </c>
      <c r="O4374" s="381">
        <v>35600</v>
      </c>
      <c r="P4374" s="381">
        <v>37900</v>
      </c>
      <c r="Q4374" s="381">
        <v>12060</v>
      </c>
      <c r="R4374" s="381">
        <v>16240</v>
      </c>
      <c r="S4374" s="381">
        <v>20420</v>
      </c>
      <c r="T4374" s="381">
        <v>24600</v>
      </c>
      <c r="U4374" s="381">
        <v>28780</v>
      </c>
      <c r="V4374" s="381">
        <v>32960</v>
      </c>
      <c r="W4374" s="381">
        <v>35600</v>
      </c>
      <c r="X4374" s="381">
        <v>37900</v>
      </c>
      <c r="Y4374" s="381">
        <v>32150</v>
      </c>
      <c r="Z4374" s="381">
        <v>36750</v>
      </c>
      <c r="AA4374" s="381">
        <v>41350</v>
      </c>
      <c r="AB4374" s="381">
        <v>45900</v>
      </c>
      <c r="AC4374" s="381">
        <v>49600</v>
      </c>
      <c r="AD4374" s="381">
        <v>53250</v>
      </c>
      <c r="AE4374" s="381">
        <v>56950</v>
      </c>
      <c r="AF4374" s="381">
        <v>60600</v>
      </c>
      <c r="AG4374" s="381">
        <v>9999</v>
      </c>
      <c r="AH4374" s="381" t="s">
        <v>2072</v>
      </c>
      <c r="AI4374" s="381" t="s">
        <v>1704</v>
      </c>
      <c r="AJ4374" s="381">
        <v>0</v>
      </c>
    </row>
    <row r="4375" spans="1:36">
      <c r="A4375" s="381" t="s">
        <v>581</v>
      </c>
      <c r="B4375" s="381" t="s">
        <v>2071</v>
      </c>
      <c r="C4375" s="381">
        <v>51</v>
      </c>
      <c r="D4375" s="381">
        <v>19</v>
      </c>
      <c r="E4375" s="381" t="s">
        <v>1761</v>
      </c>
      <c r="F4375" s="381" t="s">
        <v>1760</v>
      </c>
      <c r="G4375" s="381" t="s">
        <v>2070</v>
      </c>
      <c r="H4375" s="381">
        <v>62300</v>
      </c>
      <c r="I4375" s="381">
        <v>21850</v>
      </c>
      <c r="J4375" s="381">
        <v>24950</v>
      </c>
      <c r="K4375" s="381">
        <v>28050</v>
      </c>
      <c r="L4375" s="381">
        <v>31150</v>
      </c>
      <c r="M4375" s="381">
        <v>33650</v>
      </c>
      <c r="N4375" s="381">
        <v>36150</v>
      </c>
      <c r="O4375" s="381">
        <v>38650</v>
      </c>
      <c r="P4375" s="381">
        <v>41150</v>
      </c>
      <c r="Q4375" s="381">
        <v>13100</v>
      </c>
      <c r="R4375" s="381">
        <v>16240</v>
      </c>
      <c r="S4375" s="381">
        <v>20420</v>
      </c>
      <c r="T4375" s="381">
        <v>24600</v>
      </c>
      <c r="U4375" s="381">
        <v>28780</v>
      </c>
      <c r="V4375" s="381">
        <v>32960</v>
      </c>
      <c r="W4375" s="381">
        <v>37140</v>
      </c>
      <c r="X4375" s="381">
        <v>41150</v>
      </c>
      <c r="Y4375" s="381">
        <v>34900</v>
      </c>
      <c r="Z4375" s="381">
        <v>39900</v>
      </c>
      <c r="AA4375" s="381">
        <v>44900</v>
      </c>
      <c r="AB4375" s="381">
        <v>49850</v>
      </c>
      <c r="AC4375" s="381">
        <v>53850</v>
      </c>
      <c r="AD4375" s="381">
        <v>57850</v>
      </c>
      <c r="AE4375" s="381">
        <v>61850</v>
      </c>
      <c r="AF4375" s="381">
        <v>65850</v>
      </c>
      <c r="AG4375" s="381">
        <v>4640</v>
      </c>
      <c r="AH4375" s="381" t="s">
        <v>2070</v>
      </c>
      <c r="AI4375" s="381" t="s">
        <v>1704</v>
      </c>
      <c r="AJ4375" s="381">
        <v>1</v>
      </c>
    </row>
    <row r="4376" spans="1:36">
      <c r="A4376" s="381" t="s">
        <v>581</v>
      </c>
      <c r="B4376" s="381" t="s">
        <v>2069</v>
      </c>
      <c r="C4376" s="381">
        <v>51</v>
      </c>
      <c r="D4376" s="381">
        <v>21</v>
      </c>
      <c r="E4376" s="381" t="s">
        <v>2068</v>
      </c>
      <c r="F4376" s="381" t="s">
        <v>2067</v>
      </c>
      <c r="G4376" s="381" t="s">
        <v>2066</v>
      </c>
      <c r="H4376" s="381">
        <v>57700</v>
      </c>
      <c r="I4376" s="381">
        <v>19700</v>
      </c>
      <c r="J4376" s="381">
        <v>22500</v>
      </c>
      <c r="K4376" s="381">
        <v>25300</v>
      </c>
      <c r="L4376" s="381">
        <v>28100</v>
      </c>
      <c r="M4376" s="381">
        <v>30350</v>
      </c>
      <c r="N4376" s="381">
        <v>32600</v>
      </c>
      <c r="O4376" s="381">
        <v>34850</v>
      </c>
      <c r="P4376" s="381">
        <v>37100</v>
      </c>
      <c r="Q4376" s="381">
        <v>12060</v>
      </c>
      <c r="R4376" s="381">
        <v>16240</v>
      </c>
      <c r="S4376" s="381">
        <v>20420</v>
      </c>
      <c r="T4376" s="381">
        <v>24600</v>
      </c>
      <c r="U4376" s="381">
        <v>28780</v>
      </c>
      <c r="V4376" s="381">
        <v>32600</v>
      </c>
      <c r="W4376" s="381">
        <v>34850</v>
      </c>
      <c r="X4376" s="381">
        <v>37100</v>
      </c>
      <c r="Y4376" s="381">
        <v>31500</v>
      </c>
      <c r="Z4376" s="381">
        <v>36000</v>
      </c>
      <c r="AA4376" s="381">
        <v>40500</v>
      </c>
      <c r="AB4376" s="381">
        <v>44950</v>
      </c>
      <c r="AC4376" s="381">
        <v>48550</v>
      </c>
      <c r="AD4376" s="381">
        <v>52150</v>
      </c>
      <c r="AE4376" s="381">
        <v>55750</v>
      </c>
      <c r="AF4376" s="381">
        <v>59350</v>
      </c>
      <c r="AG4376" s="381">
        <v>9999</v>
      </c>
      <c r="AH4376" s="381" t="s">
        <v>2066</v>
      </c>
      <c r="AI4376" s="381" t="s">
        <v>1704</v>
      </c>
      <c r="AJ4376" s="381">
        <v>0</v>
      </c>
    </row>
    <row r="4377" spans="1:36">
      <c r="A4377" s="381" t="s">
        <v>581</v>
      </c>
      <c r="B4377" s="381" t="s">
        <v>2065</v>
      </c>
      <c r="C4377" s="381">
        <v>51</v>
      </c>
      <c r="D4377" s="381">
        <v>23</v>
      </c>
      <c r="E4377" s="381" t="s">
        <v>1723</v>
      </c>
      <c r="F4377" s="381" t="s">
        <v>1722</v>
      </c>
      <c r="G4377" s="381" t="s">
        <v>2064</v>
      </c>
      <c r="H4377" s="381">
        <v>66900</v>
      </c>
      <c r="I4377" s="381">
        <v>23100</v>
      </c>
      <c r="J4377" s="381">
        <v>26400</v>
      </c>
      <c r="K4377" s="381">
        <v>29700</v>
      </c>
      <c r="L4377" s="381">
        <v>33000</v>
      </c>
      <c r="M4377" s="381">
        <v>35650</v>
      </c>
      <c r="N4377" s="381">
        <v>38300</v>
      </c>
      <c r="O4377" s="381">
        <v>40950</v>
      </c>
      <c r="P4377" s="381">
        <v>43600</v>
      </c>
      <c r="Q4377" s="381">
        <v>13900</v>
      </c>
      <c r="R4377" s="381">
        <v>16240</v>
      </c>
      <c r="S4377" s="381">
        <v>20420</v>
      </c>
      <c r="T4377" s="381">
        <v>24600</v>
      </c>
      <c r="U4377" s="381">
        <v>28780</v>
      </c>
      <c r="V4377" s="381">
        <v>32960</v>
      </c>
      <c r="W4377" s="381">
        <v>37140</v>
      </c>
      <c r="X4377" s="381">
        <v>41320</v>
      </c>
      <c r="Y4377" s="381">
        <v>37000</v>
      </c>
      <c r="Z4377" s="381">
        <v>42250</v>
      </c>
      <c r="AA4377" s="381">
        <v>47550</v>
      </c>
      <c r="AB4377" s="381">
        <v>52800</v>
      </c>
      <c r="AC4377" s="381">
        <v>57050</v>
      </c>
      <c r="AD4377" s="381">
        <v>61250</v>
      </c>
      <c r="AE4377" s="381">
        <v>65500</v>
      </c>
      <c r="AF4377" s="381">
        <v>69700</v>
      </c>
      <c r="AG4377" s="381">
        <v>6800</v>
      </c>
      <c r="AH4377" s="381" t="s">
        <v>2064</v>
      </c>
      <c r="AI4377" s="381" t="s">
        <v>1704</v>
      </c>
      <c r="AJ4377" s="381">
        <v>1</v>
      </c>
    </row>
    <row r="4378" spans="1:36">
      <c r="A4378" s="381" t="s">
        <v>581</v>
      </c>
      <c r="B4378" s="381" t="s">
        <v>2063</v>
      </c>
      <c r="C4378" s="381">
        <v>51</v>
      </c>
      <c r="D4378" s="381">
        <v>25</v>
      </c>
      <c r="E4378" s="381" t="s">
        <v>2062</v>
      </c>
      <c r="F4378" s="381" t="s">
        <v>2061</v>
      </c>
      <c r="G4378" s="381" t="s">
        <v>2060</v>
      </c>
      <c r="H4378" s="381">
        <v>50500</v>
      </c>
      <c r="I4378" s="381">
        <v>18700</v>
      </c>
      <c r="J4378" s="381">
        <v>21350</v>
      </c>
      <c r="K4378" s="381">
        <v>24000</v>
      </c>
      <c r="L4378" s="381">
        <v>26650</v>
      </c>
      <c r="M4378" s="381">
        <v>28800</v>
      </c>
      <c r="N4378" s="381">
        <v>30950</v>
      </c>
      <c r="O4378" s="381">
        <v>33050</v>
      </c>
      <c r="P4378" s="381">
        <v>35200</v>
      </c>
      <c r="Q4378" s="381">
        <v>12060</v>
      </c>
      <c r="R4378" s="381">
        <v>16240</v>
      </c>
      <c r="S4378" s="381">
        <v>20420</v>
      </c>
      <c r="T4378" s="381">
        <v>24600</v>
      </c>
      <c r="U4378" s="381">
        <v>28780</v>
      </c>
      <c r="V4378" s="381">
        <v>30950</v>
      </c>
      <c r="W4378" s="381">
        <v>33050</v>
      </c>
      <c r="X4378" s="381">
        <v>35200</v>
      </c>
      <c r="Y4378" s="381">
        <v>29900</v>
      </c>
      <c r="Z4378" s="381">
        <v>34150</v>
      </c>
      <c r="AA4378" s="381">
        <v>38400</v>
      </c>
      <c r="AB4378" s="381">
        <v>42650</v>
      </c>
      <c r="AC4378" s="381">
        <v>46100</v>
      </c>
      <c r="AD4378" s="381">
        <v>49500</v>
      </c>
      <c r="AE4378" s="381">
        <v>52900</v>
      </c>
      <c r="AF4378" s="381">
        <v>56300</v>
      </c>
      <c r="AG4378" s="381">
        <v>9999</v>
      </c>
      <c r="AH4378" s="381" t="s">
        <v>2060</v>
      </c>
      <c r="AI4378" s="381" t="s">
        <v>1704</v>
      </c>
      <c r="AJ4378" s="381">
        <v>0</v>
      </c>
    </row>
    <row r="4379" spans="1:36">
      <c r="A4379" s="381" t="s">
        <v>581</v>
      </c>
      <c r="B4379" s="381" t="s">
        <v>2059</v>
      </c>
      <c r="C4379" s="381">
        <v>51</v>
      </c>
      <c r="D4379" s="381">
        <v>27</v>
      </c>
      <c r="E4379" s="381" t="s">
        <v>2058</v>
      </c>
      <c r="F4379" s="381" t="s">
        <v>2057</v>
      </c>
      <c r="G4379" s="381" t="s">
        <v>2056</v>
      </c>
      <c r="H4379" s="381">
        <v>41000</v>
      </c>
      <c r="I4379" s="381">
        <v>18700</v>
      </c>
      <c r="J4379" s="381">
        <v>21350</v>
      </c>
      <c r="K4379" s="381">
        <v>24000</v>
      </c>
      <c r="L4379" s="381">
        <v>26650</v>
      </c>
      <c r="M4379" s="381">
        <v>28800</v>
      </c>
      <c r="N4379" s="381">
        <v>30950</v>
      </c>
      <c r="O4379" s="381">
        <v>33050</v>
      </c>
      <c r="P4379" s="381">
        <v>35200</v>
      </c>
      <c r="Q4379" s="381">
        <v>12060</v>
      </c>
      <c r="R4379" s="381">
        <v>16240</v>
      </c>
      <c r="S4379" s="381">
        <v>20420</v>
      </c>
      <c r="T4379" s="381">
        <v>24600</v>
      </c>
      <c r="U4379" s="381">
        <v>28780</v>
      </c>
      <c r="V4379" s="381">
        <v>30950</v>
      </c>
      <c r="W4379" s="381">
        <v>33050</v>
      </c>
      <c r="X4379" s="381">
        <v>35200</v>
      </c>
      <c r="Y4379" s="381">
        <v>29900</v>
      </c>
      <c r="Z4379" s="381">
        <v>34150</v>
      </c>
      <c r="AA4379" s="381">
        <v>38400</v>
      </c>
      <c r="AB4379" s="381">
        <v>42650</v>
      </c>
      <c r="AC4379" s="381">
        <v>46100</v>
      </c>
      <c r="AD4379" s="381">
        <v>49500</v>
      </c>
      <c r="AE4379" s="381">
        <v>52900</v>
      </c>
      <c r="AF4379" s="381">
        <v>56300</v>
      </c>
      <c r="AG4379" s="381">
        <v>9999</v>
      </c>
      <c r="AH4379" s="381" t="s">
        <v>2056</v>
      </c>
      <c r="AI4379" s="381" t="s">
        <v>1704</v>
      </c>
      <c r="AJ4379" s="381">
        <v>0</v>
      </c>
    </row>
    <row r="4380" spans="1:36">
      <c r="A4380" s="381" t="s">
        <v>581</v>
      </c>
      <c r="B4380" s="381" t="s">
        <v>2055</v>
      </c>
      <c r="C4380" s="381">
        <v>51</v>
      </c>
      <c r="D4380" s="381">
        <v>29</v>
      </c>
      <c r="E4380" s="381" t="s">
        <v>2054</v>
      </c>
      <c r="F4380" s="381" t="s">
        <v>2053</v>
      </c>
      <c r="G4380" s="381" t="s">
        <v>2052</v>
      </c>
      <c r="H4380" s="381">
        <v>52800</v>
      </c>
      <c r="I4380" s="381">
        <v>18700</v>
      </c>
      <c r="J4380" s="381">
        <v>21350</v>
      </c>
      <c r="K4380" s="381">
        <v>24000</v>
      </c>
      <c r="L4380" s="381">
        <v>26650</v>
      </c>
      <c r="M4380" s="381">
        <v>28800</v>
      </c>
      <c r="N4380" s="381">
        <v>30950</v>
      </c>
      <c r="O4380" s="381">
        <v>33050</v>
      </c>
      <c r="P4380" s="381">
        <v>35200</v>
      </c>
      <c r="Q4380" s="381">
        <v>12060</v>
      </c>
      <c r="R4380" s="381">
        <v>16240</v>
      </c>
      <c r="S4380" s="381">
        <v>20420</v>
      </c>
      <c r="T4380" s="381">
        <v>24600</v>
      </c>
      <c r="U4380" s="381">
        <v>28780</v>
      </c>
      <c r="V4380" s="381">
        <v>30950</v>
      </c>
      <c r="W4380" s="381">
        <v>33050</v>
      </c>
      <c r="X4380" s="381">
        <v>35200</v>
      </c>
      <c r="Y4380" s="381">
        <v>29900</v>
      </c>
      <c r="Z4380" s="381">
        <v>34150</v>
      </c>
      <c r="AA4380" s="381">
        <v>38400</v>
      </c>
      <c r="AB4380" s="381">
        <v>42650</v>
      </c>
      <c r="AC4380" s="381">
        <v>46100</v>
      </c>
      <c r="AD4380" s="381">
        <v>49500</v>
      </c>
      <c r="AE4380" s="381">
        <v>52900</v>
      </c>
      <c r="AF4380" s="381">
        <v>56300</v>
      </c>
      <c r="AG4380" s="381">
        <v>9999</v>
      </c>
      <c r="AH4380" s="381" t="s">
        <v>2052</v>
      </c>
      <c r="AI4380" s="381" t="s">
        <v>1704</v>
      </c>
      <c r="AJ4380" s="381">
        <v>1</v>
      </c>
    </row>
    <row r="4381" spans="1:36">
      <c r="A4381" s="381" t="s">
        <v>581</v>
      </c>
      <c r="B4381" s="381" t="s">
        <v>2051</v>
      </c>
      <c r="C4381" s="381">
        <v>51</v>
      </c>
      <c r="D4381" s="381">
        <v>31</v>
      </c>
      <c r="E4381" s="381" t="s">
        <v>1761</v>
      </c>
      <c r="F4381" s="381" t="s">
        <v>1760</v>
      </c>
      <c r="G4381" s="381" t="s">
        <v>1078</v>
      </c>
      <c r="H4381" s="381">
        <v>62300</v>
      </c>
      <c r="I4381" s="381">
        <v>21850</v>
      </c>
      <c r="J4381" s="381">
        <v>24950</v>
      </c>
      <c r="K4381" s="381">
        <v>28050</v>
      </c>
      <c r="L4381" s="381">
        <v>31150</v>
      </c>
      <c r="M4381" s="381">
        <v>33650</v>
      </c>
      <c r="N4381" s="381">
        <v>36150</v>
      </c>
      <c r="O4381" s="381">
        <v>38650</v>
      </c>
      <c r="P4381" s="381">
        <v>41150</v>
      </c>
      <c r="Q4381" s="381">
        <v>13100</v>
      </c>
      <c r="R4381" s="381">
        <v>16240</v>
      </c>
      <c r="S4381" s="381">
        <v>20420</v>
      </c>
      <c r="T4381" s="381">
        <v>24600</v>
      </c>
      <c r="U4381" s="381">
        <v>28780</v>
      </c>
      <c r="V4381" s="381">
        <v>32960</v>
      </c>
      <c r="W4381" s="381">
        <v>37140</v>
      </c>
      <c r="X4381" s="381">
        <v>41150</v>
      </c>
      <c r="Y4381" s="381">
        <v>34900</v>
      </c>
      <c r="Z4381" s="381">
        <v>39900</v>
      </c>
      <c r="AA4381" s="381">
        <v>44900</v>
      </c>
      <c r="AB4381" s="381">
        <v>49850</v>
      </c>
      <c r="AC4381" s="381">
        <v>53850</v>
      </c>
      <c r="AD4381" s="381">
        <v>57850</v>
      </c>
      <c r="AE4381" s="381">
        <v>61850</v>
      </c>
      <c r="AF4381" s="381">
        <v>65850</v>
      </c>
      <c r="AG4381" s="381">
        <v>4640</v>
      </c>
      <c r="AH4381" s="381" t="s">
        <v>1078</v>
      </c>
      <c r="AI4381" s="381" t="s">
        <v>1704</v>
      </c>
      <c r="AJ4381" s="381">
        <v>1</v>
      </c>
    </row>
    <row r="4382" spans="1:36">
      <c r="A4382" s="381" t="s">
        <v>581</v>
      </c>
      <c r="B4382" s="381" t="s">
        <v>2050</v>
      </c>
      <c r="C4382" s="381">
        <v>51</v>
      </c>
      <c r="D4382" s="381">
        <v>33</v>
      </c>
      <c r="E4382" s="381" t="s">
        <v>1729</v>
      </c>
      <c r="F4382" s="381" t="s">
        <v>1728</v>
      </c>
      <c r="G4382" s="381" t="s">
        <v>2049</v>
      </c>
      <c r="H4382" s="381">
        <v>78700</v>
      </c>
      <c r="I4382" s="381">
        <v>27100</v>
      </c>
      <c r="J4382" s="381">
        <v>31000</v>
      </c>
      <c r="K4382" s="381">
        <v>34850</v>
      </c>
      <c r="L4382" s="381">
        <v>38700</v>
      </c>
      <c r="M4382" s="381">
        <v>41800</v>
      </c>
      <c r="N4382" s="381">
        <v>44900</v>
      </c>
      <c r="O4382" s="381">
        <v>48000</v>
      </c>
      <c r="P4382" s="381">
        <v>51100</v>
      </c>
      <c r="Q4382" s="381">
        <v>16250</v>
      </c>
      <c r="R4382" s="381">
        <v>18600</v>
      </c>
      <c r="S4382" s="381">
        <v>20900</v>
      </c>
      <c r="T4382" s="381">
        <v>24600</v>
      </c>
      <c r="U4382" s="381">
        <v>28780</v>
      </c>
      <c r="V4382" s="381">
        <v>32960</v>
      </c>
      <c r="W4382" s="381">
        <v>37140</v>
      </c>
      <c r="X4382" s="381">
        <v>41320</v>
      </c>
      <c r="Y4382" s="381">
        <v>43350</v>
      </c>
      <c r="Z4382" s="381">
        <v>49550</v>
      </c>
      <c r="AA4382" s="381">
        <v>55750</v>
      </c>
      <c r="AB4382" s="381">
        <v>61900</v>
      </c>
      <c r="AC4382" s="381">
        <v>66900</v>
      </c>
      <c r="AD4382" s="381">
        <v>71850</v>
      </c>
      <c r="AE4382" s="381">
        <v>76800</v>
      </c>
      <c r="AF4382" s="381">
        <v>81750</v>
      </c>
      <c r="AG4382" s="381">
        <v>9999</v>
      </c>
      <c r="AH4382" s="381" t="s">
        <v>2049</v>
      </c>
      <c r="AI4382" s="381" t="s">
        <v>1704</v>
      </c>
      <c r="AJ4382" s="381">
        <v>1</v>
      </c>
    </row>
    <row r="4383" spans="1:36">
      <c r="A4383" s="381" t="s">
        <v>581</v>
      </c>
      <c r="B4383" s="381" t="s">
        <v>2048</v>
      </c>
      <c r="C4383" s="381">
        <v>51</v>
      </c>
      <c r="D4383" s="381">
        <v>35</v>
      </c>
      <c r="E4383" s="381" t="s">
        <v>1777</v>
      </c>
      <c r="F4383" s="381" t="s">
        <v>1776</v>
      </c>
      <c r="G4383" s="381" t="s">
        <v>2047</v>
      </c>
      <c r="H4383" s="381">
        <v>44800</v>
      </c>
      <c r="I4383" s="381">
        <v>18700</v>
      </c>
      <c r="J4383" s="381">
        <v>21350</v>
      </c>
      <c r="K4383" s="381">
        <v>24000</v>
      </c>
      <c r="L4383" s="381">
        <v>26650</v>
      </c>
      <c r="M4383" s="381">
        <v>28800</v>
      </c>
      <c r="N4383" s="381">
        <v>30950</v>
      </c>
      <c r="O4383" s="381">
        <v>33050</v>
      </c>
      <c r="P4383" s="381">
        <v>35200</v>
      </c>
      <c r="Q4383" s="381">
        <v>12060</v>
      </c>
      <c r="R4383" s="381">
        <v>16240</v>
      </c>
      <c r="S4383" s="381">
        <v>20420</v>
      </c>
      <c r="T4383" s="381">
        <v>24600</v>
      </c>
      <c r="U4383" s="381">
        <v>28780</v>
      </c>
      <c r="V4383" s="381">
        <v>30950</v>
      </c>
      <c r="W4383" s="381">
        <v>33050</v>
      </c>
      <c r="X4383" s="381">
        <v>35200</v>
      </c>
      <c r="Y4383" s="381">
        <v>29900</v>
      </c>
      <c r="Z4383" s="381">
        <v>34150</v>
      </c>
      <c r="AA4383" s="381">
        <v>38400</v>
      </c>
      <c r="AB4383" s="381">
        <v>42650</v>
      </c>
      <c r="AC4383" s="381">
        <v>46100</v>
      </c>
      <c r="AD4383" s="381">
        <v>49500</v>
      </c>
      <c r="AE4383" s="381">
        <v>52900</v>
      </c>
      <c r="AF4383" s="381">
        <v>56300</v>
      </c>
      <c r="AG4383" s="381">
        <v>9999</v>
      </c>
      <c r="AH4383" s="381" t="s">
        <v>2047</v>
      </c>
      <c r="AI4383" s="381" t="s">
        <v>1704</v>
      </c>
      <c r="AJ4383" s="381">
        <v>0</v>
      </c>
    </row>
    <row r="4384" spans="1:36">
      <c r="A4384" s="381" t="s">
        <v>581</v>
      </c>
      <c r="B4384" s="381" t="s">
        <v>2046</v>
      </c>
      <c r="C4384" s="381">
        <v>51</v>
      </c>
      <c r="D4384" s="381">
        <v>36</v>
      </c>
      <c r="E4384" s="381" t="s">
        <v>1729</v>
      </c>
      <c r="F4384" s="381" t="s">
        <v>1728</v>
      </c>
      <c r="G4384" s="381" t="s">
        <v>2045</v>
      </c>
      <c r="H4384" s="381">
        <v>78700</v>
      </c>
      <c r="I4384" s="381">
        <v>27100</v>
      </c>
      <c r="J4384" s="381">
        <v>31000</v>
      </c>
      <c r="K4384" s="381">
        <v>34850</v>
      </c>
      <c r="L4384" s="381">
        <v>38700</v>
      </c>
      <c r="M4384" s="381">
        <v>41800</v>
      </c>
      <c r="N4384" s="381">
        <v>44900</v>
      </c>
      <c r="O4384" s="381">
        <v>48000</v>
      </c>
      <c r="P4384" s="381">
        <v>51100</v>
      </c>
      <c r="Q4384" s="381">
        <v>16250</v>
      </c>
      <c r="R4384" s="381">
        <v>18600</v>
      </c>
      <c r="S4384" s="381">
        <v>20900</v>
      </c>
      <c r="T4384" s="381">
        <v>24600</v>
      </c>
      <c r="U4384" s="381">
        <v>28780</v>
      </c>
      <c r="V4384" s="381">
        <v>32960</v>
      </c>
      <c r="W4384" s="381">
        <v>37140</v>
      </c>
      <c r="X4384" s="381">
        <v>41320</v>
      </c>
      <c r="Y4384" s="381">
        <v>43350</v>
      </c>
      <c r="Z4384" s="381">
        <v>49550</v>
      </c>
      <c r="AA4384" s="381">
        <v>55750</v>
      </c>
      <c r="AB4384" s="381">
        <v>61900</v>
      </c>
      <c r="AC4384" s="381">
        <v>66900</v>
      </c>
      <c r="AD4384" s="381">
        <v>71850</v>
      </c>
      <c r="AE4384" s="381">
        <v>76800</v>
      </c>
      <c r="AF4384" s="381">
        <v>81750</v>
      </c>
      <c r="AG4384" s="381">
        <v>6760</v>
      </c>
      <c r="AH4384" s="381" t="s">
        <v>2045</v>
      </c>
      <c r="AI4384" s="381" t="s">
        <v>1704</v>
      </c>
      <c r="AJ4384" s="381">
        <v>1</v>
      </c>
    </row>
    <row r="4385" spans="1:36">
      <c r="A4385" s="381" t="s">
        <v>581</v>
      </c>
      <c r="B4385" s="381" t="s">
        <v>2044</v>
      </c>
      <c r="C4385" s="381">
        <v>51</v>
      </c>
      <c r="D4385" s="381">
        <v>37</v>
      </c>
      <c r="E4385" s="381" t="s">
        <v>2043</v>
      </c>
      <c r="F4385" s="381" t="s">
        <v>2042</v>
      </c>
      <c r="G4385" s="381" t="s">
        <v>2041</v>
      </c>
      <c r="H4385" s="381">
        <v>42200</v>
      </c>
      <c r="I4385" s="381">
        <v>18700</v>
      </c>
      <c r="J4385" s="381">
        <v>21350</v>
      </c>
      <c r="K4385" s="381">
        <v>24000</v>
      </c>
      <c r="L4385" s="381">
        <v>26650</v>
      </c>
      <c r="M4385" s="381">
        <v>28800</v>
      </c>
      <c r="N4385" s="381">
        <v>30950</v>
      </c>
      <c r="O4385" s="381">
        <v>33050</v>
      </c>
      <c r="P4385" s="381">
        <v>35200</v>
      </c>
      <c r="Q4385" s="381">
        <v>12060</v>
      </c>
      <c r="R4385" s="381">
        <v>16240</v>
      </c>
      <c r="S4385" s="381">
        <v>20420</v>
      </c>
      <c r="T4385" s="381">
        <v>24600</v>
      </c>
      <c r="U4385" s="381">
        <v>28780</v>
      </c>
      <c r="V4385" s="381">
        <v>30950</v>
      </c>
      <c r="W4385" s="381">
        <v>33050</v>
      </c>
      <c r="X4385" s="381">
        <v>35200</v>
      </c>
      <c r="Y4385" s="381">
        <v>29900</v>
      </c>
      <c r="Z4385" s="381">
        <v>34150</v>
      </c>
      <c r="AA4385" s="381">
        <v>38400</v>
      </c>
      <c r="AB4385" s="381">
        <v>42650</v>
      </c>
      <c r="AC4385" s="381">
        <v>46100</v>
      </c>
      <c r="AD4385" s="381">
        <v>49500</v>
      </c>
      <c r="AE4385" s="381">
        <v>52900</v>
      </c>
      <c r="AF4385" s="381">
        <v>56300</v>
      </c>
      <c r="AG4385" s="381">
        <v>9999</v>
      </c>
      <c r="AH4385" s="381" t="s">
        <v>2041</v>
      </c>
      <c r="AI4385" s="381" t="s">
        <v>1704</v>
      </c>
      <c r="AJ4385" s="381">
        <v>0</v>
      </c>
    </row>
    <row r="4386" spans="1:36">
      <c r="A4386" s="381" t="s">
        <v>581</v>
      </c>
      <c r="B4386" s="381" t="s">
        <v>2040</v>
      </c>
      <c r="C4386" s="381">
        <v>51</v>
      </c>
      <c r="D4386" s="381">
        <v>41</v>
      </c>
      <c r="E4386" s="381" t="s">
        <v>1729</v>
      </c>
      <c r="F4386" s="381" t="s">
        <v>1728</v>
      </c>
      <c r="G4386" s="381" t="s">
        <v>2039</v>
      </c>
      <c r="H4386" s="381">
        <v>78700</v>
      </c>
      <c r="I4386" s="381">
        <v>27100</v>
      </c>
      <c r="J4386" s="381">
        <v>31000</v>
      </c>
      <c r="K4386" s="381">
        <v>34850</v>
      </c>
      <c r="L4386" s="381">
        <v>38700</v>
      </c>
      <c r="M4386" s="381">
        <v>41800</v>
      </c>
      <c r="N4386" s="381">
        <v>44900</v>
      </c>
      <c r="O4386" s="381">
        <v>48000</v>
      </c>
      <c r="P4386" s="381">
        <v>51100</v>
      </c>
      <c r="Q4386" s="381">
        <v>16250</v>
      </c>
      <c r="R4386" s="381">
        <v>18600</v>
      </c>
      <c r="S4386" s="381">
        <v>20900</v>
      </c>
      <c r="T4386" s="381">
        <v>24600</v>
      </c>
      <c r="U4386" s="381">
        <v>28780</v>
      </c>
      <c r="V4386" s="381">
        <v>32960</v>
      </c>
      <c r="W4386" s="381">
        <v>37140</v>
      </c>
      <c r="X4386" s="381">
        <v>41320</v>
      </c>
      <c r="Y4386" s="381">
        <v>43350</v>
      </c>
      <c r="Z4386" s="381">
        <v>49550</v>
      </c>
      <c r="AA4386" s="381">
        <v>55750</v>
      </c>
      <c r="AB4386" s="381">
        <v>61900</v>
      </c>
      <c r="AC4386" s="381">
        <v>66900</v>
      </c>
      <c r="AD4386" s="381">
        <v>71850</v>
      </c>
      <c r="AE4386" s="381">
        <v>76800</v>
      </c>
      <c r="AF4386" s="381">
        <v>81750</v>
      </c>
      <c r="AG4386" s="381">
        <v>6760</v>
      </c>
      <c r="AH4386" s="381" t="s">
        <v>2039</v>
      </c>
      <c r="AI4386" s="381" t="s">
        <v>1704</v>
      </c>
      <c r="AJ4386" s="381">
        <v>1</v>
      </c>
    </row>
    <row r="4387" spans="1:36">
      <c r="A4387" s="381" t="s">
        <v>581</v>
      </c>
      <c r="B4387" s="381" t="s">
        <v>2038</v>
      </c>
      <c r="C4387" s="381">
        <v>51</v>
      </c>
      <c r="D4387" s="381">
        <v>43</v>
      </c>
      <c r="E4387" s="381" t="s">
        <v>1755</v>
      </c>
      <c r="F4387" s="381" t="s">
        <v>1754</v>
      </c>
      <c r="G4387" s="381" t="s">
        <v>2037</v>
      </c>
      <c r="H4387" s="381">
        <v>110300</v>
      </c>
      <c r="I4387" s="381">
        <v>38650</v>
      </c>
      <c r="J4387" s="381">
        <v>44150</v>
      </c>
      <c r="K4387" s="381">
        <v>49650</v>
      </c>
      <c r="L4387" s="381">
        <v>55150</v>
      </c>
      <c r="M4387" s="381">
        <v>59600</v>
      </c>
      <c r="N4387" s="381">
        <v>64000</v>
      </c>
      <c r="O4387" s="381">
        <v>68400</v>
      </c>
      <c r="P4387" s="381">
        <v>72800</v>
      </c>
      <c r="Q4387" s="381">
        <v>23200</v>
      </c>
      <c r="R4387" s="381">
        <v>26500</v>
      </c>
      <c r="S4387" s="381">
        <v>29800</v>
      </c>
      <c r="T4387" s="381">
        <v>33100</v>
      </c>
      <c r="U4387" s="381">
        <v>35750</v>
      </c>
      <c r="V4387" s="381">
        <v>38400</v>
      </c>
      <c r="W4387" s="381">
        <v>41050</v>
      </c>
      <c r="X4387" s="381">
        <v>43700</v>
      </c>
      <c r="Y4387" s="381">
        <v>52550</v>
      </c>
      <c r="Z4387" s="381">
        <v>60050</v>
      </c>
      <c r="AA4387" s="381">
        <v>67550</v>
      </c>
      <c r="AB4387" s="381">
        <v>75050</v>
      </c>
      <c r="AC4387" s="381">
        <v>81100</v>
      </c>
      <c r="AD4387" s="381">
        <v>87100</v>
      </c>
      <c r="AE4387" s="381">
        <v>93100</v>
      </c>
      <c r="AF4387" s="381">
        <v>99100</v>
      </c>
      <c r="AG4387" s="381">
        <v>1650</v>
      </c>
      <c r="AH4387" s="381" t="s">
        <v>2037</v>
      </c>
      <c r="AI4387" s="381" t="s">
        <v>1704</v>
      </c>
      <c r="AJ4387" s="381">
        <v>1</v>
      </c>
    </row>
    <row r="4388" spans="1:36">
      <c r="A4388" s="381" t="s">
        <v>581</v>
      </c>
      <c r="B4388" s="381" t="s">
        <v>2036</v>
      </c>
      <c r="C4388" s="381">
        <v>51</v>
      </c>
      <c r="D4388" s="381">
        <v>45</v>
      </c>
      <c r="E4388" s="381" t="s">
        <v>1723</v>
      </c>
      <c r="F4388" s="381" t="s">
        <v>1722</v>
      </c>
      <c r="G4388" s="381" t="s">
        <v>2035</v>
      </c>
      <c r="H4388" s="381">
        <v>66900</v>
      </c>
      <c r="I4388" s="381">
        <v>23100</v>
      </c>
      <c r="J4388" s="381">
        <v>26400</v>
      </c>
      <c r="K4388" s="381">
        <v>29700</v>
      </c>
      <c r="L4388" s="381">
        <v>33000</v>
      </c>
      <c r="M4388" s="381">
        <v>35650</v>
      </c>
      <c r="N4388" s="381">
        <v>38300</v>
      </c>
      <c r="O4388" s="381">
        <v>40950</v>
      </c>
      <c r="P4388" s="381">
        <v>43600</v>
      </c>
      <c r="Q4388" s="381">
        <v>13900</v>
      </c>
      <c r="R4388" s="381">
        <v>16240</v>
      </c>
      <c r="S4388" s="381">
        <v>20420</v>
      </c>
      <c r="T4388" s="381">
        <v>24600</v>
      </c>
      <c r="U4388" s="381">
        <v>28780</v>
      </c>
      <c r="V4388" s="381">
        <v>32960</v>
      </c>
      <c r="W4388" s="381">
        <v>37140</v>
      </c>
      <c r="X4388" s="381">
        <v>41320</v>
      </c>
      <c r="Y4388" s="381">
        <v>37000</v>
      </c>
      <c r="Z4388" s="381">
        <v>42250</v>
      </c>
      <c r="AA4388" s="381">
        <v>47550</v>
      </c>
      <c r="AB4388" s="381">
        <v>52800</v>
      </c>
      <c r="AC4388" s="381">
        <v>57050</v>
      </c>
      <c r="AD4388" s="381">
        <v>61250</v>
      </c>
      <c r="AE4388" s="381">
        <v>65500</v>
      </c>
      <c r="AF4388" s="381">
        <v>69700</v>
      </c>
      <c r="AG4388" s="381">
        <v>9999</v>
      </c>
      <c r="AH4388" s="381" t="s">
        <v>2035</v>
      </c>
      <c r="AI4388" s="381" t="s">
        <v>1704</v>
      </c>
      <c r="AJ4388" s="381">
        <v>1</v>
      </c>
    </row>
    <row r="4389" spans="1:36">
      <c r="A4389" s="381" t="s">
        <v>581</v>
      </c>
      <c r="B4389" s="381" t="s">
        <v>2034</v>
      </c>
      <c r="C4389" s="381">
        <v>51</v>
      </c>
      <c r="D4389" s="381">
        <v>47</v>
      </c>
      <c r="E4389" s="381" t="s">
        <v>2033</v>
      </c>
      <c r="F4389" s="381" t="s">
        <v>2032</v>
      </c>
      <c r="G4389" s="381" t="s">
        <v>2031</v>
      </c>
      <c r="H4389" s="381">
        <v>76800</v>
      </c>
      <c r="I4389" s="381">
        <v>26900</v>
      </c>
      <c r="J4389" s="381">
        <v>30750</v>
      </c>
      <c r="K4389" s="381">
        <v>34600</v>
      </c>
      <c r="L4389" s="381">
        <v>38400</v>
      </c>
      <c r="M4389" s="381">
        <v>41500</v>
      </c>
      <c r="N4389" s="381">
        <v>44550</v>
      </c>
      <c r="O4389" s="381">
        <v>47650</v>
      </c>
      <c r="P4389" s="381">
        <v>50700</v>
      </c>
      <c r="Q4389" s="381">
        <v>16150</v>
      </c>
      <c r="R4389" s="381">
        <v>18450</v>
      </c>
      <c r="S4389" s="381">
        <v>20750</v>
      </c>
      <c r="T4389" s="381">
        <v>24600</v>
      </c>
      <c r="U4389" s="381">
        <v>28780</v>
      </c>
      <c r="V4389" s="381">
        <v>32960</v>
      </c>
      <c r="W4389" s="381">
        <v>37140</v>
      </c>
      <c r="X4389" s="381">
        <v>41320</v>
      </c>
      <c r="Y4389" s="381">
        <v>43050</v>
      </c>
      <c r="Z4389" s="381">
        <v>49200</v>
      </c>
      <c r="AA4389" s="381">
        <v>55350</v>
      </c>
      <c r="AB4389" s="381">
        <v>61450</v>
      </c>
      <c r="AC4389" s="381">
        <v>66400</v>
      </c>
      <c r="AD4389" s="381">
        <v>71300</v>
      </c>
      <c r="AE4389" s="381">
        <v>76200</v>
      </c>
      <c r="AF4389" s="381">
        <v>81150</v>
      </c>
      <c r="AG4389" s="381">
        <v>1891</v>
      </c>
      <c r="AH4389" s="381" t="s">
        <v>2031</v>
      </c>
      <c r="AI4389" s="381" t="s">
        <v>1704</v>
      </c>
      <c r="AJ4389" s="381">
        <v>1</v>
      </c>
    </row>
    <row r="4390" spans="1:36">
      <c r="A4390" s="381" t="s">
        <v>581</v>
      </c>
      <c r="B4390" s="381" t="s">
        <v>2030</v>
      </c>
      <c r="C4390" s="381">
        <v>51</v>
      </c>
      <c r="D4390" s="381">
        <v>49</v>
      </c>
      <c r="E4390" s="381" t="s">
        <v>2029</v>
      </c>
      <c r="F4390" s="381" t="s">
        <v>2028</v>
      </c>
      <c r="G4390" s="381" t="s">
        <v>2027</v>
      </c>
      <c r="H4390" s="381">
        <v>55300</v>
      </c>
      <c r="I4390" s="381">
        <v>23450</v>
      </c>
      <c r="J4390" s="381">
        <v>26800</v>
      </c>
      <c r="K4390" s="381">
        <v>30150</v>
      </c>
      <c r="L4390" s="381">
        <v>33500</v>
      </c>
      <c r="M4390" s="381">
        <v>36200</v>
      </c>
      <c r="N4390" s="381">
        <v>38900</v>
      </c>
      <c r="O4390" s="381">
        <v>41550</v>
      </c>
      <c r="P4390" s="381">
        <v>44250</v>
      </c>
      <c r="Q4390" s="381">
        <v>14100</v>
      </c>
      <c r="R4390" s="381">
        <v>16240</v>
      </c>
      <c r="S4390" s="381">
        <v>20420</v>
      </c>
      <c r="T4390" s="381">
        <v>24600</v>
      </c>
      <c r="U4390" s="381">
        <v>28780</v>
      </c>
      <c r="V4390" s="381">
        <v>32960</v>
      </c>
      <c r="W4390" s="381">
        <v>37140</v>
      </c>
      <c r="X4390" s="381">
        <v>41320</v>
      </c>
      <c r="Y4390" s="381">
        <v>37550</v>
      </c>
      <c r="Z4390" s="381">
        <v>42900</v>
      </c>
      <c r="AA4390" s="381">
        <v>48250</v>
      </c>
      <c r="AB4390" s="381">
        <v>53600</v>
      </c>
      <c r="AC4390" s="381">
        <v>57900</v>
      </c>
      <c r="AD4390" s="381">
        <v>62200</v>
      </c>
      <c r="AE4390" s="381">
        <v>66500</v>
      </c>
      <c r="AF4390" s="381">
        <v>70800</v>
      </c>
      <c r="AG4390" s="381">
        <v>9999</v>
      </c>
      <c r="AH4390" s="381" t="s">
        <v>2027</v>
      </c>
      <c r="AI4390" s="381" t="s">
        <v>1704</v>
      </c>
      <c r="AJ4390" s="381">
        <v>0</v>
      </c>
    </row>
    <row r="4391" spans="1:36">
      <c r="A4391" s="381" t="s">
        <v>581</v>
      </c>
      <c r="B4391" s="381" t="s">
        <v>2026</v>
      </c>
      <c r="C4391" s="381">
        <v>51</v>
      </c>
      <c r="D4391" s="381">
        <v>51</v>
      </c>
      <c r="E4391" s="381" t="s">
        <v>2025</v>
      </c>
      <c r="F4391" s="381" t="s">
        <v>2024</v>
      </c>
      <c r="G4391" s="381" t="s">
        <v>2023</v>
      </c>
      <c r="H4391" s="381">
        <v>43600</v>
      </c>
      <c r="I4391" s="381">
        <v>18700</v>
      </c>
      <c r="J4391" s="381">
        <v>21350</v>
      </c>
      <c r="K4391" s="381">
        <v>24000</v>
      </c>
      <c r="L4391" s="381">
        <v>26650</v>
      </c>
      <c r="M4391" s="381">
        <v>28800</v>
      </c>
      <c r="N4391" s="381">
        <v>30950</v>
      </c>
      <c r="O4391" s="381">
        <v>33050</v>
      </c>
      <c r="P4391" s="381">
        <v>35200</v>
      </c>
      <c r="Q4391" s="381">
        <v>12060</v>
      </c>
      <c r="R4391" s="381">
        <v>16240</v>
      </c>
      <c r="S4391" s="381">
        <v>20420</v>
      </c>
      <c r="T4391" s="381">
        <v>24600</v>
      </c>
      <c r="U4391" s="381">
        <v>28780</v>
      </c>
      <c r="V4391" s="381">
        <v>30950</v>
      </c>
      <c r="W4391" s="381">
        <v>33050</v>
      </c>
      <c r="X4391" s="381">
        <v>35200</v>
      </c>
      <c r="Y4391" s="381">
        <v>29900</v>
      </c>
      <c r="Z4391" s="381">
        <v>34150</v>
      </c>
      <c r="AA4391" s="381">
        <v>38400</v>
      </c>
      <c r="AB4391" s="381">
        <v>42650</v>
      </c>
      <c r="AC4391" s="381">
        <v>46100</v>
      </c>
      <c r="AD4391" s="381">
        <v>49500</v>
      </c>
      <c r="AE4391" s="381">
        <v>52900</v>
      </c>
      <c r="AF4391" s="381">
        <v>56300</v>
      </c>
      <c r="AG4391" s="381">
        <v>9999</v>
      </c>
      <c r="AH4391" s="381" t="s">
        <v>2023</v>
      </c>
      <c r="AI4391" s="381" t="s">
        <v>1704</v>
      </c>
      <c r="AJ4391" s="381">
        <v>0</v>
      </c>
    </row>
    <row r="4392" spans="1:36">
      <c r="A4392" s="381" t="s">
        <v>581</v>
      </c>
      <c r="B4392" s="381" t="s">
        <v>2022</v>
      </c>
      <c r="C4392" s="381">
        <v>51</v>
      </c>
      <c r="D4392" s="381">
        <v>53</v>
      </c>
      <c r="E4392" s="381" t="s">
        <v>1729</v>
      </c>
      <c r="F4392" s="381" t="s">
        <v>1728</v>
      </c>
      <c r="G4392" s="381" t="s">
        <v>2021</v>
      </c>
      <c r="H4392" s="381">
        <v>78700</v>
      </c>
      <c r="I4392" s="381">
        <v>27100</v>
      </c>
      <c r="J4392" s="381">
        <v>31000</v>
      </c>
      <c r="K4392" s="381">
        <v>34850</v>
      </c>
      <c r="L4392" s="381">
        <v>38700</v>
      </c>
      <c r="M4392" s="381">
        <v>41800</v>
      </c>
      <c r="N4392" s="381">
        <v>44900</v>
      </c>
      <c r="O4392" s="381">
        <v>48000</v>
      </c>
      <c r="P4392" s="381">
        <v>51100</v>
      </c>
      <c r="Q4392" s="381">
        <v>16250</v>
      </c>
      <c r="R4392" s="381">
        <v>18600</v>
      </c>
      <c r="S4392" s="381">
        <v>20900</v>
      </c>
      <c r="T4392" s="381">
        <v>24600</v>
      </c>
      <c r="U4392" s="381">
        <v>28780</v>
      </c>
      <c r="V4392" s="381">
        <v>32960</v>
      </c>
      <c r="W4392" s="381">
        <v>37140</v>
      </c>
      <c r="X4392" s="381">
        <v>41320</v>
      </c>
      <c r="Y4392" s="381">
        <v>43350</v>
      </c>
      <c r="Z4392" s="381">
        <v>49550</v>
      </c>
      <c r="AA4392" s="381">
        <v>55750</v>
      </c>
      <c r="AB4392" s="381">
        <v>61900</v>
      </c>
      <c r="AC4392" s="381">
        <v>66900</v>
      </c>
      <c r="AD4392" s="381">
        <v>71850</v>
      </c>
      <c r="AE4392" s="381">
        <v>76800</v>
      </c>
      <c r="AF4392" s="381">
        <v>81750</v>
      </c>
      <c r="AG4392" s="381">
        <v>6760</v>
      </c>
      <c r="AH4392" s="381" t="s">
        <v>2021</v>
      </c>
      <c r="AI4392" s="381" t="s">
        <v>1704</v>
      </c>
      <c r="AJ4392" s="381">
        <v>1</v>
      </c>
    </row>
    <row r="4393" spans="1:36">
      <c r="A4393" s="381" t="s">
        <v>581</v>
      </c>
      <c r="B4393" s="381" t="s">
        <v>2020</v>
      </c>
      <c r="C4393" s="381">
        <v>51</v>
      </c>
      <c r="D4393" s="381">
        <v>57</v>
      </c>
      <c r="E4393" s="381" t="s">
        <v>2019</v>
      </c>
      <c r="F4393" s="381" t="s">
        <v>2018</v>
      </c>
      <c r="G4393" s="381" t="s">
        <v>2017</v>
      </c>
      <c r="H4393" s="381">
        <v>54700</v>
      </c>
      <c r="I4393" s="381">
        <v>19150</v>
      </c>
      <c r="J4393" s="381">
        <v>21900</v>
      </c>
      <c r="K4393" s="381">
        <v>24650</v>
      </c>
      <c r="L4393" s="381">
        <v>27350</v>
      </c>
      <c r="M4393" s="381">
        <v>29550</v>
      </c>
      <c r="N4393" s="381">
        <v>31750</v>
      </c>
      <c r="O4393" s="381">
        <v>33950</v>
      </c>
      <c r="P4393" s="381">
        <v>36150</v>
      </c>
      <c r="Q4393" s="381">
        <v>12060</v>
      </c>
      <c r="R4393" s="381">
        <v>16240</v>
      </c>
      <c r="S4393" s="381">
        <v>20420</v>
      </c>
      <c r="T4393" s="381">
        <v>24600</v>
      </c>
      <c r="U4393" s="381">
        <v>28780</v>
      </c>
      <c r="V4393" s="381">
        <v>31750</v>
      </c>
      <c r="W4393" s="381">
        <v>33950</v>
      </c>
      <c r="X4393" s="381">
        <v>36150</v>
      </c>
      <c r="Y4393" s="381">
        <v>30650</v>
      </c>
      <c r="Z4393" s="381">
        <v>35000</v>
      </c>
      <c r="AA4393" s="381">
        <v>39400</v>
      </c>
      <c r="AB4393" s="381">
        <v>43750</v>
      </c>
      <c r="AC4393" s="381">
        <v>47250</v>
      </c>
      <c r="AD4393" s="381">
        <v>50750</v>
      </c>
      <c r="AE4393" s="381">
        <v>54250</v>
      </c>
      <c r="AF4393" s="381">
        <v>57750</v>
      </c>
      <c r="AG4393" s="381">
        <v>9999</v>
      </c>
      <c r="AH4393" s="381" t="s">
        <v>2017</v>
      </c>
      <c r="AI4393" s="381" t="s">
        <v>1704</v>
      </c>
      <c r="AJ4393" s="381">
        <v>0</v>
      </c>
    </row>
    <row r="4394" spans="1:36">
      <c r="A4394" s="381" t="s">
        <v>581</v>
      </c>
      <c r="B4394" s="381" t="s">
        <v>2016</v>
      </c>
      <c r="C4394" s="381">
        <v>51</v>
      </c>
      <c r="D4394" s="381">
        <v>59</v>
      </c>
      <c r="E4394" s="381" t="s">
        <v>1755</v>
      </c>
      <c r="F4394" s="381" t="s">
        <v>1754</v>
      </c>
      <c r="G4394" s="381" t="s">
        <v>2015</v>
      </c>
      <c r="H4394" s="381">
        <v>110300</v>
      </c>
      <c r="I4394" s="381">
        <v>38650</v>
      </c>
      <c r="J4394" s="381">
        <v>44150</v>
      </c>
      <c r="K4394" s="381">
        <v>49650</v>
      </c>
      <c r="L4394" s="381">
        <v>55150</v>
      </c>
      <c r="M4394" s="381">
        <v>59600</v>
      </c>
      <c r="N4394" s="381">
        <v>64000</v>
      </c>
      <c r="O4394" s="381">
        <v>68400</v>
      </c>
      <c r="P4394" s="381">
        <v>72800</v>
      </c>
      <c r="Q4394" s="381">
        <v>23200</v>
      </c>
      <c r="R4394" s="381">
        <v>26500</v>
      </c>
      <c r="S4394" s="381">
        <v>29800</v>
      </c>
      <c r="T4394" s="381">
        <v>33100</v>
      </c>
      <c r="U4394" s="381">
        <v>35750</v>
      </c>
      <c r="V4394" s="381">
        <v>38400</v>
      </c>
      <c r="W4394" s="381">
        <v>41050</v>
      </c>
      <c r="X4394" s="381">
        <v>43700</v>
      </c>
      <c r="Y4394" s="381">
        <v>52550</v>
      </c>
      <c r="Z4394" s="381">
        <v>60050</v>
      </c>
      <c r="AA4394" s="381">
        <v>67550</v>
      </c>
      <c r="AB4394" s="381">
        <v>75050</v>
      </c>
      <c r="AC4394" s="381">
        <v>81100</v>
      </c>
      <c r="AD4394" s="381">
        <v>87100</v>
      </c>
      <c r="AE4394" s="381">
        <v>93100</v>
      </c>
      <c r="AF4394" s="381">
        <v>99100</v>
      </c>
      <c r="AG4394" s="381">
        <v>8840</v>
      </c>
      <c r="AH4394" s="381" t="s">
        <v>2015</v>
      </c>
      <c r="AI4394" s="381" t="s">
        <v>1704</v>
      </c>
      <c r="AJ4394" s="381">
        <v>1</v>
      </c>
    </row>
    <row r="4395" spans="1:36">
      <c r="A4395" s="381" t="s">
        <v>581</v>
      </c>
      <c r="B4395" s="381" t="s">
        <v>2014</v>
      </c>
      <c r="C4395" s="381">
        <v>51</v>
      </c>
      <c r="D4395" s="381">
        <v>61</v>
      </c>
      <c r="E4395" s="381" t="s">
        <v>1755</v>
      </c>
      <c r="F4395" s="381" t="s">
        <v>1754</v>
      </c>
      <c r="G4395" s="381" t="s">
        <v>2013</v>
      </c>
      <c r="H4395" s="381">
        <v>110300</v>
      </c>
      <c r="I4395" s="381">
        <v>38650</v>
      </c>
      <c r="J4395" s="381">
        <v>44150</v>
      </c>
      <c r="K4395" s="381">
        <v>49650</v>
      </c>
      <c r="L4395" s="381">
        <v>55150</v>
      </c>
      <c r="M4395" s="381">
        <v>59600</v>
      </c>
      <c r="N4395" s="381">
        <v>64000</v>
      </c>
      <c r="O4395" s="381">
        <v>68400</v>
      </c>
      <c r="P4395" s="381">
        <v>72800</v>
      </c>
      <c r="Q4395" s="381">
        <v>23200</v>
      </c>
      <c r="R4395" s="381">
        <v>26500</v>
      </c>
      <c r="S4395" s="381">
        <v>29800</v>
      </c>
      <c r="T4395" s="381">
        <v>33100</v>
      </c>
      <c r="U4395" s="381">
        <v>35750</v>
      </c>
      <c r="V4395" s="381">
        <v>38400</v>
      </c>
      <c r="W4395" s="381">
        <v>41050</v>
      </c>
      <c r="X4395" s="381">
        <v>43700</v>
      </c>
      <c r="Y4395" s="381">
        <v>52550</v>
      </c>
      <c r="Z4395" s="381">
        <v>60050</v>
      </c>
      <c r="AA4395" s="381">
        <v>67550</v>
      </c>
      <c r="AB4395" s="381">
        <v>75050</v>
      </c>
      <c r="AC4395" s="381">
        <v>81100</v>
      </c>
      <c r="AD4395" s="381">
        <v>87100</v>
      </c>
      <c r="AE4395" s="381">
        <v>93100</v>
      </c>
      <c r="AF4395" s="381">
        <v>99100</v>
      </c>
      <c r="AG4395" s="381">
        <v>8840</v>
      </c>
      <c r="AH4395" s="381" t="s">
        <v>2013</v>
      </c>
      <c r="AI4395" s="381" t="s">
        <v>1704</v>
      </c>
      <c r="AJ4395" s="381">
        <v>1</v>
      </c>
    </row>
    <row r="4396" spans="1:36">
      <c r="A4396" s="381" t="s">
        <v>581</v>
      </c>
      <c r="B4396" s="381" t="s">
        <v>2012</v>
      </c>
      <c r="C4396" s="381">
        <v>51</v>
      </c>
      <c r="D4396" s="381">
        <v>63</v>
      </c>
      <c r="E4396" s="381" t="s">
        <v>2011</v>
      </c>
      <c r="F4396" s="381" t="s">
        <v>2010</v>
      </c>
      <c r="G4396" s="381" t="s">
        <v>2009</v>
      </c>
      <c r="H4396" s="381">
        <v>57300</v>
      </c>
      <c r="I4396" s="381">
        <v>19950</v>
      </c>
      <c r="J4396" s="381">
        <v>22800</v>
      </c>
      <c r="K4396" s="381">
        <v>25650</v>
      </c>
      <c r="L4396" s="381">
        <v>28450</v>
      </c>
      <c r="M4396" s="381">
        <v>30750</v>
      </c>
      <c r="N4396" s="381">
        <v>33050</v>
      </c>
      <c r="O4396" s="381">
        <v>35300</v>
      </c>
      <c r="P4396" s="381">
        <v>37600</v>
      </c>
      <c r="Q4396" s="381">
        <v>12060</v>
      </c>
      <c r="R4396" s="381">
        <v>16240</v>
      </c>
      <c r="S4396" s="381">
        <v>20420</v>
      </c>
      <c r="T4396" s="381">
        <v>24600</v>
      </c>
      <c r="U4396" s="381">
        <v>28780</v>
      </c>
      <c r="V4396" s="381">
        <v>32960</v>
      </c>
      <c r="W4396" s="381">
        <v>35300</v>
      </c>
      <c r="X4396" s="381">
        <v>37600</v>
      </c>
      <c r="Y4396" s="381">
        <v>31850</v>
      </c>
      <c r="Z4396" s="381">
        <v>36400</v>
      </c>
      <c r="AA4396" s="381">
        <v>40950</v>
      </c>
      <c r="AB4396" s="381">
        <v>45500</v>
      </c>
      <c r="AC4396" s="381">
        <v>49150</v>
      </c>
      <c r="AD4396" s="381">
        <v>52800</v>
      </c>
      <c r="AE4396" s="381">
        <v>56450</v>
      </c>
      <c r="AF4396" s="381">
        <v>60100</v>
      </c>
      <c r="AG4396" s="381">
        <v>9999</v>
      </c>
      <c r="AH4396" s="381" t="s">
        <v>2009</v>
      </c>
      <c r="AI4396" s="381" t="s">
        <v>1704</v>
      </c>
      <c r="AJ4396" s="381">
        <v>1</v>
      </c>
    </row>
    <row r="4397" spans="1:36">
      <c r="A4397" s="381" t="s">
        <v>581</v>
      </c>
      <c r="B4397" s="381" t="s">
        <v>2008</v>
      </c>
      <c r="C4397" s="381">
        <v>51</v>
      </c>
      <c r="D4397" s="381">
        <v>65</v>
      </c>
      <c r="E4397" s="381" t="s">
        <v>1807</v>
      </c>
      <c r="F4397" s="381" t="s">
        <v>1806</v>
      </c>
      <c r="G4397" s="381" t="s">
        <v>2007</v>
      </c>
      <c r="H4397" s="381">
        <v>76600</v>
      </c>
      <c r="I4397" s="381">
        <v>26850</v>
      </c>
      <c r="J4397" s="381">
        <v>30650</v>
      </c>
      <c r="K4397" s="381">
        <v>34500</v>
      </c>
      <c r="L4397" s="381">
        <v>38300</v>
      </c>
      <c r="M4397" s="381">
        <v>41400</v>
      </c>
      <c r="N4397" s="381">
        <v>44450</v>
      </c>
      <c r="O4397" s="381">
        <v>47500</v>
      </c>
      <c r="P4397" s="381">
        <v>50600</v>
      </c>
      <c r="Q4397" s="381">
        <v>16100</v>
      </c>
      <c r="R4397" s="381">
        <v>18400</v>
      </c>
      <c r="S4397" s="381">
        <v>20700</v>
      </c>
      <c r="T4397" s="381">
        <v>24600</v>
      </c>
      <c r="U4397" s="381">
        <v>28780</v>
      </c>
      <c r="V4397" s="381">
        <v>32960</v>
      </c>
      <c r="W4397" s="381">
        <v>37140</v>
      </c>
      <c r="X4397" s="381">
        <v>41320</v>
      </c>
      <c r="Y4397" s="381">
        <v>42950</v>
      </c>
      <c r="Z4397" s="381">
        <v>49050</v>
      </c>
      <c r="AA4397" s="381">
        <v>55200</v>
      </c>
      <c r="AB4397" s="381">
        <v>61300</v>
      </c>
      <c r="AC4397" s="381">
        <v>66250</v>
      </c>
      <c r="AD4397" s="381">
        <v>71150</v>
      </c>
      <c r="AE4397" s="381">
        <v>76050</v>
      </c>
      <c r="AF4397" s="381">
        <v>80950</v>
      </c>
      <c r="AG4397" s="381">
        <v>1540</v>
      </c>
      <c r="AH4397" s="381" t="s">
        <v>2007</v>
      </c>
      <c r="AI4397" s="381" t="s">
        <v>1704</v>
      </c>
      <c r="AJ4397" s="381">
        <v>1</v>
      </c>
    </row>
    <row r="4398" spans="1:36">
      <c r="A4398" s="381" t="s">
        <v>581</v>
      </c>
      <c r="B4398" s="381" t="s">
        <v>2006</v>
      </c>
      <c r="C4398" s="381">
        <v>51</v>
      </c>
      <c r="D4398" s="381">
        <v>67</v>
      </c>
      <c r="E4398" s="381" t="s">
        <v>2005</v>
      </c>
      <c r="F4398" s="381" t="s">
        <v>2004</v>
      </c>
      <c r="G4398" s="381" t="s">
        <v>1670</v>
      </c>
      <c r="H4398" s="381">
        <v>58000</v>
      </c>
      <c r="I4398" s="381">
        <v>20300</v>
      </c>
      <c r="J4398" s="381">
        <v>23200</v>
      </c>
      <c r="K4398" s="381">
        <v>26100</v>
      </c>
      <c r="L4398" s="381">
        <v>29000</v>
      </c>
      <c r="M4398" s="381">
        <v>31350</v>
      </c>
      <c r="N4398" s="381">
        <v>33650</v>
      </c>
      <c r="O4398" s="381">
        <v>36000</v>
      </c>
      <c r="P4398" s="381">
        <v>38300</v>
      </c>
      <c r="Q4398" s="381">
        <v>12200</v>
      </c>
      <c r="R4398" s="381">
        <v>16240</v>
      </c>
      <c r="S4398" s="381">
        <v>20420</v>
      </c>
      <c r="T4398" s="381">
        <v>24600</v>
      </c>
      <c r="U4398" s="381">
        <v>28780</v>
      </c>
      <c r="V4398" s="381">
        <v>32960</v>
      </c>
      <c r="W4398" s="381">
        <v>36000</v>
      </c>
      <c r="X4398" s="381">
        <v>38300</v>
      </c>
      <c r="Y4398" s="381">
        <v>32500</v>
      </c>
      <c r="Z4398" s="381">
        <v>37150</v>
      </c>
      <c r="AA4398" s="381">
        <v>41800</v>
      </c>
      <c r="AB4398" s="381">
        <v>46400</v>
      </c>
      <c r="AC4398" s="381">
        <v>50150</v>
      </c>
      <c r="AD4398" s="381">
        <v>53850</v>
      </c>
      <c r="AE4398" s="381">
        <v>57550</v>
      </c>
      <c r="AF4398" s="381">
        <v>61250</v>
      </c>
      <c r="AG4398" s="381">
        <v>9999</v>
      </c>
      <c r="AH4398" s="381" t="s">
        <v>1670</v>
      </c>
      <c r="AI4398" s="381" t="s">
        <v>1704</v>
      </c>
      <c r="AJ4398" s="381">
        <v>1</v>
      </c>
    </row>
    <row r="4399" spans="1:36">
      <c r="A4399" s="381" t="s">
        <v>581</v>
      </c>
      <c r="B4399" s="381" t="s">
        <v>2003</v>
      </c>
      <c r="C4399" s="381">
        <v>51</v>
      </c>
      <c r="D4399" s="381">
        <v>69</v>
      </c>
      <c r="E4399" s="381" t="s">
        <v>1519</v>
      </c>
      <c r="F4399" s="381" t="s">
        <v>1518</v>
      </c>
      <c r="G4399" s="381" t="s">
        <v>2002</v>
      </c>
      <c r="H4399" s="381">
        <v>68100</v>
      </c>
      <c r="I4399" s="381">
        <v>24600</v>
      </c>
      <c r="J4399" s="381">
        <v>28100</v>
      </c>
      <c r="K4399" s="381">
        <v>31600</v>
      </c>
      <c r="L4399" s="381">
        <v>35100</v>
      </c>
      <c r="M4399" s="381">
        <v>37950</v>
      </c>
      <c r="N4399" s="381">
        <v>40750</v>
      </c>
      <c r="O4399" s="381">
        <v>43550</v>
      </c>
      <c r="P4399" s="381">
        <v>46350</v>
      </c>
      <c r="Q4399" s="381">
        <v>14750</v>
      </c>
      <c r="R4399" s="381">
        <v>16850</v>
      </c>
      <c r="S4399" s="381">
        <v>20420</v>
      </c>
      <c r="T4399" s="381">
        <v>24600</v>
      </c>
      <c r="U4399" s="381">
        <v>28780</v>
      </c>
      <c r="V4399" s="381">
        <v>32960</v>
      </c>
      <c r="W4399" s="381">
        <v>37140</v>
      </c>
      <c r="X4399" s="381">
        <v>41320</v>
      </c>
      <c r="Y4399" s="381">
        <v>39350</v>
      </c>
      <c r="Z4399" s="381">
        <v>44950</v>
      </c>
      <c r="AA4399" s="381">
        <v>50550</v>
      </c>
      <c r="AB4399" s="381">
        <v>56150</v>
      </c>
      <c r="AC4399" s="381">
        <v>60650</v>
      </c>
      <c r="AD4399" s="381">
        <v>65150</v>
      </c>
      <c r="AE4399" s="381">
        <v>69650</v>
      </c>
      <c r="AF4399" s="381">
        <v>74150</v>
      </c>
      <c r="AG4399" s="381">
        <v>9999</v>
      </c>
      <c r="AH4399" s="381" t="s">
        <v>2002</v>
      </c>
      <c r="AI4399" s="381" t="s">
        <v>1704</v>
      </c>
      <c r="AJ4399" s="381">
        <v>1</v>
      </c>
    </row>
    <row r="4400" spans="1:36">
      <c r="A4400" s="381" t="s">
        <v>581</v>
      </c>
      <c r="B4400" s="381" t="s">
        <v>2001</v>
      </c>
      <c r="C4400" s="381">
        <v>51</v>
      </c>
      <c r="D4400" s="381">
        <v>71</v>
      </c>
      <c r="E4400" s="381" t="s">
        <v>2000</v>
      </c>
      <c r="F4400" s="381" t="s">
        <v>1999</v>
      </c>
      <c r="G4400" s="381" t="s">
        <v>1998</v>
      </c>
      <c r="H4400" s="381">
        <v>56200</v>
      </c>
      <c r="I4400" s="381">
        <v>19700</v>
      </c>
      <c r="J4400" s="381">
        <v>22500</v>
      </c>
      <c r="K4400" s="381">
        <v>25300</v>
      </c>
      <c r="L4400" s="381">
        <v>28100</v>
      </c>
      <c r="M4400" s="381">
        <v>30350</v>
      </c>
      <c r="N4400" s="381">
        <v>32600</v>
      </c>
      <c r="O4400" s="381">
        <v>34850</v>
      </c>
      <c r="P4400" s="381">
        <v>37100</v>
      </c>
      <c r="Q4400" s="381">
        <v>12060</v>
      </c>
      <c r="R4400" s="381">
        <v>16240</v>
      </c>
      <c r="S4400" s="381">
        <v>20420</v>
      </c>
      <c r="T4400" s="381">
        <v>24600</v>
      </c>
      <c r="U4400" s="381">
        <v>28780</v>
      </c>
      <c r="V4400" s="381">
        <v>32600</v>
      </c>
      <c r="W4400" s="381">
        <v>34850</v>
      </c>
      <c r="X4400" s="381">
        <v>37100</v>
      </c>
      <c r="Y4400" s="381">
        <v>31500</v>
      </c>
      <c r="Z4400" s="381">
        <v>36000</v>
      </c>
      <c r="AA4400" s="381">
        <v>40500</v>
      </c>
      <c r="AB4400" s="381">
        <v>44950</v>
      </c>
      <c r="AC4400" s="381">
        <v>48550</v>
      </c>
      <c r="AD4400" s="381">
        <v>52150</v>
      </c>
      <c r="AE4400" s="381">
        <v>55750</v>
      </c>
      <c r="AF4400" s="381">
        <v>59350</v>
      </c>
      <c r="AG4400" s="381">
        <v>9999</v>
      </c>
      <c r="AH4400" s="381" t="s">
        <v>1998</v>
      </c>
      <c r="AI4400" s="381" t="s">
        <v>1704</v>
      </c>
      <c r="AJ4400" s="381">
        <v>1</v>
      </c>
    </row>
    <row r="4401" spans="1:36">
      <c r="A4401" s="381" t="s">
        <v>581</v>
      </c>
      <c r="B4401" s="381" t="s">
        <v>1997</v>
      </c>
      <c r="C4401" s="381">
        <v>51</v>
      </c>
      <c r="D4401" s="381">
        <v>73</v>
      </c>
      <c r="E4401" s="381" t="s">
        <v>1709</v>
      </c>
      <c r="F4401" s="381" t="s">
        <v>1708</v>
      </c>
      <c r="G4401" s="381" t="s">
        <v>1996</v>
      </c>
      <c r="H4401" s="381">
        <v>73000</v>
      </c>
      <c r="I4401" s="381">
        <v>25550</v>
      </c>
      <c r="J4401" s="381">
        <v>29200</v>
      </c>
      <c r="K4401" s="381">
        <v>32850</v>
      </c>
      <c r="L4401" s="381">
        <v>36500</v>
      </c>
      <c r="M4401" s="381">
        <v>39450</v>
      </c>
      <c r="N4401" s="381">
        <v>42350</v>
      </c>
      <c r="O4401" s="381">
        <v>45300</v>
      </c>
      <c r="P4401" s="381">
        <v>48200</v>
      </c>
      <c r="Q4401" s="381">
        <v>15350</v>
      </c>
      <c r="R4401" s="381">
        <v>17550</v>
      </c>
      <c r="S4401" s="381">
        <v>20420</v>
      </c>
      <c r="T4401" s="381">
        <v>24600</v>
      </c>
      <c r="U4401" s="381">
        <v>28780</v>
      </c>
      <c r="V4401" s="381">
        <v>32960</v>
      </c>
      <c r="W4401" s="381">
        <v>37140</v>
      </c>
      <c r="X4401" s="381">
        <v>41320</v>
      </c>
      <c r="Y4401" s="381">
        <v>40900</v>
      </c>
      <c r="Z4401" s="381">
        <v>46750</v>
      </c>
      <c r="AA4401" s="381">
        <v>52600</v>
      </c>
      <c r="AB4401" s="381">
        <v>58400</v>
      </c>
      <c r="AC4401" s="381">
        <v>63100</v>
      </c>
      <c r="AD4401" s="381">
        <v>67750</v>
      </c>
      <c r="AE4401" s="381">
        <v>72450</v>
      </c>
      <c r="AF4401" s="381">
        <v>77100</v>
      </c>
      <c r="AG4401" s="381">
        <v>5720</v>
      </c>
      <c r="AH4401" s="381" t="s">
        <v>1996</v>
      </c>
      <c r="AI4401" s="381" t="s">
        <v>1704</v>
      </c>
      <c r="AJ4401" s="381">
        <v>1</v>
      </c>
    </row>
    <row r="4402" spans="1:36">
      <c r="A4402" s="381" t="s">
        <v>581</v>
      </c>
      <c r="B4402" s="381" t="s">
        <v>1995</v>
      </c>
      <c r="C4402" s="381">
        <v>51</v>
      </c>
      <c r="D4402" s="381">
        <v>75</v>
      </c>
      <c r="E4402" s="381" t="s">
        <v>1729</v>
      </c>
      <c r="F4402" s="381" t="s">
        <v>1728</v>
      </c>
      <c r="G4402" s="381" t="s">
        <v>1994</v>
      </c>
      <c r="H4402" s="381">
        <v>78700</v>
      </c>
      <c r="I4402" s="381">
        <v>27100</v>
      </c>
      <c r="J4402" s="381">
        <v>31000</v>
      </c>
      <c r="K4402" s="381">
        <v>34850</v>
      </c>
      <c r="L4402" s="381">
        <v>38700</v>
      </c>
      <c r="M4402" s="381">
        <v>41800</v>
      </c>
      <c r="N4402" s="381">
        <v>44900</v>
      </c>
      <c r="O4402" s="381">
        <v>48000</v>
      </c>
      <c r="P4402" s="381">
        <v>51100</v>
      </c>
      <c r="Q4402" s="381">
        <v>16250</v>
      </c>
      <c r="R4402" s="381">
        <v>18600</v>
      </c>
      <c r="S4402" s="381">
        <v>20900</v>
      </c>
      <c r="T4402" s="381">
        <v>24600</v>
      </c>
      <c r="U4402" s="381">
        <v>28780</v>
      </c>
      <c r="V4402" s="381">
        <v>32960</v>
      </c>
      <c r="W4402" s="381">
        <v>37140</v>
      </c>
      <c r="X4402" s="381">
        <v>41320</v>
      </c>
      <c r="Y4402" s="381">
        <v>43350</v>
      </c>
      <c r="Z4402" s="381">
        <v>49550</v>
      </c>
      <c r="AA4402" s="381">
        <v>55750</v>
      </c>
      <c r="AB4402" s="381">
        <v>61900</v>
      </c>
      <c r="AC4402" s="381">
        <v>66900</v>
      </c>
      <c r="AD4402" s="381">
        <v>71850</v>
      </c>
      <c r="AE4402" s="381">
        <v>76800</v>
      </c>
      <c r="AF4402" s="381">
        <v>81750</v>
      </c>
      <c r="AG4402" s="381">
        <v>6760</v>
      </c>
      <c r="AH4402" s="381" t="s">
        <v>1994</v>
      </c>
      <c r="AI4402" s="381" t="s">
        <v>1704</v>
      </c>
      <c r="AJ4402" s="381">
        <v>1</v>
      </c>
    </row>
    <row r="4403" spans="1:36">
      <c r="A4403" s="381" t="s">
        <v>581</v>
      </c>
      <c r="B4403" s="381" t="s">
        <v>1993</v>
      </c>
      <c r="C4403" s="381">
        <v>51</v>
      </c>
      <c r="D4403" s="381">
        <v>77</v>
      </c>
      <c r="E4403" s="381" t="s">
        <v>1992</v>
      </c>
      <c r="F4403" s="381" t="s">
        <v>1991</v>
      </c>
      <c r="G4403" s="381" t="s">
        <v>1990</v>
      </c>
      <c r="H4403" s="381">
        <v>39600</v>
      </c>
      <c r="I4403" s="381">
        <v>18700</v>
      </c>
      <c r="J4403" s="381">
        <v>21350</v>
      </c>
      <c r="K4403" s="381">
        <v>24000</v>
      </c>
      <c r="L4403" s="381">
        <v>26650</v>
      </c>
      <c r="M4403" s="381">
        <v>28800</v>
      </c>
      <c r="N4403" s="381">
        <v>30950</v>
      </c>
      <c r="O4403" s="381">
        <v>33050</v>
      </c>
      <c r="P4403" s="381">
        <v>35200</v>
      </c>
      <c r="Q4403" s="381">
        <v>12060</v>
      </c>
      <c r="R4403" s="381">
        <v>16240</v>
      </c>
      <c r="S4403" s="381">
        <v>20420</v>
      </c>
      <c r="T4403" s="381">
        <v>24600</v>
      </c>
      <c r="U4403" s="381">
        <v>28780</v>
      </c>
      <c r="V4403" s="381">
        <v>30950</v>
      </c>
      <c r="W4403" s="381">
        <v>33050</v>
      </c>
      <c r="X4403" s="381">
        <v>35200</v>
      </c>
      <c r="Y4403" s="381">
        <v>29900</v>
      </c>
      <c r="Z4403" s="381">
        <v>34150</v>
      </c>
      <c r="AA4403" s="381">
        <v>38400</v>
      </c>
      <c r="AB4403" s="381">
        <v>42650</v>
      </c>
      <c r="AC4403" s="381">
        <v>46100</v>
      </c>
      <c r="AD4403" s="381">
        <v>49500</v>
      </c>
      <c r="AE4403" s="381">
        <v>52900</v>
      </c>
      <c r="AF4403" s="381">
        <v>56300</v>
      </c>
      <c r="AG4403" s="381">
        <v>9999</v>
      </c>
      <c r="AH4403" s="381" t="s">
        <v>1990</v>
      </c>
      <c r="AI4403" s="381" t="s">
        <v>1704</v>
      </c>
      <c r="AJ4403" s="381">
        <v>0</v>
      </c>
    </row>
    <row r="4404" spans="1:36">
      <c r="A4404" s="381" t="s">
        <v>581</v>
      </c>
      <c r="B4404" s="381" t="s">
        <v>1989</v>
      </c>
      <c r="C4404" s="381">
        <v>51</v>
      </c>
      <c r="D4404" s="381">
        <v>79</v>
      </c>
      <c r="E4404" s="381" t="s">
        <v>1807</v>
      </c>
      <c r="F4404" s="381" t="s">
        <v>1806</v>
      </c>
      <c r="G4404" s="381" t="s">
        <v>1988</v>
      </c>
      <c r="H4404" s="381">
        <v>76600</v>
      </c>
      <c r="I4404" s="381">
        <v>26850</v>
      </c>
      <c r="J4404" s="381">
        <v>30650</v>
      </c>
      <c r="K4404" s="381">
        <v>34500</v>
      </c>
      <c r="L4404" s="381">
        <v>38300</v>
      </c>
      <c r="M4404" s="381">
        <v>41400</v>
      </c>
      <c r="N4404" s="381">
        <v>44450</v>
      </c>
      <c r="O4404" s="381">
        <v>47500</v>
      </c>
      <c r="P4404" s="381">
        <v>50600</v>
      </c>
      <c r="Q4404" s="381">
        <v>16100</v>
      </c>
      <c r="R4404" s="381">
        <v>18400</v>
      </c>
      <c r="S4404" s="381">
        <v>20700</v>
      </c>
      <c r="T4404" s="381">
        <v>24600</v>
      </c>
      <c r="U4404" s="381">
        <v>28780</v>
      </c>
      <c r="V4404" s="381">
        <v>32960</v>
      </c>
      <c r="W4404" s="381">
        <v>37140</v>
      </c>
      <c r="X4404" s="381">
        <v>41320</v>
      </c>
      <c r="Y4404" s="381">
        <v>42950</v>
      </c>
      <c r="Z4404" s="381">
        <v>49050</v>
      </c>
      <c r="AA4404" s="381">
        <v>55200</v>
      </c>
      <c r="AB4404" s="381">
        <v>61300</v>
      </c>
      <c r="AC4404" s="381">
        <v>66250</v>
      </c>
      <c r="AD4404" s="381">
        <v>71150</v>
      </c>
      <c r="AE4404" s="381">
        <v>76050</v>
      </c>
      <c r="AF4404" s="381">
        <v>80950</v>
      </c>
      <c r="AG4404" s="381">
        <v>1540</v>
      </c>
      <c r="AH4404" s="381" t="s">
        <v>1988</v>
      </c>
      <c r="AI4404" s="381" t="s">
        <v>1704</v>
      </c>
      <c r="AJ4404" s="381">
        <v>1</v>
      </c>
    </row>
    <row r="4405" spans="1:36">
      <c r="A4405" s="381" t="s">
        <v>581</v>
      </c>
      <c r="B4405" s="381" t="s">
        <v>1987</v>
      </c>
      <c r="C4405" s="381">
        <v>51</v>
      </c>
      <c r="D4405" s="381">
        <v>81</v>
      </c>
      <c r="E4405" s="381" t="s">
        <v>1791</v>
      </c>
      <c r="F4405" s="381" t="s">
        <v>1790</v>
      </c>
      <c r="G4405" s="381" t="s">
        <v>1986</v>
      </c>
      <c r="H4405" s="381">
        <v>43600</v>
      </c>
      <c r="I4405" s="381">
        <v>18700</v>
      </c>
      <c r="J4405" s="381">
        <v>21350</v>
      </c>
      <c r="K4405" s="381">
        <v>24000</v>
      </c>
      <c r="L4405" s="381">
        <v>26650</v>
      </c>
      <c r="M4405" s="381">
        <v>28800</v>
      </c>
      <c r="N4405" s="381">
        <v>30950</v>
      </c>
      <c r="O4405" s="381">
        <v>33050</v>
      </c>
      <c r="P4405" s="381">
        <v>35200</v>
      </c>
      <c r="Q4405" s="381">
        <v>12060</v>
      </c>
      <c r="R4405" s="381">
        <v>16240</v>
      </c>
      <c r="S4405" s="381">
        <v>20420</v>
      </c>
      <c r="T4405" s="381">
        <v>24600</v>
      </c>
      <c r="U4405" s="381">
        <v>28780</v>
      </c>
      <c r="V4405" s="381">
        <v>30950</v>
      </c>
      <c r="W4405" s="381">
        <v>33050</v>
      </c>
      <c r="X4405" s="381">
        <v>35200</v>
      </c>
      <c r="Y4405" s="381">
        <v>29900</v>
      </c>
      <c r="Z4405" s="381">
        <v>34150</v>
      </c>
      <c r="AA4405" s="381">
        <v>38400</v>
      </c>
      <c r="AB4405" s="381">
        <v>42650</v>
      </c>
      <c r="AC4405" s="381">
        <v>46100</v>
      </c>
      <c r="AD4405" s="381">
        <v>49500</v>
      </c>
      <c r="AE4405" s="381">
        <v>52900</v>
      </c>
      <c r="AF4405" s="381">
        <v>56300</v>
      </c>
      <c r="AG4405" s="381">
        <v>9999</v>
      </c>
      <c r="AH4405" s="381" t="s">
        <v>1986</v>
      </c>
      <c r="AI4405" s="381" t="s">
        <v>1704</v>
      </c>
      <c r="AJ4405" s="381">
        <v>0</v>
      </c>
    </row>
    <row r="4406" spans="1:36">
      <c r="A4406" s="381" t="s">
        <v>581</v>
      </c>
      <c r="B4406" s="381" t="s">
        <v>1985</v>
      </c>
      <c r="C4406" s="381">
        <v>51</v>
      </c>
      <c r="D4406" s="381">
        <v>83</v>
      </c>
      <c r="E4406" s="381" t="s">
        <v>1984</v>
      </c>
      <c r="F4406" s="381" t="s">
        <v>1983</v>
      </c>
      <c r="G4406" s="381" t="s">
        <v>1982</v>
      </c>
      <c r="H4406" s="381">
        <v>48700</v>
      </c>
      <c r="I4406" s="381">
        <v>18700</v>
      </c>
      <c r="J4406" s="381">
        <v>21350</v>
      </c>
      <c r="K4406" s="381">
        <v>24000</v>
      </c>
      <c r="L4406" s="381">
        <v>26650</v>
      </c>
      <c r="M4406" s="381">
        <v>28800</v>
      </c>
      <c r="N4406" s="381">
        <v>30950</v>
      </c>
      <c r="O4406" s="381">
        <v>33050</v>
      </c>
      <c r="P4406" s="381">
        <v>35200</v>
      </c>
      <c r="Q4406" s="381">
        <v>12060</v>
      </c>
      <c r="R4406" s="381">
        <v>16240</v>
      </c>
      <c r="S4406" s="381">
        <v>20420</v>
      </c>
      <c r="T4406" s="381">
        <v>24600</v>
      </c>
      <c r="U4406" s="381">
        <v>28780</v>
      </c>
      <c r="V4406" s="381">
        <v>30950</v>
      </c>
      <c r="W4406" s="381">
        <v>33050</v>
      </c>
      <c r="X4406" s="381">
        <v>35200</v>
      </c>
      <c r="Y4406" s="381">
        <v>29900</v>
      </c>
      <c r="Z4406" s="381">
        <v>34150</v>
      </c>
      <c r="AA4406" s="381">
        <v>38400</v>
      </c>
      <c r="AB4406" s="381">
        <v>42650</v>
      </c>
      <c r="AC4406" s="381">
        <v>46100</v>
      </c>
      <c r="AD4406" s="381">
        <v>49500</v>
      </c>
      <c r="AE4406" s="381">
        <v>52900</v>
      </c>
      <c r="AF4406" s="381">
        <v>56300</v>
      </c>
      <c r="AG4406" s="381">
        <v>9999</v>
      </c>
      <c r="AH4406" s="381" t="s">
        <v>1982</v>
      </c>
      <c r="AI4406" s="381" t="s">
        <v>1704</v>
      </c>
      <c r="AJ4406" s="381">
        <v>0</v>
      </c>
    </row>
    <row r="4407" spans="1:36">
      <c r="A4407" s="381" t="s">
        <v>581</v>
      </c>
      <c r="B4407" s="381" t="s">
        <v>1981</v>
      </c>
      <c r="C4407" s="381">
        <v>51</v>
      </c>
      <c r="D4407" s="381">
        <v>85</v>
      </c>
      <c r="E4407" s="381" t="s">
        <v>1729</v>
      </c>
      <c r="F4407" s="381" t="s">
        <v>1728</v>
      </c>
      <c r="G4407" s="381" t="s">
        <v>1980</v>
      </c>
      <c r="H4407" s="381">
        <v>78700</v>
      </c>
      <c r="I4407" s="381">
        <v>27100</v>
      </c>
      <c r="J4407" s="381">
        <v>31000</v>
      </c>
      <c r="K4407" s="381">
        <v>34850</v>
      </c>
      <c r="L4407" s="381">
        <v>38700</v>
      </c>
      <c r="M4407" s="381">
        <v>41800</v>
      </c>
      <c r="N4407" s="381">
        <v>44900</v>
      </c>
      <c r="O4407" s="381">
        <v>48000</v>
      </c>
      <c r="P4407" s="381">
        <v>51100</v>
      </c>
      <c r="Q4407" s="381">
        <v>16250</v>
      </c>
      <c r="R4407" s="381">
        <v>18600</v>
      </c>
      <c r="S4407" s="381">
        <v>20900</v>
      </c>
      <c r="T4407" s="381">
        <v>24600</v>
      </c>
      <c r="U4407" s="381">
        <v>28780</v>
      </c>
      <c r="V4407" s="381">
        <v>32960</v>
      </c>
      <c r="W4407" s="381">
        <v>37140</v>
      </c>
      <c r="X4407" s="381">
        <v>41320</v>
      </c>
      <c r="Y4407" s="381">
        <v>43350</v>
      </c>
      <c r="Z4407" s="381">
        <v>49550</v>
      </c>
      <c r="AA4407" s="381">
        <v>55750</v>
      </c>
      <c r="AB4407" s="381">
        <v>61900</v>
      </c>
      <c r="AC4407" s="381">
        <v>66900</v>
      </c>
      <c r="AD4407" s="381">
        <v>71850</v>
      </c>
      <c r="AE4407" s="381">
        <v>76800</v>
      </c>
      <c r="AF4407" s="381">
        <v>81750</v>
      </c>
      <c r="AG4407" s="381">
        <v>6760</v>
      </c>
      <c r="AH4407" s="381" t="s">
        <v>1980</v>
      </c>
      <c r="AI4407" s="381" t="s">
        <v>1704</v>
      </c>
      <c r="AJ4407" s="381">
        <v>1</v>
      </c>
    </row>
    <row r="4408" spans="1:36">
      <c r="A4408" s="381" t="s">
        <v>581</v>
      </c>
      <c r="B4408" s="381" t="s">
        <v>1979</v>
      </c>
      <c r="C4408" s="381">
        <v>51</v>
      </c>
      <c r="D4408" s="381">
        <v>87</v>
      </c>
      <c r="E4408" s="381" t="s">
        <v>1729</v>
      </c>
      <c r="F4408" s="381" t="s">
        <v>1728</v>
      </c>
      <c r="G4408" s="381" t="s">
        <v>1978</v>
      </c>
      <c r="H4408" s="381">
        <v>78700</v>
      </c>
      <c r="I4408" s="381">
        <v>27100</v>
      </c>
      <c r="J4408" s="381">
        <v>31000</v>
      </c>
      <c r="K4408" s="381">
        <v>34850</v>
      </c>
      <c r="L4408" s="381">
        <v>38700</v>
      </c>
      <c r="M4408" s="381">
        <v>41800</v>
      </c>
      <c r="N4408" s="381">
        <v>44900</v>
      </c>
      <c r="O4408" s="381">
        <v>48000</v>
      </c>
      <c r="P4408" s="381">
        <v>51100</v>
      </c>
      <c r="Q4408" s="381">
        <v>16250</v>
      </c>
      <c r="R4408" s="381">
        <v>18600</v>
      </c>
      <c r="S4408" s="381">
        <v>20900</v>
      </c>
      <c r="T4408" s="381">
        <v>24600</v>
      </c>
      <c r="U4408" s="381">
        <v>28780</v>
      </c>
      <c r="V4408" s="381">
        <v>32960</v>
      </c>
      <c r="W4408" s="381">
        <v>37140</v>
      </c>
      <c r="X4408" s="381">
        <v>41320</v>
      </c>
      <c r="Y4408" s="381">
        <v>43350</v>
      </c>
      <c r="Z4408" s="381">
        <v>49550</v>
      </c>
      <c r="AA4408" s="381">
        <v>55750</v>
      </c>
      <c r="AB4408" s="381">
        <v>61900</v>
      </c>
      <c r="AC4408" s="381">
        <v>66900</v>
      </c>
      <c r="AD4408" s="381">
        <v>71850</v>
      </c>
      <c r="AE4408" s="381">
        <v>76800</v>
      </c>
      <c r="AF4408" s="381">
        <v>81750</v>
      </c>
      <c r="AG4408" s="381">
        <v>6760</v>
      </c>
      <c r="AH4408" s="381" t="s">
        <v>1978</v>
      </c>
      <c r="AI4408" s="381" t="s">
        <v>1704</v>
      </c>
      <c r="AJ4408" s="381">
        <v>1</v>
      </c>
    </row>
    <row r="4409" spans="1:36">
      <c r="A4409" s="381" t="s">
        <v>581</v>
      </c>
      <c r="B4409" s="381" t="s">
        <v>1977</v>
      </c>
      <c r="C4409" s="381">
        <v>51</v>
      </c>
      <c r="D4409" s="381">
        <v>89</v>
      </c>
      <c r="E4409" s="381" t="s">
        <v>1751</v>
      </c>
      <c r="F4409" s="381" t="s">
        <v>1750</v>
      </c>
      <c r="G4409" s="381" t="s">
        <v>1976</v>
      </c>
      <c r="H4409" s="381">
        <v>44500</v>
      </c>
      <c r="I4409" s="381">
        <v>18700</v>
      </c>
      <c r="J4409" s="381">
        <v>21350</v>
      </c>
      <c r="K4409" s="381">
        <v>24000</v>
      </c>
      <c r="L4409" s="381">
        <v>26650</v>
      </c>
      <c r="M4409" s="381">
        <v>28800</v>
      </c>
      <c r="N4409" s="381">
        <v>30950</v>
      </c>
      <c r="O4409" s="381">
        <v>33050</v>
      </c>
      <c r="P4409" s="381">
        <v>35200</v>
      </c>
      <c r="Q4409" s="381">
        <v>12060</v>
      </c>
      <c r="R4409" s="381">
        <v>16240</v>
      </c>
      <c r="S4409" s="381">
        <v>20420</v>
      </c>
      <c r="T4409" s="381">
        <v>24600</v>
      </c>
      <c r="U4409" s="381">
        <v>28780</v>
      </c>
      <c r="V4409" s="381">
        <v>30950</v>
      </c>
      <c r="W4409" s="381">
        <v>33050</v>
      </c>
      <c r="X4409" s="381">
        <v>35200</v>
      </c>
      <c r="Y4409" s="381">
        <v>29900</v>
      </c>
      <c r="Z4409" s="381">
        <v>34150</v>
      </c>
      <c r="AA4409" s="381">
        <v>38400</v>
      </c>
      <c r="AB4409" s="381">
        <v>42650</v>
      </c>
      <c r="AC4409" s="381">
        <v>46100</v>
      </c>
      <c r="AD4409" s="381">
        <v>49500</v>
      </c>
      <c r="AE4409" s="381">
        <v>52900</v>
      </c>
      <c r="AF4409" s="381">
        <v>56300</v>
      </c>
      <c r="AG4409" s="381">
        <v>9999</v>
      </c>
      <c r="AH4409" s="381" t="s">
        <v>1976</v>
      </c>
      <c r="AI4409" s="381" t="s">
        <v>1704</v>
      </c>
      <c r="AJ4409" s="381">
        <v>0</v>
      </c>
    </row>
    <row r="4410" spans="1:36">
      <c r="A4410" s="381" t="s">
        <v>581</v>
      </c>
      <c r="B4410" s="381" t="s">
        <v>1975</v>
      </c>
      <c r="C4410" s="381">
        <v>51</v>
      </c>
      <c r="D4410" s="381">
        <v>91</v>
      </c>
      <c r="E4410" s="381" t="s">
        <v>1974</v>
      </c>
      <c r="F4410" s="381" t="s">
        <v>1973</v>
      </c>
      <c r="G4410" s="381" t="s">
        <v>1972</v>
      </c>
      <c r="H4410" s="381">
        <v>57500</v>
      </c>
      <c r="I4410" s="381">
        <v>20150</v>
      </c>
      <c r="J4410" s="381">
        <v>23000</v>
      </c>
      <c r="K4410" s="381">
        <v>25900</v>
      </c>
      <c r="L4410" s="381">
        <v>28750</v>
      </c>
      <c r="M4410" s="381">
        <v>31050</v>
      </c>
      <c r="N4410" s="381">
        <v>33350</v>
      </c>
      <c r="O4410" s="381">
        <v>35650</v>
      </c>
      <c r="P4410" s="381">
        <v>37950</v>
      </c>
      <c r="Q4410" s="381">
        <v>12100</v>
      </c>
      <c r="R4410" s="381">
        <v>16240</v>
      </c>
      <c r="S4410" s="381">
        <v>20420</v>
      </c>
      <c r="T4410" s="381">
        <v>24600</v>
      </c>
      <c r="U4410" s="381">
        <v>28780</v>
      </c>
      <c r="V4410" s="381">
        <v>32960</v>
      </c>
      <c r="W4410" s="381">
        <v>35650</v>
      </c>
      <c r="X4410" s="381">
        <v>37950</v>
      </c>
      <c r="Y4410" s="381">
        <v>32200</v>
      </c>
      <c r="Z4410" s="381">
        <v>36800</v>
      </c>
      <c r="AA4410" s="381">
        <v>41400</v>
      </c>
      <c r="AB4410" s="381">
        <v>46000</v>
      </c>
      <c r="AC4410" s="381">
        <v>49700</v>
      </c>
      <c r="AD4410" s="381">
        <v>53400</v>
      </c>
      <c r="AE4410" s="381">
        <v>57050</v>
      </c>
      <c r="AF4410" s="381">
        <v>60750</v>
      </c>
      <c r="AG4410" s="381">
        <v>9999</v>
      </c>
      <c r="AH4410" s="381" t="s">
        <v>1972</v>
      </c>
      <c r="AI4410" s="381" t="s">
        <v>1704</v>
      </c>
      <c r="AJ4410" s="381">
        <v>0</v>
      </c>
    </row>
    <row r="4411" spans="1:36">
      <c r="A4411" s="381" t="s">
        <v>581</v>
      </c>
      <c r="B4411" s="381" t="s">
        <v>1971</v>
      </c>
      <c r="C4411" s="381">
        <v>51</v>
      </c>
      <c r="D4411" s="381">
        <v>93</v>
      </c>
      <c r="E4411" s="381" t="s">
        <v>1709</v>
      </c>
      <c r="F4411" s="381" t="s">
        <v>1708</v>
      </c>
      <c r="G4411" s="381" t="s">
        <v>1970</v>
      </c>
      <c r="H4411" s="381">
        <v>73000</v>
      </c>
      <c r="I4411" s="381">
        <v>25550</v>
      </c>
      <c r="J4411" s="381">
        <v>29200</v>
      </c>
      <c r="K4411" s="381">
        <v>32850</v>
      </c>
      <c r="L4411" s="381">
        <v>36500</v>
      </c>
      <c r="M4411" s="381">
        <v>39450</v>
      </c>
      <c r="N4411" s="381">
        <v>42350</v>
      </c>
      <c r="O4411" s="381">
        <v>45300</v>
      </c>
      <c r="P4411" s="381">
        <v>48200</v>
      </c>
      <c r="Q4411" s="381">
        <v>15350</v>
      </c>
      <c r="R4411" s="381">
        <v>17550</v>
      </c>
      <c r="S4411" s="381">
        <v>20420</v>
      </c>
      <c r="T4411" s="381">
        <v>24600</v>
      </c>
      <c r="U4411" s="381">
        <v>28780</v>
      </c>
      <c r="V4411" s="381">
        <v>32960</v>
      </c>
      <c r="W4411" s="381">
        <v>37140</v>
      </c>
      <c r="X4411" s="381">
        <v>41320</v>
      </c>
      <c r="Y4411" s="381">
        <v>40900</v>
      </c>
      <c r="Z4411" s="381">
        <v>46750</v>
      </c>
      <c r="AA4411" s="381">
        <v>52600</v>
      </c>
      <c r="AB4411" s="381">
        <v>58400</v>
      </c>
      <c r="AC4411" s="381">
        <v>63100</v>
      </c>
      <c r="AD4411" s="381">
        <v>67750</v>
      </c>
      <c r="AE4411" s="381">
        <v>72450</v>
      </c>
      <c r="AF4411" s="381">
        <v>77100</v>
      </c>
      <c r="AG4411" s="381">
        <v>5720</v>
      </c>
      <c r="AH4411" s="381" t="s">
        <v>1970</v>
      </c>
      <c r="AI4411" s="381" t="s">
        <v>1704</v>
      </c>
      <c r="AJ4411" s="381">
        <v>1</v>
      </c>
    </row>
    <row r="4412" spans="1:36">
      <c r="A4412" s="381" t="s">
        <v>581</v>
      </c>
      <c r="B4412" s="381" t="s">
        <v>1969</v>
      </c>
      <c r="C4412" s="381">
        <v>51</v>
      </c>
      <c r="D4412" s="381">
        <v>95</v>
      </c>
      <c r="E4412" s="381" t="s">
        <v>1709</v>
      </c>
      <c r="F4412" s="381" t="s">
        <v>1708</v>
      </c>
      <c r="G4412" s="381" t="s">
        <v>1968</v>
      </c>
      <c r="H4412" s="381">
        <v>73000</v>
      </c>
      <c r="I4412" s="381">
        <v>25550</v>
      </c>
      <c r="J4412" s="381">
        <v>29200</v>
      </c>
      <c r="K4412" s="381">
        <v>32850</v>
      </c>
      <c r="L4412" s="381">
        <v>36500</v>
      </c>
      <c r="M4412" s="381">
        <v>39450</v>
      </c>
      <c r="N4412" s="381">
        <v>42350</v>
      </c>
      <c r="O4412" s="381">
        <v>45300</v>
      </c>
      <c r="P4412" s="381">
        <v>48200</v>
      </c>
      <c r="Q4412" s="381">
        <v>15350</v>
      </c>
      <c r="R4412" s="381">
        <v>17550</v>
      </c>
      <c r="S4412" s="381">
        <v>20420</v>
      </c>
      <c r="T4412" s="381">
        <v>24600</v>
      </c>
      <c r="U4412" s="381">
        <v>28780</v>
      </c>
      <c r="V4412" s="381">
        <v>32960</v>
      </c>
      <c r="W4412" s="381">
        <v>37140</v>
      </c>
      <c r="X4412" s="381">
        <v>41320</v>
      </c>
      <c r="Y4412" s="381">
        <v>40900</v>
      </c>
      <c r="Z4412" s="381">
        <v>46750</v>
      </c>
      <c r="AA4412" s="381">
        <v>52600</v>
      </c>
      <c r="AB4412" s="381">
        <v>58400</v>
      </c>
      <c r="AC4412" s="381">
        <v>63100</v>
      </c>
      <c r="AD4412" s="381">
        <v>67750</v>
      </c>
      <c r="AE4412" s="381">
        <v>72450</v>
      </c>
      <c r="AF4412" s="381">
        <v>77100</v>
      </c>
      <c r="AG4412" s="381">
        <v>5720</v>
      </c>
      <c r="AH4412" s="381" t="s">
        <v>1968</v>
      </c>
      <c r="AI4412" s="381" t="s">
        <v>1704</v>
      </c>
      <c r="AJ4412" s="381">
        <v>1</v>
      </c>
    </row>
    <row r="4413" spans="1:36">
      <c r="A4413" s="381" t="s">
        <v>581</v>
      </c>
      <c r="B4413" s="381" t="s">
        <v>1967</v>
      </c>
      <c r="C4413" s="381">
        <v>51</v>
      </c>
      <c r="D4413" s="381">
        <v>97</v>
      </c>
      <c r="E4413" s="381" t="s">
        <v>1966</v>
      </c>
      <c r="F4413" s="381" t="s">
        <v>1965</v>
      </c>
      <c r="G4413" s="381" t="s">
        <v>1964</v>
      </c>
      <c r="H4413" s="381">
        <v>54200</v>
      </c>
      <c r="I4413" s="381">
        <v>23450</v>
      </c>
      <c r="J4413" s="381">
        <v>26800</v>
      </c>
      <c r="K4413" s="381">
        <v>30150</v>
      </c>
      <c r="L4413" s="381">
        <v>33500</v>
      </c>
      <c r="M4413" s="381">
        <v>36200</v>
      </c>
      <c r="N4413" s="381">
        <v>38900</v>
      </c>
      <c r="O4413" s="381">
        <v>41550</v>
      </c>
      <c r="P4413" s="381">
        <v>44250</v>
      </c>
      <c r="Q4413" s="381">
        <v>14100</v>
      </c>
      <c r="R4413" s="381">
        <v>16240</v>
      </c>
      <c r="S4413" s="381">
        <v>20420</v>
      </c>
      <c r="T4413" s="381">
        <v>24600</v>
      </c>
      <c r="U4413" s="381">
        <v>28780</v>
      </c>
      <c r="V4413" s="381">
        <v>32960</v>
      </c>
      <c r="W4413" s="381">
        <v>37140</v>
      </c>
      <c r="X4413" s="381">
        <v>41320</v>
      </c>
      <c r="Y4413" s="381">
        <v>37550</v>
      </c>
      <c r="Z4413" s="381">
        <v>42900</v>
      </c>
      <c r="AA4413" s="381">
        <v>48250</v>
      </c>
      <c r="AB4413" s="381">
        <v>53600</v>
      </c>
      <c r="AC4413" s="381">
        <v>57900</v>
      </c>
      <c r="AD4413" s="381">
        <v>62200</v>
      </c>
      <c r="AE4413" s="381">
        <v>66500</v>
      </c>
      <c r="AF4413" s="381">
        <v>70800</v>
      </c>
      <c r="AG4413" s="381">
        <v>9999</v>
      </c>
      <c r="AH4413" s="381" t="s">
        <v>1964</v>
      </c>
      <c r="AI4413" s="381" t="s">
        <v>1704</v>
      </c>
      <c r="AJ4413" s="381">
        <v>0</v>
      </c>
    </row>
    <row r="4414" spans="1:36">
      <c r="A4414" s="381" t="s">
        <v>581</v>
      </c>
      <c r="B4414" s="381" t="s">
        <v>1963</v>
      </c>
      <c r="C4414" s="381">
        <v>51</v>
      </c>
      <c r="D4414" s="381">
        <v>99</v>
      </c>
      <c r="E4414" s="381" t="s">
        <v>1962</v>
      </c>
      <c r="F4414" s="381" t="s">
        <v>1961</v>
      </c>
      <c r="G4414" s="381" t="s">
        <v>1960</v>
      </c>
      <c r="H4414" s="381">
        <v>96900</v>
      </c>
      <c r="I4414" s="381">
        <v>33950</v>
      </c>
      <c r="J4414" s="381">
        <v>38800</v>
      </c>
      <c r="K4414" s="381">
        <v>43650</v>
      </c>
      <c r="L4414" s="381">
        <v>48450</v>
      </c>
      <c r="M4414" s="381">
        <v>52350</v>
      </c>
      <c r="N4414" s="381">
        <v>56250</v>
      </c>
      <c r="O4414" s="381">
        <v>60100</v>
      </c>
      <c r="P4414" s="381">
        <v>64000</v>
      </c>
      <c r="Q4414" s="381">
        <v>20350</v>
      </c>
      <c r="R4414" s="381">
        <v>23250</v>
      </c>
      <c r="S4414" s="381">
        <v>26150</v>
      </c>
      <c r="T4414" s="381">
        <v>29050</v>
      </c>
      <c r="U4414" s="381">
        <v>31400</v>
      </c>
      <c r="V4414" s="381">
        <v>33700</v>
      </c>
      <c r="W4414" s="381">
        <v>37140</v>
      </c>
      <c r="X4414" s="381">
        <v>41320</v>
      </c>
      <c r="Y4414" s="381">
        <v>47600</v>
      </c>
      <c r="Z4414" s="381">
        <v>54400</v>
      </c>
      <c r="AA4414" s="381">
        <v>61200</v>
      </c>
      <c r="AB4414" s="381">
        <v>68000</v>
      </c>
      <c r="AC4414" s="381">
        <v>73450</v>
      </c>
      <c r="AD4414" s="381">
        <v>78900</v>
      </c>
      <c r="AE4414" s="381">
        <v>84350</v>
      </c>
      <c r="AF4414" s="381">
        <v>89800</v>
      </c>
      <c r="AG4414" s="381">
        <v>3830</v>
      </c>
      <c r="AH4414" s="381" t="s">
        <v>1960</v>
      </c>
      <c r="AI4414" s="381" t="s">
        <v>1704</v>
      </c>
      <c r="AJ4414" s="381">
        <v>0</v>
      </c>
    </row>
    <row r="4415" spans="1:36">
      <c r="A4415" s="381" t="s">
        <v>581</v>
      </c>
      <c r="B4415" s="381" t="s">
        <v>1959</v>
      </c>
      <c r="C4415" s="381">
        <v>51</v>
      </c>
      <c r="D4415" s="381">
        <v>101</v>
      </c>
      <c r="E4415" s="381" t="s">
        <v>1729</v>
      </c>
      <c r="F4415" s="381" t="s">
        <v>1728</v>
      </c>
      <c r="G4415" s="381" t="s">
        <v>1958</v>
      </c>
      <c r="H4415" s="381">
        <v>78700</v>
      </c>
      <c r="I4415" s="381">
        <v>27100</v>
      </c>
      <c r="J4415" s="381">
        <v>31000</v>
      </c>
      <c r="K4415" s="381">
        <v>34850</v>
      </c>
      <c r="L4415" s="381">
        <v>38700</v>
      </c>
      <c r="M4415" s="381">
        <v>41800</v>
      </c>
      <c r="N4415" s="381">
        <v>44900</v>
      </c>
      <c r="O4415" s="381">
        <v>48000</v>
      </c>
      <c r="P4415" s="381">
        <v>51100</v>
      </c>
      <c r="Q4415" s="381">
        <v>16250</v>
      </c>
      <c r="R4415" s="381">
        <v>18600</v>
      </c>
      <c r="S4415" s="381">
        <v>20900</v>
      </c>
      <c r="T4415" s="381">
        <v>24600</v>
      </c>
      <c r="U4415" s="381">
        <v>28780</v>
      </c>
      <c r="V4415" s="381">
        <v>32960</v>
      </c>
      <c r="W4415" s="381">
        <v>37140</v>
      </c>
      <c r="X4415" s="381">
        <v>41320</v>
      </c>
      <c r="Y4415" s="381">
        <v>43350</v>
      </c>
      <c r="Z4415" s="381">
        <v>49550</v>
      </c>
      <c r="AA4415" s="381">
        <v>55750</v>
      </c>
      <c r="AB4415" s="381">
        <v>61900</v>
      </c>
      <c r="AC4415" s="381">
        <v>66900</v>
      </c>
      <c r="AD4415" s="381">
        <v>71850</v>
      </c>
      <c r="AE4415" s="381">
        <v>76800</v>
      </c>
      <c r="AF4415" s="381">
        <v>81750</v>
      </c>
      <c r="AG4415" s="381">
        <v>9999</v>
      </c>
      <c r="AH4415" s="381" t="s">
        <v>1958</v>
      </c>
      <c r="AI4415" s="381" t="s">
        <v>1704</v>
      </c>
      <c r="AJ4415" s="381">
        <v>1</v>
      </c>
    </row>
    <row r="4416" spans="1:36">
      <c r="A4416" s="381" t="s">
        <v>581</v>
      </c>
      <c r="B4416" s="381" t="s">
        <v>1957</v>
      </c>
      <c r="C4416" s="381">
        <v>51</v>
      </c>
      <c r="D4416" s="381">
        <v>103</v>
      </c>
      <c r="E4416" s="381" t="s">
        <v>1956</v>
      </c>
      <c r="F4416" s="381" t="s">
        <v>1955</v>
      </c>
      <c r="G4416" s="381" t="s">
        <v>1954</v>
      </c>
      <c r="H4416" s="381">
        <v>65800</v>
      </c>
      <c r="I4416" s="381">
        <v>23050</v>
      </c>
      <c r="J4416" s="381">
        <v>26350</v>
      </c>
      <c r="K4416" s="381">
        <v>29650</v>
      </c>
      <c r="L4416" s="381">
        <v>32900</v>
      </c>
      <c r="M4416" s="381">
        <v>35550</v>
      </c>
      <c r="N4416" s="381">
        <v>38200</v>
      </c>
      <c r="O4416" s="381">
        <v>40800</v>
      </c>
      <c r="P4416" s="381">
        <v>43450</v>
      </c>
      <c r="Q4416" s="381">
        <v>13850</v>
      </c>
      <c r="R4416" s="381">
        <v>16240</v>
      </c>
      <c r="S4416" s="381">
        <v>20420</v>
      </c>
      <c r="T4416" s="381">
        <v>24600</v>
      </c>
      <c r="U4416" s="381">
        <v>28780</v>
      </c>
      <c r="V4416" s="381">
        <v>32960</v>
      </c>
      <c r="W4416" s="381">
        <v>37140</v>
      </c>
      <c r="X4416" s="381">
        <v>41320</v>
      </c>
      <c r="Y4416" s="381">
        <v>36900</v>
      </c>
      <c r="Z4416" s="381">
        <v>42150</v>
      </c>
      <c r="AA4416" s="381">
        <v>47400</v>
      </c>
      <c r="AB4416" s="381">
        <v>52650</v>
      </c>
      <c r="AC4416" s="381">
        <v>56900</v>
      </c>
      <c r="AD4416" s="381">
        <v>61100</v>
      </c>
      <c r="AE4416" s="381">
        <v>65300</v>
      </c>
      <c r="AF4416" s="381">
        <v>69500</v>
      </c>
      <c r="AG4416" s="381">
        <v>9999</v>
      </c>
      <c r="AH4416" s="381" t="s">
        <v>1954</v>
      </c>
      <c r="AI4416" s="381" t="s">
        <v>1704</v>
      </c>
      <c r="AJ4416" s="381">
        <v>0</v>
      </c>
    </row>
    <row r="4417" spans="1:36">
      <c r="A4417" s="381" t="s">
        <v>581</v>
      </c>
      <c r="B4417" s="381" t="s">
        <v>1953</v>
      </c>
      <c r="C4417" s="381">
        <v>51</v>
      </c>
      <c r="D4417" s="381">
        <v>105</v>
      </c>
      <c r="E4417" s="381" t="s">
        <v>1952</v>
      </c>
      <c r="F4417" s="381" t="s">
        <v>1951</v>
      </c>
      <c r="G4417" s="381" t="s">
        <v>1950</v>
      </c>
      <c r="H4417" s="381">
        <v>42600</v>
      </c>
      <c r="I4417" s="381">
        <v>18700</v>
      </c>
      <c r="J4417" s="381">
        <v>21350</v>
      </c>
      <c r="K4417" s="381">
        <v>24000</v>
      </c>
      <c r="L4417" s="381">
        <v>26650</v>
      </c>
      <c r="M4417" s="381">
        <v>28800</v>
      </c>
      <c r="N4417" s="381">
        <v>30950</v>
      </c>
      <c r="O4417" s="381">
        <v>33050</v>
      </c>
      <c r="P4417" s="381">
        <v>35200</v>
      </c>
      <c r="Q4417" s="381">
        <v>12060</v>
      </c>
      <c r="R4417" s="381">
        <v>16240</v>
      </c>
      <c r="S4417" s="381">
        <v>20420</v>
      </c>
      <c r="T4417" s="381">
        <v>24600</v>
      </c>
      <c r="U4417" s="381">
        <v>28780</v>
      </c>
      <c r="V4417" s="381">
        <v>30950</v>
      </c>
      <c r="W4417" s="381">
        <v>33050</v>
      </c>
      <c r="X4417" s="381">
        <v>35200</v>
      </c>
      <c r="Y4417" s="381">
        <v>29900</v>
      </c>
      <c r="Z4417" s="381">
        <v>34150</v>
      </c>
      <c r="AA4417" s="381">
        <v>38400</v>
      </c>
      <c r="AB4417" s="381">
        <v>42650</v>
      </c>
      <c r="AC4417" s="381">
        <v>46100</v>
      </c>
      <c r="AD4417" s="381">
        <v>49500</v>
      </c>
      <c r="AE4417" s="381">
        <v>52900</v>
      </c>
      <c r="AF4417" s="381">
        <v>56300</v>
      </c>
      <c r="AG4417" s="381">
        <v>9999</v>
      </c>
      <c r="AH4417" s="381" t="s">
        <v>1950</v>
      </c>
      <c r="AI4417" s="381" t="s">
        <v>1704</v>
      </c>
      <c r="AJ4417" s="381">
        <v>0</v>
      </c>
    </row>
    <row r="4418" spans="1:36">
      <c r="A4418" s="381" t="s">
        <v>581</v>
      </c>
      <c r="B4418" s="381" t="s">
        <v>1949</v>
      </c>
      <c r="C4418" s="381">
        <v>51</v>
      </c>
      <c r="D4418" s="381">
        <v>107</v>
      </c>
      <c r="E4418" s="381" t="s">
        <v>1755</v>
      </c>
      <c r="F4418" s="381" t="s">
        <v>1754</v>
      </c>
      <c r="G4418" s="381" t="s">
        <v>1948</v>
      </c>
      <c r="H4418" s="381">
        <v>110300</v>
      </c>
      <c r="I4418" s="381">
        <v>38650</v>
      </c>
      <c r="J4418" s="381">
        <v>44150</v>
      </c>
      <c r="K4418" s="381">
        <v>49650</v>
      </c>
      <c r="L4418" s="381">
        <v>55150</v>
      </c>
      <c r="M4418" s="381">
        <v>59600</v>
      </c>
      <c r="N4418" s="381">
        <v>64000</v>
      </c>
      <c r="O4418" s="381">
        <v>68400</v>
      </c>
      <c r="P4418" s="381">
        <v>72800</v>
      </c>
      <c r="Q4418" s="381">
        <v>23200</v>
      </c>
      <c r="R4418" s="381">
        <v>26500</v>
      </c>
      <c r="S4418" s="381">
        <v>29800</v>
      </c>
      <c r="T4418" s="381">
        <v>33100</v>
      </c>
      <c r="U4418" s="381">
        <v>35750</v>
      </c>
      <c r="V4418" s="381">
        <v>38400</v>
      </c>
      <c r="W4418" s="381">
        <v>41050</v>
      </c>
      <c r="X4418" s="381">
        <v>43700</v>
      </c>
      <c r="Y4418" s="381">
        <v>52550</v>
      </c>
      <c r="Z4418" s="381">
        <v>60050</v>
      </c>
      <c r="AA4418" s="381">
        <v>67550</v>
      </c>
      <c r="AB4418" s="381">
        <v>75050</v>
      </c>
      <c r="AC4418" s="381">
        <v>81100</v>
      </c>
      <c r="AD4418" s="381">
        <v>87100</v>
      </c>
      <c r="AE4418" s="381">
        <v>93100</v>
      </c>
      <c r="AF4418" s="381">
        <v>99100</v>
      </c>
      <c r="AG4418" s="381">
        <v>8840</v>
      </c>
      <c r="AH4418" s="381" t="s">
        <v>1948</v>
      </c>
      <c r="AI4418" s="381" t="s">
        <v>1704</v>
      </c>
      <c r="AJ4418" s="381">
        <v>1</v>
      </c>
    </row>
    <row r="4419" spans="1:36">
      <c r="A4419" s="381" t="s">
        <v>581</v>
      </c>
      <c r="B4419" s="381" t="s">
        <v>1947</v>
      </c>
      <c r="C4419" s="381">
        <v>51</v>
      </c>
      <c r="D4419" s="381">
        <v>109</v>
      </c>
      <c r="E4419" s="381" t="s">
        <v>1946</v>
      </c>
      <c r="F4419" s="381" t="s">
        <v>1945</v>
      </c>
      <c r="G4419" s="381" t="s">
        <v>1944</v>
      </c>
      <c r="H4419" s="381">
        <v>70600</v>
      </c>
      <c r="I4419" s="381">
        <v>24750</v>
      </c>
      <c r="J4419" s="381">
        <v>28250</v>
      </c>
      <c r="K4419" s="381">
        <v>31800</v>
      </c>
      <c r="L4419" s="381">
        <v>35300</v>
      </c>
      <c r="M4419" s="381">
        <v>38150</v>
      </c>
      <c r="N4419" s="381">
        <v>40950</v>
      </c>
      <c r="O4419" s="381">
        <v>43800</v>
      </c>
      <c r="P4419" s="381">
        <v>46600</v>
      </c>
      <c r="Q4419" s="381">
        <v>14850</v>
      </c>
      <c r="R4419" s="381">
        <v>17000</v>
      </c>
      <c r="S4419" s="381">
        <v>20420</v>
      </c>
      <c r="T4419" s="381">
        <v>24600</v>
      </c>
      <c r="U4419" s="381">
        <v>28780</v>
      </c>
      <c r="V4419" s="381">
        <v>32960</v>
      </c>
      <c r="W4419" s="381">
        <v>37140</v>
      </c>
      <c r="X4419" s="381">
        <v>41320</v>
      </c>
      <c r="Y4419" s="381">
        <v>39550</v>
      </c>
      <c r="Z4419" s="381">
        <v>45200</v>
      </c>
      <c r="AA4419" s="381">
        <v>50850</v>
      </c>
      <c r="AB4419" s="381">
        <v>56500</v>
      </c>
      <c r="AC4419" s="381">
        <v>61050</v>
      </c>
      <c r="AD4419" s="381">
        <v>65550</v>
      </c>
      <c r="AE4419" s="381">
        <v>70100</v>
      </c>
      <c r="AF4419" s="381">
        <v>74600</v>
      </c>
      <c r="AG4419" s="381">
        <v>9999</v>
      </c>
      <c r="AH4419" s="381" t="s">
        <v>1944</v>
      </c>
      <c r="AI4419" s="381" t="s">
        <v>1704</v>
      </c>
      <c r="AJ4419" s="381">
        <v>0</v>
      </c>
    </row>
    <row r="4420" spans="1:36">
      <c r="A4420" s="381" t="s">
        <v>581</v>
      </c>
      <c r="B4420" s="381" t="s">
        <v>1943</v>
      </c>
      <c r="C4420" s="381">
        <v>51</v>
      </c>
      <c r="D4420" s="381">
        <v>111</v>
      </c>
      <c r="E4420" s="381" t="s">
        <v>1942</v>
      </c>
      <c r="F4420" s="381" t="s">
        <v>1941</v>
      </c>
      <c r="G4420" s="381" t="s">
        <v>1940</v>
      </c>
      <c r="H4420" s="381">
        <v>45600</v>
      </c>
      <c r="I4420" s="381">
        <v>18700</v>
      </c>
      <c r="J4420" s="381">
        <v>21350</v>
      </c>
      <c r="K4420" s="381">
        <v>24000</v>
      </c>
      <c r="L4420" s="381">
        <v>26650</v>
      </c>
      <c r="M4420" s="381">
        <v>28800</v>
      </c>
      <c r="N4420" s="381">
        <v>30950</v>
      </c>
      <c r="O4420" s="381">
        <v>33050</v>
      </c>
      <c r="P4420" s="381">
        <v>35200</v>
      </c>
      <c r="Q4420" s="381">
        <v>12060</v>
      </c>
      <c r="R4420" s="381">
        <v>16240</v>
      </c>
      <c r="S4420" s="381">
        <v>20420</v>
      </c>
      <c r="T4420" s="381">
        <v>24600</v>
      </c>
      <c r="U4420" s="381">
        <v>28780</v>
      </c>
      <c r="V4420" s="381">
        <v>30950</v>
      </c>
      <c r="W4420" s="381">
        <v>33050</v>
      </c>
      <c r="X4420" s="381">
        <v>35200</v>
      </c>
      <c r="Y4420" s="381">
        <v>29900</v>
      </c>
      <c r="Z4420" s="381">
        <v>34150</v>
      </c>
      <c r="AA4420" s="381">
        <v>38400</v>
      </c>
      <c r="AB4420" s="381">
        <v>42650</v>
      </c>
      <c r="AC4420" s="381">
        <v>46100</v>
      </c>
      <c r="AD4420" s="381">
        <v>49500</v>
      </c>
      <c r="AE4420" s="381">
        <v>52900</v>
      </c>
      <c r="AF4420" s="381">
        <v>56300</v>
      </c>
      <c r="AG4420" s="381">
        <v>9999</v>
      </c>
      <c r="AH4420" s="381" t="s">
        <v>1940</v>
      </c>
      <c r="AI4420" s="381" t="s">
        <v>1704</v>
      </c>
      <c r="AJ4420" s="381">
        <v>0</v>
      </c>
    </row>
    <row r="4421" spans="1:36">
      <c r="A4421" s="381" t="s">
        <v>581</v>
      </c>
      <c r="B4421" s="381" t="s">
        <v>1939</v>
      </c>
      <c r="C4421" s="381">
        <v>51</v>
      </c>
      <c r="D4421" s="381">
        <v>113</v>
      </c>
      <c r="E4421" s="381" t="s">
        <v>1938</v>
      </c>
      <c r="F4421" s="381" t="s">
        <v>1937</v>
      </c>
      <c r="G4421" s="381" t="s">
        <v>1936</v>
      </c>
      <c r="H4421" s="381">
        <v>62100</v>
      </c>
      <c r="I4421" s="381">
        <v>21750</v>
      </c>
      <c r="J4421" s="381">
        <v>24850</v>
      </c>
      <c r="K4421" s="381">
        <v>27950</v>
      </c>
      <c r="L4421" s="381">
        <v>31050</v>
      </c>
      <c r="M4421" s="381">
        <v>33550</v>
      </c>
      <c r="N4421" s="381">
        <v>36050</v>
      </c>
      <c r="O4421" s="381">
        <v>38550</v>
      </c>
      <c r="P4421" s="381">
        <v>41000</v>
      </c>
      <c r="Q4421" s="381">
        <v>13100</v>
      </c>
      <c r="R4421" s="381">
        <v>16240</v>
      </c>
      <c r="S4421" s="381">
        <v>20420</v>
      </c>
      <c r="T4421" s="381">
        <v>24600</v>
      </c>
      <c r="U4421" s="381">
        <v>28780</v>
      </c>
      <c r="V4421" s="381">
        <v>32960</v>
      </c>
      <c r="W4421" s="381">
        <v>37140</v>
      </c>
      <c r="X4421" s="381">
        <v>41000</v>
      </c>
      <c r="Y4421" s="381">
        <v>34800</v>
      </c>
      <c r="Z4421" s="381">
        <v>39800</v>
      </c>
      <c r="AA4421" s="381">
        <v>44750</v>
      </c>
      <c r="AB4421" s="381">
        <v>49700</v>
      </c>
      <c r="AC4421" s="381">
        <v>53700</v>
      </c>
      <c r="AD4421" s="381">
        <v>57700</v>
      </c>
      <c r="AE4421" s="381">
        <v>61650</v>
      </c>
      <c r="AF4421" s="381">
        <v>65650</v>
      </c>
      <c r="AG4421" s="381">
        <v>9999</v>
      </c>
      <c r="AH4421" s="381" t="s">
        <v>1936</v>
      </c>
      <c r="AI4421" s="381" t="s">
        <v>1704</v>
      </c>
      <c r="AJ4421" s="381">
        <v>0</v>
      </c>
    </row>
    <row r="4422" spans="1:36">
      <c r="A4422" s="381" t="s">
        <v>581</v>
      </c>
      <c r="B4422" s="381" t="s">
        <v>1935</v>
      </c>
      <c r="C4422" s="381">
        <v>51</v>
      </c>
      <c r="D4422" s="381">
        <v>115</v>
      </c>
      <c r="E4422" s="381" t="s">
        <v>1709</v>
      </c>
      <c r="F4422" s="381" t="s">
        <v>1708</v>
      </c>
      <c r="G4422" s="381" t="s">
        <v>1934</v>
      </c>
      <c r="H4422" s="381">
        <v>73000</v>
      </c>
      <c r="I4422" s="381">
        <v>25550</v>
      </c>
      <c r="J4422" s="381">
        <v>29200</v>
      </c>
      <c r="K4422" s="381">
        <v>32850</v>
      </c>
      <c r="L4422" s="381">
        <v>36500</v>
      </c>
      <c r="M4422" s="381">
        <v>39450</v>
      </c>
      <c r="N4422" s="381">
        <v>42350</v>
      </c>
      <c r="O4422" s="381">
        <v>45300</v>
      </c>
      <c r="P4422" s="381">
        <v>48200</v>
      </c>
      <c r="Q4422" s="381">
        <v>15350</v>
      </c>
      <c r="R4422" s="381">
        <v>17550</v>
      </c>
      <c r="S4422" s="381">
        <v>20420</v>
      </c>
      <c r="T4422" s="381">
        <v>24600</v>
      </c>
      <c r="U4422" s="381">
        <v>28780</v>
      </c>
      <c r="V4422" s="381">
        <v>32960</v>
      </c>
      <c r="W4422" s="381">
        <v>37140</v>
      </c>
      <c r="X4422" s="381">
        <v>41320</v>
      </c>
      <c r="Y4422" s="381">
        <v>40900</v>
      </c>
      <c r="Z4422" s="381">
        <v>46750</v>
      </c>
      <c r="AA4422" s="381">
        <v>52600</v>
      </c>
      <c r="AB4422" s="381">
        <v>58400</v>
      </c>
      <c r="AC4422" s="381">
        <v>63100</v>
      </c>
      <c r="AD4422" s="381">
        <v>67750</v>
      </c>
      <c r="AE4422" s="381">
        <v>72450</v>
      </c>
      <c r="AF4422" s="381">
        <v>77100</v>
      </c>
      <c r="AG4422" s="381">
        <v>5720</v>
      </c>
      <c r="AH4422" s="381" t="s">
        <v>1934</v>
      </c>
      <c r="AI4422" s="381" t="s">
        <v>1704</v>
      </c>
      <c r="AJ4422" s="381">
        <v>1</v>
      </c>
    </row>
    <row r="4423" spans="1:36">
      <c r="A4423" s="381" t="s">
        <v>581</v>
      </c>
      <c r="B4423" s="381" t="s">
        <v>1933</v>
      </c>
      <c r="C4423" s="381">
        <v>51</v>
      </c>
      <c r="D4423" s="381">
        <v>117</v>
      </c>
      <c r="E4423" s="381" t="s">
        <v>1932</v>
      </c>
      <c r="F4423" s="381" t="s">
        <v>1931</v>
      </c>
      <c r="G4423" s="381" t="s">
        <v>1930</v>
      </c>
      <c r="H4423" s="381">
        <v>51500</v>
      </c>
      <c r="I4423" s="381">
        <v>18700</v>
      </c>
      <c r="J4423" s="381">
        <v>21350</v>
      </c>
      <c r="K4423" s="381">
        <v>24000</v>
      </c>
      <c r="L4423" s="381">
        <v>26650</v>
      </c>
      <c r="M4423" s="381">
        <v>28800</v>
      </c>
      <c r="N4423" s="381">
        <v>30950</v>
      </c>
      <c r="O4423" s="381">
        <v>33050</v>
      </c>
      <c r="P4423" s="381">
        <v>35200</v>
      </c>
      <c r="Q4423" s="381">
        <v>12060</v>
      </c>
      <c r="R4423" s="381">
        <v>16240</v>
      </c>
      <c r="S4423" s="381">
        <v>20420</v>
      </c>
      <c r="T4423" s="381">
        <v>24600</v>
      </c>
      <c r="U4423" s="381">
        <v>28780</v>
      </c>
      <c r="V4423" s="381">
        <v>30950</v>
      </c>
      <c r="W4423" s="381">
        <v>33050</v>
      </c>
      <c r="X4423" s="381">
        <v>35200</v>
      </c>
      <c r="Y4423" s="381">
        <v>29900</v>
      </c>
      <c r="Z4423" s="381">
        <v>34150</v>
      </c>
      <c r="AA4423" s="381">
        <v>38400</v>
      </c>
      <c r="AB4423" s="381">
        <v>42650</v>
      </c>
      <c r="AC4423" s="381">
        <v>46100</v>
      </c>
      <c r="AD4423" s="381">
        <v>49500</v>
      </c>
      <c r="AE4423" s="381">
        <v>52900</v>
      </c>
      <c r="AF4423" s="381">
        <v>56300</v>
      </c>
      <c r="AG4423" s="381">
        <v>9999</v>
      </c>
      <c r="AH4423" s="381" t="s">
        <v>1930</v>
      </c>
      <c r="AI4423" s="381" t="s">
        <v>1704</v>
      </c>
      <c r="AJ4423" s="381">
        <v>0</v>
      </c>
    </row>
    <row r="4424" spans="1:36">
      <c r="A4424" s="381" t="s">
        <v>581</v>
      </c>
      <c r="B4424" s="381" t="s">
        <v>1929</v>
      </c>
      <c r="C4424" s="381">
        <v>51</v>
      </c>
      <c r="D4424" s="381">
        <v>119</v>
      </c>
      <c r="E4424" s="381" t="s">
        <v>1928</v>
      </c>
      <c r="F4424" s="381" t="s">
        <v>1927</v>
      </c>
      <c r="G4424" s="381" t="s">
        <v>1926</v>
      </c>
      <c r="H4424" s="381">
        <v>65900</v>
      </c>
      <c r="I4424" s="381">
        <v>23400</v>
      </c>
      <c r="J4424" s="381">
        <v>26750</v>
      </c>
      <c r="K4424" s="381">
        <v>30100</v>
      </c>
      <c r="L4424" s="381">
        <v>33400</v>
      </c>
      <c r="M4424" s="381">
        <v>36100</v>
      </c>
      <c r="N4424" s="381">
        <v>38750</v>
      </c>
      <c r="O4424" s="381">
        <v>41450</v>
      </c>
      <c r="P4424" s="381">
        <v>44100</v>
      </c>
      <c r="Q4424" s="381">
        <v>14050</v>
      </c>
      <c r="R4424" s="381">
        <v>16240</v>
      </c>
      <c r="S4424" s="381">
        <v>20420</v>
      </c>
      <c r="T4424" s="381">
        <v>24600</v>
      </c>
      <c r="U4424" s="381">
        <v>28780</v>
      </c>
      <c r="V4424" s="381">
        <v>32960</v>
      </c>
      <c r="W4424" s="381">
        <v>37140</v>
      </c>
      <c r="X4424" s="381">
        <v>41320</v>
      </c>
      <c r="Y4424" s="381">
        <v>37450</v>
      </c>
      <c r="Z4424" s="381">
        <v>42800</v>
      </c>
      <c r="AA4424" s="381">
        <v>48150</v>
      </c>
      <c r="AB4424" s="381">
        <v>53450</v>
      </c>
      <c r="AC4424" s="381">
        <v>57750</v>
      </c>
      <c r="AD4424" s="381">
        <v>62050</v>
      </c>
      <c r="AE4424" s="381">
        <v>66300</v>
      </c>
      <c r="AF4424" s="381">
        <v>70600</v>
      </c>
      <c r="AG4424" s="381">
        <v>9999</v>
      </c>
      <c r="AH4424" s="381" t="s">
        <v>1926</v>
      </c>
      <c r="AI4424" s="381" t="s">
        <v>1704</v>
      </c>
      <c r="AJ4424" s="381">
        <v>0</v>
      </c>
    </row>
    <row r="4425" spans="1:36">
      <c r="A4425" s="381" t="s">
        <v>581</v>
      </c>
      <c r="B4425" s="381" t="s">
        <v>1925</v>
      </c>
      <c r="C4425" s="381">
        <v>51</v>
      </c>
      <c r="D4425" s="381">
        <v>121</v>
      </c>
      <c r="E4425" s="381" t="s">
        <v>1733</v>
      </c>
      <c r="F4425" s="381" t="s">
        <v>1732</v>
      </c>
      <c r="G4425" s="381" t="s">
        <v>1924</v>
      </c>
      <c r="H4425" s="381">
        <v>71900</v>
      </c>
      <c r="I4425" s="381">
        <v>24000</v>
      </c>
      <c r="J4425" s="381">
        <v>27400</v>
      </c>
      <c r="K4425" s="381">
        <v>30850</v>
      </c>
      <c r="L4425" s="381">
        <v>34250</v>
      </c>
      <c r="M4425" s="381">
        <v>37000</v>
      </c>
      <c r="N4425" s="381">
        <v>39750</v>
      </c>
      <c r="O4425" s="381">
        <v>42500</v>
      </c>
      <c r="P4425" s="381">
        <v>45250</v>
      </c>
      <c r="Q4425" s="381">
        <v>14400</v>
      </c>
      <c r="R4425" s="381">
        <v>16450</v>
      </c>
      <c r="S4425" s="381">
        <v>20420</v>
      </c>
      <c r="T4425" s="381">
        <v>24600</v>
      </c>
      <c r="U4425" s="381">
        <v>28780</v>
      </c>
      <c r="V4425" s="381">
        <v>32960</v>
      </c>
      <c r="W4425" s="381">
        <v>37140</v>
      </c>
      <c r="X4425" s="381">
        <v>41320</v>
      </c>
      <c r="Y4425" s="381">
        <v>38400</v>
      </c>
      <c r="Z4425" s="381">
        <v>43850</v>
      </c>
      <c r="AA4425" s="381">
        <v>49350</v>
      </c>
      <c r="AB4425" s="381">
        <v>54800</v>
      </c>
      <c r="AC4425" s="381">
        <v>59200</v>
      </c>
      <c r="AD4425" s="381">
        <v>63600</v>
      </c>
      <c r="AE4425" s="381">
        <v>68000</v>
      </c>
      <c r="AF4425" s="381">
        <v>72350</v>
      </c>
      <c r="AG4425" s="381">
        <v>9999</v>
      </c>
      <c r="AH4425" s="381" t="s">
        <v>1924</v>
      </c>
      <c r="AI4425" s="381" t="s">
        <v>1704</v>
      </c>
      <c r="AJ4425" s="381">
        <v>1</v>
      </c>
    </row>
    <row r="4426" spans="1:36">
      <c r="A4426" s="381" t="s">
        <v>581</v>
      </c>
      <c r="B4426" s="381" t="s">
        <v>1923</v>
      </c>
      <c r="C4426" s="381">
        <v>51</v>
      </c>
      <c r="D4426" s="381">
        <v>125</v>
      </c>
      <c r="E4426" s="381" t="s">
        <v>1807</v>
      </c>
      <c r="F4426" s="381" t="s">
        <v>1806</v>
      </c>
      <c r="G4426" s="381" t="s">
        <v>1922</v>
      </c>
      <c r="H4426" s="381">
        <v>76600</v>
      </c>
      <c r="I4426" s="381">
        <v>26850</v>
      </c>
      <c r="J4426" s="381">
        <v>30650</v>
      </c>
      <c r="K4426" s="381">
        <v>34500</v>
      </c>
      <c r="L4426" s="381">
        <v>38300</v>
      </c>
      <c r="M4426" s="381">
        <v>41400</v>
      </c>
      <c r="N4426" s="381">
        <v>44450</v>
      </c>
      <c r="O4426" s="381">
        <v>47500</v>
      </c>
      <c r="P4426" s="381">
        <v>50600</v>
      </c>
      <c r="Q4426" s="381">
        <v>16100</v>
      </c>
      <c r="R4426" s="381">
        <v>18400</v>
      </c>
      <c r="S4426" s="381">
        <v>20700</v>
      </c>
      <c r="T4426" s="381">
        <v>24600</v>
      </c>
      <c r="U4426" s="381">
        <v>28780</v>
      </c>
      <c r="V4426" s="381">
        <v>32960</v>
      </c>
      <c r="W4426" s="381">
        <v>37140</v>
      </c>
      <c r="X4426" s="381">
        <v>41320</v>
      </c>
      <c r="Y4426" s="381">
        <v>42950</v>
      </c>
      <c r="Z4426" s="381">
        <v>49050</v>
      </c>
      <c r="AA4426" s="381">
        <v>55200</v>
      </c>
      <c r="AB4426" s="381">
        <v>61300</v>
      </c>
      <c r="AC4426" s="381">
        <v>66250</v>
      </c>
      <c r="AD4426" s="381">
        <v>71150</v>
      </c>
      <c r="AE4426" s="381">
        <v>76050</v>
      </c>
      <c r="AF4426" s="381">
        <v>80950</v>
      </c>
      <c r="AG4426" s="381">
        <v>9999</v>
      </c>
      <c r="AH4426" s="381" t="s">
        <v>1922</v>
      </c>
      <c r="AI4426" s="381" t="s">
        <v>1704</v>
      </c>
      <c r="AJ4426" s="381">
        <v>1</v>
      </c>
    </row>
    <row r="4427" spans="1:36">
      <c r="A4427" s="381" t="s">
        <v>581</v>
      </c>
      <c r="B4427" s="381" t="s">
        <v>1921</v>
      </c>
      <c r="C4427" s="381">
        <v>51</v>
      </c>
      <c r="D4427" s="381">
        <v>127</v>
      </c>
      <c r="E4427" s="381" t="s">
        <v>1729</v>
      </c>
      <c r="F4427" s="381" t="s">
        <v>1728</v>
      </c>
      <c r="G4427" s="381" t="s">
        <v>1920</v>
      </c>
      <c r="H4427" s="381">
        <v>78700</v>
      </c>
      <c r="I4427" s="381">
        <v>27100</v>
      </c>
      <c r="J4427" s="381">
        <v>31000</v>
      </c>
      <c r="K4427" s="381">
        <v>34850</v>
      </c>
      <c r="L4427" s="381">
        <v>38700</v>
      </c>
      <c r="M4427" s="381">
        <v>41800</v>
      </c>
      <c r="N4427" s="381">
        <v>44900</v>
      </c>
      <c r="O4427" s="381">
        <v>48000</v>
      </c>
      <c r="P4427" s="381">
        <v>51100</v>
      </c>
      <c r="Q4427" s="381">
        <v>16250</v>
      </c>
      <c r="R4427" s="381">
        <v>18600</v>
      </c>
      <c r="S4427" s="381">
        <v>20900</v>
      </c>
      <c r="T4427" s="381">
        <v>24600</v>
      </c>
      <c r="U4427" s="381">
        <v>28780</v>
      </c>
      <c r="V4427" s="381">
        <v>32960</v>
      </c>
      <c r="W4427" s="381">
        <v>37140</v>
      </c>
      <c r="X4427" s="381">
        <v>41320</v>
      </c>
      <c r="Y4427" s="381">
        <v>43350</v>
      </c>
      <c r="Z4427" s="381">
        <v>49550</v>
      </c>
      <c r="AA4427" s="381">
        <v>55750</v>
      </c>
      <c r="AB4427" s="381">
        <v>61900</v>
      </c>
      <c r="AC4427" s="381">
        <v>66900</v>
      </c>
      <c r="AD4427" s="381">
        <v>71850</v>
      </c>
      <c r="AE4427" s="381">
        <v>76800</v>
      </c>
      <c r="AF4427" s="381">
        <v>81750</v>
      </c>
      <c r="AG4427" s="381">
        <v>6760</v>
      </c>
      <c r="AH4427" s="381" t="s">
        <v>1920</v>
      </c>
      <c r="AI4427" s="381" t="s">
        <v>1704</v>
      </c>
      <c r="AJ4427" s="381">
        <v>1</v>
      </c>
    </row>
    <row r="4428" spans="1:36">
      <c r="A4428" s="381" t="s">
        <v>581</v>
      </c>
      <c r="B4428" s="381" t="s">
        <v>1919</v>
      </c>
      <c r="C4428" s="381">
        <v>51</v>
      </c>
      <c r="D4428" s="381">
        <v>131</v>
      </c>
      <c r="E4428" s="381" t="s">
        <v>1918</v>
      </c>
      <c r="F4428" s="381" t="s">
        <v>1917</v>
      </c>
      <c r="G4428" s="381" t="s">
        <v>1916</v>
      </c>
      <c r="H4428" s="381">
        <v>52500</v>
      </c>
      <c r="I4428" s="381">
        <v>18700</v>
      </c>
      <c r="J4428" s="381">
        <v>21350</v>
      </c>
      <c r="K4428" s="381">
        <v>24000</v>
      </c>
      <c r="L4428" s="381">
        <v>26650</v>
      </c>
      <c r="M4428" s="381">
        <v>28800</v>
      </c>
      <c r="N4428" s="381">
        <v>30950</v>
      </c>
      <c r="O4428" s="381">
        <v>33050</v>
      </c>
      <c r="P4428" s="381">
        <v>35200</v>
      </c>
      <c r="Q4428" s="381">
        <v>12060</v>
      </c>
      <c r="R4428" s="381">
        <v>16240</v>
      </c>
      <c r="S4428" s="381">
        <v>20420</v>
      </c>
      <c r="T4428" s="381">
        <v>24600</v>
      </c>
      <c r="U4428" s="381">
        <v>28780</v>
      </c>
      <c r="V4428" s="381">
        <v>30950</v>
      </c>
      <c r="W4428" s="381">
        <v>33050</v>
      </c>
      <c r="X4428" s="381">
        <v>35200</v>
      </c>
      <c r="Y4428" s="381">
        <v>29900</v>
      </c>
      <c r="Z4428" s="381">
        <v>34150</v>
      </c>
      <c r="AA4428" s="381">
        <v>38400</v>
      </c>
      <c r="AB4428" s="381">
        <v>42650</v>
      </c>
      <c r="AC4428" s="381">
        <v>46100</v>
      </c>
      <c r="AD4428" s="381">
        <v>49500</v>
      </c>
      <c r="AE4428" s="381">
        <v>52900</v>
      </c>
      <c r="AF4428" s="381">
        <v>56300</v>
      </c>
      <c r="AG4428" s="381">
        <v>9999</v>
      </c>
      <c r="AH4428" s="381" t="s">
        <v>1916</v>
      </c>
      <c r="AI4428" s="381" t="s">
        <v>1704</v>
      </c>
      <c r="AJ4428" s="381">
        <v>0</v>
      </c>
    </row>
    <row r="4429" spans="1:36">
      <c r="A4429" s="381" t="s">
        <v>581</v>
      </c>
      <c r="B4429" s="381" t="s">
        <v>1915</v>
      </c>
      <c r="C4429" s="381">
        <v>51</v>
      </c>
      <c r="D4429" s="381">
        <v>133</v>
      </c>
      <c r="E4429" s="381" t="s">
        <v>1914</v>
      </c>
      <c r="F4429" s="381" t="s">
        <v>1913</v>
      </c>
      <c r="G4429" s="381" t="s">
        <v>1912</v>
      </c>
      <c r="H4429" s="381">
        <v>61200</v>
      </c>
      <c r="I4429" s="381">
        <v>21450</v>
      </c>
      <c r="J4429" s="381">
        <v>24500</v>
      </c>
      <c r="K4429" s="381">
        <v>27550</v>
      </c>
      <c r="L4429" s="381">
        <v>30600</v>
      </c>
      <c r="M4429" s="381">
        <v>33050</v>
      </c>
      <c r="N4429" s="381">
        <v>35500</v>
      </c>
      <c r="O4429" s="381">
        <v>37950</v>
      </c>
      <c r="P4429" s="381">
        <v>40400</v>
      </c>
      <c r="Q4429" s="381">
        <v>12850</v>
      </c>
      <c r="R4429" s="381">
        <v>16240</v>
      </c>
      <c r="S4429" s="381">
        <v>20420</v>
      </c>
      <c r="T4429" s="381">
        <v>24600</v>
      </c>
      <c r="U4429" s="381">
        <v>28780</v>
      </c>
      <c r="V4429" s="381">
        <v>32960</v>
      </c>
      <c r="W4429" s="381">
        <v>37140</v>
      </c>
      <c r="X4429" s="381">
        <v>40400</v>
      </c>
      <c r="Y4429" s="381">
        <v>34300</v>
      </c>
      <c r="Z4429" s="381">
        <v>39200</v>
      </c>
      <c r="AA4429" s="381">
        <v>44100</v>
      </c>
      <c r="AB4429" s="381">
        <v>48950</v>
      </c>
      <c r="AC4429" s="381">
        <v>52900</v>
      </c>
      <c r="AD4429" s="381">
        <v>56800</v>
      </c>
      <c r="AE4429" s="381">
        <v>60700</v>
      </c>
      <c r="AF4429" s="381">
        <v>64650</v>
      </c>
      <c r="AG4429" s="381">
        <v>9999</v>
      </c>
      <c r="AH4429" s="381" t="s">
        <v>1912</v>
      </c>
      <c r="AI4429" s="381" t="s">
        <v>1704</v>
      </c>
      <c r="AJ4429" s="381">
        <v>0</v>
      </c>
    </row>
    <row r="4430" spans="1:36">
      <c r="A4430" s="381" t="s">
        <v>581</v>
      </c>
      <c r="B4430" s="381" t="s">
        <v>1911</v>
      </c>
      <c r="C4430" s="381">
        <v>51</v>
      </c>
      <c r="D4430" s="381">
        <v>135</v>
      </c>
      <c r="E4430" s="381" t="s">
        <v>1910</v>
      </c>
      <c r="F4430" s="381" t="s">
        <v>1909</v>
      </c>
      <c r="G4430" s="381" t="s">
        <v>1908</v>
      </c>
      <c r="H4430" s="381">
        <v>55700</v>
      </c>
      <c r="I4430" s="381">
        <v>19500</v>
      </c>
      <c r="J4430" s="381">
        <v>22300</v>
      </c>
      <c r="K4430" s="381">
        <v>25100</v>
      </c>
      <c r="L4430" s="381">
        <v>27850</v>
      </c>
      <c r="M4430" s="381">
        <v>30100</v>
      </c>
      <c r="N4430" s="381">
        <v>32350</v>
      </c>
      <c r="O4430" s="381">
        <v>34550</v>
      </c>
      <c r="P4430" s="381">
        <v>36800</v>
      </c>
      <c r="Q4430" s="381">
        <v>12060</v>
      </c>
      <c r="R4430" s="381">
        <v>16240</v>
      </c>
      <c r="S4430" s="381">
        <v>20420</v>
      </c>
      <c r="T4430" s="381">
        <v>24600</v>
      </c>
      <c r="U4430" s="381">
        <v>28780</v>
      </c>
      <c r="V4430" s="381">
        <v>32350</v>
      </c>
      <c r="W4430" s="381">
        <v>34550</v>
      </c>
      <c r="X4430" s="381">
        <v>36800</v>
      </c>
      <c r="Y4430" s="381">
        <v>31200</v>
      </c>
      <c r="Z4430" s="381">
        <v>35650</v>
      </c>
      <c r="AA4430" s="381">
        <v>40100</v>
      </c>
      <c r="AB4430" s="381">
        <v>44550</v>
      </c>
      <c r="AC4430" s="381">
        <v>48150</v>
      </c>
      <c r="AD4430" s="381">
        <v>51700</v>
      </c>
      <c r="AE4430" s="381">
        <v>55250</v>
      </c>
      <c r="AF4430" s="381">
        <v>58850</v>
      </c>
      <c r="AG4430" s="381">
        <v>9999</v>
      </c>
      <c r="AH4430" s="381" t="s">
        <v>1908</v>
      </c>
      <c r="AI4430" s="381" t="s">
        <v>1704</v>
      </c>
      <c r="AJ4430" s="381">
        <v>0</v>
      </c>
    </row>
    <row r="4431" spans="1:36">
      <c r="A4431" s="381" t="s">
        <v>581</v>
      </c>
      <c r="B4431" s="381" t="s">
        <v>1907</v>
      </c>
      <c r="C4431" s="381">
        <v>51</v>
      </c>
      <c r="D4431" s="381">
        <v>137</v>
      </c>
      <c r="E4431" s="381" t="s">
        <v>1906</v>
      </c>
      <c r="F4431" s="381" t="s">
        <v>1905</v>
      </c>
      <c r="G4431" s="381" t="s">
        <v>1904</v>
      </c>
      <c r="H4431" s="381">
        <v>73400</v>
      </c>
      <c r="I4431" s="381">
        <v>25700</v>
      </c>
      <c r="J4431" s="381">
        <v>29400</v>
      </c>
      <c r="K4431" s="381">
        <v>33050</v>
      </c>
      <c r="L4431" s="381">
        <v>36700</v>
      </c>
      <c r="M4431" s="381">
        <v>39650</v>
      </c>
      <c r="N4431" s="381">
        <v>42600</v>
      </c>
      <c r="O4431" s="381">
        <v>45550</v>
      </c>
      <c r="P4431" s="381">
        <v>48450</v>
      </c>
      <c r="Q4431" s="381">
        <v>15400</v>
      </c>
      <c r="R4431" s="381">
        <v>17600</v>
      </c>
      <c r="S4431" s="381">
        <v>20420</v>
      </c>
      <c r="T4431" s="381">
        <v>24600</v>
      </c>
      <c r="U4431" s="381">
        <v>28780</v>
      </c>
      <c r="V4431" s="381">
        <v>32960</v>
      </c>
      <c r="W4431" s="381">
        <v>37140</v>
      </c>
      <c r="X4431" s="381">
        <v>41320</v>
      </c>
      <c r="Y4431" s="381">
        <v>41100</v>
      </c>
      <c r="Z4431" s="381">
        <v>47000</v>
      </c>
      <c r="AA4431" s="381">
        <v>52850</v>
      </c>
      <c r="AB4431" s="381">
        <v>58700</v>
      </c>
      <c r="AC4431" s="381">
        <v>63400</v>
      </c>
      <c r="AD4431" s="381">
        <v>68100</v>
      </c>
      <c r="AE4431" s="381">
        <v>72800</v>
      </c>
      <c r="AF4431" s="381">
        <v>77500</v>
      </c>
      <c r="AG4431" s="381">
        <v>9999</v>
      </c>
      <c r="AH4431" s="381" t="s">
        <v>1904</v>
      </c>
      <c r="AI4431" s="381" t="s">
        <v>1704</v>
      </c>
      <c r="AJ4431" s="381">
        <v>0</v>
      </c>
    </row>
    <row r="4432" spans="1:36">
      <c r="A4432" s="381" t="s">
        <v>581</v>
      </c>
      <c r="B4432" s="381" t="s">
        <v>1903</v>
      </c>
      <c r="C4432" s="381">
        <v>51</v>
      </c>
      <c r="D4432" s="381">
        <v>139</v>
      </c>
      <c r="E4432" s="381" t="s">
        <v>1902</v>
      </c>
      <c r="F4432" s="381" t="s">
        <v>1901</v>
      </c>
      <c r="G4432" s="381" t="s">
        <v>1900</v>
      </c>
      <c r="H4432" s="381">
        <v>51300</v>
      </c>
      <c r="I4432" s="381">
        <v>18700</v>
      </c>
      <c r="J4432" s="381">
        <v>21350</v>
      </c>
      <c r="K4432" s="381">
        <v>24000</v>
      </c>
      <c r="L4432" s="381">
        <v>26650</v>
      </c>
      <c r="M4432" s="381">
        <v>28800</v>
      </c>
      <c r="N4432" s="381">
        <v>30950</v>
      </c>
      <c r="O4432" s="381">
        <v>33050</v>
      </c>
      <c r="P4432" s="381">
        <v>35200</v>
      </c>
      <c r="Q4432" s="381">
        <v>12060</v>
      </c>
      <c r="R4432" s="381">
        <v>16240</v>
      </c>
      <c r="S4432" s="381">
        <v>20420</v>
      </c>
      <c r="T4432" s="381">
        <v>24600</v>
      </c>
      <c r="U4432" s="381">
        <v>28780</v>
      </c>
      <c r="V4432" s="381">
        <v>30950</v>
      </c>
      <c r="W4432" s="381">
        <v>33050</v>
      </c>
      <c r="X4432" s="381">
        <v>35200</v>
      </c>
      <c r="Y4432" s="381">
        <v>29900</v>
      </c>
      <c r="Z4432" s="381">
        <v>34150</v>
      </c>
      <c r="AA4432" s="381">
        <v>38400</v>
      </c>
      <c r="AB4432" s="381">
        <v>42650</v>
      </c>
      <c r="AC4432" s="381">
        <v>46100</v>
      </c>
      <c r="AD4432" s="381">
        <v>49500</v>
      </c>
      <c r="AE4432" s="381">
        <v>52900</v>
      </c>
      <c r="AF4432" s="381">
        <v>56300</v>
      </c>
      <c r="AG4432" s="381">
        <v>9999</v>
      </c>
      <c r="AH4432" s="381" t="s">
        <v>1900</v>
      </c>
      <c r="AI4432" s="381" t="s">
        <v>1704</v>
      </c>
      <c r="AJ4432" s="381">
        <v>0</v>
      </c>
    </row>
    <row r="4433" spans="1:36">
      <c r="A4433" s="381" t="s">
        <v>581</v>
      </c>
      <c r="B4433" s="381" t="s">
        <v>1899</v>
      </c>
      <c r="C4433" s="381">
        <v>51</v>
      </c>
      <c r="D4433" s="381">
        <v>141</v>
      </c>
      <c r="E4433" s="381" t="s">
        <v>1898</v>
      </c>
      <c r="F4433" s="381" t="s">
        <v>1897</v>
      </c>
      <c r="G4433" s="381" t="s">
        <v>1896</v>
      </c>
      <c r="H4433" s="381">
        <v>43600</v>
      </c>
      <c r="I4433" s="381">
        <v>18700</v>
      </c>
      <c r="J4433" s="381">
        <v>21350</v>
      </c>
      <c r="K4433" s="381">
        <v>24000</v>
      </c>
      <c r="L4433" s="381">
        <v>26650</v>
      </c>
      <c r="M4433" s="381">
        <v>28800</v>
      </c>
      <c r="N4433" s="381">
        <v>30950</v>
      </c>
      <c r="O4433" s="381">
        <v>33050</v>
      </c>
      <c r="P4433" s="381">
        <v>35200</v>
      </c>
      <c r="Q4433" s="381">
        <v>12060</v>
      </c>
      <c r="R4433" s="381">
        <v>16240</v>
      </c>
      <c r="S4433" s="381">
        <v>20420</v>
      </c>
      <c r="T4433" s="381">
        <v>24600</v>
      </c>
      <c r="U4433" s="381">
        <v>28780</v>
      </c>
      <c r="V4433" s="381">
        <v>30950</v>
      </c>
      <c r="W4433" s="381">
        <v>33050</v>
      </c>
      <c r="X4433" s="381">
        <v>35200</v>
      </c>
      <c r="Y4433" s="381">
        <v>29900</v>
      </c>
      <c r="Z4433" s="381">
        <v>34150</v>
      </c>
      <c r="AA4433" s="381">
        <v>38400</v>
      </c>
      <c r="AB4433" s="381">
        <v>42650</v>
      </c>
      <c r="AC4433" s="381">
        <v>46100</v>
      </c>
      <c r="AD4433" s="381">
        <v>49500</v>
      </c>
      <c r="AE4433" s="381">
        <v>52900</v>
      </c>
      <c r="AF4433" s="381">
        <v>56300</v>
      </c>
      <c r="AG4433" s="381">
        <v>9999</v>
      </c>
      <c r="AH4433" s="381" t="s">
        <v>1896</v>
      </c>
      <c r="AI4433" s="381" t="s">
        <v>1704</v>
      </c>
      <c r="AJ4433" s="381">
        <v>0</v>
      </c>
    </row>
    <row r="4434" spans="1:36">
      <c r="A4434" s="381" t="s">
        <v>581</v>
      </c>
      <c r="B4434" s="381" t="s">
        <v>1895</v>
      </c>
      <c r="C4434" s="381">
        <v>51</v>
      </c>
      <c r="D4434" s="381">
        <v>143</v>
      </c>
      <c r="E4434" s="381" t="s">
        <v>1795</v>
      </c>
      <c r="F4434" s="381" t="s">
        <v>1794</v>
      </c>
      <c r="G4434" s="381" t="s">
        <v>1894</v>
      </c>
      <c r="H4434" s="381">
        <v>50500</v>
      </c>
      <c r="I4434" s="381">
        <v>18700</v>
      </c>
      <c r="J4434" s="381">
        <v>21350</v>
      </c>
      <c r="K4434" s="381">
        <v>24000</v>
      </c>
      <c r="L4434" s="381">
        <v>26650</v>
      </c>
      <c r="M4434" s="381">
        <v>28800</v>
      </c>
      <c r="N4434" s="381">
        <v>30950</v>
      </c>
      <c r="O4434" s="381">
        <v>33050</v>
      </c>
      <c r="P4434" s="381">
        <v>35200</v>
      </c>
      <c r="Q4434" s="381">
        <v>12060</v>
      </c>
      <c r="R4434" s="381">
        <v>16240</v>
      </c>
      <c r="S4434" s="381">
        <v>20420</v>
      </c>
      <c r="T4434" s="381">
        <v>24600</v>
      </c>
      <c r="U4434" s="381">
        <v>28780</v>
      </c>
      <c r="V4434" s="381">
        <v>30950</v>
      </c>
      <c r="W4434" s="381">
        <v>33050</v>
      </c>
      <c r="X4434" s="381">
        <v>35200</v>
      </c>
      <c r="Y4434" s="381">
        <v>29900</v>
      </c>
      <c r="Z4434" s="381">
        <v>34150</v>
      </c>
      <c r="AA4434" s="381">
        <v>38400</v>
      </c>
      <c r="AB4434" s="381">
        <v>42650</v>
      </c>
      <c r="AC4434" s="381">
        <v>46100</v>
      </c>
      <c r="AD4434" s="381">
        <v>49500</v>
      </c>
      <c r="AE4434" s="381">
        <v>52900</v>
      </c>
      <c r="AF4434" s="381">
        <v>56300</v>
      </c>
      <c r="AG4434" s="381">
        <v>1950</v>
      </c>
      <c r="AH4434" s="381" t="s">
        <v>1894</v>
      </c>
      <c r="AI4434" s="381" t="s">
        <v>1704</v>
      </c>
      <c r="AJ4434" s="381">
        <v>0</v>
      </c>
    </row>
    <row r="4435" spans="1:36">
      <c r="A4435" s="381" t="s">
        <v>581</v>
      </c>
      <c r="B4435" s="381" t="s">
        <v>1893</v>
      </c>
      <c r="C4435" s="381">
        <v>51</v>
      </c>
      <c r="D4435" s="381">
        <v>145</v>
      </c>
      <c r="E4435" s="381" t="s">
        <v>1729</v>
      </c>
      <c r="F4435" s="381" t="s">
        <v>1728</v>
      </c>
      <c r="G4435" s="381" t="s">
        <v>1892</v>
      </c>
      <c r="H4435" s="381">
        <v>78700</v>
      </c>
      <c r="I4435" s="381">
        <v>27100</v>
      </c>
      <c r="J4435" s="381">
        <v>31000</v>
      </c>
      <c r="K4435" s="381">
        <v>34850</v>
      </c>
      <c r="L4435" s="381">
        <v>38700</v>
      </c>
      <c r="M4435" s="381">
        <v>41800</v>
      </c>
      <c r="N4435" s="381">
        <v>44900</v>
      </c>
      <c r="O4435" s="381">
        <v>48000</v>
      </c>
      <c r="P4435" s="381">
        <v>51100</v>
      </c>
      <c r="Q4435" s="381">
        <v>16250</v>
      </c>
      <c r="R4435" s="381">
        <v>18600</v>
      </c>
      <c r="S4435" s="381">
        <v>20900</v>
      </c>
      <c r="T4435" s="381">
        <v>24600</v>
      </c>
      <c r="U4435" s="381">
        <v>28780</v>
      </c>
      <c r="V4435" s="381">
        <v>32960</v>
      </c>
      <c r="W4435" s="381">
        <v>37140</v>
      </c>
      <c r="X4435" s="381">
        <v>41320</v>
      </c>
      <c r="Y4435" s="381">
        <v>43350</v>
      </c>
      <c r="Z4435" s="381">
        <v>49550</v>
      </c>
      <c r="AA4435" s="381">
        <v>55750</v>
      </c>
      <c r="AB4435" s="381">
        <v>61900</v>
      </c>
      <c r="AC4435" s="381">
        <v>66900</v>
      </c>
      <c r="AD4435" s="381">
        <v>71850</v>
      </c>
      <c r="AE4435" s="381">
        <v>76800</v>
      </c>
      <c r="AF4435" s="381">
        <v>81750</v>
      </c>
      <c r="AG4435" s="381">
        <v>6760</v>
      </c>
      <c r="AH4435" s="381" t="s">
        <v>1892</v>
      </c>
      <c r="AI4435" s="381" t="s">
        <v>1704</v>
      </c>
      <c r="AJ4435" s="381">
        <v>1</v>
      </c>
    </row>
    <row r="4436" spans="1:36">
      <c r="A4436" s="381" t="s">
        <v>581</v>
      </c>
      <c r="B4436" s="381" t="s">
        <v>1891</v>
      </c>
      <c r="C4436" s="381">
        <v>51</v>
      </c>
      <c r="D4436" s="381">
        <v>147</v>
      </c>
      <c r="E4436" s="381" t="s">
        <v>1890</v>
      </c>
      <c r="F4436" s="381" t="s">
        <v>1889</v>
      </c>
      <c r="G4436" s="381" t="s">
        <v>1888</v>
      </c>
      <c r="H4436" s="381">
        <v>53300</v>
      </c>
      <c r="I4436" s="381">
        <v>18700</v>
      </c>
      <c r="J4436" s="381">
        <v>21350</v>
      </c>
      <c r="K4436" s="381">
        <v>24000</v>
      </c>
      <c r="L4436" s="381">
        <v>26650</v>
      </c>
      <c r="M4436" s="381">
        <v>28800</v>
      </c>
      <c r="N4436" s="381">
        <v>30950</v>
      </c>
      <c r="O4436" s="381">
        <v>33050</v>
      </c>
      <c r="P4436" s="381">
        <v>35200</v>
      </c>
      <c r="Q4436" s="381">
        <v>12060</v>
      </c>
      <c r="R4436" s="381">
        <v>16240</v>
      </c>
      <c r="S4436" s="381">
        <v>20420</v>
      </c>
      <c r="T4436" s="381">
        <v>24600</v>
      </c>
      <c r="U4436" s="381">
        <v>28780</v>
      </c>
      <c r="V4436" s="381">
        <v>30950</v>
      </c>
      <c r="W4436" s="381">
        <v>33050</v>
      </c>
      <c r="X4436" s="381">
        <v>35200</v>
      </c>
      <c r="Y4436" s="381">
        <v>29900</v>
      </c>
      <c r="Z4436" s="381">
        <v>34150</v>
      </c>
      <c r="AA4436" s="381">
        <v>38400</v>
      </c>
      <c r="AB4436" s="381">
        <v>42650</v>
      </c>
      <c r="AC4436" s="381">
        <v>46100</v>
      </c>
      <c r="AD4436" s="381">
        <v>49500</v>
      </c>
      <c r="AE4436" s="381">
        <v>52900</v>
      </c>
      <c r="AF4436" s="381">
        <v>56300</v>
      </c>
      <c r="AG4436" s="381">
        <v>9999</v>
      </c>
      <c r="AH4436" s="381" t="s">
        <v>1888</v>
      </c>
      <c r="AI4436" s="381" t="s">
        <v>1704</v>
      </c>
      <c r="AJ4436" s="381">
        <v>0</v>
      </c>
    </row>
    <row r="4437" spans="1:36">
      <c r="A4437" s="381" t="s">
        <v>581</v>
      </c>
      <c r="B4437" s="381" t="s">
        <v>1887</v>
      </c>
      <c r="C4437" s="381">
        <v>51</v>
      </c>
      <c r="D4437" s="381">
        <v>149</v>
      </c>
      <c r="E4437" s="381" t="s">
        <v>1729</v>
      </c>
      <c r="F4437" s="381" t="s">
        <v>1728</v>
      </c>
      <c r="G4437" s="381" t="s">
        <v>1886</v>
      </c>
      <c r="H4437" s="381">
        <v>78700</v>
      </c>
      <c r="I4437" s="381">
        <v>27100</v>
      </c>
      <c r="J4437" s="381">
        <v>31000</v>
      </c>
      <c r="K4437" s="381">
        <v>34850</v>
      </c>
      <c r="L4437" s="381">
        <v>38700</v>
      </c>
      <c r="M4437" s="381">
        <v>41800</v>
      </c>
      <c r="N4437" s="381">
        <v>44900</v>
      </c>
      <c r="O4437" s="381">
        <v>48000</v>
      </c>
      <c r="P4437" s="381">
        <v>51100</v>
      </c>
      <c r="Q4437" s="381">
        <v>16250</v>
      </c>
      <c r="R4437" s="381">
        <v>18600</v>
      </c>
      <c r="S4437" s="381">
        <v>20900</v>
      </c>
      <c r="T4437" s="381">
        <v>24600</v>
      </c>
      <c r="U4437" s="381">
        <v>28780</v>
      </c>
      <c r="V4437" s="381">
        <v>32960</v>
      </c>
      <c r="W4437" s="381">
        <v>37140</v>
      </c>
      <c r="X4437" s="381">
        <v>41320</v>
      </c>
      <c r="Y4437" s="381">
        <v>43350</v>
      </c>
      <c r="Z4437" s="381">
        <v>49550</v>
      </c>
      <c r="AA4437" s="381">
        <v>55750</v>
      </c>
      <c r="AB4437" s="381">
        <v>61900</v>
      </c>
      <c r="AC4437" s="381">
        <v>66900</v>
      </c>
      <c r="AD4437" s="381">
        <v>71850</v>
      </c>
      <c r="AE4437" s="381">
        <v>76800</v>
      </c>
      <c r="AF4437" s="381">
        <v>81750</v>
      </c>
      <c r="AG4437" s="381">
        <v>6760</v>
      </c>
      <c r="AH4437" s="381" t="s">
        <v>1886</v>
      </c>
      <c r="AI4437" s="381" t="s">
        <v>1704</v>
      </c>
      <c r="AJ4437" s="381">
        <v>1</v>
      </c>
    </row>
    <row r="4438" spans="1:36">
      <c r="A4438" s="381" t="s">
        <v>581</v>
      </c>
      <c r="B4438" s="381" t="s">
        <v>1885</v>
      </c>
      <c r="C4438" s="381">
        <v>51</v>
      </c>
      <c r="D4438" s="381">
        <v>153</v>
      </c>
      <c r="E4438" s="381" t="s">
        <v>1755</v>
      </c>
      <c r="F4438" s="381" t="s">
        <v>1754</v>
      </c>
      <c r="G4438" s="381" t="s">
        <v>1884</v>
      </c>
      <c r="H4438" s="381">
        <v>110300</v>
      </c>
      <c r="I4438" s="381">
        <v>38650</v>
      </c>
      <c r="J4438" s="381">
        <v>44150</v>
      </c>
      <c r="K4438" s="381">
        <v>49650</v>
      </c>
      <c r="L4438" s="381">
        <v>55150</v>
      </c>
      <c r="M4438" s="381">
        <v>59600</v>
      </c>
      <c r="N4438" s="381">
        <v>64000</v>
      </c>
      <c r="O4438" s="381">
        <v>68400</v>
      </c>
      <c r="P4438" s="381">
        <v>72800</v>
      </c>
      <c r="Q4438" s="381">
        <v>23200</v>
      </c>
      <c r="R4438" s="381">
        <v>26500</v>
      </c>
      <c r="S4438" s="381">
        <v>29800</v>
      </c>
      <c r="T4438" s="381">
        <v>33100</v>
      </c>
      <c r="U4438" s="381">
        <v>35750</v>
      </c>
      <c r="V4438" s="381">
        <v>38400</v>
      </c>
      <c r="W4438" s="381">
        <v>41050</v>
      </c>
      <c r="X4438" s="381">
        <v>43700</v>
      </c>
      <c r="Y4438" s="381">
        <v>52550</v>
      </c>
      <c r="Z4438" s="381">
        <v>60050</v>
      </c>
      <c r="AA4438" s="381">
        <v>67550</v>
      </c>
      <c r="AB4438" s="381">
        <v>75050</v>
      </c>
      <c r="AC4438" s="381">
        <v>81100</v>
      </c>
      <c r="AD4438" s="381">
        <v>87100</v>
      </c>
      <c r="AE4438" s="381">
        <v>93100</v>
      </c>
      <c r="AF4438" s="381">
        <v>99100</v>
      </c>
      <c r="AG4438" s="381">
        <v>8840</v>
      </c>
      <c r="AH4438" s="381" t="s">
        <v>1884</v>
      </c>
      <c r="AI4438" s="381" t="s">
        <v>1704</v>
      </c>
      <c r="AJ4438" s="381">
        <v>1</v>
      </c>
    </row>
    <row r="4439" spans="1:36">
      <c r="A4439" s="381" t="s">
        <v>581</v>
      </c>
      <c r="B4439" s="381" t="s">
        <v>1883</v>
      </c>
      <c r="C4439" s="381">
        <v>51</v>
      </c>
      <c r="D4439" s="381">
        <v>155</v>
      </c>
      <c r="E4439" s="381" t="s">
        <v>1882</v>
      </c>
      <c r="F4439" s="381" t="s">
        <v>1881</v>
      </c>
      <c r="G4439" s="381" t="s">
        <v>1880</v>
      </c>
      <c r="H4439" s="381">
        <v>57400</v>
      </c>
      <c r="I4439" s="381">
        <v>20100</v>
      </c>
      <c r="J4439" s="381">
        <v>23000</v>
      </c>
      <c r="K4439" s="381">
        <v>25850</v>
      </c>
      <c r="L4439" s="381">
        <v>28700</v>
      </c>
      <c r="M4439" s="381">
        <v>31000</v>
      </c>
      <c r="N4439" s="381">
        <v>33300</v>
      </c>
      <c r="O4439" s="381">
        <v>35600</v>
      </c>
      <c r="P4439" s="381">
        <v>37900</v>
      </c>
      <c r="Q4439" s="381">
        <v>12060</v>
      </c>
      <c r="R4439" s="381">
        <v>16240</v>
      </c>
      <c r="S4439" s="381">
        <v>20420</v>
      </c>
      <c r="T4439" s="381">
        <v>24600</v>
      </c>
      <c r="U4439" s="381">
        <v>28780</v>
      </c>
      <c r="V4439" s="381">
        <v>32960</v>
      </c>
      <c r="W4439" s="381">
        <v>35600</v>
      </c>
      <c r="X4439" s="381">
        <v>37900</v>
      </c>
      <c r="Y4439" s="381">
        <v>32150</v>
      </c>
      <c r="Z4439" s="381">
        <v>36750</v>
      </c>
      <c r="AA4439" s="381">
        <v>41350</v>
      </c>
      <c r="AB4439" s="381">
        <v>45900</v>
      </c>
      <c r="AC4439" s="381">
        <v>49600</v>
      </c>
      <c r="AD4439" s="381">
        <v>53250</v>
      </c>
      <c r="AE4439" s="381">
        <v>56950</v>
      </c>
      <c r="AF4439" s="381">
        <v>60600</v>
      </c>
      <c r="AG4439" s="381">
        <v>9999</v>
      </c>
      <c r="AH4439" s="381" t="s">
        <v>1880</v>
      </c>
      <c r="AI4439" s="381" t="s">
        <v>1704</v>
      </c>
      <c r="AJ4439" s="381">
        <v>1</v>
      </c>
    </row>
    <row r="4440" spans="1:36">
      <c r="A4440" s="381" t="s">
        <v>581</v>
      </c>
      <c r="B4440" s="381" t="s">
        <v>1879</v>
      </c>
      <c r="C4440" s="381">
        <v>51</v>
      </c>
      <c r="D4440" s="381">
        <v>157</v>
      </c>
      <c r="E4440" s="381" t="s">
        <v>1878</v>
      </c>
      <c r="F4440" s="381" t="s">
        <v>1877</v>
      </c>
      <c r="G4440" s="381" t="s">
        <v>1876</v>
      </c>
      <c r="H4440" s="381">
        <v>74800</v>
      </c>
      <c r="I4440" s="381">
        <v>26200</v>
      </c>
      <c r="J4440" s="381">
        <v>29950</v>
      </c>
      <c r="K4440" s="381">
        <v>33700</v>
      </c>
      <c r="L4440" s="381">
        <v>37400</v>
      </c>
      <c r="M4440" s="381">
        <v>40400</v>
      </c>
      <c r="N4440" s="381">
        <v>43400</v>
      </c>
      <c r="O4440" s="381">
        <v>46400</v>
      </c>
      <c r="P4440" s="381">
        <v>49400</v>
      </c>
      <c r="Q4440" s="381">
        <v>15750</v>
      </c>
      <c r="R4440" s="381">
        <v>18000</v>
      </c>
      <c r="S4440" s="381">
        <v>20420</v>
      </c>
      <c r="T4440" s="381">
        <v>24600</v>
      </c>
      <c r="U4440" s="381">
        <v>28780</v>
      </c>
      <c r="V4440" s="381">
        <v>32960</v>
      </c>
      <c r="W4440" s="381">
        <v>37140</v>
      </c>
      <c r="X4440" s="381">
        <v>41320</v>
      </c>
      <c r="Y4440" s="381">
        <v>41900</v>
      </c>
      <c r="Z4440" s="381">
        <v>47900</v>
      </c>
      <c r="AA4440" s="381">
        <v>53900</v>
      </c>
      <c r="AB4440" s="381">
        <v>59850</v>
      </c>
      <c r="AC4440" s="381">
        <v>64650</v>
      </c>
      <c r="AD4440" s="381">
        <v>69450</v>
      </c>
      <c r="AE4440" s="381">
        <v>74250</v>
      </c>
      <c r="AF4440" s="381">
        <v>79050</v>
      </c>
      <c r="AG4440" s="381">
        <v>9999</v>
      </c>
      <c r="AH4440" s="381" t="s">
        <v>1876</v>
      </c>
      <c r="AI4440" s="381" t="s">
        <v>1704</v>
      </c>
      <c r="AJ4440" s="381">
        <v>1</v>
      </c>
    </row>
    <row r="4441" spans="1:36">
      <c r="A4441" s="381" t="s">
        <v>581</v>
      </c>
      <c r="B4441" s="381" t="s">
        <v>1875</v>
      </c>
      <c r="C4441" s="381">
        <v>51</v>
      </c>
      <c r="D4441" s="381">
        <v>159</v>
      </c>
      <c r="E4441" s="381" t="s">
        <v>1874</v>
      </c>
      <c r="F4441" s="381" t="s">
        <v>1873</v>
      </c>
      <c r="G4441" s="381" t="s">
        <v>1872</v>
      </c>
      <c r="H4441" s="381">
        <v>67800</v>
      </c>
      <c r="I4441" s="381">
        <v>23750</v>
      </c>
      <c r="J4441" s="381">
        <v>27150</v>
      </c>
      <c r="K4441" s="381">
        <v>30550</v>
      </c>
      <c r="L4441" s="381">
        <v>33900</v>
      </c>
      <c r="M4441" s="381">
        <v>36650</v>
      </c>
      <c r="N4441" s="381">
        <v>39350</v>
      </c>
      <c r="O4441" s="381">
        <v>42050</v>
      </c>
      <c r="P4441" s="381">
        <v>44750</v>
      </c>
      <c r="Q4441" s="381">
        <v>14250</v>
      </c>
      <c r="R4441" s="381">
        <v>16300</v>
      </c>
      <c r="S4441" s="381">
        <v>20420</v>
      </c>
      <c r="T4441" s="381">
        <v>24600</v>
      </c>
      <c r="U4441" s="381">
        <v>28780</v>
      </c>
      <c r="V4441" s="381">
        <v>32960</v>
      </c>
      <c r="W4441" s="381">
        <v>37140</v>
      </c>
      <c r="X4441" s="381">
        <v>41320</v>
      </c>
      <c r="Y4441" s="381">
        <v>38000</v>
      </c>
      <c r="Z4441" s="381">
        <v>43400</v>
      </c>
      <c r="AA4441" s="381">
        <v>48850</v>
      </c>
      <c r="AB4441" s="381">
        <v>54250</v>
      </c>
      <c r="AC4441" s="381">
        <v>58600</v>
      </c>
      <c r="AD4441" s="381">
        <v>62950</v>
      </c>
      <c r="AE4441" s="381">
        <v>67300</v>
      </c>
      <c r="AF4441" s="381">
        <v>71650</v>
      </c>
      <c r="AG4441" s="381">
        <v>9999</v>
      </c>
      <c r="AH4441" s="381" t="s">
        <v>1872</v>
      </c>
      <c r="AI4441" s="381" t="s">
        <v>1704</v>
      </c>
      <c r="AJ4441" s="381">
        <v>0</v>
      </c>
    </row>
    <row r="4442" spans="1:36">
      <c r="A4442" s="381" t="s">
        <v>581</v>
      </c>
      <c r="B4442" s="381" t="s">
        <v>1871</v>
      </c>
      <c r="C4442" s="381">
        <v>51</v>
      </c>
      <c r="D4442" s="381">
        <v>161</v>
      </c>
      <c r="E4442" s="381" t="s">
        <v>1723</v>
      </c>
      <c r="F4442" s="381" t="s">
        <v>1722</v>
      </c>
      <c r="G4442" s="381" t="s">
        <v>1870</v>
      </c>
      <c r="H4442" s="381">
        <v>66900</v>
      </c>
      <c r="I4442" s="381">
        <v>23100</v>
      </c>
      <c r="J4442" s="381">
        <v>26400</v>
      </c>
      <c r="K4442" s="381">
        <v>29700</v>
      </c>
      <c r="L4442" s="381">
        <v>33000</v>
      </c>
      <c r="M4442" s="381">
        <v>35650</v>
      </c>
      <c r="N4442" s="381">
        <v>38300</v>
      </c>
      <c r="O4442" s="381">
        <v>40950</v>
      </c>
      <c r="P4442" s="381">
        <v>43600</v>
      </c>
      <c r="Q4442" s="381">
        <v>13900</v>
      </c>
      <c r="R4442" s="381">
        <v>16240</v>
      </c>
      <c r="S4442" s="381">
        <v>20420</v>
      </c>
      <c r="T4442" s="381">
        <v>24600</v>
      </c>
      <c r="U4442" s="381">
        <v>28780</v>
      </c>
      <c r="V4442" s="381">
        <v>32960</v>
      </c>
      <c r="W4442" s="381">
        <v>37140</v>
      </c>
      <c r="X4442" s="381">
        <v>41320</v>
      </c>
      <c r="Y4442" s="381">
        <v>37000</v>
      </c>
      <c r="Z4442" s="381">
        <v>42250</v>
      </c>
      <c r="AA4442" s="381">
        <v>47550</v>
      </c>
      <c r="AB4442" s="381">
        <v>52800</v>
      </c>
      <c r="AC4442" s="381">
        <v>57050</v>
      </c>
      <c r="AD4442" s="381">
        <v>61250</v>
      </c>
      <c r="AE4442" s="381">
        <v>65500</v>
      </c>
      <c r="AF4442" s="381">
        <v>69700</v>
      </c>
      <c r="AG4442" s="381">
        <v>6800</v>
      </c>
      <c r="AH4442" s="381" t="s">
        <v>1870</v>
      </c>
      <c r="AI4442" s="381" t="s">
        <v>1704</v>
      </c>
      <c r="AJ4442" s="381">
        <v>1</v>
      </c>
    </row>
    <row r="4443" spans="1:36">
      <c r="A4443" s="381" t="s">
        <v>581</v>
      </c>
      <c r="B4443" s="381" t="s">
        <v>1869</v>
      </c>
      <c r="C4443" s="381">
        <v>51</v>
      </c>
      <c r="D4443" s="381">
        <v>163</v>
      </c>
      <c r="E4443" s="381" t="s">
        <v>1765</v>
      </c>
      <c r="F4443" s="381" t="s">
        <v>1764</v>
      </c>
      <c r="G4443" s="381" t="s">
        <v>1868</v>
      </c>
      <c r="H4443" s="381">
        <v>59800</v>
      </c>
      <c r="I4443" s="381">
        <v>20950</v>
      </c>
      <c r="J4443" s="381">
        <v>23950</v>
      </c>
      <c r="K4443" s="381">
        <v>26950</v>
      </c>
      <c r="L4443" s="381">
        <v>29900</v>
      </c>
      <c r="M4443" s="381">
        <v>32300</v>
      </c>
      <c r="N4443" s="381">
        <v>34700</v>
      </c>
      <c r="O4443" s="381">
        <v>37100</v>
      </c>
      <c r="P4443" s="381">
        <v>39500</v>
      </c>
      <c r="Q4443" s="381">
        <v>12600</v>
      </c>
      <c r="R4443" s="381">
        <v>16240</v>
      </c>
      <c r="S4443" s="381">
        <v>20420</v>
      </c>
      <c r="T4443" s="381">
        <v>24600</v>
      </c>
      <c r="U4443" s="381">
        <v>28780</v>
      </c>
      <c r="V4443" s="381">
        <v>32960</v>
      </c>
      <c r="W4443" s="381">
        <v>37100</v>
      </c>
      <c r="X4443" s="381">
        <v>39500</v>
      </c>
      <c r="Y4443" s="381">
        <v>33500</v>
      </c>
      <c r="Z4443" s="381">
        <v>38300</v>
      </c>
      <c r="AA4443" s="381">
        <v>43100</v>
      </c>
      <c r="AB4443" s="381">
        <v>47850</v>
      </c>
      <c r="AC4443" s="381">
        <v>51700</v>
      </c>
      <c r="AD4443" s="381">
        <v>55550</v>
      </c>
      <c r="AE4443" s="381">
        <v>59350</v>
      </c>
      <c r="AF4443" s="381">
        <v>63200</v>
      </c>
      <c r="AG4443" s="381">
        <v>9999</v>
      </c>
      <c r="AH4443" s="381" t="s">
        <v>1868</v>
      </c>
      <c r="AI4443" s="381" t="s">
        <v>1704</v>
      </c>
      <c r="AJ4443" s="381">
        <v>0</v>
      </c>
    </row>
    <row r="4444" spans="1:36">
      <c r="A4444" s="381" t="s">
        <v>581</v>
      </c>
      <c r="B4444" s="381" t="s">
        <v>1867</v>
      </c>
      <c r="C4444" s="381">
        <v>51</v>
      </c>
      <c r="D4444" s="381">
        <v>165</v>
      </c>
      <c r="E4444" s="381" t="s">
        <v>1771</v>
      </c>
      <c r="F4444" s="381" t="s">
        <v>1770</v>
      </c>
      <c r="G4444" s="381" t="s">
        <v>1866</v>
      </c>
      <c r="H4444" s="381">
        <v>64700</v>
      </c>
      <c r="I4444" s="381">
        <v>22000</v>
      </c>
      <c r="J4444" s="381">
        <v>25150</v>
      </c>
      <c r="K4444" s="381">
        <v>28300</v>
      </c>
      <c r="L4444" s="381">
        <v>31400</v>
      </c>
      <c r="M4444" s="381">
        <v>33950</v>
      </c>
      <c r="N4444" s="381">
        <v>36450</v>
      </c>
      <c r="O4444" s="381">
        <v>38950</v>
      </c>
      <c r="P4444" s="381">
        <v>41450</v>
      </c>
      <c r="Q4444" s="381">
        <v>13200</v>
      </c>
      <c r="R4444" s="381">
        <v>16240</v>
      </c>
      <c r="S4444" s="381">
        <v>20420</v>
      </c>
      <c r="T4444" s="381">
        <v>24600</v>
      </c>
      <c r="U4444" s="381">
        <v>28780</v>
      </c>
      <c r="V4444" s="381">
        <v>32960</v>
      </c>
      <c r="W4444" s="381">
        <v>37140</v>
      </c>
      <c r="X4444" s="381">
        <v>41320</v>
      </c>
      <c r="Y4444" s="381">
        <v>35150</v>
      </c>
      <c r="Z4444" s="381">
        <v>40200</v>
      </c>
      <c r="AA4444" s="381">
        <v>45200</v>
      </c>
      <c r="AB4444" s="381">
        <v>50200</v>
      </c>
      <c r="AC4444" s="381">
        <v>54250</v>
      </c>
      <c r="AD4444" s="381">
        <v>58250</v>
      </c>
      <c r="AE4444" s="381">
        <v>62250</v>
      </c>
      <c r="AF4444" s="381">
        <v>66300</v>
      </c>
      <c r="AG4444" s="381">
        <v>9999</v>
      </c>
      <c r="AH4444" s="381" t="s">
        <v>1866</v>
      </c>
      <c r="AI4444" s="381" t="s">
        <v>1704</v>
      </c>
      <c r="AJ4444" s="381">
        <v>1</v>
      </c>
    </row>
    <row r="4445" spans="1:36">
      <c r="A4445" s="381" t="s">
        <v>581</v>
      </c>
      <c r="B4445" s="381" t="s">
        <v>1865</v>
      </c>
      <c r="C4445" s="381">
        <v>51</v>
      </c>
      <c r="D4445" s="381">
        <v>167</v>
      </c>
      <c r="E4445" s="381" t="s">
        <v>1864</v>
      </c>
      <c r="F4445" s="381" t="s">
        <v>1863</v>
      </c>
      <c r="G4445" s="381" t="s">
        <v>1862</v>
      </c>
      <c r="H4445" s="381">
        <v>50000</v>
      </c>
      <c r="I4445" s="381">
        <v>18700</v>
      </c>
      <c r="J4445" s="381">
        <v>21350</v>
      </c>
      <c r="K4445" s="381">
        <v>24000</v>
      </c>
      <c r="L4445" s="381">
        <v>26650</v>
      </c>
      <c r="M4445" s="381">
        <v>28800</v>
      </c>
      <c r="N4445" s="381">
        <v>30950</v>
      </c>
      <c r="O4445" s="381">
        <v>33050</v>
      </c>
      <c r="P4445" s="381">
        <v>35200</v>
      </c>
      <c r="Q4445" s="381">
        <v>12060</v>
      </c>
      <c r="R4445" s="381">
        <v>16240</v>
      </c>
      <c r="S4445" s="381">
        <v>20420</v>
      </c>
      <c r="T4445" s="381">
        <v>24600</v>
      </c>
      <c r="U4445" s="381">
        <v>28780</v>
      </c>
      <c r="V4445" s="381">
        <v>30950</v>
      </c>
      <c r="W4445" s="381">
        <v>33050</v>
      </c>
      <c r="X4445" s="381">
        <v>35200</v>
      </c>
      <c r="Y4445" s="381">
        <v>29900</v>
      </c>
      <c r="Z4445" s="381">
        <v>34150</v>
      </c>
      <c r="AA4445" s="381">
        <v>38400</v>
      </c>
      <c r="AB4445" s="381">
        <v>42650</v>
      </c>
      <c r="AC4445" s="381">
        <v>46100</v>
      </c>
      <c r="AD4445" s="381">
        <v>49500</v>
      </c>
      <c r="AE4445" s="381">
        <v>52900</v>
      </c>
      <c r="AF4445" s="381">
        <v>56300</v>
      </c>
      <c r="AG4445" s="381">
        <v>9999</v>
      </c>
      <c r="AH4445" s="381" t="s">
        <v>1862</v>
      </c>
      <c r="AI4445" s="381" t="s">
        <v>1704</v>
      </c>
      <c r="AJ4445" s="381">
        <v>0</v>
      </c>
    </row>
    <row r="4446" spans="1:36">
      <c r="A4446" s="381" t="s">
        <v>581</v>
      </c>
      <c r="B4446" s="381" t="s">
        <v>1861</v>
      </c>
      <c r="C4446" s="381">
        <v>51</v>
      </c>
      <c r="D4446" s="381">
        <v>169</v>
      </c>
      <c r="E4446" s="381" t="s">
        <v>1813</v>
      </c>
      <c r="F4446" s="381" t="s">
        <v>1812</v>
      </c>
      <c r="G4446" s="381" t="s">
        <v>1860</v>
      </c>
      <c r="H4446" s="381">
        <v>54500</v>
      </c>
      <c r="I4446" s="381">
        <v>19000</v>
      </c>
      <c r="J4446" s="381">
        <v>21700</v>
      </c>
      <c r="K4446" s="381">
        <v>24400</v>
      </c>
      <c r="L4446" s="381">
        <v>27100</v>
      </c>
      <c r="M4446" s="381">
        <v>29300</v>
      </c>
      <c r="N4446" s="381">
        <v>31450</v>
      </c>
      <c r="O4446" s="381">
        <v>33650</v>
      </c>
      <c r="P4446" s="381">
        <v>35800</v>
      </c>
      <c r="Q4446" s="381">
        <v>12060</v>
      </c>
      <c r="R4446" s="381">
        <v>16240</v>
      </c>
      <c r="S4446" s="381">
        <v>20420</v>
      </c>
      <c r="T4446" s="381">
        <v>24600</v>
      </c>
      <c r="U4446" s="381">
        <v>28780</v>
      </c>
      <c r="V4446" s="381">
        <v>31450</v>
      </c>
      <c r="W4446" s="381">
        <v>33650</v>
      </c>
      <c r="X4446" s="381">
        <v>35800</v>
      </c>
      <c r="Y4446" s="381">
        <v>30350</v>
      </c>
      <c r="Z4446" s="381">
        <v>34700</v>
      </c>
      <c r="AA4446" s="381">
        <v>39050</v>
      </c>
      <c r="AB4446" s="381">
        <v>43350</v>
      </c>
      <c r="AC4446" s="381">
        <v>46850</v>
      </c>
      <c r="AD4446" s="381">
        <v>50300</v>
      </c>
      <c r="AE4446" s="381">
        <v>53800</v>
      </c>
      <c r="AF4446" s="381">
        <v>57250</v>
      </c>
      <c r="AG4446" s="381">
        <v>3660</v>
      </c>
      <c r="AH4446" s="381" t="s">
        <v>1860</v>
      </c>
      <c r="AI4446" s="381" t="s">
        <v>1704</v>
      </c>
      <c r="AJ4446" s="381">
        <v>1</v>
      </c>
    </row>
    <row r="4447" spans="1:36">
      <c r="A4447" s="381" t="s">
        <v>581</v>
      </c>
      <c r="B4447" s="381" t="s">
        <v>1859</v>
      </c>
      <c r="C4447" s="381">
        <v>51</v>
      </c>
      <c r="D4447" s="381">
        <v>171</v>
      </c>
      <c r="E4447" s="381" t="s">
        <v>1858</v>
      </c>
      <c r="F4447" s="381" t="s">
        <v>1857</v>
      </c>
      <c r="G4447" s="381" t="s">
        <v>1856</v>
      </c>
      <c r="H4447" s="381">
        <v>58100</v>
      </c>
      <c r="I4447" s="381">
        <v>20350</v>
      </c>
      <c r="J4447" s="381">
        <v>23250</v>
      </c>
      <c r="K4447" s="381">
        <v>26150</v>
      </c>
      <c r="L4447" s="381">
        <v>29050</v>
      </c>
      <c r="M4447" s="381">
        <v>31400</v>
      </c>
      <c r="N4447" s="381">
        <v>33700</v>
      </c>
      <c r="O4447" s="381">
        <v>36050</v>
      </c>
      <c r="P4447" s="381">
        <v>38350</v>
      </c>
      <c r="Q4447" s="381">
        <v>12250</v>
      </c>
      <c r="R4447" s="381">
        <v>16240</v>
      </c>
      <c r="S4447" s="381">
        <v>20420</v>
      </c>
      <c r="T4447" s="381">
        <v>24600</v>
      </c>
      <c r="U4447" s="381">
        <v>28780</v>
      </c>
      <c r="V4447" s="381">
        <v>32960</v>
      </c>
      <c r="W4447" s="381">
        <v>36050</v>
      </c>
      <c r="X4447" s="381">
        <v>38350</v>
      </c>
      <c r="Y4447" s="381">
        <v>32550</v>
      </c>
      <c r="Z4447" s="381">
        <v>37200</v>
      </c>
      <c r="AA4447" s="381">
        <v>41850</v>
      </c>
      <c r="AB4447" s="381">
        <v>46500</v>
      </c>
      <c r="AC4447" s="381">
        <v>50250</v>
      </c>
      <c r="AD4447" s="381">
        <v>53950</v>
      </c>
      <c r="AE4447" s="381">
        <v>57700</v>
      </c>
      <c r="AF4447" s="381">
        <v>61400</v>
      </c>
      <c r="AG4447" s="381">
        <v>9999</v>
      </c>
      <c r="AH4447" s="381" t="s">
        <v>1856</v>
      </c>
      <c r="AI4447" s="381" t="s">
        <v>1704</v>
      </c>
      <c r="AJ4447" s="381">
        <v>0</v>
      </c>
    </row>
    <row r="4448" spans="1:36">
      <c r="A4448" s="381" t="s">
        <v>581</v>
      </c>
      <c r="B4448" s="381" t="s">
        <v>1855</v>
      </c>
      <c r="C4448" s="381">
        <v>51</v>
      </c>
      <c r="D4448" s="381">
        <v>173</v>
      </c>
      <c r="E4448" s="381" t="s">
        <v>1854</v>
      </c>
      <c r="F4448" s="381" t="s">
        <v>1853</v>
      </c>
      <c r="G4448" s="381" t="s">
        <v>1852</v>
      </c>
      <c r="H4448" s="381">
        <v>48800</v>
      </c>
      <c r="I4448" s="381">
        <v>18700</v>
      </c>
      <c r="J4448" s="381">
        <v>21350</v>
      </c>
      <c r="K4448" s="381">
        <v>24000</v>
      </c>
      <c r="L4448" s="381">
        <v>26650</v>
      </c>
      <c r="M4448" s="381">
        <v>28800</v>
      </c>
      <c r="N4448" s="381">
        <v>30950</v>
      </c>
      <c r="O4448" s="381">
        <v>33050</v>
      </c>
      <c r="P4448" s="381">
        <v>35200</v>
      </c>
      <c r="Q4448" s="381">
        <v>12060</v>
      </c>
      <c r="R4448" s="381">
        <v>16240</v>
      </c>
      <c r="S4448" s="381">
        <v>20420</v>
      </c>
      <c r="T4448" s="381">
        <v>24600</v>
      </c>
      <c r="U4448" s="381">
        <v>28780</v>
      </c>
      <c r="V4448" s="381">
        <v>30950</v>
      </c>
      <c r="W4448" s="381">
        <v>33050</v>
      </c>
      <c r="X4448" s="381">
        <v>35200</v>
      </c>
      <c r="Y4448" s="381">
        <v>29900</v>
      </c>
      <c r="Z4448" s="381">
        <v>34150</v>
      </c>
      <c r="AA4448" s="381">
        <v>38400</v>
      </c>
      <c r="AB4448" s="381">
        <v>42650</v>
      </c>
      <c r="AC4448" s="381">
        <v>46100</v>
      </c>
      <c r="AD4448" s="381">
        <v>49500</v>
      </c>
      <c r="AE4448" s="381">
        <v>52900</v>
      </c>
      <c r="AF4448" s="381">
        <v>56300</v>
      </c>
      <c r="AG4448" s="381">
        <v>9999</v>
      </c>
      <c r="AH4448" s="381" t="s">
        <v>1852</v>
      </c>
      <c r="AI4448" s="381" t="s">
        <v>1704</v>
      </c>
      <c r="AJ4448" s="381">
        <v>0</v>
      </c>
    </row>
    <row r="4449" spans="1:36">
      <c r="A4449" s="381" t="s">
        <v>581</v>
      </c>
      <c r="B4449" s="381" t="s">
        <v>1851</v>
      </c>
      <c r="C4449" s="381">
        <v>51</v>
      </c>
      <c r="D4449" s="381">
        <v>175</v>
      </c>
      <c r="E4449" s="381" t="s">
        <v>1783</v>
      </c>
      <c r="F4449" s="381" t="s">
        <v>1782</v>
      </c>
      <c r="G4449" s="381" t="s">
        <v>1850</v>
      </c>
      <c r="H4449" s="381">
        <v>56900</v>
      </c>
      <c r="I4449" s="381">
        <v>19950</v>
      </c>
      <c r="J4449" s="381">
        <v>22800</v>
      </c>
      <c r="K4449" s="381">
        <v>25650</v>
      </c>
      <c r="L4449" s="381">
        <v>28450</v>
      </c>
      <c r="M4449" s="381">
        <v>30750</v>
      </c>
      <c r="N4449" s="381">
        <v>33050</v>
      </c>
      <c r="O4449" s="381">
        <v>35300</v>
      </c>
      <c r="P4449" s="381">
        <v>37600</v>
      </c>
      <c r="Q4449" s="381">
        <v>12060</v>
      </c>
      <c r="R4449" s="381">
        <v>16240</v>
      </c>
      <c r="S4449" s="381">
        <v>20420</v>
      </c>
      <c r="T4449" s="381">
        <v>24600</v>
      </c>
      <c r="U4449" s="381">
        <v>28780</v>
      </c>
      <c r="V4449" s="381">
        <v>32960</v>
      </c>
      <c r="W4449" s="381">
        <v>35300</v>
      </c>
      <c r="X4449" s="381">
        <v>37600</v>
      </c>
      <c r="Y4449" s="381">
        <v>31850</v>
      </c>
      <c r="Z4449" s="381">
        <v>36400</v>
      </c>
      <c r="AA4449" s="381">
        <v>40950</v>
      </c>
      <c r="AB4449" s="381">
        <v>45500</v>
      </c>
      <c r="AC4449" s="381">
        <v>49150</v>
      </c>
      <c r="AD4449" s="381">
        <v>52800</v>
      </c>
      <c r="AE4449" s="381">
        <v>56450</v>
      </c>
      <c r="AF4449" s="381">
        <v>60100</v>
      </c>
      <c r="AG4449" s="381">
        <v>9999</v>
      </c>
      <c r="AH4449" s="381" t="s">
        <v>1850</v>
      </c>
      <c r="AI4449" s="381" t="s">
        <v>1704</v>
      </c>
      <c r="AJ4449" s="381">
        <v>0</v>
      </c>
    </row>
    <row r="4450" spans="1:36">
      <c r="A4450" s="381" t="s">
        <v>581</v>
      </c>
      <c r="B4450" s="381" t="s">
        <v>1849</v>
      </c>
      <c r="C4450" s="381">
        <v>51</v>
      </c>
      <c r="D4450" s="381">
        <v>177</v>
      </c>
      <c r="E4450" s="381" t="s">
        <v>1755</v>
      </c>
      <c r="F4450" s="381" t="s">
        <v>1754</v>
      </c>
      <c r="G4450" s="381" t="s">
        <v>1848</v>
      </c>
      <c r="H4450" s="381">
        <v>110300</v>
      </c>
      <c r="I4450" s="381">
        <v>38650</v>
      </c>
      <c r="J4450" s="381">
        <v>44150</v>
      </c>
      <c r="K4450" s="381">
        <v>49650</v>
      </c>
      <c r="L4450" s="381">
        <v>55150</v>
      </c>
      <c r="M4450" s="381">
        <v>59600</v>
      </c>
      <c r="N4450" s="381">
        <v>64000</v>
      </c>
      <c r="O4450" s="381">
        <v>68400</v>
      </c>
      <c r="P4450" s="381">
        <v>72800</v>
      </c>
      <c r="Q4450" s="381">
        <v>23200</v>
      </c>
      <c r="R4450" s="381">
        <v>26500</v>
      </c>
      <c r="S4450" s="381">
        <v>29800</v>
      </c>
      <c r="T4450" s="381">
        <v>33100</v>
      </c>
      <c r="U4450" s="381">
        <v>35750</v>
      </c>
      <c r="V4450" s="381">
        <v>38400</v>
      </c>
      <c r="W4450" s="381">
        <v>41050</v>
      </c>
      <c r="X4450" s="381">
        <v>43700</v>
      </c>
      <c r="Y4450" s="381">
        <v>52550</v>
      </c>
      <c r="Z4450" s="381">
        <v>60050</v>
      </c>
      <c r="AA4450" s="381">
        <v>67550</v>
      </c>
      <c r="AB4450" s="381">
        <v>75050</v>
      </c>
      <c r="AC4450" s="381">
        <v>81100</v>
      </c>
      <c r="AD4450" s="381">
        <v>87100</v>
      </c>
      <c r="AE4450" s="381">
        <v>93100</v>
      </c>
      <c r="AF4450" s="381">
        <v>99100</v>
      </c>
      <c r="AG4450" s="381">
        <v>8840</v>
      </c>
      <c r="AH4450" s="381" t="s">
        <v>1848</v>
      </c>
      <c r="AI4450" s="381" t="s">
        <v>1704</v>
      </c>
      <c r="AJ4450" s="381">
        <v>1</v>
      </c>
    </row>
    <row r="4451" spans="1:36">
      <c r="A4451" s="381" t="s">
        <v>581</v>
      </c>
      <c r="B4451" s="381" t="s">
        <v>1847</v>
      </c>
      <c r="C4451" s="381">
        <v>51</v>
      </c>
      <c r="D4451" s="381">
        <v>179</v>
      </c>
      <c r="E4451" s="381" t="s">
        <v>1755</v>
      </c>
      <c r="F4451" s="381" t="s">
        <v>1754</v>
      </c>
      <c r="G4451" s="381" t="s">
        <v>1846</v>
      </c>
      <c r="H4451" s="381">
        <v>110300</v>
      </c>
      <c r="I4451" s="381">
        <v>38650</v>
      </c>
      <c r="J4451" s="381">
        <v>44150</v>
      </c>
      <c r="K4451" s="381">
        <v>49650</v>
      </c>
      <c r="L4451" s="381">
        <v>55150</v>
      </c>
      <c r="M4451" s="381">
        <v>59600</v>
      </c>
      <c r="N4451" s="381">
        <v>64000</v>
      </c>
      <c r="O4451" s="381">
        <v>68400</v>
      </c>
      <c r="P4451" s="381">
        <v>72800</v>
      </c>
      <c r="Q4451" s="381">
        <v>23200</v>
      </c>
      <c r="R4451" s="381">
        <v>26500</v>
      </c>
      <c r="S4451" s="381">
        <v>29800</v>
      </c>
      <c r="T4451" s="381">
        <v>33100</v>
      </c>
      <c r="U4451" s="381">
        <v>35750</v>
      </c>
      <c r="V4451" s="381">
        <v>38400</v>
      </c>
      <c r="W4451" s="381">
        <v>41050</v>
      </c>
      <c r="X4451" s="381">
        <v>43700</v>
      </c>
      <c r="Y4451" s="381">
        <v>52550</v>
      </c>
      <c r="Z4451" s="381">
        <v>60050</v>
      </c>
      <c r="AA4451" s="381">
        <v>67550</v>
      </c>
      <c r="AB4451" s="381">
        <v>75050</v>
      </c>
      <c r="AC4451" s="381">
        <v>81100</v>
      </c>
      <c r="AD4451" s="381">
        <v>87100</v>
      </c>
      <c r="AE4451" s="381">
        <v>93100</v>
      </c>
      <c r="AF4451" s="381">
        <v>99100</v>
      </c>
      <c r="AG4451" s="381">
        <v>8840</v>
      </c>
      <c r="AH4451" s="381" t="s">
        <v>1846</v>
      </c>
      <c r="AI4451" s="381" t="s">
        <v>1704</v>
      </c>
      <c r="AJ4451" s="381">
        <v>1</v>
      </c>
    </row>
    <row r="4452" spans="1:36">
      <c r="A4452" s="381" t="s">
        <v>581</v>
      </c>
      <c r="B4452" s="381" t="s">
        <v>1845</v>
      </c>
      <c r="C4452" s="381">
        <v>51</v>
      </c>
      <c r="D4452" s="381">
        <v>181</v>
      </c>
      <c r="E4452" s="381" t="s">
        <v>1844</v>
      </c>
      <c r="F4452" s="381" t="s">
        <v>1843</v>
      </c>
      <c r="G4452" s="381" t="s">
        <v>1842</v>
      </c>
      <c r="H4452" s="381">
        <v>65400</v>
      </c>
      <c r="I4452" s="381">
        <v>22900</v>
      </c>
      <c r="J4452" s="381">
        <v>26200</v>
      </c>
      <c r="K4452" s="381">
        <v>29450</v>
      </c>
      <c r="L4452" s="381">
        <v>32700</v>
      </c>
      <c r="M4452" s="381">
        <v>35350</v>
      </c>
      <c r="N4452" s="381">
        <v>37950</v>
      </c>
      <c r="O4452" s="381">
        <v>40550</v>
      </c>
      <c r="P4452" s="381">
        <v>43200</v>
      </c>
      <c r="Q4452" s="381">
        <v>13750</v>
      </c>
      <c r="R4452" s="381">
        <v>16240</v>
      </c>
      <c r="S4452" s="381">
        <v>20420</v>
      </c>
      <c r="T4452" s="381">
        <v>24600</v>
      </c>
      <c r="U4452" s="381">
        <v>28780</v>
      </c>
      <c r="V4452" s="381">
        <v>32960</v>
      </c>
      <c r="W4452" s="381">
        <v>37140</v>
      </c>
      <c r="X4452" s="381">
        <v>41320</v>
      </c>
      <c r="Y4452" s="381">
        <v>36650</v>
      </c>
      <c r="Z4452" s="381">
        <v>41850</v>
      </c>
      <c r="AA4452" s="381">
        <v>47100</v>
      </c>
      <c r="AB4452" s="381">
        <v>52300</v>
      </c>
      <c r="AC4452" s="381">
        <v>56500</v>
      </c>
      <c r="AD4452" s="381">
        <v>60700</v>
      </c>
      <c r="AE4452" s="381">
        <v>64900</v>
      </c>
      <c r="AF4452" s="381">
        <v>69050</v>
      </c>
      <c r="AG4452" s="381">
        <v>9999</v>
      </c>
      <c r="AH4452" s="381" t="s">
        <v>1842</v>
      </c>
      <c r="AI4452" s="381" t="s">
        <v>1704</v>
      </c>
      <c r="AJ4452" s="381">
        <v>0</v>
      </c>
    </row>
    <row r="4453" spans="1:36">
      <c r="A4453" s="381" t="s">
        <v>581</v>
      </c>
      <c r="B4453" s="381" t="s">
        <v>1841</v>
      </c>
      <c r="C4453" s="381">
        <v>51</v>
      </c>
      <c r="D4453" s="381">
        <v>183</v>
      </c>
      <c r="E4453" s="381" t="s">
        <v>1729</v>
      </c>
      <c r="F4453" s="381" t="s">
        <v>1728</v>
      </c>
      <c r="G4453" s="381" t="s">
        <v>1840</v>
      </c>
      <c r="H4453" s="381">
        <v>78700</v>
      </c>
      <c r="I4453" s="381">
        <v>27100</v>
      </c>
      <c r="J4453" s="381">
        <v>31000</v>
      </c>
      <c r="K4453" s="381">
        <v>34850</v>
      </c>
      <c r="L4453" s="381">
        <v>38700</v>
      </c>
      <c r="M4453" s="381">
        <v>41800</v>
      </c>
      <c r="N4453" s="381">
        <v>44900</v>
      </c>
      <c r="O4453" s="381">
        <v>48000</v>
      </c>
      <c r="P4453" s="381">
        <v>51100</v>
      </c>
      <c r="Q4453" s="381">
        <v>16250</v>
      </c>
      <c r="R4453" s="381">
        <v>18600</v>
      </c>
      <c r="S4453" s="381">
        <v>20900</v>
      </c>
      <c r="T4453" s="381">
        <v>24600</v>
      </c>
      <c r="U4453" s="381">
        <v>28780</v>
      </c>
      <c r="V4453" s="381">
        <v>32960</v>
      </c>
      <c r="W4453" s="381">
        <v>37140</v>
      </c>
      <c r="X4453" s="381">
        <v>41320</v>
      </c>
      <c r="Y4453" s="381">
        <v>43350</v>
      </c>
      <c r="Z4453" s="381">
        <v>49550</v>
      </c>
      <c r="AA4453" s="381">
        <v>55750</v>
      </c>
      <c r="AB4453" s="381">
        <v>61900</v>
      </c>
      <c r="AC4453" s="381">
        <v>66900</v>
      </c>
      <c r="AD4453" s="381">
        <v>71850</v>
      </c>
      <c r="AE4453" s="381">
        <v>76800</v>
      </c>
      <c r="AF4453" s="381">
        <v>81750</v>
      </c>
      <c r="AG4453" s="381">
        <v>9999</v>
      </c>
      <c r="AH4453" s="381" t="s">
        <v>1840</v>
      </c>
      <c r="AI4453" s="381" t="s">
        <v>1704</v>
      </c>
      <c r="AJ4453" s="381">
        <v>1</v>
      </c>
    </row>
    <row r="4454" spans="1:36">
      <c r="A4454" s="381" t="s">
        <v>581</v>
      </c>
      <c r="B4454" s="381" t="s">
        <v>1839</v>
      </c>
      <c r="C4454" s="381">
        <v>51</v>
      </c>
      <c r="D4454" s="381">
        <v>185</v>
      </c>
      <c r="E4454" s="381" t="s">
        <v>1838</v>
      </c>
      <c r="F4454" s="381" t="s">
        <v>1837</v>
      </c>
      <c r="G4454" s="381" t="s">
        <v>1836</v>
      </c>
      <c r="H4454" s="381">
        <v>48200</v>
      </c>
      <c r="I4454" s="381">
        <v>18700</v>
      </c>
      <c r="J4454" s="381">
        <v>21350</v>
      </c>
      <c r="K4454" s="381">
        <v>24000</v>
      </c>
      <c r="L4454" s="381">
        <v>26650</v>
      </c>
      <c r="M4454" s="381">
        <v>28800</v>
      </c>
      <c r="N4454" s="381">
        <v>30950</v>
      </c>
      <c r="O4454" s="381">
        <v>33050</v>
      </c>
      <c r="P4454" s="381">
        <v>35200</v>
      </c>
      <c r="Q4454" s="381">
        <v>12060</v>
      </c>
      <c r="R4454" s="381">
        <v>16240</v>
      </c>
      <c r="S4454" s="381">
        <v>20420</v>
      </c>
      <c r="T4454" s="381">
        <v>24600</v>
      </c>
      <c r="U4454" s="381">
        <v>28780</v>
      </c>
      <c r="V4454" s="381">
        <v>30950</v>
      </c>
      <c r="W4454" s="381">
        <v>33050</v>
      </c>
      <c r="X4454" s="381">
        <v>35200</v>
      </c>
      <c r="Y4454" s="381">
        <v>29900</v>
      </c>
      <c r="Z4454" s="381">
        <v>34150</v>
      </c>
      <c r="AA4454" s="381">
        <v>38400</v>
      </c>
      <c r="AB4454" s="381">
        <v>42650</v>
      </c>
      <c r="AC4454" s="381">
        <v>46100</v>
      </c>
      <c r="AD4454" s="381">
        <v>49500</v>
      </c>
      <c r="AE4454" s="381">
        <v>52900</v>
      </c>
      <c r="AF4454" s="381">
        <v>56300</v>
      </c>
      <c r="AG4454" s="381">
        <v>9999</v>
      </c>
      <c r="AH4454" s="381" t="s">
        <v>1836</v>
      </c>
      <c r="AI4454" s="381" t="s">
        <v>1704</v>
      </c>
      <c r="AJ4454" s="381">
        <v>0</v>
      </c>
    </row>
    <row r="4455" spans="1:36">
      <c r="A4455" s="381" t="s">
        <v>581</v>
      </c>
      <c r="B4455" s="381" t="s">
        <v>1835</v>
      </c>
      <c r="C4455" s="381">
        <v>51</v>
      </c>
      <c r="D4455" s="381">
        <v>187</v>
      </c>
      <c r="E4455" s="381" t="s">
        <v>1834</v>
      </c>
      <c r="F4455" s="381" t="s">
        <v>1833</v>
      </c>
      <c r="G4455" s="381" t="s">
        <v>1832</v>
      </c>
      <c r="H4455" s="381">
        <v>73900</v>
      </c>
      <c r="I4455" s="381">
        <v>25900</v>
      </c>
      <c r="J4455" s="381">
        <v>29600</v>
      </c>
      <c r="K4455" s="381">
        <v>33300</v>
      </c>
      <c r="L4455" s="381">
        <v>36950</v>
      </c>
      <c r="M4455" s="381">
        <v>39950</v>
      </c>
      <c r="N4455" s="381">
        <v>42900</v>
      </c>
      <c r="O4455" s="381">
        <v>45850</v>
      </c>
      <c r="P4455" s="381">
        <v>48800</v>
      </c>
      <c r="Q4455" s="381">
        <v>15550</v>
      </c>
      <c r="R4455" s="381">
        <v>17750</v>
      </c>
      <c r="S4455" s="381">
        <v>20420</v>
      </c>
      <c r="T4455" s="381">
        <v>24600</v>
      </c>
      <c r="U4455" s="381">
        <v>28780</v>
      </c>
      <c r="V4455" s="381">
        <v>32960</v>
      </c>
      <c r="W4455" s="381">
        <v>37140</v>
      </c>
      <c r="X4455" s="381">
        <v>41320</v>
      </c>
      <c r="Y4455" s="381">
        <v>41400</v>
      </c>
      <c r="Z4455" s="381">
        <v>47300</v>
      </c>
      <c r="AA4455" s="381">
        <v>53200</v>
      </c>
      <c r="AB4455" s="381">
        <v>59100</v>
      </c>
      <c r="AC4455" s="381">
        <v>63850</v>
      </c>
      <c r="AD4455" s="381">
        <v>68600</v>
      </c>
      <c r="AE4455" s="381">
        <v>73300</v>
      </c>
      <c r="AF4455" s="381">
        <v>78050</v>
      </c>
      <c r="AG4455" s="381">
        <v>8820</v>
      </c>
      <c r="AH4455" s="381" t="s">
        <v>1832</v>
      </c>
      <c r="AI4455" s="381" t="s">
        <v>1704</v>
      </c>
      <c r="AJ4455" s="381">
        <v>1</v>
      </c>
    </row>
    <row r="4456" spans="1:36">
      <c r="A4456" s="381" t="s">
        <v>581</v>
      </c>
      <c r="B4456" s="381" t="s">
        <v>1831</v>
      </c>
      <c r="C4456" s="381">
        <v>51</v>
      </c>
      <c r="D4456" s="381">
        <v>191</v>
      </c>
      <c r="E4456" s="381" t="s">
        <v>1813</v>
      </c>
      <c r="F4456" s="381" t="s">
        <v>1812</v>
      </c>
      <c r="G4456" s="381" t="s">
        <v>1111</v>
      </c>
      <c r="H4456" s="381">
        <v>54500</v>
      </c>
      <c r="I4456" s="381">
        <v>19000</v>
      </c>
      <c r="J4456" s="381">
        <v>21700</v>
      </c>
      <c r="K4456" s="381">
        <v>24400</v>
      </c>
      <c r="L4456" s="381">
        <v>27100</v>
      </c>
      <c r="M4456" s="381">
        <v>29300</v>
      </c>
      <c r="N4456" s="381">
        <v>31450</v>
      </c>
      <c r="O4456" s="381">
        <v>33650</v>
      </c>
      <c r="P4456" s="381">
        <v>35800</v>
      </c>
      <c r="Q4456" s="381">
        <v>12060</v>
      </c>
      <c r="R4456" s="381">
        <v>16240</v>
      </c>
      <c r="S4456" s="381">
        <v>20420</v>
      </c>
      <c r="T4456" s="381">
        <v>24600</v>
      </c>
      <c r="U4456" s="381">
        <v>28780</v>
      </c>
      <c r="V4456" s="381">
        <v>31450</v>
      </c>
      <c r="W4456" s="381">
        <v>33650</v>
      </c>
      <c r="X4456" s="381">
        <v>35800</v>
      </c>
      <c r="Y4456" s="381">
        <v>30350</v>
      </c>
      <c r="Z4456" s="381">
        <v>34700</v>
      </c>
      <c r="AA4456" s="381">
        <v>39050</v>
      </c>
      <c r="AB4456" s="381">
        <v>43350</v>
      </c>
      <c r="AC4456" s="381">
        <v>46850</v>
      </c>
      <c r="AD4456" s="381">
        <v>50300</v>
      </c>
      <c r="AE4456" s="381">
        <v>53800</v>
      </c>
      <c r="AF4456" s="381">
        <v>57250</v>
      </c>
      <c r="AG4456" s="381">
        <v>3660</v>
      </c>
      <c r="AH4456" s="381" t="s">
        <v>1111</v>
      </c>
      <c r="AI4456" s="381" t="s">
        <v>1704</v>
      </c>
      <c r="AJ4456" s="381">
        <v>1</v>
      </c>
    </row>
    <row r="4457" spans="1:36">
      <c r="A4457" s="381" t="s">
        <v>581</v>
      </c>
      <c r="B4457" s="381" t="s">
        <v>1830</v>
      </c>
      <c r="C4457" s="381">
        <v>51</v>
      </c>
      <c r="D4457" s="381">
        <v>193</v>
      </c>
      <c r="E4457" s="381" t="s">
        <v>1829</v>
      </c>
      <c r="F4457" s="381" t="s">
        <v>1828</v>
      </c>
      <c r="G4457" s="381" t="s">
        <v>1827</v>
      </c>
      <c r="H4457" s="381">
        <v>59600</v>
      </c>
      <c r="I4457" s="381">
        <v>20900</v>
      </c>
      <c r="J4457" s="381">
        <v>23850</v>
      </c>
      <c r="K4457" s="381">
        <v>26850</v>
      </c>
      <c r="L4457" s="381">
        <v>29800</v>
      </c>
      <c r="M4457" s="381">
        <v>32200</v>
      </c>
      <c r="N4457" s="381">
        <v>34600</v>
      </c>
      <c r="O4457" s="381">
        <v>37000</v>
      </c>
      <c r="P4457" s="381">
        <v>39350</v>
      </c>
      <c r="Q4457" s="381">
        <v>12550</v>
      </c>
      <c r="R4457" s="381">
        <v>16240</v>
      </c>
      <c r="S4457" s="381">
        <v>20420</v>
      </c>
      <c r="T4457" s="381">
        <v>24600</v>
      </c>
      <c r="U4457" s="381">
        <v>28780</v>
      </c>
      <c r="V4457" s="381">
        <v>32960</v>
      </c>
      <c r="W4457" s="381">
        <v>37000</v>
      </c>
      <c r="X4457" s="381">
        <v>39350</v>
      </c>
      <c r="Y4457" s="381">
        <v>33400</v>
      </c>
      <c r="Z4457" s="381">
        <v>38200</v>
      </c>
      <c r="AA4457" s="381">
        <v>42950</v>
      </c>
      <c r="AB4457" s="381">
        <v>47700</v>
      </c>
      <c r="AC4457" s="381">
        <v>51550</v>
      </c>
      <c r="AD4457" s="381">
        <v>55350</v>
      </c>
      <c r="AE4457" s="381">
        <v>59150</v>
      </c>
      <c r="AF4457" s="381">
        <v>63000</v>
      </c>
      <c r="AG4457" s="381">
        <v>9999</v>
      </c>
      <c r="AH4457" s="381" t="s">
        <v>1827</v>
      </c>
      <c r="AI4457" s="381" t="s">
        <v>1704</v>
      </c>
      <c r="AJ4457" s="381">
        <v>0</v>
      </c>
    </row>
    <row r="4458" spans="1:36">
      <c r="A4458" s="381" t="s">
        <v>581</v>
      </c>
      <c r="B4458" s="381" t="s">
        <v>1826</v>
      </c>
      <c r="C4458" s="381">
        <v>51</v>
      </c>
      <c r="D4458" s="381">
        <v>195</v>
      </c>
      <c r="E4458" s="381" t="s">
        <v>1743</v>
      </c>
      <c r="F4458" s="381" t="s">
        <v>1742</v>
      </c>
      <c r="G4458" s="381" t="s">
        <v>1825</v>
      </c>
      <c r="H4458" s="381">
        <v>49700</v>
      </c>
      <c r="I4458" s="381">
        <v>18700</v>
      </c>
      <c r="J4458" s="381">
        <v>21350</v>
      </c>
      <c r="K4458" s="381">
        <v>24000</v>
      </c>
      <c r="L4458" s="381">
        <v>26650</v>
      </c>
      <c r="M4458" s="381">
        <v>28800</v>
      </c>
      <c r="N4458" s="381">
        <v>30950</v>
      </c>
      <c r="O4458" s="381">
        <v>33050</v>
      </c>
      <c r="P4458" s="381">
        <v>35200</v>
      </c>
      <c r="Q4458" s="381">
        <v>12060</v>
      </c>
      <c r="R4458" s="381">
        <v>16240</v>
      </c>
      <c r="S4458" s="381">
        <v>20420</v>
      </c>
      <c r="T4458" s="381">
        <v>24600</v>
      </c>
      <c r="U4458" s="381">
        <v>28780</v>
      </c>
      <c r="V4458" s="381">
        <v>30950</v>
      </c>
      <c r="W4458" s="381">
        <v>33050</v>
      </c>
      <c r="X4458" s="381">
        <v>35200</v>
      </c>
      <c r="Y4458" s="381">
        <v>29900</v>
      </c>
      <c r="Z4458" s="381">
        <v>34150</v>
      </c>
      <c r="AA4458" s="381">
        <v>38400</v>
      </c>
      <c r="AB4458" s="381">
        <v>42650</v>
      </c>
      <c r="AC4458" s="381">
        <v>46100</v>
      </c>
      <c r="AD4458" s="381">
        <v>49500</v>
      </c>
      <c r="AE4458" s="381">
        <v>52900</v>
      </c>
      <c r="AF4458" s="381">
        <v>56300</v>
      </c>
      <c r="AG4458" s="381">
        <v>9999</v>
      </c>
      <c r="AH4458" s="381" t="s">
        <v>1825</v>
      </c>
      <c r="AI4458" s="381" t="s">
        <v>1704</v>
      </c>
      <c r="AJ4458" s="381">
        <v>0</v>
      </c>
    </row>
    <row r="4459" spans="1:36">
      <c r="A4459" s="381" t="s">
        <v>581</v>
      </c>
      <c r="B4459" s="381" t="s">
        <v>1824</v>
      </c>
      <c r="C4459" s="381">
        <v>51</v>
      </c>
      <c r="D4459" s="381">
        <v>197</v>
      </c>
      <c r="E4459" s="381" t="s">
        <v>1823</v>
      </c>
      <c r="F4459" s="381" t="s">
        <v>1822</v>
      </c>
      <c r="G4459" s="381" t="s">
        <v>1821</v>
      </c>
      <c r="H4459" s="381">
        <v>51900</v>
      </c>
      <c r="I4459" s="381">
        <v>18700</v>
      </c>
      <c r="J4459" s="381">
        <v>21350</v>
      </c>
      <c r="K4459" s="381">
        <v>24000</v>
      </c>
      <c r="L4459" s="381">
        <v>26650</v>
      </c>
      <c r="M4459" s="381">
        <v>28800</v>
      </c>
      <c r="N4459" s="381">
        <v>30950</v>
      </c>
      <c r="O4459" s="381">
        <v>33050</v>
      </c>
      <c r="P4459" s="381">
        <v>35200</v>
      </c>
      <c r="Q4459" s="381">
        <v>12060</v>
      </c>
      <c r="R4459" s="381">
        <v>16240</v>
      </c>
      <c r="S4459" s="381">
        <v>20420</v>
      </c>
      <c r="T4459" s="381">
        <v>24600</v>
      </c>
      <c r="U4459" s="381">
        <v>28780</v>
      </c>
      <c r="V4459" s="381">
        <v>30950</v>
      </c>
      <c r="W4459" s="381">
        <v>33050</v>
      </c>
      <c r="X4459" s="381">
        <v>35200</v>
      </c>
      <c r="Y4459" s="381">
        <v>29900</v>
      </c>
      <c r="Z4459" s="381">
        <v>34150</v>
      </c>
      <c r="AA4459" s="381">
        <v>38400</v>
      </c>
      <c r="AB4459" s="381">
        <v>42650</v>
      </c>
      <c r="AC4459" s="381">
        <v>46100</v>
      </c>
      <c r="AD4459" s="381">
        <v>49500</v>
      </c>
      <c r="AE4459" s="381">
        <v>52900</v>
      </c>
      <c r="AF4459" s="381">
        <v>56300</v>
      </c>
      <c r="AG4459" s="381">
        <v>9999</v>
      </c>
      <c r="AH4459" s="381" t="s">
        <v>1821</v>
      </c>
      <c r="AI4459" s="381" t="s">
        <v>1704</v>
      </c>
      <c r="AJ4459" s="381">
        <v>0</v>
      </c>
    </row>
    <row r="4460" spans="1:36">
      <c r="A4460" s="381" t="s">
        <v>581</v>
      </c>
      <c r="B4460" s="381" t="s">
        <v>1820</v>
      </c>
      <c r="C4460" s="381">
        <v>51</v>
      </c>
      <c r="D4460" s="381">
        <v>199</v>
      </c>
      <c r="E4460" s="381" t="s">
        <v>1709</v>
      </c>
      <c r="F4460" s="381" t="s">
        <v>1708</v>
      </c>
      <c r="G4460" s="381" t="s">
        <v>1819</v>
      </c>
      <c r="H4460" s="381">
        <v>73000</v>
      </c>
      <c r="I4460" s="381">
        <v>25550</v>
      </c>
      <c r="J4460" s="381">
        <v>29200</v>
      </c>
      <c r="K4460" s="381">
        <v>32850</v>
      </c>
      <c r="L4460" s="381">
        <v>36500</v>
      </c>
      <c r="M4460" s="381">
        <v>39450</v>
      </c>
      <c r="N4460" s="381">
        <v>42350</v>
      </c>
      <c r="O4460" s="381">
        <v>45300</v>
      </c>
      <c r="P4460" s="381">
        <v>48200</v>
      </c>
      <c r="Q4460" s="381">
        <v>15350</v>
      </c>
      <c r="R4460" s="381">
        <v>17550</v>
      </c>
      <c r="S4460" s="381">
        <v>20420</v>
      </c>
      <c r="T4460" s="381">
        <v>24600</v>
      </c>
      <c r="U4460" s="381">
        <v>28780</v>
      </c>
      <c r="V4460" s="381">
        <v>32960</v>
      </c>
      <c r="W4460" s="381">
        <v>37140</v>
      </c>
      <c r="X4460" s="381">
        <v>41320</v>
      </c>
      <c r="Y4460" s="381">
        <v>40900</v>
      </c>
      <c r="Z4460" s="381">
        <v>46750</v>
      </c>
      <c r="AA4460" s="381">
        <v>52600</v>
      </c>
      <c r="AB4460" s="381">
        <v>58400</v>
      </c>
      <c r="AC4460" s="381">
        <v>63100</v>
      </c>
      <c r="AD4460" s="381">
        <v>67750</v>
      </c>
      <c r="AE4460" s="381">
        <v>72450</v>
      </c>
      <c r="AF4460" s="381">
        <v>77100</v>
      </c>
      <c r="AG4460" s="381">
        <v>5720</v>
      </c>
      <c r="AH4460" s="381" t="s">
        <v>1819</v>
      </c>
      <c r="AI4460" s="381" t="s">
        <v>1704</v>
      </c>
      <c r="AJ4460" s="381">
        <v>1</v>
      </c>
    </row>
    <row r="4461" spans="1:36">
      <c r="A4461" s="381" t="s">
        <v>581</v>
      </c>
      <c r="B4461" s="381" t="s">
        <v>1818</v>
      </c>
      <c r="C4461" s="381">
        <v>51</v>
      </c>
      <c r="D4461" s="381">
        <v>510</v>
      </c>
      <c r="E4461" s="381" t="s">
        <v>1755</v>
      </c>
      <c r="F4461" s="381" t="s">
        <v>1754</v>
      </c>
      <c r="G4461" s="381" t="s">
        <v>1817</v>
      </c>
      <c r="H4461" s="381">
        <v>110300</v>
      </c>
      <c r="I4461" s="381">
        <v>38650</v>
      </c>
      <c r="J4461" s="381">
        <v>44150</v>
      </c>
      <c r="K4461" s="381">
        <v>49650</v>
      </c>
      <c r="L4461" s="381">
        <v>55150</v>
      </c>
      <c r="M4461" s="381">
        <v>59600</v>
      </c>
      <c r="N4461" s="381">
        <v>64000</v>
      </c>
      <c r="O4461" s="381">
        <v>68400</v>
      </c>
      <c r="P4461" s="381">
        <v>72800</v>
      </c>
      <c r="Q4461" s="381">
        <v>23200</v>
      </c>
      <c r="R4461" s="381">
        <v>26500</v>
      </c>
      <c r="S4461" s="381">
        <v>29800</v>
      </c>
      <c r="T4461" s="381">
        <v>33100</v>
      </c>
      <c r="U4461" s="381">
        <v>35750</v>
      </c>
      <c r="V4461" s="381">
        <v>38400</v>
      </c>
      <c r="W4461" s="381">
        <v>41050</v>
      </c>
      <c r="X4461" s="381">
        <v>43700</v>
      </c>
      <c r="Y4461" s="381">
        <v>52550</v>
      </c>
      <c r="Z4461" s="381">
        <v>60050</v>
      </c>
      <c r="AA4461" s="381">
        <v>67550</v>
      </c>
      <c r="AB4461" s="381">
        <v>75050</v>
      </c>
      <c r="AC4461" s="381">
        <v>81100</v>
      </c>
      <c r="AD4461" s="381">
        <v>87100</v>
      </c>
      <c r="AE4461" s="381">
        <v>93100</v>
      </c>
      <c r="AF4461" s="381">
        <v>99100</v>
      </c>
      <c r="AG4461" s="381">
        <v>8840</v>
      </c>
      <c r="AH4461" s="381" t="s">
        <v>1817</v>
      </c>
      <c r="AI4461" s="381" t="s">
        <v>1704</v>
      </c>
      <c r="AJ4461" s="381">
        <v>1</v>
      </c>
    </row>
    <row r="4462" spans="1:36">
      <c r="A4462" s="381" t="s">
        <v>581</v>
      </c>
      <c r="B4462" s="381" t="s">
        <v>1816</v>
      </c>
      <c r="C4462" s="381">
        <v>51</v>
      </c>
      <c r="D4462" s="381">
        <v>515</v>
      </c>
      <c r="E4462" s="381" t="s">
        <v>1761</v>
      </c>
      <c r="F4462" s="381" t="s">
        <v>1760</v>
      </c>
      <c r="G4462" s="381" t="s">
        <v>1815</v>
      </c>
      <c r="H4462" s="381">
        <v>62300</v>
      </c>
      <c r="I4462" s="381">
        <v>21850</v>
      </c>
      <c r="J4462" s="381">
        <v>24950</v>
      </c>
      <c r="K4462" s="381">
        <v>28050</v>
      </c>
      <c r="L4462" s="381">
        <v>31150</v>
      </c>
      <c r="M4462" s="381">
        <v>33650</v>
      </c>
      <c r="N4462" s="381">
        <v>36150</v>
      </c>
      <c r="O4462" s="381">
        <v>38650</v>
      </c>
      <c r="P4462" s="381">
        <v>41150</v>
      </c>
      <c r="Q4462" s="381">
        <v>13100</v>
      </c>
      <c r="R4462" s="381">
        <v>16240</v>
      </c>
      <c r="S4462" s="381">
        <v>20420</v>
      </c>
      <c r="T4462" s="381">
        <v>24600</v>
      </c>
      <c r="U4462" s="381">
        <v>28780</v>
      </c>
      <c r="V4462" s="381">
        <v>32960</v>
      </c>
      <c r="W4462" s="381">
        <v>37140</v>
      </c>
      <c r="X4462" s="381">
        <v>41150</v>
      </c>
      <c r="Y4462" s="381">
        <v>34900</v>
      </c>
      <c r="Z4462" s="381">
        <v>39900</v>
      </c>
      <c r="AA4462" s="381">
        <v>44900</v>
      </c>
      <c r="AB4462" s="381">
        <v>49850</v>
      </c>
      <c r="AC4462" s="381">
        <v>53850</v>
      </c>
      <c r="AD4462" s="381">
        <v>57850</v>
      </c>
      <c r="AE4462" s="381">
        <v>61850</v>
      </c>
      <c r="AF4462" s="381">
        <v>65850</v>
      </c>
      <c r="AG4462" s="381">
        <v>4640</v>
      </c>
      <c r="AH4462" s="381" t="s">
        <v>1815</v>
      </c>
      <c r="AI4462" s="381" t="s">
        <v>1704</v>
      </c>
      <c r="AJ4462" s="381">
        <v>1</v>
      </c>
    </row>
    <row r="4463" spans="1:36">
      <c r="A4463" s="381" t="s">
        <v>581</v>
      </c>
      <c r="B4463" s="381" t="s">
        <v>1814</v>
      </c>
      <c r="C4463" s="381">
        <v>51</v>
      </c>
      <c r="D4463" s="381">
        <v>520</v>
      </c>
      <c r="E4463" s="381" t="s">
        <v>1813</v>
      </c>
      <c r="F4463" s="381" t="s">
        <v>1812</v>
      </c>
      <c r="G4463" s="381" t="s">
        <v>1811</v>
      </c>
      <c r="H4463" s="381">
        <v>54500</v>
      </c>
      <c r="I4463" s="381">
        <v>19000</v>
      </c>
      <c r="J4463" s="381">
        <v>21700</v>
      </c>
      <c r="K4463" s="381">
        <v>24400</v>
      </c>
      <c r="L4463" s="381">
        <v>27100</v>
      </c>
      <c r="M4463" s="381">
        <v>29300</v>
      </c>
      <c r="N4463" s="381">
        <v>31450</v>
      </c>
      <c r="O4463" s="381">
        <v>33650</v>
      </c>
      <c r="P4463" s="381">
        <v>35800</v>
      </c>
      <c r="Q4463" s="381">
        <v>12060</v>
      </c>
      <c r="R4463" s="381">
        <v>16240</v>
      </c>
      <c r="S4463" s="381">
        <v>20420</v>
      </c>
      <c r="T4463" s="381">
        <v>24600</v>
      </c>
      <c r="U4463" s="381">
        <v>28780</v>
      </c>
      <c r="V4463" s="381">
        <v>31450</v>
      </c>
      <c r="W4463" s="381">
        <v>33650</v>
      </c>
      <c r="X4463" s="381">
        <v>35800</v>
      </c>
      <c r="Y4463" s="381">
        <v>30350</v>
      </c>
      <c r="Z4463" s="381">
        <v>34700</v>
      </c>
      <c r="AA4463" s="381">
        <v>39050</v>
      </c>
      <c r="AB4463" s="381">
        <v>43350</v>
      </c>
      <c r="AC4463" s="381">
        <v>46850</v>
      </c>
      <c r="AD4463" s="381">
        <v>50300</v>
      </c>
      <c r="AE4463" s="381">
        <v>53800</v>
      </c>
      <c r="AF4463" s="381">
        <v>57250</v>
      </c>
      <c r="AG4463" s="381">
        <v>3660</v>
      </c>
      <c r="AH4463" s="381" t="s">
        <v>1811</v>
      </c>
      <c r="AI4463" s="381" t="s">
        <v>1704</v>
      </c>
      <c r="AJ4463" s="381">
        <v>1</v>
      </c>
    </row>
    <row r="4464" spans="1:36">
      <c r="A4464" s="381" t="s">
        <v>581</v>
      </c>
      <c r="B4464" s="381" t="s">
        <v>1810</v>
      </c>
      <c r="C4464" s="381">
        <v>51</v>
      </c>
      <c r="D4464" s="381">
        <v>530</v>
      </c>
      <c r="E4464" s="381" t="s">
        <v>1765</v>
      </c>
      <c r="F4464" s="381" t="s">
        <v>1764</v>
      </c>
      <c r="G4464" s="381" t="s">
        <v>1809</v>
      </c>
      <c r="H4464" s="381">
        <v>59800</v>
      </c>
      <c r="I4464" s="381">
        <v>20950</v>
      </c>
      <c r="J4464" s="381">
        <v>23950</v>
      </c>
      <c r="K4464" s="381">
        <v>26950</v>
      </c>
      <c r="L4464" s="381">
        <v>29900</v>
      </c>
      <c r="M4464" s="381">
        <v>32300</v>
      </c>
      <c r="N4464" s="381">
        <v>34700</v>
      </c>
      <c r="O4464" s="381">
        <v>37100</v>
      </c>
      <c r="P4464" s="381">
        <v>39500</v>
      </c>
      <c r="Q4464" s="381">
        <v>12600</v>
      </c>
      <c r="R4464" s="381">
        <v>16240</v>
      </c>
      <c r="S4464" s="381">
        <v>20420</v>
      </c>
      <c r="T4464" s="381">
        <v>24600</v>
      </c>
      <c r="U4464" s="381">
        <v>28780</v>
      </c>
      <c r="V4464" s="381">
        <v>32960</v>
      </c>
      <c r="W4464" s="381">
        <v>37100</v>
      </c>
      <c r="X4464" s="381">
        <v>39500</v>
      </c>
      <c r="Y4464" s="381">
        <v>33500</v>
      </c>
      <c r="Z4464" s="381">
        <v>38300</v>
      </c>
      <c r="AA4464" s="381">
        <v>43100</v>
      </c>
      <c r="AB4464" s="381">
        <v>47850</v>
      </c>
      <c r="AC4464" s="381">
        <v>51700</v>
      </c>
      <c r="AD4464" s="381">
        <v>55550</v>
      </c>
      <c r="AE4464" s="381">
        <v>59350</v>
      </c>
      <c r="AF4464" s="381">
        <v>63200</v>
      </c>
      <c r="AG4464" s="381">
        <v>9999</v>
      </c>
      <c r="AH4464" s="381" t="s">
        <v>1809</v>
      </c>
      <c r="AI4464" s="381" t="s">
        <v>1704</v>
      </c>
      <c r="AJ4464" s="381">
        <v>0</v>
      </c>
    </row>
    <row r="4465" spans="1:36">
      <c r="A4465" s="381" t="s">
        <v>581</v>
      </c>
      <c r="B4465" s="381" t="s">
        <v>1808</v>
      </c>
      <c r="C4465" s="381">
        <v>51</v>
      </c>
      <c r="D4465" s="381">
        <v>540</v>
      </c>
      <c r="E4465" s="381" t="s">
        <v>1807</v>
      </c>
      <c r="F4465" s="381" t="s">
        <v>1806</v>
      </c>
      <c r="G4465" s="381" t="s">
        <v>1805</v>
      </c>
      <c r="H4465" s="381">
        <v>76600</v>
      </c>
      <c r="I4465" s="381">
        <v>26850</v>
      </c>
      <c r="J4465" s="381">
        <v>30650</v>
      </c>
      <c r="K4465" s="381">
        <v>34500</v>
      </c>
      <c r="L4465" s="381">
        <v>38300</v>
      </c>
      <c r="M4465" s="381">
        <v>41400</v>
      </c>
      <c r="N4465" s="381">
        <v>44450</v>
      </c>
      <c r="O4465" s="381">
        <v>47500</v>
      </c>
      <c r="P4465" s="381">
        <v>50600</v>
      </c>
      <c r="Q4465" s="381">
        <v>16100</v>
      </c>
      <c r="R4465" s="381">
        <v>18400</v>
      </c>
      <c r="S4465" s="381">
        <v>20700</v>
      </c>
      <c r="T4465" s="381">
        <v>24600</v>
      </c>
      <c r="U4465" s="381">
        <v>28780</v>
      </c>
      <c r="V4465" s="381">
        <v>32960</v>
      </c>
      <c r="W4465" s="381">
        <v>37140</v>
      </c>
      <c r="X4465" s="381">
        <v>41320</v>
      </c>
      <c r="Y4465" s="381">
        <v>42950</v>
      </c>
      <c r="Z4465" s="381">
        <v>49050</v>
      </c>
      <c r="AA4465" s="381">
        <v>55200</v>
      </c>
      <c r="AB4465" s="381">
        <v>61300</v>
      </c>
      <c r="AC4465" s="381">
        <v>66250</v>
      </c>
      <c r="AD4465" s="381">
        <v>71150</v>
      </c>
      <c r="AE4465" s="381">
        <v>76050</v>
      </c>
      <c r="AF4465" s="381">
        <v>80950</v>
      </c>
      <c r="AG4465" s="381">
        <v>1540</v>
      </c>
      <c r="AH4465" s="381" t="s">
        <v>1805</v>
      </c>
      <c r="AI4465" s="381" t="s">
        <v>1704</v>
      </c>
      <c r="AJ4465" s="381">
        <v>1</v>
      </c>
    </row>
    <row r="4466" spans="1:36">
      <c r="A4466" s="381" t="s">
        <v>581</v>
      </c>
      <c r="B4466" s="381" t="s">
        <v>1804</v>
      </c>
      <c r="C4466" s="381">
        <v>51</v>
      </c>
      <c r="D4466" s="381">
        <v>550</v>
      </c>
      <c r="E4466" s="381" t="s">
        <v>1709</v>
      </c>
      <c r="F4466" s="381" t="s">
        <v>1708</v>
      </c>
      <c r="G4466" s="381" t="s">
        <v>1803</v>
      </c>
      <c r="H4466" s="381">
        <v>73000</v>
      </c>
      <c r="I4466" s="381">
        <v>25550</v>
      </c>
      <c r="J4466" s="381">
        <v>29200</v>
      </c>
      <c r="K4466" s="381">
        <v>32850</v>
      </c>
      <c r="L4466" s="381">
        <v>36500</v>
      </c>
      <c r="M4466" s="381">
        <v>39450</v>
      </c>
      <c r="N4466" s="381">
        <v>42350</v>
      </c>
      <c r="O4466" s="381">
        <v>45300</v>
      </c>
      <c r="P4466" s="381">
        <v>48200</v>
      </c>
      <c r="Q4466" s="381">
        <v>15350</v>
      </c>
      <c r="R4466" s="381">
        <v>17550</v>
      </c>
      <c r="S4466" s="381">
        <v>20420</v>
      </c>
      <c r="T4466" s="381">
        <v>24600</v>
      </c>
      <c r="U4466" s="381">
        <v>28780</v>
      </c>
      <c r="V4466" s="381">
        <v>32960</v>
      </c>
      <c r="W4466" s="381">
        <v>37140</v>
      </c>
      <c r="X4466" s="381">
        <v>41320</v>
      </c>
      <c r="Y4466" s="381">
        <v>40900</v>
      </c>
      <c r="Z4466" s="381">
        <v>46750</v>
      </c>
      <c r="AA4466" s="381">
        <v>52600</v>
      </c>
      <c r="AB4466" s="381">
        <v>58400</v>
      </c>
      <c r="AC4466" s="381">
        <v>63100</v>
      </c>
      <c r="AD4466" s="381">
        <v>67750</v>
      </c>
      <c r="AE4466" s="381">
        <v>72450</v>
      </c>
      <c r="AF4466" s="381">
        <v>77100</v>
      </c>
      <c r="AG4466" s="381">
        <v>5720</v>
      </c>
      <c r="AH4466" s="381" t="s">
        <v>1803</v>
      </c>
      <c r="AI4466" s="381" t="s">
        <v>1704</v>
      </c>
      <c r="AJ4466" s="381">
        <v>1</v>
      </c>
    </row>
    <row r="4467" spans="1:36">
      <c r="A4467" s="381" t="s">
        <v>581</v>
      </c>
      <c r="B4467" s="381" t="s">
        <v>1802</v>
      </c>
      <c r="C4467" s="381">
        <v>51</v>
      </c>
      <c r="D4467" s="381">
        <v>570</v>
      </c>
      <c r="E4467" s="381" t="s">
        <v>1729</v>
      </c>
      <c r="F4467" s="381" t="s">
        <v>1728</v>
      </c>
      <c r="G4467" s="381" t="s">
        <v>1801</v>
      </c>
      <c r="H4467" s="381">
        <v>78700</v>
      </c>
      <c r="I4467" s="381">
        <v>27100</v>
      </c>
      <c r="J4467" s="381">
        <v>31000</v>
      </c>
      <c r="K4467" s="381">
        <v>34850</v>
      </c>
      <c r="L4467" s="381">
        <v>38700</v>
      </c>
      <c r="M4467" s="381">
        <v>41800</v>
      </c>
      <c r="N4467" s="381">
        <v>44900</v>
      </c>
      <c r="O4467" s="381">
        <v>48000</v>
      </c>
      <c r="P4467" s="381">
        <v>51100</v>
      </c>
      <c r="Q4467" s="381">
        <v>16250</v>
      </c>
      <c r="R4467" s="381">
        <v>18600</v>
      </c>
      <c r="S4467" s="381">
        <v>20900</v>
      </c>
      <c r="T4467" s="381">
        <v>24600</v>
      </c>
      <c r="U4467" s="381">
        <v>28780</v>
      </c>
      <c r="V4467" s="381">
        <v>32960</v>
      </c>
      <c r="W4467" s="381">
        <v>37140</v>
      </c>
      <c r="X4467" s="381">
        <v>41320</v>
      </c>
      <c r="Y4467" s="381">
        <v>43350</v>
      </c>
      <c r="Z4467" s="381">
        <v>49550</v>
      </c>
      <c r="AA4467" s="381">
        <v>55750</v>
      </c>
      <c r="AB4467" s="381">
        <v>61900</v>
      </c>
      <c r="AC4467" s="381">
        <v>66900</v>
      </c>
      <c r="AD4467" s="381">
        <v>71850</v>
      </c>
      <c r="AE4467" s="381">
        <v>76800</v>
      </c>
      <c r="AF4467" s="381">
        <v>81750</v>
      </c>
      <c r="AG4467" s="381">
        <v>6760</v>
      </c>
      <c r="AH4467" s="381" t="s">
        <v>1801</v>
      </c>
      <c r="AI4467" s="381" t="s">
        <v>1704</v>
      </c>
      <c r="AJ4467" s="381">
        <v>1</v>
      </c>
    </row>
    <row r="4468" spans="1:36">
      <c r="A4468" s="381" t="s">
        <v>581</v>
      </c>
      <c r="B4468" s="381" t="s">
        <v>1800</v>
      </c>
      <c r="C4468" s="381">
        <v>51</v>
      </c>
      <c r="D4468" s="381">
        <v>580</v>
      </c>
      <c r="E4468" s="381" t="s">
        <v>1799</v>
      </c>
      <c r="F4468" s="381" t="s">
        <v>1798</v>
      </c>
      <c r="G4468" s="381" t="s">
        <v>1797</v>
      </c>
      <c r="H4468" s="381">
        <v>57800</v>
      </c>
      <c r="I4468" s="381">
        <v>20250</v>
      </c>
      <c r="J4468" s="381">
        <v>23150</v>
      </c>
      <c r="K4468" s="381">
        <v>26050</v>
      </c>
      <c r="L4468" s="381">
        <v>28900</v>
      </c>
      <c r="M4468" s="381">
        <v>31250</v>
      </c>
      <c r="N4468" s="381">
        <v>33550</v>
      </c>
      <c r="O4468" s="381">
        <v>35850</v>
      </c>
      <c r="P4468" s="381">
        <v>38150</v>
      </c>
      <c r="Q4468" s="381">
        <v>12150</v>
      </c>
      <c r="R4468" s="381">
        <v>16240</v>
      </c>
      <c r="S4468" s="381">
        <v>20420</v>
      </c>
      <c r="T4468" s="381">
        <v>24600</v>
      </c>
      <c r="U4468" s="381">
        <v>28780</v>
      </c>
      <c r="V4468" s="381">
        <v>32960</v>
      </c>
      <c r="W4468" s="381">
        <v>35850</v>
      </c>
      <c r="X4468" s="381">
        <v>38150</v>
      </c>
      <c r="Y4468" s="381">
        <v>32400</v>
      </c>
      <c r="Z4468" s="381">
        <v>37000</v>
      </c>
      <c r="AA4468" s="381">
        <v>41650</v>
      </c>
      <c r="AB4468" s="381">
        <v>46250</v>
      </c>
      <c r="AC4468" s="381">
        <v>49950</v>
      </c>
      <c r="AD4468" s="381">
        <v>53650</v>
      </c>
      <c r="AE4468" s="381">
        <v>57350</v>
      </c>
      <c r="AF4468" s="381">
        <v>61050</v>
      </c>
      <c r="AG4468" s="381">
        <v>9999</v>
      </c>
      <c r="AH4468" s="381" t="s">
        <v>1797</v>
      </c>
      <c r="AI4468" s="381" t="s">
        <v>1704</v>
      </c>
      <c r="AJ4468" s="381">
        <v>0</v>
      </c>
    </row>
    <row r="4469" spans="1:36">
      <c r="A4469" s="381" t="s">
        <v>581</v>
      </c>
      <c r="B4469" s="381" t="s">
        <v>1796</v>
      </c>
      <c r="C4469" s="381">
        <v>51</v>
      </c>
      <c r="D4469" s="381">
        <v>590</v>
      </c>
      <c r="E4469" s="381" t="s">
        <v>1795</v>
      </c>
      <c r="F4469" s="381" t="s">
        <v>1794</v>
      </c>
      <c r="G4469" s="381" t="s">
        <v>1793</v>
      </c>
      <c r="H4469" s="381">
        <v>50500</v>
      </c>
      <c r="I4469" s="381">
        <v>18700</v>
      </c>
      <c r="J4469" s="381">
        <v>21350</v>
      </c>
      <c r="K4469" s="381">
        <v>24000</v>
      </c>
      <c r="L4469" s="381">
        <v>26650</v>
      </c>
      <c r="M4469" s="381">
        <v>28800</v>
      </c>
      <c r="N4469" s="381">
        <v>30950</v>
      </c>
      <c r="O4469" s="381">
        <v>33050</v>
      </c>
      <c r="P4469" s="381">
        <v>35200</v>
      </c>
      <c r="Q4469" s="381">
        <v>12060</v>
      </c>
      <c r="R4469" s="381">
        <v>16240</v>
      </c>
      <c r="S4469" s="381">
        <v>20420</v>
      </c>
      <c r="T4469" s="381">
        <v>24600</v>
      </c>
      <c r="U4469" s="381">
        <v>28780</v>
      </c>
      <c r="V4469" s="381">
        <v>30950</v>
      </c>
      <c r="W4469" s="381">
        <v>33050</v>
      </c>
      <c r="X4469" s="381">
        <v>35200</v>
      </c>
      <c r="Y4469" s="381">
        <v>29900</v>
      </c>
      <c r="Z4469" s="381">
        <v>34150</v>
      </c>
      <c r="AA4469" s="381">
        <v>38400</v>
      </c>
      <c r="AB4469" s="381">
        <v>42650</v>
      </c>
      <c r="AC4469" s="381">
        <v>46100</v>
      </c>
      <c r="AD4469" s="381">
        <v>49500</v>
      </c>
      <c r="AE4469" s="381">
        <v>52900</v>
      </c>
      <c r="AF4469" s="381">
        <v>56300</v>
      </c>
      <c r="AG4469" s="381">
        <v>1950</v>
      </c>
      <c r="AH4469" s="381" t="s">
        <v>1793</v>
      </c>
      <c r="AI4469" s="381" t="s">
        <v>1704</v>
      </c>
      <c r="AJ4469" s="381">
        <v>0</v>
      </c>
    </row>
    <row r="4470" spans="1:36">
      <c r="A4470" s="381" t="s">
        <v>581</v>
      </c>
      <c r="B4470" s="381" t="s">
        <v>1792</v>
      </c>
      <c r="C4470" s="381">
        <v>51</v>
      </c>
      <c r="D4470" s="381">
        <v>595</v>
      </c>
      <c r="E4470" s="381" t="s">
        <v>1791</v>
      </c>
      <c r="F4470" s="381" t="s">
        <v>1790</v>
      </c>
      <c r="G4470" s="381" t="s">
        <v>1789</v>
      </c>
      <c r="H4470" s="381">
        <v>43600</v>
      </c>
      <c r="I4470" s="381">
        <v>18700</v>
      </c>
      <c r="J4470" s="381">
        <v>21350</v>
      </c>
      <c r="K4470" s="381">
        <v>24000</v>
      </c>
      <c r="L4470" s="381">
        <v>26650</v>
      </c>
      <c r="M4470" s="381">
        <v>28800</v>
      </c>
      <c r="N4470" s="381">
        <v>30950</v>
      </c>
      <c r="O4470" s="381">
        <v>33050</v>
      </c>
      <c r="P4470" s="381">
        <v>35200</v>
      </c>
      <c r="Q4470" s="381">
        <v>12060</v>
      </c>
      <c r="R4470" s="381">
        <v>16240</v>
      </c>
      <c r="S4470" s="381">
        <v>20420</v>
      </c>
      <c r="T4470" s="381">
        <v>24600</v>
      </c>
      <c r="U4470" s="381">
        <v>28780</v>
      </c>
      <c r="V4470" s="381">
        <v>30950</v>
      </c>
      <c r="W4470" s="381">
        <v>33050</v>
      </c>
      <c r="X4470" s="381">
        <v>35200</v>
      </c>
      <c r="Y4470" s="381">
        <v>29900</v>
      </c>
      <c r="Z4470" s="381">
        <v>34150</v>
      </c>
      <c r="AA4470" s="381">
        <v>38400</v>
      </c>
      <c r="AB4470" s="381">
        <v>42650</v>
      </c>
      <c r="AC4470" s="381">
        <v>46100</v>
      </c>
      <c r="AD4470" s="381">
        <v>49500</v>
      </c>
      <c r="AE4470" s="381">
        <v>52900</v>
      </c>
      <c r="AF4470" s="381">
        <v>56300</v>
      </c>
      <c r="AG4470" s="381">
        <v>9999</v>
      </c>
      <c r="AH4470" s="381" t="s">
        <v>1789</v>
      </c>
      <c r="AI4470" s="381" t="s">
        <v>1704</v>
      </c>
      <c r="AJ4470" s="381">
        <v>0</v>
      </c>
    </row>
    <row r="4471" spans="1:36">
      <c r="A4471" s="381" t="s">
        <v>581</v>
      </c>
      <c r="B4471" s="381" t="s">
        <v>1788</v>
      </c>
      <c r="C4471" s="381">
        <v>51</v>
      </c>
      <c r="D4471" s="381">
        <v>600</v>
      </c>
      <c r="E4471" s="381" t="s">
        <v>1755</v>
      </c>
      <c r="F4471" s="381" t="s">
        <v>1754</v>
      </c>
      <c r="G4471" s="381" t="s">
        <v>1787</v>
      </c>
      <c r="H4471" s="381">
        <v>110300</v>
      </c>
      <c r="I4471" s="381">
        <v>38650</v>
      </c>
      <c r="J4471" s="381">
        <v>44150</v>
      </c>
      <c r="K4471" s="381">
        <v>49650</v>
      </c>
      <c r="L4471" s="381">
        <v>55150</v>
      </c>
      <c r="M4471" s="381">
        <v>59600</v>
      </c>
      <c r="N4471" s="381">
        <v>64000</v>
      </c>
      <c r="O4471" s="381">
        <v>68400</v>
      </c>
      <c r="P4471" s="381">
        <v>72800</v>
      </c>
      <c r="Q4471" s="381">
        <v>23200</v>
      </c>
      <c r="R4471" s="381">
        <v>26500</v>
      </c>
      <c r="S4471" s="381">
        <v>29800</v>
      </c>
      <c r="T4471" s="381">
        <v>33100</v>
      </c>
      <c r="U4471" s="381">
        <v>35750</v>
      </c>
      <c r="V4471" s="381">
        <v>38400</v>
      </c>
      <c r="W4471" s="381">
        <v>41050</v>
      </c>
      <c r="X4471" s="381">
        <v>43700</v>
      </c>
      <c r="Y4471" s="381">
        <v>52550</v>
      </c>
      <c r="Z4471" s="381">
        <v>60050</v>
      </c>
      <c r="AA4471" s="381">
        <v>67550</v>
      </c>
      <c r="AB4471" s="381">
        <v>75050</v>
      </c>
      <c r="AC4471" s="381">
        <v>81100</v>
      </c>
      <c r="AD4471" s="381">
        <v>87100</v>
      </c>
      <c r="AE4471" s="381">
        <v>93100</v>
      </c>
      <c r="AF4471" s="381">
        <v>99100</v>
      </c>
      <c r="AG4471" s="381">
        <v>8840</v>
      </c>
      <c r="AH4471" s="381" t="s">
        <v>1787</v>
      </c>
      <c r="AI4471" s="381" t="s">
        <v>1704</v>
      </c>
      <c r="AJ4471" s="381">
        <v>1</v>
      </c>
    </row>
    <row r="4472" spans="1:36">
      <c r="A4472" s="381" t="s">
        <v>581</v>
      </c>
      <c r="B4472" s="381" t="s">
        <v>1786</v>
      </c>
      <c r="C4472" s="381">
        <v>51</v>
      </c>
      <c r="D4472" s="381">
        <v>610</v>
      </c>
      <c r="E4472" s="381" t="s">
        <v>1755</v>
      </c>
      <c r="F4472" s="381" t="s">
        <v>1754</v>
      </c>
      <c r="G4472" s="381" t="s">
        <v>1785</v>
      </c>
      <c r="H4472" s="381">
        <v>110300</v>
      </c>
      <c r="I4472" s="381">
        <v>38650</v>
      </c>
      <c r="J4472" s="381">
        <v>44150</v>
      </c>
      <c r="K4472" s="381">
        <v>49650</v>
      </c>
      <c r="L4472" s="381">
        <v>55150</v>
      </c>
      <c r="M4472" s="381">
        <v>59600</v>
      </c>
      <c r="N4472" s="381">
        <v>64000</v>
      </c>
      <c r="O4472" s="381">
        <v>68400</v>
      </c>
      <c r="P4472" s="381">
        <v>72800</v>
      </c>
      <c r="Q4472" s="381">
        <v>23200</v>
      </c>
      <c r="R4472" s="381">
        <v>26500</v>
      </c>
      <c r="S4472" s="381">
        <v>29800</v>
      </c>
      <c r="T4472" s="381">
        <v>33100</v>
      </c>
      <c r="U4472" s="381">
        <v>35750</v>
      </c>
      <c r="V4472" s="381">
        <v>38400</v>
      </c>
      <c r="W4472" s="381">
        <v>41050</v>
      </c>
      <c r="X4472" s="381">
        <v>43700</v>
      </c>
      <c r="Y4472" s="381">
        <v>52550</v>
      </c>
      <c r="Z4472" s="381">
        <v>60050</v>
      </c>
      <c r="AA4472" s="381">
        <v>67550</v>
      </c>
      <c r="AB4472" s="381">
        <v>75050</v>
      </c>
      <c r="AC4472" s="381">
        <v>81100</v>
      </c>
      <c r="AD4472" s="381">
        <v>87100</v>
      </c>
      <c r="AE4472" s="381">
        <v>93100</v>
      </c>
      <c r="AF4472" s="381">
        <v>99100</v>
      </c>
      <c r="AG4472" s="381">
        <v>8840</v>
      </c>
      <c r="AH4472" s="381" t="s">
        <v>1785</v>
      </c>
      <c r="AI4472" s="381" t="s">
        <v>1704</v>
      </c>
      <c r="AJ4472" s="381">
        <v>1</v>
      </c>
    </row>
    <row r="4473" spans="1:36">
      <c r="A4473" s="381" t="s">
        <v>581</v>
      </c>
      <c r="B4473" s="381" t="s">
        <v>1784</v>
      </c>
      <c r="C4473" s="381">
        <v>51</v>
      </c>
      <c r="D4473" s="381">
        <v>620</v>
      </c>
      <c r="E4473" s="381" t="s">
        <v>1783</v>
      </c>
      <c r="F4473" s="381" t="s">
        <v>1782</v>
      </c>
      <c r="G4473" s="381" t="s">
        <v>1781</v>
      </c>
      <c r="H4473" s="381">
        <v>56900</v>
      </c>
      <c r="I4473" s="381">
        <v>19950</v>
      </c>
      <c r="J4473" s="381">
        <v>22800</v>
      </c>
      <c r="K4473" s="381">
        <v>25650</v>
      </c>
      <c r="L4473" s="381">
        <v>28450</v>
      </c>
      <c r="M4473" s="381">
        <v>30750</v>
      </c>
      <c r="N4473" s="381">
        <v>33050</v>
      </c>
      <c r="O4473" s="381">
        <v>35300</v>
      </c>
      <c r="P4473" s="381">
        <v>37600</v>
      </c>
      <c r="Q4473" s="381">
        <v>12060</v>
      </c>
      <c r="R4473" s="381">
        <v>16240</v>
      </c>
      <c r="S4473" s="381">
        <v>20420</v>
      </c>
      <c r="T4473" s="381">
        <v>24600</v>
      </c>
      <c r="U4473" s="381">
        <v>28780</v>
      </c>
      <c r="V4473" s="381">
        <v>32960</v>
      </c>
      <c r="W4473" s="381">
        <v>35300</v>
      </c>
      <c r="X4473" s="381">
        <v>37600</v>
      </c>
      <c r="Y4473" s="381">
        <v>31850</v>
      </c>
      <c r="Z4473" s="381">
        <v>36400</v>
      </c>
      <c r="AA4473" s="381">
        <v>40950</v>
      </c>
      <c r="AB4473" s="381">
        <v>45500</v>
      </c>
      <c r="AC4473" s="381">
        <v>49150</v>
      </c>
      <c r="AD4473" s="381">
        <v>52800</v>
      </c>
      <c r="AE4473" s="381">
        <v>56450</v>
      </c>
      <c r="AF4473" s="381">
        <v>60100</v>
      </c>
      <c r="AG4473" s="381">
        <v>9999</v>
      </c>
      <c r="AH4473" s="381" t="s">
        <v>1781</v>
      </c>
      <c r="AI4473" s="381" t="s">
        <v>1704</v>
      </c>
      <c r="AJ4473" s="381">
        <v>0</v>
      </c>
    </row>
    <row r="4474" spans="1:36">
      <c r="A4474" s="381" t="s">
        <v>581</v>
      </c>
      <c r="B4474" s="381" t="s">
        <v>1780</v>
      </c>
      <c r="C4474" s="381">
        <v>51</v>
      </c>
      <c r="D4474" s="381">
        <v>630</v>
      </c>
      <c r="E4474" s="381" t="s">
        <v>1755</v>
      </c>
      <c r="F4474" s="381" t="s">
        <v>1754</v>
      </c>
      <c r="G4474" s="381" t="s">
        <v>1779</v>
      </c>
      <c r="H4474" s="381">
        <v>110300</v>
      </c>
      <c r="I4474" s="381">
        <v>38650</v>
      </c>
      <c r="J4474" s="381">
        <v>44150</v>
      </c>
      <c r="K4474" s="381">
        <v>49650</v>
      </c>
      <c r="L4474" s="381">
        <v>55150</v>
      </c>
      <c r="M4474" s="381">
        <v>59600</v>
      </c>
      <c r="N4474" s="381">
        <v>64000</v>
      </c>
      <c r="O4474" s="381">
        <v>68400</v>
      </c>
      <c r="P4474" s="381">
        <v>72800</v>
      </c>
      <c r="Q4474" s="381">
        <v>23200</v>
      </c>
      <c r="R4474" s="381">
        <v>26500</v>
      </c>
      <c r="S4474" s="381">
        <v>29800</v>
      </c>
      <c r="T4474" s="381">
        <v>33100</v>
      </c>
      <c r="U4474" s="381">
        <v>35750</v>
      </c>
      <c r="V4474" s="381">
        <v>38400</v>
      </c>
      <c r="W4474" s="381">
        <v>41050</v>
      </c>
      <c r="X4474" s="381">
        <v>43700</v>
      </c>
      <c r="Y4474" s="381">
        <v>52550</v>
      </c>
      <c r="Z4474" s="381">
        <v>60050</v>
      </c>
      <c r="AA4474" s="381">
        <v>67550</v>
      </c>
      <c r="AB4474" s="381">
        <v>75050</v>
      </c>
      <c r="AC4474" s="381">
        <v>81100</v>
      </c>
      <c r="AD4474" s="381">
        <v>87100</v>
      </c>
      <c r="AE4474" s="381">
        <v>93100</v>
      </c>
      <c r="AF4474" s="381">
        <v>99100</v>
      </c>
      <c r="AG4474" s="381">
        <v>8840</v>
      </c>
      <c r="AH4474" s="381" t="s">
        <v>1779</v>
      </c>
      <c r="AI4474" s="381" t="s">
        <v>1704</v>
      </c>
      <c r="AJ4474" s="381">
        <v>1</v>
      </c>
    </row>
    <row r="4475" spans="1:36">
      <c r="A4475" s="381" t="s">
        <v>581</v>
      </c>
      <c r="B4475" s="381" t="s">
        <v>1778</v>
      </c>
      <c r="C4475" s="381">
        <v>51</v>
      </c>
      <c r="D4475" s="381">
        <v>640</v>
      </c>
      <c r="E4475" s="381" t="s">
        <v>1777</v>
      </c>
      <c r="F4475" s="381" t="s">
        <v>1776</v>
      </c>
      <c r="G4475" s="381" t="s">
        <v>1775</v>
      </c>
      <c r="H4475" s="381">
        <v>44800</v>
      </c>
      <c r="I4475" s="381">
        <v>18700</v>
      </c>
      <c r="J4475" s="381">
        <v>21350</v>
      </c>
      <c r="K4475" s="381">
        <v>24000</v>
      </c>
      <c r="L4475" s="381">
        <v>26650</v>
      </c>
      <c r="M4475" s="381">
        <v>28800</v>
      </c>
      <c r="N4475" s="381">
        <v>30950</v>
      </c>
      <c r="O4475" s="381">
        <v>33050</v>
      </c>
      <c r="P4475" s="381">
        <v>35200</v>
      </c>
      <c r="Q4475" s="381">
        <v>12060</v>
      </c>
      <c r="R4475" s="381">
        <v>16240</v>
      </c>
      <c r="S4475" s="381">
        <v>20420</v>
      </c>
      <c r="T4475" s="381">
        <v>24600</v>
      </c>
      <c r="U4475" s="381">
        <v>28780</v>
      </c>
      <c r="V4475" s="381">
        <v>30950</v>
      </c>
      <c r="W4475" s="381">
        <v>33050</v>
      </c>
      <c r="X4475" s="381">
        <v>35200</v>
      </c>
      <c r="Y4475" s="381">
        <v>29900</v>
      </c>
      <c r="Z4475" s="381">
        <v>34150</v>
      </c>
      <c r="AA4475" s="381">
        <v>38400</v>
      </c>
      <c r="AB4475" s="381">
        <v>42650</v>
      </c>
      <c r="AC4475" s="381">
        <v>46100</v>
      </c>
      <c r="AD4475" s="381">
        <v>49500</v>
      </c>
      <c r="AE4475" s="381">
        <v>52900</v>
      </c>
      <c r="AF4475" s="381">
        <v>56300</v>
      </c>
      <c r="AG4475" s="381">
        <v>9999</v>
      </c>
      <c r="AH4475" s="381" t="s">
        <v>1775</v>
      </c>
      <c r="AI4475" s="381" t="s">
        <v>1704</v>
      </c>
      <c r="AJ4475" s="381">
        <v>0</v>
      </c>
    </row>
    <row r="4476" spans="1:36">
      <c r="A4476" s="381" t="s">
        <v>581</v>
      </c>
      <c r="B4476" s="381" t="s">
        <v>1774</v>
      </c>
      <c r="C4476" s="381">
        <v>51</v>
      </c>
      <c r="D4476" s="381">
        <v>650</v>
      </c>
      <c r="E4476" s="381" t="s">
        <v>1709</v>
      </c>
      <c r="F4476" s="381" t="s">
        <v>1708</v>
      </c>
      <c r="G4476" s="381" t="s">
        <v>1773</v>
      </c>
      <c r="H4476" s="381">
        <v>73000</v>
      </c>
      <c r="I4476" s="381">
        <v>25550</v>
      </c>
      <c r="J4476" s="381">
        <v>29200</v>
      </c>
      <c r="K4476" s="381">
        <v>32850</v>
      </c>
      <c r="L4476" s="381">
        <v>36500</v>
      </c>
      <c r="M4476" s="381">
        <v>39450</v>
      </c>
      <c r="N4476" s="381">
        <v>42350</v>
      </c>
      <c r="O4476" s="381">
        <v>45300</v>
      </c>
      <c r="P4476" s="381">
        <v>48200</v>
      </c>
      <c r="Q4476" s="381">
        <v>15350</v>
      </c>
      <c r="R4476" s="381">
        <v>17550</v>
      </c>
      <c r="S4476" s="381">
        <v>20420</v>
      </c>
      <c r="T4476" s="381">
        <v>24600</v>
      </c>
      <c r="U4476" s="381">
        <v>28780</v>
      </c>
      <c r="V4476" s="381">
        <v>32960</v>
      </c>
      <c r="W4476" s="381">
        <v>37140</v>
      </c>
      <c r="X4476" s="381">
        <v>41320</v>
      </c>
      <c r="Y4476" s="381">
        <v>40900</v>
      </c>
      <c r="Z4476" s="381">
        <v>46750</v>
      </c>
      <c r="AA4476" s="381">
        <v>52600</v>
      </c>
      <c r="AB4476" s="381">
        <v>58400</v>
      </c>
      <c r="AC4476" s="381">
        <v>63100</v>
      </c>
      <c r="AD4476" s="381">
        <v>67750</v>
      </c>
      <c r="AE4476" s="381">
        <v>72450</v>
      </c>
      <c r="AF4476" s="381">
        <v>77100</v>
      </c>
      <c r="AG4476" s="381">
        <v>5720</v>
      </c>
      <c r="AH4476" s="381" t="s">
        <v>1773</v>
      </c>
      <c r="AI4476" s="381" t="s">
        <v>1704</v>
      </c>
      <c r="AJ4476" s="381">
        <v>1</v>
      </c>
    </row>
    <row r="4477" spans="1:36">
      <c r="A4477" s="381" t="s">
        <v>581</v>
      </c>
      <c r="B4477" s="381" t="s">
        <v>1772</v>
      </c>
      <c r="C4477" s="381">
        <v>51</v>
      </c>
      <c r="D4477" s="381">
        <v>660</v>
      </c>
      <c r="E4477" s="381" t="s">
        <v>1771</v>
      </c>
      <c r="F4477" s="381" t="s">
        <v>1770</v>
      </c>
      <c r="G4477" s="381" t="s">
        <v>1769</v>
      </c>
      <c r="H4477" s="381">
        <v>64700</v>
      </c>
      <c r="I4477" s="381">
        <v>22000</v>
      </c>
      <c r="J4477" s="381">
        <v>25150</v>
      </c>
      <c r="K4477" s="381">
        <v>28300</v>
      </c>
      <c r="L4477" s="381">
        <v>31400</v>
      </c>
      <c r="M4477" s="381">
        <v>33950</v>
      </c>
      <c r="N4477" s="381">
        <v>36450</v>
      </c>
      <c r="O4477" s="381">
        <v>38950</v>
      </c>
      <c r="P4477" s="381">
        <v>41450</v>
      </c>
      <c r="Q4477" s="381">
        <v>13200</v>
      </c>
      <c r="R4477" s="381">
        <v>16240</v>
      </c>
      <c r="S4477" s="381">
        <v>20420</v>
      </c>
      <c r="T4477" s="381">
        <v>24600</v>
      </c>
      <c r="U4477" s="381">
        <v>28780</v>
      </c>
      <c r="V4477" s="381">
        <v>32960</v>
      </c>
      <c r="W4477" s="381">
        <v>37140</v>
      </c>
      <c r="X4477" s="381">
        <v>41320</v>
      </c>
      <c r="Y4477" s="381">
        <v>35150</v>
      </c>
      <c r="Z4477" s="381">
        <v>40200</v>
      </c>
      <c r="AA4477" s="381">
        <v>45200</v>
      </c>
      <c r="AB4477" s="381">
        <v>50200</v>
      </c>
      <c r="AC4477" s="381">
        <v>54250</v>
      </c>
      <c r="AD4477" s="381">
        <v>58250</v>
      </c>
      <c r="AE4477" s="381">
        <v>62250</v>
      </c>
      <c r="AF4477" s="381">
        <v>66300</v>
      </c>
      <c r="AG4477" s="381">
        <v>9999</v>
      </c>
      <c r="AH4477" s="381" t="s">
        <v>1769</v>
      </c>
      <c r="AI4477" s="381" t="s">
        <v>1704</v>
      </c>
      <c r="AJ4477" s="381">
        <v>1</v>
      </c>
    </row>
    <row r="4478" spans="1:36">
      <c r="A4478" s="381" t="s">
        <v>581</v>
      </c>
      <c r="B4478" s="381" t="s">
        <v>1768</v>
      </c>
      <c r="C4478" s="381">
        <v>51</v>
      </c>
      <c r="D4478" s="381">
        <v>670</v>
      </c>
      <c r="E4478" s="381" t="s">
        <v>1729</v>
      </c>
      <c r="F4478" s="381" t="s">
        <v>1728</v>
      </c>
      <c r="G4478" s="381" t="s">
        <v>1767</v>
      </c>
      <c r="H4478" s="381">
        <v>78700</v>
      </c>
      <c r="I4478" s="381">
        <v>27100</v>
      </c>
      <c r="J4478" s="381">
        <v>31000</v>
      </c>
      <c r="K4478" s="381">
        <v>34850</v>
      </c>
      <c r="L4478" s="381">
        <v>38700</v>
      </c>
      <c r="M4478" s="381">
        <v>41800</v>
      </c>
      <c r="N4478" s="381">
        <v>44900</v>
      </c>
      <c r="O4478" s="381">
        <v>48000</v>
      </c>
      <c r="P4478" s="381">
        <v>51100</v>
      </c>
      <c r="Q4478" s="381">
        <v>16250</v>
      </c>
      <c r="R4478" s="381">
        <v>18600</v>
      </c>
      <c r="S4478" s="381">
        <v>20900</v>
      </c>
      <c r="T4478" s="381">
        <v>24600</v>
      </c>
      <c r="U4478" s="381">
        <v>28780</v>
      </c>
      <c r="V4478" s="381">
        <v>32960</v>
      </c>
      <c r="W4478" s="381">
        <v>37140</v>
      </c>
      <c r="X4478" s="381">
        <v>41320</v>
      </c>
      <c r="Y4478" s="381">
        <v>43350</v>
      </c>
      <c r="Z4478" s="381">
        <v>49550</v>
      </c>
      <c r="AA4478" s="381">
        <v>55750</v>
      </c>
      <c r="AB4478" s="381">
        <v>61900</v>
      </c>
      <c r="AC4478" s="381">
        <v>66900</v>
      </c>
      <c r="AD4478" s="381">
        <v>71850</v>
      </c>
      <c r="AE4478" s="381">
        <v>76800</v>
      </c>
      <c r="AF4478" s="381">
        <v>81750</v>
      </c>
      <c r="AG4478" s="381">
        <v>6760</v>
      </c>
      <c r="AH4478" s="381" t="s">
        <v>1767</v>
      </c>
      <c r="AI4478" s="381" t="s">
        <v>1704</v>
      </c>
      <c r="AJ4478" s="381">
        <v>1</v>
      </c>
    </row>
    <row r="4479" spans="1:36">
      <c r="A4479" s="381" t="s">
        <v>581</v>
      </c>
      <c r="B4479" s="381" t="s">
        <v>1766</v>
      </c>
      <c r="C4479" s="381">
        <v>51</v>
      </c>
      <c r="D4479" s="381">
        <v>678</v>
      </c>
      <c r="E4479" s="381" t="s">
        <v>1765</v>
      </c>
      <c r="F4479" s="381" t="s">
        <v>1764</v>
      </c>
      <c r="G4479" s="381" t="s">
        <v>1763</v>
      </c>
      <c r="H4479" s="381">
        <v>59800</v>
      </c>
      <c r="I4479" s="381">
        <v>20950</v>
      </c>
      <c r="J4479" s="381">
        <v>23950</v>
      </c>
      <c r="K4479" s="381">
        <v>26950</v>
      </c>
      <c r="L4479" s="381">
        <v>29900</v>
      </c>
      <c r="M4479" s="381">
        <v>32300</v>
      </c>
      <c r="N4479" s="381">
        <v>34700</v>
      </c>
      <c r="O4479" s="381">
        <v>37100</v>
      </c>
      <c r="P4479" s="381">
        <v>39500</v>
      </c>
      <c r="Q4479" s="381">
        <v>12600</v>
      </c>
      <c r="R4479" s="381">
        <v>16240</v>
      </c>
      <c r="S4479" s="381">
        <v>20420</v>
      </c>
      <c r="T4479" s="381">
        <v>24600</v>
      </c>
      <c r="U4479" s="381">
        <v>28780</v>
      </c>
      <c r="V4479" s="381">
        <v>32960</v>
      </c>
      <c r="W4479" s="381">
        <v>37100</v>
      </c>
      <c r="X4479" s="381">
        <v>39500</v>
      </c>
      <c r="Y4479" s="381">
        <v>33500</v>
      </c>
      <c r="Z4479" s="381">
        <v>38300</v>
      </c>
      <c r="AA4479" s="381">
        <v>43100</v>
      </c>
      <c r="AB4479" s="381">
        <v>47850</v>
      </c>
      <c r="AC4479" s="381">
        <v>51700</v>
      </c>
      <c r="AD4479" s="381">
        <v>55550</v>
      </c>
      <c r="AE4479" s="381">
        <v>59350</v>
      </c>
      <c r="AF4479" s="381">
        <v>63200</v>
      </c>
      <c r="AG4479" s="381">
        <v>9999</v>
      </c>
      <c r="AH4479" s="381" t="s">
        <v>1763</v>
      </c>
      <c r="AI4479" s="381" t="s">
        <v>1704</v>
      </c>
      <c r="AJ4479" s="381">
        <v>0</v>
      </c>
    </row>
    <row r="4480" spans="1:36">
      <c r="A4480" s="381" t="s">
        <v>581</v>
      </c>
      <c r="B4480" s="381" t="s">
        <v>1762</v>
      </c>
      <c r="C4480" s="381">
        <v>51</v>
      </c>
      <c r="D4480" s="381">
        <v>680</v>
      </c>
      <c r="E4480" s="381" t="s">
        <v>1761</v>
      </c>
      <c r="F4480" s="381" t="s">
        <v>1760</v>
      </c>
      <c r="G4480" s="381" t="s">
        <v>1759</v>
      </c>
      <c r="H4480" s="381">
        <v>62300</v>
      </c>
      <c r="I4480" s="381">
        <v>21850</v>
      </c>
      <c r="J4480" s="381">
        <v>24950</v>
      </c>
      <c r="K4480" s="381">
        <v>28050</v>
      </c>
      <c r="L4480" s="381">
        <v>31150</v>
      </c>
      <c r="M4480" s="381">
        <v>33650</v>
      </c>
      <c r="N4480" s="381">
        <v>36150</v>
      </c>
      <c r="O4480" s="381">
        <v>38650</v>
      </c>
      <c r="P4480" s="381">
        <v>41150</v>
      </c>
      <c r="Q4480" s="381">
        <v>13100</v>
      </c>
      <c r="R4480" s="381">
        <v>16240</v>
      </c>
      <c r="S4480" s="381">
        <v>20420</v>
      </c>
      <c r="T4480" s="381">
        <v>24600</v>
      </c>
      <c r="U4480" s="381">
        <v>28780</v>
      </c>
      <c r="V4480" s="381">
        <v>32960</v>
      </c>
      <c r="W4480" s="381">
        <v>37140</v>
      </c>
      <c r="X4480" s="381">
        <v>41150</v>
      </c>
      <c r="Y4480" s="381">
        <v>34900</v>
      </c>
      <c r="Z4480" s="381">
        <v>39900</v>
      </c>
      <c r="AA4480" s="381">
        <v>44900</v>
      </c>
      <c r="AB4480" s="381">
        <v>49850</v>
      </c>
      <c r="AC4480" s="381">
        <v>53850</v>
      </c>
      <c r="AD4480" s="381">
        <v>57850</v>
      </c>
      <c r="AE4480" s="381">
        <v>61850</v>
      </c>
      <c r="AF4480" s="381">
        <v>65850</v>
      </c>
      <c r="AG4480" s="381">
        <v>4640</v>
      </c>
      <c r="AH4480" s="381" t="s">
        <v>1759</v>
      </c>
      <c r="AI4480" s="381" t="s">
        <v>1704</v>
      </c>
      <c r="AJ4480" s="381">
        <v>1</v>
      </c>
    </row>
    <row r="4481" spans="1:36">
      <c r="A4481" s="381" t="s">
        <v>581</v>
      </c>
      <c r="B4481" s="381" t="s">
        <v>1758</v>
      </c>
      <c r="C4481" s="381">
        <v>51</v>
      </c>
      <c r="D4481" s="381">
        <v>683</v>
      </c>
      <c r="E4481" s="381" t="s">
        <v>1755</v>
      </c>
      <c r="F4481" s="381" t="s">
        <v>1754</v>
      </c>
      <c r="G4481" s="381" t="s">
        <v>1757</v>
      </c>
      <c r="H4481" s="381">
        <v>110300</v>
      </c>
      <c r="I4481" s="381">
        <v>38650</v>
      </c>
      <c r="J4481" s="381">
        <v>44150</v>
      </c>
      <c r="K4481" s="381">
        <v>49650</v>
      </c>
      <c r="L4481" s="381">
        <v>55150</v>
      </c>
      <c r="M4481" s="381">
        <v>59600</v>
      </c>
      <c r="N4481" s="381">
        <v>64000</v>
      </c>
      <c r="O4481" s="381">
        <v>68400</v>
      </c>
      <c r="P4481" s="381">
        <v>72800</v>
      </c>
      <c r="Q4481" s="381">
        <v>23200</v>
      </c>
      <c r="R4481" s="381">
        <v>26500</v>
      </c>
      <c r="S4481" s="381">
        <v>29800</v>
      </c>
      <c r="T4481" s="381">
        <v>33100</v>
      </c>
      <c r="U4481" s="381">
        <v>35750</v>
      </c>
      <c r="V4481" s="381">
        <v>38400</v>
      </c>
      <c r="W4481" s="381">
        <v>41050</v>
      </c>
      <c r="X4481" s="381">
        <v>43700</v>
      </c>
      <c r="Y4481" s="381">
        <v>52550</v>
      </c>
      <c r="Z4481" s="381">
        <v>60050</v>
      </c>
      <c r="AA4481" s="381">
        <v>67550</v>
      </c>
      <c r="AB4481" s="381">
        <v>75050</v>
      </c>
      <c r="AC4481" s="381">
        <v>81100</v>
      </c>
      <c r="AD4481" s="381">
        <v>87100</v>
      </c>
      <c r="AE4481" s="381">
        <v>93100</v>
      </c>
      <c r="AF4481" s="381">
        <v>99100</v>
      </c>
      <c r="AG4481" s="381">
        <v>8840</v>
      </c>
      <c r="AH4481" s="381" t="s">
        <v>1757</v>
      </c>
      <c r="AI4481" s="381" t="s">
        <v>1704</v>
      </c>
      <c r="AJ4481" s="381">
        <v>1</v>
      </c>
    </row>
    <row r="4482" spans="1:36">
      <c r="A4482" s="381" t="s">
        <v>581</v>
      </c>
      <c r="B4482" s="381" t="s">
        <v>1756</v>
      </c>
      <c r="C4482" s="381">
        <v>51</v>
      </c>
      <c r="D4482" s="381">
        <v>685</v>
      </c>
      <c r="E4482" s="381" t="s">
        <v>1755</v>
      </c>
      <c r="F4482" s="381" t="s">
        <v>1754</v>
      </c>
      <c r="G4482" s="381" t="s">
        <v>1753</v>
      </c>
      <c r="H4482" s="381">
        <v>110300</v>
      </c>
      <c r="I4482" s="381">
        <v>38650</v>
      </c>
      <c r="J4482" s="381">
        <v>44150</v>
      </c>
      <c r="K4482" s="381">
        <v>49650</v>
      </c>
      <c r="L4482" s="381">
        <v>55150</v>
      </c>
      <c r="M4482" s="381">
        <v>59600</v>
      </c>
      <c r="N4482" s="381">
        <v>64000</v>
      </c>
      <c r="O4482" s="381">
        <v>68400</v>
      </c>
      <c r="P4482" s="381">
        <v>72800</v>
      </c>
      <c r="Q4482" s="381">
        <v>23200</v>
      </c>
      <c r="R4482" s="381">
        <v>26500</v>
      </c>
      <c r="S4482" s="381">
        <v>29800</v>
      </c>
      <c r="T4482" s="381">
        <v>33100</v>
      </c>
      <c r="U4482" s="381">
        <v>35750</v>
      </c>
      <c r="V4482" s="381">
        <v>38400</v>
      </c>
      <c r="W4482" s="381">
        <v>41050</v>
      </c>
      <c r="X4482" s="381">
        <v>43700</v>
      </c>
      <c r="Y4482" s="381">
        <v>52550</v>
      </c>
      <c r="Z4482" s="381">
        <v>60050</v>
      </c>
      <c r="AA4482" s="381">
        <v>67550</v>
      </c>
      <c r="AB4482" s="381">
        <v>75050</v>
      </c>
      <c r="AC4482" s="381">
        <v>81100</v>
      </c>
      <c r="AD4482" s="381">
        <v>87100</v>
      </c>
      <c r="AE4482" s="381">
        <v>93100</v>
      </c>
      <c r="AF4482" s="381">
        <v>99100</v>
      </c>
      <c r="AG4482" s="381">
        <v>8840</v>
      </c>
      <c r="AH4482" s="381" t="s">
        <v>1753</v>
      </c>
      <c r="AI4482" s="381" t="s">
        <v>1704</v>
      </c>
      <c r="AJ4482" s="381">
        <v>1</v>
      </c>
    </row>
    <row r="4483" spans="1:36">
      <c r="A4483" s="381" t="s">
        <v>581</v>
      </c>
      <c r="B4483" s="381" t="s">
        <v>1752</v>
      </c>
      <c r="C4483" s="381">
        <v>51</v>
      </c>
      <c r="D4483" s="381">
        <v>690</v>
      </c>
      <c r="E4483" s="381" t="s">
        <v>1751</v>
      </c>
      <c r="F4483" s="381" t="s">
        <v>1750</v>
      </c>
      <c r="G4483" s="381" t="s">
        <v>1749</v>
      </c>
      <c r="H4483" s="381">
        <v>44500</v>
      </c>
      <c r="I4483" s="381">
        <v>18700</v>
      </c>
      <c r="J4483" s="381">
        <v>21350</v>
      </c>
      <c r="K4483" s="381">
        <v>24000</v>
      </c>
      <c r="L4483" s="381">
        <v>26650</v>
      </c>
      <c r="M4483" s="381">
        <v>28800</v>
      </c>
      <c r="N4483" s="381">
        <v>30950</v>
      </c>
      <c r="O4483" s="381">
        <v>33050</v>
      </c>
      <c r="P4483" s="381">
        <v>35200</v>
      </c>
      <c r="Q4483" s="381">
        <v>12060</v>
      </c>
      <c r="R4483" s="381">
        <v>16240</v>
      </c>
      <c r="S4483" s="381">
        <v>20420</v>
      </c>
      <c r="T4483" s="381">
        <v>24600</v>
      </c>
      <c r="U4483" s="381">
        <v>28780</v>
      </c>
      <c r="V4483" s="381">
        <v>30950</v>
      </c>
      <c r="W4483" s="381">
        <v>33050</v>
      </c>
      <c r="X4483" s="381">
        <v>35200</v>
      </c>
      <c r="Y4483" s="381">
        <v>29900</v>
      </c>
      <c r="Z4483" s="381">
        <v>34150</v>
      </c>
      <c r="AA4483" s="381">
        <v>38400</v>
      </c>
      <c r="AB4483" s="381">
        <v>42650</v>
      </c>
      <c r="AC4483" s="381">
        <v>46100</v>
      </c>
      <c r="AD4483" s="381">
        <v>49500</v>
      </c>
      <c r="AE4483" s="381">
        <v>52900</v>
      </c>
      <c r="AF4483" s="381">
        <v>56300</v>
      </c>
      <c r="AG4483" s="381">
        <v>9999</v>
      </c>
      <c r="AH4483" s="381" t="s">
        <v>1749</v>
      </c>
      <c r="AI4483" s="381" t="s">
        <v>1704</v>
      </c>
      <c r="AJ4483" s="381">
        <v>0</v>
      </c>
    </row>
    <row r="4484" spans="1:36">
      <c r="A4484" s="381" t="s">
        <v>581</v>
      </c>
      <c r="B4484" s="381" t="s">
        <v>1748</v>
      </c>
      <c r="C4484" s="381">
        <v>51</v>
      </c>
      <c r="D4484" s="381">
        <v>700</v>
      </c>
      <c r="E4484" s="381" t="s">
        <v>1709</v>
      </c>
      <c r="F4484" s="381" t="s">
        <v>1708</v>
      </c>
      <c r="G4484" s="381" t="s">
        <v>1747</v>
      </c>
      <c r="H4484" s="381">
        <v>73000</v>
      </c>
      <c r="I4484" s="381">
        <v>25550</v>
      </c>
      <c r="J4484" s="381">
        <v>29200</v>
      </c>
      <c r="K4484" s="381">
        <v>32850</v>
      </c>
      <c r="L4484" s="381">
        <v>36500</v>
      </c>
      <c r="M4484" s="381">
        <v>39450</v>
      </c>
      <c r="N4484" s="381">
        <v>42350</v>
      </c>
      <c r="O4484" s="381">
        <v>45300</v>
      </c>
      <c r="P4484" s="381">
        <v>48200</v>
      </c>
      <c r="Q4484" s="381">
        <v>15350</v>
      </c>
      <c r="R4484" s="381">
        <v>17550</v>
      </c>
      <c r="S4484" s="381">
        <v>20420</v>
      </c>
      <c r="T4484" s="381">
        <v>24600</v>
      </c>
      <c r="U4484" s="381">
        <v>28780</v>
      </c>
      <c r="V4484" s="381">
        <v>32960</v>
      </c>
      <c r="W4484" s="381">
        <v>37140</v>
      </c>
      <c r="X4484" s="381">
        <v>41320</v>
      </c>
      <c r="Y4484" s="381">
        <v>40900</v>
      </c>
      <c r="Z4484" s="381">
        <v>46750</v>
      </c>
      <c r="AA4484" s="381">
        <v>52600</v>
      </c>
      <c r="AB4484" s="381">
        <v>58400</v>
      </c>
      <c r="AC4484" s="381">
        <v>63100</v>
      </c>
      <c r="AD4484" s="381">
        <v>67750</v>
      </c>
      <c r="AE4484" s="381">
        <v>72450</v>
      </c>
      <c r="AF4484" s="381">
        <v>77100</v>
      </c>
      <c r="AG4484" s="381">
        <v>5720</v>
      </c>
      <c r="AH4484" s="381" t="s">
        <v>1747</v>
      </c>
      <c r="AI4484" s="381" t="s">
        <v>1704</v>
      </c>
      <c r="AJ4484" s="381">
        <v>1</v>
      </c>
    </row>
    <row r="4485" spans="1:36">
      <c r="A4485" s="381" t="s">
        <v>581</v>
      </c>
      <c r="B4485" s="381" t="s">
        <v>1746</v>
      </c>
      <c r="C4485" s="381">
        <v>51</v>
      </c>
      <c r="D4485" s="381">
        <v>710</v>
      </c>
      <c r="E4485" s="381" t="s">
        <v>1709</v>
      </c>
      <c r="F4485" s="381" t="s">
        <v>1708</v>
      </c>
      <c r="G4485" s="381" t="s">
        <v>1745</v>
      </c>
      <c r="H4485" s="381">
        <v>73000</v>
      </c>
      <c r="I4485" s="381">
        <v>25550</v>
      </c>
      <c r="J4485" s="381">
        <v>29200</v>
      </c>
      <c r="K4485" s="381">
        <v>32850</v>
      </c>
      <c r="L4485" s="381">
        <v>36500</v>
      </c>
      <c r="M4485" s="381">
        <v>39450</v>
      </c>
      <c r="N4485" s="381">
        <v>42350</v>
      </c>
      <c r="O4485" s="381">
        <v>45300</v>
      </c>
      <c r="P4485" s="381">
        <v>48200</v>
      </c>
      <c r="Q4485" s="381">
        <v>15350</v>
      </c>
      <c r="R4485" s="381">
        <v>17550</v>
      </c>
      <c r="S4485" s="381">
        <v>20420</v>
      </c>
      <c r="T4485" s="381">
        <v>24600</v>
      </c>
      <c r="U4485" s="381">
        <v>28780</v>
      </c>
      <c r="V4485" s="381">
        <v>32960</v>
      </c>
      <c r="W4485" s="381">
        <v>37140</v>
      </c>
      <c r="X4485" s="381">
        <v>41320</v>
      </c>
      <c r="Y4485" s="381">
        <v>40900</v>
      </c>
      <c r="Z4485" s="381">
        <v>46750</v>
      </c>
      <c r="AA4485" s="381">
        <v>52600</v>
      </c>
      <c r="AB4485" s="381">
        <v>58400</v>
      </c>
      <c r="AC4485" s="381">
        <v>63100</v>
      </c>
      <c r="AD4485" s="381">
        <v>67750</v>
      </c>
      <c r="AE4485" s="381">
        <v>72450</v>
      </c>
      <c r="AF4485" s="381">
        <v>77100</v>
      </c>
      <c r="AG4485" s="381">
        <v>5720</v>
      </c>
      <c r="AH4485" s="381" t="s">
        <v>1745</v>
      </c>
      <c r="AI4485" s="381" t="s">
        <v>1704</v>
      </c>
      <c r="AJ4485" s="381">
        <v>1</v>
      </c>
    </row>
    <row r="4486" spans="1:36">
      <c r="A4486" s="381" t="s">
        <v>581</v>
      </c>
      <c r="B4486" s="381" t="s">
        <v>1744</v>
      </c>
      <c r="C4486" s="381">
        <v>51</v>
      </c>
      <c r="D4486" s="381">
        <v>720</v>
      </c>
      <c r="E4486" s="381" t="s">
        <v>1743</v>
      </c>
      <c r="F4486" s="381" t="s">
        <v>1742</v>
      </c>
      <c r="G4486" s="381" t="s">
        <v>1741</v>
      </c>
      <c r="H4486" s="381">
        <v>49700</v>
      </c>
      <c r="I4486" s="381">
        <v>18700</v>
      </c>
      <c r="J4486" s="381">
        <v>21350</v>
      </c>
      <c r="K4486" s="381">
        <v>24000</v>
      </c>
      <c r="L4486" s="381">
        <v>26650</v>
      </c>
      <c r="M4486" s="381">
        <v>28800</v>
      </c>
      <c r="N4486" s="381">
        <v>30950</v>
      </c>
      <c r="O4486" s="381">
        <v>33050</v>
      </c>
      <c r="P4486" s="381">
        <v>35200</v>
      </c>
      <c r="Q4486" s="381">
        <v>12060</v>
      </c>
      <c r="R4486" s="381">
        <v>16240</v>
      </c>
      <c r="S4486" s="381">
        <v>20420</v>
      </c>
      <c r="T4486" s="381">
        <v>24600</v>
      </c>
      <c r="U4486" s="381">
        <v>28780</v>
      </c>
      <c r="V4486" s="381">
        <v>30950</v>
      </c>
      <c r="W4486" s="381">
        <v>33050</v>
      </c>
      <c r="X4486" s="381">
        <v>35200</v>
      </c>
      <c r="Y4486" s="381">
        <v>29900</v>
      </c>
      <c r="Z4486" s="381">
        <v>34150</v>
      </c>
      <c r="AA4486" s="381">
        <v>38400</v>
      </c>
      <c r="AB4486" s="381">
        <v>42650</v>
      </c>
      <c r="AC4486" s="381">
        <v>46100</v>
      </c>
      <c r="AD4486" s="381">
        <v>49500</v>
      </c>
      <c r="AE4486" s="381">
        <v>52900</v>
      </c>
      <c r="AF4486" s="381">
        <v>56300</v>
      </c>
      <c r="AG4486" s="381">
        <v>9999</v>
      </c>
      <c r="AH4486" s="381" t="s">
        <v>1741</v>
      </c>
      <c r="AI4486" s="381" t="s">
        <v>1704</v>
      </c>
      <c r="AJ4486" s="381">
        <v>0</v>
      </c>
    </row>
    <row r="4487" spans="1:36">
      <c r="A4487" s="381" t="s">
        <v>581</v>
      </c>
      <c r="B4487" s="381" t="s">
        <v>1740</v>
      </c>
      <c r="C4487" s="381">
        <v>51</v>
      </c>
      <c r="D4487" s="381">
        <v>730</v>
      </c>
      <c r="E4487" s="381" t="s">
        <v>1729</v>
      </c>
      <c r="F4487" s="381" t="s">
        <v>1728</v>
      </c>
      <c r="G4487" s="381" t="s">
        <v>1739</v>
      </c>
      <c r="H4487" s="381">
        <v>78700</v>
      </c>
      <c r="I4487" s="381">
        <v>27100</v>
      </c>
      <c r="J4487" s="381">
        <v>31000</v>
      </c>
      <c r="K4487" s="381">
        <v>34850</v>
      </c>
      <c r="L4487" s="381">
        <v>38700</v>
      </c>
      <c r="M4487" s="381">
        <v>41800</v>
      </c>
      <c r="N4487" s="381">
        <v>44900</v>
      </c>
      <c r="O4487" s="381">
        <v>48000</v>
      </c>
      <c r="P4487" s="381">
        <v>51100</v>
      </c>
      <c r="Q4487" s="381">
        <v>16250</v>
      </c>
      <c r="R4487" s="381">
        <v>18600</v>
      </c>
      <c r="S4487" s="381">
        <v>20900</v>
      </c>
      <c r="T4487" s="381">
        <v>24600</v>
      </c>
      <c r="U4487" s="381">
        <v>28780</v>
      </c>
      <c r="V4487" s="381">
        <v>32960</v>
      </c>
      <c r="W4487" s="381">
        <v>37140</v>
      </c>
      <c r="X4487" s="381">
        <v>41320</v>
      </c>
      <c r="Y4487" s="381">
        <v>43350</v>
      </c>
      <c r="Z4487" s="381">
        <v>49550</v>
      </c>
      <c r="AA4487" s="381">
        <v>55750</v>
      </c>
      <c r="AB4487" s="381">
        <v>61900</v>
      </c>
      <c r="AC4487" s="381">
        <v>66900</v>
      </c>
      <c r="AD4487" s="381">
        <v>71850</v>
      </c>
      <c r="AE4487" s="381">
        <v>76800</v>
      </c>
      <c r="AF4487" s="381">
        <v>81750</v>
      </c>
      <c r="AG4487" s="381">
        <v>6760</v>
      </c>
      <c r="AH4487" s="381" t="s">
        <v>1739</v>
      </c>
      <c r="AI4487" s="381" t="s">
        <v>1704</v>
      </c>
      <c r="AJ4487" s="381">
        <v>1</v>
      </c>
    </row>
    <row r="4488" spans="1:36">
      <c r="A4488" s="381" t="s">
        <v>581</v>
      </c>
      <c r="B4488" s="381" t="s">
        <v>1738</v>
      </c>
      <c r="C4488" s="381">
        <v>51</v>
      </c>
      <c r="D4488" s="381">
        <v>735</v>
      </c>
      <c r="E4488" s="381" t="s">
        <v>1709</v>
      </c>
      <c r="F4488" s="381" t="s">
        <v>1708</v>
      </c>
      <c r="G4488" s="381" t="s">
        <v>1737</v>
      </c>
      <c r="H4488" s="381">
        <v>73000</v>
      </c>
      <c r="I4488" s="381">
        <v>25550</v>
      </c>
      <c r="J4488" s="381">
        <v>29200</v>
      </c>
      <c r="K4488" s="381">
        <v>32850</v>
      </c>
      <c r="L4488" s="381">
        <v>36500</v>
      </c>
      <c r="M4488" s="381">
        <v>39450</v>
      </c>
      <c r="N4488" s="381">
        <v>42350</v>
      </c>
      <c r="O4488" s="381">
        <v>45300</v>
      </c>
      <c r="P4488" s="381">
        <v>48200</v>
      </c>
      <c r="Q4488" s="381">
        <v>15350</v>
      </c>
      <c r="R4488" s="381">
        <v>17550</v>
      </c>
      <c r="S4488" s="381">
        <v>20420</v>
      </c>
      <c r="T4488" s="381">
        <v>24600</v>
      </c>
      <c r="U4488" s="381">
        <v>28780</v>
      </c>
      <c r="V4488" s="381">
        <v>32960</v>
      </c>
      <c r="W4488" s="381">
        <v>37140</v>
      </c>
      <c r="X4488" s="381">
        <v>41320</v>
      </c>
      <c r="Y4488" s="381">
        <v>40900</v>
      </c>
      <c r="Z4488" s="381">
        <v>46750</v>
      </c>
      <c r="AA4488" s="381">
        <v>52600</v>
      </c>
      <c r="AB4488" s="381">
        <v>58400</v>
      </c>
      <c r="AC4488" s="381">
        <v>63100</v>
      </c>
      <c r="AD4488" s="381">
        <v>67750</v>
      </c>
      <c r="AE4488" s="381">
        <v>72450</v>
      </c>
      <c r="AF4488" s="381">
        <v>77100</v>
      </c>
      <c r="AG4488" s="381">
        <v>5720</v>
      </c>
      <c r="AH4488" s="381" t="s">
        <v>1737</v>
      </c>
      <c r="AI4488" s="381" t="s">
        <v>1704</v>
      </c>
      <c r="AJ4488" s="381">
        <v>1</v>
      </c>
    </row>
    <row r="4489" spans="1:36">
      <c r="A4489" s="381" t="s">
        <v>581</v>
      </c>
      <c r="B4489" s="381" t="s">
        <v>1736</v>
      </c>
      <c r="C4489" s="381">
        <v>51</v>
      </c>
      <c r="D4489" s="381">
        <v>740</v>
      </c>
      <c r="E4489" s="381" t="s">
        <v>1709</v>
      </c>
      <c r="F4489" s="381" t="s">
        <v>1708</v>
      </c>
      <c r="G4489" s="381" t="s">
        <v>1735</v>
      </c>
      <c r="H4489" s="381">
        <v>73000</v>
      </c>
      <c r="I4489" s="381">
        <v>25550</v>
      </c>
      <c r="J4489" s="381">
        <v>29200</v>
      </c>
      <c r="K4489" s="381">
        <v>32850</v>
      </c>
      <c r="L4489" s="381">
        <v>36500</v>
      </c>
      <c r="M4489" s="381">
        <v>39450</v>
      </c>
      <c r="N4489" s="381">
        <v>42350</v>
      </c>
      <c r="O4489" s="381">
        <v>45300</v>
      </c>
      <c r="P4489" s="381">
        <v>48200</v>
      </c>
      <c r="Q4489" s="381">
        <v>15350</v>
      </c>
      <c r="R4489" s="381">
        <v>17550</v>
      </c>
      <c r="S4489" s="381">
        <v>20420</v>
      </c>
      <c r="T4489" s="381">
        <v>24600</v>
      </c>
      <c r="U4489" s="381">
        <v>28780</v>
      </c>
      <c r="V4489" s="381">
        <v>32960</v>
      </c>
      <c r="W4489" s="381">
        <v>37140</v>
      </c>
      <c r="X4489" s="381">
        <v>41320</v>
      </c>
      <c r="Y4489" s="381">
        <v>40900</v>
      </c>
      <c r="Z4489" s="381">
        <v>46750</v>
      </c>
      <c r="AA4489" s="381">
        <v>52600</v>
      </c>
      <c r="AB4489" s="381">
        <v>58400</v>
      </c>
      <c r="AC4489" s="381">
        <v>63100</v>
      </c>
      <c r="AD4489" s="381">
        <v>67750</v>
      </c>
      <c r="AE4489" s="381">
        <v>72450</v>
      </c>
      <c r="AF4489" s="381">
        <v>77100</v>
      </c>
      <c r="AG4489" s="381">
        <v>5720</v>
      </c>
      <c r="AH4489" s="381" t="s">
        <v>1735</v>
      </c>
      <c r="AI4489" s="381" t="s">
        <v>1704</v>
      </c>
      <c r="AJ4489" s="381">
        <v>1</v>
      </c>
    </row>
    <row r="4490" spans="1:36">
      <c r="A4490" s="381" t="s">
        <v>581</v>
      </c>
      <c r="B4490" s="381" t="s">
        <v>1734</v>
      </c>
      <c r="C4490" s="381">
        <v>51</v>
      </c>
      <c r="D4490" s="381">
        <v>750</v>
      </c>
      <c r="E4490" s="381" t="s">
        <v>1733</v>
      </c>
      <c r="F4490" s="381" t="s">
        <v>1732</v>
      </c>
      <c r="G4490" s="381" t="s">
        <v>1731</v>
      </c>
      <c r="H4490" s="381">
        <v>71900</v>
      </c>
      <c r="I4490" s="381">
        <v>24000</v>
      </c>
      <c r="J4490" s="381">
        <v>27400</v>
      </c>
      <c r="K4490" s="381">
        <v>30850</v>
      </c>
      <c r="L4490" s="381">
        <v>34250</v>
      </c>
      <c r="M4490" s="381">
        <v>37000</v>
      </c>
      <c r="N4490" s="381">
        <v>39750</v>
      </c>
      <c r="O4490" s="381">
        <v>42500</v>
      </c>
      <c r="P4490" s="381">
        <v>45250</v>
      </c>
      <c r="Q4490" s="381">
        <v>14400</v>
      </c>
      <c r="R4490" s="381">
        <v>16450</v>
      </c>
      <c r="S4490" s="381">
        <v>20420</v>
      </c>
      <c r="T4490" s="381">
        <v>24600</v>
      </c>
      <c r="U4490" s="381">
        <v>28780</v>
      </c>
      <c r="V4490" s="381">
        <v>32960</v>
      </c>
      <c r="W4490" s="381">
        <v>37140</v>
      </c>
      <c r="X4490" s="381">
        <v>41320</v>
      </c>
      <c r="Y4490" s="381">
        <v>38400</v>
      </c>
      <c r="Z4490" s="381">
        <v>43850</v>
      </c>
      <c r="AA4490" s="381">
        <v>49350</v>
      </c>
      <c r="AB4490" s="381">
        <v>54800</v>
      </c>
      <c r="AC4490" s="381">
        <v>59200</v>
      </c>
      <c r="AD4490" s="381">
        <v>63600</v>
      </c>
      <c r="AE4490" s="381">
        <v>68000</v>
      </c>
      <c r="AF4490" s="381">
        <v>72350</v>
      </c>
      <c r="AG4490" s="381">
        <v>9999</v>
      </c>
      <c r="AH4490" s="381" t="s">
        <v>1731</v>
      </c>
      <c r="AI4490" s="381" t="s">
        <v>1704</v>
      </c>
      <c r="AJ4490" s="381">
        <v>1</v>
      </c>
    </row>
    <row r="4491" spans="1:36">
      <c r="A4491" s="381" t="s">
        <v>581</v>
      </c>
      <c r="B4491" s="381" t="s">
        <v>1730</v>
      </c>
      <c r="C4491" s="381">
        <v>51</v>
      </c>
      <c r="D4491" s="381">
        <v>760</v>
      </c>
      <c r="E4491" s="381" t="s">
        <v>1729</v>
      </c>
      <c r="F4491" s="381" t="s">
        <v>1728</v>
      </c>
      <c r="G4491" s="381" t="s">
        <v>1727</v>
      </c>
      <c r="H4491" s="381">
        <v>78700</v>
      </c>
      <c r="I4491" s="381">
        <v>27100</v>
      </c>
      <c r="J4491" s="381">
        <v>31000</v>
      </c>
      <c r="K4491" s="381">
        <v>34850</v>
      </c>
      <c r="L4491" s="381">
        <v>38700</v>
      </c>
      <c r="M4491" s="381">
        <v>41800</v>
      </c>
      <c r="N4491" s="381">
        <v>44900</v>
      </c>
      <c r="O4491" s="381">
        <v>48000</v>
      </c>
      <c r="P4491" s="381">
        <v>51100</v>
      </c>
      <c r="Q4491" s="381">
        <v>16250</v>
      </c>
      <c r="R4491" s="381">
        <v>18600</v>
      </c>
      <c r="S4491" s="381">
        <v>20900</v>
      </c>
      <c r="T4491" s="381">
        <v>24600</v>
      </c>
      <c r="U4491" s="381">
        <v>28780</v>
      </c>
      <c r="V4491" s="381">
        <v>32960</v>
      </c>
      <c r="W4491" s="381">
        <v>37140</v>
      </c>
      <c r="X4491" s="381">
        <v>41320</v>
      </c>
      <c r="Y4491" s="381">
        <v>43350</v>
      </c>
      <c r="Z4491" s="381">
        <v>49550</v>
      </c>
      <c r="AA4491" s="381">
        <v>55750</v>
      </c>
      <c r="AB4491" s="381">
        <v>61900</v>
      </c>
      <c r="AC4491" s="381">
        <v>66900</v>
      </c>
      <c r="AD4491" s="381">
        <v>71850</v>
      </c>
      <c r="AE4491" s="381">
        <v>76800</v>
      </c>
      <c r="AF4491" s="381">
        <v>81750</v>
      </c>
      <c r="AG4491" s="381">
        <v>6760</v>
      </c>
      <c r="AH4491" s="381" t="s">
        <v>1727</v>
      </c>
      <c r="AI4491" s="381" t="s">
        <v>1704</v>
      </c>
      <c r="AJ4491" s="381">
        <v>1</v>
      </c>
    </row>
    <row r="4492" spans="1:36">
      <c r="A4492" s="381" t="s">
        <v>581</v>
      </c>
      <c r="B4492" s="381" t="s">
        <v>1726</v>
      </c>
      <c r="C4492" s="381">
        <v>51</v>
      </c>
      <c r="D4492" s="381">
        <v>770</v>
      </c>
      <c r="E4492" s="381" t="s">
        <v>1723</v>
      </c>
      <c r="F4492" s="381" t="s">
        <v>1722</v>
      </c>
      <c r="G4492" s="381" t="s">
        <v>1725</v>
      </c>
      <c r="H4492" s="381">
        <v>66900</v>
      </c>
      <c r="I4492" s="381">
        <v>23100</v>
      </c>
      <c r="J4492" s="381">
        <v>26400</v>
      </c>
      <c r="K4492" s="381">
        <v>29700</v>
      </c>
      <c r="L4492" s="381">
        <v>33000</v>
      </c>
      <c r="M4492" s="381">
        <v>35650</v>
      </c>
      <c r="N4492" s="381">
        <v>38300</v>
      </c>
      <c r="O4492" s="381">
        <v>40950</v>
      </c>
      <c r="P4492" s="381">
        <v>43600</v>
      </c>
      <c r="Q4492" s="381">
        <v>13900</v>
      </c>
      <c r="R4492" s="381">
        <v>16240</v>
      </c>
      <c r="S4492" s="381">
        <v>20420</v>
      </c>
      <c r="T4492" s="381">
        <v>24600</v>
      </c>
      <c r="U4492" s="381">
        <v>28780</v>
      </c>
      <c r="V4492" s="381">
        <v>32960</v>
      </c>
      <c r="W4492" s="381">
        <v>37140</v>
      </c>
      <c r="X4492" s="381">
        <v>41320</v>
      </c>
      <c r="Y4492" s="381">
        <v>37000</v>
      </c>
      <c r="Z4492" s="381">
        <v>42250</v>
      </c>
      <c r="AA4492" s="381">
        <v>47550</v>
      </c>
      <c r="AB4492" s="381">
        <v>52800</v>
      </c>
      <c r="AC4492" s="381">
        <v>57050</v>
      </c>
      <c r="AD4492" s="381">
        <v>61250</v>
      </c>
      <c r="AE4492" s="381">
        <v>65500</v>
      </c>
      <c r="AF4492" s="381">
        <v>69700</v>
      </c>
      <c r="AG4492" s="381">
        <v>6800</v>
      </c>
      <c r="AH4492" s="381" t="s">
        <v>1725</v>
      </c>
      <c r="AI4492" s="381" t="s">
        <v>1704</v>
      </c>
      <c r="AJ4492" s="381">
        <v>1</v>
      </c>
    </row>
    <row r="4493" spans="1:36">
      <c r="A4493" s="381" t="s">
        <v>581</v>
      </c>
      <c r="B4493" s="381" t="s">
        <v>1724</v>
      </c>
      <c r="C4493" s="381">
        <v>51</v>
      </c>
      <c r="D4493" s="381">
        <v>775</v>
      </c>
      <c r="E4493" s="381" t="s">
        <v>1723</v>
      </c>
      <c r="F4493" s="381" t="s">
        <v>1722</v>
      </c>
      <c r="G4493" s="381" t="s">
        <v>1721</v>
      </c>
      <c r="H4493" s="381">
        <v>66900</v>
      </c>
      <c r="I4493" s="381">
        <v>23100</v>
      </c>
      <c r="J4493" s="381">
        <v>26400</v>
      </c>
      <c r="K4493" s="381">
        <v>29700</v>
      </c>
      <c r="L4493" s="381">
        <v>33000</v>
      </c>
      <c r="M4493" s="381">
        <v>35650</v>
      </c>
      <c r="N4493" s="381">
        <v>38300</v>
      </c>
      <c r="O4493" s="381">
        <v>40950</v>
      </c>
      <c r="P4493" s="381">
        <v>43600</v>
      </c>
      <c r="Q4493" s="381">
        <v>13900</v>
      </c>
      <c r="R4493" s="381">
        <v>16240</v>
      </c>
      <c r="S4493" s="381">
        <v>20420</v>
      </c>
      <c r="T4493" s="381">
        <v>24600</v>
      </c>
      <c r="U4493" s="381">
        <v>28780</v>
      </c>
      <c r="V4493" s="381">
        <v>32960</v>
      </c>
      <c r="W4493" s="381">
        <v>37140</v>
      </c>
      <c r="X4493" s="381">
        <v>41320</v>
      </c>
      <c r="Y4493" s="381">
        <v>37000</v>
      </c>
      <c r="Z4493" s="381">
        <v>42250</v>
      </c>
      <c r="AA4493" s="381">
        <v>47550</v>
      </c>
      <c r="AB4493" s="381">
        <v>52800</v>
      </c>
      <c r="AC4493" s="381">
        <v>57050</v>
      </c>
      <c r="AD4493" s="381">
        <v>61250</v>
      </c>
      <c r="AE4493" s="381">
        <v>65500</v>
      </c>
      <c r="AF4493" s="381">
        <v>69700</v>
      </c>
      <c r="AG4493" s="381">
        <v>6800</v>
      </c>
      <c r="AH4493" s="381" t="s">
        <v>1721</v>
      </c>
      <c r="AI4493" s="381" t="s">
        <v>1704</v>
      </c>
      <c r="AJ4493" s="381">
        <v>1</v>
      </c>
    </row>
    <row r="4494" spans="1:36">
      <c r="A4494" s="381" t="s">
        <v>581</v>
      </c>
      <c r="B4494" s="381" t="s">
        <v>1720</v>
      </c>
      <c r="C4494" s="381">
        <v>51</v>
      </c>
      <c r="D4494" s="381">
        <v>790</v>
      </c>
      <c r="E4494" s="381" t="s">
        <v>1713</v>
      </c>
      <c r="F4494" s="381" t="s">
        <v>1712</v>
      </c>
      <c r="G4494" s="381" t="s">
        <v>1719</v>
      </c>
      <c r="H4494" s="381">
        <v>64500</v>
      </c>
      <c r="I4494" s="381">
        <v>22550</v>
      </c>
      <c r="J4494" s="381">
        <v>25800</v>
      </c>
      <c r="K4494" s="381">
        <v>29000</v>
      </c>
      <c r="L4494" s="381">
        <v>32200</v>
      </c>
      <c r="M4494" s="381">
        <v>34800</v>
      </c>
      <c r="N4494" s="381">
        <v>37400</v>
      </c>
      <c r="O4494" s="381">
        <v>39950</v>
      </c>
      <c r="P4494" s="381">
        <v>42550</v>
      </c>
      <c r="Q4494" s="381">
        <v>13550</v>
      </c>
      <c r="R4494" s="381">
        <v>16240</v>
      </c>
      <c r="S4494" s="381">
        <v>20420</v>
      </c>
      <c r="T4494" s="381">
        <v>24600</v>
      </c>
      <c r="U4494" s="381">
        <v>28780</v>
      </c>
      <c r="V4494" s="381">
        <v>32960</v>
      </c>
      <c r="W4494" s="381">
        <v>37140</v>
      </c>
      <c r="X4494" s="381">
        <v>41320</v>
      </c>
      <c r="Y4494" s="381">
        <v>36050</v>
      </c>
      <c r="Z4494" s="381">
        <v>41200</v>
      </c>
      <c r="AA4494" s="381">
        <v>46350</v>
      </c>
      <c r="AB4494" s="381">
        <v>51500</v>
      </c>
      <c r="AC4494" s="381">
        <v>55650</v>
      </c>
      <c r="AD4494" s="381">
        <v>59750</v>
      </c>
      <c r="AE4494" s="381">
        <v>63900</v>
      </c>
      <c r="AF4494" s="381">
        <v>68000</v>
      </c>
      <c r="AG4494" s="381">
        <v>9999</v>
      </c>
      <c r="AH4494" s="381" t="s">
        <v>1719</v>
      </c>
      <c r="AI4494" s="381" t="s">
        <v>1704</v>
      </c>
      <c r="AJ4494" s="381">
        <v>1</v>
      </c>
    </row>
    <row r="4495" spans="1:36">
      <c r="A4495" s="381" t="s">
        <v>581</v>
      </c>
      <c r="B4495" s="381" t="s">
        <v>1718</v>
      </c>
      <c r="C4495" s="381">
        <v>51</v>
      </c>
      <c r="D4495" s="381">
        <v>800</v>
      </c>
      <c r="E4495" s="381" t="s">
        <v>1709</v>
      </c>
      <c r="F4495" s="381" t="s">
        <v>1708</v>
      </c>
      <c r="G4495" s="381" t="s">
        <v>1717</v>
      </c>
      <c r="H4495" s="381">
        <v>73000</v>
      </c>
      <c r="I4495" s="381">
        <v>25550</v>
      </c>
      <c r="J4495" s="381">
        <v>29200</v>
      </c>
      <c r="K4495" s="381">
        <v>32850</v>
      </c>
      <c r="L4495" s="381">
        <v>36500</v>
      </c>
      <c r="M4495" s="381">
        <v>39450</v>
      </c>
      <c r="N4495" s="381">
        <v>42350</v>
      </c>
      <c r="O4495" s="381">
        <v>45300</v>
      </c>
      <c r="P4495" s="381">
        <v>48200</v>
      </c>
      <c r="Q4495" s="381">
        <v>15350</v>
      </c>
      <c r="R4495" s="381">
        <v>17550</v>
      </c>
      <c r="S4495" s="381">
        <v>20420</v>
      </c>
      <c r="T4495" s="381">
        <v>24600</v>
      </c>
      <c r="U4495" s="381">
        <v>28780</v>
      </c>
      <c r="V4495" s="381">
        <v>32960</v>
      </c>
      <c r="W4495" s="381">
        <v>37140</v>
      </c>
      <c r="X4495" s="381">
        <v>41320</v>
      </c>
      <c r="Y4495" s="381">
        <v>40900</v>
      </c>
      <c r="Z4495" s="381">
        <v>46750</v>
      </c>
      <c r="AA4495" s="381">
        <v>52600</v>
      </c>
      <c r="AB4495" s="381">
        <v>58400</v>
      </c>
      <c r="AC4495" s="381">
        <v>63100</v>
      </c>
      <c r="AD4495" s="381">
        <v>67750</v>
      </c>
      <c r="AE4495" s="381">
        <v>72450</v>
      </c>
      <c r="AF4495" s="381">
        <v>77100</v>
      </c>
      <c r="AG4495" s="381">
        <v>5720</v>
      </c>
      <c r="AH4495" s="381" t="s">
        <v>1717</v>
      </c>
      <c r="AI4495" s="381" t="s">
        <v>1704</v>
      </c>
      <c r="AJ4495" s="381">
        <v>1</v>
      </c>
    </row>
    <row r="4496" spans="1:36">
      <c r="A4496" s="381" t="s">
        <v>581</v>
      </c>
      <c r="B4496" s="381" t="s">
        <v>1716</v>
      </c>
      <c r="C4496" s="381">
        <v>51</v>
      </c>
      <c r="D4496" s="381">
        <v>810</v>
      </c>
      <c r="E4496" s="381" t="s">
        <v>1709</v>
      </c>
      <c r="F4496" s="381" t="s">
        <v>1708</v>
      </c>
      <c r="G4496" s="381" t="s">
        <v>1715</v>
      </c>
      <c r="H4496" s="381">
        <v>73000</v>
      </c>
      <c r="I4496" s="381">
        <v>25550</v>
      </c>
      <c r="J4496" s="381">
        <v>29200</v>
      </c>
      <c r="K4496" s="381">
        <v>32850</v>
      </c>
      <c r="L4496" s="381">
        <v>36500</v>
      </c>
      <c r="M4496" s="381">
        <v>39450</v>
      </c>
      <c r="N4496" s="381">
        <v>42350</v>
      </c>
      <c r="O4496" s="381">
        <v>45300</v>
      </c>
      <c r="P4496" s="381">
        <v>48200</v>
      </c>
      <c r="Q4496" s="381">
        <v>15350</v>
      </c>
      <c r="R4496" s="381">
        <v>17550</v>
      </c>
      <c r="S4496" s="381">
        <v>20420</v>
      </c>
      <c r="T4496" s="381">
        <v>24600</v>
      </c>
      <c r="U4496" s="381">
        <v>28780</v>
      </c>
      <c r="V4496" s="381">
        <v>32960</v>
      </c>
      <c r="W4496" s="381">
        <v>37140</v>
      </c>
      <c r="X4496" s="381">
        <v>41320</v>
      </c>
      <c r="Y4496" s="381">
        <v>40900</v>
      </c>
      <c r="Z4496" s="381">
        <v>46750</v>
      </c>
      <c r="AA4496" s="381">
        <v>52600</v>
      </c>
      <c r="AB4496" s="381">
        <v>58400</v>
      </c>
      <c r="AC4496" s="381">
        <v>63100</v>
      </c>
      <c r="AD4496" s="381">
        <v>67750</v>
      </c>
      <c r="AE4496" s="381">
        <v>72450</v>
      </c>
      <c r="AF4496" s="381">
        <v>77100</v>
      </c>
      <c r="AG4496" s="381">
        <v>5720</v>
      </c>
      <c r="AH4496" s="381" t="s">
        <v>1715</v>
      </c>
      <c r="AI4496" s="381" t="s">
        <v>1704</v>
      </c>
      <c r="AJ4496" s="381">
        <v>1</v>
      </c>
    </row>
    <row r="4497" spans="1:36">
      <c r="A4497" s="381" t="s">
        <v>581</v>
      </c>
      <c r="B4497" s="381" t="s">
        <v>1714</v>
      </c>
      <c r="C4497" s="381">
        <v>51</v>
      </c>
      <c r="D4497" s="381">
        <v>820</v>
      </c>
      <c r="E4497" s="381" t="s">
        <v>1713</v>
      </c>
      <c r="F4497" s="381" t="s">
        <v>1712</v>
      </c>
      <c r="G4497" s="381" t="s">
        <v>1711</v>
      </c>
      <c r="H4497" s="381">
        <v>64500</v>
      </c>
      <c r="I4497" s="381">
        <v>22550</v>
      </c>
      <c r="J4497" s="381">
        <v>25800</v>
      </c>
      <c r="K4497" s="381">
        <v>29000</v>
      </c>
      <c r="L4497" s="381">
        <v>32200</v>
      </c>
      <c r="M4497" s="381">
        <v>34800</v>
      </c>
      <c r="N4497" s="381">
        <v>37400</v>
      </c>
      <c r="O4497" s="381">
        <v>39950</v>
      </c>
      <c r="P4497" s="381">
        <v>42550</v>
      </c>
      <c r="Q4497" s="381">
        <v>13550</v>
      </c>
      <c r="R4497" s="381">
        <v>16240</v>
      </c>
      <c r="S4497" s="381">
        <v>20420</v>
      </c>
      <c r="T4497" s="381">
        <v>24600</v>
      </c>
      <c r="U4497" s="381">
        <v>28780</v>
      </c>
      <c r="V4497" s="381">
        <v>32960</v>
      </c>
      <c r="W4497" s="381">
        <v>37140</v>
      </c>
      <c r="X4497" s="381">
        <v>41320</v>
      </c>
      <c r="Y4497" s="381">
        <v>36050</v>
      </c>
      <c r="Z4497" s="381">
        <v>41200</v>
      </c>
      <c r="AA4497" s="381">
        <v>46350</v>
      </c>
      <c r="AB4497" s="381">
        <v>51500</v>
      </c>
      <c r="AC4497" s="381">
        <v>55650</v>
      </c>
      <c r="AD4497" s="381">
        <v>59750</v>
      </c>
      <c r="AE4497" s="381">
        <v>63900</v>
      </c>
      <c r="AF4497" s="381">
        <v>68000</v>
      </c>
      <c r="AG4497" s="381">
        <v>9999</v>
      </c>
      <c r="AH4497" s="381" t="s">
        <v>1711</v>
      </c>
      <c r="AI4497" s="381" t="s">
        <v>1704</v>
      </c>
      <c r="AJ4497" s="381">
        <v>1</v>
      </c>
    </row>
    <row r="4498" spans="1:36">
      <c r="A4498" s="381" t="s">
        <v>581</v>
      </c>
      <c r="B4498" s="381" t="s">
        <v>1710</v>
      </c>
      <c r="C4498" s="381">
        <v>51</v>
      </c>
      <c r="D4498" s="381">
        <v>830</v>
      </c>
      <c r="E4498" s="381" t="s">
        <v>1709</v>
      </c>
      <c r="F4498" s="381" t="s">
        <v>1708</v>
      </c>
      <c r="G4498" s="381" t="s">
        <v>1707</v>
      </c>
      <c r="H4498" s="381">
        <v>73000</v>
      </c>
      <c r="I4498" s="381">
        <v>25550</v>
      </c>
      <c r="J4498" s="381">
        <v>29200</v>
      </c>
      <c r="K4498" s="381">
        <v>32850</v>
      </c>
      <c r="L4498" s="381">
        <v>36500</v>
      </c>
      <c r="M4498" s="381">
        <v>39450</v>
      </c>
      <c r="N4498" s="381">
        <v>42350</v>
      </c>
      <c r="O4498" s="381">
        <v>45300</v>
      </c>
      <c r="P4498" s="381">
        <v>48200</v>
      </c>
      <c r="Q4498" s="381">
        <v>15350</v>
      </c>
      <c r="R4498" s="381">
        <v>17550</v>
      </c>
      <c r="S4498" s="381">
        <v>20420</v>
      </c>
      <c r="T4498" s="381">
        <v>24600</v>
      </c>
      <c r="U4498" s="381">
        <v>28780</v>
      </c>
      <c r="V4498" s="381">
        <v>32960</v>
      </c>
      <c r="W4498" s="381">
        <v>37140</v>
      </c>
      <c r="X4498" s="381">
        <v>41320</v>
      </c>
      <c r="Y4498" s="381">
        <v>40900</v>
      </c>
      <c r="Z4498" s="381">
        <v>46750</v>
      </c>
      <c r="AA4498" s="381">
        <v>52600</v>
      </c>
      <c r="AB4498" s="381">
        <v>58400</v>
      </c>
      <c r="AC4498" s="381">
        <v>63100</v>
      </c>
      <c r="AD4498" s="381">
        <v>67750</v>
      </c>
      <c r="AE4498" s="381">
        <v>72450</v>
      </c>
      <c r="AF4498" s="381">
        <v>77100</v>
      </c>
      <c r="AG4498" s="381">
        <v>5720</v>
      </c>
      <c r="AH4498" s="381" t="s">
        <v>1707</v>
      </c>
      <c r="AI4498" s="381" t="s">
        <v>1704</v>
      </c>
      <c r="AJ4498" s="381">
        <v>1</v>
      </c>
    </row>
    <row r="4499" spans="1:36">
      <c r="A4499" s="381" t="s">
        <v>581</v>
      </c>
      <c r="B4499" s="381" t="s">
        <v>1706</v>
      </c>
      <c r="C4499" s="381">
        <v>51</v>
      </c>
      <c r="D4499" s="381">
        <v>840</v>
      </c>
      <c r="E4499" s="381" t="s">
        <v>1519</v>
      </c>
      <c r="F4499" s="381" t="s">
        <v>1518</v>
      </c>
      <c r="G4499" s="381" t="s">
        <v>1705</v>
      </c>
      <c r="H4499" s="381">
        <v>68100</v>
      </c>
      <c r="I4499" s="381">
        <v>24600</v>
      </c>
      <c r="J4499" s="381">
        <v>28100</v>
      </c>
      <c r="K4499" s="381">
        <v>31600</v>
      </c>
      <c r="L4499" s="381">
        <v>35100</v>
      </c>
      <c r="M4499" s="381">
        <v>37950</v>
      </c>
      <c r="N4499" s="381">
        <v>40750</v>
      </c>
      <c r="O4499" s="381">
        <v>43550</v>
      </c>
      <c r="P4499" s="381">
        <v>46350</v>
      </c>
      <c r="Q4499" s="381">
        <v>14750</v>
      </c>
      <c r="R4499" s="381">
        <v>16850</v>
      </c>
      <c r="S4499" s="381">
        <v>20420</v>
      </c>
      <c r="T4499" s="381">
        <v>24600</v>
      </c>
      <c r="U4499" s="381">
        <v>28780</v>
      </c>
      <c r="V4499" s="381">
        <v>32960</v>
      </c>
      <c r="W4499" s="381">
        <v>37140</v>
      </c>
      <c r="X4499" s="381">
        <v>41320</v>
      </c>
      <c r="Y4499" s="381">
        <v>39350</v>
      </c>
      <c r="Z4499" s="381">
        <v>44950</v>
      </c>
      <c r="AA4499" s="381">
        <v>50550</v>
      </c>
      <c r="AB4499" s="381">
        <v>56150</v>
      </c>
      <c r="AC4499" s="381">
        <v>60650</v>
      </c>
      <c r="AD4499" s="381">
        <v>65150</v>
      </c>
      <c r="AE4499" s="381">
        <v>69650</v>
      </c>
      <c r="AF4499" s="381">
        <v>74150</v>
      </c>
      <c r="AG4499" s="381">
        <v>9999</v>
      </c>
      <c r="AH4499" s="381" t="s">
        <v>1705</v>
      </c>
      <c r="AI4499" s="381" t="s">
        <v>1704</v>
      </c>
      <c r="AJ4499" s="381">
        <v>1</v>
      </c>
    </row>
    <row r="4500" spans="1:36">
      <c r="A4500" s="381" t="s">
        <v>582</v>
      </c>
      <c r="B4500" s="381" t="s">
        <v>1703</v>
      </c>
      <c r="C4500" s="381">
        <v>53</v>
      </c>
      <c r="D4500" s="381">
        <v>1</v>
      </c>
      <c r="E4500" s="381" t="s">
        <v>1702</v>
      </c>
      <c r="F4500" s="381" t="s">
        <v>1701</v>
      </c>
      <c r="G4500" s="381" t="s">
        <v>1360</v>
      </c>
      <c r="H4500" s="381">
        <v>49900</v>
      </c>
      <c r="I4500" s="381">
        <v>20800</v>
      </c>
      <c r="J4500" s="381">
        <v>23800</v>
      </c>
      <c r="K4500" s="381">
        <v>26750</v>
      </c>
      <c r="L4500" s="381">
        <v>29700</v>
      </c>
      <c r="M4500" s="381">
        <v>32100</v>
      </c>
      <c r="N4500" s="381">
        <v>34500</v>
      </c>
      <c r="O4500" s="381">
        <v>36850</v>
      </c>
      <c r="P4500" s="381">
        <v>39250</v>
      </c>
      <c r="Q4500" s="381">
        <v>12500</v>
      </c>
      <c r="R4500" s="381">
        <v>16240</v>
      </c>
      <c r="S4500" s="381">
        <v>20420</v>
      </c>
      <c r="T4500" s="381">
        <v>24600</v>
      </c>
      <c r="U4500" s="381">
        <v>28780</v>
      </c>
      <c r="V4500" s="381">
        <v>32960</v>
      </c>
      <c r="W4500" s="381">
        <v>36850</v>
      </c>
      <c r="X4500" s="381">
        <v>39250</v>
      </c>
      <c r="Y4500" s="381">
        <v>33250</v>
      </c>
      <c r="Z4500" s="381">
        <v>38000</v>
      </c>
      <c r="AA4500" s="381">
        <v>42750</v>
      </c>
      <c r="AB4500" s="381">
        <v>47500</v>
      </c>
      <c r="AC4500" s="381">
        <v>51300</v>
      </c>
      <c r="AD4500" s="381">
        <v>55100</v>
      </c>
      <c r="AE4500" s="381">
        <v>58900</v>
      </c>
      <c r="AF4500" s="381">
        <v>62700</v>
      </c>
      <c r="AG4500" s="381">
        <v>9999</v>
      </c>
      <c r="AH4500" s="381" t="s">
        <v>1360</v>
      </c>
      <c r="AI4500" s="381" t="s">
        <v>314</v>
      </c>
      <c r="AJ4500" s="381">
        <v>0</v>
      </c>
    </row>
    <row r="4501" spans="1:36">
      <c r="A4501" s="381" t="s">
        <v>582</v>
      </c>
      <c r="B4501" s="381" t="s">
        <v>1700</v>
      </c>
      <c r="C4501" s="381">
        <v>53</v>
      </c>
      <c r="D4501" s="381">
        <v>3</v>
      </c>
      <c r="E4501" s="381" t="s">
        <v>1699</v>
      </c>
      <c r="F4501" s="381" t="s">
        <v>1698</v>
      </c>
      <c r="G4501" s="381" t="s">
        <v>1697</v>
      </c>
      <c r="H4501" s="381">
        <v>54200</v>
      </c>
      <c r="I4501" s="381">
        <v>19800</v>
      </c>
      <c r="J4501" s="381">
        <v>22600</v>
      </c>
      <c r="K4501" s="381">
        <v>25450</v>
      </c>
      <c r="L4501" s="381">
        <v>28250</v>
      </c>
      <c r="M4501" s="381">
        <v>30550</v>
      </c>
      <c r="N4501" s="381">
        <v>32800</v>
      </c>
      <c r="O4501" s="381">
        <v>35050</v>
      </c>
      <c r="P4501" s="381">
        <v>37300</v>
      </c>
      <c r="Q4501" s="381">
        <v>12060</v>
      </c>
      <c r="R4501" s="381">
        <v>16240</v>
      </c>
      <c r="S4501" s="381">
        <v>20420</v>
      </c>
      <c r="T4501" s="381">
        <v>24600</v>
      </c>
      <c r="U4501" s="381">
        <v>28780</v>
      </c>
      <c r="V4501" s="381">
        <v>32800</v>
      </c>
      <c r="W4501" s="381">
        <v>35050</v>
      </c>
      <c r="X4501" s="381">
        <v>37300</v>
      </c>
      <c r="Y4501" s="381">
        <v>31650</v>
      </c>
      <c r="Z4501" s="381">
        <v>36200</v>
      </c>
      <c r="AA4501" s="381">
        <v>40700</v>
      </c>
      <c r="AB4501" s="381">
        <v>45200</v>
      </c>
      <c r="AC4501" s="381">
        <v>48850</v>
      </c>
      <c r="AD4501" s="381">
        <v>52450</v>
      </c>
      <c r="AE4501" s="381">
        <v>56050</v>
      </c>
      <c r="AF4501" s="381">
        <v>59700</v>
      </c>
      <c r="AG4501" s="381">
        <v>9999</v>
      </c>
      <c r="AH4501" s="381" t="s">
        <v>1697</v>
      </c>
      <c r="AI4501" s="381" t="s">
        <v>314</v>
      </c>
      <c r="AJ4501" s="381">
        <v>1</v>
      </c>
    </row>
    <row r="4502" spans="1:36">
      <c r="A4502" s="381" t="s">
        <v>582</v>
      </c>
      <c r="B4502" s="381" t="s">
        <v>1696</v>
      </c>
      <c r="C4502" s="381">
        <v>53</v>
      </c>
      <c r="D4502" s="381">
        <v>5</v>
      </c>
      <c r="E4502" s="381" t="s">
        <v>1672</v>
      </c>
      <c r="F4502" s="381" t="s">
        <v>1671</v>
      </c>
      <c r="G4502" s="381" t="s">
        <v>1695</v>
      </c>
      <c r="H4502" s="381">
        <v>65100</v>
      </c>
      <c r="I4502" s="381">
        <v>22800</v>
      </c>
      <c r="J4502" s="381">
        <v>26050</v>
      </c>
      <c r="K4502" s="381">
        <v>29300</v>
      </c>
      <c r="L4502" s="381">
        <v>32550</v>
      </c>
      <c r="M4502" s="381">
        <v>35200</v>
      </c>
      <c r="N4502" s="381">
        <v>37800</v>
      </c>
      <c r="O4502" s="381">
        <v>40400</v>
      </c>
      <c r="P4502" s="381">
        <v>43000</v>
      </c>
      <c r="Q4502" s="381">
        <v>13700</v>
      </c>
      <c r="R4502" s="381">
        <v>16240</v>
      </c>
      <c r="S4502" s="381">
        <v>20420</v>
      </c>
      <c r="T4502" s="381">
        <v>24600</v>
      </c>
      <c r="U4502" s="381">
        <v>28780</v>
      </c>
      <c r="V4502" s="381">
        <v>32960</v>
      </c>
      <c r="W4502" s="381">
        <v>37140</v>
      </c>
      <c r="X4502" s="381">
        <v>41320</v>
      </c>
      <c r="Y4502" s="381">
        <v>36500</v>
      </c>
      <c r="Z4502" s="381">
        <v>41700</v>
      </c>
      <c r="AA4502" s="381">
        <v>46900</v>
      </c>
      <c r="AB4502" s="381">
        <v>52100</v>
      </c>
      <c r="AC4502" s="381">
        <v>56300</v>
      </c>
      <c r="AD4502" s="381">
        <v>60450</v>
      </c>
      <c r="AE4502" s="381">
        <v>64650</v>
      </c>
      <c r="AF4502" s="381">
        <v>68800</v>
      </c>
      <c r="AG4502" s="381">
        <v>6740</v>
      </c>
      <c r="AH4502" s="381" t="s">
        <v>1695</v>
      </c>
      <c r="AI4502" s="381" t="s">
        <v>314</v>
      </c>
      <c r="AJ4502" s="381">
        <v>1</v>
      </c>
    </row>
    <row r="4503" spans="1:36">
      <c r="A4503" s="381" t="s">
        <v>582</v>
      </c>
      <c r="B4503" s="381" t="s">
        <v>1694</v>
      </c>
      <c r="C4503" s="381">
        <v>53</v>
      </c>
      <c r="D4503" s="381">
        <v>7</v>
      </c>
      <c r="E4503" s="381" t="s">
        <v>1679</v>
      </c>
      <c r="F4503" s="381" t="s">
        <v>1678</v>
      </c>
      <c r="G4503" s="381" t="s">
        <v>1693</v>
      </c>
      <c r="H4503" s="381">
        <v>62800</v>
      </c>
      <c r="I4503" s="381">
        <v>22000</v>
      </c>
      <c r="J4503" s="381">
        <v>25150</v>
      </c>
      <c r="K4503" s="381">
        <v>28300</v>
      </c>
      <c r="L4503" s="381">
        <v>31400</v>
      </c>
      <c r="M4503" s="381">
        <v>33950</v>
      </c>
      <c r="N4503" s="381">
        <v>36450</v>
      </c>
      <c r="O4503" s="381">
        <v>38950</v>
      </c>
      <c r="P4503" s="381">
        <v>41450</v>
      </c>
      <c r="Q4503" s="381">
        <v>13200</v>
      </c>
      <c r="R4503" s="381">
        <v>16240</v>
      </c>
      <c r="S4503" s="381">
        <v>20420</v>
      </c>
      <c r="T4503" s="381">
        <v>24600</v>
      </c>
      <c r="U4503" s="381">
        <v>28780</v>
      </c>
      <c r="V4503" s="381">
        <v>32960</v>
      </c>
      <c r="W4503" s="381">
        <v>37140</v>
      </c>
      <c r="X4503" s="381">
        <v>41320</v>
      </c>
      <c r="Y4503" s="381">
        <v>35200</v>
      </c>
      <c r="Z4503" s="381">
        <v>40200</v>
      </c>
      <c r="AA4503" s="381">
        <v>45250</v>
      </c>
      <c r="AB4503" s="381">
        <v>50250</v>
      </c>
      <c r="AC4503" s="381">
        <v>54300</v>
      </c>
      <c r="AD4503" s="381">
        <v>58300</v>
      </c>
      <c r="AE4503" s="381">
        <v>62350</v>
      </c>
      <c r="AF4503" s="381">
        <v>66350</v>
      </c>
      <c r="AG4503" s="381">
        <v>9999</v>
      </c>
      <c r="AH4503" s="381" t="s">
        <v>1693</v>
      </c>
      <c r="AI4503" s="381" t="s">
        <v>314</v>
      </c>
      <c r="AJ4503" s="381">
        <v>1</v>
      </c>
    </row>
    <row r="4504" spans="1:36">
      <c r="A4504" s="381" t="s">
        <v>582</v>
      </c>
      <c r="B4504" s="381" t="s">
        <v>1692</v>
      </c>
      <c r="C4504" s="381">
        <v>53</v>
      </c>
      <c r="D4504" s="381">
        <v>9</v>
      </c>
      <c r="E4504" s="381" t="s">
        <v>1691</v>
      </c>
      <c r="F4504" s="381" t="s">
        <v>1690</v>
      </c>
      <c r="G4504" s="381" t="s">
        <v>1689</v>
      </c>
      <c r="H4504" s="381">
        <v>62300</v>
      </c>
      <c r="I4504" s="381">
        <v>21850</v>
      </c>
      <c r="J4504" s="381">
        <v>24950</v>
      </c>
      <c r="K4504" s="381">
        <v>28050</v>
      </c>
      <c r="L4504" s="381">
        <v>31150</v>
      </c>
      <c r="M4504" s="381">
        <v>33650</v>
      </c>
      <c r="N4504" s="381">
        <v>36150</v>
      </c>
      <c r="O4504" s="381">
        <v>38650</v>
      </c>
      <c r="P4504" s="381">
        <v>41150</v>
      </c>
      <c r="Q4504" s="381">
        <v>13100</v>
      </c>
      <c r="R4504" s="381">
        <v>16240</v>
      </c>
      <c r="S4504" s="381">
        <v>20420</v>
      </c>
      <c r="T4504" s="381">
        <v>24600</v>
      </c>
      <c r="U4504" s="381">
        <v>28780</v>
      </c>
      <c r="V4504" s="381">
        <v>32960</v>
      </c>
      <c r="W4504" s="381">
        <v>37140</v>
      </c>
      <c r="X4504" s="381">
        <v>41150</v>
      </c>
      <c r="Y4504" s="381">
        <v>34900</v>
      </c>
      <c r="Z4504" s="381">
        <v>39900</v>
      </c>
      <c r="AA4504" s="381">
        <v>44900</v>
      </c>
      <c r="AB4504" s="381">
        <v>49850</v>
      </c>
      <c r="AC4504" s="381">
        <v>53850</v>
      </c>
      <c r="AD4504" s="381">
        <v>57850</v>
      </c>
      <c r="AE4504" s="381">
        <v>61850</v>
      </c>
      <c r="AF4504" s="381">
        <v>65850</v>
      </c>
      <c r="AG4504" s="381">
        <v>9999</v>
      </c>
      <c r="AH4504" s="381" t="s">
        <v>1689</v>
      </c>
      <c r="AI4504" s="381" t="s">
        <v>314</v>
      </c>
      <c r="AJ4504" s="381">
        <v>0</v>
      </c>
    </row>
    <row r="4505" spans="1:36">
      <c r="A4505" s="381" t="s">
        <v>582</v>
      </c>
      <c r="B4505" s="381" t="s">
        <v>1688</v>
      </c>
      <c r="C4505" s="381">
        <v>53</v>
      </c>
      <c r="D4505" s="381">
        <v>11</v>
      </c>
      <c r="E4505" s="381" t="s">
        <v>1604</v>
      </c>
      <c r="F4505" s="381" t="s">
        <v>1603</v>
      </c>
      <c r="G4505" s="381" t="s">
        <v>1330</v>
      </c>
      <c r="H4505" s="381">
        <v>74700</v>
      </c>
      <c r="I4505" s="381">
        <v>26150</v>
      </c>
      <c r="J4505" s="381">
        <v>29900</v>
      </c>
      <c r="K4505" s="381">
        <v>33650</v>
      </c>
      <c r="L4505" s="381">
        <v>37350</v>
      </c>
      <c r="M4505" s="381">
        <v>40350</v>
      </c>
      <c r="N4505" s="381">
        <v>43350</v>
      </c>
      <c r="O4505" s="381">
        <v>46350</v>
      </c>
      <c r="P4505" s="381">
        <v>49350</v>
      </c>
      <c r="Q4505" s="381">
        <v>15700</v>
      </c>
      <c r="R4505" s="381">
        <v>17950</v>
      </c>
      <c r="S4505" s="381">
        <v>20420</v>
      </c>
      <c r="T4505" s="381">
        <v>24600</v>
      </c>
      <c r="U4505" s="381">
        <v>28780</v>
      </c>
      <c r="V4505" s="381">
        <v>32960</v>
      </c>
      <c r="W4505" s="381">
        <v>37140</v>
      </c>
      <c r="X4505" s="381">
        <v>41320</v>
      </c>
      <c r="Y4505" s="381">
        <v>41850</v>
      </c>
      <c r="Z4505" s="381">
        <v>47800</v>
      </c>
      <c r="AA4505" s="381">
        <v>53800</v>
      </c>
      <c r="AB4505" s="381">
        <v>59750</v>
      </c>
      <c r="AC4505" s="381">
        <v>64550</v>
      </c>
      <c r="AD4505" s="381">
        <v>69350</v>
      </c>
      <c r="AE4505" s="381">
        <v>74100</v>
      </c>
      <c r="AF4505" s="381">
        <v>78900</v>
      </c>
      <c r="AG4505" s="381">
        <v>6440</v>
      </c>
      <c r="AH4505" s="381" t="s">
        <v>1330</v>
      </c>
      <c r="AI4505" s="381" t="s">
        <v>314</v>
      </c>
      <c r="AJ4505" s="381">
        <v>1</v>
      </c>
    </row>
    <row r="4506" spans="1:36">
      <c r="A4506" s="381" t="s">
        <v>582</v>
      </c>
      <c r="B4506" s="381" t="s">
        <v>1687</v>
      </c>
      <c r="C4506" s="381">
        <v>53</v>
      </c>
      <c r="D4506" s="381">
        <v>13</v>
      </c>
      <c r="E4506" s="381" t="s">
        <v>1686</v>
      </c>
      <c r="F4506" s="381" t="s">
        <v>1685</v>
      </c>
      <c r="G4506" s="381" t="s">
        <v>1326</v>
      </c>
      <c r="H4506" s="381">
        <v>51900</v>
      </c>
      <c r="I4506" s="381">
        <v>21200</v>
      </c>
      <c r="J4506" s="381">
        <v>24200</v>
      </c>
      <c r="K4506" s="381">
        <v>27250</v>
      </c>
      <c r="L4506" s="381">
        <v>30250</v>
      </c>
      <c r="M4506" s="381">
        <v>32700</v>
      </c>
      <c r="N4506" s="381">
        <v>35100</v>
      </c>
      <c r="O4506" s="381">
        <v>37550</v>
      </c>
      <c r="P4506" s="381">
        <v>39950</v>
      </c>
      <c r="Q4506" s="381">
        <v>12750</v>
      </c>
      <c r="R4506" s="381">
        <v>16240</v>
      </c>
      <c r="S4506" s="381">
        <v>20420</v>
      </c>
      <c r="T4506" s="381">
        <v>24600</v>
      </c>
      <c r="U4506" s="381">
        <v>28780</v>
      </c>
      <c r="V4506" s="381">
        <v>32960</v>
      </c>
      <c r="W4506" s="381">
        <v>37140</v>
      </c>
      <c r="X4506" s="381">
        <v>39950</v>
      </c>
      <c r="Y4506" s="381">
        <v>33900</v>
      </c>
      <c r="Z4506" s="381">
        <v>38750</v>
      </c>
      <c r="AA4506" s="381">
        <v>43600</v>
      </c>
      <c r="AB4506" s="381">
        <v>48400</v>
      </c>
      <c r="AC4506" s="381">
        <v>52300</v>
      </c>
      <c r="AD4506" s="381">
        <v>56150</v>
      </c>
      <c r="AE4506" s="381">
        <v>60050</v>
      </c>
      <c r="AF4506" s="381">
        <v>63900</v>
      </c>
      <c r="AG4506" s="381">
        <v>9999</v>
      </c>
      <c r="AH4506" s="381" t="s">
        <v>1326</v>
      </c>
      <c r="AI4506" s="381" t="s">
        <v>314</v>
      </c>
      <c r="AJ4506" s="381">
        <v>1</v>
      </c>
    </row>
    <row r="4507" spans="1:36">
      <c r="A4507" s="381" t="s">
        <v>582</v>
      </c>
      <c r="B4507" s="381" t="s">
        <v>1684</v>
      </c>
      <c r="C4507" s="381">
        <v>53</v>
      </c>
      <c r="D4507" s="381">
        <v>15</v>
      </c>
      <c r="E4507" s="381" t="s">
        <v>1683</v>
      </c>
      <c r="F4507" s="381" t="s">
        <v>1682</v>
      </c>
      <c r="G4507" s="381" t="s">
        <v>1681</v>
      </c>
      <c r="H4507" s="381">
        <v>52100</v>
      </c>
      <c r="I4507" s="381">
        <v>21750</v>
      </c>
      <c r="J4507" s="381">
        <v>24850</v>
      </c>
      <c r="K4507" s="381">
        <v>27950</v>
      </c>
      <c r="L4507" s="381">
        <v>31050</v>
      </c>
      <c r="M4507" s="381">
        <v>33550</v>
      </c>
      <c r="N4507" s="381">
        <v>36050</v>
      </c>
      <c r="O4507" s="381">
        <v>38550</v>
      </c>
      <c r="P4507" s="381">
        <v>41000</v>
      </c>
      <c r="Q4507" s="381">
        <v>13100</v>
      </c>
      <c r="R4507" s="381">
        <v>16240</v>
      </c>
      <c r="S4507" s="381">
        <v>20420</v>
      </c>
      <c r="T4507" s="381">
        <v>24600</v>
      </c>
      <c r="U4507" s="381">
        <v>28780</v>
      </c>
      <c r="V4507" s="381">
        <v>32960</v>
      </c>
      <c r="W4507" s="381">
        <v>37140</v>
      </c>
      <c r="X4507" s="381">
        <v>41000</v>
      </c>
      <c r="Y4507" s="381">
        <v>34800</v>
      </c>
      <c r="Z4507" s="381">
        <v>39800</v>
      </c>
      <c r="AA4507" s="381">
        <v>44750</v>
      </c>
      <c r="AB4507" s="381">
        <v>49700</v>
      </c>
      <c r="AC4507" s="381">
        <v>53700</v>
      </c>
      <c r="AD4507" s="381">
        <v>57700</v>
      </c>
      <c r="AE4507" s="381">
        <v>61650</v>
      </c>
      <c r="AF4507" s="381">
        <v>65650</v>
      </c>
      <c r="AG4507" s="381">
        <v>9999</v>
      </c>
      <c r="AH4507" s="381" t="s">
        <v>1681</v>
      </c>
      <c r="AI4507" s="381" t="s">
        <v>314</v>
      </c>
      <c r="AJ4507" s="381">
        <v>1</v>
      </c>
    </row>
    <row r="4508" spans="1:36">
      <c r="A4508" s="381" t="s">
        <v>582</v>
      </c>
      <c r="B4508" s="381" t="s">
        <v>1680</v>
      </c>
      <c r="C4508" s="381">
        <v>53</v>
      </c>
      <c r="D4508" s="381">
        <v>17</v>
      </c>
      <c r="E4508" s="381" t="s">
        <v>1679</v>
      </c>
      <c r="F4508" s="381" t="s">
        <v>1678</v>
      </c>
      <c r="G4508" s="381" t="s">
        <v>1306</v>
      </c>
      <c r="H4508" s="381">
        <v>62800</v>
      </c>
      <c r="I4508" s="381">
        <v>22000</v>
      </c>
      <c r="J4508" s="381">
        <v>25150</v>
      </c>
      <c r="K4508" s="381">
        <v>28300</v>
      </c>
      <c r="L4508" s="381">
        <v>31400</v>
      </c>
      <c r="M4508" s="381">
        <v>33950</v>
      </c>
      <c r="N4508" s="381">
        <v>36450</v>
      </c>
      <c r="O4508" s="381">
        <v>38950</v>
      </c>
      <c r="P4508" s="381">
        <v>41450</v>
      </c>
      <c r="Q4508" s="381">
        <v>13200</v>
      </c>
      <c r="R4508" s="381">
        <v>16240</v>
      </c>
      <c r="S4508" s="381">
        <v>20420</v>
      </c>
      <c r="T4508" s="381">
        <v>24600</v>
      </c>
      <c r="U4508" s="381">
        <v>28780</v>
      </c>
      <c r="V4508" s="381">
        <v>32960</v>
      </c>
      <c r="W4508" s="381">
        <v>37140</v>
      </c>
      <c r="X4508" s="381">
        <v>41320</v>
      </c>
      <c r="Y4508" s="381">
        <v>35200</v>
      </c>
      <c r="Z4508" s="381">
        <v>40200</v>
      </c>
      <c r="AA4508" s="381">
        <v>45250</v>
      </c>
      <c r="AB4508" s="381">
        <v>50250</v>
      </c>
      <c r="AC4508" s="381">
        <v>54300</v>
      </c>
      <c r="AD4508" s="381">
        <v>58300</v>
      </c>
      <c r="AE4508" s="381">
        <v>62350</v>
      </c>
      <c r="AF4508" s="381">
        <v>66350</v>
      </c>
      <c r="AG4508" s="381">
        <v>9999</v>
      </c>
      <c r="AH4508" s="381" t="s">
        <v>1306</v>
      </c>
      <c r="AI4508" s="381" t="s">
        <v>314</v>
      </c>
      <c r="AJ4508" s="381">
        <v>1</v>
      </c>
    </row>
    <row r="4509" spans="1:36">
      <c r="A4509" s="381" t="s">
        <v>582</v>
      </c>
      <c r="B4509" s="381" t="s">
        <v>1677</v>
      </c>
      <c r="C4509" s="381">
        <v>53</v>
      </c>
      <c r="D4509" s="381">
        <v>19</v>
      </c>
      <c r="E4509" s="381" t="s">
        <v>1676</v>
      </c>
      <c r="F4509" s="381" t="s">
        <v>1675</v>
      </c>
      <c r="G4509" s="381" t="s">
        <v>1674</v>
      </c>
      <c r="H4509" s="381">
        <v>44600</v>
      </c>
      <c r="I4509" s="381">
        <v>20800</v>
      </c>
      <c r="J4509" s="381">
        <v>23800</v>
      </c>
      <c r="K4509" s="381">
        <v>26750</v>
      </c>
      <c r="L4509" s="381">
        <v>29700</v>
      </c>
      <c r="M4509" s="381">
        <v>32100</v>
      </c>
      <c r="N4509" s="381">
        <v>34500</v>
      </c>
      <c r="O4509" s="381">
        <v>36850</v>
      </c>
      <c r="P4509" s="381">
        <v>39250</v>
      </c>
      <c r="Q4509" s="381">
        <v>12500</v>
      </c>
      <c r="R4509" s="381">
        <v>16240</v>
      </c>
      <c r="S4509" s="381">
        <v>20420</v>
      </c>
      <c r="T4509" s="381">
        <v>24600</v>
      </c>
      <c r="U4509" s="381">
        <v>28780</v>
      </c>
      <c r="V4509" s="381">
        <v>32960</v>
      </c>
      <c r="W4509" s="381">
        <v>36850</v>
      </c>
      <c r="X4509" s="381">
        <v>39250</v>
      </c>
      <c r="Y4509" s="381">
        <v>33250</v>
      </c>
      <c r="Z4509" s="381">
        <v>38000</v>
      </c>
      <c r="AA4509" s="381">
        <v>42750</v>
      </c>
      <c r="AB4509" s="381">
        <v>47500</v>
      </c>
      <c r="AC4509" s="381">
        <v>51300</v>
      </c>
      <c r="AD4509" s="381">
        <v>55100</v>
      </c>
      <c r="AE4509" s="381">
        <v>58900</v>
      </c>
      <c r="AF4509" s="381">
        <v>62700</v>
      </c>
      <c r="AG4509" s="381">
        <v>9999</v>
      </c>
      <c r="AH4509" s="381" t="s">
        <v>1674</v>
      </c>
      <c r="AI4509" s="381" t="s">
        <v>314</v>
      </c>
      <c r="AJ4509" s="381">
        <v>0</v>
      </c>
    </row>
    <row r="4510" spans="1:36">
      <c r="A4510" s="381" t="s">
        <v>582</v>
      </c>
      <c r="B4510" s="381" t="s">
        <v>1673</v>
      </c>
      <c r="C4510" s="381">
        <v>53</v>
      </c>
      <c r="D4510" s="381">
        <v>21</v>
      </c>
      <c r="E4510" s="381" t="s">
        <v>1672</v>
      </c>
      <c r="F4510" s="381" t="s">
        <v>1671</v>
      </c>
      <c r="G4510" s="381" t="s">
        <v>1670</v>
      </c>
      <c r="H4510" s="381">
        <v>65100</v>
      </c>
      <c r="I4510" s="381">
        <v>22800</v>
      </c>
      <c r="J4510" s="381">
        <v>26050</v>
      </c>
      <c r="K4510" s="381">
        <v>29300</v>
      </c>
      <c r="L4510" s="381">
        <v>32550</v>
      </c>
      <c r="M4510" s="381">
        <v>35200</v>
      </c>
      <c r="N4510" s="381">
        <v>37800</v>
      </c>
      <c r="O4510" s="381">
        <v>40400</v>
      </c>
      <c r="P4510" s="381">
        <v>43000</v>
      </c>
      <c r="Q4510" s="381">
        <v>13700</v>
      </c>
      <c r="R4510" s="381">
        <v>16240</v>
      </c>
      <c r="S4510" s="381">
        <v>20420</v>
      </c>
      <c r="T4510" s="381">
        <v>24600</v>
      </c>
      <c r="U4510" s="381">
        <v>28780</v>
      </c>
      <c r="V4510" s="381">
        <v>32960</v>
      </c>
      <c r="W4510" s="381">
        <v>37140</v>
      </c>
      <c r="X4510" s="381">
        <v>41320</v>
      </c>
      <c r="Y4510" s="381">
        <v>36500</v>
      </c>
      <c r="Z4510" s="381">
        <v>41700</v>
      </c>
      <c r="AA4510" s="381">
        <v>46900</v>
      </c>
      <c r="AB4510" s="381">
        <v>52100</v>
      </c>
      <c r="AC4510" s="381">
        <v>56300</v>
      </c>
      <c r="AD4510" s="381">
        <v>60450</v>
      </c>
      <c r="AE4510" s="381">
        <v>64650</v>
      </c>
      <c r="AF4510" s="381">
        <v>68800</v>
      </c>
      <c r="AG4510" s="381">
        <v>6740</v>
      </c>
      <c r="AH4510" s="381" t="s">
        <v>1670</v>
      </c>
      <c r="AI4510" s="381" t="s">
        <v>314</v>
      </c>
      <c r="AJ4510" s="381">
        <v>1</v>
      </c>
    </row>
    <row r="4511" spans="1:36">
      <c r="A4511" s="381" t="s">
        <v>582</v>
      </c>
      <c r="B4511" s="381" t="s">
        <v>1669</v>
      </c>
      <c r="C4511" s="381">
        <v>53</v>
      </c>
      <c r="D4511" s="381">
        <v>23</v>
      </c>
      <c r="E4511" s="381" t="s">
        <v>1668</v>
      </c>
      <c r="F4511" s="381" t="s">
        <v>1667</v>
      </c>
      <c r="G4511" s="381" t="s">
        <v>1666</v>
      </c>
      <c r="H4511" s="381">
        <v>60600</v>
      </c>
      <c r="I4511" s="381">
        <v>22650</v>
      </c>
      <c r="J4511" s="381">
        <v>25850</v>
      </c>
      <c r="K4511" s="381">
        <v>29100</v>
      </c>
      <c r="L4511" s="381">
        <v>32300</v>
      </c>
      <c r="M4511" s="381">
        <v>34900</v>
      </c>
      <c r="N4511" s="381">
        <v>37500</v>
      </c>
      <c r="O4511" s="381">
        <v>40100</v>
      </c>
      <c r="P4511" s="381">
        <v>42650</v>
      </c>
      <c r="Q4511" s="381">
        <v>13600</v>
      </c>
      <c r="R4511" s="381">
        <v>16240</v>
      </c>
      <c r="S4511" s="381">
        <v>20420</v>
      </c>
      <c r="T4511" s="381">
        <v>24600</v>
      </c>
      <c r="U4511" s="381">
        <v>28780</v>
      </c>
      <c r="V4511" s="381">
        <v>32960</v>
      </c>
      <c r="W4511" s="381">
        <v>37140</v>
      </c>
      <c r="X4511" s="381">
        <v>41320</v>
      </c>
      <c r="Y4511" s="381">
        <v>36200</v>
      </c>
      <c r="Z4511" s="381">
        <v>41400</v>
      </c>
      <c r="AA4511" s="381">
        <v>46550</v>
      </c>
      <c r="AB4511" s="381">
        <v>51700</v>
      </c>
      <c r="AC4511" s="381">
        <v>55850</v>
      </c>
      <c r="AD4511" s="381">
        <v>60000</v>
      </c>
      <c r="AE4511" s="381">
        <v>64150</v>
      </c>
      <c r="AF4511" s="381">
        <v>68250</v>
      </c>
      <c r="AG4511" s="381">
        <v>9999</v>
      </c>
      <c r="AH4511" s="381" t="s">
        <v>1666</v>
      </c>
      <c r="AI4511" s="381" t="s">
        <v>314</v>
      </c>
      <c r="AJ4511" s="381">
        <v>0</v>
      </c>
    </row>
    <row r="4512" spans="1:36">
      <c r="A4512" s="381" t="s">
        <v>582</v>
      </c>
      <c r="B4512" s="381" t="s">
        <v>1665</v>
      </c>
      <c r="C4512" s="381">
        <v>53</v>
      </c>
      <c r="D4512" s="381">
        <v>25</v>
      </c>
      <c r="E4512" s="381" t="s">
        <v>1664</v>
      </c>
      <c r="F4512" s="381" t="s">
        <v>1663</v>
      </c>
      <c r="G4512" s="381" t="s">
        <v>1282</v>
      </c>
      <c r="H4512" s="381">
        <v>59600</v>
      </c>
      <c r="I4512" s="381">
        <v>20800</v>
      </c>
      <c r="J4512" s="381">
        <v>23800</v>
      </c>
      <c r="K4512" s="381">
        <v>26750</v>
      </c>
      <c r="L4512" s="381">
        <v>29700</v>
      </c>
      <c r="M4512" s="381">
        <v>32100</v>
      </c>
      <c r="N4512" s="381">
        <v>34500</v>
      </c>
      <c r="O4512" s="381">
        <v>36850</v>
      </c>
      <c r="P4512" s="381">
        <v>39250</v>
      </c>
      <c r="Q4512" s="381">
        <v>12500</v>
      </c>
      <c r="R4512" s="381">
        <v>16240</v>
      </c>
      <c r="S4512" s="381">
        <v>20420</v>
      </c>
      <c r="T4512" s="381">
        <v>24600</v>
      </c>
      <c r="U4512" s="381">
        <v>28780</v>
      </c>
      <c r="V4512" s="381">
        <v>32960</v>
      </c>
      <c r="W4512" s="381">
        <v>36850</v>
      </c>
      <c r="X4512" s="381">
        <v>39250</v>
      </c>
      <c r="Y4512" s="381">
        <v>33250</v>
      </c>
      <c r="Z4512" s="381">
        <v>38000</v>
      </c>
      <c r="AA4512" s="381">
        <v>42750</v>
      </c>
      <c r="AB4512" s="381">
        <v>47500</v>
      </c>
      <c r="AC4512" s="381">
        <v>51300</v>
      </c>
      <c r="AD4512" s="381">
        <v>55100</v>
      </c>
      <c r="AE4512" s="381">
        <v>58900</v>
      </c>
      <c r="AF4512" s="381">
        <v>62700</v>
      </c>
      <c r="AG4512" s="381">
        <v>9999</v>
      </c>
      <c r="AH4512" s="381" t="s">
        <v>1282</v>
      </c>
      <c r="AI4512" s="381" t="s">
        <v>314</v>
      </c>
      <c r="AJ4512" s="381">
        <v>0</v>
      </c>
    </row>
    <row r="4513" spans="1:36">
      <c r="A4513" s="381" t="s">
        <v>582</v>
      </c>
      <c r="B4513" s="381" t="s">
        <v>1662</v>
      </c>
      <c r="C4513" s="381">
        <v>53</v>
      </c>
      <c r="D4513" s="381">
        <v>27</v>
      </c>
      <c r="E4513" s="381" t="s">
        <v>1661</v>
      </c>
      <c r="F4513" s="381" t="s">
        <v>1660</v>
      </c>
      <c r="G4513" s="381" t="s">
        <v>1659</v>
      </c>
      <c r="H4513" s="381">
        <v>51400</v>
      </c>
      <c r="I4513" s="381">
        <v>21750</v>
      </c>
      <c r="J4513" s="381">
        <v>24850</v>
      </c>
      <c r="K4513" s="381">
        <v>27950</v>
      </c>
      <c r="L4513" s="381">
        <v>31050</v>
      </c>
      <c r="M4513" s="381">
        <v>33550</v>
      </c>
      <c r="N4513" s="381">
        <v>36050</v>
      </c>
      <c r="O4513" s="381">
        <v>38550</v>
      </c>
      <c r="P4513" s="381">
        <v>41000</v>
      </c>
      <c r="Q4513" s="381">
        <v>13100</v>
      </c>
      <c r="R4513" s="381">
        <v>16240</v>
      </c>
      <c r="S4513" s="381">
        <v>20420</v>
      </c>
      <c r="T4513" s="381">
        <v>24600</v>
      </c>
      <c r="U4513" s="381">
        <v>28780</v>
      </c>
      <c r="V4513" s="381">
        <v>32960</v>
      </c>
      <c r="W4513" s="381">
        <v>37140</v>
      </c>
      <c r="X4513" s="381">
        <v>41000</v>
      </c>
      <c r="Y4513" s="381">
        <v>34800</v>
      </c>
      <c r="Z4513" s="381">
        <v>39800</v>
      </c>
      <c r="AA4513" s="381">
        <v>44750</v>
      </c>
      <c r="AB4513" s="381">
        <v>49700</v>
      </c>
      <c r="AC4513" s="381">
        <v>53700</v>
      </c>
      <c r="AD4513" s="381">
        <v>57700</v>
      </c>
      <c r="AE4513" s="381">
        <v>61650</v>
      </c>
      <c r="AF4513" s="381">
        <v>65650</v>
      </c>
      <c r="AG4513" s="381">
        <v>9999</v>
      </c>
      <c r="AH4513" s="381" t="s">
        <v>1659</v>
      </c>
      <c r="AI4513" s="381" t="s">
        <v>314</v>
      </c>
      <c r="AJ4513" s="381">
        <v>0</v>
      </c>
    </row>
    <row r="4514" spans="1:36">
      <c r="A4514" s="381" t="s">
        <v>582</v>
      </c>
      <c r="B4514" s="381" t="s">
        <v>1658</v>
      </c>
      <c r="C4514" s="381">
        <v>53</v>
      </c>
      <c r="D4514" s="381">
        <v>29</v>
      </c>
      <c r="E4514" s="381" t="s">
        <v>1657</v>
      </c>
      <c r="F4514" s="381" t="s">
        <v>1656</v>
      </c>
      <c r="G4514" s="381" t="s">
        <v>1655</v>
      </c>
      <c r="H4514" s="381">
        <v>77300</v>
      </c>
      <c r="I4514" s="381">
        <v>26400</v>
      </c>
      <c r="J4514" s="381">
        <v>30200</v>
      </c>
      <c r="K4514" s="381">
        <v>33950</v>
      </c>
      <c r="L4514" s="381">
        <v>37700</v>
      </c>
      <c r="M4514" s="381">
        <v>40750</v>
      </c>
      <c r="N4514" s="381">
        <v>43750</v>
      </c>
      <c r="O4514" s="381">
        <v>46750</v>
      </c>
      <c r="P4514" s="381">
        <v>49800</v>
      </c>
      <c r="Q4514" s="381">
        <v>15850</v>
      </c>
      <c r="R4514" s="381">
        <v>18100</v>
      </c>
      <c r="S4514" s="381">
        <v>20420</v>
      </c>
      <c r="T4514" s="381">
        <v>24600</v>
      </c>
      <c r="U4514" s="381">
        <v>28780</v>
      </c>
      <c r="V4514" s="381">
        <v>32960</v>
      </c>
      <c r="W4514" s="381">
        <v>37140</v>
      </c>
      <c r="X4514" s="381">
        <v>41320</v>
      </c>
      <c r="Y4514" s="381">
        <v>42250</v>
      </c>
      <c r="Z4514" s="381">
        <v>48250</v>
      </c>
      <c r="AA4514" s="381">
        <v>54300</v>
      </c>
      <c r="AB4514" s="381">
        <v>60300</v>
      </c>
      <c r="AC4514" s="381">
        <v>65150</v>
      </c>
      <c r="AD4514" s="381">
        <v>69950</v>
      </c>
      <c r="AE4514" s="381">
        <v>74800</v>
      </c>
      <c r="AF4514" s="381">
        <v>79600</v>
      </c>
      <c r="AG4514" s="381">
        <v>7600</v>
      </c>
      <c r="AH4514" s="381" t="s">
        <v>1655</v>
      </c>
      <c r="AI4514" s="381" t="s">
        <v>314</v>
      </c>
      <c r="AJ4514" s="381">
        <v>0</v>
      </c>
    </row>
    <row r="4515" spans="1:36">
      <c r="A4515" s="381" t="s">
        <v>582</v>
      </c>
      <c r="B4515" s="381" t="s">
        <v>1654</v>
      </c>
      <c r="C4515" s="381">
        <v>53</v>
      </c>
      <c r="D4515" s="381">
        <v>31</v>
      </c>
      <c r="E4515" s="381" t="s">
        <v>1653</v>
      </c>
      <c r="F4515" s="381" t="s">
        <v>1652</v>
      </c>
      <c r="G4515" s="381" t="s">
        <v>1258</v>
      </c>
      <c r="H4515" s="381">
        <v>63700</v>
      </c>
      <c r="I4515" s="381">
        <v>22300</v>
      </c>
      <c r="J4515" s="381">
        <v>25500</v>
      </c>
      <c r="K4515" s="381">
        <v>28700</v>
      </c>
      <c r="L4515" s="381">
        <v>31850</v>
      </c>
      <c r="M4515" s="381">
        <v>34400</v>
      </c>
      <c r="N4515" s="381">
        <v>36950</v>
      </c>
      <c r="O4515" s="381">
        <v>39500</v>
      </c>
      <c r="P4515" s="381">
        <v>42050</v>
      </c>
      <c r="Q4515" s="381">
        <v>13400</v>
      </c>
      <c r="R4515" s="381">
        <v>16240</v>
      </c>
      <c r="S4515" s="381">
        <v>20420</v>
      </c>
      <c r="T4515" s="381">
        <v>24600</v>
      </c>
      <c r="U4515" s="381">
        <v>28780</v>
      </c>
      <c r="V4515" s="381">
        <v>32960</v>
      </c>
      <c r="W4515" s="381">
        <v>37140</v>
      </c>
      <c r="X4515" s="381">
        <v>41320</v>
      </c>
      <c r="Y4515" s="381">
        <v>35700</v>
      </c>
      <c r="Z4515" s="381">
        <v>40800</v>
      </c>
      <c r="AA4515" s="381">
        <v>45900</v>
      </c>
      <c r="AB4515" s="381">
        <v>50950</v>
      </c>
      <c r="AC4515" s="381">
        <v>55050</v>
      </c>
      <c r="AD4515" s="381">
        <v>59150</v>
      </c>
      <c r="AE4515" s="381">
        <v>63200</v>
      </c>
      <c r="AF4515" s="381">
        <v>67300</v>
      </c>
      <c r="AG4515" s="381">
        <v>9999</v>
      </c>
      <c r="AH4515" s="381" t="s">
        <v>1258</v>
      </c>
      <c r="AI4515" s="381" t="s">
        <v>314</v>
      </c>
      <c r="AJ4515" s="381">
        <v>0</v>
      </c>
    </row>
    <row r="4516" spans="1:36">
      <c r="A4516" s="381" t="s">
        <v>582</v>
      </c>
      <c r="B4516" s="381" t="s">
        <v>1651</v>
      </c>
      <c r="C4516" s="381">
        <v>53</v>
      </c>
      <c r="D4516" s="381">
        <v>33</v>
      </c>
      <c r="E4516" s="381" t="s">
        <v>1600</v>
      </c>
      <c r="F4516" s="381" t="s">
        <v>1599</v>
      </c>
      <c r="G4516" s="381" t="s">
        <v>1650</v>
      </c>
      <c r="H4516" s="381">
        <v>96000</v>
      </c>
      <c r="I4516" s="381">
        <v>33600</v>
      </c>
      <c r="J4516" s="381">
        <v>38400</v>
      </c>
      <c r="K4516" s="381">
        <v>43200</v>
      </c>
      <c r="L4516" s="381">
        <v>48000</v>
      </c>
      <c r="M4516" s="381">
        <v>51850</v>
      </c>
      <c r="N4516" s="381">
        <v>55700</v>
      </c>
      <c r="O4516" s="381">
        <v>59550</v>
      </c>
      <c r="P4516" s="381">
        <v>63400</v>
      </c>
      <c r="Q4516" s="381">
        <v>20200</v>
      </c>
      <c r="R4516" s="381">
        <v>23050</v>
      </c>
      <c r="S4516" s="381">
        <v>25950</v>
      </c>
      <c r="T4516" s="381">
        <v>28800</v>
      </c>
      <c r="U4516" s="381">
        <v>31150</v>
      </c>
      <c r="V4516" s="381">
        <v>33450</v>
      </c>
      <c r="W4516" s="381">
        <v>37140</v>
      </c>
      <c r="X4516" s="381">
        <v>41320</v>
      </c>
      <c r="Y4516" s="381">
        <v>50400</v>
      </c>
      <c r="Z4516" s="381">
        <v>57600</v>
      </c>
      <c r="AA4516" s="381">
        <v>64800</v>
      </c>
      <c r="AB4516" s="381">
        <v>72000</v>
      </c>
      <c r="AC4516" s="381">
        <v>77800</v>
      </c>
      <c r="AD4516" s="381">
        <v>83550</v>
      </c>
      <c r="AE4516" s="381">
        <v>89300</v>
      </c>
      <c r="AF4516" s="381">
        <v>95050</v>
      </c>
      <c r="AG4516" s="381">
        <v>7600</v>
      </c>
      <c r="AH4516" s="381" t="s">
        <v>1650</v>
      </c>
      <c r="AI4516" s="381" t="s">
        <v>314</v>
      </c>
      <c r="AJ4516" s="381">
        <v>1</v>
      </c>
    </row>
    <row r="4517" spans="1:36">
      <c r="A4517" s="381" t="s">
        <v>582</v>
      </c>
      <c r="B4517" s="381" t="s">
        <v>1649</v>
      </c>
      <c r="C4517" s="381">
        <v>53</v>
      </c>
      <c r="D4517" s="381">
        <v>35</v>
      </c>
      <c r="E4517" s="381" t="s">
        <v>1648</v>
      </c>
      <c r="F4517" s="381" t="s">
        <v>1647</v>
      </c>
      <c r="G4517" s="381" t="s">
        <v>1646</v>
      </c>
      <c r="H4517" s="381">
        <v>77100</v>
      </c>
      <c r="I4517" s="381">
        <v>27000</v>
      </c>
      <c r="J4517" s="381">
        <v>30850</v>
      </c>
      <c r="K4517" s="381">
        <v>34700</v>
      </c>
      <c r="L4517" s="381">
        <v>38550</v>
      </c>
      <c r="M4517" s="381">
        <v>41650</v>
      </c>
      <c r="N4517" s="381">
        <v>44750</v>
      </c>
      <c r="O4517" s="381">
        <v>47850</v>
      </c>
      <c r="P4517" s="381">
        <v>50900</v>
      </c>
      <c r="Q4517" s="381">
        <v>16250</v>
      </c>
      <c r="R4517" s="381">
        <v>18550</v>
      </c>
      <c r="S4517" s="381">
        <v>20850</v>
      </c>
      <c r="T4517" s="381">
        <v>24600</v>
      </c>
      <c r="U4517" s="381">
        <v>28780</v>
      </c>
      <c r="V4517" s="381">
        <v>32960</v>
      </c>
      <c r="W4517" s="381">
        <v>37140</v>
      </c>
      <c r="X4517" s="381">
        <v>41320</v>
      </c>
      <c r="Y4517" s="381">
        <v>43200</v>
      </c>
      <c r="Z4517" s="381">
        <v>49400</v>
      </c>
      <c r="AA4517" s="381">
        <v>55550</v>
      </c>
      <c r="AB4517" s="381">
        <v>61700</v>
      </c>
      <c r="AC4517" s="381">
        <v>66650</v>
      </c>
      <c r="AD4517" s="381">
        <v>71600</v>
      </c>
      <c r="AE4517" s="381">
        <v>76550</v>
      </c>
      <c r="AF4517" s="381">
        <v>81450</v>
      </c>
      <c r="AG4517" s="381">
        <v>1150</v>
      </c>
      <c r="AH4517" s="381" t="s">
        <v>1646</v>
      </c>
      <c r="AI4517" s="381" t="s">
        <v>314</v>
      </c>
      <c r="AJ4517" s="381">
        <v>1</v>
      </c>
    </row>
    <row r="4518" spans="1:36">
      <c r="A4518" s="381" t="s">
        <v>582</v>
      </c>
      <c r="B4518" s="381" t="s">
        <v>1645</v>
      </c>
      <c r="C4518" s="381">
        <v>53</v>
      </c>
      <c r="D4518" s="381">
        <v>37</v>
      </c>
      <c r="E4518" s="381" t="s">
        <v>1644</v>
      </c>
      <c r="F4518" s="381" t="s">
        <v>1643</v>
      </c>
      <c r="G4518" s="381" t="s">
        <v>1642</v>
      </c>
      <c r="H4518" s="381">
        <v>67200</v>
      </c>
      <c r="I4518" s="381">
        <v>23550</v>
      </c>
      <c r="J4518" s="381">
        <v>26900</v>
      </c>
      <c r="K4518" s="381">
        <v>30250</v>
      </c>
      <c r="L4518" s="381">
        <v>33600</v>
      </c>
      <c r="M4518" s="381">
        <v>36300</v>
      </c>
      <c r="N4518" s="381">
        <v>39000</v>
      </c>
      <c r="O4518" s="381">
        <v>41700</v>
      </c>
      <c r="P4518" s="381">
        <v>44400</v>
      </c>
      <c r="Q4518" s="381">
        <v>14150</v>
      </c>
      <c r="R4518" s="381">
        <v>16240</v>
      </c>
      <c r="S4518" s="381">
        <v>20420</v>
      </c>
      <c r="T4518" s="381">
        <v>24600</v>
      </c>
      <c r="U4518" s="381">
        <v>28780</v>
      </c>
      <c r="V4518" s="381">
        <v>32960</v>
      </c>
      <c r="W4518" s="381">
        <v>37140</v>
      </c>
      <c r="X4518" s="381">
        <v>41320</v>
      </c>
      <c r="Y4518" s="381">
        <v>37650</v>
      </c>
      <c r="Z4518" s="381">
        <v>43000</v>
      </c>
      <c r="AA4518" s="381">
        <v>48400</v>
      </c>
      <c r="AB4518" s="381">
        <v>53750</v>
      </c>
      <c r="AC4518" s="381">
        <v>58050</v>
      </c>
      <c r="AD4518" s="381">
        <v>62350</v>
      </c>
      <c r="AE4518" s="381">
        <v>66650</v>
      </c>
      <c r="AF4518" s="381">
        <v>70950</v>
      </c>
      <c r="AG4518" s="381">
        <v>9999</v>
      </c>
      <c r="AH4518" s="381" t="s">
        <v>1642</v>
      </c>
      <c r="AI4518" s="381" t="s">
        <v>314</v>
      </c>
      <c r="AJ4518" s="381">
        <v>0</v>
      </c>
    </row>
    <row r="4519" spans="1:36">
      <c r="A4519" s="381" t="s">
        <v>582</v>
      </c>
      <c r="B4519" s="381" t="s">
        <v>1641</v>
      </c>
      <c r="C4519" s="381">
        <v>53</v>
      </c>
      <c r="D4519" s="381">
        <v>39</v>
      </c>
      <c r="E4519" s="381" t="s">
        <v>1640</v>
      </c>
      <c r="F4519" s="381" t="s">
        <v>1639</v>
      </c>
      <c r="G4519" s="381" t="s">
        <v>1638</v>
      </c>
      <c r="H4519" s="381">
        <v>53300</v>
      </c>
      <c r="I4519" s="381">
        <v>20800</v>
      </c>
      <c r="J4519" s="381">
        <v>23800</v>
      </c>
      <c r="K4519" s="381">
        <v>26750</v>
      </c>
      <c r="L4519" s="381">
        <v>29700</v>
      </c>
      <c r="M4519" s="381">
        <v>32100</v>
      </c>
      <c r="N4519" s="381">
        <v>34500</v>
      </c>
      <c r="O4519" s="381">
        <v>36850</v>
      </c>
      <c r="P4519" s="381">
        <v>39250</v>
      </c>
      <c r="Q4519" s="381">
        <v>12500</v>
      </c>
      <c r="R4519" s="381">
        <v>16240</v>
      </c>
      <c r="S4519" s="381">
        <v>20420</v>
      </c>
      <c r="T4519" s="381">
        <v>24600</v>
      </c>
      <c r="U4519" s="381">
        <v>28780</v>
      </c>
      <c r="V4519" s="381">
        <v>32960</v>
      </c>
      <c r="W4519" s="381">
        <v>36850</v>
      </c>
      <c r="X4519" s="381">
        <v>39250</v>
      </c>
      <c r="Y4519" s="381">
        <v>33250</v>
      </c>
      <c r="Z4519" s="381">
        <v>38000</v>
      </c>
      <c r="AA4519" s="381">
        <v>42750</v>
      </c>
      <c r="AB4519" s="381">
        <v>47500</v>
      </c>
      <c r="AC4519" s="381">
        <v>51300</v>
      </c>
      <c r="AD4519" s="381">
        <v>55100</v>
      </c>
      <c r="AE4519" s="381">
        <v>58900</v>
      </c>
      <c r="AF4519" s="381">
        <v>62700</v>
      </c>
      <c r="AG4519" s="381">
        <v>9999</v>
      </c>
      <c r="AH4519" s="381" t="s">
        <v>1638</v>
      </c>
      <c r="AI4519" s="381" t="s">
        <v>314</v>
      </c>
      <c r="AJ4519" s="381">
        <v>0</v>
      </c>
    </row>
    <row r="4520" spans="1:36">
      <c r="A4520" s="381" t="s">
        <v>582</v>
      </c>
      <c r="B4520" s="381" t="s">
        <v>1637</v>
      </c>
      <c r="C4520" s="381">
        <v>53</v>
      </c>
      <c r="D4520" s="381">
        <v>41</v>
      </c>
      <c r="E4520" s="381" t="s">
        <v>1636</v>
      </c>
      <c r="F4520" s="381" t="s">
        <v>1635</v>
      </c>
      <c r="G4520" s="381" t="s">
        <v>1491</v>
      </c>
      <c r="H4520" s="381">
        <v>60000</v>
      </c>
      <c r="I4520" s="381">
        <v>20800</v>
      </c>
      <c r="J4520" s="381">
        <v>23800</v>
      </c>
      <c r="K4520" s="381">
        <v>26750</v>
      </c>
      <c r="L4520" s="381">
        <v>29700</v>
      </c>
      <c r="M4520" s="381">
        <v>32100</v>
      </c>
      <c r="N4520" s="381">
        <v>34500</v>
      </c>
      <c r="O4520" s="381">
        <v>36850</v>
      </c>
      <c r="P4520" s="381">
        <v>39250</v>
      </c>
      <c r="Q4520" s="381">
        <v>12500</v>
      </c>
      <c r="R4520" s="381">
        <v>16240</v>
      </c>
      <c r="S4520" s="381">
        <v>20420</v>
      </c>
      <c r="T4520" s="381">
        <v>24600</v>
      </c>
      <c r="U4520" s="381">
        <v>28780</v>
      </c>
      <c r="V4520" s="381">
        <v>32960</v>
      </c>
      <c r="W4520" s="381">
        <v>36850</v>
      </c>
      <c r="X4520" s="381">
        <v>39250</v>
      </c>
      <c r="Y4520" s="381">
        <v>33250</v>
      </c>
      <c r="Z4520" s="381">
        <v>38000</v>
      </c>
      <c r="AA4520" s="381">
        <v>42750</v>
      </c>
      <c r="AB4520" s="381">
        <v>47500</v>
      </c>
      <c r="AC4520" s="381">
        <v>51300</v>
      </c>
      <c r="AD4520" s="381">
        <v>55100</v>
      </c>
      <c r="AE4520" s="381">
        <v>58900</v>
      </c>
      <c r="AF4520" s="381">
        <v>62700</v>
      </c>
      <c r="AG4520" s="381">
        <v>9999</v>
      </c>
      <c r="AH4520" s="381" t="s">
        <v>1491</v>
      </c>
      <c r="AI4520" s="381" t="s">
        <v>314</v>
      </c>
      <c r="AJ4520" s="381">
        <v>0</v>
      </c>
    </row>
    <row r="4521" spans="1:36">
      <c r="A4521" s="381" t="s">
        <v>582</v>
      </c>
      <c r="B4521" s="381" t="s">
        <v>1634</v>
      </c>
      <c r="C4521" s="381">
        <v>53</v>
      </c>
      <c r="D4521" s="381">
        <v>43</v>
      </c>
      <c r="E4521" s="381" t="s">
        <v>1633</v>
      </c>
      <c r="F4521" s="381" t="s">
        <v>1632</v>
      </c>
      <c r="G4521" s="381" t="s">
        <v>1042</v>
      </c>
      <c r="H4521" s="381">
        <v>64000</v>
      </c>
      <c r="I4521" s="381">
        <v>22400</v>
      </c>
      <c r="J4521" s="381">
        <v>25600</v>
      </c>
      <c r="K4521" s="381">
        <v>28800</v>
      </c>
      <c r="L4521" s="381">
        <v>32000</v>
      </c>
      <c r="M4521" s="381">
        <v>34600</v>
      </c>
      <c r="N4521" s="381">
        <v>37150</v>
      </c>
      <c r="O4521" s="381">
        <v>39700</v>
      </c>
      <c r="P4521" s="381">
        <v>42250</v>
      </c>
      <c r="Q4521" s="381">
        <v>13450</v>
      </c>
      <c r="R4521" s="381">
        <v>16240</v>
      </c>
      <c r="S4521" s="381">
        <v>20420</v>
      </c>
      <c r="T4521" s="381">
        <v>24600</v>
      </c>
      <c r="U4521" s="381">
        <v>28780</v>
      </c>
      <c r="V4521" s="381">
        <v>32960</v>
      </c>
      <c r="W4521" s="381">
        <v>37140</v>
      </c>
      <c r="X4521" s="381">
        <v>41320</v>
      </c>
      <c r="Y4521" s="381">
        <v>35850</v>
      </c>
      <c r="Z4521" s="381">
        <v>41000</v>
      </c>
      <c r="AA4521" s="381">
        <v>46100</v>
      </c>
      <c r="AB4521" s="381">
        <v>51200</v>
      </c>
      <c r="AC4521" s="381">
        <v>55300</v>
      </c>
      <c r="AD4521" s="381">
        <v>59400</v>
      </c>
      <c r="AE4521" s="381">
        <v>63500</v>
      </c>
      <c r="AF4521" s="381">
        <v>67600</v>
      </c>
      <c r="AG4521" s="381">
        <v>9999</v>
      </c>
      <c r="AH4521" s="381" t="s">
        <v>1042</v>
      </c>
      <c r="AI4521" s="381" t="s">
        <v>314</v>
      </c>
      <c r="AJ4521" s="381">
        <v>0</v>
      </c>
    </row>
    <row r="4522" spans="1:36">
      <c r="A4522" s="381" t="s">
        <v>582</v>
      </c>
      <c r="B4522" s="381" t="s">
        <v>1631</v>
      </c>
      <c r="C4522" s="381">
        <v>53</v>
      </c>
      <c r="D4522" s="381">
        <v>45</v>
      </c>
      <c r="E4522" s="381" t="s">
        <v>1630</v>
      </c>
      <c r="F4522" s="381" t="s">
        <v>1629</v>
      </c>
      <c r="G4522" s="381" t="s">
        <v>1470</v>
      </c>
      <c r="H4522" s="381">
        <v>60500</v>
      </c>
      <c r="I4522" s="381">
        <v>21750</v>
      </c>
      <c r="J4522" s="381">
        <v>24850</v>
      </c>
      <c r="K4522" s="381">
        <v>27950</v>
      </c>
      <c r="L4522" s="381">
        <v>31050</v>
      </c>
      <c r="M4522" s="381">
        <v>33550</v>
      </c>
      <c r="N4522" s="381">
        <v>36050</v>
      </c>
      <c r="O4522" s="381">
        <v>38550</v>
      </c>
      <c r="P4522" s="381">
        <v>41000</v>
      </c>
      <c r="Q4522" s="381">
        <v>13100</v>
      </c>
      <c r="R4522" s="381">
        <v>16240</v>
      </c>
      <c r="S4522" s="381">
        <v>20420</v>
      </c>
      <c r="T4522" s="381">
        <v>24600</v>
      </c>
      <c r="U4522" s="381">
        <v>28780</v>
      </c>
      <c r="V4522" s="381">
        <v>32960</v>
      </c>
      <c r="W4522" s="381">
        <v>37140</v>
      </c>
      <c r="X4522" s="381">
        <v>41000</v>
      </c>
      <c r="Y4522" s="381">
        <v>34800</v>
      </c>
      <c r="Z4522" s="381">
        <v>39800</v>
      </c>
      <c r="AA4522" s="381">
        <v>44750</v>
      </c>
      <c r="AB4522" s="381">
        <v>49700</v>
      </c>
      <c r="AC4522" s="381">
        <v>53700</v>
      </c>
      <c r="AD4522" s="381">
        <v>57700</v>
      </c>
      <c r="AE4522" s="381">
        <v>61650</v>
      </c>
      <c r="AF4522" s="381">
        <v>65650</v>
      </c>
      <c r="AG4522" s="381">
        <v>9999</v>
      </c>
      <c r="AH4522" s="381" t="s">
        <v>1470</v>
      </c>
      <c r="AI4522" s="381" t="s">
        <v>314</v>
      </c>
      <c r="AJ4522" s="381">
        <v>0</v>
      </c>
    </row>
    <row r="4523" spans="1:36">
      <c r="A4523" s="381" t="s">
        <v>582</v>
      </c>
      <c r="B4523" s="381" t="s">
        <v>1628</v>
      </c>
      <c r="C4523" s="381">
        <v>53</v>
      </c>
      <c r="D4523" s="381">
        <v>47</v>
      </c>
      <c r="E4523" s="381" t="s">
        <v>1627</v>
      </c>
      <c r="F4523" s="381" t="s">
        <v>1626</v>
      </c>
      <c r="G4523" s="381" t="s">
        <v>1625</v>
      </c>
      <c r="H4523" s="381">
        <v>49000</v>
      </c>
      <c r="I4523" s="381">
        <v>20800</v>
      </c>
      <c r="J4523" s="381">
        <v>23800</v>
      </c>
      <c r="K4523" s="381">
        <v>26750</v>
      </c>
      <c r="L4523" s="381">
        <v>29700</v>
      </c>
      <c r="M4523" s="381">
        <v>32100</v>
      </c>
      <c r="N4523" s="381">
        <v>34500</v>
      </c>
      <c r="O4523" s="381">
        <v>36850</v>
      </c>
      <c r="P4523" s="381">
        <v>39250</v>
      </c>
      <c r="Q4523" s="381">
        <v>12500</v>
      </c>
      <c r="R4523" s="381">
        <v>16240</v>
      </c>
      <c r="S4523" s="381">
        <v>20420</v>
      </c>
      <c r="T4523" s="381">
        <v>24600</v>
      </c>
      <c r="U4523" s="381">
        <v>28780</v>
      </c>
      <c r="V4523" s="381">
        <v>32960</v>
      </c>
      <c r="W4523" s="381">
        <v>36850</v>
      </c>
      <c r="X4523" s="381">
        <v>39250</v>
      </c>
      <c r="Y4523" s="381">
        <v>33250</v>
      </c>
      <c r="Z4523" s="381">
        <v>38000</v>
      </c>
      <c r="AA4523" s="381">
        <v>42750</v>
      </c>
      <c r="AB4523" s="381">
        <v>47500</v>
      </c>
      <c r="AC4523" s="381">
        <v>51300</v>
      </c>
      <c r="AD4523" s="381">
        <v>55100</v>
      </c>
      <c r="AE4523" s="381">
        <v>58900</v>
      </c>
      <c r="AF4523" s="381">
        <v>62700</v>
      </c>
      <c r="AG4523" s="381">
        <v>9999</v>
      </c>
      <c r="AH4523" s="381" t="s">
        <v>1625</v>
      </c>
      <c r="AI4523" s="381" t="s">
        <v>314</v>
      </c>
      <c r="AJ4523" s="381">
        <v>0</v>
      </c>
    </row>
    <row r="4524" spans="1:36">
      <c r="A4524" s="381" t="s">
        <v>582</v>
      </c>
      <c r="B4524" s="381" t="s">
        <v>1624</v>
      </c>
      <c r="C4524" s="381">
        <v>53</v>
      </c>
      <c r="D4524" s="381">
        <v>49</v>
      </c>
      <c r="E4524" s="381" t="s">
        <v>1623</v>
      </c>
      <c r="F4524" s="381" t="s">
        <v>1622</v>
      </c>
      <c r="G4524" s="381" t="s">
        <v>1621</v>
      </c>
      <c r="H4524" s="381">
        <v>52700</v>
      </c>
      <c r="I4524" s="381">
        <v>20800</v>
      </c>
      <c r="J4524" s="381">
        <v>23800</v>
      </c>
      <c r="K4524" s="381">
        <v>26750</v>
      </c>
      <c r="L4524" s="381">
        <v>29700</v>
      </c>
      <c r="M4524" s="381">
        <v>32100</v>
      </c>
      <c r="N4524" s="381">
        <v>34500</v>
      </c>
      <c r="O4524" s="381">
        <v>36850</v>
      </c>
      <c r="P4524" s="381">
        <v>39250</v>
      </c>
      <c r="Q4524" s="381">
        <v>12500</v>
      </c>
      <c r="R4524" s="381">
        <v>16240</v>
      </c>
      <c r="S4524" s="381">
        <v>20420</v>
      </c>
      <c r="T4524" s="381">
        <v>24600</v>
      </c>
      <c r="U4524" s="381">
        <v>28780</v>
      </c>
      <c r="V4524" s="381">
        <v>32960</v>
      </c>
      <c r="W4524" s="381">
        <v>36850</v>
      </c>
      <c r="X4524" s="381">
        <v>39250</v>
      </c>
      <c r="Y4524" s="381">
        <v>33250</v>
      </c>
      <c r="Z4524" s="381">
        <v>38000</v>
      </c>
      <c r="AA4524" s="381">
        <v>42750</v>
      </c>
      <c r="AB4524" s="381">
        <v>47500</v>
      </c>
      <c r="AC4524" s="381">
        <v>51300</v>
      </c>
      <c r="AD4524" s="381">
        <v>55100</v>
      </c>
      <c r="AE4524" s="381">
        <v>58900</v>
      </c>
      <c r="AF4524" s="381">
        <v>62700</v>
      </c>
      <c r="AG4524" s="381">
        <v>9999</v>
      </c>
      <c r="AH4524" s="381" t="s">
        <v>1621</v>
      </c>
      <c r="AI4524" s="381" t="s">
        <v>314</v>
      </c>
      <c r="AJ4524" s="381">
        <v>0</v>
      </c>
    </row>
    <row r="4525" spans="1:36">
      <c r="A4525" s="381" t="s">
        <v>582</v>
      </c>
      <c r="B4525" s="381" t="s">
        <v>1620</v>
      </c>
      <c r="C4525" s="381">
        <v>53</v>
      </c>
      <c r="D4525" s="381">
        <v>51</v>
      </c>
      <c r="E4525" s="381" t="s">
        <v>1619</v>
      </c>
      <c r="F4525" s="381" t="s">
        <v>1618</v>
      </c>
      <c r="G4525" s="381" t="s">
        <v>1617</v>
      </c>
      <c r="H4525" s="381">
        <v>49600</v>
      </c>
      <c r="I4525" s="381">
        <v>20800</v>
      </c>
      <c r="J4525" s="381">
        <v>23800</v>
      </c>
      <c r="K4525" s="381">
        <v>26750</v>
      </c>
      <c r="L4525" s="381">
        <v>29700</v>
      </c>
      <c r="M4525" s="381">
        <v>32100</v>
      </c>
      <c r="N4525" s="381">
        <v>34500</v>
      </c>
      <c r="O4525" s="381">
        <v>36850</v>
      </c>
      <c r="P4525" s="381">
        <v>39250</v>
      </c>
      <c r="Q4525" s="381">
        <v>12500</v>
      </c>
      <c r="R4525" s="381">
        <v>16240</v>
      </c>
      <c r="S4525" s="381">
        <v>20420</v>
      </c>
      <c r="T4525" s="381">
        <v>24600</v>
      </c>
      <c r="U4525" s="381">
        <v>28780</v>
      </c>
      <c r="V4525" s="381">
        <v>32960</v>
      </c>
      <c r="W4525" s="381">
        <v>36850</v>
      </c>
      <c r="X4525" s="381">
        <v>39250</v>
      </c>
      <c r="Y4525" s="381">
        <v>33250</v>
      </c>
      <c r="Z4525" s="381">
        <v>38000</v>
      </c>
      <c r="AA4525" s="381">
        <v>42750</v>
      </c>
      <c r="AB4525" s="381">
        <v>47500</v>
      </c>
      <c r="AC4525" s="381">
        <v>51300</v>
      </c>
      <c r="AD4525" s="381">
        <v>55100</v>
      </c>
      <c r="AE4525" s="381">
        <v>58900</v>
      </c>
      <c r="AF4525" s="381">
        <v>62700</v>
      </c>
      <c r="AG4525" s="381">
        <v>9999</v>
      </c>
      <c r="AH4525" s="381" t="s">
        <v>1617</v>
      </c>
      <c r="AI4525" s="381" t="s">
        <v>314</v>
      </c>
      <c r="AJ4525" s="381">
        <v>1</v>
      </c>
    </row>
    <row r="4526" spans="1:36">
      <c r="A4526" s="381" t="s">
        <v>582</v>
      </c>
      <c r="B4526" s="381" t="s">
        <v>1616</v>
      </c>
      <c r="C4526" s="381">
        <v>53</v>
      </c>
      <c r="D4526" s="381">
        <v>53</v>
      </c>
      <c r="E4526" s="381" t="s">
        <v>1615</v>
      </c>
      <c r="F4526" s="381" t="s">
        <v>1614</v>
      </c>
      <c r="G4526" s="381" t="s">
        <v>1185</v>
      </c>
      <c r="H4526" s="381">
        <v>74500</v>
      </c>
      <c r="I4526" s="381">
        <v>26100</v>
      </c>
      <c r="J4526" s="381">
        <v>29800</v>
      </c>
      <c r="K4526" s="381">
        <v>33550</v>
      </c>
      <c r="L4526" s="381">
        <v>37250</v>
      </c>
      <c r="M4526" s="381">
        <v>40250</v>
      </c>
      <c r="N4526" s="381">
        <v>43250</v>
      </c>
      <c r="O4526" s="381">
        <v>46200</v>
      </c>
      <c r="P4526" s="381">
        <v>49200</v>
      </c>
      <c r="Q4526" s="381">
        <v>15650</v>
      </c>
      <c r="R4526" s="381">
        <v>17900</v>
      </c>
      <c r="S4526" s="381">
        <v>20420</v>
      </c>
      <c r="T4526" s="381">
        <v>24600</v>
      </c>
      <c r="U4526" s="381">
        <v>28780</v>
      </c>
      <c r="V4526" s="381">
        <v>32960</v>
      </c>
      <c r="W4526" s="381">
        <v>37140</v>
      </c>
      <c r="X4526" s="381">
        <v>41320</v>
      </c>
      <c r="Y4526" s="381">
        <v>41750</v>
      </c>
      <c r="Z4526" s="381">
        <v>47700</v>
      </c>
      <c r="AA4526" s="381">
        <v>53650</v>
      </c>
      <c r="AB4526" s="381">
        <v>59600</v>
      </c>
      <c r="AC4526" s="381">
        <v>64400</v>
      </c>
      <c r="AD4526" s="381">
        <v>69150</v>
      </c>
      <c r="AE4526" s="381">
        <v>73950</v>
      </c>
      <c r="AF4526" s="381">
        <v>78700</v>
      </c>
      <c r="AG4526" s="381">
        <v>8200</v>
      </c>
      <c r="AH4526" s="381" t="s">
        <v>1185</v>
      </c>
      <c r="AI4526" s="381" t="s">
        <v>314</v>
      </c>
      <c r="AJ4526" s="381">
        <v>1</v>
      </c>
    </row>
    <row r="4527" spans="1:36">
      <c r="A4527" s="381" t="s">
        <v>582</v>
      </c>
      <c r="B4527" s="381" t="s">
        <v>1613</v>
      </c>
      <c r="C4527" s="381">
        <v>53</v>
      </c>
      <c r="D4527" s="381">
        <v>55</v>
      </c>
      <c r="E4527" s="381" t="s">
        <v>1612</v>
      </c>
      <c r="F4527" s="381" t="s">
        <v>1611</v>
      </c>
      <c r="G4527" s="381" t="s">
        <v>1610</v>
      </c>
      <c r="H4527" s="381">
        <v>67600</v>
      </c>
      <c r="I4527" s="381">
        <v>23700</v>
      </c>
      <c r="J4527" s="381">
        <v>27050</v>
      </c>
      <c r="K4527" s="381">
        <v>30450</v>
      </c>
      <c r="L4527" s="381">
        <v>33800</v>
      </c>
      <c r="M4527" s="381">
        <v>36550</v>
      </c>
      <c r="N4527" s="381">
        <v>39250</v>
      </c>
      <c r="O4527" s="381">
        <v>41950</v>
      </c>
      <c r="P4527" s="381">
        <v>44650</v>
      </c>
      <c r="Q4527" s="381">
        <v>14250</v>
      </c>
      <c r="R4527" s="381">
        <v>16250</v>
      </c>
      <c r="S4527" s="381">
        <v>20420</v>
      </c>
      <c r="T4527" s="381">
        <v>24600</v>
      </c>
      <c r="U4527" s="381">
        <v>28780</v>
      </c>
      <c r="V4527" s="381">
        <v>32960</v>
      </c>
      <c r="W4527" s="381">
        <v>37140</v>
      </c>
      <c r="X4527" s="381">
        <v>41320</v>
      </c>
      <c r="Y4527" s="381">
        <v>37900</v>
      </c>
      <c r="Z4527" s="381">
        <v>43300</v>
      </c>
      <c r="AA4527" s="381">
        <v>48700</v>
      </c>
      <c r="AB4527" s="381">
        <v>54100</v>
      </c>
      <c r="AC4527" s="381">
        <v>58450</v>
      </c>
      <c r="AD4527" s="381">
        <v>62800</v>
      </c>
      <c r="AE4527" s="381">
        <v>67100</v>
      </c>
      <c r="AF4527" s="381">
        <v>71450</v>
      </c>
      <c r="AG4527" s="381">
        <v>9999</v>
      </c>
      <c r="AH4527" s="381" t="s">
        <v>1610</v>
      </c>
      <c r="AI4527" s="381" t="s">
        <v>314</v>
      </c>
      <c r="AJ4527" s="381">
        <v>0</v>
      </c>
    </row>
    <row r="4528" spans="1:36">
      <c r="A4528" s="381" t="s">
        <v>582</v>
      </c>
      <c r="B4528" s="381" t="s">
        <v>1609</v>
      </c>
      <c r="C4528" s="381">
        <v>53</v>
      </c>
      <c r="D4528" s="381">
        <v>57</v>
      </c>
      <c r="E4528" s="381" t="s">
        <v>1608</v>
      </c>
      <c r="F4528" s="381" t="s">
        <v>1607</v>
      </c>
      <c r="G4528" s="381" t="s">
        <v>1606</v>
      </c>
      <c r="H4528" s="381">
        <v>66300</v>
      </c>
      <c r="I4528" s="381">
        <v>23250</v>
      </c>
      <c r="J4528" s="381">
        <v>26550</v>
      </c>
      <c r="K4528" s="381">
        <v>29850</v>
      </c>
      <c r="L4528" s="381">
        <v>33150</v>
      </c>
      <c r="M4528" s="381">
        <v>35850</v>
      </c>
      <c r="N4528" s="381">
        <v>38500</v>
      </c>
      <c r="O4528" s="381">
        <v>41150</v>
      </c>
      <c r="P4528" s="381">
        <v>43800</v>
      </c>
      <c r="Q4528" s="381">
        <v>13950</v>
      </c>
      <c r="R4528" s="381">
        <v>16240</v>
      </c>
      <c r="S4528" s="381">
        <v>20420</v>
      </c>
      <c r="T4528" s="381">
        <v>24600</v>
      </c>
      <c r="U4528" s="381">
        <v>28780</v>
      </c>
      <c r="V4528" s="381">
        <v>32960</v>
      </c>
      <c r="W4528" s="381">
        <v>37140</v>
      </c>
      <c r="X4528" s="381">
        <v>41320</v>
      </c>
      <c r="Y4528" s="381">
        <v>37150</v>
      </c>
      <c r="Z4528" s="381">
        <v>42450</v>
      </c>
      <c r="AA4528" s="381">
        <v>47750</v>
      </c>
      <c r="AB4528" s="381">
        <v>53050</v>
      </c>
      <c r="AC4528" s="381">
        <v>57300</v>
      </c>
      <c r="AD4528" s="381">
        <v>61550</v>
      </c>
      <c r="AE4528" s="381">
        <v>65800</v>
      </c>
      <c r="AF4528" s="381">
        <v>70050</v>
      </c>
      <c r="AG4528" s="381">
        <v>9999</v>
      </c>
      <c r="AH4528" s="381" t="s">
        <v>1606</v>
      </c>
      <c r="AI4528" s="381" t="s">
        <v>314</v>
      </c>
      <c r="AJ4528" s="381">
        <v>1</v>
      </c>
    </row>
    <row r="4529" spans="1:36">
      <c r="A4529" s="381" t="s">
        <v>582</v>
      </c>
      <c r="B4529" s="381" t="s">
        <v>1605</v>
      </c>
      <c r="C4529" s="381">
        <v>53</v>
      </c>
      <c r="D4529" s="381">
        <v>59</v>
      </c>
      <c r="E4529" s="381" t="s">
        <v>1604</v>
      </c>
      <c r="F4529" s="381" t="s">
        <v>1603</v>
      </c>
      <c r="G4529" s="381" t="s">
        <v>1602</v>
      </c>
      <c r="H4529" s="381">
        <v>74700</v>
      </c>
      <c r="I4529" s="381">
        <v>26150</v>
      </c>
      <c r="J4529" s="381">
        <v>29900</v>
      </c>
      <c r="K4529" s="381">
        <v>33650</v>
      </c>
      <c r="L4529" s="381">
        <v>37350</v>
      </c>
      <c r="M4529" s="381">
        <v>40350</v>
      </c>
      <c r="N4529" s="381">
        <v>43350</v>
      </c>
      <c r="O4529" s="381">
        <v>46350</v>
      </c>
      <c r="P4529" s="381">
        <v>49350</v>
      </c>
      <c r="Q4529" s="381">
        <v>15700</v>
      </c>
      <c r="R4529" s="381">
        <v>17950</v>
      </c>
      <c r="S4529" s="381">
        <v>20420</v>
      </c>
      <c r="T4529" s="381">
        <v>24600</v>
      </c>
      <c r="U4529" s="381">
        <v>28780</v>
      </c>
      <c r="V4529" s="381">
        <v>32960</v>
      </c>
      <c r="W4529" s="381">
        <v>37140</v>
      </c>
      <c r="X4529" s="381">
        <v>41320</v>
      </c>
      <c r="Y4529" s="381">
        <v>41850</v>
      </c>
      <c r="Z4529" s="381">
        <v>47800</v>
      </c>
      <c r="AA4529" s="381">
        <v>53800</v>
      </c>
      <c r="AB4529" s="381">
        <v>59750</v>
      </c>
      <c r="AC4529" s="381">
        <v>64550</v>
      </c>
      <c r="AD4529" s="381">
        <v>69350</v>
      </c>
      <c r="AE4529" s="381">
        <v>74100</v>
      </c>
      <c r="AF4529" s="381">
        <v>78900</v>
      </c>
      <c r="AG4529" s="381">
        <v>9999</v>
      </c>
      <c r="AH4529" s="381" t="s">
        <v>1602</v>
      </c>
      <c r="AI4529" s="381" t="s">
        <v>314</v>
      </c>
      <c r="AJ4529" s="381">
        <v>1</v>
      </c>
    </row>
    <row r="4530" spans="1:36">
      <c r="A4530" s="381" t="s">
        <v>582</v>
      </c>
      <c r="B4530" s="381" t="s">
        <v>1601</v>
      </c>
      <c r="C4530" s="381">
        <v>53</v>
      </c>
      <c r="D4530" s="381">
        <v>61</v>
      </c>
      <c r="E4530" s="381" t="s">
        <v>1600</v>
      </c>
      <c r="F4530" s="381" t="s">
        <v>1599</v>
      </c>
      <c r="G4530" s="381" t="s">
        <v>1598</v>
      </c>
      <c r="H4530" s="381">
        <v>96000</v>
      </c>
      <c r="I4530" s="381">
        <v>33600</v>
      </c>
      <c r="J4530" s="381">
        <v>38400</v>
      </c>
      <c r="K4530" s="381">
        <v>43200</v>
      </c>
      <c r="L4530" s="381">
        <v>48000</v>
      </c>
      <c r="M4530" s="381">
        <v>51850</v>
      </c>
      <c r="N4530" s="381">
        <v>55700</v>
      </c>
      <c r="O4530" s="381">
        <v>59550</v>
      </c>
      <c r="P4530" s="381">
        <v>63400</v>
      </c>
      <c r="Q4530" s="381">
        <v>20200</v>
      </c>
      <c r="R4530" s="381">
        <v>23050</v>
      </c>
      <c r="S4530" s="381">
        <v>25950</v>
      </c>
      <c r="T4530" s="381">
        <v>28800</v>
      </c>
      <c r="U4530" s="381">
        <v>31150</v>
      </c>
      <c r="V4530" s="381">
        <v>33450</v>
      </c>
      <c r="W4530" s="381">
        <v>37140</v>
      </c>
      <c r="X4530" s="381">
        <v>41320</v>
      </c>
      <c r="Y4530" s="381">
        <v>50400</v>
      </c>
      <c r="Z4530" s="381">
        <v>57600</v>
      </c>
      <c r="AA4530" s="381">
        <v>64800</v>
      </c>
      <c r="AB4530" s="381">
        <v>72000</v>
      </c>
      <c r="AC4530" s="381">
        <v>77800</v>
      </c>
      <c r="AD4530" s="381">
        <v>83550</v>
      </c>
      <c r="AE4530" s="381">
        <v>89300</v>
      </c>
      <c r="AF4530" s="381">
        <v>95050</v>
      </c>
      <c r="AG4530" s="381">
        <v>7600</v>
      </c>
      <c r="AH4530" s="381" t="s">
        <v>1598</v>
      </c>
      <c r="AI4530" s="381" t="s">
        <v>314</v>
      </c>
      <c r="AJ4530" s="381">
        <v>1</v>
      </c>
    </row>
    <row r="4531" spans="1:36">
      <c r="A4531" s="381" t="s">
        <v>582</v>
      </c>
      <c r="B4531" s="381" t="s">
        <v>1597</v>
      </c>
      <c r="C4531" s="381">
        <v>53</v>
      </c>
      <c r="D4531" s="381">
        <v>63</v>
      </c>
      <c r="E4531" s="381" t="s">
        <v>1596</v>
      </c>
      <c r="F4531" s="381" t="s">
        <v>1595</v>
      </c>
      <c r="G4531" s="381" t="s">
        <v>1594</v>
      </c>
      <c r="H4531" s="381">
        <v>65700</v>
      </c>
      <c r="I4531" s="381">
        <v>23000</v>
      </c>
      <c r="J4531" s="381">
        <v>26300</v>
      </c>
      <c r="K4531" s="381">
        <v>29600</v>
      </c>
      <c r="L4531" s="381">
        <v>32850</v>
      </c>
      <c r="M4531" s="381">
        <v>35500</v>
      </c>
      <c r="N4531" s="381">
        <v>38150</v>
      </c>
      <c r="O4531" s="381">
        <v>40750</v>
      </c>
      <c r="P4531" s="381">
        <v>43400</v>
      </c>
      <c r="Q4531" s="381">
        <v>13800</v>
      </c>
      <c r="R4531" s="381">
        <v>16240</v>
      </c>
      <c r="S4531" s="381">
        <v>20420</v>
      </c>
      <c r="T4531" s="381">
        <v>24600</v>
      </c>
      <c r="U4531" s="381">
        <v>28780</v>
      </c>
      <c r="V4531" s="381">
        <v>32960</v>
      </c>
      <c r="W4531" s="381">
        <v>37140</v>
      </c>
      <c r="X4531" s="381">
        <v>41320</v>
      </c>
      <c r="Y4531" s="381">
        <v>36800</v>
      </c>
      <c r="Z4531" s="381">
        <v>42050</v>
      </c>
      <c r="AA4531" s="381">
        <v>47300</v>
      </c>
      <c r="AB4531" s="381">
        <v>52550</v>
      </c>
      <c r="AC4531" s="381">
        <v>56800</v>
      </c>
      <c r="AD4531" s="381">
        <v>61000</v>
      </c>
      <c r="AE4531" s="381">
        <v>65200</v>
      </c>
      <c r="AF4531" s="381">
        <v>69400</v>
      </c>
      <c r="AG4531" s="381">
        <v>7840</v>
      </c>
      <c r="AH4531" s="381" t="s">
        <v>1594</v>
      </c>
      <c r="AI4531" s="381" t="s">
        <v>314</v>
      </c>
      <c r="AJ4531" s="381">
        <v>1</v>
      </c>
    </row>
    <row r="4532" spans="1:36">
      <c r="A4532" s="381" t="s">
        <v>582</v>
      </c>
      <c r="B4532" s="381" t="s">
        <v>1593</v>
      </c>
      <c r="C4532" s="381">
        <v>53</v>
      </c>
      <c r="D4532" s="381">
        <v>65</v>
      </c>
      <c r="E4532" s="381" t="s">
        <v>1592</v>
      </c>
      <c r="F4532" s="381" t="s">
        <v>1591</v>
      </c>
      <c r="G4532" s="381" t="s">
        <v>1590</v>
      </c>
      <c r="H4532" s="381">
        <v>54400</v>
      </c>
      <c r="I4532" s="381">
        <v>20800</v>
      </c>
      <c r="J4532" s="381">
        <v>23800</v>
      </c>
      <c r="K4532" s="381">
        <v>26750</v>
      </c>
      <c r="L4532" s="381">
        <v>29700</v>
      </c>
      <c r="M4532" s="381">
        <v>32100</v>
      </c>
      <c r="N4532" s="381">
        <v>34500</v>
      </c>
      <c r="O4532" s="381">
        <v>36850</v>
      </c>
      <c r="P4532" s="381">
        <v>39250</v>
      </c>
      <c r="Q4532" s="381">
        <v>12500</v>
      </c>
      <c r="R4532" s="381">
        <v>16240</v>
      </c>
      <c r="S4532" s="381">
        <v>20420</v>
      </c>
      <c r="T4532" s="381">
        <v>24600</v>
      </c>
      <c r="U4532" s="381">
        <v>28780</v>
      </c>
      <c r="V4532" s="381">
        <v>32960</v>
      </c>
      <c r="W4532" s="381">
        <v>36850</v>
      </c>
      <c r="X4532" s="381">
        <v>39250</v>
      </c>
      <c r="Y4532" s="381">
        <v>33250</v>
      </c>
      <c r="Z4532" s="381">
        <v>38000</v>
      </c>
      <c r="AA4532" s="381">
        <v>42750</v>
      </c>
      <c r="AB4532" s="381">
        <v>47500</v>
      </c>
      <c r="AC4532" s="381">
        <v>51300</v>
      </c>
      <c r="AD4532" s="381">
        <v>55100</v>
      </c>
      <c r="AE4532" s="381">
        <v>58900</v>
      </c>
      <c r="AF4532" s="381">
        <v>62700</v>
      </c>
      <c r="AG4532" s="381">
        <v>9999</v>
      </c>
      <c r="AH4532" s="381" t="s">
        <v>1590</v>
      </c>
      <c r="AI4532" s="381" t="s">
        <v>314</v>
      </c>
      <c r="AJ4532" s="381">
        <v>1</v>
      </c>
    </row>
    <row r="4533" spans="1:36">
      <c r="A4533" s="381" t="s">
        <v>582</v>
      </c>
      <c r="B4533" s="381" t="s">
        <v>1589</v>
      </c>
      <c r="C4533" s="381">
        <v>53</v>
      </c>
      <c r="D4533" s="381">
        <v>67</v>
      </c>
      <c r="E4533" s="381" t="s">
        <v>1588</v>
      </c>
      <c r="F4533" s="381" t="s">
        <v>1587</v>
      </c>
      <c r="G4533" s="381" t="s">
        <v>1586</v>
      </c>
      <c r="H4533" s="381">
        <v>76300</v>
      </c>
      <c r="I4533" s="381">
        <v>26750</v>
      </c>
      <c r="J4533" s="381">
        <v>30550</v>
      </c>
      <c r="K4533" s="381">
        <v>34350</v>
      </c>
      <c r="L4533" s="381">
        <v>38150</v>
      </c>
      <c r="M4533" s="381">
        <v>41250</v>
      </c>
      <c r="N4533" s="381">
        <v>44300</v>
      </c>
      <c r="O4533" s="381">
        <v>47350</v>
      </c>
      <c r="P4533" s="381">
        <v>50400</v>
      </c>
      <c r="Q4533" s="381">
        <v>16050</v>
      </c>
      <c r="R4533" s="381">
        <v>18350</v>
      </c>
      <c r="S4533" s="381">
        <v>20650</v>
      </c>
      <c r="T4533" s="381">
        <v>24600</v>
      </c>
      <c r="U4533" s="381">
        <v>28780</v>
      </c>
      <c r="V4533" s="381">
        <v>32960</v>
      </c>
      <c r="W4533" s="381">
        <v>37140</v>
      </c>
      <c r="X4533" s="381">
        <v>41320</v>
      </c>
      <c r="Y4533" s="381">
        <v>42750</v>
      </c>
      <c r="Z4533" s="381">
        <v>48850</v>
      </c>
      <c r="AA4533" s="381">
        <v>54950</v>
      </c>
      <c r="AB4533" s="381">
        <v>61050</v>
      </c>
      <c r="AC4533" s="381">
        <v>65950</v>
      </c>
      <c r="AD4533" s="381">
        <v>70850</v>
      </c>
      <c r="AE4533" s="381">
        <v>75750</v>
      </c>
      <c r="AF4533" s="381">
        <v>80600</v>
      </c>
      <c r="AG4533" s="381">
        <v>5910</v>
      </c>
      <c r="AH4533" s="381" t="s">
        <v>1586</v>
      </c>
      <c r="AI4533" s="381" t="s">
        <v>314</v>
      </c>
      <c r="AJ4533" s="381">
        <v>1</v>
      </c>
    </row>
    <row r="4534" spans="1:36">
      <c r="A4534" s="381" t="s">
        <v>582</v>
      </c>
      <c r="B4534" s="381" t="s">
        <v>1585</v>
      </c>
      <c r="C4534" s="381">
        <v>53</v>
      </c>
      <c r="D4534" s="381">
        <v>69</v>
      </c>
      <c r="E4534" s="381" t="s">
        <v>1584</v>
      </c>
      <c r="F4534" s="381" t="s">
        <v>1583</v>
      </c>
      <c r="G4534" s="381" t="s">
        <v>1582</v>
      </c>
      <c r="H4534" s="381">
        <v>51100</v>
      </c>
      <c r="I4534" s="381">
        <v>20800</v>
      </c>
      <c r="J4534" s="381">
        <v>23800</v>
      </c>
      <c r="K4534" s="381">
        <v>26750</v>
      </c>
      <c r="L4534" s="381">
        <v>29700</v>
      </c>
      <c r="M4534" s="381">
        <v>32100</v>
      </c>
      <c r="N4534" s="381">
        <v>34500</v>
      </c>
      <c r="O4534" s="381">
        <v>36850</v>
      </c>
      <c r="P4534" s="381">
        <v>39250</v>
      </c>
      <c r="Q4534" s="381">
        <v>12500</v>
      </c>
      <c r="R4534" s="381">
        <v>16240</v>
      </c>
      <c r="S4534" s="381">
        <v>20420</v>
      </c>
      <c r="T4534" s="381">
        <v>24600</v>
      </c>
      <c r="U4534" s="381">
        <v>28780</v>
      </c>
      <c r="V4534" s="381">
        <v>32960</v>
      </c>
      <c r="W4534" s="381">
        <v>36850</v>
      </c>
      <c r="X4534" s="381">
        <v>39250</v>
      </c>
      <c r="Y4534" s="381">
        <v>33250</v>
      </c>
      <c r="Z4534" s="381">
        <v>38000</v>
      </c>
      <c r="AA4534" s="381">
        <v>42750</v>
      </c>
      <c r="AB4534" s="381">
        <v>47500</v>
      </c>
      <c r="AC4534" s="381">
        <v>51300</v>
      </c>
      <c r="AD4534" s="381">
        <v>55100</v>
      </c>
      <c r="AE4534" s="381">
        <v>58900</v>
      </c>
      <c r="AF4534" s="381">
        <v>62700</v>
      </c>
      <c r="AG4534" s="381">
        <v>9999</v>
      </c>
      <c r="AH4534" s="381" t="s">
        <v>1582</v>
      </c>
      <c r="AI4534" s="381" t="s">
        <v>314</v>
      </c>
      <c r="AJ4534" s="381">
        <v>0</v>
      </c>
    </row>
    <row r="4535" spans="1:36">
      <c r="A4535" s="381" t="s">
        <v>582</v>
      </c>
      <c r="B4535" s="381" t="s">
        <v>1581</v>
      </c>
      <c r="C4535" s="381">
        <v>53</v>
      </c>
      <c r="D4535" s="381">
        <v>71</v>
      </c>
      <c r="E4535" s="381" t="s">
        <v>1580</v>
      </c>
      <c r="F4535" s="381" t="s">
        <v>1579</v>
      </c>
      <c r="G4535" s="381" t="s">
        <v>1578</v>
      </c>
      <c r="H4535" s="381">
        <v>62900</v>
      </c>
      <c r="I4535" s="381">
        <v>22050</v>
      </c>
      <c r="J4535" s="381">
        <v>25200</v>
      </c>
      <c r="K4535" s="381">
        <v>28350</v>
      </c>
      <c r="L4535" s="381">
        <v>31450</v>
      </c>
      <c r="M4535" s="381">
        <v>34000</v>
      </c>
      <c r="N4535" s="381">
        <v>36500</v>
      </c>
      <c r="O4535" s="381">
        <v>39000</v>
      </c>
      <c r="P4535" s="381">
        <v>41550</v>
      </c>
      <c r="Q4535" s="381">
        <v>13200</v>
      </c>
      <c r="R4535" s="381">
        <v>16240</v>
      </c>
      <c r="S4535" s="381">
        <v>20420</v>
      </c>
      <c r="T4535" s="381">
        <v>24600</v>
      </c>
      <c r="U4535" s="381">
        <v>28780</v>
      </c>
      <c r="V4535" s="381">
        <v>32960</v>
      </c>
      <c r="W4535" s="381">
        <v>37140</v>
      </c>
      <c r="X4535" s="381">
        <v>41320</v>
      </c>
      <c r="Y4535" s="381">
        <v>35250</v>
      </c>
      <c r="Z4535" s="381">
        <v>40250</v>
      </c>
      <c r="AA4535" s="381">
        <v>45300</v>
      </c>
      <c r="AB4535" s="381">
        <v>50300</v>
      </c>
      <c r="AC4535" s="381">
        <v>54350</v>
      </c>
      <c r="AD4535" s="381">
        <v>58350</v>
      </c>
      <c r="AE4535" s="381">
        <v>62400</v>
      </c>
      <c r="AF4535" s="381">
        <v>66400</v>
      </c>
      <c r="AG4535" s="381">
        <v>9999</v>
      </c>
      <c r="AH4535" s="381" t="s">
        <v>1578</v>
      </c>
      <c r="AI4535" s="381" t="s">
        <v>314</v>
      </c>
      <c r="AJ4535" s="381">
        <v>1</v>
      </c>
    </row>
    <row r="4536" spans="1:36">
      <c r="A4536" s="381" t="s">
        <v>582</v>
      </c>
      <c r="B4536" s="381" t="s">
        <v>1577</v>
      </c>
      <c r="C4536" s="381">
        <v>53</v>
      </c>
      <c r="D4536" s="381">
        <v>73</v>
      </c>
      <c r="E4536" s="381" t="s">
        <v>1576</v>
      </c>
      <c r="F4536" s="381" t="s">
        <v>1575</v>
      </c>
      <c r="G4536" s="381" t="s">
        <v>1574</v>
      </c>
      <c r="H4536" s="381">
        <v>68300</v>
      </c>
      <c r="I4536" s="381">
        <v>23950</v>
      </c>
      <c r="J4536" s="381">
        <v>27350</v>
      </c>
      <c r="K4536" s="381">
        <v>30750</v>
      </c>
      <c r="L4536" s="381">
        <v>34150</v>
      </c>
      <c r="M4536" s="381">
        <v>36900</v>
      </c>
      <c r="N4536" s="381">
        <v>39650</v>
      </c>
      <c r="O4536" s="381">
        <v>42350</v>
      </c>
      <c r="P4536" s="381">
        <v>45100</v>
      </c>
      <c r="Q4536" s="381">
        <v>14350</v>
      </c>
      <c r="R4536" s="381">
        <v>16400</v>
      </c>
      <c r="S4536" s="381">
        <v>20420</v>
      </c>
      <c r="T4536" s="381">
        <v>24600</v>
      </c>
      <c r="U4536" s="381">
        <v>28780</v>
      </c>
      <c r="V4536" s="381">
        <v>32960</v>
      </c>
      <c r="W4536" s="381">
        <v>37140</v>
      </c>
      <c r="X4536" s="381">
        <v>41320</v>
      </c>
      <c r="Y4536" s="381">
        <v>38300</v>
      </c>
      <c r="Z4536" s="381">
        <v>43750</v>
      </c>
      <c r="AA4536" s="381">
        <v>49200</v>
      </c>
      <c r="AB4536" s="381">
        <v>54650</v>
      </c>
      <c r="AC4536" s="381">
        <v>59050</v>
      </c>
      <c r="AD4536" s="381">
        <v>63400</v>
      </c>
      <c r="AE4536" s="381">
        <v>67800</v>
      </c>
      <c r="AF4536" s="381">
        <v>72150</v>
      </c>
      <c r="AG4536" s="381">
        <v>860</v>
      </c>
      <c r="AH4536" s="381" t="s">
        <v>1574</v>
      </c>
      <c r="AI4536" s="381" t="s">
        <v>314</v>
      </c>
      <c r="AJ4536" s="381">
        <v>1</v>
      </c>
    </row>
    <row r="4537" spans="1:36">
      <c r="A4537" s="381" t="s">
        <v>582</v>
      </c>
      <c r="B4537" s="381" t="s">
        <v>1573</v>
      </c>
      <c r="C4537" s="381">
        <v>53</v>
      </c>
      <c r="D4537" s="381">
        <v>75</v>
      </c>
      <c r="E4537" s="381" t="s">
        <v>1572</v>
      </c>
      <c r="F4537" s="381" t="s">
        <v>1571</v>
      </c>
      <c r="G4537" s="381" t="s">
        <v>1570</v>
      </c>
      <c r="H4537" s="381">
        <v>67200</v>
      </c>
      <c r="I4537" s="381">
        <v>23550</v>
      </c>
      <c r="J4537" s="381">
        <v>26900</v>
      </c>
      <c r="K4537" s="381">
        <v>30250</v>
      </c>
      <c r="L4537" s="381">
        <v>33600</v>
      </c>
      <c r="M4537" s="381">
        <v>36300</v>
      </c>
      <c r="N4537" s="381">
        <v>39000</v>
      </c>
      <c r="O4537" s="381">
        <v>41700</v>
      </c>
      <c r="P4537" s="381">
        <v>44400</v>
      </c>
      <c r="Q4537" s="381">
        <v>14150</v>
      </c>
      <c r="R4537" s="381">
        <v>16240</v>
      </c>
      <c r="S4537" s="381">
        <v>20420</v>
      </c>
      <c r="T4537" s="381">
        <v>24600</v>
      </c>
      <c r="U4537" s="381">
        <v>28780</v>
      </c>
      <c r="V4537" s="381">
        <v>32960</v>
      </c>
      <c r="W4537" s="381">
        <v>37140</v>
      </c>
      <c r="X4537" s="381">
        <v>41320</v>
      </c>
      <c r="Y4537" s="381">
        <v>37650</v>
      </c>
      <c r="Z4537" s="381">
        <v>43000</v>
      </c>
      <c r="AA4537" s="381">
        <v>48400</v>
      </c>
      <c r="AB4537" s="381">
        <v>53750</v>
      </c>
      <c r="AC4537" s="381">
        <v>58050</v>
      </c>
      <c r="AD4537" s="381">
        <v>62350</v>
      </c>
      <c r="AE4537" s="381">
        <v>66650</v>
      </c>
      <c r="AF4537" s="381">
        <v>70950</v>
      </c>
      <c r="AG4537" s="381">
        <v>9999</v>
      </c>
      <c r="AH4537" s="381" t="s">
        <v>1570</v>
      </c>
      <c r="AI4537" s="381" t="s">
        <v>314</v>
      </c>
      <c r="AJ4537" s="381">
        <v>0</v>
      </c>
    </row>
    <row r="4538" spans="1:36">
      <c r="A4538" s="381" t="s">
        <v>582</v>
      </c>
      <c r="B4538" s="381" t="s">
        <v>1569</v>
      </c>
      <c r="C4538" s="381">
        <v>53</v>
      </c>
      <c r="D4538" s="381">
        <v>77</v>
      </c>
      <c r="E4538" s="381" t="s">
        <v>1568</v>
      </c>
      <c r="F4538" s="381" t="s">
        <v>1567</v>
      </c>
      <c r="G4538" s="381" t="s">
        <v>1566</v>
      </c>
      <c r="H4538" s="381">
        <v>52200</v>
      </c>
      <c r="I4538" s="381">
        <v>20800</v>
      </c>
      <c r="J4538" s="381">
        <v>23800</v>
      </c>
      <c r="K4538" s="381">
        <v>26750</v>
      </c>
      <c r="L4538" s="381">
        <v>29700</v>
      </c>
      <c r="M4538" s="381">
        <v>32100</v>
      </c>
      <c r="N4538" s="381">
        <v>34500</v>
      </c>
      <c r="O4538" s="381">
        <v>36850</v>
      </c>
      <c r="P4538" s="381">
        <v>39250</v>
      </c>
      <c r="Q4538" s="381">
        <v>12500</v>
      </c>
      <c r="R4538" s="381">
        <v>16240</v>
      </c>
      <c r="S4538" s="381">
        <v>20420</v>
      </c>
      <c r="T4538" s="381">
        <v>24600</v>
      </c>
      <c r="U4538" s="381">
        <v>28780</v>
      </c>
      <c r="V4538" s="381">
        <v>32960</v>
      </c>
      <c r="W4538" s="381">
        <v>36850</v>
      </c>
      <c r="X4538" s="381">
        <v>39250</v>
      </c>
      <c r="Y4538" s="381">
        <v>33250</v>
      </c>
      <c r="Z4538" s="381">
        <v>38000</v>
      </c>
      <c r="AA4538" s="381">
        <v>42750</v>
      </c>
      <c r="AB4538" s="381">
        <v>47500</v>
      </c>
      <c r="AC4538" s="381">
        <v>51300</v>
      </c>
      <c r="AD4538" s="381">
        <v>55100</v>
      </c>
      <c r="AE4538" s="381">
        <v>58900</v>
      </c>
      <c r="AF4538" s="381">
        <v>62700</v>
      </c>
      <c r="AG4538" s="381">
        <v>9260</v>
      </c>
      <c r="AH4538" s="381" t="s">
        <v>1566</v>
      </c>
      <c r="AI4538" s="381" t="s">
        <v>314</v>
      </c>
      <c r="AJ4538" s="381">
        <v>1</v>
      </c>
    </row>
    <row r="4539" spans="1:36">
      <c r="A4539" s="381" t="s">
        <v>583</v>
      </c>
      <c r="B4539" s="381" t="s">
        <v>1565</v>
      </c>
      <c r="C4539" s="381">
        <v>54</v>
      </c>
      <c r="D4539" s="381">
        <v>1</v>
      </c>
      <c r="E4539" s="381" t="s">
        <v>1564</v>
      </c>
      <c r="F4539" s="381" t="s">
        <v>1563</v>
      </c>
      <c r="G4539" s="381" t="s">
        <v>1562</v>
      </c>
      <c r="H4539" s="381">
        <v>45200</v>
      </c>
      <c r="I4539" s="381">
        <v>17300</v>
      </c>
      <c r="J4539" s="381">
        <v>19750</v>
      </c>
      <c r="K4539" s="381">
        <v>22200</v>
      </c>
      <c r="L4539" s="381">
        <v>24650</v>
      </c>
      <c r="M4539" s="381">
        <v>26650</v>
      </c>
      <c r="N4539" s="381">
        <v>28600</v>
      </c>
      <c r="O4539" s="381">
        <v>30600</v>
      </c>
      <c r="P4539" s="381">
        <v>32550</v>
      </c>
      <c r="Q4539" s="381">
        <v>12060</v>
      </c>
      <c r="R4539" s="381">
        <v>16240</v>
      </c>
      <c r="S4539" s="381">
        <v>20420</v>
      </c>
      <c r="T4539" s="381">
        <v>24600</v>
      </c>
      <c r="U4539" s="381">
        <v>26650</v>
      </c>
      <c r="V4539" s="381">
        <v>28600</v>
      </c>
      <c r="W4539" s="381">
        <v>30600</v>
      </c>
      <c r="X4539" s="381">
        <v>32550</v>
      </c>
      <c r="Y4539" s="381">
        <v>27650</v>
      </c>
      <c r="Z4539" s="381">
        <v>31600</v>
      </c>
      <c r="AA4539" s="381">
        <v>35550</v>
      </c>
      <c r="AB4539" s="381">
        <v>39450</v>
      </c>
      <c r="AC4539" s="381">
        <v>42650</v>
      </c>
      <c r="AD4539" s="381">
        <v>45800</v>
      </c>
      <c r="AE4539" s="381">
        <v>48950</v>
      </c>
      <c r="AF4539" s="381">
        <v>52100</v>
      </c>
      <c r="AG4539" s="381">
        <v>9999</v>
      </c>
      <c r="AH4539" s="381" t="s">
        <v>1562</v>
      </c>
      <c r="AI4539" s="381" t="s">
        <v>1364</v>
      </c>
      <c r="AJ4539" s="381">
        <v>0</v>
      </c>
    </row>
    <row r="4540" spans="1:36">
      <c r="A4540" s="381" t="s">
        <v>583</v>
      </c>
      <c r="B4540" s="381" t="s">
        <v>1561</v>
      </c>
      <c r="C4540" s="381">
        <v>54</v>
      </c>
      <c r="D4540" s="381">
        <v>3</v>
      </c>
      <c r="E4540" s="381" t="s">
        <v>1560</v>
      </c>
      <c r="F4540" s="381" t="s">
        <v>1559</v>
      </c>
      <c r="G4540" s="381" t="s">
        <v>1558</v>
      </c>
      <c r="H4540" s="381">
        <v>71400</v>
      </c>
      <c r="I4540" s="381">
        <v>25000</v>
      </c>
      <c r="J4540" s="381">
        <v>28600</v>
      </c>
      <c r="K4540" s="381">
        <v>32150</v>
      </c>
      <c r="L4540" s="381">
        <v>35700</v>
      </c>
      <c r="M4540" s="381">
        <v>38600</v>
      </c>
      <c r="N4540" s="381">
        <v>41450</v>
      </c>
      <c r="O4540" s="381">
        <v>44300</v>
      </c>
      <c r="P4540" s="381">
        <v>47150</v>
      </c>
      <c r="Q4540" s="381">
        <v>15000</v>
      </c>
      <c r="R4540" s="381">
        <v>17150</v>
      </c>
      <c r="S4540" s="381">
        <v>20420</v>
      </c>
      <c r="T4540" s="381">
        <v>24600</v>
      </c>
      <c r="U4540" s="381">
        <v>28780</v>
      </c>
      <c r="V4540" s="381">
        <v>32960</v>
      </c>
      <c r="W4540" s="381">
        <v>37140</v>
      </c>
      <c r="X4540" s="381">
        <v>41320</v>
      </c>
      <c r="Y4540" s="381">
        <v>40000</v>
      </c>
      <c r="Z4540" s="381">
        <v>45700</v>
      </c>
      <c r="AA4540" s="381">
        <v>51400</v>
      </c>
      <c r="AB4540" s="381">
        <v>57100</v>
      </c>
      <c r="AC4540" s="381">
        <v>61700</v>
      </c>
      <c r="AD4540" s="381">
        <v>66250</v>
      </c>
      <c r="AE4540" s="381">
        <v>70850</v>
      </c>
      <c r="AF4540" s="381">
        <v>75400</v>
      </c>
      <c r="AG4540" s="381">
        <v>877</v>
      </c>
      <c r="AH4540" s="381" t="s">
        <v>1558</v>
      </c>
      <c r="AI4540" s="381" t="s">
        <v>1364</v>
      </c>
      <c r="AJ4540" s="381">
        <v>1</v>
      </c>
    </row>
    <row r="4541" spans="1:36">
      <c r="A4541" s="381" t="s">
        <v>583</v>
      </c>
      <c r="B4541" s="381" t="s">
        <v>1557</v>
      </c>
      <c r="C4541" s="381">
        <v>54</v>
      </c>
      <c r="D4541" s="381">
        <v>5</v>
      </c>
      <c r="E4541" s="381" t="s">
        <v>1556</v>
      </c>
      <c r="F4541" s="381" t="s">
        <v>1555</v>
      </c>
      <c r="G4541" s="381" t="s">
        <v>1554</v>
      </c>
      <c r="H4541" s="381">
        <v>55800</v>
      </c>
      <c r="I4541" s="381">
        <v>19550</v>
      </c>
      <c r="J4541" s="381">
        <v>22350</v>
      </c>
      <c r="K4541" s="381">
        <v>25150</v>
      </c>
      <c r="L4541" s="381">
        <v>27900</v>
      </c>
      <c r="M4541" s="381">
        <v>30150</v>
      </c>
      <c r="N4541" s="381">
        <v>32400</v>
      </c>
      <c r="O4541" s="381">
        <v>34600</v>
      </c>
      <c r="P4541" s="381">
        <v>36850</v>
      </c>
      <c r="Q4541" s="381">
        <v>12060</v>
      </c>
      <c r="R4541" s="381">
        <v>16240</v>
      </c>
      <c r="S4541" s="381">
        <v>20420</v>
      </c>
      <c r="T4541" s="381">
        <v>24600</v>
      </c>
      <c r="U4541" s="381">
        <v>28780</v>
      </c>
      <c r="V4541" s="381">
        <v>32400</v>
      </c>
      <c r="W4541" s="381">
        <v>34600</v>
      </c>
      <c r="X4541" s="381">
        <v>36850</v>
      </c>
      <c r="Y4541" s="381">
        <v>31300</v>
      </c>
      <c r="Z4541" s="381">
        <v>35750</v>
      </c>
      <c r="AA4541" s="381">
        <v>40200</v>
      </c>
      <c r="AB4541" s="381">
        <v>44650</v>
      </c>
      <c r="AC4541" s="381">
        <v>48250</v>
      </c>
      <c r="AD4541" s="381">
        <v>51800</v>
      </c>
      <c r="AE4541" s="381">
        <v>55400</v>
      </c>
      <c r="AF4541" s="381">
        <v>58950</v>
      </c>
      <c r="AG4541" s="381">
        <v>9999</v>
      </c>
      <c r="AH4541" s="381" t="s">
        <v>1554</v>
      </c>
      <c r="AI4541" s="381" t="s">
        <v>1364</v>
      </c>
      <c r="AJ4541" s="381">
        <v>1</v>
      </c>
    </row>
    <row r="4542" spans="1:36">
      <c r="A4542" s="381" t="s">
        <v>583</v>
      </c>
      <c r="B4542" s="381" t="s">
        <v>1553</v>
      </c>
      <c r="C4542" s="381">
        <v>54</v>
      </c>
      <c r="D4542" s="381">
        <v>7</v>
      </c>
      <c r="E4542" s="381" t="s">
        <v>1552</v>
      </c>
      <c r="F4542" s="381" t="s">
        <v>1551</v>
      </c>
      <c r="G4542" s="381" t="s">
        <v>1550</v>
      </c>
      <c r="H4542" s="381">
        <v>46200</v>
      </c>
      <c r="I4542" s="381">
        <v>17300</v>
      </c>
      <c r="J4542" s="381">
        <v>19750</v>
      </c>
      <c r="K4542" s="381">
        <v>22200</v>
      </c>
      <c r="L4542" s="381">
        <v>24650</v>
      </c>
      <c r="M4542" s="381">
        <v>26650</v>
      </c>
      <c r="N4542" s="381">
        <v>28600</v>
      </c>
      <c r="O4542" s="381">
        <v>30600</v>
      </c>
      <c r="P4542" s="381">
        <v>32550</v>
      </c>
      <c r="Q4542" s="381">
        <v>12060</v>
      </c>
      <c r="R4542" s="381">
        <v>16240</v>
      </c>
      <c r="S4542" s="381">
        <v>20420</v>
      </c>
      <c r="T4542" s="381">
        <v>24600</v>
      </c>
      <c r="U4542" s="381">
        <v>26650</v>
      </c>
      <c r="V4542" s="381">
        <v>28600</v>
      </c>
      <c r="W4542" s="381">
        <v>30600</v>
      </c>
      <c r="X4542" s="381">
        <v>32550</v>
      </c>
      <c r="Y4542" s="381">
        <v>27650</v>
      </c>
      <c r="Z4542" s="381">
        <v>31600</v>
      </c>
      <c r="AA4542" s="381">
        <v>35550</v>
      </c>
      <c r="AB4542" s="381">
        <v>39450</v>
      </c>
      <c r="AC4542" s="381">
        <v>42650</v>
      </c>
      <c r="AD4542" s="381">
        <v>45800</v>
      </c>
      <c r="AE4542" s="381">
        <v>48950</v>
      </c>
      <c r="AF4542" s="381">
        <v>52100</v>
      </c>
      <c r="AG4542" s="381">
        <v>9999</v>
      </c>
      <c r="AH4542" s="381" t="s">
        <v>1550</v>
      </c>
      <c r="AI4542" s="381" t="s">
        <v>1364</v>
      </c>
      <c r="AJ4542" s="381">
        <v>0</v>
      </c>
    </row>
    <row r="4543" spans="1:36">
      <c r="A4543" s="381" t="s">
        <v>583</v>
      </c>
      <c r="B4543" s="381" t="s">
        <v>1549</v>
      </c>
      <c r="C4543" s="381">
        <v>54</v>
      </c>
      <c r="D4543" s="381">
        <v>9</v>
      </c>
      <c r="E4543" s="381" t="s">
        <v>1515</v>
      </c>
      <c r="F4543" s="381" t="s">
        <v>1514</v>
      </c>
      <c r="G4543" s="381" t="s">
        <v>1548</v>
      </c>
      <c r="H4543" s="381">
        <v>53800</v>
      </c>
      <c r="I4543" s="381">
        <v>20200</v>
      </c>
      <c r="J4543" s="381">
        <v>23050</v>
      </c>
      <c r="K4543" s="381">
        <v>25950</v>
      </c>
      <c r="L4543" s="381">
        <v>28800</v>
      </c>
      <c r="M4543" s="381">
        <v>31150</v>
      </c>
      <c r="N4543" s="381">
        <v>33450</v>
      </c>
      <c r="O4543" s="381">
        <v>35750</v>
      </c>
      <c r="P4543" s="381">
        <v>38050</v>
      </c>
      <c r="Q4543" s="381">
        <v>12150</v>
      </c>
      <c r="R4543" s="381">
        <v>16240</v>
      </c>
      <c r="S4543" s="381">
        <v>20420</v>
      </c>
      <c r="T4543" s="381">
        <v>24600</v>
      </c>
      <c r="U4543" s="381">
        <v>28780</v>
      </c>
      <c r="V4543" s="381">
        <v>32960</v>
      </c>
      <c r="W4543" s="381">
        <v>35750</v>
      </c>
      <c r="X4543" s="381">
        <v>38050</v>
      </c>
      <c r="Y4543" s="381">
        <v>32300</v>
      </c>
      <c r="Z4543" s="381">
        <v>36900</v>
      </c>
      <c r="AA4543" s="381">
        <v>41500</v>
      </c>
      <c r="AB4543" s="381">
        <v>46100</v>
      </c>
      <c r="AC4543" s="381">
        <v>49800</v>
      </c>
      <c r="AD4543" s="381">
        <v>53500</v>
      </c>
      <c r="AE4543" s="381">
        <v>57200</v>
      </c>
      <c r="AF4543" s="381">
        <v>60900</v>
      </c>
      <c r="AG4543" s="381">
        <v>8080</v>
      </c>
      <c r="AH4543" s="381" t="s">
        <v>1548</v>
      </c>
      <c r="AI4543" s="381" t="s">
        <v>1364</v>
      </c>
      <c r="AJ4543" s="381">
        <v>1</v>
      </c>
    </row>
    <row r="4544" spans="1:36">
      <c r="A4544" s="381" t="s">
        <v>583</v>
      </c>
      <c r="B4544" s="381" t="s">
        <v>1547</v>
      </c>
      <c r="C4544" s="381">
        <v>54</v>
      </c>
      <c r="D4544" s="381">
        <v>11</v>
      </c>
      <c r="E4544" s="381" t="s">
        <v>1384</v>
      </c>
      <c r="F4544" s="381" t="s">
        <v>1383</v>
      </c>
      <c r="G4544" s="381" t="s">
        <v>1546</v>
      </c>
      <c r="H4544" s="381">
        <v>52400</v>
      </c>
      <c r="I4544" s="381">
        <v>18350</v>
      </c>
      <c r="J4544" s="381">
        <v>21000</v>
      </c>
      <c r="K4544" s="381">
        <v>23600</v>
      </c>
      <c r="L4544" s="381">
        <v>26200</v>
      </c>
      <c r="M4544" s="381">
        <v>28300</v>
      </c>
      <c r="N4544" s="381">
        <v>30400</v>
      </c>
      <c r="O4544" s="381">
        <v>32500</v>
      </c>
      <c r="P4544" s="381">
        <v>34600</v>
      </c>
      <c r="Q4544" s="381">
        <v>12060</v>
      </c>
      <c r="R4544" s="381">
        <v>16240</v>
      </c>
      <c r="S4544" s="381">
        <v>20420</v>
      </c>
      <c r="T4544" s="381">
        <v>24600</v>
      </c>
      <c r="U4544" s="381">
        <v>28300</v>
      </c>
      <c r="V4544" s="381">
        <v>30400</v>
      </c>
      <c r="W4544" s="381">
        <v>32500</v>
      </c>
      <c r="X4544" s="381">
        <v>34600</v>
      </c>
      <c r="Y4544" s="381">
        <v>29350</v>
      </c>
      <c r="Z4544" s="381">
        <v>33550</v>
      </c>
      <c r="AA4544" s="381">
        <v>37750</v>
      </c>
      <c r="AB4544" s="381">
        <v>41900</v>
      </c>
      <c r="AC4544" s="381">
        <v>45300</v>
      </c>
      <c r="AD4544" s="381">
        <v>48650</v>
      </c>
      <c r="AE4544" s="381">
        <v>52000</v>
      </c>
      <c r="AF4544" s="381">
        <v>55350</v>
      </c>
      <c r="AG4544" s="381">
        <v>3400</v>
      </c>
      <c r="AH4544" s="381" t="s">
        <v>1546</v>
      </c>
      <c r="AI4544" s="381" t="s">
        <v>1364</v>
      </c>
      <c r="AJ4544" s="381">
        <v>1</v>
      </c>
    </row>
    <row r="4545" spans="1:36">
      <c r="A4545" s="381" t="s">
        <v>583</v>
      </c>
      <c r="B4545" s="381" t="s">
        <v>1545</v>
      </c>
      <c r="C4545" s="381">
        <v>54</v>
      </c>
      <c r="D4545" s="381">
        <v>13</v>
      </c>
      <c r="E4545" s="381" t="s">
        <v>1544</v>
      </c>
      <c r="F4545" s="381" t="s">
        <v>1543</v>
      </c>
      <c r="G4545" s="381" t="s">
        <v>1542</v>
      </c>
      <c r="H4545" s="381">
        <v>37000</v>
      </c>
      <c r="I4545" s="381">
        <v>17300</v>
      </c>
      <c r="J4545" s="381">
        <v>19750</v>
      </c>
      <c r="K4545" s="381">
        <v>22200</v>
      </c>
      <c r="L4545" s="381">
        <v>24650</v>
      </c>
      <c r="M4545" s="381">
        <v>26650</v>
      </c>
      <c r="N4545" s="381">
        <v>28600</v>
      </c>
      <c r="O4545" s="381">
        <v>30600</v>
      </c>
      <c r="P4545" s="381">
        <v>32550</v>
      </c>
      <c r="Q4545" s="381">
        <v>12060</v>
      </c>
      <c r="R4545" s="381">
        <v>16240</v>
      </c>
      <c r="S4545" s="381">
        <v>20420</v>
      </c>
      <c r="T4545" s="381">
        <v>24600</v>
      </c>
      <c r="U4545" s="381">
        <v>26650</v>
      </c>
      <c r="V4545" s="381">
        <v>28600</v>
      </c>
      <c r="W4545" s="381">
        <v>30600</v>
      </c>
      <c r="X4545" s="381">
        <v>32550</v>
      </c>
      <c r="Y4545" s="381">
        <v>27650</v>
      </c>
      <c r="Z4545" s="381">
        <v>31600</v>
      </c>
      <c r="AA4545" s="381">
        <v>35550</v>
      </c>
      <c r="AB4545" s="381">
        <v>39450</v>
      </c>
      <c r="AC4545" s="381">
        <v>42650</v>
      </c>
      <c r="AD4545" s="381">
        <v>45800</v>
      </c>
      <c r="AE4545" s="381">
        <v>48950</v>
      </c>
      <c r="AF4545" s="381">
        <v>52100</v>
      </c>
      <c r="AG4545" s="381">
        <v>9999</v>
      </c>
      <c r="AH4545" s="381" t="s">
        <v>1542</v>
      </c>
      <c r="AI4545" s="381" t="s">
        <v>1364</v>
      </c>
      <c r="AJ4545" s="381">
        <v>0</v>
      </c>
    </row>
    <row r="4546" spans="1:36">
      <c r="A4546" s="381" t="s">
        <v>583</v>
      </c>
      <c r="B4546" s="381" t="s">
        <v>1541</v>
      </c>
      <c r="C4546" s="381">
        <v>54</v>
      </c>
      <c r="D4546" s="381">
        <v>15</v>
      </c>
      <c r="E4546" s="381" t="s">
        <v>1497</v>
      </c>
      <c r="F4546" s="381" t="s">
        <v>1496</v>
      </c>
      <c r="G4546" s="381" t="s">
        <v>1540</v>
      </c>
      <c r="H4546" s="381">
        <v>53000</v>
      </c>
      <c r="I4546" s="381">
        <v>19250</v>
      </c>
      <c r="J4546" s="381">
        <v>22000</v>
      </c>
      <c r="K4546" s="381">
        <v>24750</v>
      </c>
      <c r="L4546" s="381">
        <v>27500</v>
      </c>
      <c r="M4546" s="381">
        <v>29700</v>
      </c>
      <c r="N4546" s="381">
        <v>31900</v>
      </c>
      <c r="O4546" s="381">
        <v>34100</v>
      </c>
      <c r="P4546" s="381">
        <v>36300</v>
      </c>
      <c r="Q4546" s="381">
        <v>12060</v>
      </c>
      <c r="R4546" s="381">
        <v>16240</v>
      </c>
      <c r="S4546" s="381">
        <v>20420</v>
      </c>
      <c r="T4546" s="381">
        <v>24600</v>
      </c>
      <c r="U4546" s="381">
        <v>28780</v>
      </c>
      <c r="V4546" s="381">
        <v>31900</v>
      </c>
      <c r="W4546" s="381">
        <v>34100</v>
      </c>
      <c r="X4546" s="381">
        <v>36300</v>
      </c>
      <c r="Y4546" s="381">
        <v>30800</v>
      </c>
      <c r="Z4546" s="381">
        <v>35200</v>
      </c>
      <c r="AA4546" s="381">
        <v>39600</v>
      </c>
      <c r="AB4546" s="381">
        <v>44000</v>
      </c>
      <c r="AC4546" s="381">
        <v>47550</v>
      </c>
      <c r="AD4546" s="381">
        <v>51050</v>
      </c>
      <c r="AE4546" s="381">
        <v>54600</v>
      </c>
      <c r="AF4546" s="381">
        <v>58100</v>
      </c>
      <c r="AG4546" s="381">
        <v>9999</v>
      </c>
      <c r="AH4546" s="381" t="s">
        <v>1540</v>
      </c>
      <c r="AI4546" s="381" t="s">
        <v>1364</v>
      </c>
      <c r="AJ4546" s="381">
        <v>1</v>
      </c>
    </row>
    <row r="4547" spans="1:36">
      <c r="A4547" s="381" t="s">
        <v>583</v>
      </c>
      <c r="B4547" s="381" t="s">
        <v>1539</v>
      </c>
      <c r="C4547" s="381">
        <v>54</v>
      </c>
      <c r="D4547" s="381">
        <v>17</v>
      </c>
      <c r="E4547" s="381" t="s">
        <v>1538</v>
      </c>
      <c r="F4547" s="381" t="s">
        <v>1537</v>
      </c>
      <c r="G4547" s="381" t="s">
        <v>1536</v>
      </c>
      <c r="H4547" s="381">
        <v>48900</v>
      </c>
      <c r="I4547" s="381">
        <v>17300</v>
      </c>
      <c r="J4547" s="381">
        <v>19750</v>
      </c>
      <c r="K4547" s="381">
        <v>22200</v>
      </c>
      <c r="L4547" s="381">
        <v>24650</v>
      </c>
      <c r="M4547" s="381">
        <v>26650</v>
      </c>
      <c r="N4547" s="381">
        <v>28600</v>
      </c>
      <c r="O4547" s="381">
        <v>30600</v>
      </c>
      <c r="P4547" s="381">
        <v>32550</v>
      </c>
      <c r="Q4547" s="381">
        <v>12060</v>
      </c>
      <c r="R4547" s="381">
        <v>16240</v>
      </c>
      <c r="S4547" s="381">
        <v>20420</v>
      </c>
      <c r="T4547" s="381">
        <v>24600</v>
      </c>
      <c r="U4547" s="381">
        <v>26650</v>
      </c>
      <c r="V4547" s="381">
        <v>28600</v>
      </c>
      <c r="W4547" s="381">
        <v>30600</v>
      </c>
      <c r="X4547" s="381">
        <v>32550</v>
      </c>
      <c r="Y4547" s="381">
        <v>27650</v>
      </c>
      <c r="Z4547" s="381">
        <v>31600</v>
      </c>
      <c r="AA4547" s="381">
        <v>35550</v>
      </c>
      <c r="AB4547" s="381">
        <v>39450</v>
      </c>
      <c r="AC4547" s="381">
        <v>42650</v>
      </c>
      <c r="AD4547" s="381">
        <v>45800</v>
      </c>
      <c r="AE4547" s="381">
        <v>48950</v>
      </c>
      <c r="AF4547" s="381">
        <v>52100</v>
      </c>
      <c r="AG4547" s="381">
        <v>9999</v>
      </c>
      <c r="AH4547" s="381" t="s">
        <v>1536</v>
      </c>
      <c r="AI4547" s="381" t="s">
        <v>1364</v>
      </c>
      <c r="AJ4547" s="381">
        <v>0</v>
      </c>
    </row>
    <row r="4548" spans="1:36">
      <c r="A4548" s="381" t="s">
        <v>583</v>
      </c>
      <c r="B4548" s="381" t="s">
        <v>1535</v>
      </c>
      <c r="C4548" s="381">
        <v>54</v>
      </c>
      <c r="D4548" s="381">
        <v>19</v>
      </c>
      <c r="E4548" s="381" t="s">
        <v>1534</v>
      </c>
      <c r="F4548" s="381" t="s">
        <v>1533</v>
      </c>
      <c r="G4548" s="381" t="s">
        <v>1532</v>
      </c>
      <c r="H4548" s="381">
        <v>44100</v>
      </c>
      <c r="I4548" s="381">
        <v>17300</v>
      </c>
      <c r="J4548" s="381">
        <v>19750</v>
      </c>
      <c r="K4548" s="381">
        <v>22200</v>
      </c>
      <c r="L4548" s="381">
        <v>24650</v>
      </c>
      <c r="M4548" s="381">
        <v>26650</v>
      </c>
      <c r="N4548" s="381">
        <v>28600</v>
      </c>
      <c r="O4548" s="381">
        <v>30600</v>
      </c>
      <c r="P4548" s="381">
        <v>32550</v>
      </c>
      <c r="Q4548" s="381">
        <v>12060</v>
      </c>
      <c r="R4548" s="381">
        <v>16240</v>
      </c>
      <c r="S4548" s="381">
        <v>20420</v>
      </c>
      <c r="T4548" s="381">
        <v>24600</v>
      </c>
      <c r="U4548" s="381">
        <v>26650</v>
      </c>
      <c r="V4548" s="381">
        <v>28600</v>
      </c>
      <c r="W4548" s="381">
        <v>30600</v>
      </c>
      <c r="X4548" s="381">
        <v>32550</v>
      </c>
      <c r="Y4548" s="381">
        <v>27650</v>
      </c>
      <c r="Z4548" s="381">
        <v>31600</v>
      </c>
      <c r="AA4548" s="381">
        <v>35550</v>
      </c>
      <c r="AB4548" s="381">
        <v>39450</v>
      </c>
      <c r="AC4548" s="381">
        <v>42650</v>
      </c>
      <c r="AD4548" s="381">
        <v>45800</v>
      </c>
      <c r="AE4548" s="381">
        <v>48950</v>
      </c>
      <c r="AF4548" s="381">
        <v>52100</v>
      </c>
      <c r="AG4548" s="381">
        <v>9999</v>
      </c>
      <c r="AH4548" s="381" t="s">
        <v>1532</v>
      </c>
      <c r="AI4548" s="381" t="s">
        <v>1364</v>
      </c>
      <c r="AJ4548" s="381">
        <v>1</v>
      </c>
    </row>
    <row r="4549" spans="1:36">
      <c r="A4549" s="381" t="s">
        <v>583</v>
      </c>
      <c r="B4549" s="381" t="s">
        <v>1531</v>
      </c>
      <c r="C4549" s="381">
        <v>54</v>
      </c>
      <c r="D4549" s="381">
        <v>21</v>
      </c>
      <c r="E4549" s="381" t="s">
        <v>1530</v>
      </c>
      <c r="F4549" s="381" t="s">
        <v>1529</v>
      </c>
      <c r="G4549" s="381" t="s">
        <v>1528</v>
      </c>
      <c r="H4549" s="381">
        <v>51700</v>
      </c>
      <c r="I4549" s="381">
        <v>18100</v>
      </c>
      <c r="J4549" s="381">
        <v>20700</v>
      </c>
      <c r="K4549" s="381">
        <v>23300</v>
      </c>
      <c r="L4549" s="381">
        <v>25850</v>
      </c>
      <c r="M4549" s="381">
        <v>27950</v>
      </c>
      <c r="N4549" s="381">
        <v>30000</v>
      </c>
      <c r="O4549" s="381">
        <v>32100</v>
      </c>
      <c r="P4549" s="381">
        <v>34150</v>
      </c>
      <c r="Q4549" s="381">
        <v>12060</v>
      </c>
      <c r="R4549" s="381">
        <v>16240</v>
      </c>
      <c r="S4549" s="381">
        <v>20420</v>
      </c>
      <c r="T4549" s="381">
        <v>24600</v>
      </c>
      <c r="U4549" s="381">
        <v>27950</v>
      </c>
      <c r="V4549" s="381">
        <v>30000</v>
      </c>
      <c r="W4549" s="381">
        <v>32100</v>
      </c>
      <c r="X4549" s="381">
        <v>34150</v>
      </c>
      <c r="Y4549" s="381">
        <v>28950</v>
      </c>
      <c r="Z4549" s="381">
        <v>33100</v>
      </c>
      <c r="AA4549" s="381">
        <v>37250</v>
      </c>
      <c r="AB4549" s="381">
        <v>41350</v>
      </c>
      <c r="AC4549" s="381">
        <v>44700</v>
      </c>
      <c r="AD4549" s="381">
        <v>48000</v>
      </c>
      <c r="AE4549" s="381">
        <v>51300</v>
      </c>
      <c r="AF4549" s="381">
        <v>54600</v>
      </c>
      <c r="AG4549" s="381">
        <v>9999</v>
      </c>
      <c r="AH4549" s="381" t="s">
        <v>1528</v>
      </c>
      <c r="AI4549" s="381" t="s">
        <v>1364</v>
      </c>
      <c r="AJ4549" s="381">
        <v>0</v>
      </c>
    </row>
    <row r="4550" spans="1:36">
      <c r="A4550" s="381" t="s">
        <v>583</v>
      </c>
      <c r="B4550" s="381" t="s">
        <v>1527</v>
      </c>
      <c r="C4550" s="381">
        <v>54</v>
      </c>
      <c r="D4550" s="381">
        <v>23</v>
      </c>
      <c r="E4550" s="381" t="s">
        <v>1526</v>
      </c>
      <c r="F4550" s="381" t="s">
        <v>1525</v>
      </c>
      <c r="G4550" s="381" t="s">
        <v>1282</v>
      </c>
      <c r="H4550" s="381">
        <v>50900</v>
      </c>
      <c r="I4550" s="381">
        <v>17850</v>
      </c>
      <c r="J4550" s="381">
        <v>20400</v>
      </c>
      <c r="K4550" s="381">
        <v>22950</v>
      </c>
      <c r="L4550" s="381">
        <v>25450</v>
      </c>
      <c r="M4550" s="381">
        <v>27500</v>
      </c>
      <c r="N4550" s="381">
        <v>29550</v>
      </c>
      <c r="O4550" s="381">
        <v>31600</v>
      </c>
      <c r="P4550" s="381">
        <v>33600</v>
      </c>
      <c r="Q4550" s="381">
        <v>12060</v>
      </c>
      <c r="R4550" s="381">
        <v>16240</v>
      </c>
      <c r="S4550" s="381">
        <v>20420</v>
      </c>
      <c r="T4550" s="381">
        <v>24600</v>
      </c>
      <c r="U4550" s="381">
        <v>27500</v>
      </c>
      <c r="V4550" s="381">
        <v>29550</v>
      </c>
      <c r="W4550" s="381">
        <v>31600</v>
      </c>
      <c r="X4550" s="381">
        <v>33600</v>
      </c>
      <c r="Y4550" s="381">
        <v>28500</v>
      </c>
      <c r="Z4550" s="381">
        <v>32600</v>
      </c>
      <c r="AA4550" s="381">
        <v>36650</v>
      </c>
      <c r="AB4550" s="381">
        <v>40700</v>
      </c>
      <c r="AC4550" s="381">
        <v>44000</v>
      </c>
      <c r="AD4550" s="381">
        <v>47250</v>
      </c>
      <c r="AE4550" s="381">
        <v>50500</v>
      </c>
      <c r="AF4550" s="381">
        <v>53750</v>
      </c>
      <c r="AG4550" s="381">
        <v>9999</v>
      </c>
      <c r="AH4550" s="381" t="s">
        <v>1282</v>
      </c>
      <c r="AI4550" s="381" t="s">
        <v>1364</v>
      </c>
      <c r="AJ4550" s="381">
        <v>0</v>
      </c>
    </row>
    <row r="4551" spans="1:36">
      <c r="A4551" s="381" t="s">
        <v>583</v>
      </c>
      <c r="B4551" s="381" t="s">
        <v>1524</v>
      </c>
      <c r="C4551" s="381">
        <v>54</v>
      </c>
      <c r="D4551" s="381">
        <v>25</v>
      </c>
      <c r="E4551" s="381" t="s">
        <v>1523</v>
      </c>
      <c r="F4551" s="381" t="s">
        <v>1522</v>
      </c>
      <c r="G4551" s="381" t="s">
        <v>1521</v>
      </c>
      <c r="H4551" s="381">
        <v>52400</v>
      </c>
      <c r="I4551" s="381">
        <v>18350</v>
      </c>
      <c r="J4551" s="381">
        <v>21000</v>
      </c>
      <c r="K4551" s="381">
        <v>23600</v>
      </c>
      <c r="L4551" s="381">
        <v>26200</v>
      </c>
      <c r="M4551" s="381">
        <v>28300</v>
      </c>
      <c r="N4551" s="381">
        <v>30400</v>
      </c>
      <c r="O4551" s="381">
        <v>32500</v>
      </c>
      <c r="P4551" s="381">
        <v>34600</v>
      </c>
      <c r="Q4551" s="381">
        <v>12060</v>
      </c>
      <c r="R4551" s="381">
        <v>16240</v>
      </c>
      <c r="S4551" s="381">
        <v>20420</v>
      </c>
      <c r="T4551" s="381">
        <v>24600</v>
      </c>
      <c r="U4551" s="381">
        <v>28300</v>
      </c>
      <c r="V4551" s="381">
        <v>30400</v>
      </c>
      <c r="W4551" s="381">
        <v>32500</v>
      </c>
      <c r="X4551" s="381">
        <v>34600</v>
      </c>
      <c r="Y4551" s="381">
        <v>29350</v>
      </c>
      <c r="Z4551" s="381">
        <v>33550</v>
      </c>
      <c r="AA4551" s="381">
        <v>37750</v>
      </c>
      <c r="AB4551" s="381">
        <v>41900</v>
      </c>
      <c r="AC4551" s="381">
        <v>45300</v>
      </c>
      <c r="AD4551" s="381">
        <v>48650</v>
      </c>
      <c r="AE4551" s="381">
        <v>52000</v>
      </c>
      <c r="AF4551" s="381">
        <v>55350</v>
      </c>
      <c r="AG4551" s="381">
        <v>9999</v>
      </c>
      <c r="AH4551" s="381" t="s">
        <v>1521</v>
      </c>
      <c r="AI4551" s="381" t="s">
        <v>1364</v>
      </c>
      <c r="AJ4551" s="381">
        <v>0</v>
      </c>
    </row>
    <row r="4552" spans="1:36">
      <c r="A4552" s="381" t="s">
        <v>583</v>
      </c>
      <c r="B4552" s="381" t="s">
        <v>1520</v>
      </c>
      <c r="C4552" s="381">
        <v>54</v>
      </c>
      <c r="D4552" s="381">
        <v>27</v>
      </c>
      <c r="E4552" s="381" t="s">
        <v>1519</v>
      </c>
      <c r="F4552" s="381" t="s">
        <v>1518</v>
      </c>
      <c r="G4552" s="381" t="s">
        <v>1517</v>
      </c>
      <c r="H4552" s="381">
        <v>68100</v>
      </c>
      <c r="I4552" s="381">
        <v>24600</v>
      </c>
      <c r="J4552" s="381">
        <v>28100</v>
      </c>
      <c r="K4552" s="381">
        <v>31600</v>
      </c>
      <c r="L4552" s="381">
        <v>35100</v>
      </c>
      <c r="M4552" s="381">
        <v>37950</v>
      </c>
      <c r="N4552" s="381">
        <v>40750</v>
      </c>
      <c r="O4552" s="381">
        <v>43550</v>
      </c>
      <c r="P4552" s="381">
        <v>46350</v>
      </c>
      <c r="Q4552" s="381">
        <v>14750</v>
      </c>
      <c r="R4552" s="381">
        <v>16850</v>
      </c>
      <c r="S4552" s="381">
        <v>20420</v>
      </c>
      <c r="T4552" s="381">
        <v>24600</v>
      </c>
      <c r="U4552" s="381">
        <v>28780</v>
      </c>
      <c r="V4552" s="381">
        <v>32960</v>
      </c>
      <c r="W4552" s="381">
        <v>37140</v>
      </c>
      <c r="X4552" s="381">
        <v>41320</v>
      </c>
      <c r="Y4552" s="381">
        <v>39350</v>
      </c>
      <c r="Z4552" s="381">
        <v>44950</v>
      </c>
      <c r="AA4552" s="381">
        <v>50550</v>
      </c>
      <c r="AB4552" s="381">
        <v>56150</v>
      </c>
      <c r="AC4552" s="381">
        <v>60650</v>
      </c>
      <c r="AD4552" s="381">
        <v>65150</v>
      </c>
      <c r="AE4552" s="381">
        <v>69650</v>
      </c>
      <c r="AF4552" s="381">
        <v>74150</v>
      </c>
      <c r="AG4552" s="381">
        <v>9999</v>
      </c>
      <c r="AH4552" s="381" t="s">
        <v>1517</v>
      </c>
      <c r="AI4552" s="381" t="s">
        <v>1364</v>
      </c>
      <c r="AJ4552" s="381">
        <v>1</v>
      </c>
    </row>
    <row r="4553" spans="1:36">
      <c r="A4553" s="381" t="s">
        <v>583</v>
      </c>
      <c r="B4553" s="381" t="s">
        <v>1516</v>
      </c>
      <c r="C4553" s="381">
        <v>54</v>
      </c>
      <c r="D4553" s="381">
        <v>29</v>
      </c>
      <c r="E4553" s="381" t="s">
        <v>1515</v>
      </c>
      <c r="F4553" s="381" t="s">
        <v>1514</v>
      </c>
      <c r="G4553" s="381" t="s">
        <v>1513</v>
      </c>
      <c r="H4553" s="381">
        <v>53800</v>
      </c>
      <c r="I4553" s="381">
        <v>20200</v>
      </c>
      <c r="J4553" s="381">
        <v>23050</v>
      </c>
      <c r="K4553" s="381">
        <v>25950</v>
      </c>
      <c r="L4553" s="381">
        <v>28800</v>
      </c>
      <c r="M4553" s="381">
        <v>31150</v>
      </c>
      <c r="N4553" s="381">
        <v>33450</v>
      </c>
      <c r="O4553" s="381">
        <v>35750</v>
      </c>
      <c r="P4553" s="381">
        <v>38050</v>
      </c>
      <c r="Q4553" s="381">
        <v>12150</v>
      </c>
      <c r="R4553" s="381">
        <v>16240</v>
      </c>
      <c r="S4553" s="381">
        <v>20420</v>
      </c>
      <c r="T4553" s="381">
        <v>24600</v>
      </c>
      <c r="U4553" s="381">
        <v>28780</v>
      </c>
      <c r="V4553" s="381">
        <v>32960</v>
      </c>
      <c r="W4553" s="381">
        <v>35750</v>
      </c>
      <c r="X4553" s="381">
        <v>38050</v>
      </c>
      <c r="Y4553" s="381">
        <v>32300</v>
      </c>
      <c r="Z4553" s="381">
        <v>36900</v>
      </c>
      <c r="AA4553" s="381">
        <v>41500</v>
      </c>
      <c r="AB4553" s="381">
        <v>46100</v>
      </c>
      <c r="AC4553" s="381">
        <v>49800</v>
      </c>
      <c r="AD4553" s="381">
        <v>53500</v>
      </c>
      <c r="AE4553" s="381">
        <v>57200</v>
      </c>
      <c r="AF4553" s="381">
        <v>60900</v>
      </c>
      <c r="AG4553" s="381">
        <v>8080</v>
      </c>
      <c r="AH4553" s="381" t="s">
        <v>1513</v>
      </c>
      <c r="AI4553" s="381" t="s">
        <v>1364</v>
      </c>
      <c r="AJ4553" s="381">
        <v>1</v>
      </c>
    </row>
    <row r="4554" spans="1:36">
      <c r="A4554" s="381" t="s">
        <v>583</v>
      </c>
      <c r="B4554" s="381" t="s">
        <v>1512</v>
      </c>
      <c r="C4554" s="381">
        <v>54</v>
      </c>
      <c r="D4554" s="381">
        <v>31</v>
      </c>
      <c r="E4554" s="381" t="s">
        <v>1511</v>
      </c>
      <c r="F4554" s="381" t="s">
        <v>1510</v>
      </c>
      <c r="G4554" s="381" t="s">
        <v>1509</v>
      </c>
      <c r="H4554" s="381">
        <v>47100</v>
      </c>
      <c r="I4554" s="381">
        <v>17300</v>
      </c>
      <c r="J4554" s="381">
        <v>19750</v>
      </c>
      <c r="K4554" s="381">
        <v>22200</v>
      </c>
      <c r="L4554" s="381">
        <v>24650</v>
      </c>
      <c r="M4554" s="381">
        <v>26650</v>
      </c>
      <c r="N4554" s="381">
        <v>28600</v>
      </c>
      <c r="O4554" s="381">
        <v>30600</v>
      </c>
      <c r="P4554" s="381">
        <v>32550</v>
      </c>
      <c r="Q4554" s="381">
        <v>12060</v>
      </c>
      <c r="R4554" s="381">
        <v>16240</v>
      </c>
      <c r="S4554" s="381">
        <v>20420</v>
      </c>
      <c r="T4554" s="381">
        <v>24600</v>
      </c>
      <c r="U4554" s="381">
        <v>26650</v>
      </c>
      <c r="V4554" s="381">
        <v>28600</v>
      </c>
      <c r="W4554" s="381">
        <v>30600</v>
      </c>
      <c r="X4554" s="381">
        <v>32550</v>
      </c>
      <c r="Y4554" s="381">
        <v>27650</v>
      </c>
      <c r="Z4554" s="381">
        <v>31600</v>
      </c>
      <c r="AA4554" s="381">
        <v>35550</v>
      </c>
      <c r="AB4554" s="381">
        <v>39450</v>
      </c>
      <c r="AC4554" s="381">
        <v>42650</v>
      </c>
      <c r="AD4554" s="381">
        <v>45800</v>
      </c>
      <c r="AE4554" s="381">
        <v>48950</v>
      </c>
      <c r="AF4554" s="381">
        <v>52100</v>
      </c>
      <c r="AG4554" s="381">
        <v>9999</v>
      </c>
      <c r="AH4554" s="381" t="s">
        <v>1509</v>
      </c>
      <c r="AI4554" s="381" t="s">
        <v>1364</v>
      </c>
      <c r="AJ4554" s="381">
        <v>0</v>
      </c>
    </row>
    <row r="4555" spans="1:36">
      <c r="A4555" s="381" t="s">
        <v>583</v>
      </c>
      <c r="B4555" s="381" t="s">
        <v>1508</v>
      </c>
      <c r="C4555" s="381">
        <v>54</v>
      </c>
      <c r="D4555" s="381">
        <v>33</v>
      </c>
      <c r="E4555" s="381" t="s">
        <v>1507</v>
      </c>
      <c r="F4555" s="381" t="s">
        <v>1506</v>
      </c>
      <c r="G4555" s="381" t="s">
        <v>1505</v>
      </c>
      <c r="H4555" s="381">
        <v>56300</v>
      </c>
      <c r="I4555" s="381">
        <v>19750</v>
      </c>
      <c r="J4555" s="381">
        <v>22550</v>
      </c>
      <c r="K4555" s="381">
        <v>25350</v>
      </c>
      <c r="L4555" s="381">
        <v>28150</v>
      </c>
      <c r="M4555" s="381">
        <v>30450</v>
      </c>
      <c r="N4555" s="381">
        <v>32700</v>
      </c>
      <c r="O4555" s="381">
        <v>34950</v>
      </c>
      <c r="P4555" s="381">
        <v>37200</v>
      </c>
      <c r="Q4555" s="381">
        <v>12060</v>
      </c>
      <c r="R4555" s="381">
        <v>16240</v>
      </c>
      <c r="S4555" s="381">
        <v>20420</v>
      </c>
      <c r="T4555" s="381">
        <v>24600</v>
      </c>
      <c r="U4555" s="381">
        <v>28780</v>
      </c>
      <c r="V4555" s="381">
        <v>32700</v>
      </c>
      <c r="W4555" s="381">
        <v>34950</v>
      </c>
      <c r="X4555" s="381">
        <v>37200</v>
      </c>
      <c r="Y4555" s="381">
        <v>31550</v>
      </c>
      <c r="Z4555" s="381">
        <v>36050</v>
      </c>
      <c r="AA4555" s="381">
        <v>40550</v>
      </c>
      <c r="AB4555" s="381">
        <v>45050</v>
      </c>
      <c r="AC4555" s="381">
        <v>48700</v>
      </c>
      <c r="AD4555" s="381">
        <v>52300</v>
      </c>
      <c r="AE4555" s="381">
        <v>55900</v>
      </c>
      <c r="AF4555" s="381">
        <v>59500</v>
      </c>
      <c r="AG4555" s="381">
        <v>9999</v>
      </c>
      <c r="AH4555" s="381" t="s">
        <v>1505</v>
      </c>
      <c r="AI4555" s="381" t="s">
        <v>1364</v>
      </c>
      <c r="AJ4555" s="381">
        <v>0</v>
      </c>
    </row>
    <row r="4556" spans="1:36">
      <c r="A4556" s="381" t="s">
        <v>583</v>
      </c>
      <c r="B4556" s="381" t="s">
        <v>1504</v>
      </c>
      <c r="C4556" s="381">
        <v>54</v>
      </c>
      <c r="D4556" s="381">
        <v>35</v>
      </c>
      <c r="E4556" s="381" t="s">
        <v>1503</v>
      </c>
      <c r="F4556" s="381" t="s">
        <v>1502</v>
      </c>
      <c r="G4556" s="381" t="s">
        <v>1262</v>
      </c>
      <c r="H4556" s="381">
        <v>56200</v>
      </c>
      <c r="I4556" s="381">
        <v>19700</v>
      </c>
      <c r="J4556" s="381">
        <v>22500</v>
      </c>
      <c r="K4556" s="381">
        <v>25300</v>
      </c>
      <c r="L4556" s="381">
        <v>28100</v>
      </c>
      <c r="M4556" s="381">
        <v>30350</v>
      </c>
      <c r="N4556" s="381">
        <v>32600</v>
      </c>
      <c r="O4556" s="381">
        <v>34850</v>
      </c>
      <c r="P4556" s="381">
        <v>37100</v>
      </c>
      <c r="Q4556" s="381">
        <v>12060</v>
      </c>
      <c r="R4556" s="381">
        <v>16240</v>
      </c>
      <c r="S4556" s="381">
        <v>20420</v>
      </c>
      <c r="T4556" s="381">
        <v>24600</v>
      </c>
      <c r="U4556" s="381">
        <v>28780</v>
      </c>
      <c r="V4556" s="381">
        <v>32600</v>
      </c>
      <c r="W4556" s="381">
        <v>34850</v>
      </c>
      <c r="X4556" s="381">
        <v>37100</v>
      </c>
      <c r="Y4556" s="381">
        <v>31500</v>
      </c>
      <c r="Z4556" s="381">
        <v>36000</v>
      </c>
      <c r="AA4556" s="381">
        <v>40500</v>
      </c>
      <c r="AB4556" s="381">
        <v>44950</v>
      </c>
      <c r="AC4556" s="381">
        <v>48550</v>
      </c>
      <c r="AD4556" s="381">
        <v>52150</v>
      </c>
      <c r="AE4556" s="381">
        <v>55750</v>
      </c>
      <c r="AF4556" s="381">
        <v>59350</v>
      </c>
      <c r="AG4556" s="381">
        <v>9999</v>
      </c>
      <c r="AH4556" s="381" t="s">
        <v>1262</v>
      </c>
      <c r="AI4556" s="381" t="s">
        <v>1364</v>
      </c>
      <c r="AJ4556" s="381">
        <v>0</v>
      </c>
    </row>
    <row r="4557" spans="1:36">
      <c r="A4557" s="381" t="s">
        <v>583</v>
      </c>
      <c r="B4557" s="381" t="s">
        <v>1501</v>
      </c>
      <c r="C4557" s="381">
        <v>54</v>
      </c>
      <c r="D4557" s="381">
        <v>37</v>
      </c>
      <c r="E4557" s="381" t="s">
        <v>1500</v>
      </c>
      <c r="F4557" s="381" t="s">
        <v>1499</v>
      </c>
      <c r="G4557" s="381" t="s">
        <v>1258</v>
      </c>
      <c r="H4557" s="381">
        <v>80200</v>
      </c>
      <c r="I4557" s="381">
        <v>28100</v>
      </c>
      <c r="J4557" s="381">
        <v>32100</v>
      </c>
      <c r="K4557" s="381">
        <v>36100</v>
      </c>
      <c r="L4557" s="381">
        <v>40100</v>
      </c>
      <c r="M4557" s="381">
        <v>43350</v>
      </c>
      <c r="N4557" s="381">
        <v>46550</v>
      </c>
      <c r="O4557" s="381">
        <v>49750</v>
      </c>
      <c r="P4557" s="381">
        <v>52950</v>
      </c>
      <c r="Q4557" s="381">
        <v>16850</v>
      </c>
      <c r="R4557" s="381">
        <v>19250</v>
      </c>
      <c r="S4557" s="381">
        <v>21650</v>
      </c>
      <c r="T4557" s="381">
        <v>24600</v>
      </c>
      <c r="U4557" s="381">
        <v>28780</v>
      </c>
      <c r="V4557" s="381">
        <v>32960</v>
      </c>
      <c r="W4557" s="381">
        <v>37140</v>
      </c>
      <c r="X4557" s="381">
        <v>41320</v>
      </c>
      <c r="Y4557" s="381">
        <v>44950</v>
      </c>
      <c r="Z4557" s="381">
        <v>51350</v>
      </c>
      <c r="AA4557" s="381">
        <v>57750</v>
      </c>
      <c r="AB4557" s="381">
        <v>64150</v>
      </c>
      <c r="AC4557" s="381">
        <v>69300</v>
      </c>
      <c r="AD4557" s="381">
        <v>74450</v>
      </c>
      <c r="AE4557" s="381">
        <v>79550</v>
      </c>
      <c r="AF4557" s="381">
        <v>84700</v>
      </c>
      <c r="AG4557" s="381">
        <v>3630</v>
      </c>
      <c r="AH4557" s="381" t="s">
        <v>1258</v>
      </c>
      <c r="AI4557" s="381" t="s">
        <v>1364</v>
      </c>
      <c r="AJ4557" s="381">
        <v>1</v>
      </c>
    </row>
    <row r="4558" spans="1:36">
      <c r="A4558" s="381" t="s">
        <v>583</v>
      </c>
      <c r="B4558" s="381" t="s">
        <v>1498</v>
      </c>
      <c r="C4558" s="381">
        <v>54</v>
      </c>
      <c r="D4558" s="381">
        <v>39</v>
      </c>
      <c r="E4558" s="381" t="s">
        <v>1497</v>
      </c>
      <c r="F4558" s="381" t="s">
        <v>1496</v>
      </c>
      <c r="G4558" s="381" t="s">
        <v>1495</v>
      </c>
      <c r="H4558" s="381">
        <v>53000</v>
      </c>
      <c r="I4558" s="381">
        <v>19250</v>
      </c>
      <c r="J4558" s="381">
        <v>22000</v>
      </c>
      <c r="K4558" s="381">
        <v>24750</v>
      </c>
      <c r="L4558" s="381">
        <v>27500</v>
      </c>
      <c r="M4558" s="381">
        <v>29700</v>
      </c>
      <c r="N4558" s="381">
        <v>31900</v>
      </c>
      <c r="O4558" s="381">
        <v>34100</v>
      </c>
      <c r="P4558" s="381">
        <v>36300</v>
      </c>
      <c r="Q4558" s="381">
        <v>12060</v>
      </c>
      <c r="R4558" s="381">
        <v>16240</v>
      </c>
      <c r="S4558" s="381">
        <v>20420</v>
      </c>
      <c r="T4558" s="381">
        <v>24600</v>
      </c>
      <c r="U4558" s="381">
        <v>28780</v>
      </c>
      <c r="V4558" s="381">
        <v>31900</v>
      </c>
      <c r="W4558" s="381">
        <v>34100</v>
      </c>
      <c r="X4558" s="381">
        <v>36300</v>
      </c>
      <c r="Y4558" s="381">
        <v>30800</v>
      </c>
      <c r="Z4558" s="381">
        <v>35200</v>
      </c>
      <c r="AA4558" s="381">
        <v>39600</v>
      </c>
      <c r="AB4558" s="381">
        <v>44000</v>
      </c>
      <c r="AC4558" s="381">
        <v>47550</v>
      </c>
      <c r="AD4558" s="381">
        <v>51050</v>
      </c>
      <c r="AE4558" s="381">
        <v>54600</v>
      </c>
      <c r="AF4558" s="381">
        <v>58100</v>
      </c>
      <c r="AG4558" s="381">
        <v>1480</v>
      </c>
      <c r="AH4558" s="381" t="s">
        <v>1495</v>
      </c>
      <c r="AI4558" s="381" t="s">
        <v>1364</v>
      </c>
      <c r="AJ4558" s="381">
        <v>1</v>
      </c>
    </row>
    <row r="4559" spans="1:36">
      <c r="A4559" s="381" t="s">
        <v>583</v>
      </c>
      <c r="B4559" s="381" t="s">
        <v>1494</v>
      </c>
      <c r="C4559" s="381">
        <v>54</v>
      </c>
      <c r="D4559" s="381">
        <v>41</v>
      </c>
      <c r="E4559" s="381" t="s">
        <v>1493</v>
      </c>
      <c r="F4559" s="381" t="s">
        <v>1492</v>
      </c>
      <c r="G4559" s="381" t="s">
        <v>1491</v>
      </c>
      <c r="H4559" s="381">
        <v>48100</v>
      </c>
      <c r="I4559" s="381">
        <v>17300</v>
      </c>
      <c r="J4559" s="381">
        <v>19750</v>
      </c>
      <c r="K4559" s="381">
        <v>22200</v>
      </c>
      <c r="L4559" s="381">
        <v>24650</v>
      </c>
      <c r="M4559" s="381">
        <v>26650</v>
      </c>
      <c r="N4559" s="381">
        <v>28600</v>
      </c>
      <c r="O4559" s="381">
        <v>30600</v>
      </c>
      <c r="P4559" s="381">
        <v>32550</v>
      </c>
      <c r="Q4559" s="381">
        <v>12060</v>
      </c>
      <c r="R4559" s="381">
        <v>16240</v>
      </c>
      <c r="S4559" s="381">
        <v>20420</v>
      </c>
      <c r="T4559" s="381">
        <v>24600</v>
      </c>
      <c r="U4559" s="381">
        <v>26650</v>
      </c>
      <c r="V4559" s="381">
        <v>28600</v>
      </c>
      <c r="W4559" s="381">
        <v>30600</v>
      </c>
      <c r="X4559" s="381">
        <v>32550</v>
      </c>
      <c r="Y4559" s="381">
        <v>27650</v>
      </c>
      <c r="Z4559" s="381">
        <v>31600</v>
      </c>
      <c r="AA4559" s="381">
        <v>35550</v>
      </c>
      <c r="AB4559" s="381">
        <v>39450</v>
      </c>
      <c r="AC4559" s="381">
        <v>42650</v>
      </c>
      <c r="AD4559" s="381">
        <v>45800</v>
      </c>
      <c r="AE4559" s="381">
        <v>48950</v>
      </c>
      <c r="AF4559" s="381">
        <v>52100</v>
      </c>
      <c r="AG4559" s="381">
        <v>9999</v>
      </c>
      <c r="AH4559" s="381" t="s">
        <v>1491</v>
      </c>
      <c r="AI4559" s="381" t="s">
        <v>1364</v>
      </c>
      <c r="AJ4559" s="381">
        <v>0</v>
      </c>
    </row>
    <row r="4560" spans="1:36">
      <c r="A4560" s="381" t="s">
        <v>583</v>
      </c>
      <c r="B4560" s="381" t="s">
        <v>1490</v>
      </c>
      <c r="C4560" s="381">
        <v>54</v>
      </c>
      <c r="D4560" s="381">
        <v>43</v>
      </c>
      <c r="E4560" s="381" t="s">
        <v>1489</v>
      </c>
      <c r="F4560" s="381" t="s">
        <v>1488</v>
      </c>
      <c r="G4560" s="381" t="s">
        <v>1042</v>
      </c>
      <c r="H4560" s="381">
        <v>45500</v>
      </c>
      <c r="I4560" s="381">
        <v>18700</v>
      </c>
      <c r="J4560" s="381">
        <v>21400</v>
      </c>
      <c r="K4560" s="381">
        <v>24050</v>
      </c>
      <c r="L4560" s="381">
        <v>26700</v>
      </c>
      <c r="M4560" s="381">
        <v>28850</v>
      </c>
      <c r="N4560" s="381">
        <v>31000</v>
      </c>
      <c r="O4560" s="381">
        <v>33150</v>
      </c>
      <c r="P4560" s="381">
        <v>35250</v>
      </c>
      <c r="Q4560" s="381">
        <v>12060</v>
      </c>
      <c r="R4560" s="381">
        <v>16240</v>
      </c>
      <c r="S4560" s="381">
        <v>20420</v>
      </c>
      <c r="T4560" s="381">
        <v>24600</v>
      </c>
      <c r="U4560" s="381">
        <v>28780</v>
      </c>
      <c r="V4560" s="381">
        <v>31000</v>
      </c>
      <c r="W4560" s="381">
        <v>33150</v>
      </c>
      <c r="X4560" s="381">
        <v>35250</v>
      </c>
      <c r="Y4560" s="381">
        <v>29950</v>
      </c>
      <c r="Z4560" s="381">
        <v>34200</v>
      </c>
      <c r="AA4560" s="381">
        <v>38500</v>
      </c>
      <c r="AB4560" s="381">
        <v>42750</v>
      </c>
      <c r="AC4560" s="381">
        <v>46200</v>
      </c>
      <c r="AD4560" s="381">
        <v>49600</v>
      </c>
      <c r="AE4560" s="381">
        <v>53050</v>
      </c>
      <c r="AF4560" s="381">
        <v>56450</v>
      </c>
      <c r="AG4560" s="381">
        <v>9999</v>
      </c>
      <c r="AH4560" s="381" t="s">
        <v>1042</v>
      </c>
      <c r="AI4560" s="381" t="s">
        <v>1364</v>
      </c>
      <c r="AJ4560" s="381">
        <v>1</v>
      </c>
    </row>
    <row r="4561" spans="1:36">
      <c r="A4561" s="381" t="s">
        <v>583</v>
      </c>
      <c r="B4561" s="381" t="s">
        <v>1487</v>
      </c>
      <c r="C4561" s="381">
        <v>54</v>
      </c>
      <c r="D4561" s="381">
        <v>45</v>
      </c>
      <c r="E4561" s="381" t="s">
        <v>1486</v>
      </c>
      <c r="F4561" s="381" t="s">
        <v>1485</v>
      </c>
      <c r="G4561" s="381" t="s">
        <v>1484</v>
      </c>
      <c r="H4561" s="381">
        <v>48900</v>
      </c>
      <c r="I4561" s="381">
        <v>17300</v>
      </c>
      <c r="J4561" s="381">
        <v>19750</v>
      </c>
      <c r="K4561" s="381">
        <v>22200</v>
      </c>
      <c r="L4561" s="381">
        <v>24650</v>
      </c>
      <c r="M4561" s="381">
        <v>26650</v>
      </c>
      <c r="N4561" s="381">
        <v>28600</v>
      </c>
      <c r="O4561" s="381">
        <v>30600</v>
      </c>
      <c r="P4561" s="381">
        <v>32550</v>
      </c>
      <c r="Q4561" s="381">
        <v>12060</v>
      </c>
      <c r="R4561" s="381">
        <v>16240</v>
      </c>
      <c r="S4561" s="381">
        <v>20420</v>
      </c>
      <c r="T4561" s="381">
        <v>24600</v>
      </c>
      <c r="U4561" s="381">
        <v>26650</v>
      </c>
      <c r="V4561" s="381">
        <v>28600</v>
      </c>
      <c r="W4561" s="381">
        <v>30600</v>
      </c>
      <c r="X4561" s="381">
        <v>32550</v>
      </c>
      <c r="Y4561" s="381">
        <v>27650</v>
      </c>
      <c r="Z4561" s="381">
        <v>31600</v>
      </c>
      <c r="AA4561" s="381">
        <v>35550</v>
      </c>
      <c r="AB4561" s="381">
        <v>39450</v>
      </c>
      <c r="AC4561" s="381">
        <v>42650</v>
      </c>
      <c r="AD4561" s="381">
        <v>45800</v>
      </c>
      <c r="AE4561" s="381">
        <v>48950</v>
      </c>
      <c r="AF4561" s="381">
        <v>52100</v>
      </c>
      <c r="AG4561" s="381">
        <v>9999</v>
      </c>
      <c r="AH4561" s="381" t="s">
        <v>1484</v>
      </c>
      <c r="AI4561" s="381" t="s">
        <v>1364</v>
      </c>
      <c r="AJ4561" s="381">
        <v>0</v>
      </c>
    </row>
    <row r="4562" spans="1:36">
      <c r="A4562" s="381" t="s">
        <v>583</v>
      </c>
      <c r="B4562" s="381" t="s">
        <v>1483</v>
      </c>
      <c r="C4562" s="381">
        <v>54</v>
      </c>
      <c r="D4562" s="381">
        <v>47</v>
      </c>
      <c r="E4562" s="381" t="s">
        <v>1482</v>
      </c>
      <c r="F4562" s="381" t="s">
        <v>1481</v>
      </c>
      <c r="G4562" s="381" t="s">
        <v>1480</v>
      </c>
      <c r="H4562" s="381">
        <v>34100</v>
      </c>
      <c r="I4562" s="381">
        <v>17300</v>
      </c>
      <c r="J4562" s="381">
        <v>19750</v>
      </c>
      <c r="K4562" s="381">
        <v>22200</v>
      </c>
      <c r="L4562" s="381">
        <v>24650</v>
      </c>
      <c r="M4562" s="381">
        <v>26650</v>
      </c>
      <c r="N4562" s="381">
        <v>28600</v>
      </c>
      <c r="O4562" s="381">
        <v>30600</v>
      </c>
      <c r="P4562" s="381">
        <v>32550</v>
      </c>
      <c r="Q4562" s="381">
        <v>12060</v>
      </c>
      <c r="R4562" s="381">
        <v>16240</v>
      </c>
      <c r="S4562" s="381">
        <v>20420</v>
      </c>
      <c r="T4562" s="381">
        <v>24600</v>
      </c>
      <c r="U4562" s="381">
        <v>26650</v>
      </c>
      <c r="V4562" s="381">
        <v>28600</v>
      </c>
      <c r="W4562" s="381">
        <v>30600</v>
      </c>
      <c r="X4562" s="381">
        <v>32550</v>
      </c>
      <c r="Y4562" s="381">
        <v>27650</v>
      </c>
      <c r="Z4562" s="381">
        <v>31600</v>
      </c>
      <c r="AA4562" s="381">
        <v>35550</v>
      </c>
      <c r="AB4562" s="381">
        <v>39450</v>
      </c>
      <c r="AC4562" s="381">
        <v>42650</v>
      </c>
      <c r="AD4562" s="381">
        <v>45800</v>
      </c>
      <c r="AE4562" s="381">
        <v>48950</v>
      </c>
      <c r="AF4562" s="381">
        <v>52100</v>
      </c>
      <c r="AG4562" s="381">
        <v>9999</v>
      </c>
      <c r="AH4562" s="381" t="s">
        <v>1480</v>
      </c>
      <c r="AI4562" s="381" t="s">
        <v>1364</v>
      </c>
      <c r="AJ4562" s="381">
        <v>0</v>
      </c>
    </row>
    <row r="4563" spans="1:36">
      <c r="A4563" s="381" t="s">
        <v>583</v>
      </c>
      <c r="B4563" s="381" t="s">
        <v>1479</v>
      </c>
      <c r="C4563" s="381">
        <v>54</v>
      </c>
      <c r="D4563" s="381">
        <v>49</v>
      </c>
      <c r="E4563" s="381" t="s">
        <v>1478</v>
      </c>
      <c r="F4563" s="381" t="s">
        <v>1477</v>
      </c>
      <c r="G4563" s="381" t="s">
        <v>1476</v>
      </c>
      <c r="H4563" s="381">
        <v>56500</v>
      </c>
      <c r="I4563" s="381">
        <v>19800</v>
      </c>
      <c r="J4563" s="381">
        <v>22600</v>
      </c>
      <c r="K4563" s="381">
        <v>25450</v>
      </c>
      <c r="L4563" s="381">
        <v>28250</v>
      </c>
      <c r="M4563" s="381">
        <v>30550</v>
      </c>
      <c r="N4563" s="381">
        <v>32800</v>
      </c>
      <c r="O4563" s="381">
        <v>35050</v>
      </c>
      <c r="P4563" s="381">
        <v>37300</v>
      </c>
      <c r="Q4563" s="381">
        <v>12060</v>
      </c>
      <c r="R4563" s="381">
        <v>16240</v>
      </c>
      <c r="S4563" s="381">
        <v>20420</v>
      </c>
      <c r="T4563" s="381">
        <v>24600</v>
      </c>
      <c r="U4563" s="381">
        <v>28780</v>
      </c>
      <c r="V4563" s="381">
        <v>32800</v>
      </c>
      <c r="W4563" s="381">
        <v>35050</v>
      </c>
      <c r="X4563" s="381">
        <v>37300</v>
      </c>
      <c r="Y4563" s="381">
        <v>31650</v>
      </c>
      <c r="Z4563" s="381">
        <v>36200</v>
      </c>
      <c r="AA4563" s="381">
        <v>40700</v>
      </c>
      <c r="AB4563" s="381">
        <v>45200</v>
      </c>
      <c r="AC4563" s="381">
        <v>48850</v>
      </c>
      <c r="AD4563" s="381">
        <v>52450</v>
      </c>
      <c r="AE4563" s="381">
        <v>56050</v>
      </c>
      <c r="AF4563" s="381">
        <v>59700</v>
      </c>
      <c r="AG4563" s="381">
        <v>9999</v>
      </c>
      <c r="AH4563" s="381" t="s">
        <v>1476</v>
      </c>
      <c r="AI4563" s="381" t="s">
        <v>1364</v>
      </c>
      <c r="AJ4563" s="381">
        <v>0</v>
      </c>
    </row>
    <row r="4564" spans="1:36">
      <c r="A4564" s="381" t="s">
        <v>583</v>
      </c>
      <c r="B4564" s="381" t="s">
        <v>1475</v>
      </c>
      <c r="C4564" s="381">
        <v>54</v>
      </c>
      <c r="D4564" s="381">
        <v>51</v>
      </c>
      <c r="E4564" s="381" t="s">
        <v>1443</v>
      </c>
      <c r="F4564" s="381" t="s">
        <v>1442</v>
      </c>
      <c r="G4564" s="381" t="s">
        <v>1474</v>
      </c>
      <c r="H4564" s="381">
        <v>56100</v>
      </c>
      <c r="I4564" s="381">
        <v>19650</v>
      </c>
      <c r="J4564" s="381">
        <v>22450</v>
      </c>
      <c r="K4564" s="381">
        <v>25250</v>
      </c>
      <c r="L4564" s="381">
        <v>28050</v>
      </c>
      <c r="M4564" s="381">
        <v>30300</v>
      </c>
      <c r="N4564" s="381">
        <v>32550</v>
      </c>
      <c r="O4564" s="381">
        <v>34800</v>
      </c>
      <c r="P4564" s="381">
        <v>37050</v>
      </c>
      <c r="Q4564" s="381">
        <v>12060</v>
      </c>
      <c r="R4564" s="381">
        <v>16240</v>
      </c>
      <c r="S4564" s="381">
        <v>20420</v>
      </c>
      <c r="T4564" s="381">
        <v>24600</v>
      </c>
      <c r="U4564" s="381">
        <v>28780</v>
      </c>
      <c r="V4564" s="381">
        <v>32550</v>
      </c>
      <c r="W4564" s="381">
        <v>34800</v>
      </c>
      <c r="X4564" s="381">
        <v>37050</v>
      </c>
      <c r="Y4564" s="381">
        <v>31450</v>
      </c>
      <c r="Z4564" s="381">
        <v>35950</v>
      </c>
      <c r="AA4564" s="381">
        <v>40450</v>
      </c>
      <c r="AB4564" s="381">
        <v>44900</v>
      </c>
      <c r="AC4564" s="381">
        <v>48500</v>
      </c>
      <c r="AD4564" s="381">
        <v>52100</v>
      </c>
      <c r="AE4564" s="381">
        <v>55700</v>
      </c>
      <c r="AF4564" s="381">
        <v>59300</v>
      </c>
      <c r="AG4564" s="381">
        <v>9000</v>
      </c>
      <c r="AH4564" s="381" t="s">
        <v>1474</v>
      </c>
      <c r="AI4564" s="381" t="s">
        <v>1364</v>
      </c>
      <c r="AJ4564" s="381">
        <v>1</v>
      </c>
    </row>
    <row r="4565" spans="1:36">
      <c r="A4565" s="381" t="s">
        <v>583</v>
      </c>
      <c r="B4565" s="381" t="s">
        <v>1473</v>
      </c>
      <c r="C4565" s="381">
        <v>54</v>
      </c>
      <c r="D4565" s="381">
        <v>53</v>
      </c>
      <c r="E4565" s="381" t="s">
        <v>1472</v>
      </c>
      <c r="F4565" s="381" t="s">
        <v>1471</v>
      </c>
      <c r="G4565" s="381" t="s">
        <v>1470</v>
      </c>
      <c r="H4565" s="381">
        <v>46700</v>
      </c>
      <c r="I4565" s="381">
        <v>17300</v>
      </c>
      <c r="J4565" s="381">
        <v>19750</v>
      </c>
      <c r="K4565" s="381">
        <v>22200</v>
      </c>
      <c r="L4565" s="381">
        <v>24650</v>
      </c>
      <c r="M4565" s="381">
        <v>26650</v>
      </c>
      <c r="N4565" s="381">
        <v>28600</v>
      </c>
      <c r="O4565" s="381">
        <v>30600</v>
      </c>
      <c r="P4565" s="381">
        <v>32550</v>
      </c>
      <c r="Q4565" s="381">
        <v>12060</v>
      </c>
      <c r="R4565" s="381">
        <v>16240</v>
      </c>
      <c r="S4565" s="381">
        <v>20420</v>
      </c>
      <c r="T4565" s="381">
        <v>24600</v>
      </c>
      <c r="U4565" s="381">
        <v>26650</v>
      </c>
      <c r="V4565" s="381">
        <v>28600</v>
      </c>
      <c r="W4565" s="381">
        <v>30600</v>
      </c>
      <c r="X4565" s="381">
        <v>32550</v>
      </c>
      <c r="Y4565" s="381">
        <v>27650</v>
      </c>
      <c r="Z4565" s="381">
        <v>31600</v>
      </c>
      <c r="AA4565" s="381">
        <v>35550</v>
      </c>
      <c r="AB4565" s="381">
        <v>39450</v>
      </c>
      <c r="AC4565" s="381">
        <v>42650</v>
      </c>
      <c r="AD4565" s="381">
        <v>45800</v>
      </c>
      <c r="AE4565" s="381">
        <v>48950</v>
      </c>
      <c r="AF4565" s="381">
        <v>52100</v>
      </c>
      <c r="AG4565" s="381">
        <v>9999</v>
      </c>
      <c r="AH4565" s="381" t="s">
        <v>1470</v>
      </c>
      <c r="AI4565" s="381" t="s">
        <v>1364</v>
      </c>
      <c r="AJ4565" s="381">
        <v>0</v>
      </c>
    </row>
    <row r="4566" spans="1:36">
      <c r="A4566" s="381" t="s">
        <v>583</v>
      </c>
      <c r="B4566" s="381" t="s">
        <v>1469</v>
      </c>
      <c r="C4566" s="381">
        <v>54</v>
      </c>
      <c r="D4566" s="381">
        <v>55</v>
      </c>
      <c r="E4566" s="381" t="s">
        <v>1468</v>
      </c>
      <c r="F4566" s="381" t="s">
        <v>1467</v>
      </c>
      <c r="G4566" s="381" t="s">
        <v>1466</v>
      </c>
      <c r="H4566" s="381">
        <v>47700</v>
      </c>
      <c r="I4566" s="381">
        <v>17300</v>
      </c>
      <c r="J4566" s="381">
        <v>19750</v>
      </c>
      <c r="K4566" s="381">
        <v>22200</v>
      </c>
      <c r="L4566" s="381">
        <v>24650</v>
      </c>
      <c r="M4566" s="381">
        <v>26650</v>
      </c>
      <c r="N4566" s="381">
        <v>28600</v>
      </c>
      <c r="O4566" s="381">
        <v>30600</v>
      </c>
      <c r="P4566" s="381">
        <v>32550</v>
      </c>
      <c r="Q4566" s="381">
        <v>12060</v>
      </c>
      <c r="R4566" s="381">
        <v>16240</v>
      </c>
      <c r="S4566" s="381">
        <v>20420</v>
      </c>
      <c r="T4566" s="381">
        <v>24600</v>
      </c>
      <c r="U4566" s="381">
        <v>26650</v>
      </c>
      <c r="V4566" s="381">
        <v>28600</v>
      </c>
      <c r="W4566" s="381">
        <v>30600</v>
      </c>
      <c r="X4566" s="381">
        <v>32550</v>
      </c>
      <c r="Y4566" s="381">
        <v>27650</v>
      </c>
      <c r="Z4566" s="381">
        <v>31600</v>
      </c>
      <c r="AA4566" s="381">
        <v>35550</v>
      </c>
      <c r="AB4566" s="381">
        <v>39450</v>
      </c>
      <c r="AC4566" s="381">
        <v>42650</v>
      </c>
      <c r="AD4566" s="381">
        <v>45800</v>
      </c>
      <c r="AE4566" s="381">
        <v>48950</v>
      </c>
      <c r="AF4566" s="381">
        <v>52100</v>
      </c>
      <c r="AG4566" s="381">
        <v>9999</v>
      </c>
      <c r="AH4566" s="381" t="s">
        <v>1466</v>
      </c>
      <c r="AI4566" s="381" t="s">
        <v>1364</v>
      </c>
      <c r="AJ4566" s="381">
        <v>0</v>
      </c>
    </row>
    <row r="4567" spans="1:36">
      <c r="A4567" s="381" t="s">
        <v>583</v>
      </c>
      <c r="B4567" s="381" t="s">
        <v>1465</v>
      </c>
      <c r="C4567" s="381">
        <v>54</v>
      </c>
      <c r="D4567" s="381">
        <v>57</v>
      </c>
      <c r="E4567" s="381" t="s">
        <v>1464</v>
      </c>
      <c r="F4567" s="381" t="s">
        <v>1463</v>
      </c>
      <c r="G4567" s="381" t="s">
        <v>1462</v>
      </c>
      <c r="H4567" s="381">
        <v>53900</v>
      </c>
      <c r="I4567" s="381">
        <v>24000</v>
      </c>
      <c r="J4567" s="381">
        <v>27400</v>
      </c>
      <c r="K4567" s="381">
        <v>30850</v>
      </c>
      <c r="L4567" s="381">
        <v>34250</v>
      </c>
      <c r="M4567" s="381">
        <v>37000</v>
      </c>
      <c r="N4567" s="381">
        <v>39750</v>
      </c>
      <c r="O4567" s="381">
        <v>42500</v>
      </c>
      <c r="P4567" s="381">
        <v>45250</v>
      </c>
      <c r="Q4567" s="381">
        <v>14400</v>
      </c>
      <c r="R4567" s="381">
        <v>16450</v>
      </c>
      <c r="S4567" s="381">
        <v>20420</v>
      </c>
      <c r="T4567" s="381">
        <v>24600</v>
      </c>
      <c r="U4567" s="381">
        <v>28780</v>
      </c>
      <c r="V4567" s="381">
        <v>32960</v>
      </c>
      <c r="W4567" s="381">
        <v>37140</v>
      </c>
      <c r="X4567" s="381">
        <v>41320</v>
      </c>
      <c r="Y4567" s="381">
        <v>38400</v>
      </c>
      <c r="Z4567" s="381">
        <v>43900</v>
      </c>
      <c r="AA4567" s="381">
        <v>49400</v>
      </c>
      <c r="AB4567" s="381">
        <v>54850</v>
      </c>
      <c r="AC4567" s="381">
        <v>59250</v>
      </c>
      <c r="AD4567" s="381">
        <v>63650</v>
      </c>
      <c r="AE4567" s="381">
        <v>68050</v>
      </c>
      <c r="AF4567" s="381">
        <v>72450</v>
      </c>
      <c r="AG4567" s="381">
        <v>1900</v>
      </c>
      <c r="AH4567" s="381" t="s">
        <v>1462</v>
      </c>
      <c r="AI4567" s="381" t="s">
        <v>1364</v>
      </c>
      <c r="AJ4567" s="381">
        <v>1</v>
      </c>
    </row>
    <row r="4568" spans="1:36">
      <c r="A4568" s="381" t="s">
        <v>583</v>
      </c>
      <c r="B4568" s="381" t="s">
        <v>1461</v>
      </c>
      <c r="C4568" s="381">
        <v>54</v>
      </c>
      <c r="D4568" s="381">
        <v>59</v>
      </c>
      <c r="E4568" s="381" t="s">
        <v>1460</v>
      </c>
      <c r="F4568" s="381" t="s">
        <v>1459</v>
      </c>
      <c r="G4568" s="381" t="s">
        <v>1458</v>
      </c>
      <c r="H4568" s="381">
        <v>47600</v>
      </c>
      <c r="I4568" s="381">
        <v>17300</v>
      </c>
      <c r="J4568" s="381">
        <v>19750</v>
      </c>
      <c r="K4568" s="381">
        <v>22200</v>
      </c>
      <c r="L4568" s="381">
        <v>24650</v>
      </c>
      <c r="M4568" s="381">
        <v>26650</v>
      </c>
      <c r="N4568" s="381">
        <v>28600</v>
      </c>
      <c r="O4568" s="381">
        <v>30600</v>
      </c>
      <c r="P4568" s="381">
        <v>32550</v>
      </c>
      <c r="Q4568" s="381">
        <v>12060</v>
      </c>
      <c r="R4568" s="381">
        <v>16240</v>
      </c>
      <c r="S4568" s="381">
        <v>20420</v>
      </c>
      <c r="T4568" s="381">
        <v>24600</v>
      </c>
      <c r="U4568" s="381">
        <v>26650</v>
      </c>
      <c r="V4568" s="381">
        <v>28600</v>
      </c>
      <c r="W4568" s="381">
        <v>30600</v>
      </c>
      <c r="X4568" s="381">
        <v>32550</v>
      </c>
      <c r="Y4568" s="381">
        <v>27650</v>
      </c>
      <c r="Z4568" s="381">
        <v>31600</v>
      </c>
      <c r="AA4568" s="381">
        <v>35550</v>
      </c>
      <c r="AB4568" s="381">
        <v>39450</v>
      </c>
      <c r="AC4568" s="381">
        <v>42650</v>
      </c>
      <c r="AD4568" s="381">
        <v>45800</v>
      </c>
      <c r="AE4568" s="381">
        <v>48950</v>
      </c>
      <c r="AF4568" s="381">
        <v>52100</v>
      </c>
      <c r="AG4568" s="381">
        <v>9999</v>
      </c>
      <c r="AH4568" s="381" t="s">
        <v>1458</v>
      </c>
      <c r="AI4568" s="381" t="s">
        <v>1364</v>
      </c>
      <c r="AJ4568" s="381">
        <v>0</v>
      </c>
    </row>
    <row r="4569" spans="1:36">
      <c r="A4569" s="381" t="s">
        <v>583</v>
      </c>
      <c r="B4569" s="381" t="s">
        <v>1457</v>
      </c>
      <c r="C4569" s="381">
        <v>54</v>
      </c>
      <c r="D4569" s="381">
        <v>61</v>
      </c>
      <c r="E4569" s="381" t="s">
        <v>1427</v>
      </c>
      <c r="F4569" s="381" t="s">
        <v>1426</v>
      </c>
      <c r="G4569" s="381" t="s">
        <v>1456</v>
      </c>
      <c r="H4569" s="381">
        <v>64100</v>
      </c>
      <c r="I4569" s="381">
        <v>22450</v>
      </c>
      <c r="J4569" s="381">
        <v>25650</v>
      </c>
      <c r="K4569" s="381">
        <v>28850</v>
      </c>
      <c r="L4569" s="381">
        <v>32050</v>
      </c>
      <c r="M4569" s="381">
        <v>34650</v>
      </c>
      <c r="N4569" s="381">
        <v>37200</v>
      </c>
      <c r="O4569" s="381">
        <v>39750</v>
      </c>
      <c r="P4569" s="381">
        <v>42350</v>
      </c>
      <c r="Q4569" s="381">
        <v>13500</v>
      </c>
      <c r="R4569" s="381">
        <v>16240</v>
      </c>
      <c r="S4569" s="381">
        <v>20420</v>
      </c>
      <c r="T4569" s="381">
        <v>24600</v>
      </c>
      <c r="U4569" s="381">
        <v>28780</v>
      </c>
      <c r="V4569" s="381">
        <v>32960</v>
      </c>
      <c r="W4569" s="381">
        <v>37140</v>
      </c>
      <c r="X4569" s="381">
        <v>41320</v>
      </c>
      <c r="Y4569" s="381">
        <v>35950</v>
      </c>
      <c r="Z4569" s="381">
        <v>41050</v>
      </c>
      <c r="AA4569" s="381">
        <v>46200</v>
      </c>
      <c r="AB4569" s="381">
        <v>51300</v>
      </c>
      <c r="AC4569" s="381">
        <v>55450</v>
      </c>
      <c r="AD4569" s="381">
        <v>59550</v>
      </c>
      <c r="AE4569" s="381">
        <v>63650</v>
      </c>
      <c r="AF4569" s="381">
        <v>67750</v>
      </c>
      <c r="AG4569" s="381">
        <v>9999</v>
      </c>
      <c r="AH4569" s="381" t="s">
        <v>1456</v>
      </c>
      <c r="AI4569" s="381" t="s">
        <v>1364</v>
      </c>
      <c r="AJ4569" s="381">
        <v>1</v>
      </c>
    </row>
    <row r="4570" spans="1:36">
      <c r="A4570" s="381" t="s">
        <v>583</v>
      </c>
      <c r="B4570" s="381" t="s">
        <v>1455</v>
      </c>
      <c r="C4570" s="381">
        <v>54</v>
      </c>
      <c r="D4570" s="381">
        <v>63</v>
      </c>
      <c r="E4570" s="381" t="s">
        <v>1454</v>
      </c>
      <c r="F4570" s="381" t="s">
        <v>1453</v>
      </c>
      <c r="G4570" s="381" t="s">
        <v>1205</v>
      </c>
      <c r="H4570" s="381">
        <v>46200</v>
      </c>
      <c r="I4570" s="381">
        <v>17300</v>
      </c>
      <c r="J4570" s="381">
        <v>19750</v>
      </c>
      <c r="K4570" s="381">
        <v>22200</v>
      </c>
      <c r="L4570" s="381">
        <v>24650</v>
      </c>
      <c r="M4570" s="381">
        <v>26650</v>
      </c>
      <c r="N4570" s="381">
        <v>28600</v>
      </c>
      <c r="O4570" s="381">
        <v>30600</v>
      </c>
      <c r="P4570" s="381">
        <v>32550</v>
      </c>
      <c r="Q4570" s="381">
        <v>12060</v>
      </c>
      <c r="R4570" s="381">
        <v>16240</v>
      </c>
      <c r="S4570" s="381">
        <v>20420</v>
      </c>
      <c r="T4570" s="381">
        <v>24600</v>
      </c>
      <c r="U4570" s="381">
        <v>26650</v>
      </c>
      <c r="V4570" s="381">
        <v>28600</v>
      </c>
      <c r="W4570" s="381">
        <v>30600</v>
      </c>
      <c r="X4570" s="381">
        <v>32550</v>
      </c>
      <c r="Y4570" s="381">
        <v>27650</v>
      </c>
      <c r="Z4570" s="381">
        <v>31600</v>
      </c>
      <c r="AA4570" s="381">
        <v>35550</v>
      </c>
      <c r="AB4570" s="381">
        <v>39450</v>
      </c>
      <c r="AC4570" s="381">
        <v>42650</v>
      </c>
      <c r="AD4570" s="381">
        <v>45800</v>
      </c>
      <c r="AE4570" s="381">
        <v>48950</v>
      </c>
      <c r="AF4570" s="381">
        <v>52100</v>
      </c>
      <c r="AG4570" s="381">
        <v>9999</v>
      </c>
      <c r="AH4570" s="381" t="s">
        <v>1205</v>
      </c>
      <c r="AI4570" s="381" t="s">
        <v>1364</v>
      </c>
      <c r="AJ4570" s="381">
        <v>0</v>
      </c>
    </row>
    <row r="4571" spans="1:36">
      <c r="A4571" s="381" t="s">
        <v>583</v>
      </c>
      <c r="B4571" s="381" t="s">
        <v>1452</v>
      </c>
      <c r="C4571" s="381">
        <v>54</v>
      </c>
      <c r="D4571" s="381">
        <v>65</v>
      </c>
      <c r="E4571" s="381" t="s">
        <v>1451</v>
      </c>
      <c r="F4571" s="381" t="s">
        <v>1450</v>
      </c>
      <c r="G4571" s="381" t="s">
        <v>1449</v>
      </c>
      <c r="H4571" s="381">
        <v>54000</v>
      </c>
      <c r="I4571" s="381">
        <v>24000</v>
      </c>
      <c r="J4571" s="381">
        <v>27400</v>
      </c>
      <c r="K4571" s="381">
        <v>30850</v>
      </c>
      <c r="L4571" s="381">
        <v>34250</v>
      </c>
      <c r="M4571" s="381">
        <v>37000</v>
      </c>
      <c r="N4571" s="381">
        <v>39750</v>
      </c>
      <c r="O4571" s="381">
        <v>42500</v>
      </c>
      <c r="P4571" s="381">
        <v>45250</v>
      </c>
      <c r="Q4571" s="381">
        <v>14400</v>
      </c>
      <c r="R4571" s="381">
        <v>16450</v>
      </c>
      <c r="S4571" s="381">
        <v>20420</v>
      </c>
      <c r="T4571" s="381">
        <v>24600</v>
      </c>
      <c r="U4571" s="381">
        <v>28780</v>
      </c>
      <c r="V4571" s="381">
        <v>32960</v>
      </c>
      <c r="W4571" s="381">
        <v>37140</v>
      </c>
      <c r="X4571" s="381">
        <v>41320</v>
      </c>
      <c r="Y4571" s="381">
        <v>38400</v>
      </c>
      <c r="Z4571" s="381">
        <v>43900</v>
      </c>
      <c r="AA4571" s="381">
        <v>49400</v>
      </c>
      <c r="AB4571" s="381">
        <v>54850</v>
      </c>
      <c r="AC4571" s="381">
        <v>59250</v>
      </c>
      <c r="AD4571" s="381">
        <v>63650</v>
      </c>
      <c r="AE4571" s="381">
        <v>68050</v>
      </c>
      <c r="AF4571" s="381">
        <v>72450</v>
      </c>
      <c r="AG4571" s="381">
        <v>9999</v>
      </c>
      <c r="AH4571" s="381" t="s">
        <v>1449</v>
      </c>
      <c r="AI4571" s="381" t="s">
        <v>1364</v>
      </c>
      <c r="AJ4571" s="381">
        <v>0</v>
      </c>
    </row>
    <row r="4572" spans="1:36">
      <c r="A4572" s="381" t="s">
        <v>583</v>
      </c>
      <c r="B4572" s="381" t="s">
        <v>1448</v>
      </c>
      <c r="C4572" s="381">
        <v>54</v>
      </c>
      <c r="D4572" s="381">
        <v>67</v>
      </c>
      <c r="E4572" s="381" t="s">
        <v>1447</v>
      </c>
      <c r="F4572" s="381" t="s">
        <v>1446</v>
      </c>
      <c r="G4572" s="381" t="s">
        <v>1445</v>
      </c>
      <c r="H4572" s="381">
        <v>50300</v>
      </c>
      <c r="I4572" s="381">
        <v>17650</v>
      </c>
      <c r="J4572" s="381">
        <v>20150</v>
      </c>
      <c r="K4572" s="381">
        <v>22650</v>
      </c>
      <c r="L4572" s="381">
        <v>25150</v>
      </c>
      <c r="M4572" s="381">
        <v>27200</v>
      </c>
      <c r="N4572" s="381">
        <v>29200</v>
      </c>
      <c r="O4572" s="381">
        <v>31200</v>
      </c>
      <c r="P4572" s="381">
        <v>33200</v>
      </c>
      <c r="Q4572" s="381">
        <v>12060</v>
      </c>
      <c r="R4572" s="381">
        <v>16240</v>
      </c>
      <c r="S4572" s="381">
        <v>20420</v>
      </c>
      <c r="T4572" s="381">
        <v>24600</v>
      </c>
      <c r="U4572" s="381">
        <v>27200</v>
      </c>
      <c r="V4572" s="381">
        <v>29200</v>
      </c>
      <c r="W4572" s="381">
        <v>31200</v>
      </c>
      <c r="X4572" s="381">
        <v>33200</v>
      </c>
      <c r="Y4572" s="381">
        <v>28200</v>
      </c>
      <c r="Z4572" s="381">
        <v>32200</v>
      </c>
      <c r="AA4572" s="381">
        <v>36250</v>
      </c>
      <c r="AB4572" s="381">
        <v>40250</v>
      </c>
      <c r="AC4572" s="381">
        <v>43500</v>
      </c>
      <c r="AD4572" s="381">
        <v>46700</v>
      </c>
      <c r="AE4572" s="381">
        <v>49950</v>
      </c>
      <c r="AF4572" s="381">
        <v>53150</v>
      </c>
      <c r="AG4572" s="381">
        <v>9999</v>
      </c>
      <c r="AH4572" s="381" t="s">
        <v>1445</v>
      </c>
      <c r="AI4572" s="381" t="s">
        <v>1364</v>
      </c>
      <c r="AJ4572" s="381">
        <v>0</v>
      </c>
    </row>
    <row r="4573" spans="1:36">
      <c r="A4573" s="381" t="s">
        <v>583</v>
      </c>
      <c r="B4573" s="381" t="s">
        <v>1444</v>
      </c>
      <c r="C4573" s="381">
        <v>54</v>
      </c>
      <c r="D4573" s="381">
        <v>69</v>
      </c>
      <c r="E4573" s="381" t="s">
        <v>1443</v>
      </c>
      <c r="F4573" s="381" t="s">
        <v>1442</v>
      </c>
      <c r="G4573" s="381" t="s">
        <v>1441</v>
      </c>
      <c r="H4573" s="381">
        <v>56100</v>
      </c>
      <c r="I4573" s="381">
        <v>19650</v>
      </c>
      <c r="J4573" s="381">
        <v>22450</v>
      </c>
      <c r="K4573" s="381">
        <v>25250</v>
      </c>
      <c r="L4573" s="381">
        <v>28050</v>
      </c>
      <c r="M4573" s="381">
        <v>30300</v>
      </c>
      <c r="N4573" s="381">
        <v>32550</v>
      </c>
      <c r="O4573" s="381">
        <v>34800</v>
      </c>
      <c r="P4573" s="381">
        <v>37050</v>
      </c>
      <c r="Q4573" s="381">
        <v>12060</v>
      </c>
      <c r="R4573" s="381">
        <v>16240</v>
      </c>
      <c r="S4573" s="381">
        <v>20420</v>
      </c>
      <c r="T4573" s="381">
        <v>24600</v>
      </c>
      <c r="U4573" s="381">
        <v>28780</v>
      </c>
      <c r="V4573" s="381">
        <v>32550</v>
      </c>
      <c r="W4573" s="381">
        <v>34800</v>
      </c>
      <c r="X4573" s="381">
        <v>37050</v>
      </c>
      <c r="Y4573" s="381">
        <v>31450</v>
      </c>
      <c r="Z4573" s="381">
        <v>35950</v>
      </c>
      <c r="AA4573" s="381">
        <v>40450</v>
      </c>
      <c r="AB4573" s="381">
        <v>44900</v>
      </c>
      <c r="AC4573" s="381">
        <v>48500</v>
      </c>
      <c r="AD4573" s="381">
        <v>52100</v>
      </c>
      <c r="AE4573" s="381">
        <v>55700</v>
      </c>
      <c r="AF4573" s="381">
        <v>59300</v>
      </c>
      <c r="AG4573" s="381">
        <v>9000</v>
      </c>
      <c r="AH4573" s="381" t="s">
        <v>1441</v>
      </c>
      <c r="AI4573" s="381" t="s">
        <v>1364</v>
      </c>
      <c r="AJ4573" s="381">
        <v>1</v>
      </c>
    </row>
    <row r="4574" spans="1:36">
      <c r="A4574" s="381" t="s">
        <v>583</v>
      </c>
      <c r="B4574" s="381" t="s">
        <v>1440</v>
      </c>
      <c r="C4574" s="381">
        <v>54</v>
      </c>
      <c r="D4574" s="381">
        <v>71</v>
      </c>
      <c r="E4574" s="381" t="s">
        <v>1439</v>
      </c>
      <c r="F4574" s="381" t="s">
        <v>1438</v>
      </c>
      <c r="G4574" s="381" t="s">
        <v>1437</v>
      </c>
      <c r="H4574" s="381">
        <v>51300</v>
      </c>
      <c r="I4574" s="381">
        <v>18000</v>
      </c>
      <c r="J4574" s="381">
        <v>20550</v>
      </c>
      <c r="K4574" s="381">
        <v>23100</v>
      </c>
      <c r="L4574" s="381">
        <v>25650</v>
      </c>
      <c r="M4574" s="381">
        <v>27750</v>
      </c>
      <c r="N4574" s="381">
        <v>29800</v>
      </c>
      <c r="O4574" s="381">
        <v>31850</v>
      </c>
      <c r="P4574" s="381">
        <v>33900</v>
      </c>
      <c r="Q4574" s="381">
        <v>12060</v>
      </c>
      <c r="R4574" s="381">
        <v>16240</v>
      </c>
      <c r="S4574" s="381">
        <v>20420</v>
      </c>
      <c r="T4574" s="381">
        <v>24600</v>
      </c>
      <c r="U4574" s="381">
        <v>27750</v>
      </c>
      <c r="V4574" s="381">
        <v>29800</v>
      </c>
      <c r="W4574" s="381">
        <v>31850</v>
      </c>
      <c r="X4574" s="381">
        <v>33900</v>
      </c>
      <c r="Y4574" s="381">
        <v>28750</v>
      </c>
      <c r="Z4574" s="381">
        <v>32850</v>
      </c>
      <c r="AA4574" s="381">
        <v>36950</v>
      </c>
      <c r="AB4574" s="381">
        <v>41050</v>
      </c>
      <c r="AC4574" s="381">
        <v>44350</v>
      </c>
      <c r="AD4574" s="381">
        <v>47650</v>
      </c>
      <c r="AE4574" s="381">
        <v>50950</v>
      </c>
      <c r="AF4574" s="381">
        <v>54200</v>
      </c>
      <c r="AG4574" s="381">
        <v>9999</v>
      </c>
      <c r="AH4574" s="381" t="s">
        <v>1437</v>
      </c>
      <c r="AI4574" s="381" t="s">
        <v>1364</v>
      </c>
      <c r="AJ4574" s="381">
        <v>0</v>
      </c>
    </row>
    <row r="4575" spans="1:36">
      <c r="A4575" s="381" t="s">
        <v>583</v>
      </c>
      <c r="B4575" s="381" t="s">
        <v>1436</v>
      </c>
      <c r="C4575" s="381">
        <v>54</v>
      </c>
      <c r="D4575" s="381">
        <v>73</v>
      </c>
      <c r="E4575" s="381" t="s">
        <v>1435</v>
      </c>
      <c r="F4575" s="381" t="s">
        <v>1434</v>
      </c>
      <c r="G4575" s="381" t="s">
        <v>1433</v>
      </c>
      <c r="H4575" s="381">
        <v>57800</v>
      </c>
      <c r="I4575" s="381">
        <v>20250</v>
      </c>
      <c r="J4575" s="381">
        <v>23150</v>
      </c>
      <c r="K4575" s="381">
        <v>26050</v>
      </c>
      <c r="L4575" s="381">
        <v>28900</v>
      </c>
      <c r="M4575" s="381">
        <v>31250</v>
      </c>
      <c r="N4575" s="381">
        <v>33550</v>
      </c>
      <c r="O4575" s="381">
        <v>35850</v>
      </c>
      <c r="P4575" s="381">
        <v>38150</v>
      </c>
      <c r="Q4575" s="381">
        <v>12150</v>
      </c>
      <c r="R4575" s="381">
        <v>16240</v>
      </c>
      <c r="S4575" s="381">
        <v>20420</v>
      </c>
      <c r="T4575" s="381">
        <v>24600</v>
      </c>
      <c r="U4575" s="381">
        <v>28780</v>
      </c>
      <c r="V4575" s="381">
        <v>32960</v>
      </c>
      <c r="W4575" s="381">
        <v>35850</v>
      </c>
      <c r="X4575" s="381">
        <v>38150</v>
      </c>
      <c r="Y4575" s="381">
        <v>32400</v>
      </c>
      <c r="Z4575" s="381">
        <v>37000</v>
      </c>
      <c r="AA4575" s="381">
        <v>41650</v>
      </c>
      <c r="AB4575" s="381">
        <v>46250</v>
      </c>
      <c r="AC4575" s="381">
        <v>49950</v>
      </c>
      <c r="AD4575" s="381">
        <v>53650</v>
      </c>
      <c r="AE4575" s="381">
        <v>57350</v>
      </c>
      <c r="AF4575" s="381">
        <v>61050</v>
      </c>
      <c r="AG4575" s="381">
        <v>9999</v>
      </c>
      <c r="AH4575" s="381" t="s">
        <v>1433</v>
      </c>
      <c r="AI4575" s="381" t="s">
        <v>1364</v>
      </c>
      <c r="AJ4575" s="381">
        <v>0</v>
      </c>
    </row>
    <row r="4576" spans="1:36">
      <c r="A4576" s="381" t="s">
        <v>583</v>
      </c>
      <c r="B4576" s="381" t="s">
        <v>1432</v>
      </c>
      <c r="C4576" s="381">
        <v>54</v>
      </c>
      <c r="D4576" s="381">
        <v>75</v>
      </c>
      <c r="E4576" s="381" t="s">
        <v>1431</v>
      </c>
      <c r="F4576" s="381" t="s">
        <v>1430</v>
      </c>
      <c r="G4576" s="381" t="s">
        <v>1429</v>
      </c>
      <c r="H4576" s="381">
        <v>48300</v>
      </c>
      <c r="I4576" s="381">
        <v>17300</v>
      </c>
      <c r="J4576" s="381">
        <v>19750</v>
      </c>
      <c r="K4576" s="381">
        <v>22200</v>
      </c>
      <c r="L4576" s="381">
        <v>24650</v>
      </c>
      <c r="M4576" s="381">
        <v>26650</v>
      </c>
      <c r="N4576" s="381">
        <v>28600</v>
      </c>
      <c r="O4576" s="381">
        <v>30600</v>
      </c>
      <c r="P4576" s="381">
        <v>32550</v>
      </c>
      <c r="Q4576" s="381">
        <v>12060</v>
      </c>
      <c r="R4576" s="381">
        <v>16240</v>
      </c>
      <c r="S4576" s="381">
        <v>20420</v>
      </c>
      <c r="T4576" s="381">
        <v>24600</v>
      </c>
      <c r="U4576" s="381">
        <v>26650</v>
      </c>
      <c r="V4576" s="381">
        <v>28600</v>
      </c>
      <c r="W4576" s="381">
        <v>30600</v>
      </c>
      <c r="X4576" s="381">
        <v>32550</v>
      </c>
      <c r="Y4576" s="381">
        <v>27650</v>
      </c>
      <c r="Z4576" s="381">
        <v>31600</v>
      </c>
      <c r="AA4576" s="381">
        <v>35550</v>
      </c>
      <c r="AB4576" s="381">
        <v>39450</v>
      </c>
      <c r="AC4576" s="381">
        <v>42650</v>
      </c>
      <c r="AD4576" s="381">
        <v>45800</v>
      </c>
      <c r="AE4576" s="381">
        <v>48950</v>
      </c>
      <c r="AF4576" s="381">
        <v>52100</v>
      </c>
      <c r="AG4576" s="381">
        <v>9999</v>
      </c>
      <c r="AH4576" s="381" t="s">
        <v>1429</v>
      </c>
      <c r="AI4576" s="381" t="s">
        <v>1364</v>
      </c>
      <c r="AJ4576" s="381">
        <v>0</v>
      </c>
    </row>
    <row r="4577" spans="1:36">
      <c r="A4577" s="381" t="s">
        <v>583</v>
      </c>
      <c r="B4577" s="381" t="s">
        <v>1428</v>
      </c>
      <c r="C4577" s="381">
        <v>54</v>
      </c>
      <c r="D4577" s="381">
        <v>77</v>
      </c>
      <c r="E4577" s="381" t="s">
        <v>1427</v>
      </c>
      <c r="F4577" s="381" t="s">
        <v>1426</v>
      </c>
      <c r="G4577" s="381" t="s">
        <v>1425</v>
      </c>
      <c r="H4577" s="381">
        <v>64100</v>
      </c>
      <c r="I4577" s="381">
        <v>22450</v>
      </c>
      <c r="J4577" s="381">
        <v>25650</v>
      </c>
      <c r="K4577" s="381">
        <v>28850</v>
      </c>
      <c r="L4577" s="381">
        <v>32050</v>
      </c>
      <c r="M4577" s="381">
        <v>34650</v>
      </c>
      <c r="N4577" s="381">
        <v>37200</v>
      </c>
      <c r="O4577" s="381">
        <v>39750</v>
      </c>
      <c r="P4577" s="381">
        <v>42350</v>
      </c>
      <c r="Q4577" s="381">
        <v>13500</v>
      </c>
      <c r="R4577" s="381">
        <v>16240</v>
      </c>
      <c r="S4577" s="381">
        <v>20420</v>
      </c>
      <c r="T4577" s="381">
        <v>24600</v>
      </c>
      <c r="U4577" s="381">
        <v>28780</v>
      </c>
      <c r="V4577" s="381">
        <v>32960</v>
      </c>
      <c r="W4577" s="381">
        <v>37140</v>
      </c>
      <c r="X4577" s="381">
        <v>41320</v>
      </c>
      <c r="Y4577" s="381">
        <v>35950</v>
      </c>
      <c r="Z4577" s="381">
        <v>41050</v>
      </c>
      <c r="AA4577" s="381">
        <v>46200</v>
      </c>
      <c r="AB4577" s="381">
        <v>51300</v>
      </c>
      <c r="AC4577" s="381">
        <v>55450</v>
      </c>
      <c r="AD4577" s="381">
        <v>59550</v>
      </c>
      <c r="AE4577" s="381">
        <v>63650</v>
      </c>
      <c r="AF4577" s="381">
        <v>67750</v>
      </c>
      <c r="AG4577" s="381">
        <v>9999</v>
      </c>
      <c r="AH4577" s="381" t="s">
        <v>1425</v>
      </c>
      <c r="AI4577" s="381" t="s">
        <v>1364</v>
      </c>
      <c r="AJ4577" s="381">
        <v>1</v>
      </c>
    </row>
    <row r="4578" spans="1:36">
      <c r="A4578" s="381" t="s">
        <v>583</v>
      </c>
      <c r="B4578" s="381" t="s">
        <v>1424</v>
      </c>
      <c r="C4578" s="381">
        <v>54</v>
      </c>
      <c r="D4578" s="381">
        <v>79</v>
      </c>
      <c r="E4578" s="381" t="s">
        <v>1423</v>
      </c>
      <c r="F4578" s="381" t="s">
        <v>1422</v>
      </c>
      <c r="G4578" s="381" t="s">
        <v>1421</v>
      </c>
      <c r="H4578" s="381">
        <v>69700</v>
      </c>
      <c r="I4578" s="381">
        <v>23250</v>
      </c>
      <c r="J4578" s="381">
        <v>26550</v>
      </c>
      <c r="K4578" s="381">
        <v>29850</v>
      </c>
      <c r="L4578" s="381">
        <v>33150</v>
      </c>
      <c r="M4578" s="381">
        <v>35850</v>
      </c>
      <c r="N4578" s="381">
        <v>38500</v>
      </c>
      <c r="O4578" s="381">
        <v>41150</v>
      </c>
      <c r="P4578" s="381">
        <v>43800</v>
      </c>
      <c r="Q4578" s="381">
        <v>13950</v>
      </c>
      <c r="R4578" s="381">
        <v>16240</v>
      </c>
      <c r="S4578" s="381">
        <v>20420</v>
      </c>
      <c r="T4578" s="381">
        <v>24600</v>
      </c>
      <c r="U4578" s="381">
        <v>28780</v>
      </c>
      <c r="V4578" s="381">
        <v>32960</v>
      </c>
      <c r="W4578" s="381">
        <v>37140</v>
      </c>
      <c r="X4578" s="381">
        <v>41320</v>
      </c>
      <c r="Y4578" s="381">
        <v>37150</v>
      </c>
      <c r="Z4578" s="381">
        <v>42450</v>
      </c>
      <c r="AA4578" s="381">
        <v>47750</v>
      </c>
      <c r="AB4578" s="381">
        <v>53050</v>
      </c>
      <c r="AC4578" s="381">
        <v>57300</v>
      </c>
      <c r="AD4578" s="381">
        <v>61550</v>
      </c>
      <c r="AE4578" s="381">
        <v>65800</v>
      </c>
      <c r="AF4578" s="381">
        <v>70050</v>
      </c>
      <c r="AG4578" s="381">
        <v>1480</v>
      </c>
      <c r="AH4578" s="381" t="s">
        <v>1421</v>
      </c>
      <c r="AI4578" s="381" t="s">
        <v>1364</v>
      </c>
      <c r="AJ4578" s="381">
        <v>1</v>
      </c>
    </row>
    <row r="4579" spans="1:36">
      <c r="A4579" s="381" t="s">
        <v>583</v>
      </c>
      <c r="B4579" s="381" t="s">
        <v>1420</v>
      </c>
      <c r="C4579" s="381">
        <v>54</v>
      </c>
      <c r="D4579" s="381">
        <v>81</v>
      </c>
      <c r="E4579" s="381" t="s">
        <v>1419</v>
      </c>
      <c r="F4579" s="381" t="s">
        <v>1418</v>
      </c>
      <c r="G4579" s="381" t="s">
        <v>1417</v>
      </c>
      <c r="H4579" s="381">
        <v>52400</v>
      </c>
      <c r="I4579" s="381">
        <v>18350</v>
      </c>
      <c r="J4579" s="381">
        <v>21000</v>
      </c>
      <c r="K4579" s="381">
        <v>23600</v>
      </c>
      <c r="L4579" s="381">
        <v>26200</v>
      </c>
      <c r="M4579" s="381">
        <v>28300</v>
      </c>
      <c r="N4579" s="381">
        <v>30400</v>
      </c>
      <c r="O4579" s="381">
        <v>32500</v>
      </c>
      <c r="P4579" s="381">
        <v>34600</v>
      </c>
      <c r="Q4579" s="381">
        <v>12060</v>
      </c>
      <c r="R4579" s="381">
        <v>16240</v>
      </c>
      <c r="S4579" s="381">
        <v>20420</v>
      </c>
      <c r="T4579" s="381">
        <v>24600</v>
      </c>
      <c r="U4579" s="381">
        <v>28300</v>
      </c>
      <c r="V4579" s="381">
        <v>30400</v>
      </c>
      <c r="W4579" s="381">
        <v>32500</v>
      </c>
      <c r="X4579" s="381">
        <v>34600</v>
      </c>
      <c r="Y4579" s="381">
        <v>29350</v>
      </c>
      <c r="Z4579" s="381">
        <v>33550</v>
      </c>
      <c r="AA4579" s="381">
        <v>37750</v>
      </c>
      <c r="AB4579" s="381">
        <v>41900</v>
      </c>
      <c r="AC4579" s="381">
        <v>45300</v>
      </c>
      <c r="AD4579" s="381">
        <v>48650</v>
      </c>
      <c r="AE4579" s="381">
        <v>52000</v>
      </c>
      <c r="AF4579" s="381">
        <v>55350</v>
      </c>
      <c r="AG4579" s="381">
        <v>9999</v>
      </c>
      <c r="AH4579" s="381" t="s">
        <v>1417</v>
      </c>
      <c r="AI4579" s="381" t="s">
        <v>1364</v>
      </c>
      <c r="AJ4579" s="381">
        <v>1</v>
      </c>
    </row>
    <row r="4580" spans="1:36">
      <c r="A4580" s="381" t="s">
        <v>583</v>
      </c>
      <c r="B4580" s="381" t="s">
        <v>1416</v>
      </c>
      <c r="C4580" s="381">
        <v>54</v>
      </c>
      <c r="D4580" s="381">
        <v>83</v>
      </c>
      <c r="E4580" s="381" t="s">
        <v>1415</v>
      </c>
      <c r="F4580" s="381" t="s">
        <v>1414</v>
      </c>
      <c r="G4580" s="381" t="s">
        <v>1413</v>
      </c>
      <c r="H4580" s="381">
        <v>51300</v>
      </c>
      <c r="I4580" s="381">
        <v>18000</v>
      </c>
      <c r="J4580" s="381">
        <v>20550</v>
      </c>
      <c r="K4580" s="381">
        <v>23100</v>
      </c>
      <c r="L4580" s="381">
        <v>25650</v>
      </c>
      <c r="M4580" s="381">
        <v>27750</v>
      </c>
      <c r="N4580" s="381">
        <v>29800</v>
      </c>
      <c r="O4580" s="381">
        <v>31850</v>
      </c>
      <c r="P4580" s="381">
        <v>33900</v>
      </c>
      <c r="Q4580" s="381">
        <v>12060</v>
      </c>
      <c r="R4580" s="381">
        <v>16240</v>
      </c>
      <c r="S4580" s="381">
        <v>20420</v>
      </c>
      <c r="T4580" s="381">
        <v>24600</v>
      </c>
      <c r="U4580" s="381">
        <v>27750</v>
      </c>
      <c r="V4580" s="381">
        <v>29800</v>
      </c>
      <c r="W4580" s="381">
        <v>31850</v>
      </c>
      <c r="X4580" s="381">
        <v>33900</v>
      </c>
      <c r="Y4580" s="381">
        <v>28750</v>
      </c>
      <c r="Z4580" s="381">
        <v>32850</v>
      </c>
      <c r="AA4580" s="381">
        <v>36950</v>
      </c>
      <c r="AB4580" s="381">
        <v>41050</v>
      </c>
      <c r="AC4580" s="381">
        <v>44350</v>
      </c>
      <c r="AD4580" s="381">
        <v>47650</v>
      </c>
      <c r="AE4580" s="381">
        <v>50950</v>
      </c>
      <c r="AF4580" s="381">
        <v>54200</v>
      </c>
      <c r="AG4580" s="381">
        <v>9999</v>
      </c>
      <c r="AH4580" s="381" t="s">
        <v>1413</v>
      </c>
      <c r="AI4580" s="381" t="s">
        <v>1364</v>
      </c>
      <c r="AJ4580" s="381">
        <v>0</v>
      </c>
    </row>
    <row r="4581" spans="1:36">
      <c r="A4581" s="381" t="s">
        <v>583</v>
      </c>
      <c r="B4581" s="381" t="s">
        <v>1412</v>
      </c>
      <c r="C4581" s="381">
        <v>54</v>
      </c>
      <c r="D4581" s="381">
        <v>85</v>
      </c>
      <c r="E4581" s="381" t="s">
        <v>1411</v>
      </c>
      <c r="F4581" s="381" t="s">
        <v>1410</v>
      </c>
      <c r="G4581" s="381" t="s">
        <v>1409</v>
      </c>
      <c r="H4581" s="381">
        <v>51000</v>
      </c>
      <c r="I4581" s="381">
        <v>17850</v>
      </c>
      <c r="J4581" s="381">
        <v>20400</v>
      </c>
      <c r="K4581" s="381">
        <v>22950</v>
      </c>
      <c r="L4581" s="381">
        <v>25500</v>
      </c>
      <c r="M4581" s="381">
        <v>27550</v>
      </c>
      <c r="N4581" s="381">
        <v>29600</v>
      </c>
      <c r="O4581" s="381">
        <v>31650</v>
      </c>
      <c r="P4581" s="381">
        <v>33700</v>
      </c>
      <c r="Q4581" s="381">
        <v>12060</v>
      </c>
      <c r="R4581" s="381">
        <v>16240</v>
      </c>
      <c r="S4581" s="381">
        <v>20420</v>
      </c>
      <c r="T4581" s="381">
        <v>24600</v>
      </c>
      <c r="U4581" s="381">
        <v>27550</v>
      </c>
      <c r="V4581" s="381">
        <v>29600</v>
      </c>
      <c r="W4581" s="381">
        <v>31650</v>
      </c>
      <c r="X4581" s="381">
        <v>33700</v>
      </c>
      <c r="Y4581" s="381">
        <v>28600</v>
      </c>
      <c r="Z4581" s="381">
        <v>32650</v>
      </c>
      <c r="AA4581" s="381">
        <v>36750</v>
      </c>
      <c r="AB4581" s="381">
        <v>40800</v>
      </c>
      <c r="AC4581" s="381">
        <v>44100</v>
      </c>
      <c r="AD4581" s="381">
        <v>47350</v>
      </c>
      <c r="AE4581" s="381">
        <v>50600</v>
      </c>
      <c r="AF4581" s="381">
        <v>53900</v>
      </c>
      <c r="AG4581" s="381">
        <v>9999</v>
      </c>
      <c r="AH4581" s="381" t="s">
        <v>1409</v>
      </c>
      <c r="AI4581" s="381" t="s">
        <v>1364</v>
      </c>
      <c r="AJ4581" s="381">
        <v>0</v>
      </c>
    </row>
    <row r="4582" spans="1:36">
      <c r="A4582" s="381" t="s">
        <v>583</v>
      </c>
      <c r="B4582" s="381" t="s">
        <v>1408</v>
      </c>
      <c r="C4582" s="381">
        <v>54</v>
      </c>
      <c r="D4582" s="381">
        <v>87</v>
      </c>
      <c r="E4582" s="381" t="s">
        <v>1407</v>
      </c>
      <c r="F4582" s="381" t="s">
        <v>1406</v>
      </c>
      <c r="G4582" s="381" t="s">
        <v>1405</v>
      </c>
      <c r="H4582" s="381">
        <v>42400</v>
      </c>
      <c r="I4582" s="381">
        <v>17300</v>
      </c>
      <c r="J4582" s="381">
        <v>19750</v>
      </c>
      <c r="K4582" s="381">
        <v>22200</v>
      </c>
      <c r="L4582" s="381">
        <v>24650</v>
      </c>
      <c r="M4582" s="381">
        <v>26650</v>
      </c>
      <c r="N4582" s="381">
        <v>28600</v>
      </c>
      <c r="O4582" s="381">
        <v>30600</v>
      </c>
      <c r="P4582" s="381">
        <v>32550</v>
      </c>
      <c r="Q4582" s="381">
        <v>12060</v>
      </c>
      <c r="R4582" s="381">
        <v>16240</v>
      </c>
      <c r="S4582" s="381">
        <v>20420</v>
      </c>
      <c r="T4582" s="381">
        <v>24600</v>
      </c>
      <c r="U4582" s="381">
        <v>26650</v>
      </c>
      <c r="V4582" s="381">
        <v>28600</v>
      </c>
      <c r="W4582" s="381">
        <v>30600</v>
      </c>
      <c r="X4582" s="381">
        <v>32550</v>
      </c>
      <c r="Y4582" s="381">
        <v>27650</v>
      </c>
      <c r="Z4582" s="381">
        <v>31600</v>
      </c>
      <c r="AA4582" s="381">
        <v>35550</v>
      </c>
      <c r="AB4582" s="381">
        <v>39450</v>
      </c>
      <c r="AC4582" s="381">
        <v>42650</v>
      </c>
      <c r="AD4582" s="381">
        <v>45800</v>
      </c>
      <c r="AE4582" s="381">
        <v>48950</v>
      </c>
      <c r="AF4582" s="381">
        <v>52100</v>
      </c>
      <c r="AG4582" s="381">
        <v>9999</v>
      </c>
      <c r="AH4582" s="381" t="s">
        <v>1405</v>
      </c>
      <c r="AI4582" s="381" t="s">
        <v>1364</v>
      </c>
      <c r="AJ4582" s="381">
        <v>0</v>
      </c>
    </row>
    <row r="4583" spans="1:36">
      <c r="A4583" s="381" t="s">
        <v>583</v>
      </c>
      <c r="B4583" s="381" t="s">
        <v>1404</v>
      </c>
      <c r="C4583" s="381">
        <v>54</v>
      </c>
      <c r="D4583" s="381">
        <v>89</v>
      </c>
      <c r="E4583" s="381" t="s">
        <v>1403</v>
      </c>
      <c r="F4583" s="381" t="s">
        <v>1402</v>
      </c>
      <c r="G4583" s="381" t="s">
        <v>1401</v>
      </c>
      <c r="H4583" s="381">
        <v>48100</v>
      </c>
      <c r="I4583" s="381">
        <v>17300</v>
      </c>
      <c r="J4583" s="381">
        <v>19750</v>
      </c>
      <c r="K4583" s="381">
        <v>22200</v>
      </c>
      <c r="L4583" s="381">
        <v>24650</v>
      </c>
      <c r="M4583" s="381">
        <v>26650</v>
      </c>
      <c r="N4583" s="381">
        <v>28600</v>
      </c>
      <c r="O4583" s="381">
        <v>30600</v>
      </c>
      <c r="P4583" s="381">
        <v>32550</v>
      </c>
      <c r="Q4583" s="381">
        <v>12060</v>
      </c>
      <c r="R4583" s="381">
        <v>16240</v>
      </c>
      <c r="S4583" s="381">
        <v>20420</v>
      </c>
      <c r="T4583" s="381">
        <v>24600</v>
      </c>
      <c r="U4583" s="381">
        <v>26650</v>
      </c>
      <c r="V4583" s="381">
        <v>28600</v>
      </c>
      <c r="W4583" s="381">
        <v>30600</v>
      </c>
      <c r="X4583" s="381">
        <v>32550</v>
      </c>
      <c r="Y4583" s="381">
        <v>27650</v>
      </c>
      <c r="Z4583" s="381">
        <v>31600</v>
      </c>
      <c r="AA4583" s="381">
        <v>35550</v>
      </c>
      <c r="AB4583" s="381">
        <v>39450</v>
      </c>
      <c r="AC4583" s="381">
        <v>42650</v>
      </c>
      <c r="AD4583" s="381">
        <v>45800</v>
      </c>
      <c r="AE4583" s="381">
        <v>48950</v>
      </c>
      <c r="AF4583" s="381">
        <v>52100</v>
      </c>
      <c r="AG4583" s="381">
        <v>9999</v>
      </c>
      <c r="AH4583" s="381" t="s">
        <v>1401</v>
      </c>
      <c r="AI4583" s="381" t="s">
        <v>1364</v>
      </c>
      <c r="AJ4583" s="381">
        <v>0</v>
      </c>
    </row>
    <row r="4584" spans="1:36">
      <c r="A4584" s="381" t="s">
        <v>583</v>
      </c>
      <c r="B4584" s="381" t="s">
        <v>1400</v>
      </c>
      <c r="C4584" s="381">
        <v>54</v>
      </c>
      <c r="D4584" s="381">
        <v>91</v>
      </c>
      <c r="E4584" s="381" t="s">
        <v>1399</v>
      </c>
      <c r="F4584" s="381" t="s">
        <v>1398</v>
      </c>
      <c r="G4584" s="381" t="s">
        <v>1133</v>
      </c>
      <c r="H4584" s="381">
        <v>51500</v>
      </c>
      <c r="I4584" s="381">
        <v>18050</v>
      </c>
      <c r="J4584" s="381">
        <v>20600</v>
      </c>
      <c r="K4584" s="381">
        <v>23200</v>
      </c>
      <c r="L4584" s="381">
        <v>25750</v>
      </c>
      <c r="M4584" s="381">
        <v>27850</v>
      </c>
      <c r="N4584" s="381">
        <v>29900</v>
      </c>
      <c r="O4584" s="381">
        <v>31950</v>
      </c>
      <c r="P4584" s="381">
        <v>34000</v>
      </c>
      <c r="Q4584" s="381">
        <v>12060</v>
      </c>
      <c r="R4584" s="381">
        <v>16240</v>
      </c>
      <c r="S4584" s="381">
        <v>20420</v>
      </c>
      <c r="T4584" s="381">
        <v>24600</v>
      </c>
      <c r="U4584" s="381">
        <v>27850</v>
      </c>
      <c r="V4584" s="381">
        <v>29900</v>
      </c>
      <c r="W4584" s="381">
        <v>31950</v>
      </c>
      <c r="X4584" s="381">
        <v>34000</v>
      </c>
      <c r="Y4584" s="381">
        <v>28850</v>
      </c>
      <c r="Z4584" s="381">
        <v>33000</v>
      </c>
      <c r="AA4584" s="381">
        <v>37100</v>
      </c>
      <c r="AB4584" s="381">
        <v>41200</v>
      </c>
      <c r="AC4584" s="381">
        <v>44500</v>
      </c>
      <c r="AD4584" s="381">
        <v>47800</v>
      </c>
      <c r="AE4584" s="381">
        <v>51100</v>
      </c>
      <c r="AF4584" s="381">
        <v>54400</v>
      </c>
      <c r="AG4584" s="381">
        <v>9999</v>
      </c>
      <c r="AH4584" s="381" t="s">
        <v>1133</v>
      </c>
      <c r="AI4584" s="381" t="s">
        <v>1364</v>
      </c>
      <c r="AJ4584" s="381">
        <v>0</v>
      </c>
    </row>
    <row r="4585" spans="1:36">
      <c r="A4585" s="381" t="s">
        <v>583</v>
      </c>
      <c r="B4585" s="381" t="s">
        <v>1397</v>
      </c>
      <c r="C4585" s="381">
        <v>54</v>
      </c>
      <c r="D4585" s="381">
        <v>93</v>
      </c>
      <c r="E4585" s="381" t="s">
        <v>1396</v>
      </c>
      <c r="F4585" s="381" t="s">
        <v>1395</v>
      </c>
      <c r="G4585" s="381" t="s">
        <v>1394</v>
      </c>
      <c r="H4585" s="381">
        <v>52900</v>
      </c>
      <c r="I4585" s="381">
        <v>18550</v>
      </c>
      <c r="J4585" s="381">
        <v>21200</v>
      </c>
      <c r="K4585" s="381">
        <v>23850</v>
      </c>
      <c r="L4585" s="381">
        <v>26450</v>
      </c>
      <c r="M4585" s="381">
        <v>28600</v>
      </c>
      <c r="N4585" s="381">
        <v>30700</v>
      </c>
      <c r="O4585" s="381">
        <v>32800</v>
      </c>
      <c r="P4585" s="381">
        <v>34950</v>
      </c>
      <c r="Q4585" s="381">
        <v>12060</v>
      </c>
      <c r="R4585" s="381">
        <v>16240</v>
      </c>
      <c r="S4585" s="381">
        <v>20420</v>
      </c>
      <c r="T4585" s="381">
        <v>24600</v>
      </c>
      <c r="U4585" s="381">
        <v>28600</v>
      </c>
      <c r="V4585" s="381">
        <v>30700</v>
      </c>
      <c r="W4585" s="381">
        <v>32800</v>
      </c>
      <c r="X4585" s="381">
        <v>34950</v>
      </c>
      <c r="Y4585" s="381">
        <v>29650</v>
      </c>
      <c r="Z4585" s="381">
        <v>33850</v>
      </c>
      <c r="AA4585" s="381">
        <v>38100</v>
      </c>
      <c r="AB4585" s="381">
        <v>42300</v>
      </c>
      <c r="AC4585" s="381">
        <v>45700</v>
      </c>
      <c r="AD4585" s="381">
        <v>49100</v>
      </c>
      <c r="AE4585" s="381">
        <v>52500</v>
      </c>
      <c r="AF4585" s="381">
        <v>55850</v>
      </c>
      <c r="AG4585" s="381">
        <v>9999</v>
      </c>
      <c r="AH4585" s="381" t="s">
        <v>1394</v>
      </c>
      <c r="AI4585" s="381" t="s">
        <v>1364</v>
      </c>
      <c r="AJ4585" s="381">
        <v>0</v>
      </c>
    </row>
    <row r="4586" spans="1:36">
      <c r="A4586" s="381" t="s">
        <v>583</v>
      </c>
      <c r="B4586" s="381" t="s">
        <v>1393</v>
      </c>
      <c r="C4586" s="381">
        <v>54</v>
      </c>
      <c r="D4586" s="381">
        <v>95</v>
      </c>
      <c r="E4586" s="381" t="s">
        <v>1392</v>
      </c>
      <c r="F4586" s="381" t="s">
        <v>1391</v>
      </c>
      <c r="G4586" s="381" t="s">
        <v>1390</v>
      </c>
      <c r="H4586" s="381">
        <v>51700</v>
      </c>
      <c r="I4586" s="381">
        <v>18100</v>
      </c>
      <c r="J4586" s="381">
        <v>20700</v>
      </c>
      <c r="K4586" s="381">
        <v>23300</v>
      </c>
      <c r="L4586" s="381">
        <v>25850</v>
      </c>
      <c r="M4586" s="381">
        <v>27950</v>
      </c>
      <c r="N4586" s="381">
        <v>30000</v>
      </c>
      <c r="O4586" s="381">
        <v>32100</v>
      </c>
      <c r="P4586" s="381">
        <v>34150</v>
      </c>
      <c r="Q4586" s="381">
        <v>12060</v>
      </c>
      <c r="R4586" s="381">
        <v>16240</v>
      </c>
      <c r="S4586" s="381">
        <v>20420</v>
      </c>
      <c r="T4586" s="381">
        <v>24600</v>
      </c>
      <c r="U4586" s="381">
        <v>27950</v>
      </c>
      <c r="V4586" s="381">
        <v>30000</v>
      </c>
      <c r="W4586" s="381">
        <v>32100</v>
      </c>
      <c r="X4586" s="381">
        <v>34150</v>
      </c>
      <c r="Y4586" s="381">
        <v>28950</v>
      </c>
      <c r="Z4586" s="381">
        <v>33100</v>
      </c>
      <c r="AA4586" s="381">
        <v>37250</v>
      </c>
      <c r="AB4586" s="381">
        <v>41350</v>
      </c>
      <c r="AC4586" s="381">
        <v>44700</v>
      </c>
      <c r="AD4586" s="381">
        <v>48000</v>
      </c>
      <c r="AE4586" s="381">
        <v>51300</v>
      </c>
      <c r="AF4586" s="381">
        <v>54600</v>
      </c>
      <c r="AG4586" s="381">
        <v>9999</v>
      </c>
      <c r="AH4586" s="381" t="s">
        <v>1390</v>
      </c>
      <c r="AI4586" s="381" t="s">
        <v>1364</v>
      </c>
      <c r="AJ4586" s="381">
        <v>0</v>
      </c>
    </row>
    <row r="4587" spans="1:36">
      <c r="A4587" s="381" t="s">
        <v>583</v>
      </c>
      <c r="B4587" s="381" t="s">
        <v>1389</v>
      </c>
      <c r="C4587" s="381">
        <v>54</v>
      </c>
      <c r="D4587" s="381">
        <v>97</v>
      </c>
      <c r="E4587" s="381" t="s">
        <v>1388</v>
      </c>
      <c r="F4587" s="381" t="s">
        <v>1387</v>
      </c>
      <c r="G4587" s="381" t="s">
        <v>1386</v>
      </c>
      <c r="H4587" s="381">
        <v>49900</v>
      </c>
      <c r="I4587" s="381">
        <v>17500</v>
      </c>
      <c r="J4587" s="381">
        <v>20000</v>
      </c>
      <c r="K4587" s="381">
        <v>22500</v>
      </c>
      <c r="L4587" s="381">
        <v>24950</v>
      </c>
      <c r="M4587" s="381">
        <v>26950</v>
      </c>
      <c r="N4587" s="381">
        <v>28950</v>
      </c>
      <c r="O4587" s="381">
        <v>30950</v>
      </c>
      <c r="P4587" s="381">
        <v>32950</v>
      </c>
      <c r="Q4587" s="381">
        <v>12060</v>
      </c>
      <c r="R4587" s="381">
        <v>16240</v>
      </c>
      <c r="S4587" s="381">
        <v>20420</v>
      </c>
      <c r="T4587" s="381">
        <v>24600</v>
      </c>
      <c r="U4587" s="381">
        <v>26950</v>
      </c>
      <c r="V4587" s="381">
        <v>28950</v>
      </c>
      <c r="W4587" s="381">
        <v>30950</v>
      </c>
      <c r="X4587" s="381">
        <v>32950</v>
      </c>
      <c r="Y4587" s="381">
        <v>27950</v>
      </c>
      <c r="Z4587" s="381">
        <v>31950</v>
      </c>
      <c r="AA4587" s="381">
        <v>35950</v>
      </c>
      <c r="AB4587" s="381">
        <v>39900</v>
      </c>
      <c r="AC4587" s="381">
        <v>43100</v>
      </c>
      <c r="AD4587" s="381">
        <v>46300</v>
      </c>
      <c r="AE4587" s="381">
        <v>49500</v>
      </c>
      <c r="AF4587" s="381">
        <v>52700</v>
      </c>
      <c r="AG4587" s="381">
        <v>9999</v>
      </c>
      <c r="AH4587" s="381" t="s">
        <v>1386</v>
      </c>
      <c r="AI4587" s="381" t="s">
        <v>1364</v>
      </c>
      <c r="AJ4587" s="381">
        <v>0</v>
      </c>
    </row>
    <row r="4588" spans="1:36">
      <c r="A4588" s="381" t="s">
        <v>583</v>
      </c>
      <c r="B4588" s="381" t="s">
        <v>1385</v>
      </c>
      <c r="C4588" s="381">
        <v>54</v>
      </c>
      <c r="D4588" s="381">
        <v>99</v>
      </c>
      <c r="E4588" s="381" t="s">
        <v>1384</v>
      </c>
      <c r="F4588" s="381" t="s">
        <v>1383</v>
      </c>
      <c r="G4588" s="381" t="s">
        <v>1382</v>
      </c>
      <c r="H4588" s="381">
        <v>52400</v>
      </c>
      <c r="I4588" s="381">
        <v>18350</v>
      </c>
      <c r="J4588" s="381">
        <v>21000</v>
      </c>
      <c r="K4588" s="381">
        <v>23600</v>
      </c>
      <c r="L4588" s="381">
        <v>26200</v>
      </c>
      <c r="M4588" s="381">
        <v>28300</v>
      </c>
      <c r="N4588" s="381">
        <v>30400</v>
      </c>
      <c r="O4588" s="381">
        <v>32500</v>
      </c>
      <c r="P4588" s="381">
        <v>34600</v>
      </c>
      <c r="Q4588" s="381">
        <v>12060</v>
      </c>
      <c r="R4588" s="381">
        <v>16240</v>
      </c>
      <c r="S4588" s="381">
        <v>20420</v>
      </c>
      <c r="T4588" s="381">
        <v>24600</v>
      </c>
      <c r="U4588" s="381">
        <v>28300</v>
      </c>
      <c r="V4588" s="381">
        <v>30400</v>
      </c>
      <c r="W4588" s="381">
        <v>32500</v>
      </c>
      <c r="X4588" s="381">
        <v>34600</v>
      </c>
      <c r="Y4588" s="381">
        <v>29350</v>
      </c>
      <c r="Z4588" s="381">
        <v>33550</v>
      </c>
      <c r="AA4588" s="381">
        <v>37750</v>
      </c>
      <c r="AB4588" s="381">
        <v>41900</v>
      </c>
      <c r="AC4588" s="381">
        <v>45300</v>
      </c>
      <c r="AD4588" s="381">
        <v>48650</v>
      </c>
      <c r="AE4588" s="381">
        <v>52000</v>
      </c>
      <c r="AF4588" s="381">
        <v>55350</v>
      </c>
      <c r="AG4588" s="381">
        <v>3400</v>
      </c>
      <c r="AH4588" s="381" t="s">
        <v>1382</v>
      </c>
      <c r="AI4588" s="381" t="s">
        <v>1364</v>
      </c>
      <c r="AJ4588" s="381">
        <v>1</v>
      </c>
    </row>
    <row r="4589" spans="1:36">
      <c r="A4589" s="381" t="s">
        <v>583</v>
      </c>
      <c r="B4589" s="381" t="s">
        <v>1381</v>
      </c>
      <c r="C4589" s="381">
        <v>54</v>
      </c>
      <c r="D4589" s="381">
        <v>101</v>
      </c>
      <c r="E4589" s="381" t="s">
        <v>1380</v>
      </c>
      <c r="F4589" s="381" t="s">
        <v>1379</v>
      </c>
      <c r="G4589" s="381" t="s">
        <v>1378</v>
      </c>
      <c r="H4589" s="381">
        <v>35600</v>
      </c>
      <c r="I4589" s="381">
        <v>17300</v>
      </c>
      <c r="J4589" s="381">
        <v>19750</v>
      </c>
      <c r="K4589" s="381">
        <v>22200</v>
      </c>
      <c r="L4589" s="381">
        <v>24650</v>
      </c>
      <c r="M4589" s="381">
        <v>26650</v>
      </c>
      <c r="N4589" s="381">
        <v>28600</v>
      </c>
      <c r="O4589" s="381">
        <v>30600</v>
      </c>
      <c r="P4589" s="381">
        <v>32550</v>
      </c>
      <c r="Q4589" s="381">
        <v>12060</v>
      </c>
      <c r="R4589" s="381">
        <v>16240</v>
      </c>
      <c r="S4589" s="381">
        <v>20420</v>
      </c>
      <c r="T4589" s="381">
        <v>24600</v>
      </c>
      <c r="U4589" s="381">
        <v>26650</v>
      </c>
      <c r="V4589" s="381">
        <v>28600</v>
      </c>
      <c r="W4589" s="381">
        <v>30600</v>
      </c>
      <c r="X4589" s="381">
        <v>32550</v>
      </c>
      <c r="Y4589" s="381">
        <v>27650</v>
      </c>
      <c r="Z4589" s="381">
        <v>31600</v>
      </c>
      <c r="AA4589" s="381">
        <v>35550</v>
      </c>
      <c r="AB4589" s="381">
        <v>39450</v>
      </c>
      <c r="AC4589" s="381">
        <v>42650</v>
      </c>
      <c r="AD4589" s="381">
        <v>45800</v>
      </c>
      <c r="AE4589" s="381">
        <v>48950</v>
      </c>
      <c r="AF4589" s="381">
        <v>52100</v>
      </c>
      <c r="AG4589" s="381">
        <v>9999</v>
      </c>
      <c r="AH4589" s="381" t="s">
        <v>1378</v>
      </c>
      <c r="AI4589" s="381" t="s">
        <v>1364</v>
      </c>
      <c r="AJ4589" s="381">
        <v>0</v>
      </c>
    </row>
    <row r="4590" spans="1:36">
      <c r="A4590" s="381" t="s">
        <v>583</v>
      </c>
      <c r="B4590" s="381" t="s">
        <v>1377</v>
      </c>
      <c r="C4590" s="381">
        <v>54</v>
      </c>
      <c r="D4590" s="381">
        <v>103</v>
      </c>
      <c r="E4590" s="381" t="s">
        <v>1376</v>
      </c>
      <c r="F4590" s="381" t="s">
        <v>1375</v>
      </c>
      <c r="G4590" s="381" t="s">
        <v>1374</v>
      </c>
      <c r="H4590" s="381">
        <v>53000</v>
      </c>
      <c r="I4590" s="381">
        <v>18550</v>
      </c>
      <c r="J4590" s="381">
        <v>21200</v>
      </c>
      <c r="K4590" s="381">
        <v>23850</v>
      </c>
      <c r="L4590" s="381">
        <v>26500</v>
      </c>
      <c r="M4590" s="381">
        <v>28650</v>
      </c>
      <c r="N4590" s="381">
        <v>30750</v>
      </c>
      <c r="O4590" s="381">
        <v>32900</v>
      </c>
      <c r="P4590" s="381">
        <v>35000</v>
      </c>
      <c r="Q4590" s="381">
        <v>12060</v>
      </c>
      <c r="R4590" s="381">
        <v>16240</v>
      </c>
      <c r="S4590" s="381">
        <v>20420</v>
      </c>
      <c r="T4590" s="381">
        <v>24600</v>
      </c>
      <c r="U4590" s="381">
        <v>28650</v>
      </c>
      <c r="V4590" s="381">
        <v>30750</v>
      </c>
      <c r="W4590" s="381">
        <v>32900</v>
      </c>
      <c r="X4590" s="381">
        <v>35000</v>
      </c>
      <c r="Y4590" s="381">
        <v>29700</v>
      </c>
      <c r="Z4590" s="381">
        <v>33950</v>
      </c>
      <c r="AA4590" s="381">
        <v>38200</v>
      </c>
      <c r="AB4590" s="381">
        <v>42400</v>
      </c>
      <c r="AC4590" s="381">
        <v>45800</v>
      </c>
      <c r="AD4590" s="381">
        <v>49200</v>
      </c>
      <c r="AE4590" s="381">
        <v>52600</v>
      </c>
      <c r="AF4590" s="381">
        <v>56000</v>
      </c>
      <c r="AG4590" s="381">
        <v>9999</v>
      </c>
      <c r="AH4590" s="381" t="s">
        <v>1374</v>
      </c>
      <c r="AI4590" s="381" t="s">
        <v>1364</v>
      </c>
      <c r="AJ4590" s="381">
        <v>0</v>
      </c>
    </row>
    <row r="4591" spans="1:36">
      <c r="A4591" s="381" t="s">
        <v>583</v>
      </c>
      <c r="B4591" s="381" t="s">
        <v>1373</v>
      </c>
      <c r="C4591" s="381">
        <v>54</v>
      </c>
      <c r="D4591" s="381">
        <v>105</v>
      </c>
      <c r="E4591" s="381" t="s">
        <v>1370</v>
      </c>
      <c r="F4591" s="381" t="s">
        <v>1369</v>
      </c>
      <c r="G4591" s="381" t="s">
        <v>1372</v>
      </c>
      <c r="H4591" s="381">
        <v>57000</v>
      </c>
      <c r="I4591" s="381">
        <v>19050</v>
      </c>
      <c r="J4591" s="381">
        <v>21800</v>
      </c>
      <c r="K4591" s="381">
        <v>24500</v>
      </c>
      <c r="L4591" s="381">
        <v>27200</v>
      </c>
      <c r="M4591" s="381">
        <v>29400</v>
      </c>
      <c r="N4591" s="381">
        <v>31600</v>
      </c>
      <c r="O4591" s="381">
        <v>33750</v>
      </c>
      <c r="P4591" s="381">
        <v>35950</v>
      </c>
      <c r="Q4591" s="381">
        <v>12060</v>
      </c>
      <c r="R4591" s="381">
        <v>16240</v>
      </c>
      <c r="S4591" s="381">
        <v>20420</v>
      </c>
      <c r="T4591" s="381">
        <v>24600</v>
      </c>
      <c r="U4591" s="381">
        <v>28780</v>
      </c>
      <c r="V4591" s="381">
        <v>31600</v>
      </c>
      <c r="W4591" s="381">
        <v>33750</v>
      </c>
      <c r="X4591" s="381">
        <v>35950</v>
      </c>
      <c r="Y4591" s="381">
        <v>30450</v>
      </c>
      <c r="Z4591" s="381">
        <v>34800</v>
      </c>
      <c r="AA4591" s="381">
        <v>39150</v>
      </c>
      <c r="AB4591" s="381">
        <v>43500</v>
      </c>
      <c r="AC4591" s="381">
        <v>47000</v>
      </c>
      <c r="AD4591" s="381">
        <v>50500</v>
      </c>
      <c r="AE4591" s="381">
        <v>53950</v>
      </c>
      <c r="AF4591" s="381">
        <v>57450</v>
      </c>
      <c r="AG4591" s="381">
        <v>9999</v>
      </c>
      <c r="AH4591" s="381" t="s">
        <v>1372</v>
      </c>
      <c r="AI4591" s="381" t="s">
        <v>1364</v>
      </c>
      <c r="AJ4591" s="381">
        <v>1</v>
      </c>
    </row>
    <row r="4592" spans="1:36">
      <c r="A4592" s="381" t="s">
        <v>583</v>
      </c>
      <c r="B4592" s="381" t="s">
        <v>1371</v>
      </c>
      <c r="C4592" s="381">
        <v>54</v>
      </c>
      <c r="D4592" s="381">
        <v>107</v>
      </c>
      <c r="E4592" s="381" t="s">
        <v>1370</v>
      </c>
      <c r="F4592" s="381" t="s">
        <v>1369</v>
      </c>
      <c r="G4592" s="381" t="s">
        <v>1091</v>
      </c>
      <c r="H4592" s="381">
        <v>57000</v>
      </c>
      <c r="I4592" s="381">
        <v>19050</v>
      </c>
      <c r="J4592" s="381">
        <v>21800</v>
      </c>
      <c r="K4592" s="381">
        <v>24500</v>
      </c>
      <c r="L4592" s="381">
        <v>27200</v>
      </c>
      <c r="M4592" s="381">
        <v>29400</v>
      </c>
      <c r="N4592" s="381">
        <v>31600</v>
      </c>
      <c r="O4592" s="381">
        <v>33750</v>
      </c>
      <c r="P4592" s="381">
        <v>35950</v>
      </c>
      <c r="Q4592" s="381">
        <v>12060</v>
      </c>
      <c r="R4592" s="381">
        <v>16240</v>
      </c>
      <c r="S4592" s="381">
        <v>20420</v>
      </c>
      <c r="T4592" s="381">
        <v>24600</v>
      </c>
      <c r="U4592" s="381">
        <v>28780</v>
      </c>
      <c r="V4592" s="381">
        <v>31600</v>
      </c>
      <c r="W4592" s="381">
        <v>33750</v>
      </c>
      <c r="X4592" s="381">
        <v>35950</v>
      </c>
      <c r="Y4592" s="381">
        <v>30450</v>
      </c>
      <c r="Z4592" s="381">
        <v>34800</v>
      </c>
      <c r="AA4592" s="381">
        <v>39150</v>
      </c>
      <c r="AB4592" s="381">
        <v>43500</v>
      </c>
      <c r="AC4592" s="381">
        <v>47000</v>
      </c>
      <c r="AD4592" s="381">
        <v>50500</v>
      </c>
      <c r="AE4592" s="381">
        <v>53950</v>
      </c>
      <c r="AF4592" s="381">
        <v>57450</v>
      </c>
      <c r="AG4592" s="381">
        <v>6020</v>
      </c>
      <c r="AH4592" s="381" t="s">
        <v>1091</v>
      </c>
      <c r="AI4592" s="381" t="s">
        <v>1364</v>
      </c>
      <c r="AJ4592" s="381">
        <v>1</v>
      </c>
    </row>
    <row r="4593" spans="1:36">
      <c r="A4593" s="381" t="s">
        <v>583</v>
      </c>
      <c r="B4593" s="381" t="s">
        <v>1368</v>
      </c>
      <c r="C4593" s="381">
        <v>54</v>
      </c>
      <c r="D4593" s="381">
        <v>109</v>
      </c>
      <c r="E4593" s="381" t="s">
        <v>1367</v>
      </c>
      <c r="F4593" s="381" t="s">
        <v>1366</v>
      </c>
      <c r="G4593" s="381" t="s">
        <v>1365</v>
      </c>
      <c r="H4593" s="381">
        <v>47400</v>
      </c>
      <c r="I4593" s="381">
        <v>17300</v>
      </c>
      <c r="J4593" s="381">
        <v>19750</v>
      </c>
      <c r="K4593" s="381">
        <v>22200</v>
      </c>
      <c r="L4593" s="381">
        <v>24650</v>
      </c>
      <c r="M4593" s="381">
        <v>26650</v>
      </c>
      <c r="N4593" s="381">
        <v>28600</v>
      </c>
      <c r="O4593" s="381">
        <v>30600</v>
      </c>
      <c r="P4593" s="381">
        <v>32550</v>
      </c>
      <c r="Q4593" s="381">
        <v>12060</v>
      </c>
      <c r="R4593" s="381">
        <v>16240</v>
      </c>
      <c r="S4593" s="381">
        <v>20420</v>
      </c>
      <c r="T4593" s="381">
        <v>24600</v>
      </c>
      <c r="U4593" s="381">
        <v>26650</v>
      </c>
      <c r="V4593" s="381">
        <v>28600</v>
      </c>
      <c r="W4593" s="381">
        <v>30600</v>
      </c>
      <c r="X4593" s="381">
        <v>32550</v>
      </c>
      <c r="Y4593" s="381">
        <v>27650</v>
      </c>
      <c r="Z4593" s="381">
        <v>31600</v>
      </c>
      <c r="AA4593" s="381">
        <v>35550</v>
      </c>
      <c r="AB4593" s="381">
        <v>39450</v>
      </c>
      <c r="AC4593" s="381">
        <v>42650</v>
      </c>
      <c r="AD4593" s="381">
        <v>45800</v>
      </c>
      <c r="AE4593" s="381">
        <v>48950</v>
      </c>
      <c r="AF4593" s="381">
        <v>52100</v>
      </c>
      <c r="AG4593" s="381">
        <v>9999</v>
      </c>
      <c r="AH4593" s="381" t="s">
        <v>1365</v>
      </c>
      <c r="AI4593" s="381" t="s">
        <v>1364</v>
      </c>
      <c r="AJ4593" s="381">
        <v>0</v>
      </c>
    </row>
    <row r="4594" spans="1:36">
      <c r="A4594" s="381" t="s">
        <v>584</v>
      </c>
      <c r="B4594" s="381" t="s">
        <v>1363</v>
      </c>
      <c r="C4594" s="381">
        <v>55</v>
      </c>
      <c r="D4594" s="381">
        <v>1</v>
      </c>
      <c r="E4594" s="381" t="s">
        <v>1362</v>
      </c>
      <c r="F4594" s="381" t="s">
        <v>1361</v>
      </c>
      <c r="G4594" s="381" t="s">
        <v>1360</v>
      </c>
      <c r="H4594" s="381">
        <v>54300</v>
      </c>
      <c r="I4594" s="381">
        <v>21950</v>
      </c>
      <c r="J4594" s="381">
        <v>25050</v>
      </c>
      <c r="K4594" s="381">
        <v>28200</v>
      </c>
      <c r="L4594" s="381">
        <v>31300</v>
      </c>
      <c r="M4594" s="381">
        <v>33850</v>
      </c>
      <c r="N4594" s="381">
        <v>36350</v>
      </c>
      <c r="O4594" s="381">
        <v>38850</v>
      </c>
      <c r="P4594" s="381">
        <v>41350</v>
      </c>
      <c r="Q4594" s="381">
        <v>13200</v>
      </c>
      <c r="R4594" s="381">
        <v>16240</v>
      </c>
      <c r="S4594" s="381">
        <v>20420</v>
      </c>
      <c r="T4594" s="381">
        <v>24600</v>
      </c>
      <c r="U4594" s="381">
        <v>28780</v>
      </c>
      <c r="V4594" s="381">
        <v>32960</v>
      </c>
      <c r="W4594" s="381">
        <v>37140</v>
      </c>
      <c r="X4594" s="381">
        <v>41320</v>
      </c>
      <c r="Y4594" s="381">
        <v>35100</v>
      </c>
      <c r="Z4594" s="381">
        <v>40100</v>
      </c>
      <c r="AA4594" s="381">
        <v>45100</v>
      </c>
      <c r="AB4594" s="381">
        <v>50100</v>
      </c>
      <c r="AC4594" s="381">
        <v>54150</v>
      </c>
      <c r="AD4594" s="381">
        <v>58150</v>
      </c>
      <c r="AE4594" s="381">
        <v>62150</v>
      </c>
      <c r="AF4594" s="381">
        <v>66150</v>
      </c>
      <c r="AG4594" s="381">
        <v>9999</v>
      </c>
      <c r="AH4594" s="381" t="s">
        <v>1360</v>
      </c>
      <c r="AI4594" s="381" t="s">
        <v>1090</v>
      </c>
      <c r="AJ4594" s="381">
        <v>0</v>
      </c>
    </row>
    <row r="4595" spans="1:36">
      <c r="A4595" s="381" t="s">
        <v>584</v>
      </c>
      <c r="B4595" s="381" t="s">
        <v>1359</v>
      </c>
      <c r="C4595" s="381">
        <v>55</v>
      </c>
      <c r="D4595" s="381">
        <v>3</v>
      </c>
      <c r="E4595" s="381" t="s">
        <v>1358</v>
      </c>
      <c r="F4595" s="381" t="s">
        <v>1357</v>
      </c>
      <c r="G4595" s="381" t="s">
        <v>1356</v>
      </c>
      <c r="H4595" s="381">
        <v>50500</v>
      </c>
      <c r="I4595" s="381">
        <v>21950</v>
      </c>
      <c r="J4595" s="381">
        <v>25050</v>
      </c>
      <c r="K4595" s="381">
        <v>28200</v>
      </c>
      <c r="L4595" s="381">
        <v>31300</v>
      </c>
      <c r="M4595" s="381">
        <v>33850</v>
      </c>
      <c r="N4595" s="381">
        <v>36350</v>
      </c>
      <c r="O4595" s="381">
        <v>38850</v>
      </c>
      <c r="P4595" s="381">
        <v>41350</v>
      </c>
      <c r="Q4595" s="381">
        <v>13200</v>
      </c>
      <c r="R4595" s="381">
        <v>16240</v>
      </c>
      <c r="S4595" s="381">
        <v>20420</v>
      </c>
      <c r="T4595" s="381">
        <v>24600</v>
      </c>
      <c r="U4595" s="381">
        <v>28780</v>
      </c>
      <c r="V4595" s="381">
        <v>32960</v>
      </c>
      <c r="W4595" s="381">
        <v>37140</v>
      </c>
      <c r="X4595" s="381">
        <v>41320</v>
      </c>
      <c r="Y4595" s="381">
        <v>35100</v>
      </c>
      <c r="Z4595" s="381">
        <v>40100</v>
      </c>
      <c r="AA4595" s="381">
        <v>45100</v>
      </c>
      <c r="AB4595" s="381">
        <v>50100</v>
      </c>
      <c r="AC4595" s="381">
        <v>54150</v>
      </c>
      <c r="AD4595" s="381">
        <v>58150</v>
      </c>
      <c r="AE4595" s="381">
        <v>62150</v>
      </c>
      <c r="AF4595" s="381">
        <v>66150</v>
      </c>
      <c r="AG4595" s="381">
        <v>9999</v>
      </c>
      <c r="AH4595" s="381" t="s">
        <v>1356</v>
      </c>
      <c r="AI4595" s="381" t="s">
        <v>1090</v>
      </c>
      <c r="AJ4595" s="381">
        <v>0</v>
      </c>
    </row>
    <row r="4596" spans="1:36">
      <c r="A4596" s="381" t="s">
        <v>584</v>
      </c>
      <c r="B4596" s="381" t="s">
        <v>1355</v>
      </c>
      <c r="C4596" s="381">
        <v>55</v>
      </c>
      <c r="D4596" s="381">
        <v>5</v>
      </c>
      <c r="E4596" s="381" t="s">
        <v>1354</v>
      </c>
      <c r="F4596" s="381" t="s">
        <v>1353</v>
      </c>
      <c r="G4596" s="381" t="s">
        <v>1352</v>
      </c>
      <c r="H4596" s="381">
        <v>57000</v>
      </c>
      <c r="I4596" s="381">
        <v>21950</v>
      </c>
      <c r="J4596" s="381">
        <v>25050</v>
      </c>
      <c r="K4596" s="381">
        <v>28200</v>
      </c>
      <c r="L4596" s="381">
        <v>31300</v>
      </c>
      <c r="M4596" s="381">
        <v>33850</v>
      </c>
      <c r="N4596" s="381">
        <v>36350</v>
      </c>
      <c r="O4596" s="381">
        <v>38850</v>
      </c>
      <c r="P4596" s="381">
        <v>41350</v>
      </c>
      <c r="Q4596" s="381">
        <v>13200</v>
      </c>
      <c r="R4596" s="381">
        <v>16240</v>
      </c>
      <c r="S4596" s="381">
        <v>20420</v>
      </c>
      <c r="T4596" s="381">
        <v>24600</v>
      </c>
      <c r="U4596" s="381">
        <v>28780</v>
      </c>
      <c r="V4596" s="381">
        <v>32960</v>
      </c>
      <c r="W4596" s="381">
        <v>37140</v>
      </c>
      <c r="X4596" s="381">
        <v>41320</v>
      </c>
      <c r="Y4596" s="381">
        <v>35100</v>
      </c>
      <c r="Z4596" s="381">
        <v>40100</v>
      </c>
      <c r="AA4596" s="381">
        <v>45100</v>
      </c>
      <c r="AB4596" s="381">
        <v>50100</v>
      </c>
      <c r="AC4596" s="381">
        <v>54150</v>
      </c>
      <c r="AD4596" s="381">
        <v>58150</v>
      </c>
      <c r="AE4596" s="381">
        <v>62150</v>
      </c>
      <c r="AF4596" s="381">
        <v>66150</v>
      </c>
      <c r="AG4596" s="381">
        <v>9999</v>
      </c>
      <c r="AH4596" s="381" t="s">
        <v>1352</v>
      </c>
      <c r="AI4596" s="381" t="s">
        <v>1090</v>
      </c>
      <c r="AJ4596" s="381">
        <v>0</v>
      </c>
    </row>
    <row r="4597" spans="1:36">
      <c r="A4597" s="381" t="s">
        <v>584</v>
      </c>
      <c r="B4597" s="381" t="s">
        <v>1351</v>
      </c>
      <c r="C4597" s="381">
        <v>55</v>
      </c>
      <c r="D4597" s="381">
        <v>7</v>
      </c>
      <c r="E4597" s="381" t="s">
        <v>1350</v>
      </c>
      <c r="F4597" s="381" t="s">
        <v>1349</v>
      </c>
      <c r="G4597" s="381" t="s">
        <v>1348</v>
      </c>
      <c r="H4597" s="381">
        <v>57200</v>
      </c>
      <c r="I4597" s="381">
        <v>21950</v>
      </c>
      <c r="J4597" s="381">
        <v>25050</v>
      </c>
      <c r="K4597" s="381">
        <v>28200</v>
      </c>
      <c r="L4597" s="381">
        <v>31300</v>
      </c>
      <c r="M4597" s="381">
        <v>33850</v>
      </c>
      <c r="N4597" s="381">
        <v>36350</v>
      </c>
      <c r="O4597" s="381">
        <v>38850</v>
      </c>
      <c r="P4597" s="381">
        <v>41350</v>
      </c>
      <c r="Q4597" s="381">
        <v>13200</v>
      </c>
      <c r="R4597" s="381">
        <v>16240</v>
      </c>
      <c r="S4597" s="381">
        <v>20420</v>
      </c>
      <c r="T4597" s="381">
        <v>24600</v>
      </c>
      <c r="U4597" s="381">
        <v>28780</v>
      </c>
      <c r="V4597" s="381">
        <v>32960</v>
      </c>
      <c r="W4597" s="381">
        <v>37140</v>
      </c>
      <c r="X4597" s="381">
        <v>41320</v>
      </c>
      <c r="Y4597" s="381">
        <v>35100</v>
      </c>
      <c r="Z4597" s="381">
        <v>40100</v>
      </c>
      <c r="AA4597" s="381">
        <v>45100</v>
      </c>
      <c r="AB4597" s="381">
        <v>50100</v>
      </c>
      <c r="AC4597" s="381">
        <v>54150</v>
      </c>
      <c r="AD4597" s="381">
        <v>58150</v>
      </c>
      <c r="AE4597" s="381">
        <v>62150</v>
      </c>
      <c r="AF4597" s="381">
        <v>66150</v>
      </c>
      <c r="AG4597" s="381">
        <v>9999</v>
      </c>
      <c r="AH4597" s="381" t="s">
        <v>1348</v>
      </c>
      <c r="AI4597" s="381" t="s">
        <v>1090</v>
      </c>
      <c r="AJ4597" s="381">
        <v>0</v>
      </c>
    </row>
    <row r="4598" spans="1:36">
      <c r="A4598" s="381" t="s">
        <v>584</v>
      </c>
      <c r="B4598" s="381" t="s">
        <v>1347</v>
      </c>
      <c r="C4598" s="381">
        <v>55</v>
      </c>
      <c r="D4598" s="381">
        <v>9</v>
      </c>
      <c r="E4598" s="381" t="s">
        <v>1248</v>
      </c>
      <c r="F4598" s="381" t="s">
        <v>1247</v>
      </c>
      <c r="G4598" s="381" t="s">
        <v>1346</v>
      </c>
      <c r="H4598" s="381">
        <v>69900</v>
      </c>
      <c r="I4598" s="381">
        <v>24500</v>
      </c>
      <c r="J4598" s="381">
        <v>28000</v>
      </c>
      <c r="K4598" s="381">
        <v>31500</v>
      </c>
      <c r="L4598" s="381">
        <v>34950</v>
      </c>
      <c r="M4598" s="381">
        <v>37750</v>
      </c>
      <c r="N4598" s="381">
        <v>40550</v>
      </c>
      <c r="O4598" s="381">
        <v>43350</v>
      </c>
      <c r="P4598" s="381">
        <v>46150</v>
      </c>
      <c r="Q4598" s="381">
        <v>14700</v>
      </c>
      <c r="R4598" s="381">
        <v>16800</v>
      </c>
      <c r="S4598" s="381">
        <v>20420</v>
      </c>
      <c r="T4598" s="381">
        <v>24600</v>
      </c>
      <c r="U4598" s="381">
        <v>28780</v>
      </c>
      <c r="V4598" s="381">
        <v>32960</v>
      </c>
      <c r="W4598" s="381">
        <v>37140</v>
      </c>
      <c r="X4598" s="381">
        <v>41320</v>
      </c>
      <c r="Y4598" s="381">
        <v>39150</v>
      </c>
      <c r="Z4598" s="381">
        <v>44750</v>
      </c>
      <c r="AA4598" s="381">
        <v>50350</v>
      </c>
      <c r="AB4598" s="381">
        <v>55900</v>
      </c>
      <c r="AC4598" s="381">
        <v>60400</v>
      </c>
      <c r="AD4598" s="381">
        <v>64850</v>
      </c>
      <c r="AE4598" s="381">
        <v>69350</v>
      </c>
      <c r="AF4598" s="381">
        <v>73800</v>
      </c>
      <c r="AG4598" s="381">
        <v>3080</v>
      </c>
      <c r="AH4598" s="381" t="s">
        <v>1346</v>
      </c>
      <c r="AI4598" s="381" t="s">
        <v>1090</v>
      </c>
      <c r="AJ4598" s="381">
        <v>1</v>
      </c>
    </row>
    <row r="4599" spans="1:36">
      <c r="A4599" s="381" t="s">
        <v>584</v>
      </c>
      <c r="B4599" s="381" t="s">
        <v>1345</v>
      </c>
      <c r="C4599" s="381">
        <v>55</v>
      </c>
      <c r="D4599" s="381">
        <v>11</v>
      </c>
      <c r="E4599" s="381" t="s">
        <v>1344</v>
      </c>
      <c r="F4599" s="381" t="s">
        <v>1343</v>
      </c>
      <c r="G4599" s="381" t="s">
        <v>1342</v>
      </c>
      <c r="H4599" s="381">
        <v>60400</v>
      </c>
      <c r="I4599" s="381">
        <v>21950</v>
      </c>
      <c r="J4599" s="381">
        <v>25050</v>
      </c>
      <c r="K4599" s="381">
        <v>28200</v>
      </c>
      <c r="L4599" s="381">
        <v>31300</v>
      </c>
      <c r="M4599" s="381">
        <v>33850</v>
      </c>
      <c r="N4599" s="381">
        <v>36350</v>
      </c>
      <c r="O4599" s="381">
        <v>38850</v>
      </c>
      <c r="P4599" s="381">
        <v>41350</v>
      </c>
      <c r="Q4599" s="381">
        <v>13200</v>
      </c>
      <c r="R4599" s="381">
        <v>16240</v>
      </c>
      <c r="S4599" s="381">
        <v>20420</v>
      </c>
      <c r="T4599" s="381">
        <v>24600</v>
      </c>
      <c r="U4599" s="381">
        <v>28780</v>
      </c>
      <c r="V4599" s="381">
        <v>32960</v>
      </c>
      <c r="W4599" s="381">
        <v>37140</v>
      </c>
      <c r="X4599" s="381">
        <v>41320</v>
      </c>
      <c r="Y4599" s="381">
        <v>35100</v>
      </c>
      <c r="Z4599" s="381">
        <v>40100</v>
      </c>
      <c r="AA4599" s="381">
        <v>45100</v>
      </c>
      <c r="AB4599" s="381">
        <v>50100</v>
      </c>
      <c r="AC4599" s="381">
        <v>54150</v>
      </c>
      <c r="AD4599" s="381">
        <v>58150</v>
      </c>
      <c r="AE4599" s="381">
        <v>62150</v>
      </c>
      <c r="AF4599" s="381">
        <v>66150</v>
      </c>
      <c r="AG4599" s="381">
        <v>9999</v>
      </c>
      <c r="AH4599" s="381" t="s">
        <v>1342</v>
      </c>
      <c r="AI4599" s="381" t="s">
        <v>1090</v>
      </c>
      <c r="AJ4599" s="381">
        <v>0</v>
      </c>
    </row>
    <row r="4600" spans="1:36">
      <c r="A4600" s="381" t="s">
        <v>584</v>
      </c>
      <c r="B4600" s="381" t="s">
        <v>1341</v>
      </c>
      <c r="C4600" s="381">
        <v>55</v>
      </c>
      <c r="D4600" s="381">
        <v>13</v>
      </c>
      <c r="E4600" s="381" t="s">
        <v>1340</v>
      </c>
      <c r="F4600" s="381" t="s">
        <v>1339</v>
      </c>
      <c r="G4600" s="381" t="s">
        <v>1338</v>
      </c>
      <c r="H4600" s="381">
        <v>50100</v>
      </c>
      <c r="I4600" s="381">
        <v>21950</v>
      </c>
      <c r="J4600" s="381">
        <v>25050</v>
      </c>
      <c r="K4600" s="381">
        <v>28200</v>
      </c>
      <c r="L4600" s="381">
        <v>31300</v>
      </c>
      <c r="M4600" s="381">
        <v>33850</v>
      </c>
      <c r="N4600" s="381">
        <v>36350</v>
      </c>
      <c r="O4600" s="381">
        <v>38850</v>
      </c>
      <c r="P4600" s="381">
        <v>41350</v>
      </c>
      <c r="Q4600" s="381">
        <v>13200</v>
      </c>
      <c r="R4600" s="381">
        <v>16240</v>
      </c>
      <c r="S4600" s="381">
        <v>20420</v>
      </c>
      <c r="T4600" s="381">
        <v>24600</v>
      </c>
      <c r="U4600" s="381">
        <v>28780</v>
      </c>
      <c r="V4600" s="381">
        <v>32960</v>
      </c>
      <c r="W4600" s="381">
        <v>37140</v>
      </c>
      <c r="X4600" s="381">
        <v>41320</v>
      </c>
      <c r="Y4600" s="381">
        <v>35100</v>
      </c>
      <c r="Z4600" s="381">
        <v>40100</v>
      </c>
      <c r="AA4600" s="381">
        <v>45100</v>
      </c>
      <c r="AB4600" s="381">
        <v>50100</v>
      </c>
      <c r="AC4600" s="381">
        <v>54150</v>
      </c>
      <c r="AD4600" s="381">
        <v>58150</v>
      </c>
      <c r="AE4600" s="381">
        <v>62150</v>
      </c>
      <c r="AF4600" s="381">
        <v>66150</v>
      </c>
      <c r="AG4600" s="381">
        <v>9999</v>
      </c>
      <c r="AH4600" s="381" t="s">
        <v>1338</v>
      </c>
      <c r="AI4600" s="381" t="s">
        <v>1090</v>
      </c>
      <c r="AJ4600" s="381">
        <v>0</v>
      </c>
    </row>
    <row r="4601" spans="1:36">
      <c r="A4601" s="381" t="s">
        <v>584</v>
      </c>
      <c r="B4601" s="381" t="s">
        <v>1337</v>
      </c>
      <c r="C4601" s="381">
        <v>55</v>
      </c>
      <c r="D4601" s="381">
        <v>15</v>
      </c>
      <c r="E4601" s="381" t="s">
        <v>1195</v>
      </c>
      <c r="F4601" s="381" t="s">
        <v>1194</v>
      </c>
      <c r="G4601" s="381" t="s">
        <v>1336</v>
      </c>
      <c r="H4601" s="381">
        <v>74700</v>
      </c>
      <c r="I4601" s="381">
        <v>26150</v>
      </c>
      <c r="J4601" s="381">
        <v>29900</v>
      </c>
      <c r="K4601" s="381">
        <v>33650</v>
      </c>
      <c r="L4601" s="381">
        <v>37350</v>
      </c>
      <c r="M4601" s="381">
        <v>40350</v>
      </c>
      <c r="N4601" s="381">
        <v>43350</v>
      </c>
      <c r="O4601" s="381">
        <v>46350</v>
      </c>
      <c r="P4601" s="381">
        <v>49350</v>
      </c>
      <c r="Q4601" s="381">
        <v>15700</v>
      </c>
      <c r="R4601" s="381">
        <v>17950</v>
      </c>
      <c r="S4601" s="381">
        <v>20420</v>
      </c>
      <c r="T4601" s="381">
        <v>24600</v>
      </c>
      <c r="U4601" s="381">
        <v>28780</v>
      </c>
      <c r="V4601" s="381">
        <v>32960</v>
      </c>
      <c r="W4601" s="381">
        <v>37140</v>
      </c>
      <c r="X4601" s="381">
        <v>41320</v>
      </c>
      <c r="Y4601" s="381">
        <v>41850</v>
      </c>
      <c r="Z4601" s="381">
        <v>47800</v>
      </c>
      <c r="AA4601" s="381">
        <v>53800</v>
      </c>
      <c r="AB4601" s="381">
        <v>59750</v>
      </c>
      <c r="AC4601" s="381">
        <v>64550</v>
      </c>
      <c r="AD4601" s="381">
        <v>69350</v>
      </c>
      <c r="AE4601" s="381">
        <v>74100</v>
      </c>
      <c r="AF4601" s="381">
        <v>78900</v>
      </c>
      <c r="AG4601" s="381">
        <v>460</v>
      </c>
      <c r="AH4601" s="381" t="s">
        <v>1336</v>
      </c>
      <c r="AI4601" s="381" t="s">
        <v>1090</v>
      </c>
      <c r="AJ4601" s="381">
        <v>1</v>
      </c>
    </row>
    <row r="4602" spans="1:36">
      <c r="A4602" s="381" t="s">
        <v>584</v>
      </c>
      <c r="B4602" s="381" t="s">
        <v>1335</v>
      </c>
      <c r="C4602" s="381">
        <v>55</v>
      </c>
      <c r="D4602" s="381">
        <v>17</v>
      </c>
      <c r="E4602" s="381" t="s">
        <v>1300</v>
      </c>
      <c r="F4602" s="381" t="s">
        <v>1299</v>
      </c>
      <c r="G4602" s="381" t="s">
        <v>1334</v>
      </c>
      <c r="H4602" s="381">
        <v>67400</v>
      </c>
      <c r="I4602" s="381">
        <v>23600</v>
      </c>
      <c r="J4602" s="381">
        <v>27000</v>
      </c>
      <c r="K4602" s="381">
        <v>30350</v>
      </c>
      <c r="L4602" s="381">
        <v>33700</v>
      </c>
      <c r="M4602" s="381">
        <v>36400</v>
      </c>
      <c r="N4602" s="381">
        <v>39100</v>
      </c>
      <c r="O4602" s="381">
        <v>41800</v>
      </c>
      <c r="P4602" s="381">
        <v>44500</v>
      </c>
      <c r="Q4602" s="381">
        <v>14150</v>
      </c>
      <c r="R4602" s="381">
        <v>16240</v>
      </c>
      <c r="S4602" s="381">
        <v>20420</v>
      </c>
      <c r="T4602" s="381">
        <v>24600</v>
      </c>
      <c r="U4602" s="381">
        <v>28780</v>
      </c>
      <c r="V4602" s="381">
        <v>32960</v>
      </c>
      <c r="W4602" s="381">
        <v>37140</v>
      </c>
      <c r="X4602" s="381">
        <v>41320</v>
      </c>
      <c r="Y4602" s="381">
        <v>37750</v>
      </c>
      <c r="Z4602" s="381">
        <v>43150</v>
      </c>
      <c r="AA4602" s="381">
        <v>48550</v>
      </c>
      <c r="AB4602" s="381">
        <v>53900</v>
      </c>
      <c r="AC4602" s="381">
        <v>58250</v>
      </c>
      <c r="AD4602" s="381">
        <v>62550</v>
      </c>
      <c r="AE4602" s="381">
        <v>66850</v>
      </c>
      <c r="AF4602" s="381">
        <v>71150</v>
      </c>
      <c r="AG4602" s="381">
        <v>2290</v>
      </c>
      <c r="AH4602" s="381" t="s">
        <v>1334</v>
      </c>
      <c r="AI4602" s="381" t="s">
        <v>1090</v>
      </c>
      <c r="AJ4602" s="381">
        <v>1</v>
      </c>
    </row>
    <row r="4603" spans="1:36">
      <c r="A4603" s="381" t="s">
        <v>584</v>
      </c>
      <c r="B4603" s="381" t="s">
        <v>1333</v>
      </c>
      <c r="C4603" s="381">
        <v>55</v>
      </c>
      <c r="D4603" s="381">
        <v>19</v>
      </c>
      <c r="E4603" s="381" t="s">
        <v>1332</v>
      </c>
      <c r="F4603" s="381" t="s">
        <v>1331</v>
      </c>
      <c r="G4603" s="381" t="s">
        <v>1330</v>
      </c>
      <c r="H4603" s="381">
        <v>55000</v>
      </c>
      <c r="I4603" s="381">
        <v>21950</v>
      </c>
      <c r="J4603" s="381">
        <v>25050</v>
      </c>
      <c r="K4603" s="381">
        <v>28200</v>
      </c>
      <c r="L4603" s="381">
        <v>31300</v>
      </c>
      <c r="M4603" s="381">
        <v>33850</v>
      </c>
      <c r="N4603" s="381">
        <v>36350</v>
      </c>
      <c r="O4603" s="381">
        <v>38850</v>
      </c>
      <c r="P4603" s="381">
        <v>41350</v>
      </c>
      <c r="Q4603" s="381">
        <v>13200</v>
      </c>
      <c r="R4603" s="381">
        <v>16240</v>
      </c>
      <c r="S4603" s="381">
        <v>20420</v>
      </c>
      <c r="T4603" s="381">
        <v>24600</v>
      </c>
      <c r="U4603" s="381">
        <v>28780</v>
      </c>
      <c r="V4603" s="381">
        <v>32960</v>
      </c>
      <c r="W4603" s="381">
        <v>37140</v>
      </c>
      <c r="X4603" s="381">
        <v>41320</v>
      </c>
      <c r="Y4603" s="381">
        <v>35100</v>
      </c>
      <c r="Z4603" s="381">
        <v>40100</v>
      </c>
      <c r="AA4603" s="381">
        <v>45100</v>
      </c>
      <c r="AB4603" s="381">
        <v>50100</v>
      </c>
      <c r="AC4603" s="381">
        <v>54150</v>
      </c>
      <c r="AD4603" s="381">
        <v>58150</v>
      </c>
      <c r="AE4603" s="381">
        <v>62150</v>
      </c>
      <c r="AF4603" s="381">
        <v>66150</v>
      </c>
      <c r="AG4603" s="381">
        <v>9999</v>
      </c>
      <c r="AH4603" s="381" t="s">
        <v>1330</v>
      </c>
      <c r="AI4603" s="381" t="s">
        <v>1090</v>
      </c>
      <c r="AJ4603" s="381">
        <v>0</v>
      </c>
    </row>
    <row r="4604" spans="1:36">
      <c r="A4604" s="381" t="s">
        <v>584</v>
      </c>
      <c r="B4604" s="381" t="s">
        <v>1329</v>
      </c>
      <c r="C4604" s="381">
        <v>55</v>
      </c>
      <c r="D4604" s="381">
        <v>21</v>
      </c>
      <c r="E4604" s="381" t="s">
        <v>1328</v>
      </c>
      <c r="F4604" s="381" t="s">
        <v>1327</v>
      </c>
      <c r="G4604" s="381" t="s">
        <v>1326</v>
      </c>
      <c r="H4604" s="381">
        <v>74000</v>
      </c>
      <c r="I4604" s="381">
        <v>25900</v>
      </c>
      <c r="J4604" s="381">
        <v>29600</v>
      </c>
      <c r="K4604" s="381">
        <v>33300</v>
      </c>
      <c r="L4604" s="381">
        <v>37000</v>
      </c>
      <c r="M4604" s="381">
        <v>40000</v>
      </c>
      <c r="N4604" s="381">
        <v>42950</v>
      </c>
      <c r="O4604" s="381">
        <v>45900</v>
      </c>
      <c r="P4604" s="381">
        <v>48850</v>
      </c>
      <c r="Q4604" s="381">
        <v>15550</v>
      </c>
      <c r="R4604" s="381">
        <v>17800</v>
      </c>
      <c r="S4604" s="381">
        <v>20420</v>
      </c>
      <c r="T4604" s="381">
        <v>24600</v>
      </c>
      <c r="U4604" s="381">
        <v>28780</v>
      </c>
      <c r="V4604" s="381">
        <v>32960</v>
      </c>
      <c r="W4604" s="381">
        <v>37140</v>
      </c>
      <c r="X4604" s="381">
        <v>41320</v>
      </c>
      <c r="Y4604" s="381">
        <v>41450</v>
      </c>
      <c r="Z4604" s="381">
        <v>47400</v>
      </c>
      <c r="AA4604" s="381">
        <v>53300</v>
      </c>
      <c r="AB4604" s="381">
        <v>59200</v>
      </c>
      <c r="AC4604" s="381">
        <v>63950</v>
      </c>
      <c r="AD4604" s="381">
        <v>68700</v>
      </c>
      <c r="AE4604" s="381">
        <v>73450</v>
      </c>
      <c r="AF4604" s="381">
        <v>78150</v>
      </c>
      <c r="AG4604" s="381">
        <v>9999</v>
      </c>
      <c r="AH4604" s="381" t="s">
        <v>1326</v>
      </c>
      <c r="AI4604" s="381" t="s">
        <v>1090</v>
      </c>
      <c r="AJ4604" s="381">
        <v>1</v>
      </c>
    </row>
    <row r="4605" spans="1:36">
      <c r="A4605" s="381" t="s">
        <v>584</v>
      </c>
      <c r="B4605" s="381" t="s">
        <v>1325</v>
      </c>
      <c r="C4605" s="381">
        <v>55</v>
      </c>
      <c r="D4605" s="381">
        <v>23</v>
      </c>
      <c r="E4605" s="381" t="s">
        <v>1324</v>
      </c>
      <c r="F4605" s="381" t="s">
        <v>1323</v>
      </c>
      <c r="G4605" s="381" t="s">
        <v>1322</v>
      </c>
      <c r="H4605" s="381">
        <v>59600</v>
      </c>
      <c r="I4605" s="381">
        <v>21950</v>
      </c>
      <c r="J4605" s="381">
        <v>25050</v>
      </c>
      <c r="K4605" s="381">
        <v>28200</v>
      </c>
      <c r="L4605" s="381">
        <v>31300</v>
      </c>
      <c r="M4605" s="381">
        <v>33850</v>
      </c>
      <c r="N4605" s="381">
        <v>36350</v>
      </c>
      <c r="O4605" s="381">
        <v>38850</v>
      </c>
      <c r="P4605" s="381">
        <v>41350</v>
      </c>
      <c r="Q4605" s="381">
        <v>13200</v>
      </c>
      <c r="R4605" s="381">
        <v>16240</v>
      </c>
      <c r="S4605" s="381">
        <v>20420</v>
      </c>
      <c r="T4605" s="381">
        <v>24600</v>
      </c>
      <c r="U4605" s="381">
        <v>28780</v>
      </c>
      <c r="V4605" s="381">
        <v>32960</v>
      </c>
      <c r="W4605" s="381">
        <v>37140</v>
      </c>
      <c r="X4605" s="381">
        <v>41320</v>
      </c>
      <c r="Y4605" s="381">
        <v>35100</v>
      </c>
      <c r="Z4605" s="381">
        <v>40100</v>
      </c>
      <c r="AA4605" s="381">
        <v>45100</v>
      </c>
      <c r="AB4605" s="381">
        <v>50100</v>
      </c>
      <c r="AC4605" s="381">
        <v>54150</v>
      </c>
      <c r="AD4605" s="381">
        <v>58150</v>
      </c>
      <c r="AE4605" s="381">
        <v>62150</v>
      </c>
      <c r="AF4605" s="381">
        <v>66150</v>
      </c>
      <c r="AG4605" s="381">
        <v>9999</v>
      </c>
      <c r="AH4605" s="381" t="s">
        <v>1322</v>
      </c>
      <c r="AI4605" s="381" t="s">
        <v>1090</v>
      </c>
      <c r="AJ4605" s="381">
        <v>0</v>
      </c>
    </row>
    <row r="4606" spans="1:36">
      <c r="A4606" s="381" t="s">
        <v>584</v>
      </c>
      <c r="B4606" s="381" t="s">
        <v>1321</v>
      </c>
      <c r="C4606" s="381">
        <v>55</v>
      </c>
      <c r="D4606" s="381">
        <v>25</v>
      </c>
      <c r="E4606" s="381" t="s">
        <v>1320</v>
      </c>
      <c r="F4606" s="381" t="s">
        <v>1319</v>
      </c>
      <c r="G4606" s="381" t="s">
        <v>1318</v>
      </c>
      <c r="H4606" s="381">
        <v>85200</v>
      </c>
      <c r="I4606" s="381">
        <v>29850</v>
      </c>
      <c r="J4606" s="381">
        <v>34100</v>
      </c>
      <c r="K4606" s="381">
        <v>38350</v>
      </c>
      <c r="L4606" s="381">
        <v>42600</v>
      </c>
      <c r="M4606" s="381">
        <v>46050</v>
      </c>
      <c r="N4606" s="381">
        <v>49450</v>
      </c>
      <c r="O4606" s="381">
        <v>52850</v>
      </c>
      <c r="P4606" s="381">
        <v>56250</v>
      </c>
      <c r="Q4606" s="381">
        <v>17900</v>
      </c>
      <c r="R4606" s="381">
        <v>20450</v>
      </c>
      <c r="S4606" s="381">
        <v>23000</v>
      </c>
      <c r="T4606" s="381">
        <v>25550</v>
      </c>
      <c r="U4606" s="381">
        <v>28780</v>
      </c>
      <c r="V4606" s="381">
        <v>32960</v>
      </c>
      <c r="W4606" s="381">
        <v>37140</v>
      </c>
      <c r="X4606" s="381">
        <v>41320</v>
      </c>
      <c r="Y4606" s="381">
        <v>47600</v>
      </c>
      <c r="Z4606" s="381">
        <v>54400</v>
      </c>
      <c r="AA4606" s="381">
        <v>61200</v>
      </c>
      <c r="AB4606" s="381">
        <v>68000</v>
      </c>
      <c r="AC4606" s="381">
        <v>73450</v>
      </c>
      <c r="AD4606" s="381">
        <v>78900</v>
      </c>
      <c r="AE4606" s="381">
        <v>84350</v>
      </c>
      <c r="AF4606" s="381">
        <v>89800</v>
      </c>
      <c r="AG4606" s="381">
        <v>4720</v>
      </c>
      <c r="AH4606" s="381" t="s">
        <v>1318</v>
      </c>
      <c r="AI4606" s="381" t="s">
        <v>1090</v>
      </c>
      <c r="AJ4606" s="381">
        <v>1</v>
      </c>
    </row>
    <row r="4607" spans="1:36">
      <c r="A4607" s="381" t="s">
        <v>584</v>
      </c>
      <c r="B4607" s="381" t="s">
        <v>1317</v>
      </c>
      <c r="C4607" s="381">
        <v>55</v>
      </c>
      <c r="D4607" s="381">
        <v>27</v>
      </c>
      <c r="E4607" s="381" t="s">
        <v>1316</v>
      </c>
      <c r="F4607" s="381" t="s">
        <v>1315</v>
      </c>
      <c r="G4607" s="381" t="s">
        <v>1314</v>
      </c>
      <c r="H4607" s="381">
        <v>68800</v>
      </c>
      <c r="I4607" s="381">
        <v>24100</v>
      </c>
      <c r="J4607" s="381">
        <v>27550</v>
      </c>
      <c r="K4607" s="381">
        <v>31000</v>
      </c>
      <c r="L4607" s="381">
        <v>34400</v>
      </c>
      <c r="M4607" s="381">
        <v>37200</v>
      </c>
      <c r="N4607" s="381">
        <v>39950</v>
      </c>
      <c r="O4607" s="381">
        <v>42700</v>
      </c>
      <c r="P4607" s="381">
        <v>45450</v>
      </c>
      <c r="Q4607" s="381">
        <v>14500</v>
      </c>
      <c r="R4607" s="381">
        <v>16550</v>
      </c>
      <c r="S4607" s="381">
        <v>20420</v>
      </c>
      <c r="T4607" s="381">
        <v>24600</v>
      </c>
      <c r="U4607" s="381">
        <v>28780</v>
      </c>
      <c r="V4607" s="381">
        <v>32960</v>
      </c>
      <c r="W4607" s="381">
        <v>37140</v>
      </c>
      <c r="X4607" s="381">
        <v>41320</v>
      </c>
      <c r="Y4607" s="381">
        <v>38550</v>
      </c>
      <c r="Z4607" s="381">
        <v>44050</v>
      </c>
      <c r="AA4607" s="381">
        <v>49550</v>
      </c>
      <c r="AB4607" s="381">
        <v>55050</v>
      </c>
      <c r="AC4607" s="381">
        <v>59500</v>
      </c>
      <c r="AD4607" s="381">
        <v>63900</v>
      </c>
      <c r="AE4607" s="381">
        <v>68300</v>
      </c>
      <c r="AF4607" s="381">
        <v>72700</v>
      </c>
      <c r="AG4607" s="381">
        <v>9999</v>
      </c>
      <c r="AH4607" s="381" t="s">
        <v>1314</v>
      </c>
      <c r="AI4607" s="381" t="s">
        <v>1090</v>
      </c>
      <c r="AJ4607" s="381">
        <v>0</v>
      </c>
    </row>
    <row r="4608" spans="1:36">
      <c r="A4608" s="381" t="s">
        <v>584</v>
      </c>
      <c r="B4608" s="381" t="s">
        <v>1313</v>
      </c>
      <c r="C4608" s="381">
        <v>55</v>
      </c>
      <c r="D4608" s="381">
        <v>29</v>
      </c>
      <c r="E4608" s="381" t="s">
        <v>1312</v>
      </c>
      <c r="F4608" s="381" t="s">
        <v>1311</v>
      </c>
      <c r="G4608" s="381" t="s">
        <v>1310</v>
      </c>
      <c r="H4608" s="381">
        <v>64800</v>
      </c>
      <c r="I4608" s="381">
        <v>22700</v>
      </c>
      <c r="J4608" s="381">
        <v>25950</v>
      </c>
      <c r="K4608" s="381">
        <v>29200</v>
      </c>
      <c r="L4608" s="381">
        <v>32400</v>
      </c>
      <c r="M4608" s="381">
        <v>35000</v>
      </c>
      <c r="N4608" s="381">
        <v>37600</v>
      </c>
      <c r="O4608" s="381">
        <v>40200</v>
      </c>
      <c r="P4608" s="381">
        <v>42800</v>
      </c>
      <c r="Q4608" s="381">
        <v>13650</v>
      </c>
      <c r="R4608" s="381">
        <v>16240</v>
      </c>
      <c r="S4608" s="381">
        <v>20420</v>
      </c>
      <c r="T4608" s="381">
        <v>24600</v>
      </c>
      <c r="U4608" s="381">
        <v>28780</v>
      </c>
      <c r="V4608" s="381">
        <v>32960</v>
      </c>
      <c r="W4608" s="381">
        <v>37140</v>
      </c>
      <c r="X4608" s="381">
        <v>41320</v>
      </c>
      <c r="Y4608" s="381">
        <v>36300</v>
      </c>
      <c r="Z4608" s="381">
        <v>41500</v>
      </c>
      <c r="AA4608" s="381">
        <v>46700</v>
      </c>
      <c r="AB4608" s="381">
        <v>51850</v>
      </c>
      <c r="AC4608" s="381">
        <v>56000</v>
      </c>
      <c r="AD4608" s="381">
        <v>60150</v>
      </c>
      <c r="AE4608" s="381">
        <v>64300</v>
      </c>
      <c r="AF4608" s="381">
        <v>68450</v>
      </c>
      <c r="AG4608" s="381">
        <v>9999</v>
      </c>
      <c r="AH4608" s="381" t="s">
        <v>1310</v>
      </c>
      <c r="AI4608" s="381" t="s">
        <v>1090</v>
      </c>
      <c r="AJ4608" s="381">
        <v>0</v>
      </c>
    </row>
    <row r="4609" spans="1:36">
      <c r="A4609" s="381" t="s">
        <v>584</v>
      </c>
      <c r="B4609" s="381" t="s">
        <v>1309</v>
      </c>
      <c r="C4609" s="381">
        <v>55</v>
      </c>
      <c r="D4609" s="381">
        <v>31</v>
      </c>
      <c r="E4609" s="381" t="s">
        <v>1308</v>
      </c>
      <c r="F4609" s="381" t="s">
        <v>1307</v>
      </c>
      <c r="G4609" s="381" t="s">
        <v>1306</v>
      </c>
      <c r="H4609" s="381">
        <v>67200</v>
      </c>
      <c r="I4609" s="381">
        <v>23550</v>
      </c>
      <c r="J4609" s="381">
        <v>26900</v>
      </c>
      <c r="K4609" s="381">
        <v>30250</v>
      </c>
      <c r="L4609" s="381">
        <v>33600</v>
      </c>
      <c r="M4609" s="381">
        <v>36300</v>
      </c>
      <c r="N4609" s="381">
        <v>39000</v>
      </c>
      <c r="O4609" s="381">
        <v>41700</v>
      </c>
      <c r="P4609" s="381">
        <v>44400</v>
      </c>
      <c r="Q4609" s="381">
        <v>14150</v>
      </c>
      <c r="R4609" s="381">
        <v>16240</v>
      </c>
      <c r="S4609" s="381">
        <v>20420</v>
      </c>
      <c r="T4609" s="381">
        <v>24600</v>
      </c>
      <c r="U4609" s="381">
        <v>28780</v>
      </c>
      <c r="V4609" s="381">
        <v>32960</v>
      </c>
      <c r="W4609" s="381">
        <v>37140</v>
      </c>
      <c r="X4609" s="381">
        <v>41320</v>
      </c>
      <c r="Y4609" s="381">
        <v>37650</v>
      </c>
      <c r="Z4609" s="381">
        <v>43000</v>
      </c>
      <c r="AA4609" s="381">
        <v>48400</v>
      </c>
      <c r="AB4609" s="381">
        <v>53750</v>
      </c>
      <c r="AC4609" s="381">
        <v>58050</v>
      </c>
      <c r="AD4609" s="381">
        <v>62350</v>
      </c>
      <c r="AE4609" s="381">
        <v>66650</v>
      </c>
      <c r="AF4609" s="381">
        <v>70950</v>
      </c>
      <c r="AG4609" s="381">
        <v>2240</v>
      </c>
      <c r="AH4609" s="381" t="s">
        <v>1306</v>
      </c>
      <c r="AI4609" s="381" t="s">
        <v>1090</v>
      </c>
      <c r="AJ4609" s="381">
        <v>1</v>
      </c>
    </row>
    <row r="4610" spans="1:36">
      <c r="A4610" s="381" t="s">
        <v>584</v>
      </c>
      <c r="B4610" s="381" t="s">
        <v>1305</v>
      </c>
      <c r="C4610" s="381">
        <v>55</v>
      </c>
      <c r="D4610" s="381">
        <v>33</v>
      </c>
      <c r="E4610" s="381" t="s">
        <v>1304</v>
      </c>
      <c r="F4610" s="381" t="s">
        <v>1303</v>
      </c>
      <c r="G4610" s="381" t="s">
        <v>1302</v>
      </c>
      <c r="H4610" s="381">
        <v>64300</v>
      </c>
      <c r="I4610" s="381">
        <v>22550</v>
      </c>
      <c r="J4610" s="381">
        <v>25750</v>
      </c>
      <c r="K4610" s="381">
        <v>28950</v>
      </c>
      <c r="L4610" s="381">
        <v>32150</v>
      </c>
      <c r="M4610" s="381">
        <v>34750</v>
      </c>
      <c r="N4610" s="381">
        <v>37300</v>
      </c>
      <c r="O4610" s="381">
        <v>39900</v>
      </c>
      <c r="P4610" s="381">
        <v>42450</v>
      </c>
      <c r="Q4610" s="381">
        <v>13550</v>
      </c>
      <c r="R4610" s="381">
        <v>16240</v>
      </c>
      <c r="S4610" s="381">
        <v>20420</v>
      </c>
      <c r="T4610" s="381">
        <v>24600</v>
      </c>
      <c r="U4610" s="381">
        <v>28780</v>
      </c>
      <c r="V4610" s="381">
        <v>32960</v>
      </c>
      <c r="W4610" s="381">
        <v>37140</v>
      </c>
      <c r="X4610" s="381">
        <v>41320</v>
      </c>
      <c r="Y4610" s="381">
        <v>36050</v>
      </c>
      <c r="Z4610" s="381">
        <v>41200</v>
      </c>
      <c r="AA4610" s="381">
        <v>46350</v>
      </c>
      <c r="AB4610" s="381">
        <v>51450</v>
      </c>
      <c r="AC4610" s="381">
        <v>55600</v>
      </c>
      <c r="AD4610" s="381">
        <v>59700</v>
      </c>
      <c r="AE4610" s="381">
        <v>63800</v>
      </c>
      <c r="AF4610" s="381">
        <v>67950</v>
      </c>
      <c r="AG4610" s="381">
        <v>9999</v>
      </c>
      <c r="AH4610" s="381" t="s">
        <v>1302</v>
      </c>
      <c r="AI4610" s="381" t="s">
        <v>1090</v>
      </c>
      <c r="AJ4610" s="381">
        <v>0</v>
      </c>
    </row>
    <row r="4611" spans="1:36">
      <c r="A4611" s="381" t="s">
        <v>584</v>
      </c>
      <c r="B4611" s="381" t="s">
        <v>1301</v>
      </c>
      <c r="C4611" s="381">
        <v>55</v>
      </c>
      <c r="D4611" s="381">
        <v>35</v>
      </c>
      <c r="E4611" s="381" t="s">
        <v>1300</v>
      </c>
      <c r="F4611" s="381" t="s">
        <v>1299</v>
      </c>
      <c r="G4611" s="381" t="s">
        <v>1298</v>
      </c>
      <c r="H4611" s="381">
        <v>67400</v>
      </c>
      <c r="I4611" s="381">
        <v>23600</v>
      </c>
      <c r="J4611" s="381">
        <v>27000</v>
      </c>
      <c r="K4611" s="381">
        <v>30350</v>
      </c>
      <c r="L4611" s="381">
        <v>33700</v>
      </c>
      <c r="M4611" s="381">
        <v>36400</v>
      </c>
      <c r="N4611" s="381">
        <v>39100</v>
      </c>
      <c r="O4611" s="381">
        <v>41800</v>
      </c>
      <c r="P4611" s="381">
        <v>44500</v>
      </c>
      <c r="Q4611" s="381">
        <v>14150</v>
      </c>
      <c r="R4611" s="381">
        <v>16240</v>
      </c>
      <c r="S4611" s="381">
        <v>20420</v>
      </c>
      <c r="T4611" s="381">
        <v>24600</v>
      </c>
      <c r="U4611" s="381">
        <v>28780</v>
      </c>
      <c r="V4611" s="381">
        <v>32960</v>
      </c>
      <c r="W4611" s="381">
        <v>37140</v>
      </c>
      <c r="X4611" s="381">
        <v>41320</v>
      </c>
      <c r="Y4611" s="381">
        <v>37750</v>
      </c>
      <c r="Z4611" s="381">
        <v>43150</v>
      </c>
      <c r="AA4611" s="381">
        <v>48550</v>
      </c>
      <c r="AB4611" s="381">
        <v>53900</v>
      </c>
      <c r="AC4611" s="381">
        <v>58250</v>
      </c>
      <c r="AD4611" s="381">
        <v>62550</v>
      </c>
      <c r="AE4611" s="381">
        <v>66850</v>
      </c>
      <c r="AF4611" s="381">
        <v>71150</v>
      </c>
      <c r="AG4611" s="381">
        <v>2290</v>
      </c>
      <c r="AH4611" s="381" t="s">
        <v>1298</v>
      </c>
      <c r="AI4611" s="381" t="s">
        <v>1090</v>
      </c>
      <c r="AJ4611" s="381">
        <v>1</v>
      </c>
    </row>
    <row r="4612" spans="1:36">
      <c r="A4612" s="381" t="s">
        <v>584</v>
      </c>
      <c r="B4612" s="381" t="s">
        <v>1297</v>
      </c>
      <c r="C4612" s="381">
        <v>55</v>
      </c>
      <c r="D4612" s="381">
        <v>37</v>
      </c>
      <c r="E4612" s="381" t="s">
        <v>1296</v>
      </c>
      <c r="F4612" s="381" t="s">
        <v>1295</v>
      </c>
      <c r="G4612" s="381" t="s">
        <v>1294</v>
      </c>
      <c r="H4612" s="381">
        <v>56700</v>
      </c>
      <c r="I4612" s="381">
        <v>21950</v>
      </c>
      <c r="J4612" s="381">
        <v>25050</v>
      </c>
      <c r="K4612" s="381">
        <v>28200</v>
      </c>
      <c r="L4612" s="381">
        <v>31300</v>
      </c>
      <c r="M4612" s="381">
        <v>33850</v>
      </c>
      <c r="N4612" s="381">
        <v>36350</v>
      </c>
      <c r="O4612" s="381">
        <v>38850</v>
      </c>
      <c r="P4612" s="381">
        <v>41350</v>
      </c>
      <c r="Q4612" s="381">
        <v>13200</v>
      </c>
      <c r="R4612" s="381">
        <v>16240</v>
      </c>
      <c r="S4612" s="381">
        <v>20420</v>
      </c>
      <c r="T4612" s="381">
        <v>24600</v>
      </c>
      <c r="U4612" s="381">
        <v>28780</v>
      </c>
      <c r="V4612" s="381">
        <v>32960</v>
      </c>
      <c r="W4612" s="381">
        <v>37140</v>
      </c>
      <c r="X4612" s="381">
        <v>41320</v>
      </c>
      <c r="Y4612" s="381">
        <v>35100</v>
      </c>
      <c r="Z4612" s="381">
        <v>40100</v>
      </c>
      <c r="AA4612" s="381">
        <v>45100</v>
      </c>
      <c r="AB4612" s="381">
        <v>50100</v>
      </c>
      <c r="AC4612" s="381">
        <v>54150</v>
      </c>
      <c r="AD4612" s="381">
        <v>58150</v>
      </c>
      <c r="AE4612" s="381">
        <v>62150</v>
      </c>
      <c r="AF4612" s="381">
        <v>66150</v>
      </c>
      <c r="AG4612" s="381">
        <v>9999</v>
      </c>
      <c r="AH4612" s="381" t="s">
        <v>1294</v>
      </c>
      <c r="AI4612" s="381" t="s">
        <v>1090</v>
      </c>
      <c r="AJ4612" s="381">
        <v>0</v>
      </c>
    </row>
    <row r="4613" spans="1:36">
      <c r="A4613" s="381" t="s">
        <v>584</v>
      </c>
      <c r="B4613" s="381" t="s">
        <v>1293</v>
      </c>
      <c r="C4613" s="381">
        <v>55</v>
      </c>
      <c r="D4613" s="381">
        <v>39</v>
      </c>
      <c r="E4613" s="381" t="s">
        <v>1292</v>
      </c>
      <c r="F4613" s="381" t="s">
        <v>1291</v>
      </c>
      <c r="G4613" s="381" t="s">
        <v>1290</v>
      </c>
      <c r="H4613" s="381">
        <v>65300</v>
      </c>
      <c r="I4613" s="381">
        <v>22900</v>
      </c>
      <c r="J4613" s="381">
        <v>26150</v>
      </c>
      <c r="K4613" s="381">
        <v>29400</v>
      </c>
      <c r="L4613" s="381">
        <v>32650</v>
      </c>
      <c r="M4613" s="381">
        <v>35300</v>
      </c>
      <c r="N4613" s="381">
        <v>37900</v>
      </c>
      <c r="O4613" s="381">
        <v>40500</v>
      </c>
      <c r="P4613" s="381">
        <v>43100</v>
      </c>
      <c r="Q4613" s="381">
        <v>13750</v>
      </c>
      <c r="R4613" s="381">
        <v>16240</v>
      </c>
      <c r="S4613" s="381">
        <v>20420</v>
      </c>
      <c r="T4613" s="381">
        <v>24600</v>
      </c>
      <c r="U4613" s="381">
        <v>28780</v>
      </c>
      <c r="V4613" s="381">
        <v>32960</v>
      </c>
      <c r="W4613" s="381">
        <v>37140</v>
      </c>
      <c r="X4613" s="381">
        <v>41320</v>
      </c>
      <c r="Y4613" s="381">
        <v>36600</v>
      </c>
      <c r="Z4613" s="381">
        <v>41800</v>
      </c>
      <c r="AA4613" s="381">
        <v>47050</v>
      </c>
      <c r="AB4613" s="381">
        <v>52250</v>
      </c>
      <c r="AC4613" s="381">
        <v>56450</v>
      </c>
      <c r="AD4613" s="381">
        <v>60650</v>
      </c>
      <c r="AE4613" s="381">
        <v>64800</v>
      </c>
      <c r="AF4613" s="381">
        <v>69000</v>
      </c>
      <c r="AG4613" s="381">
        <v>9999</v>
      </c>
      <c r="AH4613" s="381" t="s">
        <v>1290</v>
      </c>
      <c r="AI4613" s="381" t="s">
        <v>1090</v>
      </c>
      <c r="AJ4613" s="381">
        <v>1</v>
      </c>
    </row>
    <row r="4614" spans="1:36">
      <c r="A4614" s="381" t="s">
        <v>584</v>
      </c>
      <c r="B4614" s="381" t="s">
        <v>1289</v>
      </c>
      <c r="C4614" s="381">
        <v>55</v>
      </c>
      <c r="D4614" s="381">
        <v>41</v>
      </c>
      <c r="E4614" s="381" t="s">
        <v>1288</v>
      </c>
      <c r="F4614" s="381" t="s">
        <v>1287</v>
      </c>
      <c r="G4614" s="381" t="s">
        <v>1286</v>
      </c>
      <c r="H4614" s="381">
        <v>53100</v>
      </c>
      <c r="I4614" s="381">
        <v>21950</v>
      </c>
      <c r="J4614" s="381">
        <v>25050</v>
      </c>
      <c r="K4614" s="381">
        <v>28200</v>
      </c>
      <c r="L4614" s="381">
        <v>31300</v>
      </c>
      <c r="M4614" s="381">
        <v>33850</v>
      </c>
      <c r="N4614" s="381">
        <v>36350</v>
      </c>
      <c r="O4614" s="381">
        <v>38850</v>
      </c>
      <c r="P4614" s="381">
        <v>41350</v>
      </c>
      <c r="Q4614" s="381">
        <v>13200</v>
      </c>
      <c r="R4614" s="381">
        <v>16240</v>
      </c>
      <c r="S4614" s="381">
        <v>20420</v>
      </c>
      <c r="T4614" s="381">
        <v>24600</v>
      </c>
      <c r="U4614" s="381">
        <v>28780</v>
      </c>
      <c r="V4614" s="381">
        <v>32960</v>
      </c>
      <c r="W4614" s="381">
        <v>37140</v>
      </c>
      <c r="X4614" s="381">
        <v>41320</v>
      </c>
      <c r="Y4614" s="381">
        <v>35100</v>
      </c>
      <c r="Z4614" s="381">
        <v>40100</v>
      </c>
      <c r="AA4614" s="381">
        <v>45100</v>
      </c>
      <c r="AB4614" s="381">
        <v>50100</v>
      </c>
      <c r="AC4614" s="381">
        <v>54150</v>
      </c>
      <c r="AD4614" s="381">
        <v>58150</v>
      </c>
      <c r="AE4614" s="381">
        <v>62150</v>
      </c>
      <c r="AF4614" s="381">
        <v>66150</v>
      </c>
      <c r="AG4614" s="381">
        <v>9999</v>
      </c>
      <c r="AH4614" s="381" t="s">
        <v>1286</v>
      </c>
      <c r="AI4614" s="381" t="s">
        <v>1090</v>
      </c>
      <c r="AJ4614" s="381">
        <v>0</v>
      </c>
    </row>
    <row r="4615" spans="1:36">
      <c r="A4615" s="381" t="s">
        <v>584</v>
      </c>
      <c r="B4615" s="381" t="s">
        <v>1285</v>
      </c>
      <c r="C4615" s="381">
        <v>55</v>
      </c>
      <c r="D4615" s="381">
        <v>43</v>
      </c>
      <c r="E4615" s="381" t="s">
        <v>1284</v>
      </c>
      <c r="F4615" s="381" t="s">
        <v>1283</v>
      </c>
      <c r="G4615" s="381" t="s">
        <v>1282</v>
      </c>
      <c r="H4615" s="381">
        <v>62000</v>
      </c>
      <c r="I4615" s="381">
        <v>21950</v>
      </c>
      <c r="J4615" s="381">
        <v>25050</v>
      </c>
      <c r="K4615" s="381">
        <v>28200</v>
      </c>
      <c r="L4615" s="381">
        <v>31300</v>
      </c>
      <c r="M4615" s="381">
        <v>33850</v>
      </c>
      <c r="N4615" s="381">
        <v>36350</v>
      </c>
      <c r="O4615" s="381">
        <v>38850</v>
      </c>
      <c r="P4615" s="381">
        <v>41350</v>
      </c>
      <c r="Q4615" s="381">
        <v>13200</v>
      </c>
      <c r="R4615" s="381">
        <v>16240</v>
      </c>
      <c r="S4615" s="381">
        <v>20420</v>
      </c>
      <c r="T4615" s="381">
        <v>24600</v>
      </c>
      <c r="U4615" s="381">
        <v>28780</v>
      </c>
      <c r="V4615" s="381">
        <v>32960</v>
      </c>
      <c r="W4615" s="381">
        <v>37140</v>
      </c>
      <c r="X4615" s="381">
        <v>41320</v>
      </c>
      <c r="Y4615" s="381">
        <v>35100</v>
      </c>
      <c r="Z4615" s="381">
        <v>40100</v>
      </c>
      <c r="AA4615" s="381">
        <v>45100</v>
      </c>
      <c r="AB4615" s="381">
        <v>50100</v>
      </c>
      <c r="AC4615" s="381">
        <v>54150</v>
      </c>
      <c r="AD4615" s="381">
        <v>58150</v>
      </c>
      <c r="AE4615" s="381">
        <v>62150</v>
      </c>
      <c r="AF4615" s="381">
        <v>66150</v>
      </c>
      <c r="AG4615" s="381">
        <v>9999</v>
      </c>
      <c r="AH4615" s="381" t="s">
        <v>1282</v>
      </c>
      <c r="AI4615" s="381" t="s">
        <v>1090</v>
      </c>
      <c r="AJ4615" s="381">
        <v>0</v>
      </c>
    </row>
    <row r="4616" spans="1:36">
      <c r="A4616" s="381" t="s">
        <v>584</v>
      </c>
      <c r="B4616" s="381" t="s">
        <v>1281</v>
      </c>
      <c r="C4616" s="381">
        <v>55</v>
      </c>
      <c r="D4616" s="381">
        <v>45</v>
      </c>
      <c r="E4616" s="381" t="s">
        <v>1280</v>
      </c>
      <c r="F4616" s="381" t="s">
        <v>1279</v>
      </c>
      <c r="G4616" s="381" t="s">
        <v>1278</v>
      </c>
      <c r="H4616" s="381">
        <v>69300</v>
      </c>
      <c r="I4616" s="381">
        <v>24300</v>
      </c>
      <c r="J4616" s="381">
        <v>27750</v>
      </c>
      <c r="K4616" s="381">
        <v>31200</v>
      </c>
      <c r="L4616" s="381">
        <v>34650</v>
      </c>
      <c r="M4616" s="381">
        <v>37450</v>
      </c>
      <c r="N4616" s="381">
        <v>40200</v>
      </c>
      <c r="O4616" s="381">
        <v>43000</v>
      </c>
      <c r="P4616" s="381">
        <v>45750</v>
      </c>
      <c r="Q4616" s="381">
        <v>14600</v>
      </c>
      <c r="R4616" s="381">
        <v>16650</v>
      </c>
      <c r="S4616" s="381">
        <v>20420</v>
      </c>
      <c r="T4616" s="381">
        <v>24600</v>
      </c>
      <c r="U4616" s="381">
        <v>28780</v>
      </c>
      <c r="V4616" s="381">
        <v>32960</v>
      </c>
      <c r="W4616" s="381">
        <v>37140</v>
      </c>
      <c r="X4616" s="381">
        <v>41320</v>
      </c>
      <c r="Y4616" s="381">
        <v>38850</v>
      </c>
      <c r="Z4616" s="381">
        <v>44400</v>
      </c>
      <c r="AA4616" s="381">
        <v>49950</v>
      </c>
      <c r="AB4616" s="381">
        <v>55450</v>
      </c>
      <c r="AC4616" s="381">
        <v>59900</v>
      </c>
      <c r="AD4616" s="381">
        <v>64350</v>
      </c>
      <c r="AE4616" s="381">
        <v>68800</v>
      </c>
      <c r="AF4616" s="381">
        <v>73200</v>
      </c>
      <c r="AG4616" s="381">
        <v>9999</v>
      </c>
      <c r="AH4616" s="381" t="s">
        <v>1278</v>
      </c>
      <c r="AI4616" s="381" t="s">
        <v>1090</v>
      </c>
      <c r="AJ4616" s="381">
        <v>1</v>
      </c>
    </row>
    <row r="4617" spans="1:36">
      <c r="A4617" s="381" t="s">
        <v>584</v>
      </c>
      <c r="B4617" s="381" t="s">
        <v>1277</v>
      </c>
      <c r="C4617" s="381">
        <v>55</v>
      </c>
      <c r="D4617" s="381">
        <v>47</v>
      </c>
      <c r="E4617" s="381" t="s">
        <v>1276</v>
      </c>
      <c r="F4617" s="381" t="s">
        <v>1275</v>
      </c>
      <c r="G4617" s="381" t="s">
        <v>1274</v>
      </c>
      <c r="H4617" s="381">
        <v>62300</v>
      </c>
      <c r="I4617" s="381">
        <v>21950</v>
      </c>
      <c r="J4617" s="381">
        <v>25050</v>
      </c>
      <c r="K4617" s="381">
        <v>28200</v>
      </c>
      <c r="L4617" s="381">
        <v>31300</v>
      </c>
      <c r="M4617" s="381">
        <v>33850</v>
      </c>
      <c r="N4617" s="381">
        <v>36350</v>
      </c>
      <c r="O4617" s="381">
        <v>38850</v>
      </c>
      <c r="P4617" s="381">
        <v>41350</v>
      </c>
      <c r="Q4617" s="381">
        <v>13200</v>
      </c>
      <c r="R4617" s="381">
        <v>16240</v>
      </c>
      <c r="S4617" s="381">
        <v>20420</v>
      </c>
      <c r="T4617" s="381">
        <v>24600</v>
      </c>
      <c r="U4617" s="381">
        <v>28780</v>
      </c>
      <c r="V4617" s="381">
        <v>32960</v>
      </c>
      <c r="W4617" s="381">
        <v>37140</v>
      </c>
      <c r="X4617" s="381">
        <v>41320</v>
      </c>
      <c r="Y4617" s="381">
        <v>35100</v>
      </c>
      <c r="Z4617" s="381">
        <v>40100</v>
      </c>
      <c r="AA4617" s="381">
        <v>45100</v>
      </c>
      <c r="AB4617" s="381">
        <v>50100</v>
      </c>
      <c r="AC4617" s="381">
        <v>54150</v>
      </c>
      <c r="AD4617" s="381">
        <v>58150</v>
      </c>
      <c r="AE4617" s="381">
        <v>62150</v>
      </c>
      <c r="AF4617" s="381">
        <v>66150</v>
      </c>
      <c r="AG4617" s="381">
        <v>9999</v>
      </c>
      <c r="AH4617" s="381" t="s">
        <v>1274</v>
      </c>
      <c r="AI4617" s="381" t="s">
        <v>1090</v>
      </c>
      <c r="AJ4617" s="381">
        <v>0</v>
      </c>
    </row>
    <row r="4618" spans="1:36">
      <c r="A4618" s="381" t="s">
        <v>584</v>
      </c>
      <c r="B4618" s="381" t="s">
        <v>1273</v>
      </c>
      <c r="C4618" s="381">
        <v>55</v>
      </c>
      <c r="D4618" s="381">
        <v>49</v>
      </c>
      <c r="E4618" s="381" t="s">
        <v>1272</v>
      </c>
      <c r="F4618" s="381" t="s">
        <v>1271</v>
      </c>
      <c r="G4618" s="381" t="s">
        <v>1270</v>
      </c>
      <c r="H4618" s="381">
        <v>70500</v>
      </c>
      <c r="I4618" s="381">
        <v>24700</v>
      </c>
      <c r="J4618" s="381">
        <v>28200</v>
      </c>
      <c r="K4618" s="381">
        <v>31750</v>
      </c>
      <c r="L4618" s="381">
        <v>35250</v>
      </c>
      <c r="M4618" s="381">
        <v>38100</v>
      </c>
      <c r="N4618" s="381">
        <v>40900</v>
      </c>
      <c r="O4618" s="381">
        <v>43750</v>
      </c>
      <c r="P4618" s="381">
        <v>46550</v>
      </c>
      <c r="Q4618" s="381">
        <v>14850</v>
      </c>
      <c r="R4618" s="381">
        <v>16950</v>
      </c>
      <c r="S4618" s="381">
        <v>20420</v>
      </c>
      <c r="T4618" s="381">
        <v>24600</v>
      </c>
      <c r="U4618" s="381">
        <v>28780</v>
      </c>
      <c r="V4618" s="381">
        <v>32960</v>
      </c>
      <c r="W4618" s="381">
        <v>37140</v>
      </c>
      <c r="X4618" s="381">
        <v>41320</v>
      </c>
      <c r="Y4618" s="381">
        <v>39500</v>
      </c>
      <c r="Z4618" s="381">
        <v>45150</v>
      </c>
      <c r="AA4618" s="381">
        <v>50800</v>
      </c>
      <c r="AB4618" s="381">
        <v>56400</v>
      </c>
      <c r="AC4618" s="381">
        <v>60950</v>
      </c>
      <c r="AD4618" s="381">
        <v>65450</v>
      </c>
      <c r="AE4618" s="381">
        <v>69950</v>
      </c>
      <c r="AF4618" s="381">
        <v>74450</v>
      </c>
      <c r="AG4618" s="381">
        <v>9999</v>
      </c>
      <c r="AH4618" s="381" t="s">
        <v>1270</v>
      </c>
      <c r="AI4618" s="381" t="s">
        <v>1090</v>
      </c>
      <c r="AJ4618" s="381">
        <v>1</v>
      </c>
    </row>
    <row r="4619" spans="1:36">
      <c r="A4619" s="381" t="s">
        <v>584</v>
      </c>
      <c r="B4619" s="381" t="s">
        <v>1269</v>
      </c>
      <c r="C4619" s="381">
        <v>55</v>
      </c>
      <c r="D4619" s="381">
        <v>51</v>
      </c>
      <c r="E4619" s="381" t="s">
        <v>1268</v>
      </c>
      <c r="F4619" s="381" t="s">
        <v>1267</v>
      </c>
      <c r="G4619" s="381" t="s">
        <v>1266</v>
      </c>
      <c r="H4619" s="381">
        <v>52500</v>
      </c>
      <c r="I4619" s="381">
        <v>21950</v>
      </c>
      <c r="J4619" s="381">
        <v>25050</v>
      </c>
      <c r="K4619" s="381">
        <v>28200</v>
      </c>
      <c r="L4619" s="381">
        <v>31300</v>
      </c>
      <c r="M4619" s="381">
        <v>33850</v>
      </c>
      <c r="N4619" s="381">
        <v>36350</v>
      </c>
      <c r="O4619" s="381">
        <v>38850</v>
      </c>
      <c r="P4619" s="381">
        <v>41350</v>
      </c>
      <c r="Q4619" s="381">
        <v>13200</v>
      </c>
      <c r="R4619" s="381">
        <v>16240</v>
      </c>
      <c r="S4619" s="381">
        <v>20420</v>
      </c>
      <c r="T4619" s="381">
        <v>24600</v>
      </c>
      <c r="U4619" s="381">
        <v>28780</v>
      </c>
      <c r="V4619" s="381">
        <v>32960</v>
      </c>
      <c r="W4619" s="381">
        <v>37140</v>
      </c>
      <c r="X4619" s="381">
        <v>41320</v>
      </c>
      <c r="Y4619" s="381">
        <v>35100</v>
      </c>
      <c r="Z4619" s="381">
        <v>40100</v>
      </c>
      <c r="AA4619" s="381">
        <v>45100</v>
      </c>
      <c r="AB4619" s="381">
        <v>50100</v>
      </c>
      <c r="AC4619" s="381">
        <v>54150</v>
      </c>
      <c r="AD4619" s="381">
        <v>58150</v>
      </c>
      <c r="AE4619" s="381">
        <v>62150</v>
      </c>
      <c r="AF4619" s="381">
        <v>66150</v>
      </c>
      <c r="AG4619" s="381">
        <v>9999</v>
      </c>
      <c r="AH4619" s="381" t="s">
        <v>1266</v>
      </c>
      <c r="AI4619" s="381" t="s">
        <v>1090</v>
      </c>
      <c r="AJ4619" s="381">
        <v>0</v>
      </c>
    </row>
    <row r="4620" spans="1:36">
      <c r="A4620" s="381" t="s">
        <v>584</v>
      </c>
      <c r="B4620" s="381" t="s">
        <v>1265</v>
      </c>
      <c r="C4620" s="381">
        <v>55</v>
      </c>
      <c r="D4620" s="381">
        <v>53</v>
      </c>
      <c r="E4620" s="381" t="s">
        <v>1264</v>
      </c>
      <c r="F4620" s="381" t="s">
        <v>1263</v>
      </c>
      <c r="G4620" s="381" t="s">
        <v>1262</v>
      </c>
      <c r="H4620" s="381">
        <v>54300</v>
      </c>
      <c r="I4620" s="381">
        <v>21950</v>
      </c>
      <c r="J4620" s="381">
        <v>25050</v>
      </c>
      <c r="K4620" s="381">
        <v>28200</v>
      </c>
      <c r="L4620" s="381">
        <v>31300</v>
      </c>
      <c r="M4620" s="381">
        <v>33850</v>
      </c>
      <c r="N4620" s="381">
        <v>36350</v>
      </c>
      <c r="O4620" s="381">
        <v>38850</v>
      </c>
      <c r="P4620" s="381">
        <v>41350</v>
      </c>
      <c r="Q4620" s="381">
        <v>13200</v>
      </c>
      <c r="R4620" s="381">
        <v>16240</v>
      </c>
      <c r="S4620" s="381">
        <v>20420</v>
      </c>
      <c r="T4620" s="381">
        <v>24600</v>
      </c>
      <c r="U4620" s="381">
        <v>28780</v>
      </c>
      <c r="V4620" s="381">
        <v>32960</v>
      </c>
      <c r="W4620" s="381">
        <v>37140</v>
      </c>
      <c r="X4620" s="381">
        <v>41320</v>
      </c>
      <c r="Y4620" s="381">
        <v>35100</v>
      </c>
      <c r="Z4620" s="381">
        <v>40100</v>
      </c>
      <c r="AA4620" s="381">
        <v>45100</v>
      </c>
      <c r="AB4620" s="381">
        <v>50100</v>
      </c>
      <c r="AC4620" s="381">
        <v>54150</v>
      </c>
      <c r="AD4620" s="381">
        <v>58150</v>
      </c>
      <c r="AE4620" s="381">
        <v>62150</v>
      </c>
      <c r="AF4620" s="381">
        <v>66150</v>
      </c>
      <c r="AG4620" s="381">
        <v>9999</v>
      </c>
      <c r="AH4620" s="381" t="s">
        <v>1262</v>
      </c>
      <c r="AI4620" s="381" t="s">
        <v>1090</v>
      </c>
      <c r="AJ4620" s="381">
        <v>0</v>
      </c>
    </row>
    <row r="4621" spans="1:36">
      <c r="A4621" s="381" t="s">
        <v>584</v>
      </c>
      <c r="B4621" s="381" t="s">
        <v>1261</v>
      </c>
      <c r="C4621" s="381">
        <v>55</v>
      </c>
      <c r="D4621" s="381">
        <v>55</v>
      </c>
      <c r="E4621" s="381" t="s">
        <v>1260</v>
      </c>
      <c r="F4621" s="381" t="s">
        <v>1259</v>
      </c>
      <c r="G4621" s="381" t="s">
        <v>1258</v>
      </c>
      <c r="H4621" s="381">
        <v>70300</v>
      </c>
      <c r="I4621" s="381">
        <v>24650</v>
      </c>
      <c r="J4621" s="381">
        <v>28150</v>
      </c>
      <c r="K4621" s="381">
        <v>31650</v>
      </c>
      <c r="L4621" s="381">
        <v>35150</v>
      </c>
      <c r="M4621" s="381">
        <v>38000</v>
      </c>
      <c r="N4621" s="381">
        <v>40800</v>
      </c>
      <c r="O4621" s="381">
        <v>43600</v>
      </c>
      <c r="P4621" s="381">
        <v>46400</v>
      </c>
      <c r="Q4621" s="381">
        <v>14800</v>
      </c>
      <c r="R4621" s="381">
        <v>16900</v>
      </c>
      <c r="S4621" s="381">
        <v>20420</v>
      </c>
      <c r="T4621" s="381">
        <v>24600</v>
      </c>
      <c r="U4621" s="381">
        <v>28780</v>
      </c>
      <c r="V4621" s="381">
        <v>32960</v>
      </c>
      <c r="W4621" s="381">
        <v>37140</v>
      </c>
      <c r="X4621" s="381">
        <v>41320</v>
      </c>
      <c r="Y4621" s="381">
        <v>39400</v>
      </c>
      <c r="Z4621" s="381">
        <v>45000</v>
      </c>
      <c r="AA4621" s="381">
        <v>50650</v>
      </c>
      <c r="AB4621" s="381">
        <v>56250</v>
      </c>
      <c r="AC4621" s="381">
        <v>60750</v>
      </c>
      <c r="AD4621" s="381">
        <v>65250</v>
      </c>
      <c r="AE4621" s="381">
        <v>69750</v>
      </c>
      <c r="AF4621" s="381">
        <v>74250</v>
      </c>
      <c r="AG4621" s="381">
        <v>9999</v>
      </c>
      <c r="AH4621" s="381" t="s">
        <v>1258</v>
      </c>
      <c r="AI4621" s="381" t="s">
        <v>1090</v>
      </c>
      <c r="AJ4621" s="381">
        <v>0</v>
      </c>
    </row>
    <row r="4622" spans="1:36">
      <c r="A4622" s="381" t="s">
        <v>584</v>
      </c>
      <c r="B4622" s="381" t="s">
        <v>1257</v>
      </c>
      <c r="C4622" s="381">
        <v>55</v>
      </c>
      <c r="D4622" s="381">
        <v>57</v>
      </c>
      <c r="E4622" s="381" t="s">
        <v>1256</v>
      </c>
      <c r="F4622" s="381" t="s">
        <v>1255</v>
      </c>
      <c r="G4622" s="381" t="s">
        <v>1254</v>
      </c>
      <c r="H4622" s="381">
        <v>56600</v>
      </c>
      <c r="I4622" s="381">
        <v>21950</v>
      </c>
      <c r="J4622" s="381">
        <v>25050</v>
      </c>
      <c r="K4622" s="381">
        <v>28200</v>
      </c>
      <c r="L4622" s="381">
        <v>31300</v>
      </c>
      <c r="M4622" s="381">
        <v>33850</v>
      </c>
      <c r="N4622" s="381">
        <v>36350</v>
      </c>
      <c r="O4622" s="381">
        <v>38850</v>
      </c>
      <c r="P4622" s="381">
        <v>41350</v>
      </c>
      <c r="Q4622" s="381">
        <v>13200</v>
      </c>
      <c r="R4622" s="381">
        <v>16240</v>
      </c>
      <c r="S4622" s="381">
        <v>20420</v>
      </c>
      <c r="T4622" s="381">
        <v>24600</v>
      </c>
      <c r="U4622" s="381">
        <v>28780</v>
      </c>
      <c r="V4622" s="381">
        <v>32960</v>
      </c>
      <c r="W4622" s="381">
        <v>37140</v>
      </c>
      <c r="X4622" s="381">
        <v>41320</v>
      </c>
      <c r="Y4622" s="381">
        <v>35100</v>
      </c>
      <c r="Z4622" s="381">
        <v>40100</v>
      </c>
      <c r="AA4622" s="381">
        <v>45100</v>
      </c>
      <c r="AB4622" s="381">
        <v>50100</v>
      </c>
      <c r="AC4622" s="381">
        <v>54150</v>
      </c>
      <c r="AD4622" s="381">
        <v>58150</v>
      </c>
      <c r="AE4622" s="381">
        <v>62150</v>
      </c>
      <c r="AF4622" s="381">
        <v>66150</v>
      </c>
      <c r="AG4622" s="381">
        <v>9999</v>
      </c>
      <c r="AH4622" s="381" t="s">
        <v>1254</v>
      </c>
      <c r="AI4622" s="381" t="s">
        <v>1090</v>
      </c>
      <c r="AJ4622" s="381">
        <v>0</v>
      </c>
    </row>
    <row r="4623" spans="1:36">
      <c r="A4623" s="381" t="s">
        <v>584</v>
      </c>
      <c r="B4623" s="381" t="s">
        <v>1253</v>
      </c>
      <c r="C4623" s="381">
        <v>55</v>
      </c>
      <c r="D4623" s="381">
        <v>59</v>
      </c>
      <c r="E4623" s="381" t="s">
        <v>1252</v>
      </c>
      <c r="F4623" s="381" t="s">
        <v>1251</v>
      </c>
      <c r="G4623" s="381" t="s">
        <v>1250</v>
      </c>
      <c r="H4623" s="381">
        <v>69700</v>
      </c>
      <c r="I4623" s="381">
        <v>24400</v>
      </c>
      <c r="J4623" s="381">
        <v>27900</v>
      </c>
      <c r="K4623" s="381">
        <v>31400</v>
      </c>
      <c r="L4623" s="381">
        <v>34850</v>
      </c>
      <c r="M4623" s="381">
        <v>37650</v>
      </c>
      <c r="N4623" s="381">
        <v>40450</v>
      </c>
      <c r="O4623" s="381">
        <v>43250</v>
      </c>
      <c r="P4623" s="381">
        <v>46050</v>
      </c>
      <c r="Q4623" s="381">
        <v>14650</v>
      </c>
      <c r="R4623" s="381">
        <v>16750</v>
      </c>
      <c r="S4623" s="381">
        <v>20420</v>
      </c>
      <c r="T4623" s="381">
        <v>24600</v>
      </c>
      <c r="U4623" s="381">
        <v>28780</v>
      </c>
      <c r="V4623" s="381">
        <v>32960</v>
      </c>
      <c r="W4623" s="381">
        <v>37140</v>
      </c>
      <c r="X4623" s="381">
        <v>41320</v>
      </c>
      <c r="Y4623" s="381">
        <v>39050</v>
      </c>
      <c r="Z4623" s="381">
        <v>44600</v>
      </c>
      <c r="AA4623" s="381">
        <v>50200</v>
      </c>
      <c r="AB4623" s="381">
        <v>55750</v>
      </c>
      <c r="AC4623" s="381">
        <v>60250</v>
      </c>
      <c r="AD4623" s="381">
        <v>64700</v>
      </c>
      <c r="AE4623" s="381">
        <v>69150</v>
      </c>
      <c r="AF4623" s="381">
        <v>73600</v>
      </c>
      <c r="AG4623" s="381">
        <v>3800</v>
      </c>
      <c r="AH4623" s="381" t="s">
        <v>1250</v>
      </c>
      <c r="AI4623" s="381" t="s">
        <v>1090</v>
      </c>
      <c r="AJ4623" s="381">
        <v>1</v>
      </c>
    </row>
    <row r="4624" spans="1:36">
      <c r="A4624" s="381" t="s">
        <v>584</v>
      </c>
      <c r="B4624" s="381" t="s">
        <v>1249</v>
      </c>
      <c r="C4624" s="381">
        <v>55</v>
      </c>
      <c r="D4624" s="381">
        <v>61</v>
      </c>
      <c r="E4624" s="381" t="s">
        <v>1248</v>
      </c>
      <c r="F4624" s="381" t="s">
        <v>1247</v>
      </c>
      <c r="G4624" s="381" t="s">
        <v>1246</v>
      </c>
      <c r="H4624" s="381">
        <v>69900</v>
      </c>
      <c r="I4624" s="381">
        <v>24500</v>
      </c>
      <c r="J4624" s="381">
        <v>28000</v>
      </c>
      <c r="K4624" s="381">
        <v>31500</v>
      </c>
      <c r="L4624" s="381">
        <v>34950</v>
      </c>
      <c r="M4624" s="381">
        <v>37750</v>
      </c>
      <c r="N4624" s="381">
        <v>40550</v>
      </c>
      <c r="O4624" s="381">
        <v>43350</v>
      </c>
      <c r="P4624" s="381">
        <v>46150</v>
      </c>
      <c r="Q4624" s="381">
        <v>14700</v>
      </c>
      <c r="R4624" s="381">
        <v>16800</v>
      </c>
      <c r="S4624" s="381">
        <v>20420</v>
      </c>
      <c r="T4624" s="381">
        <v>24600</v>
      </c>
      <c r="U4624" s="381">
        <v>28780</v>
      </c>
      <c r="V4624" s="381">
        <v>32960</v>
      </c>
      <c r="W4624" s="381">
        <v>37140</v>
      </c>
      <c r="X4624" s="381">
        <v>41320</v>
      </c>
      <c r="Y4624" s="381">
        <v>39150</v>
      </c>
      <c r="Z4624" s="381">
        <v>44750</v>
      </c>
      <c r="AA4624" s="381">
        <v>50350</v>
      </c>
      <c r="AB4624" s="381">
        <v>55900</v>
      </c>
      <c r="AC4624" s="381">
        <v>60400</v>
      </c>
      <c r="AD4624" s="381">
        <v>64850</v>
      </c>
      <c r="AE4624" s="381">
        <v>69350</v>
      </c>
      <c r="AF4624" s="381">
        <v>73800</v>
      </c>
      <c r="AG4624" s="381">
        <v>9999</v>
      </c>
      <c r="AH4624" s="381" t="s">
        <v>1246</v>
      </c>
      <c r="AI4624" s="381" t="s">
        <v>1090</v>
      </c>
      <c r="AJ4624" s="381">
        <v>1</v>
      </c>
    </row>
    <row r="4625" spans="1:36">
      <c r="A4625" s="381" t="s">
        <v>584</v>
      </c>
      <c r="B4625" s="381" t="s">
        <v>1245</v>
      </c>
      <c r="C4625" s="381">
        <v>55</v>
      </c>
      <c r="D4625" s="381">
        <v>63</v>
      </c>
      <c r="E4625" s="381" t="s">
        <v>1244</v>
      </c>
      <c r="F4625" s="381" t="s">
        <v>1243</v>
      </c>
      <c r="G4625" s="381" t="s">
        <v>1242</v>
      </c>
      <c r="H4625" s="381">
        <v>72000</v>
      </c>
      <c r="I4625" s="381">
        <v>25200</v>
      </c>
      <c r="J4625" s="381">
        <v>28800</v>
      </c>
      <c r="K4625" s="381">
        <v>32400</v>
      </c>
      <c r="L4625" s="381">
        <v>36000</v>
      </c>
      <c r="M4625" s="381">
        <v>38900</v>
      </c>
      <c r="N4625" s="381">
        <v>41800</v>
      </c>
      <c r="O4625" s="381">
        <v>44650</v>
      </c>
      <c r="P4625" s="381">
        <v>47550</v>
      </c>
      <c r="Q4625" s="381">
        <v>15150</v>
      </c>
      <c r="R4625" s="381">
        <v>17300</v>
      </c>
      <c r="S4625" s="381">
        <v>20420</v>
      </c>
      <c r="T4625" s="381">
        <v>24600</v>
      </c>
      <c r="U4625" s="381">
        <v>28780</v>
      </c>
      <c r="V4625" s="381">
        <v>32960</v>
      </c>
      <c r="W4625" s="381">
        <v>37140</v>
      </c>
      <c r="X4625" s="381">
        <v>41320</v>
      </c>
      <c r="Y4625" s="381">
        <v>40350</v>
      </c>
      <c r="Z4625" s="381">
        <v>46100</v>
      </c>
      <c r="AA4625" s="381">
        <v>51850</v>
      </c>
      <c r="AB4625" s="381">
        <v>57600</v>
      </c>
      <c r="AC4625" s="381">
        <v>62250</v>
      </c>
      <c r="AD4625" s="381">
        <v>66850</v>
      </c>
      <c r="AE4625" s="381">
        <v>71450</v>
      </c>
      <c r="AF4625" s="381">
        <v>76050</v>
      </c>
      <c r="AG4625" s="381">
        <v>3870</v>
      </c>
      <c r="AH4625" s="381" t="s">
        <v>1242</v>
      </c>
      <c r="AI4625" s="381" t="s">
        <v>1090</v>
      </c>
      <c r="AJ4625" s="381">
        <v>1</v>
      </c>
    </row>
    <row r="4626" spans="1:36">
      <c r="A4626" s="381" t="s">
        <v>584</v>
      </c>
      <c r="B4626" s="381" t="s">
        <v>1241</v>
      </c>
      <c r="C4626" s="381">
        <v>55</v>
      </c>
      <c r="D4626" s="381">
        <v>65</v>
      </c>
      <c r="E4626" s="381" t="s">
        <v>1240</v>
      </c>
      <c r="F4626" s="381" t="s">
        <v>1239</v>
      </c>
      <c r="G4626" s="381" t="s">
        <v>1238</v>
      </c>
      <c r="H4626" s="381">
        <v>63600</v>
      </c>
      <c r="I4626" s="381">
        <v>22300</v>
      </c>
      <c r="J4626" s="381">
        <v>25450</v>
      </c>
      <c r="K4626" s="381">
        <v>28650</v>
      </c>
      <c r="L4626" s="381">
        <v>31800</v>
      </c>
      <c r="M4626" s="381">
        <v>34350</v>
      </c>
      <c r="N4626" s="381">
        <v>36900</v>
      </c>
      <c r="O4626" s="381">
        <v>39450</v>
      </c>
      <c r="P4626" s="381">
        <v>42000</v>
      </c>
      <c r="Q4626" s="381">
        <v>13400</v>
      </c>
      <c r="R4626" s="381">
        <v>16240</v>
      </c>
      <c r="S4626" s="381">
        <v>20420</v>
      </c>
      <c r="T4626" s="381">
        <v>24600</v>
      </c>
      <c r="U4626" s="381">
        <v>28780</v>
      </c>
      <c r="V4626" s="381">
        <v>32960</v>
      </c>
      <c r="W4626" s="381">
        <v>37140</v>
      </c>
      <c r="X4626" s="381">
        <v>41320</v>
      </c>
      <c r="Y4626" s="381">
        <v>35650</v>
      </c>
      <c r="Z4626" s="381">
        <v>40750</v>
      </c>
      <c r="AA4626" s="381">
        <v>45850</v>
      </c>
      <c r="AB4626" s="381">
        <v>50900</v>
      </c>
      <c r="AC4626" s="381">
        <v>55000</v>
      </c>
      <c r="AD4626" s="381">
        <v>59050</v>
      </c>
      <c r="AE4626" s="381">
        <v>63150</v>
      </c>
      <c r="AF4626" s="381">
        <v>67200</v>
      </c>
      <c r="AG4626" s="381">
        <v>9999</v>
      </c>
      <c r="AH4626" s="381" t="s">
        <v>1238</v>
      </c>
      <c r="AI4626" s="381" t="s">
        <v>1090</v>
      </c>
      <c r="AJ4626" s="381">
        <v>0</v>
      </c>
    </row>
    <row r="4627" spans="1:36">
      <c r="A4627" s="381" t="s">
        <v>584</v>
      </c>
      <c r="B4627" s="381" t="s">
        <v>1237</v>
      </c>
      <c r="C4627" s="381">
        <v>55</v>
      </c>
      <c r="D4627" s="381">
        <v>67</v>
      </c>
      <c r="E4627" s="381" t="s">
        <v>1236</v>
      </c>
      <c r="F4627" s="381" t="s">
        <v>1235</v>
      </c>
      <c r="G4627" s="381" t="s">
        <v>1234</v>
      </c>
      <c r="H4627" s="381">
        <v>52300</v>
      </c>
      <c r="I4627" s="381">
        <v>21950</v>
      </c>
      <c r="J4627" s="381">
        <v>25050</v>
      </c>
      <c r="K4627" s="381">
        <v>28200</v>
      </c>
      <c r="L4627" s="381">
        <v>31300</v>
      </c>
      <c r="M4627" s="381">
        <v>33850</v>
      </c>
      <c r="N4627" s="381">
        <v>36350</v>
      </c>
      <c r="O4627" s="381">
        <v>38850</v>
      </c>
      <c r="P4627" s="381">
        <v>41350</v>
      </c>
      <c r="Q4627" s="381">
        <v>13200</v>
      </c>
      <c r="R4627" s="381">
        <v>16240</v>
      </c>
      <c r="S4627" s="381">
        <v>20420</v>
      </c>
      <c r="T4627" s="381">
        <v>24600</v>
      </c>
      <c r="U4627" s="381">
        <v>28780</v>
      </c>
      <c r="V4627" s="381">
        <v>32960</v>
      </c>
      <c r="W4627" s="381">
        <v>37140</v>
      </c>
      <c r="X4627" s="381">
        <v>41320</v>
      </c>
      <c r="Y4627" s="381">
        <v>35100</v>
      </c>
      <c r="Z4627" s="381">
        <v>40100</v>
      </c>
      <c r="AA4627" s="381">
        <v>45100</v>
      </c>
      <c r="AB4627" s="381">
        <v>50100</v>
      </c>
      <c r="AC4627" s="381">
        <v>54150</v>
      </c>
      <c r="AD4627" s="381">
        <v>58150</v>
      </c>
      <c r="AE4627" s="381">
        <v>62150</v>
      </c>
      <c r="AF4627" s="381">
        <v>66150</v>
      </c>
      <c r="AG4627" s="381">
        <v>9999</v>
      </c>
      <c r="AH4627" s="381" t="s">
        <v>1234</v>
      </c>
      <c r="AI4627" s="381" t="s">
        <v>1090</v>
      </c>
      <c r="AJ4627" s="381">
        <v>0</v>
      </c>
    </row>
    <row r="4628" spans="1:36">
      <c r="A4628" s="381" t="s">
        <v>584</v>
      </c>
      <c r="B4628" s="381" t="s">
        <v>1233</v>
      </c>
      <c r="C4628" s="381">
        <v>55</v>
      </c>
      <c r="D4628" s="381">
        <v>69</v>
      </c>
      <c r="E4628" s="381" t="s">
        <v>1232</v>
      </c>
      <c r="F4628" s="381" t="s">
        <v>1231</v>
      </c>
      <c r="G4628" s="381" t="s">
        <v>1042</v>
      </c>
      <c r="H4628" s="381">
        <v>63500</v>
      </c>
      <c r="I4628" s="381">
        <v>22250</v>
      </c>
      <c r="J4628" s="381">
        <v>25400</v>
      </c>
      <c r="K4628" s="381">
        <v>28600</v>
      </c>
      <c r="L4628" s="381">
        <v>31750</v>
      </c>
      <c r="M4628" s="381">
        <v>34300</v>
      </c>
      <c r="N4628" s="381">
        <v>36850</v>
      </c>
      <c r="O4628" s="381">
        <v>39400</v>
      </c>
      <c r="P4628" s="381">
        <v>41950</v>
      </c>
      <c r="Q4628" s="381">
        <v>13350</v>
      </c>
      <c r="R4628" s="381">
        <v>16240</v>
      </c>
      <c r="S4628" s="381">
        <v>20420</v>
      </c>
      <c r="T4628" s="381">
        <v>24600</v>
      </c>
      <c r="U4628" s="381">
        <v>28780</v>
      </c>
      <c r="V4628" s="381">
        <v>32960</v>
      </c>
      <c r="W4628" s="381">
        <v>37140</v>
      </c>
      <c r="X4628" s="381">
        <v>41320</v>
      </c>
      <c r="Y4628" s="381">
        <v>35600</v>
      </c>
      <c r="Z4628" s="381">
        <v>40650</v>
      </c>
      <c r="AA4628" s="381">
        <v>45750</v>
      </c>
      <c r="AB4628" s="381">
        <v>50800</v>
      </c>
      <c r="AC4628" s="381">
        <v>54900</v>
      </c>
      <c r="AD4628" s="381">
        <v>58950</v>
      </c>
      <c r="AE4628" s="381">
        <v>63000</v>
      </c>
      <c r="AF4628" s="381">
        <v>67100</v>
      </c>
      <c r="AG4628" s="381">
        <v>9999</v>
      </c>
      <c r="AH4628" s="381" t="s">
        <v>1042</v>
      </c>
      <c r="AI4628" s="381" t="s">
        <v>1090</v>
      </c>
      <c r="AJ4628" s="381">
        <v>0</v>
      </c>
    </row>
    <row r="4629" spans="1:36">
      <c r="A4629" s="381" t="s">
        <v>584</v>
      </c>
      <c r="B4629" s="381" t="s">
        <v>1230</v>
      </c>
      <c r="C4629" s="381">
        <v>55</v>
      </c>
      <c r="D4629" s="381">
        <v>71</v>
      </c>
      <c r="E4629" s="381" t="s">
        <v>1229</v>
      </c>
      <c r="F4629" s="381" t="s">
        <v>1228</v>
      </c>
      <c r="G4629" s="381" t="s">
        <v>1227</v>
      </c>
      <c r="H4629" s="381">
        <v>63800</v>
      </c>
      <c r="I4629" s="381">
        <v>22350</v>
      </c>
      <c r="J4629" s="381">
        <v>25550</v>
      </c>
      <c r="K4629" s="381">
        <v>28750</v>
      </c>
      <c r="L4629" s="381">
        <v>31900</v>
      </c>
      <c r="M4629" s="381">
        <v>34500</v>
      </c>
      <c r="N4629" s="381">
        <v>37050</v>
      </c>
      <c r="O4629" s="381">
        <v>39600</v>
      </c>
      <c r="P4629" s="381">
        <v>42150</v>
      </c>
      <c r="Q4629" s="381">
        <v>13450</v>
      </c>
      <c r="R4629" s="381">
        <v>16240</v>
      </c>
      <c r="S4629" s="381">
        <v>20420</v>
      </c>
      <c r="T4629" s="381">
        <v>24600</v>
      </c>
      <c r="U4629" s="381">
        <v>28780</v>
      </c>
      <c r="V4629" s="381">
        <v>32960</v>
      </c>
      <c r="W4629" s="381">
        <v>37140</v>
      </c>
      <c r="X4629" s="381">
        <v>41320</v>
      </c>
      <c r="Y4629" s="381">
        <v>35750</v>
      </c>
      <c r="Z4629" s="381">
        <v>40850</v>
      </c>
      <c r="AA4629" s="381">
        <v>45950</v>
      </c>
      <c r="AB4629" s="381">
        <v>51050</v>
      </c>
      <c r="AC4629" s="381">
        <v>55150</v>
      </c>
      <c r="AD4629" s="381">
        <v>59250</v>
      </c>
      <c r="AE4629" s="381">
        <v>63350</v>
      </c>
      <c r="AF4629" s="381">
        <v>67400</v>
      </c>
      <c r="AG4629" s="381">
        <v>9999</v>
      </c>
      <c r="AH4629" s="381" t="s">
        <v>1227</v>
      </c>
      <c r="AI4629" s="381" t="s">
        <v>1090</v>
      </c>
      <c r="AJ4629" s="381">
        <v>0</v>
      </c>
    </row>
    <row r="4630" spans="1:36">
      <c r="A4630" s="381" t="s">
        <v>584</v>
      </c>
      <c r="B4630" s="381" t="s">
        <v>1226</v>
      </c>
      <c r="C4630" s="381">
        <v>55</v>
      </c>
      <c r="D4630" s="381">
        <v>73</v>
      </c>
      <c r="E4630" s="381" t="s">
        <v>1225</v>
      </c>
      <c r="F4630" s="381" t="s">
        <v>1224</v>
      </c>
      <c r="G4630" s="381" t="s">
        <v>1223</v>
      </c>
      <c r="H4630" s="381">
        <v>72600</v>
      </c>
      <c r="I4630" s="381">
        <v>24500</v>
      </c>
      <c r="J4630" s="381">
        <v>28000</v>
      </c>
      <c r="K4630" s="381">
        <v>31500</v>
      </c>
      <c r="L4630" s="381">
        <v>34950</v>
      </c>
      <c r="M4630" s="381">
        <v>37750</v>
      </c>
      <c r="N4630" s="381">
        <v>40550</v>
      </c>
      <c r="O4630" s="381">
        <v>43350</v>
      </c>
      <c r="P4630" s="381">
        <v>46150</v>
      </c>
      <c r="Q4630" s="381">
        <v>14700</v>
      </c>
      <c r="R4630" s="381">
        <v>16800</v>
      </c>
      <c r="S4630" s="381">
        <v>20420</v>
      </c>
      <c r="T4630" s="381">
        <v>24600</v>
      </c>
      <c r="U4630" s="381">
        <v>28780</v>
      </c>
      <c r="V4630" s="381">
        <v>32960</v>
      </c>
      <c r="W4630" s="381">
        <v>37140</v>
      </c>
      <c r="X4630" s="381">
        <v>41320</v>
      </c>
      <c r="Y4630" s="381">
        <v>39150</v>
      </c>
      <c r="Z4630" s="381">
        <v>44750</v>
      </c>
      <c r="AA4630" s="381">
        <v>50350</v>
      </c>
      <c r="AB4630" s="381">
        <v>55900</v>
      </c>
      <c r="AC4630" s="381">
        <v>60400</v>
      </c>
      <c r="AD4630" s="381">
        <v>64850</v>
      </c>
      <c r="AE4630" s="381">
        <v>69350</v>
      </c>
      <c r="AF4630" s="381">
        <v>73800</v>
      </c>
      <c r="AG4630" s="381">
        <v>8940</v>
      </c>
      <c r="AH4630" s="381" t="s">
        <v>1223</v>
      </c>
      <c r="AI4630" s="381" t="s">
        <v>1090</v>
      </c>
      <c r="AJ4630" s="381">
        <v>1</v>
      </c>
    </row>
    <row r="4631" spans="1:36">
      <c r="A4631" s="381" t="s">
        <v>584</v>
      </c>
      <c r="B4631" s="381" t="s">
        <v>1222</v>
      </c>
      <c r="C4631" s="381">
        <v>55</v>
      </c>
      <c r="D4631" s="381">
        <v>75</v>
      </c>
      <c r="E4631" s="381" t="s">
        <v>1221</v>
      </c>
      <c r="F4631" s="381" t="s">
        <v>1220</v>
      </c>
      <c r="G4631" s="381" t="s">
        <v>1219</v>
      </c>
      <c r="H4631" s="381">
        <v>55900</v>
      </c>
      <c r="I4631" s="381">
        <v>21950</v>
      </c>
      <c r="J4631" s="381">
        <v>25050</v>
      </c>
      <c r="K4631" s="381">
        <v>28200</v>
      </c>
      <c r="L4631" s="381">
        <v>31300</v>
      </c>
      <c r="M4631" s="381">
        <v>33850</v>
      </c>
      <c r="N4631" s="381">
        <v>36350</v>
      </c>
      <c r="O4631" s="381">
        <v>38850</v>
      </c>
      <c r="P4631" s="381">
        <v>41350</v>
      </c>
      <c r="Q4631" s="381">
        <v>13200</v>
      </c>
      <c r="R4631" s="381">
        <v>16240</v>
      </c>
      <c r="S4631" s="381">
        <v>20420</v>
      </c>
      <c r="T4631" s="381">
        <v>24600</v>
      </c>
      <c r="U4631" s="381">
        <v>28780</v>
      </c>
      <c r="V4631" s="381">
        <v>32960</v>
      </c>
      <c r="W4631" s="381">
        <v>37140</v>
      </c>
      <c r="X4631" s="381">
        <v>41320</v>
      </c>
      <c r="Y4631" s="381">
        <v>35100</v>
      </c>
      <c r="Z4631" s="381">
        <v>40100</v>
      </c>
      <c r="AA4631" s="381">
        <v>45100</v>
      </c>
      <c r="AB4631" s="381">
        <v>50100</v>
      </c>
      <c r="AC4631" s="381">
        <v>54150</v>
      </c>
      <c r="AD4631" s="381">
        <v>58150</v>
      </c>
      <c r="AE4631" s="381">
        <v>62150</v>
      </c>
      <c r="AF4631" s="381">
        <v>66150</v>
      </c>
      <c r="AG4631" s="381">
        <v>9999</v>
      </c>
      <c r="AH4631" s="381" t="s">
        <v>1219</v>
      </c>
      <c r="AI4631" s="381" t="s">
        <v>1090</v>
      </c>
      <c r="AJ4631" s="381">
        <v>0</v>
      </c>
    </row>
    <row r="4632" spans="1:36">
      <c r="A4632" s="381" t="s">
        <v>584</v>
      </c>
      <c r="B4632" s="381" t="s">
        <v>1218</v>
      </c>
      <c r="C4632" s="381">
        <v>55</v>
      </c>
      <c r="D4632" s="381">
        <v>77</v>
      </c>
      <c r="E4632" s="381" t="s">
        <v>1217</v>
      </c>
      <c r="F4632" s="381" t="s">
        <v>1216</v>
      </c>
      <c r="G4632" s="381" t="s">
        <v>1215</v>
      </c>
      <c r="H4632" s="381">
        <v>58400</v>
      </c>
      <c r="I4632" s="381">
        <v>21950</v>
      </c>
      <c r="J4632" s="381">
        <v>25050</v>
      </c>
      <c r="K4632" s="381">
        <v>28200</v>
      </c>
      <c r="L4632" s="381">
        <v>31300</v>
      </c>
      <c r="M4632" s="381">
        <v>33850</v>
      </c>
      <c r="N4632" s="381">
        <v>36350</v>
      </c>
      <c r="O4632" s="381">
        <v>38850</v>
      </c>
      <c r="P4632" s="381">
        <v>41350</v>
      </c>
      <c r="Q4632" s="381">
        <v>13200</v>
      </c>
      <c r="R4632" s="381">
        <v>16240</v>
      </c>
      <c r="S4632" s="381">
        <v>20420</v>
      </c>
      <c r="T4632" s="381">
        <v>24600</v>
      </c>
      <c r="U4632" s="381">
        <v>28780</v>
      </c>
      <c r="V4632" s="381">
        <v>32960</v>
      </c>
      <c r="W4632" s="381">
        <v>37140</v>
      </c>
      <c r="X4632" s="381">
        <v>41320</v>
      </c>
      <c r="Y4632" s="381">
        <v>35100</v>
      </c>
      <c r="Z4632" s="381">
        <v>40100</v>
      </c>
      <c r="AA4632" s="381">
        <v>45100</v>
      </c>
      <c r="AB4632" s="381">
        <v>50100</v>
      </c>
      <c r="AC4632" s="381">
        <v>54150</v>
      </c>
      <c r="AD4632" s="381">
        <v>58150</v>
      </c>
      <c r="AE4632" s="381">
        <v>62150</v>
      </c>
      <c r="AF4632" s="381">
        <v>66150</v>
      </c>
      <c r="AG4632" s="381">
        <v>9999</v>
      </c>
      <c r="AH4632" s="381" t="s">
        <v>1215</v>
      </c>
      <c r="AI4632" s="381" t="s">
        <v>1090</v>
      </c>
      <c r="AJ4632" s="381">
        <v>0</v>
      </c>
    </row>
    <row r="4633" spans="1:36">
      <c r="A4633" s="381" t="s">
        <v>584</v>
      </c>
      <c r="B4633" s="381" t="s">
        <v>1214</v>
      </c>
      <c r="C4633" s="381">
        <v>55</v>
      </c>
      <c r="D4633" s="381">
        <v>78</v>
      </c>
      <c r="E4633" s="381" t="s">
        <v>1213</v>
      </c>
      <c r="F4633" s="381" t="s">
        <v>1212</v>
      </c>
      <c r="G4633" s="381" t="s">
        <v>1211</v>
      </c>
      <c r="H4633" s="381">
        <v>41700</v>
      </c>
      <c r="I4633" s="381">
        <v>21950</v>
      </c>
      <c r="J4633" s="381">
        <v>25050</v>
      </c>
      <c r="K4633" s="381">
        <v>28200</v>
      </c>
      <c r="L4633" s="381">
        <v>31300</v>
      </c>
      <c r="M4633" s="381">
        <v>33850</v>
      </c>
      <c r="N4633" s="381">
        <v>36350</v>
      </c>
      <c r="O4633" s="381">
        <v>38850</v>
      </c>
      <c r="P4633" s="381">
        <v>41350</v>
      </c>
      <c r="Q4633" s="381">
        <v>13200</v>
      </c>
      <c r="R4633" s="381">
        <v>16240</v>
      </c>
      <c r="S4633" s="381">
        <v>20420</v>
      </c>
      <c r="T4633" s="381">
        <v>24600</v>
      </c>
      <c r="U4633" s="381">
        <v>28780</v>
      </c>
      <c r="V4633" s="381">
        <v>32960</v>
      </c>
      <c r="W4633" s="381">
        <v>37140</v>
      </c>
      <c r="X4633" s="381">
        <v>41320</v>
      </c>
      <c r="Y4633" s="381">
        <v>35100</v>
      </c>
      <c r="Z4633" s="381">
        <v>40100</v>
      </c>
      <c r="AA4633" s="381">
        <v>45100</v>
      </c>
      <c r="AB4633" s="381">
        <v>50100</v>
      </c>
      <c r="AC4633" s="381">
        <v>54150</v>
      </c>
      <c r="AD4633" s="381">
        <v>58150</v>
      </c>
      <c r="AE4633" s="381">
        <v>62150</v>
      </c>
      <c r="AF4633" s="381">
        <v>66150</v>
      </c>
      <c r="AG4633" s="381">
        <v>9999</v>
      </c>
      <c r="AH4633" s="381" t="s">
        <v>1211</v>
      </c>
      <c r="AI4633" s="381" t="s">
        <v>1090</v>
      </c>
      <c r="AJ4633" s="381">
        <v>0</v>
      </c>
    </row>
    <row r="4634" spans="1:36">
      <c r="A4634" s="381" t="s">
        <v>584</v>
      </c>
      <c r="B4634" s="381" t="s">
        <v>1210</v>
      </c>
      <c r="C4634" s="381">
        <v>55</v>
      </c>
      <c r="D4634" s="381">
        <v>79</v>
      </c>
      <c r="E4634" s="381" t="s">
        <v>1109</v>
      </c>
      <c r="F4634" s="381" t="s">
        <v>1108</v>
      </c>
      <c r="G4634" s="381" t="s">
        <v>1209</v>
      </c>
      <c r="H4634" s="381">
        <v>72400</v>
      </c>
      <c r="I4634" s="381">
        <v>25350</v>
      </c>
      <c r="J4634" s="381">
        <v>29000</v>
      </c>
      <c r="K4634" s="381">
        <v>32600</v>
      </c>
      <c r="L4634" s="381">
        <v>36200</v>
      </c>
      <c r="M4634" s="381">
        <v>39100</v>
      </c>
      <c r="N4634" s="381">
        <v>42000</v>
      </c>
      <c r="O4634" s="381">
        <v>44900</v>
      </c>
      <c r="P4634" s="381">
        <v>47800</v>
      </c>
      <c r="Q4634" s="381">
        <v>15200</v>
      </c>
      <c r="R4634" s="381">
        <v>17400</v>
      </c>
      <c r="S4634" s="381">
        <v>20420</v>
      </c>
      <c r="T4634" s="381">
        <v>24600</v>
      </c>
      <c r="U4634" s="381">
        <v>28780</v>
      </c>
      <c r="V4634" s="381">
        <v>32960</v>
      </c>
      <c r="W4634" s="381">
        <v>37140</v>
      </c>
      <c r="X4634" s="381">
        <v>41320</v>
      </c>
      <c r="Y4634" s="381">
        <v>40550</v>
      </c>
      <c r="Z4634" s="381">
        <v>46350</v>
      </c>
      <c r="AA4634" s="381">
        <v>52150</v>
      </c>
      <c r="AB4634" s="381">
        <v>57900</v>
      </c>
      <c r="AC4634" s="381">
        <v>62550</v>
      </c>
      <c r="AD4634" s="381">
        <v>67200</v>
      </c>
      <c r="AE4634" s="381">
        <v>71800</v>
      </c>
      <c r="AF4634" s="381">
        <v>76450</v>
      </c>
      <c r="AG4634" s="381">
        <v>5080</v>
      </c>
      <c r="AH4634" s="381" t="s">
        <v>1209</v>
      </c>
      <c r="AI4634" s="381" t="s">
        <v>1090</v>
      </c>
      <c r="AJ4634" s="381">
        <v>1</v>
      </c>
    </row>
    <row r="4635" spans="1:36">
      <c r="A4635" s="381" t="s">
        <v>584</v>
      </c>
      <c r="B4635" s="381" t="s">
        <v>1208</v>
      </c>
      <c r="C4635" s="381">
        <v>55</v>
      </c>
      <c r="D4635" s="381">
        <v>81</v>
      </c>
      <c r="E4635" s="381" t="s">
        <v>1207</v>
      </c>
      <c r="F4635" s="381" t="s">
        <v>1206</v>
      </c>
      <c r="G4635" s="381" t="s">
        <v>1205</v>
      </c>
      <c r="H4635" s="381">
        <v>62500</v>
      </c>
      <c r="I4635" s="381">
        <v>21950</v>
      </c>
      <c r="J4635" s="381">
        <v>25050</v>
      </c>
      <c r="K4635" s="381">
        <v>28200</v>
      </c>
      <c r="L4635" s="381">
        <v>31300</v>
      </c>
      <c r="M4635" s="381">
        <v>33850</v>
      </c>
      <c r="N4635" s="381">
        <v>36350</v>
      </c>
      <c r="O4635" s="381">
        <v>38850</v>
      </c>
      <c r="P4635" s="381">
        <v>41350</v>
      </c>
      <c r="Q4635" s="381">
        <v>13200</v>
      </c>
      <c r="R4635" s="381">
        <v>16240</v>
      </c>
      <c r="S4635" s="381">
        <v>20420</v>
      </c>
      <c r="T4635" s="381">
        <v>24600</v>
      </c>
      <c r="U4635" s="381">
        <v>28780</v>
      </c>
      <c r="V4635" s="381">
        <v>32960</v>
      </c>
      <c r="W4635" s="381">
        <v>37140</v>
      </c>
      <c r="X4635" s="381">
        <v>41320</v>
      </c>
      <c r="Y4635" s="381">
        <v>35100</v>
      </c>
      <c r="Z4635" s="381">
        <v>40100</v>
      </c>
      <c r="AA4635" s="381">
        <v>45100</v>
      </c>
      <c r="AB4635" s="381">
        <v>50100</v>
      </c>
      <c r="AC4635" s="381">
        <v>54150</v>
      </c>
      <c r="AD4635" s="381">
        <v>58150</v>
      </c>
      <c r="AE4635" s="381">
        <v>62150</v>
      </c>
      <c r="AF4635" s="381">
        <v>66150</v>
      </c>
      <c r="AG4635" s="381">
        <v>9999</v>
      </c>
      <c r="AH4635" s="381" t="s">
        <v>1205</v>
      </c>
      <c r="AI4635" s="381" t="s">
        <v>1090</v>
      </c>
      <c r="AJ4635" s="381">
        <v>0</v>
      </c>
    </row>
    <row r="4636" spans="1:36">
      <c r="A4636" s="381" t="s">
        <v>584</v>
      </c>
      <c r="B4636" s="381" t="s">
        <v>1204</v>
      </c>
      <c r="C4636" s="381">
        <v>55</v>
      </c>
      <c r="D4636" s="381">
        <v>83</v>
      </c>
      <c r="E4636" s="381" t="s">
        <v>1203</v>
      </c>
      <c r="F4636" s="381" t="s">
        <v>1202</v>
      </c>
      <c r="G4636" s="381" t="s">
        <v>1201</v>
      </c>
      <c r="H4636" s="381">
        <v>65100</v>
      </c>
      <c r="I4636" s="381">
        <v>22800</v>
      </c>
      <c r="J4636" s="381">
        <v>26050</v>
      </c>
      <c r="K4636" s="381">
        <v>29300</v>
      </c>
      <c r="L4636" s="381">
        <v>32550</v>
      </c>
      <c r="M4636" s="381">
        <v>35200</v>
      </c>
      <c r="N4636" s="381">
        <v>37800</v>
      </c>
      <c r="O4636" s="381">
        <v>40400</v>
      </c>
      <c r="P4636" s="381">
        <v>43000</v>
      </c>
      <c r="Q4636" s="381">
        <v>13700</v>
      </c>
      <c r="R4636" s="381">
        <v>16240</v>
      </c>
      <c r="S4636" s="381">
        <v>20420</v>
      </c>
      <c r="T4636" s="381">
        <v>24600</v>
      </c>
      <c r="U4636" s="381">
        <v>28780</v>
      </c>
      <c r="V4636" s="381">
        <v>32960</v>
      </c>
      <c r="W4636" s="381">
        <v>37140</v>
      </c>
      <c r="X4636" s="381">
        <v>41320</v>
      </c>
      <c r="Y4636" s="381">
        <v>36500</v>
      </c>
      <c r="Z4636" s="381">
        <v>41700</v>
      </c>
      <c r="AA4636" s="381">
        <v>46900</v>
      </c>
      <c r="AB4636" s="381">
        <v>52100</v>
      </c>
      <c r="AC4636" s="381">
        <v>56300</v>
      </c>
      <c r="AD4636" s="381">
        <v>60450</v>
      </c>
      <c r="AE4636" s="381">
        <v>64650</v>
      </c>
      <c r="AF4636" s="381">
        <v>68800</v>
      </c>
      <c r="AG4636" s="381">
        <v>9999</v>
      </c>
      <c r="AH4636" s="381" t="s">
        <v>1201</v>
      </c>
      <c r="AI4636" s="381" t="s">
        <v>1090</v>
      </c>
      <c r="AJ4636" s="381">
        <v>1</v>
      </c>
    </row>
    <row r="4637" spans="1:36">
      <c r="A4637" s="381" t="s">
        <v>584</v>
      </c>
      <c r="B4637" s="381" t="s">
        <v>1200</v>
      </c>
      <c r="C4637" s="381">
        <v>55</v>
      </c>
      <c r="D4637" s="381">
        <v>85</v>
      </c>
      <c r="E4637" s="381" t="s">
        <v>1199</v>
      </c>
      <c r="F4637" s="381" t="s">
        <v>1198</v>
      </c>
      <c r="G4637" s="381" t="s">
        <v>1197</v>
      </c>
      <c r="H4637" s="381">
        <v>61000</v>
      </c>
      <c r="I4637" s="381">
        <v>21950</v>
      </c>
      <c r="J4637" s="381">
        <v>25050</v>
      </c>
      <c r="K4637" s="381">
        <v>28200</v>
      </c>
      <c r="L4637" s="381">
        <v>31300</v>
      </c>
      <c r="M4637" s="381">
        <v>33850</v>
      </c>
      <c r="N4637" s="381">
        <v>36350</v>
      </c>
      <c r="O4637" s="381">
        <v>38850</v>
      </c>
      <c r="P4637" s="381">
        <v>41350</v>
      </c>
      <c r="Q4637" s="381">
        <v>13200</v>
      </c>
      <c r="R4637" s="381">
        <v>16240</v>
      </c>
      <c r="S4637" s="381">
        <v>20420</v>
      </c>
      <c r="T4637" s="381">
        <v>24600</v>
      </c>
      <c r="U4637" s="381">
        <v>28780</v>
      </c>
      <c r="V4637" s="381">
        <v>32960</v>
      </c>
      <c r="W4637" s="381">
        <v>37140</v>
      </c>
      <c r="X4637" s="381">
        <v>41320</v>
      </c>
      <c r="Y4637" s="381">
        <v>35100</v>
      </c>
      <c r="Z4637" s="381">
        <v>40100</v>
      </c>
      <c r="AA4637" s="381">
        <v>45100</v>
      </c>
      <c r="AB4637" s="381">
        <v>50100</v>
      </c>
      <c r="AC4637" s="381">
        <v>54150</v>
      </c>
      <c r="AD4637" s="381">
        <v>58150</v>
      </c>
      <c r="AE4637" s="381">
        <v>62150</v>
      </c>
      <c r="AF4637" s="381">
        <v>66150</v>
      </c>
      <c r="AG4637" s="381">
        <v>9999</v>
      </c>
      <c r="AH4637" s="381" t="s">
        <v>1197</v>
      </c>
      <c r="AI4637" s="381" t="s">
        <v>1090</v>
      </c>
      <c r="AJ4637" s="381">
        <v>0</v>
      </c>
    </row>
    <row r="4638" spans="1:36">
      <c r="A4638" s="381" t="s">
        <v>584</v>
      </c>
      <c r="B4638" s="381" t="s">
        <v>1196</v>
      </c>
      <c r="C4638" s="381">
        <v>55</v>
      </c>
      <c r="D4638" s="381">
        <v>87</v>
      </c>
      <c r="E4638" s="381" t="s">
        <v>1195</v>
      </c>
      <c r="F4638" s="381" t="s">
        <v>1194</v>
      </c>
      <c r="G4638" s="381" t="s">
        <v>1193</v>
      </c>
      <c r="H4638" s="381">
        <v>74700</v>
      </c>
      <c r="I4638" s="381">
        <v>26150</v>
      </c>
      <c r="J4638" s="381">
        <v>29900</v>
      </c>
      <c r="K4638" s="381">
        <v>33650</v>
      </c>
      <c r="L4638" s="381">
        <v>37350</v>
      </c>
      <c r="M4638" s="381">
        <v>40350</v>
      </c>
      <c r="N4638" s="381">
        <v>43350</v>
      </c>
      <c r="O4638" s="381">
        <v>46350</v>
      </c>
      <c r="P4638" s="381">
        <v>49350</v>
      </c>
      <c r="Q4638" s="381">
        <v>15700</v>
      </c>
      <c r="R4638" s="381">
        <v>17950</v>
      </c>
      <c r="S4638" s="381">
        <v>20420</v>
      </c>
      <c r="T4638" s="381">
        <v>24600</v>
      </c>
      <c r="U4638" s="381">
        <v>28780</v>
      </c>
      <c r="V4638" s="381">
        <v>32960</v>
      </c>
      <c r="W4638" s="381">
        <v>37140</v>
      </c>
      <c r="X4638" s="381">
        <v>41320</v>
      </c>
      <c r="Y4638" s="381">
        <v>41850</v>
      </c>
      <c r="Z4638" s="381">
        <v>47800</v>
      </c>
      <c r="AA4638" s="381">
        <v>53800</v>
      </c>
      <c r="AB4638" s="381">
        <v>59750</v>
      </c>
      <c r="AC4638" s="381">
        <v>64550</v>
      </c>
      <c r="AD4638" s="381">
        <v>69350</v>
      </c>
      <c r="AE4638" s="381">
        <v>74100</v>
      </c>
      <c r="AF4638" s="381">
        <v>78900</v>
      </c>
      <c r="AG4638" s="381">
        <v>460</v>
      </c>
      <c r="AH4638" s="381" t="s">
        <v>1193</v>
      </c>
      <c r="AI4638" s="381" t="s">
        <v>1090</v>
      </c>
      <c r="AJ4638" s="381">
        <v>1</v>
      </c>
    </row>
    <row r="4639" spans="1:36">
      <c r="A4639" s="381" t="s">
        <v>584</v>
      </c>
      <c r="B4639" s="381" t="s">
        <v>1192</v>
      </c>
      <c r="C4639" s="381">
        <v>55</v>
      </c>
      <c r="D4639" s="381">
        <v>89</v>
      </c>
      <c r="E4639" s="381" t="s">
        <v>1109</v>
      </c>
      <c r="F4639" s="381" t="s">
        <v>1108</v>
      </c>
      <c r="G4639" s="381" t="s">
        <v>1191</v>
      </c>
      <c r="H4639" s="381">
        <v>72400</v>
      </c>
      <c r="I4639" s="381">
        <v>25350</v>
      </c>
      <c r="J4639" s="381">
        <v>29000</v>
      </c>
      <c r="K4639" s="381">
        <v>32600</v>
      </c>
      <c r="L4639" s="381">
        <v>36200</v>
      </c>
      <c r="M4639" s="381">
        <v>39100</v>
      </c>
      <c r="N4639" s="381">
        <v>42000</v>
      </c>
      <c r="O4639" s="381">
        <v>44900</v>
      </c>
      <c r="P4639" s="381">
        <v>47800</v>
      </c>
      <c r="Q4639" s="381">
        <v>15200</v>
      </c>
      <c r="R4639" s="381">
        <v>17400</v>
      </c>
      <c r="S4639" s="381">
        <v>20420</v>
      </c>
      <c r="T4639" s="381">
        <v>24600</v>
      </c>
      <c r="U4639" s="381">
        <v>28780</v>
      </c>
      <c r="V4639" s="381">
        <v>32960</v>
      </c>
      <c r="W4639" s="381">
        <v>37140</v>
      </c>
      <c r="X4639" s="381">
        <v>41320</v>
      </c>
      <c r="Y4639" s="381">
        <v>40550</v>
      </c>
      <c r="Z4639" s="381">
        <v>46350</v>
      </c>
      <c r="AA4639" s="381">
        <v>52150</v>
      </c>
      <c r="AB4639" s="381">
        <v>57900</v>
      </c>
      <c r="AC4639" s="381">
        <v>62550</v>
      </c>
      <c r="AD4639" s="381">
        <v>67200</v>
      </c>
      <c r="AE4639" s="381">
        <v>71800</v>
      </c>
      <c r="AF4639" s="381">
        <v>76450</v>
      </c>
      <c r="AG4639" s="381">
        <v>5080</v>
      </c>
      <c r="AH4639" s="381" t="s">
        <v>1191</v>
      </c>
      <c r="AI4639" s="381" t="s">
        <v>1090</v>
      </c>
      <c r="AJ4639" s="381">
        <v>1</v>
      </c>
    </row>
    <row r="4640" spans="1:36">
      <c r="A4640" s="381" t="s">
        <v>584</v>
      </c>
      <c r="B4640" s="381" t="s">
        <v>1190</v>
      </c>
      <c r="C4640" s="381">
        <v>55</v>
      </c>
      <c r="D4640" s="381">
        <v>91</v>
      </c>
      <c r="E4640" s="381" t="s">
        <v>1189</v>
      </c>
      <c r="F4640" s="381" t="s">
        <v>1188</v>
      </c>
      <c r="G4640" s="381" t="s">
        <v>1187</v>
      </c>
      <c r="H4640" s="381">
        <v>62700</v>
      </c>
      <c r="I4640" s="381">
        <v>21950</v>
      </c>
      <c r="J4640" s="381">
        <v>25100</v>
      </c>
      <c r="K4640" s="381">
        <v>28250</v>
      </c>
      <c r="L4640" s="381">
        <v>31350</v>
      </c>
      <c r="M4640" s="381">
        <v>33900</v>
      </c>
      <c r="N4640" s="381">
        <v>36400</v>
      </c>
      <c r="O4640" s="381">
        <v>38900</v>
      </c>
      <c r="P4640" s="381">
        <v>41400</v>
      </c>
      <c r="Q4640" s="381">
        <v>13200</v>
      </c>
      <c r="R4640" s="381">
        <v>16240</v>
      </c>
      <c r="S4640" s="381">
        <v>20420</v>
      </c>
      <c r="T4640" s="381">
        <v>24600</v>
      </c>
      <c r="U4640" s="381">
        <v>28780</v>
      </c>
      <c r="V4640" s="381">
        <v>32960</v>
      </c>
      <c r="W4640" s="381">
        <v>37140</v>
      </c>
      <c r="X4640" s="381">
        <v>41320</v>
      </c>
      <c r="Y4640" s="381">
        <v>35150</v>
      </c>
      <c r="Z4640" s="381">
        <v>40150</v>
      </c>
      <c r="AA4640" s="381">
        <v>45150</v>
      </c>
      <c r="AB4640" s="381">
        <v>50150</v>
      </c>
      <c r="AC4640" s="381">
        <v>54200</v>
      </c>
      <c r="AD4640" s="381">
        <v>58200</v>
      </c>
      <c r="AE4640" s="381">
        <v>62200</v>
      </c>
      <c r="AF4640" s="381">
        <v>66200</v>
      </c>
      <c r="AG4640" s="381">
        <v>9999</v>
      </c>
      <c r="AH4640" s="381" t="s">
        <v>1187</v>
      </c>
      <c r="AI4640" s="381" t="s">
        <v>1090</v>
      </c>
      <c r="AJ4640" s="381">
        <v>0</v>
      </c>
    </row>
    <row r="4641" spans="1:36">
      <c r="A4641" s="381" t="s">
        <v>584</v>
      </c>
      <c r="B4641" s="381" t="s">
        <v>1186</v>
      </c>
      <c r="C4641" s="381">
        <v>55</v>
      </c>
      <c r="D4641" s="381">
        <v>93</v>
      </c>
      <c r="E4641" s="381" t="s">
        <v>1155</v>
      </c>
      <c r="F4641" s="381" t="s">
        <v>1154</v>
      </c>
      <c r="G4641" s="381" t="s">
        <v>1185</v>
      </c>
      <c r="H4641" s="381">
        <v>90400</v>
      </c>
      <c r="I4641" s="381">
        <v>31650</v>
      </c>
      <c r="J4641" s="381">
        <v>36200</v>
      </c>
      <c r="K4641" s="381">
        <v>40700</v>
      </c>
      <c r="L4641" s="381">
        <v>45200</v>
      </c>
      <c r="M4641" s="381">
        <v>48850</v>
      </c>
      <c r="N4641" s="381">
        <v>52450</v>
      </c>
      <c r="O4641" s="381">
        <v>56050</v>
      </c>
      <c r="P4641" s="381">
        <v>59700</v>
      </c>
      <c r="Q4641" s="381">
        <v>19000</v>
      </c>
      <c r="R4641" s="381">
        <v>21700</v>
      </c>
      <c r="S4641" s="381">
        <v>24400</v>
      </c>
      <c r="T4641" s="381">
        <v>27100</v>
      </c>
      <c r="U4641" s="381">
        <v>29300</v>
      </c>
      <c r="V4641" s="381">
        <v>32960</v>
      </c>
      <c r="W4641" s="381">
        <v>37140</v>
      </c>
      <c r="X4641" s="381">
        <v>41320</v>
      </c>
      <c r="Y4641" s="381">
        <v>47600</v>
      </c>
      <c r="Z4641" s="381">
        <v>54400</v>
      </c>
      <c r="AA4641" s="381">
        <v>61200</v>
      </c>
      <c r="AB4641" s="381">
        <v>68000</v>
      </c>
      <c r="AC4641" s="381">
        <v>73450</v>
      </c>
      <c r="AD4641" s="381">
        <v>78900</v>
      </c>
      <c r="AE4641" s="381">
        <v>84350</v>
      </c>
      <c r="AF4641" s="381">
        <v>89800</v>
      </c>
      <c r="AG4641" s="381">
        <v>5120</v>
      </c>
      <c r="AH4641" s="381" t="s">
        <v>1185</v>
      </c>
      <c r="AI4641" s="381" t="s">
        <v>1090</v>
      </c>
      <c r="AJ4641" s="381">
        <v>1</v>
      </c>
    </row>
    <row r="4642" spans="1:36">
      <c r="A4642" s="381" t="s">
        <v>584</v>
      </c>
      <c r="B4642" s="381" t="s">
        <v>1184</v>
      </c>
      <c r="C4642" s="381">
        <v>55</v>
      </c>
      <c r="D4642" s="381">
        <v>95</v>
      </c>
      <c r="E4642" s="381" t="s">
        <v>1183</v>
      </c>
      <c r="F4642" s="381" t="s">
        <v>1182</v>
      </c>
      <c r="G4642" s="381" t="s">
        <v>1181</v>
      </c>
      <c r="H4642" s="381">
        <v>62300</v>
      </c>
      <c r="I4642" s="381">
        <v>21950</v>
      </c>
      <c r="J4642" s="381">
        <v>25050</v>
      </c>
      <c r="K4642" s="381">
        <v>28200</v>
      </c>
      <c r="L4642" s="381">
        <v>31300</v>
      </c>
      <c r="M4642" s="381">
        <v>33850</v>
      </c>
      <c r="N4642" s="381">
        <v>36350</v>
      </c>
      <c r="O4642" s="381">
        <v>38850</v>
      </c>
      <c r="P4642" s="381">
        <v>41350</v>
      </c>
      <c r="Q4642" s="381">
        <v>13200</v>
      </c>
      <c r="R4642" s="381">
        <v>16240</v>
      </c>
      <c r="S4642" s="381">
        <v>20420</v>
      </c>
      <c r="T4642" s="381">
        <v>24600</v>
      </c>
      <c r="U4642" s="381">
        <v>28780</v>
      </c>
      <c r="V4642" s="381">
        <v>32960</v>
      </c>
      <c r="W4642" s="381">
        <v>37140</v>
      </c>
      <c r="X4642" s="381">
        <v>41320</v>
      </c>
      <c r="Y4642" s="381">
        <v>35100</v>
      </c>
      <c r="Z4642" s="381">
        <v>40100</v>
      </c>
      <c r="AA4642" s="381">
        <v>45100</v>
      </c>
      <c r="AB4642" s="381">
        <v>50100</v>
      </c>
      <c r="AC4642" s="381">
        <v>54150</v>
      </c>
      <c r="AD4642" s="381">
        <v>58150</v>
      </c>
      <c r="AE4642" s="381">
        <v>62150</v>
      </c>
      <c r="AF4642" s="381">
        <v>66150</v>
      </c>
      <c r="AG4642" s="381">
        <v>9999</v>
      </c>
      <c r="AH4642" s="381" t="s">
        <v>1181</v>
      </c>
      <c r="AI4642" s="381" t="s">
        <v>1090</v>
      </c>
      <c r="AJ4642" s="381">
        <v>0</v>
      </c>
    </row>
    <row r="4643" spans="1:36">
      <c r="A4643" s="381" t="s">
        <v>584</v>
      </c>
      <c r="B4643" s="381" t="s">
        <v>1180</v>
      </c>
      <c r="C4643" s="381">
        <v>55</v>
      </c>
      <c r="D4643" s="381">
        <v>97</v>
      </c>
      <c r="E4643" s="381" t="s">
        <v>1179</v>
      </c>
      <c r="F4643" s="381" t="s">
        <v>1178</v>
      </c>
      <c r="G4643" s="381" t="s">
        <v>1177</v>
      </c>
      <c r="H4643" s="381">
        <v>71000</v>
      </c>
      <c r="I4643" s="381">
        <v>24850</v>
      </c>
      <c r="J4643" s="381">
        <v>28400</v>
      </c>
      <c r="K4643" s="381">
        <v>31950</v>
      </c>
      <c r="L4643" s="381">
        <v>35500</v>
      </c>
      <c r="M4643" s="381">
        <v>38350</v>
      </c>
      <c r="N4643" s="381">
        <v>41200</v>
      </c>
      <c r="O4643" s="381">
        <v>44050</v>
      </c>
      <c r="P4643" s="381">
        <v>46900</v>
      </c>
      <c r="Q4643" s="381">
        <v>14950</v>
      </c>
      <c r="R4643" s="381">
        <v>17050</v>
      </c>
      <c r="S4643" s="381">
        <v>20420</v>
      </c>
      <c r="T4643" s="381">
        <v>24600</v>
      </c>
      <c r="U4643" s="381">
        <v>28780</v>
      </c>
      <c r="V4643" s="381">
        <v>32960</v>
      </c>
      <c r="W4643" s="381">
        <v>37140</v>
      </c>
      <c r="X4643" s="381">
        <v>41320</v>
      </c>
      <c r="Y4643" s="381">
        <v>39800</v>
      </c>
      <c r="Z4643" s="381">
        <v>45450</v>
      </c>
      <c r="AA4643" s="381">
        <v>51150</v>
      </c>
      <c r="AB4643" s="381">
        <v>56800</v>
      </c>
      <c r="AC4643" s="381">
        <v>61350</v>
      </c>
      <c r="AD4643" s="381">
        <v>65900</v>
      </c>
      <c r="AE4643" s="381">
        <v>70450</v>
      </c>
      <c r="AF4643" s="381">
        <v>75000</v>
      </c>
      <c r="AG4643" s="381">
        <v>9999</v>
      </c>
      <c r="AH4643" s="381" t="s">
        <v>1177</v>
      </c>
      <c r="AI4643" s="381" t="s">
        <v>1090</v>
      </c>
      <c r="AJ4643" s="381">
        <v>0</v>
      </c>
    </row>
    <row r="4644" spans="1:36">
      <c r="A4644" s="381" t="s">
        <v>584</v>
      </c>
      <c r="B4644" s="381" t="s">
        <v>1176</v>
      </c>
      <c r="C4644" s="381">
        <v>55</v>
      </c>
      <c r="D4644" s="381">
        <v>99</v>
      </c>
      <c r="E4644" s="381" t="s">
        <v>1175</v>
      </c>
      <c r="F4644" s="381" t="s">
        <v>1174</v>
      </c>
      <c r="G4644" s="381" t="s">
        <v>1173</v>
      </c>
      <c r="H4644" s="381">
        <v>57600</v>
      </c>
      <c r="I4644" s="381">
        <v>21950</v>
      </c>
      <c r="J4644" s="381">
        <v>25050</v>
      </c>
      <c r="K4644" s="381">
        <v>28200</v>
      </c>
      <c r="L4644" s="381">
        <v>31300</v>
      </c>
      <c r="M4644" s="381">
        <v>33850</v>
      </c>
      <c r="N4644" s="381">
        <v>36350</v>
      </c>
      <c r="O4644" s="381">
        <v>38850</v>
      </c>
      <c r="P4644" s="381">
        <v>41350</v>
      </c>
      <c r="Q4644" s="381">
        <v>13200</v>
      </c>
      <c r="R4644" s="381">
        <v>16240</v>
      </c>
      <c r="S4644" s="381">
        <v>20420</v>
      </c>
      <c r="T4644" s="381">
        <v>24600</v>
      </c>
      <c r="U4644" s="381">
        <v>28780</v>
      </c>
      <c r="V4644" s="381">
        <v>32960</v>
      </c>
      <c r="W4644" s="381">
        <v>37140</v>
      </c>
      <c r="X4644" s="381">
        <v>41320</v>
      </c>
      <c r="Y4644" s="381">
        <v>35100</v>
      </c>
      <c r="Z4644" s="381">
        <v>40100</v>
      </c>
      <c r="AA4644" s="381">
        <v>45100</v>
      </c>
      <c r="AB4644" s="381">
        <v>50100</v>
      </c>
      <c r="AC4644" s="381">
        <v>54150</v>
      </c>
      <c r="AD4644" s="381">
        <v>58150</v>
      </c>
      <c r="AE4644" s="381">
        <v>62150</v>
      </c>
      <c r="AF4644" s="381">
        <v>66150</v>
      </c>
      <c r="AG4644" s="381">
        <v>9999</v>
      </c>
      <c r="AH4644" s="381" t="s">
        <v>1173</v>
      </c>
      <c r="AI4644" s="381" t="s">
        <v>1090</v>
      </c>
      <c r="AJ4644" s="381">
        <v>0</v>
      </c>
    </row>
    <row r="4645" spans="1:36">
      <c r="A4645" s="381" t="s">
        <v>584</v>
      </c>
      <c r="B4645" s="381" t="s">
        <v>1172</v>
      </c>
      <c r="C4645" s="381">
        <v>55</v>
      </c>
      <c r="D4645" s="381">
        <v>101</v>
      </c>
      <c r="E4645" s="381" t="s">
        <v>1171</v>
      </c>
      <c r="F4645" s="381" t="s">
        <v>1170</v>
      </c>
      <c r="G4645" s="381" t="s">
        <v>1169</v>
      </c>
      <c r="H4645" s="381">
        <v>67300</v>
      </c>
      <c r="I4645" s="381">
        <v>23600</v>
      </c>
      <c r="J4645" s="381">
        <v>26950</v>
      </c>
      <c r="K4645" s="381">
        <v>30300</v>
      </c>
      <c r="L4645" s="381">
        <v>33650</v>
      </c>
      <c r="M4645" s="381">
        <v>36350</v>
      </c>
      <c r="N4645" s="381">
        <v>39050</v>
      </c>
      <c r="O4645" s="381">
        <v>41750</v>
      </c>
      <c r="P4645" s="381">
        <v>44450</v>
      </c>
      <c r="Q4645" s="381">
        <v>14150</v>
      </c>
      <c r="R4645" s="381">
        <v>16240</v>
      </c>
      <c r="S4645" s="381">
        <v>20420</v>
      </c>
      <c r="T4645" s="381">
        <v>24600</v>
      </c>
      <c r="U4645" s="381">
        <v>28780</v>
      </c>
      <c r="V4645" s="381">
        <v>32960</v>
      </c>
      <c r="W4645" s="381">
        <v>37140</v>
      </c>
      <c r="X4645" s="381">
        <v>41320</v>
      </c>
      <c r="Y4645" s="381">
        <v>37700</v>
      </c>
      <c r="Z4645" s="381">
        <v>43100</v>
      </c>
      <c r="AA4645" s="381">
        <v>48500</v>
      </c>
      <c r="AB4645" s="381">
        <v>53850</v>
      </c>
      <c r="AC4645" s="381">
        <v>58200</v>
      </c>
      <c r="AD4645" s="381">
        <v>62500</v>
      </c>
      <c r="AE4645" s="381">
        <v>66800</v>
      </c>
      <c r="AF4645" s="381">
        <v>71100</v>
      </c>
      <c r="AG4645" s="381">
        <v>6600</v>
      </c>
      <c r="AH4645" s="381" t="s">
        <v>1169</v>
      </c>
      <c r="AI4645" s="381" t="s">
        <v>1090</v>
      </c>
      <c r="AJ4645" s="381">
        <v>1</v>
      </c>
    </row>
    <row r="4646" spans="1:36">
      <c r="A4646" s="381" t="s">
        <v>584</v>
      </c>
      <c r="B4646" s="381" t="s">
        <v>1168</v>
      </c>
      <c r="C4646" s="381">
        <v>55</v>
      </c>
      <c r="D4646" s="381">
        <v>103</v>
      </c>
      <c r="E4646" s="381" t="s">
        <v>1167</v>
      </c>
      <c r="F4646" s="381" t="s">
        <v>1166</v>
      </c>
      <c r="G4646" s="381" t="s">
        <v>1165</v>
      </c>
      <c r="H4646" s="381">
        <v>58300</v>
      </c>
      <c r="I4646" s="381">
        <v>21950</v>
      </c>
      <c r="J4646" s="381">
        <v>25050</v>
      </c>
      <c r="K4646" s="381">
        <v>28200</v>
      </c>
      <c r="L4646" s="381">
        <v>31300</v>
      </c>
      <c r="M4646" s="381">
        <v>33850</v>
      </c>
      <c r="N4646" s="381">
        <v>36350</v>
      </c>
      <c r="O4646" s="381">
        <v>38850</v>
      </c>
      <c r="P4646" s="381">
        <v>41350</v>
      </c>
      <c r="Q4646" s="381">
        <v>13200</v>
      </c>
      <c r="R4646" s="381">
        <v>16240</v>
      </c>
      <c r="S4646" s="381">
        <v>20420</v>
      </c>
      <c r="T4646" s="381">
        <v>24600</v>
      </c>
      <c r="U4646" s="381">
        <v>28780</v>
      </c>
      <c r="V4646" s="381">
        <v>32960</v>
      </c>
      <c r="W4646" s="381">
        <v>37140</v>
      </c>
      <c r="X4646" s="381">
        <v>41320</v>
      </c>
      <c r="Y4646" s="381">
        <v>35100</v>
      </c>
      <c r="Z4646" s="381">
        <v>40100</v>
      </c>
      <c r="AA4646" s="381">
        <v>45100</v>
      </c>
      <c r="AB4646" s="381">
        <v>50100</v>
      </c>
      <c r="AC4646" s="381">
        <v>54150</v>
      </c>
      <c r="AD4646" s="381">
        <v>58150</v>
      </c>
      <c r="AE4646" s="381">
        <v>62150</v>
      </c>
      <c r="AF4646" s="381">
        <v>66150</v>
      </c>
      <c r="AG4646" s="381">
        <v>9999</v>
      </c>
      <c r="AH4646" s="381" t="s">
        <v>1165</v>
      </c>
      <c r="AI4646" s="381" t="s">
        <v>1090</v>
      </c>
      <c r="AJ4646" s="381">
        <v>0</v>
      </c>
    </row>
    <row r="4647" spans="1:36">
      <c r="A4647" s="381" t="s">
        <v>584</v>
      </c>
      <c r="B4647" s="381" t="s">
        <v>1164</v>
      </c>
      <c r="C4647" s="381">
        <v>55</v>
      </c>
      <c r="D4647" s="381">
        <v>105</v>
      </c>
      <c r="E4647" s="381" t="s">
        <v>1163</v>
      </c>
      <c r="F4647" s="381" t="s">
        <v>1162</v>
      </c>
      <c r="G4647" s="381" t="s">
        <v>1161</v>
      </c>
      <c r="H4647" s="381">
        <v>63200</v>
      </c>
      <c r="I4647" s="381">
        <v>22150</v>
      </c>
      <c r="J4647" s="381">
        <v>25300</v>
      </c>
      <c r="K4647" s="381">
        <v>28450</v>
      </c>
      <c r="L4647" s="381">
        <v>31600</v>
      </c>
      <c r="M4647" s="381">
        <v>34150</v>
      </c>
      <c r="N4647" s="381">
        <v>36700</v>
      </c>
      <c r="O4647" s="381">
        <v>39200</v>
      </c>
      <c r="P4647" s="381">
        <v>41750</v>
      </c>
      <c r="Q4647" s="381">
        <v>13300</v>
      </c>
      <c r="R4647" s="381">
        <v>16240</v>
      </c>
      <c r="S4647" s="381">
        <v>20420</v>
      </c>
      <c r="T4647" s="381">
        <v>24600</v>
      </c>
      <c r="U4647" s="381">
        <v>28780</v>
      </c>
      <c r="V4647" s="381">
        <v>32960</v>
      </c>
      <c r="W4647" s="381">
        <v>37140</v>
      </c>
      <c r="X4647" s="381">
        <v>41320</v>
      </c>
      <c r="Y4647" s="381">
        <v>35400</v>
      </c>
      <c r="Z4647" s="381">
        <v>40450</v>
      </c>
      <c r="AA4647" s="381">
        <v>45500</v>
      </c>
      <c r="AB4647" s="381">
        <v>50550</v>
      </c>
      <c r="AC4647" s="381">
        <v>54600</v>
      </c>
      <c r="AD4647" s="381">
        <v>58650</v>
      </c>
      <c r="AE4647" s="381">
        <v>62700</v>
      </c>
      <c r="AF4647" s="381">
        <v>66750</v>
      </c>
      <c r="AG4647" s="381">
        <v>3620</v>
      </c>
      <c r="AH4647" s="381" t="s">
        <v>1161</v>
      </c>
      <c r="AI4647" s="381" t="s">
        <v>1090</v>
      </c>
      <c r="AJ4647" s="381">
        <v>1</v>
      </c>
    </row>
    <row r="4648" spans="1:36">
      <c r="A4648" s="381" t="s">
        <v>584</v>
      </c>
      <c r="B4648" s="381" t="s">
        <v>1160</v>
      </c>
      <c r="C4648" s="381">
        <v>55</v>
      </c>
      <c r="D4648" s="381">
        <v>107</v>
      </c>
      <c r="E4648" s="381" t="s">
        <v>1159</v>
      </c>
      <c r="F4648" s="381" t="s">
        <v>1158</v>
      </c>
      <c r="G4648" s="381" t="s">
        <v>1157</v>
      </c>
      <c r="H4648" s="381">
        <v>47800</v>
      </c>
      <c r="I4648" s="381">
        <v>21950</v>
      </c>
      <c r="J4648" s="381">
        <v>25050</v>
      </c>
      <c r="K4648" s="381">
        <v>28200</v>
      </c>
      <c r="L4648" s="381">
        <v>31300</v>
      </c>
      <c r="M4648" s="381">
        <v>33850</v>
      </c>
      <c r="N4648" s="381">
        <v>36350</v>
      </c>
      <c r="O4648" s="381">
        <v>38850</v>
      </c>
      <c r="P4648" s="381">
        <v>41350</v>
      </c>
      <c r="Q4648" s="381">
        <v>13200</v>
      </c>
      <c r="R4648" s="381">
        <v>16240</v>
      </c>
      <c r="S4648" s="381">
        <v>20420</v>
      </c>
      <c r="T4648" s="381">
        <v>24600</v>
      </c>
      <c r="U4648" s="381">
        <v>28780</v>
      </c>
      <c r="V4648" s="381">
        <v>32960</v>
      </c>
      <c r="W4648" s="381">
        <v>37140</v>
      </c>
      <c r="X4648" s="381">
        <v>41320</v>
      </c>
      <c r="Y4648" s="381">
        <v>35100</v>
      </c>
      <c r="Z4648" s="381">
        <v>40100</v>
      </c>
      <c r="AA4648" s="381">
        <v>45100</v>
      </c>
      <c r="AB4648" s="381">
        <v>50100</v>
      </c>
      <c r="AC4648" s="381">
        <v>54150</v>
      </c>
      <c r="AD4648" s="381">
        <v>58150</v>
      </c>
      <c r="AE4648" s="381">
        <v>62150</v>
      </c>
      <c r="AF4648" s="381">
        <v>66150</v>
      </c>
      <c r="AG4648" s="381">
        <v>9999</v>
      </c>
      <c r="AH4648" s="381" t="s">
        <v>1157</v>
      </c>
      <c r="AI4648" s="381" t="s">
        <v>1090</v>
      </c>
      <c r="AJ4648" s="381">
        <v>0</v>
      </c>
    </row>
    <row r="4649" spans="1:36">
      <c r="A4649" s="381" t="s">
        <v>584</v>
      </c>
      <c r="B4649" s="381" t="s">
        <v>1156</v>
      </c>
      <c r="C4649" s="381">
        <v>55</v>
      </c>
      <c r="D4649" s="381">
        <v>109</v>
      </c>
      <c r="E4649" s="381" t="s">
        <v>1155</v>
      </c>
      <c r="F4649" s="381" t="s">
        <v>1154</v>
      </c>
      <c r="G4649" s="381" t="s">
        <v>1153</v>
      </c>
      <c r="H4649" s="381">
        <v>90400</v>
      </c>
      <c r="I4649" s="381">
        <v>31650</v>
      </c>
      <c r="J4649" s="381">
        <v>36200</v>
      </c>
      <c r="K4649" s="381">
        <v>40700</v>
      </c>
      <c r="L4649" s="381">
        <v>45200</v>
      </c>
      <c r="M4649" s="381">
        <v>48850</v>
      </c>
      <c r="N4649" s="381">
        <v>52450</v>
      </c>
      <c r="O4649" s="381">
        <v>56050</v>
      </c>
      <c r="P4649" s="381">
        <v>59700</v>
      </c>
      <c r="Q4649" s="381">
        <v>19000</v>
      </c>
      <c r="R4649" s="381">
        <v>21700</v>
      </c>
      <c r="S4649" s="381">
        <v>24400</v>
      </c>
      <c r="T4649" s="381">
        <v>27100</v>
      </c>
      <c r="U4649" s="381">
        <v>29300</v>
      </c>
      <c r="V4649" s="381">
        <v>32960</v>
      </c>
      <c r="W4649" s="381">
        <v>37140</v>
      </c>
      <c r="X4649" s="381">
        <v>41320</v>
      </c>
      <c r="Y4649" s="381">
        <v>47600</v>
      </c>
      <c r="Z4649" s="381">
        <v>54400</v>
      </c>
      <c r="AA4649" s="381">
        <v>61200</v>
      </c>
      <c r="AB4649" s="381">
        <v>68000</v>
      </c>
      <c r="AC4649" s="381">
        <v>73450</v>
      </c>
      <c r="AD4649" s="381">
        <v>78900</v>
      </c>
      <c r="AE4649" s="381">
        <v>84350</v>
      </c>
      <c r="AF4649" s="381">
        <v>89800</v>
      </c>
      <c r="AG4649" s="381">
        <v>5120</v>
      </c>
      <c r="AH4649" s="381" t="s">
        <v>1153</v>
      </c>
      <c r="AI4649" s="381" t="s">
        <v>1090</v>
      </c>
      <c r="AJ4649" s="381">
        <v>1</v>
      </c>
    </row>
    <row r="4650" spans="1:36">
      <c r="A4650" s="381" t="s">
        <v>584</v>
      </c>
      <c r="B4650" s="381" t="s">
        <v>1152</v>
      </c>
      <c r="C4650" s="381">
        <v>55</v>
      </c>
      <c r="D4650" s="381">
        <v>111</v>
      </c>
      <c r="E4650" s="381" t="s">
        <v>1151</v>
      </c>
      <c r="F4650" s="381" t="s">
        <v>1150</v>
      </c>
      <c r="G4650" s="381" t="s">
        <v>1149</v>
      </c>
      <c r="H4650" s="381">
        <v>66600</v>
      </c>
      <c r="I4650" s="381">
        <v>23350</v>
      </c>
      <c r="J4650" s="381">
        <v>26650</v>
      </c>
      <c r="K4650" s="381">
        <v>30000</v>
      </c>
      <c r="L4650" s="381">
        <v>33300</v>
      </c>
      <c r="M4650" s="381">
        <v>36000</v>
      </c>
      <c r="N4650" s="381">
        <v>38650</v>
      </c>
      <c r="O4650" s="381">
        <v>41300</v>
      </c>
      <c r="P4650" s="381">
        <v>44000</v>
      </c>
      <c r="Q4650" s="381">
        <v>14000</v>
      </c>
      <c r="R4650" s="381">
        <v>16240</v>
      </c>
      <c r="S4650" s="381">
        <v>20420</v>
      </c>
      <c r="T4650" s="381">
        <v>24600</v>
      </c>
      <c r="U4650" s="381">
        <v>28780</v>
      </c>
      <c r="V4650" s="381">
        <v>32960</v>
      </c>
      <c r="W4650" s="381">
        <v>37140</v>
      </c>
      <c r="X4650" s="381">
        <v>41320</v>
      </c>
      <c r="Y4650" s="381">
        <v>37350</v>
      </c>
      <c r="Z4650" s="381">
        <v>42650</v>
      </c>
      <c r="AA4650" s="381">
        <v>48000</v>
      </c>
      <c r="AB4650" s="381">
        <v>53300</v>
      </c>
      <c r="AC4650" s="381">
        <v>57600</v>
      </c>
      <c r="AD4650" s="381">
        <v>61850</v>
      </c>
      <c r="AE4650" s="381">
        <v>66100</v>
      </c>
      <c r="AF4650" s="381">
        <v>70400</v>
      </c>
      <c r="AG4650" s="381">
        <v>9999</v>
      </c>
      <c r="AH4650" s="381" t="s">
        <v>1149</v>
      </c>
      <c r="AI4650" s="381" t="s">
        <v>1090</v>
      </c>
      <c r="AJ4650" s="381">
        <v>0</v>
      </c>
    </row>
    <row r="4651" spans="1:36">
      <c r="A4651" s="381" t="s">
        <v>584</v>
      </c>
      <c r="B4651" s="381" t="s">
        <v>1148</v>
      </c>
      <c r="C4651" s="381">
        <v>55</v>
      </c>
      <c r="D4651" s="381">
        <v>113</v>
      </c>
      <c r="E4651" s="381" t="s">
        <v>1147</v>
      </c>
      <c r="F4651" s="381" t="s">
        <v>1146</v>
      </c>
      <c r="G4651" s="381" t="s">
        <v>1145</v>
      </c>
      <c r="H4651" s="381">
        <v>49200</v>
      </c>
      <c r="I4651" s="381">
        <v>21950</v>
      </c>
      <c r="J4651" s="381">
        <v>25050</v>
      </c>
      <c r="K4651" s="381">
        <v>28200</v>
      </c>
      <c r="L4651" s="381">
        <v>31300</v>
      </c>
      <c r="M4651" s="381">
        <v>33850</v>
      </c>
      <c r="N4651" s="381">
        <v>36350</v>
      </c>
      <c r="O4651" s="381">
        <v>38850</v>
      </c>
      <c r="P4651" s="381">
        <v>41350</v>
      </c>
      <c r="Q4651" s="381">
        <v>13200</v>
      </c>
      <c r="R4651" s="381">
        <v>16240</v>
      </c>
      <c r="S4651" s="381">
        <v>20420</v>
      </c>
      <c r="T4651" s="381">
        <v>24600</v>
      </c>
      <c r="U4651" s="381">
        <v>28780</v>
      </c>
      <c r="V4651" s="381">
        <v>32960</v>
      </c>
      <c r="W4651" s="381">
        <v>37140</v>
      </c>
      <c r="X4651" s="381">
        <v>41320</v>
      </c>
      <c r="Y4651" s="381">
        <v>35100</v>
      </c>
      <c r="Z4651" s="381">
        <v>40100</v>
      </c>
      <c r="AA4651" s="381">
        <v>45100</v>
      </c>
      <c r="AB4651" s="381">
        <v>50100</v>
      </c>
      <c r="AC4651" s="381">
        <v>54150</v>
      </c>
      <c r="AD4651" s="381">
        <v>58150</v>
      </c>
      <c r="AE4651" s="381">
        <v>62150</v>
      </c>
      <c r="AF4651" s="381">
        <v>66150</v>
      </c>
      <c r="AG4651" s="381">
        <v>9999</v>
      </c>
      <c r="AH4651" s="381" t="s">
        <v>1145</v>
      </c>
      <c r="AI4651" s="381" t="s">
        <v>1090</v>
      </c>
      <c r="AJ4651" s="381">
        <v>0</v>
      </c>
    </row>
    <row r="4652" spans="1:36">
      <c r="A4652" s="381" t="s">
        <v>584</v>
      </c>
      <c r="B4652" s="381" t="s">
        <v>1144</v>
      </c>
      <c r="C4652" s="381">
        <v>55</v>
      </c>
      <c r="D4652" s="381">
        <v>115</v>
      </c>
      <c r="E4652" s="381" t="s">
        <v>1143</v>
      </c>
      <c r="F4652" s="381" t="s">
        <v>1142</v>
      </c>
      <c r="G4652" s="381" t="s">
        <v>1141</v>
      </c>
      <c r="H4652" s="381">
        <v>57100</v>
      </c>
      <c r="I4652" s="381">
        <v>21950</v>
      </c>
      <c r="J4652" s="381">
        <v>25050</v>
      </c>
      <c r="K4652" s="381">
        <v>28200</v>
      </c>
      <c r="L4652" s="381">
        <v>31300</v>
      </c>
      <c r="M4652" s="381">
        <v>33850</v>
      </c>
      <c r="N4652" s="381">
        <v>36350</v>
      </c>
      <c r="O4652" s="381">
        <v>38850</v>
      </c>
      <c r="P4652" s="381">
        <v>41350</v>
      </c>
      <c r="Q4652" s="381">
        <v>13200</v>
      </c>
      <c r="R4652" s="381">
        <v>16240</v>
      </c>
      <c r="S4652" s="381">
        <v>20420</v>
      </c>
      <c r="T4652" s="381">
        <v>24600</v>
      </c>
      <c r="U4652" s="381">
        <v>28780</v>
      </c>
      <c r="V4652" s="381">
        <v>32960</v>
      </c>
      <c r="W4652" s="381">
        <v>37140</v>
      </c>
      <c r="X4652" s="381">
        <v>41320</v>
      </c>
      <c r="Y4652" s="381">
        <v>35100</v>
      </c>
      <c r="Z4652" s="381">
        <v>40100</v>
      </c>
      <c r="AA4652" s="381">
        <v>45100</v>
      </c>
      <c r="AB4652" s="381">
        <v>50100</v>
      </c>
      <c r="AC4652" s="381">
        <v>54150</v>
      </c>
      <c r="AD4652" s="381">
        <v>58150</v>
      </c>
      <c r="AE4652" s="381">
        <v>62150</v>
      </c>
      <c r="AF4652" s="381">
        <v>66150</v>
      </c>
      <c r="AG4652" s="381">
        <v>9999</v>
      </c>
      <c r="AH4652" s="381" t="s">
        <v>1141</v>
      </c>
      <c r="AI4652" s="381" t="s">
        <v>1090</v>
      </c>
      <c r="AJ4652" s="381">
        <v>0</v>
      </c>
    </row>
    <row r="4653" spans="1:36">
      <c r="A4653" s="381" t="s">
        <v>584</v>
      </c>
      <c r="B4653" s="381" t="s">
        <v>1140</v>
      </c>
      <c r="C4653" s="381">
        <v>55</v>
      </c>
      <c r="D4653" s="381">
        <v>117</v>
      </c>
      <c r="E4653" s="381" t="s">
        <v>1139</v>
      </c>
      <c r="F4653" s="381" t="s">
        <v>1138</v>
      </c>
      <c r="G4653" s="381" t="s">
        <v>1137</v>
      </c>
      <c r="H4653" s="381">
        <v>69000</v>
      </c>
      <c r="I4653" s="381">
        <v>24150</v>
      </c>
      <c r="J4653" s="381">
        <v>27600</v>
      </c>
      <c r="K4653" s="381">
        <v>31050</v>
      </c>
      <c r="L4653" s="381">
        <v>34500</v>
      </c>
      <c r="M4653" s="381">
        <v>37300</v>
      </c>
      <c r="N4653" s="381">
        <v>40050</v>
      </c>
      <c r="O4653" s="381">
        <v>42800</v>
      </c>
      <c r="P4653" s="381">
        <v>45550</v>
      </c>
      <c r="Q4653" s="381">
        <v>14500</v>
      </c>
      <c r="R4653" s="381">
        <v>16600</v>
      </c>
      <c r="S4653" s="381">
        <v>20420</v>
      </c>
      <c r="T4653" s="381">
        <v>24600</v>
      </c>
      <c r="U4653" s="381">
        <v>28780</v>
      </c>
      <c r="V4653" s="381">
        <v>32960</v>
      </c>
      <c r="W4653" s="381">
        <v>37140</v>
      </c>
      <c r="X4653" s="381">
        <v>41320</v>
      </c>
      <c r="Y4653" s="381">
        <v>38650</v>
      </c>
      <c r="Z4653" s="381">
        <v>44200</v>
      </c>
      <c r="AA4653" s="381">
        <v>49700</v>
      </c>
      <c r="AB4653" s="381">
        <v>55200</v>
      </c>
      <c r="AC4653" s="381">
        <v>59650</v>
      </c>
      <c r="AD4653" s="381">
        <v>64050</v>
      </c>
      <c r="AE4653" s="381">
        <v>68450</v>
      </c>
      <c r="AF4653" s="381">
        <v>72900</v>
      </c>
      <c r="AG4653" s="381">
        <v>7620</v>
      </c>
      <c r="AH4653" s="381" t="s">
        <v>1137</v>
      </c>
      <c r="AI4653" s="381" t="s">
        <v>1090</v>
      </c>
      <c r="AJ4653" s="381">
        <v>1</v>
      </c>
    </row>
    <row r="4654" spans="1:36">
      <c r="A4654" s="381" t="s">
        <v>584</v>
      </c>
      <c r="B4654" s="381" t="s">
        <v>1136</v>
      </c>
      <c r="C4654" s="381">
        <v>55</v>
      </c>
      <c r="D4654" s="381">
        <v>119</v>
      </c>
      <c r="E4654" s="381" t="s">
        <v>1135</v>
      </c>
      <c r="F4654" s="381" t="s">
        <v>1134</v>
      </c>
      <c r="G4654" s="381" t="s">
        <v>1133</v>
      </c>
      <c r="H4654" s="381">
        <v>56700</v>
      </c>
      <c r="I4654" s="381">
        <v>21950</v>
      </c>
      <c r="J4654" s="381">
        <v>25050</v>
      </c>
      <c r="K4654" s="381">
        <v>28200</v>
      </c>
      <c r="L4654" s="381">
        <v>31300</v>
      </c>
      <c r="M4654" s="381">
        <v>33850</v>
      </c>
      <c r="N4654" s="381">
        <v>36350</v>
      </c>
      <c r="O4654" s="381">
        <v>38850</v>
      </c>
      <c r="P4654" s="381">
        <v>41350</v>
      </c>
      <c r="Q4654" s="381">
        <v>13200</v>
      </c>
      <c r="R4654" s="381">
        <v>16240</v>
      </c>
      <c r="S4654" s="381">
        <v>20420</v>
      </c>
      <c r="T4654" s="381">
        <v>24600</v>
      </c>
      <c r="U4654" s="381">
        <v>28780</v>
      </c>
      <c r="V4654" s="381">
        <v>32960</v>
      </c>
      <c r="W4654" s="381">
        <v>37140</v>
      </c>
      <c r="X4654" s="381">
        <v>41320</v>
      </c>
      <c r="Y4654" s="381">
        <v>35100</v>
      </c>
      <c r="Z4654" s="381">
        <v>40100</v>
      </c>
      <c r="AA4654" s="381">
        <v>45100</v>
      </c>
      <c r="AB4654" s="381">
        <v>50100</v>
      </c>
      <c r="AC4654" s="381">
        <v>54150</v>
      </c>
      <c r="AD4654" s="381">
        <v>58150</v>
      </c>
      <c r="AE4654" s="381">
        <v>62150</v>
      </c>
      <c r="AF4654" s="381">
        <v>66150</v>
      </c>
      <c r="AG4654" s="381">
        <v>9999</v>
      </c>
      <c r="AH4654" s="381" t="s">
        <v>1133</v>
      </c>
      <c r="AI4654" s="381" t="s">
        <v>1090</v>
      </c>
      <c r="AJ4654" s="381">
        <v>0</v>
      </c>
    </row>
    <row r="4655" spans="1:36">
      <c r="A4655" s="381" t="s">
        <v>584</v>
      </c>
      <c r="B4655" s="381" t="s">
        <v>1132</v>
      </c>
      <c r="C4655" s="381">
        <v>55</v>
      </c>
      <c r="D4655" s="381">
        <v>121</v>
      </c>
      <c r="E4655" s="381" t="s">
        <v>1131</v>
      </c>
      <c r="F4655" s="381" t="s">
        <v>1130</v>
      </c>
      <c r="G4655" s="381" t="s">
        <v>1129</v>
      </c>
      <c r="H4655" s="381">
        <v>64000</v>
      </c>
      <c r="I4655" s="381">
        <v>22400</v>
      </c>
      <c r="J4655" s="381">
        <v>25600</v>
      </c>
      <c r="K4655" s="381">
        <v>28800</v>
      </c>
      <c r="L4655" s="381">
        <v>32000</v>
      </c>
      <c r="M4655" s="381">
        <v>34600</v>
      </c>
      <c r="N4655" s="381">
        <v>37150</v>
      </c>
      <c r="O4655" s="381">
        <v>39700</v>
      </c>
      <c r="P4655" s="381">
        <v>42250</v>
      </c>
      <c r="Q4655" s="381">
        <v>13450</v>
      </c>
      <c r="R4655" s="381">
        <v>16240</v>
      </c>
      <c r="S4655" s="381">
        <v>20420</v>
      </c>
      <c r="T4655" s="381">
        <v>24600</v>
      </c>
      <c r="U4655" s="381">
        <v>28780</v>
      </c>
      <c r="V4655" s="381">
        <v>32960</v>
      </c>
      <c r="W4655" s="381">
        <v>37140</v>
      </c>
      <c r="X4655" s="381">
        <v>41320</v>
      </c>
      <c r="Y4655" s="381">
        <v>35850</v>
      </c>
      <c r="Z4655" s="381">
        <v>41000</v>
      </c>
      <c r="AA4655" s="381">
        <v>46100</v>
      </c>
      <c r="AB4655" s="381">
        <v>51200</v>
      </c>
      <c r="AC4655" s="381">
        <v>55300</v>
      </c>
      <c r="AD4655" s="381">
        <v>59400</v>
      </c>
      <c r="AE4655" s="381">
        <v>63500</v>
      </c>
      <c r="AF4655" s="381">
        <v>67600</v>
      </c>
      <c r="AG4655" s="381">
        <v>9999</v>
      </c>
      <c r="AH4655" s="381" t="s">
        <v>1129</v>
      </c>
      <c r="AI4655" s="381" t="s">
        <v>1090</v>
      </c>
      <c r="AJ4655" s="381">
        <v>0</v>
      </c>
    </row>
    <row r="4656" spans="1:36">
      <c r="A4656" s="381" t="s">
        <v>584</v>
      </c>
      <c r="B4656" s="381" t="s">
        <v>1128</v>
      </c>
      <c r="C4656" s="381">
        <v>55</v>
      </c>
      <c r="D4656" s="381">
        <v>123</v>
      </c>
      <c r="E4656" s="381" t="s">
        <v>1127</v>
      </c>
      <c r="F4656" s="381" t="s">
        <v>1126</v>
      </c>
      <c r="G4656" s="381" t="s">
        <v>1125</v>
      </c>
      <c r="H4656" s="381">
        <v>60800</v>
      </c>
      <c r="I4656" s="381">
        <v>21950</v>
      </c>
      <c r="J4656" s="381">
        <v>25050</v>
      </c>
      <c r="K4656" s="381">
        <v>28200</v>
      </c>
      <c r="L4656" s="381">
        <v>31300</v>
      </c>
      <c r="M4656" s="381">
        <v>33850</v>
      </c>
      <c r="N4656" s="381">
        <v>36350</v>
      </c>
      <c r="O4656" s="381">
        <v>38850</v>
      </c>
      <c r="P4656" s="381">
        <v>41350</v>
      </c>
      <c r="Q4656" s="381">
        <v>13200</v>
      </c>
      <c r="R4656" s="381">
        <v>16240</v>
      </c>
      <c r="S4656" s="381">
        <v>20420</v>
      </c>
      <c r="T4656" s="381">
        <v>24600</v>
      </c>
      <c r="U4656" s="381">
        <v>28780</v>
      </c>
      <c r="V4656" s="381">
        <v>32960</v>
      </c>
      <c r="W4656" s="381">
        <v>37140</v>
      </c>
      <c r="X4656" s="381">
        <v>41320</v>
      </c>
      <c r="Y4656" s="381">
        <v>35100</v>
      </c>
      <c r="Z4656" s="381">
        <v>40100</v>
      </c>
      <c r="AA4656" s="381">
        <v>45100</v>
      </c>
      <c r="AB4656" s="381">
        <v>50100</v>
      </c>
      <c r="AC4656" s="381">
        <v>54150</v>
      </c>
      <c r="AD4656" s="381">
        <v>58150</v>
      </c>
      <c r="AE4656" s="381">
        <v>62150</v>
      </c>
      <c r="AF4656" s="381">
        <v>66150</v>
      </c>
      <c r="AG4656" s="381">
        <v>9999</v>
      </c>
      <c r="AH4656" s="381" t="s">
        <v>1125</v>
      </c>
      <c r="AI4656" s="381" t="s">
        <v>1090</v>
      </c>
      <c r="AJ4656" s="381">
        <v>0</v>
      </c>
    </row>
    <row r="4657" spans="1:36">
      <c r="A4657" s="381" t="s">
        <v>584</v>
      </c>
      <c r="B4657" s="381" t="s">
        <v>1124</v>
      </c>
      <c r="C4657" s="381">
        <v>55</v>
      </c>
      <c r="D4657" s="381">
        <v>125</v>
      </c>
      <c r="E4657" s="381" t="s">
        <v>1123</v>
      </c>
      <c r="F4657" s="381" t="s">
        <v>1122</v>
      </c>
      <c r="G4657" s="381" t="s">
        <v>1121</v>
      </c>
      <c r="H4657" s="381">
        <v>52300</v>
      </c>
      <c r="I4657" s="381">
        <v>21950</v>
      </c>
      <c r="J4657" s="381">
        <v>25050</v>
      </c>
      <c r="K4657" s="381">
        <v>28200</v>
      </c>
      <c r="L4657" s="381">
        <v>31300</v>
      </c>
      <c r="M4657" s="381">
        <v>33850</v>
      </c>
      <c r="N4657" s="381">
        <v>36350</v>
      </c>
      <c r="O4657" s="381">
        <v>38850</v>
      </c>
      <c r="P4657" s="381">
        <v>41350</v>
      </c>
      <c r="Q4657" s="381">
        <v>13200</v>
      </c>
      <c r="R4657" s="381">
        <v>16240</v>
      </c>
      <c r="S4657" s="381">
        <v>20420</v>
      </c>
      <c r="T4657" s="381">
        <v>24600</v>
      </c>
      <c r="U4657" s="381">
        <v>28780</v>
      </c>
      <c r="V4657" s="381">
        <v>32960</v>
      </c>
      <c r="W4657" s="381">
        <v>37140</v>
      </c>
      <c r="X4657" s="381">
        <v>41320</v>
      </c>
      <c r="Y4657" s="381">
        <v>35100</v>
      </c>
      <c r="Z4657" s="381">
        <v>40100</v>
      </c>
      <c r="AA4657" s="381">
        <v>45100</v>
      </c>
      <c r="AB4657" s="381">
        <v>50100</v>
      </c>
      <c r="AC4657" s="381">
        <v>54150</v>
      </c>
      <c r="AD4657" s="381">
        <v>58150</v>
      </c>
      <c r="AE4657" s="381">
        <v>62150</v>
      </c>
      <c r="AF4657" s="381">
        <v>66150</v>
      </c>
      <c r="AG4657" s="381">
        <v>9999</v>
      </c>
      <c r="AH4657" s="381" t="s">
        <v>1121</v>
      </c>
      <c r="AI4657" s="381" t="s">
        <v>1090</v>
      </c>
      <c r="AJ4657" s="381">
        <v>0</v>
      </c>
    </row>
    <row r="4658" spans="1:36">
      <c r="A4658" s="381" t="s">
        <v>584</v>
      </c>
      <c r="B4658" s="381" t="s">
        <v>1120</v>
      </c>
      <c r="C4658" s="381">
        <v>55</v>
      </c>
      <c r="D4658" s="381">
        <v>127</v>
      </c>
      <c r="E4658" s="381" t="s">
        <v>1119</v>
      </c>
      <c r="F4658" s="381" t="s">
        <v>1118</v>
      </c>
      <c r="G4658" s="381" t="s">
        <v>1117</v>
      </c>
      <c r="H4658" s="381">
        <v>65000</v>
      </c>
      <c r="I4658" s="381">
        <v>23450</v>
      </c>
      <c r="J4658" s="381">
        <v>26800</v>
      </c>
      <c r="K4658" s="381">
        <v>30150</v>
      </c>
      <c r="L4658" s="381">
        <v>33500</v>
      </c>
      <c r="M4658" s="381">
        <v>36200</v>
      </c>
      <c r="N4658" s="381">
        <v>38900</v>
      </c>
      <c r="O4658" s="381">
        <v>41550</v>
      </c>
      <c r="P4658" s="381">
        <v>44250</v>
      </c>
      <c r="Q4658" s="381">
        <v>14100</v>
      </c>
      <c r="R4658" s="381">
        <v>16240</v>
      </c>
      <c r="S4658" s="381">
        <v>20420</v>
      </c>
      <c r="T4658" s="381">
        <v>24600</v>
      </c>
      <c r="U4658" s="381">
        <v>28780</v>
      </c>
      <c r="V4658" s="381">
        <v>32960</v>
      </c>
      <c r="W4658" s="381">
        <v>37140</v>
      </c>
      <c r="X4658" s="381">
        <v>41320</v>
      </c>
      <c r="Y4658" s="381">
        <v>37550</v>
      </c>
      <c r="Z4658" s="381">
        <v>42900</v>
      </c>
      <c r="AA4658" s="381">
        <v>48250</v>
      </c>
      <c r="AB4658" s="381">
        <v>53600</v>
      </c>
      <c r="AC4658" s="381">
        <v>57900</v>
      </c>
      <c r="AD4658" s="381">
        <v>62200</v>
      </c>
      <c r="AE4658" s="381">
        <v>66500</v>
      </c>
      <c r="AF4658" s="381">
        <v>70800</v>
      </c>
      <c r="AG4658" s="381">
        <v>9999</v>
      </c>
      <c r="AH4658" s="381" t="s">
        <v>1117</v>
      </c>
      <c r="AI4658" s="381" t="s">
        <v>1090</v>
      </c>
      <c r="AJ4658" s="381">
        <v>0</v>
      </c>
    </row>
    <row r="4659" spans="1:36">
      <c r="A4659" s="381" t="s">
        <v>584</v>
      </c>
      <c r="B4659" s="381" t="s">
        <v>1116</v>
      </c>
      <c r="C4659" s="381">
        <v>55</v>
      </c>
      <c r="D4659" s="381">
        <v>129</v>
      </c>
      <c r="E4659" s="381" t="s">
        <v>1115</v>
      </c>
      <c r="F4659" s="381" t="s">
        <v>1114</v>
      </c>
      <c r="G4659" s="381" t="s">
        <v>1113</v>
      </c>
      <c r="H4659" s="381">
        <v>54900</v>
      </c>
      <c r="I4659" s="381">
        <v>21950</v>
      </c>
      <c r="J4659" s="381">
        <v>25050</v>
      </c>
      <c r="K4659" s="381">
        <v>28200</v>
      </c>
      <c r="L4659" s="381">
        <v>31300</v>
      </c>
      <c r="M4659" s="381">
        <v>33850</v>
      </c>
      <c r="N4659" s="381">
        <v>36350</v>
      </c>
      <c r="O4659" s="381">
        <v>38850</v>
      </c>
      <c r="P4659" s="381">
        <v>41350</v>
      </c>
      <c r="Q4659" s="381">
        <v>13200</v>
      </c>
      <c r="R4659" s="381">
        <v>16240</v>
      </c>
      <c r="S4659" s="381">
        <v>20420</v>
      </c>
      <c r="T4659" s="381">
        <v>24600</v>
      </c>
      <c r="U4659" s="381">
        <v>28780</v>
      </c>
      <c r="V4659" s="381">
        <v>32960</v>
      </c>
      <c r="W4659" s="381">
        <v>37140</v>
      </c>
      <c r="X4659" s="381">
        <v>41320</v>
      </c>
      <c r="Y4659" s="381">
        <v>35100</v>
      </c>
      <c r="Z4659" s="381">
        <v>40100</v>
      </c>
      <c r="AA4659" s="381">
        <v>45100</v>
      </c>
      <c r="AB4659" s="381">
        <v>50100</v>
      </c>
      <c r="AC4659" s="381">
        <v>54150</v>
      </c>
      <c r="AD4659" s="381">
        <v>58150</v>
      </c>
      <c r="AE4659" s="381">
        <v>62150</v>
      </c>
      <c r="AF4659" s="381">
        <v>66150</v>
      </c>
      <c r="AG4659" s="381">
        <v>9999</v>
      </c>
      <c r="AH4659" s="381" t="s">
        <v>1113</v>
      </c>
      <c r="AI4659" s="381" t="s">
        <v>1090</v>
      </c>
      <c r="AJ4659" s="381">
        <v>0</v>
      </c>
    </row>
    <row r="4660" spans="1:36">
      <c r="A4660" s="381" t="s">
        <v>584</v>
      </c>
      <c r="B4660" s="381" t="s">
        <v>1112</v>
      </c>
      <c r="C4660" s="381">
        <v>55</v>
      </c>
      <c r="D4660" s="381">
        <v>131</v>
      </c>
      <c r="E4660" s="381" t="s">
        <v>1109</v>
      </c>
      <c r="F4660" s="381" t="s">
        <v>1108</v>
      </c>
      <c r="G4660" s="381" t="s">
        <v>1111</v>
      </c>
      <c r="H4660" s="381">
        <v>72400</v>
      </c>
      <c r="I4660" s="381">
        <v>25350</v>
      </c>
      <c r="J4660" s="381">
        <v>29000</v>
      </c>
      <c r="K4660" s="381">
        <v>32600</v>
      </c>
      <c r="L4660" s="381">
        <v>36200</v>
      </c>
      <c r="M4660" s="381">
        <v>39100</v>
      </c>
      <c r="N4660" s="381">
        <v>42000</v>
      </c>
      <c r="O4660" s="381">
        <v>44900</v>
      </c>
      <c r="P4660" s="381">
        <v>47800</v>
      </c>
      <c r="Q4660" s="381">
        <v>15200</v>
      </c>
      <c r="R4660" s="381">
        <v>17400</v>
      </c>
      <c r="S4660" s="381">
        <v>20420</v>
      </c>
      <c r="T4660" s="381">
        <v>24600</v>
      </c>
      <c r="U4660" s="381">
        <v>28780</v>
      </c>
      <c r="V4660" s="381">
        <v>32960</v>
      </c>
      <c r="W4660" s="381">
        <v>37140</v>
      </c>
      <c r="X4660" s="381">
        <v>41320</v>
      </c>
      <c r="Y4660" s="381">
        <v>40550</v>
      </c>
      <c r="Z4660" s="381">
        <v>46350</v>
      </c>
      <c r="AA4660" s="381">
        <v>52150</v>
      </c>
      <c r="AB4660" s="381">
        <v>57900</v>
      </c>
      <c r="AC4660" s="381">
        <v>62550</v>
      </c>
      <c r="AD4660" s="381">
        <v>67200</v>
      </c>
      <c r="AE4660" s="381">
        <v>71800</v>
      </c>
      <c r="AF4660" s="381">
        <v>76450</v>
      </c>
      <c r="AG4660" s="381">
        <v>5080</v>
      </c>
      <c r="AH4660" s="381" t="s">
        <v>1111</v>
      </c>
      <c r="AI4660" s="381" t="s">
        <v>1090</v>
      </c>
      <c r="AJ4660" s="381">
        <v>1</v>
      </c>
    </row>
    <row r="4661" spans="1:36">
      <c r="A4661" s="381" t="s">
        <v>584</v>
      </c>
      <c r="B4661" s="381" t="s">
        <v>1110</v>
      </c>
      <c r="C4661" s="381">
        <v>55</v>
      </c>
      <c r="D4661" s="381">
        <v>133</v>
      </c>
      <c r="E4661" s="381" t="s">
        <v>1109</v>
      </c>
      <c r="F4661" s="381" t="s">
        <v>1108</v>
      </c>
      <c r="G4661" s="381" t="s">
        <v>1107</v>
      </c>
      <c r="H4661" s="381">
        <v>72400</v>
      </c>
      <c r="I4661" s="381">
        <v>25350</v>
      </c>
      <c r="J4661" s="381">
        <v>29000</v>
      </c>
      <c r="K4661" s="381">
        <v>32600</v>
      </c>
      <c r="L4661" s="381">
        <v>36200</v>
      </c>
      <c r="M4661" s="381">
        <v>39100</v>
      </c>
      <c r="N4661" s="381">
        <v>42000</v>
      </c>
      <c r="O4661" s="381">
        <v>44900</v>
      </c>
      <c r="P4661" s="381">
        <v>47800</v>
      </c>
      <c r="Q4661" s="381">
        <v>15200</v>
      </c>
      <c r="R4661" s="381">
        <v>17400</v>
      </c>
      <c r="S4661" s="381">
        <v>20420</v>
      </c>
      <c r="T4661" s="381">
        <v>24600</v>
      </c>
      <c r="U4661" s="381">
        <v>28780</v>
      </c>
      <c r="V4661" s="381">
        <v>32960</v>
      </c>
      <c r="W4661" s="381">
        <v>37140</v>
      </c>
      <c r="X4661" s="381">
        <v>41320</v>
      </c>
      <c r="Y4661" s="381">
        <v>40550</v>
      </c>
      <c r="Z4661" s="381">
        <v>46350</v>
      </c>
      <c r="AA4661" s="381">
        <v>52150</v>
      </c>
      <c r="AB4661" s="381">
        <v>57900</v>
      </c>
      <c r="AC4661" s="381">
        <v>62550</v>
      </c>
      <c r="AD4661" s="381">
        <v>67200</v>
      </c>
      <c r="AE4661" s="381">
        <v>71800</v>
      </c>
      <c r="AF4661" s="381">
        <v>76450</v>
      </c>
      <c r="AG4661" s="381">
        <v>5080</v>
      </c>
      <c r="AH4661" s="381" t="s">
        <v>1107</v>
      </c>
      <c r="AI4661" s="381" t="s">
        <v>1090</v>
      </c>
      <c r="AJ4661" s="381">
        <v>1</v>
      </c>
    </row>
    <row r="4662" spans="1:36">
      <c r="A4662" s="381" t="s">
        <v>584</v>
      </c>
      <c r="B4662" s="381" t="s">
        <v>1106</v>
      </c>
      <c r="C4662" s="381">
        <v>55</v>
      </c>
      <c r="D4662" s="381">
        <v>135</v>
      </c>
      <c r="E4662" s="381" t="s">
        <v>1105</v>
      </c>
      <c r="F4662" s="381" t="s">
        <v>1104</v>
      </c>
      <c r="G4662" s="381" t="s">
        <v>1103</v>
      </c>
      <c r="H4662" s="381">
        <v>64500</v>
      </c>
      <c r="I4662" s="381">
        <v>22600</v>
      </c>
      <c r="J4662" s="381">
        <v>25800</v>
      </c>
      <c r="K4662" s="381">
        <v>29050</v>
      </c>
      <c r="L4662" s="381">
        <v>32250</v>
      </c>
      <c r="M4662" s="381">
        <v>34850</v>
      </c>
      <c r="N4662" s="381">
        <v>37450</v>
      </c>
      <c r="O4662" s="381">
        <v>40000</v>
      </c>
      <c r="P4662" s="381">
        <v>42600</v>
      </c>
      <c r="Q4662" s="381">
        <v>13550</v>
      </c>
      <c r="R4662" s="381">
        <v>16240</v>
      </c>
      <c r="S4662" s="381">
        <v>20420</v>
      </c>
      <c r="T4662" s="381">
        <v>24600</v>
      </c>
      <c r="U4662" s="381">
        <v>28780</v>
      </c>
      <c r="V4662" s="381">
        <v>32960</v>
      </c>
      <c r="W4662" s="381">
        <v>37140</v>
      </c>
      <c r="X4662" s="381">
        <v>41320</v>
      </c>
      <c r="Y4662" s="381">
        <v>36150</v>
      </c>
      <c r="Z4662" s="381">
        <v>41300</v>
      </c>
      <c r="AA4662" s="381">
        <v>46450</v>
      </c>
      <c r="AB4662" s="381">
        <v>51600</v>
      </c>
      <c r="AC4662" s="381">
        <v>55750</v>
      </c>
      <c r="AD4662" s="381">
        <v>59900</v>
      </c>
      <c r="AE4662" s="381">
        <v>64000</v>
      </c>
      <c r="AF4662" s="381">
        <v>68150</v>
      </c>
      <c r="AG4662" s="381">
        <v>9999</v>
      </c>
      <c r="AH4662" s="381" t="s">
        <v>1103</v>
      </c>
      <c r="AI4662" s="381" t="s">
        <v>1090</v>
      </c>
      <c r="AJ4662" s="381">
        <v>0</v>
      </c>
    </row>
    <row r="4663" spans="1:36">
      <c r="A4663" s="381" t="s">
        <v>584</v>
      </c>
      <c r="B4663" s="381" t="s">
        <v>1102</v>
      </c>
      <c r="C4663" s="381">
        <v>55</v>
      </c>
      <c r="D4663" s="381">
        <v>137</v>
      </c>
      <c r="E4663" s="381" t="s">
        <v>1101</v>
      </c>
      <c r="F4663" s="381" t="s">
        <v>1100</v>
      </c>
      <c r="G4663" s="381" t="s">
        <v>1099</v>
      </c>
      <c r="H4663" s="381">
        <v>56600</v>
      </c>
      <c r="I4663" s="381">
        <v>21950</v>
      </c>
      <c r="J4663" s="381">
        <v>25050</v>
      </c>
      <c r="K4663" s="381">
        <v>28200</v>
      </c>
      <c r="L4663" s="381">
        <v>31300</v>
      </c>
      <c r="M4663" s="381">
        <v>33850</v>
      </c>
      <c r="N4663" s="381">
        <v>36350</v>
      </c>
      <c r="O4663" s="381">
        <v>38850</v>
      </c>
      <c r="P4663" s="381">
        <v>41350</v>
      </c>
      <c r="Q4663" s="381">
        <v>13200</v>
      </c>
      <c r="R4663" s="381">
        <v>16240</v>
      </c>
      <c r="S4663" s="381">
        <v>20420</v>
      </c>
      <c r="T4663" s="381">
        <v>24600</v>
      </c>
      <c r="U4663" s="381">
        <v>28780</v>
      </c>
      <c r="V4663" s="381">
        <v>32960</v>
      </c>
      <c r="W4663" s="381">
        <v>37140</v>
      </c>
      <c r="X4663" s="381">
        <v>41320</v>
      </c>
      <c r="Y4663" s="381">
        <v>35100</v>
      </c>
      <c r="Z4663" s="381">
        <v>40100</v>
      </c>
      <c r="AA4663" s="381">
        <v>45100</v>
      </c>
      <c r="AB4663" s="381">
        <v>50100</v>
      </c>
      <c r="AC4663" s="381">
        <v>54150</v>
      </c>
      <c r="AD4663" s="381">
        <v>58150</v>
      </c>
      <c r="AE4663" s="381">
        <v>62150</v>
      </c>
      <c r="AF4663" s="381">
        <v>66150</v>
      </c>
      <c r="AG4663" s="381">
        <v>9999</v>
      </c>
      <c r="AH4663" s="381" t="s">
        <v>1099</v>
      </c>
      <c r="AI4663" s="381" t="s">
        <v>1090</v>
      </c>
      <c r="AJ4663" s="381">
        <v>0</v>
      </c>
    </row>
    <row r="4664" spans="1:36">
      <c r="A4664" s="381" t="s">
        <v>584</v>
      </c>
      <c r="B4664" s="381" t="s">
        <v>1098</v>
      </c>
      <c r="C4664" s="381">
        <v>55</v>
      </c>
      <c r="D4664" s="381">
        <v>139</v>
      </c>
      <c r="E4664" s="381" t="s">
        <v>1097</v>
      </c>
      <c r="F4664" s="381" t="s">
        <v>1096</v>
      </c>
      <c r="G4664" s="381" t="s">
        <v>1095</v>
      </c>
      <c r="H4664" s="381">
        <v>67700</v>
      </c>
      <c r="I4664" s="381">
        <v>23700</v>
      </c>
      <c r="J4664" s="381">
        <v>27100</v>
      </c>
      <c r="K4664" s="381">
        <v>30500</v>
      </c>
      <c r="L4664" s="381">
        <v>33850</v>
      </c>
      <c r="M4664" s="381">
        <v>36600</v>
      </c>
      <c r="N4664" s="381">
        <v>39300</v>
      </c>
      <c r="O4664" s="381">
        <v>42000</v>
      </c>
      <c r="P4664" s="381">
        <v>44700</v>
      </c>
      <c r="Q4664" s="381">
        <v>14250</v>
      </c>
      <c r="R4664" s="381">
        <v>16250</v>
      </c>
      <c r="S4664" s="381">
        <v>20420</v>
      </c>
      <c r="T4664" s="381">
        <v>24600</v>
      </c>
      <c r="U4664" s="381">
        <v>28780</v>
      </c>
      <c r="V4664" s="381">
        <v>32960</v>
      </c>
      <c r="W4664" s="381">
        <v>37140</v>
      </c>
      <c r="X4664" s="381">
        <v>41320</v>
      </c>
      <c r="Y4664" s="381">
        <v>37950</v>
      </c>
      <c r="Z4664" s="381">
        <v>43350</v>
      </c>
      <c r="AA4664" s="381">
        <v>48750</v>
      </c>
      <c r="AB4664" s="381">
        <v>54150</v>
      </c>
      <c r="AC4664" s="381">
        <v>58500</v>
      </c>
      <c r="AD4664" s="381">
        <v>62850</v>
      </c>
      <c r="AE4664" s="381">
        <v>67150</v>
      </c>
      <c r="AF4664" s="381">
        <v>71500</v>
      </c>
      <c r="AG4664" s="381">
        <v>460</v>
      </c>
      <c r="AH4664" s="381" t="s">
        <v>1095</v>
      </c>
      <c r="AI4664" s="381" t="s">
        <v>1090</v>
      </c>
      <c r="AJ4664" s="381">
        <v>1</v>
      </c>
    </row>
    <row r="4665" spans="1:36">
      <c r="A4665" s="381" t="s">
        <v>584</v>
      </c>
      <c r="B4665" s="381" t="s">
        <v>1094</v>
      </c>
      <c r="C4665" s="381">
        <v>55</v>
      </c>
      <c r="D4665" s="381">
        <v>141</v>
      </c>
      <c r="E4665" s="381" t="s">
        <v>1093</v>
      </c>
      <c r="F4665" s="381" t="s">
        <v>1092</v>
      </c>
      <c r="G4665" s="381" t="s">
        <v>1091</v>
      </c>
      <c r="H4665" s="381">
        <v>68000</v>
      </c>
      <c r="I4665" s="381">
        <v>23800</v>
      </c>
      <c r="J4665" s="381">
        <v>27200</v>
      </c>
      <c r="K4665" s="381">
        <v>30600</v>
      </c>
      <c r="L4665" s="381">
        <v>34000</v>
      </c>
      <c r="M4665" s="381">
        <v>36750</v>
      </c>
      <c r="N4665" s="381">
        <v>39450</v>
      </c>
      <c r="O4665" s="381">
        <v>42200</v>
      </c>
      <c r="P4665" s="381">
        <v>44900</v>
      </c>
      <c r="Q4665" s="381">
        <v>14300</v>
      </c>
      <c r="R4665" s="381">
        <v>16350</v>
      </c>
      <c r="S4665" s="381">
        <v>20420</v>
      </c>
      <c r="T4665" s="381">
        <v>24600</v>
      </c>
      <c r="U4665" s="381">
        <v>28780</v>
      </c>
      <c r="V4665" s="381">
        <v>32960</v>
      </c>
      <c r="W4665" s="381">
        <v>37140</v>
      </c>
      <c r="X4665" s="381">
        <v>41320</v>
      </c>
      <c r="Y4665" s="381">
        <v>38100</v>
      </c>
      <c r="Z4665" s="381">
        <v>43550</v>
      </c>
      <c r="AA4665" s="381">
        <v>49000</v>
      </c>
      <c r="AB4665" s="381">
        <v>54400</v>
      </c>
      <c r="AC4665" s="381">
        <v>58800</v>
      </c>
      <c r="AD4665" s="381">
        <v>63150</v>
      </c>
      <c r="AE4665" s="381">
        <v>67500</v>
      </c>
      <c r="AF4665" s="381">
        <v>71850</v>
      </c>
      <c r="AG4665" s="381">
        <v>9999</v>
      </c>
      <c r="AH4665" s="381" t="s">
        <v>1091</v>
      </c>
      <c r="AI4665" s="381" t="s">
        <v>1090</v>
      </c>
      <c r="AJ4665" s="381">
        <v>0</v>
      </c>
    </row>
    <row r="4666" spans="1:36">
      <c r="A4666" s="381" t="s">
        <v>585</v>
      </c>
      <c r="B4666" s="381" t="s">
        <v>1089</v>
      </c>
      <c r="C4666" s="381">
        <v>56</v>
      </c>
      <c r="D4666" s="381">
        <v>1</v>
      </c>
      <c r="E4666" s="381" t="s">
        <v>1088</v>
      </c>
      <c r="F4666" s="381" t="s">
        <v>1087</v>
      </c>
      <c r="G4666" s="381" t="s">
        <v>1086</v>
      </c>
      <c r="H4666" s="381">
        <v>68300</v>
      </c>
      <c r="I4666" s="381">
        <v>26150</v>
      </c>
      <c r="J4666" s="381">
        <v>29900</v>
      </c>
      <c r="K4666" s="381">
        <v>33650</v>
      </c>
      <c r="L4666" s="381">
        <v>37350</v>
      </c>
      <c r="M4666" s="381">
        <v>40350</v>
      </c>
      <c r="N4666" s="381">
        <v>43350</v>
      </c>
      <c r="O4666" s="381">
        <v>46350</v>
      </c>
      <c r="P4666" s="381">
        <v>49350</v>
      </c>
      <c r="Q4666" s="381">
        <v>15700</v>
      </c>
      <c r="R4666" s="381">
        <v>17950</v>
      </c>
      <c r="S4666" s="381">
        <v>20420</v>
      </c>
      <c r="T4666" s="381">
        <v>24600</v>
      </c>
      <c r="U4666" s="381">
        <v>28780</v>
      </c>
      <c r="V4666" s="381">
        <v>32960</v>
      </c>
      <c r="W4666" s="381">
        <v>37140</v>
      </c>
      <c r="X4666" s="381">
        <v>41320</v>
      </c>
      <c r="Y4666" s="381">
        <v>41850</v>
      </c>
      <c r="Z4666" s="381">
        <v>47800</v>
      </c>
      <c r="AA4666" s="381">
        <v>53800</v>
      </c>
      <c r="AB4666" s="381">
        <v>59750</v>
      </c>
      <c r="AC4666" s="381">
        <v>64550</v>
      </c>
      <c r="AD4666" s="381">
        <v>69350</v>
      </c>
      <c r="AE4666" s="381">
        <v>74100</v>
      </c>
      <c r="AF4666" s="381">
        <v>78900</v>
      </c>
      <c r="AG4666" s="381">
        <v>9999</v>
      </c>
      <c r="AH4666" s="381" t="s">
        <v>1086</v>
      </c>
      <c r="AI4666" s="381" t="s">
        <v>21</v>
      </c>
      <c r="AJ4666" s="381">
        <v>0</v>
      </c>
    </row>
    <row r="4667" spans="1:36">
      <c r="A4667" s="381" t="s">
        <v>585</v>
      </c>
      <c r="B4667" s="381" t="s">
        <v>1085</v>
      </c>
      <c r="C4667" s="381">
        <v>56</v>
      </c>
      <c r="D4667" s="381">
        <v>3</v>
      </c>
      <c r="E4667" s="381" t="s">
        <v>1084</v>
      </c>
      <c r="F4667" s="381" t="s">
        <v>1083</v>
      </c>
      <c r="G4667" s="381" t="s">
        <v>1082</v>
      </c>
      <c r="H4667" s="381">
        <v>63700</v>
      </c>
      <c r="I4667" s="381">
        <v>26150</v>
      </c>
      <c r="J4667" s="381">
        <v>29900</v>
      </c>
      <c r="K4667" s="381">
        <v>33650</v>
      </c>
      <c r="L4667" s="381">
        <v>37350</v>
      </c>
      <c r="M4667" s="381">
        <v>40350</v>
      </c>
      <c r="N4667" s="381">
        <v>43350</v>
      </c>
      <c r="O4667" s="381">
        <v>46350</v>
      </c>
      <c r="P4667" s="381">
        <v>49350</v>
      </c>
      <c r="Q4667" s="381">
        <v>15700</v>
      </c>
      <c r="R4667" s="381">
        <v>17950</v>
      </c>
      <c r="S4667" s="381">
        <v>20420</v>
      </c>
      <c r="T4667" s="381">
        <v>24600</v>
      </c>
      <c r="U4667" s="381">
        <v>28780</v>
      </c>
      <c r="V4667" s="381">
        <v>32960</v>
      </c>
      <c r="W4667" s="381">
        <v>37140</v>
      </c>
      <c r="X4667" s="381">
        <v>41320</v>
      </c>
      <c r="Y4667" s="381">
        <v>41850</v>
      </c>
      <c r="Z4667" s="381">
        <v>47800</v>
      </c>
      <c r="AA4667" s="381">
        <v>53800</v>
      </c>
      <c r="AB4667" s="381">
        <v>59750</v>
      </c>
      <c r="AC4667" s="381">
        <v>64550</v>
      </c>
      <c r="AD4667" s="381">
        <v>69350</v>
      </c>
      <c r="AE4667" s="381">
        <v>74100</v>
      </c>
      <c r="AF4667" s="381">
        <v>78900</v>
      </c>
      <c r="AG4667" s="381">
        <v>9999</v>
      </c>
      <c r="AH4667" s="381" t="s">
        <v>1082</v>
      </c>
      <c r="AI4667" s="381" t="s">
        <v>21</v>
      </c>
      <c r="AJ4667" s="381">
        <v>0</v>
      </c>
    </row>
    <row r="4668" spans="1:36">
      <c r="A4668" s="381" t="s">
        <v>585</v>
      </c>
      <c r="B4668" s="381" t="s">
        <v>1081</v>
      </c>
      <c r="C4668" s="381">
        <v>56</v>
      </c>
      <c r="D4668" s="381">
        <v>5</v>
      </c>
      <c r="E4668" s="381" t="s">
        <v>1080</v>
      </c>
      <c r="F4668" s="381" t="s">
        <v>1079</v>
      </c>
      <c r="G4668" s="381" t="s">
        <v>1078</v>
      </c>
      <c r="H4668" s="381">
        <v>90400</v>
      </c>
      <c r="I4668" s="381">
        <v>31650</v>
      </c>
      <c r="J4668" s="381">
        <v>36200</v>
      </c>
      <c r="K4668" s="381">
        <v>40700</v>
      </c>
      <c r="L4668" s="381">
        <v>45200</v>
      </c>
      <c r="M4668" s="381">
        <v>48850</v>
      </c>
      <c r="N4668" s="381">
        <v>52450</v>
      </c>
      <c r="O4668" s="381">
        <v>56050</v>
      </c>
      <c r="P4668" s="381">
        <v>59700</v>
      </c>
      <c r="Q4668" s="381">
        <v>19000</v>
      </c>
      <c r="R4668" s="381">
        <v>21700</v>
      </c>
      <c r="S4668" s="381">
        <v>24400</v>
      </c>
      <c r="T4668" s="381">
        <v>27100</v>
      </c>
      <c r="U4668" s="381">
        <v>29300</v>
      </c>
      <c r="V4668" s="381">
        <v>32960</v>
      </c>
      <c r="W4668" s="381">
        <v>37140</v>
      </c>
      <c r="X4668" s="381">
        <v>41320</v>
      </c>
      <c r="Y4668" s="381">
        <v>47600</v>
      </c>
      <c r="Z4668" s="381">
        <v>54400</v>
      </c>
      <c r="AA4668" s="381">
        <v>61200</v>
      </c>
      <c r="AB4668" s="381">
        <v>68000</v>
      </c>
      <c r="AC4668" s="381">
        <v>73450</v>
      </c>
      <c r="AD4668" s="381">
        <v>78900</v>
      </c>
      <c r="AE4668" s="381">
        <v>84350</v>
      </c>
      <c r="AF4668" s="381">
        <v>89800</v>
      </c>
      <c r="AG4668" s="381">
        <v>9999</v>
      </c>
      <c r="AH4668" s="381" t="s">
        <v>1078</v>
      </c>
      <c r="AI4668" s="381" t="s">
        <v>21</v>
      </c>
      <c r="AJ4668" s="381">
        <v>0</v>
      </c>
    </row>
    <row r="4669" spans="1:36">
      <c r="A4669" s="381" t="s">
        <v>585</v>
      </c>
      <c r="B4669" s="381" t="s">
        <v>1077</v>
      </c>
      <c r="C4669" s="381">
        <v>56</v>
      </c>
      <c r="D4669" s="381">
        <v>7</v>
      </c>
      <c r="E4669" s="381" t="s">
        <v>1076</v>
      </c>
      <c r="F4669" s="381" t="s">
        <v>1075</v>
      </c>
      <c r="G4669" s="381" t="s">
        <v>1074</v>
      </c>
      <c r="H4669" s="381">
        <v>71500</v>
      </c>
      <c r="I4669" s="381">
        <v>26150</v>
      </c>
      <c r="J4669" s="381">
        <v>29900</v>
      </c>
      <c r="K4669" s="381">
        <v>33650</v>
      </c>
      <c r="L4669" s="381">
        <v>37350</v>
      </c>
      <c r="M4669" s="381">
        <v>40350</v>
      </c>
      <c r="N4669" s="381">
        <v>43350</v>
      </c>
      <c r="O4669" s="381">
        <v>46350</v>
      </c>
      <c r="P4669" s="381">
        <v>49350</v>
      </c>
      <c r="Q4669" s="381">
        <v>15700</v>
      </c>
      <c r="R4669" s="381">
        <v>17950</v>
      </c>
      <c r="S4669" s="381">
        <v>20420</v>
      </c>
      <c r="T4669" s="381">
        <v>24600</v>
      </c>
      <c r="U4669" s="381">
        <v>28780</v>
      </c>
      <c r="V4669" s="381">
        <v>32960</v>
      </c>
      <c r="W4669" s="381">
        <v>37140</v>
      </c>
      <c r="X4669" s="381">
        <v>41320</v>
      </c>
      <c r="Y4669" s="381">
        <v>41850</v>
      </c>
      <c r="Z4669" s="381">
        <v>47800</v>
      </c>
      <c r="AA4669" s="381">
        <v>53800</v>
      </c>
      <c r="AB4669" s="381">
        <v>59750</v>
      </c>
      <c r="AC4669" s="381">
        <v>64550</v>
      </c>
      <c r="AD4669" s="381">
        <v>69350</v>
      </c>
      <c r="AE4669" s="381">
        <v>74100</v>
      </c>
      <c r="AF4669" s="381">
        <v>78900</v>
      </c>
      <c r="AG4669" s="381">
        <v>9999</v>
      </c>
      <c r="AH4669" s="381" t="s">
        <v>1074</v>
      </c>
      <c r="AI4669" s="381" t="s">
        <v>21</v>
      </c>
      <c r="AJ4669" s="381">
        <v>0</v>
      </c>
    </row>
    <row r="4670" spans="1:36">
      <c r="A4670" s="381" t="s">
        <v>585</v>
      </c>
      <c r="B4670" s="381" t="s">
        <v>1073</v>
      </c>
      <c r="C4670" s="381">
        <v>56</v>
      </c>
      <c r="D4670" s="381">
        <v>9</v>
      </c>
      <c r="E4670" s="381" t="s">
        <v>1072</v>
      </c>
      <c r="F4670" s="381" t="s">
        <v>1071</v>
      </c>
      <c r="G4670" s="381" t="s">
        <v>1070</v>
      </c>
      <c r="H4670" s="381">
        <v>76700</v>
      </c>
      <c r="I4670" s="381">
        <v>26850</v>
      </c>
      <c r="J4670" s="381">
        <v>30700</v>
      </c>
      <c r="K4670" s="381">
        <v>34550</v>
      </c>
      <c r="L4670" s="381">
        <v>38350</v>
      </c>
      <c r="M4670" s="381">
        <v>41450</v>
      </c>
      <c r="N4670" s="381">
        <v>44500</v>
      </c>
      <c r="O4670" s="381">
        <v>47600</v>
      </c>
      <c r="P4670" s="381">
        <v>50650</v>
      </c>
      <c r="Q4670" s="381">
        <v>16100</v>
      </c>
      <c r="R4670" s="381">
        <v>18400</v>
      </c>
      <c r="S4670" s="381">
        <v>20700</v>
      </c>
      <c r="T4670" s="381">
        <v>24600</v>
      </c>
      <c r="U4670" s="381">
        <v>28780</v>
      </c>
      <c r="V4670" s="381">
        <v>32960</v>
      </c>
      <c r="W4670" s="381">
        <v>37140</v>
      </c>
      <c r="X4670" s="381">
        <v>41320</v>
      </c>
      <c r="Y4670" s="381">
        <v>42950</v>
      </c>
      <c r="Z4670" s="381">
        <v>49100</v>
      </c>
      <c r="AA4670" s="381">
        <v>55250</v>
      </c>
      <c r="AB4670" s="381">
        <v>61350</v>
      </c>
      <c r="AC4670" s="381">
        <v>66300</v>
      </c>
      <c r="AD4670" s="381">
        <v>71200</v>
      </c>
      <c r="AE4670" s="381">
        <v>76100</v>
      </c>
      <c r="AF4670" s="381">
        <v>81000</v>
      </c>
      <c r="AG4670" s="381">
        <v>9999</v>
      </c>
      <c r="AH4670" s="381" t="s">
        <v>1070</v>
      </c>
      <c r="AI4670" s="381" t="s">
        <v>21</v>
      </c>
      <c r="AJ4670" s="381">
        <v>0</v>
      </c>
    </row>
    <row r="4671" spans="1:36">
      <c r="A4671" s="381" t="s">
        <v>585</v>
      </c>
      <c r="B4671" s="381" t="s">
        <v>1069</v>
      </c>
      <c r="C4671" s="381">
        <v>56</v>
      </c>
      <c r="D4671" s="381">
        <v>11</v>
      </c>
      <c r="E4671" s="381" t="s">
        <v>1068</v>
      </c>
      <c r="F4671" s="381" t="s">
        <v>1067</v>
      </c>
      <c r="G4671" s="381" t="s">
        <v>1066</v>
      </c>
      <c r="H4671" s="381">
        <v>68100</v>
      </c>
      <c r="I4671" s="381">
        <v>26150</v>
      </c>
      <c r="J4671" s="381">
        <v>29900</v>
      </c>
      <c r="K4671" s="381">
        <v>33650</v>
      </c>
      <c r="L4671" s="381">
        <v>37350</v>
      </c>
      <c r="M4671" s="381">
        <v>40350</v>
      </c>
      <c r="N4671" s="381">
        <v>43350</v>
      </c>
      <c r="O4671" s="381">
        <v>46350</v>
      </c>
      <c r="P4671" s="381">
        <v>49350</v>
      </c>
      <c r="Q4671" s="381">
        <v>15700</v>
      </c>
      <c r="R4671" s="381">
        <v>17950</v>
      </c>
      <c r="S4671" s="381">
        <v>20420</v>
      </c>
      <c r="T4671" s="381">
        <v>24600</v>
      </c>
      <c r="U4671" s="381">
        <v>28780</v>
      </c>
      <c r="V4671" s="381">
        <v>32960</v>
      </c>
      <c r="W4671" s="381">
        <v>37140</v>
      </c>
      <c r="X4671" s="381">
        <v>41320</v>
      </c>
      <c r="Y4671" s="381">
        <v>41850</v>
      </c>
      <c r="Z4671" s="381">
        <v>47800</v>
      </c>
      <c r="AA4671" s="381">
        <v>53800</v>
      </c>
      <c r="AB4671" s="381">
        <v>59750</v>
      </c>
      <c r="AC4671" s="381">
        <v>64550</v>
      </c>
      <c r="AD4671" s="381">
        <v>69350</v>
      </c>
      <c r="AE4671" s="381">
        <v>74100</v>
      </c>
      <c r="AF4671" s="381">
        <v>78900</v>
      </c>
      <c r="AG4671" s="381">
        <v>9999</v>
      </c>
      <c r="AH4671" s="381" t="s">
        <v>1066</v>
      </c>
      <c r="AI4671" s="381" t="s">
        <v>21</v>
      </c>
      <c r="AJ4671" s="381">
        <v>0</v>
      </c>
    </row>
    <row r="4672" spans="1:36">
      <c r="A4672" s="381" t="s">
        <v>585</v>
      </c>
      <c r="B4672" s="381" t="s">
        <v>1065</v>
      </c>
      <c r="C4672" s="381">
        <v>56</v>
      </c>
      <c r="D4672" s="381">
        <v>13</v>
      </c>
      <c r="E4672" s="381" t="s">
        <v>1064</v>
      </c>
      <c r="F4672" s="381" t="s">
        <v>1063</v>
      </c>
      <c r="G4672" s="381" t="s">
        <v>1062</v>
      </c>
      <c r="H4672" s="381">
        <v>63800</v>
      </c>
      <c r="I4672" s="381">
        <v>26150</v>
      </c>
      <c r="J4672" s="381">
        <v>29900</v>
      </c>
      <c r="K4672" s="381">
        <v>33650</v>
      </c>
      <c r="L4672" s="381">
        <v>37350</v>
      </c>
      <c r="M4672" s="381">
        <v>40350</v>
      </c>
      <c r="N4672" s="381">
        <v>43350</v>
      </c>
      <c r="O4672" s="381">
        <v>46350</v>
      </c>
      <c r="P4672" s="381">
        <v>49350</v>
      </c>
      <c r="Q4672" s="381">
        <v>15700</v>
      </c>
      <c r="R4672" s="381">
        <v>17950</v>
      </c>
      <c r="S4672" s="381">
        <v>20420</v>
      </c>
      <c r="T4672" s="381">
        <v>24600</v>
      </c>
      <c r="U4672" s="381">
        <v>28780</v>
      </c>
      <c r="V4672" s="381">
        <v>32960</v>
      </c>
      <c r="W4672" s="381">
        <v>37140</v>
      </c>
      <c r="X4672" s="381">
        <v>41320</v>
      </c>
      <c r="Y4672" s="381">
        <v>41850</v>
      </c>
      <c r="Z4672" s="381">
        <v>47800</v>
      </c>
      <c r="AA4672" s="381">
        <v>53800</v>
      </c>
      <c r="AB4672" s="381">
        <v>59750</v>
      </c>
      <c r="AC4672" s="381">
        <v>64550</v>
      </c>
      <c r="AD4672" s="381">
        <v>69350</v>
      </c>
      <c r="AE4672" s="381">
        <v>74100</v>
      </c>
      <c r="AF4672" s="381">
        <v>78900</v>
      </c>
      <c r="AG4672" s="381">
        <v>9999</v>
      </c>
      <c r="AH4672" s="381" t="s">
        <v>1062</v>
      </c>
      <c r="AI4672" s="381" t="s">
        <v>21</v>
      </c>
      <c r="AJ4672" s="381">
        <v>0</v>
      </c>
    </row>
    <row r="4673" spans="1:36">
      <c r="A4673" s="381" t="s">
        <v>585</v>
      </c>
      <c r="B4673" s="381" t="s">
        <v>1061</v>
      </c>
      <c r="C4673" s="381">
        <v>56</v>
      </c>
      <c r="D4673" s="381">
        <v>15</v>
      </c>
      <c r="E4673" s="381" t="s">
        <v>1060</v>
      </c>
      <c r="F4673" s="381" t="s">
        <v>1059</v>
      </c>
      <c r="G4673" s="381" t="s">
        <v>1058</v>
      </c>
      <c r="H4673" s="381">
        <v>57000</v>
      </c>
      <c r="I4673" s="381">
        <v>26150</v>
      </c>
      <c r="J4673" s="381">
        <v>29900</v>
      </c>
      <c r="K4673" s="381">
        <v>33650</v>
      </c>
      <c r="L4673" s="381">
        <v>37350</v>
      </c>
      <c r="M4673" s="381">
        <v>40350</v>
      </c>
      <c r="N4673" s="381">
        <v>43350</v>
      </c>
      <c r="O4673" s="381">
        <v>46350</v>
      </c>
      <c r="P4673" s="381">
        <v>49350</v>
      </c>
      <c r="Q4673" s="381">
        <v>15700</v>
      </c>
      <c r="R4673" s="381">
        <v>17950</v>
      </c>
      <c r="S4673" s="381">
        <v>20420</v>
      </c>
      <c r="T4673" s="381">
        <v>24600</v>
      </c>
      <c r="U4673" s="381">
        <v>28780</v>
      </c>
      <c r="V4673" s="381">
        <v>32960</v>
      </c>
      <c r="W4673" s="381">
        <v>37140</v>
      </c>
      <c r="X4673" s="381">
        <v>41320</v>
      </c>
      <c r="Y4673" s="381">
        <v>41850</v>
      </c>
      <c r="Z4673" s="381">
        <v>47800</v>
      </c>
      <c r="AA4673" s="381">
        <v>53800</v>
      </c>
      <c r="AB4673" s="381">
        <v>59750</v>
      </c>
      <c r="AC4673" s="381">
        <v>64550</v>
      </c>
      <c r="AD4673" s="381">
        <v>69350</v>
      </c>
      <c r="AE4673" s="381">
        <v>74100</v>
      </c>
      <c r="AF4673" s="381">
        <v>78900</v>
      </c>
      <c r="AG4673" s="381">
        <v>9999</v>
      </c>
      <c r="AH4673" s="381" t="s">
        <v>1058</v>
      </c>
      <c r="AI4673" s="381" t="s">
        <v>21</v>
      </c>
      <c r="AJ4673" s="381">
        <v>0</v>
      </c>
    </row>
    <row r="4674" spans="1:36">
      <c r="A4674" s="381" t="s">
        <v>585</v>
      </c>
      <c r="B4674" s="381" t="s">
        <v>1057</v>
      </c>
      <c r="C4674" s="381">
        <v>56</v>
      </c>
      <c r="D4674" s="381">
        <v>17</v>
      </c>
      <c r="E4674" s="381" t="s">
        <v>1056</v>
      </c>
      <c r="F4674" s="381" t="s">
        <v>1055</v>
      </c>
      <c r="G4674" s="381" t="s">
        <v>1054</v>
      </c>
      <c r="H4674" s="381">
        <v>62300</v>
      </c>
      <c r="I4674" s="381">
        <v>26150</v>
      </c>
      <c r="J4674" s="381">
        <v>29900</v>
      </c>
      <c r="K4674" s="381">
        <v>33650</v>
      </c>
      <c r="L4674" s="381">
        <v>37350</v>
      </c>
      <c r="M4674" s="381">
        <v>40350</v>
      </c>
      <c r="N4674" s="381">
        <v>43350</v>
      </c>
      <c r="O4674" s="381">
        <v>46350</v>
      </c>
      <c r="P4674" s="381">
        <v>49350</v>
      </c>
      <c r="Q4674" s="381">
        <v>15700</v>
      </c>
      <c r="R4674" s="381">
        <v>17950</v>
      </c>
      <c r="S4674" s="381">
        <v>20420</v>
      </c>
      <c r="T4674" s="381">
        <v>24600</v>
      </c>
      <c r="U4674" s="381">
        <v>28780</v>
      </c>
      <c r="V4674" s="381">
        <v>32960</v>
      </c>
      <c r="W4674" s="381">
        <v>37140</v>
      </c>
      <c r="X4674" s="381">
        <v>41320</v>
      </c>
      <c r="Y4674" s="381">
        <v>41850</v>
      </c>
      <c r="Z4674" s="381">
        <v>47800</v>
      </c>
      <c r="AA4674" s="381">
        <v>53800</v>
      </c>
      <c r="AB4674" s="381">
        <v>59750</v>
      </c>
      <c r="AC4674" s="381">
        <v>64550</v>
      </c>
      <c r="AD4674" s="381">
        <v>69350</v>
      </c>
      <c r="AE4674" s="381">
        <v>74100</v>
      </c>
      <c r="AF4674" s="381">
        <v>78900</v>
      </c>
      <c r="AG4674" s="381">
        <v>9999</v>
      </c>
      <c r="AH4674" s="381" t="s">
        <v>1054</v>
      </c>
      <c r="AI4674" s="381" t="s">
        <v>21</v>
      </c>
      <c r="AJ4674" s="381">
        <v>0</v>
      </c>
    </row>
    <row r="4675" spans="1:36">
      <c r="A4675" s="381" t="s">
        <v>585</v>
      </c>
      <c r="B4675" s="381" t="s">
        <v>1053</v>
      </c>
      <c r="C4675" s="381">
        <v>56</v>
      </c>
      <c r="D4675" s="381">
        <v>19</v>
      </c>
      <c r="E4675" s="381" t="s">
        <v>1052</v>
      </c>
      <c r="F4675" s="381" t="s">
        <v>1051</v>
      </c>
      <c r="G4675" s="381" t="s">
        <v>1050</v>
      </c>
      <c r="H4675" s="381">
        <v>65900</v>
      </c>
      <c r="I4675" s="381">
        <v>26150</v>
      </c>
      <c r="J4675" s="381">
        <v>29900</v>
      </c>
      <c r="K4675" s="381">
        <v>33650</v>
      </c>
      <c r="L4675" s="381">
        <v>37350</v>
      </c>
      <c r="M4675" s="381">
        <v>40350</v>
      </c>
      <c r="N4675" s="381">
        <v>43350</v>
      </c>
      <c r="O4675" s="381">
        <v>46350</v>
      </c>
      <c r="P4675" s="381">
        <v>49350</v>
      </c>
      <c r="Q4675" s="381">
        <v>15700</v>
      </c>
      <c r="R4675" s="381">
        <v>17950</v>
      </c>
      <c r="S4675" s="381">
        <v>20420</v>
      </c>
      <c r="T4675" s="381">
        <v>24600</v>
      </c>
      <c r="U4675" s="381">
        <v>28780</v>
      </c>
      <c r="V4675" s="381">
        <v>32960</v>
      </c>
      <c r="W4675" s="381">
        <v>37140</v>
      </c>
      <c r="X4675" s="381">
        <v>41320</v>
      </c>
      <c r="Y4675" s="381">
        <v>41850</v>
      </c>
      <c r="Z4675" s="381">
        <v>47800</v>
      </c>
      <c r="AA4675" s="381">
        <v>53800</v>
      </c>
      <c r="AB4675" s="381">
        <v>59750</v>
      </c>
      <c r="AC4675" s="381">
        <v>64550</v>
      </c>
      <c r="AD4675" s="381">
        <v>69350</v>
      </c>
      <c r="AE4675" s="381">
        <v>74100</v>
      </c>
      <c r="AF4675" s="381">
        <v>78900</v>
      </c>
      <c r="AG4675" s="381">
        <v>9999</v>
      </c>
      <c r="AH4675" s="381" t="s">
        <v>1050</v>
      </c>
      <c r="AI4675" s="381" t="s">
        <v>21</v>
      </c>
      <c r="AJ4675" s="381">
        <v>0</v>
      </c>
    </row>
    <row r="4676" spans="1:36">
      <c r="A4676" s="381" t="s">
        <v>585</v>
      </c>
      <c r="B4676" s="381" t="s">
        <v>1049</v>
      </c>
      <c r="C4676" s="381">
        <v>56</v>
      </c>
      <c r="D4676" s="381">
        <v>21</v>
      </c>
      <c r="E4676" s="381" t="s">
        <v>1048</v>
      </c>
      <c r="F4676" s="381" t="s">
        <v>1047</v>
      </c>
      <c r="G4676" s="381" t="s">
        <v>1046</v>
      </c>
      <c r="H4676" s="381">
        <v>75500</v>
      </c>
      <c r="I4676" s="381">
        <v>26450</v>
      </c>
      <c r="J4676" s="381">
        <v>30200</v>
      </c>
      <c r="K4676" s="381">
        <v>34000</v>
      </c>
      <c r="L4676" s="381">
        <v>37750</v>
      </c>
      <c r="M4676" s="381">
        <v>40800</v>
      </c>
      <c r="N4676" s="381">
        <v>43800</v>
      </c>
      <c r="O4676" s="381">
        <v>46850</v>
      </c>
      <c r="P4676" s="381">
        <v>49850</v>
      </c>
      <c r="Q4676" s="381">
        <v>15900</v>
      </c>
      <c r="R4676" s="381">
        <v>18150</v>
      </c>
      <c r="S4676" s="381">
        <v>20420</v>
      </c>
      <c r="T4676" s="381">
        <v>24600</v>
      </c>
      <c r="U4676" s="381">
        <v>28780</v>
      </c>
      <c r="V4676" s="381">
        <v>32960</v>
      </c>
      <c r="W4676" s="381">
        <v>37140</v>
      </c>
      <c r="X4676" s="381">
        <v>41320</v>
      </c>
      <c r="Y4676" s="381">
        <v>42300</v>
      </c>
      <c r="Z4676" s="381">
        <v>48350</v>
      </c>
      <c r="AA4676" s="381">
        <v>54400</v>
      </c>
      <c r="AB4676" s="381">
        <v>60400</v>
      </c>
      <c r="AC4676" s="381">
        <v>65250</v>
      </c>
      <c r="AD4676" s="381">
        <v>70100</v>
      </c>
      <c r="AE4676" s="381">
        <v>74900</v>
      </c>
      <c r="AF4676" s="381">
        <v>79750</v>
      </c>
      <c r="AG4676" s="381">
        <v>1580</v>
      </c>
      <c r="AH4676" s="381" t="s">
        <v>1046</v>
      </c>
      <c r="AI4676" s="381" t="s">
        <v>21</v>
      </c>
      <c r="AJ4676" s="381">
        <v>1</v>
      </c>
    </row>
    <row r="4677" spans="1:36">
      <c r="A4677" s="381" t="s">
        <v>585</v>
      </c>
      <c r="B4677" s="381" t="s">
        <v>1045</v>
      </c>
      <c r="C4677" s="381">
        <v>56</v>
      </c>
      <c r="D4677" s="381">
        <v>23</v>
      </c>
      <c r="E4677" s="381" t="s">
        <v>1044</v>
      </c>
      <c r="F4677" s="381" t="s">
        <v>1043</v>
      </c>
      <c r="G4677" s="381" t="s">
        <v>1042</v>
      </c>
      <c r="H4677" s="381">
        <v>76600</v>
      </c>
      <c r="I4677" s="381">
        <v>26850</v>
      </c>
      <c r="J4677" s="381">
        <v>30650</v>
      </c>
      <c r="K4677" s="381">
        <v>34500</v>
      </c>
      <c r="L4677" s="381">
        <v>38300</v>
      </c>
      <c r="M4677" s="381">
        <v>41400</v>
      </c>
      <c r="N4677" s="381">
        <v>44450</v>
      </c>
      <c r="O4677" s="381">
        <v>47500</v>
      </c>
      <c r="P4677" s="381">
        <v>50600</v>
      </c>
      <c r="Q4677" s="381">
        <v>16100</v>
      </c>
      <c r="R4677" s="381">
        <v>18400</v>
      </c>
      <c r="S4677" s="381">
        <v>20700</v>
      </c>
      <c r="T4677" s="381">
        <v>24600</v>
      </c>
      <c r="U4677" s="381">
        <v>28780</v>
      </c>
      <c r="V4677" s="381">
        <v>32960</v>
      </c>
      <c r="W4677" s="381">
        <v>37140</v>
      </c>
      <c r="X4677" s="381">
        <v>41320</v>
      </c>
      <c r="Y4677" s="381">
        <v>42950</v>
      </c>
      <c r="Z4677" s="381">
        <v>49050</v>
      </c>
      <c r="AA4677" s="381">
        <v>55200</v>
      </c>
      <c r="AB4677" s="381">
        <v>61300</v>
      </c>
      <c r="AC4677" s="381">
        <v>66250</v>
      </c>
      <c r="AD4677" s="381">
        <v>71150</v>
      </c>
      <c r="AE4677" s="381">
        <v>76050</v>
      </c>
      <c r="AF4677" s="381">
        <v>80950</v>
      </c>
      <c r="AG4677" s="381">
        <v>9999</v>
      </c>
      <c r="AH4677" s="381" t="s">
        <v>1042</v>
      </c>
      <c r="AI4677" s="381" t="s">
        <v>21</v>
      </c>
      <c r="AJ4677" s="381">
        <v>0</v>
      </c>
    </row>
    <row r="4678" spans="1:36">
      <c r="A4678" s="381" t="s">
        <v>585</v>
      </c>
      <c r="B4678" s="381" t="s">
        <v>1041</v>
      </c>
      <c r="C4678" s="381">
        <v>56</v>
      </c>
      <c r="D4678" s="381">
        <v>25</v>
      </c>
      <c r="E4678" s="381" t="s">
        <v>1040</v>
      </c>
      <c r="F4678" s="381" t="s">
        <v>1039</v>
      </c>
      <c r="G4678" s="381" t="s">
        <v>1038</v>
      </c>
      <c r="H4678" s="381">
        <v>74400</v>
      </c>
      <c r="I4678" s="381">
        <v>26150</v>
      </c>
      <c r="J4678" s="381">
        <v>29900</v>
      </c>
      <c r="K4678" s="381">
        <v>33650</v>
      </c>
      <c r="L4678" s="381">
        <v>37350</v>
      </c>
      <c r="M4678" s="381">
        <v>40350</v>
      </c>
      <c r="N4678" s="381">
        <v>43350</v>
      </c>
      <c r="O4678" s="381">
        <v>46350</v>
      </c>
      <c r="P4678" s="381">
        <v>49350</v>
      </c>
      <c r="Q4678" s="381">
        <v>15700</v>
      </c>
      <c r="R4678" s="381">
        <v>17950</v>
      </c>
      <c r="S4678" s="381">
        <v>20420</v>
      </c>
      <c r="T4678" s="381">
        <v>24600</v>
      </c>
      <c r="U4678" s="381">
        <v>28780</v>
      </c>
      <c r="V4678" s="381">
        <v>32960</v>
      </c>
      <c r="W4678" s="381">
        <v>37140</v>
      </c>
      <c r="X4678" s="381">
        <v>41320</v>
      </c>
      <c r="Y4678" s="381">
        <v>41850</v>
      </c>
      <c r="Z4678" s="381">
        <v>47800</v>
      </c>
      <c r="AA4678" s="381">
        <v>53800</v>
      </c>
      <c r="AB4678" s="381">
        <v>59750</v>
      </c>
      <c r="AC4678" s="381">
        <v>64550</v>
      </c>
      <c r="AD4678" s="381">
        <v>69350</v>
      </c>
      <c r="AE4678" s="381">
        <v>74100</v>
      </c>
      <c r="AF4678" s="381">
        <v>78900</v>
      </c>
      <c r="AG4678" s="381">
        <v>1350</v>
      </c>
      <c r="AH4678" s="381" t="s">
        <v>1038</v>
      </c>
      <c r="AI4678" s="381" t="s">
        <v>21</v>
      </c>
      <c r="AJ4678" s="381">
        <v>1</v>
      </c>
    </row>
    <row r="4679" spans="1:36">
      <c r="A4679" s="381" t="s">
        <v>585</v>
      </c>
      <c r="B4679" s="381" t="s">
        <v>1037</v>
      </c>
      <c r="C4679" s="381">
        <v>56</v>
      </c>
      <c r="D4679" s="381">
        <v>27</v>
      </c>
      <c r="E4679" s="381" t="s">
        <v>1036</v>
      </c>
      <c r="F4679" s="381" t="s">
        <v>1035</v>
      </c>
      <c r="G4679" s="381" t="s">
        <v>1034</v>
      </c>
      <c r="H4679" s="381">
        <v>61400</v>
      </c>
      <c r="I4679" s="381">
        <v>26150</v>
      </c>
      <c r="J4679" s="381">
        <v>29900</v>
      </c>
      <c r="K4679" s="381">
        <v>33650</v>
      </c>
      <c r="L4679" s="381">
        <v>37350</v>
      </c>
      <c r="M4679" s="381">
        <v>40350</v>
      </c>
      <c r="N4679" s="381">
        <v>43350</v>
      </c>
      <c r="O4679" s="381">
        <v>46350</v>
      </c>
      <c r="P4679" s="381">
        <v>49350</v>
      </c>
      <c r="Q4679" s="381">
        <v>15700</v>
      </c>
      <c r="R4679" s="381">
        <v>17950</v>
      </c>
      <c r="S4679" s="381">
        <v>20420</v>
      </c>
      <c r="T4679" s="381">
        <v>24600</v>
      </c>
      <c r="U4679" s="381">
        <v>28780</v>
      </c>
      <c r="V4679" s="381">
        <v>32960</v>
      </c>
      <c r="W4679" s="381">
        <v>37140</v>
      </c>
      <c r="X4679" s="381">
        <v>41320</v>
      </c>
      <c r="Y4679" s="381">
        <v>41850</v>
      </c>
      <c r="Z4679" s="381">
        <v>47800</v>
      </c>
      <c r="AA4679" s="381">
        <v>53800</v>
      </c>
      <c r="AB4679" s="381">
        <v>59750</v>
      </c>
      <c r="AC4679" s="381">
        <v>64550</v>
      </c>
      <c r="AD4679" s="381">
        <v>69350</v>
      </c>
      <c r="AE4679" s="381">
        <v>74100</v>
      </c>
      <c r="AF4679" s="381">
        <v>78900</v>
      </c>
      <c r="AG4679" s="381">
        <v>9999</v>
      </c>
      <c r="AH4679" s="381" t="s">
        <v>1034</v>
      </c>
      <c r="AI4679" s="381" t="s">
        <v>21</v>
      </c>
      <c r="AJ4679" s="381">
        <v>0</v>
      </c>
    </row>
    <row r="4680" spans="1:36">
      <c r="A4680" s="381" t="s">
        <v>585</v>
      </c>
      <c r="B4680" s="381" t="s">
        <v>1033</v>
      </c>
      <c r="C4680" s="381">
        <v>56</v>
      </c>
      <c r="D4680" s="381">
        <v>29</v>
      </c>
      <c r="E4680" s="381" t="s">
        <v>1032</v>
      </c>
      <c r="F4680" s="381" t="s">
        <v>1031</v>
      </c>
      <c r="G4680" s="381" t="s">
        <v>1030</v>
      </c>
      <c r="H4680" s="381">
        <v>69700</v>
      </c>
      <c r="I4680" s="381">
        <v>26150</v>
      </c>
      <c r="J4680" s="381">
        <v>29900</v>
      </c>
      <c r="K4680" s="381">
        <v>33650</v>
      </c>
      <c r="L4680" s="381">
        <v>37350</v>
      </c>
      <c r="M4680" s="381">
        <v>40350</v>
      </c>
      <c r="N4680" s="381">
        <v>43350</v>
      </c>
      <c r="O4680" s="381">
        <v>46350</v>
      </c>
      <c r="P4680" s="381">
        <v>49350</v>
      </c>
      <c r="Q4680" s="381">
        <v>15700</v>
      </c>
      <c r="R4680" s="381">
        <v>17950</v>
      </c>
      <c r="S4680" s="381">
        <v>20420</v>
      </c>
      <c r="T4680" s="381">
        <v>24600</v>
      </c>
      <c r="U4680" s="381">
        <v>28780</v>
      </c>
      <c r="V4680" s="381">
        <v>32960</v>
      </c>
      <c r="W4680" s="381">
        <v>37140</v>
      </c>
      <c r="X4680" s="381">
        <v>41320</v>
      </c>
      <c r="Y4680" s="381">
        <v>41850</v>
      </c>
      <c r="Z4680" s="381">
        <v>47800</v>
      </c>
      <c r="AA4680" s="381">
        <v>53800</v>
      </c>
      <c r="AB4680" s="381">
        <v>59750</v>
      </c>
      <c r="AC4680" s="381">
        <v>64550</v>
      </c>
      <c r="AD4680" s="381">
        <v>69350</v>
      </c>
      <c r="AE4680" s="381">
        <v>74100</v>
      </c>
      <c r="AF4680" s="381">
        <v>78900</v>
      </c>
      <c r="AG4680" s="381">
        <v>9999</v>
      </c>
      <c r="AH4680" s="381" t="s">
        <v>1030</v>
      </c>
      <c r="AI4680" s="381" t="s">
        <v>21</v>
      </c>
      <c r="AJ4680" s="381">
        <v>0</v>
      </c>
    </row>
    <row r="4681" spans="1:36">
      <c r="A4681" s="381" t="s">
        <v>585</v>
      </c>
      <c r="B4681" s="381" t="s">
        <v>1029</v>
      </c>
      <c r="C4681" s="381">
        <v>56</v>
      </c>
      <c r="D4681" s="381">
        <v>31</v>
      </c>
      <c r="E4681" s="381" t="s">
        <v>1028</v>
      </c>
      <c r="F4681" s="381" t="s">
        <v>1027</v>
      </c>
      <c r="G4681" s="381" t="s">
        <v>1026</v>
      </c>
      <c r="H4681" s="381">
        <v>58800</v>
      </c>
      <c r="I4681" s="381">
        <v>26150</v>
      </c>
      <c r="J4681" s="381">
        <v>29900</v>
      </c>
      <c r="K4681" s="381">
        <v>33650</v>
      </c>
      <c r="L4681" s="381">
        <v>37350</v>
      </c>
      <c r="M4681" s="381">
        <v>40350</v>
      </c>
      <c r="N4681" s="381">
        <v>43350</v>
      </c>
      <c r="O4681" s="381">
        <v>46350</v>
      </c>
      <c r="P4681" s="381">
        <v>49350</v>
      </c>
      <c r="Q4681" s="381">
        <v>15700</v>
      </c>
      <c r="R4681" s="381">
        <v>17950</v>
      </c>
      <c r="S4681" s="381">
        <v>20420</v>
      </c>
      <c r="T4681" s="381">
        <v>24600</v>
      </c>
      <c r="U4681" s="381">
        <v>28780</v>
      </c>
      <c r="V4681" s="381">
        <v>32960</v>
      </c>
      <c r="W4681" s="381">
        <v>37140</v>
      </c>
      <c r="X4681" s="381">
        <v>41320</v>
      </c>
      <c r="Y4681" s="381">
        <v>41850</v>
      </c>
      <c r="Z4681" s="381">
        <v>47800</v>
      </c>
      <c r="AA4681" s="381">
        <v>53800</v>
      </c>
      <c r="AB4681" s="381">
        <v>59750</v>
      </c>
      <c r="AC4681" s="381">
        <v>64550</v>
      </c>
      <c r="AD4681" s="381">
        <v>69350</v>
      </c>
      <c r="AE4681" s="381">
        <v>74100</v>
      </c>
      <c r="AF4681" s="381">
        <v>78900</v>
      </c>
      <c r="AG4681" s="381">
        <v>9999</v>
      </c>
      <c r="AH4681" s="381" t="s">
        <v>1026</v>
      </c>
      <c r="AI4681" s="381" t="s">
        <v>21</v>
      </c>
      <c r="AJ4681" s="381">
        <v>0</v>
      </c>
    </row>
    <row r="4682" spans="1:36">
      <c r="A4682" s="381" t="s">
        <v>585</v>
      </c>
      <c r="B4682" s="381" t="s">
        <v>1025</v>
      </c>
      <c r="C4682" s="381">
        <v>56</v>
      </c>
      <c r="D4682" s="381">
        <v>33</v>
      </c>
      <c r="E4682" s="381" t="s">
        <v>1024</v>
      </c>
      <c r="F4682" s="381" t="s">
        <v>1023</v>
      </c>
      <c r="G4682" s="381" t="s">
        <v>1022</v>
      </c>
      <c r="H4682" s="381">
        <v>74500</v>
      </c>
      <c r="I4682" s="381">
        <v>26150</v>
      </c>
      <c r="J4682" s="381">
        <v>29900</v>
      </c>
      <c r="K4682" s="381">
        <v>33650</v>
      </c>
      <c r="L4682" s="381">
        <v>37350</v>
      </c>
      <c r="M4682" s="381">
        <v>40350</v>
      </c>
      <c r="N4682" s="381">
        <v>43350</v>
      </c>
      <c r="O4682" s="381">
        <v>46350</v>
      </c>
      <c r="P4682" s="381">
        <v>49350</v>
      </c>
      <c r="Q4682" s="381">
        <v>15700</v>
      </c>
      <c r="R4682" s="381">
        <v>17950</v>
      </c>
      <c r="S4682" s="381">
        <v>20420</v>
      </c>
      <c r="T4682" s="381">
        <v>24600</v>
      </c>
      <c r="U4682" s="381">
        <v>28780</v>
      </c>
      <c r="V4682" s="381">
        <v>32960</v>
      </c>
      <c r="W4682" s="381">
        <v>37140</v>
      </c>
      <c r="X4682" s="381">
        <v>41320</v>
      </c>
      <c r="Y4682" s="381">
        <v>41850</v>
      </c>
      <c r="Z4682" s="381">
        <v>47800</v>
      </c>
      <c r="AA4682" s="381">
        <v>53800</v>
      </c>
      <c r="AB4682" s="381">
        <v>59750</v>
      </c>
      <c r="AC4682" s="381">
        <v>64550</v>
      </c>
      <c r="AD4682" s="381">
        <v>69350</v>
      </c>
      <c r="AE4682" s="381">
        <v>74100</v>
      </c>
      <c r="AF4682" s="381">
        <v>78900</v>
      </c>
      <c r="AG4682" s="381">
        <v>9999</v>
      </c>
      <c r="AH4682" s="381" t="s">
        <v>1022</v>
      </c>
      <c r="AI4682" s="381" t="s">
        <v>21</v>
      </c>
      <c r="AJ4682" s="381">
        <v>0</v>
      </c>
    </row>
    <row r="4683" spans="1:36">
      <c r="A4683" s="381" t="s">
        <v>585</v>
      </c>
      <c r="B4683" s="381" t="s">
        <v>1021</v>
      </c>
      <c r="C4683" s="381">
        <v>56</v>
      </c>
      <c r="D4683" s="381">
        <v>35</v>
      </c>
      <c r="E4683" s="381" t="s">
        <v>1020</v>
      </c>
      <c r="F4683" s="381" t="s">
        <v>1019</v>
      </c>
      <c r="G4683" s="381" t="s">
        <v>1018</v>
      </c>
      <c r="H4683" s="381">
        <v>88700</v>
      </c>
      <c r="I4683" s="381">
        <v>31050</v>
      </c>
      <c r="J4683" s="381">
        <v>35500</v>
      </c>
      <c r="K4683" s="381">
        <v>39950</v>
      </c>
      <c r="L4683" s="381">
        <v>44350</v>
      </c>
      <c r="M4683" s="381">
        <v>47900</v>
      </c>
      <c r="N4683" s="381">
        <v>51450</v>
      </c>
      <c r="O4683" s="381">
        <v>55000</v>
      </c>
      <c r="P4683" s="381">
        <v>58550</v>
      </c>
      <c r="Q4683" s="381">
        <v>18650</v>
      </c>
      <c r="R4683" s="381">
        <v>21300</v>
      </c>
      <c r="S4683" s="381">
        <v>23950</v>
      </c>
      <c r="T4683" s="381">
        <v>26600</v>
      </c>
      <c r="U4683" s="381">
        <v>28780</v>
      </c>
      <c r="V4683" s="381">
        <v>32960</v>
      </c>
      <c r="W4683" s="381">
        <v>37140</v>
      </c>
      <c r="X4683" s="381">
        <v>41320</v>
      </c>
      <c r="Y4683" s="381">
        <v>47600</v>
      </c>
      <c r="Z4683" s="381">
        <v>54400</v>
      </c>
      <c r="AA4683" s="381">
        <v>61200</v>
      </c>
      <c r="AB4683" s="381">
        <v>68000</v>
      </c>
      <c r="AC4683" s="381">
        <v>73450</v>
      </c>
      <c r="AD4683" s="381">
        <v>78900</v>
      </c>
      <c r="AE4683" s="381">
        <v>84350</v>
      </c>
      <c r="AF4683" s="381">
        <v>89800</v>
      </c>
      <c r="AG4683" s="381">
        <v>9999</v>
      </c>
      <c r="AH4683" s="381" t="s">
        <v>1018</v>
      </c>
      <c r="AI4683" s="381" t="s">
        <v>21</v>
      </c>
      <c r="AJ4683" s="381">
        <v>0</v>
      </c>
    </row>
    <row r="4684" spans="1:36">
      <c r="A4684" s="381" t="s">
        <v>585</v>
      </c>
      <c r="B4684" s="381" t="s">
        <v>1017</v>
      </c>
      <c r="C4684" s="381">
        <v>56</v>
      </c>
      <c r="D4684" s="381">
        <v>37</v>
      </c>
      <c r="E4684" s="381" t="s">
        <v>1016</v>
      </c>
      <c r="F4684" s="381" t="s">
        <v>1015</v>
      </c>
      <c r="G4684" s="381" t="s">
        <v>1014</v>
      </c>
      <c r="H4684" s="381">
        <v>85400</v>
      </c>
      <c r="I4684" s="381">
        <v>29900</v>
      </c>
      <c r="J4684" s="381">
        <v>34200</v>
      </c>
      <c r="K4684" s="381">
        <v>38450</v>
      </c>
      <c r="L4684" s="381">
        <v>42700</v>
      </c>
      <c r="M4684" s="381">
        <v>46150</v>
      </c>
      <c r="N4684" s="381">
        <v>49550</v>
      </c>
      <c r="O4684" s="381">
        <v>52950</v>
      </c>
      <c r="P4684" s="381">
        <v>56400</v>
      </c>
      <c r="Q4684" s="381">
        <v>17950</v>
      </c>
      <c r="R4684" s="381">
        <v>20500</v>
      </c>
      <c r="S4684" s="381">
        <v>23050</v>
      </c>
      <c r="T4684" s="381">
        <v>25600</v>
      </c>
      <c r="U4684" s="381">
        <v>28780</v>
      </c>
      <c r="V4684" s="381">
        <v>32960</v>
      </c>
      <c r="W4684" s="381">
        <v>37140</v>
      </c>
      <c r="X4684" s="381">
        <v>41320</v>
      </c>
      <c r="Y4684" s="381">
        <v>47600</v>
      </c>
      <c r="Z4684" s="381">
        <v>54400</v>
      </c>
      <c r="AA4684" s="381">
        <v>61200</v>
      </c>
      <c r="AB4684" s="381">
        <v>68000</v>
      </c>
      <c r="AC4684" s="381">
        <v>73450</v>
      </c>
      <c r="AD4684" s="381">
        <v>78900</v>
      </c>
      <c r="AE4684" s="381">
        <v>84350</v>
      </c>
      <c r="AF4684" s="381">
        <v>89800</v>
      </c>
      <c r="AG4684" s="381">
        <v>9999</v>
      </c>
      <c r="AH4684" s="381" t="s">
        <v>1014</v>
      </c>
      <c r="AI4684" s="381" t="s">
        <v>21</v>
      </c>
      <c r="AJ4684" s="381">
        <v>0</v>
      </c>
    </row>
    <row r="4685" spans="1:36">
      <c r="A4685" s="381" t="s">
        <v>585</v>
      </c>
      <c r="B4685" s="381" t="s">
        <v>1013</v>
      </c>
      <c r="C4685" s="381">
        <v>56</v>
      </c>
      <c r="D4685" s="381">
        <v>39</v>
      </c>
      <c r="E4685" s="381" t="s">
        <v>1012</v>
      </c>
      <c r="F4685" s="381" t="s">
        <v>1011</v>
      </c>
      <c r="G4685" s="381" t="s">
        <v>1010</v>
      </c>
      <c r="H4685" s="381">
        <v>91400</v>
      </c>
      <c r="I4685" s="381">
        <v>32000</v>
      </c>
      <c r="J4685" s="381">
        <v>36600</v>
      </c>
      <c r="K4685" s="381">
        <v>41150</v>
      </c>
      <c r="L4685" s="381">
        <v>45700</v>
      </c>
      <c r="M4685" s="381">
        <v>49400</v>
      </c>
      <c r="N4685" s="381">
        <v>53050</v>
      </c>
      <c r="O4685" s="381">
        <v>56700</v>
      </c>
      <c r="P4685" s="381">
        <v>60350</v>
      </c>
      <c r="Q4685" s="381">
        <v>19200</v>
      </c>
      <c r="R4685" s="381">
        <v>21950</v>
      </c>
      <c r="S4685" s="381">
        <v>24700</v>
      </c>
      <c r="T4685" s="381">
        <v>27400</v>
      </c>
      <c r="U4685" s="381">
        <v>29600</v>
      </c>
      <c r="V4685" s="381">
        <v>32960</v>
      </c>
      <c r="W4685" s="381">
        <v>37140</v>
      </c>
      <c r="X4685" s="381">
        <v>41320</v>
      </c>
      <c r="Y4685" s="381">
        <v>47600</v>
      </c>
      <c r="Z4685" s="381">
        <v>54400</v>
      </c>
      <c r="AA4685" s="381">
        <v>61200</v>
      </c>
      <c r="AB4685" s="381">
        <v>68000</v>
      </c>
      <c r="AC4685" s="381">
        <v>73450</v>
      </c>
      <c r="AD4685" s="381">
        <v>78900</v>
      </c>
      <c r="AE4685" s="381">
        <v>84350</v>
      </c>
      <c r="AF4685" s="381">
        <v>89800</v>
      </c>
      <c r="AG4685" s="381">
        <v>9999</v>
      </c>
      <c r="AH4685" s="381" t="s">
        <v>1010</v>
      </c>
      <c r="AI4685" s="381" t="s">
        <v>21</v>
      </c>
      <c r="AJ4685" s="381">
        <v>0</v>
      </c>
    </row>
    <row r="4686" spans="1:36">
      <c r="A4686" s="381" t="s">
        <v>585</v>
      </c>
      <c r="B4686" s="381" t="s">
        <v>1009</v>
      </c>
      <c r="C4686" s="381">
        <v>56</v>
      </c>
      <c r="D4686" s="381">
        <v>41</v>
      </c>
      <c r="E4686" s="381" t="s">
        <v>1008</v>
      </c>
      <c r="F4686" s="381" t="s">
        <v>1007</v>
      </c>
      <c r="G4686" s="381" t="s">
        <v>1006</v>
      </c>
      <c r="H4686" s="381">
        <v>66300</v>
      </c>
      <c r="I4686" s="381">
        <v>26150</v>
      </c>
      <c r="J4686" s="381">
        <v>29900</v>
      </c>
      <c r="K4686" s="381">
        <v>33650</v>
      </c>
      <c r="L4686" s="381">
        <v>37350</v>
      </c>
      <c r="M4686" s="381">
        <v>40350</v>
      </c>
      <c r="N4686" s="381">
        <v>43350</v>
      </c>
      <c r="O4686" s="381">
        <v>46350</v>
      </c>
      <c r="P4686" s="381">
        <v>49350</v>
      </c>
      <c r="Q4686" s="381">
        <v>15700</v>
      </c>
      <c r="R4686" s="381">
        <v>17950</v>
      </c>
      <c r="S4686" s="381">
        <v>20420</v>
      </c>
      <c r="T4686" s="381">
        <v>24600</v>
      </c>
      <c r="U4686" s="381">
        <v>28780</v>
      </c>
      <c r="V4686" s="381">
        <v>32960</v>
      </c>
      <c r="W4686" s="381">
        <v>37140</v>
      </c>
      <c r="X4686" s="381">
        <v>41320</v>
      </c>
      <c r="Y4686" s="381">
        <v>41850</v>
      </c>
      <c r="Z4686" s="381">
        <v>47800</v>
      </c>
      <c r="AA4686" s="381">
        <v>53800</v>
      </c>
      <c r="AB4686" s="381">
        <v>59750</v>
      </c>
      <c r="AC4686" s="381">
        <v>64550</v>
      </c>
      <c r="AD4686" s="381">
        <v>69350</v>
      </c>
      <c r="AE4686" s="381">
        <v>74100</v>
      </c>
      <c r="AF4686" s="381">
        <v>78900</v>
      </c>
      <c r="AG4686" s="381">
        <v>9999</v>
      </c>
      <c r="AH4686" s="381" t="s">
        <v>1006</v>
      </c>
      <c r="AI4686" s="381" t="s">
        <v>21</v>
      </c>
      <c r="AJ4686" s="381">
        <v>0</v>
      </c>
    </row>
    <row r="4687" spans="1:36">
      <c r="A4687" s="381" t="s">
        <v>585</v>
      </c>
      <c r="B4687" s="381" t="s">
        <v>1005</v>
      </c>
      <c r="C4687" s="381">
        <v>56</v>
      </c>
      <c r="D4687" s="381">
        <v>43</v>
      </c>
      <c r="E4687" s="381" t="s">
        <v>1004</v>
      </c>
      <c r="F4687" s="381" t="s">
        <v>1003</v>
      </c>
      <c r="G4687" s="381" t="s">
        <v>1002</v>
      </c>
      <c r="H4687" s="381">
        <v>64900</v>
      </c>
      <c r="I4687" s="381">
        <v>26150</v>
      </c>
      <c r="J4687" s="381">
        <v>29900</v>
      </c>
      <c r="K4687" s="381">
        <v>33650</v>
      </c>
      <c r="L4687" s="381">
        <v>37350</v>
      </c>
      <c r="M4687" s="381">
        <v>40350</v>
      </c>
      <c r="N4687" s="381">
        <v>43350</v>
      </c>
      <c r="O4687" s="381">
        <v>46350</v>
      </c>
      <c r="P4687" s="381">
        <v>49350</v>
      </c>
      <c r="Q4687" s="381">
        <v>15700</v>
      </c>
      <c r="R4687" s="381">
        <v>17950</v>
      </c>
      <c r="S4687" s="381">
        <v>20420</v>
      </c>
      <c r="T4687" s="381">
        <v>24600</v>
      </c>
      <c r="U4687" s="381">
        <v>28780</v>
      </c>
      <c r="V4687" s="381">
        <v>32960</v>
      </c>
      <c r="W4687" s="381">
        <v>37140</v>
      </c>
      <c r="X4687" s="381">
        <v>41320</v>
      </c>
      <c r="Y4687" s="381">
        <v>41850</v>
      </c>
      <c r="Z4687" s="381">
        <v>47800</v>
      </c>
      <c r="AA4687" s="381">
        <v>53800</v>
      </c>
      <c r="AB4687" s="381">
        <v>59750</v>
      </c>
      <c r="AC4687" s="381">
        <v>64550</v>
      </c>
      <c r="AD4687" s="381">
        <v>69350</v>
      </c>
      <c r="AE4687" s="381">
        <v>74100</v>
      </c>
      <c r="AF4687" s="381">
        <v>78900</v>
      </c>
      <c r="AG4687" s="381">
        <v>9999</v>
      </c>
      <c r="AH4687" s="381" t="s">
        <v>1002</v>
      </c>
      <c r="AI4687" s="381" t="s">
        <v>21</v>
      </c>
      <c r="AJ4687" s="381">
        <v>0</v>
      </c>
    </row>
    <row r="4688" spans="1:36">
      <c r="A4688" s="381" t="s">
        <v>585</v>
      </c>
      <c r="B4688" s="381" t="s">
        <v>1001</v>
      </c>
      <c r="C4688" s="381">
        <v>56</v>
      </c>
      <c r="D4688" s="381">
        <v>45</v>
      </c>
      <c r="E4688" s="381" t="s">
        <v>1000</v>
      </c>
      <c r="F4688" s="381" t="s">
        <v>999</v>
      </c>
      <c r="G4688" s="381" t="s">
        <v>998</v>
      </c>
      <c r="H4688" s="381">
        <v>78700</v>
      </c>
      <c r="I4688" s="381">
        <v>27550</v>
      </c>
      <c r="J4688" s="381">
        <v>31500</v>
      </c>
      <c r="K4688" s="381">
        <v>35450</v>
      </c>
      <c r="L4688" s="381">
        <v>39350</v>
      </c>
      <c r="M4688" s="381">
        <v>42500</v>
      </c>
      <c r="N4688" s="381">
        <v>45650</v>
      </c>
      <c r="O4688" s="381">
        <v>48800</v>
      </c>
      <c r="P4688" s="381">
        <v>51950</v>
      </c>
      <c r="Q4688" s="381">
        <v>16550</v>
      </c>
      <c r="R4688" s="381">
        <v>18900</v>
      </c>
      <c r="S4688" s="381">
        <v>21250</v>
      </c>
      <c r="T4688" s="381">
        <v>24600</v>
      </c>
      <c r="U4688" s="381">
        <v>28780</v>
      </c>
      <c r="V4688" s="381">
        <v>32960</v>
      </c>
      <c r="W4688" s="381">
        <v>37140</v>
      </c>
      <c r="X4688" s="381">
        <v>41320</v>
      </c>
      <c r="Y4688" s="381">
        <v>44100</v>
      </c>
      <c r="Z4688" s="381">
        <v>50400</v>
      </c>
      <c r="AA4688" s="381">
        <v>56700</v>
      </c>
      <c r="AB4688" s="381">
        <v>62950</v>
      </c>
      <c r="AC4688" s="381">
        <v>68000</v>
      </c>
      <c r="AD4688" s="381">
        <v>73050</v>
      </c>
      <c r="AE4688" s="381">
        <v>78100</v>
      </c>
      <c r="AF4688" s="381">
        <v>83100</v>
      </c>
      <c r="AG4688" s="381">
        <v>9999</v>
      </c>
      <c r="AH4688" s="381" t="s">
        <v>998</v>
      </c>
      <c r="AI4688" s="381" t="s">
        <v>21</v>
      </c>
      <c r="AJ4688" s="381">
        <v>0</v>
      </c>
    </row>
    <row r="4689" spans="1:36">
      <c r="A4689" s="381" t="s">
        <v>997</v>
      </c>
      <c r="B4689" s="381" t="s">
        <v>996</v>
      </c>
      <c r="C4689" s="381">
        <v>60</v>
      </c>
      <c r="D4689" s="381">
        <v>999</v>
      </c>
      <c r="E4689" s="381" t="s">
        <v>995</v>
      </c>
      <c r="F4689" s="381" t="s">
        <v>994</v>
      </c>
      <c r="G4689" s="381" t="s">
        <v>994</v>
      </c>
      <c r="H4689" s="381">
        <v>27500</v>
      </c>
      <c r="I4689" s="381">
        <v>19600</v>
      </c>
      <c r="J4689" s="381">
        <v>22400</v>
      </c>
      <c r="K4689" s="381">
        <v>25200</v>
      </c>
      <c r="L4689" s="381">
        <v>28000</v>
      </c>
      <c r="M4689" s="381">
        <v>30250</v>
      </c>
      <c r="N4689" s="381">
        <v>32500</v>
      </c>
      <c r="O4689" s="381">
        <v>34750</v>
      </c>
      <c r="P4689" s="381">
        <v>37000</v>
      </c>
      <c r="Q4689" s="381">
        <v>11800</v>
      </c>
      <c r="R4689" s="381">
        <v>13450</v>
      </c>
      <c r="S4689" s="381">
        <v>15150</v>
      </c>
      <c r="T4689" s="381">
        <v>16800</v>
      </c>
      <c r="U4689" s="381">
        <v>18150</v>
      </c>
      <c r="V4689" s="381">
        <v>19500</v>
      </c>
      <c r="W4689" s="381">
        <v>20850</v>
      </c>
      <c r="X4689" s="381">
        <v>22200</v>
      </c>
      <c r="Y4689" s="381">
        <v>31400</v>
      </c>
      <c r="Z4689" s="381">
        <v>35850</v>
      </c>
      <c r="AA4689" s="381">
        <v>40350</v>
      </c>
      <c r="AB4689" s="381">
        <v>44800</v>
      </c>
      <c r="AC4689" s="381">
        <v>48400</v>
      </c>
      <c r="AD4689" s="381">
        <v>52000</v>
      </c>
      <c r="AE4689" s="381">
        <v>55600</v>
      </c>
      <c r="AF4689" s="381">
        <v>59150</v>
      </c>
      <c r="AH4689" s="381" t="s">
        <v>994</v>
      </c>
      <c r="AI4689" s="381" t="s">
        <v>994</v>
      </c>
      <c r="AJ4689" s="381">
        <v>0</v>
      </c>
    </row>
    <row r="4690" spans="1:36">
      <c r="A4690" s="381" t="s">
        <v>993</v>
      </c>
      <c r="B4690" s="381" t="s">
        <v>992</v>
      </c>
      <c r="C4690" s="381">
        <v>66</v>
      </c>
      <c r="D4690" s="381">
        <v>10</v>
      </c>
      <c r="E4690" s="381" t="s">
        <v>991</v>
      </c>
      <c r="F4690" s="381" t="s">
        <v>990</v>
      </c>
      <c r="G4690" s="381" t="s">
        <v>990</v>
      </c>
      <c r="H4690" s="381">
        <v>56300</v>
      </c>
      <c r="I4690" s="381">
        <v>20100</v>
      </c>
      <c r="J4690" s="381">
        <v>22950</v>
      </c>
      <c r="K4690" s="381">
        <v>25800</v>
      </c>
      <c r="L4690" s="381">
        <v>28650</v>
      </c>
      <c r="M4690" s="381">
        <v>30950</v>
      </c>
      <c r="N4690" s="381">
        <v>33250</v>
      </c>
      <c r="O4690" s="381">
        <v>35550</v>
      </c>
      <c r="P4690" s="381">
        <v>37850</v>
      </c>
      <c r="Q4690" s="381">
        <v>12050</v>
      </c>
      <c r="R4690" s="381">
        <v>13800</v>
      </c>
      <c r="S4690" s="381">
        <v>15500</v>
      </c>
      <c r="T4690" s="381">
        <v>17200</v>
      </c>
      <c r="U4690" s="381">
        <v>18600</v>
      </c>
      <c r="V4690" s="381">
        <v>20000</v>
      </c>
      <c r="W4690" s="381">
        <v>21350</v>
      </c>
      <c r="X4690" s="381">
        <v>22750</v>
      </c>
      <c r="Y4690" s="381">
        <v>32100</v>
      </c>
      <c r="Z4690" s="381">
        <v>36700</v>
      </c>
      <c r="AA4690" s="381">
        <v>41300</v>
      </c>
      <c r="AB4690" s="381">
        <v>45850</v>
      </c>
      <c r="AC4690" s="381">
        <v>49550</v>
      </c>
      <c r="AD4690" s="381">
        <v>53200</v>
      </c>
      <c r="AE4690" s="381">
        <v>56900</v>
      </c>
      <c r="AF4690" s="381">
        <v>60550</v>
      </c>
      <c r="AG4690" s="381">
        <v>9999</v>
      </c>
      <c r="AH4690" s="381" t="s">
        <v>990</v>
      </c>
      <c r="AI4690" s="381" t="s">
        <v>990</v>
      </c>
      <c r="AJ4690" s="381">
        <v>0</v>
      </c>
    </row>
    <row r="4691" spans="1:36">
      <c r="A4691" s="381" t="s">
        <v>989</v>
      </c>
      <c r="B4691" s="381" t="s">
        <v>988</v>
      </c>
      <c r="C4691" s="381">
        <v>69</v>
      </c>
      <c r="D4691" s="381">
        <v>999</v>
      </c>
      <c r="E4691" s="381" t="s">
        <v>987</v>
      </c>
      <c r="F4691" s="381" t="s">
        <v>986</v>
      </c>
      <c r="G4691" s="381" t="s">
        <v>986</v>
      </c>
      <c r="H4691" s="381">
        <v>25000</v>
      </c>
      <c r="I4691" s="381">
        <v>19600</v>
      </c>
      <c r="J4691" s="381">
        <v>22400</v>
      </c>
      <c r="K4691" s="381">
        <v>25200</v>
      </c>
      <c r="L4691" s="381">
        <v>28000</v>
      </c>
      <c r="M4691" s="381">
        <v>30250</v>
      </c>
      <c r="N4691" s="381">
        <v>32500</v>
      </c>
      <c r="O4691" s="381">
        <v>34750</v>
      </c>
      <c r="P4691" s="381">
        <v>37000</v>
      </c>
      <c r="Q4691" s="381">
        <v>11800</v>
      </c>
      <c r="R4691" s="381">
        <v>13450</v>
      </c>
      <c r="S4691" s="381">
        <v>15150</v>
      </c>
      <c r="T4691" s="381">
        <v>16800</v>
      </c>
      <c r="U4691" s="381">
        <v>18150</v>
      </c>
      <c r="V4691" s="381">
        <v>19500</v>
      </c>
      <c r="W4691" s="381">
        <v>20850</v>
      </c>
      <c r="X4691" s="381">
        <v>22200</v>
      </c>
      <c r="Y4691" s="381">
        <v>31400</v>
      </c>
      <c r="Z4691" s="381">
        <v>35850</v>
      </c>
      <c r="AA4691" s="381">
        <v>40350</v>
      </c>
      <c r="AB4691" s="381">
        <v>44800</v>
      </c>
      <c r="AC4691" s="381">
        <v>48400</v>
      </c>
      <c r="AD4691" s="381">
        <v>52000</v>
      </c>
      <c r="AE4691" s="381">
        <v>55600</v>
      </c>
      <c r="AF4691" s="381">
        <v>59150</v>
      </c>
      <c r="AH4691" s="381" t="s">
        <v>986</v>
      </c>
      <c r="AI4691" s="381" t="s">
        <v>985</v>
      </c>
      <c r="AJ4691" s="381">
        <v>0</v>
      </c>
    </row>
    <row r="4692" spans="1:36">
      <c r="A4692" s="381" t="s">
        <v>449</v>
      </c>
      <c r="B4692" s="381" t="s">
        <v>984</v>
      </c>
      <c r="C4692" s="381">
        <v>72</v>
      </c>
      <c r="D4692" s="381">
        <v>1</v>
      </c>
      <c r="E4692" s="381" t="s">
        <v>815</v>
      </c>
      <c r="F4692" s="381" t="s">
        <v>814</v>
      </c>
      <c r="G4692" s="381" t="s">
        <v>983</v>
      </c>
      <c r="H4692" s="381">
        <v>15800</v>
      </c>
      <c r="I4692" s="381">
        <v>8400</v>
      </c>
      <c r="J4692" s="381">
        <v>9600</v>
      </c>
      <c r="K4692" s="381">
        <v>10800</v>
      </c>
      <c r="L4692" s="381">
        <v>12000</v>
      </c>
      <c r="M4692" s="381">
        <v>13000</v>
      </c>
      <c r="N4692" s="381">
        <v>13950</v>
      </c>
      <c r="O4692" s="381">
        <v>14900</v>
      </c>
      <c r="P4692" s="381">
        <v>15850</v>
      </c>
      <c r="Q4692" s="381">
        <v>5050</v>
      </c>
      <c r="R4692" s="381">
        <v>5800</v>
      </c>
      <c r="S4692" s="381">
        <v>6500</v>
      </c>
      <c r="T4692" s="381">
        <v>7200</v>
      </c>
      <c r="U4692" s="381">
        <v>7800</v>
      </c>
      <c r="V4692" s="381">
        <v>8400</v>
      </c>
      <c r="W4692" s="381">
        <v>8950</v>
      </c>
      <c r="X4692" s="381">
        <v>9550</v>
      </c>
      <c r="Y4692" s="381">
        <v>13450</v>
      </c>
      <c r="Z4692" s="381">
        <v>15400</v>
      </c>
      <c r="AA4692" s="381">
        <v>17300</v>
      </c>
      <c r="AB4692" s="381">
        <v>19200</v>
      </c>
      <c r="AC4692" s="381">
        <v>20750</v>
      </c>
      <c r="AD4692" s="381">
        <v>22300</v>
      </c>
      <c r="AE4692" s="381">
        <v>23850</v>
      </c>
      <c r="AF4692" s="381">
        <v>25350</v>
      </c>
      <c r="AG4692" s="381">
        <v>9999</v>
      </c>
      <c r="AH4692" s="381" t="s">
        <v>983</v>
      </c>
      <c r="AI4692" s="381" t="s">
        <v>800</v>
      </c>
      <c r="AJ4692" s="381">
        <v>0</v>
      </c>
    </row>
    <row r="4693" spans="1:36">
      <c r="A4693" s="381" t="s">
        <v>449</v>
      </c>
      <c r="B4693" s="381" t="s">
        <v>982</v>
      </c>
      <c r="C4693" s="381">
        <v>72</v>
      </c>
      <c r="D4693" s="381">
        <v>3</v>
      </c>
      <c r="E4693" s="381" t="s">
        <v>835</v>
      </c>
      <c r="F4693" s="381" t="s">
        <v>834</v>
      </c>
      <c r="G4693" s="381" t="s">
        <v>981</v>
      </c>
      <c r="H4693" s="381">
        <v>18700</v>
      </c>
      <c r="I4693" s="381">
        <v>8850</v>
      </c>
      <c r="J4693" s="381">
        <v>10100</v>
      </c>
      <c r="K4693" s="381">
        <v>11350</v>
      </c>
      <c r="L4693" s="381">
        <v>12600</v>
      </c>
      <c r="M4693" s="381">
        <v>13650</v>
      </c>
      <c r="N4693" s="381">
        <v>14650</v>
      </c>
      <c r="O4693" s="381">
        <v>15650</v>
      </c>
      <c r="P4693" s="381">
        <v>16650</v>
      </c>
      <c r="Q4693" s="381">
        <v>5300</v>
      </c>
      <c r="R4693" s="381">
        <v>6050</v>
      </c>
      <c r="S4693" s="381">
        <v>6800</v>
      </c>
      <c r="T4693" s="381">
        <v>7550</v>
      </c>
      <c r="U4693" s="381">
        <v>8200</v>
      </c>
      <c r="V4693" s="381">
        <v>8800</v>
      </c>
      <c r="W4693" s="381">
        <v>9400</v>
      </c>
      <c r="X4693" s="381">
        <v>10000</v>
      </c>
      <c r="Y4693" s="381">
        <v>14150</v>
      </c>
      <c r="Z4693" s="381">
        <v>16150</v>
      </c>
      <c r="AA4693" s="381">
        <v>18150</v>
      </c>
      <c r="AB4693" s="381">
        <v>20150</v>
      </c>
      <c r="AC4693" s="381">
        <v>21800</v>
      </c>
      <c r="AD4693" s="381">
        <v>23400</v>
      </c>
      <c r="AE4693" s="381">
        <v>25000</v>
      </c>
      <c r="AF4693" s="381">
        <v>26600</v>
      </c>
      <c r="AG4693" s="381">
        <v>60</v>
      </c>
      <c r="AH4693" s="381" t="s">
        <v>981</v>
      </c>
      <c r="AI4693" s="381" t="s">
        <v>800</v>
      </c>
      <c r="AJ4693" s="381">
        <v>1</v>
      </c>
    </row>
    <row r="4694" spans="1:36">
      <c r="A4694" s="381" t="s">
        <v>449</v>
      </c>
      <c r="B4694" s="381" t="s">
        <v>980</v>
      </c>
      <c r="C4694" s="381">
        <v>72</v>
      </c>
      <c r="D4694" s="381">
        <v>5</v>
      </c>
      <c r="E4694" s="381" t="s">
        <v>835</v>
      </c>
      <c r="F4694" s="381" t="s">
        <v>834</v>
      </c>
      <c r="G4694" s="381" t="s">
        <v>979</v>
      </c>
      <c r="H4694" s="381">
        <v>18700</v>
      </c>
      <c r="I4694" s="381">
        <v>8850</v>
      </c>
      <c r="J4694" s="381">
        <v>10100</v>
      </c>
      <c r="K4694" s="381">
        <v>11350</v>
      </c>
      <c r="L4694" s="381">
        <v>12600</v>
      </c>
      <c r="M4694" s="381">
        <v>13650</v>
      </c>
      <c r="N4694" s="381">
        <v>14650</v>
      </c>
      <c r="O4694" s="381">
        <v>15650</v>
      </c>
      <c r="P4694" s="381">
        <v>16650</v>
      </c>
      <c r="Q4694" s="381">
        <v>5300</v>
      </c>
      <c r="R4694" s="381">
        <v>6050</v>
      </c>
      <c r="S4694" s="381">
        <v>6800</v>
      </c>
      <c r="T4694" s="381">
        <v>7550</v>
      </c>
      <c r="U4694" s="381">
        <v>8200</v>
      </c>
      <c r="V4694" s="381">
        <v>8800</v>
      </c>
      <c r="W4694" s="381">
        <v>9400</v>
      </c>
      <c r="X4694" s="381">
        <v>10000</v>
      </c>
      <c r="Y4694" s="381">
        <v>14150</v>
      </c>
      <c r="Z4694" s="381">
        <v>16150</v>
      </c>
      <c r="AA4694" s="381">
        <v>18150</v>
      </c>
      <c r="AB4694" s="381">
        <v>20150</v>
      </c>
      <c r="AC4694" s="381">
        <v>21800</v>
      </c>
      <c r="AD4694" s="381">
        <v>23400</v>
      </c>
      <c r="AE4694" s="381">
        <v>25000</v>
      </c>
      <c r="AF4694" s="381">
        <v>26600</v>
      </c>
      <c r="AG4694" s="381">
        <v>60</v>
      </c>
      <c r="AH4694" s="381" t="s">
        <v>979</v>
      </c>
      <c r="AI4694" s="381" t="s">
        <v>800</v>
      </c>
      <c r="AJ4694" s="381">
        <v>1</v>
      </c>
    </row>
    <row r="4695" spans="1:36">
      <c r="A4695" s="381" t="s">
        <v>449</v>
      </c>
      <c r="B4695" s="381" t="s">
        <v>978</v>
      </c>
      <c r="C4695" s="381">
        <v>72</v>
      </c>
      <c r="D4695" s="381">
        <v>7</v>
      </c>
      <c r="E4695" s="381" t="s">
        <v>807</v>
      </c>
      <c r="F4695" s="381" t="s">
        <v>806</v>
      </c>
      <c r="G4695" s="381" t="s">
        <v>977</v>
      </c>
      <c r="H4695" s="381">
        <v>26600</v>
      </c>
      <c r="I4695" s="381">
        <v>11300</v>
      </c>
      <c r="J4695" s="381">
        <v>12900</v>
      </c>
      <c r="K4695" s="381">
        <v>14500</v>
      </c>
      <c r="L4695" s="381">
        <v>16100</v>
      </c>
      <c r="M4695" s="381">
        <v>17400</v>
      </c>
      <c r="N4695" s="381">
        <v>18700</v>
      </c>
      <c r="O4695" s="381">
        <v>20000</v>
      </c>
      <c r="P4695" s="381">
        <v>21300</v>
      </c>
      <c r="Q4695" s="381">
        <v>6800</v>
      </c>
      <c r="R4695" s="381">
        <v>7750</v>
      </c>
      <c r="S4695" s="381">
        <v>8700</v>
      </c>
      <c r="T4695" s="381">
        <v>9650</v>
      </c>
      <c r="U4695" s="381">
        <v>10450</v>
      </c>
      <c r="V4695" s="381">
        <v>11200</v>
      </c>
      <c r="W4695" s="381">
        <v>12000</v>
      </c>
      <c r="X4695" s="381">
        <v>12750</v>
      </c>
      <c r="Y4695" s="381">
        <v>18050</v>
      </c>
      <c r="Z4695" s="381">
        <v>20600</v>
      </c>
      <c r="AA4695" s="381">
        <v>23200</v>
      </c>
      <c r="AB4695" s="381">
        <v>25750</v>
      </c>
      <c r="AC4695" s="381">
        <v>27850</v>
      </c>
      <c r="AD4695" s="381">
        <v>29900</v>
      </c>
      <c r="AE4695" s="381">
        <v>31950</v>
      </c>
      <c r="AF4695" s="381">
        <v>34000</v>
      </c>
      <c r="AG4695" s="381">
        <v>7440</v>
      </c>
      <c r="AH4695" s="381" t="s">
        <v>977</v>
      </c>
      <c r="AI4695" s="381" t="s">
        <v>800</v>
      </c>
      <c r="AJ4695" s="381">
        <v>1</v>
      </c>
    </row>
    <row r="4696" spans="1:36">
      <c r="A4696" s="381" t="s">
        <v>449</v>
      </c>
      <c r="B4696" s="381" t="s">
        <v>976</v>
      </c>
      <c r="C4696" s="381">
        <v>72</v>
      </c>
      <c r="D4696" s="381">
        <v>9</v>
      </c>
      <c r="E4696" s="381" t="s">
        <v>869</v>
      </c>
      <c r="F4696" s="381" t="s">
        <v>868</v>
      </c>
      <c r="G4696" s="381" t="s">
        <v>975</v>
      </c>
      <c r="H4696" s="381">
        <v>16700</v>
      </c>
      <c r="I4696" s="381">
        <v>8850</v>
      </c>
      <c r="J4696" s="381">
        <v>10100</v>
      </c>
      <c r="K4696" s="381">
        <v>11350</v>
      </c>
      <c r="L4696" s="381">
        <v>12600</v>
      </c>
      <c r="M4696" s="381">
        <v>13650</v>
      </c>
      <c r="N4696" s="381">
        <v>14650</v>
      </c>
      <c r="O4696" s="381">
        <v>15650</v>
      </c>
      <c r="P4696" s="381">
        <v>16650</v>
      </c>
      <c r="Q4696" s="381">
        <v>5300</v>
      </c>
      <c r="R4696" s="381">
        <v>6050</v>
      </c>
      <c r="S4696" s="381">
        <v>6800</v>
      </c>
      <c r="T4696" s="381">
        <v>7550</v>
      </c>
      <c r="U4696" s="381">
        <v>8200</v>
      </c>
      <c r="V4696" s="381">
        <v>8800</v>
      </c>
      <c r="W4696" s="381">
        <v>9400</v>
      </c>
      <c r="X4696" s="381">
        <v>10000</v>
      </c>
      <c r="Y4696" s="381">
        <v>14150</v>
      </c>
      <c r="Z4696" s="381">
        <v>16150</v>
      </c>
      <c r="AA4696" s="381">
        <v>18150</v>
      </c>
      <c r="AB4696" s="381">
        <v>20150</v>
      </c>
      <c r="AC4696" s="381">
        <v>21800</v>
      </c>
      <c r="AD4696" s="381">
        <v>23400</v>
      </c>
      <c r="AE4696" s="381">
        <v>25000</v>
      </c>
      <c r="AF4696" s="381">
        <v>26600</v>
      </c>
      <c r="AG4696" s="381">
        <v>9999</v>
      </c>
      <c r="AH4696" s="381" t="s">
        <v>975</v>
      </c>
      <c r="AI4696" s="381" t="s">
        <v>800</v>
      </c>
      <c r="AJ4696" s="381">
        <v>1</v>
      </c>
    </row>
    <row r="4697" spans="1:36">
      <c r="A4697" s="381" t="s">
        <v>449</v>
      </c>
      <c r="B4697" s="381" t="s">
        <v>974</v>
      </c>
      <c r="C4697" s="381">
        <v>72</v>
      </c>
      <c r="D4697" s="381">
        <v>11</v>
      </c>
      <c r="E4697" s="381" t="s">
        <v>835</v>
      </c>
      <c r="F4697" s="381" t="s">
        <v>834</v>
      </c>
      <c r="G4697" s="381" t="s">
        <v>973</v>
      </c>
      <c r="H4697" s="381">
        <v>18700</v>
      </c>
      <c r="I4697" s="381">
        <v>8850</v>
      </c>
      <c r="J4697" s="381">
        <v>10100</v>
      </c>
      <c r="K4697" s="381">
        <v>11350</v>
      </c>
      <c r="L4697" s="381">
        <v>12600</v>
      </c>
      <c r="M4697" s="381">
        <v>13650</v>
      </c>
      <c r="N4697" s="381">
        <v>14650</v>
      </c>
      <c r="O4697" s="381">
        <v>15650</v>
      </c>
      <c r="P4697" s="381">
        <v>16650</v>
      </c>
      <c r="Q4697" s="381">
        <v>5300</v>
      </c>
      <c r="R4697" s="381">
        <v>6050</v>
      </c>
      <c r="S4697" s="381">
        <v>6800</v>
      </c>
      <c r="T4697" s="381">
        <v>7550</v>
      </c>
      <c r="U4697" s="381">
        <v>8200</v>
      </c>
      <c r="V4697" s="381">
        <v>8800</v>
      </c>
      <c r="W4697" s="381">
        <v>9400</v>
      </c>
      <c r="X4697" s="381">
        <v>10000</v>
      </c>
      <c r="Y4697" s="381">
        <v>14150</v>
      </c>
      <c r="Z4697" s="381">
        <v>16150</v>
      </c>
      <c r="AA4697" s="381">
        <v>18150</v>
      </c>
      <c r="AB4697" s="381">
        <v>20150</v>
      </c>
      <c r="AC4697" s="381">
        <v>21800</v>
      </c>
      <c r="AD4697" s="381">
        <v>23400</v>
      </c>
      <c r="AE4697" s="381">
        <v>25000</v>
      </c>
      <c r="AF4697" s="381">
        <v>26600</v>
      </c>
      <c r="AG4697" s="381">
        <v>4840</v>
      </c>
      <c r="AH4697" s="381" t="s">
        <v>973</v>
      </c>
      <c r="AI4697" s="381" t="s">
        <v>800</v>
      </c>
      <c r="AJ4697" s="381">
        <v>1</v>
      </c>
    </row>
    <row r="4698" spans="1:36">
      <c r="A4698" s="381" t="s">
        <v>449</v>
      </c>
      <c r="B4698" s="381" t="s">
        <v>972</v>
      </c>
      <c r="C4698" s="381">
        <v>72</v>
      </c>
      <c r="D4698" s="381">
        <v>13</v>
      </c>
      <c r="E4698" s="381" t="s">
        <v>917</v>
      </c>
      <c r="F4698" s="381" t="s">
        <v>916</v>
      </c>
      <c r="G4698" s="381" t="s">
        <v>971</v>
      </c>
      <c r="H4698" s="381">
        <v>21400</v>
      </c>
      <c r="I4698" s="381">
        <v>9400</v>
      </c>
      <c r="J4698" s="381">
        <v>10750</v>
      </c>
      <c r="K4698" s="381">
        <v>12100</v>
      </c>
      <c r="L4698" s="381">
        <v>13400</v>
      </c>
      <c r="M4698" s="381">
        <v>14500</v>
      </c>
      <c r="N4698" s="381">
        <v>15550</v>
      </c>
      <c r="O4698" s="381">
        <v>16650</v>
      </c>
      <c r="P4698" s="381">
        <v>17700</v>
      </c>
      <c r="Q4698" s="381">
        <v>5650</v>
      </c>
      <c r="R4698" s="381">
        <v>6450</v>
      </c>
      <c r="S4698" s="381">
        <v>7250</v>
      </c>
      <c r="T4698" s="381">
        <v>8050</v>
      </c>
      <c r="U4698" s="381">
        <v>8700</v>
      </c>
      <c r="V4698" s="381">
        <v>9350</v>
      </c>
      <c r="W4698" s="381">
        <v>10000</v>
      </c>
      <c r="X4698" s="381">
        <v>10650</v>
      </c>
      <c r="Y4698" s="381">
        <v>15050</v>
      </c>
      <c r="Z4698" s="381">
        <v>17200</v>
      </c>
      <c r="AA4698" s="381">
        <v>19350</v>
      </c>
      <c r="AB4698" s="381">
        <v>21450</v>
      </c>
      <c r="AC4698" s="381">
        <v>23200</v>
      </c>
      <c r="AD4698" s="381">
        <v>24900</v>
      </c>
      <c r="AE4698" s="381">
        <v>26600</v>
      </c>
      <c r="AF4698" s="381">
        <v>28350</v>
      </c>
      <c r="AG4698" s="381">
        <v>470</v>
      </c>
      <c r="AH4698" s="381" t="s">
        <v>971</v>
      </c>
      <c r="AI4698" s="381" t="s">
        <v>800</v>
      </c>
      <c r="AJ4698" s="381">
        <v>1</v>
      </c>
    </row>
    <row r="4699" spans="1:36">
      <c r="A4699" s="381" t="s">
        <v>449</v>
      </c>
      <c r="B4699" s="381" t="s">
        <v>970</v>
      </c>
      <c r="C4699" s="381">
        <v>72</v>
      </c>
      <c r="D4699" s="381">
        <v>15</v>
      </c>
      <c r="E4699" s="381" t="s">
        <v>865</v>
      </c>
      <c r="F4699" s="381" t="s">
        <v>864</v>
      </c>
      <c r="G4699" s="381" t="s">
        <v>969</v>
      </c>
      <c r="H4699" s="381">
        <v>18000</v>
      </c>
      <c r="I4699" s="381">
        <v>9950</v>
      </c>
      <c r="J4699" s="381">
        <v>11350</v>
      </c>
      <c r="K4699" s="381">
        <v>12750</v>
      </c>
      <c r="L4699" s="381">
        <v>14150</v>
      </c>
      <c r="M4699" s="381">
        <v>15300</v>
      </c>
      <c r="N4699" s="381">
        <v>16450</v>
      </c>
      <c r="O4699" s="381">
        <v>17550</v>
      </c>
      <c r="P4699" s="381">
        <v>18700</v>
      </c>
      <c r="Q4699" s="381">
        <v>5950</v>
      </c>
      <c r="R4699" s="381">
        <v>6800</v>
      </c>
      <c r="S4699" s="381">
        <v>7650</v>
      </c>
      <c r="T4699" s="381">
        <v>8500</v>
      </c>
      <c r="U4699" s="381">
        <v>9200</v>
      </c>
      <c r="V4699" s="381">
        <v>9900</v>
      </c>
      <c r="W4699" s="381">
        <v>10550</v>
      </c>
      <c r="X4699" s="381">
        <v>11250</v>
      </c>
      <c r="Y4699" s="381">
        <v>15900</v>
      </c>
      <c r="Z4699" s="381">
        <v>18150</v>
      </c>
      <c r="AA4699" s="381">
        <v>20400</v>
      </c>
      <c r="AB4699" s="381">
        <v>22650</v>
      </c>
      <c r="AC4699" s="381">
        <v>24500</v>
      </c>
      <c r="AD4699" s="381">
        <v>26300</v>
      </c>
      <c r="AE4699" s="381">
        <v>28100</v>
      </c>
      <c r="AF4699" s="381">
        <v>29900</v>
      </c>
      <c r="AG4699" s="381">
        <v>9999</v>
      </c>
      <c r="AH4699" s="381" t="s">
        <v>969</v>
      </c>
      <c r="AI4699" s="381" t="s">
        <v>800</v>
      </c>
      <c r="AJ4699" s="381">
        <v>1</v>
      </c>
    </row>
    <row r="4700" spans="1:36">
      <c r="A4700" s="381" t="s">
        <v>449</v>
      </c>
      <c r="B4700" s="381" t="s">
        <v>968</v>
      </c>
      <c r="C4700" s="381">
        <v>72</v>
      </c>
      <c r="D4700" s="381">
        <v>17</v>
      </c>
      <c r="E4700" s="381" t="s">
        <v>807</v>
      </c>
      <c r="F4700" s="381" t="s">
        <v>806</v>
      </c>
      <c r="G4700" s="381" t="s">
        <v>967</v>
      </c>
      <c r="H4700" s="381">
        <v>26600</v>
      </c>
      <c r="I4700" s="381">
        <v>11300</v>
      </c>
      <c r="J4700" s="381">
        <v>12900</v>
      </c>
      <c r="K4700" s="381">
        <v>14500</v>
      </c>
      <c r="L4700" s="381">
        <v>16100</v>
      </c>
      <c r="M4700" s="381">
        <v>17400</v>
      </c>
      <c r="N4700" s="381">
        <v>18700</v>
      </c>
      <c r="O4700" s="381">
        <v>20000</v>
      </c>
      <c r="P4700" s="381">
        <v>21300</v>
      </c>
      <c r="Q4700" s="381">
        <v>6800</v>
      </c>
      <c r="R4700" s="381">
        <v>7750</v>
      </c>
      <c r="S4700" s="381">
        <v>8700</v>
      </c>
      <c r="T4700" s="381">
        <v>9650</v>
      </c>
      <c r="U4700" s="381">
        <v>10450</v>
      </c>
      <c r="V4700" s="381">
        <v>11200</v>
      </c>
      <c r="W4700" s="381">
        <v>12000</v>
      </c>
      <c r="X4700" s="381">
        <v>12750</v>
      </c>
      <c r="Y4700" s="381">
        <v>18050</v>
      </c>
      <c r="Z4700" s="381">
        <v>20600</v>
      </c>
      <c r="AA4700" s="381">
        <v>23200</v>
      </c>
      <c r="AB4700" s="381">
        <v>25750</v>
      </c>
      <c r="AC4700" s="381">
        <v>27850</v>
      </c>
      <c r="AD4700" s="381">
        <v>29900</v>
      </c>
      <c r="AE4700" s="381">
        <v>31950</v>
      </c>
      <c r="AF4700" s="381">
        <v>34000</v>
      </c>
      <c r="AG4700" s="381">
        <v>7440</v>
      </c>
      <c r="AH4700" s="381" t="s">
        <v>967</v>
      </c>
      <c r="AI4700" s="381" t="s">
        <v>800</v>
      </c>
      <c r="AJ4700" s="381">
        <v>1</v>
      </c>
    </row>
    <row r="4701" spans="1:36">
      <c r="A4701" s="381" t="s">
        <v>449</v>
      </c>
      <c r="B4701" s="381" t="s">
        <v>966</v>
      </c>
      <c r="C4701" s="381">
        <v>72</v>
      </c>
      <c r="D4701" s="381">
        <v>19</v>
      </c>
      <c r="E4701" s="381" t="s">
        <v>869</v>
      </c>
      <c r="F4701" s="381" t="s">
        <v>868</v>
      </c>
      <c r="G4701" s="381" t="s">
        <v>965</v>
      </c>
      <c r="H4701" s="381">
        <v>16700</v>
      </c>
      <c r="I4701" s="381">
        <v>8850</v>
      </c>
      <c r="J4701" s="381">
        <v>10100</v>
      </c>
      <c r="K4701" s="381">
        <v>11350</v>
      </c>
      <c r="L4701" s="381">
        <v>12600</v>
      </c>
      <c r="M4701" s="381">
        <v>13650</v>
      </c>
      <c r="N4701" s="381">
        <v>14650</v>
      </c>
      <c r="O4701" s="381">
        <v>15650</v>
      </c>
      <c r="P4701" s="381">
        <v>16650</v>
      </c>
      <c r="Q4701" s="381">
        <v>5300</v>
      </c>
      <c r="R4701" s="381">
        <v>6050</v>
      </c>
      <c r="S4701" s="381">
        <v>6800</v>
      </c>
      <c r="T4701" s="381">
        <v>7550</v>
      </c>
      <c r="U4701" s="381">
        <v>8200</v>
      </c>
      <c r="V4701" s="381">
        <v>8800</v>
      </c>
      <c r="W4701" s="381">
        <v>9400</v>
      </c>
      <c r="X4701" s="381">
        <v>10000</v>
      </c>
      <c r="Y4701" s="381">
        <v>14150</v>
      </c>
      <c r="Z4701" s="381">
        <v>16150</v>
      </c>
      <c r="AA4701" s="381">
        <v>18150</v>
      </c>
      <c r="AB4701" s="381">
        <v>20150</v>
      </c>
      <c r="AC4701" s="381">
        <v>21800</v>
      </c>
      <c r="AD4701" s="381">
        <v>23400</v>
      </c>
      <c r="AE4701" s="381">
        <v>25000</v>
      </c>
      <c r="AF4701" s="381">
        <v>26600</v>
      </c>
      <c r="AG4701" s="381">
        <v>9999</v>
      </c>
      <c r="AH4701" s="381" t="s">
        <v>965</v>
      </c>
      <c r="AI4701" s="381" t="s">
        <v>800</v>
      </c>
      <c r="AJ4701" s="381">
        <v>1</v>
      </c>
    </row>
    <row r="4702" spans="1:36">
      <c r="A4702" s="381" t="s">
        <v>449</v>
      </c>
      <c r="B4702" s="381" t="s">
        <v>964</v>
      </c>
      <c r="C4702" s="381">
        <v>72</v>
      </c>
      <c r="D4702" s="381">
        <v>21</v>
      </c>
      <c r="E4702" s="381" t="s">
        <v>807</v>
      </c>
      <c r="F4702" s="381" t="s">
        <v>806</v>
      </c>
      <c r="G4702" s="381" t="s">
        <v>963</v>
      </c>
      <c r="H4702" s="381">
        <v>26600</v>
      </c>
      <c r="I4702" s="381">
        <v>11300</v>
      </c>
      <c r="J4702" s="381">
        <v>12900</v>
      </c>
      <c r="K4702" s="381">
        <v>14500</v>
      </c>
      <c r="L4702" s="381">
        <v>16100</v>
      </c>
      <c r="M4702" s="381">
        <v>17400</v>
      </c>
      <c r="N4702" s="381">
        <v>18700</v>
      </c>
      <c r="O4702" s="381">
        <v>20000</v>
      </c>
      <c r="P4702" s="381">
        <v>21300</v>
      </c>
      <c r="Q4702" s="381">
        <v>6800</v>
      </c>
      <c r="R4702" s="381">
        <v>7750</v>
      </c>
      <c r="S4702" s="381">
        <v>8700</v>
      </c>
      <c r="T4702" s="381">
        <v>9650</v>
      </c>
      <c r="U4702" s="381">
        <v>10450</v>
      </c>
      <c r="V4702" s="381">
        <v>11200</v>
      </c>
      <c r="W4702" s="381">
        <v>12000</v>
      </c>
      <c r="X4702" s="381">
        <v>12750</v>
      </c>
      <c r="Y4702" s="381">
        <v>18050</v>
      </c>
      <c r="Z4702" s="381">
        <v>20600</v>
      </c>
      <c r="AA4702" s="381">
        <v>23200</v>
      </c>
      <c r="AB4702" s="381">
        <v>25750</v>
      </c>
      <c r="AC4702" s="381">
        <v>27850</v>
      </c>
      <c r="AD4702" s="381">
        <v>29900</v>
      </c>
      <c r="AE4702" s="381">
        <v>31950</v>
      </c>
      <c r="AF4702" s="381">
        <v>34000</v>
      </c>
      <c r="AG4702" s="381">
        <v>7440</v>
      </c>
      <c r="AH4702" s="381" t="s">
        <v>963</v>
      </c>
      <c r="AI4702" s="381" t="s">
        <v>800</v>
      </c>
      <c r="AJ4702" s="381">
        <v>1</v>
      </c>
    </row>
    <row r="4703" spans="1:36">
      <c r="A4703" s="381" t="s">
        <v>449</v>
      </c>
      <c r="B4703" s="381" t="s">
        <v>962</v>
      </c>
      <c r="C4703" s="381">
        <v>72</v>
      </c>
      <c r="D4703" s="381">
        <v>23</v>
      </c>
      <c r="E4703" s="381" t="s">
        <v>845</v>
      </c>
      <c r="F4703" s="381" t="s">
        <v>844</v>
      </c>
      <c r="G4703" s="381" t="s">
        <v>961</v>
      </c>
      <c r="H4703" s="381">
        <v>18400</v>
      </c>
      <c r="I4703" s="381">
        <v>8850</v>
      </c>
      <c r="J4703" s="381">
        <v>10100</v>
      </c>
      <c r="K4703" s="381">
        <v>11350</v>
      </c>
      <c r="L4703" s="381">
        <v>12600</v>
      </c>
      <c r="M4703" s="381">
        <v>13650</v>
      </c>
      <c r="N4703" s="381">
        <v>14650</v>
      </c>
      <c r="O4703" s="381">
        <v>15650</v>
      </c>
      <c r="P4703" s="381">
        <v>16650</v>
      </c>
      <c r="Q4703" s="381">
        <v>5300</v>
      </c>
      <c r="R4703" s="381">
        <v>6050</v>
      </c>
      <c r="S4703" s="381">
        <v>6800</v>
      </c>
      <c r="T4703" s="381">
        <v>7550</v>
      </c>
      <c r="U4703" s="381">
        <v>8200</v>
      </c>
      <c r="V4703" s="381">
        <v>8800</v>
      </c>
      <c r="W4703" s="381">
        <v>9400</v>
      </c>
      <c r="X4703" s="381">
        <v>10000</v>
      </c>
      <c r="Y4703" s="381">
        <v>14150</v>
      </c>
      <c r="Z4703" s="381">
        <v>16150</v>
      </c>
      <c r="AA4703" s="381">
        <v>18150</v>
      </c>
      <c r="AB4703" s="381">
        <v>20150</v>
      </c>
      <c r="AC4703" s="381">
        <v>21800</v>
      </c>
      <c r="AD4703" s="381">
        <v>23400</v>
      </c>
      <c r="AE4703" s="381">
        <v>25000</v>
      </c>
      <c r="AF4703" s="381">
        <v>26600</v>
      </c>
      <c r="AG4703" s="381">
        <v>4840</v>
      </c>
      <c r="AH4703" s="381" t="s">
        <v>961</v>
      </c>
      <c r="AI4703" s="381" t="s">
        <v>800</v>
      </c>
      <c r="AJ4703" s="381">
        <v>1</v>
      </c>
    </row>
    <row r="4704" spans="1:36">
      <c r="A4704" s="381" t="s">
        <v>449</v>
      </c>
      <c r="B4704" s="381" t="s">
        <v>960</v>
      </c>
      <c r="C4704" s="381">
        <v>72</v>
      </c>
      <c r="D4704" s="381">
        <v>25</v>
      </c>
      <c r="E4704" s="381" t="s">
        <v>839</v>
      </c>
      <c r="F4704" s="381" t="s">
        <v>838</v>
      </c>
      <c r="G4704" s="381" t="s">
        <v>959</v>
      </c>
      <c r="H4704" s="381">
        <v>26400</v>
      </c>
      <c r="I4704" s="381">
        <v>10350</v>
      </c>
      <c r="J4704" s="381">
        <v>11800</v>
      </c>
      <c r="K4704" s="381">
        <v>13300</v>
      </c>
      <c r="L4704" s="381">
        <v>14750</v>
      </c>
      <c r="M4704" s="381">
        <v>15950</v>
      </c>
      <c r="N4704" s="381">
        <v>17150</v>
      </c>
      <c r="O4704" s="381">
        <v>18300</v>
      </c>
      <c r="P4704" s="381">
        <v>19500</v>
      </c>
      <c r="Q4704" s="381">
        <v>6200</v>
      </c>
      <c r="R4704" s="381">
        <v>7100</v>
      </c>
      <c r="S4704" s="381">
        <v>8000</v>
      </c>
      <c r="T4704" s="381">
        <v>8850</v>
      </c>
      <c r="U4704" s="381">
        <v>9600</v>
      </c>
      <c r="V4704" s="381">
        <v>10300</v>
      </c>
      <c r="W4704" s="381">
        <v>11000</v>
      </c>
      <c r="X4704" s="381">
        <v>11700</v>
      </c>
      <c r="Y4704" s="381">
        <v>16550</v>
      </c>
      <c r="Z4704" s="381">
        <v>18900</v>
      </c>
      <c r="AA4704" s="381">
        <v>21250</v>
      </c>
      <c r="AB4704" s="381">
        <v>23600</v>
      </c>
      <c r="AC4704" s="381">
        <v>25500</v>
      </c>
      <c r="AD4704" s="381">
        <v>27400</v>
      </c>
      <c r="AE4704" s="381">
        <v>29300</v>
      </c>
      <c r="AF4704" s="381">
        <v>31200</v>
      </c>
      <c r="AG4704" s="381">
        <v>1310</v>
      </c>
      <c r="AH4704" s="381" t="s">
        <v>959</v>
      </c>
      <c r="AI4704" s="381" t="s">
        <v>800</v>
      </c>
      <c r="AJ4704" s="381">
        <v>1</v>
      </c>
    </row>
    <row r="4705" spans="1:36">
      <c r="A4705" s="381" t="s">
        <v>449</v>
      </c>
      <c r="B4705" s="381" t="s">
        <v>958</v>
      </c>
      <c r="C4705" s="381">
        <v>72</v>
      </c>
      <c r="D4705" s="381">
        <v>27</v>
      </c>
      <c r="E4705" s="381" t="s">
        <v>917</v>
      </c>
      <c r="F4705" s="381" t="s">
        <v>916</v>
      </c>
      <c r="G4705" s="381" t="s">
        <v>957</v>
      </c>
      <c r="H4705" s="381">
        <v>21400</v>
      </c>
      <c r="I4705" s="381">
        <v>9400</v>
      </c>
      <c r="J4705" s="381">
        <v>10750</v>
      </c>
      <c r="K4705" s="381">
        <v>12100</v>
      </c>
      <c r="L4705" s="381">
        <v>13400</v>
      </c>
      <c r="M4705" s="381">
        <v>14500</v>
      </c>
      <c r="N4705" s="381">
        <v>15550</v>
      </c>
      <c r="O4705" s="381">
        <v>16650</v>
      </c>
      <c r="P4705" s="381">
        <v>17700</v>
      </c>
      <c r="Q4705" s="381">
        <v>5650</v>
      </c>
      <c r="R4705" s="381">
        <v>6450</v>
      </c>
      <c r="S4705" s="381">
        <v>7250</v>
      </c>
      <c r="T4705" s="381">
        <v>8050</v>
      </c>
      <c r="U4705" s="381">
        <v>8700</v>
      </c>
      <c r="V4705" s="381">
        <v>9350</v>
      </c>
      <c r="W4705" s="381">
        <v>10000</v>
      </c>
      <c r="X4705" s="381">
        <v>10650</v>
      </c>
      <c r="Y4705" s="381">
        <v>15050</v>
      </c>
      <c r="Z4705" s="381">
        <v>17200</v>
      </c>
      <c r="AA4705" s="381">
        <v>19350</v>
      </c>
      <c r="AB4705" s="381">
        <v>21450</v>
      </c>
      <c r="AC4705" s="381">
        <v>23200</v>
      </c>
      <c r="AD4705" s="381">
        <v>24900</v>
      </c>
      <c r="AE4705" s="381">
        <v>26600</v>
      </c>
      <c r="AF4705" s="381">
        <v>28350</v>
      </c>
      <c r="AG4705" s="381">
        <v>470</v>
      </c>
      <c r="AH4705" s="381" t="s">
        <v>957</v>
      </c>
      <c r="AI4705" s="381" t="s">
        <v>800</v>
      </c>
      <c r="AJ4705" s="381">
        <v>1</v>
      </c>
    </row>
    <row r="4706" spans="1:36">
      <c r="A4706" s="381" t="s">
        <v>449</v>
      </c>
      <c r="B4706" s="381" t="s">
        <v>956</v>
      </c>
      <c r="C4706" s="381">
        <v>72</v>
      </c>
      <c r="D4706" s="381">
        <v>29</v>
      </c>
      <c r="E4706" s="381" t="s">
        <v>807</v>
      </c>
      <c r="F4706" s="381" t="s">
        <v>806</v>
      </c>
      <c r="G4706" s="381" t="s">
        <v>955</v>
      </c>
      <c r="H4706" s="381">
        <v>26600</v>
      </c>
      <c r="I4706" s="381">
        <v>11300</v>
      </c>
      <c r="J4706" s="381">
        <v>12900</v>
      </c>
      <c r="K4706" s="381">
        <v>14500</v>
      </c>
      <c r="L4706" s="381">
        <v>16100</v>
      </c>
      <c r="M4706" s="381">
        <v>17400</v>
      </c>
      <c r="N4706" s="381">
        <v>18700</v>
      </c>
      <c r="O4706" s="381">
        <v>20000</v>
      </c>
      <c r="P4706" s="381">
        <v>21300</v>
      </c>
      <c r="Q4706" s="381">
        <v>6800</v>
      </c>
      <c r="R4706" s="381">
        <v>7750</v>
      </c>
      <c r="S4706" s="381">
        <v>8700</v>
      </c>
      <c r="T4706" s="381">
        <v>9650</v>
      </c>
      <c r="U4706" s="381">
        <v>10450</v>
      </c>
      <c r="V4706" s="381">
        <v>11200</v>
      </c>
      <c r="W4706" s="381">
        <v>12000</v>
      </c>
      <c r="X4706" s="381">
        <v>12750</v>
      </c>
      <c r="Y4706" s="381">
        <v>18050</v>
      </c>
      <c r="Z4706" s="381">
        <v>20600</v>
      </c>
      <c r="AA4706" s="381">
        <v>23200</v>
      </c>
      <c r="AB4706" s="381">
        <v>25750</v>
      </c>
      <c r="AC4706" s="381">
        <v>27850</v>
      </c>
      <c r="AD4706" s="381">
        <v>29900</v>
      </c>
      <c r="AE4706" s="381">
        <v>31950</v>
      </c>
      <c r="AF4706" s="381">
        <v>34000</v>
      </c>
      <c r="AG4706" s="381">
        <v>7440</v>
      </c>
      <c r="AH4706" s="381" t="s">
        <v>955</v>
      </c>
      <c r="AI4706" s="381" t="s">
        <v>800</v>
      </c>
      <c r="AJ4706" s="381">
        <v>1</v>
      </c>
    </row>
    <row r="4707" spans="1:36">
      <c r="A4707" s="381" t="s">
        <v>449</v>
      </c>
      <c r="B4707" s="381" t="s">
        <v>954</v>
      </c>
      <c r="C4707" s="381">
        <v>72</v>
      </c>
      <c r="D4707" s="381">
        <v>31</v>
      </c>
      <c r="E4707" s="381" t="s">
        <v>807</v>
      </c>
      <c r="F4707" s="381" t="s">
        <v>806</v>
      </c>
      <c r="G4707" s="381" t="s">
        <v>953</v>
      </c>
      <c r="H4707" s="381">
        <v>26600</v>
      </c>
      <c r="I4707" s="381">
        <v>11300</v>
      </c>
      <c r="J4707" s="381">
        <v>12900</v>
      </c>
      <c r="K4707" s="381">
        <v>14500</v>
      </c>
      <c r="L4707" s="381">
        <v>16100</v>
      </c>
      <c r="M4707" s="381">
        <v>17400</v>
      </c>
      <c r="N4707" s="381">
        <v>18700</v>
      </c>
      <c r="O4707" s="381">
        <v>20000</v>
      </c>
      <c r="P4707" s="381">
        <v>21300</v>
      </c>
      <c r="Q4707" s="381">
        <v>6800</v>
      </c>
      <c r="R4707" s="381">
        <v>7750</v>
      </c>
      <c r="S4707" s="381">
        <v>8700</v>
      </c>
      <c r="T4707" s="381">
        <v>9650</v>
      </c>
      <c r="U4707" s="381">
        <v>10450</v>
      </c>
      <c r="V4707" s="381">
        <v>11200</v>
      </c>
      <c r="W4707" s="381">
        <v>12000</v>
      </c>
      <c r="X4707" s="381">
        <v>12750</v>
      </c>
      <c r="Y4707" s="381">
        <v>18050</v>
      </c>
      <c r="Z4707" s="381">
        <v>20600</v>
      </c>
      <c r="AA4707" s="381">
        <v>23200</v>
      </c>
      <c r="AB4707" s="381">
        <v>25750</v>
      </c>
      <c r="AC4707" s="381">
        <v>27850</v>
      </c>
      <c r="AD4707" s="381">
        <v>29900</v>
      </c>
      <c r="AE4707" s="381">
        <v>31950</v>
      </c>
      <c r="AF4707" s="381">
        <v>34000</v>
      </c>
      <c r="AG4707" s="381">
        <v>7440</v>
      </c>
      <c r="AH4707" s="381" t="s">
        <v>953</v>
      </c>
      <c r="AI4707" s="381" t="s">
        <v>800</v>
      </c>
      <c r="AJ4707" s="381">
        <v>1</v>
      </c>
    </row>
    <row r="4708" spans="1:36">
      <c r="A4708" s="381" t="s">
        <v>449</v>
      </c>
      <c r="B4708" s="381" t="s">
        <v>952</v>
      </c>
      <c r="C4708" s="381">
        <v>72</v>
      </c>
      <c r="D4708" s="381">
        <v>33</v>
      </c>
      <c r="E4708" s="381" t="s">
        <v>807</v>
      </c>
      <c r="F4708" s="381" t="s">
        <v>806</v>
      </c>
      <c r="G4708" s="381" t="s">
        <v>951</v>
      </c>
      <c r="H4708" s="381">
        <v>26600</v>
      </c>
      <c r="I4708" s="381">
        <v>11300</v>
      </c>
      <c r="J4708" s="381">
        <v>12900</v>
      </c>
      <c r="K4708" s="381">
        <v>14500</v>
      </c>
      <c r="L4708" s="381">
        <v>16100</v>
      </c>
      <c r="M4708" s="381">
        <v>17400</v>
      </c>
      <c r="N4708" s="381">
        <v>18700</v>
      </c>
      <c r="O4708" s="381">
        <v>20000</v>
      </c>
      <c r="P4708" s="381">
        <v>21300</v>
      </c>
      <c r="Q4708" s="381">
        <v>6800</v>
      </c>
      <c r="R4708" s="381">
        <v>7750</v>
      </c>
      <c r="S4708" s="381">
        <v>8700</v>
      </c>
      <c r="T4708" s="381">
        <v>9650</v>
      </c>
      <c r="U4708" s="381">
        <v>10450</v>
      </c>
      <c r="V4708" s="381">
        <v>11200</v>
      </c>
      <c r="W4708" s="381">
        <v>12000</v>
      </c>
      <c r="X4708" s="381">
        <v>12750</v>
      </c>
      <c r="Y4708" s="381">
        <v>18050</v>
      </c>
      <c r="Z4708" s="381">
        <v>20600</v>
      </c>
      <c r="AA4708" s="381">
        <v>23200</v>
      </c>
      <c r="AB4708" s="381">
        <v>25750</v>
      </c>
      <c r="AC4708" s="381">
        <v>27850</v>
      </c>
      <c r="AD4708" s="381">
        <v>29900</v>
      </c>
      <c r="AE4708" s="381">
        <v>31950</v>
      </c>
      <c r="AF4708" s="381">
        <v>34000</v>
      </c>
      <c r="AG4708" s="381">
        <v>7440</v>
      </c>
      <c r="AH4708" s="381" t="s">
        <v>951</v>
      </c>
      <c r="AI4708" s="381" t="s">
        <v>800</v>
      </c>
      <c r="AJ4708" s="381">
        <v>1</v>
      </c>
    </row>
    <row r="4709" spans="1:36">
      <c r="A4709" s="381" t="s">
        <v>449</v>
      </c>
      <c r="B4709" s="381" t="s">
        <v>950</v>
      </c>
      <c r="C4709" s="381">
        <v>72</v>
      </c>
      <c r="D4709" s="381">
        <v>35</v>
      </c>
      <c r="E4709" s="381" t="s">
        <v>839</v>
      </c>
      <c r="F4709" s="381" t="s">
        <v>838</v>
      </c>
      <c r="G4709" s="381" t="s">
        <v>949</v>
      </c>
      <c r="H4709" s="381">
        <v>26400</v>
      </c>
      <c r="I4709" s="381">
        <v>10350</v>
      </c>
      <c r="J4709" s="381">
        <v>11800</v>
      </c>
      <c r="K4709" s="381">
        <v>13300</v>
      </c>
      <c r="L4709" s="381">
        <v>14750</v>
      </c>
      <c r="M4709" s="381">
        <v>15950</v>
      </c>
      <c r="N4709" s="381">
        <v>17150</v>
      </c>
      <c r="O4709" s="381">
        <v>18300</v>
      </c>
      <c r="P4709" s="381">
        <v>19500</v>
      </c>
      <c r="Q4709" s="381">
        <v>6200</v>
      </c>
      <c r="R4709" s="381">
        <v>7100</v>
      </c>
      <c r="S4709" s="381">
        <v>8000</v>
      </c>
      <c r="T4709" s="381">
        <v>8850</v>
      </c>
      <c r="U4709" s="381">
        <v>9600</v>
      </c>
      <c r="V4709" s="381">
        <v>10300</v>
      </c>
      <c r="W4709" s="381">
        <v>11000</v>
      </c>
      <c r="X4709" s="381">
        <v>11700</v>
      </c>
      <c r="Y4709" s="381">
        <v>16550</v>
      </c>
      <c r="Z4709" s="381">
        <v>18900</v>
      </c>
      <c r="AA4709" s="381">
        <v>21250</v>
      </c>
      <c r="AB4709" s="381">
        <v>23600</v>
      </c>
      <c r="AC4709" s="381">
        <v>25500</v>
      </c>
      <c r="AD4709" s="381">
        <v>27400</v>
      </c>
      <c r="AE4709" s="381">
        <v>29300</v>
      </c>
      <c r="AF4709" s="381">
        <v>31200</v>
      </c>
      <c r="AG4709" s="381">
        <v>1310</v>
      </c>
      <c r="AH4709" s="381" t="s">
        <v>949</v>
      </c>
      <c r="AI4709" s="381" t="s">
        <v>800</v>
      </c>
      <c r="AJ4709" s="381">
        <v>1</v>
      </c>
    </row>
    <row r="4710" spans="1:36">
      <c r="A4710" s="381" t="s">
        <v>449</v>
      </c>
      <c r="B4710" s="381" t="s">
        <v>948</v>
      </c>
      <c r="C4710" s="381">
        <v>72</v>
      </c>
      <c r="D4710" s="381">
        <v>37</v>
      </c>
      <c r="E4710" s="381" t="s">
        <v>891</v>
      </c>
      <c r="F4710" s="381" t="s">
        <v>890</v>
      </c>
      <c r="G4710" s="381" t="s">
        <v>947</v>
      </c>
      <c r="H4710" s="381">
        <v>21600</v>
      </c>
      <c r="I4710" s="381">
        <v>10100</v>
      </c>
      <c r="J4710" s="381">
        <v>11550</v>
      </c>
      <c r="K4710" s="381">
        <v>13000</v>
      </c>
      <c r="L4710" s="381">
        <v>14400</v>
      </c>
      <c r="M4710" s="381">
        <v>15600</v>
      </c>
      <c r="N4710" s="381">
        <v>16750</v>
      </c>
      <c r="O4710" s="381">
        <v>17900</v>
      </c>
      <c r="P4710" s="381">
        <v>19050</v>
      </c>
      <c r="Q4710" s="381">
        <v>6100</v>
      </c>
      <c r="R4710" s="381">
        <v>6950</v>
      </c>
      <c r="S4710" s="381">
        <v>7800</v>
      </c>
      <c r="T4710" s="381">
        <v>8650</v>
      </c>
      <c r="U4710" s="381">
        <v>9350</v>
      </c>
      <c r="V4710" s="381">
        <v>10050</v>
      </c>
      <c r="W4710" s="381">
        <v>10750</v>
      </c>
      <c r="X4710" s="381">
        <v>11450</v>
      </c>
      <c r="Y4710" s="381">
        <v>16150</v>
      </c>
      <c r="Z4710" s="381">
        <v>18450</v>
      </c>
      <c r="AA4710" s="381">
        <v>20750</v>
      </c>
      <c r="AB4710" s="381">
        <v>23050</v>
      </c>
      <c r="AC4710" s="381">
        <v>24900</v>
      </c>
      <c r="AD4710" s="381">
        <v>26750</v>
      </c>
      <c r="AE4710" s="381">
        <v>28600</v>
      </c>
      <c r="AF4710" s="381">
        <v>30450</v>
      </c>
      <c r="AG4710" s="381">
        <v>7440</v>
      </c>
      <c r="AH4710" s="381" t="s">
        <v>947</v>
      </c>
      <c r="AI4710" s="381" t="s">
        <v>800</v>
      </c>
      <c r="AJ4710" s="381">
        <v>1</v>
      </c>
    </row>
    <row r="4711" spans="1:36">
      <c r="A4711" s="381" t="s">
        <v>449</v>
      </c>
      <c r="B4711" s="381" t="s">
        <v>946</v>
      </c>
      <c r="C4711" s="381">
        <v>72</v>
      </c>
      <c r="D4711" s="381">
        <v>39</v>
      </c>
      <c r="E4711" s="381" t="s">
        <v>869</v>
      </c>
      <c r="F4711" s="381" t="s">
        <v>868</v>
      </c>
      <c r="G4711" s="381" t="s">
        <v>945</v>
      </c>
      <c r="H4711" s="381">
        <v>16700</v>
      </c>
      <c r="I4711" s="381">
        <v>8850</v>
      </c>
      <c r="J4711" s="381">
        <v>10100</v>
      </c>
      <c r="K4711" s="381">
        <v>11350</v>
      </c>
      <c r="L4711" s="381">
        <v>12600</v>
      </c>
      <c r="M4711" s="381">
        <v>13650</v>
      </c>
      <c r="N4711" s="381">
        <v>14650</v>
      </c>
      <c r="O4711" s="381">
        <v>15650</v>
      </c>
      <c r="P4711" s="381">
        <v>16650</v>
      </c>
      <c r="Q4711" s="381">
        <v>5300</v>
      </c>
      <c r="R4711" s="381">
        <v>6050</v>
      </c>
      <c r="S4711" s="381">
        <v>6800</v>
      </c>
      <c r="T4711" s="381">
        <v>7550</v>
      </c>
      <c r="U4711" s="381">
        <v>8200</v>
      </c>
      <c r="V4711" s="381">
        <v>8800</v>
      </c>
      <c r="W4711" s="381">
        <v>9400</v>
      </c>
      <c r="X4711" s="381">
        <v>10000</v>
      </c>
      <c r="Y4711" s="381">
        <v>14150</v>
      </c>
      <c r="Z4711" s="381">
        <v>16150</v>
      </c>
      <c r="AA4711" s="381">
        <v>18150</v>
      </c>
      <c r="AB4711" s="381">
        <v>20150</v>
      </c>
      <c r="AC4711" s="381">
        <v>21800</v>
      </c>
      <c r="AD4711" s="381">
        <v>23400</v>
      </c>
      <c r="AE4711" s="381">
        <v>25000</v>
      </c>
      <c r="AF4711" s="381">
        <v>26600</v>
      </c>
      <c r="AG4711" s="381">
        <v>9999</v>
      </c>
      <c r="AH4711" s="381" t="s">
        <v>945</v>
      </c>
      <c r="AI4711" s="381" t="s">
        <v>800</v>
      </c>
      <c r="AJ4711" s="381">
        <v>1</v>
      </c>
    </row>
    <row r="4712" spans="1:36">
      <c r="A4712" s="381" t="s">
        <v>449</v>
      </c>
      <c r="B4712" s="381" t="s">
        <v>944</v>
      </c>
      <c r="C4712" s="381">
        <v>72</v>
      </c>
      <c r="D4712" s="381">
        <v>41</v>
      </c>
      <c r="E4712" s="381" t="s">
        <v>839</v>
      </c>
      <c r="F4712" s="381" t="s">
        <v>838</v>
      </c>
      <c r="G4712" s="381" t="s">
        <v>943</v>
      </c>
      <c r="H4712" s="381">
        <v>26400</v>
      </c>
      <c r="I4712" s="381">
        <v>10350</v>
      </c>
      <c r="J4712" s="381">
        <v>11800</v>
      </c>
      <c r="K4712" s="381">
        <v>13300</v>
      </c>
      <c r="L4712" s="381">
        <v>14750</v>
      </c>
      <c r="M4712" s="381">
        <v>15950</v>
      </c>
      <c r="N4712" s="381">
        <v>17150</v>
      </c>
      <c r="O4712" s="381">
        <v>18300</v>
      </c>
      <c r="P4712" s="381">
        <v>19500</v>
      </c>
      <c r="Q4712" s="381">
        <v>6200</v>
      </c>
      <c r="R4712" s="381">
        <v>7100</v>
      </c>
      <c r="S4712" s="381">
        <v>8000</v>
      </c>
      <c r="T4712" s="381">
        <v>8850</v>
      </c>
      <c r="U4712" s="381">
        <v>9600</v>
      </c>
      <c r="V4712" s="381">
        <v>10300</v>
      </c>
      <c r="W4712" s="381">
        <v>11000</v>
      </c>
      <c r="X4712" s="381">
        <v>11700</v>
      </c>
      <c r="Y4712" s="381">
        <v>16550</v>
      </c>
      <c r="Z4712" s="381">
        <v>18900</v>
      </c>
      <c r="AA4712" s="381">
        <v>21250</v>
      </c>
      <c r="AB4712" s="381">
        <v>23600</v>
      </c>
      <c r="AC4712" s="381">
        <v>25500</v>
      </c>
      <c r="AD4712" s="381">
        <v>27400</v>
      </c>
      <c r="AE4712" s="381">
        <v>29300</v>
      </c>
      <c r="AF4712" s="381">
        <v>31200</v>
      </c>
      <c r="AG4712" s="381">
        <v>1310</v>
      </c>
      <c r="AH4712" s="381" t="s">
        <v>943</v>
      </c>
      <c r="AI4712" s="381" t="s">
        <v>800</v>
      </c>
      <c r="AJ4712" s="381">
        <v>1</v>
      </c>
    </row>
    <row r="4713" spans="1:36">
      <c r="A4713" s="381" t="s">
        <v>449</v>
      </c>
      <c r="B4713" s="381" t="s">
        <v>942</v>
      </c>
      <c r="C4713" s="381">
        <v>72</v>
      </c>
      <c r="D4713" s="381">
        <v>43</v>
      </c>
      <c r="E4713" s="381" t="s">
        <v>815</v>
      </c>
      <c r="F4713" s="381" t="s">
        <v>814</v>
      </c>
      <c r="G4713" s="381" t="s">
        <v>941</v>
      </c>
      <c r="H4713" s="381">
        <v>15800</v>
      </c>
      <c r="I4713" s="381">
        <v>8400</v>
      </c>
      <c r="J4713" s="381">
        <v>9600</v>
      </c>
      <c r="K4713" s="381">
        <v>10800</v>
      </c>
      <c r="L4713" s="381">
        <v>12000</v>
      </c>
      <c r="M4713" s="381">
        <v>13000</v>
      </c>
      <c r="N4713" s="381">
        <v>13950</v>
      </c>
      <c r="O4713" s="381">
        <v>14900</v>
      </c>
      <c r="P4713" s="381">
        <v>15850</v>
      </c>
      <c r="Q4713" s="381">
        <v>5050</v>
      </c>
      <c r="R4713" s="381">
        <v>5800</v>
      </c>
      <c r="S4713" s="381">
        <v>6500</v>
      </c>
      <c r="T4713" s="381">
        <v>7200</v>
      </c>
      <c r="U4713" s="381">
        <v>7800</v>
      </c>
      <c r="V4713" s="381">
        <v>8400</v>
      </c>
      <c r="W4713" s="381">
        <v>8950</v>
      </c>
      <c r="X4713" s="381">
        <v>9550</v>
      </c>
      <c r="Y4713" s="381">
        <v>13450</v>
      </c>
      <c r="Z4713" s="381">
        <v>15400</v>
      </c>
      <c r="AA4713" s="381">
        <v>17300</v>
      </c>
      <c r="AB4713" s="381">
        <v>19200</v>
      </c>
      <c r="AC4713" s="381">
        <v>20750</v>
      </c>
      <c r="AD4713" s="381">
        <v>22300</v>
      </c>
      <c r="AE4713" s="381">
        <v>23850</v>
      </c>
      <c r="AF4713" s="381">
        <v>25350</v>
      </c>
      <c r="AG4713" s="381">
        <v>9999</v>
      </c>
      <c r="AH4713" s="381" t="s">
        <v>941</v>
      </c>
      <c r="AI4713" s="381" t="s">
        <v>800</v>
      </c>
      <c r="AJ4713" s="381">
        <v>0</v>
      </c>
    </row>
    <row r="4714" spans="1:36">
      <c r="A4714" s="381" t="s">
        <v>449</v>
      </c>
      <c r="B4714" s="381" t="s">
        <v>940</v>
      </c>
      <c r="C4714" s="381">
        <v>72</v>
      </c>
      <c r="D4714" s="381">
        <v>45</v>
      </c>
      <c r="E4714" s="381" t="s">
        <v>807</v>
      </c>
      <c r="F4714" s="381" t="s">
        <v>806</v>
      </c>
      <c r="G4714" s="381" t="s">
        <v>939</v>
      </c>
      <c r="H4714" s="381">
        <v>26600</v>
      </c>
      <c r="I4714" s="381">
        <v>11300</v>
      </c>
      <c r="J4714" s="381">
        <v>12900</v>
      </c>
      <c r="K4714" s="381">
        <v>14500</v>
      </c>
      <c r="L4714" s="381">
        <v>16100</v>
      </c>
      <c r="M4714" s="381">
        <v>17400</v>
      </c>
      <c r="N4714" s="381">
        <v>18700</v>
      </c>
      <c r="O4714" s="381">
        <v>20000</v>
      </c>
      <c r="P4714" s="381">
        <v>21300</v>
      </c>
      <c r="Q4714" s="381">
        <v>6800</v>
      </c>
      <c r="R4714" s="381">
        <v>7750</v>
      </c>
      <c r="S4714" s="381">
        <v>8700</v>
      </c>
      <c r="T4714" s="381">
        <v>9650</v>
      </c>
      <c r="U4714" s="381">
        <v>10450</v>
      </c>
      <c r="V4714" s="381">
        <v>11200</v>
      </c>
      <c r="W4714" s="381">
        <v>12000</v>
      </c>
      <c r="X4714" s="381">
        <v>12750</v>
      </c>
      <c r="Y4714" s="381">
        <v>18050</v>
      </c>
      <c r="Z4714" s="381">
        <v>20600</v>
      </c>
      <c r="AA4714" s="381">
        <v>23200</v>
      </c>
      <c r="AB4714" s="381">
        <v>25750</v>
      </c>
      <c r="AC4714" s="381">
        <v>27850</v>
      </c>
      <c r="AD4714" s="381">
        <v>29900</v>
      </c>
      <c r="AE4714" s="381">
        <v>31950</v>
      </c>
      <c r="AF4714" s="381">
        <v>34000</v>
      </c>
      <c r="AG4714" s="381">
        <v>7440</v>
      </c>
      <c r="AH4714" s="381" t="s">
        <v>939</v>
      </c>
      <c r="AI4714" s="381" t="s">
        <v>800</v>
      </c>
      <c r="AJ4714" s="381">
        <v>1</v>
      </c>
    </row>
    <row r="4715" spans="1:36">
      <c r="A4715" s="381" t="s">
        <v>449</v>
      </c>
      <c r="B4715" s="381" t="s">
        <v>938</v>
      </c>
      <c r="C4715" s="381">
        <v>72</v>
      </c>
      <c r="D4715" s="381">
        <v>47</v>
      </c>
      <c r="E4715" s="381" t="s">
        <v>807</v>
      </c>
      <c r="F4715" s="381" t="s">
        <v>806</v>
      </c>
      <c r="G4715" s="381" t="s">
        <v>937</v>
      </c>
      <c r="H4715" s="381">
        <v>26600</v>
      </c>
      <c r="I4715" s="381">
        <v>11300</v>
      </c>
      <c r="J4715" s="381">
        <v>12900</v>
      </c>
      <c r="K4715" s="381">
        <v>14500</v>
      </c>
      <c r="L4715" s="381">
        <v>16100</v>
      </c>
      <c r="M4715" s="381">
        <v>17400</v>
      </c>
      <c r="N4715" s="381">
        <v>18700</v>
      </c>
      <c r="O4715" s="381">
        <v>20000</v>
      </c>
      <c r="P4715" s="381">
        <v>21300</v>
      </c>
      <c r="Q4715" s="381">
        <v>6800</v>
      </c>
      <c r="R4715" s="381">
        <v>7750</v>
      </c>
      <c r="S4715" s="381">
        <v>8700</v>
      </c>
      <c r="T4715" s="381">
        <v>9650</v>
      </c>
      <c r="U4715" s="381">
        <v>10450</v>
      </c>
      <c r="V4715" s="381">
        <v>11200</v>
      </c>
      <c r="W4715" s="381">
        <v>12000</v>
      </c>
      <c r="X4715" s="381">
        <v>12750</v>
      </c>
      <c r="Y4715" s="381">
        <v>18050</v>
      </c>
      <c r="Z4715" s="381">
        <v>20600</v>
      </c>
      <c r="AA4715" s="381">
        <v>23200</v>
      </c>
      <c r="AB4715" s="381">
        <v>25750</v>
      </c>
      <c r="AC4715" s="381">
        <v>27850</v>
      </c>
      <c r="AD4715" s="381">
        <v>29900</v>
      </c>
      <c r="AE4715" s="381">
        <v>31950</v>
      </c>
      <c r="AF4715" s="381">
        <v>34000</v>
      </c>
      <c r="AG4715" s="381">
        <v>7440</v>
      </c>
      <c r="AH4715" s="381" t="s">
        <v>937</v>
      </c>
      <c r="AI4715" s="381" t="s">
        <v>800</v>
      </c>
      <c r="AJ4715" s="381">
        <v>1</v>
      </c>
    </row>
    <row r="4716" spans="1:36">
      <c r="A4716" s="381" t="s">
        <v>449</v>
      </c>
      <c r="B4716" s="381" t="s">
        <v>936</v>
      </c>
      <c r="C4716" s="381">
        <v>72</v>
      </c>
      <c r="D4716" s="381">
        <v>49</v>
      </c>
      <c r="E4716" s="381" t="s">
        <v>815</v>
      </c>
      <c r="F4716" s="381" t="s">
        <v>814</v>
      </c>
      <c r="G4716" s="381" t="s">
        <v>935</v>
      </c>
      <c r="H4716" s="381">
        <v>15800</v>
      </c>
      <c r="I4716" s="381">
        <v>8400</v>
      </c>
      <c r="J4716" s="381">
        <v>9600</v>
      </c>
      <c r="K4716" s="381">
        <v>10800</v>
      </c>
      <c r="L4716" s="381">
        <v>12000</v>
      </c>
      <c r="M4716" s="381">
        <v>13000</v>
      </c>
      <c r="N4716" s="381">
        <v>13950</v>
      </c>
      <c r="O4716" s="381">
        <v>14900</v>
      </c>
      <c r="P4716" s="381">
        <v>15850</v>
      </c>
      <c r="Q4716" s="381">
        <v>5050</v>
      </c>
      <c r="R4716" s="381">
        <v>5800</v>
      </c>
      <c r="S4716" s="381">
        <v>6500</v>
      </c>
      <c r="T4716" s="381">
        <v>7200</v>
      </c>
      <c r="U4716" s="381">
        <v>7800</v>
      </c>
      <c r="V4716" s="381">
        <v>8400</v>
      </c>
      <c r="W4716" s="381">
        <v>8950</v>
      </c>
      <c r="X4716" s="381">
        <v>9550</v>
      </c>
      <c r="Y4716" s="381">
        <v>13450</v>
      </c>
      <c r="Z4716" s="381">
        <v>15400</v>
      </c>
      <c r="AA4716" s="381">
        <v>17300</v>
      </c>
      <c r="AB4716" s="381">
        <v>19200</v>
      </c>
      <c r="AC4716" s="381">
        <v>20750</v>
      </c>
      <c r="AD4716" s="381">
        <v>22300</v>
      </c>
      <c r="AE4716" s="381">
        <v>23850</v>
      </c>
      <c r="AF4716" s="381">
        <v>25350</v>
      </c>
      <c r="AG4716" s="381">
        <v>9999</v>
      </c>
      <c r="AH4716" s="381" t="s">
        <v>935</v>
      </c>
      <c r="AI4716" s="381" t="s">
        <v>800</v>
      </c>
      <c r="AJ4716" s="381">
        <v>0</v>
      </c>
    </row>
    <row r="4717" spans="1:36">
      <c r="A4717" s="381" t="s">
        <v>449</v>
      </c>
      <c r="B4717" s="381" t="s">
        <v>934</v>
      </c>
      <c r="C4717" s="381">
        <v>72</v>
      </c>
      <c r="D4717" s="381">
        <v>51</v>
      </c>
      <c r="E4717" s="381" t="s">
        <v>807</v>
      </c>
      <c r="F4717" s="381" t="s">
        <v>806</v>
      </c>
      <c r="G4717" s="381" t="s">
        <v>933</v>
      </c>
      <c r="H4717" s="381">
        <v>26600</v>
      </c>
      <c r="I4717" s="381">
        <v>11300</v>
      </c>
      <c r="J4717" s="381">
        <v>12900</v>
      </c>
      <c r="K4717" s="381">
        <v>14500</v>
      </c>
      <c r="L4717" s="381">
        <v>16100</v>
      </c>
      <c r="M4717" s="381">
        <v>17400</v>
      </c>
      <c r="N4717" s="381">
        <v>18700</v>
      </c>
      <c r="O4717" s="381">
        <v>20000</v>
      </c>
      <c r="P4717" s="381">
        <v>21300</v>
      </c>
      <c r="Q4717" s="381">
        <v>6800</v>
      </c>
      <c r="R4717" s="381">
        <v>7750</v>
      </c>
      <c r="S4717" s="381">
        <v>8700</v>
      </c>
      <c r="T4717" s="381">
        <v>9650</v>
      </c>
      <c r="U4717" s="381">
        <v>10450</v>
      </c>
      <c r="V4717" s="381">
        <v>11200</v>
      </c>
      <c r="W4717" s="381">
        <v>12000</v>
      </c>
      <c r="X4717" s="381">
        <v>12750</v>
      </c>
      <c r="Y4717" s="381">
        <v>18050</v>
      </c>
      <c r="Z4717" s="381">
        <v>20600</v>
      </c>
      <c r="AA4717" s="381">
        <v>23200</v>
      </c>
      <c r="AB4717" s="381">
        <v>25750</v>
      </c>
      <c r="AC4717" s="381">
        <v>27850</v>
      </c>
      <c r="AD4717" s="381">
        <v>29900</v>
      </c>
      <c r="AE4717" s="381">
        <v>31950</v>
      </c>
      <c r="AF4717" s="381">
        <v>34000</v>
      </c>
      <c r="AG4717" s="381">
        <v>7440</v>
      </c>
      <c r="AH4717" s="381" t="s">
        <v>933</v>
      </c>
      <c r="AI4717" s="381" t="s">
        <v>800</v>
      </c>
      <c r="AJ4717" s="381">
        <v>1</v>
      </c>
    </row>
    <row r="4718" spans="1:36">
      <c r="A4718" s="381" t="s">
        <v>449</v>
      </c>
      <c r="B4718" s="381" t="s">
        <v>932</v>
      </c>
      <c r="C4718" s="381">
        <v>72</v>
      </c>
      <c r="D4718" s="381">
        <v>53</v>
      </c>
      <c r="E4718" s="381" t="s">
        <v>891</v>
      </c>
      <c r="F4718" s="381" t="s">
        <v>890</v>
      </c>
      <c r="G4718" s="381" t="s">
        <v>931</v>
      </c>
      <c r="H4718" s="381">
        <v>21600</v>
      </c>
      <c r="I4718" s="381">
        <v>10100</v>
      </c>
      <c r="J4718" s="381">
        <v>11550</v>
      </c>
      <c r="K4718" s="381">
        <v>13000</v>
      </c>
      <c r="L4718" s="381">
        <v>14400</v>
      </c>
      <c r="M4718" s="381">
        <v>15600</v>
      </c>
      <c r="N4718" s="381">
        <v>16750</v>
      </c>
      <c r="O4718" s="381">
        <v>17900</v>
      </c>
      <c r="P4718" s="381">
        <v>19050</v>
      </c>
      <c r="Q4718" s="381">
        <v>6100</v>
      </c>
      <c r="R4718" s="381">
        <v>6950</v>
      </c>
      <c r="S4718" s="381">
        <v>7800</v>
      </c>
      <c r="T4718" s="381">
        <v>8650</v>
      </c>
      <c r="U4718" s="381">
        <v>9350</v>
      </c>
      <c r="V4718" s="381">
        <v>10050</v>
      </c>
      <c r="W4718" s="381">
        <v>10750</v>
      </c>
      <c r="X4718" s="381">
        <v>11450</v>
      </c>
      <c r="Y4718" s="381">
        <v>16150</v>
      </c>
      <c r="Z4718" s="381">
        <v>18450</v>
      </c>
      <c r="AA4718" s="381">
        <v>20750</v>
      </c>
      <c r="AB4718" s="381">
        <v>23050</v>
      </c>
      <c r="AC4718" s="381">
        <v>24900</v>
      </c>
      <c r="AD4718" s="381">
        <v>26750</v>
      </c>
      <c r="AE4718" s="381">
        <v>28600</v>
      </c>
      <c r="AF4718" s="381">
        <v>30450</v>
      </c>
      <c r="AG4718" s="381">
        <v>7440</v>
      </c>
      <c r="AH4718" s="381" t="s">
        <v>931</v>
      </c>
      <c r="AI4718" s="381" t="s">
        <v>800</v>
      </c>
      <c r="AJ4718" s="381">
        <v>1</v>
      </c>
    </row>
    <row r="4719" spans="1:36">
      <c r="A4719" s="381" t="s">
        <v>449</v>
      </c>
      <c r="B4719" s="381" t="s">
        <v>930</v>
      </c>
      <c r="C4719" s="381">
        <v>72</v>
      </c>
      <c r="D4719" s="381">
        <v>54</v>
      </c>
      <c r="E4719" s="381" t="s">
        <v>807</v>
      </c>
      <c r="F4719" s="381" t="s">
        <v>806</v>
      </c>
      <c r="G4719" s="381" t="s">
        <v>929</v>
      </c>
      <c r="H4719" s="381">
        <v>26600</v>
      </c>
      <c r="I4719" s="381">
        <v>11300</v>
      </c>
      <c r="J4719" s="381">
        <v>12900</v>
      </c>
      <c r="K4719" s="381">
        <v>14500</v>
      </c>
      <c r="L4719" s="381">
        <v>16100</v>
      </c>
      <c r="M4719" s="381">
        <v>17400</v>
      </c>
      <c r="N4719" s="381">
        <v>18700</v>
      </c>
      <c r="O4719" s="381">
        <v>20000</v>
      </c>
      <c r="P4719" s="381">
        <v>21300</v>
      </c>
      <c r="Q4719" s="381">
        <v>6800</v>
      </c>
      <c r="R4719" s="381">
        <v>7750</v>
      </c>
      <c r="S4719" s="381">
        <v>8700</v>
      </c>
      <c r="T4719" s="381">
        <v>9650</v>
      </c>
      <c r="U4719" s="381">
        <v>10450</v>
      </c>
      <c r="V4719" s="381">
        <v>11200</v>
      </c>
      <c r="W4719" s="381">
        <v>12000</v>
      </c>
      <c r="X4719" s="381">
        <v>12750</v>
      </c>
      <c r="Y4719" s="381">
        <v>18050</v>
      </c>
      <c r="Z4719" s="381">
        <v>20600</v>
      </c>
      <c r="AA4719" s="381">
        <v>23200</v>
      </c>
      <c r="AB4719" s="381">
        <v>25750</v>
      </c>
      <c r="AC4719" s="381">
        <v>27850</v>
      </c>
      <c r="AD4719" s="381">
        <v>29900</v>
      </c>
      <c r="AE4719" s="381">
        <v>31950</v>
      </c>
      <c r="AF4719" s="381">
        <v>34000</v>
      </c>
      <c r="AG4719" s="381">
        <v>7440</v>
      </c>
      <c r="AH4719" s="381" t="s">
        <v>929</v>
      </c>
      <c r="AI4719" s="381" t="s">
        <v>800</v>
      </c>
      <c r="AJ4719" s="381">
        <v>1</v>
      </c>
    </row>
    <row r="4720" spans="1:36">
      <c r="A4720" s="381" t="s">
        <v>449</v>
      </c>
      <c r="B4720" s="381" t="s">
        <v>928</v>
      </c>
      <c r="C4720" s="381">
        <v>72</v>
      </c>
      <c r="D4720" s="381">
        <v>55</v>
      </c>
      <c r="E4720" s="381" t="s">
        <v>803</v>
      </c>
      <c r="F4720" s="381" t="s">
        <v>802</v>
      </c>
      <c r="G4720" s="381" t="s">
        <v>927</v>
      </c>
      <c r="H4720" s="381">
        <v>17000</v>
      </c>
      <c r="I4720" s="381">
        <v>8850</v>
      </c>
      <c r="J4720" s="381">
        <v>10100</v>
      </c>
      <c r="K4720" s="381">
        <v>11350</v>
      </c>
      <c r="L4720" s="381">
        <v>12600</v>
      </c>
      <c r="M4720" s="381">
        <v>13650</v>
      </c>
      <c r="N4720" s="381">
        <v>14650</v>
      </c>
      <c r="O4720" s="381">
        <v>15650</v>
      </c>
      <c r="P4720" s="381">
        <v>16650</v>
      </c>
      <c r="Q4720" s="381">
        <v>5300</v>
      </c>
      <c r="R4720" s="381">
        <v>6050</v>
      </c>
      <c r="S4720" s="381">
        <v>6800</v>
      </c>
      <c r="T4720" s="381">
        <v>7550</v>
      </c>
      <c r="U4720" s="381">
        <v>8200</v>
      </c>
      <c r="V4720" s="381">
        <v>8800</v>
      </c>
      <c r="W4720" s="381">
        <v>9400</v>
      </c>
      <c r="X4720" s="381">
        <v>10000</v>
      </c>
      <c r="Y4720" s="381">
        <v>14150</v>
      </c>
      <c r="Z4720" s="381">
        <v>16150</v>
      </c>
      <c r="AA4720" s="381">
        <v>18150</v>
      </c>
      <c r="AB4720" s="381">
        <v>20150</v>
      </c>
      <c r="AC4720" s="381">
        <v>21800</v>
      </c>
      <c r="AD4720" s="381">
        <v>23400</v>
      </c>
      <c r="AE4720" s="381">
        <v>25000</v>
      </c>
      <c r="AF4720" s="381">
        <v>26600</v>
      </c>
      <c r="AG4720" s="381">
        <v>9999</v>
      </c>
      <c r="AH4720" s="381" t="s">
        <v>927</v>
      </c>
      <c r="AI4720" s="381" t="s">
        <v>800</v>
      </c>
      <c r="AJ4720" s="381">
        <v>1</v>
      </c>
    </row>
    <row r="4721" spans="1:36">
      <c r="A4721" s="381" t="s">
        <v>449</v>
      </c>
      <c r="B4721" s="381" t="s">
        <v>926</v>
      </c>
      <c r="C4721" s="381">
        <v>72</v>
      </c>
      <c r="D4721" s="381">
        <v>57</v>
      </c>
      <c r="E4721" s="381" t="s">
        <v>865</v>
      </c>
      <c r="F4721" s="381" t="s">
        <v>864</v>
      </c>
      <c r="G4721" s="381" t="s">
        <v>925</v>
      </c>
      <c r="H4721" s="381">
        <v>18000</v>
      </c>
      <c r="I4721" s="381">
        <v>9950</v>
      </c>
      <c r="J4721" s="381">
        <v>11350</v>
      </c>
      <c r="K4721" s="381">
        <v>12750</v>
      </c>
      <c r="L4721" s="381">
        <v>14150</v>
      </c>
      <c r="M4721" s="381">
        <v>15300</v>
      </c>
      <c r="N4721" s="381">
        <v>16450</v>
      </c>
      <c r="O4721" s="381">
        <v>17550</v>
      </c>
      <c r="P4721" s="381">
        <v>18700</v>
      </c>
      <c r="Q4721" s="381">
        <v>5950</v>
      </c>
      <c r="R4721" s="381">
        <v>6800</v>
      </c>
      <c r="S4721" s="381">
        <v>7650</v>
      </c>
      <c r="T4721" s="381">
        <v>8500</v>
      </c>
      <c r="U4721" s="381">
        <v>9200</v>
      </c>
      <c r="V4721" s="381">
        <v>9900</v>
      </c>
      <c r="W4721" s="381">
        <v>10550</v>
      </c>
      <c r="X4721" s="381">
        <v>11250</v>
      </c>
      <c r="Y4721" s="381">
        <v>15900</v>
      </c>
      <c r="Z4721" s="381">
        <v>18150</v>
      </c>
      <c r="AA4721" s="381">
        <v>20400</v>
      </c>
      <c r="AB4721" s="381">
        <v>22650</v>
      </c>
      <c r="AC4721" s="381">
        <v>24500</v>
      </c>
      <c r="AD4721" s="381">
        <v>26300</v>
      </c>
      <c r="AE4721" s="381">
        <v>28100</v>
      </c>
      <c r="AF4721" s="381">
        <v>29900</v>
      </c>
      <c r="AG4721" s="381">
        <v>9999</v>
      </c>
      <c r="AH4721" s="381" t="s">
        <v>925</v>
      </c>
      <c r="AI4721" s="381" t="s">
        <v>800</v>
      </c>
      <c r="AJ4721" s="381">
        <v>1</v>
      </c>
    </row>
    <row r="4722" spans="1:36">
      <c r="A4722" s="381" t="s">
        <v>449</v>
      </c>
      <c r="B4722" s="381" t="s">
        <v>924</v>
      </c>
      <c r="C4722" s="381">
        <v>72</v>
      </c>
      <c r="D4722" s="381">
        <v>59</v>
      </c>
      <c r="E4722" s="381" t="s">
        <v>803</v>
      </c>
      <c r="F4722" s="381" t="s">
        <v>802</v>
      </c>
      <c r="G4722" s="381" t="s">
        <v>923</v>
      </c>
      <c r="H4722" s="381">
        <v>17000</v>
      </c>
      <c r="I4722" s="381">
        <v>8850</v>
      </c>
      <c r="J4722" s="381">
        <v>10100</v>
      </c>
      <c r="K4722" s="381">
        <v>11350</v>
      </c>
      <c r="L4722" s="381">
        <v>12600</v>
      </c>
      <c r="M4722" s="381">
        <v>13650</v>
      </c>
      <c r="N4722" s="381">
        <v>14650</v>
      </c>
      <c r="O4722" s="381">
        <v>15650</v>
      </c>
      <c r="P4722" s="381">
        <v>16650</v>
      </c>
      <c r="Q4722" s="381">
        <v>5300</v>
      </c>
      <c r="R4722" s="381">
        <v>6050</v>
      </c>
      <c r="S4722" s="381">
        <v>6800</v>
      </c>
      <c r="T4722" s="381">
        <v>7550</v>
      </c>
      <c r="U4722" s="381">
        <v>8200</v>
      </c>
      <c r="V4722" s="381">
        <v>8800</v>
      </c>
      <c r="W4722" s="381">
        <v>9400</v>
      </c>
      <c r="X4722" s="381">
        <v>10000</v>
      </c>
      <c r="Y4722" s="381">
        <v>14150</v>
      </c>
      <c r="Z4722" s="381">
        <v>16150</v>
      </c>
      <c r="AA4722" s="381">
        <v>18150</v>
      </c>
      <c r="AB4722" s="381">
        <v>20150</v>
      </c>
      <c r="AC4722" s="381">
        <v>21800</v>
      </c>
      <c r="AD4722" s="381">
        <v>23400</v>
      </c>
      <c r="AE4722" s="381">
        <v>25000</v>
      </c>
      <c r="AF4722" s="381">
        <v>26600</v>
      </c>
      <c r="AG4722" s="381">
        <v>6360</v>
      </c>
      <c r="AH4722" s="381" t="s">
        <v>923</v>
      </c>
      <c r="AI4722" s="381" t="s">
        <v>800</v>
      </c>
      <c r="AJ4722" s="381">
        <v>1</v>
      </c>
    </row>
    <row r="4723" spans="1:36">
      <c r="A4723" s="381" t="s">
        <v>449</v>
      </c>
      <c r="B4723" s="381" t="s">
        <v>922</v>
      </c>
      <c r="C4723" s="381">
        <v>72</v>
      </c>
      <c r="D4723" s="381">
        <v>61</v>
      </c>
      <c r="E4723" s="381" t="s">
        <v>807</v>
      </c>
      <c r="F4723" s="381" t="s">
        <v>806</v>
      </c>
      <c r="G4723" s="381" t="s">
        <v>921</v>
      </c>
      <c r="H4723" s="381">
        <v>26600</v>
      </c>
      <c r="I4723" s="381">
        <v>11300</v>
      </c>
      <c r="J4723" s="381">
        <v>12900</v>
      </c>
      <c r="K4723" s="381">
        <v>14500</v>
      </c>
      <c r="L4723" s="381">
        <v>16100</v>
      </c>
      <c r="M4723" s="381">
        <v>17400</v>
      </c>
      <c r="N4723" s="381">
        <v>18700</v>
      </c>
      <c r="O4723" s="381">
        <v>20000</v>
      </c>
      <c r="P4723" s="381">
        <v>21300</v>
      </c>
      <c r="Q4723" s="381">
        <v>6800</v>
      </c>
      <c r="R4723" s="381">
        <v>7750</v>
      </c>
      <c r="S4723" s="381">
        <v>8700</v>
      </c>
      <c r="T4723" s="381">
        <v>9650</v>
      </c>
      <c r="U4723" s="381">
        <v>10450</v>
      </c>
      <c r="V4723" s="381">
        <v>11200</v>
      </c>
      <c r="W4723" s="381">
        <v>12000</v>
      </c>
      <c r="X4723" s="381">
        <v>12750</v>
      </c>
      <c r="Y4723" s="381">
        <v>18050</v>
      </c>
      <c r="Z4723" s="381">
        <v>20600</v>
      </c>
      <c r="AA4723" s="381">
        <v>23200</v>
      </c>
      <c r="AB4723" s="381">
        <v>25750</v>
      </c>
      <c r="AC4723" s="381">
        <v>27850</v>
      </c>
      <c r="AD4723" s="381">
        <v>29900</v>
      </c>
      <c r="AE4723" s="381">
        <v>31950</v>
      </c>
      <c r="AF4723" s="381">
        <v>34000</v>
      </c>
      <c r="AG4723" s="381">
        <v>7440</v>
      </c>
      <c r="AH4723" s="381" t="s">
        <v>921</v>
      </c>
      <c r="AI4723" s="381" t="s">
        <v>800</v>
      </c>
      <c r="AJ4723" s="381">
        <v>1</v>
      </c>
    </row>
    <row r="4724" spans="1:36">
      <c r="A4724" s="381" t="s">
        <v>449</v>
      </c>
      <c r="B4724" s="381" t="s">
        <v>920</v>
      </c>
      <c r="C4724" s="381">
        <v>72</v>
      </c>
      <c r="D4724" s="381">
        <v>63</v>
      </c>
      <c r="E4724" s="381" t="s">
        <v>839</v>
      </c>
      <c r="F4724" s="381" t="s">
        <v>838</v>
      </c>
      <c r="G4724" s="381" t="s">
        <v>919</v>
      </c>
      <c r="H4724" s="381">
        <v>26400</v>
      </c>
      <c r="I4724" s="381">
        <v>10350</v>
      </c>
      <c r="J4724" s="381">
        <v>11800</v>
      </c>
      <c r="K4724" s="381">
        <v>13300</v>
      </c>
      <c r="L4724" s="381">
        <v>14750</v>
      </c>
      <c r="M4724" s="381">
        <v>15950</v>
      </c>
      <c r="N4724" s="381">
        <v>17150</v>
      </c>
      <c r="O4724" s="381">
        <v>18300</v>
      </c>
      <c r="P4724" s="381">
        <v>19500</v>
      </c>
      <c r="Q4724" s="381">
        <v>6200</v>
      </c>
      <c r="R4724" s="381">
        <v>7100</v>
      </c>
      <c r="S4724" s="381">
        <v>8000</v>
      </c>
      <c r="T4724" s="381">
        <v>8850</v>
      </c>
      <c r="U4724" s="381">
        <v>9600</v>
      </c>
      <c r="V4724" s="381">
        <v>10300</v>
      </c>
      <c r="W4724" s="381">
        <v>11000</v>
      </c>
      <c r="X4724" s="381">
        <v>11700</v>
      </c>
      <c r="Y4724" s="381">
        <v>16550</v>
      </c>
      <c r="Z4724" s="381">
        <v>18900</v>
      </c>
      <c r="AA4724" s="381">
        <v>21250</v>
      </c>
      <c r="AB4724" s="381">
        <v>23600</v>
      </c>
      <c r="AC4724" s="381">
        <v>25500</v>
      </c>
      <c r="AD4724" s="381">
        <v>27400</v>
      </c>
      <c r="AE4724" s="381">
        <v>29300</v>
      </c>
      <c r="AF4724" s="381">
        <v>31200</v>
      </c>
      <c r="AG4724" s="381">
        <v>1310</v>
      </c>
      <c r="AH4724" s="381" t="s">
        <v>919</v>
      </c>
      <c r="AI4724" s="381" t="s">
        <v>800</v>
      </c>
      <c r="AJ4724" s="381">
        <v>1</v>
      </c>
    </row>
    <row r="4725" spans="1:36">
      <c r="A4725" s="381" t="s">
        <v>449</v>
      </c>
      <c r="B4725" s="381" t="s">
        <v>918</v>
      </c>
      <c r="C4725" s="381">
        <v>72</v>
      </c>
      <c r="D4725" s="381">
        <v>65</v>
      </c>
      <c r="E4725" s="381" t="s">
        <v>917</v>
      </c>
      <c r="F4725" s="381" t="s">
        <v>916</v>
      </c>
      <c r="G4725" s="381" t="s">
        <v>915</v>
      </c>
      <c r="H4725" s="381">
        <v>21400</v>
      </c>
      <c r="I4725" s="381">
        <v>9400</v>
      </c>
      <c r="J4725" s="381">
        <v>10750</v>
      </c>
      <c r="K4725" s="381">
        <v>12100</v>
      </c>
      <c r="L4725" s="381">
        <v>13400</v>
      </c>
      <c r="M4725" s="381">
        <v>14500</v>
      </c>
      <c r="N4725" s="381">
        <v>15550</v>
      </c>
      <c r="O4725" s="381">
        <v>16650</v>
      </c>
      <c r="P4725" s="381">
        <v>17700</v>
      </c>
      <c r="Q4725" s="381">
        <v>5650</v>
      </c>
      <c r="R4725" s="381">
        <v>6450</v>
      </c>
      <c r="S4725" s="381">
        <v>7250</v>
      </c>
      <c r="T4725" s="381">
        <v>8050</v>
      </c>
      <c r="U4725" s="381">
        <v>8700</v>
      </c>
      <c r="V4725" s="381">
        <v>9350</v>
      </c>
      <c r="W4725" s="381">
        <v>10000</v>
      </c>
      <c r="X4725" s="381">
        <v>10650</v>
      </c>
      <c r="Y4725" s="381">
        <v>15050</v>
      </c>
      <c r="Z4725" s="381">
        <v>17200</v>
      </c>
      <c r="AA4725" s="381">
        <v>19350</v>
      </c>
      <c r="AB4725" s="381">
        <v>21450</v>
      </c>
      <c r="AC4725" s="381">
        <v>23200</v>
      </c>
      <c r="AD4725" s="381">
        <v>24900</v>
      </c>
      <c r="AE4725" s="381">
        <v>26600</v>
      </c>
      <c r="AF4725" s="381">
        <v>28350</v>
      </c>
      <c r="AG4725" s="381">
        <v>470</v>
      </c>
      <c r="AH4725" s="381" t="s">
        <v>915</v>
      </c>
      <c r="AI4725" s="381" t="s">
        <v>800</v>
      </c>
      <c r="AJ4725" s="381">
        <v>1</v>
      </c>
    </row>
    <row r="4726" spans="1:36">
      <c r="A4726" s="381" t="s">
        <v>449</v>
      </c>
      <c r="B4726" s="381" t="s">
        <v>914</v>
      </c>
      <c r="C4726" s="381">
        <v>72</v>
      </c>
      <c r="D4726" s="381">
        <v>67</v>
      </c>
      <c r="E4726" s="381" t="s">
        <v>881</v>
      </c>
      <c r="F4726" s="381" t="s">
        <v>880</v>
      </c>
      <c r="G4726" s="381" t="s">
        <v>913</v>
      </c>
      <c r="H4726" s="381">
        <v>23600</v>
      </c>
      <c r="I4726" s="381">
        <v>9950</v>
      </c>
      <c r="J4726" s="381">
        <v>11350</v>
      </c>
      <c r="K4726" s="381">
        <v>12750</v>
      </c>
      <c r="L4726" s="381">
        <v>14150</v>
      </c>
      <c r="M4726" s="381">
        <v>15300</v>
      </c>
      <c r="N4726" s="381">
        <v>16450</v>
      </c>
      <c r="O4726" s="381">
        <v>17550</v>
      </c>
      <c r="P4726" s="381">
        <v>18700</v>
      </c>
      <c r="Q4726" s="381">
        <v>5950</v>
      </c>
      <c r="R4726" s="381">
        <v>6800</v>
      </c>
      <c r="S4726" s="381">
        <v>7650</v>
      </c>
      <c r="T4726" s="381">
        <v>8500</v>
      </c>
      <c r="U4726" s="381">
        <v>9200</v>
      </c>
      <c r="V4726" s="381">
        <v>9900</v>
      </c>
      <c r="W4726" s="381">
        <v>10550</v>
      </c>
      <c r="X4726" s="381">
        <v>11250</v>
      </c>
      <c r="Y4726" s="381">
        <v>15900</v>
      </c>
      <c r="Z4726" s="381">
        <v>18150</v>
      </c>
      <c r="AA4726" s="381">
        <v>20400</v>
      </c>
      <c r="AB4726" s="381">
        <v>22650</v>
      </c>
      <c r="AC4726" s="381">
        <v>24500</v>
      </c>
      <c r="AD4726" s="381">
        <v>26300</v>
      </c>
      <c r="AE4726" s="381">
        <v>28100</v>
      </c>
      <c r="AF4726" s="381">
        <v>29900</v>
      </c>
      <c r="AG4726" s="381">
        <v>4840</v>
      </c>
      <c r="AH4726" s="381" t="s">
        <v>913</v>
      </c>
      <c r="AI4726" s="381" t="s">
        <v>800</v>
      </c>
      <c r="AJ4726" s="381">
        <v>1</v>
      </c>
    </row>
    <row r="4727" spans="1:36">
      <c r="A4727" s="381" t="s">
        <v>449</v>
      </c>
      <c r="B4727" s="381" t="s">
        <v>912</v>
      </c>
      <c r="C4727" s="381">
        <v>72</v>
      </c>
      <c r="D4727" s="381">
        <v>69</v>
      </c>
      <c r="E4727" s="381" t="s">
        <v>807</v>
      </c>
      <c r="F4727" s="381" t="s">
        <v>806</v>
      </c>
      <c r="G4727" s="381" t="s">
        <v>911</v>
      </c>
      <c r="H4727" s="381">
        <v>26600</v>
      </c>
      <c r="I4727" s="381">
        <v>11300</v>
      </c>
      <c r="J4727" s="381">
        <v>12900</v>
      </c>
      <c r="K4727" s="381">
        <v>14500</v>
      </c>
      <c r="L4727" s="381">
        <v>16100</v>
      </c>
      <c r="M4727" s="381">
        <v>17400</v>
      </c>
      <c r="N4727" s="381">
        <v>18700</v>
      </c>
      <c r="O4727" s="381">
        <v>20000</v>
      </c>
      <c r="P4727" s="381">
        <v>21300</v>
      </c>
      <c r="Q4727" s="381">
        <v>6800</v>
      </c>
      <c r="R4727" s="381">
        <v>7750</v>
      </c>
      <c r="S4727" s="381">
        <v>8700</v>
      </c>
      <c r="T4727" s="381">
        <v>9650</v>
      </c>
      <c r="U4727" s="381">
        <v>10450</v>
      </c>
      <c r="V4727" s="381">
        <v>11200</v>
      </c>
      <c r="W4727" s="381">
        <v>12000</v>
      </c>
      <c r="X4727" s="381">
        <v>12750</v>
      </c>
      <c r="Y4727" s="381">
        <v>18050</v>
      </c>
      <c r="Z4727" s="381">
        <v>20600</v>
      </c>
      <c r="AA4727" s="381">
        <v>23200</v>
      </c>
      <c r="AB4727" s="381">
        <v>25750</v>
      </c>
      <c r="AC4727" s="381">
        <v>27850</v>
      </c>
      <c r="AD4727" s="381">
        <v>29900</v>
      </c>
      <c r="AE4727" s="381">
        <v>31950</v>
      </c>
      <c r="AF4727" s="381">
        <v>34000</v>
      </c>
      <c r="AG4727" s="381">
        <v>7440</v>
      </c>
      <c r="AH4727" s="381" t="s">
        <v>911</v>
      </c>
      <c r="AI4727" s="381" t="s">
        <v>800</v>
      </c>
      <c r="AJ4727" s="381">
        <v>1</v>
      </c>
    </row>
    <row r="4728" spans="1:36">
      <c r="A4728" s="381" t="s">
        <v>449</v>
      </c>
      <c r="B4728" s="381" t="s">
        <v>910</v>
      </c>
      <c r="C4728" s="381">
        <v>72</v>
      </c>
      <c r="D4728" s="381">
        <v>71</v>
      </c>
      <c r="E4728" s="381" t="s">
        <v>835</v>
      </c>
      <c r="F4728" s="381" t="s">
        <v>834</v>
      </c>
      <c r="G4728" s="381" t="s">
        <v>909</v>
      </c>
      <c r="H4728" s="381">
        <v>18700</v>
      </c>
      <c r="I4728" s="381">
        <v>8850</v>
      </c>
      <c r="J4728" s="381">
        <v>10100</v>
      </c>
      <c r="K4728" s="381">
        <v>11350</v>
      </c>
      <c r="L4728" s="381">
        <v>12600</v>
      </c>
      <c r="M4728" s="381">
        <v>13650</v>
      </c>
      <c r="N4728" s="381">
        <v>14650</v>
      </c>
      <c r="O4728" s="381">
        <v>15650</v>
      </c>
      <c r="P4728" s="381">
        <v>16650</v>
      </c>
      <c r="Q4728" s="381">
        <v>5300</v>
      </c>
      <c r="R4728" s="381">
        <v>6050</v>
      </c>
      <c r="S4728" s="381">
        <v>6800</v>
      </c>
      <c r="T4728" s="381">
        <v>7550</v>
      </c>
      <c r="U4728" s="381">
        <v>8200</v>
      </c>
      <c r="V4728" s="381">
        <v>8800</v>
      </c>
      <c r="W4728" s="381">
        <v>9400</v>
      </c>
      <c r="X4728" s="381">
        <v>10000</v>
      </c>
      <c r="Y4728" s="381">
        <v>14150</v>
      </c>
      <c r="Z4728" s="381">
        <v>16150</v>
      </c>
      <c r="AA4728" s="381">
        <v>18150</v>
      </c>
      <c r="AB4728" s="381">
        <v>20150</v>
      </c>
      <c r="AC4728" s="381">
        <v>21800</v>
      </c>
      <c r="AD4728" s="381">
        <v>23400</v>
      </c>
      <c r="AE4728" s="381">
        <v>25000</v>
      </c>
      <c r="AF4728" s="381">
        <v>26600</v>
      </c>
      <c r="AG4728" s="381">
        <v>9999</v>
      </c>
      <c r="AH4728" s="381" t="s">
        <v>909</v>
      </c>
      <c r="AI4728" s="381" t="s">
        <v>800</v>
      </c>
      <c r="AJ4728" s="381">
        <v>1</v>
      </c>
    </row>
    <row r="4729" spans="1:36">
      <c r="A4729" s="381" t="s">
        <v>449</v>
      </c>
      <c r="B4729" s="381" t="s">
        <v>908</v>
      </c>
      <c r="C4729" s="381">
        <v>72</v>
      </c>
      <c r="D4729" s="381">
        <v>73</v>
      </c>
      <c r="E4729" s="381" t="s">
        <v>815</v>
      </c>
      <c r="F4729" s="381" t="s">
        <v>814</v>
      </c>
      <c r="G4729" s="381" t="s">
        <v>907</v>
      </c>
      <c r="H4729" s="381">
        <v>15800</v>
      </c>
      <c r="I4729" s="381">
        <v>8400</v>
      </c>
      <c r="J4729" s="381">
        <v>9600</v>
      </c>
      <c r="K4729" s="381">
        <v>10800</v>
      </c>
      <c r="L4729" s="381">
        <v>12000</v>
      </c>
      <c r="M4729" s="381">
        <v>13000</v>
      </c>
      <c r="N4729" s="381">
        <v>13950</v>
      </c>
      <c r="O4729" s="381">
        <v>14900</v>
      </c>
      <c r="P4729" s="381">
        <v>15850</v>
      </c>
      <c r="Q4729" s="381">
        <v>5050</v>
      </c>
      <c r="R4729" s="381">
        <v>5800</v>
      </c>
      <c r="S4729" s="381">
        <v>6500</v>
      </c>
      <c r="T4729" s="381">
        <v>7200</v>
      </c>
      <c r="U4729" s="381">
        <v>7800</v>
      </c>
      <c r="V4729" s="381">
        <v>8400</v>
      </c>
      <c r="W4729" s="381">
        <v>8950</v>
      </c>
      <c r="X4729" s="381">
        <v>9550</v>
      </c>
      <c r="Y4729" s="381">
        <v>13450</v>
      </c>
      <c r="Z4729" s="381">
        <v>15400</v>
      </c>
      <c r="AA4729" s="381">
        <v>17300</v>
      </c>
      <c r="AB4729" s="381">
        <v>19200</v>
      </c>
      <c r="AC4729" s="381">
        <v>20750</v>
      </c>
      <c r="AD4729" s="381">
        <v>22300</v>
      </c>
      <c r="AE4729" s="381">
        <v>23850</v>
      </c>
      <c r="AF4729" s="381">
        <v>25350</v>
      </c>
      <c r="AG4729" s="381">
        <v>9999</v>
      </c>
      <c r="AH4729" s="381" t="s">
        <v>907</v>
      </c>
      <c r="AI4729" s="381" t="s">
        <v>800</v>
      </c>
      <c r="AJ4729" s="381">
        <v>0</v>
      </c>
    </row>
    <row r="4730" spans="1:36">
      <c r="A4730" s="381" t="s">
        <v>449</v>
      </c>
      <c r="B4730" s="381" t="s">
        <v>906</v>
      </c>
      <c r="C4730" s="381">
        <v>72</v>
      </c>
      <c r="D4730" s="381">
        <v>75</v>
      </c>
      <c r="E4730" s="381" t="s">
        <v>811</v>
      </c>
      <c r="F4730" s="381" t="s">
        <v>810</v>
      </c>
      <c r="G4730" s="381" t="s">
        <v>905</v>
      </c>
      <c r="H4730" s="381">
        <v>22300</v>
      </c>
      <c r="I4730" s="381">
        <v>9550</v>
      </c>
      <c r="J4730" s="381">
        <v>10900</v>
      </c>
      <c r="K4730" s="381">
        <v>12250</v>
      </c>
      <c r="L4730" s="381">
        <v>13600</v>
      </c>
      <c r="M4730" s="381">
        <v>14700</v>
      </c>
      <c r="N4730" s="381">
        <v>15800</v>
      </c>
      <c r="O4730" s="381">
        <v>16900</v>
      </c>
      <c r="P4730" s="381">
        <v>18000</v>
      </c>
      <c r="Q4730" s="381">
        <v>5750</v>
      </c>
      <c r="R4730" s="381">
        <v>6550</v>
      </c>
      <c r="S4730" s="381">
        <v>7350</v>
      </c>
      <c r="T4730" s="381">
        <v>8150</v>
      </c>
      <c r="U4730" s="381">
        <v>8850</v>
      </c>
      <c r="V4730" s="381">
        <v>9500</v>
      </c>
      <c r="W4730" s="381">
        <v>10150</v>
      </c>
      <c r="X4730" s="381">
        <v>10800</v>
      </c>
      <c r="Y4730" s="381">
        <v>15300</v>
      </c>
      <c r="Z4730" s="381">
        <v>17450</v>
      </c>
      <c r="AA4730" s="381">
        <v>19650</v>
      </c>
      <c r="AB4730" s="381">
        <v>21800</v>
      </c>
      <c r="AC4730" s="381">
        <v>23550</v>
      </c>
      <c r="AD4730" s="381">
        <v>25300</v>
      </c>
      <c r="AE4730" s="381">
        <v>27050</v>
      </c>
      <c r="AF4730" s="381">
        <v>28800</v>
      </c>
      <c r="AG4730" s="381">
        <v>6360</v>
      </c>
      <c r="AH4730" s="381" t="s">
        <v>905</v>
      </c>
      <c r="AI4730" s="381" t="s">
        <v>800</v>
      </c>
      <c r="AJ4730" s="381">
        <v>1</v>
      </c>
    </row>
    <row r="4731" spans="1:36">
      <c r="A4731" s="381" t="s">
        <v>449</v>
      </c>
      <c r="B4731" s="381" t="s">
        <v>904</v>
      </c>
      <c r="C4731" s="381">
        <v>72</v>
      </c>
      <c r="D4731" s="381">
        <v>77</v>
      </c>
      <c r="E4731" s="381" t="s">
        <v>807</v>
      </c>
      <c r="F4731" s="381" t="s">
        <v>806</v>
      </c>
      <c r="G4731" s="381" t="s">
        <v>903</v>
      </c>
      <c r="H4731" s="381">
        <v>26600</v>
      </c>
      <c r="I4731" s="381">
        <v>11300</v>
      </c>
      <c r="J4731" s="381">
        <v>12900</v>
      </c>
      <c r="K4731" s="381">
        <v>14500</v>
      </c>
      <c r="L4731" s="381">
        <v>16100</v>
      </c>
      <c r="M4731" s="381">
        <v>17400</v>
      </c>
      <c r="N4731" s="381">
        <v>18700</v>
      </c>
      <c r="O4731" s="381">
        <v>20000</v>
      </c>
      <c r="P4731" s="381">
        <v>21300</v>
      </c>
      <c r="Q4731" s="381">
        <v>6800</v>
      </c>
      <c r="R4731" s="381">
        <v>7750</v>
      </c>
      <c r="S4731" s="381">
        <v>8700</v>
      </c>
      <c r="T4731" s="381">
        <v>9650</v>
      </c>
      <c r="U4731" s="381">
        <v>10450</v>
      </c>
      <c r="V4731" s="381">
        <v>11200</v>
      </c>
      <c r="W4731" s="381">
        <v>12000</v>
      </c>
      <c r="X4731" s="381">
        <v>12750</v>
      </c>
      <c r="Y4731" s="381">
        <v>18050</v>
      </c>
      <c r="Z4731" s="381">
        <v>20600</v>
      </c>
      <c r="AA4731" s="381">
        <v>23200</v>
      </c>
      <c r="AB4731" s="381">
        <v>25750</v>
      </c>
      <c r="AC4731" s="381">
        <v>27850</v>
      </c>
      <c r="AD4731" s="381">
        <v>29900</v>
      </c>
      <c r="AE4731" s="381">
        <v>31950</v>
      </c>
      <c r="AF4731" s="381">
        <v>34000</v>
      </c>
      <c r="AG4731" s="381">
        <v>7440</v>
      </c>
      <c r="AH4731" s="381" t="s">
        <v>903</v>
      </c>
      <c r="AI4731" s="381" t="s">
        <v>800</v>
      </c>
      <c r="AJ4731" s="381">
        <v>1</v>
      </c>
    </row>
    <row r="4732" spans="1:36">
      <c r="A4732" s="381" t="s">
        <v>449</v>
      </c>
      <c r="B4732" s="381" t="s">
        <v>902</v>
      </c>
      <c r="C4732" s="381">
        <v>72</v>
      </c>
      <c r="D4732" s="381">
        <v>79</v>
      </c>
      <c r="E4732" s="381" t="s">
        <v>845</v>
      </c>
      <c r="F4732" s="381" t="s">
        <v>844</v>
      </c>
      <c r="G4732" s="381" t="s">
        <v>901</v>
      </c>
      <c r="H4732" s="381">
        <v>18400</v>
      </c>
      <c r="I4732" s="381">
        <v>8850</v>
      </c>
      <c r="J4732" s="381">
        <v>10100</v>
      </c>
      <c r="K4732" s="381">
        <v>11350</v>
      </c>
      <c r="L4732" s="381">
        <v>12600</v>
      </c>
      <c r="M4732" s="381">
        <v>13650</v>
      </c>
      <c r="N4732" s="381">
        <v>14650</v>
      </c>
      <c r="O4732" s="381">
        <v>15650</v>
      </c>
      <c r="P4732" s="381">
        <v>16650</v>
      </c>
      <c r="Q4732" s="381">
        <v>5300</v>
      </c>
      <c r="R4732" s="381">
        <v>6050</v>
      </c>
      <c r="S4732" s="381">
        <v>6800</v>
      </c>
      <c r="T4732" s="381">
        <v>7550</v>
      </c>
      <c r="U4732" s="381">
        <v>8200</v>
      </c>
      <c r="V4732" s="381">
        <v>8800</v>
      </c>
      <c r="W4732" s="381">
        <v>9400</v>
      </c>
      <c r="X4732" s="381">
        <v>10000</v>
      </c>
      <c r="Y4732" s="381">
        <v>14150</v>
      </c>
      <c r="Z4732" s="381">
        <v>16150</v>
      </c>
      <c r="AA4732" s="381">
        <v>18150</v>
      </c>
      <c r="AB4732" s="381">
        <v>20150</v>
      </c>
      <c r="AC4732" s="381">
        <v>21800</v>
      </c>
      <c r="AD4732" s="381">
        <v>23400</v>
      </c>
      <c r="AE4732" s="381">
        <v>25000</v>
      </c>
      <c r="AF4732" s="381">
        <v>26600</v>
      </c>
      <c r="AG4732" s="381">
        <v>9999</v>
      </c>
      <c r="AH4732" s="381" t="s">
        <v>901</v>
      </c>
      <c r="AI4732" s="381" t="s">
        <v>800</v>
      </c>
      <c r="AJ4732" s="381">
        <v>1</v>
      </c>
    </row>
    <row r="4733" spans="1:36">
      <c r="A4733" s="381" t="s">
        <v>449</v>
      </c>
      <c r="B4733" s="381" t="s">
        <v>900</v>
      </c>
      <c r="C4733" s="381">
        <v>72</v>
      </c>
      <c r="D4733" s="381">
        <v>81</v>
      </c>
      <c r="E4733" s="381" t="s">
        <v>835</v>
      </c>
      <c r="F4733" s="381" t="s">
        <v>834</v>
      </c>
      <c r="G4733" s="381" t="s">
        <v>899</v>
      </c>
      <c r="H4733" s="381">
        <v>18700</v>
      </c>
      <c r="I4733" s="381">
        <v>8850</v>
      </c>
      <c r="J4733" s="381">
        <v>10100</v>
      </c>
      <c r="K4733" s="381">
        <v>11350</v>
      </c>
      <c r="L4733" s="381">
        <v>12600</v>
      </c>
      <c r="M4733" s="381">
        <v>13650</v>
      </c>
      <c r="N4733" s="381">
        <v>14650</v>
      </c>
      <c r="O4733" s="381">
        <v>15650</v>
      </c>
      <c r="P4733" s="381">
        <v>16650</v>
      </c>
      <c r="Q4733" s="381">
        <v>5300</v>
      </c>
      <c r="R4733" s="381">
        <v>6050</v>
      </c>
      <c r="S4733" s="381">
        <v>6800</v>
      </c>
      <c r="T4733" s="381">
        <v>7550</v>
      </c>
      <c r="U4733" s="381">
        <v>8200</v>
      </c>
      <c r="V4733" s="381">
        <v>8800</v>
      </c>
      <c r="W4733" s="381">
        <v>9400</v>
      </c>
      <c r="X4733" s="381">
        <v>10000</v>
      </c>
      <c r="Y4733" s="381">
        <v>14150</v>
      </c>
      <c r="Z4733" s="381">
        <v>16150</v>
      </c>
      <c r="AA4733" s="381">
        <v>18150</v>
      </c>
      <c r="AB4733" s="381">
        <v>20150</v>
      </c>
      <c r="AC4733" s="381">
        <v>21800</v>
      </c>
      <c r="AD4733" s="381">
        <v>23400</v>
      </c>
      <c r="AE4733" s="381">
        <v>25000</v>
      </c>
      <c r="AF4733" s="381">
        <v>26600</v>
      </c>
      <c r="AG4733" s="381">
        <v>9999</v>
      </c>
      <c r="AH4733" s="381" t="s">
        <v>899</v>
      </c>
      <c r="AI4733" s="381" t="s">
        <v>800</v>
      </c>
      <c r="AJ4733" s="381">
        <v>1</v>
      </c>
    </row>
    <row r="4734" spans="1:36">
      <c r="A4734" s="381" t="s">
        <v>449</v>
      </c>
      <c r="B4734" s="381" t="s">
        <v>898</v>
      </c>
      <c r="C4734" s="381">
        <v>72</v>
      </c>
      <c r="D4734" s="381">
        <v>83</v>
      </c>
      <c r="E4734" s="381" t="s">
        <v>815</v>
      </c>
      <c r="F4734" s="381" t="s">
        <v>814</v>
      </c>
      <c r="G4734" s="381" t="s">
        <v>897</v>
      </c>
      <c r="H4734" s="381">
        <v>15800</v>
      </c>
      <c r="I4734" s="381">
        <v>8400</v>
      </c>
      <c r="J4734" s="381">
        <v>9600</v>
      </c>
      <c r="K4734" s="381">
        <v>10800</v>
      </c>
      <c r="L4734" s="381">
        <v>12000</v>
      </c>
      <c r="M4734" s="381">
        <v>13000</v>
      </c>
      <c r="N4734" s="381">
        <v>13950</v>
      </c>
      <c r="O4734" s="381">
        <v>14900</v>
      </c>
      <c r="P4734" s="381">
        <v>15850</v>
      </c>
      <c r="Q4734" s="381">
        <v>5050</v>
      </c>
      <c r="R4734" s="381">
        <v>5800</v>
      </c>
      <c r="S4734" s="381">
        <v>6500</v>
      </c>
      <c r="T4734" s="381">
        <v>7200</v>
      </c>
      <c r="U4734" s="381">
        <v>7800</v>
      </c>
      <c r="V4734" s="381">
        <v>8400</v>
      </c>
      <c r="W4734" s="381">
        <v>8950</v>
      </c>
      <c r="X4734" s="381">
        <v>9550</v>
      </c>
      <c r="Y4734" s="381">
        <v>13450</v>
      </c>
      <c r="Z4734" s="381">
        <v>15400</v>
      </c>
      <c r="AA4734" s="381">
        <v>17300</v>
      </c>
      <c r="AB4734" s="381">
        <v>19200</v>
      </c>
      <c r="AC4734" s="381">
        <v>20750</v>
      </c>
      <c r="AD4734" s="381">
        <v>22300</v>
      </c>
      <c r="AE4734" s="381">
        <v>23850</v>
      </c>
      <c r="AF4734" s="381">
        <v>25350</v>
      </c>
      <c r="AG4734" s="381">
        <v>9999</v>
      </c>
      <c r="AH4734" s="381" t="s">
        <v>897</v>
      </c>
      <c r="AI4734" s="381" t="s">
        <v>800</v>
      </c>
      <c r="AJ4734" s="381">
        <v>0</v>
      </c>
    </row>
    <row r="4735" spans="1:36">
      <c r="A4735" s="381" t="s">
        <v>449</v>
      </c>
      <c r="B4735" s="381" t="s">
        <v>896</v>
      </c>
      <c r="C4735" s="381">
        <v>72</v>
      </c>
      <c r="D4735" s="381">
        <v>85</v>
      </c>
      <c r="E4735" s="381" t="s">
        <v>807</v>
      </c>
      <c r="F4735" s="381" t="s">
        <v>806</v>
      </c>
      <c r="G4735" s="381" t="s">
        <v>895</v>
      </c>
      <c r="H4735" s="381">
        <v>26600</v>
      </c>
      <c r="I4735" s="381">
        <v>11300</v>
      </c>
      <c r="J4735" s="381">
        <v>12900</v>
      </c>
      <c r="K4735" s="381">
        <v>14500</v>
      </c>
      <c r="L4735" s="381">
        <v>16100</v>
      </c>
      <c r="M4735" s="381">
        <v>17400</v>
      </c>
      <c r="N4735" s="381">
        <v>18700</v>
      </c>
      <c r="O4735" s="381">
        <v>20000</v>
      </c>
      <c r="P4735" s="381">
        <v>21300</v>
      </c>
      <c r="Q4735" s="381">
        <v>6800</v>
      </c>
      <c r="R4735" s="381">
        <v>7750</v>
      </c>
      <c r="S4735" s="381">
        <v>8700</v>
      </c>
      <c r="T4735" s="381">
        <v>9650</v>
      </c>
      <c r="U4735" s="381">
        <v>10450</v>
      </c>
      <c r="V4735" s="381">
        <v>11200</v>
      </c>
      <c r="W4735" s="381">
        <v>12000</v>
      </c>
      <c r="X4735" s="381">
        <v>12750</v>
      </c>
      <c r="Y4735" s="381">
        <v>18050</v>
      </c>
      <c r="Z4735" s="381">
        <v>20600</v>
      </c>
      <c r="AA4735" s="381">
        <v>23200</v>
      </c>
      <c r="AB4735" s="381">
        <v>25750</v>
      </c>
      <c r="AC4735" s="381">
        <v>27850</v>
      </c>
      <c r="AD4735" s="381">
        <v>29900</v>
      </c>
      <c r="AE4735" s="381">
        <v>31950</v>
      </c>
      <c r="AF4735" s="381">
        <v>34000</v>
      </c>
      <c r="AG4735" s="381">
        <v>7440</v>
      </c>
      <c r="AH4735" s="381" t="s">
        <v>895</v>
      </c>
      <c r="AI4735" s="381" t="s">
        <v>800</v>
      </c>
      <c r="AJ4735" s="381">
        <v>1</v>
      </c>
    </row>
    <row r="4736" spans="1:36">
      <c r="A4736" s="381" t="s">
        <v>449</v>
      </c>
      <c r="B4736" s="381" t="s">
        <v>894</v>
      </c>
      <c r="C4736" s="381">
        <v>72</v>
      </c>
      <c r="D4736" s="381">
        <v>87</v>
      </c>
      <c r="E4736" s="381" t="s">
        <v>807</v>
      </c>
      <c r="F4736" s="381" t="s">
        <v>806</v>
      </c>
      <c r="G4736" s="381" t="s">
        <v>893</v>
      </c>
      <c r="H4736" s="381">
        <v>26600</v>
      </c>
      <c r="I4736" s="381">
        <v>11300</v>
      </c>
      <c r="J4736" s="381">
        <v>12900</v>
      </c>
      <c r="K4736" s="381">
        <v>14500</v>
      </c>
      <c r="L4736" s="381">
        <v>16100</v>
      </c>
      <c r="M4736" s="381">
        <v>17400</v>
      </c>
      <c r="N4736" s="381">
        <v>18700</v>
      </c>
      <c r="O4736" s="381">
        <v>20000</v>
      </c>
      <c r="P4736" s="381">
        <v>21300</v>
      </c>
      <c r="Q4736" s="381">
        <v>6800</v>
      </c>
      <c r="R4736" s="381">
        <v>7750</v>
      </c>
      <c r="S4736" s="381">
        <v>8700</v>
      </c>
      <c r="T4736" s="381">
        <v>9650</v>
      </c>
      <c r="U4736" s="381">
        <v>10450</v>
      </c>
      <c r="V4736" s="381">
        <v>11200</v>
      </c>
      <c r="W4736" s="381">
        <v>12000</v>
      </c>
      <c r="X4736" s="381">
        <v>12750</v>
      </c>
      <c r="Y4736" s="381">
        <v>18050</v>
      </c>
      <c r="Z4736" s="381">
        <v>20600</v>
      </c>
      <c r="AA4736" s="381">
        <v>23200</v>
      </c>
      <c r="AB4736" s="381">
        <v>25750</v>
      </c>
      <c r="AC4736" s="381">
        <v>27850</v>
      </c>
      <c r="AD4736" s="381">
        <v>29900</v>
      </c>
      <c r="AE4736" s="381">
        <v>31950</v>
      </c>
      <c r="AF4736" s="381">
        <v>34000</v>
      </c>
      <c r="AG4736" s="381">
        <v>7440</v>
      </c>
      <c r="AH4736" s="381" t="s">
        <v>893</v>
      </c>
      <c r="AI4736" s="381" t="s">
        <v>800</v>
      </c>
      <c r="AJ4736" s="381">
        <v>1</v>
      </c>
    </row>
    <row r="4737" spans="1:36">
      <c r="A4737" s="381" t="s">
        <v>449</v>
      </c>
      <c r="B4737" s="381" t="s">
        <v>892</v>
      </c>
      <c r="C4737" s="381">
        <v>72</v>
      </c>
      <c r="D4737" s="381">
        <v>89</v>
      </c>
      <c r="E4737" s="381" t="s">
        <v>891</v>
      </c>
      <c r="F4737" s="381" t="s">
        <v>890</v>
      </c>
      <c r="G4737" s="381" t="s">
        <v>889</v>
      </c>
      <c r="H4737" s="381">
        <v>21600</v>
      </c>
      <c r="I4737" s="381">
        <v>10100</v>
      </c>
      <c r="J4737" s="381">
        <v>11550</v>
      </c>
      <c r="K4737" s="381">
        <v>13000</v>
      </c>
      <c r="L4737" s="381">
        <v>14400</v>
      </c>
      <c r="M4737" s="381">
        <v>15600</v>
      </c>
      <c r="N4737" s="381">
        <v>16750</v>
      </c>
      <c r="O4737" s="381">
        <v>17900</v>
      </c>
      <c r="P4737" s="381">
        <v>19050</v>
      </c>
      <c r="Q4737" s="381">
        <v>6100</v>
      </c>
      <c r="R4737" s="381">
        <v>6950</v>
      </c>
      <c r="S4737" s="381">
        <v>7800</v>
      </c>
      <c r="T4737" s="381">
        <v>8650</v>
      </c>
      <c r="U4737" s="381">
        <v>9350</v>
      </c>
      <c r="V4737" s="381">
        <v>10050</v>
      </c>
      <c r="W4737" s="381">
        <v>10750</v>
      </c>
      <c r="X4737" s="381">
        <v>11450</v>
      </c>
      <c r="Y4737" s="381">
        <v>16150</v>
      </c>
      <c r="Z4737" s="381">
        <v>18450</v>
      </c>
      <c r="AA4737" s="381">
        <v>20750</v>
      </c>
      <c r="AB4737" s="381">
        <v>23050</v>
      </c>
      <c r="AC4737" s="381">
        <v>24900</v>
      </c>
      <c r="AD4737" s="381">
        <v>26750</v>
      </c>
      <c r="AE4737" s="381">
        <v>28600</v>
      </c>
      <c r="AF4737" s="381">
        <v>30450</v>
      </c>
      <c r="AG4737" s="381">
        <v>7440</v>
      </c>
      <c r="AH4737" s="381" t="s">
        <v>889</v>
      </c>
      <c r="AI4737" s="381" t="s">
        <v>800</v>
      </c>
      <c r="AJ4737" s="381">
        <v>1</v>
      </c>
    </row>
    <row r="4738" spans="1:36">
      <c r="A4738" s="381" t="s">
        <v>449</v>
      </c>
      <c r="B4738" s="381" t="s">
        <v>888</v>
      </c>
      <c r="C4738" s="381">
        <v>72</v>
      </c>
      <c r="D4738" s="381">
        <v>91</v>
      </c>
      <c r="E4738" s="381" t="s">
        <v>807</v>
      </c>
      <c r="F4738" s="381" t="s">
        <v>806</v>
      </c>
      <c r="G4738" s="381" t="s">
        <v>887</v>
      </c>
      <c r="H4738" s="381">
        <v>26600</v>
      </c>
      <c r="I4738" s="381">
        <v>11300</v>
      </c>
      <c r="J4738" s="381">
        <v>12900</v>
      </c>
      <c r="K4738" s="381">
        <v>14500</v>
      </c>
      <c r="L4738" s="381">
        <v>16100</v>
      </c>
      <c r="M4738" s="381">
        <v>17400</v>
      </c>
      <c r="N4738" s="381">
        <v>18700</v>
      </c>
      <c r="O4738" s="381">
        <v>20000</v>
      </c>
      <c r="P4738" s="381">
        <v>21300</v>
      </c>
      <c r="Q4738" s="381">
        <v>6800</v>
      </c>
      <c r="R4738" s="381">
        <v>7750</v>
      </c>
      <c r="S4738" s="381">
        <v>8700</v>
      </c>
      <c r="T4738" s="381">
        <v>9650</v>
      </c>
      <c r="U4738" s="381">
        <v>10450</v>
      </c>
      <c r="V4738" s="381">
        <v>11200</v>
      </c>
      <c r="W4738" s="381">
        <v>12000</v>
      </c>
      <c r="X4738" s="381">
        <v>12750</v>
      </c>
      <c r="Y4738" s="381">
        <v>18050</v>
      </c>
      <c r="Z4738" s="381">
        <v>20600</v>
      </c>
      <c r="AA4738" s="381">
        <v>23200</v>
      </c>
      <c r="AB4738" s="381">
        <v>25750</v>
      </c>
      <c r="AC4738" s="381">
        <v>27850</v>
      </c>
      <c r="AD4738" s="381">
        <v>29900</v>
      </c>
      <c r="AE4738" s="381">
        <v>31950</v>
      </c>
      <c r="AF4738" s="381">
        <v>34000</v>
      </c>
      <c r="AG4738" s="381">
        <v>7440</v>
      </c>
      <c r="AH4738" s="381" t="s">
        <v>887</v>
      </c>
      <c r="AI4738" s="381" t="s">
        <v>800</v>
      </c>
      <c r="AJ4738" s="381">
        <v>1</v>
      </c>
    </row>
    <row r="4739" spans="1:36">
      <c r="A4739" s="381" t="s">
        <v>449</v>
      </c>
      <c r="B4739" s="381" t="s">
        <v>886</v>
      </c>
      <c r="C4739" s="381">
        <v>72</v>
      </c>
      <c r="D4739" s="381">
        <v>93</v>
      </c>
      <c r="E4739" s="381" t="s">
        <v>815</v>
      </c>
      <c r="F4739" s="381" t="s">
        <v>814</v>
      </c>
      <c r="G4739" s="381" t="s">
        <v>885</v>
      </c>
      <c r="H4739" s="381">
        <v>15800</v>
      </c>
      <c r="I4739" s="381">
        <v>8400</v>
      </c>
      <c r="J4739" s="381">
        <v>9600</v>
      </c>
      <c r="K4739" s="381">
        <v>10800</v>
      </c>
      <c r="L4739" s="381">
        <v>12000</v>
      </c>
      <c r="M4739" s="381">
        <v>13000</v>
      </c>
      <c r="N4739" s="381">
        <v>13950</v>
      </c>
      <c r="O4739" s="381">
        <v>14900</v>
      </c>
      <c r="P4739" s="381">
        <v>15850</v>
      </c>
      <c r="Q4739" s="381">
        <v>5050</v>
      </c>
      <c r="R4739" s="381">
        <v>5800</v>
      </c>
      <c r="S4739" s="381">
        <v>6500</v>
      </c>
      <c r="T4739" s="381">
        <v>7200</v>
      </c>
      <c r="U4739" s="381">
        <v>7800</v>
      </c>
      <c r="V4739" s="381">
        <v>8400</v>
      </c>
      <c r="W4739" s="381">
        <v>8950</v>
      </c>
      <c r="X4739" s="381">
        <v>9550</v>
      </c>
      <c r="Y4739" s="381">
        <v>13450</v>
      </c>
      <c r="Z4739" s="381">
        <v>15400</v>
      </c>
      <c r="AA4739" s="381">
        <v>17300</v>
      </c>
      <c r="AB4739" s="381">
        <v>19200</v>
      </c>
      <c r="AC4739" s="381">
        <v>20750</v>
      </c>
      <c r="AD4739" s="381">
        <v>22300</v>
      </c>
      <c r="AE4739" s="381">
        <v>23850</v>
      </c>
      <c r="AF4739" s="381">
        <v>25350</v>
      </c>
      <c r="AG4739" s="381">
        <v>9999</v>
      </c>
      <c r="AH4739" s="381" t="s">
        <v>885</v>
      </c>
      <c r="AI4739" s="381" t="s">
        <v>800</v>
      </c>
      <c r="AJ4739" s="381">
        <v>0</v>
      </c>
    </row>
    <row r="4740" spans="1:36">
      <c r="A4740" s="381" t="s">
        <v>449</v>
      </c>
      <c r="B4740" s="381" t="s">
        <v>884</v>
      </c>
      <c r="C4740" s="381">
        <v>72</v>
      </c>
      <c r="D4740" s="381">
        <v>95</v>
      </c>
      <c r="E4740" s="381" t="s">
        <v>869</v>
      </c>
      <c r="F4740" s="381" t="s">
        <v>868</v>
      </c>
      <c r="G4740" s="381" t="s">
        <v>883</v>
      </c>
      <c r="H4740" s="381">
        <v>16700</v>
      </c>
      <c r="I4740" s="381">
        <v>8850</v>
      </c>
      <c r="J4740" s="381">
        <v>10100</v>
      </c>
      <c r="K4740" s="381">
        <v>11350</v>
      </c>
      <c r="L4740" s="381">
        <v>12600</v>
      </c>
      <c r="M4740" s="381">
        <v>13650</v>
      </c>
      <c r="N4740" s="381">
        <v>14650</v>
      </c>
      <c r="O4740" s="381">
        <v>15650</v>
      </c>
      <c r="P4740" s="381">
        <v>16650</v>
      </c>
      <c r="Q4740" s="381">
        <v>5300</v>
      </c>
      <c r="R4740" s="381">
        <v>6050</v>
      </c>
      <c r="S4740" s="381">
        <v>6800</v>
      </c>
      <c r="T4740" s="381">
        <v>7550</v>
      </c>
      <c r="U4740" s="381">
        <v>8200</v>
      </c>
      <c r="V4740" s="381">
        <v>8800</v>
      </c>
      <c r="W4740" s="381">
        <v>9400</v>
      </c>
      <c r="X4740" s="381">
        <v>10000</v>
      </c>
      <c r="Y4740" s="381">
        <v>14150</v>
      </c>
      <c r="Z4740" s="381">
        <v>16150</v>
      </c>
      <c r="AA4740" s="381">
        <v>18150</v>
      </c>
      <c r="AB4740" s="381">
        <v>20150</v>
      </c>
      <c r="AC4740" s="381">
        <v>21800</v>
      </c>
      <c r="AD4740" s="381">
        <v>23400</v>
      </c>
      <c r="AE4740" s="381">
        <v>25000</v>
      </c>
      <c r="AF4740" s="381">
        <v>26600</v>
      </c>
      <c r="AG4740" s="381">
        <v>9999</v>
      </c>
      <c r="AH4740" s="381" t="s">
        <v>883</v>
      </c>
      <c r="AI4740" s="381" t="s">
        <v>800</v>
      </c>
      <c r="AJ4740" s="381">
        <v>1</v>
      </c>
    </row>
    <row r="4741" spans="1:36">
      <c r="A4741" s="381" t="s">
        <v>449</v>
      </c>
      <c r="B4741" s="381" t="s">
        <v>882</v>
      </c>
      <c r="C4741" s="381">
        <v>72</v>
      </c>
      <c r="D4741" s="381">
        <v>97</v>
      </c>
      <c r="E4741" s="381" t="s">
        <v>881</v>
      </c>
      <c r="F4741" s="381" t="s">
        <v>880</v>
      </c>
      <c r="G4741" s="381" t="s">
        <v>879</v>
      </c>
      <c r="H4741" s="381">
        <v>23600</v>
      </c>
      <c r="I4741" s="381">
        <v>9950</v>
      </c>
      <c r="J4741" s="381">
        <v>11350</v>
      </c>
      <c r="K4741" s="381">
        <v>12750</v>
      </c>
      <c r="L4741" s="381">
        <v>14150</v>
      </c>
      <c r="M4741" s="381">
        <v>15300</v>
      </c>
      <c r="N4741" s="381">
        <v>16450</v>
      </c>
      <c r="O4741" s="381">
        <v>17550</v>
      </c>
      <c r="P4741" s="381">
        <v>18700</v>
      </c>
      <c r="Q4741" s="381">
        <v>5950</v>
      </c>
      <c r="R4741" s="381">
        <v>6800</v>
      </c>
      <c r="S4741" s="381">
        <v>7650</v>
      </c>
      <c r="T4741" s="381">
        <v>8500</v>
      </c>
      <c r="U4741" s="381">
        <v>9200</v>
      </c>
      <c r="V4741" s="381">
        <v>9900</v>
      </c>
      <c r="W4741" s="381">
        <v>10550</v>
      </c>
      <c r="X4741" s="381">
        <v>11250</v>
      </c>
      <c r="Y4741" s="381">
        <v>15900</v>
      </c>
      <c r="Z4741" s="381">
        <v>18150</v>
      </c>
      <c r="AA4741" s="381">
        <v>20400</v>
      </c>
      <c r="AB4741" s="381">
        <v>22650</v>
      </c>
      <c r="AC4741" s="381">
        <v>24500</v>
      </c>
      <c r="AD4741" s="381">
        <v>26300</v>
      </c>
      <c r="AE4741" s="381">
        <v>28100</v>
      </c>
      <c r="AF4741" s="381">
        <v>29900</v>
      </c>
      <c r="AG4741" s="381">
        <v>4840</v>
      </c>
      <c r="AH4741" s="381" t="s">
        <v>879</v>
      </c>
      <c r="AI4741" s="381" t="s">
        <v>800</v>
      </c>
      <c r="AJ4741" s="381">
        <v>1</v>
      </c>
    </row>
    <row r="4742" spans="1:36">
      <c r="A4742" s="381" t="s">
        <v>449</v>
      </c>
      <c r="B4742" s="381" t="s">
        <v>878</v>
      </c>
      <c r="C4742" s="381">
        <v>72</v>
      </c>
      <c r="D4742" s="381">
        <v>99</v>
      </c>
      <c r="E4742" s="381" t="s">
        <v>835</v>
      </c>
      <c r="F4742" s="381" t="s">
        <v>834</v>
      </c>
      <c r="G4742" s="381" t="s">
        <v>877</v>
      </c>
      <c r="H4742" s="381">
        <v>18700</v>
      </c>
      <c r="I4742" s="381">
        <v>8850</v>
      </c>
      <c r="J4742" s="381">
        <v>10100</v>
      </c>
      <c r="K4742" s="381">
        <v>11350</v>
      </c>
      <c r="L4742" s="381">
        <v>12600</v>
      </c>
      <c r="M4742" s="381">
        <v>13650</v>
      </c>
      <c r="N4742" s="381">
        <v>14650</v>
      </c>
      <c r="O4742" s="381">
        <v>15650</v>
      </c>
      <c r="P4742" s="381">
        <v>16650</v>
      </c>
      <c r="Q4742" s="381">
        <v>5300</v>
      </c>
      <c r="R4742" s="381">
        <v>6050</v>
      </c>
      <c r="S4742" s="381">
        <v>6800</v>
      </c>
      <c r="T4742" s="381">
        <v>7550</v>
      </c>
      <c r="U4742" s="381">
        <v>8200</v>
      </c>
      <c r="V4742" s="381">
        <v>8800</v>
      </c>
      <c r="W4742" s="381">
        <v>9400</v>
      </c>
      <c r="X4742" s="381">
        <v>10000</v>
      </c>
      <c r="Y4742" s="381">
        <v>14150</v>
      </c>
      <c r="Z4742" s="381">
        <v>16150</v>
      </c>
      <c r="AA4742" s="381">
        <v>18150</v>
      </c>
      <c r="AB4742" s="381">
        <v>20150</v>
      </c>
      <c r="AC4742" s="381">
        <v>21800</v>
      </c>
      <c r="AD4742" s="381">
        <v>23400</v>
      </c>
      <c r="AE4742" s="381">
        <v>25000</v>
      </c>
      <c r="AF4742" s="381">
        <v>26600</v>
      </c>
      <c r="AG4742" s="381">
        <v>60</v>
      </c>
      <c r="AH4742" s="381" t="s">
        <v>877</v>
      </c>
      <c r="AI4742" s="381" t="s">
        <v>800</v>
      </c>
      <c r="AJ4742" s="381">
        <v>1</v>
      </c>
    </row>
    <row r="4743" spans="1:36">
      <c r="A4743" s="381" t="s">
        <v>449</v>
      </c>
      <c r="B4743" s="381" t="s">
        <v>876</v>
      </c>
      <c r="C4743" s="381">
        <v>72</v>
      </c>
      <c r="D4743" s="381">
        <v>101</v>
      </c>
      <c r="E4743" s="381" t="s">
        <v>807</v>
      </c>
      <c r="F4743" s="381" t="s">
        <v>806</v>
      </c>
      <c r="G4743" s="381" t="s">
        <v>875</v>
      </c>
      <c r="H4743" s="381">
        <v>26600</v>
      </c>
      <c r="I4743" s="381">
        <v>11300</v>
      </c>
      <c r="J4743" s="381">
        <v>12900</v>
      </c>
      <c r="K4743" s="381">
        <v>14500</v>
      </c>
      <c r="L4743" s="381">
        <v>16100</v>
      </c>
      <c r="M4743" s="381">
        <v>17400</v>
      </c>
      <c r="N4743" s="381">
        <v>18700</v>
      </c>
      <c r="O4743" s="381">
        <v>20000</v>
      </c>
      <c r="P4743" s="381">
        <v>21300</v>
      </c>
      <c r="Q4743" s="381">
        <v>6800</v>
      </c>
      <c r="R4743" s="381">
        <v>7750</v>
      </c>
      <c r="S4743" s="381">
        <v>8700</v>
      </c>
      <c r="T4743" s="381">
        <v>9650</v>
      </c>
      <c r="U4743" s="381">
        <v>10450</v>
      </c>
      <c r="V4743" s="381">
        <v>11200</v>
      </c>
      <c r="W4743" s="381">
        <v>12000</v>
      </c>
      <c r="X4743" s="381">
        <v>12750</v>
      </c>
      <c r="Y4743" s="381">
        <v>18050</v>
      </c>
      <c r="Z4743" s="381">
        <v>20600</v>
      </c>
      <c r="AA4743" s="381">
        <v>23200</v>
      </c>
      <c r="AB4743" s="381">
        <v>25750</v>
      </c>
      <c r="AC4743" s="381">
        <v>27850</v>
      </c>
      <c r="AD4743" s="381">
        <v>29900</v>
      </c>
      <c r="AE4743" s="381">
        <v>31950</v>
      </c>
      <c r="AF4743" s="381">
        <v>34000</v>
      </c>
      <c r="AG4743" s="381">
        <v>7440</v>
      </c>
      <c r="AH4743" s="381" t="s">
        <v>875</v>
      </c>
      <c r="AI4743" s="381" t="s">
        <v>800</v>
      </c>
      <c r="AJ4743" s="381">
        <v>1</v>
      </c>
    </row>
    <row r="4744" spans="1:36">
      <c r="A4744" s="381" t="s">
        <v>449</v>
      </c>
      <c r="B4744" s="381" t="s">
        <v>874</v>
      </c>
      <c r="C4744" s="381">
        <v>72</v>
      </c>
      <c r="D4744" s="381">
        <v>103</v>
      </c>
      <c r="E4744" s="381" t="s">
        <v>807</v>
      </c>
      <c r="F4744" s="381" t="s">
        <v>806</v>
      </c>
      <c r="G4744" s="381" t="s">
        <v>873</v>
      </c>
      <c r="H4744" s="381">
        <v>26600</v>
      </c>
      <c r="I4744" s="381">
        <v>11300</v>
      </c>
      <c r="J4744" s="381">
        <v>12900</v>
      </c>
      <c r="K4744" s="381">
        <v>14500</v>
      </c>
      <c r="L4744" s="381">
        <v>16100</v>
      </c>
      <c r="M4744" s="381">
        <v>17400</v>
      </c>
      <c r="N4744" s="381">
        <v>18700</v>
      </c>
      <c r="O4744" s="381">
        <v>20000</v>
      </c>
      <c r="P4744" s="381">
        <v>21300</v>
      </c>
      <c r="Q4744" s="381">
        <v>6800</v>
      </c>
      <c r="R4744" s="381">
        <v>7750</v>
      </c>
      <c r="S4744" s="381">
        <v>8700</v>
      </c>
      <c r="T4744" s="381">
        <v>9650</v>
      </c>
      <c r="U4744" s="381">
        <v>10450</v>
      </c>
      <c r="V4744" s="381">
        <v>11200</v>
      </c>
      <c r="W4744" s="381">
        <v>12000</v>
      </c>
      <c r="X4744" s="381">
        <v>12750</v>
      </c>
      <c r="Y4744" s="381">
        <v>18050</v>
      </c>
      <c r="Z4744" s="381">
        <v>20600</v>
      </c>
      <c r="AA4744" s="381">
        <v>23200</v>
      </c>
      <c r="AB4744" s="381">
        <v>25750</v>
      </c>
      <c r="AC4744" s="381">
        <v>27850</v>
      </c>
      <c r="AD4744" s="381">
        <v>29900</v>
      </c>
      <c r="AE4744" s="381">
        <v>31950</v>
      </c>
      <c r="AF4744" s="381">
        <v>34000</v>
      </c>
      <c r="AG4744" s="381">
        <v>7440</v>
      </c>
      <c r="AH4744" s="381" t="s">
        <v>873</v>
      </c>
      <c r="AI4744" s="381" t="s">
        <v>800</v>
      </c>
      <c r="AJ4744" s="381">
        <v>1</v>
      </c>
    </row>
    <row r="4745" spans="1:36">
      <c r="A4745" s="381" t="s">
        <v>449</v>
      </c>
      <c r="B4745" s="381" t="s">
        <v>872</v>
      </c>
      <c r="C4745" s="381">
        <v>72</v>
      </c>
      <c r="D4745" s="381">
        <v>105</v>
      </c>
      <c r="E4745" s="381" t="s">
        <v>807</v>
      </c>
      <c r="F4745" s="381" t="s">
        <v>806</v>
      </c>
      <c r="G4745" s="381" t="s">
        <v>871</v>
      </c>
      <c r="H4745" s="381">
        <v>26600</v>
      </c>
      <c r="I4745" s="381">
        <v>11300</v>
      </c>
      <c r="J4745" s="381">
        <v>12900</v>
      </c>
      <c r="K4745" s="381">
        <v>14500</v>
      </c>
      <c r="L4745" s="381">
        <v>16100</v>
      </c>
      <c r="M4745" s="381">
        <v>17400</v>
      </c>
      <c r="N4745" s="381">
        <v>18700</v>
      </c>
      <c r="O4745" s="381">
        <v>20000</v>
      </c>
      <c r="P4745" s="381">
        <v>21300</v>
      </c>
      <c r="Q4745" s="381">
        <v>6800</v>
      </c>
      <c r="R4745" s="381">
        <v>7750</v>
      </c>
      <c r="S4745" s="381">
        <v>8700</v>
      </c>
      <c r="T4745" s="381">
        <v>9650</v>
      </c>
      <c r="U4745" s="381">
        <v>10450</v>
      </c>
      <c r="V4745" s="381">
        <v>11200</v>
      </c>
      <c r="W4745" s="381">
        <v>12000</v>
      </c>
      <c r="X4745" s="381">
        <v>12750</v>
      </c>
      <c r="Y4745" s="381">
        <v>18050</v>
      </c>
      <c r="Z4745" s="381">
        <v>20600</v>
      </c>
      <c r="AA4745" s="381">
        <v>23200</v>
      </c>
      <c r="AB4745" s="381">
        <v>25750</v>
      </c>
      <c r="AC4745" s="381">
        <v>27850</v>
      </c>
      <c r="AD4745" s="381">
        <v>29900</v>
      </c>
      <c r="AE4745" s="381">
        <v>31950</v>
      </c>
      <c r="AF4745" s="381">
        <v>34000</v>
      </c>
      <c r="AG4745" s="381">
        <v>7440</v>
      </c>
      <c r="AH4745" s="381" t="s">
        <v>871</v>
      </c>
      <c r="AI4745" s="381" t="s">
        <v>800</v>
      </c>
      <c r="AJ4745" s="381">
        <v>1</v>
      </c>
    </row>
    <row r="4746" spans="1:36">
      <c r="A4746" s="381" t="s">
        <v>449</v>
      </c>
      <c r="B4746" s="381" t="s">
        <v>870</v>
      </c>
      <c r="C4746" s="381">
        <v>72</v>
      </c>
      <c r="D4746" s="381">
        <v>107</v>
      </c>
      <c r="E4746" s="381" t="s">
        <v>869</v>
      </c>
      <c r="F4746" s="381" t="s">
        <v>868</v>
      </c>
      <c r="G4746" s="381" t="s">
        <v>867</v>
      </c>
      <c r="H4746" s="381">
        <v>16700</v>
      </c>
      <c r="I4746" s="381">
        <v>8850</v>
      </c>
      <c r="J4746" s="381">
        <v>10100</v>
      </c>
      <c r="K4746" s="381">
        <v>11350</v>
      </c>
      <c r="L4746" s="381">
        <v>12600</v>
      </c>
      <c r="M4746" s="381">
        <v>13650</v>
      </c>
      <c r="N4746" s="381">
        <v>14650</v>
      </c>
      <c r="O4746" s="381">
        <v>15650</v>
      </c>
      <c r="P4746" s="381">
        <v>16650</v>
      </c>
      <c r="Q4746" s="381">
        <v>5300</v>
      </c>
      <c r="R4746" s="381">
        <v>6050</v>
      </c>
      <c r="S4746" s="381">
        <v>6800</v>
      </c>
      <c r="T4746" s="381">
        <v>7550</v>
      </c>
      <c r="U4746" s="381">
        <v>8200</v>
      </c>
      <c r="V4746" s="381">
        <v>8800</v>
      </c>
      <c r="W4746" s="381">
        <v>9400</v>
      </c>
      <c r="X4746" s="381">
        <v>10000</v>
      </c>
      <c r="Y4746" s="381">
        <v>14150</v>
      </c>
      <c r="Z4746" s="381">
        <v>16150</v>
      </c>
      <c r="AA4746" s="381">
        <v>18150</v>
      </c>
      <c r="AB4746" s="381">
        <v>20150</v>
      </c>
      <c r="AC4746" s="381">
        <v>21800</v>
      </c>
      <c r="AD4746" s="381">
        <v>23400</v>
      </c>
      <c r="AE4746" s="381">
        <v>25000</v>
      </c>
      <c r="AF4746" s="381">
        <v>26600</v>
      </c>
      <c r="AG4746" s="381">
        <v>9999</v>
      </c>
      <c r="AH4746" s="381" t="s">
        <v>867</v>
      </c>
      <c r="AI4746" s="381" t="s">
        <v>800</v>
      </c>
      <c r="AJ4746" s="381">
        <v>1</v>
      </c>
    </row>
    <row r="4747" spans="1:36">
      <c r="A4747" s="381" t="s">
        <v>449</v>
      </c>
      <c r="B4747" s="381" t="s">
        <v>866</v>
      </c>
      <c r="C4747" s="381">
        <v>72</v>
      </c>
      <c r="D4747" s="381">
        <v>109</v>
      </c>
      <c r="E4747" s="381" t="s">
        <v>865</v>
      </c>
      <c r="F4747" s="381" t="s">
        <v>864</v>
      </c>
      <c r="G4747" s="381" t="s">
        <v>863</v>
      </c>
      <c r="H4747" s="381">
        <v>18000</v>
      </c>
      <c r="I4747" s="381">
        <v>9950</v>
      </c>
      <c r="J4747" s="381">
        <v>11350</v>
      </c>
      <c r="K4747" s="381">
        <v>12750</v>
      </c>
      <c r="L4747" s="381">
        <v>14150</v>
      </c>
      <c r="M4747" s="381">
        <v>15300</v>
      </c>
      <c r="N4747" s="381">
        <v>16450</v>
      </c>
      <c r="O4747" s="381">
        <v>17550</v>
      </c>
      <c r="P4747" s="381">
        <v>18700</v>
      </c>
      <c r="Q4747" s="381">
        <v>5950</v>
      </c>
      <c r="R4747" s="381">
        <v>6800</v>
      </c>
      <c r="S4747" s="381">
        <v>7650</v>
      </c>
      <c r="T4747" s="381">
        <v>8500</v>
      </c>
      <c r="U4747" s="381">
        <v>9200</v>
      </c>
      <c r="V4747" s="381">
        <v>9900</v>
      </c>
      <c r="W4747" s="381">
        <v>10550</v>
      </c>
      <c r="X4747" s="381">
        <v>11250</v>
      </c>
      <c r="Y4747" s="381">
        <v>15900</v>
      </c>
      <c r="Z4747" s="381">
        <v>18150</v>
      </c>
      <c r="AA4747" s="381">
        <v>20400</v>
      </c>
      <c r="AB4747" s="381">
        <v>22650</v>
      </c>
      <c r="AC4747" s="381">
        <v>24500</v>
      </c>
      <c r="AD4747" s="381">
        <v>26300</v>
      </c>
      <c r="AE4747" s="381">
        <v>28100</v>
      </c>
      <c r="AF4747" s="381">
        <v>29900</v>
      </c>
      <c r="AG4747" s="381">
        <v>9999</v>
      </c>
      <c r="AH4747" s="381" t="s">
        <v>863</v>
      </c>
      <c r="AI4747" s="381" t="s">
        <v>800</v>
      </c>
      <c r="AJ4747" s="381">
        <v>1</v>
      </c>
    </row>
    <row r="4748" spans="1:36">
      <c r="A4748" s="381" t="s">
        <v>449</v>
      </c>
      <c r="B4748" s="381" t="s">
        <v>862</v>
      </c>
      <c r="C4748" s="381">
        <v>72</v>
      </c>
      <c r="D4748" s="381">
        <v>111</v>
      </c>
      <c r="E4748" s="381" t="s">
        <v>803</v>
      </c>
      <c r="F4748" s="381" t="s">
        <v>802</v>
      </c>
      <c r="G4748" s="381" t="s">
        <v>861</v>
      </c>
      <c r="H4748" s="381">
        <v>17000</v>
      </c>
      <c r="I4748" s="381">
        <v>8850</v>
      </c>
      <c r="J4748" s="381">
        <v>10100</v>
      </c>
      <c r="K4748" s="381">
        <v>11350</v>
      </c>
      <c r="L4748" s="381">
        <v>12600</v>
      </c>
      <c r="M4748" s="381">
        <v>13650</v>
      </c>
      <c r="N4748" s="381">
        <v>14650</v>
      </c>
      <c r="O4748" s="381">
        <v>15650</v>
      </c>
      <c r="P4748" s="381">
        <v>16650</v>
      </c>
      <c r="Q4748" s="381">
        <v>5300</v>
      </c>
      <c r="R4748" s="381">
        <v>6050</v>
      </c>
      <c r="S4748" s="381">
        <v>6800</v>
      </c>
      <c r="T4748" s="381">
        <v>7550</v>
      </c>
      <c r="U4748" s="381">
        <v>8200</v>
      </c>
      <c r="V4748" s="381">
        <v>8800</v>
      </c>
      <c r="W4748" s="381">
        <v>9400</v>
      </c>
      <c r="X4748" s="381">
        <v>10000</v>
      </c>
      <c r="Y4748" s="381">
        <v>14150</v>
      </c>
      <c r="Z4748" s="381">
        <v>16150</v>
      </c>
      <c r="AA4748" s="381">
        <v>18150</v>
      </c>
      <c r="AB4748" s="381">
        <v>20150</v>
      </c>
      <c r="AC4748" s="381">
        <v>21800</v>
      </c>
      <c r="AD4748" s="381">
        <v>23400</v>
      </c>
      <c r="AE4748" s="381">
        <v>25000</v>
      </c>
      <c r="AF4748" s="381">
        <v>26600</v>
      </c>
      <c r="AG4748" s="381">
        <v>6360</v>
      </c>
      <c r="AH4748" s="381" t="s">
        <v>861</v>
      </c>
      <c r="AI4748" s="381" t="s">
        <v>800</v>
      </c>
      <c r="AJ4748" s="381">
        <v>1</v>
      </c>
    </row>
    <row r="4749" spans="1:36">
      <c r="A4749" s="381" t="s">
        <v>449</v>
      </c>
      <c r="B4749" s="381" t="s">
        <v>860</v>
      </c>
      <c r="C4749" s="381">
        <v>72</v>
      </c>
      <c r="D4749" s="381">
        <v>113</v>
      </c>
      <c r="E4749" s="381" t="s">
        <v>811</v>
      </c>
      <c r="F4749" s="381" t="s">
        <v>810</v>
      </c>
      <c r="G4749" s="381" t="s">
        <v>859</v>
      </c>
      <c r="H4749" s="381">
        <v>22300</v>
      </c>
      <c r="I4749" s="381">
        <v>9550</v>
      </c>
      <c r="J4749" s="381">
        <v>10900</v>
      </c>
      <c r="K4749" s="381">
        <v>12250</v>
      </c>
      <c r="L4749" s="381">
        <v>13600</v>
      </c>
      <c r="M4749" s="381">
        <v>14700</v>
      </c>
      <c r="N4749" s="381">
        <v>15800</v>
      </c>
      <c r="O4749" s="381">
        <v>16900</v>
      </c>
      <c r="P4749" s="381">
        <v>18000</v>
      </c>
      <c r="Q4749" s="381">
        <v>5750</v>
      </c>
      <c r="R4749" s="381">
        <v>6550</v>
      </c>
      <c r="S4749" s="381">
        <v>7350</v>
      </c>
      <c r="T4749" s="381">
        <v>8150</v>
      </c>
      <c r="U4749" s="381">
        <v>8850</v>
      </c>
      <c r="V4749" s="381">
        <v>9500</v>
      </c>
      <c r="W4749" s="381">
        <v>10150</v>
      </c>
      <c r="X4749" s="381">
        <v>10800</v>
      </c>
      <c r="Y4749" s="381">
        <v>15300</v>
      </c>
      <c r="Z4749" s="381">
        <v>17450</v>
      </c>
      <c r="AA4749" s="381">
        <v>19650</v>
      </c>
      <c r="AB4749" s="381">
        <v>21800</v>
      </c>
      <c r="AC4749" s="381">
        <v>23550</v>
      </c>
      <c r="AD4749" s="381">
        <v>25300</v>
      </c>
      <c r="AE4749" s="381">
        <v>27050</v>
      </c>
      <c r="AF4749" s="381">
        <v>28800</v>
      </c>
      <c r="AG4749" s="381">
        <v>6360</v>
      </c>
      <c r="AH4749" s="381" t="s">
        <v>859</v>
      </c>
      <c r="AI4749" s="381" t="s">
        <v>800</v>
      </c>
      <c r="AJ4749" s="381">
        <v>1</v>
      </c>
    </row>
    <row r="4750" spans="1:36">
      <c r="A4750" s="381" t="s">
        <v>449</v>
      </c>
      <c r="B4750" s="381" t="s">
        <v>858</v>
      </c>
      <c r="C4750" s="381">
        <v>72</v>
      </c>
      <c r="D4750" s="381">
        <v>115</v>
      </c>
      <c r="E4750" s="381" t="s">
        <v>857</v>
      </c>
      <c r="F4750" s="381" t="s">
        <v>856</v>
      </c>
      <c r="G4750" s="381" t="s">
        <v>855</v>
      </c>
      <c r="H4750" s="381">
        <v>17900</v>
      </c>
      <c r="I4750" s="381">
        <v>8850</v>
      </c>
      <c r="J4750" s="381">
        <v>10100</v>
      </c>
      <c r="K4750" s="381">
        <v>11350</v>
      </c>
      <c r="L4750" s="381">
        <v>12600</v>
      </c>
      <c r="M4750" s="381">
        <v>13650</v>
      </c>
      <c r="N4750" s="381">
        <v>14650</v>
      </c>
      <c r="O4750" s="381">
        <v>15650</v>
      </c>
      <c r="P4750" s="381">
        <v>16650</v>
      </c>
      <c r="Q4750" s="381">
        <v>5300</v>
      </c>
      <c r="R4750" s="381">
        <v>6050</v>
      </c>
      <c r="S4750" s="381">
        <v>6800</v>
      </c>
      <c r="T4750" s="381">
        <v>7550</v>
      </c>
      <c r="U4750" s="381">
        <v>8200</v>
      </c>
      <c r="V4750" s="381">
        <v>8800</v>
      </c>
      <c r="W4750" s="381">
        <v>9400</v>
      </c>
      <c r="X4750" s="381">
        <v>10000</v>
      </c>
      <c r="Y4750" s="381">
        <v>14150</v>
      </c>
      <c r="Z4750" s="381">
        <v>16150</v>
      </c>
      <c r="AA4750" s="381">
        <v>18150</v>
      </c>
      <c r="AB4750" s="381">
        <v>20150</v>
      </c>
      <c r="AC4750" s="381">
        <v>21800</v>
      </c>
      <c r="AD4750" s="381">
        <v>23400</v>
      </c>
      <c r="AE4750" s="381">
        <v>25000</v>
      </c>
      <c r="AF4750" s="381">
        <v>26600</v>
      </c>
      <c r="AG4750" s="381">
        <v>9999</v>
      </c>
      <c r="AH4750" s="381" t="s">
        <v>855</v>
      </c>
      <c r="AI4750" s="381" t="s">
        <v>800</v>
      </c>
      <c r="AJ4750" s="381">
        <v>1</v>
      </c>
    </row>
    <row r="4751" spans="1:36">
      <c r="A4751" s="381" t="s">
        <v>449</v>
      </c>
      <c r="B4751" s="381" t="s">
        <v>854</v>
      </c>
      <c r="C4751" s="381">
        <v>72</v>
      </c>
      <c r="D4751" s="381">
        <v>117</v>
      </c>
      <c r="E4751" s="381" t="s">
        <v>835</v>
      </c>
      <c r="F4751" s="381" t="s">
        <v>834</v>
      </c>
      <c r="G4751" s="381" t="s">
        <v>853</v>
      </c>
      <c r="H4751" s="381">
        <v>18700</v>
      </c>
      <c r="I4751" s="381">
        <v>8850</v>
      </c>
      <c r="J4751" s="381">
        <v>10100</v>
      </c>
      <c r="K4751" s="381">
        <v>11350</v>
      </c>
      <c r="L4751" s="381">
        <v>12600</v>
      </c>
      <c r="M4751" s="381">
        <v>13650</v>
      </c>
      <c r="N4751" s="381">
        <v>14650</v>
      </c>
      <c r="O4751" s="381">
        <v>15650</v>
      </c>
      <c r="P4751" s="381">
        <v>16650</v>
      </c>
      <c r="Q4751" s="381">
        <v>5300</v>
      </c>
      <c r="R4751" s="381">
        <v>6050</v>
      </c>
      <c r="S4751" s="381">
        <v>6800</v>
      </c>
      <c r="T4751" s="381">
        <v>7550</v>
      </c>
      <c r="U4751" s="381">
        <v>8200</v>
      </c>
      <c r="V4751" s="381">
        <v>8800</v>
      </c>
      <c r="W4751" s="381">
        <v>9400</v>
      </c>
      <c r="X4751" s="381">
        <v>10000</v>
      </c>
      <c r="Y4751" s="381">
        <v>14150</v>
      </c>
      <c r="Z4751" s="381">
        <v>16150</v>
      </c>
      <c r="AA4751" s="381">
        <v>18150</v>
      </c>
      <c r="AB4751" s="381">
        <v>20150</v>
      </c>
      <c r="AC4751" s="381">
        <v>21800</v>
      </c>
      <c r="AD4751" s="381">
        <v>23400</v>
      </c>
      <c r="AE4751" s="381">
        <v>25000</v>
      </c>
      <c r="AF4751" s="381">
        <v>26600</v>
      </c>
      <c r="AG4751" s="381">
        <v>9999</v>
      </c>
      <c r="AH4751" s="381" t="s">
        <v>853</v>
      </c>
      <c r="AI4751" s="381" t="s">
        <v>800</v>
      </c>
      <c r="AJ4751" s="381">
        <v>1</v>
      </c>
    </row>
    <row r="4752" spans="1:36">
      <c r="A4752" s="381" t="s">
        <v>449</v>
      </c>
      <c r="B4752" s="381" t="s">
        <v>852</v>
      </c>
      <c r="C4752" s="381">
        <v>72</v>
      </c>
      <c r="D4752" s="381">
        <v>119</v>
      </c>
      <c r="E4752" s="381" t="s">
        <v>807</v>
      </c>
      <c r="F4752" s="381" t="s">
        <v>806</v>
      </c>
      <c r="G4752" s="381" t="s">
        <v>851</v>
      </c>
      <c r="H4752" s="381">
        <v>26600</v>
      </c>
      <c r="I4752" s="381">
        <v>11300</v>
      </c>
      <c r="J4752" s="381">
        <v>12900</v>
      </c>
      <c r="K4752" s="381">
        <v>14500</v>
      </c>
      <c r="L4752" s="381">
        <v>16100</v>
      </c>
      <c r="M4752" s="381">
        <v>17400</v>
      </c>
      <c r="N4752" s="381">
        <v>18700</v>
      </c>
      <c r="O4752" s="381">
        <v>20000</v>
      </c>
      <c r="P4752" s="381">
        <v>21300</v>
      </c>
      <c r="Q4752" s="381">
        <v>6800</v>
      </c>
      <c r="R4752" s="381">
        <v>7750</v>
      </c>
      <c r="S4752" s="381">
        <v>8700</v>
      </c>
      <c r="T4752" s="381">
        <v>9650</v>
      </c>
      <c r="U4752" s="381">
        <v>10450</v>
      </c>
      <c r="V4752" s="381">
        <v>11200</v>
      </c>
      <c r="W4752" s="381">
        <v>12000</v>
      </c>
      <c r="X4752" s="381">
        <v>12750</v>
      </c>
      <c r="Y4752" s="381">
        <v>18050</v>
      </c>
      <c r="Z4752" s="381">
        <v>20600</v>
      </c>
      <c r="AA4752" s="381">
        <v>23200</v>
      </c>
      <c r="AB4752" s="381">
        <v>25750</v>
      </c>
      <c r="AC4752" s="381">
        <v>27850</v>
      </c>
      <c r="AD4752" s="381">
        <v>29900</v>
      </c>
      <c r="AE4752" s="381">
        <v>31950</v>
      </c>
      <c r="AF4752" s="381">
        <v>34000</v>
      </c>
      <c r="AG4752" s="381">
        <v>7440</v>
      </c>
      <c r="AH4752" s="381" t="s">
        <v>851</v>
      </c>
      <c r="AI4752" s="381" t="s">
        <v>800</v>
      </c>
      <c r="AJ4752" s="381">
        <v>1</v>
      </c>
    </row>
    <row r="4753" spans="1:36">
      <c r="A4753" s="381" t="s">
        <v>449</v>
      </c>
      <c r="B4753" s="381" t="s">
        <v>850</v>
      </c>
      <c r="C4753" s="381">
        <v>72</v>
      </c>
      <c r="D4753" s="381">
        <v>121</v>
      </c>
      <c r="E4753" s="381" t="s">
        <v>845</v>
      </c>
      <c r="F4753" s="381" t="s">
        <v>844</v>
      </c>
      <c r="G4753" s="381" t="s">
        <v>849</v>
      </c>
      <c r="H4753" s="381">
        <v>18400</v>
      </c>
      <c r="I4753" s="381">
        <v>8850</v>
      </c>
      <c r="J4753" s="381">
        <v>10100</v>
      </c>
      <c r="K4753" s="381">
        <v>11350</v>
      </c>
      <c r="L4753" s="381">
        <v>12600</v>
      </c>
      <c r="M4753" s="381">
        <v>13650</v>
      </c>
      <c r="N4753" s="381">
        <v>14650</v>
      </c>
      <c r="O4753" s="381">
        <v>15650</v>
      </c>
      <c r="P4753" s="381">
        <v>16650</v>
      </c>
      <c r="Q4753" s="381">
        <v>5300</v>
      </c>
      <c r="R4753" s="381">
        <v>6050</v>
      </c>
      <c r="S4753" s="381">
        <v>6800</v>
      </c>
      <c r="T4753" s="381">
        <v>7550</v>
      </c>
      <c r="U4753" s="381">
        <v>8200</v>
      </c>
      <c r="V4753" s="381">
        <v>8800</v>
      </c>
      <c r="W4753" s="381">
        <v>9400</v>
      </c>
      <c r="X4753" s="381">
        <v>10000</v>
      </c>
      <c r="Y4753" s="381">
        <v>14150</v>
      </c>
      <c r="Z4753" s="381">
        <v>16150</v>
      </c>
      <c r="AA4753" s="381">
        <v>18150</v>
      </c>
      <c r="AB4753" s="381">
        <v>20150</v>
      </c>
      <c r="AC4753" s="381">
        <v>21800</v>
      </c>
      <c r="AD4753" s="381">
        <v>23400</v>
      </c>
      <c r="AE4753" s="381">
        <v>25000</v>
      </c>
      <c r="AF4753" s="381">
        <v>26600</v>
      </c>
      <c r="AG4753" s="381">
        <v>4840</v>
      </c>
      <c r="AH4753" s="381" t="s">
        <v>849</v>
      </c>
      <c r="AI4753" s="381" t="s">
        <v>800</v>
      </c>
      <c r="AJ4753" s="381">
        <v>1</v>
      </c>
    </row>
    <row r="4754" spans="1:36">
      <c r="A4754" s="381" t="s">
        <v>449</v>
      </c>
      <c r="B4754" s="381" t="s">
        <v>848</v>
      </c>
      <c r="C4754" s="381">
        <v>72</v>
      </c>
      <c r="D4754" s="381">
        <v>123</v>
      </c>
      <c r="E4754" s="381" t="s">
        <v>815</v>
      </c>
      <c r="F4754" s="381" t="s">
        <v>814</v>
      </c>
      <c r="G4754" s="381" t="s">
        <v>847</v>
      </c>
      <c r="H4754" s="381">
        <v>15800</v>
      </c>
      <c r="I4754" s="381">
        <v>8400</v>
      </c>
      <c r="J4754" s="381">
        <v>9600</v>
      </c>
      <c r="K4754" s="381">
        <v>10800</v>
      </c>
      <c r="L4754" s="381">
        <v>12000</v>
      </c>
      <c r="M4754" s="381">
        <v>13000</v>
      </c>
      <c r="N4754" s="381">
        <v>13950</v>
      </c>
      <c r="O4754" s="381">
        <v>14900</v>
      </c>
      <c r="P4754" s="381">
        <v>15850</v>
      </c>
      <c r="Q4754" s="381">
        <v>5050</v>
      </c>
      <c r="R4754" s="381">
        <v>5800</v>
      </c>
      <c r="S4754" s="381">
        <v>6500</v>
      </c>
      <c r="T4754" s="381">
        <v>7200</v>
      </c>
      <c r="U4754" s="381">
        <v>7800</v>
      </c>
      <c r="V4754" s="381">
        <v>8400</v>
      </c>
      <c r="W4754" s="381">
        <v>8950</v>
      </c>
      <c r="X4754" s="381">
        <v>9550</v>
      </c>
      <c r="Y4754" s="381">
        <v>13450</v>
      </c>
      <c r="Z4754" s="381">
        <v>15400</v>
      </c>
      <c r="AA4754" s="381">
        <v>17300</v>
      </c>
      <c r="AB4754" s="381">
        <v>19200</v>
      </c>
      <c r="AC4754" s="381">
        <v>20750</v>
      </c>
      <c r="AD4754" s="381">
        <v>22300</v>
      </c>
      <c r="AE4754" s="381">
        <v>23850</v>
      </c>
      <c r="AF4754" s="381">
        <v>25350</v>
      </c>
      <c r="AG4754" s="381">
        <v>9999</v>
      </c>
      <c r="AH4754" s="381" t="s">
        <v>847</v>
      </c>
      <c r="AI4754" s="381" t="s">
        <v>800</v>
      </c>
      <c r="AJ4754" s="381">
        <v>0</v>
      </c>
    </row>
    <row r="4755" spans="1:36">
      <c r="A4755" s="381" t="s">
        <v>449</v>
      </c>
      <c r="B4755" s="381" t="s">
        <v>846</v>
      </c>
      <c r="C4755" s="381">
        <v>72</v>
      </c>
      <c r="D4755" s="381">
        <v>125</v>
      </c>
      <c r="E4755" s="381" t="s">
        <v>845</v>
      </c>
      <c r="F4755" s="381" t="s">
        <v>844</v>
      </c>
      <c r="G4755" s="381" t="s">
        <v>843</v>
      </c>
      <c r="H4755" s="381">
        <v>18400</v>
      </c>
      <c r="I4755" s="381">
        <v>8850</v>
      </c>
      <c r="J4755" s="381">
        <v>10100</v>
      </c>
      <c r="K4755" s="381">
        <v>11350</v>
      </c>
      <c r="L4755" s="381">
        <v>12600</v>
      </c>
      <c r="M4755" s="381">
        <v>13650</v>
      </c>
      <c r="N4755" s="381">
        <v>14650</v>
      </c>
      <c r="O4755" s="381">
        <v>15650</v>
      </c>
      <c r="P4755" s="381">
        <v>16650</v>
      </c>
      <c r="Q4755" s="381">
        <v>5300</v>
      </c>
      <c r="R4755" s="381">
        <v>6050</v>
      </c>
      <c r="S4755" s="381">
        <v>6800</v>
      </c>
      <c r="T4755" s="381">
        <v>7550</v>
      </c>
      <c r="U4755" s="381">
        <v>8200</v>
      </c>
      <c r="V4755" s="381">
        <v>8800</v>
      </c>
      <c r="W4755" s="381">
        <v>9400</v>
      </c>
      <c r="X4755" s="381">
        <v>10000</v>
      </c>
      <c r="Y4755" s="381">
        <v>14150</v>
      </c>
      <c r="Z4755" s="381">
        <v>16150</v>
      </c>
      <c r="AA4755" s="381">
        <v>18150</v>
      </c>
      <c r="AB4755" s="381">
        <v>20150</v>
      </c>
      <c r="AC4755" s="381">
        <v>21800</v>
      </c>
      <c r="AD4755" s="381">
        <v>23400</v>
      </c>
      <c r="AE4755" s="381">
        <v>25000</v>
      </c>
      <c r="AF4755" s="381">
        <v>26600</v>
      </c>
      <c r="AG4755" s="381">
        <v>4840</v>
      </c>
      <c r="AH4755" s="381" t="s">
        <v>843</v>
      </c>
      <c r="AI4755" s="381" t="s">
        <v>800</v>
      </c>
      <c r="AJ4755" s="381">
        <v>1</v>
      </c>
    </row>
    <row r="4756" spans="1:36">
      <c r="A4756" s="381" t="s">
        <v>449</v>
      </c>
      <c r="B4756" s="381" t="s">
        <v>842</v>
      </c>
      <c r="C4756" s="381">
        <v>72</v>
      </c>
      <c r="D4756" s="381">
        <v>127</v>
      </c>
      <c r="E4756" s="381" t="s">
        <v>807</v>
      </c>
      <c r="F4756" s="381" t="s">
        <v>806</v>
      </c>
      <c r="G4756" s="381" t="s">
        <v>841</v>
      </c>
      <c r="H4756" s="381">
        <v>26600</v>
      </c>
      <c r="I4756" s="381">
        <v>11300</v>
      </c>
      <c r="J4756" s="381">
        <v>12900</v>
      </c>
      <c r="K4756" s="381">
        <v>14500</v>
      </c>
      <c r="L4756" s="381">
        <v>16100</v>
      </c>
      <c r="M4756" s="381">
        <v>17400</v>
      </c>
      <c r="N4756" s="381">
        <v>18700</v>
      </c>
      <c r="O4756" s="381">
        <v>20000</v>
      </c>
      <c r="P4756" s="381">
        <v>21300</v>
      </c>
      <c r="Q4756" s="381">
        <v>6800</v>
      </c>
      <c r="R4756" s="381">
        <v>7750</v>
      </c>
      <c r="S4756" s="381">
        <v>8700</v>
      </c>
      <c r="T4756" s="381">
        <v>9650</v>
      </c>
      <c r="U4756" s="381">
        <v>10450</v>
      </c>
      <c r="V4756" s="381">
        <v>11200</v>
      </c>
      <c r="W4756" s="381">
        <v>12000</v>
      </c>
      <c r="X4756" s="381">
        <v>12750</v>
      </c>
      <c r="Y4756" s="381">
        <v>18050</v>
      </c>
      <c r="Z4756" s="381">
        <v>20600</v>
      </c>
      <c r="AA4756" s="381">
        <v>23200</v>
      </c>
      <c r="AB4756" s="381">
        <v>25750</v>
      </c>
      <c r="AC4756" s="381">
        <v>27850</v>
      </c>
      <c r="AD4756" s="381">
        <v>29900</v>
      </c>
      <c r="AE4756" s="381">
        <v>31950</v>
      </c>
      <c r="AF4756" s="381">
        <v>34000</v>
      </c>
      <c r="AG4756" s="381">
        <v>7440</v>
      </c>
      <c r="AH4756" s="381" t="s">
        <v>841</v>
      </c>
      <c r="AI4756" s="381" t="s">
        <v>800</v>
      </c>
      <c r="AJ4756" s="381">
        <v>1</v>
      </c>
    </row>
    <row r="4757" spans="1:36">
      <c r="A4757" s="381" t="s">
        <v>449</v>
      </c>
      <c r="B4757" s="381" t="s">
        <v>840</v>
      </c>
      <c r="C4757" s="381">
        <v>72</v>
      </c>
      <c r="D4757" s="381">
        <v>129</v>
      </c>
      <c r="E4757" s="381" t="s">
        <v>839</v>
      </c>
      <c r="F4757" s="381" t="s">
        <v>838</v>
      </c>
      <c r="G4757" s="381" t="s">
        <v>837</v>
      </c>
      <c r="H4757" s="381">
        <v>26400</v>
      </c>
      <c r="I4757" s="381">
        <v>10350</v>
      </c>
      <c r="J4757" s="381">
        <v>11800</v>
      </c>
      <c r="K4757" s="381">
        <v>13300</v>
      </c>
      <c r="L4757" s="381">
        <v>14750</v>
      </c>
      <c r="M4757" s="381">
        <v>15950</v>
      </c>
      <c r="N4757" s="381">
        <v>17150</v>
      </c>
      <c r="O4757" s="381">
        <v>18300</v>
      </c>
      <c r="P4757" s="381">
        <v>19500</v>
      </c>
      <c r="Q4757" s="381">
        <v>6200</v>
      </c>
      <c r="R4757" s="381">
        <v>7100</v>
      </c>
      <c r="S4757" s="381">
        <v>8000</v>
      </c>
      <c r="T4757" s="381">
        <v>8850</v>
      </c>
      <c r="U4757" s="381">
        <v>9600</v>
      </c>
      <c r="V4757" s="381">
        <v>10300</v>
      </c>
      <c r="W4757" s="381">
        <v>11000</v>
      </c>
      <c r="X4757" s="381">
        <v>11700</v>
      </c>
      <c r="Y4757" s="381">
        <v>16550</v>
      </c>
      <c r="Z4757" s="381">
        <v>18900</v>
      </c>
      <c r="AA4757" s="381">
        <v>21250</v>
      </c>
      <c r="AB4757" s="381">
        <v>23600</v>
      </c>
      <c r="AC4757" s="381">
        <v>25500</v>
      </c>
      <c r="AD4757" s="381">
        <v>27400</v>
      </c>
      <c r="AE4757" s="381">
        <v>29300</v>
      </c>
      <c r="AF4757" s="381">
        <v>31200</v>
      </c>
      <c r="AG4757" s="381">
        <v>1310</v>
      </c>
      <c r="AH4757" s="381" t="s">
        <v>837</v>
      </c>
      <c r="AI4757" s="381" t="s">
        <v>800</v>
      </c>
      <c r="AJ4757" s="381">
        <v>1</v>
      </c>
    </row>
    <row r="4758" spans="1:36">
      <c r="A4758" s="381" t="s">
        <v>449</v>
      </c>
      <c r="B4758" s="381" t="s">
        <v>836</v>
      </c>
      <c r="C4758" s="381">
        <v>72</v>
      </c>
      <c r="D4758" s="381">
        <v>131</v>
      </c>
      <c r="E4758" s="381" t="s">
        <v>835</v>
      </c>
      <c r="F4758" s="381" t="s">
        <v>834</v>
      </c>
      <c r="G4758" s="381" t="s">
        <v>833</v>
      </c>
      <c r="H4758" s="381">
        <v>18700</v>
      </c>
      <c r="I4758" s="381">
        <v>8850</v>
      </c>
      <c r="J4758" s="381">
        <v>10100</v>
      </c>
      <c r="K4758" s="381">
        <v>11350</v>
      </c>
      <c r="L4758" s="381">
        <v>12600</v>
      </c>
      <c r="M4758" s="381">
        <v>13650</v>
      </c>
      <c r="N4758" s="381">
        <v>14650</v>
      </c>
      <c r="O4758" s="381">
        <v>15650</v>
      </c>
      <c r="P4758" s="381">
        <v>16650</v>
      </c>
      <c r="Q4758" s="381">
        <v>5300</v>
      </c>
      <c r="R4758" s="381">
        <v>6050</v>
      </c>
      <c r="S4758" s="381">
        <v>6800</v>
      </c>
      <c r="T4758" s="381">
        <v>7550</v>
      </c>
      <c r="U4758" s="381">
        <v>8200</v>
      </c>
      <c r="V4758" s="381">
        <v>8800</v>
      </c>
      <c r="W4758" s="381">
        <v>9400</v>
      </c>
      <c r="X4758" s="381">
        <v>10000</v>
      </c>
      <c r="Y4758" s="381">
        <v>14150</v>
      </c>
      <c r="Z4758" s="381">
        <v>16150</v>
      </c>
      <c r="AA4758" s="381">
        <v>18150</v>
      </c>
      <c r="AB4758" s="381">
        <v>20150</v>
      </c>
      <c r="AC4758" s="381">
        <v>21800</v>
      </c>
      <c r="AD4758" s="381">
        <v>23400</v>
      </c>
      <c r="AE4758" s="381">
        <v>25000</v>
      </c>
      <c r="AF4758" s="381">
        <v>26600</v>
      </c>
      <c r="AG4758" s="381">
        <v>9999</v>
      </c>
      <c r="AH4758" s="381" t="s">
        <v>833</v>
      </c>
      <c r="AI4758" s="381" t="s">
        <v>800</v>
      </c>
      <c r="AJ4758" s="381">
        <v>1</v>
      </c>
    </row>
    <row r="4759" spans="1:36">
      <c r="A4759" s="381" t="s">
        <v>449</v>
      </c>
      <c r="B4759" s="381" t="s">
        <v>832</v>
      </c>
      <c r="C4759" s="381">
        <v>72</v>
      </c>
      <c r="D4759" s="381">
        <v>133</v>
      </c>
      <c r="E4759" s="381" t="s">
        <v>815</v>
      </c>
      <c r="F4759" s="381" t="s">
        <v>814</v>
      </c>
      <c r="G4759" s="381" t="s">
        <v>831</v>
      </c>
      <c r="H4759" s="381">
        <v>15800</v>
      </c>
      <c r="I4759" s="381">
        <v>8400</v>
      </c>
      <c r="J4759" s="381">
        <v>9600</v>
      </c>
      <c r="K4759" s="381">
        <v>10800</v>
      </c>
      <c r="L4759" s="381">
        <v>12000</v>
      </c>
      <c r="M4759" s="381">
        <v>13000</v>
      </c>
      <c r="N4759" s="381">
        <v>13950</v>
      </c>
      <c r="O4759" s="381">
        <v>14900</v>
      </c>
      <c r="P4759" s="381">
        <v>15850</v>
      </c>
      <c r="Q4759" s="381">
        <v>5050</v>
      </c>
      <c r="R4759" s="381">
        <v>5800</v>
      </c>
      <c r="S4759" s="381">
        <v>6500</v>
      </c>
      <c r="T4759" s="381">
        <v>7200</v>
      </c>
      <c r="U4759" s="381">
        <v>7800</v>
      </c>
      <c r="V4759" s="381">
        <v>8400</v>
      </c>
      <c r="W4759" s="381">
        <v>8950</v>
      </c>
      <c r="X4759" s="381">
        <v>9550</v>
      </c>
      <c r="Y4759" s="381">
        <v>13450</v>
      </c>
      <c r="Z4759" s="381">
        <v>15400</v>
      </c>
      <c r="AA4759" s="381">
        <v>17300</v>
      </c>
      <c r="AB4759" s="381">
        <v>19200</v>
      </c>
      <c r="AC4759" s="381">
        <v>20750</v>
      </c>
      <c r="AD4759" s="381">
        <v>22300</v>
      </c>
      <c r="AE4759" s="381">
        <v>23850</v>
      </c>
      <c r="AF4759" s="381">
        <v>25350</v>
      </c>
      <c r="AG4759" s="381">
        <v>9999</v>
      </c>
      <c r="AH4759" s="381" t="s">
        <v>831</v>
      </c>
      <c r="AI4759" s="381" t="s">
        <v>800</v>
      </c>
      <c r="AJ4759" s="381">
        <v>0</v>
      </c>
    </row>
    <row r="4760" spans="1:36">
      <c r="A4760" s="381" t="s">
        <v>449</v>
      </c>
      <c r="B4760" s="381" t="s">
        <v>830</v>
      </c>
      <c r="C4760" s="381">
        <v>72</v>
      </c>
      <c r="D4760" s="381">
        <v>135</v>
      </c>
      <c r="E4760" s="381" t="s">
        <v>807</v>
      </c>
      <c r="F4760" s="381" t="s">
        <v>806</v>
      </c>
      <c r="G4760" s="381" t="s">
        <v>829</v>
      </c>
      <c r="H4760" s="381">
        <v>26600</v>
      </c>
      <c r="I4760" s="381">
        <v>11300</v>
      </c>
      <c r="J4760" s="381">
        <v>12900</v>
      </c>
      <c r="K4760" s="381">
        <v>14500</v>
      </c>
      <c r="L4760" s="381">
        <v>16100</v>
      </c>
      <c r="M4760" s="381">
        <v>17400</v>
      </c>
      <c r="N4760" s="381">
        <v>18700</v>
      </c>
      <c r="O4760" s="381">
        <v>20000</v>
      </c>
      <c r="P4760" s="381">
        <v>21300</v>
      </c>
      <c r="Q4760" s="381">
        <v>6800</v>
      </c>
      <c r="R4760" s="381">
        <v>7750</v>
      </c>
      <c r="S4760" s="381">
        <v>8700</v>
      </c>
      <c r="T4760" s="381">
        <v>9650</v>
      </c>
      <c r="U4760" s="381">
        <v>10450</v>
      </c>
      <c r="V4760" s="381">
        <v>11200</v>
      </c>
      <c r="W4760" s="381">
        <v>12000</v>
      </c>
      <c r="X4760" s="381">
        <v>12750</v>
      </c>
      <c r="Y4760" s="381">
        <v>18050</v>
      </c>
      <c r="Z4760" s="381">
        <v>20600</v>
      </c>
      <c r="AA4760" s="381">
        <v>23200</v>
      </c>
      <c r="AB4760" s="381">
        <v>25750</v>
      </c>
      <c r="AC4760" s="381">
        <v>27850</v>
      </c>
      <c r="AD4760" s="381">
        <v>29900</v>
      </c>
      <c r="AE4760" s="381">
        <v>31950</v>
      </c>
      <c r="AF4760" s="381">
        <v>34000</v>
      </c>
      <c r="AG4760" s="381">
        <v>7440</v>
      </c>
      <c r="AH4760" s="381" t="s">
        <v>829</v>
      </c>
      <c r="AI4760" s="381" t="s">
        <v>800</v>
      </c>
      <c r="AJ4760" s="381">
        <v>1</v>
      </c>
    </row>
    <row r="4761" spans="1:36">
      <c r="A4761" s="381" t="s">
        <v>449</v>
      </c>
      <c r="B4761" s="381" t="s">
        <v>828</v>
      </c>
      <c r="C4761" s="381">
        <v>72</v>
      </c>
      <c r="D4761" s="381">
        <v>137</v>
      </c>
      <c r="E4761" s="381" t="s">
        <v>807</v>
      </c>
      <c r="F4761" s="381" t="s">
        <v>806</v>
      </c>
      <c r="G4761" s="381" t="s">
        <v>827</v>
      </c>
      <c r="H4761" s="381">
        <v>26600</v>
      </c>
      <c r="I4761" s="381">
        <v>11300</v>
      </c>
      <c r="J4761" s="381">
        <v>12900</v>
      </c>
      <c r="K4761" s="381">
        <v>14500</v>
      </c>
      <c r="L4761" s="381">
        <v>16100</v>
      </c>
      <c r="M4761" s="381">
        <v>17400</v>
      </c>
      <c r="N4761" s="381">
        <v>18700</v>
      </c>
      <c r="O4761" s="381">
        <v>20000</v>
      </c>
      <c r="P4761" s="381">
        <v>21300</v>
      </c>
      <c r="Q4761" s="381">
        <v>6800</v>
      </c>
      <c r="R4761" s="381">
        <v>7750</v>
      </c>
      <c r="S4761" s="381">
        <v>8700</v>
      </c>
      <c r="T4761" s="381">
        <v>9650</v>
      </c>
      <c r="U4761" s="381">
        <v>10450</v>
      </c>
      <c r="V4761" s="381">
        <v>11200</v>
      </c>
      <c r="W4761" s="381">
        <v>12000</v>
      </c>
      <c r="X4761" s="381">
        <v>12750</v>
      </c>
      <c r="Y4761" s="381">
        <v>18050</v>
      </c>
      <c r="Z4761" s="381">
        <v>20600</v>
      </c>
      <c r="AA4761" s="381">
        <v>23200</v>
      </c>
      <c r="AB4761" s="381">
        <v>25750</v>
      </c>
      <c r="AC4761" s="381">
        <v>27850</v>
      </c>
      <c r="AD4761" s="381">
        <v>29900</v>
      </c>
      <c r="AE4761" s="381">
        <v>31950</v>
      </c>
      <c r="AF4761" s="381">
        <v>34000</v>
      </c>
      <c r="AG4761" s="381">
        <v>7440</v>
      </c>
      <c r="AH4761" s="381" t="s">
        <v>827</v>
      </c>
      <c r="AI4761" s="381" t="s">
        <v>800</v>
      </c>
      <c r="AJ4761" s="381">
        <v>1</v>
      </c>
    </row>
    <row r="4762" spans="1:36">
      <c r="A4762" s="381" t="s">
        <v>449</v>
      </c>
      <c r="B4762" s="381" t="s">
        <v>826</v>
      </c>
      <c r="C4762" s="381">
        <v>72</v>
      </c>
      <c r="D4762" s="381">
        <v>139</v>
      </c>
      <c r="E4762" s="381" t="s">
        <v>807</v>
      </c>
      <c r="F4762" s="381" t="s">
        <v>806</v>
      </c>
      <c r="G4762" s="381" t="s">
        <v>825</v>
      </c>
      <c r="H4762" s="381">
        <v>26600</v>
      </c>
      <c r="I4762" s="381">
        <v>11300</v>
      </c>
      <c r="J4762" s="381">
        <v>12900</v>
      </c>
      <c r="K4762" s="381">
        <v>14500</v>
      </c>
      <c r="L4762" s="381">
        <v>16100</v>
      </c>
      <c r="M4762" s="381">
        <v>17400</v>
      </c>
      <c r="N4762" s="381">
        <v>18700</v>
      </c>
      <c r="O4762" s="381">
        <v>20000</v>
      </c>
      <c r="P4762" s="381">
        <v>21300</v>
      </c>
      <c r="Q4762" s="381">
        <v>6800</v>
      </c>
      <c r="R4762" s="381">
        <v>7750</v>
      </c>
      <c r="S4762" s="381">
        <v>8700</v>
      </c>
      <c r="T4762" s="381">
        <v>9650</v>
      </c>
      <c r="U4762" s="381">
        <v>10450</v>
      </c>
      <c r="V4762" s="381">
        <v>11200</v>
      </c>
      <c r="W4762" s="381">
        <v>12000</v>
      </c>
      <c r="X4762" s="381">
        <v>12750</v>
      </c>
      <c r="Y4762" s="381">
        <v>18050</v>
      </c>
      <c r="Z4762" s="381">
        <v>20600</v>
      </c>
      <c r="AA4762" s="381">
        <v>23200</v>
      </c>
      <c r="AB4762" s="381">
        <v>25750</v>
      </c>
      <c r="AC4762" s="381">
        <v>27850</v>
      </c>
      <c r="AD4762" s="381">
        <v>29900</v>
      </c>
      <c r="AE4762" s="381">
        <v>31950</v>
      </c>
      <c r="AF4762" s="381">
        <v>34000</v>
      </c>
      <c r="AG4762" s="381">
        <v>7440</v>
      </c>
      <c r="AH4762" s="381" t="s">
        <v>825</v>
      </c>
      <c r="AI4762" s="381" t="s">
        <v>800</v>
      </c>
      <c r="AJ4762" s="381">
        <v>1</v>
      </c>
    </row>
    <row r="4763" spans="1:36">
      <c r="A4763" s="381" t="s">
        <v>449</v>
      </c>
      <c r="B4763" s="381" t="s">
        <v>824</v>
      </c>
      <c r="C4763" s="381">
        <v>72</v>
      </c>
      <c r="D4763" s="381">
        <v>141</v>
      </c>
      <c r="E4763" s="381" t="s">
        <v>823</v>
      </c>
      <c r="F4763" s="381" t="s">
        <v>822</v>
      </c>
      <c r="G4763" s="381" t="s">
        <v>821</v>
      </c>
      <c r="H4763" s="381">
        <v>19200</v>
      </c>
      <c r="I4763" s="381">
        <v>8850</v>
      </c>
      <c r="J4763" s="381">
        <v>10100</v>
      </c>
      <c r="K4763" s="381">
        <v>11350</v>
      </c>
      <c r="L4763" s="381">
        <v>12600</v>
      </c>
      <c r="M4763" s="381">
        <v>13650</v>
      </c>
      <c r="N4763" s="381">
        <v>14650</v>
      </c>
      <c r="O4763" s="381">
        <v>15650</v>
      </c>
      <c r="P4763" s="381">
        <v>16650</v>
      </c>
      <c r="Q4763" s="381">
        <v>5300</v>
      </c>
      <c r="R4763" s="381">
        <v>6050</v>
      </c>
      <c r="S4763" s="381">
        <v>6800</v>
      </c>
      <c r="T4763" s="381">
        <v>7550</v>
      </c>
      <c r="U4763" s="381">
        <v>8200</v>
      </c>
      <c r="V4763" s="381">
        <v>8800</v>
      </c>
      <c r="W4763" s="381">
        <v>9400</v>
      </c>
      <c r="X4763" s="381">
        <v>10000</v>
      </c>
      <c r="Y4763" s="381">
        <v>14150</v>
      </c>
      <c r="Z4763" s="381">
        <v>16150</v>
      </c>
      <c r="AA4763" s="381">
        <v>18150</v>
      </c>
      <c r="AB4763" s="381">
        <v>20150</v>
      </c>
      <c r="AC4763" s="381">
        <v>21800</v>
      </c>
      <c r="AD4763" s="381">
        <v>23400</v>
      </c>
      <c r="AE4763" s="381">
        <v>25000</v>
      </c>
      <c r="AF4763" s="381">
        <v>26600</v>
      </c>
      <c r="AG4763" s="381">
        <v>9999</v>
      </c>
      <c r="AH4763" s="381" t="s">
        <v>821</v>
      </c>
      <c r="AI4763" s="381" t="s">
        <v>800</v>
      </c>
      <c r="AJ4763" s="381">
        <v>1</v>
      </c>
    </row>
    <row r="4764" spans="1:36">
      <c r="A4764" s="381" t="s">
        <v>449</v>
      </c>
      <c r="B4764" s="381" t="s">
        <v>820</v>
      </c>
      <c r="C4764" s="381">
        <v>72</v>
      </c>
      <c r="D4764" s="381">
        <v>143</v>
      </c>
      <c r="E4764" s="381" t="s">
        <v>807</v>
      </c>
      <c r="F4764" s="381" t="s">
        <v>806</v>
      </c>
      <c r="G4764" s="381" t="s">
        <v>819</v>
      </c>
      <c r="H4764" s="381">
        <v>26600</v>
      </c>
      <c r="I4764" s="381">
        <v>11300</v>
      </c>
      <c r="J4764" s="381">
        <v>12900</v>
      </c>
      <c r="K4764" s="381">
        <v>14500</v>
      </c>
      <c r="L4764" s="381">
        <v>16100</v>
      </c>
      <c r="M4764" s="381">
        <v>17400</v>
      </c>
      <c r="N4764" s="381">
        <v>18700</v>
      </c>
      <c r="O4764" s="381">
        <v>20000</v>
      </c>
      <c r="P4764" s="381">
        <v>21300</v>
      </c>
      <c r="Q4764" s="381">
        <v>6800</v>
      </c>
      <c r="R4764" s="381">
        <v>7750</v>
      </c>
      <c r="S4764" s="381">
        <v>8700</v>
      </c>
      <c r="T4764" s="381">
        <v>9650</v>
      </c>
      <c r="U4764" s="381">
        <v>10450</v>
      </c>
      <c r="V4764" s="381">
        <v>11200</v>
      </c>
      <c r="W4764" s="381">
        <v>12000</v>
      </c>
      <c r="X4764" s="381">
        <v>12750</v>
      </c>
      <c r="Y4764" s="381">
        <v>18050</v>
      </c>
      <c r="Z4764" s="381">
        <v>20600</v>
      </c>
      <c r="AA4764" s="381">
        <v>23200</v>
      </c>
      <c r="AB4764" s="381">
        <v>25750</v>
      </c>
      <c r="AC4764" s="381">
        <v>27850</v>
      </c>
      <c r="AD4764" s="381">
        <v>29900</v>
      </c>
      <c r="AE4764" s="381">
        <v>31950</v>
      </c>
      <c r="AF4764" s="381">
        <v>34000</v>
      </c>
      <c r="AG4764" s="381">
        <v>7440</v>
      </c>
      <c r="AH4764" s="381" t="s">
        <v>819</v>
      </c>
      <c r="AI4764" s="381" t="s">
        <v>800</v>
      </c>
      <c r="AJ4764" s="381">
        <v>1</v>
      </c>
    </row>
    <row r="4765" spans="1:36">
      <c r="A4765" s="381" t="s">
        <v>449</v>
      </c>
      <c r="B4765" s="381" t="s">
        <v>818</v>
      </c>
      <c r="C4765" s="381">
        <v>72</v>
      </c>
      <c r="D4765" s="381">
        <v>145</v>
      </c>
      <c r="E4765" s="381" t="s">
        <v>807</v>
      </c>
      <c r="F4765" s="381" t="s">
        <v>806</v>
      </c>
      <c r="G4765" s="381" t="s">
        <v>817</v>
      </c>
      <c r="H4765" s="381">
        <v>26600</v>
      </c>
      <c r="I4765" s="381">
        <v>11300</v>
      </c>
      <c r="J4765" s="381">
        <v>12900</v>
      </c>
      <c r="K4765" s="381">
        <v>14500</v>
      </c>
      <c r="L4765" s="381">
        <v>16100</v>
      </c>
      <c r="M4765" s="381">
        <v>17400</v>
      </c>
      <c r="N4765" s="381">
        <v>18700</v>
      </c>
      <c r="O4765" s="381">
        <v>20000</v>
      </c>
      <c r="P4765" s="381">
        <v>21300</v>
      </c>
      <c r="Q4765" s="381">
        <v>6800</v>
      </c>
      <c r="R4765" s="381">
        <v>7750</v>
      </c>
      <c r="S4765" s="381">
        <v>8700</v>
      </c>
      <c r="T4765" s="381">
        <v>9650</v>
      </c>
      <c r="U4765" s="381">
        <v>10450</v>
      </c>
      <c r="V4765" s="381">
        <v>11200</v>
      </c>
      <c r="W4765" s="381">
        <v>12000</v>
      </c>
      <c r="X4765" s="381">
        <v>12750</v>
      </c>
      <c r="Y4765" s="381">
        <v>18050</v>
      </c>
      <c r="Z4765" s="381">
        <v>20600</v>
      </c>
      <c r="AA4765" s="381">
        <v>23200</v>
      </c>
      <c r="AB4765" s="381">
        <v>25750</v>
      </c>
      <c r="AC4765" s="381">
        <v>27850</v>
      </c>
      <c r="AD4765" s="381">
        <v>29900</v>
      </c>
      <c r="AE4765" s="381">
        <v>31950</v>
      </c>
      <c r="AF4765" s="381">
        <v>34000</v>
      </c>
      <c r="AG4765" s="381">
        <v>7440</v>
      </c>
      <c r="AH4765" s="381" t="s">
        <v>817</v>
      </c>
      <c r="AI4765" s="381" t="s">
        <v>800</v>
      </c>
      <c r="AJ4765" s="381">
        <v>1</v>
      </c>
    </row>
    <row r="4766" spans="1:36">
      <c r="A4766" s="381" t="s">
        <v>449</v>
      </c>
      <c r="B4766" s="381" t="s">
        <v>816</v>
      </c>
      <c r="C4766" s="381">
        <v>72</v>
      </c>
      <c r="D4766" s="381">
        <v>147</v>
      </c>
      <c r="E4766" s="381" t="s">
        <v>815</v>
      </c>
      <c r="F4766" s="381" t="s">
        <v>814</v>
      </c>
      <c r="G4766" s="381" t="s">
        <v>813</v>
      </c>
      <c r="H4766" s="381">
        <v>15800</v>
      </c>
      <c r="I4766" s="381">
        <v>8400</v>
      </c>
      <c r="J4766" s="381">
        <v>9600</v>
      </c>
      <c r="K4766" s="381">
        <v>10800</v>
      </c>
      <c r="L4766" s="381">
        <v>12000</v>
      </c>
      <c r="M4766" s="381">
        <v>13000</v>
      </c>
      <c r="N4766" s="381">
        <v>13950</v>
      </c>
      <c r="O4766" s="381">
        <v>14900</v>
      </c>
      <c r="P4766" s="381">
        <v>15850</v>
      </c>
      <c r="Q4766" s="381">
        <v>5050</v>
      </c>
      <c r="R4766" s="381">
        <v>5800</v>
      </c>
      <c r="S4766" s="381">
        <v>6500</v>
      </c>
      <c r="T4766" s="381">
        <v>7200</v>
      </c>
      <c r="U4766" s="381">
        <v>7800</v>
      </c>
      <c r="V4766" s="381">
        <v>8400</v>
      </c>
      <c r="W4766" s="381">
        <v>8950</v>
      </c>
      <c r="X4766" s="381">
        <v>9550</v>
      </c>
      <c r="Y4766" s="381">
        <v>13450</v>
      </c>
      <c r="Z4766" s="381">
        <v>15400</v>
      </c>
      <c r="AA4766" s="381">
        <v>17300</v>
      </c>
      <c r="AB4766" s="381">
        <v>19200</v>
      </c>
      <c r="AC4766" s="381">
        <v>20750</v>
      </c>
      <c r="AD4766" s="381">
        <v>22300</v>
      </c>
      <c r="AE4766" s="381">
        <v>23850</v>
      </c>
      <c r="AF4766" s="381">
        <v>25350</v>
      </c>
      <c r="AG4766" s="381">
        <v>9999</v>
      </c>
      <c r="AH4766" s="381" t="s">
        <v>813</v>
      </c>
      <c r="AI4766" s="381" t="s">
        <v>800</v>
      </c>
      <c r="AJ4766" s="381">
        <v>0</v>
      </c>
    </row>
    <row r="4767" spans="1:36">
      <c r="A4767" s="381" t="s">
        <v>449</v>
      </c>
      <c r="B4767" s="381" t="s">
        <v>812</v>
      </c>
      <c r="C4767" s="381">
        <v>72</v>
      </c>
      <c r="D4767" s="381">
        <v>149</v>
      </c>
      <c r="E4767" s="381" t="s">
        <v>811</v>
      </c>
      <c r="F4767" s="381" t="s">
        <v>810</v>
      </c>
      <c r="G4767" s="381" t="s">
        <v>809</v>
      </c>
      <c r="H4767" s="381">
        <v>22300</v>
      </c>
      <c r="I4767" s="381">
        <v>9550</v>
      </c>
      <c r="J4767" s="381">
        <v>10900</v>
      </c>
      <c r="K4767" s="381">
        <v>12250</v>
      </c>
      <c r="L4767" s="381">
        <v>13600</v>
      </c>
      <c r="M4767" s="381">
        <v>14700</v>
      </c>
      <c r="N4767" s="381">
        <v>15800</v>
      </c>
      <c r="O4767" s="381">
        <v>16900</v>
      </c>
      <c r="P4767" s="381">
        <v>18000</v>
      </c>
      <c r="Q4767" s="381">
        <v>5750</v>
      </c>
      <c r="R4767" s="381">
        <v>6550</v>
      </c>
      <c r="S4767" s="381">
        <v>7350</v>
      </c>
      <c r="T4767" s="381">
        <v>8150</v>
      </c>
      <c r="U4767" s="381">
        <v>8850</v>
      </c>
      <c r="V4767" s="381">
        <v>9500</v>
      </c>
      <c r="W4767" s="381">
        <v>10150</v>
      </c>
      <c r="X4767" s="381">
        <v>10800</v>
      </c>
      <c r="Y4767" s="381">
        <v>15300</v>
      </c>
      <c r="Z4767" s="381">
        <v>17450</v>
      </c>
      <c r="AA4767" s="381">
        <v>19650</v>
      </c>
      <c r="AB4767" s="381">
        <v>21800</v>
      </c>
      <c r="AC4767" s="381">
        <v>23550</v>
      </c>
      <c r="AD4767" s="381">
        <v>25300</v>
      </c>
      <c r="AE4767" s="381">
        <v>27050</v>
      </c>
      <c r="AF4767" s="381">
        <v>28800</v>
      </c>
      <c r="AG4767" s="381">
        <v>6360</v>
      </c>
      <c r="AH4767" s="381" t="s">
        <v>809</v>
      </c>
      <c r="AI4767" s="381" t="s">
        <v>800</v>
      </c>
      <c r="AJ4767" s="381">
        <v>1</v>
      </c>
    </row>
    <row r="4768" spans="1:36">
      <c r="A4768" s="381" t="s">
        <v>449</v>
      </c>
      <c r="B4768" s="381" t="s">
        <v>808</v>
      </c>
      <c r="C4768" s="381">
        <v>72</v>
      </c>
      <c r="D4768" s="381">
        <v>151</v>
      </c>
      <c r="E4768" s="381" t="s">
        <v>807</v>
      </c>
      <c r="F4768" s="381" t="s">
        <v>806</v>
      </c>
      <c r="G4768" s="381" t="s">
        <v>805</v>
      </c>
      <c r="H4768" s="381">
        <v>26600</v>
      </c>
      <c r="I4768" s="381">
        <v>11300</v>
      </c>
      <c r="J4768" s="381">
        <v>12900</v>
      </c>
      <c r="K4768" s="381">
        <v>14500</v>
      </c>
      <c r="L4768" s="381">
        <v>16100</v>
      </c>
      <c r="M4768" s="381">
        <v>17400</v>
      </c>
      <c r="N4768" s="381">
        <v>18700</v>
      </c>
      <c r="O4768" s="381">
        <v>20000</v>
      </c>
      <c r="P4768" s="381">
        <v>21300</v>
      </c>
      <c r="Q4768" s="381">
        <v>6800</v>
      </c>
      <c r="R4768" s="381">
        <v>7750</v>
      </c>
      <c r="S4768" s="381">
        <v>8700</v>
      </c>
      <c r="T4768" s="381">
        <v>9650</v>
      </c>
      <c r="U4768" s="381">
        <v>10450</v>
      </c>
      <c r="V4768" s="381">
        <v>11200</v>
      </c>
      <c r="W4768" s="381">
        <v>12000</v>
      </c>
      <c r="X4768" s="381">
        <v>12750</v>
      </c>
      <c r="Y4768" s="381">
        <v>18050</v>
      </c>
      <c r="Z4768" s="381">
        <v>20600</v>
      </c>
      <c r="AA4768" s="381">
        <v>23200</v>
      </c>
      <c r="AB4768" s="381">
        <v>25750</v>
      </c>
      <c r="AC4768" s="381">
        <v>27850</v>
      </c>
      <c r="AD4768" s="381">
        <v>29900</v>
      </c>
      <c r="AE4768" s="381">
        <v>31950</v>
      </c>
      <c r="AF4768" s="381">
        <v>34000</v>
      </c>
      <c r="AG4768" s="381">
        <v>7440</v>
      </c>
      <c r="AH4768" s="381" t="s">
        <v>805</v>
      </c>
      <c r="AI4768" s="381" t="s">
        <v>800</v>
      </c>
      <c r="AJ4768" s="381">
        <v>1</v>
      </c>
    </row>
    <row r="4769" spans="1:36">
      <c r="A4769" s="381" t="s">
        <v>449</v>
      </c>
      <c r="B4769" s="381" t="s">
        <v>804</v>
      </c>
      <c r="C4769" s="381">
        <v>72</v>
      </c>
      <c r="D4769" s="381">
        <v>153</v>
      </c>
      <c r="E4769" s="381" t="s">
        <v>803</v>
      </c>
      <c r="F4769" s="381" t="s">
        <v>802</v>
      </c>
      <c r="G4769" s="381" t="s">
        <v>801</v>
      </c>
      <c r="H4769" s="381">
        <v>17000</v>
      </c>
      <c r="I4769" s="381">
        <v>8850</v>
      </c>
      <c r="J4769" s="381">
        <v>10100</v>
      </c>
      <c r="K4769" s="381">
        <v>11350</v>
      </c>
      <c r="L4769" s="381">
        <v>12600</v>
      </c>
      <c r="M4769" s="381">
        <v>13650</v>
      </c>
      <c r="N4769" s="381">
        <v>14650</v>
      </c>
      <c r="O4769" s="381">
        <v>15650</v>
      </c>
      <c r="P4769" s="381">
        <v>16650</v>
      </c>
      <c r="Q4769" s="381">
        <v>5300</v>
      </c>
      <c r="R4769" s="381">
        <v>6050</v>
      </c>
      <c r="S4769" s="381">
        <v>6800</v>
      </c>
      <c r="T4769" s="381">
        <v>7550</v>
      </c>
      <c r="U4769" s="381">
        <v>8200</v>
      </c>
      <c r="V4769" s="381">
        <v>8800</v>
      </c>
      <c r="W4769" s="381">
        <v>9400</v>
      </c>
      <c r="X4769" s="381">
        <v>10000</v>
      </c>
      <c r="Y4769" s="381">
        <v>14150</v>
      </c>
      <c r="Z4769" s="381">
        <v>16150</v>
      </c>
      <c r="AA4769" s="381">
        <v>18150</v>
      </c>
      <c r="AB4769" s="381">
        <v>20150</v>
      </c>
      <c r="AC4769" s="381">
        <v>21800</v>
      </c>
      <c r="AD4769" s="381">
        <v>23400</v>
      </c>
      <c r="AE4769" s="381">
        <v>25000</v>
      </c>
      <c r="AF4769" s="381">
        <v>26600</v>
      </c>
      <c r="AG4769" s="381">
        <v>6360</v>
      </c>
      <c r="AH4769" s="381" t="s">
        <v>801</v>
      </c>
      <c r="AI4769" s="381" t="s">
        <v>800</v>
      </c>
      <c r="AJ4769" s="381">
        <v>1</v>
      </c>
    </row>
    <row r="4770" spans="1:36">
      <c r="A4770" s="381" t="s">
        <v>450</v>
      </c>
      <c r="B4770" s="381" t="s">
        <v>799</v>
      </c>
      <c r="C4770" s="381">
        <v>78</v>
      </c>
      <c r="D4770" s="381">
        <v>10</v>
      </c>
      <c r="E4770" s="381" t="s">
        <v>798</v>
      </c>
      <c r="F4770" s="381" t="s">
        <v>797</v>
      </c>
      <c r="G4770" s="381" t="s">
        <v>451</v>
      </c>
      <c r="H4770" s="381">
        <v>46700</v>
      </c>
      <c r="I4770" s="381">
        <v>17400</v>
      </c>
      <c r="J4770" s="381">
        <v>19900</v>
      </c>
      <c r="K4770" s="381">
        <v>22400</v>
      </c>
      <c r="L4770" s="381">
        <v>24850</v>
      </c>
      <c r="M4770" s="381">
        <v>26850</v>
      </c>
      <c r="N4770" s="381">
        <v>28850</v>
      </c>
      <c r="O4770" s="381">
        <v>30850</v>
      </c>
      <c r="P4770" s="381">
        <v>32850</v>
      </c>
      <c r="Q4770" s="381">
        <v>10450</v>
      </c>
      <c r="R4770" s="381">
        <v>11950</v>
      </c>
      <c r="S4770" s="381">
        <v>13450</v>
      </c>
      <c r="T4770" s="381">
        <v>14900</v>
      </c>
      <c r="U4770" s="381">
        <v>16100</v>
      </c>
      <c r="V4770" s="381">
        <v>17300</v>
      </c>
      <c r="W4770" s="381">
        <v>18500</v>
      </c>
      <c r="X4770" s="381">
        <v>19700</v>
      </c>
      <c r="Y4770" s="381">
        <v>27850</v>
      </c>
      <c r="Z4770" s="381">
        <v>31800</v>
      </c>
      <c r="AA4770" s="381">
        <v>35800</v>
      </c>
      <c r="AB4770" s="381">
        <v>39750</v>
      </c>
      <c r="AC4770" s="381">
        <v>42950</v>
      </c>
      <c r="AD4770" s="381">
        <v>46150</v>
      </c>
      <c r="AE4770" s="381">
        <v>49300</v>
      </c>
      <c r="AF4770" s="381">
        <v>52500</v>
      </c>
      <c r="AG4770" s="381">
        <v>9999</v>
      </c>
      <c r="AH4770" s="381" t="s">
        <v>451</v>
      </c>
      <c r="AI4770" s="381" t="s">
        <v>790</v>
      </c>
      <c r="AJ4770" s="381">
        <v>0</v>
      </c>
    </row>
    <row r="4771" spans="1:36">
      <c r="A4771" s="381" t="s">
        <v>450</v>
      </c>
      <c r="B4771" s="381" t="s">
        <v>796</v>
      </c>
      <c r="C4771" s="381">
        <v>78</v>
      </c>
      <c r="D4771" s="381">
        <v>20</v>
      </c>
      <c r="E4771" s="381" t="s">
        <v>795</v>
      </c>
      <c r="F4771" s="381" t="s">
        <v>794</v>
      </c>
      <c r="G4771" s="381" t="s">
        <v>452</v>
      </c>
      <c r="H4771" s="381">
        <v>56300</v>
      </c>
      <c r="I4771" s="381">
        <v>24100</v>
      </c>
      <c r="J4771" s="381">
        <v>27550</v>
      </c>
      <c r="K4771" s="381">
        <v>31000</v>
      </c>
      <c r="L4771" s="381">
        <v>34400</v>
      </c>
      <c r="M4771" s="381">
        <v>37200</v>
      </c>
      <c r="N4771" s="381">
        <v>39950</v>
      </c>
      <c r="O4771" s="381">
        <v>42700</v>
      </c>
      <c r="P4771" s="381">
        <v>45450</v>
      </c>
      <c r="Q4771" s="381">
        <v>14500</v>
      </c>
      <c r="R4771" s="381">
        <v>16550</v>
      </c>
      <c r="S4771" s="381">
        <v>18600</v>
      </c>
      <c r="T4771" s="381">
        <v>20650</v>
      </c>
      <c r="U4771" s="381">
        <v>22350</v>
      </c>
      <c r="V4771" s="381">
        <v>24000</v>
      </c>
      <c r="W4771" s="381">
        <v>25650</v>
      </c>
      <c r="X4771" s="381">
        <v>27300</v>
      </c>
      <c r="Y4771" s="381">
        <v>38550</v>
      </c>
      <c r="Z4771" s="381">
        <v>44050</v>
      </c>
      <c r="AA4771" s="381">
        <v>49550</v>
      </c>
      <c r="AB4771" s="381">
        <v>55050</v>
      </c>
      <c r="AC4771" s="381">
        <v>59500</v>
      </c>
      <c r="AD4771" s="381">
        <v>63900</v>
      </c>
      <c r="AE4771" s="381">
        <v>68300</v>
      </c>
      <c r="AF4771" s="381">
        <v>72700</v>
      </c>
      <c r="AG4771" s="381">
        <v>9999</v>
      </c>
      <c r="AH4771" s="381" t="s">
        <v>452</v>
      </c>
      <c r="AI4771" s="381" t="s">
        <v>790</v>
      </c>
      <c r="AJ4771" s="381">
        <v>0</v>
      </c>
    </row>
    <row r="4772" spans="1:36">
      <c r="A4772" s="381" t="s">
        <v>450</v>
      </c>
      <c r="B4772" s="381" t="s">
        <v>793</v>
      </c>
      <c r="C4772" s="381">
        <v>78</v>
      </c>
      <c r="D4772" s="381">
        <v>30</v>
      </c>
      <c r="E4772" s="381" t="s">
        <v>792</v>
      </c>
      <c r="F4772" s="381" t="s">
        <v>791</v>
      </c>
      <c r="G4772" s="381" t="s">
        <v>453</v>
      </c>
      <c r="H4772" s="381">
        <v>52400</v>
      </c>
      <c r="I4772" s="381">
        <v>21500</v>
      </c>
      <c r="J4772" s="381">
        <v>24600</v>
      </c>
      <c r="K4772" s="381">
        <v>27650</v>
      </c>
      <c r="L4772" s="381">
        <v>30700</v>
      </c>
      <c r="M4772" s="381">
        <v>33200</v>
      </c>
      <c r="N4772" s="381">
        <v>35650</v>
      </c>
      <c r="O4772" s="381">
        <v>38100</v>
      </c>
      <c r="P4772" s="381">
        <v>40550</v>
      </c>
      <c r="Q4772" s="381">
        <v>12900</v>
      </c>
      <c r="R4772" s="381">
        <v>14750</v>
      </c>
      <c r="S4772" s="381">
        <v>16600</v>
      </c>
      <c r="T4772" s="381">
        <v>18400</v>
      </c>
      <c r="U4772" s="381">
        <v>19900</v>
      </c>
      <c r="V4772" s="381">
        <v>21350</v>
      </c>
      <c r="W4772" s="381">
        <v>22850</v>
      </c>
      <c r="X4772" s="381">
        <v>24300</v>
      </c>
      <c r="Y4772" s="381">
        <v>34400</v>
      </c>
      <c r="Z4772" s="381">
        <v>39300</v>
      </c>
      <c r="AA4772" s="381">
        <v>44200</v>
      </c>
      <c r="AB4772" s="381">
        <v>49100</v>
      </c>
      <c r="AC4772" s="381">
        <v>53050</v>
      </c>
      <c r="AD4772" s="381">
        <v>57000</v>
      </c>
      <c r="AE4772" s="381">
        <v>60900</v>
      </c>
      <c r="AF4772" s="381">
        <v>64850</v>
      </c>
      <c r="AG4772" s="381">
        <v>9999</v>
      </c>
      <c r="AH4772" s="381" t="s">
        <v>453</v>
      </c>
      <c r="AI4772" s="381" t="s">
        <v>790</v>
      </c>
      <c r="AJ4772" s="381">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8"/>
  <dimension ref="A1"/>
  <sheetViews>
    <sheetView workbookViewId="0">
      <selection activeCell="B3" sqref="B3"/>
    </sheetView>
  </sheetViews>
  <sheetFormatPr defaultRowHeight="12.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
  <dimension ref="A1:F105"/>
  <sheetViews>
    <sheetView showGridLines="0" workbookViewId="0">
      <selection activeCell="B11" sqref="B11"/>
    </sheetView>
  </sheetViews>
  <sheetFormatPr defaultColWidth="8.86328125" defaultRowHeight="12.75"/>
  <cols>
    <col min="1" max="1" width="42" style="98" customWidth="1"/>
    <col min="2" max="2" width="25" style="98" customWidth="1"/>
    <col min="3" max="3" width="10.73046875" style="98" customWidth="1"/>
    <col min="4" max="4" width="8.86328125" style="98"/>
    <col min="5" max="5" width="11.1328125" style="98" customWidth="1"/>
    <col min="6" max="7" width="8.86328125" style="98"/>
    <col min="8" max="8" width="7.86328125" style="98" customWidth="1"/>
    <col min="9" max="16384" width="8.86328125" style="98"/>
  </cols>
  <sheetData>
    <row r="1" spans="1:6" ht="13.5" customHeight="1"/>
    <row r="3" spans="1:6" ht="13.15">
      <c r="A3" s="101" t="s">
        <v>168</v>
      </c>
      <c r="B3" s="3" t="s">
        <v>235</v>
      </c>
      <c r="C3" s="1181" t="str">
        <f>'Dev Budget'!C4</f>
        <v xml:space="preserve"> </v>
      </c>
      <c r="D3" s="1181"/>
      <c r="E3" s="1181"/>
      <c r="F3" s="174"/>
    </row>
    <row r="4" spans="1:6">
      <c r="A4" s="99"/>
      <c r="C4" s="102"/>
      <c r="D4" s="102"/>
      <c r="E4" s="102"/>
    </row>
    <row r="5" spans="1:6" ht="13.15">
      <c r="A5" s="1179" t="s">
        <v>331</v>
      </c>
      <c r="B5" s="1180"/>
      <c r="E5" s="107"/>
    </row>
    <row r="6" spans="1:6">
      <c r="A6" s="104" t="s">
        <v>327</v>
      </c>
      <c r="B6" s="175"/>
      <c r="E6" s="107"/>
    </row>
    <row r="7" spans="1:6" ht="13.15" thickBot="1">
      <c r="A7" s="176" t="s">
        <v>171</v>
      </c>
      <c r="B7" s="8">
        <f>'Dev Budget'!D8</f>
        <v>0</v>
      </c>
      <c r="C7" s="177"/>
      <c r="E7" s="107"/>
    </row>
    <row r="8" spans="1:6" ht="13.15" thickBot="1">
      <c r="A8" s="176" t="s">
        <v>172</v>
      </c>
      <c r="B8" s="9" t="e">
        <f>#REF!</f>
        <v>#REF!</v>
      </c>
      <c r="C8" s="6" t="e">
        <f>B8-B7</f>
        <v>#REF!</v>
      </c>
      <c r="E8" s="107"/>
    </row>
    <row r="9" spans="1:6" ht="13.15" thickBot="1">
      <c r="A9" s="176" t="s">
        <v>173</v>
      </c>
      <c r="B9" s="10">
        <f>'Dev Budget'!D9</f>
        <v>0</v>
      </c>
      <c r="C9" s="7"/>
      <c r="E9" s="107"/>
    </row>
    <row r="10" spans="1:6" ht="13.15" thickBot="1">
      <c r="A10" s="176" t="s">
        <v>174</v>
      </c>
      <c r="B10" s="9" t="e">
        <f>#REF!-#REF!</f>
        <v>#REF!</v>
      </c>
      <c r="C10" s="6" t="e">
        <f>B9-B10</f>
        <v>#REF!</v>
      </c>
      <c r="E10" s="107"/>
    </row>
    <row r="11" spans="1:6">
      <c r="A11" s="176" t="s">
        <v>395</v>
      </c>
      <c r="B11" s="11" t="e">
        <f>#REF!</f>
        <v>#REF!</v>
      </c>
      <c r="E11" s="107"/>
    </row>
    <row r="12" spans="1:6">
      <c r="A12" s="176" t="s">
        <v>260</v>
      </c>
      <c r="B12" s="11">
        <f>'Dev Budget'!D32</f>
        <v>0</v>
      </c>
      <c r="E12" s="107"/>
    </row>
    <row r="13" spans="1:6">
      <c r="A13" s="176" t="s">
        <v>262</v>
      </c>
      <c r="B13" s="11">
        <f>'Dev Budget'!D33</f>
        <v>0</v>
      </c>
      <c r="E13" s="107"/>
    </row>
    <row r="14" spans="1:6">
      <c r="A14" s="176" t="s">
        <v>177</v>
      </c>
      <c r="B14" s="11">
        <v>0</v>
      </c>
      <c r="C14" s="98" t="s">
        <v>425</v>
      </c>
      <c r="E14" s="107"/>
    </row>
    <row r="15" spans="1:6">
      <c r="A15" s="176" t="s">
        <v>175</v>
      </c>
      <c r="B15" s="14">
        <v>0</v>
      </c>
      <c r="C15" s="98" t="s">
        <v>425</v>
      </c>
      <c r="E15" s="107"/>
    </row>
    <row r="16" spans="1:6">
      <c r="A16" s="176" t="s">
        <v>176</v>
      </c>
      <c r="B16" s="14">
        <v>0</v>
      </c>
      <c r="C16" s="98" t="s">
        <v>425</v>
      </c>
      <c r="E16" s="107"/>
    </row>
    <row r="17" spans="1:5">
      <c r="A17" s="176" t="s">
        <v>325</v>
      </c>
      <c r="B17" s="14">
        <v>0</v>
      </c>
      <c r="C17" s="98" t="s">
        <v>425</v>
      </c>
      <c r="E17" s="107"/>
    </row>
    <row r="18" spans="1:5">
      <c r="A18" s="176" t="s">
        <v>324</v>
      </c>
      <c r="B18" s="11">
        <f>Supplement!D36</f>
        <v>0</v>
      </c>
      <c r="E18" s="107"/>
    </row>
    <row r="19" spans="1:5">
      <c r="A19" s="176" t="s">
        <v>233</v>
      </c>
      <c r="B19" s="14">
        <v>0</v>
      </c>
      <c r="C19" s="98" t="s">
        <v>425</v>
      </c>
      <c r="E19" s="107"/>
    </row>
    <row r="20" spans="1:5">
      <c r="A20" s="176" t="s">
        <v>178</v>
      </c>
      <c r="B20" s="14">
        <v>0</v>
      </c>
      <c r="C20" s="98" t="s">
        <v>425</v>
      </c>
      <c r="E20" s="107"/>
    </row>
    <row r="21" spans="1:5">
      <c r="A21" s="176" t="s">
        <v>179</v>
      </c>
      <c r="B21" s="14">
        <v>0</v>
      </c>
      <c r="C21" s="98" t="s">
        <v>425</v>
      </c>
      <c r="E21" s="107"/>
    </row>
    <row r="22" spans="1:5">
      <c r="A22" s="176" t="s">
        <v>261</v>
      </c>
      <c r="B22" s="11">
        <f>'Dev Budget'!D30</f>
        <v>0</v>
      </c>
      <c r="E22" s="107"/>
    </row>
    <row r="23" spans="1:5">
      <c r="A23" s="176" t="s">
        <v>326</v>
      </c>
      <c r="B23" s="11">
        <v>0</v>
      </c>
      <c r="C23" s="199" t="s">
        <v>386</v>
      </c>
      <c r="E23" s="107"/>
    </row>
    <row r="24" spans="1:5">
      <c r="A24" s="176" t="s">
        <v>263</v>
      </c>
      <c r="B24" s="11">
        <f>'Dev Budget'!D34</f>
        <v>0</v>
      </c>
      <c r="E24" s="107"/>
    </row>
    <row r="25" spans="1:5">
      <c r="A25" s="176" t="s">
        <v>216</v>
      </c>
      <c r="B25" s="11">
        <f>'Dev Budget'!D35</f>
        <v>0</v>
      </c>
      <c r="E25" s="107"/>
    </row>
    <row r="26" spans="1:5">
      <c r="A26" s="176" t="s">
        <v>329</v>
      </c>
      <c r="B26" s="11">
        <f>'Dev Budget'!D36</f>
        <v>0</v>
      </c>
      <c r="E26" s="107"/>
    </row>
    <row r="27" spans="1:5">
      <c r="A27" s="176" t="s">
        <v>316</v>
      </c>
      <c r="B27" s="11">
        <f>'Dev Budget'!D38</f>
        <v>0</v>
      </c>
      <c r="E27" s="107"/>
    </row>
    <row r="28" spans="1:5">
      <c r="A28" s="176" t="s">
        <v>317</v>
      </c>
      <c r="B28" s="11">
        <f>'Dev Budget'!D42-'Dev Budget'!D38+'Dev Budget'!D46</f>
        <v>0</v>
      </c>
      <c r="E28" s="107"/>
    </row>
    <row r="29" spans="1:5">
      <c r="A29" s="176" t="s">
        <v>180</v>
      </c>
      <c r="B29" s="11">
        <f>'Dev Budget'!D44</f>
        <v>0</v>
      </c>
      <c r="E29" s="107"/>
    </row>
    <row r="30" spans="1:5">
      <c r="A30" s="176" t="s">
        <v>181</v>
      </c>
      <c r="B30" s="11">
        <f>'Dev Budget'!D47</f>
        <v>0</v>
      </c>
      <c r="E30" s="107"/>
    </row>
    <row r="31" spans="1:5">
      <c r="A31" s="176" t="s">
        <v>333</v>
      </c>
      <c r="B31" s="11">
        <v>0</v>
      </c>
      <c r="C31" s="98" t="s">
        <v>425</v>
      </c>
      <c r="E31" s="107"/>
    </row>
    <row r="32" spans="1:5">
      <c r="A32" s="176" t="s">
        <v>334</v>
      </c>
      <c r="B32" s="11">
        <v>0</v>
      </c>
      <c r="C32" s="98" t="s">
        <v>425</v>
      </c>
      <c r="E32" s="107"/>
    </row>
    <row r="33" spans="1:5">
      <c r="A33" s="176" t="s">
        <v>138</v>
      </c>
      <c r="B33" s="11">
        <v>0</v>
      </c>
      <c r="C33" s="98" t="s">
        <v>425</v>
      </c>
      <c r="E33" s="107"/>
    </row>
    <row r="34" spans="1:5">
      <c r="A34" s="176" t="s">
        <v>394</v>
      </c>
      <c r="B34" s="11">
        <v>0</v>
      </c>
      <c r="C34" s="98" t="s">
        <v>425</v>
      </c>
      <c r="E34" s="107"/>
    </row>
    <row r="35" spans="1:5" ht="13.15" thickBot="1">
      <c r="A35" s="176" t="s">
        <v>139</v>
      </c>
      <c r="B35" s="11">
        <f>'Dev Budget'!B47</f>
        <v>0</v>
      </c>
      <c r="E35" s="107"/>
    </row>
    <row r="36" spans="1:5" ht="13.15" thickBot="1">
      <c r="A36" s="176" t="s">
        <v>140</v>
      </c>
      <c r="B36" s="9">
        <f>'Source of Funds'!E21</f>
        <v>0</v>
      </c>
      <c r="C36" s="6">
        <f>B35-B36</f>
        <v>0</v>
      </c>
      <c r="E36" s="107"/>
    </row>
    <row r="37" spans="1:5" hidden="1">
      <c r="A37" s="176" t="s">
        <v>363</v>
      </c>
      <c r="B37" s="12" t="e">
        <f>#REF!</f>
        <v>#REF!</v>
      </c>
      <c r="E37" s="107"/>
    </row>
    <row r="38" spans="1:5" hidden="1">
      <c r="A38" s="176" t="s">
        <v>364</v>
      </c>
      <c r="B38" s="13" t="e">
        <f>B105</f>
        <v>#REF!</v>
      </c>
      <c r="C38" s="98" t="s">
        <v>425</v>
      </c>
      <c r="E38" s="107"/>
    </row>
    <row r="39" spans="1:5" hidden="1">
      <c r="A39" s="176" t="s">
        <v>141</v>
      </c>
      <c r="B39" s="13" t="e">
        <f>#REF!</f>
        <v>#REF!</v>
      </c>
      <c r="E39" s="107"/>
    </row>
    <row r="40" spans="1:5" hidden="1">
      <c r="A40" s="176" t="s">
        <v>595</v>
      </c>
      <c r="B40" s="14" t="e">
        <f>B92</f>
        <v>#REF!</v>
      </c>
      <c r="E40" s="107"/>
    </row>
    <row r="41" spans="1:5" hidden="1">
      <c r="A41" s="178" t="s">
        <v>162</v>
      </c>
      <c r="B41" s="92" t="e">
        <f>#REF!</f>
        <v>#REF!</v>
      </c>
      <c r="E41" s="107"/>
    </row>
    <row r="42" spans="1:5">
      <c r="A42" s="109"/>
      <c r="B42" s="85"/>
      <c r="E42" s="107"/>
    </row>
    <row r="43" spans="1:5">
      <c r="A43" s="179" t="s">
        <v>435</v>
      </c>
      <c r="B43" s="87">
        <f>SUMIF(RP!C16:C47,Lookups!BG4,RP!B16:B47)</f>
        <v>0</v>
      </c>
      <c r="E43" s="107"/>
    </row>
    <row r="44" spans="1:5">
      <c r="A44" s="108" t="s">
        <v>436</v>
      </c>
      <c r="B44" s="86">
        <f>IF(RP!B52=0,0,B43/RP!B54)</f>
        <v>0</v>
      </c>
      <c r="E44" s="107"/>
    </row>
    <row r="45" spans="1:5">
      <c r="A45" s="108" t="s">
        <v>437</v>
      </c>
      <c r="B45" s="88">
        <f>SUMIF(RP!C16:C47,Lookups!BG5,RP!B16:B47)</f>
        <v>0</v>
      </c>
      <c r="E45" s="107"/>
    </row>
    <row r="46" spans="1:5">
      <c r="A46" s="180" t="s">
        <v>438</v>
      </c>
      <c r="B46" s="89">
        <f>IF(RP!B52=0,0,B45/RP!B54)</f>
        <v>0</v>
      </c>
      <c r="E46" s="107"/>
    </row>
    <row r="47" spans="1:5">
      <c r="A47" s="109"/>
      <c r="B47" s="85"/>
      <c r="E47" s="107"/>
    </row>
    <row r="48" spans="1:5">
      <c r="A48" s="69"/>
      <c r="B48" s="69"/>
      <c r="E48" s="107"/>
    </row>
    <row r="49" spans="1:5" ht="13.15">
      <c r="A49" s="181" t="s">
        <v>332</v>
      </c>
      <c r="B49" s="182"/>
      <c r="E49" s="107"/>
    </row>
    <row r="50" spans="1:5" ht="13.15" thickBot="1">
      <c r="A50" s="179" t="s">
        <v>319</v>
      </c>
      <c r="B50" s="8">
        <f>'Pro Forma (Res.)'!E10</f>
        <v>0</v>
      </c>
      <c r="D50" s="47"/>
      <c r="E50" s="107"/>
    </row>
    <row r="51" spans="1:5" ht="13.15" thickBot="1">
      <c r="A51" s="176" t="s">
        <v>352</v>
      </c>
      <c r="B51" s="15">
        <f>RP!B58</f>
        <v>0</v>
      </c>
      <c r="C51" s="6">
        <f>B51-B50</f>
        <v>0</v>
      </c>
      <c r="E51" s="107"/>
    </row>
    <row r="52" spans="1:5">
      <c r="A52" s="108" t="s">
        <v>335</v>
      </c>
      <c r="B52" s="10">
        <f>'Pro Forma (Res.)'!E11*-1</f>
        <v>0</v>
      </c>
      <c r="E52" s="107"/>
    </row>
    <row r="53" spans="1:5">
      <c r="A53" s="108" t="s">
        <v>203</v>
      </c>
      <c r="B53" s="10">
        <f>'Pro Forma (Res.)'!E13</f>
        <v>0</v>
      </c>
      <c r="E53" s="107"/>
    </row>
    <row r="54" spans="1:5">
      <c r="A54" s="108" t="s">
        <v>372</v>
      </c>
      <c r="B54" s="10">
        <f>'Pro Forma (Res.)'!E14</f>
        <v>0</v>
      </c>
      <c r="E54" s="107"/>
    </row>
    <row r="55" spans="1:5">
      <c r="A55" s="108" t="s">
        <v>264</v>
      </c>
      <c r="B55" s="10">
        <f>'Pro Forma (Res.)'!E15</f>
        <v>0</v>
      </c>
      <c r="E55" s="107"/>
    </row>
    <row r="56" spans="1:5">
      <c r="A56" s="108" t="s">
        <v>336</v>
      </c>
      <c r="B56" s="10">
        <f>'Pro Forma (Res.)'!E20</f>
        <v>0</v>
      </c>
      <c r="E56" s="107"/>
    </row>
    <row r="57" spans="1:5">
      <c r="A57" s="108" t="s">
        <v>337</v>
      </c>
      <c r="B57" s="10">
        <f>'Pro Forma (Res.)'!E60</f>
        <v>0</v>
      </c>
      <c r="E57" s="107"/>
    </row>
    <row r="58" spans="1:5">
      <c r="A58" s="108" t="s">
        <v>338</v>
      </c>
      <c r="B58" s="10">
        <f>'Pro Forma (Res.)'!E59</f>
        <v>0</v>
      </c>
      <c r="E58" s="107"/>
    </row>
    <row r="59" spans="1:5">
      <c r="A59" s="108" t="s">
        <v>634</v>
      </c>
      <c r="B59" s="10">
        <f>('Pro Forma (Res.)'!E15-'Pro Forma (Res.)'!E11)</f>
        <v>0</v>
      </c>
      <c r="E59" s="107"/>
    </row>
    <row r="60" spans="1:5">
      <c r="A60" s="108" t="s">
        <v>635</v>
      </c>
      <c r="B60" s="10">
        <f>('Pro Forma (Res.)'!F15-'Pro Forma (Res.)'!F11)</f>
        <v>0</v>
      </c>
      <c r="E60" s="107"/>
    </row>
    <row r="61" spans="1:5">
      <c r="A61" s="108" t="s">
        <v>348</v>
      </c>
      <c r="B61" s="10">
        <f>('Pro Forma (Res.)'!E61-'Pro Forma (Res.)'!E59-'Pro Forma (Res.)'!E60)</f>
        <v>0</v>
      </c>
      <c r="E61" s="107"/>
    </row>
    <row r="62" spans="1:5">
      <c r="A62" s="108" t="s">
        <v>349</v>
      </c>
      <c r="B62" s="10">
        <f>('Pro Forma (Res.)'!F61 - 'Pro Forma (Res.)'!F59-'Pro Forma (Res.)'!F60)</f>
        <v>0</v>
      </c>
      <c r="E62" s="107"/>
    </row>
    <row r="63" spans="1:5">
      <c r="A63" s="108" t="s">
        <v>339</v>
      </c>
      <c r="B63" s="10">
        <f>'Pro Forma (Res.)'!E62</f>
        <v>0</v>
      </c>
      <c r="E63" s="107"/>
    </row>
    <row r="64" spans="1:5">
      <c r="A64" s="108" t="s">
        <v>340</v>
      </c>
      <c r="B64" s="10">
        <f>'Pro Forma (Res.)'!E68</f>
        <v>0</v>
      </c>
      <c r="E64" s="107"/>
    </row>
    <row r="65" spans="1:5">
      <c r="A65" s="176" t="s">
        <v>160</v>
      </c>
      <c r="B65" s="10">
        <f>'Pro Forma (Res.)'!E75</f>
        <v>0</v>
      </c>
      <c r="C65" s="199" t="s">
        <v>386</v>
      </c>
      <c r="E65" s="107"/>
    </row>
    <row r="66" spans="1:5">
      <c r="A66" s="178" t="s">
        <v>161</v>
      </c>
      <c r="B66" s="16">
        <f>'Pro Forma (Res.)'!E76</f>
        <v>0</v>
      </c>
      <c r="C66" s="202" t="s">
        <v>386</v>
      </c>
      <c r="D66" s="102"/>
      <c r="E66" s="200"/>
    </row>
    <row r="67" spans="1:5">
      <c r="A67" s="69"/>
      <c r="B67" s="69"/>
      <c r="E67" s="201"/>
    </row>
    <row r="68" spans="1:5" ht="13.15" hidden="1">
      <c r="A68" s="183" t="s">
        <v>142</v>
      </c>
      <c r="B68" s="175"/>
      <c r="E68" s="47"/>
    </row>
    <row r="69" spans="1:5" hidden="1">
      <c r="A69" s="184" t="s">
        <v>343</v>
      </c>
      <c r="B69" s="185"/>
    </row>
    <row r="70" spans="1:5" hidden="1">
      <c r="A70" s="186" t="s">
        <v>343</v>
      </c>
      <c r="B70" s="17" t="e">
        <f>IF(B$41="NY",IF(B$39=A70,1,0),0)</f>
        <v>#REF!</v>
      </c>
    </row>
    <row r="71" spans="1:5" hidden="1">
      <c r="A71" s="186" t="s">
        <v>143</v>
      </c>
      <c r="B71" s="17" t="e">
        <f>IF(B$41="NY",IF(B$39=A71,1,0),0)</f>
        <v>#REF!</v>
      </c>
    </row>
    <row r="72" spans="1:5" hidden="1">
      <c r="A72" s="186" t="s">
        <v>144</v>
      </c>
      <c r="B72" s="17" t="e">
        <f t="shared" ref="B72:B79" si="0">IF(B$41="NY",IF(B$39=A72,1,0),0)</f>
        <v>#REF!</v>
      </c>
    </row>
    <row r="73" spans="1:5" hidden="1">
      <c r="A73" s="186" t="s">
        <v>145</v>
      </c>
      <c r="B73" s="17" t="e">
        <f t="shared" si="0"/>
        <v>#REF!</v>
      </c>
    </row>
    <row r="74" spans="1:5" hidden="1">
      <c r="A74" s="186" t="s">
        <v>146</v>
      </c>
      <c r="B74" s="17" t="e">
        <f t="shared" si="0"/>
        <v>#REF!</v>
      </c>
    </row>
    <row r="75" spans="1:5" hidden="1">
      <c r="A75" s="186" t="s">
        <v>147</v>
      </c>
      <c r="B75" s="17" t="e">
        <f>IF(B$41="NY",IF(B$39=A75,1,0),0)</f>
        <v>#REF!</v>
      </c>
    </row>
    <row r="76" spans="1:5" hidden="1">
      <c r="A76" s="186" t="s">
        <v>148</v>
      </c>
      <c r="B76" s="17" t="e">
        <f t="shared" si="0"/>
        <v>#REF!</v>
      </c>
    </row>
    <row r="77" spans="1:5" hidden="1">
      <c r="A77" s="186" t="s">
        <v>149</v>
      </c>
      <c r="B77" s="17" t="e">
        <f t="shared" si="0"/>
        <v>#REF!</v>
      </c>
    </row>
    <row r="78" spans="1:5" hidden="1">
      <c r="A78" s="186" t="s">
        <v>150</v>
      </c>
      <c r="B78" s="17" t="e">
        <f t="shared" si="0"/>
        <v>#REF!</v>
      </c>
    </row>
    <row r="79" spans="1:5" hidden="1">
      <c r="A79" s="186" t="s">
        <v>151</v>
      </c>
      <c r="B79" s="17" t="e">
        <f t="shared" si="0"/>
        <v>#REF!</v>
      </c>
    </row>
    <row r="80" spans="1:5" hidden="1">
      <c r="A80" s="186"/>
      <c r="B80" s="18"/>
    </row>
    <row r="81" spans="1:2" hidden="1">
      <c r="A81" s="187" t="s">
        <v>344</v>
      </c>
      <c r="B81" s="18"/>
    </row>
    <row r="82" spans="1:2" hidden="1">
      <c r="A82" s="186" t="s">
        <v>163</v>
      </c>
      <c r="B82" s="17" t="e">
        <f t="shared" ref="B82:B90" si="1">IF(B$41="NJ",IF(B$39=A82,1,0),0)</f>
        <v>#REF!</v>
      </c>
    </row>
    <row r="83" spans="1:2" hidden="1">
      <c r="A83" s="186" t="s">
        <v>152</v>
      </c>
      <c r="B83" s="17" t="e">
        <f t="shared" si="1"/>
        <v>#REF!</v>
      </c>
    </row>
    <row r="84" spans="1:2" hidden="1">
      <c r="A84" s="186" t="s">
        <v>153</v>
      </c>
      <c r="B84" s="17" t="e">
        <f t="shared" si="1"/>
        <v>#REF!</v>
      </c>
    </row>
    <row r="85" spans="1:2" hidden="1">
      <c r="A85" s="186" t="s">
        <v>154</v>
      </c>
      <c r="B85" s="17" t="e">
        <f t="shared" si="1"/>
        <v>#REF!</v>
      </c>
    </row>
    <row r="86" spans="1:2" hidden="1">
      <c r="A86" s="186" t="s">
        <v>155</v>
      </c>
      <c r="B86" s="17" t="e">
        <f t="shared" si="1"/>
        <v>#REF!</v>
      </c>
    </row>
    <row r="87" spans="1:2" hidden="1">
      <c r="A87" s="186" t="s">
        <v>156</v>
      </c>
      <c r="B87" s="17" t="e">
        <f t="shared" si="1"/>
        <v>#REF!</v>
      </c>
    </row>
    <row r="88" spans="1:2" hidden="1">
      <c r="A88" s="186" t="s">
        <v>157</v>
      </c>
      <c r="B88" s="17" t="e">
        <f t="shared" si="1"/>
        <v>#REF!</v>
      </c>
    </row>
    <row r="89" spans="1:2" hidden="1">
      <c r="A89" s="186" t="s">
        <v>158</v>
      </c>
      <c r="B89" s="17" t="e">
        <f t="shared" si="1"/>
        <v>#REF!</v>
      </c>
    </row>
    <row r="90" spans="1:2" hidden="1">
      <c r="A90" s="186" t="s">
        <v>159</v>
      </c>
      <c r="B90" s="17" t="e">
        <f t="shared" si="1"/>
        <v>#REF!</v>
      </c>
    </row>
    <row r="91" spans="1:2" hidden="1">
      <c r="A91" s="188"/>
      <c r="B91" s="106"/>
    </row>
    <row r="92" spans="1:2" ht="13.15" hidden="1">
      <c r="A92" s="189" t="s">
        <v>164</v>
      </c>
      <c r="B92" s="18" t="e">
        <f>SUM(B70:B90)</f>
        <v>#REF!</v>
      </c>
    </row>
    <row r="93" spans="1:2" ht="13.15" hidden="1">
      <c r="A93" s="190"/>
      <c r="B93" s="191"/>
    </row>
    <row r="94" spans="1:2" hidden="1">
      <c r="A94" s="192" t="s">
        <v>165</v>
      </c>
      <c r="B94" s="106"/>
    </row>
    <row r="95" spans="1:2" hidden="1">
      <c r="A95" s="193" t="s">
        <v>166</v>
      </c>
      <c r="B95" s="106"/>
    </row>
    <row r="96" spans="1:2" hidden="1">
      <c r="A96" s="194" t="s">
        <v>167</v>
      </c>
      <c r="B96" s="195"/>
    </row>
    <row r="97" spans="1:4" hidden="1">
      <c r="A97" s="196"/>
      <c r="B97" s="115"/>
    </row>
    <row r="98" spans="1:4" ht="13.15" hidden="1">
      <c r="A98" s="197" t="s">
        <v>365</v>
      </c>
      <c r="B98" s="106"/>
      <c r="C98" s="194"/>
      <c r="D98" s="1182" t="s">
        <v>425</v>
      </c>
    </row>
    <row r="99" spans="1:4" hidden="1">
      <c r="A99" s="193" t="s">
        <v>366</v>
      </c>
      <c r="B99" s="19" t="e">
        <f>IF(B$37=A99,C99,0)</f>
        <v>#REF!</v>
      </c>
      <c r="C99" s="20">
        <f>244/100</f>
        <v>2.44</v>
      </c>
      <c r="D99" s="1182"/>
    </row>
    <row r="100" spans="1:4" hidden="1">
      <c r="A100" s="193" t="s">
        <v>369</v>
      </c>
      <c r="B100" s="19" t="e">
        <f>IF(B$37=A100,C100,0)</f>
        <v>#REF!</v>
      </c>
      <c r="C100" s="21">
        <v>2.7</v>
      </c>
      <c r="D100" s="1182"/>
    </row>
    <row r="101" spans="1:4" hidden="1">
      <c r="A101" s="193" t="s">
        <v>367</v>
      </c>
      <c r="B101" s="19" t="e">
        <f>IF(B$37=A101,C101,0)</f>
        <v>#REF!</v>
      </c>
      <c r="C101" s="22">
        <v>2.69</v>
      </c>
      <c r="D101" s="1182"/>
    </row>
    <row r="102" spans="1:4" hidden="1">
      <c r="A102" s="193" t="s">
        <v>368</v>
      </c>
      <c r="B102" s="19" t="e">
        <f>IF(B$37=A102,C102,0)</f>
        <v>#REF!</v>
      </c>
      <c r="C102" s="22">
        <v>2.7</v>
      </c>
      <c r="D102" s="1182"/>
    </row>
    <row r="103" spans="1:4" hidden="1">
      <c r="A103" s="193" t="s">
        <v>343</v>
      </c>
      <c r="B103" s="19" t="e">
        <f>IF(B$37=A103,C103,0)</f>
        <v>#REF!</v>
      </c>
      <c r="C103" s="23">
        <v>2.7</v>
      </c>
      <c r="D103" s="1182"/>
    </row>
    <row r="104" spans="1:4" hidden="1">
      <c r="A104" s="193"/>
      <c r="B104" s="106"/>
      <c r="D104" s="1182"/>
    </row>
    <row r="105" spans="1:4" ht="13.15" hidden="1">
      <c r="A105" s="198" t="s">
        <v>370</v>
      </c>
      <c r="B105" s="24" t="e">
        <f>SUM(B99:B103)</f>
        <v>#REF!</v>
      </c>
      <c r="D105" s="1182"/>
    </row>
  </sheetData>
  <sheetProtection algorithmName="SHA-512" hashValue="XPjRu1mkPFriB5hD6X9eg/hf2/oaXGG0d21CQWe6z46wUt2Fv24riQLah16M2jTV2zIKrp6OrusfjQlOMW6NfQ==" saltValue="d5imkIG4Ngqbr9V3zVYtrw==" spinCount="100000" sheet="1" objects="1" scenarios="1"/>
  <customSheetViews>
    <customSheetView guid="{549168A2-B131-4BD3-8B45-8127C961C256}" showGridLines="0" state="hidden" topLeftCell="A34">
      <selection activeCell="B58" sqref="B58"/>
      <rowBreaks count="1" manualBreakCount="1">
        <brk id="67" max="4" man="1"/>
      </rowBreaks>
      <pageMargins left="0.7" right="0.7" top="0.75" bottom="0.75" header="0.3" footer="0.3"/>
      <printOptions horizontalCentered="1"/>
      <pageSetup scale="78" fitToHeight="2" orientation="portrait"/>
      <headerFooter alignWithMargins="0">
        <oddHeader>&amp;LRental Project Workbook&amp;RInput</oddHeader>
      </headerFooter>
    </customSheetView>
  </customSheetViews>
  <mergeCells count="3">
    <mergeCell ref="A5:B5"/>
    <mergeCell ref="C3:E3"/>
    <mergeCell ref="D98:D105"/>
  </mergeCells>
  <phoneticPr fontId="0" type="noConversion"/>
  <printOptions horizontalCentered="1"/>
  <pageMargins left="0.25" right="0.25" top="0.75" bottom="0.75" header="0.5" footer="0.5"/>
  <pageSetup scale="78" fitToHeight="2" orientation="portrait" r:id="rId1"/>
  <headerFooter alignWithMargins="0">
    <oddHeader>&amp;LRental Project Workbook&amp;RInput</oddHeader>
  </headerFooter>
  <rowBreaks count="1" manualBreakCount="1">
    <brk id="67" max="4" man="1"/>
  </rowBreaks>
  <ignoredErrors>
    <ignoredError sqref="B45"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
    <pageSetUpPr fitToPage="1"/>
  </sheetPr>
  <dimension ref="A1:H46"/>
  <sheetViews>
    <sheetView showGridLines="0" topLeftCell="A4" zoomScale="90" zoomScaleNormal="90" zoomScalePageLayoutView="90" workbookViewId="0">
      <selection activeCell="C26" sqref="C26"/>
    </sheetView>
  </sheetViews>
  <sheetFormatPr defaultColWidth="10.265625" defaultRowHeight="13.5"/>
  <cols>
    <col min="1" max="1" width="21.265625" style="133" customWidth="1"/>
    <col min="2" max="2" width="13.73046875" style="133" customWidth="1"/>
    <col min="3" max="3" width="15.73046875" style="133" customWidth="1"/>
    <col min="4" max="4" width="13.73046875" style="133" customWidth="1"/>
    <col min="5" max="5" width="2.265625" style="133" customWidth="1"/>
    <col min="6" max="6" width="12.1328125" style="133" customWidth="1"/>
    <col min="7" max="7" width="13.1328125" style="133" customWidth="1"/>
    <col min="8" max="8" width="8.73046875" style="133" customWidth="1"/>
    <col min="9" max="9" width="2.1328125" style="133" customWidth="1"/>
    <col min="10" max="16384" width="10.265625" style="133"/>
  </cols>
  <sheetData>
    <row r="1" spans="1:8" ht="14.25" customHeight="1"/>
    <row r="2" spans="1:8" ht="15" customHeight="1">
      <c r="A2" s="1183" t="s">
        <v>373</v>
      </c>
      <c r="B2" s="1183"/>
      <c r="C2" s="1183"/>
      <c r="D2" s="1184" t="s">
        <v>235</v>
      </c>
      <c r="E2" s="1184"/>
      <c r="F2" s="1185" t="str">
        <f>'Dev Budget'!C4</f>
        <v xml:space="preserve"> </v>
      </c>
      <c r="G2" s="1185"/>
      <c r="H2" s="134"/>
    </row>
    <row r="3" spans="1:8" ht="7.5" customHeight="1"/>
    <row r="4" spans="1:8" ht="6.75" customHeight="1">
      <c r="A4" s="135"/>
      <c r="B4" s="136"/>
      <c r="C4" s="137"/>
      <c r="D4" s="98"/>
      <c r="E4" s="98"/>
      <c r="F4" s="98"/>
      <c r="G4" s="98"/>
      <c r="H4" s="138"/>
    </row>
    <row r="5" spans="1:8" ht="6.75" customHeight="1">
      <c r="A5" s="133" t="s">
        <v>342</v>
      </c>
    </row>
    <row r="6" spans="1:8" ht="13.9">
      <c r="A6" s="139"/>
      <c r="B6" s="140" t="s">
        <v>353</v>
      </c>
    </row>
    <row r="7" spans="1:8">
      <c r="A7" s="141"/>
      <c r="B7" s="142"/>
    </row>
    <row r="8" spans="1:8" ht="15.4">
      <c r="A8" s="143" t="s">
        <v>355</v>
      </c>
      <c r="B8" s="144" t="e">
        <f>IF(Input!B40=1,"Y",0)</f>
        <v>#REF!</v>
      </c>
    </row>
    <row r="9" spans="1:8">
      <c r="A9" s="145" t="s">
        <v>345</v>
      </c>
      <c r="B9" s="146" t="e">
        <f>Input!B41</f>
        <v>#REF!</v>
      </c>
    </row>
    <row r="10" spans="1:8">
      <c r="A10" s="147"/>
      <c r="B10" s="148"/>
      <c r="C10" s="148"/>
      <c r="D10" s="148"/>
    </row>
    <row r="11" spans="1:8">
      <c r="A11" s="149" t="s">
        <v>387</v>
      </c>
      <c r="B11" s="131"/>
      <c r="C11" s="131"/>
    </row>
    <row r="12" spans="1:8" ht="13.9">
      <c r="A12" s="150" t="s">
        <v>343</v>
      </c>
      <c r="B12" s="151" t="s">
        <v>356</v>
      </c>
      <c r="C12" s="151" t="s">
        <v>357</v>
      </c>
      <c r="D12" s="152" t="s">
        <v>234</v>
      </c>
    </row>
    <row r="13" spans="1:8">
      <c r="A13" s="141"/>
      <c r="B13" s="153"/>
      <c r="C13" s="153"/>
      <c r="D13" s="154"/>
    </row>
    <row r="14" spans="1:8">
      <c r="A14" s="155" t="s">
        <v>389</v>
      </c>
      <c r="B14" s="156">
        <v>9700</v>
      </c>
      <c r="C14" s="156">
        <v>5800</v>
      </c>
      <c r="D14" s="154"/>
    </row>
    <row r="15" spans="1:8">
      <c r="A15" s="155" t="s">
        <v>388</v>
      </c>
      <c r="B15" s="156">
        <v>5600</v>
      </c>
      <c r="C15" s="156">
        <v>3500</v>
      </c>
      <c r="D15" s="154"/>
    </row>
    <row r="16" spans="1:8">
      <c r="A16" s="157" t="s">
        <v>358</v>
      </c>
      <c r="B16" s="158" t="e">
        <f>IF($B$9="NY",1,0)</f>
        <v>#REF!</v>
      </c>
      <c r="C16" s="158" t="e">
        <f>IF($B$9="NY",1,0)</f>
        <v>#REF!</v>
      </c>
      <c r="D16" s="159" t="s">
        <v>330</v>
      </c>
    </row>
    <row r="17" spans="1:4">
      <c r="A17" s="157" t="s">
        <v>359</v>
      </c>
      <c r="B17" s="158" t="e">
        <f>IF($B$8="Y",1,0)</f>
        <v>#REF!</v>
      </c>
      <c r="C17" s="158" t="e">
        <f>IF($B$8="Y",0,1)</f>
        <v>#REF!</v>
      </c>
      <c r="D17" s="159"/>
    </row>
    <row r="18" spans="1:4">
      <c r="A18" s="157" t="s">
        <v>360</v>
      </c>
      <c r="B18" s="158" t="e">
        <f>B16*B17</f>
        <v>#REF!</v>
      </c>
      <c r="C18" s="158" t="e">
        <f>C16*C17</f>
        <v>#REF!</v>
      </c>
      <c r="D18" s="159"/>
    </row>
    <row r="19" spans="1:4">
      <c r="A19" s="155" t="s">
        <v>391</v>
      </c>
      <c r="B19" s="156" t="e">
        <f>B14*B18</f>
        <v>#REF!</v>
      </c>
      <c r="C19" s="156" t="e">
        <f>C14*C18</f>
        <v>#REF!</v>
      </c>
      <c r="D19" s="160" t="e">
        <f>SUM(B19:C19)</f>
        <v>#REF!</v>
      </c>
    </row>
    <row r="20" spans="1:4">
      <c r="A20" s="161" t="s">
        <v>390</v>
      </c>
      <c r="B20" s="162" t="e">
        <f>B18*B15</f>
        <v>#REF!</v>
      </c>
      <c r="C20" s="162" t="e">
        <f>C18*C15</f>
        <v>#REF!</v>
      </c>
      <c r="D20" s="163" t="e">
        <f>SUM(B20:C20)</f>
        <v>#REF!</v>
      </c>
    </row>
    <row r="21" spans="1:4">
      <c r="B21" s="164"/>
      <c r="C21" s="164"/>
    </row>
    <row r="22" spans="1:4">
      <c r="B22" s="131"/>
      <c r="C22" s="131"/>
    </row>
    <row r="23" spans="1:4" ht="13.9">
      <c r="A23" s="150" t="s">
        <v>344</v>
      </c>
      <c r="B23" s="151" t="s">
        <v>356</v>
      </c>
      <c r="C23" s="151" t="s">
        <v>357</v>
      </c>
      <c r="D23" s="152" t="s">
        <v>234</v>
      </c>
    </row>
    <row r="24" spans="1:4">
      <c r="A24" s="141"/>
      <c r="B24" s="153"/>
      <c r="C24" s="153"/>
      <c r="D24" s="154"/>
    </row>
    <row r="25" spans="1:4">
      <c r="A25" s="155" t="s">
        <v>389</v>
      </c>
      <c r="B25" s="156">
        <v>9700</v>
      </c>
      <c r="C25" s="156">
        <v>7000</v>
      </c>
      <c r="D25" s="154"/>
    </row>
    <row r="26" spans="1:4">
      <c r="A26" s="155" t="s">
        <v>388</v>
      </c>
      <c r="B26" s="156">
        <v>4900</v>
      </c>
      <c r="C26" s="156">
        <v>4000</v>
      </c>
      <c r="D26" s="154"/>
    </row>
    <row r="27" spans="1:4">
      <c r="A27" s="157" t="s">
        <v>358</v>
      </c>
      <c r="B27" s="158" t="e">
        <f>IF($B$9="NJ",1,0)</f>
        <v>#REF!</v>
      </c>
      <c r="C27" s="158" t="e">
        <f>IF($B$9="NJ",1,0)</f>
        <v>#REF!</v>
      </c>
      <c r="D27" s="154"/>
    </row>
    <row r="28" spans="1:4">
      <c r="A28" s="157" t="s">
        <v>359</v>
      </c>
      <c r="B28" s="158" t="e">
        <f>IF($B$8="Y",1,0)</f>
        <v>#REF!</v>
      </c>
      <c r="C28" s="158" t="e">
        <f>IF($B$8="Y",0,1)</f>
        <v>#REF!</v>
      </c>
      <c r="D28" s="154"/>
    </row>
    <row r="29" spans="1:4">
      <c r="A29" s="157" t="s">
        <v>360</v>
      </c>
      <c r="B29" s="158" t="e">
        <f>B27*B28</f>
        <v>#REF!</v>
      </c>
      <c r="C29" s="158" t="e">
        <f>C27*C28</f>
        <v>#REF!</v>
      </c>
      <c r="D29" s="154"/>
    </row>
    <row r="30" spans="1:4">
      <c r="A30" s="155" t="s">
        <v>391</v>
      </c>
      <c r="B30" s="156" t="e">
        <f>B25*B29</f>
        <v>#REF!</v>
      </c>
      <c r="C30" s="156" t="e">
        <f>C25*C29</f>
        <v>#REF!</v>
      </c>
      <c r="D30" s="160" t="e">
        <f>SUM(B30:C30)</f>
        <v>#REF!</v>
      </c>
    </row>
    <row r="31" spans="1:4">
      <c r="A31" s="161" t="s">
        <v>390</v>
      </c>
      <c r="B31" s="162" t="e">
        <f>B29*B26</f>
        <v>#REF!</v>
      </c>
      <c r="C31" s="162" t="e">
        <f>C29*C26</f>
        <v>#REF!</v>
      </c>
      <c r="D31" s="163" t="e">
        <f>SUM(B31:C31)</f>
        <v>#REF!</v>
      </c>
    </row>
    <row r="32" spans="1:4">
      <c r="A32" s="165"/>
      <c r="B32" s="166"/>
      <c r="C32" s="166"/>
    </row>
    <row r="34" spans="1:5" ht="13.9">
      <c r="A34" s="150" t="s">
        <v>361</v>
      </c>
      <c r="B34" s="151" t="s">
        <v>356</v>
      </c>
      <c r="C34" s="151" t="s">
        <v>357</v>
      </c>
      <c r="D34" s="152" t="s">
        <v>234</v>
      </c>
    </row>
    <row r="35" spans="1:5">
      <c r="A35" s="141"/>
      <c r="B35" s="153"/>
      <c r="C35" s="153"/>
      <c r="D35" s="154"/>
    </row>
    <row r="36" spans="1:5">
      <c r="A36" s="155" t="s">
        <v>389</v>
      </c>
      <c r="B36" s="167" t="s">
        <v>169</v>
      </c>
      <c r="C36" s="156">
        <v>5000</v>
      </c>
      <c r="D36" s="154"/>
    </row>
    <row r="37" spans="1:5">
      <c r="A37" s="155" t="s">
        <v>388</v>
      </c>
      <c r="B37" s="167"/>
      <c r="C37" s="156">
        <v>2000</v>
      </c>
      <c r="D37" s="154"/>
    </row>
    <row r="38" spans="1:5">
      <c r="A38" s="157" t="s">
        <v>358</v>
      </c>
      <c r="B38" s="137"/>
      <c r="C38" s="158" t="e">
        <f>IF(OR($B$9="PR",$B$9="VI"),1,0)</f>
        <v>#REF!</v>
      </c>
      <c r="D38" s="159" t="s">
        <v>330</v>
      </c>
    </row>
    <row r="39" spans="1:5">
      <c r="A39" s="157" t="s">
        <v>359</v>
      </c>
      <c r="B39" s="137"/>
      <c r="C39" s="158" t="e">
        <f>IF($B$8="Y",0,1)</f>
        <v>#REF!</v>
      </c>
      <c r="D39" s="168" t="s">
        <v>330</v>
      </c>
    </row>
    <row r="40" spans="1:5">
      <c r="A40" s="157" t="s">
        <v>360</v>
      </c>
      <c r="B40" s="137"/>
      <c r="C40" s="158" t="e">
        <f>C38*C39</f>
        <v>#REF!</v>
      </c>
      <c r="D40" s="154"/>
      <c r="E40" s="164"/>
    </row>
    <row r="41" spans="1:5">
      <c r="A41" s="155" t="s">
        <v>391</v>
      </c>
      <c r="B41" s="137"/>
      <c r="C41" s="156" t="e">
        <f>C36*C40</f>
        <v>#REF!</v>
      </c>
      <c r="D41" s="160" t="e">
        <f>SUM(B41:C41)</f>
        <v>#REF!</v>
      </c>
      <c r="E41" s="131"/>
    </row>
    <row r="42" spans="1:5">
      <c r="A42" s="161" t="s">
        <v>390</v>
      </c>
      <c r="B42" s="169"/>
      <c r="C42" s="162" t="e">
        <f>C40*C37</f>
        <v>#REF!</v>
      </c>
      <c r="D42" s="163" t="e">
        <f>SUM(B42:C42)</f>
        <v>#REF!</v>
      </c>
      <c r="E42" s="131"/>
    </row>
    <row r="43" spans="1:5">
      <c r="A43" s="165"/>
      <c r="B43" s="166"/>
      <c r="C43" s="166"/>
      <c r="D43" s="166"/>
      <c r="E43" s="131"/>
    </row>
    <row r="45" spans="1:5" ht="13.9">
      <c r="A45" s="170" t="s">
        <v>362</v>
      </c>
      <c r="B45" s="171"/>
      <c r="C45" s="171"/>
      <c r="D45" s="172" t="e">
        <f>D19+D30+D41</f>
        <v>#REF!</v>
      </c>
    </row>
    <row r="46" spans="1:5" ht="13.9">
      <c r="A46" s="170" t="s">
        <v>30</v>
      </c>
      <c r="B46" s="173"/>
      <c r="C46" s="173"/>
      <c r="D46" s="172" t="e">
        <f>D42+D31+D20</f>
        <v>#REF!</v>
      </c>
    </row>
  </sheetData>
  <sheetProtection password="CF1D" sheet="1" objects="1" scenarios="1"/>
  <customSheetViews>
    <customSheetView guid="{549168A2-B131-4BD3-8B45-8127C961C256}" scale="90" showGridLines="0" fitToPage="1" state="hidden" topLeftCell="A4">
      <selection activeCell="C26" sqref="C26"/>
      <pageMargins left="0.7" right="0.7" top="0.75" bottom="0.75" header="0.3" footer="0.3"/>
      <printOptions horizontalCentered="1"/>
      <pageSetup orientation="portrait"/>
      <headerFooter alignWithMargins="0"/>
    </customSheetView>
  </customSheetViews>
  <mergeCells count="3">
    <mergeCell ref="A2:C2"/>
    <mergeCell ref="D2:E2"/>
    <mergeCell ref="F2:G2"/>
  </mergeCells>
  <phoneticPr fontId="41" type="noConversion"/>
  <printOptions horizontalCentered="1"/>
  <pageMargins left="0.25" right="0.25" top="0.5" bottom="0.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3">
    <pageSetUpPr fitToPage="1"/>
  </sheetPr>
  <dimension ref="A1:BN260"/>
  <sheetViews>
    <sheetView topLeftCell="AT1" zoomScale="70" zoomScaleNormal="70" zoomScalePageLayoutView="75" workbookViewId="0">
      <selection activeCell="BF11" sqref="BF4:BF11"/>
    </sheetView>
  </sheetViews>
  <sheetFormatPr defaultColWidth="10.265625" defaultRowHeight="13.5"/>
  <cols>
    <col min="1" max="1" width="1.3984375" style="130" customWidth="1"/>
    <col min="2" max="2" width="6.3984375" style="130" bestFit="1" customWidth="1"/>
    <col min="3" max="3" width="14.3984375" style="130" bestFit="1" customWidth="1"/>
    <col min="4" max="4" width="12.86328125" style="130" bestFit="1" customWidth="1"/>
    <col min="5" max="5" width="17.1328125" style="130" bestFit="1" customWidth="1"/>
    <col min="6" max="6" width="12" style="130" bestFit="1" customWidth="1"/>
    <col min="7" max="7" width="23" style="130" bestFit="1" customWidth="1"/>
    <col min="8" max="8" width="13" style="130" bestFit="1" customWidth="1"/>
    <col min="9" max="9" width="15.3984375" style="127" bestFit="1" customWidth="1"/>
    <col min="10" max="10" width="11.73046875" style="130" bestFit="1" customWidth="1"/>
    <col min="11" max="11" width="16.86328125" style="130" bestFit="1" customWidth="1"/>
    <col min="12" max="12" width="12.59765625" style="130" bestFit="1" customWidth="1"/>
    <col min="13" max="13" width="13.1328125" style="130" bestFit="1" customWidth="1"/>
    <col min="14" max="14" width="11.73046875" style="130" bestFit="1" customWidth="1"/>
    <col min="15" max="15" width="14" style="130" bestFit="1" customWidth="1"/>
    <col min="16" max="16" width="16.3984375" style="130" bestFit="1" customWidth="1"/>
    <col min="17" max="17" width="9.73046875" style="130" bestFit="1" customWidth="1"/>
    <col min="18" max="18" width="15" style="130" bestFit="1" customWidth="1"/>
    <col min="19" max="19" width="12.59765625" style="130" bestFit="1" customWidth="1"/>
    <col min="20" max="20" width="13" style="130" bestFit="1" customWidth="1"/>
    <col min="21" max="21" width="14" style="130" bestFit="1" customWidth="1"/>
    <col min="22" max="22" width="14.3984375" style="130" bestFit="1" customWidth="1"/>
    <col min="23" max="23" width="13.1328125" style="130" bestFit="1" customWidth="1"/>
    <col min="24" max="24" width="20" style="130" bestFit="1" customWidth="1"/>
    <col min="25" max="25" width="11.59765625" style="130" bestFit="1" customWidth="1"/>
    <col min="26" max="26" width="16.73046875" style="130" bestFit="1" customWidth="1"/>
    <col min="27" max="27" width="14.86328125" style="130" bestFit="1" customWidth="1"/>
    <col min="28" max="28" width="16" style="130" bestFit="1" customWidth="1"/>
    <col min="29" max="29" width="19.1328125" style="130" bestFit="1" customWidth="1"/>
    <col min="30" max="30" width="16.3984375" style="130" bestFit="1" customWidth="1"/>
    <col min="31" max="31" width="15.86328125" style="130" bestFit="1" customWidth="1"/>
    <col min="32" max="32" width="26.265625" style="130" bestFit="1" customWidth="1"/>
    <col min="33" max="33" width="14" style="130" bestFit="1" customWidth="1"/>
    <col min="34" max="34" width="14.59765625" style="130" bestFit="1" customWidth="1"/>
    <col min="35" max="35" width="12.59765625" style="130" bestFit="1" customWidth="1"/>
    <col min="36" max="36" width="13.1328125" style="130" bestFit="1" customWidth="1"/>
    <col min="37" max="37" width="12.1328125" style="130" bestFit="1" customWidth="1"/>
    <col min="38" max="38" width="15.86328125" style="130" bestFit="1" customWidth="1"/>
    <col min="39" max="39" width="13" style="130" bestFit="1" customWidth="1"/>
    <col min="40" max="40" width="14.3984375" style="130" bestFit="1" customWidth="1"/>
    <col min="41" max="41" width="12.59765625" style="130" bestFit="1" customWidth="1"/>
    <col min="42" max="42" width="16.73046875" style="130" bestFit="1" customWidth="1"/>
    <col min="43" max="43" width="12.59765625" style="130" bestFit="1" customWidth="1"/>
    <col min="44" max="44" width="13.265625" style="130" bestFit="1" customWidth="1"/>
    <col min="45" max="45" width="14.59765625" style="130" bestFit="1" customWidth="1"/>
    <col min="46" max="46" width="13" style="130" bestFit="1" customWidth="1"/>
    <col min="47" max="47" width="15.3984375" style="130" bestFit="1" customWidth="1"/>
    <col min="48" max="48" width="12.59765625" style="130" bestFit="1" customWidth="1"/>
    <col min="49" max="49" width="16.86328125" style="130" bestFit="1" customWidth="1"/>
    <col min="50" max="50" width="12.59765625" style="130" bestFit="1" customWidth="1"/>
    <col min="51" max="51" width="13.86328125" style="130" bestFit="1" customWidth="1"/>
    <col min="52" max="52" width="14" style="130" bestFit="1" customWidth="1"/>
    <col min="53" max="53" width="13" style="130" bestFit="1" customWidth="1"/>
    <col min="54" max="54" width="12.3984375" style="130" customWidth="1"/>
    <col min="55" max="55" width="10.265625" style="130"/>
    <col min="56" max="56" width="29.3984375" style="130" customWidth="1"/>
    <col min="57" max="57" width="20.1328125" style="130" customWidth="1"/>
    <col min="58" max="58" width="16.265625" style="130" customWidth="1"/>
    <col min="59" max="59" width="20" style="130" customWidth="1"/>
    <col min="60" max="60" width="24.265625" style="130" customWidth="1"/>
    <col min="61" max="61" width="10.265625" style="130"/>
    <col min="62" max="62" width="23.73046875" style="130" bestFit="1" customWidth="1"/>
    <col min="63" max="63" width="10.265625" style="130"/>
    <col min="64" max="65" width="16.73046875" style="130" bestFit="1" customWidth="1"/>
    <col min="66" max="66" width="22.73046875" style="130" customWidth="1"/>
    <col min="67" max="16384" width="10.265625" style="130"/>
  </cols>
  <sheetData>
    <row r="1" spans="2:66" s="126" customFormat="1" ht="30" customHeight="1">
      <c r="I1" s="131"/>
    </row>
    <row r="2" spans="2:66" s="126" customFormat="1" ht="50.25" customHeight="1">
      <c r="B2" s="127" t="s">
        <v>345</v>
      </c>
      <c r="C2" s="127" t="s">
        <v>378</v>
      </c>
      <c r="D2" s="127" t="s">
        <v>47</v>
      </c>
      <c r="E2" s="127" t="s">
        <v>449</v>
      </c>
      <c r="F2" s="127" t="s">
        <v>450</v>
      </c>
      <c r="G2" s="127" t="s">
        <v>539</v>
      </c>
      <c r="H2" s="127" t="s">
        <v>538</v>
      </c>
      <c r="I2" s="127" t="s">
        <v>541</v>
      </c>
      <c r="J2" s="127" t="s">
        <v>540</v>
      </c>
      <c r="K2" s="127" t="s">
        <v>542</v>
      </c>
      <c r="L2" s="127" t="s">
        <v>543</v>
      </c>
      <c r="M2" s="127" t="s">
        <v>544</v>
      </c>
      <c r="N2" s="127" t="s">
        <v>545</v>
      </c>
      <c r="O2" s="127" t="s">
        <v>546</v>
      </c>
      <c r="P2" s="127" t="s">
        <v>547</v>
      </c>
      <c r="Q2" s="127" t="s">
        <v>548</v>
      </c>
      <c r="R2" s="127" t="s">
        <v>552</v>
      </c>
      <c r="S2" s="127" t="s">
        <v>549</v>
      </c>
      <c r="T2" s="127" t="s">
        <v>550</v>
      </c>
      <c r="U2" s="127" t="s">
        <v>551</v>
      </c>
      <c r="V2" s="127" t="s">
        <v>553</v>
      </c>
      <c r="W2" s="127" t="s">
        <v>554</v>
      </c>
      <c r="X2" s="127" t="s">
        <v>555</v>
      </c>
      <c r="Y2" s="127" t="s">
        <v>558</v>
      </c>
      <c r="Z2" s="127" t="s">
        <v>557</v>
      </c>
      <c r="AA2" s="127" t="s">
        <v>556</v>
      </c>
      <c r="AB2" s="127" t="s">
        <v>559</v>
      </c>
      <c r="AC2" s="127" t="s">
        <v>560</v>
      </c>
      <c r="AD2" s="127" t="s">
        <v>562</v>
      </c>
      <c r="AE2" s="127" t="s">
        <v>561</v>
      </c>
      <c r="AF2" s="127" t="s">
        <v>563</v>
      </c>
      <c r="AG2" s="127" t="s">
        <v>568</v>
      </c>
      <c r="AH2" s="127" t="s">
        <v>569</v>
      </c>
      <c r="AI2" s="127" t="s">
        <v>564</v>
      </c>
      <c r="AJ2" s="127" t="s">
        <v>566</v>
      </c>
      <c r="AK2" s="127" t="s">
        <v>567</v>
      </c>
      <c r="AL2" s="127" t="s">
        <v>565</v>
      </c>
      <c r="AM2" s="127" t="s">
        <v>570</v>
      </c>
      <c r="AN2" s="127" t="s">
        <v>571</v>
      </c>
      <c r="AO2" s="127" t="s">
        <v>572</v>
      </c>
      <c r="AP2" s="127" t="s">
        <v>573</v>
      </c>
      <c r="AQ2" s="127" t="s">
        <v>574</v>
      </c>
      <c r="AR2" s="127" t="s">
        <v>575</v>
      </c>
      <c r="AS2" s="127" t="s">
        <v>576</v>
      </c>
      <c r="AT2" s="127" t="s">
        <v>577</v>
      </c>
      <c r="AU2" s="127" t="s">
        <v>578</v>
      </c>
      <c r="AV2" s="127" t="s">
        <v>579</v>
      </c>
      <c r="AW2" s="127" t="s">
        <v>581</v>
      </c>
      <c r="AX2" s="127" t="s">
        <v>580</v>
      </c>
      <c r="AY2" s="127" t="s">
        <v>582</v>
      </c>
      <c r="AZ2" s="127" t="s">
        <v>584</v>
      </c>
      <c r="BA2" s="127" t="s">
        <v>583</v>
      </c>
      <c r="BB2" s="127" t="s">
        <v>585</v>
      </c>
      <c r="BC2" s="127" t="s">
        <v>396</v>
      </c>
      <c r="BD2" s="127" t="s">
        <v>405</v>
      </c>
      <c r="BE2" s="128" t="s">
        <v>414</v>
      </c>
      <c r="BF2" s="128" t="s">
        <v>322</v>
      </c>
      <c r="BG2" s="127" t="s">
        <v>432</v>
      </c>
      <c r="BH2" s="129" t="s">
        <v>439</v>
      </c>
      <c r="BI2" s="127" t="s">
        <v>446</v>
      </c>
      <c r="BJ2" s="127" t="s">
        <v>63</v>
      </c>
      <c r="BK2" s="267" t="s">
        <v>649</v>
      </c>
      <c r="BL2" s="267" t="s">
        <v>650</v>
      </c>
      <c r="BM2" s="267" t="s">
        <v>651</v>
      </c>
      <c r="BN2" s="273" t="s">
        <v>656</v>
      </c>
    </row>
    <row r="3" spans="2:66" s="126" customFormat="1">
      <c r="B3" s="131"/>
      <c r="C3" s="131"/>
      <c r="D3" s="131"/>
      <c r="E3" s="131"/>
      <c r="F3" s="131"/>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266"/>
      <c r="BL3" s="266"/>
      <c r="BM3" s="266"/>
      <c r="BN3" s="274"/>
    </row>
    <row r="4" spans="2:66" ht="14.25">
      <c r="B4" s="100" t="s">
        <v>47</v>
      </c>
      <c r="C4" s="100" t="s">
        <v>366</v>
      </c>
      <c r="D4" s="100" t="s">
        <v>350</v>
      </c>
      <c r="E4" s="100" t="s">
        <v>454</v>
      </c>
      <c r="F4" s="100" t="s">
        <v>451</v>
      </c>
      <c r="G4" s="390" t="s">
        <v>14069</v>
      </c>
      <c r="H4" s="390" t="s">
        <v>14097</v>
      </c>
      <c r="I4" s="390" t="s">
        <v>13424</v>
      </c>
      <c r="J4" s="390" t="s">
        <v>14208</v>
      </c>
      <c r="K4" s="390" t="s">
        <v>14223</v>
      </c>
      <c r="L4" s="390" t="s">
        <v>14277</v>
      </c>
      <c r="M4" s="390" t="s">
        <v>14332</v>
      </c>
      <c r="N4" s="390" t="s">
        <v>14339</v>
      </c>
      <c r="O4" s="390" t="s">
        <v>14341</v>
      </c>
      <c r="P4" s="390" t="s">
        <v>14387</v>
      </c>
      <c r="Q4" s="390" t="s">
        <v>12046</v>
      </c>
      <c r="R4" s="390" t="s">
        <v>14495</v>
      </c>
      <c r="S4" s="390" t="s">
        <v>14544</v>
      </c>
      <c r="T4" s="390" t="s">
        <v>14277</v>
      </c>
      <c r="U4" s="390" t="s">
        <v>14277</v>
      </c>
      <c r="V4" s="390" t="s">
        <v>14619</v>
      </c>
      <c r="W4" s="390" t="s">
        <v>14495</v>
      </c>
      <c r="X4" s="390" t="s">
        <v>14775</v>
      </c>
      <c r="Y4" s="390" t="s">
        <v>14822</v>
      </c>
      <c r="Z4" s="390" t="s">
        <v>0</v>
      </c>
      <c r="AA4" s="390" t="s">
        <v>14845</v>
      </c>
      <c r="AB4" s="390" t="s">
        <v>14854</v>
      </c>
      <c r="AC4" s="390" t="s">
        <v>14914</v>
      </c>
      <c r="AD4" s="390" t="s">
        <v>14495</v>
      </c>
      <c r="AE4" s="390" t="s">
        <v>14277</v>
      </c>
      <c r="AF4" s="390" t="s">
        <v>15045</v>
      </c>
      <c r="AG4" s="390" t="s">
        <v>15082</v>
      </c>
      <c r="AH4" s="390" t="s">
        <v>14277</v>
      </c>
      <c r="AI4" s="390" t="s">
        <v>14277</v>
      </c>
      <c r="AJ4" s="390" t="s">
        <v>15218</v>
      </c>
      <c r="AK4" s="390" t="s">
        <v>15225</v>
      </c>
      <c r="AL4" s="390" t="s">
        <v>15248</v>
      </c>
      <c r="AM4" s="390" t="s">
        <v>14277</v>
      </c>
      <c r="AN4" s="390" t="s">
        <v>14495</v>
      </c>
      <c r="AO4" s="390" t="s">
        <v>14342</v>
      </c>
      <c r="AP4" s="390" t="s">
        <v>14277</v>
      </c>
      <c r="AQ4" s="390" t="s">
        <v>14824</v>
      </c>
      <c r="AR4" s="390" t="s">
        <v>15382</v>
      </c>
      <c r="AS4" s="390" t="s">
        <v>15409</v>
      </c>
      <c r="AT4" s="390" t="s">
        <v>14655</v>
      </c>
      <c r="AU4" s="390" t="s">
        <v>14655</v>
      </c>
      <c r="AV4" s="390" t="s">
        <v>15296</v>
      </c>
      <c r="AW4" s="390" t="s">
        <v>15645</v>
      </c>
      <c r="AX4" s="390" t="s">
        <v>15715</v>
      </c>
      <c r="AY4" s="390" t="s">
        <v>14277</v>
      </c>
      <c r="AZ4" s="390" t="s">
        <v>14277</v>
      </c>
      <c r="BA4" s="390" t="s">
        <v>14099</v>
      </c>
      <c r="BB4" s="390" t="s">
        <v>366</v>
      </c>
      <c r="BC4" s="127" t="s">
        <v>587</v>
      </c>
      <c r="BD4" s="264" t="s">
        <v>226</v>
      </c>
      <c r="BE4" s="127" t="str">
        <f>IF(RP!$A$7="Post-2014",$BM$4,$BL$4)</f>
        <v>≤50%</v>
      </c>
      <c r="BF4" s="203" t="s">
        <v>14056</v>
      </c>
      <c r="BG4" s="127" t="s">
        <v>433</v>
      </c>
      <c r="BH4" s="269" t="s">
        <v>58</v>
      </c>
      <c r="BI4" s="127" t="s">
        <v>102</v>
      </c>
      <c r="BJ4" s="205" t="s">
        <v>51</v>
      </c>
      <c r="BK4" s="267" t="s">
        <v>650</v>
      </c>
      <c r="BL4" s="265" t="s">
        <v>643</v>
      </c>
      <c r="BM4" s="265" t="s">
        <v>643</v>
      </c>
      <c r="BN4" s="273" t="s">
        <v>659</v>
      </c>
    </row>
    <row r="5" spans="2:66" s="127" customFormat="1">
      <c r="B5" s="127" t="s">
        <v>378</v>
      </c>
      <c r="C5" s="204" t="s">
        <v>0</v>
      </c>
      <c r="D5" s="204" t="s">
        <v>153</v>
      </c>
      <c r="E5" s="204" t="s">
        <v>455</v>
      </c>
      <c r="F5" s="204" t="s">
        <v>452</v>
      </c>
      <c r="G5" s="204" t="s">
        <v>14070</v>
      </c>
      <c r="H5" s="204" t="s">
        <v>14098</v>
      </c>
      <c r="I5" s="204" t="s">
        <v>14157</v>
      </c>
      <c r="J5" s="204" t="s">
        <v>14209</v>
      </c>
      <c r="K5" s="204" t="s">
        <v>14224</v>
      </c>
      <c r="L5" s="204" t="s">
        <v>14278</v>
      </c>
      <c r="M5" s="204" t="s">
        <v>14333</v>
      </c>
      <c r="N5" s="204" t="s">
        <v>14340</v>
      </c>
      <c r="O5" s="204" t="s">
        <v>14342</v>
      </c>
      <c r="P5" s="204" t="s">
        <v>14388</v>
      </c>
      <c r="Q5" s="204" t="s">
        <v>14491</v>
      </c>
      <c r="R5" s="204" t="s">
        <v>14277</v>
      </c>
      <c r="S5" s="204" t="s">
        <v>14277</v>
      </c>
      <c r="T5" s="204" t="s">
        <v>14574</v>
      </c>
      <c r="U5" s="204" t="s">
        <v>14619</v>
      </c>
      <c r="V5" s="204" t="s">
        <v>14655</v>
      </c>
      <c r="W5" s="204" t="s">
        <v>14619</v>
      </c>
      <c r="X5" s="204" t="s">
        <v>14619</v>
      </c>
      <c r="Y5" s="204" t="s">
        <v>14823</v>
      </c>
      <c r="Z5" s="204" t="s">
        <v>14831</v>
      </c>
      <c r="AA5" s="204" t="s">
        <v>14846</v>
      </c>
      <c r="AB5" s="204" t="s">
        <v>14855</v>
      </c>
      <c r="AC5" s="204" t="s">
        <v>14915</v>
      </c>
      <c r="AD5" s="204" t="s">
        <v>14975</v>
      </c>
      <c r="AE5" s="204" t="s">
        <v>15011</v>
      </c>
      <c r="AF5" s="204" t="s">
        <v>15046</v>
      </c>
      <c r="AG5" s="204" t="s">
        <v>14574</v>
      </c>
      <c r="AH5" s="204" t="s">
        <v>15147</v>
      </c>
      <c r="AI5" s="204" t="s">
        <v>15179</v>
      </c>
      <c r="AJ5" s="204" t="s">
        <v>14162</v>
      </c>
      <c r="AK5" s="204" t="s">
        <v>15226</v>
      </c>
      <c r="AL5" s="204" t="s">
        <v>14164</v>
      </c>
      <c r="AM5" s="204" t="s">
        <v>14619</v>
      </c>
      <c r="AN5" s="204" t="s">
        <v>15294</v>
      </c>
      <c r="AO5" s="204" t="s">
        <v>14159</v>
      </c>
      <c r="AP5" s="204" t="s">
        <v>15349</v>
      </c>
      <c r="AQ5" s="204" t="s">
        <v>14339</v>
      </c>
      <c r="AR5" s="204" t="s">
        <v>15383</v>
      </c>
      <c r="AS5" s="204" t="s">
        <v>15410</v>
      </c>
      <c r="AT5" s="204" t="s">
        <v>15351</v>
      </c>
      <c r="AU5" s="204" t="s">
        <v>15472</v>
      </c>
      <c r="AV5" s="204" t="s">
        <v>15630</v>
      </c>
      <c r="AW5" s="204" t="s">
        <v>15646</v>
      </c>
      <c r="AX5" s="204" t="s">
        <v>15716</v>
      </c>
      <c r="AY5" s="204" t="s">
        <v>15723</v>
      </c>
      <c r="AZ5" s="204" t="s">
        <v>15259</v>
      </c>
      <c r="BA5" s="204" t="s">
        <v>15387</v>
      </c>
      <c r="BB5" s="204" t="s">
        <v>15046</v>
      </c>
      <c r="BC5" s="127" t="s">
        <v>588</v>
      </c>
      <c r="BD5" s="264" t="s">
        <v>231</v>
      </c>
      <c r="BE5" s="127" t="str">
        <f>IF(RP!$A$7="Post-2014",BM5,BL5)</f>
        <v>˃50% and ≤60%</v>
      </c>
      <c r="BF5" s="393">
        <v>0</v>
      </c>
      <c r="BG5" s="127" t="s">
        <v>434</v>
      </c>
      <c r="BH5" s="269" t="s">
        <v>60</v>
      </c>
      <c r="BI5" s="127" t="s">
        <v>103</v>
      </c>
      <c r="BJ5" s="205" t="s">
        <v>52</v>
      </c>
      <c r="BK5" s="265" t="s">
        <v>651</v>
      </c>
      <c r="BL5" s="265" t="s">
        <v>652</v>
      </c>
      <c r="BM5" s="265" t="s">
        <v>644</v>
      </c>
      <c r="BN5" s="395" t="s">
        <v>660</v>
      </c>
    </row>
    <row r="6" spans="2:66" s="127" customFormat="1">
      <c r="B6" s="127" t="s">
        <v>449</v>
      </c>
      <c r="C6" s="204" t="s">
        <v>143</v>
      </c>
      <c r="D6" s="204" t="s">
        <v>15224</v>
      </c>
      <c r="E6" s="204" t="s">
        <v>456</v>
      </c>
      <c r="F6" s="204" t="s">
        <v>453</v>
      </c>
      <c r="G6" s="204" t="s">
        <v>14071</v>
      </c>
      <c r="H6" s="204" t="s">
        <v>14099</v>
      </c>
      <c r="I6" s="204" t="s">
        <v>14158</v>
      </c>
      <c r="J6" s="204" t="s">
        <v>14210</v>
      </c>
      <c r="K6" s="204" t="s">
        <v>14225</v>
      </c>
      <c r="L6" s="204" t="s">
        <v>14279</v>
      </c>
      <c r="M6" s="204" t="s">
        <v>14334</v>
      </c>
      <c r="N6" s="204" t="s">
        <v>163</v>
      </c>
      <c r="O6" s="204" t="s">
        <v>14343</v>
      </c>
      <c r="P6" s="204" t="s">
        <v>14389</v>
      </c>
      <c r="Q6" s="204" t="s">
        <v>14492</v>
      </c>
      <c r="R6" s="204" t="s">
        <v>14496</v>
      </c>
      <c r="S6" s="204" t="s">
        <v>14545</v>
      </c>
      <c r="T6" s="204" t="s">
        <v>14575</v>
      </c>
      <c r="U6" s="204" t="s">
        <v>14620</v>
      </c>
      <c r="V6" s="204" t="s">
        <v>14656</v>
      </c>
      <c r="W6" s="204" t="s">
        <v>14655</v>
      </c>
      <c r="X6" s="204" t="s">
        <v>14776</v>
      </c>
      <c r="Y6" s="204" t="s">
        <v>14824</v>
      </c>
      <c r="Z6" s="204" t="s">
        <v>14832</v>
      </c>
      <c r="AA6" s="204" t="s">
        <v>292</v>
      </c>
      <c r="AB6" s="204" t="s">
        <v>14856</v>
      </c>
      <c r="AC6" s="204" t="s">
        <v>14916</v>
      </c>
      <c r="AD6" s="204" t="s">
        <v>14656</v>
      </c>
      <c r="AE6" s="204" t="s">
        <v>15012</v>
      </c>
      <c r="AF6" s="204" t="s">
        <v>14549</v>
      </c>
      <c r="AG6" s="204" t="s">
        <v>15083</v>
      </c>
      <c r="AH6" s="204" t="s">
        <v>15148</v>
      </c>
      <c r="AI6" s="204" t="s">
        <v>15180</v>
      </c>
      <c r="AJ6" s="204" t="s">
        <v>15219</v>
      </c>
      <c r="AK6" s="204" t="s">
        <v>15227</v>
      </c>
      <c r="AL6" s="204" t="s">
        <v>14295</v>
      </c>
      <c r="AM6" s="204" t="s">
        <v>15259</v>
      </c>
      <c r="AN6" s="204" t="s">
        <v>15295</v>
      </c>
      <c r="AO6" s="204" t="s">
        <v>15333</v>
      </c>
      <c r="AP6" s="204" t="s">
        <v>15350</v>
      </c>
      <c r="AQ6" s="204" t="s">
        <v>15380</v>
      </c>
      <c r="AR6" s="204" t="s">
        <v>15384</v>
      </c>
      <c r="AS6" s="204" t="s">
        <v>15411</v>
      </c>
      <c r="AT6" s="204" t="s">
        <v>14159</v>
      </c>
      <c r="AU6" s="204" t="s">
        <v>15473</v>
      </c>
      <c r="AV6" s="204" t="s">
        <v>15631</v>
      </c>
      <c r="AW6" s="204" t="s">
        <v>15083</v>
      </c>
      <c r="AX6" s="204" t="s">
        <v>15717</v>
      </c>
      <c r="AY6" s="204" t="s">
        <v>14159</v>
      </c>
      <c r="AZ6" s="204" t="s">
        <v>15745</v>
      </c>
      <c r="BA6" s="204" t="s">
        <v>14160</v>
      </c>
      <c r="BB6" s="204" t="s">
        <v>14732</v>
      </c>
      <c r="BC6" s="127" t="s">
        <v>169</v>
      </c>
      <c r="BD6" s="264" t="s">
        <v>221</v>
      </c>
      <c r="BE6" s="127" t="str">
        <f>IF(RP!$A$7="Post-2014",BM6,BL6)</f>
        <v>˃60% and ≤80%</v>
      </c>
      <c r="BF6" s="206">
        <v>1</v>
      </c>
      <c r="BH6" s="270" t="s">
        <v>385</v>
      </c>
      <c r="BI6" s="127" t="s">
        <v>169</v>
      </c>
      <c r="BJ6" s="205" t="s">
        <v>64</v>
      </c>
      <c r="BK6" s="396"/>
      <c r="BL6" s="265" t="s">
        <v>653</v>
      </c>
      <c r="BM6" s="265" t="s">
        <v>646</v>
      </c>
      <c r="BN6" s="395" t="s">
        <v>169</v>
      </c>
    </row>
    <row r="7" spans="2:66" s="127" customFormat="1" ht="14.25">
      <c r="B7" s="127" t="s">
        <v>450</v>
      </c>
      <c r="C7" s="204" t="s">
        <v>351</v>
      </c>
      <c r="D7" s="204" t="s">
        <v>367</v>
      </c>
      <c r="E7" s="204" t="s">
        <v>457</v>
      </c>
      <c r="F7" s="204"/>
      <c r="G7" s="204" t="s">
        <v>14072</v>
      </c>
      <c r="H7" s="204" t="s">
        <v>14100</v>
      </c>
      <c r="I7" s="204" t="s">
        <v>14159</v>
      </c>
      <c r="J7" s="204" t="s">
        <v>14211</v>
      </c>
      <c r="K7" s="204" t="s">
        <v>14226</v>
      </c>
      <c r="L7" s="204" t="s">
        <v>14280</v>
      </c>
      <c r="M7" s="204" t="s">
        <v>159</v>
      </c>
      <c r="N7" s="204"/>
      <c r="O7" s="204" t="s">
        <v>14344</v>
      </c>
      <c r="P7" s="204" t="s">
        <v>14342</v>
      </c>
      <c r="Q7" s="204" t="s">
        <v>14493</v>
      </c>
      <c r="R7" s="204" t="s">
        <v>14497</v>
      </c>
      <c r="S7" s="204" t="s">
        <v>14546</v>
      </c>
      <c r="T7" s="204" t="s">
        <v>14160</v>
      </c>
      <c r="U7" s="204" t="s">
        <v>14159</v>
      </c>
      <c r="V7" s="204" t="s">
        <v>14657</v>
      </c>
      <c r="W7" s="204" t="s">
        <v>14720</v>
      </c>
      <c r="X7" s="204" t="s">
        <v>14777</v>
      </c>
      <c r="Y7" s="204" t="s">
        <v>14825</v>
      </c>
      <c r="Z7" s="204" t="s">
        <v>14833</v>
      </c>
      <c r="AA7" s="204" t="s">
        <v>298</v>
      </c>
      <c r="AB7" s="204" t="s">
        <v>14857</v>
      </c>
      <c r="AC7" s="204" t="s">
        <v>14917</v>
      </c>
      <c r="AD7" s="204" t="s">
        <v>14976</v>
      </c>
      <c r="AE7" s="204" t="s">
        <v>15013</v>
      </c>
      <c r="AF7" s="204" t="s">
        <v>15047</v>
      </c>
      <c r="AG7" s="204" t="s">
        <v>15084</v>
      </c>
      <c r="AH7" s="204" t="s">
        <v>15149</v>
      </c>
      <c r="AI7" s="204" t="s">
        <v>15181</v>
      </c>
      <c r="AJ7" s="204" t="s">
        <v>15220</v>
      </c>
      <c r="AK7" s="204" t="s">
        <v>15228</v>
      </c>
      <c r="AL7" s="204" t="s">
        <v>15249</v>
      </c>
      <c r="AM7" s="204" t="s">
        <v>15260</v>
      </c>
      <c r="AN7" s="204" t="s">
        <v>15296</v>
      </c>
      <c r="AO7" s="204" t="s">
        <v>15334</v>
      </c>
      <c r="AP7" s="204" t="s">
        <v>15296</v>
      </c>
      <c r="AQ7" s="204" t="s">
        <v>15381</v>
      </c>
      <c r="AR7" s="204" t="s">
        <v>14655</v>
      </c>
      <c r="AS7" s="204" t="s">
        <v>15412</v>
      </c>
      <c r="AT7" s="204" t="s">
        <v>15446</v>
      </c>
      <c r="AU7" s="204" t="s">
        <v>15474</v>
      </c>
      <c r="AV7" s="204" t="s">
        <v>15048</v>
      </c>
      <c r="AW7" s="204" t="s">
        <v>15647</v>
      </c>
      <c r="AX7" s="204" t="s">
        <v>15718</v>
      </c>
      <c r="AY7" s="204" t="s">
        <v>15724</v>
      </c>
      <c r="AZ7" s="204" t="s">
        <v>15746</v>
      </c>
      <c r="BA7" s="204" t="s">
        <v>15778</v>
      </c>
      <c r="BB7" s="204" t="s">
        <v>15048</v>
      </c>
      <c r="BD7" s="264" t="s">
        <v>648</v>
      </c>
      <c r="BE7" s="127" t="str">
        <f>IF(RP!$A$7="Post-2014",BM7,BL7)</f>
        <v>˃80%</v>
      </c>
      <c r="BF7" s="206">
        <v>2</v>
      </c>
      <c r="BH7" s="270" t="s">
        <v>59</v>
      </c>
      <c r="BJ7" s="127" t="s">
        <v>169</v>
      </c>
      <c r="BK7" s="396"/>
      <c r="BL7" s="265" t="s">
        <v>645</v>
      </c>
      <c r="BM7" s="265" t="s">
        <v>645</v>
      </c>
    </row>
    <row r="8" spans="2:66" s="127" customFormat="1" ht="16.5" customHeight="1">
      <c r="B8" s="127" t="s">
        <v>539</v>
      </c>
      <c r="C8" s="204" t="s">
        <v>1</v>
      </c>
      <c r="D8" s="204" t="s">
        <v>290</v>
      </c>
      <c r="E8" s="204" t="s">
        <v>458</v>
      </c>
      <c r="F8" s="204"/>
      <c r="G8" s="204" t="s">
        <v>14073</v>
      </c>
      <c r="H8" s="204" t="s">
        <v>14101</v>
      </c>
      <c r="I8" s="204" t="s">
        <v>14160</v>
      </c>
      <c r="J8" s="204" t="s">
        <v>14212</v>
      </c>
      <c r="K8" s="204" t="s">
        <v>14227</v>
      </c>
      <c r="L8" s="204" t="s">
        <v>14281</v>
      </c>
      <c r="M8" s="204" t="s">
        <v>14335</v>
      </c>
      <c r="N8" s="204"/>
      <c r="O8" s="204" t="s">
        <v>14345</v>
      </c>
      <c r="P8" s="204" t="s">
        <v>14098</v>
      </c>
      <c r="Q8" s="204" t="s">
        <v>14494</v>
      </c>
      <c r="R8" s="204" t="s">
        <v>14498</v>
      </c>
      <c r="S8" s="204" t="s">
        <v>14547</v>
      </c>
      <c r="T8" s="204" t="s">
        <v>14576</v>
      </c>
      <c r="U8" s="204" t="s">
        <v>14621</v>
      </c>
      <c r="V8" s="204" t="s">
        <v>14658</v>
      </c>
      <c r="W8" s="204" t="s">
        <v>14721</v>
      </c>
      <c r="X8" s="204" t="s">
        <v>14778</v>
      </c>
      <c r="Y8" s="204" t="s">
        <v>155</v>
      </c>
      <c r="Z8" s="204" t="s">
        <v>14834</v>
      </c>
      <c r="AA8" s="204" t="s">
        <v>14437</v>
      </c>
      <c r="AB8" s="204" t="s">
        <v>14858</v>
      </c>
      <c r="AC8" s="204" t="s">
        <v>14159</v>
      </c>
      <c r="AD8" s="204" t="s">
        <v>14861</v>
      </c>
      <c r="AE8" s="204" t="s">
        <v>14159</v>
      </c>
      <c r="AF8" s="204" t="s">
        <v>15048</v>
      </c>
      <c r="AG8" s="204" t="s">
        <v>15085</v>
      </c>
      <c r="AH8" s="204" t="s">
        <v>15150</v>
      </c>
      <c r="AI8" s="204" t="s">
        <v>14549</v>
      </c>
      <c r="AJ8" s="204" t="s">
        <v>15221</v>
      </c>
      <c r="AK8" s="204" t="s">
        <v>15185</v>
      </c>
      <c r="AL8" s="204" t="s">
        <v>15250</v>
      </c>
      <c r="AM8" s="204" t="s">
        <v>15261</v>
      </c>
      <c r="AN8" s="204" t="s">
        <v>15297</v>
      </c>
      <c r="AO8" s="204" t="s">
        <v>291</v>
      </c>
      <c r="AP8" s="204" t="s">
        <v>15351</v>
      </c>
      <c r="AQ8" s="204" t="s">
        <v>314</v>
      </c>
      <c r="AR8" s="204" t="s">
        <v>15385</v>
      </c>
      <c r="AS8" s="204" t="s">
        <v>15413</v>
      </c>
      <c r="AT8" s="204" t="s">
        <v>14101</v>
      </c>
      <c r="AU8" s="204" t="s">
        <v>15475</v>
      </c>
      <c r="AV8" s="204" t="s">
        <v>15632</v>
      </c>
      <c r="AW8" s="204" t="s">
        <v>15648</v>
      </c>
      <c r="AX8" s="204" t="s">
        <v>155</v>
      </c>
      <c r="AY8" s="204" t="s">
        <v>15725</v>
      </c>
      <c r="AZ8" s="204" t="s">
        <v>14576</v>
      </c>
      <c r="BA8" s="204" t="s">
        <v>15779</v>
      </c>
      <c r="BB8" s="204" t="s">
        <v>15795</v>
      </c>
      <c r="BD8" s="264" t="s">
        <v>230</v>
      </c>
      <c r="BE8" s="127" t="str">
        <f>IF(RP!$A$7="Post-2014",BM8,BL8)</f>
        <v>Super's Unit</v>
      </c>
      <c r="BF8" s="206">
        <v>3</v>
      </c>
      <c r="BH8" s="269" t="s">
        <v>82</v>
      </c>
      <c r="BK8" s="396"/>
      <c r="BL8" s="265" t="s">
        <v>424</v>
      </c>
      <c r="BM8" s="265" t="s">
        <v>424</v>
      </c>
    </row>
    <row r="9" spans="2:66" s="127" customFormat="1">
      <c r="B9" s="127" t="s">
        <v>538</v>
      </c>
      <c r="C9" s="204" t="s">
        <v>2</v>
      </c>
      <c r="D9" s="204" t="s">
        <v>292</v>
      </c>
      <c r="E9" s="204" t="s">
        <v>459</v>
      </c>
      <c r="F9" s="204"/>
      <c r="G9" s="204" t="s">
        <v>14074</v>
      </c>
      <c r="H9" s="204" t="s">
        <v>14102</v>
      </c>
      <c r="I9" s="204" t="s">
        <v>14161</v>
      </c>
      <c r="J9" s="204" t="s">
        <v>14213</v>
      </c>
      <c r="K9" s="204" t="s">
        <v>14228</v>
      </c>
      <c r="L9" s="204" t="s">
        <v>14282</v>
      </c>
      <c r="M9" s="204" t="s">
        <v>14336</v>
      </c>
      <c r="N9" s="204"/>
      <c r="O9" s="204" t="s">
        <v>14346</v>
      </c>
      <c r="P9" s="204" t="s">
        <v>14390</v>
      </c>
      <c r="Q9" s="204"/>
      <c r="R9" s="204" t="s">
        <v>14159</v>
      </c>
      <c r="S9" s="204" t="s">
        <v>14548</v>
      </c>
      <c r="T9" s="204" t="s">
        <v>14577</v>
      </c>
      <c r="U9" s="204" t="s">
        <v>14160</v>
      </c>
      <c r="V9" s="204" t="s">
        <v>14659</v>
      </c>
      <c r="W9" s="204" t="s">
        <v>14722</v>
      </c>
      <c r="X9" s="204" t="s">
        <v>14779</v>
      </c>
      <c r="Y9" s="204" t="s">
        <v>298</v>
      </c>
      <c r="Z9" s="204" t="s">
        <v>14162</v>
      </c>
      <c r="AA9" s="204" t="s">
        <v>14847</v>
      </c>
      <c r="AB9" s="204" t="s">
        <v>14859</v>
      </c>
      <c r="AC9" s="204" t="s">
        <v>14918</v>
      </c>
      <c r="AD9" s="204" t="s">
        <v>14658</v>
      </c>
      <c r="AE9" s="204" t="s">
        <v>15014</v>
      </c>
      <c r="AF9" s="204" t="s">
        <v>14734</v>
      </c>
      <c r="AG9" s="204" t="s">
        <v>15086</v>
      </c>
      <c r="AH9" s="204" t="s">
        <v>15151</v>
      </c>
      <c r="AI9" s="204" t="s">
        <v>14160</v>
      </c>
      <c r="AJ9" s="204" t="s">
        <v>14362</v>
      </c>
      <c r="AK9" s="204" t="s">
        <v>15229</v>
      </c>
      <c r="AL9" s="204" t="s">
        <v>15251</v>
      </c>
      <c r="AM9" s="204" t="s">
        <v>15262</v>
      </c>
      <c r="AN9" s="204" t="s">
        <v>14549</v>
      </c>
      <c r="AO9" s="204" t="s">
        <v>15220</v>
      </c>
      <c r="AP9" s="204" t="s">
        <v>15352</v>
      </c>
      <c r="AQ9" s="204"/>
      <c r="AR9" s="204" t="s">
        <v>15386</v>
      </c>
      <c r="AS9" s="204" t="s">
        <v>14576</v>
      </c>
      <c r="AT9" s="204" t="s">
        <v>14161</v>
      </c>
      <c r="AU9" s="204" t="s">
        <v>15350</v>
      </c>
      <c r="AV9" s="204" t="s">
        <v>14507</v>
      </c>
      <c r="AW9" s="204" t="s">
        <v>15649</v>
      </c>
      <c r="AX9" s="204" t="s">
        <v>298</v>
      </c>
      <c r="AY9" s="204" t="s">
        <v>14164</v>
      </c>
      <c r="AZ9" s="204" t="s">
        <v>369</v>
      </c>
      <c r="BA9" s="204" t="s">
        <v>15780</v>
      </c>
      <c r="BB9" s="204" t="s">
        <v>15335</v>
      </c>
      <c r="BD9" s="264" t="s">
        <v>14051</v>
      </c>
      <c r="BF9" s="206">
        <v>4</v>
      </c>
      <c r="BH9" s="268" t="s">
        <v>447</v>
      </c>
    </row>
    <row r="10" spans="2:66" s="127" customFormat="1">
      <c r="B10" s="127" t="s">
        <v>541</v>
      </c>
      <c r="C10" s="204" t="s">
        <v>3</v>
      </c>
      <c r="D10" s="204" t="s">
        <v>155</v>
      </c>
      <c r="E10" s="204" t="s">
        <v>460</v>
      </c>
      <c r="F10" s="204"/>
      <c r="G10" s="204" t="s">
        <v>14075</v>
      </c>
      <c r="H10" s="204" t="s">
        <v>14103</v>
      </c>
      <c r="I10" s="204" t="s">
        <v>14104</v>
      </c>
      <c r="J10" s="204" t="s">
        <v>14214</v>
      </c>
      <c r="K10" s="204" t="s">
        <v>14229</v>
      </c>
      <c r="L10" s="204" t="s">
        <v>14283</v>
      </c>
      <c r="M10" s="204" t="s">
        <v>14337</v>
      </c>
      <c r="N10" s="204"/>
      <c r="O10" s="204" t="s">
        <v>14104</v>
      </c>
      <c r="P10" s="204" t="s">
        <v>14391</v>
      </c>
      <c r="Q10" s="204"/>
      <c r="R10" s="204" t="s">
        <v>14499</v>
      </c>
      <c r="S10" s="204" t="s">
        <v>14549</v>
      </c>
      <c r="T10" s="204" t="s">
        <v>14104</v>
      </c>
      <c r="U10" s="204" t="s">
        <v>14576</v>
      </c>
      <c r="V10" s="204" t="s">
        <v>14576</v>
      </c>
      <c r="W10" s="204" t="s">
        <v>14723</v>
      </c>
      <c r="X10" s="204" t="s">
        <v>14780</v>
      </c>
      <c r="Y10" s="204" t="s">
        <v>14826</v>
      </c>
      <c r="Z10" s="204" t="s">
        <v>14835</v>
      </c>
      <c r="AA10" s="204" t="s">
        <v>14594</v>
      </c>
      <c r="AB10" s="204" t="s">
        <v>14860</v>
      </c>
      <c r="AC10" s="204" t="s">
        <v>14919</v>
      </c>
      <c r="AD10" s="204" t="s">
        <v>14977</v>
      </c>
      <c r="AE10" s="204" t="s">
        <v>14104</v>
      </c>
      <c r="AF10" s="204" t="s">
        <v>15049</v>
      </c>
      <c r="AG10" s="204" t="s">
        <v>15087</v>
      </c>
      <c r="AH10" s="204" t="s">
        <v>14400</v>
      </c>
      <c r="AI10" s="204" t="s">
        <v>15182</v>
      </c>
      <c r="AJ10" s="204" t="s">
        <v>15222</v>
      </c>
      <c r="AK10" s="204" t="s">
        <v>15230</v>
      </c>
      <c r="AL10" s="204" t="s">
        <v>14234</v>
      </c>
      <c r="AM10" s="204" t="s">
        <v>15263</v>
      </c>
      <c r="AN10" s="204" t="s">
        <v>14398</v>
      </c>
      <c r="AO10" s="204" t="s">
        <v>15335</v>
      </c>
      <c r="AP10" s="204" t="s">
        <v>15353</v>
      </c>
      <c r="AQ10" s="204"/>
      <c r="AR10" s="204" t="s">
        <v>15087</v>
      </c>
      <c r="AS10" s="204" t="s">
        <v>15414</v>
      </c>
      <c r="AT10" s="204" t="s">
        <v>14732</v>
      </c>
      <c r="AU10" s="204" t="s">
        <v>15476</v>
      </c>
      <c r="AV10" s="204" t="s">
        <v>15633</v>
      </c>
      <c r="AW10" s="204" t="s">
        <v>15650</v>
      </c>
      <c r="AX10" s="204" t="s">
        <v>15719</v>
      </c>
      <c r="AY10" s="204" t="s">
        <v>291</v>
      </c>
      <c r="AZ10" s="204" t="s">
        <v>15747</v>
      </c>
      <c r="BA10" s="204" t="s">
        <v>14104</v>
      </c>
      <c r="BB10" s="204" t="s">
        <v>14299</v>
      </c>
      <c r="BD10" s="264" t="s">
        <v>14052</v>
      </c>
      <c r="BF10" s="206">
        <v>5</v>
      </c>
      <c r="BH10" s="269" t="s">
        <v>382</v>
      </c>
    </row>
    <row r="11" spans="2:66" s="127" customFormat="1">
      <c r="B11" s="127" t="s">
        <v>540</v>
      </c>
      <c r="C11" s="204" t="s">
        <v>4</v>
      </c>
      <c r="D11" s="204" t="s">
        <v>294</v>
      </c>
      <c r="E11" s="204" t="s">
        <v>461</v>
      </c>
      <c r="F11" s="204"/>
      <c r="G11" s="204" t="s">
        <v>14076</v>
      </c>
      <c r="H11" s="204" t="s">
        <v>14104</v>
      </c>
      <c r="I11" s="204" t="s">
        <v>14162</v>
      </c>
      <c r="J11" s="204" t="s">
        <v>14215</v>
      </c>
      <c r="K11" s="204" t="s">
        <v>14230</v>
      </c>
      <c r="L11" s="204" t="s">
        <v>14284</v>
      </c>
      <c r="M11" s="204" t="s">
        <v>14338</v>
      </c>
      <c r="N11" s="204"/>
      <c r="O11" s="204" t="s">
        <v>14347</v>
      </c>
      <c r="P11" s="204" t="s">
        <v>14392</v>
      </c>
      <c r="Q11" s="204"/>
      <c r="R11" s="204" t="s">
        <v>14160</v>
      </c>
      <c r="S11" s="204" t="s">
        <v>14550</v>
      </c>
      <c r="T11" s="204" t="s">
        <v>14162</v>
      </c>
      <c r="U11" s="204" t="s">
        <v>14162</v>
      </c>
      <c r="V11" s="204" t="s">
        <v>14103</v>
      </c>
      <c r="W11" s="204" t="s">
        <v>14160</v>
      </c>
      <c r="X11" s="204" t="s">
        <v>14781</v>
      </c>
      <c r="Y11" s="204" t="s">
        <v>14827</v>
      </c>
      <c r="Z11" s="204" t="s">
        <v>14836</v>
      </c>
      <c r="AA11" s="204" t="s">
        <v>14183</v>
      </c>
      <c r="AB11" s="204" t="s">
        <v>14861</v>
      </c>
      <c r="AC11" s="204" t="s">
        <v>14576</v>
      </c>
      <c r="AD11" s="204" t="s">
        <v>14159</v>
      </c>
      <c r="AE11" s="204" t="s">
        <v>14162</v>
      </c>
      <c r="AF11" s="204" t="s">
        <v>15050</v>
      </c>
      <c r="AG11" s="204" t="s">
        <v>15088</v>
      </c>
      <c r="AH11" s="204" t="s">
        <v>15152</v>
      </c>
      <c r="AI11" s="204" t="s">
        <v>14724</v>
      </c>
      <c r="AJ11" s="204" t="s">
        <v>15133</v>
      </c>
      <c r="AK11" s="204" t="s">
        <v>15231</v>
      </c>
      <c r="AL11" s="204" t="s">
        <v>15252</v>
      </c>
      <c r="AM11" s="204" t="s">
        <v>14576</v>
      </c>
      <c r="AN11" s="204" t="s">
        <v>14782</v>
      </c>
      <c r="AO11" s="204" t="s">
        <v>15229</v>
      </c>
      <c r="AP11" s="204" t="s">
        <v>14344</v>
      </c>
      <c r="AQ11" s="204"/>
      <c r="AR11" s="204" t="s">
        <v>15387</v>
      </c>
      <c r="AS11" s="204" t="s">
        <v>369</v>
      </c>
      <c r="AT11" s="204" t="s">
        <v>15447</v>
      </c>
      <c r="AU11" s="204" t="s">
        <v>15477</v>
      </c>
      <c r="AV11" s="204" t="s">
        <v>15634</v>
      </c>
      <c r="AW11" s="204" t="s">
        <v>15651</v>
      </c>
      <c r="AX11" s="204" t="s">
        <v>15720</v>
      </c>
      <c r="AY11" s="204" t="s">
        <v>15726</v>
      </c>
      <c r="AZ11" s="204" t="s">
        <v>15748</v>
      </c>
      <c r="BA11" s="204" t="s">
        <v>14110</v>
      </c>
      <c r="BB11" s="204" t="s">
        <v>15796</v>
      </c>
      <c r="BD11" s="264" t="s">
        <v>227</v>
      </c>
    </row>
    <row r="12" spans="2:66" s="127" customFormat="1">
      <c r="B12" s="127" t="s">
        <v>542</v>
      </c>
      <c r="C12" s="204" t="s">
        <v>288</v>
      </c>
      <c r="D12" s="204" t="s">
        <v>154</v>
      </c>
      <c r="E12" s="204" t="s">
        <v>462</v>
      </c>
      <c r="F12" s="204"/>
      <c r="G12" s="204" t="s">
        <v>14077</v>
      </c>
      <c r="H12" s="204" t="s">
        <v>14105</v>
      </c>
      <c r="I12" s="204" t="s">
        <v>14163</v>
      </c>
      <c r="J12" s="204" t="s">
        <v>14216</v>
      </c>
      <c r="K12" s="204" t="s">
        <v>14231</v>
      </c>
      <c r="L12" s="204" t="s">
        <v>14285</v>
      </c>
      <c r="M12" s="204"/>
      <c r="N12" s="204"/>
      <c r="O12" s="204" t="s">
        <v>14348</v>
      </c>
      <c r="P12" s="204" t="s">
        <v>14393</v>
      </c>
      <c r="Q12" s="204"/>
      <c r="R12" s="204" t="s">
        <v>14500</v>
      </c>
      <c r="S12" s="204" t="s">
        <v>14551</v>
      </c>
      <c r="T12" s="204" t="s">
        <v>14503</v>
      </c>
      <c r="U12" s="204" t="s">
        <v>14503</v>
      </c>
      <c r="V12" s="204" t="s">
        <v>14660</v>
      </c>
      <c r="W12" s="204" t="s">
        <v>14659</v>
      </c>
      <c r="X12" s="204" t="s">
        <v>14782</v>
      </c>
      <c r="Y12" s="204" t="s">
        <v>159</v>
      </c>
      <c r="Z12" s="204" t="s">
        <v>14837</v>
      </c>
      <c r="AA12" s="204" t="s">
        <v>14848</v>
      </c>
      <c r="AB12" s="204" t="s">
        <v>14343</v>
      </c>
      <c r="AC12" s="204" t="s">
        <v>14920</v>
      </c>
      <c r="AD12" s="204" t="s">
        <v>14978</v>
      </c>
      <c r="AE12" s="204" t="s">
        <v>14506</v>
      </c>
      <c r="AF12" s="204" t="s">
        <v>14291</v>
      </c>
      <c r="AG12" s="204" t="s">
        <v>15089</v>
      </c>
      <c r="AH12" s="204" t="s">
        <v>14503</v>
      </c>
      <c r="AI12" s="204" t="s">
        <v>14576</v>
      </c>
      <c r="AJ12" s="204" t="s">
        <v>15223</v>
      </c>
      <c r="AK12" s="204" t="s">
        <v>15157</v>
      </c>
      <c r="AL12" s="204" t="s">
        <v>14183</v>
      </c>
      <c r="AM12" s="204" t="s">
        <v>14103</v>
      </c>
      <c r="AN12" s="204" t="s">
        <v>15298</v>
      </c>
      <c r="AO12" s="204" t="s">
        <v>15336</v>
      </c>
      <c r="AP12" s="204" t="s">
        <v>15354</v>
      </c>
      <c r="AQ12" s="204"/>
      <c r="AR12" s="204" t="s">
        <v>14104</v>
      </c>
      <c r="AS12" s="204" t="s">
        <v>14226</v>
      </c>
      <c r="AT12" s="204" t="s">
        <v>14162</v>
      </c>
      <c r="AU12" s="204" t="s">
        <v>15478</v>
      </c>
      <c r="AV12" s="204" t="s">
        <v>14300</v>
      </c>
      <c r="AW12" s="204" t="s">
        <v>14722</v>
      </c>
      <c r="AX12" s="204" t="s">
        <v>25</v>
      </c>
      <c r="AY12" s="204" t="s">
        <v>14295</v>
      </c>
      <c r="AZ12" s="204" t="s">
        <v>14866</v>
      </c>
      <c r="BA12" s="204" t="s">
        <v>15781</v>
      </c>
      <c r="BB12" s="204" t="s">
        <v>15797</v>
      </c>
      <c r="BD12" s="264" t="s">
        <v>224</v>
      </c>
    </row>
    <row r="13" spans="2:66" s="127" customFormat="1">
      <c r="B13" s="127" t="s">
        <v>543</v>
      </c>
      <c r="C13" s="204" t="s">
        <v>289</v>
      </c>
      <c r="D13" s="204" t="s">
        <v>380</v>
      </c>
      <c r="E13" s="204" t="s">
        <v>463</v>
      </c>
      <c r="F13" s="204"/>
      <c r="G13" s="204" t="s">
        <v>14078</v>
      </c>
      <c r="H13" s="204" t="s">
        <v>14106</v>
      </c>
      <c r="I13" s="204" t="s">
        <v>14164</v>
      </c>
      <c r="J13" s="204" t="s">
        <v>14217</v>
      </c>
      <c r="K13" s="204" t="s">
        <v>14232</v>
      </c>
      <c r="L13" s="204" t="s">
        <v>14286</v>
      </c>
      <c r="M13" s="204"/>
      <c r="N13" s="204"/>
      <c r="O13" s="204" t="s">
        <v>14110</v>
      </c>
      <c r="P13" s="204" t="s">
        <v>14394</v>
      </c>
      <c r="Q13" s="204"/>
      <c r="R13" s="204" t="s">
        <v>14501</v>
      </c>
      <c r="S13" s="204" t="s">
        <v>14552</v>
      </c>
      <c r="T13" s="204" t="s">
        <v>14578</v>
      </c>
      <c r="U13" s="204" t="s">
        <v>14164</v>
      </c>
      <c r="V13" s="204" t="s">
        <v>3</v>
      </c>
      <c r="W13" s="204" t="s">
        <v>14724</v>
      </c>
      <c r="X13" s="204" t="s">
        <v>14783</v>
      </c>
      <c r="Y13" s="204" t="s">
        <v>14828</v>
      </c>
      <c r="Z13" s="204" t="s">
        <v>14838</v>
      </c>
      <c r="AA13" s="204" t="s">
        <v>14849</v>
      </c>
      <c r="AB13" s="204" t="s">
        <v>14862</v>
      </c>
      <c r="AC13" s="204" t="s">
        <v>14921</v>
      </c>
      <c r="AD13" s="204" t="s">
        <v>14160</v>
      </c>
      <c r="AE13" s="204" t="s">
        <v>14108</v>
      </c>
      <c r="AF13" s="204" t="s">
        <v>15051</v>
      </c>
      <c r="AG13" s="204" t="s">
        <v>15090</v>
      </c>
      <c r="AH13" s="204" t="s">
        <v>15153</v>
      </c>
      <c r="AI13" s="204" t="s">
        <v>369</v>
      </c>
      <c r="AJ13" s="204" t="s">
        <v>27</v>
      </c>
      <c r="AK13" s="204" t="s">
        <v>14175</v>
      </c>
      <c r="AL13" s="204" t="s">
        <v>14522</v>
      </c>
      <c r="AM13" s="204" t="s">
        <v>14162</v>
      </c>
      <c r="AN13" s="204" t="s">
        <v>14734</v>
      </c>
      <c r="AO13" s="204" t="s">
        <v>14295</v>
      </c>
      <c r="AP13" s="204" t="s">
        <v>14103</v>
      </c>
      <c r="AQ13" s="204"/>
      <c r="AR13" s="204" t="s">
        <v>15388</v>
      </c>
      <c r="AS13" s="204" t="s">
        <v>14732</v>
      </c>
      <c r="AT13" s="204" t="s">
        <v>14734</v>
      </c>
      <c r="AU13" s="204" t="s">
        <v>15479</v>
      </c>
      <c r="AV13" s="204" t="s">
        <v>14302</v>
      </c>
      <c r="AW13" s="204" t="s">
        <v>15351</v>
      </c>
      <c r="AX13" s="204" t="s">
        <v>13</v>
      </c>
      <c r="AY13" s="204" t="s">
        <v>15727</v>
      </c>
      <c r="AZ13" s="204" t="s">
        <v>14164</v>
      </c>
      <c r="BA13" s="204" t="s">
        <v>14125</v>
      </c>
      <c r="BB13" s="204" t="s">
        <v>14181</v>
      </c>
      <c r="BD13" s="264" t="s">
        <v>225</v>
      </c>
    </row>
    <row r="14" spans="2:66" s="127" customFormat="1">
      <c r="B14" s="127" t="s">
        <v>544</v>
      </c>
      <c r="C14" s="204" t="s">
        <v>291</v>
      </c>
      <c r="D14" s="204" t="s">
        <v>296</v>
      </c>
      <c r="E14" s="204" t="s">
        <v>464</v>
      </c>
      <c r="F14" s="204"/>
      <c r="G14" s="204" t="s">
        <v>14079</v>
      </c>
      <c r="H14" s="204" t="s">
        <v>14107</v>
      </c>
      <c r="I14" s="204" t="s">
        <v>14110</v>
      </c>
      <c r="J14" s="204" t="s">
        <v>14218</v>
      </c>
      <c r="K14" s="204" t="s">
        <v>14233</v>
      </c>
      <c r="L14" s="204" t="s">
        <v>14287</v>
      </c>
      <c r="M14" s="204"/>
      <c r="N14" s="204"/>
      <c r="O14" s="204" t="s">
        <v>14349</v>
      </c>
      <c r="P14" s="204" t="s">
        <v>14100</v>
      </c>
      <c r="Q14" s="204"/>
      <c r="R14" s="204" t="s">
        <v>14502</v>
      </c>
      <c r="S14" s="204" t="s">
        <v>14553</v>
      </c>
      <c r="T14" s="204" t="s">
        <v>14579</v>
      </c>
      <c r="U14" s="204" t="s">
        <v>14110</v>
      </c>
      <c r="V14" s="204" t="s">
        <v>14106</v>
      </c>
      <c r="W14" s="204" t="s">
        <v>14725</v>
      </c>
      <c r="X14" s="204" t="s">
        <v>14730</v>
      </c>
      <c r="Y14" s="204" t="s">
        <v>14829</v>
      </c>
      <c r="Z14" s="204" t="s">
        <v>14839</v>
      </c>
      <c r="AA14" s="204" t="s">
        <v>14850</v>
      </c>
      <c r="AB14" s="204" t="s">
        <v>14394</v>
      </c>
      <c r="AC14" s="204" t="s">
        <v>14503</v>
      </c>
      <c r="AD14" s="204" t="s">
        <v>14501</v>
      </c>
      <c r="AE14" s="204" t="s">
        <v>14786</v>
      </c>
      <c r="AF14" s="204" t="s">
        <v>14416</v>
      </c>
      <c r="AG14" s="204" t="s">
        <v>15091</v>
      </c>
      <c r="AH14" s="204" t="s">
        <v>15154</v>
      </c>
      <c r="AI14" s="204" t="s">
        <v>15183</v>
      </c>
      <c r="AJ14" s="204"/>
      <c r="AK14" s="204" t="s">
        <v>15232</v>
      </c>
      <c r="AL14" s="204" t="s">
        <v>14312</v>
      </c>
      <c r="AM14" s="204" t="s">
        <v>14578</v>
      </c>
      <c r="AN14" s="204" t="s">
        <v>14106</v>
      </c>
      <c r="AO14" s="204" t="s">
        <v>15337</v>
      </c>
      <c r="AP14" s="204" t="s">
        <v>15355</v>
      </c>
      <c r="AQ14" s="204"/>
      <c r="AR14" s="204" t="s">
        <v>14106</v>
      </c>
      <c r="AS14" s="204" t="s">
        <v>15415</v>
      </c>
      <c r="AT14" s="204" t="s">
        <v>15448</v>
      </c>
      <c r="AU14" s="204" t="s">
        <v>15480</v>
      </c>
      <c r="AV14" s="204" t="s">
        <v>14879</v>
      </c>
      <c r="AW14" s="204" t="s">
        <v>15652</v>
      </c>
      <c r="AX14" s="204" t="s">
        <v>15721</v>
      </c>
      <c r="AY14" s="204" t="s">
        <v>298</v>
      </c>
      <c r="AZ14" s="204" t="s">
        <v>291</v>
      </c>
      <c r="BA14" s="204" t="s">
        <v>14429</v>
      </c>
      <c r="BB14" s="204" t="s">
        <v>15798</v>
      </c>
      <c r="BD14" s="264" t="s">
        <v>229</v>
      </c>
    </row>
    <row r="15" spans="2:66" s="127" customFormat="1">
      <c r="B15" s="127" t="s">
        <v>545</v>
      </c>
      <c r="C15" s="204" t="s">
        <v>293</v>
      </c>
      <c r="D15" s="204" t="s">
        <v>159</v>
      </c>
      <c r="E15" s="204" t="s">
        <v>465</v>
      </c>
      <c r="F15" s="204"/>
      <c r="G15" s="204" t="s">
        <v>14080</v>
      </c>
      <c r="H15" s="204" t="s">
        <v>14108</v>
      </c>
      <c r="I15" s="204" t="s">
        <v>14111</v>
      </c>
      <c r="J15" s="204" t="s">
        <v>14219</v>
      </c>
      <c r="K15" s="204" t="s">
        <v>14234</v>
      </c>
      <c r="L15" s="204" t="s">
        <v>14288</v>
      </c>
      <c r="M15" s="204"/>
      <c r="N15" s="204"/>
      <c r="O15" s="204" t="s">
        <v>291</v>
      </c>
      <c r="P15" s="204" t="s">
        <v>14395</v>
      </c>
      <c r="Q15" s="204"/>
      <c r="R15" s="204" t="s">
        <v>14103</v>
      </c>
      <c r="S15" s="204" t="s">
        <v>14226</v>
      </c>
      <c r="T15" s="204" t="s">
        <v>14164</v>
      </c>
      <c r="U15" s="204" t="s">
        <v>289</v>
      </c>
      <c r="V15" s="204" t="s">
        <v>14286</v>
      </c>
      <c r="W15" s="204" t="s">
        <v>14726</v>
      </c>
      <c r="X15" s="204" t="s">
        <v>14784</v>
      </c>
      <c r="Y15" s="204" t="s">
        <v>14530</v>
      </c>
      <c r="Z15" s="204" t="s">
        <v>14840</v>
      </c>
      <c r="AA15" s="204" t="s">
        <v>14851</v>
      </c>
      <c r="AB15" s="204" t="s">
        <v>14863</v>
      </c>
      <c r="AC15" s="204" t="s">
        <v>14866</v>
      </c>
      <c r="AD15" s="204" t="s">
        <v>14103</v>
      </c>
      <c r="AE15" s="204" t="s">
        <v>14109</v>
      </c>
      <c r="AF15" s="204" t="s">
        <v>15052</v>
      </c>
      <c r="AG15" s="204" t="s">
        <v>14400</v>
      </c>
      <c r="AH15" s="204" t="s">
        <v>15155</v>
      </c>
      <c r="AI15" s="204" t="s">
        <v>14103</v>
      </c>
      <c r="AJ15" s="204"/>
      <c r="AK15" s="204" t="s">
        <v>15233</v>
      </c>
      <c r="AL15" s="204" t="s">
        <v>15253</v>
      </c>
      <c r="AM15" s="204" t="s">
        <v>14164</v>
      </c>
      <c r="AN15" s="204" t="s">
        <v>14108</v>
      </c>
      <c r="AO15" s="204" t="s">
        <v>14175</v>
      </c>
      <c r="AP15" s="204" t="s">
        <v>14784</v>
      </c>
      <c r="AQ15" s="204"/>
      <c r="AR15" s="204" t="s">
        <v>15357</v>
      </c>
      <c r="AS15" s="204" t="s">
        <v>14164</v>
      </c>
      <c r="AT15" s="204" t="s">
        <v>15357</v>
      </c>
      <c r="AU15" s="204" t="s">
        <v>15481</v>
      </c>
      <c r="AV15" s="204" t="s">
        <v>15635</v>
      </c>
      <c r="AW15" s="204" t="s">
        <v>15653</v>
      </c>
      <c r="AX15" s="204" t="s">
        <v>314</v>
      </c>
      <c r="AY15" s="204" t="s">
        <v>14300</v>
      </c>
      <c r="AZ15" s="204" t="s">
        <v>14168</v>
      </c>
      <c r="BA15" s="204" t="s">
        <v>14175</v>
      </c>
      <c r="BB15" s="204" t="s">
        <v>14183</v>
      </c>
      <c r="BD15" s="264" t="s">
        <v>82</v>
      </c>
    </row>
    <row r="16" spans="2:66" s="127" customFormat="1" ht="15.75" customHeight="1">
      <c r="B16" s="127" t="s">
        <v>546</v>
      </c>
      <c r="C16" s="204" t="s">
        <v>295</v>
      </c>
      <c r="D16" s="204" t="s">
        <v>381</v>
      </c>
      <c r="E16" s="204" t="s">
        <v>466</v>
      </c>
      <c r="F16" s="204"/>
      <c r="G16" s="204" t="s">
        <v>14081</v>
      </c>
      <c r="H16" s="204" t="s">
        <v>14109</v>
      </c>
      <c r="I16" s="204" t="s">
        <v>14165</v>
      </c>
      <c r="J16" s="204" t="s">
        <v>14220</v>
      </c>
      <c r="K16" s="204" t="s">
        <v>14235</v>
      </c>
      <c r="L16" s="204" t="s">
        <v>14289</v>
      </c>
      <c r="M16" s="204"/>
      <c r="N16" s="204"/>
      <c r="O16" s="204" t="s">
        <v>14350</v>
      </c>
      <c r="P16" s="204" t="s">
        <v>14396</v>
      </c>
      <c r="Q16" s="204"/>
      <c r="R16" s="204" t="s">
        <v>14104</v>
      </c>
      <c r="S16" s="204" t="s">
        <v>14554</v>
      </c>
      <c r="T16" s="204" t="s">
        <v>14110</v>
      </c>
      <c r="U16" s="204" t="s">
        <v>14168</v>
      </c>
      <c r="V16" s="204" t="s">
        <v>14164</v>
      </c>
      <c r="W16" s="204" t="s">
        <v>14727</v>
      </c>
      <c r="X16" s="204" t="s">
        <v>14785</v>
      </c>
      <c r="Y16" s="204" t="s">
        <v>148</v>
      </c>
      <c r="Z16" s="204" t="s">
        <v>14178</v>
      </c>
      <c r="AA16" s="204" t="s">
        <v>157</v>
      </c>
      <c r="AB16" s="204" t="s">
        <v>14104</v>
      </c>
      <c r="AC16" s="204" t="s">
        <v>14922</v>
      </c>
      <c r="AD16" s="204" t="s">
        <v>14730</v>
      </c>
      <c r="AE16" s="204" t="s">
        <v>14110</v>
      </c>
      <c r="AF16" s="204" t="s">
        <v>15053</v>
      </c>
      <c r="AG16" s="204" t="s">
        <v>15092</v>
      </c>
      <c r="AH16" s="204" t="s">
        <v>15156</v>
      </c>
      <c r="AI16" s="204" t="s">
        <v>14503</v>
      </c>
      <c r="AJ16" s="204"/>
      <c r="AK16" s="204" t="s">
        <v>15234</v>
      </c>
      <c r="AL16" s="204" t="s">
        <v>15254</v>
      </c>
      <c r="AM16" s="204" t="s">
        <v>15264</v>
      </c>
      <c r="AN16" s="204" t="s">
        <v>15299</v>
      </c>
      <c r="AO16" s="204" t="s">
        <v>15338</v>
      </c>
      <c r="AP16" s="204" t="s">
        <v>15048</v>
      </c>
      <c r="AQ16" s="204"/>
      <c r="AR16" s="204" t="s">
        <v>15389</v>
      </c>
      <c r="AS16" s="204" t="s">
        <v>14110</v>
      </c>
      <c r="AT16" s="204" t="s">
        <v>14786</v>
      </c>
      <c r="AU16" s="204" t="s">
        <v>15482</v>
      </c>
      <c r="AV16" s="204" t="s">
        <v>14591</v>
      </c>
      <c r="AW16" s="204" t="s">
        <v>15090</v>
      </c>
      <c r="AX16" s="204" t="s">
        <v>14338</v>
      </c>
      <c r="AY16" s="204" t="s">
        <v>14175</v>
      </c>
      <c r="AZ16" s="204" t="s">
        <v>15749</v>
      </c>
      <c r="BA16" s="204" t="s">
        <v>15782</v>
      </c>
      <c r="BB16" s="204" t="s">
        <v>15799</v>
      </c>
      <c r="BD16" s="264" t="s">
        <v>371</v>
      </c>
    </row>
    <row r="17" spans="1:56" s="127" customFormat="1" ht="13.9">
      <c r="A17" s="397"/>
      <c r="B17" s="127" t="s">
        <v>547</v>
      </c>
      <c r="C17" s="204" t="s">
        <v>26</v>
      </c>
      <c r="D17" s="204" t="s">
        <v>156</v>
      </c>
      <c r="E17" s="204" t="s">
        <v>467</v>
      </c>
      <c r="F17" s="204"/>
      <c r="G17" s="204" t="s">
        <v>14082</v>
      </c>
      <c r="H17" s="204" t="s">
        <v>14110</v>
      </c>
      <c r="I17" s="204" t="s">
        <v>291</v>
      </c>
      <c r="J17" s="204" t="s">
        <v>14221</v>
      </c>
      <c r="K17" s="204" t="s">
        <v>14236</v>
      </c>
      <c r="L17" s="204" t="s">
        <v>14290</v>
      </c>
      <c r="M17" s="204"/>
      <c r="N17" s="204"/>
      <c r="O17" s="204" t="s">
        <v>14351</v>
      </c>
      <c r="P17" s="204" t="s">
        <v>14397</v>
      </c>
      <c r="Q17" s="204"/>
      <c r="R17" s="204" t="s">
        <v>14162</v>
      </c>
      <c r="S17" s="204" t="s">
        <v>14555</v>
      </c>
      <c r="T17" s="204" t="s">
        <v>289</v>
      </c>
      <c r="U17" s="204" t="s">
        <v>14622</v>
      </c>
      <c r="V17" s="204" t="s">
        <v>14110</v>
      </c>
      <c r="W17" s="204" t="s">
        <v>14728</v>
      </c>
      <c r="X17" s="204" t="s">
        <v>14786</v>
      </c>
      <c r="Y17" s="204" t="s">
        <v>14830</v>
      </c>
      <c r="Z17" s="204" t="s">
        <v>14339</v>
      </c>
      <c r="AA17" s="204" t="s">
        <v>14852</v>
      </c>
      <c r="AB17" s="204" t="s">
        <v>14503</v>
      </c>
      <c r="AC17" s="204" t="s">
        <v>14110</v>
      </c>
      <c r="AD17" s="204" t="s">
        <v>14979</v>
      </c>
      <c r="AE17" s="204" t="s">
        <v>15015</v>
      </c>
      <c r="AF17" s="204" t="s">
        <v>15054</v>
      </c>
      <c r="AG17" s="204" t="s">
        <v>14730</v>
      </c>
      <c r="AH17" s="204" t="s">
        <v>15157</v>
      </c>
      <c r="AI17" s="204" t="s">
        <v>14504</v>
      </c>
      <c r="AJ17" s="204"/>
      <c r="AK17" s="204" t="s">
        <v>15235</v>
      </c>
      <c r="AL17" s="204" t="s">
        <v>15255</v>
      </c>
      <c r="AM17" s="204" t="s">
        <v>289</v>
      </c>
      <c r="AN17" s="204" t="s">
        <v>14165</v>
      </c>
      <c r="AO17" s="204" t="s">
        <v>15339</v>
      </c>
      <c r="AP17" s="204" t="s">
        <v>15356</v>
      </c>
      <c r="AQ17" s="204"/>
      <c r="AR17" s="204" t="s">
        <v>15390</v>
      </c>
      <c r="AS17" s="204" t="s">
        <v>15416</v>
      </c>
      <c r="AT17" s="204" t="s">
        <v>14110</v>
      </c>
      <c r="AU17" s="204" t="s">
        <v>14723</v>
      </c>
      <c r="AV17" s="204" t="s">
        <v>15636</v>
      </c>
      <c r="AW17" s="204" t="s">
        <v>14501</v>
      </c>
      <c r="AX17" s="204" t="s">
        <v>15722</v>
      </c>
      <c r="AY17" s="204" t="s">
        <v>15728</v>
      </c>
      <c r="AZ17" s="204" t="s">
        <v>14418</v>
      </c>
      <c r="BA17" s="204" t="s">
        <v>14827</v>
      </c>
      <c r="BB17" s="204" t="s">
        <v>15800</v>
      </c>
      <c r="BD17" s="264" t="s">
        <v>393</v>
      </c>
    </row>
    <row r="18" spans="1:56" s="127" customFormat="1">
      <c r="B18" s="127" t="s">
        <v>548</v>
      </c>
      <c r="C18" s="204" t="s">
        <v>5</v>
      </c>
      <c r="D18" s="204" t="s">
        <v>297</v>
      </c>
      <c r="E18" s="204" t="s">
        <v>468</v>
      </c>
      <c r="F18" s="204"/>
      <c r="G18" s="127" t="s">
        <v>15806</v>
      </c>
      <c r="H18" s="204" t="s">
        <v>14111</v>
      </c>
      <c r="I18" s="204" t="s">
        <v>14166</v>
      </c>
      <c r="J18" s="204" t="s">
        <v>14222</v>
      </c>
      <c r="K18" s="204" t="s">
        <v>14237</v>
      </c>
      <c r="L18" s="204" t="s">
        <v>14291</v>
      </c>
      <c r="M18" s="204"/>
      <c r="N18" s="204"/>
      <c r="O18" s="204" t="s">
        <v>14352</v>
      </c>
      <c r="P18" s="204" t="s">
        <v>14398</v>
      </c>
      <c r="Q18" s="204"/>
      <c r="R18" s="204" t="s">
        <v>14503</v>
      </c>
      <c r="S18" s="204" t="s">
        <v>14556</v>
      </c>
      <c r="T18" s="204" t="s">
        <v>14580</v>
      </c>
      <c r="U18" s="204" t="s">
        <v>14623</v>
      </c>
      <c r="V18" s="204" t="s">
        <v>14661</v>
      </c>
      <c r="W18" s="204" t="s">
        <v>14729</v>
      </c>
      <c r="X18" s="204" t="s">
        <v>14787</v>
      </c>
      <c r="Y18" s="204"/>
      <c r="Z18" s="204" t="s">
        <v>306</v>
      </c>
      <c r="AA18" s="204" t="s">
        <v>314</v>
      </c>
      <c r="AB18" s="204" t="s">
        <v>14864</v>
      </c>
      <c r="AC18" s="204" t="s">
        <v>14558</v>
      </c>
      <c r="AD18" s="204" t="s">
        <v>367</v>
      </c>
      <c r="AE18" s="204" t="s">
        <v>15016</v>
      </c>
      <c r="AF18" s="204" t="s">
        <v>15055</v>
      </c>
      <c r="AG18" s="204" t="s">
        <v>367</v>
      </c>
      <c r="AH18" s="204" t="s">
        <v>15158</v>
      </c>
      <c r="AI18" s="204" t="s">
        <v>14660</v>
      </c>
      <c r="AJ18" s="204"/>
      <c r="AK18" s="204" t="s">
        <v>14183</v>
      </c>
      <c r="AL18" s="204" t="s">
        <v>15256</v>
      </c>
      <c r="AM18" s="204" t="s">
        <v>15265</v>
      </c>
      <c r="AN18" s="204" t="s">
        <v>15300</v>
      </c>
      <c r="AO18" s="204" t="s">
        <v>14130</v>
      </c>
      <c r="AP18" s="204" t="s">
        <v>15357</v>
      </c>
      <c r="AQ18" s="204"/>
      <c r="AR18" s="204" t="s">
        <v>15391</v>
      </c>
      <c r="AS18" s="204" t="s">
        <v>15417</v>
      </c>
      <c r="AT18" s="204" t="s">
        <v>15449</v>
      </c>
      <c r="AU18" s="204" t="s">
        <v>15483</v>
      </c>
      <c r="AV18" s="204" t="s">
        <v>14142</v>
      </c>
      <c r="AW18" s="204" t="s">
        <v>15654</v>
      </c>
      <c r="AX18" s="204"/>
      <c r="AY18" s="204" t="s">
        <v>15729</v>
      </c>
      <c r="AZ18" s="204" t="s">
        <v>15750</v>
      </c>
      <c r="BA18" s="204" t="s">
        <v>14437</v>
      </c>
      <c r="BB18" s="204" t="s">
        <v>14318</v>
      </c>
      <c r="BD18" s="264" t="s">
        <v>228</v>
      </c>
    </row>
    <row r="19" spans="1:56" s="127" customFormat="1">
      <c r="B19" s="127" t="s">
        <v>552</v>
      </c>
      <c r="C19" s="204" t="s">
        <v>155</v>
      </c>
      <c r="D19" s="204" t="s">
        <v>152</v>
      </c>
      <c r="E19" s="204" t="s">
        <v>469</v>
      </c>
      <c r="F19" s="204"/>
      <c r="G19" s="204" t="s">
        <v>14083</v>
      </c>
      <c r="H19" s="204" t="s">
        <v>14112</v>
      </c>
      <c r="I19" s="204" t="s">
        <v>14167</v>
      </c>
      <c r="J19" s="204"/>
      <c r="K19" s="204" t="s">
        <v>144</v>
      </c>
      <c r="L19" s="204" t="s">
        <v>14292</v>
      </c>
      <c r="M19" s="204"/>
      <c r="N19" s="204"/>
      <c r="O19" s="204" t="s">
        <v>14123</v>
      </c>
      <c r="P19" s="204" t="s">
        <v>14399</v>
      </c>
      <c r="Q19" s="204"/>
      <c r="R19" s="204" t="s">
        <v>14504</v>
      </c>
      <c r="S19" s="204" t="s">
        <v>14557</v>
      </c>
      <c r="T19" s="204" t="s">
        <v>14412</v>
      </c>
      <c r="U19" s="204" t="s">
        <v>14417</v>
      </c>
      <c r="V19" s="204" t="s">
        <v>14662</v>
      </c>
      <c r="W19" s="204" t="s">
        <v>14103</v>
      </c>
      <c r="X19" s="204" t="s">
        <v>14788</v>
      </c>
      <c r="Y19" s="204"/>
      <c r="Z19" s="204" t="s">
        <v>14841</v>
      </c>
      <c r="AA19" s="204" t="s">
        <v>14853</v>
      </c>
      <c r="AB19" s="204" t="s">
        <v>14865</v>
      </c>
      <c r="AC19" s="204" t="s">
        <v>14412</v>
      </c>
      <c r="AD19" s="204" t="s">
        <v>14980</v>
      </c>
      <c r="AE19" s="204" t="s">
        <v>14116</v>
      </c>
      <c r="AF19" s="204" t="s">
        <v>14586</v>
      </c>
      <c r="AG19" s="204" t="s">
        <v>15093</v>
      </c>
      <c r="AH19" s="204" t="s">
        <v>15159</v>
      </c>
      <c r="AI19" s="204" t="s">
        <v>15184</v>
      </c>
      <c r="AJ19" s="204"/>
      <c r="AK19" s="204" t="s">
        <v>15236</v>
      </c>
      <c r="AL19" s="204" t="s">
        <v>15257</v>
      </c>
      <c r="AM19" s="204" t="s">
        <v>15266</v>
      </c>
      <c r="AN19" s="204" t="s">
        <v>14663</v>
      </c>
      <c r="AO19" s="204" t="s">
        <v>304</v>
      </c>
      <c r="AP19" s="204" t="s">
        <v>15358</v>
      </c>
      <c r="AQ19" s="204"/>
      <c r="AR19" s="204" t="s">
        <v>15392</v>
      </c>
      <c r="AS19" s="204" t="s">
        <v>14291</v>
      </c>
      <c r="AT19" s="204" t="s">
        <v>14112</v>
      </c>
      <c r="AU19" s="204" t="s">
        <v>15484</v>
      </c>
      <c r="AV19" s="204" t="s">
        <v>15637</v>
      </c>
      <c r="AW19" s="204" t="s">
        <v>14732</v>
      </c>
      <c r="AX19" s="204"/>
      <c r="AY19" s="204" t="s">
        <v>304</v>
      </c>
      <c r="AZ19" s="204" t="s">
        <v>14295</v>
      </c>
      <c r="BA19" s="204" t="s">
        <v>15783</v>
      </c>
      <c r="BB19" s="204" t="s">
        <v>15001</v>
      </c>
      <c r="BD19" s="264" t="s">
        <v>223</v>
      </c>
    </row>
    <row r="20" spans="1:56" s="127" customFormat="1">
      <c r="B20" s="127" t="s">
        <v>549</v>
      </c>
      <c r="C20" s="204" t="s">
        <v>298</v>
      </c>
      <c r="D20" s="204" t="s">
        <v>299</v>
      </c>
      <c r="E20" s="204" t="s">
        <v>470</v>
      </c>
      <c r="F20" s="204"/>
      <c r="G20" s="204" t="s">
        <v>14084</v>
      </c>
      <c r="H20" s="204" t="s">
        <v>14113</v>
      </c>
      <c r="I20" s="204" t="s">
        <v>14168</v>
      </c>
      <c r="J20" s="204"/>
      <c r="K20" s="204" t="s">
        <v>14238</v>
      </c>
      <c r="L20" s="204" t="s">
        <v>14293</v>
      </c>
      <c r="M20" s="204"/>
      <c r="N20" s="204"/>
      <c r="O20" s="204" t="s">
        <v>14353</v>
      </c>
      <c r="P20" s="204" t="s">
        <v>14400</v>
      </c>
      <c r="Q20" s="204"/>
      <c r="R20" s="204" t="s">
        <v>14505</v>
      </c>
      <c r="S20" s="204" t="s">
        <v>14164</v>
      </c>
      <c r="T20" s="204" t="s">
        <v>14168</v>
      </c>
      <c r="U20" s="204" t="s">
        <v>14121</v>
      </c>
      <c r="V20" s="204" t="s">
        <v>14663</v>
      </c>
      <c r="W20" s="204" t="s">
        <v>14730</v>
      </c>
      <c r="X20" s="204" t="s">
        <v>14789</v>
      </c>
      <c r="Y20" s="204"/>
      <c r="Z20" s="204" t="s">
        <v>14842</v>
      </c>
      <c r="AA20" s="204"/>
      <c r="AB20" s="204" t="s">
        <v>14866</v>
      </c>
      <c r="AC20" s="204" t="s">
        <v>14923</v>
      </c>
      <c r="AD20" s="204" t="s">
        <v>14162</v>
      </c>
      <c r="AE20" s="204" t="s">
        <v>14350</v>
      </c>
      <c r="AF20" s="204" t="s">
        <v>14300</v>
      </c>
      <c r="AG20" s="204" t="s">
        <v>15094</v>
      </c>
      <c r="AH20" s="204" t="s">
        <v>15057</v>
      </c>
      <c r="AI20" s="204" t="s">
        <v>14286</v>
      </c>
      <c r="AJ20" s="204"/>
      <c r="AK20" s="204" t="s">
        <v>15237</v>
      </c>
      <c r="AL20" s="204" t="s">
        <v>15258</v>
      </c>
      <c r="AM20" s="204" t="s">
        <v>14168</v>
      </c>
      <c r="AN20" s="204" t="s">
        <v>15301</v>
      </c>
      <c r="AO20" s="204" t="s">
        <v>15340</v>
      </c>
      <c r="AP20" s="204" t="s">
        <v>15359</v>
      </c>
      <c r="AQ20" s="204"/>
      <c r="AR20" s="204" t="s">
        <v>15393</v>
      </c>
      <c r="AS20" s="204" t="s">
        <v>15418</v>
      </c>
      <c r="AT20" s="204" t="s">
        <v>15450</v>
      </c>
      <c r="AU20" s="204" t="s">
        <v>15485</v>
      </c>
      <c r="AV20" s="204" t="s">
        <v>15638</v>
      </c>
      <c r="AW20" s="204" t="s">
        <v>14834</v>
      </c>
      <c r="AX20" s="204"/>
      <c r="AY20" s="204" t="s">
        <v>15554</v>
      </c>
      <c r="AZ20" s="204" t="s">
        <v>15156</v>
      </c>
      <c r="BA20" s="204" t="s">
        <v>14515</v>
      </c>
      <c r="BB20" s="204" t="s">
        <v>14706</v>
      </c>
      <c r="BD20" s="264" t="s">
        <v>354</v>
      </c>
    </row>
    <row r="21" spans="1:56" s="127" customFormat="1">
      <c r="B21" s="127" t="s">
        <v>550</v>
      </c>
      <c r="C21" s="204" t="s">
        <v>300</v>
      </c>
      <c r="D21" s="204" t="s">
        <v>157</v>
      </c>
      <c r="E21" s="204" t="s">
        <v>471</v>
      </c>
      <c r="F21" s="204"/>
      <c r="G21" s="204" t="s">
        <v>14085</v>
      </c>
      <c r="H21" s="204" t="s">
        <v>14114</v>
      </c>
      <c r="I21" s="204" t="s">
        <v>14169</v>
      </c>
      <c r="J21" s="204"/>
      <c r="K21" s="204" t="s">
        <v>14239</v>
      </c>
      <c r="L21" s="204" t="s">
        <v>14294</v>
      </c>
      <c r="M21" s="204"/>
      <c r="N21" s="204"/>
      <c r="O21" s="204" t="s">
        <v>298</v>
      </c>
      <c r="P21" s="204" t="s">
        <v>14401</v>
      </c>
      <c r="Q21" s="204"/>
      <c r="R21" s="204" t="s">
        <v>14106</v>
      </c>
      <c r="S21" s="204" t="s">
        <v>14558</v>
      </c>
      <c r="T21" s="204" t="s">
        <v>292</v>
      </c>
      <c r="U21" s="204" t="s">
        <v>295</v>
      </c>
      <c r="V21" s="204" t="s">
        <v>14664</v>
      </c>
      <c r="W21" s="204" t="s">
        <v>14731</v>
      </c>
      <c r="X21" s="204" t="s">
        <v>14790</v>
      </c>
      <c r="Y21" s="204"/>
      <c r="Z21" s="204" t="s">
        <v>14843</v>
      </c>
      <c r="AA21" s="204"/>
      <c r="AB21" s="204" t="s">
        <v>14867</v>
      </c>
      <c r="AC21" s="204" t="s">
        <v>14924</v>
      </c>
      <c r="AD21" s="204" t="s">
        <v>14734</v>
      </c>
      <c r="AE21" s="204" t="s">
        <v>15017</v>
      </c>
      <c r="AF21" s="204" t="s">
        <v>15056</v>
      </c>
      <c r="AG21" s="204" t="s">
        <v>15095</v>
      </c>
      <c r="AH21" s="204" t="s">
        <v>15160</v>
      </c>
      <c r="AI21" s="204" t="s">
        <v>14110</v>
      </c>
      <c r="AJ21" s="204"/>
      <c r="AK21" s="204" t="s">
        <v>15238</v>
      </c>
      <c r="AL21" s="204"/>
      <c r="AM21" s="204" t="s">
        <v>15267</v>
      </c>
      <c r="AN21" s="204" t="s">
        <v>15302</v>
      </c>
      <c r="AO21" s="204" t="s">
        <v>15341</v>
      </c>
      <c r="AP21" s="204" t="s">
        <v>289</v>
      </c>
      <c r="AQ21" s="204"/>
      <c r="AR21" s="204" t="s">
        <v>14837</v>
      </c>
      <c r="AS21" s="204" t="s">
        <v>15419</v>
      </c>
      <c r="AT21" s="204" t="s">
        <v>292</v>
      </c>
      <c r="AU21" s="204" t="s">
        <v>15486</v>
      </c>
      <c r="AV21" s="204" t="s">
        <v>15639</v>
      </c>
      <c r="AW21" s="204" t="s">
        <v>14162</v>
      </c>
      <c r="AX21" s="204"/>
      <c r="AY21" s="204" t="s">
        <v>15730</v>
      </c>
      <c r="AZ21" s="204" t="s">
        <v>15751</v>
      </c>
      <c r="BA21" s="204" t="s">
        <v>14130</v>
      </c>
      <c r="BB21" s="204" t="s">
        <v>15801</v>
      </c>
      <c r="BD21" s="264" t="s">
        <v>392</v>
      </c>
    </row>
    <row r="22" spans="1:56" s="127" customFormat="1">
      <c r="B22" s="127" t="s">
        <v>551</v>
      </c>
      <c r="C22" s="204" t="s">
        <v>6</v>
      </c>
      <c r="D22" s="204" t="s">
        <v>163</v>
      </c>
      <c r="E22" s="204" t="s">
        <v>472</v>
      </c>
      <c r="F22" s="204"/>
      <c r="G22" s="204" t="s">
        <v>14086</v>
      </c>
      <c r="H22" s="204" t="s">
        <v>14115</v>
      </c>
      <c r="I22" s="204" t="s">
        <v>14170</v>
      </c>
      <c r="J22" s="204"/>
      <c r="K22" s="204" t="s">
        <v>14240</v>
      </c>
      <c r="L22" s="204" t="s">
        <v>14295</v>
      </c>
      <c r="M22" s="204"/>
      <c r="N22" s="204"/>
      <c r="O22" s="204" t="s">
        <v>14354</v>
      </c>
      <c r="P22" s="204" t="s">
        <v>14104</v>
      </c>
      <c r="Q22" s="204"/>
      <c r="R22" s="204" t="s">
        <v>14506</v>
      </c>
      <c r="S22" s="204" t="s">
        <v>14291</v>
      </c>
      <c r="T22" s="204" t="s">
        <v>14121</v>
      </c>
      <c r="U22" s="204" t="s">
        <v>14624</v>
      </c>
      <c r="V22" s="204" t="s">
        <v>14168</v>
      </c>
      <c r="W22" s="204" t="s">
        <v>14732</v>
      </c>
      <c r="X22" s="204" t="s">
        <v>14791</v>
      </c>
      <c r="Y22" s="204"/>
      <c r="Z22" s="204" t="s">
        <v>157</v>
      </c>
      <c r="AA22" s="204"/>
      <c r="AB22" s="204" t="s">
        <v>289</v>
      </c>
      <c r="AC22" s="204" t="s">
        <v>14925</v>
      </c>
      <c r="AD22" s="204" t="s">
        <v>14503</v>
      </c>
      <c r="AE22" s="204" t="s">
        <v>298</v>
      </c>
      <c r="AF22" s="204" t="s">
        <v>15057</v>
      </c>
      <c r="AG22" s="204" t="s">
        <v>14405</v>
      </c>
      <c r="AH22" s="204" t="s">
        <v>14175</v>
      </c>
      <c r="AI22" s="204" t="s">
        <v>15185</v>
      </c>
      <c r="AJ22" s="204"/>
      <c r="AK22" s="204" t="s">
        <v>15239</v>
      </c>
      <c r="AL22" s="204"/>
      <c r="AM22" s="204" t="s">
        <v>15268</v>
      </c>
      <c r="AN22" s="204" t="s">
        <v>15303</v>
      </c>
      <c r="AO22" s="204" t="s">
        <v>14238</v>
      </c>
      <c r="AP22" s="204" t="s">
        <v>291</v>
      </c>
      <c r="AQ22" s="204"/>
      <c r="AR22" s="204" t="s">
        <v>15394</v>
      </c>
      <c r="AS22" s="204" t="s">
        <v>15188</v>
      </c>
      <c r="AT22" s="204" t="s">
        <v>15101</v>
      </c>
      <c r="AU22" s="204" t="s">
        <v>15487</v>
      </c>
      <c r="AV22" s="204" t="s">
        <v>14326</v>
      </c>
      <c r="AW22" s="204" t="s">
        <v>15655</v>
      </c>
      <c r="AX22" s="204"/>
      <c r="AY22" s="204" t="s">
        <v>15731</v>
      </c>
      <c r="AZ22" s="204" t="s">
        <v>15395</v>
      </c>
      <c r="BA22" s="204" t="s">
        <v>304</v>
      </c>
      <c r="BB22" s="204" t="s">
        <v>15802</v>
      </c>
    </row>
    <row r="23" spans="1:56" s="127" customFormat="1">
      <c r="B23" s="127" t="s">
        <v>553</v>
      </c>
      <c r="C23" s="204" t="s">
        <v>301</v>
      </c>
      <c r="D23" s="204" t="s">
        <v>158</v>
      </c>
      <c r="E23" s="204" t="s">
        <v>473</v>
      </c>
      <c r="F23" s="204"/>
      <c r="G23" s="204" t="s">
        <v>14087</v>
      </c>
      <c r="H23" s="204" t="s">
        <v>14116</v>
      </c>
      <c r="I23" s="204" t="s">
        <v>14120</v>
      </c>
      <c r="J23" s="204"/>
      <c r="K23" s="204" t="s">
        <v>14241</v>
      </c>
      <c r="L23" s="204" t="s">
        <v>14296</v>
      </c>
      <c r="M23" s="204"/>
      <c r="N23" s="204"/>
      <c r="O23" s="204" t="s">
        <v>14355</v>
      </c>
      <c r="P23" s="204" t="s">
        <v>367</v>
      </c>
      <c r="Q23" s="204"/>
      <c r="R23" s="204" t="s">
        <v>14109</v>
      </c>
      <c r="S23" s="204" t="s">
        <v>14122</v>
      </c>
      <c r="T23" s="204" t="s">
        <v>14581</v>
      </c>
      <c r="U23" s="204" t="s">
        <v>14625</v>
      </c>
      <c r="V23" s="204" t="s">
        <v>14417</v>
      </c>
      <c r="W23" s="204" t="s">
        <v>14733</v>
      </c>
      <c r="X23" s="204" t="s">
        <v>14792</v>
      </c>
      <c r="Y23" s="204"/>
      <c r="Z23" s="204" t="s">
        <v>14470</v>
      </c>
      <c r="AA23" s="204"/>
      <c r="AB23" s="204" t="s">
        <v>14168</v>
      </c>
      <c r="AC23" s="204" t="s">
        <v>14418</v>
      </c>
      <c r="AD23" s="204" t="s">
        <v>14504</v>
      </c>
      <c r="AE23" s="204" t="s">
        <v>15018</v>
      </c>
      <c r="AF23" s="204" t="s">
        <v>15058</v>
      </c>
      <c r="AG23" s="204" t="s">
        <v>14106</v>
      </c>
      <c r="AH23" s="204" t="s">
        <v>15161</v>
      </c>
      <c r="AI23" s="204" t="s">
        <v>15186</v>
      </c>
      <c r="AJ23" s="204"/>
      <c r="AK23" s="204" t="s">
        <v>14316</v>
      </c>
      <c r="AL23" s="204"/>
      <c r="AM23" s="204" t="s">
        <v>15269</v>
      </c>
      <c r="AN23" s="204" t="s">
        <v>14291</v>
      </c>
      <c r="AO23" s="204" t="s">
        <v>14683</v>
      </c>
      <c r="AP23" s="204" t="s">
        <v>14168</v>
      </c>
      <c r="AQ23" s="204"/>
      <c r="AR23" s="204" t="s">
        <v>14332</v>
      </c>
      <c r="AS23" s="204" t="s">
        <v>15304</v>
      </c>
      <c r="AT23" s="204" t="s">
        <v>14417</v>
      </c>
      <c r="AU23" s="204" t="s">
        <v>15488</v>
      </c>
      <c r="AV23" s="204" t="s">
        <v>15640</v>
      </c>
      <c r="AW23" s="204" t="s">
        <v>14347</v>
      </c>
      <c r="AX23" s="204"/>
      <c r="AY23" s="204" t="s">
        <v>15732</v>
      </c>
      <c r="AZ23" s="204" t="s">
        <v>15752</v>
      </c>
      <c r="BA23" s="204" t="s">
        <v>15784</v>
      </c>
      <c r="BB23" s="204" t="s">
        <v>14571</v>
      </c>
    </row>
    <row r="24" spans="1:56" s="127" customFormat="1">
      <c r="B24" s="127" t="s">
        <v>554</v>
      </c>
      <c r="C24" s="204" t="s">
        <v>302</v>
      </c>
      <c r="D24" s="204" t="s">
        <v>313</v>
      </c>
      <c r="E24" s="204" t="s">
        <v>474</v>
      </c>
      <c r="F24" s="204"/>
      <c r="G24" s="204" t="s">
        <v>14088</v>
      </c>
      <c r="H24" s="204" t="s">
        <v>14117</v>
      </c>
      <c r="I24" s="204" t="s">
        <v>14171</v>
      </c>
      <c r="J24" s="204"/>
      <c r="K24" s="204" t="s">
        <v>14242</v>
      </c>
      <c r="L24" s="204" t="s">
        <v>14297</v>
      </c>
      <c r="M24" s="204"/>
      <c r="N24" s="204"/>
      <c r="O24" s="204" t="s">
        <v>14356</v>
      </c>
      <c r="P24" s="204" t="s">
        <v>14402</v>
      </c>
      <c r="Q24" s="204"/>
      <c r="R24" s="204" t="s">
        <v>14110</v>
      </c>
      <c r="S24" s="204" t="s">
        <v>298</v>
      </c>
      <c r="T24" s="204" t="s">
        <v>14295</v>
      </c>
      <c r="U24" s="204" t="s">
        <v>14125</v>
      </c>
      <c r="V24" s="204" t="s">
        <v>14509</v>
      </c>
      <c r="W24" s="204" t="s">
        <v>14162</v>
      </c>
      <c r="X24" s="204" t="s">
        <v>298</v>
      </c>
      <c r="Y24" s="204"/>
      <c r="Z24" s="204" t="s">
        <v>314</v>
      </c>
      <c r="AA24" s="204"/>
      <c r="AB24" s="204" t="s">
        <v>14292</v>
      </c>
      <c r="AC24" s="204" t="s">
        <v>14295</v>
      </c>
      <c r="AD24" s="204" t="s">
        <v>14981</v>
      </c>
      <c r="AE24" s="204" t="s">
        <v>301</v>
      </c>
      <c r="AF24" s="204" t="s">
        <v>15059</v>
      </c>
      <c r="AG24" s="204" t="s">
        <v>15096</v>
      </c>
      <c r="AH24" s="204" t="s">
        <v>15162</v>
      </c>
      <c r="AI24" s="204" t="s">
        <v>14291</v>
      </c>
      <c r="AJ24" s="204"/>
      <c r="AK24" s="204" t="s">
        <v>15240</v>
      </c>
      <c r="AL24" s="204"/>
      <c r="AM24" s="204" t="s">
        <v>295</v>
      </c>
      <c r="AN24" s="204" t="s">
        <v>295</v>
      </c>
      <c r="AO24" s="204" t="s">
        <v>14183</v>
      </c>
      <c r="AP24" s="204" t="s">
        <v>292</v>
      </c>
      <c r="AQ24" s="204"/>
      <c r="AR24" s="204" t="s">
        <v>15395</v>
      </c>
      <c r="AS24" s="204" t="s">
        <v>14295</v>
      </c>
      <c r="AT24" s="204" t="s">
        <v>14121</v>
      </c>
      <c r="AU24" s="204" t="s">
        <v>15489</v>
      </c>
      <c r="AV24" s="204" t="s">
        <v>14201</v>
      </c>
      <c r="AW24" s="204" t="s">
        <v>15389</v>
      </c>
      <c r="AX24" s="204"/>
      <c r="AY24" s="204" t="s">
        <v>305</v>
      </c>
      <c r="AZ24" s="204" t="s">
        <v>15361</v>
      </c>
      <c r="BA24" s="204" t="s">
        <v>305</v>
      </c>
      <c r="BB24" s="204" t="s">
        <v>15803</v>
      </c>
    </row>
    <row r="25" spans="1:56" s="127" customFormat="1">
      <c r="B25" s="127" t="s">
        <v>555</v>
      </c>
      <c r="C25" s="204" t="s">
        <v>303</v>
      </c>
      <c r="E25" s="204" t="s">
        <v>475</v>
      </c>
      <c r="G25" s="204" t="s">
        <v>14089</v>
      </c>
      <c r="H25" s="127" t="s">
        <v>14118</v>
      </c>
      <c r="I25" s="127" t="s">
        <v>14172</v>
      </c>
      <c r="K25" s="127" t="s">
        <v>14243</v>
      </c>
      <c r="L25" s="127" t="s">
        <v>14298</v>
      </c>
      <c r="O25" s="127" t="s">
        <v>14357</v>
      </c>
      <c r="P25" s="127" t="s">
        <v>14162</v>
      </c>
      <c r="R25" s="127" t="s">
        <v>14408</v>
      </c>
      <c r="S25" s="127" t="s">
        <v>14299</v>
      </c>
      <c r="T25" s="127" t="s">
        <v>14582</v>
      </c>
      <c r="U25" s="127" t="s">
        <v>14427</v>
      </c>
      <c r="V25" s="127" t="s">
        <v>14665</v>
      </c>
      <c r="W25" s="127" t="s">
        <v>14734</v>
      </c>
      <c r="X25" s="127" t="s">
        <v>14175</v>
      </c>
      <c r="Z25" s="127" t="s">
        <v>14844</v>
      </c>
      <c r="AB25" s="127" t="s">
        <v>14509</v>
      </c>
      <c r="AC25" s="127" t="s">
        <v>14926</v>
      </c>
      <c r="AD25" s="127" t="s">
        <v>14579</v>
      </c>
      <c r="AE25" s="127" t="s">
        <v>15019</v>
      </c>
      <c r="AF25" s="127" t="s">
        <v>304</v>
      </c>
      <c r="AG25" s="127" t="s">
        <v>14110</v>
      </c>
      <c r="AH25" s="127" t="s">
        <v>15163</v>
      </c>
      <c r="AI25" s="127" t="s">
        <v>14925</v>
      </c>
      <c r="AK25" s="127" t="s">
        <v>15241</v>
      </c>
      <c r="AM25" s="127" t="s">
        <v>5</v>
      </c>
      <c r="AN25" s="127" t="s">
        <v>15304</v>
      </c>
      <c r="AO25" s="127" t="s">
        <v>14519</v>
      </c>
      <c r="AP25" s="127" t="s">
        <v>15360</v>
      </c>
      <c r="AR25" s="127" t="s">
        <v>15396</v>
      </c>
      <c r="AS25" s="127" t="s">
        <v>15420</v>
      </c>
      <c r="AT25" s="127" t="s">
        <v>15451</v>
      </c>
      <c r="AU25" s="127" t="s">
        <v>15490</v>
      </c>
      <c r="AV25" s="127" t="s">
        <v>14329</v>
      </c>
      <c r="AW25" s="127" t="s">
        <v>14109</v>
      </c>
      <c r="AY25" s="127" t="s">
        <v>14183</v>
      </c>
      <c r="AZ25" s="127" t="s">
        <v>14175</v>
      </c>
      <c r="BA25" s="127" t="s">
        <v>14183</v>
      </c>
      <c r="BB25" s="127" t="s">
        <v>15804</v>
      </c>
    </row>
    <row r="26" spans="1:56" s="127" customFormat="1">
      <c r="B26" s="127" t="s">
        <v>558</v>
      </c>
      <c r="C26" s="204" t="s">
        <v>304</v>
      </c>
      <c r="E26" s="204" t="s">
        <v>476</v>
      </c>
      <c r="G26" s="127" t="s">
        <v>14090</v>
      </c>
      <c r="H26" s="127" t="s">
        <v>14119</v>
      </c>
      <c r="I26" s="127" t="s">
        <v>14173</v>
      </c>
      <c r="K26" s="127" t="s">
        <v>14244</v>
      </c>
      <c r="L26" s="127" t="s">
        <v>14299</v>
      </c>
      <c r="O26" s="127" t="s">
        <v>302</v>
      </c>
      <c r="P26" s="127" t="s">
        <v>14403</v>
      </c>
      <c r="R26" s="127" t="s">
        <v>289</v>
      </c>
      <c r="S26" s="127" t="s">
        <v>14559</v>
      </c>
      <c r="T26" s="127" t="s">
        <v>14583</v>
      </c>
      <c r="U26" s="127" t="s">
        <v>14626</v>
      </c>
      <c r="V26" s="127" t="s">
        <v>14295</v>
      </c>
      <c r="W26" s="127" t="s">
        <v>14735</v>
      </c>
      <c r="X26" s="127" t="s">
        <v>14793</v>
      </c>
      <c r="Z26" s="127" t="s">
        <v>14830</v>
      </c>
      <c r="AB26" s="127" t="s">
        <v>14868</v>
      </c>
      <c r="AC26" s="127" t="s">
        <v>14927</v>
      </c>
      <c r="AD26" s="127" t="s">
        <v>14164</v>
      </c>
      <c r="AE26" s="127" t="s">
        <v>14437</v>
      </c>
      <c r="AF26" s="127" t="s">
        <v>15060</v>
      </c>
      <c r="AG26" s="127" t="s">
        <v>14165</v>
      </c>
      <c r="AH26" s="127" t="s">
        <v>15164</v>
      </c>
      <c r="AI26" s="127" t="s">
        <v>15187</v>
      </c>
      <c r="AK26" s="127" t="s">
        <v>15070</v>
      </c>
      <c r="AM26" s="127" t="s">
        <v>14332</v>
      </c>
      <c r="AN26" s="127" t="s">
        <v>14667</v>
      </c>
      <c r="AO26" s="127" t="s">
        <v>15342</v>
      </c>
      <c r="AP26" s="127" t="s">
        <v>295</v>
      </c>
      <c r="AR26" s="127" t="s">
        <v>15397</v>
      </c>
      <c r="AS26" s="127" t="s">
        <v>15421</v>
      </c>
      <c r="AT26" s="127" t="s">
        <v>15452</v>
      </c>
      <c r="AU26" s="127" t="s">
        <v>15491</v>
      </c>
      <c r="AV26" s="127" t="s">
        <v>15641</v>
      </c>
      <c r="AW26" s="127" t="s">
        <v>15302</v>
      </c>
      <c r="AY26" s="127" t="s">
        <v>14600</v>
      </c>
      <c r="AZ26" s="127" t="s">
        <v>14743</v>
      </c>
      <c r="BA26" s="127" t="s">
        <v>14185</v>
      </c>
      <c r="BB26" s="127" t="s">
        <v>15805</v>
      </c>
    </row>
    <row r="27" spans="1:56" s="127" customFormat="1">
      <c r="B27" s="127" t="s">
        <v>557</v>
      </c>
      <c r="C27" s="204" t="s">
        <v>144</v>
      </c>
      <c r="E27" s="204" t="s">
        <v>477</v>
      </c>
      <c r="G27" s="127" t="s">
        <v>14091</v>
      </c>
      <c r="H27" s="127" t="s">
        <v>14120</v>
      </c>
      <c r="I27" s="127" t="s">
        <v>298</v>
      </c>
      <c r="K27" s="127" t="s">
        <v>14245</v>
      </c>
      <c r="L27" s="127" t="s">
        <v>14300</v>
      </c>
      <c r="O27" s="127" t="s">
        <v>14358</v>
      </c>
      <c r="P27" s="127" t="s">
        <v>14404</v>
      </c>
      <c r="R27" s="127" t="s">
        <v>14168</v>
      </c>
      <c r="S27" s="127" t="s">
        <v>14560</v>
      </c>
      <c r="T27" s="127" t="s">
        <v>14584</v>
      </c>
      <c r="U27" s="127" t="s">
        <v>298</v>
      </c>
      <c r="V27" s="127" t="s">
        <v>14584</v>
      </c>
      <c r="W27" s="127" t="s">
        <v>14579</v>
      </c>
      <c r="X27" s="127" t="s">
        <v>14794</v>
      </c>
      <c r="Z27" s="127" t="s">
        <v>9095</v>
      </c>
      <c r="AB27" s="127" t="s">
        <v>14511</v>
      </c>
      <c r="AC27" s="127" t="s">
        <v>14928</v>
      </c>
      <c r="AD27" s="127" t="s">
        <v>14110</v>
      </c>
      <c r="AE27" s="127" t="s">
        <v>14515</v>
      </c>
      <c r="AF27" s="127" t="s">
        <v>14238</v>
      </c>
      <c r="AG27" s="127" t="s">
        <v>15097</v>
      </c>
      <c r="AH27" s="127" t="s">
        <v>14185</v>
      </c>
      <c r="AI27" s="127" t="s">
        <v>14416</v>
      </c>
      <c r="AK27" s="127" t="s">
        <v>15242</v>
      </c>
      <c r="AM27" s="127" t="s">
        <v>14125</v>
      </c>
      <c r="AN27" s="127" t="s">
        <v>14300</v>
      </c>
      <c r="AO27" s="127" t="s">
        <v>14139</v>
      </c>
      <c r="AP27" s="127" t="s">
        <v>14666</v>
      </c>
      <c r="AR27" s="127" t="s">
        <v>14674</v>
      </c>
      <c r="AS27" s="127" t="s">
        <v>15422</v>
      </c>
      <c r="AT27" s="127" t="s">
        <v>14125</v>
      </c>
      <c r="AU27" s="127" t="s">
        <v>14397</v>
      </c>
      <c r="AV27" s="127" t="s">
        <v>15642</v>
      </c>
      <c r="AW27" s="127" t="s">
        <v>15656</v>
      </c>
      <c r="AY27" s="127" t="s">
        <v>15733</v>
      </c>
      <c r="AZ27" s="127" t="s">
        <v>15753</v>
      </c>
      <c r="BA27" s="127" t="s">
        <v>15119</v>
      </c>
    </row>
    <row r="28" spans="1:56" s="127" customFormat="1">
      <c r="B28" s="127" t="s">
        <v>556</v>
      </c>
      <c r="C28" s="204" t="s">
        <v>305</v>
      </c>
      <c r="E28" s="204" t="s">
        <v>478</v>
      </c>
      <c r="G28" s="127" t="s">
        <v>14092</v>
      </c>
      <c r="H28" s="127" t="s">
        <v>14121</v>
      </c>
      <c r="I28" s="127" t="s">
        <v>300</v>
      </c>
      <c r="K28" s="127" t="s">
        <v>14246</v>
      </c>
      <c r="L28" s="127" t="s">
        <v>14301</v>
      </c>
      <c r="O28" s="127" t="s">
        <v>14359</v>
      </c>
      <c r="P28" s="127" t="s">
        <v>14405</v>
      </c>
      <c r="R28" s="127" t="s">
        <v>14120</v>
      </c>
      <c r="S28" s="127" t="s">
        <v>11897</v>
      </c>
      <c r="T28" s="127" t="s">
        <v>14423</v>
      </c>
      <c r="U28" s="127" t="s">
        <v>300</v>
      </c>
      <c r="V28" s="127" t="s">
        <v>14666</v>
      </c>
      <c r="W28" s="127" t="s">
        <v>14164</v>
      </c>
      <c r="X28" s="127" t="s">
        <v>14130</v>
      </c>
      <c r="AB28" s="127" t="s">
        <v>6</v>
      </c>
      <c r="AC28" s="127" t="s">
        <v>14929</v>
      </c>
      <c r="AD28" s="127" t="s">
        <v>289</v>
      </c>
      <c r="AE28" s="127" t="s">
        <v>15020</v>
      </c>
      <c r="AF28" s="127" t="s">
        <v>15061</v>
      </c>
      <c r="AG28" s="127" t="s">
        <v>15098</v>
      </c>
      <c r="AH28" s="127" t="s">
        <v>14597</v>
      </c>
      <c r="AI28" s="127" t="s">
        <v>15188</v>
      </c>
      <c r="AK28" s="127" t="s">
        <v>14326</v>
      </c>
      <c r="AM28" s="127" t="s">
        <v>298</v>
      </c>
      <c r="AN28" s="127" t="s">
        <v>15305</v>
      </c>
      <c r="AO28" s="127" t="s">
        <v>15280</v>
      </c>
      <c r="AP28" s="127" t="s">
        <v>5</v>
      </c>
      <c r="AR28" s="127" t="s">
        <v>15398</v>
      </c>
      <c r="AS28" s="127" t="s">
        <v>14175</v>
      </c>
      <c r="AT28" s="127" t="s">
        <v>15453</v>
      </c>
      <c r="AU28" s="127" t="s">
        <v>14576</v>
      </c>
      <c r="AV28" s="127" t="s">
        <v>2639</v>
      </c>
      <c r="AW28" s="127" t="s">
        <v>292</v>
      </c>
      <c r="AY28" s="127" t="s">
        <v>15734</v>
      </c>
      <c r="AZ28" s="127" t="s">
        <v>11049</v>
      </c>
      <c r="BA28" s="127" t="s">
        <v>14139</v>
      </c>
    </row>
    <row r="29" spans="1:56" s="127" customFormat="1">
      <c r="B29" s="127" t="s">
        <v>559</v>
      </c>
      <c r="C29" s="204" t="s">
        <v>7</v>
      </c>
      <c r="E29" s="204" t="s">
        <v>479</v>
      </c>
      <c r="G29" s="127" t="s">
        <v>14093</v>
      </c>
      <c r="H29" s="127" t="s">
        <v>14122</v>
      </c>
      <c r="I29" s="127" t="s">
        <v>14174</v>
      </c>
      <c r="K29" s="127" t="s">
        <v>14247</v>
      </c>
      <c r="L29" s="127" t="s">
        <v>14302</v>
      </c>
      <c r="O29" s="127" t="s">
        <v>14360</v>
      </c>
      <c r="P29" s="127" t="s">
        <v>14406</v>
      </c>
      <c r="R29" s="127" t="s">
        <v>14507</v>
      </c>
      <c r="S29" s="127" t="s">
        <v>304</v>
      </c>
      <c r="T29" s="127" t="s">
        <v>14125</v>
      </c>
      <c r="U29" s="127" t="s">
        <v>14627</v>
      </c>
      <c r="V29" s="127" t="s">
        <v>14667</v>
      </c>
      <c r="W29" s="127" t="s">
        <v>14110</v>
      </c>
      <c r="X29" s="127" t="s">
        <v>304</v>
      </c>
      <c r="AB29" s="127" t="s">
        <v>14869</v>
      </c>
      <c r="AC29" s="127" t="s">
        <v>14175</v>
      </c>
      <c r="AD29" s="127" t="s">
        <v>14982</v>
      </c>
      <c r="AE29" s="127" t="s">
        <v>14363</v>
      </c>
      <c r="AF29" s="127" t="s">
        <v>14367</v>
      </c>
      <c r="AG29" s="127" t="s">
        <v>292</v>
      </c>
      <c r="AH29" s="127" t="s">
        <v>14452</v>
      </c>
      <c r="AI29" s="127" t="s">
        <v>15189</v>
      </c>
      <c r="AK29" s="127" t="s">
        <v>14327</v>
      </c>
      <c r="AM29" s="127" t="s">
        <v>300</v>
      </c>
      <c r="AN29" s="127" t="s">
        <v>14433</v>
      </c>
      <c r="AO29" s="127" t="s">
        <v>15343</v>
      </c>
      <c r="AP29" s="127" t="s">
        <v>14125</v>
      </c>
      <c r="AR29" s="127" t="s">
        <v>15399</v>
      </c>
      <c r="AS29" s="127" t="s">
        <v>15423</v>
      </c>
      <c r="AT29" s="127" t="s">
        <v>298</v>
      </c>
      <c r="AU29" s="127" t="s">
        <v>15492</v>
      </c>
      <c r="AV29" s="127" t="s">
        <v>15643</v>
      </c>
      <c r="AW29" s="127" t="s">
        <v>15657</v>
      </c>
      <c r="AY29" s="127" t="s">
        <v>15735</v>
      </c>
      <c r="AZ29" s="127" t="s">
        <v>14879</v>
      </c>
      <c r="BA29" s="127" t="s">
        <v>14140</v>
      </c>
    </row>
    <row r="30" spans="1:56" s="127" customFormat="1">
      <c r="B30" s="127" t="s">
        <v>560</v>
      </c>
      <c r="C30" s="204" t="s">
        <v>8</v>
      </c>
      <c r="E30" s="204" t="s">
        <v>480</v>
      </c>
      <c r="G30" s="127" t="s">
        <v>14094</v>
      </c>
      <c r="H30" s="127" t="s">
        <v>14123</v>
      </c>
      <c r="I30" s="127" t="s">
        <v>14175</v>
      </c>
      <c r="K30" s="127" t="s">
        <v>14248</v>
      </c>
      <c r="L30" s="127" t="s">
        <v>14303</v>
      </c>
      <c r="O30" s="127" t="s">
        <v>14361</v>
      </c>
      <c r="P30" s="127" t="s">
        <v>14407</v>
      </c>
      <c r="R30" s="127" t="s">
        <v>14417</v>
      </c>
      <c r="S30" s="127" t="s">
        <v>14561</v>
      </c>
      <c r="T30" s="127" t="s">
        <v>14585</v>
      </c>
      <c r="U30" s="127" t="s">
        <v>14175</v>
      </c>
      <c r="V30" s="127" t="s">
        <v>14668</v>
      </c>
      <c r="W30" s="127" t="s">
        <v>289</v>
      </c>
      <c r="X30" s="127" t="s">
        <v>14795</v>
      </c>
      <c r="AB30" s="127" t="s">
        <v>14870</v>
      </c>
      <c r="AC30" s="127" t="s">
        <v>14930</v>
      </c>
      <c r="AD30" s="127" t="s">
        <v>14983</v>
      </c>
      <c r="AE30" s="127" t="s">
        <v>15021</v>
      </c>
      <c r="AF30" s="127" t="s">
        <v>14183</v>
      </c>
      <c r="AG30" s="127" t="s">
        <v>15099</v>
      </c>
      <c r="AH30" s="127" t="s">
        <v>15165</v>
      </c>
      <c r="AI30" s="127" t="s">
        <v>14418</v>
      </c>
      <c r="AK30" s="127" t="s">
        <v>15243</v>
      </c>
      <c r="AM30" s="127" t="s">
        <v>15270</v>
      </c>
      <c r="AN30" s="127" t="s">
        <v>14175</v>
      </c>
      <c r="AO30" s="127" t="s">
        <v>14192</v>
      </c>
      <c r="AP30" s="127" t="s">
        <v>15361</v>
      </c>
      <c r="AR30" s="127" t="s">
        <v>14443</v>
      </c>
      <c r="AS30" s="127" t="s">
        <v>15424</v>
      </c>
      <c r="AT30" s="127" t="s">
        <v>14627</v>
      </c>
      <c r="AU30" s="127" t="s">
        <v>15493</v>
      </c>
      <c r="AV30" s="127" t="s">
        <v>314</v>
      </c>
      <c r="AW30" s="127" t="s">
        <v>15658</v>
      </c>
      <c r="AY30" s="127" t="s">
        <v>14461</v>
      </c>
      <c r="AZ30" s="127" t="s">
        <v>14130</v>
      </c>
      <c r="BA30" s="127" t="s">
        <v>14600</v>
      </c>
    </row>
    <row r="31" spans="1:56" s="127" customFormat="1">
      <c r="B31" s="127" t="s">
        <v>562</v>
      </c>
      <c r="C31" s="204" t="s">
        <v>9</v>
      </c>
      <c r="E31" s="204" t="s">
        <v>481</v>
      </c>
      <c r="G31" s="127" t="s">
        <v>14095</v>
      </c>
      <c r="H31" s="127" t="s">
        <v>14124</v>
      </c>
      <c r="I31" s="127" t="s">
        <v>301</v>
      </c>
      <c r="K31" s="127" t="s">
        <v>14249</v>
      </c>
      <c r="L31" s="127" t="s">
        <v>14304</v>
      </c>
      <c r="O31" s="127" t="s">
        <v>14362</v>
      </c>
      <c r="P31" s="127" t="s">
        <v>14106</v>
      </c>
      <c r="R31" s="127" t="s">
        <v>295</v>
      </c>
      <c r="S31" s="127" t="s">
        <v>14562</v>
      </c>
      <c r="T31" s="127" t="s">
        <v>298</v>
      </c>
      <c r="U31" s="127" t="s">
        <v>301</v>
      </c>
      <c r="V31" s="127" t="s">
        <v>14669</v>
      </c>
      <c r="W31" s="127" t="s">
        <v>14169</v>
      </c>
      <c r="X31" s="127" t="s">
        <v>14182</v>
      </c>
      <c r="AB31" s="127" t="s">
        <v>14871</v>
      </c>
      <c r="AC31" s="127" t="s">
        <v>14129</v>
      </c>
      <c r="AD31" s="127" t="s">
        <v>14168</v>
      </c>
      <c r="AE31" s="127" t="s">
        <v>15022</v>
      </c>
      <c r="AF31" s="127" t="s">
        <v>15062</v>
      </c>
      <c r="AG31" s="127" t="s">
        <v>15100</v>
      </c>
      <c r="AH31" s="127" t="s">
        <v>14598</v>
      </c>
      <c r="AI31" s="127" t="s">
        <v>14295</v>
      </c>
      <c r="AK31" s="127" t="s">
        <v>14264</v>
      </c>
      <c r="AM31" s="127" t="s">
        <v>15271</v>
      </c>
      <c r="AN31" s="127" t="s">
        <v>15306</v>
      </c>
      <c r="AO31" s="127" t="s">
        <v>14707</v>
      </c>
      <c r="AP31" s="127" t="s">
        <v>298</v>
      </c>
      <c r="AR31" s="127" t="s">
        <v>15400</v>
      </c>
      <c r="AS31" s="127" t="s">
        <v>15425</v>
      </c>
      <c r="AT31" s="127" t="s">
        <v>15454</v>
      </c>
      <c r="AU31" s="127" t="s">
        <v>14730</v>
      </c>
      <c r="AV31" s="127" t="s">
        <v>20</v>
      </c>
      <c r="AW31" s="127" t="s">
        <v>155</v>
      </c>
      <c r="AY31" s="127" t="s">
        <v>14326</v>
      </c>
      <c r="AZ31" s="127" t="s">
        <v>304</v>
      </c>
      <c r="BA31" s="127" t="s">
        <v>296</v>
      </c>
    </row>
    <row r="32" spans="1:56" s="127" customFormat="1">
      <c r="B32" s="127" t="s">
        <v>561</v>
      </c>
      <c r="C32" s="204" t="s">
        <v>306</v>
      </c>
      <c r="E32" s="204" t="s">
        <v>482</v>
      </c>
      <c r="G32" s="127" t="s">
        <v>14096</v>
      </c>
      <c r="H32" s="127" t="s">
        <v>14125</v>
      </c>
      <c r="I32" s="127" t="s">
        <v>14176</v>
      </c>
      <c r="K32" s="127" t="s">
        <v>6652</v>
      </c>
      <c r="L32" s="127" t="s">
        <v>14305</v>
      </c>
      <c r="O32" s="127" t="s">
        <v>14363</v>
      </c>
      <c r="P32" s="127" t="s">
        <v>14109</v>
      </c>
      <c r="R32" s="127" t="s">
        <v>14508</v>
      </c>
      <c r="S32" s="127" t="s">
        <v>14563</v>
      </c>
      <c r="T32" s="127" t="s">
        <v>300</v>
      </c>
      <c r="U32" s="127" t="s">
        <v>302</v>
      </c>
      <c r="V32" s="127" t="s">
        <v>14585</v>
      </c>
      <c r="W32" s="127" t="s">
        <v>292</v>
      </c>
      <c r="X32" s="127" t="s">
        <v>14796</v>
      </c>
      <c r="AB32" s="127" t="s">
        <v>14872</v>
      </c>
      <c r="AC32" s="127" t="s">
        <v>14931</v>
      </c>
      <c r="AD32" s="127" t="s">
        <v>14415</v>
      </c>
      <c r="AE32" s="127" t="s">
        <v>15023</v>
      </c>
      <c r="AF32" s="127" t="s">
        <v>8</v>
      </c>
      <c r="AG32" s="127" t="s">
        <v>15101</v>
      </c>
      <c r="AH32" s="127" t="s">
        <v>296</v>
      </c>
      <c r="AI32" s="127" t="s">
        <v>15190</v>
      </c>
      <c r="AK32" s="127" t="s">
        <v>15244</v>
      </c>
      <c r="AM32" s="127" t="s">
        <v>301</v>
      </c>
      <c r="AN32" s="127" t="s">
        <v>15307</v>
      </c>
      <c r="AO32" s="127" t="s">
        <v>15344</v>
      </c>
      <c r="AP32" s="127" t="s">
        <v>300</v>
      </c>
      <c r="AR32" s="127" t="s">
        <v>15203</v>
      </c>
      <c r="AS32" s="127" t="s">
        <v>15426</v>
      </c>
      <c r="AT32" s="127" t="s">
        <v>15455</v>
      </c>
      <c r="AU32" s="127" t="s">
        <v>14104</v>
      </c>
      <c r="AV32" s="127" t="s">
        <v>15644</v>
      </c>
      <c r="AW32" s="127" t="s">
        <v>15659</v>
      </c>
      <c r="AY32" s="127" t="s">
        <v>15736</v>
      </c>
      <c r="AZ32" s="127" t="s">
        <v>14079</v>
      </c>
      <c r="BA32" s="127" t="s">
        <v>14312</v>
      </c>
    </row>
    <row r="33" spans="2:53" s="127" customFormat="1">
      <c r="B33" s="127" t="s">
        <v>563</v>
      </c>
      <c r="C33" s="204" t="s">
        <v>147</v>
      </c>
      <c r="E33" s="204" t="s">
        <v>483</v>
      </c>
      <c r="H33" s="127" t="s">
        <v>298</v>
      </c>
      <c r="I33" s="127" t="s">
        <v>14177</v>
      </c>
      <c r="K33" s="127" t="s">
        <v>25</v>
      </c>
      <c r="L33" s="127" t="s">
        <v>14130</v>
      </c>
      <c r="O33" s="127" t="s">
        <v>14364</v>
      </c>
      <c r="P33" s="127" t="s">
        <v>14110</v>
      </c>
      <c r="R33" s="127" t="s">
        <v>14509</v>
      </c>
      <c r="S33" s="127" t="s">
        <v>14564</v>
      </c>
      <c r="T33" s="127" t="s">
        <v>14586</v>
      </c>
      <c r="U33" s="127" t="s">
        <v>14437</v>
      </c>
      <c r="V33" s="127" t="s">
        <v>298</v>
      </c>
      <c r="W33" s="127" t="s">
        <v>14622</v>
      </c>
      <c r="X33" s="127" t="s">
        <v>14797</v>
      </c>
      <c r="AB33" s="127" t="s">
        <v>14873</v>
      </c>
      <c r="AC33" s="127" t="s">
        <v>14932</v>
      </c>
      <c r="AD33" s="127" t="s">
        <v>14120</v>
      </c>
      <c r="AE33" s="127" t="s">
        <v>14130</v>
      </c>
      <c r="AF33" s="127" t="s">
        <v>15063</v>
      </c>
      <c r="AG33" s="127" t="s">
        <v>15102</v>
      </c>
      <c r="AH33" s="127" t="s">
        <v>14687</v>
      </c>
      <c r="AI33" s="127" t="s">
        <v>14927</v>
      </c>
      <c r="AK33" s="127" t="s">
        <v>15245</v>
      </c>
      <c r="AM33" s="127" t="s">
        <v>15272</v>
      </c>
      <c r="AN33" s="127" t="s">
        <v>14675</v>
      </c>
      <c r="AO33" s="127" t="s">
        <v>15345</v>
      </c>
      <c r="AP33" s="127" t="s">
        <v>301</v>
      </c>
      <c r="AR33" s="127" t="s">
        <v>14448</v>
      </c>
      <c r="AS33" s="127" t="s">
        <v>15427</v>
      </c>
      <c r="AT33" s="127" t="s">
        <v>301</v>
      </c>
      <c r="AU33" s="127" t="s">
        <v>15494</v>
      </c>
      <c r="AW33" s="127" t="s">
        <v>15660</v>
      </c>
      <c r="AY33" s="127" t="s">
        <v>15737</v>
      </c>
      <c r="AZ33" s="127" t="s">
        <v>15754</v>
      </c>
      <c r="BA33" s="127" t="s">
        <v>15785</v>
      </c>
    </row>
    <row r="34" spans="2:53" s="127" customFormat="1" ht="14.1" customHeight="1">
      <c r="B34" s="127" t="s">
        <v>568</v>
      </c>
      <c r="C34" s="204" t="s">
        <v>343</v>
      </c>
      <c r="E34" s="204" t="s">
        <v>484</v>
      </c>
      <c r="H34" s="127" t="s">
        <v>14126</v>
      </c>
      <c r="I34" s="127" t="s">
        <v>14178</v>
      </c>
      <c r="K34" s="127" t="s">
        <v>14250</v>
      </c>
      <c r="L34" s="127" t="s">
        <v>304</v>
      </c>
      <c r="O34" s="127" t="s">
        <v>14130</v>
      </c>
      <c r="P34" s="127" t="s">
        <v>14408</v>
      </c>
      <c r="R34" s="127" t="s">
        <v>14510</v>
      </c>
      <c r="S34" s="127" t="s">
        <v>305</v>
      </c>
      <c r="T34" s="127" t="s">
        <v>301</v>
      </c>
      <c r="U34" s="127" t="s">
        <v>14515</v>
      </c>
      <c r="V34" s="127" t="s">
        <v>14670</v>
      </c>
      <c r="W34" s="127" t="s">
        <v>14736</v>
      </c>
      <c r="X34" s="127" t="s">
        <v>14183</v>
      </c>
      <c r="AB34" s="127" t="s">
        <v>14874</v>
      </c>
      <c r="AC34" s="127" t="s">
        <v>14933</v>
      </c>
      <c r="AD34" s="127" t="s">
        <v>14622</v>
      </c>
      <c r="AE34" s="127" t="s">
        <v>14443</v>
      </c>
      <c r="AF34" s="127" t="s">
        <v>14312</v>
      </c>
      <c r="AG34" s="127" t="s">
        <v>15103</v>
      </c>
      <c r="AH34" s="127" t="s">
        <v>15166</v>
      </c>
      <c r="AI34" s="127" t="s">
        <v>298</v>
      </c>
      <c r="AK34" s="127" t="s">
        <v>15246</v>
      </c>
      <c r="AM34" s="127" t="s">
        <v>302</v>
      </c>
      <c r="AN34" s="127" t="s">
        <v>14677</v>
      </c>
      <c r="AO34" s="127" t="s">
        <v>158</v>
      </c>
      <c r="AP34" s="127" t="s">
        <v>15362</v>
      </c>
      <c r="AR34" s="127" t="s">
        <v>14134</v>
      </c>
      <c r="AS34" s="127" t="s">
        <v>15233</v>
      </c>
      <c r="AT34" s="127" t="s">
        <v>14512</v>
      </c>
      <c r="AU34" s="127" t="s">
        <v>14784</v>
      </c>
      <c r="AW34" s="127" t="s">
        <v>14427</v>
      </c>
      <c r="AY34" s="127" t="s">
        <v>15738</v>
      </c>
      <c r="AZ34" s="127" t="s">
        <v>15755</v>
      </c>
      <c r="BA34" s="127" t="s">
        <v>15786</v>
      </c>
    </row>
    <row r="35" spans="2:53" s="127" customFormat="1">
      <c r="B35" s="127" t="s">
        <v>569</v>
      </c>
      <c r="C35" s="204" t="s">
        <v>10</v>
      </c>
      <c r="E35" s="204" t="s">
        <v>485</v>
      </c>
      <c r="H35" s="127" t="s">
        <v>301</v>
      </c>
      <c r="I35" s="127" t="s">
        <v>14179</v>
      </c>
      <c r="K35" s="127" t="s">
        <v>14251</v>
      </c>
      <c r="L35" s="127" t="s">
        <v>14306</v>
      </c>
      <c r="O35" s="127" t="s">
        <v>304</v>
      </c>
      <c r="P35" s="127" t="s">
        <v>14409</v>
      </c>
      <c r="R35" s="127" t="s">
        <v>14511</v>
      </c>
      <c r="S35" s="127" t="s">
        <v>14183</v>
      </c>
      <c r="T35" s="127" t="s">
        <v>14512</v>
      </c>
      <c r="U35" s="127" t="s">
        <v>14628</v>
      </c>
      <c r="V35" s="127" t="s">
        <v>14671</v>
      </c>
      <c r="W35" s="127" t="s">
        <v>14737</v>
      </c>
      <c r="X35" s="127" t="s">
        <v>7</v>
      </c>
      <c r="AB35" s="127" t="s">
        <v>14875</v>
      </c>
      <c r="AC35" s="127" t="s">
        <v>14130</v>
      </c>
      <c r="AD35" s="127" t="s">
        <v>14121</v>
      </c>
      <c r="AE35" s="127" t="s">
        <v>304</v>
      </c>
      <c r="AF35" s="127" t="s">
        <v>15064</v>
      </c>
      <c r="AG35" s="127" t="s">
        <v>15104</v>
      </c>
      <c r="AH35" s="127" t="s">
        <v>14761</v>
      </c>
      <c r="AI35" s="127" t="s">
        <v>15191</v>
      </c>
      <c r="AK35" s="127" t="s">
        <v>158</v>
      </c>
      <c r="AM35" s="127" t="s">
        <v>14437</v>
      </c>
      <c r="AN35" s="127" t="s">
        <v>15308</v>
      </c>
      <c r="AO35" s="127" t="s">
        <v>15346</v>
      </c>
      <c r="AP35" s="127" t="s">
        <v>11357</v>
      </c>
      <c r="AR35" s="127" t="s">
        <v>15401</v>
      </c>
      <c r="AS35" s="127" t="s">
        <v>15308</v>
      </c>
      <c r="AT35" s="127" t="s">
        <v>15456</v>
      </c>
      <c r="AU35" s="127" t="s">
        <v>15495</v>
      </c>
      <c r="AW35" s="127" t="s">
        <v>15661</v>
      </c>
      <c r="AY35" s="127" t="s">
        <v>15739</v>
      </c>
      <c r="AZ35" s="127" t="s">
        <v>15756</v>
      </c>
      <c r="BA35" s="127" t="s">
        <v>9</v>
      </c>
    </row>
    <row r="36" spans="2:53" s="127" customFormat="1">
      <c r="B36" s="127" t="s">
        <v>564</v>
      </c>
      <c r="C36" s="204" t="s">
        <v>307</v>
      </c>
      <c r="E36" s="204" t="s">
        <v>486</v>
      </c>
      <c r="H36" s="127" t="s">
        <v>14127</v>
      </c>
      <c r="I36" s="127" t="s">
        <v>14180</v>
      </c>
      <c r="K36" s="127" t="s">
        <v>14252</v>
      </c>
      <c r="L36" s="127" t="s">
        <v>14307</v>
      </c>
      <c r="O36" s="127" t="s">
        <v>14182</v>
      </c>
      <c r="P36" s="127" t="s">
        <v>14410</v>
      </c>
      <c r="R36" s="127" t="s">
        <v>14125</v>
      </c>
      <c r="S36" s="127" t="s">
        <v>8</v>
      </c>
      <c r="T36" s="127" t="s">
        <v>302</v>
      </c>
      <c r="U36" s="127" t="s">
        <v>14128</v>
      </c>
      <c r="V36" s="127" t="s">
        <v>14212</v>
      </c>
      <c r="W36" s="127" t="s">
        <v>14738</v>
      </c>
      <c r="X36" s="127" t="s">
        <v>8</v>
      </c>
      <c r="AB36" s="127" t="s">
        <v>14876</v>
      </c>
      <c r="AC36" s="127" t="s">
        <v>14934</v>
      </c>
      <c r="AD36" s="127" t="s">
        <v>14984</v>
      </c>
      <c r="AE36" s="127" t="s">
        <v>14795</v>
      </c>
      <c r="AF36" s="127" t="s">
        <v>15065</v>
      </c>
      <c r="AG36" s="127" t="s">
        <v>15105</v>
      </c>
      <c r="AH36" s="127" t="s">
        <v>15167</v>
      </c>
      <c r="AI36" s="127" t="s">
        <v>15192</v>
      </c>
      <c r="AK36" s="127" t="s">
        <v>15247</v>
      </c>
      <c r="AM36" s="127" t="s">
        <v>14514</v>
      </c>
      <c r="AN36" s="127" t="s">
        <v>14130</v>
      </c>
      <c r="AO36" s="127" t="s">
        <v>15347</v>
      </c>
      <c r="AP36" s="127" t="s">
        <v>304</v>
      </c>
      <c r="AR36" s="127" t="s">
        <v>15402</v>
      </c>
      <c r="AS36" s="127" t="s">
        <v>15428</v>
      </c>
      <c r="AT36" s="127" t="s">
        <v>302</v>
      </c>
      <c r="AU36" s="127" t="s">
        <v>15496</v>
      </c>
      <c r="AW36" s="127" t="s">
        <v>298</v>
      </c>
      <c r="AY36" s="127" t="s">
        <v>14711</v>
      </c>
      <c r="AZ36" s="127" t="s">
        <v>14182</v>
      </c>
      <c r="BA36" s="127" t="s">
        <v>14142</v>
      </c>
    </row>
    <row r="37" spans="2:53" s="127" customFormat="1">
      <c r="B37" s="127" t="s">
        <v>566</v>
      </c>
      <c r="C37" s="204" t="s">
        <v>11</v>
      </c>
      <c r="E37" s="204" t="s">
        <v>487</v>
      </c>
      <c r="H37" s="127" t="s">
        <v>14128</v>
      </c>
      <c r="I37" s="127" t="s">
        <v>14130</v>
      </c>
      <c r="K37" s="127" t="s">
        <v>14253</v>
      </c>
      <c r="L37" s="127" t="s">
        <v>14238</v>
      </c>
      <c r="O37" s="127" t="s">
        <v>14238</v>
      </c>
      <c r="P37" s="127" t="s">
        <v>14112</v>
      </c>
      <c r="R37" s="127" t="s">
        <v>14427</v>
      </c>
      <c r="S37" s="127" t="s">
        <v>14565</v>
      </c>
      <c r="T37" s="127" t="s">
        <v>14437</v>
      </c>
      <c r="U37" s="127" t="s">
        <v>14178</v>
      </c>
      <c r="V37" s="127" t="s">
        <v>14175</v>
      </c>
      <c r="W37" s="127" t="s">
        <v>14125</v>
      </c>
      <c r="X37" s="127" t="s">
        <v>14798</v>
      </c>
      <c r="AB37" s="127" t="s">
        <v>14877</v>
      </c>
      <c r="AC37" s="127" t="s">
        <v>14935</v>
      </c>
      <c r="AD37" s="127" t="s">
        <v>14295</v>
      </c>
      <c r="AE37" s="127" t="s">
        <v>14446</v>
      </c>
      <c r="AF37" s="127" t="s">
        <v>14318</v>
      </c>
      <c r="AG37" s="127" t="s">
        <v>14428</v>
      </c>
      <c r="AH37" s="127" t="s">
        <v>15168</v>
      </c>
      <c r="AI37" s="127" t="s">
        <v>15193</v>
      </c>
      <c r="AM37" s="127" t="s">
        <v>14515</v>
      </c>
      <c r="AN37" s="127" t="s">
        <v>304</v>
      </c>
      <c r="AO37" s="127" t="s">
        <v>314</v>
      </c>
      <c r="AP37" s="127" t="s">
        <v>15363</v>
      </c>
      <c r="AR37" s="127" t="s">
        <v>14139</v>
      </c>
      <c r="AS37" s="127" t="s">
        <v>15115</v>
      </c>
      <c r="AT37" s="127" t="s">
        <v>14437</v>
      </c>
      <c r="AU37" s="127" t="s">
        <v>14503</v>
      </c>
      <c r="AW37" s="127" t="s">
        <v>14838</v>
      </c>
      <c r="AY37" s="127" t="s">
        <v>15217</v>
      </c>
      <c r="AZ37" s="127" t="s">
        <v>15757</v>
      </c>
      <c r="BA37" s="127" t="s">
        <v>14762</v>
      </c>
    </row>
    <row r="38" spans="2:53" s="127" customFormat="1">
      <c r="B38" s="127" t="s">
        <v>567</v>
      </c>
      <c r="C38" s="204" t="s">
        <v>12</v>
      </c>
      <c r="E38" s="204" t="s">
        <v>488</v>
      </c>
      <c r="H38" s="127" t="s">
        <v>14129</v>
      </c>
      <c r="I38" s="127" t="s">
        <v>304</v>
      </c>
      <c r="K38" s="127" t="s">
        <v>14254</v>
      </c>
      <c r="L38" s="127" t="s">
        <v>14308</v>
      </c>
      <c r="O38" s="127" t="s">
        <v>14134</v>
      </c>
      <c r="P38" s="127" t="s">
        <v>14411</v>
      </c>
      <c r="R38" s="127" t="s">
        <v>298</v>
      </c>
      <c r="S38" s="127" t="s">
        <v>14566</v>
      </c>
      <c r="T38" s="127" t="s">
        <v>14514</v>
      </c>
      <c r="U38" s="127" t="s">
        <v>14629</v>
      </c>
      <c r="V38" s="127" t="s">
        <v>14672</v>
      </c>
      <c r="W38" s="127" t="s">
        <v>14739</v>
      </c>
      <c r="X38" s="127" t="s">
        <v>14799</v>
      </c>
      <c r="AB38" s="127" t="s">
        <v>14878</v>
      </c>
      <c r="AC38" s="127" t="s">
        <v>14936</v>
      </c>
      <c r="AD38" s="127" t="s">
        <v>14985</v>
      </c>
      <c r="AE38" s="127" t="s">
        <v>15024</v>
      </c>
      <c r="AF38" s="127" t="s">
        <v>15066</v>
      </c>
      <c r="AG38" s="127" t="s">
        <v>298</v>
      </c>
      <c r="AH38" s="127" t="s">
        <v>14461</v>
      </c>
      <c r="AI38" s="127" t="s">
        <v>15194</v>
      </c>
      <c r="AM38" s="127" t="s">
        <v>14128</v>
      </c>
      <c r="AN38" s="127" t="s">
        <v>15117</v>
      </c>
      <c r="AO38" s="127" t="s">
        <v>14486</v>
      </c>
      <c r="AP38" s="127" t="s">
        <v>15364</v>
      </c>
      <c r="AR38" s="127" t="s">
        <v>15403</v>
      </c>
      <c r="AS38" s="127" t="s">
        <v>14130</v>
      </c>
      <c r="AT38" s="127" t="s">
        <v>15457</v>
      </c>
      <c r="AU38" s="127" t="s">
        <v>15497</v>
      </c>
      <c r="AW38" s="127" t="s">
        <v>15454</v>
      </c>
      <c r="AY38" s="127" t="s">
        <v>15740</v>
      </c>
      <c r="AZ38" s="127" t="s">
        <v>14183</v>
      </c>
      <c r="BA38" s="127" t="s">
        <v>5020</v>
      </c>
    </row>
    <row r="39" spans="2:53" s="127" customFormat="1">
      <c r="B39" s="127" t="s">
        <v>565</v>
      </c>
      <c r="C39" s="204" t="s">
        <v>25</v>
      </c>
      <c r="E39" s="204" t="s">
        <v>489</v>
      </c>
      <c r="H39" s="127" t="s">
        <v>14130</v>
      </c>
      <c r="I39" s="127" t="s">
        <v>14181</v>
      </c>
      <c r="K39" s="127" t="s">
        <v>14255</v>
      </c>
      <c r="L39" s="127" t="s">
        <v>14309</v>
      </c>
      <c r="O39" s="127" t="s">
        <v>14365</v>
      </c>
      <c r="P39" s="127" t="s">
        <v>291</v>
      </c>
      <c r="R39" s="127" t="s">
        <v>14299</v>
      </c>
      <c r="S39" s="127" t="s">
        <v>307</v>
      </c>
      <c r="T39" s="127" t="s">
        <v>14587</v>
      </c>
      <c r="U39" s="127" t="s">
        <v>14130</v>
      </c>
      <c r="V39" s="127" t="s">
        <v>14673</v>
      </c>
      <c r="W39" s="127" t="s">
        <v>14427</v>
      </c>
      <c r="X39" s="127" t="s">
        <v>13</v>
      </c>
      <c r="AB39" s="127" t="s">
        <v>14879</v>
      </c>
      <c r="AC39" s="127" t="s">
        <v>14937</v>
      </c>
      <c r="AD39" s="127" t="s">
        <v>298</v>
      </c>
      <c r="AE39" s="127" t="s">
        <v>14182</v>
      </c>
      <c r="AF39" s="127" t="s">
        <v>14190</v>
      </c>
      <c r="AG39" s="127" t="s">
        <v>15106</v>
      </c>
      <c r="AH39" s="127" t="s">
        <v>14955</v>
      </c>
      <c r="AI39" s="127" t="s">
        <v>14300</v>
      </c>
      <c r="AM39" s="127" t="s">
        <v>15273</v>
      </c>
      <c r="AN39" s="127" t="s">
        <v>15309</v>
      </c>
      <c r="AO39" s="127" t="s">
        <v>15348</v>
      </c>
      <c r="AP39" s="127" t="s">
        <v>15203</v>
      </c>
      <c r="AR39" s="127" t="s">
        <v>15404</v>
      </c>
      <c r="AS39" s="127" t="s">
        <v>15429</v>
      </c>
      <c r="AT39" s="127" t="s">
        <v>14514</v>
      </c>
      <c r="AU39" s="127" t="s">
        <v>14105</v>
      </c>
      <c r="AW39" s="127" t="s">
        <v>294</v>
      </c>
      <c r="AY39" s="127" t="s">
        <v>15741</v>
      </c>
      <c r="AZ39" s="127" t="s">
        <v>15758</v>
      </c>
      <c r="BA39" s="127" t="s">
        <v>14765</v>
      </c>
    </row>
    <row r="40" spans="2:53" s="127" customFormat="1">
      <c r="B40" s="127" t="s">
        <v>570</v>
      </c>
      <c r="C40" s="204" t="s">
        <v>13</v>
      </c>
      <c r="E40" s="204" t="s">
        <v>490</v>
      </c>
      <c r="H40" s="127" t="s">
        <v>304</v>
      </c>
      <c r="I40" s="127" t="s">
        <v>14182</v>
      </c>
      <c r="K40" s="127" t="s">
        <v>14256</v>
      </c>
      <c r="L40" s="127" t="s">
        <v>14310</v>
      </c>
      <c r="O40" s="127" t="s">
        <v>14366</v>
      </c>
      <c r="P40" s="127" t="s">
        <v>14412</v>
      </c>
      <c r="R40" s="127" t="s">
        <v>301</v>
      </c>
      <c r="S40" s="127" t="s">
        <v>14567</v>
      </c>
      <c r="T40" s="127" t="s">
        <v>14128</v>
      </c>
      <c r="U40" s="127" t="s">
        <v>14443</v>
      </c>
      <c r="V40" s="127" t="s">
        <v>14674</v>
      </c>
      <c r="W40" s="127" t="s">
        <v>298</v>
      </c>
      <c r="X40" s="127" t="s">
        <v>14189</v>
      </c>
      <c r="AB40" s="127" t="s">
        <v>14880</v>
      </c>
      <c r="AC40" s="127" t="s">
        <v>14938</v>
      </c>
      <c r="AD40" s="127" t="s">
        <v>14986</v>
      </c>
      <c r="AE40" s="127" t="s">
        <v>14131</v>
      </c>
      <c r="AF40" s="127" t="s">
        <v>15067</v>
      </c>
      <c r="AG40" s="127" t="s">
        <v>15107</v>
      </c>
      <c r="AH40" s="127" t="s">
        <v>15169</v>
      </c>
      <c r="AI40" s="127" t="s">
        <v>15195</v>
      </c>
      <c r="AM40" s="127" t="s">
        <v>15274</v>
      </c>
      <c r="AN40" s="127" t="s">
        <v>15310</v>
      </c>
      <c r="AP40" s="127" t="s">
        <v>14133</v>
      </c>
      <c r="AR40" s="127" t="s">
        <v>14457</v>
      </c>
      <c r="AS40" s="127" t="s">
        <v>14446</v>
      </c>
      <c r="AT40" s="127" t="s">
        <v>15458</v>
      </c>
      <c r="AU40" s="127" t="s">
        <v>14106</v>
      </c>
      <c r="AW40" s="127" t="s">
        <v>15662</v>
      </c>
      <c r="AY40" s="127" t="s">
        <v>15742</v>
      </c>
      <c r="AZ40" s="127" t="s">
        <v>15759</v>
      </c>
      <c r="BA40" s="127" t="s">
        <v>15787</v>
      </c>
    </row>
    <row r="41" spans="2:53" s="127" customFormat="1">
      <c r="B41" s="127" t="s">
        <v>571</v>
      </c>
      <c r="C41" s="204" t="s">
        <v>14</v>
      </c>
      <c r="E41" s="204" t="s">
        <v>491</v>
      </c>
      <c r="H41" s="127" t="s">
        <v>14131</v>
      </c>
      <c r="I41" s="127" t="s">
        <v>14133</v>
      </c>
      <c r="K41" s="127" t="s">
        <v>14257</v>
      </c>
      <c r="L41" s="127" t="s">
        <v>14183</v>
      </c>
      <c r="O41" s="127" t="s">
        <v>14367</v>
      </c>
      <c r="P41" s="127" t="s">
        <v>14413</v>
      </c>
      <c r="R41" s="127" t="s">
        <v>14512</v>
      </c>
      <c r="S41" s="127" t="s">
        <v>14568</v>
      </c>
      <c r="T41" s="127" t="s">
        <v>14588</v>
      </c>
      <c r="U41" s="127" t="s">
        <v>14630</v>
      </c>
      <c r="V41" s="127" t="s">
        <v>302</v>
      </c>
      <c r="W41" s="127" t="s">
        <v>300</v>
      </c>
      <c r="X41" s="127" t="s">
        <v>14800</v>
      </c>
      <c r="AB41" s="127" t="s">
        <v>14130</v>
      </c>
      <c r="AC41" s="127" t="s">
        <v>14238</v>
      </c>
      <c r="AD41" s="127" t="s">
        <v>14987</v>
      </c>
      <c r="AE41" s="127" t="s">
        <v>14132</v>
      </c>
      <c r="AF41" s="127" t="s">
        <v>15068</v>
      </c>
      <c r="AG41" s="127" t="s">
        <v>14212</v>
      </c>
      <c r="AH41" s="127" t="s">
        <v>14958</v>
      </c>
      <c r="AI41" s="127" t="s">
        <v>14175</v>
      </c>
      <c r="AM41" s="127" t="s">
        <v>14363</v>
      </c>
      <c r="AN41" s="127" t="s">
        <v>14306</v>
      </c>
      <c r="AP41" s="127" t="s">
        <v>15365</v>
      </c>
      <c r="AR41" s="127" t="s">
        <v>15405</v>
      </c>
      <c r="AS41" s="127" t="s">
        <v>15430</v>
      </c>
      <c r="AT41" s="127" t="s">
        <v>15112</v>
      </c>
      <c r="AU41" s="127" t="s">
        <v>15498</v>
      </c>
      <c r="AW41" s="127" t="s">
        <v>14742</v>
      </c>
      <c r="AY41" s="127" t="s">
        <v>15743</v>
      </c>
      <c r="AZ41" s="127" t="s">
        <v>15760</v>
      </c>
      <c r="BA41" s="127" t="s">
        <v>14531</v>
      </c>
    </row>
    <row r="42" spans="2:53" s="127" customFormat="1">
      <c r="B42" s="127" t="s">
        <v>572</v>
      </c>
      <c r="C42" s="204" t="s">
        <v>308</v>
      </c>
      <c r="E42" s="204" t="s">
        <v>492</v>
      </c>
      <c r="H42" s="127" t="s">
        <v>14132</v>
      </c>
      <c r="I42" s="127" t="s">
        <v>14134</v>
      </c>
      <c r="K42" s="127" t="s">
        <v>14258</v>
      </c>
      <c r="L42" s="127" t="s">
        <v>14185</v>
      </c>
      <c r="O42" s="127" t="s">
        <v>8</v>
      </c>
      <c r="P42" s="127" t="s">
        <v>14168</v>
      </c>
      <c r="R42" s="127" t="s">
        <v>14513</v>
      </c>
      <c r="S42" s="127" t="s">
        <v>14569</v>
      </c>
      <c r="T42" s="127" t="s">
        <v>14130</v>
      </c>
      <c r="U42" s="127" t="s">
        <v>304</v>
      </c>
      <c r="V42" s="127" t="s">
        <v>14675</v>
      </c>
      <c r="W42" s="127" t="s">
        <v>14586</v>
      </c>
      <c r="X42" s="127" t="s">
        <v>14801</v>
      </c>
      <c r="AB42" s="127" t="s">
        <v>14881</v>
      </c>
      <c r="AC42" s="127" t="s">
        <v>14939</v>
      </c>
      <c r="AD42" s="127" t="s">
        <v>301</v>
      </c>
      <c r="AE42" s="127" t="s">
        <v>14133</v>
      </c>
      <c r="AF42" s="127" t="s">
        <v>14766</v>
      </c>
      <c r="AG42" s="127" t="s">
        <v>15108</v>
      </c>
      <c r="AH42" s="127" t="s">
        <v>14607</v>
      </c>
      <c r="AI42" s="127" t="s">
        <v>14673</v>
      </c>
      <c r="AM42" s="127" t="s">
        <v>14875</v>
      </c>
      <c r="AN42" s="127" t="s">
        <v>15311</v>
      </c>
      <c r="AP42" s="127" t="s">
        <v>15366</v>
      </c>
      <c r="AR42" s="127" t="s">
        <v>14144</v>
      </c>
      <c r="AS42" s="127" t="s">
        <v>14238</v>
      </c>
      <c r="AT42" s="127" t="s">
        <v>14587</v>
      </c>
      <c r="AU42" s="127" t="s">
        <v>14110</v>
      </c>
      <c r="AW42" s="127" t="s">
        <v>301</v>
      </c>
      <c r="AY42" s="127" t="s">
        <v>15744</v>
      </c>
      <c r="AZ42" s="127" t="s">
        <v>14891</v>
      </c>
      <c r="BA42" s="127" t="s">
        <v>15788</v>
      </c>
    </row>
    <row r="43" spans="2:53" s="127" customFormat="1">
      <c r="B43" s="127" t="s">
        <v>573</v>
      </c>
      <c r="C43" s="204" t="s">
        <v>151</v>
      </c>
      <c r="E43" s="204" t="s">
        <v>493</v>
      </c>
      <c r="H43" s="127" t="s">
        <v>14133</v>
      </c>
      <c r="I43" s="127" t="s">
        <v>14183</v>
      </c>
      <c r="K43" s="127" t="s">
        <v>14259</v>
      </c>
      <c r="L43" s="127" t="s">
        <v>14311</v>
      </c>
      <c r="O43" s="127" t="s">
        <v>14368</v>
      </c>
      <c r="P43" s="127" t="s">
        <v>14414</v>
      </c>
      <c r="R43" s="127" t="s">
        <v>302</v>
      </c>
      <c r="S43" s="127" t="s">
        <v>14570</v>
      </c>
      <c r="T43" s="127" t="s">
        <v>14443</v>
      </c>
      <c r="U43" s="127" t="s">
        <v>14631</v>
      </c>
      <c r="V43" s="127" t="s">
        <v>14676</v>
      </c>
      <c r="W43" s="127" t="s">
        <v>14740</v>
      </c>
      <c r="X43" s="127" t="s">
        <v>14802</v>
      </c>
      <c r="AB43" s="127" t="s">
        <v>14882</v>
      </c>
      <c r="AC43" s="127" t="s">
        <v>14940</v>
      </c>
      <c r="AD43" s="127" t="s">
        <v>14512</v>
      </c>
      <c r="AE43" s="127" t="s">
        <v>15025</v>
      </c>
      <c r="AF43" s="127" t="s">
        <v>14194</v>
      </c>
      <c r="AG43" s="127" t="s">
        <v>301</v>
      </c>
      <c r="AH43" s="127" t="s">
        <v>15170</v>
      </c>
      <c r="AI43" s="127" t="s">
        <v>14436</v>
      </c>
      <c r="AM43" s="127" t="s">
        <v>14130</v>
      </c>
      <c r="AN43" s="127" t="s">
        <v>15312</v>
      </c>
      <c r="AP43" s="127" t="s">
        <v>15367</v>
      </c>
      <c r="AR43" s="127" t="s">
        <v>14607</v>
      </c>
      <c r="AS43" s="127" t="s">
        <v>14133</v>
      </c>
      <c r="AT43" s="127" t="s">
        <v>14128</v>
      </c>
      <c r="AU43" s="127" t="s">
        <v>15499</v>
      </c>
      <c r="AW43" s="127" t="s">
        <v>15663</v>
      </c>
      <c r="AZ43" s="127" t="s">
        <v>14893</v>
      </c>
      <c r="BA43" s="127" t="s">
        <v>151</v>
      </c>
    </row>
    <row r="44" spans="2:53" s="127" customFormat="1">
      <c r="B44" s="127" t="s">
        <v>574</v>
      </c>
      <c r="C44" s="204" t="s">
        <v>145</v>
      </c>
      <c r="E44" s="204" t="s">
        <v>494</v>
      </c>
      <c r="H44" s="127" t="s">
        <v>14134</v>
      </c>
      <c r="I44" s="127" t="s">
        <v>14184</v>
      </c>
      <c r="K44" s="127" t="s">
        <v>14260</v>
      </c>
      <c r="L44" s="127" t="s">
        <v>14312</v>
      </c>
      <c r="O44" s="127" t="s">
        <v>14139</v>
      </c>
      <c r="P44" s="127" t="s">
        <v>14415</v>
      </c>
      <c r="R44" s="127" t="s">
        <v>14437</v>
      </c>
      <c r="S44" s="127" t="s">
        <v>14571</v>
      </c>
      <c r="T44" s="127" t="s">
        <v>304</v>
      </c>
      <c r="U44" s="127" t="s">
        <v>14181</v>
      </c>
      <c r="V44" s="127" t="s">
        <v>14677</v>
      </c>
      <c r="W44" s="127" t="s">
        <v>14175</v>
      </c>
      <c r="X44" s="127" t="s">
        <v>14803</v>
      </c>
      <c r="AB44" s="127" t="s">
        <v>14339</v>
      </c>
      <c r="AC44" s="127" t="s">
        <v>14183</v>
      </c>
      <c r="AD44" s="127" t="s">
        <v>14515</v>
      </c>
      <c r="AE44" s="127" t="s">
        <v>14134</v>
      </c>
      <c r="AF44" s="127" t="s">
        <v>15069</v>
      </c>
      <c r="AG44" s="127" t="s">
        <v>15109</v>
      </c>
      <c r="AH44" s="127" t="s">
        <v>15171</v>
      </c>
      <c r="AI44" s="127" t="s">
        <v>302</v>
      </c>
      <c r="AM44" s="127" t="s">
        <v>304</v>
      </c>
      <c r="AN44" s="127" t="s">
        <v>14183</v>
      </c>
      <c r="AP44" s="127" t="s">
        <v>15368</v>
      </c>
      <c r="AR44" s="127" t="s">
        <v>15406</v>
      </c>
      <c r="AS44" s="127" t="s">
        <v>14183</v>
      </c>
      <c r="AT44" s="127" t="s">
        <v>14746</v>
      </c>
      <c r="AU44" s="127" t="s">
        <v>15500</v>
      </c>
      <c r="AW44" s="127" t="s">
        <v>15110</v>
      </c>
      <c r="AZ44" s="127" t="s">
        <v>15761</v>
      </c>
      <c r="BA44" s="127" t="s">
        <v>15789</v>
      </c>
    </row>
    <row r="45" spans="2:53" s="127" customFormat="1">
      <c r="B45" s="127" t="s">
        <v>575</v>
      </c>
      <c r="C45" s="204" t="s">
        <v>309</v>
      </c>
      <c r="E45" s="204" t="s">
        <v>495</v>
      </c>
      <c r="H45" s="127" t="s">
        <v>14135</v>
      </c>
      <c r="I45" s="127" t="s">
        <v>14185</v>
      </c>
      <c r="K45" s="127" t="s">
        <v>14261</v>
      </c>
      <c r="L45" s="127" t="s">
        <v>14313</v>
      </c>
      <c r="O45" s="127" t="s">
        <v>14369</v>
      </c>
      <c r="P45" s="127" t="s">
        <v>14416</v>
      </c>
      <c r="R45" s="127" t="s">
        <v>14514</v>
      </c>
      <c r="S45" s="127" t="s">
        <v>14572</v>
      </c>
      <c r="T45" s="127" t="s">
        <v>14589</v>
      </c>
      <c r="U45" s="127" t="s">
        <v>14594</v>
      </c>
      <c r="V45" s="127" t="s">
        <v>14678</v>
      </c>
      <c r="W45" s="127" t="s">
        <v>14741</v>
      </c>
      <c r="X45" s="127" t="s">
        <v>14607</v>
      </c>
      <c r="AB45" s="127" t="s">
        <v>14883</v>
      </c>
      <c r="AC45" s="127" t="s">
        <v>14522</v>
      </c>
      <c r="AD45" s="127" t="s">
        <v>14128</v>
      </c>
      <c r="AE45" s="127" t="s">
        <v>15026</v>
      </c>
      <c r="AF45" s="127" t="s">
        <v>14607</v>
      </c>
      <c r="AG45" s="127" t="s">
        <v>15110</v>
      </c>
      <c r="AH45" s="127" t="s">
        <v>14706</v>
      </c>
      <c r="AI45" s="127" t="s">
        <v>14745</v>
      </c>
      <c r="AM45" s="127" t="s">
        <v>14594</v>
      </c>
      <c r="AN45" s="127" t="s">
        <v>14185</v>
      </c>
      <c r="AP45" s="127" t="s">
        <v>15369</v>
      </c>
      <c r="AR45" s="127" t="s">
        <v>15407</v>
      </c>
      <c r="AS45" s="127" t="s">
        <v>15431</v>
      </c>
      <c r="AT45" s="127" t="s">
        <v>14129</v>
      </c>
      <c r="AU45" s="127" t="s">
        <v>15501</v>
      </c>
      <c r="AW45" s="127" t="s">
        <v>15664</v>
      </c>
      <c r="AZ45" s="127" t="s">
        <v>9</v>
      </c>
      <c r="BA45" s="127" t="s">
        <v>14146</v>
      </c>
    </row>
    <row r="46" spans="2:53" s="127" customFormat="1">
      <c r="B46" s="127" t="s">
        <v>576</v>
      </c>
      <c r="C46" s="204" t="s">
        <v>146</v>
      </c>
      <c r="E46" s="204" t="s">
        <v>496</v>
      </c>
      <c r="H46" s="127" t="s">
        <v>14136</v>
      </c>
      <c r="I46" s="127" t="s">
        <v>14186</v>
      </c>
      <c r="K46" s="127" t="s">
        <v>14262</v>
      </c>
      <c r="L46" s="127" t="s">
        <v>14314</v>
      </c>
      <c r="O46" s="127" t="s">
        <v>14370</v>
      </c>
      <c r="P46" s="127" t="s">
        <v>14417</v>
      </c>
      <c r="R46" s="127" t="s">
        <v>14515</v>
      </c>
      <c r="S46" s="127" t="s">
        <v>14573</v>
      </c>
      <c r="T46" s="127" t="s">
        <v>14590</v>
      </c>
      <c r="U46" s="127" t="s">
        <v>14632</v>
      </c>
      <c r="V46" s="127" t="s">
        <v>14130</v>
      </c>
      <c r="W46" s="127" t="s">
        <v>14742</v>
      </c>
      <c r="X46" s="127" t="s">
        <v>14804</v>
      </c>
      <c r="AB46" s="127" t="s">
        <v>14238</v>
      </c>
      <c r="AC46" s="127" t="s">
        <v>14941</v>
      </c>
      <c r="AD46" s="127" t="s">
        <v>14988</v>
      </c>
      <c r="AE46" s="127" t="s">
        <v>14183</v>
      </c>
      <c r="AF46" s="127" t="s">
        <v>15070</v>
      </c>
      <c r="AG46" s="127" t="s">
        <v>15111</v>
      </c>
      <c r="AH46" s="127" t="s">
        <v>14536</v>
      </c>
      <c r="AI46" s="127" t="s">
        <v>15196</v>
      </c>
      <c r="AM46" s="127" t="s">
        <v>14238</v>
      </c>
      <c r="AN46" s="127" t="s">
        <v>15313</v>
      </c>
      <c r="AP46" s="127" t="s">
        <v>296</v>
      </c>
      <c r="AR46" s="127" t="s">
        <v>14150</v>
      </c>
      <c r="AS46" s="127" t="s">
        <v>14140</v>
      </c>
      <c r="AT46" s="127" t="s">
        <v>15021</v>
      </c>
      <c r="AU46" s="127" t="s">
        <v>15502</v>
      </c>
      <c r="AW46" s="127" t="s">
        <v>15665</v>
      </c>
      <c r="AZ46" s="127" t="s">
        <v>15762</v>
      </c>
      <c r="BA46" s="127" t="s">
        <v>15790</v>
      </c>
    </row>
    <row r="47" spans="2:53" s="127" customFormat="1">
      <c r="B47" s="127" t="s">
        <v>577</v>
      </c>
      <c r="C47" s="204" t="s">
        <v>150</v>
      </c>
      <c r="E47" s="204" t="s">
        <v>497</v>
      </c>
      <c r="H47" s="127" t="s">
        <v>14137</v>
      </c>
      <c r="I47" s="127" t="s">
        <v>8</v>
      </c>
      <c r="K47" s="127" t="s">
        <v>14220</v>
      </c>
      <c r="L47" s="127" t="s">
        <v>14315</v>
      </c>
      <c r="O47" s="127" t="s">
        <v>9</v>
      </c>
      <c r="P47" s="127" t="s">
        <v>14121</v>
      </c>
      <c r="R47" s="127" t="s">
        <v>14128</v>
      </c>
      <c r="S47" s="127" t="s">
        <v>314</v>
      </c>
      <c r="T47" s="127" t="s">
        <v>14181</v>
      </c>
      <c r="U47" s="127" t="s">
        <v>14633</v>
      </c>
      <c r="V47" s="127" t="s">
        <v>304</v>
      </c>
      <c r="W47" s="127" t="s">
        <v>14743</v>
      </c>
      <c r="X47" s="127" t="s">
        <v>14805</v>
      </c>
      <c r="AB47" s="127" t="s">
        <v>14884</v>
      </c>
      <c r="AC47" s="127" t="s">
        <v>14942</v>
      </c>
      <c r="AD47" s="127" t="s">
        <v>14989</v>
      </c>
      <c r="AE47" s="127" t="s">
        <v>14136</v>
      </c>
      <c r="AF47" s="127" t="s">
        <v>15071</v>
      </c>
      <c r="AG47" s="127" t="s">
        <v>15112</v>
      </c>
      <c r="AH47" s="127" t="s">
        <v>15172</v>
      </c>
      <c r="AI47" s="127" t="s">
        <v>15197</v>
      </c>
      <c r="AM47" s="127" t="s">
        <v>14133</v>
      </c>
      <c r="AN47" s="127" t="s">
        <v>15314</v>
      </c>
      <c r="AP47" s="127" t="s">
        <v>15370</v>
      </c>
      <c r="AR47" s="127" t="s">
        <v>158</v>
      </c>
      <c r="AS47" s="127" t="s">
        <v>15432</v>
      </c>
      <c r="AT47" s="127" t="s">
        <v>14130</v>
      </c>
      <c r="AU47" s="127" t="s">
        <v>15503</v>
      </c>
      <c r="AW47" s="127" t="s">
        <v>14128</v>
      </c>
      <c r="AZ47" s="127" t="s">
        <v>307</v>
      </c>
      <c r="BA47" s="127" t="s">
        <v>15467</v>
      </c>
    </row>
    <row r="48" spans="2:53" s="127" customFormat="1">
      <c r="B48" s="127" t="s">
        <v>578</v>
      </c>
      <c r="C48" s="204" t="s">
        <v>17</v>
      </c>
      <c r="E48" s="204" t="s">
        <v>498</v>
      </c>
      <c r="H48" s="127" t="s">
        <v>8</v>
      </c>
      <c r="I48" s="127" t="s">
        <v>14139</v>
      </c>
      <c r="K48" s="127" t="s">
        <v>14263</v>
      </c>
      <c r="L48" s="127" t="s">
        <v>14142</v>
      </c>
      <c r="O48" s="127" t="s">
        <v>147</v>
      </c>
      <c r="P48" s="127" t="s">
        <v>14418</v>
      </c>
      <c r="R48" s="127" t="s">
        <v>14178</v>
      </c>
      <c r="T48" s="127" t="s">
        <v>14591</v>
      </c>
      <c r="U48" s="127" t="s">
        <v>14238</v>
      </c>
      <c r="V48" s="127" t="s">
        <v>14679</v>
      </c>
      <c r="W48" s="127" t="s">
        <v>14744</v>
      </c>
      <c r="X48" s="127" t="s">
        <v>14806</v>
      </c>
      <c r="AB48" s="127" t="s">
        <v>14885</v>
      </c>
      <c r="AC48" s="127" t="s">
        <v>14140</v>
      </c>
      <c r="AD48" s="127" t="s">
        <v>14178</v>
      </c>
      <c r="AE48" s="127" t="s">
        <v>8</v>
      </c>
      <c r="AF48" s="127" t="s">
        <v>15072</v>
      </c>
      <c r="AG48" s="127" t="s">
        <v>14587</v>
      </c>
      <c r="AH48" s="127" t="s">
        <v>14610</v>
      </c>
      <c r="AI48" s="127" t="s">
        <v>14989</v>
      </c>
      <c r="AM48" s="127" t="s">
        <v>15275</v>
      </c>
      <c r="AN48" s="127" t="s">
        <v>15315</v>
      </c>
      <c r="AP48" s="127" t="s">
        <v>9</v>
      </c>
      <c r="AR48" s="127" t="s">
        <v>15408</v>
      </c>
      <c r="AS48" s="127" t="s">
        <v>14685</v>
      </c>
      <c r="AT48" s="127" t="s">
        <v>304</v>
      </c>
      <c r="AU48" s="127" t="s">
        <v>12999</v>
      </c>
      <c r="AW48" s="127" t="s">
        <v>15273</v>
      </c>
      <c r="AZ48" s="127" t="s">
        <v>15763</v>
      </c>
      <c r="BA48" s="127" t="s">
        <v>15791</v>
      </c>
    </row>
    <row r="49" spans="2:53" s="127" customFormat="1">
      <c r="B49" s="127" t="s">
        <v>579</v>
      </c>
      <c r="C49" s="204" t="s">
        <v>310</v>
      </c>
      <c r="E49" s="204" t="s">
        <v>499</v>
      </c>
      <c r="H49" s="127" t="s">
        <v>14138</v>
      </c>
      <c r="I49" s="127" t="s">
        <v>14187</v>
      </c>
      <c r="K49" s="127" t="s">
        <v>14264</v>
      </c>
      <c r="L49" s="127" t="s">
        <v>14316</v>
      </c>
      <c r="O49" s="127" t="s">
        <v>14371</v>
      </c>
      <c r="P49" s="127" t="s">
        <v>14419</v>
      </c>
      <c r="R49" s="127" t="s">
        <v>14234</v>
      </c>
      <c r="T49" s="127" t="s">
        <v>14592</v>
      </c>
      <c r="U49" s="127" t="s">
        <v>14634</v>
      </c>
      <c r="V49" s="127" t="s">
        <v>14181</v>
      </c>
      <c r="W49" s="127" t="s">
        <v>14437</v>
      </c>
      <c r="X49" s="127" t="s">
        <v>14807</v>
      </c>
      <c r="AB49" s="127" t="s">
        <v>14886</v>
      </c>
      <c r="AC49" s="127" t="s">
        <v>14369</v>
      </c>
      <c r="AD49" s="127" t="s">
        <v>14990</v>
      </c>
      <c r="AE49" s="127" t="s">
        <v>14139</v>
      </c>
      <c r="AF49" s="127" t="s">
        <v>14706</v>
      </c>
      <c r="AG49" s="127" t="s">
        <v>15113</v>
      </c>
      <c r="AH49" s="127" t="s">
        <v>14965</v>
      </c>
      <c r="AI49" s="127" t="s">
        <v>15198</v>
      </c>
      <c r="AM49" s="127" t="s">
        <v>14185</v>
      </c>
      <c r="AN49" s="127" t="s">
        <v>14452</v>
      </c>
      <c r="AP49" s="127" t="s">
        <v>306</v>
      </c>
      <c r="AR49" s="127" t="s">
        <v>14853</v>
      </c>
      <c r="AS49" s="127" t="s">
        <v>14686</v>
      </c>
      <c r="AT49" s="127" t="s">
        <v>14181</v>
      </c>
      <c r="AU49" s="127" t="s">
        <v>15504</v>
      </c>
      <c r="AW49" s="127" t="s">
        <v>15666</v>
      </c>
      <c r="AZ49" s="127" t="s">
        <v>15764</v>
      </c>
      <c r="BA49" s="127" t="s">
        <v>14383</v>
      </c>
    </row>
    <row r="50" spans="2:53" s="127" customFormat="1">
      <c r="B50" s="127" t="s">
        <v>581</v>
      </c>
      <c r="C50" s="204" t="s">
        <v>311</v>
      </c>
      <c r="E50" s="204" t="s">
        <v>500</v>
      </c>
      <c r="H50" s="127" t="s">
        <v>14139</v>
      </c>
      <c r="I50" s="127" t="s">
        <v>7594</v>
      </c>
      <c r="K50" s="127" t="s">
        <v>14265</v>
      </c>
      <c r="L50" s="127" t="s">
        <v>14317</v>
      </c>
      <c r="O50" s="127" t="s">
        <v>14372</v>
      </c>
      <c r="P50" s="127" t="s">
        <v>14420</v>
      </c>
      <c r="R50" s="127" t="s">
        <v>14516</v>
      </c>
      <c r="T50" s="127" t="s">
        <v>14593</v>
      </c>
      <c r="U50" s="127" t="s">
        <v>14133</v>
      </c>
      <c r="V50" s="127" t="s">
        <v>14680</v>
      </c>
      <c r="W50" s="127" t="s">
        <v>14514</v>
      </c>
      <c r="X50" s="127" t="s">
        <v>14808</v>
      </c>
      <c r="AB50" s="127" t="s">
        <v>7</v>
      </c>
      <c r="AC50" s="127" t="s">
        <v>14943</v>
      </c>
      <c r="AD50" s="127" t="s">
        <v>14879</v>
      </c>
      <c r="AE50" s="127" t="s">
        <v>14140</v>
      </c>
      <c r="AF50" s="127" t="s">
        <v>15073</v>
      </c>
      <c r="AG50" s="127" t="s">
        <v>15114</v>
      </c>
      <c r="AH50" s="127" t="s">
        <v>15173</v>
      </c>
      <c r="AI50" s="127" t="s">
        <v>14178</v>
      </c>
      <c r="AM50" s="127" t="s">
        <v>15276</v>
      </c>
      <c r="AN50" s="127" t="s">
        <v>740</v>
      </c>
      <c r="AP50" s="127" t="s">
        <v>15371</v>
      </c>
      <c r="AS50" s="127" t="s">
        <v>15433</v>
      </c>
      <c r="AT50" s="127" t="s">
        <v>14594</v>
      </c>
      <c r="AU50" s="127" t="s">
        <v>14663</v>
      </c>
      <c r="AW50" s="127" t="s">
        <v>15667</v>
      </c>
      <c r="AZ50" s="127" t="s">
        <v>15765</v>
      </c>
      <c r="BA50" s="127" t="s">
        <v>15792</v>
      </c>
    </row>
    <row r="51" spans="2:53" s="127" customFormat="1">
      <c r="B51" s="127" t="s">
        <v>580</v>
      </c>
      <c r="C51" s="204" t="s">
        <v>312</v>
      </c>
      <c r="E51" s="204" t="s">
        <v>501</v>
      </c>
      <c r="H51" s="127" t="s">
        <v>14140</v>
      </c>
      <c r="I51" s="127" t="s">
        <v>9</v>
      </c>
      <c r="K51" s="127" t="s">
        <v>14266</v>
      </c>
      <c r="L51" s="127" t="s">
        <v>14318</v>
      </c>
      <c r="O51" s="127" t="s">
        <v>25</v>
      </c>
      <c r="P51" s="127" t="s">
        <v>14295</v>
      </c>
      <c r="R51" s="127" t="s">
        <v>11049</v>
      </c>
      <c r="T51" s="127" t="s">
        <v>14594</v>
      </c>
      <c r="U51" s="127" t="s">
        <v>8</v>
      </c>
      <c r="V51" s="127" t="s">
        <v>14681</v>
      </c>
      <c r="W51" s="127" t="s">
        <v>14745</v>
      </c>
      <c r="X51" s="127" t="s">
        <v>14809</v>
      </c>
      <c r="AB51" s="127" t="s">
        <v>14887</v>
      </c>
      <c r="AC51" s="127" t="s">
        <v>14944</v>
      </c>
      <c r="AD51" s="127" t="s">
        <v>14130</v>
      </c>
      <c r="AE51" s="127" t="s">
        <v>9</v>
      </c>
      <c r="AF51" s="127" t="s">
        <v>15074</v>
      </c>
      <c r="AG51" s="127" t="s">
        <v>15115</v>
      </c>
      <c r="AH51" s="127" t="s">
        <v>15174</v>
      </c>
      <c r="AI51" s="127" t="s">
        <v>304</v>
      </c>
      <c r="AM51" s="127" t="s">
        <v>14521</v>
      </c>
      <c r="AN51" s="127" t="s">
        <v>14140</v>
      </c>
      <c r="AP51" s="127" t="s">
        <v>15124</v>
      </c>
      <c r="AS51" s="127" t="s">
        <v>15434</v>
      </c>
      <c r="AT51" s="127" t="s">
        <v>14238</v>
      </c>
      <c r="AU51" s="127" t="s">
        <v>15505</v>
      </c>
      <c r="AW51" s="127" t="s">
        <v>15668</v>
      </c>
      <c r="AZ51" s="127" t="s">
        <v>14461</v>
      </c>
      <c r="BA51" s="127" t="s">
        <v>15612</v>
      </c>
    </row>
    <row r="52" spans="2:53" s="127" customFormat="1">
      <c r="B52" s="127" t="s">
        <v>582</v>
      </c>
      <c r="C52" s="204" t="s">
        <v>15</v>
      </c>
      <c r="E52" s="204" t="s">
        <v>502</v>
      </c>
      <c r="H52" s="127" t="s">
        <v>14141</v>
      </c>
      <c r="I52" s="127" t="s">
        <v>306</v>
      </c>
      <c r="K52" s="127" t="s">
        <v>14267</v>
      </c>
      <c r="L52" s="127" t="s">
        <v>14190</v>
      </c>
      <c r="O52" s="127" t="s">
        <v>14373</v>
      </c>
      <c r="P52" s="127" t="s">
        <v>14421</v>
      </c>
      <c r="R52" s="127" t="s">
        <v>14130</v>
      </c>
      <c r="T52" s="127" t="s">
        <v>14238</v>
      </c>
      <c r="U52" s="127" t="s">
        <v>14139</v>
      </c>
      <c r="V52" s="127" t="s">
        <v>14306</v>
      </c>
      <c r="W52" s="127" t="s">
        <v>14515</v>
      </c>
      <c r="X52" s="127" t="s">
        <v>14810</v>
      </c>
      <c r="AB52" s="127" t="s">
        <v>14888</v>
      </c>
      <c r="AC52" s="127" t="s">
        <v>14945</v>
      </c>
      <c r="AD52" s="127" t="s">
        <v>14443</v>
      </c>
      <c r="AE52" s="127" t="s">
        <v>306</v>
      </c>
      <c r="AF52" s="127" t="s">
        <v>15075</v>
      </c>
      <c r="AG52" s="127" t="s">
        <v>15116</v>
      </c>
      <c r="AH52" s="127" t="s">
        <v>15175</v>
      </c>
      <c r="AI52" s="127" t="s">
        <v>14181</v>
      </c>
      <c r="AM52" s="127" t="s">
        <v>8</v>
      </c>
      <c r="AN52" s="127" t="s">
        <v>15316</v>
      </c>
      <c r="AP52" s="127" t="s">
        <v>15372</v>
      </c>
      <c r="AS52" s="127" t="s">
        <v>15435</v>
      </c>
      <c r="AT52" s="127" t="s">
        <v>14132</v>
      </c>
      <c r="AU52" s="127" t="s">
        <v>15506</v>
      </c>
      <c r="AW52" s="127" t="s">
        <v>15669</v>
      </c>
      <c r="AZ52" s="127" t="s">
        <v>14192</v>
      </c>
      <c r="BA52" s="127" t="s">
        <v>15613</v>
      </c>
    </row>
    <row r="53" spans="2:53" s="127" customFormat="1">
      <c r="B53" s="127" t="s">
        <v>584</v>
      </c>
      <c r="C53" s="204" t="s">
        <v>16</v>
      </c>
      <c r="E53" s="204" t="s">
        <v>503</v>
      </c>
      <c r="H53" s="127" t="s">
        <v>9</v>
      </c>
      <c r="I53" s="127" t="s">
        <v>6652</v>
      </c>
      <c r="K53" s="127" t="s">
        <v>14268</v>
      </c>
      <c r="L53" s="127" t="s">
        <v>14319</v>
      </c>
      <c r="O53" s="127" t="s">
        <v>14374</v>
      </c>
      <c r="P53" s="127" t="s">
        <v>14422</v>
      </c>
      <c r="R53" s="127" t="s">
        <v>14443</v>
      </c>
      <c r="T53" s="127" t="s">
        <v>14595</v>
      </c>
      <c r="U53" s="127" t="s">
        <v>14140</v>
      </c>
      <c r="V53" s="127" t="s">
        <v>14682</v>
      </c>
      <c r="W53" s="127" t="s">
        <v>14440</v>
      </c>
      <c r="X53" s="127" t="s">
        <v>14811</v>
      </c>
      <c r="AB53" s="127" t="s">
        <v>14889</v>
      </c>
      <c r="AC53" s="127" t="s">
        <v>14946</v>
      </c>
      <c r="AD53" s="127" t="s">
        <v>304</v>
      </c>
      <c r="AE53" s="127" t="s">
        <v>15027</v>
      </c>
      <c r="AF53" s="127" t="s">
        <v>14571</v>
      </c>
      <c r="AG53" s="127" t="s">
        <v>14130</v>
      </c>
      <c r="AH53" s="127" t="s">
        <v>15176</v>
      </c>
      <c r="AI53" s="127" t="s">
        <v>15199</v>
      </c>
      <c r="AM53" s="127" t="s">
        <v>15277</v>
      </c>
      <c r="AN53" s="127" t="s">
        <v>14455</v>
      </c>
      <c r="AP53" s="127" t="s">
        <v>14143</v>
      </c>
      <c r="AS53" s="127" t="s">
        <v>15436</v>
      </c>
      <c r="AT53" s="127" t="s">
        <v>14133</v>
      </c>
      <c r="AU53" s="127" t="s">
        <v>15507</v>
      </c>
      <c r="AW53" s="127" t="s">
        <v>15670</v>
      </c>
      <c r="AZ53" s="127" t="s">
        <v>15283</v>
      </c>
      <c r="BA53" s="127" t="s">
        <v>20</v>
      </c>
    </row>
    <row r="54" spans="2:53" s="127" customFormat="1">
      <c r="B54" s="127" t="s">
        <v>583</v>
      </c>
      <c r="C54" s="204" t="s">
        <v>379</v>
      </c>
      <c r="E54" s="204" t="s">
        <v>504</v>
      </c>
      <c r="H54" s="127" t="s">
        <v>306</v>
      </c>
      <c r="I54" s="127" t="s">
        <v>14188</v>
      </c>
      <c r="K54" s="127" t="s">
        <v>14269</v>
      </c>
      <c r="L54" s="127" t="s">
        <v>14320</v>
      </c>
      <c r="O54" s="127" t="s">
        <v>14375</v>
      </c>
      <c r="P54" s="127" t="s">
        <v>14423</v>
      </c>
      <c r="R54" s="127" t="s">
        <v>304</v>
      </c>
      <c r="T54" s="127" t="s">
        <v>14133</v>
      </c>
      <c r="U54" s="127" t="s">
        <v>14369</v>
      </c>
      <c r="V54" s="127" t="s">
        <v>14683</v>
      </c>
      <c r="W54" s="127" t="s">
        <v>14587</v>
      </c>
      <c r="X54" s="127" t="s">
        <v>14812</v>
      </c>
      <c r="AB54" s="127" t="s">
        <v>14890</v>
      </c>
      <c r="AC54" s="127" t="s">
        <v>14455</v>
      </c>
      <c r="AD54" s="127" t="s">
        <v>14181</v>
      </c>
      <c r="AE54" s="127" t="s">
        <v>14188</v>
      </c>
      <c r="AF54" s="127" t="s">
        <v>15076</v>
      </c>
      <c r="AG54" s="127" t="s">
        <v>15117</v>
      </c>
      <c r="AH54" s="127" t="s">
        <v>15177</v>
      </c>
      <c r="AI54" s="127" t="s">
        <v>15200</v>
      </c>
      <c r="AM54" s="127" t="s">
        <v>14139</v>
      </c>
      <c r="AN54" s="127" t="s">
        <v>15317</v>
      </c>
      <c r="AP54" s="127" t="s">
        <v>15373</v>
      </c>
      <c r="AS54" s="127" t="s">
        <v>15807</v>
      </c>
      <c r="AT54" s="127" t="s">
        <v>305</v>
      </c>
      <c r="AU54" s="127" t="s">
        <v>15508</v>
      </c>
      <c r="AW54" s="127" t="s">
        <v>15203</v>
      </c>
      <c r="AZ54" s="127" t="s">
        <v>15766</v>
      </c>
      <c r="BA54" s="127" t="s">
        <v>14485</v>
      </c>
    </row>
    <row r="55" spans="2:53" s="127" customFormat="1">
      <c r="B55" s="127" t="s">
        <v>585</v>
      </c>
      <c r="C55" s="204" t="s">
        <v>148</v>
      </c>
      <c r="E55" s="204" t="s">
        <v>505</v>
      </c>
      <c r="H55" s="127" t="s">
        <v>14142</v>
      </c>
      <c r="I55" s="127" t="s">
        <v>14189</v>
      </c>
      <c r="K55" s="127" t="s">
        <v>14270</v>
      </c>
      <c r="L55" s="127" t="s">
        <v>14321</v>
      </c>
      <c r="O55" s="127" t="s">
        <v>14376</v>
      </c>
      <c r="P55" s="127" t="s">
        <v>14297</v>
      </c>
      <c r="R55" s="127" t="s">
        <v>14181</v>
      </c>
      <c r="T55" s="127" t="s">
        <v>14134</v>
      </c>
      <c r="U55" s="127" t="s">
        <v>14635</v>
      </c>
      <c r="V55" s="127" t="s">
        <v>14684</v>
      </c>
      <c r="W55" s="127" t="s">
        <v>14128</v>
      </c>
      <c r="X55" s="127" t="s">
        <v>14813</v>
      </c>
      <c r="AB55" s="127" t="s">
        <v>14891</v>
      </c>
      <c r="AC55" s="127" t="s">
        <v>14947</v>
      </c>
      <c r="AD55" s="127" t="s">
        <v>14594</v>
      </c>
      <c r="AE55" s="127" t="s">
        <v>15028</v>
      </c>
      <c r="AF55" s="127" t="s">
        <v>15077</v>
      </c>
      <c r="AG55" s="127" t="s">
        <v>14446</v>
      </c>
      <c r="AH55" s="127" t="s">
        <v>14653</v>
      </c>
      <c r="AI55" s="127" t="s">
        <v>15201</v>
      </c>
      <c r="AM55" s="127" t="s">
        <v>15278</v>
      </c>
      <c r="AN55" s="127" t="s">
        <v>14636</v>
      </c>
      <c r="AP55" s="127" t="s">
        <v>14145</v>
      </c>
      <c r="AS55" s="127" t="s">
        <v>14952</v>
      </c>
      <c r="AT55" s="127" t="s">
        <v>14183</v>
      </c>
      <c r="AU55" s="127" t="s">
        <v>15509</v>
      </c>
      <c r="AW55" s="127" t="s">
        <v>14134</v>
      </c>
      <c r="AZ55" s="127" t="s">
        <v>15767</v>
      </c>
      <c r="BA55" s="127" t="s">
        <v>15793</v>
      </c>
    </row>
    <row r="56" spans="2:53" s="127" customFormat="1">
      <c r="C56" s="204" t="s">
        <v>27</v>
      </c>
      <c r="E56" s="204" t="s">
        <v>506</v>
      </c>
      <c r="H56" s="127" t="s">
        <v>14143</v>
      </c>
      <c r="I56" s="127" t="s">
        <v>14143</v>
      </c>
      <c r="K56" s="127" t="s">
        <v>14271</v>
      </c>
      <c r="L56" s="127" t="s">
        <v>14322</v>
      </c>
      <c r="O56" s="127" t="s">
        <v>14192</v>
      </c>
      <c r="P56" s="127" t="s">
        <v>14424</v>
      </c>
      <c r="R56" s="127" t="s">
        <v>14446</v>
      </c>
      <c r="T56" s="127" t="s">
        <v>7</v>
      </c>
      <c r="U56" s="127" t="s">
        <v>9</v>
      </c>
      <c r="V56" s="127" t="s">
        <v>14183</v>
      </c>
      <c r="W56" s="127" t="s">
        <v>14746</v>
      </c>
      <c r="X56" s="127" t="s">
        <v>14814</v>
      </c>
      <c r="AB56" s="127" t="s">
        <v>14600</v>
      </c>
      <c r="AC56" s="127" t="s">
        <v>14948</v>
      </c>
      <c r="AD56" s="127" t="s">
        <v>14991</v>
      </c>
      <c r="AE56" s="127" t="s">
        <v>15029</v>
      </c>
      <c r="AF56" s="127" t="s">
        <v>14573</v>
      </c>
      <c r="AG56" s="127" t="s">
        <v>14134</v>
      </c>
      <c r="AH56" s="127" t="s">
        <v>15178</v>
      </c>
      <c r="AI56" s="127" t="s">
        <v>15202</v>
      </c>
      <c r="AM56" s="127" t="s">
        <v>15279</v>
      </c>
      <c r="AN56" s="127" t="s">
        <v>15318</v>
      </c>
      <c r="AP56" s="127" t="s">
        <v>15374</v>
      </c>
      <c r="AS56" s="127" t="s">
        <v>15210</v>
      </c>
      <c r="AT56" s="127" t="s">
        <v>15459</v>
      </c>
      <c r="AU56" s="127" t="s">
        <v>15450</v>
      </c>
      <c r="AW56" s="127" t="s">
        <v>15671</v>
      </c>
      <c r="AZ56" s="127" t="s">
        <v>14607</v>
      </c>
      <c r="BA56" s="127" t="s">
        <v>15794</v>
      </c>
    </row>
    <row r="57" spans="2:53" s="127" customFormat="1">
      <c r="C57" s="204" t="s">
        <v>18</v>
      </c>
      <c r="E57" s="204" t="s">
        <v>507</v>
      </c>
      <c r="H57" s="127" t="s">
        <v>14144</v>
      </c>
      <c r="I57" s="127" t="s">
        <v>14190</v>
      </c>
      <c r="K57" s="127" t="s">
        <v>14272</v>
      </c>
      <c r="L57" s="127" t="s">
        <v>14323</v>
      </c>
      <c r="O57" s="127" t="s">
        <v>151</v>
      </c>
      <c r="P57" s="127" t="s">
        <v>14425</v>
      </c>
      <c r="R57" s="127" t="s">
        <v>14517</v>
      </c>
      <c r="T57" s="127" t="s">
        <v>14185</v>
      </c>
      <c r="U57" s="127" t="s">
        <v>306</v>
      </c>
      <c r="V57" s="127" t="s">
        <v>14519</v>
      </c>
      <c r="W57" s="127" t="s">
        <v>14747</v>
      </c>
      <c r="X57" s="127" t="s">
        <v>14815</v>
      </c>
      <c r="AB57" s="127" t="s">
        <v>14892</v>
      </c>
      <c r="AC57" s="127" t="s">
        <v>14949</v>
      </c>
      <c r="AD57" s="127" t="s">
        <v>14182</v>
      </c>
      <c r="AE57" s="127" t="s">
        <v>15030</v>
      </c>
      <c r="AF57" s="127" t="s">
        <v>15078</v>
      </c>
      <c r="AG57" s="127" t="s">
        <v>15118</v>
      </c>
      <c r="AI57" s="127" t="s">
        <v>14594</v>
      </c>
      <c r="AM57" s="127" t="s">
        <v>296</v>
      </c>
      <c r="AN57" s="127" t="s">
        <v>15319</v>
      </c>
      <c r="AP57" s="127" t="s">
        <v>15375</v>
      </c>
      <c r="AS57" s="127" t="s">
        <v>15374</v>
      </c>
      <c r="AT57" s="127" t="s">
        <v>15460</v>
      </c>
      <c r="AU57" s="127" t="s">
        <v>15510</v>
      </c>
      <c r="AW57" s="127" t="s">
        <v>14520</v>
      </c>
      <c r="AZ57" s="127" t="s">
        <v>14959</v>
      </c>
      <c r="BA57" s="127" t="s">
        <v>15292</v>
      </c>
    </row>
    <row r="58" spans="2:53" s="127" customFormat="1">
      <c r="C58" s="204" t="s">
        <v>19</v>
      </c>
      <c r="E58" s="204" t="s">
        <v>508</v>
      </c>
      <c r="H58" s="127" t="s">
        <v>14145</v>
      </c>
      <c r="I58" s="127" t="s">
        <v>14145</v>
      </c>
      <c r="K58" s="127" t="s">
        <v>14273</v>
      </c>
      <c r="L58" s="127" t="s">
        <v>14324</v>
      </c>
      <c r="O58" s="127" t="s">
        <v>14377</v>
      </c>
      <c r="P58" s="127" t="s">
        <v>14426</v>
      </c>
      <c r="R58" s="127" t="s">
        <v>14518</v>
      </c>
      <c r="T58" s="127" t="s">
        <v>14596</v>
      </c>
      <c r="U58" s="127" t="s">
        <v>14142</v>
      </c>
      <c r="V58" s="127" t="s">
        <v>14185</v>
      </c>
      <c r="W58" s="127" t="s">
        <v>14130</v>
      </c>
      <c r="X58" s="127" t="s">
        <v>14816</v>
      </c>
      <c r="AB58" s="127" t="s">
        <v>14893</v>
      </c>
      <c r="AC58" s="127" t="s">
        <v>14950</v>
      </c>
      <c r="AD58" s="127" t="s">
        <v>14133</v>
      </c>
      <c r="AE58" s="127" t="s">
        <v>15031</v>
      </c>
      <c r="AF58" s="127" t="s">
        <v>15079</v>
      </c>
      <c r="AG58" s="127" t="s">
        <v>14183</v>
      </c>
      <c r="AI58" s="127" t="s">
        <v>15203</v>
      </c>
      <c r="AM58" s="127" t="s">
        <v>14635</v>
      </c>
      <c r="AN58" s="127" t="s">
        <v>4747</v>
      </c>
      <c r="AP58" s="127" t="s">
        <v>15376</v>
      </c>
      <c r="AS58" s="127" t="s">
        <v>15437</v>
      </c>
      <c r="AT58" s="127" t="s">
        <v>15461</v>
      </c>
      <c r="AU58" s="127" t="s">
        <v>15511</v>
      </c>
      <c r="AW58" s="127" t="s">
        <v>15672</v>
      </c>
      <c r="AZ58" s="127" t="s">
        <v>15592</v>
      </c>
      <c r="BA58" s="127" t="s">
        <v>21</v>
      </c>
    </row>
    <row r="59" spans="2:53" s="127" customFormat="1">
      <c r="C59" s="204" t="s">
        <v>24</v>
      </c>
      <c r="E59" s="204" t="s">
        <v>509</v>
      </c>
      <c r="H59" s="127" t="s">
        <v>14146</v>
      </c>
      <c r="I59" s="127" t="s">
        <v>14191</v>
      </c>
      <c r="K59" s="127" t="s">
        <v>14274</v>
      </c>
      <c r="L59" s="127" t="s">
        <v>14325</v>
      </c>
      <c r="O59" s="127" t="s">
        <v>14378</v>
      </c>
      <c r="P59" s="127" t="s">
        <v>14125</v>
      </c>
      <c r="R59" s="127" t="s">
        <v>14134</v>
      </c>
      <c r="T59" s="127" t="s">
        <v>14597</v>
      </c>
      <c r="U59" s="127" t="s">
        <v>14188</v>
      </c>
      <c r="V59" s="127" t="s">
        <v>14522</v>
      </c>
      <c r="W59" s="127" t="s">
        <v>304</v>
      </c>
      <c r="X59" s="127" t="s">
        <v>158</v>
      </c>
      <c r="AB59" s="127" t="s">
        <v>14894</v>
      </c>
      <c r="AC59" s="127" t="s">
        <v>14951</v>
      </c>
      <c r="AD59" s="127" t="s">
        <v>305</v>
      </c>
      <c r="AE59" s="127" t="s">
        <v>14143</v>
      </c>
      <c r="AF59" s="127" t="s">
        <v>15080</v>
      </c>
      <c r="AG59" s="127" t="s">
        <v>15119</v>
      </c>
      <c r="AI59" s="127" t="s">
        <v>14183</v>
      </c>
      <c r="AM59" s="127" t="s">
        <v>9</v>
      </c>
      <c r="AN59" s="127" t="s">
        <v>15320</v>
      </c>
      <c r="AP59" s="127" t="s">
        <v>157</v>
      </c>
      <c r="AS59" s="127" t="s">
        <v>15438</v>
      </c>
      <c r="AT59" s="127" t="s">
        <v>14137</v>
      </c>
      <c r="AU59" s="127" t="s">
        <v>15512</v>
      </c>
      <c r="AW59" s="127" t="s">
        <v>8</v>
      </c>
      <c r="AZ59" s="127" t="s">
        <v>451</v>
      </c>
    </row>
    <row r="60" spans="2:53" s="127" customFormat="1">
      <c r="C60" s="204" t="s">
        <v>313</v>
      </c>
      <c r="E60" s="204" t="s">
        <v>510</v>
      </c>
      <c r="H60" s="127" t="s">
        <v>14147</v>
      </c>
      <c r="I60" s="127" t="s">
        <v>14192</v>
      </c>
      <c r="K60" s="127" t="s">
        <v>14275</v>
      </c>
      <c r="L60" s="127" t="s">
        <v>14326</v>
      </c>
      <c r="O60" s="127" t="s">
        <v>14379</v>
      </c>
      <c r="P60" s="127" t="s">
        <v>14427</v>
      </c>
      <c r="R60" s="127" t="s">
        <v>14519</v>
      </c>
      <c r="T60" s="127" t="s">
        <v>14598</v>
      </c>
      <c r="U60" s="127" t="s">
        <v>14636</v>
      </c>
      <c r="V60" s="127" t="s">
        <v>14685</v>
      </c>
      <c r="W60" s="127" t="s">
        <v>14748</v>
      </c>
      <c r="X60" s="127" t="s">
        <v>14613</v>
      </c>
      <c r="AB60" s="127" t="s">
        <v>14895</v>
      </c>
      <c r="AC60" s="127" t="s">
        <v>14952</v>
      </c>
      <c r="AD60" s="127" t="s">
        <v>14183</v>
      </c>
      <c r="AE60" s="127" t="s">
        <v>14145</v>
      </c>
      <c r="AF60" s="127" t="s">
        <v>15081</v>
      </c>
      <c r="AG60" s="127" t="s">
        <v>14137</v>
      </c>
      <c r="AI60" s="127" t="s">
        <v>14185</v>
      </c>
      <c r="AM60" s="127" t="s">
        <v>306</v>
      </c>
      <c r="AN60" s="127" t="s">
        <v>14692</v>
      </c>
      <c r="AP60" s="127" t="s">
        <v>27</v>
      </c>
      <c r="AS60" s="127" t="s">
        <v>15439</v>
      </c>
      <c r="AT60" s="127" t="s">
        <v>8</v>
      </c>
      <c r="AU60" s="127" t="s">
        <v>14120</v>
      </c>
      <c r="AW60" s="127" t="s">
        <v>15673</v>
      </c>
      <c r="AZ60" s="127" t="s">
        <v>15768</v>
      </c>
    </row>
    <row r="61" spans="2:53" s="127" customFormat="1">
      <c r="C61" s="204" t="s">
        <v>314</v>
      </c>
      <c r="E61" s="204" t="s">
        <v>511</v>
      </c>
      <c r="H61" s="127" t="s">
        <v>14148</v>
      </c>
      <c r="I61" s="127" t="s">
        <v>14193</v>
      </c>
      <c r="K61" s="127" t="s">
        <v>14276</v>
      </c>
      <c r="L61" s="127" t="s">
        <v>14327</v>
      </c>
      <c r="O61" s="127" t="s">
        <v>14380</v>
      </c>
      <c r="P61" s="127" t="s">
        <v>14428</v>
      </c>
      <c r="R61" s="127" t="s">
        <v>14520</v>
      </c>
      <c r="T61" s="127" t="s">
        <v>14137</v>
      </c>
      <c r="U61" s="127" t="s">
        <v>5020</v>
      </c>
      <c r="V61" s="127" t="s">
        <v>14139</v>
      </c>
      <c r="W61" s="127" t="s">
        <v>14181</v>
      </c>
      <c r="X61" s="127" t="s">
        <v>14817</v>
      </c>
      <c r="AB61" s="127" t="s">
        <v>9</v>
      </c>
      <c r="AC61" s="127" t="s">
        <v>14953</v>
      </c>
      <c r="AD61" s="127" t="s">
        <v>14519</v>
      </c>
      <c r="AE61" s="127" t="s">
        <v>15032</v>
      </c>
      <c r="AG61" s="127" t="s">
        <v>8</v>
      </c>
      <c r="AI61" s="127" t="s">
        <v>15204</v>
      </c>
      <c r="AM61" s="127" t="s">
        <v>14142</v>
      </c>
      <c r="AN61" s="127" t="s">
        <v>14694</v>
      </c>
      <c r="AP61" s="127" t="s">
        <v>15377</v>
      </c>
      <c r="AS61" s="127" t="s">
        <v>15440</v>
      </c>
      <c r="AT61" s="127" t="s">
        <v>14139</v>
      </c>
      <c r="AU61" s="127" t="s">
        <v>14416</v>
      </c>
      <c r="AW61" s="127" t="s">
        <v>15120</v>
      </c>
      <c r="AZ61" s="127" t="s">
        <v>15769</v>
      </c>
    </row>
    <row r="62" spans="2:53" s="127" customFormat="1">
      <c r="C62" s="204" t="s">
        <v>20</v>
      </c>
      <c r="E62" s="204" t="s">
        <v>512</v>
      </c>
      <c r="H62" s="127" t="s">
        <v>14149</v>
      </c>
      <c r="I62" s="127" t="s">
        <v>14194</v>
      </c>
      <c r="L62" s="127" t="s">
        <v>14328</v>
      </c>
      <c r="O62" s="127" t="s">
        <v>14381</v>
      </c>
      <c r="P62" s="127" t="s">
        <v>298</v>
      </c>
      <c r="R62" s="127" t="s">
        <v>14521</v>
      </c>
      <c r="T62" s="127" t="s">
        <v>14599</v>
      </c>
      <c r="U62" s="127" t="s">
        <v>25</v>
      </c>
      <c r="V62" s="127" t="s">
        <v>14140</v>
      </c>
      <c r="W62" s="127" t="s">
        <v>14749</v>
      </c>
      <c r="X62" s="127" t="s">
        <v>314</v>
      </c>
      <c r="AB62" s="127" t="s">
        <v>14896</v>
      </c>
      <c r="AC62" s="127" t="s">
        <v>14954</v>
      </c>
      <c r="AD62" s="127" t="s">
        <v>7</v>
      </c>
      <c r="AE62" s="127" t="s">
        <v>15033</v>
      </c>
      <c r="AG62" s="127" t="s">
        <v>14369</v>
      </c>
      <c r="AI62" s="127" t="s">
        <v>14685</v>
      </c>
      <c r="AM62" s="127" t="s">
        <v>15280</v>
      </c>
      <c r="AN62" s="127" t="s">
        <v>14695</v>
      </c>
      <c r="AP62" s="127" t="s">
        <v>18</v>
      </c>
      <c r="AS62" s="127" t="s">
        <v>15441</v>
      </c>
      <c r="AT62" s="127" t="s">
        <v>14140</v>
      </c>
      <c r="AU62" s="127" t="s">
        <v>15513</v>
      </c>
      <c r="AW62" s="127" t="s">
        <v>159</v>
      </c>
      <c r="AZ62" s="127" t="s">
        <v>15770</v>
      </c>
    </row>
    <row r="63" spans="2:53" s="127" customFormat="1">
      <c r="C63" s="204" t="s">
        <v>149</v>
      </c>
      <c r="E63" s="204" t="s">
        <v>513</v>
      </c>
      <c r="H63" s="127" t="s">
        <v>14150</v>
      </c>
      <c r="I63" s="127" t="s">
        <v>14195</v>
      </c>
      <c r="L63" s="127" t="s">
        <v>14329</v>
      </c>
      <c r="O63" s="127" t="s">
        <v>14150</v>
      </c>
      <c r="P63" s="127" t="s">
        <v>300</v>
      </c>
      <c r="R63" s="127" t="s">
        <v>14522</v>
      </c>
      <c r="T63" s="127" t="s">
        <v>8</v>
      </c>
      <c r="U63" s="127" t="s">
        <v>14637</v>
      </c>
      <c r="V63" s="127" t="s">
        <v>14686</v>
      </c>
      <c r="W63" s="127" t="s">
        <v>14750</v>
      </c>
      <c r="X63" s="127" t="s">
        <v>14485</v>
      </c>
      <c r="AB63" s="127" t="s">
        <v>14897</v>
      </c>
      <c r="AC63" s="127" t="s">
        <v>14192</v>
      </c>
      <c r="AD63" s="127" t="s">
        <v>14992</v>
      </c>
      <c r="AE63" s="127" t="s">
        <v>14462</v>
      </c>
      <c r="AG63" s="127" t="s">
        <v>15120</v>
      </c>
      <c r="AI63" s="127" t="s">
        <v>8</v>
      </c>
      <c r="AM63" s="127" t="s">
        <v>15281</v>
      </c>
      <c r="AN63" s="127" t="s">
        <v>15321</v>
      </c>
      <c r="AP63" s="127" t="s">
        <v>158</v>
      </c>
      <c r="AS63" s="127" t="s">
        <v>14771</v>
      </c>
      <c r="AT63" s="127" t="s">
        <v>15462</v>
      </c>
      <c r="AU63" s="127" t="s">
        <v>14292</v>
      </c>
      <c r="AW63" s="127" t="s">
        <v>306</v>
      </c>
      <c r="AZ63" s="127" t="s">
        <v>15771</v>
      </c>
    </row>
    <row r="64" spans="2:53" s="127" customFormat="1">
      <c r="C64" s="204" t="s">
        <v>21</v>
      </c>
      <c r="E64" s="204" t="s">
        <v>514</v>
      </c>
      <c r="H64" s="127" t="s">
        <v>14151</v>
      </c>
      <c r="I64" s="127" t="s">
        <v>14146</v>
      </c>
      <c r="L64" s="127" t="s">
        <v>14330</v>
      </c>
      <c r="O64" s="127" t="s">
        <v>14382</v>
      </c>
      <c r="P64" s="127" t="s">
        <v>14429</v>
      </c>
      <c r="R64" s="127" t="s">
        <v>8</v>
      </c>
      <c r="T64" s="127" t="s">
        <v>14139</v>
      </c>
      <c r="U64" s="127" t="s">
        <v>14638</v>
      </c>
      <c r="V64" s="127" t="s">
        <v>14635</v>
      </c>
      <c r="W64" s="127" t="s">
        <v>14594</v>
      </c>
      <c r="X64" s="127" t="s">
        <v>14818</v>
      </c>
      <c r="AB64" s="127" t="s">
        <v>14898</v>
      </c>
      <c r="AC64" s="127" t="s">
        <v>14193</v>
      </c>
      <c r="AD64" s="127" t="s">
        <v>14137</v>
      </c>
      <c r="AE64" s="127" t="s">
        <v>15034</v>
      </c>
      <c r="AG64" s="127" t="s">
        <v>14454</v>
      </c>
      <c r="AI64" s="127" t="s">
        <v>15205</v>
      </c>
      <c r="AM64" s="127" t="s">
        <v>14636</v>
      </c>
      <c r="AN64" s="127" t="s">
        <v>15322</v>
      </c>
      <c r="AP64" s="127" t="s">
        <v>15378</v>
      </c>
      <c r="AS64" s="127" t="s">
        <v>15442</v>
      </c>
      <c r="AT64" s="127" t="s">
        <v>15279</v>
      </c>
      <c r="AU64" s="127" t="s">
        <v>15514</v>
      </c>
      <c r="AW64" s="127" t="s">
        <v>14761</v>
      </c>
      <c r="AZ64" s="127" t="s">
        <v>14383</v>
      </c>
    </row>
    <row r="65" spans="1:52" s="127" customFormat="1">
      <c r="C65" s="204" t="s">
        <v>22</v>
      </c>
      <c r="E65" s="204" t="s">
        <v>515</v>
      </c>
      <c r="H65" s="127" t="s">
        <v>14152</v>
      </c>
      <c r="I65" s="127" t="s">
        <v>14196</v>
      </c>
      <c r="L65" s="127" t="s">
        <v>314</v>
      </c>
      <c r="O65" s="127" t="s">
        <v>14383</v>
      </c>
      <c r="P65" s="127" t="s">
        <v>14430</v>
      </c>
      <c r="R65" s="127" t="s">
        <v>14523</v>
      </c>
      <c r="T65" s="127" t="s">
        <v>14140</v>
      </c>
      <c r="U65" s="127" t="s">
        <v>14143</v>
      </c>
      <c r="V65" s="127" t="s">
        <v>14454</v>
      </c>
      <c r="W65" s="127" t="s">
        <v>14751</v>
      </c>
      <c r="X65" s="127" t="s">
        <v>14819</v>
      </c>
      <c r="AB65" s="127" t="s">
        <v>14899</v>
      </c>
      <c r="AC65" s="127" t="s">
        <v>14955</v>
      </c>
      <c r="AD65" s="127" t="s">
        <v>8</v>
      </c>
      <c r="AE65" s="127" t="s">
        <v>14198</v>
      </c>
      <c r="AG65" s="127" t="s">
        <v>306</v>
      </c>
      <c r="AI65" s="127" t="s">
        <v>15206</v>
      </c>
      <c r="AM65" s="127" t="s">
        <v>14694</v>
      </c>
      <c r="AN65" s="127" t="s">
        <v>15032</v>
      </c>
      <c r="AP65" s="127" t="s">
        <v>313</v>
      </c>
      <c r="AS65" s="127" t="s">
        <v>14481</v>
      </c>
      <c r="AT65" s="127" t="s">
        <v>9</v>
      </c>
      <c r="AU65" s="127" t="s">
        <v>15515</v>
      </c>
      <c r="AW65" s="127" t="s">
        <v>15674</v>
      </c>
      <c r="AZ65" s="127" t="s">
        <v>15772</v>
      </c>
    </row>
    <row r="66" spans="1:52" s="127" customFormat="1">
      <c r="E66" s="204" t="s">
        <v>516</v>
      </c>
      <c r="H66" s="127" t="s">
        <v>14153</v>
      </c>
      <c r="I66" s="127" t="s">
        <v>14197</v>
      </c>
      <c r="L66" s="127" t="s">
        <v>14331</v>
      </c>
      <c r="O66" s="127" t="s">
        <v>158</v>
      </c>
      <c r="P66" s="127" t="s">
        <v>14431</v>
      </c>
      <c r="R66" s="127" t="s">
        <v>14139</v>
      </c>
      <c r="T66" s="127" t="s">
        <v>14600</v>
      </c>
      <c r="U66" s="127" t="s">
        <v>14145</v>
      </c>
      <c r="V66" s="127" t="s">
        <v>306</v>
      </c>
      <c r="W66" s="127" t="s">
        <v>14752</v>
      </c>
      <c r="X66" s="127" t="s">
        <v>14820</v>
      </c>
      <c r="AB66" s="127" t="s">
        <v>14900</v>
      </c>
      <c r="AC66" s="127" t="s">
        <v>14956</v>
      </c>
      <c r="AD66" s="127" t="s">
        <v>14993</v>
      </c>
      <c r="AE66" s="127" t="s">
        <v>15035</v>
      </c>
      <c r="AG66" s="127" t="s">
        <v>15121</v>
      </c>
      <c r="AI66" s="127" t="s">
        <v>15207</v>
      </c>
      <c r="AM66" s="127" t="s">
        <v>14459</v>
      </c>
      <c r="AN66" s="127" t="s">
        <v>14696</v>
      </c>
      <c r="AP66" s="127" t="s">
        <v>314</v>
      </c>
      <c r="AS66" s="127" t="s">
        <v>158</v>
      </c>
      <c r="AT66" s="127" t="s">
        <v>306</v>
      </c>
      <c r="AU66" s="127" t="s">
        <v>15516</v>
      </c>
      <c r="AW66" s="127" t="s">
        <v>15124</v>
      </c>
      <c r="AZ66" s="127" t="s">
        <v>14817</v>
      </c>
    </row>
    <row r="67" spans="1:52" s="127" customFormat="1">
      <c r="E67" s="204" t="s">
        <v>517</v>
      </c>
      <c r="H67" s="127" t="s">
        <v>14154</v>
      </c>
      <c r="I67" s="127" t="s">
        <v>14198</v>
      </c>
      <c r="L67" s="127" t="s">
        <v>14222</v>
      </c>
      <c r="O67" s="127" t="s">
        <v>14384</v>
      </c>
      <c r="P67" s="127" t="s">
        <v>14432</v>
      </c>
      <c r="R67" s="127" t="s">
        <v>14140</v>
      </c>
      <c r="T67" s="127" t="s">
        <v>14601</v>
      </c>
      <c r="U67" s="127" t="s">
        <v>14639</v>
      </c>
      <c r="V67" s="127" t="s">
        <v>156</v>
      </c>
      <c r="W67" s="127" t="s">
        <v>14133</v>
      </c>
      <c r="X67" s="127" t="s">
        <v>14821</v>
      </c>
      <c r="AB67" s="127" t="s">
        <v>14901</v>
      </c>
      <c r="AC67" s="127" t="s">
        <v>14957</v>
      </c>
      <c r="AD67" s="127" t="s">
        <v>14139</v>
      </c>
      <c r="AE67" s="127" t="s">
        <v>14770</v>
      </c>
      <c r="AG67" s="127" t="s">
        <v>15122</v>
      </c>
      <c r="AI67" s="127" t="s">
        <v>14688</v>
      </c>
      <c r="AM67" s="127" t="s">
        <v>14143</v>
      </c>
      <c r="AN67" s="127" t="s">
        <v>15323</v>
      </c>
      <c r="AP67" s="127" t="s">
        <v>20</v>
      </c>
      <c r="AS67" s="127" t="s">
        <v>15443</v>
      </c>
      <c r="AT67" s="127" t="s">
        <v>15121</v>
      </c>
      <c r="AU67" s="127" t="s">
        <v>15517</v>
      </c>
      <c r="AW67" s="127" t="s">
        <v>15372</v>
      </c>
      <c r="AZ67" s="127" t="s">
        <v>15773</v>
      </c>
    </row>
    <row r="68" spans="1:52" s="127" customFormat="1">
      <c r="E68" s="204" t="s">
        <v>518</v>
      </c>
      <c r="H68" s="127" t="s">
        <v>314</v>
      </c>
      <c r="I68" s="127" t="s">
        <v>14199</v>
      </c>
      <c r="O68" s="127" t="s">
        <v>14385</v>
      </c>
      <c r="P68" s="127" t="s">
        <v>14433</v>
      </c>
      <c r="R68" s="127" t="s">
        <v>14524</v>
      </c>
      <c r="T68" s="127" t="s">
        <v>14602</v>
      </c>
      <c r="U68" s="127" t="s">
        <v>14640</v>
      </c>
      <c r="V68" s="127" t="s">
        <v>14687</v>
      </c>
      <c r="W68" s="127" t="s">
        <v>14134</v>
      </c>
      <c r="AB68" s="127" t="s">
        <v>14902</v>
      </c>
      <c r="AC68" s="127" t="s">
        <v>14958</v>
      </c>
      <c r="AD68" s="127" t="s">
        <v>296</v>
      </c>
      <c r="AE68" s="127" t="s">
        <v>14708</v>
      </c>
      <c r="AG68" s="127" t="s">
        <v>15123</v>
      </c>
      <c r="AI68" s="127" t="s">
        <v>15208</v>
      </c>
      <c r="AM68" s="127" t="s">
        <v>15282</v>
      </c>
      <c r="AN68" s="127" t="s">
        <v>15324</v>
      </c>
      <c r="AP68" s="127" t="s">
        <v>15379</v>
      </c>
      <c r="AS68" s="127" t="s">
        <v>15444</v>
      </c>
      <c r="AT68" s="127" t="s">
        <v>14142</v>
      </c>
      <c r="AU68" s="127" t="s">
        <v>15518</v>
      </c>
      <c r="AW68" s="127" t="s">
        <v>15675</v>
      </c>
      <c r="AZ68" s="127" t="s">
        <v>15443</v>
      </c>
    </row>
    <row r="69" spans="1:52" s="127" customFormat="1">
      <c r="E69" s="204" t="s">
        <v>519</v>
      </c>
      <c r="H69" s="127" t="s">
        <v>14155</v>
      </c>
      <c r="I69" s="127" t="s">
        <v>14200</v>
      </c>
      <c r="O69" s="127" t="s">
        <v>14386</v>
      </c>
      <c r="P69" s="127" t="s">
        <v>301</v>
      </c>
      <c r="R69" s="127" t="s">
        <v>14454</v>
      </c>
      <c r="T69" s="127" t="s">
        <v>296</v>
      </c>
      <c r="U69" s="127" t="s">
        <v>14195</v>
      </c>
      <c r="V69" s="127" t="s">
        <v>14688</v>
      </c>
      <c r="W69" s="127" t="s">
        <v>14753</v>
      </c>
      <c r="AB69" s="127" t="s">
        <v>14903</v>
      </c>
      <c r="AC69" s="127" t="s">
        <v>14701</v>
      </c>
      <c r="AD69" s="127" t="s">
        <v>14187</v>
      </c>
      <c r="AE69" s="127" t="s">
        <v>14203</v>
      </c>
      <c r="AG69" s="127" t="s">
        <v>15124</v>
      </c>
      <c r="AI69" s="127" t="s">
        <v>15209</v>
      </c>
      <c r="AM69" s="127" t="s">
        <v>14145</v>
      </c>
      <c r="AN69" s="127" t="s">
        <v>15325</v>
      </c>
      <c r="AP69" s="127" t="s">
        <v>21</v>
      </c>
      <c r="AS69" s="127" t="s">
        <v>15445</v>
      </c>
      <c r="AT69" s="127" t="s">
        <v>15463</v>
      </c>
      <c r="AU69" s="127" t="s">
        <v>14352</v>
      </c>
      <c r="AW69" s="127" t="s">
        <v>25</v>
      </c>
      <c r="AZ69" s="127" t="s">
        <v>15774</v>
      </c>
    </row>
    <row r="70" spans="1:52" s="127" customFormat="1">
      <c r="E70" s="204" t="s">
        <v>520</v>
      </c>
      <c r="H70" s="127" t="s">
        <v>14156</v>
      </c>
      <c r="I70" s="127" t="s">
        <v>14201</v>
      </c>
      <c r="O70" s="127" t="s">
        <v>314</v>
      </c>
      <c r="P70" s="127" t="s">
        <v>14434</v>
      </c>
      <c r="R70" s="127" t="s">
        <v>14525</v>
      </c>
      <c r="T70" s="127" t="s">
        <v>9</v>
      </c>
      <c r="U70" s="127" t="s">
        <v>151</v>
      </c>
      <c r="V70" s="127" t="s">
        <v>14689</v>
      </c>
      <c r="W70" s="127" t="s">
        <v>14754</v>
      </c>
      <c r="AB70" s="127" t="s">
        <v>14373</v>
      </c>
      <c r="AC70" s="127" t="s">
        <v>14959</v>
      </c>
      <c r="AD70" s="127" t="s">
        <v>7594</v>
      </c>
      <c r="AE70" s="127" t="s">
        <v>15036</v>
      </c>
      <c r="AG70" s="127" t="s">
        <v>15125</v>
      </c>
      <c r="AI70" s="127" t="s">
        <v>14695</v>
      </c>
      <c r="AM70" s="127" t="s">
        <v>15283</v>
      </c>
      <c r="AN70" s="127" t="s">
        <v>14381</v>
      </c>
      <c r="AP70" s="127" t="s">
        <v>14853</v>
      </c>
      <c r="AT70" s="127" t="s">
        <v>15464</v>
      </c>
      <c r="AU70" s="127" t="s">
        <v>15519</v>
      </c>
      <c r="AW70" s="127" t="s">
        <v>14528</v>
      </c>
      <c r="AZ70" s="127" t="s">
        <v>314</v>
      </c>
    </row>
    <row r="71" spans="1:52" s="127" customFormat="1">
      <c r="E71" s="204" t="s">
        <v>521</v>
      </c>
      <c r="I71" s="127" t="s">
        <v>14202</v>
      </c>
      <c r="P71" s="127" t="s">
        <v>14435</v>
      </c>
      <c r="R71" s="127" t="s">
        <v>9</v>
      </c>
      <c r="T71" s="127" t="s">
        <v>306</v>
      </c>
      <c r="U71" s="127" t="s">
        <v>14146</v>
      </c>
      <c r="V71" s="127" t="s">
        <v>14690</v>
      </c>
      <c r="W71" s="127" t="s">
        <v>305</v>
      </c>
      <c r="AB71" s="127" t="s">
        <v>14904</v>
      </c>
      <c r="AC71" s="127" t="s">
        <v>14960</v>
      </c>
      <c r="AD71" s="127" t="s">
        <v>14994</v>
      </c>
      <c r="AE71" s="127" t="s">
        <v>15037</v>
      </c>
      <c r="AG71" s="127" t="s">
        <v>25</v>
      </c>
      <c r="AI71" s="127" t="s">
        <v>15210</v>
      </c>
      <c r="AM71" s="127" t="s">
        <v>15284</v>
      </c>
      <c r="AN71" s="127" t="s">
        <v>15326</v>
      </c>
      <c r="AT71" s="127" t="s">
        <v>14143</v>
      </c>
      <c r="AU71" s="127" t="s">
        <v>15520</v>
      </c>
      <c r="AW71" s="127" t="s">
        <v>15676</v>
      </c>
      <c r="AZ71" s="127" t="s">
        <v>15775</v>
      </c>
    </row>
    <row r="72" spans="1:52" s="127" customFormat="1">
      <c r="E72" s="204" t="s">
        <v>522</v>
      </c>
      <c r="I72" s="127" t="s">
        <v>14203</v>
      </c>
      <c r="P72" s="127" t="s">
        <v>14436</v>
      </c>
      <c r="R72" s="127" t="s">
        <v>306</v>
      </c>
      <c r="T72" s="127" t="s">
        <v>14142</v>
      </c>
      <c r="U72" s="127" t="s">
        <v>14641</v>
      </c>
      <c r="V72" s="127" t="s">
        <v>14691</v>
      </c>
      <c r="W72" s="127" t="s">
        <v>14183</v>
      </c>
      <c r="AB72" s="127" t="s">
        <v>308</v>
      </c>
      <c r="AC72" s="127" t="s">
        <v>14961</v>
      </c>
      <c r="AD72" s="127" t="s">
        <v>9</v>
      </c>
      <c r="AE72" s="127" t="s">
        <v>15038</v>
      </c>
      <c r="AG72" s="127" t="s">
        <v>15126</v>
      </c>
      <c r="AI72" s="127" t="s">
        <v>15000</v>
      </c>
      <c r="AM72" s="127" t="s">
        <v>151</v>
      </c>
      <c r="AN72" s="127" t="s">
        <v>14468</v>
      </c>
      <c r="AT72" s="127" t="s">
        <v>15465</v>
      </c>
      <c r="AU72" s="127" t="s">
        <v>14584</v>
      </c>
      <c r="AW72" s="127" t="s">
        <v>15677</v>
      </c>
      <c r="AZ72" s="127" t="s">
        <v>15776</v>
      </c>
    </row>
    <row r="73" spans="1:52" s="127" customFormat="1">
      <c r="E73" s="204" t="s">
        <v>523</v>
      </c>
      <c r="I73" s="127" t="s">
        <v>158</v>
      </c>
      <c r="P73" s="127" t="s">
        <v>14437</v>
      </c>
      <c r="R73" s="127" t="s">
        <v>14526</v>
      </c>
      <c r="T73" s="127" t="s">
        <v>14603</v>
      </c>
      <c r="U73" s="127" t="s">
        <v>14642</v>
      </c>
      <c r="V73" s="127" t="s">
        <v>14692</v>
      </c>
      <c r="W73" s="127" t="s">
        <v>7</v>
      </c>
      <c r="AB73" s="127" t="s">
        <v>14694</v>
      </c>
      <c r="AC73" s="127" t="s">
        <v>14198</v>
      </c>
      <c r="AD73" s="127" t="s">
        <v>306</v>
      </c>
      <c r="AE73" s="127" t="s">
        <v>15039</v>
      </c>
      <c r="AG73" s="127" t="s">
        <v>15127</v>
      </c>
      <c r="AI73" s="127" t="s">
        <v>14461</v>
      </c>
      <c r="AM73" s="127" t="s">
        <v>14607</v>
      </c>
      <c r="AN73" s="127" t="s">
        <v>2743</v>
      </c>
      <c r="AT73" s="127" t="s">
        <v>14192</v>
      </c>
      <c r="AU73" s="127" t="s">
        <v>14667</v>
      </c>
      <c r="AW73" s="127" t="s">
        <v>15678</v>
      </c>
      <c r="AZ73" s="127" t="s">
        <v>15777</v>
      </c>
    </row>
    <row r="74" spans="1:52" s="127" customFormat="1">
      <c r="E74" s="204" t="s">
        <v>524</v>
      </c>
      <c r="I74" s="127" t="s">
        <v>14204</v>
      </c>
      <c r="P74" s="127" t="s">
        <v>14438</v>
      </c>
      <c r="R74" s="127" t="s">
        <v>14527</v>
      </c>
      <c r="T74" s="127" t="s">
        <v>14604</v>
      </c>
      <c r="U74" s="127" t="s">
        <v>14643</v>
      </c>
      <c r="V74" s="127" t="s">
        <v>14693</v>
      </c>
      <c r="W74" s="127" t="s">
        <v>14185</v>
      </c>
      <c r="AB74" s="127" t="s">
        <v>14905</v>
      </c>
      <c r="AC74" s="127" t="s">
        <v>14962</v>
      </c>
      <c r="AD74" s="127" t="s">
        <v>14142</v>
      </c>
      <c r="AE74" s="127" t="s">
        <v>15040</v>
      </c>
      <c r="AG74" s="127" t="s">
        <v>15128</v>
      </c>
      <c r="AI74" s="127" t="s">
        <v>15001</v>
      </c>
      <c r="AM74" s="127" t="s">
        <v>15285</v>
      </c>
      <c r="AN74" s="127" t="s">
        <v>15327</v>
      </c>
      <c r="AT74" s="127" t="s">
        <v>151</v>
      </c>
      <c r="AU74" s="127" t="s">
        <v>14298</v>
      </c>
      <c r="AW74" s="127" t="s">
        <v>15679</v>
      </c>
      <c r="AZ74" s="127" t="s">
        <v>14540</v>
      </c>
    </row>
    <row r="75" spans="1:52" s="127" customFormat="1">
      <c r="E75" s="204" t="s">
        <v>525</v>
      </c>
      <c r="I75" s="127" t="s">
        <v>314</v>
      </c>
      <c r="P75" s="127" t="s">
        <v>14439</v>
      </c>
      <c r="R75" s="127" t="s">
        <v>14373</v>
      </c>
      <c r="T75" s="127" t="s">
        <v>14605</v>
      </c>
      <c r="U75" s="127" t="s">
        <v>14198</v>
      </c>
      <c r="V75" s="127" t="s">
        <v>14694</v>
      </c>
      <c r="W75" s="127" t="s">
        <v>14522</v>
      </c>
      <c r="AB75" s="127" t="s">
        <v>14906</v>
      </c>
      <c r="AC75" s="127" t="s">
        <v>14963</v>
      </c>
      <c r="AD75" s="127" t="s">
        <v>14995</v>
      </c>
      <c r="AE75" s="127" t="s">
        <v>15041</v>
      </c>
      <c r="AG75" s="127" t="s">
        <v>15129</v>
      </c>
      <c r="AI75" s="127" t="s">
        <v>14192</v>
      </c>
      <c r="AM75" s="127" t="s">
        <v>15286</v>
      </c>
      <c r="AN75" s="127" t="s">
        <v>15328</v>
      </c>
      <c r="AT75" s="127" t="s">
        <v>15466</v>
      </c>
      <c r="AU75" s="127" t="s">
        <v>15521</v>
      </c>
      <c r="AW75" s="127" t="s">
        <v>15680</v>
      </c>
      <c r="AZ75" s="127" t="s">
        <v>15292</v>
      </c>
    </row>
    <row r="76" spans="1:52" s="127" customFormat="1">
      <c r="E76" s="204" t="s">
        <v>526</v>
      </c>
      <c r="I76" s="127" t="s">
        <v>14205</v>
      </c>
      <c r="P76" s="127" t="s">
        <v>14440</v>
      </c>
      <c r="R76" s="127" t="s">
        <v>14528</v>
      </c>
      <c r="T76" s="127" t="s">
        <v>14143</v>
      </c>
      <c r="U76" s="127" t="s">
        <v>14149</v>
      </c>
      <c r="V76" s="127" t="s">
        <v>14695</v>
      </c>
      <c r="W76" s="127" t="s">
        <v>14755</v>
      </c>
      <c r="AB76" s="127" t="s">
        <v>14907</v>
      </c>
      <c r="AC76" s="127" t="s">
        <v>14964</v>
      </c>
      <c r="AD76" s="127" t="s">
        <v>14188</v>
      </c>
      <c r="AE76" s="127" t="s">
        <v>158</v>
      </c>
      <c r="AG76" s="127" t="s">
        <v>15130</v>
      </c>
      <c r="AI76" s="127" t="s">
        <v>15211</v>
      </c>
      <c r="AM76" s="127" t="s">
        <v>15287</v>
      </c>
      <c r="AN76" s="127" t="s">
        <v>15329</v>
      </c>
      <c r="AT76" s="127" t="s">
        <v>15467</v>
      </c>
      <c r="AU76" s="127" t="s">
        <v>15522</v>
      </c>
      <c r="AW76" s="127" t="s">
        <v>15681</v>
      </c>
    </row>
    <row r="77" spans="1:52" s="127" customFormat="1">
      <c r="E77" s="204" t="s">
        <v>527</v>
      </c>
      <c r="I77" s="127" t="s">
        <v>14206</v>
      </c>
      <c r="P77" s="127" t="s">
        <v>14441</v>
      </c>
      <c r="R77" s="127" t="s">
        <v>14529</v>
      </c>
      <c r="T77" s="127" t="s">
        <v>14606</v>
      </c>
      <c r="U77" s="127" t="s">
        <v>14644</v>
      </c>
      <c r="V77" s="127" t="s">
        <v>14190</v>
      </c>
      <c r="W77" s="127" t="s">
        <v>14756</v>
      </c>
      <c r="AB77" s="127" t="s">
        <v>14148</v>
      </c>
      <c r="AC77" s="127" t="s">
        <v>14965</v>
      </c>
      <c r="AD77" s="127" t="s">
        <v>14996</v>
      </c>
      <c r="AE77" s="127" t="s">
        <v>15042</v>
      </c>
      <c r="AG77" s="127" t="s">
        <v>15131</v>
      </c>
      <c r="AI77" s="127" t="s">
        <v>15212</v>
      </c>
      <c r="AM77" s="127" t="s">
        <v>16</v>
      </c>
      <c r="AN77" s="127" t="s">
        <v>314</v>
      </c>
      <c r="AT77" s="127" t="s">
        <v>14767</v>
      </c>
      <c r="AU77" s="127" t="s">
        <v>14426</v>
      </c>
      <c r="AW77" s="127" t="s">
        <v>14195</v>
      </c>
    </row>
    <row r="78" spans="1:52" s="127" customFormat="1">
      <c r="E78" s="204" t="s">
        <v>528</v>
      </c>
      <c r="I78" s="127" t="s">
        <v>14207</v>
      </c>
      <c r="P78" s="127" t="s">
        <v>14128</v>
      </c>
      <c r="R78" s="127" t="s">
        <v>14530</v>
      </c>
      <c r="T78" s="127" t="s">
        <v>14145</v>
      </c>
      <c r="U78" s="127" t="s">
        <v>14645</v>
      </c>
      <c r="V78" s="127" t="s">
        <v>14696</v>
      </c>
      <c r="W78" s="127" t="s">
        <v>14598</v>
      </c>
      <c r="AB78" s="127" t="s">
        <v>14643</v>
      </c>
      <c r="AC78" s="127" t="s">
        <v>14711</v>
      </c>
      <c r="AD78" s="127" t="s">
        <v>4629</v>
      </c>
      <c r="AE78" s="127" t="s">
        <v>313</v>
      </c>
      <c r="AG78" s="127" t="s">
        <v>14192</v>
      </c>
      <c r="AI78" s="127" t="s">
        <v>14959</v>
      </c>
      <c r="AM78" s="127" t="s">
        <v>14149</v>
      </c>
      <c r="AN78" s="127" t="s">
        <v>15330</v>
      </c>
      <c r="AT78" s="127" t="s">
        <v>15134</v>
      </c>
      <c r="AU78" s="127" t="s">
        <v>14125</v>
      </c>
      <c r="AW78" s="127" t="s">
        <v>15682</v>
      </c>
    </row>
    <row r="79" spans="1:52" s="127" customFormat="1">
      <c r="E79" s="204" t="s">
        <v>529</v>
      </c>
      <c r="P79" s="127" t="s">
        <v>14129</v>
      </c>
      <c r="R79" s="127" t="s">
        <v>14531</v>
      </c>
      <c r="T79" s="127" t="s">
        <v>14193</v>
      </c>
      <c r="U79" s="127" t="s">
        <v>379</v>
      </c>
      <c r="V79" s="127" t="s">
        <v>14697</v>
      </c>
      <c r="W79" s="127" t="s">
        <v>8</v>
      </c>
      <c r="AB79" s="127" t="s">
        <v>14908</v>
      </c>
      <c r="AC79" s="127" t="s">
        <v>14966</v>
      </c>
      <c r="AD79" s="127" t="s">
        <v>14692</v>
      </c>
      <c r="AE79" s="127" t="s">
        <v>314</v>
      </c>
      <c r="AG79" s="127" t="s">
        <v>14146</v>
      </c>
      <c r="AI79" s="127" t="s">
        <v>14197</v>
      </c>
      <c r="AM79" s="127" t="s">
        <v>14610</v>
      </c>
      <c r="AN79" s="127" t="s">
        <v>15331</v>
      </c>
      <c r="AT79" s="127" t="s">
        <v>14198</v>
      </c>
      <c r="AU79" s="127" t="s">
        <v>15523</v>
      </c>
      <c r="AW79" s="127" t="s">
        <v>146</v>
      </c>
    </row>
    <row r="80" spans="1:52" s="127" customFormat="1">
      <c r="A80" s="394"/>
      <c r="E80" s="204" t="s">
        <v>530</v>
      </c>
      <c r="P80" s="127" t="s">
        <v>14442</v>
      </c>
      <c r="R80" s="127" t="s">
        <v>14192</v>
      </c>
      <c r="T80" s="127" t="s">
        <v>14195</v>
      </c>
      <c r="U80" s="127" t="s">
        <v>27</v>
      </c>
      <c r="V80" s="127" t="s">
        <v>14698</v>
      </c>
      <c r="W80" s="127" t="s">
        <v>14757</v>
      </c>
      <c r="AB80" s="127" t="s">
        <v>14909</v>
      </c>
      <c r="AC80" s="127" t="s">
        <v>14771</v>
      </c>
      <c r="AD80" s="127" t="s">
        <v>14997</v>
      </c>
      <c r="AE80" s="127" t="s">
        <v>20</v>
      </c>
      <c r="AG80" s="127" t="s">
        <v>146</v>
      </c>
      <c r="AI80" s="127" t="s">
        <v>15213</v>
      </c>
      <c r="AM80" s="127" t="s">
        <v>14329</v>
      </c>
      <c r="AN80" s="127" t="s">
        <v>15332</v>
      </c>
      <c r="AT80" s="127" t="s">
        <v>15468</v>
      </c>
      <c r="AU80" s="127" t="s">
        <v>14427</v>
      </c>
      <c r="AW80" s="127" t="s">
        <v>15683</v>
      </c>
    </row>
    <row r="81" spans="1:49" s="127" customFormat="1">
      <c r="A81" s="394"/>
      <c r="E81" s="204" t="s">
        <v>531</v>
      </c>
      <c r="P81" s="127" t="s">
        <v>14130</v>
      </c>
      <c r="R81" s="127" t="s">
        <v>14532</v>
      </c>
      <c r="T81" s="127" t="s">
        <v>151</v>
      </c>
      <c r="U81" s="127" t="s">
        <v>14646</v>
      </c>
      <c r="V81" s="127" t="s">
        <v>14699</v>
      </c>
      <c r="W81" s="127" t="s">
        <v>14139</v>
      </c>
      <c r="AB81" s="127" t="s">
        <v>14910</v>
      </c>
      <c r="AC81" s="127" t="s">
        <v>14967</v>
      </c>
      <c r="AD81" s="127" t="s">
        <v>14998</v>
      </c>
      <c r="AE81" s="127" t="s">
        <v>14485</v>
      </c>
      <c r="AG81" s="127" t="s">
        <v>15132</v>
      </c>
      <c r="AI81" s="127" t="s">
        <v>15214</v>
      </c>
      <c r="AM81" s="127" t="s">
        <v>15288</v>
      </c>
      <c r="AT81" s="127" t="s">
        <v>14201</v>
      </c>
      <c r="AU81" s="127" t="s">
        <v>15524</v>
      </c>
      <c r="AW81" s="127" t="s">
        <v>15684</v>
      </c>
    </row>
    <row r="82" spans="1:49" s="127" customFormat="1">
      <c r="P82" s="127" t="s">
        <v>14443</v>
      </c>
      <c r="R82" s="127" t="s">
        <v>14533</v>
      </c>
      <c r="T82" s="127" t="s">
        <v>14146</v>
      </c>
      <c r="U82" s="127" t="s">
        <v>14647</v>
      </c>
      <c r="V82" s="127" t="s">
        <v>14700</v>
      </c>
      <c r="W82" s="127" t="s">
        <v>14140</v>
      </c>
      <c r="AB82" s="127" t="s">
        <v>14911</v>
      </c>
      <c r="AC82" s="127" t="s">
        <v>14968</v>
      </c>
      <c r="AD82" s="127" t="s">
        <v>14143</v>
      </c>
      <c r="AE82" s="127" t="s">
        <v>14489</v>
      </c>
      <c r="AG82" s="127" t="s">
        <v>15133</v>
      </c>
      <c r="AI82" s="127" t="s">
        <v>15215</v>
      </c>
      <c r="AM82" s="127" t="s">
        <v>15289</v>
      </c>
      <c r="AT82" s="127" t="s">
        <v>14149</v>
      </c>
      <c r="AU82" s="127" t="s">
        <v>15525</v>
      </c>
      <c r="AW82" s="127" t="s">
        <v>15133</v>
      </c>
    </row>
    <row r="83" spans="1:49" s="127" customFormat="1">
      <c r="A83" s="394"/>
      <c r="P83" s="127" t="s">
        <v>14444</v>
      </c>
      <c r="R83" s="127" t="s">
        <v>14534</v>
      </c>
      <c r="T83" s="127" t="s">
        <v>14607</v>
      </c>
      <c r="U83" s="127" t="s">
        <v>14648</v>
      </c>
      <c r="V83" s="127" t="s">
        <v>14701</v>
      </c>
      <c r="W83" s="127" t="s">
        <v>14369</v>
      </c>
      <c r="AB83" s="127" t="s">
        <v>14204</v>
      </c>
      <c r="AC83" s="127" t="s">
        <v>14969</v>
      </c>
      <c r="AD83" s="127" t="s">
        <v>14999</v>
      </c>
      <c r="AE83" s="127" t="s">
        <v>14156</v>
      </c>
      <c r="AG83" s="127" t="s">
        <v>14769</v>
      </c>
      <c r="AI83" s="127" t="s">
        <v>14704</v>
      </c>
      <c r="AM83" s="127" t="s">
        <v>158</v>
      </c>
      <c r="AT83" s="127" t="s">
        <v>14708</v>
      </c>
      <c r="AU83" s="127" t="s">
        <v>298</v>
      </c>
      <c r="AW83" s="127" t="s">
        <v>14147</v>
      </c>
    </row>
    <row r="84" spans="1:49" s="127" customFormat="1">
      <c r="A84" s="394"/>
      <c r="P84" s="127" t="s">
        <v>304</v>
      </c>
      <c r="R84" s="127" t="s">
        <v>14535</v>
      </c>
      <c r="T84" s="127" t="s">
        <v>14608</v>
      </c>
      <c r="U84" s="127" t="s">
        <v>158</v>
      </c>
      <c r="V84" s="127" t="s">
        <v>14702</v>
      </c>
      <c r="W84" s="127" t="s">
        <v>14600</v>
      </c>
      <c r="AB84" s="127" t="s">
        <v>14912</v>
      </c>
      <c r="AC84" s="127" t="s">
        <v>14970</v>
      </c>
      <c r="AD84" s="127" t="s">
        <v>15000</v>
      </c>
      <c r="AE84" s="127" t="s">
        <v>15043</v>
      </c>
      <c r="AG84" s="127" t="s">
        <v>15134</v>
      </c>
      <c r="AI84" s="127" t="s">
        <v>14706</v>
      </c>
      <c r="AM84" s="127" t="s">
        <v>15290</v>
      </c>
      <c r="AT84" s="127" t="s">
        <v>14469</v>
      </c>
      <c r="AU84" s="127" t="s">
        <v>15526</v>
      </c>
      <c r="AW84" s="127" t="s">
        <v>14198</v>
      </c>
    </row>
    <row r="85" spans="1:49" s="127" customFormat="1">
      <c r="P85" s="127" t="s">
        <v>14445</v>
      </c>
      <c r="R85" s="127" t="s">
        <v>14198</v>
      </c>
      <c r="T85" s="127" t="s">
        <v>14148</v>
      </c>
      <c r="U85" s="127" t="s">
        <v>14649</v>
      </c>
      <c r="V85" s="127" t="s">
        <v>14703</v>
      </c>
      <c r="W85" s="127" t="s">
        <v>14686</v>
      </c>
      <c r="AB85" s="127" t="s">
        <v>20</v>
      </c>
      <c r="AC85" s="127" t="s">
        <v>314</v>
      </c>
      <c r="AD85" s="127" t="s">
        <v>14145</v>
      </c>
      <c r="AE85" s="127" t="s">
        <v>15044</v>
      </c>
      <c r="AG85" s="127" t="s">
        <v>15135</v>
      </c>
      <c r="AI85" s="127" t="s">
        <v>14707</v>
      </c>
      <c r="AM85" s="127" t="s">
        <v>15291</v>
      </c>
      <c r="AT85" s="127" t="s">
        <v>27</v>
      </c>
      <c r="AU85" s="127" t="s">
        <v>15527</v>
      </c>
      <c r="AW85" s="127" t="s">
        <v>15685</v>
      </c>
    </row>
    <row r="86" spans="1:49" s="127" customFormat="1">
      <c r="P86" s="127" t="s">
        <v>14181</v>
      </c>
      <c r="R86" s="127" t="s">
        <v>14149</v>
      </c>
      <c r="T86" s="127" t="s">
        <v>14197</v>
      </c>
      <c r="U86" s="127" t="s">
        <v>14650</v>
      </c>
      <c r="V86" s="127" t="s">
        <v>14642</v>
      </c>
      <c r="W86" s="127" t="s">
        <v>14758</v>
      </c>
      <c r="AB86" s="127" t="s">
        <v>14913</v>
      </c>
      <c r="AC86" s="127" t="s">
        <v>14971</v>
      </c>
      <c r="AD86" s="127" t="s">
        <v>15001</v>
      </c>
      <c r="AG86" s="127" t="s">
        <v>15007</v>
      </c>
      <c r="AI86" s="127" t="s">
        <v>14536</v>
      </c>
      <c r="AM86" s="127" t="s">
        <v>313</v>
      </c>
      <c r="AT86" s="127" t="s">
        <v>14712</v>
      </c>
      <c r="AU86" s="127" t="s">
        <v>15528</v>
      </c>
      <c r="AW86" s="127" t="s">
        <v>15686</v>
      </c>
    </row>
    <row r="87" spans="1:49" s="127" customFormat="1">
      <c r="P87" s="127" t="s">
        <v>14446</v>
      </c>
      <c r="R87" s="127" t="s">
        <v>14536</v>
      </c>
      <c r="T87" s="127" t="s">
        <v>14609</v>
      </c>
      <c r="U87" s="127" t="s">
        <v>14651</v>
      </c>
      <c r="V87" s="127" t="s">
        <v>14147</v>
      </c>
      <c r="W87" s="127" t="s">
        <v>296</v>
      </c>
      <c r="AC87" s="127" t="s">
        <v>14972</v>
      </c>
      <c r="AD87" s="127" t="s">
        <v>14192</v>
      </c>
      <c r="AG87" s="127" t="s">
        <v>15136</v>
      </c>
      <c r="AI87" s="127" t="s">
        <v>14710</v>
      </c>
      <c r="AM87" s="127" t="s">
        <v>314</v>
      </c>
      <c r="AT87" s="127" t="s">
        <v>14648</v>
      </c>
      <c r="AU87" s="127" t="s">
        <v>15529</v>
      </c>
      <c r="AW87" s="127" t="s">
        <v>15687</v>
      </c>
    </row>
    <row r="88" spans="1:49" s="127" customFormat="1">
      <c r="P88" s="127" t="s">
        <v>14131</v>
      </c>
      <c r="R88" s="127" t="s">
        <v>14537</v>
      </c>
      <c r="T88" s="127" t="s">
        <v>15</v>
      </c>
      <c r="U88" s="127" t="s">
        <v>14614</v>
      </c>
      <c r="V88" s="127" t="s">
        <v>14197</v>
      </c>
      <c r="W88" s="127" t="s">
        <v>14759</v>
      </c>
      <c r="AC88" s="127" t="s">
        <v>14973</v>
      </c>
      <c r="AD88" s="127" t="s">
        <v>14195</v>
      </c>
      <c r="AG88" s="127" t="s">
        <v>15137</v>
      </c>
      <c r="AI88" s="127" t="s">
        <v>15216</v>
      </c>
      <c r="AM88" s="127" t="s">
        <v>20</v>
      </c>
      <c r="AT88" s="127" t="s">
        <v>15469</v>
      </c>
      <c r="AU88" s="127" t="s">
        <v>15530</v>
      </c>
      <c r="AW88" s="127" t="s">
        <v>15688</v>
      </c>
    </row>
    <row r="89" spans="1:49" s="127" customFormat="1">
      <c r="P89" s="127" t="s">
        <v>14447</v>
      </c>
      <c r="R89" s="127" t="s">
        <v>14538</v>
      </c>
      <c r="T89" s="127" t="s">
        <v>14198</v>
      </c>
      <c r="U89" s="127" t="s">
        <v>313</v>
      </c>
      <c r="V89" s="127" t="s">
        <v>14198</v>
      </c>
      <c r="W89" s="127" t="s">
        <v>9</v>
      </c>
      <c r="AC89" s="127" t="s">
        <v>14543</v>
      </c>
      <c r="AD89" s="127" t="s">
        <v>151</v>
      </c>
      <c r="AG89" s="127" t="s">
        <v>15138</v>
      </c>
      <c r="AI89" s="127" t="s">
        <v>14475</v>
      </c>
      <c r="AM89" s="127" t="s">
        <v>15178</v>
      </c>
      <c r="AT89" s="127" t="s">
        <v>15470</v>
      </c>
      <c r="AU89" s="127" t="s">
        <v>15531</v>
      </c>
      <c r="AW89" s="127" t="s">
        <v>14709</v>
      </c>
    </row>
    <row r="90" spans="1:49" s="127" customFormat="1">
      <c r="P90" s="127" t="s">
        <v>14448</v>
      </c>
      <c r="R90" s="127" t="s">
        <v>14383</v>
      </c>
      <c r="T90" s="127" t="s">
        <v>14149</v>
      </c>
      <c r="U90" s="127" t="s">
        <v>14652</v>
      </c>
      <c r="V90" s="127" t="s">
        <v>14328</v>
      </c>
      <c r="W90" s="127" t="s">
        <v>306</v>
      </c>
      <c r="AC90" s="127" t="s">
        <v>14974</v>
      </c>
      <c r="AD90" s="127" t="s">
        <v>15002</v>
      </c>
      <c r="AG90" s="127" t="s">
        <v>15139</v>
      </c>
      <c r="AI90" s="127" t="s">
        <v>15217</v>
      </c>
      <c r="AM90" s="127" t="s">
        <v>15292</v>
      </c>
      <c r="AT90" s="127" t="s">
        <v>158</v>
      </c>
      <c r="AU90" s="127" t="s">
        <v>15532</v>
      </c>
      <c r="AW90" s="127" t="s">
        <v>15138</v>
      </c>
    </row>
    <row r="91" spans="1:49" s="127" customFormat="1">
      <c r="P91" s="127" t="s">
        <v>14134</v>
      </c>
      <c r="R91" s="127" t="s">
        <v>158</v>
      </c>
      <c r="T91" s="127" t="s">
        <v>14610</v>
      </c>
      <c r="U91" s="127" t="s">
        <v>314</v>
      </c>
      <c r="V91" s="127" t="s">
        <v>14704</v>
      </c>
      <c r="W91" s="127" t="s">
        <v>14142</v>
      </c>
      <c r="AD91" s="127" t="s">
        <v>14146</v>
      </c>
      <c r="AG91" s="127" t="s">
        <v>15140</v>
      </c>
      <c r="AI91" s="127" t="s">
        <v>14573</v>
      </c>
      <c r="AM91" s="127" t="s">
        <v>15293</v>
      </c>
      <c r="AT91" s="127" t="s">
        <v>14204</v>
      </c>
      <c r="AU91" s="127" t="s">
        <v>15533</v>
      </c>
      <c r="AW91" s="127" t="s">
        <v>163</v>
      </c>
    </row>
    <row r="92" spans="1:49" s="127" customFormat="1">
      <c r="P92" s="127" t="s">
        <v>14367</v>
      </c>
      <c r="R92" s="127" t="s">
        <v>14204</v>
      </c>
      <c r="T92" s="127" t="s">
        <v>14611</v>
      </c>
      <c r="U92" s="127" t="s">
        <v>20</v>
      </c>
      <c r="V92" s="127" t="s">
        <v>14705</v>
      </c>
      <c r="W92" s="127" t="s">
        <v>14760</v>
      </c>
      <c r="AD92" s="127" t="s">
        <v>15003</v>
      </c>
      <c r="AG92" s="127" t="s">
        <v>15141</v>
      </c>
      <c r="AI92" s="127" t="s">
        <v>314</v>
      </c>
      <c r="AT92" s="127" t="s">
        <v>313</v>
      </c>
      <c r="AU92" s="127" t="s">
        <v>15534</v>
      </c>
      <c r="AW92" s="127" t="s">
        <v>14612</v>
      </c>
    </row>
    <row r="93" spans="1:49" s="127" customFormat="1">
      <c r="P93" s="127" t="s">
        <v>14183</v>
      </c>
      <c r="R93" s="127" t="s">
        <v>14539</v>
      </c>
      <c r="T93" s="127" t="s">
        <v>14612</v>
      </c>
      <c r="U93" s="127" t="s">
        <v>14653</v>
      </c>
      <c r="V93" s="127" t="s">
        <v>14706</v>
      </c>
      <c r="W93" s="127" t="s">
        <v>14761</v>
      </c>
      <c r="AD93" s="127" t="s">
        <v>15004</v>
      </c>
      <c r="AG93" s="127" t="s">
        <v>158</v>
      </c>
      <c r="AI93" s="127" t="s">
        <v>20</v>
      </c>
      <c r="AT93" s="127" t="s">
        <v>314</v>
      </c>
      <c r="AU93" s="127" t="s">
        <v>14672</v>
      </c>
      <c r="AW93" s="127" t="s">
        <v>313</v>
      </c>
    </row>
    <row r="94" spans="1:49" s="127" customFormat="1">
      <c r="P94" s="127" t="s">
        <v>14449</v>
      </c>
      <c r="R94" s="127" t="s">
        <v>313</v>
      </c>
      <c r="T94" s="127" t="s">
        <v>158</v>
      </c>
      <c r="U94" s="127" t="s">
        <v>14205</v>
      </c>
      <c r="V94" s="127" t="s">
        <v>14707</v>
      </c>
      <c r="W94" s="127" t="s">
        <v>14762</v>
      </c>
      <c r="AD94" s="127" t="s">
        <v>14641</v>
      </c>
      <c r="AG94" s="127" t="s">
        <v>15142</v>
      </c>
      <c r="AI94" s="127" t="s">
        <v>14485</v>
      </c>
      <c r="AT94" s="127" t="s">
        <v>20</v>
      </c>
      <c r="AU94" s="127" t="s">
        <v>14742</v>
      </c>
      <c r="AW94" s="127" t="s">
        <v>314</v>
      </c>
    </row>
    <row r="95" spans="1:49" s="127" customFormat="1">
      <c r="P95" s="127" t="s">
        <v>14136</v>
      </c>
      <c r="R95" s="127" t="s">
        <v>314</v>
      </c>
      <c r="T95" s="127" t="s">
        <v>14613</v>
      </c>
      <c r="U95" s="127" t="s">
        <v>14654</v>
      </c>
      <c r="V95" s="127" t="s">
        <v>14708</v>
      </c>
      <c r="W95" s="127" t="s">
        <v>5020</v>
      </c>
      <c r="AD95" s="127" t="s">
        <v>14806</v>
      </c>
      <c r="AG95" s="127" t="s">
        <v>15143</v>
      </c>
      <c r="AI95" s="127" t="s">
        <v>14486</v>
      </c>
      <c r="AT95" s="127" t="s">
        <v>15471</v>
      </c>
      <c r="AU95" s="127" t="s">
        <v>15535</v>
      </c>
      <c r="AW95" s="127" t="s">
        <v>15379</v>
      </c>
    </row>
    <row r="96" spans="1:49" s="127" customFormat="1">
      <c r="P96" s="127" t="s">
        <v>14450</v>
      </c>
      <c r="R96" s="127" t="s">
        <v>20</v>
      </c>
      <c r="T96" s="127" t="s">
        <v>14614</v>
      </c>
      <c r="V96" s="127" t="s">
        <v>14709</v>
      </c>
      <c r="W96" s="127" t="s">
        <v>14763</v>
      </c>
      <c r="AD96" s="127" t="s">
        <v>14148</v>
      </c>
      <c r="AG96" s="127" t="s">
        <v>313</v>
      </c>
      <c r="AI96" s="127" t="s">
        <v>14853</v>
      </c>
      <c r="AT96" s="127" t="s">
        <v>14205</v>
      </c>
      <c r="AU96" s="127" t="s">
        <v>15536</v>
      </c>
      <c r="AW96" s="127" t="s">
        <v>15625</v>
      </c>
    </row>
    <row r="97" spans="16:49" s="127" customFormat="1">
      <c r="P97" s="127" t="s">
        <v>14451</v>
      </c>
      <c r="R97" s="127" t="s">
        <v>14485</v>
      </c>
      <c r="T97" s="127" t="s">
        <v>313</v>
      </c>
      <c r="V97" s="127" t="s">
        <v>14710</v>
      </c>
      <c r="W97" s="127" t="s">
        <v>14637</v>
      </c>
      <c r="AD97" s="127" t="s">
        <v>15005</v>
      </c>
      <c r="AG97" s="127" t="s">
        <v>314</v>
      </c>
      <c r="AT97" s="127" t="s">
        <v>14617</v>
      </c>
      <c r="AU97" s="127" t="s">
        <v>15232</v>
      </c>
      <c r="AW97" s="127" t="s">
        <v>15689</v>
      </c>
    </row>
    <row r="98" spans="16:49" s="127" customFormat="1">
      <c r="P98" s="127" t="s">
        <v>14452</v>
      </c>
      <c r="R98" s="127" t="s">
        <v>14540</v>
      </c>
      <c r="T98" s="127" t="s">
        <v>314</v>
      </c>
      <c r="V98" s="127" t="s">
        <v>14711</v>
      </c>
      <c r="W98" s="127" t="s">
        <v>14764</v>
      </c>
      <c r="AD98" s="127" t="s">
        <v>15006</v>
      </c>
      <c r="AG98" s="127" t="s">
        <v>15144</v>
      </c>
      <c r="AT98" s="127" t="s">
        <v>14717</v>
      </c>
      <c r="AU98" s="127" t="s">
        <v>14127</v>
      </c>
      <c r="AW98" s="127" t="s">
        <v>14853</v>
      </c>
    </row>
    <row r="99" spans="16:49" s="127" customFormat="1">
      <c r="P99" s="127" t="s">
        <v>14137</v>
      </c>
      <c r="R99" s="127" t="s">
        <v>14541</v>
      </c>
      <c r="T99" s="127" t="s">
        <v>20</v>
      </c>
      <c r="V99" s="127" t="s">
        <v>14712</v>
      </c>
      <c r="W99" s="127" t="s">
        <v>14765</v>
      </c>
      <c r="AD99" s="127" t="s">
        <v>14961</v>
      </c>
      <c r="AG99" s="127" t="s">
        <v>20</v>
      </c>
      <c r="AU99" s="127" t="s">
        <v>14436</v>
      </c>
      <c r="AW99" s="127" t="s">
        <v>15690</v>
      </c>
    </row>
    <row r="100" spans="16:49" s="127" customFormat="1">
      <c r="P100" s="127" t="s">
        <v>8</v>
      </c>
      <c r="R100" s="127" t="s">
        <v>14542</v>
      </c>
      <c r="T100" s="127" t="s">
        <v>14205</v>
      </c>
      <c r="V100" s="127" t="s">
        <v>14475</v>
      </c>
      <c r="W100" s="127" t="s">
        <v>14143</v>
      </c>
      <c r="AD100" s="127" t="s">
        <v>14197</v>
      </c>
      <c r="AG100" s="127" t="s">
        <v>14488</v>
      </c>
      <c r="AU100" s="127" t="s">
        <v>302</v>
      </c>
      <c r="AW100" s="127" t="s">
        <v>15351</v>
      </c>
    </row>
    <row r="101" spans="16:49" s="127" customFormat="1">
      <c r="P101" s="127" t="s">
        <v>14139</v>
      </c>
      <c r="R101" s="127" t="s">
        <v>14490</v>
      </c>
      <c r="T101" s="127" t="s">
        <v>14615</v>
      </c>
      <c r="V101" s="127" t="s">
        <v>14713</v>
      </c>
      <c r="W101" s="127" t="s">
        <v>14145</v>
      </c>
      <c r="AD101" s="127" t="s">
        <v>15</v>
      </c>
      <c r="AG101" s="127" t="s">
        <v>14717</v>
      </c>
      <c r="AU101" s="127" t="s">
        <v>15537</v>
      </c>
      <c r="AW101" s="127" t="s">
        <v>14824</v>
      </c>
    </row>
    <row r="102" spans="16:49" s="127" customFormat="1">
      <c r="P102" s="127" t="s">
        <v>14453</v>
      </c>
      <c r="R102" s="127" t="s">
        <v>14543</v>
      </c>
      <c r="T102" s="127" t="s">
        <v>14616</v>
      </c>
      <c r="V102" s="127" t="s">
        <v>14714</v>
      </c>
      <c r="W102" s="127" t="s">
        <v>14766</v>
      </c>
      <c r="AD102" s="127" t="s">
        <v>15007</v>
      </c>
      <c r="AG102" s="127" t="s">
        <v>15145</v>
      </c>
      <c r="AU102" s="127" t="s">
        <v>15457</v>
      </c>
      <c r="AW102" s="127" t="s">
        <v>14502</v>
      </c>
    </row>
    <row r="103" spans="16:49" s="127" customFormat="1">
      <c r="P103" s="127" t="s">
        <v>14187</v>
      </c>
      <c r="T103" s="127" t="s">
        <v>14617</v>
      </c>
      <c r="V103" s="127" t="s">
        <v>14715</v>
      </c>
      <c r="W103" s="127" t="s">
        <v>14195</v>
      </c>
      <c r="AD103" s="127" t="s">
        <v>14198</v>
      </c>
      <c r="AG103" s="127" t="s">
        <v>15146</v>
      </c>
      <c r="AU103" s="127" t="s">
        <v>14514</v>
      </c>
      <c r="AW103" s="127" t="s">
        <v>15691</v>
      </c>
    </row>
    <row r="104" spans="16:49" s="127" customFormat="1">
      <c r="P104" s="127" t="s">
        <v>14454</v>
      </c>
      <c r="T104" s="127" t="s">
        <v>14540</v>
      </c>
      <c r="V104" s="127" t="s">
        <v>314</v>
      </c>
      <c r="W104" s="127" t="s">
        <v>14767</v>
      </c>
      <c r="AD104" s="127" t="s">
        <v>15008</v>
      </c>
      <c r="AU104" s="127" t="s">
        <v>14439</v>
      </c>
      <c r="AW104" s="127" t="s">
        <v>15692</v>
      </c>
    </row>
    <row r="105" spans="16:49" s="127" customFormat="1">
      <c r="P105" s="127" t="s">
        <v>9</v>
      </c>
      <c r="T105" s="127" t="s">
        <v>14618</v>
      </c>
      <c r="V105" s="127" t="s">
        <v>14716</v>
      </c>
      <c r="W105" s="127" t="s">
        <v>14768</v>
      </c>
      <c r="AD105" s="127" t="s">
        <v>14149</v>
      </c>
      <c r="AU105" s="127" t="s">
        <v>14515</v>
      </c>
      <c r="AW105" s="127" t="s">
        <v>15693</v>
      </c>
    </row>
    <row r="106" spans="16:49" s="127" customFormat="1">
      <c r="P106" s="127" t="s">
        <v>306</v>
      </c>
      <c r="V106" s="127" t="s">
        <v>14717</v>
      </c>
      <c r="W106" s="127" t="s">
        <v>14769</v>
      </c>
      <c r="AD106" s="127" t="s">
        <v>15009</v>
      </c>
      <c r="AU106" s="127" t="s">
        <v>15538</v>
      </c>
      <c r="AW106" s="127" t="s">
        <v>15694</v>
      </c>
    </row>
    <row r="107" spans="16:49" s="127" customFormat="1">
      <c r="P107" s="127" t="s">
        <v>14142</v>
      </c>
      <c r="V107" s="127" t="s">
        <v>14718</v>
      </c>
      <c r="W107" s="127" t="s">
        <v>14147</v>
      </c>
      <c r="AD107" s="127" t="s">
        <v>14203</v>
      </c>
      <c r="AU107" s="127" t="s">
        <v>14677</v>
      </c>
      <c r="AW107" s="127" t="s">
        <v>14116</v>
      </c>
    </row>
    <row r="108" spans="16:49" s="127" customFormat="1">
      <c r="P108" s="127" t="s">
        <v>14455</v>
      </c>
      <c r="V108" s="127" t="s">
        <v>14719</v>
      </c>
      <c r="W108" s="127" t="s">
        <v>14198</v>
      </c>
      <c r="AD108" s="127" t="s">
        <v>27</v>
      </c>
      <c r="AU108" s="127" t="s">
        <v>15539</v>
      </c>
      <c r="AW108" s="127" t="s">
        <v>15695</v>
      </c>
    </row>
    <row r="109" spans="16:49" s="127" customFormat="1">
      <c r="P109" s="127" t="s">
        <v>14456</v>
      </c>
      <c r="W109" s="127" t="s">
        <v>14149</v>
      </c>
      <c r="AD109" s="127" t="s">
        <v>15010</v>
      </c>
      <c r="AU109" s="127" t="s">
        <v>15540</v>
      </c>
      <c r="AW109" s="127" t="s">
        <v>15696</v>
      </c>
    </row>
    <row r="110" spans="16:49" s="127" customFormat="1">
      <c r="P110" s="127" t="s">
        <v>14188</v>
      </c>
      <c r="W110" s="127" t="s">
        <v>14770</v>
      </c>
      <c r="AD110" s="127" t="s">
        <v>2743</v>
      </c>
      <c r="AU110" s="127" t="s">
        <v>14587</v>
      </c>
      <c r="AW110" s="127" t="s">
        <v>15659</v>
      </c>
    </row>
    <row r="111" spans="16:49" s="127" customFormat="1">
      <c r="P111" s="127" t="s">
        <v>14457</v>
      </c>
      <c r="W111" s="127" t="s">
        <v>14644</v>
      </c>
      <c r="AD111" s="127" t="s">
        <v>14817</v>
      </c>
      <c r="AU111" s="127" t="s">
        <v>15234</v>
      </c>
      <c r="AW111" s="127" t="s">
        <v>15697</v>
      </c>
    </row>
    <row r="112" spans="16:49" s="127" customFormat="1">
      <c r="P112" s="127" t="s">
        <v>14458</v>
      </c>
      <c r="W112" s="127" t="s">
        <v>14383</v>
      </c>
      <c r="AD112" s="127" t="s">
        <v>313</v>
      </c>
      <c r="AU112" s="127" t="s">
        <v>15059</v>
      </c>
      <c r="AW112" s="127" t="s">
        <v>298</v>
      </c>
    </row>
    <row r="113" spans="16:49" s="127" customFormat="1">
      <c r="P113" s="127" t="s">
        <v>14459</v>
      </c>
      <c r="W113" s="127" t="s">
        <v>14771</v>
      </c>
      <c r="AD113" s="127" t="s">
        <v>314</v>
      </c>
      <c r="AU113" s="127" t="s">
        <v>15541</v>
      </c>
      <c r="AW113" s="127" t="s">
        <v>15698</v>
      </c>
    </row>
    <row r="114" spans="16:49" s="127" customFormat="1">
      <c r="P114" s="127" t="s">
        <v>14460</v>
      </c>
      <c r="W114" s="127" t="s">
        <v>14772</v>
      </c>
      <c r="AD114" s="127" t="s">
        <v>20</v>
      </c>
      <c r="AU114" s="127" t="s">
        <v>15542</v>
      </c>
      <c r="AW114" s="127" t="s">
        <v>15699</v>
      </c>
    </row>
    <row r="115" spans="16:49" s="127" customFormat="1">
      <c r="P115" s="127" t="s">
        <v>14144</v>
      </c>
      <c r="W115" s="127" t="s">
        <v>14773</v>
      </c>
      <c r="AD115" s="127" t="s">
        <v>14485</v>
      </c>
      <c r="AU115" s="127" t="s">
        <v>14747</v>
      </c>
      <c r="AW115" s="127" t="s">
        <v>15398</v>
      </c>
    </row>
    <row r="116" spans="16:49" s="127" customFormat="1">
      <c r="P116" s="127" t="s">
        <v>14461</v>
      </c>
      <c r="W116" s="127" t="s">
        <v>158</v>
      </c>
      <c r="AD116" s="127" t="s">
        <v>14490</v>
      </c>
      <c r="AU116" s="127" t="s">
        <v>14129</v>
      </c>
      <c r="AW116" s="127" t="s">
        <v>15700</v>
      </c>
    </row>
    <row r="117" spans="16:49" s="127" customFormat="1">
      <c r="P117" s="127" t="s">
        <v>14145</v>
      </c>
      <c r="W117" s="127" t="s">
        <v>313</v>
      </c>
      <c r="AD117" s="127" t="s">
        <v>14543</v>
      </c>
      <c r="AU117" s="127" t="s">
        <v>14178</v>
      </c>
      <c r="AW117" s="127" t="s">
        <v>15701</v>
      </c>
    </row>
    <row r="118" spans="16:49" s="127" customFormat="1">
      <c r="P118" s="127" t="s">
        <v>14192</v>
      </c>
      <c r="W118" s="127" t="s">
        <v>314</v>
      </c>
      <c r="AD118" s="127" t="s">
        <v>7238</v>
      </c>
      <c r="AU118" s="127" t="s">
        <v>15543</v>
      </c>
      <c r="AW118" s="127" t="s">
        <v>15401</v>
      </c>
    </row>
    <row r="119" spans="16:49" s="127" customFormat="1">
      <c r="P119" s="127" t="s">
        <v>14195</v>
      </c>
      <c r="W119" s="127" t="s">
        <v>20</v>
      </c>
      <c r="AU119" s="127" t="s">
        <v>15544</v>
      </c>
      <c r="AW119" s="127" t="s">
        <v>15702</v>
      </c>
    </row>
    <row r="120" spans="16:49" s="127" customFormat="1">
      <c r="P120" s="127" t="s">
        <v>151</v>
      </c>
      <c r="W120" s="127" t="s">
        <v>14485</v>
      </c>
      <c r="AU120" s="127" t="s">
        <v>15428</v>
      </c>
      <c r="AW120" s="127" t="s">
        <v>15703</v>
      </c>
    </row>
    <row r="121" spans="16:49" s="127" customFormat="1">
      <c r="P121" s="127" t="s">
        <v>14462</v>
      </c>
      <c r="W121" s="127" t="s">
        <v>14654</v>
      </c>
      <c r="AU121" s="127" t="s">
        <v>15545</v>
      </c>
      <c r="AW121" s="127" t="s">
        <v>15704</v>
      </c>
    </row>
    <row r="122" spans="16:49" s="127" customFormat="1">
      <c r="P122" s="127" t="s">
        <v>14463</v>
      </c>
      <c r="W122" s="127" t="s">
        <v>14774</v>
      </c>
      <c r="AU122" s="127" t="s">
        <v>15546</v>
      </c>
      <c r="AW122" s="127" t="s">
        <v>15705</v>
      </c>
    </row>
    <row r="123" spans="16:49" s="127" customFormat="1">
      <c r="P123" s="127" t="s">
        <v>14146</v>
      </c>
      <c r="W123" s="127" t="s">
        <v>14618</v>
      </c>
      <c r="AU123" s="127" t="s">
        <v>14130</v>
      </c>
      <c r="AW123" s="127" t="s">
        <v>15706</v>
      </c>
    </row>
    <row r="124" spans="16:49" s="127" customFormat="1">
      <c r="P124" s="127" t="s">
        <v>146</v>
      </c>
      <c r="AU124" s="127" t="s">
        <v>14443</v>
      </c>
      <c r="AW124" s="127" t="s">
        <v>14829</v>
      </c>
    </row>
    <row r="125" spans="16:49" s="127" customFormat="1">
      <c r="P125" s="127" t="s">
        <v>14464</v>
      </c>
      <c r="AU125" s="127" t="s">
        <v>14444</v>
      </c>
      <c r="AW125" s="127" t="s">
        <v>14691</v>
      </c>
    </row>
    <row r="126" spans="16:49" s="127" customFormat="1">
      <c r="P126" s="127" t="s">
        <v>14465</v>
      </c>
      <c r="AU126" s="127" t="s">
        <v>304</v>
      </c>
      <c r="AW126" s="127" t="s">
        <v>14088</v>
      </c>
    </row>
    <row r="127" spans="16:49" s="127" customFormat="1">
      <c r="P127" s="127" t="s">
        <v>14466</v>
      </c>
      <c r="AU127" s="127" t="s">
        <v>15547</v>
      </c>
      <c r="AW127" s="127" t="s">
        <v>15707</v>
      </c>
    </row>
    <row r="128" spans="16:49" s="127" customFormat="1">
      <c r="P128" s="127" t="s">
        <v>14381</v>
      </c>
      <c r="AU128" s="127" t="s">
        <v>15548</v>
      </c>
      <c r="AW128" s="127" t="s">
        <v>15708</v>
      </c>
    </row>
    <row r="129" spans="16:49" s="127" customFormat="1">
      <c r="P129" s="127" t="s">
        <v>14467</v>
      </c>
      <c r="AU129" s="127" t="s">
        <v>14181</v>
      </c>
      <c r="AW129" s="127" t="s">
        <v>15709</v>
      </c>
    </row>
    <row r="130" spans="16:49" s="127" customFormat="1">
      <c r="P130" s="127" t="s">
        <v>14468</v>
      </c>
      <c r="AU130" s="127" t="s">
        <v>14446</v>
      </c>
      <c r="AW130" s="127" t="s">
        <v>146</v>
      </c>
    </row>
    <row r="131" spans="16:49" s="127" customFormat="1">
      <c r="P131" s="127" t="s">
        <v>14469</v>
      </c>
      <c r="AU131" s="127" t="s">
        <v>15549</v>
      </c>
      <c r="AW131" s="127" t="s">
        <v>15683</v>
      </c>
    </row>
    <row r="132" spans="16:49" s="127" customFormat="1">
      <c r="P132" s="127" t="s">
        <v>14150</v>
      </c>
      <c r="AU132" s="127" t="s">
        <v>15550</v>
      </c>
      <c r="AW132" s="127" t="s">
        <v>299</v>
      </c>
    </row>
    <row r="133" spans="16:49" s="127" customFormat="1">
      <c r="P133" s="127" t="s">
        <v>14470</v>
      </c>
      <c r="AU133" s="127" t="s">
        <v>14593</v>
      </c>
      <c r="AW133" s="127" t="s">
        <v>15710</v>
      </c>
    </row>
    <row r="134" spans="16:49" s="127" customFormat="1">
      <c r="P134" s="127" t="s">
        <v>14471</v>
      </c>
      <c r="AU134" s="127" t="s">
        <v>15551</v>
      </c>
      <c r="AW134" s="127" t="s">
        <v>15711</v>
      </c>
    </row>
    <row r="135" spans="16:49" s="127" customFormat="1">
      <c r="P135" s="127" t="s">
        <v>14472</v>
      </c>
      <c r="AU135" s="127" t="s">
        <v>14339</v>
      </c>
      <c r="AW135" s="127" t="s">
        <v>148</v>
      </c>
    </row>
    <row r="136" spans="16:49" s="127" customFormat="1">
      <c r="P136" s="127" t="s">
        <v>14383</v>
      </c>
      <c r="AU136" s="127" t="s">
        <v>15552</v>
      </c>
      <c r="AW136" s="127" t="s">
        <v>15712</v>
      </c>
    </row>
    <row r="137" spans="16:49" s="127" customFormat="1">
      <c r="P137" s="127" t="s">
        <v>14473</v>
      </c>
      <c r="AU137" s="127" t="s">
        <v>15553</v>
      </c>
      <c r="AW137" s="127" t="s">
        <v>15713</v>
      </c>
    </row>
    <row r="138" spans="16:49" s="127" customFormat="1">
      <c r="P138" s="127" t="s">
        <v>14474</v>
      </c>
      <c r="AU138" s="127" t="s">
        <v>15554</v>
      </c>
      <c r="AW138" s="127" t="s">
        <v>15408</v>
      </c>
    </row>
    <row r="139" spans="16:49" s="127" customFormat="1">
      <c r="P139" s="127" t="s">
        <v>14475</v>
      </c>
      <c r="AU139" s="127" t="s">
        <v>15555</v>
      </c>
      <c r="AW139" s="127" t="s">
        <v>15714</v>
      </c>
    </row>
    <row r="140" spans="16:49" s="127" customFormat="1">
      <c r="P140" s="127" t="s">
        <v>14476</v>
      </c>
      <c r="AU140" s="127" t="s">
        <v>15556</v>
      </c>
    </row>
    <row r="141" spans="16:49" s="127" customFormat="1">
      <c r="P141" s="127" t="s">
        <v>14477</v>
      </c>
      <c r="AU141" s="127" t="s">
        <v>14594</v>
      </c>
    </row>
    <row r="142" spans="16:49" s="127" customFormat="1">
      <c r="P142" s="127" t="s">
        <v>14478</v>
      </c>
      <c r="AU142" s="127" t="s">
        <v>14131</v>
      </c>
    </row>
    <row r="143" spans="16:49" s="127" customFormat="1">
      <c r="P143" s="127" t="s">
        <v>14479</v>
      </c>
      <c r="AU143" s="127" t="s">
        <v>15557</v>
      </c>
    </row>
    <row r="144" spans="16:49" s="127" customFormat="1">
      <c r="P144" s="127" t="s">
        <v>14480</v>
      </c>
      <c r="AU144" s="127" t="s">
        <v>15558</v>
      </c>
    </row>
    <row r="145" spans="16:47" s="127" customFormat="1">
      <c r="P145" s="127" t="s">
        <v>14481</v>
      </c>
      <c r="AU145" s="127" t="s">
        <v>14797</v>
      </c>
    </row>
    <row r="146" spans="16:47" s="127" customFormat="1">
      <c r="P146" s="127" t="s">
        <v>14482</v>
      </c>
      <c r="AU146" s="127" t="s">
        <v>15559</v>
      </c>
    </row>
    <row r="147" spans="16:47" s="127" customFormat="1">
      <c r="P147" s="127" t="s">
        <v>158</v>
      </c>
      <c r="AU147" s="127" t="s">
        <v>14134</v>
      </c>
    </row>
    <row r="148" spans="16:47" s="127" customFormat="1">
      <c r="P148" s="127" t="s">
        <v>14483</v>
      </c>
      <c r="AU148" s="127" t="s">
        <v>14365</v>
      </c>
    </row>
    <row r="149" spans="16:47" s="127" customFormat="1">
      <c r="P149" s="127" t="s">
        <v>14154</v>
      </c>
      <c r="AU149" s="127" t="s">
        <v>14367</v>
      </c>
    </row>
    <row r="150" spans="16:47" s="127" customFormat="1">
      <c r="P150" s="127" t="s">
        <v>14386</v>
      </c>
      <c r="AU150" s="127" t="s">
        <v>14135</v>
      </c>
    </row>
    <row r="151" spans="16:47" s="127" customFormat="1">
      <c r="P151" s="127" t="s">
        <v>14484</v>
      </c>
      <c r="AU151" s="127" t="s">
        <v>15560</v>
      </c>
    </row>
    <row r="152" spans="16:47" s="127" customFormat="1">
      <c r="P152" s="127" t="s">
        <v>313</v>
      </c>
      <c r="AU152" s="127" t="s">
        <v>15561</v>
      </c>
    </row>
    <row r="153" spans="16:47" s="127" customFormat="1">
      <c r="P153" s="127" t="s">
        <v>314</v>
      </c>
      <c r="AU153" s="127" t="s">
        <v>15562</v>
      </c>
    </row>
    <row r="154" spans="16:47" s="127" customFormat="1">
      <c r="P154" s="127" t="s">
        <v>20</v>
      </c>
      <c r="AU154" s="127" t="s">
        <v>15563</v>
      </c>
    </row>
    <row r="155" spans="16:47" s="127" customFormat="1">
      <c r="P155" s="127" t="s">
        <v>14485</v>
      </c>
      <c r="AU155" s="127" t="s">
        <v>15564</v>
      </c>
    </row>
    <row r="156" spans="16:47" s="127" customFormat="1">
      <c r="P156" s="127" t="s">
        <v>14486</v>
      </c>
      <c r="AU156" s="127" t="s">
        <v>15565</v>
      </c>
    </row>
    <row r="157" spans="16:47" s="127" customFormat="1">
      <c r="P157" s="127" t="s">
        <v>14205</v>
      </c>
      <c r="AU157" s="127" t="s">
        <v>15566</v>
      </c>
    </row>
    <row r="158" spans="16:47" s="127" customFormat="1">
      <c r="P158" s="127" t="s">
        <v>14487</v>
      </c>
      <c r="AU158" s="127" t="s">
        <v>15567</v>
      </c>
    </row>
    <row r="159" spans="16:47" s="127" customFormat="1">
      <c r="P159" s="127" t="s">
        <v>14155</v>
      </c>
      <c r="AU159" s="127" t="s">
        <v>15568</v>
      </c>
    </row>
    <row r="160" spans="16:47" s="127" customFormat="1">
      <c r="P160" s="127" t="s">
        <v>14488</v>
      </c>
      <c r="AU160" s="127" t="s">
        <v>8</v>
      </c>
    </row>
    <row r="161" spans="16:47" s="127" customFormat="1">
      <c r="P161" s="127" t="s">
        <v>14489</v>
      </c>
      <c r="AU161" s="127" t="s">
        <v>14139</v>
      </c>
    </row>
    <row r="162" spans="16:47" s="127" customFormat="1">
      <c r="P162" s="127" t="s">
        <v>14490</v>
      </c>
      <c r="AU162" s="127" t="s">
        <v>14369</v>
      </c>
    </row>
    <row r="163" spans="16:47" s="127" customFormat="1">
      <c r="AU163" s="127" t="s">
        <v>14600</v>
      </c>
    </row>
    <row r="164" spans="16:47" s="127" customFormat="1">
      <c r="AU164" s="127" t="s">
        <v>15569</v>
      </c>
    </row>
    <row r="165" spans="16:47">
      <c r="AU165" s="127" t="s">
        <v>15570</v>
      </c>
    </row>
    <row r="166" spans="16:47">
      <c r="AU166" s="127" t="s">
        <v>15278</v>
      </c>
    </row>
    <row r="167" spans="16:47">
      <c r="AU167" s="127" t="s">
        <v>14602</v>
      </c>
    </row>
    <row r="168" spans="16:47">
      <c r="AU168" s="127" t="s">
        <v>14894</v>
      </c>
    </row>
    <row r="169" spans="16:47">
      <c r="AU169" s="127" t="s">
        <v>15571</v>
      </c>
    </row>
    <row r="170" spans="16:47">
      <c r="AU170" s="127" t="s">
        <v>14524</v>
      </c>
    </row>
    <row r="171" spans="16:47">
      <c r="AU171" s="127" t="s">
        <v>14454</v>
      </c>
    </row>
    <row r="172" spans="16:47">
      <c r="AU172" s="127" t="s">
        <v>15572</v>
      </c>
    </row>
    <row r="173" spans="16:47">
      <c r="AU173" s="127" t="s">
        <v>306</v>
      </c>
    </row>
    <row r="174" spans="16:47">
      <c r="AU174" s="127" t="s">
        <v>15121</v>
      </c>
    </row>
    <row r="175" spans="16:47">
      <c r="AU175" s="127" t="s">
        <v>156</v>
      </c>
    </row>
    <row r="176" spans="16:47">
      <c r="AU176" s="127" t="s">
        <v>15573</v>
      </c>
    </row>
    <row r="177" spans="47:47">
      <c r="AU177" s="127" t="s">
        <v>15574</v>
      </c>
    </row>
    <row r="178" spans="47:47">
      <c r="AU178" s="127" t="s">
        <v>15575</v>
      </c>
    </row>
    <row r="179" spans="47:47">
      <c r="AU179" s="127" t="s">
        <v>14188</v>
      </c>
    </row>
    <row r="180" spans="47:47">
      <c r="AU180" s="127" t="s">
        <v>15576</v>
      </c>
    </row>
    <row r="181" spans="47:47">
      <c r="AU181" s="127" t="s">
        <v>15577</v>
      </c>
    </row>
    <row r="182" spans="47:47">
      <c r="AU182" s="127" t="s">
        <v>15578</v>
      </c>
    </row>
    <row r="183" spans="47:47">
      <c r="AU183" s="127" t="s">
        <v>14763</v>
      </c>
    </row>
    <row r="184" spans="47:47">
      <c r="AU184" s="127" t="s">
        <v>25</v>
      </c>
    </row>
    <row r="185" spans="47:47">
      <c r="AU185" s="127" t="s">
        <v>15579</v>
      </c>
    </row>
    <row r="186" spans="47:47">
      <c r="AU186" s="127" t="s">
        <v>15030</v>
      </c>
    </row>
    <row r="187" spans="47:47">
      <c r="AU187" s="127" t="s">
        <v>15580</v>
      </c>
    </row>
    <row r="188" spans="47:47">
      <c r="AU188" s="127" t="s">
        <v>15581</v>
      </c>
    </row>
    <row r="189" spans="47:47">
      <c r="AU189" s="127" t="s">
        <v>15582</v>
      </c>
    </row>
    <row r="190" spans="47:47">
      <c r="AU190" s="127" t="s">
        <v>14192</v>
      </c>
    </row>
    <row r="191" spans="47:47">
      <c r="AU191" s="127" t="s">
        <v>15374</v>
      </c>
    </row>
    <row r="192" spans="47:47">
      <c r="AU192" s="127" t="s">
        <v>15583</v>
      </c>
    </row>
    <row r="193" spans="47:47">
      <c r="AU193" s="127" t="s">
        <v>15584</v>
      </c>
    </row>
    <row r="194" spans="47:47">
      <c r="AU194" s="127" t="s">
        <v>15585</v>
      </c>
    </row>
    <row r="195" spans="47:47">
      <c r="AU195" s="127" t="s">
        <v>15586</v>
      </c>
    </row>
    <row r="196" spans="47:47">
      <c r="AU196" s="127" t="s">
        <v>15587</v>
      </c>
    </row>
    <row r="197" spans="47:47">
      <c r="AU197" s="127" t="s">
        <v>14803</v>
      </c>
    </row>
    <row r="198" spans="47:47">
      <c r="AU198" s="127" t="s">
        <v>15588</v>
      </c>
    </row>
    <row r="199" spans="47:47">
      <c r="AU199" s="127" t="s">
        <v>15589</v>
      </c>
    </row>
    <row r="200" spans="47:47">
      <c r="AU200" s="127" t="s">
        <v>15437</v>
      </c>
    </row>
    <row r="201" spans="47:47">
      <c r="AU201" s="127" t="s">
        <v>14767</v>
      </c>
    </row>
    <row r="202" spans="47:47">
      <c r="AU202" s="127" t="s">
        <v>15590</v>
      </c>
    </row>
    <row r="203" spans="47:47">
      <c r="AU203" s="127" t="s">
        <v>15591</v>
      </c>
    </row>
    <row r="204" spans="47:47">
      <c r="AU204" s="127" t="s">
        <v>15592</v>
      </c>
    </row>
    <row r="205" spans="47:47">
      <c r="AU205" s="127" t="s">
        <v>14804</v>
      </c>
    </row>
    <row r="206" spans="47:47">
      <c r="AU206" s="127" t="s">
        <v>15593</v>
      </c>
    </row>
    <row r="207" spans="47:47">
      <c r="AU207" s="127" t="s">
        <v>15594</v>
      </c>
    </row>
    <row r="208" spans="47:47">
      <c r="AU208" s="127" t="s">
        <v>15595</v>
      </c>
    </row>
    <row r="209" spans="47:47">
      <c r="AU209" s="127" t="s">
        <v>15596</v>
      </c>
    </row>
    <row r="210" spans="47:47">
      <c r="AU210" s="127" t="s">
        <v>15597</v>
      </c>
    </row>
    <row r="211" spans="47:47">
      <c r="AU211" s="127" t="s">
        <v>15598</v>
      </c>
    </row>
    <row r="212" spans="47:47">
      <c r="AU212" s="127" t="s">
        <v>15599</v>
      </c>
    </row>
    <row r="213" spans="47:47">
      <c r="AU213" s="127" t="s">
        <v>14149</v>
      </c>
    </row>
    <row r="214" spans="47:47">
      <c r="AU214" s="127" t="s">
        <v>14707</v>
      </c>
    </row>
    <row r="215" spans="47:47">
      <c r="AU215" s="127" t="s">
        <v>14708</v>
      </c>
    </row>
    <row r="216" spans="47:47">
      <c r="AU216" s="127" t="s">
        <v>15600</v>
      </c>
    </row>
    <row r="217" spans="47:47">
      <c r="AU217" s="127" t="s">
        <v>15601</v>
      </c>
    </row>
    <row r="218" spans="47:47">
      <c r="AU218" s="127" t="s">
        <v>14468</v>
      </c>
    </row>
    <row r="219" spans="47:47">
      <c r="AU219" s="127" t="s">
        <v>15602</v>
      </c>
    </row>
    <row r="220" spans="47:47">
      <c r="AU220" s="127" t="s">
        <v>15603</v>
      </c>
    </row>
    <row r="221" spans="47:47">
      <c r="AU221" s="127" t="s">
        <v>15604</v>
      </c>
    </row>
    <row r="222" spans="47:47">
      <c r="AU222" s="127" t="s">
        <v>15605</v>
      </c>
    </row>
    <row r="223" spans="47:47">
      <c r="AU223" s="127" t="s">
        <v>15606</v>
      </c>
    </row>
    <row r="224" spans="47:47">
      <c r="AU224" s="127" t="s">
        <v>14383</v>
      </c>
    </row>
    <row r="225" spans="47:47">
      <c r="AU225" s="127" t="s">
        <v>14474</v>
      </c>
    </row>
    <row r="226" spans="47:47">
      <c r="AU226" s="127" t="s">
        <v>15607</v>
      </c>
    </row>
    <row r="227" spans="47:47">
      <c r="AU227" s="127" t="s">
        <v>15608</v>
      </c>
    </row>
    <row r="228" spans="47:47">
      <c r="AU228" s="127" t="s">
        <v>15609</v>
      </c>
    </row>
    <row r="229" spans="47:47">
      <c r="AU229" s="127" t="s">
        <v>15610</v>
      </c>
    </row>
    <row r="230" spans="47:47">
      <c r="AU230" s="127" t="s">
        <v>15611</v>
      </c>
    </row>
    <row r="231" spans="47:47">
      <c r="AU231" s="127" t="s">
        <v>14271</v>
      </c>
    </row>
    <row r="232" spans="47:47">
      <c r="AU232" s="127" t="s">
        <v>15612</v>
      </c>
    </row>
    <row r="233" spans="47:47">
      <c r="AU233" s="127" t="s">
        <v>15613</v>
      </c>
    </row>
    <row r="234" spans="47:47">
      <c r="AU234" s="127" t="s">
        <v>15614</v>
      </c>
    </row>
    <row r="235" spans="47:47">
      <c r="AU235" s="127" t="s">
        <v>15615</v>
      </c>
    </row>
    <row r="236" spans="47:47">
      <c r="AU236" s="127" t="s">
        <v>15616</v>
      </c>
    </row>
    <row r="237" spans="47:47">
      <c r="AU237" s="127" t="s">
        <v>15617</v>
      </c>
    </row>
    <row r="238" spans="47:47">
      <c r="AU238" s="127" t="s">
        <v>15618</v>
      </c>
    </row>
    <row r="239" spans="47:47">
      <c r="AU239" s="127" t="s">
        <v>14154</v>
      </c>
    </row>
    <row r="240" spans="47:47">
      <c r="AU240" s="127" t="s">
        <v>15619</v>
      </c>
    </row>
    <row r="241" spans="47:47">
      <c r="AU241" s="127" t="s">
        <v>15177</v>
      </c>
    </row>
    <row r="242" spans="47:47">
      <c r="AU242" s="127" t="s">
        <v>314</v>
      </c>
    </row>
    <row r="243" spans="47:47">
      <c r="AU243" s="127" t="s">
        <v>15620</v>
      </c>
    </row>
    <row r="244" spans="47:47">
      <c r="AU244" s="127" t="s">
        <v>15621</v>
      </c>
    </row>
    <row r="245" spans="47:47">
      <c r="AU245" s="127" t="s">
        <v>14486</v>
      </c>
    </row>
    <row r="246" spans="47:47">
      <c r="AU246" s="127" t="s">
        <v>14716</v>
      </c>
    </row>
    <row r="247" spans="47:47">
      <c r="AU247" s="127" t="s">
        <v>15622</v>
      </c>
    </row>
    <row r="248" spans="47:47">
      <c r="AU248" s="127" t="s">
        <v>15623</v>
      </c>
    </row>
    <row r="249" spans="47:47">
      <c r="AU249" s="127" t="s">
        <v>14617</v>
      </c>
    </row>
    <row r="250" spans="47:47">
      <c r="AU250" s="127" t="s">
        <v>14717</v>
      </c>
    </row>
    <row r="251" spans="47:47">
      <c r="AU251" s="127" t="s">
        <v>15624</v>
      </c>
    </row>
    <row r="252" spans="47:47">
      <c r="AU252" s="127" t="s">
        <v>15625</v>
      </c>
    </row>
    <row r="253" spans="47:47">
      <c r="AU253" s="127" t="s">
        <v>15292</v>
      </c>
    </row>
    <row r="254" spans="47:47">
      <c r="AU254" s="127" t="s">
        <v>15626</v>
      </c>
    </row>
    <row r="255" spans="47:47">
      <c r="AU255" s="127" t="s">
        <v>15627</v>
      </c>
    </row>
    <row r="256" spans="47:47">
      <c r="AU256" s="127" t="s">
        <v>15628</v>
      </c>
    </row>
    <row r="257" spans="47:47">
      <c r="AU257" s="127" t="s">
        <v>15629</v>
      </c>
    </row>
    <row r="258" spans="47:47">
      <c r="AU258" s="127"/>
    </row>
    <row r="259" spans="47:47">
      <c r="AU259" s="127"/>
    </row>
    <row r="260" spans="47:47">
      <c r="AU260" s="127"/>
    </row>
  </sheetData>
  <sortState xmlns:xlrd2="http://schemas.microsoft.com/office/spreadsheetml/2017/richdata2" ref="AS4:AS69">
    <sortCondition ref="AS4"/>
  </sortState>
  <customSheetViews>
    <customSheetView guid="{549168A2-B131-4BD3-8B45-8127C961C256}" scale="75" fitToPage="1" state="hidden" topLeftCell="H1">
      <selection activeCell="H9" sqref="H9"/>
      <pageMargins left="0.7" right="0.7" top="0.75" bottom="0.75" header="0.3" footer="0.3"/>
      <pageSetup scale="36" orientation="portrait" horizontalDpi="300" verticalDpi="300"/>
      <headerFooter alignWithMargins="0"/>
    </customSheetView>
  </customSheetViews>
  <phoneticPr fontId="56" type="noConversion"/>
  <pageMargins left="0.25" right="0.25" top="0.25" bottom="0.25" header="0.5" footer="0.5"/>
  <pageSetup scale="1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dimension ref="A1:O43"/>
  <sheetViews>
    <sheetView showGridLines="0" workbookViewId="0">
      <selection activeCell="I10" sqref="I10"/>
    </sheetView>
  </sheetViews>
  <sheetFormatPr defaultColWidth="0" defaultRowHeight="14.25" zeroHeight="1"/>
  <cols>
    <col min="1" max="1" width="13.73046875" style="207" customWidth="1"/>
    <col min="2" max="13" width="9.3984375" style="207" customWidth="1"/>
    <col min="14" max="14" width="6.1328125" style="207" customWidth="1"/>
    <col min="15" max="15" width="1.3984375" style="207" hidden="1" customWidth="1"/>
    <col min="16" max="16384" width="9.1328125" style="207" hidden="1"/>
  </cols>
  <sheetData>
    <row r="1" spans="1:13"/>
    <row r="2" spans="1:13" ht="22.5" customHeight="1">
      <c r="A2" s="208" t="s">
        <v>627</v>
      </c>
      <c r="M2" s="209" t="s">
        <v>609</v>
      </c>
    </row>
    <row r="3" spans="1:13" ht="28.5" customHeight="1">
      <c r="A3" s="210" t="s">
        <v>605</v>
      </c>
    </row>
    <row r="4" spans="1:13" ht="29.25" customHeight="1">
      <c r="A4" s="1186" t="s">
        <v>606</v>
      </c>
      <c r="B4" s="1186"/>
      <c r="C4" s="1186"/>
      <c r="D4" s="1186"/>
      <c r="E4" s="1186"/>
      <c r="F4" s="1186"/>
      <c r="G4" s="1186"/>
      <c r="H4" s="1186"/>
      <c r="I4" s="1186"/>
      <c r="J4" s="1186"/>
      <c r="K4" s="1186"/>
      <c r="L4" s="1186"/>
      <c r="M4" s="1186"/>
    </row>
    <row r="5" spans="1:13" ht="22.5" customHeight="1"/>
    <row r="6" spans="1:13" ht="22.5" customHeight="1">
      <c r="A6" s="211" t="s">
        <v>610</v>
      </c>
    </row>
    <row r="7" spans="1:13" ht="22.5" customHeight="1">
      <c r="A7" s="212" t="s">
        <v>638</v>
      </c>
      <c r="B7" s="213" t="s">
        <v>607</v>
      </c>
      <c r="C7" s="213"/>
      <c r="D7" s="213"/>
      <c r="E7" s="213"/>
      <c r="F7" s="213"/>
      <c r="G7" s="213"/>
      <c r="H7" s="213"/>
      <c r="I7" s="213"/>
      <c r="J7" s="213"/>
      <c r="K7" s="213"/>
      <c r="L7" s="213"/>
      <c r="M7" s="214"/>
    </row>
    <row r="8" spans="1:13" ht="22.5" customHeight="1">
      <c r="A8" s="215">
        <v>41778</v>
      </c>
      <c r="B8" s="216" t="s">
        <v>639</v>
      </c>
      <c r="C8" s="217"/>
      <c r="D8" s="217"/>
      <c r="E8" s="217"/>
      <c r="F8" s="217"/>
      <c r="G8" s="217"/>
      <c r="H8" s="217"/>
      <c r="I8" s="217"/>
      <c r="J8" s="217"/>
      <c r="K8" s="217"/>
      <c r="L8" s="217"/>
      <c r="M8" s="218"/>
    </row>
    <row r="9" spans="1:13" ht="22.5" customHeight="1">
      <c r="A9" s="215">
        <v>42114</v>
      </c>
      <c r="B9" s="216" t="s">
        <v>647</v>
      </c>
      <c r="C9" s="217"/>
      <c r="D9" s="217"/>
      <c r="E9" s="217"/>
      <c r="F9" s="217"/>
      <c r="G9" s="217"/>
      <c r="H9" s="217"/>
      <c r="I9" s="217"/>
      <c r="J9" s="217"/>
      <c r="K9" s="217"/>
      <c r="L9" s="217"/>
      <c r="M9" s="218"/>
    </row>
    <row r="10" spans="1:13" ht="22.5" customHeight="1">
      <c r="A10" s="219"/>
      <c r="B10" s="216"/>
      <c r="C10" s="217"/>
      <c r="D10" s="217"/>
      <c r="E10" s="217"/>
      <c r="F10" s="217"/>
      <c r="G10" s="217"/>
      <c r="H10" s="217"/>
      <c r="I10" s="217"/>
      <c r="J10" s="217"/>
      <c r="K10" s="217"/>
      <c r="L10" s="217"/>
      <c r="M10" s="218"/>
    </row>
    <row r="11" spans="1:13" ht="22.5" customHeight="1">
      <c r="A11" s="219"/>
      <c r="B11" s="216"/>
      <c r="C11" s="217"/>
      <c r="D11" s="217"/>
      <c r="E11" s="217"/>
      <c r="F11" s="217"/>
      <c r="G11" s="217"/>
      <c r="H11" s="217"/>
      <c r="I11" s="217"/>
      <c r="J11" s="217"/>
      <c r="K11" s="217"/>
      <c r="L11" s="217"/>
      <c r="M11" s="218"/>
    </row>
    <row r="12" spans="1:13" ht="22.5" customHeight="1">
      <c r="A12" s="219"/>
      <c r="B12" s="216"/>
      <c r="C12" s="217"/>
      <c r="D12" s="217"/>
      <c r="E12" s="217"/>
      <c r="F12" s="217"/>
      <c r="G12" s="217"/>
      <c r="H12" s="217"/>
      <c r="I12" s="217"/>
      <c r="J12" s="217"/>
      <c r="K12" s="217"/>
      <c r="L12" s="217"/>
      <c r="M12" s="218"/>
    </row>
    <row r="13" spans="1:13" ht="22.5" customHeight="1"/>
    <row r="14" spans="1:13" ht="22.5" customHeight="1">
      <c r="A14" s="211" t="s">
        <v>608</v>
      </c>
    </row>
    <row r="15" spans="1:13" ht="22.5" customHeight="1">
      <c r="A15" s="220">
        <v>41778</v>
      </c>
      <c r="B15" s="221" t="s">
        <v>640</v>
      </c>
      <c r="C15" s="221"/>
      <c r="D15" s="221"/>
      <c r="E15" s="221"/>
      <c r="F15" s="221"/>
      <c r="G15" s="221"/>
      <c r="H15" s="221"/>
      <c r="I15" s="221"/>
      <c r="J15" s="221"/>
      <c r="K15" s="221"/>
      <c r="L15" s="221"/>
      <c r="M15" s="221"/>
    </row>
    <row r="16" spans="1:13" ht="22.5" customHeight="1">
      <c r="B16" s="221" t="s">
        <v>641</v>
      </c>
      <c r="C16" s="221"/>
      <c r="D16" s="221"/>
      <c r="E16" s="221"/>
      <c r="F16" s="221"/>
      <c r="G16" s="221"/>
      <c r="H16" s="221"/>
      <c r="I16" s="221"/>
      <c r="J16" s="221"/>
      <c r="K16" s="221"/>
      <c r="L16" s="221"/>
      <c r="M16" s="221"/>
    </row>
    <row r="17" spans="2:13" ht="22.5" customHeight="1">
      <c r="B17" s="221" t="s">
        <v>611</v>
      </c>
      <c r="C17" s="221"/>
      <c r="D17" s="221"/>
      <c r="E17" s="221"/>
      <c r="F17" s="221"/>
      <c r="G17" s="221"/>
      <c r="H17" s="221"/>
      <c r="I17" s="221"/>
      <c r="J17" s="221"/>
      <c r="K17" s="221"/>
      <c r="L17" s="221"/>
      <c r="M17" s="221"/>
    </row>
    <row r="18" spans="2:13" ht="22.5" customHeight="1">
      <c r="B18" s="221" t="s">
        <v>613</v>
      </c>
      <c r="C18" s="221"/>
      <c r="D18" s="221"/>
      <c r="E18" s="221"/>
      <c r="F18" s="221"/>
      <c r="G18" s="221"/>
      <c r="H18" s="221"/>
      <c r="I18" s="221"/>
      <c r="J18" s="221"/>
      <c r="K18" s="221"/>
      <c r="L18" s="221"/>
      <c r="M18" s="221"/>
    </row>
    <row r="19" spans="2:13" ht="38.25" customHeight="1">
      <c r="B19" s="1186" t="s">
        <v>632</v>
      </c>
      <c r="C19" s="1186"/>
      <c r="D19" s="1186"/>
      <c r="E19" s="1186"/>
      <c r="F19" s="1186"/>
      <c r="G19" s="1186"/>
      <c r="H19" s="1186"/>
      <c r="I19" s="1186"/>
      <c r="J19" s="1186"/>
      <c r="K19" s="1186"/>
      <c r="L19" s="1186"/>
      <c r="M19" s="1186"/>
    </row>
    <row r="20" spans="2:13" ht="22.5" customHeight="1">
      <c r="B20" s="221" t="s">
        <v>630</v>
      </c>
      <c r="C20" s="221"/>
      <c r="D20" s="221"/>
      <c r="E20" s="221"/>
      <c r="F20" s="221"/>
      <c r="G20" s="221"/>
      <c r="H20" s="221"/>
      <c r="I20" s="221"/>
      <c r="J20" s="221"/>
      <c r="K20" s="221"/>
      <c r="L20" s="221"/>
      <c r="M20" s="221"/>
    </row>
    <row r="21" spans="2:13" ht="22.5" customHeight="1">
      <c r="B21" s="221" t="s">
        <v>633</v>
      </c>
      <c r="C21" s="221"/>
      <c r="D21" s="221"/>
      <c r="E21" s="221"/>
      <c r="F21" s="221"/>
      <c r="G21" s="221"/>
      <c r="H21" s="221"/>
      <c r="I21" s="221"/>
      <c r="J21" s="221"/>
      <c r="K21" s="221"/>
      <c r="L21" s="221"/>
      <c r="M21" s="221"/>
    </row>
    <row r="22" spans="2:13" ht="22.5" customHeight="1">
      <c r="B22" s="221" t="s">
        <v>637</v>
      </c>
      <c r="C22" s="221"/>
      <c r="D22" s="221"/>
      <c r="E22" s="221"/>
      <c r="F22" s="221"/>
      <c r="G22" s="221"/>
      <c r="H22" s="221"/>
      <c r="I22" s="221"/>
      <c r="J22" s="221"/>
      <c r="K22" s="221"/>
      <c r="L22" s="221"/>
      <c r="M22" s="221"/>
    </row>
    <row r="23" spans="2:13" ht="22.5" customHeight="1">
      <c r="B23" s="221"/>
      <c r="C23" s="221"/>
      <c r="D23" s="221"/>
      <c r="E23" s="221"/>
      <c r="F23" s="221"/>
      <c r="G23" s="221"/>
      <c r="H23" s="221"/>
      <c r="I23" s="221"/>
      <c r="J23" s="221"/>
      <c r="K23" s="221"/>
      <c r="L23" s="221"/>
      <c r="M23" s="221"/>
    </row>
    <row r="24" spans="2:13" ht="22.5" hidden="1" customHeight="1"/>
    <row r="25" spans="2:13" ht="22.5" hidden="1" customHeight="1"/>
    <row r="26" spans="2:13" ht="22.5" hidden="1" customHeight="1"/>
    <row r="27" spans="2:13" ht="22.5" hidden="1" customHeight="1"/>
    <row r="28" spans="2:13" ht="22.5" hidden="1" customHeight="1"/>
    <row r="29" spans="2:13" ht="22.5" hidden="1" customHeight="1"/>
    <row r="30" spans="2:13" ht="22.5" hidden="1" customHeight="1"/>
    <row r="31" spans="2:13" ht="22.5" hidden="1" customHeight="1"/>
    <row r="32" spans="2:13" ht="22.5" hidden="1" customHeight="1"/>
    <row r="33" ht="22.5" hidden="1" customHeight="1"/>
    <row r="34" ht="22.5" hidden="1" customHeight="1"/>
    <row r="35" ht="22.5" hidden="1" customHeight="1"/>
    <row r="36" ht="22.5" hidden="1" customHeight="1"/>
    <row r="37" ht="22.5" hidden="1" customHeight="1"/>
    <row r="38" ht="22.5" hidden="1" customHeight="1"/>
    <row r="39" ht="22.5" hidden="1" customHeight="1"/>
    <row r="40" ht="22.5" hidden="1" customHeight="1"/>
    <row r="41" ht="22.5" hidden="1" customHeight="1"/>
    <row r="42" ht="22.5" hidden="1" customHeight="1"/>
    <row r="43"/>
  </sheetData>
  <sheetProtection password="CF1D" sheet="1" objects="1" scenarios="1"/>
  <customSheetViews>
    <customSheetView guid="{549168A2-B131-4BD3-8B45-8127C961C256}" showGridLines="0" hiddenRows="1" hiddenColumns="1" state="hidden">
      <selection activeCell="I10" sqref="I10"/>
      <pageMargins left="0.7" right="0.7" top="0.75" bottom="0.75" header="0.3" footer="0.3"/>
      <pageSetup orientation="landscape"/>
    </customSheetView>
  </customSheetViews>
  <mergeCells count="2">
    <mergeCell ref="A4:M4"/>
    <mergeCell ref="B19:M19"/>
  </mergeCells>
  <pageMargins left="0.45" right="0.45" top="0.5" bottom="0.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4">
    <pageSetUpPr fitToPage="1"/>
  </sheetPr>
  <dimension ref="A1:K41410"/>
  <sheetViews>
    <sheetView zoomScale="85" zoomScaleNormal="85" zoomScalePageLayoutView="85" workbookViewId="0">
      <selection activeCell="B18" sqref="B18"/>
    </sheetView>
  </sheetViews>
  <sheetFormatPr defaultColWidth="7.3984375" defaultRowHeight="12.75"/>
  <cols>
    <col min="1" max="1" width="36.265625" customWidth="1"/>
    <col min="2" max="2" width="78" style="2" customWidth="1"/>
    <col min="3" max="3" width="9.265625" style="51" bestFit="1" customWidth="1"/>
    <col min="4" max="4" width="5.3984375" style="52" bestFit="1" customWidth="1"/>
    <col min="5" max="5" width="5.86328125" style="52" bestFit="1" customWidth="1"/>
    <col min="6" max="6" width="27" style="52" customWidth="1"/>
    <col min="7" max="7" width="9.86328125" style="2" customWidth="1"/>
    <col min="8" max="8" width="2.1328125" customWidth="1"/>
    <col min="9" max="9" width="10.3984375" customWidth="1"/>
    <col min="10" max="10" width="8.3984375" bestFit="1" customWidth="1"/>
  </cols>
  <sheetData>
    <row r="1" spans="1:11" ht="13.15">
      <c r="A1" s="25" t="s">
        <v>104</v>
      </c>
      <c r="B1" s="1187" t="str">
        <f>Input!C3</f>
        <v xml:space="preserve"> </v>
      </c>
      <c r="C1" s="1187"/>
      <c r="D1" s="26" t="s">
        <v>330</v>
      </c>
      <c r="E1" s="27" t="s">
        <v>330</v>
      </c>
      <c r="F1" s="28"/>
      <c r="G1" s="55"/>
      <c r="H1" s="55"/>
    </row>
    <row r="2" spans="1:11">
      <c r="A2" s="1"/>
      <c r="B2" s="1"/>
      <c r="C2" s="29"/>
      <c r="D2" s="27"/>
      <c r="E2" s="27"/>
      <c r="F2" s="27"/>
      <c r="G2" s="1"/>
    </row>
    <row r="3" spans="1:11" s="33" customFormat="1" ht="13.15">
      <c r="A3" s="30" t="s">
        <v>105</v>
      </c>
      <c r="B3" s="30" t="s">
        <v>106</v>
      </c>
      <c r="C3" s="31" t="s">
        <v>107</v>
      </c>
      <c r="D3" s="32" t="s">
        <v>108</v>
      </c>
      <c r="E3" s="32" t="s">
        <v>109</v>
      </c>
      <c r="F3" s="32" t="s">
        <v>110</v>
      </c>
      <c r="G3" s="30" t="s">
        <v>111</v>
      </c>
      <c r="I3" s="33" t="s">
        <v>112</v>
      </c>
      <c r="J3"/>
    </row>
    <row r="4" spans="1:11">
      <c r="A4" s="2" t="s">
        <v>113</v>
      </c>
      <c r="B4" s="34"/>
      <c r="C4" s="35"/>
      <c r="D4" s="36"/>
      <c r="E4" s="36"/>
      <c r="F4" s="37"/>
      <c r="G4" s="38"/>
      <c r="I4" t="s">
        <v>114</v>
      </c>
    </row>
    <row r="5" spans="1:11">
      <c r="A5" s="2" t="s">
        <v>115</v>
      </c>
      <c r="B5" s="34"/>
      <c r="C5" s="35"/>
      <c r="D5" s="36"/>
      <c r="E5" s="36"/>
      <c r="F5" s="37"/>
      <c r="G5" s="38"/>
    </row>
    <row r="6" spans="1:11">
      <c r="A6" s="2" t="s">
        <v>116</v>
      </c>
      <c r="B6" s="39">
        <f>'Source of Funds'!D$21</f>
        <v>0</v>
      </c>
      <c r="C6" s="35"/>
      <c r="D6" s="36"/>
      <c r="E6" s="36"/>
      <c r="F6" s="40" t="s">
        <v>117</v>
      </c>
      <c r="G6" s="38" t="s">
        <v>118</v>
      </c>
      <c r="I6" s="41" t="s">
        <v>119</v>
      </c>
    </row>
    <row r="7" spans="1:11">
      <c r="A7" s="2" t="s">
        <v>120</v>
      </c>
      <c r="B7" s="34"/>
      <c r="C7" s="35"/>
      <c r="D7" s="36"/>
      <c r="E7" s="36"/>
      <c r="F7" s="37"/>
      <c r="G7" s="38"/>
      <c r="I7" t="s">
        <v>121</v>
      </c>
      <c r="J7" t="s">
        <v>122</v>
      </c>
    </row>
    <row r="8" spans="1:11">
      <c r="A8" s="2" t="s">
        <v>123</v>
      </c>
      <c r="B8" s="34"/>
      <c r="C8" s="35"/>
      <c r="D8" s="36"/>
      <c r="E8" s="36"/>
      <c r="F8" s="37"/>
      <c r="G8" s="38"/>
      <c r="I8" t="s">
        <v>124</v>
      </c>
      <c r="J8" t="s">
        <v>125</v>
      </c>
    </row>
    <row r="9" spans="1:11">
      <c r="A9" s="2" t="s">
        <v>371</v>
      </c>
      <c r="B9" s="39">
        <f>SUMIF('Source of Funds'!$A$8:$A$23,Lookups!BD16,'Source of Funds'!$D$8:$D$23)</f>
        <v>0</v>
      </c>
      <c r="C9" s="35"/>
      <c r="D9" s="36"/>
      <c r="E9" s="36"/>
      <c r="F9" s="42" t="str">
        <f>IFERROR(INDEX('Source of Funds'!$B$8:$B$23,MATCH(Lookups!BD16,'Source of Funds'!A8:A23,0),1),"")</f>
        <v/>
      </c>
      <c r="G9" s="38"/>
      <c r="I9" t="s">
        <v>126</v>
      </c>
      <c r="J9" t="s">
        <v>118</v>
      </c>
    </row>
    <row r="10" spans="1:11">
      <c r="A10" s="2" t="s">
        <v>127</v>
      </c>
      <c r="B10" s="39">
        <f>SUMIF('Source of Funds'!$A$8:$A$23,Lookups!BD6,'Source of Funds'!$D$8:$D$23)</f>
        <v>0</v>
      </c>
      <c r="C10" s="35"/>
      <c r="D10" s="36"/>
      <c r="E10" s="36"/>
      <c r="F10" s="42" t="str">
        <f>IFERROR(INDEX('Source of Funds'!$B$8:$B$23,MATCH(Lookups!BD6,'Source of Funds'!A8:A23,0),1),"")</f>
        <v/>
      </c>
      <c r="G10" s="38"/>
    </row>
    <row r="11" spans="1:11">
      <c r="A11" s="2" t="s">
        <v>228</v>
      </c>
      <c r="B11" s="39">
        <f>SUMIF('Source of Funds'!$A$8:$A$23,Lookups!BD18,'Source of Funds'!$D$8:$D$23)</f>
        <v>0</v>
      </c>
      <c r="C11" s="35"/>
      <c r="D11" s="36"/>
      <c r="E11" s="36"/>
      <c r="F11" s="42" t="str">
        <f>IFERROR(INDEX('Source of Funds'!$B$8:$B$23,MATCH(Lookups!BD18,'Source of Funds'!A8:A23,0),1),"")</f>
        <v/>
      </c>
      <c r="G11" s="38"/>
    </row>
    <row r="12" spans="1:11">
      <c r="A12" s="2" t="s">
        <v>229</v>
      </c>
      <c r="B12" s="39">
        <f>SUMIF('Source of Funds'!$A$8:$A$23,Lookups!BD14,'Source of Funds'!$D$8:$D$23)</f>
        <v>0</v>
      </c>
      <c r="C12" s="35"/>
      <c r="D12" s="36"/>
      <c r="E12" s="36"/>
      <c r="F12" s="42" t="str">
        <f>IFERROR(INDEX('Source of Funds'!$B$8:$B$23,MATCH(Lookups!BD14,'Source of Funds'!A8:A23,0),1),"")</f>
        <v/>
      </c>
      <c r="G12" s="38"/>
    </row>
    <row r="13" spans="1:11">
      <c r="A13" s="2" t="s">
        <v>223</v>
      </c>
      <c r="B13" s="39">
        <f>SUMIF('Source of Funds'!$A$8:$A$23,Lookups!BD19,'Source of Funds'!$D$8:$D$23)</f>
        <v>0</v>
      </c>
      <c r="C13" s="35"/>
      <c r="D13" s="36"/>
      <c r="E13" s="36"/>
      <c r="F13" s="42" t="str">
        <f>IFERROR(INDEX('Source of Funds'!$B$8:$B$23,MATCH(Lookups!BD19,'Source of Funds'!A8:A23,0),1),"")</f>
        <v/>
      </c>
      <c r="G13" s="38"/>
    </row>
    <row r="14" spans="1:11">
      <c r="A14" s="2" t="s">
        <v>222</v>
      </c>
      <c r="B14" s="39">
        <f>SUMIF('Source of Funds'!$A$8:$A$23,Lookups!BD9,'Source of Funds'!$D$8:$D$23)+SUMIF('Source of Funds'!$A$8:$A$23,Lookups!BD10,'Source of Funds'!$D$8:$D$23)</f>
        <v>0</v>
      </c>
      <c r="C14" s="35"/>
      <c r="D14" s="36"/>
      <c r="E14" s="36"/>
      <c r="F14" s="42" t="str">
        <f>IFERROR((VLOOKUP(Lookups!BD9,'Source of Funds'!$A$8:$E$23,2,FALSE)&amp;" - "&amp;(VLOOKUP(Lookups!BD10,'Source of Funds'!$A$8:$E$23,2,FALSE))),IFERROR((VLOOKUP(Lookups!BD9,'Source of Funds'!$A$8:$E$23,2,FALSE)),IFERROR((VLOOKUP(Lookups!BD10,'Source of Funds'!$A$8:$E$23,2,FALSE)),"")))</f>
        <v/>
      </c>
      <c r="G14" s="38"/>
    </row>
    <row r="15" spans="1:11">
      <c r="A15" s="2" t="s">
        <v>230</v>
      </c>
      <c r="B15" s="39">
        <f>SUMIF('Source of Funds'!$A$8:$A$23,Lookups!BD7,'Source of Funds'!$D$8:$D$23)+SUMIF('Source of Funds'!$A$8:$A$23,Lookups!BD8,'Source of Funds'!$D$8:$D$23)</f>
        <v>0</v>
      </c>
      <c r="C15" s="35"/>
      <c r="D15" s="36"/>
      <c r="E15" s="36"/>
      <c r="F15" s="42" t="str">
        <f>IFERROR((VLOOKUP(Lookups!BD7,'Source of Funds'!$A$8:$E$23,2,FALSE)&amp;" - "&amp;(VLOOKUP(Lookups!BD8,'Source of Funds'!$A$8:$E$23,2,FALSE))),IFERROR((VLOOKUP(Lookups!BD7,'Source of Funds'!$A$8:$E$23,2,FALSE)),IFERROR((VLOOKUP(Lookups!BD8,'Source of Funds'!$A$8:$E$23,2,FALSE)),"")))</f>
        <v/>
      </c>
      <c r="G15" s="38"/>
    </row>
    <row r="16" spans="1:11">
      <c r="A16" s="2" t="s">
        <v>225</v>
      </c>
      <c r="B16" s="39">
        <f>SUMIF('Source of Funds'!$A$8:$A$23,Lookups!BD13,'Source of Funds'!$D$8:$D$23)</f>
        <v>0</v>
      </c>
      <c r="C16" s="35"/>
      <c r="D16" s="36"/>
      <c r="E16" s="36"/>
      <c r="F16" s="42" t="str">
        <f>IFERROR(INDEX('Source of Funds'!$B$8:$B$23,MATCH(Lookups!BD13,'Source of Funds'!A8:A23,0),1),"")</f>
        <v/>
      </c>
      <c r="G16" s="38"/>
      <c r="K16" s="4"/>
    </row>
    <row r="17" spans="1:10">
      <c r="A17" s="2" t="s">
        <v>226</v>
      </c>
      <c r="B17" s="39">
        <f>SUMIF('Source of Funds'!$A$8:$A$23,Lookups!BD4,'Source of Funds'!$D$8:$D$23)</f>
        <v>0</v>
      </c>
      <c r="C17" s="35"/>
      <c r="D17" s="36"/>
      <c r="E17" s="36"/>
      <c r="F17" s="42" t="str">
        <f>IFERROR(INDEX('Source of Funds'!$B$8:$B$23,MATCH(Lookups!BD4,'Source of Funds'!A8:A23,0),1),"")</f>
        <v/>
      </c>
      <c r="G17" s="38"/>
    </row>
    <row r="18" spans="1:10">
      <c r="A18" s="2" t="s">
        <v>128</v>
      </c>
      <c r="B18" s="39">
        <f>SUMIF('Source of Funds'!$A$8:$A$23,Lookups!BD17,'Source of Funds'!$D$8:$D$23)+SUMIF('Source of Funds'!$A$8:$A$23,Lookups!BD21,'Source of Funds'!$D$8:$D$23)</f>
        <v>0</v>
      </c>
      <c r="C18" s="35"/>
      <c r="D18" s="36"/>
      <c r="E18" s="36"/>
      <c r="F18" s="42" t="str">
        <f>IFERROR((VLOOKUP(Lookups!BD17,'Source of Funds'!$A$8:$E$23,2,FALSE)&amp;" - "&amp;(VLOOKUP(Lookups!BD21,'Source of Funds'!$A$8:$E$23,2,FALSE))),IFERROR((VLOOKUP(Lookups!BD17,'Source of Funds'!$A$8:$E$23,2,FALSE)),IFERROR((VLOOKUP(Lookups!BD21,'Source of Funds'!$A$8:$E$23,2,FALSE)),"")))</f>
        <v/>
      </c>
      <c r="G18" s="38"/>
      <c r="I18" s="4"/>
      <c r="J18" s="4"/>
    </row>
    <row r="19" spans="1:10">
      <c r="A19" s="2" t="s">
        <v>227</v>
      </c>
      <c r="B19" s="39">
        <f>SUMIF('Source of Funds'!$A$8:$A$23,Lookups!BD11,'Source of Funds'!$D$8:$D$23)</f>
        <v>0</v>
      </c>
      <c r="C19" s="35"/>
      <c r="D19" s="36"/>
      <c r="E19" s="36"/>
      <c r="F19" s="42" t="str">
        <f>IFERROR(INDEX('Source of Funds'!$B$8:$B$23,MATCH(Lookups!BD11,'Source of Funds'!A8:A23,0),1),"")</f>
        <v/>
      </c>
      <c r="G19" s="38"/>
    </row>
    <row r="20" spans="1:10">
      <c r="A20" s="2" t="s">
        <v>231</v>
      </c>
      <c r="B20" s="39">
        <f>SUMIF('Source of Funds'!$A$8:$A$23,Lookups!BD5,'Source of Funds'!$D$8:$D$23)</f>
        <v>0</v>
      </c>
      <c r="C20" s="35"/>
      <c r="D20" s="36"/>
      <c r="E20" s="36"/>
      <c r="F20" s="42" t="str">
        <f>IFERROR(INDEX('Source of Funds'!$B$8:$B$23,MATCH(Lookups!BD5,'Source of Funds'!A8:A23,0),1),"")</f>
        <v/>
      </c>
      <c r="G20" s="38"/>
      <c r="I20" s="4"/>
    </row>
    <row r="21" spans="1:10">
      <c r="A21" s="2" t="s">
        <v>129</v>
      </c>
      <c r="B21" s="34"/>
      <c r="C21" s="35"/>
      <c r="D21" s="36"/>
      <c r="E21" s="36"/>
      <c r="F21" s="37"/>
      <c r="G21" s="38"/>
    </row>
    <row r="22" spans="1:10">
      <c r="A22" s="2" t="s">
        <v>130</v>
      </c>
      <c r="B22" s="34"/>
      <c r="C22" s="35"/>
      <c r="D22" s="36"/>
      <c r="E22" s="36"/>
      <c r="F22" s="37"/>
      <c r="G22" s="38"/>
    </row>
    <row r="23" spans="1:10">
      <c r="A23" s="2" t="s">
        <v>354</v>
      </c>
      <c r="B23" s="39">
        <f>SUMIF('Source of Funds'!$A$8:$A$23,Lookups!BD20,'Source of Funds'!$D$8:$D$23)</f>
        <v>0</v>
      </c>
      <c r="C23" s="35"/>
      <c r="D23" s="36"/>
      <c r="E23" s="36"/>
      <c r="F23" s="42" t="str">
        <f>IFERROR(INDEX('Source of Funds'!$B$8:$B$23,MATCH(Lookups!BD20,'Source of Funds'!A8:A23,0),1),"")</f>
        <v/>
      </c>
      <c r="G23" s="38"/>
    </row>
    <row r="24" spans="1:10">
      <c r="A24" s="2" t="s">
        <v>131</v>
      </c>
      <c r="B24" s="39">
        <f>SUMIF('Source of Funds'!$A$8:$A$23,Lookups!BD12,'Source of Funds'!$D$8:$D$23)</f>
        <v>0</v>
      </c>
      <c r="C24" s="35"/>
      <c r="D24" s="36"/>
      <c r="E24" s="36"/>
      <c r="F24" s="42" t="str">
        <f>IFERROR(INDEX('Source of Funds'!$B$8:$B$23,MATCH(Lookups!BD12,'Source of Funds'!A8:A23,0),1),"")</f>
        <v/>
      </c>
      <c r="G24" s="38"/>
    </row>
    <row r="25" spans="1:10">
      <c r="A25" s="2" t="s">
        <v>132</v>
      </c>
      <c r="B25" s="39">
        <f>SUMIF('Source of Funds'!$A$8:$A$23,Lookups!BD15,'Source of Funds'!$D$8:$D$23)</f>
        <v>0</v>
      </c>
      <c r="C25" s="35"/>
      <c r="D25" s="36"/>
      <c r="E25" s="36"/>
      <c r="F25" s="42" t="str">
        <f>IFERROR(INDEX('Source of Funds'!$B$8:$B$23,MATCH(Lookups!BD15,'Source of Funds'!A8:A23,0),1),"")</f>
        <v/>
      </c>
      <c r="G25" s="38"/>
    </row>
    <row r="26" spans="1:10" ht="13.15">
      <c r="A26" s="30" t="s">
        <v>133</v>
      </c>
      <c r="B26" s="43">
        <f>SUM(B4:B25)</f>
        <v>0</v>
      </c>
      <c r="C26" s="29"/>
      <c r="D26" s="27"/>
      <c r="E26" s="27"/>
      <c r="F26" s="27"/>
      <c r="G26" s="1"/>
    </row>
    <row r="27" spans="1:10" ht="13.15">
      <c r="A27" s="33"/>
      <c r="B27" s="44"/>
      <c r="C27" s="29"/>
      <c r="D27" s="27"/>
      <c r="E27" s="27"/>
      <c r="F27" s="27"/>
      <c r="G27" s="1"/>
    </row>
    <row r="28" spans="1:10" ht="13.15">
      <c r="A28" s="30" t="s">
        <v>134</v>
      </c>
      <c r="B28" s="30" t="s">
        <v>106</v>
      </c>
      <c r="C28" s="31" t="s">
        <v>107</v>
      </c>
      <c r="D28" s="32" t="s">
        <v>108</v>
      </c>
      <c r="E28" s="32" t="s">
        <v>109</v>
      </c>
      <c r="F28" s="32" t="s">
        <v>110</v>
      </c>
      <c r="G28" s="30" t="s">
        <v>111</v>
      </c>
      <c r="I28" s="33" t="s">
        <v>112</v>
      </c>
    </row>
    <row r="29" spans="1:10">
      <c r="A29" s="2" t="s">
        <v>116</v>
      </c>
      <c r="B29" s="82">
        <f>'Source of Funds'!E$21</f>
        <v>0</v>
      </c>
      <c r="C29" s="34"/>
      <c r="D29" s="36"/>
      <c r="E29" s="36"/>
      <c r="F29" s="83" t="s">
        <v>117</v>
      </c>
      <c r="G29" s="38" t="s">
        <v>118</v>
      </c>
      <c r="I29" t="s">
        <v>114</v>
      </c>
    </row>
    <row r="30" spans="1:10">
      <c r="A30" s="2" t="s">
        <v>120</v>
      </c>
      <c r="B30" s="34"/>
      <c r="C30" s="34"/>
      <c r="D30" s="36"/>
      <c r="E30" s="36"/>
      <c r="F30" s="37"/>
      <c r="G30" s="38"/>
    </row>
    <row r="31" spans="1:10">
      <c r="A31" s="2" t="s">
        <v>123</v>
      </c>
      <c r="B31" s="34"/>
      <c r="C31" s="34"/>
      <c r="D31" s="36"/>
      <c r="E31" s="36"/>
      <c r="F31" s="37"/>
      <c r="G31" s="38"/>
    </row>
    <row r="32" spans="1:10">
      <c r="A32" s="2" t="s">
        <v>371</v>
      </c>
      <c r="B32" s="82">
        <f>SUMIF('Source of Funds'!$A$8:$A$23,Lookups!BD16,'Source of Funds'!$E$8:$E$23)</f>
        <v>0</v>
      </c>
      <c r="C32" s="34"/>
      <c r="D32" s="36"/>
      <c r="E32" s="36"/>
      <c r="F32" s="42" t="str">
        <f>IFERROR(INDEX('Source of Funds'!$B$8:$B$23,MATCH(Lookups!BD16,'Source of Funds'!A8:A23,0),1),"")</f>
        <v/>
      </c>
      <c r="G32" s="38"/>
      <c r="I32" s="41" t="s">
        <v>119</v>
      </c>
    </row>
    <row r="33" spans="1:10">
      <c r="A33" s="2" t="s">
        <v>127</v>
      </c>
      <c r="B33" s="82">
        <f>SUMIF('Source of Funds'!$A$8:$A$23,Lookups!BD6,'Source of Funds'!$E$8:$E$23)</f>
        <v>0</v>
      </c>
      <c r="C33" s="34"/>
      <c r="D33" s="36"/>
      <c r="E33" s="36"/>
      <c r="F33" s="42" t="str">
        <f>IFERROR(INDEX('Source of Funds'!$B$8:$B$23,MATCH(Lookups!BD6,'Source of Funds'!A8:A23,0),1),"")</f>
        <v/>
      </c>
      <c r="G33" s="38"/>
      <c r="I33" t="s">
        <v>121</v>
      </c>
      <c r="J33" t="s">
        <v>122</v>
      </c>
    </row>
    <row r="34" spans="1:10">
      <c r="A34" s="2" t="s">
        <v>228</v>
      </c>
      <c r="B34" s="82">
        <f>SUMIF('Source of Funds'!$A$8:$A$23,Lookups!BD18,'Source of Funds'!$E$8:$E$23)</f>
        <v>0</v>
      </c>
      <c r="C34" s="34"/>
      <c r="D34" s="36"/>
      <c r="E34" s="36"/>
      <c r="F34" s="42" t="str">
        <f>IFERROR(INDEX('Source of Funds'!$B$8:$B$23,MATCH(Lookups!BD18,'Source of Funds'!A8:A23,0),1),"")</f>
        <v/>
      </c>
      <c r="G34" s="38"/>
      <c r="I34" t="s">
        <v>124</v>
      </c>
      <c r="J34" t="s">
        <v>125</v>
      </c>
    </row>
    <row r="35" spans="1:10">
      <c r="A35" s="2" t="s">
        <v>229</v>
      </c>
      <c r="B35" s="82">
        <f>SUMIF('Source of Funds'!$A$8:$A$23,Lookups!BD14,'Source of Funds'!$E$8:$E$23)</f>
        <v>0</v>
      </c>
      <c r="C35" s="34"/>
      <c r="D35" s="36"/>
      <c r="E35" s="36"/>
      <c r="F35" s="42" t="str">
        <f>IFERROR(INDEX('Source of Funds'!$B$8:$B$23,MATCH(Lookups!BD14,'Source of Funds'!A8:A23,0),1),"")</f>
        <v/>
      </c>
      <c r="G35" s="38"/>
      <c r="I35" t="s">
        <v>126</v>
      </c>
      <c r="J35" t="s">
        <v>118</v>
      </c>
    </row>
    <row r="36" spans="1:10">
      <c r="A36" s="2" t="s">
        <v>223</v>
      </c>
      <c r="B36" s="82">
        <f>SUMIF('Source of Funds'!$A$8:$A$23,Lookups!BD19,'Source of Funds'!$E$8:$E$23)</f>
        <v>0</v>
      </c>
      <c r="C36" s="34"/>
      <c r="D36" s="36"/>
      <c r="E36" s="36"/>
      <c r="F36" s="42" t="str">
        <f>IFERROR(INDEX('Source of Funds'!$B$8:$B$23,MATCH(Lookups!BD19,'Source of Funds'!A8:A23,0),1),"")</f>
        <v/>
      </c>
      <c r="G36" s="38"/>
    </row>
    <row r="37" spans="1:10">
      <c r="A37" s="2" t="s">
        <v>222</v>
      </c>
      <c r="B37" s="82">
        <f>SUMIF('Source of Funds'!$A$8:$A$23,Lookups!BD9,'Source of Funds'!$E$8:$E$23)+SUMIF('Source of Funds'!$A$8:$A$23,Lookups!BD10,'Source of Funds'!$E$8:$E$23)</f>
        <v>0</v>
      </c>
      <c r="C37" s="34"/>
      <c r="D37" s="36"/>
      <c r="E37" s="36"/>
      <c r="F37" s="42" t="str">
        <f>IFERROR((VLOOKUP(Lookups!BD9,'Source of Funds'!$A$8:$E$23,2,FALSE)&amp;" - "&amp;(VLOOKUP(Lookups!BD10,'Source of Funds'!$A$8:$E$23,2,FALSE))),IFERROR((VLOOKUP(Lookups!BD9,'Source of Funds'!$A$8:$E$23,2,FALSE)),IFERROR((VLOOKUP(Lookups!BD10,'Source of Funds'!$A$8:$E$23,2,FALSE)),"")))</f>
        <v/>
      </c>
      <c r="G37" s="38"/>
    </row>
    <row r="38" spans="1:10">
      <c r="A38" s="2" t="s">
        <v>230</v>
      </c>
      <c r="B38" s="82">
        <f>SUMIF('Source of Funds'!$A$8:$A$23,Lookups!BD7,'Source of Funds'!$E$8:$E$23)+SUMIF('Source of Funds'!$A$8:$A$23,Lookups!BD8,'Source of Funds'!$E$8:$E$23)</f>
        <v>0</v>
      </c>
      <c r="C38" s="34"/>
      <c r="D38" s="36"/>
      <c r="E38" s="36"/>
      <c r="F38" s="42" t="str">
        <f>IFERROR((VLOOKUP(Lookups!BD7,'Source of Funds'!$A$8:$E$23,2,FALSE)&amp;" - "&amp;(VLOOKUP(Lookups!BD8,'Source of Funds'!$A$8:$E$23,2,FALSE))),IFERROR((VLOOKUP(Lookups!BD7,'Source of Funds'!$A$8:$E$23,2,FALSE)),IFERROR((VLOOKUP(Lookups!BD8,'Source of Funds'!$A$8:$E$23,2,FALSE)),"")))</f>
        <v/>
      </c>
      <c r="G38" s="38"/>
    </row>
    <row r="39" spans="1:10">
      <c r="A39" s="2" t="s">
        <v>225</v>
      </c>
      <c r="B39" s="82">
        <f>SUMIF('Source of Funds'!$A$8:$A$23,Lookups!BD13,'Source of Funds'!$E$8:$E$23)</f>
        <v>0</v>
      </c>
      <c r="C39" s="34"/>
      <c r="D39" s="36"/>
      <c r="E39" s="36"/>
      <c r="F39" s="42" t="str">
        <f>IFERROR(INDEX('Source of Funds'!$B$8:$B$23,MATCH(Lookups!BD13,'Source of Funds'!A8:A23,0),1),"")</f>
        <v/>
      </c>
      <c r="G39" s="38"/>
    </row>
    <row r="40" spans="1:10">
      <c r="A40" s="2" t="s">
        <v>226</v>
      </c>
      <c r="B40" s="82">
        <f>SUMIF('Source of Funds'!$A$8:$A$23,Lookups!BD4,'Source of Funds'!$E$8:$E$23)</f>
        <v>0</v>
      </c>
      <c r="C40" s="34"/>
      <c r="D40" s="36"/>
      <c r="E40" s="36"/>
      <c r="F40" s="42" t="str">
        <f>IFERROR(INDEX('Source of Funds'!$B$8:$B$23,MATCH(Lookups!BD4,'Source of Funds'!A8:A23,0),1),"")</f>
        <v/>
      </c>
      <c r="G40" s="38"/>
    </row>
    <row r="41" spans="1:10">
      <c r="A41" s="2" t="s">
        <v>128</v>
      </c>
      <c r="B41" s="82">
        <f>SUMIF('Source of Funds'!$A$8:$A$23,Lookups!BD17,'Source of Funds'!$E$8:$E$23)+SUMIF('Source of Funds'!$A$8:$A$23,Lookups!BD21,'Source of Funds'!$E$8:$E$23)</f>
        <v>0</v>
      </c>
      <c r="C41" s="34"/>
      <c r="D41" s="36"/>
      <c r="E41" s="36"/>
      <c r="F41" s="42" t="str">
        <f>IFERROR((VLOOKUP(Lookups!BD17,'Source of Funds'!$A$8:$E$23,2,FALSE)&amp;" - "&amp;(VLOOKUP(Lookups!BD21,'Source of Funds'!$A$8:$E$23,2,FALSE))),IFERROR((VLOOKUP(Lookups!BD17,'Source of Funds'!$A$8:$E$23,2,FALSE)),IFERROR((VLOOKUP(Lookups!BD21,'Source of Funds'!$A$8:$E$23,2,FALSE)),"")))</f>
        <v/>
      </c>
      <c r="G41" s="38"/>
      <c r="I41" s="4"/>
    </row>
    <row r="42" spans="1:10">
      <c r="A42" s="2" t="s">
        <v>227</v>
      </c>
      <c r="B42" s="82">
        <f>SUMIF('Source of Funds'!$A$8:$A$23,Lookups!BD11,'Source of Funds'!$E$8:$E$23)</f>
        <v>0</v>
      </c>
      <c r="C42" s="34"/>
      <c r="D42" s="36"/>
      <c r="E42" s="36"/>
      <c r="F42" s="42" t="str">
        <f>IFERROR(INDEX('Source of Funds'!$B$8:$B$23,MATCH(Lookups!BD11,'Source of Funds'!A8:A23,0),1),"")</f>
        <v/>
      </c>
      <c r="G42" s="38"/>
    </row>
    <row r="43" spans="1:10">
      <c r="A43" s="2" t="s">
        <v>231</v>
      </c>
      <c r="B43" s="82">
        <f>SUMIF('Source of Funds'!$A$8:$A$23,Lookups!BD5,'Source of Funds'!$E$8:$E$23)</f>
        <v>0</v>
      </c>
      <c r="C43" s="34"/>
      <c r="D43" s="36"/>
      <c r="E43" s="36"/>
      <c r="F43" s="42" t="str">
        <f>IFERROR(INDEX('Source of Funds'!$B$8:$B$23,MATCH(Lookups!BD5,'Source of Funds'!A8:A23,0),1),"")</f>
        <v/>
      </c>
      <c r="G43" s="38"/>
    </row>
    <row r="44" spans="1:10">
      <c r="A44" s="2" t="s">
        <v>129</v>
      </c>
      <c r="B44" s="45"/>
      <c r="C44" s="34"/>
      <c r="D44" s="36"/>
      <c r="E44" s="36"/>
      <c r="F44" s="46"/>
      <c r="G44" s="38"/>
    </row>
    <row r="45" spans="1:10">
      <c r="A45" s="2" t="s">
        <v>130</v>
      </c>
      <c r="B45" s="34"/>
      <c r="C45" s="34"/>
      <c r="D45" s="36"/>
      <c r="E45" s="36"/>
      <c r="F45" s="37"/>
      <c r="G45" s="38"/>
    </row>
    <row r="46" spans="1:10">
      <c r="A46" s="2" t="s">
        <v>135</v>
      </c>
      <c r="B46" s="34"/>
      <c r="C46" s="34"/>
      <c r="D46" s="36"/>
      <c r="E46" s="36"/>
      <c r="F46" s="37"/>
      <c r="G46" s="38"/>
    </row>
    <row r="47" spans="1:10">
      <c r="A47" s="2" t="s">
        <v>354</v>
      </c>
      <c r="B47" s="82">
        <f>SUMIF('Source of Funds'!$A$8:$A$23,Lookups!BD20,'Source of Funds'!$E$8:$E$23)</f>
        <v>0</v>
      </c>
      <c r="C47" s="34"/>
      <c r="D47" s="36"/>
      <c r="E47" s="36"/>
      <c r="F47" s="42" t="str">
        <f>IFERROR(INDEX('Source of Funds'!$B$8:$B$23,MATCH(Lookups!BD20,'Source of Funds'!A8:A23,0),1),"")</f>
        <v/>
      </c>
      <c r="G47" s="38"/>
    </row>
    <row r="48" spans="1:10">
      <c r="A48" s="2" t="s">
        <v>131</v>
      </c>
      <c r="B48" s="82">
        <f>SUMIF('Source of Funds'!$A$8:$A$23,Lookups!BD12,'Source of Funds'!$E$8:$E$23)</f>
        <v>0</v>
      </c>
      <c r="C48" s="34"/>
      <c r="D48" s="36"/>
      <c r="E48" s="36"/>
      <c r="F48" s="42" t="str">
        <f>IFERROR(INDEX('Source of Funds'!$B$8:$B$23,MATCH(Lookups!BD12,'Source of Funds'!A8:A23,0),1),"")</f>
        <v/>
      </c>
      <c r="G48" s="38"/>
    </row>
    <row r="49" spans="1:9">
      <c r="A49" s="2" t="s">
        <v>132</v>
      </c>
      <c r="B49" s="82">
        <f>SUMIF('Source of Funds'!$A$8:$A$23,Lookups!BD15,'Source of Funds'!$E$8:$E$23)</f>
        <v>0</v>
      </c>
      <c r="C49" s="34"/>
      <c r="D49" s="36"/>
      <c r="E49" s="36"/>
      <c r="F49" s="42" t="str">
        <f>IFERROR(INDEX('Source of Funds'!$B$8:$B$23,MATCH(Lookups!BD15,'Source of Funds'!A8:A23,0),1),"")</f>
        <v/>
      </c>
      <c r="G49" s="38"/>
    </row>
    <row r="50" spans="1:9" ht="13.15">
      <c r="A50" s="30" t="s">
        <v>136</v>
      </c>
      <c r="B50" s="43">
        <f>SUM(B29:B49)</f>
        <v>0</v>
      </c>
      <c r="C50" s="29"/>
      <c r="D50" s="27"/>
      <c r="E50" s="27"/>
      <c r="F50" s="27"/>
      <c r="G50" s="47"/>
    </row>
    <row r="51" spans="1:9">
      <c r="B51" s="1"/>
      <c r="C51" s="29"/>
      <c r="D51" s="27"/>
      <c r="E51" s="27"/>
      <c r="F51" s="27"/>
      <c r="G51" s="1"/>
      <c r="H51" s="1"/>
      <c r="I51" s="1"/>
    </row>
    <row r="52" spans="1:9">
      <c r="B52" s="1"/>
      <c r="C52" s="29"/>
      <c r="D52" s="27"/>
      <c r="E52" s="27"/>
      <c r="F52" s="27"/>
      <c r="G52" s="39">
        <f>Supplement!D36</f>
        <v>0</v>
      </c>
      <c r="H52" s="1"/>
      <c r="I52" s="1" t="s">
        <v>137</v>
      </c>
    </row>
    <row r="53" spans="1:9">
      <c r="B53" s="1"/>
      <c r="C53" s="29"/>
      <c r="D53" s="27"/>
      <c r="E53" s="27"/>
      <c r="F53" s="27"/>
      <c r="G53" s="1"/>
      <c r="H53" s="1"/>
      <c r="I53" s="90" t="s">
        <v>533</v>
      </c>
    </row>
    <row r="54" spans="1:9">
      <c r="B54" s="1"/>
      <c r="C54" s="29"/>
      <c r="D54" s="27"/>
      <c r="E54" s="27"/>
      <c r="F54" s="27"/>
      <c r="G54" s="1"/>
      <c r="H54" s="1"/>
      <c r="I54" s="1"/>
    </row>
    <row r="55" spans="1:9" ht="13.15" thickBot="1">
      <c r="B55" s="1"/>
      <c r="C55" s="29"/>
      <c r="D55" s="27"/>
      <c r="E55" s="27"/>
      <c r="F55" s="27"/>
      <c r="G55" s="1"/>
      <c r="H55" s="1"/>
      <c r="I55" s="1"/>
    </row>
    <row r="56" spans="1:9" ht="13.15" thickBot="1">
      <c r="A56" t="s">
        <v>68</v>
      </c>
      <c r="B56" s="1"/>
      <c r="C56" s="29"/>
      <c r="D56" s="27"/>
      <c r="E56" s="27"/>
      <c r="F56" s="48" t="s">
        <v>69</v>
      </c>
      <c r="G56" s="49" t="str">
        <f>IF(B26=B50,"YES","NO")</f>
        <v>YES</v>
      </c>
      <c r="H56" s="1"/>
      <c r="I56" s="1"/>
    </row>
    <row r="57" spans="1:9" ht="13.15" thickBot="1">
      <c r="B57" s="1"/>
      <c r="C57" s="29"/>
      <c r="D57" s="27"/>
      <c r="E57" s="27"/>
      <c r="F57" s="48"/>
      <c r="G57" s="1"/>
      <c r="H57" s="1"/>
      <c r="I57" s="1"/>
    </row>
    <row r="58" spans="1:9" ht="13.15" thickBot="1">
      <c r="A58" t="s">
        <v>70</v>
      </c>
      <c r="B58" s="1"/>
      <c r="C58" s="29"/>
      <c r="D58" s="27"/>
      <c r="E58" s="27"/>
      <c r="F58" s="50" t="s">
        <v>71</v>
      </c>
      <c r="G58" s="49" t="str">
        <f>IF(B50='uof formulas'!B11,"YES","NO")</f>
        <v>YES</v>
      </c>
      <c r="H58" s="1"/>
      <c r="I58" s="90" t="s">
        <v>532</v>
      </c>
    </row>
    <row r="59" spans="1:9" ht="13.15" thickBot="1">
      <c r="A59" t="s">
        <v>72</v>
      </c>
      <c r="B59" s="1"/>
      <c r="C59" s="29"/>
      <c r="D59" s="27"/>
      <c r="E59" s="27"/>
      <c r="F59" s="27"/>
      <c r="G59" s="49" t="str">
        <f>IF(B50=(Input!B30-Input!B18),"YES","NO")</f>
        <v>YES</v>
      </c>
      <c r="H59" s="1"/>
      <c r="I59" s="1"/>
    </row>
    <row r="60" spans="1:9">
      <c r="B60" s="1"/>
      <c r="C60" s="29"/>
      <c r="D60" s="27"/>
      <c r="E60" s="27"/>
      <c r="F60" s="27"/>
      <c r="G60" s="1"/>
      <c r="H60" s="1"/>
      <c r="I60" s="1"/>
    </row>
    <row r="61" spans="1:9">
      <c r="B61" s="1"/>
      <c r="C61" s="29"/>
      <c r="D61" s="27"/>
      <c r="E61" s="27"/>
      <c r="F61" s="27"/>
      <c r="G61" s="1"/>
      <c r="H61" s="1"/>
      <c r="I61" s="1"/>
    </row>
    <row r="62" spans="1:9">
      <c r="B62" s="1"/>
      <c r="C62" s="29"/>
      <c r="D62" s="27"/>
      <c r="E62" s="27"/>
      <c r="F62" s="27"/>
      <c r="G62" s="1"/>
      <c r="H62" s="1"/>
      <c r="I62" s="1"/>
    </row>
    <row r="63" spans="1:9">
      <c r="B63" s="1"/>
      <c r="C63" s="29"/>
      <c r="D63" s="27"/>
      <c r="E63" s="27"/>
      <c r="F63" s="27"/>
      <c r="G63" s="1"/>
      <c r="H63" s="1"/>
      <c r="I63" s="1"/>
    </row>
    <row r="64" spans="1:9">
      <c r="B64" s="1"/>
      <c r="C64" s="29"/>
      <c r="D64" s="27"/>
      <c r="E64" s="27"/>
      <c r="F64" s="27"/>
      <c r="G64" s="1"/>
      <c r="H64" s="1"/>
      <c r="I64" s="1"/>
    </row>
    <row r="65" spans="2:9">
      <c r="B65" s="1"/>
      <c r="C65" s="29"/>
      <c r="D65" s="27"/>
      <c r="E65" s="27"/>
      <c r="F65" s="27"/>
      <c r="G65" s="1"/>
      <c r="H65" s="1"/>
      <c r="I65" s="1"/>
    </row>
    <row r="66" spans="2:9">
      <c r="B66" s="1"/>
      <c r="C66" s="29"/>
      <c r="D66" s="27"/>
      <c r="E66" s="27"/>
      <c r="F66" s="27"/>
      <c r="G66" s="1"/>
      <c r="H66" s="1"/>
      <c r="I66" s="1"/>
    </row>
    <row r="67" spans="2:9">
      <c r="B67" s="1"/>
      <c r="C67" s="29"/>
      <c r="D67" s="27"/>
      <c r="E67" s="27"/>
      <c r="F67" s="27"/>
      <c r="G67" s="1"/>
      <c r="H67" s="1"/>
      <c r="I67" s="1"/>
    </row>
    <row r="68" spans="2:9">
      <c r="B68" s="1"/>
      <c r="C68" s="29"/>
      <c r="D68" s="27"/>
      <c r="E68" s="27"/>
      <c r="F68" s="27"/>
      <c r="G68" s="1"/>
      <c r="H68" s="1"/>
      <c r="I68" s="1"/>
    </row>
    <row r="69" spans="2:9">
      <c r="B69" s="1"/>
      <c r="C69" s="29"/>
      <c r="D69" s="27"/>
      <c r="E69" s="27"/>
      <c r="F69" s="27"/>
      <c r="G69" s="1"/>
      <c r="H69" s="1"/>
      <c r="I69" s="1"/>
    </row>
    <row r="70" spans="2:9">
      <c r="B70" s="1"/>
      <c r="C70" s="29"/>
      <c r="D70" s="27"/>
      <c r="E70" s="27"/>
      <c r="F70" s="27"/>
      <c r="G70" s="1"/>
      <c r="H70" s="1"/>
      <c r="I70" s="1"/>
    </row>
    <row r="71" spans="2:9">
      <c r="B71" s="1"/>
      <c r="C71" s="29"/>
      <c r="D71" s="27"/>
      <c r="E71" s="27"/>
      <c r="F71" s="27"/>
      <c r="G71" s="1"/>
      <c r="H71" s="1"/>
      <c r="I71" s="1"/>
    </row>
    <row r="72" spans="2:9">
      <c r="B72" s="1"/>
      <c r="C72" s="29"/>
      <c r="D72" s="27"/>
      <c r="E72" s="27"/>
      <c r="F72" s="27"/>
      <c r="G72" s="1"/>
      <c r="H72" s="1"/>
      <c r="I72" s="1"/>
    </row>
    <row r="73" spans="2:9">
      <c r="B73" s="1"/>
      <c r="C73" s="29"/>
      <c r="D73" s="27"/>
      <c r="E73" s="27"/>
      <c r="F73" s="27"/>
      <c r="G73" s="1"/>
      <c r="H73" s="1"/>
      <c r="I73" s="1"/>
    </row>
    <row r="74" spans="2:9">
      <c r="B74" s="1"/>
      <c r="C74" s="29"/>
      <c r="D74" s="27"/>
      <c r="E74" s="27"/>
      <c r="F74" s="27"/>
      <c r="G74" s="1"/>
      <c r="H74" s="1"/>
      <c r="I74" s="1"/>
    </row>
    <row r="75" spans="2:9">
      <c r="B75" s="1"/>
      <c r="C75" s="29"/>
      <c r="D75" s="27"/>
      <c r="E75" s="27"/>
      <c r="F75" s="27"/>
      <c r="G75" s="1"/>
      <c r="H75" s="1"/>
      <c r="I75" s="1"/>
    </row>
    <row r="76" spans="2:9">
      <c r="B76" s="1"/>
      <c r="C76" s="29"/>
      <c r="D76" s="27"/>
      <c r="E76" s="27"/>
      <c r="F76" s="27"/>
      <c r="G76" s="1"/>
      <c r="H76" s="1"/>
      <c r="I76" s="1"/>
    </row>
    <row r="77" spans="2:9">
      <c r="B77" s="1"/>
      <c r="C77" s="29"/>
      <c r="D77" s="27"/>
      <c r="E77" s="27"/>
      <c r="F77" s="27"/>
      <c r="G77" s="1"/>
      <c r="H77" s="1"/>
      <c r="I77" s="1"/>
    </row>
    <row r="78" spans="2:9">
      <c r="B78" s="1"/>
      <c r="C78" s="29"/>
      <c r="D78" s="27"/>
      <c r="E78" s="27"/>
      <c r="F78" s="27"/>
      <c r="G78" s="1"/>
      <c r="H78" s="1"/>
      <c r="I78" s="1"/>
    </row>
    <row r="79" spans="2:9">
      <c r="B79" s="1"/>
      <c r="C79" s="29"/>
      <c r="D79" s="27"/>
      <c r="E79" s="27"/>
      <c r="F79" s="27"/>
      <c r="G79" s="1"/>
      <c r="H79" s="1"/>
      <c r="I79" s="1"/>
    </row>
    <row r="80" spans="2:9">
      <c r="B80" s="1"/>
      <c r="C80" s="29"/>
      <c r="D80" s="27"/>
      <c r="E80" s="27"/>
      <c r="F80" s="27"/>
      <c r="G80" s="1"/>
      <c r="H80" s="1"/>
      <c r="I80" s="1"/>
    </row>
    <row r="81" spans="2:9">
      <c r="B81" s="1"/>
      <c r="C81" s="29"/>
      <c r="D81" s="27"/>
      <c r="E81" s="27"/>
      <c r="F81" s="27"/>
      <c r="G81" s="1"/>
      <c r="H81" s="1"/>
      <c r="I81" s="1"/>
    </row>
    <row r="82" spans="2:9">
      <c r="B82" s="1"/>
      <c r="C82" s="29"/>
      <c r="D82" s="27"/>
      <c r="E82" s="27"/>
      <c r="F82" s="27"/>
      <c r="G82" s="1"/>
      <c r="H82" s="1"/>
      <c r="I82" s="1"/>
    </row>
    <row r="83" spans="2:9">
      <c r="B83" s="1"/>
      <c r="C83" s="29"/>
      <c r="D83" s="27"/>
      <c r="E83" s="27"/>
      <c r="F83" s="27"/>
      <c r="G83" s="1"/>
      <c r="H83" s="1"/>
      <c r="I83" s="1"/>
    </row>
    <row r="84" spans="2:9">
      <c r="B84" s="1"/>
      <c r="C84" s="29"/>
      <c r="D84" s="27"/>
      <c r="E84" s="27"/>
      <c r="F84" s="27"/>
      <c r="G84" s="1"/>
      <c r="H84" s="1"/>
      <c r="I84" s="1"/>
    </row>
    <row r="85" spans="2:9">
      <c r="B85" s="1"/>
      <c r="C85" s="29"/>
      <c r="D85" s="27"/>
      <c r="E85" s="27"/>
      <c r="F85" s="27"/>
      <c r="G85" s="1"/>
      <c r="H85" s="1"/>
      <c r="I85" s="1"/>
    </row>
    <row r="86" spans="2:9">
      <c r="B86" s="1"/>
      <c r="C86" s="29"/>
      <c r="D86" s="27"/>
      <c r="E86" s="27"/>
      <c r="F86" s="27"/>
      <c r="G86" s="1"/>
      <c r="H86" s="1"/>
      <c r="I86" s="1"/>
    </row>
    <row r="87" spans="2:9">
      <c r="B87" s="1"/>
      <c r="C87" s="29"/>
      <c r="D87" s="27"/>
      <c r="E87" s="27"/>
      <c r="F87" s="27"/>
      <c r="G87" s="1"/>
      <c r="H87" s="1"/>
      <c r="I87" s="1"/>
    </row>
    <row r="88" spans="2:9">
      <c r="B88" s="1"/>
      <c r="C88" s="29"/>
      <c r="D88" s="27"/>
      <c r="E88" s="27"/>
      <c r="F88" s="27"/>
      <c r="G88" s="1"/>
      <c r="H88" s="1"/>
      <c r="I88" s="1"/>
    </row>
    <row r="89" spans="2:9">
      <c r="B89" s="1"/>
      <c r="C89" s="29"/>
      <c r="D89" s="27"/>
      <c r="E89" s="27"/>
      <c r="F89" s="27"/>
      <c r="G89" s="1"/>
      <c r="H89" s="1"/>
      <c r="I89" s="1"/>
    </row>
    <row r="90" spans="2:9">
      <c r="B90" s="1"/>
      <c r="C90" s="29"/>
      <c r="D90" s="27"/>
      <c r="E90" s="27"/>
      <c r="F90" s="27"/>
      <c r="G90" s="1"/>
      <c r="H90" s="1"/>
      <c r="I90" s="1"/>
    </row>
    <row r="91" spans="2:9">
      <c r="B91" s="1"/>
      <c r="C91" s="29"/>
      <c r="D91" s="27"/>
      <c r="E91" s="27"/>
      <c r="F91" s="27"/>
      <c r="G91" s="1"/>
      <c r="H91" s="1"/>
      <c r="I91" s="1"/>
    </row>
    <row r="92" spans="2:9">
      <c r="B92" s="1"/>
      <c r="C92" s="29"/>
      <c r="D92" s="27"/>
      <c r="E92" s="27"/>
      <c r="F92" s="27"/>
      <c r="G92" s="1"/>
      <c r="H92" s="1"/>
      <c r="I92" s="1"/>
    </row>
    <row r="93" spans="2:9">
      <c r="B93" s="1"/>
      <c r="C93" s="29"/>
      <c r="D93" s="27"/>
      <c r="E93" s="27"/>
      <c r="F93" s="27"/>
      <c r="G93" s="1"/>
      <c r="H93" s="1"/>
      <c r="I93" s="1"/>
    </row>
    <row r="94" spans="2:9">
      <c r="B94" s="1"/>
      <c r="C94" s="29"/>
      <c r="D94" s="27"/>
      <c r="E94" s="27"/>
      <c r="F94" s="27"/>
      <c r="G94" s="1"/>
      <c r="H94" s="1"/>
      <c r="I94" s="1"/>
    </row>
    <row r="95" spans="2:9">
      <c r="B95" s="1"/>
      <c r="C95" s="29"/>
      <c r="D95" s="27"/>
      <c r="E95" s="27"/>
      <c r="F95" s="27"/>
      <c r="G95" s="1"/>
      <c r="H95" s="1"/>
      <c r="I95" s="1"/>
    </row>
    <row r="96" spans="2:9">
      <c r="B96" s="1"/>
      <c r="C96" s="29"/>
      <c r="D96" s="27"/>
      <c r="E96" s="27"/>
      <c r="F96" s="27"/>
      <c r="G96" s="1"/>
      <c r="H96" s="1"/>
      <c r="I96" s="1"/>
    </row>
    <row r="97" spans="2:9">
      <c r="B97" s="1"/>
      <c r="C97" s="29"/>
      <c r="D97" s="27"/>
      <c r="E97" s="27"/>
      <c r="F97" s="27"/>
      <c r="G97" s="1"/>
      <c r="H97" s="1"/>
      <c r="I97" s="1"/>
    </row>
    <row r="98" spans="2:9">
      <c r="B98" s="1"/>
      <c r="C98" s="29"/>
      <c r="D98" s="27"/>
      <c r="E98" s="27"/>
      <c r="F98" s="27"/>
      <c r="G98" s="1"/>
      <c r="H98" s="1"/>
      <c r="I98" s="1"/>
    </row>
    <row r="99" spans="2:9">
      <c r="B99" s="1"/>
      <c r="C99" s="29"/>
      <c r="D99" s="27"/>
      <c r="E99" s="27"/>
      <c r="F99" s="27"/>
      <c r="G99" s="1"/>
      <c r="H99" s="1"/>
      <c r="I99" s="1"/>
    </row>
    <row r="100" spans="2:9">
      <c r="B100" s="1"/>
      <c r="C100" s="29"/>
      <c r="D100" s="27"/>
      <c r="E100" s="27"/>
      <c r="F100" s="27"/>
      <c r="G100" s="1"/>
      <c r="H100" s="1"/>
      <c r="I100" s="1"/>
    </row>
    <row r="101" spans="2:9">
      <c r="B101" s="1"/>
      <c r="C101" s="29"/>
      <c r="D101" s="27"/>
      <c r="E101" s="27"/>
      <c r="F101" s="27"/>
      <c r="G101" s="1"/>
      <c r="H101" s="1"/>
      <c r="I101" s="1"/>
    </row>
    <row r="102" spans="2:9">
      <c r="B102" s="1"/>
      <c r="C102" s="29"/>
      <c r="D102" s="27"/>
      <c r="E102" s="27"/>
      <c r="F102" s="27"/>
      <c r="G102" s="1"/>
      <c r="H102" s="1"/>
      <c r="I102" s="1"/>
    </row>
    <row r="103" spans="2:9">
      <c r="B103" s="1"/>
      <c r="C103" s="29"/>
      <c r="D103" s="27"/>
      <c r="E103" s="27"/>
      <c r="F103" s="27"/>
      <c r="G103" s="1"/>
      <c r="H103" s="1"/>
      <c r="I103" s="1"/>
    </row>
    <row r="104" spans="2:9">
      <c r="B104" s="1"/>
      <c r="C104" s="29"/>
      <c r="D104" s="27"/>
      <c r="E104" s="27"/>
      <c r="F104" s="27"/>
      <c r="G104" s="1"/>
      <c r="H104" s="1"/>
      <c r="I104" s="1"/>
    </row>
    <row r="105" spans="2:9">
      <c r="B105" s="1"/>
      <c r="C105" s="29"/>
      <c r="D105" s="27"/>
      <c r="E105" s="27"/>
      <c r="F105" s="27"/>
      <c r="G105" s="1"/>
      <c r="H105" s="1"/>
      <c r="I105" s="1"/>
    </row>
    <row r="106" spans="2:9">
      <c r="B106" s="1"/>
      <c r="C106" s="29"/>
      <c r="D106" s="27"/>
      <c r="E106" s="27"/>
      <c r="F106" s="27"/>
      <c r="G106" s="1"/>
      <c r="H106" s="1"/>
      <c r="I106" s="1"/>
    </row>
    <row r="107" spans="2:9">
      <c r="B107" s="1"/>
      <c r="C107" s="29"/>
      <c r="D107" s="27"/>
      <c r="E107" s="27"/>
      <c r="F107" s="27"/>
      <c r="G107" s="1"/>
      <c r="H107" s="1"/>
      <c r="I107" s="1"/>
    </row>
    <row r="108" spans="2:9">
      <c r="B108" s="1"/>
      <c r="C108" s="29"/>
      <c r="D108" s="27"/>
      <c r="E108" s="27"/>
      <c r="F108" s="27"/>
      <c r="G108" s="1"/>
      <c r="H108" s="1"/>
      <c r="I108" s="1"/>
    </row>
    <row r="109" spans="2:9">
      <c r="B109" s="1"/>
      <c r="C109" s="29"/>
      <c r="D109" s="27"/>
      <c r="E109" s="27"/>
      <c r="F109" s="27"/>
      <c r="G109" s="1"/>
      <c r="H109" s="1"/>
      <c r="I109" s="1"/>
    </row>
    <row r="110" spans="2:9">
      <c r="B110" s="1"/>
      <c r="C110" s="29"/>
      <c r="D110" s="27"/>
      <c r="E110" s="27"/>
      <c r="F110" s="27"/>
      <c r="G110" s="1"/>
      <c r="H110" s="1"/>
      <c r="I110" s="1"/>
    </row>
    <row r="111" spans="2:9">
      <c r="B111" s="1"/>
      <c r="C111" s="29"/>
      <c r="D111" s="27"/>
      <c r="E111" s="27"/>
      <c r="F111" s="27"/>
      <c r="G111" s="1"/>
      <c r="H111" s="1"/>
      <c r="I111" s="1"/>
    </row>
    <row r="112" spans="2:9">
      <c r="B112" s="1"/>
      <c r="C112" s="29"/>
      <c r="D112" s="27"/>
      <c r="E112" s="27"/>
      <c r="F112" s="27"/>
      <c r="G112" s="1"/>
      <c r="H112" s="1"/>
      <c r="I112" s="1"/>
    </row>
    <row r="113" spans="2:9">
      <c r="B113" s="1"/>
      <c r="C113" s="29"/>
      <c r="D113" s="27"/>
      <c r="E113" s="27"/>
      <c r="F113" s="27"/>
      <c r="G113" s="1"/>
      <c r="H113" s="1"/>
      <c r="I113" s="1"/>
    </row>
    <row r="114" spans="2:9">
      <c r="B114" s="1"/>
      <c r="C114" s="29"/>
      <c r="D114" s="27"/>
      <c r="E114" s="27"/>
      <c r="F114" s="27"/>
      <c r="G114" s="1"/>
      <c r="H114" s="1"/>
      <c r="I114" s="1"/>
    </row>
    <row r="115" spans="2:9">
      <c r="B115" s="1"/>
      <c r="C115" s="29"/>
      <c r="D115" s="27"/>
      <c r="E115" s="27"/>
      <c r="F115" s="27"/>
      <c r="G115" s="1"/>
      <c r="H115" s="1"/>
      <c r="I115" s="1"/>
    </row>
    <row r="116" spans="2:9">
      <c r="B116" s="1"/>
      <c r="C116" s="29"/>
      <c r="D116" s="27"/>
      <c r="E116" s="27"/>
      <c r="F116" s="27"/>
      <c r="G116" s="1"/>
      <c r="H116" s="1"/>
      <c r="I116" s="1"/>
    </row>
    <row r="117" spans="2:9">
      <c r="B117" s="1"/>
      <c r="C117" s="29"/>
      <c r="D117" s="27"/>
      <c r="E117" s="27"/>
      <c r="F117" s="27"/>
      <c r="G117" s="1"/>
      <c r="H117" s="1"/>
      <c r="I117" s="1"/>
    </row>
    <row r="118" spans="2:9">
      <c r="B118" s="1"/>
      <c r="C118" s="29"/>
      <c r="D118" s="27"/>
      <c r="E118" s="27"/>
      <c r="F118" s="27"/>
      <c r="G118" s="1"/>
      <c r="H118" s="1"/>
      <c r="I118" s="1"/>
    </row>
    <row r="119" spans="2:9">
      <c r="B119" s="1"/>
      <c r="C119" s="29"/>
      <c r="D119" s="27"/>
      <c r="E119" s="27"/>
      <c r="F119" s="27"/>
      <c r="G119" s="1"/>
      <c r="H119" s="1"/>
      <c r="I119" s="1"/>
    </row>
    <row r="120" spans="2:9">
      <c r="B120" s="1"/>
      <c r="C120" s="29"/>
      <c r="D120" s="27"/>
      <c r="E120" s="27"/>
      <c r="F120" s="27"/>
      <c r="G120" s="1"/>
      <c r="H120" s="1"/>
      <c r="I120" s="1"/>
    </row>
    <row r="121" spans="2:9">
      <c r="B121" s="1"/>
      <c r="C121" s="29"/>
      <c r="D121" s="27"/>
      <c r="E121" s="27"/>
      <c r="F121" s="27"/>
      <c r="G121" s="1"/>
      <c r="H121" s="1"/>
      <c r="I121" s="1"/>
    </row>
    <row r="122" spans="2:9">
      <c r="B122" s="1"/>
      <c r="C122" s="29"/>
      <c r="D122" s="27"/>
      <c r="E122" s="27"/>
      <c r="F122" s="27"/>
      <c r="G122" s="1"/>
      <c r="H122" s="1"/>
      <c r="I122" s="1"/>
    </row>
    <row r="123" spans="2:9">
      <c r="B123" s="1"/>
      <c r="C123" s="29"/>
      <c r="D123" s="27"/>
      <c r="E123" s="27"/>
      <c r="F123" s="27"/>
      <c r="G123" s="1"/>
      <c r="H123" s="1"/>
      <c r="I123" s="1"/>
    </row>
    <row r="124" spans="2:9">
      <c r="B124" s="1"/>
      <c r="C124" s="29"/>
      <c r="D124" s="27"/>
      <c r="E124" s="27"/>
      <c r="F124" s="27"/>
      <c r="G124" s="1"/>
      <c r="H124" s="1"/>
      <c r="I124" s="1"/>
    </row>
    <row r="125" spans="2:9">
      <c r="B125" s="1"/>
      <c r="C125" s="29"/>
      <c r="D125" s="27"/>
      <c r="E125" s="27"/>
      <c r="F125" s="27"/>
      <c r="G125" s="1"/>
      <c r="H125" s="1"/>
      <c r="I125" s="1"/>
    </row>
    <row r="126" spans="2:9">
      <c r="B126" s="1"/>
      <c r="C126" s="29"/>
      <c r="D126" s="27"/>
      <c r="E126" s="27"/>
      <c r="F126" s="27"/>
      <c r="G126" s="1"/>
      <c r="H126" s="1"/>
      <c r="I126" s="1"/>
    </row>
    <row r="127" spans="2:9">
      <c r="B127" s="1"/>
      <c r="C127" s="29"/>
      <c r="D127" s="27"/>
      <c r="E127" s="27"/>
      <c r="F127" s="27"/>
      <c r="G127" s="1"/>
      <c r="H127" s="1"/>
      <c r="I127" s="1"/>
    </row>
    <row r="128" spans="2:9">
      <c r="B128" s="1"/>
      <c r="C128" s="29"/>
      <c r="D128" s="27"/>
      <c r="E128" s="27"/>
      <c r="F128" s="27"/>
      <c r="G128" s="1"/>
      <c r="H128" s="1"/>
      <c r="I128" s="1"/>
    </row>
    <row r="129" spans="2:9">
      <c r="B129" s="1"/>
      <c r="C129" s="29"/>
      <c r="D129" s="27"/>
      <c r="E129" s="27"/>
      <c r="F129" s="27"/>
      <c r="G129" s="1"/>
      <c r="H129" s="1"/>
      <c r="I129" s="1"/>
    </row>
    <row r="130" spans="2:9">
      <c r="B130" s="1"/>
      <c r="C130" s="29"/>
      <c r="D130" s="27"/>
      <c r="E130" s="27"/>
      <c r="F130" s="27"/>
      <c r="G130" s="1"/>
      <c r="H130" s="1"/>
      <c r="I130" s="1"/>
    </row>
    <row r="131" spans="2:9">
      <c r="B131" s="1"/>
      <c r="C131" s="29"/>
      <c r="D131" s="27"/>
      <c r="E131" s="27"/>
      <c r="F131" s="27"/>
      <c r="G131" s="1"/>
      <c r="H131" s="1"/>
      <c r="I131" s="1"/>
    </row>
    <row r="132" spans="2:9">
      <c r="B132" s="1"/>
      <c r="C132" s="29"/>
      <c r="D132" s="27"/>
      <c r="E132" s="27"/>
      <c r="F132" s="27"/>
      <c r="G132" s="1"/>
      <c r="H132" s="1"/>
      <c r="I132" s="1"/>
    </row>
    <row r="133" spans="2:9">
      <c r="B133" s="1"/>
      <c r="C133" s="29"/>
      <c r="D133" s="27"/>
      <c r="E133" s="27"/>
      <c r="F133" s="27"/>
      <c r="G133" s="1"/>
      <c r="H133" s="1"/>
      <c r="I133" s="1"/>
    </row>
    <row r="134" spans="2:9">
      <c r="B134" s="1"/>
      <c r="C134" s="29"/>
      <c r="D134" s="27"/>
      <c r="E134" s="27"/>
      <c r="F134" s="27"/>
      <c r="G134" s="1"/>
      <c r="H134" s="1"/>
      <c r="I134" s="1"/>
    </row>
    <row r="135" spans="2:9">
      <c r="B135" s="1"/>
      <c r="C135" s="29"/>
      <c r="D135" s="27"/>
      <c r="E135" s="27"/>
      <c r="F135" s="27"/>
      <c r="G135" s="1"/>
      <c r="H135" s="1"/>
      <c r="I135" s="1"/>
    </row>
    <row r="136" spans="2:9">
      <c r="B136" s="1"/>
      <c r="C136" s="29"/>
      <c r="D136" s="27"/>
      <c r="E136" s="27"/>
      <c r="F136" s="27"/>
      <c r="G136" s="1"/>
      <c r="H136" s="1"/>
      <c r="I136" s="1"/>
    </row>
    <row r="137" spans="2:9">
      <c r="B137" s="1"/>
      <c r="C137" s="29"/>
      <c r="D137" s="27"/>
      <c r="E137" s="27"/>
      <c r="F137" s="27"/>
      <c r="G137" s="1"/>
      <c r="H137" s="1"/>
      <c r="I137" s="1"/>
    </row>
    <row r="138" spans="2:9">
      <c r="B138" s="1"/>
      <c r="C138" s="29"/>
      <c r="D138" s="27"/>
      <c r="E138" s="27"/>
      <c r="F138" s="27"/>
      <c r="G138" s="1"/>
      <c r="H138" s="1"/>
      <c r="I138" s="1"/>
    </row>
    <row r="139" spans="2:9">
      <c r="B139" s="1"/>
      <c r="C139" s="29"/>
      <c r="D139" s="27"/>
      <c r="E139" s="27"/>
      <c r="F139" s="27"/>
      <c r="G139" s="1"/>
      <c r="H139" s="1"/>
      <c r="I139" s="1"/>
    </row>
    <row r="140" spans="2:9">
      <c r="B140" s="1"/>
      <c r="C140" s="29"/>
      <c r="D140" s="27"/>
      <c r="E140" s="27"/>
      <c r="F140" s="27"/>
      <c r="G140" s="1"/>
      <c r="H140" s="1"/>
      <c r="I140" s="1"/>
    </row>
    <row r="141" spans="2:9">
      <c r="B141" s="1"/>
      <c r="C141" s="29"/>
      <c r="D141" s="27"/>
      <c r="E141" s="27"/>
      <c r="F141" s="27"/>
      <c r="G141" s="1"/>
      <c r="H141" s="1"/>
      <c r="I141" s="1"/>
    </row>
    <row r="142" spans="2:9">
      <c r="B142" s="1"/>
      <c r="C142" s="29"/>
      <c r="D142" s="27"/>
      <c r="E142" s="27"/>
      <c r="F142" s="27"/>
      <c r="G142" s="1"/>
      <c r="H142" s="1"/>
      <c r="I142" s="1"/>
    </row>
    <row r="143" spans="2:9">
      <c r="B143" s="1"/>
      <c r="C143" s="29"/>
      <c r="D143" s="27"/>
      <c r="E143" s="27"/>
      <c r="F143" s="27"/>
      <c r="G143" s="1"/>
      <c r="H143" s="1"/>
      <c r="I143" s="1"/>
    </row>
    <row r="144" spans="2:9">
      <c r="B144" s="1"/>
      <c r="C144" s="29"/>
      <c r="D144" s="27"/>
      <c r="E144" s="27"/>
      <c r="F144" s="27"/>
      <c r="G144" s="1"/>
      <c r="H144" s="1"/>
      <c r="I144" s="1"/>
    </row>
    <row r="145" spans="2:9">
      <c r="B145" s="1"/>
      <c r="C145" s="29"/>
      <c r="D145" s="27"/>
      <c r="E145" s="27"/>
      <c r="F145" s="27"/>
      <c r="G145" s="1"/>
      <c r="H145" s="1"/>
      <c r="I145" s="1"/>
    </row>
    <row r="146" spans="2:9">
      <c r="B146" s="1"/>
      <c r="C146" s="29"/>
      <c r="D146" s="27"/>
      <c r="E146" s="27"/>
      <c r="F146" s="27"/>
      <c r="G146" s="1"/>
      <c r="H146" s="1"/>
      <c r="I146" s="1"/>
    </row>
    <row r="147" spans="2:9">
      <c r="B147" s="1"/>
      <c r="C147" s="29"/>
      <c r="D147" s="27"/>
      <c r="E147" s="27"/>
      <c r="F147" s="27"/>
      <c r="G147" s="1"/>
      <c r="H147" s="1"/>
      <c r="I147" s="1"/>
    </row>
    <row r="148" spans="2:9">
      <c r="B148" s="1"/>
      <c r="C148" s="29"/>
      <c r="D148" s="27"/>
      <c r="E148" s="27"/>
      <c r="F148" s="27"/>
      <c r="G148" s="1"/>
      <c r="H148" s="1"/>
      <c r="I148" s="1"/>
    </row>
    <row r="149" spans="2:9">
      <c r="B149" s="1"/>
      <c r="C149" s="29"/>
      <c r="D149" s="27"/>
      <c r="E149" s="27"/>
      <c r="F149" s="27"/>
      <c r="G149" s="1"/>
      <c r="H149" s="1"/>
      <c r="I149" s="1"/>
    </row>
    <row r="150" spans="2:9">
      <c r="B150" s="1"/>
      <c r="C150" s="29"/>
      <c r="D150" s="27"/>
      <c r="E150" s="27"/>
      <c r="F150" s="27"/>
      <c r="G150" s="1"/>
      <c r="H150" s="1"/>
      <c r="I150" s="1"/>
    </row>
    <row r="151" spans="2:9">
      <c r="B151" s="1"/>
      <c r="C151" s="29"/>
      <c r="D151" s="27"/>
      <c r="E151" s="27"/>
      <c r="F151" s="27"/>
      <c r="G151" s="1"/>
      <c r="H151" s="1"/>
      <c r="I151" s="1"/>
    </row>
    <row r="152" spans="2:9">
      <c r="B152" s="1"/>
      <c r="C152" s="29"/>
      <c r="D152" s="27"/>
      <c r="E152" s="27"/>
      <c r="F152" s="27"/>
      <c r="G152" s="1"/>
      <c r="H152" s="1"/>
      <c r="I152" s="1"/>
    </row>
    <row r="153" spans="2:9">
      <c r="B153" s="1"/>
      <c r="C153" s="29"/>
      <c r="D153" s="27"/>
      <c r="E153" s="27"/>
      <c r="F153" s="27"/>
      <c r="G153" s="1"/>
      <c r="H153" s="1"/>
      <c r="I153" s="1"/>
    </row>
    <row r="154" spans="2:9">
      <c r="B154" s="1"/>
      <c r="C154" s="29"/>
      <c r="D154" s="27"/>
      <c r="E154" s="27"/>
      <c r="F154" s="27"/>
      <c r="G154" s="1"/>
      <c r="H154" s="1"/>
      <c r="I154" s="1"/>
    </row>
    <row r="155" spans="2:9">
      <c r="B155" s="1"/>
      <c r="C155" s="29"/>
      <c r="D155" s="27"/>
      <c r="E155" s="27"/>
      <c r="F155" s="27"/>
      <c r="G155" s="1"/>
      <c r="H155" s="1"/>
      <c r="I155" s="1"/>
    </row>
    <row r="156" spans="2:9">
      <c r="B156" s="1"/>
      <c r="C156" s="29"/>
      <c r="D156" s="27"/>
      <c r="E156" s="27"/>
      <c r="F156" s="27"/>
      <c r="G156" s="1"/>
      <c r="H156" s="1"/>
      <c r="I156" s="1"/>
    </row>
    <row r="157" spans="2:9">
      <c r="B157" s="1"/>
      <c r="C157" s="29"/>
      <c r="D157" s="27"/>
      <c r="E157" s="27"/>
      <c r="F157" s="27"/>
      <c r="G157" s="1"/>
      <c r="H157" s="1"/>
      <c r="I157" s="1"/>
    </row>
    <row r="158" spans="2:9">
      <c r="B158" s="1"/>
      <c r="C158" s="29"/>
      <c r="D158" s="27"/>
      <c r="E158" s="27"/>
      <c r="F158" s="27"/>
      <c r="G158" s="1"/>
      <c r="H158" s="1"/>
      <c r="I158" s="1"/>
    </row>
    <row r="159" spans="2:9">
      <c r="B159" s="1"/>
      <c r="C159" s="29"/>
      <c r="D159" s="27"/>
      <c r="E159" s="27"/>
      <c r="F159" s="27"/>
      <c r="G159" s="1"/>
      <c r="H159" s="1"/>
      <c r="I159" s="1"/>
    </row>
    <row r="160" spans="2:9">
      <c r="B160" s="1"/>
      <c r="C160" s="29"/>
      <c r="D160" s="27"/>
      <c r="E160" s="27"/>
      <c r="F160" s="27"/>
      <c r="G160" s="1"/>
      <c r="H160" s="1"/>
      <c r="I160" s="1"/>
    </row>
    <row r="161" spans="2:9">
      <c r="B161" s="1"/>
      <c r="C161" s="29"/>
      <c r="D161" s="27"/>
      <c r="E161" s="27"/>
      <c r="F161" s="27"/>
      <c r="G161" s="1"/>
      <c r="H161" s="1"/>
      <c r="I161" s="1"/>
    </row>
    <row r="162" spans="2:9">
      <c r="B162" s="1"/>
      <c r="C162" s="29"/>
      <c r="D162" s="27"/>
      <c r="E162" s="27"/>
      <c r="F162" s="27"/>
      <c r="G162" s="1"/>
      <c r="H162" s="1"/>
      <c r="I162" s="1"/>
    </row>
    <row r="163" spans="2:9">
      <c r="B163" s="1"/>
      <c r="C163" s="29"/>
      <c r="D163" s="27"/>
      <c r="E163" s="27"/>
      <c r="F163" s="27"/>
      <c r="G163" s="1"/>
      <c r="H163" s="1"/>
      <c r="I163" s="1"/>
    </row>
    <row r="164" spans="2:9">
      <c r="B164" s="1"/>
      <c r="C164" s="29"/>
      <c r="D164" s="27"/>
      <c r="E164" s="27"/>
      <c r="F164" s="27"/>
      <c r="G164" s="1"/>
      <c r="H164" s="1"/>
      <c r="I164" s="1"/>
    </row>
    <row r="165" spans="2:9">
      <c r="B165" s="1"/>
      <c r="C165" s="29"/>
      <c r="D165" s="27"/>
      <c r="E165" s="27"/>
      <c r="F165" s="27"/>
      <c r="G165" s="1"/>
      <c r="H165" s="1"/>
      <c r="I165" s="1"/>
    </row>
    <row r="166" spans="2:9">
      <c r="B166" s="1"/>
      <c r="C166" s="29"/>
      <c r="D166" s="27"/>
      <c r="E166" s="27"/>
      <c r="F166" s="27"/>
      <c r="G166" s="1"/>
      <c r="H166" s="1"/>
      <c r="I166" s="1"/>
    </row>
    <row r="167" spans="2:9">
      <c r="B167" s="1"/>
      <c r="C167" s="29"/>
      <c r="D167" s="27"/>
      <c r="E167" s="27"/>
      <c r="F167" s="27"/>
      <c r="G167" s="1"/>
      <c r="H167" s="1"/>
      <c r="I167" s="1"/>
    </row>
    <row r="168" spans="2:9">
      <c r="B168" s="1"/>
      <c r="C168" s="29"/>
      <c r="D168" s="27"/>
      <c r="E168" s="27"/>
      <c r="F168" s="27"/>
      <c r="G168" s="1"/>
      <c r="H168" s="1"/>
      <c r="I168" s="1"/>
    </row>
    <row r="169" spans="2:9">
      <c r="B169" s="1"/>
      <c r="C169" s="29"/>
      <c r="D169" s="27"/>
      <c r="E169" s="27"/>
      <c r="F169" s="27"/>
      <c r="G169" s="1"/>
      <c r="H169" s="1"/>
      <c r="I169" s="1"/>
    </row>
    <row r="170" spans="2:9">
      <c r="B170" s="1"/>
      <c r="C170" s="29"/>
      <c r="D170" s="27"/>
      <c r="E170" s="27"/>
      <c r="F170" s="27"/>
      <c r="G170" s="1"/>
      <c r="H170" s="1"/>
      <c r="I170" s="1"/>
    </row>
    <row r="171" spans="2:9">
      <c r="B171" s="1"/>
      <c r="C171" s="29"/>
      <c r="D171" s="27"/>
      <c r="E171" s="27"/>
      <c r="F171" s="27"/>
      <c r="G171" s="1"/>
      <c r="H171" s="1"/>
      <c r="I171" s="1"/>
    </row>
    <row r="172" spans="2:9">
      <c r="B172" s="1"/>
      <c r="C172" s="29"/>
      <c r="D172" s="27"/>
      <c r="E172" s="27"/>
      <c r="F172" s="27"/>
      <c r="G172" s="1"/>
      <c r="H172" s="1"/>
      <c r="I172" s="1"/>
    </row>
    <row r="173" spans="2:9">
      <c r="B173" s="1"/>
      <c r="C173" s="29"/>
      <c r="D173" s="27"/>
      <c r="E173" s="27"/>
      <c r="F173" s="27"/>
      <c r="G173" s="1"/>
      <c r="H173" s="1"/>
      <c r="I173" s="1"/>
    </row>
    <row r="174" spans="2:9">
      <c r="B174" s="1"/>
      <c r="C174" s="29"/>
      <c r="D174" s="27"/>
      <c r="E174" s="27"/>
      <c r="F174" s="27"/>
      <c r="G174" s="1"/>
      <c r="H174" s="1"/>
      <c r="I174" s="1"/>
    </row>
    <row r="175" spans="2:9">
      <c r="B175" s="1"/>
      <c r="C175" s="29"/>
      <c r="D175" s="27"/>
      <c r="E175" s="27"/>
      <c r="F175" s="27"/>
      <c r="G175" s="1"/>
      <c r="H175" s="1"/>
      <c r="I175" s="1"/>
    </row>
    <row r="176" spans="2:9">
      <c r="B176" s="1"/>
      <c r="C176" s="29"/>
      <c r="D176" s="27"/>
      <c r="E176" s="27"/>
      <c r="F176" s="27"/>
      <c r="G176" s="1"/>
      <c r="H176" s="1"/>
      <c r="I176" s="1"/>
    </row>
    <row r="177" spans="2:9">
      <c r="B177" s="1"/>
      <c r="C177" s="29"/>
      <c r="D177" s="27"/>
      <c r="E177" s="27"/>
      <c r="F177" s="27"/>
      <c r="G177" s="1"/>
      <c r="H177" s="1"/>
      <c r="I177" s="1"/>
    </row>
    <row r="178" spans="2:9">
      <c r="B178" s="1"/>
      <c r="C178" s="29"/>
      <c r="D178" s="27"/>
      <c r="E178" s="27"/>
      <c r="F178" s="27"/>
      <c r="G178" s="1"/>
      <c r="H178" s="1"/>
      <c r="I178" s="1"/>
    </row>
    <row r="179" spans="2:9">
      <c r="B179" s="1"/>
      <c r="C179" s="29"/>
      <c r="D179" s="27"/>
      <c r="E179" s="27"/>
      <c r="F179" s="27"/>
      <c r="G179" s="1"/>
      <c r="H179" s="1"/>
      <c r="I179" s="1"/>
    </row>
    <row r="180" spans="2:9">
      <c r="B180" s="1"/>
      <c r="C180" s="29"/>
      <c r="D180" s="27"/>
      <c r="E180" s="27"/>
      <c r="F180" s="27"/>
      <c r="G180" s="1"/>
      <c r="H180" s="1"/>
      <c r="I180" s="1"/>
    </row>
    <row r="181" spans="2:9">
      <c r="B181" s="1"/>
      <c r="C181" s="29"/>
      <c r="D181" s="27"/>
      <c r="E181" s="27"/>
      <c r="F181" s="27"/>
      <c r="G181" s="1"/>
      <c r="H181" s="1"/>
      <c r="I181" s="1"/>
    </row>
    <row r="182" spans="2:9">
      <c r="B182" s="1"/>
      <c r="C182" s="29"/>
      <c r="D182" s="27"/>
      <c r="E182" s="27"/>
      <c r="F182" s="27"/>
      <c r="G182" s="1"/>
      <c r="H182" s="1"/>
      <c r="I182" s="1"/>
    </row>
    <row r="183" spans="2:9">
      <c r="B183" s="1"/>
      <c r="C183" s="29"/>
      <c r="D183" s="27"/>
      <c r="E183" s="27"/>
      <c r="F183" s="27"/>
      <c r="G183" s="1"/>
      <c r="H183" s="1"/>
      <c r="I183" s="1"/>
    </row>
    <row r="184" spans="2:9">
      <c r="B184" s="1"/>
      <c r="C184" s="29"/>
      <c r="D184" s="27"/>
      <c r="E184" s="27"/>
      <c r="F184" s="27"/>
      <c r="G184" s="1"/>
      <c r="H184" s="1"/>
      <c r="I184" s="1"/>
    </row>
    <row r="185" spans="2:9">
      <c r="B185" s="1"/>
      <c r="C185" s="29"/>
      <c r="D185" s="27"/>
      <c r="E185" s="27"/>
      <c r="F185" s="27"/>
      <c r="G185" s="1"/>
      <c r="H185" s="1"/>
      <c r="I185" s="1"/>
    </row>
    <row r="186" spans="2:9">
      <c r="B186" s="1"/>
      <c r="C186" s="29"/>
      <c r="D186" s="27"/>
      <c r="E186" s="27"/>
      <c r="F186" s="27"/>
      <c r="G186" s="1"/>
      <c r="H186" s="1"/>
      <c r="I186" s="1"/>
    </row>
    <row r="187" spans="2:9">
      <c r="B187" s="1"/>
      <c r="C187" s="29"/>
      <c r="D187" s="27"/>
      <c r="E187" s="27"/>
      <c r="F187" s="27"/>
      <c r="G187" s="1"/>
      <c r="H187" s="1"/>
      <c r="I187" s="1"/>
    </row>
    <row r="188" spans="2:9">
      <c r="B188" s="1"/>
      <c r="C188" s="29"/>
      <c r="D188" s="27"/>
      <c r="E188" s="27"/>
      <c r="F188" s="27"/>
      <c r="G188" s="1"/>
      <c r="H188" s="1"/>
      <c r="I188" s="1"/>
    </row>
    <row r="189" spans="2:9">
      <c r="B189" s="1"/>
      <c r="C189" s="29"/>
      <c r="D189" s="27"/>
      <c r="E189" s="27"/>
      <c r="F189" s="27"/>
      <c r="G189" s="1"/>
      <c r="H189" s="1"/>
      <c r="I189" s="1"/>
    </row>
    <row r="190" spans="2:9">
      <c r="B190" s="1"/>
      <c r="C190" s="29"/>
      <c r="D190" s="27"/>
      <c r="E190" s="27"/>
      <c r="F190" s="27"/>
      <c r="G190" s="1"/>
      <c r="H190" s="1"/>
      <c r="I190" s="1"/>
    </row>
    <row r="191" spans="2:9">
      <c r="B191" s="1"/>
      <c r="C191" s="29"/>
      <c r="D191" s="27"/>
      <c r="E191" s="27"/>
      <c r="F191" s="27"/>
      <c r="G191" s="1"/>
      <c r="H191" s="1"/>
      <c r="I191" s="1"/>
    </row>
    <row r="192" spans="2:9">
      <c r="B192" s="1"/>
      <c r="C192" s="29"/>
      <c r="D192" s="27"/>
      <c r="E192" s="27"/>
      <c r="F192" s="27"/>
      <c r="G192" s="1"/>
      <c r="H192" s="1"/>
      <c r="I192" s="1"/>
    </row>
    <row r="193" spans="2:9">
      <c r="B193" s="1"/>
      <c r="C193" s="29"/>
      <c r="D193" s="27"/>
      <c r="E193" s="27"/>
      <c r="F193" s="27"/>
      <c r="G193" s="1"/>
      <c r="H193" s="1"/>
      <c r="I193" s="1"/>
    </row>
    <row r="194" spans="2:9">
      <c r="B194" s="1"/>
      <c r="C194" s="29"/>
      <c r="D194" s="27"/>
      <c r="E194" s="27"/>
      <c r="F194" s="27"/>
      <c r="G194" s="1"/>
      <c r="H194" s="1"/>
      <c r="I194" s="1"/>
    </row>
    <row r="195" spans="2:9">
      <c r="B195" s="1"/>
      <c r="C195" s="29"/>
      <c r="D195" s="27"/>
      <c r="E195" s="27"/>
      <c r="F195" s="27"/>
      <c r="G195" s="1"/>
      <c r="H195" s="1"/>
      <c r="I195" s="1"/>
    </row>
    <row r="196" spans="2:9">
      <c r="B196" s="1"/>
      <c r="C196" s="29"/>
      <c r="D196" s="27"/>
      <c r="E196" s="27"/>
      <c r="F196" s="27"/>
      <c r="G196" s="1"/>
      <c r="H196" s="1"/>
      <c r="I196" s="1"/>
    </row>
    <row r="197" spans="2:9">
      <c r="B197" s="1"/>
      <c r="C197" s="29"/>
      <c r="D197" s="27"/>
      <c r="E197" s="27"/>
      <c r="F197" s="27"/>
      <c r="G197" s="1"/>
      <c r="H197" s="1"/>
      <c r="I197" s="1"/>
    </row>
    <row r="198" spans="2:9">
      <c r="B198" s="1"/>
      <c r="C198" s="29"/>
      <c r="D198" s="27"/>
      <c r="E198" s="27"/>
      <c r="F198" s="27"/>
      <c r="G198" s="1"/>
      <c r="H198" s="1"/>
      <c r="I198" s="1"/>
    </row>
    <row r="199" spans="2:9">
      <c r="B199" s="1"/>
      <c r="C199" s="29"/>
      <c r="D199" s="27"/>
      <c r="E199" s="27"/>
      <c r="F199" s="27"/>
      <c r="G199" s="1"/>
      <c r="H199" s="1"/>
      <c r="I199" s="1"/>
    </row>
    <row r="200" spans="2:9">
      <c r="B200" s="1"/>
      <c r="C200" s="29"/>
      <c r="D200" s="27"/>
      <c r="E200" s="27"/>
      <c r="F200" s="27"/>
      <c r="G200" s="1"/>
      <c r="H200" s="1"/>
      <c r="I200" s="1"/>
    </row>
    <row r="201" spans="2:9">
      <c r="B201" s="1"/>
      <c r="C201" s="29"/>
      <c r="D201" s="27"/>
      <c r="E201" s="27"/>
      <c r="F201" s="27"/>
      <c r="G201" s="1"/>
      <c r="H201" s="1"/>
      <c r="I201" s="1"/>
    </row>
    <row r="202" spans="2:9">
      <c r="B202" s="1"/>
      <c r="C202" s="29"/>
      <c r="D202" s="27"/>
      <c r="E202" s="27"/>
      <c r="F202" s="27"/>
      <c r="G202" s="1"/>
      <c r="H202" s="1"/>
      <c r="I202" s="1"/>
    </row>
    <row r="203" spans="2:9">
      <c r="B203" s="1"/>
      <c r="C203" s="29"/>
      <c r="D203" s="27"/>
      <c r="E203" s="27"/>
      <c r="F203" s="27"/>
      <c r="G203" s="1"/>
      <c r="H203" s="1"/>
      <c r="I203" s="1"/>
    </row>
    <row r="204" spans="2:9">
      <c r="B204" s="1"/>
      <c r="C204" s="29"/>
      <c r="D204" s="27"/>
      <c r="E204" s="27"/>
      <c r="F204" s="27"/>
      <c r="G204" s="1"/>
      <c r="H204" s="1"/>
      <c r="I204" s="1"/>
    </row>
    <row r="205" spans="2:9">
      <c r="B205" s="1"/>
      <c r="C205" s="29"/>
      <c r="D205" s="27"/>
      <c r="E205" s="27"/>
      <c r="F205" s="27"/>
      <c r="G205" s="1"/>
      <c r="H205" s="1"/>
      <c r="I205" s="1"/>
    </row>
    <row r="206" spans="2:9">
      <c r="B206" s="1"/>
      <c r="C206" s="29"/>
      <c r="D206" s="27"/>
      <c r="E206" s="27"/>
      <c r="F206" s="27"/>
      <c r="G206" s="1"/>
      <c r="H206" s="1"/>
      <c r="I206" s="1"/>
    </row>
    <row r="207" spans="2:9">
      <c r="B207" s="1"/>
      <c r="C207" s="29"/>
      <c r="D207" s="27"/>
      <c r="E207" s="27"/>
      <c r="F207" s="27"/>
      <c r="G207" s="1"/>
      <c r="H207" s="1"/>
      <c r="I207" s="1"/>
    </row>
    <row r="208" spans="2:9">
      <c r="B208" s="1"/>
      <c r="C208" s="29"/>
      <c r="D208" s="27"/>
      <c r="E208" s="27"/>
      <c r="F208" s="27"/>
      <c r="G208" s="1"/>
      <c r="H208" s="1"/>
      <c r="I208" s="1"/>
    </row>
    <row r="209" spans="2:9">
      <c r="B209" s="1"/>
      <c r="C209" s="29"/>
      <c r="D209" s="27"/>
      <c r="E209" s="27"/>
      <c r="F209" s="27"/>
      <c r="G209" s="1"/>
      <c r="H209" s="1"/>
      <c r="I209" s="1"/>
    </row>
    <row r="210" spans="2:9">
      <c r="B210" s="1"/>
      <c r="C210" s="29"/>
      <c r="D210" s="27"/>
      <c r="E210" s="27"/>
      <c r="F210" s="27"/>
      <c r="G210" s="1"/>
      <c r="H210" s="1"/>
      <c r="I210" s="1"/>
    </row>
    <row r="211" spans="2:9">
      <c r="B211" s="1"/>
      <c r="C211" s="29"/>
      <c r="D211" s="27"/>
      <c r="E211" s="27"/>
      <c r="F211" s="27"/>
      <c r="G211" s="1"/>
      <c r="H211" s="1"/>
      <c r="I211" s="1"/>
    </row>
    <row r="212" spans="2:9">
      <c r="B212" s="1"/>
      <c r="C212" s="29"/>
      <c r="D212" s="27"/>
      <c r="E212" s="27"/>
      <c r="F212" s="27"/>
      <c r="G212" s="1"/>
      <c r="H212" s="1"/>
      <c r="I212" s="1"/>
    </row>
    <row r="213" spans="2:9">
      <c r="B213" s="1"/>
      <c r="C213" s="29"/>
      <c r="D213" s="27"/>
      <c r="E213" s="27"/>
      <c r="F213" s="27"/>
      <c r="G213" s="1"/>
      <c r="H213" s="1"/>
      <c r="I213" s="1"/>
    </row>
    <row r="214" spans="2:9">
      <c r="B214" s="1"/>
      <c r="C214" s="29"/>
      <c r="D214" s="27"/>
      <c r="E214" s="27"/>
      <c r="F214" s="27"/>
      <c r="G214" s="1"/>
      <c r="H214" s="1"/>
      <c r="I214" s="1"/>
    </row>
    <row r="215" spans="2:9">
      <c r="B215" s="1"/>
      <c r="C215" s="29"/>
      <c r="D215" s="27"/>
      <c r="E215" s="27"/>
      <c r="F215" s="27"/>
      <c r="G215" s="1"/>
      <c r="H215" s="1"/>
      <c r="I215" s="1"/>
    </row>
    <row r="216" spans="2:9">
      <c r="B216" s="1"/>
      <c r="C216" s="29"/>
      <c r="D216" s="27"/>
      <c r="E216" s="27"/>
      <c r="F216" s="27"/>
      <c r="G216" s="1"/>
      <c r="H216" s="1"/>
      <c r="I216" s="1"/>
    </row>
    <row r="217" spans="2:9">
      <c r="B217" s="1"/>
      <c r="C217" s="29"/>
      <c r="D217" s="27"/>
      <c r="E217" s="27"/>
      <c r="F217" s="27"/>
      <c r="G217" s="1"/>
      <c r="H217" s="1"/>
      <c r="I217" s="1"/>
    </row>
    <row r="218" spans="2:9">
      <c r="B218" s="1"/>
      <c r="C218" s="29"/>
      <c r="D218" s="27"/>
      <c r="E218" s="27"/>
      <c r="F218" s="27"/>
      <c r="G218" s="1"/>
      <c r="H218" s="1"/>
      <c r="I218" s="1"/>
    </row>
    <row r="219" spans="2:9">
      <c r="B219" s="1"/>
      <c r="C219" s="29"/>
      <c r="D219" s="27"/>
      <c r="E219" s="27"/>
      <c r="F219" s="27"/>
      <c r="G219" s="1"/>
      <c r="H219" s="1"/>
      <c r="I219" s="1"/>
    </row>
    <row r="220" spans="2:9">
      <c r="B220" s="1"/>
      <c r="C220" s="29"/>
      <c r="D220" s="27"/>
      <c r="E220" s="27"/>
      <c r="F220" s="27"/>
      <c r="G220" s="1"/>
      <c r="H220" s="1"/>
      <c r="I220" s="1"/>
    </row>
    <row r="221" spans="2:9">
      <c r="B221" s="1"/>
      <c r="C221" s="29"/>
      <c r="D221" s="27"/>
      <c r="E221" s="27"/>
      <c r="F221" s="27"/>
      <c r="G221" s="1"/>
      <c r="H221" s="1"/>
      <c r="I221" s="1"/>
    </row>
    <row r="222" spans="2:9">
      <c r="B222" s="1"/>
      <c r="C222" s="29"/>
      <c r="D222" s="27"/>
      <c r="E222" s="27"/>
      <c r="F222" s="27"/>
      <c r="G222" s="1"/>
      <c r="H222" s="1"/>
      <c r="I222" s="1"/>
    </row>
    <row r="223" spans="2:9">
      <c r="B223" s="1"/>
      <c r="C223" s="29"/>
      <c r="D223" s="27"/>
      <c r="E223" s="27"/>
      <c r="F223" s="27"/>
      <c r="G223" s="1"/>
      <c r="H223" s="1"/>
      <c r="I223" s="1"/>
    </row>
    <row r="224" spans="2:9">
      <c r="B224" s="1"/>
      <c r="C224" s="29"/>
      <c r="D224" s="27"/>
      <c r="E224" s="27"/>
      <c r="F224" s="27"/>
      <c r="G224" s="1"/>
      <c r="H224" s="1"/>
      <c r="I224" s="1"/>
    </row>
    <row r="225" spans="2:9">
      <c r="B225" s="1"/>
      <c r="C225" s="29"/>
      <c r="D225" s="27"/>
      <c r="E225" s="27"/>
      <c r="F225" s="27"/>
      <c r="G225" s="1"/>
      <c r="H225" s="1"/>
      <c r="I225" s="1"/>
    </row>
    <row r="226" spans="2:9">
      <c r="B226" s="1"/>
      <c r="C226" s="29"/>
      <c r="D226" s="27"/>
      <c r="E226" s="27"/>
      <c r="F226" s="27"/>
      <c r="G226" s="1"/>
      <c r="H226" s="1"/>
      <c r="I226" s="1"/>
    </row>
    <row r="227" spans="2:9">
      <c r="B227" s="1"/>
      <c r="C227" s="29"/>
      <c r="D227" s="27"/>
      <c r="E227" s="27"/>
      <c r="F227" s="27"/>
      <c r="G227" s="1"/>
      <c r="H227" s="1"/>
      <c r="I227" s="1"/>
    </row>
    <row r="228" spans="2:9">
      <c r="B228" s="1"/>
      <c r="C228" s="29"/>
      <c r="D228" s="27"/>
      <c r="E228" s="27"/>
      <c r="F228" s="27"/>
      <c r="G228" s="1"/>
      <c r="H228" s="1"/>
      <c r="I228" s="1"/>
    </row>
    <row r="229" spans="2:9">
      <c r="B229" s="1"/>
      <c r="C229" s="29"/>
      <c r="D229" s="27"/>
      <c r="E229" s="27"/>
      <c r="F229" s="27"/>
      <c r="G229" s="1"/>
      <c r="H229" s="1"/>
      <c r="I229" s="1"/>
    </row>
    <row r="230" spans="2:9">
      <c r="B230" s="1"/>
      <c r="C230" s="29"/>
      <c r="D230" s="27"/>
      <c r="E230" s="27"/>
      <c r="F230" s="27"/>
      <c r="G230" s="1"/>
      <c r="H230" s="1"/>
      <c r="I230" s="1"/>
    </row>
    <row r="231" spans="2:9">
      <c r="B231" s="1"/>
      <c r="C231" s="29"/>
      <c r="D231" s="27"/>
      <c r="E231" s="27"/>
      <c r="F231" s="27"/>
      <c r="G231" s="1"/>
      <c r="H231" s="1"/>
      <c r="I231" s="1"/>
    </row>
    <row r="232" spans="2:9">
      <c r="B232" s="1"/>
      <c r="C232" s="29"/>
      <c r="D232" s="27"/>
      <c r="E232" s="27"/>
      <c r="F232" s="27"/>
      <c r="G232" s="1"/>
      <c r="H232" s="1"/>
      <c r="I232" s="1"/>
    </row>
    <row r="233" spans="2:9">
      <c r="B233" s="1"/>
      <c r="C233" s="29"/>
      <c r="D233" s="27"/>
      <c r="E233" s="27"/>
      <c r="F233" s="27"/>
      <c r="G233" s="1"/>
      <c r="H233" s="1"/>
      <c r="I233" s="1"/>
    </row>
    <row r="234" spans="2:9">
      <c r="B234" s="1"/>
      <c r="C234" s="29"/>
      <c r="D234" s="27"/>
      <c r="E234" s="27"/>
      <c r="F234" s="27"/>
      <c r="G234" s="1"/>
      <c r="H234" s="1"/>
      <c r="I234" s="1"/>
    </row>
    <row r="235" spans="2:9">
      <c r="B235" s="1"/>
      <c r="C235" s="29"/>
      <c r="D235" s="27"/>
      <c r="E235" s="27"/>
      <c r="F235" s="27"/>
      <c r="G235" s="1"/>
      <c r="H235" s="1"/>
      <c r="I235" s="1"/>
    </row>
    <row r="236" spans="2:9">
      <c r="B236" s="1"/>
      <c r="C236" s="29"/>
      <c r="D236" s="27"/>
      <c r="E236" s="27"/>
      <c r="F236" s="27"/>
      <c r="G236" s="1"/>
      <c r="H236" s="1"/>
      <c r="I236" s="1"/>
    </row>
    <row r="237" spans="2:9">
      <c r="B237" s="1"/>
      <c r="C237" s="29"/>
      <c r="D237" s="27"/>
      <c r="E237" s="27"/>
      <c r="F237" s="27"/>
      <c r="G237" s="1"/>
      <c r="H237" s="1"/>
      <c r="I237" s="1"/>
    </row>
    <row r="238" spans="2:9">
      <c r="B238" s="1"/>
      <c r="C238" s="29"/>
      <c r="D238" s="27"/>
      <c r="E238" s="27"/>
      <c r="F238" s="27"/>
      <c r="G238" s="1"/>
      <c r="H238" s="1"/>
      <c r="I238" s="1"/>
    </row>
    <row r="239" spans="2:9">
      <c r="B239" s="1"/>
      <c r="C239" s="29"/>
      <c r="D239" s="27"/>
      <c r="E239" s="27"/>
      <c r="F239" s="27"/>
      <c r="G239" s="1"/>
      <c r="H239" s="1"/>
      <c r="I239" s="1"/>
    </row>
    <row r="240" spans="2:9">
      <c r="B240" s="1"/>
      <c r="C240" s="29"/>
      <c r="D240" s="27"/>
      <c r="E240" s="27"/>
      <c r="F240" s="27"/>
      <c r="G240" s="1"/>
      <c r="H240" s="1"/>
      <c r="I240" s="1"/>
    </row>
    <row r="241" spans="2:9">
      <c r="B241" s="1"/>
      <c r="C241" s="29"/>
      <c r="D241" s="27"/>
      <c r="E241" s="27"/>
      <c r="F241" s="27"/>
      <c r="G241" s="1"/>
      <c r="H241" s="1"/>
      <c r="I241" s="1"/>
    </row>
    <row r="242" spans="2:9">
      <c r="B242" s="1"/>
      <c r="C242" s="29"/>
      <c r="D242" s="27"/>
      <c r="E242" s="27"/>
      <c r="F242" s="27"/>
      <c r="G242" s="1"/>
      <c r="H242" s="1"/>
      <c r="I242" s="1"/>
    </row>
    <row r="243" spans="2:9">
      <c r="B243" s="1"/>
      <c r="C243" s="29"/>
      <c r="D243" s="27"/>
      <c r="E243" s="27"/>
      <c r="F243" s="27"/>
      <c r="G243" s="1"/>
      <c r="H243" s="1"/>
      <c r="I243" s="1"/>
    </row>
    <row r="244" spans="2:9">
      <c r="B244" s="1"/>
      <c r="C244" s="29"/>
      <c r="D244" s="27"/>
      <c r="E244" s="27"/>
      <c r="F244" s="27"/>
      <c r="G244" s="1"/>
      <c r="H244" s="1"/>
      <c r="I244" s="1"/>
    </row>
    <row r="245" spans="2:9">
      <c r="B245" s="1"/>
      <c r="C245" s="29"/>
      <c r="D245" s="27"/>
      <c r="E245" s="27"/>
      <c r="F245" s="27"/>
      <c r="G245" s="1"/>
      <c r="H245" s="1"/>
      <c r="I245" s="1"/>
    </row>
    <row r="246" spans="2:9">
      <c r="B246" s="1"/>
      <c r="C246" s="29"/>
      <c r="D246" s="27"/>
      <c r="E246" s="27"/>
      <c r="F246" s="27"/>
      <c r="G246" s="1"/>
      <c r="H246" s="1"/>
      <c r="I246" s="1"/>
    </row>
    <row r="247" spans="2:9">
      <c r="B247" s="1"/>
      <c r="C247" s="29"/>
      <c r="D247" s="27"/>
      <c r="E247" s="27"/>
      <c r="F247" s="27"/>
      <c r="G247" s="1"/>
      <c r="H247" s="1"/>
      <c r="I247" s="1"/>
    </row>
    <row r="248" spans="2:9">
      <c r="B248" s="1"/>
      <c r="C248" s="29"/>
      <c r="D248" s="27"/>
      <c r="E248" s="27"/>
      <c r="F248" s="27"/>
      <c r="G248" s="1"/>
      <c r="H248" s="1"/>
      <c r="I248" s="1"/>
    </row>
    <row r="249" spans="2:9">
      <c r="B249" s="1"/>
      <c r="C249" s="29"/>
      <c r="D249" s="27"/>
      <c r="E249" s="27"/>
      <c r="F249" s="27"/>
      <c r="G249" s="1"/>
      <c r="H249" s="1"/>
      <c r="I249" s="1"/>
    </row>
    <row r="250" spans="2:9">
      <c r="B250" s="1"/>
      <c r="C250" s="29"/>
      <c r="D250" s="27"/>
      <c r="E250" s="27"/>
      <c r="F250" s="27"/>
      <c r="G250" s="1"/>
      <c r="H250" s="1"/>
      <c r="I250" s="1"/>
    </row>
    <row r="251" spans="2:9">
      <c r="B251" s="1"/>
      <c r="C251" s="29"/>
      <c r="D251" s="27"/>
      <c r="E251" s="27"/>
      <c r="F251" s="27"/>
      <c r="G251" s="1"/>
      <c r="H251" s="1"/>
      <c r="I251" s="1"/>
    </row>
    <row r="252" spans="2:9">
      <c r="B252" s="1"/>
      <c r="C252" s="29"/>
      <c r="D252" s="27"/>
      <c r="E252" s="27"/>
      <c r="F252" s="27"/>
      <c r="G252" s="1"/>
      <c r="H252" s="1"/>
      <c r="I252" s="1"/>
    </row>
    <row r="253" spans="2:9">
      <c r="B253" s="1"/>
      <c r="C253" s="29"/>
      <c r="D253" s="27"/>
      <c r="E253" s="27"/>
      <c r="F253" s="27"/>
      <c r="G253" s="1"/>
      <c r="H253" s="1"/>
      <c r="I253" s="1"/>
    </row>
    <row r="254" spans="2:9">
      <c r="B254" s="1"/>
      <c r="C254" s="29"/>
      <c r="D254" s="27"/>
      <c r="E254" s="27"/>
      <c r="F254" s="27"/>
      <c r="G254" s="1"/>
      <c r="H254" s="1"/>
      <c r="I254" s="1"/>
    </row>
    <row r="255" spans="2:9">
      <c r="B255" s="1"/>
      <c r="C255" s="29"/>
      <c r="D255" s="27"/>
      <c r="E255" s="27"/>
      <c r="F255" s="27"/>
      <c r="G255" s="1"/>
      <c r="H255" s="1"/>
      <c r="I255" s="1"/>
    </row>
    <row r="256" spans="2:9">
      <c r="B256" s="1"/>
      <c r="C256" s="29"/>
      <c r="D256" s="27"/>
      <c r="E256" s="27"/>
      <c r="F256" s="27"/>
      <c r="G256" s="1"/>
      <c r="H256" s="1"/>
      <c r="I256" s="1"/>
    </row>
    <row r="257" spans="2:9">
      <c r="B257" s="1"/>
      <c r="C257" s="29"/>
      <c r="D257" s="27"/>
      <c r="E257" s="27"/>
      <c r="F257" s="27"/>
      <c r="G257" s="1"/>
      <c r="H257" s="1"/>
      <c r="I257" s="1"/>
    </row>
    <row r="258" spans="2:9">
      <c r="B258" s="1"/>
      <c r="C258" s="29"/>
      <c r="D258" s="27"/>
      <c r="E258" s="27"/>
      <c r="F258" s="27"/>
      <c r="G258" s="1"/>
      <c r="H258" s="1"/>
      <c r="I258" s="1"/>
    </row>
    <row r="259" spans="2:9">
      <c r="B259" s="1"/>
      <c r="C259" s="29"/>
      <c r="D259" s="27"/>
      <c r="E259" s="27"/>
      <c r="F259" s="27"/>
      <c r="G259" s="1"/>
      <c r="H259" s="1"/>
      <c r="I259" s="1"/>
    </row>
    <row r="260" spans="2:9">
      <c r="B260" s="1"/>
      <c r="C260" s="29"/>
      <c r="D260" s="27"/>
      <c r="E260" s="27"/>
      <c r="F260" s="27"/>
      <c r="G260" s="1"/>
      <c r="H260" s="1"/>
      <c r="I260" s="1"/>
    </row>
    <row r="261" spans="2:9">
      <c r="B261" s="1"/>
      <c r="C261" s="29"/>
      <c r="D261" s="27"/>
      <c r="E261" s="27"/>
      <c r="F261" s="27"/>
      <c r="G261" s="1"/>
      <c r="H261" s="1"/>
      <c r="I261" s="1"/>
    </row>
    <row r="262" spans="2:9">
      <c r="B262" s="1"/>
      <c r="C262" s="29"/>
      <c r="D262" s="27"/>
      <c r="E262" s="27"/>
      <c r="F262" s="27"/>
      <c r="G262" s="1"/>
      <c r="H262" s="1"/>
      <c r="I262" s="1"/>
    </row>
    <row r="263" spans="2:9">
      <c r="B263" s="1"/>
      <c r="C263" s="29"/>
      <c r="D263" s="27"/>
      <c r="E263" s="27"/>
      <c r="F263" s="27"/>
      <c r="G263" s="1"/>
      <c r="H263" s="1"/>
      <c r="I263" s="1"/>
    </row>
    <row r="264" spans="2:9">
      <c r="B264" s="1"/>
      <c r="C264" s="29"/>
      <c r="D264" s="27"/>
      <c r="E264" s="27"/>
      <c r="F264" s="27"/>
      <c r="G264" s="1"/>
      <c r="H264" s="1"/>
      <c r="I264" s="1"/>
    </row>
    <row r="265" spans="2:9">
      <c r="B265" s="1"/>
      <c r="C265" s="29"/>
      <c r="D265" s="27"/>
      <c r="E265" s="27"/>
      <c r="F265" s="27"/>
      <c r="G265" s="1"/>
      <c r="H265" s="1"/>
      <c r="I265" s="1"/>
    </row>
    <row r="266" spans="2:9">
      <c r="B266" s="1"/>
      <c r="C266" s="29"/>
      <c r="D266" s="27"/>
      <c r="E266" s="27"/>
      <c r="F266" s="27"/>
      <c r="G266" s="1"/>
      <c r="H266" s="1"/>
      <c r="I266" s="1"/>
    </row>
    <row r="267" spans="2:9">
      <c r="B267" s="1"/>
      <c r="C267" s="29"/>
      <c r="D267" s="27"/>
      <c r="E267" s="27"/>
      <c r="F267" s="27"/>
      <c r="G267" s="1"/>
      <c r="H267" s="1"/>
      <c r="I267" s="1"/>
    </row>
    <row r="268" spans="2:9">
      <c r="B268" s="1"/>
      <c r="C268" s="29"/>
      <c r="D268" s="27"/>
      <c r="E268" s="27"/>
      <c r="F268" s="27"/>
      <c r="G268" s="1"/>
      <c r="H268" s="1"/>
      <c r="I268" s="1"/>
    </row>
    <row r="269" spans="2:9">
      <c r="B269" s="1"/>
      <c r="C269" s="29"/>
      <c r="D269" s="27"/>
      <c r="E269" s="27"/>
      <c r="F269" s="27"/>
      <c r="G269" s="1"/>
      <c r="H269" s="1"/>
      <c r="I269" s="1"/>
    </row>
    <row r="270" spans="2:9">
      <c r="B270" s="1"/>
      <c r="C270" s="29"/>
      <c r="D270" s="27"/>
      <c r="E270" s="27"/>
      <c r="F270" s="27"/>
      <c r="G270" s="1"/>
      <c r="H270" s="1"/>
      <c r="I270" s="1"/>
    </row>
    <row r="271" spans="2:9">
      <c r="B271" s="1"/>
      <c r="C271" s="29"/>
      <c r="D271" s="27"/>
      <c r="E271" s="27"/>
      <c r="F271" s="27"/>
      <c r="G271" s="1"/>
      <c r="H271" s="1"/>
      <c r="I271" s="1"/>
    </row>
    <row r="272" spans="2:9">
      <c r="B272" s="1"/>
      <c r="C272" s="29"/>
      <c r="D272" s="27"/>
      <c r="E272" s="27"/>
      <c r="F272" s="27"/>
      <c r="G272" s="1"/>
      <c r="H272" s="1"/>
      <c r="I272" s="1"/>
    </row>
    <row r="273" spans="2:9">
      <c r="B273" s="1"/>
      <c r="C273" s="29"/>
      <c r="D273" s="27"/>
      <c r="E273" s="27"/>
      <c r="F273" s="27"/>
      <c r="G273" s="1"/>
      <c r="H273" s="1"/>
      <c r="I273" s="1"/>
    </row>
    <row r="274" spans="2:9">
      <c r="B274" s="1"/>
      <c r="C274" s="29"/>
      <c r="D274" s="27"/>
      <c r="E274" s="27"/>
      <c r="F274" s="27"/>
      <c r="G274" s="1"/>
      <c r="H274" s="1"/>
      <c r="I274" s="1"/>
    </row>
    <row r="275" spans="2:9">
      <c r="B275" s="1"/>
      <c r="C275" s="29"/>
      <c r="D275" s="27"/>
      <c r="E275" s="27"/>
      <c r="F275" s="27"/>
      <c r="G275" s="1"/>
      <c r="H275" s="1"/>
      <c r="I275" s="1"/>
    </row>
    <row r="276" spans="2:9">
      <c r="B276" s="1"/>
      <c r="C276" s="29"/>
      <c r="D276" s="27"/>
      <c r="E276" s="27"/>
      <c r="F276" s="27"/>
      <c r="G276" s="1"/>
      <c r="H276" s="1"/>
      <c r="I276" s="1"/>
    </row>
    <row r="277" spans="2:9">
      <c r="B277" s="1"/>
      <c r="C277" s="29"/>
      <c r="D277" s="27"/>
      <c r="E277" s="27"/>
      <c r="F277" s="27"/>
      <c r="G277" s="1"/>
      <c r="H277" s="1"/>
      <c r="I277" s="1"/>
    </row>
    <row r="278" spans="2:9">
      <c r="B278" s="1"/>
      <c r="C278" s="29"/>
      <c r="D278" s="27"/>
      <c r="E278" s="27"/>
      <c r="F278" s="27"/>
      <c r="G278" s="1"/>
      <c r="H278" s="1"/>
      <c r="I278" s="1"/>
    </row>
    <row r="279" spans="2:9">
      <c r="B279" s="1"/>
      <c r="C279" s="29"/>
      <c r="D279" s="27"/>
      <c r="E279" s="27"/>
      <c r="F279" s="27"/>
      <c r="G279" s="1"/>
      <c r="H279" s="1"/>
      <c r="I279" s="1"/>
    </row>
    <row r="280" spans="2:9">
      <c r="B280" s="1"/>
      <c r="C280" s="29"/>
      <c r="D280" s="27"/>
      <c r="E280" s="27"/>
      <c r="F280" s="27"/>
      <c r="G280" s="1"/>
      <c r="H280" s="1"/>
      <c r="I280" s="1"/>
    </row>
    <row r="281" spans="2:9">
      <c r="B281" s="1"/>
      <c r="C281" s="29"/>
      <c r="D281" s="27"/>
      <c r="E281" s="27"/>
      <c r="F281" s="27"/>
      <c r="G281" s="1"/>
      <c r="H281" s="1"/>
      <c r="I281" s="1"/>
    </row>
    <row r="282" spans="2:9">
      <c r="B282" s="1"/>
      <c r="C282" s="29"/>
      <c r="D282" s="27"/>
      <c r="E282" s="27"/>
      <c r="F282" s="27"/>
      <c r="G282" s="1"/>
      <c r="H282" s="1"/>
      <c r="I282" s="1"/>
    </row>
    <row r="283" spans="2:9">
      <c r="B283" s="1"/>
      <c r="C283" s="29"/>
      <c r="D283" s="27"/>
      <c r="E283" s="27"/>
      <c r="F283" s="27"/>
      <c r="G283" s="1"/>
      <c r="H283" s="1"/>
      <c r="I283" s="1"/>
    </row>
    <row r="284" spans="2:9">
      <c r="B284" s="1"/>
      <c r="C284" s="29"/>
      <c r="D284" s="27"/>
      <c r="E284" s="27"/>
      <c r="F284" s="27"/>
      <c r="G284" s="1"/>
      <c r="H284" s="1"/>
      <c r="I284" s="1"/>
    </row>
    <row r="285" spans="2:9">
      <c r="B285" s="1"/>
      <c r="C285" s="29"/>
      <c r="D285" s="27"/>
      <c r="E285" s="27"/>
      <c r="F285" s="27"/>
      <c r="G285" s="1"/>
      <c r="H285" s="1"/>
      <c r="I285" s="1"/>
    </row>
    <row r="286" spans="2:9">
      <c r="B286" s="1"/>
      <c r="C286" s="29"/>
      <c r="D286" s="27"/>
      <c r="E286" s="27"/>
      <c r="F286" s="27"/>
      <c r="G286" s="1"/>
      <c r="H286" s="1"/>
      <c r="I286" s="1"/>
    </row>
    <row r="287" spans="2:9">
      <c r="B287" s="1"/>
      <c r="C287" s="29"/>
      <c r="D287" s="27"/>
      <c r="E287" s="27"/>
      <c r="F287" s="27"/>
      <c r="G287" s="1"/>
      <c r="H287" s="1"/>
      <c r="I287" s="1"/>
    </row>
    <row r="288" spans="2:9">
      <c r="B288" s="1"/>
      <c r="C288" s="29"/>
      <c r="D288" s="27"/>
      <c r="E288" s="27"/>
      <c r="F288" s="27"/>
      <c r="G288" s="1"/>
      <c r="H288" s="1"/>
      <c r="I288" s="1"/>
    </row>
    <row r="289" spans="2:9">
      <c r="B289" s="1"/>
      <c r="C289" s="29"/>
      <c r="D289" s="27"/>
      <c r="E289" s="27"/>
      <c r="F289" s="27"/>
      <c r="G289" s="1"/>
      <c r="H289" s="1"/>
      <c r="I289" s="1"/>
    </row>
    <row r="290" spans="2:9">
      <c r="B290" s="1"/>
      <c r="C290" s="29"/>
      <c r="D290" s="27"/>
      <c r="E290" s="27"/>
      <c r="F290" s="27"/>
      <c r="G290" s="1"/>
      <c r="H290" s="1"/>
      <c r="I290" s="1"/>
    </row>
    <row r="291" spans="2:9">
      <c r="B291" s="1"/>
      <c r="C291" s="29"/>
      <c r="D291" s="27"/>
      <c r="E291" s="27"/>
      <c r="F291" s="27"/>
      <c r="G291" s="1"/>
      <c r="H291" s="1"/>
      <c r="I291" s="1"/>
    </row>
    <row r="292" spans="2:9">
      <c r="B292" s="1"/>
      <c r="C292" s="29"/>
      <c r="D292" s="27"/>
      <c r="E292" s="27"/>
      <c r="F292" s="27"/>
      <c r="G292" s="1"/>
      <c r="H292" s="1"/>
      <c r="I292" s="1"/>
    </row>
    <row r="293" spans="2:9">
      <c r="B293" s="1"/>
      <c r="C293" s="29"/>
      <c r="D293" s="27"/>
      <c r="E293" s="27"/>
      <c r="F293" s="27"/>
      <c r="G293" s="1"/>
      <c r="H293" s="1"/>
      <c r="I293" s="1"/>
    </row>
    <row r="294" spans="2:9">
      <c r="B294" s="1"/>
      <c r="C294" s="29"/>
      <c r="D294" s="27"/>
      <c r="E294" s="27"/>
      <c r="F294" s="27"/>
      <c r="G294" s="1"/>
      <c r="H294" s="1"/>
      <c r="I294" s="1"/>
    </row>
    <row r="295" spans="2:9">
      <c r="B295" s="1"/>
      <c r="C295" s="29"/>
      <c r="D295" s="27"/>
      <c r="E295" s="27"/>
      <c r="F295" s="27"/>
      <c r="G295" s="1"/>
      <c r="H295" s="1"/>
      <c r="I295" s="1"/>
    </row>
    <row r="296" spans="2:9">
      <c r="B296" s="1"/>
      <c r="C296" s="29"/>
      <c r="D296" s="27"/>
      <c r="E296" s="27"/>
      <c r="F296" s="27"/>
      <c r="G296" s="1"/>
      <c r="H296" s="1"/>
      <c r="I296" s="1"/>
    </row>
    <row r="297" spans="2:9">
      <c r="B297" s="1"/>
      <c r="C297" s="29"/>
      <c r="D297" s="27"/>
      <c r="E297" s="27"/>
      <c r="F297" s="27"/>
      <c r="G297" s="1"/>
      <c r="H297" s="1"/>
      <c r="I297" s="1"/>
    </row>
    <row r="298" spans="2:9">
      <c r="B298" s="1"/>
      <c r="C298" s="29"/>
      <c r="D298" s="27"/>
      <c r="E298" s="27"/>
      <c r="F298" s="27"/>
      <c r="G298" s="1"/>
      <c r="H298" s="1"/>
      <c r="I298" s="1"/>
    </row>
    <row r="299" spans="2:9">
      <c r="B299" s="1"/>
      <c r="C299" s="29"/>
      <c r="D299" s="27"/>
      <c r="E299" s="27"/>
      <c r="F299" s="27"/>
      <c r="G299" s="1"/>
      <c r="H299" s="1"/>
      <c r="I299" s="1"/>
    </row>
    <row r="300" spans="2:9">
      <c r="B300" s="1"/>
      <c r="C300" s="29"/>
      <c r="D300" s="27"/>
      <c r="E300" s="27"/>
      <c r="F300" s="27"/>
      <c r="G300" s="1"/>
      <c r="H300" s="1"/>
      <c r="I300" s="1"/>
    </row>
    <row r="301" spans="2:9">
      <c r="B301" s="1"/>
      <c r="C301" s="29"/>
      <c r="D301" s="27"/>
      <c r="E301" s="27"/>
      <c r="F301" s="27"/>
      <c r="G301" s="1"/>
      <c r="H301" s="1"/>
      <c r="I301" s="1"/>
    </row>
    <row r="302" spans="2:9">
      <c r="B302" s="1"/>
      <c r="C302" s="29"/>
      <c r="D302" s="27"/>
      <c r="E302" s="27"/>
      <c r="F302" s="27"/>
      <c r="G302" s="1"/>
      <c r="H302" s="1"/>
      <c r="I302" s="1"/>
    </row>
    <row r="303" spans="2:9">
      <c r="B303" s="1"/>
      <c r="C303" s="29"/>
      <c r="D303" s="27"/>
      <c r="E303" s="27"/>
      <c r="F303" s="27"/>
      <c r="G303" s="1"/>
      <c r="H303" s="1"/>
      <c r="I303" s="1"/>
    </row>
    <row r="304" spans="2:9">
      <c r="B304" s="1"/>
      <c r="C304" s="29"/>
      <c r="D304" s="27"/>
      <c r="E304" s="27"/>
      <c r="F304" s="27"/>
      <c r="G304" s="1"/>
      <c r="H304" s="1"/>
      <c r="I304" s="1"/>
    </row>
    <row r="305" spans="2:9">
      <c r="B305" s="1"/>
      <c r="C305" s="29"/>
      <c r="D305" s="27"/>
      <c r="E305" s="27"/>
      <c r="F305" s="27"/>
      <c r="G305" s="1"/>
      <c r="H305" s="1"/>
      <c r="I305" s="1"/>
    </row>
    <row r="306" spans="2:9">
      <c r="B306" s="1"/>
      <c r="C306" s="29"/>
      <c r="D306" s="27"/>
      <c r="E306" s="27"/>
      <c r="F306" s="27"/>
      <c r="G306" s="1"/>
      <c r="H306" s="1"/>
      <c r="I306" s="1"/>
    </row>
    <row r="307" spans="2:9">
      <c r="B307" s="1"/>
      <c r="C307" s="29"/>
      <c r="D307" s="27"/>
      <c r="E307" s="27"/>
      <c r="F307" s="27"/>
      <c r="G307" s="1"/>
      <c r="H307" s="1"/>
      <c r="I307" s="1"/>
    </row>
    <row r="308" spans="2:9">
      <c r="B308" s="1"/>
      <c r="C308" s="29"/>
      <c r="D308" s="27"/>
      <c r="E308" s="27"/>
      <c r="F308" s="27"/>
      <c r="G308" s="1"/>
      <c r="H308" s="1"/>
      <c r="I308" s="1"/>
    </row>
    <row r="309" spans="2:9">
      <c r="B309" s="1"/>
      <c r="C309" s="29"/>
      <c r="D309" s="27"/>
      <c r="E309" s="27"/>
      <c r="F309" s="27"/>
      <c r="G309" s="1"/>
      <c r="H309" s="1"/>
      <c r="I309" s="1"/>
    </row>
    <row r="310" spans="2:9">
      <c r="B310" s="1"/>
      <c r="C310" s="29"/>
      <c r="D310" s="27"/>
      <c r="E310" s="27"/>
      <c r="F310" s="27"/>
      <c r="G310" s="1"/>
      <c r="H310" s="1"/>
      <c r="I310" s="1"/>
    </row>
    <row r="311" spans="2:9">
      <c r="B311" s="1"/>
      <c r="C311" s="29"/>
      <c r="D311" s="27"/>
      <c r="E311" s="27"/>
      <c r="F311" s="27"/>
      <c r="G311" s="1"/>
      <c r="H311" s="1"/>
      <c r="I311" s="1"/>
    </row>
    <row r="312" spans="2:9">
      <c r="B312" s="1"/>
      <c r="C312" s="29"/>
      <c r="D312" s="27"/>
      <c r="E312" s="27"/>
      <c r="F312" s="27"/>
      <c r="G312" s="1"/>
      <c r="H312" s="1"/>
      <c r="I312" s="1"/>
    </row>
    <row r="313" spans="2:9">
      <c r="B313" s="1"/>
      <c r="C313" s="29"/>
      <c r="D313" s="27"/>
      <c r="E313" s="27"/>
      <c r="F313" s="27"/>
      <c r="G313" s="1"/>
      <c r="H313" s="1"/>
      <c r="I313" s="1"/>
    </row>
    <row r="314" spans="2:9">
      <c r="B314" s="1"/>
      <c r="C314" s="29"/>
      <c r="D314" s="27"/>
      <c r="E314" s="27"/>
      <c r="F314" s="27"/>
      <c r="G314" s="1"/>
      <c r="H314" s="1"/>
      <c r="I314" s="1"/>
    </row>
    <row r="315" spans="2:9">
      <c r="B315" s="1"/>
      <c r="C315" s="29"/>
      <c r="D315" s="27"/>
      <c r="E315" s="27"/>
      <c r="F315" s="27"/>
      <c r="G315" s="1"/>
      <c r="H315" s="1"/>
      <c r="I315" s="1"/>
    </row>
    <row r="316" spans="2:9">
      <c r="B316" s="1"/>
      <c r="C316" s="29"/>
      <c r="D316" s="27"/>
      <c r="E316" s="27"/>
      <c r="F316" s="27"/>
      <c r="G316" s="1"/>
      <c r="H316" s="1"/>
      <c r="I316" s="1"/>
    </row>
    <row r="317" spans="2:9">
      <c r="B317" s="1"/>
      <c r="C317" s="29"/>
      <c r="D317" s="27"/>
      <c r="E317" s="27"/>
      <c r="F317" s="27"/>
      <c r="G317" s="1"/>
      <c r="H317" s="1"/>
      <c r="I317" s="1"/>
    </row>
    <row r="318" spans="2:9">
      <c r="B318" s="1"/>
      <c r="C318" s="29"/>
      <c r="D318" s="27"/>
      <c r="E318" s="27"/>
      <c r="F318" s="27"/>
      <c r="G318" s="1"/>
      <c r="H318" s="1"/>
      <c r="I318" s="1"/>
    </row>
    <row r="319" spans="2:9">
      <c r="B319" s="1"/>
      <c r="C319" s="29"/>
      <c r="D319" s="27"/>
      <c r="E319" s="27"/>
      <c r="F319" s="27"/>
      <c r="G319" s="1"/>
      <c r="H319" s="1"/>
      <c r="I319" s="1"/>
    </row>
    <row r="320" spans="2:9">
      <c r="B320" s="1"/>
      <c r="C320" s="29"/>
      <c r="D320" s="27"/>
      <c r="E320" s="27"/>
      <c r="F320" s="27"/>
      <c r="G320" s="1"/>
      <c r="H320" s="1"/>
      <c r="I320" s="1"/>
    </row>
    <row r="321" spans="2:9">
      <c r="B321" s="1"/>
      <c r="C321" s="29"/>
      <c r="D321" s="27"/>
      <c r="E321" s="27"/>
      <c r="F321" s="27"/>
      <c r="G321" s="1"/>
      <c r="H321" s="1"/>
      <c r="I321" s="1"/>
    </row>
    <row r="322" spans="2:9">
      <c r="B322" s="1"/>
      <c r="C322" s="29"/>
      <c r="D322" s="27"/>
      <c r="E322" s="27"/>
      <c r="F322" s="27"/>
      <c r="G322" s="1"/>
      <c r="H322" s="1"/>
      <c r="I322" s="1"/>
    </row>
    <row r="323" spans="2:9">
      <c r="B323" s="1"/>
      <c r="C323" s="29"/>
      <c r="D323" s="27"/>
      <c r="E323" s="27"/>
      <c r="F323" s="27"/>
      <c r="G323" s="1"/>
      <c r="H323" s="1"/>
      <c r="I323" s="1"/>
    </row>
    <row r="324" spans="2:9">
      <c r="B324" s="1"/>
      <c r="C324" s="29"/>
      <c r="D324" s="27"/>
      <c r="E324" s="27"/>
      <c r="F324" s="27"/>
      <c r="G324" s="1"/>
      <c r="H324" s="1"/>
      <c r="I324" s="1"/>
    </row>
    <row r="325" spans="2:9">
      <c r="B325" s="1"/>
      <c r="C325" s="29"/>
      <c r="D325" s="27"/>
      <c r="E325" s="27"/>
      <c r="F325" s="27"/>
      <c r="G325" s="1"/>
      <c r="H325" s="1"/>
      <c r="I325" s="1"/>
    </row>
    <row r="326" spans="2:9">
      <c r="B326" s="1"/>
      <c r="C326" s="29"/>
      <c r="D326" s="27"/>
      <c r="E326" s="27"/>
      <c r="F326" s="27"/>
      <c r="G326" s="1"/>
      <c r="H326" s="1"/>
      <c r="I326" s="1"/>
    </row>
    <row r="327" spans="2:9">
      <c r="B327" s="1"/>
      <c r="C327" s="29"/>
      <c r="D327" s="27"/>
      <c r="E327" s="27"/>
      <c r="F327" s="27"/>
      <c r="G327" s="1"/>
      <c r="H327" s="1"/>
      <c r="I327" s="1"/>
    </row>
    <row r="328" spans="2:9">
      <c r="B328" s="1"/>
      <c r="C328" s="29"/>
      <c r="D328" s="27"/>
      <c r="E328" s="27"/>
      <c r="F328" s="27"/>
      <c r="G328" s="1"/>
      <c r="H328" s="1"/>
      <c r="I328" s="1"/>
    </row>
    <row r="329" spans="2:9">
      <c r="B329" s="1"/>
      <c r="C329" s="29"/>
      <c r="D329" s="27"/>
      <c r="E329" s="27"/>
      <c r="F329" s="27"/>
      <c r="G329" s="1"/>
      <c r="H329" s="1"/>
      <c r="I329" s="1"/>
    </row>
    <row r="330" spans="2:9">
      <c r="B330" s="1"/>
      <c r="C330" s="29"/>
      <c r="D330" s="27"/>
      <c r="E330" s="27"/>
      <c r="F330" s="27"/>
      <c r="G330" s="1"/>
      <c r="H330" s="1"/>
      <c r="I330" s="1"/>
    </row>
    <row r="331" spans="2:9">
      <c r="B331" s="1"/>
      <c r="C331" s="29"/>
      <c r="D331" s="27"/>
      <c r="E331" s="27"/>
      <c r="F331" s="27"/>
      <c r="G331" s="1"/>
      <c r="H331" s="1"/>
      <c r="I331" s="1"/>
    </row>
    <row r="332" spans="2:9">
      <c r="B332" s="1"/>
      <c r="C332" s="29"/>
      <c r="D332" s="27"/>
      <c r="E332" s="27"/>
      <c r="F332" s="27"/>
      <c r="G332" s="1"/>
      <c r="H332" s="1"/>
      <c r="I332" s="1"/>
    </row>
    <row r="333" spans="2:9">
      <c r="B333" s="1"/>
      <c r="C333" s="29"/>
      <c r="D333" s="27"/>
      <c r="E333" s="27"/>
      <c r="F333" s="27"/>
      <c r="G333" s="1"/>
      <c r="H333" s="1"/>
      <c r="I333" s="1"/>
    </row>
    <row r="334" spans="2:9">
      <c r="B334" s="1"/>
      <c r="C334" s="29"/>
      <c r="D334" s="27"/>
      <c r="E334" s="27"/>
      <c r="F334" s="27"/>
      <c r="G334" s="1"/>
      <c r="H334" s="1"/>
      <c r="I334" s="1"/>
    </row>
    <row r="335" spans="2:9">
      <c r="B335" s="1"/>
      <c r="C335" s="29"/>
      <c r="D335" s="27"/>
      <c r="E335" s="27"/>
      <c r="F335" s="27"/>
      <c r="G335" s="1"/>
      <c r="H335" s="1"/>
      <c r="I335" s="1"/>
    </row>
    <row r="336" spans="2:9">
      <c r="B336" s="1"/>
      <c r="C336" s="29"/>
      <c r="D336" s="27"/>
      <c r="E336" s="27"/>
      <c r="F336" s="27"/>
      <c r="G336" s="1"/>
      <c r="H336" s="1"/>
      <c r="I336" s="1"/>
    </row>
    <row r="337" spans="2:9">
      <c r="B337" s="1"/>
      <c r="C337" s="29"/>
      <c r="D337" s="27"/>
      <c r="E337" s="27"/>
      <c r="F337" s="27"/>
      <c r="G337" s="1"/>
      <c r="H337" s="1"/>
      <c r="I337" s="1"/>
    </row>
    <row r="338" spans="2:9">
      <c r="B338" s="1"/>
      <c r="C338" s="29"/>
      <c r="D338" s="27"/>
      <c r="E338" s="27"/>
      <c r="F338" s="27"/>
      <c r="G338" s="1"/>
      <c r="H338" s="1"/>
      <c r="I338" s="1"/>
    </row>
    <row r="339" spans="2:9">
      <c r="B339" s="1"/>
      <c r="C339" s="29"/>
      <c r="D339" s="27"/>
      <c r="E339" s="27"/>
      <c r="F339" s="27"/>
      <c r="G339" s="1"/>
      <c r="H339" s="1"/>
      <c r="I339" s="1"/>
    </row>
    <row r="340" spans="2:9">
      <c r="B340" s="1"/>
      <c r="C340" s="29"/>
      <c r="D340" s="27"/>
      <c r="E340" s="27"/>
      <c r="F340" s="27"/>
      <c r="G340" s="1"/>
      <c r="H340" s="1"/>
      <c r="I340" s="1"/>
    </row>
    <row r="341" spans="2:9">
      <c r="B341" s="1"/>
      <c r="C341" s="29"/>
      <c r="D341" s="27"/>
      <c r="E341" s="27"/>
      <c r="F341" s="27"/>
      <c r="G341" s="1"/>
      <c r="H341" s="1"/>
      <c r="I341" s="1"/>
    </row>
    <row r="342" spans="2:9">
      <c r="B342" s="1"/>
      <c r="C342" s="29"/>
      <c r="D342" s="27"/>
      <c r="E342" s="27"/>
      <c r="F342" s="27"/>
      <c r="G342" s="1"/>
      <c r="H342" s="1"/>
      <c r="I342" s="1"/>
    </row>
    <row r="343" spans="2:9">
      <c r="B343" s="1"/>
      <c r="C343" s="29"/>
      <c r="D343" s="27"/>
      <c r="E343" s="27"/>
      <c r="F343" s="27"/>
      <c r="G343" s="1"/>
      <c r="H343" s="1"/>
      <c r="I343" s="1"/>
    </row>
    <row r="344" spans="2:9">
      <c r="B344" s="1"/>
      <c r="C344" s="29"/>
      <c r="D344" s="27"/>
      <c r="E344" s="27"/>
      <c r="F344" s="27"/>
      <c r="G344" s="1"/>
      <c r="H344" s="1"/>
      <c r="I344" s="1"/>
    </row>
    <row r="345" spans="2:9">
      <c r="B345" s="1"/>
      <c r="C345" s="29"/>
      <c r="D345" s="27"/>
      <c r="E345" s="27"/>
      <c r="F345" s="27"/>
      <c r="G345" s="1"/>
      <c r="H345" s="1"/>
      <c r="I345" s="1"/>
    </row>
    <row r="346" spans="2:9">
      <c r="B346" s="1"/>
      <c r="C346" s="29"/>
      <c r="D346" s="27"/>
      <c r="E346" s="27"/>
      <c r="F346" s="27"/>
      <c r="G346" s="1"/>
      <c r="H346" s="1"/>
      <c r="I346" s="1"/>
    </row>
    <row r="347" spans="2:9">
      <c r="B347" s="1"/>
      <c r="C347" s="29"/>
      <c r="D347" s="27"/>
      <c r="E347" s="27"/>
      <c r="F347" s="27"/>
      <c r="G347" s="1"/>
      <c r="H347" s="1"/>
      <c r="I347" s="1"/>
    </row>
    <row r="348" spans="2:9">
      <c r="B348" s="1"/>
      <c r="C348" s="29"/>
      <c r="D348" s="27"/>
      <c r="E348" s="27"/>
      <c r="F348" s="27"/>
      <c r="G348" s="1"/>
      <c r="H348" s="1"/>
      <c r="I348" s="1"/>
    </row>
    <row r="349" spans="2:9">
      <c r="B349" s="1"/>
      <c r="C349" s="29"/>
      <c r="D349" s="27"/>
      <c r="E349" s="27"/>
      <c r="F349" s="27"/>
      <c r="G349" s="1"/>
      <c r="H349" s="1"/>
      <c r="I349" s="1"/>
    </row>
    <row r="350" spans="2:9">
      <c r="B350" s="1"/>
      <c r="C350" s="29"/>
      <c r="D350" s="27"/>
      <c r="E350" s="27"/>
      <c r="F350" s="27"/>
      <c r="G350" s="1"/>
      <c r="H350" s="1"/>
      <c r="I350" s="1"/>
    </row>
    <row r="351" spans="2:9">
      <c r="B351" s="1"/>
      <c r="C351" s="29"/>
      <c r="D351" s="27"/>
      <c r="E351" s="27"/>
      <c r="F351" s="27"/>
      <c r="G351" s="1"/>
      <c r="H351" s="1"/>
      <c r="I351" s="1"/>
    </row>
    <row r="352" spans="2:9">
      <c r="B352" s="1"/>
      <c r="C352" s="29"/>
      <c r="D352" s="27"/>
      <c r="E352" s="27"/>
      <c r="F352" s="27"/>
      <c r="G352" s="1"/>
      <c r="H352" s="1"/>
      <c r="I352" s="1"/>
    </row>
    <row r="353" spans="2:9">
      <c r="B353" s="1"/>
      <c r="C353" s="29"/>
      <c r="D353" s="27"/>
      <c r="E353" s="27"/>
      <c r="F353" s="27"/>
      <c r="G353" s="1"/>
      <c r="H353" s="1"/>
      <c r="I353" s="1"/>
    </row>
    <row r="354" spans="2:9">
      <c r="B354" s="1"/>
      <c r="C354" s="29"/>
      <c r="D354" s="27"/>
      <c r="E354" s="27"/>
      <c r="F354" s="27"/>
      <c r="G354" s="1"/>
      <c r="H354" s="1"/>
      <c r="I354" s="1"/>
    </row>
    <row r="355" spans="2:9">
      <c r="B355" s="1"/>
      <c r="C355" s="29"/>
      <c r="D355" s="27"/>
      <c r="E355" s="27"/>
      <c r="F355" s="27"/>
      <c r="G355" s="1"/>
      <c r="H355" s="1"/>
      <c r="I355" s="1"/>
    </row>
    <row r="356" spans="2:9">
      <c r="B356" s="1"/>
      <c r="C356" s="29"/>
      <c r="D356" s="27"/>
      <c r="E356" s="27"/>
      <c r="F356" s="27"/>
      <c r="G356" s="1"/>
      <c r="H356" s="1"/>
      <c r="I356" s="1"/>
    </row>
    <row r="357" spans="2:9">
      <c r="B357" s="1"/>
      <c r="C357" s="29"/>
      <c r="D357" s="27"/>
      <c r="E357" s="27"/>
      <c r="F357" s="27"/>
      <c r="G357" s="1"/>
      <c r="H357" s="1"/>
      <c r="I357" s="1"/>
    </row>
    <row r="358" spans="2:9">
      <c r="B358" s="1"/>
      <c r="C358" s="29"/>
      <c r="D358" s="27"/>
      <c r="E358" s="27"/>
      <c r="F358" s="27"/>
      <c r="G358" s="1"/>
      <c r="H358" s="1"/>
      <c r="I358" s="1"/>
    </row>
    <row r="359" spans="2:9">
      <c r="B359" s="1"/>
      <c r="C359" s="29"/>
      <c r="D359" s="27"/>
      <c r="E359" s="27"/>
      <c r="F359" s="27"/>
      <c r="G359" s="1"/>
      <c r="H359" s="1"/>
      <c r="I359" s="1"/>
    </row>
    <row r="360" spans="2:9">
      <c r="B360" s="1"/>
      <c r="C360" s="29"/>
      <c r="D360" s="27"/>
      <c r="E360" s="27"/>
      <c r="F360" s="27"/>
      <c r="G360" s="1"/>
      <c r="H360" s="1"/>
      <c r="I360" s="1"/>
    </row>
    <row r="361" spans="2:9">
      <c r="B361" s="1"/>
      <c r="C361" s="29"/>
      <c r="D361" s="27"/>
      <c r="E361" s="27"/>
      <c r="F361" s="27"/>
      <c r="G361" s="1"/>
      <c r="H361" s="1"/>
      <c r="I361" s="1"/>
    </row>
    <row r="362" spans="2:9">
      <c r="B362" s="1"/>
      <c r="C362" s="29"/>
      <c r="D362" s="27"/>
      <c r="E362" s="27"/>
      <c r="F362" s="27"/>
      <c r="G362" s="1"/>
      <c r="H362" s="1"/>
      <c r="I362" s="1"/>
    </row>
    <row r="363" spans="2:9">
      <c r="B363" s="1"/>
      <c r="C363" s="29"/>
      <c r="D363" s="27"/>
      <c r="E363" s="27"/>
      <c r="F363" s="27"/>
      <c r="G363" s="1"/>
      <c r="H363" s="1"/>
      <c r="I363" s="1"/>
    </row>
    <row r="364" spans="2:9">
      <c r="B364" s="1"/>
      <c r="C364" s="29"/>
      <c r="D364" s="27"/>
      <c r="E364" s="27"/>
      <c r="F364" s="27"/>
      <c r="G364" s="1"/>
      <c r="H364" s="1"/>
      <c r="I364" s="1"/>
    </row>
    <row r="365" spans="2:9">
      <c r="B365" s="1"/>
      <c r="C365" s="29"/>
      <c r="D365" s="27"/>
      <c r="E365" s="27"/>
      <c r="F365" s="27"/>
      <c r="G365" s="1"/>
      <c r="H365" s="1"/>
      <c r="I365" s="1"/>
    </row>
    <row r="366" spans="2:9">
      <c r="B366" s="1"/>
      <c r="C366" s="29"/>
      <c r="D366" s="27"/>
      <c r="E366" s="27"/>
      <c r="F366" s="27"/>
      <c r="G366" s="1"/>
      <c r="H366" s="1"/>
      <c r="I366" s="1"/>
    </row>
    <row r="367" spans="2:9">
      <c r="B367" s="1"/>
      <c r="C367" s="29"/>
      <c r="D367" s="27"/>
      <c r="E367" s="27"/>
      <c r="F367" s="27"/>
      <c r="G367" s="1"/>
      <c r="H367" s="1"/>
      <c r="I367" s="1"/>
    </row>
    <row r="368" spans="2:9">
      <c r="B368" s="1"/>
      <c r="C368" s="29"/>
      <c r="D368" s="27"/>
      <c r="E368" s="27"/>
      <c r="F368" s="27"/>
      <c r="G368" s="1"/>
      <c r="H368" s="1"/>
      <c r="I368" s="1"/>
    </row>
    <row r="369" spans="2:9">
      <c r="B369" s="1"/>
      <c r="C369" s="29"/>
      <c r="D369" s="27"/>
      <c r="E369" s="27"/>
      <c r="F369" s="27"/>
      <c r="G369" s="1"/>
      <c r="H369" s="1"/>
      <c r="I369" s="1"/>
    </row>
    <row r="370" spans="2:9">
      <c r="B370" s="1"/>
      <c r="C370" s="29"/>
      <c r="D370" s="27"/>
      <c r="E370" s="27"/>
      <c r="F370" s="27"/>
      <c r="G370" s="1"/>
      <c r="H370" s="1"/>
      <c r="I370" s="1"/>
    </row>
    <row r="371" spans="2:9">
      <c r="B371" s="1"/>
      <c r="C371" s="29"/>
      <c r="D371" s="27"/>
      <c r="E371" s="27"/>
      <c r="F371" s="27"/>
      <c r="G371" s="1"/>
      <c r="H371" s="1"/>
      <c r="I371" s="1"/>
    </row>
    <row r="372" spans="2:9">
      <c r="B372" s="1"/>
      <c r="C372" s="29"/>
      <c r="D372" s="27"/>
      <c r="E372" s="27"/>
      <c r="F372" s="27"/>
      <c r="G372" s="1"/>
      <c r="H372" s="1"/>
      <c r="I372" s="1"/>
    </row>
    <row r="373" spans="2:9">
      <c r="B373" s="1"/>
      <c r="C373" s="29"/>
      <c r="D373" s="27"/>
      <c r="E373" s="27"/>
      <c r="F373" s="27"/>
      <c r="G373" s="1"/>
      <c r="H373" s="1"/>
      <c r="I373" s="1"/>
    </row>
    <row r="374" spans="2:9">
      <c r="B374" s="1"/>
      <c r="C374" s="29"/>
      <c r="D374" s="27"/>
      <c r="E374" s="27"/>
      <c r="F374" s="27"/>
      <c r="G374" s="1"/>
      <c r="H374" s="1"/>
      <c r="I374" s="1"/>
    </row>
    <row r="375" spans="2:9">
      <c r="B375" s="1"/>
      <c r="C375" s="29"/>
      <c r="D375" s="27"/>
      <c r="E375" s="27"/>
      <c r="F375" s="27"/>
      <c r="G375" s="1"/>
      <c r="H375" s="1"/>
      <c r="I375" s="1"/>
    </row>
    <row r="376" spans="2:9">
      <c r="B376" s="1"/>
      <c r="C376" s="29"/>
      <c r="D376" s="27"/>
      <c r="E376" s="27"/>
      <c r="F376" s="27"/>
      <c r="G376" s="1"/>
      <c r="H376" s="1"/>
      <c r="I376" s="1"/>
    </row>
    <row r="377" spans="2:9">
      <c r="B377" s="1"/>
      <c r="C377" s="29"/>
      <c r="D377" s="27"/>
      <c r="E377" s="27"/>
      <c r="F377" s="27"/>
      <c r="G377" s="1"/>
      <c r="H377" s="1"/>
      <c r="I377" s="1"/>
    </row>
    <row r="378" spans="2:9">
      <c r="B378" s="1"/>
      <c r="C378" s="29"/>
      <c r="D378" s="27"/>
      <c r="E378" s="27"/>
      <c r="F378" s="27"/>
      <c r="G378" s="1"/>
      <c r="H378" s="1"/>
      <c r="I378" s="1"/>
    </row>
    <row r="379" spans="2:9">
      <c r="B379" s="1"/>
      <c r="C379" s="29"/>
      <c r="D379" s="27"/>
      <c r="E379" s="27"/>
      <c r="F379" s="27"/>
      <c r="G379" s="1"/>
      <c r="H379" s="1"/>
      <c r="I379" s="1"/>
    </row>
    <row r="380" spans="2:9">
      <c r="B380" s="1"/>
      <c r="C380" s="29"/>
      <c r="D380" s="27"/>
      <c r="E380" s="27"/>
      <c r="F380" s="27"/>
      <c r="G380" s="1"/>
      <c r="H380" s="1"/>
      <c r="I380" s="1"/>
    </row>
    <row r="381" spans="2:9">
      <c r="B381" s="1"/>
      <c r="C381" s="29"/>
      <c r="D381" s="27"/>
      <c r="E381" s="27"/>
      <c r="F381" s="27"/>
      <c r="G381" s="1"/>
      <c r="H381" s="1"/>
      <c r="I381" s="1"/>
    </row>
    <row r="382" spans="2:9">
      <c r="B382" s="1"/>
      <c r="C382" s="29"/>
      <c r="D382" s="27"/>
      <c r="E382" s="27"/>
      <c r="F382" s="27"/>
      <c r="G382" s="1"/>
      <c r="H382" s="1"/>
      <c r="I382" s="1"/>
    </row>
    <row r="383" spans="2:9">
      <c r="B383" s="1"/>
      <c r="C383" s="29"/>
      <c r="D383" s="27"/>
      <c r="E383" s="27"/>
      <c r="F383" s="27"/>
      <c r="G383" s="1"/>
      <c r="H383" s="1"/>
      <c r="I383" s="1"/>
    </row>
    <row r="384" spans="2:9">
      <c r="B384" s="1"/>
      <c r="C384" s="29"/>
      <c r="D384" s="27"/>
      <c r="E384" s="27"/>
      <c r="F384" s="27"/>
      <c r="G384" s="1"/>
      <c r="H384" s="1"/>
      <c r="I384" s="1"/>
    </row>
    <row r="385" spans="2:9">
      <c r="B385" s="1"/>
      <c r="C385" s="29"/>
      <c r="D385" s="27"/>
      <c r="E385" s="27"/>
      <c r="F385" s="27"/>
      <c r="G385" s="1"/>
      <c r="H385" s="1"/>
      <c r="I385" s="1"/>
    </row>
    <row r="386" spans="2:9">
      <c r="B386" s="1"/>
      <c r="C386" s="29"/>
      <c r="D386" s="27"/>
      <c r="E386" s="27"/>
      <c r="F386" s="27"/>
      <c r="G386" s="1"/>
      <c r="H386" s="1"/>
      <c r="I386" s="1"/>
    </row>
    <row r="387" spans="2:9">
      <c r="B387" s="1"/>
      <c r="C387" s="29"/>
      <c r="D387" s="27"/>
      <c r="E387" s="27"/>
      <c r="F387" s="27"/>
      <c r="G387" s="1"/>
      <c r="H387" s="1"/>
      <c r="I387" s="1"/>
    </row>
    <row r="388" spans="2:9">
      <c r="B388" s="1"/>
      <c r="C388" s="29"/>
      <c r="D388" s="27"/>
      <c r="E388" s="27"/>
      <c r="F388" s="27"/>
      <c r="G388" s="1"/>
      <c r="H388" s="1"/>
      <c r="I388" s="1"/>
    </row>
    <row r="389" spans="2:9">
      <c r="B389" s="1"/>
      <c r="C389" s="29"/>
      <c r="D389" s="27"/>
      <c r="E389" s="27"/>
      <c r="F389" s="27"/>
      <c r="G389" s="1"/>
      <c r="H389" s="1"/>
      <c r="I389" s="1"/>
    </row>
    <row r="390" spans="2:9">
      <c r="B390" s="1"/>
      <c r="C390" s="29"/>
      <c r="D390" s="27"/>
      <c r="E390" s="27"/>
      <c r="F390" s="27"/>
      <c r="G390" s="1"/>
      <c r="H390" s="1"/>
      <c r="I390" s="1"/>
    </row>
    <row r="391" spans="2:9">
      <c r="B391" s="1"/>
      <c r="C391" s="29"/>
      <c r="D391" s="27"/>
      <c r="E391" s="27"/>
      <c r="F391" s="27"/>
      <c r="G391" s="1"/>
      <c r="H391" s="1"/>
      <c r="I391" s="1"/>
    </row>
    <row r="392" spans="2:9">
      <c r="B392" s="1"/>
      <c r="C392" s="29"/>
      <c r="D392" s="27"/>
      <c r="E392" s="27"/>
      <c r="F392" s="27"/>
      <c r="G392" s="1"/>
      <c r="H392" s="1"/>
      <c r="I392" s="1"/>
    </row>
    <row r="393" spans="2:9">
      <c r="B393" s="1"/>
      <c r="C393" s="29"/>
      <c r="D393" s="27"/>
      <c r="E393" s="27"/>
      <c r="F393" s="27"/>
      <c r="G393" s="1"/>
      <c r="H393" s="1"/>
      <c r="I393" s="1"/>
    </row>
    <row r="394" spans="2:9">
      <c r="B394" s="1"/>
      <c r="C394" s="29"/>
      <c r="D394" s="27"/>
      <c r="E394" s="27"/>
      <c r="F394" s="27"/>
      <c r="G394" s="1"/>
      <c r="H394" s="1"/>
      <c r="I394" s="1"/>
    </row>
    <row r="395" spans="2:9">
      <c r="B395" s="1"/>
      <c r="C395" s="29"/>
      <c r="D395" s="27"/>
      <c r="E395" s="27"/>
      <c r="F395" s="27"/>
      <c r="G395" s="1"/>
      <c r="H395" s="1"/>
      <c r="I395" s="1"/>
    </row>
    <row r="396" spans="2:9">
      <c r="B396" s="1"/>
      <c r="C396" s="29"/>
      <c r="D396" s="27"/>
      <c r="E396" s="27"/>
      <c r="F396" s="27"/>
      <c r="G396" s="1"/>
      <c r="H396" s="1"/>
      <c r="I396" s="1"/>
    </row>
    <row r="397" spans="2:9">
      <c r="B397" s="1"/>
      <c r="C397" s="29"/>
      <c r="D397" s="27"/>
      <c r="E397" s="27"/>
      <c r="F397" s="27"/>
      <c r="G397" s="1"/>
      <c r="H397" s="1"/>
      <c r="I397" s="1"/>
    </row>
    <row r="398" spans="2:9">
      <c r="B398" s="1"/>
      <c r="C398" s="29"/>
      <c r="D398" s="27"/>
      <c r="E398" s="27"/>
      <c r="F398" s="27"/>
      <c r="G398" s="1"/>
      <c r="H398" s="1"/>
      <c r="I398" s="1"/>
    </row>
    <row r="399" spans="2:9">
      <c r="B399" s="1"/>
      <c r="C399" s="29"/>
      <c r="D399" s="27"/>
      <c r="E399" s="27"/>
      <c r="F399" s="27"/>
      <c r="G399" s="1"/>
      <c r="H399" s="1"/>
      <c r="I399" s="1"/>
    </row>
    <row r="400" spans="2:9">
      <c r="B400" s="1"/>
      <c r="C400" s="29"/>
      <c r="D400" s="27"/>
      <c r="E400" s="27"/>
      <c r="F400" s="27"/>
      <c r="G400" s="1"/>
      <c r="H400" s="1"/>
      <c r="I400" s="1"/>
    </row>
    <row r="401" spans="2:9">
      <c r="B401" s="1"/>
      <c r="C401" s="29"/>
      <c r="D401" s="27"/>
      <c r="E401" s="27"/>
      <c r="F401" s="27"/>
      <c r="G401" s="1"/>
      <c r="H401" s="1"/>
      <c r="I401" s="1"/>
    </row>
    <row r="402" spans="2:9">
      <c r="B402" s="1"/>
      <c r="C402" s="29"/>
      <c r="D402" s="27"/>
      <c r="E402" s="27"/>
      <c r="F402" s="27"/>
      <c r="G402" s="1"/>
      <c r="H402" s="1"/>
      <c r="I402" s="1"/>
    </row>
    <row r="403" spans="2:9">
      <c r="B403" s="1"/>
      <c r="C403" s="29"/>
      <c r="D403" s="27"/>
      <c r="E403" s="27"/>
      <c r="F403" s="27"/>
      <c r="G403" s="1"/>
      <c r="H403" s="1"/>
      <c r="I403" s="1"/>
    </row>
    <row r="404" spans="2:9">
      <c r="B404" s="1"/>
      <c r="C404" s="29"/>
      <c r="D404" s="27"/>
      <c r="E404" s="27"/>
      <c r="F404" s="27"/>
      <c r="G404" s="1"/>
      <c r="H404" s="1"/>
      <c r="I404" s="1"/>
    </row>
    <row r="405" spans="2:9">
      <c r="B405" s="1"/>
      <c r="C405" s="29"/>
      <c r="D405" s="27"/>
      <c r="E405" s="27"/>
      <c r="F405" s="27"/>
      <c r="G405" s="1"/>
      <c r="H405" s="1"/>
      <c r="I405" s="1"/>
    </row>
    <row r="406" spans="2:9">
      <c r="B406" s="1"/>
      <c r="C406" s="29"/>
      <c r="D406" s="27"/>
      <c r="E406" s="27"/>
      <c r="F406" s="27"/>
      <c r="G406" s="1"/>
      <c r="H406" s="1"/>
      <c r="I406" s="1"/>
    </row>
    <row r="407" spans="2:9">
      <c r="B407" s="1"/>
      <c r="C407" s="29"/>
      <c r="D407" s="27"/>
      <c r="E407" s="27"/>
      <c r="F407" s="27"/>
      <c r="G407" s="1"/>
      <c r="H407" s="1"/>
      <c r="I407" s="1"/>
    </row>
    <row r="408" spans="2:9">
      <c r="B408" s="1"/>
      <c r="C408" s="29"/>
      <c r="D408" s="27"/>
      <c r="E408" s="27"/>
      <c r="F408" s="27"/>
      <c r="G408" s="1"/>
      <c r="H408" s="1"/>
      <c r="I408" s="1"/>
    </row>
    <row r="409" spans="2:9">
      <c r="B409" s="1"/>
      <c r="C409" s="29"/>
      <c r="D409" s="27"/>
      <c r="E409" s="27"/>
      <c r="F409" s="27"/>
      <c r="G409" s="1"/>
      <c r="H409" s="1"/>
      <c r="I409" s="1"/>
    </row>
    <row r="410" spans="2:9">
      <c r="B410" s="1"/>
      <c r="C410" s="29"/>
      <c r="D410" s="27"/>
      <c r="E410" s="27"/>
      <c r="F410" s="27"/>
      <c r="G410" s="1"/>
      <c r="H410" s="1"/>
      <c r="I410" s="1"/>
    </row>
    <row r="411" spans="2:9">
      <c r="B411" s="1"/>
      <c r="C411" s="29"/>
      <c r="D411" s="27"/>
      <c r="E411" s="27"/>
      <c r="F411" s="27"/>
      <c r="G411" s="1"/>
      <c r="H411" s="1"/>
      <c r="I411" s="1"/>
    </row>
    <row r="412" spans="2:9">
      <c r="B412" s="1"/>
      <c r="C412" s="29"/>
      <c r="D412" s="27"/>
      <c r="E412" s="27"/>
      <c r="F412" s="27"/>
      <c r="G412" s="1"/>
      <c r="H412" s="1"/>
      <c r="I412" s="1"/>
    </row>
    <row r="413" spans="2:9">
      <c r="B413" s="1"/>
      <c r="C413" s="29"/>
      <c r="D413" s="27"/>
      <c r="E413" s="27"/>
      <c r="F413" s="27"/>
      <c r="G413" s="1"/>
      <c r="H413" s="1"/>
      <c r="I413" s="1"/>
    </row>
    <row r="414" spans="2:9">
      <c r="B414" s="1"/>
      <c r="C414" s="29"/>
      <c r="D414" s="27"/>
      <c r="E414" s="27"/>
      <c r="F414" s="27"/>
      <c r="G414" s="1"/>
      <c r="H414" s="1"/>
      <c r="I414" s="1"/>
    </row>
    <row r="415" spans="2:9">
      <c r="B415" s="1"/>
      <c r="C415" s="29"/>
      <c r="D415" s="27"/>
      <c r="E415" s="27"/>
      <c r="F415" s="27"/>
      <c r="G415" s="1"/>
      <c r="H415" s="1"/>
      <c r="I415" s="1"/>
    </row>
    <row r="416" spans="2:9">
      <c r="B416" s="1"/>
      <c r="C416" s="29"/>
      <c r="D416" s="27"/>
      <c r="E416" s="27"/>
      <c r="F416" s="27"/>
      <c r="G416" s="1"/>
      <c r="H416" s="1"/>
      <c r="I416" s="1"/>
    </row>
    <row r="417" spans="2:9">
      <c r="B417" s="1"/>
      <c r="C417" s="29"/>
      <c r="D417" s="27"/>
      <c r="E417" s="27"/>
      <c r="F417" s="27"/>
      <c r="G417" s="1"/>
      <c r="H417" s="1"/>
      <c r="I417" s="1"/>
    </row>
    <row r="418" spans="2:9">
      <c r="B418" s="1"/>
      <c r="C418" s="29"/>
      <c r="D418" s="27"/>
      <c r="E418" s="27"/>
      <c r="F418" s="27"/>
      <c r="G418" s="1"/>
      <c r="H418" s="1"/>
      <c r="I418" s="1"/>
    </row>
    <row r="419" spans="2:9">
      <c r="B419" s="1"/>
      <c r="C419" s="29"/>
      <c r="D419" s="27"/>
      <c r="E419" s="27"/>
      <c r="F419" s="27"/>
      <c r="G419" s="1"/>
      <c r="H419" s="1"/>
      <c r="I419" s="1"/>
    </row>
    <row r="420" spans="2:9">
      <c r="B420" s="1"/>
      <c r="C420" s="29"/>
      <c r="D420" s="27"/>
      <c r="E420" s="27"/>
      <c r="F420" s="27"/>
      <c r="G420" s="1"/>
      <c r="H420" s="1"/>
      <c r="I420" s="1"/>
    </row>
    <row r="421" spans="2:9">
      <c r="B421" s="1"/>
      <c r="C421" s="29"/>
      <c r="D421" s="27"/>
      <c r="E421" s="27"/>
      <c r="F421" s="27"/>
      <c r="G421" s="1"/>
      <c r="H421" s="1"/>
      <c r="I421" s="1"/>
    </row>
    <row r="422" spans="2:9">
      <c r="B422" s="1"/>
      <c r="C422" s="29"/>
      <c r="D422" s="27"/>
      <c r="E422" s="27"/>
      <c r="F422" s="27"/>
      <c r="G422" s="1"/>
      <c r="H422" s="1"/>
      <c r="I422" s="1"/>
    </row>
    <row r="423" spans="2:9">
      <c r="B423" s="1"/>
      <c r="C423" s="29"/>
      <c r="D423" s="27"/>
      <c r="E423" s="27"/>
      <c r="F423" s="27"/>
      <c r="G423" s="1"/>
      <c r="H423" s="1"/>
      <c r="I423" s="1"/>
    </row>
    <row r="424" spans="2:9">
      <c r="B424" s="1"/>
      <c r="C424" s="29"/>
      <c r="D424" s="27"/>
      <c r="E424" s="27"/>
      <c r="F424" s="27"/>
      <c r="G424" s="1"/>
      <c r="H424" s="1"/>
      <c r="I424" s="1"/>
    </row>
    <row r="425" spans="2:9">
      <c r="B425" s="1"/>
      <c r="C425" s="29"/>
      <c r="D425" s="27"/>
      <c r="E425" s="27"/>
      <c r="F425" s="27"/>
      <c r="G425" s="1"/>
      <c r="H425" s="1"/>
      <c r="I425" s="1"/>
    </row>
    <row r="426" spans="2:9">
      <c r="B426" s="1"/>
      <c r="C426" s="29"/>
      <c r="D426" s="27"/>
      <c r="E426" s="27"/>
      <c r="F426" s="27"/>
      <c r="G426" s="1"/>
      <c r="H426" s="1"/>
      <c r="I426" s="1"/>
    </row>
    <row r="427" spans="2:9">
      <c r="B427" s="1"/>
      <c r="C427" s="29"/>
      <c r="D427" s="27"/>
      <c r="E427" s="27"/>
      <c r="F427" s="27"/>
      <c r="G427" s="1"/>
      <c r="H427" s="1"/>
      <c r="I427" s="1"/>
    </row>
    <row r="428" spans="2:9">
      <c r="B428" s="1"/>
      <c r="C428" s="29"/>
      <c r="D428" s="27"/>
      <c r="E428" s="27"/>
      <c r="F428" s="27"/>
      <c r="G428" s="1"/>
      <c r="H428" s="1"/>
      <c r="I428" s="1"/>
    </row>
    <row r="429" spans="2:9">
      <c r="B429" s="1"/>
      <c r="C429" s="29"/>
      <c r="D429" s="27"/>
      <c r="E429" s="27"/>
      <c r="F429" s="27"/>
      <c r="G429" s="1"/>
      <c r="H429" s="1"/>
      <c r="I429" s="1"/>
    </row>
    <row r="430" spans="2:9">
      <c r="B430" s="1"/>
      <c r="C430" s="29"/>
      <c r="D430" s="27"/>
      <c r="E430" s="27"/>
      <c r="F430" s="27"/>
      <c r="G430" s="1"/>
      <c r="H430" s="1"/>
      <c r="I430" s="1"/>
    </row>
    <row r="431" spans="2:9">
      <c r="B431" s="1"/>
      <c r="C431" s="29"/>
      <c r="D431" s="27"/>
      <c r="E431" s="27"/>
      <c r="F431" s="27"/>
      <c r="G431" s="1"/>
      <c r="H431" s="1"/>
      <c r="I431" s="1"/>
    </row>
    <row r="432" spans="2:9">
      <c r="B432" s="1"/>
      <c r="C432" s="29"/>
      <c r="D432" s="27"/>
      <c r="E432" s="27"/>
      <c r="F432" s="27"/>
      <c r="G432" s="1"/>
      <c r="H432" s="1"/>
      <c r="I432" s="1"/>
    </row>
    <row r="433" spans="2:9">
      <c r="B433" s="1"/>
      <c r="C433" s="29"/>
      <c r="D433" s="27"/>
      <c r="E433" s="27"/>
      <c r="F433" s="27"/>
      <c r="G433" s="1"/>
      <c r="H433" s="1"/>
      <c r="I433" s="1"/>
    </row>
    <row r="434" spans="2:9">
      <c r="B434" s="1"/>
      <c r="C434" s="29"/>
      <c r="D434" s="27"/>
      <c r="E434" s="27"/>
      <c r="F434" s="27"/>
      <c r="G434" s="1"/>
      <c r="H434" s="1"/>
      <c r="I434" s="1"/>
    </row>
    <row r="435" spans="2:9">
      <c r="B435" s="1"/>
      <c r="C435" s="29"/>
      <c r="D435" s="27"/>
      <c r="E435" s="27"/>
      <c r="F435" s="27"/>
      <c r="G435" s="1"/>
      <c r="H435" s="1"/>
      <c r="I435" s="1"/>
    </row>
    <row r="436" spans="2:9">
      <c r="B436" s="1"/>
      <c r="C436" s="29"/>
      <c r="D436" s="27"/>
      <c r="E436" s="27"/>
      <c r="F436" s="27"/>
      <c r="G436" s="1"/>
      <c r="H436" s="1"/>
      <c r="I436" s="1"/>
    </row>
    <row r="437" spans="2:9">
      <c r="B437" s="1"/>
      <c r="C437" s="29"/>
      <c r="D437" s="27"/>
      <c r="E437" s="27"/>
      <c r="F437" s="27"/>
      <c r="G437" s="1"/>
      <c r="H437" s="1"/>
      <c r="I437" s="1"/>
    </row>
    <row r="438" spans="2:9">
      <c r="B438" s="1"/>
      <c r="C438" s="29"/>
      <c r="D438" s="27"/>
      <c r="E438" s="27"/>
      <c r="F438" s="27"/>
      <c r="G438" s="1"/>
      <c r="H438" s="1"/>
      <c r="I438" s="1"/>
    </row>
    <row r="439" spans="2:9">
      <c r="B439" s="1"/>
      <c r="C439" s="29"/>
      <c r="D439" s="27"/>
      <c r="E439" s="27"/>
      <c r="F439" s="27"/>
      <c r="G439" s="1"/>
      <c r="H439" s="1"/>
      <c r="I439" s="1"/>
    </row>
    <row r="440" spans="2:9">
      <c r="B440" s="1"/>
      <c r="C440" s="29"/>
      <c r="D440" s="27"/>
      <c r="E440" s="27"/>
      <c r="F440" s="27"/>
      <c r="G440" s="1"/>
      <c r="H440" s="1"/>
      <c r="I440" s="1"/>
    </row>
    <row r="441" spans="2:9">
      <c r="B441" s="1"/>
      <c r="C441" s="29"/>
      <c r="D441" s="27"/>
      <c r="E441" s="27"/>
      <c r="F441" s="27"/>
      <c r="G441" s="1"/>
      <c r="H441" s="1"/>
      <c r="I441" s="1"/>
    </row>
    <row r="442" spans="2:9">
      <c r="B442" s="1"/>
      <c r="C442" s="29"/>
      <c r="D442" s="27"/>
      <c r="E442" s="27"/>
      <c r="F442" s="27"/>
      <c r="G442" s="1"/>
      <c r="H442" s="1"/>
      <c r="I442" s="1"/>
    </row>
    <row r="443" spans="2:9">
      <c r="B443" s="1"/>
      <c r="C443" s="29"/>
      <c r="D443" s="27"/>
      <c r="E443" s="27"/>
      <c r="F443" s="27"/>
      <c r="G443" s="1"/>
      <c r="H443" s="1"/>
      <c r="I443" s="1"/>
    </row>
    <row r="444" spans="2:9">
      <c r="B444" s="1"/>
      <c r="C444" s="29"/>
      <c r="D444" s="27"/>
      <c r="E444" s="27"/>
      <c r="F444" s="27"/>
      <c r="G444" s="1"/>
      <c r="H444" s="1"/>
      <c r="I444" s="1"/>
    </row>
    <row r="445" spans="2:9">
      <c r="B445" s="1"/>
      <c r="C445" s="29"/>
      <c r="D445" s="27"/>
      <c r="E445" s="27"/>
      <c r="F445" s="27"/>
      <c r="G445" s="1"/>
      <c r="H445" s="1"/>
      <c r="I445" s="1"/>
    </row>
    <row r="446" spans="2:9">
      <c r="B446" s="1"/>
      <c r="C446" s="29"/>
      <c r="D446" s="27"/>
      <c r="E446" s="27"/>
      <c r="F446" s="27"/>
      <c r="G446" s="1"/>
      <c r="H446" s="1"/>
      <c r="I446" s="1"/>
    </row>
    <row r="447" spans="2:9">
      <c r="B447" s="1"/>
      <c r="C447" s="29"/>
      <c r="D447" s="27"/>
      <c r="E447" s="27"/>
      <c r="F447" s="27"/>
      <c r="G447" s="1"/>
      <c r="H447" s="1"/>
      <c r="I447" s="1"/>
    </row>
    <row r="448" spans="2:9">
      <c r="B448" s="1"/>
      <c r="C448" s="29"/>
      <c r="D448" s="27"/>
      <c r="E448" s="27"/>
      <c r="F448" s="27"/>
      <c r="G448" s="1"/>
      <c r="H448" s="1"/>
      <c r="I448" s="1"/>
    </row>
    <row r="449" spans="2:9">
      <c r="B449" s="1"/>
      <c r="C449" s="29"/>
      <c r="D449" s="27"/>
      <c r="E449" s="27"/>
      <c r="F449" s="27"/>
      <c r="G449" s="1"/>
      <c r="H449" s="1"/>
      <c r="I449" s="1"/>
    </row>
    <row r="450" spans="2:9">
      <c r="B450" s="1"/>
      <c r="C450" s="29"/>
      <c r="D450" s="27"/>
      <c r="E450" s="27"/>
      <c r="F450" s="27"/>
      <c r="G450" s="1"/>
      <c r="H450" s="1"/>
      <c r="I450" s="1"/>
    </row>
    <row r="451" spans="2:9">
      <c r="B451" s="1"/>
      <c r="C451" s="29"/>
      <c r="D451" s="27"/>
      <c r="E451" s="27"/>
      <c r="F451" s="27"/>
      <c r="G451" s="1"/>
      <c r="H451" s="1"/>
      <c r="I451" s="1"/>
    </row>
    <row r="452" spans="2:9">
      <c r="B452" s="1"/>
      <c r="C452" s="29"/>
      <c r="D452" s="27"/>
      <c r="E452" s="27"/>
      <c r="F452" s="27"/>
      <c r="G452" s="1"/>
      <c r="H452" s="1"/>
      <c r="I452" s="1"/>
    </row>
    <row r="453" spans="2:9">
      <c r="B453" s="1"/>
      <c r="C453" s="29"/>
      <c r="D453" s="27"/>
      <c r="E453" s="27"/>
      <c r="F453" s="27"/>
      <c r="G453" s="1"/>
      <c r="H453" s="1"/>
      <c r="I453" s="1"/>
    </row>
    <row r="454" spans="2:9">
      <c r="B454" s="1"/>
      <c r="C454" s="29"/>
      <c r="D454" s="27"/>
      <c r="E454" s="27"/>
      <c r="F454" s="27"/>
      <c r="G454" s="1"/>
      <c r="H454" s="1"/>
      <c r="I454" s="1"/>
    </row>
    <row r="455" spans="2:9">
      <c r="B455" s="1"/>
      <c r="C455" s="29"/>
      <c r="D455" s="27"/>
      <c r="E455" s="27"/>
      <c r="F455" s="27"/>
      <c r="G455" s="1"/>
      <c r="H455" s="1"/>
      <c r="I455" s="1"/>
    </row>
    <row r="456" spans="2:9">
      <c r="B456" s="1"/>
      <c r="C456" s="29"/>
      <c r="D456" s="27"/>
      <c r="E456" s="27"/>
      <c r="F456" s="27"/>
      <c r="G456" s="1"/>
      <c r="H456" s="1"/>
      <c r="I456" s="1"/>
    </row>
    <row r="457" spans="2:9">
      <c r="B457" s="1"/>
      <c r="C457" s="29"/>
      <c r="D457" s="27"/>
      <c r="E457" s="27"/>
      <c r="F457" s="27"/>
      <c r="G457" s="1"/>
      <c r="H457" s="1"/>
      <c r="I457" s="1"/>
    </row>
    <row r="458" spans="2:9">
      <c r="B458" s="1"/>
      <c r="C458" s="29"/>
      <c r="D458" s="27"/>
      <c r="E458" s="27"/>
      <c r="F458" s="27"/>
      <c r="G458" s="1"/>
      <c r="H458" s="1"/>
      <c r="I458" s="1"/>
    </row>
    <row r="459" spans="2:9">
      <c r="B459" s="1"/>
      <c r="C459" s="29"/>
      <c r="D459" s="27"/>
      <c r="E459" s="27"/>
      <c r="F459" s="27"/>
      <c r="G459" s="1"/>
      <c r="H459" s="1"/>
      <c r="I459" s="1"/>
    </row>
    <row r="460" spans="2:9">
      <c r="B460" s="1"/>
      <c r="C460" s="29"/>
      <c r="D460" s="27"/>
      <c r="E460" s="27"/>
      <c r="F460" s="27"/>
      <c r="G460" s="1"/>
      <c r="H460" s="1"/>
      <c r="I460" s="1"/>
    </row>
    <row r="461" spans="2:9">
      <c r="B461" s="1"/>
      <c r="C461" s="29"/>
      <c r="D461" s="27"/>
      <c r="E461" s="27"/>
      <c r="F461" s="27"/>
      <c r="G461" s="1"/>
      <c r="H461" s="1"/>
      <c r="I461" s="1"/>
    </row>
    <row r="462" spans="2:9">
      <c r="B462" s="1"/>
      <c r="C462" s="29"/>
      <c r="D462" s="27"/>
      <c r="E462" s="27"/>
      <c r="F462" s="27"/>
      <c r="G462" s="1"/>
      <c r="H462" s="1"/>
      <c r="I462" s="1"/>
    </row>
    <row r="463" spans="2:9">
      <c r="B463" s="1"/>
      <c r="C463" s="29"/>
      <c r="D463" s="27"/>
      <c r="E463" s="27"/>
      <c r="F463" s="27"/>
      <c r="G463" s="1"/>
      <c r="H463" s="1"/>
      <c r="I463" s="1"/>
    </row>
    <row r="464" spans="2:9">
      <c r="B464" s="1"/>
      <c r="C464" s="29"/>
      <c r="D464" s="27"/>
      <c r="E464" s="27"/>
      <c r="F464" s="27"/>
      <c r="G464" s="1"/>
      <c r="H464" s="1"/>
      <c r="I464" s="1"/>
    </row>
    <row r="465" spans="2:9">
      <c r="B465" s="1"/>
      <c r="C465" s="29"/>
      <c r="D465" s="27"/>
      <c r="E465" s="27"/>
      <c r="F465" s="27"/>
      <c r="G465" s="1"/>
      <c r="H465" s="1"/>
      <c r="I465" s="1"/>
    </row>
    <row r="466" spans="2:9">
      <c r="B466" s="1"/>
      <c r="C466" s="29"/>
      <c r="D466" s="27"/>
      <c r="E466" s="27"/>
      <c r="F466" s="27"/>
      <c r="G466" s="1"/>
      <c r="H466" s="1"/>
      <c r="I466" s="1"/>
    </row>
    <row r="467" spans="2:9">
      <c r="B467" s="1"/>
      <c r="C467" s="29"/>
      <c r="D467" s="27"/>
      <c r="E467" s="27"/>
      <c r="F467" s="27"/>
      <c r="G467" s="1"/>
      <c r="H467" s="1"/>
      <c r="I467" s="1"/>
    </row>
    <row r="468" spans="2:9">
      <c r="B468" s="1"/>
      <c r="C468" s="29"/>
      <c r="D468" s="27"/>
      <c r="E468" s="27"/>
      <c r="F468" s="27"/>
      <c r="G468" s="1"/>
      <c r="H468" s="1"/>
      <c r="I468" s="1"/>
    </row>
    <row r="469" spans="2:9">
      <c r="B469" s="1"/>
      <c r="C469" s="29"/>
      <c r="D469" s="27"/>
      <c r="E469" s="27"/>
      <c r="F469" s="27"/>
      <c r="G469" s="1"/>
      <c r="H469" s="1"/>
      <c r="I469" s="1"/>
    </row>
    <row r="470" spans="2:9">
      <c r="B470" s="1"/>
      <c r="C470" s="29"/>
      <c r="D470" s="27"/>
      <c r="E470" s="27"/>
      <c r="F470" s="27"/>
      <c r="G470" s="1"/>
      <c r="H470" s="1"/>
      <c r="I470" s="1"/>
    </row>
    <row r="471" spans="2:9">
      <c r="B471" s="1"/>
      <c r="C471" s="29"/>
      <c r="D471" s="27"/>
      <c r="E471" s="27"/>
      <c r="F471" s="27"/>
      <c r="G471" s="1"/>
      <c r="H471" s="1"/>
      <c r="I471" s="1"/>
    </row>
    <row r="472" spans="2:9">
      <c r="B472" s="1"/>
      <c r="C472" s="29"/>
      <c r="D472" s="27"/>
      <c r="E472" s="27"/>
      <c r="F472" s="27"/>
      <c r="G472" s="1"/>
      <c r="H472" s="1"/>
      <c r="I472" s="1"/>
    </row>
    <row r="473" spans="2:9">
      <c r="B473" s="1"/>
      <c r="C473" s="29"/>
      <c r="D473" s="27"/>
      <c r="E473" s="27"/>
      <c r="F473" s="27"/>
      <c r="G473" s="1"/>
      <c r="H473" s="1"/>
      <c r="I473" s="1"/>
    </row>
    <row r="474" spans="2:9">
      <c r="B474" s="1"/>
      <c r="C474" s="29"/>
      <c r="D474" s="27"/>
      <c r="E474" s="27"/>
      <c r="F474" s="27"/>
      <c r="G474" s="1"/>
      <c r="H474" s="1"/>
      <c r="I474" s="1"/>
    </row>
    <row r="475" spans="2:9">
      <c r="B475" s="1"/>
      <c r="C475" s="29"/>
      <c r="D475" s="27"/>
      <c r="E475" s="27"/>
      <c r="F475" s="27"/>
      <c r="G475" s="1"/>
      <c r="H475" s="1"/>
      <c r="I475" s="1"/>
    </row>
    <row r="476" spans="2:9">
      <c r="B476" s="1"/>
      <c r="C476" s="29"/>
      <c r="D476" s="27"/>
      <c r="E476" s="27"/>
      <c r="F476" s="27"/>
      <c r="G476" s="1"/>
      <c r="H476" s="1"/>
      <c r="I476" s="1"/>
    </row>
    <row r="477" spans="2:9">
      <c r="B477" s="1"/>
      <c r="C477" s="29"/>
      <c r="D477" s="27"/>
      <c r="E477" s="27"/>
      <c r="F477" s="27"/>
      <c r="G477" s="1"/>
      <c r="H477" s="1"/>
      <c r="I477" s="1"/>
    </row>
    <row r="478" spans="2:9">
      <c r="B478" s="1"/>
      <c r="C478" s="29"/>
      <c r="D478" s="27"/>
      <c r="E478" s="27"/>
      <c r="F478" s="27"/>
      <c r="G478" s="1"/>
      <c r="H478" s="1"/>
      <c r="I478" s="1"/>
    </row>
    <row r="479" spans="2:9">
      <c r="B479" s="1"/>
      <c r="C479" s="29"/>
      <c r="D479" s="27"/>
      <c r="E479" s="27"/>
      <c r="F479" s="27"/>
      <c r="G479" s="1"/>
      <c r="H479" s="1"/>
      <c r="I479" s="1"/>
    </row>
    <row r="480" spans="2:9">
      <c r="B480" s="1"/>
      <c r="C480" s="29"/>
      <c r="D480" s="27"/>
      <c r="E480" s="27"/>
      <c r="F480" s="27"/>
      <c r="G480" s="1"/>
      <c r="H480" s="1"/>
      <c r="I480" s="1"/>
    </row>
    <row r="481" spans="2:9">
      <c r="B481" s="1"/>
      <c r="C481" s="29"/>
      <c r="D481" s="27"/>
      <c r="E481" s="27"/>
      <c r="F481" s="27"/>
      <c r="G481" s="1"/>
      <c r="H481" s="1"/>
      <c r="I481" s="1"/>
    </row>
    <row r="482" spans="2:9">
      <c r="B482" s="1"/>
      <c r="C482" s="29"/>
      <c r="D482" s="27"/>
      <c r="E482" s="27"/>
      <c r="F482" s="27"/>
      <c r="G482" s="1"/>
      <c r="H482" s="1"/>
      <c r="I482" s="1"/>
    </row>
    <row r="483" spans="2:9">
      <c r="B483" s="1"/>
      <c r="C483" s="29"/>
      <c r="D483" s="27"/>
      <c r="E483" s="27"/>
      <c r="F483" s="27"/>
      <c r="G483" s="1"/>
      <c r="H483" s="1"/>
      <c r="I483" s="1"/>
    </row>
    <row r="484" spans="2:9">
      <c r="B484" s="1"/>
      <c r="C484" s="29"/>
      <c r="D484" s="27"/>
      <c r="E484" s="27"/>
      <c r="F484" s="27"/>
      <c r="G484" s="1"/>
      <c r="H484" s="1"/>
      <c r="I484" s="1"/>
    </row>
    <row r="485" spans="2:9">
      <c r="B485" s="1"/>
      <c r="C485" s="29"/>
      <c r="D485" s="27"/>
      <c r="E485" s="27"/>
      <c r="F485" s="27"/>
      <c r="G485" s="1"/>
      <c r="H485" s="1"/>
      <c r="I485" s="1"/>
    </row>
    <row r="486" spans="2:9">
      <c r="B486" s="1"/>
      <c r="C486" s="29"/>
      <c r="D486" s="27"/>
      <c r="E486" s="27"/>
      <c r="F486" s="27"/>
      <c r="G486" s="1"/>
      <c r="H486" s="1"/>
      <c r="I486" s="1"/>
    </row>
    <row r="487" spans="2:9">
      <c r="B487" s="1"/>
      <c r="C487" s="29"/>
      <c r="D487" s="27"/>
      <c r="E487" s="27"/>
      <c r="F487" s="27"/>
      <c r="G487" s="1"/>
      <c r="H487" s="1"/>
      <c r="I487" s="1"/>
    </row>
    <row r="488" spans="2:9">
      <c r="B488" s="1"/>
      <c r="C488" s="29"/>
      <c r="D488" s="27"/>
      <c r="E488" s="27"/>
      <c r="F488" s="27"/>
      <c r="G488" s="1"/>
      <c r="H488" s="1"/>
      <c r="I488" s="1"/>
    </row>
    <row r="489" spans="2:9">
      <c r="B489" s="1"/>
      <c r="C489" s="29"/>
      <c r="D489" s="27"/>
      <c r="E489" s="27"/>
      <c r="F489" s="27"/>
      <c r="G489" s="1"/>
      <c r="H489" s="1"/>
      <c r="I489" s="1"/>
    </row>
    <row r="490" spans="2:9">
      <c r="B490" s="1"/>
      <c r="C490" s="29"/>
      <c r="D490" s="27"/>
      <c r="E490" s="27"/>
      <c r="F490" s="27"/>
      <c r="G490" s="1"/>
      <c r="H490" s="1"/>
      <c r="I490" s="1"/>
    </row>
    <row r="491" spans="2:9">
      <c r="B491" s="1"/>
      <c r="C491" s="29"/>
      <c r="D491" s="27"/>
      <c r="E491" s="27"/>
      <c r="F491" s="27"/>
      <c r="G491" s="1"/>
      <c r="H491" s="1"/>
      <c r="I491" s="1"/>
    </row>
    <row r="492" spans="2:9">
      <c r="B492" s="1"/>
      <c r="C492" s="29"/>
      <c r="D492" s="27"/>
      <c r="E492" s="27"/>
      <c r="F492" s="27"/>
      <c r="G492" s="1"/>
      <c r="H492" s="1"/>
      <c r="I492" s="1"/>
    </row>
    <row r="493" spans="2:9">
      <c r="B493" s="1"/>
      <c r="C493" s="29"/>
      <c r="D493" s="27"/>
      <c r="E493" s="27"/>
      <c r="F493" s="27"/>
      <c r="G493" s="1"/>
      <c r="H493" s="1"/>
      <c r="I493" s="1"/>
    </row>
    <row r="494" spans="2:9">
      <c r="B494" s="1"/>
      <c r="C494" s="29"/>
      <c r="D494" s="27"/>
      <c r="E494" s="27"/>
      <c r="F494" s="27"/>
      <c r="G494" s="1"/>
      <c r="H494" s="1"/>
      <c r="I494" s="1"/>
    </row>
    <row r="495" spans="2:9">
      <c r="B495" s="1"/>
      <c r="C495" s="29"/>
      <c r="D495" s="27"/>
      <c r="E495" s="27"/>
      <c r="F495" s="27"/>
      <c r="G495" s="1"/>
      <c r="H495" s="1"/>
      <c r="I495" s="1"/>
    </row>
    <row r="496" spans="2:9">
      <c r="B496" s="1"/>
      <c r="C496" s="29"/>
      <c r="D496" s="27"/>
      <c r="E496" s="27"/>
      <c r="F496" s="27"/>
      <c r="G496" s="1"/>
      <c r="H496" s="1"/>
      <c r="I496" s="1"/>
    </row>
    <row r="497" spans="2:9">
      <c r="B497" s="1"/>
      <c r="C497" s="29"/>
      <c r="D497" s="27"/>
      <c r="E497" s="27"/>
      <c r="F497" s="27"/>
      <c r="G497" s="1"/>
      <c r="H497" s="1"/>
      <c r="I497" s="1"/>
    </row>
    <row r="498" spans="2:9">
      <c r="B498" s="1"/>
      <c r="C498" s="29"/>
      <c r="D498" s="27"/>
      <c r="E498" s="27"/>
      <c r="F498" s="27"/>
      <c r="G498" s="1"/>
      <c r="H498" s="1"/>
      <c r="I498" s="1"/>
    </row>
    <row r="499" spans="2:9">
      <c r="B499" s="1"/>
      <c r="C499" s="29"/>
      <c r="D499" s="27"/>
      <c r="E499" s="27"/>
      <c r="F499" s="27"/>
      <c r="G499" s="1"/>
      <c r="H499" s="1"/>
      <c r="I499" s="1"/>
    </row>
    <row r="500" spans="2:9">
      <c r="B500" s="1"/>
      <c r="C500" s="29"/>
      <c r="D500" s="27"/>
      <c r="E500" s="27"/>
      <c r="F500" s="27"/>
      <c r="G500" s="1"/>
      <c r="H500" s="1"/>
      <c r="I500" s="1"/>
    </row>
    <row r="501" spans="2:9">
      <c r="B501" s="1"/>
      <c r="C501" s="29"/>
      <c r="D501" s="27"/>
      <c r="E501" s="27"/>
      <c r="F501" s="27"/>
      <c r="G501" s="1"/>
      <c r="H501" s="1"/>
      <c r="I501" s="1"/>
    </row>
    <row r="502" spans="2:9">
      <c r="B502" s="1"/>
      <c r="C502" s="29"/>
      <c r="D502" s="27"/>
      <c r="E502" s="27"/>
      <c r="F502" s="27"/>
      <c r="G502" s="1"/>
      <c r="H502" s="1"/>
      <c r="I502" s="1"/>
    </row>
    <row r="503" spans="2:9">
      <c r="B503" s="1"/>
      <c r="C503" s="29"/>
      <c r="D503" s="27"/>
      <c r="E503" s="27"/>
      <c r="F503" s="27"/>
      <c r="G503" s="1"/>
      <c r="H503" s="1"/>
      <c r="I503" s="1"/>
    </row>
    <row r="504" spans="2:9">
      <c r="B504" s="1"/>
      <c r="C504" s="29"/>
      <c r="D504" s="27"/>
      <c r="E504" s="27"/>
      <c r="F504" s="27"/>
      <c r="G504" s="1"/>
      <c r="H504" s="1"/>
      <c r="I504" s="1"/>
    </row>
    <row r="505" spans="2:9">
      <c r="B505" s="1"/>
      <c r="C505" s="29"/>
      <c r="D505" s="27"/>
      <c r="E505" s="27"/>
      <c r="F505" s="27"/>
      <c r="G505" s="1"/>
      <c r="H505" s="1"/>
      <c r="I505" s="1"/>
    </row>
    <row r="506" spans="2:9">
      <c r="B506" s="1"/>
      <c r="C506" s="29"/>
      <c r="D506" s="27"/>
      <c r="E506" s="27"/>
      <c r="F506" s="27"/>
      <c r="G506" s="1"/>
      <c r="H506" s="1"/>
      <c r="I506" s="1"/>
    </row>
    <row r="507" spans="2:9">
      <c r="B507" s="1"/>
      <c r="C507" s="29"/>
      <c r="D507" s="27"/>
      <c r="E507" s="27"/>
      <c r="F507" s="27"/>
      <c r="G507" s="1"/>
      <c r="H507" s="1"/>
      <c r="I507" s="1"/>
    </row>
    <row r="508" spans="2:9">
      <c r="B508" s="1"/>
      <c r="C508" s="29"/>
      <c r="D508" s="27"/>
      <c r="E508" s="27"/>
      <c r="F508" s="27"/>
      <c r="G508" s="1"/>
      <c r="H508" s="1"/>
      <c r="I508" s="1"/>
    </row>
    <row r="509" spans="2:9">
      <c r="B509" s="1"/>
      <c r="C509" s="29"/>
      <c r="D509" s="27"/>
      <c r="E509" s="27"/>
      <c r="F509" s="27"/>
      <c r="G509" s="1"/>
      <c r="H509" s="1"/>
      <c r="I509" s="1"/>
    </row>
    <row r="510" spans="2:9">
      <c r="B510" s="1"/>
      <c r="C510" s="29"/>
      <c r="D510" s="27"/>
      <c r="E510" s="27"/>
      <c r="F510" s="27"/>
      <c r="G510" s="1"/>
      <c r="H510" s="1"/>
      <c r="I510" s="1"/>
    </row>
    <row r="511" spans="2:9">
      <c r="B511" s="1"/>
      <c r="C511" s="29"/>
      <c r="D511" s="27"/>
      <c r="E511" s="27"/>
      <c r="F511" s="27"/>
      <c r="G511" s="1"/>
      <c r="H511" s="1"/>
      <c r="I511" s="1"/>
    </row>
    <row r="512" spans="2:9">
      <c r="B512" s="1"/>
      <c r="C512" s="29"/>
      <c r="D512" s="27"/>
      <c r="E512" s="27"/>
      <c r="F512" s="27"/>
      <c r="G512" s="1"/>
      <c r="H512" s="1"/>
      <c r="I512" s="1"/>
    </row>
    <row r="513" spans="2:9">
      <c r="B513" s="1"/>
      <c r="C513" s="29"/>
      <c r="D513" s="27"/>
      <c r="E513" s="27"/>
      <c r="F513" s="27"/>
      <c r="G513" s="1"/>
      <c r="H513" s="1"/>
      <c r="I513" s="1"/>
    </row>
    <row r="514" spans="2:9">
      <c r="B514" s="1"/>
      <c r="C514" s="29"/>
      <c r="D514" s="27"/>
      <c r="E514" s="27"/>
      <c r="F514" s="27"/>
      <c r="G514" s="1"/>
      <c r="H514" s="1"/>
      <c r="I514" s="1"/>
    </row>
    <row r="515" spans="2:9">
      <c r="B515" s="1"/>
      <c r="C515" s="29"/>
      <c r="D515" s="27"/>
      <c r="E515" s="27"/>
      <c r="F515" s="27"/>
      <c r="G515" s="1"/>
      <c r="H515" s="1"/>
      <c r="I515" s="1"/>
    </row>
    <row r="516" spans="2:9">
      <c r="B516" s="1"/>
      <c r="C516" s="29"/>
      <c r="D516" s="27"/>
      <c r="E516" s="27"/>
      <c r="F516" s="27"/>
      <c r="G516" s="1"/>
      <c r="H516" s="1"/>
      <c r="I516" s="1"/>
    </row>
    <row r="517" spans="2:9">
      <c r="B517" s="1"/>
      <c r="C517" s="29"/>
      <c r="D517" s="27"/>
      <c r="E517" s="27"/>
      <c r="F517" s="27"/>
      <c r="G517" s="1"/>
      <c r="H517" s="1"/>
      <c r="I517" s="1"/>
    </row>
    <row r="518" spans="2:9">
      <c r="B518" s="1"/>
      <c r="C518" s="29"/>
      <c r="D518" s="27"/>
      <c r="E518" s="27"/>
      <c r="F518" s="27"/>
      <c r="G518" s="1"/>
      <c r="H518" s="1"/>
      <c r="I518" s="1"/>
    </row>
    <row r="519" spans="2:9">
      <c r="B519" s="1"/>
      <c r="C519" s="29"/>
      <c r="D519" s="27"/>
      <c r="E519" s="27"/>
      <c r="F519" s="27"/>
      <c r="G519" s="1"/>
      <c r="H519" s="1"/>
      <c r="I519" s="1"/>
    </row>
    <row r="520" spans="2:9">
      <c r="B520" s="1"/>
      <c r="C520" s="29"/>
      <c r="D520" s="27"/>
      <c r="E520" s="27"/>
      <c r="F520" s="27"/>
      <c r="G520" s="1"/>
      <c r="H520" s="1"/>
      <c r="I520" s="1"/>
    </row>
    <row r="521" spans="2:9">
      <c r="B521" s="1"/>
      <c r="C521" s="29"/>
      <c r="D521" s="27"/>
      <c r="E521" s="27"/>
      <c r="F521" s="27"/>
      <c r="G521" s="1"/>
      <c r="H521" s="1"/>
      <c r="I521" s="1"/>
    </row>
    <row r="522" spans="2:9">
      <c r="B522" s="1"/>
      <c r="C522" s="29"/>
      <c r="D522" s="27"/>
      <c r="E522" s="27"/>
      <c r="F522" s="27"/>
      <c r="G522" s="1"/>
      <c r="H522" s="1"/>
      <c r="I522" s="1"/>
    </row>
    <row r="523" spans="2:9">
      <c r="B523" s="1"/>
      <c r="C523" s="29"/>
      <c r="D523" s="27"/>
      <c r="E523" s="27"/>
      <c r="F523" s="27"/>
      <c r="G523" s="1"/>
      <c r="H523" s="1"/>
      <c r="I523" s="1"/>
    </row>
    <row r="524" spans="2:9">
      <c r="B524" s="1"/>
      <c r="C524" s="29"/>
      <c r="D524" s="27"/>
      <c r="E524" s="27"/>
      <c r="F524" s="27"/>
      <c r="G524" s="1"/>
      <c r="H524" s="1"/>
      <c r="I524" s="1"/>
    </row>
    <row r="525" spans="2:9">
      <c r="B525" s="1"/>
      <c r="C525" s="29"/>
      <c r="D525" s="27"/>
      <c r="E525" s="27"/>
      <c r="F525" s="27"/>
      <c r="G525" s="1"/>
      <c r="H525" s="1"/>
      <c r="I525" s="1"/>
    </row>
    <row r="526" spans="2:9">
      <c r="B526" s="1"/>
      <c r="C526" s="29"/>
      <c r="D526" s="27"/>
      <c r="E526" s="27"/>
      <c r="F526" s="27"/>
      <c r="G526" s="1"/>
      <c r="H526" s="1"/>
      <c r="I526" s="1"/>
    </row>
    <row r="527" spans="2:9">
      <c r="B527" s="1"/>
      <c r="C527" s="29"/>
      <c r="D527" s="27"/>
      <c r="E527" s="27"/>
      <c r="F527" s="27"/>
      <c r="G527" s="1"/>
      <c r="H527" s="1"/>
      <c r="I527" s="1"/>
    </row>
    <row r="528" spans="2:9">
      <c r="B528" s="1"/>
      <c r="C528" s="29"/>
      <c r="D528" s="27"/>
      <c r="E528" s="27"/>
      <c r="F528" s="27"/>
      <c r="G528" s="1"/>
      <c r="H528" s="1"/>
      <c r="I528" s="1"/>
    </row>
    <row r="529" spans="2:9">
      <c r="B529" s="1"/>
      <c r="C529" s="29"/>
      <c r="D529" s="27"/>
      <c r="E529" s="27"/>
      <c r="F529" s="27"/>
      <c r="G529" s="1"/>
      <c r="H529" s="1"/>
      <c r="I529" s="1"/>
    </row>
    <row r="530" spans="2:9">
      <c r="B530" s="1"/>
      <c r="C530" s="29"/>
      <c r="D530" s="27"/>
      <c r="E530" s="27"/>
      <c r="F530" s="27"/>
      <c r="G530" s="1"/>
      <c r="H530" s="1"/>
      <c r="I530" s="1"/>
    </row>
    <row r="531" spans="2:9">
      <c r="B531" s="1"/>
      <c r="C531" s="29"/>
      <c r="D531" s="27"/>
      <c r="E531" s="27"/>
      <c r="F531" s="27"/>
      <c r="G531" s="1"/>
      <c r="H531" s="1"/>
      <c r="I531" s="1"/>
    </row>
    <row r="532" spans="2:9">
      <c r="B532" s="1"/>
      <c r="C532" s="29"/>
      <c r="D532" s="27"/>
      <c r="E532" s="27"/>
      <c r="F532" s="27"/>
      <c r="G532" s="1"/>
      <c r="H532" s="1"/>
      <c r="I532" s="1"/>
    </row>
    <row r="533" spans="2:9">
      <c r="B533" s="1"/>
      <c r="C533" s="29"/>
      <c r="D533" s="27"/>
      <c r="E533" s="27"/>
      <c r="F533" s="27"/>
      <c r="G533" s="1"/>
      <c r="H533" s="1"/>
      <c r="I533" s="1"/>
    </row>
    <row r="534" spans="2:9">
      <c r="B534" s="1"/>
      <c r="C534" s="29"/>
      <c r="D534" s="27"/>
      <c r="E534" s="27"/>
      <c r="F534" s="27"/>
      <c r="G534" s="1"/>
      <c r="H534" s="1"/>
      <c r="I534" s="1"/>
    </row>
    <row r="535" spans="2:9">
      <c r="B535" s="1"/>
      <c r="C535" s="29"/>
      <c r="D535" s="27"/>
      <c r="E535" s="27"/>
      <c r="F535" s="27"/>
      <c r="G535" s="1"/>
      <c r="H535" s="1"/>
      <c r="I535" s="1"/>
    </row>
    <row r="536" spans="2:9">
      <c r="B536" s="1"/>
      <c r="C536" s="29"/>
      <c r="D536" s="27"/>
      <c r="E536" s="27"/>
      <c r="F536" s="27"/>
      <c r="G536" s="1"/>
      <c r="H536" s="1"/>
      <c r="I536" s="1"/>
    </row>
    <row r="537" spans="2:9">
      <c r="B537" s="1"/>
      <c r="C537" s="29"/>
      <c r="D537" s="27"/>
      <c r="E537" s="27"/>
      <c r="F537" s="27"/>
      <c r="G537" s="1"/>
      <c r="H537" s="1"/>
      <c r="I537" s="1"/>
    </row>
    <row r="538" spans="2:9">
      <c r="B538" s="1"/>
      <c r="C538" s="29"/>
      <c r="D538" s="27"/>
      <c r="E538" s="27"/>
      <c r="F538" s="27"/>
      <c r="G538" s="1"/>
      <c r="H538" s="1"/>
      <c r="I538" s="1"/>
    </row>
    <row r="539" spans="2:9">
      <c r="B539" s="1"/>
      <c r="C539" s="29"/>
      <c r="D539" s="27"/>
      <c r="E539" s="27"/>
      <c r="F539" s="27"/>
      <c r="G539" s="1"/>
      <c r="H539" s="1"/>
      <c r="I539" s="1"/>
    </row>
    <row r="540" spans="2:9">
      <c r="B540" s="1"/>
      <c r="C540" s="29"/>
      <c r="D540" s="27"/>
      <c r="E540" s="27"/>
      <c r="F540" s="27"/>
      <c r="G540" s="1"/>
      <c r="H540" s="1"/>
      <c r="I540" s="1"/>
    </row>
    <row r="541" spans="2:9">
      <c r="B541" s="1"/>
      <c r="C541" s="29"/>
      <c r="D541" s="27"/>
      <c r="E541" s="27"/>
      <c r="F541" s="27"/>
      <c r="G541" s="1"/>
      <c r="H541" s="1"/>
      <c r="I541" s="1"/>
    </row>
    <row r="542" spans="2:9">
      <c r="B542" s="1"/>
      <c r="C542" s="29"/>
      <c r="D542" s="27"/>
      <c r="E542" s="27"/>
      <c r="F542" s="27"/>
      <c r="G542" s="1"/>
      <c r="H542" s="1"/>
      <c r="I542" s="1"/>
    </row>
    <row r="543" spans="2:9">
      <c r="B543" s="1"/>
      <c r="C543" s="29"/>
      <c r="D543" s="27"/>
      <c r="E543" s="27"/>
      <c r="F543" s="27"/>
      <c r="G543" s="1"/>
      <c r="H543" s="1"/>
      <c r="I543" s="1"/>
    </row>
    <row r="544" spans="2:9">
      <c r="B544" s="1"/>
      <c r="C544" s="29"/>
      <c r="D544" s="27"/>
      <c r="E544" s="27"/>
      <c r="F544" s="27"/>
      <c r="G544" s="1"/>
      <c r="H544" s="1"/>
      <c r="I544" s="1"/>
    </row>
    <row r="545" spans="2:9">
      <c r="B545" s="1"/>
      <c r="C545" s="29"/>
      <c r="D545" s="27"/>
      <c r="E545" s="27"/>
      <c r="F545" s="27"/>
      <c r="G545" s="1"/>
      <c r="H545" s="1"/>
      <c r="I545" s="1"/>
    </row>
    <row r="546" spans="2:9">
      <c r="B546" s="1"/>
      <c r="C546" s="29"/>
      <c r="D546" s="27"/>
      <c r="E546" s="27"/>
      <c r="F546" s="27"/>
      <c r="G546" s="1"/>
      <c r="H546" s="1"/>
      <c r="I546" s="1"/>
    </row>
    <row r="547" spans="2:9">
      <c r="B547" s="1"/>
      <c r="C547" s="29"/>
      <c r="D547" s="27"/>
      <c r="E547" s="27"/>
      <c r="F547" s="27"/>
      <c r="G547" s="1"/>
      <c r="H547" s="1"/>
      <c r="I547" s="1"/>
    </row>
    <row r="548" spans="2:9">
      <c r="B548" s="1"/>
      <c r="C548" s="29"/>
      <c r="D548" s="27"/>
      <c r="E548" s="27"/>
      <c r="F548" s="27"/>
      <c r="G548" s="1"/>
      <c r="H548" s="1"/>
      <c r="I548" s="1"/>
    </row>
    <row r="549" spans="2:9">
      <c r="B549" s="1"/>
      <c r="C549" s="29"/>
      <c r="D549" s="27"/>
      <c r="E549" s="27"/>
      <c r="F549" s="27"/>
      <c r="G549" s="1"/>
      <c r="H549" s="1"/>
      <c r="I549" s="1"/>
    </row>
    <row r="550" spans="2:9">
      <c r="B550" s="1"/>
      <c r="C550" s="29"/>
      <c r="D550" s="27"/>
      <c r="E550" s="27"/>
      <c r="F550" s="27"/>
      <c r="G550" s="1"/>
      <c r="H550" s="1"/>
      <c r="I550" s="1"/>
    </row>
    <row r="551" spans="2:9">
      <c r="B551" s="1"/>
      <c r="C551" s="29"/>
      <c r="D551" s="27"/>
      <c r="E551" s="27"/>
      <c r="F551" s="27"/>
      <c r="G551" s="1"/>
      <c r="H551" s="1"/>
      <c r="I551" s="1"/>
    </row>
    <row r="552" spans="2:9">
      <c r="B552" s="1"/>
      <c r="C552" s="29"/>
      <c r="D552" s="27"/>
      <c r="E552" s="27"/>
      <c r="F552" s="27"/>
      <c r="G552" s="1"/>
      <c r="H552" s="1"/>
      <c r="I552" s="1"/>
    </row>
    <row r="553" spans="2:9">
      <c r="B553" s="1"/>
      <c r="C553" s="29"/>
      <c r="D553" s="27"/>
      <c r="E553" s="27"/>
      <c r="F553" s="27"/>
      <c r="G553" s="1"/>
      <c r="H553" s="1"/>
      <c r="I553" s="1"/>
    </row>
    <row r="554" spans="2:9">
      <c r="B554" s="1"/>
      <c r="C554" s="29"/>
      <c r="D554" s="27"/>
      <c r="E554" s="27"/>
      <c r="F554" s="27"/>
      <c r="G554" s="1"/>
      <c r="H554" s="1"/>
      <c r="I554" s="1"/>
    </row>
    <row r="555" spans="2:9">
      <c r="B555" s="1"/>
      <c r="C555" s="29"/>
      <c r="D555" s="27"/>
      <c r="E555" s="27"/>
      <c r="F555" s="27"/>
      <c r="G555" s="1"/>
      <c r="H555" s="1"/>
      <c r="I555" s="1"/>
    </row>
    <row r="556" spans="2:9">
      <c r="B556" s="1"/>
      <c r="C556" s="29"/>
      <c r="D556" s="27"/>
      <c r="E556" s="27"/>
      <c r="F556" s="27"/>
      <c r="G556" s="1"/>
      <c r="H556" s="1"/>
      <c r="I556" s="1"/>
    </row>
    <row r="557" spans="2:9">
      <c r="B557" s="1"/>
      <c r="C557" s="29"/>
      <c r="D557" s="27"/>
      <c r="E557" s="27"/>
      <c r="F557" s="27"/>
      <c r="G557" s="1"/>
      <c r="H557" s="1"/>
      <c r="I557" s="1"/>
    </row>
    <row r="558" spans="2:9">
      <c r="B558" s="1"/>
      <c r="C558" s="29"/>
      <c r="D558" s="27"/>
      <c r="E558" s="27"/>
      <c r="F558" s="27"/>
      <c r="G558" s="1"/>
      <c r="H558" s="1"/>
      <c r="I558" s="1"/>
    </row>
    <row r="559" spans="2:9">
      <c r="B559" s="1"/>
      <c r="C559" s="29"/>
      <c r="D559" s="27"/>
      <c r="E559" s="27"/>
      <c r="F559" s="27"/>
      <c r="G559" s="1"/>
      <c r="H559" s="1"/>
      <c r="I559" s="1"/>
    </row>
    <row r="560" spans="2:9">
      <c r="B560" s="1"/>
      <c r="C560" s="29"/>
      <c r="D560" s="27"/>
      <c r="E560" s="27"/>
      <c r="F560" s="27"/>
      <c r="G560" s="1"/>
      <c r="H560" s="1"/>
      <c r="I560" s="1"/>
    </row>
    <row r="561" spans="2:9">
      <c r="B561" s="1"/>
      <c r="C561" s="29"/>
      <c r="D561" s="27"/>
      <c r="E561" s="27"/>
      <c r="F561" s="27"/>
      <c r="G561" s="1"/>
      <c r="H561" s="1"/>
      <c r="I561" s="1"/>
    </row>
    <row r="562" spans="2:9">
      <c r="B562" s="1"/>
      <c r="C562" s="29"/>
      <c r="D562" s="27"/>
      <c r="E562" s="27"/>
      <c r="F562" s="27"/>
      <c r="G562" s="1"/>
      <c r="H562" s="1"/>
      <c r="I562" s="1"/>
    </row>
    <row r="563" spans="2:9">
      <c r="B563" s="1"/>
      <c r="C563" s="29"/>
      <c r="D563" s="27"/>
      <c r="E563" s="27"/>
      <c r="F563" s="27"/>
      <c r="G563" s="1"/>
      <c r="H563" s="1"/>
      <c r="I563" s="1"/>
    </row>
    <row r="564" spans="2:9">
      <c r="B564" s="1"/>
      <c r="C564" s="29"/>
      <c r="D564" s="27"/>
      <c r="E564" s="27"/>
      <c r="F564" s="27"/>
      <c r="G564" s="1"/>
      <c r="H564" s="1"/>
      <c r="I564" s="1"/>
    </row>
    <row r="565" spans="2:9">
      <c r="B565" s="1"/>
      <c r="C565" s="29"/>
      <c r="D565" s="27"/>
      <c r="E565" s="27"/>
      <c r="F565" s="27"/>
      <c r="G565" s="1"/>
      <c r="H565" s="1"/>
      <c r="I565" s="1"/>
    </row>
    <row r="566" spans="2:9">
      <c r="B566" s="1"/>
      <c r="C566" s="29"/>
      <c r="D566" s="27"/>
      <c r="E566" s="27"/>
      <c r="F566" s="27"/>
      <c r="G566" s="1"/>
      <c r="H566" s="1"/>
      <c r="I566" s="1"/>
    </row>
    <row r="567" spans="2:9">
      <c r="B567" s="1"/>
      <c r="C567" s="29"/>
      <c r="D567" s="27"/>
      <c r="E567" s="27"/>
      <c r="F567" s="27"/>
      <c r="G567" s="1"/>
      <c r="H567" s="1"/>
      <c r="I567" s="1"/>
    </row>
    <row r="568" spans="2:9">
      <c r="B568" s="1"/>
      <c r="C568" s="29"/>
      <c r="D568" s="27"/>
      <c r="E568" s="27"/>
      <c r="F568" s="27"/>
      <c r="G568" s="1"/>
      <c r="H568" s="1"/>
      <c r="I568" s="1"/>
    </row>
    <row r="569" spans="2:9">
      <c r="B569" s="1"/>
      <c r="C569" s="29"/>
      <c r="D569" s="27"/>
      <c r="E569" s="27"/>
      <c r="F569" s="27"/>
      <c r="G569" s="1"/>
      <c r="H569" s="1"/>
      <c r="I569" s="1"/>
    </row>
    <row r="570" spans="2:9">
      <c r="B570" s="1"/>
      <c r="C570" s="29"/>
      <c r="D570" s="27"/>
      <c r="E570" s="27"/>
      <c r="F570" s="27"/>
      <c r="G570" s="1"/>
      <c r="H570" s="1"/>
      <c r="I570" s="1"/>
    </row>
    <row r="571" spans="2:9">
      <c r="B571" s="1"/>
      <c r="C571" s="29"/>
      <c r="D571" s="27"/>
      <c r="E571" s="27"/>
      <c r="F571" s="27"/>
      <c r="G571" s="1"/>
      <c r="H571" s="1"/>
      <c r="I571" s="1"/>
    </row>
    <row r="572" spans="2:9">
      <c r="B572" s="1"/>
      <c r="C572" s="29"/>
      <c r="D572" s="27"/>
      <c r="E572" s="27"/>
      <c r="F572" s="27"/>
      <c r="G572" s="1"/>
      <c r="H572" s="1"/>
      <c r="I572" s="1"/>
    </row>
    <row r="573" spans="2:9">
      <c r="B573" s="1"/>
      <c r="C573" s="29"/>
      <c r="D573" s="27"/>
      <c r="E573" s="27"/>
      <c r="F573" s="27"/>
      <c r="G573" s="1"/>
      <c r="H573" s="1"/>
      <c r="I573" s="1"/>
    </row>
    <row r="574" spans="2:9">
      <c r="B574" s="1"/>
      <c r="C574" s="29"/>
      <c r="D574" s="27"/>
      <c r="E574" s="27"/>
      <c r="F574" s="27"/>
      <c r="G574" s="1"/>
      <c r="H574" s="1"/>
      <c r="I574" s="1"/>
    </row>
    <row r="575" spans="2:9">
      <c r="B575" s="1"/>
      <c r="C575" s="29"/>
      <c r="D575" s="27"/>
      <c r="E575" s="27"/>
      <c r="F575" s="27"/>
      <c r="G575" s="1"/>
      <c r="H575" s="1"/>
      <c r="I575" s="1"/>
    </row>
    <row r="576" spans="2:9">
      <c r="B576" s="1"/>
      <c r="C576" s="29"/>
      <c r="D576" s="27"/>
      <c r="E576" s="27"/>
      <c r="F576" s="27"/>
      <c r="G576" s="1"/>
      <c r="H576" s="1"/>
      <c r="I576" s="1"/>
    </row>
    <row r="577" spans="2:9">
      <c r="B577" s="1"/>
      <c r="C577" s="29"/>
      <c r="D577" s="27"/>
      <c r="E577" s="27"/>
      <c r="F577" s="27"/>
      <c r="G577" s="1"/>
      <c r="H577" s="1"/>
      <c r="I577" s="1"/>
    </row>
    <row r="578" spans="2:9">
      <c r="B578" s="1"/>
      <c r="C578" s="29"/>
      <c r="D578" s="27"/>
      <c r="E578" s="27"/>
      <c r="F578" s="27"/>
      <c r="G578" s="1"/>
      <c r="H578" s="1"/>
      <c r="I578" s="1"/>
    </row>
    <row r="579" spans="2:9">
      <c r="B579" s="1"/>
      <c r="C579" s="29"/>
      <c r="D579" s="27"/>
      <c r="E579" s="27"/>
      <c r="F579" s="27"/>
      <c r="G579" s="1"/>
      <c r="H579" s="1"/>
      <c r="I579" s="1"/>
    </row>
    <row r="580" spans="2:9">
      <c r="B580" s="1"/>
      <c r="C580" s="29"/>
      <c r="D580" s="27"/>
      <c r="E580" s="27"/>
      <c r="F580" s="27"/>
      <c r="G580" s="1"/>
      <c r="H580" s="1"/>
      <c r="I580" s="1"/>
    </row>
    <row r="581" spans="2:9">
      <c r="B581" s="1"/>
      <c r="C581" s="29"/>
      <c r="D581" s="27"/>
      <c r="E581" s="27"/>
      <c r="F581" s="27"/>
      <c r="G581" s="1"/>
      <c r="H581" s="1"/>
      <c r="I581" s="1"/>
    </row>
    <row r="582" spans="2:9">
      <c r="B582" s="1"/>
      <c r="C582" s="29"/>
      <c r="D582" s="27"/>
      <c r="E582" s="27"/>
      <c r="F582" s="27"/>
      <c r="G582" s="1"/>
      <c r="H582" s="1"/>
      <c r="I582" s="1"/>
    </row>
    <row r="583" spans="2:9">
      <c r="B583" s="1"/>
      <c r="C583" s="29"/>
      <c r="D583" s="27"/>
      <c r="E583" s="27"/>
      <c r="F583" s="27"/>
      <c r="G583" s="1"/>
      <c r="H583" s="1"/>
      <c r="I583" s="1"/>
    </row>
    <row r="584" spans="2:9">
      <c r="B584" s="1"/>
      <c r="C584" s="29"/>
      <c r="D584" s="27"/>
      <c r="E584" s="27"/>
      <c r="F584" s="27"/>
      <c r="G584" s="1"/>
      <c r="H584" s="1"/>
      <c r="I584" s="1"/>
    </row>
    <row r="585" spans="2:9">
      <c r="B585" s="1"/>
      <c r="C585" s="29"/>
      <c r="D585" s="27"/>
      <c r="E585" s="27"/>
      <c r="F585" s="27"/>
      <c r="G585" s="1"/>
      <c r="H585" s="1"/>
      <c r="I585" s="1"/>
    </row>
    <row r="586" spans="2:9">
      <c r="B586" s="1"/>
      <c r="C586" s="29"/>
      <c r="D586" s="27"/>
      <c r="E586" s="27"/>
      <c r="F586" s="27"/>
      <c r="G586" s="1"/>
      <c r="H586" s="1"/>
      <c r="I586" s="1"/>
    </row>
    <row r="587" spans="2:9">
      <c r="B587" s="1"/>
      <c r="C587" s="29"/>
      <c r="D587" s="27"/>
      <c r="E587" s="27"/>
      <c r="F587" s="27"/>
      <c r="G587" s="1"/>
      <c r="H587" s="1"/>
      <c r="I587" s="1"/>
    </row>
    <row r="588" spans="2:9">
      <c r="B588" s="1"/>
      <c r="C588" s="29"/>
      <c r="D588" s="27"/>
      <c r="E588" s="27"/>
      <c r="F588" s="27"/>
      <c r="G588" s="1"/>
      <c r="H588" s="1"/>
      <c r="I588" s="1"/>
    </row>
    <row r="589" spans="2:9">
      <c r="B589" s="1"/>
      <c r="C589" s="29"/>
      <c r="D589" s="27"/>
      <c r="E589" s="27"/>
      <c r="F589" s="27"/>
      <c r="G589" s="1"/>
      <c r="H589" s="1"/>
      <c r="I589" s="1"/>
    </row>
    <row r="590" spans="2:9">
      <c r="B590" s="1"/>
      <c r="C590" s="29"/>
      <c r="D590" s="27"/>
      <c r="E590" s="27"/>
      <c r="F590" s="27"/>
      <c r="G590" s="1"/>
      <c r="H590" s="1"/>
      <c r="I590" s="1"/>
    </row>
    <row r="591" spans="2:9">
      <c r="B591" s="1"/>
      <c r="C591" s="29"/>
      <c r="D591" s="27"/>
      <c r="E591" s="27"/>
      <c r="F591" s="27"/>
      <c r="G591" s="1"/>
      <c r="H591" s="1"/>
      <c r="I591" s="1"/>
    </row>
    <row r="592" spans="2:9">
      <c r="B592" s="1"/>
      <c r="C592" s="29"/>
      <c r="D592" s="27"/>
      <c r="E592" s="27"/>
      <c r="F592" s="27"/>
      <c r="G592" s="1"/>
      <c r="H592" s="1"/>
      <c r="I592" s="1"/>
    </row>
    <row r="593" spans="2:9">
      <c r="B593" s="1"/>
      <c r="C593" s="29"/>
      <c r="D593" s="27"/>
      <c r="E593" s="27"/>
      <c r="F593" s="27"/>
      <c r="G593" s="1"/>
      <c r="H593" s="1"/>
      <c r="I593" s="1"/>
    </row>
    <row r="594" spans="2:9">
      <c r="B594" s="1"/>
      <c r="C594" s="29"/>
      <c r="D594" s="27"/>
      <c r="E594" s="27"/>
      <c r="F594" s="27"/>
      <c r="G594" s="1"/>
      <c r="H594" s="1"/>
      <c r="I594" s="1"/>
    </row>
    <row r="595" spans="2:9">
      <c r="B595" s="1"/>
      <c r="C595" s="29"/>
      <c r="D595" s="27"/>
      <c r="E595" s="27"/>
      <c r="F595" s="27"/>
      <c r="G595" s="1"/>
      <c r="H595" s="1"/>
      <c r="I595" s="1"/>
    </row>
    <row r="596" spans="2:9">
      <c r="B596" s="1"/>
      <c r="C596" s="29"/>
      <c r="D596" s="27"/>
      <c r="E596" s="27"/>
      <c r="F596" s="27"/>
      <c r="G596" s="1"/>
      <c r="H596" s="1"/>
      <c r="I596" s="1"/>
    </row>
    <row r="597" spans="2:9">
      <c r="B597" s="1"/>
      <c r="C597" s="29"/>
      <c r="D597" s="27"/>
      <c r="E597" s="27"/>
      <c r="F597" s="27"/>
      <c r="G597" s="1"/>
      <c r="H597" s="1"/>
      <c r="I597" s="1"/>
    </row>
    <row r="598" spans="2:9">
      <c r="B598" s="1"/>
      <c r="C598" s="29"/>
      <c r="D598" s="27"/>
      <c r="E598" s="27"/>
      <c r="F598" s="27"/>
      <c r="G598" s="1"/>
      <c r="H598" s="1"/>
      <c r="I598" s="1"/>
    </row>
    <row r="599" spans="2:9">
      <c r="B599" s="1"/>
      <c r="C599" s="29"/>
      <c r="D599" s="27"/>
      <c r="E599" s="27"/>
      <c r="F599" s="27"/>
      <c r="G599" s="1"/>
      <c r="H599" s="1"/>
      <c r="I599" s="1"/>
    </row>
    <row r="600" spans="2:9">
      <c r="B600" s="1"/>
      <c r="C600" s="29"/>
      <c r="D600" s="27"/>
      <c r="E600" s="27"/>
      <c r="F600" s="27"/>
      <c r="G600" s="1"/>
      <c r="H600" s="1"/>
      <c r="I600" s="1"/>
    </row>
    <row r="601" spans="2:9">
      <c r="B601" s="1"/>
      <c r="C601" s="29"/>
      <c r="D601" s="27"/>
      <c r="E601" s="27"/>
      <c r="F601" s="27"/>
      <c r="G601" s="1"/>
      <c r="H601" s="1"/>
      <c r="I601" s="1"/>
    </row>
    <row r="602" spans="2:9">
      <c r="B602" s="1"/>
      <c r="C602" s="29"/>
      <c r="D602" s="27"/>
      <c r="E602" s="27"/>
      <c r="F602" s="27"/>
      <c r="G602" s="1"/>
      <c r="H602" s="1"/>
      <c r="I602" s="1"/>
    </row>
    <row r="603" spans="2:9">
      <c r="B603" s="1"/>
      <c r="C603" s="29"/>
      <c r="D603" s="27"/>
      <c r="E603" s="27"/>
      <c r="F603" s="27"/>
      <c r="G603" s="1"/>
      <c r="H603" s="1"/>
      <c r="I603" s="1"/>
    </row>
    <row r="604" spans="2:9">
      <c r="B604" s="1"/>
      <c r="C604" s="29"/>
      <c r="D604" s="27"/>
      <c r="E604" s="27"/>
      <c r="F604" s="27"/>
      <c r="G604" s="1"/>
      <c r="H604" s="1"/>
      <c r="I604" s="1"/>
    </row>
    <row r="605" spans="2:9">
      <c r="B605" s="1"/>
      <c r="C605" s="29"/>
      <c r="D605" s="27"/>
      <c r="E605" s="27"/>
      <c r="F605" s="27"/>
      <c r="G605" s="1"/>
      <c r="H605" s="1"/>
      <c r="I605" s="1"/>
    </row>
    <row r="606" spans="2:9">
      <c r="B606" s="1"/>
      <c r="C606" s="29"/>
      <c r="D606" s="27"/>
      <c r="E606" s="27"/>
      <c r="F606" s="27"/>
      <c r="G606" s="1"/>
      <c r="H606" s="1"/>
      <c r="I606" s="1"/>
    </row>
    <row r="607" spans="2:9">
      <c r="B607" s="1"/>
      <c r="C607" s="29"/>
      <c r="D607" s="27"/>
      <c r="E607" s="27"/>
      <c r="F607" s="27"/>
      <c r="G607" s="1"/>
      <c r="H607" s="1"/>
      <c r="I607" s="1"/>
    </row>
    <row r="608" spans="2:9">
      <c r="B608" s="1"/>
      <c r="C608" s="29"/>
      <c r="D608" s="27"/>
      <c r="E608" s="27"/>
      <c r="F608" s="27"/>
      <c r="G608" s="1"/>
      <c r="H608" s="1"/>
      <c r="I608" s="1"/>
    </row>
    <row r="609" spans="2:9">
      <c r="B609" s="1"/>
      <c r="C609" s="29"/>
      <c r="D609" s="27"/>
      <c r="E609" s="27"/>
      <c r="F609" s="27"/>
      <c r="G609" s="1"/>
      <c r="H609" s="1"/>
      <c r="I609" s="1"/>
    </row>
    <row r="610" spans="2:9">
      <c r="B610" s="1"/>
      <c r="C610" s="29"/>
      <c r="D610" s="27"/>
      <c r="E610" s="27"/>
      <c r="F610" s="27"/>
      <c r="G610" s="1"/>
      <c r="H610" s="1"/>
      <c r="I610" s="1"/>
    </row>
    <row r="611" spans="2:9">
      <c r="B611" s="1"/>
      <c r="C611" s="29"/>
      <c r="D611" s="27"/>
      <c r="E611" s="27"/>
      <c r="F611" s="27"/>
      <c r="G611" s="1"/>
      <c r="H611" s="1"/>
      <c r="I611" s="1"/>
    </row>
    <row r="612" spans="2:9">
      <c r="B612" s="1"/>
      <c r="C612" s="29"/>
      <c r="D612" s="27"/>
      <c r="E612" s="27"/>
      <c r="F612" s="27"/>
      <c r="G612" s="1"/>
      <c r="H612" s="1"/>
      <c r="I612" s="1"/>
    </row>
    <row r="613" spans="2:9">
      <c r="B613" s="1"/>
      <c r="C613" s="29"/>
      <c r="D613" s="27"/>
      <c r="E613" s="27"/>
      <c r="F613" s="27"/>
      <c r="G613" s="1"/>
      <c r="H613" s="1"/>
      <c r="I613" s="1"/>
    </row>
    <row r="614" spans="2:9">
      <c r="B614" s="1"/>
      <c r="C614" s="29"/>
      <c r="D614" s="27"/>
      <c r="E614" s="27"/>
      <c r="F614" s="27"/>
      <c r="G614" s="1"/>
      <c r="H614" s="1"/>
      <c r="I614" s="1"/>
    </row>
    <row r="615" spans="2:9">
      <c r="B615" s="1"/>
      <c r="C615" s="29"/>
      <c r="D615" s="27"/>
      <c r="E615" s="27"/>
      <c r="F615" s="27"/>
      <c r="G615" s="1"/>
      <c r="H615" s="1"/>
      <c r="I615" s="1"/>
    </row>
    <row r="616" spans="2:9">
      <c r="B616" s="1"/>
      <c r="C616" s="29"/>
      <c r="D616" s="27"/>
      <c r="E616" s="27"/>
      <c r="F616" s="27"/>
      <c r="G616" s="1"/>
      <c r="H616" s="1"/>
      <c r="I616" s="1"/>
    </row>
    <row r="617" spans="2:9">
      <c r="B617" s="1"/>
      <c r="C617" s="29"/>
      <c r="D617" s="27"/>
      <c r="E617" s="27"/>
      <c r="F617" s="27"/>
      <c r="G617" s="1"/>
      <c r="H617" s="1"/>
      <c r="I617" s="1"/>
    </row>
    <row r="618" spans="2:9">
      <c r="B618" s="1"/>
      <c r="C618" s="29"/>
      <c r="D618" s="27"/>
      <c r="E618" s="27"/>
      <c r="F618" s="27"/>
      <c r="G618" s="1"/>
      <c r="H618" s="1"/>
      <c r="I618" s="1"/>
    </row>
    <row r="619" spans="2:9">
      <c r="B619" s="1"/>
      <c r="C619" s="29"/>
      <c r="D619" s="27"/>
      <c r="E619" s="27"/>
      <c r="F619" s="27"/>
      <c r="G619" s="1"/>
      <c r="H619" s="1"/>
      <c r="I619" s="1"/>
    </row>
    <row r="620" spans="2:9">
      <c r="B620" s="1"/>
      <c r="C620" s="29"/>
      <c r="D620" s="27"/>
      <c r="E620" s="27"/>
      <c r="F620" s="27"/>
      <c r="G620" s="1"/>
      <c r="H620" s="1"/>
      <c r="I620" s="1"/>
    </row>
    <row r="621" spans="2:9">
      <c r="B621" s="1"/>
      <c r="C621" s="29"/>
      <c r="D621" s="27"/>
      <c r="E621" s="27"/>
      <c r="F621" s="27"/>
      <c r="G621" s="1"/>
      <c r="H621" s="1"/>
      <c r="I621" s="1"/>
    </row>
    <row r="622" spans="2:9">
      <c r="B622" s="1"/>
      <c r="C622" s="29"/>
      <c r="D622" s="27"/>
      <c r="E622" s="27"/>
      <c r="F622" s="27"/>
      <c r="G622" s="1"/>
      <c r="H622" s="1"/>
      <c r="I622" s="1"/>
    </row>
    <row r="623" spans="2:9">
      <c r="B623" s="1"/>
      <c r="C623" s="29"/>
      <c r="D623" s="27"/>
      <c r="E623" s="27"/>
      <c r="F623" s="27"/>
      <c r="G623" s="1"/>
      <c r="H623" s="1"/>
      <c r="I623" s="1"/>
    </row>
    <row r="624" spans="2:9">
      <c r="B624" s="1"/>
      <c r="C624" s="29"/>
      <c r="D624" s="27"/>
      <c r="E624" s="27"/>
      <c r="F624" s="27"/>
      <c r="G624" s="1"/>
      <c r="H624" s="1"/>
      <c r="I624" s="1"/>
    </row>
    <row r="625" spans="2:9">
      <c r="B625" s="1"/>
      <c r="C625" s="29"/>
      <c r="D625" s="27"/>
      <c r="E625" s="27"/>
      <c r="F625" s="27"/>
      <c r="G625" s="1"/>
      <c r="H625" s="1"/>
      <c r="I625" s="1"/>
    </row>
    <row r="626" spans="2:9">
      <c r="B626" s="1"/>
      <c r="C626" s="29"/>
      <c r="D626" s="27"/>
      <c r="E626" s="27"/>
      <c r="F626" s="27"/>
      <c r="G626" s="1"/>
      <c r="H626" s="1"/>
      <c r="I626" s="1"/>
    </row>
    <row r="627" spans="2:9">
      <c r="B627" s="1"/>
      <c r="C627" s="29"/>
      <c r="D627" s="27"/>
      <c r="E627" s="27"/>
      <c r="F627" s="27"/>
      <c r="G627" s="1"/>
      <c r="H627" s="1"/>
      <c r="I627" s="1"/>
    </row>
    <row r="628" spans="2:9">
      <c r="B628" s="1"/>
      <c r="C628" s="29"/>
      <c r="D628" s="27"/>
      <c r="E628" s="27"/>
      <c r="F628" s="27"/>
      <c r="G628" s="1"/>
      <c r="H628" s="1"/>
      <c r="I628" s="1"/>
    </row>
    <row r="629" spans="2:9">
      <c r="B629" s="1"/>
      <c r="C629" s="29"/>
      <c r="D629" s="27"/>
      <c r="E629" s="27"/>
      <c r="F629" s="27"/>
      <c r="G629" s="1"/>
      <c r="H629" s="1"/>
      <c r="I629" s="1"/>
    </row>
    <row r="630" spans="2:9">
      <c r="B630" s="1"/>
      <c r="C630" s="29"/>
      <c r="D630" s="27"/>
      <c r="E630" s="27"/>
      <c r="F630" s="27"/>
      <c r="G630" s="1"/>
      <c r="H630" s="1"/>
      <c r="I630" s="1"/>
    </row>
    <row r="631" spans="2:9">
      <c r="B631" s="1"/>
      <c r="C631" s="29"/>
      <c r="D631" s="27"/>
      <c r="E631" s="27"/>
      <c r="F631" s="27"/>
      <c r="G631" s="1"/>
      <c r="H631" s="1"/>
      <c r="I631" s="1"/>
    </row>
    <row r="632" spans="2:9">
      <c r="B632" s="1"/>
      <c r="C632" s="29"/>
      <c r="D632" s="27"/>
      <c r="E632" s="27"/>
      <c r="F632" s="27"/>
      <c r="G632" s="1"/>
      <c r="H632" s="1"/>
      <c r="I632" s="1"/>
    </row>
    <row r="633" spans="2:9">
      <c r="B633" s="1"/>
      <c r="C633" s="29"/>
      <c r="D633" s="27"/>
      <c r="E633" s="27"/>
      <c r="F633" s="27"/>
      <c r="G633" s="1"/>
      <c r="H633" s="1"/>
      <c r="I633" s="1"/>
    </row>
    <row r="634" spans="2:9">
      <c r="B634" s="1"/>
      <c r="C634" s="29"/>
      <c r="D634" s="27"/>
      <c r="E634" s="27"/>
      <c r="F634" s="27"/>
      <c r="G634" s="1"/>
      <c r="H634" s="1"/>
      <c r="I634" s="1"/>
    </row>
    <row r="635" spans="2:9">
      <c r="B635" s="1"/>
      <c r="C635" s="29"/>
      <c r="D635" s="27"/>
      <c r="E635" s="27"/>
      <c r="F635" s="27"/>
      <c r="G635" s="1"/>
      <c r="H635" s="1"/>
      <c r="I635" s="1"/>
    </row>
    <row r="636" spans="2:9">
      <c r="B636" s="1"/>
      <c r="C636" s="29"/>
      <c r="D636" s="27"/>
      <c r="E636" s="27"/>
      <c r="F636" s="27"/>
      <c r="G636" s="1"/>
      <c r="H636" s="1"/>
      <c r="I636" s="1"/>
    </row>
    <row r="637" spans="2:9">
      <c r="B637" s="1"/>
      <c r="C637" s="29"/>
      <c r="D637" s="27"/>
      <c r="E637" s="27"/>
      <c r="F637" s="27"/>
      <c r="G637" s="1"/>
      <c r="H637" s="1"/>
      <c r="I637" s="1"/>
    </row>
    <row r="638" spans="2:9">
      <c r="B638" s="1"/>
      <c r="C638" s="29"/>
      <c r="D638" s="27"/>
      <c r="E638" s="27"/>
      <c r="F638" s="27"/>
      <c r="G638" s="1"/>
      <c r="H638" s="1"/>
      <c r="I638" s="1"/>
    </row>
    <row r="639" spans="2:9">
      <c r="B639" s="1"/>
      <c r="C639" s="29"/>
      <c r="D639" s="27"/>
      <c r="E639" s="27"/>
      <c r="F639" s="27"/>
      <c r="G639" s="1"/>
      <c r="H639" s="1"/>
      <c r="I639" s="1"/>
    </row>
    <row r="640" spans="2:9">
      <c r="B640" s="1"/>
      <c r="C640" s="29"/>
      <c r="D640" s="27"/>
      <c r="E640" s="27"/>
      <c r="F640" s="27"/>
      <c r="G640" s="1"/>
      <c r="H640" s="1"/>
      <c r="I640" s="1"/>
    </row>
    <row r="641" spans="2:9">
      <c r="B641" s="1"/>
      <c r="C641" s="29"/>
      <c r="D641" s="27"/>
      <c r="E641" s="27"/>
      <c r="F641" s="27"/>
      <c r="G641" s="1"/>
      <c r="H641" s="1"/>
      <c r="I641" s="1"/>
    </row>
    <row r="642" spans="2:9">
      <c r="B642" s="1"/>
      <c r="C642" s="29"/>
      <c r="D642" s="27"/>
      <c r="E642" s="27"/>
      <c r="F642" s="27"/>
      <c r="G642" s="1"/>
      <c r="H642" s="1"/>
      <c r="I642" s="1"/>
    </row>
    <row r="643" spans="2:9">
      <c r="B643" s="1"/>
      <c r="C643" s="29"/>
      <c r="D643" s="27"/>
      <c r="E643" s="27"/>
      <c r="F643" s="27"/>
      <c r="G643" s="1"/>
      <c r="H643" s="1"/>
      <c r="I643" s="1"/>
    </row>
    <row r="644" spans="2:9">
      <c r="B644" s="1"/>
      <c r="C644" s="29"/>
      <c r="D644" s="27"/>
      <c r="E644" s="27"/>
      <c r="F644" s="27"/>
      <c r="G644" s="1"/>
      <c r="H644" s="1"/>
      <c r="I644" s="1"/>
    </row>
    <row r="645" spans="2:9">
      <c r="B645" s="1"/>
      <c r="C645" s="29"/>
      <c r="D645" s="27"/>
      <c r="E645" s="27"/>
      <c r="F645" s="27"/>
      <c r="G645" s="1"/>
      <c r="H645" s="1"/>
      <c r="I645" s="1"/>
    </row>
    <row r="646" spans="2:9">
      <c r="B646" s="1"/>
      <c r="C646" s="29"/>
      <c r="D646" s="27"/>
      <c r="E646" s="27"/>
      <c r="F646" s="27"/>
      <c r="G646" s="1"/>
      <c r="H646" s="1"/>
      <c r="I646" s="1"/>
    </row>
    <row r="647" spans="2:9">
      <c r="B647" s="1"/>
      <c r="C647" s="29"/>
      <c r="D647" s="27"/>
      <c r="E647" s="27"/>
      <c r="F647" s="27"/>
      <c r="G647" s="1"/>
      <c r="H647" s="1"/>
      <c r="I647" s="1"/>
    </row>
    <row r="648" spans="2:9">
      <c r="B648" s="1"/>
      <c r="C648" s="29"/>
      <c r="D648" s="27"/>
      <c r="E648" s="27"/>
      <c r="F648" s="27"/>
      <c r="G648" s="1"/>
      <c r="H648" s="1"/>
      <c r="I648" s="1"/>
    </row>
    <row r="649" spans="2:9">
      <c r="B649" s="1"/>
      <c r="C649" s="29"/>
      <c r="D649" s="27"/>
      <c r="E649" s="27"/>
      <c r="F649" s="27"/>
      <c r="G649" s="1"/>
      <c r="H649" s="1"/>
      <c r="I649" s="1"/>
    </row>
    <row r="650" spans="2:9">
      <c r="B650" s="1"/>
      <c r="C650" s="29"/>
      <c r="D650" s="27"/>
      <c r="E650" s="27"/>
      <c r="F650" s="27"/>
      <c r="G650" s="1"/>
      <c r="H650" s="1"/>
      <c r="I650" s="1"/>
    </row>
    <row r="651" spans="2:9">
      <c r="B651" s="1"/>
      <c r="C651" s="29"/>
      <c r="D651" s="27"/>
      <c r="E651" s="27"/>
      <c r="F651" s="27"/>
      <c r="G651" s="1"/>
      <c r="H651" s="1"/>
      <c r="I651" s="1"/>
    </row>
    <row r="652" spans="2:9">
      <c r="B652" s="1"/>
      <c r="C652" s="29"/>
      <c r="D652" s="27"/>
      <c r="E652" s="27"/>
      <c r="F652" s="27"/>
      <c r="G652" s="1"/>
      <c r="H652" s="1"/>
      <c r="I652" s="1"/>
    </row>
    <row r="653" spans="2:9">
      <c r="B653" s="1"/>
      <c r="C653" s="29"/>
      <c r="D653" s="27"/>
      <c r="E653" s="27"/>
      <c r="F653" s="27"/>
      <c r="G653" s="1"/>
      <c r="H653" s="1"/>
      <c r="I653" s="1"/>
    </row>
    <row r="654" spans="2:9">
      <c r="B654" s="1"/>
      <c r="C654" s="29"/>
      <c r="D654" s="27"/>
      <c r="E654" s="27"/>
      <c r="F654" s="27"/>
      <c r="G654" s="1"/>
      <c r="H654" s="1"/>
      <c r="I654" s="1"/>
    </row>
    <row r="655" spans="2:9">
      <c r="B655" s="1"/>
      <c r="C655" s="29"/>
      <c r="D655" s="27"/>
      <c r="E655" s="27"/>
      <c r="F655" s="27"/>
      <c r="G655" s="1"/>
      <c r="H655" s="1"/>
      <c r="I655" s="1"/>
    </row>
    <row r="656" spans="2:9">
      <c r="B656" s="1"/>
      <c r="C656" s="29"/>
      <c r="D656" s="27"/>
      <c r="E656" s="27"/>
      <c r="F656" s="27"/>
      <c r="G656" s="1"/>
      <c r="H656" s="1"/>
      <c r="I656" s="1"/>
    </row>
    <row r="657" spans="2:9">
      <c r="B657" s="1"/>
      <c r="C657" s="29"/>
      <c r="D657" s="27"/>
      <c r="E657" s="27"/>
      <c r="F657" s="27"/>
      <c r="G657" s="1"/>
      <c r="H657" s="1"/>
      <c r="I657" s="1"/>
    </row>
    <row r="658" spans="2:9">
      <c r="B658" s="1"/>
      <c r="C658" s="29"/>
      <c r="D658" s="27"/>
      <c r="E658" s="27"/>
      <c r="F658" s="27"/>
      <c r="G658" s="1"/>
      <c r="H658" s="1"/>
      <c r="I658" s="1"/>
    </row>
    <row r="659" spans="2:9">
      <c r="B659" s="1"/>
      <c r="C659" s="29"/>
      <c r="D659" s="27"/>
      <c r="E659" s="27"/>
      <c r="F659" s="27"/>
      <c r="G659" s="1"/>
      <c r="H659" s="1"/>
      <c r="I659" s="1"/>
    </row>
    <row r="660" spans="2:9">
      <c r="B660" s="1"/>
      <c r="C660" s="29"/>
      <c r="D660" s="27"/>
      <c r="E660" s="27"/>
      <c r="F660" s="27"/>
      <c r="G660" s="1"/>
      <c r="H660" s="1"/>
      <c r="I660" s="1"/>
    </row>
    <row r="661" spans="2:9">
      <c r="B661" s="1"/>
      <c r="C661" s="29"/>
      <c r="D661" s="27"/>
      <c r="E661" s="27"/>
      <c r="F661" s="27"/>
      <c r="G661" s="1"/>
      <c r="H661" s="1"/>
      <c r="I661" s="1"/>
    </row>
    <row r="662" spans="2:9">
      <c r="B662" s="1"/>
      <c r="C662" s="29"/>
      <c r="D662" s="27"/>
      <c r="E662" s="27"/>
      <c r="F662" s="27"/>
      <c r="G662" s="1"/>
      <c r="H662" s="1"/>
      <c r="I662" s="1"/>
    </row>
    <row r="663" spans="2:9">
      <c r="B663" s="1"/>
      <c r="C663" s="29"/>
      <c r="D663" s="27"/>
      <c r="E663" s="27"/>
      <c r="F663" s="27"/>
      <c r="G663" s="1"/>
      <c r="H663" s="1"/>
      <c r="I663" s="1"/>
    </row>
    <row r="664" spans="2:9">
      <c r="B664" s="1"/>
      <c r="C664" s="29"/>
      <c r="D664" s="27"/>
      <c r="E664" s="27"/>
      <c r="F664" s="27"/>
      <c r="G664" s="1"/>
      <c r="H664" s="1"/>
      <c r="I664" s="1"/>
    </row>
    <row r="665" spans="2:9">
      <c r="B665" s="1"/>
      <c r="C665" s="29"/>
      <c r="D665" s="27"/>
      <c r="E665" s="27"/>
      <c r="F665" s="27"/>
      <c r="G665" s="1"/>
      <c r="H665" s="1"/>
      <c r="I665" s="1"/>
    </row>
    <row r="666" spans="2:9">
      <c r="B666" s="1"/>
      <c r="C666" s="29"/>
      <c r="D666" s="27"/>
      <c r="E666" s="27"/>
      <c r="F666" s="27"/>
      <c r="G666" s="1"/>
      <c r="H666" s="1"/>
      <c r="I666" s="1"/>
    </row>
    <row r="667" spans="2:9">
      <c r="B667" s="1"/>
      <c r="C667" s="29"/>
      <c r="D667" s="27"/>
      <c r="E667" s="27"/>
      <c r="F667" s="27"/>
      <c r="G667" s="1"/>
      <c r="H667" s="1"/>
      <c r="I667" s="1"/>
    </row>
    <row r="668" spans="2:9">
      <c r="B668" s="1"/>
      <c r="C668" s="29"/>
      <c r="D668" s="27"/>
      <c r="E668" s="27"/>
      <c r="F668" s="27"/>
      <c r="G668" s="1"/>
      <c r="H668" s="1"/>
      <c r="I668" s="1"/>
    </row>
    <row r="669" spans="2:9">
      <c r="B669" s="1"/>
      <c r="C669" s="29"/>
      <c r="D669" s="27"/>
      <c r="E669" s="27"/>
      <c r="F669" s="27"/>
      <c r="G669" s="1"/>
      <c r="H669" s="1"/>
      <c r="I669" s="1"/>
    </row>
    <row r="670" spans="2:9">
      <c r="B670" s="1"/>
      <c r="C670" s="29"/>
      <c r="D670" s="27"/>
      <c r="E670" s="27"/>
      <c r="F670" s="27"/>
      <c r="G670" s="1"/>
      <c r="H670" s="1"/>
      <c r="I670" s="1"/>
    </row>
    <row r="671" spans="2:9">
      <c r="B671" s="1"/>
      <c r="C671" s="29"/>
      <c r="D671" s="27"/>
      <c r="E671" s="27"/>
      <c r="F671" s="27"/>
      <c r="G671" s="1"/>
      <c r="H671" s="1"/>
      <c r="I671" s="1"/>
    </row>
    <row r="672" spans="2:9">
      <c r="B672" s="1"/>
      <c r="C672" s="29"/>
      <c r="D672" s="27"/>
      <c r="E672" s="27"/>
      <c r="F672" s="27"/>
      <c r="G672" s="1"/>
      <c r="H672" s="1"/>
      <c r="I672" s="1"/>
    </row>
    <row r="673" spans="2:9">
      <c r="B673" s="1"/>
      <c r="C673" s="29"/>
      <c r="D673" s="27"/>
      <c r="E673" s="27"/>
      <c r="F673" s="27"/>
      <c r="G673" s="1"/>
      <c r="H673" s="1"/>
      <c r="I673" s="1"/>
    </row>
    <row r="674" spans="2:9">
      <c r="B674" s="1"/>
      <c r="C674" s="29"/>
      <c r="D674" s="27"/>
      <c r="E674" s="27"/>
      <c r="F674" s="27"/>
      <c r="G674" s="1"/>
      <c r="H674" s="1"/>
      <c r="I674" s="1"/>
    </row>
    <row r="675" spans="2:9">
      <c r="B675" s="1"/>
      <c r="C675" s="29"/>
      <c r="D675" s="27"/>
      <c r="E675" s="27"/>
      <c r="F675" s="27"/>
      <c r="G675" s="1"/>
      <c r="H675" s="1"/>
      <c r="I675" s="1"/>
    </row>
    <row r="676" spans="2:9">
      <c r="B676" s="1"/>
      <c r="C676" s="29"/>
      <c r="D676" s="27"/>
      <c r="E676" s="27"/>
      <c r="F676" s="27"/>
      <c r="G676" s="1"/>
      <c r="H676" s="1"/>
      <c r="I676" s="1"/>
    </row>
    <row r="677" spans="2:9">
      <c r="B677" s="1"/>
      <c r="C677" s="29"/>
      <c r="D677" s="27"/>
      <c r="E677" s="27"/>
      <c r="F677" s="27"/>
      <c r="G677" s="1"/>
      <c r="H677" s="1"/>
      <c r="I677" s="1"/>
    </row>
    <row r="678" spans="2:9">
      <c r="B678" s="1"/>
      <c r="C678" s="29"/>
      <c r="D678" s="27"/>
      <c r="E678" s="27"/>
      <c r="F678" s="27"/>
      <c r="G678" s="1"/>
      <c r="H678" s="1"/>
      <c r="I678" s="1"/>
    </row>
    <row r="679" spans="2:9">
      <c r="B679" s="1"/>
      <c r="C679" s="29"/>
      <c r="D679" s="27"/>
      <c r="E679" s="27"/>
      <c r="F679" s="27"/>
      <c r="G679" s="1"/>
      <c r="H679" s="1"/>
      <c r="I679" s="1"/>
    </row>
    <row r="680" spans="2:9">
      <c r="B680" s="1"/>
      <c r="C680" s="29"/>
      <c r="D680" s="27"/>
      <c r="E680" s="27"/>
      <c r="F680" s="27"/>
      <c r="G680" s="1"/>
      <c r="H680" s="1"/>
      <c r="I680" s="1"/>
    </row>
    <row r="681" spans="2:9">
      <c r="B681" s="1"/>
      <c r="C681" s="29"/>
      <c r="D681" s="27"/>
      <c r="E681" s="27"/>
      <c r="F681" s="27"/>
      <c r="G681" s="1"/>
      <c r="H681" s="1"/>
      <c r="I681" s="1"/>
    </row>
    <row r="682" spans="2:9">
      <c r="B682" s="1"/>
      <c r="C682" s="29"/>
      <c r="D682" s="27"/>
      <c r="E682" s="27"/>
      <c r="F682" s="27"/>
      <c r="G682" s="1"/>
      <c r="H682" s="1"/>
      <c r="I682" s="1"/>
    </row>
    <row r="683" spans="2:9">
      <c r="B683" s="1"/>
      <c r="C683" s="29"/>
      <c r="D683" s="27"/>
      <c r="E683" s="27"/>
      <c r="F683" s="27"/>
      <c r="G683" s="1"/>
      <c r="H683" s="1"/>
      <c r="I683" s="1"/>
    </row>
    <row r="684" spans="2:9">
      <c r="B684" s="1"/>
      <c r="C684" s="29"/>
      <c r="D684" s="27"/>
      <c r="E684" s="27"/>
      <c r="F684" s="27"/>
      <c r="G684" s="1"/>
      <c r="H684" s="1"/>
      <c r="I684" s="1"/>
    </row>
    <row r="685" spans="2:9">
      <c r="B685" s="1"/>
      <c r="C685" s="29"/>
      <c r="D685" s="27"/>
      <c r="E685" s="27"/>
      <c r="F685" s="27"/>
      <c r="G685" s="1"/>
      <c r="H685" s="1"/>
      <c r="I685" s="1"/>
    </row>
    <row r="686" spans="2:9">
      <c r="B686" s="1"/>
      <c r="C686" s="29"/>
      <c r="D686" s="27"/>
      <c r="E686" s="27"/>
      <c r="F686" s="27"/>
      <c r="G686" s="1"/>
      <c r="H686" s="1"/>
      <c r="I686" s="1"/>
    </row>
    <row r="687" spans="2:9">
      <c r="B687" s="1"/>
      <c r="C687" s="29"/>
      <c r="D687" s="27"/>
      <c r="E687" s="27"/>
      <c r="F687" s="27"/>
      <c r="G687" s="1"/>
      <c r="H687" s="1"/>
      <c r="I687" s="1"/>
    </row>
    <row r="688" spans="2:9">
      <c r="B688" s="1"/>
      <c r="C688" s="29"/>
      <c r="D688" s="27"/>
      <c r="E688" s="27"/>
      <c r="F688" s="27"/>
      <c r="G688" s="1"/>
      <c r="H688" s="1"/>
      <c r="I688" s="1"/>
    </row>
    <row r="689" spans="2:9">
      <c r="B689" s="1"/>
      <c r="C689" s="29"/>
      <c r="D689" s="27"/>
      <c r="E689" s="27"/>
      <c r="F689" s="27"/>
      <c r="G689" s="1"/>
      <c r="H689" s="1"/>
      <c r="I689" s="1"/>
    </row>
    <row r="690" spans="2:9">
      <c r="B690" s="1"/>
      <c r="C690" s="29"/>
      <c r="D690" s="27"/>
      <c r="E690" s="27"/>
      <c r="F690" s="27"/>
      <c r="G690" s="1"/>
      <c r="H690" s="1"/>
      <c r="I690" s="1"/>
    </row>
    <row r="691" spans="2:9">
      <c r="B691" s="1"/>
      <c r="C691" s="29"/>
      <c r="D691" s="27"/>
      <c r="E691" s="27"/>
      <c r="F691" s="27"/>
      <c r="G691" s="1"/>
      <c r="H691" s="1"/>
      <c r="I691" s="1"/>
    </row>
    <row r="692" spans="2:9">
      <c r="B692" s="1"/>
      <c r="C692" s="29"/>
      <c r="D692" s="27"/>
      <c r="E692" s="27"/>
      <c r="F692" s="27"/>
      <c r="G692" s="1"/>
      <c r="H692" s="1"/>
      <c r="I692" s="1"/>
    </row>
    <row r="693" spans="2:9">
      <c r="B693" s="1"/>
      <c r="C693" s="29"/>
      <c r="D693" s="27"/>
      <c r="E693" s="27"/>
      <c r="F693" s="27"/>
      <c r="G693" s="1"/>
      <c r="H693" s="1"/>
      <c r="I693" s="1"/>
    </row>
    <row r="694" spans="2:9">
      <c r="B694" s="1"/>
      <c r="C694" s="29"/>
      <c r="D694" s="27"/>
      <c r="E694" s="27"/>
      <c r="F694" s="27"/>
      <c r="G694" s="1"/>
      <c r="H694" s="1"/>
      <c r="I694" s="1"/>
    </row>
    <row r="695" spans="2:9">
      <c r="B695" s="1"/>
      <c r="C695" s="29"/>
      <c r="D695" s="27"/>
      <c r="E695" s="27"/>
      <c r="F695" s="27"/>
      <c r="G695" s="1"/>
      <c r="H695" s="1"/>
      <c r="I695" s="1"/>
    </row>
    <row r="696" spans="2:9">
      <c r="B696" s="1"/>
      <c r="C696" s="29"/>
      <c r="D696" s="27"/>
      <c r="E696" s="27"/>
      <c r="F696" s="27"/>
      <c r="G696" s="1"/>
      <c r="H696" s="1"/>
      <c r="I696" s="1"/>
    </row>
    <row r="697" spans="2:9">
      <c r="B697" s="1"/>
      <c r="C697" s="29"/>
      <c r="D697" s="27"/>
      <c r="E697" s="27"/>
      <c r="F697" s="27"/>
      <c r="G697" s="1"/>
      <c r="H697" s="1"/>
      <c r="I697" s="1"/>
    </row>
    <row r="698" spans="2:9">
      <c r="B698" s="1"/>
      <c r="C698" s="29"/>
      <c r="D698" s="27"/>
      <c r="E698" s="27"/>
      <c r="F698" s="27"/>
      <c r="G698" s="1"/>
      <c r="H698" s="1"/>
      <c r="I698" s="1"/>
    </row>
    <row r="699" spans="2:9">
      <c r="B699" s="1"/>
      <c r="C699" s="29"/>
      <c r="D699" s="27"/>
      <c r="E699" s="27"/>
      <c r="F699" s="27"/>
      <c r="G699" s="1"/>
      <c r="H699" s="1"/>
      <c r="I699" s="1"/>
    </row>
    <row r="700" spans="2:9">
      <c r="B700" s="1"/>
      <c r="C700" s="29"/>
      <c r="D700" s="27"/>
      <c r="E700" s="27"/>
      <c r="F700" s="27"/>
      <c r="G700" s="1"/>
      <c r="H700" s="1"/>
      <c r="I700" s="1"/>
    </row>
    <row r="701" spans="2:9">
      <c r="B701" s="1"/>
      <c r="C701" s="29"/>
      <c r="D701" s="27"/>
      <c r="E701" s="27"/>
      <c r="F701" s="27"/>
      <c r="G701" s="1"/>
      <c r="H701" s="1"/>
      <c r="I701" s="1"/>
    </row>
    <row r="702" spans="2:9">
      <c r="B702" s="1"/>
      <c r="C702" s="29"/>
      <c r="D702" s="27"/>
      <c r="E702" s="27"/>
      <c r="F702" s="27"/>
      <c r="G702" s="1"/>
      <c r="H702" s="1"/>
      <c r="I702" s="1"/>
    </row>
    <row r="703" spans="2:9">
      <c r="B703" s="1"/>
      <c r="C703" s="29"/>
      <c r="D703" s="27"/>
      <c r="E703" s="27"/>
      <c r="F703" s="27"/>
      <c r="G703" s="1"/>
      <c r="H703" s="1"/>
      <c r="I703" s="1"/>
    </row>
    <row r="704" spans="2:9">
      <c r="B704" s="1"/>
      <c r="C704" s="29"/>
      <c r="D704" s="27"/>
      <c r="E704" s="27"/>
      <c r="F704" s="27"/>
      <c r="G704" s="1"/>
      <c r="H704" s="1"/>
      <c r="I704" s="1"/>
    </row>
    <row r="705" spans="2:9">
      <c r="B705" s="1"/>
      <c r="C705" s="29"/>
      <c r="D705" s="27"/>
      <c r="E705" s="27"/>
      <c r="F705" s="27"/>
      <c r="G705" s="1"/>
      <c r="H705" s="1"/>
      <c r="I705" s="1"/>
    </row>
    <row r="706" spans="2:9">
      <c r="B706" s="1"/>
      <c r="C706" s="29"/>
      <c r="D706" s="27"/>
      <c r="E706" s="27"/>
      <c r="F706" s="27"/>
      <c r="G706" s="1"/>
      <c r="H706" s="1"/>
      <c r="I706" s="1"/>
    </row>
    <row r="707" spans="2:9">
      <c r="B707" s="1"/>
      <c r="C707" s="29"/>
      <c r="D707" s="27"/>
      <c r="E707" s="27"/>
      <c r="F707" s="27"/>
      <c r="G707" s="1"/>
      <c r="H707" s="1"/>
      <c r="I707" s="1"/>
    </row>
    <row r="708" spans="2:9">
      <c r="B708" s="1"/>
      <c r="C708" s="29"/>
      <c r="D708" s="27"/>
      <c r="E708" s="27"/>
      <c r="F708" s="27"/>
      <c r="G708" s="1"/>
      <c r="H708" s="1"/>
      <c r="I708" s="1"/>
    </row>
    <row r="709" spans="2:9">
      <c r="B709" s="1"/>
      <c r="C709" s="29"/>
      <c r="D709" s="27"/>
      <c r="E709" s="27"/>
      <c r="F709" s="27"/>
      <c r="G709" s="1"/>
      <c r="H709" s="1"/>
      <c r="I709" s="1"/>
    </row>
    <row r="710" spans="2:9">
      <c r="B710" s="1"/>
      <c r="C710" s="29"/>
      <c r="D710" s="27"/>
      <c r="E710" s="27"/>
      <c r="F710" s="27"/>
      <c r="G710" s="1"/>
      <c r="H710" s="1"/>
      <c r="I710" s="1"/>
    </row>
    <row r="711" spans="2:9">
      <c r="B711" s="1"/>
      <c r="C711" s="29"/>
      <c r="D711" s="27"/>
      <c r="E711" s="27"/>
      <c r="F711" s="27"/>
      <c r="G711" s="1"/>
      <c r="H711" s="1"/>
      <c r="I711" s="1"/>
    </row>
    <row r="712" spans="2:9">
      <c r="B712" s="1"/>
      <c r="C712" s="29"/>
      <c r="D712" s="27"/>
      <c r="E712" s="27"/>
      <c r="F712" s="27"/>
      <c r="G712" s="1"/>
      <c r="H712" s="1"/>
      <c r="I712" s="1"/>
    </row>
    <row r="713" spans="2:9">
      <c r="B713" s="1"/>
      <c r="C713" s="29"/>
      <c r="D713" s="27"/>
      <c r="E713" s="27"/>
      <c r="F713" s="27"/>
      <c r="G713" s="1"/>
      <c r="H713" s="1"/>
      <c r="I713" s="1"/>
    </row>
    <row r="714" spans="2:9">
      <c r="B714" s="1"/>
      <c r="C714" s="29"/>
      <c r="D714" s="27"/>
      <c r="E714" s="27"/>
      <c r="F714" s="27"/>
      <c r="G714" s="1"/>
      <c r="H714" s="1"/>
      <c r="I714" s="1"/>
    </row>
    <row r="715" spans="2:9">
      <c r="B715" s="1"/>
      <c r="C715" s="29"/>
      <c r="D715" s="27"/>
      <c r="E715" s="27"/>
      <c r="F715" s="27"/>
      <c r="G715" s="1"/>
      <c r="H715" s="1"/>
      <c r="I715" s="1"/>
    </row>
    <row r="716" spans="2:9">
      <c r="B716" s="1"/>
      <c r="C716" s="29"/>
      <c r="D716" s="27"/>
      <c r="E716" s="27"/>
      <c r="F716" s="27"/>
      <c r="G716" s="1"/>
      <c r="H716" s="1"/>
      <c r="I716" s="1"/>
    </row>
    <row r="717" spans="2:9">
      <c r="B717" s="1"/>
      <c r="C717" s="29"/>
      <c r="D717" s="27"/>
      <c r="E717" s="27"/>
      <c r="F717" s="27"/>
      <c r="G717" s="1"/>
      <c r="H717" s="1"/>
      <c r="I717" s="1"/>
    </row>
    <row r="718" spans="2:9">
      <c r="B718" s="1"/>
      <c r="C718" s="29"/>
      <c r="D718" s="27"/>
      <c r="E718" s="27"/>
      <c r="F718" s="27"/>
      <c r="G718" s="1"/>
      <c r="H718" s="1"/>
      <c r="I718" s="1"/>
    </row>
    <row r="719" spans="2:9">
      <c r="B719" s="1"/>
      <c r="C719" s="29"/>
      <c r="D719" s="27"/>
      <c r="E719" s="27"/>
      <c r="F719" s="27"/>
      <c r="G719" s="1"/>
      <c r="H719" s="1"/>
      <c r="I719" s="1"/>
    </row>
    <row r="720" spans="2:9">
      <c r="B720" s="1"/>
      <c r="C720" s="29"/>
      <c r="D720" s="27"/>
      <c r="E720" s="27"/>
      <c r="F720" s="27"/>
      <c r="G720" s="1"/>
      <c r="H720" s="1"/>
      <c r="I720" s="1"/>
    </row>
    <row r="721" spans="2:9">
      <c r="B721" s="1"/>
      <c r="C721" s="29"/>
      <c r="D721" s="27"/>
      <c r="E721" s="27"/>
      <c r="F721" s="27"/>
      <c r="G721" s="1"/>
      <c r="H721" s="1"/>
      <c r="I721" s="1"/>
    </row>
    <row r="722" spans="2:9">
      <c r="B722" s="1"/>
      <c r="C722" s="29"/>
      <c r="D722" s="27"/>
      <c r="E722" s="27"/>
      <c r="F722" s="27"/>
      <c r="G722" s="1"/>
      <c r="H722" s="1"/>
      <c r="I722" s="1"/>
    </row>
    <row r="723" spans="2:9">
      <c r="B723" s="1"/>
      <c r="C723" s="29"/>
      <c r="D723" s="27"/>
      <c r="E723" s="27"/>
      <c r="F723" s="27"/>
      <c r="G723" s="1"/>
      <c r="H723" s="1"/>
      <c r="I723" s="1"/>
    </row>
    <row r="724" spans="2:9">
      <c r="B724" s="1"/>
      <c r="C724" s="29"/>
      <c r="D724" s="27"/>
      <c r="E724" s="27"/>
      <c r="F724" s="27"/>
      <c r="G724" s="1"/>
      <c r="H724" s="1"/>
      <c r="I724" s="1"/>
    </row>
    <row r="725" spans="2:9">
      <c r="B725" s="1"/>
      <c r="C725" s="29"/>
      <c r="D725" s="27"/>
      <c r="E725" s="27"/>
      <c r="F725" s="27"/>
      <c r="G725" s="1"/>
      <c r="H725" s="1"/>
      <c r="I725" s="1"/>
    </row>
    <row r="726" spans="2:9">
      <c r="B726" s="1"/>
      <c r="C726" s="29"/>
      <c r="D726" s="27"/>
      <c r="E726" s="27"/>
      <c r="F726" s="27"/>
      <c r="G726" s="1"/>
      <c r="H726" s="1"/>
      <c r="I726" s="1"/>
    </row>
    <row r="727" spans="2:9">
      <c r="B727" s="1"/>
      <c r="C727" s="29"/>
      <c r="D727" s="27"/>
      <c r="E727" s="27"/>
      <c r="F727" s="27"/>
      <c r="G727" s="1"/>
      <c r="H727" s="1"/>
      <c r="I727" s="1"/>
    </row>
    <row r="728" spans="2:9">
      <c r="B728" s="1"/>
      <c r="C728" s="29"/>
      <c r="D728" s="27"/>
      <c r="E728" s="27"/>
      <c r="F728" s="27"/>
      <c r="G728" s="1"/>
      <c r="H728" s="1"/>
      <c r="I728" s="1"/>
    </row>
    <row r="729" spans="2:9">
      <c r="B729" s="1"/>
      <c r="C729" s="29"/>
      <c r="D729" s="27"/>
      <c r="E729" s="27"/>
      <c r="F729" s="27"/>
      <c r="G729" s="1"/>
      <c r="H729" s="1"/>
      <c r="I729" s="1"/>
    </row>
    <row r="730" spans="2:9">
      <c r="B730" s="1"/>
      <c r="C730" s="29"/>
      <c r="D730" s="27"/>
      <c r="E730" s="27"/>
      <c r="F730" s="27"/>
      <c r="G730" s="1"/>
      <c r="H730" s="1"/>
      <c r="I730" s="1"/>
    </row>
    <row r="731" spans="2:9">
      <c r="B731" s="1"/>
      <c r="C731" s="29"/>
      <c r="D731" s="27"/>
      <c r="E731" s="27"/>
      <c r="F731" s="27"/>
      <c r="G731" s="1"/>
      <c r="H731" s="1"/>
      <c r="I731" s="1"/>
    </row>
    <row r="732" spans="2:9">
      <c r="B732" s="1"/>
      <c r="C732" s="29"/>
      <c r="D732" s="27"/>
      <c r="E732" s="27"/>
      <c r="F732" s="27"/>
      <c r="G732" s="1"/>
      <c r="H732" s="1"/>
      <c r="I732" s="1"/>
    </row>
    <row r="733" spans="2:9">
      <c r="B733" s="1"/>
      <c r="C733" s="29"/>
      <c r="D733" s="27"/>
      <c r="E733" s="27"/>
      <c r="F733" s="27"/>
      <c r="G733" s="1"/>
      <c r="H733" s="1"/>
      <c r="I733" s="1"/>
    </row>
    <row r="734" spans="2:9">
      <c r="B734" s="1"/>
      <c r="C734" s="29"/>
      <c r="D734" s="27"/>
      <c r="E734" s="27"/>
      <c r="F734" s="27"/>
      <c r="G734" s="1"/>
      <c r="H734" s="1"/>
      <c r="I734" s="1"/>
    </row>
    <row r="735" spans="2:9">
      <c r="B735" s="1"/>
      <c r="C735" s="29"/>
      <c r="D735" s="27"/>
      <c r="E735" s="27"/>
      <c r="F735" s="27"/>
      <c r="G735" s="1"/>
      <c r="H735" s="1"/>
      <c r="I735" s="1"/>
    </row>
    <row r="736" spans="2:9">
      <c r="B736" s="1"/>
      <c r="C736" s="29"/>
      <c r="D736" s="27"/>
      <c r="E736" s="27"/>
      <c r="F736" s="27"/>
      <c r="G736" s="1"/>
      <c r="H736" s="1"/>
      <c r="I736" s="1"/>
    </row>
    <row r="737" spans="2:9">
      <c r="B737" s="1"/>
      <c r="C737" s="29"/>
      <c r="D737" s="27"/>
      <c r="E737" s="27"/>
      <c r="F737" s="27"/>
      <c r="G737" s="1"/>
      <c r="H737" s="1"/>
      <c r="I737" s="1"/>
    </row>
    <row r="738" spans="2:9">
      <c r="B738" s="1"/>
      <c r="C738" s="29"/>
      <c r="D738" s="27"/>
      <c r="E738" s="27"/>
      <c r="F738" s="27"/>
      <c r="G738" s="1"/>
      <c r="H738" s="1"/>
      <c r="I738" s="1"/>
    </row>
    <row r="739" spans="2:9">
      <c r="B739" s="1"/>
      <c r="C739" s="29"/>
      <c r="D739" s="27"/>
      <c r="E739" s="27"/>
      <c r="F739" s="27"/>
      <c r="G739" s="1"/>
      <c r="H739" s="1"/>
      <c r="I739" s="1"/>
    </row>
    <row r="740" spans="2:9">
      <c r="B740" s="1"/>
      <c r="C740" s="29"/>
      <c r="D740" s="27"/>
      <c r="E740" s="27"/>
      <c r="F740" s="27"/>
      <c r="G740" s="1"/>
      <c r="H740" s="1"/>
      <c r="I740" s="1"/>
    </row>
    <row r="741" spans="2:9">
      <c r="B741" s="1"/>
      <c r="C741" s="29"/>
      <c r="D741" s="27"/>
      <c r="E741" s="27"/>
      <c r="F741" s="27"/>
      <c r="G741" s="1"/>
      <c r="H741" s="1"/>
      <c r="I741" s="1"/>
    </row>
    <row r="742" spans="2:9">
      <c r="B742" s="1"/>
      <c r="C742" s="29"/>
      <c r="D742" s="27"/>
      <c r="E742" s="27"/>
      <c r="F742" s="27"/>
      <c r="G742" s="1"/>
      <c r="H742" s="1"/>
      <c r="I742" s="1"/>
    </row>
    <row r="743" spans="2:9">
      <c r="B743" s="1"/>
      <c r="C743" s="29"/>
      <c r="D743" s="27"/>
      <c r="E743" s="27"/>
      <c r="F743" s="27"/>
      <c r="G743" s="1"/>
      <c r="H743" s="1"/>
      <c r="I743" s="1"/>
    </row>
    <row r="744" spans="2:9">
      <c r="B744" s="1"/>
      <c r="C744" s="29"/>
      <c r="D744" s="27"/>
      <c r="E744" s="27"/>
      <c r="F744" s="27"/>
      <c r="G744" s="1"/>
      <c r="H744" s="1"/>
      <c r="I744" s="1"/>
    </row>
    <row r="745" spans="2:9">
      <c r="B745" s="1"/>
      <c r="C745" s="29"/>
      <c r="D745" s="27"/>
      <c r="E745" s="27"/>
      <c r="F745" s="27"/>
      <c r="G745" s="1"/>
      <c r="H745" s="1"/>
      <c r="I745" s="1"/>
    </row>
    <row r="746" spans="2:9">
      <c r="B746" s="1"/>
      <c r="C746" s="29"/>
      <c r="D746" s="27"/>
      <c r="E746" s="27"/>
      <c r="F746" s="27"/>
      <c r="G746" s="1"/>
      <c r="H746" s="1"/>
      <c r="I746" s="1"/>
    </row>
    <row r="747" spans="2:9">
      <c r="B747" s="1"/>
      <c r="C747" s="29"/>
      <c r="D747" s="27"/>
      <c r="E747" s="27"/>
      <c r="F747" s="27"/>
      <c r="G747" s="1"/>
      <c r="H747" s="1"/>
      <c r="I747" s="1"/>
    </row>
    <row r="748" spans="2:9">
      <c r="B748" s="1"/>
      <c r="C748" s="29"/>
      <c r="D748" s="27"/>
      <c r="E748" s="27"/>
      <c r="F748" s="27"/>
      <c r="G748" s="1"/>
      <c r="H748" s="1"/>
      <c r="I748" s="1"/>
    </row>
    <row r="749" spans="2:9">
      <c r="B749" s="1"/>
      <c r="C749" s="29"/>
      <c r="D749" s="27"/>
      <c r="E749" s="27"/>
      <c r="F749" s="27"/>
      <c r="G749" s="1"/>
      <c r="H749" s="1"/>
      <c r="I749" s="1"/>
    </row>
    <row r="750" spans="2:9">
      <c r="B750" s="1"/>
      <c r="C750" s="29"/>
      <c r="D750" s="27"/>
      <c r="E750" s="27"/>
      <c r="F750" s="27"/>
      <c r="G750" s="1"/>
      <c r="H750" s="1"/>
      <c r="I750" s="1"/>
    </row>
    <row r="751" spans="2:9">
      <c r="B751" s="1"/>
      <c r="C751" s="29"/>
      <c r="D751" s="27"/>
      <c r="E751" s="27"/>
      <c r="F751" s="27"/>
      <c r="G751" s="1"/>
      <c r="H751" s="1"/>
      <c r="I751" s="1"/>
    </row>
    <row r="752" spans="2:9">
      <c r="B752" s="1"/>
      <c r="C752" s="29"/>
      <c r="D752" s="27"/>
      <c r="E752" s="27"/>
      <c r="F752" s="27"/>
      <c r="G752" s="1"/>
      <c r="H752" s="1"/>
      <c r="I752" s="1"/>
    </row>
    <row r="753" spans="2:9">
      <c r="B753" s="1"/>
      <c r="C753" s="29"/>
      <c r="D753" s="27"/>
      <c r="E753" s="27"/>
      <c r="F753" s="27"/>
      <c r="G753" s="1"/>
      <c r="H753" s="1"/>
      <c r="I753" s="1"/>
    </row>
    <row r="754" spans="2:9">
      <c r="B754" s="1"/>
      <c r="C754" s="29"/>
      <c r="D754" s="27"/>
      <c r="E754" s="27"/>
      <c r="F754" s="27"/>
      <c r="G754" s="1"/>
      <c r="H754" s="1"/>
      <c r="I754" s="1"/>
    </row>
    <row r="755" spans="2:9">
      <c r="B755" s="1"/>
      <c r="C755" s="29"/>
      <c r="D755" s="27"/>
      <c r="E755" s="27"/>
      <c r="F755" s="27"/>
      <c r="G755" s="1"/>
      <c r="H755" s="1"/>
      <c r="I755" s="1"/>
    </row>
    <row r="756" spans="2:9">
      <c r="B756" s="1"/>
      <c r="C756" s="29"/>
      <c r="D756" s="27"/>
      <c r="E756" s="27"/>
      <c r="F756" s="27"/>
      <c r="G756" s="1"/>
      <c r="H756" s="1"/>
      <c r="I756" s="1"/>
    </row>
    <row r="757" spans="2:9">
      <c r="B757" s="1"/>
      <c r="C757" s="29"/>
      <c r="D757" s="27"/>
      <c r="E757" s="27"/>
      <c r="F757" s="27"/>
      <c r="G757" s="1"/>
      <c r="H757" s="1"/>
      <c r="I757" s="1"/>
    </row>
    <row r="758" spans="2:9">
      <c r="B758" s="1"/>
      <c r="C758" s="29"/>
      <c r="D758" s="27"/>
      <c r="E758" s="27"/>
      <c r="F758" s="27"/>
      <c r="G758" s="1"/>
      <c r="H758" s="1"/>
      <c r="I758" s="1"/>
    </row>
    <row r="759" spans="2:9">
      <c r="B759" s="1"/>
      <c r="C759" s="29"/>
      <c r="D759" s="27"/>
      <c r="E759" s="27"/>
      <c r="F759" s="27"/>
      <c r="G759" s="1"/>
      <c r="H759" s="1"/>
      <c r="I759" s="1"/>
    </row>
    <row r="760" spans="2:9">
      <c r="B760" s="1"/>
      <c r="C760" s="29"/>
      <c r="D760" s="27"/>
      <c r="E760" s="27"/>
      <c r="F760" s="27"/>
      <c r="G760" s="1"/>
      <c r="H760" s="1"/>
      <c r="I760" s="1"/>
    </row>
    <row r="761" spans="2:9">
      <c r="B761" s="1"/>
      <c r="C761" s="29"/>
      <c r="D761" s="27"/>
      <c r="E761" s="27"/>
      <c r="F761" s="27"/>
      <c r="G761" s="1"/>
      <c r="H761" s="1"/>
      <c r="I761" s="1"/>
    </row>
    <row r="762" spans="2:9">
      <c r="B762" s="1"/>
      <c r="C762" s="29"/>
      <c r="D762" s="27"/>
      <c r="E762" s="27"/>
      <c r="F762" s="27"/>
      <c r="G762" s="1"/>
      <c r="H762" s="1"/>
      <c r="I762" s="1"/>
    </row>
    <row r="763" spans="2:9">
      <c r="B763" s="1"/>
      <c r="C763" s="29"/>
      <c r="D763" s="27"/>
      <c r="E763" s="27"/>
      <c r="F763" s="27"/>
      <c r="G763" s="1"/>
      <c r="H763" s="1"/>
      <c r="I763" s="1"/>
    </row>
    <row r="764" spans="2:9">
      <c r="B764" s="1"/>
      <c r="C764" s="29"/>
      <c r="D764" s="27"/>
      <c r="E764" s="27"/>
      <c r="F764" s="27"/>
      <c r="G764" s="1"/>
      <c r="H764" s="1"/>
      <c r="I764" s="1"/>
    </row>
    <row r="765" spans="2:9">
      <c r="B765" s="1"/>
      <c r="C765" s="29"/>
      <c r="D765" s="27"/>
      <c r="E765" s="27"/>
      <c r="F765" s="27"/>
      <c r="G765" s="1"/>
      <c r="H765" s="1"/>
      <c r="I765" s="1"/>
    </row>
    <row r="766" spans="2:9">
      <c r="B766" s="1"/>
      <c r="C766" s="29"/>
      <c r="D766" s="27"/>
      <c r="E766" s="27"/>
      <c r="F766" s="27"/>
      <c r="G766" s="1"/>
      <c r="H766" s="1"/>
      <c r="I766" s="1"/>
    </row>
    <row r="767" spans="2:9">
      <c r="B767" s="1"/>
      <c r="C767" s="29"/>
      <c r="D767" s="27"/>
      <c r="E767" s="27"/>
      <c r="F767" s="27"/>
      <c r="G767" s="1"/>
      <c r="H767" s="1"/>
      <c r="I767" s="1"/>
    </row>
    <row r="768" spans="2:9">
      <c r="B768" s="1"/>
      <c r="C768" s="29"/>
      <c r="D768" s="27"/>
      <c r="E768" s="27"/>
      <c r="F768" s="27"/>
      <c r="G768" s="1"/>
      <c r="H768" s="1"/>
      <c r="I768" s="1"/>
    </row>
    <row r="769" spans="2:9">
      <c r="B769" s="1"/>
      <c r="C769" s="29"/>
      <c r="D769" s="27"/>
      <c r="E769" s="27"/>
      <c r="F769" s="27"/>
      <c r="G769" s="1"/>
      <c r="H769" s="1"/>
      <c r="I769" s="1"/>
    </row>
    <row r="770" spans="2:9">
      <c r="B770" s="1"/>
      <c r="C770" s="29"/>
      <c r="D770" s="27"/>
      <c r="E770" s="27"/>
      <c r="F770" s="27"/>
      <c r="G770" s="1"/>
      <c r="H770" s="1"/>
      <c r="I770" s="1"/>
    </row>
    <row r="771" spans="2:9">
      <c r="B771" s="1"/>
      <c r="C771" s="29"/>
      <c r="D771" s="27"/>
      <c r="E771" s="27"/>
      <c r="F771" s="27"/>
      <c r="G771" s="1"/>
      <c r="H771" s="1"/>
      <c r="I771" s="1"/>
    </row>
    <row r="772" spans="2:9">
      <c r="B772" s="1"/>
      <c r="C772" s="29"/>
      <c r="D772" s="27"/>
      <c r="E772" s="27"/>
      <c r="F772" s="27"/>
      <c r="G772" s="1"/>
      <c r="H772" s="1"/>
      <c r="I772" s="1"/>
    </row>
    <row r="773" spans="2:9">
      <c r="B773" s="1"/>
      <c r="C773" s="29"/>
      <c r="D773" s="27"/>
      <c r="E773" s="27"/>
      <c r="F773" s="27"/>
      <c r="G773" s="1"/>
      <c r="H773" s="1"/>
      <c r="I773" s="1"/>
    </row>
    <row r="774" spans="2:9">
      <c r="B774" s="1"/>
      <c r="C774" s="29"/>
      <c r="D774" s="27"/>
      <c r="E774" s="27"/>
      <c r="F774" s="27"/>
      <c r="G774" s="1"/>
      <c r="H774" s="1"/>
      <c r="I774" s="1"/>
    </row>
    <row r="775" spans="2:9">
      <c r="B775" s="1"/>
      <c r="C775" s="29"/>
      <c r="D775" s="27"/>
      <c r="E775" s="27"/>
      <c r="F775" s="27"/>
      <c r="G775" s="1"/>
      <c r="H775" s="1"/>
      <c r="I775" s="1"/>
    </row>
    <row r="776" spans="2:9">
      <c r="B776" s="1"/>
      <c r="C776" s="29"/>
      <c r="D776" s="27"/>
      <c r="E776" s="27"/>
      <c r="F776" s="27"/>
      <c r="G776" s="1"/>
      <c r="H776" s="1"/>
      <c r="I776" s="1"/>
    </row>
    <row r="777" spans="2:9">
      <c r="B777" s="1"/>
      <c r="C777" s="29"/>
      <c r="D777" s="27"/>
      <c r="E777" s="27"/>
      <c r="F777" s="27"/>
      <c r="G777" s="1"/>
      <c r="H777" s="1"/>
      <c r="I777" s="1"/>
    </row>
    <row r="778" spans="2:9">
      <c r="B778" s="1"/>
      <c r="C778" s="29"/>
      <c r="D778" s="27"/>
      <c r="E778" s="27"/>
      <c r="F778" s="27"/>
      <c r="G778" s="1"/>
      <c r="H778" s="1"/>
      <c r="I778" s="1"/>
    </row>
    <row r="779" spans="2:9">
      <c r="B779" s="1"/>
      <c r="C779" s="29"/>
      <c r="D779" s="27"/>
      <c r="E779" s="27"/>
      <c r="F779" s="27"/>
      <c r="G779" s="1"/>
      <c r="H779" s="1"/>
      <c r="I779" s="1"/>
    </row>
    <row r="780" spans="2:9">
      <c r="B780" s="1"/>
      <c r="C780" s="29"/>
      <c r="D780" s="27"/>
      <c r="E780" s="27"/>
      <c r="F780" s="27"/>
      <c r="G780" s="1"/>
      <c r="H780" s="1"/>
      <c r="I780" s="1"/>
    </row>
    <row r="781" spans="2:9">
      <c r="B781" s="1"/>
      <c r="C781" s="29"/>
      <c r="D781" s="27"/>
      <c r="E781" s="27"/>
      <c r="F781" s="27"/>
      <c r="G781" s="1"/>
      <c r="H781" s="1"/>
      <c r="I781" s="1"/>
    </row>
    <row r="782" spans="2:9">
      <c r="B782" s="1"/>
      <c r="C782" s="29"/>
      <c r="D782" s="27"/>
      <c r="E782" s="27"/>
      <c r="F782" s="27"/>
      <c r="G782" s="1"/>
      <c r="H782" s="1"/>
      <c r="I782" s="1"/>
    </row>
    <row r="783" spans="2:9">
      <c r="B783" s="1"/>
      <c r="C783" s="29"/>
      <c r="D783" s="27"/>
      <c r="E783" s="27"/>
      <c r="F783" s="27"/>
      <c r="G783" s="1"/>
      <c r="H783" s="1"/>
      <c r="I783" s="1"/>
    </row>
    <row r="784" spans="2:9">
      <c r="B784" s="1"/>
      <c r="C784" s="29"/>
      <c r="D784" s="27"/>
      <c r="E784" s="27"/>
      <c r="F784" s="27"/>
      <c r="G784" s="1"/>
      <c r="H784" s="1"/>
      <c r="I784" s="1"/>
    </row>
    <row r="785" spans="2:9">
      <c r="B785" s="1"/>
      <c r="C785" s="29"/>
      <c r="D785" s="27"/>
      <c r="E785" s="27"/>
      <c r="F785" s="27"/>
      <c r="G785" s="1"/>
      <c r="H785" s="1"/>
      <c r="I785" s="1"/>
    </row>
    <row r="786" spans="2:9">
      <c r="B786" s="1"/>
      <c r="C786" s="29"/>
      <c r="D786" s="27"/>
      <c r="E786" s="27"/>
      <c r="F786" s="27"/>
      <c r="G786" s="1"/>
      <c r="H786" s="1"/>
      <c r="I786" s="1"/>
    </row>
    <row r="787" spans="2:9">
      <c r="B787" s="1"/>
      <c r="C787" s="29"/>
      <c r="D787" s="27"/>
      <c r="E787" s="27"/>
      <c r="F787" s="27"/>
      <c r="G787" s="1"/>
      <c r="H787" s="1"/>
      <c r="I787" s="1"/>
    </row>
    <row r="788" spans="2:9">
      <c r="B788" s="1"/>
      <c r="C788" s="29"/>
      <c r="D788" s="27"/>
      <c r="E788" s="27"/>
      <c r="F788" s="27"/>
      <c r="G788" s="1"/>
      <c r="H788" s="1"/>
      <c r="I788" s="1"/>
    </row>
    <row r="789" spans="2:9">
      <c r="B789" s="1"/>
      <c r="C789" s="29"/>
      <c r="D789" s="27"/>
      <c r="E789" s="27"/>
      <c r="F789" s="27"/>
      <c r="G789" s="1"/>
      <c r="H789" s="1"/>
      <c r="I789" s="1"/>
    </row>
    <row r="790" spans="2:9">
      <c r="B790" s="1"/>
      <c r="C790" s="29"/>
      <c r="D790" s="27"/>
      <c r="E790" s="27"/>
      <c r="F790" s="27"/>
      <c r="G790" s="1"/>
      <c r="H790" s="1"/>
      <c r="I790" s="1"/>
    </row>
    <row r="791" spans="2:9">
      <c r="B791" s="1"/>
      <c r="C791" s="29"/>
      <c r="D791" s="27"/>
      <c r="E791" s="27"/>
      <c r="F791" s="27"/>
      <c r="G791" s="1"/>
      <c r="H791" s="1"/>
      <c r="I791" s="1"/>
    </row>
    <row r="792" spans="2:9">
      <c r="B792" s="1"/>
      <c r="C792" s="29"/>
      <c r="D792" s="27"/>
      <c r="E792" s="27"/>
      <c r="F792" s="27"/>
      <c r="G792" s="1"/>
      <c r="H792" s="1"/>
      <c r="I792" s="1"/>
    </row>
    <row r="793" spans="2:9">
      <c r="B793" s="1"/>
      <c r="C793" s="29"/>
      <c r="D793" s="27"/>
      <c r="E793" s="27"/>
      <c r="F793" s="27"/>
      <c r="G793" s="1"/>
      <c r="H793" s="1"/>
      <c r="I793" s="1"/>
    </row>
    <row r="794" spans="2:9">
      <c r="B794" s="1"/>
      <c r="C794" s="29"/>
      <c r="D794" s="27"/>
      <c r="E794" s="27"/>
      <c r="F794" s="27"/>
      <c r="G794" s="1"/>
      <c r="H794" s="1"/>
      <c r="I794" s="1"/>
    </row>
    <row r="795" spans="2:9">
      <c r="B795" s="1"/>
      <c r="C795" s="29"/>
      <c r="D795" s="27"/>
      <c r="E795" s="27"/>
      <c r="F795" s="27"/>
      <c r="G795" s="1"/>
      <c r="H795" s="1"/>
      <c r="I795" s="1"/>
    </row>
    <row r="796" spans="2:9">
      <c r="B796" s="1"/>
      <c r="C796" s="29"/>
      <c r="D796" s="27"/>
      <c r="E796" s="27"/>
      <c r="F796" s="27"/>
      <c r="G796" s="1"/>
      <c r="H796" s="1"/>
      <c r="I796" s="1"/>
    </row>
    <row r="797" spans="2:9">
      <c r="B797" s="1"/>
      <c r="C797" s="29"/>
      <c r="D797" s="27"/>
      <c r="E797" s="27"/>
      <c r="F797" s="27"/>
      <c r="G797" s="1"/>
      <c r="H797" s="1"/>
      <c r="I797" s="1"/>
    </row>
    <row r="798" spans="2:9">
      <c r="B798" s="1"/>
      <c r="C798" s="29"/>
      <c r="D798" s="27"/>
      <c r="E798" s="27"/>
      <c r="F798" s="27"/>
      <c r="G798" s="1"/>
      <c r="H798" s="1"/>
      <c r="I798" s="1"/>
    </row>
    <row r="799" spans="2:9">
      <c r="B799" s="1"/>
      <c r="C799" s="29"/>
      <c r="D799" s="27"/>
      <c r="E799" s="27"/>
      <c r="F799" s="27"/>
      <c r="G799" s="1"/>
      <c r="H799" s="1"/>
      <c r="I799" s="1"/>
    </row>
    <row r="800" spans="2:9">
      <c r="B800" s="1"/>
      <c r="C800" s="29"/>
      <c r="D800" s="27"/>
      <c r="E800" s="27"/>
      <c r="F800" s="27"/>
      <c r="G800" s="1"/>
      <c r="H800" s="1"/>
      <c r="I800" s="1"/>
    </row>
    <row r="801" spans="2:9">
      <c r="B801" s="1"/>
      <c r="C801" s="29"/>
      <c r="D801" s="27"/>
      <c r="E801" s="27"/>
      <c r="F801" s="27"/>
      <c r="G801" s="1"/>
      <c r="H801" s="1"/>
      <c r="I801" s="1"/>
    </row>
    <row r="802" spans="2:9">
      <c r="B802" s="1"/>
      <c r="C802" s="29"/>
      <c r="D802" s="27"/>
      <c r="E802" s="27"/>
      <c r="F802" s="27"/>
      <c r="G802" s="1"/>
      <c r="H802" s="1"/>
      <c r="I802" s="1"/>
    </row>
    <row r="803" spans="2:9">
      <c r="B803" s="1"/>
      <c r="C803" s="29"/>
      <c r="D803" s="27"/>
      <c r="E803" s="27"/>
      <c r="F803" s="27"/>
      <c r="G803" s="1"/>
      <c r="H803" s="1"/>
      <c r="I803" s="1"/>
    </row>
    <row r="804" spans="2:9">
      <c r="B804" s="1"/>
      <c r="C804" s="29"/>
      <c r="D804" s="27"/>
      <c r="E804" s="27"/>
      <c r="F804" s="27"/>
      <c r="G804" s="1"/>
      <c r="H804" s="1"/>
      <c r="I804" s="1"/>
    </row>
    <row r="805" spans="2:9">
      <c r="B805" s="1"/>
      <c r="C805" s="29"/>
      <c r="D805" s="27"/>
      <c r="E805" s="27"/>
      <c r="F805" s="27"/>
      <c r="G805" s="1"/>
      <c r="H805" s="1"/>
      <c r="I805" s="1"/>
    </row>
    <row r="806" spans="2:9">
      <c r="B806" s="1"/>
      <c r="C806" s="29"/>
      <c r="D806" s="27"/>
      <c r="E806" s="27"/>
      <c r="F806" s="27"/>
      <c r="G806" s="1"/>
      <c r="H806" s="1"/>
      <c r="I806" s="1"/>
    </row>
    <row r="807" spans="2:9">
      <c r="B807" s="1"/>
      <c r="C807" s="29"/>
      <c r="D807" s="27"/>
      <c r="E807" s="27"/>
      <c r="F807" s="27"/>
      <c r="G807" s="1"/>
      <c r="H807" s="1"/>
      <c r="I807" s="1"/>
    </row>
    <row r="808" spans="2:9">
      <c r="B808" s="1"/>
      <c r="C808" s="29"/>
      <c r="D808" s="27"/>
      <c r="E808" s="27"/>
      <c r="F808" s="27"/>
      <c r="G808" s="1"/>
      <c r="H808" s="1"/>
      <c r="I808" s="1"/>
    </row>
    <row r="809" spans="2:9">
      <c r="B809" s="1"/>
      <c r="C809" s="29"/>
      <c r="D809" s="27"/>
      <c r="E809" s="27"/>
      <c r="F809" s="27"/>
      <c r="G809" s="1"/>
      <c r="H809" s="1"/>
      <c r="I809" s="1"/>
    </row>
    <row r="810" spans="2:9">
      <c r="B810" s="1"/>
      <c r="C810" s="29"/>
      <c r="D810" s="27"/>
      <c r="E810" s="27"/>
      <c r="F810" s="27"/>
      <c r="G810" s="1"/>
      <c r="H810" s="1"/>
      <c r="I810" s="1"/>
    </row>
    <row r="811" spans="2:9">
      <c r="B811" s="1"/>
      <c r="C811" s="29"/>
      <c r="D811" s="27"/>
      <c r="E811" s="27"/>
      <c r="F811" s="27"/>
      <c r="G811" s="1"/>
      <c r="H811" s="1"/>
      <c r="I811" s="1"/>
    </row>
    <row r="812" spans="2:9">
      <c r="B812" s="1"/>
      <c r="C812" s="29"/>
      <c r="D812" s="27"/>
      <c r="E812" s="27"/>
      <c r="F812" s="27"/>
      <c r="G812" s="1"/>
      <c r="H812" s="1"/>
      <c r="I812" s="1"/>
    </row>
    <row r="813" spans="2:9">
      <c r="B813" s="1"/>
      <c r="C813" s="29"/>
      <c r="D813" s="27"/>
      <c r="E813" s="27"/>
      <c r="F813" s="27"/>
      <c r="G813" s="1"/>
      <c r="H813" s="1"/>
      <c r="I813" s="1"/>
    </row>
    <row r="814" spans="2:9">
      <c r="B814" s="1"/>
      <c r="C814" s="29"/>
      <c r="D814" s="27"/>
      <c r="E814" s="27"/>
      <c r="F814" s="27"/>
      <c r="G814" s="1"/>
      <c r="H814" s="1"/>
      <c r="I814" s="1"/>
    </row>
    <row r="815" spans="2:9">
      <c r="B815" s="1"/>
      <c r="C815" s="29"/>
      <c r="D815" s="27"/>
      <c r="E815" s="27"/>
      <c r="F815" s="27"/>
      <c r="G815" s="1"/>
      <c r="H815" s="1"/>
      <c r="I815" s="1"/>
    </row>
    <row r="816" spans="2:9">
      <c r="B816" s="1"/>
      <c r="C816" s="29"/>
      <c r="D816" s="27"/>
      <c r="E816" s="27"/>
      <c r="F816" s="27"/>
      <c r="G816" s="1"/>
      <c r="H816" s="1"/>
      <c r="I816" s="1"/>
    </row>
    <row r="817" spans="2:9">
      <c r="B817" s="1"/>
      <c r="C817" s="29"/>
      <c r="D817" s="27"/>
      <c r="E817" s="27"/>
      <c r="F817" s="27"/>
      <c r="G817" s="1"/>
      <c r="H817" s="1"/>
      <c r="I817" s="1"/>
    </row>
    <row r="818" spans="2:9">
      <c r="B818" s="1"/>
      <c r="C818" s="29"/>
      <c r="D818" s="27"/>
      <c r="E818" s="27"/>
      <c r="F818" s="27"/>
      <c r="G818" s="1"/>
      <c r="H818" s="1"/>
      <c r="I818" s="1"/>
    </row>
    <row r="819" spans="2:9">
      <c r="B819" s="1"/>
      <c r="C819" s="29"/>
      <c r="D819" s="27"/>
      <c r="E819" s="27"/>
      <c r="F819" s="27"/>
      <c r="G819" s="1"/>
      <c r="H819" s="1"/>
      <c r="I819" s="1"/>
    </row>
    <row r="820" spans="2:9">
      <c r="B820" s="1"/>
      <c r="C820" s="29"/>
      <c r="D820" s="27"/>
      <c r="E820" s="27"/>
      <c r="F820" s="27"/>
      <c r="G820" s="1"/>
      <c r="H820" s="1"/>
      <c r="I820" s="1"/>
    </row>
    <row r="821" spans="2:9">
      <c r="B821" s="1"/>
      <c r="C821" s="29"/>
      <c r="D821" s="27"/>
      <c r="E821" s="27"/>
      <c r="F821" s="27"/>
      <c r="G821" s="1"/>
      <c r="H821" s="1"/>
      <c r="I821" s="1"/>
    </row>
    <row r="822" spans="2:9">
      <c r="B822" s="1"/>
      <c r="C822" s="29"/>
      <c r="D822" s="27"/>
      <c r="E822" s="27"/>
      <c r="F822" s="27"/>
      <c r="G822" s="1"/>
      <c r="H822" s="1"/>
      <c r="I822" s="1"/>
    </row>
    <row r="823" spans="2:9">
      <c r="B823" s="1"/>
      <c r="C823" s="29"/>
      <c r="D823" s="27"/>
      <c r="E823" s="27"/>
      <c r="F823" s="27"/>
      <c r="G823" s="1"/>
      <c r="H823" s="1"/>
      <c r="I823" s="1"/>
    </row>
    <row r="824" spans="2:9">
      <c r="B824" s="1"/>
      <c r="C824" s="29"/>
      <c r="D824" s="27"/>
      <c r="E824" s="27"/>
      <c r="F824" s="27"/>
      <c r="G824" s="1"/>
      <c r="H824" s="1"/>
      <c r="I824" s="1"/>
    </row>
    <row r="825" spans="2:9">
      <c r="B825" s="1"/>
      <c r="C825" s="29"/>
      <c r="D825" s="27"/>
      <c r="E825" s="27"/>
      <c r="F825" s="27"/>
      <c r="G825" s="1"/>
      <c r="H825" s="1"/>
      <c r="I825" s="1"/>
    </row>
    <row r="826" spans="2:9">
      <c r="B826" s="1"/>
      <c r="C826" s="29"/>
      <c r="D826" s="27"/>
      <c r="E826" s="27"/>
      <c r="F826" s="27"/>
      <c r="G826" s="1"/>
      <c r="H826" s="1"/>
      <c r="I826" s="1"/>
    </row>
    <row r="827" spans="2:9">
      <c r="B827" s="1"/>
      <c r="C827" s="29"/>
      <c r="D827" s="27"/>
      <c r="E827" s="27"/>
      <c r="F827" s="27"/>
      <c r="G827" s="1"/>
      <c r="H827" s="1"/>
      <c r="I827" s="1"/>
    </row>
    <row r="828" spans="2:9">
      <c r="B828" s="1"/>
      <c r="C828" s="29"/>
      <c r="D828" s="27"/>
      <c r="E828" s="27"/>
      <c r="F828" s="27"/>
      <c r="G828" s="1"/>
      <c r="H828" s="1"/>
      <c r="I828" s="1"/>
    </row>
    <row r="829" spans="2:9">
      <c r="B829" s="1"/>
      <c r="C829" s="29"/>
      <c r="D829" s="27"/>
      <c r="E829" s="27"/>
      <c r="F829" s="27"/>
      <c r="G829" s="1"/>
      <c r="H829" s="1"/>
      <c r="I829" s="1"/>
    </row>
    <row r="830" spans="2:9">
      <c r="B830" s="1"/>
      <c r="C830" s="29"/>
      <c r="D830" s="27"/>
      <c r="E830" s="27"/>
      <c r="F830" s="27"/>
      <c r="G830" s="1"/>
      <c r="H830" s="1"/>
      <c r="I830" s="1"/>
    </row>
    <row r="831" spans="2:9">
      <c r="B831" s="1"/>
      <c r="C831" s="29"/>
      <c r="D831" s="27"/>
      <c r="E831" s="27"/>
      <c r="F831" s="27"/>
      <c r="G831" s="1"/>
      <c r="H831" s="1"/>
      <c r="I831" s="1"/>
    </row>
    <row r="832" spans="2:9">
      <c r="B832" s="1"/>
      <c r="C832" s="29"/>
      <c r="D832" s="27"/>
      <c r="E832" s="27"/>
      <c r="F832" s="27"/>
      <c r="G832" s="1"/>
      <c r="H832" s="1"/>
      <c r="I832" s="1"/>
    </row>
    <row r="833" spans="2:9">
      <c r="B833" s="1"/>
      <c r="C833" s="29"/>
      <c r="D833" s="27"/>
      <c r="E833" s="27"/>
      <c r="F833" s="27"/>
      <c r="G833" s="1"/>
      <c r="H833" s="1"/>
      <c r="I833" s="1"/>
    </row>
    <row r="834" spans="2:9">
      <c r="B834" s="1"/>
      <c r="C834" s="29"/>
      <c r="D834" s="27"/>
      <c r="E834" s="27"/>
      <c r="F834" s="27"/>
      <c r="G834" s="1"/>
      <c r="H834" s="1"/>
      <c r="I834" s="1"/>
    </row>
    <row r="835" spans="2:9">
      <c r="B835" s="1"/>
      <c r="C835" s="29"/>
      <c r="D835" s="27"/>
      <c r="E835" s="27"/>
      <c r="F835" s="27"/>
      <c r="G835" s="1"/>
      <c r="H835" s="1"/>
      <c r="I835" s="1"/>
    </row>
    <row r="836" spans="2:9">
      <c r="B836" s="1"/>
      <c r="C836" s="29"/>
      <c r="D836" s="27"/>
      <c r="E836" s="27"/>
      <c r="F836" s="27"/>
      <c r="G836" s="1"/>
      <c r="H836" s="1"/>
      <c r="I836" s="1"/>
    </row>
    <row r="837" spans="2:9">
      <c r="B837" s="1"/>
      <c r="C837" s="29"/>
      <c r="D837" s="27"/>
      <c r="E837" s="27"/>
      <c r="F837" s="27"/>
      <c r="G837" s="1"/>
      <c r="H837" s="1"/>
      <c r="I837" s="1"/>
    </row>
    <row r="838" spans="2:9">
      <c r="B838" s="1"/>
      <c r="C838" s="29"/>
      <c r="D838" s="27"/>
      <c r="E838" s="27"/>
      <c r="F838" s="27"/>
      <c r="G838" s="1"/>
      <c r="H838" s="1"/>
      <c r="I838" s="1"/>
    </row>
    <row r="839" spans="2:9">
      <c r="B839" s="1"/>
      <c r="C839" s="29"/>
      <c r="D839" s="27"/>
      <c r="E839" s="27"/>
      <c r="F839" s="27"/>
      <c r="G839" s="1"/>
      <c r="H839" s="1"/>
      <c r="I839" s="1"/>
    </row>
    <row r="840" spans="2:9">
      <c r="B840" s="1"/>
      <c r="C840" s="29"/>
      <c r="D840" s="27"/>
      <c r="E840" s="27"/>
      <c r="F840" s="27"/>
      <c r="G840" s="1"/>
      <c r="H840" s="1"/>
      <c r="I840" s="1"/>
    </row>
    <row r="841" spans="2:9">
      <c r="B841" s="1"/>
      <c r="C841" s="29"/>
      <c r="D841" s="27"/>
      <c r="E841" s="27"/>
      <c r="F841" s="27"/>
      <c r="G841" s="1"/>
      <c r="H841" s="1"/>
      <c r="I841" s="1"/>
    </row>
    <row r="842" spans="2:9">
      <c r="B842" s="1"/>
      <c r="C842" s="29"/>
      <c r="D842" s="27"/>
      <c r="E842" s="27"/>
      <c r="F842" s="27"/>
      <c r="G842" s="1"/>
      <c r="H842" s="1"/>
      <c r="I842" s="1"/>
    </row>
    <row r="843" spans="2:9">
      <c r="B843" s="1"/>
      <c r="C843" s="29"/>
      <c r="D843" s="27"/>
      <c r="E843" s="27"/>
      <c r="F843" s="27"/>
      <c r="G843" s="1"/>
      <c r="H843" s="1"/>
      <c r="I843" s="1"/>
    </row>
    <row r="844" spans="2:9">
      <c r="B844" s="1"/>
      <c r="C844" s="29"/>
      <c r="D844" s="27"/>
      <c r="E844" s="27"/>
      <c r="F844" s="27"/>
      <c r="G844" s="1"/>
      <c r="H844" s="1"/>
      <c r="I844" s="1"/>
    </row>
    <row r="845" spans="2:9">
      <c r="B845" s="1"/>
      <c r="C845" s="29"/>
      <c r="D845" s="27"/>
      <c r="E845" s="27"/>
      <c r="F845" s="27"/>
      <c r="G845" s="1"/>
      <c r="H845" s="1"/>
      <c r="I845" s="1"/>
    </row>
    <row r="846" spans="2:9">
      <c r="B846" s="1"/>
      <c r="C846" s="29"/>
      <c r="D846" s="27"/>
      <c r="E846" s="27"/>
      <c r="F846" s="27"/>
      <c r="G846" s="1"/>
      <c r="H846" s="1"/>
      <c r="I846" s="1"/>
    </row>
    <row r="847" spans="2:9">
      <c r="B847" s="1"/>
      <c r="C847" s="29"/>
      <c r="D847" s="27"/>
      <c r="E847" s="27"/>
      <c r="F847" s="27"/>
      <c r="G847" s="1"/>
      <c r="H847" s="1"/>
      <c r="I847" s="1"/>
    </row>
    <row r="848" spans="2:9">
      <c r="B848" s="1"/>
      <c r="C848" s="29"/>
      <c r="D848" s="27"/>
      <c r="E848" s="27"/>
      <c r="F848" s="27"/>
      <c r="G848" s="1"/>
      <c r="H848" s="1"/>
      <c r="I848" s="1"/>
    </row>
    <row r="849" spans="2:9">
      <c r="B849" s="1"/>
      <c r="C849" s="29"/>
      <c r="D849" s="27"/>
      <c r="E849" s="27"/>
      <c r="F849" s="27"/>
      <c r="G849" s="1"/>
      <c r="H849" s="1"/>
      <c r="I849" s="1"/>
    </row>
    <row r="850" spans="2:9">
      <c r="B850" s="1"/>
      <c r="C850" s="29"/>
      <c r="D850" s="27"/>
      <c r="E850" s="27"/>
      <c r="F850" s="27"/>
      <c r="G850" s="1"/>
      <c r="H850" s="1"/>
      <c r="I850" s="1"/>
    </row>
    <row r="851" spans="2:9">
      <c r="B851" s="1"/>
      <c r="C851" s="29"/>
      <c r="D851" s="27"/>
      <c r="E851" s="27"/>
      <c r="F851" s="27"/>
      <c r="G851" s="1"/>
      <c r="H851" s="1"/>
      <c r="I851" s="1"/>
    </row>
    <row r="852" spans="2:9">
      <c r="B852" s="1"/>
      <c r="C852" s="29"/>
      <c r="D852" s="27"/>
      <c r="E852" s="27"/>
      <c r="F852" s="27"/>
      <c r="G852" s="1"/>
      <c r="H852" s="1"/>
      <c r="I852" s="1"/>
    </row>
    <row r="853" spans="2:9">
      <c r="B853" s="1"/>
      <c r="C853" s="29"/>
      <c r="D853" s="27"/>
      <c r="E853" s="27"/>
      <c r="F853" s="27"/>
      <c r="G853" s="1"/>
      <c r="H853" s="1"/>
      <c r="I853" s="1"/>
    </row>
    <row r="854" spans="2:9">
      <c r="B854" s="1"/>
      <c r="C854" s="29"/>
      <c r="D854" s="27"/>
      <c r="E854" s="27"/>
      <c r="F854" s="27"/>
      <c r="G854" s="1"/>
      <c r="H854" s="1"/>
      <c r="I854" s="1"/>
    </row>
    <row r="855" spans="2:9">
      <c r="B855" s="1"/>
      <c r="C855" s="29"/>
      <c r="D855" s="27"/>
      <c r="E855" s="27"/>
      <c r="F855" s="27"/>
      <c r="G855" s="1"/>
      <c r="H855" s="1"/>
      <c r="I855" s="1"/>
    </row>
    <row r="856" spans="2:9">
      <c r="B856" s="1"/>
      <c r="C856" s="29"/>
      <c r="D856" s="27"/>
      <c r="E856" s="27"/>
      <c r="F856" s="27"/>
      <c r="G856" s="1"/>
      <c r="H856" s="1"/>
      <c r="I856" s="1"/>
    </row>
    <row r="857" spans="2:9">
      <c r="B857" s="1"/>
      <c r="C857" s="29"/>
      <c r="D857" s="27"/>
      <c r="E857" s="27"/>
      <c r="F857" s="27"/>
      <c r="G857" s="1"/>
      <c r="H857" s="1"/>
      <c r="I857" s="1"/>
    </row>
    <row r="858" spans="2:9">
      <c r="B858" s="1"/>
      <c r="C858" s="29"/>
      <c r="D858" s="27"/>
      <c r="E858" s="27"/>
      <c r="F858" s="27"/>
      <c r="G858" s="1"/>
      <c r="H858" s="1"/>
      <c r="I858" s="1"/>
    </row>
    <row r="859" spans="2:9">
      <c r="B859" s="1"/>
      <c r="C859" s="29"/>
      <c r="D859" s="27"/>
      <c r="E859" s="27"/>
      <c r="F859" s="27"/>
      <c r="G859" s="1"/>
      <c r="H859" s="1"/>
      <c r="I859" s="1"/>
    </row>
    <row r="860" spans="2:9">
      <c r="B860" s="1"/>
      <c r="C860" s="29"/>
      <c r="D860" s="27"/>
      <c r="E860" s="27"/>
      <c r="F860" s="27"/>
      <c r="G860" s="1"/>
      <c r="H860" s="1"/>
      <c r="I860" s="1"/>
    </row>
    <row r="861" spans="2:9">
      <c r="B861" s="1"/>
      <c r="C861" s="29"/>
      <c r="D861" s="27"/>
      <c r="E861" s="27"/>
      <c r="F861" s="27"/>
      <c r="G861" s="1"/>
      <c r="H861" s="1"/>
      <c r="I861" s="1"/>
    </row>
    <row r="862" spans="2:9">
      <c r="B862" s="1"/>
      <c r="C862" s="29"/>
      <c r="D862" s="27"/>
      <c r="E862" s="27"/>
      <c r="F862" s="27"/>
      <c r="G862" s="1"/>
      <c r="H862" s="1"/>
      <c r="I862" s="1"/>
    </row>
    <row r="863" spans="2:9">
      <c r="B863" s="1"/>
      <c r="C863" s="29"/>
      <c r="D863" s="27"/>
      <c r="E863" s="27"/>
      <c r="F863" s="27"/>
      <c r="G863" s="1"/>
      <c r="H863" s="1"/>
      <c r="I863" s="1"/>
    </row>
    <row r="864" spans="2:9">
      <c r="B864" s="1"/>
      <c r="C864" s="29"/>
      <c r="D864" s="27"/>
      <c r="E864" s="27"/>
      <c r="F864" s="27"/>
      <c r="G864" s="1"/>
      <c r="H864" s="1"/>
      <c r="I864" s="1"/>
    </row>
    <row r="865" spans="2:9">
      <c r="B865" s="1"/>
      <c r="C865" s="29"/>
      <c r="D865" s="27"/>
      <c r="E865" s="27"/>
      <c r="F865" s="27"/>
      <c r="G865" s="1"/>
      <c r="H865" s="1"/>
      <c r="I865" s="1"/>
    </row>
    <row r="866" spans="2:9">
      <c r="B866" s="1"/>
      <c r="C866" s="29"/>
      <c r="D866" s="27"/>
      <c r="E866" s="27"/>
      <c r="F866" s="27"/>
      <c r="G866" s="1"/>
      <c r="H866" s="1"/>
      <c r="I866" s="1"/>
    </row>
    <row r="867" spans="2:9">
      <c r="B867" s="1"/>
      <c r="C867" s="29"/>
      <c r="D867" s="27"/>
      <c r="E867" s="27"/>
      <c r="F867" s="27"/>
      <c r="G867" s="1"/>
      <c r="H867" s="1"/>
      <c r="I867" s="1"/>
    </row>
    <row r="868" spans="2:9">
      <c r="B868" s="1"/>
      <c r="C868" s="29"/>
      <c r="D868" s="27"/>
      <c r="E868" s="27"/>
      <c r="F868" s="27"/>
      <c r="G868" s="1"/>
      <c r="H868" s="1"/>
      <c r="I868" s="1"/>
    </row>
    <row r="869" spans="2:9">
      <c r="B869" s="1"/>
      <c r="C869" s="29"/>
      <c r="D869" s="27"/>
      <c r="E869" s="27"/>
      <c r="F869" s="27"/>
      <c r="G869" s="1"/>
      <c r="H869" s="1"/>
      <c r="I869" s="1"/>
    </row>
    <row r="870" spans="2:9">
      <c r="B870" s="1"/>
      <c r="C870" s="29"/>
      <c r="D870" s="27"/>
      <c r="E870" s="27"/>
      <c r="F870" s="27"/>
      <c r="G870" s="1"/>
      <c r="H870" s="1"/>
      <c r="I870" s="1"/>
    </row>
    <row r="871" spans="2:9">
      <c r="B871" s="1"/>
      <c r="C871" s="29"/>
      <c r="D871" s="27"/>
      <c r="E871" s="27"/>
      <c r="F871" s="27"/>
      <c r="G871" s="1"/>
      <c r="H871" s="1"/>
      <c r="I871" s="1"/>
    </row>
    <row r="872" spans="2:9">
      <c r="B872" s="1"/>
      <c r="C872" s="29"/>
      <c r="D872" s="27"/>
      <c r="E872" s="27"/>
      <c r="F872" s="27"/>
      <c r="G872" s="1"/>
      <c r="H872" s="1"/>
      <c r="I872" s="1"/>
    </row>
    <row r="873" spans="2:9">
      <c r="B873" s="1"/>
      <c r="C873" s="29"/>
      <c r="D873" s="27"/>
      <c r="E873" s="27"/>
      <c r="F873" s="27"/>
      <c r="G873" s="1"/>
      <c r="H873" s="1"/>
      <c r="I873" s="1"/>
    </row>
    <row r="874" spans="2:9">
      <c r="B874" s="1"/>
      <c r="C874" s="29"/>
      <c r="D874" s="27"/>
      <c r="E874" s="27"/>
      <c r="F874" s="27"/>
      <c r="G874" s="1"/>
      <c r="H874" s="1"/>
      <c r="I874" s="1"/>
    </row>
    <row r="875" spans="2:9">
      <c r="B875" s="1"/>
      <c r="C875" s="29"/>
      <c r="D875" s="27"/>
      <c r="E875" s="27"/>
      <c r="F875" s="27"/>
      <c r="G875" s="1"/>
      <c r="H875" s="1"/>
      <c r="I875" s="1"/>
    </row>
    <row r="876" spans="2:9">
      <c r="B876" s="1"/>
      <c r="C876" s="29"/>
      <c r="D876" s="27"/>
      <c r="E876" s="27"/>
      <c r="F876" s="27"/>
      <c r="G876" s="1"/>
      <c r="H876" s="1"/>
      <c r="I876" s="1"/>
    </row>
    <row r="877" spans="2:9">
      <c r="B877" s="1"/>
      <c r="C877" s="29"/>
      <c r="D877" s="27"/>
      <c r="E877" s="27"/>
      <c r="F877" s="27"/>
      <c r="G877" s="1"/>
      <c r="H877" s="1"/>
      <c r="I877" s="1"/>
    </row>
    <row r="878" spans="2:9">
      <c r="B878" s="1"/>
      <c r="C878" s="29"/>
      <c r="D878" s="27"/>
      <c r="E878" s="27"/>
      <c r="F878" s="27"/>
      <c r="G878" s="1"/>
      <c r="H878" s="1"/>
      <c r="I878" s="1"/>
    </row>
    <row r="879" spans="2:9">
      <c r="B879" s="1"/>
      <c r="C879" s="29"/>
      <c r="D879" s="27"/>
      <c r="E879" s="27"/>
      <c r="F879" s="27"/>
      <c r="G879" s="1"/>
      <c r="H879" s="1"/>
      <c r="I879" s="1"/>
    </row>
    <row r="880" spans="2:9">
      <c r="B880" s="1"/>
      <c r="C880" s="29"/>
      <c r="D880" s="27"/>
      <c r="E880" s="27"/>
      <c r="F880" s="27"/>
      <c r="G880" s="1"/>
      <c r="H880" s="1"/>
      <c r="I880" s="1"/>
    </row>
    <row r="881" spans="2:9">
      <c r="B881" s="1"/>
      <c r="C881" s="29"/>
      <c r="D881" s="27"/>
      <c r="E881" s="27"/>
      <c r="F881" s="27"/>
      <c r="G881" s="1"/>
      <c r="H881" s="1"/>
      <c r="I881" s="1"/>
    </row>
    <row r="882" spans="2:9">
      <c r="B882" s="1"/>
      <c r="C882" s="29"/>
      <c r="D882" s="27"/>
      <c r="E882" s="27"/>
      <c r="F882" s="27"/>
      <c r="G882" s="1"/>
      <c r="H882" s="1"/>
      <c r="I882" s="1"/>
    </row>
    <row r="883" spans="2:9">
      <c r="B883" s="1"/>
      <c r="C883" s="29"/>
      <c r="D883" s="27"/>
      <c r="E883" s="27"/>
      <c r="F883" s="27"/>
      <c r="G883" s="1"/>
      <c r="H883" s="1"/>
      <c r="I883" s="1"/>
    </row>
    <row r="884" spans="2:9">
      <c r="B884" s="1"/>
      <c r="C884" s="29"/>
      <c r="D884" s="27"/>
      <c r="E884" s="27"/>
      <c r="F884" s="27"/>
      <c r="G884" s="1"/>
      <c r="H884" s="1"/>
      <c r="I884" s="1"/>
    </row>
    <row r="885" spans="2:9">
      <c r="B885" s="1"/>
      <c r="C885" s="29"/>
      <c r="D885" s="27"/>
      <c r="E885" s="27"/>
      <c r="F885" s="27"/>
      <c r="G885" s="1"/>
      <c r="H885" s="1"/>
      <c r="I885" s="1"/>
    </row>
    <row r="886" spans="2:9">
      <c r="B886" s="1"/>
      <c r="C886" s="29"/>
      <c r="D886" s="27"/>
      <c r="E886" s="27"/>
      <c r="F886" s="27"/>
      <c r="G886" s="1"/>
      <c r="H886" s="1"/>
      <c r="I886" s="1"/>
    </row>
    <row r="887" spans="2:9">
      <c r="B887" s="1"/>
      <c r="C887" s="29"/>
      <c r="D887" s="27"/>
      <c r="E887" s="27"/>
      <c r="F887" s="27"/>
      <c r="G887" s="1"/>
      <c r="H887" s="1"/>
      <c r="I887" s="1"/>
    </row>
    <row r="888" spans="2:9">
      <c r="B888" s="1"/>
      <c r="C888" s="29"/>
      <c r="D888" s="27"/>
      <c r="E888" s="27"/>
      <c r="F888" s="27"/>
      <c r="G888" s="1"/>
      <c r="H888" s="1"/>
      <c r="I888" s="1"/>
    </row>
    <row r="889" spans="2:9">
      <c r="B889" s="1"/>
      <c r="C889" s="29"/>
      <c r="D889" s="27"/>
      <c r="E889" s="27"/>
      <c r="F889" s="27"/>
      <c r="G889" s="1"/>
      <c r="H889" s="1"/>
      <c r="I889" s="1"/>
    </row>
    <row r="890" spans="2:9">
      <c r="B890" s="1"/>
      <c r="C890" s="29"/>
      <c r="D890" s="27"/>
      <c r="E890" s="27"/>
      <c r="F890" s="27"/>
      <c r="G890" s="1"/>
      <c r="H890" s="1"/>
      <c r="I890" s="1"/>
    </row>
    <row r="891" spans="2:9">
      <c r="B891" s="1"/>
      <c r="C891" s="29"/>
      <c r="D891" s="27"/>
      <c r="E891" s="27"/>
      <c r="F891" s="27"/>
      <c r="G891" s="1"/>
      <c r="H891" s="1"/>
      <c r="I891" s="1"/>
    </row>
    <row r="892" spans="2:9">
      <c r="B892" s="1"/>
      <c r="C892" s="29"/>
      <c r="D892" s="27"/>
      <c r="E892" s="27"/>
      <c r="F892" s="27"/>
      <c r="G892" s="1"/>
      <c r="H892" s="1"/>
      <c r="I892" s="1"/>
    </row>
    <row r="893" spans="2:9">
      <c r="B893" s="1"/>
      <c r="C893" s="29"/>
      <c r="D893" s="27"/>
      <c r="E893" s="27"/>
      <c r="F893" s="27"/>
      <c r="G893" s="1"/>
      <c r="H893" s="1"/>
      <c r="I893" s="1"/>
    </row>
    <row r="894" spans="2:9">
      <c r="B894" s="1"/>
      <c r="C894" s="29"/>
      <c r="D894" s="27"/>
      <c r="E894" s="27"/>
      <c r="F894" s="27"/>
      <c r="G894" s="1"/>
      <c r="H894" s="1"/>
      <c r="I894" s="1"/>
    </row>
    <row r="895" spans="2:9">
      <c r="B895" s="1"/>
      <c r="C895" s="29"/>
      <c r="D895" s="27"/>
      <c r="E895" s="27"/>
      <c r="F895" s="27"/>
      <c r="G895" s="1"/>
      <c r="H895" s="1"/>
      <c r="I895" s="1"/>
    </row>
    <row r="896" spans="2:9">
      <c r="B896" s="1"/>
      <c r="C896" s="29"/>
      <c r="D896" s="27"/>
      <c r="E896" s="27"/>
      <c r="F896" s="27"/>
      <c r="G896" s="1"/>
      <c r="H896" s="1"/>
      <c r="I896" s="1"/>
    </row>
    <row r="897" spans="2:9">
      <c r="B897" s="1"/>
      <c r="C897" s="29"/>
      <c r="D897" s="27"/>
      <c r="E897" s="27"/>
      <c r="F897" s="27"/>
      <c r="G897" s="1"/>
      <c r="H897" s="1"/>
      <c r="I897" s="1"/>
    </row>
    <row r="898" spans="2:9">
      <c r="B898" s="1"/>
      <c r="C898" s="29"/>
      <c r="D898" s="27"/>
      <c r="E898" s="27"/>
      <c r="F898" s="27"/>
      <c r="G898" s="1"/>
      <c r="H898" s="1"/>
      <c r="I898" s="1"/>
    </row>
    <row r="899" spans="2:9">
      <c r="B899" s="1"/>
      <c r="C899" s="29"/>
      <c r="D899" s="27"/>
      <c r="E899" s="27"/>
      <c r="F899" s="27"/>
      <c r="G899" s="1"/>
      <c r="H899" s="1"/>
      <c r="I899" s="1"/>
    </row>
    <row r="900" spans="2:9">
      <c r="B900" s="1"/>
      <c r="C900" s="29"/>
      <c r="D900" s="27"/>
      <c r="E900" s="27"/>
      <c r="F900" s="27"/>
      <c r="G900" s="1"/>
      <c r="H900" s="1"/>
      <c r="I900" s="1"/>
    </row>
    <row r="901" spans="2:9">
      <c r="B901" s="1"/>
      <c r="C901" s="29"/>
      <c r="D901" s="27"/>
      <c r="E901" s="27"/>
      <c r="F901" s="27"/>
      <c r="G901" s="1"/>
      <c r="H901" s="1"/>
      <c r="I901" s="1"/>
    </row>
    <row r="902" spans="2:9">
      <c r="B902" s="1"/>
      <c r="C902" s="29"/>
      <c r="D902" s="27"/>
      <c r="E902" s="27"/>
      <c r="F902" s="27"/>
      <c r="G902" s="1"/>
      <c r="H902" s="1"/>
      <c r="I902" s="1"/>
    </row>
    <row r="903" spans="2:9">
      <c r="B903" s="1"/>
      <c r="C903" s="29"/>
      <c r="D903" s="27"/>
      <c r="E903" s="27"/>
      <c r="F903" s="27"/>
      <c r="G903" s="1"/>
      <c r="H903" s="1"/>
      <c r="I903" s="1"/>
    </row>
    <row r="904" spans="2:9">
      <c r="B904" s="1"/>
      <c r="C904" s="29"/>
      <c r="D904" s="27"/>
      <c r="E904" s="27"/>
      <c r="F904" s="27"/>
      <c r="G904" s="1"/>
      <c r="H904" s="1"/>
      <c r="I904" s="1"/>
    </row>
    <row r="905" spans="2:9">
      <c r="B905" s="1"/>
      <c r="C905" s="29"/>
      <c r="D905" s="27"/>
      <c r="E905" s="27"/>
      <c r="F905" s="27"/>
      <c r="G905" s="1"/>
      <c r="H905" s="1"/>
      <c r="I905" s="1"/>
    </row>
    <row r="906" spans="2:9">
      <c r="B906" s="1"/>
      <c r="C906" s="29"/>
      <c r="D906" s="27"/>
      <c r="E906" s="27"/>
      <c r="F906" s="27"/>
      <c r="G906" s="1"/>
      <c r="H906" s="1"/>
      <c r="I906" s="1"/>
    </row>
    <row r="907" spans="2:9">
      <c r="B907" s="1"/>
      <c r="C907" s="29"/>
      <c r="D907" s="27"/>
      <c r="E907" s="27"/>
      <c r="F907" s="27"/>
      <c r="G907" s="1"/>
      <c r="H907" s="1"/>
      <c r="I907" s="1"/>
    </row>
    <row r="908" spans="2:9">
      <c r="B908" s="1"/>
      <c r="C908" s="29"/>
      <c r="D908" s="27"/>
      <c r="E908" s="27"/>
      <c r="F908" s="27"/>
      <c r="G908" s="1"/>
      <c r="H908" s="1"/>
      <c r="I908" s="1"/>
    </row>
    <row r="909" spans="2:9">
      <c r="B909" s="1"/>
      <c r="C909" s="29"/>
      <c r="D909" s="27"/>
      <c r="E909" s="27"/>
      <c r="F909" s="27"/>
      <c r="G909" s="1"/>
      <c r="H909" s="1"/>
      <c r="I909" s="1"/>
    </row>
    <row r="910" spans="2:9">
      <c r="B910" s="1"/>
      <c r="C910" s="29"/>
      <c r="D910" s="27"/>
      <c r="E910" s="27"/>
      <c r="F910" s="27"/>
      <c r="G910" s="1"/>
      <c r="H910" s="1"/>
      <c r="I910" s="1"/>
    </row>
    <row r="911" spans="2:9">
      <c r="B911" s="1"/>
      <c r="C911" s="29"/>
      <c r="D911" s="27"/>
      <c r="E911" s="27"/>
      <c r="F911" s="27"/>
      <c r="G911" s="1"/>
      <c r="H911" s="1"/>
      <c r="I911" s="1"/>
    </row>
    <row r="912" spans="2:9">
      <c r="B912" s="1"/>
      <c r="C912" s="29"/>
      <c r="D912" s="27"/>
      <c r="E912" s="27"/>
      <c r="F912" s="27"/>
      <c r="G912" s="1"/>
      <c r="H912" s="1"/>
      <c r="I912" s="1"/>
    </row>
    <row r="913" spans="2:9">
      <c r="B913" s="1"/>
      <c r="C913" s="29"/>
      <c r="D913" s="27"/>
      <c r="E913" s="27"/>
      <c r="F913" s="27"/>
      <c r="G913" s="1"/>
      <c r="H913" s="1"/>
      <c r="I913" s="1"/>
    </row>
    <row r="914" spans="2:9">
      <c r="B914" s="1"/>
      <c r="C914" s="29"/>
      <c r="D914" s="27"/>
      <c r="E914" s="27"/>
      <c r="F914" s="27"/>
      <c r="G914" s="1"/>
      <c r="H914" s="1"/>
      <c r="I914" s="1"/>
    </row>
    <row r="915" spans="2:9">
      <c r="B915" s="1"/>
      <c r="C915" s="29"/>
      <c r="D915" s="27"/>
      <c r="E915" s="27"/>
      <c r="F915" s="27"/>
      <c r="G915" s="1"/>
      <c r="H915" s="1"/>
      <c r="I915" s="1"/>
    </row>
    <row r="916" spans="2:9">
      <c r="B916" s="1"/>
      <c r="C916" s="29"/>
      <c r="D916" s="27"/>
      <c r="E916" s="27"/>
      <c r="F916" s="27"/>
      <c r="G916" s="1"/>
      <c r="H916" s="1"/>
      <c r="I916" s="1"/>
    </row>
    <row r="917" spans="2:9">
      <c r="B917" s="1"/>
      <c r="C917" s="29"/>
      <c r="D917" s="27"/>
      <c r="E917" s="27"/>
      <c r="F917" s="27"/>
      <c r="G917" s="1"/>
      <c r="H917" s="1"/>
      <c r="I917" s="1"/>
    </row>
    <row r="918" spans="2:9">
      <c r="B918" s="1"/>
      <c r="C918" s="29"/>
      <c r="D918" s="27"/>
      <c r="E918" s="27"/>
      <c r="F918" s="27"/>
      <c r="G918" s="1"/>
      <c r="H918" s="1"/>
      <c r="I918" s="1"/>
    </row>
    <row r="919" spans="2:9">
      <c r="B919" s="1"/>
      <c r="C919" s="29"/>
      <c r="D919" s="27"/>
      <c r="E919" s="27"/>
      <c r="F919" s="27"/>
      <c r="G919" s="1"/>
      <c r="H919" s="1"/>
      <c r="I919" s="1"/>
    </row>
    <row r="920" spans="2:9">
      <c r="B920" s="1"/>
      <c r="C920" s="29"/>
      <c r="D920" s="27"/>
      <c r="E920" s="27"/>
      <c r="F920" s="27"/>
      <c r="G920" s="1"/>
      <c r="H920" s="1"/>
      <c r="I920" s="1"/>
    </row>
    <row r="921" spans="2:9">
      <c r="B921" s="1"/>
      <c r="C921" s="29"/>
      <c r="D921" s="27"/>
      <c r="E921" s="27"/>
      <c r="F921" s="27"/>
      <c r="G921" s="1"/>
      <c r="H921" s="1"/>
      <c r="I921" s="1"/>
    </row>
    <row r="922" spans="2:9">
      <c r="B922" s="1"/>
      <c r="C922" s="29"/>
      <c r="D922" s="27"/>
      <c r="E922" s="27"/>
      <c r="F922" s="27"/>
      <c r="G922" s="1"/>
      <c r="H922" s="1"/>
      <c r="I922" s="1"/>
    </row>
    <row r="923" spans="2:9">
      <c r="B923" s="1"/>
      <c r="C923" s="29"/>
      <c r="D923" s="27"/>
      <c r="E923" s="27"/>
      <c r="F923" s="27"/>
      <c r="G923" s="1"/>
      <c r="H923" s="1"/>
      <c r="I923" s="1"/>
    </row>
    <row r="924" spans="2:9">
      <c r="B924" s="1"/>
      <c r="C924" s="29"/>
      <c r="D924" s="27"/>
      <c r="E924" s="27"/>
      <c r="F924" s="27"/>
      <c r="G924" s="1"/>
      <c r="H924" s="1"/>
      <c r="I924" s="1"/>
    </row>
    <row r="925" spans="2:9">
      <c r="B925" s="1"/>
      <c r="C925" s="29"/>
      <c r="D925" s="27"/>
      <c r="E925" s="27"/>
      <c r="F925" s="27"/>
      <c r="G925" s="1"/>
      <c r="H925" s="1"/>
      <c r="I925" s="1"/>
    </row>
    <row r="926" spans="2:9">
      <c r="B926" s="1"/>
      <c r="C926" s="29"/>
      <c r="D926" s="27"/>
      <c r="E926" s="27"/>
      <c r="F926" s="27"/>
      <c r="G926" s="1"/>
      <c r="H926" s="1"/>
      <c r="I926" s="1"/>
    </row>
    <row r="927" spans="2:9">
      <c r="B927" s="1"/>
      <c r="C927" s="29"/>
      <c r="D927" s="27"/>
      <c r="E927" s="27"/>
      <c r="F927" s="27"/>
      <c r="G927" s="1"/>
      <c r="H927" s="1"/>
      <c r="I927" s="1"/>
    </row>
    <row r="928" spans="2:9">
      <c r="B928" s="1"/>
      <c r="C928" s="29"/>
      <c r="D928" s="27"/>
      <c r="E928" s="27"/>
      <c r="F928" s="27"/>
      <c r="G928" s="1"/>
      <c r="H928" s="1"/>
      <c r="I928" s="1"/>
    </row>
    <row r="929" spans="2:9">
      <c r="B929" s="1"/>
      <c r="C929" s="29"/>
      <c r="D929" s="27"/>
      <c r="E929" s="27"/>
      <c r="F929" s="27"/>
      <c r="G929" s="1"/>
      <c r="H929" s="1"/>
      <c r="I929" s="1"/>
    </row>
    <row r="930" spans="2:9">
      <c r="B930" s="1"/>
      <c r="C930" s="29"/>
      <c r="D930" s="27"/>
      <c r="E930" s="27"/>
      <c r="F930" s="27"/>
      <c r="G930" s="1"/>
      <c r="H930" s="1"/>
      <c r="I930" s="1"/>
    </row>
    <row r="931" spans="2:9">
      <c r="B931" s="1"/>
      <c r="C931" s="29"/>
      <c r="D931" s="27"/>
      <c r="E931" s="27"/>
      <c r="F931" s="27"/>
      <c r="G931" s="1"/>
      <c r="H931" s="1"/>
      <c r="I931" s="1"/>
    </row>
    <row r="932" spans="2:9">
      <c r="B932" s="1"/>
      <c r="C932" s="29"/>
      <c r="D932" s="27"/>
      <c r="E932" s="27"/>
      <c r="F932" s="27"/>
      <c r="G932" s="1"/>
      <c r="H932" s="1"/>
      <c r="I932" s="1"/>
    </row>
    <row r="933" spans="2:9">
      <c r="B933" s="1"/>
      <c r="C933" s="29"/>
      <c r="D933" s="27"/>
      <c r="E933" s="27"/>
      <c r="F933" s="27"/>
      <c r="G933" s="1"/>
      <c r="H933" s="1"/>
      <c r="I933" s="1"/>
    </row>
    <row r="934" spans="2:9">
      <c r="B934" s="1"/>
      <c r="C934" s="29"/>
      <c r="D934" s="27"/>
      <c r="E934" s="27"/>
      <c r="F934" s="27"/>
      <c r="G934" s="1"/>
      <c r="H934" s="1"/>
      <c r="I934" s="1"/>
    </row>
    <row r="935" spans="2:9">
      <c r="B935" s="1"/>
      <c r="C935" s="29"/>
      <c r="D935" s="27"/>
      <c r="E935" s="27"/>
      <c r="F935" s="27"/>
      <c r="G935" s="1"/>
      <c r="H935" s="1"/>
      <c r="I935" s="1"/>
    </row>
    <row r="936" spans="2:9">
      <c r="B936" s="1"/>
      <c r="C936" s="29"/>
      <c r="D936" s="27"/>
      <c r="E936" s="27"/>
      <c r="F936" s="27"/>
      <c r="G936" s="1"/>
      <c r="H936" s="1"/>
      <c r="I936" s="1"/>
    </row>
    <row r="937" spans="2:9">
      <c r="B937" s="1"/>
      <c r="C937" s="29"/>
      <c r="D937" s="27"/>
      <c r="E937" s="27"/>
      <c r="F937" s="27"/>
      <c r="G937" s="1"/>
      <c r="H937" s="1"/>
      <c r="I937" s="1"/>
    </row>
    <row r="938" spans="2:9">
      <c r="B938" s="1"/>
      <c r="C938" s="29"/>
      <c r="D938" s="27"/>
      <c r="E938" s="27"/>
      <c r="F938" s="27"/>
      <c r="G938" s="1"/>
      <c r="H938" s="1"/>
      <c r="I938" s="1"/>
    </row>
    <row r="939" spans="2:9">
      <c r="B939" s="1"/>
      <c r="C939" s="29"/>
      <c r="D939" s="27"/>
      <c r="E939" s="27"/>
      <c r="F939" s="27"/>
      <c r="G939" s="1"/>
      <c r="H939" s="1"/>
      <c r="I939" s="1"/>
    </row>
    <row r="940" spans="2:9">
      <c r="B940" s="1"/>
      <c r="C940" s="29"/>
      <c r="D940" s="27"/>
      <c r="E940" s="27"/>
      <c r="F940" s="27"/>
      <c r="G940" s="1"/>
      <c r="H940" s="1"/>
      <c r="I940" s="1"/>
    </row>
    <row r="941" spans="2:9">
      <c r="B941" s="1"/>
      <c r="C941" s="29"/>
      <c r="D941" s="27"/>
      <c r="E941" s="27"/>
      <c r="F941" s="27"/>
      <c r="G941" s="1"/>
      <c r="H941" s="1"/>
      <c r="I941" s="1"/>
    </row>
    <row r="942" spans="2:9">
      <c r="B942" s="1"/>
      <c r="C942" s="29"/>
      <c r="D942" s="27"/>
      <c r="E942" s="27"/>
      <c r="F942" s="27"/>
      <c r="G942" s="1"/>
      <c r="H942" s="1"/>
      <c r="I942" s="1"/>
    </row>
    <row r="943" spans="2:9">
      <c r="B943" s="1"/>
      <c r="C943" s="29"/>
      <c r="D943" s="27"/>
      <c r="E943" s="27"/>
      <c r="F943" s="27"/>
      <c r="G943" s="1"/>
      <c r="H943" s="1"/>
      <c r="I943" s="1"/>
    </row>
    <row r="944" spans="2:9">
      <c r="B944" s="1"/>
      <c r="C944" s="29"/>
      <c r="D944" s="27"/>
      <c r="E944" s="27"/>
      <c r="F944" s="27"/>
      <c r="G944" s="1"/>
      <c r="H944" s="1"/>
      <c r="I944" s="1"/>
    </row>
    <row r="945" spans="2:9">
      <c r="B945" s="1"/>
      <c r="C945" s="29"/>
      <c r="D945" s="27"/>
      <c r="E945" s="27"/>
      <c r="F945" s="27"/>
      <c r="G945" s="1"/>
      <c r="H945" s="1"/>
      <c r="I945" s="1"/>
    </row>
    <row r="946" spans="2:9">
      <c r="B946" s="1"/>
      <c r="C946" s="29"/>
      <c r="D946" s="27"/>
      <c r="E946" s="27"/>
      <c r="F946" s="27"/>
      <c r="G946" s="1"/>
      <c r="H946" s="1"/>
      <c r="I946" s="1"/>
    </row>
    <row r="947" spans="2:9">
      <c r="B947" s="1"/>
      <c r="C947" s="29"/>
      <c r="D947" s="27"/>
      <c r="E947" s="27"/>
      <c r="F947" s="27"/>
      <c r="G947" s="1"/>
      <c r="H947" s="1"/>
      <c r="I947" s="1"/>
    </row>
    <row r="948" spans="2:9">
      <c r="B948" s="1"/>
      <c r="C948" s="29"/>
      <c r="D948" s="27"/>
      <c r="E948" s="27"/>
      <c r="F948" s="27"/>
      <c r="G948" s="1"/>
      <c r="H948" s="1"/>
      <c r="I948" s="1"/>
    </row>
    <row r="949" spans="2:9">
      <c r="B949" s="1"/>
      <c r="C949" s="29"/>
      <c r="D949" s="27"/>
      <c r="E949" s="27"/>
      <c r="F949" s="27"/>
      <c r="G949" s="1"/>
      <c r="H949" s="1"/>
      <c r="I949" s="1"/>
    </row>
    <row r="950" spans="2:9">
      <c r="B950" s="1"/>
      <c r="C950" s="29"/>
      <c r="D950" s="27"/>
      <c r="E950" s="27"/>
      <c r="F950" s="27"/>
      <c r="G950" s="1"/>
      <c r="H950" s="1"/>
      <c r="I950" s="1"/>
    </row>
    <row r="951" spans="2:9">
      <c r="B951" s="1"/>
      <c r="C951" s="29"/>
      <c r="D951" s="27"/>
      <c r="E951" s="27"/>
      <c r="F951" s="27"/>
      <c r="G951" s="1"/>
      <c r="H951" s="1"/>
      <c r="I951" s="1"/>
    </row>
    <row r="952" spans="2:9">
      <c r="B952" s="1"/>
      <c r="C952" s="29"/>
      <c r="D952" s="27"/>
      <c r="E952" s="27"/>
      <c r="F952" s="27"/>
      <c r="G952" s="1"/>
      <c r="H952" s="1"/>
      <c r="I952" s="1"/>
    </row>
    <row r="953" spans="2:9">
      <c r="B953" s="1"/>
      <c r="C953" s="29"/>
      <c r="D953" s="27"/>
      <c r="E953" s="27"/>
      <c r="F953" s="27"/>
      <c r="G953" s="1"/>
      <c r="H953" s="1"/>
      <c r="I953" s="1"/>
    </row>
    <row r="954" spans="2:9">
      <c r="B954" s="1"/>
      <c r="C954" s="29"/>
      <c r="D954" s="27"/>
      <c r="E954" s="27"/>
      <c r="F954" s="27"/>
      <c r="G954" s="1"/>
      <c r="H954" s="1"/>
      <c r="I954" s="1"/>
    </row>
    <row r="955" spans="2:9">
      <c r="B955" s="1"/>
      <c r="C955" s="29"/>
      <c r="D955" s="27"/>
      <c r="E955" s="27"/>
      <c r="F955" s="27"/>
      <c r="G955" s="1"/>
      <c r="H955" s="1"/>
      <c r="I955" s="1"/>
    </row>
    <row r="956" spans="2:9">
      <c r="B956" s="1"/>
      <c r="C956" s="29"/>
      <c r="D956" s="27"/>
      <c r="E956" s="27"/>
      <c r="F956" s="27"/>
      <c r="G956" s="1"/>
      <c r="H956" s="1"/>
      <c r="I956" s="1"/>
    </row>
    <row r="957" spans="2:9">
      <c r="B957" s="1"/>
      <c r="C957" s="29"/>
      <c r="D957" s="27"/>
      <c r="E957" s="27"/>
      <c r="F957" s="27"/>
      <c r="G957" s="1"/>
      <c r="H957" s="1"/>
      <c r="I957" s="1"/>
    </row>
    <row r="958" spans="2:9">
      <c r="B958" s="1"/>
      <c r="C958" s="29"/>
      <c r="D958" s="27"/>
      <c r="E958" s="27"/>
      <c r="F958" s="27"/>
      <c r="G958" s="1"/>
      <c r="H958" s="1"/>
      <c r="I958" s="1"/>
    </row>
    <row r="959" spans="2:9">
      <c r="B959" s="1"/>
      <c r="C959" s="29"/>
      <c r="D959" s="27"/>
      <c r="E959" s="27"/>
      <c r="F959" s="27"/>
      <c r="G959" s="1"/>
      <c r="H959" s="1"/>
      <c r="I959" s="1"/>
    </row>
    <row r="960" spans="2:9">
      <c r="B960" s="1"/>
      <c r="C960" s="29"/>
      <c r="D960" s="27"/>
      <c r="E960" s="27"/>
      <c r="F960" s="27"/>
      <c r="G960" s="1"/>
      <c r="H960" s="1"/>
      <c r="I960" s="1"/>
    </row>
    <row r="961" spans="2:9">
      <c r="B961" s="1"/>
      <c r="C961" s="29"/>
      <c r="D961" s="27"/>
      <c r="E961" s="27"/>
      <c r="F961" s="27"/>
      <c r="G961" s="1"/>
      <c r="H961" s="1"/>
      <c r="I961" s="1"/>
    </row>
    <row r="962" spans="2:9">
      <c r="B962" s="1"/>
      <c r="C962" s="29"/>
      <c r="D962" s="27"/>
      <c r="E962" s="27"/>
      <c r="F962" s="27"/>
      <c r="G962" s="1"/>
      <c r="H962" s="1"/>
      <c r="I962" s="1"/>
    </row>
    <row r="963" spans="2:9">
      <c r="B963" s="1"/>
      <c r="C963" s="29"/>
      <c r="D963" s="27"/>
      <c r="E963" s="27"/>
      <c r="F963" s="27"/>
      <c r="G963" s="1"/>
      <c r="H963" s="1"/>
      <c r="I963" s="1"/>
    </row>
    <row r="964" spans="2:9">
      <c r="B964" s="1"/>
      <c r="C964" s="29"/>
      <c r="D964" s="27"/>
      <c r="E964" s="27"/>
      <c r="F964" s="27"/>
      <c r="G964" s="1"/>
      <c r="H964" s="1"/>
      <c r="I964" s="1"/>
    </row>
    <row r="965" spans="2:9">
      <c r="B965" s="1"/>
      <c r="C965" s="29"/>
      <c r="D965" s="27"/>
      <c r="E965" s="27"/>
      <c r="F965" s="27"/>
      <c r="G965" s="1"/>
      <c r="H965" s="1"/>
      <c r="I965" s="1"/>
    </row>
    <row r="966" spans="2:9">
      <c r="B966" s="1"/>
      <c r="C966" s="29"/>
      <c r="D966" s="27"/>
      <c r="E966" s="27"/>
      <c r="F966" s="27"/>
      <c r="G966" s="1"/>
      <c r="H966" s="1"/>
      <c r="I966" s="1"/>
    </row>
    <row r="967" spans="2:9">
      <c r="B967" s="1"/>
      <c r="C967" s="29"/>
      <c r="D967" s="27"/>
      <c r="E967" s="27"/>
      <c r="F967" s="27"/>
      <c r="G967" s="1"/>
      <c r="H967" s="1"/>
      <c r="I967" s="1"/>
    </row>
    <row r="968" spans="2:9">
      <c r="B968" s="1"/>
      <c r="C968" s="29"/>
      <c r="D968" s="27"/>
      <c r="E968" s="27"/>
      <c r="F968" s="27"/>
      <c r="G968" s="1"/>
      <c r="H968" s="1"/>
      <c r="I968" s="1"/>
    </row>
    <row r="969" spans="2:9">
      <c r="B969" s="1"/>
      <c r="C969" s="29"/>
      <c r="D969" s="27"/>
      <c r="E969" s="27"/>
      <c r="F969" s="27"/>
      <c r="G969" s="1"/>
      <c r="H969" s="1"/>
      <c r="I969" s="1"/>
    </row>
    <row r="970" spans="2:9">
      <c r="B970" s="1"/>
      <c r="C970" s="29"/>
      <c r="D970" s="27"/>
      <c r="E970" s="27"/>
      <c r="F970" s="27"/>
      <c r="G970" s="1"/>
      <c r="H970" s="1"/>
      <c r="I970" s="1"/>
    </row>
    <row r="971" spans="2:9">
      <c r="B971" s="1"/>
      <c r="C971" s="29"/>
      <c r="D971" s="27"/>
      <c r="E971" s="27"/>
      <c r="F971" s="27"/>
      <c r="G971" s="1"/>
      <c r="H971" s="1"/>
      <c r="I971" s="1"/>
    </row>
    <row r="972" spans="2:9">
      <c r="B972" s="1"/>
      <c r="C972" s="29"/>
      <c r="D972" s="27"/>
      <c r="E972" s="27"/>
      <c r="F972" s="27"/>
      <c r="G972" s="1"/>
      <c r="H972" s="1"/>
      <c r="I972" s="1"/>
    </row>
    <row r="973" spans="2:9">
      <c r="B973" s="1"/>
      <c r="C973" s="29"/>
      <c r="D973" s="27"/>
      <c r="E973" s="27"/>
      <c r="F973" s="27"/>
      <c r="G973" s="1"/>
      <c r="H973" s="1"/>
      <c r="I973" s="1"/>
    </row>
    <row r="974" spans="2:9">
      <c r="B974" s="1"/>
      <c r="C974" s="29"/>
      <c r="D974" s="27"/>
      <c r="E974" s="27"/>
      <c r="F974" s="27"/>
      <c r="G974" s="1"/>
      <c r="H974" s="1"/>
      <c r="I974" s="1"/>
    </row>
    <row r="975" spans="2:9">
      <c r="B975" s="1"/>
      <c r="C975" s="29"/>
      <c r="D975" s="27"/>
      <c r="E975" s="27"/>
      <c r="F975" s="27"/>
      <c r="G975" s="1"/>
      <c r="H975" s="1"/>
      <c r="I975" s="1"/>
    </row>
    <row r="976" spans="2:9">
      <c r="B976" s="1"/>
      <c r="C976" s="29"/>
      <c r="D976" s="27"/>
      <c r="E976" s="27"/>
      <c r="F976" s="27"/>
      <c r="G976" s="1"/>
      <c r="H976" s="1"/>
      <c r="I976" s="1"/>
    </row>
    <row r="977" spans="2:9">
      <c r="B977" s="1"/>
      <c r="C977" s="29"/>
      <c r="D977" s="27"/>
      <c r="E977" s="27"/>
      <c r="F977" s="27"/>
      <c r="G977" s="1"/>
      <c r="H977" s="1"/>
      <c r="I977" s="1"/>
    </row>
    <row r="978" spans="2:9">
      <c r="B978" s="1"/>
      <c r="C978" s="29"/>
      <c r="D978" s="27"/>
      <c r="E978" s="27"/>
      <c r="F978" s="27"/>
      <c r="G978" s="1"/>
      <c r="H978" s="1"/>
      <c r="I978" s="1"/>
    </row>
    <row r="979" spans="2:9">
      <c r="B979" s="1"/>
      <c r="C979" s="29"/>
      <c r="D979" s="27"/>
      <c r="E979" s="27"/>
      <c r="F979" s="27"/>
      <c r="G979" s="1"/>
      <c r="H979" s="1"/>
      <c r="I979" s="1"/>
    </row>
    <row r="980" spans="2:9">
      <c r="B980" s="1"/>
      <c r="C980" s="29"/>
      <c r="D980" s="27"/>
      <c r="E980" s="27"/>
      <c r="F980" s="27"/>
      <c r="G980" s="1"/>
      <c r="H980" s="1"/>
      <c r="I980" s="1"/>
    </row>
    <row r="981" spans="2:9">
      <c r="B981" s="1"/>
      <c r="C981" s="29"/>
      <c r="D981" s="27"/>
      <c r="E981" s="27"/>
      <c r="F981" s="27"/>
      <c r="G981" s="1"/>
      <c r="H981" s="1"/>
      <c r="I981" s="1"/>
    </row>
    <row r="982" spans="2:9">
      <c r="B982" s="1"/>
      <c r="C982" s="29"/>
      <c r="D982" s="27"/>
      <c r="E982" s="27"/>
      <c r="F982" s="27"/>
      <c r="G982" s="1"/>
      <c r="H982" s="1"/>
      <c r="I982" s="1"/>
    </row>
    <row r="983" spans="2:9">
      <c r="B983" s="1"/>
      <c r="C983" s="29"/>
      <c r="D983" s="27"/>
      <c r="E983" s="27"/>
      <c r="F983" s="27"/>
      <c r="G983" s="1"/>
      <c r="H983" s="1"/>
      <c r="I983" s="1"/>
    </row>
    <row r="984" spans="2:9">
      <c r="B984" s="1"/>
      <c r="C984" s="29"/>
      <c r="D984" s="27"/>
      <c r="E984" s="27"/>
      <c r="F984" s="27"/>
      <c r="G984" s="1"/>
      <c r="H984" s="1"/>
      <c r="I984" s="1"/>
    </row>
    <row r="985" spans="2:9">
      <c r="B985" s="1"/>
      <c r="C985" s="29"/>
      <c r="D985" s="27"/>
      <c r="E985" s="27"/>
      <c r="F985" s="27"/>
      <c r="G985" s="1"/>
      <c r="H985" s="1"/>
      <c r="I985" s="1"/>
    </row>
    <row r="986" spans="2:9">
      <c r="B986" s="1"/>
      <c r="C986" s="29"/>
      <c r="D986" s="27"/>
      <c r="E986" s="27"/>
      <c r="F986" s="27"/>
      <c r="G986" s="1"/>
      <c r="H986" s="1"/>
      <c r="I986" s="1"/>
    </row>
    <row r="987" spans="2:9">
      <c r="B987" s="1"/>
      <c r="C987" s="29"/>
      <c r="D987" s="27"/>
      <c r="E987" s="27"/>
      <c r="F987" s="27"/>
      <c r="G987" s="1"/>
      <c r="H987" s="1"/>
      <c r="I987" s="1"/>
    </row>
    <row r="988" spans="2:9">
      <c r="B988" s="1"/>
      <c r="C988" s="29"/>
      <c r="D988" s="27"/>
      <c r="E988" s="27"/>
      <c r="F988" s="27"/>
      <c r="G988" s="1"/>
      <c r="H988" s="1"/>
      <c r="I988" s="1"/>
    </row>
    <row r="989" spans="2:9">
      <c r="B989" s="1"/>
      <c r="C989" s="29"/>
      <c r="D989" s="27"/>
      <c r="E989" s="27"/>
      <c r="F989" s="27"/>
      <c r="G989" s="1"/>
      <c r="H989" s="1"/>
      <c r="I989" s="1"/>
    </row>
    <row r="990" spans="2:9">
      <c r="B990" s="1"/>
      <c r="C990" s="29"/>
      <c r="D990" s="27"/>
      <c r="E990" s="27"/>
      <c r="F990" s="27"/>
      <c r="G990" s="1"/>
      <c r="H990" s="1"/>
      <c r="I990" s="1"/>
    </row>
    <row r="991" spans="2:9">
      <c r="B991" s="1"/>
      <c r="C991" s="29"/>
      <c r="D991" s="27"/>
      <c r="E991" s="27"/>
      <c r="F991" s="27"/>
      <c r="G991" s="1"/>
      <c r="H991" s="1"/>
      <c r="I991" s="1"/>
    </row>
    <row r="992" spans="2:9">
      <c r="B992" s="1"/>
      <c r="C992" s="29"/>
      <c r="D992" s="27"/>
      <c r="E992" s="27"/>
      <c r="F992" s="27"/>
      <c r="G992" s="1"/>
      <c r="H992" s="1"/>
      <c r="I992" s="1"/>
    </row>
    <row r="993" spans="2:9">
      <c r="B993" s="1"/>
      <c r="C993" s="29"/>
      <c r="D993" s="27"/>
      <c r="E993" s="27"/>
      <c r="F993" s="27"/>
      <c r="G993" s="1"/>
      <c r="H993" s="1"/>
      <c r="I993" s="1"/>
    </row>
    <row r="994" spans="2:9">
      <c r="B994" s="1"/>
      <c r="C994" s="29"/>
      <c r="D994" s="27"/>
      <c r="E994" s="27"/>
      <c r="F994" s="27"/>
      <c r="G994" s="1"/>
      <c r="H994" s="1"/>
      <c r="I994" s="1"/>
    </row>
    <row r="995" spans="2:9">
      <c r="B995" s="1"/>
      <c r="C995" s="29"/>
      <c r="D995" s="27"/>
      <c r="E995" s="27"/>
      <c r="F995" s="27"/>
      <c r="G995" s="1"/>
      <c r="H995" s="1"/>
      <c r="I995" s="1"/>
    </row>
    <row r="996" spans="2:9">
      <c r="B996" s="1"/>
      <c r="C996" s="29"/>
      <c r="D996" s="27"/>
      <c r="E996" s="27"/>
      <c r="F996" s="27"/>
      <c r="G996" s="1"/>
      <c r="H996" s="1"/>
      <c r="I996" s="1"/>
    </row>
    <row r="997" spans="2:9">
      <c r="B997" s="1"/>
      <c r="C997" s="29"/>
      <c r="D997" s="27"/>
      <c r="E997" s="27"/>
      <c r="F997" s="27"/>
      <c r="G997" s="1"/>
      <c r="H997" s="1"/>
      <c r="I997" s="1"/>
    </row>
    <row r="998" spans="2:9">
      <c r="B998" s="1"/>
      <c r="C998" s="29"/>
      <c r="D998" s="27"/>
      <c r="E998" s="27"/>
      <c r="F998" s="27"/>
      <c r="G998" s="1"/>
      <c r="H998" s="1"/>
      <c r="I998" s="1"/>
    </row>
    <row r="999" spans="2:9">
      <c r="B999" s="1"/>
      <c r="C999" s="29"/>
      <c r="D999" s="27"/>
      <c r="E999" s="27"/>
      <c r="F999" s="27"/>
      <c r="G999" s="1"/>
      <c r="H999" s="1"/>
      <c r="I999" s="1"/>
    </row>
    <row r="1000" spans="2:9">
      <c r="B1000" s="1"/>
      <c r="C1000" s="29"/>
      <c r="D1000" s="27"/>
      <c r="E1000" s="27"/>
      <c r="F1000" s="27"/>
      <c r="G1000" s="1"/>
      <c r="H1000" s="1"/>
      <c r="I1000" s="1"/>
    </row>
    <row r="1001" spans="2:9">
      <c r="B1001" s="1"/>
      <c r="C1001" s="29"/>
      <c r="D1001" s="27"/>
      <c r="E1001" s="27"/>
      <c r="F1001" s="27"/>
      <c r="G1001" s="1"/>
      <c r="H1001" s="1"/>
      <c r="I1001" s="1"/>
    </row>
    <row r="1002" spans="2:9">
      <c r="B1002" s="1"/>
      <c r="C1002" s="29"/>
      <c r="D1002" s="27"/>
      <c r="E1002" s="27"/>
      <c r="F1002" s="27"/>
      <c r="G1002" s="1"/>
      <c r="H1002" s="1"/>
      <c r="I1002" s="1"/>
    </row>
    <row r="1003" spans="2:9">
      <c r="B1003" s="1"/>
      <c r="C1003" s="29"/>
      <c r="D1003" s="27"/>
      <c r="E1003" s="27"/>
      <c r="F1003" s="27"/>
      <c r="G1003" s="1"/>
      <c r="H1003" s="1"/>
      <c r="I1003" s="1"/>
    </row>
    <row r="1004" spans="2:9">
      <c r="B1004" s="1"/>
      <c r="C1004" s="29"/>
      <c r="D1004" s="27"/>
      <c r="E1004" s="27"/>
      <c r="F1004" s="27"/>
      <c r="G1004" s="1"/>
      <c r="H1004" s="1"/>
      <c r="I1004" s="1"/>
    </row>
    <row r="1005" spans="2:9">
      <c r="B1005" s="1"/>
      <c r="C1005" s="29"/>
      <c r="D1005" s="27"/>
      <c r="E1005" s="27"/>
      <c r="F1005" s="27"/>
      <c r="G1005" s="1"/>
      <c r="H1005" s="1"/>
      <c r="I1005" s="1"/>
    </row>
    <row r="1006" spans="2:9">
      <c r="B1006" s="1"/>
      <c r="C1006" s="29"/>
      <c r="D1006" s="27"/>
      <c r="E1006" s="27"/>
      <c r="F1006" s="27"/>
      <c r="G1006" s="1"/>
      <c r="H1006" s="1"/>
      <c r="I1006" s="1"/>
    </row>
    <row r="1007" spans="2:9">
      <c r="B1007" s="1"/>
      <c r="C1007" s="29"/>
      <c r="D1007" s="27"/>
      <c r="E1007" s="27"/>
      <c r="F1007" s="27"/>
      <c r="G1007" s="1"/>
      <c r="H1007" s="1"/>
      <c r="I1007" s="1"/>
    </row>
    <row r="1008" spans="2:9">
      <c r="B1008" s="1"/>
      <c r="C1008" s="29"/>
      <c r="D1008" s="27"/>
      <c r="E1008" s="27"/>
      <c r="F1008" s="27"/>
      <c r="G1008" s="1"/>
      <c r="H1008" s="1"/>
      <c r="I1008" s="1"/>
    </row>
    <row r="1009" spans="2:9">
      <c r="B1009" s="1"/>
      <c r="C1009" s="29"/>
      <c r="D1009" s="27"/>
      <c r="E1009" s="27"/>
      <c r="F1009" s="27"/>
      <c r="G1009" s="1"/>
      <c r="H1009" s="1"/>
      <c r="I1009" s="1"/>
    </row>
    <row r="1010" spans="2:9">
      <c r="B1010" s="1"/>
      <c r="C1010" s="29"/>
      <c r="D1010" s="27"/>
      <c r="E1010" s="27"/>
      <c r="F1010" s="27"/>
      <c r="G1010" s="1"/>
      <c r="H1010" s="1"/>
      <c r="I1010" s="1"/>
    </row>
    <row r="1011" spans="2:9">
      <c r="B1011" s="1"/>
      <c r="C1011" s="29"/>
      <c r="D1011" s="27"/>
      <c r="E1011" s="27"/>
      <c r="F1011" s="27"/>
      <c r="G1011" s="1"/>
      <c r="H1011" s="1"/>
      <c r="I1011" s="1"/>
    </row>
    <row r="1012" spans="2:9">
      <c r="B1012" s="1"/>
      <c r="C1012" s="29"/>
      <c r="D1012" s="27"/>
      <c r="E1012" s="27"/>
      <c r="F1012" s="27"/>
      <c r="G1012" s="1"/>
      <c r="H1012" s="1"/>
      <c r="I1012" s="1"/>
    </row>
    <row r="1013" spans="2:9">
      <c r="B1013" s="1"/>
      <c r="C1013" s="29"/>
      <c r="D1013" s="27"/>
      <c r="E1013" s="27"/>
      <c r="F1013" s="27"/>
      <c r="G1013" s="1"/>
      <c r="H1013" s="1"/>
      <c r="I1013" s="1"/>
    </row>
    <row r="1014" spans="2:9">
      <c r="B1014" s="1"/>
      <c r="C1014" s="29"/>
      <c r="D1014" s="27"/>
      <c r="E1014" s="27"/>
      <c r="F1014" s="27"/>
      <c r="G1014" s="1"/>
      <c r="H1014" s="1"/>
      <c r="I1014" s="1"/>
    </row>
    <row r="1015" spans="2:9">
      <c r="B1015" s="1"/>
      <c r="C1015" s="29"/>
      <c r="D1015" s="27"/>
      <c r="E1015" s="27"/>
      <c r="F1015" s="27"/>
      <c r="G1015" s="1"/>
      <c r="H1015" s="1"/>
      <c r="I1015" s="1"/>
    </row>
    <row r="1016" spans="2:9">
      <c r="B1016" s="1"/>
      <c r="C1016" s="29"/>
      <c r="D1016" s="27"/>
      <c r="E1016" s="27"/>
      <c r="F1016" s="27"/>
      <c r="G1016" s="1"/>
      <c r="H1016" s="1"/>
      <c r="I1016" s="1"/>
    </row>
    <row r="1017" spans="2:9">
      <c r="B1017" s="1"/>
      <c r="C1017" s="29"/>
      <c r="D1017" s="27"/>
      <c r="E1017" s="27"/>
      <c r="F1017" s="27"/>
      <c r="G1017" s="1"/>
      <c r="H1017" s="1"/>
      <c r="I1017" s="1"/>
    </row>
    <row r="1018" spans="2:9">
      <c r="B1018" s="1"/>
      <c r="C1018" s="29"/>
      <c r="D1018" s="27"/>
      <c r="E1018" s="27"/>
      <c r="F1018" s="27"/>
      <c r="G1018" s="1"/>
      <c r="H1018" s="1"/>
      <c r="I1018" s="1"/>
    </row>
    <row r="1019" spans="2:9">
      <c r="B1019" s="1"/>
      <c r="C1019" s="29"/>
      <c r="D1019" s="27"/>
      <c r="E1019" s="27"/>
      <c r="F1019" s="27"/>
      <c r="G1019" s="1"/>
      <c r="H1019" s="1"/>
      <c r="I1019" s="1"/>
    </row>
    <row r="1020" spans="2:9">
      <c r="B1020" s="1"/>
      <c r="C1020" s="29"/>
      <c r="D1020" s="27"/>
      <c r="E1020" s="27"/>
      <c r="F1020" s="27"/>
      <c r="G1020" s="1"/>
      <c r="H1020" s="1"/>
      <c r="I1020" s="1"/>
    </row>
    <row r="1021" spans="2:9">
      <c r="B1021" s="1"/>
      <c r="C1021" s="29"/>
      <c r="D1021" s="27"/>
      <c r="E1021" s="27"/>
      <c r="F1021" s="27"/>
      <c r="G1021" s="1"/>
      <c r="H1021" s="1"/>
      <c r="I1021" s="1"/>
    </row>
    <row r="1022" spans="2:9">
      <c r="B1022" s="1"/>
      <c r="C1022" s="29"/>
      <c r="D1022" s="27"/>
      <c r="E1022" s="27"/>
      <c r="F1022" s="27"/>
      <c r="G1022" s="1"/>
      <c r="H1022" s="1"/>
      <c r="I1022" s="1"/>
    </row>
    <row r="1023" spans="2:9">
      <c r="B1023" s="1"/>
      <c r="C1023" s="29"/>
      <c r="D1023" s="27"/>
      <c r="E1023" s="27"/>
      <c r="F1023" s="27"/>
      <c r="G1023" s="1"/>
      <c r="H1023" s="1"/>
      <c r="I1023" s="1"/>
    </row>
    <row r="1024" spans="2:9">
      <c r="B1024" s="1"/>
      <c r="C1024" s="29"/>
      <c r="D1024" s="27"/>
      <c r="E1024" s="27"/>
      <c r="F1024" s="27"/>
      <c r="G1024" s="1"/>
      <c r="H1024" s="1"/>
      <c r="I1024" s="1"/>
    </row>
    <row r="1025" spans="2:9">
      <c r="B1025" s="1"/>
      <c r="C1025" s="29"/>
      <c r="D1025" s="27"/>
      <c r="E1025" s="27"/>
      <c r="F1025" s="27"/>
      <c r="G1025" s="1"/>
      <c r="H1025" s="1"/>
      <c r="I1025" s="1"/>
    </row>
    <row r="1026" spans="2:9">
      <c r="B1026" s="1"/>
      <c r="C1026" s="29"/>
      <c r="D1026" s="27"/>
      <c r="E1026" s="27"/>
      <c r="F1026" s="27"/>
      <c r="G1026" s="1"/>
      <c r="H1026" s="1"/>
      <c r="I1026" s="1"/>
    </row>
    <row r="1027" spans="2:9">
      <c r="B1027" s="1"/>
      <c r="C1027" s="29"/>
      <c r="D1027" s="27"/>
      <c r="E1027" s="27"/>
      <c r="F1027" s="27"/>
      <c r="G1027" s="1"/>
      <c r="H1027" s="1"/>
      <c r="I1027" s="1"/>
    </row>
    <row r="1028" spans="2:9">
      <c r="B1028" s="1"/>
      <c r="C1028" s="29"/>
      <c r="D1028" s="27"/>
      <c r="E1028" s="27"/>
      <c r="F1028" s="27"/>
      <c r="G1028" s="1"/>
      <c r="H1028" s="1"/>
      <c r="I1028" s="1"/>
    </row>
    <row r="1029" spans="2:9">
      <c r="B1029" s="1"/>
      <c r="C1029" s="29"/>
      <c r="D1029" s="27"/>
      <c r="E1029" s="27"/>
      <c r="F1029" s="27"/>
      <c r="G1029" s="1"/>
      <c r="H1029" s="1"/>
      <c r="I1029" s="1"/>
    </row>
    <row r="1030" spans="2:9">
      <c r="B1030" s="1"/>
      <c r="C1030" s="29"/>
      <c r="D1030" s="27"/>
      <c r="E1030" s="27"/>
      <c r="F1030" s="27"/>
      <c r="G1030" s="1"/>
      <c r="H1030" s="1"/>
      <c r="I1030" s="1"/>
    </row>
    <row r="1031" spans="2:9">
      <c r="B1031" s="1"/>
      <c r="C1031" s="29"/>
      <c r="D1031" s="27"/>
      <c r="E1031" s="27"/>
      <c r="F1031" s="27"/>
      <c r="G1031" s="1"/>
      <c r="H1031" s="1"/>
      <c r="I1031" s="1"/>
    </row>
    <row r="1032" spans="2:9">
      <c r="B1032" s="1"/>
      <c r="C1032" s="29"/>
      <c r="D1032" s="27"/>
      <c r="E1032" s="27"/>
      <c r="F1032" s="27"/>
      <c r="G1032" s="1"/>
      <c r="H1032" s="1"/>
      <c r="I1032" s="1"/>
    </row>
    <row r="1033" spans="2:9">
      <c r="B1033" s="1"/>
      <c r="C1033" s="29"/>
      <c r="D1033" s="27"/>
      <c r="E1033" s="27"/>
      <c r="F1033" s="27"/>
      <c r="G1033" s="1"/>
      <c r="H1033" s="1"/>
      <c r="I1033" s="1"/>
    </row>
    <row r="1034" spans="2:9">
      <c r="B1034" s="1"/>
      <c r="C1034" s="29"/>
      <c r="D1034" s="27"/>
      <c r="E1034" s="27"/>
      <c r="F1034" s="27"/>
      <c r="G1034" s="1"/>
      <c r="H1034" s="1"/>
      <c r="I1034" s="1"/>
    </row>
    <row r="1035" spans="2:9">
      <c r="B1035" s="1"/>
      <c r="C1035" s="29"/>
      <c r="D1035" s="27"/>
      <c r="E1035" s="27"/>
      <c r="F1035" s="27"/>
      <c r="G1035" s="1"/>
      <c r="H1035" s="1"/>
      <c r="I1035" s="1"/>
    </row>
    <row r="1036" spans="2:9">
      <c r="B1036" s="1"/>
      <c r="C1036" s="29"/>
      <c r="D1036" s="27"/>
      <c r="E1036" s="27"/>
      <c r="F1036" s="27"/>
      <c r="G1036" s="1"/>
      <c r="H1036" s="1"/>
      <c r="I1036" s="1"/>
    </row>
    <row r="1037" spans="2:9">
      <c r="B1037" s="1"/>
      <c r="C1037" s="29"/>
      <c r="D1037" s="27"/>
      <c r="E1037" s="27"/>
      <c r="F1037" s="27"/>
      <c r="G1037" s="1"/>
      <c r="H1037" s="1"/>
      <c r="I1037" s="1"/>
    </row>
    <row r="1038" spans="2:9">
      <c r="B1038" s="1"/>
      <c r="C1038" s="29"/>
      <c r="D1038" s="27"/>
      <c r="E1038" s="27"/>
      <c r="F1038" s="27"/>
      <c r="G1038" s="1"/>
      <c r="H1038" s="1"/>
      <c r="I1038" s="1"/>
    </row>
    <row r="1039" spans="2:9">
      <c r="B1039" s="1"/>
      <c r="C1039" s="29"/>
      <c r="D1039" s="27"/>
      <c r="E1039" s="27"/>
      <c r="F1039" s="27"/>
      <c r="G1039" s="1"/>
      <c r="H1039" s="1"/>
      <c r="I1039" s="1"/>
    </row>
    <row r="1040" spans="2:9">
      <c r="B1040" s="1"/>
      <c r="C1040" s="29"/>
      <c r="D1040" s="27"/>
      <c r="E1040" s="27"/>
      <c r="F1040" s="27"/>
      <c r="G1040" s="1"/>
      <c r="H1040" s="1"/>
      <c r="I1040" s="1"/>
    </row>
    <row r="1041" spans="2:9">
      <c r="B1041" s="1"/>
      <c r="C1041" s="29"/>
      <c r="D1041" s="27"/>
      <c r="E1041" s="27"/>
      <c r="F1041" s="27"/>
      <c r="G1041" s="1"/>
      <c r="H1041" s="1"/>
      <c r="I1041" s="1"/>
    </row>
    <row r="1042" spans="2:9">
      <c r="B1042" s="1"/>
      <c r="C1042" s="29"/>
      <c r="D1042" s="27"/>
      <c r="E1042" s="27"/>
      <c r="F1042" s="27"/>
      <c r="G1042" s="1"/>
      <c r="H1042" s="1"/>
      <c r="I1042" s="1"/>
    </row>
    <row r="1043" spans="2:9">
      <c r="B1043" s="1"/>
      <c r="C1043" s="29"/>
      <c r="D1043" s="27"/>
      <c r="E1043" s="27"/>
      <c r="F1043" s="27"/>
      <c r="G1043" s="1"/>
      <c r="H1043" s="1"/>
      <c r="I1043" s="1"/>
    </row>
    <row r="1044" spans="2:9">
      <c r="B1044" s="1"/>
      <c r="C1044" s="29"/>
      <c r="D1044" s="27"/>
      <c r="E1044" s="27"/>
      <c r="F1044" s="27"/>
      <c r="G1044" s="1"/>
      <c r="H1044" s="1"/>
      <c r="I1044" s="1"/>
    </row>
    <row r="1045" spans="2:9">
      <c r="B1045" s="1"/>
      <c r="C1045" s="29"/>
      <c r="D1045" s="27"/>
      <c r="E1045" s="27"/>
      <c r="F1045" s="27"/>
      <c r="G1045" s="1"/>
      <c r="H1045" s="1"/>
      <c r="I1045" s="1"/>
    </row>
    <row r="1046" spans="2:9">
      <c r="B1046" s="1"/>
      <c r="C1046" s="29"/>
      <c r="D1046" s="27"/>
      <c r="E1046" s="27"/>
      <c r="F1046" s="27"/>
      <c r="G1046" s="1"/>
      <c r="H1046" s="1"/>
      <c r="I1046" s="1"/>
    </row>
    <row r="1047" spans="2:9">
      <c r="B1047" s="1"/>
      <c r="C1047" s="29"/>
      <c r="D1047" s="27"/>
      <c r="E1047" s="27"/>
      <c r="F1047" s="27"/>
      <c r="G1047" s="1"/>
      <c r="H1047" s="1"/>
      <c r="I1047" s="1"/>
    </row>
    <row r="1048" spans="2:9">
      <c r="B1048" s="1"/>
      <c r="C1048" s="29"/>
      <c r="D1048" s="27"/>
      <c r="E1048" s="27"/>
      <c r="F1048" s="27"/>
      <c r="G1048" s="1"/>
      <c r="H1048" s="1"/>
      <c r="I1048" s="1"/>
    </row>
    <row r="1049" spans="2:9">
      <c r="B1049" s="1"/>
      <c r="C1049" s="29"/>
      <c r="D1049" s="27"/>
      <c r="E1049" s="27"/>
      <c r="F1049" s="27"/>
      <c r="G1049" s="1"/>
      <c r="H1049" s="1"/>
      <c r="I1049" s="1"/>
    </row>
    <row r="1050" spans="2:9">
      <c r="B1050" s="1"/>
      <c r="C1050" s="29"/>
      <c r="D1050" s="27"/>
      <c r="E1050" s="27"/>
      <c r="F1050" s="27"/>
      <c r="G1050" s="1"/>
      <c r="H1050" s="1"/>
      <c r="I1050" s="1"/>
    </row>
    <row r="1051" spans="2:9">
      <c r="B1051" s="1"/>
      <c r="C1051" s="29"/>
      <c r="D1051" s="27"/>
      <c r="E1051" s="27"/>
      <c r="F1051" s="27"/>
      <c r="G1051" s="1"/>
      <c r="H1051" s="1"/>
      <c r="I1051" s="1"/>
    </row>
    <row r="1052" spans="2:9">
      <c r="B1052" s="1"/>
      <c r="C1052" s="29"/>
      <c r="D1052" s="27"/>
      <c r="E1052" s="27"/>
      <c r="F1052" s="27"/>
      <c r="G1052" s="1"/>
      <c r="H1052" s="1"/>
      <c r="I1052" s="1"/>
    </row>
    <row r="1053" spans="2:9">
      <c r="B1053" s="1"/>
      <c r="C1053" s="29"/>
      <c r="D1053" s="27"/>
      <c r="E1053" s="27"/>
      <c r="F1053" s="27"/>
      <c r="G1053" s="1"/>
      <c r="H1053" s="1"/>
      <c r="I1053" s="1"/>
    </row>
    <row r="1054" spans="2:9">
      <c r="B1054" s="1"/>
      <c r="C1054" s="29"/>
      <c r="D1054" s="27"/>
      <c r="E1054" s="27"/>
      <c r="F1054" s="27"/>
      <c r="G1054" s="1"/>
      <c r="H1054" s="1"/>
      <c r="I1054" s="1"/>
    </row>
    <row r="1055" spans="2:9">
      <c r="B1055" s="1"/>
      <c r="C1055" s="29"/>
      <c r="D1055" s="27"/>
      <c r="E1055" s="27"/>
      <c r="F1055" s="27"/>
      <c r="G1055" s="1"/>
      <c r="H1055" s="1"/>
      <c r="I1055" s="1"/>
    </row>
    <row r="1056" spans="2:9">
      <c r="B1056" s="1"/>
      <c r="C1056" s="29"/>
      <c r="D1056" s="27"/>
      <c r="E1056" s="27"/>
      <c r="F1056" s="27"/>
      <c r="G1056" s="1"/>
      <c r="H1056" s="1"/>
      <c r="I1056" s="1"/>
    </row>
    <row r="1057" spans="2:9">
      <c r="B1057" s="1"/>
      <c r="C1057" s="29"/>
      <c r="D1057" s="27"/>
      <c r="E1057" s="27"/>
      <c r="F1057" s="27"/>
      <c r="G1057" s="1"/>
      <c r="H1057" s="1"/>
      <c r="I1057" s="1"/>
    </row>
    <row r="1058" spans="2:9">
      <c r="B1058" s="1"/>
      <c r="C1058" s="29"/>
      <c r="D1058" s="27"/>
      <c r="E1058" s="27"/>
      <c r="F1058" s="27"/>
      <c r="G1058" s="1"/>
      <c r="H1058" s="1"/>
      <c r="I1058" s="1"/>
    </row>
    <row r="1059" spans="2:9">
      <c r="B1059" s="1"/>
      <c r="C1059" s="29"/>
      <c r="D1059" s="27"/>
      <c r="E1059" s="27"/>
      <c r="F1059" s="27"/>
      <c r="G1059" s="1"/>
      <c r="H1059" s="1"/>
      <c r="I1059" s="1"/>
    </row>
    <row r="1060" spans="2:9">
      <c r="B1060" s="1"/>
      <c r="C1060" s="29"/>
      <c r="D1060" s="27"/>
      <c r="E1060" s="27"/>
      <c r="F1060" s="27"/>
      <c r="G1060" s="1"/>
      <c r="H1060" s="1"/>
      <c r="I1060" s="1"/>
    </row>
    <row r="1061" spans="2:9">
      <c r="B1061" s="1"/>
      <c r="C1061" s="29"/>
      <c r="D1061" s="27"/>
      <c r="E1061" s="27"/>
      <c r="F1061" s="27"/>
      <c r="G1061" s="1"/>
      <c r="H1061" s="1"/>
      <c r="I1061" s="1"/>
    </row>
    <row r="1062" spans="2:9">
      <c r="B1062" s="1"/>
      <c r="C1062" s="29"/>
      <c r="D1062" s="27"/>
      <c r="E1062" s="27"/>
      <c r="F1062" s="27"/>
      <c r="G1062" s="1"/>
      <c r="H1062" s="1"/>
      <c r="I1062" s="1"/>
    </row>
    <row r="1063" spans="2:9">
      <c r="B1063" s="1"/>
      <c r="C1063" s="29"/>
      <c r="D1063" s="27"/>
      <c r="E1063" s="27"/>
      <c r="F1063" s="27"/>
      <c r="G1063" s="1"/>
      <c r="H1063" s="1"/>
      <c r="I1063" s="1"/>
    </row>
    <row r="1064" spans="2:9">
      <c r="B1064" s="1"/>
      <c r="C1064" s="29"/>
      <c r="D1064" s="27"/>
      <c r="E1064" s="27"/>
      <c r="F1064" s="27"/>
      <c r="G1064" s="1"/>
      <c r="H1064" s="1"/>
      <c r="I1064" s="1"/>
    </row>
    <row r="1065" spans="2:9">
      <c r="B1065" s="1"/>
      <c r="C1065" s="29"/>
      <c r="D1065" s="27"/>
      <c r="E1065" s="27"/>
      <c r="F1065" s="27"/>
      <c r="G1065" s="1"/>
      <c r="H1065" s="1"/>
      <c r="I1065" s="1"/>
    </row>
    <row r="1066" spans="2:9">
      <c r="B1066" s="1"/>
      <c r="C1066" s="29"/>
      <c r="D1066" s="27"/>
      <c r="E1066" s="27"/>
      <c r="F1066" s="27"/>
      <c r="G1066" s="1"/>
      <c r="H1066" s="1"/>
      <c r="I1066" s="1"/>
    </row>
    <row r="1067" spans="2:9">
      <c r="B1067" s="1"/>
      <c r="C1067" s="29"/>
      <c r="D1067" s="27"/>
      <c r="E1067" s="27"/>
      <c r="F1067" s="27"/>
      <c r="G1067" s="1"/>
      <c r="H1067" s="1"/>
      <c r="I1067" s="1"/>
    </row>
    <row r="1068" spans="2:9">
      <c r="B1068" s="1"/>
      <c r="C1068" s="29"/>
      <c r="D1068" s="27"/>
      <c r="E1068" s="27"/>
      <c r="F1068" s="27"/>
      <c r="G1068" s="1"/>
      <c r="H1068" s="1"/>
      <c r="I1068" s="1"/>
    </row>
    <row r="1069" spans="2:9">
      <c r="B1069" s="1"/>
      <c r="C1069" s="29"/>
      <c r="D1069" s="27"/>
      <c r="E1069" s="27"/>
      <c r="F1069" s="27"/>
      <c r="G1069" s="1"/>
      <c r="H1069" s="1"/>
      <c r="I1069" s="1"/>
    </row>
    <row r="1070" spans="2:9">
      <c r="B1070" s="1"/>
      <c r="C1070" s="29"/>
      <c r="D1070" s="27"/>
      <c r="E1070" s="27"/>
      <c r="F1070" s="27"/>
      <c r="G1070" s="1"/>
      <c r="H1070" s="1"/>
      <c r="I1070" s="1"/>
    </row>
    <row r="1071" spans="2:9">
      <c r="B1071" s="1"/>
      <c r="C1071" s="29"/>
      <c r="D1071" s="27"/>
      <c r="E1071" s="27"/>
      <c r="F1071" s="27"/>
      <c r="G1071" s="1"/>
      <c r="H1071" s="1"/>
      <c r="I1071" s="1"/>
    </row>
    <row r="1072" spans="2:9">
      <c r="B1072" s="1"/>
      <c r="C1072" s="29"/>
      <c r="D1072" s="27"/>
      <c r="E1072" s="27"/>
      <c r="F1072" s="27"/>
      <c r="G1072" s="1"/>
      <c r="H1072" s="1"/>
      <c r="I1072" s="1"/>
    </row>
    <row r="1073" spans="2:9">
      <c r="B1073" s="1"/>
      <c r="C1073" s="29"/>
      <c r="D1073" s="27"/>
      <c r="E1073" s="27"/>
      <c r="F1073" s="27"/>
      <c r="G1073" s="1"/>
      <c r="H1073" s="1"/>
      <c r="I1073" s="1"/>
    </row>
    <row r="1074" spans="2:9">
      <c r="B1074" s="1"/>
      <c r="C1074" s="29"/>
      <c r="D1074" s="27"/>
      <c r="E1074" s="27"/>
      <c r="F1074" s="27"/>
      <c r="G1074" s="1"/>
      <c r="H1074" s="1"/>
      <c r="I1074" s="1"/>
    </row>
    <row r="1075" spans="2:9">
      <c r="B1075" s="1"/>
      <c r="C1075" s="29"/>
      <c r="D1075" s="27"/>
      <c r="E1075" s="27"/>
      <c r="F1075" s="27"/>
      <c r="G1075" s="1"/>
      <c r="H1075" s="1"/>
      <c r="I1075" s="1"/>
    </row>
    <row r="1076" spans="2:9">
      <c r="B1076" s="1"/>
      <c r="C1076" s="29"/>
      <c r="D1076" s="27"/>
      <c r="E1076" s="27"/>
      <c r="F1076" s="27"/>
      <c r="G1076" s="1"/>
      <c r="H1076" s="1"/>
      <c r="I1076" s="1"/>
    </row>
    <row r="1077" spans="2:9">
      <c r="B1077" s="1"/>
      <c r="C1077" s="29"/>
      <c r="D1077" s="27"/>
      <c r="E1077" s="27"/>
      <c r="F1077" s="27"/>
      <c r="G1077" s="1"/>
      <c r="H1077" s="1"/>
      <c r="I1077" s="1"/>
    </row>
    <row r="1078" spans="2:9">
      <c r="B1078" s="1"/>
      <c r="C1078" s="29"/>
      <c r="D1078" s="27"/>
      <c r="E1078" s="27"/>
      <c r="F1078" s="27"/>
      <c r="G1078" s="1"/>
      <c r="H1078" s="1"/>
      <c r="I1078" s="1"/>
    </row>
    <row r="1079" spans="2:9">
      <c r="B1079" s="1"/>
      <c r="C1079" s="29"/>
      <c r="D1079" s="27"/>
      <c r="E1079" s="27"/>
      <c r="F1079" s="27"/>
      <c r="G1079" s="1"/>
      <c r="H1079" s="1"/>
      <c r="I1079" s="1"/>
    </row>
    <row r="1080" spans="2:9">
      <c r="B1080" s="1"/>
      <c r="C1080" s="29"/>
      <c r="D1080" s="27"/>
      <c r="E1080" s="27"/>
      <c r="F1080" s="27"/>
      <c r="G1080" s="1"/>
      <c r="H1080" s="1"/>
      <c r="I1080" s="1"/>
    </row>
    <row r="1081" spans="2:9">
      <c r="B1081" s="1"/>
      <c r="C1081" s="29"/>
      <c r="D1081" s="27"/>
      <c r="E1081" s="27"/>
      <c r="F1081" s="27"/>
      <c r="G1081" s="1"/>
      <c r="H1081" s="1"/>
      <c r="I1081" s="1"/>
    </row>
    <row r="1082" spans="2:9">
      <c r="B1082" s="1"/>
      <c r="C1082" s="29"/>
      <c r="D1082" s="27"/>
      <c r="E1082" s="27"/>
      <c r="F1082" s="27"/>
      <c r="G1082" s="1"/>
      <c r="H1082" s="1"/>
      <c r="I1082" s="1"/>
    </row>
    <row r="1083" spans="2:9">
      <c r="B1083" s="1"/>
      <c r="C1083" s="29"/>
      <c r="D1083" s="27"/>
      <c r="E1083" s="27"/>
      <c r="F1083" s="27"/>
      <c r="G1083" s="1"/>
      <c r="H1083" s="1"/>
      <c r="I1083" s="1"/>
    </row>
    <row r="1084" spans="2:9">
      <c r="B1084" s="1"/>
      <c r="C1084" s="29"/>
      <c r="D1084" s="27"/>
      <c r="E1084" s="27"/>
      <c r="F1084" s="27"/>
      <c r="G1084" s="1"/>
      <c r="H1084" s="1"/>
      <c r="I1084" s="1"/>
    </row>
    <row r="1085" spans="2:9">
      <c r="B1085" s="1"/>
      <c r="C1085" s="29"/>
      <c r="D1085" s="27"/>
      <c r="E1085" s="27"/>
      <c r="F1085" s="27"/>
      <c r="G1085" s="1"/>
      <c r="H1085" s="1"/>
      <c r="I1085" s="1"/>
    </row>
    <row r="1086" spans="2:9">
      <c r="B1086" s="1"/>
      <c r="C1086" s="29"/>
      <c r="D1086" s="27"/>
      <c r="E1086" s="27"/>
      <c r="F1086" s="27"/>
      <c r="G1086" s="1"/>
      <c r="H1086" s="1"/>
      <c r="I1086" s="1"/>
    </row>
    <row r="1087" spans="2:9">
      <c r="B1087" s="1"/>
      <c r="C1087" s="29"/>
      <c r="D1087" s="27"/>
      <c r="E1087" s="27"/>
      <c r="F1087" s="27"/>
      <c r="G1087" s="1"/>
      <c r="H1087" s="1"/>
      <c r="I1087" s="1"/>
    </row>
    <row r="1088" spans="2:9">
      <c r="B1088" s="1"/>
      <c r="C1088" s="29"/>
      <c r="D1088" s="27"/>
      <c r="E1088" s="27"/>
      <c r="F1088" s="27"/>
      <c r="G1088" s="1"/>
      <c r="H1088" s="1"/>
      <c r="I1088" s="1"/>
    </row>
    <row r="1089" spans="2:9">
      <c r="B1089" s="1"/>
      <c r="C1089" s="29"/>
      <c r="D1089" s="27"/>
      <c r="E1089" s="27"/>
      <c r="F1089" s="27"/>
      <c r="G1089" s="1"/>
      <c r="H1089" s="1"/>
      <c r="I1089" s="1"/>
    </row>
    <row r="1090" spans="2:9">
      <c r="B1090" s="1"/>
      <c r="C1090" s="29"/>
      <c r="D1090" s="27"/>
      <c r="E1090" s="27"/>
      <c r="F1090" s="27"/>
      <c r="G1090" s="1"/>
      <c r="H1090" s="1"/>
      <c r="I1090" s="1"/>
    </row>
    <row r="1091" spans="2:9">
      <c r="B1091" s="1"/>
      <c r="C1091" s="29"/>
      <c r="D1091" s="27"/>
      <c r="E1091" s="27"/>
      <c r="F1091" s="27"/>
      <c r="G1091" s="1"/>
      <c r="H1091" s="1"/>
      <c r="I1091" s="1"/>
    </row>
    <row r="1092" spans="2:9">
      <c r="B1092" s="1"/>
      <c r="C1092" s="29"/>
      <c r="D1092" s="27"/>
      <c r="E1092" s="27"/>
      <c r="F1092" s="27"/>
      <c r="G1092" s="1"/>
      <c r="H1092" s="1"/>
      <c r="I1092" s="1"/>
    </row>
    <row r="1093" spans="2:9">
      <c r="B1093" s="1"/>
      <c r="C1093" s="29"/>
      <c r="D1093" s="27"/>
      <c r="E1093" s="27"/>
      <c r="F1093" s="27"/>
      <c r="G1093" s="1"/>
      <c r="H1093" s="1"/>
      <c r="I1093" s="1"/>
    </row>
    <row r="1094" spans="2:9">
      <c r="B1094" s="1"/>
      <c r="C1094" s="29"/>
      <c r="D1094" s="27"/>
      <c r="E1094" s="27"/>
      <c r="F1094" s="27"/>
      <c r="G1094" s="1"/>
      <c r="H1094" s="1"/>
      <c r="I1094" s="1"/>
    </row>
    <row r="1095" spans="2:9">
      <c r="B1095" s="1"/>
      <c r="C1095" s="29"/>
      <c r="D1095" s="27"/>
      <c r="E1095" s="27"/>
      <c r="F1095" s="27"/>
      <c r="G1095" s="1"/>
      <c r="H1095" s="1"/>
      <c r="I1095" s="1"/>
    </row>
    <row r="1096" spans="2:9">
      <c r="B1096" s="1"/>
      <c r="C1096" s="29"/>
      <c r="D1096" s="27"/>
      <c r="E1096" s="27"/>
      <c r="F1096" s="27"/>
      <c r="G1096" s="1"/>
      <c r="H1096" s="1"/>
      <c r="I1096" s="1"/>
    </row>
    <row r="1097" spans="2:9">
      <c r="B1097" s="1"/>
      <c r="C1097" s="29"/>
      <c r="D1097" s="27"/>
      <c r="E1097" s="27"/>
      <c r="F1097" s="27"/>
      <c r="G1097" s="1"/>
      <c r="H1097" s="1"/>
      <c r="I1097" s="1"/>
    </row>
    <row r="1098" spans="2:9">
      <c r="B1098" s="1"/>
      <c r="C1098" s="29"/>
      <c r="D1098" s="27"/>
      <c r="E1098" s="27"/>
      <c r="F1098" s="27"/>
      <c r="G1098" s="1"/>
      <c r="H1098" s="1"/>
      <c r="I1098" s="1"/>
    </row>
    <row r="1099" spans="2:9">
      <c r="B1099" s="1"/>
      <c r="C1099" s="29"/>
      <c r="D1099" s="27"/>
      <c r="E1099" s="27"/>
      <c r="F1099" s="27"/>
      <c r="G1099" s="1"/>
      <c r="H1099" s="1"/>
      <c r="I1099" s="1"/>
    </row>
    <row r="1100" spans="2:9">
      <c r="B1100" s="1"/>
      <c r="C1100" s="29"/>
      <c r="D1100" s="27"/>
      <c r="E1100" s="27"/>
      <c r="F1100" s="27"/>
      <c r="G1100" s="1"/>
      <c r="H1100" s="1"/>
      <c r="I1100" s="1"/>
    </row>
    <row r="1101" spans="2:9">
      <c r="B1101" s="1"/>
      <c r="C1101" s="29"/>
      <c r="D1101" s="27"/>
      <c r="E1101" s="27"/>
      <c r="F1101" s="27"/>
      <c r="G1101" s="1"/>
      <c r="H1101" s="1"/>
      <c r="I1101" s="1"/>
    </row>
    <row r="1102" spans="2:9">
      <c r="B1102" s="1"/>
      <c r="C1102" s="29"/>
      <c r="D1102" s="27"/>
      <c r="E1102" s="27"/>
      <c r="F1102" s="27"/>
      <c r="G1102" s="1"/>
      <c r="H1102" s="1"/>
      <c r="I1102" s="1"/>
    </row>
    <row r="1103" spans="2:9">
      <c r="B1103" s="1"/>
      <c r="C1103" s="29"/>
      <c r="D1103" s="27"/>
      <c r="E1103" s="27"/>
      <c r="F1103" s="27"/>
      <c r="G1103" s="1"/>
      <c r="H1103" s="1"/>
      <c r="I1103" s="1"/>
    </row>
    <row r="1104" spans="2:9">
      <c r="B1104" s="1"/>
      <c r="C1104" s="29"/>
      <c r="D1104" s="27"/>
      <c r="E1104" s="27"/>
      <c r="F1104" s="27"/>
      <c r="G1104" s="1"/>
      <c r="H1104" s="1"/>
      <c r="I1104" s="1"/>
    </row>
    <row r="1105" spans="2:9">
      <c r="B1105" s="1"/>
      <c r="C1105" s="29"/>
      <c r="D1105" s="27"/>
      <c r="E1105" s="27"/>
      <c r="F1105" s="27"/>
      <c r="G1105" s="1"/>
      <c r="H1105" s="1"/>
      <c r="I1105" s="1"/>
    </row>
    <row r="1106" spans="2:9">
      <c r="B1106" s="1"/>
      <c r="C1106" s="29"/>
      <c r="D1106" s="27"/>
      <c r="E1106" s="27"/>
      <c r="F1106" s="27"/>
      <c r="G1106" s="1"/>
      <c r="H1106" s="1"/>
      <c r="I1106" s="1"/>
    </row>
    <row r="1107" spans="2:9">
      <c r="B1107" s="1"/>
      <c r="C1107" s="29"/>
      <c r="D1107" s="27"/>
      <c r="E1107" s="27"/>
      <c r="F1107" s="27"/>
      <c r="G1107" s="1"/>
      <c r="H1107" s="1"/>
      <c r="I1107" s="1"/>
    </row>
    <row r="1108" spans="2:9">
      <c r="B1108" s="1"/>
      <c r="C1108" s="29"/>
      <c r="D1108" s="27"/>
      <c r="E1108" s="27"/>
      <c r="F1108" s="27"/>
      <c r="G1108" s="1"/>
      <c r="H1108" s="1"/>
      <c r="I1108" s="1"/>
    </row>
    <row r="1109" spans="2:9">
      <c r="B1109" s="1"/>
      <c r="C1109" s="29"/>
      <c r="D1109" s="27"/>
      <c r="E1109" s="27"/>
      <c r="F1109" s="27"/>
      <c r="G1109" s="1"/>
      <c r="H1109" s="1"/>
      <c r="I1109" s="1"/>
    </row>
    <row r="1110" spans="2:9">
      <c r="B1110" s="1"/>
      <c r="C1110" s="29"/>
      <c r="D1110" s="27"/>
      <c r="E1110" s="27"/>
      <c r="F1110" s="27"/>
      <c r="G1110" s="1"/>
      <c r="H1110" s="1"/>
      <c r="I1110" s="1"/>
    </row>
    <row r="1111" spans="2:9">
      <c r="B1111" s="1"/>
      <c r="C1111" s="29"/>
      <c r="D1111" s="27"/>
      <c r="E1111" s="27"/>
      <c r="F1111" s="27"/>
      <c r="G1111" s="1"/>
      <c r="H1111" s="1"/>
      <c r="I1111" s="1"/>
    </row>
    <row r="1112" spans="2:9">
      <c r="B1112" s="1"/>
      <c r="C1112" s="29"/>
      <c r="D1112" s="27"/>
      <c r="E1112" s="27"/>
      <c r="F1112" s="27"/>
      <c r="G1112" s="1"/>
      <c r="H1112" s="1"/>
      <c r="I1112" s="1"/>
    </row>
    <row r="1113" spans="2:9">
      <c r="B1113" s="1"/>
      <c r="C1113" s="29"/>
      <c r="D1113" s="27"/>
      <c r="E1113" s="27"/>
      <c r="F1113" s="27"/>
      <c r="G1113" s="1"/>
      <c r="H1113" s="1"/>
      <c r="I1113" s="1"/>
    </row>
    <row r="1114" spans="2:9">
      <c r="B1114" s="1"/>
      <c r="C1114" s="29"/>
      <c r="D1114" s="27"/>
      <c r="E1114" s="27"/>
      <c r="F1114" s="27"/>
      <c r="G1114" s="1"/>
      <c r="H1114" s="1"/>
      <c r="I1114" s="1"/>
    </row>
    <row r="1115" spans="2:9">
      <c r="B1115" s="1"/>
      <c r="C1115" s="29"/>
      <c r="D1115" s="27"/>
      <c r="E1115" s="27"/>
      <c r="F1115" s="27"/>
      <c r="G1115" s="1"/>
      <c r="H1115" s="1"/>
      <c r="I1115" s="1"/>
    </row>
    <row r="1116" spans="2:9">
      <c r="B1116" s="1"/>
      <c r="C1116" s="29"/>
      <c r="D1116" s="27"/>
      <c r="E1116" s="27"/>
      <c r="F1116" s="27"/>
      <c r="G1116" s="1"/>
      <c r="H1116" s="1"/>
      <c r="I1116" s="1"/>
    </row>
    <row r="1117" spans="2:9">
      <c r="B1117" s="1"/>
      <c r="C1117" s="29"/>
      <c r="D1117" s="27"/>
      <c r="E1117" s="27"/>
      <c r="F1117" s="27"/>
      <c r="G1117" s="1"/>
      <c r="H1117" s="1"/>
      <c r="I1117" s="1"/>
    </row>
    <row r="1118" spans="2:9">
      <c r="B1118" s="1"/>
      <c r="C1118" s="29"/>
      <c r="D1118" s="27"/>
      <c r="E1118" s="27"/>
      <c r="F1118" s="27"/>
      <c r="G1118" s="1"/>
      <c r="H1118" s="1"/>
      <c r="I1118" s="1"/>
    </row>
    <row r="1119" spans="2:9">
      <c r="B1119" s="1"/>
      <c r="C1119" s="29"/>
      <c r="D1119" s="27"/>
      <c r="E1119" s="27"/>
      <c r="F1119" s="27"/>
      <c r="G1119" s="1"/>
      <c r="H1119" s="1"/>
      <c r="I1119" s="1"/>
    </row>
    <row r="1120" spans="2:9">
      <c r="B1120" s="1"/>
      <c r="C1120" s="29"/>
      <c r="D1120" s="27"/>
      <c r="E1120" s="27"/>
      <c r="F1120" s="27"/>
      <c r="G1120" s="1"/>
      <c r="H1120" s="1"/>
      <c r="I1120" s="1"/>
    </row>
    <row r="1121" spans="2:9">
      <c r="B1121" s="1"/>
      <c r="C1121" s="29"/>
      <c r="D1121" s="27"/>
      <c r="E1121" s="27"/>
      <c r="F1121" s="27"/>
      <c r="G1121" s="1"/>
      <c r="H1121" s="1"/>
      <c r="I1121" s="1"/>
    </row>
    <row r="1122" spans="2:9">
      <c r="B1122" s="1"/>
      <c r="C1122" s="29"/>
      <c r="D1122" s="27"/>
      <c r="E1122" s="27"/>
      <c r="F1122" s="27"/>
      <c r="G1122" s="1"/>
      <c r="H1122" s="1"/>
      <c r="I1122" s="1"/>
    </row>
    <row r="1123" spans="2:9">
      <c r="B1123" s="1"/>
      <c r="C1123" s="29"/>
      <c r="D1123" s="27"/>
      <c r="E1123" s="27"/>
      <c r="F1123" s="27"/>
      <c r="G1123" s="1"/>
      <c r="H1123" s="1"/>
      <c r="I1123" s="1"/>
    </row>
    <row r="1124" spans="2:9">
      <c r="B1124" s="1"/>
      <c r="C1124" s="29"/>
      <c r="D1124" s="27"/>
      <c r="E1124" s="27"/>
      <c r="F1124" s="27"/>
      <c r="G1124" s="1"/>
      <c r="H1124" s="1"/>
      <c r="I1124" s="1"/>
    </row>
    <row r="1125" spans="2:9">
      <c r="B1125" s="1"/>
      <c r="C1125" s="29"/>
      <c r="D1125" s="27"/>
      <c r="E1125" s="27"/>
      <c r="F1125" s="27"/>
      <c r="G1125" s="1"/>
      <c r="H1125" s="1"/>
      <c r="I1125" s="1"/>
    </row>
    <row r="1126" spans="2:9">
      <c r="B1126" s="1"/>
      <c r="C1126" s="29"/>
      <c r="D1126" s="27"/>
      <c r="E1126" s="27"/>
      <c r="F1126" s="27"/>
      <c r="G1126" s="1"/>
      <c r="H1126" s="1"/>
      <c r="I1126" s="1"/>
    </row>
    <row r="1127" spans="2:9">
      <c r="B1127" s="1"/>
      <c r="C1127" s="29"/>
      <c r="D1127" s="27"/>
      <c r="E1127" s="27"/>
      <c r="F1127" s="27"/>
      <c r="G1127" s="1"/>
      <c r="H1127" s="1"/>
      <c r="I1127" s="1"/>
    </row>
    <row r="1128" spans="2:9">
      <c r="B1128" s="1"/>
      <c r="C1128" s="29"/>
      <c r="D1128" s="27"/>
      <c r="E1128" s="27"/>
      <c r="F1128" s="27"/>
      <c r="G1128" s="1"/>
      <c r="H1128" s="1"/>
      <c r="I1128" s="1"/>
    </row>
    <row r="1129" spans="2:9">
      <c r="B1129" s="1"/>
      <c r="C1129" s="29"/>
      <c r="D1129" s="27"/>
      <c r="E1129" s="27"/>
      <c r="F1129" s="27"/>
      <c r="G1129" s="1"/>
      <c r="H1129" s="1"/>
      <c r="I1129" s="1"/>
    </row>
    <row r="1130" spans="2:9">
      <c r="B1130" s="1"/>
      <c r="C1130" s="29"/>
      <c r="D1130" s="27"/>
      <c r="E1130" s="27"/>
      <c r="F1130" s="27"/>
      <c r="G1130" s="1"/>
      <c r="H1130" s="1"/>
      <c r="I1130" s="1"/>
    </row>
    <row r="1131" spans="2:9">
      <c r="B1131" s="1"/>
      <c r="C1131" s="29"/>
      <c r="D1131" s="27"/>
      <c r="E1131" s="27"/>
      <c r="F1131" s="27"/>
      <c r="G1131" s="1"/>
      <c r="H1131" s="1"/>
      <c r="I1131" s="1"/>
    </row>
    <row r="1132" spans="2:9">
      <c r="B1132" s="1"/>
      <c r="C1132" s="29"/>
      <c r="D1132" s="27"/>
      <c r="E1132" s="27"/>
      <c r="F1132" s="27"/>
      <c r="G1132" s="1"/>
      <c r="H1132" s="1"/>
      <c r="I1132" s="1"/>
    </row>
    <row r="1133" spans="2:9">
      <c r="B1133" s="1"/>
      <c r="C1133" s="29"/>
      <c r="D1133" s="27"/>
      <c r="E1133" s="27"/>
      <c r="F1133" s="27"/>
      <c r="G1133" s="1"/>
      <c r="H1133" s="1"/>
      <c r="I1133" s="1"/>
    </row>
    <row r="1134" spans="2:9">
      <c r="B1134" s="1"/>
      <c r="C1134" s="29"/>
      <c r="D1134" s="27"/>
      <c r="E1134" s="27"/>
      <c r="F1134" s="27"/>
      <c r="G1134" s="1"/>
      <c r="H1134" s="1"/>
      <c r="I1134" s="1"/>
    </row>
    <row r="1135" spans="2:9">
      <c r="B1135" s="1"/>
      <c r="C1135" s="29"/>
      <c r="D1135" s="27"/>
      <c r="E1135" s="27"/>
      <c r="F1135" s="27"/>
      <c r="G1135" s="1"/>
      <c r="H1135" s="1"/>
      <c r="I1135" s="1"/>
    </row>
    <row r="1136" spans="2:9">
      <c r="B1136" s="1"/>
      <c r="C1136" s="29"/>
      <c r="D1136" s="27"/>
      <c r="E1136" s="27"/>
      <c r="F1136" s="27"/>
      <c r="G1136" s="1"/>
      <c r="H1136" s="1"/>
      <c r="I1136" s="1"/>
    </row>
    <row r="1137" spans="2:9">
      <c r="B1137" s="1"/>
      <c r="C1137" s="29"/>
      <c r="D1137" s="27"/>
      <c r="E1137" s="27"/>
      <c r="F1137" s="27"/>
      <c r="G1137" s="1"/>
      <c r="H1137" s="1"/>
      <c r="I1137" s="1"/>
    </row>
    <row r="1138" spans="2:9">
      <c r="B1138" s="1"/>
      <c r="C1138" s="29"/>
      <c r="D1138" s="27"/>
      <c r="E1138" s="27"/>
      <c r="F1138" s="27"/>
      <c r="G1138" s="1"/>
      <c r="H1138" s="1"/>
      <c r="I1138" s="1"/>
    </row>
    <row r="1139" spans="2:9">
      <c r="B1139" s="1"/>
      <c r="C1139" s="29"/>
      <c r="D1139" s="27"/>
      <c r="E1139" s="27"/>
      <c r="F1139" s="27"/>
      <c r="G1139" s="1"/>
      <c r="H1139" s="1"/>
      <c r="I1139" s="1"/>
    </row>
    <row r="1140" spans="2:9">
      <c r="B1140" s="1"/>
      <c r="C1140" s="29"/>
      <c r="D1140" s="27"/>
      <c r="E1140" s="27"/>
      <c r="F1140" s="27"/>
      <c r="G1140" s="1"/>
      <c r="H1140" s="1"/>
      <c r="I1140" s="1"/>
    </row>
    <row r="1141" spans="2:9">
      <c r="B1141" s="1"/>
      <c r="C1141" s="29"/>
      <c r="D1141" s="27"/>
      <c r="E1141" s="27"/>
      <c r="F1141" s="27"/>
      <c r="G1141" s="1"/>
      <c r="H1141" s="1"/>
      <c r="I1141" s="1"/>
    </row>
    <row r="1142" spans="2:9">
      <c r="B1142" s="1"/>
      <c r="C1142" s="29"/>
      <c r="D1142" s="27"/>
      <c r="E1142" s="27"/>
      <c r="F1142" s="27"/>
      <c r="G1142" s="1"/>
      <c r="H1142" s="1"/>
      <c r="I1142" s="1"/>
    </row>
    <row r="1143" spans="2:9">
      <c r="B1143" s="1"/>
      <c r="C1143" s="29"/>
      <c r="D1143" s="27"/>
      <c r="E1143" s="27"/>
      <c r="F1143" s="27"/>
      <c r="G1143" s="1"/>
      <c r="H1143" s="1"/>
      <c r="I1143" s="1"/>
    </row>
    <row r="1144" spans="2:9">
      <c r="B1144" s="1"/>
      <c r="C1144" s="29"/>
      <c r="D1144" s="27"/>
      <c r="E1144" s="27"/>
      <c r="F1144" s="27"/>
      <c r="G1144" s="1"/>
      <c r="H1144" s="1"/>
      <c r="I1144" s="1"/>
    </row>
    <row r="1145" spans="2:9">
      <c r="B1145" s="1"/>
      <c r="C1145" s="29"/>
      <c r="D1145" s="27"/>
      <c r="E1145" s="27"/>
      <c r="F1145" s="27"/>
      <c r="G1145" s="1"/>
      <c r="H1145" s="1"/>
      <c r="I1145" s="1"/>
    </row>
    <row r="1146" spans="2:9">
      <c r="B1146" s="1"/>
      <c r="C1146" s="29"/>
      <c r="D1146" s="27"/>
      <c r="E1146" s="27"/>
      <c r="F1146" s="27"/>
      <c r="G1146" s="1"/>
      <c r="H1146" s="1"/>
      <c r="I1146" s="1"/>
    </row>
    <row r="1147" spans="2:9">
      <c r="B1147" s="1"/>
      <c r="C1147" s="29"/>
      <c r="D1147" s="27"/>
      <c r="E1147" s="27"/>
      <c r="F1147" s="27"/>
      <c r="G1147" s="1"/>
      <c r="H1147" s="1"/>
      <c r="I1147" s="1"/>
    </row>
    <row r="1148" spans="2:9">
      <c r="B1148" s="1"/>
      <c r="C1148" s="29"/>
      <c r="D1148" s="27"/>
      <c r="E1148" s="27"/>
      <c r="F1148" s="27"/>
      <c r="G1148" s="1"/>
      <c r="H1148" s="1"/>
      <c r="I1148" s="1"/>
    </row>
    <row r="1149" spans="2:9">
      <c r="B1149" s="1"/>
      <c r="C1149" s="29"/>
      <c r="D1149" s="27"/>
      <c r="E1149" s="27"/>
      <c r="F1149" s="27"/>
      <c r="G1149" s="1"/>
      <c r="H1149" s="1"/>
      <c r="I1149" s="1"/>
    </row>
    <row r="1150" spans="2:9">
      <c r="B1150" s="1"/>
      <c r="C1150" s="29"/>
      <c r="D1150" s="27"/>
      <c r="E1150" s="27"/>
      <c r="F1150" s="27"/>
      <c r="G1150" s="1"/>
      <c r="H1150" s="1"/>
      <c r="I1150" s="1"/>
    </row>
    <row r="1151" spans="2:9">
      <c r="B1151" s="1"/>
      <c r="C1151" s="29"/>
      <c r="D1151" s="27"/>
      <c r="E1151" s="27"/>
      <c r="F1151" s="27"/>
      <c r="G1151" s="1"/>
      <c r="H1151" s="1"/>
      <c r="I1151" s="1"/>
    </row>
    <row r="1152" spans="2:9">
      <c r="B1152" s="1"/>
      <c r="C1152" s="29"/>
      <c r="D1152" s="27"/>
      <c r="E1152" s="27"/>
      <c r="F1152" s="27"/>
      <c r="G1152" s="1"/>
      <c r="H1152" s="1"/>
      <c r="I1152" s="1"/>
    </row>
    <row r="1153" spans="2:9">
      <c r="B1153" s="1"/>
      <c r="C1153" s="29"/>
      <c r="D1153" s="27"/>
      <c r="E1153" s="27"/>
      <c r="F1153" s="27"/>
      <c r="G1153" s="1"/>
      <c r="H1153" s="1"/>
      <c r="I1153" s="1"/>
    </row>
    <row r="1154" spans="2:9">
      <c r="B1154" s="1"/>
      <c r="C1154" s="29"/>
      <c r="D1154" s="27"/>
      <c r="E1154" s="27"/>
      <c r="F1154" s="27"/>
      <c r="G1154" s="1"/>
      <c r="H1154" s="1"/>
      <c r="I1154" s="1"/>
    </row>
    <row r="1155" spans="2:9">
      <c r="B1155" s="1"/>
      <c r="C1155" s="29"/>
      <c r="D1155" s="27"/>
      <c r="E1155" s="27"/>
      <c r="F1155" s="27"/>
      <c r="G1155" s="1"/>
      <c r="H1155" s="1"/>
      <c r="I1155" s="1"/>
    </row>
    <row r="1156" spans="2:9">
      <c r="B1156" s="1"/>
      <c r="C1156" s="29"/>
      <c r="D1156" s="27"/>
      <c r="E1156" s="27"/>
      <c r="F1156" s="27"/>
      <c r="G1156" s="1"/>
      <c r="H1156" s="1"/>
      <c r="I1156" s="1"/>
    </row>
    <row r="1157" spans="2:9">
      <c r="B1157" s="1"/>
      <c r="C1157" s="29"/>
      <c r="D1157" s="27"/>
      <c r="E1157" s="27"/>
      <c r="F1157" s="27"/>
      <c r="G1157" s="1"/>
      <c r="H1157" s="1"/>
      <c r="I1157" s="1"/>
    </row>
    <row r="1158" spans="2:9">
      <c r="B1158" s="1"/>
      <c r="C1158" s="29"/>
      <c r="D1158" s="27"/>
      <c r="E1158" s="27"/>
      <c r="F1158" s="27"/>
      <c r="G1158" s="1"/>
      <c r="H1158" s="1"/>
      <c r="I1158" s="1"/>
    </row>
    <row r="1159" spans="2:9">
      <c r="B1159" s="1"/>
      <c r="C1159" s="29"/>
      <c r="D1159" s="27"/>
      <c r="E1159" s="27"/>
      <c r="F1159" s="27"/>
      <c r="G1159" s="1"/>
      <c r="H1159" s="1"/>
      <c r="I1159" s="1"/>
    </row>
    <row r="1160" spans="2:9">
      <c r="B1160" s="1"/>
      <c r="C1160" s="29"/>
      <c r="D1160" s="27"/>
      <c r="E1160" s="27"/>
      <c r="F1160" s="27"/>
      <c r="G1160" s="1"/>
      <c r="H1160" s="1"/>
      <c r="I1160" s="1"/>
    </row>
    <row r="1161" spans="2:9">
      <c r="B1161" s="1"/>
      <c r="C1161" s="29"/>
      <c r="D1161" s="27"/>
      <c r="E1161" s="27"/>
      <c r="F1161" s="27"/>
      <c r="G1161" s="1"/>
      <c r="H1161" s="1"/>
      <c r="I1161" s="1"/>
    </row>
    <row r="1162" spans="2:9">
      <c r="B1162" s="1"/>
      <c r="C1162" s="29"/>
      <c r="D1162" s="27"/>
      <c r="E1162" s="27"/>
      <c r="F1162" s="27"/>
      <c r="G1162" s="1"/>
      <c r="H1162" s="1"/>
      <c r="I1162" s="1"/>
    </row>
    <row r="1163" spans="2:9">
      <c r="B1163" s="1"/>
      <c r="C1163" s="29"/>
      <c r="D1163" s="27"/>
      <c r="E1163" s="27"/>
      <c r="F1163" s="27"/>
      <c r="G1163" s="1"/>
      <c r="H1163" s="1"/>
      <c r="I1163" s="1"/>
    </row>
    <row r="1164" spans="2:9">
      <c r="B1164" s="1"/>
      <c r="C1164" s="29"/>
      <c r="D1164" s="27"/>
      <c r="E1164" s="27"/>
      <c r="F1164" s="27"/>
      <c r="G1164" s="1"/>
      <c r="H1164" s="1"/>
      <c r="I1164" s="1"/>
    </row>
    <row r="1165" spans="2:9">
      <c r="B1165" s="1"/>
      <c r="C1165" s="29"/>
      <c r="D1165" s="27"/>
      <c r="E1165" s="27"/>
      <c r="F1165" s="27"/>
      <c r="G1165" s="1"/>
      <c r="H1165" s="1"/>
      <c r="I1165" s="1"/>
    </row>
    <row r="1166" spans="2:9">
      <c r="B1166" s="1"/>
      <c r="C1166" s="29"/>
      <c r="D1166" s="27"/>
      <c r="E1166" s="27"/>
      <c r="F1166" s="27"/>
      <c r="G1166" s="1"/>
      <c r="H1166" s="1"/>
      <c r="I1166" s="1"/>
    </row>
    <row r="1167" spans="2:9">
      <c r="B1167" s="1"/>
      <c r="C1167" s="29"/>
      <c r="D1167" s="27"/>
      <c r="E1167" s="27"/>
      <c r="F1167" s="27"/>
      <c r="G1167" s="1"/>
      <c r="H1167" s="1"/>
      <c r="I1167" s="1"/>
    </row>
    <row r="1168" spans="2:9">
      <c r="B1168" s="1"/>
      <c r="C1168" s="29"/>
      <c r="D1168" s="27"/>
      <c r="E1168" s="27"/>
      <c r="F1168" s="27"/>
      <c r="G1168" s="1"/>
      <c r="H1168" s="1"/>
      <c r="I1168" s="1"/>
    </row>
    <row r="1169" spans="2:9">
      <c r="B1169" s="1"/>
      <c r="C1169" s="29"/>
      <c r="D1169" s="27"/>
      <c r="E1169" s="27"/>
      <c r="F1169" s="27"/>
      <c r="G1169" s="1"/>
      <c r="H1169" s="1"/>
      <c r="I1169" s="1"/>
    </row>
    <row r="1170" spans="2:9">
      <c r="B1170" s="1"/>
      <c r="C1170" s="29"/>
      <c r="D1170" s="27"/>
      <c r="E1170" s="27"/>
      <c r="F1170" s="27"/>
      <c r="G1170" s="1"/>
      <c r="H1170" s="1"/>
      <c r="I1170" s="1"/>
    </row>
    <row r="1171" spans="2:9">
      <c r="B1171" s="1"/>
      <c r="C1171" s="29"/>
      <c r="D1171" s="27"/>
      <c r="E1171" s="27"/>
      <c r="F1171" s="27"/>
      <c r="G1171" s="1"/>
      <c r="H1171" s="1"/>
      <c r="I1171" s="1"/>
    </row>
    <row r="1172" spans="2:9">
      <c r="B1172" s="1"/>
      <c r="C1172" s="29"/>
      <c r="D1172" s="27"/>
      <c r="E1172" s="27"/>
      <c r="F1172" s="27"/>
      <c r="G1172" s="1"/>
      <c r="H1172" s="1"/>
      <c r="I1172" s="1"/>
    </row>
    <row r="1173" spans="2:9">
      <c r="B1173" s="1"/>
      <c r="C1173" s="29"/>
      <c r="D1173" s="27"/>
      <c r="E1173" s="27"/>
      <c r="F1173" s="27"/>
      <c r="G1173" s="1"/>
      <c r="H1173" s="1"/>
      <c r="I1173" s="1"/>
    </row>
    <row r="1174" spans="2:9">
      <c r="B1174" s="1"/>
      <c r="C1174" s="29"/>
      <c r="D1174" s="27"/>
      <c r="E1174" s="27"/>
      <c r="F1174" s="27"/>
      <c r="G1174" s="1"/>
      <c r="H1174" s="1"/>
      <c r="I1174" s="1"/>
    </row>
    <row r="1175" spans="2:9">
      <c r="B1175" s="1"/>
      <c r="C1175" s="29"/>
      <c r="D1175" s="27"/>
      <c r="E1175" s="27"/>
      <c r="F1175" s="27"/>
      <c r="G1175" s="1"/>
      <c r="H1175" s="1"/>
      <c r="I1175" s="1"/>
    </row>
    <row r="1176" spans="2:9">
      <c r="B1176" s="1"/>
      <c r="C1176" s="29"/>
      <c r="D1176" s="27"/>
      <c r="E1176" s="27"/>
      <c r="F1176" s="27"/>
      <c r="G1176" s="1"/>
      <c r="H1176" s="1"/>
      <c r="I1176" s="1"/>
    </row>
    <row r="1177" spans="2:9">
      <c r="B1177" s="1"/>
      <c r="C1177" s="29"/>
      <c r="D1177" s="27"/>
      <c r="E1177" s="27"/>
      <c r="F1177" s="27"/>
      <c r="G1177" s="1"/>
      <c r="H1177" s="1"/>
      <c r="I1177" s="1"/>
    </row>
    <row r="1178" spans="2:9">
      <c r="B1178" s="1"/>
      <c r="C1178" s="29"/>
      <c r="D1178" s="27"/>
      <c r="E1178" s="27"/>
      <c r="F1178" s="27"/>
      <c r="G1178" s="1"/>
      <c r="H1178" s="1"/>
      <c r="I1178" s="1"/>
    </row>
    <row r="1179" spans="2:9">
      <c r="B1179" s="1"/>
      <c r="C1179" s="29"/>
      <c r="D1179" s="27"/>
      <c r="E1179" s="27"/>
      <c r="F1179" s="27"/>
      <c r="G1179" s="1"/>
      <c r="H1179" s="1"/>
      <c r="I1179" s="1"/>
    </row>
    <row r="1180" spans="2:9">
      <c r="B1180" s="1"/>
      <c r="C1180" s="29"/>
      <c r="D1180" s="27"/>
      <c r="E1180" s="27"/>
      <c r="F1180" s="27"/>
      <c r="G1180" s="1"/>
      <c r="H1180" s="1"/>
      <c r="I1180" s="1"/>
    </row>
    <row r="1181" spans="2:9">
      <c r="B1181" s="1"/>
      <c r="C1181" s="29"/>
      <c r="D1181" s="27"/>
      <c r="E1181" s="27"/>
      <c r="F1181" s="27"/>
      <c r="G1181" s="1"/>
      <c r="H1181" s="1"/>
      <c r="I1181" s="1"/>
    </row>
    <row r="1182" spans="2:9">
      <c r="B1182" s="1"/>
      <c r="C1182" s="29"/>
      <c r="D1182" s="27"/>
      <c r="E1182" s="27"/>
      <c r="F1182" s="27"/>
      <c r="G1182" s="1"/>
      <c r="H1182" s="1"/>
      <c r="I1182" s="1"/>
    </row>
    <row r="1183" spans="2:9">
      <c r="B1183" s="1"/>
      <c r="C1183" s="29"/>
      <c r="D1183" s="27"/>
      <c r="E1183" s="27"/>
      <c r="F1183" s="27"/>
      <c r="G1183" s="1"/>
      <c r="H1183" s="1"/>
      <c r="I1183" s="1"/>
    </row>
    <row r="1184" spans="2:9">
      <c r="B1184" s="1"/>
      <c r="C1184" s="29"/>
      <c r="D1184" s="27"/>
      <c r="E1184" s="27"/>
      <c r="F1184" s="27"/>
      <c r="G1184" s="1"/>
      <c r="H1184" s="1"/>
      <c r="I1184" s="1"/>
    </row>
    <row r="1185" spans="2:9">
      <c r="B1185" s="1"/>
      <c r="C1185" s="29"/>
      <c r="D1185" s="27"/>
      <c r="E1185" s="27"/>
      <c r="F1185" s="27"/>
      <c r="G1185" s="1"/>
      <c r="H1185" s="1"/>
      <c r="I1185" s="1"/>
    </row>
    <row r="1186" spans="2:9">
      <c r="B1186" s="1"/>
      <c r="C1186" s="29"/>
      <c r="D1186" s="27"/>
      <c r="E1186" s="27"/>
      <c r="F1186" s="27"/>
      <c r="G1186" s="1"/>
      <c r="H1186" s="1"/>
      <c r="I1186" s="1"/>
    </row>
    <row r="1187" spans="2:9">
      <c r="B1187" s="1"/>
      <c r="C1187" s="29"/>
      <c r="D1187" s="27"/>
      <c r="E1187" s="27"/>
      <c r="F1187" s="27"/>
      <c r="G1187" s="1"/>
      <c r="H1187" s="1"/>
      <c r="I1187" s="1"/>
    </row>
    <row r="1188" spans="2:9">
      <c r="B1188" s="1"/>
      <c r="C1188" s="29"/>
      <c r="D1188" s="27"/>
      <c r="E1188" s="27"/>
      <c r="F1188" s="27"/>
      <c r="G1188" s="1"/>
      <c r="H1188" s="1"/>
      <c r="I1188" s="1"/>
    </row>
    <row r="1189" spans="2:9">
      <c r="B1189" s="1"/>
      <c r="C1189" s="29"/>
      <c r="D1189" s="27"/>
      <c r="E1189" s="27"/>
      <c r="F1189" s="27"/>
      <c r="G1189" s="1"/>
      <c r="H1189" s="1"/>
      <c r="I1189" s="1"/>
    </row>
    <row r="1190" spans="2:9">
      <c r="B1190" s="1"/>
      <c r="C1190" s="29"/>
      <c r="D1190" s="27"/>
      <c r="E1190" s="27"/>
      <c r="F1190" s="27"/>
      <c r="G1190" s="1"/>
      <c r="H1190" s="1"/>
      <c r="I1190" s="1"/>
    </row>
    <row r="1191" spans="2:9">
      <c r="B1191" s="1"/>
      <c r="C1191" s="29"/>
      <c r="D1191" s="27"/>
      <c r="E1191" s="27"/>
      <c r="F1191" s="27"/>
      <c r="G1191" s="1"/>
      <c r="H1191" s="1"/>
      <c r="I1191" s="1"/>
    </row>
    <row r="1192" spans="2:9">
      <c r="B1192" s="1"/>
      <c r="C1192" s="29"/>
      <c r="D1192" s="27"/>
      <c r="E1192" s="27"/>
      <c r="F1192" s="27"/>
      <c r="G1192" s="1"/>
      <c r="H1192" s="1"/>
      <c r="I1192" s="1"/>
    </row>
    <row r="1193" spans="2:9">
      <c r="B1193" s="1"/>
      <c r="C1193" s="29"/>
      <c r="D1193" s="27"/>
      <c r="E1193" s="27"/>
      <c r="F1193" s="27"/>
      <c r="G1193" s="1"/>
      <c r="H1193" s="1"/>
      <c r="I1193" s="1"/>
    </row>
    <row r="1194" spans="2:9">
      <c r="B1194" s="1"/>
      <c r="C1194" s="29"/>
      <c r="D1194" s="27"/>
      <c r="E1194" s="27"/>
      <c r="F1194" s="27"/>
      <c r="G1194" s="1"/>
      <c r="H1194" s="1"/>
      <c r="I1194" s="1"/>
    </row>
    <row r="1195" spans="2:9">
      <c r="B1195" s="1"/>
      <c r="C1195" s="29"/>
      <c r="D1195" s="27"/>
      <c r="E1195" s="27"/>
      <c r="F1195" s="27"/>
      <c r="G1195" s="1"/>
      <c r="H1195" s="1"/>
      <c r="I1195" s="1"/>
    </row>
    <row r="1196" spans="2:9">
      <c r="B1196" s="1"/>
      <c r="C1196" s="29"/>
      <c r="D1196" s="27"/>
      <c r="E1196" s="27"/>
      <c r="F1196" s="27"/>
      <c r="G1196" s="1"/>
      <c r="H1196" s="1"/>
      <c r="I1196" s="1"/>
    </row>
    <row r="1197" spans="2:9">
      <c r="B1197" s="1"/>
      <c r="C1197" s="29"/>
      <c r="D1197" s="27"/>
      <c r="E1197" s="27"/>
      <c r="F1197" s="27"/>
      <c r="G1197" s="1"/>
      <c r="H1197" s="1"/>
      <c r="I1197" s="1"/>
    </row>
    <row r="1198" spans="2:9">
      <c r="B1198" s="1"/>
      <c r="C1198" s="29"/>
      <c r="D1198" s="27"/>
      <c r="E1198" s="27"/>
      <c r="F1198" s="27"/>
      <c r="G1198" s="1"/>
      <c r="H1198" s="1"/>
      <c r="I1198" s="1"/>
    </row>
    <row r="1199" spans="2:9">
      <c r="B1199" s="1"/>
      <c r="C1199" s="29"/>
      <c r="D1199" s="27"/>
      <c r="E1199" s="27"/>
      <c r="F1199" s="27"/>
      <c r="G1199" s="1"/>
      <c r="H1199" s="1"/>
      <c r="I1199" s="1"/>
    </row>
    <row r="1200" spans="2:9">
      <c r="B1200" s="1"/>
      <c r="C1200" s="29"/>
      <c r="D1200" s="27"/>
      <c r="E1200" s="27"/>
      <c r="F1200" s="27"/>
      <c r="G1200" s="1"/>
      <c r="H1200" s="1"/>
      <c r="I1200" s="1"/>
    </row>
    <row r="1201" spans="2:9">
      <c r="B1201" s="1"/>
      <c r="C1201" s="29"/>
      <c r="D1201" s="27"/>
      <c r="E1201" s="27"/>
      <c r="F1201" s="27"/>
      <c r="G1201" s="1"/>
      <c r="H1201" s="1"/>
      <c r="I1201" s="1"/>
    </row>
    <row r="1202" spans="2:9">
      <c r="B1202" s="1"/>
      <c r="C1202" s="29"/>
      <c r="D1202" s="27"/>
      <c r="E1202" s="27"/>
      <c r="F1202" s="27"/>
      <c r="G1202" s="1"/>
      <c r="H1202" s="1"/>
      <c r="I1202" s="1"/>
    </row>
    <row r="1203" spans="2:9">
      <c r="B1203" s="1"/>
      <c r="C1203" s="29"/>
      <c r="D1203" s="27"/>
      <c r="E1203" s="27"/>
      <c r="F1203" s="27"/>
      <c r="G1203" s="1"/>
      <c r="H1203" s="1"/>
      <c r="I1203" s="1"/>
    </row>
    <row r="1204" spans="2:9">
      <c r="B1204" s="1"/>
      <c r="C1204" s="29"/>
      <c r="D1204" s="27"/>
      <c r="E1204" s="27"/>
      <c r="F1204" s="27"/>
      <c r="G1204" s="1"/>
      <c r="H1204" s="1"/>
      <c r="I1204" s="1"/>
    </row>
    <row r="1205" spans="2:9">
      <c r="B1205" s="1"/>
      <c r="C1205" s="29"/>
      <c r="D1205" s="27"/>
      <c r="E1205" s="27"/>
      <c r="F1205" s="27"/>
      <c r="G1205" s="1"/>
      <c r="H1205" s="1"/>
      <c r="I1205" s="1"/>
    </row>
    <row r="1206" spans="2:9">
      <c r="B1206" s="1"/>
      <c r="C1206" s="29"/>
      <c r="D1206" s="27"/>
      <c r="E1206" s="27"/>
      <c r="F1206" s="27"/>
      <c r="G1206" s="1"/>
      <c r="H1206" s="1"/>
      <c r="I1206" s="1"/>
    </row>
    <row r="1207" spans="2:9">
      <c r="B1207" s="1"/>
      <c r="C1207" s="29"/>
      <c r="D1207" s="27"/>
      <c r="E1207" s="27"/>
      <c r="F1207" s="27"/>
      <c r="G1207" s="1"/>
      <c r="H1207" s="1"/>
      <c r="I1207" s="1"/>
    </row>
    <row r="1208" spans="2:9">
      <c r="B1208" s="1"/>
      <c r="C1208" s="29"/>
      <c r="D1208" s="27"/>
      <c r="E1208" s="27"/>
      <c r="F1208" s="27"/>
      <c r="G1208" s="1"/>
      <c r="H1208" s="1"/>
      <c r="I1208" s="1"/>
    </row>
    <row r="1209" spans="2:9">
      <c r="B1209" s="1"/>
      <c r="C1209" s="29"/>
      <c r="D1209" s="27"/>
      <c r="E1209" s="27"/>
      <c r="F1209" s="27"/>
      <c r="G1209" s="1"/>
      <c r="H1209" s="1"/>
      <c r="I1209" s="1"/>
    </row>
    <row r="1210" spans="2:9">
      <c r="B1210" s="1"/>
      <c r="C1210" s="29"/>
      <c r="D1210" s="27"/>
      <c r="E1210" s="27"/>
      <c r="F1210" s="27"/>
      <c r="G1210" s="1"/>
      <c r="H1210" s="1"/>
      <c r="I1210" s="1"/>
    </row>
    <row r="1211" spans="2:9">
      <c r="B1211" s="1"/>
      <c r="C1211" s="29"/>
      <c r="D1211" s="27"/>
      <c r="E1211" s="27"/>
      <c r="F1211" s="27"/>
      <c r="G1211" s="1"/>
      <c r="H1211" s="1"/>
      <c r="I1211" s="1"/>
    </row>
    <row r="1212" spans="2:9">
      <c r="B1212" s="1"/>
      <c r="C1212" s="29"/>
      <c r="D1212" s="27"/>
      <c r="E1212" s="27"/>
      <c r="F1212" s="27"/>
      <c r="G1212" s="1"/>
      <c r="H1212" s="1"/>
      <c r="I1212" s="1"/>
    </row>
    <row r="1213" spans="2:9">
      <c r="B1213" s="1"/>
      <c r="C1213" s="29"/>
      <c r="D1213" s="27"/>
      <c r="E1213" s="27"/>
      <c r="F1213" s="27"/>
      <c r="G1213" s="1"/>
      <c r="H1213" s="1"/>
      <c r="I1213" s="1"/>
    </row>
    <row r="1214" spans="2:9">
      <c r="B1214" s="1"/>
      <c r="C1214" s="29"/>
      <c r="D1214" s="27"/>
      <c r="E1214" s="27"/>
      <c r="F1214" s="27"/>
      <c r="G1214" s="1"/>
      <c r="H1214" s="1"/>
      <c r="I1214" s="1"/>
    </row>
    <row r="1215" spans="2:9">
      <c r="B1215" s="1"/>
      <c r="C1215" s="29"/>
      <c r="D1215" s="27"/>
      <c r="E1215" s="27"/>
      <c r="F1215" s="27"/>
      <c r="G1215" s="1"/>
      <c r="H1215" s="1"/>
      <c r="I1215" s="1"/>
    </row>
    <row r="1216" spans="2:9">
      <c r="B1216" s="1"/>
      <c r="C1216" s="29"/>
      <c r="D1216" s="27"/>
      <c r="E1216" s="27"/>
      <c r="F1216" s="27"/>
      <c r="G1216" s="1"/>
      <c r="H1216" s="1"/>
      <c r="I1216" s="1"/>
    </row>
    <row r="1217" spans="2:9">
      <c r="B1217" s="1"/>
      <c r="C1217" s="29"/>
      <c r="D1217" s="27"/>
      <c r="E1217" s="27"/>
      <c r="F1217" s="27"/>
      <c r="G1217" s="1"/>
      <c r="H1217" s="1"/>
      <c r="I1217" s="1"/>
    </row>
    <row r="1218" spans="2:9">
      <c r="B1218" s="1"/>
      <c r="C1218" s="29"/>
      <c r="D1218" s="27"/>
      <c r="E1218" s="27"/>
      <c r="F1218" s="27"/>
      <c r="G1218" s="1"/>
      <c r="H1218" s="1"/>
      <c r="I1218" s="1"/>
    </row>
    <row r="1219" spans="2:9">
      <c r="B1219" s="1"/>
      <c r="C1219" s="29"/>
      <c r="D1219" s="27"/>
      <c r="E1219" s="27"/>
      <c r="F1219" s="27"/>
      <c r="G1219" s="1"/>
      <c r="H1219" s="1"/>
      <c r="I1219" s="1"/>
    </row>
    <row r="1220" spans="2:9">
      <c r="B1220" s="1"/>
      <c r="C1220" s="29"/>
      <c r="D1220" s="27"/>
      <c r="E1220" s="27"/>
      <c r="F1220" s="27"/>
      <c r="G1220" s="1"/>
      <c r="H1220" s="1"/>
      <c r="I1220" s="1"/>
    </row>
    <row r="1221" spans="2:9">
      <c r="B1221" s="1"/>
      <c r="C1221" s="29"/>
      <c r="D1221" s="27"/>
      <c r="E1221" s="27"/>
      <c r="F1221" s="27"/>
      <c r="G1221" s="1"/>
      <c r="H1221" s="1"/>
      <c r="I1221" s="1"/>
    </row>
    <row r="1222" spans="2:9">
      <c r="B1222" s="1"/>
      <c r="C1222" s="29"/>
      <c r="D1222" s="27"/>
      <c r="E1222" s="27"/>
      <c r="F1222" s="27"/>
      <c r="G1222" s="1"/>
      <c r="H1222" s="1"/>
      <c r="I1222" s="1"/>
    </row>
    <row r="1223" spans="2:9">
      <c r="B1223" s="1"/>
      <c r="C1223" s="29"/>
      <c r="D1223" s="27"/>
      <c r="E1223" s="27"/>
      <c r="F1223" s="27"/>
      <c r="G1223" s="1"/>
      <c r="H1223" s="1"/>
      <c r="I1223" s="1"/>
    </row>
    <row r="1224" spans="2:9">
      <c r="B1224" s="1"/>
      <c r="C1224" s="29"/>
      <c r="D1224" s="27"/>
      <c r="E1224" s="27"/>
      <c r="F1224" s="27"/>
      <c r="G1224" s="1"/>
      <c r="H1224" s="1"/>
      <c r="I1224" s="1"/>
    </row>
    <row r="1225" spans="2:9">
      <c r="B1225" s="1"/>
      <c r="C1225" s="29"/>
      <c r="D1225" s="27"/>
      <c r="E1225" s="27"/>
      <c r="F1225" s="27"/>
      <c r="G1225" s="1"/>
      <c r="H1225" s="1"/>
      <c r="I1225" s="1"/>
    </row>
    <row r="1226" spans="2:9">
      <c r="B1226" s="1"/>
      <c r="C1226" s="29"/>
      <c r="D1226" s="27"/>
      <c r="E1226" s="27"/>
      <c r="F1226" s="27"/>
      <c r="G1226" s="1"/>
      <c r="H1226" s="1"/>
      <c r="I1226" s="1"/>
    </row>
    <row r="1227" spans="2:9">
      <c r="B1227" s="1"/>
      <c r="C1227" s="29"/>
      <c r="D1227" s="27"/>
      <c r="E1227" s="27"/>
      <c r="F1227" s="27"/>
      <c r="G1227" s="1"/>
      <c r="H1227" s="1"/>
      <c r="I1227" s="1"/>
    </row>
    <row r="1228" spans="2:9">
      <c r="B1228" s="1"/>
      <c r="C1228" s="29"/>
      <c r="D1228" s="27"/>
      <c r="E1228" s="27"/>
      <c r="F1228" s="27"/>
      <c r="G1228" s="1"/>
      <c r="H1228" s="1"/>
      <c r="I1228" s="1"/>
    </row>
    <row r="1229" spans="2:9">
      <c r="B1229" s="1"/>
      <c r="C1229" s="29"/>
      <c r="D1229" s="27"/>
      <c r="E1229" s="27"/>
      <c r="F1229" s="27"/>
      <c r="G1229" s="1"/>
      <c r="H1229" s="1"/>
      <c r="I1229" s="1"/>
    </row>
    <row r="1230" spans="2:9">
      <c r="B1230" s="1"/>
      <c r="C1230" s="29"/>
      <c r="D1230" s="27"/>
      <c r="E1230" s="27"/>
      <c r="F1230" s="27"/>
      <c r="G1230" s="1"/>
      <c r="H1230" s="1"/>
      <c r="I1230" s="1"/>
    </row>
    <row r="1231" spans="2:9">
      <c r="B1231" s="1"/>
      <c r="C1231" s="29"/>
      <c r="D1231" s="27"/>
      <c r="E1231" s="27"/>
      <c r="F1231" s="27"/>
      <c r="G1231" s="1"/>
      <c r="H1231" s="1"/>
      <c r="I1231" s="1"/>
    </row>
    <row r="1232" spans="2:9">
      <c r="B1232" s="1"/>
      <c r="C1232" s="29"/>
      <c r="D1232" s="27"/>
      <c r="E1232" s="27"/>
      <c r="F1232" s="27"/>
      <c r="G1232" s="1"/>
      <c r="H1232" s="1"/>
      <c r="I1232" s="1"/>
    </row>
    <row r="1233" spans="2:9">
      <c r="B1233" s="1"/>
      <c r="C1233" s="29"/>
      <c r="D1233" s="27"/>
      <c r="E1233" s="27"/>
      <c r="F1233" s="27"/>
      <c r="G1233" s="1"/>
      <c r="H1233" s="1"/>
      <c r="I1233" s="1"/>
    </row>
    <row r="1234" spans="2:9">
      <c r="B1234" s="1"/>
      <c r="C1234" s="29"/>
      <c r="D1234" s="27"/>
      <c r="E1234" s="27"/>
      <c r="F1234" s="27"/>
      <c r="G1234" s="1"/>
      <c r="H1234" s="1"/>
      <c r="I1234" s="1"/>
    </row>
    <row r="1235" spans="2:9">
      <c r="B1235" s="1"/>
      <c r="C1235" s="29"/>
      <c r="D1235" s="27"/>
      <c r="E1235" s="27"/>
      <c r="F1235" s="27"/>
      <c r="G1235" s="1"/>
      <c r="H1235" s="1"/>
      <c r="I1235" s="1"/>
    </row>
    <row r="1236" spans="2:9">
      <c r="B1236" s="1"/>
      <c r="C1236" s="29"/>
      <c r="D1236" s="27"/>
      <c r="E1236" s="27"/>
      <c r="F1236" s="27"/>
      <c r="G1236" s="1"/>
      <c r="H1236" s="1"/>
      <c r="I1236" s="1"/>
    </row>
    <row r="1237" spans="2:9">
      <c r="B1237" s="1"/>
      <c r="C1237" s="29"/>
      <c r="D1237" s="27"/>
      <c r="E1237" s="27"/>
      <c r="F1237" s="27"/>
      <c r="G1237" s="1"/>
      <c r="H1237" s="1"/>
      <c r="I1237" s="1"/>
    </row>
    <row r="1238" spans="2:9">
      <c r="B1238" s="1"/>
      <c r="C1238" s="29"/>
      <c r="D1238" s="27"/>
      <c r="E1238" s="27"/>
      <c r="F1238" s="27"/>
      <c r="G1238" s="1"/>
      <c r="H1238" s="1"/>
      <c r="I1238" s="1"/>
    </row>
    <row r="1239" spans="2:9">
      <c r="B1239" s="1"/>
      <c r="C1239" s="29"/>
      <c r="D1239" s="27"/>
      <c r="E1239" s="27"/>
      <c r="F1239" s="27"/>
      <c r="G1239" s="1"/>
      <c r="H1239" s="1"/>
      <c r="I1239" s="1"/>
    </row>
    <row r="1240" spans="2:9">
      <c r="B1240" s="1"/>
      <c r="C1240" s="29"/>
      <c r="D1240" s="27"/>
      <c r="E1240" s="27"/>
      <c r="F1240" s="27"/>
      <c r="G1240" s="1"/>
      <c r="H1240" s="1"/>
      <c r="I1240" s="1"/>
    </row>
    <row r="1241" spans="2:9">
      <c r="B1241" s="1"/>
      <c r="C1241" s="29"/>
      <c r="D1241" s="27"/>
      <c r="E1241" s="27"/>
      <c r="F1241" s="27"/>
      <c r="G1241" s="1"/>
      <c r="H1241" s="1"/>
      <c r="I1241" s="1"/>
    </row>
    <row r="1242" spans="2:9">
      <c r="B1242" s="1"/>
      <c r="C1242" s="29"/>
      <c r="D1242" s="27"/>
      <c r="E1242" s="27"/>
      <c r="F1242" s="27"/>
      <c r="G1242" s="1"/>
      <c r="H1242" s="1"/>
      <c r="I1242" s="1"/>
    </row>
    <row r="1243" spans="2:9">
      <c r="B1243" s="1"/>
      <c r="C1243" s="29"/>
      <c r="D1243" s="27"/>
      <c r="E1243" s="27"/>
      <c r="F1243" s="27"/>
      <c r="G1243" s="1"/>
      <c r="H1243" s="1"/>
      <c r="I1243" s="1"/>
    </row>
    <row r="1244" spans="2:9">
      <c r="B1244" s="1"/>
      <c r="C1244" s="29"/>
      <c r="D1244" s="27"/>
      <c r="E1244" s="27"/>
      <c r="F1244" s="27"/>
      <c r="G1244" s="1"/>
      <c r="H1244" s="1"/>
      <c r="I1244" s="1"/>
    </row>
    <row r="1245" spans="2:9">
      <c r="B1245" s="1"/>
      <c r="C1245" s="29"/>
      <c r="D1245" s="27"/>
      <c r="E1245" s="27"/>
      <c r="F1245" s="27"/>
      <c r="G1245" s="1"/>
      <c r="H1245" s="1"/>
      <c r="I1245" s="1"/>
    </row>
    <row r="1246" spans="2:9">
      <c r="B1246" s="1"/>
      <c r="C1246" s="29"/>
      <c r="D1246" s="27"/>
      <c r="E1246" s="27"/>
      <c r="F1246" s="27"/>
      <c r="G1246" s="1"/>
      <c r="H1246" s="1"/>
      <c r="I1246" s="1"/>
    </row>
    <row r="1247" spans="2:9">
      <c r="B1247" s="1"/>
      <c r="C1247" s="29"/>
      <c r="D1247" s="27"/>
      <c r="E1247" s="27"/>
      <c r="F1247" s="27"/>
      <c r="G1247" s="1"/>
      <c r="H1247" s="1"/>
      <c r="I1247" s="1"/>
    </row>
    <row r="1248" spans="2:9">
      <c r="B1248" s="1"/>
      <c r="C1248" s="29"/>
      <c r="D1248" s="27"/>
      <c r="E1248" s="27"/>
      <c r="F1248" s="27"/>
      <c r="G1248" s="1"/>
      <c r="H1248" s="1"/>
      <c r="I1248" s="1"/>
    </row>
    <row r="1249" spans="2:9">
      <c r="B1249" s="1"/>
      <c r="C1249" s="29"/>
      <c r="D1249" s="27"/>
      <c r="E1249" s="27"/>
      <c r="F1249" s="27"/>
      <c r="G1249" s="1"/>
      <c r="H1249" s="1"/>
      <c r="I1249" s="1"/>
    </row>
    <row r="1250" spans="2:9">
      <c r="B1250" s="1"/>
      <c r="C1250" s="29"/>
      <c r="D1250" s="27"/>
      <c r="E1250" s="27"/>
      <c r="F1250" s="27"/>
      <c r="G1250" s="1"/>
      <c r="H1250" s="1"/>
      <c r="I1250" s="1"/>
    </row>
    <row r="1251" spans="2:9">
      <c r="B1251" s="1"/>
      <c r="C1251" s="29"/>
      <c r="D1251" s="27"/>
      <c r="E1251" s="27"/>
      <c r="F1251" s="27"/>
      <c r="G1251" s="1"/>
      <c r="H1251" s="1"/>
      <c r="I1251" s="1"/>
    </row>
    <row r="1252" spans="2:9">
      <c r="B1252" s="1"/>
      <c r="C1252" s="29"/>
      <c r="D1252" s="27"/>
      <c r="E1252" s="27"/>
      <c r="F1252" s="27"/>
      <c r="G1252" s="1"/>
      <c r="H1252" s="1"/>
      <c r="I1252" s="1"/>
    </row>
    <row r="1253" spans="2:9">
      <c r="B1253" s="1"/>
      <c r="C1253" s="29"/>
      <c r="D1253" s="27"/>
      <c r="E1253" s="27"/>
      <c r="F1253" s="27"/>
      <c r="G1253" s="1"/>
      <c r="H1253" s="1"/>
      <c r="I1253" s="1"/>
    </row>
    <row r="1254" spans="2:9">
      <c r="B1254" s="1"/>
      <c r="C1254" s="29"/>
      <c r="D1254" s="27"/>
      <c r="E1254" s="27"/>
      <c r="F1254" s="27"/>
      <c r="G1254" s="1"/>
      <c r="H1254" s="1"/>
      <c r="I1254" s="1"/>
    </row>
    <row r="1255" spans="2:9">
      <c r="B1255" s="1"/>
      <c r="C1255" s="29"/>
      <c r="D1255" s="27"/>
      <c r="E1255" s="27"/>
      <c r="F1255" s="27"/>
      <c r="G1255" s="1"/>
      <c r="H1255" s="1"/>
      <c r="I1255" s="1"/>
    </row>
    <row r="1256" spans="2:9">
      <c r="B1256" s="1"/>
      <c r="C1256" s="29"/>
      <c r="D1256" s="27"/>
      <c r="E1256" s="27"/>
      <c r="F1256" s="27"/>
      <c r="G1256" s="1"/>
      <c r="H1256" s="1"/>
      <c r="I1256" s="1"/>
    </row>
    <row r="1257" spans="2:9">
      <c r="B1257" s="1"/>
      <c r="C1257" s="29"/>
      <c r="D1257" s="27"/>
      <c r="E1257" s="27"/>
      <c r="F1257" s="27"/>
      <c r="G1257" s="1"/>
      <c r="H1257" s="1"/>
      <c r="I1257" s="1"/>
    </row>
    <row r="1258" spans="2:9">
      <c r="B1258" s="1"/>
      <c r="C1258" s="29"/>
      <c r="D1258" s="27"/>
      <c r="E1258" s="27"/>
      <c r="F1258" s="27"/>
      <c r="G1258" s="1"/>
      <c r="H1258" s="1"/>
      <c r="I1258" s="1"/>
    </row>
    <row r="1259" spans="2:9">
      <c r="B1259" s="1"/>
      <c r="C1259" s="29"/>
      <c r="D1259" s="27"/>
      <c r="E1259" s="27"/>
      <c r="F1259" s="27"/>
      <c r="G1259" s="1"/>
      <c r="H1259" s="1"/>
      <c r="I1259" s="1"/>
    </row>
    <row r="1260" spans="2:9">
      <c r="B1260" s="1"/>
      <c r="C1260" s="29"/>
      <c r="D1260" s="27"/>
      <c r="E1260" s="27"/>
      <c r="F1260" s="27"/>
      <c r="G1260" s="1"/>
      <c r="H1260" s="1"/>
      <c r="I1260" s="1"/>
    </row>
    <row r="1261" spans="2:9">
      <c r="B1261" s="1"/>
      <c r="C1261" s="29"/>
      <c r="D1261" s="27"/>
      <c r="E1261" s="27"/>
      <c r="F1261" s="27"/>
      <c r="G1261" s="1"/>
      <c r="H1261" s="1"/>
      <c r="I1261" s="1"/>
    </row>
    <row r="1262" spans="2:9">
      <c r="B1262" s="1"/>
      <c r="C1262" s="29"/>
      <c r="D1262" s="27"/>
      <c r="E1262" s="27"/>
      <c r="F1262" s="27"/>
      <c r="G1262" s="1"/>
      <c r="H1262" s="1"/>
      <c r="I1262" s="1"/>
    </row>
    <row r="1263" spans="2:9">
      <c r="B1263" s="1"/>
      <c r="C1263" s="29"/>
      <c r="D1263" s="27"/>
      <c r="E1263" s="27"/>
      <c r="F1263" s="27"/>
      <c r="G1263" s="1"/>
      <c r="H1263" s="1"/>
      <c r="I1263" s="1"/>
    </row>
    <row r="1264" spans="2:9">
      <c r="B1264" s="1"/>
      <c r="C1264" s="29"/>
      <c r="D1264" s="27"/>
      <c r="E1264" s="27"/>
      <c r="F1264" s="27"/>
      <c r="G1264" s="1"/>
      <c r="H1264" s="1"/>
      <c r="I1264" s="1"/>
    </row>
    <row r="1265" spans="2:9">
      <c r="B1265" s="1"/>
      <c r="C1265" s="29"/>
      <c r="D1265" s="27"/>
      <c r="E1265" s="27"/>
      <c r="F1265" s="27"/>
      <c r="G1265" s="1"/>
      <c r="H1265" s="1"/>
      <c r="I1265" s="1"/>
    </row>
    <row r="1266" spans="2:9">
      <c r="B1266" s="1"/>
      <c r="C1266" s="29"/>
      <c r="D1266" s="27"/>
      <c r="E1266" s="27"/>
      <c r="F1266" s="27"/>
      <c r="G1266" s="1"/>
      <c r="H1266" s="1"/>
      <c r="I1266" s="1"/>
    </row>
    <row r="1267" spans="2:9">
      <c r="B1267" s="1"/>
      <c r="C1267" s="29"/>
      <c r="D1267" s="27"/>
      <c r="E1267" s="27"/>
      <c r="F1267" s="27"/>
      <c r="G1267" s="1"/>
      <c r="H1267" s="1"/>
      <c r="I1267" s="1"/>
    </row>
    <row r="1268" spans="2:9">
      <c r="B1268" s="1"/>
      <c r="C1268" s="29"/>
      <c r="D1268" s="27"/>
      <c r="E1268" s="27"/>
      <c r="F1268" s="27"/>
      <c r="G1268" s="1"/>
      <c r="H1268" s="1"/>
      <c r="I1268" s="1"/>
    </row>
    <row r="1269" spans="2:9">
      <c r="B1269" s="1"/>
      <c r="C1269" s="29"/>
      <c r="D1269" s="27"/>
      <c r="E1269" s="27"/>
      <c r="F1269" s="27"/>
      <c r="G1269" s="1"/>
      <c r="H1269" s="1"/>
      <c r="I1269" s="1"/>
    </row>
    <row r="1270" spans="2:9">
      <c r="B1270" s="1"/>
      <c r="C1270" s="29"/>
      <c r="D1270" s="27"/>
      <c r="E1270" s="27"/>
      <c r="F1270" s="27"/>
      <c r="G1270" s="1"/>
      <c r="H1270" s="1"/>
      <c r="I1270" s="1"/>
    </row>
    <row r="1271" spans="2:9">
      <c r="B1271" s="1"/>
      <c r="C1271" s="29"/>
      <c r="D1271" s="27"/>
      <c r="E1271" s="27"/>
      <c r="F1271" s="27"/>
      <c r="G1271" s="1"/>
      <c r="H1271" s="1"/>
      <c r="I1271" s="1"/>
    </row>
    <row r="1272" spans="2:9">
      <c r="B1272" s="1"/>
      <c r="C1272" s="29"/>
      <c r="D1272" s="27"/>
      <c r="E1272" s="27"/>
      <c r="F1272" s="27"/>
      <c r="G1272" s="1"/>
      <c r="H1272" s="1"/>
      <c r="I1272" s="1"/>
    </row>
    <row r="1273" spans="2:9">
      <c r="B1273" s="1"/>
      <c r="C1273" s="29"/>
      <c r="D1273" s="27"/>
      <c r="E1273" s="27"/>
      <c r="F1273" s="27"/>
      <c r="G1273" s="1"/>
      <c r="H1273" s="1"/>
      <c r="I1273" s="1"/>
    </row>
    <row r="1274" spans="2:9">
      <c r="B1274" s="1"/>
      <c r="C1274" s="29"/>
      <c r="D1274" s="27"/>
      <c r="E1274" s="27"/>
      <c r="F1274" s="27"/>
      <c r="G1274" s="1"/>
      <c r="H1274" s="1"/>
      <c r="I1274" s="1"/>
    </row>
    <row r="1275" spans="2:9">
      <c r="B1275" s="1"/>
      <c r="C1275" s="29"/>
      <c r="D1275" s="27"/>
      <c r="E1275" s="27"/>
      <c r="F1275" s="27"/>
      <c r="G1275" s="1"/>
      <c r="H1275" s="1"/>
      <c r="I1275" s="1"/>
    </row>
    <row r="1276" spans="2:9">
      <c r="B1276" s="1"/>
      <c r="C1276" s="29"/>
      <c r="D1276" s="27"/>
      <c r="E1276" s="27"/>
      <c r="F1276" s="27"/>
      <c r="G1276" s="1"/>
      <c r="H1276" s="1"/>
      <c r="I1276" s="1"/>
    </row>
    <row r="1277" spans="2:9">
      <c r="B1277" s="1"/>
      <c r="C1277" s="29"/>
      <c r="D1277" s="27"/>
      <c r="E1277" s="27"/>
      <c r="F1277" s="27"/>
      <c r="G1277" s="1"/>
      <c r="H1277" s="1"/>
      <c r="I1277" s="1"/>
    </row>
    <row r="1278" spans="2:9">
      <c r="B1278" s="1"/>
      <c r="C1278" s="29"/>
      <c r="D1278" s="27"/>
      <c r="E1278" s="27"/>
      <c r="F1278" s="27"/>
      <c r="G1278" s="1"/>
      <c r="H1278" s="1"/>
      <c r="I1278" s="1"/>
    </row>
    <row r="1279" spans="2:9">
      <c r="B1279" s="1"/>
      <c r="C1279" s="29"/>
      <c r="D1279" s="27"/>
      <c r="E1279" s="27"/>
      <c r="F1279" s="27"/>
      <c r="G1279" s="1"/>
      <c r="H1279" s="1"/>
      <c r="I1279" s="1"/>
    </row>
    <row r="1280" spans="2:9">
      <c r="B1280" s="1"/>
      <c r="C1280" s="29"/>
      <c r="D1280" s="27"/>
      <c r="E1280" s="27"/>
      <c r="F1280" s="27"/>
      <c r="G1280" s="1"/>
      <c r="H1280" s="1"/>
      <c r="I1280" s="1"/>
    </row>
    <row r="1281" spans="2:9">
      <c r="B1281" s="1"/>
      <c r="C1281" s="29"/>
      <c r="D1281" s="27"/>
      <c r="E1281" s="27"/>
      <c r="F1281" s="27"/>
      <c r="G1281" s="1"/>
      <c r="H1281" s="1"/>
      <c r="I1281" s="1"/>
    </row>
    <row r="1282" spans="2:9">
      <c r="B1282" s="1"/>
      <c r="C1282" s="29"/>
      <c r="D1282" s="27"/>
      <c r="E1282" s="27"/>
      <c r="F1282" s="27"/>
      <c r="G1282" s="1"/>
      <c r="H1282" s="1"/>
      <c r="I1282" s="1"/>
    </row>
    <row r="1283" spans="2:9">
      <c r="B1283" s="1"/>
      <c r="C1283" s="29"/>
      <c r="D1283" s="27"/>
      <c r="E1283" s="27"/>
      <c r="F1283" s="27"/>
      <c r="G1283" s="1"/>
      <c r="H1283" s="1"/>
      <c r="I1283" s="1"/>
    </row>
    <row r="1284" spans="2:9">
      <c r="B1284" s="1"/>
      <c r="C1284" s="29"/>
      <c r="D1284" s="27"/>
      <c r="E1284" s="27"/>
      <c r="F1284" s="27"/>
      <c r="G1284" s="1"/>
      <c r="H1284" s="1"/>
      <c r="I1284" s="1"/>
    </row>
    <row r="1285" spans="2:9">
      <c r="B1285" s="1"/>
      <c r="C1285" s="29"/>
      <c r="D1285" s="27"/>
      <c r="E1285" s="27"/>
      <c r="F1285" s="27"/>
      <c r="G1285" s="1"/>
      <c r="H1285" s="1"/>
      <c r="I1285" s="1"/>
    </row>
    <row r="1286" spans="2:9">
      <c r="B1286" s="1"/>
      <c r="C1286" s="29"/>
      <c r="D1286" s="27"/>
      <c r="E1286" s="27"/>
      <c r="F1286" s="27"/>
      <c r="G1286" s="1"/>
      <c r="H1286" s="1"/>
      <c r="I1286" s="1"/>
    </row>
    <row r="1287" spans="2:9">
      <c r="B1287" s="1"/>
      <c r="C1287" s="29"/>
      <c r="D1287" s="27"/>
      <c r="E1287" s="27"/>
      <c r="F1287" s="27"/>
      <c r="G1287" s="1"/>
      <c r="H1287" s="1"/>
      <c r="I1287" s="1"/>
    </row>
    <row r="1288" spans="2:9">
      <c r="B1288" s="1"/>
      <c r="C1288" s="29"/>
      <c r="D1288" s="27"/>
      <c r="E1288" s="27"/>
      <c r="F1288" s="27"/>
      <c r="G1288" s="1"/>
      <c r="H1288" s="1"/>
      <c r="I1288" s="1"/>
    </row>
    <row r="1289" spans="2:9">
      <c r="B1289" s="1"/>
      <c r="C1289" s="29"/>
      <c r="D1289" s="27"/>
      <c r="E1289" s="27"/>
      <c r="F1289" s="27"/>
      <c r="G1289" s="1"/>
      <c r="H1289" s="1"/>
      <c r="I1289" s="1"/>
    </row>
    <row r="1290" spans="2:9">
      <c r="B1290" s="1"/>
      <c r="C1290" s="29"/>
      <c r="D1290" s="27"/>
      <c r="E1290" s="27"/>
      <c r="F1290" s="27"/>
      <c r="G1290" s="1"/>
      <c r="H1290" s="1"/>
      <c r="I1290" s="1"/>
    </row>
    <row r="1291" spans="2:9">
      <c r="B1291" s="1"/>
      <c r="C1291" s="29"/>
      <c r="D1291" s="27"/>
      <c r="E1291" s="27"/>
      <c r="F1291" s="27"/>
      <c r="G1291" s="1"/>
      <c r="H1291" s="1"/>
      <c r="I1291" s="1"/>
    </row>
    <row r="1292" spans="2:9">
      <c r="B1292" s="1"/>
      <c r="C1292" s="29"/>
      <c r="D1292" s="27"/>
      <c r="E1292" s="27"/>
      <c r="F1292" s="27"/>
      <c r="G1292" s="1"/>
      <c r="H1292" s="1"/>
      <c r="I1292" s="1"/>
    </row>
    <row r="1293" spans="2:9">
      <c r="B1293" s="1"/>
      <c r="C1293" s="29"/>
      <c r="D1293" s="27"/>
      <c r="E1293" s="27"/>
      <c r="F1293" s="27"/>
      <c r="G1293" s="1"/>
      <c r="H1293" s="1"/>
      <c r="I1293" s="1"/>
    </row>
    <row r="1294" spans="2:9">
      <c r="B1294" s="1"/>
      <c r="C1294" s="29"/>
      <c r="D1294" s="27"/>
      <c r="E1294" s="27"/>
      <c r="F1294" s="27"/>
      <c r="G1294" s="1"/>
      <c r="H1294" s="1"/>
      <c r="I1294" s="1"/>
    </row>
    <row r="1295" spans="2:9">
      <c r="B1295" s="1"/>
      <c r="C1295" s="29"/>
      <c r="D1295" s="27"/>
      <c r="E1295" s="27"/>
      <c r="F1295" s="27"/>
      <c r="G1295" s="1"/>
      <c r="H1295" s="1"/>
      <c r="I1295" s="1"/>
    </row>
    <row r="1296" spans="2:9">
      <c r="B1296" s="1"/>
      <c r="C1296" s="29"/>
      <c r="D1296" s="27"/>
      <c r="E1296" s="27"/>
      <c r="F1296" s="27"/>
      <c r="G1296" s="1"/>
      <c r="H1296" s="1"/>
      <c r="I1296" s="1"/>
    </row>
    <row r="1297" spans="2:9">
      <c r="B1297" s="1"/>
      <c r="C1297" s="29"/>
      <c r="D1297" s="27"/>
      <c r="E1297" s="27"/>
      <c r="F1297" s="27"/>
      <c r="G1297" s="1"/>
      <c r="H1297" s="1"/>
      <c r="I1297" s="1"/>
    </row>
    <row r="1298" spans="2:9">
      <c r="B1298" s="1"/>
      <c r="C1298" s="29"/>
      <c r="D1298" s="27"/>
      <c r="E1298" s="27"/>
      <c r="F1298" s="27"/>
      <c r="G1298" s="1"/>
      <c r="H1298" s="1"/>
      <c r="I1298" s="1"/>
    </row>
    <row r="1299" spans="2:9">
      <c r="B1299" s="1"/>
      <c r="C1299" s="29"/>
      <c r="D1299" s="27"/>
      <c r="E1299" s="27"/>
      <c r="F1299" s="27"/>
      <c r="G1299" s="1"/>
      <c r="H1299" s="1"/>
      <c r="I1299" s="1"/>
    </row>
    <row r="1300" spans="2:9">
      <c r="B1300" s="1"/>
      <c r="C1300" s="29"/>
      <c r="D1300" s="27"/>
      <c r="E1300" s="27"/>
      <c r="F1300" s="27"/>
      <c r="G1300" s="1"/>
      <c r="H1300" s="1"/>
      <c r="I1300" s="1"/>
    </row>
    <row r="1301" spans="2:9">
      <c r="B1301" s="1"/>
      <c r="C1301" s="29"/>
      <c r="D1301" s="27"/>
      <c r="E1301" s="27"/>
      <c r="F1301" s="27"/>
      <c r="G1301" s="1"/>
      <c r="H1301" s="1"/>
      <c r="I1301" s="1"/>
    </row>
    <row r="1302" spans="2:9">
      <c r="B1302" s="1"/>
      <c r="C1302" s="29"/>
      <c r="D1302" s="27"/>
      <c r="E1302" s="27"/>
      <c r="F1302" s="27"/>
      <c r="G1302" s="1"/>
      <c r="H1302" s="1"/>
      <c r="I1302" s="1"/>
    </row>
    <row r="1303" spans="2:9">
      <c r="B1303" s="1"/>
      <c r="C1303" s="29"/>
      <c r="D1303" s="27"/>
      <c r="E1303" s="27"/>
      <c r="F1303" s="27"/>
      <c r="G1303" s="1"/>
      <c r="H1303" s="1"/>
      <c r="I1303" s="1"/>
    </row>
    <row r="1304" spans="2:9">
      <c r="B1304" s="1"/>
      <c r="C1304" s="29"/>
      <c r="D1304" s="27"/>
      <c r="E1304" s="27"/>
      <c r="F1304" s="27"/>
      <c r="G1304" s="1"/>
      <c r="H1304" s="1"/>
      <c r="I1304" s="1"/>
    </row>
    <row r="1305" spans="2:9">
      <c r="B1305" s="1"/>
      <c r="C1305" s="29"/>
      <c r="D1305" s="27"/>
      <c r="E1305" s="27"/>
      <c r="F1305" s="27"/>
      <c r="G1305" s="1"/>
      <c r="H1305" s="1"/>
      <c r="I1305" s="1"/>
    </row>
    <row r="1306" spans="2:9">
      <c r="B1306" s="1"/>
      <c r="C1306" s="29"/>
      <c r="D1306" s="27"/>
      <c r="E1306" s="27"/>
      <c r="F1306" s="27"/>
      <c r="G1306" s="1"/>
      <c r="H1306" s="1"/>
      <c r="I1306" s="1"/>
    </row>
    <row r="1307" spans="2:9">
      <c r="B1307" s="1"/>
      <c r="C1307" s="29"/>
      <c r="D1307" s="27"/>
      <c r="E1307" s="27"/>
      <c r="F1307" s="27"/>
      <c r="G1307" s="1"/>
      <c r="H1307" s="1"/>
      <c r="I1307" s="1"/>
    </row>
    <row r="1308" spans="2:9">
      <c r="B1308" s="1"/>
      <c r="C1308" s="29"/>
      <c r="D1308" s="27"/>
      <c r="E1308" s="27"/>
      <c r="F1308" s="27"/>
      <c r="G1308" s="1"/>
      <c r="H1308" s="1"/>
      <c r="I1308" s="1"/>
    </row>
    <row r="1309" spans="2:9">
      <c r="B1309" s="1"/>
      <c r="C1309" s="29"/>
      <c r="D1309" s="27"/>
      <c r="E1309" s="27"/>
      <c r="F1309" s="27"/>
      <c r="G1309" s="1"/>
      <c r="H1309" s="1"/>
      <c r="I1309" s="1"/>
    </row>
    <row r="1310" spans="2:9">
      <c r="B1310" s="1"/>
      <c r="C1310" s="29"/>
      <c r="D1310" s="27"/>
      <c r="E1310" s="27"/>
      <c r="F1310" s="27"/>
      <c r="G1310" s="1"/>
      <c r="H1310" s="1"/>
      <c r="I1310" s="1"/>
    </row>
    <row r="1311" spans="2:9">
      <c r="B1311" s="1"/>
      <c r="C1311" s="29"/>
      <c r="D1311" s="27"/>
      <c r="E1311" s="27"/>
      <c r="F1311" s="27"/>
      <c r="G1311" s="1"/>
      <c r="H1311" s="1"/>
      <c r="I1311" s="1"/>
    </row>
    <row r="1312" spans="2:9">
      <c r="B1312" s="1"/>
      <c r="C1312" s="29"/>
      <c r="D1312" s="27"/>
      <c r="E1312" s="27"/>
      <c r="F1312" s="27"/>
      <c r="G1312" s="1"/>
      <c r="H1312" s="1"/>
      <c r="I1312" s="1"/>
    </row>
    <row r="1313" spans="2:9">
      <c r="B1313" s="1"/>
      <c r="C1313" s="29"/>
      <c r="D1313" s="27"/>
      <c r="E1313" s="27"/>
      <c r="F1313" s="27"/>
      <c r="G1313" s="1"/>
      <c r="H1313" s="1"/>
      <c r="I1313" s="1"/>
    </row>
    <row r="1314" spans="2:9">
      <c r="B1314" s="1"/>
      <c r="C1314" s="29"/>
      <c r="D1314" s="27"/>
      <c r="E1314" s="27"/>
      <c r="F1314" s="27"/>
      <c r="G1314" s="1"/>
      <c r="H1314" s="1"/>
      <c r="I1314" s="1"/>
    </row>
    <row r="1315" spans="2:9">
      <c r="B1315" s="1"/>
      <c r="C1315" s="29"/>
      <c r="D1315" s="27"/>
      <c r="E1315" s="27"/>
      <c r="F1315" s="27"/>
      <c r="G1315" s="1"/>
      <c r="H1315" s="1"/>
      <c r="I1315" s="1"/>
    </row>
    <row r="1316" spans="2:9">
      <c r="B1316" s="1"/>
      <c r="C1316" s="29"/>
      <c r="D1316" s="27"/>
      <c r="E1316" s="27"/>
      <c r="F1316" s="27"/>
      <c r="G1316" s="1"/>
      <c r="H1316" s="1"/>
      <c r="I1316" s="1"/>
    </row>
    <row r="1317" spans="2:9">
      <c r="B1317" s="1"/>
      <c r="C1317" s="29"/>
      <c r="D1317" s="27"/>
      <c r="E1317" s="27"/>
      <c r="F1317" s="27"/>
      <c r="G1317" s="1"/>
      <c r="H1317" s="1"/>
      <c r="I1317" s="1"/>
    </row>
    <row r="1318" spans="2:9">
      <c r="B1318" s="1"/>
      <c r="C1318" s="29"/>
      <c r="D1318" s="27"/>
      <c r="E1318" s="27"/>
      <c r="F1318" s="27"/>
      <c r="G1318" s="1"/>
      <c r="H1318" s="1"/>
      <c r="I1318" s="1"/>
    </row>
    <row r="1319" spans="2:9">
      <c r="B1319" s="1"/>
      <c r="C1319" s="29"/>
      <c r="D1319" s="27"/>
      <c r="E1319" s="27"/>
      <c r="F1319" s="27"/>
      <c r="G1319" s="1"/>
      <c r="H1319" s="1"/>
      <c r="I1319" s="1"/>
    </row>
    <row r="1320" spans="2:9">
      <c r="B1320" s="1"/>
      <c r="C1320" s="29"/>
      <c r="D1320" s="27"/>
      <c r="E1320" s="27"/>
      <c r="F1320" s="27"/>
      <c r="G1320" s="1"/>
      <c r="H1320" s="1"/>
      <c r="I1320" s="1"/>
    </row>
    <row r="1321" spans="2:9">
      <c r="B1321" s="1"/>
      <c r="C1321" s="29"/>
      <c r="D1321" s="27"/>
      <c r="E1321" s="27"/>
      <c r="F1321" s="27"/>
      <c r="G1321" s="1"/>
      <c r="H1321" s="1"/>
      <c r="I1321" s="1"/>
    </row>
    <row r="1322" spans="2:9">
      <c r="B1322" s="1"/>
      <c r="C1322" s="29"/>
      <c r="D1322" s="27"/>
      <c r="E1322" s="27"/>
      <c r="F1322" s="27"/>
      <c r="G1322" s="1"/>
      <c r="H1322" s="1"/>
      <c r="I1322" s="1"/>
    </row>
    <row r="1323" spans="2:9">
      <c r="B1323" s="1"/>
      <c r="C1323" s="29"/>
      <c r="D1323" s="27"/>
      <c r="E1323" s="27"/>
      <c r="F1323" s="27"/>
      <c r="G1323" s="1"/>
      <c r="H1323" s="1"/>
      <c r="I1323" s="1"/>
    </row>
    <row r="1324" spans="2:9">
      <c r="B1324" s="1"/>
      <c r="C1324" s="29"/>
      <c r="D1324" s="27"/>
      <c r="E1324" s="27"/>
      <c r="F1324" s="27"/>
      <c r="G1324" s="1"/>
      <c r="H1324" s="1"/>
      <c r="I1324" s="1"/>
    </row>
    <row r="1325" spans="2:9">
      <c r="B1325" s="1"/>
      <c r="C1325" s="29"/>
      <c r="D1325" s="27"/>
      <c r="E1325" s="27"/>
      <c r="F1325" s="27"/>
      <c r="G1325" s="1"/>
      <c r="H1325" s="1"/>
      <c r="I1325" s="1"/>
    </row>
    <row r="1326" spans="2:9">
      <c r="B1326" s="1"/>
      <c r="C1326" s="29"/>
      <c r="D1326" s="27"/>
      <c r="E1326" s="27"/>
      <c r="F1326" s="27"/>
      <c r="G1326" s="1"/>
      <c r="H1326" s="1"/>
      <c r="I1326" s="1"/>
    </row>
    <row r="1327" spans="2:9">
      <c r="B1327" s="1"/>
      <c r="C1327" s="29"/>
      <c r="D1327" s="27"/>
      <c r="E1327" s="27"/>
      <c r="F1327" s="27"/>
      <c r="G1327" s="1"/>
      <c r="H1327" s="1"/>
      <c r="I1327" s="1"/>
    </row>
    <row r="1328" spans="2:9">
      <c r="B1328" s="1"/>
      <c r="C1328" s="29"/>
      <c r="D1328" s="27"/>
      <c r="E1328" s="27"/>
      <c r="F1328" s="27"/>
      <c r="G1328" s="1"/>
      <c r="H1328" s="1"/>
      <c r="I1328" s="1"/>
    </row>
    <row r="1329" spans="2:9">
      <c r="B1329" s="1"/>
      <c r="C1329" s="29"/>
      <c r="D1329" s="27"/>
      <c r="E1329" s="27"/>
      <c r="F1329" s="27"/>
      <c r="G1329" s="1"/>
      <c r="H1329" s="1"/>
      <c r="I1329" s="1"/>
    </row>
    <row r="1330" spans="2:9">
      <c r="B1330" s="1"/>
      <c r="C1330" s="29"/>
      <c r="D1330" s="27"/>
      <c r="E1330" s="27"/>
      <c r="F1330" s="27"/>
      <c r="G1330" s="1"/>
      <c r="H1330" s="1"/>
      <c r="I1330" s="1"/>
    </row>
    <row r="1331" spans="2:9">
      <c r="B1331" s="1"/>
      <c r="C1331" s="29"/>
      <c r="D1331" s="27"/>
      <c r="E1331" s="27"/>
      <c r="F1331" s="27"/>
      <c r="G1331" s="1"/>
      <c r="H1331" s="1"/>
      <c r="I1331" s="1"/>
    </row>
    <row r="1332" spans="2:9">
      <c r="B1332" s="1"/>
      <c r="C1332" s="29"/>
      <c r="D1332" s="27"/>
      <c r="E1332" s="27"/>
      <c r="F1332" s="27"/>
      <c r="G1332" s="1"/>
      <c r="H1332" s="1"/>
      <c r="I1332" s="1"/>
    </row>
    <row r="1333" spans="2:9">
      <c r="B1333" s="1"/>
      <c r="C1333" s="29"/>
      <c r="D1333" s="27"/>
      <c r="E1333" s="27"/>
      <c r="F1333" s="27"/>
      <c r="G1333" s="1"/>
      <c r="H1333" s="1"/>
      <c r="I1333" s="1"/>
    </row>
    <row r="1334" spans="2:9">
      <c r="B1334" s="1"/>
      <c r="C1334" s="29"/>
      <c r="D1334" s="27"/>
      <c r="E1334" s="27"/>
      <c r="F1334" s="27"/>
      <c r="G1334" s="1"/>
      <c r="H1334" s="1"/>
      <c r="I1334" s="1"/>
    </row>
    <row r="1335" spans="2:9">
      <c r="B1335" s="1"/>
      <c r="C1335" s="29"/>
      <c r="D1335" s="27"/>
      <c r="E1335" s="27"/>
      <c r="F1335" s="27"/>
      <c r="G1335" s="1"/>
      <c r="H1335" s="1"/>
      <c r="I1335" s="1"/>
    </row>
    <row r="1336" spans="2:9">
      <c r="B1336" s="1"/>
      <c r="C1336" s="29"/>
      <c r="D1336" s="27"/>
      <c r="E1336" s="27"/>
      <c r="F1336" s="27"/>
      <c r="G1336" s="1"/>
      <c r="H1336" s="1"/>
      <c r="I1336" s="1"/>
    </row>
    <row r="1337" spans="2:9">
      <c r="B1337" s="1"/>
      <c r="C1337" s="29"/>
      <c r="D1337" s="27"/>
      <c r="E1337" s="27"/>
      <c r="F1337" s="27"/>
      <c r="G1337" s="1"/>
      <c r="H1337" s="1"/>
      <c r="I1337" s="1"/>
    </row>
    <row r="1338" spans="2:9">
      <c r="B1338" s="1"/>
      <c r="C1338" s="29"/>
      <c r="D1338" s="27"/>
      <c r="E1338" s="27"/>
      <c r="F1338" s="27"/>
      <c r="G1338" s="1"/>
      <c r="H1338" s="1"/>
      <c r="I1338" s="1"/>
    </row>
    <row r="1339" spans="2:9">
      <c r="B1339" s="1"/>
      <c r="C1339" s="29"/>
      <c r="D1339" s="27"/>
      <c r="E1339" s="27"/>
      <c r="F1339" s="27"/>
      <c r="G1339" s="1"/>
      <c r="H1339" s="1"/>
      <c r="I1339" s="1"/>
    </row>
    <row r="1340" spans="2:9">
      <c r="B1340" s="1"/>
      <c r="C1340" s="29"/>
      <c r="D1340" s="27"/>
      <c r="E1340" s="27"/>
      <c r="F1340" s="27"/>
      <c r="G1340" s="1"/>
      <c r="H1340" s="1"/>
      <c r="I1340" s="1"/>
    </row>
    <row r="1341" spans="2:9">
      <c r="B1341" s="1"/>
      <c r="C1341" s="29"/>
      <c r="D1341" s="27"/>
      <c r="E1341" s="27"/>
      <c r="F1341" s="27"/>
      <c r="G1341" s="1"/>
      <c r="H1341" s="1"/>
      <c r="I1341" s="1"/>
    </row>
    <row r="1342" spans="2:9">
      <c r="B1342" s="1"/>
      <c r="C1342" s="29"/>
      <c r="D1342" s="27"/>
      <c r="E1342" s="27"/>
      <c r="F1342" s="27"/>
      <c r="G1342" s="1"/>
      <c r="H1342" s="1"/>
      <c r="I1342" s="1"/>
    </row>
    <row r="1343" spans="2:9">
      <c r="B1343" s="1"/>
      <c r="C1343" s="29"/>
      <c r="D1343" s="27"/>
      <c r="E1343" s="27"/>
      <c r="F1343" s="27"/>
      <c r="G1343" s="1"/>
      <c r="H1343" s="1"/>
      <c r="I1343" s="1"/>
    </row>
    <row r="1344" spans="2:9">
      <c r="B1344" s="1"/>
      <c r="C1344" s="29"/>
      <c r="D1344" s="27"/>
      <c r="E1344" s="27"/>
      <c r="F1344" s="27"/>
      <c r="G1344" s="1"/>
      <c r="H1344" s="1"/>
      <c r="I1344" s="1"/>
    </row>
    <row r="1345" spans="2:9">
      <c r="B1345" s="1"/>
      <c r="C1345" s="29"/>
      <c r="D1345" s="27"/>
      <c r="E1345" s="27"/>
      <c r="F1345" s="27"/>
      <c r="G1345" s="1"/>
      <c r="H1345" s="1"/>
      <c r="I1345" s="1"/>
    </row>
    <row r="1346" spans="2:9">
      <c r="B1346" s="1"/>
      <c r="C1346" s="29"/>
      <c r="D1346" s="27"/>
      <c r="E1346" s="27"/>
      <c r="F1346" s="27"/>
      <c r="G1346" s="1"/>
      <c r="H1346" s="1"/>
      <c r="I1346" s="1"/>
    </row>
    <row r="1347" spans="2:9">
      <c r="B1347" s="1"/>
      <c r="C1347" s="29"/>
      <c r="D1347" s="27"/>
      <c r="E1347" s="27"/>
      <c r="F1347" s="27"/>
      <c r="G1347" s="1"/>
      <c r="H1347" s="1"/>
      <c r="I1347" s="1"/>
    </row>
    <row r="1348" spans="2:9">
      <c r="B1348" s="1"/>
      <c r="C1348" s="29"/>
      <c r="D1348" s="27"/>
      <c r="E1348" s="27"/>
      <c r="F1348" s="27"/>
      <c r="G1348" s="1"/>
      <c r="H1348" s="1"/>
      <c r="I1348" s="1"/>
    </row>
    <row r="1349" spans="2:9">
      <c r="B1349" s="1"/>
      <c r="C1349" s="29"/>
      <c r="D1349" s="27"/>
      <c r="E1349" s="27"/>
      <c r="F1349" s="27"/>
      <c r="G1349" s="1"/>
      <c r="H1349" s="1"/>
      <c r="I1349" s="1"/>
    </row>
    <row r="1350" spans="2:9">
      <c r="B1350" s="1"/>
      <c r="C1350" s="29"/>
      <c r="D1350" s="27"/>
      <c r="E1350" s="27"/>
      <c r="F1350" s="27"/>
      <c r="G1350" s="1"/>
      <c r="H1350" s="1"/>
      <c r="I1350" s="1"/>
    </row>
    <row r="1351" spans="2:9">
      <c r="B1351" s="1"/>
      <c r="C1351" s="29"/>
      <c r="D1351" s="27"/>
      <c r="E1351" s="27"/>
      <c r="F1351" s="27"/>
      <c r="G1351" s="1"/>
      <c r="H1351" s="1"/>
      <c r="I1351" s="1"/>
    </row>
    <row r="1352" spans="2:9">
      <c r="B1352" s="1"/>
      <c r="C1352" s="29"/>
      <c r="D1352" s="27"/>
      <c r="E1352" s="27"/>
      <c r="F1352" s="27"/>
      <c r="G1352" s="1"/>
      <c r="H1352" s="1"/>
      <c r="I1352" s="1"/>
    </row>
    <row r="1353" spans="2:9">
      <c r="B1353" s="1"/>
      <c r="C1353" s="29"/>
      <c r="D1353" s="27"/>
      <c r="E1353" s="27"/>
      <c r="F1353" s="27"/>
      <c r="G1353" s="1"/>
      <c r="H1353" s="1"/>
      <c r="I1353" s="1"/>
    </row>
    <row r="1354" spans="2:9">
      <c r="B1354" s="1"/>
      <c r="C1354" s="29"/>
      <c r="D1354" s="27"/>
      <c r="E1354" s="27"/>
      <c r="F1354" s="27"/>
      <c r="G1354" s="1"/>
      <c r="H1354" s="1"/>
      <c r="I1354" s="1"/>
    </row>
    <row r="1355" spans="2:9">
      <c r="B1355" s="1"/>
      <c r="C1355" s="29"/>
      <c r="D1355" s="27"/>
      <c r="E1355" s="27"/>
      <c r="F1355" s="27"/>
      <c r="G1355" s="1"/>
      <c r="H1355" s="1"/>
      <c r="I1355" s="1"/>
    </row>
    <row r="1356" spans="2:9">
      <c r="B1356" s="1"/>
      <c r="C1356" s="29"/>
      <c r="D1356" s="27"/>
      <c r="E1356" s="27"/>
      <c r="F1356" s="27"/>
      <c r="G1356" s="1"/>
      <c r="H1356" s="1"/>
      <c r="I1356" s="1"/>
    </row>
    <row r="1357" spans="2:9">
      <c r="B1357" s="1"/>
      <c r="C1357" s="29"/>
      <c r="D1357" s="27"/>
      <c r="E1357" s="27"/>
      <c r="F1357" s="27"/>
      <c r="G1357" s="1"/>
      <c r="H1357" s="1"/>
      <c r="I1357" s="1"/>
    </row>
    <row r="1358" spans="2:9">
      <c r="B1358" s="1"/>
      <c r="C1358" s="29"/>
      <c r="D1358" s="27"/>
      <c r="E1358" s="27"/>
      <c r="F1358" s="27"/>
      <c r="G1358" s="1"/>
      <c r="H1358" s="1"/>
      <c r="I1358" s="1"/>
    </row>
    <row r="1359" spans="2:9">
      <c r="B1359" s="1"/>
      <c r="C1359" s="29"/>
      <c r="D1359" s="27"/>
      <c r="E1359" s="27"/>
      <c r="F1359" s="27"/>
      <c r="G1359" s="1"/>
      <c r="H1359" s="1"/>
      <c r="I1359" s="1"/>
    </row>
    <row r="1360" spans="2:9">
      <c r="B1360" s="1"/>
      <c r="C1360" s="29"/>
      <c r="D1360" s="27"/>
      <c r="E1360" s="27"/>
      <c r="F1360" s="27"/>
      <c r="G1360" s="1"/>
      <c r="H1360" s="1"/>
      <c r="I1360" s="1"/>
    </row>
    <row r="1361" spans="2:9">
      <c r="B1361" s="1"/>
      <c r="C1361" s="29"/>
      <c r="D1361" s="27"/>
      <c r="E1361" s="27"/>
      <c r="F1361" s="27"/>
      <c r="G1361" s="1"/>
      <c r="H1361" s="1"/>
      <c r="I1361" s="1"/>
    </row>
    <row r="1362" spans="2:9">
      <c r="B1362" s="1"/>
      <c r="C1362" s="29"/>
      <c r="D1362" s="27"/>
      <c r="E1362" s="27"/>
      <c r="F1362" s="27"/>
      <c r="G1362" s="1"/>
      <c r="H1362" s="1"/>
      <c r="I1362" s="1"/>
    </row>
    <row r="1363" spans="2:9">
      <c r="B1363" s="1"/>
      <c r="C1363" s="29"/>
      <c r="D1363" s="27"/>
      <c r="E1363" s="27"/>
      <c r="F1363" s="27"/>
      <c r="G1363" s="1"/>
      <c r="H1363" s="1"/>
      <c r="I1363" s="1"/>
    </row>
    <row r="1364" spans="2:9">
      <c r="B1364" s="1"/>
      <c r="C1364" s="29"/>
      <c r="D1364" s="27"/>
      <c r="E1364" s="27"/>
      <c r="F1364" s="27"/>
      <c r="G1364" s="1"/>
      <c r="H1364" s="1"/>
      <c r="I1364" s="1"/>
    </row>
    <row r="1365" spans="2:9">
      <c r="B1365" s="1"/>
      <c r="C1365" s="29"/>
      <c r="D1365" s="27"/>
      <c r="E1365" s="27"/>
      <c r="F1365" s="27"/>
      <c r="G1365" s="1"/>
      <c r="H1365" s="1"/>
      <c r="I1365" s="1"/>
    </row>
    <row r="1366" spans="2:9">
      <c r="B1366" s="1"/>
      <c r="C1366" s="29"/>
      <c r="D1366" s="27"/>
      <c r="E1366" s="27"/>
      <c r="F1366" s="27"/>
      <c r="G1366" s="1"/>
      <c r="H1366" s="1"/>
      <c r="I1366" s="1"/>
    </row>
    <row r="1367" spans="2:9">
      <c r="B1367" s="1"/>
      <c r="C1367" s="29"/>
      <c r="D1367" s="27"/>
      <c r="E1367" s="27"/>
      <c r="F1367" s="27"/>
      <c r="G1367" s="1"/>
      <c r="H1367" s="1"/>
      <c r="I1367" s="1"/>
    </row>
    <row r="1368" spans="2:9">
      <c r="B1368" s="1"/>
      <c r="C1368" s="29"/>
      <c r="D1368" s="27"/>
      <c r="E1368" s="27"/>
      <c r="F1368" s="27"/>
      <c r="G1368" s="1"/>
      <c r="H1368" s="1"/>
      <c r="I1368" s="1"/>
    </row>
    <row r="1369" spans="2:9">
      <c r="B1369" s="1"/>
      <c r="C1369" s="29"/>
      <c r="D1369" s="27"/>
      <c r="E1369" s="27"/>
      <c r="F1369" s="27"/>
      <c r="G1369" s="1"/>
      <c r="H1369" s="1"/>
      <c r="I1369" s="1"/>
    </row>
    <row r="1370" spans="2:9">
      <c r="B1370" s="1"/>
      <c r="C1370" s="29"/>
      <c r="D1370" s="27"/>
      <c r="E1370" s="27"/>
      <c r="F1370" s="27"/>
      <c r="G1370" s="1"/>
      <c r="H1370" s="1"/>
      <c r="I1370" s="1"/>
    </row>
    <row r="1371" spans="2:9">
      <c r="B1371" s="1"/>
      <c r="C1371" s="29"/>
      <c r="D1371" s="27"/>
      <c r="E1371" s="27"/>
      <c r="F1371" s="27"/>
      <c r="G1371" s="1"/>
      <c r="H1371" s="1"/>
      <c r="I1371" s="1"/>
    </row>
    <row r="1372" spans="2:9">
      <c r="B1372" s="1"/>
      <c r="C1372" s="29"/>
      <c r="D1372" s="27"/>
      <c r="E1372" s="27"/>
      <c r="F1372" s="27"/>
      <c r="G1372" s="1"/>
      <c r="H1372" s="1"/>
      <c r="I1372" s="1"/>
    </row>
    <row r="1373" spans="2:9">
      <c r="B1373" s="1"/>
      <c r="C1373" s="29"/>
      <c r="D1373" s="27"/>
      <c r="E1373" s="27"/>
      <c r="F1373" s="27"/>
      <c r="G1373" s="1"/>
      <c r="H1373" s="1"/>
      <c r="I1373" s="1"/>
    </row>
    <row r="1374" spans="2:9">
      <c r="B1374" s="1"/>
      <c r="C1374" s="29"/>
      <c r="D1374" s="27"/>
      <c r="E1374" s="27"/>
      <c r="F1374" s="27"/>
      <c r="G1374" s="1"/>
      <c r="H1374" s="1"/>
      <c r="I1374" s="1"/>
    </row>
    <row r="1375" spans="2:9">
      <c r="B1375" s="1"/>
      <c r="C1375" s="29"/>
      <c r="D1375" s="27"/>
      <c r="E1375" s="27"/>
      <c r="F1375" s="27"/>
      <c r="G1375" s="1"/>
      <c r="H1375" s="1"/>
      <c r="I1375" s="1"/>
    </row>
    <row r="1376" spans="2:9">
      <c r="B1376" s="1"/>
      <c r="C1376" s="29"/>
      <c r="D1376" s="27"/>
      <c r="E1376" s="27"/>
      <c r="F1376" s="27"/>
      <c r="G1376" s="1"/>
      <c r="H1376" s="1"/>
      <c r="I1376" s="1"/>
    </row>
    <row r="1377" spans="2:9">
      <c r="B1377" s="1"/>
      <c r="C1377" s="29"/>
      <c r="D1377" s="27"/>
      <c r="E1377" s="27"/>
      <c r="F1377" s="27"/>
      <c r="G1377" s="1"/>
      <c r="H1377" s="1"/>
      <c r="I1377" s="1"/>
    </row>
    <row r="1378" spans="2:9">
      <c r="B1378" s="1"/>
      <c r="C1378" s="29"/>
      <c r="D1378" s="27"/>
      <c r="E1378" s="27"/>
      <c r="F1378" s="27"/>
      <c r="G1378" s="1"/>
      <c r="H1378" s="1"/>
      <c r="I1378" s="1"/>
    </row>
    <row r="1379" spans="2:9">
      <c r="B1379" s="1"/>
      <c r="C1379" s="29"/>
      <c r="D1379" s="27"/>
      <c r="E1379" s="27"/>
      <c r="F1379" s="27"/>
      <c r="G1379" s="1"/>
      <c r="H1379" s="1"/>
      <c r="I1379" s="1"/>
    </row>
    <row r="1380" spans="2:9">
      <c r="B1380" s="1"/>
      <c r="C1380" s="29"/>
      <c r="D1380" s="27"/>
      <c r="E1380" s="27"/>
      <c r="F1380" s="27"/>
      <c r="G1380" s="1"/>
      <c r="H1380" s="1"/>
      <c r="I1380" s="1"/>
    </row>
    <row r="1381" spans="2:9">
      <c r="B1381" s="1"/>
      <c r="C1381" s="29"/>
      <c r="D1381" s="27"/>
      <c r="E1381" s="27"/>
      <c r="F1381" s="27"/>
      <c r="G1381" s="1"/>
      <c r="H1381" s="1"/>
      <c r="I1381" s="1"/>
    </row>
    <row r="1382" spans="2:9">
      <c r="B1382" s="1"/>
      <c r="C1382" s="29"/>
      <c r="D1382" s="27"/>
      <c r="E1382" s="27"/>
      <c r="F1382" s="27"/>
      <c r="G1382" s="1"/>
      <c r="H1382" s="1"/>
      <c r="I1382" s="1"/>
    </row>
    <row r="1383" spans="2:9">
      <c r="B1383" s="1"/>
      <c r="C1383" s="29"/>
      <c r="D1383" s="27"/>
      <c r="E1383" s="27"/>
      <c r="F1383" s="27"/>
      <c r="G1383" s="1"/>
      <c r="H1383" s="1"/>
      <c r="I1383" s="1"/>
    </row>
    <row r="1384" spans="2:9">
      <c r="B1384" s="1"/>
      <c r="C1384" s="29"/>
      <c r="D1384" s="27"/>
      <c r="E1384" s="27"/>
      <c r="F1384" s="27"/>
      <c r="G1384" s="1"/>
      <c r="H1384" s="1"/>
      <c r="I1384" s="1"/>
    </row>
    <row r="1385" spans="2:9">
      <c r="B1385" s="1"/>
      <c r="C1385" s="29"/>
      <c r="D1385" s="27"/>
      <c r="E1385" s="27"/>
      <c r="F1385" s="27"/>
      <c r="G1385" s="1"/>
      <c r="H1385" s="1"/>
      <c r="I1385" s="1"/>
    </row>
    <row r="1386" spans="2:9">
      <c r="B1386" s="1"/>
      <c r="C1386" s="29"/>
      <c r="D1386" s="27"/>
      <c r="E1386" s="27"/>
      <c r="F1386" s="27"/>
      <c r="G1386" s="1"/>
      <c r="H1386" s="1"/>
      <c r="I1386" s="1"/>
    </row>
    <row r="1387" spans="2:9">
      <c r="B1387" s="1"/>
      <c r="C1387" s="29"/>
      <c r="D1387" s="27"/>
      <c r="E1387" s="27"/>
      <c r="F1387" s="27"/>
      <c r="G1387" s="1"/>
      <c r="H1387" s="1"/>
      <c r="I1387" s="1"/>
    </row>
    <row r="1388" spans="2:9">
      <c r="B1388" s="1"/>
      <c r="C1388" s="29"/>
      <c r="D1388" s="27"/>
      <c r="E1388" s="27"/>
      <c r="F1388" s="27"/>
      <c r="G1388" s="1"/>
      <c r="H1388" s="1"/>
      <c r="I1388" s="1"/>
    </row>
    <row r="1389" spans="2:9">
      <c r="B1389" s="1"/>
      <c r="C1389" s="29"/>
      <c r="D1389" s="27"/>
      <c r="E1389" s="27"/>
      <c r="F1389" s="27"/>
      <c r="G1389" s="1"/>
      <c r="H1389" s="1"/>
      <c r="I1389" s="1"/>
    </row>
    <row r="1390" spans="2:9">
      <c r="B1390" s="1"/>
      <c r="C1390" s="29"/>
      <c r="D1390" s="27"/>
      <c r="E1390" s="27"/>
      <c r="F1390" s="27"/>
      <c r="G1390" s="1"/>
      <c r="H1390" s="1"/>
      <c r="I1390" s="1"/>
    </row>
    <row r="1391" spans="2:9">
      <c r="B1391" s="1"/>
      <c r="C1391" s="29"/>
      <c r="D1391" s="27"/>
      <c r="E1391" s="27"/>
      <c r="F1391" s="27"/>
      <c r="G1391" s="1"/>
      <c r="H1391" s="1"/>
      <c r="I1391" s="1"/>
    </row>
    <row r="1392" spans="2:9">
      <c r="B1392" s="1"/>
      <c r="C1392" s="29"/>
      <c r="D1392" s="27"/>
      <c r="E1392" s="27"/>
      <c r="F1392" s="27"/>
      <c r="G1392" s="1"/>
      <c r="H1392" s="1"/>
      <c r="I1392" s="1"/>
    </row>
    <row r="1393" spans="2:9">
      <c r="B1393" s="1"/>
      <c r="C1393" s="29"/>
      <c r="D1393" s="27"/>
      <c r="E1393" s="27"/>
      <c r="F1393" s="27"/>
      <c r="G1393" s="1"/>
      <c r="H1393" s="1"/>
      <c r="I1393" s="1"/>
    </row>
    <row r="1394" spans="2:9">
      <c r="B1394" s="1"/>
      <c r="C1394" s="29"/>
      <c r="D1394" s="27"/>
      <c r="E1394" s="27"/>
      <c r="F1394" s="27"/>
      <c r="G1394" s="1"/>
      <c r="H1394" s="1"/>
      <c r="I1394" s="1"/>
    </row>
    <row r="1395" spans="2:9">
      <c r="B1395" s="1"/>
      <c r="C1395" s="29"/>
      <c r="D1395" s="27"/>
      <c r="E1395" s="27"/>
      <c r="F1395" s="27"/>
      <c r="G1395" s="1"/>
      <c r="H1395" s="1"/>
      <c r="I1395" s="1"/>
    </row>
    <row r="1396" spans="2:9">
      <c r="B1396" s="1"/>
      <c r="C1396" s="29"/>
      <c r="D1396" s="27"/>
      <c r="E1396" s="27"/>
      <c r="F1396" s="27"/>
      <c r="G1396" s="1"/>
      <c r="H1396" s="1"/>
      <c r="I1396" s="1"/>
    </row>
    <row r="1397" spans="2:9">
      <c r="B1397" s="1"/>
      <c r="C1397" s="29"/>
      <c r="D1397" s="27"/>
      <c r="E1397" s="27"/>
      <c r="F1397" s="27"/>
      <c r="G1397" s="1"/>
      <c r="H1397" s="1"/>
      <c r="I1397" s="1"/>
    </row>
    <row r="1398" spans="2:9">
      <c r="B1398" s="1"/>
      <c r="C1398" s="29"/>
      <c r="D1398" s="27"/>
      <c r="E1398" s="27"/>
      <c r="F1398" s="27"/>
      <c r="G1398" s="1"/>
      <c r="H1398" s="1"/>
      <c r="I1398" s="1"/>
    </row>
    <row r="1399" spans="2:9">
      <c r="B1399" s="1"/>
      <c r="C1399" s="29"/>
      <c r="D1399" s="27"/>
      <c r="E1399" s="27"/>
      <c r="F1399" s="27"/>
      <c r="G1399" s="1"/>
      <c r="H1399" s="1"/>
      <c r="I1399" s="1"/>
    </row>
    <row r="1400" spans="2:9">
      <c r="B1400" s="1"/>
      <c r="C1400" s="29"/>
      <c r="D1400" s="27"/>
      <c r="E1400" s="27"/>
      <c r="F1400" s="27"/>
      <c r="G1400" s="1"/>
      <c r="H1400" s="1"/>
      <c r="I1400" s="1"/>
    </row>
    <row r="1401" spans="2:9">
      <c r="B1401" s="1"/>
      <c r="C1401" s="29"/>
      <c r="D1401" s="27"/>
      <c r="E1401" s="27"/>
      <c r="F1401" s="27"/>
      <c r="G1401" s="1"/>
      <c r="H1401" s="1"/>
      <c r="I1401" s="1"/>
    </row>
    <row r="1402" spans="2:9">
      <c r="B1402" s="1"/>
      <c r="C1402" s="29"/>
      <c r="D1402" s="27"/>
      <c r="E1402" s="27"/>
      <c r="F1402" s="27"/>
      <c r="G1402" s="1"/>
      <c r="H1402" s="1"/>
      <c r="I1402" s="1"/>
    </row>
    <row r="1403" spans="2:9">
      <c r="B1403" s="1"/>
      <c r="C1403" s="29"/>
      <c r="D1403" s="27"/>
      <c r="E1403" s="27"/>
      <c r="F1403" s="27"/>
      <c r="G1403" s="1"/>
      <c r="H1403" s="1"/>
      <c r="I1403" s="1"/>
    </row>
    <row r="1404" spans="2:9">
      <c r="B1404" s="1"/>
      <c r="C1404" s="29"/>
      <c r="D1404" s="27"/>
      <c r="E1404" s="27"/>
      <c r="F1404" s="27"/>
      <c r="G1404" s="1"/>
      <c r="H1404" s="1"/>
      <c r="I1404" s="1"/>
    </row>
    <row r="1405" spans="2:9">
      <c r="B1405" s="1"/>
      <c r="C1405" s="29"/>
      <c r="D1405" s="27"/>
      <c r="E1405" s="27"/>
      <c r="F1405" s="27"/>
      <c r="G1405" s="1"/>
      <c r="H1405" s="1"/>
      <c r="I1405" s="1"/>
    </row>
    <row r="1406" spans="2:9">
      <c r="B1406" s="1"/>
      <c r="C1406" s="29"/>
      <c r="D1406" s="27"/>
      <c r="E1406" s="27"/>
      <c r="F1406" s="27"/>
      <c r="G1406" s="1"/>
      <c r="H1406" s="1"/>
      <c r="I1406" s="1"/>
    </row>
    <row r="1407" spans="2:9">
      <c r="B1407" s="1"/>
      <c r="C1407" s="29"/>
      <c r="D1407" s="27"/>
      <c r="E1407" s="27"/>
      <c r="F1407" s="27"/>
      <c r="G1407" s="1"/>
      <c r="H1407" s="1"/>
      <c r="I1407" s="1"/>
    </row>
    <row r="1408" spans="2:9">
      <c r="B1408" s="1"/>
      <c r="C1408" s="29"/>
      <c r="D1408" s="27"/>
      <c r="E1408" s="27"/>
      <c r="F1408" s="27"/>
      <c r="G1408" s="1"/>
      <c r="H1408" s="1"/>
      <c r="I1408" s="1"/>
    </row>
    <row r="1409" spans="2:9">
      <c r="B1409" s="1"/>
      <c r="C1409" s="29"/>
      <c r="D1409" s="27"/>
      <c r="E1409" s="27"/>
      <c r="F1409" s="27"/>
      <c r="G1409" s="1"/>
      <c r="H1409" s="1"/>
      <c r="I1409" s="1"/>
    </row>
    <row r="1410" spans="2:9">
      <c r="B1410" s="1"/>
      <c r="C1410" s="29"/>
      <c r="D1410" s="27"/>
      <c r="E1410" s="27"/>
      <c r="F1410" s="27"/>
      <c r="G1410" s="1"/>
      <c r="H1410" s="1"/>
      <c r="I1410" s="1"/>
    </row>
    <row r="1411" spans="2:9">
      <c r="B1411" s="1"/>
      <c r="C1411" s="29"/>
      <c r="D1411" s="27"/>
      <c r="E1411" s="27"/>
      <c r="F1411" s="27"/>
      <c r="G1411" s="1"/>
      <c r="H1411" s="1"/>
      <c r="I1411" s="1"/>
    </row>
    <row r="1412" spans="2:9">
      <c r="B1412" s="1"/>
      <c r="C1412" s="29"/>
      <c r="D1412" s="27"/>
      <c r="E1412" s="27"/>
      <c r="F1412" s="27"/>
      <c r="G1412" s="1"/>
      <c r="H1412" s="1"/>
      <c r="I1412" s="1"/>
    </row>
    <row r="1413" spans="2:9">
      <c r="B1413" s="1"/>
      <c r="C1413" s="29"/>
      <c r="D1413" s="27"/>
      <c r="E1413" s="27"/>
      <c r="F1413" s="27"/>
      <c r="G1413" s="1"/>
      <c r="H1413" s="1"/>
      <c r="I1413" s="1"/>
    </row>
    <row r="1414" spans="2:9">
      <c r="B1414" s="1"/>
      <c r="C1414" s="29"/>
      <c r="D1414" s="27"/>
      <c r="E1414" s="27"/>
      <c r="F1414" s="27"/>
      <c r="G1414" s="1"/>
      <c r="H1414" s="1"/>
      <c r="I1414" s="1"/>
    </row>
    <row r="1415" spans="2:9">
      <c r="B1415" s="1"/>
      <c r="C1415" s="29"/>
      <c r="D1415" s="27"/>
      <c r="E1415" s="27"/>
      <c r="F1415" s="27"/>
      <c r="G1415" s="1"/>
      <c r="H1415" s="1"/>
      <c r="I1415" s="1"/>
    </row>
    <row r="1416" spans="2:9">
      <c r="B1416" s="1"/>
      <c r="C1416" s="29"/>
      <c r="D1416" s="27"/>
      <c r="E1416" s="27"/>
      <c r="F1416" s="27"/>
      <c r="G1416" s="1"/>
      <c r="H1416" s="1"/>
      <c r="I1416" s="1"/>
    </row>
    <row r="1417" spans="2:9">
      <c r="B1417" s="1"/>
      <c r="C1417" s="29"/>
      <c r="D1417" s="27"/>
      <c r="E1417" s="27"/>
      <c r="F1417" s="27"/>
      <c r="G1417" s="1"/>
      <c r="H1417" s="1"/>
      <c r="I1417" s="1"/>
    </row>
    <row r="1418" spans="2:9">
      <c r="B1418" s="1"/>
      <c r="C1418" s="29"/>
      <c r="D1418" s="27"/>
      <c r="E1418" s="27"/>
      <c r="F1418" s="27"/>
      <c r="G1418" s="1"/>
      <c r="H1418" s="1"/>
      <c r="I1418" s="1"/>
    </row>
    <row r="1419" spans="2:9">
      <c r="B1419" s="1"/>
      <c r="C1419" s="29"/>
      <c r="D1419" s="27"/>
      <c r="E1419" s="27"/>
      <c r="F1419" s="27"/>
      <c r="G1419" s="1"/>
      <c r="H1419" s="1"/>
      <c r="I1419" s="1"/>
    </row>
    <row r="1420" spans="2:9">
      <c r="B1420" s="1"/>
      <c r="C1420" s="29"/>
      <c r="D1420" s="27"/>
      <c r="E1420" s="27"/>
      <c r="F1420" s="27"/>
      <c r="G1420" s="1"/>
      <c r="H1420" s="1"/>
      <c r="I1420" s="1"/>
    </row>
    <row r="1421" spans="2:9">
      <c r="B1421" s="1"/>
      <c r="C1421" s="29"/>
      <c r="D1421" s="27"/>
      <c r="E1421" s="27"/>
      <c r="F1421" s="27"/>
      <c r="G1421" s="1"/>
      <c r="H1421" s="1"/>
      <c r="I1421" s="1"/>
    </row>
    <row r="1422" spans="2:9">
      <c r="B1422" s="1"/>
      <c r="C1422" s="29"/>
      <c r="D1422" s="27"/>
      <c r="E1422" s="27"/>
      <c r="F1422" s="27"/>
      <c r="G1422" s="1"/>
      <c r="H1422" s="1"/>
      <c r="I1422" s="1"/>
    </row>
    <row r="1423" spans="2:9">
      <c r="B1423" s="1"/>
      <c r="C1423" s="29"/>
      <c r="D1423" s="27"/>
      <c r="E1423" s="27"/>
      <c r="F1423" s="27"/>
      <c r="G1423" s="1"/>
      <c r="H1423" s="1"/>
      <c r="I1423" s="1"/>
    </row>
    <row r="1424" spans="2:9">
      <c r="B1424" s="1"/>
      <c r="C1424" s="29"/>
      <c r="D1424" s="27"/>
      <c r="E1424" s="27"/>
      <c r="F1424" s="27"/>
      <c r="G1424" s="1"/>
      <c r="H1424" s="1"/>
      <c r="I1424" s="1"/>
    </row>
    <row r="1425" spans="2:9">
      <c r="B1425" s="1"/>
      <c r="C1425" s="29"/>
      <c r="D1425" s="27"/>
      <c r="E1425" s="27"/>
      <c r="F1425" s="27"/>
      <c r="G1425" s="1"/>
      <c r="H1425" s="1"/>
      <c r="I1425" s="1"/>
    </row>
    <row r="1426" spans="2:9">
      <c r="B1426" s="1"/>
      <c r="C1426" s="29"/>
      <c r="D1426" s="27"/>
      <c r="E1426" s="27"/>
      <c r="F1426" s="27"/>
      <c r="G1426" s="1"/>
      <c r="H1426" s="1"/>
      <c r="I1426" s="1"/>
    </row>
    <row r="1427" spans="2:9">
      <c r="B1427" s="1"/>
      <c r="C1427" s="29"/>
      <c r="D1427" s="27"/>
      <c r="E1427" s="27"/>
      <c r="F1427" s="27"/>
      <c r="G1427" s="1"/>
      <c r="H1427" s="1"/>
      <c r="I1427" s="1"/>
    </row>
    <row r="1428" spans="2:9">
      <c r="B1428" s="1"/>
      <c r="C1428" s="29"/>
      <c r="D1428" s="27"/>
      <c r="E1428" s="27"/>
      <c r="F1428" s="27"/>
      <c r="G1428" s="1"/>
      <c r="H1428" s="1"/>
      <c r="I1428" s="1"/>
    </row>
    <row r="1429" spans="2:9">
      <c r="B1429" s="1"/>
      <c r="C1429" s="29"/>
      <c r="D1429" s="27"/>
      <c r="E1429" s="27"/>
      <c r="F1429" s="27"/>
      <c r="G1429" s="1"/>
      <c r="H1429" s="1"/>
      <c r="I1429" s="1"/>
    </row>
    <row r="1430" spans="2:9">
      <c r="B1430" s="1"/>
      <c r="C1430" s="29"/>
      <c r="D1430" s="27"/>
      <c r="E1430" s="27"/>
      <c r="F1430" s="27"/>
      <c r="G1430" s="1"/>
      <c r="H1430" s="1"/>
      <c r="I1430" s="1"/>
    </row>
    <row r="1431" spans="2:9">
      <c r="B1431" s="1"/>
      <c r="C1431" s="29"/>
      <c r="D1431" s="27"/>
      <c r="E1431" s="27"/>
      <c r="F1431" s="27"/>
      <c r="G1431" s="1"/>
      <c r="H1431" s="1"/>
      <c r="I1431" s="1"/>
    </row>
    <row r="1432" spans="2:9">
      <c r="B1432" s="1"/>
      <c r="C1432" s="29"/>
      <c r="D1432" s="27"/>
      <c r="E1432" s="27"/>
      <c r="F1432" s="27"/>
      <c r="G1432" s="1"/>
      <c r="H1432" s="1"/>
      <c r="I1432" s="1"/>
    </row>
    <row r="1433" spans="2:9">
      <c r="B1433" s="1"/>
      <c r="C1433" s="29"/>
      <c r="D1433" s="27"/>
      <c r="E1433" s="27"/>
      <c r="F1433" s="27"/>
      <c r="G1433" s="1"/>
      <c r="H1433" s="1"/>
      <c r="I1433" s="1"/>
    </row>
    <row r="1434" spans="2:9">
      <c r="B1434" s="1"/>
      <c r="C1434" s="29"/>
      <c r="D1434" s="27"/>
      <c r="E1434" s="27"/>
      <c r="F1434" s="27"/>
      <c r="G1434" s="1"/>
      <c r="H1434" s="1"/>
      <c r="I1434" s="1"/>
    </row>
    <row r="1435" spans="2:9">
      <c r="B1435" s="1"/>
      <c r="C1435" s="29"/>
      <c r="D1435" s="27"/>
      <c r="E1435" s="27"/>
      <c r="F1435" s="27"/>
      <c r="G1435" s="1"/>
      <c r="H1435" s="1"/>
      <c r="I1435" s="1"/>
    </row>
    <row r="1436" spans="2:9">
      <c r="B1436" s="1"/>
      <c r="C1436" s="29"/>
      <c r="D1436" s="27"/>
      <c r="E1436" s="27"/>
      <c r="F1436" s="27"/>
      <c r="G1436" s="1"/>
      <c r="H1436" s="1"/>
      <c r="I1436" s="1"/>
    </row>
    <row r="1437" spans="2:9">
      <c r="B1437" s="1"/>
      <c r="C1437" s="29"/>
      <c r="D1437" s="27"/>
      <c r="E1437" s="27"/>
      <c r="F1437" s="27"/>
      <c r="G1437" s="1"/>
      <c r="H1437" s="1"/>
      <c r="I1437" s="1"/>
    </row>
    <row r="1438" spans="2:9">
      <c r="B1438" s="1"/>
      <c r="C1438" s="29"/>
      <c r="D1438" s="27"/>
      <c r="E1438" s="27"/>
      <c r="F1438" s="27"/>
      <c r="G1438" s="1"/>
      <c r="H1438" s="1"/>
      <c r="I1438" s="1"/>
    </row>
    <row r="1439" spans="2:9">
      <c r="B1439" s="1"/>
      <c r="C1439" s="29"/>
      <c r="D1439" s="27"/>
      <c r="E1439" s="27"/>
      <c r="F1439" s="27"/>
      <c r="G1439" s="1"/>
      <c r="H1439" s="1"/>
      <c r="I1439" s="1"/>
    </row>
    <row r="1440" spans="2:9">
      <c r="B1440" s="1"/>
      <c r="C1440" s="29"/>
      <c r="D1440" s="27"/>
      <c r="E1440" s="27"/>
      <c r="F1440" s="27"/>
      <c r="G1440" s="1"/>
      <c r="H1440" s="1"/>
      <c r="I1440" s="1"/>
    </row>
    <row r="1441" spans="2:9">
      <c r="B1441" s="1"/>
      <c r="C1441" s="29"/>
      <c r="D1441" s="27"/>
      <c r="E1441" s="27"/>
      <c r="F1441" s="27"/>
      <c r="G1441" s="1"/>
      <c r="H1441" s="1"/>
      <c r="I1441" s="1"/>
    </row>
    <row r="1442" spans="2:9">
      <c r="B1442" s="1"/>
      <c r="C1442" s="29"/>
      <c r="D1442" s="27"/>
      <c r="E1442" s="27"/>
      <c r="F1442" s="27"/>
      <c r="G1442" s="1"/>
      <c r="H1442" s="1"/>
      <c r="I1442" s="1"/>
    </row>
    <row r="1443" spans="2:9">
      <c r="B1443" s="1"/>
      <c r="C1443" s="29"/>
      <c r="D1443" s="27"/>
      <c r="E1443" s="27"/>
      <c r="F1443" s="27"/>
      <c r="G1443" s="1"/>
      <c r="H1443" s="1"/>
      <c r="I1443" s="1"/>
    </row>
    <row r="1444" spans="2:9">
      <c r="B1444" s="1"/>
      <c r="C1444" s="29"/>
      <c r="D1444" s="27"/>
      <c r="E1444" s="27"/>
      <c r="F1444" s="27"/>
      <c r="G1444" s="1"/>
      <c r="H1444" s="1"/>
      <c r="I1444" s="1"/>
    </row>
    <row r="1445" spans="2:9">
      <c r="B1445" s="1"/>
      <c r="C1445" s="29"/>
      <c r="D1445" s="27"/>
      <c r="E1445" s="27"/>
      <c r="F1445" s="27"/>
      <c r="G1445" s="1"/>
      <c r="H1445" s="1"/>
      <c r="I1445" s="1"/>
    </row>
    <row r="1446" spans="2:9">
      <c r="B1446" s="1"/>
      <c r="C1446" s="29"/>
      <c r="D1446" s="27"/>
      <c r="E1446" s="27"/>
      <c r="F1446" s="27"/>
      <c r="G1446" s="1"/>
      <c r="H1446" s="1"/>
      <c r="I1446" s="1"/>
    </row>
    <row r="1447" spans="2:9">
      <c r="B1447" s="1"/>
      <c r="C1447" s="29"/>
      <c r="D1447" s="27"/>
      <c r="E1447" s="27"/>
      <c r="F1447" s="27"/>
      <c r="G1447" s="1"/>
      <c r="H1447" s="1"/>
      <c r="I1447" s="1"/>
    </row>
    <row r="1448" spans="2:9">
      <c r="B1448" s="1"/>
      <c r="C1448" s="29"/>
      <c r="D1448" s="27"/>
      <c r="E1448" s="27"/>
      <c r="F1448" s="27"/>
      <c r="G1448" s="1"/>
      <c r="H1448" s="1"/>
      <c r="I1448" s="1"/>
    </row>
    <row r="1449" spans="2:9">
      <c r="B1449" s="1"/>
      <c r="C1449" s="29"/>
      <c r="D1449" s="27"/>
      <c r="E1449" s="27"/>
      <c r="F1449" s="27"/>
      <c r="G1449" s="1"/>
      <c r="H1449" s="1"/>
      <c r="I1449" s="1"/>
    </row>
    <row r="1450" spans="2:9">
      <c r="B1450" s="1"/>
      <c r="C1450" s="29"/>
      <c r="D1450" s="27"/>
      <c r="E1450" s="27"/>
      <c r="F1450" s="27"/>
      <c r="G1450" s="1"/>
      <c r="H1450" s="1"/>
      <c r="I1450" s="1"/>
    </row>
    <row r="1451" spans="2:9">
      <c r="B1451" s="1"/>
      <c r="C1451" s="29"/>
      <c r="D1451" s="27"/>
      <c r="E1451" s="27"/>
      <c r="F1451" s="27"/>
      <c r="G1451" s="1"/>
      <c r="H1451" s="1"/>
      <c r="I1451" s="1"/>
    </row>
    <row r="1452" spans="2:9">
      <c r="B1452" s="1"/>
      <c r="C1452" s="29"/>
      <c r="D1452" s="27"/>
      <c r="E1452" s="27"/>
      <c r="F1452" s="27"/>
      <c r="G1452" s="1"/>
      <c r="H1452" s="1"/>
      <c r="I1452" s="1"/>
    </row>
    <row r="1453" spans="2:9">
      <c r="B1453" s="1"/>
      <c r="C1453" s="29"/>
      <c r="D1453" s="27"/>
      <c r="E1453" s="27"/>
      <c r="F1453" s="27"/>
      <c r="G1453" s="1"/>
      <c r="H1453" s="1"/>
      <c r="I1453" s="1"/>
    </row>
    <row r="1454" spans="2:9">
      <c r="B1454" s="1"/>
      <c r="C1454" s="29"/>
      <c r="D1454" s="27"/>
      <c r="E1454" s="27"/>
      <c r="F1454" s="27"/>
      <c r="G1454" s="1"/>
      <c r="H1454" s="1"/>
      <c r="I1454" s="1"/>
    </row>
    <row r="1455" spans="2:9">
      <c r="B1455" s="1"/>
      <c r="C1455" s="29"/>
      <c r="D1455" s="27"/>
      <c r="E1455" s="27"/>
      <c r="F1455" s="27"/>
      <c r="G1455" s="1"/>
      <c r="H1455" s="1"/>
      <c r="I1455" s="1"/>
    </row>
    <row r="1456" spans="2:9">
      <c r="B1456" s="1"/>
      <c r="C1456" s="29"/>
      <c r="D1456" s="27"/>
      <c r="E1456" s="27"/>
      <c r="F1456" s="27"/>
      <c r="G1456" s="1"/>
      <c r="H1456" s="1"/>
      <c r="I1456" s="1"/>
    </row>
    <row r="1457" spans="2:9">
      <c r="B1457" s="1"/>
      <c r="C1457" s="29"/>
      <c r="D1457" s="27"/>
      <c r="E1457" s="27"/>
      <c r="F1457" s="27"/>
      <c r="G1457" s="1"/>
      <c r="H1457" s="1"/>
      <c r="I1457" s="1"/>
    </row>
    <row r="1458" spans="2:9">
      <c r="B1458" s="1"/>
      <c r="C1458" s="29"/>
      <c r="D1458" s="27"/>
      <c r="E1458" s="27"/>
      <c r="F1458" s="27"/>
      <c r="G1458" s="1"/>
      <c r="H1458" s="1"/>
      <c r="I1458" s="1"/>
    </row>
    <row r="1459" spans="2:9">
      <c r="B1459" s="1"/>
      <c r="C1459" s="29"/>
      <c r="D1459" s="27"/>
      <c r="E1459" s="27"/>
      <c r="F1459" s="27"/>
      <c r="G1459" s="1"/>
      <c r="H1459" s="1"/>
      <c r="I1459" s="1"/>
    </row>
    <row r="1460" spans="2:9">
      <c r="B1460" s="1"/>
      <c r="C1460" s="29"/>
      <c r="D1460" s="27"/>
      <c r="E1460" s="27"/>
      <c r="F1460" s="27"/>
      <c r="G1460" s="1"/>
      <c r="H1460" s="1"/>
      <c r="I1460" s="1"/>
    </row>
    <row r="1461" spans="2:9">
      <c r="B1461" s="1"/>
      <c r="C1461" s="29"/>
      <c r="D1461" s="27"/>
      <c r="E1461" s="27"/>
      <c r="F1461" s="27"/>
      <c r="G1461" s="1"/>
      <c r="H1461" s="1"/>
      <c r="I1461" s="1"/>
    </row>
    <row r="1462" spans="2:9">
      <c r="B1462" s="1"/>
      <c r="C1462" s="29"/>
      <c r="D1462" s="27"/>
      <c r="E1462" s="27"/>
      <c r="F1462" s="27"/>
      <c r="G1462" s="1"/>
      <c r="H1462" s="1"/>
      <c r="I1462" s="1"/>
    </row>
    <row r="1463" spans="2:9">
      <c r="B1463" s="1"/>
      <c r="C1463" s="29"/>
      <c r="D1463" s="27"/>
      <c r="E1463" s="27"/>
      <c r="F1463" s="27"/>
      <c r="G1463" s="1"/>
      <c r="H1463" s="1"/>
      <c r="I1463" s="1"/>
    </row>
    <row r="1464" spans="2:9">
      <c r="B1464" s="1"/>
      <c r="C1464" s="29"/>
      <c r="D1464" s="27"/>
      <c r="E1464" s="27"/>
      <c r="F1464" s="27"/>
      <c r="G1464" s="1"/>
      <c r="H1464" s="1"/>
      <c r="I1464" s="1"/>
    </row>
    <row r="1465" spans="2:9">
      <c r="B1465" s="1"/>
      <c r="C1465" s="29"/>
      <c r="D1465" s="27"/>
      <c r="E1465" s="27"/>
      <c r="F1465" s="27"/>
      <c r="G1465" s="1"/>
      <c r="H1465" s="1"/>
      <c r="I1465" s="1"/>
    </row>
    <row r="1466" spans="2:9">
      <c r="B1466" s="1"/>
      <c r="C1466" s="29"/>
      <c r="D1466" s="27"/>
      <c r="E1466" s="27"/>
      <c r="F1466" s="27"/>
      <c r="G1466" s="1"/>
      <c r="H1466" s="1"/>
      <c r="I1466" s="1"/>
    </row>
    <row r="1467" spans="2:9">
      <c r="B1467" s="1"/>
      <c r="C1467" s="29"/>
      <c r="D1467" s="27"/>
      <c r="E1467" s="27"/>
      <c r="F1467" s="27"/>
      <c r="G1467" s="1"/>
      <c r="H1467" s="1"/>
      <c r="I1467" s="1"/>
    </row>
    <row r="1468" spans="2:9">
      <c r="B1468" s="1"/>
      <c r="C1468" s="29"/>
      <c r="D1468" s="27"/>
      <c r="E1468" s="27"/>
      <c r="F1468" s="27"/>
      <c r="G1468" s="1"/>
      <c r="H1468" s="1"/>
      <c r="I1468" s="1"/>
    </row>
    <row r="1469" spans="2:9">
      <c r="B1469" s="1"/>
      <c r="C1469" s="29"/>
      <c r="D1469" s="27"/>
      <c r="E1469" s="27"/>
      <c r="F1469" s="27"/>
      <c r="G1469" s="1"/>
      <c r="H1469" s="1"/>
      <c r="I1469" s="1"/>
    </row>
    <row r="1470" spans="2:9">
      <c r="B1470" s="1"/>
      <c r="C1470" s="29"/>
      <c r="D1470" s="27"/>
      <c r="E1470" s="27"/>
      <c r="F1470" s="27"/>
      <c r="G1470" s="1"/>
      <c r="H1470" s="1"/>
      <c r="I1470" s="1"/>
    </row>
    <row r="1471" spans="2:9">
      <c r="B1471" s="1"/>
      <c r="C1471" s="29"/>
      <c r="D1471" s="27"/>
      <c r="E1471" s="27"/>
      <c r="F1471" s="27"/>
      <c r="G1471" s="1"/>
      <c r="H1471" s="1"/>
      <c r="I1471" s="1"/>
    </row>
    <row r="1472" spans="2:9">
      <c r="B1472" s="1"/>
      <c r="C1472" s="29"/>
      <c r="D1472" s="27"/>
      <c r="E1472" s="27"/>
      <c r="F1472" s="27"/>
      <c r="G1472" s="1"/>
      <c r="H1472" s="1"/>
      <c r="I1472" s="1"/>
    </row>
    <row r="1473" spans="2:9">
      <c r="B1473" s="1"/>
      <c r="C1473" s="29"/>
      <c r="D1473" s="27"/>
      <c r="E1473" s="27"/>
      <c r="F1473" s="27"/>
      <c r="G1473" s="1"/>
      <c r="H1473" s="1"/>
      <c r="I1473" s="1"/>
    </row>
    <row r="1474" spans="2:9">
      <c r="B1474" s="1"/>
      <c r="C1474" s="29"/>
      <c r="D1474" s="27"/>
      <c r="E1474" s="27"/>
      <c r="F1474" s="27"/>
      <c r="G1474" s="1"/>
      <c r="H1474" s="1"/>
      <c r="I1474" s="1"/>
    </row>
    <row r="1475" spans="2:9">
      <c r="B1475" s="1"/>
      <c r="C1475" s="29"/>
      <c r="D1475" s="27"/>
      <c r="E1475" s="27"/>
      <c r="F1475" s="27"/>
      <c r="G1475" s="1"/>
      <c r="H1475" s="1"/>
      <c r="I1475" s="1"/>
    </row>
    <row r="1476" spans="2:9">
      <c r="B1476" s="1"/>
      <c r="C1476" s="29"/>
      <c r="D1476" s="27"/>
      <c r="E1476" s="27"/>
      <c r="F1476" s="27"/>
      <c r="G1476" s="1"/>
      <c r="H1476" s="1"/>
      <c r="I1476" s="1"/>
    </row>
    <row r="1477" spans="2:9">
      <c r="B1477" s="1"/>
      <c r="C1477" s="29"/>
      <c r="D1477" s="27"/>
      <c r="E1477" s="27"/>
      <c r="F1477" s="27"/>
      <c r="G1477" s="1"/>
      <c r="H1477" s="1"/>
      <c r="I1477" s="1"/>
    </row>
    <row r="1478" spans="2:9">
      <c r="B1478" s="1"/>
      <c r="C1478" s="29"/>
      <c r="D1478" s="27"/>
      <c r="E1478" s="27"/>
      <c r="F1478" s="27"/>
      <c r="G1478" s="1"/>
      <c r="H1478" s="1"/>
      <c r="I1478" s="1"/>
    </row>
    <row r="1479" spans="2:9">
      <c r="B1479" s="1"/>
      <c r="C1479" s="29"/>
      <c r="D1479" s="27"/>
      <c r="E1479" s="27"/>
      <c r="F1479" s="27"/>
      <c r="G1479" s="1"/>
      <c r="H1479" s="1"/>
      <c r="I1479" s="1"/>
    </row>
    <row r="1480" spans="2:9">
      <c r="B1480" s="1"/>
      <c r="C1480" s="29"/>
      <c r="D1480" s="27"/>
      <c r="E1480" s="27"/>
      <c r="F1480" s="27"/>
      <c r="G1480" s="1"/>
      <c r="H1480" s="1"/>
      <c r="I1480" s="1"/>
    </row>
    <row r="1481" spans="2:9">
      <c r="B1481" s="1"/>
      <c r="C1481" s="29"/>
      <c r="D1481" s="27"/>
      <c r="E1481" s="27"/>
      <c r="F1481" s="27"/>
      <c r="G1481" s="1"/>
      <c r="H1481" s="1"/>
      <c r="I1481" s="1"/>
    </row>
    <row r="1482" spans="2:9">
      <c r="B1482" s="1"/>
      <c r="C1482" s="29"/>
      <c r="D1482" s="27"/>
      <c r="E1482" s="27"/>
      <c r="F1482" s="27"/>
      <c r="G1482" s="1"/>
      <c r="H1482" s="1"/>
      <c r="I1482" s="1"/>
    </row>
    <row r="1483" spans="2:9">
      <c r="B1483" s="1"/>
      <c r="C1483" s="29"/>
      <c r="D1483" s="27"/>
      <c r="E1483" s="27"/>
      <c r="F1483" s="27"/>
      <c r="G1483" s="1"/>
      <c r="H1483" s="1"/>
      <c r="I1483" s="1"/>
    </row>
    <row r="1484" spans="2:9">
      <c r="B1484" s="1"/>
      <c r="C1484" s="29"/>
      <c r="D1484" s="27"/>
      <c r="E1484" s="27"/>
      <c r="F1484" s="27"/>
      <c r="G1484" s="1"/>
      <c r="H1484" s="1"/>
      <c r="I1484" s="1"/>
    </row>
    <row r="1485" spans="2:9">
      <c r="B1485" s="1"/>
      <c r="C1485" s="29"/>
      <c r="D1485" s="27"/>
      <c r="E1485" s="27"/>
      <c r="F1485" s="27"/>
      <c r="G1485" s="1"/>
      <c r="H1485" s="1"/>
      <c r="I1485" s="1"/>
    </row>
    <row r="1486" spans="2:9">
      <c r="B1486" s="1"/>
      <c r="C1486" s="29"/>
      <c r="D1486" s="27"/>
      <c r="E1486" s="27"/>
      <c r="F1486" s="27"/>
      <c r="G1486" s="1"/>
      <c r="H1486" s="1"/>
      <c r="I1486" s="1"/>
    </row>
    <row r="1487" spans="2:9">
      <c r="B1487" s="1"/>
      <c r="C1487" s="29"/>
      <c r="D1487" s="27"/>
      <c r="E1487" s="27"/>
      <c r="F1487" s="27"/>
      <c r="G1487" s="1"/>
      <c r="H1487" s="1"/>
      <c r="I1487" s="1"/>
    </row>
    <row r="1488" spans="2:9">
      <c r="B1488" s="1"/>
      <c r="C1488" s="29"/>
      <c r="D1488" s="27"/>
      <c r="E1488" s="27"/>
      <c r="F1488" s="27"/>
      <c r="G1488" s="1"/>
      <c r="H1488" s="1"/>
      <c r="I1488" s="1"/>
    </row>
    <row r="1489" spans="2:9">
      <c r="B1489" s="1"/>
      <c r="C1489" s="29"/>
      <c r="D1489" s="27"/>
      <c r="E1489" s="27"/>
      <c r="F1489" s="27"/>
      <c r="G1489" s="1"/>
      <c r="H1489" s="1"/>
      <c r="I1489" s="1"/>
    </row>
    <row r="1490" spans="2:9">
      <c r="B1490" s="1"/>
      <c r="C1490" s="29"/>
      <c r="D1490" s="27"/>
      <c r="E1490" s="27"/>
      <c r="F1490" s="27"/>
      <c r="G1490" s="1"/>
      <c r="H1490" s="1"/>
      <c r="I1490" s="1"/>
    </row>
    <row r="1491" spans="2:9">
      <c r="B1491" s="1"/>
      <c r="C1491" s="29"/>
      <c r="D1491" s="27"/>
      <c r="E1491" s="27"/>
      <c r="F1491" s="27"/>
      <c r="G1491" s="1"/>
      <c r="H1491" s="1"/>
      <c r="I1491" s="1"/>
    </row>
    <row r="1492" spans="2:9">
      <c r="B1492" s="1"/>
      <c r="C1492" s="29"/>
      <c r="D1492" s="27"/>
      <c r="E1492" s="27"/>
      <c r="F1492" s="27"/>
      <c r="G1492" s="1"/>
      <c r="H1492" s="1"/>
      <c r="I1492" s="1"/>
    </row>
    <row r="1493" spans="2:9">
      <c r="B1493" s="1"/>
      <c r="C1493" s="29"/>
      <c r="D1493" s="27"/>
      <c r="E1493" s="27"/>
      <c r="F1493" s="27"/>
      <c r="G1493" s="1"/>
      <c r="H1493" s="1"/>
      <c r="I1493" s="1"/>
    </row>
    <row r="1494" spans="2:9">
      <c r="B1494" s="1"/>
      <c r="C1494" s="29"/>
      <c r="D1494" s="27"/>
      <c r="E1494" s="27"/>
      <c r="F1494" s="27"/>
      <c r="G1494" s="1"/>
      <c r="H1494" s="1"/>
      <c r="I1494" s="1"/>
    </row>
    <row r="1495" spans="2:9">
      <c r="B1495" s="1"/>
      <c r="C1495" s="29"/>
      <c r="D1495" s="27"/>
      <c r="E1495" s="27"/>
      <c r="F1495" s="27"/>
      <c r="G1495" s="1"/>
      <c r="H1495" s="1"/>
      <c r="I1495" s="1"/>
    </row>
    <row r="1496" spans="2:9">
      <c r="B1496" s="1"/>
      <c r="C1496" s="29"/>
      <c r="D1496" s="27"/>
      <c r="E1496" s="27"/>
      <c r="F1496" s="27"/>
      <c r="G1496" s="1"/>
      <c r="H1496" s="1"/>
      <c r="I1496" s="1"/>
    </row>
    <row r="1497" spans="2:9">
      <c r="B1497" s="1"/>
      <c r="C1497" s="29"/>
      <c r="D1497" s="27"/>
      <c r="E1497" s="27"/>
      <c r="F1497" s="27"/>
      <c r="G1497" s="1"/>
      <c r="H1497" s="1"/>
      <c r="I1497" s="1"/>
    </row>
    <row r="1498" spans="2:9">
      <c r="B1498" s="1"/>
      <c r="C1498" s="29"/>
      <c r="D1498" s="27"/>
      <c r="E1498" s="27"/>
      <c r="F1498" s="27"/>
      <c r="G1498" s="1"/>
      <c r="H1498" s="1"/>
      <c r="I1498" s="1"/>
    </row>
    <row r="1499" spans="2:9">
      <c r="B1499" s="1"/>
      <c r="C1499" s="29"/>
      <c r="D1499" s="27"/>
      <c r="E1499" s="27"/>
      <c r="F1499" s="27"/>
      <c r="G1499" s="1"/>
      <c r="H1499" s="1"/>
      <c r="I1499" s="1"/>
    </row>
    <row r="1500" spans="2:9">
      <c r="B1500" s="1"/>
      <c r="C1500" s="29"/>
      <c r="D1500" s="27"/>
      <c r="E1500" s="27"/>
      <c r="F1500" s="27"/>
      <c r="G1500" s="1"/>
      <c r="H1500" s="1"/>
      <c r="I1500" s="1"/>
    </row>
    <row r="1501" spans="2:9">
      <c r="B1501" s="1"/>
      <c r="C1501" s="29"/>
      <c r="D1501" s="27"/>
      <c r="E1501" s="27"/>
      <c r="F1501" s="27"/>
      <c r="G1501" s="1"/>
      <c r="H1501" s="1"/>
      <c r="I1501" s="1"/>
    </row>
    <row r="1502" spans="2:9">
      <c r="B1502" s="1"/>
      <c r="C1502" s="29"/>
      <c r="D1502" s="27"/>
      <c r="E1502" s="27"/>
      <c r="F1502" s="27"/>
      <c r="G1502" s="1"/>
      <c r="H1502" s="1"/>
      <c r="I1502" s="1"/>
    </row>
    <row r="1503" spans="2:9">
      <c r="B1503" s="1"/>
      <c r="C1503" s="29"/>
      <c r="D1503" s="27"/>
      <c r="E1503" s="27"/>
      <c r="F1503" s="27"/>
      <c r="G1503" s="1"/>
      <c r="H1503" s="1"/>
      <c r="I1503" s="1"/>
    </row>
    <row r="1504" spans="2:9">
      <c r="B1504" s="1"/>
      <c r="C1504" s="29"/>
      <c r="D1504" s="27"/>
      <c r="E1504" s="27"/>
      <c r="F1504" s="27"/>
      <c r="G1504" s="1"/>
      <c r="H1504" s="1"/>
      <c r="I1504" s="1"/>
    </row>
    <row r="1505" spans="2:9">
      <c r="B1505" s="1"/>
      <c r="C1505" s="29"/>
      <c r="D1505" s="27"/>
      <c r="E1505" s="27"/>
      <c r="F1505" s="27"/>
      <c r="G1505" s="1"/>
      <c r="H1505" s="1"/>
      <c r="I1505" s="1"/>
    </row>
    <row r="1506" spans="2:9">
      <c r="B1506" s="1"/>
      <c r="C1506" s="29"/>
      <c r="D1506" s="27"/>
      <c r="E1506" s="27"/>
      <c r="F1506" s="27"/>
      <c r="G1506" s="1"/>
      <c r="H1506" s="1"/>
      <c r="I1506" s="1"/>
    </row>
    <row r="1507" spans="2:9">
      <c r="B1507" s="1"/>
      <c r="C1507" s="29"/>
      <c r="D1507" s="27"/>
      <c r="E1507" s="27"/>
      <c r="F1507" s="27"/>
      <c r="G1507" s="1"/>
      <c r="H1507" s="1"/>
      <c r="I1507" s="1"/>
    </row>
    <row r="1508" spans="2:9">
      <c r="B1508" s="1"/>
      <c r="C1508" s="29"/>
      <c r="D1508" s="27"/>
      <c r="E1508" s="27"/>
      <c r="F1508" s="27"/>
      <c r="G1508" s="1"/>
      <c r="H1508" s="1"/>
      <c r="I1508" s="1"/>
    </row>
    <row r="1509" spans="2:9">
      <c r="B1509" s="1"/>
      <c r="C1509" s="29"/>
      <c r="D1509" s="27"/>
      <c r="E1509" s="27"/>
      <c r="F1509" s="27"/>
      <c r="G1509" s="1"/>
      <c r="H1509" s="1"/>
      <c r="I1509" s="1"/>
    </row>
    <row r="1510" spans="2:9">
      <c r="B1510" s="1"/>
      <c r="C1510" s="29"/>
      <c r="D1510" s="27"/>
      <c r="E1510" s="27"/>
      <c r="F1510" s="27"/>
      <c r="G1510" s="1"/>
      <c r="H1510" s="1"/>
      <c r="I1510" s="1"/>
    </row>
    <row r="1511" spans="2:9">
      <c r="B1511" s="1"/>
      <c r="C1511" s="29"/>
      <c r="D1511" s="27"/>
      <c r="E1511" s="27"/>
      <c r="F1511" s="27"/>
      <c r="G1511" s="1"/>
      <c r="H1511" s="1"/>
      <c r="I1511" s="1"/>
    </row>
    <row r="1512" spans="2:9">
      <c r="B1512" s="1"/>
      <c r="C1512" s="29"/>
      <c r="D1512" s="27"/>
      <c r="E1512" s="27"/>
      <c r="F1512" s="27"/>
      <c r="G1512" s="1"/>
      <c r="H1512" s="1"/>
      <c r="I1512" s="1"/>
    </row>
    <row r="1513" spans="2:9">
      <c r="B1513" s="1"/>
      <c r="C1513" s="29"/>
      <c r="D1513" s="27"/>
      <c r="E1513" s="27"/>
      <c r="F1513" s="27"/>
      <c r="G1513" s="1"/>
      <c r="H1513" s="1"/>
      <c r="I1513" s="1"/>
    </row>
    <row r="1514" spans="2:9">
      <c r="B1514" s="1"/>
      <c r="C1514" s="29"/>
      <c r="D1514" s="27"/>
      <c r="E1514" s="27"/>
      <c r="F1514" s="27"/>
      <c r="G1514" s="1"/>
      <c r="H1514" s="1"/>
      <c r="I1514" s="1"/>
    </row>
    <row r="1515" spans="2:9">
      <c r="B1515" s="1"/>
      <c r="C1515" s="29"/>
      <c r="D1515" s="27"/>
      <c r="E1515" s="27"/>
      <c r="F1515" s="27"/>
      <c r="G1515" s="1"/>
      <c r="H1515" s="1"/>
      <c r="I1515" s="1"/>
    </row>
    <row r="1516" spans="2:9">
      <c r="B1516" s="1"/>
      <c r="C1516" s="29"/>
      <c r="D1516" s="27"/>
      <c r="E1516" s="27"/>
      <c r="F1516" s="27"/>
      <c r="G1516" s="1"/>
      <c r="H1516" s="1"/>
      <c r="I1516" s="1"/>
    </row>
    <row r="1517" spans="2:9">
      <c r="B1517" s="1"/>
      <c r="C1517" s="29"/>
      <c r="D1517" s="27"/>
      <c r="E1517" s="27"/>
      <c r="F1517" s="27"/>
      <c r="G1517" s="1"/>
      <c r="H1517" s="1"/>
      <c r="I1517" s="1"/>
    </row>
    <row r="1518" spans="2:9">
      <c r="B1518" s="1"/>
      <c r="C1518" s="29"/>
      <c r="D1518" s="27"/>
      <c r="E1518" s="27"/>
      <c r="F1518" s="27"/>
      <c r="G1518" s="1"/>
      <c r="H1518" s="1"/>
      <c r="I1518" s="1"/>
    </row>
    <row r="1519" spans="2:9">
      <c r="B1519" s="1"/>
      <c r="C1519" s="29"/>
      <c r="D1519" s="27"/>
      <c r="E1519" s="27"/>
      <c r="F1519" s="27"/>
      <c r="G1519" s="1"/>
      <c r="H1519" s="1"/>
      <c r="I1519" s="1"/>
    </row>
    <row r="1520" spans="2:9">
      <c r="B1520" s="1"/>
      <c r="C1520" s="29"/>
      <c r="D1520" s="27"/>
      <c r="E1520" s="27"/>
      <c r="F1520" s="27"/>
      <c r="G1520" s="1"/>
      <c r="H1520" s="1"/>
      <c r="I1520" s="1"/>
    </row>
    <row r="1521" spans="2:9">
      <c r="B1521" s="1"/>
      <c r="C1521" s="29"/>
      <c r="D1521" s="27"/>
      <c r="E1521" s="27"/>
      <c r="F1521" s="27"/>
      <c r="G1521" s="1"/>
      <c r="H1521" s="1"/>
      <c r="I1521" s="1"/>
    </row>
    <row r="1522" spans="2:9">
      <c r="B1522" s="1"/>
      <c r="C1522" s="29"/>
      <c r="D1522" s="27"/>
      <c r="E1522" s="27"/>
      <c r="F1522" s="27"/>
      <c r="G1522" s="1"/>
      <c r="H1522" s="1"/>
      <c r="I1522" s="1"/>
    </row>
    <row r="1523" spans="2:9">
      <c r="B1523" s="1"/>
      <c r="C1523" s="29"/>
      <c r="D1523" s="27"/>
      <c r="E1523" s="27"/>
      <c r="F1523" s="27"/>
      <c r="G1523" s="1"/>
      <c r="H1523" s="1"/>
      <c r="I1523" s="1"/>
    </row>
    <row r="1524" spans="2:9">
      <c r="B1524" s="1"/>
      <c r="C1524" s="29"/>
      <c r="D1524" s="27"/>
      <c r="E1524" s="27"/>
      <c r="F1524" s="27"/>
      <c r="G1524" s="1"/>
      <c r="H1524" s="1"/>
      <c r="I1524" s="1"/>
    </row>
    <row r="1525" spans="2:9">
      <c r="B1525" s="1"/>
      <c r="C1525" s="29"/>
      <c r="D1525" s="27"/>
      <c r="E1525" s="27"/>
      <c r="F1525" s="27"/>
      <c r="G1525" s="1"/>
      <c r="H1525" s="1"/>
      <c r="I1525" s="1"/>
    </row>
    <row r="1526" spans="2:9">
      <c r="B1526" s="1"/>
      <c r="C1526" s="29"/>
      <c r="D1526" s="27"/>
      <c r="E1526" s="27"/>
      <c r="F1526" s="27"/>
      <c r="G1526" s="1"/>
      <c r="H1526" s="1"/>
      <c r="I1526" s="1"/>
    </row>
    <row r="1527" spans="2:9">
      <c r="B1527" s="1"/>
      <c r="C1527" s="29"/>
      <c r="D1527" s="27"/>
      <c r="E1527" s="27"/>
      <c r="F1527" s="27"/>
      <c r="G1527" s="1"/>
      <c r="H1527" s="1"/>
      <c r="I1527" s="1"/>
    </row>
    <row r="1528" spans="2:9">
      <c r="B1528" s="1"/>
      <c r="C1528" s="29"/>
      <c r="D1528" s="27"/>
      <c r="E1528" s="27"/>
      <c r="F1528" s="27"/>
      <c r="G1528" s="1"/>
      <c r="H1528" s="1"/>
      <c r="I1528" s="1"/>
    </row>
    <row r="1529" spans="2:9">
      <c r="B1529" s="1"/>
      <c r="C1529" s="29"/>
      <c r="D1529" s="27"/>
      <c r="E1529" s="27"/>
      <c r="F1529" s="27"/>
      <c r="G1529" s="1"/>
      <c r="H1529" s="1"/>
      <c r="I1529" s="1"/>
    </row>
    <row r="1530" spans="2:9">
      <c r="B1530" s="1"/>
      <c r="C1530" s="29"/>
      <c r="D1530" s="27"/>
      <c r="E1530" s="27"/>
      <c r="F1530" s="27"/>
      <c r="G1530" s="1"/>
      <c r="H1530" s="1"/>
      <c r="I1530" s="1"/>
    </row>
    <row r="1531" spans="2:9">
      <c r="B1531" s="1"/>
      <c r="C1531" s="29"/>
      <c r="D1531" s="27"/>
      <c r="E1531" s="27"/>
      <c r="F1531" s="27"/>
      <c r="G1531" s="1"/>
      <c r="H1531" s="1"/>
      <c r="I1531" s="1"/>
    </row>
    <row r="1532" spans="2:9">
      <c r="B1532" s="1"/>
      <c r="C1532" s="29"/>
      <c r="D1532" s="27"/>
      <c r="E1532" s="27"/>
      <c r="F1532" s="27"/>
      <c r="G1532" s="1"/>
      <c r="H1532" s="1"/>
      <c r="I1532" s="1"/>
    </row>
    <row r="1533" spans="2:9">
      <c r="B1533" s="1"/>
      <c r="C1533" s="29"/>
      <c r="D1533" s="27"/>
      <c r="E1533" s="27"/>
      <c r="F1533" s="27"/>
      <c r="G1533" s="1"/>
      <c r="H1533" s="1"/>
      <c r="I1533" s="1"/>
    </row>
    <row r="1534" spans="2:9">
      <c r="B1534" s="1"/>
      <c r="C1534" s="29"/>
      <c r="D1534" s="27"/>
      <c r="E1534" s="27"/>
      <c r="F1534" s="27"/>
      <c r="G1534" s="1"/>
      <c r="H1534" s="1"/>
      <c r="I1534" s="1"/>
    </row>
    <row r="1535" spans="2:9">
      <c r="B1535" s="1"/>
      <c r="C1535" s="29"/>
      <c r="D1535" s="27"/>
      <c r="E1535" s="27"/>
      <c r="F1535" s="27"/>
      <c r="G1535" s="1"/>
      <c r="H1535" s="1"/>
      <c r="I1535" s="1"/>
    </row>
    <row r="1536" spans="2:9">
      <c r="B1536" s="1"/>
      <c r="C1536" s="29"/>
      <c r="D1536" s="27"/>
      <c r="E1536" s="27"/>
      <c r="F1536" s="27"/>
      <c r="G1536" s="1"/>
      <c r="H1536" s="1"/>
      <c r="I1536" s="1"/>
    </row>
    <row r="1537" spans="2:9">
      <c r="B1537" s="1"/>
      <c r="C1537" s="29"/>
      <c r="D1537" s="27"/>
      <c r="E1537" s="27"/>
      <c r="F1537" s="27"/>
      <c r="G1537" s="1"/>
      <c r="H1537" s="1"/>
      <c r="I1537" s="1"/>
    </row>
    <row r="1538" spans="2:9">
      <c r="B1538" s="1"/>
      <c r="C1538" s="29"/>
      <c r="D1538" s="27"/>
      <c r="E1538" s="27"/>
      <c r="F1538" s="27"/>
      <c r="G1538" s="1"/>
      <c r="H1538" s="1"/>
      <c r="I1538" s="1"/>
    </row>
    <row r="1539" spans="2:9">
      <c r="B1539" s="1"/>
      <c r="C1539" s="29"/>
      <c r="D1539" s="27"/>
      <c r="E1539" s="27"/>
      <c r="F1539" s="27"/>
      <c r="G1539" s="1"/>
      <c r="H1539" s="1"/>
      <c r="I1539" s="1"/>
    </row>
    <row r="1540" spans="2:9">
      <c r="B1540" s="1"/>
      <c r="C1540" s="29"/>
      <c r="D1540" s="27"/>
      <c r="E1540" s="27"/>
      <c r="F1540" s="27"/>
      <c r="G1540" s="1"/>
      <c r="H1540" s="1"/>
      <c r="I1540" s="1"/>
    </row>
    <row r="1541" spans="2:9">
      <c r="B1541" s="1"/>
      <c r="C1541" s="29"/>
      <c r="D1541" s="27"/>
      <c r="E1541" s="27"/>
      <c r="F1541" s="27"/>
      <c r="G1541" s="1"/>
      <c r="H1541" s="1"/>
      <c r="I1541" s="1"/>
    </row>
    <row r="1542" spans="2:9">
      <c r="B1542" s="1"/>
      <c r="C1542" s="29"/>
      <c r="D1542" s="27"/>
      <c r="E1542" s="27"/>
      <c r="F1542" s="27"/>
      <c r="G1542" s="1"/>
      <c r="H1542" s="1"/>
      <c r="I1542" s="1"/>
    </row>
    <row r="1543" spans="2:9">
      <c r="B1543" s="1"/>
      <c r="C1543" s="29"/>
      <c r="D1543" s="27"/>
      <c r="E1543" s="27"/>
      <c r="F1543" s="27"/>
      <c r="G1543" s="1"/>
      <c r="H1543" s="1"/>
      <c r="I1543" s="1"/>
    </row>
    <row r="1544" spans="2:9">
      <c r="B1544" s="1"/>
      <c r="C1544" s="29"/>
      <c r="D1544" s="27"/>
      <c r="E1544" s="27"/>
      <c r="F1544" s="27"/>
      <c r="G1544" s="1"/>
      <c r="H1544" s="1"/>
      <c r="I1544" s="1"/>
    </row>
    <row r="1545" spans="2:9">
      <c r="B1545" s="1"/>
      <c r="C1545" s="29"/>
      <c r="D1545" s="27"/>
      <c r="E1545" s="27"/>
      <c r="F1545" s="27"/>
      <c r="G1545" s="1"/>
      <c r="H1545" s="1"/>
      <c r="I1545" s="1"/>
    </row>
    <row r="1546" spans="2:9">
      <c r="B1546" s="1"/>
      <c r="C1546" s="29"/>
      <c r="D1546" s="27"/>
      <c r="E1546" s="27"/>
      <c r="F1546" s="27"/>
      <c r="G1546" s="1"/>
      <c r="H1546" s="1"/>
      <c r="I1546" s="1"/>
    </row>
    <row r="1547" spans="2:9">
      <c r="B1547" s="1"/>
      <c r="C1547" s="29"/>
      <c r="D1547" s="27"/>
      <c r="E1547" s="27"/>
      <c r="F1547" s="27"/>
      <c r="G1547" s="1"/>
      <c r="H1547" s="1"/>
      <c r="I1547" s="1"/>
    </row>
    <row r="1548" spans="2:9">
      <c r="B1548" s="1"/>
      <c r="C1548" s="29"/>
      <c r="D1548" s="27"/>
      <c r="E1548" s="27"/>
      <c r="F1548" s="27"/>
      <c r="G1548" s="1"/>
      <c r="H1548" s="1"/>
      <c r="I1548" s="1"/>
    </row>
    <row r="1549" spans="2:9">
      <c r="B1549" s="1"/>
      <c r="C1549" s="29"/>
      <c r="D1549" s="27"/>
      <c r="E1549" s="27"/>
      <c r="F1549" s="27"/>
      <c r="G1549" s="1"/>
      <c r="H1549" s="1"/>
      <c r="I1549" s="1"/>
    </row>
    <row r="1550" spans="2:9">
      <c r="B1550" s="1"/>
      <c r="C1550" s="29"/>
      <c r="D1550" s="27"/>
      <c r="E1550" s="27"/>
      <c r="F1550" s="27"/>
      <c r="G1550" s="1"/>
      <c r="H1550" s="1"/>
      <c r="I1550" s="1"/>
    </row>
    <row r="1551" spans="2:9">
      <c r="B1551" s="1"/>
      <c r="C1551" s="29"/>
      <c r="D1551" s="27"/>
      <c r="E1551" s="27"/>
      <c r="F1551" s="27"/>
      <c r="G1551" s="1"/>
      <c r="H1551" s="1"/>
      <c r="I1551" s="1"/>
    </row>
    <row r="1552" spans="2:9">
      <c r="B1552" s="1"/>
      <c r="C1552" s="29"/>
      <c r="D1552" s="27"/>
      <c r="E1552" s="27"/>
      <c r="F1552" s="27"/>
      <c r="G1552" s="1"/>
      <c r="H1552" s="1"/>
      <c r="I1552" s="1"/>
    </row>
    <row r="1553" spans="2:9">
      <c r="B1553" s="1"/>
      <c r="C1553" s="29"/>
      <c r="D1553" s="27"/>
      <c r="E1553" s="27"/>
      <c r="F1553" s="27"/>
      <c r="G1553" s="1"/>
      <c r="H1553" s="1"/>
      <c r="I1553" s="1"/>
    </row>
    <row r="1554" spans="2:9">
      <c r="B1554" s="1"/>
      <c r="C1554" s="29"/>
      <c r="D1554" s="27"/>
      <c r="E1554" s="27"/>
      <c r="F1554" s="27"/>
      <c r="G1554" s="1"/>
      <c r="H1554" s="1"/>
      <c r="I1554" s="1"/>
    </row>
    <row r="1555" spans="2:9">
      <c r="B1555" s="1"/>
      <c r="C1555" s="29"/>
      <c r="D1555" s="27"/>
      <c r="E1555" s="27"/>
      <c r="F1555" s="27"/>
      <c r="G1555" s="1"/>
      <c r="H1555" s="1"/>
      <c r="I1555" s="1"/>
    </row>
    <row r="1556" spans="2:9">
      <c r="B1556" s="1"/>
      <c r="C1556" s="29"/>
      <c r="D1556" s="27"/>
      <c r="E1556" s="27"/>
      <c r="F1556" s="27"/>
      <c r="G1556" s="1"/>
      <c r="H1556" s="1"/>
      <c r="I1556" s="1"/>
    </row>
    <row r="1557" spans="2:9">
      <c r="B1557" s="1"/>
      <c r="C1557" s="29"/>
      <c r="D1557" s="27"/>
      <c r="E1557" s="27"/>
      <c r="F1557" s="27"/>
      <c r="G1557" s="1"/>
      <c r="H1557" s="1"/>
      <c r="I1557" s="1"/>
    </row>
    <row r="1558" spans="2:9">
      <c r="B1558" s="1"/>
      <c r="C1558" s="29"/>
      <c r="D1558" s="27"/>
      <c r="E1558" s="27"/>
      <c r="F1558" s="27"/>
      <c r="G1558" s="1"/>
      <c r="H1558" s="1"/>
      <c r="I1558" s="1"/>
    </row>
    <row r="1559" spans="2:9">
      <c r="B1559" s="1"/>
      <c r="C1559" s="29"/>
      <c r="D1559" s="27"/>
      <c r="E1559" s="27"/>
      <c r="F1559" s="27"/>
      <c r="G1559" s="1"/>
      <c r="H1559" s="1"/>
      <c r="I1559" s="1"/>
    </row>
    <row r="1560" spans="2:9">
      <c r="B1560" s="1"/>
      <c r="C1560" s="29"/>
      <c r="D1560" s="27"/>
      <c r="E1560" s="27"/>
      <c r="F1560" s="27"/>
      <c r="G1560" s="1"/>
      <c r="H1560" s="1"/>
      <c r="I1560" s="1"/>
    </row>
    <row r="1561" spans="2:9">
      <c r="B1561" s="1"/>
      <c r="C1561" s="29"/>
      <c r="D1561" s="27"/>
      <c r="E1561" s="27"/>
      <c r="F1561" s="27"/>
      <c r="G1561" s="1"/>
      <c r="H1561" s="1"/>
      <c r="I1561" s="1"/>
    </row>
    <row r="1562" spans="2:9">
      <c r="B1562" s="1"/>
      <c r="C1562" s="29"/>
      <c r="D1562" s="27"/>
      <c r="E1562" s="27"/>
      <c r="F1562" s="27"/>
      <c r="G1562" s="1"/>
      <c r="H1562" s="1"/>
      <c r="I1562" s="1"/>
    </row>
    <row r="1563" spans="2:9">
      <c r="B1563" s="1"/>
      <c r="C1563" s="29"/>
      <c r="D1563" s="27"/>
      <c r="E1563" s="27"/>
      <c r="F1563" s="27"/>
      <c r="G1563" s="1"/>
      <c r="H1563" s="1"/>
      <c r="I1563" s="1"/>
    </row>
    <row r="1564" spans="2:9">
      <c r="B1564" s="1"/>
      <c r="C1564" s="29"/>
      <c r="D1564" s="27"/>
      <c r="E1564" s="27"/>
      <c r="F1564" s="27"/>
      <c r="G1564" s="1"/>
      <c r="H1564" s="1"/>
      <c r="I1564" s="1"/>
    </row>
    <row r="1565" spans="2:9">
      <c r="B1565" s="1"/>
      <c r="C1565" s="29"/>
      <c r="D1565" s="27"/>
      <c r="E1565" s="27"/>
      <c r="F1565" s="27"/>
      <c r="G1565" s="1"/>
      <c r="H1565" s="1"/>
      <c r="I1565" s="1"/>
    </row>
    <row r="1566" spans="2:9">
      <c r="B1566" s="1"/>
      <c r="C1566" s="29"/>
      <c r="D1566" s="27"/>
      <c r="E1566" s="27"/>
      <c r="F1566" s="27"/>
      <c r="G1566" s="1"/>
      <c r="H1566" s="1"/>
      <c r="I1566" s="1"/>
    </row>
    <row r="1567" spans="2:9">
      <c r="B1567" s="1"/>
      <c r="C1567" s="29"/>
      <c r="D1567" s="27"/>
      <c r="E1567" s="27"/>
      <c r="F1567" s="27"/>
      <c r="G1567" s="1"/>
      <c r="H1567" s="1"/>
      <c r="I1567" s="1"/>
    </row>
    <row r="1568" spans="2:9">
      <c r="B1568" s="1"/>
      <c r="C1568" s="29"/>
      <c r="D1568" s="27"/>
      <c r="E1568" s="27"/>
      <c r="F1568" s="27"/>
      <c r="G1568" s="1"/>
      <c r="H1568" s="1"/>
      <c r="I1568" s="1"/>
    </row>
    <row r="1569" spans="2:9">
      <c r="B1569" s="1"/>
      <c r="C1569" s="29"/>
      <c r="D1569" s="27"/>
      <c r="E1569" s="27"/>
      <c r="F1569" s="27"/>
      <c r="G1569" s="1"/>
      <c r="H1569" s="1"/>
      <c r="I1569" s="1"/>
    </row>
    <row r="1570" spans="2:9">
      <c r="B1570" s="1"/>
      <c r="C1570" s="29"/>
      <c r="D1570" s="27"/>
      <c r="E1570" s="27"/>
      <c r="F1570" s="27"/>
      <c r="G1570" s="1"/>
      <c r="H1570" s="1"/>
      <c r="I1570" s="1"/>
    </row>
    <row r="1571" spans="2:9">
      <c r="B1571" s="1"/>
      <c r="C1571" s="29"/>
      <c r="D1571" s="27"/>
      <c r="E1571" s="27"/>
      <c r="F1571" s="27"/>
      <c r="G1571" s="1"/>
      <c r="H1571" s="1"/>
      <c r="I1571" s="1"/>
    </row>
    <row r="1572" spans="2:9">
      <c r="B1572" s="1"/>
      <c r="C1572" s="29"/>
      <c r="D1572" s="27"/>
      <c r="E1572" s="27"/>
      <c r="F1572" s="27"/>
      <c r="G1572" s="1"/>
      <c r="H1572" s="1"/>
      <c r="I1572" s="1"/>
    </row>
    <row r="1573" spans="2:9">
      <c r="B1573" s="1"/>
      <c r="C1573" s="29"/>
      <c r="D1573" s="27"/>
      <c r="E1573" s="27"/>
      <c r="F1573" s="27"/>
      <c r="G1573" s="1"/>
      <c r="H1573" s="1"/>
      <c r="I1573" s="1"/>
    </row>
    <row r="1574" spans="2:9">
      <c r="B1574" s="1"/>
      <c r="C1574" s="29"/>
      <c r="D1574" s="27"/>
      <c r="E1574" s="27"/>
      <c r="F1574" s="27"/>
      <c r="G1574" s="1"/>
      <c r="H1574" s="1"/>
      <c r="I1574" s="1"/>
    </row>
    <row r="1575" spans="2:9">
      <c r="B1575" s="1"/>
      <c r="C1575" s="29"/>
      <c r="D1575" s="27"/>
      <c r="E1575" s="27"/>
      <c r="F1575" s="27"/>
      <c r="G1575" s="1"/>
      <c r="H1575" s="1"/>
      <c r="I1575" s="1"/>
    </row>
    <row r="1576" spans="2:9">
      <c r="B1576" s="1"/>
      <c r="C1576" s="29"/>
      <c r="D1576" s="27"/>
      <c r="E1576" s="27"/>
      <c r="F1576" s="27"/>
      <c r="G1576" s="1"/>
      <c r="H1576" s="1"/>
      <c r="I1576" s="1"/>
    </row>
    <row r="1577" spans="2:9">
      <c r="B1577" s="1"/>
      <c r="C1577" s="29"/>
      <c r="D1577" s="27"/>
      <c r="E1577" s="27"/>
      <c r="F1577" s="27"/>
      <c r="G1577" s="1"/>
      <c r="H1577" s="1"/>
      <c r="I1577" s="1"/>
    </row>
    <row r="1578" spans="2:9">
      <c r="B1578" s="1"/>
      <c r="C1578" s="29"/>
      <c r="D1578" s="27"/>
      <c r="E1578" s="27"/>
      <c r="F1578" s="27"/>
      <c r="G1578" s="1"/>
      <c r="H1578" s="1"/>
      <c r="I1578" s="1"/>
    </row>
    <row r="1579" spans="2:9">
      <c r="B1579" s="1"/>
      <c r="C1579" s="29"/>
      <c r="D1579" s="27"/>
      <c r="E1579" s="27"/>
      <c r="F1579" s="27"/>
      <c r="G1579" s="1"/>
      <c r="H1579" s="1"/>
      <c r="I1579" s="1"/>
    </row>
    <row r="1580" spans="2:9">
      <c r="B1580" s="1"/>
      <c r="C1580" s="29"/>
      <c r="D1580" s="27"/>
      <c r="E1580" s="27"/>
      <c r="F1580" s="27"/>
      <c r="G1580" s="1"/>
      <c r="H1580" s="1"/>
      <c r="I1580" s="1"/>
    </row>
    <row r="1581" spans="2:9">
      <c r="B1581" s="1"/>
      <c r="C1581" s="29"/>
      <c r="D1581" s="27"/>
      <c r="E1581" s="27"/>
      <c r="F1581" s="27"/>
      <c r="G1581" s="1"/>
      <c r="H1581" s="1"/>
      <c r="I1581" s="1"/>
    </row>
    <row r="1582" spans="2:9">
      <c r="B1582" s="1"/>
      <c r="C1582" s="29"/>
      <c r="D1582" s="27"/>
      <c r="E1582" s="27"/>
      <c r="F1582" s="27"/>
      <c r="G1582" s="1"/>
      <c r="H1582" s="1"/>
      <c r="I1582" s="1"/>
    </row>
    <row r="1583" spans="2:9">
      <c r="B1583" s="1"/>
      <c r="C1583" s="29"/>
      <c r="D1583" s="27"/>
      <c r="E1583" s="27"/>
      <c r="F1583" s="27"/>
      <c r="G1583" s="1"/>
      <c r="H1583" s="1"/>
      <c r="I1583" s="1"/>
    </row>
    <row r="1584" spans="2:9">
      <c r="B1584" s="1"/>
      <c r="C1584" s="29"/>
      <c r="D1584" s="27"/>
      <c r="E1584" s="27"/>
      <c r="F1584" s="27"/>
      <c r="G1584" s="1"/>
      <c r="H1584" s="1"/>
      <c r="I1584" s="1"/>
    </row>
    <row r="1585" spans="2:9">
      <c r="B1585" s="1"/>
      <c r="C1585" s="29"/>
      <c r="D1585" s="27"/>
      <c r="E1585" s="27"/>
      <c r="F1585" s="27"/>
      <c r="G1585" s="1"/>
      <c r="H1585" s="1"/>
      <c r="I1585" s="1"/>
    </row>
    <row r="1586" spans="2:9">
      <c r="B1586" s="1"/>
      <c r="C1586" s="29"/>
      <c r="D1586" s="27"/>
      <c r="E1586" s="27"/>
      <c r="F1586" s="27"/>
      <c r="G1586" s="1"/>
      <c r="H1586" s="1"/>
      <c r="I1586" s="1"/>
    </row>
    <row r="1587" spans="2:9">
      <c r="B1587" s="1"/>
      <c r="C1587" s="29"/>
      <c r="D1587" s="27"/>
      <c r="E1587" s="27"/>
      <c r="F1587" s="27"/>
      <c r="G1587" s="1"/>
      <c r="H1587" s="1"/>
      <c r="I1587" s="1"/>
    </row>
    <row r="1588" spans="2:9">
      <c r="B1588" s="1"/>
      <c r="C1588" s="29"/>
      <c r="D1588" s="27"/>
      <c r="E1588" s="27"/>
      <c r="F1588" s="27"/>
      <c r="G1588" s="1"/>
      <c r="H1588" s="1"/>
      <c r="I1588" s="1"/>
    </row>
    <row r="1589" spans="2:9">
      <c r="B1589" s="1"/>
      <c r="C1589" s="29"/>
      <c r="D1589" s="27"/>
      <c r="E1589" s="27"/>
      <c r="F1589" s="27"/>
      <c r="G1589" s="1"/>
      <c r="H1589" s="1"/>
      <c r="I1589" s="1"/>
    </row>
    <row r="1590" spans="2:9">
      <c r="B1590" s="1"/>
      <c r="C1590" s="29"/>
      <c r="D1590" s="27"/>
      <c r="E1590" s="27"/>
      <c r="F1590" s="27"/>
      <c r="G1590" s="1"/>
      <c r="H1590" s="1"/>
      <c r="I1590" s="1"/>
    </row>
    <row r="1591" spans="2:9">
      <c r="B1591" s="1"/>
      <c r="C1591" s="29"/>
      <c r="D1591" s="27"/>
      <c r="E1591" s="27"/>
      <c r="F1591" s="27"/>
      <c r="G1591" s="1"/>
      <c r="H1591" s="1"/>
      <c r="I1591" s="1"/>
    </row>
    <row r="1592" spans="2:9">
      <c r="B1592" s="1"/>
      <c r="C1592" s="29"/>
      <c r="D1592" s="27"/>
      <c r="E1592" s="27"/>
      <c r="F1592" s="27"/>
      <c r="G1592" s="1"/>
      <c r="H1592" s="1"/>
      <c r="I1592" s="1"/>
    </row>
    <row r="1593" spans="2:9">
      <c r="B1593" s="1"/>
      <c r="C1593" s="29"/>
      <c r="D1593" s="27"/>
      <c r="E1593" s="27"/>
      <c r="F1593" s="27"/>
      <c r="G1593" s="1"/>
      <c r="H1593" s="1"/>
      <c r="I1593" s="1"/>
    </row>
    <row r="1594" spans="2:9">
      <c r="B1594" s="1"/>
      <c r="C1594" s="29"/>
      <c r="D1594" s="27"/>
      <c r="E1594" s="27"/>
      <c r="F1594" s="27"/>
      <c r="G1594" s="1"/>
      <c r="H1594" s="1"/>
      <c r="I1594" s="1"/>
    </row>
    <row r="1595" spans="2:9">
      <c r="B1595" s="1"/>
      <c r="C1595" s="29"/>
      <c r="D1595" s="27"/>
      <c r="E1595" s="27"/>
      <c r="F1595" s="27"/>
      <c r="G1595" s="1"/>
      <c r="H1595" s="1"/>
      <c r="I1595" s="1"/>
    </row>
    <row r="1596" spans="2:9">
      <c r="B1596" s="1"/>
      <c r="C1596" s="29"/>
      <c r="D1596" s="27"/>
      <c r="E1596" s="27"/>
      <c r="F1596" s="27"/>
      <c r="G1596" s="1"/>
      <c r="H1596" s="1"/>
      <c r="I1596" s="1"/>
    </row>
    <row r="1597" spans="2:9">
      <c r="B1597" s="1"/>
      <c r="C1597" s="29"/>
      <c r="D1597" s="27"/>
      <c r="E1597" s="27"/>
      <c r="F1597" s="27"/>
      <c r="G1597" s="1"/>
      <c r="H1597" s="1"/>
      <c r="I1597" s="1"/>
    </row>
    <row r="1598" spans="2:9">
      <c r="B1598" s="1"/>
      <c r="C1598" s="29"/>
      <c r="D1598" s="27"/>
      <c r="E1598" s="27"/>
      <c r="F1598" s="27"/>
      <c r="G1598" s="1"/>
      <c r="H1598" s="1"/>
      <c r="I1598" s="1"/>
    </row>
    <row r="1599" spans="2:9">
      <c r="B1599" s="1"/>
      <c r="C1599" s="29"/>
      <c r="D1599" s="27"/>
      <c r="E1599" s="27"/>
      <c r="F1599" s="27"/>
      <c r="G1599" s="1"/>
      <c r="H1599" s="1"/>
      <c r="I1599" s="1"/>
    </row>
    <row r="1600" spans="2:9">
      <c r="B1600" s="1"/>
      <c r="C1600" s="29"/>
      <c r="D1600" s="27"/>
      <c r="E1600" s="27"/>
      <c r="F1600" s="27"/>
      <c r="G1600" s="1"/>
      <c r="H1600" s="1"/>
      <c r="I1600" s="1"/>
    </row>
    <row r="1601" spans="2:9">
      <c r="B1601" s="1"/>
      <c r="C1601" s="29"/>
      <c r="D1601" s="27"/>
      <c r="E1601" s="27"/>
      <c r="F1601" s="27"/>
      <c r="G1601" s="1"/>
      <c r="H1601" s="1"/>
      <c r="I1601" s="1"/>
    </row>
    <row r="1602" spans="2:9">
      <c r="B1602" s="1"/>
      <c r="C1602" s="29"/>
      <c r="D1602" s="27"/>
      <c r="E1602" s="27"/>
      <c r="F1602" s="27"/>
      <c r="G1602" s="1"/>
      <c r="H1602" s="1"/>
      <c r="I1602" s="1"/>
    </row>
    <row r="1603" spans="2:9">
      <c r="B1603" s="1"/>
      <c r="C1603" s="29"/>
      <c r="D1603" s="27"/>
      <c r="E1603" s="27"/>
      <c r="F1603" s="27"/>
      <c r="G1603" s="1"/>
      <c r="H1603" s="1"/>
      <c r="I1603" s="1"/>
    </row>
    <row r="1604" spans="2:9">
      <c r="B1604" s="1"/>
      <c r="C1604" s="29"/>
      <c r="D1604" s="27"/>
      <c r="E1604" s="27"/>
      <c r="F1604" s="27"/>
      <c r="G1604" s="1"/>
      <c r="H1604" s="1"/>
      <c r="I1604" s="1"/>
    </row>
    <row r="1605" spans="2:9">
      <c r="B1605" s="1"/>
      <c r="C1605" s="29"/>
      <c r="D1605" s="27"/>
      <c r="E1605" s="27"/>
      <c r="F1605" s="27"/>
      <c r="G1605" s="1"/>
      <c r="H1605" s="1"/>
      <c r="I1605" s="1"/>
    </row>
    <row r="1606" spans="2:9">
      <c r="B1606" s="1"/>
      <c r="C1606" s="29"/>
      <c r="D1606" s="27"/>
      <c r="E1606" s="27"/>
      <c r="F1606" s="27"/>
      <c r="G1606" s="1"/>
      <c r="H1606" s="1"/>
      <c r="I1606" s="1"/>
    </row>
    <row r="1607" spans="2:9">
      <c r="B1607" s="1"/>
      <c r="C1607" s="29"/>
      <c r="D1607" s="27"/>
      <c r="E1607" s="27"/>
      <c r="F1607" s="27"/>
      <c r="G1607" s="1"/>
      <c r="H1607" s="1"/>
      <c r="I1607" s="1"/>
    </row>
    <row r="1608" spans="2:9">
      <c r="B1608" s="1"/>
      <c r="C1608" s="29"/>
      <c r="D1608" s="27"/>
      <c r="E1608" s="27"/>
      <c r="F1608" s="27"/>
      <c r="G1608" s="1"/>
      <c r="H1608" s="1"/>
      <c r="I1608" s="1"/>
    </row>
    <row r="1609" spans="2:9">
      <c r="B1609" s="1"/>
      <c r="C1609" s="29"/>
      <c r="D1609" s="27"/>
      <c r="E1609" s="27"/>
      <c r="F1609" s="27"/>
      <c r="G1609" s="1"/>
      <c r="H1609" s="1"/>
      <c r="I1609" s="1"/>
    </row>
    <row r="1610" spans="2:9">
      <c r="B1610" s="1"/>
      <c r="C1610" s="29"/>
      <c r="D1610" s="27"/>
      <c r="E1610" s="27"/>
      <c r="F1610" s="27"/>
      <c r="G1610" s="1"/>
      <c r="H1610" s="1"/>
      <c r="I1610" s="1"/>
    </row>
    <row r="1611" spans="2:9">
      <c r="B1611" s="1"/>
      <c r="C1611" s="29"/>
      <c r="D1611" s="27"/>
      <c r="E1611" s="27"/>
      <c r="F1611" s="27"/>
      <c r="G1611" s="1"/>
      <c r="H1611" s="1"/>
      <c r="I1611" s="1"/>
    </row>
    <row r="1612" spans="2:9">
      <c r="B1612" s="1"/>
      <c r="C1612" s="29"/>
      <c r="D1612" s="27"/>
      <c r="E1612" s="27"/>
      <c r="F1612" s="27"/>
      <c r="G1612" s="1"/>
      <c r="H1612" s="1"/>
      <c r="I1612" s="1"/>
    </row>
    <row r="1613" spans="2:9">
      <c r="B1613" s="1"/>
      <c r="C1613" s="29"/>
      <c r="D1613" s="27"/>
      <c r="E1613" s="27"/>
      <c r="F1613" s="27"/>
      <c r="G1613" s="1"/>
      <c r="H1613" s="1"/>
      <c r="I1613" s="1"/>
    </row>
    <row r="1614" spans="2:9">
      <c r="B1614" s="1"/>
      <c r="C1614" s="29"/>
      <c r="D1614" s="27"/>
      <c r="E1614" s="27"/>
      <c r="F1614" s="27"/>
      <c r="G1614" s="1"/>
      <c r="H1614" s="1"/>
      <c r="I1614" s="1"/>
    </row>
    <row r="1615" spans="2:9">
      <c r="B1615" s="1"/>
      <c r="C1615" s="29"/>
      <c r="D1615" s="27"/>
      <c r="E1615" s="27"/>
      <c r="F1615" s="27"/>
      <c r="G1615" s="1"/>
      <c r="H1615" s="1"/>
      <c r="I1615" s="1"/>
    </row>
    <row r="1616" spans="2:9">
      <c r="B1616" s="1"/>
      <c r="C1616" s="29"/>
      <c r="D1616" s="27"/>
      <c r="E1616" s="27"/>
      <c r="F1616" s="27"/>
      <c r="G1616" s="1"/>
      <c r="H1616" s="1"/>
      <c r="I1616" s="1"/>
    </row>
    <row r="1617" spans="2:9">
      <c r="B1617" s="1"/>
      <c r="C1617" s="29"/>
      <c r="D1617" s="27"/>
      <c r="E1617" s="27"/>
      <c r="F1617" s="27"/>
      <c r="G1617" s="1"/>
      <c r="H1617" s="1"/>
      <c r="I1617" s="1"/>
    </row>
    <row r="1618" spans="2:9">
      <c r="B1618" s="1"/>
      <c r="C1618" s="29"/>
      <c r="D1618" s="27"/>
      <c r="E1618" s="27"/>
      <c r="F1618" s="27"/>
      <c r="G1618" s="1"/>
      <c r="H1618" s="1"/>
      <c r="I1618" s="1"/>
    </row>
    <row r="1619" spans="2:9">
      <c r="B1619" s="1"/>
      <c r="C1619" s="29"/>
      <c r="D1619" s="27"/>
      <c r="E1619" s="27"/>
      <c r="F1619" s="27"/>
      <c r="G1619" s="1"/>
      <c r="H1619" s="1"/>
      <c r="I1619" s="1"/>
    </row>
    <row r="1620" spans="2:9">
      <c r="B1620" s="1"/>
      <c r="C1620" s="29"/>
      <c r="D1620" s="27"/>
      <c r="E1620" s="27"/>
      <c r="F1620" s="27"/>
      <c r="G1620" s="1"/>
      <c r="H1620" s="1"/>
      <c r="I1620" s="1"/>
    </row>
    <row r="1621" spans="2:9">
      <c r="B1621" s="1"/>
      <c r="C1621" s="29"/>
      <c r="D1621" s="27"/>
      <c r="E1621" s="27"/>
      <c r="F1621" s="27"/>
      <c r="G1621" s="1"/>
      <c r="H1621" s="1"/>
      <c r="I1621" s="1"/>
    </row>
    <row r="1622" spans="2:9">
      <c r="B1622" s="1"/>
      <c r="C1622" s="29"/>
      <c r="D1622" s="27"/>
      <c r="E1622" s="27"/>
      <c r="F1622" s="27"/>
      <c r="G1622" s="1"/>
      <c r="H1622" s="1"/>
      <c r="I1622" s="1"/>
    </row>
    <row r="1623" spans="2:9">
      <c r="B1623" s="1"/>
      <c r="C1623" s="29"/>
      <c r="D1623" s="27"/>
      <c r="E1623" s="27"/>
      <c r="F1623" s="27"/>
      <c r="G1623" s="1"/>
      <c r="H1623" s="1"/>
      <c r="I1623" s="1"/>
    </row>
    <row r="1624" spans="2:9">
      <c r="B1624" s="1"/>
      <c r="C1624" s="29"/>
      <c r="D1624" s="27"/>
      <c r="E1624" s="27"/>
      <c r="F1624" s="27"/>
      <c r="G1624" s="1"/>
      <c r="H1624" s="1"/>
      <c r="I1624" s="1"/>
    </row>
    <row r="1625" spans="2:9">
      <c r="B1625" s="1"/>
      <c r="C1625" s="29"/>
      <c r="D1625" s="27"/>
      <c r="E1625" s="27"/>
      <c r="F1625" s="27"/>
      <c r="G1625" s="1"/>
      <c r="H1625" s="1"/>
      <c r="I1625" s="1"/>
    </row>
    <row r="1626" spans="2:9">
      <c r="B1626" s="1"/>
      <c r="C1626" s="29"/>
      <c r="D1626" s="27"/>
      <c r="E1626" s="27"/>
      <c r="F1626" s="27"/>
      <c r="G1626" s="1"/>
      <c r="H1626" s="1"/>
      <c r="I1626" s="1"/>
    </row>
    <row r="1627" spans="2:9">
      <c r="B1627" s="1"/>
      <c r="C1627" s="29"/>
      <c r="D1627" s="27"/>
      <c r="E1627" s="27"/>
      <c r="F1627" s="27"/>
      <c r="G1627" s="1"/>
      <c r="H1627" s="1"/>
      <c r="I1627" s="1"/>
    </row>
    <row r="1628" spans="2:9">
      <c r="B1628" s="1"/>
      <c r="C1628" s="29"/>
      <c r="D1628" s="27"/>
      <c r="E1628" s="27"/>
      <c r="F1628" s="27"/>
      <c r="G1628" s="1"/>
      <c r="H1628" s="1"/>
      <c r="I1628" s="1"/>
    </row>
    <row r="1629" spans="2:9">
      <c r="B1629" s="1"/>
      <c r="C1629" s="29"/>
      <c r="D1629" s="27"/>
      <c r="E1629" s="27"/>
      <c r="F1629" s="27"/>
      <c r="G1629" s="1"/>
      <c r="H1629" s="1"/>
      <c r="I1629" s="1"/>
    </row>
    <row r="1630" spans="2:9">
      <c r="B1630" s="1"/>
      <c r="C1630" s="29"/>
      <c r="D1630" s="27"/>
      <c r="E1630" s="27"/>
      <c r="F1630" s="27"/>
      <c r="G1630" s="1"/>
      <c r="H1630" s="1"/>
      <c r="I1630" s="1"/>
    </row>
    <row r="1631" spans="2:9">
      <c r="B1631" s="1"/>
      <c r="C1631" s="29"/>
      <c r="D1631" s="27"/>
      <c r="E1631" s="27"/>
      <c r="F1631" s="27"/>
      <c r="G1631" s="1"/>
      <c r="H1631" s="1"/>
      <c r="I1631" s="1"/>
    </row>
    <row r="1632" spans="2:9">
      <c r="B1632" s="1"/>
      <c r="C1632" s="29"/>
      <c r="D1632" s="27"/>
      <c r="E1632" s="27"/>
      <c r="F1632" s="27"/>
      <c r="G1632" s="1"/>
      <c r="H1632" s="1"/>
      <c r="I1632" s="1"/>
    </row>
    <row r="1633" spans="2:9">
      <c r="B1633" s="1"/>
      <c r="C1633" s="29"/>
      <c r="D1633" s="27"/>
      <c r="E1633" s="27"/>
      <c r="F1633" s="27"/>
      <c r="G1633" s="1"/>
      <c r="H1633" s="1"/>
      <c r="I1633" s="1"/>
    </row>
    <row r="1634" spans="2:9">
      <c r="B1634" s="1"/>
      <c r="C1634" s="29"/>
      <c r="D1634" s="27"/>
      <c r="E1634" s="27"/>
      <c r="F1634" s="27"/>
      <c r="G1634" s="1"/>
      <c r="H1634" s="1"/>
      <c r="I1634" s="1"/>
    </row>
    <row r="1635" spans="2:9">
      <c r="B1635" s="1"/>
      <c r="C1635" s="29"/>
      <c r="D1635" s="27"/>
      <c r="E1635" s="27"/>
      <c r="F1635" s="27"/>
      <c r="G1635" s="1"/>
      <c r="H1635" s="1"/>
      <c r="I1635" s="1"/>
    </row>
    <row r="1636" spans="2:9">
      <c r="B1636" s="1"/>
      <c r="C1636" s="29"/>
      <c r="D1636" s="27"/>
      <c r="E1636" s="27"/>
      <c r="F1636" s="27"/>
      <c r="G1636" s="1"/>
      <c r="H1636" s="1"/>
      <c r="I1636" s="1"/>
    </row>
    <row r="1637" spans="2:9">
      <c r="B1637" s="1"/>
      <c r="C1637" s="29"/>
      <c r="D1637" s="27"/>
      <c r="E1637" s="27"/>
      <c r="F1637" s="27"/>
      <c r="G1637" s="1"/>
      <c r="H1637" s="1"/>
      <c r="I1637" s="1"/>
    </row>
    <row r="1638" spans="2:9">
      <c r="B1638" s="1"/>
      <c r="C1638" s="29"/>
      <c r="D1638" s="27"/>
      <c r="E1638" s="27"/>
      <c r="F1638" s="27"/>
      <c r="G1638" s="1"/>
      <c r="H1638" s="1"/>
      <c r="I1638" s="1"/>
    </row>
    <row r="1639" spans="2:9">
      <c r="B1639" s="1"/>
      <c r="C1639" s="29"/>
      <c r="D1639" s="27"/>
      <c r="E1639" s="27"/>
      <c r="F1639" s="27"/>
      <c r="G1639" s="1"/>
      <c r="H1639" s="1"/>
      <c r="I1639" s="1"/>
    </row>
    <row r="1640" spans="2:9">
      <c r="B1640" s="1"/>
      <c r="C1640" s="29"/>
      <c r="D1640" s="27"/>
      <c r="E1640" s="27"/>
      <c r="F1640" s="27"/>
      <c r="G1640" s="1"/>
      <c r="H1640" s="1"/>
      <c r="I1640" s="1"/>
    </row>
    <row r="1641" spans="2:9">
      <c r="B1641" s="1"/>
      <c r="C1641" s="29"/>
      <c r="D1641" s="27"/>
      <c r="E1641" s="27"/>
      <c r="F1641" s="27"/>
      <c r="G1641" s="1"/>
      <c r="H1641" s="1"/>
      <c r="I1641" s="1"/>
    </row>
    <row r="1642" spans="2:9">
      <c r="B1642" s="1"/>
      <c r="C1642" s="29"/>
      <c r="D1642" s="27"/>
      <c r="E1642" s="27"/>
      <c r="F1642" s="27"/>
      <c r="G1642" s="1"/>
      <c r="H1642" s="1"/>
      <c r="I1642" s="1"/>
    </row>
    <row r="1643" spans="2:9">
      <c r="B1643" s="1"/>
      <c r="C1643" s="29"/>
      <c r="D1643" s="27"/>
      <c r="E1643" s="27"/>
      <c r="F1643" s="27"/>
      <c r="G1643" s="1"/>
      <c r="H1643" s="1"/>
      <c r="I1643" s="1"/>
    </row>
    <row r="1644" spans="2:9">
      <c r="B1644" s="1"/>
      <c r="C1644" s="29"/>
      <c r="D1644" s="27"/>
      <c r="E1644" s="27"/>
      <c r="F1644" s="27"/>
      <c r="G1644" s="1"/>
      <c r="H1644" s="1"/>
      <c r="I1644" s="1"/>
    </row>
    <row r="1645" spans="2:9">
      <c r="B1645" s="1"/>
      <c r="C1645" s="29"/>
      <c r="D1645" s="27"/>
      <c r="E1645" s="27"/>
      <c r="F1645" s="27"/>
      <c r="G1645" s="1"/>
      <c r="H1645" s="1"/>
      <c r="I1645" s="1"/>
    </row>
    <row r="1646" spans="2:9">
      <c r="B1646" s="1"/>
      <c r="C1646" s="29"/>
      <c r="D1646" s="27"/>
      <c r="E1646" s="27"/>
      <c r="F1646" s="27"/>
      <c r="G1646" s="1"/>
      <c r="H1646" s="1"/>
      <c r="I1646" s="1"/>
    </row>
    <row r="1647" spans="2:9">
      <c r="B1647" s="1"/>
      <c r="C1647" s="29"/>
      <c r="D1647" s="27"/>
      <c r="E1647" s="27"/>
      <c r="F1647" s="27"/>
      <c r="G1647" s="1"/>
      <c r="H1647" s="1"/>
      <c r="I1647" s="1"/>
    </row>
    <row r="1648" spans="2:9">
      <c r="B1648" s="1"/>
      <c r="C1648" s="29"/>
      <c r="D1648" s="27"/>
      <c r="E1648" s="27"/>
      <c r="F1648" s="27"/>
      <c r="G1648" s="1"/>
      <c r="H1648" s="1"/>
      <c r="I1648" s="1"/>
    </row>
    <row r="1649" spans="2:9">
      <c r="B1649" s="1"/>
      <c r="C1649" s="29"/>
      <c r="D1649" s="27"/>
      <c r="E1649" s="27"/>
      <c r="F1649" s="27"/>
      <c r="G1649" s="1"/>
      <c r="H1649" s="1"/>
      <c r="I1649" s="1"/>
    </row>
    <row r="1650" spans="2:9">
      <c r="B1650" s="1"/>
      <c r="C1650" s="29"/>
      <c r="D1650" s="27"/>
      <c r="E1650" s="27"/>
      <c r="F1650" s="27"/>
      <c r="G1650" s="1"/>
      <c r="H1650" s="1"/>
      <c r="I1650" s="1"/>
    </row>
    <row r="1651" spans="2:9">
      <c r="B1651" s="1"/>
      <c r="C1651" s="29"/>
      <c r="D1651" s="27"/>
      <c r="E1651" s="27"/>
      <c r="F1651" s="27"/>
      <c r="G1651" s="1"/>
      <c r="H1651" s="1"/>
      <c r="I1651" s="1"/>
    </row>
    <row r="1652" spans="2:9">
      <c r="B1652" s="1"/>
      <c r="C1652" s="29"/>
      <c r="D1652" s="27"/>
      <c r="E1652" s="27"/>
      <c r="F1652" s="27"/>
      <c r="G1652" s="1"/>
      <c r="H1652" s="1"/>
      <c r="I1652" s="1"/>
    </row>
    <row r="1653" spans="2:9">
      <c r="B1653" s="1"/>
      <c r="C1653" s="29"/>
      <c r="D1653" s="27"/>
      <c r="E1653" s="27"/>
      <c r="F1653" s="27"/>
      <c r="G1653" s="1"/>
      <c r="H1653" s="1"/>
      <c r="I1653" s="1"/>
    </row>
    <row r="1654" spans="2:9">
      <c r="B1654" s="1"/>
      <c r="C1654" s="29"/>
      <c r="D1654" s="27"/>
      <c r="E1654" s="27"/>
      <c r="F1654" s="27"/>
      <c r="G1654" s="1"/>
      <c r="H1654" s="1"/>
      <c r="I1654" s="1"/>
    </row>
    <row r="1655" spans="2:9">
      <c r="B1655" s="1"/>
      <c r="C1655" s="29"/>
      <c r="D1655" s="27"/>
      <c r="E1655" s="27"/>
      <c r="F1655" s="27"/>
      <c r="G1655" s="1"/>
      <c r="H1655" s="1"/>
      <c r="I1655" s="1"/>
    </row>
    <row r="1656" spans="2:9">
      <c r="B1656" s="1"/>
      <c r="C1656" s="29"/>
      <c r="D1656" s="27"/>
      <c r="E1656" s="27"/>
      <c r="F1656" s="27"/>
      <c r="G1656" s="1"/>
      <c r="H1656" s="1"/>
      <c r="I1656" s="1"/>
    </row>
    <row r="1657" spans="2:9">
      <c r="B1657" s="1"/>
      <c r="C1657" s="29"/>
      <c r="D1657" s="27"/>
      <c r="E1657" s="27"/>
      <c r="F1657" s="27"/>
      <c r="G1657" s="1"/>
      <c r="H1657" s="1"/>
      <c r="I1657" s="1"/>
    </row>
    <row r="1658" spans="2:9">
      <c r="B1658" s="1"/>
      <c r="C1658" s="29"/>
      <c r="D1658" s="27"/>
      <c r="E1658" s="27"/>
      <c r="F1658" s="27"/>
      <c r="G1658" s="1"/>
      <c r="H1658" s="1"/>
      <c r="I1658" s="1"/>
    </row>
    <row r="1659" spans="2:9">
      <c r="B1659" s="1"/>
      <c r="C1659" s="29"/>
      <c r="D1659" s="27"/>
      <c r="E1659" s="27"/>
      <c r="F1659" s="27"/>
      <c r="G1659" s="1"/>
      <c r="H1659" s="1"/>
      <c r="I1659" s="1"/>
    </row>
    <row r="1660" spans="2:9">
      <c r="B1660" s="1"/>
      <c r="C1660" s="29"/>
      <c r="D1660" s="27"/>
      <c r="E1660" s="27"/>
      <c r="F1660" s="27"/>
      <c r="G1660" s="1"/>
      <c r="H1660" s="1"/>
      <c r="I1660" s="1"/>
    </row>
    <row r="1661" spans="2:9">
      <c r="B1661" s="1"/>
      <c r="C1661" s="29"/>
      <c r="D1661" s="27"/>
      <c r="E1661" s="27"/>
      <c r="F1661" s="27"/>
      <c r="G1661" s="1"/>
      <c r="H1661" s="1"/>
      <c r="I1661" s="1"/>
    </row>
    <row r="1662" spans="2:9">
      <c r="B1662" s="1"/>
      <c r="C1662" s="29"/>
      <c r="D1662" s="27"/>
      <c r="E1662" s="27"/>
      <c r="F1662" s="27"/>
      <c r="G1662" s="1"/>
      <c r="H1662" s="1"/>
      <c r="I1662" s="1"/>
    </row>
    <row r="1663" spans="2:9">
      <c r="B1663" s="1"/>
      <c r="C1663" s="29"/>
      <c r="D1663" s="27"/>
      <c r="E1663" s="27"/>
      <c r="F1663" s="27"/>
      <c r="G1663" s="1"/>
      <c r="H1663" s="1"/>
      <c r="I1663" s="1"/>
    </row>
    <row r="1664" spans="2:9">
      <c r="B1664" s="1"/>
      <c r="C1664" s="29"/>
      <c r="D1664" s="27"/>
      <c r="E1664" s="27"/>
      <c r="F1664" s="27"/>
      <c r="G1664" s="1"/>
      <c r="H1664" s="1"/>
      <c r="I1664" s="1"/>
    </row>
    <row r="1665" spans="2:9">
      <c r="B1665" s="1"/>
      <c r="C1665" s="29"/>
      <c r="D1665" s="27"/>
      <c r="E1665" s="27"/>
      <c r="F1665" s="27"/>
      <c r="G1665" s="1"/>
      <c r="H1665" s="1"/>
      <c r="I1665" s="1"/>
    </row>
    <row r="1666" spans="2:9">
      <c r="B1666" s="1"/>
      <c r="C1666" s="29"/>
      <c r="D1666" s="27"/>
      <c r="E1666" s="27"/>
      <c r="F1666" s="27"/>
      <c r="G1666" s="1"/>
      <c r="H1666" s="1"/>
      <c r="I1666" s="1"/>
    </row>
    <row r="1667" spans="2:9">
      <c r="B1667" s="1"/>
      <c r="C1667" s="29"/>
      <c r="D1667" s="27"/>
      <c r="E1667" s="27"/>
      <c r="F1667" s="27"/>
      <c r="G1667" s="1"/>
      <c r="H1667" s="1"/>
      <c r="I1667" s="1"/>
    </row>
    <row r="1668" spans="2:9">
      <c r="B1668" s="1"/>
      <c r="C1668" s="29"/>
      <c r="D1668" s="27"/>
      <c r="E1668" s="27"/>
      <c r="F1668" s="27"/>
      <c r="G1668" s="1"/>
      <c r="H1668" s="1"/>
      <c r="I1668" s="1"/>
    </row>
    <row r="1669" spans="2:9">
      <c r="B1669" s="1"/>
      <c r="C1669" s="29"/>
      <c r="D1669" s="27"/>
      <c r="E1669" s="27"/>
      <c r="F1669" s="27"/>
      <c r="G1669" s="1"/>
      <c r="H1669" s="1"/>
      <c r="I1669" s="1"/>
    </row>
    <row r="1670" spans="2:9">
      <c r="B1670" s="1"/>
      <c r="C1670" s="29"/>
      <c r="D1670" s="27"/>
      <c r="E1670" s="27"/>
      <c r="F1670" s="27"/>
      <c r="G1670" s="1"/>
      <c r="H1670" s="1"/>
      <c r="I1670" s="1"/>
    </row>
    <row r="1671" spans="2:9">
      <c r="B1671" s="1"/>
      <c r="C1671" s="29"/>
      <c r="D1671" s="27"/>
      <c r="E1671" s="27"/>
      <c r="F1671" s="27"/>
      <c r="G1671" s="1"/>
      <c r="H1671" s="1"/>
      <c r="I1671" s="1"/>
    </row>
    <row r="1672" spans="2:9">
      <c r="B1672" s="1"/>
      <c r="C1672" s="29"/>
      <c r="D1672" s="27"/>
      <c r="E1672" s="27"/>
      <c r="F1672" s="27"/>
      <c r="G1672" s="1"/>
      <c r="H1672" s="1"/>
      <c r="I1672" s="1"/>
    </row>
    <row r="1673" spans="2:9">
      <c r="B1673" s="1"/>
      <c r="C1673" s="29"/>
      <c r="D1673" s="27"/>
      <c r="E1673" s="27"/>
      <c r="F1673" s="27"/>
      <c r="G1673" s="1"/>
      <c r="H1673" s="1"/>
      <c r="I1673" s="1"/>
    </row>
    <row r="1674" spans="2:9">
      <c r="B1674" s="1"/>
      <c r="C1674" s="29"/>
      <c r="D1674" s="27"/>
      <c r="E1674" s="27"/>
      <c r="F1674" s="27"/>
      <c r="G1674" s="1"/>
      <c r="H1674" s="1"/>
      <c r="I1674" s="1"/>
    </row>
    <row r="1675" spans="2:9">
      <c r="B1675" s="1"/>
      <c r="C1675" s="29"/>
      <c r="D1675" s="27"/>
      <c r="E1675" s="27"/>
      <c r="F1675" s="27"/>
      <c r="G1675" s="1"/>
      <c r="H1675" s="1"/>
      <c r="I1675" s="1"/>
    </row>
    <row r="1676" spans="2:9">
      <c r="B1676" s="1"/>
      <c r="C1676" s="29"/>
      <c r="D1676" s="27"/>
      <c r="E1676" s="27"/>
      <c r="F1676" s="27"/>
      <c r="G1676" s="1"/>
      <c r="H1676" s="1"/>
      <c r="I1676" s="1"/>
    </row>
    <row r="1677" spans="2:9">
      <c r="B1677" s="1"/>
      <c r="C1677" s="29"/>
      <c r="D1677" s="27"/>
      <c r="E1677" s="27"/>
      <c r="F1677" s="27"/>
      <c r="G1677" s="1"/>
      <c r="H1677" s="1"/>
      <c r="I1677" s="1"/>
    </row>
    <row r="1678" spans="2:9">
      <c r="B1678" s="1"/>
      <c r="C1678" s="29"/>
      <c r="D1678" s="27"/>
      <c r="E1678" s="27"/>
      <c r="F1678" s="27"/>
      <c r="G1678" s="1"/>
      <c r="H1678" s="1"/>
      <c r="I1678" s="1"/>
    </row>
    <row r="1679" spans="2:9">
      <c r="B1679" s="1"/>
      <c r="C1679" s="29"/>
      <c r="D1679" s="27"/>
      <c r="E1679" s="27"/>
      <c r="F1679" s="27"/>
      <c r="G1679" s="1"/>
      <c r="H1679" s="1"/>
      <c r="I1679" s="1"/>
    </row>
    <row r="1680" spans="2:9">
      <c r="B1680" s="1"/>
      <c r="C1680" s="29"/>
      <c r="D1680" s="27"/>
      <c r="E1680" s="27"/>
      <c r="F1680" s="27"/>
      <c r="G1680" s="1"/>
      <c r="H1680" s="1"/>
      <c r="I1680" s="1"/>
    </row>
    <row r="1681" spans="2:9">
      <c r="B1681" s="1"/>
      <c r="C1681" s="29"/>
      <c r="D1681" s="27"/>
      <c r="E1681" s="27"/>
      <c r="F1681" s="27"/>
      <c r="G1681" s="1"/>
      <c r="H1681" s="1"/>
      <c r="I1681" s="1"/>
    </row>
    <row r="1682" spans="2:9">
      <c r="B1682" s="1"/>
      <c r="C1682" s="29"/>
      <c r="D1682" s="27"/>
      <c r="E1682" s="27"/>
      <c r="F1682" s="27"/>
      <c r="G1682" s="1"/>
      <c r="H1682" s="1"/>
      <c r="I1682" s="1"/>
    </row>
    <row r="1683" spans="2:9">
      <c r="B1683" s="1"/>
      <c r="C1683" s="29"/>
      <c r="D1683" s="27"/>
      <c r="E1683" s="27"/>
      <c r="F1683" s="27"/>
      <c r="G1683" s="1"/>
      <c r="H1683" s="1"/>
      <c r="I1683" s="1"/>
    </row>
    <row r="1684" spans="2:9">
      <c r="B1684" s="1"/>
      <c r="C1684" s="29"/>
      <c r="D1684" s="27"/>
      <c r="E1684" s="27"/>
      <c r="F1684" s="27"/>
      <c r="G1684" s="1"/>
      <c r="H1684" s="1"/>
      <c r="I1684" s="1"/>
    </row>
    <row r="1685" spans="2:9">
      <c r="B1685" s="1"/>
      <c r="C1685" s="29"/>
      <c r="D1685" s="27"/>
      <c r="E1685" s="27"/>
      <c r="F1685" s="27"/>
      <c r="G1685" s="1"/>
      <c r="H1685" s="1"/>
      <c r="I1685" s="1"/>
    </row>
    <row r="1686" spans="2:9">
      <c r="B1686" s="1"/>
      <c r="C1686" s="29"/>
      <c r="D1686" s="27"/>
      <c r="E1686" s="27"/>
      <c r="F1686" s="27"/>
      <c r="G1686" s="1"/>
      <c r="H1686" s="1"/>
      <c r="I1686" s="1"/>
    </row>
    <row r="1687" spans="2:9">
      <c r="B1687" s="1"/>
      <c r="C1687" s="29"/>
      <c r="D1687" s="27"/>
      <c r="E1687" s="27"/>
      <c r="F1687" s="27"/>
      <c r="G1687" s="1"/>
      <c r="H1687" s="1"/>
      <c r="I1687" s="1"/>
    </row>
    <row r="1688" spans="2:9">
      <c r="B1688" s="1"/>
      <c r="C1688" s="29"/>
      <c r="D1688" s="27"/>
      <c r="E1688" s="27"/>
      <c r="F1688" s="27"/>
      <c r="G1688" s="1"/>
      <c r="H1688" s="1"/>
      <c r="I1688" s="1"/>
    </row>
    <row r="1689" spans="2:9">
      <c r="B1689" s="1"/>
      <c r="C1689" s="29"/>
      <c r="D1689" s="27"/>
      <c r="E1689" s="27"/>
      <c r="F1689" s="27"/>
      <c r="G1689" s="1"/>
      <c r="H1689" s="1"/>
      <c r="I1689" s="1"/>
    </row>
    <row r="1690" spans="2:9">
      <c r="B1690" s="1"/>
      <c r="C1690" s="29"/>
      <c r="D1690" s="27"/>
      <c r="E1690" s="27"/>
      <c r="F1690" s="27"/>
      <c r="G1690" s="1"/>
      <c r="H1690" s="1"/>
      <c r="I1690" s="1"/>
    </row>
    <row r="1691" spans="2:9">
      <c r="B1691" s="1"/>
      <c r="C1691" s="29"/>
      <c r="D1691" s="27"/>
      <c r="E1691" s="27"/>
      <c r="F1691" s="27"/>
      <c r="G1691" s="1"/>
      <c r="H1691" s="1"/>
      <c r="I1691" s="1"/>
    </row>
    <row r="1692" spans="2:9">
      <c r="B1692" s="1"/>
      <c r="C1692" s="29"/>
      <c r="D1692" s="27"/>
      <c r="E1692" s="27"/>
      <c r="F1692" s="27"/>
      <c r="G1692" s="1"/>
      <c r="H1692" s="1"/>
      <c r="I1692" s="1"/>
    </row>
    <row r="1693" spans="2:9">
      <c r="B1693" s="1"/>
      <c r="C1693" s="29"/>
      <c r="D1693" s="27"/>
      <c r="E1693" s="27"/>
      <c r="F1693" s="27"/>
      <c r="G1693" s="1"/>
      <c r="H1693" s="1"/>
      <c r="I1693" s="1"/>
    </row>
    <row r="1694" spans="2:9">
      <c r="B1694" s="1"/>
      <c r="C1694" s="29"/>
      <c r="D1694" s="27"/>
      <c r="E1694" s="27"/>
      <c r="F1694" s="27"/>
      <c r="G1694" s="1"/>
      <c r="H1694" s="1"/>
      <c r="I1694" s="1"/>
    </row>
    <row r="1695" spans="2:9">
      <c r="B1695" s="1"/>
      <c r="C1695" s="29"/>
      <c r="D1695" s="27"/>
      <c r="E1695" s="27"/>
      <c r="F1695" s="27"/>
      <c r="G1695" s="1"/>
      <c r="H1695" s="1"/>
      <c r="I1695" s="1"/>
    </row>
    <row r="1696" spans="2:9">
      <c r="B1696" s="1"/>
      <c r="C1696" s="29"/>
      <c r="D1696" s="27"/>
      <c r="E1696" s="27"/>
      <c r="F1696" s="27"/>
      <c r="G1696" s="1"/>
      <c r="H1696" s="1"/>
      <c r="I1696" s="1"/>
    </row>
    <row r="1697" spans="2:9">
      <c r="B1697" s="1"/>
      <c r="C1697" s="29"/>
      <c r="D1697" s="27"/>
      <c r="E1697" s="27"/>
      <c r="F1697" s="27"/>
      <c r="G1697" s="1"/>
      <c r="H1697" s="1"/>
      <c r="I1697" s="1"/>
    </row>
    <row r="1698" spans="2:9">
      <c r="B1698" s="1"/>
      <c r="C1698" s="29"/>
      <c r="D1698" s="27"/>
      <c r="E1698" s="27"/>
      <c r="F1698" s="27"/>
      <c r="G1698" s="1"/>
      <c r="H1698" s="1"/>
      <c r="I1698" s="1"/>
    </row>
    <row r="1699" spans="2:9">
      <c r="B1699" s="1"/>
      <c r="C1699" s="29"/>
      <c r="D1699" s="27"/>
      <c r="E1699" s="27"/>
      <c r="F1699" s="27"/>
      <c r="G1699" s="1"/>
      <c r="H1699" s="1"/>
      <c r="I1699" s="1"/>
    </row>
    <row r="1700" spans="2:9">
      <c r="B1700" s="1"/>
      <c r="C1700" s="29"/>
      <c r="D1700" s="27"/>
      <c r="E1700" s="27"/>
      <c r="F1700" s="27"/>
      <c r="G1700" s="1"/>
      <c r="H1700" s="1"/>
      <c r="I1700" s="1"/>
    </row>
    <row r="1701" spans="2:9">
      <c r="B1701" s="1"/>
      <c r="C1701" s="29"/>
      <c r="D1701" s="27"/>
      <c r="E1701" s="27"/>
      <c r="F1701" s="27"/>
      <c r="G1701" s="1"/>
      <c r="H1701" s="1"/>
      <c r="I1701" s="1"/>
    </row>
    <row r="1702" spans="2:9">
      <c r="B1702" s="1"/>
      <c r="C1702" s="29"/>
      <c r="D1702" s="27"/>
      <c r="E1702" s="27"/>
      <c r="F1702" s="27"/>
      <c r="G1702" s="1"/>
      <c r="H1702" s="1"/>
      <c r="I1702" s="1"/>
    </row>
    <row r="1703" spans="2:9">
      <c r="B1703" s="1"/>
      <c r="C1703" s="29"/>
      <c r="D1703" s="27"/>
      <c r="E1703" s="27"/>
      <c r="F1703" s="27"/>
      <c r="G1703" s="1"/>
      <c r="H1703" s="1"/>
      <c r="I1703" s="1"/>
    </row>
    <row r="1704" spans="2:9">
      <c r="B1704" s="1"/>
      <c r="C1704" s="29"/>
      <c r="D1704" s="27"/>
      <c r="E1704" s="27"/>
      <c r="F1704" s="27"/>
      <c r="G1704" s="1"/>
      <c r="H1704" s="1"/>
      <c r="I1704" s="1"/>
    </row>
    <row r="1705" spans="2:9">
      <c r="B1705" s="1"/>
      <c r="C1705" s="29"/>
      <c r="D1705" s="27"/>
      <c r="E1705" s="27"/>
      <c r="F1705" s="27"/>
      <c r="G1705" s="1"/>
      <c r="H1705" s="1"/>
      <c r="I1705" s="1"/>
    </row>
    <row r="1706" spans="2:9">
      <c r="B1706" s="1"/>
      <c r="C1706" s="29"/>
      <c r="D1706" s="27"/>
      <c r="E1706" s="27"/>
      <c r="F1706" s="27"/>
      <c r="G1706" s="1"/>
      <c r="H1706" s="1"/>
      <c r="I1706" s="1"/>
    </row>
    <row r="1707" spans="2:9">
      <c r="B1707" s="1"/>
      <c r="C1707" s="29"/>
      <c r="D1707" s="27"/>
      <c r="E1707" s="27"/>
      <c r="F1707" s="27"/>
      <c r="G1707" s="1"/>
      <c r="H1707" s="1"/>
      <c r="I1707" s="1"/>
    </row>
    <row r="1708" spans="2:9">
      <c r="B1708" s="1"/>
      <c r="C1708" s="29"/>
      <c r="D1708" s="27"/>
      <c r="E1708" s="27"/>
      <c r="F1708" s="27"/>
      <c r="G1708" s="1"/>
      <c r="H1708" s="1"/>
      <c r="I1708" s="1"/>
    </row>
    <row r="1709" spans="2:9">
      <c r="B1709" s="1"/>
      <c r="C1709" s="29"/>
      <c r="D1709" s="27"/>
      <c r="E1709" s="27"/>
      <c r="F1709" s="27"/>
      <c r="G1709" s="1"/>
      <c r="H1709" s="1"/>
      <c r="I1709" s="1"/>
    </row>
    <row r="1710" spans="2:9">
      <c r="B1710" s="1"/>
      <c r="C1710" s="29"/>
      <c r="D1710" s="27"/>
      <c r="E1710" s="27"/>
      <c r="F1710" s="27"/>
      <c r="G1710" s="1"/>
      <c r="H1710" s="1"/>
      <c r="I1710" s="1"/>
    </row>
    <row r="1711" spans="2:9">
      <c r="B1711" s="1"/>
      <c r="C1711" s="29"/>
      <c r="D1711" s="27"/>
      <c r="E1711" s="27"/>
      <c r="F1711" s="27"/>
      <c r="G1711" s="1"/>
      <c r="H1711" s="1"/>
      <c r="I1711" s="1"/>
    </row>
    <row r="1712" spans="2:9">
      <c r="B1712" s="1"/>
      <c r="C1712" s="29"/>
      <c r="D1712" s="27"/>
      <c r="E1712" s="27"/>
      <c r="F1712" s="27"/>
      <c r="G1712" s="1"/>
      <c r="H1712" s="1"/>
      <c r="I1712" s="1"/>
    </row>
    <row r="1713" spans="2:9">
      <c r="B1713" s="1"/>
      <c r="C1713" s="29"/>
      <c r="D1713" s="27"/>
      <c r="E1713" s="27"/>
      <c r="F1713" s="27"/>
      <c r="G1713" s="1"/>
      <c r="H1713" s="1"/>
      <c r="I1713" s="1"/>
    </row>
    <row r="1714" spans="2:9">
      <c r="B1714" s="1"/>
      <c r="C1714" s="29"/>
      <c r="D1714" s="27"/>
      <c r="E1714" s="27"/>
      <c r="F1714" s="27"/>
      <c r="G1714" s="1"/>
      <c r="H1714" s="1"/>
      <c r="I1714" s="1"/>
    </row>
    <row r="1715" spans="2:9">
      <c r="B1715" s="1"/>
      <c r="C1715" s="29"/>
      <c r="D1715" s="27"/>
      <c r="E1715" s="27"/>
      <c r="F1715" s="27"/>
      <c r="G1715" s="1"/>
      <c r="H1715" s="1"/>
      <c r="I1715" s="1"/>
    </row>
    <row r="1716" spans="2:9">
      <c r="B1716" s="1"/>
      <c r="C1716" s="29"/>
      <c r="D1716" s="27"/>
      <c r="E1716" s="27"/>
      <c r="F1716" s="27"/>
      <c r="G1716" s="1"/>
      <c r="H1716" s="1"/>
      <c r="I1716" s="1"/>
    </row>
    <row r="1717" spans="2:9">
      <c r="B1717" s="1"/>
      <c r="C1717" s="29"/>
      <c r="D1717" s="27"/>
      <c r="E1717" s="27"/>
      <c r="F1717" s="27"/>
      <c r="G1717" s="1"/>
      <c r="H1717" s="1"/>
      <c r="I1717" s="1"/>
    </row>
    <row r="1718" spans="2:9">
      <c r="B1718" s="1"/>
      <c r="C1718" s="29"/>
      <c r="D1718" s="27"/>
      <c r="E1718" s="27"/>
      <c r="F1718" s="27"/>
      <c r="G1718" s="1"/>
      <c r="H1718" s="1"/>
      <c r="I1718" s="1"/>
    </row>
    <row r="1719" spans="2:9">
      <c r="B1719" s="1"/>
      <c r="C1719" s="29"/>
      <c r="D1719" s="27"/>
      <c r="E1719" s="27"/>
      <c r="F1719" s="27"/>
      <c r="G1719" s="1"/>
      <c r="H1719" s="1"/>
      <c r="I1719" s="1"/>
    </row>
    <row r="1720" spans="2:9">
      <c r="B1720" s="1"/>
      <c r="C1720" s="29"/>
      <c r="D1720" s="27"/>
      <c r="E1720" s="27"/>
      <c r="F1720" s="27"/>
      <c r="G1720" s="1"/>
      <c r="H1720" s="1"/>
      <c r="I1720" s="1"/>
    </row>
    <row r="1721" spans="2:9">
      <c r="B1721" s="1"/>
      <c r="C1721" s="29"/>
      <c r="D1721" s="27"/>
      <c r="E1721" s="27"/>
      <c r="F1721" s="27"/>
      <c r="G1721" s="1"/>
      <c r="H1721" s="1"/>
      <c r="I1721" s="1"/>
    </row>
    <row r="1722" spans="2:9">
      <c r="B1722" s="1"/>
      <c r="C1722" s="29"/>
      <c r="D1722" s="27"/>
      <c r="E1722" s="27"/>
      <c r="F1722" s="27"/>
      <c r="G1722" s="1"/>
      <c r="H1722" s="1"/>
      <c r="I1722" s="1"/>
    </row>
    <row r="1723" spans="2:9">
      <c r="B1723" s="1"/>
      <c r="C1723" s="29"/>
      <c r="D1723" s="27"/>
      <c r="E1723" s="27"/>
      <c r="F1723" s="27"/>
      <c r="G1723" s="1"/>
      <c r="H1723" s="1"/>
      <c r="I1723" s="1"/>
    </row>
    <row r="1724" spans="2:9">
      <c r="B1724" s="1"/>
      <c r="C1724" s="29"/>
      <c r="D1724" s="27"/>
      <c r="E1724" s="27"/>
      <c r="F1724" s="27"/>
      <c r="G1724" s="1"/>
      <c r="H1724" s="1"/>
      <c r="I1724" s="1"/>
    </row>
    <row r="1725" spans="2:9">
      <c r="B1725" s="1"/>
      <c r="C1725" s="29"/>
      <c r="D1725" s="27"/>
      <c r="E1725" s="27"/>
      <c r="F1725" s="27"/>
      <c r="G1725" s="1"/>
      <c r="H1725" s="1"/>
      <c r="I1725" s="1"/>
    </row>
    <row r="1726" spans="2:9">
      <c r="B1726" s="1"/>
      <c r="C1726" s="29"/>
      <c r="D1726" s="27"/>
      <c r="E1726" s="27"/>
      <c r="F1726" s="27"/>
      <c r="G1726" s="1"/>
      <c r="H1726" s="1"/>
      <c r="I1726" s="1"/>
    </row>
    <row r="1727" spans="2:9">
      <c r="B1727" s="1"/>
      <c r="C1727" s="29"/>
      <c r="D1727" s="27"/>
      <c r="E1727" s="27"/>
      <c r="F1727" s="27"/>
      <c r="G1727" s="1"/>
      <c r="H1727" s="1"/>
      <c r="I1727" s="1"/>
    </row>
    <row r="1728" spans="2:9">
      <c r="B1728" s="1"/>
      <c r="C1728" s="29"/>
      <c r="D1728" s="27"/>
      <c r="E1728" s="27"/>
      <c r="F1728" s="27"/>
      <c r="G1728" s="1"/>
      <c r="H1728" s="1"/>
      <c r="I1728" s="1"/>
    </row>
    <row r="1729" spans="2:9">
      <c r="B1729" s="1"/>
      <c r="C1729" s="29"/>
      <c r="D1729" s="27"/>
      <c r="E1729" s="27"/>
      <c r="F1729" s="27"/>
      <c r="G1729" s="1"/>
      <c r="H1729" s="1"/>
      <c r="I1729" s="1"/>
    </row>
    <row r="1730" spans="2:9">
      <c r="B1730" s="1"/>
      <c r="C1730" s="29"/>
      <c r="D1730" s="27"/>
      <c r="E1730" s="27"/>
      <c r="F1730" s="27"/>
      <c r="G1730" s="1"/>
      <c r="H1730" s="1"/>
      <c r="I1730" s="1"/>
    </row>
    <row r="1731" spans="2:9">
      <c r="B1731" s="1"/>
      <c r="C1731" s="29"/>
      <c r="D1731" s="27"/>
      <c r="E1731" s="27"/>
      <c r="F1731" s="27"/>
      <c r="G1731" s="1"/>
      <c r="H1731" s="1"/>
      <c r="I1731" s="1"/>
    </row>
    <row r="1732" spans="2:9">
      <c r="B1732" s="1"/>
      <c r="C1732" s="29"/>
      <c r="D1732" s="27"/>
      <c r="E1732" s="27"/>
      <c r="F1732" s="27"/>
      <c r="G1732" s="1"/>
      <c r="H1732" s="1"/>
      <c r="I1732" s="1"/>
    </row>
    <row r="1733" spans="2:9">
      <c r="B1733" s="1"/>
      <c r="C1733" s="29"/>
      <c r="D1733" s="27"/>
      <c r="E1733" s="27"/>
      <c r="F1733" s="27"/>
      <c r="G1733" s="1"/>
      <c r="H1733" s="1"/>
      <c r="I1733" s="1"/>
    </row>
    <row r="1734" spans="2:9">
      <c r="B1734" s="1"/>
      <c r="C1734" s="29"/>
      <c r="D1734" s="27"/>
      <c r="E1734" s="27"/>
      <c r="F1734" s="27"/>
      <c r="G1734" s="1"/>
      <c r="H1734" s="1"/>
      <c r="I1734" s="1"/>
    </row>
    <row r="1735" spans="2:9">
      <c r="B1735" s="1"/>
      <c r="C1735" s="29"/>
      <c r="D1735" s="27"/>
      <c r="E1735" s="27"/>
      <c r="F1735" s="27"/>
      <c r="G1735" s="1"/>
      <c r="H1735" s="1"/>
      <c r="I1735" s="1"/>
    </row>
    <row r="1736" spans="2:9">
      <c r="B1736" s="1"/>
      <c r="C1736" s="29"/>
      <c r="D1736" s="27"/>
      <c r="E1736" s="27"/>
      <c r="F1736" s="27"/>
      <c r="G1736" s="1"/>
      <c r="H1736" s="1"/>
      <c r="I1736" s="1"/>
    </row>
    <row r="1737" spans="2:9">
      <c r="B1737" s="1"/>
      <c r="C1737" s="29"/>
      <c r="D1737" s="27"/>
      <c r="E1737" s="27"/>
      <c r="F1737" s="27"/>
      <c r="G1737" s="1"/>
      <c r="H1737" s="1"/>
      <c r="I1737" s="1"/>
    </row>
    <row r="1738" spans="2:9">
      <c r="B1738" s="1"/>
      <c r="C1738" s="29"/>
      <c r="D1738" s="27"/>
      <c r="E1738" s="27"/>
      <c r="F1738" s="27"/>
      <c r="G1738" s="1"/>
      <c r="H1738" s="1"/>
      <c r="I1738" s="1"/>
    </row>
    <row r="1739" spans="2:9">
      <c r="B1739" s="1"/>
      <c r="C1739" s="29"/>
      <c r="D1739" s="27"/>
      <c r="E1739" s="27"/>
      <c r="F1739" s="27"/>
      <c r="G1739" s="1"/>
      <c r="H1739" s="1"/>
      <c r="I1739" s="1"/>
    </row>
    <row r="1740" spans="2:9">
      <c r="B1740" s="1"/>
      <c r="C1740" s="29"/>
      <c r="D1740" s="27"/>
      <c r="E1740" s="27"/>
      <c r="F1740" s="27"/>
      <c r="G1740" s="1"/>
      <c r="H1740" s="1"/>
      <c r="I1740" s="1"/>
    </row>
    <row r="1741" spans="2:9">
      <c r="B1741" s="1"/>
      <c r="C1741" s="29"/>
      <c r="D1741" s="27"/>
      <c r="E1741" s="27"/>
      <c r="F1741" s="27"/>
      <c r="G1741" s="1"/>
      <c r="H1741" s="1"/>
      <c r="I1741" s="1"/>
    </row>
    <row r="1742" spans="2:9">
      <c r="B1742" s="1"/>
      <c r="C1742" s="29"/>
      <c r="D1742" s="27"/>
      <c r="E1742" s="27"/>
      <c r="F1742" s="27"/>
      <c r="G1742" s="1"/>
      <c r="H1742" s="1"/>
      <c r="I1742" s="1"/>
    </row>
    <row r="1743" spans="2:9">
      <c r="B1743" s="1"/>
      <c r="C1743" s="29"/>
      <c r="D1743" s="27"/>
      <c r="E1743" s="27"/>
      <c r="F1743" s="27"/>
      <c r="G1743" s="1"/>
      <c r="H1743" s="1"/>
      <c r="I1743" s="1"/>
    </row>
    <row r="1744" spans="2:9">
      <c r="B1744" s="1"/>
      <c r="C1744" s="29"/>
      <c r="D1744" s="27"/>
      <c r="E1744" s="27"/>
      <c r="F1744" s="27"/>
      <c r="G1744" s="1"/>
      <c r="H1744" s="1"/>
      <c r="I1744" s="1"/>
    </row>
    <row r="1745" spans="2:9">
      <c r="B1745" s="1"/>
      <c r="C1745" s="29"/>
      <c r="D1745" s="27"/>
      <c r="E1745" s="27"/>
      <c r="F1745" s="27"/>
      <c r="G1745" s="1"/>
      <c r="H1745" s="1"/>
      <c r="I1745" s="1"/>
    </row>
    <row r="1746" spans="2:9">
      <c r="B1746" s="1"/>
      <c r="C1746" s="29"/>
      <c r="D1746" s="27"/>
      <c r="E1746" s="27"/>
      <c r="F1746" s="27"/>
      <c r="G1746" s="1"/>
      <c r="H1746" s="1"/>
      <c r="I1746" s="1"/>
    </row>
    <row r="1747" spans="2:9">
      <c r="B1747" s="1"/>
      <c r="C1747" s="29"/>
      <c r="D1747" s="27"/>
      <c r="E1747" s="27"/>
      <c r="F1747" s="27"/>
      <c r="G1747" s="1"/>
      <c r="H1747" s="1"/>
      <c r="I1747" s="1"/>
    </row>
    <row r="1748" spans="2:9">
      <c r="B1748" s="1"/>
      <c r="C1748" s="29"/>
      <c r="D1748" s="27"/>
      <c r="E1748" s="27"/>
      <c r="F1748" s="27"/>
      <c r="G1748" s="1"/>
      <c r="H1748" s="1"/>
      <c r="I1748" s="1"/>
    </row>
    <row r="1749" spans="2:9">
      <c r="B1749" s="1"/>
      <c r="C1749" s="29"/>
      <c r="D1749" s="27"/>
      <c r="E1749" s="27"/>
      <c r="F1749" s="27"/>
      <c r="G1749" s="1"/>
      <c r="H1749" s="1"/>
      <c r="I1749" s="1"/>
    </row>
    <row r="1750" spans="2:9">
      <c r="B1750" s="1"/>
      <c r="C1750" s="29"/>
      <c r="D1750" s="27"/>
      <c r="E1750" s="27"/>
      <c r="F1750" s="27"/>
      <c r="G1750" s="1"/>
      <c r="H1750" s="1"/>
      <c r="I1750" s="1"/>
    </row>
    <row r="1751" spans="2:9">
      <c r="B1751" s="1"/>
      <c r="C1751" s="29"/>
      <c r="D1751" s="27"/>
      <c r="E1751" s="27"/>
      <c r="F1751" s="27"/>
      <c r="G1751" s="1"/>
      <c r="H1751" s="1"/>
      <c r="I1751" s="1"/>
    </row>
    <row r="1752" spans="2:9">
      <c r="B1752" s="1"/>
      <c r="C1752" s="29"/>
      <c r="D1752" s="27"/>
      <c r="E1752" s="27"/>
      <c r="F1752" s="27"/>
      <c r="G1752" s="1"/>
      <c r="H1752" s="1"/>
      <c r="I1752" s="1"/>
    </row>
    <row r="1753" spans="2:9">
      <c r="B1753" s="1"/>
      <c r="C1753" s="29"/>
      <c r="D1753" s="27"/>
      <c r="E1753" s="27"/>
      <c r="F1753" s="27"/>
      <c r="G1753" s="1"/>
      <c r="H1753" s="1"/>
      <c r="I1753" s="1"/>
    </row>
    <row r="1754" spans="2:9">
      <c r="B1754" s="1"/>
      <c r="C1754" s="29"/>
      <c r="D1754" s="27"/>
      <c r="E1754" s="27"/>
      <c r="F1754" s="27"/>
      <c r="G1754" s="1"/>
      <c r="H1754" s="1"/>
      <c r="I1754" s="1"/>
    </row>
    <row r="1755" spans="2:9">
      <c r="B1755" s="1"/>
      <c r="C1755" s="29"/>
      <c r="D1755" s="27"/>
      <c r="E1755" s="27"/>
      <c r="F1755" s="27"/>
      <c r="G1755" s="1"/>
      <c r="H1755" s="1"/>
      <c r="I1755" s="1"/>
    </row>
    <row r="1756" spans="2:9">
      <c r="B1756" s="1"/>
      <c r="C1756" s="29"/>
      <c r="D1756" s="27"/>
      <c r="E1756" s="27"/>
      <c r="F1756" s="27"/>
      <c r="G1756" s="1"/>
      <c r="H1756" s="1"/>
      <c r="I1756" s="1"/>
    </row>
    <row r="1757" spans="2:9">
      <c r="B1757" s="1"/>
      <c r="C1757" s="29"/>
      <c r="D1757" s="27"/>
      <c r="E1757" s="27"/>
      <c r="F1757" s="27"/>
      <c r="G1757" s="1"/>
      <c r="H1757" s="1"/>
      <c r="I1757" s="1"/>
    </row>
    <row r="1758" spans="2:9">
      <c r="B1758" s="1"/>
      <c r="C1758" s="29"/>
      <c r="D1758" s="27"/>
      <c r="E1758" s="27"/>
      <c r="F1758" s="27"/>
      <c r="G1758" s="1"/>
      <c r="H1758" s="1"/>
      <c r="I1758" s="1"/>
    </row>
    <row r="1759" spans="2:9">
      <c r="B1759" s="1"/>
      <c r="C1759" s="29"/>
      <c r="D1759" s="27"/>
      <c r="E1759" s="27"/>
      <c r="F1759" s="27"/>
      <c r="G1759" s="1"/>
      <c r="H1759" s="1"/>
      <c r="I1759" s="1"/>
    </row>
    <row r="1760" spans="2:9">
      <c r="B1760" s="1"/>
      <c r="C1760" s="29"/>
      <c r="D1760" s="27"/>
      <c r="E1760" s="27"/>
      <c r="F1760" s="27"/>
      <c r="G1760" s="1"/>
      <c r="H1760" s="1"/>
      <c r="I1760" s="1"/>
    </row>
    <row r="1761" spans="2:9">
      <c r="B1761" s="1"/>
      <c r="C1761" s="29"/>
      <c r="D1761" s="27"/>
      <c r="E1761" s="27"/>
      <c r="F1761" s="27"/>
      <c r="G1761" s="1"/>
      <c r="H1761" s="1"/>
      <c r="I1761" s="1"/>
    </row>
    <row r="1762" spans="2:9">
      <c r="B1762" s="1"/>
      <c r="C1762" s="29"/>
      <c r="D1762" s="27"/>
      <c r="E1762" s="27"/>
      <c r="F1762" s="27"/>
      <c r="G1762" s="1"/>
      <c r="H1762" s="1"/>
      <c r="I1762" s="1"/>
    </row>
    <row r="1763" spans="2:9">
      <c r="B1763" s="1"/>
      <c r="C1763" s="29"/>
      <c r="D1763" s="27"/>
      <c r="E1763" s="27"/>
      <c r="F1763" s="27"/>
      <c r="G1763" s="1"/>
      <c r="H1763" s="1"/>
      <c r="I1763" s="1"/>
    </row>
    <row r="1764" spans="2:9">
      <c r="B1764" s="1"/>
      <c r="C1764" s="29"/>
      <c r="D1764" s="27"/>
      <c r="E1764" s="27"/>
      <c r="F1764" s="27"/>
      <c r="G1764" s="1"/>
      <c r="H1764" s="1"/>
      <c r="I1764" s="1"/>
    </row>
    <row r="1765" spans="2:9">
      <c r="B1765" s="1"/>
      <c r="C1765" s="29"/>
      <c r="D1765" s="27"/>
      <c r="E1765" s="27"/>
      <c r="F1765" s="27"/>
      <c r="G1765" s="1"/>
      <c r="H1765" s="1"/>
      <c r="I1765" s="1"/>
    </row>
    <row r="1766" spans="2:9">
      <c r="B1766" s="1"/>
      <c r="C1766" s="29"/>
      <c r="D1766" s="27"/>
      <c r="E1766" s="27"/>
      <c r="F1766" s="27"/>
      <c r="G1766" s="1"/>
      <c r="H1766" s="1"/>
      <c r="I1766" s="1"/>
    </row>
    <row r="1767" spans="2:9">
      <c r="B1767" s="1"/>
      <c r="C1767" s="29"/>
      <c r="D1767" s="27"/>
      <c r="E1767" s="27"/>
      <c r="F1767" s="27"/>
      <c r="G1767" s="1"/>
      <c r="H1767" s="1"/>
      <c r="I1767" s="1"/>
    </row>
    <row r="1768" spans="2:9">
      <c r="B1768" s="1"/>
      <c r="C1768" s="29"/>
      <c r="D1768" s="27"/>
      <c r="E1768" s="27"/>
      <c r="F1768" s="27"/>
      <c r="G1768" s="1"/>
      <c r="H1768" s="1"/>
      <c r="I1768" s="1"/>
    </row>
    <row r="1769" spans="2:9">
      <c r="B1769" s="1"/>
      <c r="C1769" s="29"/>
      <c r="D1769" s="27"/>
      <c r="E1769" s="27"/>
      <c r="F1769" s="27"/>
      <c r="G1769" s="1"/>
      <c r="H1769" s="1"/>
      <c r="I1769" s="1"/>
    </row>
    <row r="1770" spans="2:9">
      <c r="B1770" s="1"/>
      <c r="C1770" s="29"/>
      <c r="D1770" s="27"/>
      <c r="E1770" s="27"/>
      <c r="F1770" s="27"/>
      <c r="G1770" s="1"/>
      <c r="H1770" s="1"/>
      <c r="I1770" s="1"/>
    </row>
    <row r="1771" spans="2:9">
      <c r="B1771" s="1"/>
      <c r="C1771" s="29"/>
      <c r="D1771" s="27"/>
      <c r="E1771" s="27"/>
      <c r="F1771" s="27"/>
      <c r="G1771" s="1"/>
      <c r="H1771" s="1"/>
      <c r="I1771" s="1"/>
    </row>
    <row r="1772" spans="2:9">
      <c r="B1772" s="1"/>
      <c r="C1772" s="29"/>
      <c r="D1772" s="27"/>
      <c r="E1772" s="27"/>
      <c r="F1772" s="27"/>
      <c r="G1772" s="1"/>
      <c r="H1772" s="1"/>
      <c r="I1772" s="1"/>
    </row>
    <row r="1773" spans="2:9">
      <c r="B1773" s="1"/>
      <c r="C1773" s="29"/>
      <c r="D1773" s="27"/>
      <c r="E1773" s="27"/>
      <c r="F1773" s="27"/>
      <c r="G1773" s="1"/>
      <c r="H1773" s="1"/>
      <c r="I1773" s="1"/>
    </row>
    <row r="1774" spans="2:9">
      <c r="B1774" s="1"/>
      <c r="C1774" s="29"/>
      <c r="D1774" s="27"/>
      <c r="E1774" s="27"/>
      <c r="F1774" s="27"/>
      <c r="G1774" s="1"/>
      <c r="H1774" s="1"/>
      <c r="I1774" s="1"/>
    </row>
    <row r="1775" spans="2:9">
      <c r="B1775" s="1"/>
      <c r="C1775" s="29"/>
      <c r="D1775" s="27"/>
      <c r="E1775" s="27"/>
      <c r="F1775" s="27"/>
      <c r="G1775" s="1"/>
      <c r="H1775" s="1"/>
      <c r="I1775" s="1"/>
    </row>
    <row r="1776" spans="2:9">
      <c r="B1776" s="1"/>
      <c r="C1776" s="29"/>
      <c r="D1776" s="27"/>
      <c r="E1776" s="27"/>
      <c r="F1776" s="27"/>
      <c r="G1776" s="1"/>
      <c r="H1776" s="1"/>
      <c r="I1776" s="1"/>
    </row>
    <row r="1777" spans="2:9">
      <c r="B1777" s="1"/>
      <c r="C1777" s="29"/>
      <c r="D1777" s="27"/>
      <c r="E1777" s="27"/>
      <c r="F1777" s="27"/>
      <c r="G1777" s="1"/>
      <c r="H1777" s="1"/>
      <c r="I1777" s="1"/>
    </row>
    <row r="1778" spans="2:9">
      <c r="B1778" s="1"/>
      <c r="C1778" s="29"/>
      <c r="D1778" s="27"/>
      <c r="E1778" s="27"/>
      <c r="F1778" s="27"/>
      <c r="G1778" s="1"/>
      <c r="H1778" s="1"/>
      <c r="I1778" s="1"/>
    </row>
    <row r="1779" spans="2:9">
      <c r="B1779" s="1"/>
      <c r="C1779" s="29"/>
      <c r="D1779" s="27"/>
      <c r="E1779" s="27"/>
      <c r="F1779" s="27"/>
      <c r="G1779" s="1"/>
      <c r="H1779" s="1"/>
      <c r="I1779" s="1"/>
    </row>
    <row r="1780" spans="2:9">
      <c r="B1780" s="1"/>
      <c r="C1780" s="29"/>
      <c r="D1780" s="27"/>
      <c r="E1780" s="27"/>
      <c r="F1780" s="27"/>
      <c r="G1780" s="1"/>
      <c r="H1780" s="1"/>
      <c r="I1780" s="1"/>
    </row>
    <row r="1781" spans="2:9">
      <c r="B1781" s="1"/>
      <c r="C1781" s="29"/>
      <c r="D1781" s="27"/>
      <c r="E1781" s="27"/>
      <c r="F1781" s="27"/>
      <c r="G1781" s="1"/>
      <c r="H1781" s="1"/>
      <c r="I1781" s="1"/>
    </row>
    <row r="1782" spans="2:9">
      <c r="B1782" s="1"/>
      <c r="C1782" s="29"/>
      <c r="D1782" s="27"/>
      <c r="E1782" s="27"/>
      <c r="F1782" s="27"/>
      <c r="G1782" s="1"/>
      <c r="H1782" s="1"/>
      <c r="I1782" s="1"/>
    </row>
    <row r="1783" spans="2:9">
      <c r="B1783" s="1"/>
      <c r="C1783" s="29"/>
      <c r="D1783" s="27"/>
      <c r="E1783" s="27"/>
      <c r="F1783" s="27"/>
      <c r="G1783" s="1"/>
      <c r="H1783" s="1"/>
      <c r="I1783" s="1"/>
    </row>
    <row r="1784" spans="2:9">
      <c r="B1784" s="1"/>
      <c r="C1784" s="29"/>
      <c r="D1784" s="27"/>
      <c r="E1784" s="27"/>
      <c r="F1784" s="27"/>
      <c r="G1784" s="1"/>
      <c r="H1784" s="1"/>
      <c r="I1784" s="1"/>
    </row>
    <row r="1785" spans="2:9">
      <c r="B1785" s="1"/>
      <c r="C1785" s="29"/>
      <c r="D1785" s="27"/>
      <c r="E1785" s="27"/>
      <c r="F1785" s="27"/>
      <c r="G1785" s="1"/>
      <c r="H1785" s="1"/>
      <c r="I1785" s="1"/>
    </row>
    <row r="1786" spans="2:9">
      <c r="B1786" s="1"/>
      <c r="C1786" s="29"/>
      <c r="D1786" s="27"/>
      <c r="E1786" s="27"/>
      <c r="F1786" s="27"/>
      <c r="G1786" s="1"/>
      <c r="H1786" s="1"/>
      <c r="I1786" s="1"/>
    </row>
    <row r="1787" spans="2:9">
      <c r="B1787" s="1"/>
      <c r="C1787" s="29"/>
      <c r="D1787" s="27"/>
      <c r="E1787" s="27"/>
      <c r="F1787" s="27"/>
      <c r="G1787" s="1"/>
      <c r="H1787" s="1"/>
      <c r="I1787" s="1"/>
    </row>
    <row r="1788" spans="2:9">
      <c r="B1788" s="1"/>
      <c r="C1788" s="29"/>
      <c r="D1788" s="27"/>
      <c r="E1788" s="27"/>
      <c r="F1788" s="27"/>
      <c r="G1788" s="1"/>
      <c r="H1788" s="1"/>
      <c r="I1788" s="1"/>
    </row>
    <row r="1789" spans="2:9">
      <c r="B1789" s="1"/>
      <c r="C1789" s="29"/>
      <c r="D1789" s="27"/>
      <c r="E1789" s="27"/>
      <c r="F1789" s="27"/>
      <c r="G1789" s="1"/>
      <c r="H1789" s="1"/>
      <c r="I1789" s="1"/>
    </row>
    <row r="1790" spans="2:9">
      <c r="B1790" s="1"/>
      <c r="C1790" s="29"/>
      <c r="D1790" s="27"/>
      <c r="E1790" s="27"/>
      <c r="F1790" s="27"/>
      <c r="G1790" s="1"/>
      <c r="H1790" s="1"/>
      <c r="I1790" s="1"/>
    </row>
    <row r="1791" spans="2:9">
      <c r="B1791" s="1"/>
      <c r="C1791" s="29"/>
      <c r="D1791" s="27"/>
      <c r="E1791" s="27"/>
      <c r="F1791" s="27"/>
      <c r="G1791" s="1"/>
      <c r="H1791" s="1"/>
      <c r="I1791" s="1"/>
    </row>
    <row r="1792" spans="2:9">
      <c r="B1792" s="1"/>
      <c r="C1792" s="29"/>
      <c r="D1792" s="27"/>
      <c r="E1792" s="27"/>
      <c r="F1792" s="27"/>
      <c r="G1792" s="1"/>
      <c r="H1792" s="1"/>
      <c r="I1792" s="1"/>
    </row>
    <row r="1793" spans="2:9">
      <c r="B1793" s="1"/>
      <c r="C1793" s="29"/>
      <c r="D1793" s="27"/>
      <c r="E1793" s="27"/>
      <c r="F1793" s="27"/>
      <c r="G1793" s="1"/>
      <c r="H1793" s="1"/>
      <c r="I1793" s="1"/>
    </row>
    <row r="1794" spans="2:9">
      <c r="B1794" s="1"/>
      <c r="C1794" s="29"/>
      <c r="D1794" s="27"/>
      <c r="E1794" s="27"/>
      <c r="F1794" s="27"/>
      <c r="G1794" s="1"/>
      <c r="H1794" s="1"/>
      <c r="I1794" s="1"/>
    </row>
    <row r="1795" spans="2:9">
      <c r="B1795" s="1"/>
      <c r="C1795" s="29"/>
      <c r="D1795" s="27"/>
      <c r="E1795" s="27"/>
      <c r="F1795" s="27"/>
      <c r="G1795" s="1"/>
      <c r="H1795" s="1"/>
      <c r="I1795" s="1"/>
    </row>
    <row r="1796" spans="2:9">
      <c r="B1796" s="1"/>
      <c r="C1796" s="29"/>
      <c r="D1796" s="27"/>
      <c r="E1796" s="27"/>
      <c r="F1796" s="27"/>
      <c r="G1796" s="1"/>
      <c r="H1796" s="1"/>
      <c r="I1796" s="1"/>
    </row>
    <row r="1797" spans="2:9">
      <c r="B1797" s="1"/>
      <c r="C1797" s="29"/>
      <c r="D1797" s="27"/>
      <c r="E1797" s="27"/>
      <c r="F1797" s="27"/>
      <c r="G1797" s="1"/>
      <c r="H1797" s="1"/>
      <c r="I1797" s="1"/>
    </row>
    <row r="1798" spans="2:9">
      <c r="B1798" s="1"/>
      <c r="C1798" s="29"/>
      <c r="D1798" s="27"/>
      <c r="E1798" s="27"/>
      <c r="F1798" s="27"/>
      <c r="G1798" s="1"/>
      <c r="H1798" s="1"/>
      <c r="I1798" s="1"/>
    </row>
    <row r="1799" spans="2:9">
      <c r="B1799" s="1"/>
      <c r="C1799" s="29"/>
      <c r="D1799" s="27"/>
      <c r="E1799" s="27"/>
      <c r="F1799" s="27"/>
      <c r="G1799" s="1"/>
      <c r="H1799" s="1"/>
      <c r="I1799" s="1"/>
    </row>
    <row r="1800" spans="2:9">
      <c r="B1800" s="1"/>
      <c r="C1800" s="29"/>
      <c r="D1800" s="27"/>
      <c r="E1800" s="27"/>
      <c r="F1800" s="27"/>
      <c r="G1800" s="1"/>
      <c r="H1800" s="1"/>
      <c r="I1800" s="1"/>
    </row>
    <row r="1801" spans="2:9">
      <c r="B1801" s="1"/>
      <c r="C1801" s="29"/>
      <c r="D1801" s="27"/>
      <c r="E1801" s="27"/>
      <c r="F1801" s="27"/>
      <c r="G1801" s="1"/>
      <c r="H1801" s="1"/>
      <c r="I1801" s="1"/>
    </row>
    <row r="1802" spans="2:9">
      <c r="B1802" s="1"/>
      <c r="C1802" s="29"/>
      <c r="D1802" s="27"/>
      <c r="E1802" s="27"/>
      <c r="F1802" s="27"/>
      <c r="G1802" s="1"/>
      <c r="H1802" s="1"/>
      <c r="I1802" s="1"/>
    </row>
    <row r="1803" spans="2:9">
      <c r="B1803" s="1"/>
      <c r="C1803" s="29"/>
      <c r="D1803" s="27"/>
      <c r="E1803" s="27"/>
      <c r="F1803" s="27"/>
      <c r="G1803" s="1"/>
      <c r="H1803" s="1"/>
      <c r="I1803" s="1"/>
    </row>
    <row r="1804" spans="2:9">
      <c r="B1804" s="1"/>
      <c r="C1804" s="29"/>
      <c r="D1804" s="27"/>
      <c r="E1804" s="27"/>
      <c r="F1804" s="27"/>
      <c r="G1804" s="1"/>
      <c r="H1804" s="1"/>
      <c r="I1804" s="1"/>
    </row>
    <row r="1805" spans="2:9">
      <c r="B1805" s="1"/>
      <c r="C1805" s="29"/>
      <c r="D1805" s="27"/>
      <c r="E1805" s="27"/>
      <c r="F1805" s="27"/>
      <c r="G1805" s="1"/>
      <c r="H1805" s="1"/>
      <c r="I1805" s="1"/>
    </row>
    <row r="1806" spans="2:9">
      <c r="B1806" s="1"/>
      <c r="C1806" s="29"/>
      <c r="D1806" s="27"/>
      <c r="E1806" s="27"/>
      <c r="F1806" s="27"/>
      <c r="G1806" s="1"/>
      <c r="H1806" s="1"/>
      <c r="I1806" s="1"/>
    </row>
    <row r="1807" spans="2:9">
      <c r="B1807" s="1"/>
      <c r="C1807" s="29"/>
      <c r="D1807" s="27"/>
      <c r="E1807" s="27"/>
      <c r="F1807" s="27"/>
      <c r="G1807" s="1"/>
      <c r="H1807" s="1"/>
      <c r="I1807" s="1"/>
    </row>
    <row r="1808" spans="2:9">
      <c r="B1808" s="1"/>
      <c r="C1808" s="29"/>
      <c r="D1808" s="27"/>
      <c r="E1808" s="27"/>
      <c r="F1808" s="27"/>
      <c r="G1808" s="1"/>
      <c r="H1808" s="1"/>
      <c r="I1808" s="1"/>
    </row>
    <row r="1809" spans="2:9">
      <c r="B1809" s="1"/>
      <c r="C1809" s="29"/>
      <c r="D1809" s="27"/>
      <c r="E1809" s="27"/>
      <c r="F1809" s="27"/>
      <c r="G1809" s="1"/>
      <c r="H1809" s="1"/>
      <c r="I1809" s="1"/>
    </row>
    <row r="1810" spans="2:9">
      <c r="B1810" s="1"/>
      <c r="C1810" s="29"/>
      <c r="D1810" s="27"/>
      <c r="E1810" s="27"/>
      <c r="F1810" s="27"/>
      <c r="G1810" s="1"/>
      <c r="H1810" s="1"/>
      <c r="I1810" s="1"/>
    </row>
    <row r="1811" spans="2:9">
      <c r="B1811" s="1"/>
      <c r="C1811" s="29"/>
      <c r="D1811" s="27"/>
      <c r="E1811" s="27"/>
      <c r="F1811" s="27"/>
      <c r="G1811" s="1"/>
      <c r="H1811" s="1"/>
      <c r="I1811" s="1"/>
    </row>
    <row r="1812" spans="2:9">
      <c r="B1812" s="1"/>
      <c r="C1812" s="29"/>
      <c r="D1812" s="27"/>
      <c r="E1812" s="27"/>
      <c r="F1812" s="27"/>
      <c r="G1812" s="1"/>
      <c r="H1812" s="1"/>
      <c r="I1812" s="1"/>
    </row>
    <row r="1813" spans="2:9">
      <c r="B1813" s="1"/>
      <c r="C1813" s="29"/>
      <c r="D1813" s="27"/>
      <c r="E1813" s="27"/>
      <c r="F1813" s="27"/>
      <c r="G1813" s="1"/>
      <c r="H1813" s="1"/>
      <c r="I1813" s="1"/>
    </row>
    <row r="1814" spans="2:9">
      <c r="B1814" s="1"/>
      <c r="C1814" s="29"/>
      <c r="D1814" s="27"/>
      <c r="E1814" s="27"/>
      <c r="F1814" s="27"/>
      <c r="G1814" s="1"/>
      <c r="H1814" s="1"/>
      <c r="I1814" s="1"/>
    </row>
    <row r="1815" spans="2:9">
      <c r="B1815" s="1"/>
      <c r="C1815" s="29"/>
      <c r="D1815" s="27"/>
      <c r="E1815" s="27"/>
      <c r="F1815" s="27"/>
      <c r="G1815" s="1"/>
      <c r="H1815" s="1"/>
      <c r="I1815" s="1"/>
    </row>
    <row r="1816" spans="2:9">
      <c r="B1816" s="1"/>
      <c r="C1816" s="29"/>
      <c r="D1816" s="27"/>
      <c r="E1816" s="27"/>
      <c r="F1816" s="27"/>
      <c r="G1816" s="1"/>
      <c r="H1816" s="1"/>
      <c r="I1816" s="1"/>
    </row>
    <row r="1817" spans="2:9">
      <c r="B1817" s="1"/>
      <c r="C1817" s="29"/>
      <c r="D1817" s="27"/>
      <c r="E1817" s="27"/>
      <c r="F1817" s="27"/>
      <c r="G1817" s="1"/>
      <c r="H1817" s="1"/>
      <c r="I1817" s="1"/>
    </row>
    <row r="1818" spans="2:9">
      <c r="B1818" s="1"/>
      <c r="C1818" s="29"/>
      <c r="D1818" s="27"/>
      <c r="E1818" s="27"/>
      <c r="F1818" s="27"/>
      <c r="G1818" s="1"/>
      <c r="H1818" s="1"/>
      <c r="I1818" s="1"/>
    </row>
    <row r="1819" spans="2:9">
      <c r="B1819" s="1"/>
      <c r="C1819" s="29"/>
      <c r="D1819" s="27"/>
      <c r="E1819" s="27"/>
      <c r="F1819" s="27"/>
      <c r="G1819" s="1"/>
      <c r="H1819" s="1"/>
      <c r="I1819" s="1"/>
    </row>
    <row r="1820" spans="2:9">
      <c r="B1820" s="1"/>
      <c r="C1820" s="29"/>
      <c r="D1820" s="27"/>
      <c r="E1820" s="27"/>
      <c r="F1820" s="27"/>
      <c r="G1820" s="1"/>
      <c r="H1820" s="1"/>
      <c r="I1820" s="1"/>
    </row>
    <row r="1821" spans="2:9">
      <c r="B1821" s="1"/>
      <c r="C1821" s="29"/>
      <c r="D1821" s="27"/>
      <c r="E1821" s="27"/>
      <c r="F1821" s="27"/>
      <c r="G1821" s="1"/>
      <c r="H1821" s="1"/>
      <c r="I1821" s="1"/>
    </row>
    <row r="1822" spans="2:9">
      <c r="B1822" s="1"/>
      <c r="C1822" s="29"/>
      <c r="D1822" s="27"/>
      <c r="E1822" s="27"/>
      <c r="F1822" s="27"/>
      <c r="G1822" s="1"/>
      <c r="H1822" s="1"/>
      <c r="I1822" s="1"/>
    </row>
    <row r="1823" spans="2:9">
      <c r="B1823" s="1"/>
      <c r="C1823" s="29"/>
      <c r="D1823" s="27"/>
      <c r="E1823" s="27"/>
      <c r="F1823" s="27"/>
      <c r="G1823" s="1"/>
      <c r="H1823" s="1"/>
      <c r="I1823" s="1"/>
    </row>
    <row r="1824" spans="2:9">
      <c r="B1824" s="1"/>
      <c r="C1824" s="29"/>
      <c r="D1824" s="27"/>
      <c r="E1824" s="27"/>
      <c r="F1824" s="27"/>
      <c r="G1824" s="1"/>
      <c r="H1824" s="1"/>
      <c r="I1824" s="1"/>
    </row>
    <row r="1825" spans="2:9">
      <c r="B1825" s="1"/>
      <c r="C1825" s="29"/>
      <c r="D1825" s="27"/>
      <c r="E1825" s="27"/>
      <c r="F1825" s="27"/>
      <c r="G1825" s="1"/>
      <c r="H1825" s="1"/>
      <c r="I1825" s="1"/>
    </row>
    <row r="1826" spans="2:9">
      <c r="B1826" s="1"/>
      <c r="C1826" s="29"/>
      <c r="D1826" s="27"/>
      <c r="E1826" s="27"/>
      <c r="F1826" s="27"/>
      <c r="G1826" s="1"/>
      <c r="H1826" s="1"/>
      <c r="I1826" s="1"/>
    </row>
    <row r="1827" spans="2:9">
      <c r="B1827" s="1"/>
      <c r="C1827" s="29"/>
      <c r="D1827" s="27"/>
      <c r="E1827" s="27"/>
      <c r="F1827" s="27"/>
      <c r="G1827" s="1"/>
      <c r="H1827" s="1"/>
      <c r="I1827" s="1"/>
    </row>
    <row r="1828" spans="2:9">
      <c r="B1828" s="1"/>
      <c r="C1828" s="29"/>
      <c r="D1828" s="27"/>
      <c r="E1828" s="27"/>
      <c r="F1828" s="27"/>
      <c r="G1828" s="1"/>
      <c r="H1828" s="1"/>
      <c r="I1828" s="1"/>
    </row>
    <row r="1829" spans="2:9">
      <c r="B1829" s="1"/>
      <c r="C1829" s="29"/>
      <c r="D1829" s="27"/>
      <c r="E1829" s="27"/>
      <c r="F1829" s="27"/>
      <c r="G1829" s="1"/>
      <c r="H1829" s="1"/>
      <c r="I1829" s="1"/>
    </row>
    <row r="1830" spans="2:9">
      <c r="B1830" s="1"/>
      <c r="C1830" s="29"/>
      <c r="D1830" s="27"/>
      <c r="E1830" s="27"/>
      <c r="F1830" s="27"/>
      <c r="G1830" s="1"/>
      <c r="H1830" s="1"/>
      <c r="I1830" s="1"/>
    </row>
    <row r="1831" spans="2:9">
      <c r="B1831" s="1"/>
      <c r="C1831" s="29"/>
      <c r="D1831" s="27"/>
      <c r="E1831" s="27"/>
      <c r="F1831" s="27"/>
      <c r="G1831" s="1"/>
      <c r="H1831" s="1"/>
      <c r="I1831" s="1"/>
    </row>
    <row r="1832" spans="2:9">
      <c r="B1832" s="1"/>
      <c r="C1832" s="29"/>
      <c r="D1832" s="27"/>
      <c r="E1832" s="27"/>
      <c r="F1832" s="27"/>
      <c r="G1832" s="1"/>
      <c r="H1832" s="1"/>
      <c r="I1832" s="1"/>
    </row>
    <row r="1833" spans="2:9">
      <c r="B1833" s="1"/>
      <c r="C1833" s="29"/>
      <c r="D1833" s="27"/>
      <c r="E1833" s="27"/>
      <c r="F1833" s="27"/>
      <c r="G1833" s="1"/>
      <c r="H1833" s="1"/>
      <c r="I1833" s="1"/>
    </row>
    <row r="1834" spans="2:9">
      <c r="B1834" s="1"/>
      <c r="C1834" s="29"/>
      <c r="D1834" s="27"/>
      <c r="E1834" s="27"/>
      <c r="F1834" s="27"/>
      <c r="G1834" s="1"/>
      <c r="H1834" s="1"/>
      <c r="I1834" s="1"/>
    </row>
    <row r="1835" spans="2:9">
      <c r="B1835" s="1"/>
      <c r="C1835" s="29"/>
      <c r="D1835" s="27"/>
      <c r="E1835" s="27"/>
      <c r="F1835" s="27"/>
      <c r="G1835" s="1"/>
      <c r="H1835" s="1"/>
      <c r="I1835" s="1"/>
    </row>
    <row r="1836" spans="2:9">
      <c r="B1836" s="1"/>
      <c r="C1836" s="29"/>
      <c r="D1836" s="27"/>
      <c r="E1836" s="27"/>
      <c r="F1836" s="27"/>
      <c r="G1836" s="1"/>
      <c r="H1836" s="1"/>
      <c r="I1836" s="1"/>
    </row>
    <row r="1837" spans="2:9">
      <c r="B1837" s="1"/>
      <c r="C1837" s="29"/>
      <c r="D1837" s="27"/>
      <c r="E1837" s="27"/>
      <c r="F1837" s="27"/>
      <c r="G1837" s="1"/>
      <c r="H1837" s="1"/>
      <c r="I1837" s="1"/>
    </row>
    <row r="1838" spans="2:9">
      <c r="B1838" s="1"/>
      <c r="C1838" s="29"/>
      <c r="D1838" s="27"/>
      <c r="E1838" s="27"/>
      <c r="F1838" s="27"/>
      <c r="G1838" s="1"/>
      <c r="H1838" s="1"/>
      <c r="I1838" s="1"/>
    </row>
    <row r="1839" spans="2:9">
      <c r="B1839" s="1"/>
      <c r="C1839" s="29"/>
      <c r="D1839" s="27"/>
      <c r="E1839" s="27"/>
      <c r="F1839" s="27"/>
      <c r="G1839" s="1"/>
      <c r="H1839" s="1"/>
      <c r="I1839" s="1"/>
    </row>
    <row r="1840" spans="2:9">
      <c r="B1840" s="1"/>
      <c r="C1840" s="29"/>
      <c r="D1840" s="27"/>
      <c r="E1840" s="27"/>
      <c r="F1840" s="27"/>
      <c r="G1840" s="1"/>
      <c r="H1840" s="1"/>
      <c r="I1840" s="1"/>
    </row>
    <row r="1841" spans="2:9">
      <c r="B1841" s="1"/>
      <c r="C1841" s="29"/>
      <c r="D1841" s="27"/>
      <c r="E1841" s="27"/>
      <c r="F1841" s="27"/>
      <c r="G1841" s="1"/>
      <c r="H1841" s="1"/>
      <c r="I1841" s="1"/>
    </row>
    <row r="1842" spans="2:9">
      <c r="B1842" s="1"/>
      <c r="C1842" s="29"/>
      <c r="D1842" s="27"/>
      <c r="E1842" s="27"/>
      <c r="F1842" s="27"/>
      <c r="G1842" s="1"/>
      <c r="H1842" s="1"/>
      <c r="I1842" s="1"/>
    </row>
    <row r="1843" spans="2:9">
      <c r="B1843" s="1"/>
      <c r="C1843" s="29"/>
      <c r="D1843" s="27"/>
      <c r="E1843" s="27"/>
      <c r="F1843" s="27"/>
      <c r="G1843" s="1"/>
      <c r="H1843" s="1"/>
      <c r="I1843" s="1"/>
    </row>
    <row r="1844" spans="2:9">
      <c r="B1844" s="1"/>
      <c r="C1844" s="29"/>
      <c r="D1844" s="27"/>
      <c r="E1844" s="27"/>
      <c r="F1844" s="27"/>
      <c r="G1844" s="1"/>
      <c r="H1844" s="1"/>
      <c r="I1844" s="1"/>
    </row>
    <row r="1845" spans="2:9">
      <c r="B1845" s="1"/>
      <c r="C1845" s="29"/>
      <c r="D1845" s="27"/>
      <c r="E1845" s="27"/>
      <c r="F1845" s="27"/>
      <c r="G1845" s="1"/>
      <c r="H1845" s="1"/>
      <c r="I1845" s="1"/>
    </row>
    <row r="1846" spans="2:9">
      <c r="B1846" s="1"/>
      <c r="C1846" s="29"/>
      <c r="D1846" s="27"/>
      <c r="E1846" s="27"/>
      <c r="F1846" s="27"/>
      <c r="G1846" s="1"/>
      <c r="H1846" s="1"/>
      <c r="I1846" s="1"/>
    </row>
    <row r="1847" spans="2:9">
      <c r="B1847" s="1"/>
      <c r="C1847" s="29"/>
      <c r="D1847" s="27"/>
      <c r="E1847" s="27"/>
      <c r="F1847" s="27"/>
      <c r="G1847" s="1"/>
      <c r="H1847" s="1"/>
      <c r="I1847" s="1"/>
    </row>
    <row r="1848" spans="2:9">
      <c r="B1848" s="1"/>
      <c r="C1848" s="29"/>
      <c r="D1848" s="27"/>
      <c r="E1848" s="27"/>
      <c r="F1848" s="27"/>
      <c r="G1848" s="1"/>
      <c r="H1848" s="1"/>
      <c r="I1848" s="1"/>
    </row>
    <row r="1849" spans="2:9">
      <c r="B1849" s="1"/>
      <c r="C1849" s="29"/>
      <c r="D1849" s="27"/>
      <c r="E1849" s="27"/>
      <c r="F1849" s="27"/>
      <c r="G1849" s="1"/>
      <c r="H1849" s="1"/>
      <c r="I1849" s="1"/>
    </row>
    <row r="1850" spans="2:9">
      <c r="B1850" s="1"/>
      <c r="C1850" s="29"/>
      <c r="D1850" s="27"/>
      <c r="E1850" s="27"/>
      <c r="F1850" s="27"/>
      <c r="G1850" s="1"/>
      <c r="H1850" s="1"/>
      <c r="I1850" s="1"/>
    </row>
    <row r="1851" spans="2:9">
      <c r="B1851" s="1"/>
      <c r="C1851" s="29"/>
      <c r="D1851" s="27"/>
      <c r="E1851" s="27"/>
      <c r="F1851" s="27"/>
      <c r="G1851" s="1"/>
      <c r="H1851" s="1"/>
      <c r="I1851" s="1"/>
    </row>
    <row r="1852" spans="2:9">
      <c r="B1852" s="1"/>
      <c r="C1852" s="29"/>
      <c r="D1852" s="27"/>
      <c r="E1852" s="27"/>
      <c r="F1852" s="27"/>
      <c r="G1852" s="1"/>
      <c r="H1852" s="1"/>
      <c r="I1852" s="1"/>
    </row>
    <row r="1853" spans="2:9">
      <c r="B1853" s="1"/>
      <c r="C1853" s="29"/>
      <c r="D1853" s="27"/>
      <c r="E1853" s="27"/>
      <c r="F1853" s="27"/>
      <c r="G1853" s="1"/>
      <c r="H1853" s="1"/>
      <c r="I1853" s="1"/>
    </row>
    <row r="1854" spans="2:9">
      <c r="B1854" s="1"/>
      <c r="C1854" s="29"/>
      <c r="D1854" s="27"/>
      <c r="E1854" s="27"/>
      <c r="F1854" s="27"/>
      <c r="G1854" s="1"/>
      <c r="H1854" s="1"/>
      <c r="I1854" s="1"/>
    </row>
    <row r="1855" spans="2:9">
      <c r="B1855" s="1"/>
      <c r="C1855" s="29"/>
      <c r="D1855" s="27"/>
      <c r="E1855" s="27"/>
      <c r="F1855" s="27"/>
      <c r="G1855" s="1"/>
      <c r="H1855" s="1"/>
      <c r="I1855" s="1"/>
    </row>
    <row r="1856" spans="2:9">
      <c r="B1856" s="1"/>
      <c r="C1856" s="29"/>
      <c r="D1856" s="27"/>
      <c r="E1856" s="27"/>
      <c r="F1856" s="27"/>
      <c r="G1856" s="1"/>
      <c r="H1856" s="1"/>
      <c r="I1856" s="1"/>
    </row>
    <row r="1857" spans="2:9">
      <c r="B1857" s="1"/>
      <c r="C1857" s="29"/>
      <c r="D1857" s="27"/>
      <c r="E1857" s="27"/>
      <c r="F1857" s="27"/>
      <c r="G1857" s="1"/>
      <c r="H1857" s="1"/>
      <c r="I1857" s="1"/>
    </row>
    <row r="1858" spans="2:9">
      <c r="B1858" s="1"/>
      <c r="C1858" s="29"/>
      <c r="D1858" s="27"/>
      <c r="E1858" s="27"/>
      <c r="F1858" s="27"/>
      <c r="G1858" s="1"/>
      <c r="H1858" s="1"/>
      <c r="I1858" s="1"/>
    </row>
    <row r="1859" spans="2:9">
      <c r="B1859" s="1"/>
      <c r="C1859" s="29"/>
      <c r="D1859" s="27"/>
      <c r="E1859" s="27"/>
      <c r="F1859" s="27"/>
      <c r="G1859" s="1"/>
      <c r="H1859" s="1"/>
      <c r="I1859" s="1"/>
    </row>
    <row r="1860" spans="2:9">
      <c r="B1860" s="1"/>
      <c r="C1860" s="29"/>
      <c r="D1860" s="27"/>
      <c r="E1860" s="27"/>
      <c r="F1860" s="27"/>
      <c r="G1860" s="1"/>
      <c r="H1860" s="1"/>
      <c r="I1860" s="1"/>
    </row>
    <row r="1861" spans="2:9">
      <c r="B1861" s="1"/>
      <c r="C1861" s="29"/>
      <c r="D1861" s="27"/>
      <c r="E1861" s="27"/>
      <c r="F1861" s="27"/>
      <c r="G1861" s="1"/>
      <c r="H1861" s="1"/>
      <c r="I1861" s="1"/>
    </row>
    <row r="1862" spans="2:9">
      <c r="B1862" s="1"/>
      <c r="C1862" s="29"/>
      <c r="D1862" s="27"/>
      <c r="E1862" s="27"/>
      <c r="F1862" s="27"/>
      <c r="G1862" s="1"/>
      <c r="H1862" s="1"/>
      <c r="I1862" s="1"/>
    </row>
    <row r="1863" spans="2:9">
      <c r="B1863" s="1"/>
      <c r="C1863" s="29"/>
      <c r="D1863" s="27"/>
      <c r="E1863" s="27"/>
      <c r="F1863" s="27"/>
      <c r="G1863" s="1"/>
      <c r="H1863" s="1"/>
      <c r="I1863" s="1"/>
    </row>
    <row r="1864" spans="2:9">
      <c r="B1864" s="1"/>
      <c r="C1864" s="29"/>
      <c r="D1864" s="27"/>
      <c r="E1864" s="27"/>
      <c r="F1864" s="27"/>
      <c r="G1864" s="1"/>
      <c r="H1864" s="1"/>
      <c r="I1864" s="1"/>
    </row>
    <row r="1865" spans="2:9">
      <c r="B1865" s="1"/>
      <c r="C1865" s="29"/>
      <c r="D1865" s="27"/>
      <c r="E1865" s="27"/>
      <c r="F1865" s="27"/>
      <c r="G1865" s="1"/>
      <c r="H1865" s="1"/>
      <c r="I1865" s="1"/>
    </row>
    <row r="1866" spans="2:9">
      <c r="B1866" s="1"/>
      <c r="C1866" s="29"/>
      <c r="D1866" s="27"/>
      <c r="E1866" s="27"/>
      <c r="F1866" s="27"/>
      <c r="G1866" s="1"/>
      <c r="H1866" s="1"/>
      <c r="I1866" s="1"/>
    </row>
    <row r="1867" spans="2:9">
      <c r="B1867" s="1"/>
      <c r="C1867" s="29"/>
      <c r="D1867" s="27"/>
      <c r="E1867" s="27"/>
      <c r="F1867" s="27"/>
      <c r="G1867" s="1"/>
      <c r="H1867" s="1"/>
      <c r="I1867" s="1"/>
    </row>
    <row r="1868" spans="2:9">
      <c r="B1868" s="1"/>
      <c r="C1868" s="29"/>
      <c r="D1868" s="27"/>
      <c r="E1868" s="27"/>
      <c r="F1868" s="27"/>
      <c r="G1868" s="1"/>
      <c r="H1868" s="1"/>
      <c r="I1868" s="1"/>
    </row>
    <row r="1869" spans="2:9">
      <c r="B1869" s="1"/>
      <c r="C1869" s="29"/>
      <c r="D1869" s="27"/>
      <c r="E1869" s="27"/>
      <c r="F1869" s="27"/>
      <c r="G1869" s="1"/>
      <c r="H1869" s="1"/>
      <c r="I1869" s="1"/>
    </row>
    <row r="1870" spans="2:9">
      <c r="B1870" s="1"/>
      <c r="C1870" s="29"/>
      <c r="D1870" s="27"/>
      <c r="E1870" s="27"/>
      <c r="F1870" s="27"/>
      <c r="G1870" s="1"/>
      <c r="H1870" s="1"/>
      <c r="I1870" s="1"/>
    </row>
    <row r="1871" spans="2:9">
      <c r="B1871" s="1"/>
      <c r="C1871" s="29"/>
      <c r="D1871" s="27"/>
      <c r="E1871" s="27"/>
      <c r="F1871" s="27"/>
      <c r="G1871" s="1"/>
      <c r="H1871" s="1"/>
      <c r="I1871" s="1"/>
    </row>
    <row r="1872" spans="2:9">
      <c r="B1872" s="1"/>
      <c r="C1872" s="29"/>
      <c r="D1872" s="27"/>
      <c r="E1872" s="27"/>
      <c r="F1872" s="27"/>
      <c r="G1872" s="1"/>
      <c r="H1872" s="1"/>
      <c r="I1872" s="1"/>
    </row>
    <row r="1873" spans="2:9">
      <c r="B1873" s="1"/>
      <c r="C1873" s="29"/>
      <c r="D1873" s="27"/>
      <c r="E1873" s="27"/>
      <c r="F1873" s="27"/>
      <c r="G1873" s="1"/>
      <c r="H1873" s="1"/>
      <c r="I1873" s="1"/>
    </row>
    <row r="1874" spans="2:9">
      <c r="B1874" s="1"/>
      <c r="C1874" s="29"/>
      <c r="D1874" s="27"/>
      <c r="E1874" s="27"/>
      <c r="F1874" s="27"/>
      <c r="G1874" s="1"/>
      <c r="H1874" s="1"/>
      <c r="I1874" s="1"/>
    </row>
    <row r="1875" spans="2:9">
      <c r="B1875" s="1"/>
      <c r="C1875" s="29"/>
      <c r="D1875" s="27"/>
      <c r="E1875" s="27"/>
      <c r="F1875" s="27"/>
      <c r="G1875" s="1"/>
      <c r="H1875" s="1"/>
      <c r="I1875" s="1"/>
    </row>
    <row r="1876" spans="2:9">
      <c r="B1876" s="1"/>
      <c r="C1876" s="29"/>
      <c r="D1876" s="27"/>
      <c r="E1876" s="27"/>
      <c r="F1876" s="27"/>
      <c r="G1876" s="1"/>
      <c r="H1876" s="1"/>
      <c r="I1876" s="1"/>
    </row>
    <row r="1877" spans="2:9">
      <c r="B1877" s="1"/>
      <c r="C1877" s="29"/>
      <c r="D1877" s="27"/>
      <c r="E1877" s="27"/>
      <c r="F1877" s="27"/>
      <c r="G1877" s="1"/>
      <c r="H1877" s="1"/>
      <c r="I1877" s="1"/>
    </row>
    <row r="1878" spans="2:9">
      <c r="B1878" s="1"/>
      <c r="C1878" s="29"/>
      <c r="D1878" s="27"/>
      <c r="E1878" s="27"/>
      <c r="F1878" s="27"/>
      <c r="G1878" s="1"/>
      <c r="H1878" s="1"/>
      <c r="I1878" s="1"/>
    </row>
    <row r="1879" spans="2:9">
      <c r="B1879" s="1"/>
      <c r="C1879" s="29"/>
      <c r="D1879" s="27"/>
      <c r="E1879" s="27"/>
      <c r="F1879" s="27"/>
      <c r="G1879" s="1"/>
      <c r="H1879" s="1"/>
      <c r="I1879" s="1"/>
    </row>
    <row r="1880" spans="2:9">
      <c r="B1880" s="1"/>
      <c r="C1880" s="29"/>
      <c r="D1880" s="27"/>
      <c r="E1880" s="27"/>
      <c r="F1880" s="27"/>
      <c r="G1880" s="1"/>
      <c r="H1880" s="1"/>
      <c r="I1880" s="1"/>
    </row>
    <row r="1881" spans="2:9">
      <c r="B1881" s="1"/>
      <c r="C1881" s="29"/>
      <c r="D1881" s="27"/>
      <c r="E1881" s="27"/>
      <c r="F1881" s="27"/>
      <c r="G1881" s="1"/>
      <c r="H1881" s="1"/>
      <c r="I1881" s="1"/>
    </row>
    <row r="1882" spans="2:9">
      <c r="B1882" s="1"/>
      <c r="C1882" s="29"/>
      <c r="D1882" s="27"/>
      <c r="E1882" s="27"/>
      <c r="F1882" s="27"/>
      <c r="G1882" s="1"/>
      <c r="H1882" s="1"/>
      <c r="I1882" s="1"/>
    </row>
    <row r="1883" spans="2:9">
      <c r="B1883" s="1"/>
      <c r="C1883" s="29"/>
      <c r="D1883" s="27"/>
      <c r="E1883" s="27"/>
      <c r="F1883" s="27"/>
      <c r="G1883" s="1"/>
      <c r="H1883" s="1"/>
      <c r="I1883" s="1"/>
    </row>
    <row r="1884" spans="2:9">
      <c r="B1884" s="1"/>
      <c r="C1884" s="29"/>
      <c r="D1884" s="27"/>
      <c r="E1884" s="27"/>
      <c r="F1884" s="27"/>
      <c r="G1884" s="1"/>
      <c r="H1884" s="1"/>
      <c r="I1884" s="1"/>
    </row>
    <row r="1885" spans="2:9">
      <c r="B1885" s="1"/>
      <c r="C1885" s="29"/>
      <c r="D1885" s="27"/>
      <c r="E1885" s="27"/>
      <c r="F1885" s="27"/>
      <c r="G1885" s="1"/>
      <c r="H1885" s="1"/>
      <c r="I1885" s="1"/>
    </row>
    <row r="1886" spans="2:9">
      <c r="B1886" s="1"/>
      <c r="C1886" s="29"/>
      <c r="D1886" s="27"/>
      <c r="E1886" s="27"/>
      <c r="F1886" s="27"/>
      <c r="G1886" s="1"/>
      <c r="H1886" s="1"/>
      <c r="I1886" s="1"/>
    </row>
    <row r="1887" spans="2:9">
      <c r="B1887" s="1"/>
      <c r="C1887" s="29"/>
      <c r="D1887" s="27"/>
      <c r="E1887" s="27"/>
      <c r="F1887" s="27"/>
      <c r="G1887" s="1"/>
      <c r="H1887" s="1"/>
      <c r="I1887" s="1"/>
    </row>
    <row r="1888" spans="2:9">
      <c r="B1888" s="1"/>
      <c r="C1888" s="29"/>
      <c r="D1888" s="27"/>
      <c r="E1888" s="27"/>
      <c r="F1888" s="27"/>
      <c r="G1888" s="1"/>
      <c r="H1888" s="1"/>
      <c r="I1888" s="1"/>
    </row>
    <row r="1889" spans="2:9">
      <c r="B1889" s="1"/>
      <c r="C1889" s="29"/>
      <c r="D1889" s="27"/>
      <c r="E1889" s="27"/>
      <c r="F1889" s="27"/>
      <c r="G1889" s="1"/>
      <c r="H1889" s="1"/>
      <c r="I1889" s="1"/>
    </row>
    <row r="1890" spans="2:9">
      <c r="B1890" s="1"/>
      <c r="C1890" s="29"/>
      <c r="D1890" s="27"/>
      <c r="E1890" s="27"/>
      <c r="F1890" s="27"/>
      <c r="G1890" s="1"/>
      <c r="H1890" s="1"/>
      <c r="I1890" s="1"/>
    </row>
    <row r="1891" spans="2:9">
      <c r="B1891" s="1"/>
      <c r="C1891" s="29"/>
      <c r="D1891" s="27"/>
      <c r="E1891" s="27"/>
      <c r="F1891" s="27"/>
      <c r="G1891" s="1"/>
      <c r="H1891" s="1"/>
      <c r="I1891" s="1"/>
    </row>
    <row r="1892" spans="2:9">
      <c r="B1892" s="1"/>
      <c r="C1892" s="29"/>
      <c r="D1892" s="27"/>
      <c r="E1892" s="27"/>
      <c r="F1892" s="27"/>
      <c r="G1892" s="1"/>
      <c r="H1892" s="1"/>
      <c r="I1892" s="1"/>
    </row>
    <row r="1893" spans="2:9">
      <c r="B1893" s="1"/>
      <c r="C1893" s="29"/>
      <c r="D1893" s="27"/>
      <c r="E1893" s="27"/>
      <c r="F1893" s="27"/>
      <c r="G1893" s="1"/>
      <c r="H1893" s="1"/>
      <c r="I1893" s="1"/>
    </row>
    <row r="1894" spans="2:9">
      <c r="B1894" s="1"/>
      <c r="C1894" s="29"/>
      <c r="D1894" s="27"/>
      <c r="E1894" s="27"/>
      <c r="F1894" s="27"/>
      <c r="G1894" s="1"/>
      <c r="H1894" s="1"/>
      <c r="I1894" s="1"/>
    </row>
    <row r="1895" spans="2:9">
      <c r="B1895" s="1"/>
      <c r="C1895" s="29"/>
      <c r="D1895" s="27"/>
      <c r="E1895" s="27"/>
      <c r="F1895" s="27"/>
      <c r="G1895" s="1"/>
      <c r="H1895" s="1"/>
      <c r="I1895" s="1"/>
    </row>
    <row r="1896" spans="2:9">
      <c r="B1896" s="1"/>
      <c r="C1896" s="29"/>
      <c r="D1896" s="27"/>
      <c r="E1896" s="27"/>
      <c r="F1896" s="27"/>
      <c r="G1896" s="1"/>
      <c r="H1896" s="1"/>
      <c r="I1896" s="1"/>
    </row>
    <row r="1897" spans="2:9">
      <c r="B1897" s="1"/>
      <c r="C1897" s="29"/>
      <c r="D1897" s="27"/>
      <c r="E1897" s="27"/>
      <c r="F1897" s="27"/>
      <c r="G1897" s="1"/>
      <c r="H1897" s="1"/>
      <c r="I1897" s="1"/>
    </row>
    <row r="1898" spans="2:9">
      <c r="B1898" s="1"/>
      <c r="C1898" s="29"/>
      <c r="D1898" s="27"/>
      <c r="E1898" s="27"/>
      <c r="F1898" s="27"/>
      <c r="G1898" s="1"/>
      <c r="H1898" s="1"/>
      <c r="I1898" s="1"/>
    </row>
    <row r="1899" spans="2:9">
      <c r="B1899" s="1"/>
      <c r="C1899" s="29"/>
      <c r="D1899" s="27"/>
      <c r="E1899" s="27"/>
      <c r="F1899" s="27"/>
      <c r="G1899" s="1"/>
      <c r="H1899" s="1"/>
      <c r="I1899" s="1"/>
    </row>
    <row r="1900" spans="2:9">
      <c r="B1900" s="1"/>
      <c r="C1900" s="29"/>
      <c r="D1900" s="27"/>
      <c r="E1900" s="27"/>
      <c r="F1900" s="27"/>
      <c r="G1900" s="1"/>
      <c r="H1900" s="1"/>
      <c r="I1900" s="1"/>
    </row>
    <row r="1901" spans="2:9">
      <c r="B1901" s="1"/>
      <c r="C1901" s="29"/>
      <c r="D1901" s="27"/>
      <c r="E1901" s="27"/>
      <c r="F1901" s="27"/>
      <c r="G1901" s="1"/>
      <c r="H1901" s="1"/>
      <c r="I1901" s="1"/>
    </row>
    <row r="1902" spans="2:9">
      <c r="B1902" s="1"/>
      <c r="C1902" s="29"/>
      <c r="D1902" s="27"/>
      <c r="E1902" s="27"/>
      <c r="F1902" s="27"/>
      <c r="G1902" s="1"/>
      <c r="H1902" s="1"/>
      <c r="I1902" s="1"/>
    </row>
    <row r="1903" spans="2:9">
      <c r="B1903" s="1"/>
      <c r="C1903" s="29"/>
      <c r="D1903" s="27"/>
      <c r="E1903" s="27"/>
      <c r="F1903" s="27"/>
      <c r="G1903" s="1"/>
      <c r="H1903" s="1"/>
      <c r="I1903" s="1"/>
    </row>
    <row r="1904" spans="2:9">
      <c r="B1904" s="1"/>
      <c r="C1904" s="29"/>
      <c r="D1904" s="27"/>
      <c r="E1904" s="27"/>
      <c r="F1904" s="27"/>
      <c r="G1904" s="1"/>
      <c r="H1904" s="1"/>
      <c r="I1904" s="1"/>
    </row>
    <row r="1905" spans="2:9">
      <c r="B1905" s="1"/>
      <c r="C1905" s="29"/>
      <c r="D1905" s="27"/>
      <c r="E1905" s="27"/>
      <c r="F1905" s="27"/>
      <c r="G1905" s="1"/>
      <c r="H1905" s="1"/>
      <c r="I1905" s="1"/>
    </row>
    <row r="1906" spans="2:9">
      <c r="B1906" s="1"/>
      <c r="C1906" s="29"/>
      <c r="D1906" s="27"/>
      <c r="E1906" s="27"/>
      <c r="F1906" s="27"/>
      <c r="G1906" s="1"/>
      <c r="H1906" s="1"/>
      <c r="I1906" s="1"/>
    </row>
    <row r="1907" spans="2:9">
      <c r="B1907" s="1"/>
      <c r="C1907" s="29"/>
      <c r="D1907" s="27"/>
      <c r="E1907" s="27"/>
      <c r="F1907" s="27"/>
      <c r="G1907" s="1"/>
      <c r="H1907" s="1"/>
      <c r="I1907" s="1"/>
    </row>
    <row r="1908" spans="2:9">
      <c r="B1908" s="1"/>
      <c r="C1908" s="29"/>
      <c r="D1908" s="27"/>
      <c r="E1908" s="27"/>
      <c r="F1908" s="27"/>
      <c r="G1908" s="1"/>
      <c r="H1908" s="1"/>
      <c r="I1908" s="1"/>
    </row>
    <row r="1909" spans="2:9">
      <c r="B1909" s="1"/>
      <c r="C1909" s="29"/>
      <c r="D1909" s="27"/>
      <c r="E1909" s="27"/>
      <c r="F1909" s="27"/>
      <c r="G1909" s="1"/>
      <c r="H1909" s="1"/>
      <c r="I1909" s="1"/>
    </row>
    <row r="1910" spans="2:9">
      <c r="B1910" s="1"/>
      <c r="C1910" s="29"/>
      <c r="D1910" s="27"/>
      <c r="E1910" s="27"/>
      <c r="F1910" s="27"/>
      <c r="G1910" s="1"/>
      <c r="H1910" s="1"/>
      <c r="I1910" s="1"/>
    </row>
    <row r="1911" spans="2:9">
      <c r="B1911" s="1"/>
      <c r="C1911" s="29"/>
      <c r="D1911" s="27"/>
      <c r="E1911" s="27"/>
      <c r="F1911" s="27"/>
      <c r="G1911" s="1"/>
      <c r="H1911" s="1"/>
      <c r="I1911" s="1"/>
    </row>
    <row r="1912" spans="2:9">
      <c r="B1912" s="1"/>
      <c r="C1912" s="29"/>
      <c r="D1912" s="27"/>
      <c r="E1912" s="27"/>
      <c r="F1912" s="27"/>
      <c r="G1912" s="1"/>
      <c r="H1912" s="1"/>
      <c r="I1912" s="1"/>
    </row>
    <row r="1913" spans="2:9">
      <c r="B1913" s="1"/>
      <c r="C1913" s="29"/>
      <c r="D1913" s="27"/>
      <c r="E1913" s="27"/>
      <c r="F1913" s="27"/>
      <c r="G1913" s="1"/>
      <c r="H1913" s="1"/>
      <c r="I1913" s="1"/>
    </row>
    <row r="1914" spans="2:9">
      <c r="B1914" s="1"/>
      <c r="C1914" s="29"/>
      <c r="D1914" s="27"/>
      <c r="E1914" s="27"/>
      <c r="F1914" s="27"/>
      <c r="G1914" s="1"/>
      <c r="H1914" s="1"/>
      <c r="I1914" s="1"/>
    </row>
    <row r="1915" spans="2:9">
      <c r="B1915" s="1"/>
      <c r="C1915" s="29"/>
      <c r="D1915" s="27"/>
      <c r="E1915" s="27"/>
      <c r="F1915" s="27"/>
      <c r="G1915" s="1"/>
      <c r="H1915" s="1"/>
      <c r="I1915" s="1"/>
    </row>
    <row r="1916" spans="2:9">
      <c r="B1916" s="1"/>
      <c r="C1916" s="29"/>
      <c r="D1916" s="27"/>
      <c r="E1916" s="27"/>
      <c r="F1916" s="27"/>
      <c r="G1916" s="1"/>
      <c r="H1916" s="1"/>
      <c r="I1916" s="1"/>
    </row>
    <row r="1917" spans="2:9">
      <c r="B1917" s="1"/>
      <c r="C1917" s="29"/>
      <c r="D1917" s="27"/>
      <c r="E1917" s="27"/>
      <c r="F1917" s="27"/>
      <c r="G1917" s="1"/>
      <c r="H1917" s="1"/>
      <c r="I1917" s="1"/>
    </row>
    <row r="1918" spans="2:9">
      <c r="B1918" s="1"/>
      <c r="C1918" s="29"/>
      <c r="D1918" s="27"/>
      <c r="E1918" s="27"/>
      <c r="F1918" s="27"/>
      <c r="G1918" s="1"/>
      <c r="H1918" s="1"/>
      <c r="I1918" s="1"/>
    </row>
    <row r="1919" spans="2:9">
      <c r="B1919" s="1"/>
      <c r="C1919" s="29"/>
      <c r="D1919" s="27"/>
      <c r="E1919" s="27"/>
      <c r="F1919" s="27"/>
      <c r="G1919" s="1"/>
      <c r="H1919" s="1"/>
      <c r="I1919" s="1"/>
    </row>
    <row r="1920" spans="2:9">
      <c r="B1920" s="1"/>
      <c r="C1920" s="29"/>
      <c r="D1920" s="27"/>
      <c r="E1920" s="27"/>
      <c r="F1920" s="27"/>
      <c r="G1920" s="1"/>
      <c r="H1920" s="1"/>
      <c r="I1920" s="1"/>
    </row>
    <row r="1921" spans="2:9">
      <c r="B1921" s="1"/>
      <c r="C1921" s="29"/>
      <c r="D1921" s="27"/>
      <c r="E1921" s="27"/>
      <c r="F1921" s="27"/>
      <c r="G1921" s="1"/>
      <c r="H1921" s="1"/>
      <c r="I1921" s="1"/>
    </row>
    <row r="1922" spans="2:9">
      <c r="B1922" s="1"/>
      <c r="C1922" s="29"/>
      <c r="D1922" s="27"/>
      <c r="E1922" s="27"/>
      <c r="F1922" s="27"/>
      <c r="G1922" s="1"/>
      <c r="H1922" s="1"/>
      <c r="I1922" s="1"/>
    </row>
    <row r="1923" spans="2:9">
      <c r="B1923" s="1"/>
      <c r="C1923" s="29"/>
      <c r="D1923" s="27"/>
      <c r="E1923" s="27"/>
      <c r="F1923" s="27"/>
      <c r="G1923" s="1"/>
      <c r="H1923" s="1"/>
      <c r="I1923" s="1"/>
    </row>
    <row r="1924" spans="2:9">
      <c r="B1924" s="1"/>
      <c r="C1924" s="29"/>
      <c r="D1924" s="27"/>
      <c r="E1924" s="27"/>
      <c r="F1924" s="27"/>
      <c r="G1924" s="1"/>
      <c r="H1924" s="1"/>
      <c r="I1924" s="1"/>
    </row>
    <row r="1925" spans="2:9">
      <c r="B1925" s="1"/>
      <c r="C1925" s="29"/>
      <c r="D1925" s="27"/>
      <c r="E1925" s="27"/>
      <c r="F1925" s="27"/>
      <c r="G1925" s="1"/>
      <c r="H1925" s="1"/>
      <c r="I1925" s="1"/>
    </row>
    <row r="1926" spans="2:9">
      <c r="B1926" s="1"/>
      <c r="C1926" s="29"/>
      <c r="D1926" s="27"/>
      <c r="E1926" s="27"/>
      <c r="F1926" s="27"/>
      <c r="G1926" s="1"/>
      <c r="H1926" s="1"/>
      <c r="I1926" s="1"/>
    </row>
    <row r="1927" spans="2:9">
      <c r="B1927" s="1"/>
      <c r="C1927" s="29"/>
      <c r="D1927" s="27"/>
      <c r="E1927" s="27"/>
      <c r="F1927" s="27"/>
      <c r="G1927" s="1"/>
      <c r="H1927" s="1"/>
      <c r="I1927" s="1"/>
    </row>
    <row r="1928" spans="2:9">
      <c r="B1928" s="1"/>
      <c r="C1928" s="29"/>
      <c r="D1928" s="27"/>
      <c r="E1928" s="27"/>
      <c r="F1928" s="27"/>
      <c r="G1928" s="1"/>
      <c r="H1928" s="1"/>
      <c r="I1928" s="1"/>
    </row>
    <row r="1929" spans="2:9">
      <c r="B1929" s="1"/>
      <c r="C1929" s="29"/>
      <c r="D1929" s="27"/>
      <c r="E1929" s="27"/>
      <c r="F1929" s="27"/>
      <c r="G1929" s="1"/>
      <c r="H1929" s="1"/>
      <c r="I1929" s="1"/>
    </row>
    <row r="1930" spans="2:9">
      <c r="B1930" s="1"/>
      <c r="C1930" s="29"/>
      <c r="D1930" s="27"/>
      <c r="E1930" s="27"/>
      <c r="F1930" s="27"/>
      <c r="G1930" s="1"/>
      <c r="H1930" s="1"/>
      <c r="I1930" s="1"/>
    </row>
    <row r="1931" spans="2:9">
      <c r="B1931" s="1"/>
      <c r="C1931" s="29"/>
      <c r="D1931" s="27"/>
      <c r="E1931" s="27"/>
      <c r="F1931" s="27"/>
      <c r="G1931" s="1"/>
      <c r="H1931" s="1"/>
      <c r="I1931" s="1"/>
    </row>
    <row r="1932" spans="2:9">
      <c r="B1932" s="1"/>
      <c r="C1932" s="29"/>
      <c r="D1932" s="27"/>
      <c r="E1932" s="27"/>
      <c r="F1932" s="27"/>
      <c r="G1932" s="1"/>
      <c r="H1932" s="1"/>
      <c r="I1932" s="1"/>
    </row>
    <row r="1933" spans="2:9">
      <c r="B1933" s="1"/>
      <c r="C1933" s="29"/>
      <c r="D1933" s="27"/>
      <c r="E1933" s="27"/>
      <c r="F1933" s="27"/>
      <c r="G1933" s="1"/>
      <c r="H1933" s="1"/>
      <c r="I1933" s="1"/>
    </row>
    <row r="1934" spans="2:9">
      <c r="B1934" s="1"/>
      <c r="C1934" s="29"/>
      <c r="D1934" s="27"/>
      <c r="E1934" s="27"/>
      <c r="F1934" s="27"/>
      <c r="G1934" s="1"/>
      <c r="H1934" s="1"/>
      <c r="I1934" s="1"/>
    </row>
    <row r="1935" spans="2:9">
      <c r="B1935" s="1"/>
      <c r="C1935" s="29"/>
      <c r="D1935" s="27"/>
      <c r="E1935" s="27"/>
      <c r="F1935" s="27"/>
      <c r="G1935" s="1"/>
      <c r="H1935" s="1"/>
      <c r="I1935" s="1"/>
    </row>
    <row r="1936" spans="2:9">
      <c r="B1936" s="1"/>
      <c r="C1936" s="29"/>
      <c r="D1936" s="27"/>
      <c r="E1936" s="27"/>
      <c r="F1936" s="27"/>
      <c r="G1936" s="1"/>
      <c r="H1936" s="1"/>
      <c r="I1936" s="1"/>
    </row>
    <row r="1937" spans="2:9">
      <c r="B1937" s="1"/>
      <c r="C1937" s="29"/>
      <c r="D1937" s="27"/>
      <c r="E1937" s="27"/>
      <c r="F1937" s="27"/>
      <c r="G1937" s="1"/>
      <c r="H1937" s="1"/>
      <c r="I1937" s="1"/>
    </row>
    <row r="1938" spans="2:9">
      <c r="B1938" s="1"/>
      <c r="C1938" s="29"/>
      <c r="D1938" s="27"/>
      <c r="E1938" s="27"/>
      <c r="F1938" s="27"/>
      <c r="G1938" s="1"/>
      <c r="H1938" s="1"/>
      <c r="I1938" s="1"/>
    </row>
    <row r="1939" spans="2:9">
      <c r="B1939" s="1"/>
      <c r="C1939" s="29"/>
      <c r="D1939" s="27"/>
      <c r="E1939" s="27"/>
      <c r="F1939" s="27"/>
      <c r="G1939" s="1"/>
      <c r="H1939" s="1"/>
      <c r="I1939" s="1"/>
    </row>
    <row r="1940" spans="2:9">
      <c r="B1940" s="1"/>
      <c r="C1940" s="29"/>
      <c r="D1940" s="27"/>
      <c r="E1940" s="27"/>
      <c r="F1940" s="27"/>
      <c r="G1940" s="1"/>
      <c r="H1940" s="1"/>
      <c r="I1940" s="1"/>
    </row>
    <row r="1941" spans="2:9">
      <c r="B1941" s="1"/>
      <c r="C1941" s="29"/>
      <c r="D1941" s="27"/>
      <c r="E1941" s="27"/>
      <c r="F1941" s="27"/>
      <c r="G1941" s="1"/>
      <c r="H1941" s="1"/>
      <c r="I1941" s="1"/>
    </row>
    <row r="1942" spans="2:9">
      <c r="B1942" s="1"/>
      <c r="C1942" s="29"/>
      <c r="D1942" s="27"/>
      <c r="E1942" s="27"/>
      <c r="F1942" s="27"/>
      <c r="G1942" s="1"/>
      <c r="H1942" s="1"/>
      <c r="I1942" s="1"/>
    </row>
    <row r="1943" spans="2:9">
      <c r="B1943" s="1"/>
      <c r="C1943" s="29"/>
      <c r="D1943" s="27"/>
      <c r="E1943" s="27"/>
      <c r="F1943" s="27"/>
      <c r="G1943" s="1"/>
      <c r="H1943" s="1"/>
      <c r="I1943" s="1"/>
    </row>
    <row r="1944" spans="2:9">
      <c r="B1944" s="1"/>
      <c r="C1944" s="29"/>
      <c r="D1944" s="27"/>
      <c r="E1944" s="27"/>
      <c r="F1944" s="27"/>
      <c r="G1944" s="1"/>
      <c r="H1944" s="1"/>
      <c r="I1944" s="1"/>
    </row>
    <row r="1945" spans="2:9">
      <c r="B1945" s="1"/>
      <c r="C1945" s="29"/>
      <c r="D1945" s="27"/>
      <c r="E1945" s="27"/>
      <c r="F1945" s="27"/>
      <c r="G1945" s="1"/>
      <c r="H1945" s="1"/>
      <c r="I1945" s="1"/>
    </row>
    <row r="1946" spans="2:9">
      <c r="B1946" s="1"/>
      <c r="C1946" s="29"/>
      <c r="D1946" s="27"/>
      <c r="E1946" s="27"/>
      <c r="F1946" s="27"/>
      <c r="G1946" s="1"/>
      <c r="H1946" s="1"/>
      <c r="I1946" s="1"/>
    </row>
    <row r="1947" spans="2:9">
      <c r="B1947" s="1"/>
      <c r="C1947" s="29"/>
      <c r="D1947" s="27"/>
      <c r="E1947" s="27"/>
      <c r="F1947" s="27"/>
      <c r="G1947" s="1"/>
      <c r="H1947" s="1"/>
      <c r="I1947" s="1"/>
    </row>
    <row r="1948" spans="2:9">
      <c r="B1948" s="1"/>
      <c r="C1948" s="29"/>
      <c r="D1948" s="27"/>
      <c r="E1948" s="27"/>
      <c r="F1948" s="27"/>
      <c r="G1948" s="1"/>
      <c r="H1948" s="1"/>
      <c r="I1948" s="1"/>
    </row>
    <row r="1949" spans="2:9">
      <c r="B1949" s="1"/>
      <c r="C1949" s="29"/>
      <c r="D1949" s="27"/>
      <c r="E1949" s="27"/>
      <c r="F1949" s="27"/>
      <c r="G1949" s="1"/>
      <c r="H1949" s="1"/>
      <c r="I1949" s="1"/>
    </row>
    <row r="1950" spans="2:9">
      <c r="B1950" s="1"/>
      <c r="C1950" s="29"/>
      <c r="D1950" s="27"/>
      <c r="E1950" s="27"/>
      <c r="F1950" s="27"/>
      <c r="G1950" s="1"/>
      <c r="H1950" s="1"/>
      <c r="I1950" s="1"/>
    </row>
    <row r="1951" spans="2:9">
      <c r="B1951" s="1"/>
      <c r="C1951" s="29"/>
      <c r="D1951" s="27"/>
      <c r="E1951" s="27"/>
      <c r="F1951" s="27"/>
      <c r="G1951" s="1"/>
      <c r="H1951" s="1"/>
      <c r="I1951" s="1"/>
    </row>
    <row r="1952" spans="2:9">
      <c r="B1952" s="1"/>
      <c r="C1952" s="29"/>
      <c r="D1952" s="27"/>
      <c r="E1952" s="27"/>
      <c r="F1952" s="27"/>
      <c r="G1952" s="1"/>
      <c r="H1952" s="1"/>
      <c r="I1952" s="1"/>
    </row>
    <row r="1953" spans="2:9">
      <c r="B1953" s="1"/>
      <c r="C1953" s="29"/>
      <c r="D1953" s="27"/>
      <c r="E1953" s="27"/>
      <c r="F1953" s="27"/>
      <c r="G1953" s="1"/>
      <c r="H1953" s="1"/>
      <c r="I1953" s="1"/>
    </row>
    <row r="1954" spans="2:9">
      <c r="B1954" s="1"/>
      <c r="C1954" s="29"/>
      <c r="D1954" s="27"/>
      <c r="E1954" s="27"/>
      <c r="F1954" s="27"/>
      <c r="G1954" s="1"/>
      <c r="H1954" s="1"/>
      <c r="I1954" s="1"/>
    </row>
    <row r="1955" spans="2:9">
      <c r="B1955" s="1"/>
      <c r="C1955" s="29"/>
      <c r="D1955" s="27"/>
      <c r="E1955" s="27"/>
      <c r="F1955" s="27"/>
      <c r="G1955" s="1"/>
      <c r="H1955" s="1"/>
      <c r="I1955" s="1"/>
    </row>
    <row r="1956" spans="2:9">
      <c r="B1956" s="1"/>
      <c r="C1956" s="29"/>
      <c r="D1956" s="27"/>
      <c r="E1956" s="27"/>
      <c r="F1956" s="27"/>
      <c r="G1956" s="1"/>
      <c r="H1956" s="1"/>
      <c r="I1956" s="1"/>
    </row>
    <row r="1957" spans="2:9">
      <c r="B1957" s="1"/>
      <c r="C1957" s="29"/>
      <c r="D1957" s="27"/>
      <c r="E1957" s="27"/>
      <c r="F1957" s="27"/>
      <c r="G1957" s="1"/>
      <c r="H1957" s="1"/>
      <c r="I1957" s="1"/>
    </row>
    <row r="1958" spans="2:9">
      <c r="B1958" s="1"/>
      <c r="C1958" s="29"/>
      <c r="D1958" s="27"/>
      <c r="E1958" s="27"/>
      <c r="F1958" s="27"/>
      <c r="G1958" s="1"/>
      <c r="H1958" s="1"/>
      <c r="I1958" s="1"/>
    </row>
    <row r="1959" spans="2:9">
      <c r="B1959" s="1"/>
      <c r="C1959" s="29"/>
      <c r="D1959" s="27"/>
      <c r="E1959" s="27"/>
      <c r="F1959" s="27"/>
      <c r="G1959" s="1"/>
      <c r="H1959" s="1"/>
      <c r="I1959" s="1"/>
    </row>
    <row r="1960" spans="2:9">
      <c r="B1960" s="1"/>
      <c r="C1960" s="29"/>
      <c r="D1960" s="27"/>
      <c r="E1960" s="27"/>
      <c r="F1960" s="27"/>
      <c r="G1960" s="1"/>
      <c r="H1960" s="1"/>
      <c r="I1960" s="1"/>
    </row>
    <row r="1961" spans="2:9">
      <c r="B1961" s="1"/>
      <c r="C1961" s="29"/>
      <c r="D1961" s="27"/>
      <c r="E1961" s="27"/>
      <c r="F1961" s="27"/>
      <c r="G1961" s="1"/>
      <c r="H1961" s="1"/>
      <c r="I1961" s="1"/>
    </row>
    <row r="1962" spans="2:9">
      <c r="B1962" s="1"/>
      <c r="C1962" s="29"/>
      <c r="D1962" s="27"/>
      <c r="E1962" s="27"/>
      <c r="F1962" s="27"/>
      <c r="G1962" s="1"/>
      <c r="H1962" s="1"/>
      <c r="I1962" s="1"/>
    </row>
    <row r="1963" spans="2:9">
      <c r="B1963" s="1"/>
      <c r="C1963" s="29"/>
      <c r="D1963" s="27"/>
      <c r="E1963" s="27"/>
      <c r="F1963" s="27"/>
      <c r="G1963" s="1"/>
      <c r="H1963" s="1"/>
      <c r="I1963" s="1"/>
    </row>
    <row r="1964" spans="2:9">
      <c r="B1964" s="1"/>
      <c r="C1964" s="29"/>
      <c r="D1964" s="27"/>
      <c r="E1964" s="27"/>
      <c r="F1964" s="27"/>
      <c r="G1964" s="1"/>
      <c r="H1964" s="1"/>
      <c r="I1964" s="1"/>
    </row>
    <row r="1965" spans="2:9">
      <c r="B1965" s="1"/>
      <c r="C1965" s="29"/>
      <c r="D1965" s="27"/>
      <c r="E1965" s="27"/>
      <c r="F1965" s="27"/>
      <c r="G1965" s="1"/>
      <c r="H1965" s="1"/>
      <c r="I1965" s="1"/>
    </row>
    <row r="1966" spans="2:9">
      <c r="B1966" s="1"/>
      <c r="C1966" s="29"/>
      <c r="D1966" s="27"/>
      <c r="E1966" s="27"/>
      <c r="F1966" s="27"/>
      <c r="G1966" s="1"/>
      <c r="H1966" s="1"/>
      <c r="I1966" s="1"/>
    </row>
    <row r="1967" spans="2:9">
      <c r="B1967" s="1"/>
      <c r="C1967" s="29"/>
      <c r="D1967" s="27"/>
      <c r="E1967" s="27"/>
      <c r="F1967" s="27"/>
      <c r="G1967" s="1"/>
      <c r="H1967" s="1"/>
      <c r="I1967" s="1"/>
    </row>
    <row r="1968" spans="2:9">
      <c r="B1968" s="1"/>
      <c r="C1968" s="29"/>
      <c r="D1968" s="27"/>
      <c r="E1968" s="27"/>
      <c r="F1968" s="27"/>
      <c r="G1968" s="1"/>
      <c r="H1968" s="1"/>
      <c r="I1968" s="1"/>
    </row>
    <row r="1969" spans="2:9">
      <c r="B1969" s="1"/>
      <c r="C1969" s="29"/>
      <c r="D1969" s="27"/>
      <c r="E1969" s="27"/>
      <c r="F1969" s="27"/>
      <c r="G1969" s="1"/>
      <c r="H1969" s="1"/>
      <c r="I1969" s="1"/>
    </row>
    <row r="1970" spans="2:9">
      <c r="B1970" s="1"/>
      <c r="C1970" s="29"/>
      <c r="D1970" s="27"/>
      <c r="E1970" s="27"/>
      <c r="F1970" s="27"/>
      <c r="G1970" s="1"/>
      <c r="H1970" s="1"/>
      <c r="I1970" s="1"/>
    </row>
    <row r="1971" spans="2:9">
      <c r="B1971" s="1"/>
      <c r="C1971" s="29"/>
      <c r="D1971" s="27"/>
      <c r="E1971" s="27"/>
      <c r="F1971" s="27"/>
      <c r="G1971" s="1"/>
      <c r="H1971" s="1"/>
      <c r="I1971" s="1"/>
    </row>
    <row r="1972" spans="2:9">
      <c r="B1972" s="1"/>
      <c r="C1972" s="29"/>
      <c r="D1972" s="27"/>
      <c r="E1972" s="27"/>
      <c r="F1972" s="27"/>
      <c r="G1972" s="1"/>
      <c r="H1972" s="1"/>
      <c r="I1972" s="1"/>
    </row>
    <row r="1973" spans="2:9">
      <c r="B1973" s="1"/>
      <c r="C1973" s="29"/>
      <c r="D1973" s="27"/>
      <c r="E1973" s="27"/>
      <c r="F1973" s="27"/>
      <c r="G1973" s="1"/>
      <c r="H1973" s="1"/>
      <c r="I1973" s="1"/>
    </row>
    <row r="1974" spans="2:9">
      <c r="B1974" s="1"/>
      <c r="C1974" s="29"/>
      <c r="D1974" s="27"/>
      <c r="E1974" s="27"/>
      <c r="F1974" s="27"/>
      <c r="G1974" s="1"/>
      <c r="H1974" s="1"/>
      <c r="I1974" s="1"/>
    </row>
    <row r="1975" spans="2:9">
      <c r="B1975" s="1"/>
      <c r="C1975" s="29"/>
      <c r="D1975" s="27"/>
      <c r="E1975" s="27"/>
      <c r="F1975" s="27"/>
      <c r="G1975" s="1"/>
      <c r="H1975" s="1"/>
      <c r="I1975" s="1"/>
    </row>
    <row r="1976" spans="2:9">
      <c r="B1976" s="1"/>
      <c r="C1976" s="29"/>
      <c r="D1976" s="27"/>
      <c r="E1976" s="27"/>
      <c r="F1976" s="27"/>
      <c r="G1976" s="1"/>
      <c r="H1976" s="1"/>
      <c r="I1976" s="1"/>
    </row>
    <row r="1977" spans="2:9">
      <c r="B1977" s="1"/>
      <c r="C1977" s="29"/>
      <c r="D1977" s="27"/>
      <c r="E1977" s="27"/>
      <c r="F1977" s="27"/>
      <c r="G1977" s="1"/>
      <c r="H1977" s="1"/>
      <c r="I1977" s="1"/>
    </row>
    <row r="1978" spans="2:9">
      <c r="B1978" s="1"/>
      <c r="C1978" s="29"/>
      <c r="D1978" s="27"/>
      <c r="E1978" s="27"/>
      <c r="F1978" s="27"/>
      <c r="G1978" s="1"/>
      <c r="H1978" s="1"/>
      <c r="I1978" s="1"/>
    </row>
    <row r="1979" spans="2:9">
      <c r="B1979" s="1"/>
      <c r="C1979" s="29"/>
      <c r="D1979" s="27"/>
      <c r="E1979" s="27"/>
      <c r="F1979" s="27"/>
      <c r="G1979" s="1"/>
      <c r="H1979" s="1"/>
      <c r="I1979" s="1"/>
    </row>
    <row r="1980" spans="2:9">
      <c r="B1980" s="1"/>
      <c r="C1980" s="29"/>
      <c r="D1980" s="27"/>
      <c r="E1980" s="27"/>
      <c r="F1980" s="27"/>
      <c r="G1980" s="1"/>
      <c r="H1980" s="1"/>
      <c r="I1980" s="1"/>
    </row>
    <row r="1981" spans="2:9">
      <c r="B1981" s="1"/>
      <c r="C1981" s="29"/>
      <c r="D1981" s="27"/>
      <c r="E1981" s="27"/>
      <c r="F1981" s="27"/>
      <c r="G1981" s="1"/>
      <c r="H1981" s="1"/>
      <c r="I1981" s="1"/>
    </row>
    <row r="1982" spans="2:9">
      <c r="B1982" s="1"/>
      <c r="C1982" s="29"/>
      <c r="D1982" s="27"/>
      <c r="E1982" s="27"/>
      <c r="F1982" s="27"/>
      <c r="G1982" s="1"/>
      <c r="H1982" s="1"/>
      <c r="I1982" s="1"/>
    </row>
    <row r="1983" spans="2:9">
      <c r="B1983" s="1"/>
      <c r="C1983" s="29"/>
      <c r="D1983" s="27"/>
      <c r="E1983" s="27"/>
      <c r="F1983" s="27"/>
      <c r="G1983" s="1"/>
      <c r="H1983" s="1"/>
      <c r="I1983" s="1"/>
    </row>
    <row r="1984" spans="2:9">
      <c r="B1984" s="1"/>
      <c r="C1984" s="29"/>
      <c r="D1984" s="27"/>
      <c r="E1984" s="27"/>
      <c r="F1984" s="27"/>
      <c r="G1984" s="1"/>
      <c r="H1984" s="1"/>
      <c r="I1984" s="1"/>
    </row>
    <row r="1985" spans="2:9">
      <c r="B1985" s="1"/>
      <c r="C1985" s="29"/>
      <c r="D1985" s="27"/>
      <c r="E1985" s="27"/>
      <c r="F1985" s="27"/>
      <c r="G1985" s="1"/>
      <c r="H1985" s="1"/>
      <c r="I1985" s="1"/>
    </row>
    <row r="1986" spans="2:9">
      <c r="B1986" s="1"/>
      <c r="C1986" s="29"/>
      <c r="D1986" s="27"/>
      <c r="E1986" s="27"/>
      <c r="F1986" s="27"/>
      <c r="G1986" s="1"/>
      <c r="H1986" s="1"/>
      <c r="I1986" s="1"/>
    </row>
    <row r="1987" spans="2:9">
      <c r="B1987" s="1"/>
      <c r="C1987" s="29"/>
      <c r="D1987" s="27"/>
      <c r="E1987" s="27"/>
      <c r="F1987" s="27"/>
      <c r="G1987" s="1"/>
      <c r="H1987" s="1"/>
      <c r="I1987" s="1"/>
    </row>
    <row r="1988" spans="2:9">
      <c r="B1988" s="1"/>
      <c r="C1988" s="29"/>
      <c r="D1988" s="27"/>
      <c r="E1988" s="27"/>
      <c r="F1988" s="27"/>
      <c r="G1988" s="1"/>
      <c r="H1988" s="1"/>
      <c r="I1988" s="1"/>
    </row>
    <row r="1989" spans="2:9">
      <c r="B1989" s="1"/>
      <c r="C1989" s="29"/>
      <c r="D1989" s="27"/>
      <c r="E1989" s="27"/>
      <c r="F1989" s="27"/>
      <c r="G1989" s="1"/>
      <c r="H1989" s="1"/>
      <c r="I1989" s="1"/>
    </row>
    <row r="1990" spans="2:9">
      <c r="B1990" s="1"/>
      <c r="C1990" s="29"/>
      <c r="D1990" s="27"/>
      <c r="E1990" s="27"/>
      <c r="F1990" s="27"/>
      <c r="G1990" s="1"/>
      <c r="H1990" s="1"/>
      <c r="I1990" s="1"/>
    </row>
    <row r="1991" spans="2:9">
      <c r="B1991" s="1"/>
      <c r="C1991" s="29"/>
      <c r="D1991" s="27"/>
      <c r="E1991" s="27"/>
      <c r="F1991" s="27"/>
      <c r="G1991" s="1"/>
      <c r="H1991" s="1"/>
      <c r="I1991" s="1"/>
    </row>
    <row r="1992" spans="2:9">
      <c r="B1992" s="1"/>
      <c r="C1992" s="29"/>
      <c r="D1992" s="27"/>
      <c r="E1992" s="27"/>
      <c r="F1992" s="27"/>
      <c r="G1992" s="1"/>
      <c r="H1992" s="1"/>
      <c r="I1992" s="1"/>
    </row>
    <row r="1993" spans="2:9">
      <c r="B1993" s="1"/>
      <c r="C1993" s="29"/>
      <c r="D1993" s="27"/>
      <c r="E1993" s="27"/>
      <c r="F1993" s="27"/>
      <c r="G1993" s="1"/>
      <c r="H1993" s="1"/>
      <c r="I1993" s="1"/>
    </row>
    <row r="1994" spans="2:9">
      <c r="B1994" s="1"/>
      <c r="C1994" s="29"/>
      <c r="D1994" s="27"/>
      <c r="E1994" s="27"/>
      <c r="F1994" s="27"/>
      <c r="G1994" s="1"/>
      <c r="H1994" s="1"/>
      <c r="I1994" s="1"/>
    </row>
    <row r="1995" spans="2:9">
      <c r="B1995" s="1"/>
      <c r="C1995" s="29"/>
      <c r="D1995" s="27"/>
      <c r="E1995" s="27"/>
      <c r="F1995" s="27"/>
      <c r="G1995" s="1"/>
      <c r="H1995" s="1"/>
      <c r="I1995" s="1"/>
    </row>
    <row r="1996" spans="2:9">
      <c r="B1996" s="1"/>
      <c r="C1996" s="29"/>
      <c r="D1996" s="27"/>
      <c r="E1996" s="27"/>
      <c r="F1996" s="27"/>
      <c r="G1996" s="1"/>
      <c r="H1996" s="1"/>
      <c r="I1996" s="1"/>
    </row>
    <row r="1997" spans="2:9">
      <c r="B1997" s="1"/>
      <c r="C1997" s="29"/>
      <c r="D1997" s="27"/>
      <c r="E1997" s="27"/>
      <c r="F1997" s="27"/>
      <c r="G1997" s="1"/>
      <c r="H1997" s="1"/>
      <c r="I1997" s="1"/>
    </row>
    <row r="1998" spans="2:9">
      <c r="B1998" s="1"/>
      <c r="C1998" s="29"/>
      <c r="D1998" s="27"/>
      <c r="E1998" s="27"/>
      <c r="F1998" s="27"/>
      <c r="G1998" s="1"/>
      <c r="H1998" s="1"/>
      <c r="I1998" s="1"/>
    </row>
    <row r="1999" spans="2:9">
      <c r="B1999" s="1"/>
      <c r="C1999" s="29"/>
      <c r="D1999" s="27"/>
      <c r="E1999" s="27"/>
      <c r="F1999" s="27"/>
      <c r="G1999" s="1"/>
      <c r="H1999" s="1"/>
      <c r="I1999" s="1"/>
    </row>
    <row r="2000" spans="2:9">
      <c r="B2000" s="1"/>
      <c r="C2000" s="29"/>
      <c r="D2000" s="27"/>
      <c r="E2000" s="27"/>
      <c r="F2000" s="27"/>
      <c r="G2000" s="1"/>
      <c r="H2000" s="1"/>
      <c r="I2000" s="1"/>
    </row>
    <row r="2001" spans="2:9">
      <c r="B2001" s="1"/>
      <c r="C2001" s="29"/>
      <c r="D2001" s="27"/>
      <c r="E2001" s="27"/>
      <c r="F2001" s="27"/>
      <c r="G2001" s="1"/>
      <c r="H2001" s="1"/>
      <c r="I2001" s="1"/>
    </row>
    <row r="2002" spans="2:9">
      <c r="B2002" s="1"/>
      <c r="C2002" s="29"/>
      <c r="D2002" s="27"/>
      <c r="E2002" s="27"/>
      <c r="F2002" s="27"/>
      <c r="G2002" s="1"/>
      <c r="H2002" s="1"/>
      <c r="I2002" s="1"/>
    </row>
    <row r="2003" spans="2:9">
      <c r="B2003" s="1"/>
      <c r="C2003" s="29"/>
      <c r="D2003" s="27"/>
      <c r="E2003" s="27"/>
      <c r="F2003" s="27"/>
      <c r="G2003" s="1"/>
      <c r="H2003" s="1"/>
      <c r="I2003" s="1"/>
    </row>
    <row r="2004" spans="2:9">
      <c r="B2004" s="1"/>
      <c r="C2004" s="29"/>
      <c r="D2004" s="27"/>
      <c r="E2004" s="27"/>
      <c r="F2004" s="27"/>
      <c r="G2004" s="1"/>
      <c r="H2004" s="1"/>
      <c r="I2004" s="1"/>
    </row>
    <row r="2005" spans="2:9">
      <c r="B2005" s="1"/>
      <c r="C2005" s="29"/>
      <c r="D2005" s="27"/>
      <c r="E2005" s="27"/>
      <c r="F2005" s="27"/>
      <c r="G2005" s="1"/>
      <c r="H2005" s="1"/>
      <c r="I2005" s="1"/>
    </row>
    <row r="2006" spans="2:9">
      <c r="B2006" s="1"/>
      <c r="C2006" s="29"/>
      <c r="D2006" s="27"/>
      <c r="E2006" s="27"/>
      <c r="F2006" s="27"/>
      <c r="G2006" s="1"/>
      <c r="H2006" s="1"/>
      <c r="I2006" s="1"/>
    </row>
    <row r="2007" spans="2:9">
      <c r="B2007" s="1"/>
      <c r="C2007" s="29"/>
      <c r="D2007" s="27"/>
      <c r="E2007" s="27"/>
      <c r="F2007" s="27"/>
      <c r="G2007" s="1"/>
      <c r="H2007" s="1"/>
      <c r="I2007" s="1"/>
    </row>
    <row r="2008" spans="2:9">
      <c r="B2008" s="1"/>
      <c r="C2008" s="29"/>
      <c r="D2008" s="27"/>
      <c r="E2008" s="27"/>
      <c r="F2008" s="27"/>
      <c r="G2008" s="1"/>
      <c r="H2008" s="1"/>
      <c r="I2008" s="1"/>
    </row>
    <row r="2009" spans="2:9">
      <c r="B2009" s="1"/>
      <c r="C2009" s="29"/>
      <c r="D2009" s="27"/>
      <c r="E2009" s="27"/>
      <c r="F2009" s="27"/>
      <c r="G2009" s="1"/>
      <c r="H2009" s="1"/>
      <c r="I2009" s="1"/>
    </row>
    <row r="2010" spans="2:9">
      <c r="B2010" s="1"/>
      <c r="C2010" s="29"/>
      <c r="D2010" s="27"/>
      <c r="E2010" s="27"/>
      <c r="F2010" s="27"/>
      <c r="G2010" s="1"/>
      <c r="H2010" s="1"/>
      <c r="I2010" s="1"/>
    </row>
    <row r="2011" spans="2:9">
      <c r="B2011" s="1"/>
      <c r="C2011" s="29"/>
      <c r="D2011" s="27"/>
      <c r="E2011" s="27"/>
      <c r="F2011" s="27"/>
      <c r="G2011" s="1"/>
      <c r="H2011" s="1"/>
      <c r="I2011" s="1"/>
    </row>
    <row r="2012" spans="2:9">
      <c r="B2012" s="1"/>
      <c r="C2012" s="29"/>
      <c r="D2012" s="27"/>
      <c r="E2012" s="27"/>
      <c r="F2012" s="27"/>
      <c r="G2012" s="1"/>
      <c r="H2012" s="1"/>
      <c r="I2012" s="1"/>
    </row>
    <row r="2013" spans="2:9">
      <c r="B2013" s="1"/>
      <c r="C2013" s="29"/>
      <c r="D2013" s="27"/>
      <c r="E2013" s="27"/>
      <c r="F2013" s="27"/>
      <c r="G2013" s="1"/>
      <c r="H2013" s="1"/>
      <c r="I2013" s="1"/>
    </row>
    <row r="2014" spans="2:9">
      <c r="B2014" s="1"/>
      <c r="C2014" s="29"/>
      <c r="D2014" s="27"/>
      <c r="E2014" s="27"/>
      <c r="F2014" s="27"/>
      <c r="G2014" s="1"/>
      <c r="H2014" s="1"/>
      <c r="I2014" s="1"/>
    </row>
    <row r="2015" spans="2:9">
      <c r="B2015" s="1"/>
      <c r="C2015" s="29"/>
      <c r="D2015" s="27"/>
      <c r="E2015" s="27"/>
      <c r="F2015" s="27"/>
      <c r="G2015" s="1"/>
      <c r="H2015" s="1"/>
      <c r="I2015" s="1"/>
    </row>
    <row r="2016" spans="2:9">
      <c r="B2016" s="1"/>
      <c r="C2016" s="29"/>
      <c r="D2016" s="27"/>
      <c r="E2016" s="27"/>
      <c r="F2016" s="27"/>
      <c r="G2016" s="1"/>
      <c r="H2016" s="1"/>
      <c r="I2016" s="1"/>
    </row>
    <row r="2017" spans="2:9">
      <c r="B2017" s="1"/>
      <c r="C2017" s="29"/>
      <c r="D2017" s="27"/>
      <c r="E2017" s="27"/>
      <c r="F2017" s="27"/>
      <c r="G2017" s="1"/>
      <c r="H2017" s="1"/>
      <c r="I2017" s="1"/>
    </row>
    <row r="2018" spans="2:9">
      <c r="B2018" s="1"/>
      <c r="C2018" s="29"/>
      <c r="D2018" s="27"/>
      <c r="E2018" s="27"/>
      <c r="F2018" s="27"/>
      <c r="G2018" s="1"/>
      <c r="H2018" s="1"/>
      <c r="I2018" s="1"/>
    </row>
    <row r="2019" spans="2:9">
      <c r="B2019" s="1"/>
      <c r="C2019" s="29"/>
      <c r="D2019" s="27"/>
      <c r="E2019" s="27"/>
      <c r="F2019" s="27"/>
      <c r="G2019" s="1"/>
      <c r="H2019" s="1"/>
      <c r="I2019" s="1"/>
    </row>
    <row r="2020" spans="2:9">
      <c r="B2020" s="1"/>
      <c r="C2020" s="29"/>
      <c r="D2020" s="27"/>
      <c r="E2020" s="27"/>
      <c r="F2020" s="27"/>
      <c r="G2020" s="1"/>
      <c r="H2020" s="1"/>
      <c r="I2020" s="1"/>
    </row>
    <row r="2021" spans="2:9">
      <c r="B2021" s="1"/>
      <c r="C2021" s="29"/>
      <c r="D2021" s="27"/>
      <c r="E2021" s="27"/>
      <c r="F2021" s="27"/>
      <c r="G2021" s="1"/>
      <c r="H2021" s="1"/>
      <c r="I2021" s="1"/>
    </row>
    <row r="2022" spans="2:9">
      <c r="B2022" s="1"/>
      <c r="C2022" s="29"/>
      <c r="D2022" s="27"/>
      <c r="E2022" s="27"/>
      <c r="F2022" s="27"/>
      <c r="G2022" s="1"/>
      <c r="H2022" s="1"/>
      <c r="I2022" s="1"/>
    </row>
    <row r="2023" spans="2:9">
      <c r="B2023" s="1"/>
      <c r="C2023" s="29"/>
      <c r="D2023" s="27"/>
      <c r="E2023" s="27"/>
      <c r="F2023" s="27"/>
      <c r="G2023" s="1"/>
      <c r="H2023" s="1"/>
      <c r="I2023" s="1"/>
    </row>
    <row r="2024" spans="2:9">
      <c r="B2024" s="1"/>
      <c r="C2024" s="29"/>
      <c r="D2024" s="27"/>
      <c r="E2024" s="27"/>
      <c r="F2024" s="27"/>
      <c r="G2024" s="1"/>
      <c r="H2024" s="1"/>
      <c r="I2024" s="1"/>
    </row>
    <row r="2025" spans="2:9">
      <c r="B2025" s="1"/>
      <c r="C2025" s="29"/>
      <c r="D2025" s="27"/>
      <c r="E2025" s="27"/>
      <c r="F2025" s="27"/>
      <c r="G2025" s="1"/>
      <c r="H2025" s="1"/>
      <c r="I2025" s="1"/>
    </row>
    <row r="2026" spans="2:9">
      <c r="B2026" s="1"/>
      <c r="C2026" s="29"/>
      <c r="D2026" s="27"/>
      <c r="E2026" s="27"/>
      <c r="F2026" s="27"/>
      <c r="G2026" s="1"/>
      <c r="H2026" s="1"/>
      <c r="I2026" s="1"/>
    </row>
    <row r="2027" spans="2:9">
      <c r="B2027" s="1"/>
      <c r="C2027" s="29"/>
      <c r="D2027" s="27"/>
      <c r="E2027" s="27"/>
      <c r="F2027" s="27"/>
      <c r="G2027" s="1"/>
      <c r="H2027" s="1"/>
      <c r="I2027" s="1"/>
    </row>
    <row r="2028" spans="2:9">
      <c r="B2028" s="1"/>
      <c r="C2028" s="29"/>
      <c r="D2028" s="27"/>
      <c r="E2028" s="27"/>
      <c r="F2028" s="27"/>
      <c r="G2028" s="1"/>
      <c r="H2028" s="1"/>
      <c r="I2028" s="1"/>
    </row>
    <row r="2029" spans="2:9">
      <c r="B2029" s="1"/>
      <c r="C2029" s="29"/>
      <c r="D2029" s="27"/>
      <c r="E2029" s="27"/>
      <c r="F2029" s="27"/>
      <c r="G2029" s="1"/>
      <c r="H2029" s="1"/>
      <c r="I2029" s="1"/>
    </row>
    <row r="2030" spans="2:9">
      <c r="B2030" s="1"/>
      <c r="C2030" s="29"/>
      <c r="D2030" s="27"/>
      <c r="E2030" s="27"/>
      <c r="F2030" s="27"/>
      <c r="G2030" s="1"/>
      <c r="H2030" s="1"/>
      <c r="I2030" s="1"/>
    </row>
    <row r="2031" spans="2:9">
      <c r="B2031" s="1"/>
      <c r="C2031" s="29"/>
      <c r="D2031" s="27"/>
      <c r="E2031" s="27"/>
      <c r="F2031" s="27"/>
      <c r="G2031" s="1"/>
      <c r="H2031" s="1"/>
      <c r="I2031" s="1"/>
    </row>
    <row r="2032" spans="2:9">
      <c r="B2032" s="1"/>
      <c r="C2032" s="29"/>
      <c r="D2032" s="27"/>
      <c r="E2032" s="27"/>
      <c r="F2032" s="27"/>
      <c r="G2032" s="1"/>
      <c r="H2032" s="1"/>
      <c r="I2032" s="1"/>
    </row>
    <row r="2033" spans="2:9">
      <c r="B2033" s="1"/>
      <c r="C2033" s="29"/>
      <c r="D2033" s="27"/>
      <c r="E2033" s="27"/>
      <c r="F2033" s="27"/>
      <c r="G2033" s="1"/>
      <c r="H2033" s="1"/>
      <c r="I2033" s="1"/>
    </row>
    <row r="2034" spans="2:9">
      <c r="B2034" s="1"/>
      <c r="C2034" s="29"/>
      <c r="D2034" s="27"/>
      <c r="E2034" s="27"/>
      <c r="F2034" s="27"/>
      <c r="G2034" s="1"/>
      <c r="H2034" s="1"/>
      <c r="I2034" s="1"/>
    </row>
    <row r="2035" spans="2:9">
      <c r="B2035" s="1"/>
      <c r="C2035" s="29"/>
      <c r="D2035" s="27"/>
      <c r="E2035" s="27"/>
      <c r="F2035" s="27"/>
      <c r="G2035" s="1"/>
      <c r="H2035" s="1"/>
      <c r="I2035" s="1"/>
    </row>
    <row r="2036" spans="2:9">
      <c r="B2036" s="1"/>
      <c r="C2036" s="29"/>
      <c r="D2036" s="27"/>
      <c r="E2036" s="27"/>
      <c r="F2036" s="27"/>
      <c r="G2036" s="1"/>
      <c r="H2036" s="1"/>
      <c r="I2036" s="1"/>
    </row>
    <row r="2037" spans="2:9">
      <c r="B2037" s="1"/>
      <c r="C2037" s="29"/>
      <c r="D2037" s="27"/>
      <c r="E2037" s="27"/>
      <c r="F2037" s="27"/>
      <c r="G2037" s="1"/>
      <c r="H2037" s="1"/>
      <c r="I2037" s="1"/>
    </row>
    <row r="2038" spans="2:9">
      <c r="B2038" s="1"/>
      <c r="C2038" s="29"/>
      <c r="D2038" s="27"/>
      <c r="E2038" s="27"/>
      <c r="F2038" s="27"/>
      <c r="G2038" s="1"/>
      <c r="H2038" s="1"/>
      <c r="I2038" s="1"/>
    </row>
    <row r="2039" spans="2:9">
      <c r="B2039" s="1"/>
      <c r="C2039" s="29"/>
      <c r="D2039" s="27"/>
      <c r="E2039" s="27"/>
      <c r="F2039" s="27"/>
      <c r="G2039" s="1"/>
      <c r="H2039" s="1"/>
      <c r="I2039" s="1"/>
    </row>
    <row r="2040" spans="2:9">
      <c r="B2040" s="1"/>
      <c r="C2040" s="29"/>
      <c r="D2040" s="27"/>
      <c r="E2040" s="27"/>
      <c r="F2040" s="27"/>
      <c r="G2040" s="1"/>
      <c r="H2040" s="1"/>
      <c r="I2040" s="1"/>
    </row>
    <row r="2041" spans="2:9">
      <c r="B2041" s="1"/>
      <c r="C2041" s="29"/>
      <c r="D2041" s="27"/>
      <c r="E2041" s="27"/>
      <c r="F2041" s="27"/>
      <c r="G2041" s="1"/>
      <c r="H2041" s="1"/>
      <c r="I2041" s="1"/>
    </row>
    <row r="2042" spans="2:9">
      <c r="B2042" s="1"/>
      <c r="C2042" s="29"/>
      <c r="D2042" s="27"/>
      <c r="E2042" s="27"/>
      <c r="F2042" s="27"/>
      <c r="G2042" s="1"/>
      <c r="H2042" s="1"/>
      <c r="I2042" s="1"/>
    </row>
    <row r="2043" spans="2:9">
      <c r="B2043" s="1"/>
      <c r="C2043" s="29"/>
      <c r="D2043" s="27"/>
      <c r="E2043" s="27"/>
      <c r="F2043" s="27"/>
      <c r="G2043" s="1"/>
      <c r="H2043" s="1"/>
      <c r="I2043" s="1"/>
    </row>
    <row r="2044" spans="2:9">
      <c r="B2044" s="1"/>
      <c r="C2044" s="29"/>
      <c r="D2044" s="27"/>
      <c r="E2044" s="27"/>
      <c r="F2044" s="27"/>
      <c r="G2044" s="1"/>
      <c r="H2044" s="1"/>
      <c r="I2044" s="1"/>
    </row>
    <row r="2045" spans="2:9">
      <c r="B2045" s="1"/>
      <c r="C2045" s="29"/>
      <c r="D2045" s="27"/>
      <c r="E2045" s="27"/>
      <c r="F2045" s="27"/>
      <c r="G2045" s="1"/>
      <c r="H2045" s="1"/>
      <c r="I2045" s="1"/>
    </row>
    <row r="2046" spans="2:9">
      <c r="B2046" s="1"/>
      <c r="C2046" s="29"/>
      <c r="D2046" s="27"/>
      <c r="E2046" s="27"/>
      <c r="F2046" s="27"/>
      <c r="G2046" s="1"/>
      <c r="H2046" s="1"/>
      <c r="I2046" s="1"/>
    </row>
    <row r="2047" spans="2:9">
      <c r="B2047" s="1"/>
      <c r="C2047" s="29"/>
      <c r="D2047" s="27"/>
      <c r="E2047" s="27"/>
      <c r="F2047" s="27"/>
      <c r="G2047" s="1"/>
      <c r="H2047" s="1"/>
      <c r="I2047" s="1"/>
    </row>
    <row r="2048" spans="2:9">
      <c r="B2048" s="1"/>
      <c r="C2048" s="29"/>
      <c r="D2048" s="27"/>
      <c r="E2048" s="27"/>
      <c r="F2048" s="27"/>
      <c r="G2048" s="1"/>
      <c r="H2048" s="1"/>
      <c r="I2048" s="1"/>
    </row>
    <row r="2049" spans="2:9">
      <c r="B2049" s="1"/>
      <c r="C2049" s="29"/>
      <c r="D2049" s="27"/>
      <c r="E2049" s="27"/>
      <c r="F2049" s="27"/>
      <c r="G2049" s="1"/>
      <c r="H2049" s="1"/>
      <c r="I2049" s="1"/>
    </row>
    <row r="2050" spans="2:9">
      <c r="B2050" s="1"/>
      <c r="C2050" s="29"/>
      <c r="D2050" s="27"/>
      <c r="E2050" s="27"/>
      <c r="F2050" s="27"/>
      <c r="G2050" s="1"/>
      <c r="H2050" s="1"/>
      <c r="I2050" s="1"/>
    </row>
    <row r="2051" spans="2:9">
      <c r="B2051" s="1"/>
      <c r="C2051" s="29"/>
      <c r="D2051" s="27"/>
      <c r="E2051" s="27"/>
      <c r="F2051" s="27"/>
      <c r="G2051" s="1"/>
      <c r="H2051" s="1"/>
      <c r="I2051" s="1"/>
    </row>
    <row r="2052" spans="2:9">
      <c r="B2052" s="1"/>
      <c r="C2052" s="29"/>
      <c r="D2052" s="27"/>
      <c r="E2052" s="27"/>
      <c r="F2052" s="27"/>
      <c r="G2052" s="1"/>
      <c r="H2052" s="1"/>
      <c r="I2052" s="1"/>
    </row>
    <row r="2053" spans="2:9">
      <c r="B2053" s="1"/>
      <c r="C2053" s="29"/>
      <c r="D2053" s="27"/>
      <c r="E2053" s="27"/>
      <c r="F2053" s="27"/>
      <c r="G2053" s="1"/>
      <c r="H2053" s="1"/>
      <c r="I2053" s="1"/>
    </row>
    <row r="2054" spans="2:9">
      <c r="B2054" s="1"/>
      <c r="C2054" s="29"/>
      <c r="D2054" s="27"/>
      <c r="E2054" s="27"/>
      <c r="F2054" s="27"/>
      <c r="G2054" s="1"/>
      <c r="H2054" s="1"/>
      <c r="I2054" s="1"/>
    </row>
    <row r="2055" spans="2:9">
      <c r="B2055" s="1"/>
      <c r="C2055" s="29"/>
      <c r="D2055" s="27"/>
      <c r="E2055" s="27"/>
      <c r="F2055" s="27"/>
      <c r="G2055" s="1"/>
      <c r="H2055" s="1"/>
      <c r="I2055" s="1"/>
    </row>
    <row r="2056" spans="2:9">
      <c r="B2056" s="1"/>
      <c r="C2056" s="29"/>
      <c r="D2056" s="27"/>
      <c r="E2056" s="27"/>
      <c r="F2056" s="27"/>
      <c r="G2056" s="1"/>
      <c r="H2056" s="1"/>
      <c r="I2056" s="1"/>
    </row>
    <row r="2057" spans="2:9">
      <c r="B2057" s="1"/>
      <c r="C2057" s="29"/>
      <c r="D2057" s="27"/>
      <c r="E2057" s="27"/>
      <c r="F2057" s="27"/>
      <c r="G2057" s="1"/>
      <c r="H2057" s="1"/>
      <c r="I2057" s="1"/>
    </row>
    <row r="2058" spans="2:9">
      <c r="B2058" s="1"/>
      <c r="C2058" s="29"/>
      <c r="D2058" s="27"/>
      <c r="E2058" s="27"/>
      <c r="F2058" s="27"/>
      <c r="G2058" s="1"/>
      <c r="H2058" s="1"/>
      <c r="I2058" s="1"/>
    </row>
    <row r="2059" spans="2:9">
      <c r="B2059" s="1"/>
      <c r="C2059" s="29"/>
      <c r="D2059" s="27"/>
      <c r="E2059" s="27"/>
      <c r="F2059" s="27"/>
      <c r="G2059" s="1"/>
      <c r="H2059" s="1"/>
      <c r="I2059" s="1"/>
    </row>
    <row r="2060" spans="2:9">
      <c r="B2060" s="1"/>
      <c r="C2060" s="29"/>
      <c r="D2060" s="27"/>
      <c r="E2060" s="27"/>
      <c r="F2060" s="27"/>
      <c r="G2060" s="1"/>
      <c r="H2060" s="1"/>
      <c r="I2060" s="1"/>
    </row>
    <row r="2061" spans="2:9">
      <c r="B2061" s="1"/>
      <c r="C2061" s="29"/>
      <c r="D2061" s="27"/>
      <c r="E2061" s="27"/>
      <c r="F2061" s="27"/>
      <c r="G2061" s="1"/>
      <c r="H2061" s="1"/>
      <c r="I2061" s="1"/>
    </row>
    <row r="2062" spans="2:9">
      <c r="B2062" s="1"/>
      <c r="C2062" s="29"/>
      <c r="D2062" s="27"/>
      <c r="E2062" s="27"/>
      <c r="F2062" s="27"/>
      <c r="G2062" s="1"/>
      <c r="H2062" s="1"/>
      <c r="I2062" s="1"/>
    </row>
    <row r="2063" spans="2:9">
      <c r="B2063" s="1"/>
      <c r="C2063" s="29"/>
      <c r="D2063" s="27"/>
      <c r="E2063" s="27"/>
      <c r="F2063" s="27"/>
      <c r="G2063" s="1"/>
      <c r="H2063" s="1"/>
      <c r="I2063" s="1"/>
    </row>
    <row r="2064" spans="2:9">
      <c r="B2064" s="1"/>
      <c r="C2064" s="29"/>
      <c r="D2064" s="27"/>
      <c r="E2064" s="27"/>
      <c r="F2064" s="27"/>
      <c r="G2064" s="1"/>
      <c r="H2064" s="1"/>
      <c r="I2064" s="1"/>
    </row>
    <row r="2065" spans="2:9">
      <c r="B2065" s="1"/>
      <c r="C2065" s="29"/>
      <c r="D2065" s="27"/>
      <c r="E2065" s="27"/>
      <c r="F2065" s="27"/>
      <c r="G2065" s="1"/>
      <c r="H2065" s="1"/>
      <c r="I2065" s="1"/>
    </row>
    <row r="2066" spans="2:9">
      <c r="B2066" s="1"/>
      <c r="C2066" s="29"/>
      <c r="D2066" s="27"/>
      <c r="E2066" s="27"/>
      <c r="F2066" s="27"/>
      <c r="G2066" s="1"/>
      <c r="H2066" s="1"/>
      <c r="I2066" s="1"/>
    </row>
    <row r="2067" spans="2:9">
      <c r="B2067" s="1"/>
      <c r="C2067" s="29"/>
      <c r="D2067" s="27"/>
      <c r="E2067" s="27"/>
      <c r="F2067" s="27"/>
      <c r="G2067" s="1"/>
      <c r="H2067" s="1"/>
      <c r="I2067" s="1"/>
    </row>
    <row r="2068" spans="2:9">
      <c r="B2068" s="1"/>
      <c r="C2068" s="29"/>
      <c r="D2068" s="27"/>
      <c r="E2068" s="27"/>
      <c r="F2068" s="27"/>
      <c r="G2068" s="1"/>
      <c r="H2068" s="1"/>
      <c r="I2068" s="1"/>
    </row>
    <row r="2069" spans="2:9">
      <c r="B2069" s="1"/>
      <c r="C2069" s="29"/>
      <c r="D2069" s="27"/>
      <c r="E2069" s="27"/>
      <c r="F2069" s="27"/>
      <c r="G2069" s="1"/>
      <c r="H2069" s="1"/>
      <c r="I2069" s="1"/>
    </row>
    <row r="2070" spans="2:9">
      <c r="B2070" s="1"/>
      <c r="C2070" s="29"/>
      <c r="D2070" s="27"/>
      <c r="E2070" s="27"/>
      <c r="F2070" s="27"/>
      <c r="G2070" s="1"/>
      <c r="H2070" s="1"/>
      <c r="I2070" s="1"/>
    </row>
    <row r="2071" spans="2:9">
      <c r="B2071" s="1"/>
      <c r="C2071" s="29"/>
      <c r="D2071" s="27"/>
      <c r="E2071" s="27"/>
      <c r="F2071" s="27"/>
      <c r="G2071" s="1"/>
      <c r="H2071" s="1"/>
      <c r="I2071" s="1"/>
    </row>
    <row r="2072" spans="2:9">
      <c r="B2072" s="1"/>
      <c r="C2072" s="29"/>
      <c r="D2072" s="27"/>
      <c r="E2072" s="27"/>
      <c r="F2072" s="27"/>
      <c r="G2072" s="1"/>
      <c r="H2072" s="1"/>
      <c r="I2072" s="1"/>
    </row>
    <row r="2073" spans="2:9">
      <c r="B2073" s="1"/>
      <c r="C2073" s="29"/>
      <c r="D2073" s="27"/>
      <c r="E2073" s="27"/>
      <c r="F2073" s="27"/>
      <c r="G2073" s="1"/>
      <c r="H2073" s="1"/>
      <c r="I2073" s="1"/>
    </row>
    <row r="2074" spans="2:9">
      <c r="B2074" s="1"/>
      <c r="C2074" s="29"/>
      <c r="D2074" s="27"/>
      <c r="E2074" s="27"/>
      <c r="F2074" s="27"/>
      <c r="G2074" s="1"/>
      <c r="H2074" s="1"/>
      <c r="I2074" s="1"/>
    </row>
    <row r="2075" spans="2:9">
      <c r="B2075" s="1"/>
      <c r="C2075" s="29"/>
      <c r="D2075" s="27"/>
      <c r="E2075" s="27"/>
      <c r="F2075" s="27"/>
      <c r="G2075" s="1"/>
      <c r="H2075" s="1"/>
      <c r="I2075" s="1"/>
    </row>
    <row r="2076" spans="2:9">
      <c r="B2076" s="1"/>
      <c r="C2076" s="29"/>
      <c r="D2076" s="27"/>
      <c r="E2076" s="27"/>
      <c r="F2076" s="27"/>
      <c r="G2076" s="1"/>
      <c r="H2076" s="1"/>
      <c r="I2076" s="1"/>
    </row>
    <row r="2077" spans="2:9">
      <c r="B2077" s="1"/>
      <c r="C2077" s="29"/>
      <c r="D2077" s="27"/>
      <c r="E2077" s="27"/>
      <c r="F2077" s="27"/>
      <c r="G2077" s="1"/>
      <c r="H2077" s="1"/>
      <c r="I2077" s="1"/>
    </row>
    <row r="2078" spans="2:9">
      <c r="B2078" s="1"/>
      <c r="C2078" s="29"/>
      <c r="D2078" s="27"/>
      <c r="E2078" s="27"/>
      <c r="F2078" s="27"/>
      <c r="G2078" s="1"/>
      <c r="H2078" s="1"/>
      <c r="I2078" s="1"/>
    </row>
    <row r="2079" spans="2:9">
      <c r="B2079" s="1"/>
      <c r="C2079" s="29"/>
      <c r="D2079" s="27"/>
      <c r="E2079" s="27"/>
      <c r="F2079" s="27"/>
      <c r="G2079" s="1"/>
      <c r="H2079" s="1"/>
      <c r="I2079" s="1"/>
    </row>
    <row r="2080" spans="2:9">
      <c r="B2080" s="1"/>
      <c r="C2080" s="29"/>
      <c r="D2080" s="27"/>
      <c r="E2080" s="27"/>
      <c r="F2080" s="27"/>
      <c r="G2080" s="1"/>
      <c r="H2080" s="1"/>
      <c r="I2080" s="1"/>
    </row>
    <row r="2081" spans="2:9">
      <c r="B2081" s="1"/>
      <c r="C2081" s="29"/>
      <c r="D2081" s="27"/>
      <c r="E2081" s="27"/>
      <c r="F2081" s="27"/>
      <c r="G2081" s="1"/>
      <c r="H2081" s="1"/>
      <c r="I2081" s="1"/>
    </row>
    <row r="2082" spans="2:9">
      <c r="B2082" s="1"/>
      <c r="C2082" s="29"/>
      <c r="D2082" s="27"/>
      <c r="E2082" s="27"/>
      <c r="F2082" s="27"/>
      <c r="G2082" s="1"/>
      <c r="H2082" s="1"/>
      <c r="I2082" s="1"/>
    </row>
    <row r="2083" spans="2:9">
      <c r="B2083" s="1"/>
      <c r="C2083" s="29"/>
      <c r="D2083" s="27"/>
      <c r="E2083" s="27"/>
      <c r="F2083" s="27"/>
      <c r="G2083" s="1"/>
      <c r="H2083" s="1"/>
      <c r="I2083" s="1"/>
    </row>
    <row r="2084" spans="2:9">
      <c r="B2084" s="1"/>
      <c r="C2084" s="29"/>
      <c r="D2084" s="27"/>
      <c r="E2084" s="27"/>
      <c r="F2084" s="27"/>
      <c r="G2084" s="1"/>
      <c r="H2084" s="1"/>
      <c r="I2084" s="1"/>
    </row>
    <row r="2085" spans="2:9">
      <c r="B2085" s="1"/>
      <c r="C2085" s="29"/>
      <c r="D2085" s="27"/>
      <c r="E2085" s="27"/>
      <c r="F2085" s="27"/>
      <c r="G2085" s="1"/>
      <c r="H2085" s="1"/>
      <c r="I2085" s="1"/>
    </row>
    <row r="2086" spans="2:9">
      <c r="B2086" s="1"/>
      <c r="C2086" s="29"/>
      <c r="D2086" s="27"/>
      <c r="E2086" s="27"/>
      <c r="F2086" s="27"/>
      <c r="G2086" s="1"/>
      <c r="H2086" s="1"/>
      <c r="I2086" s="1"/>
    </row>
    <row r="2087" spans="2:9">
      <c r="B2087" s="1"/>
      <c r="C2087" s="29"/>
      <c r="D2087" s="27"/>
      <c r="E2087" s="27"/>
      <c r="F2087" s="27"/>
      <c r="G2087" s="1"/>
      <c r="H2087" s="1"/>
      <c r="I2087" s="1"/>
    </row>
    <row r="2088" spans="2:9">
      <c r="B2088" s="1"/>
      <c r="C2088" s="29"/>
      <c r="D2088" s="27"/>
      <c r="E2088" s="27"/>
      <c r="F2088" s="27"/>
      <c r="G2088" s="1"/>
      <c r="H2088" s="1"/>
      <c r="I2088" s="1"/>
    </row>
    <row r="2089" spans="2:9">
      <c r="B2089" s="1"/>
      <c r="C2089" s="29"/>
      <c r="D2089" s="27"/>
      <c r="E2089" s="27"/>
      <c r="F2089" s="27"/>
      <c r="G2089" s="1"/>
      <c r="H2089" s="1"/>
      <c r="I2089" s="1"/>
    </row>
    <row r="2090" spans="2:9">
      <c r="B2090" s="1"/>
      <c r="C2090" s="29"/>
      <c r="D2090" s="27"/>
      <c r="E2090" s="27"/>
      <c r="F2090" s="27"/>
      <c r="G2090" s="1"/>
      <c r="H2090" s="1"/>
      <c r="I2090" s="1"/>
    </row>
    <row r="2091" spans="2:9">
      <c r="B2091" s="1"/>
      <c r="C2091" s="29"/>
      <c r="D2091" s="27"/>
      <c r="E2091" s="27"/>
      <c r="F2091" s="27"/>
      <c r="G2091" s="1"/>
      <c r="H2091" s="1"/>
      <c r="I2091" s="1"/>
    </row>
    <row r="2092" spans="2:9">
      <c r="B2092" s="1"/>
      <c r="C2092" s="29"/>
      <c r="D2092" s="27"/>
      <c r="E2092" s="27"/>
      <c r="F2092" s="27"/>
      <c r="G2092" s="1"/>
      <c r="H2092" s="1"/>
      <c r="I2092" s="1"/>
    </row>
    <row r="2093" spans="2:9">
      <c r="B2093" s="1"/>
      <c r="C2093" s="29"/>
      <c r="D2093" s="27"/>
      <c r="E2093" s="27"/>
      <c r="F2093" s="27"/>
      <c r="G2093" s="1"/>
      <c r="H2093" s="1"/>
      <c r="I2093" s="1"/>
    </row>
    <row r="2094" spans="2:9">
      <c r="B2094" s="1"/>
      <c r="C2094" s="29"/>
      <c r="D2094" s="27"/>
      <c r="E2094" s="27"/>
      <c r="F2094" s="27"/>
      <c r="G2094" s="1"/>
      <c r="H2094" s="1"/>
      <c r="I2094" s="1"/>
    </row>
    <row r="2095" spans="2:9">
      <c r="B2095" s="1"/>
      <c r="C2095" s="29"/>
      <c r="D2095" s="27"/>
      <c r="E2095" s="27"/>
      <c r="F2095" s="27"/>
      <c r="G2095" s="1"/>
      <c r="H2095" s="1"/>
      <c r="I2095" s="1"/>
    </row>
    <row r="2096" spans="2:9">
      <c r="B2096" s="1"/>
      <c r="C2096" s="29"/>
      <c r="D2096" s="27"/>
      <c r="E2096" s="27"/>
      <c r="F2096" s="27"/>
      <c r="G2096" s="1"/>
      <c r="H2096" s="1"/>
      <c r="I2096" s="1"/>
    </row>
    <row r="2097" spans="2:9">
      <c r="B2097" s="1"/>
      <c r="C2097" s="29"/>
      <c r="D2097" s="27"/>
      <c r="E2097" s="27"/>
      <c r="F2097" s="27"/>
      <c r="G2097" s="1"/>
      <c r="H2097" s="1"/>
      <c r="I2097" s="1"/>
    </row>
    <row r="2098" spans="2:9">
      <c r="B2098" s="1"/>
      <c r="C2098" s="29"/>
      <c r="D2098" s="27"/>
      <c r="E2098" s="27"/>
      <c r="F2098" s="27"/>
      <c r="G2098" s="1"/>
      <c r="H2098" s="1"/>
      <c r="I2098" s="1"/>
    </row>
    <row r="2099" spans="2:9">
      <c r="B2099" s="1"/>
      <c r="C2099" s="29"/>
      <c r="D2099" s="27"/>
      <c r="E2099" s="27"/>
      <c r="F2099" s="27"/>
      <c r="G2099" s="1"/>
      <c r="H2099" s="1"/>
      <c r="I2099" s="1"/>
    </row>
    <row r="2100" spans="2:9">
      <c r="B2100" s="1"/>
      <c r="C2100" s="29"/>
      <c r="D2100" s="27"/>
      <c r="E2100" s="27"/>
      <c r="F2100" s="27"/>
      <c r="G2100" s="1"/>
      <c r="H2100" s="1"/>
      <c r="I2100" s="1"/>
    </row>
    <row r="2101" spans="2:9">
      <c r="B2101" s="1"/>
      <c r="C2101" s="29"/>
      <c r="D2101" s="27"/>
      <c r="E2101" s="27"/>
      <c r="F2101" s="27"/>
      <c r="G2101" s="1"/>
      <c r="H2101" s="1"/>
      <c r="I2101" s="1"/>
    </row>
    <row r="2102" spans="2:9">
      <c r="B2102" s="1"/>
      <c r="C2102" s="29"/>
      <c r="D2102" s="27"/>
      <c r="E2102" s="27"/>
      <c r="F2102" s="27"/>
      <c r="G2102" s="1"/>
      <c r="H2102" s="1"/>
      <c r="I2102" s="1"/>
    </row>
    <row r="2103" spans="2:9">
      <c r="B2103" s="1"/>
      <c r="C2103" s="29"/>
      <c r="D2103" s="27"/>
      <c r="E2103" s="27"/>
      <c r="F2103" s="27"/>
      <c r="G2103" s="1"/>
      <c r="H2103" s="1"/>
      <c r="I2103" s="1"/>
    </row>
    <row r="2104" spans="2:9">
      <c r="B2104" s="1"/>
      <c r="C2104" s="29"/>
      <c r="D2104" s="27"/>
      <c r="E2104" s="27"/>
      <c r="F2104" s="27"/>
      <c r="G2104" s="1"/>
      <c r="H2104" s="1"/>
      <c r="I2104" s="1"/>
    </row>
    <row r="2105" spans="2:9">
      <c r="B2105" s="1"/>
      <c r="C2105" s="29"/>
      <c r="D2105" s="27"/>
      <c r="E2105" s="27"/>
      <c r="F2105" s="27"/>
      <c r="G2105" s="1"/>
      <c r="H2105" s="1"/>
      <c r="I2105" s="1"/>
    </row>
    <row r="2106" spans="2:9">
      <c r="B2106" s="1"/>
      <c r="C2106" s="29"/>
      <c r="D2106" s="27"/>
      <c r="E2106" s="27"/>
      <c r="F2106" s="27"/>
      <c r="G2106" s="1"/>
      <c r="H2106" s="1"/>
      <c r="I2106" s="1"/>
    </row>
    <row r="2107" spans="2:9">
      <c r="B2107" s="1"/>
      <c r="C2107" s="29"/>
      <c r="D2107" s="27"/>
      <c r="E2107" s="27"/>
      <c r="F2107" s="27"/>
      <c r="G2107" s="1"/>
      <c r="H2107" s="1"/>
      <c r="I2107" s="1"/>
    </row>
    <row r="2108" spans="2:9">
      <c r="B2108" s="1"/>
      <c r="C2108" s="29"/>
      <c r="D2108" s="27"/>
      <c r="E2108" s="27"/>
      <c r="F2108" s="27"/>
      <c r="G2108" s="1"/>
      <c r="H2108" s="1"/>
      <c r="I2108" s="1"/>
    </row>
    <row r="2109" spans="2:9">
      <c r="B2109" s="1"/>
      <c r="C2109" s="29"/>
      <c r="D2109" s="27"/>
      <c r="E2109" s="27"/>
      <c r="F2109" s="27"/>
      <c r="G2109" s="1"/>
      <c r="H2109" s="1"/>
      <c r="I2109" s="1"/>
    </row>
    <row r="2110" spans="2:9">
      <c r="B2110" s="1"/>
      <c r="C2110" s="29"/>
      <c r="D2110" s="27"/>
      <c r="E2110" s="27"/>
      <c r="F2110" s="27"/>
      <c r="G2110" s="1"/>
      <c r="H2110" s="1"/>
      <c r="I2110" s="1"/>
    </row>
    <row r="2111" spans="2:9">
      <c r="B2111" s="1"/>
      <c r="C2111" s="29"/>
      <c r="D2111" s="27"/>
      <c r="E2111" s="27"/>
      <c r="F2111" s="27"/>
      <c r="G2111" s="1"/>
      <c r="H2111" s="1"/>
      <c r="I2111" s="1"/>
    </row>
    <row r="2112" spans="2:9">
      <c r="B2112" s="1"/>
      <c r="C2112" s="29"/>
      <c r="D2112" s="27"/>
      <c r="E2112" s="27"/>
      <c r="F2112" s="27"/>
      <c r="G2112" s="1"/>
      <c r="H2112" s="1"/>
      <c r="I2112" s="1"/>
    </row>
    <row r="2113" spans="2:9">
      <c r="B2113" s="1"/>
      <c r="C2113" s="29"/>
      <c r="D2113" s="27"/>
      <c r="E2113" s="27"/>
      <c r="F2113" s="27"/>
      <c r="G2113" s="1"/>
      <c r="H2113" s="1"/>
      <c r="I2113" s="1"/>
    </row>
    <row r="2114" spans="2:9">
      <c r="B2114" s="1"/>
      <c r="C2114" s="29"/>
      <c r="D2114" s="27"/>
      <c r="E2114" s="27"/>
      <c r="F2114" s="27"/>
      <c r="G2114" s="1"/>
      <c r="H2114" s="1"/>
      <c r="I2114" s="1"/>
    </row>
    <row r="2115" spans="2:9">
      <c r="B2115" s="1"/>
      <c r="C2115" s="29"/>
      <c r="D2115" s="27"/>
      <c r="E2115" s="27"/>
      <c r="F2115" s="27"/>
      <c r="G2115" s="1"/>
      <c r="H2115" s="1"/>
      <c r="I2115" s="1"/>
    </row>
    <row r="2116" spans="2:9">
      <c r="B2116" s="1"/>
      <c r="C2116" s="29"/>
      <c r="D2116" s="27"/>
      <c r="E2116" s="27"/>
      <c r="F2116" s="27"/>
      <c r="G2116" s="1"/>
      <c r="H2116" s="1"/>
      <c r="I2116" s="1"/>
    </row>
    <row r="2117" spans="2:9">
      <c r="B2117" s="1"/>
      <c r="C2117" s="29"/>
      <c r="D2117" s="27"/>
      <c r="E2117" s="27"/>
      <c r="F2117" s="27"/>
      <c r="G2117" s="1"/>
      <c r="H2117" s="1"/>
      <c r="I2117" s="1"/>
    </row>
    <row r="2118" spans="2:9">
      <c r="B2118" s="1"/>
      <c r="C2118" s="29"/>
      <c r="D2118" s="27"/>
      <c r="E2118" s="27"/>
      <c r="F2118" s="27"/>
      <c r="G2118" s="1"/>
      <c r="H2118" s="1"/>
      <c r="I2118" s="1"/>
    </row>
    <row r="2119" spans="2:9">
      <c r="B2119" s="1"/>
      <c r="C2119" s="29"/>
      <c r="D2119" s="27"/>
      <c r="E2119" s="27"/>
      <c r="F2119" s="27"/>
      <c r="G2119" s="1"/>
      <c r="H2119" s="1"/>
      <c r="I2119" s="1"/>
    </row>
    <row r="2120" spans="2:9">
      <c r="B2120" s="1"/>
      <c r="C2120" s="29"/>
      <c r="D2120" s="27"/>
      <c r="E2120" s="27"/>
      <c r="F2120" s="27"/>
      <c r="G2120" s="1"/>
      <c r="H2120" s="1"/>
      <c r="I2120" s="1"/>
    </row>
    <row r="2121" spans="2:9">
      <c r="B2121" s="1"/>
      <c r="C2121" s="29"/>
      <c r="D2121" s="27"/>
      <c r="E2121" s="27"/>
      <c r="F2121" s="27"/>
      <c r="G2121" s="1"/>
      <c r="H2121" s="1"/>
      <c r="I2121" s="1"/>
    </row>
    <row r="2122" spans="2:9">
      <c r="B2122" s="1"/>
      <c r="C2122" s="29"/>
      <c r="D2122" s="27"/>
      <c r="E2122" s="27"/>
      <c r="F2122" s="27"/>
      <c r="G2122" s="1"/>
      <c r="H2122" s="1"/>
      <c r="I2122" s="1"/>
    </row>
    <row r="2123" spans="2:9">
      <c r="B2123" s="1"/>
      <c r="C2123" s="29"/>
      <c r="D2123" s="27"/>
      <c r="E2123" s="27"/>
      <c r="F2123" s="27"/>
      <c r="G2123" s="1"/>
      <c r="H2123" s="1"/>
      <c r="I2123" s="1"/>
    </row>
    <row r="2124" spans="2:9">
      <c r="B2124" s="1"/>
      <c r="C2124" s="29"/>
      <c r="D2124" s="27"/>
      <c r="E2124" s="27"/>
      <c r="F2124" s="27"/>
      <c r="G2124" s="1"/>
      <c r="H2124" s="1"/>
      <c r="I2124" s="1"/>
    </row>
    <row r="2125" spans="2:9">
      <c r="B2125" s="1"/>
      <c r="C2125" s="29"/>
      <c r="D2125" s="27"/>
      <c r="E2125" s="27"/>
      <c r="F2125" s="27"/>
      <c r="G2125" s="1"/>
      <c r="H2125" s="1"/>
      <c r="I2125" s="1"/>
    </row>
    <row r="2126" spans="2:9">
      <c r="B2126" s="1"/>
      <c r="C2126" s="29"/>
      <c r="D2126" s="27"/>
      <c r="E2126" s="27"/>
      <c r="F2126" s="27"/>
      <c r="G2126" s="1"/>
      <c r="H2126" s="1"/>
      <c r="I2126" s="1"/>
    </row>
    <row r="2127" spans="2:9">
      <c r="B2127" s="1"/>
      <c r="C2127" s="29"/>
      <c r="D2127" s="27"/>
      <c r="E2127" s="27"/>
      <c r="F2127" s="27"/>
      <c r="G2127" s="1"/>
      <c r="H2127" s="1"/>
      <c r="I2127" s="1"/>
    </row>
    <row r="2128" spans="2:9">
      <c r="B2128" s="1"/>
      <c r="C2128" s="29"/>
      <c r="D2128" s="27"/>
      <c r="E2128" s="27"/>
      <c r="F2128" s="27"/>
      <c r="G2128" s="1"/>
      <c r="H2128" s="1"/>
      <c r="I2128" s="1"/>
    </row>
    <row r="2129" spans="2:9">
      <c r="B2129" s="1"/>
      <c r="C2129" s="29"/>
      <c r="D2129" s="27"/>
      <c r="E2129" s="27"/>
      <c r="F2129" s="27"/>
      <c r="G2129" s="1"/>
      <c r="H2129" s="1"/>
      <c r="I2129" s="1"/>
    </row>
    <row r="2130" spans="2:9">
      <c r="B2130" s="1"/>
      <c r="C2130" s="29"/>
      <c r="D2130" s="27"/>
      <c r="E2130" s="27"/>
      <c r="F2130" s="27"/>
      <c r="G2130" s="1"/>
      <c r="H2130" s="1"/>
      <c r="I2130" s="1"/>
    </row>
    <row r="2131" spans="2:9">
      <c r="B2131" s="1"/>
      <c r="C2131" s="29"/>
      <c r="D2131" s="27"/>
      <c r="E2131" s="27"/>
      <c r="F2131" s="27"/>
      <c r="G2131" s="1"/>
      <c r="H2131" s="1"/>
      <c r="I2131" s="1"/>
    </row>
    <row r="2132" spans="2:9">
      <c r="B2132" s="1"/>
      <c r="C2132" s="29"/>
      <c r="D2132" s="27"/>
      <c r="E2132" s="27"/>
      <c r="F2132" s="27"/>
      <c r="G2132" s="1"/>
      <c r="H2132" s="1"/>
      <c r="I2132" s="1"/>
    </row>
    <row r="2133" spans="2:9">
      <c r="B2133" s="1"/>
      <c r="C2133" s="29"/>
      <c r="D2133" s="27"/>
      <c r="E2133" s="27"/>
      <c r="F2133" s="27"/>
      <c r="G2133" s="1"/>
      <c r="H2133" s="1"/>
      <c r="I2133" s="1"/>
    </row>
    <row r="2134" spans="2:9">
      <c r="B2134" s="1"/>
      <c r="C2134" s="29"/>
      <c r="D2134" s="27"/>
      <c r="E2134" s="27"/>
      <c r="F2134" s="27"/>
      <c r="G2134" s="1"/>
      <c r="H2134" s="1"/>
      <c r="I2134" s="1"/>
    </row>
    <row r="2135" spans="2:9">
      <c r="B2135" s="1"/>
      <c r="C2135" s="29"/>
      <c r="D2135" s="27"/>
      <c r="E2135" s="27"/>
      <c r="F2135" s="27"/>
      <c r="G2135" s="1"/>
      <c r="H2135" s="1"/>
      <c r="I2135" s="1"/>
    </row>
    <row r="2136" spans="2:9">
      <c r="B2136" s="1"/>
      <c r="C2136" s="29"/>
      <c r="D2136" s="27"/>
      <c r="E2136" s="27"/>
      <c r="F2136" s="27"/>
      <c r="G2136" s="1"/>
      <c r="H2136" s="1"/>
      <c r="I2136" s="1"/>
    </row>
    <row r="2137" spans="2:9">
      <c r="B2137" s="1"/>
      <c r="C2137" s="29"/>
      <c r="D2137" s="27"/>
      <c r="E2137" s="27"/>
      <c r="F2137" s="27"/>
      <c r="G2137" s="1"/>
      <c r="H2137" s="1"/>
      <c r="I2137" s="1"/>
    </row>
    <row r="2138" spans="2:9">
      <c r="B2138" s="1"/>
      <c r="C2138" s="29"/>
      <c r="D2138" s="27"/>
      <c r="E2138" s="27"/>
      <c r="F2138" s="27"/>
      <c r="G2138" s="1"/>
      <c r="H2138" s="1"/>
      <c r="I2138" s="1"/>
    </row>
    <row r="2139" spans="2:9">
      <c r="B2139" s="1"/>
      <c r="C2139" s="29"/>
      <c r="D2139" s="27"/>
      <c r="E2139" s="27"/>
      <c r="F2139" s="27"/>
      <c r="G2139" s="1"/>
      <c r="H2139" s="1"/>
      <c r="I2139" s="1"/>
    </row>
    <row r="2140" spans="2:9">
      <c r="B2140" s="1"/>
      <c r="C2140" s="29"/>
      <c r="D2140" s="27"/>
      <c r="E2140" s="27"/>
      <c r="F2140" s="27"/>
      <c r="G2140" s="1"/>
      <c r="H2140" s="1"/>
      <c r="I2140" s="1"/>
    </row>
    <row r="2141" spans="2:9">
      <c r="B2141" s="1"/>
      <c r="C2141" s="29"/>
      <c r="D2141" s="27"/>
      <c r="E2141" s="27"/>
      <c r="F2141" s="27"/>
      <c r="G2141" s="1"/>
      <c r="H2141" s="1"/>
      <c r="I2141" s="1"/>
    </row>
    <row r="2142" spans="2:9">
      <c r="B2142" s="1"/>
      <c r="C2142" s="29"/>
      <c r="D2142" s="27"/>
      <c r="E2142" s="27"/>
      <c r="F2142" s="27"/>
      <c r="G2142" s="1"/>
      <c r="H2142" s="1"/>
      <c r="I2142" s="1"/>
    </row>
    <row r="2143" spans="2:9">
      <c r="B2143" s="1"/>
      <c r="C2143" s="29"/>
      <c r="D2143" s="27"/>
      <c r="E2143" s="27"/>
      <c r="F2143" s="27"/>
      <c r="G2143" s="1"/>
      <c r="H2143" s="1"/>
      <c r="I2143" s="1"/>
    </row>
    <row r="2144" spans="2:9">
      <c r="B2144" s="1"/>
      <c r="C2144" s="29"/>
      <c r="D2144" s="27"/>
      <c r="E2144" s="27"/>
      <c r="F2144" s="27"/>
      <c r="G2144" s="1"/>
      <c r="H2144" s="1"/>
      <c r="I2144" s="1"/>
    </row>
    <row r="2145" spans="2:9">
      <c r="B2145" s="1"/>
      <c r="C2145" s="29"/>
      <c r="D2145" s="27"/>
      <c r="E2145" s="27"/>
      <c r="F2145" s="27"/>
      <c r="G2145" s="1"/>
      <c r="H2145" s="1"/>
      <c r="I2145" s="1"/>
    </row>
    <row r="2146" spans="2:9">
      <c r="B2146" s="1"/>
      <c r="C2146" s="29"/>
      <c r="D2146" s="27"/>
      <c r="E2146" s="27"/>
      <c r="F2146" s="27"/>
      <c r="G2146" s="1"/>
      <c r="H2146" s="1"/>
      <c r="I2146" s="1"/>
    </row>
    <row r="2147" spans="2:9">
      <c r="B2147" s="1"/>
      <c r="C2147" s="29"/>
      <c r="D2147" s="27"/>
      <c r="E2147" s="27"/>
      <c r="F2147" s="27"/>
      <c r="G2147" s="1"/>
      <c r="H2147" s="1"/>
      <c r="I2147" s="1"/>
    </row>
    <row r="2148" spans="2:9">
      <c r="B2148" s="1"/>
      <c r="C2148" s="29"/>
      <c r="D2148" s="27"/>
      <c r="E2148" s="27"/>
      <c r="F2148" s="27"/>
      <c r="G2148" s="1"/>
      <c r="H2148" s="1"/>
      <c r="I2148" s="1"/>
    </row>
    <row r="2149" spans="2:9">
      <c r="B2149" s="1"/>
      <c r="C2149" s="29"/>
      <c r="D2149" s="27"/>
      <c r="E2149" s="27"/>
      <c r="F2149" s="27"/>
      <c r="G2149" s="1"/>
      <c r="H2149" s="1"/>
      <c r="I2149" s="1"/>
    </row>
    <row r="2150" spans="2:9">
      <c r="B2150" s="1"/>
      <c r="C2150" s="29"/>
      <c r="D2150" s="27"/>
      <c r="E2150" s="27"/>
      <c r="F2150" s="27"/>
      <c r="G2150" s="1"/>
      <c r="H2150" s="1"/>
      <c r="I2150" s="1"/>
    </row>
    <row r="2151" spans="2:9">
      <c r="B2151" s="1"/>
      <c r="C2151" s="29"/>
      <c r="D2151" s="27"/>
      <c r="E2151" s="27"/>
      <c r="F2151" s="27"/>
      <c r="G2151" s="1"/>
      <c r="H2151" s="1"/>
      <c r="I2151" s="1"/>
    </row>
    <row r="2152" spans="2:9">
      <c r="B2152" s="1"/>
      <c r="C2152" s="29"/>
      <c r="D2152" s="27"/>
      <c r="E2152" s="27"/>
      <c r="F2152" s="27"/>
      <c r="G2152" s="1"/>
      <c r="H2152" s="1"/>
      <c r="I2152" s="1"/>
    </row>
    <row r="2153" spans="2:9">
      <c r="B2153" s="1"/>
      <c r="C2153" s="29"/>
      <c r="D2153" s="27"/>
      <c r="E2153" s="27"/>
      <c r="F2153" s="27"/>
      <c r="G2153" s="1"/>
      <c r="H2153" s="1"/>
      <c r="I2153" s="1"/>
    </row>
    <row r="2154" spans="2:9">
      <c r="B2154" s="1"/>
      <c r="C2154" s="29"/>
      <c r="D2154" s="27"/>
      <c r="E2154" s="27"/>
      <c r="F2154" s="27"/>
      <c r="G2154" s="1"/>
      <c r="H2154" s="1"/>
      <c r="I2154" s="1"/>
    </row>
    <row r="2155" spans="2:9">
      <c r="B2155" s="1"/>
      <c r="C2155" s="29"/>
      <c r="D2155" s="27"/>
      <c r="E2155" s="27"/>
      <c r="F2155" s="27"/>
      <c r="G2155" s="1"/>
      <c r="H2155" s="1"/>
      <c r="I2155" s="1"/>
    </row>
    <row r="2156" spans="2:9">
      <c r="B2156" s="1"/>
      <c r="C2156" s="29"/>
      <c r="D2156" s="27"/>
      <c r="E2156" s="27"/>
      <c r="F2156" s="27"/>
      <c r="G2156" s="1"/>
      <c r="H2156" s="1"/>
      <c r="I2156" s="1"/>
    </row>
    <row r="2157" spans="2:9">
      <c r="B2157" s="1"/>
      <c r="C2157" s="29"/>
      <c r="D2157" s="27"/>
      <c r="E2157" s="27"/>
      <c r="F2157" s="27"/>
      <c r="G2157" s="1"/>
      <c r="H2157" s="1"/>
      <c r="I2157" s="1"/>
    </row>
    <row r="2158" spans="2:9">
      <c r="B2158" s="1"/>
      <c r="C2158" s="29"/>
      <c r="D2158" s="27"/>
      <c r="E2158" s="27"/>
      <c r="F2158" s="27"/>
      <c r="G2158" s="1"/>
      <c r="H2158" s="1"/>
      <c r="I2158" s="1"/>
    </row>
    <row r="2159" spans="2:9">
      <c r="B2159" s="1"/>
      <c r="C2159" s="29"/>
      <c r="D2159" s="27"/>
      <c r="E2159" s="27"/>
      <c r="F2159" s="27"/>
      <c r="G2159" s="1"/>
      <c r="H2159" s="1"/>
      <c r="I2159" s="1"/>
    </row>
    <row r="2160" spans="2:9">
      <c r="B2160" s="1"/>
      <c r="C2160" s="29"/>
      <c r="D2160" s="27"/>
      <c r="E2160" s="27"/>
      <c r="F2160" s="27"/>
      <c r="G2160" s="1"/>
      <c r="H2160" s="1"/>
      <c r="I2160" s="1"/>
    </row>
    <row r="2161" spans="2:9">
      <c r="B2161" s="1"/>
      <c r="C2161" s="29"/>
      <c r="D2161" s="27"/>
      <c r="E2161" s="27"/>
      <c r="F2161" s="27"/>
      <c r="G2161" s="1"/>
      <c r="H2161" s="1"/>
      <c r="I2161" s="1"/>
    </row>
    <row r="2162" spans="2:9">
      <c r="B2162" s="1"/>
      <c r="C2162" s="29"/>
      <c r="D2162" s="27"/>
      <c r="E2162" s="27"/>
      <c r="F2162" s="27"/>
      <c r="G2162" s="1"/>
      <c r="H2162" s="1"/>
      <c r="I2162" s="1"/>
    </row>
    <row r="2163" spans="2:9">
      <c r="B2163" s="1"/>
      <c r="C2163" s="29"/>
      <c r="D2163" s="27"/>
      <c r="E2163" s="27"/>
      <c r="F2163" s="27"/>
      <c r="G2163" s="1"/>
      <c r="H2163" s="1"/>
      <c r="I2163" s="1"/>
    </row>
    <row r="2164" spans="2:9">
      <c r="B2164" s="1"/>
      <c r="C2164" s="29"/>
      <c r="D2164" s="27"/>
      <c r="E2164" s="27"/>
      <c r="F2164" s="27"/>
      <c r="G2164" s="1"/>
      <c r="H2164" s="1"/>
      <c r="I2164" s="1"/>
    </row>
    <row r="2165" spans="2:9">
      <c r="B2165" s="1"/>
      <c r="C2165" s="29"/>
      <c r="D2165" s="27"/>
      <c r="E2165" s="27"/>
      <c r="F2165" s="27"/>
      <c r="G2165" s="1"/>
      <c r="H2165" s="1"/>
      <c r="I2165" s="1"/>
    </row>
    <row r="2166" spans="2:9">
      <c r="B2166" s="1"/>
      <c r="C2166" s="29"/>
      <c r="D2166" s="27"/>
      <c r="E2166" s="27"/>
      <c r="F2166" s="27"/>
      <c r="G2166" s="1"/>
      <c r="H2166" s="1"/>
      <c r="I2166" s="1"/>
    </row>
    <row r="2167" spans="2:9">
      <c r="B2167" s="1"/>
      <c r="C2167" s="29"/>
      <c r="D2167" s="27"/>
      <c r="E2167" s="27"/>
      <c r="F2167" s="27"/>
      <c r="G2167" s="1"/>
      <c r="H2167" s="1"/>
      <c r="I2167" s="1"/>
    </row>
    <row r="2168" spans="2:9">
      <c r="B2168" s="1"/>
      <c r="C2168" s="29"/>
      <c r="D2168" s="27"/>
      <c r="E2168" s="27"/>
      <c r="F2168" s="27"/>
      <c r="G2168" s="1"/>
      <c r="H2168" s="1"/>
      <c r="I2168" s="1"/>
    </row>
    <row r="2169" spans="2:9">
      <c r="B2169" s="1"/>
      <c r="C2169" s="29"/>
      <c r="D2169" s="27"/>
      <c r="E2169" s="27"/>
      <c r="F2169" s="27"/>
      <c r="G2169" s="1"/>
      <c r="H2169" s="1"/>
      <c r="I2169" s="1"/>
    </row>
    <row r="2170" spans="2:9">
      <c r="B2170" s="1"/>
      <c r="C2170" s="29"/>
      <c r="D2170" s="27"/>
      <c r="E2170" s="27"/>
      <c r="F2170" s="27"/>
      <c r="G2170" s="1"/>
      <c r="H2170" s="1"/>
      <c r="I2170" s="1"/>
    </row>
    <row r="2171" spans="2:9">
      <c r="B2171" s="1"/>
      <c r="C2171" s="29"/>
      <c r="D2171" s="27"/>
      <c r="E2171" s="27"/>
      <c r="F2171" s="27"/>
      <c r="G2171" s="1"/>
      <c r="H2171" s="1"/>
      <c r="I2171" s="1"/>
    </row>
    <row r="2172" spans="2:9">
      <c r="B2172" s="1"/>
      <c r="C2172" s="29"/>
      <c r="D2172" s="27"/>
      <c r="E2172" s="27"/>
      <c r="F2172" s="27"/>
      <c r="G2172" s="1"/>
      <c r="H2172" s="1"/>
      <c r="I2172" s="1"/>
    </row>
    <row r="2173" spans="2:9">
      <c r="B2173" s="1"/>
      <c r="C2173" s="29"/>
      <c r="D2173" s="27"/>
      <c r="E2173" s="27"/>
      <c r="F2173" s="27"/>
      <c r="G2173" s="1"/>
      <c r="H2173" s="1"/>
      <c r="I2173" s="1"/>
    </row>
    <row r="2174" spans="2:9">
      <c r="B2174" s="1"/>
      <c r="C2174" s="29"/>
      <c r="D2174" s="27"/>
      <c r="E2174" s="27"/>
      <c r="F2174" s="27"/>
      <c r="G2174" s="1"/>
      <c r="H2174" s="1"/>
      <c r="I2174" s="1"/>
    </row>
    <row r="2175" spans="2:9">
      <c r="B2175" s="1"/>
      <c r="C2175" s="29"/>
      <c r="D2175" s="27"/>
      <c r="E2175" s="27"/>
      <c r="F2175" s="27"/>
      <c r="G2175" s="1"/>
      <c r="H2175" s="1"/>
      <c r="I2175" s="1"/>
    </row>
    <row r="2176" spans="2:9">
      <c r="B2176" s="1"/>
      <c r="C2176" s="29"/>
      <c r="D2176" s="27"/>
      <c r="E2176" s="27"/>
      <c r="F2176" s="27"/>
      <c r="G2176" s="1"/>
      <c r="H2176" s="1"/>
      <c r="I2176" s="1"/>
    </row>
    <row r="2177" spans="2:9">
      <c r="B2177" s="1"/>
      <c r="C2177" s="29"/>
      <c r="D2177" s="27"/>
      <c r="E2177" s="27"/>
      <c r="F2177" s="27"/>
      <c r="G2177" s="1"/>
      <c r="H2177" s="1"/>
      <c r="I2177" s="1"/>
    </row>
    <row r="2178" spans="2:9">
      <c r="B2178" s="1"/>
      <c r="C2178" s="29"/>
      <c r="D2178" s="27"/>
      <c r="E2178" s="27"/>
      <c r="F2178" s="27"/>
      <c r="G2178" s="1"/>
      <c r="H2178" s="1"/>
      <c r="I2178" s="1"/>
    </row>
    <row r="2179" spans="2:9">
      <c r="B2179" s="1"/>
      <c r="C2179" s="29"/>
      <c r="D2179" s="27"/>
      <c r="E2179" s="27"/>
      <c r="F2179" s="27"/>
      <c r="G2179" s="1"/>
      <c r="H2179" s="1"/>
      <c r="I2179" s="1"/>
    </row>
    <row r="2180" spans="2:9">
      <c r="B2180" s="1"/>
      <c r="C2180" s="29"/>
      <c r="D2180" s="27"/>
      <c r="E2180" s="27"/>
      <c r="F2180" s="27"/>
      <c r="G2180" s="1"/>
      <c r="H2180" s="1"/>
      <c r="I2180" s="1"/>
    </row>
    <row r="2181" spans="2:9">
      <c r="B2181" s="1"/>
      <c r="C2181" s="29"/>
      <c r="D2181" s="27"/>
      <c r="E2181" s="27"/>
      <c r="F2181" s="27"/>
      <c r="G2181" s="1"/>
      <c r="H2181" s="1"/>
      <c r="I2181" s="1"/>
    </row>
    <row r="2182" spans="2:9">
      <c r="B2182" s="1"/>
      <c r="C2182" s="29"/>
      <c r="D2182" s="27"/>
      <c r="E2182" s="27"/>
      <c r="F2182" s="27"/>
      <c r="G2182" s="1"/>
      <c r="H2182" s="1"/>
      <c r="I2182" s="1"/>
    </row>
    <row r="2183" spans="2:9">
      <c r="B2183" s="1"/>
      <c r="C2183" s="29"/>
      <c r="D2183" s="27"/>
      <c r="E2183" s="27"/>
      <c r="F2183" s="27"/>
      <c r="G2183" s="1"/>
      <c r="H2183" s="1"/>
      <c r="I2183" s="1"/>
    </row>
    <row r="2184" spans="2:9">
      <c r="B2184" s="1"/>
      <c r="C2184" s="29"/>
      <c r="D2184" s="27"/>
      <c r="E2184" s="27"/>
      <c r="F2184" s="27"/>
      <c r="G2184" s="1"/>
      <c r="H2184" s="1"/>
      <c r="I2184" s="1"/>
    </row>
    <row r="2185" spans="2:9">
      <c r="B2185" s="1"/>
      <c r="C2185" s="29"/>
      <c r="D2185" s="27"/>
      <c r="E2185" s="27"/>
      <c r="F2185" s="27"/>
      <c r="G2185" s="1"/>
      <c r="H2185" s="1"/>
      <c r="I2185" s="1"/>
    </row>
    <row r="2186" spans="2:9">
      <c r="B2186" s="1"/>
      <c r="C2186" s="29"/>
      <c r="D2186" s="27"/>
      <c r="E2186" s="27"/>
      <c r="F2186" s="27"/>
      <c r="G2186" s="1"/>
      <c r="H2186" s="1"/>
      <c r="I2186" s="1"/>
    </row>
    <row r="2187" spans="2:9">
      <c r="B2187" s="1"/>
      <c r="C2187" s="29"/>
      <c r="D2187" s="27"/>
      <c r="E2187" s="27"/>
      <c r="F2187" s="27"/>
      <c r="G2187" s="1"/>
      <c r="H2187" s="1"/>
      <c r="I2187" s="1"/>
    </row>
    <row r="2188" spans="2:9">
      <c r="B2188" s="1"/>
      <c r="C2188" s="29"/>
      <c r="D2188" s="27"/>
      <c r="E2188" s="27"/>
      <c r="F2188" s="27"/>
      <c r="G2188" s="1"/>
      <c r="H2188" s="1"/>
      <c r="I2188" s="1"/>
    </row>
    <row r="2189" spans="2:9">
      <c r="B2189" s="1"/>
      <c r="C2189" s="29"/>
      <c r="D2189" s="27"/>
      <c r="E2189" s="27"/>
      <c r="F2189" s="27"/>
      <c r="G2189" s="1"/>
      <c r="H2189" s="1"/>
      <c r="I2189" s="1"/>
    </row>
    <row r="2190" spans="2:9">
      <c r="B2190" s="1"/>
      <c r="C2190" s="29"/>
      <c r="D2190" s="27"/>
      <c r="E2190" s="27"/>
      <c r="F2190" s="27"/>
      <c r="G2190" s="1"/>
      <c r="H2190" s="1"/>
      <c r="I2190" s="1"/>
    </row>
    <row r="2191" spans="2:9">
      <c r="B2191" s="1"/>
      <c r="C2191" s="29"/>
      <c r="D2191" s="27"/>
      <c r="E2191" s="27"/>
      <c r="F2191" s="27"/>
      <c r="G2191" s="1"/>
      <c r="H2191" s="1"/>
      <c r="I2191" s="1"/>
    </row>
    <row r="2192" spans="2:9">
      <c r="B2192" s="1"/>
      <c r="C2192" s="29"/>
      <c r="D2192" s="27"/>
      <c r="E2192" s="27"/>
      <c r="F2192" s="27"/>
      <c r="G2192" s="1"/>
      <c r="H2192" s="1"/>
      <c r="I2192" s="1"/>
    </row>
    <row r="2193" spans="2:9">
      <c r="B2193" s="1"/>
      <c r="C2193" s="29"/>
      <c r="D2193" s="27"/>
      <c r="E2193" s="27"/>
      <c r="F2193" s="27"/>
      <c r="G2193" s="1"/>
      <c r="H2193" s="1"/>
      <c r="I2193" s="1"/>
    </row>
    <row r="2194" spans="2:9">
      <c r="B2194" s="1"/>
      <c r="C2194" s="29"/>
      <c r="D2194" s="27"/>
      <c r="E2194" s="27"/>
      <c r="F2194" s="27"/>
      <c r="G2194" s="1"/>
      <c r="H2194" s="1"/>
      <c r="I2194" s="1"/>
    </row>
    <row r="2195" spans="2:9">
      <c r="B2195" s="1"/>
      <c r="C2195" s="29"/>
      <c r="D2195" s="27"/>
      <c r="E2195" s="27"/>
      <c r="F2195" s="27"/>
      <c r="G2195" s="1"/>
      <c r="H2195" s="1"/>
      <c r="I2195" s="1"/>
    </row>
    <row r="2196" spans="2:9">
      <c r="B2196" s="1"/>
      <c r="C2196" s="29"/>
      <c r="D2196" s="27"/>
      <c r="E2196" s="27"/>
      <c r="F2196" s="27"/>
      <c r="G2196" s="1"/>
      <c r="H2196" s="1"/>
      <c r="I2196" s="1"/>
    </row>
    <row r="2197" spans="2:9">
      <c r="B2197" s="1"/>
      <c r="C2197" s="29"/>
      <c r="D2197" s="27"/>
      <c r="E2197" s="27"/>
      <c r="F2197" s="27"/>
      <c r="G2197" s="1"/>
      <c r="H2197" s="1"/>
      <c r="I2197" s="1"/>
    </row>
    <row r="2198" spans="2:9">
      <c r="B2198" s="1"/>
      <c r="C2198" s="29"/>
      <c r="D2198" s="27"/>
      <c r="E2198" s="27"/>
      <c r="F2198" s="27"/>
      <c r="G2198" s="1"/>
      <c r="H2198" s="1"/>
      <c r="I2198" s="1"/>
    </row>
    <row r="2199" spans="2:9">
      <c r="B2199" s="1"/>
      <c r="C2199" s="29"/>
      <c r="D2199" s="27"/>
      <c r="E2199" s="27"/>
      <c r="F2199" s="27"/>
      <c r="G2199" s="1"/>
      <c r="H2199" s="1"/>
      <c r="I2199" s="1"/>
    </row>
    <row r="2200" spans="2:9">
      <c r="B2200" s="1"/>
      <c r="C2200" s="29"/>
      <c r="D2200" s="27"/>
      <c r="E2200" s="27"/>
      <c r="F2200" s="27"/>
      <c r="G2200" s="1"/>
      <c r="H2200" s="1"/>
      <c r="I2200" s="1"/>
    </row>
    <row r="2201" spans="2:9">
      <c r="B2201" s="1"/>
      <c r="C2201" s="29"/>
      <c r="D2201" s="27"/>
      <c r="E2201" s="27"/>
      <c r="F2201" s="27"/>
      <c r="G2201" s="1"/>
      <c r="H2201" s="1"/>
      <c r="I2201" s="1"/>
    </row>
    <row r="2202" spans="2:9">
      <c r="B2202" s="1"/>
      <c r="C2202" s="29"/>
      <c r="D2202" s="27"/>
      <c r="E2202" s="27"/>
      <c r="F2202" s="27"/>
      <c r="G2202" s="1"/>
      <c r="H2202" s="1"/>
      <c r="I2202" s="1"/>
    </row>
    <row r="2203" spans="2:9">
      <c r="B2203" s="1"/>
      <c r="C2203" s="29"/>
      <c r="D2203" s="27"/>
      <c r="E2203" s="27"/>
      <c r="F2203" s="27"/>
      <c r="G2203" s="1"/>
      <c r="H2203" s="1"/>
      <c r="I2203" s="1"/>
    </row>
    <row r="2204" spans="2:9">
      <c r="B2204" s="1"/>
      <c r="C2204" s="29"/>
      <c r="D2204" s="27"/>
      <c r="E2204" s="27"/>
      <c r="F2204" s="27"/>
      <c r="G2204" s="1"/>
      <c r="H2204" s="1"/>
      <c r="I2204" s="1"/>
    </row>
    <row r="2205" spans="2:9">
      <c r="B2205" s="1"/>
      <c r="C2205" s="29"/>
      <c r="D2205" s="27"/>
      <c r="E2205" s="27"/>
      <c r="F2205" s="27"/>
      <c r="G2205" s="1"/>
      <c r="H2205" s="1"/>
      <c r="I2205" s="1"/>
    </row>
    <row r="2206" spans="2:9">
      <c r="B2206" s="1"/>
      <c r="C2206" s="29"/>
      <c r="D2206" s="27"/>
      <c r="E2206" s="27"/>
      <c r="F2206" s="27"/>
      <c r="G2206" s="1"/>
      <c r="H2206" s="1"/>
      <c r="I2206" s="1"/>
    </row>
    <row r="2207" spans="2:9">
      <c r="B2207" s="1"/>
      <c r="C2207" s="29"/>
      <c r="D2207" s="27"/>
      <c r="E2207" s="27"/>
      <c r="F2207" s="27"/>
      <c r="G2207" s="1"/>
      <c r="H2207" s="1"/>
      <c r="I2207" s="1"/>
    </row>
    <row r="2208" spans="2:9">
      <c r="B2208" s="1"/>
      <c r="C2208" s="29"/>
      <c r="D2208" s="27"/>
      <c r="E2208" s="27"/>
      <c r="F2208" s="27"/>
      <c r="G2208" s="1"/>
      <c r="H2208" s="1"/>
      <c r="I2208" s="1"/>
    </row>
    <row r="2209" spans="2:9">
      <c r="B2209" s="1"/>
      <c r="C2209" s="29"/>
      <c r="D2209" s="27"/>
      <c r="E2209" s="27"/>
      <c r="F2209" s="27"/>
      <c r="G2209" s="1"/>
      <c r="H2209" s="1"/>
      <c r="I2209" s="1"/>
    </row>
    <row r="2210" spans="2:9">
      <c r="B2210" s="1"/>
      <c r="C2210" s="29"/>
      <c r="D2210" s="27"/>
      <c r="E2210" s="27"/>
      <c r="F2210" s="27"/>
      <c r="G2210" s="1"/>
      <c r="H2210" s="1"/>
      <c r="I2210" s="1"/>
    </row>
    <row r="2211" spans="2:9">
      <c r="B2211" s="1"/>
      <c r="C2211" s="29"/>
      <c r="D2211" s="27"/>
      <c r="E2211" s="27"/>
      <c r="F2211" s="27"/>
      <c r="G2211" s="1"/>
      <c r="H2211" s="1"/>
      <c r="I2211" s="1"/>
    </row>
    <row r="2212" spans="2:9">
      <c r="B2212" s="1"/>
      <c r="C2212" s="29"/>
      <c r="D2212" s="27"/>
      <c r="E2212" s="27"/>
      <c r="F2212" s="27"/>
      <c r="G2212" s="1"/>
      <c r="H2212" s="1"/>
      <c r="I2212" s="1"/>
    </row>
    <row r="2213" spans="2:9">
      <c r="B2213" s="1"/>
      <c r="C2213" s="29"/>
      <c r="D2213" s="27"/>
      <c r="E2213" s="27"/>
      <c r="F2213" s="27"/>
      <c r="G2213" s="1"/>
      <c r="H2213" s="1"/>
      <c r="I2213" s="1"/>
    </row>
    <row r="2214" spans="2:9">
      <c r="B2214" s="1"/>
      <c r="C2214" s="29"/>
      <c r="D2214" s="27"/>
      <c r="E2214" s="27"/>
      <c r="F2214" s="27"/>
      <c r="G2214" s="1"/>
      <c r="H2214" s="1"/>
      <c r="I2214" s="1"/>
    </row>
    <row r="2215" spans="2:9">
      <c r="B2215" s="1"/>
      <c r="C2215" s="29"/>
      <c r="D2215" s="27"/>
      <c r="E2215" s="27"/>
      <c r="F2215" s="27"/>
      <c r="G2215" s="1"/>
      <c r="H2215" s="1"/>
      <c r="I2215" s="1"/>
    </row>
    <row r="2216" spans="2:9">
      <c r="B2216" s="1"/>
      <c r="C2216" s="29"/>
      <c r="D2216" s="27"/>
      <c r="E2216" s="27"/>
      <c r="F2216" s="27"/>
      <c r="G2216" s="1"/>
      <c r="H2216" s="1"/>
      <c r="I2216" s="1"/>
    </row>
    <row r="2217" spans="2:9">
      <c r="B2217" s="1"/>
      <c r="C2217" s="29"/>
      <c r="D2217" s="27"/>
      <c r="E2217" s="27"/>
      <c r="F2217" s="27"/>
      <c r="G2217" s="1"/>
      <c r="H2217" s="1"/>
      <c r="I2217" s="1"/>
    </row>
    <row r="2218" spans="2:9">
      <c r="B2218" s="1"/>
      <c r="C2218" s="29"/>
      <c r="D2218" s="27"/>
      <c r="E2218" s="27"/>
      <c r="F2218" s="27"/>
      <c r="G2218" s="1"/>
      <c r="H2218" s="1"/>
      <c r="I2218" s="1"/>
    </row>
    <row r="2219" spans="2:9">
      <c r="B2219" s="1"/>
      <c r="C2219" s="29"/>
      <c r="D2219" s="27"/>
      <c r="E2219" s="27"/>
      <c r="F2219" s="27"/>
      <c r="G2219" s="1"/>
      <c r="H2219" s="1"/>
      <c r="I2219" s="1"/>
    </row>
    <row r="2220" spans="2:9">
      <c r="B2220" s="1"/>
      <c r="C2220" s="29"/>
      <c r="D2220" s="27"/>
      <c r="E2220" s="27"/>
      <c r="F2220" s="27"/>
      <c r="G2220" s="1"/>
      <c r="H2220" s="1"/>
      <c r="I2220" s="1"/>
    </row>
    <row r="2221" spans="2:9">
      <c r="B2221" s="1"/>
      <c r="C2221" s="29"/>
      <c r="D2221" s="27"/>
      <c r="E2221" s="27"/>
      <c r="F2221" s="27"/>
      <c r="G2221" s="1"/>
      <c r="H2221" s="1"/>
      <c r="I2221" s="1"/>
    </row>
    <row r="2222" spans="2:9">
      <c r="B2222" s="1"/>
      <c r="C2222" s="29"/>
      <c r="D2222" s="27"/>
      <c r="E2222" s="27"/>
      <c r="F2222" s="27"/>
      <c r="G2222" s="1"/>
      <c r="H2222" s="1"/>
      <c r="I2222" s="1"/>
    </row>
    <row r="2223" spans="2:9">
      <c r="B2223" s="1"/>
      <c r="C2223" s="29"/>
      <c r="D2223" s="27"/>
      <c r="E2223" s="27"/>
      <c r="F2223" s="27"/>
      <c r="G2223" s="1"/>
      <c r="H2223" s="1"/>
      <c r="I2223" s="1"/>
    </row>
    <row r="2224" spans="2:9">
      <c r="B2224" s="1"/>
      <c r="C2224" s="29"/>
      <c r="D2224" s="27"/>
      <c r="E2224" s="27"/>
      <c r="F2224" s="27"/>
      <c r="G2224" s="1"/>
      <c r="H2224" s="1"/>
      <c r="I2224" s="1"/>
    </row>
    <row r="2225" spans="2:9">
      <c r="B2225" s="1"/>
      <c r="C2225" s="29"/>
      <c r="D2225" s="27"/>
      <c r="E2225" s="27"/>
      <c r="F2225" s="27"/>
      <c r="G2225" s="1"/>
      <c r="H2225" s="1"/>
      <c r="I2225" s="1"/>
    </row>
    <row r="2226" spans="2:9">
      <c r="B2226" s="1"/>
      <c r="C2226" s="29"/>
      <c r="D2226" s="27"/>
      <c r="E2226" s="27"/>
      <c r="F2226" s="27"/>
      <c r="G2226" s="1"/>
      <c r="H2226" s="1"/>
      <c r="I2226" s="1"/>
    </row>
    <row r="2227" spans="2:9">
      <c r="B2227" s="1"/>
      <c r="C2227" s="29"/>
      <c r="D2227" s="27"/>
      <c r="E2227" s="27"/>
      <c r="F2227" s="27"/>
      <c r="G2227" s="1"/>
      <c r="H2227" s="1"/>
      <c r="I2227" s="1"/>
    </row>
    <row r="2228" spans="2:9">
      <c r="B2228" s="1"/>
      <c r="C2228" s="29"/>
      <c r="D2228" s="27"/>
      <c r="E2228" s="27"/>
      <c r="F2228" s="27"/>
      <c r="G2228" s="1"/>
      <c r="H2228" s="1"/>
      <c r="I2228" s="1"/>
    </row>
    <row r="2229" spans="2:9">
      <c r="B2229" s="1"/>
      <c r="C2229" s="29"/>
      <c r="D2229" s="27"/>
      <c r="E2229" s="27"/>
      <c r="F2229" s="27"/>
      <c r="G2229" s="1"/>
      <c r="H2229" s="1"/>
      <c r="I2229" s="1"/>
    </row>
    <row r="2230" spans="2:9">
      <c r="B2230" s="1"/>
      <c r="C2230" s="29"/>
      <c r="D2230" s="27"/>
      <c r="E2230" s="27"/>
      <c r="F2230" s="27"/>
      <c r="G2230" s="1"/>
      <c r="H2230" s="1"/>
      <c r="I2230" s="1"/>
    </row>
    <row r="2231" spans="2:9">
      <c r="B2231" s="1"/>
      <c r="C2231" s="29"/>
      <c r="D2231" s="27"/>
      <c r="E2231" s="27"/>
      <c r="F2231" s="27"/>
      <c r="G2231" s="1"/>
      <c r="H2231" s="1"/>
      <c r="I2231" s="1"/>
    </row>
    <row r="2232" spans="2:9">
      <c r="B2232" s="1"/>
      <c r="C2232" s="29"/>
      <c r="D2232" s="27"/>
      <c r="E2232" s="27"/>
      <c r="F2232" s="27"/>
      <c r="G2232" s="1"/>
      <c r="H2232" s="1"/>
      <c r="I2232" s="1"/>
    </row>
    <row r="2233" spans="2:9">
      <c r="B2233" s="1"/>
      <c r="C2233" s="29"/>
      <c r="D2233" s="27"/>
      <c r="E2233" s="27"/>
      <c r="F2233" s="27"/>
      <c r="G2233" s="1"/>
      <c r="H2233" s="1"/>
      <c r="I2233" s="1"/>
    </row>
    <row r="2234" spans="2:9">
      <c r="B2234" s="1"/>
      <c r="C2234" s="29"/>
      <c r="D2234" s="27"/>
      <c r="E2234" s="27"/>
      <c r="F2234" s="27"/>
      <c r="G2234" s="1"/>
      <c r="H2234" s="1"/>
      <c r="I2234" s="1"/>
    </row>
    <row r="2235" spans="2:9">
      <c r="B2235" s="1"/>
      <c r="C2235" s="29"/>
      <c r="D2235" s="27"/>
      <c r="E2235" s="27"/>
      <c r="F2235" s="27"/>
      <c r="G2235" s="1"/>
      <c r="H2235" s="1"/>
      <c r="I2235" s="1"/>
    </row>
    <row r="2236" spans="2:9">
      <c r="B2236" s="1"/>
      <c r="C2236" s="29"/>
      <c r="D2236" s="27"/>
      <c r="E2236" s="27"/>
      <c r="F2236" s="27"/>
      <c r="G2236" s="1"/>
      <c r="H2236" s="1"/>
      <c r="I2236" s="1"/>
    </row>
    <row r="2237" spans="2:9">
      <c r="B2237" s="1"/>
      <c r="C2237" s="29"/>
      <c r="D2237" s="27"/>
      <c r="E2237" s="27"/>
      <c r="F2237" s="27"/>
      <c r="G2237" s="1"/>
      <c r="H2237" s="1"/>
      <c r="I2237" s="1"/>
    </row>
    <row r="2238" spans="2:9">
      <c r="B2238" s="1"/>
      <c r="C2238" s="29"/>
      <c r="D2238" s="27"/>
      <c r="E2238" s="27"/>
      <c r="F2238" s="27"/>
      <c r="G2238" s="1"/>
      <c r="H2238" s="1"/>
      <c r="I2238" s="1"/>
    </row>
    <row r="2239" spans="2:9">
      <c r="B2239" s="1"/>
      <c r="C2239" s="29"/>
      <c r="D2239" s="27"/>
      <c r="E2239" s="27"/>
      <c r="F2239" s="27"/>
      <c r="G2239" s="1"/>
      <c r="H2239" s="1"/>
      <c r="I2239" s="1"/>
    </row>
    <row r="2240" spans="2:9">
      <c r="B2240" s="1"/>
      <c r="C2240" s="29"/>
      <c r="D2240" s="27"/>
      <c r="E2240" s="27"/>
      <c r="F2240" s="27"/>
      <c r="G2240" s="1"/>
      <c r="H2240" s="1"/>
      <c r="I2240" s="1"/>
    </row>
    <row r="2241" spans="2:9">
      <c r="B2241" s="1"/>
      <c r="C2241" s="29"/>
      <c r="D2241" s="27"/>
      <c r="E2241" s="27"/>
      <c r="F2241" s="27"/>
      <c r="G2241" s="1"/>
      <c r="H2241" s="1"/>
      <c r="I2241" s="1"/>
    </row>
    <row r="2242" spans="2:9">
      <c r="B2242" s="1"/>
      <c r="C2242" s="29"/>
      <c r="D2242" s="27"/>
      <c r="E2242" s="27"/>
      <c r="F2242" s="27"/>
      <c r="G2242" s="1"/>
      <c r="H2242" s="1"/>
      <c r="I2242" s="1"/>
    </row>
    <row r="2243" spans="2:9">
      <c r="B2243" s="1"/>
      <c r="C2243" s="29"/>
      <c r="D2243" s="27"/>
      <c r="E2243" s="27"/>
      <c r="F2243" s="27"/>
      <c r="G2243" s="1"/>
      <c r="H2243" s="1"/>
      <c r="I2243" s="1"/>
    </row>
    <row r="2244" spans="2:9">
      <c r="B2244" s="1"/>
      <c r="C2244" s="29"/>
      <c r="D2244" s="27"/>
      <c r="E2244" s="27"/>
      <c r="F2244" s="27"/>
      <c r="G2244" s="1"/>
      <c r="H2244" s="1"/>
      <c r="I2244" s="1"/>
    </row>
    <row r="2245" spans="2:9">
      <c r="B2245" s="1"/>
      <c r="C2245" s="29"/>
      <c r="D2245" s="27"/>
      <c r="E2245" s="27"/>
      <c r="F2245" s="27"/>
      <c r="G2245" s="1"/>
      <c r="H2245" s="1"/>
      <c r="I2245" s="1"/>
    </row>
    <row r="2246" spans="2:9">
      <c r="B2246" s="1"/>
      <c r="C2246" s="29"/>
      <c r="D2246" s="27"/>
      <c r="E2246" s="27"/>
      <c r="F2246" s="27"/>
      <c r="G2246" s="1"/>
      <c r="H2246" s="1"/>
      <c r="I2246" s="1"/>
    </row>
    <row r="2247" spans="2:9">
      <c r="B2247" s="1"/>
      <c r="C2247" s="29"/>
      <c r="D2247" s="27"/>
      <c r="E2247" s="27"/>
      <c r="F2247" s="27"/>
      <c r="G2247" s="1"/>
      <c r="H2247" s="1"/>
      <c r="I2247" s="1"/>
    </row>
    <row r="2248" spans="2:9">
      <c r="B2248" s="1"/>
      <c r="C2248" s="29"/>
      <c r="D2248" s="27"/>
      <c r="E2248" s="27"/>
      <c r="F2248" s="27"/>
      <c r="G2248" s="1"/>
      <c r="H2248" s="1"/>
      <c r="I2248" s="1"/>
    </row>
    <row r="2249" spans="2:9">
      <c r="B2249" s="1"/>
      <c r="C2249" s="29"/>
      <c r="D2249" s="27"/>
      <c r="E2249" s="27"/>
      <c r="F2249" s="27"/>
      <c r="G2249" s="1"/>
      <c r="H2249" s="1"/>
      <c r="I2249" s="1"/>
    </row>
    <row r="2250" spans="2:9">
      <c r="B2250" s="1"/>
      <c r="C2250" s="29"/>
      <c r="D2250" s="27"/>
      <c r="E2250" s="27"/>
      <c r="F2250" s="27"/>
      <c r="G2250" s="1"/>
      <c r="H2250" s="1"/>
      <c r="I2250" s="1"/>
    </row>
    <row r="2251" spans="2:9">
      <c r="B2251" s="1"/>
      <c r="C2251" s="29"/>
      <c r="D2251" s="27"/>
      <c r="E2251" s="27"/>
      <c r="F2251" s="27"/>
      <c r="G2251" s="1"/>
      <c r="H2251" s="1"/>
      <c r="I2251" s="1"/>
    </row>
    <row r="2252" spans="2:9">
      <c r="B2252" s="1"/>
      <c r="C2252" s="29"/>
      <c r="D2252" s="27"/>
      <c r="E2252" s="27"/>
      <c r="F2252" s="27"/>
      <c r="G2252" s="1"/>
      <c r="H2252" s="1"/>
      <c r="I2252" s="1"/>
    </row>
    <row r="2253" spans="2:9">
      <c r="B2253" s="1"/>
      <c r="C2253" s="29"/>
      <c r="D2253" s="27"/>
      <c r="E2253" s="27"/>
      <c r="F2253" s="27"/>
      <c r="G2253" s="1"/>
      <c r="H2253" s="1"/>
      <c r="I2253" s="1"/>
    </row>
    <row r="2254" spans="2:9">
      <c r="B2254" s="1"/>
      <c r="C2254" s="29"/>
      <c r="D2254" s="27"/>
      <c r="E2254" s="27"/>
      <c r="F2254" s="27"/>
      <c r="G2254" s="1"/>
      <c r="H2254" s="1"/>
      <c r="I2254" s="1"/>
    </row>
    <row r="2255" spans="2:9">
      <c r="B2255" s="1"/>
      <c r="C2255" s="29"/>
      <c r="D2255" s="27"/>
      <c r="E2255" s="27"/>
      <c r="F2255" s="27"/>
      <c r="G2255" s="1"/>
      <c r="H2255" s="1"/>
      <c r="I2255" s="1"/>
    </row>
    <row r="2256" spans="2:9">
      <c r="B2256" s="1"/>
      <c r="C2256" s="29"/>
      <c r="D2256" s="27"/>
      <c r="E2256" s="27"/>
      <c r="F2256" s="27"/>
      <c r="G2256" s="1"/>
      <c r="H2256" s="1"/>
      <c r="I2256" s="1"/>
    </row>
    <row r="2257" spans="2:9">
      <c r="B2257" s="1"/>
      <c r="C2257" s="29"/>
      <c r="D2257" s="27"/>
      <c r="E2257" s="27"/>
      <c r="F2257" s="27"/>
      <c r="G2257" s="1"/>
      <c r="H2257" s="1"/>
      <c r="I2257" s="1"/>
    </row>
    <row r="2258" spans="2:9">
      <c r="B2258" s="1"/>
      <c r="C2258" s="29"/>
      <c r="D2258" s="27"/>
      <c r="E2258" s="27"/>
      <c r="F2258" s="27"/>
      <c r="G2258" s="1"/>
      <c r="H2258" s="1"/>
      <c r="I2258" s="1"/>
    </row>
    <row r="2259" spans="2:9">
      <c r="B2259" s="1"/>
      <c r="C2259" s="29"/>
      <c r="D2259" s="27"/>
      <c r="E2259" s="27"/>
      <c r="F2259" s="27"/>
      <c r="G2259" s="1"/>
      <c r="H2259" s="1"/>
      <c r="I2259" s="1"/>
    </row>
    <row r="2260" spans="2:9">
      <c r="B2260" s="1"/>
      <c r="C2260" s="29"/>
      <c r="D2260" s="27"/>
      <c r="E2260" s="27"/>
      <c r="F2260" s="27"/>
      <c r="G2260" s="1"/>
      <c r="H2260" s="1"/>
      <c r="I2260" s="1"/>
    </row>
    <row r="2261" spans="2:9">
      <c r="B2261" s="1"/>
      <c r="C2261" s="29"/>
      <c r="D2261" s="27"/>
      <c r="E2261" s="27"/>
      <c r="F2261" s="27"/>
      <c r="G2261" s="1"/>
      <c r="H2261" s="1"/>
      <c r="I2261" s="1"/>
    </row>
    <row r="2262" spans="2:9">
      <c r="B2262" s="1"/>
      <c r="C2262" s="29"/>
      <c r="D2262" s="27"/>
      <c r="E2262" s="27"/>
      <c r="F2262" s="27"/>
      <c r="G2262" s="1"/>
      <c r="H2262" s="1"/>
      <c r="I2262" s="1"/>
    </row>
    <row r="2263" spans="2:9">
      <c r="B2263" s="1"/>
      <c r="C2263" s="29"/>
      <c r="D2263" s="27"/>
      <c r="E2263" s="27"/>
      <c r="F2263" s="27"/>
      <c r="G2263" s="1"/>
      <c r="H2263" s="1"/>
      <c r="I2263" s="1"/>
    </row>
    <row r="2264" spans="2:9">
      <c r="B2264" s="1"/>
      <c r="C2264" s="29"/>
      <c r="D2264" s="27"/>
      <c r="E2264" s="27"/>
      <c r="F2264" s="27"/>
      <c r="G2264" s="1"/>
      <c r="H2264" s="1"/>
      <c r="I2264" s="1"/>
    </row>
    <row r="2265" spans="2:9">
      <c r="B2265" s="1"/>
      <c r="C2265" s="29"/>
      <c r="D2265" s="27"/>
      <c r="E2265" s="27"/>
      <c r="F2265" s="27"/>
      <c r="G2265" s="1"/>
      <c r="H2265" s="1"/>
      <c r="I2265" s="1"/>
    </row>
    <row r="2266" spans="2:9">
      <c r="B2266" s="1"/>
      <c r="C2266" s="29"/>
      <c r="D2266" s="27"/>
      <c r="E2266" s="27"/>
      <c r="F2266" s="27"/>
      <c r="G2266" s="1"/>
      <c r="H2266" s="1"/>
      <c r="I2266" s="1"/>
    </row>
    <row r="2267" spans="2:9">
      <c r="B2267" s="1"/>
      <c r="C2267" s="29"/>
      <c r="D2267" s="27"/>
      <c r="E2267" s="27"/>
      <c r="F2267" s="27"/>
      <c r="G2267" s="1"/>
      <c r="H2267" s="1"/>
      <c r="I2267" s="1"/>
    </row>
    <row r="2268" spans="2:9">
      <c r="B2268" s="1"/>
      <c r="C2268" s="29"/>
      <c r="D2268" s="27"/>
      <c r="E2268" s="27"/>
      <c r="F2268" s="27"/>
      <c r="G2268" s="1"/>
      <c r="H2268" s="1"/>
      <c r="I2268" s="1"/>
    </row>
    <row r="2269" spans="2:9">
      <c r="B2269" s="1"/>
      <c r="C2269" s="29"/>
      <c r="D2269" s="27"/>
      <c r="E2269" s="27"/>
      <c r="F2269" s="27"/>
      <c r="G2269" s="1"/>
      <c r="H2269" s="1"/>
      <c r="I2269" s="1"/>
    </row>
    <row r="2270" spans="2:9">
      <c r="B2270" s="1"/>
      <c r="C2270" s="29"/>
      <c r="D2270" s="27"/>
      <c r="E2270" s="27"/>
      <c r="F2270" s="27"/>
      <c r="G2270" s="1"/>
      <c r="H2270" s="1"/>
      <c r="I2270" s="1"/>
    </row>
    <row r="2271" spans="2:9">
      <c r="B2271" s="1"/>
      <c r="C2271" s="29"/>
      <c r="D2271" s="27"/>
      <c r="E2271" s="27"/>
      <c r="F2271" s="27"/>
      <c r="G2271" s="1"/>
      <c r="H2271" s="1"/>
      <c r="I2271" s="1"/>
    </row>
    <row r="2272" spans="2:9">
      <c r="B2272" s="1"/>
      <c r="C2272" s="29"/>
      <c r="D2272" s="27"/>
      <c r="E2272" s="27"/>
      <c r="F2272" s="27"/>
      <c r="G2272" s="1"/>
      <c r="H2272" s="1"/>
      <c r="I2272" s="1"/>
    </row>
    <row r="2273" spans="2:9">
      <c r="B2273" s="1"/>
      <c r="C2273" s="29"/>
      <c r="D2273" s="27"/>
      <c r="E2273" s="27"/>
      <c r="F2273" s="27"/>
      <c r="G2273" s="1"/>
      <c r="H2273" s="1"/>
      <c r="I2273" s="1"/>
    </row>
    <row r="2274" spans="2:9">
      <c r="B2274" s="1"/>
      <c r="C2274" s="29"/>
      <c r="D2274" s="27"/>
      <c r="E2274" s="27"/>
      <c r="F2274" s="27"/>
      <c r="G2274" s="1"/>
      <c r="H2274" s="1"/>
      <c r="I2274" s="1"/>
    </row>
    <row r="2275" spans="2:9">
      <c r="B2275" s="1"/>
      <c r="C2275" s="29"/>
      <c r="D2275" s="27"/>
      <c r="E2275" s="27"/>
      <c r="F2275" s="27"/>
      <c r="G2275" s="1"/>
      <c r="H2275" s="1"/>
      <c r="I2275" s="1"/>
    </row>
    <row r="2276" spans="2:9">
      <c r="B2276" s="1"/>
      <c r="C2276" s="29"/>
      <c r="D2276" s="27"/>
      <c r="E2276" s="27"/>
      <c r="F2276" s="27"/>
      <c r="G2276" s="1"/>
      <c r="H2276" s="1"/>
      <c r="I2276" s="1"/>
    </row>
    <row r="2277" spans="2:9">
      <c r="B2277" s="1"/>
      <c r="C2277" s="29"/>
      <c r="D2277" s="27"/>
      <c r="E2277" s="27"/>
      <c r="F2277" s="27"/>
      <c r="G2277" s="1"/>
      <c r="H2277" s="1"/>
      <c r="I2277" s="1"/>
    </row>
    <row r="2278" spans="2:9">
      <c r="B2278" s="1"/>
      <c r="C2278" s="29"/>
      <c r="D2278" s="27"/>
      <c r="E2278" s="27"/>
      <c r="F2278" s="27"/>
      <c r="G2278" s="1"/>
      <c r="H2278" s="1"/>
      <c r="I2278" s="1"/>
    </row>
    <row r="2279" spans="2:9">
      <c r="B2279" s="1"/>
      <c r="C2279" s="29"/>
      <c r="D2279" s="27"/>
      <c r="E2279" s="27"/>
      <c r="F2279" s="27"/>
      <c r="G2279" s="1"/>
      <c r="H2279" s="1"/>
      <c r="I2279" s="1"/>
    </row>
    <row r="2280" spans="2:9">
      <c r="B2280" s="1"/>
      <c r="C2280" s="29"/>
      <c r="D2280" s="27"/>
      <c r="E2280" s="27"/>
      <c r="F2280" s="27"/>
      <c r="G2280" s="1"/>
      <c r="H2280" s="1"/>
      <c r="I2280" s="1"/>
    </row>
    <row r="2281" spans="2:9">
      <c r="B2281" s="1"/>
      <c r="C2281" s="29"/>
      <c r="D2281" s="27"/>
      <c r="E2281" s="27"/>
      <c r="F2281" s="27"/>
      <c r="G2281" s="1"/>
      <c r="H2281" s="1"/>
      <c r="I2281" s="1"/>
    </row>
    <row r="2282" spans="2:9">
      <c r="B2282" s="1"/>
      <c r="C2282" s="29"/>
      <c r="D2282" s="27"/>
      <c r="E2282" s="27"/>
      <c r="F2282" s="27"/>
      <c r="G2282" s="1"/>
      <c r="H2282" s="1"/>
      <c r="I2282" s="1"/>
    </row>
    <row r="2283" spans="2:9">
      <c r="B2283" s="1"/>
      <c r="C2283" s="29"/>
      <c r="D2283" s="27"/>
      <c r="E2283" s="27"/>
      <c r="F2283" s="27"/>
      <c r="G2283" s="1"/>
      <c r="H2283" s="1"/>
      <c r="I2283" s="1"/>
    </row>
    <row r="2284" spans="2:9">
      <c r="B2284" s="1"/>
      <c r="C2284" s="29"/>
      <c r="D2284" s="27"/>
      <c r="E2284" s="27"/>
      <c r="F2284" s="27"/>
      <c r="G2284" s="1"/>
      <c r="H2284" s="1"/>
      <c r="I2284" s="1"/>
    </row>
    <row r="2285" spans="2:9">
      <c r="B2285" s="1"/>
      <c r="C2285" s="29"/>
      <c r="D2285" s="27"/>
      <c r="E2285" s="27"/>
      <c r="F2285" s="27"/>
      <c r="G2285" s="1"/>
      <c r="H2285" s="1"/>
      <c r="I2285" s="1"/>
    </row>
    <row r="2286" spans="2:9">
      <c r="B2286" s="1"/>
      <c r="C2286" s="29"/>
      <c r="D2286" s="27"/>
      <c r="E2286" s="27"/>
      <c r="F2286" s="27"/>
      <c r="G2286" s="1"/>
      <c r="H2286" s="1"/>
      <c r="I2286" s="1"/>
    </row>
    <row r="2287" spans="2:9">
      <c r="B2287" s="1"/>
      <c r="C2287" s="29"/>
      <c r="D2287" s="27"/>
      <c r="E2287" s="27"/>
      <c r="F2287" s="27"/>
      <c r="G2287" s="1"/>
      <c r="H2287" s="1"/>
      <c r="I2287" s="1"/>
    </row>
    <row r="2288" spans="2:9">
      <c r="B2288" s="1"/>
      <c r="C2288" s="29"/>
      <c r="D2288" s="27"/>
      <c r="E2288" s="27"/>
      <c r="F2288" s="27"/>
      <c r="G2288" s="1"/>
      <c r="H2288" s="1"/>
      <c r="I2288" s="1"/>
    </row>
    <row r="2289" spans="2:9">
      <c r="B2289" s="1"/>
      <c r="C2289" s="29"/>
      <c r="D2289" s="27"/>
      <c r="E2289" s="27"/>
      <c r="F2289" s="27"/>
      <c r="G2289" s="1"/>
      <c r="H2289" s="1"/>
      <c r="I2289" s="1"/>
    </row>
    <row r="2290" spans="2:9">
      <c r="B2290" s="1"/>
      <c r="C2290" s="29"/>
      <c r="D2290" s="27"/>
      <c r="E2290" s="27"/>
      <c r="F2290" s="27"/>
      <c r="G2290" s="1"/>
      <c r="H2290" s="1"/>
      <c r="I2290" s="1"/>
    </row>
    <row r="2291" spans="2:9">
      <c r="B2291" s="1"/>
      <c r="C2291" s="29"/>
      <c r="D2291" s="27"/>
      <c r="E2291" s="27"/>
      <c r="F2291" s="27"/>
      <c r="G2291" s="1"/>
      <c r="H2291" s="1"/>
      <c r="I2291" s="1"/>
    </row>
    <row r="2292" spans="2:9">
      <c r="B2292" s="1"/>
      <c r="C2292" s="29"/>
      <c r="D2292" s="27"/>
      <c r="E2292" s="27"/>
      <c r="F2292" s="27"/>
      <c r="G2292" s="1"/>
      <c r="H2292" s="1"/>
      <c r="I2292" s="1"/>
    </row>
    <row r="2293" spans="2:9">
      <c r="B2293" s="1"/>
      <c r="C2293" s="29"/>
      <c r="D2293" s="27"/>
      <c r="E2293" s="27"/>
      <c r="F2293" s="27"/>
      <c r="G2293" s="1"/>
      <c r="H2293" s="1"/>
      <c r="I2293" s="1"/>
    </row>
    <row r="2294" spans="2:9">
      <c r="B2294" s="1"/>
      <c r="C2294" s="29"/>
      <c r="D2294" s="27"/>
      <c r="E2294" s="27"/>
      <c r="F2294" s="27"/>
      <c r="G2294" s="1"/>
      <c r="H2294" s="1"/>
      <c r="I2294" s="1"/>
    </row>
    <row r="2295" spans="2:9">
      <c r="B2295" s="1"/>
      <c r="C2295" s="29"/>
      <c r="D2295" s="27"/>
      <c r="E2295" s="27"/>
      <c r="F2295" s="27"/>
      <c r="G2295" s="1"/>
      <c r="H2295" s="1"/>
      <c r="I2295" s="1"/>
    </row>
    <row r="2296" spans="2:9">
      <c r="B2296" s="1"/>
      <c r="C2296" s="29"/>
      <c r="D2296" s="27"/>
      <c r="E2296" s="27"/>
      <c r="F2296" s="27"/>
      <c r="G2296" s="1"/>
      <c r="H2296" s="1"/>
      <c r="I2296" s="1"/>
    </row>
    <row r="2297" spans="2:9">
      <c r="B2297" s="1"/>
      <c r="C2297" s="29"/>
      <c r="D2297" s="27"/>
      <c r="E2297" s="27"/>
      <c r="F2297" s="27"/>
      <c r="G2297" s="1"/>
      <c r="H2297" s="1"/>
      <c r="I2297" s="1"/>
    </row>
    <row r="2298" spans="2:9">
      <c r="B2298" s="1"/>
      <c r="C2298" s="29"/>
      <c r="D2298" s="27"/>
      <c r="E2298" s="27"/>
      <c r="F2298" s="27"/>
      <c r="G2298" s="1"/>
      <c r="H2298" s="1"/>
      <c r="I2298" s="1"/>
    </row>
    <row r="2299" spans="2:9">
      <c r="B2299" s="1"/>
      <c r="C2299" s="29"/>
      <c r="D2299" s="27"/>
      <c r="E2299" s="27"/>
      <c r="F2299" s="27"/>
      <c r="G2299" s="1"/>
      <c r="H2299" s="1"/>
      <c r="I2299" s="1"/>
    </row>
    <row r="2300" spans="2:9">
      <c r="B2300" s="1"/>
      <c r="C2300" s="29"/>
      <c r="D2300" s="27"/>
      <c r="E2300" s="27"/>
      <c r="F2300" s="27"/>
      <c r="G2300" s="1"/>
      <c r="H2300" s="1"/>
      <c r="I2300" s="1"/>
    </row>
    <row r="2301" spans="2:9">
      <c r="B2301" s="1"/>
      <c r="C2301" s="29"/>
      <c r="D2301" s="27"/>
      <c r="E2301" s="27"/>
      <c r="F2301" s="27"/>
      <c r="G2301" s="1"/>
      <c r="H2301" s="1"/>
      <c r="I2301" s="1"/>
    </row>
    <row r="2302" spans="2:9">
      <c r="B2302" s="1"/>
      <c r="C2302" s="29"/>
      <c r="D2302" s="27"/>
      <c r="E2302" s="27"/>
      <c r="F2302" s="27"/>
      <c r="G2302" s="1"/>
      <c r="H2302" s="1"/>
      <c r="I2302" s="1"/>
    </row>
    <row r="2303" spans="2:9">
      <c r="B2303" s="1"/>
      <c r="C2303" s="29"/>
      <c r="D2303" s="27"/>
      <c r="E2303" s="27"/>
      <c r="F2303" s="27"/>
      <c r="G2303" s="1"/>
      <c r="H2303" s="1"/>
      <c r="I2303" s="1"/>
    </row>
    <row r="2304" spans="2:9">
      <c r="B2304" s="1"/>
      <c r="C2304" s="29"/>
      <c r="D2304" s="27"/>
      <c r="E2304" s="27"/>
      <c r="F2304" s="27"/>
      <c r="G2304" s="1"/>
      <c r="H2304" s="1"/>
      <c r="I2304" s="1"/>
    </row>
    <row r="2305" spans="2:9">
      <c r="B2305" s="1"/>
      <c r="C2305" s="29"/>
      <c r="D2305" s="27"/>
      <c r="E2305" s="27"/>
      <c r="F2305" s="27"/>
      <c r="G2305" s="1"/>
      <c r="H2305" s="1"/>
      <c r="I2305" s="1"/>
    </row>
    <row r="2306" spans="2:9">
      <c r="B2306" s="1"/>
      <c r="C2306" s="29"/>
      <c r="D2306" s="27"/>
      <c r="E2306" s="27"/>
      <c r="F2306" s="27"/>
      <c r="G2306" s="1"/>
      <c r="H2306" s="1"/>
      <c r="I2306" s="1"/>
    </row>
    <row r="2307" spans="2:9">
      <c r="B2307" s="1"/>
      <c r="C2307" s="29"/>
      <c r="D2307" s="27"/>
      <c r="E2307" s="27"/>
      <c r="F2307" s="27"/>
      <c r="G2307" s="1"/>
      <c r="H2307" s="1"/>
      <c r="I2307" s="1"/>
    </row>
    <row r="2308" spans="2:9">
      <c r="B2308" s="1"/>
      <c r="C2308" s="29"/>
      <c r="D2308" s="27"/>
      <c r="E2308" s="27"/>
      <c r="F2308" s="27"/>
      <c r="G2308" s="1"/>
      <c r="H2308" s="1"/>
      <c r="I2308" s="1"/>
    </row>
    <row r="2309" spans="2:9">
      <c r="B2309" s="1"/>
      <c r="C2309" s="29"/>
      <c r="D2309" s="27"/>
      <c r="E2309" s="27"/>
      <c r="F2309" s="27"/>
      <c r="G2309" s="1"/>
      <c r="H2309" s="1"/>
      <c r="I2309" s="1"/>
    </row>
    <row r="2310" spans="2:9">
      <c r="B2310" s="1"/>
      <c r="C2310" s="29"/>
      <c r="D2310" s="27"/>
      <c r="E2310" s="27"/>
      <c r="F2310" s="27"/>
      <c r="G2310" s="1"/>
      <c r="H2310" s="1"/>
      <c r="I2310" s="1"/>
    </row>
    <row r="2311" spans="2:9">
      <c r="B2311" s="1"/>
      <c r="C2311" s="29"/>
      <c r="D2311" s="27"/>
      <c r="E2311" s="27"/>
      <c r="F2311" s="27"/>
      <c r="G2311" s="1"/>
      <c r="H2311" s="1"/>
      <c r="I2311" s="1"/>
    </row>
    <row r="2312" spans="2:9">
      <c r="B2312" s="1"/>
      <c r="C2312" s="29"/>
      <c r="D2312" s="27"/>
      <c r="E2312" s="27"/>
      <c r="F2312" s="27"/>
      <c r="G2312" s="1"/>
      <c r="H2312" s="1"/>
      <c r="I2312" s="1"/>
    </row>
    <row r="2313" spans="2:9">
      <c r="B2313" s="1"/>
      <c r="C2313" s="29"/>
      <c r="D2313" s="27"/>
      <c r="E2313" s="27"/>
      <c r="F2313" s="27"/>
      <c r="G2313" s="1"/>
      <c r="H2313" s="1"/>
      <c r="I2313" s="1"/>
    </row>
    <row r="2314" spans="2:9">
      <c r="B2314" s="1"/>
      <c r="C2314" s="29"/>
      <c r="D2314" s="27"/>
      <c r="E2314" s="27"/>
      <c r="F2314" s="27"/>
      <c r="G2314" s="1"/>
      <c r="H2314" s="1"/>
      <c r="I2314" s="1"/>
    </row>
    <row r="2315" spans="2:9">
      <c r="B2315" s="1"/>
      <c r="C2315" s="29"/>
      <c r="D2315" s="27"/>
      <c r="E2315" s="27"/>
      <c r="F2315" s="27"/>
      <c r="G2315" s="1"/>
      <c r="H2315" s="1"/>
      <c r="I2315" s="1"/>
    </row>
    <row r="2316" spans="2:9">
      <c r="B2316" s="1"/>
      <c r="C2316" s="29"/>
      <c r="D2316" s="27"/>
      <c r="E2316" s="27"/>
      <c r="F2316" s="27"/>
      <c r="G2316" s="1"/>
      <c r="H2316" s="1"/>
      <c r="I2316" s="1"/>
    </row>
    <row r="2317" spans="2:9">
      <c r="B2317" s="1"/>
      <c r="C2317" s="29"/>
      <c r="D2317" s="27"/>
      <c r="E2317" s="27"/>
      <c r="F2317" s="27"/>
      <c r="G2317" s="1"/>
      <c r="H2317" s="1"/>
      <c r="I2317" s="1"/>
    </row>
    <row r="2318" spans="2:9">
      <c r="B2318" s="1"/>
      <c r="C2318" s="29"/>
      <c r="D2318" s="27"/>
      <c r="E2318" s="27"/>
      <c r="F2318" s="27"/>
      <c r="G2318" s="1"/>
      <c r="H2318" s="1"/>
      <c r="I2318" s="1"/>
    </row>
    <row r="2319" spans="2:9">
      <c r="B2319" s="1"/>
      <c r="C2319" s="29"/>
      <c r="D2319" s="27"/>
      <c r="E2319" s="27"/>
      <c r="F2319" s="27"/>
      <c r="G2319" s="1"/>
      <c r="H2319" s="1"/>
      <c r="I2319" s="1"/>
    </row>
    <row r="2320" spans="2:9">
      <c r="B2320" s="1"/>
      <c r="C2320" s="29"/>
      <c r="D2320" s="27"/>
      <c r="E2320" s="27"/>
      <c r="F2320" s="27"/>
      <c r="G2320" s="1"/>
      <c r="H2320" s="1"/>
      <c r="I2320" s="1"/>
    </row>
    <row r="2321" spans="2:9">
      <c r="B2321" s="1"/>
      <c r="C2321" s="29"/>
      <c r="D2321" s="27"/>
      <c r="E2321" s="27"/>
      <c r="F2321" s="27"/>
      <c r="G2321" s="1"/>
      <c r="H2321" s="1"/>
      <c r="I2321" s="1"/>
    </row>
    <row r="2322" spans="2:9">
      <c r="B2322" s="1"/>
      <c r="C2322" s="29"/>
      <c r="D2322" s="27"/>
      <c r="E2322" s="27"/>
      <c r="F2322" s="27"/>
      <c r="G2322" s="1"/>
      <c r="H2322" s="1"/>
      <c r="I2322" s="1"/>
    </row>
    <row r="2323" spans="2:9">
      <c r="B2323" s="1"/>
      <c r="C2323" s="29"/>
      <c r="D2323" s="27"/>
      <c r="E2323" s="27"/>
      <c r="F2323" s="27"/>
      <c r="G2323" s="1"/>
      <c r="H2323" s="1"/>
      <c r="I2323" s="1"/>
    </row>
    <row r="2324" spans="2:9">
      <c r="B2324" s="1"/>
      <c r="C2324" s="29"/>
      <c r="D2324" s="27"/>
      <c r="E2324" s="27"/>
      <c r="F2324" s="27"/>
      <c r="G2324" s="1"/>
      <c r="H2324" s="1"/>
      <c r="I2324" s="1"/>
    </row>
    <row r="2325" spans="2:9">
      <c r="B2325" s="1"/>
      <c r="C2325" s="29"/>
      <c r="D2325" s="27"/>
      <c r="E2325" s="27"/>
      <c r="F2325" s="27"/>
      <c r="G2325" s="1"/>
      <c r="H2325" s="1"/>
      <c r="I2325" s="1"/>
    </row>
    <row r="2326" spans="2:9">
      <c r="B2326" s="1"/>
      <c r="C2326" s="29"/>
      <c r="D2326" s="27"/>
      <c r="E2326" s="27"/>
      <c r="F2326" s="27"/>
      <c r="G2326" s="1"/>
      <c r="H2326" s="1"/>
      <c r="I2326" s="1"/>
    </row>
    <row r="2327" spans="2:9">
      <c r="B2327" s="1"/>
      <c r="C2327" s="29"/>
      <c r="D2327" s="27"/>
      <c r="E2327" s="27"/>
      <c r="F2327" s="27"/>
      <c r="G2327" s="1"/>
      <c r="H2327" s="1"/>
      <c r="I2327" s="1"/>
    </row>
    <row r="2328" spans="2:9">
      <c r="B2328" s="1"/>
      <c r="C2328" s="29"/>
      <c r="D2328" s="27"/>
      <c r="E2328" s="27"/>
      <c r="F2328" s="27"/>
      <c r="G2328" s="1"/>
      <c r="H2328" s="1"/>
      <c r="I2328" s="1"/>
    </row>
    <row r="2329" spans="2:9">
      <c r="B2329" s="1"/>
      <c r="C2329" s="29"/>
      <c r="D2329" s="27"/>
      <c r="E2329" s="27"/>
      <c r="F2329" s="27"/>
      <c r="G2329" s="1"/>
      <c r="H2329" s="1"/>
      <c r="I2329" s="1"/>
    </row>
    <row r="2330" spans="2:9">
      <c r="B2330" s="1"/>
      <c r="C2330" s="29"/>
      <c r="D2330" s="27"/>
      <c r="E2330" s="27"/>
      <c r="F2330" s="27"/>
      <c r="G2330" s="1"/>
      <c r="H2330" s="1"/>
      <c r="I2330" s="1"/>
    </row>
    <row r="2331" spans="2:9">
      <c r="B2331" s="1"/>
      <c r="C2331" s="29"/>
      <c r="D2331" s="27"/>
      <c r="E2331" s="27"/>
      <c r="F2331" s="27"/>
      <c r="G2331" s="1"/>
      <c r="H2331" s="1"/>
      <c r="I2331" s="1"/>
    </row>
    <row r="2332" spans="2:9">
      <c r="B2332" s="1"/>
      <c r="C2332" s="29"/>
      <c r="D2332" s="27"/>
      <c r="E2332" s="27"/>
      <c r="F2332" s="27"/>
      <c r="G2332" s="1"/>
      <c r="H2332" s="1"/>
      <c r="I2332" s="1"/>
    </row>
    <row r="2333" spans="2:9">
      <c r="B2333" s="1"/>
      <c r="C2333" s="29"/>
      <c r="D2333" s="27"/>
      <c r="E2333" s="27"/>
      <c r="F2333" s="27"/>
      <c r="G2333" s="1"/>
      <c r="H2333" s="1"/>
      <c r="I2333" s="1"/>
    </row>
    <row r="2334" spans="2:9">
      <c r="B2334" s="1"/>
      <c r="C2334" s="29"/>
      <c r="D2334" s="27"/>
      <c r="E2334" s="27"/>
      <c r="F2334" s="27"/>
      <c r="G2334" s="1"/>
      <c r="H2334" s="1"/>
      <c r="I2334" s="1"/>
    </row>
    <row r="2335" spans="2:9">
      <c r="B2335" s="1"/>
      <c r="C2335" s="29"/>
      <c r="D2335" s="27"/>
      <c r="E2335" s="27"/>
      <c r="F2335" s="27"/>
      <c r="G2335" s="1"/>
      <c r="H2335" s="1"/>
      <c r="I2335" s="1"/>
    </row>
    <row r="2336" spans="2:9">
      <c r="B2336" s="1"/>
      <c r="C2336" s="29"/>
      <c r="D2336" s="27"/>
      <c r="E2336" s="27"/>
      <c r="F2336" s="27"/>
      <c r="G2336" s="1"/>
      <c r="H2336" s="1"/>
      <c r="I2336" s="1"/>
    </row>
    <row r="2337" spans="2:9">
      <c r="B2337" s="1"/>
      <c r="C2337" s="29"/>
      <c r="D2337" s="27"/>
      <c r="E2337" s="27"/>
      <c r="F2337" s="27"/>
      <c r="G2337" s="1"/>
      <c r="H2337" s="1"/>
      <c r="I2337" s="1"/>
    </row>
    <row r="2338" spans="2:9">
      <c r="B2338" s="1"/>
      <c r="C2338" s="29"/>
      <c r="D2338" s="27"/>
      <c r="E2338" s="27"/>
      <c r="F2338" s="27"/>
      <c r="G2338" s="1"/>
      <c r="H2338" s="1"/>
      <c r="I2338" s="1"/>
    </row>
    <row r="2339" spans="2:9">
      <c r="B2339" s="1"/>
      <c r="C2339" s="29"/>
      <c r="D2339" s="27"/>
      <c r="E2339" s="27"/>
      <c r="F2339" s="27"/>
      <c r="G2339" s="1"/>
      <c r="H2339" s="1"/>
      <c r="I2339" s="1"/>
    </row>
    <row r="2340" spans="2:9">
      <c r="B2340" s="1"/>
      <c r="C2340" s="29"/>
      <c r="D2340" s="27"/>
      <c r="E2340" s="27"/>
      <c r="F2340" s="27"/>
      <c r="G2340" s="1"/>
      <c r="H2340" s="1"/>
      <c r="I2340" s="1"/>
    </row>
    <row r="2341" spans="2:9">
      <c r="B2341" s="1"/>
      <c r="C2341" s="29"/>
      <c r="D2341" s="27"/>
      <c r="E2341" s="27"/>
      <c r="F2341" s="27"/>
      <c r="G2341" s="1"/>
      <c r="H2341" s="1"/>
      <c r="I2341" s="1"/>
    </row>
    <row r="2342" spans="2:9">
      <c r="B2342" s="1"/>
      <c r="C2342" s="29"/>
      <c r="D2342" s="27"/>
      <c r="E2342" s="27"/>
      <c r="F2342" s="27"/>
      <c r="G2342" s="1"/>
      <c r="H2342" s="1"/>
      <c r="I2342" s="1"/>
    </row>
    <row r="2343" spans="2:9">
      <c r="B2343" s="1"/>
      <c r="C2343" s="29"/>
      <c r="D2343" s="27"/>
      <c r="E2343" s="27"/>
      <c r="F2343" s="27"/>
      <c r="G2343" s="1"/>
      <c r="H2343" s="1"/>
      <c r="I2343" s="1"/>
    </row>
    <row r="2344" spans="2:9">
      <c r="B2344" s="1"/>
      <c r="C2344" s="29"/>
      <c r="D2344" s="27"/>
      <c r="E2344" s="27"/>
      <c r="F2344" s="27"/>
      <c r="G2344" s="1"/>
      <c r="H2344" s="1"/>
      <c r="I2344" s="1"/>
    </row>
    <row r="2345" spans="2:9">
      <c r="B2345" s="1"/>
      <c r="C2345" s="29"/>
      <c r="D2345" s="27"/>
      <c r="E2345" s="27"/>
      <c r="F2345" s="27"/>
      <c r="G2345" s="1"/>
      <c r="H2345" s="1"/>
      <c r="I2345" s="1"/>
    </row>
    <row r="2346" spans="2:9">
      <c r="B2346" s="1"/>
      <c r="C2346" s="29"/>
      <c r="D2346" s="27"/>
      <c r="E2346" s="27"/>
      <c r="F2346" s="27"/>
      <c r="G2346" s="1"/>
      <c r="H2346" s="1"/>
      <c r="I2346" s="1"/>
    </row>
    <row r="2347" spans="2:9">
      <c r="B2347" s="1"/>
      <c r="C2347" s="29"/>
      <c r="D2347" s="27"/>
      <c r="E2347" s="27"/>
      <c r="F2347" s="27"/>
      <c r="G2347" s="1"/>
      <c r="H2347" s="1"/>
      <c r="I2347" s="1"/>
    </row>
    <row r="2348" spans="2:9">
      <c r="B2348" s="1"/>
      <c r="C2348" s="29"/>
      <c r="D2348" s="27"/>
      <c r="E2348" s="27"/>
      <c r="F2348" s="27"/>
      <c r="G2348" s="1"/>
      <c r="H2348" s="1"/>
      <c r="I2348" s="1"/>
    </row>
    <row r="2349" spans="2:9">
      <c r="B2349" s="1"/>
      <c r="C2349" s="29"/>
      <c r="D2349" s="27"/>
      <c r="E2349" s="27"/>
      <c r="F2349" s="27"/>
      <c r="G2349" s="1"/>
      <c r="H2349" s="1"/>
      <c r="I2349" s="1"/>
    </row>
    <row r="2350" spans="2:9">
      <c r="B2350" s="1"/>
      <c r="C2350" s="29"/>
      <c r="D2350" s="27"/>
      <c r="E2350" s="27"/>
      <c r="F2350" s="27"/>
      <c r="G2350" s="1"/>
      <c r="H2350" s="1"/>
      <c r="I2350" s="1"/>
    </row>
    <row r="2351" spans="2:9">
      <c r="B2351" s="1"/>
      <c r="C2351" s="29"/>
      <c r="D2351" s="27"/>
      <c r="E2351" s="27"/>
      <c r="F2351" s="27"/>
      <c r="G2351" s="1"/>
      <c r="H2351" s="1"/>
      <c r="I2351" s="1"/>
    </row>
    <row r="2352" spans="2:9">
      <c r="B2352" s="1"/>
      <c r="C2352" s="29"/>
      <c r="D2352" s="27"/>
      <c r="E2352" s="27"/>
      <c r="F2352" s="27"/>
      <c r="G2352" s="1"/>
      <c r="H2352" s="1"/>
      <c r="I2352" s="1"/>
    </row>
    <row r="2353" spans="2:9">
      <c r="B2353" s="1"/>
      <c r="C2353" s="29"/>
      <c r="D2353" s="27"/>
      <c r="E2353" s="27"/>
      <c r="F2353" s="27"/>
      <c r="G2353" s="1"/>
      <c r="H2353" s="1"/>
      <c r="I2353" s="1"/>
    </row>
    <row r="2354" spans="2:9">
      <c r="B2354" s="1"/>
      <c r="C2354" s="29"/>
      <c r="D2354" s="27"/>
      <c r="E2354" s="27"/>
      <c r="F2354" s="27"/>
      <c r="G2354" s="1"/>
      <c r="H2354" s="1"/>
      <c r="I2354" s="1"/>
    </row>
    <row r="2355" spans="2:9">
      <c r="B2355" s="1"/>
      <c r="C2355" s="29"/>
      <c r="D2355" s="27"/>
      <c r="E2355" s="27"/>
      <c r="F2355" s="27"/>
      <c r="G2355" s="1"/>
      <c r="H2355" s="1"/>
      <c r="I2355" s="1"/>
    </row>
    <row r="2356" spans="2:9">
      <c r="B2356" s="1"/>
      <c r="C2356" s="29"/>
      <c r="D2356" s="27"/>
      <c r="E2356" s="27"/>
      <c r="F2356" s="27"/>
      <c r="G2356" s="1"/>
      <c r="H2356" s="1"/>
      <c r="I2356" s="1"/>
    </row>
    <row r="2357" spans="2:9">
      <c r="B2357" s="1"/>
      <c r="C2357" s="29"/>
      <c r="D2357" s="27"/>
      <c r="E2357" s="27"/>
      <c r="F2357" s="27"/>
      <c r="G2357" s="1"/>
      <c r="H2357" s="1"/>
      <c r="I2357" s="1"/>
    </row>
    <row r="2358" spans="2:9">
      <c r="B2358" s="1"/>
      <c r="C2358" s="29"/>
      <c r="D2358" s="27"/>
      <c r="E2358" s="27"/>
      <c r="F2358" s="27"/>
      <c r="G2358" s="1"/>
      <c r="H2358" s="1"/>
      <c r="I2358" s="1"/>
    </row>
    <row r="2359" spans="2:9">
      <c r="B2359" s="1"/>
      <c r="C2359" s="29"/>
      <c r="D2359" s="27"/>
      <c r="E2359" s="27"/>
      <c r="F2359" s="27"/>
      <c r="G2359" s="1"/>
      <c r="H2359" s="1"/>
      <c r="I2359" s="1"/>
    </row>
    <row r="2360" spans="2:9">
      <c r="B2360" s="1"/>
      <c r="C2360" s="29"/>
      <c r="D2360" s="27"/>
      <c r="E2360" s="27"/>
      <c r="F2360" s="27"/>
      <c r="G2360" s="1"/>
      <c r="H2360" s="1"/>
      <c r="I2360" s="1"/>
    </row>
    <row r="2361" spans="2:9">
      <c r="B2361" s="1"/>
      <c r="C2361" s="29"/>
      <c r="D2361" s="27"/>
      <c r="E2361" s="27"/>
      <c r="F2361" s="27"/>
      <c r="G2361" s="1"/>
      <c r="H2361" s="1"/>
      <c r="I2361" s="1"/>
    </row>
    <row r="2362" spans="2:9">
      <c r="B2362" s="1"/>
      <c r="C2362" s="29"/>
      <c r="D2362" s="27"/>
      <c r="E2362" s="27"/>
      <c r="F2362" s="27"/>
      <c r="G2362" s="1"/>
      <c r="H2362" s="1"/>
      <c r="I2362" s="1"/>
    </row>
    <row r="2363" spans="2:9">
      <c r="B2363" s="1"/>
      <c r="C2363" s="29"/>
      <c r="D2363" s="27"/>
      <c r="E2363" s="27"/>
      <c r="F2363" s="27"/>
      <c r="G2363" s="1"/>
      <c r="H2363" s="1"/>
      <c r="I2363" s="1"/>
    </row>
    <row r="2364" spans="2:9">
      <c r="B2364" s="1"/>
      <c r="C2364" s="29"/>
      <c r="D2364" s="27"/>
      <c r="E2364" s="27"/>
      <c r="F2364" s="27"/>
      <c r="G2364" s="1"/>
      <c r="H2364" s="1"/>
      <c r="I2364" s="1"/>
    </row>
    <row r="2365" spans="2:9">
      <c r="B2365" s="1"/>
      <c r="C2365" s="29"/>
      <c r="D2365" s="27"/>
      <c r="E2365" s="27"/>
      <c r="F2365" s="27"/>
      <c r="G2365" s="1"/>
      <c r="H2365" s="1"/>
      <c r="I2365" s="1"/>
    </row>
    <row r="2366" spans="2:9">
      <c r="B2366" s="1"/>
      <c r="C2366" s="29"/>
      <c r="D2366" s="27"/>
      <c r="E2366" s="27"/>
      <c r="F2366" s="27"/>
      <c r="G2366" s="1"/>
      <c r="H2366" s="1"/>
      <c r="I2366" s="1"/>
    </row>
    <row r="2367" spans="2:9">
      <c r="B2367" s="1"/>
      <c r="C2367" s="29"/>
      <c r="D2367" s="27"/>
      <c r="E2367" s="27"/>
      <c r="F2367" s="27"/>
      <c r="G2367" s="1"/>
      <c r="H2367" s="1"/>
      <c r="I2367" s="1"/>
    </row>
    <row r="2368" spans="2:9">
      <c r="B2368" s="1"/>
      <c r="C2368" s="29"/>
      <c r="D2368" s="27"/>
      <c r="E2368" s="27"/>
      <c r="F2368" s="27"/>
      <c r="G2368" s="1"/>
      <c r="H2368" s="1"/>
      <c r="I2368" s="1"/>
    </row>
    <row r="2369" spans="2:9">
      <c r="B2369" s="1"/>
      <c r="C2369" s="29"/>
      <c r="D2369" s="27"/>
      <c r="E2369" s="27"/>
      <c r="F2369" s="27"/>
      <c r="G2369" s="1"/>
      <c r="H2369" s="1"/>
      <c r="I2369" s="1"/>
    </row>
    <row r="2370" spans="2:9">
      <c r="B2370" s="1"/>
      <c r="C2370" s="29"/>
      <c r="D2370" s="27"/>
      <c r="E2370" s="27"/>
      <c r="F2370" s="27"/>
      <c r="G2370" s="1"/>
      <c r="H2370" s="1"/>
      <c r="I2370" s="1"/>
    </row>
    <row r="2371" spans="2:9">
      <c r="B2371" s="1"/>
      <c r="C2371" s="29"/>
      <c r="D2371" s="27"/>
      <c r="E2371" s="27"/>
      <c r="F2371" s="27"/>
      <c r="G2371" s="1"/>
      <c r="H2371" s="1"/>
      <c r="I2371" s="1"/>
    </row>
    <row r="2372" spans="2:9">
      <c r="B2372" s="1"/>
      <c r="C2372" s="29"/>
      <c r="D2372" s="27"/>
      <c r="E2372" s="27"/>
      <c r="F2372" s="27"/>
      <c r="G2372" s="1"/>
      <c r="H2372" s="1"/>
      <c r="I2372" s="1"/>
    </row>
    <row r="2373" spans="2:9">
      <c r="B2373" s="1"/>
      <c r="C2373" s="29"/>
      <c r="D2373" s="27"/>
      <c r="E2373" s="27"/>
      <c r="F2373" s="27"/>
      <c r="G2373" s="1"/>
      <c r="H2373" s="1"/>
      <c r="I2373" s="1"/>
    </row>
    <row r="2374" spans="2:9">
      <c r="B2374" s="1"/>
      <c r="C2374" s="29"/>
      <c r="D2374" s="27"/>
      <c r="E2374" s="27"/>
      <c r="F2374" s="27"/>
      <c r="G2374" s="1"/>
      <c r="H2374" s="1"/>
      <c r="I2374" s="1"/>
    </row>
    <row r="2375" spans="2:9">
      <c r="B2375" s="1"/>
      <c r="C2375" s="29"/>
      <c r="D2375" s="27"/>
      <c r="E2375" s="27"/>
      <c r="F2375" s="27"/>
      <c r="G2375" s="1"/>
      <c r="H2375" s="1"/>
      <c r="I2375" s="1"/>
    </row>
    <row r="2376" spans="2:9">
      <c r="B2376" s="1"/>
      <c r="C2376" s="29"/>
      <c r="D2376" s="27"/>
      <c r="E2376" s="27"/>
      <c r="F2376" s="27"/>
      <c r="G2376" s="1"/>
      <c r="H2376" s="1"/>
      <c r="I2376" s="1"/>
    </row>
    <row r="2377" spans="2:9">
      <c r="B2377" s="1"/>
      <c r="C2377" s="29"/>
      <c r="D2377" s="27"/>
      <c r="E2377" s="27"/>
      <c r="F2377" s="27"/>
      <c r="G2377" s="1"/>
      <c r="H2377" s="1"/>
      <c r="I2377" s="1"/>
    </row>
    <row r="2378" spans="2:9">
      <c r="B2378" s="1"/>
      <c r="C2378" s="29"/>
      <c r="D2378" s="27"/>
      <c r="E2378" s="27"/>
      <c r="F2378" s="27"/>
      <c r="G2378" s="1"/>
      <c r="H2378" s="1"/>
      <c r="I2378" s="1"/>
    </row>
    <row r="2379" spans="2:9">
      <c r="B2379" s="1"/>
      <c r="C2379" s="29"/>
      <c r="D2379" s="27"/>
      <c r="E2379" s="27"/>
      <c r="F2379" s="27"/>
      <c r="G2379" s="1"/>
      <c r="H2379" s="1"/>
      <c r="I2379" s="1"/>
    </row>
    <row r="2380" spans="2:9">
      <c r="B2380" s="1"/>
      <c r="C2380" s="29"/>
      <c r="D2380" s="27"/>
      <c r="E2380" s="27"/>
      <c r="F2380" s="27"/>
      <c r="G2380" s="1"/>
      <c r="H2380" s="1"/>
      <c r="I2380" s="1"/>
    </row>
    <row r="2381" spans="2:9">
      <c r="B2381" s="1"/>
      <c r="C2381" s="29"/>
      <c r="D2381" s="27"/>
      <c r="E2381" s="27"/>
      <c r="F2381" s="27"/>
      <c r="G2381" s="1"/>
      <c r="H2381" s="1"/>
      <c r="I2381" s="1"/>
    </row>
    <row r="2382" spans="2:9">
      <c r="B2382" s="1"/>
      <c r="C2382" s="29"/>
      <c r="D2382" s="27"/>
      <c r="E2382" s="27"/>
      <c r="F2382" s="27"/>
      <c r="G2382" s="1"/>
      <c r="H2382" s="1"/>
      <c r="I2382" s="1"/>
    </row>
    <row r="2383" spans="2:9">
      <c r="B2383" s="1"/>
      <c r="C2383" s="29"/>
      <c r="D2383" s="27"/>
      <c r="E2383" s="27"/>
      <c r="F2383" s="27"/>
      <c r="G2383" s="1"/>
      <c r="H2383" s="1"/>
      <c r="I2383" s="1"/>
    </row>
    <row r="2384" spans="2:9">
      <c r="B2384" s="1"/>
      <c r="C2384" s="29"/>
      <c r="D2384" s="27"/>
      <c r="E2384" s="27"/>
      <c r="F2384" s="27"/>
      <c r="G2384" s="1"/>
      <c r="H2384" s="1"/>
      <c r="I2384" s="1"/>
    </row>
    <row r="2385" spans="2:9">
      <c r="B2385" s="1"/>
      <c r="C2385" s="29"/>
      <c r="D2385" s="27"/>
      <c r="E2385" s="27"/>
      <c r="F2385" s="27"/>
      <c r="G2385" s="1"/>
      <c r="H2385" s="1"/>
      <c r="I2385" s="1"/>
    </row>
    <row r="2386" spans="2:9">
      <c r="B2386" s="1"/>
      <c r="C2386" s="29"/>
      <c r="D2386" s="27"/>
      <c r="E2386" s="27"/>
      <c r="F2386" s="27"/>
      <c r="G2386" s="1"/>
      <c r="H2386" s="1"/>
      <c r="I2386" s="1"/>
    </row>
    <row r="2387" spans="2:9">
      <c r="B2387" s="1"/>
      <c r="C2387" s="29"/>
      <c r="D2387" s="27"/>
      <c r="E2387" s="27"/>
      <c r="F2387" s="27"/>
      <c r="G2387" s="1"/>
      <c r="H2387" s="1"/>
      <c r="I2387" s="1"/>
    </row>
    <row r="2388" spans="2:9">
      <c r="B2388" s="1"/>
      <c r="C2388" s="29"/>
      <c r="D2388" s="27"/>
      <c r="E2388" s="27"/>
      <c r="F2388" s="27"/>
      <c r="G2388" s="1"/>
      <c r="H2388" s="1"/>
      <c r="I2388" s="1"/>
    </row>
    <row r="2389" spans="2:9">
      <c r="B2389" s="1"/>
      <c r="C2389" s="29"/>
      <c r="D2389" s="27"/>
      <c r="E2389" s="27"/>
      <c r="F2389" s="27"/>
      <c r="G2389" s="1"/>
      <c r="H2389" s="1"/>
      <c r="I2389" s="1"/>
    </row>
    <row r="2390" spans="2:9">
      <c r="B2390" s="1"/>
      <c r="C2390" s="29"/>
      <c r="D2390" s="27"/>
      <c r="E2390" s="27"/>
      <c r="F2390" s="27"/>
      <c r="G2390" s="1"/>
      <c r="H2390" s="1"/>
      <c r="I2390" s="1"/>
    </row>
    <row r="2391" spans="2:9">
      <c r="B2391" s="1"/>
      <c r="C2391" s="29"/>
      <c r="D2391" s="27"/>
      <c r="E2391" s="27"/>
      <c r="F2391" s="27"/>
      <c r="G2391" s="1"/>
      <c r="H2391" s="1"/>
      <c r="I2391" s="1"/>
    </row>
    <row r="2392" spans="2:9">
      <c r="B2392" s="1"/>
      <c r="C2392" s="29"/>
      <c r="D2392" s="27"/>
      <c r="E2392" s="27"/>
      <c r="F2392" s="27"/>
      <c r="G2392" s="1"/>
      <c r="H2392" s="1"/>
      <c r="I2392" s="1"/>
    </row>
    <row r="2393" spans="2:9">
      <c r="B2393" s="1"/>
      <c r="C2393" s="29"/>
      <c r="D2393" s="27"/>
      <c r="E2393" s="27"/>
      <c r="F2393" s="27"/>
      <c r="G2393" s="1"/>
      <c r="H2393" s="1"/>
      <c r="I2393" s="1"/>
    </row>
    <row r="2394" spans="2:9">
      <c r="B2394" s="1"/>
      <c r="C2394" s="29"/>
      <c r="D2394" s="27"/>
      <c r="E2394" s="27"/>
      <c r="F2394" s="27"/>
      <c r="G2394" s="1"/>
      <c r="H2394" s="1"/>
      <c r="I2394" s="1"/>
    </row>
    <row r="2395" spans="2:9">
      <c r="B2395" s="1"/>
      <c r="C2395" s="29"/>
      <c r="D2395" s="27"/>
      <c r="E2395" s="27"/>
      <c r="F2395" s="27"/>
      <c r="G2395" s="1"/>
      <c r="H2395" s="1"/>
      <c r="I2395" s="1"/>
    </row>
    <row r="2396" spans="2:9">
      <c r="B2396" s="1"/>
      <c r="C2396" s="29"/>
      <c r="D2396" s="27"/>
      <c r="E2396" s="27"/>
      <c r="F2396" s="27"/>
      <c r="G2396" s="1"/>
      <c r="H2396" s="1"/>
      <c r="I2396" s="1"/>
    </row>
    <row r="2397" spans="2:9">
      <c r="B2397" s="1"/>
      <c r="C2397" s="29"/>
      <c r="D2397" s="27"/>
      <c r="E2397" s="27"/>
      <c r="F2397" s="27"/>
      <c r="G2397" s="1"/>
      <c r="H2397" s="1"/>
      <c r="I2397" s="1"/>
    </row>
    <row r="2398" spans="2:9">
      <c r="B2398" s="1"/>
      <c r="C2398" s="29"/>
      <c r="D2398" s="27"/>
      <c r="E2398" s="27"/>
      <c r="F2398" s="27"/>
      <c r="G2398" s="1"/>
      <c r="H2398" s="1"/>
      <c r="I2398" s="1"/>
    </row>
    <row r="2399" spans="2:9">
      <c r="B2399" s="1"/>
      <c r="C2399" s="29"/>
      <c r="D2399" s="27"/>
      <c r="E2399" s="27"/>
      <c r="F2399" s="27"/>
      <c r="G2399" s="1"/>
      <c r="H2399" s="1"/>
      <c r="I2399" s="1"/>
    </row>
    <row r="2400" spans="2:9">
      <c r="B2400" s="1"/>
      <c r="C2400" s="29"/>
      <c r="D2400" s="27"/>
      <c r="E2400" s="27"/>
      <c r="F2400" s="27"/>
      <c r="G2400" s="1"/>
      <c r="H2400" s="1"/>
      <c r="I2400" s="1"/>
    </row>
    <row r="2401" spans="2:9">
      <c r="B2401" s="1"/>
      <c r="C2401" s="29"/>
      <c r="D2401" s="27"/>
      <c r="E2401" s="27"/>
      <c r="F2401" s="27"/>
      <c r="G2401" s="1"/>
      <c r="H2401" s="1"/>
      <c r="I2401" s="1"/>
    </row>
    <row r="2402" spans="2:9">
      <c r="B2402" s="1"/>
      <c r="C2402" s="29"/>
      <c r="D2402" s="27"/>
      <c r="E2402" s="27"/>
      <c r="F2402" s="27"/>
      <c r="G2402" s="1"/>
      <c r="H2402" s="1"/>
      <c r="I2402" s="1"/>
    </row>
    <row r="2403" spans="2:9">
      <c r="B2403" s="1"/>
      <c r="C2403" s="29"/>
      <c r="D2403" s="27"/>
      <c r="E2403" s="27"/>
      <c r="F2403" s="27"/>
      <c r="G2403" s="1"/>
      <c r="H2403" s="1"/>
      <c r="I2403" s="1"/>
    </row>
    <row r="2404" spans="2:9">
      <c r="B2404" s="1"/>
      <c r="C2404" s="29"/>
      <c r="D2404" s="27"/>
      <c r="E2404" s="27"/>
      <c r="F2404" s="27"/>
      <c r="G2404" s="1"/>
      <c r="H2404" s="1"/>
      <c r="I2404" s="1"/>
    </row>
    <row r="2405" spans="2:9">
      <c r="B2405" s="1"/>
      <c r="C2405" s="29"/>
      <c r="D2405" s="27"/>
      <c r="E2405" s="27"/>
      <c r="F2405" s="27"/>
      <c r="G2405" s="1"/>
      <c r="H2405" s="1"/>
      <c r="I2405" s="1"/>
    </row>
    <row r="2406" spans="2:9">
      <c r="B2406" s="1"/>
      <c r="C2406" s="29"/>
      <c r="D2406" s="27"/>
      <c r="E2406" s="27"/>
      <c r="F2406" s="27"/>
      <c r="G2406" s="1"/>
      <c r="H2406" s="1"/>
      <c r="I2406" s="1"/>
    </row>
    <row r="2407" spans="2:9">
      <c r="B2407" s="1"/>
      <c r="C2407" s="29"/>
      <c r="D2407" s="27"/>
      <c r="E2407" s="27"/>
      <c r="F2407" s="27"/>
      <c r="G2407" s="1"/>
      <c r="H2407" s="1"/>
      <c r="I2407" s="1"/>
    </row>
    <row r="2408" spans="2:9">
      <c r="B2408" s="1"/>
      <c r="C2408" s="29"/>
      <c r="D2408" s="27"/>
      <c r="E2408" s="27"/>
      <c r="F2408" s="27"/>
      <c r="G2408" s="1"/>
      <c r="H2408" s="1"/>
      <c r="I2408" s="1"/>
    </row>
    <row r="2409" spans="2:9">
      <c r="B2409" s="1"/>
      <c r="C2409" s="29"/>
      <c r="D2409" s="27"/>
      <c r="E2409" s="27"/>
      <c r="F2409" s="27"/>
      <c r="G2409" s="1"/>
      <c r="H2409" s="1"/>
      <c r="I2409" s="1"/>
    </row>
    <row r="2410" spans="2:9">
      <c r="B2410" s="1"/>
      <c r="C2410" s="29"/>
      <c r="D2410" s="27"/>
      <c r="E2410" s="27"/>
      <c r="F2410" s="27"/>
      <c r="G2410" s="1"/>
      <c r="H2410" s="1"/>
      <c r="I2410" s="1"/>
    </row>
    <row r="2411" spans="2:9">
      <c r="B2411" s="1"/>
      <c r="C2411" s="29"/>
      <c r="D2411" s="27"/>
      <c r="E2411" s="27"/>
      <c r="F2411" s="27"/>
      <c r="G2411" s="1"/>
      <c r="H2411" s="1"/>
      <c r="I2411" s="1"/>
    </row>
    <row r="2412" spans="2:9">
      <c r="B2412" s="1"/>
      <c r="C2412" s="29"/>
      <c r="D2412" s="27"/>
      <c r="E2412" s="27"/>
      <c r="F2412" s="27"/>
      <c r="G2412" s="1"/>
      <c r="H2412" s="1"/>
      <c r="I2412" s="1"/>
    </row>
    <row r="2413" spans="2:9">
      <c r="B2413" s="1"/>
      <c r="C2413" s="29"/>
      <c r="D2413" s="27"/>
      <c r="E2413" s="27"/>
      <c r="F2413" s="27"/>
      <c r="G2413" s="1"/>
      <c r="H2413" s="1"/>
      <c r="I2413" s="1"/>
    </row>
    <row r="2414" spans="2:9">
      <c r="B2414" s="1"/>
      <c r="C2414" s="29"/>
      <c r="D2414" s="27"/>
      <c r="E2414" s="27"/>
      <c r="F2414" s="27"/>
      <c r="G2414" s="1"/>
      <c r="H2414" s="1"/>
      <c r="I2414" s="1"/>
    </row>
    <row r="2415" spans="2:9">
      <c r="B2415" s="1"/>
      <c r="C2415" s="29"/>
      <c r="D2415" s="27"/>
      <c r="E2415" s="27"/>
      <c r="F2415" s="27"/>
      <c r="G2415" s="1"/>
      <c r="H2415" s="1"/>
      <c r="I2415" s="1"/>
    </row>
    <row r="2416" spans="2:9">
      <c r="B2416" s="1"/>
      <c r="C2416" s="29"/>
      <c r="D2416" s="27"/>
      <c r="E2416" s="27"/>
      <c r="F2416" s="27"/>
      <c r="G2416" s="1"/>
      <c r="H2416" s="1"/>
      <c r="I2416" s="1"/>
    </row>
    <row r="2417" spans="2:9">
      <c r="B2417" s="1"/>
      <c r="C2417" s="29"/>
      <c r="D2417" s="27"/>
      <c r="E2417" s="27"/>
      <c r="F2417" s="27"/>
      <c r="G2417" s="1"/>
      <c r="H2417" s="1"/>
      <c r="I2417" s="1"/>
    </row>
    <row r="2418" spans="2:9">
      <c r="B2418" s="1"/>
      <c r="C2418" s="29"/>
      <c r="D2418" s="27"/>
      <c r="E2418" s="27"/>
      <c r="F2418" s="27"/>
      <c r="G2418" s="1"/>
      <c r="H2418" s="1"/>
      <c r="I2418" s="1"/>
    </row>
    <row r="2419" spans="2:9">
      <c r="B2419" s="1"/>
      <c r="C2419" s="29"/>
      <c r="D2419" s="27"/>
      <c r="E2419" s="27"/>
      <c r="F2419" s="27"/>
      <c r="G2419" s="1"/>
      <c r="H2419" s="1"/>
      <c r="I2419" s="1"/>
    </row>
    <row r="2420" spans="2:9">
      <c r="B2420" s="1"/>
      <c r="C2420" s="29"/>
      <c r="D2420" s="27"/>
      <c r="E2420" s="27"/>
      <c r="F2420" s="27"/>
      <c r="G2420" s="1"/>
      <c r="H2420" s="1"/>
      <c r="I2420" s="1"/>
    </row>
    <row r="2421" spans="2:9">
      <c r="B2421" s="1"/>
      <c r="C2421" s="29"/>
      <c r="D2421" s="27"/>
      <c r="E2421" s="27"/>
      <c r="F2421" s="27"/>
      <c r="G2421" s="1"/>
      <c r="H2421" s="1"/>
      <c r="I2421" s="1"/>
    </row>
    <row r="2422" spans="2:9">
      <c r="B2422" s="1"/>
      <c r="C2422" s="29"/>
      <c r="D2422" s="27"/>
      <c r="E2422" s="27"/>
      <c r="F2422" s="27"/>
      <c r="G2422" s="1"/>
      <c r="H2422" s="1"/>
      <c r="I2422" s="1"/>
    </row>
    <row r="2423" spans="2:9">
      <c r="B2423" s="1"/>
      <c r="C2423" s="29"/>
      <c r="D2423" s="27"/>
      <c r="E2423" s="27"/>
      <c r="F2423" s="27"/>
      <c r="G2423" s="1"/>
      <c r="H2423" s="1"/>
      <c r="I2423" s="1"/>
    </row>
    <row r="2424" spans="2:9">
      <c r="B2424" s="1"/>
      <c r="C2424" s="29"/>
      <c r="D2424" s="27"/>
      <c r="E2424" s="27"/>
      <c r="F2424" s="27"/>
      <c r="G2424" s="1"/>
      <c r="H2424" s="1"/>
      <c r="I2424" s="1"/>
    </row>
    <row r="2425" spans="2:9">
      <c r="B2425" s="1"/>
      <c r="C2425" s="29"/>
      <c r="D2425" s="27"/>
      <c r="E2425" s="27"/>
      <c r="F2425" s="27"/>
      <c r="G2425" s="1"/>
      <c r="H2425" s="1"/>
      <c r="I2425" s="1"/>
    </row>
    <row r="2426" spans="2:9">
      <c r="B2426" s="1"/>
      <c r="C2426" s="29"/>
      <c r="D2426" s="27"/>
      <c r="E2426" s="27"/>
      <c r="F2426" s="27"/>
      <c r="G2426" s="1"/>
      <c r="H2426" s="1"/>
      <c r="I2426" s="1"/>
    </row>
    <row r="2427" spans="2:9">
      <c r="B2427" s="1"/>
      <c r="C2427" s="29"/>
      <c r="D2427" s="27"/>
      <c r="E2427" s="27"/>
      <c r="F2427" s="27"/>
      <c r="G2427" s="1"/>
      <c r="H2427" s="1"/>
      <c r="I2427" s="1"/>
    </row>
    <row r="2428" spans="2:9">
      <c r="B2428" s="1"/>
      <c r="C2428" s="29"/>
      <c r="D2428" s="27"/>
      <c r="E2428" s="27"/>
      <c r="F2428" s="27"/>
      <c r="G2428" s="1"/>
      <c r="H2428" s="1"/>
      <c r="I2428" s="1"/>
    </row>
    <row r="2429" spans="2:9">
      <c r="B2429" s="1"/>
      <c r="C2429" s="29"/>
      <c r="D2429" s="27"/>
      <c r="E2429" s="27"/>
      <c r="F2429" s="27"/>
      <c r="G2429" s="1"/>
      <c r="H2429" s="1"/>
      <c r="I2429" s="1"/>
    </row>
    <row r="2430" spans="2:9">
      <c r="B2430" s="1"/>
      <c r="C2430" s="29"/>
      <c r="D2430" s="27"/>
      <c r="E2430" s="27"/>
      <c r="F2430" s="27"/>
      <c r="G2430" s="1"/>
      <c r="H2430" s="1"/>
      <c r="I2430" s="1"/>
    </row>
    <row r="2431" spans="2:9">
      <c r="B2431" s="1"/>
      <c r="C2431" s="29"/>
      <c r="D2431" s="27"/>
      <c r="E2431" s="27"/>
      <c r="F2431" s="27"/>
      <c r="G2431" s="1"/>
      <c r="H2431" s="1"/>
      <c r="I2431" s="1"/>
    </row>
    <row r="2432" spans="2:9">
      <c r="B2432" s="1"/>
      <c r="C2432" s="29"/>
      <c r="D2432" s="27"/>
      <c r="E2432" s="27"/>
      <c r="F2432" s="27"/>
      <c r="G2432" s="1"/>
      <c r="H2432" s="1"/>
      <c r="I2432" s="1"/>
    </row>
    <row r="2433" spans="2:9">
      <c r="B2433" s="1"/>
      <c r="C2433" s="29"/>
      <c r="D2433" s="27"/>
      <c r="E2433" s="27"/>
      <c r="F2433" s="27"/>
      <c r="G2433" s="1"/>
      <c r="H2433" s="1"/>
      <c r="I2433" s="1"/>
    </row>
    <row r="2434" spans="2:9">
      <c r="B2434" s="1"/>
      <c r="C2434" s="29"/>
      <c r="D2434" s="27"/>
      <c r="E2434" s="27"/>
      <c r="F2434" s="27"/>
      <c r="G2434" s="1"/>
      <c r="H2434" s="1"/>
      <c r="I2434" s="1"/>
    </row>
    <row r="2435" spans="2:9">
      <c r="B2435" s="1"/>
      <c r="C2435" s="29"/>
      <c r="D2435" s="27"/>
      <c r="E2435" s="27"/>
      <c r="F2435" s="27"/>
      <c r="G2435" s="1"/>
      <c r="H2435" s="1"/>
      <c r="I2435" s="1"/>
    </row>
    <row r="2436" spans="2:9">
      <c r="B2436" s="1"/>
      <c r="C2436" s="29"/>
      <c r="D2436" s="27"/>
      <c r="E2436" s="27"/>
      <c r="F2436" s="27"/>
      <c r="G2436" s="1"/>
      <c r="H2436" s="1"/>
      <c r="I2436" s="1"/>
    </row>
    <row r="2437" spans="2:9">
      <c r="B2437" s="1"/>
      <c r="C2437" s="29"/>
      <c r="D2437" s="27"/>
      <c r="E2437" s="27"/>
      <c r="F2437" s="27"/>
      <c r="G2437" s="1"/>
      <c r="H2437" s="1"/>
      <c r="I2437" s="1"/>
    </row>
    <row r="2438" spans="2:9">
      <c r="B2438" s="1"/>
      <c r="C2438" s="29"/>
      <c r="D2438" s="27"/>
      <c r="E2438" s="27"/>
      <c r="F2438" s="27"/>
      <c r="G2438" s="1"/>
      <c r="H2438" s="1"/>
      <c r="I2438" s="1"/>
    </row>
    <row r="2439" spans="2:9">
      <c r="B2439" s="1"/>
      <c r="C2439" s="29"/>
      <c r="D2439" s="27"/>
      <c r="E2439" s="27"/>
      <c r="F2439" s="27"/>
      <c r="G2439" s="1"/>
      <c r="H2439" s="1"/>
      <c r="I2439" s="1"/>
    </row>
    <row r="2440" spans="2:9">
      <c r="B2440" s="1"/>
      <c r="C2440" s="29"/>
      <c r="D2440" s="27"/>
      <c r="E2440" s="27"/>
      <c r="F2440" s="27"/>
      <c r="G2440" s="1"/>
      <c r="H2440" s="1"/>
      <c r="I2440" s="1"/>
    </row>
    <row r="2441" spans="2:9">
      <c r="B2441" s="1"/>
      <c r="C2441" s="29"/>
      <c r="D2441" s="27"/>
      <c r="E2441" s="27"/>
      <c r="F2441" s="27"/>
      <c r="G2441" s="1"/>
      <c r="H2441" s="1"/>
      <c r="I2441" s="1"/>
    </row>
    <row r="2442" spans="2:9">
      <c r="B2442" s="1"/>
      <c r="C2442" s="29"/>
      <c r="D2442" s="27"/>
      <c r="E2442" s="27"/>
      <c r="F2442" s="27"/>
      <c r="G2442" s="1"/>
      <c r="H2442" s="1"/>
      <c r="I2442" s="1"/>
    </row>
    <row r="2443" spans="2:9">
      <c r="B2443" s="1"/>
      <c r="C2443" s="29"/>
      <c r="D2443" s="27"/>
      <c r="E2443" s="27"/>
      <c r="F2443" s="27"/>
      <c r="G2443" s="1"/>
      <c r="H2443" s="1"/>
      <c r="I2443" s="1"/>
    </row>
    <row r="2444" spans="2:9">
      <c r="B2444" s="1"/>
      <c r="C2444" s="29"/>
      <c r="D2444" s="27"/>
      <c r="E2444" s="27"/>
      <c r="F2444" s="27"/>
      <c r="G2444" s="1"/>
      <c r="H2444" s="1"/>
      <c r="I2444" s="1"/>
    </row>
    <row r="2445" spans="2:9">
      <c r="B2445" s="1"/>
      <c r="C2445" s="29"/>
      <c r="D2445" s="27"/>
      <c r="E2445" s="27"/>
      <c r="F2445" s="27"/>
      <c r="G2445" s="1"/>
      <c r="H2445" s="1"/>
      <c r="I2445" s="1"/>
    </row>
    <row r="2446" spans="2:9">
      <c r="B2446" s="1"/>
      <c r="C2446" s="29"/>
      <c r="D2446" s="27"/>
      <c r="E2446" s="27"/>
      <c r="F2446" s="27"/>
      <c r="G2446" s="1"/>
      <c r="H2446" s="1"/>
      <c r="I2446" s="1"/>
    </row>
    <row r="2447" spans="2:9">
      <c r="B2447" s="1"/>
      <c r="C2447" s="29"/>
      <c r="D2447" s="27"/>
      <c r="E2447" s="27"/>
      <c r="F2447" s="27"/>
      <c r="G2447" s="1"/>
      <c r="H2447" s="1"/>
      <c r="I2447" s="1"/>
    </row>
    <row r="2448" spans="2:9">
      <c r="B2448" s="1"/>
      <c r="C2448" s="29"/>
      <c r="D2448" s="27"/>
      <c r="E2448" s="27"/>
      <c r="F2448" s="27"/>
      <c r="G2448" s="1"/>
      <c r="H2448" s="1"/>
      <c r="I2448" s="1"/>
    </row>
    <row r="2449" spans="2:9">
      <c r="B2449" s="1"/>
      <c r="C2449" s="29"/>
      <c r="D2449" s="27"/>
      <c r="E2449" s="27"/>
      <c r="F2449" s="27"/>
      <c r="G2449" s="1"/>
      <c r="H2449" s="1"/>
      <c r="I2449" s="1"/>
    </row>
    <row r="2450" spans="2:9">
      <c r="B2450" s="1"/>
      <c r="C2450" s="29"/>
      <c r="D2450" s="27"/>
      <c r="E2450" s="27"/>
      <c r="F2450" s="27"/>
      <c r="G2450" s="1"/>
      <c r="H2450" s="1"/>
      <c r="I2450" s="1"/>
    </row>
    <row r="2451" spans="2:9">
      <c r="B2451" s="1"/>
      <c r="C2451" s="29"/>
      <c r="D2451" s="27"/>
      <c r="E2451" s="27"/>
      <c r="F2451" s="27"/>
      <c r="G2451" s="1"/>
      <c r="H2451" s="1"/>
      <c r="I2451" s="1"/>
    </row>
    <row r="2452" spans="2:9">
      <c r="B2452" s="1"/>
      <c r="C2452" s="29"/>
      <c r="D2452" s="27"/>
      <c r="E2452" s="27"/>
      <c r="F2452" s="27"/>
      <c r="G2452" s="1"/>
      <c r="H2452" s="1"/>
      <c r="I2452" s="1"/>
    </row>
    <row r="2453" spans="2:9">
      <c r="B2453" s="1"/>
      <c r="C2453" s="29"/>
      <c r="D2453" s="27"/>
      <c r="E2453" s="27"/>
      <c r="F2453" s="27"/>
      <c r="G2453" s="1"/>
      <c r="H2453" s="1"/>
      <c r="I2453" s="1"/>
    </row>
    <row r="2454" spans="2:9">
      <c r="B2454" s="1"/>
      <c r="C2454" s="29"/>
      <c r="D2454" s="27"/>
      <c r="E2454" s="27"/>
      <c r="F2454" s="27"/>
      <c r="G2454" s="1"/>
      <c r="H2454" s="1"/>
      <c r="I2454" s="1"/>
    </row>
    <row r="2455" spans="2:9">
      <c r="B2455" s="1"/>
      <c r="C2455" s="29"/>
      <c r="D2455" s="27"/>
      <c r="E2455" s="27"/>
      <c r="F2455" s="27"/>
      <c r="G2455" s="1"/>
      <c r="H2455" s="1"/>
      <c r="I2455" s="1"/>
    </row>
    <row r="2456" spans="2:9">
      <c r="B2456" s="1"/>
      <c r="C2456" s="29"/>
      <c r="D2456" s="27"/>
      <c r="E2456" s="27"/>
      <c r="F2456" s="27"/>
      <c r="G2456" s="1"/>
      <c r="H2456" s="1"/>
      <c r="I2456" s="1"/>
    </row>
    <row r="2457" spans="2:9">
      <c r="B2457" s="1"/>
      <c r="C2457" s="29"/>
      <c r="D2457" s="27"/>
      <c r="E2457" s="27"/>
      <c r="F2457" s="27"/>
      <c r="G2457" s="1"/>
      <c r="H2457" s="1"/>
      <c r="I2457" s="1"/>
    </row>
    <row r="2458" spans="2:9">
      <c r="B2458" s="1"/>
      <c r="C2458" s="29"/>
      <c r="D2458" s="27"/>
      <c r="E2458" s="27"/>
      <c r="F2458" s="27"/>
      <c r="G2458" s="1"/>
      <c r="H2458" s="1"/>
      <c r="I2458" s="1"/>
    </row>
    <row r="2459" spans="2:9">
      <c r="B2459" s="1"/>
      <c r="C2459" s="29"/>
      <c r="D2459" s="27"/>
      <c r="E2459" s="27"/>
      <c r="F2459" s="27"/>
      <c r="G2459" s="1"/>
      <c r="H2459" s="1"/>
      <c r="I2459" s="1"/>
    </row>
    <row r="2460" spans="2:9">
      <c r="B2460" s="1"/>
      <c r="C2460" s="29"/>
      <c r="D2460" s="27"/>
      <c r="E2460" s="27"/>
      <c r="F2460" s="27"/>
      <c r="G2460" s="1"/>
      <c r="H2460" s="1"/>
      <c r="I2460" s="1"/>
    </row>
    <row r="2461" spans="2:9">
      <c r="B2461" s="1"/>
      <c r="C2461" s="29"/>
      <c r="D2461" s="27"/>
      <c r="E2461" s="27"/>
      <c r="F2461" s="27"/>
      <c r="G2461" s="1"/>
      <c r="H2461" s="1"/>
      <c r="I2461" s="1"/>
    </row>
    <row r="2462" spans="2:9">
      <c r="B2462" s="1"/>
      <c r="C2462" s="29"/>
      <c r="D2462" s="27"/>
      <c r="E2462" s="27"/>
      <c r="F2462" s="27"/>
      <c r="G2462" s="1"/>
      <c r="H2462" s="1"/>
      <c r="I2462" s="1"/>
    </row>
    <row r="2463" spans="2:9">
      <c r="B2463" s="1"/>
      <c r="C2463" s="29"/>
      <c r="D2463" s="27"/>
      <c r="E2463" s="27"/>
      <c r="F2463" s="27"/>
      <c r="G2463" s="1"/>
      <c r="H2463" s="1"/>
      <c r="I2463" s="1"/>
    </row>
    <row r="2464" spans="2:9">
      <c r="B2464" s="1"/>
      <c r="C2464" s="29"/>
      <c r="D2464" s="27"/>
      <c r="E2464" s="27"/>
      <c r="F2464" s="27"/>
      <c r="G2464" s="1"/>
      <c r="H2464" s="1"/>
      <c r="I2464" s="1"/>
    </row>
    <row r="2465" spans="2:9">
      <c r="B2465" s="1"/>
      <c r="C2465" s="29"/>
      <c r="D2465" s="27"/>
      <c r="E2465" s="27"/>
      <c r="F2465" s="27"/>
      <c r="G2465" s="1"/>
      <c r="H2465" s="1"/>
      <c r="I2465" s="1"/>
    </row>
    <row r="2466" spans="2:9">
      <c r="B2466" s="1"/>
      <c r="C2466" s="29"/>
      <c r="D2466" s="27"/>
      <c r="E2466" s="27"/>
      <c r="F2466" s="27"/>
      <c r="G2466" s="1"/>
      <c r="H2466" s="1"/>
      <c r="I2466" s="1"/>
    </row>
    <row r="2467" spans="2:9">
      <c r="B2467" s="1"/>
      <c r="C2467" s="29"/>
      <c r="D2467" s="27"/>
      <c r="E2467" s="27"/>
      <c r="F2467" s="27"/>
      <c r="G2467" s="1"/>
      <c r="H2467" s="1"/>
      <c r="I2467" s="1"/>
    </row>
    <row r="2468" spans="2:9">
      <c r="B2468" s="1"/>
      <c r="C2468" s="29"/>
      <c r="D2468" s="27"/>
      <c r="E2468" s="27"/>
      <c r="F2468" s="27"/>
      <c r="G2468" s="1"/>
      <c r="H2468" s="1"/>
      <c r="I2468" s="1"/>
    </row>
    <row r="2469" spans="2:9">
      <c r="B2469" s="1"/>
      <c r="C2469" s="29"/>
      <c r="D2469" s="27"/>
      <c r="E2469" s="27"/>
      <c r="F2469" s="27"/>
      <c r="G2469" s="1"/>
      <c r="H2469" s="1"/>
      <c r="I2469" s="1"/>
    </row>
    <row r="2470" spans="2:9">
      <c r="B2470" s="1"/>
      <c r="C2470" s="29"/>
      <c r="D2470" s="27"/>
      <c r="E2470" s="27"/>
      <c r="F2470" s="27"/>
      <c r="G2470" s="1"/>
      <c r="H2470" s="1"/>
      <c r="I2470" s="1"/>
    </row>
    <row r="2471" spans="2:9">
      <c r="B2471" s="1"/>
      <c r="C2471" s="29"/>
      <c r="D2471" s="27"/>
      <c r="E2471" s="27"/>
      <c r="F2471" s="27"/>
      <c r="G2471" s="1"/>
      <c r="H2471" s="1"/>
      <c r="I2471" s="1"/>
    </row>
    <row r="2472" spans="2:9">
      <c r="B2472" s="1"/>
      <c r="C2472" s="29"/>
      <c r="D2472" s="27"/>
      <c r="E2472" s="27"/>
      <c r="F2472" s="27"/>
      <c r="G2472" s="1"/>
      <c r="H2472" s="1"/>
      <c r="I2472" s="1"/>
    </row>
    <row r="2473" spans="2:9">
      <c r="B2473" s="1"/>
      <c r="C2473" s="29"/>
      <c r="D2473" s="27"/>
      <c r="E2473" s="27"/>
      <c r="F2473" s="27"/>
      <c r="G2473" s="1"/>
      <c r="H2473" s="1"/>
      <c r="I2473" s="1"/>
    </row>
    <row r="2474" spans="2:9">
      <c r="B2474" s="1"/>
      <c r="C2474" s="29"/>
      <c r="D2474" s="27"/>
      <c r="E2474" s="27"/>
      <c r="F2474" s="27"/>
      <c r="G2474" s="1"/>
      <c r="H2474" s="1"/>
      <c r="I2474" s="1"/>
    </row>
    <row r="2475" spans="2:9">
      <c r="B2475" s="1"/>
      <c r="C2475" s="29"/>
      <c r="D2475" s="27"/>
      <c r="E2475" s="27"/>
      <c r="F2475" s="27"/>
      <c r="G2475" s="1"/>
      <c r="H2475" s="1"/>
      <c r="I2475" s="1"/>
    </row>
    <row r="2476" spans="2:9">
      <c r="B2476" s="1"/>
      <c r="C2476" s="29"/>
      <c r="D2476" s="27"/>
      <c r="E2476" s="27"/>
      <c r="F2476" s="27"/>
      <c r="G2476" s="1"/>
      <c r="H2476" s="1"/>
      <c r="I2476" s="1"/>
    </row>
    <row r="2477" spans="2:9">
      <c r="B2477" s="1"/>
      <c r="C2477" s="29"/>
      <c r="D2477" s="27"/>
      <c r="E2477" s="27"/>
      <c r="F2477" s="27"/>
      <c r="G2477" s="1"/>
      <c r="H2477" s="1"/>
      <c r="I2477" s="1"/>
    </row>
    <row r="2478" spans="2:9">
      <c r="B2478" s="1"/>
      <c r="C2478" s="29"/>
      <c r="D2478" s="27"/>
      <c r="E2478" s="27"/>
      <c r="F2478" s="27"/>
      <c r="G2478" s="1"/>
      <c r="H2478" s="1"/>
      <c r="I2478" s="1"/>
    </row>
    <row r="2479" spans="2:9">
      <c r="B2479" s="1"/>
      <c r="C2479" s="29"/>
      <c r="D2479" s="27"/>
      <c r="E2479" s="27"/>
      <c r="F2479" s="27"/>
      <c r="G2479" s="1"/>
      <c r="H2479" s="1"/>
      <c r="I2479" s="1"/>
    </row>
    <row r="2480" spans="2:9">
      <c r="B2480" s="1"/>
      <c r="C2480" s="29"/>
      <c r="D2480" s="27"/>
      <c r="E2480" s="27"/>
      <c r="F2480" s="27"/>
      <c r="G2480" s="1"/>
      <c r="H2480" s="1"/>
      <c r="I2480" s="1"/>
    </row>
    <row r="2481" spans="2:9">
      <c r="B2481" s="1"/>
      <c r="C2481" s="29"/>
      <c r="D2481" s="27"/>
      <c r="E2481" s="27"/>
      <c r="F2481" s="27"/>
      <c r="G2481" s="1"/>
      <c r="H2481" s="1"/>
      <c r="I2481" s="1"/>
    </row>
    <row r="2482" spans="2:9">
      <c r="B2482" s="1"/>
      <c r="C2482" s="29"/>
      <c r="D2482" s="27"/>
      <c r="E2482" s="27"/>
      <c r="F2482" s="27"/>
      <c r="G2482" s="1"/>
      <c r="H2482" s="1"/>
      <c r="I2482" s="1"/>
    </row>
    <row r="2483" spans="2:9">
      <c r="B2483" s="1"/>
      <c r="C2483" s="29"/>
      <c r="D2483" s="27"/>
      <c r="E2483" s="27"/>
      <c r="F2483" s="27"/>
      <c r="G2483" s="1"/>
      <c r="H2483" s="1"/>
      <c r="I2483" s="1"/>
    </row>
    <row r="2484" spans="2:9">
      <c r="B2484" s="1"/>
      <c r="C2484" s="29"/>
      <c r="D2484" s="27"/>
      <c r="E2484" s="27"/>
      <c r="F2484" s="27"/>
      <c r="G2484" s="1"/>
      <c r="H2484" s="1"/>
      <c r="I2484" s="1"/>
    </row>
    <row r="2485" spans="2:9">
      <c r="B2485" s="1"/>
      <c r="C2485" s="29"/>
      <c r="D2485" s="27"/>
      <c r="E2485" s="27"/>
      <c r="F2485" s="27"/>
      <c r="G2485" s="1"/>
      <c r="H2485" s="1"/>
      <c r="I2485" s="1"/>
    </row>
    <row r="2486" spans="2:9">
      <c r="B2486" s="1"/>
      <c r="C2486" s="29"/>
      <c r="D2486" s="27"/>
      <c r="E2486" s="27"/>
      <c r="F2486" s="27"/>
      <c r="G2486" s="1"/>
      <c r="H2486" s="1"/>
      <c r="I2486" s="1"/>
    </row>
    <row r="2487" spans="2:9">
      <c r="B2487" s="1"/>
      <c r="C2487" s="29"/>
      <c r="D2487" s="27"/>
      <c r="E2487" s="27"/>
      <c r="F2487" s="27"/>
      <c r="G2487" s="1"/>
      <c r="H2487" s="1"/>
      <c r="I2487" s="1"/>
    </row>
    <row r="2488" spans="2:9">
      <c r="B2488" s="1"/>
      <c r="C2488" s="29"/>
      <c r="D2488" s="27"/>
      <c r="E2488" s="27"/>
      <c r="F2488" s="27"/>
      <c r="G2488" s="1"/>
      <c r="H2488" s="1"/>
      <c r="I2488" s="1"/>
    </row>
    <row r="2489" spans="2:9">
      <c r="B2489" s="1"/>
      <c r="C2489" s="29"/>
      <c r="D2489" s="27"/>
      <c r="E2489" s="27"/>
      <c r="F2489" s="27"/>
      <c r="G2489" s="1"/>
      <c r="H2489" s="1"/>
      <c r="I2489" s="1"/>
    </row>
    <row r="2490" spans="2:9">
      <c r="B2490" s="1"/>
      <c r="C2490" s="29"/>
      <c r="D2490" s="27"/>
      <c r="E2490" s="27"/>
      <c r="F2490" s="27"/>
      <c r="G2490" s="1"/>
      <c r="H2490" s="1"/>
      <c r="I2490" s="1"/>
    </row>
    <row r="2491" spans="2:9">
      <c r="B2491" s="1"/>
      <c r="C2491" s="29"/>
      <c r="D2491" s="27"/>
      <c r="E2491" s="27"/>
      <c r="F2491" s="27"/>
      <c r="G2491" s="1"/>
      <c r="H2491" s="1"/>
      <c r="I2491" s="1"/>
    </row>
    <row r="2492" spans="2:9">
      <c r="B2492" s="1"/>
      <c r="C2492" s="29"/>
      <c r="D2492" s="27"/>
      <c r="E2492" s="27"/>
      <c r="F2492" s="27"/>
      <c r="G2492" s="1"/>
      <c r="H2492" s="1"/>
      <c r="I2492" s="1"/>
    </row>
    <row r="2493" spans="2:9">
      <c r="B2493" s="1"/>
      <c r="C2493" s="29"/>
      <c r="D2493" s="27"/>
      <c r="E2493" s="27"/>
      <c r="F2493" s="27"/>
      <c r="G2493" s="1"/>
      <c r="H2493" s="1"/>
      <c r="I2493" s="1"/>
    </row>
    <row r="2494" spans="2:9">
      <c r="B2494" s="1"/>
      <c r="C2494" s="29"/>
      <c r="D2494" s="27"/>
      <c r="E2494" s="27"/>
      <c r="F2494" s="27"/>
      <c r="G2494" s="1"/>
      <c r="H2494" s="1"/>
      <c r="I2494" s="1"/>
    </row>
    <row r="2495" spans="2:9">
      <c r="B2495" s="1"/>
      <c r="C2495" s="29"/>
      <c r="D2495" s="27"/>
      <c r="E2495" s="27"/>
      <c r="F2495" s="27"/>
      <c r="G2495" s="1"/>
      <c r="H2495" s="1"/>
      <c r="I2495" s="1"/>
    </row>
    <row r="2496" spans="2:9">
      <c r="B2496" s="1"/>
      <c r="C2496" s="29"/>
      <c r="D2496" s="27"/>
      <c r="E2496" s="27"/>
      <c r="F2496" s="27"/>
      <c r="G2496" s="1"/>
      <c r="H2496" s="1"/>
      <c r="I2496" s="1"/>
    </row>
    <row r="2497" spans="2:9">
      <c r="B2497" s="1"/>
      <c r="C2497" s="29"/>
      <c r="D2497" s="27"/>
      <c r="E2497" s="27"/>
      <c r="F2497" s="27"/>
      <c r="G2497" s="1"/>
      <c r="H2497" s="1"/>
      <c r="I2497" s="1"/>
    </row>
    <row r="2498" spans="2:9">
      <c r="B2498" s="1"/>
      <c r="C2498" s="29"/>
      <c r="D2498" s="27"/>
      <c r="E2498" s="27"/>
      <c r="F2498" s="27"/>
      <c r="G2498" s="1"/>
      <c r="H2498" s="1"/>
      <c r="I2498" s="1"/>
    </row>
    <row r="2499" spans="2:9">
      <c r="B2499" s="1"/>
      <c r="C2499" s="29"/>
      <c r="D2499" s="27"/>
      <c r="E2499" s="27"/>
      <c r="F2499" s="27"/>
      <c r="G2499" s="1"/>
      <c r="H2499" s="1"/>
      <c r="I2499" s="1"/>
    </row>
    <row r="2500" spans="2:9">
      <c r="B2500" s="1"/>
      <c r="C2500" s="29"/>
      <c r="D2500" s="27"/>
      <c r="E2500" s="27"/>
      <c r="F2500" s="27"/>
      <c r="G2500" s="1"/>
      <c r="H2500" s="1"/>
      <c r="I2500" s="1"/>
    </row>
    <row r="2501" spans="2:9">
      <c r="B2501" s="1"/>
      <c r="C2501" s="29"/>
      <c r="D2501" s="27"/>
      <c r="E2501" s="27"/>
      <c r="F2501" s="27"/>
      <c r="G2501" s="1"/>
      <c r="H2501" s="1"/>
      <c r="I2501" s="1"/>
    </row>
    <row r="2502" spans="2:9">
      <c r="B2502" s="1"/>
      <c r="C2502" s="29"/>
      <c r="D2502" s="27"/>
      <c r="E2502" s="27"/>
      <c r="F2502" s="27"/>
      <c r="G2502" s="1"/>
      <c r="H2502" s="1"/>
      <c r="I2502" s="1"/>
    </row>
    <row r="2503" spans="2:9">
      <c r="B2503" s="1"/>
      <c r="C2503" s="29"/>
      <c r="D2503" s="27"/>
      <c r="E2503" s="27"/>
      <c r="F2503" s="27"/>
      <c r="G2503" s="1"/>
      <c r="H2503" s="1"/>
      <c r="I2503" s="1"/>
    </row>
    <row r="2504" spans="2:9">
      <c r="B2504" s="1"/>
      <c r="C2504" s="29"/>
      <c r="D2504" s="27"/>
      <c r="E2504" s="27"/>
      <c r="F2504" s="27"/>
      <c r="G2504" s="1"/>
      <c r="H2504" s="1"/>
      <c r="I2504" s="1"/>
    </row>
    <row r="2505" spans="2:9">
      <c r="B2505" s="1"/>
      <c r="C2505" s="29"/>
      <c r="D2505" s="27"/>
      <c r="E2505" s="27"/>
      <c r="F2505" s="27"/>
      <c r="G2505" s="1"/>
      <c r="H2505" s="1"/>
      <c r="I2505" s="1"/>
    </row>
    <row r="2506" spans="2:9">
      <c r="B2506" s="1"/>
      <c r="C2506" s="29"/>
      <c r="D2506" s="27"/>
      <c r="E2506" s="27"/>
      <c r="F2506" s="27"/>
      <c r="G2506" s="1"/>
      <c r="H2506" s="1"/>
      <c r="I2506" s="1"/>
    </row>
    <row r="2507" spans="2:9">
      <c r="B2507" s="1"/>
      <c r="C2507" s="29"/>
      <c r="D2507" s="27"/>
      <c r="E2507" s="27"/>
      <c r="F2507" s="27"/>
      <c r="G2507" s="1"/>
      <c r="H2507" s="1"/>
      <c r="I2507" s="1"/>
    </row>
    <row r="2508" spans="2:9">
      <c r="B2508" s="1"/>
      <c r="C2508" s="29"/>
      <c r="D2508" s="27"/>
      <c r="E2508" s="27"/>
      <c r="F2508" s="27"/>
      <c r="G2508" s="1"/>
      <c r="H2508" s="1"/>
      <c r="I2508" s="1"/>
    </row>
    <row r="2509" spans="2:9">
      <c r="B2509" s="1"/>
      <c r="C2509" s="29"/>
      <c r="D2509" s="27"/>
      <c r="E2509" s="27"/>
      <c r="F2509" s="27"/>
      <c r="G2509" s="1"/>
      <c r="H2509" s="1"/>
      <c r="I2509" s="1"/>
    </row>
    <row r="2510" spans="2:9">
      <c r="B2510" s="1"/>
      <c r="C2510" s="29"/>
      <c r="D2510" s="27"/>
      <c r="E2510" s="27"/>
      <c r="F2510" s="27"/>
      <c r="G2510" s="1"/>
      <c r="H2510" s="1"/>
      <c r="I2510" s="1"/>
    </row>
    <row r="2511" spans="2:9">
      <c r="B2511" s="1"/>
      <c r="C2511" s="29"/>
      <c r="D2511" s="27"/>
      <c r="E2511" s="27"/>
      <c r="F2511" s="27"/>
      <c r="G2511" s="1"/>
      <c r="H2511" s="1"/>
      <c r="I2511" s="1"/>
    </row>
    <row r="2512" spans="2:9">
      <c r="B2512" s="1"/>
      <c r="C2512" s="29"/>
      <c r="D2512" s="27"/>
      <c r="E2512" s="27"/>
      <c r="F2512" s="27"/>
      <c r="G2512" s="1"/>
      <c r="H2512" s="1"/>
      <c r="I2512" s="1"/>
    </row>
    <row r="2513" spans="2:9">
      <c r="B2513" s="1"/>
      <c r="C2513" s="29"/>
      <c r="D2513" s="27"/>
      <c r="E2513" s="27"/>
      <c r="F2513" s="27"/>
      <c r="G2513" s="1"/>
      <c r="H2513" s="1"/>
      <c r="I2513" s="1"/>
    </row>
    <row r="2514" spans="2:9">
      <c r="B2514" s="1"/>
      <c r="C2514" s="29"/>
      <c r="D2514" s="27"/>
      <c r="E2514" s="27"/>
      <c r="F2514" s="27"/>
      <c r="G2514" s="1"/>
      <c r="H2514" s="1"/>
      <c r="I2514" s="1"/>
    </row>
    <row r="2515" spans="2:9">
      <c r="B2515" s="1"/>
      <c r="C2515" s="29"/>
      <c r="D2515" s="27"/>
      <c r="E2515" s="27"/>
      <c r="F2515" s="27"/>
      <c r="G2515" s="1"/>
      <c r="H2515" s="1"/>
      <c r="I2515" s="1"/>
    </row>
    <row r="2516" spans="2:9">
      <c r="B2516" s="1"/>
      <c r="C2516" s="29"/>
      <c r="D2516" s="27"/>
      <c r="E2516" s="27"/>
      <c r="F2516" s="27"/>
      <c r="G2516" s="1"/>
      <c r="H2516" s="1"/>
      <c r="I2516" s="1"/>
    </row>
    <row r="2517" spans="2:9">
      <c r="B2517" s="1"/>
      <c r="C2517" s="29"/>
      <c r="D2517" s="27"/>
      <c r="E2517" s="27"/>
      <c r="F2517" s="27"/>
      <c r="G2517" s="1"/>
      <c r="H2517" s="1"/>
      <c r="I2517" s="1"/>
    </row>
    <row r="2518" spans="2:9">
      <c r="B2518" s="1"/>
      <c r="C2518" s="29"/>
      <c r="D2518" s="27"/>
      <c r="E2518" s="27"/>
      <c r="F2518" s="27"/>
      <c r="G2518" s="1"/>
      <c r="H2518" s="1"/>
      <c r="I2518" s="1"/>
    </row>
    <row r="2519" spans="2:9">
      <c r="B2519" s="1"/>
      <c r="C2519" s="29"/>
      <c r="D2519" s="27"/>
      <c r="E2519" s="27"/>
      <c r="F2519" s="27"/>
      <c r="G2519" s="1"/>
      <c r="H2519" s="1"/>
      <c r="I2519" s="1"/>
    </row>
    <row r="2520" spans="2:9">
      <c r="B2520" s="1"/>
      <c r="C2520" s="29"/>
      <c r="D2520" s="27"/>
      <c r="E2520" s="27"/>
      <c r="F2520" s="27"/>
      <c r="G2520" s="1"/>
      <c r="H2520" s="1"/>
      <c r="I2520" s="1"/>
    </row>
    <row r="2521" spans="2:9">
      <c r="B2521" s="1"/>
      <c r="C2521" s="29"/>
      <c r="D2521" s="27"/>
      <c r="E2521" s="27"/>
      <c r="F2521" s="27"/>
      <c r="G2521" s="1"/>
      <c r="H2521" s="1"/>
      <c r="I2521" s="1"/>
    </row>
    <row r="2522" spans="2:9">
      <c r="B2522" s="1"/>
      <c r="C2522" s="29"/>
      <c r="D2522" s="27"/>
      <c r="E2522" s="27"/>
      <c r="F2522" s="27"/>
      <c r="G2522" s="1"/>
      <c r="H2522" s="1"/>
      <c r="I2522" s="1"/>
    </row>
    <row r="2523" spans="2:9">
      <c r="B2523" s="1"/>
      <c r="C2523" s="29"/>
      <c r="D2523" s="27"/>
      <c r="E2523" s="27"/>
      <c r="F2523" s="27"/>
      <c r="G2523" s="1"/>
      <c r="H2523" s="1"/>
      <c r="I2523" s="1"/>
    </row>
    <row r="2524" spans="2:9">
      <c r="B2524" s="1"/>
      <c r="C2524" s="29"/>
      <c r="D2524" s="27"/>
      <c r="E2524" s="27"/>
      <c r="F2524" s="27"/>
      <c r="G2524" s="1"/>
      <c r="H2524" s="1"/>
      <c r="I2524" s="1"/>
    </row>
    <row r="2525" spans="2:9">
      <c r="B2525" s="1"/>
      <c r="C2525" s="29"/>
      <c r="D2525" s="27"/>
      <c r="E2525" s="27"/>
      <c r="F2525" s="27"/>
      <c r="G2525" s="1"/>
      <c r="H2525" s="1"/>
      <c r="I2525" s="1"/>
    </row>
    <row r="2526" spans="2:9">
      <c r="B2526" s="1"/>
      <c r="C2526" s="29"/>
      <c r="D2526" s="27"/>
      <c r="E2526" s="27"/>
      <c r="F2526" s="27"/>
      <c r="G2526" s="1"/>
      <c r="H2526" s="1"/>
      <c r="I2526" s="1"/>
    </row>
    <row r="2527" spans="2:9">
      <c r="B2527" s="1"/>
      <c r="C2527" s="29"/>
      <c r="D2527" s="27"/>
      <c r="E2527" s="27"/>
      <c r="F2527" s="27"/>
      <c r="G2527" s="1"/>
      <c r="H2527" s="1"/>
      <c r="I2527" s="1"/>
    </row>
    <row r="2528" spans="2:9">
      <c r="B2528" s="1"/>
      <c r="C2528" s="29"/>
      <c r="D2528" s="27"/>
      <c r="E2528" s="27"/>
      <c r="F2528" s="27"/>
      <c r="G2528" s="1"/>
      <c r="H2528" s="1"/>
      <c r="I2528" s="1"/>
    </row>
    <row r="2529" spans="2:9">
      <c r="B2529" s="1"/>
      <c r="C2529" s="29"/>
      <c r="D2529" s="27"/>
      <c r="E2529" s="27"/>
      <c r="F2529" s="27"/>
      <c r="G2529" s="1"/>
      <c r="H2529" s="1"/>
      <c r="I2529" s="1"/>
    </row>
    <row r="2530" spans="2:9">
      <c r="B2530" s="1"/>
      <c r="C2530" s="29"/>
      <c r="D2530" s="27"/>
      <c r="E2530" s="27"/>
      <c r="F2530" s="27"/>
      <c r="G2530" s="1"/>
      <c r="H2530" s="1"/>
      <c r="I2530" s="1"/>
    </row>
    <row r="2531" spans="2:9">
      <c r="B2531" s="1"/>
      <c r="C2531" s="29"/>
      <c r="D2531" s="27"/>
      <c r="E2531" s="27"/>
      <c r="F2531" s="27"/>
      <c r="G2531" s="1"/>
      <c r="H2531" s="1"/>
      <c r="I2531" s="1"/>
    </row>
    <row r="2532" spans="2:9">
      <c r="B2532" s="1"/>
      <c r="C2532" s="29"/>
      <c r="D2532" s="27"/>
      <c r="E2532" s="27"/>
      <c r="F2532" s="27"/>
      <c r="G2532" s="1"/>
      <c r="H2532" s="1"/>
      <c r="I2532" s="1"/>
    </row>
    <row r="2533" spans="2:9">
      <c r="B2533" s="1"/>
      <c r="C2533" s="29"/>
      <c r="D2533" s="27"/>
      <c r="E2533" s="27"/>
      <c r="F2533" s="27"/>
      <c r="G2533" s="1"/>
      <c r="H2533" s="1"/>
      <c r="I2533" s="1"/>
    </row>
    <row r="2534" spans="2:9">
      <c r="B2534" s="1"/>
      <c r="C2534" s="29"/>
      <c r="D2534" s="27"/>
      <c r="E2534" s="27"/>
      <c r="F2534" s="27"/>
      <c r="G2534" s="1"/>
      <c r="H2534" s="1"/>
      <c r="I2534" s="1"/>
    </row>
    <row r="2535" spans="2:9">
      <c r="B2535" s="1"/>
      <c r="C2535" s="29"/>
      <c r="D2535" s="27"/>
      <c r="E2535" s="27"/>
      <c r="F2535" s="27"/>
      <c r="G2535" s="1"/>
      <c r="H2535" s="1"/>
      <c r="I2535" s="1"/>
    </row>
    <row r="2536" spans="2:9">
      <c r="B2536" s="1"/>
      <c r="C2536" s="29"/>
      <c r="D2536" s="27"/>
      <c r="E2536" s="27"/>
      <c r="F2536" s="27"/>
      <c r="G2536" s="1"/>
      <c r="H2536" s="1"/>
      <c r="I2536" s="1"/>
    </row>
    <row r="2537" spans="2:9">
      <c r="B2537" s="1"/>
      <c r="C2537" s="29"/>
      <c r="D2537" s="27"/>
      <c r="E2537" s="27"/>
      <c r="F2537" s="27"/>
      <c r="G2537" s="1"/>
      <c r="H2537" s="1"/>
      <c r="I2537" s="1"/>
    </row>
    <row r="2538" spans="2:9">
      <c r="B2538" s="1"/>
      <c r="C2538" s="29"/>
      <c r="D2538" s="27"/>
      <c r="E2538" s="27"/>
      <c r="F2538" s="27"/>
      <c r="G2538" s="1"/>
      <c r="H2538" s="1"/>
      <c r="I2538" s="1"/>
    </row>
    <row r="2539" spans="2:9">
      <c r="B2539" s="1"/>
      <c r="C2539" s="29"/>
      <c r="D2539" s="27"/>
      <c r="E2539" s="27"/>
      <c r="F2539" s="27"/>
      <c r="G2539" s="1"/>
      <c r="H2539" s="1"/>
      <c r="I2539" s="1"/>
    </row>
    <row r="2540" spans="2:9">
      <c r="B2540" s="1"/>
      <c r="C2540" s="29"/>
      <c r="D2540" s="27"/>
      <c r="E2540" s="27"/>
      <c r="F2540" s="27"/>
      <c r="G2540" s="1"/>
      <c r="H2540" s="1"/>
      <c r="I2540" s="1"/>
    </row>
    <row r="2541" spans="2:9">
      <c r="B2541" s="1"/>
      <c r="C2541" s="29"/>
      <c r="D2541" s="27"/>
      <c r="E2541" s="27"/>
      <c r="F2541" s="27"/>
      <c r="G2541" s="1"/>
      <c r="H2541" s="1"/>
      <c r="I2541" s="1"/>
    </row>
    <row r="2542" spans="2:9">
      <c r="B2542" s="1"/>
      <c r="C2542" s="29"/>
      <c r="D2542" s="27"/>
      <c r="E2542" s="27"/>
      <c r="F2542" s="27"/>
      <c r="G2542" s="1"/>
      <c r="H2542" s="1"/>
      <c r="I2542" s="1"/>
    </row>
    <row r="2543" spans="2:9">
      <c r="B2543" s="1"/>
      <c r="C2543" s="29"/>
      <c r="D2543" s="27"/>
      <c r="E2543" s="27"/>
      <c r="F2543" s="27"/>
      <c r="G2543" s="1"/>
      <c r="H2543" s="1"/>
      <c r="I2543" s="1"/>
    </row>
    <row r="2544" spans="2:9">
      <c r="B2544" s="1"/>
      <c r="C2544" s="29"/>
      <c r="D2544" s="27"/>
      <c r="E2544" s="27"/>
      <c r="F2544" s="27"/>
      <c r="G2544" s="1"/>
      <c r="H2544" s="1"/>
      <c r="I2544" s="1"/>
    </row>
    <row r="2545" spans="2:9">
      <c r="B2545" s="1"/>
      <c r="C2545" s="29"/>
      <c r="D2545" s="27"/>
      <c r="E2545" s="27"/>
      <c r="F2545" s="27"/>
      <c r="G2545" s="1"/>
      <c r="H2545" s="1"/>
      <c r="I2545" s="1"/>
    </row>
    <row r="2546" spans="2:9">
      <c r="B2546" s="1"/>
      <c r="C2546" s="29"/>
      <c r="D2546" s="27"/>
      <c r="E2546" s="27"/>
      <c r="F2546" s="27"/>
      <c r="G2546" s="1"/>
      <c r="H2546" s="1"/>
      <c r="I2546" s="1"/>
    </row>
    <row r="2547" spans="2:9">
      <c r="B2547" s="1"/>
      <c r="C2547" s="29"/>
      <c r="D2547" s="27"/>
      <c r="E2547" s="27"/>
      <c r="F2547" s="27"/>
      <c r="G2547" s="1"/>
      <c r="H2547" s="1"/>
      <c r="I2547" s="1"/>
    </row>
    <row r="2548" spans="2:9">
      <c r="B2548" s="1"/>
      <c r="C2548" s="29"/>
      <c r="D2548" s="27"/>
      <c r="E2548" s="27"/>
      <c r="F2548" s="27"/>
      <c r="G2548" s="1"/>
      <c r="H2548" s="1"/>
      <c r="I2548" s="1"/>
    </row>
    <row r="2549" spans="2:9">
      <c r="B2549" s="1"/>
      <c r="C2549" s="29"/>
      <c r="D2549" s="27"/>
      <c r="E2549" s="27"/>
      <c r="F2549" s="27"/>
      <c r="G2549" s="1"/>
      <c r="H2549" s="1"/>
      <c r="I2549" s="1"/>
    </row>
    <row r="2550" spans="2:9">
      <c r="B2550" s="1"/>
      <c r="C2550" s="29"/>
      <c r="D2550" s="27"/>
      <c r="E2550" s="27"/>
      <c r="F2550" s="27"/>
      <c r="G2550" s="1"/>
      <c r="H2550" s="1"/>
      <c r="I2550" s="1"/>
    </row>
    <row r="2551" spans="2:9">
      <c r="B2551" s="1"/>
      <c r="C2551" s="29"/>
      <c r="D2551" s="27"/>
      <c r="E2551" s="27"/>
      <c r="F2551" s="27"/>
      <c r="G2551" s="1"/>
      <c r="H2551" s="1"/>
      <c r="I2551" s="1"/>
    </row>
    <row r="2552" spans="2:9">
      <c r="B2552" s="1"/>
      <c r="C2552" s="29"/>
      <c r="D2552" s="27"/>
      <c r="E2552" s="27"/>
      <c r="F2552" s="27"/>
      <c r="G2552" s="1"/>
      <c r="H2552" s="1"/>
      <c r="I2552" s="1"/>
    </row>
    <row r="2553" spans="2:9">
      <c r="B2553" s="1"/>
      <c r="C2553" s="29"/>
      <c r="D2553" s="27"/>
      <c r="E2553" s="27"/>
      <c r="F2553" s="27"/>
      <c r="G2553" s="1"/>
      <c r="H2553" s="1"/>
      <c r="I2553" s="1"/>
    </row>
    <row r="2554" spans="2:9">
      <c r="B2554" s="1"/>
      <c r="C2554" s="29"/>
      <c r="D2554" s="27"/>
      <c r="E2554" s="27"/>
      <c r="F2554" s="27"/>
      <c r="G2554" s="1"/>
      <c r="H2554" s="1"/>
      <c r="I2554" s="1"/>
    </row>
    <row r="2555" spans="2:9">
      <c r="B2555" s="1"/>
      <c r="C2555" s="29"/>
      <c r="D2555" s="27"/>
      <c r="E2555" s="27"/>
      <c r="F2555" s="27"/>
      <c r="G2555" s="1"/>
      <c r="H2555" s="1"/>
      <c r="I2555" s="1"/>
    </row>
    <row r="2556" spans="2:9">
      <c r="B2556" s="1"/>
      <c r="C2556" s="29"/>
      <c r="D2556" s="27"/>
      <c r="E2556" s="27"/>
      <c r="F2556" s="27"/>
      <c r="G2556" s="1"/>
      <c r="H2556" s="1"/>
      <c r="I2556" s="1"/>
    </row>
    <row r="2557" spans="2:9">
      <c r="B2557" s="1"/>
      <c r="C2557" s="29"/>
      <c r="D2557" s="27"/>
      <c r="E2557" s="27"/>
      <c r="F2557" s="27"/>
      <c r="G2557" s="1"/>
      <c r="H2557" s="1"/>
      <c r="I2557" s="1"/>
    </row>
    <row r="2558" spans="2:9">
      <c r="B2558" s="1"/>
      <c r="C2558" s="29"/>
      <c r="D2558" s="27"/>
      <c r="E2558" s="27"/>
      <c r="F2558" s="27"/>
      <c r="G2558" s="1"/>
      <c r="H2558" s="1"/>
      <c r="I2558" s="1"/>
    </row>
    <row r="2559" spans="2:9">
      <c r="B2559" s="1"/>
      <c r="C2559" s="29"/>
      <c r="D2559" s="27"/>
      <c r="E2559" s="27"/>
      <c r="F2559" s="27"/>
      <c r="G2559" s="1"/>
      <c r="H2559" s="1"/>
      <c r="I2559" s="1"/>
    </row>
    <row r="2560" spans="2:9">
      <c r="B2560" s="1"/>
      <c r="C2560" s="29"/>
      <c r="D2560" s="27"/>
      <c r="E2560" s="27"/>
      <c r="F2560" s="27"/>
      <c r="G2560" s="1"/>
      <c r="H2560" s="1"/>
      <c r="I2560" s="1"/>
    </row>
    <row r="2561" spans="2:9">
      <c r="B2561" s="1"/>
      <c r="C2561" s="29"/>
      <c r="D2561" s="27"/>
      <c r="E2561" s="27"/>
      <c r="F2561" s="27"/>
      <c r="G2561" s="1"/>
      <c r="H2561" s="1"/>
      <c r="I2561" s="1"/>
    </row>
    <row r="2562" spans="2:9">
      <c r="B2562" s="1"/>
      <c r="C2562" s="29"/>
      <c r="D2562" s="27"/>
      <c r="E2562" s="27"/>
      <c r="F2562" s="27"/>
      <c r="G2562" s="1"/>
      <c r="H2562" s="1"/>
      <c r="I2562" s="1"/>
    </row>
    <row r="2563" spans="2:9">
      <c r="B2563" s="1"/>
      <c r="C2563" s="29"/>
      <c r="D2563" s="27"/>
      <c r="E2563" s="27"/>
      <c r="F2563" s="27"/>
      <c r="G2563" s="1"/>
      <c r="H2563" s="1"/>
      <c r="I2563" s="1"/>
    </row>
    <row r="2564" spans="2:9">
      <c r="B2564" s="1"/>
      <c r="C2564" s="29"/>
      <c r="D2564" s="27"/>
      <c r="E2564" s="27"/>
      <c r="F2564" s="27"/>
      <c r="G2564" s="1"/>
      <c r="H2564" s="1"/>
      <c r="I2564" s="1"/>
    </row>
    <row r="2565" spans="2:9">
      <c r="B2565" s="1"/>
      <c r="C2565" s="29"/>
      <c r="D2565" s="27"/>
      <c r="E2565" s="27"/>
      <c r="F2565" s="27"/>
      <c r="G2565" s="1"/>
      <c r="H2565" s="1"/>
      <c r="I2565" s="1"/>
    </row>
    <row r="2566" spans="2:9">
      <c r="B2566" s="1"/>
      <c r="C2566" s="29"/>
      <c r="D2566" s="27"/>
      <c r="E2566" s="27"/>
      <c r="F2566" s="27"/>
      <c r="G2566" s="1"/>
      <c r="H2566" s="1"/>
      <c r="I2566" s="1"/>
    </row>
    <row r="2567" spans="2:9">
      <c r="B2567" s="1"/>
      <c r="C2567" s="29"/>
      <c r="D2567" s="27"/>
      <c r="E2567" s="27"/>
      <c r="F2567" s="27"/>
      <c r="G2567" s="1"/>
      <c r="H2567" s="1"/>
      <c r="I2567" s="1"/>
    </row>
    <row r="2568" spans="2:9">
      <c r="B2568" s="1"/>
      <c r="C2568" s="29"/>
      <c r="D2568" s="27"/>
      <c r="E2568" s="27"/>
      <c r="F2568" s="27"/>
      <c r="G2568" s="1"/>
      <c r="H2568" s="1"/>
      <c r="I2568" s="1"/>
    </row>
    <row r="2569" spans="2:9">
      <c r="B2569" s="1"/>
      <c r="C2569" s="29"/>
      <c r="D2569" s="27"/>
      <c r="E2569" s="27"/>
      <c r="F2569" s="27"/>
      <c r="G2569" s="1"/>
      <c r="H2569" s="1"/>
      <c r="I2569" s="1"/>
    </row>
    <row r="2570" spans="2:9">
      <c r="B2570" s="1"/>
      <c r="C2570" s="29"/>
      <c r="D2570" s="27"/>
      <c r="E2570" s="27"/>
      <c r="F2570" s="27"/>
      <c r="G2570" s="1"/>
      <c r="H2570" s="1"/>
      <c r="I2570" s="1"/>
    </row>
    <row r="2571" spans="2:9">
      <c r="B2571" s="1"/>
      <c r="C2571" s="29"/>
      <c r="D2571" s="27"/>
      <c r="E2571" s="27"/>
      <c r="F2571" s="27"/>
      <c r="G2571" s="1"/>
      <c r="H2571" s="1"/>
      <c r="I2571" s="1"/>
    </row>
    <row r="2572" spans="2:9">
      <c r="B2572" s="1"/>
      <c r="C2572" s="29"/>
      <c r="D2572" s="27"/>
      <c r="E2572" s="27"/>
      <c r="F2572" s="27"/>
      <c r="G2572" s="1"/>
      <c r="H2572" s="1"/>
      <c r="I2572" s="1"/>
    </row>
    <row r="2573" spans="2:9">
      <c r="B2573" s="1"/>
      <c r="C2573" s="29"/>
      <c r="D2573" s="27"/>
      <c r="E2573" s="27"/>
      <c r="F2573" s="27"/>
      <c r="G2573" s="1"/>
      <c r="H2573" s="1"/>
      <c r="I2573" s="1"/>
    </row>
    <row r="2574" spans="2:9">
      <c r="B2574" s="1"/>
      <c r="C2574" s="29"/>
      <c r="D2574" s="27"/>
      <c r="E2574" s="27"/>
      <c r="F2574" s="27"/>
      <c r="G2574" s="1"/>
      <c r="H2574" s="1"/>
      <c r="I2574" s="1"/>
    </row>
    <row r="2575" spans="2:9">
      <c r="B2575" s="1"/>
      <c r="C2575" s="29"/>
      <c r="D2575" s="27"/>
      <c r="E2575" s="27"/>
      <c r="F2575" s="27"/>
      <c r="G2575" s="1"/>
      <c r="H2575" s="1"/>
      <c r="I2575" s="1"/>
    </row>
    <row r="2576" spans="2:9">
      <c r="B2576" s="1"/>
      <c r="C2576" s="29"/>
      <c r="D2576" s="27"/>
      <c r="E2576" s="27"/>
      <c r="F2576" s="27"/>
      <c r="G2576" s="1"/>
      <c r="H2576" s="1"/>
      <c r="I2576" s="1"/>
    </row>
    <row r="2577" spans="2:9">
      <c r="B2577" s="1"/>
      <c r="C2577" s="29"/>
      <c r="D2577" s="27"/>
      <c r="E2577" s="27"/>
      <c r="F2577" s="27"/>
      <c r="G2577" s="1"/>
      <c r="H2577" s="1"/>
      <c r="I2577" s="1"/>
    </row>
    <row r="2578" spans="2:9">
      <c r="B2578" s="1"/>
      <c r="C2578" s="29"/>
      <c r="D2578" s="27"/>
      <c r="E2578" s="27"/>
      <c r="F2578" s="27"/>
      <c r="G2578" s="1"/>
      <c r="H2578" s="1"/>
      <c r="I2578" s="1"/>
    </row>
    <row r="2579" spans="2:9">
      <c r="B2579" s="1"/>
      <c r="C2579" s="29"/>
      <c r="D2579" s="27"/>
      <c r="E2579" s="27"/>
      <c r="F2579" s="27"/>
      <c r="G2579" s="1"/>
      <c r="H2579" s="1"/>
      <c r="I2579" s="1"/>
    </row>
    <row r="2580" spans="2:9">
      <c r="B2580" s="1"/>
      <c r="C2580" s="29"/>
      <c r="D2580" s="27"/>
      <c r="E2580" s="27"/>
      <c r="F2580" s="27"/>
      <c r="G2580" s="1"/>
      <c r="H2580" s="1"/>
      <c r="I2580" s="1"/>
    </row>
    <row r="2581" spans="2:9">
      <c r="B2581" s="1"/>
      <c r="C2581" s="29"/>
      <c r="D2581" s="27"/>
      <c r="E2581" s="27"/>
      <c r="F2581" s="27"/>
      <c r="G2581" s="1"/>
      <c r="H2581" s="1"/>
      <c r="I2581" s="1"/>
    </row>
    <row r="2582" spans="2:9">
      <c r="B2582" s="1"/>
      <c r="C2582" s="29"/>
      <c r="D2582" s="27"/>
      <c r="E2582" s="27"/>
      <c r="F2582" s="27"/>
      <c r="G2582" s="1"/>
      <c r="H2582" s="1"/>
      <c r="I2582" s="1"/>
    </row>
    <row r="2583" spans="2:9">
      <c r="B2583" s="1"/>
      <c r="C2583" s="29"/>
      <c r="D2583" s="27"/>
      <c r="E2583" s="27"/>
      <c r="F2583" s="27"/>
      <c r="G2583" s="1"/>
      <c r="H2583" s="1"/>
      <c r="I2583" s="1"/>
    </row>
    <row r="2584" spans="2:9">
      <c r="B2584" s="1"/>
      <c r="C2584" s="29"/>
      <c r="D2584" s="27"/>
      <c r="E2584" s="27"/>
      <c r="F2584" s="27"/>
      <c r="G2584" s="1"/>
      <c r="H2584" s="1"/>
      <c r="I2584" s="1"/>
    </row>
    <row r="2585" spans="2:9">
      <c r="B2585" s="1"/>
      <c r="C2585" s="29"/>
      <c r="D2585" s="27"/>
      <c r="E2585" s="27"/>
      <c r="F2585" s="27"/>
      <c r="G2585" s="1"/>
      <c r="H2585" s="1"/>
      <c r="I2585" s="1"/>
    </row>
    <row r="2586" spans="2:9">
      <c r="B2586" s="1"/>
      <c r="C2586" s="29"/>
      <c r="D2586" s="27"/>
      <c r="E2586" s="27"/>
      <c r="F2586" s="27"/>
      <c r="G2586" s="1"/>
      <c r="H2586" s="1"/>
      <c r="I2586" s="1"/>
    </row>
    <row r="2587" spans="2:9">
      <c r="B2587" s="1"/>
      <c r="C2587" s="29"/>
      <c r="D2587" s="27"/>
      <c r="E2587" s="27"/>
      <c r="F2587" s="27"/>
      <c r="G2587" s="1"/>
      <c r="H2587" s="1"/>
      <c r="I2587" s="1"/>
    </row>
    <row r="2588" spans="2:9">
      <c r="B2588" s="1"/>
      <c r="C2588" s="29"/>
      <c r="D2588" s="27"/>
      <c r="E2588" s="27"/>
      <c r="F2588" s="27"/>
      <c r="G2588" s="1"/>
      <c r="H2588" s="1"/>
      <c r="I2588" s="1"/>
    </row>
    <row r="2589" spans="2:9">
      <c r="B2589" s="1"/>
      <c r="C2589" s="29"/>
      <c r="D2589" s="27"/>
      <c r="E2589" s="27"/>
      <c r="F2589" s="27"/>
      <c r="G2589" s="1"/>
      <c r="H2589" s="1"/>
      <c r="I2589" s="1"/>
    </row>
    <row r="2590" spans="2:9">
      <c r="B2590" s="1"/>
      <c r="C2590" s="29"/>
      <c r="D2590" s="27"/>
      <c r="E2590" s="27"/>
      <c r="F2590" s="27"/>
      <c r="G2590" s="1"/>
      <c r="H2590" s="1"/>
      <c r="I2590" s="1"/>
    </row>
    <row r="2591" spans="2:9">
      <c r="B2591" s="1"/>
      <c r="C2591" s="29"/>
      <c r="D2591" s="27"/>
      <c r="E2591" s="27"/>
      <c r="F2591" s="27"/>
      <c r="G2591" s="1"/>
      <c r="H2591" s="1"/>
      <c r="I2591" s="1"/>
    </row>
    <row r="2592" spans="2:9">
      <c r="B2592" s="1"/>
      <c r="C2592" s="29"/>
      <c r="D2592" s="27"/>
      <c r="E2592" s="27"/>
      <c r="F2592" s="27"/>
      <c r="G2592" s="1"/>
      <c r="H2592" s="1"/>
      <c r="I2592" s="1"/>
    </row>
    <row r="2593" spans="2:9">
      <c r="B2593" s="1"/>
      <c r="C2593" s="29"/>
      <c r="D2593" s="27"/>
      <c r="E2593" s="27"/>
      <c r="F2593" s="27"/>
      <c r="G2593" s="1"/>
      <c r="H2593" s="1"/>
      <c r="I2593" s="1"/>
    </row>
    <row r="2594" spans="2:9">
      <c r="B2594" s="1"/>
      <c r="C2594" s="29"/>
      <c r="D2594" s="27"/>
      <c r="E2594" s="27"/>
      <c r="F2594" s="27"/>
      <c r="G2594" s="1"/>
      <c r="H2594" s="1"/>
      <c r="I2594" s="1"/>
    </row>
    <row r="2595" spans="2:9">
      <c r="B2595" s="1"/>
      <c r="C2595" s="29"/>
      <c r="D2595" s="27"/>
      <c r="E2595" s="27"/>
      <c r="F2595" s="27"/>
      <c r="G2595" s="1"/>
      <c r="H2595" s="1"/>
      <c r="I2595" s="1"/>
    </row>
    <row r="2596" spans="2:9">
      <c r="B2596" s="1"/>
      <c r="C2596" s="29"/>
      <c r="D2596" s="27"/>
      <c r="E2596" s="27"/>
      <c r="F2596" s="27"/>
      <c r="G2596" s="1"/>
      <c r="H2596" s="1"/>
      <c r="I2596" s="1"/>
    </row>
    <row r="2597" spans="2:9">
      <c r="B2597" s="1"/>
      <c r="C2597" s="29"/>
      <c r="D2597" s="27"/>
      <c r="E2597" s="27"/>
      <c r="F2597" s="27"/>
      <c r="G2597" s="1"/>
      <c r="H2597" s="1"/>
      <c r="I2597" s="1"/>
    </row>
    <row r="2598" spans="2:9">
      <c r="B2598" s="1"/>
      <c r="C2598" s="29"/>
      <c r="D2598" s="27"/>
      <c r="E2598" s="27"/>
      <c r="F2598" s="27"/>
      <c r="G2598" s="1"/>
      <c r="H2598" s="1"/>
      <c r="I2598" s="1"/>
    </row>
    <row r="2599" spans="2:9">
      <c r="B2599" s="1"/>
      <c r="C2599" s="29"/>
      <c r="D2599" s="27"/>
      <c r="E2599" s="27"/>
      <c r="F2599" s="27"/>
      <c r="G2599" s="1"/>
      <c r="H2599" s="1"/>
      <c r="I2599" s="1"/>
    </row>
    <row r="2600" spans="2:9">
      <c r="B2600" s="1"/>
      <c r="C2600" s="29"/>
      <c r="D2600" s="27"/>
      <c r="E2600" s="27"/>
      <c r="F2600" s="27"/>
      <c r="G2600" s="1"/>
      <c r="H2600" s="1"/>
      <c r="I2600" s="1"/>
    </row>
    <row r="2601" spans="2:9">
      <c r="B2601" s="1"/>
      <c r="C2601" s="29"/>
      <c r="D2601" s="27"/>
      <c r="E2601" s="27"/>
      <c r="F2601" s="27"/>
      <c r="G2601" s="1"/>
      <c r="H2601" s="1"/>
      <c r="I2601" s="1"/>
    </row>
    <row r="2602" spans="2:9">
      <c r="B2602" s="1"/>
      <c r="C2602" s="29"/>
      <c r="D2602" s="27"/>
      <c r="E2602" s="27"/>
      <c r="F2602" s="27"/>
      <c r="G2602" s="1"/>
      <c r="H2602" s="1"/>
      <c r="I2602" s="1"/>
    </row>
    <row r="2603" spans="2:9">
      <c r="B2603" s="1"/>
      <c r="C2603" s="29"/>
      <c r="D2603" s="27"/>
      <c r="E2603" s="27"/>
      <c r="F2603" s="27"/>
      <c r="G2603" s="1"/>
      <c r="H2603" s="1"/>
      <c r="I2603" s="1"/>
    </row>
    <row r="2604" spans="2:9">
      <c r="B2604" s="1"/>
      <c r="C2604" s="29"/>
      <c r="D2604" s="27"/>
      <c r="E2604" s="27"/>
      <c r="F2604" s="27"/>
      <c r="G2604" s="1"/>
      <c r="H2604" s="1"/>
      <c r="I2604" s="1"/>
    </row>
    <row r="2605" spans="2:9">
      <c r="B2605" s="1"/>
      <c r="C2605" s="29"/>
      <c r="D2605" s="27"/>
      <c r="E2605" s="27"/>
      <c r="F2605" s="27"/>
      <c r="G2605" s="1"/>
      <c r="H2605" s="1"/>
      <c r="I2605" s="1"/>
    </row>
    <row r="2606" spans="2:9">
      <c r="B2606" s="1"/>
      <c r="C2606" s="29"/>
      <c r="D2606" s="27"/>
      <c r="E2606" s="27"/>
      <c r="F2606" s="27"/>
      <c r="G2606" s="1"/>
      <c r="H2606" s="1"/>
      <c r="I2606" s="1"/>
    </row>
    <row r="2607" spans="2:9">
      <c r="B2607" s="1"/>
      <c r="C2607" s="29"/>
      <c r="D2607" s="27"/>
      <c r="E2607" s="27"/>
      <c r="F2607" s="27"/>
      <c r="G2607" s="1"/>
      <c r="H2607" s="1"/>
      <c r="I2607" s="1"/>
    </row>
    <row r="2608" spans="2:9">
      <c r="B2608" s="1"/>
      <c r="C2608" s="29"/>
      <c r="D2608" s="27"/>
      <c r="E2608" s="27"/>
      <c r="F2608" s="27"/>
      <c r="G2608" s="1"/>
      <c r="H2608" s="1"/>
      <c r="I2608" s="1"/>
    </row>
    <row r="2609" spans="2:9">
      <c r="B2609" s="1"/>
      <c r="C2609" s="29"/>
      <c r="D2609" s="27"/>
      <c r="E2609" s="27"/>
      <c r="F2609" s="27"/>
      <c r="G2609" s="1"/>
      <c r="H2609" s="1"/>
      <c r="I2609" s="1"/>
    </row>
    <row r="2610" spans="2:9">
      <c r="B2610" s="1"/>
      <c r="C2610" s="29"/>
      <c r="D2610" s="27"/>
      <c r="E2610" s="27"/>
      <c r="F2610" s="27"/>
      <c r="G2610" s="1"/>
      <c r="H2610" s="1"/>
      <c r="I2610" s="1"/>
    </row>
    <row r="2611" spans="2:9">
      <c r="B2611" s="1"/>
      <c r="C2611" s="29"/>
      <c r="D2611" s="27"/>
      <c r="E2611" s="27"/>
      <c r="F2611" s="27"/>
      <c r="G2611" s="1"/>
      <c r="H2611" s="1"/>
      <c r="I2611" s="1"/>
    </row>
    <row r="2612" spans="2:9">
      <c r="B2612" s="1"/>
      <c r="C2612" s="29"/>
      <c r="D2612" s="27"/>
      <c r="E2612" s="27"/>
      <c r="F2612" s="27"/>
      <c r="G2612" s="1"/>
      <c r="H2612" s="1"/>
      <c r="I2612" s="1"/>
    </row>
    <row r="2613" spans="2:9">
      <c r="B2613" s="1"/>
      <c r="C2613" s="29"/>
      <c r="D2613" s="27"/>
      <c r="E2613" s="27"/>
      <c r="F2613" s="27"/>
      <c r="G2613" s="1"/>
      <c r="H2613" s="1"/>
      <c r="I2613" s="1"/>
    </row>
    <row r="2614" spans="2:9">
      <c r="B2614" s="1"/>
      <c r="C2614" s="29"/>
      <c r="D2614" s="27"/>
      <c r="E2614" s="27"/>
      <c r="F2614" s="27"/>
      <c r="G2614" s="1"/>
      <c r="H2614" s="1"/>
      <c r="I2614" s="1"/>
    </row>
    <row r="2615" spans="2:9">
      <c r="B2615" s="1"/>
      <c r="C2615" s="29"/>
      <c r="D2615" s="27"/>
      <c r="E2615" s="27"/>
      <c r="F2615" s="27"/>
      <c r="G2615" s="1"/>
      <c r="H2615" s="1"/>
      <c r="I2615" s="1"/>
    </row>
    <row r="2616" spans="2:9">
      <c r="B2616" s="1"/>
      <c r="C2616" s="29"/>
      <c r="D2616" s="27"/>
      <c r="E2616" s="27"/>
      <c r="F2616" s="27"/>
      <c r="G2616" s="1"/>
      <c r="H2616" s="1"/>
      <c r="I2616" s="1"/>
    </row>
    <row r="2617" spans="2:9">
      <c r="B2617" s="1"/>
      <c r="C2617" s="29"/>
      <c r="D2617" s="27"/>
      <c r="E2617" s="27"/>
      <c r="F2617" s="27"/>
      <c r="G2617" s="1"/>
      <c r="H2617" s="1"/>
      <c r="I2617" s="1"/>
    </row>
    <row r="2618" spans="2:9">
      <c r="B2618" s="1"/>
      <c r="C2618" s="29"/>
      <c r="D2618" s="27"/>
      <c r="E2618" s="27"/>
      <c r="F2618" s="27"/>
      <c r="G2618" s="1"/>
      <c r="H2618" s="1"/>
      <c r="I2618" s="1"/>
    </row>
    <row r="2619" spans="2:9">
      <c r="B2619" s="1"/>
      <c r="C2619" s="29"/>
      <c r="D2619" s="27"/>
      <c r="E2619" s="27"/>
      <c r="F2619" s="27"/>
      <c r="G2619" s="1"/>
      <c r="H2619" s="1"/>
      <c r="I2619" s="1"/>
    </row>
    <row r="2620" spans="2:9">
      <c r="B2620" s="1"/>
      <c r="C2620" s="29"/>
      <c r="D2620" s="27"/>
      <c r="E2620" s="27"/>
      <c r="F2620" s="27"/>
      <c r="G2620" s="1"/>
      <c r="H2620" s="1"/>
      <c r="I2620" s="1"/>
    </row>
    <row r="2621" spans="2:9">
      <c r="B2621" s="1"/>
      <c r="C2621" s="29"/>
      <c r="D2621" s="27"/>
      <c r="E2621" s="27"/>
      <c r="F2621" s="27"/>
      <c r="G2621" s="1"/>
      <c r="H2621" s="1"/>
      <c r="I2621" s="1"/>
    </row>
    <row r="2622" spans="2:9">
      <c r="B2622" s="1"/>
      <c r="C2622" s="29"/>
      <c r="D2622" s="27"/>
      <c r="E2622" s="27"/>
      <c r="F2622" s="27"/>
      <c r="G2622" s="1"/>
      <c r="H2622" s="1"/>
      <c r="I2622" s="1"/>
    </row>
    <row r="2623" spans="2:9">
      <c r="B2623" s="1"/>
      <c r="C2623" s="29"/>
      <c r="D2623" s="27"/>
      <c r="E2623" s="27"/>
      <c r="F2623" s="27"/>
      <c r="G2623" s="1"/>
      <c r="H2623" s="1"/>
      <c r="I2623" s="1"/>
    </row>
    <row r="2624" spans="2:9">
      <c r="B2624" s="1"/>
      <c r="C2624" s="29"/>
      <c r="D2624" s="27"/>
      <c r="E2624" s="27"/>
      <c r="F2624" s="27"/>
      <c r="G2624" s="1"/>
      <c r="H2624" s="1"/>
      <c r="I2624" s="1"/>
    </row>
    <row r="2625" spans="2:9">
      <c r="B2625" s="1"/>
      <c r="C2625" s="29"/>
      <c r="D2625" s="27"/>
      <c r="E2625" s="27"/>
      <c r="F2625" s="27"/>
      <c r="G2625" s="1"/>
      <c r="H2625" s="1"/>
      <c r="I2625" s="1"/>
    </row>
    <row r="2626" spans="2:9">
      <c r="B2626" s="1"/>
      <c r="C2626" s="29"/>
      <c r="D2626" s="27"/>
      <c r="E2626" s="27"/>
      <c r="F2626" s="27"/>
      <c r="G2626" s="1"/>
      <c r="H2626" s="1"/>
      <c r="I2626" s="1"/>
    </row>
    <row r="2627" spans="2:9">
      <c r="B2627" s="1"/>
      <c r="C2627" s="29"/>
      <c r="D2627" s="27"/>
      <c r="E2627" s="27"/>
      <c r="F2627" s="27"/>
      <c r="G2627" s="1"/>
      <c r="H2627" s="1"/>
      <c r="I2627" s="1"/>
    </row>
    <row r="2628" spans="2:9">
      <c r="B2628" s="1"/>
      <c r="C2628" s="29"/>
      <c r="D2628" s="27"/>
      <c r="E2628" s="27"/>
      <c r="F2628" s="27"/>
      <c r="G2628" s="1"/>
      <c r="H2628" s="1"/>
      <c r="I2628" s="1"/>
    </row>
    <row r="2629" spans="2:9">
      <c r="B2629" s="1"/>
      <c r="C2629" s="29"/>
      <c r="D2629" s="27"/>
      <c r="E2629" s="27"/>
      <c r="F2629" s="27"/>
      <c r="G2629" s="1"/>
      <c r="H2629" s="1"/>
      <c r="I2629" s="1"/>
    </row>
    <row r="2630" spans="2:9">
      <c r="B2630" s="1"/>
      <c r="C2630" s="29"/>
      <c r="D2630" s="27"/>
      <c r="E2630" s="27"/>
      <c r="F2630" s="27"/>
      <c r="G2630" s="1"/>
      <c r="H2630" s="1"/>
      <c r="I2630" s="1"/>
    </row>
    <row r="2631" spans="2:9">
      <c r="B2631" s="1"/>
      <c r="C2631" s="29"/>
      <c r="D2631" s="27"/>
      <c r="E2631" s="27"/>
      <c r="F2631" s="27"/>
      <c r="G2631" s="1"/>
      <c r="H2631" s="1"/>
      <c r="I2631" s="1"/>
    </row>
    <row r="2632" spans="2:9">
      <c r="B2632" s="1"/>
      <c r="C2632" s="29"/>
      <c r="D2632" s="27"/>
      <c r="E2632" s="27"/>
      <c r="F2632" s="27"/>
      <c r="G2632" s="1"/>
      <c r="H2632" s="1"/>
      <c r="I2632" s="1"/>
    </row>
    <row r="2633" spans="2:9">
      <c r="B2633" s="1"/>
      <c r="C2633" s="29"/>
      <c r="D2633" s="27"/>
      <c r="E2633" s="27"/>
      <c r="F2633" s="27"/>
      <c r="G2633" s="1"/>
      <c r="H2633" s="1"/>
      <c r="I2633" s="1"/>
    </row>
    <row r="2634" spans="2:9">
      <c r="B2634" s="1"/>
      <c r="C2634" s="29"/>
      <c r="D2634" s="27"/>
      <c r="E2634" s="27"/>
      <c r="F2634" s="27"/>
      <c r="G2634" s="1"/>
      <c r="H2634" s="1"/>
      <c r="I2634" s="1"/>
    </row>
    <row r="2635" spans="2:9">
      <c r="B2635" s="1"/>
      <c r="C2635" s="29"/>
      <c r="D2635" s="27"/>
      <c r="E2635" s="27"/>
      <c r="F2635" s="27"/>
      <c r="G2635" s="1"/>
      <c r="H2635" s="1"/>
      <c r="I2635" s="1"/>
    </row>
    <row r="2636" spans="2:9">
      <c r="B2636" s="1"/>
      <c r="C2636" s="29"/>
      <c r="D2636" s="27"/>
      <c r="E2636" s="27"/>
      <c r="F2636" s="27"/>
      <c r="G2636" s="1"/>
      <c r="H2636" s="1"/>
      <c r="I2636" s="1"/>
    </row>
    <row r="2637" spans="2:9">
      <c r="B2637" s="1"/>
      <c r="C2637" s="29"/>
      <c r="D2637" s="27"/>
      <c r="E2637" s="27"/>
      <c r="F2637" s="27"/>
      <c r="G2637" s="1"/>
      <c r="H2637" s="1"/>
      <c r="I2637" s="1"/>
    </row>
    <row r="2638" spans="2:9">
      <c r="B2638" s="1"/>
      <c r="C2638" s="29"/>
      <c r="D2638" s="27"/>
      <c r="E2638" s="27"/>
      <c r="F2638" s="27"/>
      <c r="G2638" s="1"/>
      <c r="H2638" s="1"/>
      <c r="I2638" s="1"/>
    </row>
    <row r="2639" spans="2:9">
      <c r="B2639" s="1"/>
      <c r="C2639" s="29"/>
      <c r="D2639" s="27"/>
      <c r="E2639" s="27"/>
      <c r="F2639" s="27"/>
      <c r="G2639" s="1"/>
      <c r="H2639" s="1"/>
      <c r="I2639" s="1"/>
    </row>
    <row r="2640" spans="2:9">
      <c r="B2640" s="1"/>
      <c r="C2640" s="29"/>
      <c r="D2640" s="27"/>
      <c r="E2640" s="27"/>
      <c r="F2640" s="27"/>
      <c r="G2640" s="1"/>
      <c r="H2640" s="1"/>
      <c r="I2640" s="1"/>
    </row>
    <row r="2641" spans="2:9">
      <c r="B2641" s="1"/>
      <c r="C2641" s="29"/>
      <c r="D2641" s="27"/>
      <c r="E2641" s="27"/>
      <c r="F2641" s="27"/>
      <c r="G2641" s="1"/>
      <c r="H2641" s="1"/>
      <c r="I2641" s="1"/>
    </row>
    <row r="2642" spans="2:9">
      <c r="B2642" s="1"/>
      <c r="C2642" s="29"/>
      <c r="D2642" s="27"/>
      <c r="E2642" s="27"/>
      <c r="F2642" s="27"/>
      <c r="G2642" s="1"/>
      <c r="H2642" s="1"/>
      <c r="I2642" s="1"/>
    </row>
    <row r="2643" spans="2:9">
      <c r="B2643" s="1"/>
      <c r="C2643" s="29"/>
      <c r="D2643" s="27"/>
      <c r="E2643" s="27"/>
      <c r="F2643" s="27"/>
      <c r="G2643" s="1"/>
      <c r="H2643" s="1"/>
      <c r="I2643" s="1"/>
    </row>
    <row r="2644" spans="2:9">
      <c r="B2644" s="1"/>
      <c r="C2644" s="29"/>
      <c r="D2644" s="27"/>
      <c r="E2644" s="27"/>
      <c r="F2644" s="27"/>
      <c r="G2644" s="1"/>
      <c r="H2644" s="1"/>
      <c r="I2644" s="1"/>
    </row>
    <row r="2645" spans="2:9">
      <c r="B2645" s="1"/>
      <c r="C2645" s="29"/>
      <c r="D2645" s="27"/>
      <c r="E2645" s="27"/>
      <c r="F2645" s="27"/>
      <c r="G2645" s="1"/>
      <c r="H2645" s="1"/>
      <c r="I2645" s="1"/>
    </row>
    <row r="2646" spans="2:9">
      <c r="B2646" s="1"/>
      <c r="C2646" s="29"/>
      <c r="D2646" s="27"/>
      <c r="E2646" s="27"/>
      <c r="F2646" s="27"/>
      <c r="G2646" s="1"/>
      <c r="H2646" s="1"/>
      <c r="I2646" s="1"/>
    </row>
    <row r="2647" spans="2:9">
      <c r="B2647" s="1"/>
      <c r="C2647" s="29"/>
      <c r="D2647" s="27"/>
      <c r="E2647" s="27"/>
      <c r="F2647" s="27"/>
      <c r="G2647" s="1"/>
      <c r="H2647" s="1"/>
      <c r="I2647" s="1"/>
    </row>
    <row r="2648" spans="2:9">
      <c r="B2648" s="1"/>
      <c r="C2648" s="29"/>
      <c r="D2648" s="27"/>
      <c r="E2648" s="27"/>
      <c r="F2648" s="27"/>
      <c r="G2648" s="1"/>
      <c r="H2648" s="1"/>
      <c r="I2648" s="1"/>
    </row>
    <row r="2649" spans="2:9">
      <c r="B2649" s="1"/>
      <c r="C2649" s="29"/>
      <c r="D2649" s="27"/>
      <c r="E2649" s="27"/>
      <c r="F2649" s="27"/>
      <c r="G2649" s="1"/>
      <c r="H2649" s="1"/>
      <c r="I2649" s="1"/>
    </row>
    <row r="2650" spans="2:9">
      <c r="B2650" s="1"/>
      <c r="C2650" s="29"/>
      <c r="D2650" s="27"/>
      <c r="E2650" s="27"/>
      <c r="F2650" s="27"/>
      <c r="G2650" s="1"/>
      <c r="H2650" s="1"/>
      <c r="I2650" s="1"/>
    </row>
    <row r="2651" spans="2:9">
      <c r="B2651" s="1"/>
      <c r="C2651" s="29"/>
      <c r="D2651" s="27"/>
      <c r="E2651" s="27"/>
      <c r="F2651" s="27"/>
      <c r="G2651" s="1"/>
      <c r="H2651" s="1"/>
      <c r="I2651" s="1"/>
    </row>
    <row r="2652" spans="2:9">
      <c r="B2652" s="1"/>
      <c r="C2652" s="29"/>
      <c r="D2652" s="27"/>
      <c r="E2652" s="27"/>
      <c r="F2652" s="27"/>
      <c r="G2652" s="1"/>
      <c r="H2652" s="1"/>
      <c r="I2652" s="1"/>
    </row>
    <row r="2653" spans="2:9">
      <c r="B2653" s="1"/>
      <c r="C2653" s="29"/>
      <c r="D2653" s="27"/>
      <c r="E2653" s="27"/>
      <c r="F2653" s="27"/>
      <c r="G2653" s="1"/>
      <c r="H2653" s="1"/>
      <c r="I2653" s="1"/>
    </row>
    <row r="2654" spans="2:9">
      <c r="B2654" s="1"/>
      <c r="C2654" s="29"/>
      <c r="D2654" s="27"/>
      <c r="E2654" s="27"/>
      <c r="F2654" s="27"/>
      <c r="G2654" s="1"/>
      <c r="H2654" s="1"/>
      <c r="I2654" s="1"/>
    </row>
    <row r="2655" spans="2:9">
      <c r="B2655" s="1"/>
      <c r="C2655" s="29"/>
      <c r="D2655" s="27"/>
      <c r="E2655" s="27"/>
      <c r="F2655" s="27"/>
      <c r="G2655" s="1"/>
      <c r="H2655" s="1"/>
      <c r="I2655" s="1"/>
    </row>
    <row r="2656" spans="2:9">
      <c r="B2656" s="1"/>
      <c r="C2656" s="29"/>
      <c r="D2656" s="27"/>
      <c r="E2656" s="27"/>
      <c r="F2656" s="27"/>
      <c r="G2656" s="1"/>
      <c r="H2656" s="1"/>
      <c r="I2656" s="1"/>
    </row>
    <row r="2657" spans="2:9">
      <c r="B2657" s="1"/>
      <c r="C2657" s="29"/>
      <c r="D2657" s="27"/>
      <c r="E2657" s="27"/>
      <c r="F2657" s="27"/>
      <c r="G2657" s="1"/>
      <c r="H2657" s="1"/>
      <c r="I2657" s="1"/>
    </row>
    <row r="2658" spans="2:9">
      <c r="B2658" s="1"/>
      <c r="C2658" s="29"/>
      <c r="D2658" s="27"/>
      <c r="E2658" s="27"/>
      <c r="F2658" s="27"/>
      <c r="G2658" s="1"/>
      <c r="H2658" s="1"/>
      <c r="I2658" s="1"/>
    </row>
    <row r="2659" spans="2:9">
      <c r="B2659" s="1"/>
      <c r="C2659" s="29"/>
      <c r="D2659" s="27"/>
      <c r="E2659" s="27"/>
      <c r="F2659" s="27"/>
      <c r="G2659" s="1"/>
      <c r="H2659" s="1"/>
      <c r="I2659" s="1"/>
    </row>
    <row r="2660" spans="2:9">
      <c r="B2660" s="1"/>
      <c r="C2660" s="29"/>
      <c r="D2660" s="27"/>
      <c r="E2660" s="27"/>
      <c r="F2660" s="27"/>
      <c r="G2660" s="1"/>
      <c r="H2660" s="1"/>
      <c r="I2660" s="1"/>
    </row>
    <row r="2661" spans="2:9">
      <c r="B2661" s="1"/>
      <c r="C2661" s="29"/>
      <c r="D2661" s="27"/>
      <c r="E2661" s="27"/>
      <c r="F2661" s="27"/>
      <c r="G2661" s="1"/>
      <c r="H2661" s="1"/>
      <c r="I2661" s="1"/>
    </row>
    <row r="2662" spans="2:9">
      <c r="B2662" s="1"/>
      <c r="C2662" s="29"/>
      <c r="D2662" s="27"/>
      <c r="E2662" s="27"/>
      <c r="F2662" s="27"/>
      <c r="G2662" s="1"/>
      <c r="H2662" s="1"/>
      <c r="I2662" s="1"/>
    </row>
    <row r="2663" spans="2:9">
      <c r="B2663" s="1"/>
      <c r="C2663" s="29"/>
      <c r="D2663" s="27"/>
      <c r="E2663" s="27"/>
      <c r="F2663" s="27"/>
      <c r="G2663" s="1"/>
      <c r="H2663" s="1"/>
      <c r="I2663" s="1"/>
    </row>
    <row r="2664" spans="2:9">
      <c r="B2664" s="1"/>
      <c r="C2664" s="29"/>
      <c r="D2664" s="27"/>
      <c r="E2664" s="27"/>
      <c r="F2664" s="27"/>
      <c r="G2664" s="1"/>
      <c r="H2664" s="1"/>
      <c r="I2664" s="1"/>
    </row>
    <row r="2665" spans="2:9">
      <c r="B2665" s="1"/>
      <c r="C2665" s="29"/>
      <c r="D2665" s="27"/>
      <c r="E2665" s="27"/>
      <c r="F2665" s="27"/>
      <c r="G2665" s="1"/>
      <c r="H2665" s="1"/>
      <c r="I2665" s="1"/>
    </row>
    <row r="2666" spans="2:9">
      <c r="B2666" s="1"/>
      <c r="C2666" s="29"/>
      <c r="D2666" s="27"/>
      <c r="E2666" s="27"/>
      <c r="F2666" s="27"/>
      <c r="G2666" s="1"/>
      <c r="H2666" s="1"/>
      <c r="I2666" s="1"/>
    </row>
    <row r="2667" spans="2:9">
      <c r="B2667" s="1"/>
      <c r="C2667" s="29"/>
      <c r="D2667" s="27"/>
      <c r="E2667" s="27"/>
      <c r="F2667" s="27"/>
      <c r="G2667" s="1"/>
      <c r="H2667" s="1"/>
      <c r="I2667" s="1"/>
    </row>
    <row r="2668" spans="2:9">
      <c r="B2668" s="1"/>
      <c r="C2668" s="29"/>
      <c r="D2668" s="27"/>
      <c r="E2668" s="27"/>
      <c r="F2668" s="27"/>
      <c r="G2668" s="1"/>
      <c r="H2668" s="1"/>
      <c r="I2668" s="1"/>
    </row>
    <row r="2669" spans="2:9">
      <c r="B2669" s="1"/>
      <c r="C2669" s="29"/>
      <c r="D2669" s="27"/>
      <c r="E2669" s="27"/>
      <c r="F2669" s="27"/>
      <c r="G2669" s="1"/>
      <c r="H2669" s="1"/>
      <c r="I2669" s="1"/>
    </row>
    <row r="2670" spans="2:9">
      <c r="B2670" s="1"/>
      <c r="C2670" s="29"/>
      <c r="D2670" s="27"/>
      <c r="E2670" s="27"/>
      <c r="F2670" s="27"/>
      <c r="G2670" s="1"/>
      <c r="H2670" s="1"/>
      <c r="I2670" s="1"/>
    </row>
    <row r="2671" spans="2:9">
      <c r="B2671" s="1"/>
      <c r="C2671" s="29"/>
      <c r="D2671" s="27"/>
      <c r="E2671" s="27"/>
      <c r="F2671" s="27"/>
      <c r="G2671" s="1"/>
      <c r="H2671" s="1"/>
      <c r="I2671" s="1"/>
    </row>
    <row r="2672" spans="2:9">
      <c r="B2672" s="1"/>
      <c r="C2672" s="29"/>
      <c r="D2672" s="27"/>
      <c r="E2672" s="27"/>
      <c r="F2672" s="27"/>
      <c r="G2672" s="1"/>
      <c r="H2672" s="1"/>
      <c r="I2672" s="1"/>
    </row>
    <row r="2673" spans="2:9">
      <c r="B2673" s="1"/>
      <c r="C2673" s="29"/>
      <c r="D2673" s="27"/>
      <c r="E2673" s="27"/>
      <c r="F2673" s="27"/>
      <c r="G2673" s="1"/>
      <c r="H2673" s="1"/>
      <c r="I2673" s="1"/>
    </row>
    <row r="2674" spans="2:9">
      <c r="B2674" s="1"/>
      <c r="C2674" s="29"/>
      <c r="D2674" s="27"/>
      <c r="E2674" s="27"/>
      <c r="F2674" s="27"/>
      <c r="G2674" s="1"/>
      <c r="H2674" s="1"/>
      <c r="I2674" s="1"/>
    </row>
    <row r="2675" spans="2:9">
      <c r="B2675" s="1"/>
      <c r="C2675" s="29"/>
      <c r="D2675" s="27"/>
      <c r="E2675" s="27"/>
      <c r="F2675" s="27"/>
      <c r="G2675" s="1"/>
      <c r="H2675" s="1"/>
      <c r="I2675" s="1"/>
    </row>
    <row r="2676" spans="2:9">
      <c r="B2676" s="1"/>
      <c r="C2676" s="29"/>
      <c r="D2676" s="27"/>
      <c r="E2676" s="27"/>
      <c r="F2676" s="27"/>
      <c r="G2676" s="1"/>
      <c r="H2676" s="1"/>
      <c r="I2676" s="1"/>
    </row>
    <row r="2677" spans="2:9">
      <c r="B2677" s="1"/>
      <c r="C2677" s="29"/>
      <c r="D2677" s="27"/>
      <c r="E2677" s="27"/>
      <c r="F2677" s="27"/>
      <c r="G2677" s="1"/>
      <c r="H2677" s="1"/>
      <c r="I2677" s="1"/>
    </row>
    <row r="2678" spans="2:9">
      <c r="B2678" s="1"/>
      <c r="C2678" s="29"/>
      <c r="D2678" s="27"/>
      <c r="E2678" s="27"/>
      <c r="F2678" s="27"/>
      <c r="G2678" s="1"/>
      <c r="H2678" s="1"/>
      <c r="I2678" s="1"/>
    </row>
    <row r="2679" spans="2:9">
      <c r="B2679" s="1"/>
      <c r="C2679" s="29"/>
      <c r="D2679" s="27"/>
      <c r="E2679" s="27"/>
      <c r="F2679" s="27"/>
      <c r="G2679" s="1"/>
      <c r="H2679" s="1"/>
      <c r="I2679" s="1"/>
    </row>
    <row r="2680" spans="2:9">
      <c r="B2680" s="1"/>
      <c r="C2680" s="29"/>
      <c r="D2680" s="27"/>
      <c r="E2680" s="27"/>
      <c r="F2680" s="27"/>
      <c r="G2680" s="1"/>
      <c r="H2680" s="1"/>
      <c r="I2680" s="1"/>
    </row>
    <row r="2681" spans="2:9">
      <c r="B2681" s="1"/>
      <c r="C2681" s="29"/>
      <c r="D2681" s="27"/>
      <c r="E2681" s="27"/>
      <c r="F2681" s="27"/>
      <c r="G2681" s="1"/>
      <c r="H2681" s="1"/>
      <c r="I2681" s="1"/>
    </row>
    <row r="2682" spans="2:9">
      <c r="B2682" s="1"/>
      <c r="C2682" s="29"/>
      <c r="D2682" s="27"/>
      <c r="E2682" s="27"/>
      <c r="F2682" s="27"/>
      <c r="G2682" s="1"/>
      <c r="H2682" s="1"/>
      <c r="I2682" s="1"/>
    </row>
    <row r="2683" spans="2:9">
      <c r="B2683" s="1"/>
      <c r="C2683" s="29"/>
      <c r="D2683" s="27"/>
      <c r="E2683" s="27"/>
      <c r="F2683" s="27"/>
      <c r="G2683" s="1"/>
      <c r="H2683" s="1"/>
      <c r="I2683" s="1"/>
    </row>
    <row r="2684" spans="2:9">
      <c r="B2684" s="1"/>
      <c r="C2684" s="29"/>
      <c r="D2684" s="27"/>
      <c r="E2684" s="27"/>
      <c r="F2684" s="27"/>
      <c r="G2684" s="1"/>
      <c r="H2684" s="1"/>
      <c r="I2684" s="1"/>
    </row>
    <row r="2685" spans="2:9">
      <c r="B2685" s="1"/>
      <c r="C2685" s="29"/>
      <c r="D2685" s="27"/>
      <c r="E2685" s="27"/>
      <c r="F2685" s="27"/>
      <c r="G2685" s="1"/>
      <c r="H2685" s="1"/>
      <c r="I2685" s="1"/>
    </row>
    <row r="2686" spans="2:9">
      <c r="B2686" s="1"/>
      <c r="C2686" s="29"/>
      <c r="D2686" s="27"/>
      <c r="E2686" s="27"/>
      <c r="F2686" s="27"/>
      <c r="G2686" s="1"/>
      <c r="H2686" s="1"/>
      <c r="I2686" s="1"/>
    </row>
    <row r="2687" spans="2:9">
      <c r="B2687" s="1"/>
      <c r="C2687" s="29"/>
      <c r="D2687" s="27"/>
      <c r="E2687" s="27"/>
      <c r="F2687" s="27"/>
      <c r="G2687" s="1"/>
      <c r="H2687" s="1"/>
      <c r="I2687" s="1"/>
    </row>
    <row r="2688" spans="2:9">
      <c r="B2688" s="1"/>
      <c r="C2688" s="29"/>
      <c r="D2688" s="27"/>
      <c r="E2688" s="27"/>
      <c r="F2688" s="27"/>
      <c r="G2688" s="1"/>
      <c r="H2688" s="1"/>
      <c r="I2688" s="1"/>
    </row>
    <row r="2689" spans="2:9">
      <c r="B2689" s="1"/>
      <c r="C2689" s="29"/>
      <c r="D2689" s="27"/>
      <c r="E2689" s="27"/>
      <c r="F2689" s="27"/>
      <c r="G2689" s="1"/>
      <c r="H2689" s="1"/>
      <c r="I2689" s="1"/>
    </row>
    <row r="2690" spans="2:9">
      <c r="B2690" s="1"/>
      <c r="C2690" s="29"/>
      <c r="D2690" s="27"/>
      <c r="E2690" s="27"/>
      <c r="F2690" s="27"/>
      <c r="G2690" s="1"/>
      <c r="H2690" s="1"/>
      <c r="I2690" s="1"/>
    </row>
    <row r="2691" spans="2:9">
      <c r="B2691" s="1"/>
      <c r="C2691" s="29"/>
      <c r="D2691" s="27"/>
      <c r="E2691" s="27"/>
      <c r="F2691" s="27"/>
      <c r="G2691" s="1"/>
      <c r="H2691" s="1"/>
      <c r="I2691" s="1"/>
    </row>
    <row r="2692" spans="2:9">
      <c r="B2692" s="1"/>
      <c r="C2692" s="29"/>
      <c r="D2692" s="27"/>
      <c r="E2692" s="27"/>
      <c r="F2692" s="27"/>
      <c r="G2692" s="1"/>
      <c r="H2692" s="1"/>
      <c r="I2692" s="1"/>
    </row>
    <row r="2693" spans="2:9">
      <c r="B2693" s="1"/>
      <c r="C2693" s="29"/>
      <c r="D2693" s="27"/>
      <c r="E2693" s="27"/>
      <c r="F2693" s="27"/>
      <c r="G2693" s="1"/>
      <c r="H2693" s="1"/>
      <c r="I2693" s="1"/>
    </row>
    <row r="2694" spans="2:9">
      <c r="B2694" s="1"/>
      <c r="C2694" s="29"/>
      <c r="D2694" s="27"/>
      <c r="E2694" s="27"/>
      <c r="F2694" s="27"/>
      <c r="G2694" s="1"/>
      <c r="H2694" s="1"/>
      <c r="I2694" s="1"/>
    </row>
    <row r="2695" spans="2:9">
      <c r="B2695" s="1"/>
      <c r="C2695" s="29"/>
      <c r="D2695" s="27"/>
      <c r="E2695" s="27"/>
      <c r="F2695" s="27"/>
      <c r="G2695" s="1"/>
      <c r="H2695" s="1"/>
      <c r="I2695" s="1"/>
    </row>
    <row r="2696" spans="2:9">
      <c r="B2696" s="1"/>
      <c r="C2696" s="29"/>
      <c r="D2696" s="27"/>
      <c r="E2696" s="27"/>
      <c r="F2696" s="27"/>
      <c r="G2696" s="1"/>
      <c r="H2696" s="1"/>
      <c r="I2696" s="1"/>
    </row>
    <row r="2697" spans="2:9">
      <c r="B2697" s="1"/>
      <c r="C2697" s="29"/>
      <c r="D2697" s="27"/>
      <c r="E2697" s="27"/>
      <c r="F2697" s="27"/>
      <c r="G2697" s="1"/>
      <c r="H2697" s="1"/>
      <c r="I2697" s="1"/>
    </row>
    <row r="2698" spans="2:9">
      <c r="B2698" s="1"/>
      <c r="C2698" s="29"/>
      <c r="D2698" s="27"/>
      <c r="E2698" s="27"/>
      <c r="F2698" s="27"/>
      <c r="G2698" s="1"/>
      <c r="H2698" s="1"/>
      <c r="I2698" s="1"/>
    </row>
    <row r="2699" spans="2:9">
      <c r="B2699" s="1"/>
      <c r="C2699" s="29"/>
      <c r="D2699" s="27"/>
      <c r="E2699" s="27"/>
      <c r="F2699" s="27"/>
      <c r="G2699" s="1"/>
      <c r="H2699" s="1"/>
      <c r="I2699" s="1"/>
    </row>
    <row r="2700" spans="2:9">
      <c r="B2700" s="1"/>
      <c r="C2700" s="29"/>
      <c r="D2700" s="27"/>
      <c r="E2700" s="27"/>
      <c r="F2700" s="27"/>
      <c r="G2700" s="1"/>
      <c r="H2700" s="1"/>
      <c r="I2700" s="1"/>
    </row>
    <row r="2701" spans="2:9">
      <c r="B2701" s="1"/>
      <c r="C2701" s="29"/>
      <c r="D2701" s="27"/>
      <c r="E2701" s="27"/>
      <c r="F2701" s="27"/>
      <c r="G2701" s="1"/>
      <c r="H2701" s="1"/>
      <c r="I2701" s="1"/>
    </row>
    <row r="2702" spans="2:9">
      <c r="B2702" s="1"/>
      <c r="C2702" s="29"/>
      <c r="D2702" s="27"/>
      <c r="E2702" s="27"/>
      <c r="F2702" s="27"/>
      <c r="G2702" s="1"/>
      <c r="H2702" s="1"/>
      <c r="I2702" s="1"/>
    </row>
    <row r="2703" spans="2:9">
      <c r="B2703" s="1"/>
      <c r="C2703" s="29"/>
      <c r="D2703" s="27"/>
      <c r="E2703" s="27"/>
      <c r="F2703" s="27"/>
      <c r="G2703" s="1"/>
      <c r="H2703" s="1"/>
      <c r="I2703" s="1"/>
    </row>
    <row r="2704" spans="2:9">
      <c r="B2704" s="1"/>
      <c r="C2704" s="29"/>
      <c r="D2704" s="27"/>
      <c r="E2704" s="27"/>
      <c r="F2704" s="27"/>
      <c r="G2704" s="1"/>
      <c r="H2704" s="1"/>
      <c r="I2704" s="1"/>
    </row>
    <row r="2705" spans="2:9">
      <c r="B2705" s="1"/>
      <c r="C2705" s="29"/>
      <c r="D2705" s="27"/>
      <c r="E2705" s="27"/>
      <c r="F2705" s="27"/>
      <c r="G2705" s="1"/>
      <c r="H2705" s="1"/>
      <c r="I2705" s="1"/>
    </row>
    <row r="2706" spans="2:9">
      <c r="B2706" s="1"/>
      <c r="C2706" s="29"/>
      <c r="D2706" s="27"/>
      <c r="E2706" s="27"/>
      <c r="F2706" s="27"/>
      <c r="G2706" s="1"/>
      <c r="H2706" s="1"/>
      <c r="I2706" s="1"/>
    </row>
    <row r="2707" spans="2:9">
      <c r="B2707" s="1"/>
      <c r="C2707" s="29"/>
      <c r="D2707" s="27"/>
      <c r="E2707" s="27"/>
      <c r="F2707" s="27"/>
      <c r="G2707" s="1"/>
      <c r="H2707" s="1"/>
      <c r="I2707" s="1"/>
    </row>
    <row r="2708" spans="2:9">
      <c r="B2708" s="1"/>
      <c r="C2708" s="29"/>
      <c r="D2708" s="27"/>
      <c r="E2708" s="27"/>
      <c r="F2708" s="27"/>
      <c r="G2708" s="1"/>
      <c r="H2708" s="1"/>
      <c r="I2708" s="1"/>
    </row>
    <row r="2709" spans="2:9">
      <c r="B2709" s="1"/>
      <c r="C2709" s="29"/>
      <c r="D2709" s="27"/>
      <c r="E2709" s="27"/>
      <c r="F2709" s="27"/>
      <c r="G2709" s="1"/>
      <c r="H2709" s="1"/>
      <c r="I2709" s="1"/>
    </row>
    <row r="2710" spans="2:9">
      <c r="B2710" s="1"/>
      <c r="C2710" s="29"/>
      <c r="D2710" s="27"/>
      <c r="E2710" s="27"/>
      <c r="F2710" s="27"/>
      <c r="G2710" s="1"/>
      <c r="H2710" s="1"/>
      <c r="I2710" s="1"/>
    </row>
    <row r="2711" spans="2:9">
      <c r="B2711" s="1"/>
      <c r="C2711" s="29"/>
      <c r="D2711" s="27"/>
      <c r="E2711" s="27"/>
      <c r="F2711" s="27"/>
      <c r="G2711" s="1"/>
      <c r="H2711" s="1"/>
      <c r="I2711" s="1"/>
    </row>
    <row r="2712" spans="2:9">
      <c r="B2712" s="1"/>
      <c r="C2712" s="29"/>
      <c r="D2712" s="27"/>
      <c r="E2712" s="27"/>
      <c r="F2712" s="27"/>
      <c r="G2712" s="1"/>
      <c r="H2712" s="1"/>
      <c r="I2712" s="1"/>
    </row>
    <row r="2713" spans="2:9">
      <c r="B2713" s="1"/>
      <c r="C2713" s="29"/>
      <c r="D2713" s="27"/>
      <c r="E2713" s="27"/>
      <c r="F2713" s="27"/>
      <c r="G2713" s="1"/>
      <c r="H2713" s="1"/>
      <c r="I2713" s="1"/>
    </row>
    <row r="2714" spans="2:9">
      <c r="B2714" s="1"/>
      <c r="C2714" s="29"/>
      <c r="D2714" s="27"/>
      <c r="E2714" s="27"/>
      <c r="F2714" s="27"/>
      <c r="G2714" s="1"/>
      <c r="H2714" s="1"/>
      <c r="I2714" s="1"/>
    </row>
    <row r="2715" spans="2:9">
      <c r="B2715" s="1"/>
      <c r="C2715" s="29"/>
      <c r="D2715" s="27"/>
      <c r="E2715" s="27"/>
      <c r="F2715" s="27"/>
      <c r="G2715" s="1"/>
      <c r="H2715" s="1"/>
      <c r="I2715" s="1"/>
    </row>
    <row r="2716" spans="2:9">
      <c r="B2716" s="1"/>
      <c r="C2716" s="29"/>
      <c r="D2716" s="27"/>
      <c r="E2716" s="27"/>
      <c r="F2716" s="27"/>
      <c r="G2716" s="1"/>
      <c r="H2716" s="1"/>
      <c r="I2716" s="1"/>
    </row>
    <row r="2717" spans="2:9">
      <c r="B2717" s="1"/>
      <c r="C2717" s="29"/>
      <c r="D2717" s="27"/>
      <c r="E2717" s="27"/>
      <c r="F2717" s="27"/>
      <c r="G2717" s="1"/>
      <c r="H2717" s="1"/>
      <c r="I2717" s="1"/>
    </row>
    <row r="2718" spans="2:9">
      <c r="B2718" s="1"/>
      <c r="C2718" s="29"/>
      <c r="D2718" s="27"/>
      <c r="E2718" s="27"/>
      <c r="F2718" s="27"/>
      <c r="G2718" s="1"/>
      <c r="H2718" s="1"/>
      <c r="I2718" s="1"/>
    </row>
    <row r="2719" spans="2:9">
      <c r="B2719" s="1"/>
      <c r="C2719" s="29"/>
      <c r="D2719" s="27"/>
      <c r="E2719" s="27"/>
      <c r="F2719" s="27"/>
      <c r="G2719" s="1"/>
      <c r="H2719" s="1"/>
      <c r="I2719" s="1"/>
    </row>
    <row r="2720" spans="2:9">
      <c r="B2720" s="1"/>
      <c r="C2720" s="29"/>
      <c r="D2720" s="27"/>
      <c r="E2720" s="27"/>
      <c r="F2720" s="27"/>
      <c r="G2720" s="1"/>
      <c r="H2720" s="1"/>
      <c r="I2720" s="1"/>
    </row>
    <row r="2721" spans="2:9">
      <c r="B2721" s="1"/>
      <c r="C2721" s="29"/>
      <c r="D2721" s="27"/>
      <c r="E2721" s="27"/>
      <c r="F2721" s="27"/>
      <c r="G2721" s="1"/>
      <c r="H2721" s="1"/>
      <c r="I2721" s="1"/>
    </row>
    <row r="2722" spans="2:9">
      <c r="B2722" s="1"/>
      <c r="C2722" s="29"/>
      <c r="D2722" s="27"/>
      <c r="E2722" s="27"/>
      <c r="F2722" s="27"/>
      <c r="G2722" s="1"/>
      <c r="H2722" s="1"/>
      <c r="I2722" s="1"/>
    </row>
    <row r="2723" spans="2:9">
      <c r="B2723" s="1"/>
      <c r="C2723" s="29"/>
      <c r="D2723" s="27"/>
      <c r="E2723" s="27"/>
      <c r="F2723" s="27"/>
      <c r="G2723" s="1"/>
      <c r="H2723" s="1"/>
      <c r="I2723" s="1"/>
    </row>
    <row r="2724" spans="2:9">
      <c r="B2724" s="1"/>
      <c r="C2724" s="29"/>
      <c r="D2724" s="27"/>
      <c r="E2724" s="27"/>
      <c r="F2724" s="27"/>
      <c r="G2724" s="1"/>
      <c r="H2724" s="1"/>
      <c r="I2724" s="1"/>
    </row>
    <row r="2725" spans="2:9">
      <c r="B2725" s="1"/>
      <c r="C2725" s="29"/>
      <c r="D2725" s="27"/>
      <c r="E2725" s="27"/>
      <c r="F2725" s="27"/>
      <c r="G2725" s="1"/>
      <c r="H2725" s="1"/>
      <c r="I2725" s="1"/>
    </row>
    <row r="2726" spans="2:9">
      <c r="B2726" s="1"/>
      <c r="C2726" s="29"/>
      <c r="D2726" s="27"/>
      <c r="E2726" s="27"/>
      <c r="F2726" s="27"/>
      <c r="G2726" s="1"/>
      <c r="H2726" s="1"/>
      <c r="I2726" s="1"/>
    </row>
    <row r="2727" spans="2:9">
      <c r="B2727" s="1"/>
      <c r="C2727" s="29"/>
      <c r="D2727" s="27"/>
      <c r="E2727" s="27"/>
      <c r="F2727" s="27"/>
      <c r="G2727" s="1"/>
      <c r="H2727" s="1"/>
      <c r="I2727" s="1"/>
    </row>
    <row r="2728" spans="2:9">
      <c r="B2728" s="1"/>
      <c r="C2728" s="29"/>
      <c r="D2728" s="27"/>
      <c r="E2728" s="27"/>
      <c r="F2728" s="27"/>
      <c r="G2728" s="1"/>
      <c r="H2728" s="1"/>
      <c r="I2728" s="1"/>
    </row>
    <row r="2729" spans="2:9">
      <c r="B2729" s="1"/>
      <c r="C2729" s="29"/>
      <c r="D2729" s="27"/>
      <c r="E2729" s="27"/>
      <c r="F2729" s="27"/>
      <c r="G2729" s="1"/>
      <c r="H2729" s="1"/>
      <c r="I2729" s="1"/>
    </row>
    <row r="2730" spans="2:9">
      <c r="B2730" s="1"/>
      <c r="C2730" s="29"/>
      <c r="D2730" s="27"/>
      <c r="E2730" s="27"/>
      <c r="F2730" s="27"/>
      <c r="G2730" s="1"/>
      <c r="H2730" s="1"/>
      <c r="I2730" s="1"/>
    </row>
    <row r="2731" spans="2:9">
      <c r="B2731" s="1"/>
      <c r="C2731" s="29"/>
      <c r="D2731" s="27"/>
      <c r="E2731" s="27"/>
      <c r="F2731" s="27"/>
      <c r="G2731" s="1"/>
      <c r="H2731" s="1"/>
      <c r="I2731" s="1"/>
    </row>
    <row r="2732" spans="2:9">
      <c r="B2732" s="1"/>
      <c r="C2732" s="29"/>
      <c r="D2732" s="27"/>
      <c r="E2732" s="27"/>
      <c r="F2732" s="27"/>
      <c r="G2732" s="1"/>
      <c r="H2732" s="1"/>
      <c r="I2732" s="1"/>
    </row>
    <row r="2733" spans="2:9">
      <c r="B2733" s="1"/>
      <c r="C2733" s="29"/>
      <c r="D2733" s="27"/>
      <c r="E2733" s="27"/>
      <c r="F2733" s="27"/>
      <c r="G2733" s="1"/>
      <c r="H2733" s="1"/>
      <c r="I2733" s="1"/>
    </row>
    <row r="2734" spans="2:9">
      <c r="B2734" s="1"/>
      <c r="C2734" s="29"/>
      <c r="D2734" s="27"/>
      <c r="E2734" s="27"/>
      <c r="F2734" s="27"/>
      <c r="G2734" s="1"/>
      <c r="H2734" s="1"/>
      <c r="I2734" s="1"/>
    </row>
    <row r="2735" spans="2:9">
      <c r="B2735" s="1"/>
      <c r="C2735" s="29"/>
      <c r="D2735" s="27"/>
      <c r="E2735" s="27"/>
      <c r="F2735" s="27"/>
      <c r="G2735" s="1"/>
      <c r="H2735" s="1"/>
      <c r="I2735" s="1"/>
    </row>
    <row r="2736" spans="2:9">
      <c r="B2736" s="1"/>
      <c r="C2736" s="29"/>
      <c r="D2736" s="27"/>
      <c r="E2736" s="27"/>
      <c r="F2736" s="27"/>
      <c r="G2736" s="1"/>
      <c r="H2736" s="1"/>
      <c r="I2736" s="1"/>
    </row>
    <row r="2737" spans="2:9">
      <c r="B2737" s="1"/>
      <c r="C2737" s="29"/>
      <c r="D2737" s="27"/>
      <c r="E2737" s="27"/>
      <c r="F2737" s="27"/>
      <c r="G2737" s="1"/>
      <c r="H2737" s="1"/>
      <c r="I2737" s="1"/>
    </row>
    <row r="2738" spans="2:9">
      <c r="B2738" s="1"/>
      <c r="C2738" s="29"/>
      <c r="D2738" s="27"/>
      <c r="E2738" s="27"/>
      <c r="F2738" s="27"/>
      <c r="G2738" s="1"/>
      <c r="H2738" s="1"/>
      <c r="I2738" s="1"/>
    </row>
    <row r="2739" spans="2:9">
      <c r="B2739" s="1"/>
      <c r="C2739" s="29"/>
      <c r="D2739" s="27"/>
      <c r="E2739" s="27"/>
      <c r="F2739" s="27"/>
      <c r="G2739" s="1"/>
      <c r="H2739" s="1"/>
      <c r="I2739" s="1"/>
    </row>
    <row r="2740" spans="2:9">
      <c r="B2740" s="1"/>
      <c r="C2740" s="29"/>
      <c r="D2740" s="27"/>
      <c r="E2740" s="27"/>
      <c r="F2740" s="27"/>
      <c r="G2740" s="1"/>
      <c r="H2740" s="1"/>
      <c r="I2740" s="1"/>
    </row>
    <row r="2741" spans="2:9">
      <c r="B2741" s="1"/>
      <c r="C2741" s="29"/>
      <c r="D2741" s="27"/>
      <c r="E2741" s="27"/>
      <c r="F2741" s="27"/>
      <c r="G2741" s="1"/>
      <c r="H2741" s="1"/>
      <c r="I2741" s="1"/>
    </row>
    <row r="2742" spans="2:9">
      <c r="B2742" s="1"/>
      <c r="C2742" s="29"/>
      <c r="D2742" s="27"/>
      <c r="E2742" s="27"/>
      <c r="F2742" s="27"/>
      <c r="G2742" s="1"/>
      <c r="H2742" s="1"/>
      <c r="I2742" s="1"/>
    </row>
    <row r="2743" spans="2:9">
      <c r="B2743" s="1"/>
      <c r="C2743" s="29"/>
      <c r="D2743" s="27"/>
      <c r="E2743" s="27"/>
      <c r="F2743" s="27"/>
      <c r="G2743" s="1"/>
      <c r="H2743" s="1"/>
      <c r="I2743" s="1"/>
    </row>
    <row r="2744" spans="2:9">
      <c r="B2744" s="1"/>
      <c r="C2744" s="29"/>
      <c r="D2744" s="27"/>
      <c r="E2744" s="27"/>
      <c r="F2744" s="27"/>
      <c r="G2744" s="1"/>
      <c r="H2744" s="1"/>
      <c r="I2744" s="1"/>
    </row>
    <row r="2745" spans="2:9">
      <c r="B2745" s="1"/>
      <c r="C2745" s="29"/>
      <c r="D2745" s="27"/>
      <c r="E2745" s="27"/>
      <c r="F2745" s="27"/>
      <c r="G2745" s="1"/>
      <c r="H2745" s="1"/>
      <c r="I2745" s="1"/>
    </row>
    <row r="2746" spans="2:9">
      <c r="B2746" s="1"/>
      <c r="C2746" s="29"/>
      <c r="D2746" s="27"/>
      <c r="E2746" s="27"/>
      <c r="F2746" s="27"/>
      <c r="G2746" s="1"/>
      <c r="H2746" s="1"/>
      <c r="I2746" s="1"/>
    </row>
    <row r="2747" spans="2:9">
      <c r="B2747" s="1"/>
      <c r="C2747" s="29"/>
      <c r="D2747" s="27"/>
      <c r="E2747" s="27"/>
      <c r="F2747" s="27"/>
      <c r="G2747" s="1"/>
      <c r="H2747" s="1"/>
      <c r="I2747" s="1"/>
    </row>
    <row r="2748" spans="2:9">
      <c r="B2748" s="1"/>
      <c r="C2748" s="29"/>
      <c r="D2748" s="27"/>
      <c r="E2748" s="27"/>
      <c r="F2748" s="27"/>
      <c r="G2748" s="1"/>
      <c r="H2748" s="1"/>
      <c r="I2748" s="1"/>
    </row>
    <row r="2749" spans="2:9">
      <c r="B2749" s="1"/>
      <c r="C2749" s="29"/>
      <c r="D2749" s="27"/>
      <c r="E2749" s="27"/>
      <c r="F2749" s="27"/>
      <c r="G2749" s="1"/>
      <c r="H2749" s="1"/>
      <c r="I2749" s="1"/>
    </row>
    <row r="2750" spans="2:9">
      <c r="B2750" s="1"/>
      <c r="C2750" s="29"/>
      <c r="D2750" s="27"/>
      <c r="E2750" s="27"/>
      <c r="F2750" s="27"/>
      <c r="G2750" s="1"/>
      <c r="H2750" s="1"/>
      <c r="I2750" s="1"/>
    </row>
    <row r="2751" spans="2:9">
      <c r="B2751" s="1"/>
      <c r="C2751" s="29"/>
      <c r="D2751" s="27"/>
      <c r="E2751" s="27"/>
      <c r="F2751" s="27"/>
      <c r="G2751" s="1"/>
      <c r="H2751" s="1"/>
      <c r="I2751" s="1"/>
    </row>
    <row r="2752" spans="2:9">
      <c r="B2752" s="1"/>
      <c r="C2752" s="29"/>
      <c r="D2752" s="27"/>
      <c r="E2752" s="27"/>
      <c r="F2752" s="27"/>
      <c r="G2752" s="1"/>
      <c r="H2752" s="1"/>
      <c r="I2752" s="1"/>
    </row>
    <row r="2753" spans="2:9">
      <c r="B2753" s="1"/>
      <c r="C2753" s="29"/>
      <c r="D2753" s="27"/>
      <c r="E2753" s="27"/>
      <c r="F2753" s="27"/>
      <c r="G2753" s="1"/>
      <c r="H2753" s="1"/>
      <c r="I2753" s="1"/>
    </row>
    <row r="2754" spans="2:9">
      <c r="B2754" s="1"/>
      <c r="C2754" s="29"/>
      <c r="D2754" s="27"/>
      <c r="E2754" s="27"/>
      <c r="F2754" s="27"/>
      <c r="G2754" s="1"/>
      <c r="H2754" s="1"/>
      <c r="I2754" s="1"/>
    </row>
    <row r="2755" spans="2:9">
      <c r="B2755" s="1"/>
      <c r="C2755" s="29"/>
      <c r="D2755" s="27"/>
      <c r="E2755" s="27"/>
      <c r="F2755" s="27"/>
      <c r="G2755" s="1"/>
      <c r="H2755" s="1"/>
      <c r="I2755" s="1"/>
    </row>
    <row r="2756" spans="2:9">
      <c r="B2756" s="1"/>
      <c r="C2756" s="29"/>
      <c r="D2756" s="27"/>
      <c r="E2756" s="27"/>
      <c r="F2756" s="27"/>
      <c r="G2756" s="1"/>
      <c r="H2756" s="1"/>
      <c r="I2756" s="1"/>
    </row>
    <row r="2757" spans="2:9">
      <c r="B2757" s="1"/>
      <c r="C2757" s="29"/>
      <c r="D2757" s="27"/>
      <c r="E2757" s="27"/>
      <c r="F2757" s="27"/>
      <c r="G2757" s="1"/>
      <c r="H2757" s="1"/>
      <c r="I2757" s="1"/>
    </row>
    <row r="2758" spans="2:9">
      <c r="B2758" s="1"/>
      <c r="C2758" s="29"/>
      <c r="D2758" s="27"/>
      <c r="E2758" s="27"/>
      <c r="F2758" s="27"/>
      <c r="G2758" s="1"/>
      <c r="H2758" s="1"/>
      <c r="I2758" s="1"/>
    </row>
    <row r="2759" spans="2:9">
      <c r="B2759" s="1"/>
      <c r="C2759" s="29"/>
      <c r="D2759" s="27"/>
      <c r="E2759" s="27"/>
      <c r="F2759" s="27"/>
      <c r="G2759" s="1"/>
      <c r="H2759" s="1"/>
      <c r="I2759" s="1"/>
    </row>
    <row r="2760" spans="2:9">
      <c r="B2760" s="1"/>
      <c r="C2760" s="29"/>
      <c r="D2760" s="27"/>
      <c r="E2760" s="27"/>
      <c r="F2760" s="27"/>
      <c r="G2760" s="1"/>
      <c r="H2760" s="1"/>
      <c r="I2760" s="1"/>
    </row>
    <row r="2761" spans="2:9">
      <c r="B2761" s="1"/>
      <c r="C2761" s="29"/>
      <c r="D2761" s="27"/>
      <c r="E2761" s="27"/>
      <c r="F2761" s="27"/>
      <c r="G2761" s="1"/>
      <c r="H2761" s="1"/>
      <c r="I2761" s="1"/>
    </row>
    <row r="2762" spans="2:9">
      <c r="B2762" s="1"/>
      <c r="C2762" s="29"/>
      <c r="D2762" s="27"/>
      <c r="E2762" s="27"/>
      <c r="F2762" s="27"/>
      <c r="G2762" s="1"/>
      <c r="H2762" s="1"/>
      <c r="I2762" s="1"/>
    </row>
    <row r="2763" spans="2:9">
      <c r="B2763" s="1"/>
      <c r="C2763" s="29"/>
      <c r="D2763" s="27"/>
      <c r="E2763" s="27"/>
      <c r="F2763" s="27"/>
      <c r="G2763" s="1"/>
      <c r="H2763" s="1"/>
      <c r="I2763" s="1"/>
    </row>
    <row r="2764" spans="2:9">
      <c r="B2764" s="1"/>
      <c r="C2764" s="29"/>
      <c r="D2764" s="27"/>
      <c r="E2764" s="27"/>
      <c r="F2764" s="27"/>
      <c r="G2764" s="1"/>
      <c r="H2764" s="1"/>
      <c r="I2764" s="1"/>
    </row>
    <row r="2765" spans="2:9">
      <c r="B2765" s="1"/>
      <c r="C2765" s="29"/>
      <c r="D2765" s="27"/>
      <c r="E2765" s="27"/>
      <c r="F2765" s="27"/>
      <c r="G2765" s="1"/>
      <c r="H2765" s="1"/>
      <c r="I2765" s="1"/>
    </row>
    <row r="2766" spans="2:9">
      <c r="B2766" s="1"/>
      <c r="C2766" s="29"/>
      <c r="D2766" s="27"/>
      <c r="E2766" s="27"/>
      <c r="F2766" s="27"/>
      <c r="G2766" s="1"/>
      <c r="H2766" s="1"/>
      <c r="I2766" s="1"/>
    </row>
    <row r="2767" spans="2:9">
      <c r="B2767" s="1"/>
      <c r="C2767" s="29"/>
      <c r="D2767" s="27"/>
      <c r="E2767" s="27"/>
      <c r="F2767" s="27"/>
      <c r="G2767" s="1"/>
      <c r="H2767" s="1"/>
      <c r="I2767" s="1"/>
    </row>
    <row r="2768" spans="2:9">
      <c r="B2768" s="1"/>
      <c r="C2768" s="29"/>
      <c r="D2768" s="27"/>
      <c r="E2768" s="27"/>
      <c r="F2768" s="27"/>
      <c r="G2768" s="1"/>
      <c r="H2768" s="1"/>
      <c r="I2768" s="1"/>
    </row>
    <row r="2769" spans="2:9">
      <c r="B2769" s="1"/>
      <c r="C2769" s="29"/>
      <c r="D2769" s="27"/>
      <c r="E2769" s="27"/>
      <c r="F2769" s="27"/>
      <c r="G2769" s="1"/>
      <c r="H2769" s="1"/>
      <c r="I2769" s="1"/>
    </row>
    <row r="2770" spans="2:9">
      <c r="B2770" s="1"/>
      <c r="C2770" s="29"/>
      <c r="D2770" s="27"/>
      <c r="E2770" s="27"/>
      <c r="F2770" s="27"/>
      <c r="G2770" s="1"/>
      <c r="H2770" s="1"/>
      <c r="I2770" s="1"/>
    </row>
    <row r="2771" spans="2:9">
      <c r="B2771" s="1"/>
      <c r="C2771" s="29"/>
      <c r="D2771" s="27"/>
      <c r="E2771" s="27"/>
      <c r="F2771" s="27"/>
      <c r="G2771" s="1"/>
      <c r="H2771" s="1"/>
      <c r="I2771" s="1"/>
    </row>
    <row r="2772" spans="2:9">
      <c r="B2772" s="1"/>
      <c r="C2772" s="29"/>
      <c r="D2772" s="27"/>
      <c r="E2772" s="27"/>
      <c r="F2772" s="27"/>
      <c r="G2772" s="1"/>
      <c r="H2772" s="1"/>
      <c r="I2772" s="1"/>
    </row>
    <row r="2773" spans="2:9">
      <c r="B2773" s="1"/>
      <c r="C2773" s="29"/>
      <c r="D2773" s="27"/>
      <c r="E2773" s="27"/>
      <c r="F2773" s="27"/>
      <c r="G2773" s="1"/>
      <c r="H2773" s="1"/>
      <c r="I2773" s="1"/>
    </row>
    <row r="2774" spans="2:9">
      <c r="B2774" s="1"/>
      <c r="C2774" s="29"/>
      <c r="D2774" s="27"/>
      <c r="E2774" s="27"/>
      <c r="F2774" s="27"/>
      <c r="G2774" s="1"/>
      <c r="H2774" s="1"/>
      <c r="I2774" s="1"/>
    </row>
    <row r="2775" spans="2:9">
      <c r="B2775" s="1"/>
      <c r="C2775" s="29"/>
      <c r="D2775" s="27"/>
      <c r="E2775" s="27"/>
      <c r="F2775" s="27"/>
      <c r="G2775" s="1"/>
      <c r="H2775" s="1"/>
      <c r="I2775" s="1"/>
    </row>
    <row r="2776" spans="2:9">
      <c r="B2776" s="1"/>
      <c r="C2776" s="29"/>
      <c r="D2776" s="27"/>
      <c r="E2776" s="27"/>
      <c r="F2776" s="27"/>
      <c r="G2776" s="1"/>
      <c r="H2776" s="1"/>
      <c r="I2776" s="1"/>
    </row>
    <row r="2777" spans="2:9">
      <c r="B2777" s="1"/>
      <c r="C2777" s="29"/>
      <c r="D2777" s="27"/>
      <c r="E2777" s="27"/>
      <c r="F2777" s="27"/>
      <c r="G2777" s="1"/>
      <c r="H2777" s="1"/>
      <c r="I2777" s="1"/>
    </row>
    <row r="2778" spans="2:9">
      <c r="B2778" s="1"/>
      <c r="C2778" s="29"/>
      <c r="D2778" s="27"/>
      <c r="E2778" s="27"/>
      <c r="F2778" s="27"/>
      <c r="G2778" s="1"/>
      <c r="H2778" s="1"/>
      <c r="I2778" s="1"/>
    </row>
    <row r="2779" spans="2:9">
      <c r="B2779" s="1"/>
      <c r="C2779" s="29"/>
      <c r="D2779" s="27"/>
      <c r="E2779" s="27"/>
      <c r="F2779" s="27"/>
      <c r="G2779" s="1"/>
      <c r="H2779" s="1"/>
      <c r="I2779" s="1"/>
    </row>
    <row r="2780" spans="2:9">
      <c r="B2780" s="1"/>
      <c r="C2780" s="29"/>
      <c r="D2780" s="27"/>
      <c r="E2780" s="27"/>
      <c r="F2780" s="27"/>
      <c r="G2780" s="1"/>
      <c r="H2780" s="1"/>
      <c r="I2780" s="1"/>
    </row>
    <row r="2781" spans="2:9">
      <c r="B2781" s="1"/>
      <c r="C2781" s="29"/>
      <c r="D2781" s="27"/>
      <c r="E2781" s="27"/>
      <c r="F2781" s="27"/>
      <c r="G2781" s="1"/>
      <c r="H2781" s="1"/>
      <c r="I2781" s="1"/>
    </row>
    <row r="2782" spans="2:9">
      <c r="B2782" s="1"/>
      <c r="C2782" s="29"/>
      <c r="D2782" s="27"/>
      <c r="E2782" s="27"/>
      <c r="F2782" s="27"/>
      <c r="G2782" s="1"/>
      <c r="H2782" s="1"/>
      <c r="I2782" s="1"/>
    </row>
    <row r="2783" spans="2:9">
      <c r="B2783" s="1"/>
      <c r="C2783" s="29"/>
      <c r="D2783" s="27"/>
      <c r="E2783" s="27"/>
      <c r="F2783" s="27"/>
      <c r="G2783" s="1"/>
      <c r="H2783" s="1"/>
      <c r="I2783" s="1"/>
    </row>
    <row r="2784" spans="2:9">
      <c r="B2784" s="1"/>
      <c r="C2784" s="29"/>
      <c r="D2784" s="27"/>
      <c r="E2784" s="27"/>
      <c r="F2784" s="27"/>
      <c r="G2784" s="1"/>
      <c r="H2784" s="1"/>
      <c r="I2784" s="1"/>
    </row>
    <row r="2785" spans="2:9">
      <c r="B2785" s="1"/>
      <c r="C2785" s="29"/>
      <c r="D2785" s="27"/>
      <c r="E2785" s="27"/>
      <c r="F2785" s="27"/>
      <c r="G2785" s="1"/>
      <c r="H2785" s="1"/>
      <c r="I2785" s="1"/>
    </row>
    <row r="2786" spans="2:9">
      <c r="B2786" s="1"/>
      <c r="C2786" s="29"/>
      <c r="D2786" s="27"/>
      <c r="E2786" s="27"/>
      <c r="F2786" s="27"/>
      <c r="G2786" s="1"/>
      <c r="H2786" s="1"/>
      <c r="I2786" s="1"/>
    </row>
    <row r="2787" spans="2:9">
      <c r="B2787" s="1"/>
      <c r="C2787" s="29"/>
      <c r="D2787" s="27"/>
      <c r="E2787" s="27"/>
      <c r="F2787" s="27"/>
      <c r="G2787" s="1"/>
      <c r="H2787" s="1"/>
      <c r="I2787" s="1"/>
    </row>
    <row r="2788" spans="2:9">
      <c r="B2788" s="1"/>
      <c r="C2788" s="29"/>
      <c r="D2788" s="27"/>
      <c r="E2788" s="27"/>
      <c r="F2788" s="27"/>
      <c r="G2788" s="1"/>
      <c r="H2788" s="1"/>
      <c r="I2788" s="1"/>
    </row>
    <row r="2789" spans="2:9">
      <c r="B2789" s="1"/>
      <c r="C2789" s="29"/>
      <c r="D2789" s="27"/>
      <c r="E2789" s="27"/>
      <c r="F2789" s="27"/>
      <c r="G2789" s="1"/>
      <c r="H2789" s="1"/>
      <c r="I2789" s="1"/>
    </row>
    <row r="2790" spans="2:9">
      <c r="B2790" s="1"/>
      <c r="C2790" s="29"/>
      <c r="D2790" s="27"/>
      <c r="E2790" s="27"/>
      <c r="F2790" s="27"/>
      <c r="G2790" s="1"/>
      <c r="H2790" s="1"/>
      <c r="I2790" s="1"/>
    </row>
    <row r="2791" spans="2:9">
      <c r="B2791" s="1"/>
      <c r="C2791" s="29"/>
      <c r="D2791" s="27"/>
      <c r="E2791" s="27"/>
      <c r="F2791" s="27"/>
      <c r="G2791" s="1"/>
      <c r="H2791" s="1"/>
      <c r="I2791" s="1"/>
    </row>
    <row r="2792" spans="2:9">
      <c r="B2792" s="1"/>
      <c r="C2792" s="29"/>
      <c r="D2792" s="27"/>
      <c r="E2792" s="27"/>
      <c r="F2792" s="27"/>
      <c r="G2792" s="1"/>
      <c r="H2792" s="1"/>
      <c r="I2792" s="1"/>
    </row>
    <row r="2793" spans="2:9">
      <c r="B2793" s="1"/>
      <c r="C2793" s="29"/>
      <c r="D2793" s="27"/>
      <c r="E2793" s="27"/>
      <c r="F2793" s="27"/>
      <c r="G2793" s="1"/>
      <c r="H2793" s="1"/>
      <c r="I2793" s="1"/>
    </row>
    <row r="2794" spans="2:9">
      <c r="B2794" s="1"/>
      <c r="C2794" s="29"/>
      <c r="D2794" s="27"/>
      <c r="E2794" s="27"/>
      <c r="F2794" s="27"/>
      <c r="G2794" s="1"/>
      <c r="H2794" s="1"/>
      <c r="I2794" s="1"/>
    </row>
    <row r="2795" spans="2:9">
      <c r="B2795" s="1"/>
      <c r="C2795" s="29"/>
      <c r="D2795" s="27"/>
      <c r="E2795" s="27"/>
      <c r="F2795" s="27"/>
      <c r="G2795" s="1"/>
      <c r="H2795" s="1"/>
      <c r="I2795" s="1"/>
    </row>
    <row r="2796" spans="2:9">
      <c r="B2796" s="1"/>
      <c r="C2796" s="29"/>
      <c r="D2796" s="27"/>
      <c r="E2796" s="27"/>
      <c r="F2796" s="27"/>
      <c r="G2796" s="1"/>
      <c r="H2796" s="1"/>
      <c r="I2796" s="1"/>
    </row>
    <row r="2797" spans="2:9">
      <c r="B2797" s="1"/>
      <c r="C2797" s="29"/>
      <c r="D2797" s="27"/>
      <c r="E2797" s="27"/>
      <c r="F2797" s="27"/>
      <c r="G2797" s="1"/>
      <c r="H2797" s="1"/>
      <c r="I2797" s="1"/>
    </row>
    <row r="2798" spans="2:9">
      <c r="B2798" s="1"/>
      <c r="C2798" s="29"/>
      <c r="D2798" s="27"/>
      <c r="E2798" s="27"/>
      <c r="F2798" s="27"/>
      <c r="G2798" s="1"/>
      <c r="H2798" s="1"/>
      <c r="I2798" s="1"/>
    </row>
    <row r="2799" spans="2:9">
      <c r="B2799" s="1"/>
      <c r="C2799" s="29"/>
      <c r="D2799" s="27"/>
      <c r="E2799" s="27"/>
      <c r="F2799" s="27"/>
      <c r="G2799" s="1"/>
      <c r="H2799" s="1"/>
      <c r="I2799" s="1"/>
    </row>
    <row r="2800" spans="2:9">
      <c r="B2800" s="1"/>
      <c r="C2800" s="29"/>
      <c r="D2800" s="27"/>
      <c r="E2800" s="27"/>
      <c r="F2800" s="27"/>
      <c r="G2800" s="1"/>
      <c r="H2800" s="1"/>
      <c r="I2800" s="1"/>
    </row>
    <row r="2801" spans="2:9">
      <c r="B2801" s="1"/>
      <c r="C2801" s="29"/>
      <c r="D2801" s="27"/>
      <c r="E2801" s="27"/>
      <c r="F2801" s="27"/>
      <c r="G2801" s="1"/>
      <c r="H2801" s="1"/>
      <c r="I2801" s="1"/>
    </row>
    <row r="2802" spans="2:9">
      <c r="B2802" s="1"/>
      <c r="C2802" s="29"/>
      <c r="D2802" s="27"/>
      <c r="E2802" s="27"/>
      <c r="F2802" s="27"/>
      <c r="G2802" s="1"/>
      <c r="H2802" s="1"/>
      <c r="I2802" s="1"/>
    </row>
    <row r="2803" spans="2:9">
      <c r="B2803" s="1"/>
      <c r="C2803" s="29"/>
      <c r="D2803" s="27"/>
      <c r="E2803" s="27"/>
      <c r="F2803" s="27"/>
      <c r="G2803" s="1"/>
      <c r="H2803" s="1"/>
      <c r="I2803" s="1"/>
    </row>
    <row r="2804" spans="2:9">
      <c r="B2804" s="1"/>
      <c r="C2804" s="29"/>
      <c r="D2804" s="27"/>
      <c r="E2804" s="27"/>
      <c r="F2804" s="27"/>
      <c r="G2804" s="1"/>
      <c r="H2804" s="1"/>
      <c r="I2804" s="1"/>
    </row>
    <row r="2805" spans="2:9">
      <c r="B2805" s="1"/>
      <c r="C2805" s="29"/>
      <c r="D2805" s="27"/>
      <c r="E2805" s="27"/>
      <c r="F2805" s="27"/>
      <c r="G2805" s="1"/>
      <c r="H2805" s="1"/>
      <c r="I2805" s="1"/>
    </row>
    <row r="2806" spans="2:9">
      <c r="B2806" s="1"/>
      <c r="C2806" s="29"/>
      <c r="D2806" s="27"/>
      <c r="E2806" s="27"/>
      <c r="F2806" s="27"/>
      <c r="G2806" s="1"/>
      <c r="H2806" s="1"/>
      <c r="I2806" s="1"/>
    </row>
    <row r="2807" spans="2:9">
      <c r="B2807" s="1"/>
      <c r="C2807" s="29"/>
      <c r="D2807" s="27"/>
      <c r="E2807" s="27"/>
      <c r="F2807" s="27"/>
      <c r="G2807" s="1"/>
      <c r="H2807" s="1"/>
      <c r="I2807" s="1"/>
    </row>
    <row r="2808" spans="2:9">
      <c r="B2808" s="1"/>
      <c r="C2808" s="29"/>
      <c r="D2808" s="27"/>
      <c r="E2808" s="27"/>
      <c r="F2808" s="27"/>
      <c r="G2808" s="1"/>
      <c r="H2808" s="1"/>
      <c r="I2808" s="1"/>
    </row>
    <row r="2809" spans="2:9">
      <c r="B2809" s="1"/>
      <c r="C2809" s="29"/>
      <c r="D2809" s="27"/>
      <c r="E2809" s="27"/>
      <c r="F2809" s="27"/>
      <c r="G2809" s="1"/>
      <c r="H2809" s="1"/>
      <c r="I2809" s="1"/>
    </row>
    <row r="2810" spans="2:9">
      <c r="B2810" s="1"/>
      <c r="C2810" s="29"/>
      <c r="D2810" s="27"/>
      <c r="E2810" s="27"/>
      <c r="F2810" s="27"/>
      <c r="G2810" s="1"/>
      <c r="H2810" s="1"/>
      <c r="I2810" s="1"/>
    </row>
    <row r="2811" spans="2:9">
      <c r="B2811" s="1"/>
      <c r="C2811" s="29"/>
      <c r="D2811" s="27"/>
      <c r="E2811" s="27"/>
      <c r="F2811" s="27"/>
      <c r="G2811" s="1"/>
      <c r="H2811" s="1"/>
      <c r="I2811" s="1"/>
    </row>
    <row r="2812" spans="2:9">
      <c r="B2812" s="1"/>
      <c r="C2812" s="29"/>
      <c r="D2812" s="27"/>
      <c r="E2812" s="27"/>
      <c r="F2812" s="27"/>
      <c r="G2812" s="1"/>
      <c r="H2812" s="1"/>
      <c r="I2812" s="1"/>
    </row>
    <row r="2813" spans="2:9">
      <c r="B2813" s="1"/>
      <c r="C2813" s="29"/>
      <c r="D2813" s="27"/>
      <c r="E2813" s="27"/>
      <c r="F2813" s="27"/>
      <c r="G2813" s="1"/>
      <c r="H2813" s="1"/>
      <c r="I2813" s="1"/>
    </row>
    <row r="2814" spans="2:9">
      <c r="B2814" s="1"/>
      <c r="C2814" s="29"/>
      <c r="D2814" s="27"/>
      <c r="E2814" s="27"/>
      <c r="F2814" s="27"/>
      <c r="G2814" s="1"/>
      <c r="H2814" s="1"/>
      <c r="I2814" s="1"/>
    </row>
    <row r="2815" spans="2:9">
      <c r="B2815" s="1"/>
      <c r="C2815" s="29"/>
      <c r="D2815" s="27"/>
      <c r="E2815" s="27"/>
      <c r="F2815" s="27"/>
      <c r="G2815" s="1"/>
      <c r="H2815" s="1"/>
      <c r="I2815" s="1"/>
    </row>
    <row r="2816" spans="2:9">
      <c r="B2816" s="1"/>
      <c r="C2816" s="29"/>
      <c r="D2816" s="27"/>
      <c r="E2816" s="27"/>
      <c r="F2816" s="27"/>
      <c r="G2816" s="1"/>
      <c r="H2816" s="1"/>
      <c r="I2816" s="1"/>
    </row>
    <row r="2817" spans="2:9">
      <c r="B2817" s="1"/>
      <c r="C2817" s="29"/>
      <c r="D2817" s="27"/>
      <c r="E2817" s="27"/>
      <c r="F2817" s="27"/>
      <c r="G2817" s="1"/>
      <c r="H2817" s="1"/>
      <c r="I2817" s="1"/>
    </row>
    <row r="2818" spans="2:9">
      <c r="B2818" s="1"/>
      <c r="C2818" s="29"/>
      <c r="D2818" s="27"/>
      <c r="E2818" s="27"/>
      <c r="F2818" s="27"/>
      <c r="G2818" s="1"/>
      <c r="H2818" s="1"/>
      <c r="I2818" s="1"/>
    </row>
    <row r="2819" spans="2:9">
      <c r="B2819" s="1"/>
      <c r="C2819" s="29"/>
      <c r="D2819" s="27"/>
      <c r="E2819" s="27"/>
      <c r="F2819" s="27"/>
      <c r="G2819" s="1"/>
      <c r="H2819" s="1"/>
      <c r="I2819" s="1"/>
    </row>
    <row r="2820" spans="2:9">
      <c r="B2820" s="1"/>
      <c r="C2820" s="29"/>
      <c r="D2820" s="27"/>
      <c r="E2820" s="27"/>
      <c r="F2820" s="27"/>
      <c r="G2820" s="1"/>
      <c r="H2820" s="1"/>
      <c r="I2820" s="1"/>
    </row>
    <row r="2821" spans="2:9">
      <c r="B2821" s="1"/>
      <c r="C2821" s="29"/>
      <c r="D2821" s="27"/>
      <c r="E2821" s="27"/>
      <c r="F2821" s="27"/>
      <c r="G2821" s="1"/>
      <c r="H2821" s="1"/>
      <c r="I2821" s="1"/>
    </row>
    <row r="2822" spans="2:9">
      <c r="B2822" s="1"/>
      <c r="C2822" s="29"/>
      <c r="D2822" s="27"/>
      <c r="E2822" s="27"/>
      <c r="F2822" s="27"/>
      <c r="G2822" s="1"/>
      <c r="H2822" s="1"/>
      <c r="I2822" s="1"/>
    </row>
    <row r="2823" spans="2:9">
      <c r="B2823" s="1"/>
      <c r="C2823" s="29"/>
      <c r="D2823" s="27"/>
      <c r="E2823" s="27"/>
      <c r="F2823" s="27"/>
      <c r="G2823" s="1"/>
      <c r="H2823" s="1"/>
      <c r="I2823" s="1"/>
    </row>
    <row r="2824" spans="2:9">
      <c r="B2824" s="1"/>
      <c r="C2824" s="29"/>
      <c r="D2824" s="27"/>
      <c r="E2824" s="27"/>
      <c r="F2824" s="27"/>
      <c r="G2824" s="1"/>
      <c r="H2824" s="1"/>
      <c r="I2824" s="1"/>
    </row>
    <row r="2825" spans="2:9">
      <c r="B2825" s="1"/>
      <c r="C2825" s="29"/>
      <c r="D2825" s="27"/>
      <c r="E2825" s="27"/>
      <c r="F2825" s="27"/>
      <c r="G2825" s="1"/>
      <c r="H2825" s="1"/>
      <c r="I2825" s="1"/>
    </row>
    <row r="2826" spans="2:9">
      <c r="B2826" s="1"/>
      <c r="C2826" s="29"/>
      <c r="D2826" s="27"/>
      <c r="E2826" s="27"/>
      <c r="F2826" s="27"/>
      <c r="G2826" s="1"/>
      <c r="H2826" s="1"/>
      <c r="I2826" s="1"/>
    </row>
    <row r="2827" spans="2:9">
      <c r="B2827" s="1"/>
      <c r="C2827" s="29"/>
      <c r="D2827" s="27"/>
      <c r="E2827" s="27"/>
      <c r="F2827" s="27"/>
      <c r="G2827" s="1"/>
      <c r="H2827" s="1"/>
      <c r="I2827" s="1"/>
    </row>
    <row r="2828" spans="2:9">
      <c r="B2828" s="1"/>
      <c r="C2828" s="29"/>
      <c r="D2828" s="27"/>
      <c r="E2828" s="27"/>
      <c r="F2828" s="27"/>
      <c r="G2828" s="1"/>
      <c r="H2828" s="1"/>
      <c r="I2828" s="1"/>
    </row>
    <row r="2829" spans="2:9">
      <c r="B2829" s="1"/>
      <c r="C2829" s="29"/>
      <c r="D2829" s="27"/>
      <c r="E2829" s="27"/>
      <c r="F2829" s="27"/>
      <c r="G2829" s="1"/>
      <c r="H2829" s="1"/>
      <c r="I2829" s="1"/>
    </row>
    <row r="2830" spans="2:9">
      <c r="B2830" s="1"/>
      <c r="C2830" s="29"/>
      <c r="D2830" s="27"/>
      <c r="E2830" s="27"/>
      <c r="F2830" s="27"/>
      <c r="G2830" s="1"/>
      <c r="H2830" s="1"/>
      <c r="I2830" s="1"/>
    </row>
    <row r="2831" spans="2:9">
      <c r="B2831" s="1"/>
      <c r="C2831" s="29"/>
      <c r="D2831" s="27"/>
      <c r="E2831" s="27"/>
      <c r="F2831" s="27"/>
      <c r="G2831" s="1"/>
      <c r="H2831" s="1"/>
      <c r="I2831" s="1"/>
    </row>
    <row r="2832" spans="2:9">
      <c r="B2832" s="1"/>
      <c r="C2832" s="29"/>
      <c r="D2832" s="27"/>
      <c r="E2832" s="27"/>
      <c r="F2832" s="27"/>
      <c r="G2832" s="1"/>
      <c r="H2832" s="1"/>
      <c r="I2832" s="1"/>
    </row>
    <row r="2833" spans="2:9">
      <c r="B2833" s="1"/>
      <c r="C2833" s="29"/>
      <c r="D2833" s="27"/>
      <c r="E2833" s="27"/>
      <c r="F2833" s="27"/>
      <c r="G2833" s="1"/>
      <c r="H2833" s="1"/>
      <c r="I2833" s="1"/>
    </row>
    <row r="2834" spans="2:9">
      <c r="B2834" s="1"/>
      <c r="C2834" s="29"/>
      <c r="D2834" s="27"/>
      <c r="E2834" s="27"/>
      <c r="F2834" s="27"/>
      <c r="G2834" s="1"/>
      <c r="H2834" s="1"/>
      <c r="I2834" s="1"/>
    </row>
    <row r="2835" spans="2:9">
      <c r="B2835" s="1"/>
      <c r="C2835" s="29"/>
      <c r="D2835" s="27"/>
      <c r="E2835" s="27"/>
      <c r="F2835" s="27"/>
      <c r="G2835" s="1"/>
      <c r="H2835" s="1"/>
      <c r="I2835" s="1"/>
    </row>
    <row r="2836" spans="2:9">
      <c r="B2836" s="1"/>
      <c r="C2836" s="29"/>
      <c r="D2836" s="27"/>
      <c r="E2836" s="27"/>
      <c r="F2836" s="27"/>
      <c r="G2836" s="1"/>
      <c r="H2836" s="1"/>
      <c r="I2836" s="1"/>
    </row>
    <row r="2837" spans="2:9">
      <c r="B2837" s="1"/>
      <c r="C2837" s="29"/>
      <c r="D2837" s="27"/>
      <c r="E2837" s="27"/>
      <c r="F2837" s="27"/>
      <c r="G2837" s="1"/>
      <c r="H2837" s="1"/>
      <c r="I2837" s="1"/>
    </row>
    <row r="2838" spans="2:9">
      <c r="B2838" s="1"/>
      <c r="C2838" s="29"/>
      <c r="D2838" s="27"/>
      <c r="E2838" s="27"/>
      <c r="F2838" s="27"/>
      <c r="G2838" s="1"/>
      <c r="H2838" s="1"/>
      <c r="I2838" s="1"/>
    </row>
    <row r="2839" spans="2:9">
      <c r="B2839" s="1"/>
      <c r="C2839" s="29"/>
      <c r="D2839" s="27"/>
      <c r="E2839" s="27"/>
      <c r="F2839" s="27"/>
      <c r="G2839" s="1"/>
      <c r="H2839" s="1"/>
      <c r="I2839" s="1"/>
    </row>
    <row r="2840" spans="2:9">
      <c r="B2840" s="1"/>
      <c r="C2840" s="29"/>
      <c r="D2840" s="27"/>
      <c r="E2840" s="27"/>
      <c r="F2840" s="27"/>
      <c r="G2840" s="1"/>
      <c r="H2840" s="1"/>
      <c r="I2840" s="1"/>
    </row>
    <row r="2841" spans="2:9">
      <c r="B2841" s="1"/>
      <c r="C2841" s="29"/>
      <c r="D2841" s="27"/>
      <c r="E2841" s="27"/>
      <c r="F2841" s="27"/>
      <c r="G2841" s="1"/>
      <c r="H2841" s="1"/>
      <c r="I2841" s="1"/>
    </row>
    <row r="2842" spans="2:9">
      <c r="B2842" s="1"/>
      <c r="C2842" s="29"/>
      <c r="D2842" s="27"/>
      <c r="E2842" s="27"/>
      <c r="F2842" s="27"/>
      <c r="G2842" s="1"/>
      <c r="H2842" s="1"/>
      <c r="I2842" s="1"/>
    </row>
    <row r="2843" spans="2:9">
      <c r="B2843" s="1"/>
      <c r="C2843" s="29"/>
      <c r="D2843" s="27"/>
      <c r="E2843" s="27"/>
      <c r="F2843" s="27"/>
      <c r="G2843" s="1"/>
      <c r="H2843" s="1"/>
      <c r="I2843" s="1"/>
    </row>
    <row r="2844" spans="2:9">
      <c r="B2844" s="1"/>
      <c r="C2844" s="29"/>
      <c r="D2844" s="27"/>
      <c r="E2844" s="27"/>
      <c r="F2844" s="27"/>
      <c r="G2844" s="1"/>
      <c r="H2844" s="1"/>
      <c r="I2844" s="1"/>
    </row>
    <row r="2845" spans="2:9">
      <c r="B2845" s="1"/>
      <c r="C2845" s="29"/>
      <c r="D2845" s="27"/>
      <c r="E2845" s="27"/>
      <c r="F2845" s="27"/>
      <c r="G2845" s="1"/>
      <c r="H2845" s="1"/>
      <c r="I2845" s="1"/>
    </row>
    <row r="2846" spans="2:9">
      <c r="B2846" s="1"/>
      <c r="C2846" s="29"/>
      <c r="D2846" s="27"/>
      <c r="E2846" s="27"/>
      <c r="F2846" s="27"/>
      <c r="G2846" s="1"/>
      <c r="H2846" s="1"/>
      <c r="I2846" s="1"/>
    </row>
    <row r="2847" spans="2:9">
      <c r="B2847" s="1"/>
      <c r="C2847" s="29"/>
      <c r="D2847" s="27"/>
      <c r="E2847" s="27"/>
      <c r="F2847" s="27"/>
      <c r="G2847" s="1"/>
      <c r="H2847" s="1"/>
      <c r="I2847" s="1"/>
    </row>
    <row r="2848" spans="2:9">
      <c r="B2848" s="1"/>
      <c r="C2848" s="29"/>
      <c r="D2848" s="27"/>
      <c r="E2848" s="27"/>
      <c r="F2848" s="27"/>
      <c r="G2848" s="1"/>
      <c r="H2848" s="1"/>
      <c r="I2848" s="1"/>
    </row>
    <row r="2849" spans="2:9">
      <c r="B2849" s="1"/>
      <c r="C2849" s="29"/>
      <c r="D2849" s="27"/>
      <c r="E2849" s="27"/>
      <c r="F2849" s="27"/>
      <c r="G2849" s="1"/>
      <c r="H2849" s="1"/>
      <c r="I2849" s="1"/>
    </row>
    <row r="2850" spans="2:9">
      <c r="B2850" s="1"/>
      <c r="C2850" s="29"/>
      <c r="D2850" s="27"/>
      <c r="E2850" s="27"/>
      <c r="F2850" s="27"/>
      <c r="G2850" s="1"/>
      <c r="H2850" s="1"/>
      <c r="I2850" s="1"/>
    </row>
    <row r="2851" spans="2:9">
      <c r="B2851" s="1"/>
      <c r="C2851" s="29"/>
      <c r="D2851" s="27"/>
      <c r="E2851" s="27"/>
      <c r="F2851" s="27"/>
      <c r="G2851" s="1"/>
      <c r="H2851" s="1"/>
      <c r="I2851" s="1"/>
    </row>
    <row r="2852" spans="2:9">
      <c r="B2852" s="1"/>
      <c r="C2852" s="29"/>
      <c r="D2852" s="27"/>
      <c r="E2852" s="27"/>
      <c r="F2852" s="27"/>
      <c r="G2852" s="1"/>
      <c r="H2852" s="1"/>
      <c r="I2852" s="1"/>
    </row>
    <row r="2853" spans="2:9">
      <c r="B2853" s="1"/>
      <c r="C2853" s="29"/>
      <c r="D2853" s="27"/>
      <c r="E2853" s="27"/>
      <c r="F2853" s="27"/>
      <c r="G2853" s="1"/>
      <c r="H2853" s="1"/>
      <c r="I2853" s="1"/>
    </row>
    <row r="2854" spans="2:9">
      <c r="B2854" s="1"/>
      <c r="C2854" s="29"/>
      <c r="D2854" s="27"/>
      <c r="E2854" s="27"/>
      <c r="F2854" s="27"/>
      <c r="G2854" s="1"/>
      <c r="H2854" s="1"/>
      <c r="I2854" s="1"/>
    </row>
    <row r="2855" spans="2:9">
      <c r="B2855" s="1"/>
      <c r="C2855" s="29"/>
      <c r="D2855" s="27"/>
      <c r="E2855" s="27"/>
      <c r="F2855" s="27"/>
      <c r="G2855" s="1"/>
      <c r="H2855" s="1"/>
      <c r="I2855" s="1"/>
    </row>
    <row r="2856" spans="2:9">
      <c r="B2856" s="1"/>
      <c r="C2856" s="29"/>
      <c r="D2856" s="27"/>
      <c r="E2856" s="27"/>
      <c r="F2856" s="27"/>
      <c r="G2856" s="1"/>
      <c r="H2856" s="1"/>
      <c r="I2856" s="1"/>
    </row>
    <row r="2857" spans="2:9">
      <c r="B2857" s="1"/>
      <c r="C2857" s="29"/>
      <c r="D2857" s="27"/>
      <c r="E2857" s="27"/>
      <c r="F2857" s="27"/>
      <c r="G2857" s="1"/>
      <c r="H2857" s="1"/>
      <c r="I2857" s="1"/>
    </row>
    <row r="2858" spans="2:9">
      <c r="B2858" s="1"/>
      <c r="C2858" s="29"/>
      <c r="D2858" s="27"/>
      <c r="E2858" s="27"/>
      <c r="F2858" s="27"/>
      <c r="G2858" s="1"/>
      <c r="H2858" s="1"/>
      <c r="I2858" s="1"/>
    </row>
    <row r="2859" spans="2:9">
      <c r="B2859" s="1"/>
      <c r="C2859" s="29"/>
      <c r="D2859" s="27"/>
      <c r="E2859" s="27"/>
      <c r="F2859" s="27"/>
      <c r="G2859" s="1"/>
      <c r="H2859" s="1"/>
      <c r="I2859" s="1"/>
    </row>
    <row r="2860" spans="2:9">
      <c r="B2860" s="1"/>
      <c r="C2860" s="29"/>
      <c r="D2860" s="27"/>
      <c r="E2860" s="27"/>
      <c r="F2860" s="27"/>
      <c r="G2860" s="1"/>
      <c r="H2860" s="1"/>
      <c r="I2860" s="1"/>
    </row>
    <row r="2861" spans="2:9">
      <c r="B2861" s="1"/>
      <c r="C2861" s="29"/>
      <c r="D2861" s="27"/>
      <c r="E2861" s="27"/>
      <c r="F2861" s="27"/>
      <c r="G2861" s="1"/>
      <c r="H2861" s="1"/>
      <c r="I2861" s="1"/>
    </row>
    <row r="2862" spans="2:9">
      <c r="B2862" s="1"/>
      <c r="C2862" s="29"/>
      <c r="D2862" s="27"/>
      <c r="E2862" s="27"/>
      <c r="F2862" s="27"/>
      <c r="G2862" s="1"/>
      <c r="H2862" s="1"/>
      <c r="I2862" s="1"/>
    </row>
    <row r="2863" spans="2:9">
      <c r="B2863" s="1"/>
      <c r="C2863" s="29"/>
      <c r="D2863" s="27"/>
      <c r="E2863" s="27"/>
      <c r="F2863" s="27"/>
      <c r="G2863" s="1"/>
      <c r="H2863" s="1"/>
      <c r="I2863" s="1"/>
    </row>
    <row r="2864" spans="2:9">
      <c r="B2864" s="1"/>
      <c r="C2864" s="29"/>
      <c r="D2864" s="27"/>
      <c r="E2864" s="27"/>
      <c r="F2864" s="27"/>
      <c r="G2864" s="1"/>
      <c r="H2864" s="1"/>
      <c r="I2864" s="1"/>
    </row>
    <row r="2865" spans="2:9">
      <c r="B2865" s="1"/>
      <c r="C2865" s="29"/>
      <c r="D2865" s="27"/>
      <c r="E2865" s="27"/>
      <c r="F2865" s="27"/>
      <c r="G2865" s="1"/>
      <c r="H2865" s="1"/>
      <c r="I2865" s="1"/>
    </row>
    <row r="2866" spans="2:9">
      <c r="B2866" s="1"/>
      <c r="C2866" s="29"/>
      <c r="D2866" s="27"/>
      <c r="E2866" s="27"/>
      <c r="F2866" s="27"/>
      <c r="G2866" s="1"/>
      <c r="H2866" s="1"/>
      <c r="I2866" s="1"/>
    </row>
    <row r="2867" spans="2:9">
      <c r="B2867" s="1"/>
      <c r="C2867" s="29"/>
      <c r="D2867" s="27"/>
      <c r="E2867" s="27"/>
      <c r="F2867" s="27"/>
      <c r="G2867" s="1"/>
      <c r="H2867" s="1"/>
      <c r="I2867" s="1"/>
    </row>
    <row r="2868" spans="2:9">
      <c r="B2868" s="1"/>
      <c r="C2868" s="29"/>
      <c r="D2868" s="27"/>
      <c r="E2868" s="27"/>
      <c r="F2868" s="27"/>
      <c r="G2868" s="1"/>
      <c r="H2868" s="1"/>
      <c r="I2868" s="1"/>
    </row>
    <row r="2869" spans="2:9">
      <c r="B2869" s="1"/>
      <c r="C2869" s="29"/>
      <c r="D2869" s="27"/>
      <c r="E2869" s="27"/>
      <c r="F2869" s="27"/>
      <c r="G2869" s="1"/>
      <c r="H2869" s="1"/>
      <c r="I2869" s="1"/>
    </row>
    <row r="2870" spans="2:9">
      <c r="B2870" s="1"/>
      <c r="C2870" s="29"/>
      <c r="D2870" s="27"/>
      <c r="E2870" s="27"/>
      <c r="F2870" s="27"/>
      <c r="G2870" s="1"/>
      <c r="H2870" s="1"/>
      <c r="I2870" s="1"/>
    </row>
    <row r="2871" spans="2:9">
      <c r="B2871" s="1"/>
      <c r="C2871" s="29"/>
      <c r="D2871" s="27"/>
      <c r="E2871" s="27"/>
      <c r="F2871" s="27"/>
      <c r="G2871" s="1"/>
      <c r="H2871" s="1"/>
      <c r="I2871" s="1"/>
    </row>
    <row r="2872" spans="2:9">
      <c r="B2872" s="1"/>
      <c r="C2872" s="29"/>
      <c r="D2872" s="27"/>
      <c r="E2872" s="27"/>
      <c r="F2872" s="27"/>
      <c r="G2872" s="1"/>
      <c r="H2872" s="1"/>
      <c r="I2872" s="1"/>
    </row>
    <row r="2873" spans="2:9">
      <c r="B2873" s="1"/>
      <c r="C2873" s="29"/>
      <c r="D2873" s="27"/>
      <c r="E2873" s="27"/>
      <c r="F2873" s="27"/>
      <c r="G2873" s="1"/>
      <c r="H2873" s="1"/>
      <c r="I2873" s="1"/>
    </row>
    <row r="2874" spans="2:9">
      <c r="B2874" s="1"/>
      <c r="C2874" s="29"/>
      <c r="D2874" s="27"/>
      <c r="E2874" s="27"/>
      <c r="F2874" s="27"/>
      <c r="G2874" s="1"/>
      <c r="H2874" s="1"/>
      <c r="I2874" s="1"/>
    </row>
    <row r="2875" spans="2:9">
      <c r="B2875" s="1"/>
      <c r="C2875" s="29"/>
      <c r="D2875" s="27"/>
      <c r="E2875" s="27"/>
      <c r="F2875" s="27"/>
      <c r="G2875" s="1"/>
      <c r="H2875" s="1"/>
      <c r="I2875" s="1"/>
    </row>
    <row r="2876" spans="2:9">
      <c r="B2876" s="1"/>
      <c r="C2876" s="29"/>
      <c r="D2876" s="27"/>
      <c r="E2876" s="27"/>
      <c r="F2876" s="27"/>
      <c r="G2876" s="1"/>
      <c r="H2876" s="1"/>
      <c r="I2876" s="1"/>
    </row>
    <row r="2877" spans="2:9">
      <c r="B2877" s="1"/>
      <c r="C2877" s="29"/>
      <c r="D2877" s="27"/>
      <c r="E2877" s="27"/>
      <c r="F2877" s="27"/>
      <c r="G2877" s="1"/>
      <c r="H2877" s="1"/>
      <c r="I2877" s="1"/>
    </row>
    <row r="2878" spans="2:9">
      <c r="B2878" s="1"/>
      <c r="C2878" s="29"/>
      <c r="D2878" s="27"/>
      <c r="E2878" s="27"/>
      <c r="F2878" s="27"/>
      <c r="G2878" s="1"/>
      <c r="H2878" s="1"/>
      <c r="I2878" s="1"/>
    </row>
    <row r="2879" spans="2:9">
      <c r="B2879" s="1"/>
      <c r="C2879" s="29"/>
      <c r="D2879" s="27"/>
      <c r="E2879" s="27"/>
      <c r="F2879" s="27"/>
      <c r="G2879" s="1"/>
      <c r="H2879" s="1"/>
      <c r="I2879" s="1"/>
    </row>
    <row r="2880" spans="2:9">
      <c r="B2880" s="1"/>
      <c r="C2880" s="29"/>
      <c r="D2880" s="27"/>
      <c r="E2880" s="27"/>
      <c r="F2880" s="27"/>
      <c r="G2880" s="1"/>
      <c r="H2880" s="1"/>
      <c r="I2880" s="1"/>
    </row>
    <row r="2881" spans="2:9">
      <c r="B2881" s="1"/>
      <c r="C2881" s="29"/>
      <c r="D2881" s="27"/>
      <c r="E2881" s="27"/>
      <c r="F2881" s="27"/>
      <c r="G2881" s="1"/>
      <c r="H2881" s="1"/>
      <c r="I2881" s="1"/>
    </row>
    <row r="2882" spans="2:9">
      <c r="B2882" s="1"/>
      <c r="C2882" s="29"/>
      <c r="D2882" s="27"/>
      <c r="E2882" s="27"/>
      <c r="F2882" s="27"/>
      <c r="G2882" s="1"/>
      <c r="H2882" s="1"/>
      <c r="I2882" s="1"/>
    </row>
    <row r="2883" spans="2:9">
      <c r="B2883" s="1"/>
      <c r="C2883" s="29"/>
      <c r="D2883" s="27"/>
      <c r="E2883" s="27"/>
      <c r="F2883" s="27"/>
      <c r="G2883" s="1"/>
      <c r="H2883" s="1"/>
      <c r="I2883" s="1"/>
    </row>
    <row r="2884" spans="2:9">
      <c r="B2884" s="1"/>
      <c r="C2884" s="29"/>
      <c r="D2884" s="27"/>
      <c r="E2884" s="27"/>
      <c r="F2884" s="27"/>
      <c r="G2884" s="1"/>
      <c r="H2884" s="1"/>
      <c r="I2884" s="1"/>
    </row>
    <row r="2885" spans="2:9">
      <c r="B2885" s="1"/>
      <c r="C2885" s="29"/>
      <c r="D2885" s="27"/>
      <c r="E2885" s="27"/>
      <c r="F2885" s="27"/>
      <c r="G2885" s="1"/>
      <c r="H2885" s="1"/>
      <c r="I2885" s="1"/>
    </row>
    <row r="2886" spans="2:9">
      <c r="B2886" s="1"/>
      <c r="C2886" s="29"/>
      <c r="D2886" s="27"/>
      <c r="E2886" s="27"/>
      <c r="F2886" s="27"/>
      <c r="G2886" s="1"/>
      <c r="H2886" s="1"/>
      <c r="I2886" s="1"/>
    </row>
    <row r="2887" spans="2:9">
      <c r="B2887" s="1"/>
      <c r="C2887" s="29"/>
      <c r="D2887" s="27"/>
      <c r="E2887" s="27"/>
      <c r="F2887" s="27"/>
      <c r="G2887" s="1"/>
      <c r="H2887" s="1"/>
      <c r="I2887" s="1"/>
    </row>
    <row r="2888" spans="2:9">
      <c r="B2888" s="1"/>
      <c r="C2888" s="29"/>
      <c r="D2888" s="27"/>
      <c r="E2888" s="27"/>
      <c r="F2888" s="27"/>
      <c r="G2888" s="1"/>
      <c r="H2888" s="1"/>
      <c r="I2888" s="1"/>
    </row>
    <row r="2889" spans="2:9">
      <c r="B2889" s="1"/>
      <c r="C2889" s="29"/>
      <c r="D2889" s="27"/>
      <c r="E2889" s="27"/>
      <c r="F2889" s="27"/>
      <c r="G2889" s="1"/>
      <c r="H2889" s="1"/>
      <c r="I2889" s="1"/>
    </row>
    <row r="2890" spans="2:9">
      <c r="B2890" s="1"/>
      <c r="C2890" s="29"/>
      <c r="D2890" s="27"/>
      <c r="E2890" s="27"/>
      <c r="F2890" s="27"/>
      <c r="G2890" s="1"/>
      <c r="H2890" s="1"/>
      <c r="I2890" s="1"/>
    </row>
    <row r="2891" spans="2:9">
      <c r="B2891" s="1"/>
      <c r="C2891" s="29"/>
      <c r="D2891" s="27"/>
      <c r="E2891" s="27"/>
      <c r="F2891" s="27"/>
      <c r="G2891" s="1"/>
      <c r="H2891" s="1"/>
      <c r="I2891" s="1"/>
    </row>
    <row r="2892" spans="2:9">
      <c r="B2892" s="1"/>
      <c r="C2892" s="29"/>
      <c r="D2892" s="27"/>
      <c r="E2892" s="27"/>
      <c r="F2892" s="27"/>
      <c r="G2892" s="1"/>
      <c r="H2892" s="1"/>
      <c r="I2892" s="1"/>
    </row>
    <row r="2893" spans="2:9">
      <c r="B2893" s="1"/>
      <c r="C2893" s="29"/>
      <c r="D2893" s="27"/>
      <c r="E2893" s="27"/>
      <c r="F2893" s="27"/>
      <c r="G2893" s="1"/>
      <c r="H2893" s="1"/>
      <c r="I2893" s="1"/>
    </row>
    <row r="2894" spans="2:9">
      <c r="B2894" s="1"/>
      <c r="C2894" s="29"/>
      <c r="D2894" s="27"/>
      <c r="E2894" s="27"/>
      <c r="F2894" s="27"/>
      <c r="G2894" s="1"/>
      <c r="H2894" s="1"/>
      <c r="I2894" s="1"/>
    </row>
    <row r="2895" spans="2:9">
      <c r="B2895" s="1"/>
      <c r="C2895" s="29"/>
      <c r="D2895" s="27"/>
      <c r="E2895" s="27"/>
      <c r="F2895" s="27"/>
      <c r="G2895" s="1"/>
      <c r="H2895" s="1"/>
      <c r="I2895" s="1"/>
    </row>
    <row r="2896" spans="2:9">
      <c r="B2896" s="1"/>
      <c r="C2896" s="29"/>
      <c r="D2896" s="27"/>
      <c r="E2896" s="27"/>
      <c r="F2896" s="27"/>
      <c r="G2896" s="1"/>
      <c r="H2896" s="1"/>
      <c r="I2896" s="1"/>
    </row>
    <row r="2897" spans="2:9">
      <c r="B2897" s="1"/>
      <c r="C2897" s="29"/>
      <c r="D2897" s="27"/>
      <c r="E2897" s="27"/>
      <c r="F2897" s="27"/>
      <c r="G2897" s="1"/>
      <c r="H2897" s="1"/>
      <c r="I2897" s="1"/>
    </row>
    <row r="2898" spans="2:9">
      <c r="B2898" s="1"/>
      <c r="C2898" s="29"/>
      <c r="D2898" s="27"/>
      <c r="E2898" s="27"/>
      <c r="F2898" s="27"/>
      <c r="G2898" s="1"/>
      <c r="H2898" s="1"/>
      <c r="I2898" s="1"/>
    </row>
    <row r="2899" spans="2:9">
      <c r="B2899" s="1"/>
      <c r="C2899" s="29"/>
      <c r="D2899" s="27"/>
      <c r="E2899" s="27"/>
      <c r="F2899" s="27"/>
      <c r="G2899" s="1"/>
      <c r="H2899" s="1"/>
      <c r="I2899" s="1"/>
    </row>
    <row r="2900" spans="2:9">
      <c r="B2900" s="1"/>
      <c r="C2900" s="29"/>
      <c r="D2900" s="27"/>
      <c r="E2900" s="27"/>
      <c r="F2900" s="27"/>
      <c r="G2900" s="1"/>
      <c r="H2900" s="1"/>
      <c r="I2900" s="1"/>
    </row>
    <row r="2901" spans="2:9">
      <c r="B2901" s="1"/>
      <c r="C2901" s="29"/>
      <c r="D2901" s="27"/>
      <c r="E2901" s="27"/>
      <c r="F2901" s="27"/>
      <c r="G2901" s="1"/>
      <c r="H2901" s="1"/>
      <c r="I2901" s="1"/>
    </row>
    <row r="2902" spans="2:9">
      <c r="B2902" s="1"/>
      <c r="C2902" s="29"/>
      <c r="D2902" s="27"/>
      <c r="E2902" s="27"/>
      <c r="F2902" s="27"/>
      <c r="G2902" s="1"/>
      <c r="H2902" s="1"/>
      <c r="I2902" s="1"/>
    </row>
    <row r="2903" spans="2:9">
      <c r="B2903" s="1"/>
      <c r="C2903" s="29"/>
      <c r="D2903" s="27"/>
      <c r="E2903" s="27"/>
      <c r="F2903" s="27"/>
      <c r="G2903" s="1"/>
      <c r="H2903" s="1"/>
      <c r="I2903" s="1"/>
    </row>
    <row r="2904" spans="2:9">
      <c r="B2904" s="1"/>
      <c r="C2904" s="29"/>
      <c r="D2904" s="27"/>
      <c r="E2904" s="27"/>
      <c r="F2904" s="27"/>
      <c r="G2904" s="1"/>
      <c r="H2904" s="1"/>
      <c r="I2904" s="1"/>
    </row>
    <row r="2905" spans="2:9">
      <c r="B2905" s="1"/>
      <c r="C2905" s="29"/>
      <c r="D2905" s="27"/>
      <c r="E2905" s="27"/>
      <c r="F2905" s="27"/>
      <c r="G2905" s="1"/>
      <c r="H2905" s="1"/>
      <c r="I2905" s="1"/>
    </row>
    <row r="2906" spans="2:9">
      <c r="B2906" s="1"/>
      <c r="C2906" s="29"/>
      <c r="D2906" s="27"/>
      <c r="E2906" s="27"/>
      <c r="F2906" s="27"/>
      <c r="G2906" s="1"/>
      <c r="H2906" s="1"/>
      <c r="I2906" s="1"/>
    </row>
    <row r="2907" spans="2:9">
      <c r="B2907" s="1"/>
      <c r="C2907" s="29"/>
      <c r="D2907" s="27"/>
      <c r="E2907" s="27"/>
      <c r="F2907" s="27"/>
      <c r="G2907" s="1"/>
      <c r="H2907" s="1"/>
      <c r="I2907" s="1"/>
    </row>
    <row r="2908" spans="2:9">
      <c r="B2908" s="1"/>
      <c r="C2908" s="29"/>
      <c r="D2908" s="27"/>
      <c r="E2908" s="27"/>
      <c r="F2908" s="27"/>
      <c r="G2908" s="1"/>
      <c r="H2908" s="1"/>
      <c r="I2908" s="1"/>
    </row>
    <row r="2909" spans="2:9">
      <c r="B2909" s="1"/>
      <c r="C2909" s="29"/>
      <c r="D2909" s="27"/>
      <c r="E2909" s="27"/>
      <c r="F2909" s="27"/>
      <c r="G2909" s="1"/>
      <c r="H2909" s="1"/>
      <c r="I2909" s="1"/>
    </row>
    <row r="2910" spans="2:9">
      <c r="B2910" s="1"/>
      <c r="C2910" s="29"/>
      <c r="D2910" s="27"/>
      <c r="E2910" s="27"/>
      <c r="F2910" s="27"/>
      <c r="G2910" s="1"/>
      <c r="H2910" s="1"/>
      <c r="I2910" s="1"/>
    </row>
    <row r="2911" spans="2:9">
      <c r="B2911" s="1"/>
      <c r="C2911" s="29"/>
      <c r="D2911" s="27"/>
      <c r="E2911" s="27"/>
      <c r="F2911" s="27"/>
      <c r="G2911" s="1"/>
      <c r="H2911" s="1"/>
      <c r="I2911" s="1"/>
    </row>
    <row r="2912" spans="2:9">
      <c r="B2912" s="1"/>
      <c r="C2912" s="29"/>
      <c r="D2912" s="27"/>
      <c r="E2912" s="27"/>
      <c r="F2912" s="27"/>
      <c r="G2912" s="1"/>
      <c r="H2912" s="1"/>
      <c r="I2912" s="1"/>
    </row>
    <row r="2913" spans="2:9">
      <c r="B2913" s="1"/>
      <c r="C2913" s="29"/>
      <c r="D2913" s="27"/>
      <c r="E2913" s="27"/>
      <c r="F2913" s="27"/>
      <c r="G2913" s="1"/>
      <c r="H2913" s="1"/>
      <c r="I2913" s="1"/>
    </row>
    <row r="2914" spans="2:9">
      <c r="B2914" s="1"/>
      <c r="C2914" s="29"/>
      <c r="D2914" s="27"/>
      <c r="E2914" s="27"/>
      <c r="F2914" s="27"/>
      <c r="G2914" s="1"/>
      <c r="H2914" s="1"/>
      <c r="I2914" s="1"/>
    </row>
    <row r="2915" spans="2:9">
      <c r="B2915" s="1"/>
      <c r="C2915" s="29"/>
      <c r="D2915" s="27"/>
      <c r="E2915" s="27"/>
      <c r="F2915" s="27"/>
      <c r="G2915" s="1"/>
      <c r="H2915" s="1"/>
      <c r="I2915" s="1"/>
    </row>
    <row r="2916" spans="2:9">
      <c r="B2916" s="1"/>
      <c r="C2916" s="29"/>
      <c r="D2916" s="27"/>
      <c r="E2916" s="27"/>
      <c r="F2916" s="27"/>
      <c r="G2916" s="1"/>
      <c r="H2916" s="1"/>
      <c r="I2916" s="1"/>
    </row>
    <row r="2917" spans="2:9">
      <c r="B2917" s="1"/>
      <c r="C2917" s="29"/>
      <c r="D2917" s="27"/>
      <c r="E2917" s="27"/>
      <c r="F2917" s="27"/>
      <c r="G2917" s="1"/>
      <c r="H2917" s="1"/>
      <c r="I2917" s="1"/>
    </row>
    <row r="2918" spans="2:9">
      <c r="B2918" s="1"/>
      <c r="C2918" s="29"/>
      <c r="D2918" s="27"/>
      <c r="E2918" s="27"/>
      <c r="F2918" s="27"/>
      <c r="G2918" s="1"/>
      <c r="H2918" s="1"/>
      <c r="I2918" s="1"/>
    </row>
    <row r="2919" spans="2:9">
      <c r="B2919" s="1"/>
      <c r="C2919" s="29"/>
      <c r="D2919" s="27"/>
      <c r="E2919" s="27"/>
      <c r="F2919" s="27"/>
      <c r="G2919" s="1"/>
      <c r="H2919" s="1"/>
      <c r="I2919" s="1"/>
    </row>
    <row r="2920" spans="2:9">
      <c r="B2920" s="1"/>
      <c r="C2920" s="29"/>
      <c r="D2920" s="27"/>
      <c r="E2920" s="27"/>
      <c r="F2920" s="27"/>
      <c r="G2920" s="1"/>
      <c r="H2920" s="1"/>
      <c r="I2920" s="1"/>
    </row>
    <row r="2921" spans="2:9">
      <c r="B2921" s="1"/>
      <c r="C2921" s="29"/>
      <c r="D2921" s="27"/>
      <c r="E2921" s="27"/>
      <c r="F2921" s="27"/>
      <c r="G2921" s="1"/>
      <c r="H2921" s="1"/>
      <c r="I2921" s="1"/>
    </row>
    <row r="2922" spans="2:9">
      <c r="B2922" s="1"/>
      <c r="C2922" s="29"/>
      <c r="D2922" s="27"/>
      <c r="E2922" s="27"/>
      <c r="F2922" s="27"/>
      <c r="G2922" s="1"/>
      <c r="H2922" s="1"/>
      <c r="I2922" s="1"/>
    </row>
    <row r="2923" spans="2:9">
      <c r="B2923" s="1"/>
      <c r="C2923" s="29"/>
      <c r="D2923" s="27"/>
      <c r="E2923" s="27"/>
      <c r="F2923" s="27"/>
      <c r="G2923" s="1"/>
      <c r="H2923" s="1"/>
      <c r="I2923" s="1"/>
    </row>
    <row r="2924" spans="2:9">
      <c r="B2924" s="1"/>
      <c r="C2924" s="29"/>
      <c r="D2924" s="27"/>
      <c r="E2924" s="27"/>
      <c r="F2924" s="27"/>
      <c r="G2924" s="1"/>
      <c r="H2924" s="1"/>
      <c r="I2924" s="1"/>
    </row>
    <row r="2925" spans="2:9">
      <c r="B2925" s="1"/>
      <c r="C2925" s="29"/>
      <c r="D2925" s="27"/>
      <c r="E2925" s="27"/>
      <c r="F2925" s="27"/>
      <c r="G2925" s="1"/>
      <c r="H2925" s="1"/>
      <c r="I2925" s="1"/>
    </row>
    <row r="2926" spans="2:9">
      <c r="B2926" s="1"/>
      <c r="C2926" s="29"/>
      <c r="D2926" s="27"/>
      <c r="E2926" s="27"/>
      <c r="F2926" s="27"/>
      <c r="G2926" s="1"/>
      <c r="H2926" s="1"/>
      <c r="I2926" s="1"/>
    </row>
    <row r="2927" spans="2:9">
      <c r="B2927" s="1"/>
      <c r="C2927" s="29"/>
      <c r="D2927" s="27"/>
      <c r="E2927" s="27"/>
      <c r="F2927" s="27"/>
      <c r="G2927" s="1"/>
      <c r="H2927" s="1"/>
      <c r="I2927" s="1"/>
    </row>
    <row r="2928" spans="2:9">
      <c r="B2928" s="1"/>
      <c r="C2928" s="29"/>
      <c r="D2928" s="27"/>
      <c r="E2928" s="27"/>
      <c r="F2928" s="27"/>
      <c r="G2928" s="1"/>
      <c r="H2928" s="1"/>
      <c r="I2928" s="1"/>
    </row>
    <row r="2929" spans="2:9">
      <c r="B2929" s="1"/>
      <c r="C2929" s="29"/>
      <c r="D2929" s="27"/>
      <c r="E2929" s="27"/>
      <c r="F2929" s="27"/>
      <c r="G2929" s="1"/>
      <c r="H2929" s="1"/>
      <c r="I2929" s="1"/>
    </row>
    <row r="2930" spans="2:9">
      <c r="B2930" s="1"/>
      <c r="C2930" s="29"/>
      <c r="D2930" s="27"/>
      <c r="E2930" s="27"/>
      <c r="F2930" s="27"/>
      <c r="G2930" s="1"/>
      <c r="H2930" s="1"/>
      <c r="I2930" s="1"/>
    </row>
    <row r="2931" spans="2:9">
      <c r="B2931" s="1"/>
      <c r="C2931" s="29"/>
      <c r="D2931" s="27"/>
      <c r="E2931" s="27"/>
      <c r="F2931" s="27"/>
      <c r="G2931" s="1"/>
      <c r="H2931" s="1"/>
      <c r="I2931" s="1"/>
    </row>
    <row r="2932" spans="2:9">
      <c r="B2932" s="1"/>
      <c r="C2932" s="29"/>
      <c r="D2932" s="27"/>
      <c r="E2932" s="27"/>
      <c r="F2932" s="27"/>
      <c r="G2932" s="1"/>
      <c r="H2932" s="1"/>
      <c r="I2932" s="1"/>
    </row>
    <row r="2933" spans="2:9">
      <c r="B2933" s="1"/>
      <c r="C2933" s="29"/>
      <c r="D2933" s="27"/>
      <c r="E2933" s="27"/>
      <c r="F2933" s="27"/>
      <c r="G2933" s="1"/>
      <c r="H2933" s="1"/>
      <c r="I2933" s="1"/>
    </row>
    <row r="2934" spans="2:9">
      <c r="B2934" s="1"/>
      <c r="C2934" s="29"/>
      <c r="D2934" s="27"/>
      <c r="E2934" s="27"/>
      <c r="F2934" s="27"/>
      <c r="G2934" s="1"/>
      <c r="H2934" s="1"/>
      <c r="I2934" s="1"/>
    </row>
    <row r="2935" spans="2:9">
      <c r="B2935" s="1"/>
      <c r="C2935" s="29"/>
      <c r="D2935" s="27"/>
      <c r="E2935" s="27"/>
      <c r="F2935" s="27"/>
      <c r="G2935" s="1"/>
      <c r="H2935" s="1"/>
      <c r="I2935" s="1"/>
    </row>
    <row r="2936" spans="2:9">
      <c r="B2936" s="1"/>
      <c r="C2936" s="29"/>
      <c r="D2936" s="27"/>
      <c r="E2936" s="27"/>
      <c r="F2936" s="27"/>
      <c r="G2936" s="1"/>
      <c r="H2936" s="1"/>
      <c r="I2936" s="1"/>
    </row>
    <row r="2937" spans="2:9">
      <c r="B2937" s="1"/>
      <c r="C2937" s="29"/>
      <c r="D2937" s="27"/>
      <c r="E2937" s="27"/>
      <c r="F2937" s="27"/>
      <c r="G2937" s="1"/>
      <c r="H2937" s="1"/>
      <c r="I2937" s="1"/>
    </row>
    <row r="2938" spans="2:9">
      <c r="B2938" s="1"/>
      <c r="C2938" s="29"/>
      <c r="D2938" s="27"/>
      <c r="E2938" s="27"/>
      <c r="F2938" s="27"/>
      <c r="G2938" s="1"/>
      <c r="H2938" s="1"/>
      <c r="I2938" s="1"/>
    </row>
    <row r="2939" spans="2:9">
      <c r="B2939" s="1"/>
      <c r="C2939" s="29"/>
      <c r="D2939" s="27"/>
      <c r="E2939" s="27"/>
      <c r="F2939" s="27"/>
      <c r="G2939" s="1"/>
      <c r="H2939" s="1"/>
      <c r="I2939" s="1"/>
    </row>
    <row r="2940" spans="2:9">
      <c r="B2940" s="1"/>
      <c r="C2940" s="29"/>
      <c r="D2940" s="27"/>
      <c r="E2940" s="27"/>
      <c r="F2940" s="27"/>
      <c r="G2940" s="1"/>
      <c r="H2940" s="1"/>
      <c r="I2940" s="1"/>
    </row>
    <row r="2941" spans="2:9">
      <c r="B2941" s="1"/>
      <c r="C2941" s="29"/>
      <c r="D2941" s="27"/>
      <c r="E2941" s="27"/>
      <c r="F2941" s="27"/>
      <c r="G2941" s="1"/>
      <c r="H2941" s="1"/>
      <c r="I2941" s="1"/>
    </row>
    <row r="2942" spans="2:9">
      <c r="B2942" s="1"/>
      <c r="C2942" s="29"/>
      <c r="D2942" s="27"/>
      <c r="E2942" s="27"/>
      <c r="F2942" s="27"/>
      <c r="G2942" s="1"/>
      <c r="H2942" s="1"/>
      <c r="I2942" s="1"/>
    </row>
    <row r="2943" spans="2:9">
      <c r="B2943" s="1"/>
      <c r="C2943" s="29"/>
      <c r="D2943" s="27"/>
      <c r="E2943" s="27"/>
      <c r="F2943" s="27"/>
      <c r="G2943" s="1"/>
      <c r="H2943" s="1"/>
      <c r="I2943" s="1"/>
    </row>
    <row r="2944" spans="2:9">
      <c r="B2944" s="1"/>
      <c r="C2944" s="29"/>
      <c r="D2944" s="27"/>
      <c r="E2944" s="27"/>
      <c r="F2944" s="27"/>
      <c r="G2944" s="1"/>
      <c r="H2944" s="1"/>
      <c r="I2944" s="1"/>
    </row>
    <row r="2945" spans="2:9">
      <c r="B2945" s="1"/>
      <c r="C2945" s="29"/>
      <c r="D2945" s="27"/>
      <c r="E2945" s="27"/>
      <c r="F2945" s="27"/>
      <c r="G2945" s="1"/>
      <c r="H2945" s="1"/>
      <c r="I2945" s="1"/>
    </row>
    <row r="2946" spans="2:9">
      <c r="B2946" s="1"/>
      <c r="C2946" s="29"/>
      <c r="D2946" s="27"/>
      <c r="E2946" s="27"/>
      <c r="F2946" s="27"/>
      <c r="G2946" s="1"/>
      <c r="H2946" s="1"/>
      <c r="I2946" s="1"/>
    </row>
    <row r="2947" spans="2:9">
      <c r="B2947" s="1"/>
      <c r="C2947" s="29"/>
      <c r="D2947" s="27"/>
      <c r="E2947" s="27"/>
      <c r="F2947" s="27"/>
      <c r="G2947" s="1"/>
      <c r="H2947" s="1"/>
      <c r="I2947" s="1"/>
    </row>
    <row r="2948" spans="2:9">
      <c r="B2948" s="1"/>
      <c r="C2948" s="29"/>
      <c r="D2948" s="27"/>
      <c r="E2948" s="27"/>
      <c r="F2948" s="27"/>
      <c r="G2948" s="1"/>
      <c r="H2948" s="1"/>
      <c r="I2948" s="1"/>
    </row>
    <row r="2949" spans="2:9">
      <c r="B2949" s="1"/>
      <c r="C2949" s="29"/>
      <c r="D2949" s="27"/>
      <c r="E2949" s="27"/>
      <c r="F2949" s="27"/>
      <c r="G2949" s="1"/>
      <c r="H2949" s="1"/>
      <c r="I2949" s="1"/>
    </row>
    <row r="2950" spans="2:9">
      <c r="B2950" s="1"/>
      <c r="C2950" s="29"/>
      <c r="D2950" s="27"/>
      <c r="E2950" s="27"/>
      <c r="F2950" s="27"/>
      <c r="G2950" s="1"/>
      <c r="H2950" s="1"/>
      <c r="I2950" s="1"/>
    </row>
    <row r="2951" spans="2:9">
      <c r="B2951" s="1"/>
      <c r="C2951" s="29"/>
      <c r="D2951" s="27"/>
      <c r="E2951" s="27"/>
      <c r="F2951" s="27"/>
      <c r="G2951" s="1"/>
      <c r="H2951" s="1"/>
      <c r="I2951" s="1"/>
    </row>
    <row r="2952" spans="2:9">
      <c r="B2952" s="1"/>
      <c r="C2952" s="29"/>
      <c r="D2952" s="27"/>
      <c r="E2952" s="27"/>
      <c r="F2952" s="27"/>
      <c r="G2952" s="1"/>
      <c r="H2952" s="1"/>
      <c r="I2952" s="1"/>
    </row>
    <row r="2953" spans="2:9">
      <c r="B2953" s="1"/>
      <c r="C2953" s="29"/>
      <c r="D2953" s="27"/>
      <c r="E2953" s="27"/>
      <c r="F2953" s="27"/>
      <c r="G2953" s="1"/>
      <c r="H2953" s="1"/>
      <c r="I2953" s="1"/>
    </row>
    <row r="2954" spans="2:9">
      <c r="B2954" s="1"/>
      <c r="C2954" s="29"/>
      <c r="D2954" s="27"/>
      <c r="E2954" s="27"/>
      <c r="F2954" s="27"/>
      <c r="G2954" s="1"/>
      <c r="H2954" s="1"/>
      <c r="I2954" s="1"/>
    </row>
    <row r="2955" spans="2:9">
      <c r="B2955" s="1"/>
      <c r="C2955" s="29"/>
      <c r="D2955" s="27"/>
      <c r="E2955" s="27"/>
      <c r="F2955" s="27"/>
      <c r="G2955" s="1"/>
      <c r="H2955" s="1"/>
      <c r="I2955" s="1"/>
    </row>
    <row r="2956" spans="2:9">
      <c r="B2956" s="1"/>
      <c r="C2956" s="29"/>
      <c r="D2956" s="27"/>
      <c r="E2956" s="27"/>
      <c r="F2956" s="27"/>
      <c r="G2956" s="1"/>
      <c r="H2956" s="1"/>
      <c r="I2956" s="1"/>
    </row>
    <row r="2957" spans="2:9">
      <c r="B2957" s="1"/>
      <c r="C2957" s="29"/>
      <c r="D2957" s="27"/>
      <c r="E2957" s="27"/>
      <c r="F2957" s="27"/>
      <c r="G2957" s="1"/>
      <c r="H2957" s="1"/>
      <c r="I2957" s="1"/>
    </row>
    <row r="2958" spans="2:9">
      <c r="B2958" s="1"/>
      <c r="C2958" s="29"/>
      <c r="D2958" s="27"/>
      <c r="E2958" s="27"/>
      <c r="F2958" s="27"/>
      <c r="G2958" s="1"/>
      <c r="H2958" s="1"/>
      <c r="I2958" s="1"/>
    </row>
    <row r="2959" spans="2:9">
      <c r="B2959" s="1"/>
      <c r="C2959" s="29"/>
      <c r="D2959" s="27"/>
      <c r="E2959" s="27"/>
      <c r="F2959" s="27"/>
      <c r="G2959" s="1"/>
      <c r="H2959" s="1"/>
      <c r="I2959" s="1"/>
    </row>
    <row r="2960" spans="2:9">
      <c r="B2960" s="1"/>
      <c r="C2960" s="29"/>
      <c r="D2960" s="27"/>
      <c r="E2960" s="27"/>
      <c r="F2960" s="27"/>
      <c r="G2960" s="1"/>
      <c r="H2960" s="1"/>
      <c r="I2960" s="1"/>
    </row>
    <row r="2961" spans="2:9">
      <c r="B2961" s="1"/>
      <c r="C2961" s="29"/>
      <c r="D2961" s="27"/>
      <c r="E2961" s="27"/>
      <c r="F2961" s="27"/>
      <c r="G2961" s="1"/>
      <c r="H2961" s="1"/>
      <c r="I2961" s="1"/>
    </row>
    <row r="2962" spans="2:9">
      <c r="B2962" s="1"/>
      <c r="C2962" s="29"/>
      <c r="D2962" s="27"/>
      <c r="E2962" s="27"/>
      <c r="F2962" s="27"/>
      <c r="G2962" s="1"/>
      <c r="H2962" s="1"/>
      <c r="I2962" s="1"/>
    </row>
    <row r="2963" spans="2:9">
      <c r="B2963" s="1"/>
      <c r="C2963" s="29"/>
      <c r="D2963" s="27"/>
      <c r="E2963" s="27"/>
      <c r="F2963" s="27"/>
      <c r="G2963" s="1"/>
      <c r="H2963" s="1"/>
      <c r="I2963" s="1"/>
    </row>
    <row r="2964" spans="2:9">
      <c r="B2964" s="1"/>
      <c r="C2964" s="29"/>
      <c r="D2964" s="27"/>
      <c r="E2964" s="27"/>
      <c r="F2964" s="27"/>
      <c r="G2964" s="1"/>
      <c r="H2964" s="1"/>
      <c r="I2964" s="1"/>
    </row>
    <row r="2965" spans="2:9">
      <c r="B2965" s="1"/>
      <c r="C2965" s="29"/>
      <c r="D2965" s="27"/>
      <c r="E2965" s="27"/>
      <c r="F2965" s="27"/>
      <c r="G2965" s="1"/>
      <c r="H2965" s="1"/>
      <c r="I2965" s="1"/>
    </row>
    <row r="2966" spans="2:9">
      <c r="B2966" s="1"/>
      <c r="C2966" s="29"/>
      <c r="D2966" s="27"/>
      <c r="E2966" s="27"/>
      <c r="F2966" s="27"/>
      <c r="G2966" s="1"/>
      <c r="H2966" s="1"/>
      <c r="I2966" s="1"/>
    </row>
    <row r="2967" spans="2:9">
      <c r="B2967" s="1"/>
      <c r="C2967" s="29"/>
      <c r="D2967" s="27"/>
      <c r="E2967" s="27"/>
      <c r="F2967" s="27"/>
      <c r="G2967" s="1"/>
      <c r="H2967" s="1"/>
      <c r="I2967" s="1"/>
    </row>
    <row r="2968" spans="2:9">
      <c r="B2968" s="1"/>
      <c r="C2968" s="29"/>
      <c r="D2968" s="27"/>
      <c r="E2968" s="27"/>
      <c r="F2968" s="27"/>
      <c r="G2968" s="1"/>
      <c r="H2968" s="1"/>
      <c r="I2968" s="1"/>
    </row>
    <row r="2969" spans="2:9">
      <c r="B2969" s="1"/>
      <c r="C2969" s="29"/>
      <c r="D2969" s="27"/>
      <c r="E2969" s="27"/>
      <c r="F2969" s="27"/>
      <c r="G2969" s="1"/>
      <c r="H2969" s="1"/>
      <c r="I2969" s="1"/>
    </row>
    <row r="2970" spans="2:9">
      <c r="B2970" s="1"/>
      <c r="C2970" s="29"/>
      <c r="D2970" s="27"/>
      <c r="E2970" s="27"/>
      <c r="F2970" s="27"/>
      <c r="G2970" s="1"/>
      <c r="H2970" s="1"/>
      <c r="I2970" s="1"/>
    </row>
    <row r="2971" spans="2:9">
      <c r="B2971" s="1"/>
      <c r="C2971" s="29"/>
      <c r="D2971" s="27"/>
      <c r="E2971" s="27"/>
      <c r="F2971" s="27"/>
      <c r="G2971" s="1"/>
      <c r="H2971" s="1"/>
      <c r="I2971" s="1"/>
    </row>
    <row r="2972" spans="2:9">
      <c r="B2972" s="1"/>
      <c r="C2972" s="29"/>
      <c r="D2972" s="27"/>
      <c r="E2972" s="27"/>
      <c r="F2972" s="27"/>
      <c r="G2972" s="1"/>
      <c r="H2972" s="1"/>
      <c r="I2972" s="1"/>
    </row>
    <row r="2973" spans="2:9">
      <c r="B2973" s="1"/>
      <c r="C2973" s="29"/>
      <c r="D2973" s="27"/>
      <c r="E2973" s="27"/>
      <c r="F2973" s="27"/>
      <c r="G2973" s="1"/>
      <c r="H2973" s="1"/>
      <c r="I2973" s="1"/>
    </row>
    <row r="2974" spans="2:9">
      <c r="B2974" s="1"/>
      <c r="C2974" s="29"/>
      <c r="D2974" s="27"/>
      <c r="E2974" s="27"/>
      <c r="F2974" s="27"/>
      <c r="G2974" s="1"/>
      <c r="H2974" s="1"/>
      <c r="I2974" s="1"/>
    </row>
    <row r="2975" spans="2:9">
      <c r="B2975" s="1"/>
      <c r="C2975" s="29"/>
      <c r="D2975" s="27"/>
      <c r="E2975" s="27"/>
      <c r="F2975" s="27"/>
      <c r="G2975" s="1"/>
      <c r="H2975" s="1"/>
      <c r="I2975" s="1"/>
    </row>
    <row r="2976" spans="2:9">
      <c r="B2976" s="1"/>
      <c r="C2976" s="29"/>
      <c r="D2976" s="27"/>
      <c r="E2976" s="27"/>
      <c r="F2976" s="27"/>
      <c r="G2976" s="1"/>
      <c r="H2976" s="1"/>
      <c r="I2976" s="1"/>
    </row>
    <row r="2977" spans="2:9">
      <c r="B2977" s="1"/>
      <c r="C2977" s="29"/>
      <c r="D2977" s="27"/>
      <c r="E2977" s="27"/>
      <c r="F2977" s="27"/>
      <c r="G2977" s="1"/>
      <c r="H2977" s="1"/>
      <c r="I2977" s="1"/>
    </row>
    <row r="2978" spans="2:9">
      <c r="B2978" s="1"/>
      <c r="C2978" s="29"/>
      <c r="D2978" s="27"/>
      <c r="E2978" s="27"/>
      <c r="F2978" s="27"/>
      <c r="G2978" s="1"/>
      <c r="H2978" s="1"/>
      <c r="I2978" s="1"/>
    </row>
    <row r="2979" spans="2:9">
      <c r="B2979" s="1"/>
      <c r="C2979" s="29"/>
      <c r="D2979" s="27"/>
      <c r="E2979" s="27"/>
      <c r="F2979" s="27"/>
      <c r="G2979" s="1"/>
      <c r="H2979" s="1"/>
      <c r="I2979" s="1"/>
    </row>
    <row r="2980" spans="2:9">
      <c r="B2980" s="1"/>
      <c r="C2980" s="29"/>
      <c r="D2980" s="27"/>
      <c r="E2980" s="27"/>
      <c r="F2980" s="27"/>
      <c r="G2980" s="1"/>
      <c r="H2980" s="1"/>
      <c r="I2980" s="1"/>
    </row>
    <row r="2981" spans="2:9">
      <c r="B2981" s="1"/>
      <c r="C2981" s="29"/>
      <c r="D2981" s="27"/>
      <c r="E2981" s="27"/>
      <c r="F2981" s="27"/>
      <c r="G2981" s="1"/>
      <c r="H2981" s="1"/>
      <c r="I2981" s="1"/>
    </row>
    <row r="2982" spans="2:9">
      <c r="B2982" s="1"/>
      <c r="C2982" s="29"/>
      <c r="D2982" s="27"/>
      <c r="E2982" s="27"/>
      <c r="F2982" s="27"/>
      <c r="G2982" s="1"/>
      <c r="H2982" s="1"/>
      <c r="I2982" s="1"/>
    </row>
    <row r="2983" spans="2:9">
      <c r="B2983" s="1"/>
      <c r="C2983" s="29"/>
      <c r="D2983" s="27"/>
      <c r="E2983" s="27"/>
      <c r="F2983" s="27"/>
      <c r="G2983" s="1"/>
      <c r="H2983" s="1"/>
      <c r="I2983" s="1"/>
    </row>
    <row r="2984" spans="2:9">
      <c r="B2984" s="1"/>
      <c r="C2984" s="29"/>
      <c r="D2984" s="27"/>
      <c r="E2984" s="27"/>
      <c r="F2984" s="27"/>
      <c r="G2984" s="1"/>
      <c r="H2984" s="1"/>
      <c r="I2984" s="1"/>
    </row>
    <row r="2985" spans="2:9">
      <c r="B2985" s="1"/>
      <c r="C2985" s="29"/>
      <c r="D2985" s="27"/>
      <c r="E2985" s="27"/>
      <c r="F2985" s="27"/>
      <c r="G2985" s="1"/>
      <c r="H2985" s="1"/>
      <c r="I2985" s="1"/>
    </row>
    <row r="2986" spans="2:9">
      <c r="B2986" s="1"/>
      <c r="C2986" s="29"/>
      <c r="D2986" s="27"/>
      <c r="E2986" s="27"/>
      <c r="F2986" s="27"/>
      <c r="G2986" s="1"/>
      <c r="H2986" s="1"/>
      <c r="I2986" s="1"/>
    </row>
    <row r="2987" spans="2:9">
      <c r="B2987" s="1"/>
      <c r="C2987" s="29"/>
      <c r="D2987" s="27"/>
      <c r="E2987" s="27"/>
      <c r="F2987" s="27"/>
      <c r="G2987" s="1"/>
      <c r="H2987" s="1"/>
      <c r="I2987" s="1"/>
    </row>
    <row r="2988" spans="2:9">
      <c r="B2988" s="1"/>
      <c r="C2988" s="29"/>
      <c r="D2988" s="27"/>
      <c r="E2988" s="27"/>
      <c r="F2988" s="27"/>
      <c r="G2988" s="1"/>
      <c r="H2988" s="1"/>
      <c r="I2988" s="1"/>
    </row>
    <row r="2989" spans="2:9">
      <c r="B2989" s="1"/>
      <c r="C2989" s="29"/>
      <c r="D2989" s="27"/>
      <c r="E2989" s="27"/>
      <c r="F2989" s="27"/>
      <c r="G2989" s="1"/>
      <c r="H2989" s="1"/>
      <c r="I2989" s="1"/>
    </row>
    <row r="2990" spans="2:9">
      <c r="B2990" s="1"/>
      <c r="C2990" s="29"/>
      <c r="D2990" s="27"/>
      <c r="E2990" s="27"/>
      <c r="F2990" s="27"/>
      <c r="G2990" s="1"/>
      <c r="H2990" s="1"/>
      <c r="I2990" s="1"/>
    </row>
    <row r="2991" spans="2:9">
      <c r="B2991" s="1"/>
      <c r="C2991" s="29"/>
      <c r="D2991" s="27"/>
      <c r="E2991" s="27"/>
      <c r="F2991" s="27"/>
      <c r="G2991" s="1"/>
      <c r="H2991" s="1"/>
      <c r="I2991" s="1"/>
    </row>
    <row r="2992" spans="2:9">
      <c r="B2992" s="1"/>
      <c r="C2992" s="29"/>
      <c r="D2992" s="27"/>
      <c r="E2992" s="27"/>
      <c r="F2992" s="27"/>
      <c r="G2992" s="1"/>
      <c r="H2992" s="1"/>
      <c r="I2992" s="1"/>
    </row>
    <row r="2993" spans="2:9">
      <c r="B2993" s="1"/>
      <c r="C2993" s="29"/>
      <c r="D2993" s="27"/>
      <c r="E2993" s="27"/>
      <c r="F2993" s="27"/>
      <c r="G2993" s="1"/>
      <c r="H2993" s="1"/>
      <c r="I2993" s="1"/>
    </row>
    <row r="2994" spans="2:9">
      <c r="B2994" s="1"/>
      <c r="C2994" s="29"/>
      <c r="D2994" s="27"/>
      <c r="E2994" s="27"/>
      <c r="F2994" s="27"/>
      <c r="G2994" s="1"/>
      <c r="H2994" s="1"/>
      <c r="I2994" s="1"/>
    </row>
    <row r="2995" spans="2:9">
      <c r="B2995" s="1"/>
      <c r="C2995" s="29"/>
      <c r="D2995" s="27"/>
      <c r="E2995" s="27"/>
      <c r="F2995" s="27"/>
      <c r="G2995" s="1"/>
      <c r="H2995" s="1"/>
      <c r="I2995" s="1"/>
    </row>
    <row r="2996" spans="2:9">
      <c r="B2996" s="1"/>
      <c r="C2996" s="29"/>
      <c r="D2996" s="27"/>
      <c r="E2996" s="27"/>
      <c r="F2996" s="27"/>
      <c r="G2996" s="1"/>
      <c r="H2996" s="1"/>
      <c r="I2996" s="1"/>
    </row>
    <row r="2997" spans="2:9">
      <c r="B2997" s="1"/>
      <c r="C2997" s="29"/>
      <c r="D2997" s="27"/>
      <c r="E2997" s="27"/>
      <c r="F2997" s="27"/>
      <c r="G2997" s="1"/>
      <c r="H2997" s="1"/>
      <c r="I2997" s="1"/>
    </row>
    <row r="2998" spans="2:9">
      <c r="B2998" s="1"/>
      <c r="C2998" s="29"/>
      <c r="D2998" s="27"/>
      <c r="E2998" s="27"/>
      <c r="F2998" s="27"/>
      <c r="G2998" s="1"/>
      <c r="H2998" s="1"/>
      <c r="I2998" s="1"/>
    </row>
    <row r="2999" spans="2:9">
      <c r="B2999" s="1"/>
      <c r="C2999" s="29"/>
      <c r="D2999" s="27"/>
      <c r="E2999" s="27"/>
      <c r="F2999" s="27"/>
      <c r="G2999" s="1"/>
      <c r="H2999" s="1"/>
      <c r="I2999" s="1"/>
    </row>
    <row r="3000" spans="2:9">
      <c r="B3000" s="1"/>
      <c r="C3000" s="29"/>
      <c r="D3000" s="27"/>
      <c r="E3000" s="27"/>
      <c r="F3000" s="27"/>
      <c r="G3000" s="1"/>
      <c r="H3000" s="1"/>
      <c r="I3000" s="1"/>
    </row>
    <row r="3001" spans="2:9">
      <c r="B3001" s="1"/>
      <c r="C3001" s="29"/>
      <c r="D3001" s="27"/>
      <c r="E3001" s="27"/>
      <c r="F3001" s="27"/>
      <c r="G3001" s="1"/>
      <c r="H3001" s="1"/>
      <c r="I3001" s="1"/>
    </row>
    <row r="3002" spans="2:9">
      <c r="B3002" s="1"/>
      <c r="C3002" s="29"/>
      <c r="D3002" s="27"/>
      <c r="E3002" s="27"/>
      <c r="F3002" s="27"/>
      <c r="G3002" s="1"/>
      <c r="H3002" s="1"/>
      <c r="I3002" s="1"/>
    </row>
    <row r="3003" spans="2:9">
      <c r="B3003" s="1"/>
      <c r="C3003" s="29"/>
      <c r="D3003" s="27"/>
      <c r="E3003" s="27"/>
      <c r="F3003" s="27"/>
      <c r="G3003" s="1"/>
      <c r="H3003" s="1"/>
      <c r="I3003" s="1"/>
    </row>
    <row r="3004" spans="2:9">
      <c r="B3004" s="1"/>
      <c r="C3004" s="29"/>
      <c r="D3004" s="27"/>
      <c r="E3004" s="27"/>
      <c r="F3004" s="27"/>
      <c r="G3004" s="1"/>
      <c r="H3004" s="1"/>
      <c r="I3004" s="1"/>
    </row>
    <row r="3005" spans="2:9">
      <c r="B3005" s="1"/>
      <c r="C3005" s="29"/>
      <c r="D3005" s="27"/>
      <c r="E3005" s="27"/>
      <c r="F3005" s="27"/>
      <c r="G3005" s="1"/>
      <c r="H3005" s="1"/>
      <c r="I3005" s="1"/>
    </row>
    <row r="3006" spans="2:9">
      <c r="B3006" s="1"/>
      <c r="C3006" s="29"/>
      <c r="D3006" s="27"/>
      <c r="E3006" s="27"/>
      <c r="F3006" s="27"/>
      <c r="G3006" s="1"/>
      <c r="H3006" s="1"/>
      <c r="I3006" s="1"/>
    </row>
    <row r="3007" spans="2:9">
      <c r="B3007" s="1"/>
      <c r="C3007" s="29"/>
      <c r="D3007" s="27"/>
      <c r="E3007" s="27"/>
      <c r="F3007" s="27"/>
      <c r="G3007" s="1"/>
      <c r="H3007" s="1"/>
      <c r="I3007" s="1"/>
    </row>
    <row r="3008" spans="2:9">
      <c r="B3008" s="1"/>
      <c r="C3008" s="29"/>
      <c r="D3008" s="27"/>
      <c r="E3008" s="27"/>
      <c r="F3008" s="27"/>
      <c r="G3008" s="1"/>
      <c r="H3008" s="1"/>
      <c r="I3008" s="1"/>
    </row>
    <row r="3009" spans="2:9">
      <c r="B3009" s="1"/>
      <c r="C3009" s="29"/>
      <c r="D3009" s="27"/>
      <c r="E3009" s="27"/>
      <c r="F3009" s="27"/>
      <c r="G3009" s="1"/>
      <c r="H3009" s="1"/>
      <c r="I3009" s="1"/>
    </row>
    <row r="3010" spans="2:9">
      <c r="B3010" s="1"/>
      <c r="C3010" s="29"/>
      <c r="D3010" s="27"/>
      <c r="E3010" s="27"/>
      <c r="F3010" s="27"/>
      <c r="G3010" s="1"/>
      <c r="H3010" s="1"/>
      <c r="I3010" s="1"/>
    </row>
    <row r="3011" spans="2:9">
      <c r="B3011" s="1"/>
      <c r="C3011" s="29"/>
      <c r="D3011" s="27"/>
      <c r="E3011" s="27"/>
      <c r="F3011" s="27"/>
      <c r="G3011" s="1"/>
      <c r="H3011" s="1"/>
      <c r="I3011" s="1"/>
    </row>
    <row r="3012" spans="2:9">
      <c r="B3012" s="1"/>
      <c r="C3012" s="29"/>
      <c r="D3012" s="27"/>
      <c r="E3012" s="27"/>
      <c r="F3012" s="27"/>
      <c r="G3012" s="1"/>
      <c r="H3012" s="1"/>
      <c r="I3012" s="1"/>
    </row>
    <row r="3013" spans="2:9">
      <c r="B3013" s="1"/>
      <c r="C3013" s="29"/>
      <c r="D3013" s="27"/>
      <c r="E3013" s="27"/>
      <c r="F3013" s="27"/>
      <c r="G3013" s="1"/>
      <c r="H3013" s="1"/>
      <c r="I3013" s="1"/>
    </row>
    <row r="3014" spans="2:9">
      <c r="B3014" s="1"/>
      <c r="C3014" s="29"/>
      <c r="D3014" s="27"/>
      <c r="E3014" s="27"/>
      <c r="F3014" s="27"/>
      <c r="G3014" s="1"/>
      <c r="H3014" s="1"/>
      <c r="I3014" s="1"/>
    </row>
    <row r="3015" spans="2:9">
      <c r="B3015" s="1"/>
      <c r="C3015" s="29"/>
      <c r="D3015" s="27"/>
      <c r="E3015" s="27"/>
      <c r="F3015" s="27"/>
      <c r="G3015" s="1"/>
      <c r="H3015" s="1"/>
      <c r="I3015" s="1"/>
    </row>
    <row r="3016" spans="2:9">
      <c r="B3016" s="1"/>
      <c r="C3016" s="29"/>
      <c r="D3016" s="27"/>
      <c r="E3016" s="27"/>
      <c r="F3016" s="27"/>
      <c r="G3016" s="1"/>
      <c r="H3016" s="1"/>
      <c r="I3016" s="1"/>
    </row>
    <row r="3017" spans="2:9">
      <c r="B3017" s="1"/>
      <c r="C3017" s="29"/>
      <c r="D3017" s="27"/>
      <c r="E3017" s="27"/>
      <c r="F3017" s="27"/>
      <c r="G3017" s="1"/>
      <c r="H3017" s="1"/>
      <c r="I3017" s="1"/>
    </row>
    <row r="3018" spans="2:9">
      <c r="B3018" s="1"/>
      <c r="C3018" s="29"/>
      <c r="D3018" s="27"/>
      <c r="E3018" s="27"/>
      <c r="F3018" s="27"/>
      <c r="G3018" s="1"/>
      <c r="H3018" s="1"/>
      <c r="I3018" s="1"/>
    </row>
    <row r="3019" spans="2:9">
      <c r="B3019" s="1"/>
      <c r="C3019" s="29"/>
      <c r="D3019" s="27"/>
      <c r="E3019" s="27"/>
      <c r="F3019" s="27"/>
      <c r="G3019" s="1"/>
      <c r="H3019" s="1"/>
      <c r="I3019" s="1"/>
    </row>
    <row r="3020" spans="2:9">
      <c r="B3020" s="1"/>
      <c r="C3020" s="29"/>
      <c r="D3020" s="27"/>
      <c r="E3020" s="27"/>
      <c r="F3020" s="27"/>
      <c r="G3020" s="1"/>
      <c r="H3020" s="1"/>
      <c r="I3020" s="1"/>
    </row>
    <row r="3021" spans="2:9">
      <c r="B3021" s="1"/>
      <c r="C3021" s="29"/>
      <c r="D3021" s="27"/>
      <c r="E3021" s="27"/>
      <c r="F3021" s="27"/>
      <c r="G3021" s="1"/>
      <c r="H3021" s="1"/>
      <c r="I3021" s="1"/>
    </row>
    <row r="3022" spans="2:9">
      <c r="B3022" s="1"/>
      <c r="C3022" s="29"/>
      <c r="D3022" s="27"/>
      <c r="E3022" s="27"/>
      <c r="F3022" s="27"/>
      <c r="G3022" s="1"/>
      <c r="H3022" s="1"/>
      <c r="I3022" s="1"/>
    </row>
    <row r="3023" spans="2:9">
      <c r="B3023" s="1"/>
      <c r="C3023" s="29"/>
      <c r="D3023" s="27"/>
      <c r="E3023" s="27"/>
      <c r="F3023" s="27"/>
      <c r="G3023" s="1"/>
      <c r="H3023" s="1"/>
      <c r="I3023" s="1"/>
    </row>
    <row r="3024" spans="2:9">
      <c r="B3024" s="1"/>
      <c r="C3024" s="29"/>
      <c r="D3024" s="27"/>
      <c r="E3024" s="27"/>
      <c r="F3024" s="27"/>
      <c r="G3024" s="1"/>
      <c r="H3024" s="1"/>
      <c r="I3024" s="1"/>
    </row>
    <row r="3025" spans="2:9">
      <c r="B3025" s="1"/>
      <c r="C3025" s="29"/>
      <c r="D3025" s="27"/>
      <c r="E3025" s="27"/>
      <c r="F3025" s="27"/>
      <c r="G3025" s="1"/>
      <c r="H3025" s="1"/>
      <c r="I3025" s="1"/>
    </row>
    <row r="3026" spans="2:9">
      <c r="B3026" s="1"/>
      <c r="C3026" s="29"/>
      <c r="D3026" s="27"/>
      <c r="E3026" s="27"/>
      <c r="F3026" s="27"/>
      <c r="G3026" s="1"/>
      <c r="H3026" s="1"/>
      <c r="I3026" s="1"/>
    </row>
    <row r="3027" spans="2:9">
      <c r="B3027" s="1"/>
      <c r="C3027" s="29"/>
      <c r="D3027" s="27"/>
      <c r="E3027" s="27"/>
      <c r="F3027" s="27"/>
      <c r="G3027" s="1"/>
      <c r="H3027" s="1"/>
      <c r="I3027" s="1"/>
    </row>
    <row r="3028" spans="2:9">
      <c r="B3028" s="1"/>
      <c r="C3028" s="29"/>
      <c r="D3028" s="27"/>
      <c r="E3028" s="27"/>
      <c r="F3028" s="27"/>
      <c r="G3028" s="1"/>
      <c r="H3028" s="1"/>
      <c r="I3028" s="1"/>
    </row>
    <row r="3029" spans="2:9">
      <c r="B3029" s="1"/>
      <c r="C3029" s="29"/>
      <c r="D3029" s="27"/>
      <c r="E3029" s="27"/>
      <c r="F3029" s="27"/>
      <c r="G3029" s="1"/>
      <c r="H3029" s="1"/>
      <c r="I3029" s="1"/>
    </row>
    <row r="3030" spans="2:9">
      <c r="B3030" s="1"/>
      <c r="C3030" s="29"/>
      <c r="D3030" s="27"/>
      <c r="E3030" s="27"/>
      <c r="F3030" s="27"/>
      <c r="G3030" s="1"/>
      <c r="H3030" s="1"/>
      <c r="I3030" s="1"/>
    </row>
    <row r="3031" spans="2:9">
      <c r="B3031" s="1"/>
      <c r="C3031" s="29"/>
      <c r="D3031" s="27"/>
      <c r="E3031" s="27"/>
      <c r="F3031" s="27"/>
      <c r="G3031" s="1"/>
      <c r="H3031" s="1"/>
      <c r="I3031" s="1"/>
    </row>
    <row r="3032" spans="2:9">
      <c r="B3032" s="1"/>
      <c r="C3032" s="29"/>
      <c r="D3032" s="27"/>
      <c r="E3032" s="27"/>
      <c r="F3032" s="27"/>
      <c r="G3032" s="1"/>
      <c r="H3032" s="1"/>
      <c r="I3032" s="1"/>
    </row>
    <row r="3033" spans="2:9">
      <c r="B3033" s="1"/>
      <c r="C3033" s="29"/>
      <c r="D3033" s="27"/>
      <c r="E3033" s="27"/>
      <c r="F3033" s="27"/>
      <c r="G3033" s="1"/>
      <c r="H3033" s="1"/>
      <c r="I3033" s="1"/>
    </row>
    <row r="3034" spans="2:9">
      <c r="B3034" s="1"/>
      <c r="C3034" s="29"/>
      <c r="D3034" s="27"/>
      <c r="E3034" s="27"/>
      <c r="F3034" s="27"/>
      <c r="G3034" s="1"/>
      <c r="H3034" s="1"/>
      <c r="I3034" s="1"/>
    </row>
    <row r="3035" spans="2:9">
      <c r="B3035" s="1"/>
      <c r="C3035" s="29"/>
      <c r="D3035" s="27"/>
      <c r="E3035" s="27"/>
      <c r="F3035" s="27"/>
      <c r="G3035" s="1"/>
      <c r="H3035" s="1"/>
      <c r="I3035" s="1"/>
    </row>
    <row r="3036" spans="2:9">
      <c r="B3036" s="1"/>
      <c r="C3036" s="29"/>
      <c r="D3036" s="27"/>
      <c r="E3036" s="27"/>
      <c r="F3036" s="27"/>
      <c r="G3036" s="1"/>
      <c r="H3036" s="1"/>
      <c r="I3036" s="1"/>
    </row>
    <row r="3037" spans="2:9">
      <c r="B3037" s="1"/>
      <c r="C3037" s="29"/>
      <c r="D3037" s="27"/>
      <c r="E3037" s="27"/>
      <c r="F3037" s="27"/>
      <c r="G3037" s="1"/>
      <c r="H3037" s="1"/>
      <c r="I3037" s="1"/>
    </row>
    <row r="3038" spans="2:9">
      <c r="B3038" s="1"/>
      <c r="C3038" s="29"/>
      <c r="D3038" s="27"/>
      <c r="E3038" s="27"/>
      <c r="F3038" s="27"/>
      <c r="G3038" s="1"/>
      <c r="H3038" s="1"/>
      <c r="I3038" s="1"/>
    </row>
    <row r="3039" spans="2:9">
      <c r="B3039" s="1"/>
      <c r="C3039" s="29"/>
      <c r="D3039" s="27"/>
      <c r="E3039" s="27"/>
      <c r="F3039" s="27"/>
      <c r="G3039" s="1"/>
      <c r="H3039" s="1"/>
      <c r="I3039" s="1"/>
    </row>
    <row r="3040" spans="2:9">
      <c r="B3040" s="1"/>
      <c r="C3040" s="29"/>
      <c r="D3040" s="27"/>
      <c r="E3040" s="27"/>
      <c r="F3040" s="27"/>
      <c r="G3040" s="1"/>
      <c r="H3040" s="1"/>
      <c r="I3040" s="1"/>
    </row>
    <row r="3041" spans="2:9">
      <c r="B3041" s="1"/>
      <c r="C3041" s="29"/>
      <c r="D3041" s="27"/>
      <c r="E3041" s="27"/>
      <c r="F3041" s="27"/>
      <c r="G3041" s="1"/>
      <c r="H3041" s="1"/>
      <c r="I3041" s="1"/>
    </row>
    <row r="3042" spans="2:9">
      <c r="B3042" s="1"/>
      <c r="C3042" s="29"/>
      <c r="D3042" s="27"/>
      <c r="E3042" s="27"/>
      <c r="F3042" s="27"/>
      <c r="G3042" s="1"/>
      <c r="H3042" s="1"/>
      <c r="I3042" s="1"/>
    </row>
    <row r="3043" spans="2:9">
      <c r="B3043" s="1"/>
      <c r="C3043" s="29"/>
      <c r="D3043" s="27"/>
      <c r="E3043" s="27"/>
      <c r="F3043" s="27"/>
      <c r="G3043" s="1"/>
      <c r="H3043" s="1"/>
      <c r="I3043" s="1"/>
    </row>
    <row r="3044" spans="2:9">
      <c r="B3044" s="1"/>
      <c r="C3044" s="29"/>
      <c r="D3044" s="27"/>
      <c r="E3044" s="27"/>
      <c r="F3044" s="27"/>
      <c r="G3044" s="1"/>
      <c r="H3044" s="1"/>
      <c r="I3044" s="1"/>
    </row>
    <row r="3045" spans="2:9">
      <c r="B3045" s="1"/>
      <c r="C3045" s="29"/>
      <c r="D3045" s="27"/>
      <c r="E3045" s="27"/>
      <c r="F3045" s="27"/>
      <c r="G3045" s="1"/>
      <c r="H3045" s="1"/>
      <c r="I3045" s="1"/>
    </row>
    <row r="3046" spans="2:9">
      <c r="B3046" s="1"/>
      <c r="C3046" s="29"/>
      <c r="D3046" s="27"/>
      <c r="E3046" s="27"/>
      <c r="F3046" s="27"/>
      <c r="G3046" s="1"/>
      <c r="H3046" s="1"/>
      <c r="I3046" s="1"/>
    </row>
    <row r="3047" spans="2:9">
      <c r="B3047" s="1"/>
      <c r="C3047" s="29"/>
      <c r="D3047" s="27"/>
      <c r="E3047" s="27"/>
      <c r="F3047" s="27"/>
      <c r="G3047" s="1"/>
      <c r="H3047" s="1"/>
      <c r="I3047" s="1"/>
    </row>
    <row r="3048" spans="2:9">
      <c r="B3048" s="1"/>
      <c r="C3048" s="29"/>
      <c r="D3048" s="27"/>
      <c r="E3048" s="27"/>
      <c r="F3048" s="27"/>
      <c r="G3048" s="1"/>
      <c r="H3048" s="1"/>
      <c r="I3048" s="1"/>
    </row>
    <row r="3049" spans="2:9">
      <c r="B3049" s="1"/>
      <c r="C3049" s="29"/>
      <c r="D3049" s="27"/>
      <c r="E3049" s="27"/>
      <c r="F3049" s="27"/>
      <c r="G3049" s="1"/>
      <c r="H3049" s="1"/>
      <c r="I3049" s="1"/>
    </row>
    <row r="3050" spans="2:9">
      <c r="B3050" s="1"/>
      <c r="C3050" s="29"/>
      <c r="D3050" s="27"/>
      <c r="E3050" s="27"/>
      <c r="F3050" s="27"/>
      <c r="G3050" s="1"/>
      <c r="H3050" s="1"/>
      <c r="I3050" s="1"/>
    </row>
    <row r="3051" spans="2:9">
      <c r="B3051" s="1"/>
      <c r="C3051" s="29"/>
      <c r="D3051" s="27"/>
      <c r="E3051" s="27"/>
      <c r="F3051" s="27"/>
      <c r="G3051" s="1"/>
      <c r="H3051" s="1"/>
      <c r="I3051" s="1"/>
    </row>
    <row r="3052" spans="2:9">
      <c r="B3052" s="1"/>
      <c r="C3052" s="29"/>
      <c r="D3052" s="27"/>
      <c r="E3052" s="27"/>
      <c r="F3052" s="27"/>
      <c r="G3052" s="1"/>
      <c r="H3052" s="1"/>
      <c r="I3052" s="1"/>
    </row>
    <row r="3053" spans="2:9">
      <c r="B3053" s="1"/>
      <c r="C3053" s="29"/>
      <c r="D3053" s="27"/>
      <c r="E3053" s="27"/>
      <c r="F3053" s="27"/>
      <c r="G3053" s="1"/>
      <c r="H3053" s="1"/>
      <c r="I3053" s="1"/>
    </row>
    <row r="3054" spans="2:9">
      <c r="B3054" s="1"/>
      <c r="C3054" s="29"/>
      <c r="D3054" s="27"/>
      <c r="E3054" s="27"/>
      <c r="F3054" s="27"/>
      <c r="G3054" s="1"/>
      <c r="H3054" s="1"/>
      <c r="I3054" s="1"/>
    </row>
    <row r="3055" spans="2:9">
      <c r="B3055" s="1"/>
      <c r="C3055" s="29"/>
      <c r="D3055" s="27"/>
      <c r="E3055" s="27"/>
      <c r="F3055" s="27"/>
      <c r="G3055" s="1"/>
      <c r="H3055" s="1"/>
      <c r="I3055" s="1"/>
    </row>
    <row r="3056" spans="2:9">
      <c r="B3056" s="1"/>
      <c r="C3056" s="29"/>
      <c r="D3056" s="27"/>
      <c r="E3056" s="27"/>
      <c r="F3056" s="27"/>
      <c r="G3056" s="1"/>
      <c r="H3056" s="1"/>
      <c r="I3056" s="1"/>
    </row>
    <row r="3057" spans="2:9">
      <c r="B3057" s="1"/>
      <c r="C3057" s="29"/>
      <c r="D3057" s="27"/>
      <c r="E3057" s="27"/>
      <c r="F3057" s="27"/>
      <c r="G3057" s="1"/>
      <c r="H3057" s="1"/>
      <c r="I3057" s="1"/>
    </row>
    <row r="3058" spans="2:9">
      <c r="B3058" s="1"/>
      <c r="C3058" s="29"/>
      <c r="D3058" s="27"/>
      <c r="E3058" s="27"/>
      <c r="F3058" s="27"/>
      <c r="G3058" s="1"/>
      <c r="H3058" s="1"/>
      <c r="I3058" s="1"/>
    </row>
    <row r="3059" spans="2:9">
      <c r="B3059" s="1"/>
      <c r="C3059" s="29"/>
      <c r="D3059" s="27"/>
      <c r="E3059" s="27"/>
      <c r="F3059" s="27"/>
      <c r="G3059" s="1"/>
      <c r="H3059" s="1"/>
      <c r="I3059" s="1"/>
    </row>
    <row r="3060" spans="2:9">
      <c r="B3060" s="1"/>
      <c r="C3060" s="29"/>
      <c r="D3060" s="27"/>
      <c r="E3060" s="27"/>
      <c r="F3060" s="27"/>
      <c r="G3060" s="1"/>
      <c r="H3060" s="1"/>
      <c r="I3060" s="1"/>
    </row>
    <row r="3061" spans="2:9">
      <c r="B3061" s="1"/>
      <c r="C3061" s="29"/>
      <c r="D3061" s="27"/>
      <c r="E3061" s="27"/>
      <c r="F3061" s="27"/>
      <c r="G3061" s="1"/>
      <c r="H3061" s="1"/>
      <c r="I3061" s="1"/>
    </row>
    <row r="3062" spans="2:9">
      <c r="B3062" s="1"/>
      <c r="C3062" s="29"/>
      <c r="D3062" s="27"/>
      <c r="E3062" s="27"/>
      <c r="F3062" s="27"/>
      <c r="G3062" s="1"/>
      <c r="H3062" s="1"/>
      <c r="I3062" s="1"/>
    </row>
    <row r="3063" spans="2:9">
      <c r="B3063" s="1"/>
      <c r="C3063" s="29"/>
      <c r="D3063" s="27"/>
      <c r="E3063" s="27"/>
      <c r="F3063" s="27"/>
      <c r="G3063" s="1"/>
      <c r="H3063" s="1"/>
      <c r="I3063" s="1"/>
    </row>
    <row r="3064" spans="2:9">
      <c r="B3064" s="1"/>
      <c r="C3064" s="29"/>
      <c r="D3064" s="27"/>
      <c r="E3064" s="27"/>
      <c r="F3064" s="27"/>
      <c r="G3064" s="1"/>
      <c r="H3064" s="1"/>
      <c r="I3064" s="1"/>
    </row>
    <row r="3065" spans="2:9">
      <c r="B3065" s="1"/>
      <c r="C3065" s="29"/>
      <c r="D3065" s="27"/>
      <c r="E3065" s="27"/>
      <c r="F3065" s="27"/>
      <c r="G3065" s="1"/>
      <c r="H3065" s="1"/>
      <c r="I3065" s="1"/>
    </row>
    <row r="3066" spans="2:9">
      <c r="B3066" s="1"/>
      <c r="C3066" s="29"/>
      <c r="D3066" s="27"/>
      <c r="E3066" s="27"/>
      <c r="F3066" s="27"/>
      <c r="G3066" s="1"/>
      <c r="H3066" s="1"/>
      <c r="I3066" s="1"/>
    </row>
    <row r="3067" spans="2:9">
      <c r="B3067" s="1"/>
      <c r="C3067" s="29"/>
      <c r="D3067" s="27"/>
      <c r="E3067" s="27"/>
      <c r="F3067" s="27"/>
      <c r="G3067" s="1"/>
      <c r="H3067" s="1"/>
      <c r="I3067" s="1"/>
    </row>
    <row r="3068" spans="2:9">
      <c r="B3068" s="1"/>
      <c r="C3068" s="29"/>
      <c r="D3068" s="27"/>
      <c r="E3068" s="27"/>
      <c r="F3068" s="27"/>
      <c r="G3068" s="1"/>
      <c r="H3068" s="1"/>
      <c r="I3068" s="1"/>
    </row>
    <row r="3069" spans="2:9">
      <c r="B3069" s="1"/>
      <c r="C3069" s="29"/>
      <c r="D3069" s="27"/>
      <c r="E3069" s="27"/>
      <c r="F3069" s="27"/>
      <c r="G3069" s="1"/>
      <c r="H3069" s="1"/>
      <c r="I3069" s="1"/>
    </row>
    <row r="3070" spans="2:9">
      <c r="B3070" s="1"/>
      <c r="C3070" s="29"/>
      <c r="D3070" s="27"/>
      <c r="E3070" s="27"/>
      <c r="F3070" s="27"/>
      <c r="G3070" s="1"/>
      <c r="H3070" s="1"/>
      <c r="I3070" s="1"/>
    </row>
    <row r="3071" spans="2:9">
      <c r="B3071" s="1"/>
      <c r="C3071" s="29"/>
      <c r="D3071" s="27"/>
      <c r="E3071" s="27"/>
      <c r="F3071" s="27"/>
      <c r="G3071" s="1"/>
      <c r="H3071" s="1"/>
      <c r="I3071" s="1"/>
    </row>
    <row r="3072" spans="2:9">
      <c r="B3072" s="1"/>
      <c r="C3072" s="29"/>
      <c r="D3072" s="27"/>
      <c r="E3072" s="27"/>
      <c r="F3072" s="27"/>
      <c r="G3072" s="1"/>
      <c r="H3072" s="1"/>
      <c r="I3072" s="1"/>
    </row>
    <row r="3073" spans="2:9">
      <c r="B3073" s="1"/>
      <c r="C3073" s="29"/>
      <c r="D3073" s="27"/>
      <c r="E3073" s="27"/>
      <c r="F3073" s="27"/>
      <c r="G3073" s="1"/>
      <c r="H3073" s="1"/>
      <c r="I3073" s="1"/>
    </row>
    <row r="3074" spans="2:9">
      <c r="B3074" s="1"/>
      <c r="C3074" s="29"/>
      <c r="D3074" s="27"/>
      <c r="E3074" s="27"/>
      <c r="F3074" s="27"/>
      <c r="G3074" s="1"/>
      <c r="H3074" s="1"/>
      <c r="I3074" s="1"/>
    </row>
    <row r="3075" spans="2:9">
      <c r="B3075" s="1"/>
      <c r="C3075" s="29"/>
      <c r="D3075" s="27"/>
      <c r="E3075" s="27"/>
      <c r="F3075" s="27"/>
      <c r="G3075" s="1"/>
      <c r="H3075" s="1"/>
      <c r="I3075" s="1"/>
    </row>
    <row r="3076" spans="2:9">
      <c r="B3076" s="1"/>
      <c r="C3076" s="29"/>
      <c r="D3076" s="27"/>
      <c r="E3076" s="27"/>
      <c r="F3076" s="27"/>
      <c r="G3076" s="1"/>
      <c r="H3076" s="1"/>
      <c r="I3076" s="1"/>
    </row>
    <row r="3077" spans="2:9">
      <c r="B3077" s="1"/>
      <c r="C3077" s="29"/>
      <c r="D3077" s="27"/>
      <c r="E3077" s="27"/>
      <c r="F3077" s="27"/>
      <c r="G3077" s="1"/>
      <c r="H3077" s="1"/>
      <c r="I3077" s="1"/>
    </row>
    <row r="3078" spans="2:9">
      <c r="B3078" s="1"/>
      <c r="C3078" s="29"/>
      <c r="D3078" s="27"/>
      <c r="E3078" s="27"/>
      <c r="F3078" s="27"/>
      <c r="G3078" s="1"/>
      <c r="H3078" s="1"/>
      <c r="I3078" s="1"/>
    </row>
    <row r="3079" spans="2:9">
      <c r="B3079" s="1"/>
      <c r="C3079" s="29"/>
      <c r="D3079" s="27"/>
      <c r="E3079" s="27"/>
      <c r="F3079" s="27"/>
      <c r="G3079" s="1"/>
      <c r="H3079" s="1"/>
      <c r="I3079" s="1"/>
    </row>
    <row r="3080" spans="2:9">
      <c r="B3080" s="1"/>
      <c r="C3080" s="29"/>
      <c r="D3080" s="27"/>
      <c r="E3080" s="27"/>
      <c r="F3080" s="27"/>
      <c r="G3080" s="1"/>
      <c r="H3080" s="1"/>
      <c r="I3080" s="1"/>
    </row>
    <row r="3081" spans="2:9">
      <c r="B3081" s="1"/>
      <c r="C3081" s="29"/>
      <c r="D3081" s="27"/>
      <c r="E3081" s="27"/>
      <c r="F3081" s="27"/>
      <c r="G3081" s="1"/>
      <c r="H3081" s="1"/>
      <c r="I3081" s="1"/>
    </row>
    <row r="3082" spans="2:9">
      <c r="B3082" s="1"/>
      <c r="C3082" s="29"/>
      <c r="D3082" s="27"/>
      <c r="E3082" s="27"/>
      <c r="F3082" s="27"/>
      <c r="G3082" s="1"/>
      <c r="H3082" s="1"/>
      <c r="I3082" s="1"/>
    </row>
    <row r="3083" spans="2:9">
      <c r="B3083" s="1"/>
      <c r="C3083" s="29"/>
      <c r="D3083" s="27"/>
      <c r="E3083" s="27"/>
      <c r="F3083" s="27"/>
      <c r="G3083" s="1"/>
      <c r="H3083" s="1"/>
      <c r="I3083" s="1"/>
    </row>
    <row r="3084" spans="2:9">
      <c r="B3084" s="1"/>
      <c r="C3084" s="29"/>
      <c r="D3084" s="27"/>
      <c r="E3084" s="27"/>
      <c r="F3084" s="27"/>
      <c r="G3084" s="1"/>
      <c r="H3084" s="1"/>
      <c r="I3084" s="1"/>
    </row>
    <row r="3085" spans="2:9">
      <c r="B3085" s="1"/>
      <c r="C3085" s="29"/>
      <c r="D3085" s="27"/>
      <c r="E3085" s="27"/>
      <c r="F3085" s="27"/>
      <c r="G3085" s="1"/>
      <c r="H3085" s="1"/>
      <c r="I3085" s="1"/>
    </row>
    <row r="3086" spans="2:9">
      <c r="B3086" s="1"/>
      <c r="C3086" s="29"/>
      <c r="D3086" s="27"/>
      <c r="E3086" s="27"/>
      <c r="F3086" s="27"/>
      <c r="G3086" s="1"/>
      <c r="H3086" s="1"/>
      <c r="I3086" s="1"/>
    </row>
    <row r="3087" spans="2:9">
      <c r="B3087" s="1"/>
      <c r="C3087" s="29"/>
      <c r="D3087" s="27"/>
      <c r="E3087" s="27"/>
      <c r="F3087" s="27"/>
      <c r="G3087" s="1"/>
      <c r="H3087" s="1"/>
      <c r="I3087" s="1"/>
    </row>
    <row r="3088" spans="2:9">
      <c r="B3088" s="1"/>
      <c r="C3088" s="29"/>
      <c r="D3088" s="27"/>
      <c r="E3088" s="27"/>
      <c r="F3088" s="27"/>
      <c r="G3088" s="1"/>
      <c r="H3088" s="1"/>
      <c r="I3088" s="1"/>
    </row>
    <row r="3089" spans="2:9">
      <c r="B3089" s="1"/>
      <c r="C3089" s="29"/>
      <c r="D3089" s="27"/>
      <c r="E3089" s="27"/>
      <c r="F3089" s="27"/>
      <c r="G3089" s="1"/>
      <c r="H3089" s="1"/>
      <c r="I3089" s="1"/>
    </row>
    <row r="3090" spans="2:9">
      <c r="B3090" s="1"/>
      <c r="C3090" s="29"/>
      <c r="D3090" s="27"/>
      <c r="E3090" s="27"/>
      <c r="F3090" s="27"/>
      <c r="G3090" s="1"/>
      <c r="H3090" s="1"/>
      <c r="I3090" s="1"/>
    </row>
    <row r="3091" spans="2:9">
      <c r="B3091" s="1"/>
      <c r="C3091" s="29"/>
      <c r="D3091" s="27"/>
      <c r="E3091" s="27"/>
      <c r="F3091" s="27"/>
      <c r="G3091" s="1"/>
      <c r="H3091" s="1"/>
      <c r="I3091" s="1"/>
    </row>
    <row r="3092" spans="2:9">
      <c r="B3092" s="1"/>
      <c r="C3092" s="29"/>
      <c r="D3092" s="27"/>
      <c r="E3092" s="27"/>
      <c r="F3092" s="27"/>
      <c r="G3092" s="1"/>
      <c r="H3092" s="1"/>
      <c r="I3092" s="1"/>
    </row>
    <row r="3093" spans="2:9">
      <c r="B3093" s="1"/>
      <c r="C3093" s="29"/>
      <c r="D3093" s="27"/>
      <c r="E3093" s="27"/>
      <c r="F3093" s="27"/>
      <c r="G3093" s="1"/>
      <c r="H3093" s="1"/>
      <c r="I3093" s="1"/>
    </row>
    <row r="3094" spans="2:9">
      <c r="B3094" s="1"/>
      <c r="C3094" s="29"/>
      <c r="D3094" s="27"/>
      <c r="E3094" s="27"/>
      <c r="F3094" s="27"/>
      <c r="G3094" s="1"/>
      <c r="H3094" s="1"/>
      <c r="I3094" s="1"/>
    </row>
    <row r="3095" spans="2:9">
      <c r="B3095" s="1"/>
      <c r="C3095" s="29"/>
      <c r="D3095" s="27"/>
      <c r="E3095" s="27"/>
      <c r="F3095" s="27"/>
      <c r="G3095" s="1"/>
      <c r="H3095" s="1"/>
      <c r="I3095" s="1"/>
    </row>
    <row r="3096" spans="2:9">
      <c r="B3096" s="1"/>
      <c r="C3096" s="29"/>
      <c r="D3096" s="27"/>
      <c r="E3096" s="27"/>
      <c r="F3096" s="27"/>
      <c r="G3096" s="1"/>
      <c r="H3096" s="1"/>
      <c r="I3096" s="1"/>
    </row>
    <row r="3097" spans="2:9">
      <c r="B3097" s="1"/>
      <c r="C3097" s="29"/>
      <c r="D3097" s="27"/>
      <c r="E3097" s="27"/>
      <c r="F3097" s="27"/>
      <c r="G3097" s="1"/>
      <c r="H3097" s="1"/>
      <c r="I3097" s="1"/>
    </row>
    <row r="3098" spans="2:9">
      <c r="B3098" s="1"/>
      <c r="C3098" s="29"/>
      <c r="D3098" s="27"/>
      <c r="E3098" s="27"/>
      <c r="F3098" s="27"/>
      <c r="G3098" s="1"/>
      <c r="H3098" s="1"/>
      <c r="I3098" s="1"/>
    </row>
    <row r="3099" spans="2:9">
      <c r="B3099" s="1"/>
      <c r="C3099" s="29"/>
      <c r="D3099" s="27"/>
      <c r="E3099" s="27"/>
      <c r="F3099" s="27"/>
      <c r="G3099" s="1"/>
      <c r="H3099" s="1"/>
      <c r="I3099" s="1"/>
    </row>
    <row r="3100" spans="2:9">
      <c r="B3100" s="1"/>
      <c r="C3100" s="29"/>
      <c r="D3100" s="27"/>
      <c r="E3100" s="27"/>
      <c r="F3100" s="27"/>
      <c r="G3100" s="1"/>
      <c r="H3100" s="1"/>
      <c r="I3100" s="1"/>
    </row>
    <row r="3101" spans="2:9">
      <c r="B3101" s="1"/>
      <c r="C3101" s="29"/>
      <c r="D3101" s="27"/>
      <c r="E3101" s="27"/>
      <c r="F3101" s="27"/>
      <c r="G3101" s="1"/>
      <c r="H3101" s="1"/>
      <c r="I3101" s="1"/>
    </row>
    <row r="3102" spans="2:9">
      <c r="B3102" s="1"/>
      <c r="C3102" s="29"/>
      <c r="D3102" s="27"/>
      <c r="E3102" s="27"/>
      <c r="F3102" s="27"/>
      <c r="G3102" s="1"/>
      <c r="H3102" s="1"/>
      <c r="I3102" s="1"/>
    </row>
    <row r="3103" spans="2:9">
      <c r="B3103" s="1"/>
      <c r="C3103" s="29"/>
      <c r="D3103" s="27"/>
      <c r="E3103" s="27"/>
      <c r="F3103" s="27"/>
      <c r="G3103" s="1"/>
      <c r="H3103" s="1"/>
      <c r="I3103" s="1"/>
    </row>
    <row r="3104" spans="2:9">
      <c r="B3104" s="1"/>
      <c r="C3104" s="29"/>
      <c r="D3104" s="27"/>
      <c r="E3104" s="27"/>
      <c r="F3104" s="27"/>
      <c r="G3104" s="1"/>
      <c r="H3104" s="1"/>
      <c r="I3104" s="1"/>
    </row>
    <row r="3105" spans="2:9">
      <c r="B3105" s="1"/>
      <c r="C3105" s="29"/>
      <c r="D3105" s="27"/>
      <c r="E3105" s="27"/>
      <c r="F3105" s="27"/>
      <c r="G3105" s="1"/>
      <c r="H3105" s="1"/>
      <c r="I3105" s="1"/>
    </row>
    <row r="3106" spans="2:9">
      <c r="B3106" s="1"/>
      <c r="C3106" s="29"/>
      <c r="D3106" s="27"/>
      <c r="E3106" s="27"/>
      <c r="F3106" s="27"/>
      <c r="G3106" s="1"/>
      <c r="H3106" s="1"/>
      <c r="I3106" s="1"/>
    </row>
    <row r="3107" spans="2:9">
      <c r="B3107" s="1"/>
      <c r="C3107" s="29"/>
      <c r="D3107" s="27"/>
      <c r="E3107" s="27"/>
      <c r="F3107" s="27"/>
      <c r="G3107" s="1"/>
      <c r="H3107" s="1"/>
      <c r="I3107" s="1"/>
    </row>
    <row r="3108" spans="2:9">
      <c r="B3108" s="1"/>
      <c r="C3108" s="29"/>
      <c r="D3108" s="27"/>
      <c r="E3108" s="27"/>
      <c r="F3108" s="27"/>
      <c r="G3108" s="1"/>
      <c r="H3108" s="1"/>
      <c r="I3108" s="1"/>
    </row>
    <row r="3109" spans="2:9">
      <c r="B3109" s="1"/>
      <c r="C3109" s="29"/>
      <c r="D3109" s="27"/>
      <c r="E3109" s="27"/>
      <c r="F3109" s="27"/>
      <c r="G3109" s="1"/>
      <c r="H3109" s="1"/>
      <c r="I3109" s="1"/>
    </row>
    <row r="3110" spans="2:9">
      <c r="B3110" s="1"/>
      <c r="C3110" s="29"/>
      <c r="D3110" s="27"/>
      <c r="E3110" s="27"/>
      <c r="F3110" s="27"/>
      <c r="G3110" s="1"/>
      <c r="H3110" s="1"/>
      <c r="I3110" s="1"/>
    </row>
    <row r="3111" spans="2:9">
      <c r="B3111" s="1"/>
      <c r="C3111" s="29"/>
      <c r="D3111" s="27"/>
      <c r="E3111" s="27"/>
      <c r="F3111" s="27"/>
      <c r="G3111" s="1"/>
      <c r="H3111" s="1"/>
      <c r="I3111" s="1"/>
    </row>
    <row r="3112" spans="2:9">
      <c r="B3112" s="1"/>
      <c r="C3112" s="29"/>
      <c r="D3112" s="27"/>
      <c r="E3112" s="27"/>
      <c r="F3112" s="27"/>
      <c r="G3112" s="1"/>
      <c r="H3112" s="1"/>
      <c r="I3112" s="1"/>
    </row>
    <row r="3113" spans="2:9">
      <c r="B3113" s="1"/>
      <c r="C3113" s="29"/>
      <c r="D3113" s="27"/>
      <c r="E3113" s="27"/>
      <c r="F3113" s="27"/>
      <c r="G3113" s="1"/>
      <c r="H3113" s="1"/>
      <c r="I3113" s="1"/>
    </row>
    <row r="3114" spans="2:9">
      <c r="B3114" s="1"/>
      <c r="C3114" s="29"/>
      <c r="D3114" s="27"/>
      <c r="E3114" s="27"/>
      <c r="F3114" s="27"/>
      <c r="G3114" s="1"/>
      <c r="H3114" s="1"/>
      <c r="I3114" s="1"/>
    </row>
    <row r="3115" spans="2:9">
      <c r="B3115" s="1"/>
      <c r="C3115" s="29"/>
      <c r="D3115" s="27"/>
      <c r="E3115" s="27"/>
      <c r="F3115" s="27"/>
      <c r="G3115" s="1"/>
      <c r="H3115" s="1"/>
      <c r="I3115" s="1"/>
    </row>
    <row r="3116" spans="2:9">
      <c r="B3116" s="1"/>
      <c r="C3116" s="29"/>
      <c r="D3116" s="27"/>
      <c r="E3116" s="27"/>
      <c r="F3116" s="27"/>
      <c r="G3116" s="1"/>
      <c r="H3116" s="1"/>
      <c r="I3116" s="1"/>
    </row>
    <row r="3117" spans="2:9">
      <c r="B3117" s="1"/>
      <c r="C3117" s="29"/>
      <c r="D3117" s="27"/>
      <c r="E3117" s="27"/>
      <c r="F3117" s="27"/>
      <c r="G3117" s="1"/>
      <c r="H3117" s="1"/>
      <c r="I3117" s="1"/>
    </row>
    <row r="3118" spans="2:9">
      <c r="B3118" s="1"/>
      <c r="C3118" s="29"/>
      <c r="D3118" s="27"/>
      <c r="E3118" s="27"/>
      <c r="F3118" s="27"/>
      <c r="G3118" s="1"/>
      <c r="H3118" s="1"/>
      <c r="I3118" s="1"/>
    </row>
    <row r="3119" spans="2:9">
      <c r="B3119" s="1"/>
      <c r="C3119" s="29"/>
      <c r="D3119" s="27"/>
      <c r="E3119" s="27"/>
      <c r="F3119" s="27"/>
      <c r="G3119" s="1"/>
      <c r="H3119" s="1"/>
      <c r="I3119" s="1"/>
    </row>
    <row r="3120" spans="2:9">
      <c r="B3120" s="1"/>
      <c r="C3120" s="29"/>
      <c r="D3120" s="27"/>
      <c r="E3120" s="27"/>
      <c r="F3120" s="27"/>
      <c r="G3120" s="1"/>
      <c r="H3120" s="1"/>
      <c r="I3120" s="1"/>
    </row>
    <row r="3121" spans="2:9">
      <c r="B3121" s="1"/>
      <c r="C3121" s="29"/>
      <c r="D3121" s="27"/>
      <c r="E3121" s="27"/>
      <c r="F3121" s="27"/>
      <c r="G3121" s="1"/>
      <c r="H3121" s="1"/>
      <c r="I3121" s="1"/>
    </row>
    <row r="3122" spans="2:9">
      <c r="B3122" s="1"/>
      <c r="C3122" s="29"/>
      <c r="D3122" s="27"/>
      <c r="E3122" s="27"/>
      <c r="F3122" s="27"/>
      <c r="G3122" s="1"/>
      <c r="H3122" s="1"/>
      <c r="I3122" s="1"/>
    </row>
    <row r="3123" spans="2:9">
      <c r="B3123" s="1"/>
      <c r="C3123" s="29"/>
      <c r="D3123" s="27"/>
      <c r="E3123" s="27"/>
      <c r="F3123" s="27"/>
      <c r="G3123" s="1"/>
      <c r="H3123" s="1"/>
      <c r="I3123" s="1"/>
    </row>
    <row r="3124" spans="2:9">
      <c r="B3124" s="1"/>
      <c r="C3124" s="29"/>
      <c r="D3124" s="27"/>
      <c r="E3124" s="27"/>
      <c r="F3124" s="27"/>
      <c r="G3124" s="1"/>
      <c r="H3124" s="1"/>
      <c r="I3124" s="1"/>
    </row>
    <row r="3125" spans="2:9">
      <c r="B3125" s="1"/>
      <c r="C3125" s="29"/>
      <c r="D3125" s="27"/>
      <c r="E3125" s="27"/>
      <c r="F3125" s="27"/>
      <c r="G3125" s="1"/>
      <c r="H3125" s="1"/>
      <c r="I3125" s="1"/>
    </row>
    <row r="3126" spans="2:9">
      <c r="B3126" s="1"/>
      <c r="C3126" s="29"/>
      <c r="D3126" s="27"/>
      <c r="E3126" s="27"/>
      <c r="F3126" s="27"/>
      <c r="G3126" s="1"/>
      <c r="H3126" s="1"/>
      <c r="I3126" s="1"/>
    </row>
    <row r="3127" spans="2:9">
      <c r="B3127" s="1"/>
      <c r="C3127" s="29"/>
      <c r="D3127" s="27"/>
      <c r="E3127" s="27"/>
      <c r="F3127" s="27"/>
      <c r="G3127" s="1"/>
      <c r="H3127" s="1"/>
      <c r="I3127" s="1"/>
    </row>
    <row r="3128" spans="2:9">
      <c r="B3128" s="1"/>
      <c r="C3128" s="29"/>
      <c r="D3128" s="27"/>
      <c r="E3128" s="27"/>
      <c r="F3128" s="27"/>
      <c r="G3128" s="1"/>
      <c r="H3128" s="1"/>
      <c r="I3128" s="1"/>
    </row>
    <row r="3129" spans="2:9">
      <c r="B3129" s="1"/>
      <c r="C3129" s="29"/>
      <c r="D3129" s="27"/>
      <c r="E3129" s="27"/>
      <c r="F3129" s="27"/>
      <c r="G3129" s="1"/>
      <c r="H3129" s="1"/>
      <c r="I3129" s="1"/>
    </row>
    <row r="3130" spans="2:9">
      <c r="B3130" s="1"/>
      <c r="C3130" s="29"/>
      <c r="D3130" s="27"/>
      <c r="E3130" s="27"/>
      <c r="F3130" s="27"/>
      <c r="G3130" s="1"/>
      <c r="H3130" s="1"/>
      <c r="I3130" s="1"/>
    </row>
    <row r="3131" spans="2:9">
      <c r="B3131" s="1"/>
      <c r="C3131" s="29"/>
      <c r="D3131" s="27"/>
      <c r="E3131" s="27"/>
      <c r="F3131" s="27"/>
      <c r="G3131" s="1"/>
      <c r="H3131" s="1"/>
      <c r="I3131" s="1"/>
    </row>
    <row r="3132" spans="2:9">
      <c r="B3132" s="1"/>
      <c r="C3132" s="29"/>
      <c r="D3132" s="27"/>
      <c r="E3132" s="27"/>
      <c r="F3132" s="27"/>
      <c r="G3132" s="1"/>
      <c r="H3132" s="1"/>
      <c r="I3132" s="1"/>
    </row>
    <row r="3133" spans="2:9">
      <c r="B3133" s="1"/>
      <c r="C3133" s="29"/>
      <c r="D3133" s="27"/>
      <c r="E3133" s="27"/>
      <c r="F3133" s="27"/>
      <c r="G3133" s="1"/>
      <c r="H3133" s="1"/>
      <c r="I3133" s="1"/>
    </row>
    <row r="3134" spans="2:9">
      <c r="B3134" s="1"/>
      <c r="C3134" s="29"/>
      <c r="D3134" s="27"/>
      <c r="E3134" s="27"/>
      <c r="F3134" s="27"/>
      <c r="G3134" s="1"/>
      <c r="H3134" s="1"/>
      <c r="I3134" s="1"/>
    </row>
    <row r="3135" spans="2:9">
      <c r="B3135" s="1"/>
      <c r="C3135" s="29"/>
      <c r="D3135" s="27"/>
      <c r="E3135" s="27"/>
      <c r="F3135" s="27"/>
      <c r="G3135" s="1"/>
      <c r="H3135" s="1"/>
      <c r="I3135" s="1"/>
    </row>
    <row r="3136" spans="2:9">
      <c r="B3136" s="1"/>
      <c r="C3136" s="29"/>
      <c r="D3136" s="27"/>
      <c r="E3136" s="27"/>
      <c r="F3136" s="27"/>
      <c r="G3136" s="1"/>
      <c r="H3136" s="1"/>
      <c r="I3136" s="1"/>
    </row>
    <row r="3137" spans="2:9">
      <c r="B3137" s="1"/>
      <c r="C3137" s="29"/>
      <c r="D3137" s="27"/>
      <c r="E3137" s="27"/>
      <c r="F3137" s="27"/>
      <c r="G3137" s="1"/>
      <c r="H3137" s="1"/>
      <c r="I3137" s="1"/>
    </row>
    <row r="3138" spans="2:9">
      <c r="B3138" s="1"/>
      <c r="C3138" s="29"/>
      <c r="D3138" s="27"/>
      <c r="E3138" s="27"/>
      <c r="F3138" s="27"/>
      <c r="G3138" s="1"/>
      <c r="H3138" s="1"/>
      <c r="I3138" s="1"/>
    </row>
    <row r="3139" spans="2:9">
      <c r="B3139" s="1"/>
      <c r="C3139" s="29"/>
      <c r="D3139" s="27"/>
      <c r="E3139" s="27"/>
      <c r="F3139" s="27"/>
      <c r="G3139" s="1"/>
      <c r="H3139" s="1"/>
      <c r="I3139" s="1"/>
    </row>
    <row r="3140" spans="2:9">
      <c r="B3140" s="1"/>
      <c r="C3140" s="29"/>
      <c r="D3140" s="27"/>
      <c r="E3140" s="27"/>
      <c r="F3140" s="27"/>
      <c r="G3140" s="1"/>
      <c r="H3140" s="1"/>
      <c r="I3140" s="1"/>
    </row>
    <row r="3141" spans="2:9">
      <c r="B3141" s="1"/>
      <c r="C3141" s="29"/>
      <c r="D3141" s="27"/>
      <c r="E3141" s="27"/>
      <c r="F3141" s="27"/>
      <c r="G3141" s="1"/>
      <c r="H3141" s="1"/>
      <c r="I3141" s="1"/>
    </row>
    <row r="3142" spans="2:9">
      <c r="B3142" s="1"/>
      <c r="C3142" s="29"/>
      <c r="D3142" s="27"/>
      <c r="E3142" s="27"/>
      <c r="F3142" s="27"/>
      <c r="G3142" s="1"/>
      <c r="H3142" s="1"/>
      <c r="I3142" s="1"/>
    </row>
    <row r="3143" spans="2:9">
      <c r="B3143" s="1"/>
      <c r="C3143" s="29"/>
      <c r="D3143" s="27"/>
      <c r="E3143" s="27"/>
      <c r="F3143" s="27"/>
      <c r="G3143" s="1"/>
      <c r="H3143" s="1"/>
      <c r="I3143" s="1"/>
    </row>
    <row r="3144" spans="2:9">
      <c r="B3144" s="1"/>
      <c r="C3144" s="29"/>
      <c r="D3144" s="27"/>
      <c r="E3144" s="27"/>
      <c r="F3144" s="27"/>
      <c r="G3144" s="1"/>
      <c r="H3144" s="1"/>
      <c r="I3144" s="1"/>
    </row>
    <row r="3145" spans="2:9">
      <c r="B3145" s="1"/>
      <c r="C3145" s="29"/>
      <c r="D3145" s="27"/>
      <c r="E3145" s="27"/>
      <c r="F3145" s="27"/>
      <c r="G3145" s="1"/>
      <c r="H3145" s="1"/>
      <c r="I3145" s="1"/>
    </row>
    <row r="3146" spans="2:9">
      <c r="B3146" s="1"/>
      <c r="C3146" s="29"/>
      <c r="D3146" s="27"/>
      <c r="E3146" s="27"/>
      <c r="F3146" s="27"/>
      <c r="G3146" s="1"/>
      <c r="H3146" s="1"/>
      <c r="I3146" s="1"/>
    </row>
    <row r="3147" spans="2:9">
      <c r="B3147" s="1"/>
      <c r="C3147" s="29"/>
      <c r="D3147" s="27"/>
      <c r="E3147" s="27"/>
      <c r="F3147" s="27"/>
      <c r="G3147" s="1"/>
      <c r="H3147" s="1"/>
      <c r="I3147" s="1"/>
    </row>
    <row r="3148" spans="2:9">
      <c r="B3148" s="1"/>
      <c r="C3148" s="29"/>
      <c r="D3148" s="27"/>
      <c r="E3148" s="27"/>
      <c r="F3148" s="27"/>
      <c r="G3148" s="1"/>
      <c r="H3148" s="1"/>
      <c r="I3148" s="1"/>
    </row>
    <row r="3149" spans="2:9">
      <c r="B3149" s="1"/>
      <c r="C3149" s="29"/>
      <c r="D3149" s="27"/>
      <c r="E3149" s="27"/>
      <c r="F3149" s="27"/>
      <c r="G3149" s="1"/>
      <c r="H3149" s="1"/>
      <c r="I3149" s="1"/>
    </row>
    <row r="3150" spans="2:9">
      <c r="B3150" s="1"/>
      <c r="C3150" s="29"/>
      <c r="D3150" s="27"/>
      <c r="E3150" s="27"/>
      <c r="F3150" s="27"/>
      <c r="G3150" s="1"/>
      <c r="H3150" s="1"/>
      <c r="I3150" s="1"/>
    </row>
    <row r="3151" spans="2:9">
      <c r="B3151" s="1"/>
      <c r="C3151" s="29"/>
      <c r="D3151" s="27"/>
      <c r="E3151" s="27"/>
      <c r="F3151" s="27"/>
      <c r="G3151" s="1"/>
      <c r="H3151" s="1"/>
      <c r="I3151" s="1"/>
    </row>
    <row r="3152" spans="2:9">
      <c r="B3152" s="1"/>
      <c r="C3152" s="29"/>
      <c r="D3152" s="27"/>
      <c r="E3152" s="27"/>
      <c r="F3152" s="27"/>
      <c r="G3152" s="1"/>
      <c r="H3152" s="1"/>
      <c r="I3152" s="1"/>
    </row>
    <row r="3153" spans="2:9">
      <c r="B3153" s="1"/>
      <c r="C3153" s="29"/>
      <c r="D3153" s="27"/>
      <c r="E3153" s="27"/>
      <c r="F3153" s="27"/>
      <c r="G3153" s="1"/>
      <c r="H3153" s="1"/>
      <c r="I3153" s="1"/>
    </row>
    <row r="3154" spans="2:9">
      <c r="B3154" s="1"/>
      <c r="C3154" s="29"/>
      <c r="D3154" s="27"/>
      <c r="E3154" s="27"/>
      <c r="F3154" s="27"/>
      <c r="G3154" s="1"/>
      <c r="H3154" s="1"/>
      <c r="I3154" s="1"/>
    </row>
    <row r="3155" spans="2:9">
      <c r="B3155" s="1"/>
      <c r="C3155" s="29"/>
      <c r="D3155" s="27"/>
      <c r="E3155" s="27"/>
      <c r="F3155" s="27"/>
      <c r="G3155" s="1"/>
      <c r="H3155" s="1"/>
      <c r="I3155" s="1"/>
    </row>
    <row r="3156" spans="2:9">
      <c r="B3156" s="1"/>
      <c r="C3156" s="29"/>
      <c r="D3156" s="27"/>
      <c r="E3156" s="27"/>
      <c r="F3156" s="27"/>
      <c r="G3156" s="1"/>
      <c r="H3156" s="1"/>
      <c r="I3156" s="1"/>
    </row>
    <row r="3157" spans="2:9">
      <c r="B3157" s="1"/>
      <c r="C3157" s="29"/>
      <c r="D3157" s="27"/>
      <c r="E3157" s="27"/>
      <c r="F3157" s="27"/>
      <c r="G3157" s="1"/>
      <c r="H3157" s="1"/>
      <c r="I3157" s="1"/>
    </row>
    <row r="3158" spans="2:9">
      <c r="B3158" s="1"/>
      <c r="C3158" s="29"/>
      <c r="D3158" s="27"/>
      <c r="E3158" s="27"/>
      <c r="F3158" s="27"/>
      <c r="G3158" s="1"/>
      <c r="H3158" s="1"/>
      <c r="I3158" s="1"/>
    </row>
    <row r="3159" spans="2:9">
      <c r="B3159" s="1"/>
      <c r="C3159" s="29"/>
      <c r="D3159" s="27"/>
      <c r="E3159" s="27"/>
      <c r="F3159" s="27"/>
      <c r="G3159" s="1"/>
      <c r="H3159" s="1"/>
      <c r="I3159" s="1"/>
    </row>
    <row r="3160" spans="2:9">
      <c r="B3160" s="1"/>
      <c r="C3160" s="29"/>
      <c r="D3160" s="27"/>
      <c r="E3160" s="27"/>
      <c r="F3160" s="27"/>
      <c r="G3160" s="1"/>
      <c r="H3160" s="1"/>
      <c r="I3160" s="1"/>
    </row>
    <row r="3161" spans="2:9">
      <c r="B3161" s="1"/>
      <c r="C3161" s="29"/>
      <c r="D3161" s="27"/>
      <c r="E3161" s="27"/>
      <c r="F3161" s="27"/>
      <c r="G3161" s="1"/>
      <c r="H3161" s="1"/>
      <c r="I3161" s="1"/>
    </row>
    <row r="3162" spans="2:9">
      <c r="B3162" s="1"/>
      <c r="C3162" s="29"/>
      <c r="D3162" s="27"/>
      <c r="E3162" s="27"/>
      <c r="F3162" s="27"/>
      <c r="G3162" s="1"/>
      <c r="H3162" s="1"/>
      <c r="I3162" s="1"/>
    </row>
    <row r="3163" spans="2:9">
      <c r="B3163" s="1"/>
      <c r="C3163" s="29"/>
      <c r="D3163" s="27"/>
      <c r="E3163" s="27"/>
      <c r="F3163" s="27"/>
      <c r="G3163" s="1"/>
      <c r="H3163" s="1"/>
      <c r="I3163" s="1"/>
    </row>
    <row r="3164" spans="2:9">
      <c r="B3164" s="1"/>
      <c r="C3164" s="29"/>
      <c r="D3164" s="27"/>
      <c r="E3164" s="27"/>
      <c r="F3164" s="27"/>
      <c r="G3164" s="1"/>
      <c r="H3164" s="1"/>
      <c r="I3164" s="1"/>
    </row>
    <row r="3165" spans="2:9">
      <c r="B3165" s="1"/>
      <c r="C3165" s="29"/>
      <c r="D3165" s="27"/>
      <c r="E3165" s="27"/>
      <c r="F3165" s="27"/>
      <c r="G3165" s="1"/>
      <c r="H3165" s="1"/>
      <c r="I3165" s="1"/>
    </row>
    <row r="3166" spans="2:9">
      <c r="B3166" s="1"/>
      <c r="C3166" s="29"/>
      <c r="D3166" s="27"/>
      <c r="E3166" s="27"/>
      <c r="F3166" s="27"/>
      <c r="G3166" s="1"/>
      <c r="H3166" s="1"/>
      <c r="I3166" s="1"/>
    </row>
    <row r="3167" spans="2:9">
      <c r="B3167" s="1"/>
      <c r="C3167" s="29"/>
      <c r="D3167" s="27"/>
      <c r="E3167" s="27"/>
      <c r="F3167" s="27"/>
      <c r="G3167" s="1"/>
      <c r="H3167" s="1"/>
      <c r="I3167" s="1"/>
    </row>
    <row r="3168" spans="2:9">
      <c r="B3168" s="1"/>
      <c r="C3168" s="29"/>
      <c r="D3168" s="27"/>
      <c r="E3168" s="27"/>
      <c r="F3168" s="27"/>
      <c r="G3168" s="1"/>
      <c r="H3168" s="1"/>
      <c r="I3168" s="1"/>
    </row>
    <row r="3169" spans="2:9">
      <c r="B3169" s="1"/>
      <c r="C3169" s="29"/>
      <c r="D3169" s="27"/>
      <c r="E3169" s="27"/>
      <c r="F3169" s="27"/>
      <c r="G3169" s="1"/>
      <c r="H3169" s="1"/>
      <c r="I3169" s="1"/>
    </row>
    <row r="3170" spans="2:9">
      <c r="B3170" s="1"/>
      <c r="C3170" s="29"/>
      <c r="D3170" s="27"/>
      <c r="E3170" s="27"/>
      <c r="F3170" s="27"/>
      <c r="G3170" s="1"/>
      <c r="H3170" s="1"/>
      <c r="I3170" s="1"/>
    </row>
    <row r="3171" spans="2:9">
      <c r="B3171" s="1"/>
      <c r="C3171" s="29"/>
      <c r="D3171" s="27"/>
      <c r="E3171" s="27"/>
      <c r="F3171" s="27"/>
      <c r="G3171" s="1"/>
      <c r="H3171" s="1"/>
      <c r="I3171" s="1"/>
    </row>
    <row r="3172" spans="2:9">
      <c r="B3172" s="1"/>
      <c r="C3172" s="29"/>
      <c r="D3172" s="27"/>
      <c r="E3172" s="27"/>
      <c r="F3172" s="27"/>
      <c r="G3172" s="1"/>
      <c r="H3172" s="1"/>
      <c r="I3172" s="1"/>
    </row>
    <row r="3173" spans="2:9">
      <c r="B3173" s="1"/>
      <c r="C3173" s="29"/>
      <c r="D3173" s="27"/>
      <c r="E3173" s="27"/>
      <c r="F3173" s="27"/>
      <c r="G3173" s="1"/>
      <c r="H3173" s="1"/>
      <c r="I3173" s="1"/>
    </row>
    <row r="3174" spans="2:9">
      <c r="B3174" s="1"/>
      <c r="C3174" s="29"/>
      <c r="D3174" s="27"/>
      <c r="E3174" s="27"/>
      <c r="F3174" s="27"/>
      <c r="G3174" s="1"/>
      <c r="H3174" s="1"/>
      <c r="I3174" s="1"/>
    </row>
    <row r="3175" spans="2:9">
      <c r="B3175" s="1"/>
      <c r="C3175" s="29"/>
      <c r="D3175" s="27"/>
      <c r="E3175" s="27"/>
      <c r="F3175" s="27"/>
      <c r="G3175" s="1"/>
      <c r="H3175" s="1"/>
      <c r="I3175" s="1"/>
    </row>
    <row r="3176" spans="2:9">
      <c r="B3176" s="1"/>
      <c r="C3176" s="29"/>
      <c r="D3176" s="27"/>
      <c r="E3176" s="27"/>
      <c r="F3176" s="27"/>
      <c r="G3176" s="1"/>
      <c r="H3176" s="1"/>
      <c r="I3176" s="1"/>
    </row>
    <row r="3177" spans="2:9">
      <c r="B3177" s="1"/>
      <c r="C3177" s="29"/>
      <c r="D3177" s="27"/>
      <c r="E3177" s="27"/>
      <c r="F3177" s="27"/>
      <c r="G3177" s="1"/>
      <c r="H3177" s="1"/>
      <c r="I3177" s="1"/>
    </row>
    <row r="3178" spans="2:9">
      <c r="B3178" s="1"/>
      <c r="C3178" s="29"/>
      <c r="D3178" s="27"/>
      <c r="E3178" s="27"/>
      <c r="F3178" s="27"/>
      <c r="G3178" s="1"/>
      <c r="H3178" s="1"/>
      <c r="I3178" s="1"/>
    </row>
    <row r="3179" spans="2:9">
      <c r="B3179" s="1"/>
      <c r="C3179" s="29"/>
      <c r="D3179" s="27"/>
      <c r="E3179" s="27"/>
      <c r="F3179" s="27"/>
      <c r="G3179" s="1"/>
      <c r="H3179" s="1"/>
      <c r="I3179" s="1"/>
    </row>
    <row r="3180" spans="2:9">
      <c r="B3180" s="1"/>
      <c r="C3180" s="29"/>
      <c r="D3180" s="27"/>
      <c r="E3180" s="27"/>
      <c r="F3180" s="27"/>
      <c r="G3180" s="1"/>
      <c r="H3180" s="1"/>
      <c r="I3180" s="1"/>
    </row>
    <row r="3181" spans="2:9">
      <c r="B3181" s="1"/>
      <c r="C3181" s="29"/>
      <c r="D3181" s="27"/>
      <c r="E3181" s="27"/>
      <c r="F3181" s="27"/>
      <c r="G3181" s="1"/>
      <c r="H3181" s="1"/>
      <c r="I3181" s="1"/>
    </row>
    <row r="3182" spans="2:9">
      <c r="B3182" s="1"/>
      <c r="C3182" s="29"/>
      <c r="D3182" s="27"/>
      <c r="E3182" s="27"/>
      <c r="F3182" s="27"/>
      <c r="G3182" s="1"/>
      <c r="H3182" s="1"/>
      <c r="I3182" s="1"/>
    </row>
    <row r="3183" spans="2:9">
      <c r="B3183" s="1"/>
      <c r="C3183" s="29"/>
      <c r="D3183" s="27"/>
      <c r="E3183" s="27"/>
      <c r="F3183" s="27"/>
      <c r="G3183" s="1"/>
      <c r="H3183" s="1"/>
      <c r="I3183" s="1"/>
    </row>
    <row r="3184" spans="2:9">
      <c r="B3184" s="1"/>
      <c r="C3184" s="29"/>
      <c r="D3184" s="27"/>
      <c r="E3184" s="27"/>
      <c r="F3184" s="27"/>
      <c r="G3184" s="1"/>
      <c r="H3184" s="1"/>
      <c r="I3184" s="1"/>
    </row>
    <row r="3185" spans="2:9">
      <c r="B3185" s="1"/>
      <c r="C3185" s="29"/>
      <c r="D3185" s="27"/>
      <c r="E3185" s="27"/>
      <c r="F3185" s="27"/>
      <c r="G3185" s="1"/>
      <c r="H3185" s="1"/>
      <c r="I3185" s="1"/>
    </row>
    <row r="3186" spans="2:9">
      <c r="B3186" s="1"/>
      <c r="C3186" s="29"/>
      <c r="D3186" s="27"/>
      <c r="E3186" s="27"/>
      <c r="F3186" s="27"/>
      <c r="G3186" s="1"/>
      <c r="H3186" s="1"/>
      <c r="I3186" s="1"/>
    </row>
    <row r="3187" spans="2:9">
      <c r="B3187" s="1"/>
      <c r="C3187" s="29"/>
      <c r="D3187" s="27"/>
      <c r="E3187" s="27"/>
      <c r="F3187" s="27"/>
      <c r="G3187" s="1"/>
      <c r="H3187" s="1"/>
      <c r="I3187" s="1"/>
    </row>
    <row r="3188" spans="2:9">
      <c r="B3188" s="1"/>
      <c r="C3188" s="29"/>
      <c r="D3188" s="27"/>
      <c r="E3188" s="27"/>
      <c r="F3188" s="27"/>
      <c r="G3188" s="1"/>
      <c r="H3188" s="1"/>
      <c r="I3188" s="1"/>
    </row>
    <row r="3189" spans="2:9">
      <c r="B3189" s="1"/>
      <c r="C3189" s="29"/>
      <c r="D3189" s="27"/>
      <c r="E3189" s="27"/>
      <c r="F3189" s="27"/>
      <c r="G3189" s="1"/>
      <c r="H3189" s="1"/>
      <c r="I3189" s="1"/>
    </row>
    <row r="3190" spans="2:9">
      <c r="B3190" s="1"/>
      <c r="C3190" s="29"/>
      <c r="D3190" s="27"/>
      <c r="E3190" s="27"/>
      <c r="F3190" s="27"/>
      <c r="G3190" s="1"/>
      <c r="H3190" s="1"/>
      <c r="I3190" s="1"/>
    </row>
    <row r="3191" spans="2:9">
      <c r="B3191" s="1"/>
      <c r="C3191" s="29"/>
      <c r="D3191" s="27"/>
      <c r="E3191" s="27"/>
      <c r="F3191" s="27"/>
      <c r="G3191" s="1"/>
      <c r="H3191" s="1"/>
      <c r="I3191" s="1"/>
    </row>
    <row r="3192" spans="2:9">
      <c r="B3192" s="1"/>
      <c r="C3192" s="29"/>
      <c r="D3192" s="27"/>
      <c r="E3192" s="27"/>
      <c r="F3192" s="27"/>
      <c r="G3192" s="1"/>
      <c r="H3192" s="1"/>
      <c r="I3192" s="1"/>
    </row>
    <row r="3193" spans="2:9">
      <c r="B3193" s="1"/>
      <c r="C3193" s="29"/>
      <c r="D3193" s="27"/>
      <c r="E3193" s="27"/>
      <c r="F3193" s="27"/>
      <c r="G3193" s="1"/>
      <c r="H3193" s="1"/>
      <c r="I3193" s="1"/>
    </row>
    <row r="3194" spans="2:9">
      <c r="B3194" s="1"/>
      <c r="C3194" s="29"/>
      <c r="D3194" s="27"/>
      <c r="E3194" s="27"/>
      <c r="F3194" s="27"/>
      <c r="G3194" s="1"/>
      <c r="H3194" s="1"/>
      <c r="I3194" s="1"/>
    </row>
    <row r="3195" spans="2:9">
      <c r="B3195" s="1"/>
      <c r="C3195" s="29"/>
      <c r="D3195" s="27"/>
      <c r="E3195" s="27"/>
      <c r="F3195" s="27"/>
      <c r="G3195" s="1"/>
      <c r="H3195" s="1"/>
      <c r="I3195" s="1"/>
    </row>
    <row r="3196" spans="2:9">
      <c r="B3196" s="1"/>
      <c r="C3196" s="29"/>
      <c r="D3196" s="27"/>
      <c r="E3196" s="27"/>
      <c r="F3196" s="27"/>
      <c r="G3196" s="1"/>
      <c r="H3196" s="1"/>
      <c r="I3196" s="1"/>
    </row>
    <row r="3197" spans="2:9">
      <c r="B3197" s="1"/>
      <c r="C3197" s="29"/>
      <c r="D3197" s="27"/>
      <c r="E3197" s="27"/>
      <c r="F3197" s="27"/>
      <c r="G3197" s="1"/>
      <c r="H3197" s="1"/>
      <c r="I3197" s="1"/>
    </row>
    <row r="3198" spans="2:9">
      <c r="B3198" s="1"/>
      <c r="C3198" s="29"/>
      <c r="D3198" s="27"/>
      <c r="E3198" s="27"/>
      <c r="F3198" s="27"/>
      <c r="G3198" s="1"/>
      <c r="H3198" s="1"/>
      <c r="I3198" s="1"/>
    </row>
    <row r="3199" spans="2:9">
      <c r="B3199" s="1"/>
      <c r="C3199" s="29"/>
      <c r="D3199" s="27"/>
      <c r="E3199" s="27"/>
      <c r="F3199" s="27"/>
      <c r="G3199" s="1"/>
      <c r="H3199" s="1"/>
      <c r="I3199" s="1"/>
    </row>
    <row r="3200" spans="2:9">
      <c r="B3200" s="1"/>
      <c r="C3200" s="29"/>
      <c r="D3200" s="27"/>
      <c r="E3200" s="27"/>
      <c r="F3200" s="27"/>
      <c r="G3200" s="1"/>
      <c r="H3200" s="1"/>
      <c r="I3200" s="1"/>
    </row>
    <row r="3201" spans="2:9">
      <c r="B3201" s="1"/>
      <c r="C3201" s="29"/>
      <c r="D3201" s="27"/>
      <c r="E3201" s="27"/>
      <c r="F3201" s="27"/>
      <c r="G3201" s="1"/>
      <c r="H3201" s="1"/>
      <c r="I3201" s="1"/>
    </row>
    <row r="3202" spans="2:9">
      <c r="B3202" s="1"/>
      <c r="C3202" s="29"/>
      <c r="D3202" s="27"/>
      <c r="E3202" s="27"/>
      <c r="F3202" s="27"/>
      <c r="G3202" s="1"/>
      <c r="H3202" s="1"/>
      <c r="I3202" s="1"/>
    </row>
    <row r="3203" spans="2:9">
      <c r="B3203" s="1"/>
      <c r="C3203" s="29"/>
      <c r="D3203" s="27"/>
      <c r="E3203" s="27"/>
      <c r="F3203" s="27"/>
      <c r="G3203" s="1"/>
      <c r="H3203" s="1"/>
      <c r="I3203" s="1"/>
    </row>
    <row r="3204" spans="2:9">
      <c r="B3204" s="1"/>
      <c r="C3204" s="29"/>
      <c r="D3204" s="27"/>
      <c r="E3204" s="27"/>
      <c r="F3204" s="27"/>
      <c r="G3204" s="1"/>
      <c r="H3204" s="1"/>
      <c r="I3204" s="1"/>
    </row>
    <row r="3205" spans="2:9">
      <c r="B3205" s="1"/>
      <c r="C3205" s="29"/>
      <c r="D3205" s="27"/>
      <c r="E3205" s="27"/>
      <c r="F3205" s="27"/>
      <c r="G3205" s="1"/>
      <c r="H3205" s="1"/>
      <c r="I3205" s="1"/>
    </row>
    <row r="3206" spans="2:9">
      <c r="B3206" s="1"/>
      <c r="C3206" s="29"/>
      <c r="D3206" s="27"/>
      <c r="E3206" s="27"/>
      <c r="F3206" s="27"/>
      <c r="G3206" s="1"/>
      <c r="H3206" s="1"/>
      <c r="I3206" s="1"/>
    </row>
    <row r="3207" spans="2:9">
      <c r="B3207" s="1"/>
      <c r="C3207" s="29"/>
      <c r="D3207" s="27"/>
      <c r="E3207" s="27"/>
      <c r="F3207" s="27"/>
      <c r="G3207" s="1"/>
      <c r="H3207" s="1"/>
      <c r="I3207" s="1"/>
    </row>
    <row r="3208" spans="2:9">
      <c r="B3208" s="1"/>
      <c r="C3208" s="29"/>
      <c r="D3208" s="27"/>
      <c r="E3208" s="27"/>
      <c r="F3208" s="27"/>
      <c r="G3208" s="1"/>
      <c r="H3208" s="1"/>
      <c r="I3208" s="1"/>
    </row>
    <row r="3209" spans="2:9">
      <c r="B3209" s="1"/>
      <c r="C3209" s="29"/>
      <c r="D3209" s="27"/>
      <c r="E3209" s="27"/>
      <c r="F3209" s="27"/>
      <c r="G3209" s="1"/>
      <c r="H3209" s="1"/>
      <c r="I3209" s="1"/>
    </row>
    <row r="3210" spans="2:9">
      <c r="B3210" s="1"/>
      <c r="C3210" s="29"/>
      <c r="D3210" s="27"/>
      <c r="E3210" s="27"/>
      <c r="F3210" s="27"/>
      <c r="G3210" s="1"/>
      <c r="H3210" s="1"/>
      <c r="I3210" s="1"/>
    </row>
    <row r="3211" spans="2:9">
      <c r="B3211" s="1"/>
      <c r="C3211" s="29"/>
      <c r="D3211" s="27"/>
      <c r="E3211" s="27"/>
      <c r="F3211" s="27"/>
      <c r="G3211" s="1"/>
      <c r="H3211" s="1"/>
      <c r="I3211" s="1"/>
    </row>
    <row r="3212" spans="2:9">
      <c r="B3212" s="1"/>
      <c r="C3212" s="29"/>
      <c r="D3212" s="27"/>
      <c r="E3212" s="27"/>
      <c r="F3212" s="27"/>
      <c r="G3212" s="1"/>
      <c r="H3212" s="1"/>
      <c r="I3212" s="1"/>
    </row>
    <row r="3213" spans="2:9">
      <c r="B3213" s="1"/>
      <c r="C3213" s="29"/>
      <c r="D3213" s="27"/>
      <c r="E3213" s="27"/>
      <c r="F3213" s="27"/>
      <c r="G3213" s="1"/>
      <c r="H3213" s="1"/>
      <c r="I3213" s="1"/>
    </row>
    <row r="3214" spans="2:9">
      <c r="B3214" s="1"/>
      <c r="C3214" s="29"/>
      <c r="D3214" s="27"/>
      <c r="E3214" s="27"/>
      <c r="F3214" s="27"/>
      <c r="G3214" s="1"/>
      <c r="H3214" s="1"/>
      <c r="I3214" s="1"/>
    </row>
    <row r="3215" spans="2:9">
      <c r="B3215" s="1"/>
      <c r="C3215" s="29"/>
      <c r="D3215" s="27"/>
      <c r="E3215" s="27"/>
      <c r="F3215" s="27"/>
      <c r="G3215" s="1"/>
      <c r="H3215" s="1"/>
      <c r="I3215" s="1"/>
    </row>
    <row r="3216" spans="2:9">
      <c r="B3216" s="1"/>
      <c r="C3216" s="29"/>
      <c r="D3216" s="27"/>
      <c r="E3216" s="27"/>
      <c r="F3216" s="27"/>
      <c r="G3216" s="1"/>
      <c r="H3216" s="1"/>
      <c r="I3216" s="1"/>
    </row>
    <row r="3217" spans="2:9">
      <c r="B3217" s="1"/>
      <c r="C3217" s="29"/>
      <c r="D3217" s="27"/>
      <c r="E3217" s="27"/>
      <c r="F3217" s="27"/>
      <c r="G3217" s="1"/>
      <c r="H3217" s="1"/>
      <c r="I3217" s="1"/>
    </row>
    <row r="3218" spans="2:9">
      <c r="B3218" s="1"/>
      <c r="C3218" s="29"/>
      <c r="D3218" s="27"/>
      <c r="E3218" s="27"/>
      <c r="F3218" s="27"/>
      <c r="G3218" s="1"/>
      <c r="H3218" s="1"/>
      <c r="I3218" s="1"/>
    </row>
    <row r="3219" spans="2:9">
      <c r="B3219" s="1"/>
      <c r="C3219" s="29"/>
      <c r="D3219" s="27"/>
      <c r="E3219" s="27"/>
      <c r="F3219" s="27"/>
      <c r="G3219" s="1"/>
      <c r="H3219" s="1"/>
      <c r="I3219" s="1"/>
    </row>
    <row r="3220" spans="2:9">
      <c r="B3220" s="1"/>
      <c r="C3220" s="29"/>
      <c r="D3220" s="27"/>
      <c r="E3220" s="27"/>
      <c r="F3220" s="27"/>
      <c r="G3220" s="1"/>
      <c r="H3220" s="1"/>
      <c r="I3220" s="1"/>
    </row>
    <row r="3221" spans="2:9">
      <c r="B3221" s="1"/>
      <c r="C3221" s="29"/>
      <c r="D3221" s="27"/>
      <c r="E3221" s="27"/>
      <c r="F3221" s="27"/>
      <c r="G3221" s="1"/>
      <c r="H3221" s="1"/>
      <c r="I3221" s="1"/>
    </row>
    <row r="3222" spans="2:9">
      <c r="B3222" s="1"/>
      <c r="C3222" s="29"/>
      <c r="D3222" s="27"/>
      <c r="E3222" s="27"/>
      <c r="F3222" s="27"/>
      <c r="G3222" s="1"/>
      <c r="H3222" s="1"/>
      <c r="I3222" s="1"/>
    </row>
    <row r="3223" spans="2:9">
      <c r="B3223" s="1"/>
      <c r="C3223" s="29"/>
      <c r="D3223" s="27"/>
      <c r="E3223" s="27"/>
      <c r="F3223" s="27"/>
      <c r="G3223" s="1"/>
      <c r="H3223" s="1"/>
      <c r="I3223" s="1"/>
    </row>
    <row r="3224" spans="2:9">
      <c r="B3224" s="1"/>
      <c r="C3224" s="29"/>
      <c r="D3224" s="27"/>
      <c r="E3224" s="27"/>
      <c r="F3224" s="27"/>
      <c r="G3224" s="1"/>
      <c r="H3224" s="1"/>
      <c r="I3224" s="1"/>
    </row>
    <row r="3225" spans="2:9">
      <c r="B3225" s="1"/>
      <c r="C3225" s="29"/>
      <c r="D3225" s="27"/>
      <c r="E3225" s="27"/>
      <c r="F3225" s="27"/>
      <c r="G3225" s="1"/>
      <c r="H3225" s="1"/>
      <c r="I3225" s="1"/>
    </row>
    <row r="3226" spans="2:9">
      <c r="B3226" s="1"/>
      <c r="C3226" s="29"/>
      <c r="D3226" s="27"/>
      <c r="E3226" s="27"/>
      <c r="F3226" s="27"/>
      <c r="G3226" s="1"/>
      <c r="H3226" s="1"/>
      <c r="I3226" s="1"/>
    </row>
    <row r="3227" spans="2:9">
      <c r="B3227" s="1"/>
      <c r="C3227" s="29"/>
      <c r="D3227" s="27"/>
      <c r="E3227" s="27"/>
      <c r="F3227" s="27"/>
      <c r="G3227" s="1"/>
      <c r="H3227" s="1"/>
      <c r="I3227" s="1"/>
    </row>
    <row r="3228" spans="2:9">
      <c r="B3228" s="1"/>
      <c r="C3228" s="29"/>
      <c r="D3228" s="27"/>
      <c r="E3228" s="27"/>
      <c r="F3228" s="27"/>
      <c r="G3228" s="1"/>
      <c r="H3228" s="1"/>
      <c r="I3228" s="1"/>
    </row>
    <row r="3229" spans="2:9">
      <c r="B3229" s="1"/>
      <c r="C3229" s="29"/>
      <c r="D3229" s="27"/>
      <c r="E3229" s="27"/>
      <c r="F3229" s="27"/>
      <c r="G3229" s="1"/>
      <c r="H3229" s="1"/>
      <c r="I3229" s="1"/>
    </row>
    <row r="3230" spans="2:9">
      <c r="B3230" s="1"/>
      <c r="C3230" s="29"/>
      <c r="D3230" s="27"/>
      <c r="E3230" s="27"/>
      <c r="F3230" s="27"/>
      <c r="G3230" s="1"/>
      <c r="H3230" s="1"/>
      <c r="I3230" s="1"/>
    </row>
    <row r="3231" spans="2:9">
      <c r="B3231" s="1"/>
      <c r="C3231" s="29"/>
      <c r="D3231" s="27"/>
      <c r="E3231" s="27"/>
      <c r="F3231" s="27"/>
      <c r="G3231" s="1"/>
      <c r="H3231" s="1"/>
      <c r="I3231" s="1"/>
    </row>
    <row r="3232" spans="2:9">
      <c r="B3232" s="1"/>
      <c r="C3232" s="29"/>
      <c r="D3232" s="27"/>
      <c r="E3232" s="27"/>
      <c r="F3232" s="27"/>
      <c r="G3232" s="1"/>
      <c r="H3232" s="1"/>
      <c r="I3232" s="1"/>
    </row>
    <row r="3233" spans="2:9">
      <c r="B3233" s="1"/>
      <c r="C3233" s="29"/>
      <c r="D3233" s="27"/>
      <c r="E3233" s="27"/>
      <c r="F3233" s="27"/>
      <c r="G3233" s="1"/>
      <c r="H3233" s="1"/>
      <c r="I3233" s="1"/>
    </row>
    <row r="3234" spans="2:9">
      <c r="B3234" s="1"/>
      <c r="C3234" s="29"/>
      <c r="D3234" s="27"/>
      <c r="E3234" s="27"/>
      <c r="F3234" s="27"/>
      <c r="G3234" s="1"/>
      <c r="H3234" s="1"/>
      <c r="I3234" s="1"/>
    </row>
    <row r="3235" spans="2:9">
      <c r="B3235" s="1"/>
      <c r="C3235" s="29"/>
      <c r="D3235" s="27"/>
      <c r="E3235" s="27"/>
      <c r="F3235" s="27"/>
      <c r="G3235" s="1"/>
      <c r="H3235" s="1"/>
      <c r="I3235" s="1"/>
    </row>
    <row r="3236" spans="2:9">
      <c r="B3236" s="1"/>
      <c r="C3236" s="29"/>
      <c r="D3236" s="27"/>
      <c r="E3236" s="27"/>
      <c r="F3236" s="27"/>
      <c r="G3236" s="1"/>
      <c r="H3236" s="1"/>
      <c r="I3236" s="1"/>
    </row>
    <row r="3237" spans="2:9">
      <c r="B3237" s="1"/>
      <c r="C3237" s="29"/>
      <c r="D3237" s="27"/>
      <c r="E3237" s="27"/>
      <c r="F3237" s="27"/>
      <c r="G3237" s="1"/>
      <c r="H3237" s="1"/>
      <c r="I3237" s="1"/>
    </row>
    <row r="3238" spans="2:9">
      <c r="B3238" s="1"/>
      <c r="C3238" s="29"/>
      <c r="D3238" s="27"/>
      <c r="E3238" s="27"/>
      <c r="F3238" s="27"/>
      <c r="G3238" s="1"/>
      <c r="H3238" s="1"/>
      <c r="I3238" s="1"/>
    </row>
    <row r="3239" spans="2:9">
      <c r="B3239" s="1"/>
      <c r="C3239" s="29"/>
      <c r="D3239" s="27"/>
      <c r="E3239" s="27"/>
      <c r="F3239" s="27"/>
      <c r="G3239" s="1"/>
      <c r="H3239" s="1"/>
      <c r="I3239" s="1"/>
    </row>
    <row r="3240" spans="2:9">
      <c r="B3240" s="1"/>
      <c r="C3240" s="29"/>
      <c r="D3240" s="27"/>
      <c r="E3240" s="27"/>
      <c r="F3240" s="27"/>
      <c r="G3240" s="1"/>
      <c r="H3240" s="1"/>
      <c r="I3240" s="1"/>
    </row>
    <row r="3241" spans="2:9">
      <c r="B3241" s="1"/>
      <c r="C3241" s="29"/>
      <c r="D3241" s="27"/>
      <c r="E3241" s="27"/>
      <c r="F3241" s="27"/>
      <c r="G3241" s="1"/>
      <c r="H3241" s="1"/>
      <c r="I3241" s="1"/>
    </row>
    <row r="3242" spans="2:9">
      <c r="B3242" s="1"/>
      <c r="C3242" s="29"/>
      <c r="D3242" s="27"/>
      <c r="E3242" s="27"/>
      <c r="F3242" s="27"/>
      <c r="G3242" s="1"/>
      <c r="H3242" s="1"/>
      <c r="I3242" s="1"/>
    </row>
    <row r="3243" spans="2:9">
      <c r="B3243" s="1"/>
      <c r="C3243" s="29"/>
      <c r="D3243" s="27"/>
      <c r="E3243" s="27"/>
      <c r="F3243" s="27"/>
      <c r="G3243" s="1"/>
      <c r="H3243" s="1"/>
      <c r="I3243" s="1"/>
    </row>
    <row r="3244" spans="2:9">
      <c r="B3244" s="1"/>
      <c r="C3244" s="29"/>
      <c r="D3244" s="27"/>
      <c r="E3244" s="27"/>
      <c r="F3244" s="27"/>
      <c r="G3244" s="1"/>
      <c r="H3244" s="1"/>
      <c r="I3244" s="1"/>
    </row>
    <row r="3245" spans="2:9">
      <c r="B3245" s="1"/>
      <c r="C3245" s="29"/>
      <c r="D3245" s="27"/>
      <c r="E3245" s="27"/>
      <c r="F3245" s="27"/>
      <c r="G3245" s="1"/>
      <c r="H3245" s="1"/>
      <c r="I3245" s="1"/>
    </row>
    <row r="3246" spans="2:9">
      <c r="B3246" s="1"/>
      <c r="C3246" s="29"/>
      <c r="D3246" s="27"/>
      <c r="E3246" s="27"/>
      <c r="F3246" s="27"/>
      <c r="G3246" s="1"/>
      <c r="H3246" s="1"/>
      <c r="I3246" s="1"/>
    </row>
    <row r="3247" spans="2:9">
      <c r="B3247" s="1"/>
      <c r="C3247" s="29"/>
      <c r="D3247" s="27"/>
      <c r="E3247" s="27"/>
      <c r="F3247" s="27"/>
      <c r="G3247" s="1"/>
      <c r="H3247" s="1"/>
      <c r="I3247" s="1"/>
    </row>
    <row r="3248" spans="2:9">
      <c r="B3248" s="1"/>
      <c r="C3248" s="29"/>
      <c r="D3248" s="27"/>
      <c r="E3248" s="27"/>
      <c r="F3248" s="27"/>
      <c r="G3248" s="1"/>
      <c r="H3248" s="1"/>
      <c r="I3248" s="1"/>
    </row>
    <row r="3249" spans="2:9">
      <c r="B3249" s="1"/>
      <c r="C3249" s="29"/>
      <c r="D3249" s="27"/>
      <c r="E3249" s="27"/>
      <c r="F3249" s="27"/>
      <c r="G3249" s="1"/>
      <c r="H3249" s="1"/>
      <c r="I3249" s="1"/>
    </row>
    <row r="3250" spans="2:9">
      <c r="B3250" s="1"/>
      <c r="C3250" s="29"/>
      <c r="D3250" s="27"/>
      <c r="E3250" s="27"/>
      <c r="F3250" s="27"/>
      <c r="G3250" s="1"/>
      <c r="H3250" s="1"/>
      <c r="I3250" s="1"/>
    </row>
    <row r="3251" spans="2:9">
      <c r="B3251" s="1"/>
      <c r="C3251" s="29"/>
      <c r="D3251" s="27"/>
      <c r="E3251" s="27"/>
      <c r="F3251" s="27"/>
      <c r="G3251" s="1"/>
      <c r="H3251" s="1"/>
      <c r="I3251" s="1"/>
    </row>
    <row r="3252" spans="2:9">
      <c r="B3252" s="1"/>
      <c r="C3252" s="29"/>
      <c r="D3252" s="27"/>
      <c r="E3252" s="27"/>
      <c r="F3252" s="27"/>
      <c r="G3252" s="1"/>
      <c r="H3252" s="1"/>
      <c r="I3252" s="1"/>
    </row>
    <row r="3253" spans="2:9">
      <c r="B3253" s="1"/>
      <c r="C3253" s="29"/>
      <c r="D3253" s="27"/>
      <c r="E3253" s="27"/>
      <c r="F3253" s="27"/>
      <c r="G3253" s="1"/>
      <c r="H3253" s="1"/>
      <c r="I3253" s="1"/>
    </row>
    <row r="3254" spans="2:9">
      <c r="B3254" s="1"/>
      <c r="C3254" s="29"/>
      <c r="D3254" s="27"/>
      <c r="E3254" s="27"/>
      <c r="F3254" s="27"/>
      <c r="G3254" s="1"/>
      <c r="H3254" s="1"/>
      <c r="I3254" s="1"/>
    </row>
    <row r="3255" spans="2:9">
      <c r="B3255" s="1"/>
      <c r="C3255" s="29"/>
      <c r="D3255" s="27"/>
      <c r="E3255" s="27"/>
      <c r="F3255" s="27"/>
      <c r="G3255" s="1"/>
      <c r="H3255" s="1"/>
      <c r="I3255" s="1"/>
    </row>
    <row r="3256" spans="2:9">
      <c r="B3256" s="1"/>
      <c r="C3256" s="29"/>
      <c r="D3256" s="27"/>
      <c r="E3256" s="27"/>
      <c r="F3256" s="27"/>
      <c r="G3256" s="1"/>
      <c r="H3256" s="1"/>
      <c r="I3256" s="1"/>
    </row>
    <row r="3257" spans="2:9">
      <c r="B3257" s="1"/>
      <c r="C3257" s="29"/>
      <c r="D3257" s="27"/>
      <c r="E3257" s="27"/>
      <c r="F3257" s="27"/>
      <c r="G3257" s="1"/>
      <c r="H3257" s="1"/>
      <c r="I3257" s="1"/>
    </row>
    <row r="3258" spans="2:9">
      <c r="B3258" s="1"/>
      <c r="C3258" s="29"/>
      <c r="D3258" s="27"/>
      <c r="E3258" s="27"/>
      <c r="F3258" s="27"/>
      <c r="G3258" s="1"/>
      <c r="H3258" s="1"/>
      <c r="I3258" s="1"/>
    </row>
    <row r="3259" spans="2:9">
      <c r="B3259" s="1"/>
      <c r="C3259" s="29"/>
      <c r="D3259" s="27"/>
      <c r="E3259" s="27"/>
      <c r="F3259" s="27"/>
      <c r="G3259" s="1"/>
      <c r="H3259" s="1"/>
      <c r="I3259" s="1"/>
    </row>
    <row r="3260" spans="2:9">
      <c r="B3260" s="1"/>
      <c r="C3260" s="29"/>
      <c r="D3260" s="27"/>
      <c r="E3260" s="27"/>
      <c r="F3260" s="27"/>
      <c r="G3260" s="1"/>
      <c r="H3260" s="1"/>
      <c r="I3260" s="1"/>
    </row>
    <row r="3261" spans="2:9">
      <c r="B3261" s="1"/>
      <c r="C3261" s="29"/>
      <c r="D3261" s="27"/>
      <c r="E3261" s="27"/>
      <c r="F3261" s="27"/>
      <c r="G3261" s="1"/>
      <c r="H3261" s="1"/>
      <c r="I3261" s="1"/>
    </row>
    <row r="3262" spans="2:9">
      <c r="B3262" s="1"/>
      <c r="C3262" s="29"/>
      <c r="D3262" s="27"/>
      <c r="E3262" s="27"/>
      <c r="F3262" s="27"/>
      <c r="G3262" s="1"/>
      <c r="H3262" s="1"/>
      <c r="I3262" s="1"/>
    </row>
    <row r="3263" spans="2:9">
      <c r="B3263" s="1"/>
      <c r="C3263" s="29"/>
      <c r="D3263" s="27"/>
      <c r="E3263" s="27"/>
      <c r="F3263" s="27"/>
      <c r="G3263" s="1"/>
      <c r="H3263" s="1"/>
      <c r="I3263" s="1"/>
    </row>
    <row r="3264" spans="2:9">
      <c r="B3264" s="1"/>
      <c r="C3264" s="29"/>
      <c r="D3264" s="27"/>
      <c r="E3264" s="27"/>
      <c r="F3264" s="27"/>
      <c r="G3264" s="1"/>
      <c r="H3264" s="1"/>
      <c r="I3264" s="1"/>
    </row>
    <row r="3265" spans="2:9">
      <c r="B3265" s="1"/>
      <c r="C3265" s="29"/>
      <c r="D3265" s="27"/>
      <c r="E3265" s="27"/>
      <c r="F3265" s="27"/>
      <c r="G3265" s="1"/>
      <c r="H3265" s="1"/>
      <c r="I3265" s="1"/>
    </row>
    <row r="3266" spans="2:9">
      <c r="B3266" s="1"/>
      <c r="C3266" s="29"/>
      <c r="D3266" s="27"/>
      <c r="E3266" s="27"/>
      <c r="F3266" s="27"/>
      <c r="G3266" s="1"/>
      <c r="H3266" s="1"/>
      <c r="I3266" s="1"/>
    </row>
    <row r="3267" spans="2:9">
      <c r="B3267" s="1"/>
      <c r="C3267" s="29"/>
      <c r="D3267" s="27"/>
      <c r="E3267" s="27"/>
      <c r="F3267" s="27"/>
      <c r="G3267" s="1"/>
      <c r="H3267" s="1"/>
      <c r="I3267" s="1"/>
    </row>
    <row r="3268" spans="2:9">
      <c r="B3268" s="1"/>
      <c r="C3268" s="29"/>
      <c r="D3268" s="27"/>
      <c r="E3268" s="27"/>
      <c r="F3268" s="27"/>
      <c r="G3268" s="1"/>
      <c r="H3268" s="1"/>
      <c r="I3268" s="1"/>
    </row>
    <row r="3269" spans="2:9">
      <c r="B3269" s="1"/>
      <c r="C3269" s="29"/>
      <c r="D3269" s="27"/>
      <c r="E3269" s="27"/>
      <c r="F3269" s="27"/>
      <c r="G3269" s="1"/>
      <c r="H3269" s="1"/>
      <c r="I3269" s="1"/>
    </row>
    <row r="3270" spans="2:9">
      <c r="B3270" s="1"/>
      <c r="C3270" s="29"/>
      <c r="D3270" s="27"/>
      <c r="E3270" s="27"/>
      <c r="F3270" s="27"/>
      <c r="G3270" s="1"/>
      <c r="H3270" s="1"/>
      <c r="I3270" s="1"/>
    </row>
    <row r="3271" spans="2:9">
      <c r="B3271" s="1"/>
      <c r="C3271" s="29"/>
      <c r="D3271" s="27"/>
      <c r="E3271" s="27"/>
      <c r="F3271" s="27"/>
      <c r="G3271" s="1"/>
      <c r="H3271" s="1"/>
      <c r="I3271" s="1"/>
    </row>
    <row r="3272" spans="2:9">
      <c r="B3272" s="1"/>
      <c r="C3272" s="29"/>
      <c r="D3272" s="27"/>
      <c r="E3272" s="27"/>
      <c r="F3272" s="27"/>
      <c r="G3272" s="1"/>
      <c r="H3272" s="1"/>
      <c r="I3272" s="1"/>
    </row>
    <row r="3273" spans="2:9">
      <c r="B3273" s="1"/>
      <c r="C3273" s="29"/>
      <c r="D3273" s="27"/>
      <c r="E3273" s="27"/>
      <c r="F3273" s="27"/>
      <c r="G3273" s="1"/>
      <c r="H3273" s="1"/>
      <c r="I3273" s="1"/>
    </row>
    <row r="3274" spans="2:9">
      <c r="B3274" s="1"/>
      <c r="C3274" s="29"/>
      <c r="D3274" s="27"/>
      <c r="E3274" s="27"/>
      <c r="F3274" s="27"/>
      <c r="G3274" s="1"/>
      <c r="H3274" s="1"/>
      <c r="I3274" s="1"/>
    </row>
    <row r="3275" spans="2:9">
      <c r="B3275" s="1"/>
      <c r="C3275" s="29"/>
      <c r="D3275" s="27"/>
      <c r="E3275" s="27"/>
      <c r="F3275" s="27"/>
      <c r="G3275" s="1"/>
      <c r="H3275" s="1"/>
      <c r="I3275" s="1"/>
    </row>
    <row r="3276" spans="2:9">
      <c r="B3276" s="1"/>
      <c r="C3276" s="29"/>
      <c r="D3276" s="27"/>
      <c r="E3276" s="27"/>
      <c r="F3276" s="27"/>
      <c r="G3276" s="1"/>
      <c r="H3276" s="1"/>
      <c r="I3276" s="1"/>
    </row>
    <row r="3277" spans="2:9">
      <c r="B3277" s="1"/>
      <c r="C3277" s="29"/>
      <c r="D3277" s="27"/>
      <c r="E3277" s="27"/>
      <c r="F3277" s="27"/>
      <c r="G3277" s="1"/>
      <c r="H3277" s="1"/>
      <c r="I3277" s="1"/>
    </row>
    <row r="3278" spans="2:9">
      <c r="B3278" s="1"/>
      <c r="C3278" s="29"/>
      <c r="D3278" s="27"/>
      <c r="E3278" s="27"/>
      <c r="F3278" s="27"/>
      <c r="G3278" s="1"/>
      <c r="H3278" s="1"/>
      <c r="I3278" s="1"/>
    </row>
    <row r="3279" spans="2:9">
      <c r="B3279" s="1"/>
      <c r="C3279" s="29"/>
      <c r="D3279" s="27"/>
      <c r="E3279" s="27"/>
      <c r="F3279" s="27"/>
      <c r="G3279" s="1"/>
      <c r="H3279" s="1"/>
      <c r="I3279" s="1"/>
    </row>
    <row r="3280" spans="2:9">
      <c r="B3280" s="1"/>
      <c r="C3280" s="29"/>
      <c r="D3280" s="27"/>
      <c r="E3280" s="27"/>
      <c r="F3280" s="27"/>
      <c r="G3280" s="1"/>
      <c r="H3280" s="1"/>
      <c r="I3280" s="1"/>
    </row>
    <row r="3281" spans="2:9">
      <c r="B3281" s="1"/>
      <c r="C3281" s="29"/>
      <c r="D3281" s="27"/>
      <c r="E3281" s="27"/>
      <c r="F3281" s="27"/>
      <c r="G3281" s="1"/>
      <c r="H3281" s="1"/>
      <c r="I3281" s="1"/>
    </row>
    <row r="3282" spans="2:9">
      <c r="B3282" s="1"/>
      <c r="C3282" s="29"/>
      <c r="D3282" s="27"/>
      <c r="E3282" s="27"/>
      <c r="F3282" s="27"/>
      <c r="G3282" s="1"/>
      <c r="H3282" s="1"/>
      <c r="I3282" s="1"/>
    </row>
    <row r="3283" spans="2:9">
      <c r="B3283" s="1"/>
      <c r="C3283" s="29"/>
      <c r="D3283" s="27"/>
      <c r="E3283" s="27"/>
      <c r="F3283" s="27"/>
      <c r="G3283" s="1"/>
      <c r="H3283" s="1"/>
      <c r="I3283" s="1"/>
    </row>
    <row r="3284" spans="2:9">
      <c r="B3284" s="1"/>
      <c r="C3284" s="29"/>
      <c r="D3284" s="27"/>
      <c r="E3284" s="27"/>
      <c r="F3284" s="27"/>
      <c r="G3284" s="1"/>
      <c r="H3284" s="1"/>
      <c r="I3284" s="1"/>
    </row>
    <row r="3285" spans="2:9">
      <c r="B3285" s="1"/>
      <c r="C3285" s="29"/>
      <c r="D3285" s="27"/>
      <c r="E3285" s="27"/>
      <c r="F3285" s="27"/>
      <c r="G3285" s="1"/>
      <c r="H3285" s="1"/>
      <c r="I3285" s="1"/>
    </row>
    <row r="3286" spans="2:9">
      <c r="B3286" s="1"/>
      <c r="C3286" s="29"/>
      <c r="D3286" s="27"/>
      <c r="E3286" s="27"/>
      <c r="F3286" s="27"/>
      <c r="G3286" s="1"/>
      <c r="H3286" s="1"/>
      <c r="I3286" s="1"/>
    </row>
    <row r="3287" spans="2:9">
      <c r="B3287" s="1"/>
      <c r="C3287" s="29"/>
      <c r="D3287" s="27"/>
      <c r="E3287" s="27"/>
      <c r="F3287" s="27"/>
      <c r="G3287" s="1"/>
      <c r="H3287" s="1"/>
      <c r="I3287" s="1"/>
    </row>
    <row r="3288" spans="2:9">
      <c r="B3288" s="1"/>
      <c r="C3288" s="29"/>
      <c r="D3288" s="27"/>
      <c r="E3288" s="27"/>
      <c r="F3288" s="27"/>
      <c r="G3288" s="1"/>
      <c r="H3288" s="1"/>
      <c r="I3288" s="1"/>
    </row>
    <row r="3289" spans="2:9">
      <c r="B3289" s="1"/>
      <c r="C3289" s="29"/>
      <c r="D3289" s="27"/>
      <c r="E3289" s="27"/>
      <c r="F3289" s="27"/>
      <c r="G3289" s="1"/>
      <c r="H3289" s="1"/>
      <c r="I3289" s="1"/>
    </row>
    <row r="3290" spans="2:9">
      <c r="B3290" s="1"/>
      <c r="C3290" s="29"/>
      <c r="D3290" s="27"/>
      <c r="E3290" s="27"/>
      <c r="F3290" s="27"/>
      <c r="G3290" s="1"/>
      <c r="H3290" s="1"/>
      <c r="I3290" s="1"/>
    </row>
    <row r="3291" spans="2:9">
      <c r="B3291" s="1"/>
      <c r="C3291" s="29"/>
      <c r="D3291" s="27"/>
      <c r="E3291" s="27"/>
      <c r="F3291" s="27"/>
      <c r="G3291" s="1"/>
      <c r="H3291" s="1"/>
      <c r="I3291" s="1"/>
    </row>
    <row r="3292" spans="2:9">
      <c r="B3292" s="1"/>
      <c r="C3292" s="29"/>
      <c r="D3292" s="27"/>
      <c r="E3292" s="27"/>
      <c r="F3292" s="27"/>
      <c r="G3292" s="1"/>
      <c r="H3292" s="1"/>
      <c r="I3292" s="1"/>
    </row>
    <row r="3293" spans="2:9">
      <c r="B3293" s="1"/>
      <c r="C3293" s="29"/>
      <c r="D3293" s="27"/>
      <c r="E3293" s="27"/>
      <c r="F3293" s="27"/>
      <c r="G3293" s="1"/>
      <c r="H3293" s="1"/>
      <c r="I3293" s="1"/>
    </row>
    <row r="3294" spans="2:9">
      <c r="B3294" s="1"/>
      <c r="C3294" s="29"/>
      <c r="D3294" s="27"/>
      <c r="E3294" s="27"/>
      <c r="F3294" s="27"/>
      <c r="G3294" s="1"/>
      <c r="H3294" s="1"/>
      <c r="I3294" s="1"/>
    </row>
    <row r="3295" spans="2:9">
      <c r="B3295" s="1"/>
      <c r="C3295" s="29"/>
      <c r="D3295" s="27"/>
      <c r="E3295" s="27"/>
      <c r="F3295" s="27"/>
      <c r="G3295" s="1"/>
      <c r="H3295" s="1"/>
      <c r="I3295" s="1"/>
    </row>
    <row r="3296" spans="2:9">
      <c r="B3296" s="1"/>
      <c r="C3296" s="29"/>
      <c r="D3296" s="27"/>
      <c r="E3296" s="27"/>
      <c r="F3296" s="27"/>
      <c r="G3296" s="1"/>
      <c r="H3296" s="1"/>
      <c r="I3296" s="1"/>
    </row>
    <row r="3297" spans="2:9">
      <c r="B3297" s="1"/>
      <c r="C3297" s="29"/>
      <c r="D3297" s="27"/>
      <c r="E3297" s="27"/>
      <c r="F3297" s="27"/>
      <c r="G3297" s="1"/>
      <c r="H3297" s="1"/>
      <c r="I3297" s="1"/>
    </row>
    <row r="3298" spans="2:9">
      <c r="B3298" s="1"/>
      <c r="C3298" s="29"/>
      <c r="D3298" s="27"/>
      <c r="E3298" s="27"/>
      <c r="F3298" s="27"/>
      <c r="G3298" s="1"/>
      <c r="H3298" s="1"/>
      <c r="I3298" s="1"/>
    </row>
    <row r="3299" spans="2:9">
      <c r="B3299" s="1"/>
      <c r="C3299" s="29"/>
      <c r="D3299" s="27"/>
      <c r="E3299" s="27"/>
      <c r="F3299" s="27"/>
      <c r="G3299" s="1"/>
      <c r="H3299" s="1"/>
      <c r="I3299" s="1"/>
    </row>
    <row r="3300" spans="2:9">
      <c r="B3300" s="1"/>
      <c r="C3300" s="29"/>
      <c r="D3300" s="27"/>
      <c r="E3300" s="27"/>
      <c r="F3300" s="27"/>
      <c r="G3300" s="1"/>
      <c r="H3300" s="1"/>
      <c r="I3300" s="1"/>
    </row>
    <row r="3301" spans="2:9">
      <c r="B3301" s="1"/>
      <c r="C3301" s="29"/>
      <c r="D3301" s="27"/>
      <c r="E3301" s="27"/>
      <c r="F3301" s="27"/>
      <c r="G3301" s="1"/>
      <c r="H3301" s="1"/>
      <c r="I3301" s="1"/>
    </row>
    <row r="3302" spans="2:9">
      <c r="B3302" s="1"/>
      <c r="C3302" s="29"/>
      <c r="D3302" s="27"/>
      <c r="E3302" s="27"/>
      <c r="F3302" s="27"/>
      <c r="G3302" s="1"/>
      <c r="H3302" s="1"/>
      <c r="I3302" s="1"/>
    </row>
    <row r="3303" spans="2:9">
      <c r="B3303" s="1"/>
      <c r="C3303" s="29"/>
      <c r="D3303" s="27"/>
      <c r="E3303" s="27"/>
      <c r="F3303" s="27"/>
      <c r="G3303" s="1"/>
      <c r="H3303" s="1"/>
      <c r="I3303" s="1"/>
    </row>
    <row r="3304" spans="2:9">
      <c r="B3304" s="1"/>
      <c r="C3304" s="29"/>
      <c r="D3304" s="27"/>
      <c r="E3304" s="27"/>
      <c r="F3304" s="27"/>
      <c r="G3304" s="1"/>
      <c r="H3304" s="1"/>
      <c r="I3304" s="1"/>
    </row>
    <row r="3305" spans="2:9">
      <c r="B3305" s="1"/>
      <c r="C3305" s="29"/>
      <c r="D3305" s="27"/>
      <c r="E3305" s="27"/>
      <c r="F3305" s="27"/>
      <c r="G3305" s="1"/>
      <c r="H3305" s="1"/>
      <c r="I3305" s="1"/>
    </row>
    <row r="3306" spans="2:9">
      <c r="B3306" s="1"/>
      <c r="C3306" s="29"/>
      <c r="D3306" s="27"/>
      <c r="E3306" s="27"/>
      <c r="F3306" s="27"/>
      <c r="G3306" s="1"/>
      <c r="H3306" s="1"/>
      <c r="I3306" s="1"/>
    </row>
    <row r="3307" spans="2:9">
      <c r="B3307" s="1"/>
      <c r="C3307" s="29"/>
      <c r="D3307" s="27"/>
      <c r="E3307" s="27"/>
      <c r="F3307" s="27"/>
      <c r="G3307" s="1"/>
      <c r="H3307" s="1"/>
      <c r="I3307" s="1"/>
    </row>
    <row r="3308" spans="2:9">
      <c r="B3308" s="1"/>
      <c r="C3308" s="29"/>
      <c r="D3308" s="27"/>
      <c r="E3308" s="27"/>
      <c r="F3308" s="27"/>
      <c r="G3308" s="1"/>
      <c r="H3308" s="1"/>
      <c r="I3308" s="1"/>
    </row>
    <row r="3309" spans="2:9">
      <c r="B3309" s="1"/>
      <c r="C3309" s="29"/>
      <c r="D3309" s="27"/>
      <c r="E3309" s="27"/>
      <c r="F3309" s="27"/>
      <c r="G3309" s="1"/>
      <c r="H3309" s="1"/>
      <c r="I3309" s="1"/>
    </row>
    <row r="3310" spans="2:9">
      <c r="B3310" s="1"/>
      <c r="C3310" s="29"/>
      <c r="D3310" s="27"/>
      <c r="E3310" s="27"/>
      <c r="F3310" s="27"/>
      <c r="G3310" s="1"/>
      <c r="H3310" s="1"/>
      <c r="I3310" s="1"/>
    </row>
    <row r="3311" spans="2:9">
      <c r="B3311" s="1"/>
      <c r="C3311" s="29"/>
      <c r="D3311" s="27"/>
      <c r="E3311" s="27"/>
      <c r="F3311" s="27"/>
      <c r="G3311" s="1"/>
      <c r="H3311" s="1"/>
      <c r="I3311" s="1"/>
    </row>
    <row r="3312" spans="2:9">
      <c r="B3312" s="1"/>
      <c r="C3312" s="29"/>
      <c r="D3312" s="27"/>
      <c r="E3312" s="27"/>
      <c r="F3312" s="27"/>
      <c r="G3312" s="1"/>
      <c r="H3312" s="1"/>
      <c r="I3312" s="1"/>
    </row>
    <row r="3313" spans="2:9">
      <c r="B3313" s="1"/>
      <c r="C3313" s="29"/>
      <c r="D3313" s="27"/>
      <c r="E3313" s="27"/>
      <c r="F3313" s="27"/>
      <c r="G3313" s="1"/>
      <c r="H3313" s="1"/>
      <c r="I3313" s="1"/>
    </row>
    <row r="3314" spans="2:9">
      <c r="B3314" s="1"/>
      <c r="C3314" s="29"/>
      <c r="D3314" s="27"/>
      <c r="E3314" s="27"/>
      <c r="F3314" s="27"/>
      <c r="G3314" s="1"/>
      <c r="H3314" s="1"/>
      <c r="I3314" s="1"/>
    </row>
    <row r="3315" spans="2:9">
      <c r="B3315" s="1"/>
      <c r="C3315" s="29"/>
      <c r="D3315" s="27"/>
      <c r="E3315" s="27"/>
      <c r="F3315" s="27"/>
      <c r="G3315" s="1"/>
      <c r="H3315" s="1"/>
      <c r="I3315" s="1"/>
    </row>
    <row r="3316" spans="2:9">
      <c r="B3316" s="1"/>
      <c r="C3316" s="29"/>
      <c r="D3316" s="27"/>
      <c r="E3316" s="27"/>
      <c r="F3316" s="27"/>
      <c r="G3316" s="1"/>
      <c r="H3316" s="1"/>
      <c r="I3316" s="1"/>
    </row>
    <row r="3317" spans="2:9">
      <c r="B3317" s="1"/>
      <c r="C3317" s="29"/>
      <c r="D3317" s="27"/>
      <c r="E3317" s="27"/>
      <c r="F3317" s="27"/>
      <c r="G3317" s="1"/>
      <c r="H3317" s="1"/>
      <c r="I3317" s="1"/>
    </row>
    <row r="3318" spans="2:9">
      <c r="B3318" s="1"/>
      <c r="C3318" s="29"/>
      <c r="D3318" s="27"/>
      <c r="E3318" s="27"/>
      <c r="F3318" s="27"/>
      <c r="G3318" s="1"/>
      <c r="H3318" s="1"/>
      <c r="I3318" s="1"/>
    </row>
    <row r="3319" spans="2:9">
      <c r="B3319" s="1"/>
      <c r="C3319" s="29"/>
      <c r="D3319" s="27"/>
      <c r="E3319" s="27"/>
      <c r="F3319" s="27"/>
      <c r="G3319" s="1"/>
      <c r="H3319" s="1"/>
      <c r="I3319" s="1"/>
    </row>
    <row r="3320" spans="2:9">
      <c r="B3320" s="1"/>
      <c r="C3320" s="29"/>
      <c r="D3320" s="27"/>
      <c r="E3320" s="27"/>
      <c r="F3320" s="27"/>
      <c r="G3320" s="1"/>
      <c r="H3320" s="1"/>
      <c r="I3320" s="1"/>
    </row>
    <row r="3321" spans="2:9">
      <c r="B3321" s="1"/>
      <c r="C3321" s="29"/>
      <c r="D3321" s="27"/>
      <c r="E3321" s="27"/>
      <c r="F3321" s="27"/>
      <c r="G3321" s="1"/>
      <c r="H3321" s="1"/>
      <c r="I3321" s="1"/>
    </row>
    <row r="3322" spans="2:9">
      <c r="B3322" s="1"/>
      <c r="C3322" s="29"/>
      <c r="D3322" s="27"/>
      <c r="E3322" s="27"/>
      <c r="F3322" s="27"/>
      <c r="G3322" s="1"/>
      <c r="H3322" s="1"/>
      <c r="I3322" s="1"/>
    </row>
    <row r="3323" spans="2:9">
      <c r="B3323" s="1"/>
      <c r="C3323" s="29"/>
      <c r="D3323" s="27"/>
      <c r="E3323" s="27"/>
      <c r="F3323" s="27"/>
      <c r="G3323" s="1"/>
      <c r="H3323" s="1"/>
      <c r="I3323" s="1"/>
    </row>
    <row r="3324" spans="2:9">
      <c r="B3324" s="1"/>
      <c r="C3324" s="29"/>
      <c r="D3324" s="27"/>
      <c r="E3324" s="27"/>
      <c r="F3324" s="27"/>
      <c r="G3324" s="1"/>
      <c r="H3324" s="1"/>
      <c r="I3324" s="1"/>
    </row>
    <row r="3325" spans="2:9">
      <c r="B3325" s="1"/>
      <c r="C3325" s="29"/>
      <c r="D3325" s="27"/>
      <c r="E3325" s="27"/>
      <c r="F3325" s="27"/>
      <c r="G3325" s="1"/>
      <c r="H3325" s="1"/>
      <c r="I3325" s="1"/>
    </row>
    <row r="3326" spans="2:9">
      <c r="B3326" s="1"/>
      <c r="C3326" s="29"/>
      <c r="D3326" s="27"/>
      <c r="E3326" s="27"/>
      <c r="F3326" s="27"/>
      <c r="G3326" s="1"/>
      <c r="H3326" s="1"/>
      <c r="I3326" s="1"/>
    </row>
    <row r="3327" spans="2:9">
      <c r="B3327" s="1"/>
      <c r="C3327" s="29"/>
      <c r="D3327" s="27"/>
      <c r="E3327" s="27"/>
      <c r="F3327" s="27"/>
      <c r="G3327" s="1"/>
      <c r="H3327" s="1"/>
      <c r="I3327" s="1"/>
    </row>
    <row r="3328" spans="2:9">
      <c r="B3328" s="1"/>
      <c r="C3328" s="29"/>
      <c r="D3328" s="27"/>
      <c r="E3328" s="27"/>
      <c r="F3328" s="27"/>
      <c r="G3328" s="1"/>
      <c r="H3328" s="1"/>
      <c r="I3328" s="1"/>
    </row>
    <row r="3329" spans="2:9">
      <c r="B3329" s="1"/>
      <c r="C3329" s="29"/>
      <c r="D3329" s="27"/>
      <c r="E3329" s="27"/>
      <c r="F3329" s="27"/>
      <c r="G3329" s="1"/>
      <c r="H3329" s="1"/>
      <c r="I3329" s="1"/>
    </row>
    <row r="3330" spans="2:9">
      <c r="B3330" s="1"/>
      <c r="C3330" s="29"/>
      <c r="D3330" s="27"/>
      <c r="E3330" s="27"/>
      <c r="F3330" s="27"/>
      <c r="G3330" s="1"/>
      <c r="H3330" s="1"/>
      <c r="I3330" s="1"/>
    </row>
    <row r="3331" spans="2:9">
      <c r="B3331" s="1"/>
      <c r="C3331" s="29"/>
      <c r="D3331" s="27"/>
      <c r="E3331" s="27"/>
      <c r="F3331" s="27"/>
      <c r="G3331" s="1"/>
      <c r="H3331" s="1"/>
      <c r="I3331" s="1"/>
    </row>
    <row r="3332" spans="2:9">
      <c r="B3332" s="1"/>
      <c r="C3332" s="29"/>
      <c r="D3332" s="27"/>
      <c r="E3332" s="27"/>
      <c r="F3332" s="27"/>
      <c r="G3332" s="1"/>
      <c r="H3332" s="1"/>
      <c r="I3332" s="1"/>
    </row>
    <row r="3333" spans="2:9">
      <c r="B3333" s="1"/>
      <c r="C3333" s="29"/>
      <c r="D3333" s="27"/>
      <c r="E3333" s="27"/>
      <c r="F3333" s="27"/>
      <c r="G3333" s="1"/>
      <c r="H3333" s="1"/>
      <c r="I3333" s="1"/>
    </row>
    <row r="3334" spans="2:9">
      <c r="B3334" s="1"/>
      <c r="C3334" s="29"/>
      <c r="D3334" s="27"/>
      <c r="E3334" s="27"/>
      <c r="F3334" s="27"/>
      <c r="G3334" s="1"/>
      <c r="H3334" s="1"/>
      <c r="I3334" s="1"/>
    </row>
    <row r="3335" spans="2:9">
      <c r="B3335" s="1"/>
      <c r="C3335" s="29"/>
      <c r="D3335" s="27"/>
      <c r="E3335" s="27"/>
      <c r="F3335" s="27"/>
      <c r="G3335" s="1"/>
      <c r="H3335" s="1"/>
      <c r="I3335" s="1"/>
    </row>
    <row r="3336" spans="2:9">
      <c r="B3336" s="1"/>
      <c r="C3336" s="29"/>
      <c r="D3336" s="27"/>
      <c r="E3336" s="27"/>
      <c r="F3336" s="27"/>
      <c r="G3336" s="1"/>
      <c r="H3336" s="1"/>
      <c r="I3336" s="1"/>
    </row>
    <row r="3337" spans="2:9">
      <c r="B3337" s="1"/>
      <c r="C3337" s="29"/>
      <c r="D3337" s="27"/>
      <c r="E3337" s="27"/>
      <c r="F3337" s="27"/>
      <c r="G3337" s="1"/>
      <c r="H3337" s="1"/>
      <c r="I3337" s="1"/>
    </row>
    <row r="3338" spans="2:9">
      <c r="B3338" s="1"/>
      <c r="C3338" s="29"/>
      <c r="D3338" s="27"/>
      <c r="E3338" s="27"/>
      <c r="F3338" s="27"/>
      <c r="G3338" s="1"/>
      <c r="H3338" s="1"/>
      <c r="I3338" s="1"/>
    </row>
    <row r="3339" spans="2:9">
      <c r="B3339" s="1"/>
      <c r="C3339" s="29"/>
      <c r="D3339" s="27"/>
      <c r="E3339" s="27"/>
      <c r="F3339" s="27"/>
      <c r="G3339" s="1"/>
      <c r="H3339" s="1"/>
      <c r="I3339" s="1"/>
    </row>
    <row r="3340" spans="2:9">
      <c r="B3340" s="1"/>
      <c r="C3340" s="29"/>
      <c r="D3340" s="27"/>
      <c r="E3340" s="27"/>
      <c r="F3340" s="27"/>
      <c r="G3340" s="1"/>
      <c r="H3340" s="1"/>
      <c r="I3340" s="1"/>
    </row>
    <row r="3341" spans="2:9">
      <c r="B3341" s="1"/>
      <c r="C3341" s="29"/>
      <c r="D3341" s="27"/>
      <c r="E3341" s="27"/>
      <c r="F3341" s="27"/>
      <c r="G3341" s="1"/>
      <c r="H3341" s="1"/>
      <c r="I3341" s="1"/>
    </row>
    <row r="3342" spans="2:9">
      <c r="B3342" s="1"/>
      <c r="C3342" s="29"/>
      <c r="D3342" s="27"/>
      <c r="E3342" s="27"/>
      <c r="F3342" s="27"/>
      <c r="G3342" s="1"/>
      <c r="H3342" s="1"/>
      <c r="I3342" s="1"/>
    </row>
    <row r="3343" spans="2:9">
      <c r="B3343" s="1"/>
      <c r="C3343" s="29"/>
      <c r="D3343" s="27"/>
      <c r="E3343" s="27"/>
      <c r="F3343" s="27"/>
      <c r="G3343" s="1"/>
      <c r="H3343" s="1"/>
      <c r="I3343" s="1"/>
    </row>
    <row r="3344" spans="2:9">
      <c r="B3344" s="1"/>
      <c r="C3344" s="29"/>
      <c r="D3344" s="27"/>
      <c r="E3344" s="27"/>
      <c r="F3344" s="27"/>
      <c r="G3344" s="1"/>
      <c r="H3344" s="1"/>
      <c r="I3344" s="1"/>
    </row>
    <row r="3345" spans="2:9">
      <c r="B3345" s="1"/>
      <c r="C3345" s="29"/>
      <c r="D3345" s="27"/>
      <c r="E3345" s="27"/>
      <c r="F3345" s="27"/>
      <c r="G3345" s="1"/>
      <c r="H3345" s="1"/>
      <c r="I3345" s="1"/>
    </row>
    <row r="3346" spans="2:9">
      <c r="B3346" s="1"/>
      <c r="C3346" s="29"/>
      <c r="D3346" s="27"/>
      <c r="E3346" s="27"/>
      <c r="F3346" s="27"/>
      <c r="G3346" s="1"/>
      <c r="H3346" s="1"/>
      <c r="I3346" s="1"/>
    </row>
    <row r="3347" spans="2:9">
      <c r="B3347" s="1"/>
      <c r="C3347" s="29"/>
      <c r="D3347" s="27"/>
      <c r="E3347" s="27"/>
      <c r="F3347" s="27"/>
      <c r="G3347" s="1"/>
      <c r="H3347" s="1"/>
      <c r="I3347" s="1"/>
    </row>
    <row r="3348" spans="2:9">
      <c r="B3348" s="1"/>
      <c r="C3348" s="29"/>
      <c r="D3348" s="27"/>
      <c r="E3348" s="27"/>
      <c r="F3348" s="27"/>
      <c r="G3348" s="1"/>
      <c r="H3348" s="1"/>
      <c r="I3348" s="1"/>
    </row>
    <row r="3349" spans="2:9">
      <c r="B3349" s="1"/>
      <c r="C3349" s="29"/>
      <c r="D3349" s="27"/>
      <c r="E3349" s="27"/>
      <c r="F3349" s="27"/>
      <c r="G3349" s="1"/>
      <c r="H3349" s="1"/>
      <c r="I3349" s="1"/>
    </row>
    <row r="3350" spans="2:9">
      <c r="B3350" s="1"/>
      <c r="C3350" s="29"/>
      <c r="D3350" s="27"/>
      <c r="E3350" s="27"/>
      <c r="F3350" s="27"/>
      <c r="G3350" s="1"/>
      <c r="H3350" s="1"/>
      <c r="I3350" s="1"/>
    </row>
    <row r="3351" spans="2:9">
      <c r="B3351" s="1"/>
      <c r="C3351" s="29"/>
      <c r="D3351" s="27"/>
      <c r="E3351" s="27"/>
      <c r="F3351" s="27"/>
      <c r="G3351" s="1"/>
      <c r="H3351" s="1"/>
      <c r="I3351" s="1"/>
    </row>
    <row r="3352" spans="2:9">
      <c r="B3352" s="1"/>
      <c r="C3352" s="29"/>
      <c r="D3352" s="27"/>
      <c r="E3352" s="27"/>
      <c r="F3352" s="27"/>
      <c r="G3352" s="1"/>
      <c r="H3352" s="1"/>
      <c r="I3352" s="1"/>
    </row>
    <row r="3353" spans="2:9">
      <c r="B3353" s="1"/>
      <c r="C3353" s="29"/>
      <c r="D3353" s="27"/>
      <c r="E3353" s="27"/>
      <c r="F3353" s="27"/>
      <c r="G3353" s="1"/>
      <c r="H3353" s="1"/>
      <c r="I3353" s="1"/>
    </row>
    <row r="3354" spans="2:9">
      <c r="B3354" s="1"/>
      <c r="C3354" s="29"/>
      <c r="D3354" s="27"/>
      <c r="E3354" s="27"/>
      <c r="F3354" s="27"/>
      <c r="G3354" s="1"/>
      <c r="H3354" s="1"/>
      <c r="I3354" s="1"/>
    </row>
    <row r="3355" spans="2:9">
      <c r="B3355" s="1"/>
      <c r="C3355" s="29"/>
      <c r="D3355" s="27"/>
      <c r="E3355" s="27"/>
      <c r="F3355" s="27"/>
      <c r="G3355" s="1"/>
      <c r="H3355" s="1"/>
      <c r="I3355" s="1"/>
    </row>
    <row r="3356" spans="2:9">
      <c r="B3356" s="1"/>
      <c r="C3356" s="29"/>
      <c r="D3356" s="27"/>
      <c r="E3356" s="27"/>
      <c r="F3356" s="27"/>
      <c r="G3356" s="1"/>
      <c r="H3356" s="1"/>
      <c r="I3356" s="1"/>
    </row>
    <row r="3357" spans="2:9">
      <c r="B3357" s="1"/>
      <c r="C3357" s="29"/>
      <c r="D3357" s="27"/>
      <c r="E3357" s="27"/>
      <c r="F3357" s="27"/>
      <c r="G3357" s="1"/>
      <c r="H3357" s="1"/>
      <c r="I3357" s="1"/>
    </row>
    <row r="3358" spans="2:9">
      <c r="B3358" s="1"/>
      <c r="C3358" s="29"/>
      <c r="D3358" s="27"/>
      <c r="E3358" s="27"/>
      <c r="F3358" s="27"/>
      <c r="G3358" s="1"/>
      <c r="H3358" s="1"/>
      <c r="I3358" s="1"/>
    </row>
    <row r="3359" spans="2:9">
      <c r="B3359" s="1"/>
      <c r="C3359" s="29"/>
      <c r="D3359" s="27"/>
      <c r="E3359" s="27"/>
      <c r="F3359" s="27"/>
      <c r="G3359" s="1"/>
      <c r="H3359" s="1"/>
      <c r="I3359" s="1"/>
    </row>
    <row r="3360" spans="2:9">
      <c r="B3360" s="1"/>
      <c r="C3360" s="29"/>
      <c r="D3360" s="27"/>
      <c r="E3360" s="27"/>
      <c r="F3360" s="27"/>
      <c r="G3360" s="1"/>
      <c r="H3360" s="1"/>
      <c r="I3360" s="1"/>
    </row>
    <row r="3361" spans="2:9">
      <c r="B3361" s="1"/>
      <c r="C3361" s="29"/>
      <c r="D3361" s="27"/>
      <c r="E3361" s="27"/>
      <c r="F3361" s="27"/>
      <c r="G3361" s="1"/>
      <c r="H3361" s="1"/>
      <c r="I3361" s="1"/>
    </row>
    <row r="3362" spans="2:9">
      <c r="B3362" s="1"/>
      <c r="C3362" s="29"/>
      <c r="D3362" s="27"/>
      <c r="E3362" s="27"/>
      <c r="F3362" s="27"/>
      <c r="G3362" s="1"/>
      <c r="H3362" s="1"/>
      <c r="I3362" s="1"/>
    </row>
    <row r="3363" spans="2:9">
      <c r="B3363" s="1"/>
      <c r="C3363" s="29"/>
      <c r="D3363" s="27"/>
      <c r="E3363" s="27"/>
      <c r="F3363" s="27"/>
      <c r="G3363" s="1"/>
      <c r="H3363" s="1"/>
      <c r="I3363" s="1"/>
    </row>
    <row r="3364" spans="2:9">
      <c r="B3364" s="1"/>
      <c r="C3364" s="29"/>
      <c r="D3364" s="27"/>
      <c r="E3364" s="27"/>
      <c r="F3364" s="27"/>
      <c r="G3364" s="1"/>
      <c r="H3364" s="1"/>
      <c r="I3364" s="1"/>
    </row>
    <row r="3365" spans="2:9">
      <c r="B3365" s="1"/>
      <c r="C3365" s="29"/>
      <c r="D3365" s="27"/>
      <c r="E3365" s="27"/>
      <c r="F3365" s="27"/>
      <c r="G3365" s="1"/>
      <c r="H3365" s="1"/>
      <c r="I3365" s="1"/>
    </row>
    <row r="3366" spans="2:9">
      <c r="B3366" s="1"/>
      <c r="C3366" s="29"/>
      <c r="D3366" s="27"/>
      <c r="E3366" s="27"/>
      <c r="F3366" s="27"/>
      <c r="G3366" s="1"/>
      <c r="H3366" s="1"/>
      <c r="I3366" s="1"/>
    </row>
    <row r="3367" spans="2:9">
      <c r="B3367" s="1"/>
      <c r="C3367" s="29"/>
      <c r="D3367" s="27"/>
      <c r="E3367" s="27"/>
      <c r="F3367" s="27"/>
      <c r="G3367" s="1"/>
      <c r="H3367" s="1"/>
      <c r="I3367" s="1"/>
    </row>
    <row r="3368" spans="2:9">
      <c r="B3368" s="1"/>
      <c r="C3368" s="29"/>
      <c r="D3368" s="27"/>
      <c r="E3368" s="27"/>
      <c r="F3368" s="27"/>
      <c r="G3368" s="1"/>
      <c r="H3368" s="1"/>
      <c r="I3368" s="1"/>
    </row>
    <row r="3369" spans="2:9">
      <c r="B3369" s="1"/>
      <c r="C3369" s="29"/>
      <c r="D3369" s="27"/>
      <c r="E3369" s="27"/>
      <c r="F3369" s="27"/>
      <c r="G3369" s="1"/>
      <c r="H3369" s="1"/>
      <c r="I3369" s="1"/>
    </row>
    <row r="3370" spans="2:9">
      <c r="B3370" s="1"/>
      <c r="C3370" s="29"/>
      <c r="D3370" s="27"/>
      <c r="E3370" s="27"/>
      <c r="F3370" s="27"/>
      <c r="G3370" s="1"/>
      <c r="H3370" s="1"/>
      <c r="I3370" s="1"/>
    </row>
    <row r="3371" spans="2:9">
      <c r="B3371" s="1"/>
      <c r="C3371" s="29"/>
      <c r="D3371" s="27"/>
      <c r="E3371" s="27"/>
      <c r="F3371" s="27"/>
      <c r="G3371" s="1"/>
      <c r="H3371" s="1"/>
      <c r="I3371" s="1"/>
    </row>
    <row r="3372" spans="2:9">
      <c r="B3372" s="1"/>
      <c r="C3372" s="29"/>
      <c r="D3372" s="27"/>
      <c r="E3372" s="27"/>
      <c r="F3372" s="27"/>
      <c r="G3372" s="1"/>
      <c r="H3372" s="1"/>
      <c r="I3372" s="1"/>
    </row>
    <row r="3373" spans="2:9">
      <c r="B3373" s="1"/>
      <c r="C3373" s="29"/>
      <c r="D3373" s="27"/>
      <c r="E3373" s="27"/>
      <c r="F3373" s="27"/>
      <c r="G3373" s="1"/>
      <c r="H3373" s="1"/>
      <c r="I3373" s="1"/>
    </row>
    <row r="3374" spans="2:9">
      <c r="B3374" s="1"/>
      <c r="C3374" s="29"/>
      <c r="D3374" s="27"/>
      <c r="E3374" s="27"/>
      <c r="F3374" s="27"/>
      <c r="G3374" s="1"/>
      <c r="H3374" s="1"/>
      <c r="I3374" s="1"/>
    </row>
    <row r="3375" spans="2:9">
      <c r="B3375" s="1"/>
      <c r="C3375" s="29"/>
      <c r="D3375" s="27"/>
      <c r="E3375" s="27"/>
      <c r="F3375" s="27"/>
      <c r="G3375" s="1"/>
      <c r="H3375" s="1"/>
      <c r="I3375" s="1"/>
    </row>
    <row r="3376" spans="2:9">
      <c r="B3376" s="1"/>
      <c r="C3376" s="29"/>
      <c r="D3376" s="27"/>
      <c r="E3376" s="27"/>
      <c r="F3376" s="27"/>
      <c r="G3376" s="1"/>
      <c r="H3376" s="1"/>
      <c r="I3376" s="1"/>
    </row>
    <row r="3377" spans="2:9">
      <c r="B3377" s="1"/>
      <c r="C3377" s="29"/>
      <c r="D3377" s="27"/>
      <c r="E3377" s="27"/>
      <c r="F3377" s="27"/>
      <c r="G3377" s="1"/>
      <c r="H3377" s="1"/>
      <c r="I3377" s="1"/>
    </row>
    <row r="3378" spans="2:9">
      <c r="B3378" s="1"/>
      <c r="C3378" s="29"/>
      <c r="D3378" s="27"/>
      <c r="E3378" s="27"/>
      <c r="F3378" s="27"/>
      <c r="G3378" s="1"/>
      <c r="H3378" s="1"/>
      <c r="I3378" s="1"/>
    </row>
    <row r="3379" spans="2:9">
      <c r="B3379" s="1"/>
      <c r="C3379" s="29"/>
      <c r="D3379" s="27"/>
      <c r="E3379" s="27"/>
      <c r="F3379" s="27"/>
      <c r="G3379" s="1"/>
      <c r="H3379" s="1"/>
      <c r="I3379" s="1"/>
    </row>
    <row r="3380" spans="2:9">
      <c r="B3380" s="1"/>
      <c r="C3380" s="29"/>
      <c r="D3380" s="27"/>
      <c r="E3380" s="27"/>
      <c r="F3380" s="27"/>
      <c r="G3380" s="1"/>
      <c r="H3380" s="1"/>
      <c r="I3380" s="1"/>
    </row>
    <row r="3381" spans="2:9">
      <c r="B3381" s="1"/>
      <c r="C3381" s="29"/>
      <c r="D3381" s="27"/>
      <c r="E3381" s="27"/>
      <c r="F3381" s="27"/>
      <c r="G3381" s="1"/>
      <c r="H3381" s="1"/>
      <c r="I3381" s="1"/>
    </row>
    <row r="3382" spans="2:9">
      <c r="B3382" s="1"/>
      <c r="C3382" s="29"/>
      <c r="D3382" s="27"/>
      <c r="E3382" s="27"/>
      <c r="F3382" s="27"/>
      <c r="G3382" s="1"/>
      <c r="H3382" s="1"/>
      <c r="I3382" s="1"/>
    </row>
    <row r="3383" spans="2:9">
      <c r="B3383" s="1"/>
      <c r="C3383" s="29"/>
      <c r="D3383" s="27"/>
      <c r="E3383" s="27"/>
      <c r="F3383" s="27"/>
      <c r="G3383" s="1"/>
      <c r="H3383" s="1"/>
      <c r="I3383" s="1"/>
    </row>
    <row r="3384" spans="2:9">
      <c r="B3384" s="1"/>
      <c r="C3384" s="29"/>
      <c r="D3384" s="27"/>
      <c r="E3384" s="27"/>
      <c r="F3384" s="27"/>
      <c r="G3384" s="1"/>
      <c r="H3384" s="1"/>
      <c r="I3384" s="1"/>
    </row>
    <row r="3385" spans="2:9">
      <c r="B3385" s="1"/>
      <c r="C3385" s="29"/>
      <c r="D3385" s="27"/>
      <c r="E3385" s="27"/>
      <c r="F3385" s="27"/>
      <c r="G3385" s="1"/>
      <c r="H3385" s="1"/>
      <c r="I3385" s="1"/>
    </row>
    <row r="3386" spans="2:9">
      <c r="B3386" s="1"/>
      <c r="C3386" s="29"/>
      <c r="D3386" s="27"/>
      <c r="E3386" s="27"/>
      <c r="F3386" s="27"/>
      <c r="G3386" s="1"/>
      <c r="H3386" s="1"/>
      <c r="I3386" s="1"/>
    </row>
    <row r="3387" spans="2:9">
      <c r="B3387" s="1"/>
      <c r="C3387" s="29"/>
      <c r="D3387" s="27"/>
      <c r="E3387" s="27"/>
      <c r="F3387" s="27"/>
      <c r="G3387" s="1"/>
      <c r="H3387" s="1"/>
      <c r="I3387" s="1"/>
    </row>
    <row r="3388" spans="2:9">
      <c r="B3388" s="1"/>
      <c r="C3388" s="29"/>
      <c r="D3388" s="27"/>
      <c r="E3388" s="27"/>
      <c r="F3388" s="27"/>
      <c r="G3388" s="1"/>
      <c r="H3388" s="1"/>
      <c r="I3388" s="1"/>
    </row>
    <row r="3389" spans="2:9">
      <c r="B3389" s="1"/>
      <c r="C3389" s="29"/>
      <c r="D3389" s="27"/>
      <c r="E3389" s="27"/>
      <c r="F3389" s="27"/>
      <c r="G3389" s="1"/>
      <c r="H3389" s="1"/>
      <c r="I3389" s="1"/>
    </row>
    <row r="3390" spans="2:9">
      <c r="B3390" s="1"/>
      <c r="C3390" s="29"/>
      <c r="D3390" s="27"/>
      <c r="E3390" s="27"/>
      <c r="F3390" s="27"/>
      <c r="G3390" s="1"/>
      <c r="H3390" s="1"/>
      <c r="I3390" s="1"/>
    </row>
    <row r="3391" spans="2:9">
      <c r="B3391" s="1"/>
      <c r="C3391" s="29"/>
      <c r="D3391" s="27"/>
      <c r="E3391" s="27"/>
      <c r="F3391" s="27"/>
      <c r="G3391" s="1"/>
      <c r="H3391" s="1"/>
      <c r="I3391" s="1"/>
    </row>
    <row r="3392" spans="2:9">
      <c r="B3392" s="1"/>
      <c r="C3392" s="29"/>
      <c r="D3392" s="27"/>
      <c r="E3392" s="27"/>
      <c r="F3392" s="27"/>
      <c r="G3392" s="1"/>
      <c r="H3392" s="1"/>
      <c r="I3392" s="1"/>
    </row>
    <row r="3393" spans="2:9">
      <c r="B3393" s="1"/>
      <c r="C3393" s="29"/>
      <c r="D3393" s="27"/>
      <c r="E3393" s="27"/>
      <c r="F3393" s="27"/>
      <c r="G3393" s="1"/>
      <c r="H3393" s="1"/>
      <c r="I3393" s="1"/>
    </row>
    <row r="3394" spans="2:9">
      <c r="B3394" s="1"/>
      <c r="C3394" s="29"/>
      <c r="D3394" s="27"/>
      <c r="E3394" s="27"/>
      <c r="F3394" s="27"/>
      <c r="G3394" s="1"/>
      <c r="H3394" s="1"/>
      <c r="I3394" s="1"/>
    </row>
    <row r="3395" spans="2:9">
      <c r="B3395" s="1"/>
      <c r="C3395" s="29"/>
      <c r="D3395" s="27"/>
      <c r="E3395" s="27"/>
      <c r="F3395" s="27"/>
      <c r="G3395" s="1"/>
      <c r="H3395" s="1"/>
      <c r="I3395" s="1"/>
    </row>
    <row r="3396" spans="2:9">
      <c r="B3396" s="1"/>
      <c r="C3396" s="29"/>
      <c r="D3396" s="27"/>
      <c r="E3396" s="27"/>
      <c r="F3396" s="27"/>
      <c r="G3396" s="1"/>
      <c r="H3396" s="1"/>
      <c r="I3396" s="1"/>
    </row>
    <row r="3397" spans="2:9">
      <c r="B3397" s="1"/>
      <c r="C3397" s="29"/>
      <c r="D3397" s="27"/>
      <c r="E3397" s="27"/>
      <c r="F3397" s="27"/>
      <c r="G3397" s="1"/>
      <c r="H3397" s="1"/>
      <c r="I3397" s="1"/>
    </row>
    <row r="3398" spans="2:9">
      <c r="B3398" s="1"/>
      <c r="C3398" s="29"/>
      <c r="D3398" s="27"/>
      <c r="E3398" s="27"/>
      <c r="F3398" s="27"/>
      <c r="G3398" s="1"/>
      <c r="H3398" s="1"/>
      <c r="I3398" s="1"/>
    </row>
    <row r="3399" spans="2:9">
      <c r="B3399" s="1"/>
      <c r="C3399" s="29"/>
      <c r="D3399" s="27"/>
      <c r="E3399" s="27"/>
      <c r="F3399" s="27"/>
      <c r="G3399" s="1"/>
      <c r="H3399" s="1"/>
      <c r="I3399" s="1"/>
    </row>
    <row r="3400" spans="2:9">
      <c r="B3400" s="1"/>
      <c r="C3400" s="29"/>
      <c r="D3400" s="27"/>
      <c r="E3400" s="27"/>
      <c r="F3400" s="27"/>
      <c r="G3400" s="1"/>
      <c r="H3400" s="1"/>
      <c r="I3400" s="1"/>
    </row>
    <row r="3401" spans="2:9">
      <c r="B3401" s="1"/>
      <c r="C3401" s="29"/>
      <c r="D3401" s="27"/>
      <c r="E3401" s="27"/>
      <c r="F3401" s="27"/>
      <c r="G3401" s="1"/>
      <c r="H3401" s="1"/>
      <c r="I3401" s="1"/>
    </row>
    <row r="3402" spans="2:9">
      <c r="B3402" s="1"/>
      <c r="C3402" s="29"/>
      <c r="D3402" s="27"/>
      <c r="E3402" s="27"/>
      <c r="F3402" s="27"/>
      <c r="G3402" s="1"/>
      <c r="H3402" s="1"/>
      <c r="I3402" s="1"/>
    </row>
    <row r="3403" spans="2:9">
      <c r="B3403" s="1"/>
      <c r="C3403" s="29"/>
      <c r="D3403" s="27"/>
      <c r="E3403" s="27"/>
      <c r="F3403" s="27"/>
      <c r="G3403" s="1"/>
      <c r="H3403" s="1"/>
      <c r="I3403" s="1"/>
    </row>
    <row r="3404" spans="2:9">
      <c r="B3404" s="1"/>
      <c r="C3404" s="29"/>
      <c r="D3404" s="27"/>
      <c r="E3404" s="27"/>
      <c r="F3404" s="27"/>
      <c r="G3404" s="1"/>
      <c r="H3404" s="1"/>
      <c r="I3404" s="1"/>
    </row>
    <row r="3405" spans="2:9">
      <c r="B3405" s="1"/>
      <c r="C3405" s="29"/>
      <c r="D3405" s="27"/>
      <c r="E3405" s="27"/>
      <c r="F3405" s="27"/>
      <c r="G3405" s="1"/>
      <c r="H3405" s="1"/>
      <c r="I3405" s="1"/>
    </row>
    <row r="3406" spans="2:9">
      <c r="B3406" s="1"/>
      <c r="C3406" s="29"/>
      <c r="D3406" s="27"/>
      <c r="E3406" s="27"/>
      <c r="F3406" s="27"/>
      <c r="G3406" s="1"/>
      <c r="H3406" s="1"/>
      <c r="I3406" s="1"/>
    </row>
    <row r="3407" spans="2:9">
      <c r="B3407" s="1"/>
      <c r="C3407" s="29"/>
      <c r="D3407" s="27"/>
      <c r="E3407" s="27"/>
      <c r="F3407" s="27"/>
      <c r="G3407" s="1"/>
      <c r="H3407" s="1"/>
      <c r="I3407" s="1"/>
    </row>
    <row r="3408" spans="2:9">
      <c r="B3408" s="1"/>
      <c r="C3408" s="29"/>
      <c r="D3408" s="27"/>
      <c r="E3408" s="27"/>
      <c r="F3408" s="27"/>
      <c r="G3408" s="1"/>
      <c r="H3408" s="1"/>
      <c r="I3408" s="1"/>
    </row>
    <row r="3409" spans="2:9">
      <c r="B3409" s="1"/>
      <c r="C3409" s="29"/>
      <c r="D3409" s="27"/>
      <c r="E3409" s="27"/>
      <c r="F3409" s="27"/>
      <c r="G3409" s="1"/>
      <c r="H3409" s="1"/>
      <c r="I3409" s="1"/>
    </row>
    <row r="3410" spans="2:9">
      <c r="B3410" s="1"/>
      <c r="C3410" s="29"/>
      <c r="D3410" s="27"/>
      <c r="E3410" s="27"/>
      <c r="F3410" s="27"/>
      <c r="G3410" s="1"/>
      <c r="H3410" s="1"/>
      <c r="I3410" s="1"/>
    </row>
    <row r="3411" spans="2:9">
      <c r="B3411" s="1"/>
      <c r="C3411" s="29"/>
      <c r="D3411" s="27"/>
      <c r="E3411" s="27"/>
      <c r="F3411" s="27"/>
      <c r="G3411" s="1"/>
      <c r="H3411" s="1"/>
      <c r="I3411" s="1"/>
    </row>
    <row r="3412" spans="2:9">
      <c r="B3412" s="1"/>
      <c r="C3412" s="29"/>
      <c r="D3412" s="27"/>
      <c r="E3412" s="27"/>
      <c r="F3412" s="27"/>
      <c r="G3412" s="1"/>
      <c r="H3412" s="1"/>
      <c r="I3412" s="1"/>
    </row>
    <row r="3413" spans="2:9">
      <c r="B3413" s="1"/>
      <c r="C3413" s="29"/>
      <c r="D3413" s="27"/>
      <c r="E3413" s="27"/>
      <c r="F3413" s="27"/>
      <c r="G3413" s="1"/>
      <c r="H3413" s="1"/>
      <c r="I3413" s="1"/>
    </row>
    <row r="3414" spans="2:9">
      <c r="B3414" s="1"/>
      <c r="C3414" s="29"/>
      <c r="D3414" s="27"/>
      <c r="E3414" s="27"/>
      <c r="F3414" s="27"/>
      <c r="G3414" s="1"/>
      <c r="H3414" s="1"/>
      <c r="I3414" s="1"/>
    </row>
    <row r="3415" spans="2:9">
      <c r="B3415" s="1"/>
      <c r="C3415" s="29"/>
      <c r="D3415" s="27"/>
      <c r="E3415" s="27"/>
      <c r="F3415" s="27"/>
      <c r="G3415" s="1"/>
      <c r="H3415" s="1"/>
      <c r="I3415" s="1"/>
    </row>
    <row r="3416" spans="2:9">
      <c r="B3416" s="1"/>
      <c r="C3416" s="29"/>
      <c r="D3416" s="27"/>
      <c r="E3416" s="27"/>
      <c r="F3416" s="27"/>
      <c r="G3416" s="1"/>
      <c r="H3416" s="1"/>
      <c r="I3416" s="1"/>
    </row>
    <row r="3417" spans="2:9">
      <c r="B3417" s="1"/>
      <c r="C3417" s="29"/>
      <c r="D3417" s="27"/>
      <c r="E3417" s="27"/>
      <c r="F3417" s="27"/>
      <c r="G3417" s="1"/>
      <c r="H3417" s="1"/>
      <c r="I3417" s="1"/>
    </row>
    <row r="3418" spans="2:9">
      <c r="B3418" s="1"/>
      <c r="C3418" s="29"/>
      <c r="D3418" s="27"/>
      <c r="E3418" s="27"/>
      <c r="F3418" s="27"/>
      <c r="G3418" s="1"/>
      <c r="H3418" s="1"/>
      <c r="I3418" s="1"/>
    </row>
    <row r="3419" spans="2:9">
      <c r="B3419" s="1"/>
      <c r="C3419" s="29"/>
      <c r="D3419" s="27"/>
      <c r="E3419" s="27"/>
      <c r="F3419" s="27"/>
      <c r="G3419" s="1"/>
      <c r="H3419" s="1"/>
      <c r="I3419" s="1"/>
    </row>
    <row r="3420" spans="2:9">
      <c r="B3420" s="1"/>
      <c r="C3420" s="29"/>
      <c r="D3420" s="27"/>
      <c r="E3420" s="27"/>
      <c r="F3420" s="27"/>
      <c r="G3420" s="1"/>
      <c r="H3420" s="1"/>
      <c r="I3420" s="1"/>
    </row>
    <row r="3421" spans="2:9">
      <c r="B3421" s="1"/>
      <c r="C3421" s="29"/>
      <c r="D3421" s="27"/>
      <c r="E3421" s="27"/>
      <c r="F3421" s="27"/>
      <c r="G3421" s="1"/>
      <c r="H3421" s="1"/>
      <c r="I3421" s="1"/>
    </row>
    <row r="3422" spans="2:9">
      <c r="B3422" s="1"/>
      <c r="C3422" s="29"/>
      <c r="D3422" s="27"/>
      <c r="E3422" s="27"/>
      <c r="F3422" s="27"/>
      <c r="G3422" s="1"/>
      <c r="H3422" s="1"/>
      <c r="I3422" s="1"/>
    </row>
    <row r="3423" spans="2:9">
      <c r="B3423" s="1"/>
      <c r="C3423" s="29"/>
      <c r="D3423" s="27"/>
      <c r="E3423" s="27"/>
      <c r="F3423" s="27"/>
      <c r="G3423" s="1"/>
      <c r="H3423" s="1"/>
      <c r="I3423" s="1"/>
    </row>
    <row r="3424" spans="2:9">
      <c r="B3424" s="1"/>
      <c r="C3424" s="29"/>
      <c r="D3424" s="27"/>
      <c r="E3424" s="27"/>
      <c r="F3424" s="27"/>
      <c r="G3424" s="1"/>
      <c r="H3424" s="1"/>
      <c r="I3424" s="1"/>
    </row>
    <row r="3425" spans="2:9">
      <c r="B3425" s="1"/>
      <c r="C3425" s="29"/>
      <c r="D3425" s="27"/>
      <c r="E3425" s="27"/>
      <c r="F3425" s="27"/>
      <c r="G3425" s="1"/>
      <c r="H3425" s="1"/>
      <c r="I3425" s="1"/>
    </row>
    <row r="3426" spans="2:9">
      <c r="B3426" s="1"/>
      <c r="C3426" s="29"/>
      <c r="D3426" s="27"/>
      <c r="E3426" s="27"/>
      <c r="F3426" s="27"/>
      <c r="G3426" s="1"/>
      <c r="H3426" s="1"/>
      <c r="I3426" s="1"/>
    </row>
    <row r="3427" spans="2:9">
      <c r="B3427" s="1"/>
      <c r="C3427" s="29"/>
      <c r="D3427" s="27"/>
      <c r="E3427" s="27"/>
      <c r="F3427" s="27"/>
      <c r="G3427" s="1"/>
      <c r="H3427" s="1"/>
      <c r="I3427" s="1"/>
    </row>
    <row r="3428" spans="2:9">
      <c r="B3428" s="1"/>
      <c r="C3428" s="29"/>
      <c r="D3428" s="27"/>
      <c r="E3428" s="27"/>
      <c r="F3428" s="27"/>
      <c r="G3428" s="1"/>
      <c r="H3428" s="1"/>
      <c r="I3428" s="1"/>
    </row>
    <row r="3429" spans="2:9">
      <c r="B3429" s="1"/>
      <c r="C3429" s="29"/>
      <c r="D3429" s="27"/>
      <c r="E3429" s="27"/>
      <c r="F3429" s="27"/>
      <c r="G3429" s="1"/>
      <c r="H3429" s="1"/>
      <c r="I3429" s="1"/>
    </row>
    <row r="3430" spans="2:9">
      <c r="B3430" s="1"/>
      <c r="C3430" s="29"/>
      <c r="D3430" s="27"/>
      <c r="E3430" s="27"/>
      <c r="F3430" s="27"/>
      <c r="G3430" s="1"/>
      <c r="H3430" s="1"/>
      <c r="I3430" s="1"/>
    </row>
    <row r="3431" spans="2:9">
      <c r="B3431" s="1"/>
      <c r="C3431" s="29"/>
      <c r="D3431" s="27"/>
      <c r="E3431" s="27"/>
      <c r="F3431" s="27"/>
      <c r="G3431" s="1"/>
      <c r="H3431" s="1"/>
      <c r="I3431" s="1"/>
    </row>
    <row r="3432" spans="2:9">
      <c r="B3432" s="1"/>
      <c r="C3432" s="29"/>
      <c r="D3432" s="27"/>
      <c r="E3432" s="27"/>
      <c r="F3432" s="27"/>
      <c r="G3432" s="1"/>
      <c r="H3432" s="1"/>
      <c r="I3432" s="1"/>
    </row>
    <row r="3433" spans="2:9">
      <c r="B3433" s="1"/>
      <c r="C3433" s="29"/>
      <c r="D3433" s="27"/>
      <c r="E3433" s="27"/>
      <c r="F3433" s="27"/>
      <c r="G3433" s="1"/>
      <c r="H3433" s="1"/>
      <c r="I3433" s="1"/>
    </row>
    <row r="3434" spans="2:9">
      <c r="B3434" s="1"/>
      <c r="C3434" s="29"/>
      <c r="D3434" s="27"/>
      <c r="E3434" s="27"/>
      <c r="F3434" s="27"/>
      <c r="G3434" s="1"/>
      <c r="H3434" s="1"/>
      <c r="I3434" s="1"/>
    </row>
    <row r="3435" spans="2:9">
      <c r="B3435" s="1"/>
      <c r="C3435" s="29"/>
      <c r="D3435" s="27"/>
      <c r="E3435" s="27"/>
      <c r="F3435" s="27"/>
      <c r="G3435" s="1"/>
      <c r="H3435" s="1"/>
      <c r="I3435" s="1"/>
    </row>
    <row r="3436" spans="2:9">
      <c r="B3436" s="1"/>
      <c r="C3436" s="29"/>
      <c r="D3436" s="27"/>
      <c r="E3436" s="27"/>
      <c r="F3436" s="27"/>
      <c r="G3436" s="1"/>
      <c r="H3436" s="1"/>
      <c r="I3436" s="1"/>
    </row>
    <row r="3437" spans="2:9">
      <c r="B3437" s="1"/>
      <c r="C3437" s="29"/>
      <c r="D3437" s="27"/>
      <c r="E3437" s="27"/>
      <c r="F3437" s="27"/>
      <c r="G3437" s="1"/>
      <c r="H3437" s="1"/>
      <c r="I3437" s="1"/>
    </row>
    <row r="3438" spans="2:9">
      <c r="B3438" s="1"/>
      <c r="C3438" s="29"/>
      <c r="D3438" s="27"/>
      <c r="E3438" s="27"/>
      <c r="F3438" s="27"/>
      <c r="G3438" s="1"/>
      <c r="H3438" s="1"/>
      <c r="I3438" s="1"/>
    </row>
    <row r="3439" spans="2:9">
      <c r="B3439" s="1"/>
      <c r="C3439" s="29"/>
      <c r="D3439" s="27"/>
      <c r="E3439" s="27"/>
      <c r="F3439" s="27"/>
      <c r="G3439" s="1"/>
      <c r="H3439" s="1"/>
      <c r="I3439" s="1"/>
    </row>
    <row r="3440" spans="2:9">
      <c r="B3440" s="1"/>
      <c r="C3440" s="29"/>
      <c r="D3440" s="27"/>
      <c r="E3440" s="27"/>
      <c r="F3440" s="27"/>
      <c r="G3440" s="1"/>
      <c r="H3440" s="1"/>
      <c r="I3440" s="1"/>
    </row>
    <row r="3441" spans="2:9">
      <c r="B3441" s="1"/>
      <c r="C3441" s="29"/>
      <c r="D3441" s="27"/>
      <c r="E3441" s="27"/>
      <c r="F3441" s="27"/>
      <c r="G3441" s="1"/>
      <c r="H3441" s="1"/>
      <c r="I3441" s="1"/>
    </row>
    <row r="3442" spans="2:9">
      <c r="B3442" s="1"/>
      <c r="C3442" s="29"/>
      <c r="D3442" s="27"/>
      <c r="E3442" s="27"/>
      <c r="F3442" s="27"/>
      <c r="G3442" s="1"/>
      <c r="H3442" s="1"/>
      <c r="I3442" s="1"/>
    </row>
    <row r="3443" spans="2:9">
      <c r="B3443" s="1"/>
      <c r="C3443" s="29"/>
      <c r="D3443" s="27"/>
      <c r="E3443" s="27"/>
      <c r="F3443" s="27"/>
      <c r="G3443" s="1"/>
      <c r="H3443" s="1"/>
      <c r="I3443" s="1"/>
    </row>
    <row r="3444" spans="2:9">
      <c r="B3444" s="1"/>
      <c r="C3444" s="29"/>
      <c r="D3444" s="27"/>
      <c r="E3444" s="27"/>
      <c r="F3444" s="27"/>
      <c r="G3444" s="1"/>
      <c r="H3444" s="1"/>
      <c r="I3444" s="1"/>
    </row>
    <row r="3445" spans="2:9">
      <c r="B3445" s="1"/>
      <c r="C3445" s="29"/>
      <c r="D3445" s="27"/>
      <c r="E3445" s="27"/>
      <c r="F3445" s="27"/>
      <c r="G3445" s="1"/>
      <c r="H3445" s="1"/>
      <c r="I3445" s="1"/>
    </row>
    <row r="3446" spans="2:9">
      <c r="B3446" s="1"/>
      <c r="C3446" s="29"/>
      <c r="D3446" s="27"/>
      <c r="E3446" s="27"/>
      <c r="F3446" s="27"/>
      <c r="G3446" s="1"/>
      <c r="H3446" s="1"/>
      <c r="I3446" s="1"/>
    </row>
    <row r="3447" spans="2:9">
      <c r="B3447" s="1"/>
      <c r="C3447" s="29"/>
      <c r="D3447" s="27"/>
      <c r="E3447" s="27"/>
      <c r="F3447" s="27"/>
      <c r="G3447" s="1"/>
      <c r="H3447" s="1"/>
      <c r="I3447" s="1"/>
    </row>
    <row r="3448" spans="2:9">
      <c r="B3448" s="1"/>
      <c r="C3448" s="29"/>
      <c r="D3448" s="27"/>
      <c r="E3448" s="27"/>
      <c r="F3448" s="27"/>
      <c r="G3448" s="1"/>
      <c r="H3448" s="1"/>
      <c r="I3448" s="1"/>
    </row>
    <row r="3449" spans="2:9">
      <c r="B3449" s="1"/>
      <c r="C3449" s="29"/>
      <c r="D3449" s="27"/>
      <c r="E3449" s="27"/>
      <c r="F3449" s="27"/>
      <c r="G3449" s="1"/>
      <c r="H3449" s="1"/>
      <c r="I3449" s="1"/>
    </row>
    <row r="3450" spans="2:9">
      <c r="B3450" s="1"/>
      <c r="C3450" s="29"/>
      <c r="D3450" s="27"/>
      <c r="E3450" s="27"/>
      <c r="F3450" s="27"/>
      <c r="G3450" s="1"/>
      <c r="H3450" s="1"/>
      <c r="I3450" s="1"/>
    </row>
    <row r="3451" spans="2:9">
      <c r="B3451" s="1"/>
      <c r="C3451" s="29"/>
      <c r="D3451" s="27"/>
      <c r="E3451" s="27"/>
      <c r="F3451" s="27"/>
      <c r="G3451" s="1"/>
      <c r="H3451" s="1"/>
      <c r="I3451" s="1"/>
    </row>
    <row r="3452" spans="2:9">
      <c r="B3452" s="1"/>
      <c r="C3452" s="29"/>
      <c r="D3452" s="27"/>
      <c r="E3452" s="27"/>
      <c r="F3452" s="27"/>
      <c r="G3452" s="1"/>
      <c r="H3452" s="1"/>
      <c r="I3452" s="1"/>
    </row>
    <row r="3453" spans="2:9">
      <c r="B3453" s="1"/>
      <c r="C3453" s="29"/>
      <c r="D3453" s="27"/>
      <c r="E3453" s="27"/>
      <c r="F3453" s="27"/>
      <c r="G3453" s="1"/>
      <c r="H3453" s="1"/>
      <c r="I3453" s="1"/>
    </row>
    <row r="3454" spans="2:9">
      <c r="B3454" s="1"/>
      <c r="C3454" s="29"/>
      <c r="D3454" s="27"/>
      <c r="E3454" s="27"/>
      <c r="F3454" s="27"/>
      <c r="G3454" s="1"/>
      <c r="H3454" s="1"/>
      <c r="I3454" s="1"/>
    </row>
    <row r="3455" spans="2:9">
      <c r="B3455" s="1"/>
      <c r="C3455" s="29"/>
      <c r="D3455" s="27"/>
      <c r="E3455" s="27"/>
      <c r="F3455" s="27"/>
      <c r="G3455" s="1"/>
      <c r="H3455" s="1"/>
      <c r="I3455" s="1"/>
    </row>
    <row r="3456" spans="2:9">
      <c r="B3456" s="1"/>
      <c r="C3456" s="29"/>
      <c r="D3456" s="27"/>
      <c r="E3456" s="27"/>
      <c r="F3456" s="27"/>
      <c r="G3456" s="1"/>
      <c r="H3456" s="1"/>
      <c r="I3456" s="1"/>
    </row>
    <row r="3457" spans="2:9">
      <c r="B3457" s="1"/>
      <c r="C3457" s="29"/>
      <c r="D3457" s="27"/>
      <c r="E3457" s="27"/>
      <c r="F3457" s="27"/>
      <c r="G3457" s="1"/>
      <c r="H3457" s="1"/>
      <c r="I3457" s="1"/>
    </row>
    <row r="3458" spans="2:9">
      <c r="B3458" s="1"/>
      <c r="C3458" s="29"/>
      <c r="D3458" s="27"/>
      <c r="E3458" s="27"/>
      <c r="F3458" s="27"/>
      <c r="G3458" s="1"/>
      <c r="H3458" s="1"/>
      <c r="I3458" s="1"/>
    </row>
    <row r="3459" spans="2:9">
      <c r="B3459" s="1"/>
      <c r="C3459" s="29"/>
      <c r="D3459" s="27"/>
      <c r="E3459" s="27"/>
      <c r="F3459" s="27"/>
      <c r="G3459" s="1"/>
      <c r="H3459" s="1"/>
      <c r="I3459" s="1"/>
    </row>
    <row r="3460" spans="2:9">
      <c r="B3460" s="1"/>
      <c r="C3460" s="29"/>
      <c r="D3460" s="27"/>
      <c r="E3460" s="27"/>
      <c r="F3460" s="27"/>
      <c r="G3460" s="1"/>
      <c r="H3460" s="1"/>
      <c r="I3460" s="1"/>
    </row>
    <row r="3461" spans="2:9">
      <c r="B3461" s="1"/>
      <c r="C3461" s="29"/>
      <c r="D3461" s="27"/>
      <c r="E3461" s="27"/>
      <c r="F3461" s="27"/>
      <c r="G3461" s="1"/>
      <c r="H3461" s="1"/>
      <c r="I3461" s="1"/>
    </row>
    <row r="3462" spans="2:9">
      <c r="B3462" s="1"/>
      <c r="C3462" s="29"/>
      <c r="D3462" s="27"/>
      <c r="E3462" s="27"/>
      <c r="F3462" s="27"/>
      <c r="G3462" s="1"/>
      <c r="H3462" s="1"/>
      <c r="I3462" s="1"/>
    </row>
    <row r="3463" spans="2:9">
      <c r="B3463" s="1"/>
      <c r="C3463" s="29"/>
      <c r="D3463" s="27"/>
      <c r="E3463" s="27"/>
      <c r="F3463" s="27"/>
      <c r="G3463" s="1"/>
      <c r="H3463" s="1"/>
      <c r="I3463" s="1"/>
    </row>
    <row r="3464" spans="2:9">
      <c r="B3464" s="1"/>
      <c r="C3464" s="29"/>
      <c r="D3464" s="27"/>
      <c r="E3464" s="27"/>
      <c r="F3464" s="27"/>
      <c r="G3464" s="1"/>
      <c r="H3464" s="1"/>
      <c r="I3464" s="1"/>
    </row>
    <row r="3465" spans="2:9">
      <c r="B3465" s="1"/>
      <c r="C3465" s="29"/>
      <c r="D3465" s="27"/>
      <c r="E3465" s="27"/>
      <c r="F3465" s="27"/>
      <c r="G3465" s="1"/>
      <c r="H3465" s="1"/>
      <c r="I3465" s="1"/>
    </row>
    <row r="3466" spans="2:9">
      <c r="B3466" s="1"/>
      <c r="C3466" s="29"/>
      <c r="D3466" s="27"/>
      <c r="E3466" s="27"/>
      <c r="F3466" s="27"/>
      <c r="G3466" s="1"/>
      <c r="H3466" s="1"/>
      <c r="I3466" s="1"/>
    </row>
    <row r="3467" spans="2:9">
      <c r="B3467" s="1"/>
      <c r="C3467" s="29"/>
      <c r="D3467" s="27"/>
      <c r="E3467" s="27"/>
      <c r="F3467" s="27"/>
      <c r="G3467" s="1"/>
      <c r="H3467" s="1"/>
      <c r="I3467" s="1"/>
    </row>
    <row r="3468" spans="2:9">
      <c r="B3468" s="1"/>
      <c r="C3468" s="29"/>
      <c r="D3468" s="27"/>
      <c r="E3468" s="27"/>
      <c r="F3468" s="27"/>
      <c r="G3468" s="1"/>
      <c r="H3468" s="1"/>
      <c r="I3468" s="1"/>
    </row>
    <row r="3469" spans="2:9">
      <c r="B3469" s="1"/>
      <c r="C3469" s="29"/>
      <c r="D3469" s="27"/>
      <c r="E3469" s="27"/>
      <c r="F3469" s="27"/>
      <c r="G3469" s="1"/>
      <c r="H3469" s="1"/>
      <c r="I3469" s="1"/>
    </row>
    <row r="3470" spans="2:9">
      <c r="B3470" s="1"/>
      <c r="C3470" s="29"/>
      <c r="D3470" s="27"/>
      <c r="E3470" s="27"/>
      <c r="F3470" s="27"/>
      <c r="G3470" s="1"/>
      <c r="H3470" s="1"/>
      <c r="I3470" s="1"/>
    </row>
    <row r="3471" spans="2:9">
      <c r="B3471" s="1"/>
      <c r="C3471" s="29"/>
      <c r="D3471" s="27"/>
      <c r="E3471" s="27"/>
      <c r="F3471" s="27"/>
      <c r="G3471" s="1"/>
      <c r="H3471" s="1"/>
      <c r="I3471" s="1"/>
    </row>
    <row r="3472" spans="2:9">
      <c r="B3472" s="1"/>
      <c r="C3472" s="29"/>
      <c r="D3472" s="27"/>
      <c r="E3472" s="27"/>
      <c r="F3472" s="27"/>
      <c r="G3472" s="1"/>
      <c r="H3472" s="1"/>
      <c r="I3472" s="1"/>
    </row>
    <row r="3473" spans="2:9">
      <c r="B3473" s="1"/>
      <c r="C3473" s="29"/>
      <c r="D3473" s="27"/>
      <c r="E3473" s="27"/>
      <c r="F3473" s="27"/>
      <c r="G3473" s="1"/>
      <c r="H3473" s="1"/>
      <c r="I3473" s="1"/>
    </row>
    <row r="3474" spans="2:9">
      <c r="B3474" s="1"/>
      <c r="C3474" s="29"/>
      <c r="D3474" s="27"/>
      <c r="E3474" s="27"/>
      <c r="F3474" s="27"/>
      <c r="G3474" s="1"/>
      <c r="H3474" s="1"/>
      <c r="I3474" s="1"/>
    </row>
    <row r="3475" spans="2:9">
      <c r="B3475" s="1"/>
      <c r="C3475" s="29"/>
      <c r="D3475" s="27"/>
      <c r="E3475" s="27"/>
      <c r="F3475" s="27"/>
      <c r="G3475" s="1"/>
      <c r="H3475" s="1"/>
      <c r="I3475" s="1"/>
    </row>
    <row r="3476" spans="2:9">
      <c r="B3476" s="1"/>
      <c r="C3476" s="29"/>
      <c r="D3476" s="27"/>
      <c r="E3476" s="27"/>
      <c r="F3476" s="27"/>
      <c r="G3476" s="1"/>
      <c r="H3476" s="1"/>
      <c r="I3476" s="1"/>
    </row>
    <row r="3477" spans="2:9">
      <c r="B3477" s="1"/>
      <c r="C3477" s="29"/>
      <c r="D3477" s="27"/>
      <c r="E3477" s="27"/>
      <c r="F3477" s="27"/>
      <c r="G3477" s="1"/>
      <c r="H3477" s="1"/>
      <c r="I3477" s="1"/>
    </row>
    <row r="3478" spans="2:9">
      <c r="B3478" s="1"/>
      <c r="C3478" s="29"/>
      <c r="D3478" s="27"/>
      <c r="E3478" s="27"/>
      <c r="F3478" s="27"/>
      <c r="G3478" s="1"/>
      <c r="H3478" s="1"/>
      <c r="I3478" s="1"/>
    </row>
    <row r="3479" spans="2:9">
      <c r="B3479" s="1"/>
      <c r="C3479" s="29"/>
      <c r="D3479" s="27"/>
      <c r="E3479" s="27"/>
      <c r="F3479" s="27"/>
      <c r="G3479" s="1"/>
      <c r="H3479" s="1"/>
      <c r="I3479" s="1"/>
    </row>
    <row r="3480" spans="2:9">
      <c r="B3480" s="1"/>
      <c r="C3480" s="29"/>
      <c r="D3480" s="27"/>
      <c r="E3480" s="27"/>
      <c r="F3480" s="27"/>
      <c r="G3480" s="1"/>
      <c r="H3480" s="1"/>
      <c r="I3480" s="1"/>
    </row>
    <row r="3481" spans="2:9">
      <c r="B3481" s="1"/>
      <c r="C3481" s="29"/>
      <c r="D3481" s="27"/>
      <c r="E3481" s="27"/>
      <c r="F3481" s="27"/>
      <c r="G3481" s="1"/>
      <c r="H3481" s="1"/>
      <c r="I3481" s="1"/>
    </row>
    <row r="3482" spans="2:9">
      <c r="B3482" s="1"/>
      <c r="C3482" s="29"/>
      <c r="D3482" s="27"/>
      <c r="E3482" s="27"/>
      <c r="F3482" s="27"/>
      <c r="G3482" s="1"/>
      <c r="H3482" s="1"/>
      <c r="I3482" s="1"/>
    </row>
    <row r="3483" spans="2:9">
      <c r="B3483" s="1"/>
      <c r="C3483" s="29"/>
      <c r="D3483" s="27"/>
      <c r="E3483" s="27"/>
      <c r="F3483" s="27"/>
      <c r="G3483" s="1"/>
      <c r="H3483" s="1"/>
      <c r="I3483" s="1"/>
    </row>
    <row r="3484" spans="2:9">
      <c r="B3484" s="1"/>
      <c r="C3484" s="29"/>
      <c r="D3484" s="27"/>
      <c r="E3484" s="27"/>
      <c r="F3484" s="27"/>
      <c r="G3484" s="1"/>
      <c r="H3484" s="1"/>
      <c r="I3484" s="1"/>
    </row>
    <row r="3485" spans="2:9">
      <c r="B3485" s="1"/>
      <c r="C3485" s="29"/>
      <c r="D3485" s="27"/>
      <c r="E3485" s="27"/>
      <c r="F3485" s="27"/>
      <c r="G3485" s="1"/>
      <c r="H3485" s="1"/>
      <c r="I3485" s="1"/>
    </row>
    <row r="3486" spans="2:9">
      <c r="B3486" s="1"/>
      <c r="C3486" s="29"/>
      <c r="D3486" s="27"/>
      <c r="E3486" s="27"/>
      <c r="F3486" s="27"/>
      <c r="G3486" s="1"/>
      <c r="H3486" s="1"/>
      <c r="I3486" s="1"/>
    </row>
    <row r="3487" spans="2:9">
      <c r="B3487" s="1"/>
      <c r="C3487" s="29"/>
      <c r="D3487" s="27"/>
      <c r="E3487" s="27"/>
      <c r="F3487" s="27"/>
      <c r="G3487" s="1"/>
      <c r="H3487" s="1"/>
      <c r="I3487" s="1"/>
    </row>
    <row r="3488" spans="2:9">
      <c r="B3488" s="1"/>
      <c r="C3488" s="29"/>
      <c r="D3488" s="27"/>
      <c r="E3488" s="27"/>
      <c r="F3488" s="27"/>
      <c r="G3488" s="1"/>
      <c r="H3488" s="1"/>
      <c r="I3488" s="1"/>
    </row>
    <row r="3489" spans="2:9">
      <c r="B3489" s="1"/>
      <c r="C3489" s="29"/>
      <c r="D3489" s="27"/>
      <c r="E3489" s="27"/>
      <c r="F3489" s="27"/>
      <c r="G3489" s="1"/>
      <c r="H3489" s="1"/>
      <c r="I3489" s="1"/>
    </row>
    <row r="3490" spans="2:9">
      <c r="B3490" s="1"/>
      <c r="C3490" s="29"/>
      <c r="D3490" s="27"/>
      <c r="E3490" s="27"/>
      <c r="F3490" s="27"/>
      <c r="G3490" s="1"/>
      <c r="H3490" s="1"/>
      <c r="I3490" s="1"/>
    </row>
    <row r="3491" spans="2:9">
      <c r="B3491" s="1"/>
      <c r="C3491" s="29"/>
      <c r="D3491" s="27"/>
      <c r="E3491" s="27"/>
      <c r="F3491" s="27"/>
      <c r="G3491" s="1"/>
      <c r="H3491" s="1"/>
      <c r="I3491" s="1"/>
    </row>
    <row r="3492" spans="2:9">
      <c r="B3492" s="1"/>
      <c r="C3492" s="29"/>
      <c r="D3492" s="27"/>
      <c r="E3492" s="27"/>
      <c r="F3492" s="27"/>
      <c r="G3492" s="1"/>
      <c r="H3492" s="1"/>
      <c r="I3492" s="1"/>
    </row>
    <row r="3493" spans="2:9">
      <c r="B3493" s="1"/>
      <c r="C3493" s="29"/>
      <c r="D3493" s="27"/>
      <c r="E3493" s="27"/>
      <c r="F3493" s="27"/>
      <c r="G3493" s="1"/>
      <c r="H3493" s="1"/>
      <c r="I3493" s="1"/>
    </row>
    <row r="3494" spans="2:9">
      <c r="B3494" s="1"/>
      <c r="C3494" s="29"/>
      <c r="D3494" s="27"/>
      <c r="E3494" s="27"/>
      <c r="F3494" s="27"/>
      <c r="G3494" s="1"/>
      <c r="H3494" s="1"/>
      <c r="I3494" s="1"/>
    </row>
    <row r="3495" spans="2:9">
      <c r="B3495" s="1"/>
      <c r="C3495" s="29"/>
      <c r="D3495" s="27"/>
      <c r="E3495" s="27"/>
      <c r="F3495" s="27"/>
      <c r="G3495" s="1"/>
      <c r="H3495" s="1"/>
      <c r="I3495" s="1"/>
    </row>
    <row r="3496" spans="2:9">
      <c r="B3496" s="1"/>
      <c r="C3496" s="29"/>
      <c r="D3496" s="27"/>
      <c r="E3496" s="27"/>
      <c r="F3496" s="27"/>
      <c r="G3496" s="1"/>
      <c r="H3496" s="1"/>
      <c r="I3496" s="1"/>
    </row>
    <row r="3497" spans="2:9">
      <c r="B3497" s="1"/>
      <c r="C3497" s="29"/>
      <c r="D3497" s="27"/>
      <c r="E3497" s="27"/>
      <c r="F3497" s="27"/>
      <c r="G3497" s="1"/>
      <c r="H3497" s="1"/>
      <c r="I3497" s="1"/>
    </row>
    <row r="3498" spans="2:9">
      <c r="B3498" s="1"/>
      <c r="C3498" s="29"/>
      <c r="D3498" s="27"/>
      <c r="E3498" s="27"/>
      <c r="F3498" s="27"/>
      <c r="G3498" s="1"/>
      <c r="H3498" s="1"/>
      <c r="I3498" s="1"/>
    </row>
    <row r="3499" spans="2:9">
      <c r="B3499" s="1"/>
      <c r="C3499" s="29"/>
      <c r="D3499" s="27"/>
      <c r="E3499" s="27"/>
      <c r="F3499" s="27"/>
      <c r="G3499" s="1"/>
      <c r="H3499" s="1"/>
      <c r="I3499" s="1"/>
    </row>
    <row r="3500" spans="2:9">
      <c r="B3500" s="1"/>
      <c r="C3500" s="29"/>
      <c r="D3500" s="27"/>
      <c r="E3500" s="27"/>
      <c r="F3500" s="27"/>
      <c r="G3500" s="1"/>
      <c r="H3500" s="1"/>
      <c r="I3500" s="1"/>
    </row>
    <row r="3501" spans="2:9">
      <c r="B3501" s="1"/>
      <c r="C3501" s="29"/>
      <c r="D3501" s="27"/>
      <c r="E3501" s="27"/>
      <c r="F3501" s="27"/>
      <c r="G3501" s="1"/>
      <c r="H3501" s="1"/>
      <c r="I3501" s="1"/>
    </row>
    <row r="3502" spans="2:9">
      <c r="B3502" s="1"/>
      <c r="C3502" s="29"/>
      <c r="D3502" s="27"/>
      <c r="E3502" s="27"/>
      <c r="F3502" s="27"/>
      <c r="G3502" s="1"/>
      <c r="H3502" s="1"/>
      <c r="I3502" s="1"/>
    </row>
    <row r="3503" spans="2:9">
      <c r="B3503" s="1"/>
      <c r="C3503" s="29"/>
      <c r="D3503" s="27"/>
      <c r="E3503" s="27"/>
      <c r="F3503" s="27"/>
      <c r="G3503" s="1"/>
      <c r="H3503" s="1"/>
      <c r="I3503" s="1"/>
    </row>
    <row r="3504" spans="2:9">
      <c r="B3504" s="1"/>
      <c r="C3504" s="29"/>
      <c r="D3504" s="27"/>
      <c r="E3504" s="27"/>
      <c r="F3504" s="27"/>
      <c r="G3504" s="1"/>
      <c r="H3504" s="1"/>
      <c r="I3504" s="1"/>
    </row>
    <row r="3505" spans="2:9">
      <c r="B3505" s="1"/>
      <c r="C3505" s="29"/>
      <c r="D3505" s="27"/>
      <c r="E3505" s="27"/>
      <c r="F3505" s="27"/>
      <c r="G3505" s="1"/>
      <c r="H3505" s="1"/>
      <c r="I3505" s="1"/>
    </row>
    <row r="3506" spans="2:9">
      <c r="B3506" s="1"/>
      <c r="C3506" s="29"/>
      <c r="D3506" s="27"/>
      <c r="E3506" s="27"/>
      <c r="F3506" s="27"/>
      <c r="G3506" s="1"/>
      <c r="H3506" s="1"/>
      <c r="I3506" s="1"/>
    </row>
    <row r="3507" spans="2:9">
      <c r="B3507" s="1"/>
      <c r="C3507" s="29"/>
      <c r="D3507" s="27"/>
      <c r="E3507" s="27"/>
      <c r="F3507" s="27"/>
      <c r="G3507" s="1"/>
      <c r="H3507" s="1"/>
      <c r="I3507" s="1"/>
    </row>
    <row r="3508" spans="2:9">
      <c r="B3508" s="1"/>
      <c r="C3508" s="29"/>
      <c r="D3508" s="27"/>
      <c r="E3508" s="27"/>
      <c r="F3508" s="27"/>
      <c r="G3508" s="1"/>
      <c r="H3508" s="1"/>
      <c r="I3508" s="1"/>
    </row>
    <row r="3509" spans="2:9">
      <c r="B3509" s="1"/>
      <c r="C3509" s="29"/>
      <c r="D3509" s="27"/>
      <c r="E3509" s="27"/>
      <c r="F3509" s="27"/>
      <c r="G3509" s="1"/>
      <c r="H3509" s="1"/>
      <c r="I3509" s="1"/>
    </row>
    <row r="3510" spans="2:9">
      <c r="B3510" s="1"/>
      <c r="C3510" s="29"/>
      <c r="D3510" s="27"/>
      <c r="E3510" s="27"/>
      <c r="F3510" s="27"/>
      <c r="G3510" s="1"/>
      <c r="H3510" s="1"/>
      <c r="I3510" s="1"/>
    </row>
    <row r="3511" spans="2:9">
      <c r="B3511" s="1"/>
      <c r="C3511" s="29"/>
      <c r="D3511" s="27"/>
      <c r="E3511" s="27"/>
      <c r="F3511" s="27"/>
      <c r="G3511" s="1"/>
      <c r="H3511" s="1"/>
      <c r="I3511" s="1"/>
    </row>
    <row r="3512" spans="2:9">
      <c r="B3512" s="1"/>
      <c r="C3512" s="29"/>
      <c r="D3512" s="27"/>
      <c r="E3512" s="27"/>
      <c r="F3512" s="27"/>
      <c r="G3512" s="1"/>
      <c r="H3512" s="1"/>
      <c r="I3512" s="1"/>
    </row>
    <row r="3513" spans="2:9">
      <c r="B3513" s="1"/>
      <c r="C3513" s="29"/>
      <c r="D3513" s="27"/>
      <c r="E3513" s="27"/>
      <c r="F3513" s="27"/>
      <c r="G3513" s="1"/>
      <c r="H3513" s="1"/>
      <c r="I3513" s="1"/>
    </row>
    <row r="3514" spans="2:9">
      <c r="B3514" s="1"/>
      <c r="C3514" s="29"/>
      <c r="D3514" s="27"/>
      <c r="E3514" s="27"/>
      <c r="F3514" s="27"/>
      <c r="G3514" s="1"/>
      <c r="H3514" s="1"/>
      <c r="I3514" s="1"/>
    </row>
    <row r="3515" spans="2:9">
      <c r="B3515" s="1"/>
      <c r="C3515" s="29"/>
      <c r="D3515" s="27"/>
      <c r="E3515" s="27"/>
      <c r="F3515" s="27"/>
      <c r="G3515" s="1"/>
      <c r="H3515" s="1"/>
      <c r="I3515" s="1"/>
    </row>
    <row r="3516" spans="2:9">
      <c r="B3516" s="1"/>
      <c r="C3516" s="29"/>
      <c r="D3516" s="27"/>
      <c r="E3516" s="27"/>
      <c r="F3516" s="27"/>
      <c r="G3516" s="1"/>
      <c r="H3516" s="1"/>
      <c r="I3516" s="1"/>
    </row>
    <row r="3517" spans="2:9">
      <c r="B3517" s="1"/>
      <c r="C3517" s="29"/>
      <c r="D3517" s="27"/>
      <c r="E3517" s="27"/>
      <c r="F3517" s="27"/>
      <c r="G3517" s="1"/>
      <c r="H3517" s="1"/>
      <c r="I3517" s="1"/>
    </row>
    <row r="3518" spans="2:9">
      <c r="B3518" s="1"/>
      <c r="C3518" s="29"/>
      <c r="D3518" s="27"/>
      <c r="E3518" s="27"/>
      <c r="F3518" s="27"/>
      <c r="G3518" s="1"/>
      <c r="H3518" s="1"/>
      <c r="I3518" s="1"/>
    </row>
    <row r="3519" spans="2:9">
      <c r="B3519" s="1"/>
      <c r="C3519" s="29"/>
      <c r="D3519" s="27"/>
      <c r="E3519" s="27"/>
      <c r="F3519" s="27"/>
      <c r="G3519" s="1"/>
      <c r="H3519" s="1"/>
      <c r="I3519" s="1"/>
    </row>
    <row r="3520" spans="2:9">
      <c r="B3520" s="1"/>
      <c r="C3520" s="29"/>
      <c r="D3520" s="27"/>
      <c r="E3520" s="27"/>
      <c r="F3520" s="27"/>
      <c r="G3520" s="1"/>
      <c r="H3520" s="1"/>
      <c r="I3520" s="1"/>
    </row>
    <row r="3521" spans="2:9">
      <c r="B3521" s="1"/>
      <c r="C3521" s="29"/>
      <c r="D3521" s="27"/>
      <c r="E3521" s="27"/>
      <c r="F3521" s="27"/>
      <c r="G3521" s="1"/>
      <c r="H3521" s="1"/>
      <c r="I3521" s="1"/>
    </row>
    <row r="3522" spans="2:9">
      <c r="B3522" s="1"/>
      <c r="C3522" s="29"/>
      <c r="D3522" s="27"/>
      <c r="E3522" s="27"/>
      <c r="F3522" s="27"/>
      <c r="G3522" s="1"/>
      <c r="H3522" s="1"/>
      <c r="I3522" s="1"/>
    </row>
    <row r="3523" spans="2:9">
      <c r="B3523" s="1"/>
      <c r="C3523" s="29"/>
      <c r="D3523" s="27"/>
      <c r="E3523" s="27"/>
      <c r="F3523" s="27"/>
      <c r="G3523" s="1"/>
      <c r="H3523" s="1"/>
      <c r="I3523" s="1"/>
    </row>
    <row r="3524" spans="2:9">
      <c r="B3524" s="1"/>
      <c r="C3524" s="29"/>
      <c r="D3524" s="27"/>
      <c r="E3524" s="27"/>
      <c r="F3524" s="27"/>
      <c r="G3524" s="1"/>
      <c r="H3524" s="1"/>
      <c r="I3524" s="1"/>
    </row>
    <row r="3525" spans="2:9">
      <c r="B3525" s="1"/>
      <c r="C3525" s="29"/>
      <c r="D3525" s="27"/>
      <c r="E3525" s="27"/>
      <c r="F3525" s="27"/>
      <c r="G3525" s="1"/>
      <c r="H3525" s="1"/>
      <c r="I3525" s="1"/>
    </row>
    <row r="3526" spans="2:9">
      <c r="B3526" s="1"/>
      <c r="C3526" s="29"/>
      <c r="D3526" s="27"/>
      <c r="E3526" s="27"/>
      <c r="F3526" s="27"/>
      <c r="G3526" s="1"/>
      <c r="H3526" s="1"/>
      <c r="I3526" s="1"/>
    </row>
    <row r="3527" spans="2:9">
      <c r="B3527" s="1"/>
      <c r="C3527" s="29"/>
      <c r="D3527" s="27"/>
      <c r="E3527" s="27"/>
      <c r="F3527" s="27"/>
      <c r="G3527" s="1"/>
      <c r="H3527" s="1"/>
      <c r="I3527" s="1"/>
    </row>
    <row r="3528" spans="2:9">
      <c r="B3528" s="1"/>
      <c r="C3528" s="29"/>
      <c r="D3528" s="27"/>
      <c r="E3528" s="27"/>
      <c r="F3528" s="27"/>
      <c r="G3528" s="1"/>
      <c r="H3528" s="1"/>
      <c r="I3528" s="1"/>
    </row>
    <row r="3529" spans="2:9">
      <c r="B3529" s="1"/>
      <c r="C3529" s="29"/>
      <c r="D3529" s="27"/>
      <c r="E3529" s="27"/>
      <c r="F3529" s="27"/>
      <c r="G3529" s="1"/>
      <c r="H3529" s="1"/>
      <c r="I3529" s="1"/>
    </row>
    <row r="3530" spans="2:9">
      <c r="B3530" s="1"/>
      <c r="C3530" s="29"/>
      <c r="D3530" s="27"/>
      <c r="E3530" s="27"/>
      <c r="F3530" s="27"/>
      <c r="G3530" s="1"/>
      <c r="H3530" s="1"/>
      <c r="I3530" s="1"/>
    </row>
    <row r="3531" spans="2:9">
      <c r="B3531" s="1"/>
      <c r="C3531" s="29"/>
      <c r="D3531" s="27"/>
      <c r="E3531" s="27"/>
      <c r="F3531" s="27"/>
      <c r="G3531" s="1"/>
      <c r="H3531" s="1"/>
      <c r="I3531" s="1"/>
    </row>
    <row r="3532" spans="2:9">
      <c r="B3532" s="1"/>
      <c r="C3532" s="29"/>
      <c r="D3532" s="27"/>
      <c r="E3532" s="27"/>
      <c r="F3532" s="27"/>
      <c r="G3532" s="1"/>
      <c r="H3532" s="1"/>
      <c r="I3532" s="1"/>
    </row>
    <row r="3533" spans="2:9">
      <c r="B3533" s="1"/>
      <c r="C3533" s="29"/>
      <c r="D3533" s="27"/>
      <c r="E3533" s="27"/>
      <c r="F3533" s="27"/>
      <c r="G3533" s="1"/>
      <c r="H3533" s="1"/>
      <c r="I3533" s="1"/>
    </row>
    <row r="3534" spans="2:9">
      <c r="B3534" s="1"/>
      <c r="C3534" s="29"/>
      <c r="D3534" s="27"/>
      <c r="E3534" s="27"/>
      <c r="F3534" s="27"/>
      <c r="G3534" s="1"/>
      <c r="H3534" s="1"/>
      <c r="I3534" s="1"/>
    </row>
    <row r="3535" spans="2:9">
      <c r="B3535" s="1"/>
      <c r="C3535" s="29"/>
      <c r="D3535" s="27"/>
      <c r="E3535" s="27"/>
      <c r="F3535" s="27"/>
      <c r="G3535" s="1"/>
      <c r="H3535" s="1"/>
      <c r="I3535" s="1"/>
    </row>
    <row r="3536" spans="2:9">
      <c r="B3536" s="1"/>
      <c r="C3536" s="29"/>
      <c r="D3536" s="27"/>
      <c r="E3536" s="27"/>
      <c r="F3536" s="27"/>
      <c r="G3536" s="1"/>
      <c r="H3536" s="1"/>
      <c r="I3536" s="1"/>
    </row>
    <row r="3537" spans="2:9">
      <c r="B3537" s="1"/>
      <c r="C3537" s="29"/>
      <c r="D3537" s="27"/>
      <c r="E3537" s="27"/>
      <c r="F3537" s="27"/>
      <c r="G3537" s="1"/>
      <c r="H3537" s="1"/>
      <c r="I3537" s="1"/>
    </row>
    <row r="3538" spans="2:9">
      <c r="B3538" s="1"/>
      <c r="C3538" s="29"/>
      <c r="D3538" s="27"/>
      <c r="E3538" s="27"/>
      <c r="F3538" s="27"/>
      <c r="G3538" s="1"/>
      <c r="H3538" s="1"/>
      <c r="I3538" s="1"/>
    </row>
    <row r="3539" spans="2:9">
      <c r="B3539" s="1"/>
      <c r="C3539" s="29"/>
      <c r="D3539" s="27"/>
      <c r="E3539" s="27"/>
      <c r="F3539" s="27"/>
      <c r="G3539" s="1"/>
      <c r="H3539" s="1"/>
      <c r="I3539" s="1"/>
    </row>
    <row r="3540" spans="2:9">
      <c r="B3540" s="1"/>
      <c r="C3540" s="29"/>
      <c r="D3540" s="27"/>
      <c r="E3540" s="27"/>
      <c r="F3540" s="27"/>
      <c r="G3540" s="1"/>
      <c r="H3540" s="1"/>
      <c r="I3540" s="1"/>
    </row>
    <row r="3541" spans="2:9">
      <c r="B3541" s="1"/>
      <c r="C3541" s="29"/>
      <c r="D3541" s="27"/>
      <c r="E3541" s="27"/>
      <c r="F3541" s="27"/>
      <c r="G3541" s="1"/>
      <c r="H3541" s="1"/>
      <c r="I3541" s="1"/>
    </row>
    <row r="3542" spans="2:9">
      <c r="B3542" s="1"/>
      <c r="C3542" s="29"/>
      <c r="D3542" s="27"/>
      <c r="E3542" s="27"/>
      <c r="F3542" s="27"/>
      <c r="G3542" s="1"/>
      <c r="H3542" s="1"/>
      <c r="I3542" s="1"/>
    </row>
    <row r="3543" spans="2:9">
      <c r="B3543" s="1"/>
      <c r="C3543" s="29"/>
      <c r="D3543" s="27"/>
      <c r="E3543" s="27"/>
      <c r="F3543" s="27"/>
      <c r="G3543" s="1"/>
      <c r="H3543" s="1"/>
      <c r="I3543" s="1"/>
    </row>
    <row r="3544" spans="2:9">
      <c r="B3544" s="1"/>
      <c r="C3544" s="29"/>
      <c r="D3544" s="27"/>
      <c r="E3544" s="27"/>
      <c r="F3544" s="27"/>
      <c r="G3544" s="1"/>
      <c r="H3544" s="1"/>
      <c r="I3544" s="1"/>
    </row>
    <row r="3545" spans="2:9">
      <c r="B3545" s="1"/>
      <c r="C3545" s="29"/>
      <c r="D3545" s="27"/>
      <c r="E3545" s="27"/>
      <c r="F3545" s="27"/>
      <c r="G3545" s="1"/>
      <c r="H3545" s="1"/>
      <c r="I3545" s="1"/>
    </row>
    <row r="3546" spans="2:9">
      <c r="B3546" s="1"/>
      <c r="C3546" s="29"/>
      <c r="D3546" s="27"/>
      <c r="E3546" s="27"/>
      <c r="F3546" s="27"/>
      <c r="G3546" s="1"/>
      <c r="H3546" s="1"/>
      <c r="I3546" s="1"/>
    </row>
    <row r="3547" spans="2:9">
      <c r="B3547" s="1"/>
      <c r="C3547" s="29"/>
      <c r="D3547" s="27"/>
      <c r="E3547" s="27"/>
      <c r="F3547" s="27"/>
      <c r="G3547" s="1"/>
      <c r="H3547" s="1"/>
      <c r="I3547" s="1"/>
    </row>
    <row r="3548" spans="2:9">
      <c r="B3548" s="1"/>
      <c r="C3548" s="29"/>
      <c r="D3548" s="27"/>
      <c r="E3548" s="27"/>
      <c r="F3548" s="27"/>
      <c r="G3548" s="1"/>
      <c r="H3548" s="1"/>
      <c r="I3548" s="1"/>
    </row>
    <row r="3549" spans="2:9">
      <c r="B3549" s="1"/>
      <c r="C3549" s="29"/>
      <c r="D3549" s="27"/>
      <c r="E3549" s="27"/>
      <c r="F3549" s="27"/>
      <c r="G3549" s="1"/>
      <c r="H3549" s="1"/>
      <c r="I3549" s="1"/>
    </row>
    <row r="3550" spans="2:9">
      <c r="B3550" s="1"/>
      <c r="C3550" s="29"/>
      <c r="D3550" s="27"/>
      <c r="E3550" s="27"/>
      <c r="F3550" s="27"/>
      <c r="G3550" s="1"/>
      <c r="H3550" s="1"/>
      <c r="I3550" s="1"/>
    </row>
    <row r="3551" spans="2:9">
      <c r="B3551" s="1"/>
      <c r="C3551" s="29"/>
      <c r="D3551" s="27"/>
      <c r="E3551" s="27"/>
      <c r="F3551" s="27"/>
      <c r="G3551" s="1"/>
      <c r="H3551" s="1"/>
      <c r="I3551" s="1"/>
    </row>
    <row r="3552" spans="2:9">
      <c r="B3552" s="1"/>
      <c r="C3552" s="29"/>
      <c r="D3552" s="27"/>
      <c r="E3552" s="27"/>
      <c r="F3552" s="27"/>
      <c r="G3552" s="1"/>
      <c r="H3552" s="1"/>
      <c r="I3552" s="1"/>
    </row>
    <row r="3553" spans="2:9">
      <c r="B3553" s="1"/>
      <c r="C3553" s="29"/>
      <c r="D3553" s="27"/>
      <c r="E3553" s="27"/>
      <c r="F3553" s="27"/>
      <c r="G3553" s="1"/>
      <c r="H3553" s="1"/>
      <c r="I3553" s="1"/>
    </row>
    <row r="3554" spans="2:9">
      <c r="B3554" s="1"/>
      <c r="C3554" s="29"/>
      <c r="D3554" s="27"/>
      <c r="E3554" s="27"/>
      <c r="F3554" s="27"/>
      <c r="G3554" s="1"/>
      <c r="H3554" s="1"/>
      <c r="I3554" s="1"/>
    </row>
    <row r="3555" spans="2:9">
      <c r="B3555" s="1"/>
      <c r="C3555" s="29"/>
      <c r="D3555" s="27"/>
      <c r="E3555" s="27"/>
      <c r="F3555" s="27"/>
      <c r="G3555" s="1"/>
      <c r="H3555" s="1"/>
      <c r="I3555" s="1"/>
    </row>
    <row r="3556" spans="2:9">
      <c r="B3556" s="1"/>
      <c r="C3556" s="29"/>
      <c r="D3556" s="27"/>
      <c r="E3556" s="27"/>
      <c r="F3556" s="27"/>
      <c r="G3556" s="1"/>
      <c r="H3556" s="1"/>
      <c r="I3556" s="1"/>
    </row>
    <row r="3557" spans="2:9">
      <c r="B3557" s="1"/>
      <c r="C3557" s="29"/>
      <c r="D3557" s="27"/>
      <c r="E3557" s="27"/>
      <c r="F3557" s="27"/>
      <c r="G3557" s="1"/>
      <c r="H3557" s="1"/>
      <c r="I3557" s="1"/>
    </row>
    <row r="3558" spans="2:9">
      <c r="B3558" s="1"/>
      <c r="C3558" s="29"/>
      <c r="D3558" s="27"/>
      <c r="E3558" s="27"/>
      <c r="F3558" s="27"/>
      <c r="G3558" s="1"/>
      <c r="H3558" s="1"/>
      <c r="I3558" s="1"/>
    </row>
    <row r="3559" spans="2:9">
      <c r="B3559" s="1"/>
      <c r="C3559" s="29"/>
      <c r="D3559" s="27"/>
      <c r="E3559" s="27"/>
      <c r="F3559" s="27"/>
      <c r="G3559" s="1"/>
      <c r="H3559" s="1"/>
      <c r="I3559" s="1"/>
    </row>
    <row r="3560" spans="2:9">
      <c r="B3560" s="1"/>
      <c r="C3560" s="29"/>
      <c r="D3560" s="27"/>
      <c r="E3560" s="27"/>
      <c r="F3560" s="27"/>
      <c r="G3560" s="1"/>
      <c r="H3560" s="1"/>
      <c r="I3560" s="1"/>
    </row>
    <row r="3561" spans="2:9">
      <c r="B3561" s="1"/>
      <c r="C3561" s="29"/>
      <c r="D3561" s="27"/>
      <c r="E3561" s="27"/>
      <c r="F3561" s="27"/>
      <c r="G3561" s="1"/>
      <c r="H3561" s="1"/>
      <c r="I3561" s="1"/>
    </row>
    <row r="3562" spans="2:9">
      <c r="B3562" s="1"/>
      <c r="C3562" s="29"/>
      <c r="D3562" s="27"/>
      <c r="E3562" s="27"/>
      <c r="F3562" s="27"/>
      <c r="G3562" s="1"/>
      <c r="H3562" s="1"/>
      <c r="I3562" s="1"/>
    </row>
    <row r="3563" spans="2:9">
      <c r="B3563" s="1"/>
      <c r="C3563" s="29"/>
      <c r="D3563" s="27"/>
      <c r="E3563" s="27"/>
      <c r="F3563" s="27"/>
      <c r="G3563" s="1"/>
      <c r="H3563" s="1"/>
      <c r="I3563" s="1"/>
    </row>
    <row r="3564" spans="2:9">
      <c r="B3564" s="1"/>
      <c r="C3564" s="29"/>
      <c r="D3564" s="27"/>
      <c r="E3564" s="27"/>
      <c r="F3564" s="27"/>
      <c r="G3564" s="1"/>
      <c r="H3564" s="1"/>
      <c r="I3564" s="1"/>
    </row>
    <row r="3565" spans="2:9">
      <c r="B3565" s="1"/>
      <c r="C3565" s="29"/>
      <c r="D3565" s="27"/>
      <c r="E3565" s="27"/>
      <c r="F3565" s="27"/>
      <c r="G3565" s="1"/>
      <c r="H3565" s="1"/>
      <c r="I3565" s="1"/>
    </row>
    <row r="3566" spans="2:9">
      <c r="B3566" s="1"/>
      <c r="C3566" s="29"/>
      <c r="D3566" s="27"/>
      <c r="E3566" s="27"/>
      <c r="F3566" s="27"/>
      <c r="G3566" s="1"/>
      <c r="H3566" s="1"/>
      <c r="I3566" s="1"/>
    </row>
    <row r="3567" spans="2:9">
      <c r="B3567" s="1"/>
      <c r="C3567" s="29"/>
      <c r="D3567" s="27"/>
      <c r="E3567" s="27"/>
      <c r="F3567" s="27"/>
      <c r="G3567" s="1"/>
      <c r="H3567" s="1"/>
      <c r="I3567" s="1"/>
    </row>
    <row r="3568" spans="2:9">
      <c r="B3568" s="1"/>
      <c r="C3568" s="29"/>
      <c r="D3568" s="27"/>
      <c r="E3568" s="27"/>
      <c r="F3568" s="27"/>
      <c r="G3568" s="1"/>
      <c r="H3568" s="1"/>
      <c r="I3568" s="1"/>
    </row>
    <row r="3569" spans="2:9">
      <c r="B3569" s="1"/>
      <c r="C3569" s="29"/>
      <c r="D3569" s="27"/>
      <c r="E3569" s="27"/>
      <c r="F3569" s="27"/>
      <c r="G3569" s="1"/>
      <c r="H3569" s="1"/>
      <c r="I3569" s="1"/>
    </row>
    <row r="3570" spans="2:9">
      <c r="B3570" s="1"/>
      <c r="C3570" s="29"/>
      <c r="D3570" s="27"/>
      <c r="E3570" s="27"/>
      <c r="F3570" s="27"/>
      <c r="G3570" s="1"/>
      <c r="H3570" s="1"/>
      <c r="I3570" s="1"/>
    </row>
    <row r="3571" spans="2:9">
      <c r="B3571" s="1"/>
      <c r="C3571" s="29"/>
      <c r="D3571" s="27"/>
      <c r="E3571" s="27"/>
      <c r="F3571" s="27"/>
      <c r="G3571" s="1"/>
      <c r="H3571" s="1"/>
      <c r="I3571" s="1"/>
    </row>
    <row r="3572" spans="2:9">
      <c r="B3572" s="1"/>
      <c r="C3572" s="29"/>
      <c r="D3572" s="27"/>
      <c r="E3572" s="27"/>
      <c r="F3572" s="27"/>
      <c r="G3572" s="1"/>
      <c r="H3572" s="1"/>
      <c r="I3572" s="1"/>
    </row>
    <row r="3573" spans="2:9">
      <c r="B3573" s="1"/>
      <c r="C3573" s="29"/>
      <c r="D3573" s="27"/>
      <c r="E3573" s="27"/>
      <c r="F3573" s="27"/>
      <c r="G3573" s="1"/>
      <c r="H3573" s="1"/>
      <c r="I3573" s="1"/>
    </row>
    <row r="3574" spans="2:9">
      <c r="B3574" s="1"/>
      <c r="C3574" s="29"/>
      <c r="D3574" s="27"/>
      <c r="E3574" s="27"/>
      <c r="F3574" s="27"/>
      <c r="G3574" s="1"/>
      <c r="H3574" s="1"/>
      <c r="I3574" s="1"/>
    </row>
    <row r="3575" spans="2:9">
      <c r="B3575" s="1"/>
      <c r="C3575" s="29"/>
      <c r="D3575" s="27"/>
      <c r="E3575" s="27"/>
      <c r="F3575" s="27"/>
      <c r="G3575" s="1"/>
      <c r="H3575" s="1"/>
      <c r="I3575" s="1"/>
    </row>
    <row r="3576" spans="2:9">
      <c r="B3576" s="1"/>
      <c r="C3576" s="29"/>
      <c r="D3576" s="27"/>
      <c r="E3576" s="27"/>
      <c r="F3576" s="27"/>
      <c r="G3576" s="1"/>
      <c r="H3576" s="1"/>
      <c r="I3576" s="1"/>
    </row>
    <row r="3577" spans="2:9">
      <c r="B3577" s="1"/>
      <c r="C3577" s="29"/>
      <c r="D3577" s="27"/>
      <c r="E3577" s="27"/>
      <c r="F3577" s="27"/>
      <c r="G3577" s="1"/>
      <c r="H3577" s="1"/>
      <c r="I3577" s="1"/>
    </row>
    <row r="3578" spans="2:9">
      <c r="B3578" s="1"/>
      <c r="C3578" s="29"/>
      <c r="D3578" s="27"/>
      <c r="E3578" s="27"/>
      <c r="F3578" s="27"/>
      <c r="G3578" s="1"/>
      <c r="H3578" s="1"/>
      <c r="I3578" s="1"/>
    </row>
    <row r="3579" spans="2:9">
      <c r="B3579" s="1"/>
      <c r="C3579" s="29"/>
      <c r="D3579" s="27"/>
      <c r="E3579" s="27"/>
      <c r="F3579" s="27"/>
      <c r="G3579" s="1"/>
      <c r="H3579" s="1"/>
      <c r="I3579" s="1"/>
    </row>
    <row r="3580" spans="2:9">
      <c r="B3580" s="1"/>
      <c r="C3580" s="29"/>
      <c r="D3580" s="27"/>
      <c r="E3580" s="27"/>
      <c r="F3580" s="27"/>
      <c r="G3580" s="1"/>
      <c r="H3580" s="1"/>
      <c r="I3580" s="1"/>
    </row>
    <row r="3581" spans="2:9">
      <c r="B3581" s="1"/>
      <c r="C3581" s="29"/>
      <c r="D3581" s="27"/>
      <c r="E3581" s="27"/>
      <c r="F3581" s="27"/>
      <c r="G3581" s="1"/>
      <c r="H3581" s="1"/>
      <c r="I3581" s="1"/>
    </row>
    <row r="3582" spans="2:9">
      <c r="B3582" s="1"/>
      <c r="C3582" s="29"/>
      <c r="D3582" s="27"/>
      <c r="E3582" s="27"/>
      <c r="F3582" s="27"/>
      <c r="G3582" s="1"/>
      <c r="H3582" s="1"/>
      <c r="I3582" s="1"/>
    </row>
    <row r="3583" spans="2:9">
      <c r="B3583" s="1"/>
      <c r="C3583" s="29"/>
      <c r="D3583" s="27"/>
      <c r="E3583" s="27"/>
      <c r="F3583" s="27"/>
      <c r="G3583" s="1"/>
      <c r="H3583" s="1"/>
      <c r="I3583" s="1"/>
    </row>
    <row r="3584" spans="2:9">
      <c r="B3584" s="1"/>
      <c r="C3584" s="29"/>
      <c r="D3584" s="27"/>
      <c r="E3584" s="27"/>
      <c r="F3584" s="27"/>
      <c r="G3584" s="1"/>
      <c r="H3584" s="1"/>
      <c r="I3584" s="1"/>
    </row>
    <row r="3585" spans="2:9">
      <c r="B3585" s="1"/>
      <c r="C3585" s="29"/>
      <c r="D3585" s="27"/>
      <c r="E3585" s="27"/>
      <c r="F3585" s="27"/>
      <c r="G3585" s="1"/>
      <c r="H3585" s="1"/>
      <c r="I3585" s="1"/>
    </row>
    <row r="3586" spans="2:9">
      <c r="B3586" s="1"/>
      <c r="C3586" s="29"/>
      <c r="D3586" s="27"/>
      <c r="E3586" s="27"/>
      <c r="F3586" s="27"/>
      <c r="G3586" s="1"/>
      <c r="H3586" s="1"/>
      <c r="I3586" s="1"/>
    </row>
    <row r="3587" spans="2:9">
      <c r="B3587" s="1"/>
      <c r="C3587" s="29"/>
      <c r="D3587" s="27"/>
      <c r="E3587" s="27"/>
      <c r="F3587" s="27"/>
      <c r="G3587" s="1"/>
      <c r="H3587" s="1"/>
      <c r="I3587" s="1"/>
    </row>
    <row r="3588" spans="2:9">
      <c r="B3588" s="1"/>
      <c r="C3588" s="29"/>
      <c r="D3588" s="27"/>
      <c r="E3588" s="27"/>
      <c r="F3588" s="27"/>
      <c r="G3588" s="1"/>
      <c r="H3588" s="1"/>
      <c r="I3588" s="1"/>
    </row>
    <row r="3589" spans="2:9">
      <c r="B3589" s="1"/>
      <c r="C3589" s="29"/>
      <c r="D3589" s="27"/>
      <c r="E3589" s="27"/>
      <c r="F3589" s="27"/>
      <c r="G3589" s="1"/>
      <c r="H3589" s="1"/>
      <c r="I3589" s="1"/>
    </row>
    <row r="3590" spans="2:9">
      <c r="B3590" s="1"/>
      <c r="C3590" s="29"/>
      <c r="D3590" s="27"/>
      <c r="E3590" s="27"/>
      <c r="F3590" s="27"/>
      <c r="G3590" s="1"/>
      <c r="H3590" s="1"/>
      <c r="I3590" s="1"/>
    </row>
    <row r="3591" spans="2:9">
      <c r="B3591" s="1"/>
      <c r="C3591" s="29"/>
      <c r="D3591" s="27"/>
      <c r="E3591" s="27"/>
      <c r="F3591" s="27"/>
      <c r="G3591" s="1"/>
      <c r="H3591" s="1"/>
      <c r="I3591" s="1"/>
    </row>
    <row r="3592" spans="2:9">
      <c r="B3592" s="1"/>
      <c r="C3592" s="29"/>
      <c r="D3592" s="27"/>
      <c r="E3592" s="27"/>
      <c r="F3592" s="27"/>
      <c r="G3592" s="1"/>
      <c r="H3592" s="1"/>
      <c r="I3592" s="1"/>
    </row>
    <row r="3593" spans="2:9">
      <c r="B3593" s="1"/>
      <c r="C3593" s="29"/>
      <c r="D3593" s="27"/>
      <c r="E3593" s="27"/>
      <c r="F3593" s="27"/>
      <c r="G3593" s="1"/>
      <c r="H3593" s="1"/>
      <c r="I3593" s="1"/>
    </row>
    <row r="3594" spans="2:9">
      <c r="B3594" s="1"/>
      <c r="C3594" s="29"/>
      <c r="D3594" s="27"/>
      <c r="E3594" s="27"/>
      <c r="F3594" s="27"/>
      <c r="G3594" s="1"/>
      <c r="H3594" s="1"/>
      <c r="I3594" s="1"/>
    </row>
    <row r="3595" spans="2:9">
      <c r="B3595" s="1"/>
      <c r="C3595" s="29"/>
      <c r="D3595" s="27"/>
      <c r="E3595" s="27"/>
      <c r="F3595" s="27"/>
      <c r="G3595" s="1"/>
      <c r="H3595" s="1"/>
      <c r="I3595" s="1"/>
    </row>
    <row r="3596" spans="2:9">
      <c r="B3596" s="1"/>
      <c r="C3596" s="29"/>
      <c r="D3596" s="27"/>
      <c r="E3596" s="27"/>
      <c r="F3596" s="27"/>
      <c r="G3596" s="1"/>
      <c r="H3596" s="1"/>
      <c r="I3596" s="1"/>
    </row>
    <row r="3597" spans="2:9">
      <c r="B3597" s="1"/>
      <c r="C3597" s="29"/>
      <c r="D3597" s="27"/>
      <c r="E3597" s="27"/>
      <c r="F3597" s="27"/>
      <c r="G3597" s="1"/>
      <c r="H3597" s="1"/>
      <c r="I3597" s="1"/>
    </row>
    <row r="3598" spans="2:9">
      <c r="B3598" s="1"/>
      <c r="C3598" s="29"/>
      <c r="D3598" s="27"/>
      <c r="E3598" s="27"/>
      <c r="F3598" s="27"/>
      <c r="G3598" s="1"/>
      <c r="H3598" s="1"/>
      <c r="I3598" s="1"/>
    </row>
    <row r="3599" spans="2:9">
      <c r="B3599" s="1"/>
      <c r="C3599" s="29"/>
      <c r="D3599" s="27"/>
      <c r="E3599" s="27"/>
      <c r="F3599" s="27"/>
      <c r="G3599" s="1"/>
      <c r="H3599" s="1"/>
      <c r="I3599" s="1"/>
    </row>
    <row r="3600" spans="2:9">
      <c r="B3600" s="1"/>
      <c r="C3600" s="29"/>
      <c r="D3600" s="27"/>
      <c r="E3600" s="27"/>
      <c r="F3600" s="27"/>
      <c r="G3600" s="1"/>
      <c r="H3600" s="1"/>
      <c r="I3600" s="1"/>
    </row>
    <row r="3601" spans="2:9">
      <c r="B3601" s="1"/>
      <c r="C3601" s="29"/>
      <c r="D3601" s="27"/>
      <c r="E3601" s="27"/>
      <c r="F3601" s="27"/>
      <c r="G3601" s="1"/>
      <c r="H3601" s="1"/>
      <c r="I3601" s="1"/>
    </row>
    <row r="3602" spans="2:9">
      <c r="B3602" s="1"/>
      <c r="C3602" s="29"/>
      <c r="D3602" s="27"/>
      <c r="E3602" s="27"/>
      <c r="F3602" s="27"/>
      <c r="G3602" s="1"/>
      <c r="H3602" s="1"/>
      <c r="I3602" s="1"/>
    </row>
    <row r="3603" spans="2:9">
      <c r="B3603" s="1"/>
      <c r="C3603" s="29"/>
      <c r="D3603" s="27"/>
      <c r="E3603" s="27"/>
      <c r="F3603" s="27"/>
      <c r="G3603" s="1"/>
      <c r="H3603" s="1"/>
      <c r="I3603" s="1"/>
    </row>
    <row r="3604" spans="2:9">
      <c r="B3604" s="1"/>
      <c r="C3604" s="29"/>
      <c r="D3604" s="27"/>
      <c r="E3604" s="27"/>
      <c r="F3604" s="27"/>
      <c r="G3604" s="1"/>
      <c r="H3604" s="1"/>
      <c r="I3604" s="1"/>
    </row>
    <row r="3605" spans="2:9">
      <c r="B3605" s="1"/>
      <c r="C3605" s="29"/>
      <c r="D3605" s="27"/>
      <c r="E3605" s="27"/>
      <c r="F3605" s="27"/>
      <c r="G3605" s="1"/>
      <c r="H3605" s="1"/>
      <c r="I3605" s="1"/>
    </row>
    <row r="3606" spans="2:9">
      <c r="B3606" s="1"/>
      <c r="C3606" s="29"/>
      <c r="D3606" s="27"/>
      <c r="E3606" s="27"/>
      <c r="F3606" s="27"/>
      <c r="G3606" s="1"/>
      <c r="H3606" s="1"/>
      <c r="I3606" s="1"/>
    </row>
    <row r="3607" spans="2:9">
      <c r="B3607" s="1"/>
      <c r="C3607" s="29"/>
      <c r="D3607" s="27"/>
      <c r="E3607" s="27"/>
      <c r="F3607" s="27"/>
      <c r="G3607" s="1"/>
      <c r="H3607" s="1"/>
      <c r="I3607" s="1"/>
    </row>
    <row r="3608" spans="2:9">
      <c r="B3608" s="1"/>
      <c r="C3608" s="29"/>
      <c r="D3608" s="27"/>
      <c r="E3608" s="27"/>
      <c r="F3608" s="27"/>
      <c r="G3608" s="1"/>
      <c r="H3608" s="1"/>
      <c r="I3608" s="1"/>
    </row>
    <row r="3609" spans="2:9">
      <c r="B3609" s="1"/>
      <c r="C3609" s="29"/>
      <c r="D3609" s="27"/>
      <c r="E3609" s="27"/>
      <c r="F3609" s="27"/>
      <c r="G3609" s="1"/>
      <c r="H3609" s="1"/>
      <c r="I3609" s="1"/>
    </row>
    <row r="3610" spans="2:9">
      <c r="B3610" s="1"/>
      <c r="C3610" s="29"/>
      <c r="D3610" s="27"/>
      <c r="E3610" s="27"/>
      <c r="F3610" s="27"/>
      <c r="G3610" s="1"/>
      <c r="H3610" s="1"/>
      <c r="I3610" s="1"/>
    </row>
    <row r="3611" spans="2:9">
      <c r="B3611" s="1"/>
      <c r="C3611" s="29"/>
      <c r="D3611" s="27"/>
      <c r="E3611" s="27"/>
      <c r="F3611" s="27"/>
      <c r="G3611" s="1"/>
      <c r="H3611" s="1"/>
      <c r="I3611" s="1"/>
    </row>
    <row r="3612" spans="2:9">
      <c r="B3612" s="1"/>
      <c r="C3612" s="29"/>
      <c r="D3612" s="27"/>
      <c r="E3612" s="27"/>
      <c r="F3612" s="27"/>
      <c r="G3612" s="1"/>
      <c r="H3612" s="1"/>
      <c r="I3612" s="1"/>
    </row>
    <row r="3613" spans="2:9">
      <c r="B3613" s="1"/>
      <c r="C3613" s="29"/>
      <c r="D3613" s="27"/>
      <c r="E3613" s="27"/>
      <c r="F3613" s="27"/>
      <c r="G3613" s="1"/>
      <c r="H3613" s="1"/>
      <c r="I3613" s="1"/>
    </row>
    <row r="3614" spans="2:9">
      <c r="B3614" s="1"/>
      <c r="C3614" s="29"/>
      <c r="D3614" s="27"/>
      <c r="E3614" s="27"/>
      <c r="F3614" s="27"/>
      <c r="G3614" s="1"/>
      <c r="H3614" s="1"/>
      <c r="I3614" s="1"/>
    </row>
    <row r="3615" spans="2:9">
      <c r="B3615" s="1"/>
      <c r="C3615" s="29"/>
      <c r="D3615" s="27"/>
      <c r="E3615" s="27"/>
      <c r="F3615" s="27"/>
      <c r="G3615" s="1"/>
      <c r="H3615" s="1"/>
      <c r="I3615" s="1"/>
    </row>
    <row r="3616" spans="2:9">
      <c r="B3616" s="1"/>
      <c r="C3616" s="29"/>
      <c r="D3616" s="27"/>
      <c r="E3616" s="27"/>
      <c r="F3616" s="27"/>
      <c r="G3616" s="1"/>
      <c r="H3616" s="1"/>
      <c r="I3616" s="1"/>
    </row>
    <row r="3617" spans="2:9">
      <c r="B3617" s="1"/>
      <c r="C3617" s="29"/>
      <c r="D3617" s="27"/>
      <c r="E3617" s="27"/>
      <c r="F3617" s="27"/>
      <c r="G3617" s="1"/>
      <c r="H3617" s="1"/>
      <c r="I3617" s="1"/>
    </row>
    <row r="3618" spans="2:9">
      <c r="B3618" s="1"/>
      <c r="C3618" s="29"/>
      <c r="D3618" s="27"/>
      <c r="E3618" s="27"/>
      <c r="F3618" s="27"/>
      <c r="G3618" s="1"/>
      <c r="H3618" s="1"/>
      <c r="I3618" s="1"/>
    </row>
    <row r="3619" spans="2:9">
      <c r="B3619" s="1"/>
      <c r="C3619" s="29"/>
      <c r="D3619" s="27"/>
      <c r="E3619" s="27"/>
      <c r="F3619" s="27"/>
      <c r="G3619" s="1"/>
      <c r="H3619" s="1"/>
      <c r="I3619" s="1"/>
    </row>
    <row r="3620" spans="2:9">
      <c r="B3620" s="1"/>
      <c r="C3620" s="29"/>
      <c r="D3620" s="27"/>
      <c r="E3620" s="27"/>
      <c r="F3620" s="27"/>
      <c r="G3620" s="1"/>
      <c r="H3620" s="1"/>
      <c r="I3620" s="1"/>
    </row>
    <row r="3621" spans="2:9">
      <c r="B3621" s="1"/>
      <c r="C3621" s="29"/>
      <c r="D3621" s="27"/>
      <c r="E3621" s="27"/>
      <c r="F3621" s="27"/>
      <c r="G3621" s="1"/>
      <c r="H3621" s="1"/>
      <c r="I3621" s="1"/>
    </row>
    <row r="3622" spans="2:9">
      <c r="B3622" s="1"/>
      <c r="C3622" s="29"/>
      <c r="D3622" s="27"/>
      <c r="E3622" s="27"/>
      <c r="F3622" s="27"/>
      <c r="G3622" s="1"/>
      <c r="H3622" s="1"/>
      <c r="I3622" s="1"/>
    </row>
    <row r="3623" spans="2:9">
      <c r="B3623" s="1"/>
      <c r="C3623" s="29"/>
      <c r="D3623" s="27"/>
      <c r="E3623" s="27"/>
      <c r="F3623" s="27"/>
      <c r="G3623" s="1"/>
      <c r="H3623" s="1"/>
      <c r="I3623" s="1"/>
    </row>
    <row r="3624" spans="2:9">
      <c r="B3624" s="1"/>
      <c r="C3624" s="29"/>
      <c r="D3624" s="27"/>
      <c r="E3624" s="27"/>
      <c r="F3624" s="27"/>
      <c r="G3624" s="1"/>
      <c r="H3624" s="1"/>
      <c r="I3624" s="1"/>
    </row>
    <row r="3625" spans="2:9">
      <c r="B3625" s="1"/>
      <c r="C3625" s="29"/>
      <c r="D3625" s="27"/>
      <c r="E3625" s="27"/>
      <c r="F3625" s="27"/>
      <c r="G3625" s="1"/>
      <c r="H3625" s="1"/>
      <c r="I3625" s="1"/>
    </row>
    <row r="3626" spans="2:9">
      <c r="B3626" s="1"/>
      <c r="C3626" s="29"/>
      <c r="D3626" s="27"/>
      <c r="E3626" s="27"/>
      <c r="F3626" s="27"/>
      <c r="G3626" s="1"/>
      <c r="H3626" s="1"/>
      <c r="I3626" s="1"/>
    </row>
    <row r="3627" spans="2:9">
      <c r="B3627" s="1"/>
      <c r="C3627" s="29"/>
      <c r="D3627" s="27"/>
      <c r="E3627" s="27"/>
      <c r="F3627" s="27"/>
      <c r="G3627" s="1"/>
      <c r="H3627" s="1"/>
      <c r="I3627" s="1"/>
    </row>
    <row r="3628" spans="2:9">
      <c r="B3628" s="1"/>
      <c r="C3628" s="29"/>
      <c r="D3628" s="27"/>
      <c r="E3628" s="27"/>
      <c r="F3628" s="27"/>
      <c r="G3628" s="1"/>
      <c r="H3628" s="1"/>
      <c r="I3628" s="1"/>
    </row>
    <row r="3629" spans="2:9">
      <c r="B3629" s="1"/>
      <c r="C3629" s="29"/>
      <c r="D3629" s="27"/>
      <c r="E3629" s="27"/>
      <c r="F3629" s="27"/>
      <c r="G3629" s="1"/>
      <c r="H3629" s="1"/>
      <c r="I3629" s="1"/>
    </row>
    <row r="3630" spans="2:9">
      <c r="B3630" s="1"/>
      <c r="C3630" s="29"/>
      <c r="D3630" s="27"/>
      <c r="E3630" s="27"/>
      <c r="F3630" s="27"/>
      <c r="G3630" s="1"/>
      <c r="H3630" s="1"/>
      <c r="I3630" s="1"/>
    </row>
    <row r="3631" spans="2:9">
      <c r="B3631" s="1"/>
      <c r="C3631" s="29"/>
      <c r="D3631" s="27"/>
      <c r="E3631" s="27"/>
      <c r="F3631" s="27"/>
      <c r="G3631" s="1"/>
      <c r="H3631" s="1"/>
      <c r="I3631" s="1"/>
    </row>
    <row r="3632" spans="2:9">
      <c r="B3632" s="1"/>
      <c r="C3632" s="29"/>
      <c r="D3632" s="27"/>
      <c r="E3632" s="27"/>
      <c r="F3632" s="27"/>
      <c r="G3632" s="1"/>
      <c r="H3632" s="1"/>
      <c r="I3632" s="1"/>
    </row>
    <row r="3633" spans="2:9">
      <c r="B3633" s="1"/>
      <c r="C3633" s="29"/>
      <c r="D3633" s="27"/>
      <c r="E3633" s="27"/>
      <c r="F3633" s="27"/>
      <c r="G3633" s="1"/>
      <c r="H3633" s="1"/>
      <c r="I3633" s="1"/>
    </row>
    <row r="3634" spans="2:9">
      <c r="B3634" s="1"/>
      <c r="C3634" s="29"/>
      <c r="D3634" s="27"/>
      <c r="E3634" s="27"/>
      <c r="F3634" s="27"/>
      <c r="G3634" s="1"/>
      <c r="H3634" s="1"/>
      <c r="I3634" s="1"/>
    </row>
    <row r="3635" spans="2:9">
      <c r="B3635" s="1"/>
      <c r="C3635" s="29"/>
      <c r="D3635" s="27"/>
      <c r="E3635" s="27"/>
      <c r="F3635" s="27"/>
      <c r="G3635" s="1"/>
      <c r="H3635" s="1"/>
      <c r="I3635" s="1"/>
    </row>
    <row r="3636" spans="2:9">
      <c r="B3636" s="1"/>
      <c r="C3636" s="29"/>
      <c r="D3636" s="27"/>
      <c r="E3636" s="27"/>
      <c r="F3636" s="27"/>
      <c r="G3636" s="1"/>
      <c r="H3636" s="1"/>
      <c r="I3636" s="1"/>
    </row>
    <row r="3637" spans="2:9">
      <c r="B3637" s="1"/>
      <c r="C3637" s="29"/>
      <c r="D3637" s="27"/>
      <c r="E3637" s="27"/>
      <c r="F3637" s="27"/>
      <c r="G3637" s="1"/>
      <c r="H3637" s="1"/>
      <c r="I3637" s="1"/>
    </row>
    <row r="3638" spans="2:9">
      <c r="B3638" s="1"/>
      <c r="C3638" s="29"/>
      <c r="D3638" s="27"/>
      <c r="E3638" s="27"/>
      <c r="F3638" s="27"/>
      <c r="G3638" s="1"/>
      <c r="H3638" s="1"/>
      <c r="I3638" s="1"/>
    </row>
    <row r="3639" spans="2:9">
      <c r="B3639" s="1"/>
      <c r="C3639" s="29"/>
      <c r="D3639" s="27"/>
      <c r="E3639" s="27"/>
      <c r="F3639" s="27"/>
      <c r="G3639" s="1"/>
      <c r="H3639" s="1"/>
      <c r="I3639" s="1"/>
    </row>
    <row r="3640" spans="2:9">
      <c r="B3640" s="1"/>
      <c r="C3640" s="29"/>
      <c r="D3640" s="27"/>
      <c r="E3640" s="27"/>
      <c r="F3640" s="27"/>
      <c r="G3640" s="1"/>
      <c r="H3640" s="1"/>
      <c r="I3640" s="1"/>
    </row>
    <row r="3641" spans="2:9">
      <c r="B3641" s="1"/>
      <c r="C3641" s="29"/>
      <c r="D3641" s="27"/>
      <c r="E3641" s="27"/>
      <c r="F3641" s="27"/>
      <c r="G3641" s="1"/>
      <c r="H3641" s="1"/>
      <c r="I3641" s="1"/>
    </row>
    <row r="3642" spans="2:9">
      <c r="B3642" s="1"/>
      <c r="C3642" s="29"/>
      <c r="D3642" s="27"/>
      <c r="E3642" s="27"/>
      <c r="F3642" s="27"/>
      <c r="G3642" s="1"/>
      <c r="H3642" s="1"/>
      <c r="I3642" s="1"/>
    </row>
    <row r="3643" spans="2:9">
      <c r="B3643" s="1"/>
      <c r="C3643" s="29"/>
      <c r="D3643" s="27"/>
      <c r="E3643" s="27"/>
      <c r="F3643" s="27"/>
      <c r="G3643" s="1"/>
      <c r="H3643" s="1"/>
      <c r="I3643" s="1"/>
    </row>
    <row r="3644" spans="2:9">
      <c r="B3644" s="1"/>
      <c r="C3644" s="29"/>
      <c r="D3644" s="27"/>
      <c r="E3644" s="27"/>
      <c r="F3644" s="27"/>
      <c r="G3644" s="1"/>
      <c r="H3644" s="1"/>
      <c r="I3644" s="1"/>
    </row>
    <row r="3645" spans="2:9">
      <c r="B3645" s="1"/>
      <c r="C3645" s="29"/>
      <c r="D3645" s="27"/>
      <c r="E3645" s="27"/>
      <c r="F3645" s="27"/>
      <c r="G3645" s="1"/>
      <c r="H3645" s="1"/>
      <c r="I3645" s="1"/>
    </row>
    <row r="3646" spans="2:9">
      <c r="B3646" s="1"/>
      <c r="C3646" s="29"/>
      <c r="D3646" s="27"/>
      <c r="E3646" s="27"/>
      <c r="F3646" s="27"/>
      <c r="G3646" s="1"/>
      <c r="H3646" s="1"/>
      <c r="I3646" s="1"/>
    </row>
    <row r="3647" spans="2:9">
      <c r="B3647" s="1"/>
      <c r="C3647" s="29"/>
      <c r="D3647" s="27"/>
      <c r="E3647" s="27"/>
      <c r="F3647" s="27"/>
      <c r="G3647" s="1"/>
      <c r="H3647" s="1"/>
      <c r="I3647" s="1"/>
    </row>
    <row r="3648" spans="2:9">
      <c r="B3648" s="1"/>
      <c r="C3648" s="29"/>
      <c r="D3648" s="27"/>
      <c r="E3648" s="27"/>
      <c r="F3648" s="27"/>
      <c r="G3648" s="1"/>
      <c r="H3648" s="1"/>
      <c r="I3648" s="1"/>
    </row>
    <row r="3649" spans="2:9">
      <c r="B3649" s="1"/>
      <c r="C3649" s="29"/>
      <c r="D3649" s="27"/>
      <c r="E3649" s="27"/>
      <c r="F3649" s="27"/>
      <c r="G3649" s="1"/>
      <c r="H3649" s="1"/>
      <c r="I3649" s="1"/>
    </row>
    <row r="3650" spans="2:9">
      <c r="B3650" s="1"/>
      <c r="C3650" s="29"/>
      <c r="D3650" s="27"/>
      <c r="E3650" s="27"/>
      <c r="F3650" s="27"/>
      <c r="G3650" s="1"/>
      <c r="H3650" s="1"/>
      <c r="I3650" s="1"/>
    </row>
    <row r="3651" spans="2:9">
      <c r="B3651" s="1"/>
      <c r="C3651" s="29"/>
      <c r="D3651" s="27"/>
      <c r="E3651" s="27"/>
      <c r="F3651" s="27"/>
      <c r="G3651" s="1"/>
      <c r="H3651" s="1"/>
      <c r="I3651" s="1"/>
    </row>
    <row r="3652" spans="2:9">
      <c r="B3652" s="1"/>
      <c r="C3652" s="29"/>
      <c r="D3652" s="27"/>
      <c r="E3652" s="27"/>
      <c r="F3652" s="27"/>
      <c r="G3652" s="1"/>
      <c r="H3652" s="1"/>
      <c r="I3652" s="1"/>
    </row>
    <row r="3653" spans="2:9">
      <c r="B3653" s="1"/>
      <c r="C3653" s="29"/>
      <c r="D3653" s="27"/>
      <c r="E3653" s="27"/>
      <c r="F3653" s="27"/>
      <c r="G3653" s="1"/>
      <c r="H3653" s="1"/>
      <c r="I3653" s="1"/>
    </row>
    <row r="3654" spans="2:9">
      <c r="B3654" s="1"/>
      <c r="C3654" s="29"/>
      <c r="D3654" s="27"/>
      <c r="E3654" s="27"/>
      <c r="F3654" s="27"/>
      <c r="G3654" s="1"/>
      <c r="H3654" s="1"/>
      <c r="I3654" s="1"/>
    </row>
    <row r="3655" spans="2:9">
      <c r="B3655" s="1"/>
      <c r="C3655" s="29"/>
      <c r="D3655" s="27"/>
      <c r="E3655" s="27"/>
      <c r="F3655" s="27"/>
      <c r="G3655" s="1"/>
      <c r="H3655" s="1"/>
      <c r="I3655" s="1"/>
    </row>
    <row r="3656" spans="2:9">
      <c r="B3656" s="1"/>
      <c r="C3656" s="29"/>
      <c r="D3656" s="27"/>
      <c r="E3656" s="27"/>
      <c r="F3656" s="27"/>
      <c r="G3656" s="1"/>
      <c r="H3656" s="1"/>
      <c r="I3656" s="1"/>
    </row>
    <row r="3657" spans="2:9">
      <c r="B3657" s="1"/>
      <c r="C3657" s="29"/>
      <c r="D3657" s="27"/>
      <c r="E3657" s="27"/>
      <c r="F3657" s="27"/>
      <c r="G3657" s="1"/>
      <c r="H3657" s="1"/>
      <c r="I3657" s="1"/>
    </row>
    <row r="3658" spans="2:9">
      <c r="B3658" s="1"/>
      <c r="C3658" s="29"/>
      <c r="D3658" s="27"/>
      <c r="E3658" s="27"/>
      <c r="F3658" s="27"/>
      <c r="G3658" s="1"/>
      <c r="H3658" s="1"/>
      <c r="I3658" s="1"/>
    </row>
    <row r="3659" spans="2:9">
      <c r="B3659" s="1"/>
      <c r="C3659" s="29"/>
      <c r="D3659" s="27"/>
      <c r="E3659" s="27"/>
      <c r="F3659" s="27"/>
      <c r="G3659" s="1"/>
      <c r="H3659" s="1"/>
      <c r="I3659" s="1"/>
    </row>
    <row r="3660" spans="2:9">
      <c r="B3660" s="1"/>
      <c r="C3660" s="29"/>
      <c r="D3660" s="27"/>
      <c r="E3660" s="27"/>
      <c r="F3660" s="27"/>
      <c r="G3660" s="1"/>
      <c r="H3660" s="1"/>
      <c r="I3660" s="1"/>
    </row>
    <row r="3661" spans="2:9">
      <c r="B3661" s="1"/>
      <c r="C3661" s="29"/>
      <c r="D3661" s="27"/>
      <c r="E3661" s="27"/>
      <c r="F3661" s="27"/>
      <c r="G3661" s="1"/>
      <c r="H3661" s="1"/>
      <c r="I3661" s="1"/>
    </row>
    <row r="3662" spans="2:9">
      <c r="B3662" s="1"/>
      <c r="C3662" s="29"/>
      <c r="D3662" s="27"/>
      <c r="E3662" s="27"/>
      <c r="F3662" s="27"/>
      <c r="G3662" s="1"/>
      <c r="H3662" s="1"/>
      <c r="I3662" s="1"/>
    </row>
    <row r="3663" spans="2:9">
      <c r="B3663" s="1"/>
      <c r="C3663" s="29"/>
      <c r="D3663" s="27"/>
      <c r="E3663" s="27"/>
      <c r="F3663" s="27"/>
      <c r="G3663" s="1"/>
      <c r="H3663" s="1"/>
      <c r="I3663" s="1"/>
    </row>
    <row r="3664" spans="2:9">
      <c r="B3664" s="1"/>
      <c r="C3664" s="29"/>
      <c r="D3664" s="27"/>
      <c r="E3664" s="27"/>
      <c r="F3664" s="27"/>
      <c r="G3664" s="1"/>
      <c r="H3664" s="1"/>
      <c r="I3664" s="1"/>
    </row>
    <row r="3665" spans="2:9">
      <c r="B3665" s="1"/>
      <c r="C3665" s="29"/>
      <c r="D3665" s="27"/>
      <c r="E3665" s="27"/>
      <c r="F3665" s="27"/>
      <c r="G3665" s="1"/>
      <c r="H3665" s="1"/>
      <c r="I3665" s="1"/>
    </row>
    <row r="3666" spans="2:9">
      <c r="B3666" s="1"/>
      <c r="C3666" s="29"/>
      <c r="D3666" s="27"/>
      <c r="E3666" s="27"/>
      <c r="F3666" s="27"/>
      <c r="G3666" s="1"/>
      <c r="H3666" s="1"/>
      <c r="I3666" s="1"/>
    </row>
    <row r="3667" spans="2:9">
      <c r="B3667" s="1"/>
      <c r="C3667" s="29"/>
      <c r="D3667" s="27"/>
      <c r="E3667" s="27"/>
      <c r="F3667" s="27"/>
      <c r="G3667" s="1"/>
      <c r="H3667" s="1"/>
      <c r="I3667" s="1"/>
    </row>
    <row r="3668" spans="2:9">
      <c r="B3668" s="1"/>
      <c r="C3668" s="29"/>
      <c r="D3668" s="27"/>
      <c r="E3668" s="27"/>
      <c r="F3668" s="27"/>
      <c r="G3668" s="1"/>
      <c r="H3668" s="1"/>
      <c r="I3668" s="1"/>
    </row>
    <row r="3669" spans="2:9">
      <c r="B3669" s="1"/>
      <c r="C3669" s="29"/>
      <c r="D3669" s="27"/>
      <c r="E3669" s="27"/>
      <c r="F3669" s="27"/>
      <c r="G3669" s="1"/>
      <c r="H3669" s="1"/>
      <c r="I3669" s="1"/>
    </row>
    <row r="3670" spans="2:9">
      <c r="B3670" s="1"/>
      <c r="C3670" s="29"/>
      <c r="D3670" s="27"/>
      <c r="E3670" s="27"/>
      <c r="F3670" s="27"/>
      <c r="G3670" s="1"/>
      <c r="H3670" s="1"/>
      <c r="I3670" s="1"/>
    </row>
    <row r="3671" spans="2:9">
      <c r="B3671" s="1"/>
      <c r="C3671" s="29"/>
      <c r="D3671" s="27"/>
      <c r="E3671" s="27"/>
      <c r="F3671" s="27"/>
      <c r="G3671" s="1"/>
      <c r="H3671" s="1"/>
      <c r="I3671" s="1"/>
    </row>
    <row r="3672" spans="2:9">
      <c r="B3672" s="1"/>
      <c r="C3672" s="29"/>
      <c r="D3672" s="27"/>
      <c r="E3672" s="27"/>
      <c r="F3672" s="27"/>
      <c r="G3672" s="1"/>
      <c r="H3672" s="1"/>
      <c r="I3672" s="1"/>
    </row>
    <row r="3673" spans="2:9">
      <c r="B3673" s="1"/>
      <c r="C3673" s="29"/>
      <c r="D3673" s="27"/>
      <c r="E3673" s="27"/>
      <c r="F3673" s="27"/>
      <c r="G3673" s="1"/>
      <c r="H3673" s="1"/>
      <c r="I3673" s="1"/>
    </row>
    <row r="3674" spans="2:9">
      <c r="B3674" s="1"/>
      <c r="C3674" s="29"/>
      <c r="D3674" s="27"/>
      <c r="E3674" s="27"/>
      <c r="F3674" s="27"/>
      <c r="G3674" s="1"/>
      <c r="H3674" s="1"/>
      <c r="I3674" s="1"/>
    </row>
    <row r="3675" spans="2:9">
      <c r="B3675" s="1"/>
      <c r="C3675" s="29"/>
      <c r="D3675" s="27"/>
      <c r="E3675" s="27"/>
      <c r="F3675" s="27"/>
      <c r="G3675" s="1"/>
      <c r="H3675" s="1"/>
      <c r="I3675" s="1"/>
    </row>
    <row r="3676" spans="2:9">
      <c r="B3676" s="1"/>
      <c r="C3676" s="29"/>
      <c r="D3676" s="27"/>
      <c r="E3676" s="27"/>
      <c r="F3676" s="27"/>
      <c r="G3676" s="1"/>
      <c r="H3676" s="1"/>
      <c r="I3676" s="1"/>
    </row>
    <row r="3677" spans="2:9">
      <c r="B3677" s="1"/>
      <c r="C3677" s="29"/>
      <c r="D3677" s="27"/>
      <c r="E3677" s="27"/>
      <c r="F3677" s="27"/>
      <c r="G3677" s="1"/>
      <c r="H3677" s="1"/>
      <c r="I3677" s="1"/>
    </row>
    <row r="3678" spans="2:9">
      <c r="B3678" s="1"/>
      <c r="C3678" s="29"/>
      <c r="D3678" s="27"/>
      <c r="E3678" s="27"/>
      <c r="F3678" s="27"/>
      <c r="G3678" s="1"/>
      <c r="H3678" s="1"/>
      <c r="I3678" s="1"/>
    </row>
    <row r="3679" spans="2:9">
      <c r="B3679" s="1"/>
      <c r="C3679" s="29"/>
      <c r="D3679" s="27"/>
      <c r="E3679" s="27"/>
      <c r="F3679" s="27"/>
      <c r="G3679" s="1"/>
      <c r="H3679" s="1"/>
      <c r="I3679" s="1"/>
    </row>
    <row r="3680" spans="2:9">
      <c r="B3680" s="1"/>
      <c r="C3680" s="29"/>
      <c r="D3680" s="27"/>
      <c r="E3680" s="27"/>
      <c r="F3680" s="27"/>
      <c r="G3680" s="1"/>
      <c r="H3680" s="1"/>
      <c r="I3680" s="1"/>
    </row>
    <row r="3681" spans="2:9">
      <c r="B3681" s="1"/>
      <c r="C3681" s="29"/>
      <c r="D3681" s="27"/>
      <c r="E3681" s="27"/>
      <c r="F3681" s="27"/>
      <c r="G3681" s="1"/>
      <c r="H3681" s="1"/>
      <c r="I3681" s="1"/>
    </row>
    <row r="3682" spans="2:9">
      <c r="B3682" s="1"/>
      <c r="C3682" s="29"/>
      <c r="D3682" s="27"/>
      <c r="E3682" s="27"/>
      <c r="F3682" s="27"/>
      <c r="G3682" s="1"/>
      <c r="H3682" s="1"/>
      <c r="I3682" s="1"/>
    </row>
    <row r="3683" spans="2:9">
      <c r="B3683" s="1"/>
      <c r="C3683" s="29"/>
      <c r="D3683" s="27"/>
      <c r="E3683" s="27"/>
      <c r="F3683" s="27"/>
      <c r="G3683" s="1"/>
      <c r="H3683" s="1"/>
      <c r="I3683" s="1"/>
    </row>
    <row r="3684" spans="2:9">
      <c r="B3684" s="1"/>
      <c r="C3684" s="29"/>
      <c r="D3684" s="27"/>
      <c r="E3684" s="27"/>
      <c r="F3684" s="27"/>
      <c r="G3684" s="1"/>
      <c r="H3684" s="1"/>
      <c r="I3684" s="1"/>
    </row>
    <row r="3685" spans="2:9">
      <c r="B3685" s="1"/>
      <c r="C3685" s="29"/>
      <c r="D3685" s="27"/>
      <c r="E3685" s="27"/>
      <c r="F3685" s="27"/>
      <c r="G3685" s="1"/>
      <c r="H3685" s="1"/>
      <c r="I3685" s="1"/>
    </row>
    <row r="3686" spans="2:9">
      <c r="B3686" s="1"/>
      <c r="C3686" s="29"/>
      <c r="D3686" s="27"/>
      <c r="E3686" s="27"/>
      <c r="F3686" s="27"/>
      <c r="G3686" s="1"/>
      <c r="H3686" s="1"/>
      <c r="I3686" s="1"/>
    </row>
    <row r="3687" spans="2:9">
      <c r="B3687" s="1"/>
      <c r="C3687" s="29"/>
      <c r="D3687" s="27"/>
      <c r="E3687" s="27"/>
      <c r="F3687" s="27"/>
      <c r="G3687" s="1"/>
      <c r="H3687" s="1"/>
      <c r="I3687" s="1"/>
    </row>
    <row r="3688" spans="2:9">
      <c r="B3688" s="1"/>
      <c r="C3688" s="29"/>
      <c r="D3688" s="27"/>
      <c r="E3688" s="27"/>
      <c r="F3688" s="27"/>
      <c r="G3688" s="1"/>
      <c r="H3688" s="1"/>
      <c r="I3688" s="1"/>
    </row>
    <row r="3689" spans="2:9">
      <c r="B3689" s="1"/>
      <c r="C3689" s="29"/>
      <c r="D3689" s="27"/>
      <c r="E3689" s="27"/>
      <c r="F3689" s="27"/>
      <c r="G3689" s="1"/>
      <c r="H3689" s="1"/>
      <c r="I3689" s="1"/>
    </row>
    <row r="3690" spans="2:9">
      <c r="B3690" s="1"/>
      <c r="C3690" s="29"/>
      <c r="D3690" s="27"/>
      <c r="E3690" s="27"/>
      <c r="F3690" s="27"/>
      <c r="G3690" s="1"/>
      <c r="H3690" s="1"/>
      <c r="I3690" s="1"/>
    </row>
    <row r="3691" spans="2:9">
      <c r="B3691" s="1"/>
      <c r="C3691" s="29"/>
      <c r="D3691" s="27"/>
      <c r="E3691" s="27"/>
      <c r="F3691" s="27"/>
      <c r="G3691" s="1"/>
      <c r="H3691" s="1"/>
      <c r="I3691" s="1"/>
    </row>
    <row r="3692" spans="2:9">
      <c r="B3692" s="1"/>
      <c r="C3692" s="29"/>
      <c r="D3692" s="27"/>
      <c r="E3692" s="27"/>
      <c r="F3692" s="27"/>
      <c r="G3692" s="1"/>
      <c r="H3692" s="1"/>
      <c r="I3692" s="1"/>
    </row>
    <row r="3693" spans="2:9">
      <c r="B3693" s="1"/>
      <c r="C3693" s="29"/>
      <c r="D3693" s="27"/>
      <c r="E3693" s="27"/>
      <c r="F3693" s="27"/>
      <c r="G3693" s="1"/>
      <c r="H3693" s="1"/>
      <c r="I3693" s="1"/>
    </row>
    <row r="3694" spans="2:9">
      <c r="B3694" s="1"/>
      <c r="C3694" s="29"/>
      <c r="D3694" s="27"/>
      <c r="E3694" s="27"/>
      <c r="F3694" s="27"/>
      <c r="G3694" s="1"/>
      <c r="H3694" s="1"/>
      <c r="I3694" s="1"/>
    </row>
    <row r="3695" spans="2:9">
      <c r="B3695" s="1"/>
      <c r="C3695" s="29"/>
      <c r="D3695" s="27"/>
      <c r="E3695" s="27"/>
      <c r="F3695" s="27"/>
      <c r="G3695" s="1"/>
      <c r="H3695" s="1"/>
      <c r="I3695" s="1"/>
    </row>
    <row r="3696" spans="2:9">
      <c r="B3696" s="1"/>
      <c r="C3696" s="29"/>
      <c r="D3696" s="27"/>
      <c r="E3696" s="27"/>
      <c r="F3696" s="27"/>
      <c r="G3696" s="1"/>
      <c r="H3696" s="1"/>
      <c r="I3696" s="1"/>
    </row>
    <row r="3697" spans="2:9">
      <c r="B3697" s="1"/>
      <c r="C3697" s="29"/>
      <c r="D3697" s="27"/>
      <c r="E3697" s="27"/>
      <c r="F3697" s="27"/>
      <c r="G3697" s="1"/>
      <c r="H3697" s="1"/>
      <c r="I3697" s="1"/>
    </row>
    <row r="3698" spans="2:9">
      <c r="B3698" s="1"/>
      <c r="C3698" s="29"/>
      <c r="D3698" s="27"/>
      <c r="E3698" s="27"/>
      <c r="F3698" s="27"/>
      <c r="G3698" s="1"/>
      <c r="H3698" s="1"/>
      <c r="I3698" s="1"/>
    </row>
    <row r="3699" spans="2:9">
      <c r="B3699" s="1"/>
      <c r="C3699" s="29"/>
      <c r="D3699" s="27"/>
      <c r="E3699" s="27"/>
      <c r="F3699" s="27"/>
      <c r="G3699" s="1"/>
      <c r="H3699" s="1"/>
      <c r="I3699" s="1"/>
    </row>
    <row r="3700" spans="2:9">
      <c r="B3700" s="1"/>
      <c r="C3700" s="29"/>
      <c r="D3700" s="27"/>
      <c r="E3700" s="27"/>
      <c r="F3700" s="27"/>
      <c r="G3700" s="1"/>
      <c r="H3700" s="1"/>
      <c r="I3700" s="1"/>
    </row>
    <row r="3701" spans="2:9">
      <c r="B3701" s="1"/>
      <c r="C3701" s="29"/>
      <c r="D3701" s="27"/>
      <c r="E3701" s="27"/>
      <c r="F3701" s="27"/>
      <c r="G3701" s="1"/>
      <c r="H3701" s="1"/>
      <c r="I3701" s="1"/>
    </row>
    <row r="3702" spans="2:9">
      <c r="B3702" s="1"/>
      <c r="C3702" s="29"/>
      <c r="D3702" s="27"/>
      <c r="E3702" s="27"/>
      <c r="F3702" s="27"/>
      <c r="G3702" s="1"/>
      <c r="H3702" s="1"/>
      <c r="I3702" s="1"/>
    </row>
    <row r="3703" spans="2:9">
      <c r="B3703" s="1"/>
      <c r="C3703" s="29"/>
      <c r="D3703" s="27"/>
      <c r="E3703" s="27"/>
      <c r="F3703" s="27"/>
      <c r="G3703" s="1"/>
      <c r="H3703" s="1"/>
      <c r="I3703" s="1"/>
    </row>
    <row r="3704" spans="2:9">
      <c r="B3704" s="1"/>
      <c r="C3704" s="29"/>
      <c r="D3704" s="27"/>
      <c r="E3704" s="27"/>
      <c r="F3704" s="27"/>
      <c r="G3704" s="1"/>
      <c r="H3704" s="1"/>
      <c r="I3704" s="1"/>
    </row>
    <row r="3705" spans="2:9">
      <c r="B3705" s="1"/>
      <c r="C3705" s="29"/>
      <c r="D3705" s="27"/>
      <c r="E3705" s="27"/>
      <c r="F3705" s="27"/>
      <c r="G3705" s="1"/>
      <c r="H3705" s="1"/>
      <c r="I3705" s="1"/>
    </row>
    <row r="3706" spans="2:9">
      <c r="B3706" s="1"/>
      <c r="C3706" s="29"/>
      <c r="D3706" s="27"/>
      <c r="E3706" s="27"/>
      <c r="F3706" s="27"/>
      <c r="G3706" s="1"/>
      <c r="H3706" s="1"/>
      <c r="I3706" s="1"/>
    </row>
    <row r="3707" spans="2:9">
      <c r="B3707" s="1"/>
      <c r="C3707" s="29"/>
      <c r="D3707" s="27"/>
      <c r="E3707" s="27"/>
      <c r="F3707" s="27"/>
      <c r="G3707" s="1"/>
      <c r="H3707" s="1"/>
      <c r="I3707" s="1"/>
    </row>
    <row r="3708" spans="2:9">
      <c r="B3708" s="1"/>
      <c r="C3708" s="29"/>
      <c r="D3708" s="27"/>
      <c r="E3708" s="27"/>
      <c r="F3708" s="27"/>
      <c r="G3708" s="1"/>
      <c r="H3708" s="1"/>
      <c r="I3708" s="1"/>
    </row>
    <row r="3709" spans="2:9">
      <c r="B3709" s="1"/>
      <c r="C3709" s="29"/>
      <c r="D3709" s="27"/>
      <c r="E3709" s="27"/>
      <c r="F3709" s="27"/>
      <c r="G3709" s="1"/>
      <c r="H3709" s="1"/>
      <c r="I3709" s="1"/>
    </row>
    <row r="3710" spans="2:9">
      <c r="B3710" s="1"/>
      <c r="C3710" s="29"/>
      <c r="D3710" s="27"/>
      <c r="E3710" s="27"/>
      <c r="F3710" s="27"/>
      <c r="G3710" s="1"/>
      <c r="H3710" s="1"/>
      <c r="I3710" s="1"/>
    </row>
    <row r="3711" spans="2:9">
      <c r="B3711" s="1"/>
      <c r="C3711" s="29"/>
      <c r="D3711" s="27"/>
      <c r="E3711" s="27"/>
      <c r="F3711" s="27"/>
      <c r="G3711" s="1"/>
      <c r="H3711" s="1"/>
      <c r="I3711" s="1"/>
    </row>
    <row r="3712" spans="2:9">
      <c r="B3712" s="1"/>
      <c r="C3712" s="29"/>
      <c r="D3712" s="27"/>
      <c r="E3712" s="27"/>
      <c r="F3712" s="27"/>
      <c r="G3712" s="1"/>
      <c r="H3712" s="1"/>
      <c r="I3712" s="1"/>
    </row>
    <row r="3713" spans="2:9">
      <c r="B3713" s="1"/>
      <c r="C3713" s="29"/>
      <c r="D3713" s="27"/>
      <c r="E3713" s="27"/>
      <c r="F3713" s="27"/>
      <c r="G3713" s="1"/>
      <c r="H3713" s="1"/>
      <c r="I3713" s="1"/>
    </row>
    <row r="3714" spans="2:9">
      <c r="B3714" s="1"/>
      <c r="C3714" s="29"/>
      <c r="D3714" s="27"/>
      <c r="E3714" s="27"/>
      <c r="F3714" s="27"/>
      <c r="G3714" s="1"/>
      <c r="H3714" s="1"/>
      <c r="I3714" s="1"/>
    </row>
    <row r="3715" spans="2:9">
      <c r="B3715" s="1"/>
      <c r="C3715" s="29"/>
      <c r="D3715" s="27"/>
      <c r="E3715" s="27"/>
      <c r="F3715" s="27"/>
      <c r="G3715" s="1"/>
      <c r="H3715" s="1"/>
      <c r="I3715" s="1"/>
    </row>
    <row r="3716" spans="2:9">
      <c r="B3716" s="1"/>
      <c r="C3716" s="29"/>
      <c r="D3716" s="27"/>
      <c r="E3716" s="27"/>
      <c r="F3716" s="27"/>
      <c r="G3716" s="1"/>
      <c r="H3716" s="1"/>
      <c r="I3716" s="1"/>
    </row>
    <row r="3717" spans="2:9">
      <c r="B3717" s="1"/>
      <c r="C3717" s="29"/>
      <c r="D3717" s="27"/>
      <c r="E3717" s="27"/>
      <c r="F3717" s="27"/>
      <c r="G3717" s="1"/>
      <c r="H3717" s="1"/>
      <c r="I3717" s="1"/>
    </row>
    <row r="3718" spans="2:9">
      <c r="B3718" s="1"/>
      <c r="C3718" s="29"/>
      <c r="D3718" s="27"/>
      <c r="E3718" s="27"/>
      <c r="F3718" s="27"/>
      <c r="G3718" s="1"/>
      <c r="H3718" s="1"/>
      <c r="I3718" s="1"/>
    </row>
    <row r="3719" spans="2:9">
      <c r="B3719" s="1"/>
      <c r="C3719" s="29"/>
      <c r="D3719" s="27"/>
      <c r="E3719" s="27"/>
      <c r="F3719" s="27"/>
      <c r="G3719" s="1"/>
      <c r="H3719" s="1"/>
      <c r="I3719" s="1"/>
    </row>
    <row r="3720" spans="2:9">
      <c r="B3720" s="1"/>
      <c r="C3720" s="29"/>
      <c r="D3720" s="27"/>
      <c r="E3720" s="27"/>
      <c r="F3720" s="27"/>
      <c r="G3720" s="1"/>
      <c r="H3720" s="1"/>
      <c r="I3720" s="1"/>
    </row>
    <row r="3721" spans="2:9">
      <c r="B3721" s="1"/>
      <c r="C3721" s="29"/>
      <c r="D3721" s="27"/>
      <c r="E3721" s="27"/>
      <c r="F3721" s="27"/>
      <c r="G3721" s="1"/>
      <c r="H3721" s="1"/>
      <c r="I3721" s="1"/>
    </row>
    <row r="3722" spans="2:9">
      <c r="B3722" s="1"/>
      <c r="C3722" s="29"/>
      <c r="D3722" s="27"/>
      <c r="E3722" s="27"/>
      <c r="F3722" s="27"/>
      <c r="G3722" s="1"/>
      <c r="H3722" s="1"/>
      <c r="I3722" s="1"/>
    </row>
    <row r="3723" spans="2:9">
      <c r="B3723" s="1"/>
      <c r="C3723" s="29"/>
      <c r="D3723" s="27"/>
      <c r="E3723" s="27"/>
      <c r="F3723" s="27"/>
      <c r="G3723" s="1"/>
      <c r="H3723" s="1"/>
      <c r="I3723" s="1"/>
    </row>
    <row r="3724" spans="2:9">
      <c r="B3724" s="1"/>
      <c r="C3724" s="29"/>
      <c r="D3724" s="27"/>
      <c r="E3724" s="27"/>
      <c r="F3724" s="27"/>
      <c r="G3724" s="1"/>
      <c r="H3724" s="1"/>
      <c r="I3724" s="1"/>
    </row>
    <row r="3725" spans="2:9">
      <c r="B3725" s="1"/>
      <c r="C3725" s="29"/>
      <c r="D3725" s="27"/>
      <c r="E3725" s="27"/>
      <c r="F3725" s="27"/>
      <c r="G3725" s="1"/>
      <c r="H3725" s="1"/>
      <c r="I3725" s="1"/>
    </row>
    <row r="3726" spans="2:9">
      <c r="B3726" s="1"/>
      <c r="C3726" s="29"/>
      <c r="D3726" s="27"/>
      <c r="E3726" s="27"/>
      <c r="F3726" s="27"/>
      <c r="G3726" s="1"/>
      <c r="H3726" s="1"/>
      <c r="I3726" s="1"/>
    </row>
    <row r="3727" spans="2:9">
      <c r="B3727" s="1"/>
      <c r="C3727" s="29"/>
      <c r="D3727" s="27"/>
      <c r="E3727" s="27"/>
      <c r="F3727" s="27"/>
      <c r="G3727" s="1"/>
      <c r="H3727" s="1"/>
      <c r="I3727" s="1"/>
    </row>
    <row r="3728" spans="2:9">
      <c r="B3728" s="1"/>
      <c r="C3728" s="29"/>
      <c r="D3728" s="27"/>
      <c r="E3728" s="27"/>
      <c r="F3728" s="27"/>
      <c r="G3728" s="1"/>
      <c r="H3728" s="1"/>
      <c r="I3728" s="1"/>
    </row>
    <row r="3729" spans="2:9">
      <c r="B3729" s="1"/>
      <c r="C3729" s="29"/>
      <c r="D3729" s="27"/>
      <c r="E3729" s="27"/>
      <c r="F3729" s="27"/>
      <c r="G3729" s="1"/>
      <c r="H3729" s="1"/>
      <c r="I3729" s="1"/>
    </row>
    <row r="3730" spans="2:9">
      <c r="B3730" s="1"/>
      <c r="C3730" s="29"/>
      <c r="D3730" s="27"/>
      <c r="E3730" s="27"/>
      <c r="F3730" s="27"/>
      <c r="G3730" s="1"/>
      <c r="H3730" s="1"/>
      <c r="I3730" s="1"/>
    </row>
    <row r="3731" spans="2:9">
      <c r="B3731" s="1"/>
      <c r="C3731" s="29"/>
      <c r="D3731" s="27"/>
      <c r="E3731" s="27"/>
      <c r="F3731" s="27"/>
      <c r="G3731" s="1"/>
      <c r="H3731" s="1"/>
      <c r="I3731" s="1"/>
    </row>
    <row r="3732" spans="2:9">
      <c r="B3732" s="1"/>
      <c r="C3732" s="29"/>
      <c r="D3732" s="27"/>
      <c r="E3732" s="27"/>
      <c r="F3732" s="27"/>
      <c r="G3732" s="1"/>
      <c r="H3732" s="1"/>
      <c r="I3732" s="1"/>
    </row>
    <row r="3733" spans="2:9">
      <c r="B3733" s="1"/>
      <c r="C3733" s="29"/>
      <c r="D3733" s="27"/>
      <c r="E3733" s="27"/>
      <c r="F3733" s="27"/>
      <c r="G3733" s="1"/>
      <c r="H3733" s="1"/>
      <c r="I3733" s="1"/>
    </row>
    <row r="3734" spans="2:9">
      <c r="B3734" s="1"/>
      <c r="C3734" s="29"/>
      <c r="D3734" s="27"/>
      <c r="E3734" s="27"/>
      <c r="F3734" s="27"/>
      <c r="G3734" s="1"/>
      <c r="H3734" s="1"/>
      <c r="I3734" s="1"/>
    </row>
    <row r="3735" spans="2:9">
      <c r="B3735" s="1"/>
      <c r="C3735" s="29"/>
      <c r="D3735" s="27"/>
      <c r="E3735" s="27"/>
      <c r="F3735" s="27"/>
      <c r="G3735" s="1"/>
      <c r="H3735" s="1"/>
      <c r="I3735" s="1"/>
    </row>
    <row r="3736" spans="2:9">
      <c r="B3736" s="1"/>
      <c r="C3736" s="29"/>
      <c r="D3736" s="27"/>
      <c r="E3736" s="27"/>
      <c r="F3736" s="27"/>
      <c r="G3736" s="1"/>
      <c r="H3736" s="1"/>
      <c r="I3736" s="1"/>
    </row>
    <row r="3737" spans="2:9">
      <c r="B3737" s="1"/>
      <c r="C3737" s="29"/>
      <c r="D3737" s="27"/>
      <c r="E3737" s="27"/>
      <c r="F3737" s="27"/>
      <c r="G3737" s="1"/>
      <c r="H3737" s="1"/>
      <c r="I3737" s="1"/>
    </row>
    <row r="3738" spans="2:9">
      <c r="B3738" s="1"/>
      <c r="C3738" s="29"/>
      <c r="D3738" s="27"/>
      <c r="E3738" s="27"/>
      <c r="F3738" s="27"/>
      <c r="G3738" s="1"/>
      <c r="H3738" s="1"/>
      <c r="I3738" s="1"/>
    </row>
    <row r="3739" spans="2:9">
      <c r="B3739" s="1"/>
      <c r="C3739" s="29"/>
      <c r="D3739" s="27"/>
      <c r="E3739" s="27"/>
      <c r="F3739" s="27"/>
      <c r="G3739" s="1"/>
      <c r="H3739" s="1"/>
      <c r="I3739" s="1"/>
    </row>
    <row r="3740" spans="2:9">
      <c r="B3740" s="1"/>
      <c r="C3740" s="29"/>
      <c r="D3740" s="27"/>
      <c r="E3740" s="27"/>
      <c r="F3740" s="27"/>
      <c r="G3740" s="1"/>
      <c r="H3740" s="1"/>
      <c r="I3740" s="1"/>
    </row>
    <row r="3741" spans="2:9">
      <c r="B3741" s="1"/>
      <c r="C3741" s="29"/>
      <c r="D3741" s="27"/>
      <c r="E3741" s="27"/>
      <c r="F3741" s="27"/>
      <c r="G3741" s="1"/>
      <c r="H3741" s="1"/>
      <c r="I3741" s="1"/>
    </row>
    <row r="3742" spans="2:9">
      <c r="B3742" s="1"/>
      <c r="C3742" s="29"/>
      <c r="D3742" s="27"/>
      <c r="E3742" s="27"/>
      <c r="F3742" s="27"/>
      <c r="G3742" s="1"/>
      <c r="H3742" s="1"/>
      <c r="I3742" s="1"/>
    </row>
    <row r="3743" spans="2:9">
      <c r="B3743" s="1"/>
      <c r="C3743" s="29"/>
      <c r="D3743" s="27"/>
      <c r="E3743" s="27"/>
      <c r="F3743" s="27"/>
      <c r="G3743" s="1"/>
      <c r="H3743" s="1"/>
      <c r="I3743" s="1"/>
    </row>
    <row r="3744" spans="2:9">
      <c r="B3744" s="1"/>
      <c r="C3744" s="29"/>
      <c r="D3744" s="27"/>
      <c r="E3744" s="27"/>
      <c r="F3744" s="27"/>
      <c r="G3744" s="1"/>
      <c r="H3744" s="1"/>
      <c r="I3744" s="1"/>
    </row>
    <row r="3745" spans="2:9">
      <c r="B3745" s="1"/>
      <c r="C3745" s="29"/>
      <c r="D3745" s="27"/>
      <c r="E3745" s="27"/>
      <c r="F3745" s="27"/>
      <c r="G3745" s="1"/>
      <c r="H3745" s="1"/>
      <c r="I3745" s="1"/>
    </row>
    <row r="3746" spans="2:9">
      <c r="B3746" s="1"/>
      <c r="C3746" s="29"/>
      <c r="D3746" s="27"/>
      <c r="E3746" s="27"/>
      <c r="F3746" s="27"/>
      <c r="G3746" s="1"/>
      <c r="H3746" s="1"/>
      <c r="I3746" s="1"/>
    </row>
    <row r="3747" spans="2:9">
      <c r="B3747" s="1"/>
      <c r="C3747" s="29"/>
      <c r="D3747" s="27"/>
      <c r="E3747" s="27"/>
      <c r="F3747" s="27"/>
      <c r="G3747" s="1"/>
      <c r="H3747" s="1"/>
      <c r="I3747" s="1"/>
    </row>
    <row r="3748" spans="2:9">
      <c r="B3748" s="1"/>
      <c r="C3748" s="29"/>
      <c r="D3748" s="27"/>
      <c r="E3748" s="27"/>
      <c r="F3748" s="27"/>
      <c r="G3748" s="1"/>
      <c r="H3748" s="1"/>
      <c r="I3748" s="1"/>
    </row>
    <row r="3749" spans="2:9">
      <c r="B3749" s="1"/>
      <c r="C3749" s="29"/>
      <c r="D3749" s="27"/>
      <c r="E3749" s="27"/>
      <c r="F3749" s="27"/>
      <c r="G3749" s="1"/>
      <c r="H3749" s="1"/>
      <c r="I3749" s="1"/>
    </row>
    <row r="3750" spans="2:9">
      <c r="B3750" s="1"/>
      <c r="C3750" s="29"/>
      <c r="D3750" s="27"/>
      <c r="E3750" s="27"/>
      <c r="F3750" s="27"/>
      <c r="G3750" s="1"/>
      <c r="H3750" s="1"/>
      <c r="I3750" s="1"/>
    </row>
    <row r="3751" spans="2:9">
      <c r="B3751" s="1"/>
      <c r="C3751" s="29"/>
      <c r="D3751" s="27"/>
      <c r="E3751" s="27"/>
      <c r="F3751" s="27"/>
      <c r="G3751" s="1"/>
      <c r="H3751" s="1"/>
      <c r="I3751" s="1"/>
    </row>
    <row r="3752" spans="2:9">
      <c r="B3752" s="1"/>
      <c r="C3752" s="29"/>
      <c r="D3752" s="27"/>
      <c r="E3752" s="27"/>
      <c r="F3752" s="27"/>
      <c r="G3752" s="1"/>
      <c r="H3752" s="1"/>
      <c r="I3752" s="1"/>
    </row>
    <row r="3753" spans="2:9">
      <c r="B3753" s="1"/>
      <c r="C3753" s="29"/>
      <c r="D3753" s="27"/>
      <c r="E3753" s="27"/>
      <c r="F3753" s="27"/>
      <c r="G3753" s="1"/>
      <c r="H3753" s="1"/>
      <c r="I3753" s="1"/>
    </row>
    <row r="3754" spans="2:9">
      <c r="B3754" s="1"/>
      <c r="C3754" s="29"/>
      <c r="D3754" s="27"/>
      <c r="E3754" s="27"/>
      <c r="F3754" s="27"/>
      <c r="G3754" s="1"/>
      <c r="H3754" s="1"/>
      <c r="I3754" s="1"/>
    </row>
    <row r="3755" spans="2:9">
      <c r="B3755" s="1"/>
      <c r="C3755" s="29"/>
      <c r="D3755" s="27"/>
      <c r="E3755" s="27"/>
      <c r="F3755" s="27"/>
      <c r="G3755" s="1"/>
      <c r="H3755" s="1"/>
      <c r="I3755" s="1"/>
    </row>
    <row r="3756" spans="2:9">
      <c r="B3756" s="1"/>
      <c r="C3756" s="29"/>
      <c r="D3756" s="27"/>
      <c r="E3756" s="27"/>
      <c r="F3756" s="27"/>
      <c r="G3756" s="1"/>
      <c r="H3756" s="1"/>
      <c r="I3756" s="1"/>
    </row>
    <row r="3757" spans="2:9">
      <c r="B3757" s="1"/>
      <c r="C3757" s="29"/>
      <c r="D3757" s="27"/>
      <c r="E3757" s="27"/>
      <c r="F3757" s="27"/>
      <c r="G3757" s="1"/>
      <c r="H3757" s="1"/>
      <c r="I3757" s="1"/>
    </row>
    <row r="3758" spans="2:9">
      <c r="B3758" s="1"/>
      <c r="C3758" s="29"/>
      <c r="D3758" s="27"/>
      <c r="E3758" s="27"/>
      <c r="F3758" s="27"/>
      <c r="G3758" s="1"/>
      <c r="H3758" s="1"/>
      <c r="I3758" s="1"/>
    </row>
    <row r="3759" spans="2:9">
      <c r="B3759" s="1"/>
      <c r="C3759" s="29"/>
      <c r="D3759" s="27"/>
      <c r="E3759" s="27"/>
      <c r="F3759" s="27"/>
      <c r="G3759" s="1"/>
      <c r="H3759" s="1"/>
      <c r="I3759" s="1"/>
    </row>
    <row r="3760" spans="2:9">
      <c r="B3760" s="1"/>
      <c r="C3760" s="29"/>
      <c r="D3760" s="27"/>
      <c r="E3760" s="27"/>
      <c r="F3760" s="27"/>
      <c r="G3760" s="1"/>
      <c r="H3760" s="1"/>
      <c r="I3760" s="1"/>
    </row>
    <row r="3761" spans="2:9">
      <c r="B3761" s="1"/>
      <c r="C3761" s="29"/>
      <c r="D3761" s="27"/>
      <c r="E3761" s="27"/>
      <c r="F3761" s="27"/>
      <c r="G3761" s="1"/>
      <c r="H3761" s="1"/>
      <c r="I3761" s="1"/>
    </row>
    <row r="3762" spans="2:9">
      <c r="B3762" s="1"/>
      <c r="C3762" s="29"/>
      <c r="D3762" s="27"/>
      <c r="E3762" s="27"/>
      <c r="F3762" s="27"/>
      <c r="G3762" s="1"/>
      <c r="H3762" s="1"/>
      <c r="I3762" s="1"/>
    </row>
    <row r="3763" spans="2:9">
      <c r="B3763" s="1"/>
      <c r="C3763" s="29"/>
      <c r="D3763" s="27"/>
      <c r="E3763" s="27"/>
      <c r="F3763" s="27"/>
      <c r="G3763" s="1"/>
      <c r="H3763" s="1"/>
      <c r="I3763" s="1"/>
    </row>
    <row r="3764" spans="2:9">
      <c r="B3764" s="1"/>
      <c r="C3764" s="29"/>
      <c r="D3764" s="27"/>
      <c r="E3764" s="27"/>
      <c r="F3764" s="27"/>
      <c r="G3764" s="1"/>
      <c r="H3764" s="1"/>
      <c r="I3764" s="1"/>
    </row>
    <row r="3765" spans="2:9">
      <c r="B3765" s="1"/>
      <c r="C3765" s="29"/>
      <c r="D3765" s="27"/>
      <c r="E3765" s="27"/>
      <c r="F3765" s="27"/>
      <c r="G3765" s="1"/>
      <c r="H3765" s="1"/>
      <c r="I3765" s="1"/>
    </row>
    <row r="3766" spans="2:9">
      <c r="B3766" s="1"/>
      <c r="C3766" s="29"/>
      <c r="D3766" s="27"/>
      <c r="E3766" s="27"/>
      <c r="F3766" s="27"/>
      <c r="G3766" s="1"/>
      <c r="H3766" s="1"/>
      <c r="I3766" s="1"/>
    </row>
    <row r="3767" spans="2:9">
      <c r="B3767" s="1"/>
      <c r="C3767" s="29"/>
      <c r="D3767" s="27"/>
      <c r="E3767" s="27"/>
      <c r="F3767" s="27"/>
      <c r="G3767" s="1"/>
      <c r="H3767" s="1"/>
      <c r="I3767" s="1"/>
    </row>
    <row r="3768" spans="2:9">
      <c r="B3768" s="1"/>
      <c r="C3768" s="29"/>
      <c r="D3768" s="27"/>
      <c r="E3768" s="27"/>
      <c r="F3768" s="27"/>
      <c r="G3768" s="1"/>
      <c r="H3768" s="1"/>
      <c r="I3768" s="1"/>
    </row>
    <row r="3769" spans="2:9">
      <c r="B3769" s="1"/>
      <c r="C3769" s="29"/>
      <c r="D3769" s="27"/>
      <c r="E3769" s="27"/>
      <c r="F3769" s="27"/>
      <c r="G3769" s="1"/>
      <c r="H3769" s="1"/>
      <c r="I3769" s="1"/>
    </row>
    <row r="3770" spans="2:9">
      <c r="B3770" s="1"/>
      <c r="C3770" s="29"/>
      <c r="D3770" s="27"/>
      <c r="E3770" s="27"/>
      <c r="F3770" s="27"/>
      <c r="G3770" s="1"/>
      <c r="H3770" s="1"/>
      <c r="I3770" s="1"/>
    </row>
    <row r="3771" spans="2:9">
      <c r="B3771" s="1"/>
      <c r="C3771" s="29"/>
      <c r="D3771" s="27"/>
      <c r="E3771" s="27"/>
      <c r="F3771" s="27"/>
      <c r="G3771" s="1"/>
      <c r="H3771" s="1"/>
      <c r="I3771" s="1"/>
    </row>
    <row r="3772" spans="2:9">
      <c r="B3772" s="1"/>
      <c r="C3772" s="29"/>
      <c r="D3772" s="27"/>
      <c r="E3772" s="27"/>
      <c r="F3772" s="27"/>
      <c r="G3772" s="1"/>
      <c r="H3772" s="1"/>
      <c r="I3772" s="1"/>
    </row>
    <row r="3773" spans="2:9">
      <c r="B3773" s="1"/>
      <c r="C3773" s="29"/>
      <c r="D3773" s="27"/>
      <c r="E3773" s="27"/>
      <c r="F3773" s="27"/>
      <c r="G3773" s="1"/>
      <c r="H3773" s="1"/>
      <c r="I3773" s="1"/>
    </row>
    <row r="3774" spans="2:9">
      <c r="B3774" s="1"/>
      <c r="C3774" s="29"/>
      <c r="D3774" s="27"/>
      <c r="E3774" s="27"/>
      <c r="F3774" s="27"/>
      <c r="G3774" s="1"/>
      <c r="H3774" s="1"/>
      <c r="I3774" s="1"/>
    </row>
    <row r="3775" spans="2:9">
      <c r="B3775" s="1"/>
      <c r="C3775" s="29"/>
      <c r="D3775" s="27"/>
      <c r="E3775" s="27"/>
      <c r="F3775" s="27"/>
      <c r="G3775" s="1"/>
      <c r="H3775" s="1"/>
      <c r="I3775" s="1"/>
    </row>
    <row r="3776" spans="2:9">
      <c r="B3776" s="1"/>
      <c r="C3776" s="29"/>
      <c r="D3776" s="27"/>
      <c r="E3776" s="27"/>
      <c r="F3776" s="27"/>
      <c r="G3776" s="1"/>
      <c r="H3776" s="1"/>
      <c r="I3776" s="1"/>
    </row>
    <row r="3777" spans="2:9">
      <c r="B3777" s="1"/>
      <c r="C3777" s="29"/>
      <c r="D3777" s="27"/>
      <c r="E3777" s="27"/>
      <c r="F3777" s="27"/>
      <c r="G3777" s="1"/>
      <c r="H3777" s="1"/>
      <c r="I3777" s="1"/>
    </row>
    <row r="3778" spans="2:9">
      <c r="B3778" s="1"/>
      <c r="C3778" s="29"/>
      <c r="D3778" s="27"/>
      <c r="E3778" s="27"/>
      <c r="F3778" s="27"/>
      <c r="G3778" s="1"/>
      <c r="H3778" s="1"/>
      <c r="I3778" s="1"/>
    </row>
    <row r="3779" spans="2:9">
      <c r="B3779" s="1"/>
      <c r="C3779" s="29"/>
      <c r="D3779" s="27"/>
      <c r="E3779" s="27"/>
      <c r="F3779" s="27"/>
      <c r="G3779" s="1"/>
      <c r="H3779" s="1"/>
      <c r="I3779" s="1"/>
    </row>
    <row r="3780" spans="2:9">
      <c r="B3780" s="1"/>
      <c r="C3780" s="29"/>
      <c r="D3780" s="27"/>
      <c r="E3780" s="27"/>
      <c r="F3780" s="27"/>
      <c r="G3780" s="1"/>
      <c r="H3780" s="1"/>
      <c r="I3780" s="1"/>
    </row>
    <row r="3781" spans="2:9">
      <c r="B3781" s="1"/>
      <c r="C3781" s="29"/>
      <c r="D3781" s="27"/>
      <c r="E3781" s="27"/>
      <c r="F3781" s="27"/>
      <c r="G3781" s="1"/>
      <c r="H3781" s="1"/>
      <c r="I3781" s="1"/>
    </row>
    <row r="3782" spans="2:9">
      <c r="B3782" s="1"/>
      <c r="C3782" s="29"/>
      <c r="D3782" s="27"/>
      <c r="E3782" s="27"/>
      <c r="F3782" s="27"/>
      <c r="G3782" s="1"/>
      <c r="H3782" s="1"/>
      <c r="I3782" s="1"/>
    </row>
    <row r="3783" spans="2:9">
      <c r="B3783" s="1"/>
      <c r="C3783" s="29"/>
      <c r="D3783" s="27"/>
      <c r="E3783" s="27"/>
      <c r="F3783" s="27"/>
      <c r="G3783" s="1"/>
      <c r="H3783" s="1"/>
      <c r="I3783" s="1"/>
    </row>
    <row r="3784" spans="2:9">
      <c r="B3784" s="1"/>
      <c r="C3784" s="29"/>
      <c r="D3784" s="27"/>
      <c r="E3784" s="27"/>
      <c r="F3784" s="27"/>
      <c r="G3784" s="1"/>
      <c r="H3784" s="1"/>
      <c r="I3784" s="1"/>
    </row>
    <row r="3785" spans="2:9">
      <c r="B3785" s="1"/>
      <c r="C3785" s="29"/>
      <c r="D3785" s="27"/>
      <c r="E3785" s="27"/>
      <c r="F3785" s="27"/>
      <c r="G3785" s="1"/>
      <c r="H3785" s="1"/>
      <c r="I3785" s="1"/>
    </row>
    <row r="3786" spans="2:9">
      <c r="B3786" s="1"/>
      <c r="C3786" s="29"/>
      <c r="D3786" s="27"/>
      <c r="E3786" s="27"/>
      <c r="F3786" s="27"/>
      <c r="G3786" s="1"/>
      <c r="H3786" s="1"/>
      <c r="I3786" s="1"/>
    </row>
    <row r="3787" spans="2:9">
      <c r="B3787" s="1"/>
      <c r="C3787" s="29"/>
      <c r="D3787" s="27"/>
      <c r="E3787" s="27"/>
      <c r="F3787" s="27"/>
      <c r="G3787" s="1"/>
      <c r="H3787" s="1"/>
      <c r="I3787" s="1"/>
    </row>
    <row r="3788" spans="2:9">
      <c r="B3788" s="1"/>
      <c r="C3788" s="29"/>
      <c r="D3788" s="27"/>
      <c r="E3788" s="27"/>
      <c r="F3788" s="27"/>
      <c r="G3788" s="1"/>
      <c r="H3788" s="1"/>
      <c r="I3788" s="1"/>
    </row>
    <row r="3789" spans="2:9">
      <c r="B3789" s="1"/>
      <c r="C3789" s="29"/>
      <c r="D3789" s="27"/>
      <c r="E3789" s="27"/>
      <c r="F3789" s="27"/>
      <c r="G3789" s="1"/>
      <c r="H3789" s="1"/>
      <c r="I3789" s="1"/>
    </row>
    <row r="3790" spans="2:9">
      <c r="B3790" s="1"/>
      <c r="C3790" s="29"/>
      <c r="D3790" s="27"/>
      <c r="E3790" s="27"/>
      <c r="F3790" s="27"/>
      <c r="G3790" s="1"/>
      <c r="H3790" s="1"/>
      <c r="I3790" s="1"/>
    </row>
    <row r="3791" spans="2:9">
      <c r="B3791" s="1"/>
      <c r="C3791" s="29"/>
      <c r="D3791" s="27"/>
      <c r="E3791" s="27"/>
      <c r="F3791" s="27"/>
      <c r="G3791" s="1"/>
      <c r="H3791" s="1"/>
      <c r="I3791" s="1"/>
    </row>
    <row r="3792" spans="2:9">
      <c r="B3792" s="1"/>
      <c r="C3792" s="29"/>
      <c r="D3792" s="27"/>
      <c r="E3792" s="27"/>
      <c r="F3792" s="27"/>
      <c r="G3792" s="1"/>
      <c r="H3792" s="1"/>
      <c r="I3792" s="1"/>
    </row>
    <row r="3793" spans="2:9">
      <c r="B3793" s="1"/>
      <c r="C3793" s="29"/>
      <c r="D3793" s="27"/>
      <c r="E3793" s="27"/>
      <c r="F3793" s="27"/>
      <c r="G3793" s="1"/>
      <c r="H3793" s="1"/>
      <c r="I3793" s="1"/>
    </row>
    <row r="3794" spans="2:9">
      <c r="B3794" s="1"/>
      <c r="C3794" s="29"/>
      <c r="D3794" s="27"/>
      <c r="E3794" s="27"/>
      <c r="F3794" s="27"/>
      <c r="G3794" s="1"/>
      <c r="H3794" s="1"/>
      <c r="I3794" s="1"/>
    </row>
    <row r="3795" spans="2:9">
      <c r="B3795" s="1"/>
      <c r="C3795" s="29"/>
      <c r="D3795" s="27"/>
      <c r="E3795" s="27"/>
      <c r="F3795" s="27"/>
      <c r="G3795" s="1"/>
      <c r="H3795" s="1"/>
      <c r="I3795" s="1"/>
    </row>
    <row r="3796" spans="2:9">
      <c r="B3796" s="1"/>
      <c r="C3796" s="29"/>
      <c r="D3796" s="27"/>
      <c r="E3796" s="27"/>
      <c r="F3796" s="27"/>
      <c r="G3796" s="1"/>
      <c r="H3796" s="1"/>
      <c r="I3796" s="1"/>
    </row>
    <row r="3797" spans="2:9">
      <c r="B3797" s="1"/>
      <c r="C3797" s="29"/>
      <c r="D3797" s="27"/>
      <c r="E3797" s="27"/>
      <c r="F3797" s="27"/>
      <c r="G3797" s="1"/>
      <c r="H3797" s="1"/>
      <c r="I3797" s="1"/>
    </row>
    <row r="3798" spans="2:9">
      <c r="B3798" s="1"/>
      <c r="C3798" s="29"/>
      <c r="D3798" s="27"/>
      <c r="E3798" s="27"/>
      <c r="F3798" s="27"/>
      <c r="G3798" s="1"/>
      <c r="H3798" s="1"/>
      <c r="I3798" s="1"/>
    </row>
    <row r="3799" spans="2:9">
      <c r="B3799" s="1"/>
      <c r="C3799" s="29"/>
      <c r="D3799" s="27"/>
      <c r="E3799" s="27"/>
      <c r="F3799" s="27"/>
      <c r="G3799" s="1"/>
      <c r="H3799" s="1"/>
      <c r="I3799" s="1"/>
    </row>
    <row r="3800" spans="2:9">
      <c r="B3800" s="1"/>
      <c r="C3800" s="29"/>
      <c r="D3800" s="27"/>
      <c r="E3800" s="27"/>
      <c r="F3800" s="27"/>
      <c r="G3800" s="1"/>
      <c r="H3800" s="1"/>
      <c r="I3800" s="1"/>
    </row>
    <row r="3801" spans="2:9">
      <c r="B3801" s="1"/>
      <c r="C3801" s="29"/>
      <c r="D3801" s="27"/>
      <c r="E3801" s="27"/>
      <c r="F3801" s="27"/>
      <c r="G3801" s="1"/>
      <c r="H3801" s="1"/>
      <c r="I3801" s="1"/>
    </row>
    <row r="3802" spans="2:9">
      <c r="B3802" s="1"/>
      <c r="C3802" s="29"/>
      <c r="D3802" s="27"/>
      <c r="E3802" s="27"/>
      <c r="F3802" s="27"/>
      <c r="G3802" s="1"/>
      <c r="H3802" s="1"/>
      <c r="I3802" s="1"/>
    </row>
    <row r="3803" spans="2:9">
      <c r="B3803" s="1"/>
      <c r="C3803" s="29"/>
      <c r="D3803" s="27"/>
      <c r="E3803" s="27"/>
      <c r="F3803" s="27"/>
      <c r="G3803" s="1"/>
      <c r="H3803" s="1"/>
      <c r="I3803" s="1"/>
    </row>
    <row r="3804" spans="2:9">
      <c r="B3804" s="1"/>
      <c r="C3804" s="29"/>
      <c r="D3804" s="27"/>
      <c r="E3804" s="27"/>
      <c r="F3804" s="27"/>
      <c r="G3804" s="1"/>
      <c r="H3804" s="1"/>
      <c r="I3804" s="1"/>
    </row>
    <row r="3805" spans="2:9">
      <c r="B3805" s="1"/>
      <c r="C3805" s="29"/>
      <c r="D3805" s="27"/>
      <c r="E3805" s="27"/>
      <c r="F3805" s="27"/>
      <c r="G3805" s="1"/>
      <c r="H3805" s="1"/>
      <c r="I3805" s="1"/>
    </row>
    <row r="3806" spans="2:9">
      <c r="B3806" s="1"/>
      <c r="C3806" s="29"/>
      <c r="D3806" s="27"/>
      <c r="E3806" s="27"/>
      <c r="F3806" s="27"/>
      <c r="G3806" s="1"/>
      <c r="H3806" s="1"/>
      <c r="I3806" s="1"/>
    </row>
    <row r="3807" spans="2:9">
      <c r="B3807" s="1"/>
      <c r="C3807" s="29"/>
      <c r="D3807" s="27"/>
      <c r="E3807" s="27"/>
      <c r="F3807" s="27"/>
      <c r="G3807" s="1"/>
      <c r="H3807" s="1"/>
      <c r="I3807" s="1"/>
    </row>
    <row r="3808" spans="2:9">
      <c r="B3808" s="1"/>
      <c r="C3808" s="29"/>
      <c r="D3808" s="27"/>
      <c r="E3808" s="27"/>
      <c r="F3808" s="27"/>
      <c r="G3808" s="1"/>
      <c r="H3808" s="1"/>
      <c r="I3808" s="1"/>
    </row>
    <row r="3809" spans="2:9">
      <c r="B3809" s="1"/>
      <c r="C3809" s="29"/>
      <c r="D3809" s="27"/>
      <c r="E3809" s="27"/>
      <c r="F3809" s="27"/>
      <c r="G3809" s="1"/>
      <c r="H3809" s="1"/>
      <c r="I3809" s="1"/>
    </row>
    <row r="3810" spans="2:9">
      <c r="B3810" s="1"/>
      <c r="C3810" s="29"/>
      <c r="D3810" s="27"/>
      <c r="E3810" s="27"/>
      <c r="F3810" s="27"/>
      <c r="G3810" s="1"/>
      <c r="H3810" s="1"/>
      <c r="I3810" s="1"/>
    </row>
    <row r="3811" spans="2:9">
      <c r="B3811" s="1"/>
      <c r="C3811" s="29"/>
      <c r="D3811" s="27"/>
      <c r="E3811" s="27"/>
      <c r="F3811" s="27"/>
      <c r="G3811" s="1"/>
      <c r="H3811" s="1"/>
      <c r="I3811" s="1"/>
    </row>
    <row r="3812" spans="2:9">
      <c r="B3812" s="1"/>
      <c r="C3812" s="29"/>
      <c r="D3812" s="27"/>
      <c r="E3812" s="27"/>
      <c r="F3812" s="27"/>
      <c r="G3812" s="1"/>
      <c r="H3812" s="1"/>
      <c r="I3812" s="1"/>
    </row>
    <row r="3813" spans="2:9">
      <c r="B3813" s="1"/>
      <c r="C3813" s="29"/>
      <c r="D3813" s="27"/>
      <c r="E3813" s="27"/>
      <c r="F3813" s="27"/>
      <c r="G3813" s="1"/>
      <c r="H3813" s="1"/>
      <c r="I3813" s="1"/>
    </row>
    <row r="3814" spans="2:9">
      <c r="B3814" s="1"/>
      <c r="C3814" s="29"/>
      <c r="D3814" s="27"/>
      <c r="E3814" s="27"/>
      <c r="F3814" s="27"/>
      <c r="G3814" s="1"/>
      <c r="H3814" s="1"/>
      <c r="I3814" s="1"/>
    </row>
    <row r="3815" spans="2:9">
      <c r="B3815" s="1"/>
      <c r="C3815" s="29"/>
      <c r="D3815" s="27"/>
      <c r="E3815" s="27"/>
      <c r="F3815" s="27"/>
      <c r="G3815" s="1"/>
      <c r="H3815" s="1"/>
      <c r="I3815" s="1"/>
    </row>
    <row r="3816" spans="2:9">
      <c r="B3816" s="1"/>
      <c r="C3816" s="29"/>
      <c r="D3816" s="27"/>
      <c r="E3816" s="27"/>
      <c r="F3816" s="27"/>
      <c r="G3816" s="1"/>
      <c r="H3816" s="1"/>
      <c r="I3816" s="1"/>
    </row>
    <row r="3817" spans="2:9">
      <c r="B3817" s="1"/>
      <c r="C3817" s="29"/>
      <c r="D3817" s="27"/>
      <c r="E3817" s="27"/>
      <c r="F3817" s="27"/>
      <c r="G3817" s="1"/>
      <c r="H3817" s="1"/>
      <c r="I3817" s="1"/>
    </row>
    <row r="3818" spans="2:9">
      <c r="B3818" s="1"/>
      <c r="C3818" s="29"/>
      <c r="D3818" s="27"/>
      <c r="E3818" s="27"/>
      <c r="F3818" s="27"/>
      <c r="G3818" s="1"/>
      <c r="H3818" s="1"/>
      <c r="I3818" s="1"/>
    </row>
    <row r="3819" spans="2:9">
      <c r="B3819" s="1"/>
      <c r="C3819" s="29"/>
      <c r="D3819" s="27"/>
      <c r="E3819" s="27"/>
      <c r="F3819" s="27"/>
      <c r="G3819" s="1"/>
      <c r="H3819" s="1"/>
      <c r="I3819" s="1"/>
    </row>
    <row r="3820" spans="2:9">
      <c r="B3820" s="1"/>
      <c r="C3820" s="29"/>
      <c r="D3820" s="27"/>
      <c r="E3820" s="27"/>
      <c r="F3820" s="27"/>
      <c r="G3820" s="1"/>
      <c r="H3820" s="1"/>
      <c r="I3820" s="1"/>
    </row>
    <row r="3821" spans="2:9">
      <c r="B3821" s="1"/>
      <c r="C3821" s="29"/>
      <c r="D3821" s="27"/>
      <c r="E3821" s="27"/>
      <c r="F3821" s="27"/>
      <c r="G3821" s="1"/>
      <c r="H3821" s="1"/>
      <c r="I3821" s="1"/>
    </row>
    <row r="3822" spans="2:9">
      <c r="B3822" s="1"/>
      <c r="C3822" s="29"/>
      <c r="D3822" s="27"/>
      <c r="E3822" s="27"/>
      <c r="F3822" s="27"/>
      <c r="G3822" s="1"/>
      <c r="H3822" s="1"/>
      <c r="I3822" s="1"/>
    </row>
    <row r="3823" spans="2:9">
      <c r="B3823" s="1"/>
      <c r="C3823" s="29"/>
      <c r="D3823" s="27"/>
      <c r="E3823" s="27"/>
      <c r="F3823" s="27"/>
      <c r="G3823" s="1"/>
      <c r="H3823" s="1"/>
      <c r="I3823" s="1"/>
    </row>
    <row r="3824" spans="2:9">
      <c r="B3824" s="1"/>
      <c r="C3824" s="29"/>
      <c r="D3824" s="27"/>
      <c r="E3824" s="27"/>
      <c r="F3824" s="27"/>
      <c r="G3824" s="1"/>
      <c r="H3824" s="1"/>
      <c r="I3824" s="1"/>
    </row>
    <row r="3825" spans="2:9">
      <c r="B3825" s="1"/>
      <c r="C3825" s="29"/>
      <c r="D3825" s="27"/>
      <c r="E3825" s="27"/>
      <c r="F3825" s="27"/>
      <c r="G3825" s="1"/>
      <c r="H3825" s="1"/>
      <c r="I3825" s="1"/>
    </row>
    <row r="3826" spans="2:9">
      <c r="B3826" s="1"/>
      <c r="C3826" s="29"/>
      <c r="D3826" s="27"/>
      <c r="E3826" s="27"/>
      <c r="F3826" s="27"/>
      <c r="G3826" s="1"/>
      <c r="H3826" s="1"/>
      <c r="I3826" s="1"/>
    </row>
    <row r="3827" spans="2:9">
      <c r="B3827" s="1"/>
      <c r="C3827" s="29"/>
      <c r="D3827" s="27"/>
      <c r="E3827" s="27"/>
      <c r="F3827" s="27"/>
      <c r="G3827" s="1"/>
      <c r="H3827" s="1"/>
      <c r="I3827" s="1"/>
    </row>
    <row r="3828" spans="2:9">
      <c r="B3828" s="1"/>
      <c r="C3828" s="29"/>
      <c r="D3828" s="27"/>
      <c r="E3828" s="27"/>
      <c r="F3828" s="27"/>
      <c r="G3828" s="1"/>
      <c r="H3828" s="1"/>
      <c r="I3828" s="1"/>
    </row>
    <row r="3829" spans="2:9">
      <c r="B3829" s="1"/>
      <c r="C3829" s="29"/>
      <c r="D3829" s="27"/>
      <c r="E3829" s="27"/>
      <c r="F3829" s="27"/>
      <c r="G3829" s="1"/>
      <c r="H3829" s="1"/>
      <c r="I3829" s="1"/>
    </row>
    <row r="3830" spans="2:9">
      <c r="B3830" s="1"/>
      <c r="C3830" s="29"/>
      <c r="D3830" s="27"/>
      <c r="E3830" s="27"/>
      <c r="F3830" s="27"/>
      <c r="G3830" s="1"/>
      <c r="H3830" s="1"/>
      <c r="I3830" s="1"/>
    </row>
    <row r="3831" spans="2:9">
      <c r="B3831" s="1"/>
      <c r="C3831" s="29"/>
      <c r="D3831" s="27"/>
      <c r="E3831" s="27"/>
      <c r="F3831" s="27"/>
      <c r="G3831" s="1"/>
      <c r="H3831" s="1"/>
      <c r="I3831" s="1"/>
    </row>
    <row r="3832" spans="2:9">
      <c r="B3832" s="1"/>
      <c r="C3832" s="29"/>
      <c r="D3832" s="27"/>
      <c r="E3832" s="27"/>
      <c r="F3832" s="27"/>
      <c r="G3832" s="1"/>
      <c r="H3832" s="1"/>
      <c r="I3832" s="1"/>
    </row>
    <row r="3833" spans="2:9">
      <c r="B3833" s="1"/>
      <c r="C3833" s="29"/>
      <c r="D3833" s="27"/>
      <c r="E3833" s="27"/>
      <c r="F3833" s="27"/>
      <c r="G3833" s="1"/>
      <c r="H3833" s="1"/>
      <c r="I3833" s="1"/>
    </row>
    <row r="3834" spans="2:9">
      <c r="B3834" s="1"/>
      <c r="C3834" s="29"/>
      <c r="D3834" s="27"/>
      <c r="E3834" s="27"/>
      <c r="F3834" s="27"/>
      <c r="G3834" s="1"/>
      <c r="H3834" s="1"/>
      <c r="I3834" s="1"/>
    </row>
    <row r="3835" spans="2:9">
      <c r="B3835" s="1"/>
      <c r="C3835" s="29"/>
      <c r="D3835" s="27"/>
      <c r="E3835" s="27"/>
      <c r="F3835" s="27"/>
      <c r="G3835" s="1"/>
      <c r="H3835" s="1"/>
      <c r="I3835" s="1"/>
    </row>
    <row r="3836" spans="2:9">
      <c r="B3836" s="1"/>
      <c r="C3836" s="29"/>
      <c r="D3836" s="27"/>
      <c r="E3836" s="27"/>
      <c r="F3836" s="27"/>
      <c r="G3836" s="1"/>
      <c r="H3836" s="1"/>
      <c r="I3836" s="1"/>
    </row>
    <row r="3837" spans="2:9">
      <c r="B3837" s="1"/>
      <c r="C3837" s="29"/>
      <c r="D3837" s="27"/>
      <c r="E3837" s="27"/>
      <c r="F3837" s="27"/>
      <c r="G3837" s="1"/>
      <c r="H3837" s="1"/>
      <c r="I3837" s="1"/>
    </row>
    <row r="3838" spans="2:9">
      <c r="B3838" s="1"/>
      <c r="C3838" s="29"/>
      <c r="D3838" s="27"/>
      <c r="E3838" s="27"/>
      <c r="F3838" s="27"/>
      <c r="G3838" s="1"/>
      <c r="H3838" s="1"/>
      <c r="I3838" s="1"/>
    </row>
    <row r="3839" spans="2:9">
      <c r="B3839" s="1"/>
      <c r="C3839" s="29"/>
      <c r="D3839" s="27"/>
      <c r="E3839" s="27"/>
      <c r="F3839" s="27"/>
      <c r="G3839" s="1"/>
      <c r="H3839" s="1"/>
      <c r="I3839" s="1"/>
    </row>
    <row r="3840" spans="2:9">
      <c r="B3840" s="1"/>
      <c r="C3840" s="29"/>
      <c r="D3840" s="27"/>
      <c r="E3840" s="27"/>
      <c r="F3840" s="27"/>
      <c r="G3840" s="1"/>
      <c r="H3840" s="1"/>
      <c r="I3840" s="1"/>
    </row>
    <row r="3841" spans="2:9">
      <c r="B3841" s="1"/>
      <c r="C3841" s="29"/>
      <c r="D3841" s="27"/>
      <c r="E3841" s="27"/>
      <c r="F3841" s="27"/>
      <c r="G3841" s="1"/>
      <c r="H3841" s="1"/>
      <c r="I3841" s="1"/>
    </row>
    <row r="3842" spans="2:9">
      <c r="B3842" s="1"/>
      <c r="C3842" s="29"/>
      <c r="D3842" s="27"/>
      <c r="E3842" s="27"/>
      <c r="F3842" s="27"/>
      <c r="G3842" s="1"/>
      <c r="H3842" s="1"/>
      <c r="I3842" s="1"/>
    </row>
    <row r="3843" spans="2:9">
      <c r="B3843" s="1"/>
      <c r="C3843" s="29"/>
      <c r="D3843" s="27"/>
      <c r="E3843" s="27"/>
      <c r="F3843" s="27"/>
      <c r="G3843" s="1"/>
      <c r="H3843" s="1"/>
      <c r="I3843" s="1"/>
    </row>
    <row r="3844" spans="2:9">
      <c r="B3844" s="1"/>
      <c r="C3844" s="29"/>
      <c r="D3844" s="27"/>
      <c r="E3844" s="27"/>
      <c r="F3844" s="27"/>
      <c r="G3844" s="1"/>
      <c r="H3844" s="1"/>
      <c r="I3844" s="1"/>
    </row>
    <row r="3845" spans="2:9">
      <c r="B3845" s="1"/>
      <c r="C3845" s="29"/>
      <c r="D3845" s="27"/>
      <c r="E3845" s="27"/>
      <c r="F3845" s="27"/>
      <c r="G3845" s="1"/>
      <c r="H3845" s="1"/>
      <c r="I3845" s="1"/>
    </row>
    <row r="3846" spans="2:9">
      <c r="B3846" s="1"/>
      <c r="C3846" s="29"/>
      <c r="D3846" s="27"/>
      <c r="E3846" s="27"/>
      <c r="F3846" s="27"/>
      <c r="G3846" s="1"/>
      <c r="H3846" s="1"/>
      <c r="I3846" s="1"/>
    </row>
    <row r="3847" spans="2:9">
      <c r="B3847" s="1"/>
      <c r="C3847" s="29"/>
      <c r="D3847" s="27"/>
      <c r="E3847" s="27"/>
      <c r="F3847" s="27"/>
      <c r="G3847" s="1"/>
      <c r="H3847" s="1"/>
      <c r="I3847" s="1"/>
    </row>
    <row r="3848" spans="2:9">
      <c r="B3848" s="1"/>
      <c r="C3848" s="29"/>
      <c r="D3848" s="27"/>
      <c r="E3848" s="27"/>
      <c r="F3848" s="27"/>
      <c r="G3848" s="1"/>
      <c r="H3848" s="1"/>
      <c r="I3848" s="1"/>
    </row>
    <row r="3849" spans="2:9">
      <c r="B3849" s="1"/>
      <c r="C3849" s="29"/>
      <c r="D3849" s="27"/>
      <c r="E3849" s="27"/>
      <c r="F3849" s="27"/>
      <c r="G3849" s="1"/>
      <c r="H3849" s="1"/>
      <c r="I3849" s="1"/>
    </row>
    <row r="3850" spans="2:9">
      <c r="B3850" s="1"/>
      <c r="C3850" s="29"/>
      <c r="D3850" s="27"/>
      <c r="E3850" s="27"/>
      <c r="F3850" s="27"/>
      <c r="G3850" s="1"/>
      <c r="H3850" s="1"/>
      <c r="I3850" s="1"/>
    </row>
    <row r="3851" spans="2:9">
      <c r="B3851" s="1"/>
      <c r="C3851" s="29"/>
      <c r="D3851" s="27"/>
      <c r="E3851" s="27"/>
      <c r="F3851" s="27"/>
      <c r="G3851" s="1"/>
      <c r="H3851" s="1"/>
      <c r="I3851" s="1"/>
    </row>
    <row r="3852" spans="2:9">
      <c r="B3852" s="1"/>
      <c r="C3852" s="29"/>
      <c r="D3852" s="27"/>
      <c r="E3852" s="27"/>
      <c r="F3852" s="27"/>
      <c r="G3852" s="1"/>
      <c r="H3852" s="1"/>
      <c r="I3852" s="1"/>
    </row>
    <row r="3853" spans="2:9">
      <c r="B3853" s="1"/>
      <c r="C3853" s="29"/>
      <c r="D3853" s="27"/>
      <c r="E3853" s="27"/>
      <c r="F3853" s="27"/>
      <c r="G3853" s="1"/>
      <c r="H3853" s="1"/>
      <c r="I3853" s="1"/>
    </row>
    <row r="3854" spans="2:9">
      <c r="B3854" s="1"/>
      <c r="C3854" s="29"/>
      <c r="D3854" s="27"/>
      <c r="E3854" s="27"/>
      <c r="F3854" s="27"/>
      <c r="G3854" s="1"/>
      <c r="H3854" s="1"/>
      <c r="I3854" s="1"/>
    </row>
    <row r="3855" spans="2:9">
      <c r="B3855" s="1"/>
      <c r="C3855" s="29"/>
      <c r="D3855" s="27"/>
      <c r="E3855" s="27"/>
      <c r="F3855" s="27"/>
      <c r="G3855" s="1"/>
      <c r="H3855" s="1"/>
      <c r="I3855" s="1"/>
    </row>
    <row r="3856" spans="2:9">
      <c r="B3856" s="1"/>
      <c r="C3856" s="29"/>
      <c r="D3856" s="27"/>
      <c r="E3856" s="27"/>
      <c r="F3856" s="27"/>
      <c r="G3856" s="1"/>
      <c r="H3856" s="1"/>
      <c r="I3856" s="1"/>
    </row>
    <row r="3857" spans="2:9">
      <c r="B3857" s="1"/>
      <c r="C3857" s="29"/>
      <c r="D3857" s="27"/>
      <c r="E3857" s="27"/>
      <c r="F3857" s="27"/>
      <c r="G3857" s="1"/>
      <c r="H3857" s="1"/>
      <c r="I3857" s="1"/>
    </row>
    <row r="3858" spans="2:9">
      <c r="B3858" s="1"/>
      <c r="C3858" s="29"/>
      <c r="D3858" s="27"/>
      <c r="E3858" s="27"/>
      <c r="F3858" s="27"/>
      <c r="G3858" s="1"/>
      <c r="H3858" s="1"/>
      <c r="I3858" s="1"/>
    </row>
    <row r="3859" spans="2:9">
      <c r="B3859" s="1"/>
      <c r="C3859" s="29"/>
      <c r="D3859" s="27"/>
      <c r="E3859" s="27"/>
      <c r="F3859" s="27"/>
      <c r="G3859" s="1"/>
      <c r="H3859" s="1"/>
      <c r="I3859" s="1"/>
    </row>
    <row r="3860" spans="2:9">
      <c r="B3860" s="1"/>
      <c r="C3860" s="29"/>
      <c r="D3860" s="27"/>
      <c r="E3860" s="27"/>
      <c r="F3860" s="27"/>
      <c r="G3860" s="1"/>
      <c r="H3860" s="1"/>
      <c r="I3860" s="1"/>
    </row>
    <row r="3861" spans="2:9">
      <c r="B3861" s="1"/>
      <c r="C3861" s="29"/>
      <c r="D3861" s="27"/>
      <c r="E3861" s="27"/>
      <c r="F3861" s="27"/>
      <c r="G3861" s="1"/>
      <c r="H3861" s="1"/>
      <c r="I3861" s="1"/>
    </row>
    <row r="3862" spans="2:9">
      <c r="B3862" s="1"/>
      <c r="C3862" s="29"/>
      <c r="D3862" s="27"/>
      <c r="E3862" s="27"/>
      <c r="F3862" s="27"/>
      <c r="G3862" s="1"/>
      <c r="H3862" s="1"/>
      <c r="I3862" s="1"/>
    </row>
    <row r="3863" spans="2:9">
      <c r="B3863" s="1"/>
      <c r="C3863" s="29"/>
      <c r="D3863" s="27"/>
      <c r="E3863" s="27"/>
      <c r="F3863" s="27"/>
      <c r="G3863" s="1"/>
      <c r="H3863" s="1"/>
      <c r="I3863" s="1"/>
    </row>
    <row r="3864" spans="2:9">
      <c r="B3864" s="1"/>
      <c r="C3864" s="29"/>
      <c r="D3864" s="27"/>
      <c r="E3864" s="27"/>
      <c r="F3864" s="27"/>
      <c r="G3864" s="1"/>
      <c r="H3864" s="1"/>
      <c r="I3864" s="1"/>
    </row>
    <row r="3865" spans="2:9">
      <c r="B3865" s="1"/>
      <c r="C3865" s="29"/>
      <c r="D3865" s="27"/>
      <c r="E3865" s="27"/>
      <c r="F3865" s="27"/>
      <c r="G3865" s="1"/>
      <c r="H3865" s="1"/>
      <c r="I3865" s="1"/>
    </row>
    <row r="3866" spans="2:9">
      <c r="B3866" s="1"/>
      <c r="C3866" s="29"/>
      <c r="D3866" s="27"/>
      <c r="E3866" s="27"/>
      <c r="F3866" s="27"/>
      <c r="G3866" s="1"/>
      <c r="H3866" s="1"/>
      <c r="I3866" s="1"/>
    </row>
    <row r="3867" spans="2:9">
      <c r="B3867" s="1"/>
      <c r="C3867" s="29"/>
      <c r="D3867" s="27"/>
      <c r="E3867" s="27"/>
      <c r="F3867" s="27"/>
      <c r="G3867" s="1"/>
      <c r="H3867" s="1"/>
      <c r="I3867" s="1"/>
    </row>
    <row r="3868" spans="2:9">
      <c r="B3868" s="1"/>
      <c r="C3868" s="29"/>
      <c r="D3868" s="27"/>
      <c r="E3868" s="27"/>
      <c r="F3868" s="27"/>
      <c r="G3868" s="1"/>
      <c r="H3868" s="1"/>
      <c r="I3868" s="1"/>
    </row>
    <row r="3869" spans="2:9">
      <c r="B3869" s="1"/>
      <c r="C3869" s="29"/>
      <c r="D3869" s="27"/>
      <c r="E3869" s="27"/>
      <c r="F3869" s="27"/>
      <c r="G3869" s="1"/>
      <c r="H3869" s="1"/>
      <c r="I3869" s="1"/>
    </row>
    <row r="3870" spans="2:9">
      <c r="B3870" s="1"/>
      <c r="C3870" s="29"/>
      <c r="D3870" s="27"/>
      <c r="E3870" s="27"/>
      <c r="F3870" s="27"/>
      <c r="G3870" s="1"/>
      <c r="H3870" s="1"/>
      <c r="I3870" s="1"/>
    </row>
    <row r="3871" spans="2:9">
      <c r="B3871" s="1"/>
      <c r="C3871" s="29"/>
      <c r="D3871" s="27"/>
      <c r="E3871" s="27"/>
      <c r="F3871" s="27"/>
      <c r="G3871" s="1"/>
      <c r="H3871" s="1"/>
      <c r="I3871" s="1"/>
    </row>
    <row r="3872" spans="2:9">
      <c r="B3872" s="1"/>
      <c r="C3872" s="29"/>
      <c r="D3872" s="27"/>
      <c r="E3872" s="27"/>
      <c r="F3872" s="27"/>
      <c r="G3872" s="1"/>
      <c r="H3872" s="1"/>
      <c r="I3872" s="1"/>
    </row>
    <row r="3873" spans="2:9">
      <c r="B3873" s="1"/>
      <c r="C3873" s="29"/>
      <c r="D3873" s="27"/>
      <c r="E3873" s="27"/>
      <c r="F3873" s="27"/>
      <c r="G3873" s="1"/>
      <c r="H3873" s="1"/>
      <c r="I3873" s="1"/>
    </row>
    <row r="3874" spans="2:9">
      <c r="B3874" s="1"/>
      <c r="C3874" s="29"/>
      <c r="D3874" s="27"/>
      <c r="E3874" s="27"/>
      <c r="F3874" s="27"/>
      <c r="G3874" s="1"/>
      <c r="H3874" s="1"/>
      <c r="I3874" s="1"/>
    </row>
    <row r="3875" spans="2:9">
      <c r="B3875" s="1"/>
      <c r="C3875" s="29"/>
      <c r="D3875" s="27"/>
      <c r="E3875" s="27"/>
      <c r="F3875" s="27"/>
      <c r="G3875" s="1"/>
      <c r="H3875" s="1"/>
      <c r="I3875" s="1"/>
    </row>
    <row r="3876" spans="2:9">
      <c r="B3876" s="1"/>
      <c r="C3876" s="29"/>
      <c r="D3876" s="27"/>
      <c r="E3876" s="27"/>
      <c r="F3876" s="27"/>
      <c r="G3876" s="1"/>
      <c r="H3876" s="1"/>
      <c r="I3876" s="1"/>
    </row>
    <row r="3877" spans="2:9">
      <c r="B3877" s="1"/>
      <c r="C3877" s="29"/>
      <c r="D3877" s="27"/>
      <c r="E3877" s="27"/>
      <c r="F3877" s="27"/>
      <c r="G3877" s="1"/>
      <c r="H3877" s="1"/>
      <c r="I3877" s="1"/>
    </row>
    <row r="3878" spans="2:9">
      <c r="B3878" s="1"/>
      <c r="C3878" s="29"/>
      <c r="D3878" s="27"/>
      <c r="E3878" s="27"/>
      <c r="F3878" s="27"/>
      <c r="G3878" s="1"/>
      <c r="H3878" s="1"/>
      <c r="I3878" s="1"/>
    </row>
    <row r="3879" spans="2:9">
      <c r="B3879" s="1"/>
      <c r="C3879" s="29"/>
      <c r="D3879" s="27"/>
      <c r="E3879" s="27"/>
      <c r="F3879" s="27"/>
      <c r="G3879" s="1"/>
      <c r="H3879" s="1"/>
      <c r="I3879" s="1"/>
    </row>
    <row r="3880" spans="2:9">
      <c r="B3880" s="1"/>
      <c r="C3880" s="29"/>
      <c r="D3880" s="27"/>
      <c r="E3880" s="27"/>
      <c r="F3880" s="27"/>
      <c r="G3880" s="1"/>
      <c r="H3880" s="1"/>
      <c r="I3880" s="1"/>
    </row>
    <row r="3881" spans="2:9">
      <c r="B3881" s="1"/>
      <c r="C3881" s="29"/>
      <c r="D3881" s="27"/>
      <c r="E3881" s="27"/>
      <c r="F3881" s="27"/>
      <c r="G3881" s="1"/>
      <c r="H3881" s="1"/>
      <c r="I3881" s="1"/>
    </row>
    <row r="3882" spans="2:9">
      <c r="B3882" s="1"/>
      <c r="C3882" s="29"/>
      <c r="D3882" s="27"/>
      <c r="E3882" s="27"/>
      <c r="F3882" s="27"/>
      <c r="G3882" s="1"/>
      <c r="H3882" s="1"/>
      <c r="I3882" s="1"/>
    </row>
    <row r="3883" spans="2:9">
      <c r="B3883" s="1"/>
      <c r="C3883" s="29"/>
      <c r="D3883" s="27"/>
      <c r="E3883" s="27"/>
      <c r="F3883" s="27"/>
      <c r="G3883" s="1"/>
      <c r="H3883" s="1"/>
      <c r="I3883" s="1"/>
    </row>
    <row r="3884" spans="2:9">
      <c r="B3884" s="1"/>
      <c r="C3884" s="29"/>
      <c r="D3884" s="27"/>
      <c r="E3884" s="27"/>
      <c r="F3884" s="27"/>
      <c r="G3884" s="1"/>
      <c r="H3884" s="1"/>
      <c r="I3884" s="1"/>
    </row>
    <row r="3885" spans="2:9">
      <c r="B3885" s="1"/>
      <c r="C3885" s="29"/>
      <c r="D3885" s="27"/>
      <c r="E3885" s="27"/>
      <c r="F3885" s="27"/>
      <c r="G3885" s="1"/>
      <c r="H3885" s="1"/>
      <c r="I3885" s="1"/>
    </row>
    <row r="3886" spans="2:9">
      <c r="B3886" s="1"/>
      <c r="C3886" s="29"/>
      <c r="D3886" s="27"/>
      <c r="E3886" s="27"/>
      <c r="F3886" s="27"/>
      <c r="G3886" s="1"/>
      <c r="H3886" s="1"/>
      <c r="I3886" s="1"/>
    </row>
    <row r="3887" spans="2:9">
      <c r="B3887" s="1"/>
      <c r="C3887" s="29"/>
      <c r="D3887" s="27"/>
      <c r="E3887" s="27"/>
      <c r="F3887" s="27"/>
      <c r="G3887" s="1"/>
      <c r="H3887" s="1"/>
      <c r="I3887" s="1"/>
    </row>
    <row r="3888" spans="2:9">
      <c r="B3888" s="1"/>
      <c r="C3888" s="29"/>
      <c r="D3888" s="27"/>
      <c r="E3888" s="27"/>
      <c r="F3888" s="27"/>
      <c r="G3888" s="1"/>
      <c r="H3888" s="1"/>
      <c r="I3888" s="1"/>
    </row>
    <row r="3889" spans="2:9">
      <c r="B3889" s="1"/>
      <c r="C3889" s="29"/>
      <c r="D3889" s="27"/>
      <c r="E3889" s="27"/>
      <c r="F3889" s="27"/>
      <c r="G3889" s="1"/>
      <c r="H3889" s="1"/>
      <c r="I3889" s="1"/>
    </row>
    <row r="3890" spans="2:9">
      <c r="B3890" s="1"/>
      <c r="C3890" s="29"/>
      <c r="D3890" s="27"/>
      <c r="E3890" s="27"/>
      <c r="F3890" s="27"/>
      <c r="G3890" s="1"/>
      <c r="H3890" s="1"/>
      <c r="I3890" s="1"/>
    </row>
    <row r="3891" spans="2:9">
      <c r="B3891" s="1"/>
      <c r="C3891" s="29"/>
      <c r="D3891" s="27"/>
      <c r="E3891" s="27"/>
      <c r="F3891" s="27"/>
      <c r="G3891" s="1"/>
      <c r="H3891" s="1"/>
      <c r="I3891" s="1"/>
    </row>
    <row r="3892" spans="2:9">
      <c r="B3892" s="1"/>
      <c r="C3892" s="29"/>
      <c r="D3892" s="27"/>
      <c r="E3892" s="27"/>
      <c r="F3892" s="27"/>
      <c r="G3892" s="1"/>
      <c r="H3892" s="1"/>
      <c r="I3892" s="1"/>
    </row>
    <row r="3893" spans="2:9">
      <c r="B3893" s="1"/>
      <c r="C3893" s="29"/>
      <c r="D3893" s="27"/>
      <c r="E3893" s="27"/>
      <c r="F3893" s="27"/>
      <c r="G3893" s="1"/>
      <c r="H3893" s="1"/>
      <c r="I3893" s="1"/>
    </row>
    <row r="3894" spans="2:9">
      <c r="B3894" s="1"/>
      <c r="C3894" s="29"/>
      <c r="D3894" s="27"/>
      <c r="E3894" s="27"/>
      <c r="F3894" s="27"/>
      <c r="G3894" s="1"/>
      <c r="H3894" s="1"/>
      <c r="I3894" s="1"/>
    </row>
    <row r="3895" spans="2:9">
      <c r="B3895" s="1"/>
      <c r="C3895" s="29"/>
      <c r="D3895" s="27"/>
      <c r="E3895" s="27"/>
      <c r="F3895" s="27"/>
      <c r="G3895" s="1"/>
      <c r="H3895" s="1"/>
      <c r="I3895" s="1"/>
    </row>
    <row r="3896" spans="2:9">
      <c r="B3896" s="1"/>
      <c r="C3896" s="29"/>
      <c r="D3896" s="27"/>
      <c r="E3896" s="27"/>
      <c r="F3896" s="27"/>
      <c r="G3896" s="1"/>
      <c r="H3896" s="1"/>
      <c r="I3896" s="1"/>
    </row>
    <row r="3897" spans="2:9">
      <c r="B3897" s="1"/>
      <c r="C3897" s="29"/>
      <c r="D3897" s="27"/>
      <c r="E3897" s="27"/>
      <c r="F3897" s="27"/>
      <c r="G3897" s="1"/>
      <c r="H3897" s="1"/>
      <c r="I3897" s="1"/>
    </row>
    <row r="3898" spans="2:9">
      <c r="B3898" s="1"/>
      <c r="C3898" s="29"/>
      <c r="D3898" s="27"/>
      <c r="E3898" s="27"/>
      <c r="F3898" s="27"/>
      <c r="G3898" s="1"/>
      <c r="H3898" s="1"/>
      <c r="I3898" s="1"/>
    </row>
    <row r="3899" spans="2:9">
      <c r="B3899" s="1"/>
      <c r="C3899" s="29"/>
      <c r="D3899" s="27"/>
      <c r="E3899" s="27"/>
      <c r="F3899" s="27"/>
      <c r="G3899" s="1"/>
      <c r="H3899" s="1"/>
      <c r="I3899" s="1"/>
    </row>
    <row r="3900" spans="2:9">
      <c r="B3900" s="1"/>
      <c r="C3900" s="29"/>
      <c r="D3900" s="27"/>
      <c r="E3900" s="27"/>
      <c r="F3900" s="27"/>
      <c r="G3900" s="1"/>
      <c r="H3900" s="1"/>
      <c r="I3900" s="1"/>
    </row>
    <row r="3901" spans="2:9">
      <c r="B3901" s="1"/>
      <c r="C3901" s="29"/>
      <c r="D3901" s="27"/>
      <c r="E3901" s="27"/>
      <c r="F3901" s="27"/>
      <c r="G3901" s="1"/>
      <c r="H3901" s="1"/>
      <c r="I3901" s="1"/>
    </row>
    <row r="3902" spans="2:9">
      <c r="B3902" s="1"/>
      <c r="C3902" s="29"/>
      <c r="D3902" s="27"/>
      <c r="E3902" s="27"/>
      <c r="F3902" s="27"/>
      <c r="G3902" s="1"/>
      <c r="H3902" s="1"/>
      <c r="I3902" s="1"/>
    </row>
    <row r="3903" spans="2:9">
      <c r="B3903" s="1"/>
      <c r="C3903" s="29"/>
      <c r="D3903" s="27"/>
      <c r="E3903" s="27"/>
      <c r="F3903" s="27"/>
      <c r="G3903" s="1"/>
      <c r="H3903" s="1"/>
      <c r="I3903" s="1"/>
    </row>
    <row r="3904" spans="2:9">
      <c r="B3904" s="1"/>
      <c r="C3904" s="29"/>
      <c r="D3904" s="27"/>
      <c r="E3904" s="27"/>
      <c r="F3904" s="27"/>
      <c r="G3904" s="1"/>
      <c r="H3904" s="1"/>
      <c r="I3904" s="1"/>
    </row>
    <row r="3905" spans="2:9">
      <c r="B3905" s="1"/>
      <c r="C3905" s="29"/>
      <c r="D3905" s="27"/>
      <c r="E3905" s="27"/>
      <c r="F3905" s="27"/>
      <c r="G3905" s="1"/>
      <c r="H3905" s="1"/>
      <c r="I3905" s="1"/>
    </row>
    <row r="3906" spans="2:9">
      <c r="B3906" s="1"/>
      <c r="C3906" s="29"/>
      <c r="D3906" s="27"/>
      <c r="E3906" s="27"/>
      <c r="F3906" s="27"/>
      <c r="G3906" s="1"/>
      <c r="H3906" s="1"/>
      <c r="I3906" s="1"/>
    </row>
    <row r="3907" spans="2:9">
      <c r="B3907" s="1"/>
      <c r="C3907" s="29"/>
      <c r="D3907" s="27"/>
      <c r="E3907" s="27"/>
      <c r="F3907" s="27"/>
      <c r="G3907" s="1"/>
      <c r="H3907" s="1"/>
      <c r="I3907" s="1"/>
    </row>
    <row r="3908" spans="2:9">
      <c r="B3908" s="1"/>
      <c r="C3908" s="29"/>
      <c r="D3908" s="27"/>
      <c r="E3908" s="27"/>
      <c r="F3908" s="27"/>
      <c r="G3908" s="1"/>
      <c r="H3908" s="1"/>
      <c r="I3908" s="1"/>
    </row>
    <row r="3909" spans="2:9">
      <c r="B3909" s="1"/>
      <c r="C3909" s="29"/>
      <c r="D3909" s="27"/>
      <c r="E3909" s="27"/>
      <c r="F3909" s="27"/>
      <c r="G3909" s="1"/>
      <c r="H3909" s="1"/>
      <c r="I3909" s="1"/>
    </row>
    <row r="3910" spans="2:9">
      <c r="B3910" s="1"/>
      <c r="C3910" s="29"/>
      <c r="D3910" s="27"/>
      <c r="E3910" s="27"/>
      <c r="F3910" s="27"/>
      <c r="G3910" s="1"/>
      <c r="H3910" s="1"/>
      <c r="I3910" s="1"/>
    </row>
    <row r="3911" spans="2:9">
      <c r="B3911" s="1"/>
      <c r="C3911" s="29"/>
      <c r="D3911" s="27"/>
      <c r="E3911" s="27"/>
      <c r="F3911" s="27"/>
      <c r="G3911" s="1"/>
      <c r="H3911" s="1"/>
      <c r="I3911" s="1"/>
    </row>
    <row r="3912" spans="2:9">
      <c r="B3912" s="1"/>
      <c r="C3912" s="29"/>
      <c r="D3912" s="27"/>
      <c r="E3912" s="27"/>
      <c r="F3912" s="27"/>
      <c r="G3912" s="1"/>
      <c r="H3912" s="1"/>
      <c r="I3912" s="1"/>
    </row>
    <row r="3913" spans="2:9">
      <c r="B3913" s="1"/>
      <c r="C3913" s="29"/>
      <c r="D3913" s="27"/>
      <c r="E3913" s="27"/>
      <c r="F3913" s="27"/>
      <c r="G3913" s="1"/>
      <c r="H3913" s="1"/>
      <c r="I3913" s="1"/>
    </row>
    <row r="3914" spans="2:9">
      <c r="B3914" s="1"/>
      <c r="C3914" s="29"/>
      <c r="D3914" s="27"/>
      <c r="E3914" s="27"/>
      <c r="F3914" s="27"/>
      <c r="G3914" s="1"/>
      <c r="H3914" s="1"/>
      <c r="I3914" s="1"/>
    </row>
    <row r="3915" spans="2:9">
      <c r="B3915" s="1"/>
      <c r="C3915" s="29"/>
      <c r="D3915" s="27"/>
      <c r="E3915" s="27"/>
      <c r="F3915" s="27"/>
      <c r="G3915" s="1"/>
      <c r="H3915" s="1"/>
      <c r="I3915" s="1"/>
    </row>
    <row r="3916" spans="2:9">
      <c r="B3916" s="1"/>
      <c r="C3916" s="29"/>
      <c r="D3916" s="27"/>
      <c r="E3916" s="27"/>
      <c r="F3916" s="27"/>
      <c r="G3916" s="1"/>
      <c r="H3916" s="1"/>
      <c r="I3916" s="1"/>
    </row>
    <row r="3917" spans="2:9">
      <c r="B3917" s="1"/>
      <c r="C3917" s="29"/>
      <c r="D3917" s="27"/>
      <c r="E3917" s="27"/>
      <c r="F3917" s="27"/>
      <c r="G3917" s="1"/>
      <c r="H3917" s="1"/>
      <c r="I3917" s="1"/>
    </row>
    <row r="3918" spans="2:9">
      <c r="B3918" s="1"/>
      <c r="C3918" s="29"/>
      <c r="D3918" s="27"/>
      <c r="E3918" s="27"/>
      <c r="F3918" s="27"/>
      <c r="G3918" s="1"/>
      <c r="H3918" s="1"/>
      <c r="I3918" s="1"/>
    </row>
    <row r="3919" spans="2:9">
      <c r="B3919" s="1"/>
      <c r="C3919" s="29"/>
      <c r="D3919" s="27"/>
      <c r="E3919" s="27"/>
      <c r="F3919" s="27"/>
      <c r="G3919" s="1"/>
      <c r="H3919" s="1"/>
      <c r="I3919" s="1"/>
    </row>
    <row r="3920" spans="2:9">
      <c r="B3920" s="1"/>
      <c r="C3920" s="29"/>
      <c r="D3920" s="27"/>
      <c r="E3920" s="27"/>
      <c r="F3920" s="27"/>
      <c r="G3920" s="1"/>
      <c r="H3920" s="1"/>
      <c r="I3920" s="1"/>
    </row>
    <row r="3921" spans="2:9">
      <c r="B3921" s="1"/>
      <c r="C3921" s="29"/>
      <c r="D3921" s="27"/>
      <c r="E3921" s="27"/>
      <c r="F3921" s="27"/>
      <c r="G3921" s="1"/>
      <c r="H3921" s="1"/>
      <c r="I3921" s="1"/>
    </row>
    <row r="3922" spans="2:9">
      <c r="B3922" s="1"/>
      <c r="C3922" s="29"/>
      <c r="D3922" s="27"/>
      <c r="E3922" s="27"/>
      <c r="F3922" s="27"/>
      <c r="G3922" s="1"/>
      <c r="H3922" s="1"/>
      <c r="I3922" s="1"/>
    </row>
    <row r="3923" spans="2:9">
      <c r="B3923" s="1"/>
      <c r="C3923" s="29"/>
      <c r="D3923" s="27"/>
      <c r="E3923" s="27"/>
      <c r="F3923" s="27"/>
      <c r="G3923" s="1"/>
      <c r="H3923" s="1"/>
      <c r="I3923" s="1"/>
    </row>
    <row r="3924" spans="2:9">
      <c r="B3924" s="1"/>
      <c r="C3924" s="29"/>
      <c r="D3924" s="27"/>
      <c r="E3924" s="27"/>
      <c r="F3924" s="27"/>
      <c r="G3924" s="1"/>
      <c r="H3924" s="1"/>
      <c r="I3924" s="1"/>
    </row>
    <row r="3925" spans="2:9">
      <c r="B3925" s="1"/>
      <c r="C3925" s="29"/>
      <c r="D3925" s="27"/>
      <c r="E3925" s="27"/>
      <c r="F3925" s="27"/>
      <c r="G3925" s="1"/>
      <c r="H3925" s="1"/>
      <c r="I3925" s="1"/>
    </row>
    <row r="3926" spans="2:9">
      <c r="B3926" s="1"/>
      <c r="C3926" s="29"/>
      <c r="D3926" s="27"/>
      <c r="E3926" s="27"/>
      <c r="F3926" s="27"/>
      <c r="G3926" s="1"/>
      <c r="H3926" s="1"/>
      <c r="I3926" s="1"/>
    </row>
    <row r="3927" spans="2:9">
      <c r="B3927" s="1"/>
      <c r="C3927" s="29"/>
      <c r="D3927" s="27"/>
      <c r="E3927" s="27"/>
      <c r="F3927" s="27"/>
      <c r="G3927" s="1"/>
      <c r="H3927" s="1"/>
      <c r="I3927" s="1"/>
    </row>
    <row r="3928" spans="2:9">
      <c r="B3928" s="1"/>
      <c r="C3928" s="29"/>
      <c r="D3928" s="27"/>
      <c r="E3928" s="27"/>
      <c r="F3928" s="27"/>
      <c r="G3928" s="1"/>
      <c r="H3928" s="1"/>
      <c r="I3928" s="1"/>
    </row>
    <row r="3929" spans="2:9">
      <c r="B3929" s="1"/>
      <c r="C3929" s="29"/>
      <c r="D3929" s="27"/>
      <c r="E3929" s="27"/>
      <c r="F3929" s="27"/>
      <c r="G3929" s="1"/>
      <c r="H3929" s="1"/>
      <c r="I3929" s="1"/>
    </row>
    <row r="3930" spans="2:9">
      <c r="B3930" s="1"/>
      <c r="C3930" s="29"/>
      <c r="D3930" s="27"/>
      <c r="E3930" s="27"/>
      <c r="F3930" s="27"/>
      <c r="G3930" s="1"/>
      <c r="H3930" s="1"/>
      <c r="I3930" s="1"/>
    </row>
    <row r="3931" spans="2:9">
      <c r="B3931" s="1"/>
      <c r="C3931" s="29"/>
      <c r="D3931" s="27"/>
      <c r="E3931" s="27"/>
      <c r="F3931" s="27"/>
      <c r="G3931" s="1"/>
      <c r="H3931" s="1"/>
      <c r="I3931" s="1"/>
    </row>
    <row r="3932" spans="2:9">
      <c r="B3932" s="1"/>
      <c r="C3932" s="29"/>
      <c r="D3932" s="27"/>
      <c r="E3932" s="27"/>
      <c r="F3932" s="27"/>
      <c r="G3932" s="1"/>
      <c r="H3932" s="1"/>
      <c r="I3932" s="1"/>
    </row>
    <row r="3933" spans="2:9">
      <c r="B3933" s="1"/>
      <c r="C3933" s="29"/>
      <c r="D3933" s="27"/>
      <c r="E3933" s="27"/>
      <c r="F3933" s="27"/>
      <c r="G3933" s="1"/>
      <c r="H3933" s="1"/>
      <c r="I3933" s="1"/>
    </row>
    <row r="3934" spans="2:9">
      <c r="B3934" s="1"/>
      <c r="C3934" s="29"/>
      <c r="D3934" s="27"/>
      <c r="E3934" s="27"/>
      <c r="F3934" s="27"/>
      <c r="G3934" s="1"/>
      <c r="H3934" s="1"/>
      <c r="I3934" s="1"/>
    </row>
    <row r="3935" spans="2:9">
      <c r="B3935" s="1"/>
      <c r="C3935" s="29"/>
      <c r="D3935" s="27"/>
      <c r="E3935" s="27"/>
      <c r="F3935" s="27"/>
      <c r="G3935" s="1"/>
      <c r="H3935" s="1"/>
      <c r="I3935" s="1"/>
    </row>
    <row r="3936" spans="2:9">
      <c r="B3936" s="1"/>
      <c r="C3936" s="29"/>
      <c r="D3936" s="27"/>
      <c r="E3936" s="27"/>
      <c r="F3936" s="27"/>
      <c r="G3936" s="1"/>
      <c r="H3936" s="1"/>
      <c r="I3936" s="1"/>
    </row>
    <row r="3937" spans="2:9">
      <c r="B3937" s="1"/>
      <c r="C3937" s="29"/>
      <c r="D3937" s="27"/>
      <c r="E3937" s="27"/>
      <c r="F3937" s="27"/>
      <c r="G3937" s="1"/>
      <c r="H3937" s="1"/>
      <c r="I3937" s="1"/>
    </row>
    <row r="3938" spans="2:9">
      <c r="B3938" s="1"/>
      <c r="C3938" s="29"/>
      <c r="D3938" s="27"/>
      <c r="E3938" s="27"/>
      <c r="F3938" s="27"/>
      <c r="G3938" s="1"/>
      <c r="H3938" s="1"/>
      <c r="I3938" s="1"/>
    </row>
    <row r="3939" spans="2:9">
      <c r="B3939" s="1"/>
      <c r="C3939" s="29"/>
      <c r="D3939" s="27"/>
      <c r="E3939" s="27"/>
      <c r="F3939" s="27"/>
      <c r="G3939" s="1"/>
      <c r="H3939" s="1"/>
      <c r="I3939" s="1"/>
    </row>
    <row r="3940" spans="2:9">
      <c r="B3940" s="1"/>
      <c r="C3940" s="29"/>
      <c r="D3940" s="27"/>
      <c r="E3940" s="27"/>
      <c r="F3940" s="27"/>
      <c r="G3940" s="1"/>
      <c r="H3940" s="1"/>
      <c r="I3940" s="1"/>
    </row>
    <row r="3941" spans="2:9">
      <c r="B3941" s="1"/>
      <c r="C3941" s="29"/>
      <c r="D3941" s="27"/>
      <c r="E3941" s="27"/>
      <c r="F3941" s="27"/>
      <c r="G3941" s="1"/>
      <c r="H3941" s="1"/>
      <c r="I3941" s="1"/>
    </row>
    <row r="3942" spans="2:9">
      <c r="B3942" s="1"/>
      <c r="C3942" s="29"/>
      <c r="D3942" s="27"/>
      <c r="E3942" s="27"/>
      <c r="F3942" s="27"/>
      <c r="G3942" s="1"/>
      <c r="H3942" s="1"/>
      <c r="I3942" s="1"/>
    </row>
    <row r="3943" spans="2:9">
      <c r="B3943" s="1"/>
      <c r="C3943" s="29"/>
      <c r="D3943" s="27"/>
      <c r="E3943" s="27"/>
      <c r="F3943" s="27"/>
      <c r="G3943" s="1"/>
      <c r="H3943" s="1"/>
      <c r="I3943" s="1"/>
    </row>
    <row r="3944" spans="2:9">
      <c r="B3944" s="1"/>
      <c r="C3944" s="29"/>
      <c r="D3944" s="27"/>
      <c r="E3944" s="27"/>
      <c r="F3944" s="27"/>
      <c r="G3944" s="1"/>
      <c r="H3944" s="1"/>
      <c r="I3944" s="1"/>
    </row>
    <row r="3945" spans="2:9">
      <c r="B3945" s="1"/>
      <c r="C3945" s="29"/>
      <c r="D3945" s="27"/>
      <c r="E3945" s="27"/>
      <c r="F3945" s="27"/>
      <c r="G3945" s="1"/>
      <c r="H3945" s="1"/>
      <c r="I3945" s="1"/>
    </row>
    <row r="3946" spans="2:9">
      <c r="B3946" s="1"/>
      <c r="C3946" s="29"/>
      <c r="D3946" s="27"/>
      <c r="E3946" s="27"/>
      <c r="F3946" s="27"/>
      <c r="G3946" s="1"/>
      <c r="H3946" s="1"/>
      <c r="I3946" s="1"/>
    </row>
    <row r="3947" spans="2:9">
      <c r="B3947" s="1"/>
      <c r="C3947" s="29"/>
      <c r="D3947" s="27"/>
      <c r="E3947" s="27"/>
      <c r="F3947" s="27"/>
      <c r="G3947" s="1"/>
      <c r="H3947" s="1"/>
      <c r="I3947" s="1"/>
    </row>
    <row r="3948" spans="2:9">
      <c r="B3948" s="1"/>
      <c r="C3948" s="29"/>
      <c r="D3948" s="27"/>
      <c r="E3948" s="27"/>
      <c r="F3948" s="27"/>
      <c r="G3948" s="1"/>
      <c r="H3948" s="1"/>
      <c r="I3948" s="1"/>
    </row>
    <row r="3949" spans="2:9">
      <c r="B3949" s="1"/>
      <c r="C3949" s="29"/>
      <c r="D3949" s="27"/>
      <c r="E3949" s="27"/>
      <c r="F3949" s="27"/>
      <c r="G3949" s="1"/>
      <c r="H3949" s="1"/>
      <c r="I3949" s="1"/>
    </row>
    <row r="3950" spans="2:9">
      <c r="B3950" s="1"/>
      <c r="C3950" s="29"/>
      <c r="D3950" s="27"/>
      <c r="E3950" s="27"/>
      <c r="F3950" s="27"/>
      <c r="G3950" s="1"/>
      <c r="H3950" s="1"/>
      <c r="I3950" s="1"/>
    </row>
    <row r="3951" spans="2:9">
      <c r="B3951" s="1"/>
      <c r="C3951" s="29"/>
      <c r="D3951" s="27"/>
      <c r="E3951" s="27"/>
      <c r="F3951" s="27"/>
      <c r="G3951" s="1"/>
      <c r="H3951" s="1"/>
      <c r="I3951" s="1"/>
    </row>
    <row r="3952" spans="2:9">
      <c r="B3952" s="1"/>
      <c r="C3952" s="29"/>
      <c r="D3952" s="27"/>
      <c r="E3952" s="27"/>
      <c r="F3952" s="27"/>
      <c r="G3952" s="1"/>
      <c r="H3952" s="1"/>
      <c r="I3952" s="1"/>
    </row>
    <row r="3953" spans="2:9">
      <c r="B3953" s="1"/>
      <c r="C3953" s="29"/>
      <c r="D3953" s="27"/>
      <c r="E3953" s="27"/>
      <c r="F3953" s="27"/>
      <c r="G3953" s="1"/>
      <c r="H3953" s="1"/>
      <c r="I3953" s="1"/>
    </row>
    <row r="3954" spans="2:9">
      <c r="B3954" s="1"/>
      <c r="C3954" s="29"/>
      <c r="D3954" s="27"/>
      <c r="E3954" s="27"/>
      <c r="F3954" s="27"/>
      <c r="G3954" s="1"/>
      <c r="H3954" s="1"/>
      <c r="I3954" s="1"/>
    </row>
    <row r="3955" spans="2:9">
      <c r="B3955" s="1"/>
      <c r="C3955" s="29"/>
      <c r="D3955" s="27"/>
      <c r="E3955" s="27"/>
      <c r="F3955" s="27"/>
      <c r="G3955" s="1"/>
      <c r="H3955" s="1"/>
      <c r="I3955" s="1"/>
    </row>
    <row r="3956" spans="2:9">
      <c r="B3956" s="1"/>
      <c r="C3956" s="29"/>
      <c r="D3956" s="27"/>
      <c r="E3956" s="27"/>
      <c r="F3956" s="27"/>
      <c r="G3956" s="1"/>
      <c r="H3956" s="1"/>
      <c r="I3956" s="1"/>
    </row>
    <row r="3957" spans="2:9">
      <c r="B3957" s="1"/>
      <c r="C3957" s="29"/>
      <c r="D3957" s="27"/>
      <c r="E3957" s="27"/>
      <c r="F3957" s="27"/>
      <c r="G3957" s="1"/>
      <c r="H3957" s="1"/>
      <c r="I3957" s="1"/>
    </row>
    <row r="3958" spans="2:9">
      <c r="B3958" s="1"/>
      <c r="C3958" s="29"/>
      <c r="D3958" s="27"/>
      <c r="E3958" s="27"/>
      <c r="F3958" s="27"/>
      <c r="G3958" s="1"/>
      <c r="H3958" s="1"/>
      <c r="I3958" s="1"/>
    </row>
    <row r="3959" spans="2:9">
      <c r="B3959" s="1"/>
      <c r="C3959" s="29"/>
      <c r="D3959" s="27"/>
      <c r="E3959" s="27"/>
      <c r="F3959" s="27"/>
      <c r="G3959" s="1"/>
      <c r="H3959" s="1"/>
      <c r="I3959" s="1"/>
    </row>
    <row r="3960" spans="2:9">
      <c r="B3960" s="1"/>
      <c r="C3960" s="29"/>
      <c r="D3960" s="27"/>
      <c r="E3960" s="27"/>
      <c r="F3960" s="27"/>
      <c r="G3960" s="1"/>
      <c r="H3960" s="1"/>
      <c r="I3960" s="1"/>
    </row>
    <row r="3961" spans="2:9">
      <c r="B3961" s="1"/>
      <c r="C3961" s="29"/>
      <c r="D3961" s="27"/>
      <c r="E3961" s="27"/>
      <c r="F3961" s="27"/>
      <c r="G3961" s="1"/>
      <c r="H3961" s="1"/>
      <c r="I3961" s="1"/>
    </row>
    <row r="3962" spans="2:9">
      <c r="B3962" s="1"/>
      <c r="C3962" s="29"/>
      <c r="D3962" s="27"/>
      <c r="E3962" s="27"/>
      <c r="F3962" s="27"/>
      <c r="G3962" s="1"/>
      <c r="H3962" s="1"/>
      <c r="I3962" s="1"/>
    </row>
    <row r="3963" spans="2:9">
      <c r="B3963" s="1"/>
      <c r="C3963" s="29"/>
      <c r="D3963" s="27"/>
      <c r="E3963" s="27"/>
      <c r="F3963" s="27"/>
      <c r="G3963" s="1"/>
      <c r="H3963" s="1"/>
      <c r="I3963" s="1"/>
    </row>
    <row r="3964" spans="2:9">
      <c r="B3964" s="1"/>
      <c r="C3964" s="29"/>
      <c r="D3964" s="27"/>
      <c r="E3964" s="27"/>
      <c r="F3964" s="27"/>
      <c r="G3964" s="1"/>
      <c r="H3964" s="1"/>
      <c r="I3964" s="1"/>
    </row>
    <row r="3965" spans="2:9">
      <c r="B3965" s="1"/>
      <c r="C3965" s="29"/>
      <c r="D3965" s="27"/>
      <c r="E3965" s="27"/>
      <c r="F3965" s="27"/>
      <c r="G3965" s="1"/>
      <c r="H3965" s="1"/>
      <c r="I3965" s="1"/>
    </row>
    <row r="3966" spans="2:9">
      <c r="B3966" s="1"/>
      <c r="C3966" s="29"/>
      <c r="D3966" s="27"/>
      <c r="E3966" s="27"/>
      <c r="F3966" s="27"/>
      <c r="G3966" s="1"/>
      <c r="H3966" s="1"/>
      <c r="I3966" s="1"/>
    </row>
    <row r="3967" spans="2:9">
      <c r="B3967" s="1"/>
      <c r="C3967" s="29"/>
      <c r="D3967" s="27"/>
      <c r="E3967" s="27"/>
      <c r="F3967" s="27"/>
      <c r="G3967" s="1"/>
      <c r="H3967" s="1"/>
      <c r="I3967" s="1"/>
    </row>
    <row r="3968" spans="2:9">
      <c r="B3968" s="1"/>
      <c r="C3968" s="29"/>
      <c r="D3968" s="27"/>
      <c r="E3968" s="27"/>
      <c r="F3968" s="27"/>
      <c r="G3968" s="1"/>
      <c r="H3968" s="1"/>
      <c r="I3968" s="1"/>
    </row>
    <row r="3969" spans="2:9">
      <c r="B3969" s="1"/>
      <c r="C3969" s="29"/>
      <c r="D3969" s="27"/>
      <c r="E3969" s="27"/>
      <c r="F3969" s="27"/>
      <c r="G3969" s="1"/>
      <c r="H3969" s="1"/>
      <c r="I3969" s="1"/>
    </row>
    <row r="3970" spans="2:9">
      <c r="B3970" s="1"/>
      <c r="C3970" s="29"/>
      <c r="D3970" s="27"/>
      <c r="E3970" s="27"/>
      <c r="F3970" s="27"/>
      <c r="G3970" s="1"/>
      <c r="H3970" s="1"/>
      <c r="I3970" s="1"/>
    </row>
    <row r="3971" spans="2:9">
      <c r="B3971" s="1"/>
      <c r="C3971" s="29"/>
      <c r="D3971" s="27"/>
      <c r="E3971" s="27"/>
      <c r="F3971" s="27"/>
      <c r="G3971" s="1"/>
      <c r="H3971" s="1"/>
      <c r="I3971" s="1"/>
    </row>
    <row r="3972" spans="2:9">
      <c r="B3972" s="1"/>
      <c r="C3972" s="29"/>
      <c r="D3972" s="27"/>
      <c r="E3972" s="27"/>
      <c r="F3972" s="27"/>
      <c r="G3972" s="1"/>
      <c r="H3972" s="1"/>
      <c r="I3972" s="1"/>
    </row>
    <row r="3973" spans="2:9">
      <c r="B3973" s="1"/>
      <c r="C3973" s="29"/>
      <c r="D3973" s="27"/>
      <c r="E3973" s="27"/>
      <c r="F3973" s="27"/>
      <c r="G3973" s="1"/>
      <c r="H3973" s="1"/>
      <c r="I3973" s="1"/>
    </row>
    <row r="3974" spans="2:9">
      <c r="B3974" s="1"/>
      <c r="C3974" s="29"/>
      <c r="D3974" s="27"/>
      <c r="E3974" s="27"/>
      <c r="F3974" s="27"/>
      <c r="G3974" s="1"/>
      <c r="H3974" s="1"/>
      <c r="I3974" s="1"/>
    </row>
    <row r="3975" spans="2:9">
      <c r="B3975" s="1"/>
      <c r="C3975" s="29"/>
      <c r="D3975" s="27"/>
      <c r="E3975" s="27"/>
      <c r="F3975" s="27"/>
      <c r="G3975" s="1"/>
      <c r="H3975" s="1"/>
      <c r="I3975" s="1"/>
    </row>
    <row r="3976" spans="2:9">
      <c r="B3976" s="1"/>
      <c r="C3976" s="29"/>
      <c r="D3976" s="27"/>
      <c r="E3976" s="27"/>
      <c r="F3976" s="27"/>
      <c r="G3976" s="1"/>
      <c r="H3976" s="1"/>
      <c r="I3976" s="1"/>
    </row>
    <row r="3977" spans="2:9">
      <c r="B3977" s="1"/>
      <c r="C3977" s="29"/>
      <c r="D3977" s="27"/>
      <c r="E3977" s="27"/>
      <c r="F3977" s="27"/>
      <c r="G3977" s="1"/>
      <c r="H3977" s="1"/>
      <c r="I3977" s="1"/>
    </row>
    <row r="3978" spans="2:9">
      <c r="B3978" s="1"/>
      <c r="C3978" s="29"/>
      <c r="D3978" s="27"/>
      <c r="E3978" s="27"/>
      <c r="F3978" s="27"/>
      <c r="G3978" s="1"/>
      <c r="H3978" s="1"/>
      <c r="I3978" s="1"/>
    </row>
    <row r="3979" spans="2:9">
      <c r="B3979" s="1"/>
      <c r="C3979" s="29"/>
      <c r="D3979" s="27"/>
      <c r="E3979" s="27"/>
      <c r="F3979" s="27"/>
      <c r="G3979" s="1"/>
      <c r="H3979" s="1"/>
      <c r="I3979" s="1"/>
    </row>
    <row r="3980" spans="2:9">
      <c r="B3980" s="1"/>
      <c r="C3980" s="29"/>
      <c r="D3980" s="27"/>
      <c r="E3980" s="27"/>
      <c r="F3980" s="27"/>
      <c r="G3980" s="1"/>
      <c r="H3980" s="1"/>
      <c r="I3980" s="1"/>
    </row>
    <row r="3981" spans="2:9">
      <c r="B3981" s="1"/>
      <c r="C3981" s="29"/>
      <c r="D3981" s="27"/>
      <c r="E3981" s="27"/>
      <c r="F3981" s="27"/>
      <c r="G3981" s="1"/>
      <c r="H3981" s="1"/>
      <c r="I3981" s="1"/>
    </row>
    <row r="3982" spans="2:9">
      <c r="B3982" s="1"/>
      <c r="C3982" s="29"/>
      <c r="D3982" s="27"/>
      <c r="E3982" s="27"/>
      <c r="F3982" s="27"/>
      <c r="G3982" s="1"/>
      <c r="H3982" s="1"/>
      <c r="I3982" s="1"/>
    </row>
    <row r="3983" spans="2:9">
      <c r="B3983" s="1"/>
      <c r="C3983" s="29"/>
      <c r="D3983" s="27"/>
      <c r="E3983" s="27"/>
      <c r="F3983" s="27"/>
      <c r="G3983" s="1"/>
      <c r="H3983" s="1"/>
      <c r="I3983" s="1"/>
    </row>
    <row r="3984" spans="2:9">
      <c r="B3984" s="1"/>
      <c r="C3984" s="29"/>
      <c r="D3984" s="27"/>
      <c r="E3984" s="27"/>
      <c r="F3984" s="27"/>
      <c r="G3984" s="1"/>
      <c r="H3984" s="1"/>
      <c r="I3984" s="1"/>
    </row>
    <row r="3985" spans="2:9">
      <c r="B3985" s="1"/>
      <c r="C3985" s="29"/>
      <c r="D3985" s="27"/>
      <c r="E3985" s="27"/>
      <c r="F3985" s="27"/>
      <c r="G3985" s="1"/>
      <c r="H3985" s="1"/>
      <c r="I3985" s="1"/>
    </row>
    <row r="3986" spans="2:9">
      <c r="B3986" s="1"/>
      <c r="C3986" s="29"/>
      <c r="D3986" s="27"/>
      <c r="E3986" s="27"/>
      <c r="F3986" s="27"/>
      <c r="G3986" s="1"/>
      <c r="H3986" s="1"/>
      <c r="I3986" s="1"/>
    </row>
    <row r="3987" spans="2:9">
      <c r="B3987" s="1"/>
      <c r="C3987" s="29"/>
      <c r="D3987" s="27"/>
      <c r="E3987" s="27"/>
      <c r="F3987" s="27"/>
      <c r="G3987" s="1"/>
      <c r="H3987" s="1"/>
      <c r="I3987" s="1"/>
    </row>
    <row r="3988" spans="2:9">
      <c r="B3988" s="1"/>
      <c r="C3988" s="29"/>
      <c r="D3988" s="27"/>
      <c r="E3988" s="27"/>
      <c r="F3988" s="27"/>
      <c r="G3988" s="1"/>
      <c r="H3988" s="1"/>
      <c r="I3988" s="1"/>
    </row>
    <row r="3989" spans="2:9">
      <c r="B3989" s="1"/>
      <c r="C3989" s="29"/>
      <c r="D3989" s="27"/>
      <c r="E3989" s="27"/>
      <c r="F3989" s="27"/>
      <c r="G3989" s="1"/>
      <c r="H3989" s="1"/>
      <c r="I3989" s="1"/>
    </row>
    <row r="3990" spans="2:9">
      <c r="B3990" s="1"/>
      <c r="C3990" s="29"/>
      <c r="D3990" s="27"/>
      <c r="E3990" s="27"/>
      <c r="F3990" s="27"/>
      <c r="G3990" s="1"/>
      <c r="H3990" s="1"/>
      <c r="I3990" s="1"/>
    </row>
    <row r="3991" spans="2:9">
      <c r="B3991" s="1"/>
      <c r="C3991" s="29"/>
      <c r="D3991" s="27"/>
      <c r="E3991" s="27"/>
      <c r="F3991" s="27"/>
      <c r="G3991" s="1"/>
      <c r="H3991" s="1"/>
      <c r="I3991" s="1"/>
    </row>
    <row r="3992" spans="2:9">
      <c r="B3992" s="1"/>
      <c r="C3992" s="29"/>
      <c r="D3992" s="27"/>
      <c r="E3992" s="27"/>
      <c r="F3992" s="27"/>
      <c r="G3992" s="1"/>
      <c r="H3992" s="1"/>
      <c r="I3992" s="1"/>
    </row>
    <row r="3993" spans="2:9">
      <c r="B3993" s="1"/>
      <c r="C3993" s="29"/>
      <c r="D3993" s="27"/>
      <c r="E3993" s="27"/>
      <c r="F3993" s="27"/>
      <c r="G3993" s="1"/>
      <c r="H3993" s="1"/>
      <c r="I3993" s="1"/>
    </row>
    <row r="3994" spans="2:9">
      <c r="B3994" s="1"/>
      <c r="C3994" s="29"/>
      <c r="D3994" s="27"/>
      <c r="E3994" s="27"/>
      <c r="F3994" s="27"/>
      <c r="G3994" s="1"/>
      <c r="H3994" s="1"/>
      <c r="I3994" s="1"/>
    </row>
    <row r="3995" spans="2:9">
      <c r="B3995" s="1"/>
      <c r="C3995" s="29"/>
      <c r="D3995" s="27"/>
      <c r="E3995" s="27"/>
      <c r="F3995" s="27"/>
      <c r="G3995" s="1"/>
      <c r="H3995" s="1"/>
      <c r="I3995" s="1"/>
    </row>
    <row r="3996" spans="2:9">
      <c r="B3996" s="1"/>
      <c r="C3996" s="29"/>
      <c r="D3996" s="27"/>
      <c r="E3996" s="27"/>
      <c r="F3996" s="27"/>
      <c r="G3996" s="1"/>
      <c r="H3996" s="1"/>
      <c r="I3996" s="1"/>
    </row>
    <row r="3997" spans="2:9">
      <c r="B3997" s="1"/>
      <c r="C3997" s="29"/>
      <c r="D3997" s="27"/>
      <c r="E3997" s="27"/>
      <c r="F3997" s="27"/>
      <c r="G3997" s="1"/>
      <c r="H3997" s="1"/>
      <c r="I3997" s="1"/>
    </row>
    <row r="3998" spans="2:9">
      <c r="B3998" s="1"/>
      <c r="C3998" s="29"/>
      <c r="D3998" s="27"/>
      <c r="E3998" s="27"/>
      <c r="F3998" s="27"/>
      <c r="G3998" s="1"/>
      <c r="H3998" s="1"/>
      <c r="I3998" s="1"/>
    </row>
    <row r="3999" spans="2:9">
      <c r="B3999" s="1"/>
      <c r="C3999" s="29"/>
      <c r="D3999" s="27"/>
      <c r="E3999" s="27"/>
      <c r="F3999" s="27"/>
      <c r="G3999" s="1"/>
      <c r="H3999" s="1"/>
      <c r="I3999" s="1"/>
    </row>
    <row r="4000" spans="2:9">
      <c r="B4000" s="1"/>
      <c r="C4000" s="29"/>
      <c r="D4000" s="27"/>
      <c r="E4000" s="27"/>
      <c r="F4000" s="27"/>
      <c r="G4000" s="1"/>
      <c r="H4000" s="1"/>
      <c r="I4000" s="1"/>
    </row>
    <row r="4001" spans="2:9">
      <c r="B4001" s="1"/>
      <c r="C4001" s="29"/>
      <c r="D4001" s="27"/>
      <c r="E4001" s="27"/>
      <c r="F4001" s="27"/>
      <c r="G4001" s="1"/>
      <c r="H4001" s="1"/>
      <c r="I4001" s="1"/>
    </row>
    <row r="4002" spans="2:9">
      <c r="B4002" s="1"/>
      <c r="C4002" s="29"/>
      <c r="D4002" s="27"/>
      <c r="E4002" s="27"/>
      <c r="F4002" s="27"/>
      <c r="G4002" s="1"/>
      <c r="H4002" s="1"/>
      <c r="I4002" s="1"/>
    </row>
    <row r="4003" spans="2:9">
      <c r="B4003" s="1"/>
      <c r="C4003" s="29"/>
      <c r="D4003" s="27"/>
      <c r="E4003" s="27"/>
      <c r="F4003" s="27"/>
      <c r="G4003" s="1"/>
      <c r="H4003" s="1"/>
      <c r="I4003" s="1"/>
    </row>
    <row r="4004" spans="2:9">
      <c r="B4004" s="1"/>
      <c r="C4004" s="29"/>
      <c r="D4004" s="27"/>
      <c r="E4004" s="27"/>
      <c r="F4004" s="27"/>
      <c r="G4004" s="1"/>
      <c r="H4004" s="1"/>
      <c r="I4004" s="1"/>
    </row>
    <row r="4005" spans="2:9">
      <c r="B4005" s="1"/>
      <c r="C4005" s="29"/>
      <c r="D4005" s="27"/>
      <c r="E4005" s="27"/>
      <c r="F4005" s="27"/>
      <c r="G4005" s="1"/>
      <c r="H4005" s="1"/>
      <c r="I4005" s="1"/>
    </row>
    <row r="4006" spans="2:9">
      <c r="B4006" s="1"/>
      <c r="C4006" s="29"/>
      <c r="D4006" s="27"/>
      <c r="E4006" s="27"/>
      <c r="F4006" s="27"/>
      <c r="G4006" s="1"/>
      <c r="H4006" s="1"/>
      <c r="I4006" s="1"/>
    </row>
    <row r="4007" spans="2:9">
      <c r="B4007" s="1"/>
      <c r="C4007" s="29"/>
      <c r="D4007" s="27"/>
      <c r="E4007" s="27"/>
      <c r="F4007" s="27"/>
      <c r="G4007" s="1"/>
      <c r="H4007" s="1"/>
      <c r="I4007" s="1"/>
    </row>
    <row r="4008" spans="2:9">
      <c r="B4008" s="1"/>
      <c r="C4008" s="29"/>
      <c r="D4008" s="27"/>
      <c r="E4008" s="27"/>
      <c r="F4008" s="27"/>
      <c r="G4008" s="1"/>
      <c r="H4008" s="1"/>
      <c r="I4008" s="1"/>
    </row>
    <row r="4009" spans="2:9">
      <c r="B4009" s="1"/>
      <c r="C4009" s="29"/>
      <c r="D4009" s="27"/>
      <c r="E4009" s="27"/>
      <c r="F4009" s="27"/>
      <c r="G4009" s="1"/>
      <c r="H4009" s="1"/>
      <c r="I4009" s="1"/>
    </row>
    <row r="4010" spans="2:9">
      <c r="B4010" s="1"/>
      <c r="C4010" s="29"/>
      <c r="D4010" s="27"/>
      <c r="E4010" s="27"/>
      <c r="F4010" s="27"/>
      <c r="G4010" s="1"/>
      <c r="H4010" s="1"/>
      <c r="I4010" s="1"/>
    </row>
    <row r="4011" spans="2:9">
      <c r="B4011" s="1"/>
      <c r="C4011" s="29"/>
      <c r="D4011" s="27"/>
      <c r="E4011" s="27"/>
      <c r="F4011" s="27"/>
      <c r="G4011" s="1"/>
      <c r="H4011" s="1"/>
      <c r="I4011" s="1"/>
    </row>
    <row r="4012" spans="2:9">
      <c r="B4012" s="1"/>
      <c r="C4012" s="29"/>
      <c r="D4012" s="27"/>
      <c r="E4012" s="27"/>
      <c r="F4012" s="27"/>
      <c r="G4012" s="1"/>
      <c r="H4012" s="1"/>
      <c r="I4012" s="1"/>
    </row>
    <row r="4013" spans="2:9">
      <c r="B4013" s="1"/>
      <c r="C4013" s="29"/>
      <c r="D4013" s="27"/>
      <c r="E4013" s="27"/>
      <c r="F4013" s="27"/>
      <c r="G4013" s="1"/>
      <c r="H4013" s="1"/>
      <c r="I4013" s="1"/>
    </row>
    <row r="4014" spans="2:9">
      <c r="B4014" s="1"/>
      <c r="C4014" s="29"/>
      <c r="D4014" s="27"/>
      <c r="E4014" s="27"/>
      <c r="F4014" s="27"/>
      <c r="G4014" s="1"/>
      <c r="H4014" s="1"/>
      <c r="I4014" s="1"/>
    </row>
    <row r="4015" spans="2:9">
      <c r="B4015" s="1"/>
      <c r="C4015" s="29"/>
      <c r="D4015" s="27"/>
      <c r="E4015" s="27"/>
      <c r="F4015" s="27"/>
      <c r="G4015" s="1"/>
      <c r="H4015" s="1"/>
      <c r="I4015" s="1"/>
    </row>
    <row r="4016" spans="2:9">
      <c r="B4016" s="1"/>
      <c r="C4016" s="29"/>
      <c r="D4016" s="27"/>
      <c r="E4016" s="27"/>
      <c r="F4016" s="27"/>
      <c r="G4016" s="1"/>
      <c r="H4016" s="1"/>
      <c r="I4016" s="1"/>
    </row>
    <row r="4017" spans="2:9">
      <c r="B4017" s="1"/>
      <c r="C4017" s="29"/>
      <c r="D4017" s="27"/>
      <c r="E4017" s="27"/>
      <c r="F4017" s="27"/>
      <c r="G4017" s="1"/>
      <c r="H4017" s="1"/>
      <c r="I4017" s="1"/>
    </row>
    <row r="4018" spans="2:9">
      <c r="B4018" s="1"/>
      <c r="C4018" s="29"/>
      <c r="D4018" s="27"/>
      <c r="E4018" s="27"/>
      <c r="F4018" s="27"/>
      <c r="G4018" s="1"/>
      <c r="H4018" s="1"/>
      <c r="I4018" s="1"/>
    </row>
    <row r="4019" spans="2:9">
      <c r="B4019" s="1"/>
      <c r="C4019" s="29"/>
      <c r="D4019" s="27"/>
      <c r="E4019" s="27"/>
      <c r="F4019" s="27"/>
      <c r="G4019" s="1"/>
      <c r="H4019" s="1"/>
      <c r="I4019" s="1"/>
    </row>
    <row r="4020" spans="2:9">
      <c r="B4020" s="1"/>
      <c r="C4020" s="29"/>
      <c r="D4020" s="27"/>
      <c r="E4020" s="27"/>
      <c r="F4020" s="27"/>
      <c r="G4020" s="1"/>
      <c r="H4020" s="1"/>
      <c r="I4020" s="1"/>
    </row>
    <row r="4021" spans="2:9">
      <c r="B4021" s="1"/>
      <c r="C4021" s="29"/>
      <c r="D4021" s="27"/>
      <c r="E4021" s="27"/>
      <c r="F4021" s="27"/>
      <c r="G4021" s="1"/>
      <c r="H4021" s="1"/>
      <c r="I4021" s="1"/>
    </row>
    <row r="4022" spans="2:9">
      <c r="B4022" s="1"/>
      <c r="C4022" s="29"/>
      <c r="D4022" s="27"/>
      <c r="E4022" s="27"/>
      <c r="F4022" s="27"/>
      <c r="G4022" s="1"/>
      <c r="H4022" s="1"/>
      <c r="I4022" s="1"/>
    </row>
    <row r="4023" spans="2:9">
      <c r="B4023" s="1"/>
      <c r="C4023" s="29"/>
      <c r="D4023" s="27"/>
      <c r="E4023" s="27"/>
      <c r="F4023" s="27"/>
      <c r="G4023" s="1"/>
      <c r="H4023" s="1"/>
      <c r="I4023" s="1"/>
    </row>
    <row r="4024" spans="2:9">
      <c r="B4024" s="1"/>
      <c r="C4024" s="29"/>
      <c r="D4024" s="27"/>
      <c r="E4024" s="27"/>
      <c r="F4024" s="27"/>
      <c r="G4024" s="1"/>
      <c r="H4024" s="1"/>
      <c r="I4024" s="1"/>
    </row>
    <row r="4025" spans="2:9">
      <c r="B4025" s="1"/>
      <c r="C4025" s="29"/>
      <c r="D4025" s="27"/>
      <c r="E4025" s="27"/>
      <c r="F4025" s="27"/>
      <c r="G4025" s="1"/>
      <c r="H4025" s="1"/>
      <c r="I4025" s="1"/>
    </row>
    <row r="4026" spans="2:9">
      <c r="B4026" s="1"/>
      <c r="C4026" s="29"/>
      <c r="D4026" s="27"/>
      <c r="E4026" s="27"/>
      <c r="F4026" s="27"/>
      <c r="G4026" s="1"/>
      <c r="H4026" s="1"/>
      <c r="I4026" s="1"/>
    </row>
    <row r="4027" spans="2:9">
      <c r="B4027" s="1"/>
      <c r="C4027" s="29"/>
      <c r="D4027" s="27"/>
      <c r="E4027" s="27"/>
      <c r="F4027" s="27"/>
      <c r="G4027" s="1"/>
      <c r="H4027" s="1"/>
      <c r="I4027" s="1"/>
    </row>
    <row r="4028" spans="2:9">
      <c r="B4028" s="1"/>
      <c r="C4028" s="29"/>
      <c r="D4028" s="27"/>
      <c r="E4028" s="27"/>
      <c r="F4028" s="27"/>
      <c r="G4028" s="1"/>
      <c r="H4028" s="1"/>
      <c r="I4028" s="1"/>
    </row>
    <row r="4029" spans="2:9">
      <c r="B4029" s="1"/>
      <c r="C4029" s="29"/>
      <c r="D4029" s="27"/>
      <c r="E4029" s="27"/>
      <c r="F4029" s="27"/>
      <c r="G4029" s="1"/>
      <c r="H4029" s="1"/>
      <c r="I4029" s="1"/>
    </row>
    <row r="4030" spans="2:9">
      <c r="B4030" s="1"/>
      <c r="C4030" s="29"/>
      <c r="D4030" s="27"/>
      <c r="E4030" s="27"/>
      <c r="F4030" s="27"/>
      <c r="G4030" s="1"/>
      <c r="H4030" s="1"/>
      <c r="I4030" s="1"/>
    </row>
    <row r="4031" spans="2:9">
      <c r="B4031" s="1"/>
      <c r="C4031" s="29"/>
      <c r="D4031" s="27"/>
      <c r="E4031" s="27"/>
      <c r="F4031" s="27"/>
      <c r="G4031" s="1"/>
      <c r="H4031" s="1"/>
      <c r="I4031" s="1"/>
    </row>
    <row r="4032" spans="2:9">
      <c r="B4032" s="1"/>
      <c r="C4032" s="29"/>
      <c r="D4032" s="27"/>
      <c r="E4032" s="27"/>
      <c r="F4032" s="27"/>
      <c r="G4032" s="1"/>
      <c r="H4032" s="1"/>
      <c r="I4032" s="1"/>
    </row>
    <row r="4033" spans="2:9">
      <c r="B4033" s="1"/>
      <c r="C4033" s="29"/>
      <c r="D4033" s="27"/>
      <c r="E4033" s="27"/>
      <c r="F4033" s="27"/>
      <c r="G4033" s="1"/>
      <c r="H4033" s="1"/>
      <c r="I4033" s="1"/>
    </row>
    <row r="4034" spans="2:9">
      <c r="B4034" s="1"/>
      <c r="C4034" s="29"/>
      <c r="D4034" s="27"/>
      <c r="E4034" s="27"/>
      <c r="F4034" s="27"/>
      <c r="G4034" s="1"/>
      <c r="H4034" s="1"/>
      <c r="I4034" s="1"/>
    </row>
    <row r="4035" spans="2:9">
      <c r="B4035" s="1"/>
      <c r="C4035" s="29"/>
      <c r="D4035" s="27"/>
      <c r="E4035" s="27"/>
      <c r="F4035" s="27"/>
      <c r="G4035" s="1"/>
      <c r="H4035" s="1"/>
      <c r="I4035" s="1"/>
    </row>
    <row r="4036" spans="2:9">
      <c r="B4036" s="1"/>
      <c r="C4036" s="29"/>
      <c r="D4036" s="27"/>
      <c r="E4036" s="27"/>
      <c r="F4036" s="27"/>
      <c r="G4036" s="1"/>
      <c r="H4036" s="1"/>
      <c r="I4036" s="1"/>
    </row>
    <row r="4037" spans="2:9">
      <c r="B4037" s="1"/>
      <c r="C4037" s="29"/>
      <c r="D4037" s="27"/>
      <c r="E4037" s="27"/>
      <c r="F4037" s="27"/>
      <c r="G4037" s="1"/>
      <c r="H4037" s="1"/>
      <c r="I4037" s="1"/>
    </row>
    <row r="4038" spans="2:9">
      <c r="B4038" s="1"/>
      <c r="C4038" s="29"/>
      <c r="D4038" s="27"/>
      <c r="E4038" s="27"/>
      <c r="F4038" s="27"/>
      <c r="G4038" s="1"/>
      <c r="H4038" s="1"/>
      <c r="I4038" s="1"/>
    </row>
    <row r="4039" spans="2:9">
      <c r="B4039" s="1"/>
      <c r="C4039" s="29"/>
      <c r="D4039" s="27"/>
      <c r="E4039" s="27"/>
      <c r="F4039" s="27"/>
      <c r="G4039" s="1"/>
      <c r="H4039" s="1"/>
      <c r="I4039" s="1"/>
    </row>
    <row r="4040" spans="2:9">
      <c r="B4040" s="1"/>
      <c r="C4040" s="29"/>
      <c r="D4040" s="27"/>
      <c r="E4040" s="27"/>
      <c r="F4040" s="27"/>
      <c r="G4040" s="1"/>
      <c r="H4040" s="1"/>
      <c r="I4040" s="1"/>
    </row>
    <row r="4041" spans="2:9">
      <c r="B4041" s="1"/>
      <c r="C4041" s="29"/>
      <c r="D4041" s="27"/>
      <c r="E4041" s="27"/>
      <c r="F4041" s="27"/>
      <c r="G4041" s="1"/>
      <c r="H4041" s="1"/>
      <c r="I4041" s="1"/>
    </row>
    <row r="4042" spans="2:9">
      <c r="B4042" s="1"/>
      <c r="C4042" s="29"/>
      <c r="D4042" s="27"/>
      <c r="E4042" s="27"/>
      <c r="F4042" s="27"/>
      <c r="G4042" s="1"/>
      <c r="H4042" s="1"/>
      <c r="I4042" s="1"/>
    </row>
    <row r="4043" spans="2:9">
      <c r="B4043" s="1"/>
      <c r="C4043" s="29"/>
      <c r="D4043" s="27"/>
      <c r="E4043" s="27"/>
      <c r="F4043" s="27"/>
      <c r="G4043" s="1"/>
      <c r="H4043" s="1"/>
      <c r="I4043" s="1"/>
    </row>
    <row r="4044" spans="2:9">
      <c r="B4044" s="1"/>
      <c r="C4044" s="29"/>
      <c r="D4044" s="27"/>
      <c r="E4044" s="27"/>
      <c r="F4044" s="27"/>
      <c r="G4044" s="1"/>
      <c r="H4044" s="1"/>
      <c r="I4044" s="1"/>
    </row>
    <row r="4045" spans="2:9">
      <c r="B4045" s="1"/>
      <c r="C4045" s="29"/>
      <c r="D4045" s="27"/>
      <c r="E4045" s="27"/>
      <c r="F4045" s="27"/>
      <c r="G4045" s="1"/>
      <c r="H4045" s="1"/>
      <c r="I4045" s="1"/>
    </row>
    <row r="4046" spans="2:9">
      <c r="B4046" s="1"/>
      <c r="C4046" s="29"/>
      <c r="D4046" s="27"/>
      <c r="E4046" s="27"/>
      <c r="F4046" s="27"/>
      <c r="G4046" s="1"/>
      <c r="H4046" s="1"/>
      <c r="I4046" s="1"/>
    </row>
    <row r="4047" spans="2:9">
      <c r="B4047" s="1"/>
      <c r="C4047" s="29"/>
      <c r="D4047" s="27"/>
      <c r="E4047" s="27"/>
      <c r="F4047" s="27"/>
      <c r="G4047" s="1"/>
      <c r="H4047" s="1"/>
      <c r="I4047" s="1"/>
    </row>
    <row r="4048" spans="2:9">
      <c r="B4048" s="1"/>
      <c r="C4048" s="29"/>
      <c r="D4048" s="27"/>
      <c r="E4048" s="27"/>
      <c r="F4048" s="27"/>
      <c r="G4048" s="1"/>
      <c r="H4048" s="1"/>
      <c r="I4048" s="1"/>
    </row>
    <row r="4049" spans="2:9">
      <c r="B4049" s="1"/>
      <c r="C4049" s="29"/>
      <c r="D4049" s="27"/>
      <c r="E4049" s="27"/>
      <c r="F4049" s="27"/>
      <c r="G4049" s="1"/>
      <c r="H4049" s="1"/>
      <c r="I4049" s="1"/>
    </row>
    <row r="4050" spans="2:9">
      <c r="B4050" s="1"/>
      <c r="C4050" s="29"/>
      <c r="D4050" s="27"/>
      <c r="E4050" s="27"/>
      <c r="F4050" s="27"/>
      <c r="G4050" s="1"/>
      <c r="H4050" s="1"/>
      <c r="I4050" s="1"/>
    </row>
    <row r="4051" spans="2:9">
      <c r="B4051" s="1"/>
      <c r="C4051" s="29"/>
      <c r="D4051" s="27"/>
      <c r="E4051" s="27"/>
      <c r="F4051" s="27"/>
      <c r="G4051" s="1"/>
      <c r="H4051" s="1"/>
      <c r="I4051" s="1"/>
    </row>
    <row r="4052" spans="2:9">
      <c r="B4052" s="1"/>
      <c r="C4052" s="29"/>
      <c r="D4052" s="27"/>
      <c r="E4052" s="27"/>
      <c r="F4052" s="27"/>
      <c r="G4052" s="1"/>
      <c r="H4052" s="1"/>
      <c r="I4052" s="1"/>
    </row>
    <row r="4053" spans="2:9">
      <c r="B4053" s="1"/>
      <c r="C4053" s="29"/>
      <c r="D4053" s="27"/>
      <c r="E4053" s="27"/>
      <c r="F4053" s="27"/>
      <c r="G4053" s="1"/>
      <c r="H4053" s="1"/>
      <c r="I4053" s="1"/>
    </row>
    <row r="4054" spans="2:9">
      <c r="B4054" s="1"/>
      <c r="C4054" s="29"/>
      <c r="D4054" s="27"/>
      <c r="E4054" s="27"/>
      <c r="F4054" s="27"/>
      <c r="G4054" s="1"/>
      <c r="H4054" s="1"/>
      <c r="I4054" s="1"/>
    </row>
    <row r="4055" spans="2:9">
      <c r="B4055" s="1"/>
      <c r="C4055" s="29"/>
      <c r="D4055" s="27"/>
      <c r="E4055" s="27"/>
      <c r="F4055" s="27"/>
      <c r="G4055" s="1"/>
      <c r="H4055" s="1"/>
      <c r="I4055" s="1"/>
    </row>
    <row r="4056" spans="2:9">
      <c r="B4056" s="1"/>
      <c r="C4056" s="29"/>
      <c r="D4056" s="27"/>
      <c r="E4056" s="27"/>
      <c r="F4056" s="27"/>
      <c r="G4056" s="1"/>
      <c r="H4056" s="1"/>
      <c r="I4056" s="1"/>
    </row>
    <row r="4057" spans="2:9">
      <c r="B4057" s="1"/>
      <c r="C4057" s="29"/>
      <c r="D4057" s="27"/>
      <c r="E4057" s="27"/>
      <c r="F4057" s="27"/>
      <c r="G4057" s="1"/>
      <c r="H4057" s="1"/>
      <c r="I4057" s="1"/>
    </row>
    <row r="4058" spans="2:9">
      <c r="B4058" s="1"/>
      <c r="C4058" s="29"/>
      <c r="D4058" s="27"/>
      <c r="E4058" s="27"/>
      <c r="F4058" s="27"/>
      <c r="G4058" s="1"/>
      <c r="H4058" s="1"/>
      <c r="I4058" s="1"/>
    </row>
    <row r="4059" spans="2:9">
      <c r="B4059" s="1"/>
      <c r="C4059" s="29"/>
      <c r="D4059" s="27"/>
      <c r="E4059" s="27"/>
      <c r="F4059" s="27"/>
      <c r="G4059" s="1"/>
      <c r="H4059" s="1"/>
      <c r="I4059" s="1"/>
    </row>
    <row r="4060" spans="2:9">
      <c r="B4060" s="1"/>
      <c r="C4060" s="29"/>
      <c r="D4060" s="27"/>
      <c r="E4060" s="27"/>
      <c r="F4060" s="27"/>
      <c r="G4060" s="1"/>
      <c r="H4060" s="1"/>
      <c r="I4060" s="1"/>
    </row>
    <row r="4061" spans="2:9">
      <c r="B4061" s="1"/>
      <c r="C4061" s="29"/>
      <c r="D4061" s="27"/>
      <c r="E4061" s="27"/>
      <c r="F4061" s="27"/>
      <c r="G4061" s="1"/>
      <c r="H4061" s="1"/>
      <c r="I4061" s="1"/>
    </row>
    <row r="4062" spans="2:9">
      <c r="B4062" s="1"/>
      <c r="C4062" s="29"/>
      <c r="D4062" s="27"/>
      <c r="E4062" s="27"/>
      <c r="F4062" s="27"/>
      <c r="G4062" s="1"/>
      <c r="H4062" s="1"/>
      <c r="I4062" s="1"/>
    </row>
    <row r="4063" spans="2:9">
      <c r="B4063" s="1"/>
      <c r="C4063" s="29"/>
      <c r="D4063" s="27"/>
      <c r="E4063" s="27"/>
      <c r="F4063" s="27"/>
      <c r="G4063" s="1"/>
      <c r="H4063" s="1"/>
      <c r="I4063" s="1"/>
    </row>
    <row r="4064" spans="2:9">
      <c r="B4064" s="1"/>
      <c r="C4064" s="29"/>
      <c r="D4064" s="27"/>
      <c r="E4064" s="27"/>
      <c r="F4064" s="27"/>
      <c r="G4064" s="1"/>
      <c r="H4064" s="1"/>
      <c r="I4064" s="1"/>
    </row>
    <row r="4065" spans="2:9">
      <c r="B4065" s="1"/>
      <c r="C4065" s="29"/>
      <c r="D4065" s="27"/>
      <c r="E4065" s="27"/>
      <c r="F4065" s="27"/>
      <c r="G4065" s="1"/>
      <c r="H4065" s="1"/>
      <c r="I4065" s="1"/>
    </row>
    <row r="4066" spans="2:9">
      <c r="B4066" s="1"/>
      <c r="C4066" s="29"/>
      <c r="D4066" s="27"/>
      <c r="E4066" s="27"/>
      <c r="F4066" s="27"/>
      <c r="G4066" s="1"/>
      <c r="H4066" s="1"/>
      <c r="I4066" s="1"/>
    </row>
    <row r="4067" spans="2:9">
      <c r="B4067" s="1"/>
      <c r="C4067" s="29"/>
      <c r="D4067" s="27"/>
      <c r="E4067" s="27"/>
      <c r="F4067" s="27"/>
      <c r="G4067" s="1"/>
      <c r="H4067" s="1"/>
      <c r="I4067" s="1"/>
    </row>
    <row r="4068" spans="2:9">
      <c r="B4068" s="1"/>
      <c r="C4068" s="29"/>
      <c r="D4068" s="27"/>
      <c r="E4068" s="27"/>
      <c r="F4068" s="27"/>
      <c r="G4068" s="1"/>
      <c r="H4068" s="1"/>
      <c r="I4068" s="1"/>
    </row>
    <row r="4069" spans="2:9">
      <c r="B4069" s="1"/>
      <c r="C4069" s="29"/>
      <c r="D4069" s="27"/>
      <c r="E4069" s="27"/>
      <c r="F4069" s="27"/>
      <c r="G4069" s="1"/>
      <c r="H4069" s="1"/>
      <c r="I4069" s="1"/>
    </row>
    <row r="4070" spans="2:9">
      <c r="B4070" s="1"/>
      <c r="C4070" s="29"/>
      <c r="D4070" s="27"/>
      <c r="E4070" s="27"/>
      <c r="F4070" s="27"/>
      <c r="G4070" s="1"/>
      <c r="H4070" s="1"/>
      <c r="I4070" s="1"/>
    </row>
    <row r="4071" spans="2:9">
      <c r="B4071" s="1"/>
      <c r="C4071" s="29"/>
      <c r="D4071" s="27"/>
      <c r="E4071" s="27"/>
      <c r="F4071" s="27"/>
      <c r="G4071" s="1"/>
      <c r="H4071" s="1"/>
      <c r="I4071" s="1"/>
    </row>
    <row r="4072" spans="2:9">
      <c r="B4072" s="1"/>
      <c r="C4072" s="29"/>
      <c r="D4072" s="27"/>
      <c r="E4072" s="27"/>
      <c r="F4072" s="27"/>
      <c r="G4072" s="1"/>
      <c r="H4072" s="1"/>
      <c r="I4072" s="1"/>
    </row>
    <row r="4073" spans="2:9">
      <c r="B4073" s="1"/>
      <c r="C4073" s="29"/>
      <c r="D4073" s="27"/>
      <c r="E4073" s="27"/>
      <c r="F4073" s="27"/>
      <c r="G4073" s="1"/>
      <c r="H4073" s="1"/>
      <c r="I4073" s="1"/>
    </row>
    <row r="4074" spans="2:9">
      <c r="B4074" s="1"/>
      <c r="C4074" s="29"/>
      <c r="D4074" s="27"/>
      <c r="E4074" s="27"/>
      <c r="F4074" s="27"/>
      <c r="G4074" s="1"/>
      <c r="H4074" s="1"/>
      <c r="I4074" s="1"/>
    </row>
    <row r="4075" spans="2:9">
      <c r="B4075" s="1"/>
      <c r="C4075" s="29"/>
      <c r="D4075" s="27"/>
      <c r="E4075" s="27"/>
      <c r="F4075" s="27"/>
      <c r="G4075" s="1"/>
      <c r="H4075" s="1"/>
      <c r="I4075" s="1"/>
    </row>
    <row r="4076" spans="2:9">
      <c r="B4076" s="1"/>
      <c r="C4076" s="29"/>
      <c r="D4076" s="27"/>
      <c r="E4076" s="27"/>
      <c r="F4076" s="27"/>
      <c r="G4076" s="1"/>
      <c r="H4076" s="1"/>
      <c r="I4076" s="1"/>
    </row>
    <row r="4077" spans="2:9">
      <c r="B4077" s="1"/>
      <c r="C4077" s="29"/>
      <c r="D4077" s="27"/>
      <c r="E4077" s="27"/>
      <c r="F4077" s="27"/>
      <c r="G4077" s="1"/>
      <c r="H4077" s="1"/>
      <c r="I4077" s="1"/>
    </row>
    <row r="4078" spans="2:9">
      <c r="B4078" s="1"/>
      <c r="C4078" s="29"/>
      <c r="D4078" s="27"/>
      <c r="E4078" s="27"/>
      <c r="F4078" s="27"/>
      <c r="G4078" s="1"/>
      <c r="H4078" s="1"/>
      <c r="I4078" s="1"/>
    </row>
    <row r="4079" spans="2:9">
      <c r="B4079" s="1"/>
      <c r="C4079" s="29"/>
      <c r="D4079" s="27"/>
      <c r="E4079" s="27"/>
      <c r="F4079" s="27"/>
      <c r="G4079" s="1"/>
      <c r="H4079" s="1"/>
      <c r="I4079" s="1"/>
    </row>
    <row r="4080" spans="2:9">
      <c r="B4080" s="1"/>
      <c r="C4080" s="29"/>
      <c r="D4080" s="27"/>
      <c r="E4080" s="27"/>
      <c r="F4080" s="27"/>
      <c r="G4080" s="1"/>
      <c r="H4080" s="1"/>
      <c r="I4080" s="1"/>
    </row>
    <row r="4081" spans="2:9">
      <c r="B4081" s="1"/>
      <c r="C4081" s="29"/>
      <c r="D4081" s="27"/>
      <c r="E4081" s="27"/>
      <c r="F4081" s="27"/>
      <c r="G4081" s="1"/>
      <c r="H4081" s="1"/>
      <c r="I4081" s="1"/>
    </row>
    <row r="4082" spans="2:9">
      <c r="B4082" s="1"/>
      <c r="C4082" s="29"/>
      <c r="D4082" s="27"/>
      <c r="E4082" s="27"/>
      <c r="F4082" s="27"/>
      <c r="G4082" s="1"/>
      <c r="H4082" s="1"/>
      <c r="I4082" s="1"/>
    </row>
    <row r="4083" spans="2:9">
      <c r="B4083" s="1"/>
      <c r="C4083" s="29"/>
      <c r="D4083" s="27"/>
      <c r="E4083" s="27"/>
      <c r="F4083" s="27"/>
      <c r="G4083" s="1"/>
      <c r="H4083" s="1"/>
      <c r="I4083" s="1"/>
    </row>
    <row r="4084" spans="2:9">
      <c r="B4084" s="1"/>
      <c r="C4084" s="29"/>
      <c r="D4084" s="27"/>
      <c r="E4084" s="27"/>
      <c r="F4084" s="27"/>
      <c r="G4084" s="1"/>
      <c r="H4084" s="1"/>
      <c r="I4084" s="1"/>
    </row>
    <row r="4085" spans="2:9">
      <c r="B4085" s="1"/>
      <c r="C4085" s="29"/>
      <c r="D4085" s="27"/>
      <c r="E4085" s="27"/>
      <c r="F4085" s="27"/>
      <c r="G4085" s="1"/>
      <c r="H4085" s="1"/>
      <c r="I4085" s="1"/>
    </row>
    <row r="4086" spans="2:9">
      <c r="B4086" s="1"/>
      <c r="C4086" s="29"/>
      <c r="D4086" s="27"/>
      <c r="E4086" s="27"/>
      <c r="F4086" s="27"/>
      <c r="G4086" s="1"/>
      <c r="H4086" s="1"/>
      <c r="I4086" s="1"/>
    </row>
    <row r="4087" spans="2:9">
      <c r="B4087" s="1"/>
      <c r="C4087" s="29"/>
      <c r="D4087" s="27"/>
      <c r="E4087" s="27"/>
      <c r="F4087" s="27"/>
      <c r="G4087" s="1"/>
      <c r="H4087" s="1"/>
      <c r="I4087" s="1"/>
    </row>
    <row r="4088" spans="2:9">
      <c r="B4088" s="1"/>
      <c r="C4088" s="29"/>
      <c r="D4088" s="27"/>
      <c r="E4088" s="27"/>
      <c r="F4088" s="27"/>
      <c r="G4088" s="1"/>
      <c r="H4088" s="1"/>
      <c r="I4088" s="1"/>
    </row>
    <row r="4089" spans="2:9">
      <c r="B4089" s="1"/>
      <c r="C4089" s="29"/>
      <c r="D4089" s="27"/>
      <c r="E4089" s="27"/>
      <c r="F4089" s="27"/>
      <c r="G4089" s="1"/>
      <c r="H4089" s="1"/>
      <c r="I4089" s="1"/>
    </row>
    <row r="4090" spans="2:9">
      <c r="B4090" s="1"/>
      <c r="C4090" s="29"/>
      <c r="D4090" s="27"/>
      <c r="E4090" s="27"/>
      <c r="F4090" s="27"/>
      <c r="G4090" s="1"/>
      <c r="H4090" s="1"/>
      <c r="I4090" s="1"/>
    </row>
    <row r="4091" spans="2:9">
      <c r="B4091" s="1"/>
      <c r="C4091" s="29"/>
      <c r="D4091" s="27"/>
      <c r="E4091" s="27"/>
      <c r="F4091" s="27"/>
      <c r="G4091" s="1"/>
      <c r="H4091" s="1"/>
      <c r="I4091" s="1"/>
    </row>
    <row r="4092" spans="2:9">
      <c r="B4092" s="1"/>
      <c r="C4092" s="29"/>
      <c r="D4092" s="27"/>
      <c r="E4092" s="27"/>
      <c r="F4092" s="27"/>
      <c r="G4092" s="1"/>
      <c r="H4092" s="1"/>
      <c r="I4092" s="1"/>
    </row>
    <row r="4093" spans="2:9">
      <c r="B4093" s="1"/>
      <c r="C4093" s="29"/>
      <c r="D4093" s="27"/>
      <c r="E4093" s="27"/>
      <c r="F4093" s="27"/>
      <c r="G4093" s="1"/>
      <c r="H4093" s="1"/>
      <c r="I4093" s="1"/>
    </row>
    <row r="4094" spans="2:9">
      <c r="B4094" s="1"/>
      <c r="C4094" s="29"/>
      <c r="D4094" s="27"/>
      <c r="E4094" s="27"/>
      <c r="F4094" s="27"/>
      <c r="G4094" s="1"/>
      <c r="H4094" s="1"/>
      <c r="I4094" s="1"/>
    </row>
    <row r="4095" spans="2:9">
      <c r="B4095" s="1"/>
      <c r="C4095" s="29"/>
      <c r="D4095" s="27"/>
      <c r="E4095" s="27"/>
      <c r="F4095" s="27"/>
      <c r="G4095" s="1"/>
      <c r="H4095" s="1"/>
      <c r="I4095" s="1"/>
    </row>
    <row r="4096" spans="2:9">
      <c r="B4096" s="1"/>
      <c r="C4096" s="29"/>
      <c r="D4096" s="27"/>
      <c r="E4096" s="27"/>
      <c r="F4096" s="27"/>
      <c r="G4096" s="1"/>
      <c r="H4096" s="1"/>
      <c r="I4096" s="1"/>
    </row>
    <row r="4097" spans="2:9">
      <c r="B4097" s="1"/>
      <c r="C4097" s="29"/>
      <c r="D4097" s="27"/>
      <c r="E4097" s="27"/>
      <c r="F4097" s="27"/>
      <c r="G4097" s="1"/>
      <c r="H4097" s="1"/>
      <c r="I4097" s="1"/>
    </row>
    <row r="4098" spans="2:9">
      <c r="B4098" s="1"/>
      <c r="C4098" s="29"/>
      <c r="D4098" s="27"/>
      <c r="E4098" s="27"/>
      <c r="F4098" s="27"/>
      <c r="G4098" s="1"/>
      <c r="H4098" s="1"/>
      <c r="I4098" s="1"/>
    </row>
    <row r="4099" spans="2:9">
      <c r="B4099" s="1"/>
      <c r="C4099" s="29"/>
      <c r="D4099" s="27"/>
      <c r="E4099" s="27"/>
      <c r="F4099" s="27"/>
      <c r="G4099" s="1"/>
      <c r="H4099" s="1"/>
      <c r="I4099" s="1"/>
    </row>
    <row r="4100" spans="2:9">
      <c r="B4100" s="1"/>
      <c r="C4100" s="29"/>
      <c r="D4100" s="27"/>
      <c r="E4100" s="27"/>
      <c r="F4100" s="27"/>
      <c r="G4100" s="1"/>
      <c r="H4100" s="1"/>
      <c r="I4100" s="1"/>
    </row>
    <row r="4101" spans="2:9">
      <c r="B4101" s="1"/>
      <c r="C4101" s="29"/>
      <c r="D4101" s="27"/>
      <c r="E4101" s="27"/>
      <c r="F4101" s="27"/>
      <c r="G4101" s="1"/>
      <c r="H4101" s="1"/>
      <c r="I4101" s="1"/>
    </row>
    <row r="4102" spans="2:9">
      <c r="B4102" s="1"/>
      <c r="C4102" s="29"/>
      <c r="D4102" s="27"/>
      <c r="E4102" s="27"/>
      <c r="F4102" s="27"/>
      <c r="G4102" s="1"/>
      <c r="H4102" s="1"/>
      <c r="I4102" s="1"/>
    </row>
    <row r="4103" spans="2:9">
      <c r="B4103" s="1"/>
      <c r="C4103" s="29"/>
      <c r="D4103" s="27"/>
      <c r="E4103" s="27"/>
      <c r="F4103" s="27"/>
      <c r="G4103" s="1"/>
      <c r="H4103" s="1"/>
      <c r="I4103" s="1"/>
    </row>
    <row r="4104" spans="2:9">
      <c r="B4104" s="1"/>
      <c r="C4104" s="29"/>
      <c r="D4104" s="27"/>
      <c r="E4104" s="27"/>
      <c r="F4104" s="27"/>
      <c r="G4104" s="1"/>
      <c r="H4104" s="1"/>
      <c r="I4104" s="1"/>
    </row>
    <row r="4105" spans="2:9">
      <c r="B4105" s="1"/>
      <c r="C4105" s="29"/>
      <c r="D4105" s="27"/>
      <c r="E4105" s="27"/>
      <c r="F4105" s="27"/>
      <c r="G4105" s="1"/>
      <c r="H4105" s="1"/>
      <c r="I4105" s="1"/>
    </row>
    <row r="4106" spans="2:9">
      <c r="B4106" s="1"/>
      <c r="C4106" s="29"/>
      <c r="D4106" s="27"/>
      <c r="E4106" s="27"/>
      <c r="F4106" s="27"/>
      <c r="G4106" s="1"/>
      <c r="H4106" s="1"/>
      <c r="I4106" s="1"/>
    </row>
    <row r="4107" spans="2:9">
      <c r="B4107" s="1"/>
      <c r="C4107" s="29"/>
      <c r="D4107" s="27"/>
      <c r="E4107" s="27"/>
      <c r="F4107" s="27"/>
      <c r="G4107" s="1"/>
      <c r="H4107" s="1"/>
      <c r="I4107" s="1"/>
    </row>
    <row r="4108" spans="2:9">
      <c r="B4108" s="1"/>
      <c r="C4108" s="29"/>
      <c r="D4108" s="27"/>
      <c r="E4108" s="27"/>
      <c r="F4108" s="27"/>
      <c r="G4108" s="1"/>
      <c r="H4108" s="1"/>
      <c r="I4108" s="1"/>
    </row>
    <row r="4109" spans="2:9">
      <c r="B4109" s="1"/>
      <c r="C4109" s="29"/>
      <c r="D4109" s="27"/>
      <c r="E4109" s="27"/>
      <c r="F4109" s="27"/>
      <c r="G4109" s="1"/>
      <c r="H4109" s="1"/>
      <c r="I4109" s="1"/>
    </row>
    <row r="4110" spans="2:9">
      <c r="B4110" s="1"/>
      <c r="C4110" s="29"/>
      <c r="D4110" s="27"/>
      <c r="E4110" s="27"/>
      <c r="F4110" s="27"/>
      <c r="G4110" s="1"/>
      <c r="H4110" s="1"/>
      <c r="I4110" s="1"/>
    </row>
    <row r="4111" spans="2:9">
      <c r="B4111" s="1"/>
      <c r="C4111" s="29"/>
      <c r="D4111" s="27"/>
      <c r="E4111" s="27"/>
      <c r="F4111" s="27"/>
      <c r="G4111" s="1"/>
      <c r="H4111" s="1"/>
      <c r="I4111" s="1"/>
    </row>
    <row r="4112" spans="2:9">
      <c r="B4112" s="1"/>
      <c r="C4112" s="29"/>
      <c r="D4112" s="27"/>
      <c r="E4112" s="27"/>
      <c r="F4112" s="27"/>
      <c r="G4112" s="1"/>
      <c r="H4112" s="1"/>
      <c r="I4112" s="1"/>
    </row>
    <row r="4113" spans="2:9">
      <c r="B4113" s="1"/>
      <c r="C4113" s="29"/>
      <c r="D4113" s="27"/>
      <c r="E4113" s="27"/>
      <c r="F4113" s="27"/>
      <c r="G4113" s="1"/>
      <c r="H4113" s="1"/>
      <c r="I4113" s="1"/>
    </row>
    <row r="4114" spans="2:9">
      <c r="B4114" s="1"/>
      <c r="C4114" s="29"/>
      <c r="D4114" s="27"/>
      <c r="E4114" s="27"/>
      <c r="F4114" s="27"/>
      <c r="G4114" s="1"/>
      <c r="H4114" s="1"/>
      <c r="I4114" s="1"/>
    </row>
    <row r="4115" spans="2:9">
      <c r="B4115" s="1"/>
      <c r="C4115" s="29"/>
      <c r="D4115" s="27"/>
      <c r="E4115" s="27"/>
      <c r="F4115" s="27"/>
      <c r="G4115" s="1"/>
      <c r="H4115" s="1"/>
      <c r="I4115" s="1"/>
    </row>
    <row r="4116" spans="2:9">
      <c r="B4116" s="1"/>
      <c r="C4116" s="29"/>
      <c r="D4116" s="27"/>
      <c r="E4116" s="27"/>
      <c r="F4116" s="27"/>
      <c r="G4116" s="1"/>
      <c r="H4116" s="1"/>
      <c r="I4116" s="1"/>
    </row>
    <row r="4117" spans="2:9">
      <c r="B4117" s="1"/>
      <c r="C4117" s="29"/>
      <c r="D4117" s="27"/>
      <c r="E4117" s="27"/>
      <c r="F4117" s="27"/>
      <c r="G4117" s="1"/>
      <c r="H4117" s="1"/>
      <c r="I4117" s="1"/>
    </row>
    <row r="4118" spans="2:9">
      <c r="B4118" s="1"/>
      <c r="C4118" s="29"/>
      <c r="D4118" s="27"/>
      <c r="E4118" s="27"/>
      <c r="F4118" s="27"/>
      <c r="G4118" s="1"/>
      <c r="H4118" s="1"/>
      <c r="I4118" s="1"/>
    </row>
    <row r="4119" spans="2:9">
      <c r="B4119" s="1"/>
      <c r="C4119" s="29"/>
      <c r="D4119" s="27"/>
      <c r="E4119" s="27"/>
      <c r="F4119" s="27"/>
      <c r="G4119" s="1"/>
      <c r="H4119" s="1"/>
      <c r="I4119" s="1"/>
    </row>
    <row r="4120" spans="2:9">
      <c r="B4120" s="1"/>
      <c r="C4120" s="29"/>
      <c r="D4120" s="27"/>
      <c r="E4120" s="27"/>
      <c r="F4120" s="27"/>
      <c r="G4120" s="1"/>
      <c r="H4120" s="1"/>
      <c r="I4120" s="1"/>
    </row>
    <row r="4121" spans="2:9">
      <c r="B4121" s="1"/>
      <c r="C4121" s="29"/>
      <c r="D4121" s="27"/>
      <c r="E4121" s="27"/>
      <c r="F4121" s="27"/>
      <c r="G4121" s="1"/>
      <c r="H4121" s="1"/>
      <c r="I4121" s="1"/>
    </row>
    <row r="4122" spans="2:9">
      <c r="B4122" s="1"/>
      <c r="C4122" s="29"/>
      <c r="D4122" s="27"/>
      <c r="E4122" s="27"/>
      <c r="F4122" s="27"/>
      <c r="G4122" s="1"/>
      <c r="H4122" s="1"/>
      <c r="I4122" s="1"/>
    </row>
    <row r="4123" spans="2:9">
      <c r="B4123" s="1"/>
      <c r="C4123" s="29"/>
      <c r="D4123" s="27"/>
      <c r="E4123" s="27"/>
      <c r="F4123" s="27"/>
      <c r="G4123" s="1"/>
      <c r="H4123" s="1"/>
      <c r="I4123" s="1"/>
    </row>
    <row r="4124" spans="2:9">
      <c r="B4124" s="1"/>
      <c r="C4124" s="29"/>
      <c r="D4124" s="27"/>
      <c r="E4124" s="27"/>
      <c r="F4124" s="27"/>
      <c r="G4124" s="1"/>
      <c r="H4124" s="1"/>
      <c r="I4124" s="1"/>
    </row>
    <row r="4125" spans="2:9">
      <c r="B4125" s="1"/>
      <c r="C4125" s="29"/>
      <c r="D4125" s="27"/>
      <c r="E4125" s="27"/>
      <c r="F4125" s="27"/>
      <c r="G4125" s="1"/>
      <c r="H4125" s="1"/>
      <c r="I4125" s="1"/>
    </row>
    <row r="4126" spans="2:9">
      <c r="B4126" s="1"/>
      <c r="C4126" s="29"/>
      <c r="D4126" s="27"/>
      <c r="E4126" s="27"/>
      <c r="F4126" s="27"/>
      <c r="G4126" s="1"/>
      <c r="H4126" s="1"/>
      <c r="I4126" s="1"/>
    </row>
    <row r="4127" spans="2:9">
      <c r="B4127" s="1"/>
      <c r="C4127" s="29"/>
      <c r="D4127" s="27"/>
      <c r="E4127" s="27"/>
      <c r="F4127" s="27"/>
      <c r="G4127" s="1"/>
      <c r="H4127" s="1"/>
      <c r="I4127" s="1"/>
    </row>
    <row r="4128" spans="2:9">
      <c r="B4128" s="1"/>
      <c r="C4128" s="29"/>
      <c r="D4128" s="27"/>
      <c r="E4128" s="27"/>
      <c r="F4128" s="27"/>
      <c r="G4128" s="1"/>
      <c r="H4128" s="1"/>
      <c r="I4128" s="1"/>
    </row>
    <row r="4129" spans="2:9">
      <c r="B4129" s="1"/>
      <c r="C4129" s="29"/>
      <c r="D4129" s="27"/>
      <c r="E4129" s="27"/>
      <c r="F4129" s="27"/>
      <c r="G4129" s="1"/>
      <c r="H4129" s="1"/>
      <c r="I4129" s="1"/>
    </row>
    <row r="4130" spans="2:9">
      <c r="B4130" s="1"/>
      <c r="C4130" s="29"/>
      <c r="D4130" s="27"/>
      <c r="E4130" s="27"/>
      <c r="F4130" s="27"/>
      <c r="G4130" s="1"/>
      <c r="H4130" s="1"/>
      <c r="I4130" s="1"/>
    </row>
    <row r="4131" spans="2:9">
      <c r="B4131" s="1"/>
      <c r="C4131" s="29"/>
      <c r="D4131" s="27"/>
      <c r="E4131" s="27"/>
      <c r="F4131" s="27"/>
      <c r="G4131" s="1"/>
      <c r="H4131" s="1"/>
      <c r="I4131" s="1"/>
    </row>
    <row r="4132" spans="2:9">
      <c r="B4132" s="1"/>
      <c r="C4132" s="29"/>
      <c r="D4132" s="27"/>
      <c r="E4132" s="27"/>
      <c r="F4132" s="27"/>
      <c r="G4132" s="1"/>
      <c r="H4132" s="1"/>
      <c r="I4132" s="1"/>
    </row>
    <row r="4133" spans="2:9">
      <c r="B4133" s="1"/>
      <c r="C4133" s="29"/>
      <c r="D4133" s="27"/>
      <c r="E4133" s="27"/>
      <c r="F4133" s="27"/>
      <c r="G4133" s="1"/>
      <c r="H4133" s="1"/>
      <c r="I4133" s="1"/>
    </row>
    <row r="4134" spans="2:9">
      <c r="B4134" s="1"/>
      <c r="C4134" s="29"/>
      <c r="D4134" s="27"/>
      <c r="E4134" s="27"/>
      <c r="F4134" s="27"/>
      <c r="G4134" s="1"/>
      <c r="H4134" s="1"/>
      <c r="I4134" s="1"/>
    </row>
    <row r="4135" spans="2:9">
      <c r="B4135" s="1"/>
      <c r="C4135" s="29"/>
      <c r="D4135" s="27"/>
      <c r="E4135" s="27"/>
      <c r="F4135" s="27"/>
      <c r="G4135" s="1"/>
      <c r="H4135" s="1"/>
      <c r="I4135" s="1"/>
    </row>
    <row r="4136" spans="2:9">
      <c r="B4136" s="1"/>
      <c r="C4136" s="29"/>
      <c r="D4136" s="27"/>
      <c r="E4136" s="27"/>
      <c r="F4136" s="27"/>
      <c r="G4136" s="1"/>
      <c r="H4136" s="1"/>
      <c r="I4136" s="1"/>
    </row>
    <row r="4137" spans="2:9">
      <c r="B4137" s="1"/>
      <c r="C4137" s="29"/>
      <c r="D4137" s="27"/>
      <c r="E4137" s="27"/>
      <c r="F4137" s="27"/>
      <c r="G4137" s="1"/>
      <c r="H4137" s="1"/>
      <c r="I4137" s="1"/>
    </row>
    <row r="4138" spans="2:9">
      <c r="B4138" s="1"/>
      <c r="C4138" s="29"/>
      <c r="D4138" s="27"/>
      <c r="E4138" s="27"/>
      <c r="F4138" s="27"/>
      <c r="G4138" s="1"/>
      <c r="H4138" s="1"/>
      <c r="I4138" s="1"/>
    </row>
    <row r="4139" spans="2:9">
      <c r="B4139" s="1"/>
      <c r="C4139" s="29"/>
      <c r="D4139" s="27"/>
      <c r="E4139" s="27"/>
      <c r="F4139" s="27"/>
      <c r="G4139" s="1"/>
      <c r="H4139" s="1"/>
      <c r="I4139" s="1"/>
    </row>
    <row r="4140" spans="2:9">
      <c r="B4140" s="1"/>
      <c r="C4140" s="29"/>
      <c r="D4140" s="27"/>
      <c r="E4140" s="27"/>
      <c r="F4140" s="27"/>
      <c r="G4140" s="1"/>
      <c r="H4140" s="1"/>
      <c r="I4140" s="1"/>
    </row>
    <row r="4141" spans="2:9">
      <c r="B4141" s="1"/>
      <c r="C4141" s="29"/>
      <c r="D4141" s="27"/>
      <c r="E4141" s="27"/>
      <c r="F4141" s="27"/>
      <c r="G4141" s="1"/>
      <c r="H4141" s="1"/>
      <c r="I4141" s="1"/>
    </row>
    <row r="4142" spans="2:9">
      <c r="B4142" s="1"/>
      <c r="C4142" s="29"/>
      <c r="D4142" s="27"/>
      <c r="E4142" s="27"/>
      <c r="F4142" s="27"/>
      <c r="G4142" s="1"/>
      <c r="H4142" s="1"/>
      <c r="I4142" s="1"/>
    </row>
    <row r="4143" spans="2:9">
      <c r="B4143" s="1"/>
      <c r="C4143" s="29"/>
      <c r="D4143" s="27"/>
      <c r="E4143" s="27"/>
      <c r="F4143" s="27"/>
      <c r="G4143" s="1"/>
      <c r="H4143" s="1"/>
      <c r="I4143" s="1"/>
    </row>
    <row r="4144" spans="2:9">
      <c r="B4144" s="1"/>
      <c r="C4144" s="29"/>
      <c r="D4144" s="27"/>
      <c r="E4144" s="27"/>
      <c r="F4144" s="27"/>
      <c r="G4144" s="1"/>
      <c r="H4144" s="1"/>
      <c r="I4144" s="1"/>
    </row>
    <row r="4145" spans="2:9">
      <c r="B4145" s="1"/>
      <c r="C4145" s="29"/>
      <c r="D4145" s="27"/>
      <c r="E4145" s="27"/>
      <c r="F4145" s="27"/>
      <c r="G4145" s="1"/>
      <c r="H4145" s="1"/>
      <c r="I4145" s="1"/>
    </row>
    <row r="4146" spans="2:9">
      <c r="B4146" s="1"/>
      <c r="C4146" s="29"/>
      <c r="D4146" s="27"/>
      <c r="E4146" s="27"/>
      <c r="F4146" s="27"/>
      <c r="G4146" s="1"/>
      <c r="H4146" s="1"/>
      <c r="I4146" s="1"/>
    </row>
    <row r="4147" spans="2:9">
      <c r="B4147" s="1"/>
      <c r="C4147" s="29"/>
      <c r="D4147" s="27"/>
      <c r="E4147" s="27"/>
      <c r="F4147" s="27"/>
      <c r="G4147" s="1"/>
      <c r="H4147" s="1"/>
      <c r="I4147" s="1"/>
    </row>
    <row r="4148" spans="2:9">
      <c r="B4148" s="1"/>
      <c r="C4148" s="29"/>
      <c r="D4148" s="27"/>
      <c r="E4148" s="27"/>
      <c r="F4148" s="27"/>
      <c r="G4148" s="1"/>
      <c r="H4148" s="1"/>
      <c r="I4148" s="1"/>
    </row>
    <row r="4149" spans="2:9">
      <c r="B4149" s="1"/>
      <c r="C4149" s="29"/>
      <c r="D4149" s="27"/>
      <c r="E4149" s="27"/>
      <c r="F4149" s="27"/>
      <c r="G4149" s="1"/>
      <c r="H4149" s="1"/>
      <c r="I4149" s="1"/>
    </row>
    <row r="4150" spans="2:9">
      <c r="B4150" s="1"/>
      <c r="C4150" s="29"/>
      <c r="D4150" s="27"/>
      <c r="E4150" s="27"/>
      <c r="F4150" s="27"/>
      <c r="G4150" s="1"/>
      <c r="H4150" s="1"/>
      <c r="I4150" s="1"/>
    </row>
    <row r="4151" spans="2:9">
      <c r="B4151" s="1"/>
      <c r="C4151" s="29"/>
      <c r="D4151" s="27"/>
      <c r="E4151" s="27"/>
      <c r="F4151" s="27"/>
      <c r="G4151" s="1"/>
      <c r="H4151" s="1"/>
      <c r="I4151" s="1"/>
    </row>
    <row r="4152" spans="2:9">
      <c r="B4152" s="1"/>
      <c r="C4152" s="29"/>
      <c r="D4152" s="27"/>
      <c r="E4152" s="27"/>
      <c r="F4152" s="27"/>
      <c r="G4152" s="1"/>
      <c r="H4152" s="1"/>
      <c r="I4152" s="1"/>
    </row>
    <row r="4153" spans="2:9">
      <c r="B4153" s="1"/>
      <c r="C4153" s="29"/>
      <c r="D4153" s="27"/>
      <c r="E4153" s="27"/>
      <c r="F4153" s="27"/>
      <c r="G4153" s="1"/>
      <c r="H4153" s="1"/>
      <c r="I4153" s="1"/>
    </row>
    <row r="4154" spans="2:9">
      <c r="B4154" s="1"/>
      <c r="C4154" s="29"/>
      <c r="D4154" s="27"/>
      <c r="E4154" s="27"/>
      <c r="F4154" s="27"/>
      <c r="G4154" s="1"/>
      <c r="H4154" s="1"/>
      <c r="I4154" s="1"/>
    </row>
    <row r="4155" spans="2:9">
      <c r="B4155" s="1"/>
      <c r="C4155" s="29"/>
      <c r="D4155" s="27"/>
      <c r="E4155" s="27"/>
      <c r="F4155" s="27"/>
      <c r="G4155" s="1"/>
      <c r="H4155" s="1"/>
      <c r="I4155" s="1"/>
    </row>
    <row r="4156" spans="2:9">
      <c r="B4156" s="1"/>
      <c r="C4156" s="29"/>
      <c r="D4156" s="27"/>
      <c r="E4156" s="27"/>
      <c r="F4156" s="27"/>
      <c r="G4156" s="1"/>
      <c r="H4156" s="1"/>
      <c r="I4156" s="1"/>
    </row>
    <row r="4157" spans="2:9">
      <c r="B4157" s="1"/>
      <c r="C4157" s="29"/>
      <c r="D4157" s="27"/>
      <c r="E4157" s="27"/>
      <c r="F4157" s="27"/>
      <c r="G4157" s="1"/>
      <c r="H4157" s="1"/>
      <c r="I4157" s="1"/>
    </row>
    <row r="4158" spans="2:9">
      <c r="B4158" s="1"/>
      <c r="C4158" s="29"/>
      <c r="D4158" s="27"/>
      <c r="E4158" s="27"/>
      <c r="F4158" s="27"/>
      <c r="G4158" s="1"/>
      <c r="H4158" s="1"/>
      <c r="I4158" s="1"/>
    </row>
    <row r="4159" spans="2:9">
      <c r="B4159" s="1"/>
      <c r="C4159" s="29"/>
      <c r="D4159" s="27"/>
      <c r="E4159" s="27"/>
      <c r="F4159" s="27"/>
      <c r="G4159" s="1"/>
      <c r="H4159" s="1"/>
      <c r="I4159" s="1"/>
    </row>
    <row r="4160" spans="2:9">
      <c r="B4160" s="1"/>
      <c r="C4160" s="29"/>
      <c r="D4160" s="27"/>
      <c r="E4160" s="27"/>
      <c r="F4160" s="27"/>
      <c r="G4160" s="1"/>
      <c r="H4160" s="1"/>
      <c r="I4160" s="1"/>
    </row>
    <row r="4161" spans="2:9">
      <c r="B4161" s="1"/>
      <c r="C4161" s="29"/>
      <c r="D4161" s="27"/>
      <c r="E4161" s="27"/>
      <c r="F4161" s="27"/>
      <c r="G4161" s="1"/>
      <c r="H4161" s="1"/>
      <c r="I4161" s="1"/>
    </row>
    <row r="4162" spans="2:9">
      <c r="B4162" s="1"/>
      <c r="C4162" s="29"/>
      <c r="D4162" s="27"/>
      <c r="E4162" s="27"/>
      <c r="F4162" s="27"/>
      <c r="G4162" s="1"/>
      <c r="H4162" s="1"/>
      <c r="I4162" s="1"/>
    </row>
    <row r="4163" spans="2:9">
      <c r="B4163" s="1"/>
      <c r="C4163" s="29"/>
      <c r="D4163" s="27"/>
      <c r="E4163" s="27"/>
      <c r="F4163" s="27"/>
      <c r="G4163" s="1"/>
      <c r="H4163" s="1"/>
      <c r="I4163" s="1"/>
    </row>
    <row r="4164" spans="2:9">
      <c r="B4164" s="1"/>
      <c r="C4164" s="29"/>
      <c r="D4164" s="27"/>
      <c r="E4164" s="27"/>
      <c r="F4164" s="27"/>
      <c r="G4164" s="1"/>
      <c r="H4164" s="1"/>
      <c r="I4164" s="1"/>
    </row>
    <row r="4165" spans="2:9">
      <c r="B4165" s="1"/>
      <c r="C4165" s="29"/>
      <c r="D4165" s="27"/>
      <c r="E4165" s="27"/>
      <c r="F4165" s="27"/>
      <c r="G4165" s="1"/>
      <c r="H4165" s="1"/>
      <c r="I4165" s="1"/>
    </row>
    <row r="4166" spans="2:9">
      <c r="B4166" s="1"/>
      <c r="C4166" s="29"/>
      <c r="D4166" s="27"/>
      <c r="E4166" s="27"/>
      <c r="F4166" s="27"/>
      <c r="G4166" s="1"/>
      <c r="H4166" s="1"/>
      <c r="I4166" s="1"/>
    </row>
    <row r="4167" spans="2:9">
      <c r="B4167" s="1"/>
      <c r="C4167" s="29"/>
      <c r="D4167" s="27"/>
      <c r="E4167" s="27"/>
      <c r="F4167" s="27"/>
      <c r="G4167" s="1"/>
      <c r="H4167" s="1"/>
      <c r="I4167" s="1"/>
    </row>
    <row r="4168" spans="2:9">
      <c r="B4168" s="1"/>
      <c r="C4168" s="29"/>
      <c r="D4168" s="27"/>
      <c r="E4168" s="27"/>
      <c r="F4168" s="27"/>
      <c r="G4168" s="1"/>
      <c r="H4168" s="1"/>
      <c r="I4168" s="1"/>
    </row>
    <row r="4169" spans="2:9">
      <c r="B4169" s="1"/>
      <c r="C4169" s="29"/>
      <c r="D4169" s="27"/>
      <c r="E4169" s="27"/>
      <c r="F4169" s="27"/>
      <c r="G4169" s="1"/>
      <c r="H4169" s="1"/>
      <c r="I4169" s="1"/>
    </row>
    <row r="4170" spans="2:9">
      <c r="B4170" s="1"/>
      <c r="C4170" s="29"/>
      <c r="D4170" s="27"/>
      <c r="E4170" s="27"/>
      <c r="F4170" s="27"/>
      <c r="G4170" s="1"/>
      <c r="H4170" s="1"/>
      <c r="I4170" s="1"/>
    </row>
    <row r="4171" spans="2:9">
      <c r="B4171" s="1"/>
      <c r="C4171" s="29"/>
      <c r="D4171" s="27"/>
      <c r="E4171" s="27"/>
      <c r="F4171" s="27"/>
      <c r="G4171" s="1"/>
      <c r="H4171" s="1"/>
      <c r="I4171" s="1"/>
    </row>
    <row r="4172" spans="2:9">
      <c r="B4172" s="1"/>
      <c r="C4172" s="29"/>
      <c r="D4172" s="27"/>
      <c r="E4172" s="27"/>
      <c r="F4172" s="27"/>
      <c r="G4172" s="1"/>
      <c r="H4172" s="1"/>
      <c r="I4172" s="1"/>
    </row>
    <row r="4173" spans="2:9">
      <c r="B4173" s="1"/>
      <c r="C4173" s="29"/>
      <c r="D4173" s="27"/>
      <c r="E4173" s="27"/>
      <c r="F4173" s="27"/>
      <c r="G4173" s="1"/>
      <c r="H4173" s="1"/>
      <c r="I4173" s="1"/>
    </row>
    <row r="4174" spans="2:9">
      <c r="B4174" s="1"/>
      <c r="C4174" s="29"/>
      <c r="D4174" s="27"/>
      <c r="E4174" s="27"/>
      <c r="F4174" s="27"/>
      <c r="G4174" s="1"/>
      <c r="H4174" s="1"/>
      <c r="I4174" s="1"/>
    </row>
    <row r="4175" spans="2:9">
      <c r="B4175" s="1"/>
      <c r="C4175" s="29"/>
      <c r="D4175" s="27"/>
      <c r="E4175" s="27"/>
      <c r="F4175" s="27"/>
      <c r="G4175" s="1"/>
      <c r="H4175" s="1"/>
      <c r="I4175" s="1"/>
    </row>
    <row r="4176" spans="2:9">
      <c r="B4176" s="1"/>
      <c r="C4176" s="29"/>
      <c r="D4176" s="27"/>
      <c r="E4176" s="27"/>
      <c r="F4176" s="27"/>
      <c r="G4176" s="1"/>
      <c r="H4176" s="1"/>
      <c r="I4176" s="1"/>
    </row>
    <row r="4177" spans="2:9">
      <c r="B4177" s="1"/>
      <c r="C4177" s="29"/>
      <c r="D4177" s="27"/>
      <c r="E4177" s="27"/>
      <c r="F4177" s="27"/>
      <c r="G4177" s="1"/>
      <c r="H4177" s="1"/>
      <c r="I4177" s="1"/>
    </row>
    <row r="4178" spans="2:9">
      <c r="B4178" s="1"/>
      <c r="C4178" s="29"/>
      <c r="D4178" s="27"/>
      <c r="E4178" s="27"/>
      <c r="F4178" s="27"/>
      <c r="G4178" s="1"/>
      <c r="H4178" s="1"/>
      <c r="I4178" s="1"/>
    </row>
    <row r="4179" spans="2:9">
      <c r="B4179" s="1"/>
      <c r="C4179" s="29"/>
      <c r="D4179" s="27"/>
      <c r="E4179" s="27"/>
      <c r="F4179" s="27"/>
      <c r="G4179" s="1"/>
      <c r="H4179" s="1"/>
      <c r="I4179" s="1"/>
    </row>
    <row r="4180" spans="2:9">
      <c r="B4180" s="1"/>
      <c r="C4180" s="29"/>
      <c r="D4180" s="27"/>
      <c r="E4180" s="27"/>
      <c r="F4180" s="27"/>
      <c r="G4180" s="1"/>
      <c r="H4180" s="1"/>
      <c r="I4180" s="1"/>
    </row>
    <row r="4181" spans="2:9">
      <c r="B4181" s="1"/>
      <c r="C4181" s="29"/>
      <c r="D4181" s="27"/>
      <c r="E4181" s="27"/>
      <c r="F4181" s="27"/>
      <c r="G4181" s="1"/>
      <c r="H4181" s="1"/>
      <c r="I4181" s="1"/>
    </row>
    <row r="4182" spans="2:9">
      <c r="B4182" s="1"/>
      <c r="C4182" s="29"/>
      <c r="D4182" s="27"/>
      <c r="E4182" s="27"/>
      <c r="F4182" s="27"/>
      <c r="G4182" s="1"/>
      <c r="H4182" s="1"/>
      <c r="I4182" s="1"/>
    </row>
    <row r="4183" spans="2:9">
      <c r="B4183" s="1"/>
      <c r="C4183" s="29"/>
      <c r="D4183" s="27"/>
      <c r="E4183" s="27"/>
      <c r="F4183" s="27"/>
      <c r="G4183" s="1"/>
      <c r="H4183" s="1"/>
      <c r="I4183" s="1"/>
    </row>
    <row r="4184" spans="2:9">
      <c r="B4184" s="1"/>
      <c r="C4184" s="29"/>
      <c r="D4184" s="27"/>
      <c r="E4184" s="27"/>
      <c r="F4184" s="27"/>
      <c r="G4184" s="1"/>
      <c r="H4184" s="1"/>
      <c r="I4184" s="1"/>
    </row>
    <row r="4185" spans="2:9">
      <c r="B4185" s="1"/>
      <c r="C4185" s="29"/>
      <c r="D4185" s="27"/>
      <c r="E4185" s="27"/>
      <c r="F4185" s="27"/>
      <c r="G4185" s="1"/>
      <c r="H4185" s="1"/>
      <c r="I4185" s="1"/>
    </row>
    <row r="4186" spans="2:9">
      <c r="B4186" s="1"/>
      <c r="C4186" s="29"/>
      <c r="D4186" s="27"/>
      <c r="E4186" s="27"/>
      <c r="F4186" s="27"/>
      <c r="G4186" s="1"/>
      <c r="H4186" s="1"/>
      <c r="I4186" s="1"/>
    </row>
    <row r="4187" spans="2:9">
      <c r="B4187" s="1"/>
      <c r="C4187" s="29"/>
      <c r="D4187" s="27"/>
      <c r="E4187" s="27"/>
      <c r="F4187" s="27"/>
      <c r="G4187" s="1"/>
      <c r="H4187" s="1"/>
      <c r="I4187" s="1"/>
    </row>
    <row r="4188" spans="2:9">
      <c r="B4188" s="1"/>
      <c r="C4188" s="29"/>
      <c r="D4188" s="27"/>
      <c r="E4188" s="27"/>
      <c r="F4188" s="27"/>
      <c r="G4188" s="1"/>
      <c r="H4188" s="1"/>
      <c r="I4188" s="1"/>
    </row>
    <row r="4189" spans="2:9">
      <c r="B4189" s="1"/>
      <c r="C4189" s="29"/>
      <c r="D4189" s="27"/>
      <c r="E4189" s="27"/>
      <c r="F4189" s="27"/>
      <c r="G4189" s="1"/>
      <c r="H4189" s="1"/>
      <c r="I4189" s="1"/>
    </row>
    <row r="4190" spans="2:9">
      <c r="B4190" s="1"/>
      <c r="C4190" s="29"/>
      <c r="D4190" s="27"/>
      <c r="E4190" s="27"/>
      <c r="F4190" s="27"/>
      <c r="G4190" s="1"/>
      <c r="H4190" s="1"/>
      <c r="I4190" s="1"/>
    </row>
    <row r="4191" spans="2:9">
      <c r="B4191" s="1"/>
      <c r="C4191" s="29"/>
      <c r="D4191" s="27"/>
      <c r="E4191" s="27"/>
      <c r="F4191" s="27"/>
      <c r="G4191" s="1"/>
      <c r="H4191" s="1"/>
      <c r="I4191" s="1"/>
    </row>
    <row r="4192" spans="2:9">
      <c r="B4192" s="1"/>
      <c r="C4192" s="29"/>
      <c r="D4192" s="27"/>
      <c r="E4192" s="27"/>
      <c r="F4192" s="27"/>
      <c r="G4192" s="1"/>
      <c r="H4192" s="1"/>
      <c r="I4192" s="1"/>
    </row>
    <row r="4193" spans="2:9">
      <c r="B4193" s="1"/>
      <c r="C4193" s="29"/>
      <c r="D4193" s="27"/>
      <c r="E4193" s="27"/>
      <c r="F4193" s="27"/>
      <c r="G4193" s="1"/>
      <c r="H4193" s="1"/>
      <c r="I4193" s="1"/>
    </row>
    <row r="4194" spans="2:9">
      <c r="B4194" s="1"/>
      <c r="C4194" s="29"/>
      <c r="D4194" s="27"/>
      <c r="E4194" s="27"/>
      <c r="F4194" s="27"/>
      <c r="G4194" s="1"/>
      <c r="H4194" s="1"/>
      <c r="I4194" s="1"/>
    </row>
    <row r="4195" spans="2:9">
      <c r="B4195" s="1"/>
      <c r="C4195" s="29"/>
      <c r="D4195" s="27"/>
      <c r="E4195" s="27"/>
      <c r="F4195" s="27"/>
      <c r="G4195" s="1"/>
      <c r="H4195" s="1"/>
      <c r="I4195" s="1"/>
    </row>
    <row r="4196" spans="2:9">
      <c r="B4196" s="1"/>
      <c r="C4196" s="29"/>
      <c r="D4196" s="27"/>
      <c r="E4196" s="27"/>
      <c r="F4196" s="27"/>
      <c r="G4196" s="1"/>
      <c r="H4196" s="1"/>
      <c r="I4196" s="1"/>
    </row>
    <row r="4197" spans="2:9">
      <c r="B4197" s="1"/>
      <c r="C4197" s="29"/>
      <c r="D4197" s="27"/>
      <c r="E4197" s="27"/>
      <c r="F4197" s="27"/>
      <c r="G4197" s="1"/>
      <c r="H4197" s="1"/>
      <c r="I4197" s="1"/>
    </row>
    <row r="4198" spans="2:9">
      <c r="B4198" s="1"/>
      <c r="C4198" s="29"/>
      <c r="D4198" s="27"/>
      <c r="E4198" s="27"/>
      <c r="F4198" s="27"/>
      <c r="G4198" s="1"/>
      <c r="H4198" s="1"/>
      <c r="I4198" s="1"/>
    </row>
    <row r="4199" spans="2:9">
      <c r="B4199" s="1"/>
      <c r="C4199" s="29"/>
      <c r="D4199" s="27"/>
      <c r="E4199" s="27"/>
      <c r="F4199" s="27"/>
      <c r="G4199" s="1"/>
      <c r="H4199" s="1"/>
      <c r="I4199" s="1"/>
    </row>
    <row r="4200" spans="2:9">
      <c r="B4200" s="1"/>
      <c r="C4200" s="29"/>
      <c r="D4200" s="27"/>
      <c r="E4200" s="27"/>
      <c r="F4200" s="27"/>
      <c r="G4200" s="1"/>
      <c r="H4200" s="1"/>
      <c r="I4200" s="1"/>
    </row>
    <row r="4201" spans="2:9">
      <c r="B4201" s="1"/>
      <c r="C4201" s="29"/>
      <c r="D4201" s="27"/>
      <c r="E4201" s="27"/>
      <c r="F4201" s="27"/>
      <c r="G4201" s="1"/>
      <c r="H4201" s="1"/>
      <c r="I4201" s="1"/>
    </row>
    <row r="4202" spans="2:9">
      <c r="B4202" s="1"/>
      <c r="C4202" s="29"/>
      <c r="D4202" s="27"/>
      <c r="E4202" s="27"/>
      <c r="F4202" s="27"/>
      <c r="G4202" s="1"/>
      <c r="H4202" s="1"/>
      <c r="I4202" s="1"/>
    </row>
    <row r="4203" spans="2:9">
      <c r="B4203" s="1"/>
      <c r="C4203" s="29"/>
      <c r="D4203" s="27"/>
      <c r="E4203" s="27"/>
      <c r="F4203" s="27"/>
      <c r="G4203" s="1"/>
      <c r="H4203" s="1"/>
      <c r="I4203" s="1"/>
    </row>
    <row r="4204" spans="2:9">
      <c r="B4204" s="1"/>
      <c r="C4204" s="29"/>
      <c r="D4204" s="27"/>
      <c r="E4204" s="27"/>
      <c r="F4204" s="27"/>
      <c r="G4204" s="1"/>
      <c r="H4204" s="1"/>
      <c r="I4204" s="1"/>
    </row>
    <row r="4205" spans="2:9">
      <c r="B4205" s="1"/>
      <c r="C4205" s="29"/>
      <c r="D4205" s="27"/>
      <c r="E4205" s="27"/>
      <c r="F4205" s="27"/>
      <c r="G4205" s="1"/>
      <c r="H4205" s="1"/>
      <c r="I4205" s="1"/>
    </row>
    <row r="4206" spans="2:9">
      <c r="B4206" s="1"/>
      <c r="C4206" s="29"/>
      <c r="D4206" s="27"/>
      <c r="E4206" s="27"/>
      <c r="F4206" s="27"/>
      <c r="G4206" s="1"/>
      <c r="H4206" s="1"/>
      <c r="I4206" s="1"/>
    </row>
    <row r="4207" spans="2:9">
      <c r="B4207" s="1"/>
      <c r="C4207" s="29"/>
      <c r="D4207" s="27"/>
      <c r="E4207" s="27"/>
      <c r="F4207" s="27"/>
      <c r="G4207" s="1"/>
      <c r="H4207" s="1"/>
      <c r="I4207" s="1"/>
    </row>
    <row r="4208" spans="2:9">
      <c r="B4208" s="1"/>
      <c r="C4208" s="29"/>
      <c r="D4208" s="27"/>
      <c r="E4208" s="27"/>
      <c r="F4208" s="27"/>
      <c r="G4208" s="1"/>
      <c r="H4208" s="1"/>
      <c r="I4208" s="1"/>
    </row>
    <row r="4209" spans="2:9">
      <c r="B4209" s="1"/>
      <c r="C4209" s="29"/>
      <c r="D4209" s="27"/>
      <c r="E4209" s="27"/>
      <c r="F4209" s="27"/>
      <c r="G4209" s="1"/>
      <c r="H4209" s="1"/>
      <c r="I4209" s="1"/>
    </row>
    <row r="4210" spans="2:9">
      <c r="B4210" s="1"/>
      <c r="C4210" s="29"/>
      <c r="D4210" s="27"/>
      <c r="E4210" s="27"/>
      <c r="F4210" s="27"/>
      <c r="G4210" s="1"/>
      <c r="H4210" s="1"/>
      <c r="I4210" s="1"/>
    </row>
    <row r="4211" spans="2:9">
      <c r="B4211" s="1"/>
      <c r="C4211" s="29"/>
      <c r="D4211" s="27"/>
      <c r="E4211" s="27"/>
      <c r="F4211" s="27"/>
      <c r="G4211" s="1"/>
      <c r="H4211" s="1"/>
      <c r="I4211" s="1"/>
    </row>
    <row r="4212" spans="2:9">
      <c r="B4212" s="1"/>
      <c r="C4212" s="29"/>
      <c r="D4212" s="27"/>
      <c r="E4212" s="27"/>
      <c r="F4212" s="27"/>
      <c r="G4212" s="1"/>
      <c r="H4212" s="1"/>
      <c r="I4212" s="1"/>
    </row>
    <row r="4213" spans="2:9">
      <c r="B4213" s="1"/>
      <c r="C4213" s="29"/>
      <c r="D4213" s="27"/>
      <c r="E4213" s="27"/>
      <c r="F4213" s="27"/>
      <c r="G4213" s="1"/>
      <c r="H4213" s="1"/>
      <c r="I4213" s="1"/>
    </row>
    <row r="4214" spans="2:9">
      <c r="B4214" s="1"/>
      <c r="C4214" s="29"/>
      <c r="D4214" s="27"/>
      <c r="E4214" s="27"/>
      <c r="F4214" s="27"/>
      <c r="G4214" s="1"/>
      <c r="H4214" s="1"/>
      <c r="I4214" s="1"/>
    </row>
    <row r="4215" spans="2:9">
      <c r="B4215" s="1"/>
      <c r="C4215" s="29"/>
      <c r="D4215" s="27"/>
      <c r="E4215" s="27"/>
      <c r="F4215" s="27"/>
      <c r="G4215" s="1"/>
      <c r="H4215" s="1"/>
      <c r="I4215" s="1"/>
    </row>
    <row r="4216" spans="2:9">
      <c r="B4216" s="1"/>
      <c r="C4216" s="29"/>
      <c r="D4216" s="27"/>
      <c r="E4216" s="27"/>
      <c r="F4216" s="27"/>
      <c r="G4216" s="1"/>
      <c r="H4216" s="1"/>
      <c r="I4216" s="1"/>
    </row>
    <row r="4217" spans="2:9">
      <c r="B4217" s="1"/>
      <c r="C4217" s="29"/>
      <c r="D4217" s="27"/>
      <c r="E4217" s="27"/>
      <c r="F4217" s="27"/>
      <c r="G4217" s="1"/>
      <c r="H4217" s="1"/>
      <c r="I4217" s="1"/>
    </row>
    <row r="4218" spans="2:9">
      <c r="B4218" s="1"/>
      <c r="C4218" s="29"/>
      <c r="D4218" s="27"/>
      <c r="E4218" s="27"/>
      <c r="F4218" s="27"/>
      <c r="G4218" s="1"/>
      <c r="H4218" s="1"/>
      <c r="I4218" s="1"/>
    </row>
    <row r="4219" spans="2:9">
      <c r="B4219" s="1"/>
      <c r="C4219" s="29"/>
      <c r="D4219" s="27"/>
      <c r="E4219" s="27"/>
      <c r="F4219" s="27"/>
      <c r="G4219" s="1"/>
      <c r="H4219" s="1"/>
      <c r="I4219" s="1"/>
    </row>
    <row r="4220" spans="2:9">
      <c r="B4220" s="1"/>
      <c r="C4220" s="29"/>
      <c r="D4220" s="27"/>
      <c r="E4220" s="27"/>
      <c r="F4220" s="27"/>
      <c r="G4220" s="1"/>
      <c r="H4220" s="1"/>
      <c r="I4220" s="1"/>
    </row>
    <row r="4221" spans="2:9">
      <c r="B4221" s="1"/>
      <c r="C4221" s="29"/>
      <c r="D4221" s="27"/>
      <c r="E4221" s="27"/>
      <c r="F4221" s="27"/>
      <c r="G4221" s="1"/>
      <c r="H4221" s="1"/>
      <c r="I4221" s="1"/>
    </row>
    <row r="4222" spans="2:9">
      <c r="B4222" s="1"/>
      <c r="C4222" s="29"/>
      <c r="D4222" s="27"/>
      <c r="E4222" s="27"/>
      <c r="F4222" s="27"/>
      <c r="G4222" s="1"/>
      <c r="H4222" s="1"/>
      <c r="I4222" s="1"/>
    </row>
    <row r="4223" spans="2:9">
      <c r="B4223" s="1"/>
      <c r="C4223" s="29"/>
      <c r="D4223" s="27"/>
      <c r="E4223" s="27"/>
      <c r="F4223" s="27"/>
      <c r="G4223" s="1"/>
      <c r="H4223" s="1"/>
      <c r="I4223" s="1"/>
    </row>
    <row r="4224" spans="2:9">
      <c r="B4224" s="1"/>
      <c r="C4224" s="29"/>
      <c r="D4224" s="27"/>
      <c r="E4224" s="27"/>
      <c r="F4224" s="27"/>
      <c r="G4224" s="1"/>
      <c r="H4224" s="1"/>
      <c r="I4224" s="1"/>
    </row>
    <row r="4225" spans="2:9">
      <c r="B4225" s="1"/>
      <c r="C4225" s="29"/>
      <c r="D4225" s="27"/>
      <c r="E4225" s="27"/>
      <c r="F4225" s="27"/>
      <c r="G4225" s="1"/>
      <c r="H4225" s="1"/>
      <c r="I4225" s="1"/>
    </row>
    <row r="4226" spans="2:9">
      <c r="B4226" s="1"/>
      <c r="C4226" s="29"/>
      <c r="D4226" s="27"/>
      <c r="E4226" s="27"/>
      <c r="F4226" s="27"/>
      <c r="G4226" s="1"/>
      <c r="H4226" s="1"/>
      <c r="I4226" s="1"/>
    </row>
    <row r="4227" spans="2:9">
      <c r="B4227" s="1"/>
      <c r="C4227" s="29"/>
      <c r="D4227" s="27"/>
      <c r="E4227" s="27"/>
      <c r="F4227" s="27"/>
      <c r="G4227" s="1"/>
      <c r="H4227" s="1"/>
      <c r="I4227" s="1"/>
    </row>
    <row r="4228" spans="2:9">
      <c r="B4228" s="1"/>
      <c r="C4228" s="29"/>
      <c r="D4228" s="27"/>
      <c r="E4228" s="27"/>
      <c r="F4228" s="27"/>
      <c r="G4228" s="1"/>
      <c r="H4228" s="1"/>
      <c r="I4228" s="1"/>
    </row>
    <row r="4229" spans="2:9">
      <c r="B4229" s="1"/>
      <c r="C4229" s="29"/>
      <c r="D4229" s="27"/>
      <c r="E4229" s="27"/>
      <c r="F4229" s="27"/>
      <c r="G4229" s="1"/>
      <c r="H4229" s="1"/>
      <c r="I4229" s="1"/>
    </row>
    <row r="4230" spans="2:9">
      <c r="B4230" s="1"/>
      <c r="C4230" s="29"/>
      <c r="D4230" s="27"/>
      <c r="E4230" s="27"/>
      <c r="F4230" s="27"/>
      <c r="G4230" s="1"/>
      <c r="H4230" s="1"/>
      <c r="I4230" s="1"/>
    </row>
    <row r="4231" spans="2:9">
      <c r="B4231" s="1"/>
      <c r="C4231" s="29"/>
      <c r="D4231" s="27"/>
      <c r="E4231" s="27"/>
      <c r="F4231" s="27"/>
      <c r="G4231" s="1"/>
      <c r="H4231" s="1"/>
      <c r="I4231" s="1"/>
    </row>
    <row r="4232" spans="2:9">
      <c r="B4232" s="1"/>
      <c r="C4232" s="29"/>
      <c r="D4232" s="27"/>
      <c r="E4232" s="27"/>
      <c r="F4232" s="27"/>
      <c r="G4232" s="1"/>
      <c r="H4232" s="1"/>
      <c r="I4232" s="1"/>
    </row>
    <row r="4233" spans="2:9">
      <c r="B4233" s="1"/>
      <c r="C4233" s="29"/>
      <c r="D4233" s="27"/>
      <c r="E4233" s="27"/>
      <c r="F4233" s="27"/>
      <c r="G4233" s="1"/>
      <c r="H4233" s="1"/>
      <c r="I4233" s="1"/>
    </row>
    <row r="4234" spans="2:9">
      <c r="B4234" s="1"/>
      <c r="C4234" s="29"/>
      <c r="D4234" s="27"/>
      <c r="E4234" s="27"/>
      <c r="F4234" s="27"/>
      <c r="G4234" s="1"/>
      <c r="H4234" s="1"/>
      <c r="I4234" s="1"/>
    </row>
    <row r="4235" spans="2:9">
      <c r="B4235" s="1"/>
      <c r="C4235" s="29"/>
      <c r="D4235" s="27"/>
      <c r="E4235" s="27"/>
      <c r="F4235" s="27"/>
      <c r="G4235" s="1"/>
      <c r="H4235" s="1"/>
      <c r="I4235" s="1"/>
    </row>
    <row r="4236" spans="2:9">
      <c r="B4236" s="1"/>
      <c r="C4236" s="29"/>
      <c r="D4236" s="27"/>
      <c r="E4236" s="27"/>
      <c r="F4236" s="27"/>
      <c r="G4236" s="1"/>
      <c r="H4236" s="1"/>
      <c r="I4236" s="1"/>
    </row>
    <row r="4237" spans="2:9">
      <c r="B4237" s="1"/>
      <c r="C4237" s="29"/>
      <c r="D4237" s="27"/>
      <c r="E4237" s="27"/>
      <c r="F4237" s="27"/>
      <c r="G4237" s="1"/>
      <c r="H4237" s="1"/>
      <c r="I4237" s="1"/>
    </row>
    <row r="4238" spans="2:9">
      <c r="B4238" s="1"/>
      <c r="C4238" s="29"/>
      <c r="D4238" s="27"/>
      <c r="E4238" s="27"/>
      <c r="F4238" s="27"/>
      <c r="G4238" s="1"/>
      <c r="H4238" s="1"/>
      <c r="I4238" s="1"/>
    </row>
    <row r="4239" spans="2:9">
      <c r="B4239" s="1"/>
      <c r="C4239" s="29"/>
      <c r="D4239" s="27"/>
      <c r="E4239" s="27"/>
      <c r="F4239" s="27"/>
      <c r="G4239" s="1"/>
      <c r="H4239" s="1"/>
      <c r="I4239" s="1"/>
    </row>
    <row r="4240" spans="2:9">
      <c r="B4240" s="1"/>
      <c r="C4240" s="29"/>
      <c r="D4240" s="27"/>
      <c r="E4240" s="27"/>
      <c r="F4240" s="27"/>
      <c r="G4240" s="1"/>
      <c r="H4240" s="1"/>
      <c r="I4240" s="1"/>
    </row>
    <row r="4241" spans="2:9">
      <c r="B4241" s="1"/>
      <c r="C4241" s="29"/>
      <c r="D4241" s="27"/>
      <c r="E4241" s="27"/>
      <c r="F4241" s="27"/>
      <c r="G4241" s="1"/>
      <c r="H4241" s="1"/>
      <c r="I4241" s="1"/>
    </row>
    <row r="4242" spans="2:9">
      <c r="B4242" s="1"/>
      <c r="C4242" s="29"/>
      <c r="D4242" s="27"/>
      <c r="E4242" s="27"/>
      <c r="F4242" s="27"/>
      <c r="G4242" s="1"/>
      <c r="H4242" s="1"/>
      <c r="I4242" s="1"/>
    </row>
    <row r="4243" spans="2:9">
      <c r="B4243" s="1"/>
      <c r="C4243" s="29"/>
      <c r="D4243" s="27"/>
      <c r="E4243" s="27"/>
      <c r="F4243" s="27"/>
      <c r="G4243" s="1"/>
      <c r="H4243" s="1"/>
      <c r="I4243" s="1"/>
    </row>
    <row r="4244" spans="2:9">
      <c r="B4244" s="1"/>
      <c r="C4244" s="29"/>
      <c r="D4244" s="27"/>
      <c r="E4244" s="27"/>
      <c r="F4244" s="27"/>
      <c r="G4244" s="1"/>
      <c r="H4244" s="1"/>
      <c r="I4244" s="1"/>
    </row>
    <row r="4245" spans="2:9">
      <c r="B4245" s="1"/>
      <c r="C4245" s="29"/>
      <c r="D4245" s="27"/>
      <c r="E4245" s="27"/>
      <c r="F4245" s="27"/>
      <c r="G4245" s="1"/>
      <c r="H4245" s="1"/>
      <c r="I4245" s="1"/>
    </row>
    <row r="4246" spans="2:9">
      <c r="B4246" s="1"/>
      <c r="C4246" s="29"/>
      <c r="D4246" s="27"/>
      <c r="E4246" s="27"/>
      <c r="F4246" s="27"/>
      <c r="G4246" s="1"/>
      <c r="H4246" s="1"/>
      <c r="I4246" s="1"/>
    </row>
    <row r="4247" spans="2:9">
      <c r="B4247" s="1"/>
      <c r="C4247" s="29"/>
      <c r="D4247" s="27"/>
      <c r="E4247" s="27"/>
      <c r="F4247" s="27"/>
      <c r="G4247" s="1"/>
      <c r="H4247" s="1"/>
      <c r="I4247" s="1"/>
    </row>
    <row r="4248" spans="2:9">
      <c r="B4248" s="1"/>
      <c r="C4248" s="29"/>
      <c r="D4248" s="27"/>
      <c r="E4248" s="27"/>
      <c r="F4248" s="27"/>
      <c r="G4248" s="1"/>
      <c r="H4248" s="1"/>
      <c r="I4248" s="1"/>
    </row>
    <row r="4249" spans="2:9">
      <c r="B4249" s="1"/>
      <c r="C4249" s="29"/>
      <c r="D4249" s="27"/>
      <c r="E4249" s="27"/>
      <c r="F4249" s="27"/>
      <c r="G4249" s="1"/>
      <c r="H4249" s="1"/>
      <c r="I4249" s="1"/>
    </row>
    <row r="4250" spans="2:9">
      <c r="B4250" s="1"/>
      <c r="C4250" s="29"/>
      <c r="D4250" s="27"/>
      <c r="E4250" s="27"/>
      <c r="F4250" s="27"/>
      <c r="G4250" s="1"/>
      <c r="H4250" s="1"/>
      <c r="I4250" s="1"/>
    </row>
    <row r="4251" spans="2:9">
      <c r="B4251" s="1"/>
      <c r="C4251" s="29"/>
      <c r="D4251" s="27"/>
      <c r="E4251" s="27"/>
      <c r="F4251" s="27"/>
      <c r="G4251" s="1"/>
      <c r="H4251" s="1"/>
      <c r="I4251" s="1"/>
    </row>
    <row r="4252" spans="2:9">
      <c r="B4252" s="1"/>
      <c r="C4252" s="29"/>
      <c r="D4252" s="27"/>
      <c r="E4252" s="27"/>
      <c r="F4252" s="27"/>
      <c r="G4252" s="1"/>
      <c r="H4252" s="1"/>
      <c r="I4252" s="1"/>
    </row>
    <row r="4253" spans="2:9">
      <c r="B4253" s="1"/>
      <c r="C4253" s="29"/>
      <c r="D4253" s="27"/>
      <c r="E4253" s="27"/>
      <c r="F4253" s="27"/>
      <c r="G4253" s="1"/>
      <c r="H4253" s="1"/>
      <c r="I4253" s="1"/>
    </row>
    <row r="4254" spans="2:9">
      <c r="B4254" s="1"/>
      <c r="C4254" s="29"/>
      <c r="D4254" s="27"/>
      <c r="E4254" s="27"/>
      <c r="F4254" s="27"/>
      <c r="G4254" s="1"/>
      <c r="H4254" s="1"/>
      <c r="I4254" s="1"/>
    </row>
    <row r="4255" spans="2:9">
      <c r="B4255" s="1"/>
      <c r="C4255" s="29"/>
      <c r="D4255" s="27"/>
      <c r="E4255" s="27"/>
      <c r="F4255" s="27"/>
      <c r="G4255" s="1"/>
      <c r="H4255" s="1"/>
      <c r="I4255" s="1"/>
    </row>
    <row r="4256" spans="2:9">
      <c r="B4256" s="1"/>
      <c r="C4256" s="29"/>
      <c r="D4256" s="27"/>
      <c r="E4256" s="27"/>
      <c r="F4256" s="27"/>
      <c r="G4256" s="1"/>
      <c r="H4256" s="1"/>
      <c r="I4256" s="1"/>
    </row>
    <row r="4257" spans="2:9">
      <c r="B4257" s="1"/>
      <c r="C4257" s="29"/>
      <c r="D4257" s="27"/>
      <c r="E4257" s="27"/>
      <c r="F4257" s="27"/>
      <c r="G4257" s="1"/>
      <c r="H4257" s="1"/>
      <c r="I4257" s="1"/>
    </row>
    <row r="4258" spans="2:9">
      <c r="B4258" s="1"/>
      <c r="C4258" s="29"/>
      <c r="D4258" s="27"/>
      <c r="E4258" s="27"/>
      <c r="F4258" s="27"/>
      <c r="G4258" s="1"/>
      <c r="H4258" s="1"/>
      <c r="I4258" s="1"/>
    </row>
    <row r="4259" spans="2:9">
      <c r="B4259" s="1"/>
      <c r="C4259" s="29"/>
      <c r="D4259" s="27"/>
      <c r="E4259" s="27"/>
      <c r="F4259" s="27"/>
      <c r="G4259" s="1"/>
      <c r="H4259" s="1"/>
      <c r="I4259" s="1"/>
    </row>
    <row r="4260" spans="2:9">
      <c r="B4260" s="1"/>
      <c r="C4260" s="29"/>
      <c r="D4260" s="27"/>
      <c r="E4260" s="27"/>
      <c r="F4260" s="27"/>
      <c r="G4260" s="1"/>
      <c r="H4260" s="1"/>
      <c r="I4260" s="1"/>
    </row>
    <row r="4261" spans="2:9">
      <c r="B4261" s="1"/>
      <c r="C4261" s="29"/>
      <c r="D4261" s="27"/>
      <c r="E4261" s="27"/>
      <c r="F4261" s="27"/>
      <c r="G4261" s="1"/>
      <c r="H4261" s="1"/>
      <c r="I4261" s="1"/>
    </row>
    <row r="4262" spans="2:9">
      <c r="B4262" s="1"/>
      <c r="C4262" s="29"/>
      <c r="D4262" s="27"/>
      <c r="E4262" s="27"/>
      <c r="F4262" s="27"/>
      <c r="G4262" s="1"/>
      <c r="H4262" s="1"/>
      <c r="I4262" s="1"/>
    </row>
    <row r="4263" spans="2:9">
      <c r="B4263" s="1"/>
      <c r="C4263" s="29"/>
      <c r="D4263" s="27"/>
      <c r="E4263" s="27"/>
      <c r="F4263" s="27"/>
      <c r="G4263" s="1"/>
      <c r="H4263" s="1"/>
      <c r="I4263" s="1"/>
    </row>
    <row r="4264" spans="2:9">
      <c r="B4264" s="1"/>
      <c r="C4264" s="29"/>
      <c r="D4264" s="27"/>
      <c r="E4264" s="27"/>
      <c r="F4264" s="27"/>
      <c r="G4264" s="1"/>
      <c r="H4264" s="1"/>
      <c r="I4264" s="1"/>
    </row>
    <row r="4265" spans="2:9">
      <c r="B4265" s="1"/>
      <c r="C4265" s="29"/>
      <c r="D4265" s="27"/>
      <c r="E4265" s="27"/>
      <c r="F4265" s="27"/>
      <c r="G4265" s="1"/>
      <c r="H4265" s="1"/>
      <c r="I4265" s="1"/>
    </row>
    <row r="4266" spans="2:9">
      <c r="B4266" s="1"/>
      <c r="C4266" s="29"/>
      <c r="D4266" s="27"/>
      <c r="E4266" s="27"/>
      <c r="F4266" s="27"/>
      <c r="G4266" s="1"/>
      <c r="H4266" s="1"/>
      <c r="I4266" s="1"/>
    </row>
    <row r="4267" spans="2:9">
      <c r="B4267" s="1"/>
      <c r="C4267" s="29"/>
      <c r="D4267" s="27"/>
      <c r="E4267" s="27"/>
      <c r="F4267" s="27"/>
      <c r="G4267" s="1"/>
      <c r="H4267" s="1"/>
      <c r="I4267" s="1"/>
    </row>
    <row r="4268" spans="2:9">
      <c r="B4268" s="1"/>
      <c r="C4268" s="29"/>
      <c r="D4268" s="27"/>
      <c r="E4268" s="27"/>
      <c r="F4268" s="27"/>
      <c r="G4268" s="1"/>
      <c r="H4268" s="1"/>
      <c r="I4268" s="1"/>
    </row>
    <row r="4269" spans="2:9">
      <c r="B4269" s="1"/>
      <c r="C4269" s="29"/>
      <c r="D4269" s="27"/>
      <c r="E4269" s="27"/>
      <c r="F4269" s="27"/>
      <c r="G4269" s="1"/>
      <c r="H4269" s="1"/>
      <c r="I4269" s="1"/>
    </row>
    <row r="4270" spans="2:9">
      <c r="B4270" s="1"/>
      <c r="C4270" s="29"/>
      <c r="D4270" s="27"/>
      <c r="E4270" s="27"/>
      <c r="F4270" s="27"/>
      <c r="G4270" s="1"/>
      <c r="H4270" s="1"/>
      <c r="I4270" s="1"/>
    </row>
    <row r="4271" spans="2:9">
      <c r="B4271" s="1"/>
      <c r="C4271" s="29"/>
      <c r="D4271" s="27"/>
      <c r="E4271" s="27"/>
      <c r="F4271" s="27"/>
      <c r="G4271" s="1"/>
      <c r="H4271" s="1"/>
      <c r="I4271" s="1"/>
    </row>
    <row r="4272" spans="2:9">
      <c r="B4272" s="1"/>
      <c r="C4272" s="29"/>
      <c r="D4272" s="27"/>
      <c r="E4272" s="27"/>
      <c r="F4272" s="27"/>
      <c r="G4272" s="1"/>
      <c r="H4272" s="1"/>
      <c r="I4272" s="1"/>
    </row>
    <row r="4273" spans="2:9">
      <c r="B4273" s="1"/>
      <c r="C4273" s="29"/>
      <c r="D4273" s="27"/>
      <c r="E4273" s="27"/>
      <c r="F4273" s="27"/>
      <c r="G4273" s="1"/>
      <c r="H4273" s="1"/>
      <c r="I4273" s="1"/>
    </row>
    <row r="4274" spans="2:9">
      <c r="B4274" s="1"/>
      <c r="C4274" s="29"/>
      <c r="D4274" s="27"/>
      <c r="E4274" s="27"/>
      <c r="F4274" s="27"/>
      <c r="G4274" s="1"/>
      <c r="H4274" s="1"/>
      <c r="I4274" s="1"/>
    </row>
    <row r="4275" spans="2:9">
      <c r="B4275" s="1"/>
      <c r="C4275" s="29"/>
      <c r="D4275" s="27"/>
      <c r="E4275" s="27"/>
      <c r="F4275" s="27"/>
      <c r="G4275" s="1"/>
      <c r="H4275" s="1"/>
      <c r="I4275" s="1"/>
    </row>
    <row r="4276" spans="2:9">
      <c r="B4276" s="1"/>
      <c r="C4276" s="29"/>
      <c r="D4276" s="27"/>
      <c r="E4276" s="27"/>
      <c r="F4276" s="27"/>
      <c r="G4276" s="1"/>
      <c r="H4276" s="1"/>
      <c r="I4276" s="1"/>
    </row>
    <row r="4277" spans="2:9">
      <c r="B4277" s="1"/>
      <c r="C4277" s="29"/>
      <c r="D4277" s="27"/>
      <c r="E4277" s="27"/>
      <c r="F4277" s="27"/>
      <c r="G4277" s="1"/>
      <c r="H4277" s="1"/>
      <c r="I4277" s="1"/>
    </row>
    <row r="4278" spans="2:9">
      <c r="B4278" s="1"/>
      <c r="C4278" s="29"/>
      <c r="D4278" s="27"/>
      <c r="E4278" s="27"/>
      <c r="F4278" s="27"/>
      <c r="G4278" s="1"/>
      <c r="H4278" s="1"/>
      <c r="I4278" s="1"/>
    </row>
    <row r="4279" spans="2:9">
      <c r="B4279" s="1"/>
      <c r="C4279" s="29"/>
      <c r="D4279" s="27"/>
      <c r="E4279" s="27"/>
      <c r="F4279" s="27"/>
      <c r="G4279" s="1"/>
      <c r="H4279" s="1"/>
      <c r="I4279" s="1"/>
    </row>
    <row r="4280" spans="2:9">
      <c r="B4280" s="1"/>
      <c r="C4280" s="29"/>
      <c r="D4280" s="27"/>
      <c r="E4280" s="27"/>
      <c r="F4280" s="27"/>
      <c r="G4280" s="1"/>
      <c r="H4280" s="1"/>
      <c r="I4280" s="1"/>
    </row>
    <row r="4281" spans="2:9">
      <c r="B4281" s="1"/>
      <c r="C4281" s="29"/>
      <c r="D4281" s="27"/>
      <c r="E4281" s="27"/>
      <c r="F4281" s="27"/>
      <c r="G4281" s="1"/>
      <c r="H4281" s="1"/>
      <c r="I4281" s="1"/>
    </row>
    <row r="4282" spans="2:9">
      <c r="B4282" s="1"/>
      <c r="C4282" s="29"/>
      <c r="D4282" s="27"/>
      <c r="E4282" s="27"/>
      <c r="F4282" s="27"/>
      <c r="G4282" s="1"/>
      <c r="H4282" s="1"/>
      <c r="I4282" s="1"/>
    </row>
    <row r="4283" spans="2:9">
      <c r="B4283" s="1"/>
      <c r="C4283" s="29"/>
      <c r="D4283" s="27"/>
      <c r="E4283" s="27"/>
      <c r="F4283" s="27"/>
      <c r="G4283" s="1"/>
      <c r="H4283" s="1"/>
      <c r="I4283" s="1"/>
    </row>
    <row r="4284" spans="2:9">
      <c r="B4284" s="1"/>
      <c r="C4284" s="29"/>
      <c r="D4284" s="27"/>
      <c r="E4284" s="27"/>
      <c r="F4284" s="27"/>
      <c r="G4284" s="1"/>
      <c r="H4284" s="1"/>
      <c r="I4284" s="1"/>
    </row>
    <row r="4285" spans="2:9">
      <c r="B4285" s="1"/>
      <c r="C4285" s="29"/>
      <c r="D4285" s="27"/>
      <c r="E4285" s="27"/>
      <c r="F4285" s="27"/>
      <c r="G4285" s="1"/>
      <c r="H4285" s="1"/>
      <c r="I4285" s="1"/>
    </row>
    <row r="4286" spans="2:9">
      <c r="B4286" s="1"/>
      <c r="C4286" s="29"/>
      <c r="D4286" s="27"/>
      <c r="E4286" s="27"/>
      <c r="F4286" s="27"/>
      <c r="G4286" s="1"/>
      <c r="H4286" s="1"/>
      <c r="I4286" s="1"/>
    </row>
    <row r="4287" spans="2:9">
      <c r="B4287" s="1"/>
      <c r="C4287" s="29"/>
      <c r="D4287" s="27"/>
      <c r="E4287" s="27"/>
      <c r="F4287" s="27"/>
      <c r="G4287" s="1"/>
      <c r="H4287" s="1"/>
      <c r="I4287" s="1"/>
    </row>
    <row r="4288" spans="2:9">
      <c r="B4288" s="1"/>
      <c r="C4288" s="29"/>
      <c r="D4288" s="27"/>
      <c r="E4288" s="27"/>
      <c r="F4288" s="27"/>
      <c r="G4288" s="1"/>
      <c r="H4288" s="1"/>
      <c r="I4288" s="1"/>
    </row>
    <row r="4289" spans="2:9">
      <c r="B4289" s="1"/>
      <c r="C4289" s="29"/>
      <c r="D4289" s="27"/>
      <c r="E4289" s="27"/>
      <c r="F4289" s="27"/>
      <c r="G4289" s="1"/>
      <c r="H4289" s="1"/>
      <c r="I4289" s="1"/>
    </row>
    <row r="4290" spans="2:9">
      <c r="B4290" s="1"/>
      <c r="C4290" s="29"/>
      <c r="D4290" s="27"/>
      <c r="E4290" s="27"/>
      <c r="F4290" s="27"/>
      <c r="G4290" s="1"/>
      <c r="H4290" s="1"/>
      <c r="I4290" s="1"/>
    </row>
    <row r="4291" spans="2:9">
      <c r="B4291" s="1"/>
      <c r="C4291" s="29"/>
      <c r="D4291" s="27"/>
      <c r="E4291" s="27"/>
      <c r="F4291" s="27"/>
      <c r="G4291" s="1"/>
      <c r="H4291" s="1"/>
      <c r="I4291" s="1"/>
    </row>
    <row r="4292" spans="2:9">
      <c r="B4292" s="1"/>
      <c r="C4292" s="29"/>
      <c r="D4292" s="27"/>
      <c r="E4292" s="27"/>
      <c r="F4292" s="27"/>
      <c r="G4292" s="1"/>
      <c r="H4292" s="1"/>
      <c r="I4292" s="1"/>
    </row>
    <row r="4293" spans="2:9">
      <c r="B4293" s="1"/>
      <c r="C4293" s="29"/>
      <c r="D4293" s="27"/>
      <c r="E4293" s="27"/>
      <c r="F4293" s="27"/>
      <c r="G4293" s="1"/>
      <c r="H4293" s="1"/>
      <c r="I4293" s="1"/>
    </row>
    <row r="4294" spans="2:9">
      <c r="B4294" s="1"/>
      <c r="C4294" s="29"/>
      <c r="D4294" s="27"/>
      <c r="E4294" s="27"/>
      <c r="F4294" s="27"/>
      <c r="G4294" s="1"/>
      <c r="H4294" s="1"/>
      <c r="I4294" s="1"/>
    </row>
    <row r="4295" spans="2:9">
      <c r="B4295" s="1"/>
      <c r="C4295" s="29"/>
      <c r="D4295" s="27"/>
      <c r="E4295" s="27"/>
      <c r="F4295" s="27"/>
      <c r="G4295" s="1"/>
      <c r="H4295" s="1"/>
      <c r="I4295" s="1"/>
    </row>
    <row r="4296" spans="2:9">
      <c r="B4296" s="1"/>
      <c r="C4296" s="29"/>
      <c r="D4296" s="27"/>
      <c r="E4296" s="27"/>
      <c r="F4296" s="27"/>
      <c r="G4296" s="1"/>
      <c r="H4296" s="1"/>
      <c r="I4296" s="1"/>
    </row>
    <row r="4297" spans="2:9">
      <c r="B4297" s="1"/>
      <c r="C4297" s="29"/>
      <c r="D4297" s="27"/>
      <c r="E4297" s="27"/>
      <c r="F4297" s="27"/>
      <c r="G4297" s="1"/>
      <c r="H4297" s="1"/>
      <c r="I4297" s="1"/>
    </row>
    <row r="4298" spans="2:9">
      <c r="B4298" s="1"/>
      <c r="C4298" s="29"/>
      <c r="D4298" s="27"/>
      <c r="E4298" s="27"/>
      <c r="F4298" s="27"/>
      <c r="G4298" s="1"/>
      <c r="H4298" s="1"/>
      <c r="I4298" s="1"/>
    </row>
    <row r="4299" spans="2:9">
      <c r="B4299" s="1"/>
      <c r="C4299" s="29"/>
      <c r="D4299" s="27"/>
      <c r="E4299" s="27"/>
      <c r="F4299" s="27"/>
      <c r="G4299" s="1"/>
      <c r="H4299" s="1"/>
      <c r="I4299" s="1"/>
    </row>
    <row r="4300" spans="2:9">
      <c r="B4300" s="1"/>
      <c r="C4300" s="29"/>
      <c r="D4300" s="27"/>
      <c r="E4300" s="27"/>
      <c r="F4300" s="27"/>
      <c r="G4300" s="1"/>
      <c r="H4300" s="1"/>
      <c r="I4300" s="1"/>
    </row>
    <row r="4301" spans="2:9">
      <c r="B4301" s="1"/>
      <c r="C4301" s="29"/>
      <c r="D4301" s="27"/>
      <c r="E4301" s="27"/>
      <c r="F4301" s="27"/>
      <c r="G4301" s="1"/>
      <c r="H4301" s="1"/>
      <c r="I4301" s="1"/>
    </row>
    <row r="4302" spans="2:9">
      <c r="B4302" s="1"/>
      <c r="C4302" s="29"/>
      <c r="D4302" s="27"/>
      <c r="E4302" s="27"/>
      <c r="F4302" s="27"/>
      <c r="G4302" s="1"/>
      <c r="H4302" s="1"/>
      <c r="I4302" s="1"/>
    </row>
    <row r="4303" spans="2:9">
      <c r="B4303" s="1"/>
      <c r="C4303" s="29"/>
      <c r="D4303" s="27"/>
      <c r="E4303" s="27"/>
      <c r="F4303" s="27"/>
      <c r="G4303" s="1"/>
      <c r="H4303" s="1"/>
      <c r="I4303" s="1"/>
    </row>
    <row r="4304" spans="2:9">
      <c r="B4304" s="1"/>
      <c r="C4304" s="29"/>
      <c r="D4304" s="27"/>
      <c r="E4304" s="27"/>
      <c r="F4304" s="27"/>
      <c r="G4304" s="1"/>
      <c r="H4304" s="1"/>
      <c r="I4304" s="1"/>
    </row>
    <row r="4305" spans="2:9">
      <c r="B4305" s="1"/>
      <c r="C4305" s="29"/>
      <c r="D4305" s="27"/>
      <c r="E4305" s="27"/>
      <c r="F4305" s="27"/>
      <c r="G4305" s="1"/>
      <c r="H4305" s="1"/>
      <c r="I4305" s="1"/>
    </row>
    <row r="4306" spans="2:9">
      <c r="B4306" s="1"/>
      <c r="C4306" s="29"/>
      <c r="D4306" s="27"/>
      <c r="E4306" s="27"/>
      <c r="F4306" s="27"/>
      <c r="G4306" s="1"/>
      <c r="H4306" s="1"/>
      <c r="I4306" s="1"/>
    </row>
    <row r="4307" spans="2:9">
      <c r="B4307" s="1"/>
      <c r="C4307" s="29"/>
      <c r="D4307" s="27"/>
      <c r="E4307" s="27"/>
      <c r="F4307" s="27"/>
      <c r="G4307" s="1"/>
      <c r="H4307" s="1"/>
      <c r="I4307" s="1"/>
    </row>
    <row r="4308" spans="2:9">
      <c r="B4308" s="1"/>
      <c r="C4308" s="29"/>
      <c r="D4308" s="27"/>
      <c r="E4308" s="27"/>
      <c r="F4308" s="27"/>
      <c r="G4308" s="1"/>
      <c r="H4308" s="1"/>
      <c r="I4308" s="1"/>
    </row>
    <row r="4309" spans="2:9">
      <c r="B4309" s="1"/>
      <c r="C4309" s="29"/>
      <c r="D4309" s="27"/>
      <c r="E4309" s="27"/>
      <c r="F4309" s="27"/>
      <c r="G4309" s="1"/>
      <c r="H4309" s="1"/>
      <c r="I4309" s="1"/>
    </row>
    <row r="4310" spans="2:9">
      <c r="B4310" s="1"/>
      <c r="C4310" s="29"/>
      <c r="D4310" s="27"/>
      <c r="E4310" s="27"/>
      <c r="F4310" s="27"/>
      <c r="G4310" s="1"/>
      <c r="H4310" s="1"/>
      <c r="I4310" s="1"/>
    </row>
    <row r="4311" spans="2:9">
      <c r="B4311" s="1"/>
      <c r="C4311" s="29"/>
      <c r="D4311" s="27"/>
      <c r="E4311" s="27"/>
      <c r="F4311" s="27"/>
      <c r="G4311" s="1"/>
      <c r="H4311" s="1"/>
      <c r="I4311" s="1"/>
    </row>
    <row r="4312" spans="2:9">
      <c r="B4312" s="1"/>
      <c r="C4312" s="29"/>
      <c r="D4312" s="27"/>
      <c r="E4312" s="27"/>
      <c r="F4312" s="27"/>
      <c r="G4312" s="1"/>
      <c r="H4312" s="1"/>
      <c r="I4312" s="1"/>
    </row>
    <row r="4313" spans="2:9">
      <c r="B4313" s="1"/>
      <c r="C4313" s="29"/>
      <c r="D4313" s="27"/>
      <c r="E4313" s="27"/>
      <c r="F4313" s="27"/>
      <c r="G4313" s="1"/>
      <c r="H4313" s="1"/>
      <c r="I4313" s="1"/>
    </row>
    <row r="4314" spans="2:9">
      <c r="B4314" s="1"/>
      <c r="C4314" s="29"/>
      <c r="D4314" s="27"/>
      <c r="E4314" s="27"/>
      <c r="F4314" s="27"/>
      <c r="G4314" s="1"/>
      <c r="H4314" s="1"/>
      <c r="I4314" s="1"/>
    </row>
    <row r="4315" spans="2:9">
      <c r="B4315" s="1"/>
      <c r="C4315" s="29"/>
      <c r="D4315" s="27"/>
      <c r="E4315" s="27"/>
      <c r="F4315" s="27"/>
      <c r="G4315" s="1"/>
      <c r="H4315" s="1"/>
      <c r="I4315" s="1"/>
    </row>
    <row r="4316" spans="2:9">
      <c r="B4316" s="1"/>
      <c r="C4316" s="29"/>
      <c r="D4316" s="27"/>
      <c r="E4316" s="27"/>
      <c r="F4316" s="27"/>
      <c r="G4316" s="1"/>
      <c r="H4316" s="1"/>
      <c r="I4316" s="1"/>
    </row>
    <row r="4317" spans="2:9">
      <c r="B4317" s="1"/>
      <c r="C4317" s="29"/>
      <c r="D4317" s="27"/>
      <c r="E4317" s="27"/>
      <c r="F4317" s="27"/>
      <c r="G4317" s="1"/>
      <c r="H4317" s="1"/>
      <c r="I4317" s="1"/>
    </row>
    <row r="4318" spans="2:9">
      <c r="B4318" s="1"/>
      <c r="C4318" s="29"/>
      <c r="D4318" s="27"/>
      <c r="E4318" s="27"/>
      <c r="F4318" s="27"/>
      <c r="G4318" s="1"/>
      <c r="H4318" s="1"/>
      <c r="I4318" s="1"/>
    </row>
    <row r="4319" spans="2:9">
      <c r="B4319" s="1"/>
      <c r="C4319" s="29"/>
      <c r="D4319" s="27"/>
      <c r="E4319" s="27"/>
      <c r="F4319" s="27"/>
      <c r="G4319" s="1"/>
      <c r="H4319" s="1"/>
      <c r="I4319" s="1"/>
    </row>
    <row r="4320" spans="2:9">
      <c r="B4320" s="1"/>
      <c r="C4320" s="29"/>
      <c r="D4320" s="27"/>
      <c r="E4320" s="27"/>
      <c r="F4320" s="27"/>
      <c r="G4320" s="1"/>
      <c r="H4320" s="1"/>
      <c r="I4320" s="1"/>
    </row>
    <row r="4321" spans="2:9">
      <c r="B4321" s="1"/>
      <c r="C4321" s="29"/>
      <c r="D4321" s="27"/>
      <c r="E4321" s="27"/>
      <c r="F4321" s="27"/>
      <c r="G4321" s="1"/>
      <c r="H4321" s="1"/>
      <c r="I4321" s="1"/>
    </row>
    <row r="4322" spans="2:9">
      <c r="B4322" s="1"/>
      <c r="C4322" s="29"/>
      <c r="D4322" s="27"/>
      <c r="E4322" s="27"/>
      <c r="F4322" s="27"/>
      <c r="G4322" s="1"/>
      <c r="H4322" s="1"/>
      <c r="I4322" s="1"/>
    </row>
    <row r="4323" spans="2:9">
      <c r="B4323" s="1"/>
      <c r="C4323" s="29"/>
      <c r="D4323" s="27"/>
      <c r="E4323" s="27"/>
      <c r="F4323" s="27"/>
      <c r="G4323" s="1"/>
      <c r="H4323" s="1"/>
      <c r="I4323" s="1"/>
    </row>
    <row r="4324" spans="2:9">
      <c r="B4324" s="1"/>
      <c r="C4324" s="29"/>
      <c r="D4324" s="27"/>
      <c r="E4324" s="27"/>
      <c r="F4324" s="27"/>
      <c r="G4324" s="1"/>
      <c r="H4324" s="1"/>
      <c r="I4324" s="1"/>
    </row>
    <row r="4325" spans="2:9">
      <c r="B4325" s="1"/>
      <c r="C4325" s="29"/>
      <c r="D4325" s="27"/>
      <c r="E4325" s="27"/>
      <c r="F4325" s="27"/>
      <c r="G4325" s="1"/>
      <c r="H4325" s="1"/>
      <c r="I4325" s="1"/>
    </row>
    <row r="4326" spans="2:9">
      <c r="B4326" s="1"/>
      <c r="C4326" s="29"/>
      <c r="D4326" s="27"/>
      <c r="E4326" s="27"/>
      <c r="F4326" s="27"/>
      <c r="G4326" s="1"/>
      <c r="H4326" s="1"/>
      <c r="I4326" s="1"/>
    </row>
    <row r="4327" spans="2:9">
      <c r="B4327" s="1"/>
      <c r="C4327" s="29"/>
      <c r="D4327" s="27"/>
      <c r="E4327" s="27"/>
      <c r="F4327" s="27"/>
      <c r="G4327" s="1"/>
      <c r="H4327" s="1"/>
      <c r="I4327" s="1"/>
    </row>
    <row r="4328" spans="2:9">
      <c r="B4328" s="1"/>
      <c r="C4328" s="29"/>
      <c r="D4328" s="27"/>
      <c r="E4328" s="27"/>
      <c r="F4328" s="27"/>
      <c r="G4328" s="1"/>
      <c r="H4328" s="1"/>
      <c r="I4328" s="1"/>
    </row>
    <row r="4329" spans="2:9">
      <c r="B4329" s="1"/>
      <c r="C4329" s="29"/>
      <c r="D4329" s="27"/>
      <c r="E4329" s="27"/>
      <c r="F4329" s="27"/>
      <c r="G4329" s="1"/>
      <c r="H4329" s="1"/>
      <c r="I4329" s="1"/>
    </row>
    <row r="4330" spans="2:9">
      <c r="B4330" s="1"/>
      <c r="C4330" s="29"/>
      <c r="D4330" s="27"/>
      <c r="E4330" s="27"/>
      <c r="F4330" s="27"/>
      <c r="G4330" s="1"/>
      <c r="H4330" s="1"/>
      <c r="I4330" s="1"/>
    </row>
    <row r="4331" spans="2:9">
      <c r="B4331" s="1"/>
      <c r="C4331" s="29"/>
      <c r="D4331" s="27"/>
      <c r="E4331" s="27"/>
      <c r="F4331" s="27"/>
      <c r="G4331" s="1"/>
      <c r="H4331" s="1"/>
      <c r="I4331" s="1"/>
    </row>
    <row r="4332" spans="2:9">
      <c r="B4332" s="1"/>
      <c r="C4332" s="29"/>
      <c r="D4332" s="27"/>
      <c r="E4332" s="27"/>
      <c r="F4332" s="27"/>
      <c r="G4332" s="1"/>
      <c r="H4332" s="1"/>
      <c r="I4332" s="1"/>
    </row>
    <row r="4333" spans="2:9">
      <c r="B4333" s="1"/>
      <c r="C4333" s="29"/>
      <c r="D4333" s="27"/>
      <c r="E4333" s="27"/>
      <c r="F4333" s="27"/>
      <c r="G4333" s="1"/>
      <c r="H4333" s="1"/>
      <c r="I4333" s="1"/>
    </row>
    <row r="4334" spans="2:9">
      <c r="B4334" s="1"/>
      <c r="C4334" s="29"/>
      <c r="D4334" s="27"/>
      <c r="E4334" s="27"/>
      <c r="F4334" s="27"/>
      <c r="G4334" s="1"/>
      <c r="H4334" s="1"/>
      <c r="I4334" s="1"/>
    </row>
    <row r="4335" spans="2:9">
      <c r="B4335" s="1"/>
      <c r="C4335" s="29"/>
      <c r="D4335" s="27"/>
      <c r="E4335" s="27"/>
      <c r="F4335" s="27"/>
      <c r="G4335" s="1"/>
      <c r="H4335" s="1"/>
      <c r="I4335" s="1"/>
    </row>
    <row r="4336" spans="2:9">
      <c r="B4336" s="1"/>
      <c r="C4336" s="29"/>
      <c r="D4336" s="27"/>
      <c r="E4336" s="27"/>
      <c r="F4336" s="27"/>
      <c r="G4336" s="1"/>
      <c r="H4336" s="1"/>
      <c r="I4336" s="1"/>
    </row>
    <row r="4337" spans="2:9">
      <c r="B4337" s="1"/>
      <c r="C4337" s="29"/>
      <c r="D4337" s="27"/>
      <c r="E4337" s="27"/>
      <c r="F4337" s="27"/>
      <c r="G4337" s="1"/>
      <c r="H4337" s="1"/>
      <c r="I4337" s="1"/>
    </row>
    <row r="4338" spans="2:9">
      <c r="B4338" s="1"/>
      <c r="C4338" s="29"/>
      <c r="D4338" s="27"/>
      <c r="E4338" s="27"/>
      <c r="F4338" s="27"/>
      <c r="G4338" s="1"/>
      <c r="H4338" s="1"/>
      <c r="I4338" s="1"/>
    </row>
    <row r="4339" spans="2:9">
      <c r="B4339" s="1"/>
      <c r="C4339" s="29"/>
      <c r="D4339" s="27"/>
      <c r="E4339" s="27"/>
      <c r="F4339" s="27"/>
      <c r="G4339" s="1"/>
      <c r="H4339" s="1"/>
      <c r="I4339" s="1"/>
    </row>
    <row r="4340" spans="2:9">
      <c r="B4340" s="1"/>
      <c r="C4340" s="29"/>
      <c r="D4340" s="27"/>
      <c r="E4340" s="27"/>
      <c r="F4340" s="27"/>
      <c r="G4340" s="1"/>
      <c r="H4340" s="1"/>
      <c r="I4340" s="1"/>
    </row>
    <row r="4341" spans="2:9">
      <c r="B4341" s="1"/>
      <c r="C4341" s="29"/>
      <c r="D4341" s="27"/>
      <c r="E4341" s="27"/>
      <c r="F4341" s="27"/>
      <c r="G4341" s="1"/>
      <c r="H4341" s="1"/>
      <c r="I4341" s="1"/>
    </row>
    <row r="4342" spans="2:9">
      <c r="B4342" s="1"/>
      <c r="C4342" s="29"/>
      <c r="D4342" s="27"/>
      <c r="E4342" s="27"/>
      <c r="F4342" s="27"/>
      <c r="G4342" s="1"/>
      <c r="H4342" s="1"/>
      <c r="I4342" s="1"/>
    </row>
    <row r="4343" spans="2:9">
      <c r="B4343" s="1"/>
      <c r="C4343" s="29"/>
      <c r="D4343" s="27"/>
      <c r="E4343" s="27"/>
      <c r="F4343" s="27"/>
      <c r="G4343" s="1"/>
      <c r="H4343" s="1"/>
      <c r="I4343" s="1"/>
    </row>
    <row r="4344" spans="2:9">
      <c r="B4344" s="1"/>
      <c r="C4344" s="29"/>
      <c r="D4344" s="27"/>
      <c r="E4344" s="27"/>
      <c r="F4344" s="27"/>
      <c r="G4344" s="1"/>
      <c r="H4344" s="1"/>
      <c r="I4344" s="1"/>
    </row>
    <row r="4345" spans="2:9">
      <c r="B4345" s="1"/>
      <c r="C4345" s="29"/>
      <c r="D4345" s="27"/>
      <c r="E4345" s="27"/>
      <c r="F4345" s="27"/>
      <c r="G4345" s="1"/>
      <c r="H4345" s="1"/>
      <c r="I4345" s="1"/>
    </row>
    <row r="4346" spans="2:9">
      <c r="B4346" s="1"/>
      <c r="C4346" s="29"/>
      <c r="D4346" s="27"/>
      <c r="E4346" s="27"/>
      <c r="F4346" s="27"/>
      <c r="G4346" s="1"/>
      <c r="H4346" s="1"/>
      <c r="I4346" s="1"/>
    </row>
    <row r="4347" spans="2:9">
      <c r="B4347" s="1"/>
      <c r="C4347" s="29"/>
      <c r="D4347" s="27"/>
      <c r="E4347" s="27"/>
      <c r="F4347" s="27"/>
      <c r="G4347" s="1"/>
      <c r="H4347" s="1"/>
      <c r="I4347" s="1"/>
    </row>
    <row r="4348" spans="2:9">
      <c r="B4348" s="1"/>
      <c r="C4348" s="29"/>
      <c r="D4348" s="27"/>
      <c r="E4348" s="27"/>
      <c r="F4348" s="27"/>
      <c r="G4348" s="1"/>
      <c r="H4348" s="1"/>
      <c r="I4348" s="1"/>
    </row>
    <row r="4349" spans="2:9">
      <c r="B4349" s="1"/>
      <c r="C4349" s="29"/>
      <c r="D4349" s="27"/>
      <c r="E4349" s="27"/>
      <c r="F4349" s="27"/>
      <c r="G4349" s="1"/>
      <c r="H4349" s="1"/>
      <c r="I4349" s="1"/>
    </row>
    <row r="4350" spans="2:9">
      <c r="B4350" s="1"/>
      <c r="C4350" s="29"/>
      <c r="D4350" s="27"/>
      <c r="E4350" s="27"/>
      <c r="F4350" s="27"/>
      <c r="G4350" s="1"/>
      <c r="H4350" s="1"/>
      <c r="I4350" s="1"/>
    </row>
    <row r="4351" spans="2:9">
      <c r="B4351" s="1"/>
      <c r="C4351" s="29"/>
      <c r="D4351" s="27"/>
      <c r="E4351" s="27"/>
      <c r="F4351" s="27"/>
      <c r="G4351" s="1"/>
      <c r="H4351" s="1"/>
      <c r="I4351" s="1"/>
    </row>
    <row r="4352" spans="2:9">
      <c r="B4352" s="1"/>
      <c r="C4352" s="29"/>
      <c r="D4352" s="27"/>
      <c r="E4352" s="27"/>
      <c r="F4352" s="27"/>
      <c r="G4352" s="1"/>
      <c r="H4352" s="1"/>
      <c r="I4352" s="1"/>
    </row>
    <row r="4353" spans="2:9">
      <c r="B4353" s="1"/>
      <c r="C4353" s="29"/>
      <c r="D4353" s="27"/>
      <c r="E4353" s="27"/>
      <c r="F4353" s="27"/>
      <c r="G4353" s="1"/>
      <c r="H4353" s="1"/>
      <c r="I4353" s="1"/>
    </row>
    <row r="4354" spans="2:9">
      <c r="B4354" s="1"/>
      <c r="C4354" s="29"/>
      <c r="D4354" s="27"/>
      <c r="E4354" s="27"/>
      <c r="F4354" s="27"/>
      <c r="G4354" s="1"/>
      <c r="H4354" s="1"/>
      <c r="I4354" s="1"/>
    </row>
    <row r="4355" spans="2:9">
      <c r="B4355" s="1"/>
      <c r="C4355" s="29"/>
      <c r="D4355" s="27"/>
      <c r="E4355" s="27"/>
      <c r="F4355" s="27"/>
      <c r="G4355" s="1"/>
      <c r="H4355" s="1"/>
      <c r="I4355" s="1"/>
    </row>
    <row r="4356" spans="2:9">
      <c r="B4356" s="1"/>
      <c r="C4356" s="29"/>
      <c r="D4356" s="27"/>
      <c r="E4356" s="27"/>
      <c r="F4356" s="27"/>
      <c r="G4356" s="1"/>
      <c r="H4356" s="1"/>
      <c r="I4356" s="1"/>
    </row>
    <row r="4357" spans="2:9">
      <c r="B4357" s="1"/>
      <c r="C4357" s="29"/>
      <c r="D4357" s="27"/>
      <c r="E4357" s="27"/>
      <c r="F4357" s="27"/>
      <c r="G4357" s="1"/>
      <c r="H4357" s="1"/>
      <c r="I4357" s="1"/>
    </row>
    <row r="4358" spans="2:9">
      <c r="B4358" s="1"/>
      <c r="C4358" s="29"/>
      <c r="D4358" s="27"/>
      <c r="E4358" s="27"/>
      <c r="F4358" s="27"/>
      <c r="G4358" s="1"/>
      <c r="H4358" s="1"/>
      <c r="I4358" s="1"/>
    </row>
    <row r="4359" spans="2:9">
      <c r="B4359" s="1"/>
      <c r="C4359" s="29"/>
      <c r="D4359" s="27"/>
      <c r="E4359" s="27"/>
      <c r="F4359" s="27"/>
      <c r="G4359" s="1"/>
      <c r="H4359" s="1"/>
      <c r="I4359" s="1"/>
    </row>
    <row r="4360" spans="2:9">
      <c r="B4360" s="1"/>
      <c r="C4360" s="29"/>
      <c r="D4360" s="27"/>
      <c r="E4360" s="27"/>
      <c r="F4360" s="27"/>
      <c r="G4360" s="1"/>
      <c r="H4360" s="1"/>
      <c r="I4360" s="1"/>
    </row>
    <row r="4361" spans="2:9">
      <c r="B4361" s="1"/>
      <c r="C4361" s="29"/>
      <c r="D4361" s="27"/>
      <c r="E4361" s="27"/>
      <c r="F4361" s="27"/>
      <c r="G4361" s="1"/>
      <c r="H4361" s="1"/>
      <c r="I4361" s="1"/>
    </row>
    <row r="4362" spans="2:9">
      <c r="B4362" s="1"/>
      <c r="C4362" s="29"/>
      <c r="D4362" s="27"/>
      <c r="E4362" s="27"/>
      <c r="F4362" s="27"/>
      <c r="G4362" s="1"/>
      <c r="H4362" s="1"/>
      <c r="I4362" s="1"/>
    </row>
    <row r="4363" spans="2:9">
      <c r="B4363" s="1"/>
      <c r="C4363" s="29"/>
      <c r="D4363" s="27"/>
      <c r="E4363" s="27"/>
      <c r="F4363" s="27"/>
      <c r="G4363" s="1"/>
      <c r="H4363" s="1"/>
      <c r="I4363" s="1"/>
    </row>
    <row r="4364" spans="2:9">
      <c r="B4364" s="1"/>
      <c r="C4364" s="29"/>
      <c r="D4364" s="27"/>
      <c r="E4364" s="27"/>
      <c r="F4364" s="27"/>
      <c r="G4364" s="1"/>
      <c r="H4364" s="1"/>
      <c r="I4364" s="1"/>
    </row>
    <row r="4365" spans="2:9">
      <c r="B4365" s="1"/>
      <c r="C4365" s="29"/>
      <c r="D4365" s="27"/>
      <c r="E4365" s="27"/>
      <c r="F4365" s="27"/>
      <c r="G4365" s="1"/>
      <c r="H4365" s="1"/>
      <c r="I4365" s="1"/>
    </row>
    <row r="4366" spans="2:9">
      <c r="B4366" s="1"/>
      <c r="C4366" s="29"/>
      <c r="D4366" s="27"/>
      <c r="E4366" s="27"/>
      <c r="F4366" s="27"/>
      <c r="G4366" s="1"/>
      <c r="H4366" s="1"/>
      <c r="I4366" s="1"/>
    </row>
    <row r="4367" spans="2:9">
      <c r="B4367" s="1"/>
      <c r="C4367" s="29"/>
      <c r="D4367" s="27"/>
      <c r="E4367" s="27"/>
      <c r="F4367" s="27"/>
      <c r="G4367" s="1"/>
      <c r="H4367" s="1"/>
      <c r="I4367" s="1"/>
    </row>
    <row r="4368" spans="2:9">
      <c r="B4368" s="1"/>
      <c r="C4368" s="29"/>
      <c r="D4368" s="27"/>
      <c r="E4368" s="27"/>
      <c r="F4368" s="27"/>
      <c r="G4368" s="1"/>
      <c r="H4368" s="1"/>
      <c r="I4368" s="1"/>
    </row>
    <row r="4369" spans="2:9">
      <c r="B4369" s="1"/>
      <c r="C4369" s="29"/>
      <c r="D4369" s="27"/>
      <c r="E4369" s="27"/>
      <c r="F4369" s="27"/>
      <c r="G4369" s="1"/>
      <c r="H4369" s="1"/>
      <c r="I4369" s="1"/>
    </row>
    <row r="4370" spans="2:9">
      <c r="B4370" s="1"/>
      <c r="C4370" s="29"/>
      <c r="D4370" s="27"/>
      <c r="E4370" s="27"/>
      <c r="F4370" s="27"/>
      <c r="G4370" s="1"/>
      <c r="H4370" s="1"/>
      <c r="I4370" s="1"/>
    </row>
    <row r="4371" spans="2:9">
      <c r="B4371" s="1"/>
      <c r="C4371" s="29"/>
      <c r="D4371" s="27"/>
      <c r="E4371" s="27"/>
      <c r="F4371" s="27"/>
      <c r="G4371" s="1"/>
      <c r="H4371" s="1"/>
      <c r="I4371" s="1"/>
    </row>
    <row r="4372" spans="2:9">
      <c r="B4372" s="1"/>
      <c r="C4372" s="29"/>
      <c r="D4372" s="27"/>
      <c r="E4372" s="27"/>
      <c r="F4372" s="27"/>
      <c r="G4372" s="1"/>
      <c r="H4372" s="1"/>
      <c r="I4372" s="1"/>
    </row>
    <row r="4373" spans="2:9">
      <c r="B4373" s="1"/>
      <c r="C4373" s="29"/>
      <c r="D4373" s="27"/>
      <c r="E4373" s="27"/>
      <c r="F4373" s="27"/>
      <c r="G4373" s="1"/>
      <c r="H4373" s="1"/>
      <c r="I4373" s="1"/>
    </row>
    <row r="4374" spans="2:9">
      <c r="B4374" s="1"/>
      <c r="C4374" s="29"/>
      <c r="D4374" s="27"/>
      <c r="E4374" s="27"/>
      <c r="F4374" s="27"/>
      <c r="G4374" s="1"/>
      <c r="H4374" s="1"/>
      <c r="I4374" s="1"/>
    </row>
    <row r="4375" spans="2:9">
      <c r="B4375" s="1"/>
      <c r="C4375" s="29"/>
      <c r="D4375" s="27"/>
      <c r="E4375" s="27"/>
      <c r="F4375" s="27"/>
      <c r="G4375" s="1"/>
      <c r="H4375" s="1"/>
      <c r="I4375" s="1"/>
    </row>
    <row r="4376" spans="2:9">
      <c r="B4376" s="1"/>
      <c r="C4376" s="29"/>
      <c r="D4376" s="27"/>
      <c r="E4376" s="27"/>
      <c r="F4376" s="27"/>
      <c r="G4376" s="1"/>
      <c r="H4376" s="1"/>
      <c r="I4376" s="1"/>
    </row>
    <row r="4377" spans="2:9">
      <c r="B4377" s="1"/>
      <c r="C4377" s="29"/>
      <c r="D4377" s="27"/>
      <c r="E4377" s="27"/>
      <c r="F4377" s="27"/>
      <c r="G4377" s="1"/>
      <c r="H4377" s="1"/>
      <c r="I4377" s="1"/>
    </row>
    <row r="4378" spans="2:9">
      <c r="B4378" s="1"/>
      <c r="C4378" s="29"/>
      <c r="D4378" s="27"/>
      <c r="E4378" s="27"/>
      <c r="F4378" s="27"/>
      <c r="G4378" s="1"/>
      <c r="H4378" s="1"/>
      <c r="I4378" s="1"/>
    </row>
    <row r="4379" spans="2:9">
      <c r="B4379" s="1"/>
      <c r="C4379" s="29"/>
      <c r="D4379" s="27"/>
      <c r="E4379" s="27"/>
      <c r="F4379" s="27"/>
      <c r="G4379" s="1"/>
      <c r="H4379" s="1"/>
      <c r="I4379" s="1"/>
    </row>
    <row r="4380" spans="2:9">
      <c r="B4380" s="1"/>
      <c r="C4380" s="29"/>
      <c r="D4380" s="27"/>
      <c r="E4380" s="27"/>
      <c r="F4380" s="27"/>
      <c r="G4380" s="1"/>
      <c r="H4380" s="1"/>
      <c r="I4380" s="1"/>
    </row>
    <row r="4381" spans="2:9">
      <c r="B4381" s="1"/>
      <c r="C4381" s="29"/>
      <c r="D4381" s="27"/>
      <c r="E4381" s="27"/>
      <c r="F4381" s="27"/>
      <c r="G4381" s="1"/>
      <c r="H4381" s="1"/>
      <c r="I4381" s="1"/>
    </row>
    <row r="4382" spans="2:9">
      <c r="B4382" s="1"/>
      <c r="C4382" s="29"/>
      <c r="D4382" s="27"/>
      <c r="E4382" s="27"/>
      <c r="F4382" s="27"/>
      <c r="G4382" s="1"/>
      <c r="H4382" s="1"/>
      <c r="I4382" s="1"/>
    </row>
    <row r="4383" spans="2:9">
      <c r="B4383" s="1"/>
      <c r="C4383" s="29"/>
      <c r="D4383" s="27"/>
      <c r="E4383" s="27"/>
      <c r="F4383" s="27"/>
      <c r="G4383" s="1"/>
      <c r="H4383" s="1"/>
      <c r="I4383" s="1"/>
    </row>
    <row r="4384" spans="2:9">
      <c r="B4384" s="1"/>
      <c r="C4384" s="29"/>
      <c r="D4384" s="27"/>
      <c r="E4384" s="27"/>
      <c r="F4384" s="27"/>
      <c r="G4384" s="1"/>
      <c r="H4384" s="1"/>
      <c r="I4384" s="1"/>
    </row>
    <row r="4385" spans="2:9">
      <c r="B4385" s="1"/>
      <c r="C4385" s="29"/>
      <c r="D4385" s="27"/>
      <c r="E4385" s="27"/>
      <c r="F4385" s="27"/>
      <c r="G4385" s="1"/>
      <c r="H4385" s="1"/>
      <c r="I4385" s="1"/>
    </row>
    <row r="4386" spans="2:9">
      <c r="B4386" s="1"/>
      <c r="C4386" s="29"/>
      <c r="D4386" s="27"/>
      <c r="E4386" s="27"/>
      <c r="F4386" s="27"/>
      <c r="G4386" s="1"/>
      <c r="H4386" s="1"/>
      <c r="I4386" s="1"/>
    </row>
    <row r="4387" spans="2:9">
      <c r="B4387" s="1"/>
      <c r="C4387" s="29"/>
      <c r="D4387" s="27"/>
      <c r="E4387" s="27"/>
      <c r="F4387" s="27"/>
      <c r="G4387" s="1"/>
      <c r="H4387" s="1"/>
      <c r="I4387" s="1"/>
    </row>
    <row r="4388" spans="2:9">
      <c r="B4388" s="1"/>
      <c r="C4388" s="29"/>
      <c r="D4388" s="27"/>
      <c r="E4388" s="27"/>
      <c r="F4388" s="27"/>
      <c r="G4388" s="1"/>
      <c r="H4388" s="1"/>
      <c r="I4388" s="1"/>
    </row>
    <row r="4389" spans="2:9">
      <c r="B4389" s="1"/>
      <c r="C4389" s="29"/>
      <c r="D4389" s="27"/>
      <c r="E4389" s="27"/>
      <c r="F4389" s="27"/>
      <c r="G4389" s="1"/>
      <c r="H4389" s="1"/>
      <c r="I4389" s="1"/>
    </row>
    <row r="4390" spans="2:9">
      <c r="B4390" s="1"/>
      <c r="C4390" s="29"/>
      <c r="D4390" s="27"/>
      <c r="E4390" s="27"/>
      <c r="F4390" s="27"/>
      <c r="G4390" s="1"/>
      <c r="H4390" s="1"/>
      <c r="I4390" s="1"/>
    </row>
    <row r="4391" spans="2:9">
      <c r="B4391" s="1"/>
      <c r="C4391" s="29"/>
      <c r="D4391" s="27"/>
      <c r="E4391" s="27"/>
      <c r="F4391" s="27"/>
      <c r="G4391" s="1"/>
      <c r="H4391" s="1"/>
      <c r="I4391" s="1"/>
    </row>
    <row r="4392" spans="2:9">
      <c r="B4392" s="1"/>
      <c r="C4392" s="29"/>
      <c r="D4392" s="27"/>
      <c r="E4392" s="27"/>
      <c r="F4392" s="27"/>
      <c r="G4392" s="1"/>
      <c r="H4392" s="1"/>
      <c r="I4392" s="1"/>
    </row>
    <row r="4393" spans="2:9">
      <c r="B4393" s="1"/>
      <c r="C4393" s="29"/>
      <c r="D4393" s="27"/>
      <c r="E4393" s="27"/>
      <c r="F4393" s="27"/>
      <c r="G4393" s="1"/>
      <c r="H4393" s="1"/>
      <c r="I4393" s="1"/>
    </row>
    <row r="4394" spans="2:9">
      <c r="B4394" s="1"/>
      <c r="C4394" s="29"/>
      <c r="D4394" s="27"/>
      <c r="E4394" s="27"/>
      <c r="F4394" s="27"/>
      <c r="G4394" s="1"/>
      <c r="H4394" s="1"/>
      <c r="I4394" s="1"/>
    </row>
    <row r="4395" spans="2:9">
      <c r="B4395" s="1"/>
      <c r="C4395" s="29"/>
      <c r="D4395" s="27"/>
      <c r="E4395" s="27"/>
      <c r="F4395" s="27"/>
      <c r="G4395" s="1"/>
      <c r="H4395" s="1"/>
      <c r="I4395" s="1"/>
    </row>
    <row r="4396" spans="2:9">
      <c r="B4396" s="1"/>
      <c r="C4396" s="29"/>
      <c r="D4396" s="27"/>
      <c r="E4396" s="27"/>
      <c r="F4396" s="27"/>
      <c r="G4396" s="1"/>
      <c r="H4396" s="1"/>
      <c r="I4396" s="1"/>
    </row>
    <row r="4397" spans="2:9">
      <c r="B4397" s="1"/>
      <c r="C4397" s="29"/>
      <c r="D4397" s="27"/>
      <c r="E4397" s="27"/>
      <c r="F4397" s="27"/>
      <c r="G4397" s="1"/>
      <c r="H4397" s="1"/>
      <c r="I4397" s="1"/>
    </row>
    <row r="4398" spans="2:9">
      <c r="B4398" s="1"/>
      <c r="C4398" s="29"/>
      <c r="D4398" s="27"/>
      <c r="E4398" s="27"/>
      <c r="F4398" s="27"/>
      <c r="G4398" s="1"/>
      <c r="H4398" s="1"/>
      <c r="I4398" s="1"/>
    </row>
    <row r="4399" spans="2:9">
      <c r="B4399" s="1"/>
      <c r="C4399" s="29"/>
      <c r="D4399" s="27"/>
      <c r="E4399" s="27"/>
      <c r="F4399" s="27"/>
      <c r="G4399" s="1"/>
      <c r="H4399" s="1"/>
      <c r="I4399" s="1"/>
    </row>
    <row r="4400" spans="2:9">
      <c r="B4400" s="1"/>
      <c r="C4400" s="29"/>
      <c r="D4400" s="27"/>
      <c r="E4400" s="27"/>
      <c r="F4400" s="27"/>
      <c r="G4400" s="1"/>
      <c r="H4400" s="1"/>
      <c r="I4400" s="1"/>
    </row>
    <row r="4401" spans="2:9">
      <c r="B4401" s="1"/>
      <c r="C4401" s="29"/>
      <c r="D4401" s="27"/>
      <c r="E4401" s="27"/>
      <c r="F4401" s="27"/>
      <c r="G4401" s="1"/>
      <c r="H4401" s="1"/>
      <c r="I4401" s="1"/>
    </row>
    <row r="4402" spans="2:9">
      <c r="B4402" s="1"/>
      <c r="C4402" s="29"/>
      <c r="D4402" s="27"/>
      <c r="E4402" s="27"/>
      <c r="F4402" s="27"/>
      <c r="G4402" s="1"/>
      <c r="H4402" s="1"/>
      <c r="I4402" s="1"/>
    </row>
    <row r="4403" spans="2:9">
      <c r="B4403" s="1"/>
      <c r="C4403" s="29"/>
      <c r="D4403" s="27"/>
      <c r="E4403" s="27"/>
      <c r="F4403" s="27"/>
      <c r="G4403" s="1"/>
      <c r="H4403" s="1"/>
      <c r="I4403" s="1"/>
    </row>
    <row r="4404" spans="2:9">
      <c r="B4404" s="1"/>
      <c r="C4404" s="29"/>
      <c r="D4404" s="27"/>
      <c r="E4404" s="27"/>
      <c r="F4404" s="27"/>
      <c r="G4404" s="1"/>
      <c r="H4404" s="1"/>
      <c r="I4404" s="1"/>
    </row>
    <row r="4405" spans="2:9">
      <c r="B4405" s="1"/>
      <c r="C4405" s="29"/>
      <c r="D4405" s="27"/>
      <c r="E4405" s="27"/>
      <c r="F4405" s="27"/>
      <c r="G4405" s="1"/>
      <c r="H4405" s="1"/>
      <c r="I4405" s="1"/>
    </row>
    <row r="4406" spans="2:9">
      <c r="B4406" s="1"/>
      <c r="C4406" s="29"/>
      <c r="D4406" s="27"/>
      <c r="E4406" s="27"/>
      <c r="F4406" s="27"/>
      <c r="G4406" s="1"/>
      <c r="H4406" s="1"/>
      <c r="I4406" s="1"/>
    </row>
    <row r="4407" spans="2:9">
      <c r="B4407" s="1"/>
      <c r="C4407" s="29"/>
      <c r="D4407" s="27"/>
      <c r="E4407" s="27"/>
      <c r="F4407" s="27"/>
      <c r="G4407" s="1"/>
      <c r="H4407" s="1"/>
      <c r="I4407" s="1"/>
    </row>
    <row r="4408" spans="2:9">
      <c r="B4408" s="1"/>
      <c r="C4408" s="29"/>
      <c r="D4408" s="27"/>
      <c r="E4408" s="27"/>
      <c r="F4408" s="27"/>
      <c r="G4408" s="1"/>
      <c r="H4408" s="1"/>
      <c r="I4408" s="1"/>
    </row>
    <row r="4409" spans="2:9">
      <c r="B4409" s="1"/>
      <c r="C4409" s="29"/>
      <c r="D4409" s="27"/>
      <c r="E4409" s="27"/>
      <c r="F4409" s="27"/>
      <c r="G4409" s="1"/>
      <c r="H4409" s="1"/>
      <c r="I4409" s="1"/>
    </row>
    <row r="4410" spans="2:9">
      <c r="B4410" s="1"/>
      <c r="C4410" s="29"/>
      <c r="D4410" s="27"/>
      <c r="E4410" s="27"/>
      <c r="F4410" s="27"/>
      <c r="G4410" s="1"/>
      <c r="H4410" s="1"/>
      <c r="I4410" s="1"/>
    </row>
    <row r="4411" spans="2:9">
      <c r="B4411" s="1"/>
      <c r="C4411" s="29"/>
      <c r="D4411" s="27"/>
      <c r="E4411" s="27"/>
      <c r="F4411" s="27"/>
      <c r="G4411" s="1"/>
      <c r="H4411" s="1"/>
      <c r="I4411" s="1"/>
    </row>
    <row r="4412" spans="2:9">
      <c r="B4412" s="1"/>
      <c r="C4412" s="29"/>
      <c r="D4412" s="27"/>
      <c r="E4412" s="27"/>
      <c r="F4412" s="27"/>
      <c r="G4412" s="1"/>
      <c r="H4412" s="1"/>
      <c r="I4412" s="1"/>
    </row>
    <row r="4413" spans="2:9">
      <c r="B4413" s="1"/>
      <c r="C4413" s="29"/>
      <c r="D4413" s="27"/>
      <c r="E4413" s="27"/>
      <c r="F4413" s="27"/>
      <c r="G4413" s="1"/>
      <c r="H4413" s="1"/>
      <c r="I4413" s="1"/>
    </row>
    <row r="4414" spans="2:9">
      <c r="B4414" s="1"/>
      <c r="C4414" s="29"/>
      <c r="D4414" s="27"/>
      <c r="E4414" s="27"/>
      <c r="F4414" s="27"/>
      <c r="G4414" s="1"/>
      <c r="H4414" s="1"/>
      <c r="I4414" s="1"/>
    </row>
    <row r="4415" spans="2:9">
      <c r="B4415" s="1"/>
      <c r="C4415" s="29"/>
      <c r="D4415" s="27"/>
      <c r="E4415" s="27"/>
      <c r="F4415" s="27"/>
      <c r="G4415" s="1"/>
      <c r="H4415" s="1"/>
      <c r="I4415" s="1"/>
    </row>
    <row r="4416" spans="2:9">
      <c r="B4416" s="1"/>
      <c r="C4416" s="29"/>
      <c r="D4416" s="27"/>
      <c r="E4416" s="27"/>
      <c r="F4416" s="27"/>
      <c r="G4416" s="1"/>
      <c r="H4416" s="1"/>
      <c r="I4416" s="1"/>
    </row>
    <row r="4417" spans="2:9">
      <c r="B4417" s="1"/>
      <c r="C4417" s="29"/>
      <c r="D4417" s="27"/>
      <c r="E4417" s="27"/>
      <c r="F4417" s="27"/>
      <c r="G4417" s="1"/>
      <c r="H4417" s="1"/>
      <c r="I4417" s="1"/>
    </row>
    <row r="4418" spans="2:9">
      <c r="B4418" s="1"/>
      <c r="C4418" s="29"/>
      <c r="D4418" s="27"/>
      <c r="E4418" s="27"/>
      <c r="F4418" s="27"/>
      <c r="G4418" s="1"/>
      <c r="H4418" s="1"/>
      <c r="I4418" s="1"/>
    </row>
    <row r="4419" spans="2:9">
      <c r="B4419" s="1"/>
      <c r="C4419" s="29"/>
      <c r="D4419" s="27"/>
      <c r="E4419" s="27"/>
      <c r="F4419" s="27"/>
      <c r="G4419" s="1"/>
      <c r="H4419" s="1"/>
      <c r="I4419" s="1"/>
    </row>
    <row r="4420" spans="2:9">
      <c r="B4420" s="1"/>
      <c r="C4420" s="29"/>
      <c r="D4420" s="27"/>
      <c r="E4420" s="27"/>
      <c r="F4420" s="27"/>
      <c r="G4420" s="1"/>
      <c r="H4420" s="1"/>
      <c r="I4420" s="1"/>
    </row>
    <row r="4421" spans="2:9">
      <c r="B4421" s="1"/>
      <c r="C4421" s="29"/>
      <c r="D4421" s="27"/>
      <c r="E4421" s="27"/>
      <c r="F4421" s="27"/>
      <c r="G4421" s="1"/>
      <c r="H4421" s="1"/>
      <c r="I4421" s="1"/>
    </row>
    <row r="4422" spans="2:9">
      <c r="B4422" s="1"/>
      <c r="C4422" s="29"/>
      <c r="D4422" s="27"/>
      <c r="E4422" s="27"/>
      <c r="F4422" s="27"/>
      <c r="G4422" s="1"/>
      <c r="H4422" s="1"/>
      <c r="I4422" s="1"/>
    </row>
    <row r="4423" spans="2:9">
      <c r="B4423" s="1"/>
      <c r="C4423" s="29"/>
      <c r="D4423" s="27"/>
      <c r="E4423" s="27"/>
      <c r="F4423" s="27"/>
      <c r="G4423" s="1"/>
      <c r="H4423" s="1"/>
      <c r="I4423" s="1"/>
    </row>
    <row r="4424" spans="2:9">
      <c r="B4424" s="1"/>
      <c r="C4424" s="29"/>
      <c r="D4424" s="27"/>
      <c r="E4424" s="27"/>
      <c r="F4424" s="27"/>
      <c r="G4424" s="1"/>
      <c r="H4424" s="1"/>
      <c r="I4424" s="1"/>
    </row>
    <row r="4425" spans="2:9">
      <c r="B4425" s="1"/>
      <c r="C4425" s="29"/>
      <c r="D4425" s="27"/>
      <c r="E4425" s="27"/>
      <c r="F4425" s="27"/>
      <c r="G4425" s="1"/>
      <c r="H4425" s="1"/>
      <c r="I4425" s="1"/>
    </row>
    <row r="4426" spans="2:9">
      <c r="B4426" s="1"/>
      <c r="C4426" s="29"/>
      <c r="D4426" s="27"/>
      <c r="E4426" s="27"/>
      <c r="F4426" s="27"/>
      <c r="G4426" s="1"/>
      <c r="H4426" s="1"/>
      <c r="I4426" s="1"/>
    </row>
    <row r="4427" spans="2:9">
      <c r="B4427" s="1"/>
      <c r="C4427" s="29"/>
      <c r="D4427" s="27"/>
      <c r="E4427" s="27"/>
      <c r="F4427" s="27"/>
      <c r="G4427" s="1"/>
      <c r="H4427" s="1"/>
      <c r="I4427" s="1"/>
    </row>
    <row r="4428" spans="2:9">
      <c r="B4428" s="1"/>
      <c r="C4428" s="29"/>
      <c r="D4428" s="27"/>
      <c r="E4428" s="27"/>
      <c r="F4428" s="27"/>
      <c r="G4428" s="1"/>
      <c r="H4428" s="1"/>
      <c r="I4428" s="1"/>
    </row>
    <row r="4429" spans="2:9">
      <c r="B4429" s="1"/>
      <c r="C4429" s="29"/>
      <c r="D4429" s="27"/>
      <c r="E4429" s="27"/>
      <c r="F4429" s="27"/>
      <c r="G4429" s="1"/>
      <c r="H4429" s="1"/>
      <c r="I4429" s="1"/>
    </row>
    <row r="4430" spans="2:9">
      <c r="B4430" s="1"/>
      <c r="C4430" s="29"/>
      <c r="D4430" s="27"/>
      <c r="E4430" s="27"/>
      <c r="F4430" s="27"/>
      <c r="G4430" s="1"/>
      <c r="H4430" s="1"/>
      <c r="I4430" s="1"/>
    </row>
    <row r="4431" spans="2:9">
      <c r="B4431" s="1"/>
      <c r="C4431" s="29"/>
      <c r="D4431" s="27"/>
      <c r="E4431" s="27"/>
      <c r="F4431" s="27"/>
      <c r="G4431" s="1"/>
      <c r="H4431" s="1"/>
      <c r="I4431" s="1"/>
    </row>
    <row r="4432" spans="2:9">
      <c r="B4432" s="1"/>
      <c r="C4432" s="29"/>
      <c r="D4432" s="27"/>
      <c r="E4432" s="27"/>
      <c r="F4432" s="27"/>
      <c r="G4432" s="1"/>
      <c r="H4432" s="1"/>
      <c r="I4432" s="1"/>
    </row>
    <row r="4433" spans="2:9">
      <c r="B4433" s="1"/>
      <c r="C4433" s="29"/>
      <c r="D4433" s="27"/>
      <c r="E4433" s="27"/>
      <c r="F4433" s="27"/>
      <c r="G4433" s="1"/>
      <c r="H4433" s="1"/>
      <c r="I4433" s="1"/>
    </row>
    <row r="4434" spans="2:9">
      <c r="B4434" s="1"/>
      <c r="C4434" s="29"/>
      <c r="D4434" s="27"/>
      <c r="E4434" s="27"/>
      <c r="F4434" s="27"/>
      <c r="G4434" s="1"/>
      <c r="H4434" s="1"/>
      <c r="I4434" s="1"/>
    </row>
    <row r="4435" spans="2:9">
      <c r="B4435" s="1"/>
      <c r="C4435" s="29"/>
      <c r="D4435" s="27"/>
      <c r="E4435" s="27"/>
      <c r="F4435" s="27"/>
      <c r="G4435" s="1"/>
      <c r="H4435" s="1"/>
      <c r="I4435" s="1"/>
    </row>
    <row r="4436" spans="2:9">
      <c r="B4436" s="1"/>
      <c r="C4436" s="29"/>
      <c r="D4436" s="27"/>
      <c r="E4436" s="27"/>
      <c r="F4436" s="27"/>
      <c r="G4436" s="1"/>
      <c r="H4436" s="1"/>
      <c r="I4436" s="1"/>
    </row>
    <row r="4437" spans="2:9">
      <c r="B4437" s="1"/>
      <c r="C4437" s="29"/>
      <c r="D4437" s="27"/>
      <c r="E4437" s="27"/>
      <c r="F4437" s="27"/>
      <c r="G4437" s="1"/>
      <c r="H4437" s="1"/>
      <c r="I4437" s="1"/>
    </row>
    <row r="4438" spans="2:9">
      <c r="B4438" s="1"/>
      <c r="C4438" s="29"/>
      <c r="D4438" s="27"/>
      <c r="E4438" s="27"/>
      <c r="F4438" s="27"/>
      <c r="G4438" s="1"/>
      <c r="H4438" s="1"/>
      <c r="I4438" s="1"/>
    </row>
    <row r="4439" spans="2:9">
      <c r="B4439" s="1"/>
      <c r="C4439" s="29"/>
      <c r="D4439" s="27"/>
      <c r="E4439" s="27"/>
      <c r="F4439" s="27"/>
      <c r="G4439" s="1"/>
      <c r="H4439" s="1"/>
      <c r="I4439" s="1"/>
    </row>
    <row r="4440" spans="2:9">
      <c r="B4440" s="1"/>
      <c r="C4440" s="29"/>
      <c r="D4440" s="27"/>
      <c r="E4440" s="27"/>
      <c r="F4440" s="27"/>
      <c r="G4440" s="1"/>
      <c r="H4440" s="1"/>
      <c r="I4440" s="1"/>
    </row>
    <row r="4441" spans="2:9">
      <c r="B4441" s="1"/>
      <c r="C4441" s="29"/>
      <c r="D4441" s="27"/>
      <c r="E4441" s="27"/>
      <c r="F4441" s="27"/>
      <c r="G4441" s="1"/>
      <c r="H4441" s="1"/>
      <c r="I4441" s="1"/>
    </row>
    <row r="4442" spans="2:9">
      <c r="B4442" s="1"/>
      <c r="C4442" s="29"/>
      <c r="D4442" s="27"/>
      <c r="E4442" s="27"/>
      <c r="F4442" s="27"/>
      <c r="G4442" s="1"/>
      <c r="H4442" s="1"/>
      <c r="I4442" s="1"/>
    </row>
    <row r="4443" spans="2:9">
      <c r="B4443" s="1"/>
      <c r="C4443" s="29"/>
      <c r="D4443" s="27"/>
      <c r="E4443" s="27"/>
      <c r="F4443" s="27"/>
      <c r="G4443" s="1"/>
      <c r="H4443" s="1"/>
      <c r="I4443" s="1"/>
    </row>
    <row r="4444" spans="2:9">
      <c r="B4444" s="1"/>
      <c r="C4444" s="29"/>
      <c r="D4444" s="27"/>
      <c r="E4444" s="27"/>
      <c r="F4444" s="27"/>
      <c r="G4444" s="1"/>
      <c r="H4444" s="1"/>
      <c r="I4444" s="1"/>
    </row>
    <row r="4445" spans="2:9">
      <c r="B4445" s="1"/>
      <c r="C4445" s="29"/>
      <c r="D4445" s="27"/>
      <c r="E4445" s="27"/>
      <c r="F4445" s="27"/>
      <c r="G4445" s="1"/>
      <c r="H4445" s="1"/>
      <c r="I4445" s="1"/>
    </row>
    <row r="4446" spans="2:9">
      <c r="B4446" s="1"/>
      <c r="C4446" s="29"/>
      <c r="D4446" s="27"/>
      <c r="E4446" s="27"/>
      <c r="F4446" s="27"/>
      <c r="G4446" s="1"/>
      <c r="H4446" s="1"/>
      <c r="I4446" s="1"/>
    </row>
    <row r="4447" spans="2:9">
      <c r="B4447" s="1"/>
      <c r="C4447" s="29"/>
      <c r="D4447" s="27"/>
      <c r="E4447" s="27"/>
      <c r="F4447" s="27"/>
      <c r="G4447" s="1"/>
      <c r="H4447" s="1"/>
      <c r="I4447" s="1"/>
    </row>
    <row r="4448" spans="2:9">
      <c r="B4448" s="1"/>
      <c r="C4448" s="29"/>
      <c r="D4448" s="27"/>
      <c r="E4448" s="27"/>
      <c r="F4448" s="27"/>
      <c r="G4448" s="1"/>
      <c r="H4448" s="1"/>
      <c r="I4448" s="1"/>
    </row>
    <row r="4449" spans="2:9">
      <c r="B4449" s="1"/>
      <c r="C4449" s="29"/>
      <c r="D4449" s="27"/>
      <c r="E4449" s="27"/>
      <c r="F4449" s="27"/>
      <c r="G4449" s="1"/>
      <c r="H4449" s="1"/>
      <c r="I4449" s="1"/>
    </row>
    <row r="4450" spans="2:9">
      <c r="B4450" s="1"/>
      <c r="C4450" s="29"/>
      <c r="D4450" s="27"/>
      <c r="E4450" s="27"/>
      <c r="F4450" s="27"/>
      <c r="G4450" s="1"/>
      <c r="H4450" s="1"/>
      <c r="I4450" s="1"/>
    </row>
    <row r="4451" spans="2:9">
      <c r="B4451" s="1"/>
      <c r="C4451" s="29"/>
      <c r="D4451" s="27"/>
      <c r="E4451" s="27"/>
      <c r="F4451" s="27"/>
      <c r="G4451" s="1"/>
      <c r="H4451" s="1"/>
      <c r="I4451" s="1"/>
    </row>
    <row r="4452" spans="2:9">
      <c r="B4452" s="1"/>
      <c r="C4452" s="29"/>
      <c r="D4452" s="27"/>
      <c r="E4452" s="27"/>
      <c r="F4452" s="27"/>
      <c r="G4452" s="1"/>
      <c r="H4452" s="1"/>
      <c r="I4452" s="1"/>
    </row>
    <row r="4453" spans="2:9">
      <c r="B4453" s="1"/>
      <c r="C4453" s="29"/>
      <c r="D4453" s="27"/>
      <c r="E4453" s="27"/>
      <c r="F4453" s="27"/>
      <c r="G4453" s="1"/>
      <c r="H4453" s="1"/>
      <c r="I4453" s="1"/>
    </row>
    <row r="4454" spans="2:9">
      <c r="B4454" s="1"/>
      <c r="C4454" s="29"/>
      <c r="D4454" s="27"/>
      <c r="E4454" s="27"/>
      <c r="F4454" s="27"/>
      <c r="G4454" s="1"/>
      <c r="H4454" s="1"/>
      <c r="I4454" s="1"/>
    </row>
    <row r="4455" spans="2:9">
      <c r="B4455" s="1"/>
      <c r="C4455" s="29"/>
      <c r="D4455" s="27"/>
      <c r="E4455" s="27"/>
      <c r="F4455" s="27"/>
      <c r="G4455" s="1"/>
      <c r="H4455" s="1"/>
      <c r="I4455" s="1"/>
    </row>
    <row r="4456" spans="2:9">
      <c r="B4456" s="1"/>
      <c r="C4456" s="29"/>
      <c r="D4456" s="27"/>
      <c r="E4456" s="27"/>
      <c r="F4456" s="27"/>
      <c r="G4456" s="1"/>
      <c r="H4456" s="1"/>
      <c r="I4456" s="1"/>
    </row>
    <row r="4457" spans="2:9">
      <c r="B4457" s="1"/>
      <c r="C4457" s="29"/>
      <c r="D4457" s="27"/>
      <c r="E4457" s="27"/>
      <c r="F4457" s="27"/>
      <c r="G4457" s="1"/>
      <c r="H4457" s="1"/>
      <c r="I4457" s="1"/>
    </row>
    <row r="4458" spans="2:9">
      <c r="B4458" s="1"/>
      <c r="C4458" s="29"/>
      <c r="D4458" s="27"/>
      <c r="E4458" s="27"/>
      <c r="F4458" s="27"/>
      <c r="G4458" s="1"/>
      <c r="H4458" s="1"/>
      <c r="I4458" s="1"/>
    </row>
    <row r="4459" spans="2:9">
      <c r="B4459" s="1"/>
      <c r="C4459" s="29"/>
      <c r="D4459" s="27"/>
      <c r="E4459" s="27"/>
      <c r="F4459" s="27"/>
      <c r="G4459" s="1"/>
      <c r="H4459" s="1"/>
      <c r="I4459" s="1"/>
    </row>
    <row r="4460" spans="2:9">
      <c r="B4460" s="1"/>
      <c r="C4460" s="29"/>
      <c r="D4460" s="27"/>
      <c r="E4460" s="27"/>
      <c r="F4460" s="27"/>
      <c r="G4460" s="1"/>
      <c r="H4460" s="1"/>
      <c r="I4460" s="1"/>
    </row>
    <row r="4461" spans="2:9">
      <c r="B4461" s="1"/>
      <c r="C4461" s="29"/>
      <c r="D4461" s="27"/>
      <c r="E4461" s="27"/>
      <c r="F4461" s="27"/>
      <c r="G4461" s="1"/>
      <c r="H4461" s="1"/>
      <c r="I4461" s="1"/>
    </row>
    <row r="4462" spans="2:9">
      <c r="B4462" s="1"/>
      <c r="C4462" s="29"/>
      <c r="D4462" s="27"/>
      <c r="E4462" s="27"/>
      <c r="F4462" s="27"/>
      <c r="G4462" s="1"/>
      <c r="H4462" s="1"/>
      <c r="I4462" s="1"/>
    </row>
    <row r="4463" spans="2:9">
      <c r="B4463" s="1"/>
      <c r="C4463" s="29"/>
      <c r="D4463" s="27"/>
      <c r="E4463" s="27"/>
      <c r="F4463" s="27"/>
      <c r="G4463" s="1"/>
      <c r="H4463" s="1"/>
      <c r="I4463" s="1"/>
    </row>
    <row r="4464" spans="2:9">
      <c r="B4464" s="1"/>
      <c r="C4464" s="29"/>
      <c r="D4464" s="27"/>
      <c r="E4464" s="27"/>
      <c r="F4464" s="27"/>
      <c r="G4464" s="1"/>
      <c r="H4464" s="1"/>
      <c r="I4464" s="1"/>
    </row>
    <row r="4465" spans="2:9">
      <c r="B4465" s="1"/>
      <c r="C4465" s="29"/>
      <c r="D4465" s="27"/>
      <c r="E4465" s="27"/>
      <c r="F4465" s="27"/>
      <c r="G4465" s="1"/>
      <c r="H4465" s="1"/>
      <c r="I4465" s="1"/>
    </row>
    <row r="4466" spans="2:9">
      <c r="B4466" s="1"/>
      <c r="C4466" s="29"/>
      <c r="D4466" s="27"/>
      <c r="E4466" s="27"/>
      <c r="F4466" s="27"/>
      <c r="G4466" s="1"/>
      <c r="H4466" s="1"/>
      <c r="I4466" s="1"/>
    </row>
    <row r="4467" spans="2:9">
      <c r="B4467" s="1"/>
      <c r="C4467" s="29"/>
      <c r="D4467" s="27"/>
      <c r="E4467" s="27"/>
      <c r="F4467" s="27"/>
      <c r="G4467" s="1"/>
      <c r="H4467" s="1"/>
      <c r="I4467" s="1"/>
    </row>
    <row r="4468" spans="2:9">
      <c r="B4468" s="1"/>
      <c r="C4468" s="29"/>
      <c r="D4468" s="27"/>
      <c r="E4468" s="27"/>
      <c r="F4468" s="27"/>
      <c r="G4468" s="1"/>
      <c r="H4468" s="1"/>
      <c r="I4468" s="1"/>
    </row>
    <row r="4469" spans="2:9">
      <c r="B4469" s="1"/>
      <c r="C4469" s="29"/>
      <c r="D4469" s="27"/>
      <c r="E4469" s="27"/>
      <c r="F4469" s="27"/>
      <c r="G4469" s="1"/>
      <c r="H4469" s="1"/>
      <c r="I4469" s="1"/>
    </row>
    <row r="4470" spans="2:9">
      <c r="B4470" s="1"/>
      <c r="C4470" s="29"/>
      <c r="D4470" s="27"/>
      <c r="E4470" s="27"/>
      <c r="F4470" s="27"/>
      <c r="G4470" s="1"/>
      <c r="H4470" s="1"/>
      <c r="I4470" s="1"/>
    </row>
    <row r="4471" spans="2:9">
      <c r="B4471" s="1"/>
      <c r="C4471" s="29"/>
      <c r="D4471" s="27"/>
      <c r="E4471" s="27"/>
      <c r="F4471" s="27"/>
      <c r="G4471" s="1"/>
      <c r="H4471" s="1"/>
      <c r="I4471" s="1"/>
    </row>
    <row r="4472" spans="2:9">
      <c r="B4472" s="1"/>
      <c r="C4472" s="29"/>
      <c r="D4472" s="27"/>
      <c r="E4472" s="27"/>
      <c r="F4472" s="27"/>
      <c r="G4472" s="1"/>
      <c r="H4472" s="1"/>
      <c r="I4472" s="1"/>
    </row>
    <row r="4473" spans="2:9">
      <c r="B4473" s="1"/>
      <c r="C4473" s="29"/>
      <c r="D4473" s="27"/>
      <c r="E4473" s="27"/>
      <c r="F4473" s="27"/>
      <c r="G4473" s="1"/>
      <c r="H4473" s="1"/>
      <c r="I4473" s="1"/>
    </row>
    <row r="4474" spans="2:9">
      <c r="B4474" s="1"/>
      <c r="C4474" s="29"/>
      <c r="D4474" s="27"/>
      <c r="E4474" s="27"/>
      <c r="F4474" s="27"/>
      <c r="G4474" s="1"/>
      <c r="H4474" s="1"/>
      <c r="I4474" s="1"/>
    </row>
    <row r="4475" spans="2:9">
      <c r="B4475" s="1"/>
      <c r="C4475" s="29"/>
      <c r="D4475" s="27"/>
      <c r="E4475" s="27"/>
      <c r="F4475" s="27"/>
      <c r="G4475" s="1"/>
      <c r="H4475" s="1"/>
      <c r="I4475" s="1"/>
    </row>
    <row r="4476" spans="2:9">
      <c r="B4476" s="1"/>
      <c r="C4476" s="29"/>
      <c r="D4476" s="27"/>
      <c r="E4476" s="27"/>
      <c r="F4476" s="27"/>
      <c r="G4476" s="1"/>
      <c r="H4476" s="1"/>
      <c r="I4476" s="1"/>
    </row>
    <row r="4477" spans="2:9">
      <c r="B4477" s="1"/>
      <c r="C4477" s="29"/>
      <c r="D4477" s="27"/>
      <c r="E4477" s="27"/>
      <c r="F4477" s="27"/>
      <c r="G4477" s="1"/>
      <c r="H4477" s="1"/>
      <c r="I4477" s="1"/>
    </row>
    <row r="4478" spans="2:9">
      <c r="B4478" s="1"/>
      <c r="C4478" s="29"/>
      <c r="D4478" s="27"/>
      <c r="E4478" s="27"/>
      <c r="F4478" s="27"/>
      <c r="G4478" s="1"/>
      <c r="H4478" s="1"/>
      <c r="I4478" s="1"/>
    </row>
    <row r="4479" spans="2:9">
      <c r="B4479" s="1"/>
      <c r="C4479" s="29"/>
      <c r="D4479" s="27"/>
      <c r="E4479" s="27"/>
      <c r="F4479" s="27"/>
      <c r="G4479" s="1"/>
      <c r="H4479" s="1"/>
      <c r="I4479" s="1"/>
    </row>
    <row r="4480" spans="2:9">
      <c r="B4480" s="1"/>
      <c r="C4480" s="29"/>
      <c r="D4480" s="27"/>
      <c r="E4480" s="27"/>
      <c r="F4480" s="27"/>
      <c r="G4480" s="1"/>
      <c r="H4480" s="1"/>
      <c r="I4480" s="1"/>
    </row>
    <row r="4481" spans="2:9">
      <c r="B4481" s="1"/>
      <c r="C4481" s="29"/>
      <c r="D4481" s="27"/>
      <c r="E4481" s="27"/>
      <c r="F4481" s="27"/>
      <c r="G4481" s="1"/>
      <c r="H4481" s="1"/>
      <c r="I4481" s="1"/>
    </row>
    <row r="4482" spans="2:9">
      <c r="B4482" s="1"/>
      <c r="C4482" s="29"/>
      <c r="D4482" s="27"/>
      <c r="E4482" s="27"/>
      <c r="F4482" s="27"/>
      <c r="G4482" s="1"/>
      <c r="H4482" s="1"/>
      <c r="I4482" s="1"/>
    </row>
    <row r="4483" spans="2:9">
      <c r="B4483" s="1"/>
      <c r="C4483" s="29"/>
      <c r="D4483" s="27"/>
      <c r="E4483" s="27"/>
      <c r="F4483" s="27"/>
      <c r="G4483" s="1"/>
      <c r="H4483" s="1"/>
      <c r="I4483" s="1"/>
    </row>
    <row r="4484" spans="2:9">
      <c r="B4484" s="1"/>
      <c r="C4484" s="29"/>
      <c r="D4484" s="27"/>
      <c r="E4484" s="27"/>
      <c r="F4484" s="27"/>
      <c r="G4484" s="1"/>
      <c r="H4484" s="1"/>
      <c r="I4484" s="1"/>
    </row>
    <row r="4485" spans="2:9">
      <c r="B4485" s="1"/>
      <c r="C4485" s="29"/>
      <c r="D4485" s="27"/>
      <c r="E4485" s="27"/>
      <c r="F4485" s="27"/>
      <c r="G4485" s="1"/>
      <c r="H4485" s="1"/>
      <c r="I4485" s="1"/>
    </row>
    <row r="4486" spans="2:9">
      <c r="B4486" s="1"/>
      <c r="C4486" s="29"/>
      <c r="D4486" s="27"/>
      <c r="E4486" s="27"/>
      <c r="F4486" s="27"/>
      <c r="G4486" s="1"/>
      <c r="H4486" s="1"/>
      <c r="I4486" s="1"/>
    </row>
    <row r="4487" spans="2:9">
      <c r="B4487" s="1"/>
      <c r="C4487" s="29"/>
      <c r="D4487" s="27"/>
      <c r="E4487" s="27"/>
      <c r="F4487" s="27"/>
      <c r="G4487" s="1"/>
      <c r="H4487" s="1"/>
      <c r="I4487" s="1"/>
    </row>
    <row r="4488" spans="2:9">
      <c r="B4488" s="1"/>
      <c r="C4488" s="29"/>
      <c r="D4488" s="27"/>
      <c r="E4488" s="27"/>
      <c r="F4488" s="27"/>
      <c r="G4488" s="1"/>
      <c r="H4488" s="1"/>
      <c r="I4488" s="1"/>
    </row>
    <row r="4489" spans="2:9">
      <c r="B4489" s="1"/>
      <c r="C4489" s="29"/>
      <c r="D4489" s="27"/>
      <c r="E4489" s="27"/>
      <c r="F4489" s="27"/>
      <c r="G4489" s="1"/>
      <c r="H4489" s="1"/>
      <c r="I4489" s="1"/>
    </row>
    <row r="4490" spans="2:9">
      <c r="B4490" s="1"/>
      <c r="C4490" s="29"/>
      <c r="D4490" s="27"/>
      <c r="E4490" s="27"/>
      <c r="F4490" s="27"/>
      <c r="G4490" s="1"/>
      <c r="H4490" s="1"/>
      <c r="I4490" s="1"/>
    </row>
    <row r="4491" spans="2:9">
      <c r="B4491" s="1"/>
      <c r="C4491" s="29"/>
      <c r="D4491" s="27"/>
      <c r="E4491" s="27"/>
      <c r="F4491" s="27"/>
      <c r="G4491" s="1"/>
      <c r="H4491" s="1"/>
      <c r="I4491" s="1"/>
    </row>
    <row r="4492" spans="2:9">
      <c r="B4492" s="1"/>
      <c r="C4492" s="29"/>
      <c r="D4492" s="27"/>
      <c r="E4492" s="27"/>
      <c r="F4492" s="27"/>
      <c r="G4492" s="1"/>
      <c r="H4492" s="1"/>
      <c r="I4492" s="1"/>
    </row>
    <row r="4493" spans="2:9">
      <c r="B4493" s="1"/>
      <c r="C4493" s="29"/>
      <c r="D4493" s="27"/>
      <c r="E4493" s="27"/>
      <c r="F4493" s="27"/>
      <c r="G4493" s="1"/>
      <c r="H4493" s="1"/>
      <c r="I4493" s="1"/>
    </row>
    <row r="4494" spans="2:9">
      <c r="B4494" s="1"/>
      <c r="C4494" s="29"/>
      <c r="D4494" s="27"/>
      <c r="E4494" s="27"/>
      <c r="F4494" s="27"/>
      <c r="G4494" s="1"/>
      <c r="H4494" s="1"/>
      <c r="I4494" s="1"/>
    </row>
    <row r="4495" spans="2:9">
      <c r="B4495" s="1"/>
      <c r="C4495" s="29"/>
      <c r="D4495" s="27"/>
      <c r="E4495" s="27"/>
      <c r="F4495" s="27"/>
      <c r="G4495" s="1"/>
      <c r="H4495" s="1"/>
      <c r="I4495" s="1"/>
    </row>
    <row r="4496" spans="2:9">
      <c r="B4496" s="1"/>
      <c r="C4496" s="29"/>
      <c r="D4496" s="27"/>
      <c r="E4496" s="27"/>
      <c r="F4496" s="27"/>
      <c r="G4496" s="1"/>
      <c r="H4496" s="1"/>
      <c r="I4496" s="1"/>
    </row>
    <row r="4497" spans="2:9">
      <c r="B4497" s="1"/>
      <c r="C4497" s="29"/>
      <c r="D4497" s="27"/>
      <c r="E4497" s="27"/>
      <c r="F4497" s="27"/>
      <c r="G4497" s="1"/>
      <c r="H4497" s="1"/>
      <c r="I4497" s="1"/>
    </row>
    <row r="4498" spans="2:9">
      <c r="B4498" s="1"/>
      <c r="C4498" s="29"/>
      <c r="D4498" s="27"/>
      <c r="E4498" s="27"/>
      <c r="F4498" s="27"/>
      <c r="G4498" s="1"/>
      <c r="H4498" s="1"/>
      <c r="I4498" s="1"/>
    </row>
    <row r="4499" spans="2:9">
      <c r="B4499" s="1"/>
      <c r="C4499" s="29"/>
      <c r="D4499" s="27"/>
      <c r="E4499" s="27"/>
      <c r="F4499" s="27"/>
      <c r="G4499" s="1"/>
      <c r="H4499" s="1"/>
      <c r="I4499" s="1"/>
    </row>
    <row r="4500" spans="2:9">
      <c r="B4500" s="1"/>
      <c r="C4500" s="29"/>
      <c r="D4500" s="27"/>
      <c r="E4500" s="27"/>
      <c r="F4500" s="27"/>
      <c r="G4500" s="1"/>
      <c r="H4500" s="1"/>
      <c r="I4500" s="1"/>
    </row>
    <row r="4501" spans="2:9">
      <c r="B4501" s="1"/>
      <c r="C4501" s="29"/>
      <c r="D4501" s="27"/>
      <c r="E4501" s="27"/>
      <c r="F4501" s="27"/>
      <c r="G4501" s="1"/>
      <c r="H4501" s="1"/>
      <c r="I4501" s="1"/>
    </row>
    <row r="4502" spans="2:9">
      <c r="B4502" s="1"/>
      <c r="C4502" s="29"/>
      <c r="D4502" s="27"/>
      <c r="E4502" s="27"/>
      <c r="F4502" s="27"/>
      <c r="G4502" s="1"/>
      <c r="H4502" s="1"/>
      <c r="I4502" s="1"/>
    </row>
    <row r="4503" spans="2:9">
      <c r="B4503" s="1"/>
      <c r="C4503" s="29"/>
      <c r="D4503" s="27"/>
      <c r="E4503" s="27"/>
      <c r="F4503" s="27"/>
      <c r="G4503" s="1"/>
      <c r="H4503" s="1"/>
      <c r="I4503" s="1"/>
    </row>
    <row r="4504" spans="2:9">
      <c r="B4504" s="1"/>
      <c r="C4504" s="29"/>
      <c r="D4504" s="27"/>
      <c r="E4504" s="27"/>
      <c r="F4504" s="27"/>
      <c r="G4504" s="1"/>
      <c r="H4504" s="1"/>
      <c r="I4504" s="1"/>
    </row>
    <row r="4505" spans="2:9">
      <c r="B4505" s="1"/>
      <c r="C4505" s="29"/>
      <c r="D4505" s="27"/>
      <c r="E4505" s="27"/>
      <c r="F4505" s="27"/>
      <c r="G4505" s="1"/>
      <c r="H4505" s="1"/>
      <c r="I4505" s="1"/>
    </row>
    <row r="4506" spans="2:9">
      <c r="B4506" s="1"/>
      <c r="C4506" s="29"/>
      <c r="D4506" s="27"/>
      <c r="E4506" s="27"/>
      <c r="F4506" s="27"/>
      <c r="G4506" s="1"/>
      <c r="H4506" s="1"/>
      <c r="I4506" s="1"/>
    </row>
    <row r="4507" spans="2:9">
      <c r="B4507" s="1"/>
      <c r="C4507" s="29"/>
      <c r="D4507" s="27"/>
      <c r="E4507" s="27"/>
      <c r="F4507" s="27"/>
      <c r="G4507" s="1"/>
      <c r="H4507" s="1"/>
      <c r="I4507" s="1"/>
    </row>
    <row r="4508" spans="2:9">
      <c r="B4508" s="1"/>
      <c r="C4508" s="29"/>
      <c r="D4508" s="27"/>
      <c r="E4508" s="27"/>
      <c r="F4508" s="27"/>
      <c r="G4508" s="1"/>
      <c r="H4508" s="1"/>
      <c r="I4508" s="1"/>
    </row>
    <row r="4509" spans="2:9">
      <c r="B4509" s="1"/>
      <c r="C4509" s="29"/>
      <c r="D4509" s="27"/>
      <c r="E4509" s="27"/>
      <c r="F4509" s="27"/>
      <c r="G4509" s="1"/>
      <c r="H4509" s="1"/>
      <c r="I4509" s="1"/>
    </row>
    <row r="4510" spans="2:9">
      <c r="B4510" s="1"/>
      <c r="C4510" s="29"/>
      <c r="D4510" s="27"/>
      <c r="E4510" s="27"/>
      <c r="F4510" s="27"/>
      <c r="G4510" s="1"/>
      <c r="H4510" s="1"/>
      <c r="I4510" s="1"/>
    </row>
    <row r="4511" spans="2:9">
      <c r="B4511" s="1"/>
      <c r="C4511" s="29"/>
      <c r="D4511" s="27"/>
      <c r="E4511" s="27"/>
      <c r="F4511" s="27"/>
      <c r="G4511" s="1"/>
      <c r="H4511" s="1"/>
      <c r="I4511" s="1"/>
    </row>
    <row r="4512" spans="2:9">
      <c r="B4512" s="1"/>
      <c r="C4512" s="29"/>
      <c r="D4512" s="27"/>
      <c r="E4512" s="27"/>
      <c r="F4512" s="27"/>
      <c r="G4512" s="1"/>
      <c r="H4512" s="1"/>
      <c r="I4512" s="1"/>
    </row>
    <row r="4513" spans="2:9">
      <c r="B4513" s="1"/>
      <c r="C4513" s="29"/>
      <c r="D4513" s="27"/>
      <c r="E4513" s="27"/>
      <c r="F4513" s="27"/>
      <c r="G4513" s="1"/>
      <c r="H4513" s="1"/>
      <c r="I4513" s="1"/>
    </row>
    <row r="4514" spans="2:9">
      <c r="B4514" s="1"/>
      <c r="C4514" s="29"/>
      <c r="D4514" s="27"/>
      <c r="E4514" s="27"/>
      <c r="F4514" s="27"/>
      <c r="G4514" s="1"/>
      <c r="H4514" s="1"/>
      <c r="I4514" s="1"/>
    </row>
    <row r="4515" spans="2:9">
      <c r="B4515" s="1"/>
      <c r="C4515" s="29"/>
      <c r="D4515" s="27"/>
      <c r="E4515" s="27"/>
      <c r="F4515" s="27"/>
      <c r="G4515" s="1"/>
      <c r="H4515" s="1"/>
      <c r="I4515" s="1"/>
    </row>
    <row r="4516" spans="2:9">
      <c r="B4516" s="1"/>
      <c r="C4516" s="29"/>
      <c r="D4516" s="27"/>
      <c r="E4516" s="27"/>
      <c r="F4516" s="27"/>
      <c r="G4516" s="1"/>
      <c r="H4516" s="1"/>
      <c r="I4516" s="1"/>
    </row>
    <row r="4517" spans="2:9">
      <c r="B4517" s="1"/>
      <c r="C4517" s="29"/>
      <c r="D4517" s="27"/>
      <c r="E4517" s="27"/>
      <c r="F4517" s="27"/>
      <c r="G4517" s="1"/>
      <c r="H4517" s="1"/>
      <c r="I4517" s="1"/>
    </row>
    <row r="4518" spans="2:9">
      <c r="B4518" s="1"/>
      <c r="C4518" s="29"/>
      <c r="D4518" s="27"/>
      <c r="E4518" s="27"/>
      <c r="F4518" s="27"/>
      <c r="G4518" s="1"/>
      <c r="H4518" s="1"/>
      <c r="I4518" s="1"/>
    </row>
    <row r="4519" spans="2:9">
      <c r="B4519" s="1"/>
      <c r="C4519" s="29"/>
      <c r="D4519" s="27"/>
      <c r="E4519" s="27"/>
      <c r="F4519" s="27"/>
      <c r="G4519" s="1"/>
      <c r="H4519" s="1"/>
      <c r="I4519" s="1"/>
    </row>
    <row r="4520" spans="2:9">
      <c r="B4520" s="1"/>
      <c r="C4520" s="29"/>
      <c r="D4520" s="27"/>
      <c r="E4520" s="27"/>
      <c r="F4520" s="27"/>
      <c r="G4520" s="1"/>
      <c r="H4520" s="1"/>
      <c r="I4520" s="1"/>
    </row>
    <row r="4521" spans="2:9">
      <c r="B4521" s="1"/>
      <c r="C4521" s="29"/>
      <c r="D4521" s="27"/>
      <c r="E4521" s="27"/>
      <c r="F4521" s="27"/>
      <c r="G4521" s="1"/>
      <c r="H4521" s="1"/>
      <c r="I4521" s="1"/>
    </row>
    <row r="4522" spans="2:9">
      <c r="B4522" s="1"/>
      <c r="C4522" s="29"/>
      <c r="D4522" s="27"/>
      <c r="E4522" s="27"/>
      <c r="F4522" s="27"/>
      <c r="G4522" s="1"/>
      <c r="H4522" s="1"/>
      <c r="I4522" s="1"/>
    </row>
    <row r="4523" spans="2:9">
      <c r="B4523" s="1"/>
      <c r="C4523" s="29"/>
      <c r="D4523" s="27"/>
      <c r="E4523" s="27"/>
      <c r="F4523" s="27"/>
      <c r="G4523" s="1"/>
      <c r="H4523" s="1"/>
      <c r="I4523" s="1"/>
    </row>
    <row r="4524" spans="2:9">
      <c r="B4524" s="1"/>
      <c r="C4524" s="29"/>
      <c r="D4524" s="27"/>
      <c r="E4524" s="27"/>
      <c r="F4524" s="27"/>
      <c r="G4524" s="1"/>
      <c r="H4524" s="1"/>
      <c r="I4524" s="1"/>
    </row>
    <row r="4525" spans="2:9">
      <c r="B4525" s="1"/>
      <c r="C4525" s="29"/>
      <c r="D4525" s="27"/>
      <c r="E4525" s="27"/>
      <c r="F4525" s="27"/>
      <c r="G4525" s="1"/>
      <c r="H4525" s="1"/>
      <c r="I4525" s="1"/>
    </row>
    <row r="4526" spans="2:9">
      <c r="B4526" s="1"/>
      <c r="C4526" s="29"/>
      <c r="D4526" s="27"/>
      <c r="E4526" s="27"/>
      <c r="F4526" s="27"/>
      <c r="G4526" s="1"/>
      <c r="H4526" s="1"/>
      <c r="I4526" s="1"/>
    </row>
    <row r="4527" spans="2:9">
      <c r="B4527" s="1"/>
      <c r="C4527" s="29"/>
      <c r="D4527" s="27"/>
      <c r="E4527" s="27"/>
      <c r="F4527" s="27"/>
      <c r="G4527" s="1"/>
      <c r="H4527" s="1"/>
      <c r="I4527" s="1"/>
    </row>
    <row r="4528" spans="2:9">
      <c r="B4528" s="1"/>
      <c r="C4528" s="29"/>
      <c r="D4528" s="27"/>
      <c r="E4528" s="27"/>
      <c r="F4528" s="27"/>
      <c r="G4528" s="1"/>
      <c r="H4528" s="1"/>
      <c r="I4528" s="1"/>
    </row>
    <row r="4529" spans="2:9">
      <c r="B4529" s="1"/>
      <c r="C4529" s="29"/>
      <c r="D4529" s="27"/>
      <c r="E4529" s="27"/>
      <c r="F4529" s="27"/>
      <c r="G4529" s="1"/>
      <c r="H4529" s="1"/>
      <c r="I4529" s="1"/>
    </row>
    <row r="4530" spans="2:9">
      <c r="B4530" s="1"/>
      <c r="C4530" s="29"/>
      <c r="D4530" s="27"/>
      <c r="E4530" s="27"/>
      <c r="F4530" s="27"/>
      <c r="G4530" s="1"/>
      <c r="H4530" s="1"/>
      <c r="I4530" s="1"/>
    </row>
    <row r="4531" spans="2:9">
      <c r="B4531" s="1"/>
      <c r="C4531" s="29"/>
      <c r="D4531" s="27"/>
      <c r="E4531" s="27"/>
      <c r="F4531" s="27"/>
      <c r="G4531" s="1"/>
      <c r="H4531" s="1"/>
      <c r="I4531" s="1"/>
    </row>
    <row r="4532" spans="2:9">
      <c r="B4532" s="1"/>
      <c r="C4532" s="29"/>
      <c r="D4532" s="27"/>
      <c r="E4532" s="27"/>
      <c r="F4532" s="27"/>
      <c r="G4532" s="1"/>
      <c r="H4532" s="1"/>
      <c r="I4532" s="1"/>
    </row>
    <row r="4533" spans="2:9">
      <c r="B4533" s="1"/>
      <c r="C4533" s="29"/>
      <c r="D4533" s="27"/>
      <c r="E4533" s="27"/>
      <c r="F4533" s="27"/>
      <c r="G4533" s="1"/>
      <c r="H4533" s="1"/>
      <c r="I4533" s="1"/>
    </row>
    <row r="4534" spans="2:9">
      <c r="B4534" s="1"/>
      <c r="C4534" s="29"/>
      <c r="D4534" s="27"/>
      <c r="E4534" s="27"/>
      <c r="F4534" s="27"/>
      <c r="G4534" s="1"/>
      <c r="H4534" s="1"/>
      <c r="I4534" s="1"/>
    </row>
    <row r="4535" spans="2:9">
      <c r="B4535" s="1"/>
      <c r="C4535" s="29"/>
      <c r="D4535" s="27"/>
      <c r="E4535" s="27"/>
      <c r="F4535" s="27"/>
      <c r="G4535" s="1"/>
      <c r="H4535" s="1"/>
      <c r="I4535" s="1"/>
    </row>
    <row r="4536" spans="2:9">
      <c r="B4536" s="1"/>
      <c r="C4536" s="29"/>
      <c r="D4536" s="27"/>
      <c r="E4536" s="27"/>
      <c r="F4536" s="27"/>
      <c r="G4536" s="1"/>
      <c r="H4536" s="1"/>
      <c r="I4536" s="1"/>
    </row>
    <row r="4537" spans="2:9">
      <c r="B4537" s="1"/>
      <c r="C4537" s="29"/>
      <c r="D4537" s="27"/>
      <c r="E4537" s="27"/>
      <c r="F4537" s="27"/>
      <c r="G4537" s="1"/>
      <c r="H4537" s="1"/>
      <c r="I4537" s="1"/>
    </row>
    <row r="4538" spans="2:9">
      <c r="B4538" s="1"/>
      <c r="C4538" s="29"/>
      <c r="D4538" s="27"/>
      <c r="E4538" s="27"/>
      <c r="F4538" s="27"/>
      <c r="G4538" s="1"/>
      <c r="H4538" s="1"/>
      <c r="I4538" s="1"/>
    </row>
    <row r="4539" spans="2:9">
      <c r="B4539" s="1"/>
      <c r="C4539" s="29"/>
      <c r="D4539" s="27"/>
      <c r="E4539" s="27"/>
      <c r="F4539" s="27"/>
      <c r="G4539" s="1"/>
      <c r="H4539" s="1"/>
      <c r="I4539" s="1"/>
    </row>
    <row r="4540" spans="2:9">
      <c r="B4540" s="1"/>
      <c r="C4540" s="29"/>
      <c r="D4540" s="27"/>
      <c r="E4540" s="27"/>
      <c r="F4540" s="27"/>
      <c r="G4540" s="1"/>
      <c r="H4540" s="1"/>
      <c r="I4540" s="1"/>
    </row>
    <row r="4541" spans="2:9">
      <c r="B4541" s="1"/>
      <c r="C4541" s="29"/>
      <c r="D4541" s="27"/>
      <c r="E4541" s="27"/>
      <c r="F4541" s="27"/>
      <c r="G4541" s="1"/>
      <c r="H4541" s="1"/>
      <c r="I4541" s="1"/>
    </row>
    <row r="4542" spans="2:9">
      <c r="B4542" s="1"/>
      <c r="C4542" s="29"/>
      <c r="D4542" s="27"/>
      <c r="E4542" s="27"/>
      <c r="F4542" s="27"/>
      <c r="G4542" s="1"/>
      <c r="H4542" s="1"/>
      <c r="I4542" s="1"/>
    </row>
    <row r="4543" spans="2:9">
      <c r="B4543" s="1"/>
      <c r="C4543" s="29"/>
      <c r="D4543" s="27"/>
      <c r="E4543" s="27"/>
      <c r="F4543" s="27"/>
      <c r="G4543" s="1"/>
      <c r="H4543" s="1"/>
      <c r="I4543" s="1"/>
    </row>
    <row r="4544" spans="2:9">
      <c r="B4544" s="1"/>
      <c r="C4544" s="29"/>
      <c r="D4544" s="27"/>
      <c r="E4544" s="27"/>
      <c r="F4544" s="27"/>
      <c r="G4544" s="1"/>
      <c r="H4544" s="1"/>
      <c r="I4544" s="1"/>
    </row>
    <row r="4545" spans="2:9">
      <c r="B4545" s="1"/>
      <c r="C4545" s="29"/>
      <c r="D4545" s="27"/>
      <c r="E4545" s="27"/>
      <c r="F4545" s="27"/>
      <c r="G4545" s="1"/>
      <c r="H4545" s="1"/>
      <c r="I4545" s="1"/>
    </row>
    <row r="4546" spans="2:9">
      <c r="B4546" s="1"/>
      <c r="C4546" s="29"/>
      <c r="D4546" s="27"/>
      <c r="E4546" s="27"/>
      <c r="F4546" s="27"/>
      <c r="G4546" s="1"/>
      <c r="H4546" s="1"/>
      <c r="I4546" s="1"/>
    </row>
    <row r="4547" spans="2:9">
      <c r="B4547" s="1"/>
      <c r="C4547" s="29"/>
      <c r="D4547" s="27"/>
      <c r="E4547" s="27"/>
      <c r="F4547" s="27"/>
      <c r="G4547" s="1"/>
      <c r="H4547" s="1"/>
      <c r="I4547" s="1"/>
    </row>
    <row r="4548" spans="2:9">
      <c r="B4548" s="1"/>
      <c r="C4548" s="29"/>
      <c r="D4548" s="27"/>
      <c r="E4548" s="27"/>
      <c r="F4548" s="27"/>
      <c r="G4548" s="1"/>
      <c r="H4548" s="1"/>
      <c r="I4548" s="1"/>
    </row>
    <row r="4549" spans="2:9">
      <c r="B4549" s="1"/>
      <c r="C4549" s="29"/>
      <c r="D4549" s="27"/>
      <c r="E4549" s="27"/>
      <c r="F4549" s="27"/>
      <c r="G4549" s="1"/>
      <c r="H4549" s="1"/>
      <c r="I4549" s="1"/>
    </row>
    <row r="4550" spans="2:9">
      <c r="B4550" s="1"/>
      <c r="C4550" s="29"/>
      <c r="D4550" s="27"/>
      <c r="E4550" s="27"/>
      <c r="F4550" s="27"/>
      <c r="G4550" s="1"/>
      <c r="H4550" s="1"/>
      <c r="I4550" s="1"/>
    </row>
    <row r="4551" spans="2:9">
      <c r="B4551" s="1"/>
      <c r="C4551" s="29"/>
      <c r="D4551" s="27"/>
      <c r="E4551" s="27"/>
      <c r="F4551" s="27"/>
      <c r="G4551" s="1"/>
      <c r="H4551" s="1"/>
      <c r="I4551" s="1"/>
    </row>
    <row r="4552" spans="2:9">
      <c r="B4552" s="1"/>
      <c r="C4552" s="29"/>
      <c r="D4552" s="27"/>
      <c r="E4552" s="27"/>
      <c r="F4552" s="27"/>
      <c r="G4552" s="1"/>
      <c r="H4552" s="1"/>
      <c r="I4552" s="1"/>
    </row>
    <row r="4553" spans="2:9">
      <c r="B4553" s="1"/>
      <c r="C4553" s="29"/>
      <c r="D4553" s="27"/>
      <c r="E4553" s="27"/>
      <c r="F4553" s="27"/>
      <c r="G4553" s="1"/>
      <c r="H4553" s="1"/>
      <c r="I4553" s="1"/>
    </row>
    <row r="4554" spans="2:9">
      <c r="B4554" s="1"/>
      <c r="C4554" s="29"/>
      <c r="D4554" s="27"/>
      <c r="E4554" s="27"/>
      <c r="F4554" s="27"/>
      <c r="G4554" s="1"/>
      <c r="H4554" s="1"/>
      <c r="I4554" s="1"/>
    </row>
    <row r="4555" spans="2:9">
      <c r="B4555" s="1"/>
      <c r="C4555" s="29"/>
      <c r="D4555" s="27"/>
      <c r="E4555" s="27"/>
      <c r="F4555" s="27"/>
      <c r="G4555" s="1"/>
      <c r="H4555" s="1"/>
      <c r="I4555" s="1"/>
    </row>
    <row r="4556" spans="2:9">
      <c r="B4556" s="1"/>
      <c r="C4556" s="29"/>
      <c r="D4556" s="27"/>
      <c r="E4556" s="27"/>
      <c r="F4556" s="27"/>
      <c r="G4556" s="1"/>
      <c r="H4556" s="1"/>
      <c r="I4556" s="1"/>
    </row>
    <row r="4557" spans="2:9">
      <c r="B4557" s="1"/>
      <c r="C4557" s="29"/>
      <c r="D4557" s="27"/>
      <c r="E4557" s="27"/>
      <c r="F4557" s="27"/>
      <c r="G4557" s="1"/>
      <c r="H4557" s="1"/>
      <c r="I4557" s="1"/>
    </row>
    <row r="4558" spans="2:9">
      <c r="B4558" s="1"/>
      <c r="C4558" s="29"/>
      <c r="D4558" s="27"/>
      <c r="E4558" s="27"/>
      <c r="F4558" s="27"/>
      <c r="G4558" s="1"/>
      <c r="H4558" s="1"/>
      <c r="I4558" s="1"/>
    </row>
    <row r="4559" spans="2:9">
      <c r="B4559" s="1"/>
      <c r="C4559" s="29"/>
      <c r="D4559" s="27"/>
      <c r="E4559" s="27"/>
      <c r="F4559" s="27"/>
      <c r="G4559" s="1"/>
      <c r="H4559" s="1"/>
      <c r="I4559" s="1"/>
    </row>
    <row r="4560" spans="2:9">
      <c r="B4560" s="1"/>
      <c r="C4560" s="29"/>
      <c r="D4560" s="27"/>
      <c r="E4560" s="27"/>
      <c r="F4560" s="27"/>
      <c r="G4560" s="1"/>
      <c r="H4560" s="1"/>
      <c r="I4560" s="1"/>
    </row>
    <row r="4561" spans="2:9">
      <c r="B4561" s="1"/>
      <c r="C4561" s="29"/>
      <c r="D4561" s="27"/>
      <c r="E4561" s="27"/>
      <c r="F4561" s="27"/>
      <c r="G4561" s="1"/>
      <c r="H4561" s="1"/>
      <c r="I4561" s="1"/>
    </row>
    <row r="4562" spans="2:9">
      <c r="B4562" s="1"/>
      <c r="C4562" s="29"/>
      <c r="D4562" s="27"/>
      <c r="E4562" s="27"/>
      <c r="F4562" s="27"/>
      <c r="G4562" s="1"/>
      <c r="H4562" s="1"/>
      <c r="I4562" s="1"/>
    </row>
    <row r="4563" spans="2:9">
      <c r="B4563" s="1"/>
      <c r="C4563" s="29"/>
      <c r="D4563" s="27"/>
      <c r="E4563" s="27"/>
      <c r="F4563" s="27"/>
      <c r="G4563" s="1"/>
      <c r="H4563" s="1"/>
      <c r="I4563" s="1"/>
    </row>
    <row r="4564" spans="2:9">
      <c r="B4564" s="1"/>
      <c r="C4564" s="29"/>
      <c r="D4564" s="27"/>
      <c r="E4564" s="27"/>
      <c r="F4564" s="27"/>
      <c r="G4564" s="1"/>
      <c r="H4564" s="1"/>
      <c r="I4564" s="1"/>
    </row>
    <row r="4565" spans="2:9">
      <c r="B4565" s="1"/>
      <c r="C4565" s="29"/>
      <c r="D4565" s="27"/>
      <c r="E4565" s="27"/>
      <c r="F4565" s="27"/>
      <c r="G4565" s="1"/>
      <c r="H4565" s="1"/>
      <c r="I4565" s="1"/>
    </row>
    <row r="4566" spans="2:9">
      <c r="B4566" s="1"/>
      <c r="C4566" s="29"/>
      <c r="D4566" s="27"/>
      <c r="E4566" s="27"/>
      <c r="F4566" s="27"/>
      <c r="G4566" s="1"/>
      <c r="H4566" s="1"/>
      <c r="I4566" s="1"/>
    </row>
    <row r="4567" spans="2:9">
      <c r="B4567" s="1"/>
      <c r="C4567" s="29"/>
      <c r="D4567" s="27"/>
      <c r="E4567" s="27"/>
      <c r="F4567" s="27"/>
      <c r="G4567" s="1"/>
      <c r="H4567" s="1"/>
      <c r="I4567" s="1"/>
    </row>
    <row r="4568" spans="2:9">
      <c r="B4568" s="1"/>
      <c r="C4568" s="29"/>
      <c r="D4568" s="27"/>
      <c r="E4568" s="27"/>
      <c r="F4568" s="27"/>
      <c r="G4568" s="1"/>
      <c r="H4568" s="1"/>
      <c r="I4568" s="1"/>
    </row>
    <row r="4569" spans="2:9">
      <c r="B4569" s="1"/>
      <c r="C4569" s="29"/>
      <c r="D4569" s="27"/>
      <c r="E4569" s="27"/>
      <c r="F4569" s="27"/>
      <c r="G4569" s="1"/>
      <c r="H4569" s="1"/>
      <c r="I4569" s="1"/>
    </row>
    <row r="4570" spans="2:9">
      <c r="B4570" s="1"/>
      <c r="C4570" s="29"/>
      <c r="D4570" s="27"/>
      <c r="E4570" s="27"/>
      <c r="F4570" s="27"/>
      <c r="G4570" s="1"/>
      <c r="H4570" s="1"/>
      <c r="I4570" s="1"/>
    </row>
    <row r="4571" spans="2:9">
      <c r="B4571" s="1"/>
      <c r="C4571" s="29"/>
      <c r="D4571" s="27"/>
      <c r="E4571" s="27"/>
      <c r="F4571" s="27"/>
      <c r="G4571" s="1"/>
      <c r="H4571" s="1"/>
      <c r="I4571" s="1"/>
    </row>
    <row r="4572" spans="2:9">
      <c r="B4572" s="1"/>
      <c r="C4572" s="29"/>
      <c r="D4572" s="27"/>
      <c r="E4572" s="27"/>
      <c r="F4572" s="27"/>
      <c r="G4572" s="1"/>
      <c r="H4572" s="1"/>
      <c r="I4572" s="1"/>
    </row>
    <row r="4573" spans="2:9">
      <c r="B4573" s="1"/>
      <c r="C4573" s="29"/>
      <c r="D4573" s="27"/>
      <c r="E4573" s="27"/>
      <c r="F4573" s="27"/>
      <c r="G4573" s="1"/>
      <c r="H4573" s="1"/>
      <c r="I4573" s="1"/>
    </row>
    <row r="4574" spans="2:9">
      <c r="B4574" s="1"/>
      <c r="C4574" s="29"/>
      <c r="D4574" s="27"/>
      <c r="E4574" s="27"/>
      <c r="F4574" s="27"/>
      <c r="G4574" s="1"/>
      <c r="H4574" s="1"/>
      <c r="I4574" s="1"/>
    </row>
    <row r="4575" spans="2:9">
      <c r="B4575" s="1"/>
      <c r="C4575" s="29"/>
      <c r="D4575" s="27"/>
      <c r="E4575" s="27"/>
      <c r="F4575" s="27"/>
      <c r="G4575" s="1"/>
      <c r="H4575" s="1"/>
      <c r="I4575" s="1"/>
    </row>
    <row r="4576" spans="2:9">
      <c r="B4576" s="1"/>
      <c r="C4576" s="29"/>
      <c r="D4576" s="27"/>
      <c r="E4576" s="27"/>
      <c r="F4576" s="27"/>
      <c r="G4576" s="1"/>
      <c r="H4576" s="1"/>
      <c r="I4576" s="1"/>
    </row>
    <row r="4577" spans="2:9">
      <c r="B4577" s="1"/>
      <c r="C4577" s="29"/>
      <c r="D4577" s="27"/>
      <c r="E4577" s="27"/>
      <c r="F4577" s="27"/>
      <c r="G4577" s="1"/>
      <c r="H4577" s="1"/>
      <c r="I4577" s="1"/>
    </row>
    <row r="4578" spans="2:9">
      <c r="B4578" s="1"/>
      <c r="C4578" s="29"/>
      <c r="D4578" s="27"/>
      <c r="E4578" s="27"/>
      <c r="F4578" s="27"/>
      <c r="G4578" s="1"/>
      <c r="H4578" s="1"/>
      <c r="I4578" s="1"/>
    </row>
    <row r="4579" spans="2:9">
      <c r="B4579" s="1"/>
      <c r="C4579" s="29"/>
      <c r="D4579" s="27"/>
      <c r="E4579" s="27"/>
      <c r="F4579" s="27"/>
      <c r="G4579" s="1"/>
      <c r="H4579" s="1"/>
      <c r="I4579" s="1"/>
    </row>
    <row r="4580" spans="2:9">
      <c r="B4580" s="1"/>
      <c r="C4580" s="29"/>
      <c r="D4580" s="27"/>
      <c r="E4580" s="27"/>
      <c r="F4580" s="27"/>
      <c r="G4580" s="1"/>
      <c r="H4580" s="1"/>
      <c r="I4580" s="1"/>
    </row>
    <row r="4581" spans="2:9">
      <c r="B4581" s="1"/>
      <c r="C4581" s="29"/>
      <c r="D4581" s="27"/>
      <c r="E4581" s="27"/>
      <c r="F4581" s="27"/>
      <c r="G4581" s="1"/>
      <c r="H4581" s="1"/>
      <c r="I4581" s="1"/>
    </row>
    <row r="4582" spans="2:9">
      <c r="B4582" s="1"/>
      <c r="C4582" s="29"/>
      <c r="D4582" s="27"/>
      <c r="E4582" s="27"/>
      <c r="F4582" s="27"/>
      <c r="G4582" s="1"/>
      <c r="H4582" s="1"/>
      <c r="I4582" s="1"/>
    </row>
    <row r="4583" spans="2:9">
      <c r="B4583" s="1"/>
      <c r="C4583" s="29"/>
      <c r="D4583" s="27"/>
      <c r="E4583" s="27"/>
      <c r="F4583" s="27"/>
      <c r="G4583" s="1"/>
      <c r="H4583" s="1"/>
      <c r="I4583" s="1"/>
    </row>
    <row r="4584" spans="2:9">
      <c r="B4584" s="1"/>
      <c r="C4584" s="29"/>
      <c r="D4584" s="27"/>
      <c r="E4584" s="27"/>
      <c r="F4584" s="27"/>
      <c r="G4584" s="1"/>
      <c r="H4584" s="1"/>
      <c r="I4584" s="1"/>
    </row>
    <row r="4585" spans="2:9">
      <c r="B4585" s="1"/>
      <c r="C4585" s="29"/>
      <c r="D4585" s="27"/>
      <c r="E4585" s="27"/>
      <c r="F4585" s="27"/>
      <c r="G4585" s="1"/>
      <c r="H4585" s="1"/>
      <c r="I4585" s="1"/>
    </row>
    <row r="4586" spans="2:9">
      <c r="B4586" s="1"/>
      <c r="C4586" s="29"/>
      <c r="D4586" s="27"/>
      <c r="E4586" s="27"/>
      <c r="F4586" s="27"/>
      <c r="G4586" s="1"/>
      <c r="H4586" s="1"/>
      <c r="I4586" s="1"/>
    </row>
    <row r="4587" spans="2:9">
      <c r="B4587" s="1"/>
      <c r="C4587" s="29"/>
      <c r="D4587" s="27"/>
      <c r="E4587" s="27"/>
      <c r="F4587" s="27"/>
      <c r="G4587" s="1"/>
      <c r="H4587" s="1"/>
      <c r="I4587" s="1"/>
    </row>
    <row r="4588" spans="2:9">
      <c r="B4588" s="1"/>
      <c r="C4588" s="29"/>
      <c r="D4588" s="27"/>
      <c r="E4588" s="27"/>
      <c r="F4588" s="27"/>
      <c r="G4588" s="1"/>
      <c r="H4588" s="1"/>
      <c r="I4588" s="1"/>
    </row>
    <row r="4589" spans="2:9">
      <c r="B4589" s="1"/>
      <c r="C4589" s="29"/>
      <c r="D4589" s="27"/>
      <c r="E4589" s="27"/>
      <c r="F4589" s="27"/>
      <c r="G4589" s="1"/>
      <c r="H4589" s="1"/>
      <c r="I4589" s="1"/>
    </row>
    <row r="4590" spans="2:9">
      <c r="B4590" s="1"/>
      <c r="C4590" s="29"/>
      <c r="D4590" s="27"/>
      <c r="E4590" s="27"/>
      <c r="F4590" s="27"/>
      <c r="G4590" s="1"/>
      <c r="H4590" s="1"/>
      <c r="I4590" s="1"/>
    </row>
    <row r="4591" spans="2:9">
      <c r="B4591" s="1"/>
      <c r="C4591" s="29"/>
      <c r="D4591" s="27"/>
      <c r="E4591" s="27"/>
      <c r="F4591" s="27"/>
      <c r="G4591" s="1"/>
      <c r="H4591" s="1"/>
      <c r="I4591" s="1"/>
    </row>
    <row r="4592" spans="2:9">
      <c r="B4592" s="1"/>
      <c r="C4592" s="29"/>
      <c r="D4592" s="27"/>
      <c r="E4592" s="27"/>
      <c r="F4592" s="27"/>
      <c r="G4592" s="1"/>
      <c r="H4592" s="1"/>
      <c r="I4592" s="1"/>
    </row>
    <row r="4593" spans="2:9">
      <c r="B4593" s="1"/>
      <c r="C4593" s="29"/>
      <c r="D4593" s="27"/>
      <c r="E4593" s="27"/>
      <c r="F4593" s="27"/>
      <c r="G4593" s="1"/>
      <c r="H4593" s="1"/>
      <c r="I4593" s="1"/>
    </row>
    <row r="4594" spans="2:9">
      <c r="B4594" s="1"/>
      <c r="C4594" s="29"/>
      <c r="D4594" s="27"/>
      <c r="E4594" s="27"/>
      <c r="F4594" s="27"/>
      <c r="G4594" s="1"/>
      <c r="H4594" s="1"/>
      <c r="I4594" s="1"/>
    </row>
    <row r="4595" spans="2:9">
      <c r="B4595" s="1"/>
      <c r="C4595" s="29"/>
      <c r="D4595" s="27"/>
      <c r="E4595" s="27"/>
      <c r="F4595" s="27"/>
      <c r="G4595" s="1"/>
      <c r="H4595" s="1"/>
      <c r="I4595" s="1"/>
    </row>
    <row r="4596" spans="2:9">
      <c r="B4596" s="1"/>
      <c r="C4596" s="29"/>
      <c r="D4596" s="27"/>
      <c r="E4596" s="27"/>
      <c r="F4596" s="27"/>
      <c r="G4596" s="1"/>
      <c r="H4596" s="1"/>
      <c r="I4596" s="1"/>
    </row>
    <row r="4597" spans="2:9">
      <c r="B4597" s="1"/>
      <c r="C4597" s="29"/>
      <c r="D4597" s="27"/>
      <c r="E4597" s="27"/>
      <c r="F4597" s="27"/>
      <c r="G4597" s="1"/>
      <c r="H4597" s="1"/>
      <c r="I4597" s="1"/>
    </row>
    <row r="4598" spans="2:9">
      <c r="B4598" s="1"/>
      <c r="C4598" s="29"/>
      <c r="D4598" s="27"/>
      <c r="E4598" s="27"/>
      <c r="F4598" s="27"/>
      <c r="G4598" s="1"/>
      <c r="H4598" s="1"/>
      <c r="I4598" s="1"/>
    </row>
    <row r="4599" spans="2:9">
      <c r="B4599" s="1"/>
      <c r="C4599" s="29"/>
      <c r="D4599" s="27"/>
      <c r="E4599" s="27"/>
      <c r="F4599" s="27"/>
      <c r="G4599" s="1"/>
      <c r="H4599" s="1"/>
      <c r="I4599" s="1"/>
    </row>
    <row r="4600" spans="2:9">
      <c r="B4600" s="1"/>
      <c r="C4600" s="29"/>
      <c r="D4600" s="27"/>
      <c r="E4600" s="27"/>
      <c r="F4600" s="27"/>
      <c r="G4600" s="1"/>
      <c r="H4600" s="1"/>
      <c r="I4600" s="1"/>
    </row>
    <row r="4601" spans="2:9">
      <c r="B4601" s="1"/>
      <c r="C4601" s="29"/>
      <c r="D4601" s="27"/>
      <c r="E4601" s="27"/>
      <c r="F4601" s="27"/>
      <c r="G4601" s="1"/>
      <c r="H4601" s="1"/>
      <c r="I4601" s="1"/>
    </row>
    <row r="4602" spans="2:9">
      <c r="B4602" s="1"/>
      <c r="C4602" s="29"/>
      <c r="D4602" s="27"/>
      <c r="E4602" s="27"/>
      <c r="F4602" s="27"/>
      <c r="G4602" s="1"/>
      <c r="H4602" s="1"/>
      <c r="I4602" s="1"/>
    </row>
    <row r="4603" spans="2:9">
      <c r="B4603" s="1"/>
      <c r="C4603" s="29"/>
      <c r="D4603" s="27"/>
      <c r="E4603" s="27"/>
      <c r="F4603" s="27"/>
      <c r="G4603" s="1"/>
      <c r="H4603" s="1"/>
      <c r="I4603" s="1"/>
    </row>
    <row r="4604" spans="2:9">
      <c r="B4604" s="1"/>
      <c r="C4604" s="29"/>
      <c r="D4604" s="27"/>
      <c r="E4604" s="27"/>
      <c r="F4604" s="27"/>
      <c r="G4604" s="1"/>
      <c r="H4604" s="1"/>
      <c r="I4604" s="1"/>
    </row>
    <row r="4605" spans="2:9">
      <c r="B4605" s="1"/>
      <c r="C4605" s="29"/>
      <c r="D4605" s="27"/>
      <c r="E4605" s="27"/>
      <c r="F4605" s="27"/>
      <c r="G4605" s="1"/>
      <c r="H4605" s="1"/>
      <c r="I4605" s="1"/>
    </row>
    <row r="4606" spans="2:9">
      <c r="B4606" s="1"/>
      <c r="C4606" s="29"/>
      <c r="D4606" s="27"/>
      <c r="E4606" s="27"/>
      <c r="F4606" s="27"/>
      <c r="G4606" s="1"/>
      <c r="H4606" s="1"/>
      <c r="I4606" s="1"/>
    </row>
    <row r="4607" spans="2:9">
      <c r="B4607" s="1"/>
      <c r="C4607" s="29"/>
      <c r="D4607" s="27"/>
      <c r="E4607" s="27"/>
      <c r="F4607" s="27"/>
      <c r="G4607" s="1"/>
      <c r="H4607" s="1"/>
      <c r="I4607" s="1"/>
    </row>
    <row r="4608" spans="2:9">
      <c r="B4608" s="1"/>
      <c r="C4608" s="29"/>
      <c r="D4608" s="27"/>
      <c r="E4608" s="27"/>
      <c r="F4608" s="27"/>
      <c r="G4608" s="1"/>
      <c r="H4608" s="1"/>
      <c r="I4608" s="1"/>
    </row>
    <row r="4609" spans="2:9">
      <c r="B4609" s="1"/>
      <c r="C4609" s="29"/>
      <c r="D4609" s="27"/>
      <c r="E4609" s="27"/>
      <c r="F4609" s="27"/>
      <c r="G4609" s="1"/>
      <c r="H4609" s="1"/>
      <c r="I4609" s="1"/>
    </row>
    <row r="4610" spans="2:9">
      <c r="B4610" s="1"/>
      <c r="C4610" s="29"/>
      <c r="D4610" s="27"/>
      <c r="E4610" s="27"/>
      <c r="F4610" s="27"/>
      <c r="G4610" s="1"/>
      <c r="H4610" s="1"/>
      <c r="I4610" s="1"/>
    </row>
    <row r="4611" spans="2:9">
      <c r="B4611" s="1"/>
      <c r="C4611" s="29"/>
      <c r="D4611" s="27"/>
      <c r="E4611" s="27"/>
      <c r="F4611" s="27"/>
      <c r="G4611" s="1"/>
      <c r="H4611" s="1"/>
      <c r="I4611" s="1"/>
    </row>
    <row r="4612" spans="2:9">
      <c r="B4612" s="1"/>
      <c r="C4612" s="29"/>
      <c r="D4612" s="27"/>
      <c r="E4612" s="27"/>
      <c r="F4612" s="27"/>
      <c r="G4612" s="1"/>
      <c r="H4612" s="1"/>
      <c r="I4612" s="1"/>
    </row>
    <row r="4613" spans="2:9">
      <c r="B4613" s="1"/>
      <c r="C4613" s="29"/>
      <c r="D4613" s="27"/>
      <c r="E4613" s="27"/>
      <c r="F4613" s="27"/>
      <c r="G4613" s="1"/>
      <c r="H4613" s="1"/>
      <c r="I4613" s="1"/>
    </row>
    <row r="4614" spans="2:9">
      <c r="B4614" s="1"/>
      <c r="C4614" s="29"/>
      <c r="D4614" s="27"/>
      <c r="E4614" s="27"/>
      <c r="F4614" s="27"/>
      <c r="G4614" s="1"/>
      <c r="H4614" s="1"/>
      <c r="I4614" s="1"/>
    </row>
    <row r="4615" spans="2:9">
      <c r="B4615" s="1"/>
      <c r="C4615" s="29"/>
      <c r="D4615" s="27"/>
      <c r="E4615" s="27"/>
      <c r="F4615" s="27"/>
      <c r="G4615" s="1"/>
      <c r="H4615" s="1"/>
      <c r="I4615" s="1"/>
    </row>
    <row r="4616" spans="2:9">
      <c r="B4616" s="1"/>
      <c r="C4616" s="29"/>
      <c r="D4616" s="27"/>
      <c r="E4616" s="27"/>
      <c r="F4616" s="27"/>
      <c r="G4616" s="1"/>
      <c r="H4616" s="1"/>
      <c r="I4616" s="1"/>
    </row>
    <row r="4617" spans="2:9">
      <c r="B4617" s="1"/>
      <c r="C4617" s="29"/>
      <c r="D4617" s="27"/>
      <c r="E4617" s="27"/>
      <c r="F4617" s="27"/>
      <c r="G4617" s="1"/>
      <c r="H4617" s="1"/>
      <c r="I4617" s="1"/>
    </row>
    <row r="4618" spans="2:9">
      <c r="B4618" s="1"/>
      <c r="C4618" s="29"/>
      <c r="D4618" s="27"/>
      <c r="E4618" s="27"/>
      <c r="F4618" s="27"/>
      <c r="G4618" s="1"/>
      <c r="H4618" s="1"/>
      <c r="I4618" s="1"/>
    </row>
    <row r="4619" spans="2:9">
      <c r="B4619" s="1"/>
      <c r="C4619" s="29"/>
      <c r="D4619" s="27"/>
      <c r="E4619" s="27"/>
      <c r="F4619" s="27"/>
      <c r="G4619" s="1"/>
      <c r="H4619" s="1"/>
      <c r="I4619" s="1"/>
    </row>
    <row r="4620" spans="2:9">
      <c r="B4620" s="1"/>
      <c r="C4620" s="29"/>
      <c r="D4620" s="27"/>
      <c r="E4620" s="27"/>
      <c r="F4620" s="27"/>
      <c r="G4620" s="1"/>
      <c r="H4620" s="1"/>
      <c r="I4620" s="1"/>
    </row>
    <row r="4621" spans="2:9">
      <c r="B4621" s="1"/>
      <c r="C4621" s="29"/>
      <c r="D4621" s="27"/>
      <c r="E4621" s="27"/>
      <c r="F4621" s="27"/>
      <c r="G4621" s="1"/>
      <c r="H4621" s="1"/>
      <c r="I4621" s="1"/>
    </row>
    <row r="4622" spans="2:9">
      <c r="B4622" s="1"/>
      <c r="C4622" s="29"/>
      <c r="D4622" s="27"/>
      <c r="E4622" s="27"/>
      <c r="F4622" s="27"/>
      <c r="G4622" s="1"/>
      <c r="H4622" s="1"/>
      <c r="I4622" s="1"/>
    </row>
    <row r="4623" spans="2:9">
      <c r="B4623" s="1"/>
      <c r="C4623" s="29"/>
      <c r="D4623" s="27"/>
      <c r="E4623" s="27"/>
      <c r="F4623" s="27"/>
      <c r="G4623" s="1"/>
      <c r="H4623" s="1"/>
      <c r="I4623" s="1"/>
    </row>
    <row r="4624" spans="2:9">
      <c r="B4624" s="1"/>
      <c r="C4624" s="29"/>
      <c r="D4624" s="27"/>
      <c r="E4624" s="27"/>
      <c r="F4624" s="27"/>
      <c r="G4624" s="1"/>
      <c r="H4624" s="1"/>
      <c r="I4624" s="1"/>
    </row>
    <row r="4625" spans="2:9">
      <c r="B4625" s="1"/>
      <c r="C4625" s="29"/>
      <c r="D4625" s="27"/>
      <c r="E4625" s="27"/>
      <c r="F4625" s="27"/>
      <c r="G4625" s="1"/>
      <c r="H4625" s="1"/>
      <c r="I4625" s="1"/>
    </row>
    <row r="4626" spans="2:9">
      <c r="B4626" s="1"/>
      <c r="C4626" s="29"/>
      <c r="D4626" s="27"/>
      <c r="E4626" s="27"/>
      <c r="F4626" s="27"/>
      <c r="G4626" s="1"/>
      <c r="H4626" s="1"/>
      <c r="I4626" s="1"/>
    </row>
    <row r="4627" spans="2:9">
      <c r="B4627" s="1"/>
      <c r="C4627" s="29"/>
      <c r="D4627" s="27"/>
      <c r="E4627" s="27"/>
      <c r="F4627" s="27"/>
      <c r="G4627" s="1"/>
      <c r="H4627" s="1"/>
      <c r="I4627" s="1"/>
    </row>
    <row r="4628" spans="2:9">
      <c r="B4628" s="1"/>
      <c r="C4628" s="29"/>
      <c r="D4628" s="27"/>
      <c r="E4628" s="27"/>
      <c r="F4628" s="27"/>
      <c r="G4628" s="1"/>
      <c r="H4628" s="1"/>
      <c r="I4628" s="1"/>
    </row>
    <row r="4629" spans="2:9">
      <c r="B4629" s="1"/>
      <c r="C4629" s="29"/>
      <c r="D4629" s="27"/>
      <c r="E4629" s="27"/>
      <c r="F4629" s="27"/>
      <c r="G4629" s="1"/>
      <c r="H4629" s="1"/>
      <c r="I4629" s="1"/>
    </row>
    <row r="4630" spans="2:9">
      <c r="B4630" s="1"/>
      <c r="C4630" s="29"/>
      <c r="D4630" s="27"/>
      <c r="E4630" s="27"/>
      <c r="F4630" s="27"/>
      <c r="G4630" s="1"/>
      <c r="H4630" s="1"/>
      <c r="I4630" s="1"/>
    </row>
    <row r="4631" spans="2:9">
      <c r="B4631" s="1"/>
      <c r="C4631" s="29"/>
      <c r="D4631" s="27"/>
      <c r="E4631" s="27"/>
      <c r="F4631" s="27"/>
      <c r="G4631" s="1"/>
      <c r="H4631" s="1"/>
      <c r="I4631" s="1"/>
    </row>
    <row r="4632" spans="2:9">
      <c r="B4632" s="1"/>
      <c r="C4632" s="29"/>
      <c r="D4632" s="27"/>
      <c r="E4632" s="27"/>
      <c r="F4632" s="27"/>
      <c r="G4632" s="1"/>
      <c r="H4632" s="1"/>
      <c r="I4632" s="1"/>
    </row>
    <row r="4633" spans="2:9">
      <c r="B4633" s="1"/>
      <c r="C4633" s="29"/>
      <c r="D4633" s="27"/>
      <c r="E4633" s="27"/>
      <c r="F4633" s="27"/>
      <c r="G4633" s="1"/>
      <c r="H4633" s="1"/>
      <c r="I4633" s="1"/>
    </row>
    <row r="4634" spans="2:9">
      <c r="B4634" s="1"/>
      <c r="C4634" s="29"/>
      <c r="D4634" s="27"/>
      <c r="E4634" s="27"/>
      <c r="F4634" s="27"/>
      <c r="G4634" s="1"/>
      <c r="H4634" s="1"/>
      <c r="I4634" s="1"/>
    </row>
    <row r="4635" spans="2:9">
      <c r="B4635" s="1"/>
      <c r="C4635" s="29"/>
      <c r="D4635" s="27"/>
      <c r="E4635" s="27"/>
      <c r="F4635" s="27"/>
      <c r="G4635" s="1"/>
      <c r="H4635" s="1"/>
      <c r="I4635" s="1"/>
    </row>
    <row r="4636" spans="2:9">
      <c r="B4636" s="1"/>
      <c r="C4636" s="29"/>
      <c r="D4636" s="27"/>
      <c r="E4636" s="27"/>
      <c r="F4636" s="27"/>
      <c r="G4636" s="1"/>
      <c r="H4636" s="1"/>
      <c r="I4636" s="1"/>
    </row>
    <row r="4637" spans="2:9">
      <c r="B4637" s="1"/>
      <c r="C4637" s="29"/>
      <c r="D4637" s="27"/>
      <c r="E4637" s="27"/>
      <c r="F4637" s="27"/>
      <c r="G4637" s="1"/>
      <c r="H4637" s="1"/>
      <c r="I4637" s="1"/>
    </row>
    <row r="4638" spans="2:9">
      <c r="B4638" s="1"/>
      <c r="C4638" s="29"/>
      <c r="D4638" s="27"/>
      <c r="E4638" s="27"/>
      <c r="F4638" s="27"/>
      <c r="G4638" s="1"/>
      <c r="H4638" s="1"/>
      <c r="I4638" s="1"/>
    </row>
    <row r="4639" spans="2:9">
      <c r="B4639" s="1"/>
      <c r="C4639" s="29"/>
      <c r="D4639" s="27"/>
      <c r="E4639" s="27"/>
      <c r="F4639" s="27"/>
      <c r="G4639" s="1"/>
      <c r="H4639" s="1"/>
      <c r="I4639" s="1"/>
    </row>
    <row r="4640" spans="2:9">
      <c r="B4640" s="1"/>
      <c r="C4640" s="29"/>
      <c r="D4640" s="27"/>
      <c r="E4640" s="27"/>
      <c r="F4640" s="27"/>
      <c r="G4640" s="1"/>
      <c r="H4640" s="1"/>
      <c r="I4640" s="1"/>
    </row>
    <row r="4641" spans="2:9">
      <c r="B4641" s="1"/>
      <c r="C4641" s="29"/>
      <c r="D4641" s="27"/>
      <c r="E4641" s="27"/>
      <c r="F4641" s="27"/>
      <c r="G4641" s="1"/>
      <c r="H4641" s="1"/>
      <c r="I4641" s="1"/>
    </row>
    <row r="4642" spans="2:9">
      <c r="B4642" s="1"/>
      <c r="C4642" s="29"/>
      <c r="D4642" s="27"/>
      <c r="E4642" s="27"/>
      <c r="F4642" s="27"/>
      <c r="G4642" s="1"/>
      <c r="H4642" s="1"/>
      <c r="I4642" s="1"/>
    </row>
    <row r="4643" spans="2:9">
      <c r="B4643" s="1"/>
      <c r="C4643" s="29"/>
      <c r="D4643" s="27"/>
      <c r="E4643" s="27"/>
      <c r="F4643" s="27"/>
      <c r="G4643" s="1"/>
      <c r="H4643" s="1"/>
      <c r="I4643" s="1"/>
    </row>
    <row r="4644" spans="2:9">
      <c r="B4644" s="1"/>
      <c r="C4644" s="29"/>
      <c r="D4644" s="27"/>
      <c r="E4644" s="27"/>
      <c r="F4644" s="27"/>
      <c r="G4644" s="1"/>
      <c r="H4644" s="1"/>
      <c r="I4644" s="1"/>
    </row>
    <row r="4645" spans="2:9">
      <c r="B4645" s="1"/>
      <c r="C4645" s="29"/>
      <c r="D4645" s="27"/>
      <c r="E4645" s="27"/>
      <c r="F4645" s="27"/>
      <c r="G4645" s="1"/>
      <c r="H4645" s="1"/>
      <c r="I4645" s="1"/>
    </row>
    <row r="4646" spans="2:9">
      <c r="B4646" s="1"/>
      <c r="C4646" s="29"/>
      <c r="D4646" s="27"/>
      <c r="E4646" s="27"/>
      <c r="F4646" s="27"/>
      <c r="G4646" s="1"/>
      <c r="H4646" s="1"/>
      <c r="I4646" s="1"/>
    </row>
    <row r="4647" spans="2:9">
      <c r="B4647" s="1"/>
      <c r="C4647" s="29"/>
      <c r="D4647" s="27"/>
      <c r="E4647" s="27"/>
      <c r="F4647" s="27"/>
      <c r="G4647" s="1"/>
      <c r="H4647" s="1"/>
      <c r="I4647" s="1"/>
    </row>
    <row r="4648" spans="2:9">
      <c r="B4648" s="1"/>
      <c r="C4648" s="29"/>
      <c r="D4648" s="27"/>
      <c r="E4648" s="27"/>
      <c r="F4648" s="27"/>
      <c r="G4648" s="1"/>
      <c r="H4648" s="1"/>
      <c r="I4648" s="1"/>
    </row>
    <row r="4649" spans="2:9">
      <c r="B4649" s="1"/>
      <c r="C4649" s="29"/>
      <c r="D4649" s="27"/>
      <c r="E4649" s="27"/>
      <c r="F4649" s="27"/>
      <c r="G4649" s="1"/>
      <c r="H4649" s="1"/>
      <c r="I4649" s="1"/>
    </row>
    <row r="4650" spans="2:9">
      <c r="B4650" s="1"/>
      <c r="C4650" s="29"/>
      <c r="D4650" s="27"/>
      <c r="E4650" s="27"/>
      <c r="F4650" s="27"/>
      <c r="G4650" s="1"/>
      <c r="H4650" s="1"/>
      <c r="I4650" s="1"/>
    </row>
    <row r="4651" spans="2:9">
      <c r="B4651" s="1"/>
      <c r="C4651" s="29"/>
      <c r="D4651" s="27"/>
      <c r="E4651" s="27"/>
      <c r="F4651" s="27"/>
      <c r="G4651" s="1"/>
      <c r="H4651" s="1"/>
      <c r="I4651" s="1"/>
    </row>
    <row r="4652" spans="2:9">
      <c r="B4652" s="1"/>
      <c r="C4652" s="29"/>
      <c r="D4652" s="27"/>
      <c r="E4652" s="27"/>
      <c r="F4652" s="27"/>
      <c r="G4652" s="1"/>
      <c r="H4652" s="1"/>
      <c r="I4652" s="1"/>
    </row>
    <row r="4653" spans="2:9">
      <c r="B4653" s="1"/>
      <c r="C4653" s="29"/>
      <c r="D4653" s="27"/>
      <c r="E4653" s="27"/>
      <c r="F4653" s="27"/>
      <c r="G4653" s="1"/>
      <c r="H4653" s="1"/>
      <c r="I4653" s="1"/>
    </row>
    <row r="4654" spans="2:9">
      <c r="B4654" s="1"/>
      <c r="C4654" s="29"/>
      <c r="D4654" s="27"/>
      <c r="E4654" s="27"/>
      <c r="F4654" s="27"/>
      <c r="G4654" s="1"/>
      <c r="H4654" s="1"/>
      <c r="I4654" s="1"/>
    </row>
    <row r="4655" spans="2:9">
      <c r="B4655" s="1"/>
      <c r="C4655" s="29"/>
      <c r="D4655" s="27"/>
      <c r="E4655" s="27"/>
      <c r="F4655" s="27"/>
      <c r="G4655" s="1"/>
      <c r="H4655" s="1"/>
      <c r="I4655" s="1"/>
    </row>
    <row r="4656" spans="2:9">
      <c r="B4656" s="1"/>
      <c r="C4656" s="29"/>
      <c r="D4656" s="27"/>
      <c r="E4656" s="27"/>
      <c r="F4656" s="27"/>
      <c r="G4656" s="1"/>
      <c r="H4656" s="1"/>
      <c r="I4656" s="1"/>
    </row>
    <row r="4657" spans="2:9">
      <c r="B4657" s="1"/>
      <c r="C4657" s="29"/>
      <c r="D4657" s="27"/>
      <c r="E4657" s="27"/>
      <c r="F4657" s="27"/>
      <c r="G4657" s="1"/>
      <c r="H4657" s="1"/>
      <c r="I4657" s="1"/>
    </row>
    <row r="4658" spans="2:9">
      <c r="B4658" s="1"/>
      <c r="C4658" s="29"/>
      <c r="D4658" s="27"/>
      <c r="E4658" s="27"/>
      <c r="F4658" s="27"/>
      <c r="G4658" s="1"/>
      <c r="H4658" s="1"/>
      <c r="I4658" s="1"/>
    </row>
    <row r="4659" spans="2:9">
      <c r="B4659" s="1"/>
      <c r="C4659" s="29"/>
      <c r="D4659" s="27"/>
      <c r="E4659" s="27"/>
      <c r="F4659" s="27"/>
      <c r="G4659" s="1"/>
      <c r="H4659" s="1"/>
      <c r="I4659" s="1"/>
    </row>
    <row r="4660" spans="2:9">
      <c r="B4660" s="1"/>
      <c r="C4660" s="29"/>
      <c r="D4660" s="27"/>
      <c r="E4660" s="27"/>
      <c r="F4660" s="27"/>
      <c r="G4660" s="1"/>
      <c r="H4660" s="1"/>
      <c r="I4660" s="1"/>
    </row>
    <row r="4661" spans="2:9">
      <c r="B4661" s="1"/>
      <c r="C4661" s="29"/>
      <c r="D4661" s="27"/>
      <c r="E4661" s="27"/>
      <c r="F4661" s="27"/>
      <c r="G4661" s="1"/>
      <c r="H4661" s="1"/>
      <c r="I4661" s="1"/>
    </row>
    <row r="4662" spans="2:9">
      <c r="B4662" s="1"/>
      <c r="C4662" s="29"/>
      <c r="D4662" s="27"/>
      <c r="E4662" s="27"/>
      <c r="F4662" s="27"/>
      <c r="G4662" s="1"/>
      <c r="H4662" s="1"/>
      <c r="I4662" s="1"/>
    </row>
    <row r="4663" spans="2:9">
      <c r="B4663" s="1"/>
      <c r="C4663" s="29"/>
      <c r="D4663" s="27"/>
      <c r="E4663" s="27"/>
      <c r="F4663" s="27"/>
      <c r="G4663" s="1"/>
      <c r="H4663" s="1"/>
      <c r="I4663" s="1"/>
    </row>
    <row r="4664" spans="2:9">
      <c r="B4664" s="1"/>
      <c r="C4664" s="29"/>
      <c r="D4664" s="27"/>
      <c r="E4664" s="27"/>
      <c r="F4664" s="27"/>
      <c r="G4664" s="1"/>
      <c r="H4664" s="1"/>
      <c r="I4664" s="1"/>
    </row>
    <row r="4665" spans="2:9">
      <c r="B4665" s="1"/>
      <c r="C4665" s="29"/>
      <c r="D4665" s="27"/>
      <c r="E4665" s="27"/>
      <c r="F4665" s="27"/>
      <c r="G4665" s="1"/>
      <c r="H4665" s="1"/>
      <c r="I4665" s="1"/>
    </row>
    <row r="4666" spans="2:9">
      <c r="B4666" s="1"/>
      <c r="C4666" s="29"/>
      <c r="D4666" s="27"/>
      <c r="E4666" s="27"/>
      <c r="F4666" s="27"/>
      <c r="G4666" s="1"/>
      <c r="H4666" s="1"/>
      <c r="I4666" s="1"/>
    </row>
    <row r="4667" spans="2:9">
      <c r="B4667" s="1"/>
      <c r="C4667" s="29"/>
      <c r="D4667" s="27"/>
      <c r="E4667" s="27"/>
      <c r="F4667" s="27"/>
      <c r="G4667" s="1"/>
      <c r="H4667" s="1"/>
      <c r="I4667" s="1"/>
    </row>
    <row r="4668" spans="2:9">
      <c r="B4668" s="1"/>
      <c r="C4668" s="29"/>
      <c r="D4668" s="27"/>
      <c r="E4668" s="27"/>
      <c r="F4668" s="27"/>
      <c r="G4668" s="1"/>
      <c r="H4668" s="1"/>
      <c r="I4668" s="1"/>
    </row>
    <row r="4669" spans="2:9">
      <c r="B4669" s="1"/>
      <c r="C4669" s="29"/>
      <c r="D4669" s="27"/>
      <c r="E4669" s="27"/>
      <c r="F4669" s="27"/>
      <c r="G4669" s="1"/>
      <c r="H4669" s="1"/>
      <c r="I4669" s="1"/>
    </row>
    <row r="4670" spans="2:9">
      <c r="B4670" s="1"/>
      <c r="C4670" s="29"/>
      <c r="D4670" s="27"/>
      <c r="E4670" s="27"/>
      <c r="F4670" s="27"/>
      <c r="G4670" s="1"/>
      <c r="H4670" s="1"/>
      <c r="I4670" s="1"/>
    </row>
    <row r="4671" spans="2:9">
      <c r="B4671" s="1"/>
      <c r="C4671" s="29"/>
      <c r="D4671" s="27"/>
      <c r="E4671" s="27"/>
      <c r="F4671" s="27"/>
      <c r="G4671" s="1"/>
      <c r="H4671" s="1"/>
      <c r="I4671" s="1"/>
    </row>
    <row r="4672" spans="2:9">
      <c r="B4672" s="1"/>
      <c r="C4672" s="29"/>
      <c r="D4672" s="27"/>
      <c r="E4672" s="27"/>
      <c r="F4672" s="27"/>
      <c r="G4672" s="1"/>
      <c r="H4672" s="1"/>
      <c r="I4672" s="1"/>
    </row>
    <row r="4673" spans="2:9">
      <c r="B4673" s="1"/>
      <c r="C4673" s="29"/>
      <c r="D4673" s="27"/>
      <c r="E4673" s="27"/>
      <c r="F4673" s="27"/>
      <c r="G4673" s="1"/>
      <c r="H4673" s="1"/>
      <c r="I4673" s="1"/>
    </row>
    <row r="4674" spans="2:9">
      <c r="B4674" s="1"/>
      <c r="C4674" s="29"/>
      <c r="D4674" s="27"/>
      <c r="E4674" s="27"/>
      <c r="F4674" s="27"/>
      <c r="G4674" s="1"/>
      <c r="H4674" s="1"/>
      <c r="I4674" s="1"/>
    </row>
    <row r="4675" spans="2:9">
      <c r="B4675" s="1"/>
      <c r="C4675" s="29"/>
      <c r="D4675" s="27"/>
      <c r="E4675" s="27"/>
      <c r="F4675" s="27"/>
      <c r="G4675" s="1"/>
      <c r="H4675" s="1"/>
      <c r="I4675" s="1"/>
    </row>
    <row r="4676" spans="2:9">
      <c r="B4676" s="1"/>
      <c r="C4676" s="29"/>
      <c r="D4676" s="27"/>
      <c r="E4676" s="27"/>
      <c r="F4676" s="27"/>
      <c r="G4676" s="1"/>
      <c r="H4676" s="1"/>
      <c r="I4676" s="1"/>
    </row>
    <row r="4677" spans="2:9">
      <c r="B4677" s="1"/>
      <c r="C4677" s="29"/>
      <c r="D4677" s="27"/>
      <c r="E4677" s="27"/>
      <c r="F4677" s="27"/>
      <c r="G4677" s="1"/>
      <c r="H4677" s="1"/>
      <c r="I4677" s="1"/>
    </row>
    <row r="4678" spans="2:9">
      <c r="B4678" s="1"/>
      <c r="C4678" s="29"/>
      <c r="D4678" s="27"/>
      <c r="E4678" s="27"/>
      <c r="F4678" s="27"/>
      <c r="G4678" s="1"/>
      <c r="H4678" s="1"/>
      <c r="I4678" s="1"/>
    </row>
    <row r="4679" spans="2:9">
      <c r="B4679" s="1"/>
      <c r="C4679" s="29"/>
      <c r="D4679" s="27"/>
      <c r="E4679" s="27"/>
      <c r="F4679" s="27"/>
      <c r="G4679" s="1"/>
      <c r="H4679" s="1"/>
      <c r="I4679" s="1"/>
    </row>
    <row r="4680" spans="2:9">
      <c r="B4680" s="1"/>
      <c r="C4680" s="29"/>
      <c r="D4680" s="27"/>
      <c r="E4680" s="27"/>
      <c r="F4680" s="27"/>
      <c r="G4680" s="1"/>
      <c r="H4680" s="1"/>
      <c r="I4680" s="1"/>
    </row>
    <row r="4681" spans="2:9">
      <c r="B4681" s="1"/>
      <c r="C4681" s="29"/>
      <c r="D4681" s="27"/>
      <c r="E4681" s="27"/>
      <c r="F4681" s="27"/>
      <c r="G4681" s="1"/>
      <c r="H4681" s="1"/>
      <c r="I4681" s="1"/>
    </row>
    <row r="4682" spans="2:9">
      <c r="B4682" s="1"/>
      <c r="C4682" s="29"/>
      <c r="D4682" s="27"/>
      <c r="E4682" s="27"/>
      <c r="F4682" s="27"/>
      <c r="G4682" s="1"/>
      <c r="H4682" s="1"/>
      <c r="I4682" s="1"/>
    </row>
    <row r="4683" spans="2:9">
      <c r="B4683" s="1"/>
      <c r="C4683" s="29"/>
      <c r="D4683" s="27"/>
      <c r="E4683" s="27"/>
      <c r="F4683" s="27"/>
      <c r="G4683" s="1"/>
      <c r="H4683" s="1"/>
      <c r="I4683" s="1"/>
    </row>
    <row r="4684" spans="2:9">
      <c r="B4684" s="1"/>
      <c r="C4684" s="29"/>
      <c r="D4684" s="27"/>
      <c r="E4684" s="27"/>
      <c r="F4684" s="27"/>
      <c r="G4684" s="1"/>
      <c r="H4684" s="1"/>
      <c r="I4684" s="1"/>
    </row>
    <row r="4685" spans="2:9">
      <c r="B4685" s="1"/>
      <c r="C4685" s="29"/>
      <c r="D4685" s="27"/>
      <c r="E4685" s="27"/>
      <c r="F4685" s="27"/>
      <c r="G4685" s="1"/>
      <c r="H4685" s="1"/>
      <c r="I4685" s="1"/>
    </row>
    <row r="4686" spans="2:9">
      <c r="B4686" s="1"/>
      <c r="C4686" s="29"/>
      <c r="D4686" s="27"/>
      <c r="E4686" s="27"/>
      <c r="F4686" s="27"/>
      <c r="G4686" s="1"/>
      <c r="H4686" s="1"/>
      <c r="I4686" s="1"/>
    </row>
    <row r="4687" spans="2:9">
      <c r="B4687" s="1"/>
      <c r="C4687" s="29"/>
      <c r="D4687" s="27"/>
      <c r="E4687" s="27"/>
      <c r="F4687" s="27"/>
      <c r="G4687" s="1"/>
      <c r="H4687" s="1"/>
      <c r="I4687" s="1"/>
    </row>
    <row r="4688" spans="2:9">
      <c r="B4688" s="1"/>
      <c r="C4688" s="29"/>
      <c r="D4688" s="27"/>
      <c r="E4688" s="27"/>
      <c r="F4688" s="27"/>
      <c r="G4688" s="1"/>
      <c r="H4688" s="1"/>
      <c r="I4688" s="1"/>
    </row>
    <row r="4689" spans="2:9">
      <c r="B4689" s="1"/>
      <c r="C4689" s="29"/>
      <c r="D4689" s="27"/>
      <c r="E4689" s="27"/>
      <c r="F4689" s="27"/>
      <c r="G4689" s="1"/>
      <c r="H4689" s="1"/>
      <c r="I4689" s="1"/>
    </row>
    <row r="4690" spans="2:9">
      <c r="B4690" s="1"/>
      <c r="C4690" s="29"/>
      <c r="D4690" s="27"/>
      <c r="E4690" s="27"/>
      <c r="F4690" s="27"/>
      <c r="G4690" s="1"/>
      <c r="H4690" s="1"/>
      <c r="I4690" s="1"/>
    </row>
    <row r="4691" spans="2:9">
      <c r="B4691" s="1"/>
      <c r="C4691" s="29"/>
      <c r="D4691" s="27"/>
      <c r="E4691" s="27"/>
      <c r="F4691" s="27"/>
      <c r="G4691" s="1"/>
      <c r="H4691" s="1"/>
      <c r="I4691" s="1"/>
    </row>
    <row r="4692" spans="2:9">
      <c r="B4692" s="1"/>
      <c r="C4692" s="29"/>
      <c r="D4692" s="27"/>
      <c r="E4692" s="27"/>
      <c r="F4692" s="27"/>
      <c r="G4692" s="1"/>
      <c r="H4692" s="1"/>
      <c r="I4692" s="1"/>
    </row>
    <row r="4693" spans="2:9">
      <c r="B4693" s="1"/>
      <c r="C4693" s="29"/>
      <c r="D4693" s="27"/>
      <c r="E4693" s="27"/>
      <c r="F4693" s="27"/>
      <c r="G4693" s="1"/>
      <c r="H4693" s="1"/>
      <c r="I4693" s="1"/>
    </row>
    <row r="4694" spans="2:9">
      <c r="B4694" s="1"/>
      <c r="C4694" s="29"/>
      <c r="D4694" s="27"/>
      <c r="E4694" s="27"/>
      <c r="F4694" s="27"/>
      <c r="G4694" s="1"/>
      <c r="H4694" s="1"/>
      <c r="I4694" s="1"/>
    </row>
    <row r="4695" spans="2:9">
      <c r="B4695" s="1"/>
      <c r="C4695" s="29"/>
      <c r="D4695" s="27"/>
      <c r="E4695" s="27"/>
      <c r="F4695" s="27"/>
      <c r="G4695" s="1"/>
      <c r="H4695" s="1"/>
      <c r="I4695" s="1"/>
    </row>
    <row r="4696" spans="2:9">
      <c r="B4696" s="1"/>
      <c r="C4696" s="29"/>
      <c r="D4696" s="27"/>
      <c r="E4696" s="27"/>
      <c r="F4696" s="27"/>
      <c r="G4696" s="1"/>
      <c r="H4696" s="1"/>
      <c r="I4696" s="1"/>
    </row>
    <row r="4697" spans="2:9">
      <c r="B4697" s="1"/>
      <c r="C4697" s="29"/>
      <c r="D4697" s="27"/>
      <c r="E4697" s="27"/>
      <c r="F4697" s="27"/>
      <c r="G4697" s="1"/>
      <c r="H4697" s="1"/>
      <c r="I4697" s="1"/>
    </row>
    <row r="4698" spans="2:9">
      <c r="B4698" s="1"/>
      <c r="C4698" s="29"/>
      <c r="D4698" s="27"/>
      <c r="E4698" s="27"/>
      <c r="F4698" s="27"/>
      <c r="G4698" s="1"/>
      <c r="H4698" s="1"/>
      <c r="I4698" s="1"/>
    </row>
    <row r="4699" spans="2:9">
      <c r="B4699" s="1"/>
      <c r="C4699" s="29"/>
      <c r="D4699" s="27"/>
      <c r="E4699" s="27"/>
      <c r="F4699" s="27"/>
      <c r="G4699" s="1"/>
      <c r="H4699" s="1"/>
      <c r="I4699" s="1"/>
    </row>
    <row r="4700" spans="2:9">
      <c r="B4700" s="1"/>
      <c r="C4700" s="29"/>
      <c r="D4700" s="27"/>
      <c r="E4700" s="27"/>
      <c r="F4700" s="27"/>
      <c r="G4700" s="1"/>
      <c r="H4700" s="1"/>
      <c r="I4700" s="1"/>
    </row>
    <row r="4701" spans="2:9">
      <c r="B4701" s="1"/>
      <c r="C4701" s="29"/>
      <c r="D4701" s="27"/>
      <c r="E4701" s="27"/>
      <c r="F4701" s="27"/>
      <c r="G4701" s="1"/>
      <c r="H4701" s="1"/>
      <c r="I4701" s="1"/>
    </row>
    <row r="4702" spans="2:9">
      <c r="B4702" s="1"/>
      <c r="C4702" s="29"/>
      <c r="D4702" s="27"/>
      <c r="E4702" s="27"/>
      <c r="F4702" s="27"/>
      <c r="G4702" s="1"/>
      <c r="H4702" s="1"/>
      <c r="I4702" s="1"/>
    </row>
    <row r="4703" spans="2:9">
      <c r="B4703" s="1"/>
      <c r="C4703" s="29"/>
      <c r="D4703" s="27"/>
      <c r="E4703" s="27"/>
      <c r="F4703" s="27"/>
      <c r="G4703" s="1"/>
      <c r="H4703" s="1"/>
      <c r="I4703" s="1"/>
    </row>
    <row r="4704" spans="2:9">
      <c r="B4704" s="1"/>
      <c r="C4704" s="29"/>
      <c r="D4704" s="27"/>
      <c r="E4704" s="27"/>
      <c r="F4704" s="27"/>
      <c r="G4704" s="1"/>
      <c r="H4704" s="1"/>
      <c r="I4704" s="1"/>
    </row>
    <row r="4705" spans="2:9">
      <c r="B4705" s="1"/>
      <c r="C4705" s="29"/>
      <c r="D4705" s="27"/>
      <c r="E4705" s="27"/>
      <c r="F4705" s="27"/>
      <c r="G4705" s="1"/>
      <c r="H4705" s="1"/>
      <c r="I4705" s="1"/>
    </row>
    <row r="4706" spans="2:9">
      <c r="B4706" s="1"/>
      <c r="C4706" s="29"/>
      <c r="D4706" s="27"/>
      <c r="E4706" s="27"/>
      <c r="F4706" s="27"/>
      <c r="G4706" s="1"/>
      <c r="H4706" s="1"/>
      <c r="I4706" s="1"/>
    </row>
    <row r="4707" spans="2:9">
      <c r="B4707" s="1"/>
      <c r="C4707" s="29"/>
      <c r="D4707" s="27"/>
      <c r="E4707" s="27"/>
      <c r="F4707" s="27"/>
      <c r="G4707" s="1"/>
      <c r="H4707" s="1"/>
      <c r="I4707" s="1"/>
    </row>
    <row r="4708" spans="2:9">
      <c r="B4708" s="1"/>
      <c r="C4708" s="29"/>
      <c r="D4708" s="27"/>
      <c r="E4708" s="27"/>
      <c r="F4708" s="27"/>
      <c r="G4708" s="1"/>
      <c r="H4708" s="1"/>
      <c r="I4708" s="1"/>
    </row>
    <row r="4709" spans="2:9">
      <c r="B4709" s="1"/>
      <c r="C4709" s="29"/>
      <c r="D4709" s="27"/>
      <c r="E4709" s="27"/>
      <c r="F4709" s="27"/>
      <c r="G4709" s="1"/>
      <c r="H4709" s="1"/>
      <c r="I4709" s="1"/>
    </row>
    <row r="4710" spans="2:9">
      <c r="B4710" s="1"/>
      <c r="C4710" s="29"/>
      <c r="D4710" s="27"/>
      <c r="E4710" s="27"/>
      <c r="F4710" s="27"/>
      <c r="G4710" s="1"/>
      <c r="H4710" s="1"/>
      <c r="I4710" s="1"/>
    </row>
    <row r="4711" spans="2:9">
      <c r="B4711" s="1"/>
      <c r="C4711" s="29"/>
      <c r="D4711" s="27"/>
      <c r="E4711" s="27"/>
      <c r="F4711" s="27"/>
      <c r="G4711" s="1"/>
      <c r="H4711" s="1"/>
      <c r="I4711" s="1"/>
    </row>
    <row r="4712" spans="2:9">
      <c r="B4712" s="1"/>
      <c r="C4712" s="29"/>
      <c r="D4712" s="27"/>
      <c r="E4712" s="27"/>
      <c r="F4712" s="27"/>
      <c r="G4712" s="1"/>
      <c r="H4712" s="1"/>
      <c r="I4712" s="1"/>
    </row>
    <row r="4713" spans="2:9">
      <c r="B4713" s="1"/>
      <c r="C4713" s="29"/>
      <c r="D4713" s="27"/>
      <c r="E4713" s="27"/>
      <c r="F4713" s="27"/>
      <c r="G4713" s="1"/>
      <c r="H4713" s="1"/>
      <c r="I4713" s="1"/>
    </row>
    <row r="4714" spans="2:9">
      <c r="B4714" s="1"/>
      <c r="C4714" s="29"/>
      <c r="D4714" s="27"/>
      <c r="E4714" s="27"/>
      <c r="F4714" s="27"/>
      <c r="G4714" s="1"/>
      <c r="H4714" s="1"/>
      <c r="I4714" s="1"/>
    </row>
    <row r="4715" spans="2:9">
      <c r="B4715" s="1"/>
      <c r="C4715" s="29"/>
      <c r="D4715" s="27"/>
      <c r="E4715" s="27"/>
      <c r="F4715" s="27"/>
      <c r="G4715" s="1"/>
      <c r="H4715" s="1"/>
      <c r="I4715" s="1"/>
    </row>
    <row r="4716" spans="2:9">
      <c r="B4716" s="1"/>
      <c r="C4716" s="29"/>
      <c r="D4716" s="27"/>
      <c r="E4716" s="27"/>
      <c r="F4716" s="27"/>
      <c r="G4716" s="1"/>
      <c r="H4716" s="1"/>
      <c r="I4716" s="1"/>
    </row>
    <row r="4717" spans="2:9">
      <c r="B4717" s="1"/>
      <c r="C4717" s="29"/>
      <c r="D4717" s="27"/>
      <c r="E4717" s="27"/>
      <c r="F4717" s="27"/>
      <c r="G4717" s="1"/>
      <c r="H4717" s="1"/>
      <c r="I4717" s="1"/>
    </row>
    <row r="4718" spans="2:9">
      <c r="B4718" s="1"/>
      <c r="C4718" s="29"/>
      <c r="D4718" s="27"/>
      <c r="E4718" s="27"/>
      <c r="F4718" s="27"/>
      <c r="G4718" s="1"/>
      <c r="H4718" s="1"/>
      <c r="I4718" s="1"/>
    </row>
    <row r="4719" spans="2:9">
      <c r="B4719" s="1"/>
      <c r="C4719" s="29"/>
      <c r="D4719" s="27"/>
      <c r="E4719" s="27"/>
      <c r="F4719" s="27"/>
      <c r="G4719" s="1"/>
      <c r="H4719" s="1"/>
      <c r="I4719" s="1"/>
    </row>
    <row r="4720" spans="2:9">
      <c r="B4720" s="1"/>
      <c r="C4720" s="29"/>
      <c r="D4720" s="27"/>
      <c r="E4720" s="27"/>
      <c r="F4720" s="27"/>
      <c r="G4720" s="1"/>
      <c r="H4720" s="1"/>
      <c r="I4720" s="1"/>
    </row>
    <row r="4721" spans="2:9">
      <c r="B4721" s="1"/>
      <c r="C4721" s="29"/>
      <c r="D4721" s="27"/>
      <c r="E4721" s="27"/>
      <c r="F4721" s="27"/>
      <c r="G4721" s="1"/>
      <c r="H4721" s="1"/>
      <c r="I4721" s="1"/>
    </row>
    <row r="4722" spans="2:9">
      <c r="B4722" s="1"/>
      <c r="C4722" s="29"/>
      <c r="D4722" s="27"/>
      <c r="E4722" s="27"/>
      <c r="F4722" s="27"/>
      <c r="G4722" s="1"/>
      <c r="H4722" s="1"/>
      <c r="I4722" s="1"/>
    </row>
    <row r="4723" spans="2:9">
      <c r="B4723" s="1"/>
      <c r="C4723" s="29"/>
      <c r="D4723" s="27"/>
      <c r="E4723" s="27"/>
      <c r="F4723" s="27"/>
      <c r="G4723" s="1"/>
      <c r="H4723" s="1"/>
      <c r="I4723" s="1"/>
    </row>
    <row r="4724" spans="2:9">
      <c r="B4724" s="1"/>
      <c r="C4724" s="29"/>
      <c r="D4724" s="27"/>
      <c r="E4724" s="27"/>
      <c r="F4724" s="27"/>
      <c r="G4724" s="1"/>
      <c r="H4724" s="1"/>
      <c r="I4724" s="1"/>
    </row>
    <row r="4725" spans="2:9">
      <c r="B4725" s="1"/>
      <c r="C4725" s="29"/>
      <c r="D4725" s="27"/>
      <c r="E4725" s="27"/>
      <c r="F4725" s="27"/>
      <c r="G4725" s="1"/>
      <c r="H4725" s="1"/>
      <c r="I4725" s="1"/>
    </row>
    <row r="4726" spans="2:9">
      <c r="B4726" s="1"/>
      <c r="C4726" s="29"/>
      <c r="D4726" s="27"/>
      <c r="E4726" s="27"/>
      <c r="F4726" s="27"/>
      <c r="G4726" s="1"/>
      <c r="H4726" s="1"/>
      <c r="I4726" s="1"/>
    </row>
    <row r="4727" spans="2:9">
      <c r="B4727" s="1"/>
      <c r="C4727" s="29"/>
      <c r="D4727" s="27"/>
      <c r="E4727" s="27"/>
      <c r="F4727" s="27"/>
      <c r="G4727" s="1"/>
      <c r="H4727" s="1"/>
      <c r="I4727" s="1"/>
    </row>
    <row r="4728" spans="2:9">
      <c r="B4728" s="1"/>
      <c r="C4728" s="29"/>
      <c r="D4728" s="27"/>
      <c r="E4728" s="27"/>
      <c r="F4728" s="27"/>
      <c r="G4728" s="1"/>
      <c r="H4728" s="1"/>
      <c r="I4728" s="1"/>
    </row>
    <row r="4729" spans="2:9">
      <c r="B4729" s="1"/>
      <c r="C4729" s="29"/>
      <c r="D4729" s="27"/>
      <c r="E4729" s="27"/>
      <c r="F4729" s="27"/>
      <c r="G4729" s="1"/>
      <c r="H4729" s="1"/>
      <c r="I4729" s="1"/>
    </row>
    <row r="4730" spans="2:9">
      <c r="B4730" s="1"/>
      <c r="C4730" s="29"/>
      <c r="D4730" s="27"/>
      <c r="E4730" s="27"/>
      <c r="F4730" s="27"/>
      <c r="G4730" s="1"/>
      <c r="H4730" s="1"/>
      <c r="I4730" s="1"/>
    </row>
    <row r="4731" spans="2:9">
      <c r="B4731" s="1"/>
      <c r="C4731" s="29"/>
      <c r="D4731" s="27"/>
      <c r="E4731" s="27"/>
      <c r="F4731" s="27"/>
      <c r="G4731" s="1"/>
      <c r="H4731" s="1"/>
      <c r="I4731" s="1"/>
    </row>
    <row r="4732" spans="2:9">
      <c r="B4732" s="1"/>
      <c r="C4732" s="29"/>
      <c r="D4732" s="27"/>
      <c r="E4732" s="27"/>
      <c r="F4732" s="27"/>
      <c r="G4732" s="1"/>
      <c r="H4732" s="1"/>
      <c r="I4732" s="1"/>
    </row>
    <row r="4733" spans="2:9">
      <c r="B4733" s="1"/>
      <c r="C4733" s="29"/>
      <c r="D4733" s="27"/>
      <c r="E4733" s="27"/>
      <c r="F4733" s="27"/>
      <c r="G4733" s="1"/>
      <c r="H4733" s="1"/>
      <c r="I4733" s="1"/>
    </row>
    <row r="4734" spans="2:9">
      <c r="B4734" s="1"/>
      <c r="C4734" s="29"/>
      <c r="D4734" s="27"/>
      <c r="E4734" s="27"/>
      <c r="F4734" s="27"/>
      <c r="G4734" s="1"/>
      <c r="H4734" s="1"/>
      <c r="I4734" s="1"/>
    </row>
    <row r="4735" spans="2:9">
      <c r="B4735" s="1"/>
      <c r="C4735" s="29"/>
      <c r="D4735" s="27"/>
      <c r="E4735" s="27"/>
      <c r="F4735" s="27"/>
      <c r="G4735" s="1"/>
      <c r="H4735" s="1"/>
      <c r="I4735" s="1"/>
    </row>
    <row r="4736" spans="2:9">
      <c r="B4736" s="1"/>
      <c r="C4736" s="29"/>
      <c r="D4736" s="27"/>
      <c r="E4736" s="27"/>
      <c r="F4736" s="27"/>
      <c r="G4736" s="1"/>
      <c r="H4736" s="1"/>
      <c r="I4736" s="1"/>
    </row>
    <row r="4737" spans="2:9">
      <c r="B4737" s="1"/>
      <c r="C4737" s="29"/>
      <c r="D4737" s="27"/>
      <c r="E4737" s="27"/>
      <c r="F4737" s="27"/>
      <c r="G4737" s="1"/>
      <c r="H4737" s="1"/>
      <c r="I4737" s="1"/>
    </row>
    <row r="4738" spans="2:9">
      <c r="B4738" s="1"/>
      <c r="C4738" s="29"/>
      <c r="D4738" s="27"/>
      <c r="E4738" s="27"/>
      <c r="F4738" s="27"/>
      <c r="G4738" s="1"/>
      <c r="H4738" s="1"/>
      <c r="I4738" s="1"/>
    </row>
    <row r="4739" spans="2:9">
      <c r="B4739" s="1"/>
      <c r="C4739" s="29"/>
      <c r="D4739" s="27"/>
      <c r="E4739" s="27"/>
      <c r="F4739" s="27"/>
      <c r="G4739" s="1"/>
      <c r="H4739" s="1"/>
      <c r="I4739" s="1"/>
    </row>
    <row r="4740" spans="2:9">
      <c r="B4740" s="1"/>
      <c r="C4740" s="29"/>
      <c r="D4740" s="27"/>
      <c r="E4740" s="27"/>
      <c r="F4740" s="27"/>
      <c r="G4740" s="1"/>
      <c r="H4740" s="1"/>
      <c r="I4740" s="1"/>
    </row>
    <row r="4741" spans="2:9">
      <c r="B4741" s="1"/>
      <c r="C4741" s="29"/>
      <c r="D4741" s="27"/>
      <c r="E4741" s="27"/>
      <c r="F4741" s="27"/>
      <c r="G4741" s="1"/>
      <c r="H4741" s="1"/>
      <c r="I4741" s="1"/>
    </row>
    <row r="4742" spans="2:9">
      <c r="B4742" s="1"/>
      <c r="C4742" s="29"/>
      <c r="D4742" s="27"/>
      <c r="E4742" s="27"/>
      <c r="F4742" s="27"/>
      <c r="G4742" s="1"/>
      <c r="H4742" s="1"/>
      <c r="I4742" s="1"/>
    </row>
    <row r="4743" spans="2:9">
      <c r="B4743" s="1"/>
      <c r="C4743" s="29"/>
      <c r="D4743" s="27"/>
      <c r="E4743" s="27"/>
      <c r="F4743" s="27"/>
      <c r="G4743" s="1"/>
      <c r="H4743" s="1"/>
      <c r="I4743" s="1"/>
    </row>
    <row r="4744" spans="2:9">
      <c r="B4744" s="1"/>
      <c r="C4744" s="29"/>
      <c r="D4744" s="27"/>
      <c r="E4744" s="27"/>
      <c r="F4744" s="27"/>
      <c r="G4744" s="1"/>
      <c r="H4744" s="1"/>
      <c r="I4744" s="1"/>
    </row>
    <row r="4745" spans="2:9">
      <c r="B4745" s="1"/>
      <c r="C4745" s="29"/>
      <c r="D4745" s="27"/>
      <c r="E4745" s="27"/>
      <c r="F4745" s="27"/>
      <c r="G4745" s="1"/>
      <c r="H4745" s="1"/>
      <c r="I4745" s="1"/>
    </row>
    <row r="4746" spans="2:9">
      <c r="B4746" s="1"/>
      <c r="C4746" s="29"/>
      <c r="D4746" s="27"/>
      <c r="E4746" s="27"/>
      <c r="F4746" s="27"/>
      <c r="G4746" s="1"/>
      <c r="H4746" s="1"/>
      <c r="I4746" s="1"/>
    </row>
    <row r="4747" spans="2:9">
      <c r="B4747" s="1"/>
      <c r="C4747" s="29"/>
      <c r="D4747" s="27"/>
      <c r="E4747" s="27"/>
      <c r="F4747" s="27"/>
      <c r="G4747" s="1"/>
      <c r="H4747" s="1"/>
      <c r="I4747" s="1"/>
    </row>
    <row r="4748" spans="2:9">
      <c r="B4748" s="1"/>
      <c r="C4748" s="29"/>
      <c r="D4748" s="27"/>
      <c r="E4748" s="27"/>
      <c r="F4748" s="27"/>
      <c r="G4748" s="1"/>
      <c r="H4748" s="1"/>
      <c r="I4748" s="1"/>
    </row>
    <row r="4749" spans="2:9">
      <c r="B4749" s="1"/>
      <c r="C4749" s="29"/>
      <c r="D4749" s="27"/>
      <c r="E4749" s="27"/>
      <c r="F4749" s="27"/>
      <c r="G4749" s="1"/>
      <c r="H4749" s="1"/>
      <c r="I4749" s="1"/>
    </row>
    <row r="4750" spans="2:9">
      <c r="B4750" s="1"/>
      <c r="C4750" s="29"/>
      <c r="D4750" s="27"/>
      <c r="E4750" s="27"/>
      <c r="F4750" s="27"/>
      <c r="G4750" s="1"/>
      <c r="H4750" s="1"/>
      <c r="I4750" s="1"/>
    </row>
    <row r="4751" spans="2:9">
      <c r="B4751" s="1"/>
      <c r="C4751" s="29"/>
      <c r="D4751" s="27"/>
      <c r="E4751" s="27"/>
      <c r="F4751" s="27"/>
      <c r="G4751" s="1"/>
      <c r="H4751" s="1"/>
      <c r="I4751" s="1"/>
    </row>
    <row r="4752" spans="2:9">
      <c r="B4752" s="1"/>
      <c r="C4752" s="29"/>
      <c r="D4752" s="27"/>
      <c r="E4752" s="27"/>
      <c r="F4752" s="27"/>
      <c r="G4752" s="1"/>
      <c r="H4752" s="1"/>
      <c r="I4752" s="1"/>
    </row>
    <row r="4753" spans="2:9">
      <c r="B4753" s="1"/>
      <c r="C4753" s="29"/>
      <c r="D4753" s="27"/>
      <c r="E4753" s="27"/>
      <c r="F4753" s="27"/>
      <c r="G4753" s="1"/>
      <c r="H4753" s="1"/>
      <c r="I4753" s="1"/>
    </row>
    <row r="4754" spans="2:9">
      <c r="B4754" s="1"/>
      <c r="C4754" s="29"/>
      <c r="D4754" s="27"/>
      <c r="E4754" s="27"/>
      <c r="F4754" s="27"/>
      <c r="G4754" s="1"/>
      <c r="H4754" s="1"/>
      <c r="I4754" s="1"/>
    </row>
    <row r="4755" spans="2:9">
      <c r="B4755" s="1"/>
      <c r="C4755" s="29"/>
      <c r="D4755" s="27"/>
      <c r="E4755" s="27"/>
      <c r="F4755" s="27"/>
      <c r="G4755" s="1"/>
      <c r="H4755" s="1"/>
      <c r="I4755" s="1"/>
    </row>
    <row r="4756" spans="2:9">
      <c r="B4756" s="1"/>
      <c r="C4756" s="29"/>
      <c r="D4756" s="27"/>
      <c r="E4756" s="27"/>
      <c r="F4756" s="27"/>
      <c r="G4756" s="1"/>
      <c r="H4756" s="1"/>
      <c r="I4756" s="1"/>
    </row>
    <row r="4757" spans="2:9">
      <c r="B4757" s="1"/>
      <c r="C4757" s="29"/>
      <c r="D4757" s="27"/>
      <c r="E4757" s="27"/>
      <c r="F4757" s="27"/>
      <c r="G4757" s="1"/>
      <c r="H4757" s="1"/>
      <c r="I4757" s="1"/>
    </row>
    <row r="4758" spans="2:9">
      <c r="B4758" s="1"/>
      <c r="C4758" s="29"/>
      <c r="D4758" s="27"/>
      <c r="E4758" s="27"/>
      <c r="F4758" s="27"/>
      <c r="G4758" s="1"/>
      <c r="H4758" s="1"/>
      <c r="I4758" s="1"/>
    </row>
    <row r="4759" spans="2:9">
      <c r="B4759" s="1"/>
      <c r="C4759" s="29"/>
      <c r="D4759" s="27"/>
      <c r="E4759" s="27"/>
      <c r="F4759" s="27"/>
      <c r="G4759" s="1"/>
      <c r="H4759" s="1"/>
      <c r="I4759" s="1"/>
    </row>
    <row r="4760" spans="2:9">
      <c r="B4760" s="1"/>
      <c r="C4760" s="29"/>
      <c r="D4760" s="27"/>
      <c r="E4760" s="27"/>
      <c r="F4760" s="27"/>
      <c r="G4760" s="1"/>
      <c r="H4760" s="1"/>
      <c r="I4760" s="1"/>
    </row>
    <row r="4761" spans="2:9">
      <c r="B4761" s="1"/>
      <c r="C4761" s="29"/>
      <c r="D4761" s="27"/>
      <c r="E4761" s="27"/>
      <c r="F4761" s="27"/>
      <c r="G4761" s="1"/>
      <c r="H4761" s="1"/>
      <c r="I4761" s="1"/>
    </row>
    <row r="4762" spans="2:9">
      <c r="B4762" s="1"/>
      <c r="C4762" s="29"/>
      <c r="D4762" s="27"/>
      <c r="E4762" s="27"/>
      <c r="F4762" s="27"/>
      <c r="G4762" s="1"/>
      <c r="H4762" s="1"/>
      <c r="I4762" s="1"/>
    </row>
    <row r="4763" spans="2:9">
      <c r="B4763" s="1"/>
      <c r="C4763" s="29"/>
      <c r="D4763" s="27"/>
      <c r="E4763" s="27"/>
      <c r="F4763" s="27"/>
      <c r="G4763" s="1"/>
      <c r="H4763" s="1"/>
      <c r="I4763" s="1"/>
    </row>
    <row r="4764" spans="2:9">
      <c r="B4764" s="1"/>
      <c r="C4764" s="29"/>
      <c r="D4764" s="27"/>
      <c r="E4764" s="27"/>
      <c r="F4764" s="27"/>
      <c r="G4764" s="1"/>
      <c r="H4764" s="1"/>
      <c r="I4764" s="1"/>
    </row>
    <row r="4765" spans="2:9">
      <c r="B4765" s="1"/>
      <c r="C4765" s="29"/>
      <c r="D4765" s="27"/>
      <c r="E4765" s="27"/>
      <c r="F4765" s="27"/>
      <c r="G4765" s="1"/>
      <c r="H4765" s="1"/>
      <c r="I4765" s="1"/>
    </row>
    <row r="4766" spans="2:9">
      <c r="B4766" s="1"/>
      <c r="C4766" s="29"/>
      <c r="D4766" s="27"/>
      <c r="E4766" s="27"/>
      <c r="F4766" s="27"/>
      <c r="G4766" s="1"/>
      <c r="H4766" s="1"/>
      <c r="I4766" s="1"/>
    </row>
    <row r="4767" spans="2:9">
      <c r="B4767" s="1"/>
      <c r="C4767" s="29"/>
      <c r="D4767" s="27"/>
      <c r="E4767" s="27"/>
      <c r="F4767" s="27"/>
      <c r="G4767" s="1"/>
      <c r="H4767" s="1"/>
      <c r="I4767" s="1"/>
    </row>
    <row r="4768" spans="2:9">
      <c r="B4768" s="1"/>
      <c r="C4768" s="29"/>
      <c r="D4768" s="27"/>
      <c r="E4768" s="27"/>
      <c r="F4768" s="27"/>
      <c r="G4768" s="1"/>
      <c r="H4768" s="1"/>
      <c r="I4768" s="1"/>
    </row>
    <row r="4769" spans="2:9">
      <c r="B4769" s="1"/>
      <c r="C4769" s="29"/>
      <c r="D4769" s="27"/>
      <c r="E4769" s="27"/>
      <c r="F4769" s="27"/>
      <c r="G4769" s="1"/>
      <c r="H4769" s="1"/>
      <c r="I4769" s="1"/>
    </row>
    <row r="4770" spans="2:9">
      <c r="B4770" s="1"/>
      <c r="C4770" s="29"/>
      <c r="D4770" s="27"/>
      <c r="E4770" s="27"/>
      <c r="F4770" s="27"/>
      <c r="G4770" s="1"/>
      <c r="H4770" s="1"/>
      <c r="I4770" s="1"/>
    </row>
    <row r="4771" spans="2:9">
      <c r="B4771" s="1"/>
      <c r="C4771" s="29"/>
      <c r="D4771" s="27"/>
      <c r="E4771" s="27"/>
      <c r="F4771" s="27"/>
      <c r="G4771" s="1"/>
      <c r="H4771" s="1"/>
      <c r="I4771" s="1"/>
    </row>
    <row r="4772" spans="2:9">
      <c r="B4772" s="1"/>
      <c r="C4772" s="29"/>
      <c r="D4772" s="27"/>
      <c r="E4772" s="27"/>
      <c r="F4772" s="27"/>
      <c r="G4772" s="1"/>
      <c r="H4772" s="1"/>
      <c r="I4772" s="1"/>
    </row>
    <row r="4773" spans="2:9">
      <c r="B4773" s="1"/>
      <c r="C4773" s="29"/>
      <c r="D4773" s="27"/>
      <c r="E4773" s="27"/>
      <c r="F4773" s="27"/>
      <c r="G4773" s="1"/>
      <c r="H4773" s="1"/>
      <c r="I4773" s="1"/>
    </row>
    <row r="4774" spans="2:9">
      <c r="B4774" s="1"/>
      <c r="C4774" s="29"/>
      <c r="D4774" s="27"/>
      <c r="E4774" s="27"/>
      <c r="F4774" s="27"/>
      <c r="G4774" s="1"/>
      <c r="H4774" s="1"/>
      <c r="I4774" s="1"/>
    </row>
    <row r="4775" spans="2:9">
      <c r="B4775" s="1"/>
      <c r="C4775" s="29"/>
      <c r="D4775" s="27"/>
      <c r="E4775" s="27"/>
      <c r="F4775" s="27"/>
      <c r="G4775" s="1"/>
      <c r="H4775" s="1"/>
      <c r="I4775" s="1"/>
    </row>
    <row r="4776" spans="2:9">
      <c r="B4776" s="1"/>
      <c r="C4776" s="29"/>
      <c r="D4776" s="27"/>
      <c r="E4776" s="27"/>
      <c r="F4776" s="27"/>
      <c r="G4776" s="1"/>
      <c r="H4776" s="1"/>
      <c r="I4776" s="1"/>
    </row>
    <row r="4777" spans="2:9">
      <c r="B4777" s="1"/>
      <c r="C4777" s="29"/>
      <c r="D4777" s="27"/>
      <c r="E4777" s="27"/>
      <c r="F4777" s="27"/>
      <c r="G4777" s="1"/>
      <c r="H4777" s="1"/>
      <c r="I4777" s="1"/>
    </row>
    <row r="4778" spans="2:9">
      <c r="B4778" s="1"/>
      <c r="C4778" s="29"/>
      <c r="D4778" s="27"/>
      <c r="E4778" s="27"/>
      <c r="F4778" s="27"/>
      <c r="G4778" s="1"/>
      <c r="H4778" s="1"/>
      <c r="I4778" s="1"/>
    </row>
    <row r="4779" spans="2:9">
      <c r="B4779" s="1"/>
      <c r="C4779" s="29"/>
      <c r="D4779" s="27"/>
      <c r="E4779" s="27"/>
      <c r="F4779" s="27"/>
      <c r="G4779" s="1"/>
      <c r="H4779" s="1"/>
      <c r="I4779" s="1"/>
    </row>
    <row r="4780" spans="2:9">
      <c r="B4780" s="1"/>
      <c r="C4780" s="29"/>
      <c r="D4780" s="27"/>
      <c r="E4780" s="27"/>
      <c r="F4780" s="27"/>
      <c r="G4780" s="1"/>
      <c r="H4780" s="1"/>
      <c r="I4780" s="1"/>
    </row>
    <row r="4781" spans="2:9">
      <c r="B4781" s="1"/>
      <c r="C4781" s="29"/>
      <c r="D4781" s="27"/>
      <c r="E4781" s="27"/>
      <c r="F4781" s="27"/>
      <c r="G4781" s="1"/>
      <c r="H4781" s="1"/>
      <c r="I4781" s="1"/>
    </row>
    <row r="4782" spans="2:9">
      <c r="B4782" s="1"/>
      <c r="C4782" s="29"/>
      <c r="D4782" s="27"/>
      <c r="E4782" s="27"/>
      <c r="F4782" s="27"/>
      <c r="G4782" s="1"/>
      <c r="H4782" s="1"/>
      <c r="I4782" s="1"/>
    </row>
    <row r="4783" spans="2:9">
      <c r="B4783" s="1"/>
      <c r="C4783" s="29"/>
      <c r="D4783" s="27"/>
      <c r="E4783" s="27"/>
      <c r="F4783" s="27"/>
      <c r="G4783" s="1"/>
      <c r="H4783" s="1"/>
      <c r="I4783" s="1"/>
    </row>
    <row r="4784" spans="2:9">
      <c r="B4784" s="1"/>
      <c r="C4784" s="29"/>
      <c r="D4784" s="27"/>
      <c r="E4784" s="27"/>
      <c r="F4784" s="27"/>
      <c r="G4784" s="1"/>
      <c r="H4784" s="1"/>
      <c r="I4784" s="1"/>
    </row>
    <row r="4785" spans="2:9">
      <c r="B4785" s="1"/>
      <c r="C4785" s="29"/>
      <c r="D4785" s="27"/>
      <c r="E4785" s="27"/>
      <c r="F4785" s="27"/>
      <c r="G4785" s="1"/>
      <c r="H4785" s="1"/>
      <c r="I4785" s="1"/>
    </row>
    <row r="4786" spans="2:9">
      <c r="B4786" s="1"/>
      <c r="C4786" s="29"/>
      <c r="D4786" s="27"/>
      <c r="E4786" s="27"/>
      <c r="F4786" s="27"/>
      <c r="G4786" s="1"/>
      <c r="H4786" s="1"/>
      <c r="I4786" s="1"/>
    </row>
    <row r="4787" spans="2:9">
      <c r="B4787" s="1"/>
      <c r="C4787" s="29"/>
      <c r="D4787" s="27"/>
      <c r="E4787" s="27"/>
      <c r="F4787" s="27"/>
      <c r="G4787" s="1"/>
      <c r="H4787" s="1"/>
      <c r="I4787" s="1"/>
    </row>
    <row r="4788" spans="2:9">
      <c r="B4788" s="1"/>
      <c r="C4788" s="29"/>
      <c r="D4788" s="27"/>
      <c r="E4788" s="27"/>
      <c r="F4788" s="27"/>
      <c r="G4788" s="1"/>
      <c r="H4788" s="1"/>
      <c r="I4788" s="1"/>
    </row>
    <row r="4789" spans="2:9">
      <c r="B4789" s="1"/>
      <c r="C4789" s="29"/>
      <c r="D4789" s="27"/>
      <c r="E4789" s="27"/>
      <c r="F4789" s="27"/>
      <c r="G4789" s="1"/>
      <c r="H4789" s="1"/>
      <c r="I4789" s="1"/>
    </row>
    <row r="4790" spans="2:9">
      <c r="B4790" s="1"/>
      <c r="C4790" s="29"/>
      <c r="D4790" s="27"/>
      <c r="E4790" s="27"/>
      <c r="F4790" s="27"/>
      <c r="G4790" s="1"/>
      <c r="H4790" s="1"/>
      <c r="I4790" s="1"/>
    </row>
    <row r="4791" spans="2:9">
      <c r="B4791" s="1"/>
      <c r="C4791" s="29"/>
      <c r="D4791" s="27"/>
      <c r="E4791" s="27"/>
      <c r="F4791" s="27"/>
      <c r="G4791" s="1"/>
      <c r="H4791" s="1"/>
      <c r="I4791" s="1"/>
    </row>
    <row r="4792" spans="2:9">
      <c r="B4792" s="1"/>
      <c r="C4792" s="29"/>
      <c r="D4792" s="27"/>
      <c r="E4792" s="27"/>
      <c r="F4792" s="27"/>
      <c r="G4792" s="1"/>
      <c r="H4792" s="1"/>
      <c r="I4792" s="1"/>
    </row>
    <row r="4793" spans="2:9">
      <c r="B4793" s="1"/>
      <c r="C4793" s="29"/>
      <c r="D4793" s="27"/>
      <c r="E4793" s="27"/>
      <c r="F4793" s="27"/>
      <c r="G4793" s="1"/>
      <c r="H4793" s="1"/>
      <c r="I4793" s="1"/>
    </row>
    <row r="4794" spans="2:9">
      <c r="B4794" s="1"/>
      <c r="C4794" s="29"/>
      <c r="D4794" s="27"/>
      <c r="E4794" s="27"/>
      <c r="F4794" s="27"/>
      <c r="G4794" s="1"/>
      <c r="H4794" s="1"/>
      <c r="I4794" s="1"/>
    </row>
    <row r="4795" spans="2:9">
      <c r="B4795" s="1"/>
      <c r="C4795" s="29"/>
      <c r="D4795" s="27"/>
      <c r="E4795" s="27"/>
      <c r="F4795" s="27"/>
      <c r="G4795" s="1"/>
      <c r="H4795" s="1"/>
      <c r="I4795" s="1"/>
    </row>
    <row r="4796" spans="2:9">
      <c r="B4796" s="1"/>
      <c r="C4796" s="29"/>
      <c r="D4796" s="27"/>
      <c r="E4796" s="27"/>
      <c r="F4796" s="27"/>
      <c r="G4796" s="1"/>
      <c r="H4796" s="1"/>
      <c r="I4796" s="1"/>
    </row>
    <row r="4797" spans="2:9">
      <c r="B4797" s="1"/>
      <c r="C4797" s="29"/>
      <c r="D4797" s="27"/>
      <c r="E4797" s="27"/>
      <c r="F4797" s="27"/>
      <c r="G4797" s="1"/>
      <c r="H4797" s="1"/>
      <c r="I4797" s="1"/>
    </row>
    <row r="4798" spans="2:9">
      <c r="B4798" s="1"/>
      <c r="C4798" s="29"/>
      <c r="D4798" s="27"/>
      <c r="E4798" s="27"/>
      <c r="F4798" s="27"/>
      <c r="G4798" s="1"/>
      <c r="H4798" s="1"/>
      <c r="I4798" s="1"/>
    </row>
    <row r="4799" spans="2:9">
      <c r="B4799" s="1"/>
      <c r="C4799" s="29"/>
      <c r="D4799" s="27"/>
      <c r="E4799" s="27"/>
      <c r="F4799" s="27"/>
      <c r="G4799" s="1"/>
      <c r="H4799" s="1"/>
      <c r="I4799" s="1"/>
    </row>
    <row r="4800" spans="2:9">
      <c r="B4800" s="1"/>
      <c r="C4800" s="29"/>
      <c r="D4800" s="27"/>
      <c r="E4800" s="27"/>
      <c r="F4800" s="27"/>
      <c r="G4800" s="1"/>
      <c r="H4800" s="1"/>
      <c r="I4800" s="1"/>
    </row>
    <row r="4801" spans="2:9">
      <c r="B4801" s="1"/>
      <c r="C4801" s="29"/>
      <c r="D4801" s="27"/>
      <c r="E4801" s="27"/>
      <c r="F4801" s="27"/>
      <c r="G4801" s="1"/>
      <c r="H4801" s="1"/>
      <c r="I4801" s="1"/>
    </row>
    <row r="4802" spans="2:9">
      <c r="B4802" s="1"/>
      <c r="C4802" s="29"/>
      <c r="D4802" s="27"/>
      <c r="E4802" s="27"/>
      <c r="F4802" s="27"/>
      <c r="G4802" s="1"/>
      <c r="H4802" s="1"/>
      <c r="I4802" s="1"/>
    </row>
    <row r="4803" spans="2:9">
      <c r="B4803" s="1"/>
      <c r="C4803" s="29"/>
      <c r="D4803" s="27"/>
      <c r="E4803" s="27"/>
      <c r="F4803" s="27"/>
      <c r="G4803" s="1"/>
      <c r="H4803" s="1"/>
      <c r="I4803" s="1"/>
    </row>
    <row r="4804" spans="2:9">
      <c r="B4804" s="1"/>
      <c r="C4804" s="29"/>
      <c r="D4804" s="27"/>
      <c r="E4804" s="27"/>
      <c r="F4804" s="27"/>
      <c r="G4804" s="1"/>
      <c r="H4804" s="1"/>
      <c r="I4804" s="1"/>
    </row>
    <row r="4805" spans="2:9">
      <c r="B4805" s="1"/>
      <c r="C4805" s="29"/>
      <c r="D4805" s="27"/>
      <c r="E4805" s="27"/>
      <c r="F4805" s="27"/>
      <c r="G4805" s="1"/>
      <c r="H4805" s="1"/>
      <c r="I4805" s="1"/>
    </row>
    <row r="4806" spans="2:9">
      <c r="B4806" s="1"/>
      <c r="C4806" s="29"/>
      <c r="D4806" s="27"/>
      <c r="E4806" s="27"/>
      <c r="F4806" s="27"/>
      <c r="G4806" s="1"/>
      <c r="H4806" s="1"/>
      <c r="I4806" s="1"/>
    </row>
    <row r="4807" spans="2:9">
      <c r="B4807" s="1"/>
      <c r="C4807" s="29"/>
      <c r="D4807" s="27"/>
      <c r="E4807" s="27"/>
      <c r="F4807" s="27"/>
      <c r="G4807" s="1"/>
      <c r="H4807" s="1"/>
      <c r="I4807" s="1"/>
    </row>
    <row r="4808" spans="2:9">
      <c r="B4808" s="1"/>
      <c r="C4808" s="29"/>
      <c r="D4808" s="27"/>
      <c r="E4808" s="27"/>
      <c r="F4808" s="27"/>
      <c r="G4808" s="1"/>
      <c r="H4808" s="1"/>
      <c r="I4808" s="1"/>
    </row>
    <row r="4809" spans="2:9">
      <c r="B4809" s="1"/>
      <c r="C4809" s="29"/>
      <c r="D4809" s="27"/>
      <c r="E4809" s="27"/>
      <c r="F4809" s="27"/>
      <c r="G4809" s="1"/>
      <c r="H4809" s="1"/>
      <c r="I4809" s="1"/>
    </row>
    <row r="4810" spans="2:9">
      <c r="B4810" s="1"/>
      <c r="C4810" s="29"/>
      <c r="D4810" s="27"/>
      <c r="E4810" s="27"/>
      <c r="F4810" s="27"/>
      <c r="G4810" s="1"/>
      <c r="H4810" s="1"/>
      <c r="I4810" s="1"/>
    </row>
    <row r="4811" spans="2:9">
      <c r="B4811" s="1"/>
      <c r="C4811" s="29"/>
      <c r="D4811" s="27"/>
      <c r="E4811" s="27"/>
      <c r="F4811" s="27"/>
      <c r="G4811" s="1"/>
      <c r="H4811" s="1"/>
      <c r="I4811" s="1"/>
    </row>
    <row r="4812" spans="2:9">
      <c r="B4812" s="1"/>
      <c r="C4812" s="29"/>
      <c r="D4812" s="27"/>
      <c r="E4812" s="27"/>
      <c r="F4812" s="27"/>
      <c r="G4812" s="1"/>
      <c r="H4812" s="1"/>
      <c r="I4812" s="1"/>
    </row>
    <row r="4813" spans="2:9">
      <c r="B4813" s="1"/>
      <c r="C4813" s="29"/>
      <c r="D4813" s="27"/>
      <c r="E4813" s="27"/>
      <c r="F4813" s="27"/>
      <c r="G4813" s="1"/>
      <c r="H4813" s="1"/>
      <c r="I4813" s="1"/>
    </row>
    <row r="4814" spans="2:9">
      <c r="B4814" s="1"/>
      <c r="C4814" s="29"/>
      <c r="D4814" s="27"/>
      <c r="E4814" s="27"/>
      <c r="F4814" s="27"/>
      <c r="G4814" s="1"/>
      <c r="H4814" s="1"/>
      <c r="I4814" s="1"/>
    </row>
    <row r="4815" spans="2:9">
      <c r="B4815" s="1"/>
      <c r="C4815" s="29"/>
      <c r="D4815" s="27"/>
      <c r="E4815" s="27"/>
      <c r="F4815" s="27"/>
      <c r="G4815" s="1"/>
      <c r="H4815" s="1"/>
      <c r="I4815" s="1"/>
    </row>
    <row r="4816" spans="2:9">
      <c r="B4816" s="1"/>
      <c r="C4816" s="29"/>
      <c r="D4816" s="27"/>
      <c r="E4816" s="27"/>
      <c r="F4816" s="27"/>
      <c r="G4816" s="1"/>
      <c r="H4816" s="1"/>
      <c r="I4816" s="1"/>
    </row>
    <row r="4817" spans="2:9">
      <c r="B4817" s="1"/>
      <c r="C4817" s="29"/>
      <c r="D4817" s="27"/>
      <c r="E4817" s="27"/>
      <c r="F4817" s="27"/>
      <c r="G4817" s="1"/>
      <c r="H4817" s="1"/>
      <c r="I4817" s="1"/>
    </row>
    <row r="4818" spans="2:9">
      <c r="B4818" s="1"/>
      <c r="C4818" s="29"/>
      <c r="D4818" s="27"/>
      <c r="E4818" s="27"/>
      <c r="F4818" s="27"/>
      <c r="G4818" s="1"/>
      <c r="H4818" s="1"/>
      <c r="I4818" s="1"/>
    </row>
    <row r="4819" spans="2:9">
      <c r="B4819" s="1"/>
      <c r="C4819" s="29"/>
      <c r="D4819" s="27"/>
      <c r="E4819" s="27"/>
      <c r="F4819" s="27"/>
      <c r="G4819" s="1"/>
      <c r="H4819" s="1"/>
      <c r="I4819" s="1"/>
    </row>
    <row r="4820" spans="2:9">
      <c r="B4820" s="1"/>
      <c r="C4820" s="29"/>
      <c r="D4820" s="27"/>
      <c r="E4820" s="27"/>
      <c r="F4820" s="27"/>
      <c r="G4820" s="1"/>
      <c r="H4820" s="1"/>
      <c r="I4820" s="1"/>
    </row>
    <row r="4821" spans="2:9">
      <c r="B4821" s="1"/>
      <c r="C4821" s="29"/>
      <c r="D4821" s="27"/>
      <c r="E4821" s="27"/>
      <c r="F4821" s="27"/>
      <c r="G4821" s="1"/>
      <c r="H4821" s="1"/>
      <c r="I4821" s="1"/>
    </row>
    <row r="4822" spans="2:9">
      <c r="B4822" s="1"/>
      <c r="C4822" s="29"/>
      <c r="D4822" s="27"/>
      <c r="E4822" s="27"/>
      <c r="F4822" s="27"/>
      <c r="G4822" s="1"/>
      <c r="H4822" s="1"/>
      <c r="I4822" s="1"/>
    </row>
    <row r="4823" spans="2:9">
      <c r="B4823" s="1"/>
      <c r="C4823" s="29"/>
      <c r="D4823" s="27"/>
      <c r="E4823" s="27"/>
      <c r="F4823" s="27"/>
      <c r="G4823" s="1"/>
      <c r="H4823" s="1"/>
      <c r="I4823" s="1"/>
    </row>
    <row r="4824" spans="2:9">
      <c r="B4824" s="1"/>
      <c r="C4824" s="29"/>
      <c r="D4824" s="27"/>
      <c r="E4824" s="27"/>
      <c r="F4824" s="27"/>
      <c r="G4824" s="1"/>
      <c r="H4824" s="1"/>
      <c r="I4824" s="1"/>
    </row>
    <row r="4825" spans="2:9">
      <c r="B4825" s="1"/>
      <c r="C4825" s="29"/>
      <c r="D4825" s="27"/>
      <c r="E4825" s="27"/>
      <c r="F4825" s="27"/>
      <c r="G4825" s="1"/>
      <c r="H4825" s="1"/>
      <c r="I4825" s="1"/>
    </row>
    <row r="4826" spans="2:9">
      <c r="B4826" s="1"/>
      <c r="C4826" s="29"/>
      <c r="D4826" s="27"/>
      <c r="E4826" s="27"/>
      <c r="F4826" s="27"/>
      <c r="G4826" s="1"/>
      <c r="H4826" s="1"/>
      <c r="I4826" s="1"/>
    </row>
    <row r="4827" spans="2:9">
      <c r="B4827" s="1"/>
      <c r="C4827" s="29"/>
      <c r="D4827" s="27"/>
      <c r="E4827" s="27"/>
      <c r="F4827" s="27"/>
      <c r="G4827" s="1"/>
      <c r="H4827" s="1"/>
      <c r="I4827" s="1"/>
    </row>
    <row r="4828" spans="2:9">
      <c r="B4828" s="1"/>
      <c r="C4828" s="29"/>
      <c r="D4828" s="27"/>
      <c r="E4828" s="27"/>
      <c r="F4828" s="27"/>
      <c r="G4828" s="1"/>
      <c r="H4828" s="1"/>
      <c r="I4828" s="1"/>
    </row>
    <row r="4829" spans="2:9">
      <c r="B4829" s="1"/>
      <c r="C4829" s="29"/>
      <c r="D4829" s="27"/>
      <c r="E4829" s="27"/>
      <c r="F4829" s="27"/>
      <c r="G4829" s="1"/>
      <c r="H4829" s="1"/>
      <c r="I4829" s="1"/>
    </row>
    <row r="4830" spans="2:9">
      <c r="B4830" s="1"/>
      <c r="C4830" s="29"/>
      <c r="D4830" s="27"/>
      <c r="E4830" s="27"/>
      <c r="F4830" s="27"/>
      <c r="G4830" s="1"/>
      <c r="H4830" s="1"/>
      <c r="I4830" s="1"/>
    </row>
    <row r="4831" spans="2:9">
      <c r="B4831" s="1"/>
      <c r="C4831" s="29"/>
      <c r="D4831" s="27"/>
      <c r="E4831" s="27"/>
      <c r="F4831" s="27"/>
      <c r="G4831" s="1"/>
      <c r="H4831" s="1"/>
      <c r="I4831" s="1"/>
    </row>
    <row r="4832" spans="2:9">
      <c r="B4832" s="1"/>
      <c r="C4832" s="29"/>
      <c r="D4832" s="27"/>
      <c r="E4832" s="27"/>
      <c r="F4832" s="27"/>
      <c r="G4832" s="1"/>
      <c r="H4832" s="1"/>
      <c r="I4832" s="1"/>
    </row>
    <row r="4833" spans="2:9">
      <c r="B4833" s="1"/>
      <c r="C4833" s="29"/>
      <c r="D4833" s="27"/>
      <c r="E4833" s="27"/>
      <c r="F4833" s="27"/>
      <c r="G4833" s="1"/>
      <c r="H4833" s="1"/>
      <c r="I4833" s="1"/>
    </row>
    <row r="4834" spans="2:9">
      <c r="B4834" s="1"/>
      <c r="C4834" s="29"/>
      <c r="D4834" s="27"/>
      <c r="E4834" s="27"/>
      <c r="F4834" s="27"/>
      <c r="G4834" s="1"/>
      <c r="H4834" s="1"/>
      <c r="I4834" s="1"/>
    </row>
    <row r="4835" spans="2:9">
      <c r="B4835" s="1"/>
      <c r="C4835" s="29"/>
      <c r="D4835" s="27"/>
      <c r="E4835" s="27"/>
      <c r="F4835" s="27"/>
      <c r="G4835" s="1"/>
      <c r="H4835" s="1"/>
      <c r="I4835" s="1"/>
    </row>
    <row r="4836" spans="2:9">
      <c r="B4836" s="1"/>
      <c r="C4836" s="29"/>
      <c r="D4836" s="27"/>
      <c r="E4836" s="27"/>
      <c r="F4836" s="27"/>
      <c r="G4836" s="1"/>
      <c r="H4836" s="1"/>
      <c r="I4836" s="1"/>
    </row>
    <row r="4837" spans="2:9">
      <c r="B4837" s="1"/>
      <c r="C4837" s="29"/>
      <c r="D4837" s="27"/>
      <c r="E4837" s="27"/>
      <c r="F4837" s="27"/>
      <c r="G4837" s="1"/>
      <c r="H4837" s="1"/>
      <c r="I4837" s="1"/>
    </row>
    <row r="4838" spans="2:9">
      <c r="B4838" s="1"/>
      <c r="C4838" s="29"/>
      <c r="D4838" s="27"/>
      <c r="E4838" s="27"/>
      <c r="F4838" s="27"/>
      <c r="G4838" s="1"/>
      <c r="H4838" s="1"/>
      <c r="I4838" s="1"/>
    </row>
    <row r="4839" spans="2:9">
      <c r="B4839" s="1"/>
      <c r="C4839" s="29"/>
      <c r="D4839" s="27"/>
      <c r="E4839" s="27"/>
      <c r="F4839" s="27"/>
      <c r="G4839" s="1"/>
      <c r="H4839" s="1"/>
      <c r="I4839" s="1"/>
    </row>
    <row r="4840" spans="2:9">
      <c r="B4840" s="1"/>
      <c r="C4840" s="29"/>
      <c r="D4840" s="27"/>
      <c r="E4840" s="27"/>
      <c r="F4840" s="27"/>
      <c r="G4840" s="1"/>
      <c r="H4840" s="1"/>
      <c r="I4840" s="1"/>
    </row>
    <row r="4841" spans="2:9">
      <c r="B4841" s="1"/>
      <c r="C4841" s="29"/>
      <c r="D4841" s="27"/>
      <c r="E4841" s="27"/>
      <c r="F4841" s="27"/>
      <c r="G4841" s="1"/>
      <c r="H4841" s="1"/>
      <c r="I4841" s="1"/>
    </row>
    <row r="4842" spans="2:9">
      <c r="B4842" s="1"/>
      <c r="C4842" s="29"/>
      <c r="D4842" s="27"/>
      <c r="E4842" s="27"/>
      <c r="F4842" s="27"/>
      <c r="G4842" s="1"/>
      <c r="H4842" s="1"/>
      <c r="I4842" s="1"/>
    </row>
    <row r="4843" spans="2:9">
      <c r="B4843" s="1"/>
      <c r="C4843" s="29"/>
      <c r="D4843" s="27"/>
      <c r="E4843" s="27"/>
      <c r="F4843" s="27"/>
      <c r="G4843" s="1"/>
      <c r="H4843" s="1"/>
      <c r="I4843" s="1"/>
    </row>
    <row r="4844" spans="2:9">
      <c r="B4844" s="1"/>
      <c r="C4844" s="29"/>
      <c r="D4844" s="27"/>
      <c r="E4844" s="27"/>
      <c r="F4844" s="27"/>
      <c r="G4844" s="1"/>
      <c r="H4844" s="1"/>
      <c r="I4844" s="1"/>
    </row>
    <row r="4845" spans="2:9">
      <c r="B4845" s="1"/>
      <c r="C4845" s="29"/>
      <c r="D4845" s="27"/>
      <c r="E4845" s="27"/>
      <c r="F4845" s="27"/>
      <c r="G4845" s="1"/>
      <c r="H4845" s="1"/>
      <c r="I4845" s="1"/>
    </row>
    <row r="4846" spans="2:9">
      <c r="B4846" s="1"/>
      <c r="C4846" s="29"/>
      <c r="D4846" s="27"/>
      <c r="E4846" s="27"/>
      <c r="F4846" s="27"/>
      <c r="G4846" s="1"/>
      <c r="H4846" s="1"/>
      <c r="I4846" s="1"/>
    </row>
    <row r="4847" spans="2:9">
      <c r="B4847" s="1"/>
      <c r="C4847" s="29"/>
      <c r="D4847" s="27"/>
      <c r="E4847" s="27"/>
      <c r="F4847" s="27"/>
      <c r="G4847" s="1"/>
      <c r="H4847" s="1"/>
      <c r="I4847" s="1"/>
    </row>
    <row r="4848" spans="2:9">
      <c r="B4848" s="1"/>
      <c r="C4848" s="29"/>
      <c r="D4848" s="27"/>
      <c r="E4848" s="27"/>
      <c r="F4848" s="27"/>
      <c r="G4848" s="1"/>
      <c r="H4848" s="1"/>
      <c r="I4848" s="1"/>
    </row>
    <row r="4849" spans="2:9">
      <c r="B4849" s="1"/>
      <c r="C4849" s="29"/>
      <c r="D4849" s="27"/>
      <c r="E4849" s="27"/>
      <c r="F4849" s="27"/>
      <c r="G4849" s="1"/>
      <c r="H4849" s="1"/>
      <c r="I4849" s="1"/>
    </row>
    <row r="4850" spans="2:9">
      <c r="B4850" s="1"/>
      <c r="C4850" s="29"/>
      <c r="D4850" s="27"/>
      <c r="E4850" s="27"/>
      <c r="F4850" s="27"/>
      <c r="G4850" s="1"/>
      <c r="H4850" s="1"/>
      <c r="I4850" s="1"/>
    </row>
    <row r="4851" spans="2:9">
      <c r="B4851" s="1"/>
      <c r="C4851" s="29"/>
      <c r="D4851" s="27"/>
      <c r="E4851" s="27"/>
      <c r="F4851" s="27"/>
      <c r="G4851" s="1"/>
      <c r="H4851" s="1"/>
      <c r="I4851" s="1"/>
    </row>
    <row r="4852" spans="2:9">
      <c r="B4852" s="1"/>
      <c r="C4852" s="29"/>
      <c r="D4852" s="27"/>
      <c r="E4852" s="27"/>
      <c r="F4852" s="27"/>
      <c r="G4852" s="1"/>
      <c r="H4852" s="1"/>
      <c r="I4852" s="1"/>
    </row>
    <row r="4853" spans="2:9">
      <c r="B4853" s="1"/>
      <c r="C4853" s="29"/>
      <c r="D4853" s="27"/>
      <c r="E4853" s="27"/>
      <c r="F4853" s="27"/>
      <c r="G4853" s="1"/>
      <c r="H4853" s="1"/>
      <c r="I4853" s="1"/>
    </row>
    <row r="4854" spans="2:9">
      <c r="B4854" s="1"/>
      <c r="C4854" s="29"/>
      <c r="D4854" s="27"/>
      <c r="E4854" s="27"/>
      <c r="F4854" s="27"/>
      <c r="G4854" s="1"/>
      <c r="H4854" s="1"/>
      <c r="I4854" s="1"/>
    </row>
    <row r="4855" spans="2:9">
      <c r="B4855" s="1"/>
      <c r="C4855" s="29"/>
      <c r="D4855" s="27"/>
      <c r="E4855" s="27"/>
      <c r="F4855" s="27"/>
      <c r="G4855" s="1"/>
      <c r="H4855" s="1"/>
      <c r="I4855" s="1"/>
    </row>
    <row r="4856" spans="2:9">
      <c r="B4856" s="1"/>
      <c r="C4856" s="29"/>
      <c r="D4856" s="27"/>
      <c r="E4856" s="27"/>
      <c r="F4856" s="27"/>
      <c r="G4856" s="1"/>
      <c r="H4856" s="1"/>
      <c r="I4856" s="1"/>
    </row>
    <row r="4857" spans="2:9">
      <c r="B4857" s="1"/>
      <c r="C4857" s="29"/>
      <c r="D4857" s="27"/>
      <c r="E4857" s="27"/>
      <c r="F4857" s="27"/>
      <c r="G4857" s="1"/>
      <c r="H4857" s="1"/>
      <c r="I4857" s="1"/>
    </row>
    <row r="4858" spans="2:9">
      <c r="B4858" s="1"/>
      <c r="C4858" s="29"/>
      <c r="D4858" s="27"/>
      <c r="E4858" s="27"/>
      <c r="F4858" s="27"/>
      <c r="G4858" s="1"/>
      <c r="H4858" s="1"/>
      <c r="I4858" s="1"/>
    </row>
    <row r="4859" spans="2:9">
      <c r="B4859" s="1"/>
      <c r="C4859" s="29"/>
      <c r="D4859" s="27"/>
      <c r="E4859" s="27"/>
      <c r="F4859" s="27"/>
      <c r="G4859" s="1"/>
      <c r="H4859" s="1"/>
      <c r="I4859" s="1"/>
    </row>
    <row r="4860" spans="2:9">
      <c r="B4860" s="1"/>
      <c r="C4860" s="29"/>
      <c r="D4860" s="27"/>
      <c r="E4860" s="27"/>
      <c r="F4860" s="27"/>
      <c r="G4860" s="1"/>
      <c r="H4860" s="1"/>
      <c r="I4860" s="1"/>
    </row>
    <row r="4861" spans="2:9">
      <c r="B4861" s="1"/>
      <c r="C4861" s="29"/>
      <c r="D4861" s="27"/>
      <c r="E4861" s="27"/>
      <c r="F4861" s="27"/>
      <c r="G4861" s="1"/>
      <c r="H4861" s="1"/>
      <c r="I4861" s="1"/>
    </row>
    <row r="4862" spans="2:9">
      <c r="B4862" s="1"/>
      <c r="C4862" s="29"/>
      <c r="D4862" s="27"/>
      <c r="E4862" s="27"/>
      <c r="F4862" s="27"/>
      <c r="G4862" s="1"/>
      <c r="H4862" s="1"/>
      <c r="I4862" s="1"/>
    </row>
    <row r="4863" spans="2:9">
      <c r="B4863" s="1"/>
      <c r="C4863" s="29"/>
      <c r="D4863" s="27"/>
      <c r="E4863" s="27"/>
      <c r="F4863" s="27"/>
      <c r="G4863" s="1"/>
      <c r="H4863" s="1"/>
      <c r="I4863" s="1"/>
    </row>
    <row r="4864" spans="2:9">
      <c r="B4864" s="1"/>
      <c r="C4864" s="29"/>
      <c r="D4864" s="27"/>
      <c r="E4864" s="27"/>
      <c r="F4864" s="27"/>
      <c r="G4864" s="1"/>
      <c r="H4864" s="1"/>
      <c r="I4864" s="1"/>
    </row>
    <row r="4865" spans="2:9">
      <c r="B4865" s="1"/>
      <c r="C4865" s="29"/>
      <c r="D4865" s="27"/>
      <c r="E4865" s="27"/>
      <c r="F4865" s="27"/>
      <c r="G4865" s="1"/>
      <c r="H4865" s="1"/>
      <c r="I4865" s="1"/>
    </row>
    <row r="4866" spans="2:9">
      <c r="B4866" s="1"/>
      <c r="C4866" s="29"/>
      <c r="D4866" s="27"/>
      <c r="E4866" s="27"/>
      <c r="F4866" s="27"/>
      <c r="G4866" s="1"/>
      <c r="H4866" s="1"/>
      <c r="I4866" s="1"/>
    </row>
    <row r="4867" spans="2:9">
      <c r="B4867" s="1"/>
      <c r="C4867" s="29"/>
      <c r="D4867" s="27"/>
      <c r="E4867" s="27"/>
      <c r="F4867" s="27"/>
      <c r="G4867" s="1"/>
      <c r="H4867" s="1"/>
      <c r="I4867" s="1"/>
    </row>
    <row r="4868" spans="2:9">
      <c r="B4868" s="1"/>
      <c r="C4868" s="29"/>
      <c r="D4868" s="27"/>
      <c r="E4868" s="27"/>
      <c r="F4868" s="27"/>
      <c r="G4868" s="1"/>
      <c r="H4868" s="1"/>
      <c r="I4868" s="1"/>
    </row>
    <row r="4869" spans="2:9">
      <c r="B4869" s="1"/>
      <c r="C4869" s="29"/>
      <c r="D4869" s="27"/>
      <c r="E4869" s="27"/>
      <c r="F4869" s="27"/>
      <c r="G4869" s="1"/>
      <c r="H4869" s="1"/>
      <c r="I4869" s="1"/>
    </row>
    <row r="4870" spans="2:9">
      <c r="B4870" s="1"/>
      <c r="C4870" s="29"/>
      <c r="D4870" s="27"/>
      <c r="E4870" s="27"/>
      <c r="F4870" s="27"/>
      <c r="G4870" s="1"/>
      <c r="H4870" s="1"/>
      <c r="I4870" s="1"/>
    </row>
    <row r="4871" spans="2:9">
      <c r="B4871" s="1"/>
      <c r="C4871" s="29"/>
      <c r="D4871" s="27"/>
      <c r="E4871" s="27"/>
      <c r="F4871" s="27"/>
      <c r="G4871" s="1"/>
      <c r="H4871" s="1"/>
      <c r="I4871" s="1"/>
    </row>
    <row r="4872" spans="2:9">
      <c r="B4872" s="1"/>
      <c r="C4872" s="29"/>
      <c r="D4872" s="27"/>
      <c r="E4872" s="27"/>
      <c r="F4872" s="27"/>
      <c r="G4872" s="1"/>
      <c r="H4872" s="1"/>
      <c r="I4872" s="1"/>
    </row>
    <row r="4873" spans="2:9">
      <c r="B4873" s="1"/>
      <c r="C4873" s="29"/>
      <c r="D4873" s="27"/>
      <c r="E4873" s="27"/>
      <c r="F4873" s="27"/>
      <c r="G4873" s="1"/>
      <c r="H4873" s="1"/>
      <c r="I4873" s="1"/>
    </row>
    <row r="4874" spans="2:9">
      <c r="B4874" s="1"/>
      <c r="C4874" s="29"/>
      <c r="D4874" s="27"/>
      <c r="E4874" s="27"/>
      <c r="F4874" s="27"/>
      <c r="G4874" s="1"/>
      <c r="H4874" s="1"/>
      <c r="I4874" s="1"/>
    </row>
    <row r="4875" spans="2:9">
      <c r="B4875" s="1"/>
      <c r="C4875" s="29"/>
      <c r="D4875" s="27"/>
      <c r="E4875" s="27"/>
      <c r="F4875" s="27"/>
      <c r="G4875" s="1"/>
      <c r="H4875" s="1"/>
      <c r="I4875" s="1"/>
    </row>
    <row r="4876" spans="2:9">
      <c r="B4876" s="1"/>
      <c r="C4876" s="29"/>
      <c r="D4876" s="27"/>
      <c r="E4876" s="27"/>
      <c r="F4876" s="27"/>
      <c r="G4876" s="1"/>
      <c r="H4876" s="1"/>
      <c r="I4876" s="1"/>
    </row>
    <row r="4877" spans="2:9">
      <c r="B4877" s="1"/>
      <c r="C4877" s="29"/>
      <c r="D4877" s="27"/>
      <c r="E4877" s="27"/>
      <c r="F4877" s="27"/>
      <c r="G4877" s="1"/>
      <c r="H4877" s="1"/>
      <c r="I4877" s="1"/>
    </row>
    <row r="4878" spans="2:9">
      <c r="B4878" s="1"/>
      <c r="C4878" s="29"/>
      <c r="D4878" s="27"/>
      <c r="E4878" s="27"/>
      <c r="F4878" s="27"/>
      <c r="G4878" s="1"/>
      <c r="H4878" s="1"/>
      <c r="I4878" s="1"/>
    </row>
    <row r="4879" spans="2:9">
      <c r="B4879" s="1"/>
      <c r="C4879" s="29"/>
      <c r="D4879" s="27"/>
      <c r="E4879" s="27"/>
      <c r="F4879" s="27"/>
      <c r="G4879" s="1"/>
      <c r="H4879" s="1"/>
      <c r="I4879" s="1"/>
    </row>
    <row r="4880" spans="2:9">
      <c r="B4880" s="1"/>
      <c r="C4880" s="29"/>
      <c r="D4880" s="27"/>
      <c r="E4880" s="27"/>
      <c r="F4880" s="27"/>
      <c r="G4880" s="1"/>
      <c r="H4880" s="1"/>
      <c r="I4880" s="1"/>
    </row>
    <row r="4881" spans="2:9">
      <c r="B4881" s="1"/>
      <c r="C4881" s="29"/>
      <c r="D4881" s="27"/>
      <c r="E4881" s="27"/>
      <c r="F4881" s="27"/>
      <c r="G4881" s="1"/>
      <c r="H4881" s="1"/>
      <c r="I4881" s="1"/>
    </row>
    <row r="4882" spans="2:9">
      <c r="B4882" s="1"/>
      <c r="C4882" s="29"/>
      <c r="D4882" s="27"/>
      <c r="E4882" s="27"/>
      <c r="F4882" s="27"/>
      <c r="G4882" s="1"/>
      <c r="H4882" s="1"/>
      <c r="I4882" s="1"/>
    </row>
    <row r="4883" spans="2:9">
      <c r="B4883" s="1"/>
      <c r="C4883" s="29"/>
      <c r="D4883" s="27"/>
      <c r="E4883" s="27"/>
      <c r="F4883" s="27"/>
      <c r="G4883" s="1"/>
      <c r="H4883" s="1"/>
      <c r="I4883" s="1"/>
    </row>
    <row r="4884" spans="2:9">
      <c r="B4884" s="1"/>
      <c r="C4884" s="29"/>
      <c r="D4884" s="27"/>
      <c r="E4884" s="27"/>
      <c r="F4884" s="27"/>
      <c r="G4884" s="1"/>
      <c r="H4884" s="1"/>
      <c r="I4884" s="1"/>
    </row>
    <row r="4885" spans="2:9">
      <c r="B4885" s="1"/>
      <c r="C4885" s="29"/>
      <c r="D4885" s="27"/>
      <c r="E4885" s="27"/>
      <c r="F4885" s="27"/>
      <c r="G4885" s="1"/>
      <c r="H4885" s="1"/>
      <c r="I4885" s="1"/>
    </row>
    <row r="4886" spans="2:9">
      <c r="B4886" s="1"/>
      <c r="C4886" s="29"/>
      <c r="D4886" s="27"/>
      <c r="E4886" s="27"/>
      <c r="F4886" s="27"/>
      <c r="G4886" s="1"/>
      <c r="H4886" s="1"/>
      <c r="I4886" s="1"/>
    </row>
    <row r="4887" spans="2:9">
      <c r="B4887" s="1"/>
      <c r="C4887" s="29"/>
      <c r="D4887" s="27"/>
      <c r="E4887" s="27"/>
      <c r="F4887" s="27"/>
      <c r="G4887" s="1"/>
      <c r="H4887" s="1"/>
      <c r="I4887" s="1"/>
    </row>
    <row r="4888" spans="2:9">
      <c r="B4888" s="1"/>
      <c r="C4888" s="29"/>
      <c r="D4888" s="27"/>
      <c r="E4888" s="27"/>
      <c r="F4888" s="27"/>
      <c r="G4888" s="1"/>
      <c r="H4888" s="1"/>
      <c r="I4888" s="1"/>
    </row>
    <row r="4889" spans="2:9">
      <c r="B4889" s="1"/>
      <c r="C4889" s="29"/>
      <c r="D4889" s="27"/>
      <c r="E4889" s="27"/>
      <c r="F4889" s="27"/>
      <c r="G4889" s="1"/>
      <c r="H4889" s="1"/>
      <c r="I4889" s="1"/>
    </row>
    <row r="4890" spans="2:9">
      <c r="B4890" s="1"/>
      <c r="C4890" s="29"/>
      <c r="D4890" s="27"/>
      <c r="E4890" s="27"/>
      <c r="F4890" s="27"/>
      <c r="G4890" s="1"/>
      <c r="H4890" s="1"/>
      <c r="I4890" s="1"/>
    </row>
    <row r="4891" spans="2:9">
      <c r="B4891" s="1"/>
      <c r="C4891" s="29"/>
      <c r="D4891" s="27"/>
      <c r="E4891" s="27"/>
      <c r="F4891" s="27"/>
      <c r="G4891" s="1"/>
      <c r="H4891" s="1"/>
      <c r="I4891" s="1"/>
    </row>
    <row r="4892" spans="2:9">
      <c r="B4892" s="1"/>
      <c r="C4892" s="29"/>
      <c r="D4892" s="27"/>
      <c r="E4892" s="27"/>
      <c r="F4892" s="27"/>
      <c r="G4892" s="1"/>
      <c r="H4892" s="1"/>
      <c r="I4892" s="1"/>
    </row>
    <row r="4893" spans="2:9">
      <c r="B4893" s="1"/>
      <c r="C4893" s="29"/>
      <c r="D4893" s="27"/>
      <c r="E4893" s="27"/>
      <c r="F4893" s="27"/>
      <c r="G4893" s="1"/>
      <c r="H4893" s="1"/>
      <c r="I4893" s="1"/>
    </row>
    <row r="4894" spans="2:9">
      <c r="B4894" s="1"/>
      <c r="C4894" s="29"/>
      <c r="D4894" s="27"/>
      <c r="E4894" s="27"/>
      <c r="F4894" s="27"/>
      <c r="G4894" s="1"/>
      <c r="H4894" s="1"/>
      <c r="I4894" s="1"/>
    </row>
    <row r="4895" spans="2:9">
      <c r="B4895" s="1"/>
      <c r="C4895" s="29"/>
      <c r="D4895" s="27"/>
      <c r="E4895" s="27"/>
      <c r="F4895" s="27"/>
      <c r="G4895" s="1"/>
      <c r="H4895" s="1"/>
      <c r="I4895" s="1"/>
    </row>
    <row r="4896" spans="2:9">
      <c r="B4896" s="1"/>
      <c r="C4896" s="29"/>
      <c r="D4896" s="27"/>
      <c r="E4896" s="27"/>
      <c r="F4896" s="27"/>
      <c r="G4896" s="1"/>
      <c r="H4896" s="1"/>
      <c r="I4896" s="1"/>
    </row>
    <row r="4897" spans="2:9">
      <c r="B4897" s="1"/>
      <c r="C4897" s="29"/>
      <c r="D4897" s="27"/>
      <c r="E4897" s="27"/>
      <c r="F4897" s="27"/>
      <c r="G4897" s="1"/>
      <c r="H4897" s="1"/>
      <c r="I4897" s="1"/>
    </row>
    <row r="4898" spans="2:9">
      <c r="B4898" s="1"/>
      <c r="C4898" s="29"/>
      <c r="D4898" s="27"/>
      <c r="E4898" s="27"/>
      <c r="F4898" s="27"/>
      <c r="G4898" s="1"/>
      <c r="H4898" s="1"/>
      <c r="I4898" s="1"/>
    </row>
    <row r="4899" spans="2:9">
      <c r="B4899" s="1"/>
      <c r="C4899" s="29"/>
      <c r="D4899" s="27"/>
      <c r="E4899" s="27"/>
      <c r="F4899" s="27"/>
      <c r="G4899" s="1"/>
      <c r="H4899" s="1"/>
      <c r="I4899" s="1"/>
    </row>
    <row r="4900" spans="2:9">
      <c r="B4900" s="1"/>
      <c r="C4900" s="29"/>
      <c r="D4900" s="27"/>
      <c r="E4900" s="27"/>
      <c r="F4900" s="27"/>
      <c r="G4900" s="1"/>
      <c r="H4900" s="1"/>
      <c r="I4900" s="1"/>
    </row>
    <row r="4901" spans="2:9">
      <c r="B4901" s="1"/>
      <c r="C4901" s="29"/>
      <c r="D4901" s="27"/>
      <c r="E4901" s="27"/>
      <c r="F4901" s="27"/>
      <c r="G4901" s="1"/>
      <c r="H4901" s="1"/>
      <c r="I4901" s="1"/>
    </row>
    <row r="4902" spans="2:9">
      <c r="B4902" s="1"/>
      <c r="C4902" s="29"/>
      <c r="D4902" s="27"/>
      <c r="E4902" s="27"/>
      <c r="F4902" s="27"/>
      <c r="G4902" s="1"/>
      <c r="H4902" s="1"/>
      <c r="I4902" s="1"/>
    </row>
    <row r="4903" spans="2:9">
      <c r="B4903" s="1"/>
      <c r="C4903" s="29"/>
      <c r="D4903" s="27"/>
      <c r="E4903" s="27"/>
      <c r="F4903" s="27"/>
      <c r="G4903" s="1"/>
      <c r="H4903" s="1"/>
      <c r="I4903" s="1"/>
    </row>
    <row r="4904" spans="2:9">
      <c r="B4904" s="1"/>
      <c r="C4904" s="29"/>
      <c r="D4904" s="27"/>
      <c r="E4904" s="27"/>
      <c r="F4904" s="27"/>
      <c r="G4904" s="1"/>
      <c r="H4904" s="1"/>
      <c r="I4904" s="1"/>
    </row>
    <row r="4905" spans="2:9">
      <c r="B4905" s="1"/>
      <c r="C4905" s="29"/>
      <c r="D4905" s="27"/>
      <c r="E4905" s="27"/>
      <c r="F4905" s="27"/>
      <c r="G4905" s="1"/>
      <c r="H4905" s="1"/>
      <c r="I4905" s="1"/>
    </row>
    <row r="4906" spans="2:9">
      <c r="B4906" s="1"/>
      <c r="C4906" s="29"/>
      <c r="D4906" s="27"/>
      <c r="E4906" s="27"/>
      <c r="F4906" s="27"/>
      <c r="G4906" s="1"/>
      <c r="H4906" s="1"/>
      <c r="I4906" s="1"/>
    </row>
    <row r="4907" spans="2:9">
      <c r="B4907" s="1"/>
      <c r="C4907" s="29"/>
      <c r="D4907" s="27"/>
      <c r="E4907" s="27"/>
      <c r="F4907" s="27"/>
      <c r="G4907" s="1"/>
      <c r="H4907" s="1"/>
      <c r="I4907" s="1"/>
    </row>
    <row r="4908" spans="2:9">
      <c r="B4908" s="1"/>
      <c r="C4908" s="29"/>
      <c r="D4908" s="27"/>
      <c r="E4908" s="27"/>
      <c r="F4908" s="27"/>
      <c r="G4908" s="1"/>
      <c r="H4908" s="1"/>
      <c r="I4908" s="1"/>
    </row>
    <row r="4909" spans="2:9">
      <c r="B4909" s="1"/>
      <c r="C4909" s="29"/>
      <c r="D4909" s="27"/>
      <c r="E4909" s="27"/>
      <c r="F4909" s="27"/>
      <c r="G4909" s="1"/>
      <c r="H4909" s="1"/>
      <c r="I4909" s="1"/>
    </row>
    <row r="4910" spans="2:9">
      <c r="B4910" s="1"/>
      <c r="C4910" s="29"/>
      <c r="D4910" s="27"/>
      <c r="E4910" s="27"/>
      <c r="F4910" s="27"/>
      <c r="G4910" s="1"/>
      <c r="H4910" s="1"/>
      <c r="I4910" s="1"/>
    </row>
    <row r="4911" spans="2:9">
      <c r="B4911" s="1"/>
      <c r="C4911" s="29"/>
      <c r="D4911" s="27"/>
      <c r="E4911" s="27"/>
      <c r="F4911" s="27"/>
      <c r="G4911" s="1"/>
      <c r="H4911" s="1"/>
      <c r="I4911" s="1"/>
    </row>
    <row r="4912" spans="2:9">
      <c r="B4912" s="1"/>
      <c r="C4912" s="29"/>
      <c r="D4912" s="27"/>
      <c r="E4912" s="27"/>
      <c r="F4912" s="27"/>
      <c r="G4912" s="1"/>
      <c r="H4912" s="1"/>
      <c r="I4912" s="1"/>
    </row>
    <row r="4913" spans="2:9">
      <c r="B4913" s="1"/>
      <c r="C4913" s="29"/>
      <c r="D4913" s="27"/>
      <c r="E4913" s="27"/>
      <c r="F4913" s="27"/>
      <c r="G4913" s="1"/>
      <c r="H4913" s="1"/>
      <c r="I4913" s="1"/>
    </row>
    <row r="4914" spans="2:9">
      <c r="B4914" s="1"/>
      <c r="C4914" s="29"/>
      <c r="D4914" s="27"/>
      <c r="E4914" s="27"/>
      <c r="F4914" s="27"/>
      <c r="G4914" s="1"/>
      <c r="H4914" s="1"/>
      <c r="I4914" s="1"/>
    </row>
    <row r="4915" spans="2:9">
      <c r="B4915" s="1"/>
      <c r="C4915" s="29"/>
      <c r="D4915" s="27"/>
      <c r="E4915" s="27"/>
      <c r="F4915" s="27"/>
      <c r="G4915" s="1"/>
      <c r="H4915" s="1"/>
      <c r="I4915" s="1"/>
    </row>
    <row r="4916" spans="2:9">
      <c r="B4916" s="1"/>
      <c r="C4916" s="29"/>
      <c r="D4916" s="27"/>
      <c r="E4916" s="27"/>
      <c r="F4916" s="27"/>
      <c r="G4916" s="1"/>
      <c r="H4916" s="1"/>
      <c r="I4916" s="1"/>
    </row>
    <row r="4917" spans="2:9">
      <c r="B4917" s="1"/>
      <c r="C4917" s="29"/>
      <c r="D4917" s="27"/>
      <c r="E4917" s="27"/>
      <c r="F4917" s="27"/>
      <c r="G4917" s="1"/>
      <c r="H4917" s="1"/>
      <c r="I4917" s="1"/>
    </row>
    <row r="4918" spans="2:9">
      <c r="B4918" s="1"/>
      <c r="C4918" s="29"/>
      <c r="D4918" s="27"/>
      <c r="E4918" s="27"/>
      <c r="F4918" s="27"/>
      <c r="G4918" s="1"/>
      <c r="H4918" s="1"/>
      <c r="I4918" s="1"/>
    </row>
    <row r="4919" spans="2:9">
      <c r="B4919" s="1"/>
      <c r="C4919" s="29"/>
      <c r="D4919" s="27"/>
      <c r="E4919" s="27"/>
      <c r="F4919" s="27"/>
      <c r="G4919" s="1"/>
      <c r="H4919" s="1"/>
      <c r="I4919" s="1"/>
    </row>
    <row r="4920" spans="2:9">
      <c r="B4920" s="1"/>
      <c r="C4920" s="29"/>
      <c r="D4920" s="27"/>
      <c r="E4920" s="27"/>
      <c r="F4920" s="27"/>
      <c r="G4920" s="1"/>
      <c r="H4920" s="1"/>
      <c r="I4920" s="1"/>
    </row>
    <row r="4921" spans="2:9">
      <c r="B4921" s="1"/>
      <c r="C4921" s="29"/>
      <c r="D4921" s="27"/>
      <c r="E4921" s="27"/>
      <c r="F4921" s="27"/>
      <c r="G4921" s="1"/>
      <c r="H4921" s="1"/>
      <c r="I4921" s="1"/>
    </row>
    <row r="4922" spans="2:9">
      <c r="B4922" s="1"/>
      <c r="C4922" s="29"/>
      <c r="D4922" s="27"/>
      <c r="E4922" s="27"/>
      <c r="F4922" s="27"/>
      <c r="G4922" s="1"/>
      <c r="H4922" s="1"/>
      <c r="I4922" s="1"/>
    </row>
    <row r="4923" spans="2:9">
      <c r="B4923" s="1"/>
      <c r="C4923" s="29"/>
      <c r="D4923" s="27"/>
      <c r="E4923" s="27"/>
      <c r="F4923" s="27"/>
      <c r="G4923" s="1"/>
      <c r="H4923" s="1"/>
      <c r="I4923" s="1"/>
    </row>
    <row r="4924" spans="2:9">
      <c r="B4924" s="1"/>
      <c r="C4924" s="29"/>
      <c r="D4924" s="27"/>
      <c r="E4924" s="27"/>
      <c r="F4924" s="27"/>
      <c r="G4924" s="1"/>
      <c r="H4924" s="1"/>
      <c r="I4924" s="1"/>
    </row>
    <row r="4925" spans="2:9">
      <c r="B4925" s="1"/>
      <c r="C4925" s="29"/>
      <c r="D4925" s="27"/>
      <c r="E4925" s="27"/>
      <c r="F4925" s="27"/>
      <c r="G4925" s="1"/>
      <c r="H4925" s="1"/>
      <c r="I4925" s="1"/>
    </row>
    <row r="4926" spans="2:9">
      <c r="B4926" s="1"/>
      <c r="C4926" s="29"/>
      <c r="D4926" s="27"/>
      <c r="E4926" s="27"/>
      <c r="F4926" s="27"/>
      <c r="G4926" s="1"/>
      <c r="H4926" s="1"/>
      <c r="I4926" s="1"/>
    </row>
    <row r="4927" spans="2:9">
      <c r="B4927" s="1"/>
      <c r="C4927" s="29"/>
      <c r="D4927" s="27"/>
      <c r="E4927" s="27"/>
      <c r="F4927" s="27"/>
      <c r="G4927" s="1"/>
      <c r="H4927" s="1"/>
      <c r="I4927" s="1"/>
    </row>
    <row r="4928" spans="2:9">
      <c r="B4928" s="1"/>
      <c r="C4928" s="29"/>
      <c r="D4928" s="27"/>
      <c r="E4928" s="27"/>
      <c r="F4928" s="27"/>
      <c r="G4928" s="1"/>
      <c r="H4928" s="1"/>
      <c r="I4928" s="1"/>
    </row>
    <row r="4929" spans="2:9">
      <c r="B4929" s="1"/>
      <c r="C4929" s="29"/>
      <c r="D4929" s="27"/>
      <c r="E4929" s="27"/>
      <c r="F4929" s="27"/>
      <c r="G4929" s="1"/>
      <c r="H4929" s="1"/>
      <c r="I4929" s="1"/>
    </row>
    <row r="4930" spans="2:9">
      <c r="B4930" s="1"/>
      <c r="C4930" s="29"/>
      <c r="D4930" s="27"/>
      <c r="E4930" s="27"/>
      <c r="F4930" s="27"/>
      <c r="G4930" s="1"/>
      <c r="H4930" s="1"/>
      <c r="I4930" s="1"/>
    </row>
    <row r="4931" spans="2:9">
      <c r="B4931" s="1"/>
      <c r="C4931" s="29"/>
      <c r="D4931" s="27"/>
      <c r="E4931" s="27"/>
      <c r="F4931" s="27"/>
      <c r="G4931" s="1"/>
      <c r="H4931" s="1"/>
      <c r="I4931" s="1"/>
    </row>
    <row r="4932" spans="2:9">
      <c r="B4932" s="1"/>
      <c r="C4932" s="29"/>
      <c r="D4932" s="27"/>
      <c r="E4932" s="27"/>
      <c r="F4932" s="27"/>
      <c r="G4932" s="1"/>
      <c r="H4932" s="1"/>
      <c r="I4932" s="1"/>
    </row>
    <row r="4933" spans="2:9">
      <c r="B4933" s="1"/>
      <c r="C4933" s="29"/>
      <c r="D4933" s="27"/>
      <c r="E4933" s="27"/>
      <c r="F4933" s="27"/>
      <c r="G4933" s="1"/>
      <c r="H4933" s="1"/>
      <c r="I4933" s="1"/>
    </row>
    <row r="4934" spans="2:9">
      <c r="B4934" s="1"/>
      <c r="C4934" s="29"/>
      <c r="D4934" s="27"/>
      <c r="E4934" s="27"/>
      <c r="F4934" s="27"/>
      <c r="G4934" s="1"/>
      <c r="H4934" s="1"/>
      <c r="I4934" s="1"/>
    </row>
    <row r="4935" spans="2:9">
      <c r="B4935" s="1"/>
      <c r="C4935" s="29"/>
      <c r="D4935" s="27"/>
      <c r="E4935" s="27"/>
      <c r="F4935" s="27"/>
      <c r="G4935" s="1"/>
      <c r="H4935" s="1"/>
      <c r="I4935" s="1"/>
    </row>
    <row r="4936" spans="2:9">
      <c r="B4936" s="1"/>
      <c r="C4936" s="29"/>
      <c r="D4936" s="27"/>
      <c r="E4936" s="27"/>
      <c r="F4936" s="27"/>
      <c r="G4936" s="1"/>
      <c r="H4936" s="1"/>
      <c r="I4936" s="1"/>
    </row>
    <row r="4937" spans="2:9">
      <c r="B4937" s="1"/>
      <c r="C4937" s="29"/>
      <c r="D4937" s="27"/>
      <c r="E4937" s="27"/>
      <c r="F4937" s="27"/>
      <c r="G4937" s="1"/>
      <c r="H4937" s="1"/>
      <c r="I4937" s="1"/>
    </row>
    <row r="4938" spans="2:9">
      <c r="B4938" s="1"/>
      <c r="C4938" s="29"/>
      <c r="D4938" s="27"/>
      <c r="E4938" s="27"/>
      <c r="F4938" s="27"/>
      <c r="G4938" s="1"/>
      <c r="H4938" s="1"/>
      <c r="I4938" s="1"/>
    </row>
    <row r="4939" spans="2:9">
      <c r="B4939" s="1"/>
      <c r="C4939" s="29"/>
      <c r="D4939" s="27"/>
      <c r="E4939" s="27"/>
      <c r="F4939" s="27"/>
      <c r="G4939" s="1"/>
      <c r="H4939" s="1"/>
      <c r="I4939" s="1"/>
    </row>
    <row r="4940" spans="2:9">
      <c r="B4940" s="1"/>
      <c r="C4940" s="29"/>
      <c r="D4940" s="27"/>
      <c r="E4940" s="27"/>
      <c r="F4940" s="27"/>
      <c r="G4940" s="1"/>
      <c r="H4940" s="1"/>
      <c r="I4940" s="1"/>
    </row>
    <row r="4941" spans="2:9">
      <c r="B4941" s="1"/>
      <c r="C4941" s="29"/>
      <c r="D4941" s="27"/>
      <c r="E4941" s="27"/>
      <c r="F4941" s="27"/>
      <c r="G4941" s="1"/>
      <c r="H4941" s="1"/>
      <c r="I4941" s="1"/>
    </row>
    <row r="4942" spans="2:9">
      <c r="B4942" s="1"/>
      <c r="C4942" s="29"/>
      <c r="D4942" s="27"/>
      <c r="E4942" s="27"/>
      <c r="F4942" s="27"/>
      <c r="G4942" s="1"/>
      <c r="H4942" s="1"/>
      <c r="I4942" s="1"/>
    </row>
    <row r="4943" spans="2:9">
      <c r="B4943" s="1"/>
      <c r="C4943" s="29"/>
      <c r="D4943" s="27"/>
      <c r="E4943" s="27"/>
      <c r="F4943" s="27"/>
      <c r="G4943" s="1"/>
      <c r="H4943" s="1"/>
      <c r="I4943" s="1"/>
    </row>
    <row r="4944" spans="2:9">
      <c r="B4944" s="1"/>
      <c r="C4944" s="29"/>
      <c r="D4944" s="27"/>
      <c r="E4944" s="27"/>
      <c r="F4944" s="27"/>
      <c r="G4944" s="1"/>
      <c r="H4944" s="1"/>
      <c r="I4944" s="1"/>
    </row>
    <row r="4945" spans="2:9">
      <c r="B4945" s="1"/>
      <c r="C4945" s="29"/>
      <c r="D4945" s="27"/>
      <c r="E4945" s="27"/>
      <c r="F4945" s="27"/>
      <c r="G4945" s="1"/>
      <c r="H4945" s="1"/>
      <c r="I4945" s="1"/>
    </row>
    <row r="4946" spans="2:9">
      <c r="B4946" s="1"/>
      <c r="C4946" s="29"/>
      <c r="D4946" s="27"/>
      <c r="E4946" s="27"/>
      <c r="F4946" s="27"/>
      <c r="G4946" s="1"/>
      <c r="H4946" s="1"/>
      <c r="I4946" s="1"/>
    </row>
    <row r="4947" spans="2:9">
      <c r="B4947" s="1"/>
      <c r="C4947" s="29"/>
      <c r="D4947" s="27"/>
      <c r="E4947" s="27"/>
      <c r="F4947" s="27"/>
      <c r="G4947" s="1"/>
      <c r="H4947" s="1"/>
      <c r="I4947" s="1"/>
    </row>
    <row r="4948" spans="2:9">
      <c r="B4948" s="1"/>
      <c r="C4948" s="29"/>
      <c r="D4948" s="27"/>
      <c r="E4948" s="27"/>
      <c r="F4948" s="27"/>
      <c r="G4948" s="1"/>
      <c r="H4948" s="1"/>
      <c r="I4948" s="1"/>
    </row>
    <row r="4949" spans="2:9">
      <c r="B4949" s="1"/>
      <c r="C4949" s="29"/>
      <c r="D4949" s="27"/>
      <c r="E4949" s="27"/>
      <c r="F4949" s="27"/>
      <c r="G4949" s="1"/>
      <c r="H4949" s="1"/>
      <c r="I4949" s="1"/>
    </row>
    <row r="4950" spans="2:9">
      <c r="B4950" s="1"/>
      <c r="C4950" s="29"/>
      <c r="D4950" s="27"/>
      <c r="E4950" s="27"/>
      <c r="F4950" s="27"/>
      <c r="G4950" s="1"/>
      <c r="H4950" s="1"/>
      <c r="I4950" s="1"/>
    </row>
    <row r="4951" spans="2:9">
      <c r="B4951" s="1"/>
      <c r="C4951" s="29"/>
      <c r="D4951" s="27"/>
      <c r="E4951" s="27"/>
      <c r="F4951" s="27"/>
      <c r="G4951" s="1"/>
      <c r="H4951" s="1"/>
      <c r="I4951" s="1"/>
    </row>
    <row r="4952" spans="2:9">
      <c r="B4952" s="1"/>
      <c r="C4952" s="29"/>
      <c r="D4952" s="27"/>
      <c r="E4952" s="27"/>
      <c r="F4952" s="27"/>
      <c r="G4952" s="1"/>
      <c r="H4952" s="1"/>
      <c r="I4952" s="1"/>
    </row>
    <row r="4953" spans="2:9">
      <c r="B4953" s="1"/>
      <c r="C4953" s="29"/>
      <c r="D4953" s="27"/>
      <c r="E4953" s="27"/>
      <c r="F4953" s="27"/>
      <c r="G4953" s="1"/>
      <c r="H4953" s="1"/>
      <c r="I4953" s="1"/>
    </row>
    <row r="4954" spans="2:9">
      <c r="B4954" s="1"/>
      <c r="C4954" s="29"/>
      <c r="D4954" s="27"/>
      <c r="E4954" s="27"/>
      <c r="F4954" s="27"/>
      <c r="G4954" s="1"/>
      <c r="H4954" s="1"/>
      <c r="I4954" s="1"/>
    </row>
    <row r="4955" spans="2:9">
      <c r="B4955" s="1"/>
      <c r="C4955" s="29"/>
      <c r="D4955" s="27"/>
      <c r="E4955" s="27"/>
      <c r="F4955" s="27"/>
      <c r="G4955" s="1"/>
      <c r="H4955" s="1"/>
      <c r="I4955" s="1"/>
    </row>
    <row r="4956" spans="2:9">
      <c r="B4956" s="1"/>
      <c r="C4956" s="29"/>
      <c r="D4956" s="27"/>
      <c r="E4956" s="27"/>
      <c r="F4956" s="27"/>
      <c r="G4956" s="1"/>
      <c r="H4956" s="1"/>
      <c r="I4956" s="1"/>
    </row>
    <row r="4957" spans="2:9">
      <c r="B4957" s="1"/>
      <c r="C4957" s="29"/>
      <c r="D4957" s="27"/>
      <c r="E4957" s="27"/>
      <c r="F4957" s="27"/>
      <c r="G4957" s="1"/>
      <c r="H4957" s="1"/>
      <c r="I4957" s="1"/>
    </row>
    <row r="4958" spans="2:9">
      <c r="B4958" s="1"/>
      <c r="C4958" s="29"/>
      <c r="D4958" s="27"/>
      <c r="E4958" s="27"/>
      <c r="F4958" s="27"/>
      <c r="G4958" s="1"/>
      <c r="H4958" s="1"/>
      <c r="I4958" s="1"/>
    </row>
    <row r="4959" spans="2:9">
      <c r="B4959" s="1"/>
      <c r="C4959" s="29"/>
      <c r="D4959" s="27"/>
      <c r="E4959" s="27"/>
      <c r="F4959" s="27"/>
      <c r="G4959" s="1"/>
      <c r="H4959" s="1"/>
      <c r="I4959" s="1"/>
    </row>
    <row r="4960" spans="2:9">
      <c r="B4960" s="1"/>
      <c r="C4960" s="29"/>
      <c r="D4960" s="27"/>
      <c r="E4960" s="27"/>
      <c r="F4960" s="27"/>
      <c r="G4960" s="1"/>
      <c r="H4960" s="1"/>
      <c r="I4960" s="1"/>
    </row>
    <row r="4961" spans="2:9">
      <c r="B4961" s="1"/>
      <c r="C4961" s="29"/>
      <c r="D4961" s="27"/>
      <c r="E4961" s="27"/>
      <c r="F4961" s="27"/>
      <c r="G4961" s="1"/>
      <c r="H4961" s="1"/>
      <c r="I4961" s="1"/>
    </row>
    <row r="4962" spans="2:9">
      <c r="B4962" s="1"/>
      <c r="C4962" s="29"/>
      <c r="D4962" s="27"/>
      <c r="E4962" s="27"/>
      <c r="F4962" s="27"/>
      <c r="G4962" s="1"/>
      <c r="H4962" s="1"/>
      <c r="I4962" s="1"/>
    </row>
    <row r="4963" spans="2:9">
      <c r="B4963" s="1"/>
      <c r="C4963" s="29"/>
      <c r="D4963" s="27"/>
      <c r="E4963" s="27"/>
      <c r="F4963" s="27"/>
      <c r="G4963" s="1"/>
      <c r="H4963" s="1"/>
      <c r="I4963" s="1"/>
    </row>
    <row r="4964" spans="2:9">
      <c r="B4964" s="1"/>
      <c r="C4964" s="29"/>
      <c r="D4964" s="27"/>
      <c r="E4964" s="27"/>
      <c r="F4964" s="27"/>
      <c r="G4964" s="1"/>
      <c r="H4964" s="1"/>
      <c r="I4964" s="1"/>
    </row>
    <row r="4965" spans="2:9">
      <c r="B4965" s="1"/>
      <c r="C4965" s="29"/>
      <c r="D4965" s="27"/>
      <c r="E4965" s="27"/>
      <c r="F4965" s="27"/>
      <c r="G4965" s="1"/>
      <c r="H4965" s="1"/>
      <c r="I4965" s="1"/>
    </row>
    <row r="4966" spans="2:9">
      <c r="B4966" s="1"/>
      <c r="C4966" s="29"/>
      <c r="D4966" s="27"/>
      <c r="E4966" s="27"/>
      <c r="F4966" s="27"/>
      <c r="G4966" s="1"/>
      <c r="H4966" s="1"/>
      <c r="I4966" s="1"/>
    </row>
    <row r="4967" spans="2:9">
      <c r="B4967" s="1"/>
      <c r="C4967" s="29"/>
      <c r="D4967" s="27"/>
      <c r="E4967" s="27"/>
      <c r="F4967" s="27"/>
      <c r="G4967" s="1"/>
      <c r="H4967" s="1"/>
      <c r="I4967" s="1"/>
    </row>
    <row r="4968" spans="2:9">
      <c r="B4968" s="1"/>
      <c r="C4968" s="29"/>
      <c r="D4968" s="27"/>
      <c r="E4968" s="27"/>
      <c r="F4968" s="27"/>
      <c r="G4968" s="1"/>
      <c r="H4968" s="1"/>
      <c r="I4968" s="1"/>
    </row>
    <row r="4969" spans="2:9">
      <c r="B4969" s="1"/>
      <c r="C4969" s="29"/>
      <c r="D4969" s="27"/>
      <c r="E4969" s="27"/>
      <c r="F4969" s="27"/>
      <c r="G4969" s="1"/>
      <c r="H4969" s="1"/>
      <c r="I4969" s="1"/>
    </row>
    <row r="4970" spans="2:9">
      <c r="B4970" s="1"/>
      <c r="C4970" s="29"/>
      <c r="D4970" s="27"/>
      <c r="E4970" s="27"/>
      <c r="F4970" s="27"/>
      <c r="G4970" s="1"/>
      <c r="H4970" s="1"/>
      <c r="I4970" s="1"/>
    </row>
    <row r="4971" spans="2:9">
      <c r="B4971" s="1"/>
      <c r="C4971" s="29"/>
      <c r="D4971" s="27"/>
      <c r="E4971" s="27"/>
      <c r="F4971" s="27"/>
      <c r="G4971" s="1"/>
      <c r="H4971" s="1"/>
      <c r="I4971" s="1"/>
    </row>
    <row r="4972" spans="2:9">
      <c r="B4972" s="1"/>
      <c r="C4972" s="29"/>
      <c r="D4972" s="27"/>
      <c r="E4972" s="27"/>
      <c r="F4972" s="27"/>
      <c r="G4972" s="1"/>
      <c r="H4972" s="1"/>
      <c r="I4972" s="1"/>
    </row>
    <row r="4973" spans="2:9">
      <c r="B4973" s="1"/>
      <c r="C4973" s="29"/>
      <c r="D4973" s="27"/>
      <c r="E4973" s="27"/>
      <c r="F4973" s="27"/>
      <c r="G4973" s="1"/>
      <c r="H4973" s="1"/>
      <c r="I4973" s="1"/>
    </row>
    <row r="4974" spans="2:9">
      <c r="B4974" s="1"/>
      <c r="C4974" s="29"/>
      <c r="D4974" s="27"/>
      <c r="E4974" s="27"/>
      <c r="F4974" s="27"/>
      <c r="G4974" s="1"/>
      <c r="H4974" s="1"/>
      <c r="I4974" s="1"/>
    </row>
    <row r="4975" spans="2:9">
      <c r="B4975" s="1"/>
      <c r="C4975" s="29"/>
      <c r="D4975" s="27"/>
      <c r="E4975" s="27"/>
      <c r="F4975" s="27"/>
      <c r="G4975" s="1"/>
      <c r="H4975" s="1"/>
      <c r="I4975" s="1"/>
    </row>
    <row r="4976" spans="2:9">
      <c r="B4976" s="1"/>
      <c r="C4976" s="29"/>
      <c r="D4976" s="27"/>
      <c r="E4976" s="27"/>
      <c r="F4976" s="27"/>
      <c r="G4976" s="1"/>
      <c r="H4976" s="1"/>
      <c r="I4976" s="1"/>
    </row>
    <row r="4977" spans="2:9">
      <c r="B4977" s="1"/>
      <c r="C4977" s="29"/>
      <c r="D4977" s="27"/>
      <c r="E4977" s="27"/>
      <c r="F4977" s="27"/>
      <c r="G4977" s="1"/>
      <c r="H4977" s="1"/>
      <c r="I4977" s="1"/>
    </row>
    <row r="4978" spans="2:9">
      <c r="B4978" s="1"/>
      <c r="C4978" s="29"/>
      <c r="D4978" s="27"/>
      <c r="E4978" s="27"/>
      <c r="F4978" s="27"/>
      <c r="G4978" s="1"/>
      <c r="H4978" s="1"/>
      <c r="I4978" s="1"/>
    </row>
    <row r="4979" spans="2:9">
      <c r="B4979" s="1"/>
      <c r="C4979" s="29"/>
      <c r="D4979" s="27"/>
      <c r="E4979" s="27"/>
      <c r="F4979" s="27"/>
      <c r="G4979" s="1"/>
      <c r="H4979" s="1"/>
      <c r="I4979" s="1"/>
    </row>
    <row r="4980" spans="2:9">
      <c r="B4980" s="1"/>
      <c r="C4980" s="29"/>
      <c r="D4980" s="27"/>
      <c r="E4980" s="27"/>
      <c r="F4980" s="27"/>
      <c r="G4980" s="1"/>
      <c r="H4980" s="1"/>
      <c r="I4980" s="1"/>
    </row>
    <row r="4981" spans="2:9">
      <c r="B4981" s="1"/>
      <c r="C4981" s="29"/>
      <c r="D4981" s="27"/>
      <c r="E4981" s="27"/>
      <c r="F4981" s="27"/>
      <c r="G4981" s="1"/>
      <c r="H4981" s="1"/>
      <c r="I4981" s="1"/>
    </row>
    <row r="4982" spans="2:9">
      <c r="B4982" s="1"/>
      <c r="C4982" s="29"/>
      <c r="D4982" s="27"/>
      <c r="E4982" s="27"/>
      <c r="F4982" s="27"/>
      <c r="G4982" s="1"/>
      <c r="H4982" s="1"/>
      <c r="I4982" s="1"/>
    </row>
    <row r="4983" spans="2:9">
      <c r="B4983" s="1"/>
      <c r="C4983" s="29"/>
      <c r="D4983" s="27"/>
      <c r="E4983" s="27"/>
      <c r="F4983" s="27"/>
      <c r="G4983" s="1"/>
      <c r="H4983" s="1"/>
      <c r="I4983" s="1"/>
    </row>
    <row r="4984" spans="2:9">
      <c r="B4984" s="1"/>
      <c r="C4984" s="29"/>
      <c r="D4984" s="27"/>
      <c r="E4984" s="27"/>
      <c r="F4984" s="27"/>
      <c r="G4984" s="1"/>
      <c r="H4984" s="1"/>
      <c r="I4984" s="1"/>
    </row>
    <row r="4985" spans="2:9">
      <c r="B4985" s="1"/>
      <c r="C4985" s="29"/>
      <c r="D4985" s="27"/>
      <c r="E4985" s="27"/>
      <c r="F4985" s="27"/>
      <c r="G4985" s="1"/>
      <c r="H4985" s="1"/>
      <c r="I4985" s="1"/>
    </row>
    <row r="4986" spans="2:9">
      <c r="B4986" s="1"/>
      <c r="C4986" s="29"/>
      <c r="D4986" s="27"/>
      <c r="E4986" s="27"/>
      <c r="F4986" s="27"/>
      <c r="G4986" s="1"/>
      <c r="H4986" s="1"/>
      <c r="I4986" s="1"/>
    </row>
    <row r="4987" spans="2:9">
      <c r="B4987" s="1"/>
      <c r="C4987" s="29"/>
      <c r="D4987" s="27"/>
      <c r="E4987" s="27"/>
      <c r="F4987" s="27"/>
      <c r="G4987" s="1"/>
      <c r="H4987" s="1"/>
      <c r="I4987" s="1"/>
    </row>
    <row r="4988" spans="2:9">
      <c r="B4988" s="1"/>
      <c r="C4988" s="29"/>
      <c r="D4988" s="27"/>
      <c r="E4988" s="27"/>
      <c r="F4988" s="27"/>
      <c r="G4988" s="1"/>
      <c r="H4988" s="1"/>
      <c r="I4988" s="1"/>
    </row>
    <row r="4989" spans="2:9">
      <c r="B4989" s="1"/>
      <c r="C4989" s="29"/>
      <c r="D4989" s="27"/>
      <c r="E4989" s="27"/>
      <c r="F4989" s="27"/>
      <c r="G4989" s="1"/>
      <c r="H4989" s="1"/>
      <c r="I4989" s="1"/>
    </row>
    <row r="4990" spans="2:9">
      <c r="B4990" s="1"/>
      <c r="C4990" s="29"/>
      <c r="D4990" s="27"/>
      <c r="E4990" s="27"/>
      <c r="F4990" s="27"/>
      <c r="G4990" s="1"/>
      <c r="H4990" s="1"/>
      <c r="I4990" s="1"/>
    </row>
    <row r="4991" spans="2:9">
      <c r="B4991" s="1"/>
      <c r="C4991" s="29"/>
      <c r="D4991" s="27"/>
      <c r="E4991" s="27"/>
      <c r="F4991" s="27"/>
      <c r="G4991" s="1"/>
      <c r="H4991" s="1"/>
      <c r="I4991" s="1"/>
    </row>
    <row r="4992" spans="2:9">
      <c r="B4992" s="1"/>
      <c r="C4992" s="29"/>
      <c r="D4992" s="27"/>
      <c r="E4992" s="27"/>
      <c r="F4992" s="27"/>
      <c r="G4992" s="1"/>
      <c r="H4992" s="1"/>
      <c r="I4992" s="1"/>
    </row>
    <row r="4993" spans="2:9">
      <c r="B4993" s="1"/>
      <c r="C4993" s="29"/>
      <c r="D4993" s="27"/>
      <c r="E4993" s="27"/>
      <c r="F4993" s="27"/>
      <c r="G4993" s="1"/>
      <c r="H4993" s="1"/>
      <c r="I4993" s="1"/>
    </row>
    <row r="4994" spans="2:9">
      <c r="B4994" s="1"/>
      <c r="C4994" s="29"/>
      <c r="D4994" s="27"/>
      <c r="E4994" s="27"/>
      <c r="F4994" s="27"/>
      <c r="G4994" s="1"/>
      <c r="H4994" s="1"/>
      <c r="I4994" s="1"/>
    </row>
    <row r="4995" spans="2:9">
      <c r="B4995" s="1"/>
      <c r="C4995" s="29"/>
      <c r="D4995" s="27"/>
      <c r="E4995" s="27"/>
      <c r="F4995" s="27"/>
      <c r="G4995" s="1"/>
      <c r="H4995" s="1"/>
      <c r="I4995" s="1"/>
    </row>
    <row r="4996" spans="2:9">
      <c r="B4996" s="1"/>
      <c r="C4996" s="29"/>
      <c r="D4996" s="27"/>
      <c r="E4996" s="27"/>
      <c r="F4996" s="27"/>
      <c r="G4996" s="1"/>
      <c r="H4996" s="1"/>
      <c r="I4996" s="1"/>
    </row>
    <row r="4997" spans="2:9">
      <c r="B4997" s="1"/>
      <c r="C4997" s="29"/>
      <c r="D4997" s="27"/>
      <c r="E4997" s="27"/>
      <c r="F4997" s="27"/>
      <c r="G4997" s="1"/>
      <c r="H4997" s="1"/>
      <c r="I4997" s="1"/>
    </row>
    <row r="4998" spans="2:9">
      <c r="B4998" s="1"/>
      <c r="C4998" s="29"/>
      <c r="D4998" s="27"/>
      <c r="E4998" s="27"/>
      <c r="F4998" s="27"/>
      <c r="G4998" s="1"/>
      <c r="H4998" s="1"/>
      <c r="I4998" s="1"/>
    </row>
    <row r="4999" spans="2:9">
      <c r="B4999" s="1"/>
      <c r="C4999" s="29"/>
      <c r="D4999" s="27"/>
      <c r="E4999" s="27"/>
      <c r="F4999" s="27"/>
      <c r="G4999" s="1"/>
      <c r="H4999" s="1"/>
      <c r="I4999" s="1"/>
    </row>
    <row r="5000" spans="2:9">
      <c r="B5000" s="1"/>
      <c r="C5000" s="29"/>
      <c r="D5000" s="27"/>
      <c r="E5000" s="27"/>
      <c r="F5000" s="27"/>
      <c r="G5000" s="1"/>
      <c r="H5000" s="1"/>
      <c r="I5000" s="1"/>
    </row>
    <row r="5001" spans="2:9">
      <c r="B5001" s="1"/>
      <c r="C5001" s="29"/>
      <c r="D5001" s="27"/>
      <c r="E5001" s="27"/>
      <c r="F5001" s="27"/>
      <c r="G5001" s="1"/>
      <c r="H5001" s="1"/>
      <c r="I5001" s="1"/>
    </row>
    <row r="5002" spans="2:9">
      <c r="B5002" s="1"/>
      <c r="C5002" s="29"/>
      <c r="D5002" s="27"/>
      <c r="E5002" s="27"/>
      <c r="F5002" s="27"/>
      <c r="G5002" s="1"/>
      <c r="H5002" s="1"/>
      <c r="I5002" s="1"/>
    </row>
    <row r="5003" spans="2:9">
      <c r="B5003" s="1"/>
      <c r="C5003" s="29"/>
      <c r="D5003" s="27"/>
      <c r="E5003" s="27"/>
      <c r="F5003" s="27"/>
      <c r="G5003" s="1"/>
      <c r="H5003" s="1"/>
      <c r="I5003" s="1"/>
    </row>
    <row r="5004" spans="2:9">
      <c r="B5004" s="1"/>
      <c r="C5004" s="29"/>
      <c r="D5004" s="27"/>
      <c r="E5004" s="27"/>
      <c r="F5004" s="27"/>
      <c r="G5004" s="1"/>
      <c r="H5004" s="1"/>
      <c r="I5004" s="1"/>
    </row>
    <row r="5005" spans="2:9">
      <c r="B5005" s="1"/>
      <c r="C5005" s="29"/>
      <c r="D5005" s="27"/>
      <c r="E5005" s="27"/>
      <c r="F5005" s="27"/>
      <c r="G5005" s="1"/>
      <c r="H5005" s="1"/>
      <c r="I5005" s="1"/>
    </row>
    <row r="5006" spans="2:9">
      <c r="B5006" s="1"/>
      <c r="C5006" s="29"/>
      <c r="D5006" s="27"/>
      <c r="E5006" s="27"/>
      <c r="F5006" s="27"/>
      <c r="G5006" s="1"/>
      <c r="H5006" s="1"/>
      <c r="I5006" s="1"/>
    </row>
    <row r="5007" spans="2:9">
      <c r="B5007" s="1"/>
      <c r="C5007" s="29"/>
      <c r="D5007" s="27"/>
      <c r="E5007" s="27"/>
      <c r="F5007" s="27"/>
      <c r="G5007" s="1"/>
      <c r="H5007" s="1"/>
      <c r="I5007" s="1"/>
    </row>
    <row r="5008" spans="2:9">
      <c r="B5008" s="1"/>
      <c r="C5008" s="29"/>
      <c r="D5008" s="27"/>
      <c r="E5008" s="27"/>
      <c r="F5008" s="27"/>
      <c r="G5008" s="1"/>
      <c r="H5008" s="1"/>
      <c r="I5008" s="1"/>
    </row>
    <row r="5009" spans="2:9">
      <c r="B5009" s="1"/>
      <c r="C5009" s="29"/>
      <c r="D5009" s="27"/>
      <c r="E5009" s="27"/>
      <c r="F5009" s="27"/>
      <c r="G5009" s="1"/>
      <c r="H5009" s="1"/>
      <c r="I5009" s="1"/>
    </row>
    <row r="5010" spans="2:9">
      <c r="B5010" s="1"/>
      <c r="C5010" s="29"/>
      <c r="D5010" s="27"/>
      <c r="E5010" s="27"/>
      <c r="F5010" s="27"/>
      <c r="G5010" s="1"/>
      <c r="H5010" s="1"/>
      <c r="I5010" s="1"/>
    </row>
    <row r="5011" spans="2:9">
      <c r="B5011" s="1"/>
      <c r="C5011" s="29"/>
      <c r="D5011" s="27"/>
      <c r="E5011" s="27"/>
      <c r="F5011" s="27"/>
      <c r="G5011" s="1"/>
      <c r="H5011" s="1"/>
      <c r="I5011" s="1"/>
    </row>
    <row r="5012" spans="2:9">
      <c r="B5012" s="1"/>
      <c r="C5012" s="29"/>
      <c r="D5012" s="27"/>
      <c r="E5012" s="27"/>
      <c r="F5012" s="27"/>
      <c r="G5012" s="1"/>
      <c r="H5012" s="1"/>
      <c r="I5012" s="1"/>
    </row>
    <row r="5013" spans="2:9">
      <c r="B5013" s="1"/>
      <c r="C5013" s="29"/>
      <c r="D5013" s="27"/>
      <c r="E5013" s="27"/>
      <c r="F5013" s="27"/>
      <c r="G5013" s="1"/>
      <c r="H5013" s="1"/>
      <c r="I5013" s="1"/>
    </row>
    <row r="5014" spans="2:9">
      <c r="B5014" s="1"/>
      <c r="C5014" s="29"/>
      <c r="D5014" s="27"/>
      <c r="E5014" s="27"/>
      <c r="F5014" s="27"/>
      <c r="G5014" s="1"/>
      <c r="H5014" s="1"/>
      <c r="I5014" s="1"/>
    </row>
    <row r="5015" spans="2:9">
      <c r="B5015" s="1"/>
      <c r="C5015" s="29"/>
      <c r="D5015" s="27"/>
      <c r="E5015" s="27"/>
      <c r="F5015" s="27"/>
      <c r="G5015" s="1"/>
      <c r="H5015" s="1"/>
      <c r="I5015" s="1"/>
    </row>
    <row r="5016" spans="2:9">
      <c r="B5016" s="1"/>
      <c r="C5016" s="29"/>
      <c r="D5016" s="27"/>
      <c r="E5016" s="27"/>
      <c r="F5016" s="27"/>
      <c r="G5016" s="1"/>
      <c r="H5016" s="1"/>
      <c r="I5016" s="1"/>
    </row>
    <row r="5017" spans="2:9">
      <c r="B5017" s="1"/>
      <c r="C5017" s="29"/>
      <c r="D5017" s="27"/>
      <c r="E5017" s="27"/>
      <c r="F5017" s="27"/>
      <c r="G5017" s="1"/>
      <c r="H5017" s="1"/>
      <c r="I5017" s="1"/>
    </row>
    <row r="5018" spans="2:9">
      <c r="B5018" s="1"/>
      <c r="C5018" s="29"/>
      <c r="D5018" s="27"/>
      <c r="E5018" s="27"/>
      <c r="F5018" s="27"/>
      <c r="G5018" s="1"/>
      <c r="H5018" s="1"/>
      <c r="I5018" s="1"/>
    </row>
    <row r="5019" spans="2:9">
      <c r="B5019" s="1"/>
      <c r="C5019" s="29"/>
      <c r="D5019" s="27"/>
      <c r="E5019" s="27"/>
      <c r="F5019" s="27"/>
      <c r="G5019" s="1"/>
      <c r="H5019" s="1"/>
      <c r="I5019" s="1"/>
    </row>
    <row r="5020" spans="2:9">
      <c r="B5020" s="1"/>
      <c r="C5020" s="29"/>
      <c r="D5020" s="27"/>
      <c r="E5020" s="27"/>
      <c r="F5020" s="27"/>
      <c r="G5020" s="1"/>
      <c r="H5020" s="1"/>
      <c r="I5020" s="1"/>
    </row>
    <row r="5021" spans="2:9">
      <c r="B5021" s="1"/>
      <c r="C5021" s="29"/>
      <c r="D5021" s="27"/>
      <c r="E5021" s="27"/>
      <c r="F5021" s="27"/>
      <c r="G5021" s="1"/>
      <c r="H5021" s="1"/>
      <c r="I5021" s="1"/>
    </row>
    <row r="5022" spans="2:9">
      <c r="B5022" s="1"/>
      <c r="C5022" s="29"/>
      <c r="D5022" s="27"/>
      <c r="E5022" s="27"/>
      <c r="F5022" s="27"/>
      <c r="G5022" s="1"/>
      <c r="H5022" s="1"/>
      <c r="I5022" s="1"/>
    </row>
    <row r="5023" spans="2:9">
      <c r="B5023" s="1"/>
      <c r="C5023" s="29"/>
      <c r="D5023" s="27"/>
      <c r="E5023" s="27"/>
      <c r="F5023" s="27"/>
      <c r="G5023" s="1"/>
      <c r="H5023" s="1"/>
      <c r="I5023" s="1"/>
    </row>
    <row r="5024" spans="2:9">
      <c r="B5024" s="1"/>
      <c r="C5024" s="29"/>
      <c r="D5024" s="27"/>
      <c r="E5024" s="27"/>
      <c r="F5024" s="27"/>
      <c r="G5024" s="1"/>
      <c r="H5024" s="1"/>
      <c r="I5024" s="1"/>
    </row>
    <row r="5025" spans="2:9">
      <c r="B5025" s="1"/>
      <c r="C5025" s="29"/>
      <c r="D5025" s="27"/>
      <c r="E5025" s="27"/>
      <c r="F5025" s="27"/>
      <c r="G5025" s="1"/>
      <c r="H5025" s="1"/>
      <c r="I5025" s="1"/>
    </row>
    <row r="5026" spans="2:9">
      <c r="B5026" s="1"/>
      <c r="C5026" s="29"/>
      <c r="D5026" s="27"/>
      <c r="E5026" s="27"/>
      <c r="F5026" s="27"/>
      <c r="G5026" s="1"/>
      <c r="H5026" s="1"/>
      <c r="I5026" s="1"/>
    </row>
    <row r="5027" spans="2:9">
      <c r="B5027" s="1"/>
      <c r="C5027" s="29"/>
      <c r="D5027" s="27"/>
      <c r="E5027" s="27"/>
      <c r="F5027" s="27"/>
      <c r="G5027" s="1"/>
      <c r="H5027" s="1"/>
      <c r="I5027" s="1"/>
    </row>
    <row r="5028" spans="2:9">
      <c r="B5028" s="1"/>
      <c r="C5028" s="29"/>
      <c r="D5028" s="27"/>
      <c r="E5028" s="27"/>
      <c r="F5028" s="27"/>
      <c r="G5028" s="1"/>
      <c r="H5028" s="1"/>
      <c r="I5028" s="1"/>
    </row>
    <row r="5029" spans="2:9">
      <c r="B5029" s="1"/>
      <c r="C5029" s="29"/>
      <c r="D5029" s="27"/>
      <c r="E5029" s="27"/>
      <c r="F5029" s="27"/>
      <c r="G5029" s="1"/>
      <c r="H5029" s="1"/>
      <c r="I5029" s="1"/>
    </row>
    <row r="5030" spans="2:9">
      <c r="B5030" s="1"/>
      <c r="C5030" s="29"/>
      <c r="D5030" s="27"/>
      <c r="E5030" s="27"/>
      <c r="F5030" s="27"/>
      <c r="G5030" s="1"/>
      <c r="H5030" s="1"/>
      <c r="I5030" s="1"/>
    </row>
    <row r="5031" spans="2:9">
      <c r="B5031" s="1"/>
      <c r="C5031" s="29"/>
      <c r="D5031" s="27"/>
      <c r="E5031" s="27"/>
      <c r="F5031" s="27"/>
      <c r="G5031" s="1"/>
      <c r="H5031" s="1"/>
      <c r="I5031" s="1"/>
    </row>
    <row r="5032" spans="2:9">
      <c r="B5032" s="1"/>
      <c r="C5032" s="29"/>
      <c r="D5032" s="27"/>
      <c r="E5032" s="27"/>
      <c r="F5032" s="27"/>
      <c r="G5032" s="1"/>
      <c r="H5032" s="1"/>
      <c r="I5032" s="1"/>
    </row>
    <row r="5033" spans="2:9">
      <c r="B5033" s="1"/>
      <c r="C5033" s="29"/>
      <c r="D5033" s="27"/>
      <c r="E5033" s="27"/>
      <c r="F5033" s="27"/>
      <c r="G5033" s="1"/>
      <c r="H5033" s="1"/>
      <c r="I5033" s="1"/>
    </row>
    <row r="5034" spans="2:9">
      <c r="B5034" s="1"/>
      <c r="C5034" s="29"/>
      <c r="D5034" s="27"/>
      <c r="E5034" s="27"/>
      <c r="F5034" s="27"/>
      <c r="G5034" s="1"/>
      <c r="H5034" s="1"/>
      <c r="I5034" s="1"/>
    </row>
    <row r="5035" spans="2:9">
      <c r="B5035" s="1"/>
      <c r="C5035" s="29"/>
      <c r="D5035" s="27"/>
      <c r="E5035" s="27"/>
      <c r="F5035" s="27"/>
      <c r="G5035" s="1"/>
      <c r="H5035" s="1"/>
      <c r="I5035" s="1"/>
    </row>
    <row r="5036" spans="2:9">
      <c r="B5036" s="1"/>
      <c r="C5036" s="29"/>
      <c r="D5036" s="27"/>
      <c r="E5036" s="27"/>
      <c r="F5036" s="27"/>
      <c r="G5036" s="1"/>
      <c r="H5036" s="1"/>
      <c r="I5036" s="1"/>
    </row>
    <row r="5037" spans="2:9">
      <c r="B5037" s="1"/>
      <c r="C5037" s="29"/>
      <c r="D5037" s="27"/>
      <c r="E5037" s="27"/>
      <c r="F5037" s="27"/>
      <c r="G5037" s="1"/>
      <c r="H5037" s="1"/>
      <c r="I5037" s="1"/>
    </row>
    <row r="5038" spans="2:9">
      <c r="B5038" s="1"/>
      <c r="C5038" s="29"/>
      <c r="D5038" s="27"/>
      <c r="E5038" s="27"/>
      <c r="F5038" s="27"/>
      <c r="G5038" s="1"/>
      <c r="H5038" s="1"/>
      <c r="I5038" s="1"/>
    </row>
    <row r="5039" spans="2:9">
      <c r="B5039" s="1"/>
      <c r="C5039" s="29"/>
      <c r="D5039" s="27"/>
      <c r="E5039" s="27"/>
      <c r="F5039" s="27"/>
      <c r="G5039" s="1"/>
      <c r="H5039" s="1"/>
      <c r="I5039" s="1"/>
    </row>
    <row r="5040" spans="2:9">
      <c r="B5040" s="1"/>
      <c r="C5040" s="29"/>
      <c r="D5040" s="27"/>
      <c r="E5040" s="27"/>
      <c r="F5040" s="27"/>
      <c r="G5040" s="1"/>
      <c r="H5040" s="1"/>
      <c r="I5040" s="1"/>
    </row>
    <row r="5041" spans="2:9">
      <c r="B5041" s="1"/>
      <c r="C5041" s="29"/>
      <c r="D5041" s="27"/>
      <c r="E5041" s="27"/>
      <c r="F5041" s="27"/>
      <c r="G5041" s="1"/>
      <c r="H5041" s="1"/>
      <c r="I5041" s="1"/>
    </row>
    <row r="5042" spans="2:9">
      <c r="B5042" s="1"/>
      <c r="C5042" s="29"/>
      <c r="D5042" s="27"/>
      <c r="E5042" s="27"/>
      <c r="F5042" s="27"/>
      <c r="G5042" s="1"/>
      <c r="H5042" s="1"/>
      <c r="I5042" s="1"/>
    </row>
    <row r="5043" spans="2:9">
      <c r="B5043" s="1"/>
      <c r="C5043" s="29"/>
      <c r="D5043" s="27"/>
      <c r="E5043" s="27"/>
      <c r="F5043" s="27"/>
      <c r="G5043" s="1"/>
      <c r="H5043" s="1"/>
      <c r="I5043" s="1"/>
    </row>
    <row r="5044" spans="2:9">
      <c r="B5044" s="1"/>
      <c r="C5044" s="29"/>
      <c r="D5044" s="27"/>
      <c r="E5044" s="27"/>
      <c r="F5044" s="27"/>
      <c r="G5044" s="1"/>
      <c r="H5044" s="1"/>
      <c r="I5044" s="1"/>
    </row>
    <row r="5045" spans="2:9">
      <c r="B5045" s="1"/>
      <c r="C5045" s="29"/>
      <c r="D5045" s="27"/>
      <c r="E5045" s="27"/>
      <c r="F5045" s="27"/>
      <c r="G5045" s="1"/>
      <c r="H5045" s="1"/>
      <c r="I5045" s="1"/>
    </row>
    <row r="5046" spans="2:9">
      <c r="B5046" s="1"/>
      <c r="C5046" s="29"/>
      <c r="D5046" s="27"/>
      <c r="E5046" s="27"/>
      <c r="F5046" s="27"/>
      <c r="G5046" s="1"/>
      <c r="H5046" s="1"/>
      <c r="I5046" s="1"/>
    </row>
    <row r="5047" spans="2:9">
      <c r="B5047" s="1"/>
      <c r="C5047" s="29"/>
      <c r="D5047" s="27"/>
      <c r="E5047" s="27"/>
      <c r="F5047" s="27"/>
      <c r="G5047" s="1"/>
      <c r="H5047" s="1"/>
      <c r="I5047" s="1"/>
    </row>
    <row r="5048" spans="2:9">
      <c r="B5048" s="1"/>
      <c r="C5048" s="29"/>
      <c r="D5048" s="27"/>
      <c r="E5048" s="27"/>
      <c r="F5048" s="27"/>
      <c r="G5048" s="1"/>
      <c r="H5048" s="1"/>
      <c r="I5048" s="1"/>
    </row>
    <row r="5049" spans="2:9">
      <c r="B5049" s="1"/>
      <c r="C5049" s="29"/>
      <c r="D5049" s="27"/>
      <c r="E5049" s="27"/>
      <c r="F5049" s="27"/>
      <c r="G5049" s="1"/>
      <c r="H5049" s="1"/>
      <c r="I5049" s="1"/>
    </row>
    <row r="5050" spans="2:9">
      <c r="B5050" s="1"/>
      <c r="C5050" s="29"/>
      <c r="D5050" s="27"/>
      <c r="E5050" s="27"/>
      <c r="F5050" s="27"/>
      <c r="G5050" s="1"/>
      <c r="H5050" s="1"/>
      <c r="I5050" s="1"/>
    </row>
    <row r="5051" spans="2:9">
      <c r="B5051" s="1"/>
      <c r="C5051" s="29"/>
      <c r="D5051" s="27"/>
      <c r="E5051" s="27"/>
      <c r="F5051" s="27"/>
      <c r="G5051" s="1"/>
      <c r="H5051" s="1"/>
      <c r="I5051" s="1"/>
    </row>
    <row r="5052" spans="2:9">
      <c r="B5052" s="1"/>
      <c r="C5052" s="29"/>
      <c r="D5052" s="27"/>
      <c r="E5052" s="27"/>
      <c r="F5052" s="27"/>
      <c r="G5052" s="1"/>
      <c r="H5052" s="1"/>
      <c r="I5052" s="1"/>
    </row>
    <row r="5053" spans="2:9">
      <c r="B5053" s="1"/>
      <c r="C5053" s="29"/>
      <c r="D5053" s="27"/>
      <c r="E5053" s="27"/>
      <c r="F5053" s="27"/>
      <c r="G5053" s="1"/>
      <c r="H5053" s="1"/>
      <c r="I5053" s="1"/>
    </row>
    <row r="5054" spans="2:9">
      <c r="B5054" s="1"/>
      <c r="C5054" s="29"/>
      <c r="D5054" s="27"/>
      <c r="E5054" s="27"/>
      <c r="F5054" s="27"/>
      <c r="G5054" s="1"/>
      <c r="H5054" s="1"/>
      <c r="I5054" s="1"/>
    </row>
    <row r="5055" spans="2:9">
      <c r="B5055" s="1"/>
      <c r="C5055" s="29"/>
      <c r="D5055" s="27"/>
      <c r="E5055" s="27"/>
      <c r="F5055" s="27"/>
      <c r="G5055" s="1"/>
      <c r="H5055" s="1"/>
      <c r="I5055" s="1"/>
    </row>
    <row r="5056" spans="2:9">
      <c r="B5056" s="1"/>
      <c r="C5056" s="29"/>
      <c r="D5056" s="27"/>
      <c r="E5056" s="27"/>
      <c r="F5056" s="27"/>
      <c r="G5056" s="1"/>
      <c r="H5056" s="1"/>
      <c r="I5056" s="1"/>
    </row>
    <row r="5057" spans="2:9">
      <c r="B5057" s="1"/>
      <c r="C5057" s="29"/>
      <c r="D5057" s="27"/>
      <c r="E5057" s="27"/>
      <c r="F5057" s="27"/>
      <c r="G5057" s="1"/>
      <c r="H5057" s="1"/>
      <c r="I5057" s="1"/>
    </row>
    <row r="5058" spans="2:9">
      <c r="B5058" s="1"/>
      <c r="C5058" s="29"/>
      <c r="D5058" s="27"/>
      <c r="E5058" s="27"/>
      <c r="F5058" s="27"/>
      <c r="G5058" s="1"/>
      <c r="H5058" s="1"/>
      <c r="I5058" s="1"/>
    </row>
    <row r="5059" spans="2:9">
      <c r="B5059" s="1"/>
      <c r="C5059" s="29"/>
      <c r="D5059" s="27"/>
      <c r="E5059" s="27"/>
      <c r="F5059" s="27"/>
      <c r="G5059" s="1"/>
      <c r="H5059" s="1"/>
      <c r="I5059" s="1"/>
    </row>
    <row r="5060" spans="2:9">
      <c r="B5060" s="1"/>
      <c r="C5060" s="29"/>
      <c r="D5060" s="27"/>
      <c r="E5060" s="27"/>
      <c r="F5060" s="27"/>
      <c r="G5060" s="1"/>
      <c r="H5060" s="1"/>
      <c r="I5060" s="1"/>
    </row>
    <row r="5061" spans="2:9">
      <c r="B5061" s="1"/>
      <c r="C5061" s="29"/>
      <c r="D5061" s="27"/>
      <c r="E5061" s="27"/>
      <c r="F5061" s="27"/>
      <c r="G5061" s="1"/>
      <c r="H5061" s="1"/>
      <c r="I5061" s="1"/>
    </row>
    <row r="5062" spans="2:9">
      <c r="B5062" s="1"/>
      <c r="C5062" s="29"/>
      <c r="D5062" s="27"/>
      <c r="E5062" s="27"/>
      <c r="F5062" s="27"/>
      <c r="G5062" s="1"/>
      <c r="H5062" s="1"/>
      <c r="I5062" s="1"/>
    </row>
    <row r="5063" spans="2:9">
      <c r="B5063" s="1"/>
      <c r="C5063" s="29"/>
      <c r="D5063" s="27"/>
      <c r="E5063" s="27"/>
      <c r="F5063" s="27"/>
      <c r="G5063" s="1"/>
      <c r="H5063" s="1"/>
      <c r="I5063" s="1"/>
    </row>
    <row r="5064" spans="2:9">
      <c r="B5064" s="1"/>
      <c r="C5064" s="29"/>
      <c r="D5064" s="27"/>
      <c r="E5064" s="27"/>
      <c r="F5064" s="27"/>
      <c r="G5064" s="1"/>
      <c r="H5064" s="1"/>
      <c r="I5064" s="1"/>
    </row>
    <row r="5065" spans="2:9">
      <c r="B5065" s="1"/>
      <c r="C5065" s="29"/>
      <c r="D5065" s="27"/>
      <c r="E5065" s="27"/>
      <c r="F5065" s="27"/>
      <c r="G5065" s="1"/>
      <c r="H5065" s="1"/>
      <c r="I5065" s="1"/>
    </row>
    <row r="5066" spans="2:9">
      <c r="B5066" s="1"/>
      <c r="C5066" s="29"/>
      <c r="D5066" s="27"/>
      <c r="E5066" s="27"/>
      <c r="F5066" s="27"/>
      <c r="G5066" s="1"/>
      <c r="H5066" s="1"/>
      <c r="I5066" s="1"/>
    </row>
    <row r="5067" spans="2:9">
      <c r="B5067" s="1"/>
      <c r="C5067" s="29"/>
      <c r="D5067" s="27"/>
      <c r="E5067" s="27"/>
      <c r="F5067" s="27"/>
      <c r="G5067" s="1"/>
      <c r="H5067" s="1"/>
      <c r="I5067" s="1"/>
    </row>
    <row r="5068" spans="2:9">
      <c r="B5068" s="1"/>
      <c r="C5068" s="29"/>
      <c r="D5068" s="27"/>
      <c r="E5068" s="27"/>
      <c r="F5068" s="27"/>
      <c r="G5068" s="1"/>
      <c r="H5068" s="1"/>
      <c r="I5068" s="1"/>
    </row>
    <row r="5069" spans="2:9">
      <c r="B5069" s="1"/>
      <c r="C5069" s="29"/>
      <c r="D5069" s="27"/>
      <c r="E5069" s="27"/>
      <c r="F5069" s="27"/>
      <c r="G5069" s="1"/>
      <c r="H5069" s="1"/>
      <c r="I5069" s="1"/>
    </row>
    <row r="5070" spans="2:9">
      <c r="B5070" s="1"/>
      <c r="C5070" s="29"/>
      <c r="D5070" s="27"/>
      <c r="E5070" s="27"/>
      <c r="F5070" s="27"/>
      <c r="G5070" s="1"/>
      <c r="H5070" s="1"/>
      <c r="I5070" s="1"/>
    </row>
    <row r="5071" spans="2:9">
      <c r="B5071" s="1"/>
      <c r="C5071" s="29"/>
      <c r="D5071" s="27"/>
      <c r="E5071" s="27"/>
      <c r="F5071" s="27"/>
      <c r="G5071" s="1"/>
      <c r="H5071" s="1"/>
      <c r="I5071" s="1"/>
    </row>
    <row r="5072" spans="2:9">
      <c r="B5072" s="1"/>
      <c r="C5072" s="29"/>
      <c r="D5072" s="27"/>
      <c r="E5072" s="27"/>
      <c r="F5072" s="27"/>
      <c r="G5072" s="1"/>
      <c r="H5072" s="1"/>
      <c r="I5072" s="1"/>
    </row>
    <row r="5073" spans="2:9">
      <c r="B5073" s="1"/>
      <c r="C5073" s="29"/>
      <c r="D5073" s="27"/>
      <c r="E5073" s="27"/>
      <c r="F5073" s="27"/>
      <c r="G5073" s="1"/>
      <c r="H5073" s="1"/>
      <c r="I5073" s="1"/>
    </row>
    <row r="5074" spans="2:9">
      <c r="B5074" s="1"/>
      <c r="C5074" s="29"/>
      <c r="D5074" s="27"/>
      <c r="E5074" s="27"/>
      <c r="F5074" s="27"/>
      <c r="G5074" s="1"/>
      <c r="H5074" s="1"/>
      <c r="I5074" s="1"/>
    </row>
    <row r="5075" spans="2:9">
      <c r="B5075" s="1"/>
      <c r="C5075" s="29"/>
      <c r="D5075" s="27"/>
      <c r="E5075" s="27"/>
      <c r="F5075" s="27"/>
      <c r="G5075" s="1"/>
      <c r="H5075" s="1"/>
      <c r="I5075" s="1"/>
    </row>
    <row r="5076" spans="2:9">
      <c r="B5076" s="1"/>
      <c r="C5076" s="29"/>
      <c r="D5076" s="27"/>
      <c r="E5076" s="27"/>
      <c r="F5076" s="27"/>
      <c r="G5076" s="1"/>
      <c r="H5076" s="1"/>
      <c r="I5076" s="1"/>
    </row>
    <row r="5077" spans="2:9">
      <c r="B5077" s="1"/>
      <c r="C5077" s="29"/>
      <c r="D5077" s="27"/>
      <c r="E5077" s="27"/>
      <c r="F5077" s="27"/>
      <c r="G5077" s="1"/>
      <c r="H5077" s="1"/>
      <c r="I5077" s="1"/>
    </row>
    <row r="5078" spans="2:9">
      <c r="B5078" s="1"/>
      <c r="C5078" s="29"/>
      <c r="D5078" s="27"/>
      <c r="E5078" s="27"/>
      <c r="F5078" s="27"/>
      <c r="G5078" s="1"/>
      <c r="H5078" s="1"/>
      <c r="I5078" s="1"/>
    </row>
    <row r="5079" spans="2:9">
      <c r="B5079" s="1"/>
      <c r="C5079" s="29"/>
      <c r="D5079" s="27"/>
      <c r="E5079" s="27"/>
      <c r="F5079" s="27"/>
      <c r="G5079" s="1"/>
      <c r="H5079" s="1"/>
      <c r="I5079" s="1"/>
    </row>
    <row r="5080" spans="2:9">
      <c r="B5080" s="1"/>
      <c r="C5080" s="29"/>
      <c r="D5080" s="27"/>
      <c r="E5080" s="27"/>
      <c r="F5080" s="27"/>
      <c r="G5080" s="1"/>
      <c r="H5080" s="1"/>
      <c r="I5080" s="1"/>
    </row>
    <row r="5081" spans="2:9">
      <c r="B5081" s="1"/>
      <c r="C5081" s="29"/>
      <c r="D5081" s="27"/>
      <c r="E5081" s="27"/>
      <c r="F5081" s="27"/>
      <c r="G5081" s="1"/>
      <c r="H5081" s="1"/>
      <c r="I5081" s="1"/>
    </row>
    <row r="5082" spans="2:9">
      <c r="B5082" s="1"/>
      <c r="C5082" s="29"/>
      <c r="D5082" s="27"/>
      <c r="E5082" s="27"/>
      <c r="F5082" s="27"/>
      <c r="G5082" s="1"/>
      <c r="H5082" s="1"/>
      <c r="I5082" s="1"/>
    </row>
    <row r="5083" spans="2:9">
      <c r="B5083" s="1"/>
      <c r="C5083" s="29"/>
      <c r="D5083" s="27"/>
      <c r="E5083" s="27"/>
      <c r="F5083" s="27"/>
      <c r="G5083" s="1"/>
      <c r="H5083" s="1"/>
      <c r="I5083" s="1"/>
    </row>
    <row r="5084" spans="2:9">
      <c r="B5084" s="1"/>
      <c r="C5084" s="29"/>
      <c r="D5084" s="27"/>
      <c r="E5084" s="27"/>
      <c r="F5084" s="27"/>
      <c r="G5084" s="1"/>
      <c r="H5084" s="1"/>
      <c r="I5084" s="1"/>
    </row>
    <row r="5085" spans="2:9">
      <c r="B5085" s="1"/>
      <c r="C5085" s="29"/>
      <c r="D5085" s="27"/>
      <c r="E5085" s="27"/>
      <c r="F5085" s="27"/>
      <c r="G5085" s="1"/>
      <c r="H5085" s="1"/>
      <c r="I5085" s="1"/>
    </row>
    <row r="5086" spans="2:9">
      <c r="B5086" s="1"/>
      <c r="C5086" s="29"/>
      <c r="D5086" s="27"/>
      <c r="E5086" s="27"/>
      <c r="F5086" s="27"/>
      <c r="G5086" s="1"/>
      <c r="H5086" s="1"/>
      <c r="I5086" s="1"/>
    </row>
    <row r="5087" spans="2:9">
      <c r="B5087" s="1"/>
      <c r="C5087" s="29"/>
      <c r="D5087" s="27"/>
      <c r="E5087" s="27"/>
      <c r="F5087" s="27"/>
      <c r="G5087" s="1"/>
      <c r="H5087" s="1"/>
      <c r="I5087" s="1"/>
    </row>
    <row r="5088" spans="2:9">
      <c r="B5088" s="1"/>
      <c r="C5088" s="29"/>
      <c r="D5088" s="27"/>
      <c r="E5088" s="27"/>
      <c r="F5088" s="27"/>
      <c r="G5088" s="1"/>
      <c r="H5088" s="1"/>
      <c r="I5088" s="1"/>
    </row>
    <row r="5089" spans="2:9">
      <c r="B5089" s="1"/>
      <c r="C5089" s="29"/>
      <c r="D5089" s="27"/>
      <c r="E5089" s="27"/>
      <c r="F5089" s="27"/>
      <c r="G5089" s="1"/>
      <c r="H5089" s="1"/>
      <c r="I5089" s="1"/>
    </row>
    <row r="5090" spans="2:9">
      <c r="B5090" s="1"/>
      <c r="C5090" s="29"/>
      <c r="D5090" s="27"/>
      <c r="E5090" s="27"/>
      <c r="F5090" s="27"/>
      <c r="G5090" s="1"/>
      <c r="H5090" s="1"/>
      <c r="I5090" s="1"/>
    </row>
    <row r="5091" spans="2:9">
      <c r="B5091" s="1"/>
      <c r="C5091" s="29"/>
      <c r="D5091" s="27"/>
      <c r="E5091" s="27"/>
      <c r="F5091" s="27"/>
      <c r="G5091" s="1"/>
      <c r="H5091" s="1"/>
      <c r="I5091" s="1"/>
    </row>
    <row r="5092" spans="2:9">
      <c r="B5092" s="1"/>
      <c r="C5092" s="29"/>
      <c r="D5092" s="27"/>
      <c r="E5092" s="27"/>
      <c r="F5092" s="27"/>
      <c r="G5092" s="1"/>
      <c r="H5092" s="1"/>
      <c r="I5092" s="1"/>
    </row>
    <row r="5093" spans="2:9">
      <c r="B5093" s="1"/>
      <c r="C5093" s="29"/>
      <c r="D5093" s="27"/>
      <c r="E5093" s="27"/>
      <c r="F5093" s="27"/>
      <c r="G5093" s="1"/>
      <c r="H5093" s="1"/>
      <c r="I5093" s="1"/>
    </row>
    <row r="5094" spans="2:9">
      <c r="B5094" s="1"/>
      <c r="C5094" s="29"/>
      <c r="D5094" s="27"/>
      <c r="E5094" s="27"/>
      <c r="F5094" s="27"/>
      <c r="G5094" s="1"/>
      <c r="H5094" s="1"/>
      <c r="I5094" s="1"/>
    </row>
    <row r="5095" spans="2:9">
      <c r="B5095" s="1"/>
      <c r="C5095" s="29"/>
      <c r="D5095" s="27"/>
      <c r="E5095" s="27"/>
      <c r="F5095" s="27"/>
      <c r="G5095" s="1"/>
      <c r="H5095" s="1"/>
      <c r="I5095" s="1"/>
    </row>
    <row r="5096" spans="2:9">
      <c r="B5096" s="1"/>
      <c r="C5096" s="29"/>
      <c r="D5096" s="27"/>
      <c r="E5096" s="27"/>
      <c r="F5096" s="27"/>
      <c r="G5096" s="1"/>
      <c r="H5096" s="1"/>
      <c r="I5096" s="1"/>
    </row>
    <row r="5097" spans="2:9">
      <c r="B5097" s="1"/>
      <c r="C5097" s="29"/>
      <c r="D5097" s="27"/>
      <c r="E5097" s="27"/>
      <c r="F5097" s="27"/>
      <c r="G5097" s="1"/>
      <c r="H5097" s="1"/>
      <c r="I5097" s="1"/>
    </row>
    <row r="5098" spans="2:9">
      <c r="B5098" s="1"/>
      <c r="C5098" s="29"/>
      <c r="D5098" s="27"/>
      <c r="E5098" s="27"/>
      <c r="F5098" s="27"/>
      <c r="G5098" s="1"/>
      <c r="H5098" s="1"/>
      <c r="I5098" s="1"/>
    </row>
    <row r="5099" spans="2:9">
      <c r="B5099" s="1"/>
      <c r="C5099" s="29"/>
      <c r="D5099" s="27"/>
      <c r="E5099" s="27"/>
      <c r="F5099" s="27"/>
      <c r="G5099" s="1"/>
      <c r="H5099" s="1"/>
      <c r="I5099" s="1"/>
    </row>
    <row r="5100" spans="2:9">
      <c r="B5100" s="1"/>
      <c r="C5100" s="29"/>
      <c r="D5100" s="27"/>
      <c r="E5100" s="27"/>
      <c r="F5100" s="27"/>
      <c r="G5100" s="1"/>
      <c r="H5100" s="1"/>
      <c r="I5100" s="1"/>
    </row>
    <row r="5101" spans="2:9">
      <c r="B5101" s="1"/>
      <c r="C5101" s="29"/>
      <c r="D5101" s="27"/>
      <c r="E5101" s="27"/>
      <c r="F5101" s="27"/>
      <c r="G5101" s="1"/>
      <c r="H5101" s="1"/>
      <c r="I5101" s="1"/>
    </row>
    <row r="5102" spans="2:9">
      <c r="B5102" s="1"/>
      <c r="C5102" s="29"/>
      <c r="D5102" s="27"/>
      <c r="E5102" s="27"/>
      <c r="F5102" s="27"/>
      <c r="G5102" s="1"/>
      <c r="H5102" s="1"/>
      <c r="I5102" s="1"/>
    </row>
    <row r="5103" spans="2:9">
      <c r="B5103" s="1"/>
      <c r="C5103" s="29"/>
      <c r="D5103" s="27"/>
      <c r="E5103" s="27"/>
      <c r="F5103" s="27"/>
      <c r="G5103" s="1"/>
      <c r="H5103" s="1"/>
      <c r="I5103" s="1"/>
    </row>
    <row r="5104" spans="2:9">
      <c r="B5104" s="1"/>
      <c r="C5104" s="29"/>
      <c r="D5104" s="27"/>
      <c r="E5104" s="27"/>
      <c r="F5104" s="27"/>
      <c r="G5104" s="1"/>
      <c r="H5104" s="1"/>
      <c r="I5104" s="1"/>
    </row>
    <row r="5105" spans="2:9">
      <c r="B5105" s="1"/>
      <c r="C5105" s="29"/>
      <c r="D5105" s="27"/>
      <c r="E5105" s="27"/>
      <c r="F5105" s="27"/>
      <c r="G5105" s="1"/>
      <c r="H5105" s="1"/>
      <c r="I5105" s="1"/>
    </row>
    <row r="5106" spans="2:9">
      <c r="B5106" s="1"/>
      <c r="C5106" s="29"/>
      <c r="D5106" s="27"/>
      <c r="E5106" s="27"/>
      <c r="F5106" s="27"/>
      <c r="G5106" s="1"/>
      <c r="H5106" s="1"/>
      <c r="I5106" s="1"/>
    </row>
    <row r="5107" spans="2:9">
      <c r="B5107" s="1"/>
      <c r="C5107" s="29"/>
      <c r="D5107" s="27"/>
      <c r="E5107" s="27"/>
      <c r="F5107" s="27"/>
      <c r="G5107" s="1"/>
      <c r="H5107" s="1"/>
      <c r="I5107" s="1"/>
    </row>
    <row r="5108" spans="2:9">
      <c r="B5108" s="1"/>
      <c r="C5108" s="29"/>
      <c r="D5108" s="27"/>
      <c r="E5108" s="27"/>
      <c r="F5108" s="27"/>
      <c r="G5108" s="1"/>
      <c r="H5108" s="1"/>
      <c r="I5108" s="1"/>
    </row>
    <row r="5109" spans="2:9">
      <c r="B5109" s="1"/>
      <c r="C5109" s="29"/>
      <c r="D5109" s="27"/>
      <c r="E5109" s="27"/>
      <c r="F5109" s="27"/>
      <c r="G5109" s="1"/>
      <c r="H5109" s="1"/>
      <c r="I5109" s="1"/>
    </row>
    <row r="5110" spans="2:9">
      <c r="B5110" s="1"/>
      <c r="C5110" s="29"/>
      <c r="D5110" s="27"/>
      <c r="E5110" s="27"/>
      <c r="F5110" s="27"/>
      <c r="G5110" s="1"/>
      <c r="H5110" s="1"/>
      <c r="I5110" s="1"/>
    </row>
    <row r="5111" spans="2:9">
      <c r="B5111" s="1"/>
      <c r="C5111" s="29"/>
      <c r="D5111" s="27"/>
      <c r="E5111" s="27"/>
      <c r="F5111" s="27"/>
      <c r="G5111" s="1"/>
      <c r="H5111" s="1"/>
      <c r="I5111" s="1"/>
    </row>
    <row r="5112" spans="2:9">
      <c r="B5112" s="1"/>
      <c r="C5112" s="29"/>
      <c r="D5112" s="27"/>
      <c r="E5112" s="27"/>
      <c r="F5112" s="27"/>
      <c r="G5112" s="1"/>
      <c r="H5112" s="1"/>
      <c r="I5112" s="1"/>
    </row>
    <row r="5113" spans="2:9">
      <c r="B5113" s="1"/>
      <c r="C5113" s="29"/>
      <c r="D5113" s="27"/>
      <c r="E5113" s="27"/>
      <c r="F5113" s="27"/>
      <c r="G5113" s="1"/>
      <c r="H5113" s="1"/>
      <c r="I5113" s="1"/>
    </row>
    <row r="5114" spans="2:9">
      <c r="B5114" s="1"/>
      <c r="C5114" s="29"/>
      <c r="D5114" s="27"/>
      <c r="E5114" s="27"/>
      <c r="F5114" s="27"/>
      <c r="G5114" s="1"/>
      <c r="H5114" s="1"/>
      <c r="I5114" s="1"/>
    </row>
    <row r="5115" spans="2:9">
      <c r="B5115" s="1"/>
      <c r="C5115" s="29"/>
      <c r="D5115" s="27"/>
      <c r="E5115" s="27"/>
      <c r="F5115" s="27"/>
      <c r="G5115" s="1"/>
      <c r="H5115" s="1"/>
      <c r="I5115" s="1"/>
    </row>
    <row r="5116" spans="2:9">
      <c r="B5116" s="1"/>
      <c r="C5116" s="29"/>
      <c r="D5116" s="27"/>
      <c r="E5116" s="27"/>
      <c r="F5116" s="27"/>
      <c r="G5116" s="1"/>
      <c r="H5116" s="1"/>
      <c r="I5116" s="1"/>
    </row>
    <row r="5117" spans="2:9">
      <c r="B5117" s="1"/>
      <c r="C5117" s="29"/>
      <c r="D5117" s="27"/>
      <c r="E5117" s="27"/>
      <c r="F5117" s="27"/>
      <c r="G5117" s="1"/>
      <c r="H5117" s="1"/>
      <c r="I5117" s="1"/>
    </row>
    <row r="5118" spans="2:9">
      <c r="B5118" s="1"/>
      <c r="C5118" s="29"/>
      <c r="D5118" s="27"/>
      <c r="E5118" s="27"/>
      <c r="F5118" s="27"/>
      <c r="G5118" s="1"/>
      <c r="H5118" s="1"/>
      <c r="I5118" s="1"/>
    </row>
    <row r="5119" spans="2:9">
      <c r="B5119" s="1"/>
      <c r="C5119" s="29"/>
      <c r="D5119" s="27"/>
      <c r="E5119" s="27"/>
      <c r="F5119" s="27"/>
      <c r="G5119" s="1"/>
      <c r="H5119" s="1"/>
      <c r="I5119" s="1"/>
    </row>
    <row r="5120" spans="2:9">
      <c r="B5120" s="1"/>
      <c r="C5120" s="29"/>
      <c r="D5120" s="27"/>
      <c r="E5120" s="27"/>
      <c r="F5120" s="27"/>
      <c r="G5120" s="1"/>
      <c r="H5120" s="1"/>
      <c r="I5120" s="1"/>
    </row>
    <row r="5121" spans="2:9">
      <c r="B5121" s="1"/>
      <c r="C5121" s="29"/>
      <c r="D5121" s="27"/>
      <c r="E5121" s="27"/>
      <c r="F5121" s="27"/>
      <c r="G5121" s="1"/>
      <c r="H5121" s="1"/>
      <c r="I5121" s="1"/>
    </row>
    <row r="5122" spans="2:9">
      <c r="B5122" s="1"/>
      <c r="C5122" s="29"/>
      <c r="D5122" s="27"/>
      <c r="E5122" s="27"/>
      <c r="F5122" s="27"/>
      <c r="G5122" s="1"/>
      <c r="H5122" s="1"/>
      <c r="I5122" s="1"/>
    </row>
    <row r="5123" spans="2:9">
      <c r="B5123" s="1"/>
      <c r="C5123" s="29"/>
      <c r="D5123" s="27"/>
      <c r="E5123" s="27"/>
      <c r="F5123" s="27"/>
      <c r="G5123" s="1"/>
      <c r="H5123" s="1"/>
      <c r="I5123" s="1"/>
    </row>
    <row r="5124" spans="2:9">
      <c r="B5124" s="1"/>
      <c r="C5124" s="29"/>
      <c r="D5124" s="27"/>
      <c r="E5124" s="27"/>
      <c r="F5124" s="27"/>
      <c r="G5124" s="1"/>
      <c r="H5124" s="1"/>
      <c r="I5124" s="1"/>
    </row>
    <row r="5125" spans="2:9">
      <c r="B5125" s="1"/>
      <c r="C5125" s="29"/>
      <c r="D5125" s="27"/>
      <c r="E5125" s="27"/>
      <c r="F5125" s="27"/>
      <c r="G5125" s="1"/>
      <c r="H5125" s="1"/>
      <c r="I5125" s="1"/>
    </row>
    <row r="5126" spans="2:9">
      <c r="B5126" s="1"/>
      <c r="C5126" s="29"/>
      <c r="D5126" s="27"/>
      <c r="E5126" s="27"/>
      <c r="F5126" s="27"/>
      <c r="G5126" s="1"/>
      <c r="H5126" s="1"/>
      <c r="I5126" s="1"/>
    </row>
    <row r="5127" spans="2:9">
      <c r="B5127" s="1"/>
      <c r="C5127" s="29"/>
      <c r="D5127" s="27"/>
      <c r="E5127" s="27"/>
      <c r="F5127" s="27"/>
      <c r="G5127" s="1"/>
      <c r="H5127" s="1"/>
      <c r="I5127" s="1"/>
    </row>
    <row r="5128" spans="2:9">
      <c r="B5128" s="1"/>
      <c r="C5128" s="29"/>
      <c r="D5128" s="27"/>
      <c r="E5128" s="27"/>
      <c r="F5128" s="27"/>
      <c r="G5128" s="1"/>
      <c r="H5128" s="1"/>
      <c r="I5128" s="1"/>
    </row>
    <row r="5129" spans="2:9">
      <c r="B5129" s="1"/>
      <c r="C5129" s="29"/>
      <c r="D5129" s="27"/>
      <c r="E5129" s="27"/>
      <c r="F5129" s="27"/>
      <c r="G5129" s="1"/>
      <c r="H5129" s="1"/>
      <c r="I5129" s="1"/>
    </row>
    <row r="5130" spans="2:9">
      <c r="B5130" s="1"/>
      <c r="C5130" s="29"/>
      <c r="D5130" s="27"/>
      <c r="E5130" s="27"/>
      <c r="F5130" s="27"/>
      <c r="G5130" s="1"/>
      <c r="H5130" s="1"/>
      <c r="I5130" s="1"/>
    </row>
    <row r="5131" spans="2:9">
      <c r="B5131" s="1"/>
      <c r="C5131" s="29"/>
      <c r="D5131" s="27"/>
      <c r="E5131" s="27"/>
      <c r="F5131" s="27"/>
      <c r="G5131" s="1"/>
      <c r="H5131" s="1"/>
      <c r="I5131" s="1"/>
    </row>
    <row r="5132" spans="2:9">
      <c r="B5132" s="1"/>
      <c r="C5132" s="29"/>
      <c r="D5132" s="27"/>
      <c r="E5132" s="27"/>
      <c r="F5132" s="27"/>
      <c r="G5132" s="1"/>
      <c r="H5132" s="1"/>
      <c r="I5132" s="1"/>
    </row>
    <row r="5133" spans="2:9">
      <c r="B5133" s="1"/>
      <c r="C5133" s="29"/>
      <c r="D5133" s="27"/>
      <c r="E5133" s="27"/>
      <c r="F5133" s="27"/>
      <c r="G5133" s="1"/>
      <c r="H5133" s="1"/>
      <c r="I5133" s="1"/>
    </row>
    <row r="5134" spans="2:9">
      <c r="B5134" s="1"/>
      <c r="C5134" s="29"/>
      <c r="D5134" s="27"/>
      <c r="E5134" s="27"/>
      <c r="F5134" s="27"/>
      <c r="G5134" s="1"/>
      <c r="H5134" s="1"/>
      <c r="I5134" s="1"/>
    </row>
    <row r="5135" spans="2:9">
      <c r="B5135" s="1"/>
      <c r="C5135" s="29"/>
      <c r="D5135" s="27"/>
      <c r="E5135" s="27"/>
      <c r="F5135" s="27"/>
      <c r="G5135" s="1"/>
      <c r="H5135" s="1"/>
      <c r="I5135" s="1"/>
    </row>
    <row r="5136" spans="2:9">
      <c r="B5136" s="1"/>
      <c r="C5136" s="29"/>
      <c r="D5136" s="27"/>
      <c r="E5136" s="27"/>
      <c r="F5136" s="27"/>
      <c r="G5136" s="1"/>
      <c r="H5136" s="1"/>
      <c r="I5136" s="1"/>
    </row>
    <row r="5137" spans="2:9">
      <c r="B5137" s="1"/>
      <c r="C5137" s="29"/>
      <c r="D5137" s="27"/>
      <c r="E5137" s="27"/>
      <c r="F5137" s="27"/>
      <c r="G5137" s="1"/>
      <c r="H5137" s="1"/>
      <c r="I5137" s="1"/>
    </row>
    <row r="5138" spans="2:9">
      <c r="B5138" s="1"/>
      <c r="C5138" s="29"/>
      <c r="D5138" s="27"/>
      <c r="E5138" s="27"/>
      <c r="F5138" s="27"/>
      <c r="G5138" s="1"/>
      <c r="H5138" s="1"/>
      <c r="I5138" s="1"/>
    </row>
    <row r="5139" spans="2:9">
      <c r="B5139" s="1"/>
      <c r="C5139" s="29"/>
      <c r="D5139" s="27"/>
      <c r="E5139" s="27"/>
      <c r="F5139" s="27"/>
      <c r="G5139" s="1"/>
      <c r="H5139" s="1"/>
      <c r="I5139" s="1"/>
    </row>
    <row r="5140" spans="2:9">
      <c r="B5140" s="1"/>
      <c r="C5140" s="29"/>
      <c r="D5140" s="27"/>
      <c r="E5140" s="27"/>
      <c r="F5140" s="27"/>
      <c r="G5140" s="1"/>
      <c r="H5140" s="1"/>
      <c r="I5140" s="1"/>
    </row>
    <row r="5141" spans="2:9">
      <c r="B5141" s="1"/>
      <c r="C5141" s="29"/>
      <c r="D5141" s="27"/>
      <c r="E5141" s="27"/>
      <c r="F5141" s="27"/>
      <c r="G5141" s="1"/>
      <c r="H5141" s="1"/>
      <c r="I5141" s="1"/>
    </row>
    <row r="5142" spans="2:9">
      <c r="B5142" s="1"/>
      <c r="C5142" s="29"/>
      <c r="D5142" s="27"/>
      <c r="E5142" s="27"/>
      <c r="F5142" s="27"/>
      <c r="G5142" s="1"/>
      <c r="H5142" s="1"/>
      <c r="I5142" s="1"/>
    </row>
    <row r="5143" spans="2:9">
      <c r="B5143" s="1"/>
      <c r="C5143" s="29"/>
      <c r="D5143" s="27"/>
      <c r="E5143" s="27"/>
      <c r="F5143" s="27"/>
      <c r="G5143" s="1"/>
      <c r="H5143" s="1"/>
      <c r="I5143" s="1"/>
    </row>
    <row r="5144" spans="2:9">
      <c r="B5144" s="1"/>
      <c r="C5144" s="29"/>
      <c r="D5144" s="27"/>
      <c r="E5144" s="27"/>
      <c r="F5144" s="27"/>
      <c r="G5144" s="1"/>
      <c r="H5144" s="1"/>
      <c r="I5144" s="1"/>
    </row>
    <row r="5145" spans="2:9">
      <c r="B5145" s="1"/>
      <c r="C5145" s="29"/>
      <c r="D5145" s="27"/>
      <c r="E5145" s="27"/>
      <c r="F5145" s="27"/>
      <c r="G5145" s="1"/>
      <c r="H5145" s="1"/>
      <c r="I5145" s="1"/>
    </row>
    <row r="5146" spans="2:9">
      <c r="B5146" s="1"/>
      <c r="C5146" s="29"/>
      <c r="D5146" s="27"/>
      <c r="E5146" s="27"/>
      <c r="F5146" s="27"/>
      <c r="G5146" s="1"/>
      <c r="H5146" s="1"/>
      <c r="I5146" s="1"/>
    </row>
    <row r="5147" spans="2:9">
      <c r="B5147" s="1"/>
      <c r="C5147" s="29"/>
      <c r="D5147" s="27"/>
      <c r="E5147" s="27"/>
      <c r="F5147" s="27"/>
      <c r="G5147" s="1"/>
      <c r="H5147" s="1"/>
      <c r="I5147" s="1"/>
    </row>
    <row r="5148" spans="2:9">
      <c r="B5148" s="1"/>
      <c r="C5148" s="29"/>
      <c r="D5148" s="27"/>
      <c r="E5148" s="27"/>
      <c r="F5148" s="27"/>
      <c r="G5148" s="1"/>
      <c r="H5148" s="1"/>
      <c r="I5148" s="1"/>
    </row>
    <row r="5149" spans="2:9">
      <c r="B5149" s="1"/>
      <c r="C5149" s="29"/>
      <c r="D5149" s="27"/>
      <c r="E5149" s="27"/>
      <c r="F5149" s="27"/>
      <c r="G5149" s="1"/>
      <c r="H5149" s="1"/>
      <c r="I5149" s="1"/>
    </row>
    <row r="5150" spans="2:9">
      <c r="B5150" s="1"/>
      <c r="C5150" s="29"/>
      <c r="D5150" s="27"/>
      <c r="E5150" s="27"/>
      <c r="F5150" s="27"/>
      <c r="G5150" s="1"/>
      <c r="H5150" s="1"/>
      <c r="I5150" s="1"/>
    </row>
    <row r="5151" spans="2:9">
      <c r="B5151" s="1"/>
      <c r="C5151" s="29"/>
      <c r="D5151" s="27"/>
      <c r="E5151" s="27"/>
      <c r="F5151" s="27"/>
      <c r="G5151" s="1"/>
      <c r="H5151" s="1"/>
      <c r="I5151" s="1"/>
    </row>
    <row r="5152" spans="2:9">
      <c r="B5152" s="1"/>
      <c r="C5152" s="29"/>
      <c r="D5152" s="27"/>
      <c r="E5152" s="27"/>
      <c r="F5152" s="27"/>
      <c r="G5152" s="1"/>
      <c r="H5152" s="1"/>
      <c r="I5152" s="1"/>
    </row>
    <row r="5153" spans="2:9">
      <c r="B5153" s="1"/>
      <c r="C5153" s="29"/>
      <c r="D5153" s="27"/>
      <c r="E5153" s="27"/>
      <c r="F5153" s="27"/>
      <c r="G5153" s="1"/>
      <c r="H5153" s="1"/>
      <c r="I5153" s="1"/>
    </row>
    <row r="5154" spans="2:9">
      <c r="B5154" s="1"/>
      <c r="C5154" s="29"/>
      <c r="D5154" s="27"/>
      <c r="E5154" s="27"/>
      <c r="F5154" s="27"/>
      <c r="G5154" s="1"/>
      <c r="H5154" s="1"/>
      <c r="I5154" s="1"/>
    </row>
    <row r="5155" spans="2:9">
      <c r="B5155" s="1"/>
      <c r="C5155" s="29"/>
      <c r="D5155" s="27"/>
      <c r="E5155" s="27"/>
      <c r="F5155" s="27"/>
      <c r="G5155" s="1"/>
      <c r="H5155" s="1"/>
      <c r="I5155" s="1"/>
    </row>
    <row r="5156" spans="2:9">
      <c r="B5156" s="1"/>
      <c r="C5156" s="29"/>
      <c r="D5156" s="27"/>
      <c r="E5156" s="27"/>
      <c r="F5156" s="27"/>
      <c r="G5156" s="1"/>
      <c r="H5156" s="1"/>
      <c r="I5156" s="1"/>
    </row>
    <row r="5157" spans="2:9">
      <c r="B5157" s="1"/>
      <c r="C5157" s="29"/>
      <c r="D5157" s="27"/>
      <c r="E5157" s="27"/>
      <c r="F5157" s="27"/>
      <c r="G5157" s="1"/>
      <c r="H5157" s="1"/>
      <c r="I5157" s="1"/>
    </row>
    <row r="5158" spans="2:9">
      <c r="B5158" s="1"/>
      <c r="C5158" s="29"/>
      <c r="D5158" s="27"/>
      <c r="E5158" s="27"/>
      <c r="F5158" s="27"/>
      <c r="G5158" s="1"/>
      <c r="H5158" s="1"/>
      <c r="I5158" s="1"/>
    </row>
    <row r="5159" spans="2:9">
      <c r="B5159" s="1"/>
      <c r="C5159" s="29"/>
      <c r="D5159" s="27"/>
      <c r="E5159" s="27"/>
      <c r="F5159" s="27"/>
      <c r="G5159" s="1"/>
      <c r="H5159" s="1"/>
      <c r="I5159" s="1"/>
    </row>
    <row r="5160" spans="2:9">
      <c r="B5160" s="1"/>
      <c r="C5160" s="29"/>
      <c r="D5160" s="27"/>
      <c r="E5160" s="27"/>
      <c r="F5160" s="27"/>
      <c r="G5160" s="1"/>
      <c r="H5160" s="1"/>
      <c r="I5160" s="1"/>
    </row>
    <row r="5161" spans="2:9">
      <c r="B5161" s="1"/>
      <c r="C5161" s="29"/>
      <c r="D5161" s="27"/>
      <c r="E5161" s="27"/>
      <c r="F5161" s="27"/>
      <c r="G5161" s="1"/>
      <c r="H5161" s="1"/>
      <c r="I5161" s="1"/>
    </row>
    <row r="5162" spans="2:9">
      <c r="B5162" s="1"/>
      <c r="C5162" s="29"/>
      <c r="D5162" s="27"/>
      <c r="E5162" s="27"/>
      <c r="F5162" s="27"/>
      <c r="G5162" s="1"/>
      <c r="H5162" s="1"/>
      <c r="I5162" s="1"/>
    </row>
    <row r="5163" spans="2:9">
      <c r="B5163" s="1"/>
      <c r="C5163" s="29"/>
      <c r="D5163" s="27"/>
      <c r="E5163" s="27"/>
      <c r="F5163" s="27"/>
      <c r="G5163" s="1"/>
      <c r="H5163" s="1"/>
      <c r="I5163" s="1"/>
    </row>
    <row r="5164" spans="2:9">
      <c r="B5164" s="1"/>
      <c r="C5164" s="29"/>
      <c r="D5164" s="27"/>
      <c r="E5164" s="27"/>
      <c r="F5164" s="27"/>
      <c r="G5164" s="1"/>
      <c r="H5164" s="1"/>
      <c r="I5164" s="1"/>
    </row>
    <row r="5165" spans="2:9">
      <c r="B5165" s="1"/>
      <c r="C5165" s="29"/>
      <c r="D5165" s="27"/>
      <c r="E5165" s="27"/>
      <c r="F5165" s="27"/>
      <c r="G5165" s="1"/>
      <c r="H5165" s="1"/>
      <c r="I5165" s="1"/>
    </row>
    <row r="5166" spans="2:9">
      <c r="B5166" s="1"/>
      <c r="C5166" s="29"/>
      <c r="D5166" s="27"/>
      <c r="E5166" s="27"/>
      <c r="F5166" s="27"/>
      <c r="G5166" s="1"/>
      <c r="H5166" s="1"/>
      <c r="I5166" s="1"/>
    </row>
    <row r="5167" spans="2:9">
      <c r="B5167" s="1"/>
      <c r="C5167" s="29"/>
      <c r="D5167" s="27"/>
      <c r="E5167" s="27"/>
      <c r="F5167" s="27"/>
      <c r="G5167" s="1"/>
      <c r="H5167" s="1"/>
      <c r="I5167" s="1"/>
    </row>
    <row r="5168" spans="2:9">
      <c r="B5168" s="1"/>
      <c r="C5168" s="29"/>
      <c r="D5168" s="27"/>
      <c r="E5168" s="27"/>
      <c r="F5168" s="27"/>
      <c r="G5168" s="1"/>
      <c r="H5168" s="1"/>
      <c r="I5168" s="1"/>
    </row>
    <row r="5169" spans="2:9">
      <c r="B5169" s="1"/>
      <c r="C5169" s="29"/>
      <c r="D5169" s="27"/>
      <c r="E5169" s="27"/>
      <c r="F5169" s="27"/>
      <c r="G5169" s="1"/>
      <c r="H5169" s="1"/>
      <c r="I5169" s="1"/>
    </row>
    <row r="5170" spans="2:9">
      <c r="B5170" s="1"/>
      <c r="C5170" s="29"/>
      <c r="D5170" s="27"/>
      <c r="E5170" s="27"/>
      <c r="F5170" s="27"/>
      <c r="G5170" s="1"/>
      <c r="H5170" s="1"/>
      <c r="I5170" s="1"/>
    </row>
    <row r="5171" spans="2:9">
      <c r="B5171" s="1"/>
      <c r="C5171" s="29"/>
      <c r="D5171" s="27"/>
      <c r="E5171" s="27"/>
      <c r="F5171" s="27"/>
      <c r="G5171" s="1"/>
      <c r="H5171" s="1"/>
      <c r="I5171" s="1"/>
    </row>
    <row r="5172" spans="2:9">
      <c r="B5172" s="1"/>
      <c r="C5172" s="29"/>
      <c r="D5172" s="27"/>
      <c r="E5172" s="27"/>
      <c r="F5172" s="27"/>
      <c r="G5172" s="1"/>
      <c r="H5172" s="1"/>
      <c r="I5172" s="1"/>
    </row>
    <row r="5173" spans="2:9">
      <c r="B5173" s="1"/>
      <c r="C5173" s="29"/>
      <c r="D5173" s="27"/>
      <c r="E5173" s="27"/>
      <c r="F5173" s="27"/>
      <c r="G5173" s="1"/>
      <c r="H5173" s="1"/>
      <c r="I5173" s="1"/>
    </row>
    <row r="5174" spans="2:9">
      <c r="B5174" s="1"/>
      <c r="C5174" s="29"/>
      <c r="D5174" s="27"/>
      <c r="E5174" s="27"/>
      <c r="F5174" s="27"/>
      <c r="G5174" s="1"/>
      <c r="H5174" s="1"/>
      <c r="I5174" s="1"/>
    </row>
    <row r="5175" spans="2:9">
      <c r="B5175" s="1"/>
      <c r="C5175" s="29"/>
      <c r="D5175" s="27"/>
      <c r="E5175" s="27"/>
      <c r="F5175" s="27"/>
      <c r="G5175" s="1"/>
      <c r="H5175" s="1"/>
      <c r="I5175" s="1"/>
    </row>
    <row r="5176" spans="2:9">
      <c r="B5176" s="1"/>
      <c r="C5176" s="29"/>
      <c r="D5176" s="27"/>
      <c r="E5176" s="27"/>
      <c r="F5176" s="27"/>
      <c r="G5176" s="1"/>
      <c r="H5176" s="1"/>
      <c r="I5176" s="1"/>
    </row>
    <row r="5177" spans="2:9">
      <c r="B5177" s="1"/>
      <c r="C5177" s="29"/>
      <c r="D5177" s="27"/>
      <c r="E5177" s="27"/>
      <c r="F5177" s="27"/>
      <c r="G5177" s="1"/>
      <c r="H5177" s="1"/>
      <c r="I5177" s="1"/>
    </row>
    <row r="5178" spans="2:9">
      <c r="B5178" s="1"/>
      <c r="C5178" s="29"/>
      <c r="D5178" s="27"/>
      <c r="E5178" s="27"/>
      <c r="F5178" s="27"/>
      <c r="G5178" s="1"/>
      <c r="H5178" s="1"/>
      <c r="I5178" s="1"/>
    </row>
    <row r="5179" spans="2:9">
      <c r="B5179" s="1"/>
      <c r="C5179" s="29"/>
      <c r="D5179" s="27"/>
      <c r="E5179" s="27"/>
      <c r="F5179" s="27"/>
      <c r="G5179" s="1"/>
      <c r="H5179" s="1"/>
      <c r="I5179" s="1"/>
    </row>
    <row r="5180" spans="2:9">
      <c r="B5180" s="1"/>
      <c r="C5180" s="29"/>
      <c r="D5180" s="27"/>
      <c r="E5180" s="27"/>
      <c r="F5180" s="27"/>
      <c r="G5180" s="1"/>
      <c r="H5180" s="1"/>
      <c r="I5180" s="1"/>
    </row>
    <row r="5181" spans="2:9">
      <c r="B5181" s="1"/>
      <c r="C5181" s="29"/>
      <c r="D5181" s="27"/>
      <c r="E5181" s="27"/>
      <c r="F5181" s="27"/>
      <c r="G5181" s="1"/>
      <c r="H5181" s="1"/>
      <c r="I5181" s="1"/>
    </row>
    <row r="5182" spans="2:9">
      <c r="B5182" s="1"/>
      <c r="C5182" s="29"/>
      <c r="D5182" s="27"/>
      <c r="E5182" s="27"/>
      <c r="F5182" s="27"/>
      <c r="G5182" s="1"/>
      <c r="H5182" s="1"/>
      <c r="I5182" s="1"/>
    </row>
    <row r="5183" spans="2:9">
      <c r="B5183" s="1"/>
      <c r="C5183" s="29"/>
      <c r="D5183" s="27"/>
      <c r="E5183" s="27"/>
      <c r="F5183" s="27"/>
      <c r="G5183" s="1"/>
      <c r="H5183" s="1"/>
      <c r="I5183" s="1"/>
    </row>
    <row r="5184" spans="2:9">
      <c r="B5184" s="1"/>
      <c r="C5184" s="29"/>
      <c r="D5184" s="27"/>
      <c r="E5184" s="27"/>
      <c r="F5184" s="27"/>
      <c r="G5184" s="1"/>
      <c r="H5184" s="1"/>
      <c r="I5184" s="1"/>
    </row>
    <row r="5185" spans="2:9">
      <c r="B5185" s="1"/>
      <c r="C5185" s="29"/>
      <c r="D5185" s="27"/>
      <c r="E5185" s="27"/>
      <c r="F5185" s="27"/>
      <c r="G5185" s="1"/>
      <c r="H5185" s="1"/>
      <c r="I5185" s="1"/>
    </row>
    <row r="5186" spans="2:9">
      <c r="B5186" s="1"/>
      <c r="C5186" s="29"/>
      <c r="D5186" s="27"/>
      <c r="E5186" s="27"/>
      <c r="F5186" s="27"/>
      <c r="G5186" s="1"/>
      <c r="H5186" s="1"/>
      <c r="I5186" s="1"/>
    </row>
    <row r="5187" spans="2:9">
      <c r="B5187" s="1"/>
      <c r="C5187" s="29"/>
      <c r="D5187" s="27"/>
      <c r="E5187" s="27"/>
      <c r="F5187" s="27"/>
      <c r="G5187" s="1"/>
      <c r="H5187" s="1"/>
      <c r="I5187" s="1"/>
    </row>
    <row r="5188" spans="2:9">
      <c r="B5188" s="1"/>
      <c r="C5188" s="29"/>
      <c r="D5188" s="27"/>
      <c r="E5188" s="27"/>
      <c r="F5188" s="27"/>
      <c r="G5188" s="1"/>
      <c r="H5188" s="1"/>
      <c r="I5188" s="1"/>
    </row>
    <row r="5189" spans="2:9">
      <c r="B5189" s="1"/>
      <c r="C5189" s="29"/>
      <c r="D5189" s="27"/>
      <c r="E5189" s="27"/>
      <c r="F5189" s="27"/>
      <c r="G5189" s="1"/>
      <c r="H5189" s="1"/>
      <c r="I5189" s="1"/>
    </row>
    <row r="5190" spans="2:9">
      <c r="B5190" s="1"/>
      <c r="C5190" s="29"/>
      <c r="D5190" s="27"/>
      <c r="E5190" s="27"/>
      <c r="F5190" s="27"/>
      <c r="G5190" s="1"/>
      <c r="H5190" s="1"/>
      <c r="I5190" s="1"/>
    </row>
    <row r="5191" spans="2:9">
      <c r="B5191" s="1"/>
      <c r="C5191" s="29"/>
      <c r="D5191" s="27"/>
      <c r="E5191" s="27"/>
      <c r="F5191" s="27"/>
      <c r="G5191" s="1"/>
      <c r="H5191" s="1"/>
      <c r="I5191" s="1"/>
    </row>
    <row r="5192" spans="2:9">
      <c r="B5192" s="1"/>
      <c r="C5192" s="29"/>
      <c r="D5192" s="27"/>
      <c r="E5192" s="27"/>
      <c r="F5192" s="27"/>
      <c r="G5192" s="1"/>
      <c r="H5192" s="1"/>
      <c r="I5192" s="1"/>
    </row>
    <row r="5193" spans="2:9">
      <c r="B5193" s="1"/>
      <c r="C5193" s="29"/>
      <c r="D5193" s="27"/>
      <c r="E5193" s="27"/>
      <c r="F5193" s="27"/>
      <c r="G5193" s="1"/>
      <c r="H5193" s="1"/>
      <c r="I5193" s="1"/>
    </row>
    <row r="5194" spans="2:9">
      <c r="B5194" s="1"/>
      <c r="C5194" s="29"/>
      <c r="D5194" s="27"/>
      <c r="E5194" s="27"/>
      <c r="F5194" s="27"/>
      <c r="G5194" s="1"/>
      <c r="H5194" s="1"/>
      <c r="I5194" s="1"/>
    </row>
    <row r="5195" spans="2:9">
      <c r="B5195" s="1"/>
      <c r="C5195" s="29"/>
      <c r="D5195" s="27"/>
      <c r="E5195" s="27"/>
      <c r="F5195" s="27"/>
      <c r="G5195" s="1"/>
      <c r="H5195" s="1"/>
      <c r="I5195" s="1"/>
    </row>
    <row r="5196" spans="2:9">
      <c r="B5196" s="1"/>
      <c r="C5196" s="29"/>
      <c r="D5196" s="27"/>
      <c r="E5196" s="27"/>
      <c r="F5196" s="27"/>
      <c r="G5196" s="1"/>
      <c r="H5196" s="1"/>
      <c r="I5196" s="1"/>
    </row>
    <row r="5197" spans="2:9">
      <c r="B5197" s="1"/>
      <c r="C5197" s="29"/>
      <c r="D5197" s="27"/>
      <c r="E5197" s="27"/>
      <c r="F5197" s="27"/>
      <c r="G5197" s="1"/>
      <c r="H5197" s="1"/>
      <c r="I5197" s="1"/>
    </row>
    <row r="5198" spans="2:9">
      <c r="B5198" s="1"/>
      <c r="C5198" s="29"/>
      <c r="D5198" s="27"/>
      <c r="E5198" s="27"/>
      <c r="F5198" s="27"/>
      <c r="G5198" s="1"/>
      <c r="H5198" s="1"/>
      <c r="I5198" s="1"/>
    </row>
    <row r="5199" spans="2:9">
      <c r="B5199" s="1"/>
      <c r="C5199" s="29"/>
      <c r="D5199" s="27"/>
      <c r="E5199" s="27"/>
      <c r="F5199" s="27"/>
      <c r="G5199" s="1"/>
      <c r="H5199" s="1"/>
      <c r="I5199" s="1"/>
    </row>
    <row r="5200" spans="2:9">
      <c r="B5200" s="1"/>
      <c r="C5200" s="29"/>
      <c r="D5200" s="27"/>
      <c r="E5200" s="27"/>
      <c r="F5200" s="27"/>
      <c r="G5200" s="1"/>
      <c r="H5200" s="1"/>
      <c r="I5200" s="1"/>
    </row>
    <row r="5201" spans="2:9">
      <c r="B5201" s="1"/>
      <c r="C5201" s="29"/>
      <c r="D5201" s="27"/>
      <c r="E5201" s="27"/>
      <c r="F5201" s="27"/>
      <c r="G5201" s="1"/>
      <c r="H5201" s="1"/>
      <c r="I5201" s="1"/>
    </row>
    <row r="5202" spans="2:9">
      <c r="B5202" s="1"/>
      <c r="C5202" s="29"/>
      <c r="D5202" s="27"/>
      <c r="E5202" s="27"/>
      <c r="F5202" s="27"/>
      <c r="G5202" s="1"/>
      <c r="H5202" s="1"/>
      <c r="I5202" s="1"/>
    </row>
    <row r="5203" spans="2:9">
      <c r="B5203" s="1"/>
      <c r="C5203" s="29"/>
      <c r="D5203" s="27"/>
      <c r="E5203" s="27"/>
      <c r="F5203" s="27"/>
      <c r="G5203" s="1"/>
      <c r="H5203" s="1"/>
      <c r="I5203" s="1"/>
    </row>
    <row r="5204" spans="2:9">
      <c r="B5204" s="1"/>
      <c r="C5204" s="29"/>
      <c r="D5204" s="27"/>
      <c r="E5204" s="27"/>
      <c r="F5204" s="27"/>
      <c r="G5204" s="1"/>
      <c r="H5204" s="1"/>
      <c r="I5204" s="1"/>
    </row>
    <row r="5205" spans="2:9">
      <c r="B5205" s="1"/>
      <c r="C5205" s="29"/>
      <c r="D5205" s="27"/>
      <c r="E5205" s="27"/>
      <c r="F5205" s="27"/>
      <c r="G5205" s="1"/>
      <c r="H5205" s="1"/>
      <c r="I5205" s="1"/>
    </row>
    <row r="5206" spans="2:9">
      <c r="B5206" s="1"/>
      <c r="C5206" s="29"/>
      <c r="D5206" s="27"/>
      <c r="E5206" s="27"/>
      <c r="F5206" s="27"/>
      <c r="G5206" s="1"/>
      <c r="H5206" s="1"/>
      <c r="I5206" s="1"/>
    </row>
    <row r="5207" spans="2:9">
      <c r="B5207" s="1"/>
      <c r="C5207" s="29"/>
      <c r="D5207" s="27"/>
      <c r="E5207" s="27"/>
      <c r="F5207" s="27"/>
      <c r="G5207" s="1"/>
      <c r="H5207" s="1"/>
      <c r="I5207" s="1"/>
    </row>
    <row r="5208" spans="2:9">
      <c r="B5208" s="1"/>
      <c r="C5208" s="29"/>
      <c r="D5208" s="27"/>
      <c r="E5208" s="27"/>
      <c r="F5208" s="27"/>
      <c r="G5208" s="1"/>
      <c r="H5208" s="1"/>
      <c r="I5208" s="1"/>
    </row>
    <row r="5209" spans="2:9">
      <c r="B5209" s="1"/>
      <c r="C5209" s="29"/>
      <c r="D5209" s="27"/>
      <c r="E5209" s="27"/>
      <c r="F5209" s="27"/>
      <c r="G5209" s="1"/>
      <c r="H5209" s="1"/>
      <c r="I5209" s="1"/>
    </row>
    <row r="5210" spans="2:9">
      <c r="B5210" s="1"/>
      <c r="C5210" s="29"/>
      <c r="D5210" s="27"/>
      <c r="E5210" s="27"/>
      <c r="F5210" s="27"/>
      <c r="G5210" s="1"/>
      <c r="H5210" s="1"/>
      <c r="I5210" s="1"/>
    </row>
    <row r="5211" spans="2:9">
      <c r="B5211" s="1"/>
      <c r="C5211" s="29"/>
      <c r="D5211" s="27"/>
      <c r="E5211" s="27"/>
      <c r="F5211" s="27"/>
      <c r="G5211" s="1"/>
      <c r="H5211" s="1"/>
      <c r="I5211" s="1"/>
    </row>
    <row r="5212" spans="2:9">
      <c r="B5212" s="1"/>
      <c r="C5212" s="29"/>
      <c r="D5212" s="27"/>
      <c r="E5212" s="27"/>
      <c r="F5212" s="27"/>
      <c r="G5212" s="1"/>
      <c r="H5212" s="1"/>
      <c r="I5212" s="1"/>
    </row>
    <row r="5213" spans="2:9">
      <c r="B5213" s="1"/>
      <c r="C5213" s="29"/>
      <c r="D5213" s="27"/>
      <c r="E5213" s="27"/>
      <c r="F5213" s="27"/>
      <c r="G5213" s="1"/>
      <c r="H5213" s="1"/>
      <c r="I5213" s="1"/>
    </row>
    <row r="5214" spans="2:9">
      <c r="B5214" s="1"/>
      <c r="C5214" s="29"/>
      <c r="D5214" s="27"/>
      <c r="E5214" s="27"/>
      <c r="F5214" s="27"/>
      <c r="G5214" s="1"/>
      <c r="H5214" s="1"/>
      <c r="I5214" s="1"/>
    </row>
    <row r="5215" spans="2:9">
      <c r="B5215" s="1"/>
      <c r="C5215" s="29"/>
      <c r="D5215" s="27"/>
      <c r="E5215" s="27"/>
      <c r="F5215" s="27"/>
      <c r="G5215" s="1"/>
      <c r="H5215" s="1"/>
      <c r="I5215" s="1"/>
    </row>
    <row r="5216" spans="2:9">
      <c r="B5216" s="1"/>
      <c r="C5216" s="29"/>
      <c r="D5216" s="27"/>
      <c r="E5216" s="27"/>
      <c r="F5216" s="27"/>
      <c r="G5216" s="1"/>
      <c r="H5216" s="1"/>
      <c r="I5216" s="1"/>
    </row>
    <row r="5217" spans="2:9">
      <c r="B5217" s="1"/>
      <c r="C5217" s="29"/>
      <c r="D5217" s="27"/>
      <c r="E5217" s="27"/>
      <c r="F5217" s="27"/>
      <c r="G5217" s="1"/>
      <c r="H5217" s="1"/>
      <c r="I5217" s="1"/>
    </row>
    <row r="5218" spans="2:9">
      <c r="B5218" s="1"/>
      <c r="C5218" s="29"/>
      <c r="D5218" s="27"/>
      <c r="E5218" s="27"/>
      <c r="F5218" s="27"/>
      <c r="G5218" s="1"/>
      <c r="H5218" s="1"/>
      <c r="I5218" s="1"/>
    </row>
    <row r="5219" spans="2:9">
      <c r="B5219" s="1"/>
      <c r="C5219" s="29"/>
      <c r="D5219" s="27"/>
      <c r="E5219" s="27"/>
      <c r="F5219" s="27"/>
      <c r="G5219" s="1"/>
      <c r="H5219" s="1"/>
      <c r="I5219" s="1"/>
    </row>
    <row r="5220" spans="2:9">
      <c r="B5220" s="1"/>
      <c r="C5220" s="29"/>
      <c r="D5220" s="27"/>
      <c r="E5220" s="27"/>
      <c r="F5220" s="27"/>
      <c r="G5220" s="1"/>
      <c r="H5220" s="1"/>
      <c r="I5220" s="1"/>
    </row>
    <row r="5221" spans="2:9">
      <c r="B5221" s="1"/>
      <c r="C5221" s="29"/>
      <c r="D5221" s="27"/>
      <c r="E5221" s="27"/>
      <c r="F5221" s="27"/>
      <c r="G5221" s="1"/>
      <c r="H5221" s="1"/>
      <c r="I5221" s="1"/>
    </row>
    <row r="5222" spans="2:9">
      <c r="B5222" s="1"/>
      <c r="C5222" s="29"/>
      <c r="D5222" s="27"/>
      <c r="E5222" s="27"/>
      <c r="F5222" s="27"/>
      <c r="G5222" s="1"/>
      <c r="H5222" s="1"/>
      <c r="I5222" s="1"/>
    </row>
    <row r="5223" spans="2:9">
      <c r="B5223" s="1"/>
      <c r="C5223" s="29"/>
      <c r="D5223" s="27"/>
      <c r="E5223" s="27"/>
      <c r="F5223" s="27"/>
      <c r="G5223" s="1"/>
      <c r="H5223" s="1"/>
      <c r="I5223" s="1"/>
    </row>
    <row r="5224" spans="2:9">
      <c r="B5224" s="1"/>
      <c r="C5224" s="29"/>
      <c r="D5224" s="27"/>
      <c r="E5224" s="27"/>
      <c r="F5224" s="27"/>
      <c r="G5224" s="1"/>
      <c r="H5224" s="1"/>
      <c r="I5224" s="1"/>
    </row>
    <row r="5225" spans="2:9">
      <c r="B5225" s="1"/>
      <c r="C5225" s="29"/>
      <c r="D5225" s="27"/>
      <c r="E5225" s="27"/>
      <c r="F5225" s="27"/>
      <c r="G5225" s="1"/>
      <c r="H5225" s="1"/>
      <c r="I5225" s="1"/>
    </row>
    <row r="5226" spans="2:9">
      <c r="B5226" s="1"/>
      <c r="C5226" s="29"/>
      <c r="D5226" s="27"/>
      <c r="E5226" s="27"/>
      <c r="F5226" s="27"/>
      <c r="G5226" s="1"/>
      <c r="H5226" s="1"/>
      <c r="I5226" s="1"/>
    </row>
    <row r="5227" spans="2:9">
      <c r="B5227" s="1"/>
      <c r="C5227" s="29"/>
      <c r="D5227" s="27"/>
      <c r="E5227" s="27"/>
      <c r="F5227" s="27"/>
      <c r="G5227" s="1"/>
      <c r="H5227" s="1"/>
      <c r="I5227" s="1"/>
    </row>
    <row r="5228" spans="2:9">
      <c r="B5228" s="1"/>
      <c r="C5228" s="29"/>
      <c r="D5228" s="27"/>
      <c r="E5228" s="27"/>
      <c r="F5228" s="27"/>
      <c r="G5228" s="1"/>
      <c r="H5228" s="1"/>
      <c r="I5228" s="1"/>
    </row>
    <row r="5229" spans="2:9">
      <c r="B5229" s="1"/>
      <c r="C5229" s="29"/>
      <c r="D5229" s="27"/>
      <c r="E5229" s="27"/>
      <c r="F5229" s="27"/>
      <c r="G5229" s="1"/>
      <c r="H5229" s="1"/>
      <c r="I5229" s="1"/>
    </row>
    <row r="5230" spans="2:9">
      <c r="B5230" s="1"/>
      <c r="C5230" s="29"/>
      <c r="D5230" s="27"/>
      <c r="E5230" s="27"/>
      <c r="F5230" s="27"/>
      <c r="G5230" s="1"/>
      <c r="H5230" s="1"/>
      <c r="I5230" s="1"/>
    </row>
    <row r="5231" spans="2:9">
      <c r="B5231" s="1"/>
      <c r="C5231" s="29"/>
      <c r="D5231" s="27"/>
      <c r="E5231" s="27"/>
      <c r="F5231" s="27"/>
      <c r="G5231" s="1"/>
      <c r="H5231" s="1"/>
      <c r="I5231" s="1"/>
    </row>
    <row r="5232" spans="2:9">
      <c r="B5232" s="1"/>
      <c r="C5232" s="29"/>
      <c r="D5232" s="27"/>
      <c r="E5232" s="27"/>
      <c r="F5232" s="27"/>
      <c r="G5232" s="1"/>
      <c r="H5232" s="1"/>
      <c r="I5232" s="1"/>
    </row>
    <row r="5233" spans="2:9">
      <c r="B5233" s="1"/>
      <c r="C5233" s="29"/>
      <c r="D5233" s="27"/>
      <c r="E5233" s="27"/>
      <c r="F5233" s="27"/>
      <c r="G5233" s="1"/>
      <c r="H5233" s="1"/>
      <c r="I5233" s="1"/>
    </row>
    <row r="5234" spans="2:9">
      <c r="B5234" s="1"/>
      <c r="C5234" s="29"/>
      <c r="D5234" s="27"/>
      <c r="E5234" s="27"/>
      <c r="F5234" s="27"/>
      <c r="G5234" s="1"/>
      <c r="H5234" s="1"/>
      <c r="I5234" s="1"/>
    </row>
    <row r="5235" spans="2:9">
      <c r="B5235" s="1"/>
      <c r="C5235" s="29"/>
      <c r="D5235" s="27"/>
      <c r="E5235" s="27"/>
      <c r="F5235" s="27"/>
      <c r="G5235" s="1"/>
      <c r="H5235" s="1"/>
      <c r="I5235" s="1"/>
    </row>
    <row r="5236" spans="2:9">
      <c r="B5236" s="1"/>
      <c r="C5236" s="29"/>
      <c r="D5236" s="27"/>
      <c r="E5236" s="27"/>
      <c r="F5236" s="27"/>
      <c r="G5236" s="1"/>
      <c r="H5236" s="1"/>
      <c r="I5236" s="1"/>
    </row>
    <row r="5237" spans="2:9">
      <c r="B5237" s="1"/>
      <c r="C5237" s="29"/>
      <c r="D5237" s="27"/>
      <c r="E5237" s="27"/>
      <c r="F5237" s="27"/>
      <c r="G5237" s="1"/>
      <c r="H5237" s="1"/>
      <c r="I5237" s="1"/>
    </row>
    <row r="5238" spans="2:9">
      <c r="B5238" s="1"/>
      <c r="C5238" s="29"/>
      <c r="D5238" s="27"/>
      <c r="E5238" s="27"/>
      <c r="F5238" s="27"/>
      <c r="G5238" s="1"/>
      <c r="H5238" s="1"/>
      <c r="I5238" s="1"/>
    </row>
    <row r="5239" spans="2:9">
      <c r="B5239" s="1"/>
      <c r="C5239" s="29"/>
      <c r="D5239" s="27"/>
      <c r="E5239" s="27"/>
      <c r="F5239" s="27"/>
      <c r="G5239" s="1"/>
      <c r="H5239" s="1"/>
      <c r="I5239" s="1"/>
    </row>
    <row r="5240" spans="2:9">
      <c r="B5240" s="1"/>
      <c r="C5240" s="29"/>
      <c r="D5240" s="27"/>
      <c r="E5240" s="27"/>
      <c r="F5240" s="27"/>
      <c r="G5240" s="1"/>
      <c r="H5240" s="1"/>
      <c r="I5240" s="1"/>
    </row>
    <row r="5241" spans="2:9">
      <c r="B5241" s="1"/>
      <c r="C5241" s="29"/>
      <c r="D5241" s="27"/>
      <c r="E5241" s="27"/>
      <c r="F5241" s="27"/>
      <c r="G5241" s="1"/>
      <c r="H5241" s="1"/>
      <c r="I5241" s="1"/>
    </row>
    <row r="5242" spans="2:9">
      <c r="B5242" s="1"/>
      <c r="C5242" s="29"/>
      <c r="D5242" s="27"/>
      <c r="E5242" s="27"/>
      <c r="F5242" s="27"/>
      <c r="G5242" s="1"/>
      <c r="H5242" s="1"/>
      <c r="I5242" s="1"/>
    </row>
    <row r="5243" spans="2:9">
      <c r="B5243" s="1"/>
      <c r="C5243" s="29"/>
      <c r="D5243" s="27"/>
      <c r="E5243" s="27"/>
      <c r="F5243" s="27"/>
      <c r="G5243" s="1"/>
      <c r="H5243" s="1"/>
      <c r="I5243" s="1"/>
    </row>
    <row r="5244" spans="2:9">
      <c r="B5244" s="1"/>
      <c r="C5244" s="29"/>
      <c r="D5244" s="27"/>
      <c r="E5244" s="27"/>
      <c r="F5244" s="27"/>
      <c r="G5244" s="1"/>
      <c r="H5244" s="1"/>
      <c r="I5244" s="1"/>
    </row>
    <row r="5245" spans="2:9">
      <c r="B5245" s="1"/>
      <c r="C5245" s="29"/>
      <c r="D5245" s="27"/>
      <c r="E5245" s="27"/>
      <c r="F5245" s="27"/>
      <c r="G5245" s="1"/>
      <c r="H5245" s="1"/>
      <c r="I5245" s="1"/>
    </row>
    <row r="5246" spans="2:9">
      <c r="B5246" s="1"/>
      <c r="C5246" s="29"/>
      <c r="D5246" s="27"/>
      <c r="E5246" s="27"/>
      <c r="F5246" s="27"/>
      <c r="G5246" s="1"/>
      <c r="H5246" s="1"/>
      <c r="I5246" s="1"/>
    </row>
    <row r="5247" spans="2:9">
      <c r="B5247" s="1"/>
      <c r="C5247" s="29"/>
      <c r="D5247" s="27"/>
      <c r="E5247" s="27"/>
      <c r="F5247" s="27"/>
      <c r="G5247" s="1"/>
      <c r="H5247" s="1"/>
      <c r="I5247" s="1"/>
    </row>
    <row r="5248" spans="2:9">
      <c r="B5248" s="1"/>
      <c r="C5248" s="29"/>
      <c r="D5248" s="27"/>
      <c r="E5248" s="27"/>
      <c r="F5248" s="27"/>
      <c r="G5248" s="1"/>
      <c r="H5248" s="1"/>
      <c r="I5248" s="1"/>
    </row>
    <row r="5249" spans="2:9">
      <c r="B5249" s="1"/>
      <c r="C5249" s="29"/>
      <c r="D5249" s="27"/>
      <c r="E5249" s="27"/>
      <c r="F5249" s="27"/>
      <c r="G5249" s="1"/>
      <c r="H5249" s="1"/>
      <c r="I5249" s="1"/>
    </row>
    <row r="5250" spans="2:9">
      <c r="B5250" s="1"/>
      <c r="C5250" s="29"/>
      <c r="D5250" s="27"/>
      <c r="E5250" s="27"/>
      <c r="F5250" s="27"/>
      <c r="G5250" s="1"/>
      <c r="H5250" s="1"/>
      <c r="I5250" s="1"/>
    </row>
    <row r="5251" spans="2:9">
      <c r="B5251" s="1"/>
      <c r="C5251" s="29"/>
      <c r="D5251" s="27"/>
      <c r="E5251" s="27"/>
      <c r="F5251" s="27"/>
      <c r="G5251" s="1"/>
      <c r="H5251" s="1"/>
      <c r="I5251" s="1"/>
    </row>
    <row r="5252" spans="2:9">
      <c r="B5252" s="1"/>
      <c r="C5252" s="29"/>
      <c r="D5252" s="27"/>
      <c r="E5252" s="27"/>
      <c r="F5252" s="27"/>
      <c r="G5252" s="1"/>
      <c r="H5252" s="1"/>
      <c r="I5252" s="1"/>
    </row>
    <row r="5253" spans="2:9">
      <c r="B5253" s="1"/>
      <c r="C5253" s="29"/>
      <c r="D5253" s="27"/>
      <c r="E5253" s="27"/>
      <c r="F5253" s="27"/>
      <c r="G5253" s="1"/>
      <c r="H5253" s="1"/>
      <c r="I5253" s="1"/>
    </row>
    <row r="5254" spans="2:9">
      <c r="B5254" s="1"/>
      <c r="C5254" s="29"/>
      <c r="D5254" s="27"/>
      <c r="E5254" s="27"/>
      <c r="F5254" s="27"/>
      <c r="G5254" s="1"/>
      <c r="H5254" s="1"/>
      <c r="I5254" s="1"/>
    </row>
    <row r="5255" spans="2:9">
      <c r="B5255" s="1"/>
      <c r="C5255" s="29"/>
      <c r="D5255" s="27"/>
      <c r="E5255" s="27"/>
      <c r="F5255" s="27"/>
      <c r="G5255" s="1"/>
      <c r="H5255" s="1"/>
      <c r="I5255" s="1"/>
    </row>
    <row r="5256" spans="2:9">
      <c r="B5256" s="1"/>
      <c r="C5256" s="29"/>
      <c r="D5256" s="27"/>
      <c r="E5256" s="27"/>
      <c r="F5256" s="27"/>
      <c r="G5256" s="1"/>
      <c r="H5256" s="1"/>
      <c r="I5256" s="1"/>
    </row>
    <row r="5257" spans="2:9">
      <c r="B5257" s="1"/>
      <c r="C5257" s="29"/>
      <c r="D5257" s="27"/>
      <c r="E5257" s="27"/>
      <c r="F5257" s="27"/>
      <c r="G5257" s="1"/>
      <c r="H5257" s="1"/>
      <c r="I5257" s="1"/>
    </row>
    <row r="5258" spans="2:9">
      <c r="B5258" s="1"/>
      <c r="C5258" s="29"/>
      <c r="D5258" s="27"/>
      <c r="E5258" s="27"/>
      <c r="F5258" s="27"/>
      <c r="G5258" s="1"/>
      <c r="H5258" s="1"/>
      <c r="I5258" s="1"/>
    </row>
    <row r="5259" spans="2:9">
      <c r="B5259" s="1"/>
      <c r="C5259" s="29"/>
      <c r="D5259" s="27"/>
      <c r="E5259" s="27"/>
      <c r="F5259" s="27"/>
      <c r="G5259" s="1"/>
      <c r="H5259" s="1"/>
      <c r="I5259" s="1"/>
    </row>
    <row r="5260" spans="2:9">
      <c r="B5260" s="1"/>
      <c r="C5260" s="29"/>
      <c r="D5260" s="27"/>
      <c r="E5260" s="27"/>
      <c r="F5260" s="27"/>
      <c r="G5260" s="1"/>
      <c r="H5260" s="1"/>
      <c r="I5260" s="1"/>
    </row>
    <row r="5261" spans="2:9">
      <c r="B5261" s="1"/>
      <c r="C5261" s="29"/>
      <c r="D5261" s="27"/>
      <c r="E5261" s="27"/>
      <c r="F5261" s="27"/>
      <c r="G5261" s="1"/>
      <c r="H5261" s="1"/>
      <c r="I5261" s="1"/>
    </row>
    <row r="5262" spans="2:9">
      <c r="B5262" s="1"/>
      <c r="C5262" s="29"/>
      <c r="D5262" s="27"/>
      <c r="E5262" s="27"/>
      <c r="F5262" s="27"/>
      <c r="G5262" s="1"/>
      <c r="H5262" s="1"/>
      <c r="I5262" s="1"/>
    </row>
    <row r="5263" spans="2:9">
      <c r="B5263" s="1"/>
      <c r="C5263" s="29"/>
      <c r="D5263" s="27"/>
      <c r="E5263" s="27"/>
      <c r="F5263" s="27"/>
      <c r="G5263" s="1"/>
      <c r="H5263" s="1"/>
      <c r="I5263" s="1"/>
    </row>
    <row r="5264" spans="2:9">
      <c r="B5264" s="1"/>
      <c r="C5264" s="29"/>
      <c r="D5264" s="27"/>
      <c r="E5264" s="27"/>
      <c r="F5264" s="27"/>
      <c r="G5264" s="1"/>
      <c r="H5264" s="1"/>
      <c r="I5264" s="1"/>
    </row>
    <row r="5265" spans="2:9">
      <c r="B5265" s="1"/>
      <c r="C5265" s="29"/>
      <c r="D5265" s="27"/>
      <c r="E5265" s="27"/>
      <c r="F5265" s="27"/>
      <c r="G5265" s="1"/>
      <c r="H5265" s="1"/>
      <c r="I5265" s="1"/>
    </row>
    <row r="5266" spans="2:9">
      <c r="B5266" s="1"/>
      <c r="C5266" s="29"/>
      <c r="D5266" s="27"/>
      <c r="E5266" s="27"/>
      <c r="F5266" s="27"/>
      <c r="G5266" s="1"/>
      <c r="H5266" s="1"/>
      <c r="I5266" s="1"/>
    </row>
    <row r="5267" spans="2:9">
      <c r="B5267" s="1"/>
      <c r="C5267" s="29"/>
      <c r="D5267" s="27"/>
      <c r="E5267" s="27"/>
      <c r="F5267" s="27"/>
      <c r="G5267" s="1"/>
      <c r="H5267" s="1"/>
      <c r="I5267" s="1"/>
    </row>
    <row r="5268" spans="2:9">
      <c r="B5268" s="1"/>
      <c r="C5268" s="29"/>
      <c r="D5268" s="27"/>
      <c r="E5268" s="27"/>
      <c r="F5268" s="27"/>
      <c r="G5268" s="1"/>
      <c r="H5268" s="1"/>
      <c r="I5268" s="1"/>
    </row>
    <row r="5269" spans="2:9">
      <c r="B5269" s="1"/>
      <c r="C5269" s="29"/>
      <c r="D5269" s="27"/>
      <c r="E5269" s="27"/>
      <c r="F5269" s="27"/>
      <c r="G5269" s="1"/>
      <c r="H5269" s="1"/>
      <c r="I5269" s="1"/>
    </row>
    <row r="5270" spans="2:9">
      <c r="B5270" s="1"/>
      <c r="C5270" s="29"/>
      <c r="D5270" s="27"/>
      <c r="E5270" s="27"/>
      <c r="F5270" s="27"/>
      <c r="G5270" s="1"/>
      <c r="H5270" s="1"/>
      <c r="I5270" s="1"/>
    </row>
    <row r="5271" spans="2:9">
      <c r="B5271" s="1"/>
      <c r="C5271" s="29"/>
      <c r="D5271" s="27"/>
      <c r="E5271" s="27"/>
      <c r="F5271" s="27"/>
      <c r="G5271" s="1"/>
      <c r="H5271" s="1"/>
      <c r="I5271" s="1"/>
    </row>
    <row r="5272" spans="2:9">
      <c r="B5272" s="1"/>
      <c r="C5272" s="29"/>
      <c r="D5272" s="27"/>
      <c r="E5272" s="27"/>
      <c r="F5272" s="27"/>
      <c r="G5272" s="1"/>
      <c r="H5272" s="1"/>
      <c r="I5272" s="1"/>
    </row>
    <row r="5273" spans="2:9">
      <c r="B5273" s="1"/>
      <c r="C5273" s="29"/>
      <c r="D5273" s="27"/>
      <c r="E5273" s="27"/>
      <c r="F5273" s="27"/>
      <c r="G5273" s="1"/>
      <c r="H5273" s="1"/>
      <c r="I5273" s="1"/>
    </row>
    <row r="5274" spans="2:9">
      <c r="B5274" s="1"/>
      <c r="C5274" s="29"/>
      <c r="D5274" s="27"/>
      <c r="E5274" s="27"/>
      <c r="F5274" s="27"/>
      <c r="G5274" s="1"/>
      <c r="H5274" s="1"/>
      <c r="I5274" s="1"/>
    </row>
    <row r="5275" spans="2:9">
      <c r="B5275" s="1"/>
      <c r="C5275" s="29"/>
      <c r="D5275" s="27"/>
      <c r="E5275" s="27"/>
      <c r="F5275" s="27"/>
      <c r="G5275" s="1"/>
      <c r="H5275" s="1"/>
      <c r="I5275" s="1"/>
    </row>
    <row r="5276" spans="2:9">
      <c r="B5276" s="1"/>
      <c r="C5276" s="29"/>
      <c r="D5276" s="27"/>
      <c r="E5276" s="27"/>
      <c r="F5276" s="27"/>
      <c r="G5276" s="1"/>
      <c r="H5276" s="1"/>
      <c r="I5276" s="1"/>
    </row>
    <row r="5277" spans="2:9">
      <c r="B5277" s="1"/>
      <c r="C5277" s="29"/>
      <c r="D5277" s="27"/>
      <c r="E5277" s="27"/>
      <c r="F5277" s="27"/>
      <c r="G5277" s="1"/>
      <c r="H5277" s="1"/>
      <c r="I5277" s="1"/>
    </row>
    <row r="5278" spans="2:9">
      <c r="B5278" s="1"/>
      <c r="C5278" s="29"/>
      <c r="D5278" s="27"/>
      <c r="E5278" s="27"/>
      <c r="F5278" s="27"/>
      <c r="G5278" s="1"/>
      <c r="H5278" s="1"/>
      <c r="I5278" s="1"/>
    </row>
    <row r="5279" spans="2:9">
      <c r="B5279" s="1"/>
      <c r="C5279" s="29"/>
      <c r="D5279" s="27"/>
      <c r="E5279" s="27"/>
      <c r="F5279" s="27"/>
      <c r="G5279" s="1"/>
      <c r="H5279" s="1"/>
      <c r="I5279" s="1"/>
    </row>
    <row r="5280" spans="2:9">
      <c r="B5280" s="1"/>
      <c r="C5280" s="29"/>
      <c r="D5280" s="27"/>
      <c r="E5280" s="27"/>
      <c r="F5280" s="27"/>
      <c r="G5280" s="1"/>
      <c r="H5280" s="1"/>
      <c r="I5280" s="1"/>
    </row>
    <row r="5281" spans="2:9">
      <c r="B5281" s="1"/>
      <c r="C5281" s="29"/>
      <c r="D5281" s="27"/>
      <c r="E5281" s="27"/>
      <c r="F5281" s="27"/>
      <c r="G5281" s="1"/>
      <c r="H5281" s="1"/>
      <c r="I5281" s="1"/>
    </row>
    <row r="5282" spans="2:9">
      <c r="B5282" s="1"/>
      <c r="C5282" s="29"/>
      <c r="D5282" s="27"/>
      <c r="E5282" s="27"/>
      <c r="F5282" s="27"/>
      <c r="G5282" s="1"/>
      <c r="H5282" s="1"/>
      <c r="I5282" s="1"/>
    </row>
    <row r="5283" spans="2:9">
      <c r="B5283" s="1"/>
      <c r="C5283" s="29"/>
      <c r="D5283" s="27"/>
      <c r="E5283" s="27"/>
      <c r="F5283" s="27"/>
      <c r="G5283" s="1"/>
      <c r="H5283" s="1"/>
      <c r="I5283" s="1"/>
    </row>
    <row r="5284" spans="2:9">
      <c r="B5284" s="1"/>
      <c r="C5284" s="29"/>
      <c r="D5284" s="27"/>
      <c r="E5284" s="27"/>
      <c r="F5284" s="27"/>
      <c r="G5284" s="1"/>
      <c r="H5284" s="1"/>
      <c r="I5284" s="1"/>
    </row>
    <row r="5285" spans="2:9">
      <c r="B5285" s="1"/>
      <c r="C5285" s="29"/>
      <c r="D5285" s="27"/>
      <c r="E5285" s="27"/>
      <c r="F5285" s="27"/>
      <c r="G5285" s="1"/>
      <c r="H5285" s="1"/>
      <c r="I5285" s="1"/>
    </row>
    <row r="5286" spans="2:9">
      <c r="B5286" s="1"/>
      <c r="C5286" s="29"/>
      <c r="D5286" s="27"/>
      <c r="E5286" s="27"/>
      <c r="F5286" s="27"/>
      <c r="G5286" s="1"/>
      <c r="H5286" s="1"/>
      <c r="I5286" s="1"/>
    </row>
    <row r="5287" spans="2:9">
      <c r="B5287" s="1"/>
      <c r="C5287" s="29"/>
      <c r="D5287" s="27"/>
      <c r="E5287" s="27"/>
      <c r="F5287" s="27"/>
      <c r="G5287" s="1"/>
      <c r="H5287" s="1"/>
      <c r="I5287" s="1"/>
    </row>
    <row r="5288" spans="2:9">
      <c r="B5288" s="1"/>
      <c r="C5288" s="29"/>
      <c r="D5288" s="27"/>
      <c r="E5288" s="27"/>
      <c r="F5288" s="27"/>
      <c r="G5288" s="1"/>
      <c r="H5288" s="1"/>
      <c r="I5288" s="1"/>
    </row>
    <row r="5289" spans="2:9">
      <c r="B5289" s="1"/>
      <c r="C5289" s="29"/>
      <c r="D5289" s="27"/>
      <c r="E5289" s="27"/>
      <c r="F5289" s="27"/>
      <c r="G5289" s="1"/>
      <c r="H5289" s="1"/>
      <c r="I5289" s="1"/>
    </row>
    <row r="5290" spans="2:9">
      <c r="B5290" s="1"/>
      <c r="C5290" s="29"/>
      <c r="D5290" s="27"/>
      <c r="E5290" s="27"/>
      <c r="F5290" s="27"/>
      <c r="G5290" s="1"/>
      <c r="H5290" s="1"/>
      <c r="I5290" s="1"/>
    </row>
    <row r="5291" spans="2:9">
      <c r="B5291" s="1"/>
      <c r="C5291" s="29"/>
      <c r="D5291" s="27"/>
      <c r="E5291" s="27"/>
      <c r="F5291" s="27"/>
      <c r="G5291" s="1"/>
      <c r="H5291" s="1"/>
      <c r="I5291" s="1"/>
    </row>
    <row r="5292" spans="2:9">
      <c r="B5292" s="1"/>
      <c r="C5292" s="29"/>
      <c r="D5292" s="27"/>
      <c r="E5292" s="27"/>
      <c r="F5292" s="27"/>
      <c r="G5292" s="1"/>
      <c r="H5292" s="1"/>
      <c r="I5292" s="1"/>
    </row>
    <row r="5293" spans="2:9">
      <c r="B5293" s="1"/>
      <c r="C5293" s="29"/>
      <c r="D5293" s="27"/>
      <c r="E5293" s="27"/>
      <c r="F5293" s="27"/>
      <c r="G5293" s="1"/>
      <c r="H5293" s="1"/>
      <c r="I5293" s="1"/>
    </row>
    <row r="5294" spans="2:9">
      <c r="B5294" s="1"/>
      <c r="C5294" s="29"/>
      <c r="D5294" s="27"/>
      <c r="E5294" s="27"/>
      <c r="F5294" s="27"/>
      <c r="G5294" s="1"/>
      <c r="H5294" s="1"/>
      <c r="I5294" s="1"/>
    </row>
    <row r="5295" spans="2:9">
      <c r="B5295" s="1"/>
      <c r="C5295" s="29"/>
      <c r="D5295" s="27"/>
      <c r="E5295" s="27"/>
      <c r="F5295" s="27"/>
      <c r="G5295" s="1"/>
      <c r="H5295" s="1"/>
      <c r="I5295" s="1"/>
    </row>
    <row r="5296" spans="2:9">
      <c r="B5296" s="1"/>
      <c r="C5296" s="29"/>
      <c r="D5296" s="27"/>
      <c r="E5296" s="27"/>
      <c r="F5296" s="27"/>
      <c r="G5296" s="1"/>
      <c r="H5296" s="1"/>
      <c r="I5296" s="1"/>
    </row>
    <row r="5297" spans="2:9">
      <c r="B5297" s="1"/>
      <c r="C5297" s="29"/>
      <c r="D5297" s="27"/>
      <c r="E5297" s="27"/>
      <c r="F5297" s="27"/>
      <c r="G5297" s="1"/>
      <c r="H5297" s="1"/>
      <c r="I5297" s="1"/>
    </row>
    <row r="5298" spans="2:9">
      <c r="B5298" s="1"/>
      <c r="C5298" s="29"/>
      <c r="D5298" s="27"/>
      <c r="E5298" s="27"/>
      <c r="F5298" s="27"/>
      <c r="G5298" s="1"/>
      <c r="H5298" s="1"/>
      <c r="I5298" s="1"/>
    </row>
    <row r="5299" spans="2:9">
      <c r="B5299" s="1"/>
      <c r="C5299" s="29"/>
      <c r="D5299" s="27"/>
      <c r="E5299" s="27"/>
      <c r="F5299" s="27"/>
      <c r="G5299" s="1"/>
      <c r="H5299" s="1"/>
      <c r="I5299" s="1"/>
    </row>
    <row r="5300" spans="2:9">
      <c r="B5300" s="1"/>
      <c r="C5300" s="29"/>
      <c r="D5300" s="27"/>
      <c r="E5300" s="27"/>
      <c r="F5300" s="27"/>
      <c r="G5300" s="1"/>
      <c r="H5300" s="1"/>
      <c r="I5300" s="1"/>
    </row>
    <row r="5301" spans="2:9">
      <c r="B5301" s="1"/>
      <c r="C5301" s="29"/>
      <c r="D5301" s="27"/>
      <c r="E5301" s="27"/>
      <c r="F5301" s="27"/>
      <c r="G5301" s="1"/>
      <c r="H5301" s="1"/>
      <c r="I5301" s="1"/>
    </row>
    <row r="5302" spans="2:9">
      <c r="B5302" s="1"/>
      <c r="C5302" s="29"/>
      <c r="D5302" s="27"/>
      <c r="E5302" s="27"/>
      <c r="F5302" s="27"/>
      <c r="G5302" s="1"/>
      <c r="H5302" s="1"/>
      <c r="I5302" s="1"/>
    </row>
    <row r="5303" spans="2:9">
      <c r="B5303" s="1"/>
      <c r="C5303" s="29"/>
      <c r="D5303" s="27"/>
      <c r="E5303" s="27"/>
      <c r="F5303" s="27"/>
      <c r="G5303" s="1"/>
      <c r="H5303" s="1"/>
      <c r="I5303" s="1"/>
    </row>
    <row r="5304" spans="2:9">
      <c r="B5304" s="1"/>
      <c r="C5304" s="29"/>
      <c r="D5304" s="27"/>
      <c r="E5304" s="27"/>
      <c r="F5304" s="27"/>
      <c r="G5304" s="1"/>
      <c r="H5304" s="1"/>
      <c r="I5304" s="1"/>
    </row>
    <row r="5305" spans="2:9">
      <c r="B5305" s="1"/>
      <c r="C5305" s="29"/>
      <c r="D5305" s="27"/>
      <c r="E5305" s="27"/>
      <c r="F5305" s="27"/>
      <c r="G5305" s="1"/>
      <c r="H5305" s="1"/>
      <c r="I5305" s="1"/>
    </row>
    <row r="5306" spans="2:9">
      <c r="B5306" s="1"/>
      <c r="C5306" s="29"/>
      <c r="D5306" s="27"/>
      <c r="E5306" s="27"/>
      <c r="F5306" s="27"/>
      <c r="G5306" s="1"/>
      <c r="H5306" s="1"/>
      <c r="I5306" s="1"/>
    </row>
    <row r="5307" spans="2:9">
      <c r="B5307" s="1"/>
      <c r="C5307" s="29"/>
      <c r="D5307" s="27"/>
      <c r="E5307" s="27"/>
      <c r="F5307" s="27"/>
      <c r="G5307" s="1"/>
      <c r="H5307" s="1"/>
      <c r="I5307" s="1"/>
    </row>
    <row r="5308" spans="2:9">
      <c r="B5308" s="1"/>
      <c r="C5308" s="29"/>
      <c r="D5308" s="27"/>
      <c r="E5308" s="27"/>
      <c r="F5308" s="27"/>
      <c r="G5308" s="1"/>
      <c r="H5308" s="1"/>
      <c r="I5308" s="1"/>
    </row>
    <row r="5309" spans="2:9">
      <c r="B5309" s="1"/>
      <c r="C5309" s="29"/>
      <c r="D5309" s="27"/>
      <c r="E5309" s="27"/>
      <c r="F5309" s="27"/>
      <c r="G5309" s="1"/>
      <c r="H5309" s="1"/>
      <c r="I5309" s="1"/>
    </row>
    <row r="5310" spans="2:9">
      <c r="B5310" s="1"/>
      <c r="C5310" s="29"/>
      <c r="D5310" s="27"/>
      <c r="E5310" s="27"/>
      <c r="F5310" s="27"/>
      <c r="G5310" s="1"/>
      <c r="H5310" s="1"/>
      <c r="I5310" s="1"/>
    </row>
    <row r="5311" spans="2:9">
      <c r="B5311" s="1"/>
      <c r="C5311" s="29"/>
      <c r="D5311" s="27"/>
      <c r="E5311" s="27"/>
      <c r="F5311" s="27"/>
      <c r="G5311" s="1"/>
      <c r="H5311" s="1"/>
      <c r="I5311" s="1"/>
    </row>
    <row r="5312" spans="2:9">
      <c r="B5312" s="1"/>
      <c r="C5312" s="29"/>
      <c r="D5312" s="27"/>
      <c r="E5312" s="27"/>
      <c r="F5312" s="27"/>
      <c r="G5312" s="1"/>
      <c r="H5312" s="1"/>
      <c r="I5312" s="1"/>
    </row>
    <row r="5313" spans="2:9">
      <c r="B5313" s="1"/>
      <c r="C5313" s="29"/>
      <c r="D5313" s="27"/>
      <c r="E5313" s="27"/>
      <c r="F5313" s="27"/>
      <c r="G5313" s="1"/>
      <c r="H5313" s="1"/>
      <c r="I5313" s="1"/>
    </row>
    <row r="5314" spans="2:9">
      <c r="B5314" s="1"/>
      <c r="C5314" s="29"/>
      <c r="D5314" s="27"/>
      <c r="E5314" s="27"/>
      <c r="F5314" s="27"/>
      <c r="G5314" s="1"/>
      <c r="H5314" s="1"/>
      <c r="I5314" s="1"/>
    </row>
    <row r="5315" spans="2:9">
      <c r="B5315" s="1"/>
      <c r="C5315" s="29"/>
      <c r="D5315" s="27"/>
      <c r="E5315" s="27"/>
      <c r="F5315" s="27"/>
      <c r="G5315" s="1"/>
      <c r="H5315" s="1"/>
      <c r="I5315" s="1"/>
    </row>
    <row r="5316" spans="2:9">
      <c r="B5316" s="1"/>
      <c r="C5316" s="29"/>
      <c r="D5316" s="27"/>
      <c r="E5316" s="27"/>
      <c r="F5316" s="27"/>
      <c r="G5316" s="1"/>
      <c r="H5316" s="1"/>
      <c r="I5316" s="1"/>
    </row>
    <row r="5317" spans="2:9">
      <c r="B5317" s="1"/>
      <c r="C5317" s="29"/>
      <c r="D5317" s="27"/>
      <c r="E5317" s="27"/>
      <c r="F5317" s="27"/>
      <c r="G5317" s="1"/>
      <c r="H5317" s="1"/>
      <c r="I5317" s="1"/>
    </row>
    <row r="5318" spans="2:9">
      <c r="B5318" s="1"/>
      <c r="C5318" s="29"/>
      <c r="D5318" s="27"/>
      <c r="E5318" s="27"/>
      <c r="F5318" s="27"/>
      <c r="G5318" s="1"/>
      <c r="H5318" s="1"/>
      <c r="I5318" s="1"/>
    </row>
    <row r="5319" spans="2:9">
      <c r="B5319" s="1"/>
      <c r="C5319" s="29"/>
      <c r="D5319" s="27"/>
      <c r="E5319" s="27"/>
      <c r="F5319" s="27"/>
      <c r="G5319" s="1"/>
      <c r="H5319" s="1"/>
      <c r="I5319" s="1"/>
    </row>
    <row r="5320" spans="2:9">
      <c r="B5320" s="1"/>
      <c r="C5320" s="29"/>
      <c r="D5320" s="27"/>
      <c r="E5320" s="27"/>
      <c r="F5320" s="27"/>
      <c r="G5320" s="1"/>
      <c r="H5320" s="1"/>
      <c r="I5320" s="1"/>
    </row>
    <row r="5321" spans="2:9">
      <c r="B5321" s="1"/>
      <c r="C5321" s="29"/>
      <c r="D5321" s="27"/>
      <c r="E5321" s="27"/>
      <c r="F5321" s="27"/>
      <c r="G5321" s="1"/>
      <c r="H5321" s="1"/>
      <c r="I5321" s="1"/>
    </row>
    <row r="5322" spans="2:9">
      <c r="B5322" s="1"/>
      <c r="C5322" s="29"/>
      <c r="D5322" s="27"/>
      <c r="E5322" s="27"/>
      <c r="F5322" s="27"/>
      <c r="G5322" s="1"/>
      <c r="H5322" s="1"/>
      <c r="I5322" s="1"/>
    </row>
    <row r="5323" spans="2:9">
      <c r="B5323" s="1"/>
      <c r="C5323" s="29"/>
      <c r="D5323" s="27"/>
      <c r="E5323" s="27"/>
      <c r="F5323" s="27"/>
      <c r="G5323" s="1"/>
      <c r="H5323" s="1"/>
      <c r="I5323" s="1"/>
    </row>
    <row r="5324" spans="2:9">
      <c r="B5324" s="1"/>
      <c r="C5324" s="29"/>
      <c r="D5324" s="27"/>
      <c r="E5324" s="27"/>
      <c r="F5324" s="27"/>
      <c r="G5324" s="1"/>
      <c r="H5324" s="1"/>
      <c r="I5324" s="1"/>
    </row>
    <row r="5325" spans="2:9">
      <c r="B5325" s="1"/>
      <c r="C5325" s="29"/>
      <c r="D5325" s="27"/>
      <c r="E5325" s="27"/>
      <c r="F5325" s="27"/>
      <c r="G5325" s="1"/>
      <c r="H5325" s="1"/>
      <c r="I5325" s="1"/>
    </row>
    <row r="5326" spans="2:9">
      <c r="B5326" s="1"/>
      <c r="C5326" s="29"/>
      <c r="D5326" s="27"/>
      <c r="E5326" s="27"/>
      <c r="F5326" s="27"/>
      <c r="G5326" s="1"/>
      <c r="H5326" s="1"/>
      <c r="I5326" s="1"/>
    </row>
    <row r="5327" spans="2:9">
      <c r="B5327" s="1"/>
      <c r="C5327" s="29"/>
      <c r="D5327" s="27"/>
      <c r="E5327" s="27"/>
      <c r="F5327" s="27"/>
      <c r="G5327" s="1"/>
      <c r="H5327" s="1"/>
      <c r="I5327" s="1"/>
    </row>
    <row r="5328" spans="2:9">
      <c r="B5328" s="1"/>
      <c r="C5328" s="29"/>
      <c r="D5328" s="27"/>
      <c r="E5328" s="27"/>
      <c r="F5328" s="27"/>
      <c r="G5328" s="1"/>
      <c r="H5328" s="1"/>
      <c r="I5328" s="1"/>
    </row>
    <row r="5329" spans="2:9">
      <c r="B5329" s="1"/>
      <c r="C5329" s="29"/>
      <c r="D5329" s="27"/>
      <c r="E5329" s="27"/>
      <c r="F5329" s="27"/>
      <c r="G5329" s="1"/>
      <c r="H5329" s="1"/>
      <c r="I5329" s="1"/>
    </row>
    <row r="5330" spans="2:9">
      <c r="B5330" s="1"/>
      <c r="C5330" s="29"/>
      <c r="D5330" s="27"/>
      <c r="E5330" s="27"/>
      <c r="F5330" s="27"/>
      <c r="G5330" s="1"/>
      <c r="H5330" s="1"/>
      <c r="I5330" s="1"/>
    </row>
    <row r="5331" spans="2:9">
      <c r="B5331" s="1"/>
      <c r="C5331" s="29"/>
      <c r="D5331" s="27"/>
      <c r="E5331" s="27"/>
      <c r="F5331" s="27"/>
      <c r="G5331" s="1"/>
      <c r="H5331" s="1"/>
      <c r="I5331" s="1"/>
    </row>
    <row r="5332" spans="2:9">
      <c r="B5332" s="1"/>
      <c r="C5332" s="29"/>
      <c r="D5332" s="27"/>
      <c r="E5332" s="27"/>
      <c r="F5332" s="27"/>
      <c r="G5332" s="1"/>
      <c r="H5332" s="1"/>
      <c r="I5332" s="1"/>
    </row>
    <row r="5333" spans="2:9">
      <c r="B5333" s="1"/>
      <c r="C5333" s="29"/>
      <c r="D5333" s="27"/>
      <c r="E5333" s="27"/>
      <c r="F5333" s="27"/>
      <c r="G5333" s="1"/>
      <c r="H5333" s="1"/>
      <c r="I5333" s="1"/>
    </row>
    <row r="5334" spans="2:9">
      <c r="B5334" s="1"/>
      <c r="C5334" s="29"/>
      <c r="D5334" s="27"/>
      <c r="E5334" s="27"/>
      <c r="F5334" s="27"/>
      <c r="G5334" s="1"/>
      <c r="H5334" s="1"/>
      <c r="I5334" s="1"/>
    </row>
    <row r="5335" spans="2:9">
      <c r="B5335" s="1"/>
      <c r="C5335" s="29"/>
      <c r="D5335" s="27"/>
      <c r="E5335" s="27"/>
      <c r="F5335" s="27"/>
      <c r="G5335" s="1"/>
      <c r="H5335" s="1"/>
      <c r="I5335" s="1"/>
    </row>
    <row r="5336" spans="2:9">
      <c r="B5336" s="1"/>
      <c r="C5336" s="29"/>
      <c r="D5336" s="27"/>
      <c r="E5336" s="27"/>
      <c r="F5336" s="27"/>
      <c r="G5336" s="1"/>
      <c r="H5336" s="1"/>
      <c r="I5336" s="1"/>
    </row>
    <row r="5337" spans="2:9">
      <c r="B5337" s="1"/>
      <c r="C5337" s="29"/>
      <c r="D5337" s="27"/>
      <c r="E5337" s="27"/>
      <c r="F5337" s="27"/>
      <c r="G5337" s="1"/>
      <c r="H5337" s="1"/>
      <c r="I5337" s="1"/>
    </row>
    <row r="5338" spans="2:9">
      <c r="B5338" s="1"/>
      <c r="C5338" s="29"/>
      <c r="D5338" s="27"/>
      <c r="E5338" s="27"/>
      <c r="F5338" s="27"/>
      <c r="G5338" s="1"/>
      <c r="H5338" s="1"/>
      <c r="I5338" s="1"/>
    </row>
    <row r="5339" spans="2:9">
      <c r="B5339" s="1"/>
      <c r="C5339" s="29"/>
      <c r="D5339" s="27"/>
      <c r="E5339" s="27"/>
      <c r="F5339" s="27"/>
      <c r="G5339" s="1"/>
      <c r="H5339" s="1"/>
      <c r="I5339" s="1"/>
    </row>
    <row r="5340" spans="2:9">
      <c r="B5340" s="1"/>
      <c r="C5340" s="29"/>
      <c r="D5340" s="27"/>
      <c r="E5340" s="27"/>
      <c r="F5340" s="27"/>
      <c r="G5340" s="1"/>
      <c r="H5340" s="1"/>
      <c r="I5340" s="1"/>
    </row>
    <row r="5341" spans="2:9">
      <c r="B5341" s="1"/>
      <c r="C5341" s="29"/>
      <c r="D5341" s="27"/>
      <c r="E5341" s="27"/>
      <c r="F5341" s="27"/>
      <c r="G5341" s="1"/>
      <c r="H5341" s="1"/>
      <c r="I5341" s="1"/>
    </row>
    <row r="5342" spans="2:9">
      <c r="B5342" s="1"/>
      <c r="C5342" s="29"/>
      <c r="D5342" s="27"/>
      <c r="E5342" s="27"/>
      <c r="F5342" s="27"/>
      <c r="G5342" s="1"/>
      <c r="H5342" s="1"/>
      <c r="I5342" s="1"/>
    </row>
    <row r="5343" spans="2:9">
      <c r="B5343" s="1"/>
      <c r="C5343" s="29"/>
      <c r="D5343" s="27"/>
      <c r="E5343" s="27"/>
      <c r="F5343" s="27"/>
      <c r="G5343" s="1"/>
      <c r="H5343" s="1"/>
      <c r="I5343" s="1"/>
    </row>
    <row r="5344" spans="2:9">
      <c r="B5344" s="1"/>
      <c r="C5344" s="29"/>
      <c r="D5344" s="27"/>
      <c r="E5344" s="27"/>
      <c r="F5344" s="27"/>
      <c r="G5344" s="1"/>
      <c r="H5344" s="1"/>
      <c r="I5344" s="1"/>
    </row>
    <row r="5345" spans="2:9">
      <c r="B5345" s="1"/>
      <c r="C5345" s="29"/>
      <c r="D5345" s="27"/>
      <c r="E5345" s="27"/>
      <c r="F5345" s="27"/>
      <c r="G5345" s="1"/>
      <c r="H5345" s="1"/>
      <c r="I5345" s="1"/>
    </row>
    <row r="5346" spans="2:9">
      <c r="B5346" s="1"/>
      <c r="C5346" s="29"/>
      <c r="D5346" s="27"/>
      <c r="E5346" s="27"/>
      <c r="F5346" s="27"/>
      <c r="G5346" s="1"/>
      <c r="H5346" s="1"/>
      <c r="I5346" s="1"/>
    </row>
    <row r="5347" spans="2:9">
      <c r="B5347" s="1"/>
      <c r="C5347" s="29"/>
      <c r="D5347" s="27"/>
      <c r="E5347" s="27"/>
      <c r="F5347" s="27"/>
      <c r="G5347" s="1"/>
      <c r="H5347" s="1"/>
      <c r="I5347" s="1"/>
    </row>
    <row r="5348" spans="2:9">
      <c r="B5348" s="1"/>
      <c r="C5348" s="29"/>
      <c r="D5348" s="27"/>
      <c r="E5348" s="27"/>
      <c r="F5348" s="27"/>
      <c r="G5348" s="1"/>
      <c r="H5348" s="1"/>
      <c r="I5348" s="1"/>
    </row>
    <row r="5349" spans="2:9">
      <c r="B5349" s="1"/>
      <c r="C5349" s="29"/>
      <c r="D5349" s="27"/>
      <c r="E5349" s="27"/>
      <c r="F5349" s="27"/>
      <c r="G5349" s="1"/>
      <c r="H5349" s="1"/>
      <c r="I5349" s="1"/>
    </row>
    <row r="5350" spans="2:9">
      <c r="B5350" s="1"/>
      <c r="C5350" s="29"/>
      <c r="D5350" s="27"/>
      <c r="E5350" s="27"/>
      <c r="F5350" s="27"/>
      <c r="G5350" s="1"/>
      <c r="H5350" s="1"/>
      <c r="I5350" s="1"/>
    </row>
    <row r="5351" spans="2:9">
      <c r="B5351" s="1"/>
      <c r="C5351" s="29"/>
      <c r="D5351" s="27"/>
      <c r="E5351" s="27"/>
      <c r="F5351" s="27"/>
      <c r="G5351" s="1"/>
      <c r="H5351" s="1"/>
      <c r="I5351" s="1"/>
    </row>
    <row r="5352" spans="2:9">
      <c r="B5352" s="1"/>
      <c r="C5352" s="29"/>
      <c r="D5352" s="27"/>
      <c r="E5352" s="27"/>
      <c r="F5352" s="27"/>
      <c r="G5352" s="1"/>
      <c r="H5352" s="1"/>
      <c r="I5352" s="1"/>
    </row>
    <row r="5353" spans="2:9">
      <c r="B5353" s="1"/>
      <c r="C5353" s="29"/>
      <c r="D5353" s="27"/>
      <c r="E5353" s="27"/>
      <c r="F5353" s="27"/>
      <c r="G5353" s="1"/>
      <c r="H5353" s="1"/>
      <c r="I5353" s="1"/>
    </row>
    <row r="5354" spans="2:9">
      <c r="B5354" s="1"/>
      <c r="C5354" s="29"/>
      <c r="D5354" s="27"/>
      <c r="E5354" s="27"/>
      <c r="F5354" s="27"/>
      <c r="G5354" s="1"/>
      <c r="H5354" s="1"/>
      <c r="I5354" s="1"/>
    </row>
    <row r="5355" spans="2:9">
      <c r="B5355" s="1"/>
      <c r="C5355" s="29"/>
      <c r="D5355" s="27"/>
      <c r="E5355" s="27"/>
      <c r="F5355" s="27"/>
      <c r="G5355" s="1"/>
      <c r="H5355" s="1"/>
      <c r="I5355" s="1"/>
    </row>
    <row r="5356" spans="2:9">
      <c r="B5356" s="1"/>
      <c r="C5356" s="29"/>
      <c r="D5356" s="27"/>
      <c r="E5356" s="27"/>
      <c r="F5356" s="27"/>
      <c r="G5356" s="1"/>
      <c r="H5356" s="1"/>
      <c r="I5356" s="1"/>
    </row>
    <row r="5357" spans="2:9">
      <c r="B5357" s="1"/>
      <c r="C5357" s="29"/>
      <c r="D5357" s="27"/>
      <c r="E5357" s="27"/>
      <c r="F5357" s="27"/>
      <c r="G5357" s="1"/>
      <c r="H5357" s="1"/>
      <c r="I5357" s="1"/>
    </row>
    <row r="5358" spans="2:9">
      <c r="B5358" s="1"/>
      <c r="C5358" s="29"/>
      <c r="D5358" s="27"/>
      <c r="E5358" s="27"/>
      <c r="F5358" s="27"/>
      <c r="G5358" s="1"/>
      <c r="H5358" s="1"/>
      <c r="I5358" s="1"/>
    </row>
    <row r="5359" spans="2:9">
      <c r="B5359" s="1"/>
      <c r="C5359" s="29"/>
      <c r="D5359" s="27"/>
      <c r="E5359" s="27"/>
      <c r="F5359" s="27"/>
      <c r="G5359" s="1"/>
      <c r="H5359" s="1"/>
      <c r="I5359" s="1"/>
    </row>
    <row r="5360" spans="2:9">
      <c r="B5360" s="1"/>
      <c r="C5360" s="29"/>
      <c r="D5360" s="27"/>
      <c r="E5360" s="27"/>
      <c r="F5360" s="27"/>
      <c r="G5360" s="1"/>
      <c r="H5360" s="1"/>
      <c r="I5360" s="1"/>
    </row>
    <row r="5361" spans="2:9">
      <c r="B5361" s="1"/>
      <c r="C5361" s="29"/>
      <c r="D5361" s="27"/>
      <c r="E5361" s="27"/>
      <c r="F5361" s="27"/>
      <c r="G5361" s="1"/>
      <c r="H5361" s="1"/>
      <c r="I5361" s="1"/>
    </row>
    <row r="5362" spans="2:9">
      <c r="B5362" s="1"/>
      <c r="C5362" s="29"/>
      <c r="D5362" s="27"/>
      <c r="E5362" s="27"/>
      <c r="F5362" s="27"/>
      <c r="G5362" s="1"/>
      <c r="H5362" s="1"/>
      <c r="I5362" s="1"/>
    </row>
    <row r="5363" spans="2:9">
      <c r="B5363" s="1"/>
      <c r="C5363" s="29"/>
      <c r="D5363" s="27"/>
      <c r="E5363" s="27"/>
      <c r="F5363" s="27"/>
      <c r="G5363" s="1"/>
      <c r="H5363" s="1"/>
      <c r="I5363" s="1"/>
    </row>
    <row r="5364" spans="2:9">
      <c r="B5364" s="1"/>
      <c r="C5364" s="29"/>
      <c r="D5364" s="27"/>
      <c r="E5364" s="27"/>
      <c r="F5364" s="27"/>
      <c r="G5364" s="1"/>
      <c r="H5364" s="1"/>
      <c r="I5364" s="1"/>
    </row>
    <row r="5365" spans="2:9">
      <c r="B5365" s="1"/>
      <c r="C5365" s="29"/>
      <c r="D5365" s="27"/>
      <c r="E5365" s="27"/>
      <c r="F5365" s="27"/>
      <c r="G5365" s="1"/>
      <c r="H5365" s="1"/>
      <c r="I5365" s="1"/>
    </row>
    <row r="5366" spans="2:9">
      <c r="B5366" s="1"/>
      <c r="C5366" s="29"/>
      <c r="D5366" s="27"/>
      <c r="E5366" s="27"/>
      <c r="F5366" s="27"/>
      <c r="G5366" s="1"/>
      <c r="H5366" s="1"/>
      <c r="I5366" s="1"/>
    </row>
    <row r="5367" spans="2:9">
      <c r="B5367" s="1"/>
      <c r="C5367" s="29"/>
      <c r="D5367" s="27"/>
      <c r="E5367" s="27"/>
      <c r="F5367" s="27"/>
      <c r="G5367" s="1"/>
      <c r="H5367" s="1"/>
      <c r="I5367" s="1"/>
    </row>
    <row r="5368" spans="2:9">
      <c r="B5368" s="1"/>
      <c r="C5368" s="29"/>
      <c r="D5368" s="27"/>
      <c r="E5368" s="27"/>
      <c r="F5368" s="27"/>
      <c r="G5368" s="1"/>
      <c r="H5368" s="1"/>
      <c r="I5368" s="1"/>
    </row>
    <row r="5369" spans="2:9">
      <c r="B5369" s="1"/>
      <c r="C5369" s="29"/>
      <c r="D5369" s="27"/>
      <c r="E5369" s="27"/>
      <c r="F5369" s="27"/>
      <c r="G5369" s="1"/>
      <c r="H5369" s="1"/>
      <c r="I5369" s="1"/>
    </row>
    <row r="5370" spans="2:9">
      <c r="B5370" s="1"/>
      <c r="C5370" s="29"/>
      <c r="D5370" s="27"/>
      <c r="E5370" s="27"/>
      <c r="F5370" s="27"/>
      <c r="G5370" s="1"/>
      <c r="H5370" s="1"/>
      <c r="I5370" s="1"/>
    </row>
    <row r="5371" spans="2:9">
      <c r="B5371" s="1"/>
      <c r="C5371" s="29"/>
      <c r="D5371" s="27"/>
      <c r="E5371" s="27"/>
      <c r="F5371" s="27"/>
      <c r="G5371" s="1"/>
      <c r="H5371" s="1"/>
      <c r="I5371" s="1"/>
    </row>
    <row r="5372" spans="2:9">
      <c r="B5372" s="1"/>
      <c r="C5372" s="29"/>
      <c r="D5372" s="27"/>
      <c r="E5372" s="27"/>
      <c r="F5372" s="27"/>
      <c r="G5372" s="1"/>
      <c r="H5372" s="1"/>
      <c r="I5372" s="1"/>
    </row>
    <row r="5373" spans="2:9">
      <c r="B5373" s="1"/>
      <c r="C5373" s="29"/>
      <c r="D5373" s="27"/>
      <c r="E5373" s="27"/>
      <c r="F5373" s="27"/>
      <c r="G5373" s="1"/>
      <c r="H5373" s="1"/>
      <c r="I5373" s="1"/>
    </row>
    <row r="5374" spans="2:9">
      <c r="B5374" s="1"/>
      <c r="C5374" s="29"/>
      <c r="D5374" s="27"/>
      <c r="E5374" s="27"/>
      <c r="F5374" s="27"/>
      <c r="G5374" s="1"/>
      <c r="H5374" s="1"/>
      <c r="I5374" s="1"/>
    </row>
    <row r="5375" spans="2:9">
      <c r="B5375" s="1"/>
      <c r="C5375" s="29"/>
      <c r="D5375" s="27"/>
      <c r="E5375" s="27"/>
      <c r="F5375" s="27"/>
      <c r="G5375" s="1"/>
      <c r="H5375" s="1"/>
      <c r="I5375" s="1"/>
    </row>
    <row r="5376" spans="2:9">
      <c r="B5376" s="1"/>
      <c r="C5376" s="29"/>
      <c r="D5376" s="27"/>
      <c r="E5376" s="27"/>
      <c r="F5376" s="27"/>
      <c r="G5376" s="1"/>
      <c r="H5376" s="1"/>
      <c r="I5376" s="1"/>
    </row>
    <row r="5377" spans="2:9">
      <c r="B5377" s="1"/>
      <c r="C5377" s="29"/>
      <c r="D5377" s="27"/>
      <c r="E5377" s="27"/>
      <c r="F5377" s="27"/>
      <c r="G5377" s="1"/>
      <c r="H5377" s="1"/>
      <c r="I5377" s="1"/>
    </row>
    <row r="5378" spans="2:9">
      <c r="B5378" s="1"/>
      <c r="C5378" s="29"/>
      <c r="D5378" s="27"/>
      <c r="E5378" s="27"/>
      <c r="F5378" s="27"/>
      <c r="G5378" s="1"/>
      <c r="H5378" s="1"/>
      <c r="I5378" s="1"/>
    </row>
    <row r="5379" spans="2:9">
      <c r="B5379" s="1"/>
      <c r="C5379" s="29"/>
      <c r="D5379" s="27"/>
      <c r="E5379" s="27"/>
      <c r="F5379" s="27"/>
      <c r="G5379" s="1"/>
      <c r="H5379" s="1"/>
      <c r="I5379" s="1"/>
    </row>
    <row r="5380" spans="2:9">
      <c r="B5380" s="1"/>
      <c r="C5380" s="29"/>
      <c r="D5380" s="27"/>
      <c r="E5380" s="27"/>
      <c r="F5380" s="27"/>
      <c r="G5380" s="1"/>
      <c r="H5380" s="1"/>
      <c r="I5380" s="1"/>
    </row>
    <row r="5381" spans="2:9">
      <c r="B5381" s="1"/>
      <c r="C5381" s="29"/>
      <c r="D5381" s="27"/>
      <c r="E5381" s="27"/>
      <c r="F5381" s="27"/>
      <c r="G5381" s="1"/>
      <c r="H5381" s="1"/>
      <c r="I5381" s="1"/>
    </row>
    <row r="5382" spans="2:9">
      <c r="B5382" s="1"/>
      <c r="C5382" s="29"/>
      <c r="D5382" s="27"/>
      <c r="E5382" s="27"/>
      <c r="F5382" s="27"/>
      <c r="G5382" s="1"/>
      <c r="H5382" s="1"/>
      <c r="I5382" s="1"/>
    </row>
    <row r="5383" spans="2:9">
      <c r="B5383" s="1"/>
      <c r="C5383" s="29"/>
      <c r="D5383" s="27"/>
      <c r="E5383" s="27"/>
      <c r="F5383" s="27"/>
      <c r="G5383" s="1"/>
      <c r="H5383" s="1"/>
      <c r="I5383" s="1"/>
    </row>
    <row r="5384" spans="2:9">
      <c r="B5384" s="1"/>
      <c r="C5384" s="29"/>
      <c r="D5384" s="27"/>
      <c r="E5384" s="27"/>
      <c r="F5384" s="27"/>
      <c r="G5384" s="1"/>
      <c r="H5384" s="1"/>
      <c r="I5384" s="1"/>
    </row>
    <row r="5385" spans="2:9">
      <c r="B5385" s="1"/>
      <c r="C5385" s="29"/>
      <c r="D5385" s="27"/>
      <c r="E5385" s="27"/>
      <c r="F5385" s="27"/>
      <c r="G5385" s="1"/>
      <c r="H5385" s="1"/>
      <c r="I5385" s="1"/>
    </row>
    <row r="5386" spans="2:9">
      <c r="B5386" s="1"/>
      <c r="C5386" s="29"/>
      <c r="D5386" s="27"/>
      <c r="E5386" s="27"/>
      <c r="F5386" s="27"/>
      <c r="G5386" s="1"/>
      <c r="H5386" s="1"/>
      <c r="I5386" s="1"/>
    </row>
    <row r="5387" spans="2:9">
      <c r="B5387" s="1"/>
      <c r="C5387" s="29"/>
      <c r="D5387" s="27"/>
      <c r="E5387" s="27"/>
      <c r="F5387" s="27"/>
      <c r="G5387" s="1"/>
      <c r="H5387" s="1"/>
      <c r="I5387" s="1"/>
    </row>
    <row r="5388" spans="2:9">
      <c r="B5388" s="1"/>
      <c r="C5388" s="29"/>
      <c r="D5388" s="27"/>
      <c r="E5388" s="27"/>
      <c r="F5388" s="27"/>
      <c r="G5388" s="1"/>
      <c r="H5388" s="1"/>
      <c r="I5388" s="1"/>
    </row>
    <row r="5389" spans="2:9">
      <c r="B5389" s="1"/>
      <c r="C5389" s="29"/>
      <c r="D5389" s="27"/>
      <c r="E5389" s="27"/>
      <c r="F5389" s="27"/>
      <c r="G5389" s="1"/>
      <c r="H5389" s="1"/>
      <c r="I5389" s="1"/>
    </row>
    <row r="5390" spans="2:9">
      <c r="B5390" s="1"/>
      <c r="C5390" s="29"/>
      <c r="D5390" s="27"/>
      <c r="E5390" s="27"/>
      <c r="F5390" s="27"/>
      <c r="G5390" s="1"/>
      <c r="H5390" s="1"/>
      <c r="I5390" s="1"/>
    </row>
    <row r="5391" spans="2:9">
      <c r="B5391" s="1"/>
      <c r="C5391" s="29"/>
      <c r="D5391" s="27"/>
      <c r="E5391" s="27"/>
      <c r="F5391" s="27"/>
      <c r="G5391" s="1"/>
      <c r="H5391" s="1"/>
      <c r="I5391" s="1"/>
    </row>
    <row r="5392" spans="2:9">
      <c r="B5392" s="1"/>
      <c r="C5392" s="29"/>
      <c r="D5392" s="27"/>
      <c r="E5392" s="27"/>
      <c r="F5392" s="27"/>
      <c r="G5392" s="1"/>
      <c r="H5392" s="1"/>
      <c r="I5392" s="1"/>
    </row>
    <row r="5393" spans="2:9">
      <c r="B5393" s="1"/>
      <c r="C5393" s="29"/>
      <c r="D5393" s="27"/>
      <c r="E5393" s="27"/>
      <c r="F5393" s="27"/>
      <c r="G5393" s="1"/>
      <c r="H5393" s="1"/>
      <c r="I5393" s="1"/>
    </row>
    <row r="5394" spans="2:9">
      <c r="B5394" s="1"/>
      <c r="C5394" s="29"/>
      <c r="D5394" s="27"/>
      <c r="E5394" s="27"/>
      <c r="F5394" s="27"/>
      <c r="G5394" s="1"/>
      <c r="H5394" s="1"/>
      <c r="I5394" s="1"/>
    </row>
    <row r="5395" spans="2:9">
      <c r="B5395" s="1"/>
      <c r="C5395" s="29"/>
      <c r="D5395" s="27"/>
      <c r="E5395" s="27"/>
      <c r="F5395" s="27"/>
      <c r="G5395" s="1"/>
      <c r="H5395" s="1"/>
      <c r="I5395" s="1"/>
    </row>
    <row r="5396" spans="2:9">
      <c r="B5396" s="1"/>
      <c r="C5396" s="29"/>
      <c r="D5396" s="27"/>
      <c r="E5396" s="27"/>
      <c r="F5396" s="27"/>
      <c r="G5396" s="1"/>
      <c r="H5396" s="1"/>
      <c r="I5396" s="1"/>
    </row>
    <row r="5397" spans="2:9">
      <c r="B5397" s="1"/>
      <c r="C5397" s="29"/>
      <c r="D5397" s="27"/>
      <c r="E5397" s="27"/>
      <c r="F5397" s="27"/>
      <c r="G5397" s="1"/>
      <c r="H5397" s="1"/>
      <c r="I5397" s="1"/>
    </row>
    <row r="5398" spans="2:9">
      <c r="B5398" s="1"/>
      <c r="C5398" s="29"/>
      <c r="D5398" s="27"/>
      <c r="E5398" s="27"/>
      <c r="F5398" s="27"/>
      <c r="G5398" s="1"/>
      <c r="H5398" s="1"/>
      <c r="I5398" s="1"/>
    </row>
    <row r="5399" spans="2:9">
      <c r="B5399" s="1"/>
      <c r="C5399" s="29"/>
      <c r="D5399" s="27"/>
      <c r="E5399" s="27"/>
      <c r="F5399" s="27"/>
      <c r="G5399" s="1"/>
      <c r="H5399" s="1"/>
      <c r="I5399" s="1"/>
    </row>
    <row r="5400" spans="2:9">
      <c r="B5400" s="1"/>
      <c r="C5400" s="29"/>
      <c r="D5400" s="27"/>
      <c r="E5400" s="27"/>
      <c r="F5400" s="27"/>
      <c r="G5400" s="1"/>
      <c r="H5400" s="1"/>
      <c r="I5400" s="1"/>
    </row>
    <row r="5401" spans="2:9">
      <c r="B5401" s="1"/>
      <c r="C5401" s="29"/>
      <c r="D5401" s="27"/>
      <c r="E5401" s="27"/>
      <c r="F5401" s="27"/>
      <c r="G5401" s="1"/>
      <c r="H5401" s="1"/>
      <c r="I5401" s="1"/>
    </row>
    <row r="5402" spans="2:9">
      <c r="B5402" s="1"/>
      <c r="C5402" s="29"/>
      <c r="D5402" s="27"/>
      <c r="E5402" s="27"/>
      <c r="F5402" s="27"/>
      <c r="G5402" s="1"/>
      <c r="H5402" s="1"/>
      <c r="I5402" s="1"/>
    </row>
    <row r="5403" spans="2:9">
      <c r="B5403" s="1"/>
      <c r="C5403" s="29"/>
      <c r="D5403" s="27"/>
      <c r="E5403" s="27"/>
      <c r="F5403" s="27"/>
      <c r="G5403" s="1"/>
      <c r="H5403" s="1"/>
      <c r="I5403" s="1"/>
    </row>
    <row r="5404" spans="2:9">
      <c r="B5404" s="1"/>
      <c r="C5404" s="29"/>
      <c r="D5404" s="27"/>
      <c r="E5404" s="27"/>
      <c r="F5404" s="27"/>
      <c r="G5404" s="1"/>
      <c r="H5404" s="1"/>
      <c r="I5404" s="1"/>
    </row>
    <row r="5405" spans="2:9">
      <c r="B5405" s="1"/>
      <c r="C5405" s="29"/>
      <c r="D5405" s="27"/>
      <c r="E5405" s="27"/>
      <c r="F5405" s="27"/>
      <c r="G5405" s="1"/>
      <c r="H5405" s="1"/>
      <c r="I5405" s="1"/>
    </row>
    <row r="5406" spans="2:9">
      <c r="B5406" s="1"/>
      <c r="C5406" s="29"/>
      <c r="D5406" s="27"/>
      <c r="E5406" s="27"/>
      <c r="F5406" s="27"/>
      <c r="G5406" s="1"/>
      <c r="H5406" s="1"/>
      <c r="I5406" s="1"/>
    </row>
    <row r="5407" spans="2:9">
      <c r="B5407" s="1"/>
      <c r="C5407" s="29"/>
      <c r="D5407" s="27"/>
      <c r="E5407" s="27"/>
      <c r="F5407" s="27"/>
      <c r="G5407" s="1"/>
      <c r="H5407" s="1"/>
      <c r="I5407" s="1"/>
    </row>
    <row r="5408" spans="2:9">
      <c r="B5408" s="1"/>
      <c r="C5408" s="29"/>
      <c r="D5408" s="27"/>
      <c r="E5408" s="27"/>
      <c r="F5408" s="27"/>
      <c r="G5408" s="1"/>
      <c r="H5408" s="1"/>
      <c r="I5408" s="1"/>
    </row>
    <row r="5409" spans="2:9">
      <c r="B5409" s="1"/>
      <c r="C5409" s="29"/>
      <c r="D5409" s="27"/>
      <c r="E5409" s="27"/>
      <c r="F5409" s="27"/>
      <c r="G5409" s="1"/>
      <c r="H5409" s="1"/>
      <c r="I5409" s="1"/>
    </row>
    <row r="5410" spans="2:9">
      <c r="B5410" s="1"/>
      <c r="C5410" s="29"/>
      <c r="D5410" s="27"/>
      <c r="E5410" s="27"/>
      <c r="F5410" s="27"/>
      <c r="G5410" s="1"/>
      <c r="H5410" s="1"/>
      <c r="I5410" s="1"/>
    </row>
    <row r="5411" spans="2:9">
      <c r="B5411" s="1"/>
      <c r="C5411" s="29"/>
      <c r="D5411" s="27"/>
      <c r="E5411" s="27"/>
      <c r="F5411" s="27"/>
      <c r="G5411" s="1"/>
      <c r="H5411" s="1"/>
      <c r="I5411" s="1"/>
    </row>
    <row r="5412" spans="2:9">
      <c r="B5412" s="1"/>
      <c r="C5412" s="29"/>
      <c r="D5412" s="27"/>
      <c r="E5412" s="27"/>
      <c r="F5412" s="27"/>
      <c r="G5412" s="1"/>
      <c r="H5412" s="1"/>
      <c r="I5412" s="1"/>
    </row>
    <row r="5413" spans="2:9">
      <c r="B5413" s="1"/>
      <c r="C5413" s="29"/>
      <c r="D5413" s="27"/>
      <c r="E5413" s="27"/>
      <c r="F5413" s="27"/>
      <c r="G5413" s="1"/>
      <c r="H5413" s="1"/>
      <c r="I5413" s="1"/>
    </row>
    <row r="5414" spans="2:9">
      <c r="B5414" s="1"/>
      <c r="C5414" s="29"/>
      <c r="D5414" s="27"/>
      <c r="E5414" s="27"/>
      <c r="F5414" s="27"/>
      <c r="G5414" s="1"/>
      <c r="H5414" s="1"/>
      <c r="I5414" s="1"/>
    </row>
    <row r="5415" spans="2:9">
      <c r="B5415" s="1"/>
      <c r="C5415" s="29"/>
      <c r="D5415" s="27"/>
      <c r="E5415" s="27"/>
      <c r="F5415" s="27"/>
      <c r="G5415" s="1"/>
      <c r="H5415" s="1"/>
      <c r="I5415" s="1"/>
    </row>
    <row r="5416" spans="2:9">
      <c r="B5416" s="1"/>
      <c r="C5416" s="29"/>
      <c r="D5416" s="27"/>
      <c r="E5416" s="27"/>
      <c r="F5416" s="27"/>
      <c r="G5416" s="1"/>
      <c r="H5416" s="1"/>
      <c r="I5416" s="1"/>
    </row>
    <row r="5417" spans="2:9">
      <c r="B5417" s="1"/>
      <c r="C5417" s="29"/>
      <c r="D5417" s="27"/>
      <c r="E5417" s="27"/>
      <c r="F5417" s="27"/>
      <c r="G5417" s="1"/>
      <c r="H5417" s="1"/>
      <c r="I5417" s="1"/>
    </row>
    <row r="5418" spans="2:9">
      <c r="B5418" s="1"/>
      <c r="C5418" s="29"/>
      <c r="D5418" s="27"/>
      <c r="E5418" s="27"/>
      <c r="F5418" s="27"/>
      <c r="G5418" s="1"/>
      <c r="H5418" s="1"/>
      <c r="I5418" s="1"/>
    </row>
    <row r="5419" spans="2:9">
      <c r="B5419" s="1"/>
      <c r="C5419" s="29"/>
      <c r="D5419" s="27"/>
      <c r="E5419" s="27"/>
      <c r="F5419" s="27"/>
      <c r="G5419" s="1"/>
      <c r="H5419" s="1"/>
      <c r="I5419" s="1"/>
    </row>
    <row r="5420" spans="2:9">
      <c r="B5420" s="1"/>
      <c r="C5420" s="29"/>
      <c r="D5420" s="27"/>
      <c r="E5420" s="27"/>
      <c r="F5420" s="27"/>
      <c r="G5420" s="1"/>
      <c r="H5420" s="1"/>
      <c r="I5420" s="1"/>
    </row>
    <row r="5421" spans="2:9">
      <c r="B5421" s="1"/>
      <c r="C5421" s="29"/>
      <c r="D5421" s="27"/>
      <c r="E5421" s="27"/>
      <c r="F5421" s="27"/>
      <c r="G5421" s="1"/>
      <c r="H5421" s="1"/>
      <c r="I5421" s="1"/>
    </row>
    <row r="5422" spans="2:9">
      <c r="B5422" s="1"/>
      <c r="C5422" s="29"/>
      <c r="D5422" s="27"/>
      <c r="E5422" s="27"/>
      <c r="F5422" s="27"/>
      <c r="G5422" s="1"/>
      <c r="H5422" s="1"/>
      <c r="I5422" s="1"/>
    </row>
    <row r="5423" spans="2:9">
      <c r="B5423" s="1"/>
      <c r="C5423" s="29"/>
      <c r="D5423" s="27"/>
      <c r="E5423" s="27"/>
      <c r="F5423" s="27"/>
      <c r="G5423" s="1"/>
      <c r="H5423" s="1"/>
      <c r="I5423" s="1"/>
    </row>
    <row r="5424" spans="2:9">
      <c r="B5424" s="1"/>
      <c r="C5424" s="29"/>
      <c r="D5424" s="27"/>
      <c r="E5424" s="27"/>
      <c r="F5424" s="27"/>
      <c r="G5424" s="1"/>
      <c r="H5424" s="1"/>
      <c r="I5424" s="1"/>
    </row>
    <row r="5425" spans="2:9">
      <c r="B5425" s="1"/>
      <c r="C5425" s="29"/>
      <c r="D5425" s="27"/>
      <c r="E5425" s="27"/>
      <c r="F5425" s="27"/>
      <c r="G5425" s="1"/>
      <c r="H5425" s="1"/>
      <c r="I5425" s="1"/>
    </row>
    <row r="5426" spans="2:9">
      <c r="B5426" s="1"/>
      <c r="C5426" s="29"/>
      <c r="D5426" s="27"/>
      <c r="E5426" s="27"/>
      <c r="F5426" s="27"/>
      <c r="G5426" s="1"/>
      <c r="H5426" s="1"/>
      <c r="I5426" s="1"/>
    </row>
    <row r="5427" spans="2:9">
      <c r="B5427" s="1"/>
      <c r="C5427" s="29"/>
      <c r="D5427" s="27"/>
      <c r="E5427" s="27"/>
      <c r="F5427" s="27"/>
      <c r="G5427" s="1"/>
      <c r="H5427" s="1"/>
      <c r="I5427" s="1"/>
    </row>
    <row r="5428" spans="2:9">
      <c r="B5428" s="1"/>
      <c r="C5428" s="29"/>
      <c r="D5428" s="27"/>
      <c r="E5428" s="27"/>
      <c r="F5428" s="27"/>
      <c r="G5428" s="1"/>
      <c r="H5428" s="1"/>
      <c r="I5428" s="1"/>
    </row>
    <row r="5429" spans="2:9">
      <c r="B5429" s="1"/>
      <c r="C5429" s="29"/>
      <c r="D5429" s="27"/>
      <c r="E5429" s="27"/>
      <c r="F5429" s="27"/>
      <c r="G5429" s="1"/>
      <c r="H5429" s="1"/>
      <c r="I5429" s="1"/>
    </row>
    <row r="5430" spans="2:9">
      <c r="B5430" s="1"/>
      <c r="C5430" s="29"/>
      <c r="D5430" s="27"/>
      <c r="E5430" s="27"/>
      <c r="F5430" s="27"/>
      <c r="G5430" s="1"/>
      <c r="H5430" s="1"/>
      <c r="I5430" s="1"/>
    </row>
    <row r="5431" spans="2:9">
      <c r="B5431" s="1"/>
      <c r="C5431" s="29"/>
      <c r="D5431" s="27"/>
      <c r="E5431" s="27"/>
      <c r="F5431" s="27"/>
      <c r="G5431" s="1"/>
      <c r="H5431" s="1"/>
      <c r="I5431" s="1"/>
    </row>
    <row r="5432" spans="2:9">
      <c r="B5432" s="1"/>
      <c r="C5432" s="29"/>
      <c r="D5432" s="27"/>
      <c r="E5432" s="27"/>
      <c r="F5432" s="27"/>
      <c r="G5432" s="1"/>
      <c r="H5432" s="1"/>
      <c r="I5432" s="1"/>
    </row>
    <row r="5433" spans="2:9">
      <c r="B5433" s="1"/>
      <c r="C5433" s="29"/>
      <c r="D5433" s="27"/>
      <c r="E5433" s="27"/>
      <c r="F5433" s="27"/>
      <c r="G5433" s="1"/>
      <c r="H5433" s="1"/>
      <c r="I5433" s="1"/>
    </row>
    <row r="5434" spans="2:9">
      <c r="B5434" s="1"/>
      <c r="C5434" s="29"/>
      <c r="D5434" s="27"/>
      <c r="E5434" s="27"/>
      <c r="F5434" s="27"/>
      <c r="G5434" s="1"/>
      <c r="H5434" s="1"/>
      <c r="I5434" s="1"/>
    </row>
    <row r="5435" spans="2:9">
      <c r="B5435" s="1"/>
      <c r="C5435" s="29"/>
      <c r="D5435" s="27"/>
      <c r="E5435" s="27"/>
      <c r="F5435" s="27"/>
      <c r="G5435" s="1"/>
      <c r="H5435" s="1"/>
      <c r="I5435" s="1"/>
    </row>
    <row r="5436" spans="2:9">
      <c r="B5436" s="1"/>
      <c r="C5436" s="29"/>
      <c r="D5436" s="27"/>
      <c r="E5436" s="27"/>
      <c r="F5436" s="27"/>
      <c r="G5436" s="1"/>
      <c r="H5436" s="1"/>
      <c r="I5436" s="1"/>
    </row>
    <row r="5437" spans="2:9">
      <c r="B5437" s="1"/>
      <c r="C5437" s="29"/>
      <c r="D5437" s="27"/>
      <c r="E5437" s="27"/>
      <c r="F5437" s="27"/>
      <c r="G5437" s="1"/>
      <c r="H5437" s="1"/>
      <c r="I5437" s="1"/>
    </row>
    <row r="5438" spans="2:9">
      <c r="B5438" s="1"/>
      <c r="C5438" s="29"/>
      <c r="D5438" s="27"/>
      <c r="E5438" s="27"/>
      <c r="F5438" s="27"/>
      <c r="G5438" s="1"/>
      <c r="H5438" s="1"/>
      <c r="I5438" s="1"/>
    </row>
    <row r="5439" spans="2:9">
      <c r="B5439" s="1"/>
      <c r="C5439" s="29"/>
      <c r="D5439" s="27"/>
      <c r="E5439" s="27"/>
      <c r="F5439" s="27"/>
      <c r="G5439" s="1"/>
      <c r="H5439" s="1"/>
      <c r="I5439" s="1"/>
    </row>
    <row r="5440" spans="2:9">
      <c r="B5440" s="1"/>
      <c r="C5440" s="29"/>
      <c r="D5440" s="27"/>
      <c r="E5440" s="27"/>
      <c r="F5440" s="27"/>
      <c r="G5440" s="1"/>
      <c r="H5440" s="1"/>
      <c r="I5440" s="1"/>
    </row>
    <row r="5441" spans="2:9">
      <c r="B5441" s="1"/>
      <c r="C5441" s="29"/>
      <c r="D5441" s="27"/>
      <c r="E5441" s="27"/>
      <c r="F5441" s="27"/>
      <c r="G5441" s="1"/>
      <c r="H5441" s="1"/>
      <c r="I5441" s="1"/>
    </row>
    <row r="5442" spans="2:9">
      <c r="B5442" s="1"/>
      <c r="C5442" s="29"/>
      <c r="D5442" s="27"/>
      <c r="E5442" s="27"/>
      <c r="F5442" s="27"/>
      <c r="G5442" s="1"/>
      <c r="H5442" s="1"/>
      <c r="I5442" s="1"/>
    </row>
    <row r="5443" spans="2:9">
      <c r="B5443" s="1"/>
      <c r="C5443" s="29"/>
      <c r="D5443" s="27"/>
      <c r="E5443" s="27"/>
      <c r="F5443" s="27"/>
      <c r="G5443" s="1"/>
      <c r="H5443" s="1"/>
      <c r="I5443" s="1"/>
    </row>
    <row r="5444" spans="2:9">
      <c r="B5444" s="1"/>
      <c r="C5444" s="29"/>
      <c r="D5444" s="27"/>
      <c r="E5444" s="27"/>
      <c r="F5444" s="27"/>
      <c r="G5444" s="1"/>
      <c r="H5444" s="1"/>
      <c r="I5444" s="1"/>
    </row>
    <row r="5445" spans="2:9">
      <c r="B5445" s="1"/>
      <c r="C5445" s="29"/>
      <c r="D5445" s="27"/>
      <c r="E5445" s="27"/>
      <c r="F5445" s="27"/>
      <c r="G5445" s="1"/>
      <c r="H5445" s="1"/>
      <c r="I5445" s="1"/>
    </row>
    <row r="5446" spans="2:9">
      <c r="B5446" s="1"/>
      <c r="C5446" s="29"/>
      <c r="D5446" s="27"/>
      <c r="E5446" s="27"/>
      <c r="F5446" s="27"/>
      <c r="G5446" s="1"/>
      <c r="H5446" s="1"/>
      <c r="I5446" s="1"/>
    </row>
    <row r="5447" spans="2:9">
      <c r="B5447" s="1"/>
      <c r="C5447" s="29"/>
      <c r="D5447" s="27"/>
      <c r="E5447" s="27"/>
      <c r="F5447" s="27"/>
      <c r="G5447" s="1"/>
      <c r="H5447" s="1"/>
      <c r="I5447" s="1"/>
    </row>
    <row r="5448" spans="2:9">
      <c r="B5448" s="1"/>
      <c r="C5448" s="29"/>
      <c r="D5448" s="27"/>
      <c r="E5448" s="27"/>
      <c r="F5448" s="27"/>
      <c r="G5448" s="1"/>
      <c r="H5448" s="1"/>
      <c r="I5448" s="1"/>
    </row>
    <row r="5449" spans="2:9">
      <c r="B5449" s="1"/>
      <c r="C5449" s="29"/>
      <c r="D5449" s="27"/>
      <c r="E5449" s="27"/>
      <c r="F5449" s="27"/>
      <c r="G5449" s="1"/>
      <c r="H5449" s="1"/>
      <c r="I5449" s="1"/>
    </row>
    <row r="5450" spans="2:9">
      <c r="B5450" s="1"/>
      <c r="C5450" s="29"/>
      <c r="D5450" s="27"/>
      <c r="E5450" s="27"/>
      <c r="F5450" s="27"/>
      <c r="G5450" s="1"/>
      <c r="H5450" s="1"/>
      <c r="I5450" s="1"/>
    </row>
    <row r="5451" spans="2:9">
      <c r="B5451" s="1"/>
      <c r="C5451" s="29"/>
      <c r="D5451" s="27"/>
      <c r="E5451" s="27"/>
      <c r="F5451" s="27"/>
      <c r="G5451" s="1"/>
      <c r="H5451" s="1"/>
      <c r="I5451" s="1"/>
    </row>
    <row r="5452" spans="2:9">
      <c r="B5452" s="1"/>
      <c r="C5452" s="29"/>
      <c r="D5452" s="27"/>
      <c r="E5452" s="27"/>
      <c r="F5452" s="27"/>
      <c r="G5452" s="1"/>
      <c r="H5452" s="1"/>
      <c r="I5452" s="1"/>
    </row>
    <row r="5453" spans="2:9">
      <c r="B5453" s="1"/>
      <c r="C5453" s="29"/>
      <c r="D5453" s="27"/>
      <c r="E5453" s="27"/>
      <c r="F5453" s="27"/>
      <c r="G5453" s="1"/>
      <c r="H5453" s="1"/>
      <c r="I5453" s="1"/>
    </row>
    <row r="5454" spans="2:9">
      <c r="B5454" s="1"/>
      <c r="C5454" s="29"/>
      <c r="D5454" s="27"/>
      <c r="E5454" s="27"/>
      <c r="F5454" s="27"/>
      <c r="G5454" s="1"/>
      <c r="H5454" s="1"/>
      <c r="I5454" s="1"/>
    </row>
    <row r="5455" spans="2:9">
      <c r="B5455" s="1"/>
      <c r="C5455" s="29"/>
      <c r="D5455" s="27"/>
      <c r="E5455" s="27"/>
      <c r="F5455" s="27"/>
      <c r="G5455" s="1"/>
      <c r="H5455" s="1"/>
      <c r="I5455" s="1"/>
    </row>
    <row r="5456" spans="2:9">
      <c r="B5456" s="1"/>
      <c r="C5456" s="29"/>
      <c r="D5456" s="27"/>
      <c r="E5456" s="27"/>
      <c r="F5456" s="27"/>
      <c r="G5456" s="1"/>
      <c r="H5456" s="1"/>
      <c r="I5456" s="1"/>
    </row>
    <row r="5457" spans="2:9">
      <c r="B5457" s="1"/>
      <c r="C5457" s="29"/>
      <c r="D5457" s="27"/>
      <c r="E5457" s="27"/>
      <c r="F5457" s="27"/>
      <c r="G5457" s="1"/>
      <c r="H5457" s="1"/>
      <c r="I5457" s="1"/>
    </row>
    <row r="5458" spans="2:9">
      <c r="B5458" s="1"/>
      <c r="C5458" s="29"/>
      <c r="D5458" s="27"/>
      <c r="E5458" s="27"/>
      <c r="F5458" s="27"/>
      <c r="G5458" s="1"/>
      <c r="H5458" s="1"/>
      <c r="I5458" s="1"/>
    </row>
    <row r="5459" spans="2:9">
      <c r="B5459" s="1"/>
      <c r="C5459" s="29"/>
      <c r="D5459" s="27"/>
      <c r="E5459" s="27"/>
      <c r="F5459" s="27"/>
      <c r="G5459" s="1"/>
      <c r="H5459" s="1"/>
      <c r="I5459" s="1"/>
    </row>
    <row r="5460" spans="2:9">
      <c r="B5460" s="1"/>
      <c r="C5460" s="29"/>
      <c r="D5460" s="27"/>
      <c r="E5460" s="27"/>
      <c r="F5460" s="27"/>
      <c r="G5460" s="1"/>
      <c r="H5460" s="1"/>
      <c r="I5460" s="1"/>
    </row>
    <row r="5461" spans="2:9">
      <c r="B5461" s="1"/>
      <c r="C5461" s="29"/>
      <c r="D5461" s="27"/>
      <c r="E5461" s="27"/>
      <c r="F5461" s="27"/>
      <c r="G5461" s="1"/>
      <c r="H5461" s="1"/>
      <c r="I5461" s="1"/>
    </row>
    <row r="5462" spans="2:9">
      <c r="B5462" s="1"/>
      <c r="C5462" s="29"/>
      <c r="D5462" s="27"/>
      <c r="E5462" s="27"/>
      <c r="F5462" s="27"/>
      <c r="G5462" s="1"/>
      <c r="H5462" s="1"/>
      <c r="I5462" s="1"/>
    </row>
    <row r="5463" spans="2:9">
      <c r="B5463" s="1"/>
      <c r="C5463" s="29"/>
      <c r="D5463" s="27"/>
      <c r="E5463" s="27"/>
      <c r="F5463" s="27"/>
      <c r="G5463" s="1"/>
      <c r="H5463" s="1"/>
      <c r="I5463" s="1"/>
    </row>
    <row r="5464" spans="2:9">
      <c r="B5464" s="1"/>
      <c r="C5464" s="29"/>
      <c r="D5464" s="27"/>
      <c r="E5464" s="27"/>
      <c r="F5464" s="27"/>
      <c r="G5464" s="1"/>
      <c r="H5464" s="1"/>
      <c r="I5464" s="1"/>
    </row>
    <row r="5465" spans="2:9">
      <c r="B5465" s="1"/>
      <c r="C5465" s="29"/>
      <c r="D5465" s="27"/>
      <c r="E5465" s="27"/>
      <c r="F5465" s="27"/>
      <c r="G5465" s="1"/>
      <c r="H5465" s="1"/>
      <c r="I5465" s="1"/>
    </row>
    <row r="5466" spans="2:9">
      <c r="B5466" s="1"/>
      <c r="C5466" s="29"/>
      <c r="D5466" s="27"/>
      <c r="E5466" s="27"/>
      <c r="F5466" s="27"/>
      <c r="G5466" s="1"/>
      <c r="H5466" s="1"/>
      <c r="I5466" s="1"/>
    </row>
    <row r="5467" spans="2:9">
      <c r="B5467" s="1"/>
      <c r="C5467" s="29"/>
      <c r="D5467" s="27"/>
      <c r="E5467" s="27"/>
      <c r="F5467" s="27"/>
      <c r="G5467" s="1"/>
      <c r="H5467" s="1"/>
      <c r="I5467" s="1"/>
    </row>
    <row r="5468" spans="2:9">
      <c r="B5468" s="1"/>
      <c r="C5468" s="29"/>
      <c r="D5468" s="27"/>
      <c r="E5468" s="27"/>
      <c r="F5468" s="27"/>
      <c r="G5468" s="1"/>
      <c r="H5468" s="1"/>
      <c r="I5468" s="1"/>
    </row>
    <row r="5469" spans="2:9">
      <c r="B5469" s="1"/>
      <c r="C5469" s="29"/>
      <c r="D5469" s="27"/>
      <c r="E5469" s="27"/>
      <c r="F5469" s="27"/>
      <c r="G5469" s="1"/>
      <c r="H5469" s="1"/>
      <c r="I5469" s="1"/>
    </row>
    <row r="5470" spans="2:9">
      <c r="B5470" s="1"/>
      <c r="C5470" s="29"/>
      <c r="D5470" s="27"/>
      <c r="E5470" s="27"/>
      <c r="F5470" s="27"/>
      <c r="G5470" s="1"/>
      <c r="H5470" s="1"/>
      <c r="I5470" s="1"/>
    </row>
    <row r="5471" spans="2:9">
      <c r="B5471" s="1"/>
      <c r="C5471" s="29"/>
      <c r="D5471" s="27"/>
      <c r="E5471" s="27"/>
      <c r="F5471" s="27"/>
      <c r="G5471" s="1"/>
      <c r="H5471" s="1"/>
      <c r="I5471" s="1"/>
    </row>
    <row r="5472" spans="2:9">
      <c r="B5472" s="1"/>
      <c r="C5472" s="29"/>
      <c r="D5472" s="27"/>
      <c r="E5472" s="27"/>
      <c r="F5472" s="27"/>
      <c r="G5472" s="1"/>
      <c r="H5472" s="1"/>
      <c r="I5472" s="1"/>
    </row>
    <row r="5473" spans="2:9">
      <c r="B5473" s="1"/>
      <c r="C5473" s="29"/>
      <c r="D5473" s="27"/>
      <c r="E5473" s="27"/>
      <c r="F5473" s="27"/>
      <c r="G5473" s="1"/>
      <c r="H5473" s="1"/>
      <c r="I5473" s="1"/>
    </row>
    <row r="5474" spans="2:9">
      <c r="B5474" s="1"/>
      <c r="C5474" s="29"/>
      <c r="D5474" s="27"/>
      <c r="E5474" s="27"/>
      <c r="F5474" s="27"/>
      <c r="G5474" s="1"/>
      <c r="H5474" s="1"/>
      <c r="I5474" s="1"/>
    </row>
    <row r="5475" spans="2:9">
      <c r="B5475" s="1"/>
      <c r="C5475" s="29"/>
      <c r="D5475" s="27"/>
      <c r="E5475" s="27"/>
      <c r="F5475" s="27"/>
      <c r="G5475" s="1"/>
      <c r="H5475" s="1"/>
      <c r="I5475" s="1"/>
    </row>
    <row r="5476" spans="2:9">
      <c r="B5476" s="1"/>
      <c r="C5476" s="29"/>
      <c r="D5476" s="27"/>
      <c r="E5476" s="27"/>
      <c r="F5476" s="27"/>
      <c r="G5476" s="1"/>
      <c r="H5476" s="1"/>
      <c r="I5476" s="1"/>
    </row>
    <row r="5477" spans="2:9">
      <c r="B5477" s="1"/>
      <c r="C5477" s="29"/>
      <c r="D5477" s="27"/>
      <c r="E5477" s="27"/>
      <c r="F5477" s="27"/>
      <c r="G5477" s="1"/>
      <c r="H5477" s="1"/>
      <c r="I5477" s="1"/>
    </row>
    <row r="5478" spans="2:9">
      <c r="B5478" s="1"/>
      <c r="C5478" s="29"/>
      <c r="D5478" s="27"/>
      <c r="E5478" s="27"/>
      <c r="F5478" s="27"/>
      <c r="G5478" s="1"/>
      <c r="H5478" s="1"/>
      <c r="I5478" s="1"/>
    </row>
    <row r="5479" spans="2:9">
      <c r="B5479" s="1"/>
      <c r="C5479" s="29"/>
      <c r="D5479" s="27"/>
      <c r="E5479" s="27"/>
      <c r="F5479" s="27"/>
      <c r="G5479" s="1"/>
      <c r="H5479" s="1"/>
      <c r="I5479" s="1"/>
    </row>
    <row r="5480" spans="2:9">
      <c r="B5480" s="1"/>
      <c r="C5480" s="29"/>
      <c r="D5480" s="27"/>
      <c r="E5480" s="27"/>
      <c r="F5480" s="27"/>
      <c r="G5480" s="1"/>
      <c r="H5480" s="1"/>
      <c r="I5480" s="1"/>
    </row>
    <row r="5481" spans="2:9">
      <c r="B5481" s="1"/>
      <c r="C5481" s="29"/>
      <c r="D5481" s="27"/>
      <c r="E5481" s="27"/>
      <c r="F5481" s="27"/>
      <c r="G5481" s="1"/>
      <c r="H5481" s="1"/>
      <c r="I5481" s="1"/>
    </row>
    <row r="5482" spans="2:9">
      <c r="B5482" s="1"/>
      <c r="C5482" s="29"/>
      <c r="D5482" s="27"/>
      <c r="E5482" s="27"/>
      <c r="F5482" s="27"/>
      <c r="G5482" s="1"/>
      <c r="H5482" s="1"/>
      <c r="I5482" s="1"/>
    </row>
    <row r="5483" spans="2:9">
      <c r="B5483" s="1"/>
      <c r="C5483" s="29"/>
      <c r="D5483" s="27"/>
      <c r="E5483" s="27"/>
      <c r="F5483" s="27"/>
      <c r="G5483" s="1"/>
      <c r="H5483" s="1"/>
      <c r="I5483" s="1"/>
    </row>
    <row r="5484" spans="2:9">
      <c r="B5484" s="1"/>
      <c r="C5484" s="29"/>
      <c r="D5484" s="27"/>
      <c r="E5484" s="27"/>
      <c r="F5484" s="27"/>
      <c r="G5484" s="1"/>
      <c r="H5484" s="1"/>
      <c r="I5484" s="1"/>
    </row>
    <row r="5485" spans="2:9">
      <c r="B5485" s="1"/>
      <c r="C5485" s="29"/>
      <c r="D5485" s="27"/>
      <c r="E5485" s="27"/>
      <c r="F5485" s="27"/>
      <c r="G5485" s="1"/>
      <c r="H5485" s="1"/>
      <c r="I5485" s="1"/>
    </row>
    <row r="5486" spans="2:9">
      <c r="B5486" s="1"/>
      <c r="C5486" s="29"/>
      <c r="D5486" s="27"/>
      <c r="E5486" s="27"/>
      <c r="F5486" s="27"/>
      <c r="G5486" s="1"/>
      <c r="H5486" s="1"/>
      <c r="I5486" s="1"/>
    </row>
    <row r="5487" spans="2:9">
      <c r="B5487" s="1"/>
      <c r="C5487" s="29"/>
      <c r="D5487" s="27"/>
      <c r="E5487" s="27"/>
      <c r="F5487" s="27"/>
      <c r="G5487" s="1"/>
      <c r="H5487" s="1"/>
      <c r="I5487" s="1"/>
    </row>
    <row r="5488" spans="2:9">
      <c r="B5488" s="1"/>
      <c r="C5488" s="29"/>
      <c r="D5488" s="27"/>
      <c r="E5488" s="27"/>
      <c r="F5488" s="27"/>
      <c r="G5488" s="1"/>
      <c r="H5488" s="1"/>
      <c r="I5488" s="1"/>
    </row>
    <row r="5489" spans="2:9">
      <c r="B5489" s="1"/>
      <c r="C5489" s="29"/>
      <c r="D5489" s="27"/>
      <c r="E5489" s="27"/>
      <c r="F5489" s="27"/>
      <c r="G5489" s="1"/>
      <c r="H5489" s="1"/>
      <c r="I5489" s="1"/>
    </row>
    <row r="5490" spans="2:9">
      <c r="B5490" s="1"/>
      <c r="C5490" s="29"/>
      <c r="D5490" s="27"/>
      <c r="E5490" s="27"/>
      <c r="F5490" s="27"/>
      <c r="G5490" s="1"/>
      <c r="H5490" s="1"/>
      <c r="I5490" s="1"/>
    </row>
    <row r="5491" spans="2:9">
      <c r="B5491" s="1"/>
      <c r="C5491" s="29"/>
      <c r="D5491" s="27"/>
      <c r="E5491" s="27"/>
      <c r="F5491" s="27"/>
      <c r="G5491" s="1"/>
      <c r="H5491" s="1"/>
      <c r="I5491" s="1"/>
    </row>
    <row r="5492" spans="2:9">
      <c r="B5492" s="1"/>
      <c r="C5492" s="29"/>
      <c r="D5492" s="27"/>
      <c r="E5492" s="27"/>
      <c r="F5492" s="27"/>
      <c r="G5492" s="1"/>
      <c r="H5492" s="1"/>
      <c r="I5492" s="1"/>
    </row>
    <row r="5493" spans="2:9">
      <c r="B5493" s="1"/>
      <c r="C5493" s="29"/>
      <c r="D5493" s="27"/>
      <c r="E5493" s="27"/>
      <c r="F5493" s="27"/>
      <c r="G5493" s="1"/>
      <c r="H5493" s="1"/>
      <c r="I5493" s="1"/>
    </row>
    <row r="5494" spans="2:9">
      <c r="B5494" s="1"/>
      <c r="C5494" s="29"/>
      <c r="D5494" s="27"/>
      <c r="E5494" s="27"/>
      <c r="F5494" s="27"/>
      <c r="G5494" s="1"/>
      <c r="H5494" s="1"/>
      <c r="I5494" s="1"/>
    </row>
    <row r="5495" spans="2:9">
      <c r="B5495" s="1"/>
      <c r="C5495" s="29"/>
      <c r="D5495" s="27"/>
      <c r="E5495" s="27"/>
      <c r="F5495" s="27"/>
      <c r="G5495" s="1"/>
      <c r="H5495" s="1"/>
      <c r="I5495" s="1"/>
    </row>
    <row r="5496" spans="2:9">
      <c r="B5496" s="1"/>
      <c r="C5496" s="29"/>
      <c r="D5496" s="27"/>
      <c r="E5496" s="27"/>
      <c r="F5496" s="27"/>
      <c r="G5496" s="1"/>
      <c r="H5496" s="1"/>
      <c r="I5496" s="1"/>
    </row>
    <row r="5497" spans="2:9">
      <c r="B5497" s="1"/>
      <c r="C5497" s="29"/>
      <c r="D5497" s="27"/>
      <c r="E5497" s="27"/>
      <c r="F5497" s="27"/>
      <c r="G5497" s="1"/>
      <c r="H5497" s="1"/>
      <c r="I5497" s="1"/>
    </row>
    <row r="5498" spans="2:9">
      <c r="B5498" s="1"/>
      <c r="C5498" s="29"/>
      <c r="D5498" s="27"/>
      <c r="E5498" s="27"/>
      <c r="F5498" s="27"/>
      <c r="G5498" s="1"/>
      <c r="H5498" s="1"/>
      <c r="I5498" s="1"/>
    </row>
    <row r="5499" spans="2:9">
      <c r="B5499" s="1"/>
      <c r="C5499" s="29"/>
      <c r="D5499" s="27"/>
      <c r="E5499" s="27"/>
      <c r="F5499" s="27"/>
      <c r="G5499" s="1"/>
      <c r="H5499" s="1"/>
      <c r="I5499" s="1"/>
    </row>
    <row r="5500" spans="2:9">
      <c r="B5500" s="1"/>
      <c r="C5500" s="29"/>
      <c r="D5500" s="27"/>
      <c r="E5500" s="27"/>
      <c r="F5500" s="27"/>
      <c r="G5500" s="1"/>
      <c r="H5500" s="1"/>
      <c r="I5500" s="1"/>
    </row>
    <row r="5501" spans="2:9">
      <c r="B5501" s="1"/>
      <c r="C5501" s="29"/>
      <c r="D5501" s="27"/>
      <c r="E5501" s="27"/>
      <c r="F5501" s="27"/>
      <c r="G5501" s="1"/>
      <c r="H5501" s="1"/>
      <c r="I5501" s="1"/>
    </row>
    <row r="5502" spans="2:9">
      <c r="B5502" s="1"/>
      <c r="C5502" s="29"/>
      <c r="D5502" s="27"/>
      <c r="E5502" s="27"/>
      <c r="F5502" s="27"/>
      <c r="G5502" s="1"/>
      <c r="H5502" s="1"/>
      <c r="I5502" s="1"/>
    </row>
    <row r="5503" spans="2:9">
      <c r="B5503" s="1"/>
      <c r="C5503" s="29"/>
      <c r="D5503" s="27"/>
      <c r="E5503" s="27"/>
      <c r="F5503" s="27"/>
      <c r="G5503" s="1"/>
      <c r="H5503" s="1"/>
      <c r="I5503" s="1"/>
    </row>
    <row r="5504" spans="2:9">
      <c r="B5504" s="1"/>
      <c r="C5504" s="29"/>
      <c r="D5504" s="27"/>
      <c r="E5504" s="27"/>
      <c r="F5504" s="27"/>
      <c r="G5504" s="1"/>
      <c r="H5504" s="1"/>
      <c r="I5504" s="1"/>
    </row>
    <row r="5505" spans="2:9">
      <c r="B5505" s="1"/>
      <c r="C5505" s="29"/>
      <c r="D5505" s="27"/>
      <c r="E5505" s="27"/>
      <c r="F5505" s="27"/>
      <c r="G5505" s="1"/>
      <c r="H5505" s="1"/>
      <c r="I5505" s="1"/>
    </row>
    <row r="5506" spans="2:9">
      <c r="B5506" s="1"/>
      <c r="C5506" s="29"/>
      <c r="D5506" s="27"/>
      <c r="E5506" s="27"/>
      <c r="F5506" s="27"/>
      <c r="G5506" s="1"/>
      <c r="H5506" s="1"/>
      <c r="I5506" s="1"/>
    </row>
    <row r="5507" spans="2:9">
      <c r="B5507" s="1"/>
      <c r="C5507" s="29"/>
      <c r="D5507" s="27"/>
      <c r="E5507" s="27"/>
      <c r="F5507" s="27"/>
      <c r="G5507" s="1"/>
      <c r="H5507" s="1"/>
      <c r="I5507" s="1"/>
    </row>
    <row r="5508" spans="2:9">
      <c r="B5508" s="1"/>
      <c r="C5508" s="29"/>
      <c r="D5508" s="27"/>
      <c r="E5508" s="27"/>
      <c r="F5508" s="27"/>
      <c r="G5508" s="1"/>
      <c r="H5508" s="1"/>
      <c r="I5508" s="1"/>
    </row>
    <row r="5509" spans="2:9">
      <c r="B5509" s="1"/>
      <c r="C5509" s="29"/>
      <c r="D5509" s="27"/>
      <c r="E5509" s="27"/>
      <c r="F5509" s="27"/>
      <c r="G5509" s="1"/>
      <c r="H5509" s="1"/>
      <c r="I5509" s="1"/>
    </row>
    <row r="5510" spans="2:9">
      <c r="B5510" s="1"/>
      <c r="C5510" s="29"/>
      <c r="D5510" s="27"/>
      <c r="E5510" s="27"/>
      <c r="F5510" s="27"/>
      <c r="G5510" s="1"/>
      <c r="H5510" s="1"/>
      <c r="I5510" s="1"/>
    </row>
    <row r="5511" spans="2:9">
      <c r="B5511" s="1"/>
      <c r="C5511" s="29"/>
      <c r="D5511" s="27"/>
      <c r="E5511" s="27"/>
      <c r="F5511" s="27"/>
      <c r="G5511" s="1"/>
      <c r="H5511" s="1"/>
      <c r="I5511" s="1"/>
    </row>
    <row r="5512" spans="2:9">
      <c r="B5512" s="1"/>
      <c r="C5512" s="29"/>
      <c r="D5512" s="27"/>
      <c r="E5512" s="27"/>
      <c r="F5512" s="27"/>
      <c r="G5512" s="1"/>
      <c r="H5512" s="1"/>
      <c r="I5512" s="1"/>
    </row>
    <row r="5513" spans="2:9">
      <c r="B5513" s="1"/>
      <c r="C5513" s="29"/>
      <c r="D5513" s="27"/>
      <c r="E5513" s="27"/>
      <c r="F5513" s="27"/>
      <c r="G5513" s="1"/>
      <c r="H5513" s="1"/>
      <c r="I5513" s="1"/>
    </row>
    <row r="5514" spans="2:9">
      <c r="B5514" s="1"/>
      <c r="C5514" s="29"/>
      <c r="D5514" s="27"/>
      <c r="E5514" s="27"/>
      <c r="F5514" s="27"/>
      <c r="G5514" s="1"/>
      <c r="H5514" s="1"/>
      <c r="I5514" s="1"/>
    </row>
    <row r="5515" spans="2:9">
      <c r="B5515" s="1"/>
      <c r="C5515" s="29"/>
      <c r="D5515" s="27"/>
      <c r="E5515" s="27"/>
      <c r="F5515" s="27"/>
      <c r="G5515" s="1"/>
      <c r="H5515" s="1"/>
      <c r="I5515" s="1"/>
    </row>
    <row r="5516" spans="2:9">
      <c r="B5516" s="1"/>
      <c r="C5516" s="29"/>
      <c r="D5516" s="27"/>
      <c r="E5516" s="27"/>
      <c r="F5516" s="27"/>
      <c r="G5516" s="1"/>
      <c r="H5516" s="1"/>
      <c r="I5516" s="1"/>
    </row>
    <row r="5517" spans="2:9">
      <c r="B5517" s="1"/>
      <c r="C5517" s="29"/>
      <c r="D5517" s="27"/>
      <c r="E5517" s="27"/>
      <c r="F5517" s="27"/>
      <c r="G5517" s="1"/>
      <c r="H5517" s="1"/>
      <c r="I5517" s="1"/>
    </row>
    <row r="5518" spans="2:9">
      <c r="B5518" s="1"/>
      <c r="C5518" s="29"/>
      <c r="D5518" s="27"/>
      <c r="E5518" s="27"/>
      <c r="F5518" s="27"/>
      <c r="G5518" s="1"/>
      <c r="H5518" s="1"/>
      <c r="I5518" s="1"/>
    </row>
    <row r="5519" spans="2:9">
      <c r="B5519" s="1"/>
      <c r="C5519" s="29"/>
      <c r="D5519" s="27"/>
      <c r="E5519" s="27"/>
      <c r="F5519" s="27"/>
      <c r="G5519" s="1"/>
      <c r="H5519" s="1"/>
      <c r="I5519" s="1"/>
    </row>
    <row r="5520" spans="2:9">
      <c r="B5520" s="1"/>
      <c r="C5520" s="29"/>
      <c r="D5520" s="27"/>
      <c r="E5520" s="27"/>
      <c r="F5520" s="27"/>
      <c r="G5520" s="1"/>
      <c r="H5520" s="1"/>
      <c r="I5520" s="1"/>
    </row>
    <row r="5521" spans="2:9">
      <c r="B5521" s="1"/>
      <c r="C5521" s="29"/>
      <c r="D5521" s="27"/>
      <c r="E5521" s="27"/>
      <c r="F5521" s="27"/>
      <c r="G5521" s="1"/>
      <c r="H5521" s="1"/>
      <c r="I5521" s="1"/>
    </row>
    <row r="5522" spans="2:9">
      <c r="B5522" s="1"/>
      <c r="C5522" s="29"/>
      <c r="D5522" s="27"/>
      <c r="E5522" s="27"/>
      <c r="F5522" s="27"/>
      <c r="G5522" s="1"/>
      <c r="H5522" s="1"/>
      <c r="I5522" s="1"/>
    </row>
    <row r="5523" spans="2:9">
      <c r="B5523" s="1"/>
      <c r="C5523" s="29"/>
      <c r="D5523" s="27"/>
      <c r="E5523" s="27"/>
      <c r="F5523" s="27"/>
      <c r="G5523" s="1"/>
      <c r="H5523" s="1"/>
      <c r="I5523" s="1"/>
    </row>
    <row r="5524" spans="2:9">
      <c r="B5524" s="1"/>
      <c r="C5524" s="29"/>
      <c r="D5524" s="27"/>
      <c r="E5524" s="27"/>
      <c r="F5524" s="27"/>
      <c r="G5524" s="1"/>
      <c r="H5524" s="1"/>
      <c r="I5524" s="1"/>
    </row>
    <row r="5525" spans="2:9">
      <c r="B5525" s="1"/>
      <c r="C5525" s="29"/>
      <c r="D5525" s="27"/>
      <c r="E5525" s="27"/>
      <c r="F5525" s="27"/>
      <c r="G5525" s="1"/>
      <c r="H5525" s="1"/>
      <c r="I5525" s="1"/>
    </row>
    <row r="5526" spans="2:9">
      <c r="B5526" s="1"/>
      <c r="C5526" s="29"/>
      <c r="D5526" s="27"/>
      <c r="E5526" s="27"/>
      <c r="F5526" s="27"/>
      <c r="G5526" s="1"/>
      <c r="H5526" s="1"/>
      <c r="I5526" s="1"/>
    </row>
    <row r="5527" spans="2:9">
      <c r="B5527" s="1"/>
      <c r="C5527" s="29"/>
      <c r="D5527" s="27"/>
      <c r="E5527" s="27"/>
      <c r="F5527" s="27"/>
      <c r="G5527" s="1"/>
      <c r="H5527" s="1"/>
      <c r="I5527" s="1"/>
    </row>
    <row r="5528" spans="2:9">
      <c r="B5528" s="1"/>
      <c r="C5528" s="29"/>
      <c r="D5528" s="27"/>
      <c r="E5528" s="27"/>
      <c r="F5528" s="27"/>
      <c r="G5528" s="1"/>
      <c r="H5528" s="1"/>
      <c r="I5528" s="1"/>
    </row>
    <row r="5529" spans="2:9">
      <c r="B5529" s="1"/>
      <c r="C5529" s="29"/>
      <c r="D5529" s="27"/>
      <c r="E5529" s="27"/>
      <c r="F5529" s="27"/>
      <c r="G5529" s="1"/>
      <c r="H5529" s="1"/>
      <c r="I5529" s="1"/>
    </row>
    <row r="5530" spans="2:9">
      <c r="B5530" s="1"/>
      <c r="C5530" s="29"/>
      <c r="D5530" s="27"/>
      <c r="E5530" s="27"/>
      <c r="F5530" s="27"/>
      <c r="G5530" s="1"/>
      <c r="H5530" s="1"/>
      <c r="I5530" s="1"/>
    </row>
    <row r="5531" spans="2:9">
      <c r="B5531" s="1"/>
      <c r="C5531" s="29"/>
      <c r="D5531" s="27"/>
      <c r="E5531" s="27"/>
      <c r="F5531" s="27"/>
      <c r="G5531" s="1"/>
      <c r="H5531" s="1"/>
      <c r="I5531" s="1"/>
    </row>
    <row r="5532" spans="2:9">
      <c r="B5532" s="1"/>
      <c r="C5532" s="29"/>
      <c r="D5532" s="27"/>
      <c r="E5532" s="27"/>
      <c r="F5532" s="27"/>
      <c r="G5532" s="1"/>
      <c r="H5532" s="1"/>
      <c r="I5532" s="1"/>
    </row>
    <row r="5533" spans="2:9">
      <c r="B5533" s="1"/>
      <c r="C5533" s="29"/>
      <c r="D5533" s="27"/>
      <c r="E5533" s="27"/>
      <c r="F5533" s="27"/>
      <c r="G5533" s="1"/>
      <c r="H5533" s="1"/>
      <c r="I5533" s="1"/>
    </row>
    <row r="5534" spans="2:9">
      <c r="B5534" s="1"/>
      <c r="C5534" s="29"/>
      <c r="D5534" s="27"/>
      <c r="E5534" s="27"/>
      <c r="F5534" s="27"/>
      <c r="G5534" s="1"/>
      <c r="H5534" s="1"/>
      <c r="I5534" s="1"/>
    </row>
    <row r="5535" spans="2:9">
      <c r="B5535" s="1"/>
      <c r="C5535" s="29"/>
      <c r="D5535" s="27"/>
      <c r="E5535" s="27"/>
      <c r="F5535" s="27"/>
      <c r="G5535" s="1"/>
      <c r="H5535" s="1"/>
      <c r="I5535" s="1"/>
    </row>
    <row r="5536" spans="2:9">
      <c r="B5536" s="1"/>
      <c r="C5536" s="29"/>
      <c r="D5536" s="27"/>
      <c r="E5536" s="27"/>
      <c r="F5536" s="27"/>
      <c r="G5536" s="1"/>
      <c r="H5536" s="1"/>
      <c r="I5536" s="1"/>
    </row>
    <row r="5537" spans="2:9">
      <c r="B5537" s="1"/>
      <c r="C5537" s="29"/>
      <c r="D5537" s="27"/>
      <c r="E5537" s="27"/>
      <c r="F5537" s="27"/>
      <c r="G5537" s="1"/>
      <c r="H5537" s="1"/>
      <c r="I5537" s="1"/>
    </row>
    <row r="5538" spans="2:9">
      <c r="B5538" s="1"/>
      <c r="C5538" s="29"/>
      <c r="D5538" s="27"/>
      <c r="E5538" s="27"/>
      <c r="F5538" s="27"/>
      <c r="G5538" s="1"/>
      <c r="H5538" s="1"/>
      <c r="I5538" s="1"/>
    </row>
    <row r="5539" spans="2:9">
      <c r="B5539" s="1"/>
      <c r="C5539" s="29"/>
      <c r="D5539" s="27"/>
      <c r="E5539" s="27"/>
      <c r="F5539" s="27"/>
      <c r="G5539" s="1"/>
      <c r="H5539" s="1"/>
      <c r="I5539" s="1"/>
    </row>
    <row r="5540" spans="2:9">
      <c r="B5540" s="1"/>
      <c r="C5540" s="29"/>
      <c r="D5540" s="27"/>
      <c r="E5540" s="27"/>
      <c r="F5540" s="27"/>
      <c r="G5540" s="1"/>
      <c r="H5540" s="1"/>
      <c r="I5540" s="1"/>
    </row>
    <row r="5541" spans="2:9">
      <c r="B5541" s="1"/>
      <c r="C5541" s="29"/>
      <c r="D5541" s="27"/>
      <c r="E5541" s="27"/>
      <c r="F5541" s="27"/>
      <c r="G5541" s="1"/>
      <c r="H5541" s="1"/>
      <c r="I5541" s="1"/>
    </row>
    <row r="5542" spans="2:9">
      <c r="B5542" s="1"/>
      <c r="C5542" s="29"/>
      <c r="D5542" s="27"/>
      <c r="E5542" s="27"/>
      <c r="F5542" s="27"/>
      <c r="G5542" s="1"/>
      <c r="H5542" s="1"/>
      <c r="I5542" s="1"/>
    </row>
    <row r="5543" spans="2:9">
      <c r="B5543" s="1"/>
      <c r="C5543" s="29"/>
      <c r="D5543" s="27"/>
      <c r="E5543" s="27"/>
      <c r="F5543" s="27"/>
      <c r="G5543" s="1"/>
      <c r="H5543" s="1"/>
      <c r="I5543" s="1"/>
    </row>
    <row r="5544" spans="2:9">
      <c r="B5544" s="1"/>
      <c r="C5544" s="29"/>
      <c r="D5544" s="27"/>
      <c r="E5544" s="27"/>
      <c r="F5544" s="27"/>
      <c r="G5544" s="1"/>
      <c r="H5544" s="1"/>
      <c r="I5544" s="1"/>
    </row>
    <row r="5545" spans="2:9">
      <c r="B5545" s="1"/>
      <c r="C5545" s="29"/>
      <c r="D5545" s="27"/>
      <c r="E5545" s="27"/>
      <c r="F5545" s="27"/>
      <c r="G5545" s="1"/>
      <c r="H5545" s="1"/>
      <c r="I5545" s="1"/>
    </row>
    <row r="5546" spans="2:9">
      <c r="B5546" s="1"/>
      <c r="C5546" s="29"/>
      <c r="D5546" s="27"/>
      <c r="E5546" s="27"/>
      <c r="F5546" s="27"/>
      <c r="G5546" s="1"/>
      <c r="H5546" s="1"/>
      <c r="I5546" s="1"/>
    </row>
    <row r="5547" spans="2:9">
      <c r="B5547" s="1"/>
      <c r="C5547" s="29"/>
      <c r="D5547" s="27"/>
      <c r="E5547" s="27"/>
      <c r="F5547" s="27"/>
      <c r="G5547" s="1"/>
      <c r="H5547" s="1"/>
      <c r="I5547" s="1"/>
    </row>
    <row r="5548" spans="2:9">
      <c r="B5548" s="1"/>
      <c r="C5548" s="29"/>
      <c r="D5548" s="27"/>
      <c r="E5548" s="27"/>
      <c r="F5548" s="27"/>
      <c r="G5548" s="1"/>
      <c r="H5548" s="1"/>
      <c r="I5548" s="1"/>
    </row>
    <row r="5549" spans="2:9">
      <c r="B5549" s="1"/>
      <c r="C5549" s="29"/>
      <c r="D5549" s="27"/>
      <c r="E5549" s="27"/>
      <c r="F5549" s="27"/>
      <c r="G5549" s="1"/>
      <c r="H5549" s="1"/>
      <c r="I5549" s="1"/>
    </row>
    <row r="5550" spans="2:9">
      <c r="B5550" s="1"/>
      <c r="C5550" s="29"/>
      <c r="D5550" s="27"/>
      <c r="E5550" s="27"/>
      <c r="F5550" s="27"/>
      <c r="G5550" s="1"/>
      <c r="H5550" s="1"/>
      <c r="I5550" s="1"/>
    </row>
    <row r="5551" spans="2:9">
      <c r="B5551" s="1"/>
      <c r="C5551" s="29"/>
      <c r="D5551" s="27"/>
      <c r="E5551" s="27"/>
      <c r="F5551" s="27"/>
      <c r="G5551" s="1"/>
      <c r="H5551" s="1"/>
      <c r="I5551" s="1"/>
    </row>
    <row r="5552" spans="2:9">
      <c r="B5552" s="1"/>
      <c r="C5552" s="29"/>
      <c r="D5552" s="27"/>
      <c r="E5552" s="27"/>
      <c r="F5552" s="27"/>
      <c r="G5552" s="1"/>
      <c r="H5552" s="1"/>
      <c r="I5552" s="1"/>
    </row>
    <row r="5553" spans="2:9">
      <c r="B5553" s="1"/>
      <c r="C5553" s="29"/>
      <c r="D5553" s="27"/>
      <c r="E5553" s="27"/>
      <c r="F5553" s="27"/>
      <c r="G5553" s="1"/>
      <c r="H5553" s="1"/>
      <c r="I5553" s="1"/>
    </row>
    <row r="5554" spans="2:9">
      <c r="B5554" s="1"/>
      <c r="C5554" s="29"/>
      <c r="D5554" s="27"/>
      <c r="E5554" s="27"/>
      <c r="F5554" s="27"/>
      <c r="G5554" s="1"/>
      <c r="H5554" s="1"/>
      <c r="I5554" s="1"/>
    </row>
    <row r="5555" spans="2:9">
      <c r="B5555" s="1"/>
      <c r="C5555" s="29"/>
      <c r="D5555" s="27"/>
      <c r="E5555" s="27"/>
      <c r="F5555" s="27"/>
      <c r="G5555" s="1"/>
      <c r="H5555" s="1"/>
      <c r="I5555" s="1"/>
    </row>
    <row r="5556" spans="2:9">
      <c r="B5556" s="1"/>
      <c r="C5556" s="29"/>
      <c r="D5556" s="27"/>
      <c r="E5556" s="27"/>
      <c r="F5556" s="27"/>
      <c r="G5556" s="1"/>
      <c r="H5556" s="1"/>
      <c r="I5556" s="1"/>
    </row>
    <row r="5557" spans="2:9">
      <c r="B5557" s="1"/>
      <c r="C5557" s="29"/>
      <c r="D5557" s="27"/>
      <c r="E5557" s="27"/>
      <c r="F5557" s="27"/>
      <c r="G5557" s="1"/>
      <c r="H5557" s="1"/>
      <c r="I5557" s="1"/>
    </row>
    <row r="5558" spans="2:9">
      <c r="B5558" s="1"/>
      <c r="C5558" s="29"/>
      <c r="D5558" s="27"/>
      <c r="E5558" s="27"/>
      <c r="F5558" s="27"/>
      <c r="G5558" s="1"/>
      <c r="H5558" s="1"/>
      <c r="I5558" s="1"/>
    </row>
    <row r="5559" spans="2:9">
      <c r="B5559" s="1"/>
      <c r="C5559" s="29"/>
      <c r="D5559" s="27"/>
      <c r="E5559" s="27"/>
      <c r="F5559" s="27"/>
      <c r="G5559" s="1"/>
      <c r="H5559" s="1"/>
      <c r="I5559" s="1"/>
    </row>
    <row r="5560" spans="2:9">
      <c r="B5560" s="1"/>
      <c r="C5560" s="29"/>
      <c r="D5560" s="27"/>
      <c r="E5560" s="27"/>
      <c r="F5560" s="27"/>
      <c r="G5560" s="1"/>
      <c r="H5560" s="1"/>
      <c r="I5560" s="1"/>
    </row>
    <row r="5561" spans="2:9">
      <c r="B5561" s="1"/>
      <c r="C5561" s="29"/>
      <c r="D5561" s="27"/>
      <c r="E5561" s="27"/>
      <c r="F5561" s="27"/>
      <c r="G5561" s="1"/>
      <c r="H5561" s="1"/>
      <c r="I5561" s="1"/>
    </row>
    <row r="5562" spans="2:9">
      <c r="B5562" s="1"/>
      <c r="C5562" s="29"/>
      <c r="D5562" s="27"/>
      <c r="E5562" s="27"/>
      <c r="F5562" s="27"/>
      <c r="G5562" s="1"/>
      <c r="H5562" s="1"/>
      <c r="I5562" s="1"/>
    </row>
    <row r="5563" spans="2:9">
      <c r="B5563" s="1"/>
      <c r="C5563" s="29"/>
      <c r="D5563" s="27"/>
      <c r="E5563" s="27"/>
      <c r="F5563" s="27"/>
      <c r="G5563" s="1"/>
      <c r="H5563" s="1"/>
      <c r="I5563" s="1"/>
    </row>
    <row r="5564" spans="2:9">
      <c r="B5564" s="1"/>
      <c r="C5564" s="29"/>
      <c r="D5564" s="27"/>
      <c r="E5564" s="27"/>
      <c r="F5564" s="27"/>
      <c r="G5564" s="1"/>
      <c r="H5564" s="1"/>
      <c r="I5564" s="1"/>
    </row>
    <row r="5565" spans="2:9">
      <c r="B5565" s="1"/>
      <c r="C5565" s="29"/>
      <c r="D5565" s="27"/>
      <c r="E5565" s="27"/>
      <c r="F5565" s="27"/>
      <c r="G5565" s="1"/>
      <c r="H5565" s="1"/>
      <c r="I5565" s="1"/>
    </row>
    <row r="5566" spans="2:9">
      <c r="B5566" s="1"/>
      <c r="C5566" s="29"/>
      <c r="D5566" s="27"/>
      <c r="E5566" s="27"/>
      <c r="F5566" s="27"/>
      <c r="G5566" s="1"/>
      <c r="H5566" s="1"/>
      <c r="I5566" s="1"/>
    </row>
    <row r="5567" spans="2:9">
      <c r="B5567" s="1"/>
      <c r="C5567" s="29"/>
      <c r="D5567" s="27"/>
      <c r="E5567" s="27"/>
      <c r="F5567" s="27"/>
      <c r="G5567" s="1"/>
      <c r="H5567" s="1"/>
      <c r="I5567" s="1"/>
    </row>
    <row r="5568" spans="2:9">
      <c r="B5568" s="1"/>
      <c r="C5568" s="29"/>
      <c r="D5568" s="27"/>
      <c r="E5568" s="27"/>
      <c r="F5568" s="27"/>
      <c r="G5568" s="1"/>
      <c r="H5568" s="1"/>
      <c r="I5568" s="1"/>
    </row>
    <row r="5569" spans="2:9">
      <c r="B5569" s="1"/>
      <c r="C5569" s="29"/>
      <c r="D5569" s="27"/>
      <c r="E5569" s="27"/>
      <c r="F5569" s="27"/>
      <c r="G5569" s="1"/>
      <c r="H5569" s="1"/>
      <c r="I5569" s="1"/>
    </row>
    <row r="5570" spans="2:9">
      <c r="B5570" s="1"/>
      <c r="C5570" s="29"/>
      <c r="D5570" s="27"/>
      <c r="E5570" s="27"/>
      <c r="F5570" s="27"/>
      <c r="G5570" s="1"/>
      <c r="H5570" s="1"/>
      <c r="I5570" s="1"/>
    </row>
    <row r="5571" spans="2:9">
      <c r="B5571" s="1"/>
      <c r="C5571" s="29"/>
      <c r="D5571" s="27"/>
      <c r="E5571" s="27"/>
      <c r="F5571" s="27"/>
      <c r="G5571" s="1"/>
      <c r="H5571" s="1"/>
      <c r="I5571" s="1"/>
    </row>
    <row r="5572" spans="2:9">
      <c r="B5572" s="1"/>
      <c r="C5572" s="29"/>
      <c r="D5572" s="27"/>
      <c r="E5572" s="27"/>
      <c r="F5572" s="27"/>
      <c r="G5572" s="1"/>
      <c r="H5572" s="1"/>
      <c r="I5572" s="1"/>
    </row>
    <row r="5573" spans="2:9">
      <c r="B5573" s="1"/>
      <c r="C5573" s="29"/>
      <c r="D5573" s="27"/>
      <c r="E5573" s="27"/>
      <c r="F5573" s="27"/>
      <c r="G5573" s="1"/>
      <c r="H5573" s="1"/>
      <c r="I5573" s="1"/>
    </row>
    <row r="5574" spans="2:9">
      <c r="B5574" s="1"/>
      <c r="C5574" s="29"/>
      <c r="D5574" s="27"/>
      <c r="E5574" s="27"/>
      <c r="F5574" s="27"/>
      <c r="G5574" s="1"/>
      <c r="H5574" s="1"/>
      <c r="I5574" s="1"/>
    </row>
    <row r="5575" spans="2:9">
      <c r="B5575" s="1"/>
      <c r="C5575" s="29"/>
      <c r="D5575" s="27"/>
      <c r="E5575" s="27"/>
      <c r="F5575" s="27"/>
      <c r="G5575" s="1"/>
      <c r="H5575" s="1"/>
      <c r="I5575" s="1"/>
    </row>
    <row r="5576" spans="2:9">
      <c r="B5576" s="1"/>
      <c r="C5576" s="29"/>
      <c r="D5576" s="27"/>
      <c r="E5576" s="27"/>
      <c r="F5576" s="27"/>
      <c r="G5576" s="1"/>
      <c r="H5576" s="1"/>
      <c r="I5576" s="1"/>
    </row>
    <row r="5577" spans="2:9">
      <c r="B5577" s="1"/>
      <c r="C5577" s="29"/>
      <c r="D5577" s="27"/>
      <c r="E5577" s="27"/>
      <c r="F5577" s="27"/>
      <c r="G5577" s="1"/>
      <c r="H5577" s="1"/>
      <c r="I5577" s="1"/>
    </row>
    <row r="5578" spans="2:9">
      <c r="B5578" s="1"/>
      <c r="C5578" s="29"/>
      <c r="D5578" s="27"/>
      <c r="E5578" s="27"/>
      <c r="F5578" s="27"/>
      <c r="G5578" s="1"/>
      <c r="H5578" s="1"/>
      <c r="I5578" s="1"/>
    </row>
    <row r="5579" spans="2:9">
      <c r="B5579" s="1"/>
      <c r="C5579" s="29"/>
      <c r="D5579" s="27"/>
      <c r="E5579" s="27"/>
      <c r="F5579" s="27"/>
      <c r="G5579" s="1"/>
      <c r="H5579" s="1"/>
      <c r="I5579" s="1"/>
    </row>
    <row r="5580" spans="2:9">
      <c r="B5580" s="1"/>
      <c r="C5580" s="29"/>
      <c r="D5580" s="27"/>
      <c r="E5580" s="27"/>
      <c r="F5580" s="27"/>
      <c r="G5580" s="1"/>
      <c r="H5580" s="1"/>
      <c r="I5580" s="1"/>
    </row>
    <row r="5581" spans="2:9">
      <c r="B5581" s="1"/>
      <c r="C5581" s="29"/>
      <c r="D5581" s="27"/>
      <c r="E5581" s="27"/>
      <c r="F5581" s="27"/>
      <c r="G5581" s="1"/>
      <c r="H5581" s="1"/>
      <c r="I5581" s="1"/>
    </row>
    <row r="5582" spans="2:9">
      <c r="B5582" s="1"/>
      <c r="C5582" s="29"/>
      <c r="D5582" s="27"/>
      <c r="E5582" s="27"/>
      <c r="F5582" s="27"/>
      <c r="G5582" s="1"/>
      <c r="H5582" s="1"/>
      <c r="I5582" s="1"/>
    </row>
    <row r="5583" spans="2:9">
      <c r="B5583" s="1"/>
      <c r="C5583" s="29"/>
      <c r="D5583" s="27"/>
      <c r="E5583" s="27"/>
      <c r="F5583" s="27"/>
      <c r="G5583" s="1"/>
      <c r="H5583" s="1"/>
      <c r="I5583" s="1"/>
    </row>
    <row r="5584" spans="2:9">
      <c r="B5584" s="1"/>
      <c r="C5584" s="29"/>
      <c r="D5584" s="27"/>
      <c r="E5584" s="27"/>
      <c r="F5584" s="27"/>
      <c r="G5584" s="1"/>
      <c r="H5584" s="1"/>
      <c r="I5584" s="1"/>
    </row>
    <row r="5585" spans="2:9">
      <c r="B5585" s="1"/>
      <c r="C5585" s="29"/>
      <c r="D5585" s="27"/>
      <c r="E5585" s="27"/>
      <c r="F5585" s="27"/>
      <c r="G5585" s="1"/>
      <c r="H5585" s="1"/>
      <c r="I5585" s="1"/>
    </row>
    <row r="5586" spans="2:9">
      <c r="B5586" s="1"/>
      <c r="C5586" s="29"/>
      <c r="D5586" s="27"/>
      <c r="E5586" s="27"/>
      <c r="F5586" s="27"/>
      <c r="G5586" s="1"/>
      <c r="H5586" s="1"/>
      <c r="I5586" s="1"/>
    </row>
    <row r="5587" spans="2:9">
      <c r="B5587" s="1"/>
      <c r="C5587" s="29"/>
      <c r="D5587" s="27"/>
      <c r="E5587" s="27"/>
      <c r="F5587" s="27"/>
      <c r="G5587" s="1"/>
      <c r="H5587" s="1"/>
      <c r="I5587" s="1"/>
    </row>
    <row r="5588" spans="2:9">
      <c r="B5588" s="1"/>
      <c r="C5588" s="29"/>
      <c r="D5588" s="27"/>
      <c r="E5588" s="27"/>
      <c r="F5588" s="27"/>
      <c r="G5588" s="1"/>
      <c r="H5588" s="1"/>
      <c r="I5588" s="1"/>
    </row>
    <row r="5589" spans="2:9">
      <c r="B5589" s="1"/>
      <c r="C5589" s="29"/>
      <c r="D5589" s="27"/>
      <c r="E5589" s="27"/>
      <c r="F5589" s="27"/>
      <c r="G5589" s="1"/>
      <c r="H5589" s="1"/>
      <c r="I5589" s="1"/>
    </row>
    <row r="5590" spans="2:9">
      <c r="B5590" s="1"/>
      <c r="C5590" s="29"/>
      <c r="D5590" s="27"/>
      <c r="E5590" s="27"/>
      <c r="F5590" s="27"/>
      <c r="G5590" s="1"/>
      <c r="H5590" s="1"/>
      <c r="I5590" s="1"/>
    </row>
    <row r="5591" spans="2:9">
      <c r="B5591" s="1"/>
      <c r="C5591" s="29"/>
      <c r="D5591" s="27"/>
      <c r="E5591" s="27"/>
      <c r="F5591" s="27"/>
      <c r="G5591" s="1"/>
      <c r="H5591" s="1"/>
      <c r="I5591" s="1"/>
    </row>
    <row r="5592" spans="2:9">
      <c r="B5592" s="1"/>
      <c r="C5592" s="29"/>
      <c r="D5592" s="27"/>
      <c r="E5592" s="27"/>
      <c r="F5592" s="27"/>
      <c r="G5592" s="1"/>
      <c r="H5592" s="1"/>
      <c r="I5592" s="1"/>
    </row>
    <row r="5593" spans="2:9">
      <c r="B5593" s="1"/>
      <c r="C5593" s="29"/>
      <c r="D5593" s="27"/>
      <c r="E5593" s="27"/>
      <c r="F5593" s="27"/>
      <c r="G5593" s="1"/>
      <c r="H5593" s="1"/>
      <c r="I5593" s="1"/>
    </row>
    <row r="5594" spans="2:9">
      <c r="B5594" s="1"/>
      <c r="C5594" s="29"/>
      <c r="D5594" s="27"/>
      <c r="E5594" s="27"/>
      <c r="F5594" s="27"/>
      <c r="G5594" s="1"/>
      <c r="H5594" s="1"/>
      <c r="I5594" s="1"/>
    </row>
    <row r="5595" spans="2:9">
      <c r="B5595" s="1"/>
      <c r="C5595" s="29"/>
      <c r="D5595" s="27"/>
      <c r="E5595" s="27"/>
      <c r="F5595" s="27"/>
      <c r="G5595" s="1"/>
      <c r="H5595" s="1"/>
      <c r="I5595" s="1"/>
    </row>
    <row r="5596" spans="2:9">
      <c r="B5596" s="1"/>
      <c r="C5596" s="29"/>
      <c r="D5596" s="27"/>
      <c r="E5596" s="27"/>
      <c r="F5596" s="27"/>
      <c r="G5596" s="1"/>
      <c r="H5596" s="1"/>
      <c r="I5596" s="1"/>
    </row>
    <row r="5597" spans="2:9">
      <c r="B5597" s="1"/>
      <c r="C5597" s="29"/>
      <c r="D5597" s="27"/>
      <c r="E5597" s="27"/>
      <c r="F5597" s="27"/>
      <c r="G5597" s="1"/>
      <c r="H5597" s="1"/>
      <c r="I5597" s="1"/>
    </row>
    <row r="5598" spans="2:9">
      <c r="B5598" s="1"/>
      <c r="C5598" s="29"/>
      <c r="D5598" s="27"/>
      <c r="E5598" s="27"/>
      <c r="F5598" s="27"/>
      <c r="G5598" s="1"/>
      <c r="H5598" s="1"/>
      <c r="I5598" s="1"/>
    </row>
    <row r="5599" spans="2:9">
      <c r="B5599" s="1"/>
      <c r="C5599" s="29"/>
      <c r="D5599" s="27"/>
      <c r="E5599" s="27"/>
      <c r="F5599" s="27"/>
      <c r="G5599" s="1"/>
      <c r="H5599" s="1"/>
      <c r="I5599" s="1"/>
    </row>
    <row r="5600" spans="2:9">
      <c r="B5600" s="1"/>
      <c r="C5600" s="29"/>
      <c r="D5600" s="27"/>
      <c r="E5600" s="27"/>
      <c r="F5600" s="27"/>
      <c r="G5600" s="1"/>
      <c r="H5600" s="1"/>
      <c r="I5600" s="1"/>
    </row>
    <row r="5601" spans="2:9">
      <c r="B5601" s="1"/>
      <c r="C5601" s="29"/>
      <c r="D5601" s="27"/>
      <c r="E5601" s="27"/>
      <c r="F5601" s="27"/>
      <c r="G5601" s="1"/>
      <c r="H5601" s="1"/>
      <c r="I5601" s="1"/>
    </row>
    <row r="5602" spans="2:9">
      <c r="B5602" s="1"/>
      <c r="C5602" s="29"/>
      <c r="D5602" s="27"/>
      <c r="E5602" s="27"/>
      <c r="F5602" s="27"/>
      <c r="G5602" s="1"/>
      <c r="H5602" s="1"/>
      <c r="I5602" s="1"/>
    </row>
    <row r="5603" spans="2:9">
      <c r="B5603" s="1"/>
      <c r="C5603" s="29"/>
      <c r="D5603" s="27"/>
      <c r="E5603" s="27"/>
      <c r="F5603" s="27"/>
      <c r="G5603" s="1"/>
      <c r="H5603" s="1"/>
      <c r="I5603" s="1"/>
    </row>
    <row r="5604" spans="2:9">
      <c r="B5604" s="1"/>
      <c r="C5604" s="29"/>
      <c r="D5604" s="27"/>
      <c r="E5604" s="27"/>
      <c r="F5604" s="27"/>
      <c r="G5604" s="1"/>
      <c r="H5604" s="1"/>
      <c r="I5604" s="1"/>
    </row>
    <row r="5605" spans="2:9">
      <c r="B5605" s="1"/>
      <c r="C5605" s="29"/>
      <c r="D5605" s="27"/>
      <c r="E5605" s="27"/>
      <c r="F5605" s="27"/>
      <c r="G5605" s="1"/>
      <c r="H5605" s="1"/>
      <c r="I5605" s="1"/>
    </row>
    <row r="5606" spans="2:9">
      <c r="B5606" s="1"/>
      <c r="C5606" s="29"/>
      <c r="D5606" s="27"/>
      <c r="E5606" s="27"/>
      <c r="F5606" s="27"/>
      <c r="G5606" s="1"/>
      <c r="H5606" s="1"/>
      <c r="I5606" s="1"/>
    </row>
    <row r="5607" spans="2:9">
      <c r="B5607" s="1"/>
      <c r="C5607" s="29"/>
      <c r="D5607" s="27"/>
      <c r="E5607" s="27"/>
      <c r="F5607" s="27"/>
      <c r="G5607" s="1"/>
      <c r="H5607" s="1"/>
      <c r="I5607" s="1"/>
    </row>
    <row r="5608" spans="2:9">
      <c r="B5608" s="1"/>
      <c r="C5608" s="29"/>
      <c r="D5608" s="27"/>
      <c r="E5608" s="27"/>
      <c r="F5608" s="27"/>
      <c r="G5608" s="1"/>
      <c r="H5608" s="1"/>
      <c r="I5608" s="1"/>
    </row>
    <row r="5609" spans="2:9">
      <c r="B5609" s="1"/>
      <c r="C5609" s="29"/>
      <c r="D5609" s="27"/>
      <c r="E5609" s="27"/>
      <c r="F5609" s="27"/>
      <c r="G5609" s="1"/>
      <c r="H5609" s="1"/>
      <c r="I5609" s="1"/>
    </row>
    <row r="5610" spans="2:9">
      <c r="B5610" s="1"/>
      <c r="C5610" s="29"/>
      <c r="D5610" s="27"/>
      <c r="E5610" s="27"/>
      <c r="F5610" s="27"/>
      <c r="G5610" s="1"/>
      <c r="H5610" s="1"/>
      <c r="I5610" s="1"/>
    </row>
    <row r="5611" spans="2:9">
      <c r="B5611" s="1"/>
      <c r="C5611" s="29"/>
      <c r="D5611" s="27"/>
      <c r="E5611" s="27"/>
      <c r="F5611" s="27"/>
      <c r="G5611" s="1"/>
      <c r="H5611" s="1"/>
      <c r="I5611" s="1"/>
    </row>
    <row r="5612" spans="2:9">
      <c r="B5612" s="1"/>
      <c r="C5612" s="29"/>
      <c r="D5612" s="27"/>
      <c r="E5612" s="27"/>
      <c r="F5612" s="27"/>
      <c r="G5612" s="1"/>
      <c r="H5612" s="1"/>
      <c r="I5612" s="1"/>
    </row>
    <row r="5613" spans="2:9">
      <c r="B5613" s="1"/>
      <c r="C5613" s="29"/>
      <c r="D5613" s="27"/>
      <c r="E5613" s="27"/>
      <c r="F5613" s="27"/>
      <c r="G5613" s="1"/>
      <c r="H5613" s="1"/>
      <c r="I5613" s="1"/>
    </row>
    <row r="5614" spans="2:9">
      <c r="B5614" s="1"/>
      <c r="C5614" s="29"/>
      <c r="D5614" s="27"/>
      <c r="E5614" s="27"/>
      <c r="F5614" s="27"/>
      <c r="G5614" s="1"/>
      <c r="H5614" s="1"/>
      <c r="I5614" s="1"/>
    </row>
    <row r="5615" spans="2:9">
      <c r="B5615" s="1"/>
      <c r="C5615" s="29"/>
      <c r="D5615" s="27"/>
      <c r="E5615" s="27"/>
      <c r="F5615" s="27"/>
      <c r="G5615" s="1"/>
      <c r="H5615" s="1"/>
      <c r="I5615" s="1"/>
    </row>
    <row r="5616" spans="2:9">
      <c r="B5616" s="1"/>
      <c r="C5616" s="29"/>
      <c r="D5616" s="27"/>
      <c r="E5616" s="27"/>
      <c r="F5616" s="27"/>
      <c r="G5616" s="1"/>
      <c r="H5616" s="1"/>
      <c r="I5616" s="1"/>
    </row>
    <row r="5617" spans="2:9">
      <c r="B5617" s="1"/>
      <c r="C5617" s="29"/>
      <c r="D5617" s="27"/>
      <c r="E5617" s="27"/>
      <c r="F5617" s="27"/>
      <c r="G5617" s="1"/>
      <c r="H5617" s="1"/>
      <c r="I5617" s="1"/>
    </row>
    <row r="5618" spans="2:9">
      <c r="B5618" s="1"/>
      <c r="C5618" s="29"/>
      <c r="D5618" s="27"/>
      <c r="E5618" s="27"/>
      <c r="F5618" s="27"/>
      <c r="G5618" s="1"/>
      <c r="H5618" s="1"/>
      <c r="I5618" s="1"/>
    </row>
    <row r="5619" spans="2:9">
      <c r="B5619" s="1"/>
      <c r="C5619" s="29"/>
      <c r="D5619" s="27"/>
      <c r="E5619" s="27"/>
      <c r="F5619" s="27"/>
      <c r="G5619" s="1"/>
      <c r="H5619" s="1"/>
      <c r="I5619" s="1"/>
    </row>
    <row r="5620" spans="2:9">
      <c r="B5620" s="1"/>
      <c r="C5620" s="29"/>
      <c r="D5620" s="27"/>
      <c r="E5620" s="27"/>
      <c r="F5620" s="27"/>
      <c r="G5620" s="1"/>
      <c r="H5620" s="1"/>
      <c r="I5620" s="1"/>
    </row>
    <row r="5621" spans="2:9">
      <c r="B5621" s="1"/>
      <c r="C5621" s="29"/>
      <c r="D5621" s="27"/>
      <c r="E5621" s="27"/>
      <c r="F5621" s="27"/>
      <c r="G5621" s="1"/>
      <c r="H5621" s="1"/>
      <c r="I5621" s="1"/>
    </row>
    <row r="5622" spans="2:9">
      <c r="B5622" s="1"/>
      <c r="C5622" s="29"/>
      <c r="D5622" s="27"/>
      <c r="E5622" s="27"/>
      <c r="F5622" s="27"/>
      <c r="G5622" s="1"/>
      <c r="H5622" s="1"/>
      <c r="I5622" s="1"/>
    </row>
    <row r="5623" spans="2:9">
      <c r="B5623" s="1"/>
      <c r="C5623" s="29"/>
      <c r="D5623" s="27"/>
      <c r="E5623" s="27"/>
      <c r="F5623" s="27"/>
      <c r="G5623" s="1"/>
      <c r="H5623" s="1"/>
      <c r="I5623" s="1"/>
    </row>
    <row r="5624" spans="2:9">
      <c r="B5624" s="1"/>
      <c r="C5624" s="29"/>
      <c r="D5624" s="27"/>
      <c r="E5624" s="27"/>
      <c r="F5624" s="27"/>
      <c r="G5624" s="1"/>
      <c r="H5624" s="1"/>
      <c r="I5624" s="1"/>
    </row>
    <row r="5625" spans="2:9">
      <c r="B5625" s="1"/>
      <c r="C5625" s="29"/>
      <c r="D5625" s="27"/>
      <c r="E5625" s="27"/>
      <c r="F5625" s="27"/>
      <c r="G5625" s="1"/>
      <c r="H5625" s="1"/>
      <c r="I5625" s="1"/>
    </row>
    <row r="5626" spans="2:9">
      <c r="B5626" s="1"/>
      <c r="C5626" s="29"/>
      <c r="D5626" s="27"/>
      <c r="E5626" s="27"/>
      <c r="F5626" s="27"/>
      <c r="G5626" s="1"/>
      <c r="H5626" s="1"/>
      <c r="I5626" s="1"/>
    </row>
    <row r="5627" spans="2:9">
      <c r="B5627" s="1"/>
      <c r="C5627" s="29"/>
      <c r="D5627" s="27"/>
      <c r="E5627" s="27"/>
      <c r="F5627" s="27"/>
      <c r="G5627" s="1"/>
      <c r="H5627" s="1"/>
      <c r="I5627" s="1"/>
    </row>
    <row r="5628" spans="2:9">
      <c r="B5628" s="1"/>
      <c r="C5628" s="29"/>
      <c r="D5628" s="27"/>
      <c r="E5628" s="27"/>
      <c r="F5628" s="27"/>
      <c r="G5628" s="1"/>
      <c r="H5628" s="1"/>
      <c r="I5628" s="1"/>
    </row>
    <row r="5629" spans="2:9">
      <c r="B5629" s="1"/>
      <c r="C5629" s="29"/>
      <c r="D5629" s="27"/>
      <c r="E5629" s="27"/>
      <c r="F5629" s="27"/>
      <c r="G5629" s="1"/>
      <c r="H5629" s="1"/>
      <c r="I5629" s="1"/>
    </row>
    <row r="5630" spans="2:9">
      <c r="B5630" s="1"/>
      <c r="C5630" s="29"/>
      <c r="D5630" s="27"/>
      <c r="E5630" s="27"/>
      <c r="F5630" s="27"/>
      <c r="G5630" s="1"/>
      <c r="H5630" s="1"/>
      <c r="I5630" s="1"/>
    </row>
    <row r="5631" spans="2:9">
      <c r="B5631" s="1"/>
      <c r="C5631" s="29"/>
      <c r="D5631" s="27"/>
      <c r="E5631" s="27"/>
      <c r="F5631" s="27"/>
      <c r="G5631" s="1"/>
      <c r="H5631" s="1"/>
      <c r="I5631" s="1"/>
    </row>
    <row r="5632" spans="2:9">
      <c r="B5632" s="1"/>
      <c r="C5632" s="29"/>
      <c r="D5632" s="27"/>
      <c r="E5632" s="27"/>
      <c r="F5632" s="27"/>
      <c r="G5632" s="1"/>
      <c r="H5632" s="1"/>
      <c r="I5632" s="1"/>
    </row>
    <row r="5633" spans="2:9">
      <c r="B5633" s="1"/>
      <c r="C5633" s="29"/>
      <c r="D5633" s="27"/>
      <c r="E5633" s="27"/>
      <c r="F5633" s="27"/>
      <c r="G5633" s="1"/>
      <c r="H5633" s="1"/>
      <c r="I5633" s="1"/>
    </row>
    <row r="5634" spans="2:9">
      <c r="B5634" s="1"/>
      <c r="C5634" s="29"/>
      <c r="D5634" s="27"/>
      <c r="E5634" s="27"/>
      <c r="F5634" s="27"/>
      <c r="G5634" s="1"/>
      <c r="H5634" s="1"/>
      <c r="I5634" s="1"/>
    </row>
    <row r="5635" spans="2:9">
      <c r="B5635" s="1"/>
      <c r="C5635" s="29"/>
      <c r="D5635" s="27"/>
      <c r="E5635" s="27"/>
      <c r="F5635" s="27"/>
      <c r="G5635" s="1"/>
      <c r="H5635" s="1"/>
      <c r="I5635" s="1"/>
    </row>
    <row r="5636" spans="2:9">
      <c r="B5636" s="1"/>
      <c r="C5636" s="29"/>
      <c r="D5636" s="27"/>
      <c r="E5636" s="27"/>
      <c r="F5636" s="27"/>
      <c r="G5636" s="1"/>
      <c r="H5636" s="1"/>
      <c r="I5636" s="1"/>
    </row>
    <row r="5637" spans="2:9">
      <c r="B5637" s="1"/>
      <c r="C5637" s="29"/>
      <c r="D5637" s="27"/>
      <c r="E5637" s="27"/>
      <c r="F5637" s="27"/>
      <c r="G5637" s="1"/>
      <c r="H5637" s="1"/>
      <c r="I5637" s="1"/>
    </row>
    <row r="5638" spans="2:9">
      <c r="B5638" s="1"/>
      <c r="C5638" s="29"/>
      <c r="D5638" s="27"/>
      <c r="E5638" s="27"/>
      <c r="F5638" s="27"/>
      <c r="G5638" s="1"/>
      <c r="H5638" s="1"/>
      <c r="I5638" s="1"/>
    </row>
    <row r="5639" spans="2:9">
      <c r="B5639" s="1"/>
      <c r="C5639" s="29"/>
      <c r="D5639" s="27"/>
      <c r="E5639" s="27"/>
      <c r="F5639" s="27"/>
      <c r="G5639" s="1"/>
      <c r="H5639" s="1"/>
      <c r="I5639" s="1"/>
    </row>
    <row r="5640" spans="2:9">
      <c r="B5640" s="1"/>
      <c r="C5640" s="29"/>
      <c r="D5640" s="27"/>
      <c r="E5640" s="27"/>
      <c r="F5640" s="27"/>
      <c r="G5640" s="1"/>
      <c r="H5640" s="1"/>
      <c r="I5640" s="1"/>
    </row>
    <row r="5641" spans="2:9">
      <c r="B5641" s="1"/>
      <c r="C5641" s="29"/>
      <c r="D5641" s="27"/>
      <c r="E5641" s="27"/>
      <c r="F5641" s="27"/>
      <c r="G5641" s="1"/>
      <c r="H5641" s="1"/>
      <c r="I5641" s="1"/>
    </row>
    <row r="5642" spans="2:9">
      <c r="B5642" s="1"/>
      <c r="C5642" s="29"/>
      <c r="D5642" s="27"/>
      <c r="E5642" s="27"/>
      <c r="F5642" s="27"/>
      <c r="G5642" s="1"/>
      <c r="H5642" s="1"/>
      <c r="I5642" s="1"/>
    </row>
    <row r="5643" spans="2:9">
      <c r="B5643" s="1"/>
      <c r="C5643" s="29"/>
      <c r="D5643" s="27"/>
      <c r="E5643" s="27"/>
      <c r="F5643" s="27"/>
      <c r="G5643" s="1"/>
      <c r="H5643" s="1"/>
      <c r="I5643" s="1"/>
    </row>
    <row r="5644" spans="2:9">
      <c r="B5644" s="1"/>
      <c r="C5644" s="29"/>
      <c r="D5644" s="27"/>
      <c r="E5644" s="27"/>
      <c r="F5644" s="27"/>
      <c r="G5644" s="1"/>
      <c r="H5644" s="1"/>
      <c r="I5644" s="1"/>
    </row>
    <row r="5645" spans="2:9">
      <c r="B5645" s="1"/>
      <c r="C5645" s="29"/>
      <c r="D5645" s="27"/>
      <c r="E5645" s="27"/>
      <c r="F5645" s="27"/>
      <c r="G5645" s="1"/>
      <c r="H5645" s="1"/>
      <c r="I5645" s="1"/>
    </row>
    <row r="5646" spans="2:9">
      <c r="B5646" s="1"/>
      <c r="C5646" s="29"/>
      <c r="D5646" s="27"/>
      <c r="E5646" s="27"/>
      <c r="F5646" s="27"/>
      <c r="G5646" s="1"/>
      <c r="H5646" s="1"/>
      <c r="I5646" s="1"/>
    </row>
    <row r="5647" spans="2:9">
      <c r="B5647" s="1"/>
      <c r="C5647" s="29"/>
      <c r="D5647" s="27"/>
      <c r="E5647" s="27"/>
      <c r="F5647" s="27"/>
      <c r="G5647" s="1"/>
      <c r="H5647" s="1"/>
      <c r="I5647" s="1"/>
    </row>
    <row r="5648" spans="2:9">
      <c r="B5648" s="1"/>
      <c r="C5648" s="29"/>
      <c r="D5648" s="27"/>
      <c r="E5648" s="27"/>
      <c r="F5648" s="27"/>
      <c r="G5648" s="1"/>
      <c r="H5648" s="1"/>
      <c r="I5648" s="1"/>
    </row>
    <row r="5649" spans="2:9">
      <c r="B5649" s="1"/>
      <c r="C5649" s="29"/>
      <c r="D5649" s="27"/>
      <c r="E5649" s="27"/>
      <c r="F5649" s="27"/>
      <c r="G5649" s="1"/>
      <c r="H5649" s="1"/>
      <c r="I5649" s="1"/>
    </row>
    <row r="5650" spans="2:9">
      <c r="B5650" s="1"/>
      <c r="C5650" s="29"/>
      <c r="D5650" s="27"/>
      <c r="E5650" s="27"/>
      <c r="F5650" s="27"/>
      <c r="G5650" s="1"/>
      <c r="H5650" s="1"/>
      <c r="I5650" s="1"/>
    </row>
    <row r="5651" spans="2:9">
      <c r="B5651" s="1"/>
      <c r="C5651" s="29"/>
      <c r="D5651" s="27"/>
      <c r="E5651" s="27"/>
      <c r="F5651" s="27"/>
      <c r="G5651" s="1"/>
      <c r="H5651" s="1"/>
      <c r="I5651" s="1"/>
    </row>
    <row r="5652" spans="2:9">
      <c r="B5652" s="1"/>
      <c r="C5652" s="29"/>
      <c r="D5652" s="27"/>
      <c r="E5652" s="27"/>
      <c r="F5652" s="27"/>
      <c r="G5652" s="1"/>
      <c r="H5652" s="1"/>
      <c r="I5652" s="1"/>
    </row>
    <row r="5653" spans="2:9">
      <c r="B5653" s="1"/>
      <c r="C5653" s="29"/>
      <c r="D5653" s="27"/>
      <c r="E5653" s="27"/>
      <c r="F5653" s="27"/>
      <c r="G5653" s="1"/>
      <c r="H5653" s="1"/>
      <c r="I5653" s="1"/>
    </row>
    <row r="5654" spans="2:9">
      <c r="B5654" s="1"/>
      <c r="C5654" s="29"/>
      <c r="D5654" s="27"/>
      <c r="E5654" s="27"/>
      <c r="F5654" s="27"/>
      <c r="G5654" s="1"/>
      <c r="H5654" s="1"/>
      <c r="I5654" s="1"/>
    </row>
    <row r="5655" spans="2:9">
      <c r="B5655" s="1"/>
      <c r="C5655" s="29"/>
      <c r="D5655" s="27"/>
      <c r="E5655" s="27"/>
      <c r="F5655" s="27"/>
      <c r="G5655" s="1"/>
      <c r="H5655" s="1"/>
      <c r="I5655" s="1"/>
    </row>
    <row r="5656" spans="2:9">
      <c r="B5656" s="1"/>
      <c r="C5656" s="29"/>
      <c r="D5656" s="27"/>
      <c r="E5656" s="27"/>
      <c r="F5656" s="27"/>
      <c r="G5656" s="1"/>
      <c r="H5656" s="1"/>
      <c r="I5656" s="1"/>
    </row>
    <row r="5657" spans="2:9">
      <c r="B5657" s="1"/>
      <c r="C5657" s="29"/>
      <c r="D5657" s="27"/>
      <c r="E5657" s="27"/>
      <c r="F5657" s="27"/>
      <c r="G5657" s="1"/>
      <c r="H5657" s="1"/>
      <c r="I5657" s="1"/>
    </row>
    <row r="5658" spans="2:9">
      <c r="B5658" s="1"/>
      <c r="C5658" s="29"/>
      <c r="D5658" s="27"/>
      <c r="E5658" s="27"/>
      <c r="F5658" s="27"/>
      <c r="G5658" s="1"/>
      <c r="H5658" s="1"/>
      <c r="I5658" s="1"/>
    </row>
    <row r="5659" spans="2:9">
      <c r="B5659" s="1"/>
      <c r="C5659" s="29"/>
      <c r="D5659" s="27"/>
      <c r="E5659" s="27"/>
      <c r="F5659" s="27"/>
      <c r="G5659" s="1"/>
      <c r="H5659" s="1"/>
      <c r="I5659" s="1"/>
    </row>
    <row r="5660" spans="2:9">
      <c r="B5660" s="1"/>
      <c r="C5660" s="29"/>
      <c r="D5660" s="27"/>
      <c r="E5660" s="27"/>
      <c r="F5660" s="27"/>
      <c r="G5660" s="1"/>
      <c r="H5660" s="1"/>
      <c r="I5660" s="1"/>
    </row>
    <row r="5661" spans="2:9">
      <c r="B5661" s="1"/>
      <c r="C5661" s="29"/>
      <c r="D5661" s="27"/>
      <c r="E5661" s="27"/>
      <c r="F5661" s="27"/>
      <c r="G5661" s="1"/>
      <c r="H5661" s="1"/>
      <c r="I5661" s="1"/>
    </row>
    <row r="5662" spans="2:9">
      <c r="B5662" s="1"/>
      <c r="C5662" s="29"/>
      <c r="D5662" s="27"/>
      <c r="E5662" s="27"/>
      <c r="F5662" s="27"/>
      <c r="G5662" s="1"/>
      <c r="H5662" s="1"/>
      <c r="I5662" s="1"/>
    </row>
    <row r="5663" spans="2:9">
      <c r="B5663" s="1"/>
      <c r="C5663" s="29"/>
      <c r="D5663" s="27"/>
      <c r="E5663" s="27"/>
      <c r="F5663" s="27"/>
      <c r="G5663" s="1"/>
      <c r="H5663" s="1"/>
      <c r="I5663" s="1"/>
    </row>
    <row r="5664" spans="2:9">
      <c r="B5664" s="1"/>
      <c r="C5664" s="29"/>
      <c r="D5664" s="27"/>
      <c r="E5664" s="27"/>
      <c r="F5664" s="27"/>
      <c r="G5664" s="1"/>
      <c r="H5664" s="1"/>
      <c r="I5664" s="1"/>
    </row>
    <row r="5665" spans="2:9">
      <c r="B5665" s="1"/>
      <c r="C5665" s="29"/>
      <c r="D5665" s="27"/>
      <c r="E5665" s="27"/>
      <c r="F5665" s="27"/>
      <c r="G5665" s="1"/>
      <c r="H5665" s="1"/>
      <c r="I5665" s="1"/>
    </row>
    <row r="5666" spans="2:9">
      <c r="B5666" s="1"/>
      <c r="C5666" s="29"/>
      <c r="D5666" s="27"/>
      <c r="E5666" s="27"/>
      <c r="F5666" s="27"/>
      <c r="G5666" s="1"/>
      <c r="H5666" s="1"/>
      <c r="I5666" s="1"/>
    </row>
    <row r="5667" spans="2:9">
      <c r="B5667" s="1"/>
      <c r="C5667" s="29"/>
      <c r="D5667" s="27"/>
      <c r="E5667" s="27"/>
      <c r="F5667" s="27"/>
      <c r="G5667" s="1"/>
      <c r="H5667" s="1"/>
      <c r="I5667" s="1"/>
    </row>
    <row r="5668" spans="2:9">
      <c r="B5668" s="1"/>
      <c r="C5668" s="29"/>
      <c r="D5668" s="27"/>
      <c r="E5668" s="27"/>
      <c r="F5668" s="27"/>
      <c r="G5668" s="1"/>
      <c r="H5668" s="1"/>
      <c r="I5668" s="1"/>
    </row>
    <row r="5669" spans="2:9">
      <c r="B5669" s="1"/>
      <c r="C5669" s="29"/>
      <c r="D5669" s="27"/>
      <c r="E5669" s="27"/>
      <c r="F5669" s="27"/>
      <c r="G5669" s="1"/>
      <c r="H5669" s="1"/>
      <c r="I5669" s="1"/>
    </row>
    <row r="5670" spans="2:9">
      <c r="B5670" s="1"/>
      <c r="C5670" s="29"/>
      <c r="D5670" s="27"/>
      <c r="E5670" s="27"/>
      <c r="F5670" s="27"/>
      <c r="G5670" s="1"/>
      <c r="H5670" s="1"/>
      <c r="I5670" s="1"/>
    </row>
    <row r="5671" spans="2:9">
      <c r="B5671" s="1"/>
      <c r="C5671" s="29"/>
      <c r="D5671" s="27"/>
      <c r="E5671" s="27"/>
      <c r="F5671" s="27"/>
      <c r="G5671" s="1"/>
      <c r="H5671" s="1"/>
      <c r="I5671" s="1"/>
    </row>
    <row r="5672" spans="2:9">
      <c r="B5672" s="1"/>
      <c r="C5672" s="29"/>
      <c r="D5672" s="27"/>
      <c r="E5672" s="27"/>
      <c r="F5672" s="27"/>
      <c r="G5672" s="1"/>
      <c r="H5672" s="1"/>
      <c r="I5672" s="1"/>
    </row>
    <row r="5673" spans="2:9">
      <c r="B5673" s="1"/>
      <c r="C5673" s="29"/>
      <c r="D5673" s="27"/>
      <c r="E5673" s="27"/>
      <c r="F5673" s="27"/>
      <c r="G5673" s="1"/>
      <c r="H5673" s="1"/>
      <c r="I5673" s="1"/>
    </row>
    <row r="5674" spans="2:9">
      <c r="B5674" s="1"/>
      <c r="C5674" s="29"/>
      <c r="D5674" s="27"/>
      <c r="E5674" s="27"/>
      <c r="F5674" s="27"/>
      <c r="G5674" s="1"/>
      <c r="H5674" s="1"/>
      <c r="I5674" s="1"/>
    </row>
    <row r="5675" spans="2:9">
      <c r="B5675" s="1"/>
      <c r="C5675" s="29"/>
      <c r="D5675" s="27"/>
      <c r="E5675" s="27"/>
      <c r="F5675" s="27"/>
      <c r="G5675" s="1"/>
      <c r="H5675" s="1"/>
      <c r="I5675" s="1"/>
    </row>
    <row r="5676" spans="2:9">
      <c r="B5676" s="1"/>
      <c r="C5676" s="29"/>
      <c r="D5676" s="27"/>
      <c r="E5676" s="27"/>
      <c r="F5676" s="27"/>
      <c r="G5676" s="1"/>
      <c r="H5676" s="1"/>
      <c r="I5676" s="1"/>
    </row>
    <row r="5677" spans="2:9">
      <c r="B5677" s="1"/>
      <c r="C5677" s="29"/>
      <c r="D5677" s="27"/>
      <c r="E5677" s="27"/>
      <c r="F5677" s="27"/>
      <c r="G5677" s="1"/>
      <c r="H5677" s="1"/>
      <c r="I5677" s="1"/>
    </row>
    <row r="5678" spans="2:9">
      <c r="B5678" s="1"/>
      <c r="C5678" s="29"/>
      <c r="D5678" s="27"/>
      <c r="E5678" s="27"/>
      <c r="F5678" s="27"/>
      <c r="G5678" s="1"/>
      <c r="H5678" s="1"/>
      <c r="I5678" s="1"/>
    </row>
    <row r="5679" spans="2:9">
      <c r="B5679" s="1"/>
      <c r="C5679" s="29"/>
      <c r="D5679" s="27"/>
      <c r="E5679" s="27"/>
      <c r="F5679" s="27"/>
      <c r="G5679" s="1"/>
      <c r="H5679" s="1"/>
      <c r="I5679" s="1"/>
    </row>
    <row r="5680" spans="2:9">
      <c r="B5680" s="1"/>
      <c r="C5680" s="29"/>
      <c r="D5680" s="27"/>
      <c r="E5680" s="27"/>
      <c r="F5680" s="27"/>
      <c r="G5680" s="1"/>
      <c r="H5680" s="1"/>
      <c r="I5680" s="1"/>
    </row>
    <row r="5681" spans="2:9">
      <c r="B5681" s="1"/>
      <c r="C5681" s="29"/>
      <c r="D5681" s="27"/>
      <c r="E5681" s="27"/>
      <c r="F5681" s="27"/>
      <c r="G5681" s="1"/>
      <c r="H5681" s="1"/>
      <c r="I5681" s="1"/>
    </row>
    <row r="5682" spans="2:9">
      <c r="B5682" s="1"/>
      <c r="C5682" s="29"/>
      <c r="D5682" s="27"/>
      <c r="E5682" s="27"/>
      <c r="F5682" s="27"/>
      <c r="G5682" s="1"/>
      <c r="H5682" s="1"/>
      <c r="I5682" s="1"/>
    </row>
    <row r="5683" spans="2:9">
      <c r="B5683" s="1"/>
      <c r="C5683" s="29"/>
      <c r="D5683" s="27"/>
      <c r="E5683" s="27"/>
      <c r="F5683" s="27"/>
      <c r="G5683" s="1"/>
      <c r="H5683" s="1"/>
      <c r="I5683" s="1"/>
    </row>
    <row r="5684" spans="2:9">
      <c r="B5684" s="1"/>
      <c r="C5684" s="29"/>
      <c r="D5684" s="27"/>
      <c r="E5684" s="27"/>
      <c r="F5684" s="27"/>
      <c r="G5684" s="1"/>
      <c r="H5684" s="1"/>
      <c r="I5684" s="1"/>
    </row>
    <row r="5685" spans="2:9">
      <c r="B5685" s="1"/>
      <c r="C5685" s="29"/>
      <c r="D5685" s="27"/>
      <c r="E5685" s="27"/>
      <c r="F5685" s="27"/>
      <c r="G5685" s="1"/>
      <c r="H5685" s="1"/>
      <c r="I5685" s="1"/>
    </row>
    <row r="5686" spans="2:9">
      <c r="B5686" s="1"/>
      <c r="C5686" s="29"/>
      <c r="D5686" s="27"/>
      <c r="E5686" s="27"/>
      <c r="F5686" s="27"/>
      <c r="G5686" s="1"/>
      <c r="H5686" s="1"/>
      <c r="I5686" s="1"/>
    </row>
    <row r="5687" spans="2:9">
      <c r="B5687" s="1"/>
      <c r="C5687" s="29"/>
      <c r="D5687" s="27"/>
      <c r="E5687" s="27"/>
      <c r="F5687" s="27"/>
      <c r="G5687" s="1"/>
      <c r="H5687" s="1"/>
      <c r="I5687" s="1"/>
    </row>
    <row r="5688" spans="2:9">
      <c r="B5688" s="1"/>
      <c r="C5688" s="29"/>
      <c r="D5688" s="27"/>
      <c r="E5688" s="27"/>
      <c r="F5688" s="27"/>
      <c r="G5688" s="1"/>
      <c r="H5688" s="1"/>
      <c r="I5688" s="1"/>
    </row>
    <row r="5689" spans="2:9">
      <c r="B5689" s="1"/>
      <c r="C5689" s="29"/>
      <c r="D5689" s="27"/>
      <c r="E5689" s="27"/>
      <c r="F5689" s="27"/>
      <c r="G5689" s="1"/>
      <c r="H5689" s="1"/>
      <c r="I5689" s="1"/>
    </row>
    <row r="5690" spans="2:9">
      <c r="B5690" s="1"/>
      <c r="C5690" s="29"/>
      <c r="D5690" s="27"/>
      <c r="E5690" s="27"/>
      <c r="F5690" s="27"/>
      <c r="G5690" s="1"/>
      <c r="H5690" s="1"/>
      <c r="I5690" s="1"/>
    </row>
    <row r="5691" spans="2:9">
      <c r="B5691" s="1"/>
      <c r="C5691" s="29"/>
      <c r="D5691" s="27"/>
      <c r="E5691" s="27"/>
      <c r="F5691" s="27"/>
      <c r="G5691" s="1"/>
      <c r="H5691" s="1"/>
      <c r="I5691" s="1"/>
    </row>
    <row r="5692" spans="2:9">
      <c r="B5692" s="1"/>
      <c r="C5692" s="29"/>
      <c r="D5692" s="27"/>
      <c r="E5692" s="27"/>
      <c r="F5692" s="27"/>
      <c r="G5692" s="1"/>
      <c r="H5692" s="1"/>
      <c r="I5692" s="1"/>
    </row>
    <row r="5693" spans="2:9">
      <c r="B5693" s="1"/>
      <c r="C5693" s="29"/>
      <c r="D5693" s="27"/>
      <c r="E5693" s="27"/>
      <c r="F5693" s="27"/>
      <c r="G5693" s="1"/>
      <c r="H5693" s="1"/>
      <c r="I5693" s="1"/>
    </row>
    <row r="5694" spans="2:9">
      <c r="B5694" s="1"/>
      <c r="C5694" s="29"/>
      <c r="D5694" s="27"/>
      <c r="E5694" s="27"/>
      <c r="F5694" s="27"/>
      <c r="G5694" s="1"/>
      <c r="H5694" s="1"/>
      <c r="I5694" s="1"/>
    </row>
    <row r="5695" spans="2:9">
      <c r="B5695" s="1"/>
      <c r="C5695" s="29"/>
      <c r="D5695" s="27"/>
      <c r="E5695" s="27"/>
      <c r="F5695" s="27"/>
      <c r="G5695" s="1"/>
      <c r="H5695" s="1"/>
      <c r="I5695" s="1"/>
    </row>
    <row r="5696" spans="2:9">
      <c r="B5696" s="1"/>
      <c r="C5696" s="29"/>
      <c r="D5696" s="27"/>
      <c r="E5696" s="27"/>
      <c r="F5696" s="27"/>
      <c r="G5696" s="1"/>
      <c r="H5696" s="1"/>
      <c r="I5696" s="1"/>
    </row>
    <row r="5697" spans="2:9">
      <c r="B5697" s="1"/>
      <c r="C5697" s="29"/>
      <c r="D5697" s="27"/>
      <c r="E5697" s="27"/>
      <c r="F5697" s="27"/>
      <c r="G5697" s="1"/>
      <c r="H5697" s="1"/>
      <c r="I5697" s="1"/>
    </row>
    <row r="5698" spans="2:9">
      <c r="B5698" s="1"/>
      <c r="C5698" s="29"/>
      <c r="D5698" s="27"/>
      <c r="E5698" s="27"/>
      <c r="F5698" s="27"/>
      <c r="G5698" s="1"/>
      <c r="H5698" s="1"/>
      <c r="I5698" s="1"/>
    </row>
    <row r="5699" spans="2:9">
      <c r="B5699" s="1"/>
      <c r="C5699" s="29"/>
      <c r="D5699" s="27"/>
      <c r="E5699" s="27"/>
      <c r="F5699" s="27"/>
      <c r="G5699" s="1"/>
      <c r="H5699" s="1"/>
      <c r="I5699" s="1"/>
    </row>
    <row r="5700" spans="2:9">
      <c r="B5700" s="1"/>
      <c r="C5700" s="29"/>
      <c r="D5700" s="27"/>
      <c r="E5700" s="27"/>
      <c r="F5700" s="27"/>
      <c r="G5700" s="1"/>
      <c r="H5700" s="1"/>
      <c r="I5700" s="1"/>
    </row>
    <row r="5701" spans="2:9">
      <c r="B5701" s="1"/>
      <c r="C5701" s="29"/>
      <c r="D5701" s="27"/>
      <c r="E5701" s="27"/>
      <c r="F5701" s="27"/>
      <c r="G5701" s="1"/>
      <c r="H5701" s="1"/>
      <c r="I5701" s="1"/>
    </row>
    <row r="5702" spans="2:9">
      <c r="B5702" s="1"/>
      <c r="C5702" s="29"/>
      <c r="D5702" s="27"/>
      <c r="E5702" s="27"/>
      <c r="F5702" s="27"/>
      <c r="G5702" s="1"/>
      <c r="H5702" s="1"/>
      <c r="I5702" s="1"/>
    </row>
    <row r="5703" spans="2:9">
      <c r="B5703" s="1"/>
      <c r="C5703" s="29"/>
      <c r="D5703" s="27"/>
      <c r="E5703" s="27"/>
      <c r="F5703" s="27"/>
      <c r="G5703" s="1"/>
      <c r="H5703" s="1"/>
      <c r="I5703" s="1"/>
    </row>
    <row r="5704" spans="2:9">
      <c r="B5704" s="1"/>
      <c r="C5704" s="29"/>
      <c r="D5704" s="27"/>
      <c r="E5704" s="27"/>
      <c r="F5704" s="27"/>
      <c r="G5704" s="1"/>
      <c r="H5704" s="1"/>
      <c r="I5704" s="1"/>
    </row>
    <row r="5705" spans="2:9">
      <c r="B5705" s="1"/>
      <c r="C5705" s="29"/>
      <c r="D5705" s="27"/>
      <c r="E5705" s="27"/>
      <c r="F5705" s="27"/>
      <c r="G5705" s="1"/>
      <c r="H5705" s="1"/>
      <c r="I5705" s="1"/>
    </row>
    <row r="5706" spans="2:9">
      <c r="B5706" s="1"/>
      <c r="C5706" s="29"/>
      <c r="D5706" s="27"/>
      <c r="E5706" s="27"/>
      <c r="F5706" s="27"/>
      <c r="G5706" s="1"/>
      <c r="H5706" s="1"/>
      <c r="I5706" s="1"/>
    </row>
    <row r="5707" spans="2:9">
      <c r="B5707" s="1"/>
      <c r="C5707" s="29"/>
      <c r="D5707" s="27"/>
      <c r="E5707" s="27"/>
      <c r="F5707" s="27"/>
      <c r="G5707" s="1"/>
      <c r="H5707" s="1"/>
      <c r="I5707" s="1"/>
    </row>
    <row r="5708" spans="2:9">
      <c r="B5708" s="1"/>
      <c r="C5708" s="29"/>
      <c r="D5708" s="27"/>
      <c r="E5708" s="27"/>
      <c r="F5708" s="27"/>
      <c r="G5708" s="1"/>
      <c r="H5708" s="1"/>
      <c r="I5708" s="1"/>
    </row>
    <row r="5709" spans="2:9">
      <c r="B5709" s="1"/>
      <c r="C5709" s="29"/>
      <c r="D5709" s="27"/>
      <c r="E5709" s="27"/>
      <c r="F5709" s="27"/>
      <c r="G5709" s="1"/>
      <c r="H5709" s="1"/>
      <c r="I5709" s="1"/>
    </row>
    <row r="5710" spans="2:9">
      <c r="B5710" s="1"/>
      <c r="C5710" s="29"/>
      <c r="D5710" s="27"/>
      <c r="E5710" s="27"/>
      <c r="F5710" s="27"/>
      <c r="G5710" s="1"/>
      <c r="H5710" s="1"/>
      <c r="I5710" s="1"/>
    </row>
    <row r="5711" spans="2:9">
      <c r="B5711" s="1"/>
      <c r="C5711" s="29"/>
      <c r="D5711" s="27"/>
      <c r="E5711" s="27"/>
      <c r="F5711" s="27"/>
      <c r="G5711" s="1"/>
      <c r="H5711" s="1"/>
      <c r="I5711" s="1"/>
    </row>
    <row r="5712" spans="2:9">
      <c r="B5712" s="1"/>
      <c r="C5712" s="29"/>
      <c r="D5712" s="27"/>
      <c r="E5712" s="27"/>
      <c r="F5712" s="27"/>
      <c r="G5712" s="1"/>
      <c r="H5712" s="1"/>
      <c r="I5712" s="1"/>
    </row>
    <row r="5713" spans="2:9">
      <c r="B5713" s="1"/>
      <c r="C5713" s="29"/>
      <c r="D5713" s="27"/>
      <c r="E5713" s="27"/>
      <c r="F5713" s="27"/>
      <c r="G5713" s="1"/>
      <c r="H5713" s="1"/>
      <c r="I5713" s="1"/>
    </row>
    <row r="5714" spans="2:9">
      <c r="B5714" s="1"/>
      <c r="C5714" s="29"/>
      <c r="D5714" s="27"/>
      <c r="E5714" s="27"/>
      <c r="F5714" s="27"/>
      <c r="G5714" s="1"/>
      <c r="H5714" s="1"/>
      <c r="I5714" s="1"/>
    </row>
    <row r="5715" spans="2:9">
      <c r="B5715" s="1"/>
      <c r="C5715" s="29"/>
      <c r="D5715" s="27"/>
      <c r="E5715" s="27"/>
      <c r="F5715" s="27"/>
      <c r="G5715" s="1"/>
      <c r="H5715" s="1"/>
      <c r="I5715" s="1"/>
    </row>
    <row r="5716" spans="2:9">
      <c r="B5716" s="1"/>
      <c r="C5716" s="29"/>
      <c r="D5716" s="27"/>
      <c r="E5716" s="27"/>
      <c r="F5716" s="27"/>
      <c r="G5716" s="1"/>
      <c r="H5716" s="1"/>
      <c r="I5716" s="1"/>
    </row>
    <row r="5717" spans="2:9">
      <c r="B5717" s="1"/>
      <c r="C5717" s="29"/>
      <c r="D5717" s="27"/>
      <c r="E5717" s="27"/>
      <c r="F5717" s="27"/>
      <c r="G5717" s="1"/>
      <c r="H5717" s="1"/>
      <c r="I5717" s="1"/>
    </row>
    <row r="5718" spans="2:9">
      <c r="B5718" s="1"/>
      <c r="C5718" s="29"/>
      <c r="D5718" s="27"/>
      <c r="E5718" s="27"/>
      <c r="F5718" s="27"/>
      <c r="G5718" s="1"/>
      <c r="H5718" s="1"/>
      <c r="I5718" s="1"/>
    </row>
    <row r="5719" spans="2:9">
      <c r="B5719" s="1"/>
      <c r="C5719" s="29"/>
      <c r="D5719" s="27"/>
      <c r="E5719" s="27"/>
      <c r="F5719" s="27"/>
      <c r="G5719" s="1"/>
      <c r="H5719" s="1"/>
      <c r="I5719" s="1"/>
    </row>
    <row r="5720" spans="2:9">
      <c r="B5720" s="1"/>
      <c r="C5720" s="29"/>
      <c r="D5720" s="27"/>
      <c r="E5720" s="27"/>
      <c r="F5720" s="27"/>
      <c r="G5720" s="1"/>
      <c r="H5720" s="1"/>
      <c r="I5720" s="1"/>
    </row>
    <row r="5721" spans="2:9">
      <c r="B5721" s="1"/>
      <c r="C5721" s="29"/>
      <c r="D5721" s="27"/>
      <c r="E5721" s="27"/>
      <c r="F5721" s="27"/>
      <c r="G5721" s="1"/>
      <c r="H5721" s="1"/>
      <c r="I5721" s="1"/>
    </row>
    <row r="5722" spans="2:9">
      <c r="B5722" s="1"/>
      <c r="C5722" s="29"/>
      <c r="D5722" s="27"/>
      <c r="E5722" s="27"/>
      <c r="F5722" s="27"/>
      <c r="G5722" s="1"/>
      <c r="H5722" s="1"/>
      <c r="I5722" s="1"/>
    </row>
    <row r="5723" spans="2:9">
      <c r="B5723" s="1"/>
      <c r="C5723" s="29"/>
      <c r="D5723" s="27"/>
      <c r="E5723" s="27"/>
      <c r="F5723" s="27"/>
      <c r="G5723" s="1"/>
      <c r="H5723" s="1"/>
      <c r="I5723" s="1"/>
    </row>
    <row r="5724" spans="2:9">
      <c r="B5724" s="1"/>
      <c r="C5724" s="29"/>
      <c r="D5724" s="27"/>
      <c r="E5724" s="27"/>
      <c r="F5724" s="27"/>
      <c r="G5724" s="1"/>
      <c r="H5724" s="1"/>
      <c r="I5724" s="1"/>
    </row>
    <row r="5725" spans="2:9">
      <c r="B5725" s="1"/>
      <c r="C5725" s="29"/>
      <c r="D5725" s="27"/>
      <c r="E5725" s="27"/>
      <c r="F5725" s="27"/>
      <c r="G5725" s="1"/>
      <c r="H5725" s="1"/>
      <c r="I5725" s="1"/>
    </row>
    <row r="5726" spans="2:9">
      <c r="B5726" s="1"/>
      <c r="C5726" s="29"/>
      <c r="D5726" s="27"/>
      <c r="E5726" s="27"/>
      <c r="F5726" s="27"/>
      <c r="G5726" s="1"/>
      <c r="H5726" s="1"/>
      <c r="I5726" s="1"/>
    </row>
    <row r="5727" spans="2:9">
      <c r="B5727" s="1"/>
      <c r="C5727" s="29"/>
      <c r="D5727" s="27"/>
      <c r="E5727" s="27"/>
      <c r="F5727" s="27"/>
      <c r="G5727" s="1"/>
      <c r="H5727" s="1"/>
      <c r="I5727" s="1"/>
    </row>
    <row r="5728" spans="2:9">
      <c r="B5728" s="1"/>
      <c r="C5728" s="29"/>
      <c r="D5728" s="27"/>
      <c r="E5728" s="27"/>
      <c r="F5728" s="27"/>
      <c r="G5728" s="1"/>
      <c r="H5728" s="1"/>
      <c r="I5728" s="1"/>
    </row>
    <row r="5729" spans="2:9">
      <c r="B5729" s="1"/>
      <c r="C5729" s="29"/>
      <c r="D5729" s="27"/>
      <c r="E5729" s="27"/>
      <c r="F5729" s="27"/>
      <c r="G5729" s="1"/>
      <c r="H5729" s="1"/>
      <c r="I5729" s="1"/>
    </row>
    <row r="5730" spans="2:9">
      <c r="B5730" s="1"/>
      <c r="C5730" s="29"/>
      <c r="D5730" s="27"/>
      <c r="E5730" s="27"/>
      <c r="F5730" s="27"/>
      <c r="G5730" s="1"/>
      <c r="H5730" s="1"/>
      <c r="I5730" s="1"/>
    </row>
    <row r="5731" spans="2:9">
      <c r="B5731" s="1"/>
      <c r="C5731" s="29"/>
      <c r="D5731" s="27"/>
      <c r="E5731" s="27"/>
      <c r="F5731" s="27"/>
      <c r="G5731" s="1"/>
      <c r="H5731" s="1"/>
      <c r="I5731" s="1"/>
    </row>
    <row r="5732" spans="2:9">
      <c r="B5732" s="1"/>
      <c r="C5732" s="29"/>
      <c r="D5732" s="27"/>
      <c r="E5732" s="27"/>
      <c r="F5732" s="27"/>
      <c r="G5732" s="1"/>
      <c r="H5732" s="1"/>
      <c r="I5732" s="1"/>
    </row>
    <row r="5733" spans="2:9">
      <c r="B5733" s="1"/>
      <c r="C5733" s="29"/>
      <c r="D5733" s="27"/>
      <c r="E5733" s="27"/>
      <c r="F5733" s="27"/>
      <c r="G5733" s="1"/>
      <c r="H5733" s="1"/>
      <c r="I5733" s="1"/>
    </row>
    <row r="5734" spans="2:9">
      <c r="B5734" s="1"/>
      <c r="C5734" s="29"/>
      <c r="D5734" s="27"/>
      <c r="E5734" s="27"/>
      <c r="F5734" s="27"/>
      <c r="G5734" s="1"/>
      <c r="H5734" s="1"/>
      <c r="I5734" s="1"/>
    </row>
    <row r="5735" spans="2:9">
      <c r="B5735" s="1"/>
      <c r="C5735" s="29"/>
      <c r="D5735" s="27"/>
      <c r="E5735" s="27"/>
      <c r="F5735" s="27"/>
      <c r="G5735" s="1"/>
      <c r="H5735" s="1"/>
      <c r="I5735" s="1"/>
    </row>
    <row r="5736" spans="2:9">
      <c r="B5736" s="1"/>
      <c r="C5736" s="29"/>
      <c r="D5736" s="27"/>
      <c r="E5736" s="27"/>
      <c r="F5736" s="27"/>
      <c r="G5736" s="1"/>
      <c r="H5736" s="1"/>
      <c r="I5736" s="1"/>
    </row>
    <row r="5737" spans="2:9">
      <c r="B5737" s="1"/>
      <c r="C5737" s="29"/>
      <c r="D5737" s="27"/>
      <c r="E5737" s="27"/>
      <c r="F5737" s="27"/>
      <c r="G5737" s="1"/>
      <c r="H5737" s="1"/>
      <c r="I5737" s="1"/>
    </row>
    <row r="5738" spans="2:9">
      <c r="B5738" s="1"/>
      <c r="C5738" s="29"/>
      <c r="D5738" s="27"/>
      <c r="E5738" s="27"/>
      <c r="F5738" s="27"/>
      <c r="G5738" s="1"/>
      <c r="H5738" s="1"/>
      <c r="I5738" s="1"/>
    </row>
    <row r="5739" spans="2:9">
      <c r="B5739" s="1"/>
      <c r="C5739" s="29"/>
      <c r="D5739" s="27"/>
      <c r="E5739" s="27"/>
      <c r="F5739" s="27"/>
      <c r="G5739" s="1"/>
      <c r="H5739" s="1"/>
      <c r="I5739" s="1"/>
    </row>
    <row r="5740" spans="2:9">
      <c r="B5740" s="1"/>
      <c r="C5740" s="29"/>
      <c r="D5740" s="27"/>
      <c r="E5740" s="27"/>
      <c r="F5740" s="27"/>
      <c r="G5740" s="1"/>
      <c r="H5740" s="1"/>
      <c r="I5740" s="1"/>
    </row>
    <row r="5741" spans="2:9">
      <c r="B5741" s="1"/>
      <c r="C5741" s="29"/>
      <c r="D5741" s="27"/>
      <c r="E5741" s="27"/>
      <c r="F5741" s="27"/>
      <c r="G5741" s="1"/>
      <c r="H5741" s="1"/>
      <c r="I5741" s="1"/>
    </row>
    <row r="5742" spans="2:9">
      <c r="B5742" s="1"/>
      <c r="C5742" s="29"/>
      <c r="D5742" s="27"/>
      <c r="E5742" s="27"/>
      <c r="F5742" s="27"/>
      <c r="G5742" s="1"/>
      <c r="H5742" s="1"/>
      <c r="I5742" s="1"/>
    </row>
    <row r="5743" spans="2:9">
      <c r="B5743" s="1"/>
      <c r="C5743" s="29"/>
      <c r="D5743" s="27"/>
      <c r="E5743" s="27"/>
      <c r="F5743" s="27"/>
      <c r="G5743" s="1"/>
      <c r="H5743" s="1"/>
      <c r="I5743" s="1"/>
    </row>
    <row r="5744" spans="2:9">
      <c r="B5744" s="1"/>
      <c r="C5744" s="29"/>
      <c r="D5744" s="27"/>
      <c r="E5744" s="27"/>
      <c r="F5744" s="27"/>
      <c r="G5744" s="1"/>
      <c r="H5744" s="1"/>
      <c r="I5744" s="1"/>
    </row>
    <row r="5745" spans="2:9">
      <c r="B5745" s="1"/>
      <c r="C5745" s="29"/>
      <c r="D5745" s="27"/>
      <c r="E5745" s="27"/>
      <c r="F5745" s="27"/>
      <c r="G5745" s="1"/>
      <c r="H5745" s="1"/>
      <c r="I5745" s="1"/>
    </row>
    <row r="5746" spans="2:9">
      <c r="B5746" s="1"/>
      <c r="C5746" s="29"/>
      <c r="D5746" s="27"/>
      <c r="E5746" s="27"/>
      <c r="F5746" s="27"/>
      <c r="G5746" s="1"/>
      <c r="H5746" s="1"/>
      <c r="I5746" s="1"/>
    </row>
    <row r="5747" spans="2:9">
      <c r="B5747" s="1"/>
      <c r="C5747" s="29"/>
      <c r="D5747" s="27"/>
      <c r="E5747" s="27"/>
      <c r="F5747" s="27"/>
      <c r="G5747" s="1"/>
      <c r="H5747" s="1"/>
      <c r="I5747" s="1"/>
    </row>
    <row r="5748" spans="2:9">
      <c r="B5748" s="1"/>
      <c r="C5748" s="29"/>
      <c r="D5748" s="27"/>
      <c r="E5748" s="27"/>
      <c r="F5748" s="27"/>
      <c r="G5748" s="1"/>
      <c r="H5748" s="1"/>
      <c r="I5748" s="1"/>
    </row>
    <row r="5749" spans="2:9">
      <c r="B5749" s="1"/>
      <c r="C5749" s="29"/>
      <c r="D5749" s="27"/>
      <c r="E5749" s="27"/>
      <c r="F5749" s="27"/>
      <c r="G5749" s="1"/>
      <c r="H5749" s="1"/>
      <c r="I5749" s="1"/>
    </row>
    <row r="5750" spans="2:9">
      <c r="B5750" s="1"/>
      <c r="C5750" s="29"/>
      <c r="D5750" s="27"/>
      <c r="E5750" s="27"/>
      <c r="F5750" s="27"/>
      <c r="G5750" s="1"/>
      <c r="H5750" s="1"/>
      <c r="I5750" s="1"/>
    </row>
    <row r="5751" spans="2:9">
      <c r="B5751" s="1"/>
      <c r="C5751" s="29"/>
      <c r="D5751" s="27"/>
      <c r="E5751" s="27"/>
      <c r="F5751" s="27"/>
      <c r="G5751" s="1"/>
      <c r="H5751" s="1"/>
      <c r="I5751" s="1"/>
    </row>
    <row r="5752" spans="2:9">
      <c r="B5752" s="1"/>
      <c r="C5752" s="29"/>
      <c r="D5752" s="27"/>
      <c r="E5752" s="27"/>
      <c r="F5752" s="27"/>
      <c r="G5752" s="1"/>
      <c r="H5752" s="1"/>
      <c r="I5752" s="1"/>
    </row>
    <row r="5753" spans="2:9">
      <c r="B5753" s="1"/>
      <c r="C5753" s="29"/>
      <c r="D5753" s="27"/>
      <c r="E5753" s="27"/>
      <c r="F5753" s="27"/>
      <c r="G5753" s="1"/>
      <c r="H5753" s="1"/>
      <c r="I5753" s="1"/>
    </row>
    <row r="5754" spans="2:9">
      <c r="B5754" s="1"/>
      <c r="C5754" s="29"/>
      <c r="D5754" s="27"/>
      <c r="E5754" s="27"/>
      <c r="F5754" s="27"/>
      <c r="G5754" s="1"/>
      <c r="H5754" s="1"/>
      <c r="I5754" s="1"/>
    </row>
    <row r="5755" spans="2:9">
      <c r="B5755" s="1"/>
      <c r="C5755" s="29"/>
      <c r="D5755" s="27"/>
      <c r="E5755" s="27"/>
      <c r="F5755" s="27"/>
      <c r="G5755" s="1"/>
      <c r="H5755" s="1"/>
      <c r="I5755" s="1"/>
    </row>
    <row r="5756" spans="2:9">
      <c r="B5756" s="1"/>
      <c r="C5756" s="29"/>
      <c r="D5756" s="27"/>
      <c r="E5756" s="27"/>
      <c r="F5756" s="27"/>
      <c r="G5756" s="1"/>
      <c r="H5756" s="1"/>
      <c r="I5756" s="1"/>
    </row>
    <row r="5757" spans="2:9">
      <c r="B5757" s="1"/>
      <c r="C5757" s="29"/>
      <c r="D5757" s="27"/>
      <c r="E5757" s="27"/>
      <c r="F5757" s="27"/>
      <c r="G5757" s="1"/>
      <c r="H5757" s="1"/>
      <c r="I5757" s="1"/>
    </row>
    <row r="5758" spans="2:9">
      <c r="B5758" s="1"/>
      <c r="C5758" s="29"/>
      <c r="D5758" s="27"/>
      <c r="E5758" s="27"/>
      <c r="F5758" s="27"/>
      <c r="G5758" s="1"/>
      <c r="H5758" s="1"/>
      <c r="I5758" s="1"/>
    </row>
    <row r="5759" spans="2:9">
      <c r="B5759" s="1"/>
      <c r="C5759" s="29"/>
      <c r="D5759" s="27"/>
      <c r="E5759" s="27"/>
      <c r="F5759" s="27"/>
      <c r="G5759" s="1"/>
      <c r="H5759" s="1"/>
      <c r="I5759" s="1"/>
    </row>
    <row r="5760" spans="2:9">
      <c r="B5760" s="1"/>
      <c r="C5760" s="29"/>
      <c r="D5760" s="27"/>
      <c r="E5760" s="27"/>
      <c r="F5760" s="27"/>
      <c r="G5760" s="1"/>
      <c r="H5760" s="1"/>
      <c r="I5760" s="1"/>
    </row>
    <row r="5761" spans="2:9">
      <c r="B5761" s="1"/>
      <c r="C5761" s="29"/>
      <c r="D5761" s="27"/>
      <c r="E5761" s="27"/>
      <c r="F5761" s="27"/>
      <c r="G5761" s="1"/>
      <c r="H5761" s="1"/>
      <c r="I5761" s="1"/>
    </row>
    <row r="5762" spans="2:9">
      <c r="B5762" s="1"/>
      <c r="C5762" s="29"/>
      <c r="D5762" s="27"/>
      <c r="E5762" s="27"/>
      <c r="F5762" s="27"/>
      <c r="G5762" s="1"/>
      <c r="H5762" s="1"/>
      <c r="I5762" s="1"/>
    </row>
    <row r="5763" spans="2:9">
      <c r="B5763" s="1"/>
      <c r="C5763" s="29"/>
      <c r="D5763" s="27"/>
      <c r="E5763" s="27"/>
      <c r="F5763" s="27"/>
      <c r="G5763" s="1"/>
      <c r="H5763" s="1"/>
      <c r="I5763" s="1"/>
    </row>
    <row r="5764" spans="2:9">
      <c r="B5764" s="1"/>
      <c r="C5764" s="29"/>
      <c r="D5764" s="27"/>
      <c r="E5764" s="27"/>
      <c r="F5764" s="27"/>
      <c r="G5764" s="1"/>
      <c r="H5764" s="1"/>
      <c r="I5764" s="1"/>
    </row>
    <row r="5765" spans="2:9">
      <c r="B5765" s="1"/>
      <c r="C5765" s="29"/>
      <c r="D5765" s="27"/>
      <c r="E5765" s="27"/>
      <c r="F5765" s="27"/>
      <c r="G5765" s="1"/>
      <c r="H5765" s="1"/>
      <c r="I5765" s="1"/>
    </row>
    <row r="5766" spans="2:9">
      <c r="B5766" s="1"/>
      <c r="C5766" s="29"/>
      <c r="D5766" s="27"/>
      <c r="E5766" s="27"/>
      <c r="F5766" s="27"/>
      <c r="G5766" s="1"/>
      <c r="H5766" s="1"/>
      <c r="I5766" s="1"/>
    </row>
    <row r="5767" spans="2:9">
      <c r="B5767" s="1"/>
      <c r="C5767" s="29"/>
      <c r="D5767" s="27"/>
      <c r="E5767" s="27"/>
      <c r="F5767" s="27"/>
      <c r="G5767" s="1"/>
      <c r="H5767" s="1"/>
      <c r="I5767" s="1"/>
    </row>
    <row r="5768" spans="2:9">
      <c r="B5768" s="1"/>
      <c r="C5768" s="29"/>
      <c r="D5768" s="27"/>
      <c r="E5768" s="27"/>
      <c r="F5768" s="27"/>
      <c r="G5768" s="1"/>
      <c r="H5768" s="1"/>
      <c r="I5768" s="1"/>
    </row>
    <row r="5769" spans="2:9">
      <c r="B5769" s="1"/>
      <c r="C5769" s="29"/>
      <c r="D5769" s="27"/>
      <c r="E5769" s="27"/>
      <c r="F5769" s="27"/>
      <c r="G5769" s="1"/>
      <c r="H5769" s="1"/>
      <c r="I5769" s="1"/>
    </row>
    <row r="5770" spans="2:9">
      <c r="B5770" s="1"/>
      <c r="C5770" s="29"/>
      <c r="D5770" s="27"/>
      <c r="E5770" s="27"/>
      <c r="F5770" s="27"/>
      <c r="G5770" s="1"/>
      <c r="H5770" s="1"/>
      <c r="I5770" s="1"/>
    </row>
    <row r="5771" spans="2:9">
      <c r="B5771" s="1"/>
      <c r="C5771" s="29"/>
      <c r="D5771" s="27"/>
      <c r="E5771" s="27"/>
      <c r="F5771" s="27"/>
      <c r="G5771" s="1"/>
      <c r="H5771" s="1"/>
      <c r="I5771" s="1"/>
    </row>
    <row r="5772" spans="2:9">
      <c r="B5772" s="1"/>
      <c r="C5772" s="29"/>
      <c r="D5772" s="27"/>
      <c r="E5772" s="27"/>
      <c r="F5772" s="27"/>
      <c r="G5772" s="1"/>
      <c r="H5772" s="1"/>
      <c r="I5772" s="1"/>
    </row>
    <row r="5773" spans="2:9">
      <c r="B5773" s="1"/>
      <c r="C5773" s="29"/>
      <c r="D5773" s="27"/>
      <c r="E5773" s="27"/>
      <c r="F5773" s="27"/>
      <c r="G5773" s="1"/>
      <c r="H5773" s="1"/>
      <c r="I5773" s="1"/>
    </row>
    <row r="5774" spans="2:9">
      <c r="B5774" s="1"/>
      <c r="C5774" s="29"/>
      <c r="D5774" s="27"/>
      <c r="E5774" s="27"/>
      <c r="F5774" s="27"/>
      <c r="G5774" s="1"/>
      <c r="H5774" s="1"/>
      <c r="I5774" s="1"/>
    </row>
    <row r="5775" spans="2:9">
      <c r="B5775" s="1"/>
      <c r="C5775" s="29"/>
      <c r="D5775" s="27"/>
      <c r="E5775" s="27"/>
      <c r="F5775" s="27"/>
      <c r="G5775" s="1"/>
      <c r="H5775" s="1"/>
      <c r="I5775" s="1"/>
    </row>
    <row r="5776" spans="2:9">
      <c r="B5776" s="1"/>
      <c r="C5776" s="29"/>
      <c r="D5776" s="27"/>
      <c r="E5776" s="27"/>
      <c r="F5776" s="27"/>
      <c r="G5776" s="1"/>
      <c r="H5776" s="1"/>
      <c r="I5776" s="1"/>
    </row>
    <row r="5777" spans="2:9">
      <c r="B5777" s="1"/>
      <c r="C5777" s="29"/>
      <c r="D5777" s="27"/>
      <c r="E5777" s="27"/>
      <c r="F5777" s="27"/>
      <c r="G5777" s="1"/>
      <c r="H5777" s="1"/>
      <c r="I5777" s="1"/>
    </row>
    <row r="5778" spans="2:9">
      <c r="B5778" s="1"/>
      <c r="C5778" s="29"/>
      <c r="D5778" s="27"/>
      <c r="E5778" s="27"/>
      <c r="F5778" s="27"/>
      <c r="G5778" s="1"/>
      <c r="H5778" s="1"/>
      <c r="I5778" s="1"/>
    </row>
    <row r="5779" spans="2:9">
      <c r="B5779" s="1"/>
      <c r="C5779" s="29"/>
      <c r="D5779" s="27"/>
      <c r="E5779" s="27"/>
      <c r="F5779" s="27"/>
      <c r="G5779" s="1"/>
      <c r="H5779" s="1"/>
      <c r="I5779" s="1"/>
    </row>
    <row r="5780" spans="2:9">
      <c r="B5780" s="1"/>
      <c r="C5780" s="29"/>
      <c r="D5780" s="27"/>
      <c r="E5780" s="27"/>
      <c r="F5780" s="27"/>
      <c r="G5780" s="1"/>
      <c r="H5780" s="1"/>
      <c r="I5780" s="1"/>
    </row>
    <row r="5781" spans="2:9">
      <c r="B5781" s="1"/>
      <c r="C5781" s="29"/>
      <c r="D5781" s="27"/>
      <c r="E5781" s="27"/>
      <c r="F5781" s="27"/>
      <c r="G5781" s="1"/>
      <c r="H5781" s="1"/>
      <c r="I5781" s="1"/>
    </row>
    <row r="5782" spans="2:9">
      <c r="B5782" s="1"/>
      <c r="C5782" s="29"/>
      <c r="D5782" s="27"/>
      <c r="E5782" s="27"/>
      <c r="F5782" s="27"/>
      <c r="G5782" s="1"/>
      <c r="H5782" s="1"/>
      <c r="I5782" s="1"/>
    </row>
    <row r="5783" spans="2:9">
      <c r="B5783" s="1"/>
      <c r="C5783" s="29"/>
      <c r="D5783" s="27"/>
      <c r="E5783" s="27"/>
      <c r="F5783" s="27"/>
      <c r="G5783" s="1"/>
      <c r="H5783" s="1"/>
      <c r="I5783" s="1"/>
    </row>
    <row r="5784" spans="2:9">
      <c r="B5784" s="1"/>
      <c r="C5784" s="29"/>
      <c r="D5784" s="27"/>
      <c r="E5784" s="27"/>
      <c r="F5784" s="27"/>
      <c r="G5784" s="1"/>
      <c r="H5784" s="1"/>
      <c r="I5784" s="1"/>
    </row>
    <row r="5785" spans="2:9">
      <c r="B5785" s="1"/>
      <c r="C5785" s="29"/>
      <c r="D5785" s="27"/>
      <c r="E5785" s="27"/>
      <c r="F5785" s="27"/>
      <c r="G5785" s="1"/>
      <c r="H5785" s="1"/>
      <c r="I5785" s="1"/>
    </row>
    <row r="5786" spans="2:9">
      <c r="B5786" s="1"/>
      <c r="C5786" s="29"/>
      <c r="D5786" s="27"/>
      <c r="E5786" s="27"/>
      <c r="F5786" s="27"/>
      <c r="G5786" s="1"/>
      <c r="H5786" s="1"/>
      <c r="I5786" s="1"/>
    </row>
    <row r="5787" spans="2:9">
      <c r="B5787" s="1"/>
      <c r="C5787" s="29"/>
      <c r="D5787" s="27"/>
      <c r="E5787" s="27"/>
      <c r="F5787" s="27"/>
      <c r="G5787" s="1"/>
      <c r="H5787" s="1"/>
      <c r="I5787" s="1"/>
    </row>
    <row r="5788" spans="2:9">
      <c r="B5788" s="1"/>
      <c r="C5788" s="29"/>
      <c r="D5788" s="27"/>
      <c r="E5788" s="27"/>
      <c r="F5788" s="27"/>
      <c r="G5788" s="1"/>
      <c r="H5788" s="1"/>
      <c r="I5788" s="1"/>
    </row>
    <row r="5789" spans="2:9">
      <c r="B5789" s="1"/>
      <c r="C5789" s="29"/>
      <c r="D5789" s="27"/>
      <c r="E5789" s="27"/>
      <c r="F5789" s="27"/>
      <c r="G5789" s="1"/>
      <c r="H5789" s="1"/>
      <c r="I5789" s="1"/>
    </row>
    <row r="5790" spans="2:9">
      <c r="B5790" s="1"/>
      <c r="C5790" s="29"/>
      <c r="D5790" s="27"/>
      <c r="E5790" s="27"/>
      <c r="F5790" s="27"/>
      <c r="G5790" s="1"/>
      <c r="H5790" s="1"/>
      <c r="I5790" s="1"/>
    </row>
    <row r="5791" spans="2:9">
      <c r="B5791" s="1"/>
      <c r="C5791" s="29"/>
      <c r="D5791" s="27"/>
      <c r="E5791" s="27"/>
      <c r="F5791" s="27"/>
      <c r="G5791" s="1"/>
      <c r="H5791" s="1"/>
      <c r="I5791" s="1"/>
    </row>
    <row r="5792" spans="2:9">
      <c r="B5792" s="1"/>
      <c r="C5792" s="29"/>
      <c r="D5792" s="27"/>
      <c r="E5792" s="27"/>
      <c r="F5792" s="27"/>
      <c r="G5792" s="1"/>
      <c r="H5792" s="1"/>
      <c r="I5792" s="1"/>
    </row>
    <row r="5793" spans="2:9">
      <c r="B5793" s="1"/>
      <c r="C5793" s="29"/>
      <c r="D5793" s="27"/>
      <c r="E5793" s="27"/>
      <c r="F5793" s="27"/>
      <c r="G5793" s="1"/>
      <c r="H5793" s="1"/>
      <c r="I5793" s="1"/>
    </row>
    <row r="5794" spans="2:9">
      <c r="B5794" s="1"/>
      <c r="C5794" s="29"/>
      <c r="D5794" s="27"/>
      <c r="E5794" s="27"/>
      <c r="F5794" s="27"/>
      <c r="G5794" s="1"/>
      <c r="H5794" s="1"/>
      <c r="I5794" s="1"/>
    </row>
    <row r="5795" spans="2:9">
      <c r="B5795" s="1"/>
      <c r="C5795" s="29"/>
      <c r="D5795" s="27"/>
      <c r="E5795" s="27"/>
      <c r="F5795" s="27"/>
      <c r="G5795" s="1"/>
      <c r="H5795" s="1"/>
      <c r="I5795" s="1"/>
    </row>
    <row r="5796" spans="2:9">
      <c r="B5796" s="1"/>
      <c r="C5796" s="29"/>
      <c r="D5796" s="27"/>
      <c r="E5796" s="27"/>
      <c r="F5796" s="27"/>
      <c r="G5796" s="1"/>
      <c r="H5796" s="1"/>
      <c r="I5796" s="1"/>
    </row>
    <row r="5797" spans="2:9">
      <c r="B5797" s="1"/>
      <c r="C5797" s="29"/>
      <c r="D5797" s="27"/>
      <c r="E5797" s="27"/>
      <c r="F5797" s="27"/>
      <c r="G5797" s="1"/>
      <c r="H5797" s="1"/>
      <c r="I5797" s="1"/>
    </row>
    <row r="5798" spans="2:9">
      <c r="B5798" s="1"/>
      <c r="C5798" s="29"/>
      <c r="D5798" s="27"/>
      <c r="E5798" s="27"/>
      <c r="F5798" s="27"/>
      <c r="G5798" s="1"/>
      <c r="H5798" s="1"/>
      <c r="I5798" s="1"/>
    </row>
    <row r="5799" spans="2:9">
      <c r="B5799" s="1"/>
      <c r="C5799" s="29"/>
      <c r="D5799" s="27"/>
      <c r="E5799" s="27"/>
      <c r="F5799" s="27"/>
      <c r="G5799" s="1"/>
      <c r="H5799" s="1"/>
      <c r="I5799" s="1"/>
    </row>
    <row r="5800" spans="2:9">
      <c r="B5800" s="1"/>
      <c r="C5800" s="29"/>
      <c r="D5800" s="27"/>
      <c r="E5800" s="27"/>
      <c r="F5800" s="27"/>
      <c r="G5800" s="1"/>
      <c r="H5800" s="1"/>
      <c r="I5800" s="1"/>
    </row>
    <row r="5801" spans="2:9">
      <c r="B5801" s="1"/>
      <c r="C5801" s="29"/>
      <c r="D5801" s="27"/>
      <c r="E5801" s="27"/>
      <c r="F5801" s="27"/>
      <c r="G5801" s="1"/>
      <c r="H5801" s="1"/>
      <c r="I5801" s="1"/>
    </row>
    <row r="5802" spans="2:9">
      <c r="B5802" s="1"/>
      <c r="C5802" s="29"/>
      <c r="D5802" s="27"/>
      <c r="E5802" s="27"/>
      <c r="F5802" s="27"/>
      <c r="G5802" s="1"/>
      <c r="H5802" s="1"/>
      <c r="I5802" s="1"/>
    </row>
    <row r="5803" spans="2:9">
      <c r="B5803" s="1"/>
      <c r="C5803" s="29"/>
      <c r="D5803" s="27"/>
      <c r="E5803" s="27"/>
      <c r="F5803" s="27"/>
      <c r="G5803" s="1"/>
      <c r="H5803" s="1"/>
      <c r="I5803" s="1"/>
    </row>
    <row r="5804" spans="2:9">
      <c r="B5804" s="1"/>
      <c r="C5804" s="29"/>
      <c r="D5804" s="27"/>
      <c r="E5804" s="27"/>
      <c r="F5804" s="27"/>
      <c r="G5804" s="1"/>
      <c r="H5804" s="1"/>
      <c r="I5804" s="1"/>
    </row>
    <row r="5805" spans="2:9">
      <c r="B5805" s="1"/>
      <c r="C5805" s="29"/>
      <c r="D5805" s="27"/>
      <c r="E5805" s="27"/>
      <c r="F5805" s="27"/>
      <c r="G5805" s="1"/>
      <c r="H5805" s="1"/>
      <c r="I5805" s="1"/>
    </row>
    <row r="5806" spans="2:9">
      <c r="B5806" s="1"/>
      <c r="C5806" s="29"/>
      <c r="D5806" s="27"/>
      <c r="E5806" s="27"/>
      <c r="F5806" s="27"/>
      <c r="G5806" s="1"/>
      <c r="H5806" s="1"/>
      <c r="I5806" s="1"/>
    </row>
    <row r="5807" spans="2:9">
      <c r="B5807" s="1"/>
      <c r="C5807" s="29"/>
      <c r="D5807" s="27"/>
      <c r="E5807" s="27"/>
      <c r="F5807" s="27"/>
      <c r="G5807" s="1"/>
      <c r="H5807" s="1"/>
      <c r="I5807" s="1"/>
    </row>
    <row r="5808" spans="2:9">
      <c r="B5808" s="1"/>
      <c r="C5808" s="29"/>
      <c r="D5808" s="27"/>
      <c r="E5808" s="27"/>
      <c r="F5808" s="27"/>
      <c r="G5808" s="1"/>
      <c r="H5808" s="1"/>
      <c r="I5808" s="1"/>
    </row>
    <row r="5809" spans="2:9">
      <c r="B5809" s="1"/>
      <c r="C5809" s="29"/>
      <c r="D5809" s="27"/>
      <c r="E5809" s="27"/>
      <c r="F5809" s="27"/>
      <c r="G5809" s="1"/>
      <c r="H5809" s="1"/>
      <c r="I5809" s="1"/>
    </row>
    <row r="5810" spans="2:9">
      <c r="B5810" s="1"/>
      <c r="C5810" s="29"/>
      <c r="D5810" s="27"/>
      <c r="E5810" s="27"/>
      <c r="F5810" s="27"/>
      <c r="G5810" s="1"/>
      <c r="H5810" s="1"/>
      <c r="I5810" s="1"/>
    </row>
    <row r="5811" spans="2:9">
      <c r="B5811" s="1"/>
      <c r="C5811" s="29"/>
      <c r="D5811" s="27"/>
      <c r="E5811" s="27"/>
      <c r="F5811" s="27"/>
      <c r="G5811" s="1"/>
      <c r="H5811" s="1"/>
      <c r="I5811" s="1"/>
    </row>
    <row r="5812" spans="2:9">
      <c r="B5812" s="1"/>
      <c r="C5812" s="29"/>
      <c r="D5812" s="27"/>
      <c r="E5812" s="27"/>
      <c r="F5812" s="27"/>
      <c r="G5812" s="1"/>
      <c r="H5812" s="1"/>
      <c r="I5812" s="1"/>
    </row>
    <row r="5813" spans="2:9">
      <c r="B5813" s="1"/>
      <c r="C5813" s="29"/>
      <c r="D5813" s="27"/>
      <c r="E5813" s="27"/>
      <c r="F5813" s="27"/>
      <c r="G5813" s="1"/>
      <c r="H5813" s="1"/>
      <c r="I5813" s="1"/>
    </row>
    <row r="5814" spans="2:9">
      <c r="B5814" s="1"/>
      <c r="C5814" s="29"/>
      <c r="D5814" s="27"/>
      <c r="E5814" s="27"/>
      <c r="F5814" s="27"/>
      <c r="G5814" s="1"/>
      <c r="H5814" s="1"/>
      <c r="I5814" s="1"/>
    </row>
    <row r="5815" spans="2:9">
      <c r="B5815" s="1"/>
      <c r="C5815" s="29"/>
      <c r="D5815" s="27"/>
      <c r="E5815" s="27"/>
      <c r="F5815" s="27"/>
      <c r="G5815" s="1"/>
      <c r="H5815" s="1"/>
      <c r="I5815" s="1"/>
    </row>
    <row r="5816" spans="2:9">
      <c r="B5816" s="1"/>
      <c r="C5816" s="29"/>
      <c r="D5816" s="27"/>
      <c r="E5816" s="27"/>
      <c r="F5816" s="27"/>
      <c r="G5816" s="1"/>
      <c r="H5816" s="1"/>
      <c r="I5816" s="1"/>
    </row>
    <row r="5817" spans="2:9">
      <c r="B5817" s="1"/>
      <c r="C5817" s="29"/>
      <c r="D5817" s="27"/>
      <c r="E5817" s="27"/>
      <c r="F5817" s="27"/>
      <c r="G5817" s="1"/>
      <c r="H5817" s="1"/>
      <c r="I5817" s="1"/>
    </row>
    <row r="5818" spans="2:9">
      <c r="B5818" s="1"/>
      <c r="C5818" s="29"/>
      <c r="D5818" s="27"/>
      <c r="E5818" s="27"/>
      <c r="F5818" s="27"/>
      <c r="G5818" s="1"/>
      <c r="H5818" s="1"/>
      <c r="I5818" s="1"/>
    </row>
    <row r="5819" spans="2:9">
      <c r="B5819" s="1"/>
      <c r="C5819" s="29"/>
      <c r="D5819" s="27"/>
      <c r="E5819" s="27"/>
      <c r="F5819" s="27"/>
      <c r="G5819" s="1"/>
      <c r="H5819" s="1"/>
      <c r="I5819" s="1"/>
    </row>
    <row r="5820" spans="2:9">
      <c r="B5820" s="1"/>
      <c r="C5820" s="29"/>
      <c r="D5820" s="27"/>
      <c r="E5820" s="27"/>
      <c r="F5820" s="27"/>
      <c r="G5820" s="1"/>
      <c r="H5820" s="1"/>
      <c r="I5820" s="1"/>
    </row>
    <row r="5821" spans="2:9">
      <c r="B5821" s="1"/>
      <c r="C5821" s="29"/>
      <c r="D5821" s="27"/>
      <c r="E5821" s="27"/>
      <c r="F5821" s="27"/>
      <c r="G5821" s="1"/>
      <c r="H5821" s="1"/>
      <c r="I5821" s="1"/>
    </row>
    <row r="5822" spans="2:9">
      <c r="B5822" s="1"/>
      <c r="C5822" s="29"/>
      <c r="D5822" s="27"/>
      <c r="E5822" s="27"/>
      <c r="F5822" s="27"/>
      <c r="G5822" s="1"/>
      <c r="H5822" s="1"/>
      <c r="I5822" s="1"/>
    </row>
    <row r="5823" spans="2:9">
      <c r="B5823" s="1"/>
      <c r="C5823" s="29"/>
      <c r="D5823" s="27"/>
      <c r="E5823" s="27"/>
      <c r="F5823" s="27"/>
      <c r="G5823" s="1"/>
      <c r="H5823" s="1"/>
      <c r="I5823" s="1"/>
    </row>
    <row r="5824" spans="2:9">
      <c r="B5824" s="1"/>
      <c r="C5824" s="29"/>
      <c r="D5824" s="27"/>
      <c r="E5824" s="27"/>
      <c r="F5824" s="27"/>
      <c r="G5824" s="1"/>
      <c r="H5824" s="1"/>
      <c r="I5824" s="1"/>
    </row>
    <row r="5825" spans="2:9">
      <c r="B5825" s="1"/>
      <c r="C5825" s="29"/>
      <c r="D5825" s="27"/>
      <c r="E5825" s="27"/>
      <c r="F5825" s="27"/>
      <c r="G5825" s="1"/>
      <c r="H5825" s="1"/>
      <c r="I5825" s="1"/>
    </row>
    <row r="5826" spans="2:9">
      <c r="B5826" s="1"/>
      <c r="C5826" s="29"/>
      <c r="D5826" s="27"/>
      <c r="E5826" s="27"/>
      <c r="F5826" s="27"/>
      <c r="G5826" s="1"/>
      <c r="H5826" s="1"/>
      <c r="I5826" s="1"/>
    </row>
    <row r="5827" spans="2:9">
      <c r="B5827" s="1"/>
      <c r="C5827" s="29"/>
      <c r="D5827" s="27"/>
      <c r="E5827" s="27"/>
      <c r="F5827" s="27"/>
      <c r="G5827" s="1"/>
      <c r="H5827" s="1"/>
      <c r="I5827" s="1"/>
    </row>
    <row r="5828" spans="2:9">
      <c r="B5828" s="1"/>
      <c r="C5828" s="29"/>
      <c r="D5828" s="27"/>
      <c r="E5828" s="27"/>
      <c r="F5828" s="27"/>
      <c r="G5828" s="1"/>
      <c r="H5828" s="1"/>
      <c r="I5828" s="1"/>
    </row>
    <row r="5829" spans="2:9">
      <c r="B5829" s="1"/>
      <c r="C5829" s="29"/>
      <c r="D5829" s="27"/>
      <c r="E5829" s="27"/>
      <c r="F5829" s="27"/>
      <c r="G5829" s="1"/>
      <c r="H5829" s="1"/>
      <c r="I5829" s="1"/>
    </row>
    <row r="5830" spans="2:9">
      <c r="B5830" s="1"/>
      <c r="C5830" s="29"/>
      <c r="D5830" s="27"/>
      <c r="E5830" s="27"/>
      <c r="F5830" s="27"/>
      <c r="G5830" s="1"/>
      <c r="H5830" s="1"/>
      <c r="I5830" s="1"/>
    </row>
    <row r="5831" spans="2:9">
      <c r="B5831" s="1"/>
      <c r="C5831" s="29"/>
      <c r="D5831" s="27"/>
      <c r="E5831" s="27"/>
      <c r="F5831" s="27"/>
      <c r="G5831" s="1"/>
      <c r="H5831" s="1"/>
      <c r="I5831" s="1"/>
    </row>
    <row r="5832" spans="2:9">
      <c r="B5832" s="1"/>
      <c r="C5832" s="29"/>
      <c r="D5832" s="27"/>
      <c r="E5832" s="27"/>
      <c r="F5832" s="27"/>
      <c r="G5832" s="1"/>
      <c r="H5832" s="1"/>
      <c r="I5832" s="1"/>
    </row>
    <row r="5833" spans="2:9">
      <c r="B5833" s="1"/>
      <c r="C5833" s="29"/>
      <c r="D5833" s="27"/>
      <c r="E5833" s="27"/>
      <c r="F5833" s="27"/>
      <c r="G5833" s="1"/>
      <c r="H5833" s="1"/>
      <c r="I5833" s="1"/>
    </row>
    <row r="5834" spans="2:9">
      <c r="B5834" s="1"/>
      <c r="C5834" s="29"/>
      <c r="D5834" s="27"/>
      <c r="E5834" s="27"/>
      <c r="F5834" s="27"/>
      <c r="G5834" s="1"/>
      <c r="H5834" s="1"/>
      <c r="I5834" s="1"/>
    </row>
    <row r="5835" spans="2:9">
      <c r="B5835" s="1"/>
      <c r="C5835" s="29"/>
      <c r="D5835" s="27"/>
      <c r="E5835" s="27"/>
      <c r="F5835" s="27"/>
      <c r="G5835" s="1"/>
      <c r="H5835" s="1"/>
      <c r="I5835" s="1"/>
    </row>
    <row r="5836" spans="2:9">
      <c r="B5836" s="1"/>
      <c r="C5836" s="29"/>
      <c r="D5836" s="27"/>
      <c r="E5836" s="27"/>
      <c r="F5836" s="27"/>
      <c r="G5836" s="1"/>
      <c r="H5836" s="1"/>
      <c r="I5836" s="1"/>
    </row>
    <row r="5837" spans="2:9">
      <c r="B5837" s="1"/>
      <c r="C5837" s="29"/>
      <c r="D5837" s="27"/>
      <c r="E5837" s="27"/>
      <c r="F5837" s="27"/>
      <c r="G5837" s="1"/>
      <c r="H5837" s="1"/>
      <c r="I5837" s="1"/>
    </row>
    <row r="5838" spans="2:9">
      <c r="B5838" s="1"/>
      <c r="C5838" s="29"/>
      <c r="D5838" s="27"/>
      <c r="E5838" s="27"/>
      <c r="F5838" s="27"/>
      <c r="G5838" s="1"/>
      <c r="H5838" s="1"/>
      <c r="I5838" s="1"/>
    </row>
    <row r="5839" spans="2:9">
      <c r="B5839" s="1"/>
      <c r="C5839" s="29"/>
      <c r="D5839" s="27"/>
      <c r="E5839" s="27"/>
      <c r="F5839" s="27"/>
      <c r="G5839" s="1"/>
      <c r="H5839" s="1"/>
      <c r="I5839" s="1"/>
    </row>
    <row r="5840" spans="2:9">
      <c r="B5840" s="1"/>
      <c r="C5840" s="29"/>
      <c r="D5840" s="27"/>
      <c r="E5840" s="27"/>
      <c r="F5840" s="27"/>
      <c r="G5840" s="1"/>
      <c r="H5840" s="1"/>
      <c r="I5840" s="1"/>
    </row>
    <row r="5841" spans="2:9">
      <c r="B5841" s="1"/>
      <c r="C5841" s="29"/>
      <c r="D5841" s="27"/>
      <c r="E5841" s="27"/>
      <c r="F5841" s="27"/>
      <c r="G5841" s="1"/>
      <c r="H5841" s="1"/>
      <c r="I5841" s="1"/>
    </row>
    <row r="5842" spans="2:9">
      <c r="B5842" s="1"/>
      <c r="C5842" s="29"/>
      <c r="D5842" s="27"/>
      <c r="E5842" s="27"/>
      <c r="F5842" s="27"/>
      <c r="G5842" s="1"/>
      <c r="H5842" s="1"/>
      <c r="I5842" s="1"/>
    </row>
    <row r="5843" spans="2:9">
      <c r="B5843" s="1"/>
      <c r="C5843" s="29"/>
      <c r="D5843" s="27"/>
      <c r="E5843" s="27"/>
      <c r="F5843" s="27"/>
      <c r="G5843" s="1"/>
      <c r="H5843" s="1"/>
      <c r="I5843" s="1"/>
    </row>
    <row r="5844" spans="2:9">
      <c r="B5844" s="1"/>
      <c r="C5844" s="29"/>
      <c r="D5844" s="27"/>
      <c r="E5844" s="27"/>
      <c r="F5844" s="27"/>
      <c r="G5844" s="1"/>
      <c r="H5844" s="1"/>
      <c r="I5844" s="1"/>
    </row>
    <row r="5845" spans="2:9">
      <c r="B5845" s="1"/>
      <c r="C5845" s="29"/>
      <c r="D5845" s="27"/>
      <c r="E5845" s="27"/>
      <c r="F5845" s="27"/>
      <c r="G5845" s="1"/>
      <c r="H5845" s="1"/>
      <c r="I5845" s="1"/>
    </row>
    <row r="5846" spans="2:9">
      <c r="B5846" s="1"/>
      <c r="C5846" s="29"/>
      <c r="D5846" s="27"/>
      <c r="E5846" s="27"/>
      <c r="F5846" s="27"/>
      <c r="G5846" s="1"/>
      <c r="H5846" s="1"/>
      <c r="I5846" s="1"/>
    </row>
    <row r="5847" spans="2:9">
      <c r="B5847" s="1"/>
      <c r="C5847" s="29"/>
      <c r="D5847" s="27"/>
      <c r="E5847" s="27"/>
      <c r="F5847" s="27"/>
      <c r="G5847" s="1"/>
      <c r="H5847" s="1"/>
      <c r="I5847" s="1"/>
    </row>
    <row r="5848" spans="2:9">
      <c r="B5848" s="1"/>
      <c r="C5848" s="29"/>
      <c r="D5848" s="27"/>
      <c r="E5848" s="27"/>
      <c r="F5848" s="27"/>
      <c r="G5848" s="1"/>
      <c r="H5848" s="1"/>
      <c r="I5848" s="1"/>
    </row>
    <row r="5849" spans="2:9">
      <c r="B5849" s="1"/>
      <c r="C5849" s="29"/>
      <c r="D5849" s="27"/>
      <c r="E5849" s="27"/>
      <c r="F5849" s="27"/>
      <c r="G5849" s="1"/>
      <c r="H5849" s="1"/>
      <c r="I5849" s="1"/>
    </row>
    <row r="5850" spans="2:9">
      <c r="B5850" s="1"/>
      <c r="C5850" s="29"/>
      <c r="D5850" s="27"/>
      <c r="E5850" s="27"/>
      <c r="F5850" s="27"/>
      <c r="G5850" s="1"/>
      <c r="H5850" s="1"/>
      <c r="I5850" s="1"/>
    </row>
    <row r="5851" spans="2:9">
      <c r="B5851" s="1"/>
      <c r="C5851" s="29"/>
      <c r="D5851" s="27"/>
      <c r="E5851" s="27"/>
      <c r="F5851" s="27"/>
      <c r="G5851" s="1"/>
      <c r="H5851" s="1"/>
      <c r="I5851" s="1"/>
    </row>
    <row r="5852" spans="2:9">
      <c r="B5852" s="1"/>
      <c r="C5852" s="29"/>
      <c r="D5852" s="27"/>
      <c r="E5852" s="27"/>
      <c r="F5852" s="27"/>
      <c r="G5852" s="1"/>
      <c r="H5852" s="1"/>
      <c r="I5852" s="1"/>
    </row>
    <row r="5853" spans="2:9">
      <c r="B5853" s="1"/>
      <c r="C5853" s="29"/>
      <c r="D5853" s="27"/>
      <c r="E5853" s="27"/>
      <c r="F5853" s="27"/>
      <c r="G5853" s="1"/>
      <c r="H5853" s="1"/>
      <c r="I5853" s="1"/>
    </row>
    <row r="5854" spans="2:9">
      <c r="B5854" s="1"/>
      <c r="C5854" s="29"/>
      <c r="D5854" s="27"/>
      <c r="E5854" s="27"/>
      <c r="F5854" s="27"/>
      <c r="G5854" s="1"/>
      <c r="H5854" s="1"/>
      <c r="I5854" s="1"/>
    </row>
    <row r="5855" spans="2:9">
      <c r="B5855" s="1"/>
      <c r="C5855" s="29"/>
      <c r="D5855" s="27"/>
      <c r="E5855" s="27"/>
      <c r="F5855" s="27"/>
      <c r="G5855" s="1"/>
      <c r="H5855" s="1"/>
      <c r="I5855" s="1"/>
    </row>
    <row r="5856" spans="2:9">
      <c r="B5856" s="1"/>
      <c r="C5856" s="29"/>
      <c r="D5856" s="27"/>
      <c r="E5856" s="27"/>
      <c r="F5856" s="27"/>
      <c r="G5856" s="1"/>
      <c r="H5856" s="1"/>
      <c r="I5856" s="1"/>
    </row>
    <row r="5857" spans="2:9">
      <c r="B5857" s="1"/>
      <c r="C5857" s="29"/>
      <c r="D5857" s="27"/>
      <c r="E5857" s="27"/>
      <c r="F5857" s="27"/>
      <c r="G5857" s="1"/>
      <c r="H5857" s="1"/>
      <c r="I5857" s="1"/>
    </row>
    <row r="5858" spans="2:9">
      <c r="B5858" s="1"/>
      <c r="C5858" s="29"/>
      <c r="D5858" s="27"/>
      <c r="E5858" s="27"/>
      <c r="F5858" s="27"/>
      <c r="G5858" s="1"/>
      <c r="H5858" s="1"/>
      <c r="I5858" s="1"/>
    </row>
    <row r="5859" spans="2:9">
      <c r="B5859" s="1"/>
      <c r="C5859" s="29"/>
      <c r="D5859" s="27"/>
      <c r="E5859" s="27"/>
      <c r="F5859" s="27"/>
      <c r="G5859" s="1"/>
      <c r="H5859" s="1"/>
      <c r="I5859" s="1"/>
    </row>
    <row r="5860" spans="2:9">
      <c r="B5860" s="1"/>
      <c r="C5860" s="29"/>
      <c r="D5860" s="27"/>
      <c r="E5860" s="27"/>
      <c r="F5860" s="27"/>
      <c r="G5860" s="1"/>
      <c r="H5860" s="1"/>
      <c r="I5860" s="1"/>
    </row>
    <row r="5861" spans="2:9">
      <c r="B5861" s="1"/>
      <c r="C5861" s="29"/>
      <c r="D5861" s="27"/>
      <c r="E5861" s="27"/>
      <c r="F5861" s="27"/>
      <c r="G5861" s="1"/>
      <c r="H5861" s="1"/>
      <c r="I5861" s="1"/>
    </row>
    <row r="5862" spans="2:9">
      <c r="B5862" s="1"/>
      <c r="C5862" s="29"/>
      <c r="D5862" s="27"/>
      <c r="E5862" s="27"/>
      <c r="F5862" s="27"/>
      <c r="G5862" s="1"/>
      <c r="H5862" s="1"/>
      <c r="I5862" s="1"/>
    </row>
    <row r="5863" spans="2:9">
      <c r="B5863" s="1"/>
      <c r="C5863" s="29"/>
      <c r="D5863" s="27"/>
      <c r="E5863" s="27"/>
      <c r="F5863" s="27"/>
      <c r="G5863" s="1"/>
      <c r="H5863" s="1"/>
      <c r="I5863" s="1"/>
    </row>
    <row r="5864" spans="2:9">
      <c r="B5864" s="1"/>
      <c r="C5864" s="29"/>
      <c r="D5864" s="27"/>
      <c r="E5864" s="27"/>
      <c r="F5864" s="27"/>
      <c r="G5864" s="1"/>
      <c r="H5864" s="1"/>
      <c r="I5864" s="1"/>
    </row>
    <row r="5865" spans="2:9">
      <c r="B5865" s="1"/>
      <c r="C5865" s="29"/>
      <c r="D5865" s="27"/>
      <c r="E5865" s="27"/>
      <c r="F5865" s="27"/>
      <c r="G5865" s="1"/>
      <c r="H5865" s="1"/>
      <c r="I5865" s="1"/>
    </row>
    <row r="5866" spans="2:9">
      <c r="B5866" s="1"/>
      <c r="C5866" s="29"/>
      <c r="D5866" s="27"/>
      <c r="E5866" s="27"/>
      <c r="F5866" s="27"/>
      <c r="G5866" s="1"/>
      <c r="H5866" s="1"/>
      <c r="I5866" s="1"/>
    </row>
    <row r="5867" spans="2:9">
      <c r="B5867" s="1"/>
      <c r="C5867" s="29"/>
      <c r="D5867" s="27"/>
      <c r="E5867" s="27"/>
      <c r="F5867" s="27"/>
      <c r="G5867" s="1"/>
      <c r="H5867" s="1"/>
      <c r="I5867" s="1"/>
    </row>
    <row r="5868" spans="2:9">
      <c r="B5868" s="1"/>
      <c r="C5868" s="29"/>
      <c r="D5868" s="27"/>
      <c r="E5868" s="27"/>
      <c r="F5868" s="27"/>
      <c r="G5868" s="1"/>
      <c r="H5868" s="1"/>
      <c r="I5868" s="1"/>
    </row>
    <row r="5869" spans="2:9">
      <c r="B5869" s="1"/>
      <c r="C5869" s="29"/>
      <c r="D5869" s="27"/>
      <c r="E5869" s="27"/>
      <c r="F5869" s="27"/>
      <c r="G5869" s="1"/>
      <c r="H5869" s="1"/>
      <c r="I5869" s="1"/>
    </row>
    <row r="5870" spans="2:9">
      <c r="B5870" s="1"/>
      <c r="C5870" s="29"/>
      <c r="D5870" s="27"/>
      <c r="E5870" s="27"/>
      <c r="F5870" s="27"/>
      <c r="G5870" s="1"/>
      <c r="H5870" s="1"/>
      <c r="I5870" s="1"/>
    </row>
    <row r="5871" spans="2:9">
      <c r="B5871" s="1"/>
      <c r="C5871" s="29"/>
      <c r="D5871" s="27"/>
      <c r="E5871" s="27"/>
      <c r="F5871" s="27"/>
      <c r="G5871" s="1"/>
      <c r="H5871" s="1"/>
      <c r="I5871" s="1"/>
    </row>
    <row r="5872" spans="2:9">
      <c r="B5872" s="1"/>
      <c r="C5872" s="29"/>
      <c r="D5872" s="27"/>
      <c r="E5872" s="27"/>
      <c r="F5872" s="27"/>
      <c r="G5872" s="1"/>
      <c r="H5872" s="1"/>
      <c r="I5872" s="1"/>
    </row>
    <row r="5873" spans="2:9">
      <c r="B5873" s="1"/>
      <c r="C5873" s="29"/>
      <c r="D5873" s="27"/>
      <c r="E5873" s="27"/>
      <c r="F5873" s="27"/>
      <c r="G5873" s="1"/>
      <c r="H5873" s="1"/>
      <c r="I5873" s="1"/>
    </row>
    <row r="5874" spans="2:9">
      <c r="B5874" s="1"/>
      <c r="C5874" s="29"/>
      <c r="D5874" s="27"/>
      <c r="E5874" s="27"/>
      <c r="F5874" s="27"/>
      <c r="G5874" s="1"/>
      <c r="H5874" s="1"/>
      <c r="I5874" s="1"/>
    </row>
    <row r="5875" spans="2:9">
      <c r="B5875" s="1"/>
      <c r="C5875" s="29"/>
      <c r="D5875" s="27"/>
      <c r="E5875" s="27"/>
      <c r="F5875" s="27"/>
      <c r="G5875" s="1"/>
      <c r="H5875" s="1"/>
      <c r="I5875" s="1"/>
    </row>
    <row r="5876" spans="2:9">
      <c r="B5876" s="1"/>
      <c r="C5876" s="29"/>
      <c r="D5876" s="27"/>
      <c r="E5876" s="27"/>
      <c r="F5876" s="27"/>
      <c r="G5876" s="1"/>
      <c r="H5876" s="1"/>
      <c r="I5876" s="1"/>
    </row>
    <row r="5877" spans="2:9">
      <c r="B5877" s="1"/>
      <c r="C5877" s="29"/>
      <c r="D5877" s="27"/>
      <c r="E5877" s="27"/>
      <c r="F5877" s="27"/>
      <c r="G5877" s="1"/>
      <c r="H5877" s="1"/>
      <c r="I5877" s="1"/>
    </row>
    <row r="5878" spans="2:9">
      <c r="B5878" s="1"/>
      <c r="C5878" s="29"/>
      <c r="D5878" s="27"/>
      <c r="E5878" s="27"/>
      <c r="F5878" s="27"/>
      <c r="G5878" s="1"/>
      <c r="H5878" s="1"/>
      <c r="I5878" s="1"/>
    </row>
    <row r="5879" spans="2:9">
      <c r="B5879" s="1"/>
      <c r="C5879" s="29"/>
      <c r="D5879" s="27"/>
      <c r="E5879" s="27"/>
      <c r="F5879" s="27"/>
      <c r="G5879" s="1"/>
      <c r="H5879" s="1"/>
      <c r="I5879" s="1"/>
    </row>
    <row r="5880" spans="2:9">
      <c r="B5880" s="1"/>
      <c r="C5880" s="29"/>
      <c r="D5880" s="27"/>
      <c r="E5880" s="27"/>
      <c r="F5880" s="27"/>
      <c r="G5880" s="1"/>
      <c r="H5880" s="1"/>
      <c r="I5880" s="1"/>
    </row>
    <row r="5881" spans="2:9">
      <c r="B5881" s="1"/>
      <c r="C5881" s="29"/>
      <c r="D5881" s="27"/>
      <c r="E5881" s="27"/>
      <c r="F5881" s="27"/>
      <c r="G5881" s="1"/>
      <c r="H5881" s="1"/>
      <c r="I5881" s="1"/>
    </row>
    <row r="5882" spans="2:9">
      <c r="B5882" s="1"/>
      <c r="C5882" s="29"/>
      <c r="D5882" s="27"/>
      <c r="E5882" s="27"/>
      <c r="F5882" s="27"/>
      <c r="G5882" s="1"/>
      <c r="H5882" s="1"/>
      <c r="I5882" s="1"/>
    </row>
    <row r="5883" spans="2:9">
      <c r="B5883" s="1"/>
      <c r="C5883" s="29"/>
      <c r="D5883" s="27"/>
      <c r="E5883" s="27"/>
      <c r="F5883" s="27"/>
      <c r="G5883" s="1"/>
      <c r="H5883" s="1"/>
      <c r="I5883" s="1"/>
    </row>
    <row r="5884" spans="2:9">
      <c r="B5884" s="1"/>
      <c r="C5884" s="29"/>
      <c r="D5884" s="27"/>
      <c r="E5884" s="27"/>
      <c r="F5884" s="27"/>
      <c r="G5884" s="1"/>
      <c r="H5884" s="1"/>
      <c r="I5884" s="1"/>
    </row>
    <row r="5885" spans="2:9">
      <c r="B5885" s="1"/>
      <c r="C5885" s="29"/>
      <c r="D5885" s="27"/>
      <c r="E5885" s="27"/>
      <c r="F5885" s="27"/>
      <c r="G5885" s="1"/>
      <c r="H5885" s="1"/>
      <c r="I5885" s="1"/>
    </row>
    <row r="5886" spans="2:9">
      <c r="B5886" s="1"/>
      <c r="C5886" s="29"/>
      <c r="D5886" s="27"/>
      <c r="E5886" s="27"/>
      <c r="F5886" s="27"/>
      <c r="G5886" s="1"/>
      <c r="H5886" s="1"/>
      <c r="I5886" s="1"/>
    </row>
    <row r="5887" spans="2:9">
      <c r="B5887" s="1"/>
      <c r="C5887" s="29"/>
      <c r="D5887" s="27"/>
      <c r="E5887" s="27"/>
      <c r="F5887" s="27"/>
      <c r="G5887" s="1"/>
      <c r="H5887" s="1"/>
      <c r="I5887" s="1"/>
    </row>
    <row r="5888" spans="2:9">
      <c r="B5888" s="1"/>
      <c r="C5888" s="29"/>
      <c r="D5888" s="27"/>
      <c r="E5888" s="27"/>
      <c r="F5888" s="27"/>
      <c r="G5888" s="1"/>
      <c r="H5888" s="1"/>
      <c r="I5888" s="1"/>
    </row>
    <row r="5889" spans="2:9">
      <c r="B5889" s="1"/>
      <c r="C5889" s="29"/>
      <c r="D5889" s="27"/>
      <c r="E5889" s="27"/>
      <c r="F5889" s="27"/>
      <c r="G5889" s="1"/>
      <c r="H5889" s="1"/>
      <c r="I5889" s="1"/>
    </row>
    <row r="5890" spans="2:9">
      <c r="B5890" s="1"/>
      <c r="C5890" s="29"/>
      <c r="D5890" s="27"/>
      <c r="E5890" s="27"/>
      <c r="F5890" s="27"/>
      <c r="G5890" s="1"/>
      <c r="H5890" s="1"/>
      <c r="I5890" s="1"/>
    </row>
    <row r="5891" spans="2:9">
      <c r="B5891" s="1"/>
      <c r="C5891" s="29"/>
      <c r="D5891" s="27"/>
      <c r="E5891" s="27"/>
      <c r="F5891" s="27"/>
      <c r="G5891" s="1"/>
      <c r="H5891" s="1"/>
      <c r="I5891" s="1"/>
    </row>
    <row r="5892" spans="2:9">
      <c r="B5892" s="1"/>
      <c r="C5892" s="29"/>
      <c r="D5892" s="27"/>
      <c r="E5892" s="27"/>
      <c r="F5892" s="27"/>
      <c r="G5892" s="1"/>
      <c r="H5892" s="1"/>
      <c r="I5892" s="1"/>
    </row>
    <row r="5893" spans="2:9">
      <c r="B5893" s="1"/>
      <c r="C5893" s="29"/>
      <c r="D5893" s="27"/>
      <c r="E5893" s="27"/>
      <c r="F5893" s="27"/>
      <c r="G5893" s="1"/>
      <c r="H5893" s="1"/>
      <c r="I5893" s="1"/>
    </row>
    <row r="5894" spans="2:9">
      <c r="B5894" s="1"/>
      <c r="C5894" s="29"/>
      <c r="D5894" s="27"/>
      <c r="E5894" s="27"/>
      <c r="F5894" s="27"/>
      <c r="G5894" s="1"/>
      <c r="H5894" s="1"/>
      <c r="I5894" s="1"/>
    </row>
    <row r="5895" spans="2:9">
      <c r="B5895" s="1"/>
      <c r="C5895" s="29"/>
      <c r="D5895" s="27"/>
      <c r="E5895" s="27"/>
      <c r="F5895" s="27"/>
      <c r="G5895" s="1"/>
      <c r="H5895" s="1"/>
      <c r="I5895" s="1"/>
    </row>
    <row r="5896" spans="2:9">
      <c r="B5896" s="1"/>
      <c r="C5896" s="29"/>
      <c r="D5896" s="27"/>
      <c r="E5896" s="27"/>
      <c r="F5896" s="27"/>
      <c r="G5896" s="1"/>
      <c r="H5896" s="1"/>
      <c r="I5896" s="1"/>
    </row>
    <row r="5897" spans="2:9">
      <c r="B5897" s="1"/>
      <c r="C5897" s="29"/>
      <c r="D5897" s="27"/>
      <c r="E5897" s="27"/>
      <c r="F5897" s="27"/>
      <c r="G5897" s="1"/>
      <c r="H5897" s="1"/>
      <c r="I5897" s="1"/>
    </row>
    <row r="5898" spans="2:9">
      <c r="B5898" s="1"/>
      <c r="C5898" s="29"/>
      <c r="D5898" s="27"/>
      <c r="E5898" s="27"/>
      <c r="F5898" s="27"/>
      <c r="G5898" s="1"/>
      <c r="H5898" s="1"/>
      <c r="I5898" s="1"/>
    </row>
    <row r="5899" spans="2:9">
      <c r="B5899" s="1"/>
      <c r="C5899" s="29"/>
      <c r="D5899" s="27"/>
      <c r="E5899" s="27"/>
      <c r="F5899" s="27"/>
      <c r="G5899" s="1"/>
      <c r="H5899" s="1"/>
      <c r="I5899" s="1"/>
    </row>
    <row r="5900" spans="2:9">
      <c r="B5900" s="1"/>
      <c r="C5900" s="29"/>
      <c r="D5900" s="27"/>
      <c r="E5900" s="27"/>
      <c r="F5900" s="27"/>
      <c r="G5900" s="1"/>
      <c r="H5900" s="1"/>
      <c r="I5900" s="1"/>
    </row>
    <row r="5901" spans="2:9">
      <c r="B5901" s="1"/>
      <c r="C5901" s="29"/>
      <c r="D5901" s="27"/>
      <c r="E5901" s="27"/>
      <c r="F5901" s="27"/>
      <c r="G5901" s="1"/>
      <c r="H5901" s="1"/>
      <c r="I5901" s="1"/>
    </row>
    <row r="5902" spans="2:9">
      <c r="B5902" s="1"/>
      <c r="C5902" s="29"/>
      <c r="D5902" s="27"/>
      <c r="E5902" s="27"/>
      <c r="F5902" s="27"/>
      <c r="G5902" s="1"/>
      <c r="H5902" s="1"/>
      <c r="I5902" s="1"/>
    </row>
    <row r="5903" spans="2:9">
      <c r="B5903" s="1"/>
      <c r="C5903" s="29"/>
      <c r="D5903" s="27"/>
      <c r="E5903" s="27"/>
      <c r="F5903" s="27"/>
      <c r="G5903" s="1"/>
      <c r="H5903" s="1"/>
      <c r="I5903" s="1"/>
    </row>
    <row r="5904" spans="2:9">
      <c r="B5904" s="1"/>
      <c r="C5904" s="29"/>
      <c r="D5904" s="27"/>
      <c r="E5904" s="27"/>
      <c r="F5904" s="27"/>
      <c r="G5904" s="1"/>
      <c r="H5904" s="1"/>
      <c r="I5904" s="1"/>
    </row>
    <row r="5905" spans="2:9">
      <c r="B5905" s="1"/>
      <c r="C5905" s="29"/>
      <c r="D5905" s="27"/>
      <c r="E5905" s="27"/>
      <c r="F5905" s="27"/>
      <c r="G5905" s="1"/>
      <c r="H5905" s="1"/>
      <c r="I5905" s="1"/>
    </row>
    <row r="5906" spans="2:9">
      <c r="B5906" s="1"/>
      <c r="C5906" s="29"/>
      <c r="D5906" s="27"/>
      <c r="E5906" s="27"/>
      <c r="F5906" s="27"/>
      <c r="G5906" s="1"/>
      <c r="H5906" s="1"/>
      <c r="I5906" s="1"/>
    </row>
    <row r="5907" spans="2:9">
      <c r="B5907" s="1"/>
      <c r="C5907" s="29"/>
      <c r="D5907" s="27"/>
      <c r="E5907" s="27"/>
      <c r="F5907" s="27"/>
      <c r="G5907" s="1"/>
      <c r="H5907" s="1"/>
      <c r="I5907" s="1"/>
    </row>
    <row r="5908" spans="2:9">
      <c r="B5908" s="1"/>
      <c r="C5908" s="29"/>
      <c r="D5908" s="27"/>
      <c r="E5908" s="27"/>
      <c r="F5908" s="27"/>
      <c r="G5908" s="1"/>
      <c r="H5908" s="1"/>
      <c r="I5908" s="1"/>
    </row>
    <row r="5909" spans="2:9">
      <c r="B5909" s="1"/>
      <c r="C5909" s="29"/>
      <c r="D5909" s="27"/>
      <c r="E5909" s="27"/>
      <c r="F5909" s="27"/>
      <c r="G5909" s="1"/>
      <c r="H5909" s="1"/>
      <c r="I5909" s="1"/>
    </row>
    <row r="5910" spans="2:9">
      <c r="B5910" s="1"/>
      <c r="C5910" s="29"/>
      <c r="D5910" s="27"/>
      <c r="E5910" s="27"/>
      <c r="F5910" s="27"/>
      <c r="G5910" s="1"/>
      <c r="H5910" s="1"/>
      <c r="I5910" s="1"/>
    </row>
    <row r="5911" spans="2:9">
      <c r="B5911" s="1"/>
      <c r="C5911" s="29"/>
      <c r="D5911" s="27"/>
      <c r="E5911" s="27"/>
      <c r="F5911" s="27"/>
      <c r="G5911" s="1"/>
      <c r="H5911" s="1"/>
      <c r="I5911" s="1"/>
    </row>
    <row r="5912" spans="2:9">
      <c r="B5912" s="1"/>
      <c r="C5912" s="29"/>
      <c r="D5912" s="27"/>
      <c r="E5912" s="27"/>
      <c r="F5912" s="27"/>
      <c r="G5912" s="1"/>
      <c r="H5912" s="1"/>
      <c r="I5912" s="1"/>
    </row>
    <row r="5913" spans="2:9">
      <c r="B5913" s="1"/>
      <c r="C5913" s="29"/>
      <c r="D5913" s="27"/>
      <c r="E5913" s="27"/>
      <c r="F5913" s="27"/>
      <c r="G5913" s="1"/>
      <c r="H5913" s="1"/>
      <c r="I5913" s="1"/>
    </row>
    <row r="5914" spans="2:9">
      <c r="B5914" s="1"/>
      <c r="C5914" s="29"/>
      <c r="D5914" s="27"/>
      <c r="E5914" s="27"/>
      <c r="F5914" s="27"/>
      <c r="G5914" s="1"/>
      <c r="H5914" s="1"/>
      <c r="I5914" s="1"/>
    </row>
    <row r="5915" spans="2:9">
      <c r="B5915" s="1"/>
      <c r="C5915" s="29"/>
      <c r="D5915" s="27"/>
      <c r="E5915" s="27"/>
      <c r="F5915" s="27"/>
      <c r="G5915" s="1"/>
      <c r="H5915" s="1"/>
      <c r="I5915" s="1"/>
    </row>
    <row r="5916" spans="2:9">
      <c r="B5916" s="1"/>
      <c r="C5916" s="29"/>
      <c r="D5916" s="27"/>
      <c r="E5916" s="27"/>
      <c r="F5916" s="27"/>
      <c r="G5916" s="1"/>
      <c r="H5916" s="1"/>
      <c r="I5916" s="1"/>
    </row>
    <row r="5917" spans="2:9">
      <c r="B5917" s="1"/>
      <c r="C5917" s="29"/>
      <c r="D5917" s="27"/>
      <c r="E5917" s="27"/>
      <c r="F5917" s="27"/>
      <c r="G5917" s="1"/>
      <c r="H5917" s="1"/>
      <c r="I5917" s="1"/>
    </row>
    <row r="5918" spans="2:9">
      <c r="B5918" s="1"/>
      <c r="C5918" s="29"/>
      <c r="D5918" s="27"/>
      <c r="E5918" s="27"/>
      <c r="F5918" s="27"/>
      <c r="G5918" s="1"/>
      <c r="H5918" s="1"/>
      <c r="I5918" s="1"/>
    </row>
    <row r="5919" spans="2:9">
      <c r="B5919" s="1"/>
      <c r="C5919" s="29"/>
      <c r="D5919" s="27"/>
      <c r="E5919" s="27"/>
      <c r="F5919" s="27"/>
      <c r="G5919" s="1"/>
      <c r="H5919" s="1"/>
      <c r="I5919" s="1"/>
    </row>
    <row r="5920" spans="2:9">
      <c r="B5920" s="1"/>
      <c r="C5920" s="29"/>
      <c r="D5920" s="27"/>
      <c r="E5920" s="27"/>
      <c r="F5920" s="27"/>
      <c r="G5920" s="1"/>
      <c r="H5920" s="1"/>
      <c r="I5920" s="1"/>
    </row>
    <row r="5921" spans="2:9">
      <c r="B5921" s="1"/>
      <c r="C5921" s="29"/>
      <c r="D5921" s="27"/>
      <c r="E5921" s="27"/>
      <c r="F5921" s="27"/>
      <c r="G5921" s="1"/>
      <c r="H5921" s="1"/>
      <c r="I5921" s="1"/>
    </row>
    <row r="5922" spans="2:9">
      <c r="B5922" s="1"/>
      <c r="C5922" s="29"/>
      <c r="D5922" s="27"/>
      <c r="E5922" s="27"/>
      <c r="F5922" s="27"/>
      <c r="G5922" s="1"/>
      <c r="H5922" s="1"/>
      <c r="I5922" s="1"/>
    </row>
    <row r="5923" spans="2:9">
      <c r="B5923" s="1"/>
      <c r="C5923" s="29"/>
      <c r="D5923" s="27"/>
      <c r="E5923" s="27"/>
      <c r="F5923" s="27"/>
      <c r="G5923" s="1"/>
      <c r="H5923" s="1"/>
      <c r="I5923" s="1"/>
    </row>
    <row r="5924" spans="2:9">
      <c r="B5924" s="1"/>
      <c r="C5924" s="29"/>
      <c r="D5924" s="27"/>
      <c r="E5924" s="27"/>
      <c r="F5924" s="27"/>
      <c r="G5924" s="1"/>
      <c r="H5924" s="1"/>
      <c r="I5924" s="1"/>
    </row>
    <row r="5925" spans="2:9">
      <c r="B5925" s="1"/>
      <c r="C5925" s="29"/>
      <c r="D5925" s="27"/>
      <c r="E5925" s="27"/>
      <c r="F5925" s="27"/>
      <c r="G5925" s="1"/>
      <c r="H5925" s="1"/>
      <c r="I5925" s="1"/>
    </row>
    <row r="5926" spans="2:9">
      <c r="B5926" s="1"/>
      <c r="C5926" s="29"/>
      <c r="D5926" s="27"/>
      <c r="E5926" s="27"/>
      <c r="F5926" s="27"/>
      <c r="G5926" s="1"/>
      <c r="H5926" s="1"/>
      <c r="I5926" s="1"/>
    </row>
    <row r="5927" spans="2:9">
      <c r="B5927" s="1"/>
      <c r="C5927" s="29"/>
      <c r="D5927" s="27"/>
      <c r="E5927" s="27"/>
      <c r="F5927" s="27"/>
      <c r="G5927" s="1"/>
      <c r="H5927" s="1"/>
      <c r="I5927" s="1"/>
    </row>
    <row r="5928" spans="2:9">
      <c r="B5928" s="1"/>
      <c r="C5928" s="29"/>
      <c r="D5928" s="27"/>
      <c r="E5928" s="27"/>
      <c r="F5928" s="27"/>
      <c r="G5928" s="1"/>
      <c r="H5928" s="1"/>
      <c r="I5928" s="1"/>
    </row>
    <row r="5929" spans="2:9">
      <c r="B5929" s="1"/>
      <c r="C5929" s="29"/>
      <c r="D5929" s="27"/>
      <c r="E5929" s="27"/>
      <c r="F5929" s="27"/>
      <c r="G5929" s="1"/>
      <c r="H5929" s="1"/>
      <c r="I5929" s="1"/>
    </row>
    <row r="5930" spans="2:9">
      <c r="B5930" s="1"/>
      <c r="C5930" s="29"/>
      <c r="D5930" s="27"/>
      <c r="E5930" s="27"/>
      <c r="F5930" s="27"/>
      <c r="G5930" s="1"/>
      <c r="H5930" s="1"/>
      <c r="I5930" s="1"/>
    </row>
    <row r="5931" spans="2:9">
      <c r="B5931" s="1"/>
      <c r="C5931" s="29"/>
      <c r="D5931" s="27"/>
      <c r="E5931" s="27"/>
      <c r="F5931" s="27"/>
      <c r="G5931" s="1"/>
      <c r="H5931" s="1"/>
      <c r="I5931" s="1"/>
    </row>
    <row r="5932" spans="2:9">
      <c r="B5932" s="1"/>
      <c r="C5932" s="29"/>
      <c r="D5932" s="27"/>
      <c r="E5932" s="27"/>
      <c r="F5932" s="27"/>
      <c r="G5932" s="1"/>
      <c r="H5932" s="1"/>
      <c r="I5932" s="1"/>
    </row>
    <row r="5933" spans="2:9">
      <c r="B5933" s="1"/>
      <c r="C5933" s="29"/>
      <c r="D5933" s="27"/>
      <c r="E5933" s="27"/>
      <c r="F5933" s="27"/>
      <c r="G5933" s="1"/>
      <c r="H5933" s="1"/>
      <c r="I5933" s="1"/>
    </row>
    <row r="5934" spans="2:9">
      <c r="B5934" s="1"/>
      <c r="C5934" s="29"/>
      <c r="D5934" s="27"/>
      <c r="E5934" s="27"/>
      <c r="F5934" s="27"/>
      <c r="G5934" s="1"/>
      <c r="H5934" s="1"/>
      <c r="I5934" s="1"/>
    </row>
    <row r="5935" spans="2:9">
      <c r="B5935" s="1"/>
      <c r="C5935" s="29"/>
      <c r="D5935" s="27"/>
      <c r="E5935" s="27"/>
      <c r="F5935" s="27"/>
      <c r="G5935" s="1"/>
      <c r="H5935" s="1"/>
      <c r="I5935" s="1"/>
    </row>
    <row r="5936" spans="2:9">
      <c r="B5936" s="1"/>
      <c r="C5936" s="29"/>
      <c r="D5936" s="27"/>
      <c r="E5936" s="27"/>
      <c r="F5936" s="27"/>
      <c r="G5936" s="1"/>
      <c r="H5936" s="1"/>
      <c r="I5936" s="1"/>
    </row>
    <row r="5937" spans="2:9">
      <c r="B5937" s="1"/>
      <c r="C5937" s="29"/>
      <c r="D5937" s="27"/>
      <c r="E5937" s="27"/>
      <c r="F5937" s="27"/>
      <c r="G5937" s="1"/>
      <c r="H5937" s="1"/>
      <c r="I5937" s="1"/>
    </row>
    <row r="5938" spans="2:9">
      <c r="B5938" s="1"/>
      <c r="C5938" s="29"/>
      <c r="D5938" s="27"/>
      <c r="E5938" s="27"/>
      <c r="F5938" s="27"/>
      <c r="G5938" s="1"/>
      <c r="H5938" s="1"/>
      <c r="I5938" s="1"/>
    </row>
    <row r="5939" spans="2:9">
      <c r="B5939" s="1"/>
      <c r="C5939" s="29"/>
      <c r="D5939" s="27"/>
      <c r="E5939" s="27"/>
      <c r="F5939" s="27"/>
      <c r="G5939" s="1"/>
      <c r="H5939" s="1"/>
      <c r="I5939" s="1"/>
    </row>
    <row r="5940" spans="2:9">
      <c r="B5940" s="1"/>
      <c r="C5940" s="29"/>
      <c r="D5940" s="27"/>
      <c r="E5940" s="27"/>
      <c r="F5940" s="27"/>
      <c r="G5940" s="1"/>
      <c r="H5940" s="1"/>
      <c r="I5940" s="1"/>
    </row>
    <row r="5941" spans="2:9">
      <c r="B5941" s="1"/>
      <c r="C5941" s="29"/>
      <c r="D5941" s="27"/>
      <c r="E5941" s="27"/>
      <c r="F5941" s="27"/>
      <c r="G5941" s="1"/>
      <c r="H5941" s="1"/>
      <c r="I5941" s="1"/>
    </row>
    <row r="5942" spans="2:9">
      <c r="B5942" s="1"/>
      <c r="C5942" s="29"/>
      <c r="D5942" s="27"/>
      <c r="E5942" s="27"/>
      <c r="F5942" s="27"/>
      <c r="G5942" s="1"/>
      <c r="H5942" s="1"/>
      <c r="I5942" s="1"/>
    </row>
    <row r="5943" spans="2:9">
      <c r="B5943" s="1"/>
      <c r="C5943" s="29"/>
      <c r="D5943" s="27"/>
      <c r="E5943" s="27"/>
      <c r="F5943" s="27"/>
      <c r="G5943" s="1"/>
      <c r="H5943" s="1"/>
      <c r="I5943" s="1"/>
    </row>
    <row r="5944" spans="2:9">
      <c r="B5944" s="1"/>
      <c r="C5944" s="29"/>
      <c r="D5944" s="27"/>
      <c r="E5944" s="27"/>
      <c r="F5944" s="27"/>
      <c r="G5944" s="1"/>
      <c r="H5944" s="1"/>
      <c r="I5944" s="1"/>
    </row>
    <row r="5945" spans="2:9">
      <c r="B5945" s="1"/>
      <c r="C5945" s="29"/>
      <c r="D5945" s="27"/>
      <c r="E5945" s="27"/>
      <c r="F5945" s="27"/>
      <c r="G5945" s="1"/>
      <c r="H5945" s="1"/>
      <c r="I5945" s="1"/>
    </row>
    <row r="5946" spans="2:9">
      <c r="B5946" s="1"/>
      <c r="C5946" s="29"/>
      <c r="D5946" s="27"/>
      <c r="E5946" s="27"/>
      <c r="F5946" s="27"/>
      <c r="G5946" s="1"/>
      <c r="H5946" s="1"/>
      <c r="I5946" s="1"/>
    </row>
    <row r="5947" spans="2:9">
      <c r="B5947" s="1"/>
      <c r="C5947" s="29"/>
      <c r="D5947" s="27"/>
      <c r="E5947" s="27"/>
      <c r="F5947" s="27"/>
      <c r="G5947" s="1"/>
      <c r="H5947" s="1"/>
      <c r="I5947" s="1"/>
    </row>
    <row r="5948" spans="2:9">
      <c r="B5948" s="1"/>
      <c r="C5948" s="29"/>
      <c r="D5948" s="27"/>
      <c r="E5948" s="27"/>
      <c r="F5948" s="27"/>
      <c r="G5948" s="1"/>
      <c r="H5948" s="1"/>
      <c r="I5948" s="1"/>
    </row>
    <row r="5949" spans="2:9">
      <c r="B5949" s="1"/>
      <c r="C5949" s="29"/>
      <c r="D5949" s="27"/>
      <c r="E5949" s="27"/>
      <c r="F5949" s="27"/>
      <c r="G5949" s="1"/>
      <c r="H5949" s="1"/>
      <c r="I5949" s="1"/>
    </row>
    <row r="5950" spans="2:9">
      <c r="B5950" s="1"/>
      <c r="C5950" s="29"/>
      <c r="D5950" s="27"/>
      <c r="E5950" s="27"/>
      <c r="F5950" s="27"/>
      <c r="G5950" s="1"/>
      <c r="H5950" s="1"/>
      <c r="I5950" s="1"/>
    </row>
    <row r="5951" spans="2:9">
      <c r="B5951" s="1"/>
      <c r="C5951" s="29"/>
      <c r="D5951" s="27"/>
      <c r="E5951" s="27"/>
      <c r="F5951" s="27"/>
      <c r="G5951" s="1"/>
      <c r="H5951" s="1"/>
      <c r="I5951" s="1"/>
    </row>
    <row r="5952" spans="2:9">
      <c r="B5952" s="1"/>
      <c r="C5952" s="29"/>
      <c r="D5952" s="27"/>
      <c r="E5952" s="27"/>
      <c r="F5952" s="27"/>
      <c r="G5952" s="1"/>
      <c r="H5952" s="1"/>
      <c r="I5952" s="1"/>
    </row>
    <row r="5953" spans="2:9">
      <c r="B5953" s="1"/>
      <c r="C5953" s="29"/>
      <c r="D5953" s="27"/>
      <c r="E5953" s="27"/>
      <c r="F5953" s="27"/>
      <c r="G5953" s="1"/>
      <c r="H5953" s="1"/>
      <c r="I5953" s="1"/>
    </row>
    <row r="5954" spans="2:9">
      <c r="B5954" s="1"/>
      <c r="C5954" s="29"/>
      <c r="D5954" s="27"/>
      <c r="E5954" s="27"/>
      <c r="F5954" s="27"/>
      <c r="G5954" s="1"/>
      <c r="H5954" s="1"/>
      <c r="I5954" s="1"/>
    </row>
    <row r="5955" spans="2:9">
      <c r="B5955" s="1"/>
      <c r="C5955" s="29"/>
      <c r="D5955" s="27"/>
      <c r="E5955" s="27"/>
      <c r="F5955" s="27"/>
      <c r="G5955" s="1"/>
      <c r="H5955" s="1"/>
      <c r="I5955" s="1"/>
    </row>
    <row r="5956" spans="2:9">
      <c r="B5956" s="1"/>
      <c r="C5956" s="29"/>
      <c r="D5956" s="27"/>
      <c r="E5956" s="27"/>
      <c r="F5956" s="27"/>
      <c r="G5956" s="1"/>
      <c r="H5956" s="1"/>
      <c r="I5956" s="1"/>
    </row>
    <row r="5957" spans="2:9">
      <c r="B5957" s="1"/>
      <c r="C5957" s="29"/>
      <c r="D5957" s="27"/>
      <c r="E5957" s="27"/>
      <c r="F5957" s="27"/>
      <c r="G5957" s="1"/>
      <c r="H5957" s="1"/>
      <c r="I5957" s="1"/>
    </row>
    <row r="5958" spans="2:9">
      <c r="B5958" s="1"/>
      <c r="C5958" s="29"/>
      <c r="D5958" s="27"/>
      <c r="E5958" s="27"/>
      <c r="F5958" s="27"/>
      <c r="G5958" s="1"/>
      <c r="H5958" s="1"/>
      <c r="I5958" s="1"/>
    </row>
    <row r="5959" spans="2:9">
      <c r="B5959" s="1"/>
      <c r="C5959" s="29"/>
      <c r="D5959" s="27"/>
      <c r="E5959" s="27"/>
      <c r="F5959" s="27"/>
      <c r="G5959" s="1"/>
      <c r="H5959" s="1"/>
      <c r="I5959" s="1"/>
    </row>
    <row r="5960" spans="2:9">
      <c r="B5960" s="1"/>
      <c r="C5960" s="29"/>
      <c r="D5960" s="27"/>
      <c r="E5960" s="27"/>
      <c r="F5960" s="27"/>
      <c r="G5960" s="1"/>
      <c r="H5960" s="1"/>
      <c r="I5960" s="1"/>
    </row>
    <row r="5961" spans="2:9">
      <c r="B5961" s="1"/>
      <c r="C5961" s="29"/>
      <c r="D5961" s="27"/>
      <c r="E5961" s="27"/>
      <c r="F5961" s="27"/>
      <c r="G5961" s="1"/>
      <c r="H5961" s="1"/>
      <c r="I5961" s="1"/>
    </row>
    <row r="5962" spans="2:9">
      <c r="B5962" s="1"/>
      <c r="C5962" s="29"/>
      <c r="D5962" s="27"/>
      <c r="E5962" s="27"/>
      <c r="F5962" s="27"/>
      <c r="G5962" s="1"/>
      <c r="H5962" s="1"/>
      <c r="I5962" s="1"/>
    </row>
    <row r="5963" spans="2:9">
      <c r="B5963" s="1"/>
      <c r="C5963" s="29"/>
      <c r="D5963" s="27"/>
      <c r="E5963" s="27"/>
      <c r="F5963" s="27"/>
      <c r="G5963" s="1"/>
      <c r="H5963" s="1"/>
      <c r="I5963" s="1"/>
    </row>
    <row r="5964" spans="2:9">
      <c r="B5964" s="1"/>
      <c r="C5964" s="29"/>
      <c r="D5964" s="27"/>
      <c r="E5964" s="27"/>
      <c r="F5964" s="27"/>
      <c r="G5964" s="1"/>
      <c r="H5964" s="1"/>
      <c r="I5964" s="1"/>
    </row>
    <row r="5965" spans="2:9">
      <c r="B5965" s="1"/>
      <c r="C5965" s="29"/>
      <c r="D5965" s="27"/>
      <c r="E5965" s="27"/>
      <c r="F5965" s="27"/>
      <c r="G5965" s="1"/>
      <c r="H5965" s="1"/>
      <c r="I5965" s="1"/>
    </row>
    <row r="5966" spans="2:9">
      <c r="B5966" s="1"/>
      <c r="C5966" s="29"/>
      <c r="D5966" s="27"/>
      <c r="E5966" s="27"/>
      <c r="F5966" s="27"/>
      <c r="G5966" s="1"/>
      <c r="H5966" s="1"/>
      <c r="I5966" s="1"/>
    </row>
    <row r="5967" spans="2:9">
      <c r="B5967" s="1"/>
      <c r="C5967" s="29"/>
      <c r="D5967" s="27"/>
      <c r="E5967" s="27"/>
      <c r="F5967" s="27"/>
      <c r="G5967" s="1"/>
      <c r="H5967" s="1"/>
      <c r="I5967" s="1"/>
    </row>
    <row r="5968" spans="2:9">
      <c r="B5968" s="1"/>
      <c r="C5968" s="29"/>
      <c r="D5968" s="27"/>
      <c r="E5968" s="27"/>
      <c r="F5968" s="27"/>
      <c r="G5968" s="1"/>
      <c r="H5968" s="1"/>
      <c r="I5968" s="1"/>
    </row>
    <row r="5969" spans="2:9">
      <c r="B5969" s="1"/>
      <c r="C5969" s="29"/>
      <c r="D5969" s="27"/>
      <c r="E5969" s="27"/>
      <c r="F5969" s="27"/>
      <c r="G5969" s="1"/>
      <c r="H5969" s="1"/>
      <c r="I5969" s="1"/>
    </row>
    <row r="5970" spans="2:9">
      <c r="B5970" s="1"/>
      <c r="C5970" s="29"/>
      <c r="D5970" s="27"/>
      <c r="E5970" s="27"/>
      <c r="F5970" s="27"/>
      <c r="G5970" s="1"/>
      <c r="H5970" s="1"/>
      <c r="I5970" s="1"/>
    </row>
    <row r="5971" spans="2:9">
      <c r="B5971" s="1"/>
      <c r="C5971" s="29"/>
      <c r="D5971" s="27"/>
      <c r="E5971" s="27"/>
      <c r="F5971" s="27"/>
      <c r="G5971" s="1"/>
      <c r="H5971" s="1"/>
      <c r="I5971" s="1"/>
    </row>
    <row r="5972" spans="2:9">
      <c r="B5972" s="1"/>
      <c r="C5972" s="29"/>
      <c r="D5972" s="27"/>
      <c r="E5972" s="27"/>
      <c r="F5972" s="27"/>
      <c r="G5972" s="1"/>
      <c r="H5972" s="1"/>
      <c r="I5972" s="1"/>
    </row>
    <row r="5973" spans="2:9">
      <c r="B5973" s="1"/>
      <c r="C5973" s="29"/>
      <c r="D5973" s="27"/>
      <c r="E5973" s="27"/>
      <c r="F5973" s="27"/>
      <c r="G5973" s="1"/>
      <c r="H5973" s="1"/>
      <c r="I5973" s="1"/>
    </row>
    <row r="5974" spans="2:9">
      <c r="B5974" s="1"/>
      <c r="C5974" s="29"/>
      <c r="D5974" s="27"/>
      <c r="E5974" s="27"/>
      <c r="F5974" s="27"/>
      <c r="G5974" s="1"/>
      <c r="H5974" s="1"/>
      <c r="I5974" s="1"/>
    </row>
    <row r="5975" spans="2:9">
      <c r="B5975" s="1"/>
      <c r="C5975" s="29"/>
      <c r="D5975" s="27"/>
      <c r="E5975" s="27"/>
      <c r="F5975" s="27"/>
      <c r="G5975" s="1"/>
      <c r="H5975" s="1"/>
      <c r="I5975" s="1"/>
    </row>
    <row r="5976" spans="2:9">
      <c r="B5976" s="1"/>
      <c r="C5976" s="29"/>
      <c r="D5976" s="27"/>
      <c r="E5976" s="27"/>
      <c r="F5976" s="27"/>
      <c r="G5976" s="1"/>
      <c r="H5976" s="1"/>
      <c r="I5976" s="1"/>
    </row>
    <row r="5977" spans="2:9">
      <c r="B5977" s="1"/>
      <c r="C5977" s="29"/>
      <c r="D5977" s="27"/>
      <c r="E5977" s="27"/>
      <c r="F5977" s="27"/>
      <c r="G5977" s="1"/>
      <c r="H5977" s="1"/>
      <c r="I5977" s="1"/>
    </row>
    <row r="5978" spans="2:9">
      <c r="B5978" s="1"/>
      <c r="C5978" s="29"/>
      <c r="D5978" s="27"/>
      <c r="E5978" s="27"/>
      <c r="F5978" s="27"/>
      <c r="G5978" s="1"/>
      <c r="H5978" s="1"/>
      <c r="I5978" s="1"/>
    </row>
    <row r="5979" spans="2:9">
      <c r="B5979" s="1"/>
      <c r="C5979" s="29"/>
      <c r="D5979" s="27"/>
      <c r="E5979" s="27"/>
      <c r="F5979" s="27"/>
      <c r="G5979" s="1"/>
      <c r="H5979" s="1"/>
      <c r="I5979" s="1"/>
    </row>
    <row r="5980" spans="2:9">
      <c r="B5980" s="1"/>
      <c r="C5980" s="29"/>
      <c r="D5980" s="27"/>
      <c r="E5980" s="27"/>
      <c r="F5980" s="27"/>
      <c r="G5980" s="1"/>
      <c r="H5980" s="1"/>
      <c r="I5980" s="1"/>
    </row>
    <row r="5981" spans="2:9">
      <c r="B5981" s="1"/>
      <c r="C5981" s="29"/>
      <c r="D5981" s="27"/>
      <c r="E5981" s="27"/>
      <c r="F5981" s="27"/>
      <c r="G5981" s="1"/>
      <c r="H5981" s="1"/>
      <c r="I5981" s="1"/>
    </row>
    <row r="5982" spans="2:9">
      <c r="B5982" s="1"/>
      <c r="C5982" s="29"/>
      <c r="D5982" s="27"/>
      <c r="E5982" s="27"/>
      <c r="F5982" s="27"/>
      <c r="G5982" s="1"/>
      <c r="H5982" s="1"/>
      <c r="I5982" s="1"/>
    </row>
    <row r="5983" spans="2:9">
      <c r="B5983" s="1"/>
      <c r="C5983" s="29"/>
      <c r="D5983" s="27"/>
      <c r="E5983" s="27"/>
      <c r="F5983" s="27"/>
      <c r="G5983" s="1"/>
      <c r="H5983" s="1"/>
      <c r="I5983" s="1"/>
    </row>
    <row r="5984" spans="2:9">
      <c r="B5984" s="1"/>
      <c r="C5984" s="29"/>
      <c r="D5984" s="27"/>
      <c r="E5984" s="27"/>
      <c r="F5984" s="27"/>
      <c r="G5984" s="1"/>
      <c r="H5984" s="1"/>
      <c r="I5984" s="1"/>
    </row>
    <row r="5985" spans="2:9">
      <c r="B5985" s="1"/>
      <c r="C5985" s="29"/>
      <c r="D5985" s="27"/>
      <c r="E5985" s="27"/>
      <c r="F5985" s="27"/>
      <c r="G5985" s="1"/>
      <c r="H5985" s="1"/>
      <c r="I5985" s="1"/>
    </row>
    <row r="5986" spans="2:9">
      <c r="B5986" s="1"/>
      <c r="C5986" s="29"/>
      <c r="D5986" s="27"/>
      <c r="E5986" s="27"/>
      <c r="F5986" s="27"/>
      <c r="G5986" s="1"/>
      <c r="H5986" s="1"/>
      <c r="I5986" s="1"/>
    </row>
    <row r="5987" spans="2:9">
      <c r="B5987" s="1"/>
      <c r="C5987" s="29"/>
      <c r="D5987" s="27"/>
      <c r="E5987" s="27"/>
      <c r="F5987" s="27"/>
      <c r="G5987" s="1"/>
      <c r="H5987" s="1"/>
      <c r="I5987" s="1"/>
    </row>
    <row r="5988" spans="2:9">
      <c r="B5988" s="1"/>
      <c r="C5988" s="29"/>
      <c r="D5988" s="27"/>
      <c r="E5988" s="27"/>
      <c r="F5988" s="27"/>
      <c r="G5988" s="1"/>
      <c r="H5988" s="1"/>
      <c r="I5988" s="1"/>
    </row>
    <row r="5989" spans="2:9">
      <c r="B5989" s="1"/>
      <c r="C5989" s="29"/>
      <c r="D5989" s="27"/>
      <c r="E5989" s="27"/>
      <c r="F5989" s="27"/>
      <c r="G5989" s="1"/>
      <c r="H5989" s="1"/>
      <c r="I5989" s="1"/>
    </row>
    <row r="5990" spans="2:9">
      <c r="B5990" s="1"/>
      <c r="C5990" s="29"/>
      <c r="D5990" s="27"/>
      <c r="E5990" s="27"/>
      <c r="F5990" s="27"/>
      <c r="G5990" s="1"/>
      <c r="H5990" s="1"/>
      <c r="I5990" s="1"/>
    </row>
    <row r="5991" spans="2:9">
      <c r="B5991" s="1"/>
      <c r="C5991" s="29"/>
      <c r="D5991" s="27"/>
      <c r="E5991" s="27"/>
      <c r="F5991" s="27"/>
      <c r="G5991" s="1"/>
      <c r="H5991" s="1"/>
      <c r="I5991" s="1"/>
    </row>
    <row r="5992" spans="2:9">
      <c r="B5992" s="1"/>
      <c r="C5992" s="29"/>
      <c r="D5992" s="27"/>
      <c r="E5992" s="27"/>
      <c r="F5992" s="27"/>
      <c r="G5992" s="1"/>
      <c r="H5992" s="1"/>
      <c r="I5992" s="1"/>
    </row>
    <row r="5993" spans="2:9">
      <c r="B5993" s="1"/>
      <c r="C5993" s="29"/>
      <c r="D5993" s="27"/>
      <c r="E5993" s="27"/>
      <c r="F5993" s="27"/>
      <c r="G5993" s="1"/>
      <c r="H5993" s="1"/>
      <c r="I5993" s="1"/>
    </row>
    <row r="5994" spans="2:9">
      <c r="B5994" s="1"/>
      <c r="C5994" s="29"/>
      <c r="D5994" s="27"/>
      <c r="E5994" s="27"/>
      <c r="F5994" s="27"/>
      <c r="G5994" s="1"/>
      <c r="H5994" s="1"/>
      <c r="I5994" s="1"/>
    </row>
    <row r="5995" spans="2:9">
      <c r="B5995" s="1"/>
      <c r="C5995" s="29"/>
      <c r="D5995" s="27"/>
      <c r="E5995" s="27"/>
      <c r="F5995" s="27"/>
      <c r="G5995" s="1"/>
      <c r="H5995" s="1"/>
      <c r="I5995" s="1"/>
    </row>
    <row r="5996" spans="2:9">
      <c r="B5996" s="1"/>
      <c r="C5996" s="29"/>
      <c r="D5996" s="27"/>
      <c r="E5996" s="27"/>
      <c r="F5996" s="27"/>
      <c r="G5996" s="1"/>
      <c r="H5996" s="1"/>
      <c r="I5996" s="1"/>
    </row>
    <row r="5997" spans="2:9">
      <c r="B5997" s="1"/>
      <c r="C5997" s="29"/>
      <c r="D5997" s="27"/>
      <c r="E5997" s="27"/>
      <c r="F5997" s="27"/>
      <c r="G5997" s="1"/>
      <c r="H5997" s="1"/>
      <c r="I5997" s="1"/>
    </row>
    <row r="5998" spans="2:9">
      <c r="B5998" s="1"/>
      <c r="C5998" s="29"/>
      <c r="D5998" s="27"/>
      <c r="E5998" s="27"/>
      <c r="F5998" s="27"/>
      <c r="G5998" s="1"/>
      <c r="H5998" s="1"/>
      <c r="I5998" s="1"/>
    </row>
    <row r="5999" spans="2:9">
      <c r="B5999" s="1"/>
      <c r="C5999" s="29"/>
      <c r="D5999" s="27"/>
      <c r="E5999" s="27"/>
      <c r="F5999" s="27"/>
      <c r="G5999" s="1"/>
      <c r="H5999" s="1"/>
      <c r="I5999" s="1"/>
    </row>
    <row r="6000" spans="2:9">
      <c r="B6000" s="1"/>
      <c r="C6000" s="29"/>
      <c r="D6000" s="27"/>
      <c r="E6000" s="27"/>
      <c r="F6000" s="27"/>
      <c r="G6000" s="1"/>
      <c r="H6000" s="1"/>
      <c r="I6000" s="1"/>
    </row>
    <row r="6001" spans="2:9">
      <c r="B6001" s="1"/>
      <c r="C6001" s="29"/>
      <c r="D6001" s="27"/>
      <c r="E6001" s="27"/>
      <c r="F6001" s="27"/>
      <c r="G6001" s="1"/>
      <c r="H6001" s="1"/>
      <c r="I6001" s="1"/>
    </row>
    <row r="6002" spans="2:9">
      <c r="B6002" s="1"/>
      <c r="C6002" s="29"/>
      <c r="D6002" s="27"/>
      <c r="E6002" s="27"/>
      <c r="F6002" s="27"/>
      <c r="G6002" s="1"/>
      <c r="H6002" s="1"/>
      <c r="I6002" s="1"/>
    </row>
    <row r="6003" spans="2:9">
      <c r="B6003" s="1"/>
      <c r="C6003" s="29"/>
      <c r="D6003" s="27"/>
      <c r="E6003" s="27"/>
      <c r="F6003" s="27"/>
      <c r="G6003" s="1"/>
      <c r="H6003" s="1"/>
      <c r="I6003" s="1"/>
    </row>
    <row r="6004" spans="2:9">
      <c r="B6004" s="1"/>
      <c r="C6004" s="29"/>
      <c r="D6004" s="27"/>
      <c r="E6004" s="27"/>
      <c r="F6004" s="27"/>
      <c r="G6004" s="1"/>
      <c r="H6004" s="1"/>
      <c r="I6004" s="1"/>
    </row>
    <row r="6005" spans="2:9">
      <c r="B6005" s="1"/>
      <c r="C6005" s="29"/>
      <c r="D6005" s="27"/>
      <c r="E6005" s="27"/>
      <c r="F6005" s="27"/>
      <c r="G6005" s="1"/>
      <c r="H6005" s="1"/>
      <c r="I6005" s="1"/>
    </row>
    <row r="6006" spans="2:9">
      <c r="B6006" s="1"/>
      <c r="C6006" s="29"/>
      <c r="D6006" s="27"/>
      <c r="E6006" s="27"/>
      <c r="F6006" s="27"/>
      <c r="G6006" s="1"/>
      <c r="H6006" s="1"/>
      <c r="I6006" s="1"/>
    </row>
    <row r="6007" spans="2:9">
      <c r="B6007" s="1"/>
      <c r="C6007" s="29"/>
      <c r="D6007" s="27"/>
      <c r="E6007" s="27"/>
      <c r="F6007" s="27"/>
      <c r="G6007" s="1"/>
      <c r="H6007" s="1"/>
      <c r="I6007" s="1"/>
    </row>
    <row r="6008" spans="2:9">
      <c r="B6008" s="1"/>
      <c r="C6008" s="29"/>
      <c r="D6008" s="27"/>
      <c r="E6008" s="27"/>
      <c r="F6008" s="27"/>
      <c r="G6008" s="1"/>
      <c r="H6008" s="1"/>
      <c r="I6008" s="1"/>
    </row>
    <row r="6009" spans="2:9">
      <c r="B6009" s="1"/>
      <c r="C6009" s="29"/>
      <c r="D6009" s="27"/>
      <c r="E6009" s="27"/>
      <c r="F6009" s="27"/>
      <c r="G6009" s="1"/>
      <c r="H6009" s="1"/>
      <c r="I6009" s="1"/>
    </row>
    <row r="6010" spans="2:9">
      <c r="B6010" s="1"/>
      <c r="C6010" s="29"/>
      <c r="D6010" s="27"/>
      <c r="E6010" s="27"/>
      <c r="F6010" s="27"/>
      <c r="G6010" s="1"/>
      <c r="H6010" s="1"/>
      <c r="I6010" s="1"/>
    </row>
    <row r="6011" spans="2:9">
      <c r="B6011" s="1"/>
      <c r="C6011" s="29"/>
      <c r="D6011" s="27"/>
      <c r="E6011" s="27"/>
      <c r="F6011" s="27"/>
      <c r="G6011" s="1"/>
      <c r="H6011" s="1"/>
      <c r="I6011" s="1"/>
    </row>
    <row r="6012" spans="2:9">
      <c r="B6012" s="1"/>
      <c r="C6012" s="29"/>
      <c r="D6012" s="27"/>
      <c r="E6012" s="27"/>
      <c r="F6012" s="27"/>
      <c r="G6012" s="1"/>
      <c r="H6012" s="1"/>
      <c r="I6012" s="1"/>
    </row>
    <row r="6013" spans="2:9">
      <c r="B6013" s="1"/>
      <c r="C6013" s="29"/>
      <c r="D6013" s="27"/>
      <c r="E6013" s="27"/>
      <c r="F6013" s="27"/>
      <c r="G6013" s="1"/>
      <c r="H6013" s="1"/>
      <c r="I6013" s="1"/>
    </row>
    <row r="6014" spans="2:9">
      <c r="B6014" s="1"/>
      <c r="C6014" s="29"/>
      <c r="D6014" s="27"/>
      <c r="E6014" s="27"/>
      <c r="F6014" s="27"/>
      <c r="G6014" s="1"/>
      <c r="H6014" s="1"/>
      <c r="I6014" s="1"/>
    </row>
    <row r="6015" spans="2:9">
      <c r="B6015" s="1"/>
      <c r="C6015" s="29"/>
      <c r="D6015" s="27"/>
      <c r="E6015" s="27"/>
      <c r="F6015" s="27"/>
      <c r="G6015" s="1"/>
      <c r="H6015" s="1"/>
      <c r="I6015" s="1"/>
    </row>
    <row r="6016" spans="2:9">
      <c r="B6016" s="1"/>
      <c r="C6016" s="29"/>
      <c r="D6016" s="27"/>
      <c r="E6016" s="27"/>
      <c r="F6016" s="27"/>
      <c r="G6016" s="1"/>
      <c r="H6016" s="1"/>
      <c r="I6016" s="1"/>
    </row>
    <row r="6017" spans="2:9">
      <c r="B6017" s="1"/>
      <c r="C6017" s="29"/>
      <c r="D6017" s="27"/>
      <c r="E6017" s="27"/>
      <c r="F6017" s="27"/>
      <c r="G6017" s="1"/>
      <c r="H6017" s="1"/>
      <c r="I6017" s="1"/>
    </row>
    <row r="6018" spans="2:9">
      <c r="B6018" s="1"/>
      <c r="C6018" s="29"/>
      <c r="D6018" s="27"/>
      <c r="E6018" s="27"/>
      <c r="F6018" s="27"/>
      <c r="G6018" s="1"/>
      <c r="H6018" s="1"/>
      <c r="I6018" s="1"/>
    </row>
    <row r="6019" spans="2:9">
      <c r="B6019" s="1"/>
      <c r="C6019" s="29"/>
      <c r="D6019" s="27"/>
      <c r="E6019" s="27"/>
      <c r="F6019" s="27"/>
      <c r="G6019" s="1"/>
      <c r="H6019" s="1"/>
      <c r="I6019" s="1"/>
    </row>
    <row r="6020" spans="2:9">
      <c r="B6020" s="1"/>
      <c r="C6020" s="29"/>
      <c r="D6020" s="27"/>
      <c r="E6020" s="27"/>
      <c r="F6020" s="27"/>
      <c r="G6020" s="1"/>
      <c r="H6020" s="1"/>
      <c r="I6020" s="1"/>
    </row>
    <row r="6021" spans="2:9">
      <c r="B6021" s="1"/>
      <c r="C6021" s="29"/>
      <c r="D6021" s="27"/>
      <c r="E6021" s="27"/>
      <c r="F6021" s="27"/>
      <c r="G6021" s="1"/>
      <c r="H6021" s="1"/>
      <c r="I6021" s="1"/>
    </row>
    <row r="6022" spans="2:9">
      <c r="B6022" s="1"/>
      <c r="C6022" s="29"/>
      <c r="D6022" s="27"/>
      <c r="E6022" s="27"/>
      <c r="F6022" s="27"/>
      <c r="G6022" s="1"/>
      <c r="H6022" s="1"/>
      <c r="I6022" s="1"/>
    </row>
    <row r="6023" spans="2:9">
      <c r="B6023" s="1"/>
      <c r="C6023" s="29"/>
      <c r="D6023" s="27"/>
      <c r="E6023" s="27"/>
      <c r="F6023" s="27"/>
      <c r="G6023" s="1"/>
      <c r="H6023" s="1"/>
      <c r="I6023" s="1"/>
    </row>
    <row r="6024" spans="2:9">
      <c r="B6024" s="1"/>
      <c r="C6024" s="29"/>
      <c r="D6024" s="27"/>
      <c r="E6024" s="27"/>
      <c r="F6024" s="27"/>
      <c r="G6024" s="1"/>
      <c r="H6024" s="1"/>
      <c r="I6024" s="1"/>
    </row>
    <row r="6025" spans="2:9">
      <c r="B6025" s="1"/>
      <c r="C6025" s="29"/>
      <c r="D6025" s="27"/>
      <c r="E6025" s="27"/>
      <c r="F6025" s="27"/>
      <c r="G6025" s="1"/>
      <c r="H6025" s="1"/>
      <c r="I6025" s="1"/>
    </row>
    <row r="6026" spans="2:9">
      <c r="B6026" s="1"/>
      <c r="C6026" s="29"/>
      <c r="D6026" s="27"/>
      <c r="E6026" s="27"/>
      <c r="F6026" s="27"/>
      <c r="G6026" s="1"/>
      <c r="H6026" s="1"/>
      <c r="I6026" s="1"/>
    </row>
    <row r="6027" spans="2:9">
      <c r="B6027" s="1"/>
      <c r="C6027" s="29"/>
      <c r="D6027" s="27"/>
      <c r="E6027" s="27"/>
      <c r="F6027" s="27"/>
      <c r="G6027" s="1"/>
      <c r="H6027" s="1"/>
      <c r="I6027" s="1"/>
    </row>
    <row r="6028" spans="2:9">
      <c r="B6028" s="1"/>
      <c r="C6028" s="29"/>
      <c r="D6028" s="27"/>
      <c r="E6028" s="27"/>
      <c r="F6028" s="27"/>
      <c r="G6028" s="1"/>
      <c r="H6028" s="1"/>
      <c r="I6028" s="1"/>
    </row>
    <row r="6029" spans="2:9">
      <c r="B6029" s="1"/>
      <c r="C6029" s="29"/>
      <c r="D6029" s="27"/>
      <c r="E6029" s="27"/>
      <c r="F6029" s="27"/>
      <c r="G6029" s="1"/>
      <c r="H6029" s="1"/>
      <c r="I6029" s="1"/>
    </row>
    <row r="6030" spans="2:9">
      <c r="B6030" s="1"/>
      <c r="C6030" s="29"/>
      <c r="D6030" s="27"/>
      <c r="E6030" s="27"/>
      <c r="F6030" s="27"/>
      <c r="G6030" s="1"/>
      <c r="H6030" s="1"/>
      <c r="I6030" s="1"/>
    </row>
    <row r="6031" spans="2:9">
      <c r="B6031" s="1"/>
      <c r="C6031" s="29"/>
      <c r="D6031" s="27"/>
      <c r="E6031" s="27"/>
      <c r="F6031" s="27"/>
      <c r="G6031" s="1"/>
      <c r="H6031" s="1"/>
      <c r="I6031" s="1"/>
    </row>
    <row r="6032" spans="2:9">
      <c r="B6032" s="1"/>
      <c r="C6032" s="29"/>
      <c r="D6032" s="27"/>
      <c r="E6032" s="27"/>
      <c r="F6032" s="27"/>
      <c r="G6032" s="1"/>
      <c r="H6032" s="1"/>
      <c r="I6032" s="1"/>
    </row>
    <row r="6033" spans="2:9">
      <c r="B6033" s="1"/>
      <c r="C6033" s="29"/>
      <c r="D6033" s="27"/>
      <c r="E6033" s="27"/>
      <c r="F6033" s="27"/>
      <c r="G6033" s="1"/>
      <c r="H6033" s="1"/>
      <c r="I6033" s="1"/>
    </row>
    <row r="6034" spans="2:9">
      <c r="B6034" s="1"/>
      <c r="C6034" s="29"/>
      <c r="D6034" s="27"/>
      <c r="E6034" s="27"/>
      <c r="F6034" s="27"/>
      <c r="G6034" s="1"/>
      <c r="H6034" s="1"/>
      <c r="I6034" s="1"/>
    </row>
    <row r="6035" spans="2:9">
      <c r="B6035" s="1"/>
      <c r="C6035" s="29"/>
      <c r="D6035" s="27"/>
      <c r="E6035" s="27"/>
      <c r="F6035" s="27"/>
      <c r="G6035" s="1"/>
      <c r="H6035" s="1"/>
      <c r="I6035" s="1"/>
    </row>
    <row r="6036" spans="2:9">
      <c r="B6036" s="1"/>
      <c r="C6036" s="29"/>
      <c r="D6036" s="27"/>
      <c r="E6036" s="27"/>
      <c r="F6036" s="27"/>
      <c r="G6036" s="1"/>
      <c r="H6036" s="1"/>
      <c r="I6036" s="1"/>
    </row>
    <row r="6037" spans="2:9">
      <c r="B6037" s="1"/>
      <c r="C6037" s="29"/>
      <c r="D6037" s="27"/>
      <c r="E6037" s="27"/>
      <c r="F6037" s="27"/>
      <c r="G6037" s="1"/>
      <c r="H6037" s="1"/>
      <c r="I6037" s="1"/>
    </row>
    <row r="6038" spans="2:9">
      <c r="B6038" s="1"/>
      <c r="C6038" s="29"/>
      <c r="D6038" s="27"/>
      <c r="E6038" s="27"/>
      <c r="F6038" s="27"/>
      <c r="G6038" s="1"/>
      <c r="H6038" s="1"/>
      <c r="I6038" s="1"/>
    </row>
    <row r="6039" spans="2:9">
      <c r="B6039" s="1"/>
      <c r="C6039" s="29"/>
      <c r="D6039" s="27"/>
      <c r="E6039" s="27"/>
      <c r="F6039" s="27"/>
      <c r="G6039" s="1"/>
      <c r="H6039" s="1"/>
      <c r="I6039" s="1"/>
    </row>
    <row r="6040" spans="2:9">
      <c r="B6040" s="1"/>
      <c r="C6040" s="29"/>
      <c r="D6040" s="27"/>
      <c r="E6040" s="27"/>
      <c r="F6040" s="27"/>
      <c r="G6040" s="1"/>
      <c r="H6040" s="1"/>
      <c r="I6040" s="1"/>
    </row>
    <row r="6041" spans="2:9">
      <c r="B6041" s="1"/>
      <c r="C6041" s="29"/>
      <c r="D6041" s="27"/>
      <c r="E6041" s="27"/>
      <c r="F6041" s="27"/>
      <c r="G6041" s="1"/>
      <c r="H6041" s="1"/>
      <c r="I6041" s="1"/>
    </row>
    <row r="6042" spans="2:9">
      <c r="B6042" s="1"/>
      <c r="C6042" s="29"/>
      <c r="D6042" s="27"/>
      <c r="E6042" s="27"/>
      <c r="F6042" s="27"/>
      <c r="G6042" s="1"/>
      <c r="H6042" s="1"/>
      <c r="I6042" s="1"/>
    </row>
    <row r="6043" spans="2:9">
      <c r="B6043" s="1"/>
      <c r="C6043" s="29"/>
      <c r="D6043" s="27"/>
      <c r="E6043" s="27"/>
      <c r="F6043" s="27"/>
      <c r="G6043" s="1"/>
      <c r="H6043" s="1"/>
      <c r="I6043" s="1"/>
    </row>
    <row r="6044" spans="2:9">
      <c r="B6044" s="1"/>
      <c r="C6044" s="29"/>
      <c r="D6044" s="27"/>
      <c r="E6044" s="27"/>
      <c r="F6044" s="27"/>
      <c r="G6044" s="1"/>
      <c r="H6044" s="1"/>
      <c r="I6044" s="1"/>
    </row>
    <row r="6045" spans="2:9">
      <c r="B6045" s="1"/>
      <c r="C6045" s="29"/>
      <c r="D6045" s="27"/>
      <c r="E6045" s="27"/>
      <c r="F6045" s="27"/>
      <c r="G6045" s="1"/>
      <c r="H6045" s="1"/>
      <c r="I6045" s="1"/>
    </row>
    <row r="6046" spans="2:9">
      <c r="B6046" s="1"/>
      <c r="C6046" s="29"/>
      <c r="D6046" s="27"/>
      <c r="E6046" s="27"/>
      <c r="F6046" s="27"/>
      <c r="G6046" s="1"/>
      <c r="H6046" s="1"/>
      <c r="I6046" s="1"/>
    </row>
    <row r="6047" spans="2:9">
      <c r="B6047" s="1"/>
      <c r="C6047" s="29"/>
      <c r="D6047" s="27"/>
      <c r="E6047" s="27"/>
      <c r="F6047" s="27"/>
      <c r="G6047" s="1"/>
      <c r="H6047" s="1"/>
      <c r="I6047" s="1"/>
    </row>
    <row r="6048" spans="2:9">
      <c r="B6048" s="1"/>
      <c r="C6048" s="29"/>
      <c r="D6048" s="27"/>
      <c r="E6048" s="27"/>
      <c r="F6048" s="27"/>
      <c r="G6048" s="1"/>
      <c r="H6048" s="1"/>
      <c r="I6048" s="1"/>
    </row>
    <row r="6049" spans="2:9">
      <c r="B6049" s="1"/>
      <c r="C6049" s="29"/>
      <c r="D6049" s="27"/>
      <c r="E6049" s="27"/>
      <c r="F6049" s="27"/>
      <c r="G6049" s="1"/>
      <c r="H6049" s="1"/>
      <c r="I6049" s="1"/>
    </row>
    <row r="6050" spans="2:9">
      <c r="B6050" s="1"/>
      <c r="C6050" s="29"/>
      <c r="D6050" s="27"/>
      <c r="E6050" s="27"/>
      <c r="F6050" s="27"/>
      <c r="G6050" s="1"/>
      <c r="H6050" s="1"/>
      <c r="I6050" s="1"/>
    </row>
    <row r="6051" spans="2:9">
      <c r="B6051" s="1"/>
      <c r="C6051" s="29"/>
      <c r="D6051" s="27"/>
      <c r="E6051" s="27"/>
      <c r="F6051" s="27"/>
      <c r="G6051" s="1"/>
      <c r="H6051" s="1"/>
      <c r="I6051" s="1"/>
    </row>
    <row r="6052" spans="2:9">
      <c r="B6052" s="1"/>
      <c r="C6052" s="29"/>
      <c r="D6052" s="27"/>
      <c r="E6052" s="27"/>
      <c r="F6052" s="27"/>
      <c r="G6052" s="1"/>
      <c r="H6052" s="1"/>
      <c r="I6052" s="1"/>
    </row>
    <row r="6053" spans="2:9">
      <c r="B6053" s="1"/>
      <c r="C6053" s="29"/>
      <c r="D6053" s="27"/>
      <c r="E6053" s="27"/>
      <c r="F6053" s="27"/>
      <c r="G6053" s="1"/>
      <c r="H6053" s="1"/>
      <c r="I6053" s="1"/>
    </row>
    <row r="6054" spans="2:9">
      <c r="B6054" s="1"/>
      <c r="C6054" s="29"/>
      <c r="D6054" s="27"/>
      <c r="E6054" s="27"/>
      <c r="F6054" s="27"/>
      <c r="G6054" s="1"/>
      <c r="H6054" s="1"/>
      <c r="I6054" s="1"/>
    </row>
    <row r="6055" spans="2:9">
      <c r="B6055" s="1"/>
      <c r="C6055" s="29"/>
      <c r="D6055" s="27"/>
      <c r="E6055" s="27"/>
      <c r="F6055" s="27"/>
      <c r="G6055" s="1"/>
      <c r="H6055" s="1"/>
      <c r="I6055" s="1"/>
    </row>
    <row r="6056" spans="2:9">
      <c r="B6056" s="1"/>
      <c r="C6056" s="29"/>
      <c r="D6056" s="27"/>
      <c r="E6056" s="27"/>
      <c r="F6056" s="27"/>
      <c r="G6056" s="1"/>
      <c r="H6056" s="1"/>
      <c r="I6056" s="1"/>
    </row>
    <row r="6057" spans="2:9">
      <c r="B6057" s="1"/>
      <c r="C6057" s="29"/>
      <c r="D6057" s="27"/>
      <c r="E6057" s="27"/>
      <c r="F6057" s="27"/>
      <c r="G6057" s="1"/>
      <c r="H6057" s="1"/>
      <c r="I6057" s="1"/>
    </row>
    <row r="6058" spans="2:9">
      <c r="B6058" s="1"/>
      <c r="C6058" s="29"/>
      <c r="D6058" s="27"/>
      <c r="E6058" s="27"/>
      <c r="F6058" s="27"/>
      <c r="G6058" s="1"/>
      <c r="H6058" s="1"/>
      <c r="I6058" s="1"/>
    </row>
    <row r="6059" spans="2:9">
      <c r="B6059" s="1"/>
      <c r="C6059" s="29"/>
      <c r="D6059" s="27"/>
      <c r="E6059" s="27"/>
      <c r="F6059" s="27"/>
      <c r="G6059" s="1"/>
      <c r="H6059" s="1"/>
      <c r="I6059" s="1"/>
    </row>
    <row r="6060" spans="2:9">
      <c r="B6060" s="1"/>
      <c r="C6060" s="29"/>
      <c r="D6060" s="27"/>
      <c r="E6060" s="27"/>
      <c r="F6060" s="27"/>
      <c r="G6060" s="1"/>
      <c r="H6060" s="1"/>
      <c r="I6060" s="1"/>
    </row>
    <row r="6061" spans="2:9">
      <c r="B6061" s="1"/>
      <c r="C6061" s="29"/>
      <c r="D6061" s="27"/>
      <c r="E6061" s="27"/>
      <c r="F6061" s="27"/>
      <c r="G6061" s="1"/>
      <c r="H6061" s="1"/>
      <c r="I6061" s="1"/>
    </row>
    <row r="6062" spans="2:9">
      <c r="B6062" s="1"/>
      <c r="C6062" s="29"/>
      <c r="D6062" s="27"/>
      <c r="E6062" s="27"/>
      <c r="F6062" s="27"/>
      <c r="G6062" s="1"/>
      <c r="H6062" s="1"/>
      <c r="I6062" s="1"/>
    </row>
    <row r="6063" spans="2:9">
      <c r="B6063" s="1"/>
      <c r="C6063" s="29"/>
      <c r="D6063" s="27"/>
      <c r="E6063" s="27"/>
      <c r="F6063" s="27"/>
      <c r="G6063" s="1"/>
      <c r="H6063" s="1"/>
      <c r="I6063" s="1"/>
    </row>
    <row r="6064" spans="2:9">
      <c r="B6064" s="1"/>
      <c r="C6064" s="29"/>
      <c r="D6064" s="27"/>
      <c r="E6064" s="27"/>
      <c r="F6064" s="27"/>
      <c r="G6064" s="1"/>
      <c r="H6064" s="1"/>
      <c r="I6064" s="1"/>
    </row>
    <row r="6065" spans="2:9">
      <c r="B6065" s="1"/>
      <c r="C6065" s="29"/>
      <c r="D6065" s="27"/>
      <c r="E6065" s="27"/>
      <c r="F6065" s="27"/>
      <c r="G6065" s="1"/>
      <c r="H6065" s="1"/>
      <c r="I6065" s="1"/>
    </row>
    <row r="6066" spans="2:9">
      <c r="B6066" s="1"/>
      <c r="C6066" s="29"/>
      <c r="D6066" s="27"/>
      <c r="E6066" s="27"/>
      <c r="F6066" s="27"/>
      <c r="G6066" s="1"/>
      <c r="H6066" s="1"/>
      <c r="I6066" s="1"/>
    </row>
    <row r="6067" spans="2:9">
      <c r="B6067" s="1"/>
      <c r="C6067" s="29"/>
      <c r="D6067" s="27"/>
      <c r="E6067" s="27"/>
      <c r="F6067" s="27"/>
      <c r="G6067" s="1"/>
      <c r="H6067" s="1"/>
      <c r="I6067" s="1"/>
    </row>
    <row r="6068" spans="2:9">
      <c r="B6068" s="1"/>
      <c r="C6068" s="29"/>
      <c r="D6068" s="27"/>
      <c r="E6068" s="27"/>
      <c r="F6068" s="27"/>
      <c r="G6068" s="1"/>
      <c r="H6068" s="1"/>
      <c r="I6068" s="1"/>
    </row>
    <row r="6069" spans="2:9">
      <c r="B6069" s="1"/>
      <c r="C6069" s="29"/>
      <c r="D6069" s="27"/>
      <c r="E6069" s="27"/>
      <c r="F6069" s="27"/>
      <c r="G6069" s="1"/>
      <c r="H6069" s="1"/>
      <c r="I6069" s="1"/>
    </row>
    <row r="6070" spans="2:9">
      <c r="B6070" s="1"/>
      <c r="C6070" s="29"/>
      <c r="D6070" s="27"/>
      <c r="E6070" s="27"/>
      <c r="F6070" s="27"/>
      <c r="G6070" s="1"/>
      <c r="H6070" s="1"/>
      <c r="I6070" s="1"/>
    </row>
    <row r="6071" spans="2:9">
      <c r="B6071" s="1"/>
      <c r="C6071" s="29"/>
      <c r="D6071" s="27"/>
      <c r="E6071" s="27"/>
      <c r="F6071" s="27"/>
      <c r="G6071" s="1"/>
      <c r="H6071" s="1"/>
      <c r="I6071" s="1"/>
    </row>
    <row r="6072" spans="2:9">
      <c r="B6072" s="1"/>
      <c r="C6072" s="29"/>
      <c r="D6072" s="27"/>
      <c r="E6072" s="27"/>
      <c r="F6072" s="27"/>
      <c r="G6072" s="1"/>
      <c r="H6072" s="1"/>
      <c r="I6072" s="1"/>
    </row>
    <row r="6073" spans="2:9">
      <c r="B6073" s="1"/>
      <c r="C6073" s="29"/>
      <c r="D6073" s="27"/>
      <c r="E6073" s="27"/>
      <c r="F6073" s="27"/>
      <c r="G6073" s="1"/>
      <c r="H6073" s="1"/>
      <c r="I6073" s="1"/>
    </row>
    <row r="6074" spans="2:9">
      <c r="B6074" s="1"/>
      <c r="C6074" s="29"/>
      <c r="D6074" s="27"/>
      <c r="E6074" s="27"/>
      <c r="F6074" s="27"/>
      <c r="G6074" s="1"/>
      <c r="H6074" s="1"/>
      <c r="I6074" s="1"/>
    </row>
    <row r="6075" spans="2:9">
      <c r="B6075" s="1"/>
      <c r="C6075" s="29"/>
      <c r="D6075" s="27"/>
      <c r="E6075" s="27"/>
      <c r="F6075" s="27"/>
      <c r="G6075" s="1"/>
      <c r="H6075" s="1"/>
      <c r="I6075" s="1"/>
    </row>
    <row r="6076" spans="2:9">
      <c r="B6076" s="1"/>
      <c r="C6076" s="29"/>
      <c r="D6076" s="27"/>
      <c r="E6076" s="27"/>
      <c r="F6076" s="27"/>
      <c r="G6076" s="1"/>
      <c r="H6076" s="1"/>
      <c r="I6076" s="1"/>
    </row>
    <row r="6077" spans="2:9">
      <c r="B6077" s="1"/>
      <c r="C6077" s="29"/>
      <c r="D6077" s="27"/>
      <c r="E6077" s="27"/>
      <c r="F6077" s="27"/>
      <c r="G6077" s="1"/>
      <c r="H6077" s="1"/>
      <c r="I6077" s="1"/>
    </row>
    <row r="6078" spans="2:9">
      <c r="B6078" s="1"/>
      <c r="C6078" s="29"/>
      <c r="D6078" s="27"/>
      <c r="E6078" s="27"/>
      <c r="F6078" s="27"/>
      <c r="G6078" s="1"/>
      <c r="H6078" s="1"/>
      <c r="I6078" s="1"/>
    </row>
    <row r="6079" spans="2:9">
      <c r="B6079" s="1"/>
      <c r="C6079" s="29"/>
      <c r="D6079" s="27"/>
      <c r="E6079" s="27"/>
      <c r="F6079" s="27"/>
      <c r="G6079" s="1"/>
      <c r="H6079" s="1"/>
      <c r="I6079" s="1"/>
    </row>
    <row r="6080" spans="2:9">
      <c r="B6080" s="1"/>
      <c r="C6080" s="29"/>
      <c r="D6080" s="27"/>
      <c r="E6080" s="27"/>
      <c r="F6080" s="27"/>
      <c r="G6080" s="1"/>
      <c r="H6080" s="1"/>
      <c r="I6080" s="1"/>
    </row>
    <row r="6081" spans="2:9">
      <c r="B6081" s="1"/>
      <c r="C6081" s="29"/>
      <c r="D6081" s="27"/>
      <c r="E6081" s="27"/>
      <c r="F6081" s="27"/>
      <c r="G6081" s="1"/>
      <c r="H6081" s="1"/>
      <c r="I6081" s="1"/>
    </row>
    <row r="6082" spans="2:9">
      <c r="B6082" s="1"/>
      <c r="C6082" s="29"/>
      <c r="D6082" s="27"/>
      <c r="E6082" s="27"/>
      <c r="F6082" s="27"/>
      <c r="G6082" s="1"/>
      <c r="H6082" s="1"/>
      <c r="I6082" s="1"/>
    </row>
    <row r="6083" spans="2:9">
      <c r="B6083" s="1"/>
      <c r="C6083" s="29"/>
      <c r="D6083" s="27"/>
      <c r="E6083" s="27"/>
      <c r="F6083" s="27"/>
      <c r="G6083" s="1"/>
      <c r="H6083" s="1"/>
      <c r="I6083" s="1"/>
    </row>
    <row r="6084" spans="2:9">
      <c r="B6084" s="1"/>
      <c r="C6084" s="29"/>
      <c r="D6084" s="27"/>
      <c r="E6084" s="27"/>
      <c r="F6084" s="27"/>
      <c r="G6084" s="1"/>
      <c r="H6084" s="1"/>
      <c r="I6084" s="1"/>
    </row>
    <row r="6085" spans="2:9">
      <c r="B6085" s="1"/>
      <c r="C6085" s="29"/>
      <c r="D6085" s="27"/>
      <c r="E6085" s="27"/>
      <c r="F6085" s="27"/>
      <c r="G6085" s="1"/>
      <c r="H6085" s="1"/>
      <c r="I6085" s="1"/>
    </row>
    <row r="6086" spans="2:9">
      <c r="B6086" s="1"/>
      <c r="C6086" s="29"/>
      <c r="D6086" s="27"/>
      <c r="E6086" s="27"/>
      <c r="F6086" s="27"/>
      <c r="G6086" s="1"/>
      <c r="H6086" s="1"/>
      <c r="I6086" s="1"/>
    </row>
    <row r="6087" spans="2:9">
      <c r="B6087" s="1"/>
      <c r="C6087" s="29"/>
      <c r="D6087" s="27"/>
      <c r="E6087" s="27"/>
      <c r="F6087" s="27"/>
      <c r="G6087" s="1"/>
      <c r="H6087" s="1"/>
      <c r="I6087" s="1"/>
    </row>
    <row r="6088" spans="2:9">
      <c r="B6088" s="1"/>
      <c r="C6088" s="29"/>
      <c r="D6088" s="27"/>
      <c r="E6088" s="27"/>
      <c r="F6088" s="27"/>
      <c r="G6088" s="1"/>
      <c r="H6088" s="1"/>
      <c r="I6088" s="1"/>
    </row>
    <row r="6089" spans="2:9">
      <c r="B6089" s="1"/>
      <c r="C6089" s="29"/>
      <c r="D6089" s="27"/>
      <c r="E6089" s="27"/>
      <c r="F6089" s="27"/>
      <c r="G6089" s="1"/>
      <c r="H6089" s="1"/>
      <c r="I6089" s="1"/>
    </row>
    <row r="6090" spans="2:9">
      <c r="B6090" s="1"/>
      <c r="C6090" s="29"/>
      <c r="D6090" s="27"/>
      <c r="E6090" s="27"/>
      <c r="F6090" s="27"/>
      <c r="G6090" s="1"/>
      <c r="H6090" s="1"/>
      <c r="I6090" s="1"/>
    </row>
    <row r="6091" spans="2:9">
      <c r="B6091" s="1"/>
      <c r="C6091" s="29"/>
      <c r="D6091" s="27"/>
      <c r="E6091" s="27"/>
      <c r="F6091" s="27"/>
      <c r="G6091" s="1"/>
      <c r="H6091" s="1"/>
      <c r="I6091" s="1"/>
    </row>
    <row r="6092" spans="2:9">
      <c r="B6092" s="1"/>
      <c r="C6092" s="29"/>
      <c r="D6092" s="27"/>
      <c r="E6092" s="27"/>
      <c r="F6092" s="27"/>
      <c r="G6092" s="1"/>
      <c r="H6092" s="1"/>
      <c r="I6092" s="1"/>
    </row>
    <row r="6093" spans="2:9">
      <c r="B6093" s="1"/>
      <c r="C6093" s="29"/>
      <c r="D6093" s="27"/>
      <c r="E6093" s="27"/>
      <c r="F6093" s="27"/>
      <c r="G6093" s="1"/>
      <c r="H6093" s="1"/>
      <c r="I6093" s="1"/>
    </row>
    <row r="6094" spans="2:9">
      <c r="B6094" s="1"/>
      <c r="C6094" s="29"/>
      <c r="D6094" s="27"/>
      <c r="E6094" s="27"/>
      <c r="F6094" s="27"/>
      <c r="G6094" s="1"/>
      <c r="H6094" s="1"/>
      <c r="I6094" s="1"/>
    </row>
    <row r="6095" spans="2:9">
      <c r="B6095" s="1"/>
      <c r="C6095" s="29"/>
      <c r="D6095" s="27"/>
      <c r="E6095" s="27"/>
      <c r="F6095" s="27"/>
      <c r="G6095" s="1"/>
      <c r="H6095" s="1"/>
      <c r="I6095" s="1"/>
    </row>
    <row r="6096" spans="2:9">
      <c r="B6096" s="1"/>
      <c r="C6096" s="29"/>
      <c r="D6096" s="27"/>
      <c r="E6096" s="27"/>
      <c r="F6096" s="27"/>
      <c r="G6096" s="1"/>
      <c r="H6096" s="1"/>
      <c r="I6096" s="1"/>
    </row>
    <row r="6097" spans="2:9">
      <c r="B6097" s="1"/>
      <c r="C6097" s="29"/>
      <c r="D6097" s="27"/>
      <c r="E6097" s="27"/>
      <c r="F6097" s="27"/>
      <c r="G6097" s="1"/>
      <c r="H6097" s="1"/>
      <c r="I6097" s="1"/>
    </row>
    <row r="6098" spans="2:9">
      <c r="B6098" s="1"/>
      <c r="C6098" s="29"/>
      <c r="D6098" s="27"/>
      <c r="E6098" s="27"/>
      <c r="F6098" s="27"/>
      <c r="G6098" s="1"/>
      <c r="H6098" s="1"/>
      <c r="I6098" s="1"/>
    </row>
    <row r="6099" spans="2:9">
      <c r="B6099" s="1"/>
      <c r="C6099" s="29"/>
      <c r="D6099" s="27"/>
      <c r="E6099" s="27"/>
      <c r="F6099" s="27"/>
      <c r="G6099" s="1"/>
      <c r="H6099" s="1"/>
      <c r="I6099" s="1"/>
    </row>
    <row r="6100" spans="2:9">
      <c r="B6100" s="1"/>
      <c r="C6100" s="29"/>
      <c r="D6100" s="27"/>
      <c r="E6100" s="27"/>
      <c r="F6100" s="27"/>
      <c r="G6100" s="1"/>
      <c r="H6100" s="1"/>
      <c r="I6100" s="1"/>
    </row>
    <row r="6101" spans="2:9">
      <c r="B6101" s="1"/>
      <c r="C6101" s="29"/>
      <c r="D6101" s="27"/>
      <c r="E6101" s="27"/>
      <c r="F6101" s="27"/>
      <c r="G6101" s="1"/>
      <c r="H6101" s="1"/>
      <c r="I6101" s="1"/>
    </row>
    <row r="6102" spans="2:9">
      <c r="B6102" s="1"/>
      <c r="C6102" s="29"/>
      <c r="D6102" s="27"/>
      <c r="E6102" s="27"/>
      <c r="F6102" s="27"/>
      <c r="G6102" s="1"/>
      <c r="H6102" s="1"/>
      <c r="I6102" s="1"/>
    </row>
    <row r="6103" spans="2:9">
      <c r="B6103" s="1"/>
      <c r="C6103" s="29"/>
      <c r="D6103" s="27"/>
      <c r="E6103" s="27"/>
      <c r="F6103" s="27"/>
      <c r="G6103" s="1"/>
      <c r="H6103" s="1"/>
      <c r="I6103" s="1"/>
    </row>
    <row r="6104" spans="2:9">
      <c r="B6104" s="1"/>
      <c r="C6104" s="29"/>
      <c r="D6104" s="27"/>
      <c r="E6104" s="27"/>
      <c r="F6104" s="27"/>
      <c r="G6104" s="1"/>
      <c r="H6104" s="1"/>
      <c r="I6104" s="1"/>
    </row>
    <row r="6105" spans="2:9">
      <c r="B6105" s="1"/>
      <c r="C6105" s="29"/>
      <c r="D6105" s="27"/>
      <c r="E6105" s="27"/>
      <c r="F6105" s="27"/>
      <c r="G6105" s="1"/>
      <c r="H6105" s="1"/>
      <c r="I6105" s="1"/>
    </row>
    <row r="6106" spans="2:9">
      <c r="B6106" s="1"/>
      <c r="C6106" s="29"/>
      <c r="D6106" s="27"/>
      <c r="E6106" s="27"/>
      <c r="F6106" s="27"/>
      <c r="G6106" s="1"/>
      <c r="H6106" s="1"/>
      <c r="I6106" s="1"/>
    </row>
    <row r="6107" spans="2:9">
      <c r="B6107" s="1"/>
      <c r="C6107" s="29"/>
      <c r="D6107" s="27"/>
      <c r="E6107" s="27"/>
      <c r="F6107" s="27"/>
      <c r="G6107" s="1"/>
      <c r="H6107" s="1"/>
      <c r="I6107" s="1"/>
    </row>
    <row r="6108" spans="2:9">
      <c r="B6108" s="1"/>
      <c r="C6108" s="29"/>
      <c r="D6108" s="27"/>
      <c r="E6108" s="27"/>
      <c r="F6108" s="27"/>
      <c r="G6108" s="1"/>
      <c r="H6108" s="1"/>
      <c r="I6108" s="1"/>
    </row>
    <row r="6109" spans="2:9">
      <c r="B6109" s="1"/>
      <c r="C6109" s="29"/>
      <c r="D6109" s="27"/>
      <c r="E6109" s="27"/>
      <c r="F6109" s="27"/>
      <c r="G6109" s="1"/>
      <c r="H6109" s="1"/>
      <c r="I6109" s="1"/>
    </row>
    <row r="6110" spans="2:9">
      <c r="B6110" s="1"/>
      <c r="C6110" s="29"/>
      <c r="D6110" s="27"/>
      <c r="E6110" s="27"/>
      <c r="F6110" s="27"/>
      <c r="G6110" s="1"/>
      <c r="H6110" s="1"/>
      <c r="I6110" s="1"/>
    </row>
    <row r="6111" spans="2:9">
      <c r="B6111" s="1"/>
      <c r="C6111" s="29"/>
      <c r="D6111" s="27"/>
      <c r="E6111" s="27"/>
      <c r="F6111" s="27"/>
      <c r="G6111" s="1"/>
      <c r="H6111" s="1"/>
      <c r="I6111" s="1"/>
    </row>
    <row r="6112" spans="2:9">
      <c r="B6112" s="1"/>
      <c r="C6112" s="29"/>
      <c r="D6112" s="27"/>
      <c r="E6112" s="27"/>
      <c r="F6112" s="27"/>
      <c r="G6112" s="1"/>
      <c r="H6112" s="1"/>
      <c r="I6112" s="1"/>
    </row>
    <row r="6113" spans="2:9">
      <c r="B6113" s="1"/>
      <c r="C6113" s="29"/>
      <c r="D6113" s="27"/>
      <c r="E6113" s="27"/>
      <c r="F6113" s="27"/>
      <c r="G6113" s="1"/>
      <c r="H6113" s="1"/>
      <c r="I6113" s="1"/>
    </row>
    <row r="6114" spans="2:9">
      <c r="B6114" s="1"/>
      <c r="C6114" s="29"/>
      <c r="D6114" s="27"/>
      <c r="E6114" s="27"/>
      <c r="F6114" s="27"/>
      <c r="G6114" s="1"/>
      <c r="H6114" s="1"/>
      <c r="I6114" s="1"/>
    </row>
    <row r="6115" spans="2:9">
      <c r="B6115" s="1"/>
      <c r="C6115" s="29"/>
      <c r="D6115" s="27"/>
      <c r="E6115" s="27"/>
      <c r="F6115" s="27"/>
      <c r="G6115" s="1"/>
      <c r="H6115" s="1"/>
      <c r="I6115" s="1"/>
    </row>
    <row r="6116" spans="2:9">
      <c r="B6116" s="1"/>
      <c r="C6116" s="29"/>
      <c r="D6116" s="27"/>
      <c r="E6116" s="27"/>
      <c r="F6116" s="27"/>
      <c r="G6116" s="1"/>
      <c r="H6116" s="1"/>
      <c r="I6116" s="1"/>
    </row>
    <row r="6117" spans="2:9">
      <c r="B6117" s="1"/>
      <c r="C6117" s="29"/>
      <c r="D6117" s="27"/>
      <c r="E6117" s="27"/>
      <c r="F6117" s="27"/>
      <c r="G6117" s="1"/>
      <c r="H6117" s="1"/>
      <c r="I6117" s="1"/>
    </row>
    <row r="6118" spans="2:9">
      <c r="B6118" s="1"/>
      <c r="C6118" s="29"/>
      <c r="D6118" s="27"/>
      <c r="E6118" s="27"/>
      <c r="F6118" s="27"/>
      <c r="G6118" s="1"/>
      <c r="H6118" s="1"/>
      <c r="I6118" s="1"/>
    </row>
    <row r="6119" spans="2:9">
      <c r="B6119" s="1"/>
      <c r="C6119" s="29"/>
      <c r="D6119" s="27"/>
      <c r="E6119" s="27"/>
      <c r="F6119" s="27"/>
      <c r="G6119" s="1"/>
      <c r="H6119" s="1"/>
      <c r="I6119" s="1"/>
    </row>
    <row r="6120" spans="2:9">
      <c r="B6120" s="1"/>
      <c r="C6120" s="29"/>
      <c r="D6120" s="27"/>
      <c r="E6120" s="27"/>
      <c r="F6120" s="27"/>
      <c r="G6120" s="1"/>
      <c r="H6120" s="1"/>
      <c r="I6120" s="1"/>
    </row>
    <row r="6121" spans="2:9">
      <c r="B6121" s="1"/>
      <c r="C6121" s="29"/>
      <c r="D6121" s="27"/>
      <c r="E6121" s="27"/>
      <c r="F6121" s="27"/>
      <c r="G6121" s="1"/>
      <c r="H6121" s="1"/>
      <c r="I6121" s="1"/>
    </row>
    <row r="6122" spans="2:9">
      <c r="B6122" s="1"/>
      <c r="C6122" s="29"/>
      <c r="D6122" s="27"/>
      <c r="E6122" s="27"/>
      <c r="F6122" s="27"/>
      <c r="G6122" s="1"/>
      <c r="H6122" s="1"/>
      <c r="I6122" s="1"/>
    </row>
    <row r="6123" spans="2:9">
      <c r="B6123" s="1"/>
      <c r="C6123" s="29"/>
      <c r="D6123" s="27"/>
      <c r="E6123" s="27"/>
      <c r="F6123" s="27"/>
      <c r="G6123" s="1"/>
      <c r="H6123" s="1"/>
      <c r="I6123" s="1"/>
    </row>
    <row r="6124" spans="2:9">
      <c r="B6124" s="1"/>
      <c r="C6124" s="29"/>
      <c r="D6124" s="27"/>
      <c r="E6124" s="27"/>
      <c r="F6124" s="27"/>
      <c r="G6124" s="1"/>
      <c r="H6124" s="1"/>
      <c r="I6124" s="1"/>
    </row>
    <row r="6125" spans="2:9">
      <c r="B6125" s="1"/>
      <c r="C6125" s="29"/>
      <c r="D6125" s="27"/>
      <c r="E6125" s="27"/>
      <c r="F6125" s="27"/>
      <c r="G6125" s="1"/>
      <c r="H6125" s="1"/>
      <c r="I6125" s="1"/>
    </row>
    <row r="6126" spans="2:9">
      <c r="B6126" s="1"/>
      <c r="C6126" s="29"/>
      <c r="D6126" s="27"/>
      <c r="E6126" s="27"/>
      <c r="F6126" s="27"/>
      <c r="G6126" s="1"/>
      <c r="H6126" s="1"/>
      <c r="I6126" s="1"/>
    </row>
    <row r="6127" spans="2:9">
      <c r="B6127" s="1"/>
      <c r="C6127" s="29"/>
      <c r="D6127" s="27"/>
      <c r="E6127" s="27"/>
      <c r="F6127" s="27"/>
      <c r="G6127" s="1"/>
      <c r="H6127" s="1"/>
      <c r="I6127" s="1"/>
    </row>
    <row r="6128" spans="2:9">
      <c r="B6128" s="1"/>
      <c r="C6128" s="29"/>
      <c r="D6128" s="27"/>
      <c r="E6128" s="27"/>
      <c r="F6128" s="27"/>
      <c r="G6128" s="1"/>
      <c r="H6128" s="1"/>
      <c r="I6128" s="1"/>
    </row>
    <row r="6129" spans="2:9">
      <c r="B6129" s="1"/>
      <c r="C6129" s="29"/>
      <c r="D6129" s="27"/>
      <c r="E6129" s="27"/>
      <c r="F6129" s="27"/>
      <c r="G6129" s="1"/>
      <c r="H6129" s="1"/>
      <c r="I6129" s="1"/>
    </row>
    <row r="6130" spans="2:9">
      <c r="B6130" s="1"/>
      <c r="C6130" s="29"/>
      <c r="D6130" s="27"/>
      <c r="E6130" s="27"/>
      <c r="F6130" s="27"/>
      <c r="G6130" s="1"/>
      <c r="H6130" s="1"/>
      <c r="I6130" s="1"/>
    </row>
    <row r="6131" spans="2:9">
      <c r="B6131" s="1"/>
      <c r="C6131" s="29"/>
      <c r="D6131" s="27"/>
      <c r="E6131" s="27"/>
      <c r="F6131" s="27"/>
      <c r="G6131" s="1"/>
      <c r="H6131" s="1"/>
      <c r="I6131" s="1"/>
    </row>
    <row r="6132" spans="2:9">
      <c r="B6132" s="1"/>
      <c r="C6132" s="29"/>
      <c r="D6132" s="27"/>
      <c r="E6132" s="27"/>
      <c r="F6132" s="27"/>
      <c r="G6132" s="1"/>
      <c r="H6132" s="1"/>
      <c r="I6132" s="1"/>
    </row>
    <row r="6133" spans="2:9">
      <c r="B6133" s="1"/>
      <c r="C6133" s="29"/>
      <c r="D6133" s="27"/>
      <c r="E6133" s="27"/>
      <c r="F6133" s="27"/>
      <c r="G6133" s="1"/>
      <c r="H6133" s="1"/>
      <c r="I6133" s="1"/>
    </row>
    <row r="6134" spans="2:9">
      <c r="B6134" s="1"/>
      <c r="C6134" s="29"/>
      <c r="D6134" s="27"/>
      <c r="E6134" s="27"/>
      <c r="F6134" s="27"/>
      <c r="G6134" s="1"/>
      <c r="H6134" s="1"/>
      <c r="I6134" s="1"/>
    </row>
    <row r="6135" spans="2:9">
      <c r="B6135" s="1"/>
      <c r="C6135" s="29"/>
      <c r="D6135" s="27"/>
      <c r="E6135" s="27"/>
      <c r="F6135" s="27"/>
      <c r="G6135" s="1"/>
      <c r="H6135" s="1"/>
      <c r="I6135" s="1"/>
    </row>
    <row r="6136" spans="2:9">
      <c r="B6136" s="1"/>
      <c r="C6136" s="29"/>
      <c r="D6136" s="27"/>
      <c r="E6136" s="27"/>
      <c r="F6136" s="27"/>
      <c r="G6136" s="1"/>
      <c r="H6136" s="1"/>
      <c r="I6136" s="1"/>
    </row>
    <row r="6137" spans="2:9">
      <c r="B6137" s="1"/>
      <c r="C6137" s="29"/>
      <c r="D6137" s="27"/>
      <c r="E6137" s="27"/>
      <c r="F6137" s="27"/>
      <c r="G6137" s="1"/>
      <c r="H6137" s="1"/>
      <c r="I6137" s="1"/>
    </row>
    <row r="6138" spans="2:9">
      <c r="B6138" s="1"/>
      <c r="C6138" s="29"/>
      <c r="D6138" s="27"/>
      <c r="E6138" s="27"/>
      <c r="F6138" s="27"/>
      <c r="G6138" s="1"/>
      <c r="H6138" s="1"/>
      <c r="I6138" s="1"/>
    </row>
    <row r="6139" spans="2:9">
      <c r="B6139" s="1"/>
      <c r="C6139" s="29"/>
      <c r="D6139" s="27"/>
      <c r="E6139" s="27"/>
      <c r="F6139" s="27"/>
      <c r="G6139" s="1"/>
      <c r="H6139" s="1"/>
      <c r="I6139" s="1"/>
    </row>
    <row r="6140" spans="2:9">
      <c r="B6140" s="1"/>
      <c r="C6140" s="29"/>
      <c r="D6140" s="27"/>
      <c r="E6140" s="27"/>
      <c r="F6140" s="27"/>
      <c r="G6140" s="1"/>
      <c r="H6140" s="1"/>
      <c r="I6140" s="1"/>
    </row>
    <row r="6141" spans="2:9">
      <c r="B6141" s="1"/>
      <c r="C6141" s="29"/>
      <c r="D6141" s="27"/>
      <c r="E6141" s="27"/>
      <c r="F6141" s="27"/>
      <c r="G6141" s="1"/>
      <c r="H6141" s="1"/>
      <c r="I6141" s="1"/>
    </row>
    <row r="6142" spans="2:9">
      <c r="B6142" s="1"/>
      <c r="C6142" s="29"/>
      <c r="D6142" s="27"/>
      <c r="E6142" s="27"/>
      <c r="F6142" s="27"/>
      <c r="G6142" s="1"/>
      <c r="H6142" s="1"/>
      <c r="I6142" s="1"/>
    </row>
    <row r="6143" spans="2:9">
      <c r="B6143" s="1"/>
      <c r="C6143" s="29"/>
      <c r="D6143" s="27"/>
      <c r="E6143" s="27"/>
      <c r="F6143" s="27"/>
      <c r="G6143" s="1"/>
      <c r="H6143" s="1"/>
      <c r="I6143" s="1"/>
    </row>
    <row r="6144" spans="2:9">
      <c r="B6144" s="1"/>
      <c r="C6144" s="29"/>
      <c r="D6144" s="27"/>
      <c r="E6144" s="27"/>
      <c r="F6144" s="27"/>
      <c r="G6144" s="1"/>
      <c r="H6144" s="1"/>
      <c r="I6144" s="1"/>
    </row>
    <row r="6145" spans="2:9">
      <c r="B6145" s="1"/>
      <c r="C6145" s="29"/>
      <c r="D6145" s="27"/>
      <c r="E6145" s="27"/>
      <c r="F6145" s="27"/>
      <c r="G6145" s="1"/>
      <c r="H6145" s="1"/>
      <c r="I6145" s="1"/>
    </row>
    <row r="6146" spans="2:9">
      <c r="B6146" s="1"/>
      <c r="C6146" s="29"/>
      <c r="D6146" s="27"/>
      <c r="E6146" s="27"/>
      <c r="F6146" s="27"/>
      <c r="G6146" s="1"/>
      <c r="H6146" s="1"/>
      <c r="I6146" s="1"/>
    </row>
    <row r="6147" spans="2:9">
      <c r="B6147" s="1"/>
      <c r="C6147" s="29"/>
      <c r="D6147" s="27"/>
      <c r="E6147" s="27"/>
      <c r="F6147" s="27"/>
      <c r="G6147" s="1"/>
      <c r="H6147" s="1"/>
      <c r="I6147" s="1"/>
    </row>
    <row r="6148" spans="2:9">
      <c r="B6148" s="1"/>
      <c r="C6148" s="29"/>
      <c r="D6148" s="27"/>
      <c r="E6148" s="27"/>
      <c r="F6148" s="27"/>
      <c r="G6148" s="1"/>
      <c r="H6148" s="1"/>
      <c r="I6148" s="1"/>
    </row>
    <row r="6149" spans="2:9">
      <c r="B6149" s="1"/>
      <c r="C6149" s="29"/>
      <c r="D6149" s="27"/>
      <c r="E6149" s="27"/>
      <c r="F6149" s="27"/>
      <c r="G6149" s="1"/>
      <c r="H6149" s="1"/>
      <c r="I6149" s="1"/>
    </row>
    <row r="6150" spans="2:9">
      <c r="B6150" s="1"/>
      <c r="C6150" s="29"/>
      <c r="D6150" s="27"/>
      <c r="E6150" s="27"/>
      <c r="F6150" s="27"/>
      <c r="G6150" s="1"/>
      <c r="H6150" s="1"/>
      <c r="I6150" s="1"/>
    </row>
    <row r="6151" spans="2:9">
      <c r="B6151" s="1"/>
      <c r="C6151" s="29"/>
      <c r="D6151" s="27"/>
      <c r="E6151" s="27"/>
      <c r="F6151" s="27"/>
      <c r="G6151" s="1"/>
      <c r="H6151" s="1"/>
      <c r="I6151" s="1"/>
    </row>
    <row r="6152" spans="2:9">
      <c r="B6152" s="1"/>
      <c r="C6152" s="29"/>
      <c r="D6152" s="27"/>
      <c r="E6152" s="27"/>
      <c r="F6152" s="27"/>
      <c r="G6152" s="1"/>
      <c r="H6152" s="1"/>
      <c r="I6152" s="1"/>
    </row>
    <row r="6153" spans="2:9">
      <c r="B6153" s="1"/>
      <c r="C6153" s="29"/>
      <c r="D6153" s="27"/>
      <c r="E6153" s="27"/>
      <c r="F6153" s="27"/>
      <c r="G6153" s="1"/>
      <c r="H6153" s="1"/>
      <c r="I6153" s="1"/>
    </row>
    <row r="6154" spans="2:9">
      <c r="B6154" s="1"/>
      <c r="C6154" s="29"/>
      <c r="D6154" s="27"/>
      <c r="E6154" s="27"/>
      <c r="F6154" s="27"/>
      <c r="G6154" s="1"/>
      <c r="H6154" s="1"/>
      <c r="I6154" s="1"/>
    </row>
    <row r="6155" spans="2:9">
      <c r="B6155" s="1"/>
      <c r="C6155" s="29"/>
      <c r="D6155" s="27"/>
      <c r="E6155" s="27"/>
      <c r="F6155" s="27"/>
      <c r="G6155" s="1"/>
      <c r="H6155" s="1"/>
      <c r="I6155" s="1"/>
    </row>
    <row r="6156" spans="2:9">
      <c r="B6156" s="1"/>
      <c r="C6156" s="29"/>
      <c r="D6156" s="27"/>
      <c r="E6156" s="27"/>
      <c r="F6156" s="27"/>
      <c r="G6156" s="1"/>
      <c r="H6156" s="1"/>
      <c r="I6156" s="1"/>
    </row>
    <row r="6157" spans="2:9">
      <c r="B6157" s="1"/>
      <c r="C6157" s="29"/>
      <c r="D6157" s="27"/>
      <c r="E6157" s="27"/>
      <c r="F6157" s="27"/>
      <c r="G6157" s="1"/>
      <c r="H6157" s="1"/>
      <c r="I6157" s="1"/>
    </row>
    <row r="6158" spans="2:9">
      <c r="B6158" s="1"/>
      <c r="C6158" s="29"/>
      <c r="D6158" s="27"/>
      <c r="E6158" s="27"/>
      <c r="F6158" s="27"/>
      <c r="G6158" s="1"/>
      <c r="H6158" s="1"/>
      <c r="I6158" s="1"/>
    </row>
    <row r="6159" spans="2:9">
      <c r="B6159" s="1"/>
      <c r="C6159" s="29"/>
      <c r="D6159" s="27"/>
      <c r="E6159" s="27"/>
      <c r="F6159" s="27"/>
      <c r="G6159" s="1"/>
      <c r="H6159" s="1"/>
      <c r="I6159" s="1"/>
    </row>
    <row r="6160" spans="2:9">
      <c r="B6160" s="1"/>
      <c r="C6160" s="29"/>
      <c r="D6160" s="27"/>
      <c r="E6160" s="27"/>
      <c r="F6160" s="27"/>
      <c r="G6160" s="1"/>
      <c r="H6160" s="1"/>
      <c r="I6160" s="1"/>
    </row>
    <row r="6161" spans="2:9">
      <c r="B6161" s="1"/>
      <c r="C6161" s="29"/>
      <c r="D6161" s="27"/>
      <c r="E6161" s="27"/>
      <c r="F6161" s="27"/>
      <c r="G6161" s="1"/>
      <c r="H6161" s="1"/>
      <c r="I6161" s="1"/>
    </row>
    <row r="6162" spans="2:9">
      <c r="B6162" s="1"/>
      <c r="C6162" s="29"/>
      <c r="D6162" s="27"/>
      <c r="E6162" s="27"/>
      <c r="F6162" s="27"/>
      <c r="G6162" s="1"/>
      <c r="H6162" s="1"/>
      <c r="I6162" s="1"/>
    </row>
    <row r="6163" spans="2:9">
      <c r="B6163" s="1"/>
      <c r="C6163" s="29"/>
      <c r="D6163" s="27"/>
      <c r="E6163" s="27"/>
      <c r="F6163" s="27"/>
      <c r="G6163" s="1"/>
      <c r="H6163" s="1"/>
      <c r="I6163" s="1"/>
    </row>
    <row r="6164" spans="2:9">
      <c r="B6164" s="1"/>
      <c r="C6164" s="29"/>
      <c r="D6164" s="27"/>
      <c r="E6164" s="27"/>
      <c r="F6164" s="27"/>
      <c r="G6164" s="1"/>
      <c r="H6164" s="1"/>
      <c r="I6164" s="1"/>
    </row>
    <row r="6165" spans="2:9">
      <c r="B6165" s="1"/>
      <c r="C6165" s="29"/>
      <c r="D6165" s="27"/>
      <c r="E6165" s="27"/>
      <c r="F6165" s="27"/>
      <c r="G6165" s="1"/>
      <c r="H6165" s="1"/>
      <c r="I6165" s="1"/>
    </row>
    <row r="6166" spans="2:9">
      <c r="B6166" s="1"/>
      <c r="C6166" s="29"/>
      <c r="D6166" s="27"/>
      <c r="E6166" s="27"/>
      <c r="F6166" s="27"/>
      <c r="G6166" s="1"/>
      <c r="H6166" s="1"/>
      <c r="I6166" s="1"/>
    </row>
    <row r="6167" spans="2:9">
      <c r="B6167" s="1"/>
      <c r="C6167" s="29"/>
      <c r="D6167" s="27"/>
      <c r="E6167" s="27"/>
      <c r="F6167" s="27"/>
      <c r="G6167" s="1"/>
      <c r="H6167" s="1"/>
      <c r="I6167" s="1"/>
    </row>
    <row r="6168" spans="2:9">
      <c r="B6168" s="1"/>
      <c r="C6168" s="29"/>
      <c r="D6168" s="27"/>
      <c r="E6168" s="27"/>
      <c r="F6168" s="27"/>
      <c r="G6168" s="1"/>
      <c r="H6168" s="1"/>
      <c r="I6168" s="1"/>
    </row>
    <row r="6169" spans="2:9">
      <c r="B6169" s="1"/>
      <c r="C6169" s="29"/>
      <c r="D6169" s="27"/>
      <c r="E6169" s="27"/>
      <c r="F6169" s="27"/>
      <c r="G6169" s="1"/>
      <c r="H6169" s="1"/>
      <c r="I6169" s="1"/>
    </row>
    <row r="6170" spans="2:9">
      <c r="B6170" s="1"/>
      <c r="C6170" s="29"/>
      <c r="D6170" s="27"/>
      <c r="E6170" s="27"/>
      <c r="F6170" s="27"/>
      <c r="G6170" s="1"/>
      <c r="H6170" s="1"/>
      <c r="I6170" s="1"/>
    </row>
    <row r="6171" spans="2:9">
      <c r="B6171" s="1"/>
      <c r="C6171" s="29"/>
      <c r="D6171" s="27"/>
      <c r="E6171" s="27"/>
      <c r="F6171" s="27"/>
      <c r="G6171" s="1"/>
      <c r="H6171" s="1"/>
      <c r="I6171" s="1"/>
    </row>
    <row r="6172" spans="2:9">
      <c r="B6172" s="1"/>
      <c r="C6172" s="29"/>
      <c r="D6172" s="27"/>
      <c r="E6172" s="27"/>
      <c r="F6172" s="27"/>
      <c r="G6172" s="1"/>
      <c r="H6172" s="1"/>
      <c r="I6172" s="1"/>
    </row>
    <row r="6173" spans="2:9">
      <c r="B6173" s="1"/>
      <c r="C6173" s="29"/>
      <c r="D6173" s="27"/>
      <c r="E6173" s="27"/>
      <c r="F6173" s="27"/>
      <c r="G6173" s="1"/>
      <c r="H6173" s="1"/>
      <c r="I6173" s="1"/>
    </row>
    <row r="6174" spans="2:9">
      <c r="B6174" s="1"/>
      <c r="C6174" s="29"/>
      <c r="D6174" s="27"/>
      <c r="E6174" s="27"/>
      <c r="F6174" s="27"/>
      <c r="G6174" s="1"/>
      <c r="H6174" s="1"/>
      <c r="I6174" s="1"/>
    </row>
    <row r="6175" spans="2:9">
      <c r="B6175" s="1"/>
      <c r="C6175" s="29"/>
      <c r="D6175" s="27"/>
      <c r="E6175" s="27"/>
      <c r="F6175" s="27"/>
      <c r="G6175" s="1"/>
      <c r="H6175" s="1"/>
      <c r="I6175" s="1"/>
    </row>
    <row r="6176" spans="2:9">
      <c r="B6176" s="1"/>
      <c r="C6176" s="29"/>
      <c r="D6176" s="27"/>
      <c r="E6176" s="27"/>
      <c r="F6176" s="27"/>
      <c r="G6176" s="1"/>
      <c r="H6176" s="1"/>
      <c r="I6176" s="1"/>
    </row>
    <row r="6177" spans="2:9">
      <c r="B6177" s="1"/>
      <c r="C6177" s="29"/>
      <c r="D6177" s="27"/>
      <c r="E6177" s="27"/>
      <c r="F6177" s="27"/>
      <c r="G6177" s="1"/>
      <c r="H6177" s="1"/>
      <c r="I6177" s="1"/>
    </row>
    <row r="6178" spans="2:9">
      <c r="B6178" s="1"/>
      <c r="C6178" s="29"/>
      <c r="D6178" s="27"/>
      <c r="E6178" s="27"/>
      <c r="F6178" s="27"/>
      <c r="G6178" s="1"/>
      <c r="H6178" s="1"/>
      <c r="I6178" s="1"/>
    </row>
    <row r="6179" spans="2:9">
      <c r="B6179" s="1"/>
      <c r="C6179" s="29"/>
      <c r="D6179" s="27"/>
      <c r="E6179" s="27"/>
      <c r="F6179" s="27"/>
      <c r="G6179" s="1"/>
      <c r="H6179" s="1"/>
      <c r="I6179" s="1"/>
    </row>
    <row r="6180" spans="2:9">
      <c r="B6180" s="1"/>
      <c r="C6180" s="29"/>
      <c r="D6180" s="27"/>
      <c r="E6180" s="27"/>
      <c r="F6180" s="27"/>
      <c r="G6180" s="1"/>
      <c r="H6180" s="1"/>
      <c r="I6180" s="1"/>
    </row>
    <row r="6181" spans="2:9">
      <c r="B6181" s="1"/>
      <c r="C6181" s="29"/>
      <c r="D6181" s="27"/>
      <c r="E6181" s="27"/>
      <c r="F6181" s="27"/>
      <c r="G6181" s="1"/>
      <c r="H6181" s="1"/>
      <c r="I6181" s="1"/>
    </row>
    <row r="6182" spans="2:9">
      <c r="B6182" s="1"/>
      <c r="C6182" s="29"/>
      <c r="D6182" s="27"/>
      <c r="E6182" s="27"/>
      <c r="F6182" s="27"/>
      <c r="G6182" s="1"/>
      <c r="H6182" s="1"/>
      <c r="I6182" s="1"/>
    </row>
    <row r="6183" spans="2:9">
      <c r="B6183" s="1"/>
      <c r="C6183" s="29"/>
      <c r="D6183" s="27"/>
      <c r="E6183" s="27"/>
      <c r="F6183" s="27"/>
      <c r="G6183" s="1"/>
      <c r="H6183" s="1"/>
      <c r="I6183" s="1"/>
    </row>
    <row r="6184" spans="2:9">
      <c r="B6184" s="1"/>
      <c r="C6184" s="29"/>
      <c r="D6184" s="27"/>
      <c r="E6184" s="27"/>
      <c r="F6184" s="27"/>
      <c r="G6184" s="1"/>
      <c r="H6184" s="1"/>
      <c r="I6184" s="1"/>
    </row>
    <row r="6185" spans="2:9">
      <c r="B6185" s="1"/>
      <c r="C6185" s="29"/>
      <c r="D6185" s="27"/>
      <c r="E6185" s="27"/>
      <c r="F6185" s="27"/>
      <c r="G6185" s="1"/>
      <c r="H6185" s="1"/>
      <c r="I6185" s="1"/>
    </row>
    <row r="6186" spans="2:9">
      <c r="B6186" s="1"/>
      <c r="C6186" s="29"/>
      <c r="D6186" s="27"/>
      <c r="E6186" s="27"/>
      <c r="F6186" s="27"/>
      <c r="G6186" s="1"/>
      <c r="H6186" s="1"/>
      <c r="I6186" s="1"/>
    </row>
    <row r="6187" spans="2:9">
      <c r="B6187" s="1"/>
      <c r="C6187" s="29"/>
      <c r="D6187" s="27"/>
      <c r="E6187" s="27"/>
      <c r="F6187" s="27"/>
      <c r="G6187" s="1"/>
      <c r="H6187" s="1"/>
      <c r="I6187" s="1"/>
    </row>
    <row r="6188" spans="2:9">
      <c r="B6188" s="1"/>
      <c r="C6188" s="29"/>
      <c r="D6188" s="27"/>
      <c r="E6188" s="27"/>
      <c r="F6188" s="27"/>
      <c r="G6188" s="1"/>
      <c r="H6188" s="1"/>
      <c r="I6188" s="1"/>
    </row>
    <row r="6189" spans="2:9">
      <c r="B6189" s="1"/>
      <c r="C6189" s="29"/>
      <c r="D6189" s="27"/>
      <c r="E6189" s="27"/>
      <c r="F6189" s="27"/>
      <c r="G6189" s="1"/>
      <c r="H6189" s="1"/>
      <c r="I6189" s="1"/>
    </row>
    <row r="6190" spans="2:9">
      <c r="B6190" s="1"/>
      <c r="C6190" s="29"/>
      <c r="D6190" s="27"/>
      <c r="E6190" s="27"/>
      <c r="F6190" s="27"/>
      <c r="G6190" s="1"/>
      <c r="H6190" s="1"/>
      <c r="I6190" s="1"/>
    </row>
    <row r="6191" spans="2:9">
      <c r="B6191" s="1"/>
      <c r="C6191" s="29"/>
      <c r="D6191" s="27"/>
      <c r="E6191" s="27"/>
      <c r="F6191" s="27"/>
      <c r="G6191" s="1"/>
      <c r="H6191" s="1"/>
      <c r="I6191" s="1"/>
    </row>
    <row r="6192" spans="2:9">
      <c r="B6192" s="1"/>
      <c r="C6192" s="29"/>
      <c r="D6192" s="27"/>
      <c r="E6192" s="27"/>
      <c r="F6192" s="27"/>
      <c r="G6192" s="1"/>
      <c r="H6192" s="1"/>
      <c r="I6192" s="1"/>
    </row>
    <row r="6193" spans="2:9">
      <c r="B6193" s="1"/>
      <c r="C6193" s="29"/>
      <c r="D6193" s="27"/>
      <c r="E6193" s="27"/>
      <c r="F6193" s="27"/>
      <c r="G6193" s="1"/>
      <c r="H6193" s="1"/>
      <c r="I6193" s="1"/>
    </row>
    <row r="6194" spans="2:9">
      <c r="B6194" s="1"/>
      <c r="C6194" s="29"/>
      <c r="D6194" s="27"/>
      <c r="E6194" s="27"/>
      <c r="F6194" s="27"/>
      <c r="G6194" s="1"/>
      <c r="H6194" s="1"/>
      <c r="I6194" s="1"/>
    </row>
    <row r="6195" spans="2:9">
      <c r="B6195" s="1"/>
      <c r="C6195" s="29"/>
      <c r="D6195" s="27"/>
      <c r="E6195" s="27"/>
      <c r="F6195" s="27"/>
      <c r="G6195" s="1"/>
      <c r="H6195" s="1"/>
      <c r="I6195" s="1"/>
    </row>
    <row r="6196" spans="2:9">
      <c r="B6196" s="1"/>
      <c r="C6196" s="29"/>
      <c r="D6196" s="27"/>
      <c r="E6196" s="27"/>
      <c r="F6196" s="27"/>
      <c r="G6196" s="1"/>
      <c r="H6196" s="1"/>
      <c r="I6196" s="1"/>
    </row>
    <row r="6197" spans="2:9">
      <c r="B6197" s="1"/>
      <c r="C6197" s="29"/>
      <c r="D6197" s="27"/>
      <c r="E6197" s="27"/>
      <c r="F6197" s="27"/>
      <c r="G6197" s="1"/>
      <c r="H6197" s="1"/>
      <c r="I6197" s="1"/>
    </row>
    <row r="6198" spans="2:9">
      <c r="B6198" s="1"/>
      <c r="C6198" s="29"/>
      <c r="D6198" s="27"/>
      <c r="E6198" s="27"/>
      <c r="F6198" s="27"/>
      <c r="G6198" s="1"/>
      <c r="H6198" s="1"/>
      <c r="I6198" s="1"/>
    </row>
    <row r="6199" spans="2:9">
      <c r="B6199" s="1"/>
      <c r="C6199" s="29"/>
      <c r="D6199" s="27"/>
      <c r="E6199" s="27"/>
      <c r="F6199" s="27"/>
      <c r="G6199" s="1"/>
      <c r="H6199" s="1"/>
      <c r="I6199" s="1"/>
    </row>
    <row r="6200" spans="2:9">
      <c r="B6200" s="1"/>
      <c r="C6200" s="29"/>
      <c r="D6200" s="27"/>
      <c r="E6200" s="27"/>
      <c r="F6200" s="27"/>
      <c r="G6200" s="1"/>
      <c r="H6200" s="1"/>
      <c r="I6200" s="1"/>
    </row>
    <row r="6201" spans="2:9">
      <c r="B6201" s="1"/>
      <c r="C6201" s="29"/>
      <c r="D6201" s="27"/>
      <c r="E6201" s="27"/>
      <c r="F6201" s="27"/>
      <c r="G6201" s="1"/>
      <c r="H6201" s="1"/>
      <c r="I6201" s="1"/>
    </row>
    <row r="6202" spans="2:9">
      <c r="B6202" s="1"/>
      <c r="C6202" s="29"/>
      <c r="D6202" s="27"/>
      <c r="E6202" s="27"/>
      <c r="F6202" s="27"/>
      <c r="G6202" s="1"/>
      <c r="H6202" s="1"/>
      <c r="I6202" s="1"/>
    </row>
    <row r="6203" spans="2:9">
      <c r="B6203" s="1"/>
      <c r="C6203" s="29"/>
      <c r="D6203" s="27"/>
      <c r="E6203" s="27"/>
      <c r="F6203" s="27"/>
      <c r="G6203" s="1"/>
      <c r="H6203" s="1"/>
      <c r="I6203" s="1"/>
    </row>
    <row r="6204" spans="2:9">
      <c r="B6204" s="1"/>
      <c r="C6204" s="29"/>
      <c r="D6204" s="27"/>
      <c r="E6204" s="27"/>
      <c r="F6204" s="27"/>
      <c r="G6204" s="1"/>
      <c r="H6204" s="1"/>
      <c r="I6204" s="1"/>
    </row>
    <row r="6205" spans="2:9">
      <c r="B6205" s="1"/>
      <c r="C6205" s="29"/>
      <c r="D6205" s="27"/>
      <c r="E6205" s="27"/>
      <c r="F6205" s="27"/>
      <c r="G6205" s="1"/>
      <c r="H6205" s="1"/>
      <c r="I6205" s="1"/>
    </row>
    <row r="6206" spans="2:9">
      <c r="B6206" s="1"/>
      <c r="C6206" s="29"/>
      <c r="D6206" s="27"/>
      <c r="E6206" s="27"/>
      <c r="F6206" s="27"/>
      <c r="G6206" s="1"/>
      <c r="H6206" s="1"/>
      <c r="I6206" s="1"/>
    </row>
    <row r="6207" spans="2:9">
      <c r="B6207" s="1"/>
      <c r="C6207" s="29"/>
      <c r="D6207" s="27"/>
      <c r="E6207" s="27"/>
      <c r="F6207" s="27"/>
      <c r="G6207" s="1"/>
      <c r="H6207" s="1"/>
      <c r="I6207" s="1"/>
    </row>
    <row r="6208" spans="2:9">
      <c r="B6208" s="1"/>
      <c r="C6208" s="29"/>
      <c r="D6208" s="27"/>
      <c r="E6208" s="27"/>
      <c r="F6208" s="27"/>
      <c r="G6208" s="1"/>
      <c r="H6208" s="1"/>
      <c r="I6208" s="1"/>
    </row>
    <row r="6209" spans="2:9">
      <c r="B6209" s="1"/>
      <c r="C6209" s="29"/>
      <c r="D6209" s="27"/>
      <c r="E6209" s="27"/>
      <c r="F6209" s="27"/>
      <c r="G6209" s="1"/>
      <c r="H6209" s="1"/>
      <c r="I6209" s="1"/>
    </row>
    <row r="6210" spans="2:9">
      <c r="B6210" s="1"/>
      <c r="C6210" s="29"/>
      <c r="D6210" s="27"/>
      <c r="E6210" s="27"/>
      <c r="F6210" s="27"/>
      <c r="G6210" s="1"/>
      <c r="H6210" s="1"/>
      <c r="I6210" s="1"/>
    </row>
    <row r="6211" spans="2:9">
      <c r="B6211" s="1"/>
      <c r="C6211" s="29"/>
      <c r="D6211" s="27"/>
      <c r="E6211" s="27"/>
      <c r="F6211" s="27"/>
      <c r="G6211" s="1"/>
      <c r="H6211" s="1"/>
      <c r="I6211" s="1"/>
    </row>
    <row r="6212" spans="2:9">
      <c r="B6212" s="1"/>
      <c r="C6212" s="29"/>
      <c r="D6212" s="27"/>
      <c r="E6212" s="27"/>
      <c r="F6212" s="27"/>
      <c r="G6212" s="1"/>
      <c r="H6212" s="1"/>
      <c r="I6212" s="1"/>
    </row>
    <row r="6213" spans="2:9">
      <c r="B6213" s="1"/>
      <c r="C6213" s="29"/>
      <c r="D6213" s="27"/>
      <c r="E6213" s="27"/>
      <c r="F6213" s="27"/>
      <c r="G6213" s="1"/>
      <c r="H6213" s="1"/>
      <c r="I6213" s="1"/>
    </row>
    <row r="6214" spans="2:9">
      <c r="B6214" s="1"/>
      <c r="C6214" s="29"/>
      <c r="D6214" s="27"/>
      <c r="E6214" s="27"/>
      <c r="F6214" s="27"/>
      <c r="G6214" s="1"/>
      <c r="H6214" s="1"/>
      <c r="I6214" s="1"/>
    </row>
    <row r="6215" spans="2:9">
      <c r="B6215" s="1"/>
      <c r="C6215" s="29"/>
      <c r="D6215" s="27"/>
      <c r="E6215" s="27"/>
      <c r="F6215" s="27"/>
      <c r="G6215" s="1"/>
      <c r="H6215" s="1"/>
      <c r="I6215" s="1"/>
    </row>
    <row r="6216" spans="2:9">
      <c r="B6216" s="1"/>
      <c r="C6216" s="29"/>
      <c r="D6216" s="27"/>
      <c r="E6216" s="27"/>
      <c r="F6216" s="27"/>
      <c r="G6216" s="1"/>
      <c r="H6216" s="1"/>
      <c r="I6216" s="1"/>
    </row>
    <row r="6217" spans="2:9">
      <c r="B6217" s="1"/>
      <c r="C6217" s="29"/>
      <c r="D6217" s="27"/>
      <c r="E6217" s="27"/>
      <c r="F6217" s="27"/>
      <c r="G6217" s="1"/>
      <c r="H6217" s="1"/>
      <c r="I6217" s="1"/>
    </row>
    <row r="6218" spans="2:9">
      <c r="B6218" s="1"/>
      <c r="C6218" s="29"/>
      <c r="D6218" s="27"/>
      <c r="E6218" s="27"/>
      <c r="F6218" s="27"/>
      <c r="G6218" s="1"/>
      <c r="H6218" s="1"/>
      <c r="I6218" s="1"/>
    </row>
    <row r="6219" spans="2:9">
      <c r="B6219" s="1"/>
      <c r="C6219" s="29"/>
      <c r="D6219" s="27"/>
      <c r="E6219" s="27"/>
      <c r="F6219" s="27"/>
      <c r="G6219" s="1"/>
      <c r="H6219" s="1"/>
      <c r="I6219" s="1"/>
    </row>
    <row r="6220" spans="2:9">
      <c r="B6220" s="1"/>
      <c r="C6220" s="29"/>
      <c r="D6220" s="27"/>
      <c r="E6220" s="27"/>
      <c r="F6220" s="27"/>
      <c r="G6220" s="1"/>
      <c r="H6220" s="1"/>
      <c r="I6220" s="1"/>
    </row>
    <row r="6221" spans="2:9">
      <c r="B6221" s="1"/>
      <c r="C6221" s="29"/>
      <c r="D6221" s="27"/>
      <c r="E6221" s="27"/>
      <c r="F6221" s="27"/>
      <c r="G6221" s="1"/>
      <c r="H6221" s="1"/>
      <c r="I6221" s="1"/>
    </row>
    <row r="6222" spans="2:9">
      <c r="B6222" s="1"/>
      <c r="C6222" s="29"/>
      <c r="D6222" s="27"/>
      <c r="E6222" s="27"/>
      <c r="F6222" s="27"/>
      <c r="G6222" s="1"/>
      <c r="H6222" s="1"/>
      <c r="I6222" s="1"/>
    </row>
    <row r="6223" spans="2:9">
      <c r="B6223" s="1"/>
      <c r="C6223" s="29"/>
      <c r="D6223" s="27"/>
      <c r="E6223" s="27"/>
      <c r="F6223" s="27"/>
      <c r="G6223" s="1"/>
      <c r="H6223" s="1"/>
      <c r="I6223" s="1"/>
    </row>
    <row r="6224" spans="2:9">
      <c r="B6224" s="1"/>
      <c r="C6224" s="29"/>
      <c r="D6224" s="27"/>
      <c r="E6224" s="27"/>
      <c r="F6224" s="27"/>
      <c r="G6224" s="1"/>
      <c r="H6224" s="1"/>
      <c r="I6224" s="1"/>
    </row>
    <row r="6225" spans="2:9">
      <c r="B6225" s="1"/>
      <c r="C6225" s="29"/>
      <c r="D6225" s="27"/>
      <c r="E6225" s="27"/>
      <c r="F6225" s="27"/>
      <c r="G6225" s="1"/>
      <c r="H6225" s="1"/>
      <c r="I6225" s="1"/>
    </row>
    <row r="6226" spans="2:9">
      <c r="B6226" s="1"/>
      <c r="C6226" s="29"/>
      <c r="D6226" s="27"/>
      <c r="E6226" s="27"/>
      <c r="F6226" s="27"/>
      <c r="G6226" s="1"/>
      <c r="H6226" s="1"/>
      <c r="I6226" s="1"/>
    </row>
    <row r="6227" spans="2:9">
      <c r="B6227" s="1"/>
      <c r="C6227" s="29"/>
      <c r="D6227" s="27"/>
      <c r="E6227" s="27"/>
      <c r="F6227" s="27"/>
      <c r="G6227" s="1"/>
      <c r="H6227" s="1"/>
      <c r="I6227" s="1"/>
    </row>
    <row r="6228" spans="2:9">
      <c r="B6228" s="1"/>
      <c r="C6228" s="29"/>
      <c r="D6228" s="27"/>
      <c r="E6228" s="27"/>
      <c r="F6228" s="27"/>
      <c r="G6228" s="1"/>
      <c r="H6228" s="1"/>
      <c r="I6228" s="1"/>
    </row>
    <row r="6229" spans="2:9">
      <c r="B6229" s="1"/>
      <c r="C6229" s="29"/>
      <c r="D6229" s="27"/>
      <c r="E6229" s="27"/>
      <c r="F6229" s="27"/>
      <c r="G6229" s="1"/>
      <c r="H6229" s="1"/>
      <c r="I6229" s="1"/>
    </row>
    <row r="6230" spans="2:9">
      <c r="B6230" s="1"/>
      <c r="C6230" s="29"/>
      <c r="D6230" s="27"/>
      <c r="E6230" s="27"/>
      <c r="F6230" s="27"/>
      <c r="G6230" s="1"/>
      <c r="H6230" s="1"/>
      <c r="I6230" s="1"/>
    </row>
    <row r="6231" spans="2:9">
      <c r="B6231" s="1"/>
      <c r="C6231" s="29"/>
      <c r="D6231" s="27"/>
      <c r="E6231" s="27"/>
      <c r="F6231" s="27"/>
      <c r="G6231" s="1"/>
      <c r="H6231" s="1"/>
      <c r="I6231" s="1"/>
    </row>
    <row r="6232" spans="2:9">
      <c r="B6232" s="1"/>
      <c r="C6232" s="29"/>
      <c r="D6232" s="27"/>
      <c r="E6232" s="27"/>
      <c r="F6232" s="27"/>
      <c r="G6232" s="1"/>
      <c r="H6232" s="1"/>
      <c r="I6232" s="1"/>
    </row>
    <row r="6233" spans="2:9">
      <c r="B6233" s="1"/>
      <c r="C6233" s="29"/>
      <c r="D6233" s="27"/>
      <c r="E6233" s="27"/>
      <c r="F6233" s="27"/>
      <c r="G6233" s="1"/>
      <c r="H6233" s="1"/>
      <c r="I6233" s="1"/>
    </row>
    <row r="6234" spans="2:9">
      <c r="B6234" s="1"/>
      <c r="C6234" s="29"/>
      <c r="D6234" s="27"/>
      <c r="E6234" s="27"/>
      <c r="F6234" s="27"/>
      <c r="G6234" s="1"/>
      <c r="H6234" s="1"/>
      <c r="I6234" s="1"/>
    </row>
    <row r="6235" spans="2:9">
      <c r="B6235" s="1"/>
      <c r="C6235" s="29"/>
      <c r="D6235" s="27"/>
      <c r="E6235" s="27"/>
      <c r="F6235" s="27"/>
      <c r="G6235" s="1"/>
      <c r="H6235" s="1"/>
      <c r="I6235" s="1"/>
    </row>
    <row r="6236" spans="2:9">
      <c r="B6236" s="1"/>
      <c r="C6236" s="29"/>
      <c r="D6236" s="27"/>
      <c r="E6236" s="27"/>
      <c r="F6236" s="27"/>
      <c r="G6236" s="1"/>
      <c r="H6236" s="1"/>
      <c r="I6236" s="1"/>
    </row>
    <row r="6237" spans="2:9">
      <c r="B6237" s="1"/>
      <c r="C6237" s="29"/>
      <c r="D6237" s="27"/>
      <c r="E6237" s="27"/>
      <c r="F6237" s="27"/>
      <c r="G6237" s="1"/>
      <c r="H6237" s="1"/>
      <c r="I6237" s="1"/>
    </row>
    <row r="6238" spans="2:9">
      <c r="B6238" s="1"/>
      <c r="C6238" s="29"/>
      <c r="D6238" s="27"/>
      <c r="E6238" s="27"/>
      <c r="F6238" s="27"/>
      <c r="G6238" s="1"/>
      <c r="H6238" s="1"/>
      <c r="I6238" s="1"/>
    </row>
    <row r="6239" spans="2:9">
      <c r="B6239" s="1"/>
      <c r="C6239" s="29"/>
      <c r="D6239" s="27"/>
      <c r="E6239" s="27"/>
      <c r="F6239" s="27"/>
      <c r="G6239" s="1"/>
      <c r="H6239" s="1"/>
      <c r="I6239" s="1"/>
    </row>
    <row r="6240" spans="2:9">
      <c r="B6240" s="1"/>
      <c r="C6240" s="29"/>
      <c r="D6240" s="27"/>
      <c r="E6240" s="27"/>
      <c r="F6240" s="27"/>
      <c r="G6240" s="1"/>
      <c r="H6240" s="1"/>
      <c r="I6240" s="1"/>
    </row>
    <row r="6241" spans="2:9">
      <c r="B6241" s="1"/>
      <c r="C6241" s="29"/>
      <c r="D6241" s="27"/>
      <c r="E6241" s="27"/>
      <c r="F6241" s="27"/>
      <c r="G6241" s="1"/>
      <c r="H6241" s="1"/>
      <c r="I6241" s="1"/>
    </row>
    <row r="6242" spans="2:9">
      <c r="B6242" s="1"/>
      <c r="C6242" s="29"/>
      <c r="D6242" s="27"/>
      <c r="E6242" s="27"/>
      <c r="F6242" s="27"/>
      <c r="G6242" s="1"/>
      <c r="H6242" s="1"/>
      <c r="I6242" s="1"/>
    </row>
    <row r="6243" spans="2:9">
      <c r="B6243" s="1"/>
      <c r="C6243" s="29"/>
      <c r="D6243" s="27"/>
      <c r="E6243" s="27"/>
      <c r="F6243" s="27"/>
      <c r="G6243" s="1"/>
      <c r="H6243" s="1"/>
      <c r="I6243" s="1"/>
    </row>
    <row r="6244" spans="2:9">
      <c r="B6244" s="1"/>
      <c r="C6244" s="29"/>
      <c r="D6244" s="27"/>
      <c r="E6244" s="27"/>
      <c r="F6244" s="27"/>
      <c r="G6244" s="1"/>
      <c r="H6244" s="1"/>
      <c r="I6244" s="1"/>
    </row>
    <row r="6245" spans="2:9">
      <c r="B6245" s="1"/>
      <c r="C6245" s="29"/>
      <c r="D6245" s="27"/>
      <c r="E6245" s="27"/>
      <c r="F6245" s="27"/>
      <c r="G6245" s="1"/>
      <c r="H6245" s="1"/>
      <c r="I6245" s="1"/>
    </row>
    <row r="6246" spans="2:9">
      <c r="B6246" s="1"/>
      <c r="C6246" s="29"/>
      <c r="D6246" s="27"/>
      <c r="E6246" s="27"/>
      <c r="F6246" s="27"/>
      <c r="G6246" s="1"/>
      <c r="H6246" s="1"/>
      <c r="I6246" s="1"/>
    </row>
    <row r="6247" spans="2:9">
      <c r="B6247" s="1"/>
      <c r="C6247" s="29"/>
      <c r="D6247" s="27"/>
      <c r="E6247" s="27"/>
      <c r="F6247" s="27"/>
      <c r="G6247" s="1"/>
      <c r="H6247" s="1"/>
      <c r="I6247" s="1"/>
    </row>
    <row r="6248" spans="2:9">
      <c r="B6248" s="1"/>
      <c r="C6248" s="29"/>
      <c r="D6248" s="27"/>
      <c r="E6248" s="27"/>
      <c r="F6248" s="27"/>
      <c r="G6248" s="1"/>
      <c r="H6248" s="1"/>
      <c r="I6248" s="1"/>
    </row>
    <row r="6249" spans="2:9">
      <c r="B6249" s="1"/>
      <c r="C6249" s="29"/>
      <c r="D6249" s="27"/>
      <c r="E6249" s="27"/>
      <c r="F6249" s="27"/>
      <c r="G6249" s="1"/>
      <c r="H6249" s="1"/>
      <c r="I6249" s="1"/>
    </row>
    <row r="6250" spans="2:9">
      <c r="B6250" s="1"/>
      <c r="C6250" s="29"/>
      <c r="D6250" s="27"/>
      <c r="E6250" s="27"/>
      <c r="F6250" s="27"/>
      <c r="G6250" s="1"/>
      <c r="H6250" s="1"/>
      <c r="I6250" s="1"/>
    </row>
    <row r="6251" spans="2:9">
      <c r="B6251" s="1"/>
      <c r="C6251" s="29"/>
      <c r="D6251" s="27"/>
      <c r="E6251" s="27"/>
      <c r="F6251" s="27"/>
      <c r="G6251" s="1"/>
      <c r="H6251" s="1"/>
      <c r="I6251" s="1"/>
    </row>
    <row r="6252" spans="2:9">
      <c r="B6252" s="1"/>
      <c r="C6252" s="29"/>
      <c r="D6252" s="27"/>
      <c r="E6252" s="27"/>
      <c r="F6252" s="27"/>
      <c r="G6252" s="1"/>
      <c r="H6252" s="1"/>
      <c r="I6252" s="1"/>
    </row>
    <row r="6253" spans="2:9">
      <c r="B6253" s="1"/>
      <c r="C6253" s="29"/>
      <c r="D6253" s="27"/>
      <c r="E6253" s="27"/>
      <c r="F6253" s="27"/>
      <c r="G6253" s="1"/>
      <c r="H6253" s="1"/>
      <c r="I6253" s="1"/>
    </row>
    <row r="6254" spans="2:9">
      <c r="B6254" s="1"/>
      <c r="C6254" s="29"/>
      <c r="D6254" s="27"/>
      <c r="E6254" s="27"/>
      <c r="F6254" s="27"/>
      <c r="G6254" s="1"/>
      <c r="H6254" s="1"/>
      <c r="I6254" s="1"/>
    </row>
    <row r="6255" spans="2:9">
      <c r="B6255" s="1"/>
      <c r="C6255" s="29"/>
      <c r="D6255" s="27"/>
      <c r="E6255" s="27"/>
      <c r="F6255" s="27"/>
      <c r="G6255" s="1"/>
      <c r="H6255" s="1"/>
      <c r="I6255" s="1"/>
    </row>
    <row r="6256" spans="2:9">
      <c r="B6256" s="1"/>
      <c r="C6256" s="29"/>
      <c r="D6256" s="27"/>
      <c r="E6256" s="27"/>
      <c r="F6256" s="27"/>
      <c r="G6256" s="1"/>
      <c r="H6256" s="1"/>
      <c r="I6256" s="1"/>
    </row>
    <row r="6257" spans="2:9">
      <c r="B6257" s="1"/>
      <c r="C6257" s="29"/>
      <c r="D6257" s="27"/>
      <c r="E6257" s="27"/>
      <c r="F6257" s="27"/>
      <c r="G6257" s="1"/>
      <c r="H6257" s="1"/>
      <c r="I6257" s="1"/>
    </row>
    <row r="6258" spans="2:9">
      <c r="B6258" s="1"/>
      <c r="C6258" s="29"/>
      <c r="D6258" s="27"/>
      <c r="E6258" s="27"/>
      <c r="F6258" s="27"/>
      <c r="G6258" s="1"/>
      <c r="H6258" s="1"/>
      <c r="I6258" s="1"/>
    </row>
    <row r="6259" spans="2:9">
      <c r="B6259" s="1"/>
      <c r="C6259" s="29"/>
      <c r="D6259" s="27"/>
      <c r="E6259" s="27"/>
      <c r="F6259" s="27"/>
      <c r="G6259" s="1"/>
      <c r="H6259" s="1"/>
      <c r="I6259" s="1"/>
    </row>
    <row r="6260" spans="2:9">
      <c r="B6260" s="1"/>
      <c r="C6260" s="29"/>
      <c r="D6260" s="27"/>
      <c r="E6260" s="27"/>
      <c r="F6260" s="27"/>
      <c r="G6260" s="1"/>
      <c r="H6260" s="1"/>
      <c r="I6260" s="1"/>
    </row>
    <row r="6261" spans="2:9">
      <c r="B6261" s="1"/>
      <c r="C6261" s="29"/>
      <c r="D6261" s="27"/>
      <c r="E6261" s="27"/>
      <c r="F6261" s="27"/>
      <c r="G6261" s="1"/>
      <c r="H6261" s="1"/>
      <c r="I6261" s="1"/>
    </row>
    <row r="6262" spans="2:9">
      <c r="B6262" s="1"/>
      <c r="C6262" s="29"/>
      <c r="D6262" s="27"/>
      <c r="E6262" s="27"/>
      <c r="F6262" s="27"/>
      <c r="G6262" s="1"/>
      <c r="H6262" s="1"/>
      <c r="I6262" s="1"/>
    </row>
    <row r="6263" spans="2:9">
      <c r="B6263" s="1"/>
      <c r="C6263" s="29"/>
      <c r="D6263" s="27"/>
      <c r="E6263" s="27"/>
      <c r="F6263" s="27"/>
      <c r="G6263" s="1"/>
      <c r="H6263" s="1"/>
      <c r="I6263" s="1"/>
    </row>
    <row r="6264" spans="2:9">
      <c r="B6264" s="1"/>
      <c r="C6264" s="29"/>
      <c r="D6264" s="27"/>
      <c r="E6264" s="27"/>
      <c r="F6264" s="27"/>
      <c r="G6264" s="1"/>
      <c r="H6264" s="1"/>
      <c r="I6264" s="1"/>
    </row>
    <row r="6265" spans="2:9">
      <c r="B6265" s="1"/>
      <c r="C6265" s="29"/>
      <c r="D6265" s="27"/>
      <c r="E6265" s="27"/>
      <c r="F6265" s="27"/>
      <c r="G6265" s="1"/>
      <c r="H6265" s="1"/>
      <c r="I6265" s="1"/>
    </row>
    <row r="6266" spans="2:9">
      <c r="B6266" s="1"/>
      <c r="C6266" s="29"/>
      <c r="D6266" s="27"/>
      <c r="E6266" s="27"/>
      <c r="F6266" s="27"/>
      <c r="G6266" s="1"/>
      <c r="H6266" s="1"/>
      <c r="I6266" s="1"/>
    </row>
    <row r="6267" spans="2:9">
      <c r="B6267" s="1"/>
      <c r="C6267" s="29"/>
      <c r="D6267" s="27"/>
      <c r="E6267" s="27"/>
      <c r="F6267" s="27"/>
      <c r="G6267" s="1"/>
      <c r="H6267" s="1"/>
      <c r="I6267" s="1"/>
    </row>
    <row r="6268" spans="2:9">
      <c r="B6268" s="1"/>
      <c r="C6268" s="29"/>
      <c r="D6268" s="27"/>
      <c r="E6268" s="27"/>
      <c r="F6268" s="27"/>
      <c r="G6268" s="1"/>
      <c r="H6268" s="1"/>
      <c r="I6268" s="1"/>
    </row>
    <row r="6269" spans="2:9">
      <c r="B6269" s="1"/>
      <c r="C6269" s="29"/>
      <c r="D6269" s="27"/>
      <c r="E6269" s="27"/>
      <c r="F6269" s="27"/>
      <c r="G6269" s="1"/>
      <c r="H6269" s="1"/>
      <c r="I6269" s="1"/>
    </row>
    <row r="6270" spans="2:9">
      <c r="B6270" s="1"/>
      <c r="C6270" s="29"/>
      <c r="D6270" s="27"/>
      <c r="E6270" s="27"/>
      <c r="F6270" s="27"/>
      <c r="G6270" s="1"/>
      <c r="H6270" s="1"/>
      <c r="I6270" s="1"/>
    </row>
    <row r="6271" spans="2:9">
      <c r="B6271" s="1"/>
      <c r="C6271" s="29"/>
      <c r="D6271" s="27"/>
      <c r="E6271" s="27"/>
      <c r="F6271" s="27"/>
      <c r="G6271" s="1"/>
      <c r="H6271" s="1"/>
      <c r="I6271" s="1"/>
    </row>
    <row r="6272" spans="2:9">
      <c r="B6272" s="1"/>
      <c r="C6272" s="29"/>
      <c r="D6272" s="27"/>
      <c r="E6272" s="27"/>
      <c r="F6272" s="27"/>
      <c r="G6272" s="1"/>
      <c r="H6272" s="1"/>
      <c r="I6272" s="1"/>
    </row>
    <row r="6273" spans="2:9">
      <c r="B6273" s="1"/>
      <c r="C6273" s="29"/>
      <c r="D6273" s="27"/>
      <c r="E6273" s="27"/>
      <c r="F6273" s="27"/>
      <c r="G6273" s="1"/>
      <c r="H6273" s="1"/>
      <c r="I6273" s="1"/>
    </row>
    <row r="6274" spans="2:9">
      <c r="B6274" s="1"/>
      <c r="C6274" s="29"/>
      <c r="D6274" s="27"/>
      <c r="E6274" s="27"/>
      <c r="F6274" s="27"/>
      <c r="G6274" s="1"/>
      <c r="H6274" s="1"/>
      <c r="I6274" s="1"/>
    </row>
    <row r="6275" spans="2:9">
      <c r="B6275" s="1"/>
      <c r="C6275" s="29"/>
      <c r="D6275" s="27"/>
      <c r="E6275" s="27"/>
      <c r="F6275" s="27"/>
      <c r="G6275" s="1"/>
      <c r="H6275" s="1"/>
      <c r="I6275" s="1"/>
    </row>
    <row r="6276" spans="2:9">
      <c r="B6276" s="1"/>
      <c r="C6276" s="29"/>
      <c r="D6276" s="27"/>
      <c r="E6276" s="27"/>
      <c r="F6276" s="27"/>
      <c r="G6276" s="1"/>
      <c r="H6276" s="1"/>
      <c r="I6276" s="1"/>
    </row>
    <row r="6277" spans="2:9">
      <c r="B6277" s="1"/>
      <c r="C6277" s="29"/>
      <c r="D6277" s="27"/>
      <c r="E6277" s="27"/>
      <c r="F6277" s="27"/>
      <c r="G6277" s="1"/>
      <c r="H6277" s="1"/>
      <c r="I6277" s="1"/>
    </row>
    <row r="6278" spans="2:9">
      <c r="B6278" s="1"/>
      <c r="C6278" s="29"/>
      <c r="D6278" s="27"/>
      <c r="E6278" s="27"/>
      <c r="F6278" s="27"/>
      <c r="G6278" s="1"/>
      <c r="H6278" s="1"/>
      <c r="I6278" s="1"/>
    </row>
    <row r="6279" spans="2:9">
      <c r="B6279" s="1"/>
      <c r="C6279" s="29"/>
      <c r="D6279" s="27"/>
      <c r="E6279" s="27"/>
      <c r="F6279" s="27"/>
      <c r="G6279" s="1"/>
      <c r="H6279" s="1"/>
      <c r="I6279" s="1"/>
    </row>
    <row r="6280" spans="2:9">
      <c r="B6280" s="1"/>
      <c r="C6280" s="29"/>
      <c r="D6280" s="27"/>
      <c r="E6280" s="27"/>
      <c r="F6280" s="27"/>
      <c r="G6280" s="1"/>
      <c r="H6280" s="1"/>
      <c r="I6280" s="1"/>
    </row>
    <row r="6281" spans="2:9">
      <c r="B6281" s="1"/>
      <c r="C6281" s="29"/>
      <c r="D6281" s="27"/>
      <c r="E6281" s="27"/>
      <c r="F6281" s="27"/>
      <c r="G6281" s="1"/>
      <c r="H6281" s="1"/>
      <c r="I6281" s="1"/>
    </row>
    <row r="6282" spans="2:9">
      <c r="B6282" s="1"/>
      <c r="C6282" s="29"/>
      <c r="D6282" s="27"/>
      <c r="E6282" s="27"/>
      <c r="F6282" s="27"/>
      <c r="G6282" s="1"/>
      <c r="H6282" s="1"/>
      <c r="I6282" s="1"/>
    </row>
    <row r="6283" spans="2:9">
      <c r="B6283" s="1"/>
      <c r="C6283" s="29"/>
      <c r="D6283" s="27"/>
      <c r="E6283" s="27"/>
      <c r="F6283" s="27"/>
      <c r="G6283" s="1"/>
      <c r="H6283" s="1"/>
      <c r="I6283" s="1"/>
    </row>
    <row r="6284" spans="2:9">
      <c r="B6284" s="1"/>
      <c r="C6284" s="29"/>
      <c r="D6284" s="27"/>
      <c r="E6284" s="27"/>
      <c r="F6284" s="27"/>
      <c r="G6284" s="1"/>
      <c r="H6284" s="1"/>
      <c r="I6284" s="1"/>
    </row>
    <row r="6285" spans="2:9">
      <c r="B6285" s="1"/>
      <c r="C6285" s="29"/>
      <c r="D6285" s="27"/>
      <c r="E6285" s="27"/>
      <c r="F6285" s="27"/>
      <c r="G6285" s="1"/>
      <c r="H6285" s="1"/>
      <c r="I6285" s="1"/>
    </row>
    <row r="6286" spans="2:9">
      <c r="B6286" s="1"/>
      <c r="C6286" s="29"/>
      <c r="D6286" s="27"/>
      <c r="E6286" s="27"/>
      <c r="F6286" s="27"/>
      <c r="G6286" s="1"/>
      <c r="H6286" s="1"/>
      <c r="I6286" s="1"/>
    </row>
    <row r="6287" spans="2:9">
      <c r="B6287" s="1"/>
      <c r="C6287" s="29"/>
      <c r="D6287" s="27"/>
      <c r="E6287" s="27"/>
      <c r="F6287" s="27"/>
      <c r="G6287" s="1"/>
      <c r="H6287" s="1"/>
      <c r="I6287" s="1"/>
    </row>
    <row r="6288" spans="2:9">
      <c r="B6288" s="1"/>
      <c r="C6288" s="29"/>
      <c r="D6288" s="27"/>
      <c r="E6288" s="27"/>
      <c r="F6288" s="27"/>
      <c r="G6288" s="1"/>
      <c r="H6288" s="1"/>
      <c r="I6288" s="1"/>
    </row>
    <row r="6289" spans="2:9">
      <c r="B6289" s="1"/>
      <c r="C6289" s="29"/>
      <c r="D6289" s="27"/>
      <c r="E6289" s="27"/>
      <c r="F6289" s="27"/>
      <c r="G6289" s="1"/>
      <c r="H6289" s="1"/>
      <c r="I6289" s="1"/>
    </row>
    <row r="6290" spans="2:9">
      <c r="B6290" s="1"/>
      <c r="C6290" s="29"/>
      <c r="D6290" s="27"/>
      <c r="E6290" s="27"/>
      <c r="F6290" s="27"/>
      <c r="G6290" s="1"/>
      <c r="H6290" s="1"/>
      <c r="I6290" s="1"/>
    </row>
    <row r="6291" spans="2:9">
      <c r="B6291" s="1"/>
      <c r="C6291" s="29"/>
      <c r="D6291" s="27"/>
      <c r="E6291" s="27"/>
      <c r="F6291" s="27"/>
      <c r="G6291" s="1"/>
      <c r="H6291" s="1"/>
      <c r="I6291" s="1"/>
    </row>
    <row r="6292" spans="2:9">
      <c r="B6292" s="1"/>
      <c r="C6292" s="29"/>
      <c r="D6292" s="27"/>
      <c r="E6292" s="27"/>
      <c r="F6292" s="27"/>
      <c r="G6292" s="1"/>
      <c r="H6292" s="1"/>
      <c r="I6292" s="1"/>
    </row>
    <row r="6293" spans="2:9">
      <c r="B6293" s="1"/>
      <c r="C6293" s="29"/>
      <c r="D6293" s="27"/>
      <c r="E6293" s="27"/>
      <c r="F6293" s="27"/>
      <c r="G6293" s="1"/>
      <c r="H6293" s="1"/>
      <c r="I6293" s="1"/>
    </row>
    <row r="6294" spans="2:9">
      <c r="B6294" s="1"/>
      <c r="C6294" s="29"/>
      <c r="D6294" s="27"/>
      <c r="E6294" s="27"/>
      <c r="F6294" s="27"/>
      <c r="G6294" s="1"/>
      <c r="H6294" s="1"/>
      <c r="I6294" s="1"/>
    </row>
    <row r="6295" spans="2:9">
      <c r="B6295" s="1"/>
      <c r="C6295" s="29"/>
      <c r="D6295" s="27"/>
      <c r="E6295" s="27"/>
      <c r="F6295" s="27"/>
      <c r="G6295" s="1"/>
      <c r="H6295" s="1"/>
      <c r="I6295" s="1"/>
    </row>
    <row r="6296" spans="2:9">
      <c r="B6296" s="1"/>
      <c r="C6296" s="29"/>
      <c r="D6296" s="27"/>
      <c r="E6296" s="27"/>
      <c r="F6296" s="27"/>
      <c r="G6296" s="1"/>
      <c r="H6296" s="1"/>
      <c r="I6296" s="1"/>
    </row>
    <row r="6297" spans="2:9">
      <c r="B6297" s="1"/>
      <c r="C6297" s="29"/>
      <c r="D6297" s="27"/>
      <c r="E6297" s="27"/>
      <c r="F6297" s="27"/>
      <c r="G6297" s="1"/>
      <c r="H6297" s="1"/>
      <c r="I6297" s="1"/>
    </row>
    <row r="6298" spans="2:9">
      <c r="B6298" s="1"/>
      <c r="C6298" s="29"/>
      <c r="D6298" s="27"/>
      <c r="E6298" s="27"/>
      <c r="F6298" s="27"/>
      <c r="G6298" s="1"/>
      <c r="H6298" s="1"/>
      <c r="I6298" s="1"/>
    </row>
    <row r="6299" spans="2:9">
      <c r="B6299" s="1"/>
      <c r="C6299" s="29"/>
      <c r="D6299" s="27"/>
      <c r="E6299" s="27"/>
      <c r="F6299" s="27"/>
      <c r="G6299" s="1"/>
      <c r="H6299" s="1"/>
      <c r="I6299" s="1"/>
    </row>
    <row r="6300" spans="2:9">
      <c r="B6300" s="1"/>
      <c r="C6300" s="29"/>
      <c r="D6300" s="27"/>
      <c r="E6300" s="27"/>
      <c r="F6300" s="27"/>
      <c r="G6300" s="1"/>
      <c r="H6300" s="1"/>
      <c r="I6300" s="1"/>
    </row>
    <row r="6301" spans="2:9">
      <c r="B6301" s="1"/>
      <c r="C6301" s="29"/>
      <c r="D6301" s="27"/>
      <c r="E6301" s="27"/>
      <c r="F6301" s="27"/>
      <c r="G6301" s="1"/>
      <c r="H6301" s="1"/>
      <c r="I6301" s="1"/>
    </row>
    <row r="6302" spans="2:9">
      <c r="B6302" s="1"/>
      <c r="C6302" s="29"/>
      <c r="D6302" s="27"/>
      <c r="E6302" s="27"/>
      <c r="F6302" s="27"/>
      <c r="G6302" s="1"/>
      <c r="H6302" s="1"/>
      <c r="I6302" s="1"/>
    </row>
    <row r="6303" spans="2:9">
      <c r="B6303" s="1"/>
      <c r="C6303" s="29"/>
      <c r="D6303" s="27"/>
      <c r="E6303" s="27"/>
      <c r="F6303" s="27"/>
      <c r="G6303" s="1"/>
      <c r="H6303" s="1"/>
      <c r="I6303" s="1"/>
    </row>
    <row r="6304" spans="2:9">
      <c r="B6304" s="1"/>
      <c r="C6304" s="29"/>
      <c r="D6304" s="27"/>
      <c r="E6304" s="27"/>
      <c r="F6304" s="27"/>
      <c r="G6304" s="1"/>
      <c r="H6304" s="1"/>
      <c r="I6304" s="1"/>
    </row>
    <row r="6305" spans="2:9">
      <c r="B6305" s="1"/>
      <c r="C6305" s="29"/>
      <c r="D6305" s="27"/>
      <c r="E6305" s="27"/>
      <c r="F6305" s="27"/>
      <c r="G6305" s="1"/>
      <c r="H6305" s="1"/>
      <c r="I6305" s="1"/>
    </row>
    <row r="6306" spans="2:9">
      <c r="B6306" s="1"/>
      <c r="C6306" s="29"/>
      <c r="D6306" s="27"/>
      <c r="E6306" s="27"/>
      <c r="F6306" s="27"/>
      <c r="G6306" s="1"/>
      <c r="H6306" s="1"/>
      <c r="I6306" s="1"/>
    </row>
    <row r="6307" spans="2:9">
      <c r="B6307" s="1"/>
      <c r="C6307" s="29"/>
      <c r="D6307" s="27"/>
      <c r="E6307" s="27"/>
      <c r="F6307" s="27"/>
      <c r="G6307" s="1"/>
      <c r="H6307" s="1"/>
      <c r="I6307" s="1"/>
    </row>
    <row r="6308" spans="2:9">
      <c r="B6308" s="1"/>
      <c r="C6308" s="29"/>
      <c r="D6308" s="27"/>
      <c r="E6308" s="27"/>
      <c r="F6308" s="27"/>
      <c r="G6308" s="1"/>
      <c r="H6308" s="1"/>
      <c r="I6308" s="1"/>
    </row>
    <row r="6309" spans="2:9">
      <c r="B6309" s="1"/>
      <c r="C6309" s="29"/>
      <c r="D6309" s="27"/>
      <c r="E6309" s="27"/>
      <c r="F6309" s="27"/>
      <c r="G6309" s="1"/>
      <c r="H6309" s="1"/>
      <c r="I6309" s="1"/>
    </row>
    <row r="6310" spans="2:9">
      <c r="B6310" s="1"/>
      <c r="C6310" s="29"/>
      <c r="D6310" s="27"/>
      <c r="E6310" s="27"/>
      <c r="F6310" s="27"/>
      <c r="G6310" s="1"/>
      <c r="H6310" s="1"/>
      <c r="I6310" s="1"/>
    </row>
    <row r="6311" spans="2:9">
      <c r="B6311" s="1"/>
      <c r="C6311" s="29"/>
      <c r="D6311" s="27"/>
      <c r="E6311" s="27"/>
      <c r="F6311" s="27"/>
      <c r="G6311" s="1"/>
      <c r="H6311" s="1"/>
      <c r="I6311" s="1"/>
    </row>
    <row r="6312" spans="2:9">
      <c r="B6312" s="1"/>
      <c r="C6312" s="29"/>
      <c r="D6312" s="27"/>
      <c r="E6312" s="27"/>
      <c r="F6312" s="27"/>
      <c r="G6312" s="1"/>
      <c r="H6312" s="1"/>
      <c r="I6312" s="1"/>
    </row>
    <row r="6313" spans="2:9">
      <c r="B6313" s="1"/>
      <c r="C6313" s="29"/>
      <c r="D6313" s="27"/>
      <c r="E6313" s="27"/>
      <c r="F6313" s="27"/>
      <c r="G6313" s="1"/>
      <c r="H6313" s="1"/>
      <c r="I6313" s="1"/>
    </row>
    <row r="6314" spans="2:9">
      <c r="B6314" s="1"/>
      <c r="C6314" s="29"/>
      <c r="D6314" s="27"/>
      <c r="E6314" s="27"/>
      <c r="F6314" s="27"/>
      <c r="G6314" s="1"/>
      <c r="H6314" s="1"/>
      <c r="I6314" s="1"/>
    </row>
    <row r="6315" spans="2:9">
      <c r="B6315" s="1"/>
      <c r="C6315" s="29"/>
      <c r="D6315" s="27"/>
      <c r="E6315" s="27"/>
      <c r="F6315" s="27"/>
      <c r="G6315" s="1"/>
      <c r="H6315" s="1"/>
      <c r="I6315" s="1"/>
    </row>
    <row r="6316" spans="2:9">
      <c r="B6316" s="1"/>
      <c r="C6316" s="29"/>
      <c r="D6316" s="27"/>
      <c r="E6316" s="27"/>
      <c r="F6316" s="27"/>
      <c r="G6316" s="1"/>
      <c r="H6316" s="1"/>
      <c r="I6316" s="1"/>
    </row>
    <row r="6317" spans="2:9">
      <c r="B6317" s="1"/>
      <c r="C6317" s="29"/>
      <c r="D6317" s="27"/>
      <c r="E6317" s="27"/>
      <c r="F6317" s="27"/>
      <c r="G6317" s="1"/>
      <c r="H6317" s="1"/>
      <c r="I6317" s="1"/>
    </row>
    <row r="6318" spans="2:9">
      <c r="B6318" s="1"/>
      <c r="C6318" s="29"/>
      <c r="D6318" s="27"/>
      <c r="E6318" s="27"/>
      <c r="F6318" s="27"/>
      <c r="G6318" s="1"/>
      <c r="H6318" s="1"/>
      <c r="I6318" s="1"/>
    </row>
    <row r="6319" spans="2:9">
      <c r="B6319" s="1"/>
      <c r="C6319" s="29"/>
      <c r="D6319" s="27"/>
      <c r="E6319" s="27"/>
      <c r="F6319" s="27"/>
      <c r="G6319" s="1"/>
      <c r="H6319" s="1"/>
      <c r="I6319" s="1"/>
    </row>
    <row r="6320" spans="2:9">
      <c r="B6320" s="1"/>
      <c r="C6320" s="29"/>
      <c r="D6320" s="27"/>
      <c r="E6320" s="27"/>
      <c r="F6320" s="27"/>
      <c r="G6320" s="1"/>
      <c r="H6320" s="1"/>
      <c r="I6320" s="1"/>
    </row>
    <row r="6321" spans="2:9">
      <c r="B6321" s="1"/>
      <c r="C6321" s="29"/>
      <c r="D6321" s="27"/>
      <c r="E6321" s="27"/>
      <c r="F6321" s="27"/>
      <c r="G6321" s="1"/>
      <c r="H6321" s="1"/>
      <c r="I6321" s="1"/>
    </row>
    <row r="6322" spans="2:9">
      <c r="B6322" s="1"/>
      <c r="C6322" s="29"/>
      <c r="D6322" s="27"/>
      <c r="E6322" s="27"/>
      <c r="F6322" s="27"/>
      <c r="G6322" s="1"/>
      <c r="H6322" s="1"/>
      <c r="I6322" s="1"/>
    </row>
    <row r="6323" spans="2:9">
      <c r="B6323" s="1"/>
      <c r="C6323" s="29"/>
      <c r="D6323" s="27"/>
      <c r="E6323" s="27"/>
      <c r="F6323" s="27"/>
      <c r="G6323" s="1"/>
      <c r="H6323" s="1"/>
      <c r="I6323" s="1"/>
    </row>
    <row r="6324" spans="2:9">
      <c r="B6324" s="1"/>
      <c r="C6324" s="29"/>
      <c r="D6324" s="27"/>
      <c r="E6324" s="27"/>
      <c r="F6324" s="27"/>
      <c r="G6324" s="1"/>
      <c r="H6324" s="1"/>
      <c r="I6324" s="1"/>
    </row>
    <row r="6325" spans="2:9">
      <c r="B6325" s="1"/>
      <c r="C6325" s="29"/>
      <c r="D6325" s="27"/>
      <c r="E6325" s="27"/>
      <c r="F6325" s="27"/>
      <c r="G6325" s="1"/>
      <c r="H6325" s="1"/>
      <c r="I6325" s="1"/>
    </row>
    <row r="6326" spans="2:9">
      <c r="B6326" s="1"/>
      <c r="C6326" s="29"/>
      <c r="D6326" s="27"/>
      <c r="E6326" s="27"/>
      <c r="F6326" s="27"/>
      <c r="G6326" s="1"/>
      <c r="H6326" s="1"/>
      <c r="I6326" s="1"/>
    </row>
    <row r="6327" spans="2:9">
      <c r="B6327" s="1"/>
      <c r="C6327" s="29"/>
      <c r="D6327" s="27"/>
      <c r="E6327" s="27"/>
      <c r="F6327" s="27"/>
      <c r="G6327" s="1"/>
      <c r="H6327" s="1"/>
      <c r="I6327" s="1"/>
    </row>
    <row r="6328" spans="2:9">
      <c r="B6328" s="1"/>
      <c r="C6328" s="29"/>
      <c r="D6328" s="27"/>
      <c r="E6328" s="27"/>
      <c r="F6328" s="27"/>
      <c r="G6328" s="1"/>
      <c r="H6328" s="1"/>
      <c r="I6328" s="1"/>
    </row>
    <row r="6329" spans="2:9">
      <c r="B6329" s="1"/>
      <c r="C6329" s="29"/>
      <c r="D6329" s="27"/>
      <c r="E6329" s="27"/>
      <c r="F6329" s="27"/>
      <c r="G6329" s="1"/>
      <c r="H6329" s="1"/>
      <c r="I6329" s="1"/>
    </row>
    <row r="6330" spans="2:9">
      <c r="B6330" s="1"/>
      <c r="C6330" s="29"/>
      <c r="D6330" s="27"/>
      <c r="E6330" s="27"/>
      <c r="F6330" s="27"/>
      <c r="G6330" s="1"/>
      <c r="H6330" s="1"/>
      <c r="I6330" s="1"/>
    </row>
    <row r="6331" spans="2:9">
      <c r="B6331" s="1"/>
      <c r="C6331" s="29"/>
      <c r="D6331" s="27"/>
      <c r="E6331" s="27"/>
      <c r="F6331" s="27"/>
      <c r="G6331" s="1"/>
      <c r="H6331" s="1"/>
      <c r="I6331" s="1"/>
    </row>
    <row r="6332" spans="2:9">
      <c r="B6332" s="1"/>
      <c r="C6332" s="29"/>
      <c r="D6332" s="27"/>
      <c r="E6332" s="27"/>
      <c r="F6332" s="27"/>
      <c r="G6332" s="1"/>
      <c r="H6332" s="1"/>
      <c r="I6332" s="1"/>
    </row>
    <row r="6333" spans="2:9">
      <c r="B6333" s="1"/>
      <c r="C6333" s="29"/>
      <c r="D6333" s="27"/>
      <c r="E6333" s="27"/>
      <c r="F6333" s="27"/>
      <c r="G6333" s="1"/>
      <c r="H6333" s="1"/>
      <c r="I6333" s="1"/>
    </row>
    <row r="6334" spans="2:9">
      <c r="B6334" s="1"/>
      <c r="C6334" s="29"/>
      <c r="D6334" s="27"/>
      <c r="E6334" s="27"/>
      <c r="F6334" s="27"/>
      <c r="G6334" s="1"/>
      <c r="H6334" s="1"/>
      <c r="I6334" s="1"/>
    </row>
    <row r="6335" spans="2:9">
      <c r="B6335" s="1"/>
      <c r="C6335" s="29"/>
      <c r="D6335" s="27"/>
      <c r="E6335" s="27"/>
      <c r="F6335" s="27"/>
      <c r="G6335" s="1"/>
      <c r="H6335" s="1"/>
      <c r="I6335" s="1"/>
    </row>
    <row r="6336" spans="2:9">
      <c r="B6336" s="1"/>
      <c r="C6336" s="29"/>
      <c r="D6336" s="27"/>
      <c r="E6336" s="27"/>
      <c r="F6336" s="27"/>
      <c r="G6336" s="1"/>
      <c r="H6336" s="1"/>
      <c r="I6336" s="1"/>
    </row>
    <row r="6337" spans="2:9">
      <c r="B6337" s="1"/>
      <c r="C6337" s="29"/>
      <c r="D6337" s="27"/>
      <c r="E6337" s="27"/>
      <c r="F6337" s="27"/>
      <c r="G6337" s="1"/>
      <c r="H6337" s="1"/>
      <c r="I6337" s="1"/>
    </row>
    <row r="6338" spans="2:9">
      <c r="B6338" s="1"/>
      <c r="C6338" s="29"/>
      <c r="D6338" s="27"/>
      <c r="E6338" s="27"/>
      <c r="F6338" s="27"/>
      <c r="G6338" s="1"/>
      <c r="H6338" s="1"/>
      <c r="I6338" s="1"/>
    </row>
    <row r="6339" spans="2:9">
      <c r="B6339" s="1"/>
      <c r="C6339" s="29"/>
      <c r="D6339" s="27"/>
      <c r="E6339" s="27"/>
      <c r="F6339" s="27"/>
      <c r="G6339" s="1"/>
      <c r="H6339" s="1"/>
      <c r="I6339" s="1"/>
    </row>
    <row r="6340" spans="2:9">
      <c r="B6340" s="1"/>
      <c r="C6340" s="29"/>
      <c r="D6340" s="27"/>
      <c r="E6340" s="27"/>
      <c r="F6340" s="27"/>
      <c r="G6340" s="1"/>
      <c r="H6340" s="1"/>
      <c r="I6340" s="1"/>
    </row>
    <row r="6341" spans="2:9">
      <c r="B6341" s="1"/>
      <c r="C6341" s="29"/>
      <c r="D6341" s="27"/>
      <c r="E6341" s="27"/>
      <c r="F6341" s="27"/>
      <c r="G6341" s="1"/>
      <c r="H6341" s="1"/>
      <c r="I6341" s="1"/>
    </row>
    <row r="6342" spans="2:9">
      <c r="B6342" s="1"/>
      <c r="C6342" s="29"/>
      <c r="D6342" s="27"/>
      <c r="E6342" s="27"/>
      <c r="F6342" s="27"/>
      <c r="G6342" s="1"/>
      <c r="H6342" s="1"/>
      <c r="I6342" s="1"/>
    </row>
    <row r="6343" spans="2:9">
      <c r="B6343" s="1"/>
      <c r="C6343" s="29"/>
      <c r="D6343" s="27"/>
      <c r="E6343" s="27"/>
      <c r="F6343" s="27"/>
      <c r="G6343" s="1"/>
      <c r="H6343" s="1"/>
      <c r="I6343" s="1"/>
    </row>
    <row r="6344" spans="2:9">
      <c r="B6344" s="1"/>
      <c r="C6344" s="29"/>
      <c r="D6344" s="27"/>
      <c r="E6344" s="27"/>
      <c r="F6344" s="27"/>
      <c r="G6344" s="1"/>
      <c r="H6344" s="1"/>
      <c r="I6344" s="1"/>
    </row>
    <row r="6345" spans="2:9">
      <c r="B6345" s="1"/>
      <c r="C6345" s="29"/>
      <c r="D6345" s="27"/>
      <c r="E6345" s="27"/>
      <c r="F6345" s="27"/>
      <c r="G6345" s="1"/>
      <c r="H6345" s="1"/>
      <c r="I6345" s="1"/>
    </row>
    <row r="6346" spans="2:9">
      <c r="B6346" s="1"/>
      <c r="C6346" s="29"/>
      <c r="D6346" s="27"/>
      <c r="E6346" s="27"/>
      <c r="F6346" s="27"/>
      <c r="G6346" s="1"/>
      <c r="H6346" s="1"/>
      <c r="I6346" s="1"/>
    </row>
    <row r="6347" spans="2:9">
      <c r="B6347" s="1"/>
      <c r="C6347" s="29"/>
      <c r="D6347" s="27"/>
      <c r="E6347" s="27"/>
      <c r="F6347" s="27"/>
      <c r="G6347" s="1"/>
      <c r="H6347" s="1"/>
      <c r="I6347" s="1"/>
    </row>
    <row r="6348" spans="2:9">
      <c r="B6348" s="1"/>
      <c r="C6348" s="29"/>
      <c r="D6348" s="27"/>
      <c r="E6348" s="27"/>
      <c r="F6348" s="27"/>
      <c r="G6348" s="1"/>
      <c r="H6348" s="1"/>
      <c r="I6348" s="1"/>
    </row>
    <row r="6349" spans="2:9">
      <c r="B6349" s="1"/>
      <c r="C6349" s="29"/>
      <c r="D6349" s="27"/>
      <c r="E6349" s="27"/>
      <c r="F6349" s="27"/>
      <c r="G6349" s="1"/>
      <c r="H6349" s="1"/>
      <c r="I6349" s="1"/>
    </row>
    <row r="6350" spans="2:9">
      <c r="B6350" s="1"/>
      <c r="C6350" s="29"/>
      <c r="D6350" s="27"/>
      <c r="E6350" s="27"/>
      <c r="F6350" s="27"/>
      <c r="G6350" s="1"/>
      <c r="H6350" s="1"/>
      <c r="I6350" s="1"/>
    </row>
    <row r="6351" spans="2:9">
      <c r="B6351" s="1"/>
      <c r="C6351" s="29"/>
      <c r="D6351" s="27"/>
      <c r="E6351" s="27"/>
      <c r="F6351" s="27"/>
      <c r="G6351" s="1"/>
      <c r="H6351" s="1"/>
      <c r="I6351" s="1"/>
    </row>
    <row r="6352" spans="2:9">
      <c r="B6352" s="1"/>
      <c r="C6352" s="29"/>
      <c r="D6352" s="27"/>
      <c r="E6352" s="27"/>
      <c r="F6352" s="27"/>
      <c r="G6352" s="1"/>
      <c r="H6352" s="1"/>
      <c r="I6352" s="1"/>
    </row>
    <row r="6353" spans="2:9">
      <c r="B6353" s="1"/>
      <c r="C6353" s="29"/>
      <c r="D6353" s="27"/>
      <c r="E6353" s="27"/>
      <c r="F6353" s="27"/>
      <c r="G6353" s="1"/>
      <c r="H6353" s="1"/>
      <c r="I6353" s="1"/>
    </row>
    <row r="6354" spans="2:9">
      <c r="B6354" s="1"/>
      <c r="C6354" s="29"/>
      <c r="D6354" s="27"/>
      <c r="E6354" s="27"/>
      <c r="F6354" s="27"/>
      <c r="G6354" s="1"/>
      <c r="H6354" s="1"/>
      <c r="I6354" s="1"/>
    </row>
    <row r="6355" spans="2:9">
      <c r="B6355" s="1"/>
      <c r="C6355" s="29"/>
      <c r="D6355" s="27"/>
      <c r="E6355" s="27"/>
      <c r="F6355" s="27"/>
      <c r="G6355" s="1"/>
      <c r="H6355" s="1"/>
      <c r="I6355" s="1"/>
    </row>
    <row r="6356" spans="2:9">
      <c r="B6356" s="1"/>
      <c r="C6356" s="29"/>
      <c r="D6356" s="27"/>
      <c r="E6356" s="27"/>
      <c r="F6356" s="27"/>
      <c r="G6356" s="1"/>
      <c r="H6356" s="1"/>
      <c r="I6356" s="1"/>
    </row>
    <row r="6357" spans="2:9">
      <c r="B6357" s="1"/>
      <c r="C6357" s="29"/>
      <c r="D6357" s="27"/>
      <c r="E6357" s="27"/>
      <c r="F6357" s="27"/>
      <c r="G6357" s="1"/>
      <c r="H6357" s="1"/>
      <c r="I6357" s="1"/>
    </row>
    <row r="6358" spans="2:9">
      <c r="B6358" s="1"/>
      <c r="C6358" s="29"/>
      <c r="D6358" s="27"/>
      <c r="E6358" s="27"/>
      <c r="F6358" s="27"/>
      <c r="G6358" s="1"/>
      <c r="H6358" s="1"/>
      <c r="I6358" s="1"/>
    </row>
    <row r="6359" spans="2:9">
      <c r="B6359" s="1"/>
      <c r="C6359" s="29"/>
      <c r="D6359" s="27"/>
      <c r="E6359" s="27"/>
      <c r="F6359" s="27"/>
      <c r="G6359" s="1"/>
      <c r="H6359" s="1"/>
      <c r="I6359" s="1"/>
    </row>
    <row r="6360" spans="2:9">
      <c r="B6360" s="1"/>
      <c r="C6360" s="29"/>
      <c r="D6360" s="27"/>
      <c r="E6360" s="27"/>
      <c r="F6360" s="27"/>
      <c r="G6360" s="1"/>
      <c r="H6360" s="1"/>
      <c r="I6360" s="1"/>
    </row>
    <row r="6361" spans="2:9">
      <c r="B6361" s="1"/>
      <c r="C6361" s="29"/>
      <c r="D6361" s="27"/>
      <c r="E6361" s="27"/>
      <c r="F6361" s="27"/>
      <c r="G6361" s="1"/>
      <c r="H6361" s="1"/>
      <c r="I6361" s="1"/>
    </row>
    <row r="6362" spans="2:9">
      <c r="B6362" s="1"/>
      <c r="C6362" s="29"/>
      <c r="D6362" s="27"/>
      <c r="E6362" s="27"/>
      <c r="F6362" s="27"/>
      <c r="G6362" s="1"/>
      <c r="H6362" s="1"/>
      <c r="I6362" s="1"/>
    </row>
    <row r="6363" spans="2:9">
      <c r="B6363" s="1"/>
      <c r="C6363" s="29"/>
      <c r="D6363" s="27"/>
      <c r="E6363" s="27"/>
      <c r="F6363" s="27"/>
      <c r="G6363" s="1"/>
      <c r="H6363" s="1"/>
      <c r="I6363" s="1"/>
    </row>
    <row r="6364" spans="2:9">
      <c r="B6364" s="1"/>
      <c r="C6364" s="29"/>
      <c r="D6364" s="27"/>
      <c r="E6364" s="27"/>
      <c r="F6364" s="27"/>
      <c r="G6364" s="1"/>
      <c r="H6364" s="1"/>
      <c r="I6364" s="1"/>
    </row>
    <row r="6365" spans="2:9">
      <c r="B6365" s="1"/>
      <c r="C6365" s="29"/>
      <c r="D6365" s="27"/>
      <c r="E6365" s="27"/>
      <c r="F6365" s="27"/>
      <c r="G6365" s="1"/>
      <c r="H6365" s="1"/>
      <c r="I6365" s="1"/>
    </row>
    <row r="6366" spans="2:9">
      <c r="B6366" s="1"/>
      <c r="C6366" s="29"/>
      <c r="D6366" s="27"/>
      <c r="E6366" s="27"/>
      <c r="F6366" s="27"/>
      <c r="G6366" s="1"/>
      <c r="H6366" s="1"/>
      <c r="I6366" s="1"/>
    </row>
    <row r="6367" spans="2:9">
      <c r="B6367" s="1"/>
      <c r="C6367" s="29"/>
      <c r="D6367" s="27"/>
      <c r="E6367" s="27"/>
      <c r="F6367" s="27"/>
      <c r="G6367" s="1"/>
      <c r="H6367" s="1"/>
      <c r="I6367" s="1"/>
    </row>
    <row r="6368" spans="2:9">
      <c r="B6368" s="1"/>
      <c r="C6368" s="29"/>
      <c r="D6368" s="27"/>
      <c r="E6368" s="27"/>
      <c r="F6368" s="27"/>
      <c r="G6368" s="1"/>
      <c r="H6368" s="1"/>
      <c r="I6368" s="1"/>
    </row>
    <row r="6369" spans="2:9">
      <c r="B6369" s="1"/>
      <c r="C6369" s="29"/>
      <c r="D6369" s="27"/>
      <c r="E6369" s="27"/>
      <c r="F6369" s="27"/>
      <c r="G6369" s="1"/>
      <c r="H6369" s="1"/>
      <c r="I6369" s="1"/>
    </row>
    <row r="6370" spans="2:9">
      <c r="B6370" s="1"/>
      <c r="C6370" s="29"/>
      <c r="D6370" s="27"/>
      <c r="E6370" s="27"/>
      <c r="F6370" s="27"/>
      <c r="G6370" s="1"/>
      <c r="H6370" s="1"/>
      <c r="I6370" s="1"/>
    </row>
    <row r="6371" spans="2:9">
      <c r="B6371" s="1"/>
      <c r="C6371" s="29"/>
      <c r="D6371" s="27"/>
      <c r="E6371" s="27"/>
      <c r="F6371" s="27"/>
      <c r="G6371" s="1"/>
      <c r="H6371" s="1"/>
      <c r="I6371" s="1"/>
    </row>
    <row r="6372" spans="2:9">
      <c r="B6372" s="1"/>
      <c r="C6372" s="29"/>
      <c r="D6372" s="27"/>
      <c r="E6372" s="27"/>
      <c r="F6372" s="27"/>
      <c r="G6372" s="1"/>
      <c r="H6372" s="1"/>
      <c r="I6372" s="1"/>
    </row>
    <row r="6373" spans="2:9">
      <c r="B6373" s="1"/>
      <c r="C6373" s="29"/>
      <c r="D6373" s="27"/>
      <c r="E6373" s="27"/>
      <c r="F6373" s="27"/>
      <c r="G6373" s="1"/>
      <c r="H6373" s="1"/>
      <c r="I6373" s="1"/>
    </row>
    <row r="6374" spans="2:9">
      <c r="B6374" s="1"/>
      <c r="C6374" s="29"/>
      <c r="D6374" s="27"/>
      <c r="E6374" s="27"/>
      <c r="F6374" s="27"/>
      <c r="G6374" s="1"/>
      <c r="H6374" s="1"/>
      <c r="I6374" s="1"/>
    </row>
    <row r="6375" spans="2:9">
      <c r="B6375" s="1"/>
      <c r="C6375" s="29"/>
      <c r="D6375" s="27"/>
      <c r="E6375" s="27"/>
      <c r="F6375" s="27"/>
      <c r="G6375" s="1"/>
      <c r="H6375" s="1"/>
      <c r="I6375" s="1"/>
    </row>
    <row r="6376" spans="2:9">
      <c r="B6376" s="1"/>
      <c r="C6376" s="29"/>
      <c r="D6376" s="27"/>
      <c r="E6376" s="27"/>
      <c r="F6376" s="27"/>
      <c r="G6376" s="1"/>
      <c r="H6376" s="1"/>
      <c r="I6376" s="1"/>
    </row>
    <row r="6377" spans="2:9">
      <c r="B6377" s="1"/>
      <c r="C6377" s="29"/>
      <c r="D6377" s="27"/>
      <c r="E6377" s="27"/>
      <c r="F6377" s="27"/>
      <c r="G6377" s="1"/>
      <c r="H6377" s="1"/>
      <c r="I6377" s="1"/>
    </row>
    <row r="6378" spans="2:9">
      <c r="B6378" s="1"/>
      <c r="C6378" s="29"/>
      <c r="D6378" s="27"/>
      <c r="E6378" s="27"/>
      <c r="F6378" s="27"/>
      <c r="G6378" s="1"/>
      <c r="H6378" s="1"/>
      <c r="I6378" s="1"/>
    </row>
    <row r="6379" spans="2:9">
      <c r="B6379" s="1"/>
      <c r="C6379" s="29"/>
      <c r="D6379" s="27"/>
      <c r="E6379" s="27"/>
      <c r="F6379" s="27"/>
      <c r="G6379" s="1"/>
      <c r="H6379" s="1"/>
      <c r="I6379" s="1"/>
    </row>
    <row r="6380" spans="2:9">
      <c r="B6380" s="1"/>
      <c r="C6380" s="29"/>
      <c r="D6380" s="27"/>
      <c r="E6380" s="27"/>
      <c r="F6380" s="27"/>
      <c r="G6380" s="1"/>
      <c r="H6380" s="1"/>
      <c r="I6380" s="1"/>
    </row>
    <row r="6381" spans="2:9">
      <c r="B6381" s="1"/>
      <c r="C6381" s="29"/>
      <c r="D6381" s="27"/>
      <c r="E6381" s="27"/>
      <c r="F6381" s="27"/>
      <c r="G6381" s="1"/>
      <c r="H6381" s="1"/>
      <c r="I6381" s="1"/>
    </row>
    <row r="6382" spans="2:9">
      <c r="B6382" s="1"/>
      <c r="C6382" s="29"/>
      <c r="D6382" s="27"/>
      <c r="E6382" s="27"/>
      <c r="F6382" s="27"/>
      <c r="G6382" s="1"/>
      <c r="H6382" s="1"/>
      <c r="I6382" s="1"/>
    </row>
    <row r="6383" spans="2:9">
      <c r="B6383" s="1"/>
      <c r="C6383" s="29"/>
      <c r="D6383" s="27"/>
      <c r="E6383" s="27"/>
      <c r="F6383" s="27"/>
      <c r="G6383" s="1"/>
      <c r="H6383" s="1"/>
      <c r="I6383" s="1"/>
    </row>
    <row r="6384" spans="2:9">
      <c r="B6384" s="1"/>
      <c r="C6384" s="29"/>
      <c r="D6384" s="27"/>
      <c r="E6384" s="27"/>
      <c r="F6384" s="27"/>
      <c r="G6384" s="1"/>
      <c r="H6384" s="1"/>
      <c r="I6384" s="1"/>
    </row>
    <row r="6385" spans="2:9">
      <c r="B6385" s="1"/>
      <c r="C6385" s="29"/>
      <c r="D6385" s="27"/>
      <c r="E6385" s="27"/>
      <c r="F6385" s="27"/>
      <c r="G6385" s="1"/>
      <c r="H6385" s="1"/>
      <c r="I6385" s="1"/>
    </row>
    <row r="6386" spans="2:9">
      <c r="B6386" s="1"/>
      <c r="C6386" s="29"/>
      <c r="D6386" s="27"/>
      <c r="E6386" s="27"/>
      <c r="F6386" s="27"/>
      <c r="G6386" s="1"/>
      <c r="H6386" s="1"/>
      <c r="I6386" s="1"/>
    </row>
    <row r="6387" spans="2:9">
      <c r="B6387" s="1"/>
      <c r="C6387" s="29"/>
      <c r="D6387" s="27"/>
      <c r="E6387" s="27"/>
      <c r="F6387" s="27"/>
      <c r="G6387" s="1"/>
      <c r="H6387" s="1"/>
      <c r="I6387" s="1"/>
    </row>
    <row r="6388" spans="2:9">
      <c r="B6388" s="1"/>
      <c r="C6388" s="29"/>
      <c r="D6388" s="27"/>
      <c r="E6388" s="27"/>
      <c r="F6388" s="27"/>
      <c r="G6388" s="1"/>
      <c r="H6388" s="1"/>
      <c r="I6388" s="1"/>
    </row>
    <row r="6389" spans="2:9">
      <c r="B6389" s="1"/>
      <c r="C6389" s="29"/>
      <c r="D6389" s="27"/>
      <c r="E6389" s="27"/>
      <c r="F6389" s="27"/>
      <c r="G6389" s="1"/>
      <c r="H6389" s="1"/>
      <c r="I6389" s="1"/>
    </row>
    <row r="6390" spans="2:9">
      <c r="B6390" s="1"/>
      <c r="C6390" s="29"/>
      <c r="D6390" s="27"/>
      <c r="E6390" s="27"/>
      <c r="F6390" s="27"/>
      <c r="G6390" s="1"/>
      <c r="H6390" s="1"/>
      <c r="I6390" s="1"/>
    </row>
    <row r="6391" spans="2:9">
      <c r="B6391" s="1"/>
      <c r="C6391" s="29"/>
      <c r="D6391" s="27"/>
      <c r="E6391" s="27"/>
      <c r="F6391" s="27"/>
      <c r="G6391" s="1"/>
      <c r="H6391" s="1"/>
      <c r="I6391" s="1"/>
    </row>
    <row r="6392" spans="2:9">
      <c r="B6392" s="1"/>
      <c r="C6392" s="29"/>
      <c r="D6392" s="27"/>
      <c r="E6392" s="27"/>
      <c r="F6392" s="27"/>
      <c r="G6392" s="1"/>
      <c r="H6392" s="1"/>
      <c r="I6392" s="1"/>
    </row>
    <row r="6393" spans="2:9">
      <c r="B6393" s="1"/>
      <c r="C6393" s="29"/>
      <c r="D6393" s="27"/>
      <c r="E6393" s="27"/>
      <c r="F6393" s="27"/>
      <c r="G6393" s="1"/>
      <c r="H6393" s="1"/>
      <c r="I6393" s="1"/>
    </row>
    <row r="6394" spans="2:9">
      <c r="B6394" s="1"/>
      <c r="C6394" s="29"/>
      <c r="D6394" s="27"/>
      <c r="E6394" s="27"/>
      <c r="F6394" s="27"/>
      <c r="G6394" s="1"/>
      <c r="H6394" s="1"/>
      <c r="I6394" s="1"/>
    </row>
    <row r="6395" spans="2:9">
      <c r="B6395" s="1"/>
      <c r="C6395" s="29"/>
      <c r="D6395" s="27"/>
      <c r="E6395" s="27"/>
      <c r="F6395" s="27"/>
      <c r="G6395" s="1"/>
      <c r="H6395" s="1"/>
      <c r="I6395" s="1"/>
    </row>
    <row r="6396" spans="2:9">
      <c r="B6396" s="1"/>
      <c r="C6396" s="29"/>
      <c r="D6396" s="27"/>
      <c r="E6396" s="27"/>
      <c r="F6396" s="27"/>
      <c r="G6396" s="1"/>
      <c r="H6396" s="1"/>
      <c r="I6396" s="1"/>
    </row>
    <row r="6397" spans="2:9">
      <c r="B6397" s="1"/>
      <c r="C6397" s="29"/>
      <c r="D6397" s="27"/>
      <c r="E6397" s="27"/>
      <c r="F6397" s="27"/>
      <c r="G6397" s="1"/>
      <c r="H6397" s="1"/>
      <c r="I6397" s="1"/>
    </row>
    <row r="6398" spans="2:9">
      <c r="B6398" s="1"/>
      <c r="C6398" s="29"/>
      <c r="D6398" s="27"/>
      <c r="E6398" s="27"/>
      <c r="F6398" s="27"/>
      <c r="G6398" s="1"/>
      <c r="H6398" s="1"/>
      <c r="I6398" s="1"/>
    </row>
    <row r="6399" spans="2:9">
      <c r="B6399" s="1"/>
      <c r="C6399" s="29"/>
      <c r="D6399" s="27"/>
      <c r="E6399" s="27"/>
      <c r="F6399" s="27"/>
      <c r="G6399" s="1"/>
      <c r="H6399" s="1"/>
      <c r="I6399" s="1"/>
    </row>
    <row r="6400" spans="2:9">
      <c r="B6400" s="1"/>
      <c r="C6400" s="29"/>
      <c r="D6400" s="27"/>
      <c r="E6400" s="27"/>
      <c r="F6400" s="27"/>
      <c r="G6400" s="1"/>
      <c r="H6400" s="1"/>
      <c r="I6400" s="1"/>
    </row>
    <row r="6401" spans="2:9">
      <c r="B6401" s="1"/>
      <c r="C6401" s="29"/>
      <c r="D6401" s="27"/>
      <c r="E6401" s="27"/>
      <c r="F6401" s="27"/>
      <c r="G6401" s="1"/>
      <c r="H6401" s="1"/>
      <c r="I6401" s="1"/>
    </row>
    <row r="6402" spans="2:9">
      <c r="B6402" s="1"/>
      <c r="C6402" s="29"/>
      <c r="D6402" s="27"/>
      <c r="E6402" s="27"/>
      <c r="F6402" s="27"/>
      <c r="G6402" s="1"/>
      <c r="H6402" s="1"/>
      <c r="I6402" s="1"/>
    </row>
    <row r="6403" spans="2:9">
      <c r="B6403" s="1"/>
      <c r="C6403" s="29"/>
      <c r="D6403" s="27"/>
      <c r="E6403" s="27"/>
      <c r="F6403" s="27"/>
      <c r="G6403" s="1"/>
      <c r="H6403" s="1"/>
      <c r="I6403" s="1"/>
    </row>
    <row r="6404" spans="2:9">
      <c r="B6404" s="1"/>
      <c r="C6404" s="29"/>
      <c r="D6404" s="27"/>
      <c r="E6404" s="27"/>
      <c r="F6404" s="27"/>
      <c r="G6404" s="1"/>
      <c r="H6404" s="1"/>
      <c r="I6404" s="1"/>
    </row>
    <row r="6405" spans="2:9">
      <c r="B6405" s="1"/>
      <c r="C6405" s="29"/>
      <c r="D6405" s="27"/>
      <c r="E6405" s="27"/>
      <c r="F6405" s="27"/>
      <c r="G6405" s="1"/>
      <c r="H6405" s="1"/>
      <c r="I6405" s="1"/>
    </row>
    <row r="6406" spans="2:9">
      <c r="B6406" s="1"/>
      <c r="C6406" s="29"/>
      <c r="D6406" s="27"/>
      <c r="E6406" s="27"/>
      <c r="F6406" s="27"/>
      <c r="G6406" s="1"/>
      <c r="H6406" s="1"/>
      <c r="I6406" s="1"/>
    </row>
    <row r="6407" spans="2:9">
      <c r="B6407" s="1"/>
      <c r="C6407" s="29"/>
      <c r="D6407" s="27"/>
      <c r="E6407" s="27"/>
      <c r="F6407" s="27"/>
      <c r="G6407" s="1"/>
      <c r="H6407" s="1"/>
      <c r="I6407" s="1"/>
    </row>
    <row r="6408" spans="2:9">
      <c r="B6408" s="1"/>
      <c r="C6408" s="29"/>
      <c r="D6408" s="27"/>
      <c r="E6408" s="27"/>
      <c r="F6408" s="27"/>
      <c r="G6408" s="1"/>
      <c r="H6408" s="1"/>
      <c r="I6408" s="1"/>
    </row>
    <row r="6409" spans="2:9">
      <c r="B6409" s="1"/>
      <c r="C6409" s="29"/>
      <c r="D6409" s="27"/>
      <c r="E6409" s="27"/>
      <c r="F6409" s="27"/>
      <c r="G6409" s="1"/>
      <c r="H6409" s="1"/>
      <c r="I6409" s="1"/>
    </row>
    <row r="6410" spans="2:9">
      <c r="B6410" s="1"/>
      <c r="C6410" s="29"/>
      <c r="D6410" s="27"/>
      <c r="E6410" s="27"/>
      <c r="F6410" s="27"/>
      <c r="G6410" s="1"/>
      <c r="H6410" s="1"/>
      <c r="I6410" s="1"/>
    </row>
    <row r="6411" spans="2:9">
      <c r="B6411" s="1"/>
      <c r="C6411" s="29"/>
      <c r="D6411" s="27"/>
      <c r="E6411" s="27"/>
      <c r="F6411" s="27"/>
      <c r="G6411" s="1"/>
      <c r="H6411" s="1"/>
      <c r="I6411" s="1"/>
    </row>
    <row r="6412" spans="2:9">
      <c r="B6412" s="1"/>
      <c r="C6412" s="29"/>
      <c r="D6412" s="27"/>
      <c r="E6412" s="27"/>
      <c r="F6412" s="27"/>
      <c r="G6412" s="1"/>
      <c r="H6412" s="1"/>
      <c r="I6412" s="1"/>
    </row>
    <row r="6413" spans="2:9">
      <c r="B6413" s="1"/>
      <c r="C6413" s="29"/>
      <c r="D6413" s="27"/>
      <c r="E6413" s="27"/>
      <c r="F6413" s="27"/>
      <c r="G6413" s="1"/>
      <c r="H6413" s="1"/>
      <c r="I6413" s="1"/>
    </row>
    <row r="6414" spans="2:9">
      <c r="B6414" s="1"/>
      <c r="C6414" s="29"/>
      <c r="D6414" s="27"/>
      <c r="E6414" s="27"/>
      <c r="F6414" s="27"/>
      <c r="G6414" s="1"/>
      <c r="H6414" s="1"/>
      <c r="I6414" s="1"/>
    </row>
    <row r="6415" spans="2:9">
      <c r="B6415" s="1"/>
      <c r="C6415" s="29"/>
      <c r="D6415" s="27"/>
      <c r="E6415" s="27"/>
      <c r="F6415" s="27"/>
      <c r="G6415" s="1"/>
      <c r="H6415" s="1"/>
      <c r="I6415" s="1"/>
    </row>
    <row r="6416" spans="2:9">
      <c r="B6416" s="1"/>
      <c r="C6416" s="29"/>
      <c r="D6416" s="27"/>
      <c r="E6416" s="27"/>
      <c r="F6416" s="27"/>
      <c r="G6416" s="1"/>
      <c r="H6416" s="1"/>
      <c r="I6416" s="1"/>
    </row>
    <row r="6417" spans="2:9">
      <c r="B6417" s="1"/>
      <c r="C6417" s="29"/>
      <c r="D6417" s="27"/>
      <c r="E6417" s="27"/>
      <c r="F6417" s="27"/>
      <c r="G6417" s="1"/>
      <c r="H6417" s="1"/>
      <c r="I6417" s="1"/>
    </row>
    <row r="6418" spans="2:9">
      <c r="B6418" s="1"/>
      <c r="C6418" s="29"/>
      <c r="D6418" s="27"/>
      <c r="E6418" s="27"/>
      <c r="F6418" s="27"/>
      <c r="G6418" s="1"/>
      <c r="H6418" s="1"/>
      <c r="I6418" s="1"/>
    </row>
    <row r="6419" spans="2:9">
      <c r="B6419" s="1"/>
      <c r="C6419" s="29"/>
      <c r="D6419" s="27"/>
      <c r="E6419" s="27"/>
      <c r="F6419" s="27"/>
      <c r="G6419" s="1"/>
      <c r="H6419" s="1"/>
      <c r="I6419" s="1"/>
    </row>
    <row r="6420" spans="2:9">
      <c r="B6420" s="1"/>
      <c r="C6420" s="29"/>
      <c r="D6420" s="27"/>
      <c r="E6420" s="27"/>
      <c r="F6420" s="27"/>
      <c r="G6420" s="1"/>
      <c r="H6420" s="1"/>
      <c r="I6420" s="1"/>
    </row>
    <row r="6421" spans="2:9">
      <c r="B6421" s="1"/>
      <c r="C6421" s="29"/>
      <c r="D6421" s="27"/>
      <c r="E6421" s="27"/>
      <c r="F6421" s="27"/>
      <c r="G6421" s="1"/>
      <c r="H6421" s="1"/>
      <c r="I6421" s="1"/>
    </row>
    <row r="6422" spans="2:9">
      <c r="B6422" s="1"/>
      <c r="C6422" s="29"/>
      <c r="D6422" s="27"/>
      <c r="E6422" s="27"/>
      <c r="F6422" s="27"/>
      <c r="G6422" s="1"/>
      <c r="H6422" s="1"/>
      <c r="I6422" s="1"/>
    </row>
    <row r="6423" spans="2:9">
      <c r="B6423" s="1"/>
      <c r="C6423" s="29"/>
      <c r="D6423" s="27"/>
      <c r="E6423" s="27"/>
      <c r="F6423" s="27"/>
      <c r="G6423" s="1"/>
      <c r="H6423" s="1"/>
      <c r="I6423" s="1"/>
    </row>
    <row r="6424" spans="2:9">
      <c r="B6424" s="1"/>
      <c r="C6424" s="29"/>
      <c r="D6424" s="27"/>
      <c r="E6424" s="27"/>
      <c r="F6424" s="27"/>
      <c r="G6424" s="1"/>
      <c r="H6424" s="1"/>
      <c r="I6424" s="1"/>
    </row>
    <row r="6425" spans="2:9">
      <c r="B6425" s="1"/>
      <c r="C6425" s="29"/>
      <c r="D6425" s="27"/>
      <c r="E6425" s="27"/>
      <c r="F6425" s="27"/>
      <c r="G6425" s="1"/>
      <c r="H6425" s="1"/>
      <c r="I6425" s="1"/>
    </row>
    <row r="6426" spans="2:9">
      <c r="B6426" s="1"/>
      <c r="C6426" s="29"/>
      <c r="D6426" s="27"/>
      <c r="E6426" s="27"/>
      <c r="F6426" s="27"/>
      <c r="G6426" s="1"/>
      <c r="H6426" s="1"/>
      <c r="I6426" s="1"/>
    </row>
    <row r="6427" spans="2:9">
      <c r="B6427" s="1"/>
      <c r="C6427" s="29"/>
      <c r="D6427" s="27"/>
      <c r="E6427" s="27"/>
      <c r="F6427" s="27"/>
      <c r="G6427" s="1"/>
      <c r="H6427" s="1"/>
      <c r="I6427" s="1"/>
    </row>
    <row r="6428" spans="2:9">
      <c r="B6428" s="1"/>
      <c r="C6428" s="29"/>
      <c r="D6428" s="27"/>
      <c r="E6428" s="27"/>
      <c r="F6428" s="27"/>
      <c r="G6428" s="1"/>
      <c r="H6428" s="1"/>
      <c r="I6428" s="1"/>
    </row>
    <row r="6429" spans="2:9">
      <c r="B6429" s="1"/>
      <c r="C6429" s="29"/>
      <c r="D6429" s="27"/>
      <c r="E6429" s="27"/>
      <c r="F6429" s="27"/>
      <c r="G6429" s="1"/>
      <c r="H6429" s="1"/>
      <c r="I6429" s="1"/>
    </row>
    <row r="6430" spans="2:9">
      <c r="B6430" s="1"/>
      <c r="C6430" s="29"/>
      <c r="D6430" s="27"/>
      <c r="E6430" s="27"/>
      <c r="F6430" s="27"/>
      <c r="G6430" s="1"/>
      <c r="H6430" s="1"/>
      <c r="I6430" s="1"/>
    </row>
    <row r="6431" spans="2:9">
      <c r="B6431" s="1"/>
      <c r="C6431" s="29"/>
      <c r="D6431" s="27"/>
      <c r="E6431" s="27"/>
      <c r="F6431" s="27"/>
      <c r="G6431" s="1"/>
      <c r="H6431" s="1"/>
      <c r="I6431" s="1"/>
    </row>
    <row r="6432" spans="2:9">
      <c r="B6432" s="1"/>
      <c r="C6432" s="29"/>
      <c r="D6432" s="27"/>
      <c r="E6432" s="27"/>
      <c r="F6432" s="27"/>
      <c r="G6432" s="1"/>
      <c r="H6432" s="1"/>
      <c r="I6432" s="1"/>
    </row>
    <row r="6433" spans="2:9">
      <c r="B6433" s="1"/>
      <c r="C6433" s="29"/>
      <c r="D6433" s="27"/>
      <c r="E6433" s="27"/>
      <c r="F6433" s="27"/>
      <c r="G6433" s="1"/>
      <c r="H6433" s="1"/>
      <c r="I6433" s="1"/>
    </row>
    <row r="6434" spans="2:9">
      <c r="B6434" s="1"/>
      <c r="C6434" s="29"/>
      <c r="D6434" s="27"/>
      <c r="E6434" s="27"/>
      <c r="F6434" s="27"/>
      <c r="G6434" s="1"/>
      <c r="H6434" s="1"/>
      <c r="I6434" s="1"/>
    </row>
    <row r="6435" spans="2:9">
      <c r="B6435" s="1"/>
      <c r="C6435" s="29"/>
      <c r="D6435" s="27"/>
      <c r="E6435" s="27"/>
      <c r="F6435" s="27"/>
      <c r="G6435" s="1"/>
      <c r="H6435" s="1"/>
      <c r="I6435" s="1"/>
    </row>
    <row r="6436" spans="2:9">
      <c r="B6436" s="1"/>
      <c r="C6436" s="29"/>
      <c r="D6436" s="27"/>
      <c r="E6436" s="27"/>
      <c r="F6436" s="27"/>
      <c r="G6436" s="1"/>
      <c r="H6436" s="1"/>
      <c r="I6436" s="1"/>
    </row>
    <row r="6437" spans="2:9">
      <c r="B6437" s="1"/>
      <c r="C6437" s="29"/>
      <c r="D6437" s="27"/>
      <c r="E6437" s="27"/>
      <c r="F6437" s="27"/>
      <c r="G6437" s="1"/>
      <c r="H6437" s="1"/>
      <c r="I6437" s="1"/>
    </row>
    <row r="6438" spans="2:9">
      <c r="B6438" s="1"/>
      <c r="C6438" s="29"/>
      <c r="D6438" s="27"/>
      <c r="E6438" s="27"/>
      <c r="F6438" s="27"/>
      <c r="G6438" s="1"/>
      <c r="H6438" s="1"/>
      <c r="I6438" s="1"/>
    </row>
    <row r="6439" spans="2:9">
      <c r="B6439" s="1"/>
      <c r="C6439" s="29"/>
      <c r="D6439" s="27"/>
      <c r="E6439" s="27"/>
      <c r="F6439" s="27"/>
      <c r="G6439" s="1"/>
      <c r="H6439" s="1"/>
      <c r="I6439" s="1"/>
    </row>
    <row r="6440" spans="2:9">
      <c r="B6440" s="1"/>
      <c r="C6440" s="29"/>
      <c r="D6440" s="27"/>
      <c r="E6440" s="27"/>
      <c r="F6440" s="27"/>
      <c r="G6440" s="1"/>
      <c r="H6440" s="1"/>
      <c r="I6440" s="1"/>
    </row>
    <row r="6441" spans="2:9">
      <c r="B6441" s="1"/>
      <c r="C6441" s="29"/>
      <c r="D6441" s="27"/>
      <c r="E6441" s="27"/>
      <c r="F6441" s="27"/>
      <c r="G6441" s="1"/>
      <c r="H6441" s="1"/>
      <c r="I6441" s="1"/>
    </row>
    <row r="6442" spans="2:9">
      <c r="B6442" s="1"/>
      <c r="C6442" s="29"/>
      <c r="D6442" s="27"/>
      <c r="E6442" s="27"/>
      <c r="F6442" s="27"/>
      <c r="G6442" s="1"/>
      <c r="H6442" s="1"/>
      <c r="I6442" s="1"/>
    </row>
    <row r="6443" spans="2:9">
      <c r="B6443" s="1"/>
      <c r="C6443" s="29"/>
      <c r="D6443" s="27"/>
      <c r="E6443" s="27"/>
      <c r="F6443" s="27"/>
      <c r="G6443" s="1"/>
      <c r="H6443" s="1"/>
      <c r="I6443" s="1"/>
    </row>
    <row r="6444" spans="2:9">
      <c r="B6444" s="1"/>
      <c r="C6444" s="29"/>
      <c r="D6444" s="27"/>
      <c r="E6444" s="27"/>
      <c r="F6444" s="27"/>
      <c r="G6444" s="1"/>
      <c r="H6444" s="1"/>
      <c r="I6444" s="1"/>
    </row>
    <row r="6445" spans="2:9">
      <c r="B6445" s="1"/>
      <c r="C6445" s="29"/>
      <c r="D6445" s="27"/>
      <c r="E6445" s="27"/>
      <c r="F6445" s="27"/>
      <c r="G6445" s="1"/>
      <c r="H6445" s="1"/>
      <c r="I6445" s="1"/>
    </row>
    <row r="6446" spans="2:9">
      <c r="B6446" s="1"/>
      <c r="C6446" s="29"/>
      <c r="D6446" s="27"/>
      <c r="E6446" s="27"/>
      <c r="F6446" s="27"/>
      <c r="G6446" s="1"/>
      <c r="H6446" s="1"/>
      <c r="I6446" s="1"/>
    </row>
    <row r="6447" spans="2:9">
      <c r="B6447" s="1"/>
      <c r="C6447" s="29"/>
      <c r="D6447" s="27"/>
      <c r="E6447" s="27"/>
      <c r="F6447" s="27"/>
      <c r="G6447" s="1"/>
      <c r="H6447" s="1"/>
      <c r="I6447" s="1"/>
    </row>
    <row r="6448" spans="2:9">
      <c r="B6448" s="1"/>
      <c r="C6448" s="29"/>
      <c r="D6448" s="27"/>
      <c r="E6448" s="27"/>
      <c r="F6448" s="27"/>
      <c r="G6448" s="1"/>
      <c r="H6448" s="1"/>
      <c r="I6448" s="1"/>
    </row>
    <row r="6449" spans="2:9">
      <c r="B6449" s="1"/>
      <c r="C6449" s="29"/>
      <c r="D6449" s="27"/>
      <c r="E6449" s="27"/>
      <c r="F6449" s="27"/>
      <c r="G6449" s="1"/>
      <c r="H6449" s="1"/>
      <c r="I6449" s="1"/>
    </row>
    <row r="6450" spans="2:9">
      <c r="B6450" s="1"/>
      <c r="C6450" s="29"/>
      <c r="D6450" s="27"/>
      <c r="E6450" s="27"/>
      <c r="F6450" s="27"/>
      <c r="G6450" s="1"/>
      <c r="H6450" s="1"/>
      <c r="I6450" s="1"/>
    </row>
    <row r="6451" spans="2:9">
      <c r="B6451" s="1"/>
      <c r="C6451" s="29"/>
      <c r="D6451" s="27"/>
      <c r="E6451" s="27"/>
      <c r="F6451" s="27"/>
      <c r="G6451" s="1"/>
      <c r="H6451" s="1"/>
      <c r="I6451" s="1"/>
    </row>
    <row r="6452" spans="2:9">
      <c r="B6452" s="1"/>
      <c r="C6452" s="29"/>
      <c r="D6452" s="27"/>
      <c r="E6452" s="27"/>
      <c r="F6452" s="27"/>
      <c r="G6452" s="1"/>
      <c r="H6452" s="1"/>
      <c r="I6452" s="1"/>
    </row>
    <row r="6453" spans="2:9">
      <c r="B6453" s="1"/>
      <c r="C6453" s="29"/>
      <c r="D6453" s="27"/>
      <c r="E6453" s="27"/>
      <c r="F6453" s="27"/>
      <c r="G6453" s="1"/>
      <c r="H6453" s="1"/>
      <c r="I6453" s="1"/>
    </row>
    <row r="6454" spans="2:9">
      <c r="B6454" s="1"/>
      <c r="C6454" s="29"/>
      <c r="D6454" s="27"/>
      <c r="E6454" s="27"/>
      <c r="F6454" s="27"/>
      <c r="G6454" s="1"/>
      <c r="H6454" s="1"/>
      <c r="I6454" s="1"/>
    </row>
    <row r="6455" spans="2:9">
      <c r="B6455" s="1"/>
      <c r="C6455" s="29"/>
      <c r="D6455" s="27"/>
      <c r="E6455" s="27"/>
      <c r="F6455" s="27"/>
      <c r="G6455" s="1"/>
      <c r="H6455" s="1"/>
      <c r="I6455" s="1"/>
    </row>
    <row r="6456" spans="2:9">
      <c r="B6456" s="1"/>
      <c r="C6456" s="29"/>
      <c r="D6456" s="27"/>
      <c r="E6456" s="27"/>
      <c r="F6456" s="27"/>
      <c r="G6456" s="1"/>
      <c r="H6456" s="1"/>
      <c r="I6456" s="1"/>
    </row>
    <row r="6457" spans="2:9">
      <c r="B6457" s="1"/>
      <c r="C6457" s="29"/>
      <c r="D6457" s="27"/>
      <c r="E6457" s="27"/>
      <c r="F6457" s="27"/>
      <c r="G6457" s="1"/>
      <c r="H6457" s="1"/>
      <c r="I6457" s="1"/>
    </row>
    <row r="6458" spans="2:9">
      <c r="B6458" s="1"/>
      <c r="C6458" s="29"/>
      <c r="D6458" s="27"/>
      <c r="E6458" s="27"/>
      <c r="F6458" s="27"/>
      <c r="G6458" s="1"/>
      <c r="H6458" s="1"/>
      <c r="I6458" s="1"/>
    </row>
    <row r="6459" spans="2:9">
      <c r="B6459" s="1"/>
      <c r="C6459" s="29"/>
      <c r="D6459" s="27"/>
      <c r="E6459" s="27"/>
      <c r="F6459" s="27"/>
      <c r="G6459" s="1"/>
      <c r="H6459" s="1"/>
      <c r="I6459" s="1"/>
    </row>
    <row r="6460" spans="2:9">
      <c r="B6460" s="1"/>
      <c r="C6460" s="29"/>
      <c r="D6460" s="27"/>
      <c r="E6460" s="27"/>
      <c r="F6460" s="27"/>
      <c r="G6460" s="1"/>
      <c r="H6460" s="1"/>
      <c r="I6460" s="1"/>
    </row>
    <row r="6461" spans="2:9">
      <c r="B6461" s="1"/>
      <c r="C6461" s="29"/>
      <c r="D6461" s="27"/>
      <c r="E6461" s="27"/>
      <c r="F6461" s="27"/>
      <c r="G6461" s="1"/>
      <c r="H6461" s="1"/>
      <c r="I6461" s="1"/>
    </row>
    <row r="6462" spans="2:9">
      <c r="B6462" s="1"/>
      <c r="C6462" s="29"/>
      <c r="D6462" s="27"/>
      <c r="E6462" s="27"/>
      <c r="F6462" s="27"/>
      <c r="G6462" s="1"/>
      <c r="H6462" s="1"/>
      <c r="I6462" s="1"/>
    </row>
    <row r="6463" spans="2:9">
      <c r="B6463" s="1"/>
      <c r="C6463" s="29"/>
      <c r="D6463" s="27"/>
      <c r="E6463" s="27"/>
      <c r="F6463" s="27"/>
      <c r="G6463" s="1"/>
      <c r="H6463" s="1"/>
      <c r="I6463" s="1"/>
    </row>
    <row r="6464" spans="2:9">
      <c r="B6464" s="1"/>
      <c r="C6464" s="29"/>
      <c r="D6464" s="27"/>
      <c r="E6464" s="27"/>
      <c r="F6464" s="27"/>
      <c r="G6464" s="1"/>
      <c r="H6464" s="1"/>
      <c r="I6464" s="1"/>
    </row>
    <row r="6465" spans="2:9">
      <c r="B6465" s="1"/>
      <c r="C6465" s="29"/>
      <c r="D6465" s="27"/>
      <c r="E6465" s="27"/>
      <c r="F6465" s="27"/>
      <c r="G6465" s="1"/>
      <c r="H6465" s="1"/>
      <c r="I6465" s="1"/>
    </row>
    <row r="6466" spans="2:9">
      <c r="B6466" s="1"/>
      <c r="C6466" s="29"/>
      <c r="D6466" s="27"/>
      <c r="E6466" s="27"/>
      <c r="F6466" s="27"/>
      <c r="G6466" s="1"/>
      <c r="H6466" s="1"/>
      <c r="I6466" s="1"/>
    </row>
    <row r="6467" spans="2:9">
      <c r="B6467" s="1"/>
      <c r="C6467" s="29"/>
      <c r="D6467" s="27"/>
      <c r="E6467" s="27"/>
      <c r="F6467" s="27"/>
      <c r="G6467" s="1"/>
      <c r="H6467" s="1"/>
      <c r="I6467" s="1"/>
    </row>
    <row r="6468" spans="2:9">
      <c r="B6468" s="1"/>
      <c r="C6468" s="29"/>
      <c r="D6468" s="27"/>
      <c r="E6468" s="27"/>
      <c r="F6468" s="27"/>
      <c r="G6468" s="1"/>
      <c r="H6468" s="1"/>
      <c r="I6468" s="1"/>
    </row>
    <row r="6469" spans="2:9">
      <c r="B6469" s="1"/>
      <c r="C6469" s="29"/>
      <c r="D6469" s="27"/>
      <c r="E6469" s="27"/>
      <c r="F6469" s="27"/>
      <c r="G6469" s="1"/>
      <c r="H6469" s="1"/>
      <c r="I6469" s="1"/>
    </row>
    <row r="6470" spans="2:9">
      <c r="B6470" s="1"/>
      <c r="C6470" s="29"/>
      <c r="D6470" s="27"/>
      <c r="E6470" s="27"/>
      <c r="F6470" s="27"/>
      <c r="G6470" s="1"/>
      <c r="H6470" s="1"/>
      <c r="I6470" s="1"/>
    </row>
    <row r="6471" spans="2:9">
      <c r="B6471" s="1"/>
      <c r="C6471" s="29"/>
      <c r="D6471" s="27"/>
      <c r="E6471" s="27"/>
      <c r="F6471" s="27"/>
      <c r="G6471" s="1"/>
      <c r="H6471" s="1"/>
      <c r="I6471" s="1"/>
    </row>
    <row r="6472" spans="2:9">
      <c r="B6472" s="1"/>
      <c r="C6472" s="29"/>
      <c r="D6472" s="27"/>
      <c r="E6472" s="27"/>
      <c r="F6472" s="27"/>
      <c r="G6472" s="1"/>
      <c r="H6472" s="1"/>
      <c r="I6472" s="1"/>
    </row>
    <row r="6473" spans="2:9">
      <c r="B6473" s="1"/>
      <c r="C6473" s="29"/>
      <c r="D6473" s="27"/>
      <c r="E6473" s="27"/>
      <c r="F6473" s="27"/>
      <c r="G6473" s="1"/>
      <c r="H6473" s="1"/>
      <c r="I6473" s="1"/>
    </row>
    <row r="6474" spans="2:9">
      <c r="B6474" s="1"/>
      <c r="C6474" s="29"/>
      <c r="D6474" s="27"/>
      <c r="E6474" s="27"/>
      <c r="F6474" s="27"/>
      <c r="G6474" s="1"/>
      <c r="H6474" s="1"/>
      <c r="I6474" s="1"/>
    </row>
    <row r="6475" spans="2:9">
      <c r="B6475" s="1"/>
      <c r="C6475" s="29"/>
      <c r="D6475" s="27"/>
      <c r="E6475" s="27"/>
      <c r="F6475" s="27"/>
      <c r="G6475" s="1"/>
      <c r="H6475" s="1"/>
      <c r="I6475" s="1"/>
    </row>
    <row r="6476" spans="2:9">
      <c r="B6476" s="1"/>
      <c r="C6476" s="29"/>
      <c r="D6476" s="27"/>
      <c r="E6476" s="27"/>
      <c r="F6476" s="27"/>
      <c r="G6476" s="1"/>
      <c r="H6476" s="1"/>
      <c r="I6476" s="1"/>
    </row>
    <row r="6477" spans="2:9">
      <c r="B6477" s="1"/>
      <c r="C6477" s="29"/>
      <c r="D6477" s="27"/>
      <c r="E6477" s="27"/>
      <c r="F6477" s="27"/>
      <c r="G6477" s="1"/>
      <c r="H6477" s="1"/>
      <c r="I6477" s="1"/>
    </row>
    <row r="6478" spans="2:9">
      <c r="B6478" s="1"/>
      <c r="C6478" s="29"/>
      <c r="D6478" s="27"/>
      <c r="E6478" s="27"/>
      <c r="F6478" s="27"/>
      <c r="G6478" s="1"/>
      <c r="H6478" s="1"/>
      <c r="I6478" s="1"/>
    </row>
    <row r="6479" spans="2:9">
      <c r="B6479" s="1"/>
      <c r="C6479" s="29"/>
      <c r="D6479" s="27"/>
      <c r="E6479" s="27"/>
      <c r="F6479" s="27"/>
      <c r="G6479" s="1"/>
      <c r="H6479" s="1"/>
      <c r="I6479" s="1"/>
    </row>
    <row r="6480" spans="2:9">
      <c r="B6480" s="1"/>
      <c r="C6480" s="29"/>
      <c r="D6480" s="27"/>
      <c r="E6480" s="27"/>
      <c r="F6480" s="27"/>
      <c r="G6480" s="1"/>
      <c r="H6480" s="1"/>
      <c r="I6480" s="1"/>
    </row>
    <row r="6481" spans="2:9">
      <c r="B6481" s="1"/>
      <c r="C6481" s="29"/>
      <c r="D6481" s="27"/>
      <c r="E6481" s="27"/>
      <c r="F6481" s="27"/>
      <c r="G6481" s="1"/>
      <c r="H6481" s="1"/>
      <c r="I6481" s="1"/>
    </row>
    <row r="6482" spans="2:9">
      <c r="B6482" s="1"/>
      <c r="C6482" s="29"/>
      <c r="D6482" s="27"/>
      <c r="E6482" s="27"/>
      <c r="F6482" s="27"/>
      <c r="G6482" s="1"/>
      <c r="H6482" s="1"/>
      <c r="I6482" s="1"/>
    </row>
    <row r="6483" spans="2:9">
      <c r="B6483" s="1"/>
      <c r="C6483" s="29"/>
      <c r="D6483" s="27"/>
      <c r="E6483" s="27"/>
      <c r="F6483" s="27"/>
      <c r="G6483" s="1"/>
      <c r="H6483" s="1"/>
      <c r="I6483" s="1"/>
    </row>
    <row r="6484" spans="2:9">
      <c r="B6484" s="1"/>
      <c r="C6484" s="29"/>
      <c r="D6484" s="27"/>
      <c r="E6484" s="27"/>
      <c r="F6484" s="27"/>
      <c r="G6484" s="1"/>
      <c r="H6484" s="1"/>
      <c r="I6484" s="1"/>
    </row>
    <row r="6485" spans="2:9">
      <c r="B6485" s="1"/>
      <c r="C6485" s="29"/>
      <c r="D6485" s="27"/>
      <c r="E6485" s="27"/>
      <c r="F6485" s="27"/>
      <c r="G6485" s="1"/>
      <c r="H6485" s="1"/>
      <c r="I6485" s="1"/>
    </row>
    <row r="6486" spans="2:9">
      <c r="B6486" s="1"/>
      <c r="C6486" s="29"/>
      <c r="D6486" s="27"/>
      <c r="E6486" s="27"/>
      <c r="F6486" s="27"/>
      <c r="G6486" s="1"/>
      <c r="H6486" s="1"/>
      <c r="I6486" s="1"/>
    </row>
    <row r="6487" spans="2:9">
      <c r="B6487" s="1"/>
      <c r="C6487" s="29"/>
      <c r="D6487" s="27"/>
      <c r="E6487" s="27"/>
      <c r="F6487" s="27"/>
      <c r="G6487" s="1"/>
      <c r="H6487" s="1"/>
      <c r="I6487" s="1"/>
    </row>
    <row r="6488" spans="2:9">
      <c r="B6488" s="1"/>
      <c r="C6488" s="29"/>
      <c r="D6488" s="27"/>
      <c r="E6488" s="27"/>
      <c r="F6488" s="27"/>
      <c r="G6488" s="1"/>
      <c r="H6488" s="1"/>
      <c r="I6488" s="1"/>
    </row>
    <row r="6489" spans="2:9">
      <c r="B6489" s="1"/>
      <c r="C6489" s="29"/>
      <c r="D6489" s="27"/>
      <c r="E6489" s="27"/>
      <c r="F6489" s="27"/>
      <c r="G6489" s="1"/>
      <c r="H6489" s="1"/>
      <c r="I6489" s="1"/>
    </row>
    <row r="6490" spans="2:9">
      <c r="B6490" s="1"/>
      <c r="C6490" s="29"/>
      <c r="D6490" s="27"/>
      <c r="E6490" s="27"/>
      <c r="F6490" s="27"/>
      <c r="G6490" s="1"/>
      <c r="H6490" s="1"/>
      <c r="I6490" s="1"/>
    </row>
    <row r="6491" spans="2:9">
      <c r="B6491" s="1"/>
      <c r="C6491" s="29"/>
      <c r="D6491" s="27"/>
      <c r="E6491" s="27"/>
      <c r="F6491" s="27"/>
      <c r="G6491" s="1"/>
      <c r="H6491" s="1"/>
      <c r="I6491" s="1"/>
    </row>
    <row r="6492" spans="2:9">
      <c r="B6492" s="1"/>
      <c r="C6492" s="29"/>
      <c r="D6492" s="27"/>
      <c r="E6492" s="27"/>
      <c r="F6492" s="27"/>
      <c r="G6492" s="1"/>
      <c r="H6492" s="1"/>
      <c r="I6492" s="1"/>
    </row>
    <row r="6493" spans="2:9">
      <c r="B6493" s="1"/>
      <c r="C6493" s="29"/>
      <c r="D6493" s="27"/>
      <c r="E6493" s="27"/>
      <c r="F6493" s="27"/>
      <c r="G6493" s="1"/>
      <c r="H6493" s="1"/>
      <c r="I6493" s="1"/>
    </row>
    <row r="6494" spans="2:9">
      <c r="B6494" s="1"/>
      <c r="C6494" s="29"/>
      <c r="D6494" s="27"/>
      <c r="E6494" s="27"/>
      <c r="F6494" s="27"/>
      <c r="G6494" s="1"/>
      <c r="H6494" s="1"/>
      <c r="I6494" s="1"/>
    </row>
    <row r="6495" spans="2:9">
      <c r="B6495" s="1"/>
      <c r="C6495" s="29"/>
      <c r="D6495" s="27"/>
      <c r="E6495" s="27"/>
      <c r="F6495" s="27"/>
      <c r="G6495" s="1"/>
      <c r="H6495" s="1"/>
      <c r="I6495" s="1"/>
    </row>
    <row r="6496" spans="2:9">
      <c r="B6496" s="1"/>
      <c r="C6496" s="29"/>
      <c r="D6496" s="27"/>
      <c r="E6496" s="27"/>
      <c r="F6496" s="27"/>
      <c r="G6496" s="1"/>
      <c r="H6496" s="1"/>
      <c r="I6496" s="1"/>
    </row>
    <row r="6497" spans="2:9">
      <c r="B6497" s="1"/>
      <c r="C6497" s="29"/>
      <c r="D6497" s="27"/>
      <c r="E6497" s="27"/>
      <c r="F6497" s="27"/>
      <c r="G6497" s="1"/>
      <c r="H6497" s="1"/>
      <c r="I6497" s="1"/>
    </row>
    <row r="6498" spans="2:9">
      <c r="B6498" s="1"/>
      <c r="C6498" s="29"/>
      <c r="D6498" s="27"/>
      <c r="E6498" s="27"/>
      <c r="F6498" s="27"/>
      <c r="G6498" s="1"/>
      <c r="H6498" s="1"/>
      <c r="I6498" s="1"/>
    </row>
    <row r="6499" spans="2:9">
      <c r="B6499" s="1"/>
      <c r="C6499" s="29"/>
      <c r="D6499" s="27"/>
      <c r="E6499" s="27"/>
      <c r="F6499" s="27"/>
      <c r="G6499" s="1"/>
      <c r="H6499" s="1"/>
      <c r="I6499" s="1"/>
    </row>
    <row r="6500" spans="2:9">
      <c r="B6500" s="1"/>
      <c r="C6500" s="29"/>
      <c r="D6500" s="27"/>
      <c r="E6500" s="27"/>
      <c r="F6500" s="27"/>
      <c r="G6500" s="1"/>
      <c r="H6500" s="1"/>
      <c r="I6500" s="1"/>
    </row>
    <row r="6501" spans="2:9">
      <c r="B6501" s="1"/>
      <c r="C6501" s="29"/>
      <c r="D6501" s="27"/>
      <c r="E6501" s="27"/>
      <c r="F6501" s="27"/>
      <c r="G6501" s="1"/>
      <c r="H6501" s="1"/>
      <c r="I6501" s="1"/>
    </row>
    <row r="6502" spans="2:9">
      <c r="B6502" s="1"/>
      <c r="C6502" s="29"/>
      <c r="D6502" s="27"/>
      <c r="E6502" s="27"/>
      <c r="F6502" s="27"/>
      <c r="G6502" s="1"/>
      <c r="H6502" s="1"/>
      <c r="I6502" s="1"/>
    </row>
    <row r="6503" spans="2:9">
      <c r="B6503" s="1"/>
      <c r="C6503" s="29"/>
      <c r="D6503" s="27"/>
      <c r="E6503" s="27"/>
      <c r="F6503" s="27"/>
      <c r="G6503" s="1"/>
      <c r="H6503" s="1"/>
      <c r="I6503" s="1"/>
    </row>
    <row r="6504" spans="2:9">
      <c r="B6504" s="1"/>
      <c r="C6504" s="29"/>
      <c r="D6504" s="27"/>
      <c r="E6504" s="27"/>
      <c r="F6504" s="27"/>
      <c r="G6504" s="1"/>
      <c r="H6504" s="1"/>
      <c r="I6504" s="1"/>
    </row>
    <row r="6505" spans="2:9">
      <c r="B6505" s="1"/>
      <c r="C6505" s="29"/>
      <c r="D6505" s="27"/>
      <c r="E6505" s="27"/>
      <c r="F6505" s="27"/>
      <c r="G6505" s="1"/>
      <c r="H6505" s="1"/>
      <c r="I6505" s="1"/>
    </row>
    <row r="6506" spans="2:9">
      <c r="B6506" s="1"/>
      <c r="C6506" s="29"/>
      <c r="D6506" s="27"/>
      <c r="E6506" s="27"/>
      <c r="F6506" s="27"/>
      <c r="G6506" s="1"/>
      <c r="H6506" s="1"/>
      <c r="I6506" s="1"/>
    </row>
    <row r="6507" spans="2:9">
      <c r="B6507" s="1"/>
      <c r="C6507" s="29"/>
      <c r="D6507" s="27"/>
      <c r="E6507" s="27"/>
      <c r="F6507" s="27"/>
      <c r="G6507" s="1"/>
      <c r="H6507" s="1"/>
      <c r="I6507" s="1"/>
    </row>
    <row r="6508" spans="2:9">
      <c r="B6508" s="1"/>
      <c r="C6508" s="29"/>
      <c r="D6508" s="27"/>
      <c r="E6508" s="27"/>
      <c r="F6508" s="27"/>
      <c r="G6508" s="1"/>
      <c r="H6508" s="1"/>
      <c r="I6508" s="1"/>
    </row>
    <row r="6509" spans="2:9">
      <c r="B6509" s="1"/>
      <c r="C6509" s="29"/>
      <c r="D6509" s="27"/>
      <c r="E6509" s="27"/>
      <c r="F6509" s="27"/>
      <c r="G6509" s="1"/>
      <c r="H6509" s="1"/>
      <c r="I6509" s="1"/>
    </row>
    <row r="6510" spans="2:9">
      <c r="B6510" s="1"/>
      <c r="C6510" s="29"/>
      <c r="D6510" s="27"/>
      <c r="E6510" s="27"/>
      <c r="F6510" s="27"/>
      <c r="G6510" s="1"/>
      <c r="H6510" s="1"/>
      <c r="I6510" s="1"/>
    </row>
    <row r="6511" spans="2:9">
      <c r="B6511" s="1"/>
      <c r="C6511" s="29"/>
      <c r="D6511" s="27"/>
      <c r="E6511" s="27"/>
      <c r="F6511" s="27"/>
      <c r="G6511" s="1"/>
      <c r="H6511" s="1"/>
      <c r="I6511" s="1"/>
    </row>
    <row r="6512" spans="2:9">
      <c r="B6512" s="1"/>
      <c r="C6512" s="29"/>
      <c r="D6512" s="27"/>
      <c r="E6512" s="27"/>
      <c r="F6512" s="27"/>
      <c r="G6512" s="1"/>
      <c r="H6512" s="1"/>
      <c r="I6512" s="1"/>
    </row>
    <row r="6513" spans="2:9">
      <c r="B6513" s="1"/>
      <c r="C6513" s="29"/>
      <c r="D6513" s="27"/>
      <c r="E6513" s="27"/>
      <c r="F6513" s="27"/>
      <c r="G6513" s="1"/>
      <c r="H6513" s="1"/>
      <c r="I6513" s="1"/>
    </row>
    <row r="6514" spans="2:9">
      <c r="B6514" s="1"/>
      <c r="C6514" s="29"/>
      <c r="D6514" s="27"/>
      <c r="E6514" s="27"/>
      <c r="F6514" s="27"/>
      <c r="G6514" s="1"/>
      <c r="H6514" s="1"/>
      <c r="I6514" s="1"/>
    </row>
    <row r="6515" spans="2:9">
      <c r="B6515" s="1"/>
      <c r="C6515" s="29"/>
      <c r="D6515" s="27"/>
      <c r="E6515" s="27"/>
      <c r="F6515" s="27"/>
      <c r="G6515" s="1"/>
      <c r="H6515" s="1"/>
      <c r="I6515" s="1"/>
    </row>
    <row r="6516" spans="2:9">
      <c r="B6516" s="1"/>
      <c r="C6516" s="29"/>
      <c r="D6516" s="27"/>
      <c r="E6516" s="27"/>
      <c r="F6516" s="27"/>
      <c r="G6516" s="1"/>
      <c r="H6516" s="1"/>
      <c r="I6516" s="1"/>
    </row>
    <row r="6517" spans="2:9">
      <c r="B6517" s="1"/>
      <c r="C6517" s="29"/>
      <c r="D6517" s="27"/>
      <c r="E6517" s="27"/>
      <c r="F6517" s="27"/>
      <c r="G6517" s="1"/>
      <c r="H6517" s="1"/>
      <c r="I6517" s="1"/>
    </row>
    <row r="6518" spans="2:9">
      <c r="B6518" s="1"/>
      <c r="C6518" s="29"/>
      <c r="D6518" s="27"/>
      <c r="E6518" s="27"/>
      <c r="F6518" s="27"/>
      <c r="G6518" s="1"/>
      <c r="H6518" s="1"/>
      <c r="I6518" s="1"/>
    </row>
    <row r="6519" spans="2:9">
      <c r="B6519" s="1"/>
      <c r="C6519" s="29"/>
      <c r="D6519" s="27"/>
      <c r="E6519" s="27"/>
      <c r="F6519" s="27"/>
      <c r="G6519" s="1"/>
      <c r="H6519" s="1"/>
      <c r="I6519" s="1"/>
    </row>
    <row r="6520" spans="2:9">
      <c r="B6520" s="1"/>
      <c r="C6520" s="29"/>
      <c r="D6520" s="27"/>
      <c r="E6520" s="27"/>
      <c r="F6520" s="27"/>
      <c r="G6520" s="1"/>
      <c r="H6520" s="1"/>
      <c r="I6520" s="1"/>
    </row>
    <row r="6521" spans="2:9">
      <c r="B6521" s="1"/>
      <c r="C6521" s="29"/>
      <c r="D6521" s="27"/>
      <c r="E6521" s="27"/>
      <c r="F6521" s="27"/>
      <c r="G6521" s="1"/>
      <c r="H6521" s="1"/>
      <c r="I6521" s="1"/>
    </row>
    <row r="6522" spans="2:9">
      <c r="B6522" s="1"/>
      <c r="C6522" s="29"/>
      <c r="D6522" s="27"/>
      <c r="E6522" s="27"/>
      <c r="F6522" s="27"/>
      <c r="G6522" s="1"/>
      <c r="H6522" s="1"/>
      <c r="I6522" s="1"/>
    </row>
    <row r="6523" spans="2:9">
      <c r="B6523" s="1"/>
      <c r="C6523" s="29"/>
      <c r="D6523" s="27"/>
      <c r="E6523" s="27"/>
      <c r="F6523" s="27"/>
      <c r="G6523" s="1"/>
      <c r="H6523" s="1"/>
      <c r="I6523" s="1"/>
    </row>
    <row r="6524" spans="2:9">
      <c r="B6524" s="1"/>
      <c r="C6524" s="29"/>
      <c r="D6524" s="27"/>
      <c r="E6524" s="27"/>
      <c r="F6524" s="27"/>
      <c r="G6524" s="1"/>
      <c r="H6524" s="1"/>
      <c r="I6524" s="1"/>
    </row>
    <row r="6525" spans="2:9">
      <c r="B6525" s="1"/>
      <c r="C6525" s="29"/>
      <c r="D6525" s="27"/>
      <c r="E6525" s="27"/>
      <c r="F6525" s="27"/>
      <c r="G6525" s="1"/>
      <c r="H6525" s="1"/>
      <c r="I6525" s="1"/>
    </row>
    <row r="6526" spans="2:9">
      <c r="B6526" s="1"/>
      <c r="C6526" s="29"/>
      <c r="D6526" s="27"/>
      <c r="E6526" s="27"/>
      <c r="F6526" s="27"/>
      <c r="G6526" s="1"/>
      <c r="H6526" s="1"/>
      <c r="I6526" s="1"/>
    </row>
    <row r="6527" spans="2:9">
      <c r="B6527" s="1"/>
      <c r="C6527" s="29"/>
      <c r="D6527" s="27"/>
      <c r="E6527" s="27"/>
      <c r="F6527" s="27"/>
      <c r="G6527" s="1"/>
      <c r="H6527" s="1"/>
      <c r="I6527" s="1"/>
    </row>
    <row r="6528" spans="2:9">
      <c r="B6528" s="1"/>
      <c r="C6528" s="29"/>
      <c r="D6528" s="27"/>
      <c r="E6528" s="27"/>
      <c r="F6528" s="27"/>
      <c r="G6528" s="1"/>
      <c r="H6528" s="1"/>
      <c r="I6528" s="1"/>
    </row>
    <row r="6529" spans="2:9">
      <c r="B6529" s="1"/>
      <c r="C6529" s="29"/>
      <c r="D6529" s="27"/>
      <c r="E6529" s="27"/>
      <c r="F6529" s="27"/>
      <c r="G6529" s="1"/>
      <c r="H6529" s="1"/>
      <c r="I6529" s="1"/>
    </row>
    <row r="6530" spans="2:9">
      <c r="B6530" s="1"/>
      <c r="C6530" s="29"/>
      <c r="D6530" s="27"/>
      <c r="E6530" s="27"/>
      <c r="F6530" s="27"/>
      <c r="G6530" s="1"/>
      <c r="H6530" s="1"/>
      <c r="I6530" s="1"/>
    </row>
    <row r="6531" spans="2:9">
      <c r="B6531" s="1"/>
      <c r="C6531" s="29"/>
      <c r="D6531" s="27"/>
      <c r="E6531" s="27"/>
      <c r="F6531" s="27"/>
      <c r="G6531" s="1"/>
      <c r="H6531" s="1"/>
      <c r="I6531" s="1"/>
    </row>
    <row r="6532" spans="2:9">
      <c r="B6532" s="1"/>
      <c r="C6532" s="29"/>
      <c r="D6532" s="27"/>
      <c r="E6532" s="27"/>
      <c r="F6532" s="27"/>
      <c r="G6532" s="1"/>
      <c r="H6532" s="1"/>
      <c r="I6532" s="1"/>
    </row>
    <row r="6533" spans="2:9">
      <c r="B6533" s="1"/>
      <c r="C6533" s="29"/>
      <c r="D6533" s="27"/>
      <c r="E6533" s="27"/>
      <c r="F6533" s="27"/>
      <c r="G6533" s="1"/>
      <c r="H6533" s="1"/>
      <c r="I6533" s="1"/>
    </row>
    <row r="6534" spans="2:9">
      <c r="B6534" s="1"/>
      <c r="C6534" s="29"/>
      <c r="D6534" s="27"/>
      <c r="E6534" s="27"/>
      <c r="F6534" s="27"/>
      <c r="G6534" s="1"/>
      <c r="H6534" s="1"/>
      <c r="I6534" s="1"/>
    </row>
    <row r="6535" spans="2:9">
      <c r="B6535" s="1"/>
      <c r="C6535" s="29"/>
      <c r="D6535" s="27"/>
      <c r="E6535" s="27"/>
      <c r="F6535" s="27"/>
      <c r="G6535" s="1"/>
      <c r="H6535" s="1"/>
      <c r="I6535" s="1"/>
    </row>
    <row r="6536" spans="2:9">
      <c r="B6536" s="1"/>
      <c r="C6536" s="29"/>
      <c r="D6536" s="27"/>
      <c r="E6536" s="27"/>
      <c r="F6536" s="27"/>
      <c r="G6536" s="1"/>
      <c r="H6536" s="1"/>
      <c r="I6536" s="1"/>
    </row>
    <row r="6537" spans="2:9">
      <c r="B6537" s="1"/>
      <c r="C6537" s="29"/>
      <c r="D6537" s="27"/>
      <c r="E6537" s="27"/>
      <c r="F6537" s="27"/>
      <c r="G6537" s="1"/>
      <c r="H6537" s="1"/>
      <c r="I6537" s="1"/>
    </row>
    <row r="6538" spans="2:9">
      <c r="B6538" s="1"/>
      <c r="C6538" s="29"/>
      <c r="D6538" s="27"/>
      <c r="E6538" s="27"/>
      <c r="F6538" s="27"/>
      <c r="G6538" s="1"/>
      <c r="H6538" s="1"/>
      <c r="I6538" s="1"/>
    </row>
    <row r="6539" spans="2:9">
      <c r="B6539" s="1"/>
      <c r="C6539" s="29"/>
      <c r="D6539" s="27"/>
      <c r="E6539" s="27"/>
      <c r="F6539" s="27"/>
      <c r="G6539" s="1"/>
      <c r="H6539" s="1"/>
      <c r="I6539" s="1"/>
    </row>
    <row r="6540" spans="2:9">
      <c r="B6540" s="1"/>
      <c r="C6540" s="29"/>
      <c r="D6540" s="27"/>
      <c r="E6540" s="27"/>
      <c r="F6540" s="27"/>
      <c r="G6540" s="1"/>
      <c r="H6540" s="1"/>
      <c r="I6540" s="1"/>
    </row>
    <row r="6541" spans="2:9">
      <c r="B6541" s="1"/>
      <c r="C6541" s="29"/>
      <c r="D6541" s="27"/>
      <c r="E6541" s="27"/>
      <c r="F6541" s="27"/>
      <c r="G6541" s="1"/>
      <c r="H6541" s="1"/>
      <c r="I6541" s="1"/>
    </row>
    <row r="6542" spans="2:9">
      <c r="B6542" s="1"/>
      <c r="C6542" s="29"/>
      <c r="D6542" s="27"/>
      <c r="E6542" s="27"/>
      <c r="F6542" s="27"/>
      <c r="G6542" s="1"/>
      <c r="H6542" s="1"/>
      <c r="I6542" s="1"/>
    </row>
    <row r="6543" spans="2:9">
      <c r="B6543" s="1"/>
      <c r="C6543" s="29"/>
      <c r="D6543" s="27"/>
      <c r="E6543" s="27"/>
      <c r="F6543" s="27"/>
      <c r="G6543" s="1"/>
      <c r="H6543" s="1"/>
      <c r="I6543" s="1"/>
    </row>
    <row r="6544" spans="2:9">
      <c r="B6544" s="1"/>
      <c r="C6544" s="29"/>
      <c r="D6544" s="27"/>
      <c r="E6544" s="27"/>
      <c r="F6544" s="27"/>
      <c r="G6544" s="1"/>
      <c r="H6544" s="1"/>
      <c r="I6544" s="1"/>
    </row>
    <row r="6545" spans="2:9">
      <c r="B6545" s="1"/>
      <c r="C6545" s="29"/>
      <c r="D6545" s="27"/>
      <c r="E6545" s="27"/>
      <c r="F6545" s="27"/>
      <c r="G6545" s="1"/>
      <c r="H6545" s="1"/>
      <c r="I6545" s="1"/>
    </row>
    <row r="6546" spans="2:9">
      <c r="B6546" s="1"/>
      <c r="C6546" s="29"/>
      <c r="D6546" s="27"/>
      <c r="E6546" s="27"/>
      <c r="F6546" s="27"/>
      <c r="G6546" s="1"/>
      <c r="H6546" s="1"/>
      <c r="I6546" s="1"/>
    </row>
    <row r="6547" spans="2:9">
      <c r="B6547" s="1"/>
      <c r="C6547" s="29"/>
      <c r="D6547" s="27"/>
      <c r="E6547" s="27"/>
      <c r="F6547" s="27"/>
      <c r="G6547" s="1"/>
      <c r="H6547" s="1"/>
      <c r="I6547" s="1"/>
    </row>
    <row r="6548" spans="2:9">
      <c r="B6548" s="1"/>
      <c r="C6548" s="29"/>
      <c r="D6548" s="27"/>
      <c r="E6548" s="27"/>
      <c r="F6548" s="27"/>
      <c r="G6548" s="1"/>
      <c r="H6548" s="1"/>
      <c r="I6548" s="1"/>
    </row>
    <row r="6549" spans="2:9">
      <c r="B6549" s="1"/>
      <c r="C6549" s="29"/>
      <c r="D6549" s="27"/>
      <c r="E6549" s="27"/>
      <c r="F6549" s="27"/>
      <c r="G6549" s="1"/>
      <c r="H6549" s="1"/>
      <c r="I6549" s="1"/>
    </row>
    <row r="6550" spans="2:9">
      <c r="B6550" s="1"/>
      <c r="C6550" s="29"/>
      <c r="D6550" s="27"/>
      <c r="E6550" s="27"/>
      <c r="F6550" s="27"/>
      <c r="G6550" s="1"/>
      <c r="H6550" s="1"/>
      <c r="I6550" s="1"/>
    </row>
    <row r="6551" spans="2:9">
      <c r="B6551" s="1"/>
      <c r="C6551" s="29"/>
      <c r="D6551" s="27"/>
      <c r="E6551" s="27"/>
      <c r="F6551" s="27"/>
      <c r="G6551" s="1"/>
      <c r="H6551" s="1"/>
      <c r="I6551" s="1"/>
    </row>
    <row r="6552" spans="2:9">
      <c r="B6552" s="1"/>
      <c r="C6552" s="29"/>
      <c r="D6552" s="27"/>
      <c r="E6552" s="27"/>
      <c r="F6552" s="27"/>
      <c r="G6552" s="1"/>
      <c r="H6552" s="1"/>
      <c r="I6552" s="1"/>
    </row>
    <row r="6553" spans="2:9">
      <c r="B6553" s="1"/>
      <c r="C6553" s="29"/>
      <c r="D6553" s="27"/>
      <c r="E6553" s="27"/>
      <c r="F6553" s="27"/>
      <c r="G6553" s="1"/>
      <c r="H6553" s="1"/>
      <c r="I6553" s="1"/>
    </row>
    <row r="6554" spans="2:9">
      <c r="B6554" s="1"/>
      <c r="C6554" s="29"/>
      <c r="D6554" s="27"/>
      <c r="E6554" s="27"/>
      <c r="F6554" s="27"/>
      <c r="G6554" s="1"/>
      <c r="H6554" s="1"/>
      <c r="I6554" s="1"/>
    </row>
    <row r="6555" spans="2:9">
      <c r="B6555" s="1"/>
      <c r="C6555" s="29"/>
      <c r="D6555" s="27"/>
      <c r="E6555" s="27"/>
      <c r="F6555" s="27"/>
      <c r="G6555" s="1"/>
      <c r="H6555" s="1"/>
      <c r="I6555" s="1"/>
    </row>
    <row r="6556" spans="2:9">
      <c r="B6556" s="1"/>
      <c r="C6556" s="29"/>
      <c r="D6556" s="27"/>
      <c r="E6556" s="27"/>
      <c r="F6556" s="27"/>
      <c r="G6556" s="1"/>
      <c r="H6556" s="1"/>
      <c r="I6556" s="1"/>
    </row>
    <row r="6557" spans="2:9">
      <c r="B6557" s="1"/>
      <c r="C6557" s="29"/>
      <c r="D6557" s="27"/>
      <c r="E6557" s="27"/>
      <c r="F6557" s="27"/>
      <c r="G6557" s="1"/>
      <c r="H6557" s="1"/>
      <c r="I6557" s="1"/>
    </row>
    <row r="6558" spans="2:9">
      <c r="B6558" s="1"/>
      <c r="C6558" s="29"/>
      <c r="D6558" s="27"/>
      <c r="E6558" s="27"/>
      <c r="F6558" s="27"/>
      <c r="G6558" s="1"/>
      <c r="H6558" s="1"/>
      <c r="I6558" s="1"/>
    </row>
    <row r="6559" spans="2:9">
      <c r="B6559" s="1"/>
      <c r="C6559" s="29"/>
      <c r="D6559" s="27"/>
      <c r="E6559" s="27"/>
      <c r="F6559" s="27"/>
      <c r="G6559" s="1"/>
      <c r="H6559" s="1"/>
      <c r="I6559" s="1"/>
    </row>
    <row r="6560" spans="2:9">
      <c r="B6560" s="1"/>
      <c r="C6560" s="29"/>
      <c r="D6560" s="27"/>
      <c r="E6560" s="27"/>
      <c r="F6560" s="27"/>
      <c r="G6560" s="1"/>
      <c r="H6560" s="1"/>
      <c r="I6560" s="1"/>
    </row>
    <row r="6561" spans="2:9">
      <c r="B6561" s="1"/>
      <c r="C6561" s="29"/>
      <c r="D6561" s="27"/>
      <c r="E6561" s="27"/>
      <c r="F6561" s="27"/>
      <c r="G6561" s="1"/>
      <c r="H6561" s="1"/>
      <c r="I6561" s="1"/>
    </row>
    <row r="6562" spans="2:9">
      <c r="B6562" s="1"/>
      <c r="C6562" s="29"/>
      <c r="D6562" s="27"/>
      <c r="E6562" s="27"/>
      <c r="F6562" s="27"/>
      <c r="G6562" s="1"/>
      <c r="H6562" s="1"/>
      <c r="I6562" s="1"/>
    </row>
    <row r="6563" spans="2:9">
      <c r="B6563" s="1"/>
      <c r="C6563" s="29"/>
      <c r="D6563" s="27"/>
      <c r="E6563" s="27"/>
      <c r="F6563" s="27"/>
      <c r="G6563" s="1"/>
      <c r="H6563" s="1"/>
      <c r="I6563" s="1"/>
    </row>
    <row r="6564" spans="2:9">
      <c r="B6564" s="1"/>
      <c r="C6564" s="29"/>
      <c r="D6564" s="27"/>
      <c r="E6564" s="27"/>
      <c r="F6564" s="27"/>
      <c r="G6564" s="1"/>
      <c r="H6564" s="1"/>
      <c r="I6564" s="1"/>
    </row>
    <row r="6565" spans="2:9">
      <c r="B6565" s="1"/>
      <c r="C6565" s="29"/>
      <c r="D6565" s="27"/>
      <c r="E6565" s="27"/>
      <c r="F6565" s="27"/>
      <c r="G6565" s="1"/>
      <c r="H6565" s="1"/>
      <c r="I6565" s="1"/>
    </row>
    <row r="6566" spans="2:9">
      <c r="B6566" s="1"/>
      <c r="C6566" s="29"/>
      <c r="D6566" s="27"/>
      <c r="E6566" s="27"/>
      <c r="F6566" s="27"/>
      <c r="G6566" s="1"/>
      <c r="H6566" s="1"/>
      <c r="I6566" s="1"/>
    </row>
    <row r="6567" spans="2:9">
      <c r="B6567" s="1"/>
      <c r="C6567" s="29"/>
      <c r="D6567" s="27"/>
      <c r="E6567" s="27"/>
      <c r="F6567" s="27"/>
      <c r="G6567" s="1"/>
      <c r="H6567" s="1"/>
      <c r="I6567" s="1"/>
    </row>
    <row r="6568" spans="2:9">
      <c r="B6568" s="1"/>
      <c r="C6568" s="29"/>
      <c r="D6568" s="27"/>
      <c r="E6568" s="27"/>
      <c r="F6568" s="27"/>
      <c r="G6568" s="1"/>
      <c r="H6568" s="1"/>
      <c r="I6568" s="1"/>
    </row>
    <row r="6569" spans="2:9">
      <c r="B6569" s="1"/>
      <c r="C6569" s="29"/>
      <c r="D6569" s="27"/>
      <c r="E6569" s="27"/>
      <c r="F6569" s="27"/>
      <c r="G6569" s="1"/>
      <c r="H6569" s="1"/>
      <c r="I6569" s="1"/>
    </row>
    <row r="6570" spans="2:9">
      <c r="B6570" s="1"/>
      <c r="C6570" s="29"/>
      <c r="D6570" s="27"/>
      <c r="E6570" s="27"/>
      <c r="F6570" s="27"/>
      <c r="G6570" s="1"/>
      <c r="H6570" s="1"/>
      <c r="I6570" s="1"/>
    </row>
    <row r="6571" spans="2:9">
      <c r="B6571" s="1"/>
      <c r="C6571" s="29"/>
      <c r="D6571" s="27"/>
      <c r="E6571" s="27"/>
      <c r="F6571" s="27"/>
      <c r="G6571" s="1"/>
      <c r="H6571" s="1"/>
      <c r="I6571" s="1"/>
    </row>
    <row r="6572" spans="2:9">
      <c r="B6572" s="1"/>
      <c r="C6572" s="29"/>
      <c r="D6572" s="27"/>
      <c r="E6572" s="27"/>
      <c r="F6572" s="27"/>
      <c r="G6572" s="1"/>
      <c r="H6572" s="1"/>
      <c r="I6572" s="1"/>
    </row>
    <row r="6573" spans="2:9">
      <c r="B6573" s="1"/>
      <c r="C6573" s="29"/>
      <c r="D6573" s="27"/>
      <c r="E6573" s="27"/>
      <c r="F6573" s="27"/>
      <c r="G6573" s="1"/>
      <c r="H6573" s="1"/>
      <c r="I6573" s="1"/>
    </row>
    <row r="6574" spans="2:9">
      <c r="B6574" s="1"/>
      <c r="C6574" s="29"/>
      <c r="D6574" s="27"/>
      <c r="E6574" s="27"/>
      <c r="F6574" s="27"/>
      <c r="G6574" s="1"/>
      <c r="H6574" s="1"/>
      <c r="I6574" s="1"/>
    </row>
    <row r="6575" spans="2:9">
      <c r="B6575" s="1"/>
      <c r="C6575" s="29"/>
      <c r="D6575" s="27"/>
      <c r="E6575" s="27"/>
      <c r="F6575" s="27"/>
      <c r="G6575" s="1"/>
      <c r="H6575" s="1"/>
      <c r="I6575" s="1"/>
    </row>
    <row r="6576" spans="2:9">
      <c r="B6576" s="1"/>
      <c r="C6576" s="29"/>
      <c r="D6576" s="27"/>
      <c r="E6576" s="27"/>
      <c r="F6576" s="27"/>
      <c r="G6576" s="1"/>
      <c r="H6576" s="1"/>
      <c r="I6576" s="1"/>
    </row>
    <row r="6577" spans="2:9">
      <c r="B6577" s="1"/>
      <c r="C6577" s="29"/>
      <c r="D6577" s="27"/>
      <c r="E6577" s="27"/>
      <c r="F6577" s="27"/>
      <c r="G6577" s="1"/>
      <c r="H6577" s="1"/>
      <c r="I6577" s="1"/>
    </row>
    <row r="6578" spans="2:9">
      <c r="B6578" s="1"/>
      <c r="C6578" s="29"/>
      <c r="D6578" s="27"/>
      <c r="E6578" s="27"/>
      <c r="F6578" s="27"/>
      <c r="G6578" s="1"/>
      <c r="H6578" s="1"/>
      <c r="I6578" s="1"/>
    </row>
    <row r="6579" spans="2:9">
      <c r="B6579" s="1"/>
      <c r="C6579" s="29"/>
      <c r="D6579" s="27"/>
      <c r="E6579" s="27"/>
      <c r="F6579" s="27"/>
      <c r="G6579" s="1"/>
      <c r="H6579" s="1"/>
      <c r="I6579" s="1"/>
    </row>
    <row r="6580" spans="2:9">
      <c r="B6580" s="1"/>
      <c r="C6580" s="29"/>
      <c r="D6580" s="27"/>
      <c r="E6580" s="27"/>
      <c r="F6580" s="27"/>
      <c r="G6580" s="1"/>
      <c r="H6580" s="1"/>
      <c r="I6580" s="1"/>
    </row>
    <row r="6581" spans="2:9">
      <c r="B6581" s="1"/>
      <c r="C6581" s="29"/>
      <c r="D6581" s="27"/>
      <c r="E6581" s="27"/>
      <c r="F6581" s="27"/>
      <c r="G6581" s="1"/>
      <c r="H6581" s="1"/>
      <c r="I6581" s="1"/>
    </row>
    <row r="6582" spans="2:9">
      <c r="B6582" s="1"/>
      <c r="C6582" s="29"/>
      <c r="D6582" s="27"/>
      <c r="E6582" s="27"/>
      <c r="F6582" s="27"/>
      <c r="G6582" s="1"/>
      <c r="H6582" s="1"/>
      <c r="I6582" s="1"/>
    </row>
    <row r="6583" spans="2:9">
      <c r="B6583" s="1"/>
      <c r="C6583" s="29"/>
      <c r="D6583" s="27"/>
      <c r="E6583" s="27"/>
      <c r="F6583" s="27"/>
      <c r="G6583" s="1"/>
      <c r="H6583" s="1"/>
      <c r="I6583" s="1"/>
    </row>
    <row r="6584" spans="2:9">
      <c r="B6584" s="1"/>
      <c r="C6584" s="29"/>
      <c r="D6584" s="27"/>
      <c r="E6584" s="27"/>
      <c r="F6584" s="27"/>
      <c r="G6584" s="1"/>
      <c r="H6584" s="1"/>
      <c r="I6584" s="1"/>
    </row>
    <row r="6585" spans="2:9">
      <c r="B6585" s="1"/>
      <c r="C6585" s="29"/>
      <c r="D6585" s="27"/>
      <c r="E6585" s="27"/>
      <c r="F6585" s="27"/>
      <c r="G6585" s="1"/>
      <c r="H6585" s="1"/>
      <c r="I6585" s="1"/>
    </row>
    <row r="6586" spans="2:9">
      <c r="B6586" s="1"/>
      <c r="C6586" s="29"/>
      <c r="D6586" s="27"/>
      <c r="E6586" s="27"/>
      <c r="F6586" s="27"/>
      <c r="G6586" s="1"/>
      <c r="H6586" s="1"/>
      <c r="I6586" s="1"/>
    </row>
    <row r="6587" spans="2:9">
      <c r="B6587" s="1"/>
      <c r="C6587" s="29"/>
      <c r="D6587" s="27"/>
      <c r="E6587" s="27"/>
      <c r="F6587" s="27"/>
      <c r="G6587" s="1"/>
      <c r="H6587" s="1"/>
      <c r="I6587" s="1"/>
    </row>
    <row r="6588" spans="2:9">
      <c r="B6588" s="1"/>
      <c r="C6588" s="29"/>
      <c r="D6588" s="27"/>
      <c r="E6588" s="27"/>
      <c r="F6588" s="27"/>
      <c r="G6588" s="1"/>
      <c r="H6588" s="1"/>
      <c r="I6588" s="1"/>
    </row>
    <row r="6589" spans="2:9">
      <c r="B6589" s="1"/>
      <c r="C6589" s="29"/>
      <c r="D6589" s="27"/>
      <c r="E6589" s="27"/>
      <c r="F6589" s="27"/>
      <c r="G6589" s="1"/>
      <c r="H6589" s="1"/>
      <c r="I6589" s="1"/>
    </row>
    <row r="6590" spans="2:9">
      <c r="B6590" s="1"/>
      <c r="C6590" s="29"/>
      <c r="D6590" s="27"/>
      <c r="E6590" s="27"/>
      <c r="F6590" s="27"/>
      <c r="G6590" s="1"/>
      <c r="H6590" s="1"/>
      <c r="I6590" s="1"/>
    </row>
    <row r="6591" spans="2:9">
      <c r="B6591" s="1"/>
      <c r="C6591" s="29"/>
      <c r="D6591" s="27"/>
      <c r="E6591" s="27"/>
      <c r="F6591" s="27"/>
      <c r="G6591" s="1"/>
      <c r="H6591" s="1"/>
      <c r="I6591" s="1"/>
    </row>
    <row r="6592" spans="2:9">
      <c r="B6592" s="1"/>
      <c r="C6592" s="29"/>
      <c r="D6592" s="27"/>
      <c r="E6592" s="27"/>
      <c r="F6592" s="27"/>
      <c r="G6592" s="1"/>
      <c r="H6592" s="1"/>
      <c r="I6592" s="1"/>
    </row>
    <row r="6593" spans="2:9">
      <c r="B6593" s="1"/>
      <c r="C6593" s="29"/>
      <c r="D6593" s="27"/>
      <c r="E6593" s="27"/>
      <c r="F6593" s="27"/>
      <c r="G6593" s="1"/>
      <c r="H6593" s="1"/>
      <c r="I6593" s="1"/>
    </row>
    <row r="6594" spans="2:9">
      <c r="B6594" s="1"/>
      <c r="C6594" s="29"/>
      <c r="D6594" s="27"/>
      <c r="E6594" s="27"/>
      <c r="F6594" s="27"/>
      <c r="G6594" s="1"/>
      <c r="H6594" s="1"/>
      <c r="I6594" s="1"/>
    </row>
    <row r="6595" spans="2:9">
      <c r="B6595" s="1"/>
      <c r="C6595" s="29"/>
      <c r="D6595" s="27"/>
      <c r="E6595" s="27"/>
      <c r="F6595" s="27"/>
      <c r="G6595" s="1"/>
      <c r="H6595" s="1"/>
      <c r="I6595" s="1"/>
    </row>
    <row r="6596" spans="2:9">
      <c r="B6596" s="1"/>
      <c r="C6596" s="29"/>
      <c r="D6596" s="27"/>
      <c r="E6596" s="27"/>
      <c r="F6596" s="27"/>
      <c r="G6596" s="1"/>
      <c r="H6596" s="1"/>
      <c r="I6596" s="1"/>
    </row>
    <row r="6597" spans="2:9">
      <c r="B6597" s="1"/>
      <c r="C6597" s="29"/>
      <c r="D6597" s="27"/>
      <c r="E6597" s="27"/>
      <c r="F6597" s="27"/>
      <c r="G6597" s="1"/>
      <c r="H6597" s="1"/>
      <c r="I6597" s="1"/>
    </row>
    <row r="6598" spans="2:9">
      <c r="B6598" s="1"/>
      <c r="C6598" s="29"/>
      <c r="D6598" s="27"/>
      <c r="E6598" s="27"/>
      <c r="F6598" s="27"/>
      <c r="G6598" s="1"/>
      <c r="H6598" s="1"/>
      <c r="I6598" s="1"/>
    </row>
    <row r="6599" spans="2:9">
      <c r="B6599" s="1"/>
      <c r="C6599" s="29"/>
      <c r="D6599" s="27"/>
      <c r="E6599" s="27"/>
      <c r="F6599" s="27"/>
      <c r="G6599" s="1"/>
      <c r="H6599" s="1"/>
      <c r="I6599" s="1"/>
    </row>
    <row r="6600" spans="2:9">
      <c r="B6600" s="1"/>
      <c r="C6600" s="29"/>
      <c r="D6600" s="27"/>
      <c r="E6600" s="27"/>
      <c r="F6600" s="27"/>
      <c r="G6600" s="1"/>
      <c r="H6600" s="1"/>
      <c r="I6600" s="1"/>
    </row>
    <row r="6601" spans="2:9">
      <c r="B6601" s="1"/>
      <c r="C6601" s="29"/>
      <c r="D6601" s="27"/>
      <c r="E6601" s="27"/>
      <c r="F6601" s="27"/>
      <c r="G6601" s="1"/>
      <c r="H6601" s="1"/>
      <c r="I6601" s="1"/>
    </row>
    <row r="6602" spans="2:9">
      <c r="B6602" s="1"/>
      <c r="C6602" s="29"/>
      <c r="D6602" s="27"/>
      <c r="E6602" s="27"/>
      <c r="F6602" s="27"/>
      <c r="G6602" s="1"/>
      <c r="H6602" s="1"/>
      <c r="I6602" s="1"/>
    </row>
    <row r="6603" spans="2:9">
      <c r="B6603" s="1"/>
      <c r="C6603" s="29"/>
      <c r="D6603" s="27"/>
      <c r="E6603" s="27"/>
      <c r="F6603" s="27"/>
      <c r="G6603" s="1"/>
      <c r="H6603" s="1"/>
      <c r="I6603" s="1"/>
    </row>
    <row r="6604" spans="2:9">
      <c r="B6604" s="1"/>
      <c r="C6604" s="29"/>
      <c r="D6604" s="27"/>
      <c r="E6604" s="27"/>
      <c r="F6604" s="27"/>
      <c r="G6604" s="1"/>
      <c r="H6604" s="1"/>
      <c r="I6604" s="1"/>
    </row>
    <row r="6605" spans="2:9">
      <c r="B6605" s="1"/>
      <c r="C6605" s="29"/>
      <c r="D6605" s="27"/>
      <c r="E6605" s="27"/>
      <c r="F6605" s="27"/>
      <c r="G6605" s="1"/>
      <c r="H6605" s="1"/>
      <c r="I6605" s="1"/>
    </row>
    <row r="6606" spans="2:9">
      <c r="B6606" s="1"/>
      <c r="C6606" s="29"/>
      <c r="D6606" s="27"/>
      <c r="E6606" s="27"/>
      <c r="F6606" s="27"/>
      <c r="G6606" s="1"/>
      <c r="H6606" s="1"/>
      <c r="I6606" s="1"/>
    </row>
    <row r="6607" spans="2:9">
      <c r="B6607" s="1"/>
      <c r="C6607" s="29"/>
      <c r="D6607" s="27"/>
      <c r="E6607" s="27"/>
      <c r="F6607" s="27"/>
      <c r="G6607" s="1"/>
      <c r="H6607" s="1"/>
      <c r="I6607" s="1"/>
    </row>
    <row r="6608" spans="2:9">
      <c r="B6608" s="1"/>
      <c r="C6608" s="29"/>
      <c r="D6608" s="27"/>
      <c r="E6608" s="27"/>
      <c r="F6608" s="27"/>
      <c r="G6608" s="1"/>
      <c r="H6608" s="1"/>
      <c r="I6608" s="1"/>
    </row>
    <row r="6609" spans="2:9">
      <c r="B6609" s="1"/>
      <c r="C6609" s="29"/>
      <c r="D6609" s="27"/>
      <c r="E6609" s="27"/>
      <c r="F6609" s="27"/>
      <c r="G6609" s="1"/>
      <c r="H6609" s="1"/>
      <c r="I6609" s="1"/>
    </row>
    <row r="6610" spans="2:9">
      <c r="B6610" s="1"/>
      <c r="C6610" s="29"/>
      <c r="D6610" s="27"/>
      <c r="E6610" s="27"/>
      <c r="F6610" s="27"/>
      <c r="G6610" s="1"/>
      <c r="H6610" s="1"/>
      <c r="I6610" s="1"/>
    </row>
    <row r="6611" spans="2:9">
      <c r="B6611" s="1"/>
      <c r="C6611" s="29"/>
      <c r="D6611" s="27"/>
      <c r="E6611" s="27"/>
      <c r="F6611" s="27"/>
      <c r="G6611" s="1"/>
      <c r="H6611" s="1"/>
      <c r="I6611" s="1"/>
    </row>
    <row r="6612" spans="2:9">
      <c r="B6612" s="1"/>
      <c r="C6612" s="29"/>
      <c r="D6612" s="27"/>
      <c r="E6612" s="27"/>
      <c r="F6612" s="27"/>
      <c r="G6612" s="1"/>
      <c r="H6612" s="1"/>
      <c r="I6612" s="1"/>
    </row>
    <row r="6613" spans="2:9">
      <c r="B6613" s="1"/>
      <c r="C6613" s="29"/>
      <c r="D6613" s="27"/>
      <c r="E6613" s="27"/>
      <c r="F6613" s="27"/>
      <c r="G6613" s="1"/>
      <c r="H6613" s="1"/>
      <c r="I6613" s="1"/>
    </row>
    <row r="6614" spans="2:9">
      <c r="B6614" s="1"/>
      <c r="C6614" s="29"/>
      <c r="D6614" s="27"/>
      <c r="E6614" s="27"/>
      <c r="F6614" s="27"/>
      <c r="G6614" s="1"/>
      <c r="H6614" s="1"/>
      <c r="I6614" s="1"/>
    </row>
    <row r="6615" spans="2:9">
      <c r="B6615" s="1"/>
      <c r="C6615" s="29"/>
      <c r="D6615" s="27"/>
      <c r="E6615" s="27"/>
      <c r="F6615" s="27"/>
      <c r="G6615" s="1"/>
      <c r="H6615" s="1"/>
      <c r="I6615" s="1"/>
    </row>
    <row r="6616" spans="2:9">
      <c r="B6616" s="1"/>
      <c r="C6616" s="29"/>
      <c r="D6616" s="27"/>
      <c r="E6616" s="27"/>
      <c r="F6616" s="27"/>
      <c r="G6616" s="1"/>
      <c r="H6616" s="1"/>
      <c r="I6616" s="1"/>
    </row>
    <row r="6617" spans="2:9">
      <c r="B6617" s="1"/>
      <c r="C6617" s="29"/>
      <c r="D6617" s="27"/>
      <c r="E6617" s="27"/>
      <c r="F6617" s="27"/>
      <c r="G6617" s="1"/>
      <c r="H6617" s="1"/>
      <c r="I6617" s="1"/>
    </row>
    <row r="6618" spans="2:9">
      <c r="B6618" s="1"/>
      <c r="C6618" s="29"/>
      <c r="D6618" s="27"/>
      <c r="E6618" s="27"/>
      <c r="F6618" s="27"/>
      <c r="G6618" s="1"/>
      <c r="H6618" s="1"/>
      <c r="I6618" s="1"/>
    </row>
    <row r="6619" spans="2:9">
      <c r="B6619" s="1"/>
      <c r="C6619" s="29"/>
      <c r="D6619" s="27"/>
      <c r="E6619" s="27"/>
      <c r="F6619" s="27"/>
      <c r="G6619" s="1"/>
      <c r="H6619" s="1"/>
      <c r="I6619" s="1"/>
    </row>
    <row r="6620" spans="2:9">
      <c r="B6620" s="1"/>
      <c r="C6620" s="29"/>
      <c r="D6620" s="27"/>
      <c r="E6620" s="27"/>
      <c r="F6620" s="27"/>
      <c r="G6620" s="1"/>
      <c r="H6620" s="1"/>
      <c r="I6620" s="1"/>
    </row>
    <row r="6621" spans="2:9">
      <c r="B6621" s="1"/>
      <c r="C6621" s="29"/>
      <c r="D6621" s="27"/>
      <c r="E6621" s="27"/>
      <c r="F6621" s="27"/>
      <c r="G6621" s="1"/>
      <c r="H6621" s="1"/>
      <c r="I6621" s="1"/>
    </row>
    <row r="6622" spans="2:9">
      <c r="B6622" s="1"/>
      <c r="C6622" s="29"/>
      <c r="D6622" s="27"/>
      <c r="E6622" s="27"/>
      <c r="F6622" s="27"/>
      <c r="G6622" s="1"/>
      <c r="H6622" s="1"/>
      <c r="I6622" s="1"/>
    </row>
    <row r="6623" spans="2:9">
      <c r="B6623" s="1"/>
      <c r="C6623" s="29"/>
      <c r="D6623" s="27"/>
      <c r="E6623" s="27"/>
      <c r="F6623" s="27"/>
      <c r="G6623" s="1"/>
      <c r="H6623" s="1"/>
      <c r="I6623" s="1"/>
    </row>
    <row r="6624" spans="2:9">
      <c r="B6624" s="1"/>
      <c r="C6624" s="29"/>
      <c r="D6624" s="27"/>
      <c r="E6624" s="27"/>
      <c r="F6624" s="27"/>
      <c r="G6624" s="1"/>
      <c r="H6624" s="1"/>
      <c r="I6624" s="1"/>
    </row>
    <row r="6625" spans="2:9">
      <c r="B6625" s="1"/>
      <c r="C6625" s="29"/>
      <c r="D6625" s="27"/>
      <c r="E6625" s="27"/>
      <c r="F6625" s="27"/>
      <c r="G6625" s="1"/>
      <c r="H6625" s="1"/>
      <c r="I6625" s="1"/>
    </row>
    <row r="6626" spans="2:9">
      <c r="B6626" s="1"/>
      <c r="C6626" s="29"/>
      <c r="D6626" s="27"/>
      <c r="E6626" s="27"/>
      <c r="F6626" s="27"/>
      <c r="G6626" s="1"/>
      <c r="H6626" s="1"/>
      <c r="I6626" s="1"/>
    </row>
    <row r="6627" spans="2:9">
      <c r="B6627" s="1"/>
      <c r="C6627" s="29"/>
      <c r="D6627" s="27"/>
      <c r="E6627" s="27"/>
      <c r="F6627" s="27"/>
      <c r="G6627" s="1"/>
      <c r="H6627" s="1"/>
      <c r="I6627" s="1"/>
    </row>
    <row r="6628" spans="2:9">
      <c r="B6628" s="1"/>
      <c r="C6628" s="29"/>
      <c r="D6628" s="27"/>
      <c r="E6628" s="27"/>
      <c r="F6628" s="27"/>
      <c r="G6628" s="1"/>
      <c r="H6628" s="1"/>
      <c r="I6628" s="1"/>
    </row>
    <row r="6629" spans="2:9">
      <c r="B6629" s="1"/>
      <c r="C6629" s="29"/>
      <c r="D6629" s="27"/>
      <c r="E6629" s="27"/>
      <c r="F6629" s="27"/>
      <c r="G6629" s="1"/>
      <c r="H6629" s="1"/>
      <c r="I6629" s="1"/>
    </row>
    <row r="6630" spans="2:9">
      <c r="B6630" s="1"/>
      <c r="C6630" s="29"/>
      <c r="D6630" s="27"/>
      <c r="E6630" s="27"/>
      <c r="F6630" s="27"/>
      <c r="G6630" s="1"/>
      <c r="H6630" s="1"/>
      <c r="I6630" s="1"/>
    </row>
    <row r="6631" spans="2:9">
      <c r="B6631" s="1"/>
      <c r="C6631" s="29"/>
      <c r="D6631" s="27"/>
      <c r="E6631" s="27"/>
      <c r="F6631" s="27"/>
      <c r="G6631" s="1"/>
      <c r="H6631" s="1"/>
      <c r="I6631" s="1"/>
    </row>
    <row r="6632" spans="2:9">
      <c r="B6632" s="1"/>
      <c r="C6632" s="29"/>
      <c r="D6632" s="27"/>
      <c r="E6632" s="27"/>
      <c r="F6632" s="27"/>
      <c r="G6632" s="1"/>
      <c r="H6632" s="1"/>
      <c r="I6632" s="1"/>
    </row>
    <row r="6633" spans="2:9">
      <c r="B6633" s="1"/>
      <c r="C6633" s="29"/>
      <c r="D6633" s="27"/>
      <c r="E6633" s="27"/>
      <c r="F6633" s="27"/>
      <c r="G6633" s="1"/>
      <c r="H6633" s="1"/>
      <c r="I6633" s="1"/>
    </row>
    <row r="6634" spans="2:9">
      <c r="B6634" s="1"/>
      <c r="C6634" s="29"/>
      <c r="D6634" s="27"/>
      <c r="E6634" s="27"/>
      <c r="F6634" s="27"/>
      <c r="G6634" s="1"/>
      <c r="H6634" s="1"/>
      <c r="I6634" s="1"/>
    </row>
    <row r="6635" spans="2:9">
      <c r="B6635" s="1"/>
      <c r="C6635" s="29"/>
      <c r="D6635" s="27"/>
      <c r="E6635" s="27"/>
      <c r="F6635" s="27"/>
      <c r="G6635" s="1"/>
      <c r="H6635" s="1"/>
      <c r="I6635" s="1"/>
    </row>
    <row r="6636" spans="2:9">
      <c r="B6636" s="1"/>
      <c r="C6636" s="29"/>
      <c r="D6636" s="27"/>
      <c r="E6636" s="27"/>
      <c r="F6636" s="27"/>
      <c r="G6636" s="1"/>
      <c r="H6636" s="1"/>
      <c r="I6636" s="1"/>
    </row>
    <row r="6637" spans="2:9">
      <c r="B6637" s="1"/>
      <c r="C6637" s="29"/>
      <c r="D6637" s="27"/>
      <c r="E6637" s="27"/>
      <c r="F6637" s="27"/>
      <c r="G6637" s="1"/>
      <c r="H6637" s="1"/>
      <c r="I6637" s="1"/>
    </row>
    <row r="6638" spans="2:9">
      <c r="B6638" s="1"/>
      <c r="C6638" s="29"/>
      <c r="D6638" s="27"/>
      <c r="E6638" s="27"/>
      <c r="F6638" s="27"/>
      <c r="G6638" s="1"/>
      <c r="H6638" s="1"/>
      <c r="I6638" s="1"/>
    </row>
    <row r="6639" spans="2:9">
      <c r="B6639" s="1"/>
      <c r="C6639" s="29"/>
      <c r="D6639" s="27"/>
      <c r="E6639" s="27"/>
      <c r="F6639" s="27"/>
      <c r="G6639" s="1"/>
      <c r="H6639" s="1"/>
      <c r="I6639" s="1"/>
    </row>
    <row r="6640" spans="2:9">
      <c r="B6640" s="1"/>
      <c r="C6640" s="29"/>
      <c r="D6640" s="27"/>
      <c r="E6640" s="27"/>
      <c r="F6640" s="27"/>
      <c r="G6640" s="1"/>
      <c r="H6640" s="1"/>
      <c r="I6640" s="1"/>
    </row>
    <row r="6641" spans="2:9">
      <c r="B6641" s="1"/>
      <c r="C6641" s="29"/>
      <c r="D6641" s="27"/>
      <c r="E6641" s="27"/>
      <c r="F6641" s="27"/>
      <c r="G6641" s="1"/>
      <c r="H6641" s="1"/>
      <c r="I6641" s="1"/>
    </row>
    <row r="6642" spans="2:9">
      <c r="B6642" s="1"/>
      <c r="C6642" s="29"/>
      <c r="D6642" s="27"/>
      <c r="E6642" s="27"/>
      <c r="F6642" s="27"/>
      <c r="G6642" s="1"/>
      <c r="H6642" s="1"/>
      <c r="I6642" s="1"/>
    </row>
    <row r="6643" spans="2:9">
      <c r="B6643" s="1"/>
      <c r="C6643" s="29"/>
      <c r="D6643" s="27"/>
      <c r="E6643" s="27"/>
      <c r="F6643" s="27"/>
      <c r="G6643" s="1"/>
      <c r="H6643" s="1"/>
      <c r="I6643" s="1"/>
    </row>
    <row r="6644" spans="2:9">
      <c r="B6644" s="1"/>
      <c r="C6644" s="29"/>
      <c r="D6644" s="27"/>
      <c r="E6644" s="27"/>
      <c r="F6644" s="27"/>
      <c r="G6644" s="1"/>
      <c r="H6644" s="1"/>
      <c r="I6644" s="1"/>
    </row>
    <row r="6645" spans="2:9">
      <c r="B6645" s="1"/>
      <c r="C6645" s="29"/>
      <c r="D6645" s="27"/>
      <c r="E6645" s="27"/>
      <c r="F6645" s="27"/>
      <c r="G6645" s="1"/>
      <c r="H6645" s="1"/>
      <c r="I6645" s="1"/>
    </row>
    <row r="6646" spans="2:9">
      <c r="B6646" s="1"/>
      <c r="C6646" s="29"/>
      <c r="D6646" s="27"/>
      <c r="E6646" s="27"/>
      <c r="F6646" s="27"/>
      <c r="G6646" s="1"/>
      <c r="H6646" s="1"/>
      <c r="I6646" s="1"/>
    </row>
    <row r="6647" spans="2:9">
      <c r="B6647" s="1"/>
      <c r="C6647" s="29"/>
      <c r="D6647" s="27"/>
      <c r="E6647" s="27"/>
      <c r="F6647" s="27"/>
      <c r="G6647" s="1"/>
      <c r="H6647" s="1"/>
      <c r="I6647" s="1"/>
    </row>
    <row r="6648" spans="2:9">
      <c r="B6648" s="1"/>
      <c r="C6648" s="29"/>
      <c r="D6648" s="27"/>
      <c r="E6648" s="27"/>
      <c r="F6648" s="27"/>
      <c r="G6648" s="1"/>
      <c r="H6648" s="1"/>
      <c r="I6648" s="1"/>
    </row>
    <row r="6649" spans="2:9">
      <c r="B6649" s="1"/>
      <c r="C6649" s="29"/>
      <c r="D6649" s="27"/>
      <c r="E6649" s="27"/>
      <c r="F6649" s="27"/>
      <c r="G6649" s="1"/>
      <c r="H6649" s="1"/>
      <c r="I6649" s="1"/>
    </row>
    <row r="6650" spans="2:9">
      <c r="B6650" s="1"/>
      <c r="C6650" s="29"/>
      <c r="D6650" s="27"/>
      <c r="E6650" s="27"/>
      <c r="F6650" s="27"/>
      <c r="G6650" s="1"/>
      <c r="H6650" s="1"/>
      <c r="I6650" s="1"/>
    </row>
    <row r="6651" spans="2:9">
      <c r="B6651" s="1"/>
      <c r="C6651" s="29"/>
      <c r="D6651" s="27"/>
      <c r="E6651" s="27"/>
      <c r="F6651" s="27"/>
      <c r="G6651" s="1"/>
      <c r="H6651" s="1"/>
      <c r="I6651" s="1"/>
    </row>
    <row r="6652" spans="2:9">
      <c r="B6652" s="1"/>
      <c r="C6652" s="29"/>
      <c r="D6652" s="27"/>
      <c r="E6652" s="27"/>
      <c r="F6652" s="27"/>
      <c r="G6652" s="1"/>
      <c r="H6652" s="1"/>
      <c r="I6652" s="1"/>
    </row>
    <row r="6653" spans="2:9">
      <c r="B6653" s="1"/>
      <c r="C6653" s="29"/>
      <c r="D6653" s="27"/>
      <c r="E6653" s="27"/>
      <c r="F6653" s="27"/>
      <c r="G6653" s="1"/>
      <c r="H6653" s="1"/>
      <c r="I6653" s="1"/>
    </row>
    <row r="6654" spans="2:9">
      <c r="B6654" s="1"/>
      <c r="C6654" s="29"/>
      <c r="D6654" s="27"/>
      <c r="E6654" s="27"/>
      <c r="F6654" s="27"/>
      <c r="G6654" s="1"/>
      <c r="H6654" s="1"/>
      <c r="I6654" s="1"/>
    </row>
    <row r="6655" spans="2:9">
      <c r="B6655" s="1"/>
      <c r="C6655" s="29"/>
      <c r="D6655" s="27"/>
      <c r="E6655" s="27"/>
      <c r="F6655" s="27"/>
      <c r="G6655" s="1"/>
      <c r="H6655" s="1"/>
      <c r="I6655" s="1"/>
    </row>
    <row r="6656" spans="2:9">
      <c r="B6656" s="1"/>
      <c r="C6656" s="29"/>
      <c r="D6656" s="27"/>
      <c r="E6656" s="27"/>
      <c r="F6656" s="27"/>
      <c r="G6656" s="1"/>
      <c r="H6656" s="1"/>
      <c r="I6656" s="1"/>
    </row>
    <row r="6657" spans="2:9">
      <c r="B6657" s="1"/>
      <c r="C6657" s="29"/>
      <c r="D6657" s="27"/>
      <c r="E6657" s="27"/>
      <c r="F6657" s="27"/>
      <c r="G6657" s="1"/>
      <c r="H6657" s="1"/>
      <c r="I6657" s="1"/>
    </row>
    <row r="6658" spans="2:9">
      <c r="B6658" s="1"/>
      <c r="C6658" s="29"/>
      <c r="D6658" s="27"/>
      <c r="E6658" s="27"/>
      <c r="F6658" s="27"/>
      <c r="G6658" s="1"/>
      <c r="H6658" s="1"/>
      <c r="I6658" s="1"/>
    </row>
    <row r="6659" spans="2:9">
      <c r="B6659" s="1"/>
      <c r="C6659" s="29"/>
      <c r="D6659" s="27"/>
      <c r="E6659" s="27"/>
      <c r="F6659" s="27"/>
      <c r="G6659" s="1"/>
      <c r="H6659" s="1"/>
      <c r="I6659" s="1"/>
    </row>
    <row r="6660" spans="2:9">
      <c r="B6660" s="1"/>
      <c r="C6660" s="29"/>
      <c r="D6660" s="27"/>
      <c r="E6660" s="27"/>
      <c r="F6660" s="27"/>
      <c r="G6660" s="1"/>
      <c r="H6660" s="1"/>
      <c r="I6660" s="1"/>
    </row>
    <row r="6661" spans="2:9">
      <c r="B6661" s="1"/>
      <c r="C6661" s="29"/>
      <c r="D6661" s="27"/>
      <c r="E6661" s="27"/>
      <c r="F6661" s="27"/>
      <c r="G6661" s="1"/>
      <c r="H6661" s="1"/>
      <c r="I6661" s="1"/>
    </row>
    <row r="6662" spans="2:9">
      <c r="B6662" s="1"/>
      <c r="C6662" s="29"/>
      <c r="D6662" s="27"/>
      <c r="E6662" s="27"/>
      <c r="F6662" s="27"/>
      <c r="G6662" s="1"/>
      <c r="H6662" s="1"/>
      <c r="I6662" s="1"/>
    </row>
    <row r="6663" spans="2:9">
      <c r="B6663" s="1"/>
      <c r="C6663" s="29"/>
      <c r="D6663" s="27"/>
      <c r="E6663" s="27"/>
      <c r="F6663" s="27"/>
      <c r="G6663" s="1"/>
      <c r="H6663" s="1"/>
      <c r="I6663" s="1"/>
    </row>
    <row r="6664" spans="2:9">
      <c r="B6664" s="1"/>
      <c r="C6664" s="29"/>
      <c r="D6664" s="27"/>
      <c r="E6664" s="27"/>
      <c r="F6664" s="27"/>
      <c r="G6664" s="1"/>
      <c r="H6664" s="1"/>
      <c r="I6664" s="1"/>
    </row>
    <row r="6665" spans="2:9">
      <c r="B6665" s="1"/>
      <c r="C6665" s="29"/>
      <c r="D6665" s="27"/>
      <c r="E6665" s="27"/>
      <c r="F6665" s="27"/>
      <c r="G6665" s="1"/>
      <c r="H6665" s="1"/>
      <c r="I6665" s="1"/>
    </row>
    <row r="6666" spans="2:9">
      <c r="B6666" s="1"/>
      <c r="C6666" s="29"/>
      <c r="D6666" s="27"/>
      <c r="E6666" s="27"/>
      <c r="F6666" s="27"/>
      <c r="G6666" s="1"/>
      <c r="H6666" s="1"/>
      <c r="I6666" s="1"/>
    </row>
    <row r="6667" spans="2:9">
      <c r="B6667" s="1"/>
      <c r="C6667" s="29"/>
      <c r="D6667" s="27"/>
      <c r="E6667" s="27"/>
      <c r="F6667" s="27"/>
      <c r="G6667" s="1"/>
      <c r="H6667" s="1"/>
      <c r="I6667" s="1"/>
    </row>
    <row r="6668" spans="2:9">
      <c r="B6668" s="1"/>
      <c r="C6668" s="29"/>
      <c r="D6668" s="27"/>
      <c r="E6668" s="27"/>
      <c r="F6668" s="27"/>
      <c r="G6668" s="1"/>
      <c r="H6668" s="1"/>
      <c r="I6668" s="1"/>
    </row>
    <row r="6669" spans="2:9">
      <c r="B6669" s="1"/>
      <c r="C6669" s="29"/>
      <c r="D6669" s="27"/>
      <c r="E6669" s="27"/>
      <c r="F6669" s="27"/>
      <c r="G6669" s="1"/>
      <c r="H6669" s="1"/>
      <c r="I6669" s="1"/>
    </row>
    <row r="6670" spans="2:9">
      <c r="B6670" s="1"/>
      <c r="C6670" s="29"/>
      <c r="D6670" s="27"/>
      <c r="E6670" s="27"/>
      <c r="F6670" s="27"/>
      <c r="G6670" s="1"/>
      <c r="H6670" s="1"/>
      <c r="I6670" s="1"/>
    </row>
    <row r="6671" spans="2:9">
      <c r="B6671" s="1"/>
      <c r="C6671" s="29"/>
      <c r="D6671" s="27"/>
      <c r="E6671" s="27"/>
      <c r="F6671" s="27"/>
      <c r="G6671" s="1"/>
      <c r="H6671" s="1"/>
      <c r="I6671" s="1"/>
    </row>
    <row r="6672" spans="2:9">
      <c r="B6672" s="1"/>
      <c r="C6672" s="29"/>
      <c r="D6672" s="27"/>
      <c r="E6672" s="27"/>
      <c r="F6672" s="27"/>
      <c r="G6672" s="1"/>
      <c r="H6672" s="1"/>
      <c r="I6672" s="1"/>
    </row>
    <row r="6673" spans="2:9">
      <c r="B6673" s="1"/>
      <c r="C6673" s="29"/>
      <c r="D6673" s="27"/>
      <c r="E6673" s="27"/>
      <c r="F6673" s="27"/>
      <c r="G6673" s="1"/>
      <c r="H6673" s="1"/>
      <c r="I6673" s="1"/>
    </row>
    <row r="6674" spans="2:9">
      <c r="B6674" s="1"/>
      <c r="C6674" s="29"/>
      <c r="D6674" s="27"/>
      <c r="E6674" s="27"/>
      <c r="F6674" s="27"/>
      <c r="G6674" s="1"/>
      <c r="H6674" s="1"/>
      <c r="I6674" s="1"/>
    </row>
    <row r="6675" spans="2:9">
      <c r="B6675" s="1"/>
      <c r="C6675" s="29"/>
      <c r="D6675" s="27"/>
      <c r="E6675" s="27"/>
      <c r="F6675" s="27"/>
      <c r="G6675" s="1"/>
      <c r="H6675" s="1"/>
      <c r="I6675" s="1"/>
    </row>
    <row r="6676" spans="2:9">
      <c r="B6676" s="1"/>
      <c r="C6676" s="29"/>
      <c r="D6676" s="27"/>
      <c r="E6676" s="27"/>
      <c r="F6676" s="27"/>
      <c r="G6676" s="1"/>
      <c r="H6676" s="1"/>
      <c r="I6676" s="1"/>
    </row>
    <row r="6677" spans="2:9">
      <c r="B6677" s="1"/>
      <c r="C6677" s="29"/>
      <c r="D6677" s="27"/>
      <c r="E6677" s="27"/>
      <c r="F6677" s="27"/>
      <c r="G6677" s="1"/>
      <c r="H6677" s="1"/>
      <c r="I6677" s="1"/>
    </row>
    <row r="6678" spans="2:9">
      <c r="B6678" s="1"/>
      <c r="C6678" s="29"/>
      <c r="D6678" s="27"/>
      <c r="E6678" s="27"/>
      <c r="F6678" s="27"/>
      <c r="G6678" s="1"/>
      <c r="H6678" s="1"/>
      <c r="I6678" s="1"/>
    </row>
    <row r="6679" spans="2:9">
      <c r="B6679" s="1"/>
      <c r="C6679" s="29"/>
      <c r="D6679" s="27"/>
      <c r="E6679" s="27"/>
      <c r="F6679" s="27"/>
      <c r="G6679" s="1"/>
      <c r="H6679" s="1"/>
      <c r="I6679" s="1"/>
    </row>
    <row r="6680" spans="2:9">
      <c r="B6680" s="1"/>
      <c r="C6680" s="29"/>
      <c r="D6680" s="27"/>
      <c r="E6680" s="27"/>
      <c r="F6680" s="27"/>
      <c r="G6680" s="1"/>
      <c r="H6680" s="1"/>
      <c r="I6680" s="1"/>
    </row>
    <row r="6681" spans="2:9">
      <c r="B6681" s="1"/>
      <c r="C6681" s="29"/>
      <c r="D6681" s="27"/>
      <c r="E6681" s="27"/>
      <c r="F6681" s="27"/>
      <c r="G6681" s="1"/>
      <c r="H6681" s="1"/>
      <c r="I6681" s="1"/>
    </row>
    <row r="6682" spans="2:9">
      <c r="B6682" s="1"/>
      <c r="C6682" s="29"/>
      <c r="D6682" s="27"/>
      <c r="E6682" s="27"/>
      <c r="F6682" s="27"/>
      <c r="G6682" s="1"/>
      <c r="H6682" s="1"/>
      <c r="I6682" s="1"/>
    </row>
    <row r="6683" spans="2:9">
      <c r="B6683" s="1"/>
      <c r="C6683" s="29"/>
      <c r="D6683" s="27"/>
      <c r="E6683" s="27"/>
      <c r="F6683" s="27"/>
      <c r="G6683" s="1"/>
      <c r="H6683" s="1"/>
      <c r="I6683" s="1"/>
    </row>
    <row r="6684" spans="2:9">
      <c r="B6684" s="1"/>
      <c r="C6684" s="29"/>
      <c r="D6684" s="27"/>
      <c r="E6684" s="27"/>
      <c r="F6684" s="27"/>
      <c r="G6684" s="1"/>
      <c r="H6684" s="1"/>
      <c r="I6684" s="1"/>
    </row>
    <row r="6685" spans="2:9">
      <c r="B6685" s="1"/>
      <c r="C6685" s="29"/>
      <c r="D6685" s="27"/>
      <c r="E6685" s="27"/>
      <c r="F6685" s="27"/>
      <c r="G6685" s="1"/>
      <c r="H6685" s="1"/>
      <c r="I6685" s="1"/>
    </row>
    <row r="6686" spans="2:9">
      <c r="B6686" s="1"/>
      <c r="C6686" s="29"/>
      <c r="D6686" s="27"/>
      <c r="E6686" s="27"/>
      <c r="F6686" s="27"/>
      <c r="G6686" s="1"/>
      <c r="H6686" s="1"/>
      <c r="I6686" s="1"/>
    </row>
    <row r="6687" spans="2:9">
      <c r="B6687" s="1"/>
      <c r="C6687" s="29"/>
      <c r="D6687" s="27"/>
      <c r="E6687" s="27"/>
      <c r="F6687" s="27"/>
      <c r="G6687" s="1"/>
      <c r="H6687" s="1"/>
      <c r="I6687" s="1"/>
    </row>
    <row r="6688" spans="2:9">
      <c r="B6688" s="1"/>
      <c r="C6688" s="29"/>
      <c r="D6688" s="27"/>
      <c r="E6688" s="27"/>
      <c r="F6688" s="27"/>
      <c r="G6688" s="1"/>
      <c r="H6688" s="1"/>
      <c r="I6688" s="1"/>
    </row>
    <row r="6689" spans="2:9">
      <c r="B6689" s="1"/>
      <c r="C6689" s="29"/>
      <c r="D6689" s="27"/>
      <c r="E6689" s="27"/>
      <c r="F6689" s="27"/>
      <c r="G6689" s="1"/>
      <c r="H6689" s="1"/>
      <c r="I6689" s="1"/>
    </row>
    <row r="6690" spans="2:9">
      <c r="B6690" s="1"/>
      <c r="C6690" s="29"/>
      <c r="D6690" s="27"/>
      <c r="E6690" s="27"/>
      <c r="F6690" s="27"/>
      <c r="G6690" s="1"/>
      <c r="H6690" s="1"/>
      <c r="I6690" s="1"/>
    </row>
    <row r="6691" spans="2:9">
      <c r="B6691" s="1"/>
      <c r="C6691" s="29"/>
      <c r="D6691" s="27"/>
      <c r="E6691" s="27"/>
      <c r="F6691" s="27"/>
      <c r="G6691" s="1"/>
      <c r="H6691" s="1"/>
      <c r="I6691" s="1"/>
    </row>
    <row r="6692" spans="2:9">
      <c r="B6692" s="1"/>
      <c r="C6692" s="29"/>
      <c r="D6692" s="27"/>
      <c r="E6692" s="27"/>
      <c r="F6692" s="27"/>
      <c r="G6692" s="1"/>
      <c r="H6692" s="1"/>
      <c r="I6692" s="1"/>
    </row>
    <row r="6693" spans="2:9">
      <c r="B6693" s="1"/>
      <c r="C6693" s="29"/>
      <c r="D6693" s="27"/>
      <c r="E6693" s="27"/>
      <c r="F6693" s="27"/>
      <c r="G6693" s="1"/>
      <c r="H6693" s="1"/>
      <c r="I6693" s="1"/>
    </row>
    <row r="6694" spans="2:9">
      <c r="B6694" s="1"/>
      <c r="C6694" s="29"/>
      <c r="D6694" s="27"/>
      <c r="E6694" s="27"/>
      <c r="F6694" s="27"/>
      <c r="G6694" s="1"/>
      <c r="H6694" s="1"/>
      <c r="I6694" s="1"/>
    </row>
    <row r="6695" spans="2:9">
      <c r="B6695" s="1"/>
      <c r="C6695" s="29"/>
      <c r="D6695" s="27"/>
      <c r="E6695" s="27"/>
      <c r="F6695" s="27"/>
      <c r="G6695" s="1"/>
      <c r="H6695" s="1"/>
      <c r="I6695" s="1"/>
    </row>
    <row r="6696" spans="2:9">
      <c r="B6696" s="1"/>
      <c r="C6696" s="29"/>
      <c r="D6696" s="27"/>
      <c r="E6696" s="27"/>
      <c r="F6696" s="27"/>
      <c r="G6696" s="1"/>
      <c r="H6696" s="1"/>
      <c r="I6696" s="1"/>
    </row>
    <row r="6697" spans="2:9">
      <c r="B6697" s="1"/>
      <c r="C6697" s="29"/>
      <c r="D6697" s="27"/>
      <c r="E6697" s="27"/>
      <c r="F6697" s="27"/>
      <c r="G6697" s="1"/>
      <c r="H6697" s="1"/>
      <c r="I6697" s="1"/>
    </row>
    <row r="6698" spans="2:9">
      <c r="B6698" s="1"/>
      <c r="C6698" s="29"/>
      <c r="D6698" s="27"/>
      <c r="E6698" s="27"/>
      <c r="F6698" s="27"/>
      <c r="G6698" s="1"/>
      <c r="H6698" s="1"/>
      <c r="I6698" s="1"/>
    </row>
    <row r="6699" spans="2:9">
      <c r="B6699" s="1"/>
      <c r="C6699" s="29"/>
      <c r="D6699" s="27"/>
      <c r="E6699" s="27"/>
      <c r="F6699" s="27"/>
      <c r="G6699" s="1"/>
      <c r="H6699" s="1"/>
      <c r="I6699" s="1"/>
    </row>
    <row r="6700" spans="2:9">
      <c r="B6700" s="1"/>
      <c r="C6700" s="29"/>
      <c r="D6700" s="27"/>
      <c r="E6700" s="27"/>
      <c r="F6700" s="27"/>
      <c r="G6700" s="1"/>
      <c r="H6700" s="1"/>
      <c r="I6700" s="1"/>
    </row>
    <row r="6701" spans="2:9">
      <c r="B6701" s="1"/>
      <c r="C6701" s="29"/>
      <c r="D6701" s="27"/>
      <c r="E6701" s="27"/>
      <c r="F6701" s="27"/>
      <c r="G6701" s="1"/>
      <c r="H6701" s="1"/>
      <c r="I6701" s="1"/>
    </row>
    <row r="6702" spans="2:9">
      <c r="B6702" s="1"/>
      <c r="C6702" s="29"/>
      <c r="D6702" s="27"/>
      <c r="E6702" s="27"/>
      <c r="F6702" s="27"/>
      <c r="G6702" s="1"/>
      <c r="H6702" s="1"/>
      <c r="I6702" s="1"/>
    </row>
    <row r="6703" spans="2:9">
      <c r="B6703" s="1"/>
      <c r="C6703" s="29"/>
      <c r="D6703" s="27"/>
      <c r="E6703" s="27"/>
      <c r="F6703" s="27"/>
      <c r="G6703" s="1"/>
      <c r="H6703" s="1"/>
      <c r="I6703" s="1"/>
    </row>
    <row r="6704" spans="2:9">
      <c r="B6704" s="1"/>
      <c r="C6704" s="29"/>
      <c r="D6704" s="27"/>
      <c r="E6704" s="27"/>
      <c r="F6704" s="27"/>
      <c r="G6704" s="1"/>
      <c r="H6704" s="1"/>
      <c r="I6704" s="1"/>
    </row>
    <row r="6705" spans="2:9">
      <c r="B6705" s="1"/>
      <c r="C6705" s="29"/>
      <c r="D6705" s="27"/>
      <c r="E6705" s="27"/>
      <c r="F6705" s="27"/>
      <c r="G6705" s="1"/>
      <c r="H6705" s="1"/>
      <c r="I6705" s="1"/>
    </row>
    <row r="6706" spans="2:9">
      <c r="B6706" s="1"/>
      <c r="C6706" s="29"/>
      <c r="D6706" s="27"/>
      <c r="E6706" s="27"/>
      <c r="F6706" s="27"/>
      <c r="G6706" s="1"/>
      <c r="H6706" s="1"/>
      <c r="I6706" s="1"/>
    </row>
    <row r="6707" spans="2:9">
      <c r="B6707" s="1"/>
      <c r="C6707" s="29"/>
      <c r="D6707" s="27"/>
      <c r="E6707" s="27"/>
      <c r="F6707" s="27"/>
      <c r="G6707" s="1"/>
      <c r="H6707" s="1"/>
      <c r="I6707" s="1"/>
    </row>
    <row r="6708" spans="2:9">
      <c r="B6708" s="1"/>
      <c r="C6708" s="29"/>
      <c r="D6708" s="27"/>
      <c r="E6708" s="27"/>
      <c r="F6708" s="27"/>
      <c r="G6708" s="1"/>
      <c r="H6708" s="1"/>
      <c r="I6708" s="1"/>
    </row>
    <row r="6709" spans="2:9">
      <c r="B6709" s="1"/>
      <c r="C6709" s="29"/>
      <c r="D6709" s="27"/>
      <c r="E6709" s="27"/>
      <c r="F6709" s="27"/>
      <c r="G6709" s="1"/>
      <c r="H6709" s="1"/>
      <c r="I6709" s="1"/>
    </row>
    <row r="6710" spans="2:9">
      <c r="B6710" s="1"/>
      <c r="C6710" s="29"/>
      <c r="D6710" s="27"/>
      <c r="E6710" s="27"/>
      <c r="F6710" s="27"/>
      <c r="G6710" s="1"/>
      <c r="H6710" s="1"/>
      <c r="I6710" s="1"/>
    </row>
    <row r="6711" spans="2:9">
      <c r="B6711" s="1"/>
      <c r="C6711" s="29"/>
      <c r="D6711" s="27"/>
      <c r="E6711" s="27"/>
      <c r="F6711" s="27"/>
      <c r="G6711" s="1"/>
      <c r="H6711" s="1"/>
      <c r="I6711" s="1"/>
    </row>
    <row r="6712" spans="2:9">
      <c r="B6712" s="1"/>
      <c r="C6712" s="29"/>
      <c r="D6712" s="27"/>
      <c r="E6712" s="27"/>
      <c r="F6712" s="27"/>
      <c r="G6712" s="1"/>
      <c r="H6712" s="1"/>
      <c r="I6712" s="1"/>
    </row>
    <row r="6713" spans="2:9">
      <c r="B6713" s="1"/>
      <c r="C6713" s="29"/>
      <c r="D6713" s="27"/>
      <c r="E6713" s="27"/>
      <c r="F6713" s="27"/>
      <c r="G6713" s="1"/>
      <c r="H6713" s="1"/>
      <c r="I6713" s="1"/>
    </row>
    <row r="6714" spans="2:9">
      <c r="B6714" s="1"/>
      <c r="C6714" s="29"/>
      <c r="D6714" s="27"/>
      <c r="E6714" s="27"/>
      <c r="F6714" s="27"/>
      <c r="G6714" s="1"/>
      <c r="H6714" s="1"/>
      <c r="I6714" s="1"/>
    </row>
    <row r="6715" spans="2:9">
      <c r="B6715" s="1"/>
      <c r="C6715" s="29"/>
      <c r="D6715" s="27"/>
      <c r="E6715" s="27"/>
      <c r="F6715" s="27"/>
      <c r="G6715" s="1"/>
      <c r="H6715" s="1"/>
      <c r="I6715" s="1"/>
    </row>
    <row r="6716" spans="2:9">
      <c r="B6716" s="1"/>
      <c r="C6716" s="29"/>
      <c r="D6716" s="27"/>
      <c r="E6716" s="27"/>
      <c r="F6716" s="27"/>
      <c r="G6716" s="1"/>
      <c r="H6716" s="1"/>
      <c r="I6716" s="1"/>
    </row>
    <row r="6717" spans="2:9">
      <c r="B6717" s="1"/>
      <c r="C6717" s="29"/>
      <c r="D6717" s="27"/>
      <c r="E6717" s="27"/>
      <c r="F6717" s="27"/>
      <c r="G6717" s="1"/>
      <c r="H6717" s="1"/>
      <c r="I6717" s="1"/>
    </row>
    <row r="6718" spans="2:9">
      <c r="B6718" s="1"/>
      <c r="C6718" s="29"/>
      <c r="D6718" s="27"/>
      <c r="E6718" s="27"/>
      <c r="F6718" s="27"/>
      <c r="G6718" s="1"/>
      <c r="H6718" s="1"/>
      <c r="I6718" s="1"/>
    </row>
    <row r="6719" spans="2:9">
      <c r="B6719" s="1"/>
      <c r="C6719" s="29"/>
      <c r="D6719" s="27"/>
      <c r="E6719" s="27"/>
      <c r="F6719" s="27"/>
      <c r="G6719" s="1"/>
      <c r="H6719" s="1"/>
      <c r="I6719" s="1"/>
    </row>
    <row r="6720" spans="2:9">
      <c r="B6720" s="1"/>
      <c r="C6720" s="29"/>
      <c r="D6720" s="27"/>
      <c r="E6720" s="27"/>
      <c r="F6720" s="27"/>
      <c r="G6720" s="1"/>
      <c r="H6720" s="1"/>
      <c r="I6720" s="1"/>
    </row>
    <row r="6721" spans="2:9">
      <c r="B6721" s="1"/>
      <c r="C6721" s="29"/>
      <c r="D6721" s="27"/>
      <c r="E6721" s="27"/>
      <c r="F6721" s="27"/>
      <c r="G6721" s="1"/>
      <c r="H6721" s="1"/>
      <c r="I6721" s="1"/>
    </row>
    <row r="6722" spans="2:9">
      <c r="B6722" s="1"/>
      <c r="C6722" s="29"/>
      <c r="D6722" s="27"/>
      <c r="E6722" s="27"/>
      <c r="F6722" s="27"/>
      <c r="G6722" s="1"/>
      <c r="H6722" s="1"/>
      <c r="I6722" s="1"/>
    </row>
    <row r="6723" spans="2:9">
      <c r="B6723" s="1"/>
      <c r="C6723" s="29"/>
      <c r="D6723" s="27"/>
      <c r="E6723" s="27"/>
      <c r="F6723" s="27"/>
      <c r="G6723" s="1"/>
      <c r="H6723" s="1"/>
      <c r="I6723" s="1"/>
    </row>
    <row r="6724" spans="2:9">
      <c r="B6724" s="1"/>
      <c r="C6724" s="29"/>
      <c r="D6724" s="27"/>
      <c r="E6724" s="27"/>
      <c r="F6724" s="27"/>
      <c r="G6724" s="1"/>
      <c r="H6724" s="1"/>
      <c r="I6724" s="1"/>
    </row>
    <row r="6725" spans="2:9">
      <c r="B6725" s="1"/>
      <c r="C6725" s="29"/>
      <c r="D6725" s="27"/>
      <c r="E6725" s="27"/>
      <c r="F6725" s="27"/>
      <c r="G6725" s="1"/>
      <c r="H6725" s="1"/>
      <c r="I6725" s="1"/>
    </row>
    <row r="6726" spans="2:9">
      <c r="B6726" s="1"/>
      <c r="C6726" s="29"/>
      <c r="D6726" s="27"/>
      <c r="E6726" s="27"/>
      <c r="F6726" s="27"/>
      <c r="G6726" s="1"/>
      <c r="H6726" s="1"/>
      <c r="I6726" s="1"/>
    </row>
    <row r="6727" spans="2:9">
      <c r="B6727" s="1"/>
      <c r="C6727" s="29"/>
      <c r="D6727" s="27"/>
      <c r="E6727" s="27"/>
      <c r="F6727" s="27"/>
      <c r="G6727" s="1"/>
      <c r="H6727" s="1"/>
      <c r="I6727" s="1"/>
    </row>
    <row r="6728" spans="2:9">
      <c r="B6728" s="1"/>
      <c r="C6728" s="29"/>
      <c r="D6728" s="27"/>
      <c r="E6728" s="27"/>
      <c r="F6728" s="27"/>
      <c r="G6728" s="1"/>
      <c r="H6728" s="1"/>
      <c r="I6728" s="1"/>
    </row>
    <row r="6729" spans="2:9">
      <c r="B6729" s="1"/>
      <c r="C6729" s="29"/>
      <c r="D6729" s="27"/>
      <c r="E6729" s="27"/>
      <c r="F6729" s="27"/>
      <c r="G6729" s="1"/>
      <c r="H6729" s="1"/>
      <c r="I6729" s="1"/>
    </row>
    <row r="6730" spans="2:9">
      <c r="B6730" s="1"/>
      <c r="C6730" s="29"/>
      <c r="D6730" s="27"/>
      <c r="E6730" s="27"/>
      <c r="F6730" s="27"/>
      <c r="G6730" s="1"/>
      <c r="H6730" s="1"/>
      <c r="I6730" s="1"/>
    </row>
    <row r="6731" spans="2:9">
      <c r="B6731" s="1"/>
      <c r="C6731" s="29"/>
      <c r="D6731" s="27"/>
      <c r="E6731" s="27"/>
      <c r="F6731" s="27"/>
      <c r="G6731" s="1"/>
      <c r="H6731" s="1"/>
      <c r="I6731" s="1"/>
    </row>
    <row r="6732" spans="2:9">
      <c r="B6732" s="1"/>
      <c r="C6732" s="29"/>
      <c r="D6732" s="27"/>
      <c r="E6732" s="27"/>
      <c r="F6732" s="27"/>
      <c r="G6732" s="1"/>
      <c r="H6732" s="1"/>
      <c r="I6732" s="1"/>
    </row>
    <row r="6733" spans="2:9">
      <c r="B6733" s="1"/>
      <c r="C6733" s="29"/>
      <c r="D6733" s="27"/>
      <c r="E6733" s="27"/>
      <c r="F6733" s="27"/>
      <c r="G6733" s="1"/>
      <c r="H6733" s="1"/>
      <c r="I6733" s="1"/>
    </row>
    <row r="6734" spans="2:9">
      <c r="B6734" s="1"/>
      <c r="C6734" s="29"/>
      <c r="D6734" s="27"/>
      <c r="E6734" s="27"/>
      <c r="F6734" s="27"/>
      <c r="G6734" s="1"/>
      <c r="H6734" s="1"/>
      <c r="I6734" s="1"/>
    </row>
    <row r="6735" spans="2:9">
      <c r="B6735" s="1"/>
      <c r="C6735" s="29"/>
      <c r="D6735" s="27"/>
      <c r="E6735" s="27"/>
      <c r="F6735" s="27"/>
      <c r="G6735" s="1"/>
      <c r="H6735" s="1"/>
      <c r="I6735" s="1"/>
    </row>
    <row r="6736" spans="2:9">
      <c r="B6736" s="1"/>
      <c r="C6736" s="29"/>
      <c r="D6736" s="27"/>
      <c r="E6736" s="27"/>
      <c r="F6736" s="27"/>
      <c r="G6736" s="1"/>
      <c r="H6736" s="1"/>
      <c r="I6736" s="1"/>
    </row>
    <row r="6737" spans="2:9">
      <c r="B6737" s="1"/>
      <c r="C6737" s="29"/>
      <c r="D6737" s="27"/>
      <c r="E6737" s="27"/>
      <c r="F6737" s="27"/>
      <c r="G6737" s="1"/>
      <c r="H6737" s="1"/>
      <c r="I6737" s="1"/>
    </row>
    <row r="6738" spans="2:9">
      <c r="B6738" s="1"/>
      <c r="C6738" s="29"/>
      <c r="D6738" s="27"/>
      <c r="E6738" s="27"/>
      <c r="F6738" s="27"/>
      <c r="G6738" s="1"/>
      <c r="H6738" s="1"/>
      <c r="I6738" s="1"/>
    </row>
    <row r="6739" spans="2:9">
      <c r="B6739" s="1"/>
      <c r="C6739" s="29"/>
      <c r="D6739" s="27"/>
      <c r="E6739" s="27"/>
      <c r="F6739" s="27"/>
      <c r="G6739" s="1"/>
      <c r="H6739" s="1"/>
      <c r="I6739" s="1"/>
    </row>
    <row r="6740" spans="2:9">
      <c r="B6740" s="1"/>
      <c r="C6740" s="29"/>
      <c r="D6740" s="27"/>
      <c r="E6740" s="27"/>
      <c r="F6740" s="27"/>
      <c r="G6740" s="1"/>
      <c r="H6740" s="1"/>
      <c r="I6740" s="1"/>
    </row>
    <row r="6741" spans="2:9">
      <c r="B6741" s="1"/>
      <c r="C6741" s="29"/>
      <c r="D6741" s="27"/>
      <c r="E6741" s="27"/>
      <c r="F6741" s="27"/>
      <c r="G6741" s="1"/>
      <c r="H6741" s="1"/>
      <c r="I6741" s="1"/>
    </row>
    <row r="6742" spans="2:9">
      <c r="B6742" s="1"/>
      <c r="C6742" s="29"/>
      <c r="D6742" s="27"/>
      <c r="E6742" s="27"/>
      <c r="F6742" s="27"/>
      <c r="G6742" s="1"/>
      <c r="H6742" s="1"/>
      <c r="I6742" s="1"/>
    </row>
    <row r="6743" spans="2:9">
      <c r="B6743" s="1"/>
      <c r="C6743" s="29"/>
      <c r="D6743" s="27"/>
      <c r="E6743" s="27"/>
      <c r="F6743" s="27"/>
      <c r="G6743" s="1"/>
      <c r="H6743" s="1"/>
      <c r="I6743" s="1"/>
    </row>
    <row r="6744" spans="2:9">
      <c r="B6744" s="1"/>
      <c r="C6744" s="29"/>
      <c r="D6744" s="27"/>
      <c r="E6744" s="27"/>
      <c r="F6744" s="27"/>
      <c r="G6744" s="1"/>
      <c r="H6744" s="1"/>
      <c r="I6744" s="1"/>
    </row>
    <row r="6745" spans="2:9">
      <c r="B6745" s="1"/>
      <c r="C6745" s="29"/>
      <c r="D6745" s="27"/>
      <c r="E6745" s="27"/>
      <c r="F6745" s="27"/>
      <c r="G6745" s="1"/>
      <c r="H6745" s="1"/>
      <c r="I6745" s="1"/>
    </row>
    <row r="6746" spans="2:9">
      <c r="B6746" s="1"/>
      <c r="C6746" s="29"/>
      <c r="D6746" s="27"/>
      <c r="E6746" s="27"/>
      <c r="F6746" s="27"/>
      <c r="G6746" s="1"/>
      <c r="H6746" s="1"/>
      <c r="I6746" s="1"/>
    </row>
    <row r="6747" spans="2:9">
      <c r="B6747" s="1"/>
      <c r="C6747" s="29"/>
      <c r="D6747" s="27"/>
      <c r="E6747" s="27"/>
      <c r="F6747" s="27"/>
      <c r="G6747" s="1"/>
      <c r="H6747" s="1"/>
      <c r="I6747" s="1"/>
    </row>
    <row r="6748" spans="2:9">
      <c r="B6748" s="1"/>
      <c r="C6748" s="29"/>
      <c r="D6748" s="27"/>
      <c r="E6748" s="27"/>
      <c r="F6748" s="27"/>
      <c r="G6748" s="1"/>
      <c r="H6748" s="1"/>
      <c r="I6748" s="1"/>
    </row>
    <row r="6749" spans="2:9">
      <c r="B6749" s="1"/>
      <c r="C6749" s="29"/>
      <c r="D6749" s="27"/>
      <c r="E6749" s="27"/>
      <c r="F6749" s="27"/>
      <c r="G6749" s="1"/>
      <c r="H6749" s="1"/>
      <c r="I6749" s="1"/>
    </row>
    <row r="6750" spans="2:9">
      <c r="B6750" s="1"/>
      <c r="C6750" s="29"/>
      <c r="D6750" s="27"/>
      <c r="E6750" s="27"/>
      <c r="F6750" s="27"/>
      <c r="G6750" s="1"/>
      <c r="H6750" s="1"/>
      <c r="I6750" s="1"/>
    </row>
    <row r="6751" spans="2:9">
      <c r="B6751" s="1"/>
      <c r="C6751" s="29"/>
      <c r="D6751" s="27"/>
      <c r="E6751" s="27"/>
      <c r="F6751" s="27"/>
      <c r="G6751" s="1"/>
      <c r="H6751" s="1"/>
      <c r="I6751" s="1"/>
    </row>
    <row r="6752" spans="2:9">
      <c r="B6752" s="1"/>
      <c r="C6752" s="29"/>
      <c r="D6752" s="27"/>
      <c r="E6752" s="27"/>
      <c r="F6752" s="27"/>
      <c r="G6752" s="1"/>
      <c r="H6752" s="1"/>
      <c r="I6752" s="1"/>
    </row>
    <row r="6753" spans="2:9">
      <c r="B6753" s="1"/>
      <c r="C6753" s="29"/>
      <c r="D6753" s="27"/>
      <c r="E6753" s="27"/>
      <c r="F6753" s="27"/>
      <c r="G6753" s="1"/>
      <c r="H6753" s="1"/>
      <c r="I6753" s="1"/>
    </row>
    <row r="6754" spans="2:9">
      <c r="B6754" s="1"/>
      <c r="C6754" s="29"/>
      <c r="D6754" s="27"/>
      <c r="E6754" s="27"/>
      <c r="F6754" s="27"/>
      <c r="G6754" s="1"/>
      <c r="H6754" s="1"/>
      <c r="I6754" s="1"/>
    </row>
    <row r="6755" spans="2:9">
      <c r="B6755" s="1"/>
      <c r="C6755" s="29"/>
      <c r="D6755" s="27"/>
      <c r="E6755" s="27"/>
      <c r="F6755" s="27"/>
      <c r="G6755" s="1"/>
      <c r="H6755" s="1"/>
      <c r="I6755" s="1"/>
    </row>
    <row r="6756" spans="2:9">
      <c r="B6756" s="1"/>
      <c r="C6756" s="29"/>
      <c r="D6756" s="27"/>
      <c r="E6756" s="27"/>
      <c r="F6756" s="27"/>
      <c r="G6756" s="1"/>
      <c r="H6756" s="1"/>
      <c r="I6756" s="1"/>
    </row>
    <row r="6757" spans="2:9">
      <c r="B6757" s="1"/>
      <c r="C6757" s="29"/>
      <c r="D6757" s="27"/>
      <c r="E6757" s="27"/>
      <c r="F6757" s="27"/>
      <c r="G6757" s="1"/>
      <c r="H6757" s="1"/>
      <c r="I6757" s="1"/>
    </row>
    <row r="6758" spans="2:9">
      <c r="B6758" s="1"/>
      <c r="C6758" s="29"/>
      <c r="D6758" s="27"/>
      <c r="E6758" s="27"/>
      <c r="F6758" s="27"/>
      <c r="G6758" s="1"/>
      <c r="H6758" s="1"/>
      <c r="I6758" s="1"/>
    </row>
    <row r="6759" spans="2:9">
      <c r="B6759" s="1"/>
      <c r="C6759" s="29"/>
      <c r="D6759" s="27"/>
      <c r="E6759" s="27"/>
      <c r="F6759" s="27"/>
      <c r="G6759" s="1"/>
      <c r="H6759" s="1"/>
      <c r="I6759" s="1"/>
    </row>
    <row r="6760" spans="2:9">
      <c r="B6760" s="1"/>
      <c r="C6760" s="29"/>
      <c r="D6760" s="27"/>
      <c r="E6760" s="27"/>
      <c r="F6760" s="27"/>
      <c r="G6760" s="1"/>
      <c r="H6760" s="1"/>
      <c r="I6760" s="1"/>
    </row>
    <row r="6761" spans="2:9">
      <c r="B6761" s="1"/>
      <c r="C6761" s="29"/>
      <c r="D6761" s="27"/>
      <c r="E6761" s="27"/>
      <c r="F6761" s="27"/>
      <c r="G6761" s="1"/>
      <c r="H6761" s="1"/>
      <c r="I6761" s="1"/>
    </row>
    <row r="6762" spans="2:9">
      <c r="B6762" s="1"/>
      <c r="C6762" s="29"/>
      <c r="D6762" s="27"/>
      <c r="E6762" s="27"/>
      <c r="F6762" s="27"/>
      <c r="G6762" s="1"/>
      <c r="H6762" s="1"/>
      <c r="I6762" s="1"/>
    </row>
    <row r="6763" spans="2:9">
      <c r="B6763" s="1"/>
      <c r="C6763" s="29"/>
      <c r="D6763" s="27"/>
      <c r="E6763" s="27"/>
      <c r="F6763" s="27"/>
      <c r="G6763" s="1"/>
      <c r="H6763" s="1"/>
      <c r="I6763" s="1"/>
    </row>
    <row r="6764" spans="2:9">
      <c r="B6764" s="1"/>
      <c r="C6764" s="29"/>
      <c r="D6764" s="27"/>
      <c r="E6764" s="27"/>
      <c r="F6764" s="27"/>
      <c r="G6764" s="1"/>
      <c r="H6764" s="1"/>
      <c r="I6764" s="1"/>
    </row>
    <row r="6765" spans="2:9">
      <c r="B6765" s="1"/>
      <c r="C6765" s="29"/>
      <c r="D6765" s="27"/>
      <c r="E6765" s="27"/>
      <c r="F6765" s="27"/>
      <c r="G6765" s="1"/>
      <c r="H6765" s="1"/>
      <c r="I6765" s="1"/>
    </row>
    <row r="6766" spans="2:9">
      <c r="B6766" s="1"/>
      <c r="C6766" s="29"/>
      <c r="D6766" s="27"/>
      <c r="E6766" s="27"/>
      <c r="F6766" s="27"/>
      <c r="G6766" s="1"/>
      <c r="H6766" s="1"/>
      <c r="I6766" s="1"/>
    </row>
    <row r="6767" spans="2:9">
      <c r="B6767" s="1"/>
      <c r="C6767" s="29"/>
      <c r="D6767" s="27"/>
      <c r="E6767" s="27"/>
      <c r="F6767" s="27"/>
      <c r="G6767" s="1"/>
      <c r="H6767" s="1"/>
      <c r="I6767" s="1"/>
    </row>
    <row r="6768" spans="2:9">
      <c r="B6768" s="1"/>
      <c r="C6768" s="29"/>
      <c r="D6768" s="27"/>
      <c r="E6768" s="27"/>
      <c r="F6768" s="27"/>
      <c r="G6768" s="1"/>
      <c r="H6768" s="1"/>
      <c r="I6768" s="1"/>
    </row>
    <row r="6769" spans="2:9">
      <c r="B6769" s="1"/>
      <c r="C6769" s="29"/>
      <c r="D6769" s="27"/>
      <c r="E6769" s="27"/>
      <c r="F6769" s="27"/>
      <c r="G6769" s="1"/>
      <c r="H6769" s="1"/>
      <c r="I6769" s="1"/>
    </row>
    <row r="6770" spans="2:9">
      <c r="B6770" s="1"/>
      <c r="C6770" s="29"/>
      <c r="D6770" s="27"/>
      <c r="E6770" s="27"/>
      <c r="F6770" s="27"/>
      <c r="G6770" s="1"/>
      <c r="H6770" s="1"/>
      <c r="I6770" s="1"/>
    </row>
    <row r="6771" spans="2:9">
      <c r="B6771" s="1"/>
      <c r="C6771" s="29"/>
      <c r="D6771" s="27"/>
      <c r="E6771" s="27"/>
      <c r="F6771" s="27"/>
      <c r="G6771" s="1"/>
      <c r="H6771" s="1"/>
      <c r="I6771" s="1"/>
    </row>
    <row r="6772" spans="2:9">
      <c r="B6772" s="1"/>
      <c r="C6772" s="29"/>
      <c r="D6772" s="27"/>
      <c r="E6772" s="27"/>
      <c r="F6772" s="27"/>
      <c r="G6772" s="1"/>
      <c r="H6772" s="1"/>
      <c r="I6772" s="1"/>
    </row>
    <row r="6773" spans="2:9">
      <c r="B6773" s="1"/>
      <c r="C6773" s="29"/>
      <c r="D6773" s="27"/>
      <c r="E6773" s="27"/>
      <c r="F6773" s="27"/>
      <c r="G6773" s="1"/>
      <c r="H6773" s="1"/>
      <c r="I6773" s="1"/>
    </row>
    <row r="6774" spans="2:9">
      <c r="B6774" s="1"/>
      <c r="C6774" s="29"/>
      <c r="D6774" s="27"/>
      <c r="E6774" s="27"/>
      <c r="F6774" s="27"/>
      <c r="G6774" s="1"/>
      <c r="H6774" s="1"/>
      <c r="I6774" s="1"/>
    </row>
    <row r="6775" spans="2:9">
      <c r="B6775" s="1"/>
      <c r="C6775" s="29"/>
      <c r="D6775" s="27"/>
      <c r="E6775" s="27"/>
      <c r="F6775" s="27"/>
      <c r="G6775" s="1"/>
      <c r="H6775" s="1"/>
      <c r="I6775" s="1"/>
    </row>
    <row r="6776" spans="2:9">
      <c r="B6776" s="1"/>
      <c r="C6776" s="29"/>
      <c r="D6776" s="27"/>
      <c r="E6776" s="27"/>
      <c r="F6776" s="27"/>
      <c r="G6776" s="1"/>
      <c r="H6776" s="1"/>
      <c r="I6776" s="1"/>
    </row>
    <row r="6777" spans="2:9">
      <c r="B6777" s="1"/>
      <c r="C6777" s="29"/>
      <c r="D6777" s="27"/>
      <c r="E6777" s="27"/>
      <c r="F6777" s="27"/>
      <c r="G6777" s="1"/>
      <c r="H6777" s="1"/>
      <c r="I6777" s="1"/>
    </row>
    <row r="6778" spans="2:9">
      <c r="B6778" s="1"/>
      <c r="C6778" s="29"/>
      <c r="D6778" s="27"/>
      <c r="E6778" s="27"/>
      <c r="F6778" s="27"/>
      <c r="G6778" s="1"/>
      <c r="H6778" s="1"/>
      <c r="I6778" s="1"/>
    </row>
    <row r="6779" spans="2:9">
      <c r="B6779" s="1"/>
      <c r="C6779" s="29"/>
      <c r="D6779" s="27"/>
      <c r="E6779" s="27"/>
      <c r="F6779" s="27"/>
      <c r="G6779" s="1"/>
      <c r="H6779" s="1"/>
      <c r="I6779" s="1"/>
    </row>
    <row r="6780" spans="2:9">
      <c r="B6780" s="1"/>
      <c r="C6780" s="29"/>
      <c r="D6780" s="27"/>
      <c r="E6780" s="27"/>
      <c r="F6780" s="27"/>
      <c r="G6780" s="1"/>
      <c r="H6780" s="1"/>
      <c r="I6780" s="1"/>
    </row>
    <row r="6781" spans="2:9">
      <c r="B6781" s="1"/>
      <c r="C6781" s="29"/>
      <c r="D6781" s="27"/>
      <c r="E6781" s="27"/>
      <c r="F6781" s="27"/>
      <c r="G6781" s="1"/>
      <c r="H6781" s="1"/>
      <c r="I6781" s="1"/>
    </row>
    <row r="6782" spans="2:9">
      <c r="B6782" s="1"/>
      <c r="C6782" s="29"/>
      <c r="D6782" s="27"/>
      <c r="E6782" s="27"/>
      <c r="F6782" s="27"/>
      <c r="G6782" s="1"/>
      <c r="H6782" s="1"/>
      <c r="I6782" s="1"/>
    </row>
    <row r="6783" spans="2:9">
      <c r="B6783" s="1"/>
      <c r="C6783" s="29"/>
      <c r="D6783" s="27"/>
      <c r="E6783" s="27"/>
      <c r="F6783" s="27"/>
      <c r="G6783" s="1"/>
      <c r="H6783" s="1"/>
      <c r="I6783" s="1"/>
    </row>
    <row r="6784" spans="2:9">
      <c r="B6784" s="1"/>
      <c r="C6784" s="29"/>
      <c r="D6784" s="27"/>
      <c r="E6784" s="27"/>
      <c r="F6784" s="27"/>
      <c r="G6784" s="1"/>
      <c r="H6784" s="1"/>
      <c r="I6784" s="1"/>
    </row>
    <row r="6785" spans="2:9">
      <c r="B6785" s="1"/>
      <c r="C6785" s="29"/>
      <c r="D6785" s="27"/>
      <c r="E6785" s="27"/>
      <c r="F6785" s="27"/>
      <c r="G6785" s="1"/>
      <c r="H6785" s="1"/>
      <c r="I6785" s="1"/>
    </row>
    <row r="6786" spans="2:9">
      <c r="B6786" s="1"/>
      <c r="C6786" s="29"/>
      <c r="D6786" s="27"/>
      <c r="E6786" s="27"/>
      <c r="F6786" s="27"/>
      <c r="G6786" s="1"/>
      <c r="H6786" s="1"/>
      <c r="I6786" s="1"/>
    </row>
    <row r="6787" spans="2:9">
      <c r="B6787" s="1"/>
      <c r="C6787" s="29"/>
      <c r="D6787" s="27"/>
      <c r="E6787" s="27"/>
      <c r="F6787" s="27"/>
      <c r="G6787" s="1"/>
      <c r="H6787" s="1"/>
      <c r="I6787" s="1"/>
    </row>
    <row r="6788" spans="2:9">
      <c r="B6788" s="1"/>
      <c r="C6788" s="29"/>
      <c r="D6788" s="27"/>
      <c r="E6788" s="27"/>
      <c r="F6788" s="27"/>
      <c r="G6788" s="1"/>
      <c r="H6788" s="1"/>
      <c r="I6788" s="1"/>
    </row>
    <row r="6789" spans="2:9">
      <c r="B6789" s="1"/>
      <c r="C6789" s="29"/>
      <c r="D6789" s="27"/>
      <c r="E6789" s="27"/>
      <c r="F6789" s="27"/>
      <c r="G6789" s="1"/>
      <c r="H6789" s="1"/>
      <c r="I6789" s="1"/>
    </row>
    <row r="6790" spans="2:9">
      <c r="B6790" s="1"/>
      <c r="C6790" s="29"/>
      <c r="D6790" s="27"/>
      <c r="E6790" s="27"/>
      <c r="F6790" s="27"/>
      <c r="G6790" s="1"/>
      <c r="H6790" s="1"/>
      <c r="I6790" s="1"/>
    </row>
    <row r="6791" spans="2:9">
      <c r="B6791" s="1"/>
      <c r="C6791" s="29"/>
      <c r="D6791" s="27"/>
      <c r="E6791" s="27"/>
      <c r="F6791" s="27"/>
      <c r="G6791" s="1"/>
      <c r="H6791" s="1"/>
      <c r="I6791" s="1"/>
    </row>
    <row r="6792" spans="2:9">
      <c r="B6792" s="1"/>
      <c r="C6792" s="29"/>
      <c r="D6792" s="27"/>
      <c r="E6792" s="27"/>
      <c r="F6792" s="27"/>
      <c r="G6792" s="1"/>
      <c r="H6792" s="1"/>
      <c r="I6792" s="1"/>
    </row>
    <row r="6793" spans="2:9">
      <c r="B6793" s="1"/>
      <c r="C6793" s="29"/>
      <c r="D6793" s="27"/>
      <c r="E6793" s="27"/>
      <c r="F6793" s="27"/>
      <c r="G6793" s="1"/>
      <c r="H6793" s="1"/>
      <c r="I6793" s="1"/>
    </row>
    <row r="6794" spans="2:9">
      <c r="B6794" s="1"/>
      <c r="C6794" s="29"/>
      <c r="D6794" s="27"/>
      <c r="E6794" s="27"/>
      <c r="F6794" s="27"/>
      <c r="G6794" s="1"/>
      <c r="H6794" s="1"/>
      <c r="I6794" s="1"/>
    </row>
    <row r="6795" spans="2:9">
      <c r="B6795" s="1"/>
      <c r="C6795" s="29"/>
      <c r="D6795" s="27"/>
      <c r="E6795" s="27"/>
      <c r="F6795" s="27"/>
      <c r="G6795" s="1"/>
      <c r="H6795" s="1"/>
      <c r="I6795" s="1"/>
    </row>
    <row r="6796" spans="2:9">
      <c r="B6796" s="1"/>
      <c r="C6796" s="29"/>
      <c r="D6796" s="27"/>
      <c r="E6796" s="27"/>
      <c r="F6796" s="27"/>
      <c r="G6796" s="1"/>
      <c r="H6796" s="1"/>
      <c r="I6796" s="1"/>
    </row>
    <row r="6797" spans="2:9">
      <c r="B6797" s="1"/>
      <c r="C6797" s="29"/>
      <c r="D6797" s="27"/>
      <c r="E6797" s="27"/>
      <c r="F6797" s="27"/>
      <c r="G6797" s="1"/>
      <c r="H6797" s="1"/>
      <c r="I6797" s="1"/>
    </row>
    <row r="6798" spans="2:9">
      <c r="B6798" s="1"/>
      <c r="C6798" s="29"/>
      <c r="D6798" s="27"/>
      <c r="E6798" s="27"/>
      <c r="F6798" s="27"/>
      <c r="G6798" s="1"/>
      <c r="H6798" s="1"/>
      <c r="I6798" s="1"/>
    </row>
    <row r="6799" spans="2:9">
      <c r="B6799" s="1"/>
      <c r="C6799" s="29"/>
      <c r="D6799" s="27"/>
      <c r="E6799" s="27"/>
      <c r="F6799" s="27"/>
      <c r="G6799" s="1"/>
      <c r="H6799" s="1"/>
      <c r="I6799" s="1"/>
    </row>
    <row r="6800" spans="2:9">
      <c r="B6800" s="1"/>
      <c r="C6800" s="29"/>
      <c r="D6800" s="27"/>
      <c r="E6800" s="27"/>
      <c r="F6800" s="27"/>
      <c r="G6800" s="1"/>
      <c r="H6800" s="1"/>
      <c r="I6800" s="1"/>
    </row>
    <row r="6801" spans="2:9">
      <c r="B6801" s="1"/>
      <c r="C6801" s="29"/>
      <c r="D6801" s="27"/>
      <c r="E6801" s="27"/>
      <c r="F6801" s="27"/>
      <c r="G6801" s="1"/>
      <c r="H6801" s="1"/>
      <c r="I6801" s="1"/>
    </row>
    <row r="6802" spans="2:9">
      <c r="B6802" s="1"/>
      <c r="C6802" s="29"/>
      <c r="D6802" s="27"/>
      <c r="E6802" s="27"/>
      <c r="F6802" s="27"/>
      <c r="G6802" s="1"/>
      <c r="H6802" s="1"/>
      <c r="I6802" s="1"/>
    </row>
    <row r="6803" spans="2:9">
      <c r="B6803" s="1"/>
      <c r="C6803" s="29"/>
      <c r="D6803" s="27"/>
      <c r="E6803" s="27"/>
      <c r="F6803" s="27"/>
      <c r="G6803" s="1"/>
      <c r="H6803" s="1"/>
      <c r="I6803" s="1"/>
    </row>
    <row r="6804" spans="2:9">
      <c r="B6804" s="1"/>
      <c r="C6804" s="29"/>
      <c r="D6804" s="27"/>
      <c r="E6804" s="27"/>
      <c r="F6804" s="27"/>
      <c r="G6804" s="1"/>
      <c r="H6804" s="1"/>
      <c r="I6804" s="1"/>
    </row>
    <row r="6805" spans="2:9">
      <c r="B6805" s="1"/>
      <c r="C6805" s="29"/>
      <c r="D6805" s="27"/>
      <c r="E6805" s="27"/>
      <c r="F6805" s="27"/>
      <c r="G6805" s="1"/>
      <c r="H6805" s="1"/>
      <c r="I6805" s="1"/>
    </row>
    <row r="6806" spans="2:9">
      <c r="B6806" s="1"/>
      <c r="C6806" s="29"/>
      <c r="D6806" s="27"/>
      <c r="E6806" s="27"/>
      <c r="F6806" s="27"/>
      <c r="G6806" s="1"/>
      <c r="H6806" s="1"/>
      <c r="I6806" s="1"/>
    </row>
    <row r="6807" spans="2:9">
      <c r="B6807" s="1"/>
      <c r="C6807" s="29"/>
      <c r="D6807" s="27"/>
      <c r="E6807" s="27"/>
      <c r="F6807" s="27"/>
      <c r="G6807" s="1"/>
      <c r="H6807" s="1"/>
      <c r="I6807" s="1"/>
    </row>
    <row r="6808" spans="2:9">
      <c r="B6808" s="1"/>
      <c r="C6808" s="29"/>
      <c r="D6808" s="27"/>
      <c r="E6808" s="27"/>
      <c r="F6808" s="27"/>
      <c r="G6808" s="1"/>
      <c r="H6808" s="1"/>
      <c r="I6808" s="1"/>
    </row>
    <row r="6809" spans="2:9">
      <c r="B6809" s="1"/>
      <c r="C6809" s="29"/>
      <c r="D6809" s="27"/>
      <c r="E6809" s="27"/>
      <c r="F6809" s="27"/>
      <c r="G6809" s="1"/>
      <c r="H6809" s="1"/>
      <c r="I6809" s="1"/>
    </row>
    <row r="6810" spans="2:9">
      <c r="B6810" s="1"/>
      <c r="C6810" s="29"/>
      <c r="D6810" s="27"/>
      <c r="E6810" s="27"/>
      <c r="F6810" s="27"/>
      <c r="G6810" s="1"/>
      <c r="H6810" s="1"/>
      <c r="I6810" s="1"/>
    </row>
    <row r="6811" spans="2:9">
      <c r="B6811" s="1"/>
      <c r="C6811" s="29"/>
      <c r="D6811" s="27"/>
      <c r="E6811" s="27"/>
      <c r="F6811" s="27"/>
      <c r="G6811" s="1"/>
      <c r="H6811" s="1"/>
      <c r="I6811" s="1"/>
    </row>
    <row r="6812" spans="2:9">
      <c r="B6812" s="1"/>
      <c r="C6812" s="29"/>
      <c r="D6812" s="27"/>
      <c r="E6812" s="27"/>
      <c r="F6812" s="27"/>
      <c r="G6812" s="1"/>
      <c r="H6812" s="1"/>
      <c r="I6812" s="1"/>
    </row>
    <row r="6813" spans="2:9">
      <c r="B6813" s="1"/>
      <c r="C6813" s="29"/>
      <c r="D6813" s="27"/>
      <c r="E6813" s="27"/>
      <c r="F6813" s="27"/>
      <c r="G6813" s="1"/>
      <c r="H6813" s="1"/>
      <c r="I6813" s="1"/>
    </row>
    <row r="6814" spans="2:9">
      <c r="B6814" s="1"/>
      <c r="C6814" s="29"/>
      <c r="D6814" s="27"/>
      <c r="E6814" s="27"/>
      <c r="F6814" s="27"/>
      <c r="G6814" s="1"/>
      <c r="H6814" s="1"/>
      <c r="I6814" s="1"/>
    </row>
    <row r="6815" spans="2:9">
      <c r="B6815" s="1"/>
      <c r="C6815" s="29"/>
      <c r="D6815" s="27"/>
      <c r="E6815" s="27"/>
      <c r="F6815" s="27"/>
      <c r="G6815" s="1"/>
      <c r="H6815" s="1"/>
      <c r="I6815" s="1"/>
    </row>
    <row r="6816" spans="2:9">
      <c r="B6816" s="1"/>
      <c r="C6816" s="29"/>
      <c r="D6816" s="27"/>
      <c r="E6816" s="27"/>
      <c r="F6816" s="27"/>
      <c r="G6816" s="1"/>
      <c r="H6816" s="1"/>
      <c r="I6816" s="1"/>
    </row>
    <row r="6817" spans="2:9">
      <c r="B6817" s="1"/>
      <c r="C6817" s="29"/>
      <c r="D6817" s="27"/>
      <c r="E6817" s="27"/>
      <c r="F6817" s="27"/>
      <c r="G6817" s="1"/>
      <c r="H6817" s="1"/>
      <c r="I6817" s="1"/>
    </row>
    <row r="6818" spans="2:9">
      <c r="B6818" s="1"/>
      <c r="C6818" s="29"/>
      <c r="D6818" s="27"/>
      <c r="E6818" s="27"/>
      <c r="F6818" s="27"/>
      <c r="G6818" s="1"/>
      <c r="H6818" s="1"/>
      <c r="I6818" s="1"/>
    </row>
    <row r="6819" spans="2:9">
      <c r="B6819" s="1"/>
      <c r="C6819" s="29"/>
      <c r="D6819" s="27"/>
      <c r="E6819" s="27"/>
      <c r="F6819" s="27"/>
      <c r="G6819" s="1"/>
      <c r="H6819" s="1"/>
      <c r="I6819" s="1"/>
    </row>
    <row r="6820" spans="2:9">
      <c r="B6820" s="1"/>
      <c r="C6820" s="29"/>
      <c r="D6820" s="27"/>
      <c r="E6820" s="27"/>
      <c r="F6820" s="27"/>
      <c r="G6820" s="1"/>
      <c r="H6820" s="1"/>
      <c r="I6820" s="1"/>
    </row>
    <row r="6821" spans="2:9">
      <c r="B6821" s="1"/>
      <c r="C6821" s="29"/>
      <c r="D6821" s="27"/>
      <c r="E6821" s="27"/>
      <c r="F6821" s="27"/>
      <c r="G6821" s="1"/>
      <c r="H6821" s="1"/>
      <c r="I6821" s="1"/>
    </row>
    <row r="6822" spans="2:9">
      <c r="B6822" s="1"/>
      <c r="C6822" s="29"/>
      <c r="D6822" s="27"/>
      <c r="E6822" s="27"/>
      <c r="F6822" s="27"/>
      <c r="G6822" s="1"/>
      <c r="H6822" s="1"/>
      <c r="I6822" s="1"/>
    </row>
    <row r="6823" spans="2:9">
      <c r="B6823" s="1"/>
      <c r="C6823" s="29"/>
      <c r="D6823" s="27"/>
      <c r="E6823" s="27"/>
      <c r="F6823" s="27"/>
      <c r="G6823" s="1"/>
      <c r="H6823" s="1"/>
      <c r="I6823" s="1"/>
    </row>
    <row r="6824" spans="2:9">
      <c r="B6824" s="1"/>
      <c r="C6824" s="29"/>
      <c r="D6824" s="27"/>
      <c r="E6824" s="27"/>
      <c r="F6824" s="27"/>
      <c r="G6824" s="1"/>
      <c r="H6824" s="1"/>
      <c r="I6824" s="1"/>
    </row>
    <row r="6825" spans="2:9">
      <c r="B6825" s="1"/>
      <c r="C6825" s="29"/>
      <c r="D6825" s="27"/>
      <c r="E6825" s="27"/>
      <c r="F6825" s="27"/>
      <c r="G6825" s="1"/>
      <c r="H6825" s="1"/>
      <c r="I6825" s="1"/>
    </row>
    <row r="6826" spans="2:9">
      <c r="B6826" s="1"/>
      <c r="C6826" s="29"/>
      <c r="D6826" s="27"/>
      <c r="E6826" s="27"/>
      <c r="F6826" s="27"/>
      <c r="G6826" s="1"/>
      <c r="H6826" s="1"/>
      <c r="I6826" s="1"/>
    </row>
    <row r="6827" spans="2:9">
      <c r="B6827" s="1"/>
      <c r="C6827" s="29"/>
      <c r="D6827" s="27"/>
      <c r="E6827" s="27"/>
      <c r="F6827" s="27"/>
      <c r="G6827" s="1"/>
      <c r="H6827" s="1"/>
      <c r="I6827" s="1"/>
    </row>
    <row r="6828" spans="2:9">
      <c r="B6828" s="1"/>
      <c r="C6828" s="29"/>
      <c r="D6828" s="27"/>
      <c r="E6828" s="27"/>
      <c r="F6828" s="27"/>
      <c r="G6828" s="1"/>
      <c r="H6828" s="1"/>
      <c r="I6828" s="1"/>
    </row>
    <row r="6829" spans="2:9">
      <c r="B6829" s="1"/>
      <c r="C6829" s="29"/>
      <c r="D6829" s="27"/>
      <c r="E6829" s="27"/>
      <c r="F6829" s="27"/>
      <c r="G6829" s="1"/>
      <c r="H6829" s="1"/>
      <c r="I6829" s="1"/>
    </row>
    <row r="6830" spans="2:9">
      <c r="B6830" s="1"/>
      <c r="C6830" s="29"/>
      <c r="D6830" s="27"/>
      <c r="E6830" s="27"/>
      <c r="F6830" s="27"/>
      <c r="G6830" s="1"/>
      <c r="H6830" s="1"/>
      <c r="I6830" s="1"/>
    </row>
    <row r="6831" spans="2:9">
      <c r="B6831" s="1"/>
      <c r="C6831" s="29"/>
      <c r="D6831" s="27"/>
      <c r="E6831" s="27"/>
      <c r="F6831" s="27"/>
      <c r="G6831" s="1"/>
      <c r="H6831" s="1"/>
      <c r="I6831" s="1"/>
    </row>
    <row r="6832" spans="2:9">
      <c r="B6832" s="1"/>
      <c r="C6832" s="29"/>
      <c r="D6832" s="27"/>
      <c r="E6832" s="27"/>
      <c r="F6832" s="27"/>
      <c r="G6832" s="1"/>
      <c r="H6832" s="1"/>
      <c r="I6832" s="1"/>
    </row>
    <row r="6833" spans="2:9">
      <c r="B6833" s="1"/>
      <c r="C6833" s="29"/>
      <c r="D6833" s="27"/>
      <c r="E6833" s="27"/>
      <c r="F6833" s="27"/>
      <c r="G6833" s="1"/>
      <c r="H6833" s="1"/>
      <c r="I6833" s="1"/>
    </row>
    <row r="6834" spans="2:9">
      <c r="B6834" s="1"/>
      <c r="C6834" s="29"/>
      <c r="D6834" s="27"/>
      <c r="E6834" s="27"/>
      <c r="F6834" s="27"/>
      <c r="G6834" s="1"/>
      <c r="H6834" s="1"/>
      <c r="I6834" s="1"/>
    </row>
    <row r="6835" spans="2:9">
      <c r="B6835" s="1"/>
      <c r="C6835" s="29"/>
      <c r="D6835" s="27"/>
      <c r="E6835" s="27"/>
      <c r="F6835" s="27"/>
      <c r="G6835" s="1"/>
      <c r="H6835" s="1"/>
      <c r="I6835" s="1"/>
    </row>
    <row r="6836" spans="2:9">
      <c r="B6836" s="1"/>
      <c r="C6836" s="29"/>
      <c r="D6836" s="27"/>
      <c r="E6836" s="27"/>
      <c r="F6836" s="27"/>
      <c r="G6836" s="1"/>
      <c r="H6836" s="1"/>
      <c r="I6836" s="1"/>
    </row>
    <row r="6837" spans="2:9">
      <c r="B6837" s="1"/>
      <c r="C6837" s="29"/>
      <c r="D6837" s="27"/>
      <c r="E6837" s="27"/>
      <c r="F6837" s="27"/>
      <c r="G6837" s="1"/>
      <c r="H6837" s="1"/>
      <c r="I6837" s="1"/>
    </row>
    <row r="6838" spans="2:9">
      <c r="B6838" s="1"/>
      <c r="C6838" s="29"/>
      <c r="D6838" s="27"/>
      <c r="E6838" s="27"/>
      <c r="F6838" s="27"/>
      <c r="G6838" s="1"/>
      <c r="H6838" s="1"/>
      <c r="I6838" s="1"/>
    </row>
    <row r="6839" spans="2:9">
      <c r="B6839" s="1"/>
      <c r="C6839" s="29"/>
      <c r="D6839" s="27"/>
      <c r="E6839" s="27"/>
      <c r="F6839" s="27"/>
      <c r="G6839" s="1"/>
      <c r="H6839" s="1"/>
      <c r="I6839" s="1"/>
    </row>
    <row r="6840" spans="2:9">
      <c r="B6840" s="1"/>
      <c r="C6840" s="29"/>
      <c r="D6840" s="27"/>
      <c r="E6840" s="27"/>
      <c r="F6840" s="27"/>
      <c r="G6840" s="1"/>
      <c r="H6840" s="1"/>
      <c r="I6840" s="1"/>
    </row>
    <row r="6841" spans="2:9">
      <c r="B6841" s="1"/>
      <c r="C6841" s="29"/>
      <c r="D6841" s="27"/>
      <c r="E6841" s="27"/>
      <c r="F6841" s="27"/>
      <c r="G6841" s="1"/>
      <c r="H6841" s="1"/>
      <c r="I6841" s="1"/>
    </row>
    <row r="6842" spans="2:9">
      <c r="B6842" s="1"/>
      <c r="C6842" s="29"/>
      <c r="D6842" s="27"/>
      <c r="E6842" s="27"/>
      <c r="F6842" s="27"/>
      <c r="G6842" s="1"/>
      <c r="H6842" s="1"/>
      <c r="I6842" s="1"/>
    </row>
    <row r="6843" spans="2:9">
      <c r="B6843" s="1"/>
      <c r="C6843" s="29"/>
      <c r="D6843" s="27"/>
      <c r="E6843" s="27"/>
      <c r="F6843" s="27"/>
      <c r="G6843" s="1"/>
      <c r="H6843" s="1"/>
      <c r="I6843" s="1"/>
    </row>
    <row r="6844" spans="2:9">
      <c r="B6844" s="1"/>
      <c r="C6844" s="29"/>
      <c r="D6844" s="27"/>
      <c r="E6844" s="27"/>
      <c r="F6844" s="27"/>
      <c r="G6844" s="1"/>
      <c r="H6844" s="1"/>
      <c r="I6844" s="1"/>
    </row>
    <row r="6845" spans="2:9">
      <c r="B6845" s="1"/>
      <c r="C6845" s="29"/>
      <c r="D6845" s="27"/>
      <c r="E6845" s="27"/>
      <c r="F6845" s="27"/>
      <c r="G6845" s="1"/>
      <c r="H6845" s="1"/>
      <c r="I6845" s="1"/>
    </row>
    <row r="6846" spans="2:9">
      <c r="B6846" s="1"/>
      <c r="C6846" s="29"/>
      <c r="D6846" s="27"/>
      <c r="E6846" s="27"/>
      <c r="F6846" s="27"/>
      <c r="G6846" s="1"/>
      <c r="H6846" s="1"/>
      <c r="I6846" s="1"/>
    </row>
    <row r="6847" spans="2:9">
      <c r="B6847" s="1"/>
      <c r="C6847" s="29"/>
      <c r="D6847" s="27"/>
      <c r="E6847" s="27"/>
      <c r="F6847" s="27"/>
      <c r="G6847" s="1"/>
      <c r="H6847" s="1"/>
      <c r="I6847" s="1"/>
    </row>
    <row r="6848" spans="2:9">
      <c r="B6848" s="1"/>
      <c r="C6848" s="29"/>
      <c r="D6848" s="27"/>
      <c r="E6848" s="27"/>
      <c r="F6848" s="27"/>
      <c r="G6848" s="1"/>
      <c r="H6848" s="1"/>
      <c r="I6848" s="1"/>
    </row>
    <row r="6849" spans="2:9">
      <c r="B6849" s="1"/>
      <c r="C6849" s="29"/>
      <c r="D6849" s="27"/>
      <c r="E6849" s="27"/>
      <c r="F6849" s="27"/>
      <c r="G6849" s="1"/>
      <c r="H6849" s="1"/>
      <c r="I6849" s="1"/>
    </row>
    <row r="6850" spans="2:9">
      <c r="B6850" s="1"/>
      <c r="C6850" s="29"/>
      <c r="D6850" s="27"/>
      <c r="E6850" s="27"/>
      <c r="F6850" s="27"/>
      <c r="G6850" s="1"/>
      <c r="H6850" s="1"/>
      <c r="I6850" s="1"/>
    </row>
    <row r="6851" spans="2:9">
      <c r="B6851" s="1"/>
      <c r="C6851" s="29"/>
      <c r="D6851" s="27"/>
      <c r="E6851" s="27"/>
      <c r="F6851" s="27"/>
      <c r="G6851" s="1"/>
      <c r="H6851" s="1"/>
      <c r="I6851" s="1"/>
    </row>
    <row r="6852" spans="2:9">
      <c r="B6852" s="1"/>
      <c r="C6852" s="29"/>
      <c r="D6852" s="27"/>
      <c r="E6852" s="27"/>
      <c r="F6852" s="27"/>
      <c r="G6852" s="1"/>
      <c r="H6852" s="1"/>
      <c r="I6852" s="1"/>
    </row>
    <row r="6853" spans="2:9">
      <c r="B6853" s="1"/>
      <c r="C6853" s="29"/>
      <c r="D6853" s="27"/>
      <c r="E6853" s="27"/>
      <c r="F6853" s="27"/>
      <c r="G6853" s="1"/>
      <c r="H6853" s="1"/>
      <c r="I6853" s="1"/>
    </row>
    <row r="6854" spans="2:9">
      <c r="B6854" s="1"/>
      <c r="C6854" s="29"/>
      <c r="D6854" s="27"/>
      <c r="E6854" s="27"/>
      <c r="F6854" s="27"/>
      <c r="G6854" s="1"/>
      <c r="H6854" s="1"/>
      <c r="I6854" s="1"/>
    </row>
    <row r="6855" spans="2:9">
      <c r="B6855" s="1"/>
      <c r="C6855" s="29"/>
      <c r="D6855" s="27"/>
      <c r="E6855" s="27"/>
      <c r="F6855" s="27"/>
      <c r="G6855" s="1"/>
      <c r="H6855" s="1"/>
      <c r="I6855" s="1"/>
    </row>
    <row r="6856" spans="2:9">
      <c r="B6856" s="1"/>
      <c r="C6856" s="29"/>
      <c r="D6856" s="27"/>
      <c r="E6856" s="27"/>
      <c r="F6856" s="27"/>
      <c r="G6856" s="1"/>
      <c r="H6856" s="1"/>
      <c r="I6856" s="1"/>
    </row>
    <row r="6857" spans="2:9">
      <c r="B6857" s="1"/>
      <c r="C6857" s="29"/>
      <c r="D6857" s="27"/>
      <c r="E6857" s="27"/>
      <c r="F6857" s="27"/>
      <c r="G6857" s="1"/>
      <c r="H6857" s="1"/>
      <c r="I6857" s="1"/>
    </row>
    <row r="6858" spans="2:9">
      <c r="B6858" s="1"/>
      <c r="C6858" s="29"/>
      <c r="D6858" s="27"/>
      <c r="E6858" s="27"/>
      <c r="F6858" s="27"/>
      <c r="G6858" s="1"/>
      <c r="H6858" s="1"/>
      <c r="I6858" s="1"/>
    </row>
    <row r="6859" spans="2:9">
      <c r="B6859" s="1"/>
      <c r="C6859" s="29"/>
      <c r="D6859" s="27"/>
      <c r="E6859" s="27"/>
      <c r="F6859" s="27"/>
      <c r="G6859" s="1"/>
      <c r="H6859" s="1"/>
      <c r="I6859" s="1"/>
    </row>
    <row r="6860" spans="2:9">
      <c r="B6860" s="1"/>
      <c r="C6860" s="29"/>
      <c r="D6860" s="27"/>
      <c r="E6860" s="27"/>
      <c r="F6860" s="27"/>
      <c r="G6860" s="1"/>
      <c r="H6860" s="1"/>
      <c r="I6860" s="1"/>
    </row>
    <row r="6861" spans="2:9">
      <c r="B6861" s="1"/>
      <c r="C6861" s="29"/>
      <c r="D6861" s="27"/>
      <c r="E6861" s="27"/>
      <c r="F6861" s="27"/>
      <c r="G6861" s="1"/>
      <c r="H6861" s="1"/>
      <c r="I6861" s="1"/>
    </row>
    <row r="6862" spans="2:9">
      <c r="B6862" s="1"/>
      <c r="C6862" s="29"/>
      <c r="D6862" s="27"/>
      <c r="E6862" s="27"/>
      <c r="F6862" s="27"/>
      <c r="G6862" s="1"/>
      <c r="H6862" s="1"/>
      <c r="I6862" s="1"/>
    </row>
    <row r="6863" spans="2:9">
      <c r="B6863" s="1"/>
      <c r="C6863" s="29"/>
      <c r="D6863" s="27"/>
      <c r="E6863" s="27"/>
      <c r="F6863" s="27"/>
      <c r="G6863" s="1"/>
      <c r="H6863" s="1"/>
      <c r="I6863" s="1"/>
    </row>
    <row r="6864" spans="2:9">
      <c r="B6864" s="1"/>
      <c r="C6864" s="29"/>
      <c r="D6864" s="27"/>
      <c r="E6864" s="27"/>
      <c r="F6864" s="27"/>
      <c r="G6864" s="1"/>
      <c r="H6864" s="1"/>
      <c r="I6864" s="1"/>
    </row>
    <row r="6865" spans="2:9">
      <c r="B6865" s="1"/>
      <c r="C6865" s="29"/>
      <c r="D6865" s="27"/>
      <c r="E6865" s="27"/>
      <c r="F6865" s="27"/>
      <c r="G6865" s="1"/>
      <c r="H6865" s="1"/>
      <c r="I6865" s="1"/>
    </row>
    <row r="6866" spans="2:9">
      <c r="B6866" s="1"/>
      <c r="C6866" s="29"/>
      <c r="D6866" s="27"/>
      <c r="E6866" s="27"/>
      <c r="F6866" s="27"/>
      <c r="G6866" s="1"/>
      <c r="H6866" s="1"/>
      <c r="I6866" s="1"/>
    </row>
    <row r="6867" spans="2:9">
      <c r="B6867" s="1"/>
      <c r="C6867" s="29"/>
      <c r="D6867" s="27"/>
      <c r="E6867" s="27"/>
      <c r="F6867" s="27"/>
      <c r="G6867" s="1"/>
      <c r="H6867" s="1"/>
      <c r="I6867" s="1"/>
    </row>
    <row r="6868" spans="2:9">
      <c r="B6868" s="1"/>
      <c r="C6868" s="29"/>
      <c r="D6868" s="27"/>
      <c r="E6868" s="27"/>
      <c r="F6868" s="27"/>
      <c r="G6868" s="1"/>
      <c r="H6868" s="1"/>
      <c r="I6868" s="1"/>
    </row>
    <row r="6869" spans="2:9">
      <c r="B6869" s="1"/>
      <c r="C6869" s="29"/>
      <c r="D6869" s="27"/>
      <c r="E6869" s="27"/>
      <c r="F6869" s="27"/>
      <c r="G6869" s="1"/>
      <c r="H6869" s="1"/>
      <c r="I6869" s="1"/>
    </row>
    <row r="6870" spans="2:9">
      <c r="B6870" s="1"/>
      <c r="C6870" s="29"/>
      <c r="D6870" s="27"/>
      <c r="E6870" s="27"/>
      <c r="F6870" s="27"/>
      <c r="G6870" s="1"/>
      <c r="H6870" s="1"/>
      <c r="I6870" s="1"/>
    </row>
    <row r="6871" spans="2:9">
      <c r="B6871" s="1"/>
      <c r="C6871" s="29"/>
      <c r="D6871" s="27"/>
      <c r="E6871" s="27"/>
      <c r="F6871" s="27"/>
      <c r="G6871" s="1"/>
      <c r="H6871" s="1"/>
      <c r="I6871" s="1"/>
    </row>
    <row r="6872" spans="2:9">
      <c r="B6872" s="1"/>
      <c r="C6872" s="29"/>
      <c r="D6872" s="27"/>
      <c r="E6872" s="27"/>
      <c r="F6872" s="27"/>
      <c r="G6872" s="1"/>
      <c r="H6872" s="1"/>
      <c r="I6872" s="1"/>
    </row>
    <row r="6873" spans="2:9">
      <c r="B6873" s="1"/>
      <c r="C6873" s="29"/>
      <c r="D6873" s="27"/>
      <c r="E6873" s="27"/>
      <c r="F6873" s="27"/>
      <c r="G6873" s="1"/>
      <c r="H6873" s="1"/>
      <c r="I6873" s="1"/>
    </row>
    <row r="6874" spans="2:9">
      <c r="B6874" s="1"/>
      <c r="C6874" s="29"/>
      <c r="D6874" s="27"/>
      <c r="E6874" s="27"/>
      <c r="F6874" s="27"/>
      <c r="G6874" s="1"/>
      <c r="H6874" s="1"/>
      <c r="I6874" s="1"/>
    </row>
    <row r="6875" spans="2:9">
      <c r="B6875" s="1"/>
      <c r="C6875" s="29"/>
      <c r="D6875" s="27"/>
      <c r="E6875" s="27"/>
      <c r="F6875" s="27"/>
      <c r="G6875" s="1"/>
      <c r="H6875" s="1"/>
      <c r="I6875" s="1"/>
    </row>
    <row r="6876" spans="2:9">
      <c r="B6876" s="1"/>
      <c r="C6876" s="29"/>
      <c r="D6876" s="27"/>
      <c r="E6876" s="27"/>
      <c r="F6876" s="27"/>
      <c r="G6876" s="1"/>
      <c r="H6876" s="1"/>
      <c r="I6876" s="1"/>
    </row>
    <row r="6877" spans="2:9">
      <c r="B6877" s="1"/>
      <c r="C6877" s="29"/>
      <c r="D6877" s="27"/>
      <c r="E6877" s="27"/>
      <c r="F6877" s="27"/>
      <c r="G6877" s="1"/>
      <c r="H6877" s="1"/>
      <c r="I6877" s="1"/>
    </row>
    <row r="6878" spans="2:9">
      <c r="B6878" s="1"/>
      <c r="C6878" s="29"/>
      <c r="D6878" s="27"/>
      <c r="E6878" s="27"/>
      <c r="F6878" s="27"/>
      <c r="G6878" s="1"/>
      <c r="H6878" s="1"/>
      <c r="I6878" s="1"/>
    </row>
    <row r="6879" spans="2:9">
      <c r="B6879" s="1"/>
      <c r="C6879" s="29"/>
      <c r="D6879" s="27"/>
      <c r="E6879" s="27"/>
      <c r="F6879" s="27"/>
      <c r="G6879" s="1"/>
      <c r="H6879" s="1"/>
      <c r="I6879" s="1"/>
    </row>
    <row r="6880" spans="2:9">
      <c r="B6880" s="1"/>
      <c r="C6880" s="29"/>
      <c r="D6880" s="27"/>
      <c r="E6880" s="27"/>
      <c r="F6880" s="27"/>
      <c r="G6880" s="1"/>
      <c r="H6880" s="1"/>
      <c r="I6880" s="1"/>
    </row>
    <row r="6881" spans="2:9">
      <c r="B6881" s="1"/>
      <c r="C6881" s="29"/>
      <c r="D6881" s="27"/>
      <c r="E6881" s="27"/>
      <c r="F6881" s="27"/>
      <c r="G6881" s="1"/>
      <c r="H6881" s="1"/>
      <c r="I6881" s="1"/>
    </row>
    <row r="6882" spans="2:9">
      <c r="B6882" s="1"/>
      <c r="C6882" s="29"/>
      <c r="D6882" s="27"/>
      <c r="E6882" s="27"/>
      <c r="F6882" s="27"/>
      <c r="G6882" s="1"/>
      <c r="H6882" s="1"/>
      <c r="I6882" s="1"/>
    </row>
    <row r="6883" spans="2:9">
      <c r="B6883" s="1"/>
      <c r="C6883" s="29"/>
      <c r="D6883" s="27"/>
      <c r="E6883" s="27"/>
      <c r="F6883" s="27"/>
      <c r="G6883" s="1"/>
      <c r="H6883" s="1"/>
      <c r="I6883" s="1"/>
    </row>
    <row r="6884" spans="2:9">
      <c r="B6884" s="1"/>
      <c r="C6884" s="29"/>
      <c r="D6884" s="27"/>
      <c r="E6884" s="27"/>
      <c r="F6884" s="27"/>
      <c r="G6884" s="1"/>
      <c r="H6884" s="1"/>
      <c r="I6884" s="1"/>
    </row>
    <row r="6885" spans="2:9">
      <c r="B6885" s="1"/>
      <c r="C6885" s="29"/>
      <c r="D6885" s="27"/>
      <c r="E6885" s="27"/>
      <c r="F6885" s="27"/>
      <c r="G6885" s="1"/>
      <c r="H6885" s="1"/>
      <c r="I6885" s="1"/>
    </row>
    <row r="6886" spans="2:9">
      <c r="B6886" s="1"/>
      <c r="C6886" s="29"/>
      <c r="D6886" s="27"/>
      <c r="E6886" s="27"/>
      <c r="F6886" s="27"/>
      <c r="G6886" s="1"/>
      <c r="H6886" s="1"/>
      <c r="I6886" s="1"/>
    </row>
    <row r="6887" spans="2:9">
      <c r="B6887" s="1"/>
      <c r="C6887" s="29"/>
      <c r="D6887" s="27"/>
      <c r="E6887" s="27"/>
      <c r="F6887" s="27"/>
      <c r="G6887" s="1"/>
      <c r="H6887" s="1"/>
      <c r="I6887" s="1"/>
    </row>
    <row r="6888" spans="2:9">
      <c r="B6888" s="1"/>
      <c r="C6888" s="29"/>
      <c r="D6888" s="27"/>
      <c r="E6888" s="27"/>
      <c r="F6888" s="27"/>
      <c r="G6888" s="1"/>
      <c r="H6888" s="1"/>
      <c r="I6888" s="1"/>
    </row>
    <row r="6889" spans="2:9">
      <c r="B6889" s="1"/>
      <c r="C6889" s="29"/>
      <c r="D6889" s="27"/>
      <c r="E6889" s="27"/>
      <c r="F6889" s="27"/>
      <c r="G6889" s="1"/>
      <c r="H6889" s="1"/>
      <c r="I6889" s="1"/>
    </row>
    <row r="6890" spans="2:9">
      <c r="B6890" s="1"/>
      <c r="C6890" s="29"/>
      <c r="D6890" s="27"/>
      <c r="E6890" s="27"/>
      <c r="F6890" s="27"/>
      <c r="G6890" s="1"/>
      <c r="H6890" s="1"/>
      <c r="I6890" s="1"/>
    </row>
    <row r="6891" spans="2:9">
      <c r="B6891" s="1"/>
      <c r="C6891" s="29"/>
      <c r="D6891" s="27"/>
      <c r="E6891" s="27"/>
      <c r="F6891" s="27"/>
      <c r="G6891" s="1"/>
      <c r="H6891" s="1"/>
      <c r="I6891" s="1"/>
    </row>
    <row r="6892" spans="2:9">
      <c r="B6892" s="1"/>
      <c r="C6892" s="29"/>
      <c r="D6892" s="27"/>
      <c r="E6892" s="27"/>
      <c r="F6892" s="27"/>
      <c r="G6892" s="1"/>
      <c r="H6892" s="1"/>
      <c r="I6892" s="1"/>
    </row>
    <row r="6893" spans="2:9">
      <c r="B6893" s="1"/>
      <c r="C6893" s="29"/>
      <c r="D6893" s="27"/>
      <c r="E6893" s="27"/>
      <c r="F6893" s="27"/>
      <c r="G6893" s="1"/>
      <c r="H6893" s="1"/>
      <c r="I6893" s="1"/>
    </row>
    <row r="6894" spans="2:9">
      <c r="B6894" s="1"/>
      <c r="C6894" s="29"/>
      <c r="D6894" s="27"/>
      <c r="E6894" s="27"/>
      <c r="F6894" s="27"/>
      <c r="G6894" s="1"/>
      <c r="H6894" s="1"/>
      <c r="I6894" s="1"/>
    </row>
    <row r="6895" spans="2:9">
      <c r="B6895" s="1"/>
      <c r="C6895" s="29"/>
      <c r="D6895" s="27"/>
      <c r="E6895" s="27"/>
      <c r="F6895" s="27"/>
      <c r="G6895" s="1"/>
      <c r="H6895" s="1"/>
      <c r="I6895" s="1"/>
    </row>
    <row r="6896" spans="2:9">
      <c r="B6896" s="1"/>
      <c r="C6896" s="29"/>
      <c r="D6896" s="27"/>
      <c r="E6896" s="27"/>
      <c r="F6896" s="27"/>
      <c r="G6896" s="1"/>
      <c r="H6896" s="1"/>
      <c r="I6896" s="1"/>
    </row>
    <row r="6897" spans="2:9">
      <c r="B6897" s="1"/>
      <c r="C6897" s="29"/>
      <c r="D6897" s="27"/>
      <c r="E6897" s="27"/>
      <c r="F6897" s="27"/>
      <c r="G6897" s="1"/>
      <c r="H6897" s="1"/>
      <c r="I6897" s="1"/>
    </row>
    <row r="6898" spans="2:9">
      <c r="B6898" s="1"/>
      <c r="C6898" s="29"/>
      <c r="D6898" s="27"/>
      <c r="E6898" s="27"/>
      <c r="F6898" s="27"/>
      <c r="G6898" s="1"/>
      <c r="H6898" s="1"/>
      <c r="I6898" s="1"/>
    </row>
    <row r="6899" spans="2:9">
      <c r="B6899" s="1"/>
      <c r="C6899" s="29"/>
      <c r="D6899" s="27"/>
      <c r="E6899" s="27"/>
      <c r="F6899" s="27"/>
      <c r="G6899" s="1"/>
      <c r="H6899" s="1"/>
      <c r="I6899" s="1"/>
    </row>
    <row r="6900" spans="2:9">
      <c r="B6900" s="1"/>
      <c r="C6900" s="29"/>
      <c r="D6900" s="27"/>
      <c r="E6900" s="27"/>
      <c r="F6900" s="27"/>
      <c r="G6900" s="1"/>
      <c r="H6900" s="1"/>
      <c r="I6900" s="1"/>
    </row>
    <row r="6901" spans="2:9">
      <c r="B6901" s="1"/>
      <c r="C6901" s="29"/>
      <c r="D6901" s="27"/>
      <c r="E6901" s="27"/>
      <c r="F6901" s="27"/>
      <c r="G6901" s="1"/>
      <c r="H6901" s="1"/>
      <c r="I6901" s="1"/>
    </row>
    <row r="6902" spans="2:9">
      <c r="B6902" s="1"/>
      <c r="C6902" s="29"/>
      <c r="D6902" s="27"/>
      <c r="E6902" s="27"/>
      <c r="F6902" s="27"/>
      <c r="G6902" s="1"/>
      <c r="H6902" s="1"/>
      <c r="I6902" s="1"/>
    </row>
    <row r="6903" spans="2:9">
      <c r="B6903" s="1"/>
      <c r="C6903" s="29"/>
      <c r="D6903" s="27"/>
      <c r="E6903" s="27"/>
      <c r="F6903" s="27"/>
      <c r="G6903" s="1"/>
      <c r="H6903" s="1"/>
      <c r="I6903" s="1"/>
    </row>
    <row r="6904" spans="2:9">
      <c r="B6904" s="1"/>
      <c r="C6904" s="29"/>
      <c r="D6904" s="27"/>
      <c r="E6904" s="27"/>
      <c r="F6904" s="27"/>
      <c r="G6904" s="1"/>
      <c r="H6904" s="1"/>
      <c r="I6904" s="1"/>
    </row>
    <row r="6905" spans="2:9">
      <c r="B6905" s="1"/>
      <c r="C6905" s="29"/>
      <c r="D6905" s="27"/>
      <c r="E6905" s="27"/>
      <c r="F6905" s="27"/>
      <c r="G6905" s="1"/>
      <c r="H6905" s="1"/>
      <c r="I6905" s="1"/>
    </row>
    <row r="6906" spans="2:9">
      <c r="B6906" s="1"/>
      <c r="C6906" s="29"/>
      <c r="D6906" s="27"/>
      <c r="E6906" s="27"/>
      <c r="F6906" s="27"/>
      <c r="G6906" s="1"/>
      <c r="H6906" s="1"/>
      <c r="I6906" s="1"/>
    </row>
    <row r="6907" spans="2:9">
      <c r="B6907" s="1"/>
      <c r="C6907" s="29"/>
      <c r="D6907" s="27"/>
      <c r="E6907" s="27"/>
      <c r="F6907" s="27"/>
      <c r="G6907" s="1"/>
      <c r="H6907" s="1"/>
      <c r="I6907" s="1"/>
    </row>
    <row r="6908" spans="2:9">
      <c r="B6908" s="1"/>
      <c r="C6908" s="29"/>
      <c r="D6908" s="27"/>
      <c r="E6908" s="27"/>
      <c r="F6908" s="27"/>
      <c r="G6908" s="1"/>
      <c r="H6908" s="1"/>
      <c r="I6908" s="1"/>
    </row>
    <row r="6909" spans="2:9">
      <c r="B6909" s="1"/>
      <c r="C6909" s="29"/>
      <c r="D6909" s="27"/>
      <c r="E6909" s="27"/>
      <c r="F6909" s="27"/>
      <c r="G6909" s="1"/>
      <c r="H6909" s="1"/>
      <c r="I6909" s="1"/>
    </row>
    <row r="6910" spans="2:9">
      <c r="B6910" s="1"/>
      <c r="C6910" s="29"/>
      <c r="D6910" s="27"/>
      <c r="E6910" s="27"/>
      <c r="F6910" s="27"/>
      <c r="G6910" s="1"/>
      <c r="H6910" s="1"/>
      <c r="I6910" s="1"/>
    </row>
    <row r="6911" spans="2:9">
      <c r="B6911" s="1"/>
      <c r="C6911" s="29"/>
      <c r="D6911" s="27"/>
      <c r="E6911" s="27"/>
      <c r="F6911" s="27"/>
      <c r="G6911" s="1"/>
      <c r="H6911" s="1"/>
      <c r="I6911" s="1"/>
    </row>
    <row r="6912" spans="2:9">
      <c r="B6912" s="1"/>
      <c r="C6912" s="29"/>
      <c r="D6912" s="27"/>
      <c r="E6912" s="27"/>
      <c r="F6912" s="27"/>
      <c r="G6912" s="1"/>
      <c r="H6912" s="1"/>
      <c r="I6912" s="1"/>
    </row>
    <row r="6913" spans="2:9">
      <c r="B6913" s="1"/>
      <c r="C6913" s="29"/>
      <c r="D6913" s="27"/>
      <c r="E6913" s="27"/>
      <c r="F6913" s="27"/>
      <c r="G6913" s="1"/>
      <c r="H6913" s="1"/>
      <c r="I6913" s="1"/>
    </row>
    <row r="6914" spans="2:9">
      <c r="B6914" s="1"/>
      <c r="C6914" s="29"/>
      <c r="D6914" s="27"/>
      <c r="E6914" s="27"/>
      <c r="F6914" s="27"/>
      <c r="G6914" s="1"/>
      <c r="H6914" s="1"/>
      <c r="I6914" s="1"/>
    </row>
    <row r="6915" spans="2:9">
      <c r="B6915" s="1"/>
      <c r="C6915" s="29"/>
      <c r="D6915" s="27"/>
      <c r="E6915" s="27"/>
      <c r="F6915" s="27"/>
      <c r="G6915" s="1"/>
      <c r="H6915" s="1"/>
      <c r="I6915" s="1"/>
    </row>
    <row r="6916" spans="2:9">
      <c r="B6916" s="1"/>
      <c r="C6916" s="29"/>
      <c r="D6916" s="27"/>
      <c r="E6916" s="27"/>
      <c r="F6916" s="27"/>
      <c r="G6916" s="1"/>
      <c r="H6916" s="1"/>
      <c r="I6916" s="1"/>
    </row>
    <row r="6917" spans="2:9">
      <c r="B6917" s="1"/>
      <c r="C6917" s="29"/>
      <c r="D6917" s="27"/>
      <c r="E6917" s="27"/>
      <c r="F6917" s="27"/>
      <c r="G6917" s="1"/>
      <c r="H6917" s="1"/>
      <c r="I6917" s="1"/>
    </row>
    <row r="6918" spans="2:9">
      <c r="B6918" s="1"/>
      <c r="C6918" s="29"/>
      <c r="D6918" s="27"/>
      <c r="E6918" s="27"/>
      <c r="F6918" s="27"/>
      <c r="G6918" s="1"/>
      <c r="H6918" s="1"/>
      <c r="I6918" s="1"/>
    </row>
    <row r="6919" spans="2:9">
      <c r="B6919" s="1"/>
      <c r="C6919" s="29"/>
      <c r="D6919" s="27"/>
      <c r="E6919" s="27"/>
      <c r="F6919" s="27"/>
      <c r="G6919" s="1"/>
      <c r="H6919" s="1"/>
      <c r="I6919" s="1"/>
    </row>
    <row r="6920" spans="2:9">
      <c r="B6920" s="1"/>
      <c r="C6920" s="29"/>
      <c r="D6920" s="27"/>
      <c r="E6920" s="27"/>
      <c r="F6920" s="27"/>
      <c r="G6920" s="1"/>
      <c r="H6920" s="1"/>
      <c r="I6920" s="1"/>
    </row>
    <row r="6921" spans="2:9">
      <c r="B6921" s="1"/>
      <c r="C6921" s="29"/>
      <c r="D6921" s="27"/>
      <c r="E6921" s="27"/>
      <c r="F6921" s="27"/>
      <c r="G6921" s="1"/>
      <c r="H6921" s="1"/>
      <c r="I6921" s="1"/>
    </row>
    <row r="6922" spans="2:9">
      <c r="B6922" s="1"/>
      <c r="C6922" s="29"/>
      <c r="D6922" s="27"/>
      <c r="E6922" s="27"/>
      <c r="F6922" s="27"/>
      <c r="G6922" s="1"/>
      <c r="H6922" s="1"/>
      <c r="I6922" s="1"/>
    </row>
    <row r="6923" spans="2:9">
      <c r="B6923" s="1"/>
      <c r="C6923" s="29"/>
      <c r="D6923" s="27"/>
      <c r="E6923" s="27"/>
      <c r="F6923" s="27"/>
      <c r="G6923" s="1"/>
      <c r="H6923" s="1"/>
      <c r="I6923" s="1"/>
    </row>
    <row r="6924" spans="2:9">
      <c r="B6924" s="1"/>
      <c r="C6924" s="29"/>
      <c r="D6924" s="27"/>
      <c r="E6924" s="27"/>
      <c r="F6924" s="27"/>
      <c r="G6924" s="1"/>
      <c r="H6924" s="1"/>
      <c r="I6924" s="1"/>
    </row>
    <row r="6925" spans="2:9">
      <c r="B6925" s="1"/>
      <c r="C6925" s="29"/>
      <c r="D6925" s="27"/>
      <c r="E6925" s="27"/>
      <c r="F6925" s="27"/>
      <c r="G6925" s="1"/>
      <c r="H6925" s="1"/>
      <c r="I6925" s="1"/>
    </row>
    <row r="6926" spans="2:9">
      <c r="B6926" s="1"/>
      <c r="C6926" s="29"/>
      <c r="D6926" s="27"/>
      <c r="E6926" s="27"/>
      <c r="F6926" s="27"/>
      <c r="G6926" s="1"/>
      <c r="H6926" s="1"/>
      <c r="I6926" s="1"/>
    </row>
    <row r="6927" spans="2:9">
      <c r="B6927" s="1"/>
      <c r="C6927" s="29"/>
      <c r="D6927" s="27"/>
      <c r="E6927" s="27"/>
      <c r="F6927" s="27"/>
      <c r="G6927" s="1"/>
      <c r="H6927" s="1"/>
      <c r="I6927" s="1"/>
    </row>
    <row r="6928" spans="2:9">
      <c r="B6928" s="1"/>
      <c r="C6928" s="29"/>
      <c r="D6928" s="27"/>
      <c r="E6928" s="27"/>
      <c r="F6928" s="27"/>
      <c r="G6928" s="1"/>
      <c r="H6928" s="1"/>
      <c r="I6928" s="1"/>
    </row>
    <row r="6929" spans="2:9">
      <c r="B6929" s="1"/>
      <c r="C6929" s="29"/>
      <c r="D6929" s="27"/>
      <c r="E6929" s="27"/>
      <c r="F6929" s="27"/>
      <c r="G6929" s="1"/>
      <c r="H6929" s="1"/>
      <c r="I6929" s="1"/>
    </row>
    <row r="6930" spans="2:9">
      <c r="B6930" s="1"/>
      <c r="C6930" s="29"/>
      <c r="D6930" s="27"/>
      <c r="E6930" s="27"/>
      <c r="F6930" s="27"/>
      <c r="G6930" s="1"/>
      <c r="H6930" s="1"/>
      <c r="I6930" s="1"/>
    </row>
    <row r="6931" spans="2:9">
      <c r="B6931" s="1"/>
      <c r="C6931" s="29"/>
      <c r="D6931" s="27"/>
      <c r="E6931" s="27"/>
      <c r="F6931" s="27"/>
      <c r="G6931" s="1"/>
      <c r="H6931" s="1"/>
      <c r="I6931" s="1"/>
    </row>
    <row r="6932" spans="2:9">
      <c r="B6932" s="1"/>
      <c r="C6932" s="29"/>
      <c r="D6932" s="27"/>
      <c r="E6932" s="27"/>
      <c r="F6932" s="27"/>
      <c r="G6932" s="1"/>
      <c r="H6932" s="1"/>
      <c r="I6932" s="1"/>
    </row>
    <row r="6933" spans="2:9">
      <c r="B6933" s="1"/>
      <c r="C6933" s="29"/>
      <c r="D6933" s="27"/>
      <c r="E6933" s="27"/>
      <c r="F6933" s="27"/>
      <c r="G6933" s="1"/>
      <c r="H6933" s="1"/>
      <c r="I6933" s="1"/>
    </row>
    <row r="6934" spans="2:9">
      <c r="B6934" s="1"/>
      <c r="C6934" s="29"/>
      <c r="D6934" s="27"/>
      <c r="E6934" s="27"/>
      <c r="F6934" s="27"/>
      <c r="G6934" s="1"/>
      <c r="H6934" s="1"/>
      <c r="I6934" s="1"/>
    </row>
    <row r="6935" spans="2:9">
      <c r="B6935" s="1"/>
      <c r="C6935" s="29"/>
      <c r="D6935" s="27"/>
      <c r="E6935" s="27"/>
      <c r="F6935" s="27"/>
      <c r="G6935" s="1"/>
      <c r="H6935" s="1"/>
      <c r="I6935" s="1"/>
    </row>
    <row r="6936" spans="2:9">
      <c r="B6936" s="1"/>
      <c r="C6936" s="29"/>
      <c r="D6936" s="27"/>
      <c r="E6936" s="27"/>
      <c r="F6936" s="27"/>
      <c r="G6936" s="1"/>
      <c r="H6936" s="1"/>
      <c r="I6936" s="1"/>
    </row>
    <row r="6937" spans="2:9">
      <c r="B6937" s="1"/>
      <c r="C6937" s="29"/>
      <c r="D6937" s="27"/>
      <c r="E6937" s="27"/>
      <c r="F6937" s="27"/>
      <c r="G6937" s="1"/>
      <c r="H6937" s="1"/>
      <c r="I6937" s="1"/>
    </row>
    <row r="6938" spans="2:9">
      <c r="B6938" s="1"/>
      <c r="C6938" s="29"/>
      <c r="D6938" s="27"/>
      <c r="E6938" s="27"/>
      <c r="F6938" s="27"/>
      <c r="G6938" s="1"/>
      <c r="H6938" s="1"/>
      <c r="I6938" s="1"/>
    </row>
    <row r="6939" spans="2:9">
      <c r="B6939" s="1"/>
      <c r="C6939" s="29"/>
      <c r="D6939" s="27"/>
      <c r="E6939" s="27"/>
      <c r="F6939" s="27"/>
      <c r="G6939" s="1"/>
      <c r="H6939" s="1"/>
      <c r="I6939" s="1"/>
    </row>
    <row r="6940" spans="2:9">
      <c r="B6940" s="1"/>
      <c r="C6940" s="29"/>
      <c r="D6940" s="27"/>
      <c r="E6940" s="27"/>
      <c r="F6940" s="27"/>
      <c r="G6940" s="1"/>
      <c r="H6940" s="1"/>
      <c r="I6940" s="1"/>
    </row>
    <row r="6941" spans="2:9">
      <c r="B6941" s="1"/>
      <c r="C6941" s="29"/>
      <c r="D6941" s="27"/>
      <c r="E6941" s="27"/>
      <c r="F6941" s="27"/>
      <c r="G6941" s="1"/>
      <c r="H6941" s="1"/>
      <c r="I6941" s="1"/>
    </row>
    <row r="6942" spans="2:9">
      <c r="B6942" s="1"/>
      <c r="C6942" s="29"/>
      <c r="D6942" s="27"/>
      <c r="E6942" s="27"/>
      <c r="F6942" s="27"/>
      <c r="G6942" s="1"/>
      <c r="H6942" s="1"/>
      <c r="I6942" s="1"/>
    </row>
    <row r="6943" spans="2:9">
      <c r="B6943" s="1"/>
      <c r="C6943" s="29"/>
      <c r="D6943" s="27"/>
      <c r="E6943" s="27"/>
      <c r="F6943" s="27"/>
      <c r="G6943" s="1"/>
      <c r="H6943" s="1"/>
      <c r="I6943" s="1"/>
    </row>
    <row r="6944" spans="2:9">
      <c r="B6944" s="1"/>
      <c r="C6944" s="29"/>
      <c r="D6944" s="27"/>
      <c r="E6944" s="27"/>
      <c r="F6944" s="27"/>
      <c r="G6944" s="1"/>
      <c r="H6944" s="1"/>
      <c r="I6944" s="1"/>
    </row>
    <row r="6945" spans="2:9">
      <c r="B6945" s="1"/>
      <c r="C6945" s="29"/>
      <c r="D6945" s="27"/>
      <c r="E6945" s="27"/>
      <c r="F6945" s="27"/>
      <c r="G6945" s="1"/>
      <c r="H6945" s="1"/>
      <c r="I6945" s="1"/>
    </row>
    <row r="6946" spans="2:9">
      <c r="B6946" s="1"/>
      <c r="C6946" s="29"/>
      <c r="D6946" s="27"/>
      <c r="E6946" s="27"/>
      <c r="F6946" s="27"/>
      <c r="G6946" s="1"/>
      <c r="H6946" s="1"/>
      <c r="I6946" s="1"/>
    </row>
    <row r="6947" spans="2:9">
      <c r="B6947" s="1"/>
      <c r="C6947" s="29"/>
      <c r="D6947" s="27"/>
      <c r="E6947" s="27"/>
      <c r="F6947" s="27"/>
      <c r="G6947" s="1"/>
      <c r="H6947" s="1"/>
      <c r="I6947" s="1"/>
    </row>
    <row r="6948" spans="2:9">
      <c r="B6948" s="1"/>
      <c r="C6948" s="29"/>
      <c r="D6948" s="27"/>
      <c r="E6948" s="27"/>
      <c r="F6948" s="27"/>
      <c r="G6948" s="1"/>
      <c r="H6948" s="1"/>
      <c r="I6948" s="1"/>
    </row>
    <row r="6949" spans="2:9">
      <c r="B6949" s="1"/>
      <c r="C6949" s="29"/>
      <c r="D6949" s="27"/>
      <c r="E6949" s="27"/>
      <c r="F6949" s="27"/>
      <c r="G6949" s="1"/>
      <c r="H6949" s="1"/>
      <c r="I6949" s="1"/>
    </row>
    <row r="6950" spans="2:9">
      <c r="B6950" s="1"/>
      <c r="C6950" s="29"/>
      <c r="D6950" s="27"/>
      <c r="E6950" s="27"/>
      <c r="F6950" s="27"/>
      <c r="G6950" s="1"/>
      <c r="H6950" s="1"/>
      <c r="I6950" s="1"/>
    </row>
    <row r="6951" spans="2:9">
      <c r="B6951" s="1"/>
      <c r="C6951" s="29"/>
      <c r="D6951" s="27"/>
      <c r="E6951" s="27"/>
      <c r="F6951" s="27"/>
      <c r="G6951" s="1"/>
      <c r="H6951" s="1"/>
      <c r="I6951" s="1"/>
    </row>
    <row r="6952" spans="2:9">
      <c r="B6952" s="1"/>
      <c r="C6952" s="29"/>
      <c r="D6952" s="27"/>
      <c r="E6952" s="27"/>
      <c r="F6952" s="27"/>
      <c r="G6952" s="1"/>
      <c r="H6952" s="1"/>
      <c r="I6952" s="1"/>
    </row>
    <row r="6953" spans="2:9">
      <c r="B6953" s="1"/>
      <c r="C6953" s="29"/>
      <c r="D6953" s="27"/>
      <c r="E6953" s="27"/>
      <c r="F6953" s="27"/>
      <c r="G6953" s="1"/>
      <c r="H6953" s="1"/>
      <c r="I6953" s="1"/>
    </row>
    <row r="6954" spans="2:9">
      <c r="B6954" s="1"/>
      <c r="C6954" s="29"/>
      <c r="D6954" s="27"/>
      <c r="E6954" s="27"/>
      <c r="F6954" s="27"/>
      <c r="G6954" s="1"/>
      <c r="H6954" s="1"/>
      <c r="I6954" s="1"/>
    </row>
    <row r="6955" spans="2:9">
      <c r="B6955" s="1"/>
      <c r="C6955" s="29"/>
      <c r="D6955" s="27"/>
      <c r="E6955" s="27"/>
      <c r="F6955" s="27"/>
      <c r="G6955" s="1"/>
      <c r="H6955" s="1"/>
      <c r="I6955" s="1"/>
    </row>
    <row r="6956" spans="2:9">
      <c r="B6956" s="1"/>
      <c r="C6956" s="29"/>
      <c r="D6956" s="27"/>
      <c r="E6956" s="27"/>
      <c r="F6956" s="27"/>
      <c r="G6956" s="1"/>
      <c r="H6956" s="1"/>
      <c r="I6956" s="1"/>
    </row>
    <row r="6957" spans="2:9">
      <c r="B6957" s="1"/>
      <c r="C6957" s="29"/>
      <c r="D6957" s="27"/>
      <c r="E6957" s="27"/>
      <c r="F6957" s="27"/>
      <c r="G6957" s="1"/>
      <c r="H6957" s="1"/>
      <c r="I6957" s="1"/>
    </row>
    <row r="6958" spans="2:9">
      <c r="B6958" s="1"/>
      <c r="C6958" s="29"/>
      <c r="D6958" s="27"/>
      <c r="E6958" s="27"/>
      <c r="F6958" s="27"/>
      <c r="G6958" s="1"/>
      <c r="H6958" s="1"/>
      <c r="I6958" s="1"/>
    </row>
    <row r="6959" spans="2:9">
      <c r="B6959" s="1"/>
      <c r="C6959" s="29"/>
      <c r="D6959" s="27"/>
      <c r="E6959" s="27"/>
      <c r="F6959" s="27"/>
      <c r="G6959" s="1"/>
      <c r="H6959" s="1"/>
      <c r="I6959" s="1"/>
    </row>
    <row r="6960" spans="2:9">
      <c r="B6960" s="1"/>
      <c r="C6960" s="29"/>
      <c r="D6960" s="27"/>
      <c r="E6960" s="27"/>
      <c r="F6960" s="27"/>
      <c r="G6960" s="1"/>
      <c r="H6960" s="1"/>
      <c r="I6960" s="1"/>
    </row>
    <row r="6961" spans="2:9">
      <c r="B6961" s="1"/>
      <c r="C6961" s="29"/>
      <c r="D6961" s="27"/>
      <c r="E6961" s="27"/>
      <c r="F6961" s="27"/>
      <c r="G6961" s="1"/>
      <c r="H6961" s="1"/>
      <c r="I6961" s="1"/>
    </row>
    <row r="6962" spans="2:9">
      <c r="B6962" s="1"/>
      <c r="C6962" s="29"/>
      <c r="D6962" s="27"/>
      <c r="E6962" s="27"/>
      <c r="F6962" s="27"/>
      <c r="G6962" s="1"/>
      <c r="H6962" s="1"/>
      <c r="I6962" s="1"/>
    </row>
    <row r="6963" spans="2:9">
      <c r="B6963" s="1"/>
      <c r="C6963" s="29"/>
      <c r="D6963" s="27"/>
      <c r="E6963" s="27"/>
      <c r="F6963" s="27"/>
      <c r="G6963" s="1"/>
      <c r="H6963" s="1"/>
      <c r="I6963" s="1"/>
    </row>
    <row r="6964" spans="2:9">
      <c r="B6964" s="1"/>
      <c r="C6964" s="29"/>
      <c r="D6964" s="27"/>
      <c r="E6964" s="27"/>
      <c r="F6964" s="27"/>
      <c r="G6964" s="1"/>
      <c r="H6964" s="1"/>
      <c r="I6964" s="1"/>
    </row>
    <row r="6965" spans="2:9">
      <c r="B6965" s="1"/>
      <c r="C6965" s="29"/>
      <c r="D6965" s="27"/>
      <c r="E6965" s="27"/>
      <c r="F6965" s="27"/>
      <c r="G6965" s="1"/>
      <c r="H6965" s="1"/>
      <c r="I6965" s="1"/>
    </row>
    <row r="6966" spans="2:9">
      <c r="B6966" s="1"/>
      <c r="C6966" s="29"/>
      <c r="D6966" s="27"/>
      <c r="E6966" s="27"/>
      <c r="F6966" s="27"/>
      <c r="G6966" s="1"/>
      <c r="H6966" s="1"/>
      <c r="I6966" s="1"/>
    </row>
    <row r="6967" spans="2:9">
      <c r="B6967" s="1"/>
      <c r="C6967" s="29"/>
      <c r="D6967" s="27"/>
      <c r="E6967" s="27"/>
      <c r="F6967" s="27"/>
      <c r="G6967" s="1"/>
      <c r="H6967" s="1"/>
      <c r="I6967" s="1"/>
    </row>
    <row r="6968" spans="2:9">
      <c r="B6968" s="1"/>
      <c r="C6968" s="29"/>
      <c r="D6968" s="27"/>
      <c r="E6968" s="27"/>
      <c r="F6968" s="27"/>
      <c r="G6968" s="1"/>
      <c r="H6968" s="1"/>
      <c r="I6968" s="1"/>
    </row>
    <row r="6969" spans="2:9">
      <c r="B6969" s="1"/>
      <c r="C6969" s="29"/>
      <c r="D6969" s="27"/>
      <c r="E6969" s="27"/>
      <c r="F6969" s="27"/>
      <c r="G6969" s="1"/>
      <c r="H6969" s="1"/>
      <c r="I6969" s="1"/>
    </row>
    <row r="6970" spans="2:9">
      <c r="B6970" s="1"/>
      <c r="C6970" s="29"/>
      <c r="D6970" s="27"/>
      <c r="E6970" s="27"/>
      <c r="F6970" s="27"/>
      <c r="G6970" s="1"/>
      <c r="H6970" s="1"/>
      <c r="I6970" s="1"/>
    </row>
    <row r="6971" spans="2:9">
      <c r="B6971" s="1"/>
      <c r="C6971" s="29"/>
      <c r="D6971" s="27"/>
      <c r="E6971" s="27"/>
      <c r="F6971" s="27"/>
      <c r="G6971" s="1"/>
      <c r="H6971" s="1"/>
      <c r="I6971" s="1"/>
    </row>
    <row r="6972" spans="2:9">
      <c r="B6972" s="1"/>
      <c r="C6972" s="29"/>
      <c r="D6972" s="27"/>
      <c r="E6972" s="27"/>
      <c r="F6972" s="27"/>
      <c r="G6972" s="1"/>
      <c r="H6972" s="1"/>
      <c r="I6972" s="1"/>
    </row>
    <row r="6973" spans="2:9">
      <c r="B6973" s="1"/>
      <c r="C6973" s="29"/>
      <c r="D6973" s="27"/>
      <c r="E6973" s="27"/>
      <c r="F6973" s="27"/>
      <c r="G6973" s="1"/>
      <c r="H6973" s="1"/>
      <c r="I6973" s="1"/>
    </row>
    <row r="6974" spans="2:9">
      <c r="B6974" s="1"/>
      <c r="C6974" s="29"/>
      <c r="D6974" s="27"/>
      <c r="E6974" s="27"/>
      <c r="F6974" s="27"/>
      <c r="G6974" s="1"/>
      <c r="H6974" s="1"/>
      <c r="I6974" s="1"/>
    </row>
    <row r="6975" spans="2:9">
      <c r="B6975" s="1"/>
      <c r="C6975" s="29"/>
      <c r="D6975" s="27"/>
      <c r="E6975" s="27"/>
      <c r="F6975" s="27"/>
      <c r="G6975" s="1"/>
      <c r="H6975" s="1"/>
      <c r="I6975" s="1"/>
    </row>
    <row r="6976" spans="2:9">
      <c r="B6976" s="1"/>
      <c r="C6976" s="29"/>
      <c r="D6976" s="27"/>
      <c r="E6976" s="27"/>
      <c r="F6976" s="27"/>
      <c r="G6976" s="1"/>
      <c r="H6976" s="1"/>
      <c r="I6976" s="1"/>
    </row>
    <row r="6977" spans="2:9">
      <c r="B6977" s="1"/>
      <c r="C6977" s="29"/>
      <c r="D6977" s="27"/>
      <c r="E6977" s="27"/>
      <c r="F6977" s="27"/>
      <c r="G6977" s="1"/>
      <c r="H6977" s="1"/>
      <c r="I6977" s="1"/>
    </row>
    <row r="6978" spans="2:9">
      <c r="B6978" s="1"/>
      <c r="C6978" s="29"/>
      <c r="D6978" s="27"/>
      <c r="E6978" s="27"/>
      <c r="F6978" s="27"/>
      <c r="G6978" s="1"/>
      <c r="H6978" s="1"/>
      <c r="I6978" s="1"/>
    </row>
    <row r="6979" spans="2:9">
      <c r="B6979" s="1"/>
      <c r="C6979" s="29"/>
      <c r="D6979" s="27"/>
      <c r="E6979" s="27"/>
      <c r="F6979" s="27"/>
      <c r="G6979" s="1"/>
      <c r="H6979" s="1"/>
      <c r="I6979" s="1"/>
    </row>
    <row r="6980" spans="2:9">
      <c r="B6980" s="1"/>
      <c r="C6980" s="29"/>
      <c r="D6980" s="27"/>
      <c r="E6980" s="27"/>
      <c r="F6980" s="27"/>
      <c r="G6980" s="1"/>
      <c r="H6980" s="1"/>
      <c r="I6980" s="1"/>
    </row>
    <row r="6981" spans="2:9">
      <c r="B6981" s="1"/>
      <c r="C6981" s="29"/>
      <c r="D6981" s="27"/>
      <c r="E6981" s="27"/>
      <c r="F6981" s="27"/>
      <c r="G6981" s="1"/>
      <c r="H6981" s="1"/>
      <c r="I6981" s="1"/>
    </row>
    <row r="6982" spans="2:9">
      <c r="B6982" s="1"/>
      <c r="C6982" s="29"/>
      <c r="D6982" s="27"/>
      <c r="E6982" s="27"/>
      <c r="F6982" s="27"/>
      <c r="G6982" s="1"/>
      <c r="H6982" s="1"/>
      <c r="I6982" s="1"/>
    </row>
    <row r="6983" spans="2:9">
      <c r="B6983" s="1"/>
      <c r="C6983" s="29"/>
      <c r="D6983" s="27"/>
      <c r="E6983" s="27"/>
      <c r="F6983" s="27"/>
      <c r="G6983" s="1"/>
      <c r="H6983" s="1"/>
      <c r="I6983" s="1"/>
    </row>
    <row r="6984" spans="2:9">
      <c r="B6984" s="1"/>
      <c r="C6984" s="29"/>
      <c r="D6984" s="27"/>
      <c r="E6984" s="27"/>
      <c r="F6984" s="27"/>
      <c r="G6984" s="1"/>
      <c r="H6984" s="1"/>
      <c r="I6984" s="1"/>
    </row>
    <row r="6985" spans="2:9">
      <c r="B6985" s="1"/>
      <c r="C6985" s="29"/>
      <c r="D6985" s="27"/>
      <c r="E6985" s="27"/>
      <c r="F6985" s="27"/>
      <c r="G6985" s="1"/>
      <c r="H6985" s="1"/>
      <c r="I6985" s="1"/>
    </row>
    <row r="6986" spans="2:9">
      <c r="B6986" s="1"/>
      <c r="C6986" s="29"/>
      <c r="D6986" s="27"/>
      <c r="E6986" s="27"/>
      <c r="F6986" s="27"/>
      <c r="G6986" s="1"/>
      <c r="H6986" s="1"/>
      <c r="I6986" s="1"/>
    </row>
    <row r="6987" spans="2:9">
      <c r="B6987" s="1"/>
      <c r="C6987" s="29"/>
      <c r="D6987" s="27"/>
      <c r="E6987" s="27"/>
      <c r="F6987" s="27"/>
      <c r="G6987" s="1"/>
      <c r="H6987" s="1"/>
      <c r="I6987" s="1"/>
    </row>
    <row r="6988" spans="2:9">
      <c r="B6988" s="1"/>
      <c r="C6988" s="29"/>
      <c r="D6988" s="27"/>
      <c r="E6988" s="27"/>
      <c r="F6988" s="27"/>
      <c r="G6988" s="1"/>
      <c r="H6988" s="1"/>
      <c r="I6988" s="1"/>
    </row>
    <row r="6989" spans="2:9">
      <c r="B6989" s="1"/>
      <c r="C6989" s="29"/>
      <c r="D6989" s="27"/>
      <c r="E6989" s="27"/>
      <c r="F6989" s="27"/>
      <c r="G6989" s="1"/>
      <c r="H6989" s="1"/>
      <c r="I6989" s="1"/>
    </row>
    <row r="6990" spans="2:9">
      <c r="B6990" s="1"/>
      <c r="C6990" s="29"/>
      <c r="D6990" s="27"/>
      <c r="E6990" s="27"/>
      <c r="F6990" s="27"/>
      <c r="G6990" s="1"/>
      <c r="H6990" s="1"/>
      <c r="I6990" s="1"/>
    </row>
    <row r="6991" spans="2:9">
      <c r="B6991" s="1"/>
      <c r="C6991" s="29"/>
      <c r="D6991" s="27"/>
      <c r="E6991" s="27"/>
      <c r="F6991" s="27"/>
      <c r="G6991" s="1"/>
      <c r="H6991" s="1"/>
      <c r="I6991" s="1"/>
    </row>
    <row r="6992" spans="2:9">
      <c r="B6992" s="1"/>
      <c r="C6992" s="29"/>
      <c r="D6992" s="27"/>
      <c r="E6992" s="27"/>
      <c r="F6992" s="27"/>
      <c r="G6992" s="1"/>
      <c r="H6992" s="1"/>
      <c r="I6992" s="1"/>
    </row>
    <row r="6993" spans="2:9">
      <c r="B6993" s="1"/>
      <c r="C6993" s="29"/>
      <c r="D6993" s="27"/>
      <c r="E6993" s="27"/>
      <c r="F6993" s="27"/>
      <c r="G6993" s="1"/>
      <c r="H6993" s="1"/>
      <c r="I6993" s="1"/>
    </row>
    <row r="6994" spans="2:9">
      <c r="B6994" s="1"/>
      <c r="C6994" s="29"/>
      <c r="D6994" s="27"/>
      <c r="E6994" s="27"/>
      <c r="F6994" s="27"/>
      <c r="G6994" s="1"/>
      <c r="H6994" s="1"/>
      <c r="I6994" s="1"/>
    </row>
    <row r="6995" spans="2:9">
      <c r="B6995" s="1"/>
      <c r="C6995" s="29"/>
      <c r="D6995" s="27"/>
      <c r="E6995" s="27"/>
      <c r="F6995" s="27"/>
      <c r="G6995" s="1"/>
      <c r="H6995" s="1"/>
      <c r="I6995" s="1"/>
    </row>
    <row r="6996" spans="2:9">
      <c r="B6996" s="1"/>
      <c r="C6996" s="29"/>
      <c r="D6996" s="27"/>
      <c r="E6996" s="27"/>
      <c r="F6996" s="27"/>
      <c r="G6996" s="1"/>
      <c r="H6996" s="1"/>
      <c r="I6996" s="1"/>
    </row>
    <row r="6997" spans="2:9">
      <c r="B6997" s="1"/>
      <c r="C6997" s="29"/>
      <c r="D6997" s="27"/>
      <c r="E6997" s="27"/>
      <c r="F6997" s="27"/>
      <c r="G6997" s="1"/>
      <c r="H6997" s="1"/>
      <c r="I6997" s="1"/>
    </row>
    <row r="6998" spans="2:9">
      <c r="B6998" s="1"/>
      <c r="C6998" s="29"/>
      <c r="D6998" s="27"/>
      <c r="E6998" s="27"/>
      <c r="F6998" s="27"/>
      <c r="G6998" s="1"/>
      <c r="H6998" s="1"/>
      <c r="I6998" s="1"/>
    </row>
    <row r="6999" spans="2:9">
      <c r="B6999" s="1"/>
      <c r="C6999" s="29"/>
      <c r="D6999" s="27"/>
      <c r="E6999" s="27"/>
      <c r="F6999" s="27"/>
      <c r="G6999" s="1"/>
      <c r="H6999" s="1"/>
      <c r="I6999" s="1"/>
    </row>
    <row r="7000" spans="2:9">
      <c r="B7000" s="1"/>
      <c r="C7000" s="29"/>
      <c r="D7000" s="27"/>
      <c r="E7000" s="27"/>
      <c r="F7000" s="27"/>
      <c r="G7000" s="1"/>
      <c r="H7000" s="1"/>
      <c r="I7000" s="1"/>
    </row>
    <row r="7001" spans="2:9">
      <c r="B7001" s="1"/>
      <c r="C7001" s="29"/>
      <c r="D7001" s="27"/>
      <c r="E7001" s="27"/>
      <c r="F7001" s="27"/>
      <c r="G7001" s="1"/>
      <c r="H7001" s="1"/>
      <c r="I7001" s="1"/>
    </row>
    <row r="7002" spans="2:9">
      <c r="B7002" s="1"/>
      <c r="C7002" s="29"/>
      <c r="D7002" s="27"/>
      <c r="E7002" s="27"/>
      <c r="F7002" s="27"/>
      <c r="G7002" s="1"/>
      <c r="H7002" s="1"/>
      <c r="I7002" s="1"/>
    </row>
    <row r="7003" spans="2:9">
      <c r="B7003" s="1"/>
      <c r="C7003" s="29"/>
      <c r="D7003" s="27"/>
      <c r="E7003" s="27"/>
      <c r="F7003" s="27"/>
      <c r="G7003" s="1"/>
      <c r="H7003" s="1"/>
      <c r="I7003" s="1"/>
    </row>
    <row r="7004" spans="2:9">
      <c r="B7004" s="1"/>
      <c r="C7004" s="29"/>
      <c r="D7004" s="27"/>
      <c r="E7004" s="27"/>
      <c r="F7004" s="27"/>
      <c r="G7004" s="1"/>
      <c r="H7004" s="1"/>
      <c r="I7004" s="1"/>
    </row>
    <row r="7005" spans="2:9">
      <c r="B7005" s="1"/>
      <c r="C7005" s="29"/>
      <c r="D7005" s="27"/>
      <c r="E7005" s="27"/>
      <c r="F7005" s="27"/>
      <c r="G7005" s="1"/>
      <c r="H7005" s="1"/>
      <c r="I7005" s="1"/>
    </row>
    <row r="7006" spans="2:9">
      <c r="B7006" s="1"/>
      <c r="C7006" s="29"/>
      <c r="D7006" s="27"/>
      <c r="E7006" s="27"/>
      <c r="F7006" s="27"/>
      <c r="G7006" s="1"/>
      <c r="H7006" s="1"/>
      <c r="I7006" s="1"/>
    </row>
    <row r="7007" spans="2:9">
      <c r="B7007" s="1"/>
      <c r="C7007" s="29"/>
      <c r="D7007" s="27"/>
      <c r="E7007" s="27"/>
      <c r="F7007" s="27"/>
      <c r="G7007" s="1"/>
      <c r="H7007" s="1"/>
      <c r="I7007" s="1"/>
    </row>
    <row r="7008" spans="2:9">
      <c r="B7008" s="1"/>
      <c r="C7008" s="29"/>
      <c r="D7008" s="27"/>
      <c r="E7008" s="27"/>
      <c r="F7008" s="27"/>
      <c r="G7008" s="1"/>
      <c r="H7008" s="1"/>
      <c r="I7008" s="1"/>
    </row>
    <row r="7009" spans="2:9">
      <c r="B7009" s="1"/>
      <c r="C7009" s="29"/>
      <c r="D7009" s="27"/>
      <c r="E7009" s="27"/>
      <c r="F7009" s="27"/>
      <c r="G7009" s="1"/>
      <c r="H7009" s="1"/>
      <c r="I7009" s="1"/>
    </row>
    <row r="7010" spans="2:9">
      <c r="B7010" s="1"/>
      <c r="C7010" s="29"/>
      <c r="D7010" s="27"/>
      <c r="E7010" s="27"/>
      <c r="F7010" s="27"/>
      <c r="G7010" s="1"/>
      <c r="H7010" s="1"/>
      <c r="I7010" s="1"/>
    </row>
    <row r="7011" spans="2:9">
      <c r="B7011" s="1"/>
      <c r="C7011" s="29"/>
      <c r="D7011" s="27"/>
      <c r="E7011" s="27"/>
      <c r="F7011" s="27"/>
      <c r="G7011" s="1"/>
      <c r="H7011" s="1"/>
      <c r="I7011" s="1"/>
    </row>
    <row r="7012" spans="2:9">
      <c r="B7012" s="1"/>
      <c r="C7012" s="29"/>
      <c r="D7012" s="27"/>
      <c r="E7012" s="27"/>
      <c r="F7012" s="27"/>
      <c r="G7012" s="1"/>
      <c r="H7012" s="1"/>
      <c r="I7012" s="1"/>
    </row>
    <row r="7013" spans="2:9">
      <c r="B7013" s="1"/>
      <c r="C7013" s="29"/>
      <c r="D7013" s="27"/>
      <c r="E7013" s="27"/>
      <c r="F7013" s="27"/>
      <c r="G7013" s="1"/>
      <c r="H7013" s="1"/>
      <c r="I7013" s="1"/>
    </row>
    <row r="7014" spans="2:9">
      <c r="B7014" s="1"/>
      <c r="C7014" s="29"/>
      <c r="D7014" s="27"/>
      <c r="E7014" s="27"/>
      <c r="F7014" s="27"/>
      <c r="G7014" s="1"/>
      <c r="H7014" s="1"/>
      <c r="I7014" s="1"/>
    </row>
    <row r="7015" spans="2:9">
      <c r="B7015" s="1"/>
      <c r="C7015" s="29"/>
      <c r="D7015" s="27"/>
      <c r="E7015" s="27"/>
      <c r="F7015" s="27"/>
      <c r="G7015" s="1"/>
      <c r="H7015" s="1"/>
      <c r="I7015" s="1"/>
    </row>
    <row r="7016" spans="2:9">
      <c r="B7016" s="1"/>
      <c r="C7016" s="29"/>
      <c r="D7016" s="27"/>
      <c r="E7016" s="27"/>
      <c r="F7016" s="27"/>
      <c r="G7016" s="1"/>
      <c r="H7016" s="1"/>
      <c r="I7016" s="1"/>
    </row>
    <row r="7017" spans="2:9">
      <c r="B7017" s="1"/>
      <c r="C7017" s="29"/>
      <c r="D7017" s="27"/>
      <c r="E7017" s="27"/>
      <c r="F7017" s="27"/>
      <c r="G7017" s="1"/>
      <c r="H7017" s="1"/>
      <c r="I7017" s="1"/>
    </row>
    <row r="7018" spans="2:9">
      <c r="B7018" s="1"/>
      <c r="C7018" s="29"/>
      <c r="D7018" s="27"/>
      <c r="E7018" s="27"/>
      <c r="F7018" s="27"/>
      <c r="G7018" s="1"/>
      <c r="H7018" s="1"/>
      <c r="I7018" s="1"/>
    </row>
    <row r="7019" spans="2:9">
      <c r="B7019" s="1"/>
      <c r="C7019" s="29"/>
      <c r="D7019" s="27"/>
      <c r="E7019" s="27"/>
      <c r="F7019" s="27"/>
      <c r="G7019" s="1"/>
      <c r="H7019" s="1"/>
      <c r="I7019" s="1"/>
    </row>
    <row r="7020" spans="2:9">
      <c r="B7020" s="1"/>
      <c r="C7020" s="29"/>
      <c r="D7020" s="27"/>
      <c r="E7020" s="27"/>
      <c r="F7020" s="27"/>
      <c r="G7020" s="1"/>
      <c r="H7020" s="1"/>
      <c r="I7020" s="1"/>
    </row>
    <row r="7021" spans="2:9">
      <c r="B7021" s="1"/>
      <c r="C7021" s="29"/>
      <c r="D7021" s="27"/>
      <c r="E7021" s="27"/>
      <c r="F7021" s="27"/>
      <c r="G7021" s="1"/>
      <c r="H7021" s="1"/>
      <c r="I7021" s="1"/>
    </row>
    <row r="7022" spans="2:9">
      <c r="B7022" s="1"/>
      <c r="C7022" s="29"/>
      <c r="D7022" s="27"/>
      <c r="E7022" s="27"/>
      <c r="F7022" s="27"/>
      <c r="G7022" s="1"/>
      <c r="H7022" s="1"/>
      <c r="I7022" s="1"/>
    </row>
    <row r="7023" spans="2:9">
      <c r="B7023" s="1"/>
      <c r="C7023" s="29"/>
      <c r="D7023" s="27"/>
      <c r="E7023" s="27"/>
      <c r="F7023" s="27"/>
      <c r="G7023" s="1"/>
      <c r="H7023" s="1"/>
      <c r="I7023" s="1"/>
    </row>
    <row r="7024" spans="2:9">
      <c r="B7024" s="1"/>
      <c r="C7024" s="29"/>
      <c r="D7024" s="27"/>
      <c r="E7024" s="27"/>
      <c r="F7024" s="27"/>
      <c r="G7024" s="1"/>
      <c r="H7024" s="1"/>
      <c r="I7024" s="1"/>
    </row>
    <row r="7025" spans="2:9">
      <c r="B7025" s="1"/>
      <c r="C7025" s="29"/>
      <c r="D7025" s="27"/>
      <c r="E7025" s="27"/>
      <c r="F7025" s="27"/>
      <c r="G7025" s="1"/>
      <c r="H7025" s="1"/>
      <c r="I7025" s="1"/>
    </row>
    <row r="7026" spans="2:9">
      <c r="B7026" s="1"/>
      <c r="C7026" s="29"/>
      <c r="D7026" s="27"/>
      <c r="E7026" s="27"/>
      <c r="F7026" s="27"/>
      <c r="G7026" s="1"/>
      <c r="H7026" s="1"/>
      <c r="I7026" s="1"/>
    </row>
    <row r="7027" spans="2:9">
      <c r="B7027" s="1"/>
      <c r="C7027" s="29"/>
      <c r="D7027" s="27"/>
      <c r="E7027" s="27"/>
      <c r="F7027" s="27"/>
      <c r="G7027" s="1"/>
      <c r="H7027" s="1"/>
      <c r="I7027" s="1"/>
    </row>
    <row r="7028" spans="2:9">
      <c r="B7028" s="1"/>
      <c r="C7028" s="29"/>
      <c r="D7028" s="27"/>
      <c r="E7028" s="27"/>
      <c r="F7028" s="27"/>
      <c r="G7028" s="1"/>
      <c r="H7028" s="1"/>
      <c r="I7028" s="1"/>
    </row>
    <row r="7029" spans="2:9">
      <c r="B7029" s="1"/>
      <c r="C7029" s="29"/>
      <c r="D7029" s="27"/>
      <c r="E7029" s="27"/>
      <c r="F7029" s="27"/>
      <c r="G7029" s="1"/>
      <c r="H7029" s="1"/>
      <c r="I7029" s="1"/>
    </row>
    <row r="7030" spans="2:9">
      <c r="B7030" s="1"/>
      <c r="C7030" s="29"/>
      <c r="D7030" s="27"/>
      <c r="E7030" s="27"/>
      <c r="F7030" s="27"/>
      <c r="G7030" s="1"/>
      <c r="H7030" s="1"/>
      <c r="I7030" s="1"/>
    </row>
    <row r="7031" spans="2:9">
      <c r="B7031" s="1"/>
      <c r="C7031" s="29"/>
      <c r="D7031" s="27"/>
      <c r="E7031" s="27"/>
      <c r="F7031" s="27"/>
      <c r="G7031" s="1"/>
      <c r="H7031" s="1"/>
      <c r="I7031" s="1"/>
    </row>
    <row r="7032" spans="2:9">
      <c r="B7032" s="1"/>
      <c r="C7032" s="29"/>
      <c r="D7032" s="27"/>
      <c r="E7032" s="27"/>
      <c r="F7032" s="27"/>
      <c r="G7032" s="1"/>
      <c r="H7032" s="1"/>
      <c r="I7032" s="1"/>
    </row>
    <row r="7033" spans="2:9">
      <c r="B7033" s="1"/>
      <c r="C7033" s="29"/>
      <c r="D7033" s="27"/>
      <c r="E7033" s="27"/>
      <c r="F7033" s="27"/>
      <c r="G7033" s="1"/>
      <c r="H7033" s="1"/>
      <c r="I7033" s="1"/>
    </row>
    <row r="7034" spans="2:9">
      <c r="B7034" s="1"/>
      <c r="C7034" s="29"/>
      <c r="D7034" s="27"/>
      <c r="E7034" s="27"/>
      <c r="F7034" s="27"/>
      <c r="G7034" s="1"/>
      <c r="H7034" s="1"/>
      <c r="I7034" s="1"/>
    </row>
    <row r="7035" spans="2:9">
      <c r="B7035" s="1"/>
      <c r="C7035" s="29"/>
      <c r="D7035" s="27"/>
      <c r="E7035" s="27"/>
      <c r="F7035" s="27"/>
      <c r="G7035" s="1"/>
      <c r="H7035" s="1"/>
      <c r="I7035" s="1"/>
    </row>
    <row r="7036" spans="2:9">
      <c r="B7036" s="1"/>
      <c r="C7036" s="29"/>
      <c r="D7036" s="27"/>
      <c r="E7036" s="27"/>
      <c r="F7036" s="27"/>
      <c r="G7036" s="1"/>
      <c r="H7036" s="1"/>
      <c r="I7036" s="1"/>
    </row>
    <row r="7037" spans="2:9">
      <c r="B7037" s="1"/>
      <c r="C7037" s="29"/>
      <c r="D7037" s="27"/>
      <c r="E7037" s="27"/>
      <c r="F7037" s="27"/>
      <c r="G7037" s="1"/>
      <c r="H7037" s="1"/>
      <c r="I7037" s="1"/>
    </row>
    <row r="7038" spans="2:9">
      <c r="B7038" s="1"/>
      <c r="C7038" s="29"/>
      <c r="D7038" s="27"/>
      <c r="E7038" s="27"/>
      <c r="F7038" s="27"/>
      <c r="G7038" s="1"/>
      <c r="H7038" s="1"/>
      <c r="I7038" s="1"/>
    </row>
    <row r="7039" spans="2:9">
      <c r="B7039" s="1"/>
      <c r="C7039" s="29"/>
      <c r="D7039" s="27"/>
      <c r="E7039" s="27"/>
      <c r="F7039" s="27"/>
      <c r="G7039" s="1"/>
      <c r="H7039" s="1"/>
      <c r="I7039" s="1"/>
    </row>
    <row r="7040" spans="2:9">
      <c r="B7040" s="1"/>
      <c r="C7040" s="29"/>
      <c r="D7040" s="27"/>
      <c r="E7040" s="27"/>
      <c r="F7040" s="27"/>
      <c r="G7040" s="1"/>
      <c r="H7040" s="1"/>
      <c r="I7040" s="1"/>
    </row>
    <row r="7041" spans="2:9">
      <c r="B7041" s="1"/>
      <c r="C7041" s="29"/>
      <c r="D7041" s="27"/>
      <c r="E7041" s="27"/>
      <c r="F7041" s="27"/>
      <c r="G7041" s="1"/>
      <c r="H7041" s="1"/>
      <c r="I7041" s="1"/>
    </row>
    <row r="7042" spans="2:9">
      <c r="B7042" s="1"/>
      <c r="C7042" s="29"/>
      <c r="D7042" s="27"/>
      <c r="E7042" s="27"/>
      <c r="F7042" s="27"/>
      <c r="G7042" s="1"/>
      <c r="H7042" s="1"/>
      <c r="I7042" s="1"/>
    </row>
    <row r="7043" spans="2:9">
      <c r="B7043" s="1"/>
      <c r="C7043" s="29"/>
      <c r="D7043" s="27"/>
      <c r="E7043" s="27"/>
      <c r="F7043" s="27"/>
      <c r="G7043" s="1"/>
      <c r="H7043" s="1"/>
      <c r="I7043" s="1"/>
    </row>
    <row r="7044" spans="2:9">
      <c r="B7044" s="1"/>
      <c r="C7044" s="29"/>
      <c r="D7044" s="27"/>
      <c r="E7044" s="27"/>
      <c r="F7044" s="27"/>
      <c r="G7044" s="1"/>
      <c r="H7044" s="1"/>
      <c r="I7044" s="1"/>
    </row>
    <row r="7045" spans="2:9">
      <c r="B7045" s="1"/>
      <c r="C7045" s="29"/>
      <c r="D7045" s="27"/>
      <c r="E7045" s="27"/>
      <c r="F7045" s="27"/>
      <c r="G7045" s="1"/>
      <c r="H7045" s="1"/>
      <c r="I7045" s="1"/>
    </row>
    <row r="7046" spans="2:9">
      <c r="B7046" s="1"/>
      <c r="C7046" s="29"/>
      <c r="D7046" s="27"/>
      <c r="E7046" s="27"/>
      <c r="F7046" s="27"/>
      <c r="G7046" s="1"/>
      <c r="H7046" s="1"/>
      <c r="I7046" s="1"/>
    </row>
    <row r="7047" spans="2:9">
      <c r="B7047" s="1"/>
      <c r="C7047" s="29"/>
      <c r="D7047" s="27"/>
      <c r="E7047" s="27"/>
      <c r="F7047" s="27"/>
      <c r="G7047" s="1"/>
      <c r="H7047" s="1"/>
      <c r="I7047" s="1"/>
    </row>
    <row r="7048" spans="2:9">
      <c r="B7048" s="1"/>
      <c r="C7048" s="29"/>
      <c r="D7048" s="27"/>
      <c r="E7048" s="27"/>
      <c r="F7048" s="27"/>
      <c r="G7048" s="1"/>
      <c r="H7048" s="1"/>
      <c r="I7048" s="1"/>
    </row>
    <row r="7049" spans="2:9">
      <c r="B7049" s="1"/>
      <c r="C7049" s="29"/>
      <c r="D7049" s="27"/>
      <c r="E7049" s="27"/>
      <c r="F7049" s="27"/>
      <c r="G7049" s="1"/>
      <c r="H7049" s="1"/>
      <c r="I7049" s="1"/>
    </row>
    <row r="7050" spans="2:9">
      <c r="B7050" s="1"/>
      <c r="C7050" s="29"/>
      <c r="D7050" s="27"/>
      <c r="E7050" s="27"/>
      <c r="F7050" s="27"/>
      <c r="G7050" s="1"/>
      <c r="H7050" s="1"/>
      <c r="I7050" s="1"/>
    </row>
    <row r="7051" spans="2:9">
      <c r="B7051" s="1"/>
      <c r="C7051" s="29"/>
      <c r="D7051" s="27"/>
      <c r="E7051" s="27"/>
      <c r="F7051" s="27"/>
      <c r="G7051" s="1"/>
      <c r="H7051" s="1"/>
      <c r="I7051" s="1"/>
    </row>
    <row r="7052" spans="2:9">
      <c r="B7052" s="1"/>
      <c r="C7052" s="29"/>
      <c r="D7052" s="27"/>
      <c r="E7052" s="27"/>
      <c r="F7052" s="27"/>
      <c r="G7052" s="1"/>
      <c r="H7052" s="1"/>
      <c r="I7052" s="1"/>
    </row>
    <row r="7053" spans="2:9">
      <c r="B7053" s="1"/>
      <c r="C7053" s="29"/>
      <c r="D7053" s="27"/>
      <c r="E7053" s="27"/>
      <c r="F7053" s="27"/>
      <c r="G7053" s="1"/>
      <c r="H7053" s="1"/>
      <c r="I7053" s="1"/>
    </row>
    <row r="7054" spans="2:9">
      <c r="B7054" s="1"/>
      <c r="C7054" s="29"/>
      <c r="D7054" s="27"/>
      <c r="E7054" s="27"/>
      <c r="F7054" s="27"/>
      <c r="G7054" s="1"/>
      <c r="H7054" s="1"/>
      <c r="I7054" s="1"/>
    </row>
    <row r="7055" spans="2:9">
      <c r="B7055" s="1"/>
      <c r="C7055" s="29"/>
      <c r="D7055" s="27"/>
      <c r="E7055" s="27"/>
      <c r="F7055" s="27"/>
      <c r="G7055" s="1"/>
      <c r="H7055" s="1"/>
      <c r="I7055" s="1"/>
    </row>
    <row r="7056" spans="2:9">
      <c r="B7056" s="1"/>
      <c r="C7056" s="29"/>
      <c r="D7056" s="27"/>
      <c r="E7056" s="27"/>
      <c r="F7056" s="27"/>
      <c r="G7056" s="1"/>
      <c r="H7056" s="1"/>
      <c r="I7056" s="1"/>
    </row>
    <row r="7057" spans="2:9">
      <c r="B7057" s="1"/>
      <c r="C7057" s="29"/>
      <c r="D7057" s="27"/>
      <c r="E7057" s="27"/>
      <c r="F7057" s="27"/>
      <c r="G7057" s="1"/>
      <c r="H7057" s="1"/>
      <c r="I7057" s="1"/>
    </row>
    <row r="7058" spans="2:9">
      <c r="B7058" s="1"/>
      <c r="C7058" s="29"/>
      <c r="D7058" s="27"/>
      <c r="E7058" s="27"/>
      <c r="F7058" s="27"/>
      <c r="G7058" s="1"/>
      <c r="H7058" s="1"/>
      <c r="I7058" s="1"/>
    </row>
    <row r="7059" spans="2:9">
      <c r="B7059" s="1"/>
      <c r="C7059" s="29"/>
      <c r="D7059" s="27"/>
      <c r="E7059" s="27"/>
      <c r="F7059" s="27"/>
      <c r="G7059" s="1"/>
      <c r="H7059" s="1"/>
      <c r="I7059" s="1"/>
    </row>
    <row r="7060" spans="2:9">
      <c r="B7060" s="1"/>
      <c r="C7060" s="29"/>
      <c r="D7060" s="27"/>
      <c r="E7060" s="27"/>
      <c r="F7060" s="27"/>
      <c r="G7060" s="1"/>
      <c r="H7060" s="1"/>
      <c r="I7060" s="1"/>
    </row>
    <row r="7061" spans="2:9">
      <c r="B7061" s="1"/>
      <c r="C7061" s="29"/>
      <c r="D7061" s="27"/>
      <c r="E7061" s="27"/>
      <c r="F7061" s="27"/>
      <c r="G7061" s="1"/>
      <c r="H7061" s="1"/>
      <c r="I7061" s="1"/>
    </row>
    <row r="7062" spans="2:9">
      <c r="B7062" s="1"/>
      <c r="C7062" s="29"/>
      <c r="D7062" s="27"/>
      <c r="E7062" s="27"/>
      <c r="F7062" s="27"/>
      <c r="G7062" s="1"/>
      <c r="H7062" s="1"/>
      <c r="I7062" s="1"/>
    </row>
    <row r="7063" spans="2:9">
      <c r="B7063" s="1"/>
      <c r="C7063" s="29"/>
      <c r="D7063" s="27"/>
      <c r="E7063" s="27"/>
      <c r="F7063" s="27"/>
      <c r="G7063" s="1"/>
      <c r="H7063" s="1"/>
      <c r="I7063" s="1"/>
    </row>
    <row r="7064" spans="2:9">
      <c r="B7064" s="1"/>
      <c r="C7064" s="29"/>
      <c r="D7064" s="27"/>
      <c r="E7064" s="27"/>
      <c r="F7064" s="27"/>
      <c r="G7064" s="1"/>
      <c r="H7064" s="1"/>
      <c r="I7064" s="1"/>
    </row>
    <row r="7065" spans="2:9">
      <c r="B7065" s="1"/>
      <c r="C7065" s="29"/>
      <c r="D7065" s="27"/>
      <c r="E7065" s="27"/>
      <c r="F7065" s="27"/>
      <c r="G7065" s="1"/>
      <c r="H7065" s="1"/>
      <c r="I7065" s="1"/>
    </row>
    <row r="7066" spans="2:9">
      <c r="B7066" s="1"/>
      <c r="C7066" s="29"/>
      <c r="D7066" s="27"/>
      <c r="E7066" s="27"/>
      <c r="F7066" s="27"/>
      <c r="G7066" s="1"/>
      <c r="H7066" s="1"/>
      <c r="I7066" s="1"/>
    </row>
    <row r="7067" spans="2:9">
      <c r="B7067" s="1"/>
      <c r="C7067" s="29"/>
      <c r="D7067" s="27"/>
      <c r="E7067" s="27"/>
      <c r="F7067" s="27"/>
      <c r="G7067" s="1"/>
      <c r="H7067" s="1"/>
      <c r="I7067" s="1"/>
    </row>
    <row r="7068" spans="2:9">
      <c r="B7068" s="1"/>
      <c r="C7068" s="29"/>
      <c r="D7068" s="27"/>
      <c r="E7068" s="27"/>
      <c r="F7068" s="27"/>
      <c r="G7068" s="1"/>
      <c r="H7068" s="1"/>
      <c r="I7068" s="1"/>
    </row>
    <row r="7069" spans="2:9">
      <c r="B7069" s="1"/>
      <c r="C7069" s="29"/>
      <c r="D7069" s="27"/>
      <c r="E7069" s="27"/>
      <c r="F7069" s="27"/>
      <c r="G7069" s="1"/>
      <c r="H7069" s="1"/>
      <c r="I7069" s="1"/>
    </row>
    <row r="7070" spans="2:9">
      <c r="B7070" s="1"/>
      <c r="C7070" s="29"/>
      <c r="D7070" s="27"/>
      <c r="E7070" s="27"/>
      <c r="F7070" s="27"/>
      <c r="G7070" s="1"/>
      <c r="H7070" s="1"/>
      <c r="I7070" s="1"/>
    </row>
    <row r="7071" spans="2:9">
      <c r="B7071" s="1"/>
      <c r="C7071" s="29"/>
      <c r="D7071" s="27"/>
      <c r="E7071" s="27"/>
      <c r="F7071" s="27"/>
      <c r="G7071" s="1"/>
      <c r="H7071" s="1"/>
      <c r="I7071" s="1"/>
    </row>
    <row r="7072" spans="2:9">
      <c r="B7072" s="1"/>
      <c r="C7072" s="29"/>
      <c r="D7072" s="27"/>
      <c r="E7072" s="27"/>
      <c r="F7072" s="27"/>
      <c r="G7072" s="1"/>
      <c r="H7072" s="1"/>
      <c r="I7072" s="1"/>
    </row>
    <row r="7073" spans="2:9">
      <c r="B7073" s="1"/>
      <c r="C7073" s="29"/>
      <c r="D7073" s="27"/>
      <c r="E7073" s="27"/>
      <c r="F7073" s="27"/>
      <c r="G7073" s="1"/>
      <c r="H7073" s="1"/>
      <c r="I7073" s="1"/>
    </row>
    <row r="7074" spans="2:9">
      <c r="B7074" s="1"/>
      <c r="C7074" s="29"/>
      <c r="D7074" s="27"/>
      <c r="E7074" s="27"/>
      <c r="F7074" s="27"/>
      <c r="G7074" s="1"/>
      <c r="H7074" s="1"/>
      <c r="I7074" s="1"/>
    </row>
    <row r="7075" spans="2:9">
      <c r="B7075" s="1"/>
      <c r="C7075" s="29"/>
      <c r="D7075" s="27"/>
      <c r="E7075" s="27"/>
      <c r="F7075" s="27"/>
      <c r="G7075" s="1"/>
      <c r="H7075" s="1"/>
      <c r="I7075" s="1"/>
    </row>
    <row r="7076" spans="2:9">
      <c r="B7076" s="1"/>
      <c r="C7076" s="29"/>
      <c r="D7076" s="27"/>
      <c r="E7076" s="27"/>
      <c r="F7076" s="27"/>
      <c r="G7076" s="1"/>
      <c r="H7076" s="1"/>
      <c r="I7076" s="1"/>
    </row>
    <row r="7077" spans="2:9">
      <c r="B7077" s="1"/>
      <c r="C7077" s="29"/>
      <c r="D7077" s="27"/>
      <c r="E7077" s="27"/>
      <c r="F7077" s="27"/>
      <c r="G7077" s="1"/>
      <c r="H7077" s="1"/>
      <c r="I7077" s="1"/>
    </row>
    <row r="7078" spans="2:9">
      <c r="B7078" s="1"/>
      <c r="C7078" s="29"/>
      <c r="D7078" s="27"/>
      <c r="E7078" s="27"/>
      <c r="F7078" s="27"/>
      <c r="G7078" s="1"/>
      <c r="H7078" s="1"/>
      <c r="I7078" s="1"/>
    </row>
    <row r="7079" spans="2:9">
      <c r="B7079" s="1"/>
      <c r="C7079" s="29"/>
      <c r="D7079" s="27"/>
      <c r="E7079" s="27"/>
      <c r="F7079" s="27"/>
      <c r="G7079" s="1"/>
      <c r="H7079" s="1"/>
      <c r="I7079" s="1"/>
    </row>
    <row r="7080" spans="2:9">
      <c r="B7080" s="1"/>
      <c r="C7080" s="29"/>
      <c r="D7080" s="27"/>
      <c r="E7080" s="27"/>
      <c r="F7080" s="27"/>
      <c r="G7080" s="1"/>
      <c r="H7080" s="1"/>
      <c r="I7080" s="1"/>
    </row>
    <row r="7081" spans="2:9">
      <c r="B7081" s="1"/>
      <c r="C7081" s="29"/>
      <c r="D7081" s="27"/>
      <c r="E7081" s="27"/>
      <c r="F7081" s="27"/>
      <c r="G7081" s="1"/>
      <c r="H7081" s="1"/>
      <c r="I7081" s="1"/>
    </row>
    <row r="7082" spans="2:9">
      <c r="B7082" s="1"/>
      <c r="C7082" s="29"/>
      <c r="D7082" s="27"/>
      <c r="E7082" s="27"/>
      <c r="F7082" s="27"/>
      <c r="G7082" s="1"/>
      <c r="H7082" s="1"/>
      <c r="I7082" s="1"/>
    </row>
    <row r="7083" spans="2:9">
      <c r="B7083" s="1"/>
      <c r="C7083" s="29"/>
      <c r="D7083" s="27"/>
      <c r="E7083" s="27"/>
      <c r="F7083" s="27"/>
      <c r="G7083" s="1"/>
      <c r="H7083" s="1"/>
      <c r="I7083" s="1"/>
    </row>
    <row r="7084" spans="2:9">
      <c r="B7084" s="1"/>
      <c r="C7084" s="29"/>
      <c r="D7084" s="27"/>
      <c r="E7084" s="27"/>
      <c r="F7084" s="27"/>
      <c r="G7084" s="1"/>
      <c r="H7084" s="1"/>
      <c r="I7084" s="1"/>
    </row>
    <row r="7085" spans="2:9">
      <c r="B7085" s="1"/>
      <c r="C7085" s="29"/>
      <c r="D7085" s="27"/>
      <c r="E7085" s="27"/>
      <c r="F7085" s="27"/>
      <c r="G7085" s="1"/>
      <c r="H7085" s="1"/>
      <c r="I7085" s="1"/>
    </row>
    <row r="7086" spans="2:9">
      <c r="B7086" s="1"/>
      <c r="C7086" s="29"/>
      <c r="D7086" s="27"/>
      <c r="E7086" s="27"/>
      <c r="F7086" s="27"/>
      <c r="G7086" s="1"/>
      <c r="H7086" s="1"/>
      <c r="I7086" s="1"/>
    </row>
    <row r="7087" spans="2:9">
      <c r="B7087" s="1"/>
      <c r="C7087" s="29"/>
      <c r="D7087" s="27"/>
      <c r="E7087" s="27"/>
      <c r="F7087" s="27"/>
      <c r="G7087" s="1"/>
      <c r="H7087" s="1"/>
      <c r="I7087" s="1"/>
    </row>
    <row r="7088" spans="2:9">
      <c r="B7088" s="1"/>
      <c r="C7088" s="29"/>
      <c r="D7088" s="27"/>
      <c r="E7088" s="27"/>
      <c r="F7088" s="27"/>
      <c r="G7088" s="1"/>
      <c r="H7088" s="1"/>
      <c r="I7088" s="1"/>
    </row>
    <row r="7089" spans="2:9">
      <c r="B7089" s="1"/>
      <c r="C7089" s="29"/>
      <c r="D7089" s="27"/>
      <c r="E7089" s="27"/>
      <c r="F7089" s="27"/>
      <c r="G7089" s="1"/>
      <c r="H7089" s="1"/>
      <c r="I7089" s="1"/>
    </row>
    <row r="7090" spans="2:9">
      <c r="B7090" s="1"/>
      <c r="C7090" s="29"/>
      <c r="D7090" s="27"/>
      <c r="E7090" s="27"/>
      <c r="F7090" s="27"/>
      <c r="G7090" s="1"/>
      <c r="H7090" s="1"/>
      <c r="I7090" s="1"/>
    </row>
    <row r="7091" spans="2:9">
      <c r="B7091" s="1"/>
      <c r="C7091" s="29"/>
      <c r="D7091" s="27"/>
      <c r="E7091" s="27"/>
      <c r="F7091" s="27"/>
      <c r="G7091" s="1"/>
      <c r="H7091" s="1"/>
      <c r="I7091" s="1"/>
    </row>
    <row r="7092" spans="2:9">
      <c r="B7092" s="1"/>
      <c r="C7092" s="29"/>
      <c r="D7092" s="27"/>
      <c r="E7092" s="27"/>
      <c r="F7092" s="27"/>
      <c r="G7092" s="1"/>
      <c r="H7092" s="1"/>
      <c r="I7092" s="1"/>
    </row>
    <row r="7093" spans="2:9">
      <c r="B7093" s="1"/>
      <c r="C7093" s="29"/>
      <c r="D7093" s="27"/>
      <c r="E7093" s="27"/>
      <c r="F7093" s="27"/>
      <c r="G7093" s="1"/>
      <c r="H7093" s="1"/>
      <c r="I7093" s="1"/>
    </row>
    <row r="7094" spans="2:9">
      <c r="B7094" s="1"/>
      <c r="C7094" s="29"/>
      <c r="D7094" s="27"/>
      <c r="E7094" s="27"/>
      <c r="F7094" s="27"/>
      <c r="G7094" s="1"/>
      <c r="H7094" s="1"/>
      <c r="I7094" s="1"/>
    </row>
    <row r="7095" spans="2:9">
      <c r="B7095" s="1"/>
      <c r="C7095" s="29"/>
      <c r="D7095" s="27"/>
      <c r="E7095" s="27"/>
      <c r="F7095" s="27"/>
      <c r="G7095" s="1"/>
      <c r="H7095" s="1"/>
      <c r="I7095" s="1"/>
    </row>
    <row r="7096" spans="2:9">
      <c r="B7096" s="1"/>
      <c r="C7096" s="29"/>
      <c r="D7096" s="27"/>
      <c r="E7096" s="27"/>
      <c r="F7096" s="27"/>
      <c r="G7096" s="1"/>
      <c r="H7096" s="1"/>
      <c r="I7096" s="1"/>
    </row>
    <row r="7097" spans="2:9">
      <c r="B7097" s="1"/>
      <c r="C7097" s="29"/>
      <c r="D7097" s="27"/>
      <c r="E7097" s="27"/>
      <c r="F7097" s="27"/>
      <c r="G7097" s="1"/>
      <c r="H7097" s="1"/>
      <c r="I7097" s="1"/>
    </row>
    <row r="7098" spans="2:9">
      <c r="B7098" s="1"/>
      <c r="C7098" s="29"/>
      <c r="D7098" s="27"/>
      <c r="E7098" s="27"/>
      <c r="F7098" s="27"/>
      <c r="G7098" s="1"/>
      <c r="H7098" s="1"/>
      <c r="I7098" s="1"/>
    </row>
    <row r="7099" spans="2:9">
      <c r="B7099" s="1"/>
      <c r="C7099" s="29"/>
      <c r="D7099" s="27"/>
      <c r="E7099" s="27"/>
      <c r="F7099" s="27"/>
      <c r="G7099" s="1"/>
      <c r="H7099" s="1"/>
      <c r="I7099" s="1"/>
    </row>
    <row r="7100" spans="2:9">
      <c r="B7100" s="1"/>
      <c r="C7100" s="29"/>
      <c r="D7100" s="27"/>
      <c r="E7100" s="27"/>
      <c r="F7100" s="27"/>
      <c r="G7100" s="1"/>
      <c r="H7100" s="1"/>
      <c r="I7100" s="1"/>
    </row>
    <row r="7101" spans="2:9">
      <c r="B7101" s="1"/>
      <c r="C7101" s="29"/>
      <c r="D7101" s="27"/>
      <c r="E7101" s="27"/>
      <c r="F7101" s="27"/>
      <c r="G7101" s="1"/>
      <c r="H7101" s="1"/>
      <c r="I7101" s="1"/>
    </row>
    <row r="7102" spans="2:9">
      <c r="B7102" s="1"/>
      <c r="C7102" s="29"/>
      <c r="D7102" s="27"/>
      <c r="E7102" s="27"/>
      <c r="F7102" s="27"/>
      <c r="G7102" s="1"/>
      <c r="H7102" s="1"/>
      <c r="I7102" s="1"/>
    </row>
    <row r="7103" spans="2:9">
      <c r="B7103" s="1"/>
      <c r="C7103" s="29"/>
      <c r="D7103" s="27"/>
      <c r="E7103" s="27"/>
      <c r="F7103" s="27"/>
      <c r="G7103" s="1"/>
      <c r="H7103" s="1"/>
      <c r="I7103" s="1"/>
    </row>
    <row r="7104" spans="2:9">
      <c r="B7104" s="1"/>
      <c r="C7104" s="29"/>
      <c r="D7104" s="27"/>
      <c r="E7104" s="27"/>
      <c r="F7104" s="27"/>
      <c r="G7104" s="1"/>
      <c r="H7104" s="1"/>
      <c r="I7104" s="1"/>
    </row>
    <row r="7105" spans="2:9">
      <c r="B7105" s="1"/>
      <c r="C7105" s="29"/>
      <c r="D7105" s="27"/>
      <c r="E7105" s="27"/>
      <c r="F7105" s="27"/>
      <c r="G7105" s="1"/>
      <c r="H7105" s="1"/>
      <c r="I7105" s="1"/>
    </row>
    <row r="7106" spans="2:9">
      <c r="B7106" s="1"/>
      <c r="C7106" s="29"/>
      <c r="D7106" s="27"/>
      <c r="E7106" s="27"/>
      <c r="F7106" s="27"/>
      <c r="G7106" s="1"/>
      <c r="H7106" s="1"/>
      <c r="I7106" s="1"/>
    </row>
    <row r="7107" spans="2:9">
      <c r="B7107" s="1"/>
      <c r="C7107" s="29"/>
      <c r="D7107" s="27"/>
      <c r="E7107" s="27"/>
      <c r="F7107" s="27"/>
      <c r="G7107" s="1"/>
      <c r="H7107" s="1"/>
      <c r="I7107" s="1"/>
    </row>
    <row r="7108" spans="2:9">
      <c r="B7108" s="1"/>
      <c r="C7108" s="29"/>
      <c r="D7108" s="27"/>
      <c r="E7108" s="27"/>
      <c r="F7108" s="27"/>
      <c r="G7108" s="1"/>
      <c r="H7108" s="1"/>
      <c r="I7108" s="1"/>
    </row>
    <row r="7109" spans="2:9">
      <c r="B7109" s="1"/>
      <c r="C7109" s="29"/>
      <c r="D7109" s="27"/>
      <c r="E7109" s="27"/>
      <c r="F7109" s="27"/>
      <c r="G7109" s="1"/>
      <c r="H7109" s="1"/>
      <c r="I7109" s="1"/>
    </row>
    <row r="7110" spans="2:9">
      <c r="B7110" s="1"/>
      <c r="C7110" s="29"/>
      <c r="D7110" s="27"/>
      <c r="E7110" s="27"/>
      <c r="F7110" s="27"/>
      <c r="G7110" s="1"/>
      <c r="H7110" s="1"/>
      <c r="I7110" s="1"/>
    </row>
    <row r="7111" spans="2:9">
      <c r="B7111" s="1"/>
      <c r="C7111" s="29"/>
      <c r="D7111" s="27"/>
      <c r="E7111" s="27"/>
      <c r="F7111" s="27"/>
      <c r="G7111" s="1"/>
      <c r="H7111" s="1"/>
      <c r="I7111" s="1"/>
    </row>
    <row r="7112" spans="2:9">
      <c r="B7112" s="1"/>
      <c r="C7112" s="29"/>
      <c r="D7112" s="27"/>
      <c r="E7112" s="27"/>
      <c r="F7112" s="27"/>
      <c r="G7112" s="1"/>
      <c r="H7112" s="1"/>
      <c r="I7112" s="1"/>
    </row>
    <row r="7113" spans="2:9">
      <c r="B7113" s="1"/>
      <c r="C7113" s="29"/>
      <c r="D7113" s="27"/>
      <c r="E7113" s="27"/>
      <c r="F7113" s="27"/>
      <c r="G7113" s="1"/>
      <c r="H7113" s="1"/>
      <c r="I7113" s="1"/>
    </row>
    <row r="7114" spans="2:9">
      <c r="B7114" s="1"/>
      <c r="C7114" s="29"/>
      <c r="D7114" s="27"/>
      <c r="E7114" s="27"/>
      <c r="F7114" s="27"/>
      <c r="G7114" s="1"/>
      <c r="H7114" s="1"/>
      <c r="I7114" s="1"/>
    </row>
    <row r="7115" spans="2:9">
      <c r="B7115" s="1"/>
      <c r="C7115" s="29"/>
      <c r="D7115" s="27"/>
      <c r="E7115" s="27"/>
      <c r="F7115" s="27"/>
      <c r="G7115" s="1"/>
      <c r="H7115" s="1"/>
      <c r="I7115" s="1"/>
    </row>
    <row r="7116" spans="2:9">
      <c r="B7116" s="1"/>
      <c r="C7116" s="29"/>
      <c r="D7116" s="27"/>
      <c r="E7116" s="27"/>
      <c r="F7116" s="27"/>
      <c r="G7116" s="1"/>
      <c r="H7116" s="1"/>
      <c r="I7116" s="1"/>
    </row>
    <row r="7117" spans="2:9">
      <c r="B7117" s="1"/>
      <c r="C7117" s="29"/>
      <c r="D7117" s="27"/>
      <c r="E7117" s="27"/>
      <c r="F7117" s="27"/>
      <c r="G7117" s="1"/>
      <c r="H7117" s="1"/>
      <c r="I7117" s="1"/>
    </row>
    <row r="7118" spans="2:9">
      <c r="B7118" s="1"/>
      <c r="C7118" s="29"/>
      <c r="D7118" s="27"/>
      <c r="E7118" s="27"/>
      <c r="F7118" s="27"/>
      <c r="G7118" s="1"/>
      <c r="H7118" s="1"/>
      <c r="I7118" s="1"/>
    </row>
    <row r="7119" spans="2:9">
      <c r="B7119" s="1"/>
      <c r="C7119" s="29"/>
      <c r="D7119" s="27"/>
      <c r="E7119" s="27"/>
      <c r="F7119" s="27"/>
      <c r="G7119" s="1"/>
      <c r="H7119" s="1"/>
      <c r="I7119" s="1"/>
    </row>
    <row r="7120" spans="2:9">
      <c r="B7120" s="1"/>
      <c r="C7120" s="29"/>
      <c r="D7120" s="27"/>
      <c r="E7120" s="27"/>
      <c r="F7120" s="27"/>
      <c r="G7120" s="1"/>
      <c r="H7120" s="1"/>
      <c r="I7120" s="1"/>
    </row>
    <row r="7121" spans="2:9">
      <c r="B7121" s="1"/>
      <c r="C7121" s="29"/>
      <c r="D7121" s="27"/>
      <c r="E7121" s="27"/>
      <c r="F7121" s="27"/>
      <c r="G7121" s="1"/>
      <c r="H7121" s="1"/>
      <c r="I7121" s="1"/>
    </row>
    <row r="7122" spans="2:9">
      <c r="B7122" s="1"/>
      <c r="C7122" s="29"/>
      <c r="D7122" s="27"/>
      <c r="E7122" s="27"/>
      <c r="F7122" s="27"/>
      <c r="G7122" s="1"/>
      <c r="H7122" s="1"/>
      <c r="I7122" s="1"/>
    </row>
    <row r="7123" spans="2:9">
      <c r="B7123" s="1"/>
      <c r="C7123" s="29"/>
      <c r="D7123" s="27"/>
      <c r="E7123" s="27"/>
      <c r="F7123" s="27"/>
      <c r="G7123" s="1"/>
      <c r="H7123" s="1"/>
      <c r="I7123" s="1"/>
    </row>
    <row r="7124" spans="2:9">
      <c r="B7124" s="1"/>
      <c r="C7124" s="29"/>
      <c r="D7124" s="27"/>
      <c r="E7124" s="27"/>
      <c r="F7124" s="27"/>
      <c r="G7124" s="1"/>
      <c r="H7124" s="1"/>
      <c r="I7124" s="1"/>
    </row>
    <row r="7125" spans="2:9">
      <c r="B7125" s="1"/>
      <c r="C7125" s="29"/>
      <c r="D7125" s="27"/>
      <c r="E7125" s="27"/>
      <c r="F7125" s="27"/>
      <c r="G7125" s="1"/>
      <c r="H7125" s="1"/>
      <c r="I7125" s="1"/>
    </row>
    <row r="7126" spans="2:9">
      <c r="B7126" s="1"/>
      <c r="C7126" s="29"/>
      <c r="D7126" s="27"/>
      <c r="E7126" s="27"/>
      <c r="F7126" s="27"/>
      <c r="G7126" s="1"/>
      <c r="H7126" s="1"/>
      <c r="I7126" s="1"/>
    </row>
    <row r="7127" spans="2:9">
      <c r="B7127" s="1"/>
      <c r="C7127" s="29"/>
      <c r="D7127" s="27"/>
      <c r="E7127" s="27"/>
      <c r="F7127" s="27"/>
      <c r="G7127" s="1"/>
      <c r="H7127" s="1"/>
      <c r="I7127" s="1"/>
    </row>
    <row r="7128" spans="2:9">
      <c r="B7128" s="1"/>
      <c r="C7128" s="29"/>
      <c r="D7128" s="27"/>
      <c r="E7128" s="27"/>
      <c r="F7128" s="27"/>
      <c r="G7128" s="1"/>
      <c r="H7128" s="1"/>
      <c r="I7128" s="1"/>
    </row>
    <row r="7129" spans="2:9">
      <c r="B7129" s="1"/>
      <c r="C7129" s="29"/>
      <c r="D7129" s="27"/>
      <c r="E7129" s="27"/>
      <c r="F7129" s="27"/>
      <c r="G7129" s="1"/>
      <c r="H7129" s="1"/>
      <c r="I7129" s="1"/>
    </row>
    <row r="7130" spans="2:9">
      <c r="B7130" s="1"/>
      <c r="C7130" s="29"/>
      <c r="D7130" s="27"/>
      <c r="E7130" s="27"/>
      <c r="F7130" s="27"/>
      <c r="G7130" s="1"/>
      <c r="H7130" s="1"/>
      <c r="I7130" s="1"/>
    </row>
    <row r="7131" spans="2:9">
      <c r="B7131" s="1"/>
      <c r="C7131" s="29"/>
      <c r="D7131" s="27"/>
      <c r="E7131" s="27"/>
      <c r="F7131" s="27"/>
      <c r="G7131" s="1"/>
      <c r="H7131" s="1"/>
      <c r="I7131" s="1"/>
    </row>
    <row r="7132" spans="2:9">
      <c r="B7132" s="1"/>
      <c r="C7132" s="29"/>
      <c r="D7132" s="27"/>
      <c r="E7132" s="27"/>
      <c r="F7132" s="27"/>
      <c r="G7132" s="1"/>
      <c r="H7132" s="1"/>
      <c r="I7132" s="1"/>
    </row>
    <row r="7133" spans="2:9">
      <c r="B7133" s="1"/>
      <c r="C7133" s="29"/>
      <c r="D7133" s="27"/>
      <c r="E7133" s="27"/>
      <c r="F7133" s="27"/>
      <c r="G7133" s="1"/>
      <c r="H7133" s="1"/>
      <c r="I7133" s="1"/>
    </row>
    <row r="7134" spans="2:9">
      <c r="B7134" s="1"/>
      <c r="C7134" s="29"/>
      <c r="D7134" s="27"/>
      <c r="E7134" s="27"/>
      <c r="F7134" s="27"/>
      <c r="G7134" s="1"/>
      <c r="H7134" s="1"/>
      <c r="I7134" s="1"/>
    </row>
    <row r="7135" spans="2:9">
      <c r="B7135" s="1"/>
      <c r="C7135" s="29"/>
      <c r="D7135" s="27"/>
      <c r="E7135" s="27"/>
      <c r="F7135" s="27"/>
      <c r="G7135" s="1"/>
      <c r="H7135" s="1"/>
      <c r="I7135" s="1"/>
    </row>
    <row r="7136" spans="2:9">
      <c r="B7136" s="1"/>
      <c r="C7136" s="29"/>
      <c r="D7136" s="27"/>
      <c r="E7136" s="27"/>
      <c r="F7136" s="27"/>
      <c r="G7136" s="1"/>
      <c r="H7136" s="1"/>
      <c r="I7136" s="1"/>
    </row>
    <row r="7137" spans="2:9">
      <c r="B7137" s="1"/>
      <c r="C7137" s="29"/>
      <c r="D7137" s="27"/>
      <c r="E7137" s="27"/>
      <c r="F7137" s="27"/>
      <c r="G7137" s="1"/>
      <c r="H7137" s="1"/>
      <c r="I7137" s="1"/>
    </row>
    <row r="7138" spans="2:9">
      <c r="B7138" s="1"/>
      <c r="C7138" s="29"/>
      <c r="D7138" s="27"/>
      <c r="E7138" s="27"/>
      <c r="F7138" s="27"/>
      <c r="G7138" s="1"/>
      <c r="H7138" s="1"/>
      <c r="I7138" s="1"/>
    </row>
    <row r="7139" spans="2:9">
      <c r="B7139" s="1"/>
      <c r="C7139" s="29"/>
      <c r="D7139" s="27"/>
      <c r="E7139" s="27"/>
      <c r="F7139" s="27"/>
      <c r="G7139" s="1"/>
      <c r="H7139" s="1"/>
      <c r="I7139" s="1"/>
    </row>
    <row r="7140" spans="2:9">
      <c r="B7140" s="1"/>
      <c r="C7140" s="29"/>
      <c r="D7140" s="27"/>
      <c r="E7140" s="27"/>
      <c r="F7140" s="27"/>
      <c r="G7140" s="1"/>
      <c r="H7140" s="1"/>
      <c r="I7140" s="1"/>
    </row>
    <row r="7141" spans="2:9">
      <c r="B7141" s="1"/>
      <c r="C7141" s="29"/>
      <c r="D7141" s="27"/>
      <c r="E7141" s="27"/>
      <c r="F7141" s="27"/>
      <c r="G7141" s="1"/>
      <c r="H7141" s="1"/>
      <c r="I7141" s="1"/>
    </row>
    <row r="7142" spans="2:9">
      <c r="B7142" s="1"/>
      <c r="C7142" s="29"/>
      <c r="D7142" s="27"/>
      <c r="E7142" s="27"/>
      <c r="F7142" s="27"/>
      <c r="G7142" s="1"/>
      <c r="H7142" s="1"/>
      <c r="I7142" s="1"/>
    </row>
    <row r="7143" spans="2:9">
      <c r="B7143" s="1"/>
      <c r="C7143" s="29"/>
      <c r="D7143" s="27"/>
      <c r="E7143" s="27"/>
      <c r="F7143" s="27"/>
      <c r="G7143" s="1"/>
      <c r="H7143" s="1"/>
      <c r="I7143" s="1"/>
    </row>
    <row r="7144" spans="2:9">
      <c r="B7144" s="1"/>
      <c r="C7144" s="29"/>
      <c r="D7144" s="27"/>
      <c r="E7144" s="27"/>
      <c r="F7144" s="27"/>
      <c r="G7144" s="1"/>
      <c r="H7144" s="1"/>
      <c r="I7144" s="1"/>
    </row>
    <row r="7145" spans="2:9">
      <c r="B7145" s="1"/>
      <c r="C7145" s="29"/>
      <c r="D7145" s="27"/>
      <c r="E7145" s="27"/>
      <c r="F7145" s="27"/>
      <c r="G7145" s="1"/>
      <c r="H7145" s="1"/>
      <c r="I7145" s="1"/>
    </row>
    <row r="7146" spans="2:9">
      <c r="B7146" s="1"/>
      <c r="C7146" s="29"/>
      <c r="D7146" s="27"/>
      <c r="E7146" s="27"/>
      <c r="F7146" s="27"/>
      <c r="G7146" s="1"/>
      <c r="H7146" s="1"/>
      <c r="I7146" s="1"/>
    </row>
    <row r="7147" spans="2:9">
      <c r="B7147" s="1"/>
      <c r="C7147" s="29"/>
      <c r="D7147" s="27"/>
      <c r="E7147" s="27"/>
      <c r="F7147" s="27"/>
      <c r="G7147" s="1"/>
      <c r="H7147" s="1"/>
      <c r="I7147" s="1"/>
    </row>
    <row r="7148" spans="2:9">
      <c r="B7148" s="1"/>
      <c r="C7148" s="29"/>
      <c r="D7148" s="27"/>
      <c r="E7148" s="27"/>
      <c r="F7148" s="27"/>
      <c r="G7148" s="1"/>
      <c r="H7148" s="1"/>
      <c r="I7148" s="1"/>
    </row>
    <row r="7149" spans="2:9">
      <c r="B7149" s="1"/>
      <c r="C7149" s="29"/>
      <c r="D7149" s="27"/>
      <c r="E7149" s="27"/>
      <c r="F7149" s="27"/>
      <c r="G7149" s="1"/>
      <c r="H7149" s="1"/>
      <c r="I7149" s="1"/>
    </row>
    <row r="7150" spans="2:9">
      <c r="B7150" s="1"/>
      <c r="C7150" s="29"/>
      <c r="D7150" s="27"/>
      <c r="E7150" s="27"/>
      <c r="F7150" s="27"/>
      <c r="G7150" s="1"/>
      <c r="H7150" s="1"/>
      <c r="I7150" s="1"/>
    </row>
    <row r="7151" spans="2:9">
      <c r="B7151" s="1"/>
      <c r="C7151" s="29"/>
      <c r="D7151" s="27"/>
      <c r="E7151" s="27"/>
      <c r="F7151" s="27"/>
      <c r="G7151" s="1"/>
      <c r="H7151" s="1"/>
      <c r="I7151" s="1"/>
    </row>
    <row r="7152" spans="2:9">
      <c r="B7152" s="1"/>
      <c r="C7152" s="29"/>
      <c r="D7152" s="27"/>
      <c r="E7152" s="27"/>
      <c r="F7152" s="27"/>
      <c r="G7152" s="1"/>
      <c r="H7152" s="1"/>
      <c r="I7152" s="1"/>
    </row>
    <row r="7153" spans="2:9">
      <c r="B7153" s="1"/>
      <c r="C7153" s="29"/>
      <c r="D7153" s="27"/>
      <c r="E7153" s="27"/>
      <c r="F7153" s="27"/>
      <c r="G7153" s="1"/>
      <c r="H7153" s="1"/>
      <c r="I7153" s="1"/>
    </row>
    <row r="7154" spans="2:9">
      <c r="B7154" s="1"/>
      <c r="C7154" s="29"/>
      <c r="D7154" s="27"/>
      <c r="E7154" s="27"/>
      <c r="F7154" s="27"/>
      <c r="G7154" s="1"/>
      <c r="H7154" s="1"/>
      <c r="I7154" s="1"/>
    </row>
    <row r="7155" spans="2:9">
      <c r="B7155" s="1"/>
      <c r="C7155" s="29"/>
      <c r="D7155" s="27"/>
      <c r="E7155" s="27"/>
      <c r="F7155" s="27"/>
      <c r="G7155" s="1"/>
      <c r="H7155" s="1"/>
      <c r="I7155" s="1"/>
    </row>
    <row r="7156" spans="2:9">
      <c r="B7156" s="1"/>
      <c r="C7156" s="29"/>
      <c r="D7156" s="27"/>
      <c r="E7156" s="27"/>
      <c r="F7156" s="27"/>
      <c r="G7156" s="1"/>
      <c r="H7156" s="1"/>
      <c r="I7156" s="1"/>
    </row>
    <row r="7157" spans="2:9">
      <c r="B7157" s="1"/>
      <c r="C7157" s="29"/>
      <c r="D7157" s="27"/>
      <c r="E7157" s="27"/>
      <c r="F7157" s="27"/>
      <c r="G7157" s="1"/>
      <c r="H7157" s="1"/>
      <c r="I7157" s="1"/>
    </row>
    <row r="7158" spans="2:9">
      <c r="B7158" s="1"/>
      <c r="C7158" s="29"/>
      <c r="D7158" s="27"/>
      <c r="E7158" s="27"/>
      <c r="F7158" s="27"/>
      <c r="G7158" s="1"/>
      <c r="H7158" s="1"/>
      <c r="I7158" s="1"/>
    </row>
    <row r="7159" spans="2:9">
      <c r="B7159" s="1"/>
      <c r="C7159" s="29"/>
      <c r="D7159" s="27"/>
      <c r="E7159" s="27"/>
      <c r="F7159" s="27"/>
      <c r="G7159" s="1"/>
      <c r="H7159" s="1"/>
      <c r="I7159" s="1"/>
    </row>
    <row r="7160" spans="2:9">
      <c r="B7160" s="1"/>
      <c r="C7160" s="29"/>
      <c r="D7160" s="27"/>
      <c r="E7160" s="27"/>
      <c r="F7160" s="27"/>
      <c r="G7160" s="1"/>
      <c r="H7160" s="1"/>
      <c r="I7160" s="1"/>
    </row>
    <row r="7161" spans="2:9">
      <c r="B7161" s="1"/>
      <c r="C7161" s="29"/>
      <c r="D7161" s="27"/>
      <c r="E7161" s="27"/>
      <c r="F7161" s="27"/>
      <c r="G7161" s="1"/>
      <c r="H7161" s="1"/>
      <c r="I7161" s="1"/>
    </row>
    <row r="7162" spans="2:9">
      <c r="B7162" s="1"/>
      <c r="C7162" s="29"/>
      <c r="D7162" s="27"/>
      <c r="E7162" s="27"/>
      <c r="F7162" s="27"/>
      <c r="G7162" s="1"/>
      <c r="H7162" s="1"/>
      <c r="I7162" s="1"/>
    </row>
    <row r="7163" spans="2:9">
      <c r="B7163" s="1"/>
      <c r="C7163" s="29"/>
      <c r="D7163" s="27"/>
      <c r="E7163" s="27"/>
      <c r="F7163" s="27"/>
      <c r="G7163" s="1"/>
      <c r="H7163" s="1"/>
      <c r="I7163" s="1"/>
    </row>
    <row r="7164" spans="2:9">
      <c r="B7164" s="1"/>
      <c r="C7164" s="29"/>
      <c r="D7164" s="27"/>
      <c r="E7164" s="27"/>
      <c r="F7164" s="27"/>
      <c r="G7164" s="1"/>
      <c r="H7164" s="1"/>
      <c r="I7164" s="1"/>
    </row>
    <row r="7165" spans="2:9">
      <c r="B7165" s="1"/>
      <c r="C7165" s="29"/>
      <c r="D7165" s="27"/>
      <c r="E7165" s="27"/>
      <c r="F7165" s="27"/>
      <c r="G7165" s="1"/>
      <c r="H7165" s="1"/>
      <c r="I7165" s="1"/>
    </row>
    <row r="7166" spans="2:9">
      <c r="B7166" s="1"/>
      <c r="C7166" s="29"/>
      <c r="D7166" s="27"/>
      <c r="E7166" s="27"/>
      <c r="F7166" s="27"/>
      <c r="G7166" s="1"/>
      <c r="H7166" s="1"/>
      <c r="I7166" s="1"/>
    </row>
    <row r="7167" spans="2:9">
      <c r="B7167" s="1"/>
      <c r="C7167" s="29"/>
      <c r="D7167" s="27"/>
      <c r="E7167" s="27"/>
      <c r="F7167" s="27"/>
      <c r="G7167" s="1"/>
      <c r="H7167" s="1"/>
      <c r="I7167" s="1"/>
    </row>
    <row r="7168" spans="2:9">
      <c r="B7168" s="1"/>
      <c r="C7168" s="29"/>
      <c r="D7168" s="27"/>
      <c r="E7168" s="27"/>
      <c r="F7168" s="27"/>
      <c r="G7168" s="1"/>
      <c r="H7168" s="1"/>
      <c r="I7168" s="1"/>
    </row>
    <row r="7169" spans="2:9">
      <c r="B7169" s="1"/>
      <c r="C7169" s="29"/>
      <c r="D7169" s="27"/>
      <c r="E7169" s="27"/>
      <c r="F7169" s="27"/>
      <c r="G7169" s="1"/>
      <c r="H7169" s="1"/>
      <c r="I7169" s="1"/>
    </row>
    <row r="7170" spans="2:9">
      <c r="B7170" s="1"/>
      <c r="C7170" s="29"/>
      <c r="D7170" s="27"/>
      <c r="E7170" s="27"/>
      <c r="F7170" s="27"/>
      <c r="G7170" s="1"/>
      <c r="H7170" s="1"/>
      <c r="I7170" s="1"/>
    </row>
    <row r="7171" spans="2:9">
      <c r="B7171" s="1"/>
      <c r="C7171" s="29"/>
      <c r="D7171" s="27"/>
      <c r="E7171" s="27"/>
      <c r="F7171" s="27"/>
      <c r="G7171" s="1"/>
      <c r="H7171" s="1"/>
      <c r="I7171" s="1"/>
    </row>
    <row r="7172" spans="2:9">
      <c r="B7172" s="1"/>
      <c r="C7172" s="29"/>
      <c r="D7172" s="27"/>
      <c r="E7172" s="27"/>
      <c r="F7172" s="27"/>
      <c r="G7172" s="1"/>
      <c r="H7172" s="1"/>
      <c r="I7172" s="1"/>
    </row>
    <row r="7173" spans="2:9">
      <c r="B7173" s="1"/>
      <c r="C7173" s="29"/>
      <c r="D7173" s="27"/>
      <c r="E7173" s="27"/>
      <c r="F7173" s="27"/>
      <c r="G7173" s="1"/>
      <c r="H7173" s="1"/>
      <c r="I7173" s="1"/>
    </row>
    <row r="7174" spans="2:9">
      <c r="B7174" s="1"/>
      <c r="C7174" s="29"/>
      <c r="D7174" s="27"/>
      <c r="E7174" s="27"/>
      <c r="F7174" s="27"/>
      <c r="G7174" s="1"/>
      <c r="H7174" s="1"/>
      <c r="I7174" s="1"/>
    </row>
    <row r="7175" spans="2:9">
      <c r="B7175" s="1"/>
      <c r="C7175" s="29"/>
      <c r="D7175" s="27"/>
      <c r="E7175" s="27"/>
      <c r="F7175" s="27"/>
      <c r="G7175" s="1"/>
      <c r="H7175" s="1"/>
      <c r="I7175" s="1"/>
    </row>
    <row r="7176" spans="2:9">
      <c r="B7176" s="1"/>
      <c r="C7176" s="29"/>
      <c r="D7176" s="27"/>
      <c r="E7176" s="27"/>
      <c r="F7176" s="27"/>
      <c r="G7176" s="1"/>
      <c r="H7176" s="1"/>
      <c r="I7176" s="1"/>
    </row>
    <row r="7177" spans="2:9">
      <c r="B7177" s="1"/>
      <c r="C7177" s="29"/>
      <c r="D7177" s="27"/>
      <c r="E7177" s="27"/>
      <c r="F7177" s="27"/>
      <c r="G7177" s="1"/>
      <c r="H7177" s="1"/>
      <c r="I7177" s="1"/>
    </row>
    <row r="7178" spans="2:9">
      <c r="B7178" s="1"/>
      <c r="C7178" s="29"/>
      <c r="D7178" s="27"/>
      <c r="E7178" s="27"/>
      <c r="F7178" s="27"/>
      <c r="G7178" s="1"/>
      <c r="H7178" s="1"/>
      <c r="I7178" s="1"/>
    </row>
    <row r="7179" spans="2:9">
      <c r="B7179" s="1"/>
      <c r="C7179" s="29"/>
      <c r="D7179" s="27"/>
      <c r="E7179" s="27"/>
      <c r="F7179" s="27"/>
      <c r="G7179" s="1"/>
      <c r="H7179" s="1"/>
      <c r="I7179" s="1"/>
    </row>
    <row r="7180" spans="2:9">
      <c r="B7180" s="1"/>
      <c r="C7180" s="29"/>
      <c r="D7180" s="27"/>
      <c r="E7180" s="27"/>
      <c r="F7180" s="27"/>
      <c r="G7180" s="1"/>
      <c r="H7180" s="1"/>
      <c r="I7180" s="1"/>
    </row>
    <row r="7181" spans="2:9">
      <c r="B7181" s="1"/>
      <c r="C7181" s="29"/>
      <c r="D7181" s="27"/>
      <c r="E7181" s="27"/>
      <c r="F7181" s="27"/>
      <c r="G7181" s="1"/>
      <c r="H7181" s="1"/>
      <c r="I7181" s="1"/>
    </row>
    <row r="7182" spans="2:9">
      <c r="B7182" s="1"/>
      <c r="C7182" s="29"/>
      <c r="D7182" s="27"/>
      <c r="E7182" s="27"/>
      <c r="F7182" s="27"/>
      <c r="G7182" s="1"/>
      <c r="H7182" s="1"/>
      <c r="I7182" s="1"/>
    </row>
    <row r="7183" spans="2:9">
      <c r="B7183" s="1"/>
      <c r="C7183" s="29"/>
      <c r="D7183" s="27"/>
      <c r="E7183" s="27"/>
      <c r="F7183" s="27"/>
      <c r="G7183" s="1"/>
      <c r="H7183" s="1"/>
      <c r="I7183" s="1"/>
    </row>
    <row r="7184" spans="2:9">
      <c r="B7184" s="1"/>
      <c r="C7184" s="29"/>
      <c r="D7184" s="27"/>
      <c r="E7184" s="27"/>
      <c r="F7184" s="27"/>
      <c r="G7184" s="1"/>
      <c r="H7184" s="1"/>
      <c r="I7184" s="1"/>
    </row>
    <row r="7185" spans="2:9">
      <c r="B7185" s="1"/>
      <c r="C7185" s="29"/>
      <c r="D7185" s="27"/>
      <c r="E7185" s="27"/>
      <c r="F7185" s="27"/>
      <c r="G7185" s="1"/>
      <c r="H7185" s="1"/>
      <c r="I7185" s="1"/>
    </row>
    <row r="7186" spans="2:9">
      <c r="B7186" s="1"/>
      <c r="C7186" s="29"/>
      <c r="D7186" s="27"/>
      <c r="E7186" s="27"/>
      <c r="F7186" s="27"/>
      <c r="G7186" s="1"/>
      <c r="H7186" s="1"/>
      <c r="I7186" s="1"/>
    </row>
    <row r="7187" spans="2:9">
      <c r="B7187" s="1"/>
      <c r="C7187" s="29"/>
      <c r="D7187" s="27"/>
      <c r="E7187" s="27"/>
      <c r="F7187" s="27"/>
      <c r="G7187" s="1"/>
      <c r="H7187" s="1"/>
      <c r="I7187" s="1"/>
    </row>
    <row r="7188" spans="2:9">
      <c r="B7188" s="1"/>
      <c r="C7188" s="29"/>
      <c r="D7188" s="27"/>
      <c r="E7188" s="27"/>
      <c r="F7188" s="27"/>
      <c r="G7188" s="1"/>
      <c r="H7188" s="1"/>
      <c r="I7188" s="1"/>
    </row>
    <row r="7189" spans="2:9">
      <c r="B7189" s="1"/>
      <c r="C7189" s="29"/>
      <c r="D7189" s="27"/>
      <c r="E7189" s="27"/>
      <c r="F7189" s="27"/>
      <c r="G7189" s="1"/>
      <c r="H7189" s="1"/>
      <c r="I7189" s="1"/>
    </row>
    <row r="7190" spans="2:9">
      <c r="B7190" s="1"/>
      <c r="C7190" s="29"/>
      <c r="D7190" s="27"/>
      <c r="E7190" s="27"/>
      <c r="F7190" s="27"/>
      <c r="G7190" s="1"/>
      <c r="H7190" s="1"/>
      <c r="I7190" s="1"/>
    </row>
    <row r="7191" spans="2:9">
      <c r="B7191" s="1"/>
      <c r="C7191" s="29"/>
      <c r="D7191" s="27"/>
      <c r="E7191" s="27"/>
      <c r="F7191" s="27"/>
      <c r="G7191" s="1"/>
      <c r="H7191" s="1"/>
      <c r="I7191" s="1"/>
    </row>
    <row r="7192" spans="2:9">
      <c r="B7192" s="1"/>
      <c r="C7192" s="29"/>
      <c r="D7192" s="27"/>
      <c r="E7192" s="27"/>
      <c r="F7192" s="27"/>
      <c r="G7192" s="1"/>
      <c r="H7192" s="1"/>
      <c r="I7192" s="1"/>
    </row>
    <row r="7193" spans="2:9">
      <c r="B7193" s="1"/>
      <c r="C7193" s="29"/>
      <c r="D7193" s="27"/>
      <c r="E7193" s="27"/>
      <c r="F7193" s="27"/>
      <c r="G7193" s="1"/>
      <c r="H7193" s="1"/>
      <c r="I7193" s="1"/>
    </row>
    <row r="7194" spans="2:9">
      <c r="B7194" s="1"/>
      <c r="C7194" s="29"/>
      <c r="D7194" s="27"/>
      <c r="E7194" s="27"/>
      <c r="F7194" s="27"/>
      <c r="G7194" s="1"/>
      <c r="H7194" s="1"/>
      <c r="I7194" s="1"/>
    </row>
    <row r="7195" spans="2:9">
      <c r="B7195" s="1"/>
      <c r="C7195" s="29"/>
      <c r="D7195" s="27"/>
      <c r="E7195" s="27"/>
      <c r="F7195" s="27"/>
      <c r="G7195" s="1"/>
      <c r="H7195" s="1"/>
      <c r="I7195" s="1"/>
    </row>
    <row r="7196" spans="2:9">
      <c r="B7196" s="1"/>
      <c r="C7196" s="29"/>
      <c r="D7196" s="27"/>
      <c r="E7196" s="27"/>
      <c r="F7196" s="27"/>
      <c r="G7196" s="1"/>
      <c r="H7196" s="1"/>
      <c r="I7196" s="1"/>
    </row>
    <row r="7197" spans="2:9">
      <c r="B7197" s="1"/>
      <c r="C7197" s="29"/>
      <c r="D7197" s="27"/>
      <c r="E7197" s="27"/>
      <c r="F7197" s="27"/>
      <c r="G7197" s="1"/>
      <c r="H7197" s="1"/>
      <c r="I7197" s="1"/>
    </row>
    <row r="7198" spans="2:9">
      <c r="B7198" s="1"/>
      <c r="C7198" s="29"/>
      <c r="D7198" s="27"/>
      <c r="E7198" s="27"/>
      <c r="F7198" s="27"/>
      <c r="G7198" s="1"/>
      <c r="H7198" s="1"/>
      <c r="I7198" s="1"/>
    </row>
    <row r="7199" spans="2:9">
      <c r="B7199" s="1"/>
      <c r="C7199" s="29"/>
      <c r="D7199" s="27"/>
      <c r="E7199" s="27"/>
      <c r="F7199" s="27"/>
      <c r="G7199" s="1"/>
      <c r="H7199" s="1"/>
      <c r="I7199" s="1"/>
    </row>
    <row r="7200" spans="2:9">
      <c r="B7200" s="1"/>
      <c r="C7200" s="29"/>
      <c r="D7200" s="27"/>
      <c r="E7200" s="27"/>
      <c r="F7200" s="27"/>
      <c r="G7200" s="1"/>
      <c r="H7200" s="1"/>
      <c r="I7200" s="1"/>
    </row>
    <row r="7201" spans="2:9">
      <c r="B7201" s="1"/>
      <c r="C7201" s="29"/>
      <c r="D7201" s="27"/>
      <c r="E7201" s="27"/>
      <c r="F7201" s="27"/>
      <c r="G7201" s="1"/>
      <c r="H7201" s="1"/>
      <c r="I7201" s="1"/>
    </row>
    <row r="7202" spans="2:9">
      <c r="B7202" s="1"/>
      <c r="C7202" s="29"/>
      <c r="D7202" s="27"/>
      <c r="E7202" s="27"/>
      <c r="F7202" s="27"/>
      <c r="G7202" s="1"/>
      <c r="H7202" s="1"/>
      <c r="I7202" s="1"/>
    </row>
    <row r="7203" spans="2:9">
      <c r="B7203" s="1"/>
      <c r="C7203" s="29"/>
      <c r="D7203" s="27"/>
      <c r="E7203" s="27"/>
      <c r="F7203" s="27"/>
      <c r="G7203" s="1"/>
      <c r="H7203" s="1"/>
      <c r="I7203" s="1"/>
    </row>
    <row r="7204" spans="2:9">
      <c r="B7204" s="1"/>
      <c r="C7204" s="29"/>
      <c r="D7204" s="27"/>
      <c r="E7204" s="27"/>
      <c r="F7204" s="27"/>
      <c r="G7204" s="1"/>
      <c r="H7204" s="1"/>
      <c r="I7204" s="1"/>
    </row>
    <row r="7205" spans="2:9">
      <c r="B7205" s="1"/>
      <c r="C7205" s="29"/>
      <c r="D7205" s="27"/>
      <c r="E7205" s="27"/>
      <c r="F7205" s="27"/>
      <c r="G7205" s="1"/>
      <c r="H7205" s="1"/>
      <c r="I7205" s="1"/>
    </row>
    <row r="7206" spans="2:9">
      <c r="B7206" s="1"/>
      <c r="C7206" s="29"/>
      <c r="D7206" s="27"/>
      <c r="E7206" s="27"/>
      <c r="F7206" s="27"/>
      <c r="G7206" s="1"/>
      <c r="H7206" s="1"/>
      <c r="I7206" s="1"/>
    </row>
    <row r="7207" spans="2:9">
      <c r="B7207" s="1"/>
      <c r="C7207" s="29"/>
      <c r="D7207" s="27"/>
      <c r="E7207" s="27"/>
      <c r="F7207" s="27"/>
      <c r="G7207" s="1"/>
      <c r="H7207" s="1"/>
      <c r="I7207" s="1"/>
    </row>
    <row r="7208" spans="2:9">
      <c r="B7208" s="1"/>
      <c r="C7208" s="29"/>
      <c r="D7208" s="27"/>
      <c r="E7208" s="27"/>
      <c r="F7208" s="27"/>
      <c r="G7208" s="1"/>
      <c r="H7208" s="1"/>
      <c r="I7208" s="1"/>
    </row>
    <row r="7209" spans="2:9">
      <c r="B7209" s="1"/>
      <c r="C7209" s="29"/>
      <c r="D7209" s="27"/>
      <c r="E7209" s="27"/>
      <c r="F7209" s="27"/>
      <c r="G7209" s="1"/>
      <c r="H7209" s="1"/>
      <c r="I7209" s="1"/>
    </row>
    <row r="7210" spans="2:9">
      <c r="B7210" s="1"/>
      <c r="C7210" s="29"/>
      <c r="D7210" s="27"/>
      <c r="E7210" s="27"/>
      <c r="F7210" s="27"/>
      <c r="G7210" s="1"/>
      <c r="H7210" s="1"/>
      <c r="I7210" s="1"/>
    </row>
    <row r="7211" spans="2:9">
      <c r="B7211" s="1"/>
      <c r="C7211" s="29"/>
      <c r="D7211" s="27"/>
      <c r="E7211" s="27"/>
      <c r="F7211" s="27"/>
      <c r="G7211" s="1"/>
      <c r="H7211" s="1"/>
      <c r="I7211" s="1"/>
    </row>
    <row r="7212" spans="2:9">
      <c r="B7212" s="1"/>
      <c r="C7212" s="29"/>
      <c r="D7212" s="27"/>
      <c r="E7212" s="27"/>
      <c r="F7212" s="27"/>
      <c r="G7212" s="1"/>
      <c r="H7212" s="1"/>
      <c r="I7212" s="1"/>
    </row>
    <row r="7213" spans="2:9">
      <c r="B7213" s="1"/>
      <c r="C7213" s="29"/>
      <c r="D7213" s="27"/>
      <c r="E7213" s="27"/>
      <c r="F7213" s="27"/>
      <c r="G7213" s="1"/>
      <c r="H7213" s="1"/>
      <c r="I7213" s="1"/>
    </row>
    <row r="7214" spans="2:9">
      <c r="B7214" s="1"/>
      <c r="C7214" s="29"/>
      <c r="D7214" s="27"/>
      <c r="E7214" s="27"/>
      <c r="F7214" s="27"/>
      <c r="G7214" s="1"/>
      <c r="H7214" s="1"/>
      <c r="I7214" s="1"/>
    </row>
    <row r="7215" spans="2:9">
      <c r="B7215" s="1"/>
      <c r="C7215" s="29"/>
      <c r="D7215" s="27"/>
      <c r="E7215" s="27"/>
      <c r="F7215" s="27"/>
      <c r="G7215" s="1"/>
      <c r="H7215" s="1"/>
      <c r="I7215" s="1"/>
    </row>
    <row r="7216" spans="2:9">
      <c r="B7216" s="1"/>
      <c r="C7216" s="29"/>
      <c r="D7216" s="27"/>
      <c r="E7216" s="27"/>
      <c r="F7216" s="27"/>
      <c r="G7216" s="1"/>
      <c r="H7216" s="1"/>
      <c r="I7216" s="1"/>
    </row>
    <row r="7217" spans="2:9">
      <c r="B7217" s="1"/>
      <c r="C7217" s="29"/>
      <c r="D7217" s="27"/>
      <c r="E7217" s="27"/>
      <c r="F7217" s="27"/>
      <c r="G7217" s="1"/>
      <c r="H7217" s="1"/>
      <c r="I7217" s="1"/>
    </row>
    <row r="7218" spans="2:9">
      <c r="B7218" s="1"/>
      <c r="C7218" s="29"/>
      <c r="D7218" s="27"/>
      <c r="E7218" s="27"/>
      <c r="F7218" s="27"/>
      <c r="G7218" s="1"/>
      <c r="H7218" s="1"/>
      <c r="I7218" s="1"/>
    </row>
    <row r="7219" spans="2:9">
      <c r="B7219" s="1"/>
      <c r="C7219" s="29"/>
      <c r="D7219" s="27"/>
      <c r="E7219" s="27"/>
      <c r="F7219" s="27"/>
      <c r="G7219" s="1"/>
      <c r="H7219" s="1"/>
      <c r="I7219" s="1"/>
    </row>
    <row r="7220" spans="2:9">
      <c r="B7220" s="1"/>
      <c r="C7220" s="29"/>
      <c r="D7220" s="27"/>
      <c r="E7220" s="27"/>
      <c r="F7220" s="27"/>
      <c r="G7220" s="1"/>
      <c r="H7220" s="1"/>
      <c r="I7220" s="1"/>
    </row>
    <row r="7221" spans="2:9">
      <c r="B7221" s="1"/>
      <c r="C7221" s="29"/>
      <c r="D7221" s="27"/>
      <c r="E7221" s="27"/>
      <c r="F7221" s="27"/>
      <c r="G7221" s="1"/>
      <c r="H7221" s="1"/>
      <c r="I7221" s="1"/>
    </row>
    <row r="7222" spans="2:9">
      <c r="B7222" s="1"/>
      <c r="C7222" s="29"/>
      <c r="D7222" s="27"/>
      <c r="E7222" s="27"/>
      <c r="F7222" s="27"/>
      <c r="G7222" s="1"/>
      <c r="H7222" s="1"/>
      <c r="I7222" s="1"/>
    </row>
    <row r="7223" spans="2:9">
      <c r="B7223" s="1"/>
      <c r="C7223" s="29"/>
      <c r="D7223" s="27"/>
      <c r="E7223" s="27"/>
      <c r="F7223" s="27"/>
      <c r="G7223" s="1"/>
      <c r="H7223" s="1"/>
      <c r="I7223" s="1"/>
    </row>
    <row r="7224" spans="2:9">
      <c r="B7224" s="1"/>
      <c r="C7224" s="29"/>
      <c r="D7224" s="27"/>
      <c r="E7224" s="27"/>
      <c r="F7224" s="27"/>
      <c r="G7224" s="1"/>
      <c r="H7224" s="1"/>
      <c r="I7224" s="1"/>
    </row>
    <row r="7225" spans="2:9">
      <c r="B7225" s="1"/>
      <c r="C7225" s="29"/>
      <c r="D7225" s="27"/>
      <c r="E7225" s="27"/>
      <c r="F7225" s="27"/>
      <c r="G7225" s="1"/>
      <c r="H7225" s="1"/>
      <c r="I7225" s="1"/>
    </row>
    <row r="7226" spans="2:9">
      <c r="B7226" s="1"/>
      <c r="C7226" s="29"/>
      <c r="D7226" s="27"/>
      <c r="E7226" s="27"/>
      <c r="F7226" s="27"/>
      <c r="G7226" s="1"/>
      <c r="H7226" s="1"/>
      <c r="I7226" s="1"/>
    </row>
    <row r="7227" spans="2:9">
      <c r="B7227" s="1"/>
      <c r="C7227" s="29"/>
      <c r="D7227" s="27"/>
      <c r="E7227" s="27"/>
      <c r="F7227" s="27"/>
      <c r="G7227" s="1"/>
      <c r="H7227" s="1"/>
      <c r="I7227" s="1"/>
    </row>
    <row r="7228" spans="2:9">
      <c r="B7228" s="1"/>
      <c r="C7228" s="29"/>
      <c r="D7228" s="27"/>
      <c r="E7228" s="27"/>
      <c r="F7228" s="27"/>
      <c r="G7228" s="1"/>
      <c r="H7228" s="1"/>
      <c r="I7228" s="1"/>
    </row>
    <row r="7229" spans="2:9">
      <c r="B7229" s="1"/>
      <c r="C7229" s="29"/>
      <c r="D7229" s="27"/>
      <c r="E7229" s="27"/>
      <c r="F7229" s="27"/>
      <c r="G7229" s="1"/>
      <c r="H7229" s="1"/>
      <c r="I7229" s="1"/>
    </row>
    <row r="7230" spans="2:9">
      <c r="B7230" s="1"/>
      <c r="C7230" s="29"/>
      <c r="D7230" s="27"/>
      <c r="E7230" s="27"/>
      <c r="F7230" s="27"/>
      <c r="G7230" s="1"/>
      <c r="H7230" s="1"/>
      <c r="I7230" s="1"/>
    </row>
    <row r="7231" spans="2:9">
      <c r="B7231" s="1"/>
      <c r="C7231" s="29"/>
      <c r="D7231" s="27"/>
      <c r="E7231" s="27"/>
      <c r="F7231" s="27"/>
      <c r="G7231" s="1"/>
      <c r="H7231" s="1"/>
      <c r="I7231" s="1"/>
    </row>
    <row r="7232" spans="2:9">
      <c r="B7232" s="1"/>
      <c r="C7232" s="29"/>
      <c r="D7232" s="27"/>
      <c r="E7232" s="27"/>
      <c r="F7232" s="27"/>
      <c r="G7232" s="1"/>
      <c r="H7232" s="1"/>
      <c r="I7232" s="1"/>
    </row>
    <row r="7233" spans="2:9">
      <c r="B7233" s="1"/>
      <c r="C7233" s="29"/>
      <c r="D7233" s="27"/>
      <c r="E7233" s="27"/>
      <c r="F7233" s="27"/>
      <c r="G7233" s="1"/>
      <c r="H7233" s="1"/>
      <c r="I7233" s="1"/>
    </row>
    <row r="7234" spans="2:9">
      <c r="B7234" s="1"/>
      <c r="C7234" s="29"/>
      <c r="D7234" s="27"/>
      <c r="E7234" s="27"/>
      <c r="F7234" s="27"/>
      <c r="G7234" s="1"/>
      <c r="H7234" s="1"/>
      <c r="I7234" s="1"/>
    </row>
    <row r="7235" spans="2:9">
      <c r="B7235" s="1"/>
      <c r="C7235" s="29"/>
      <c r="D7235" s="27"/>
      <c r="E7235" s="27"/>
      <c r="F7235" s="27"/>
      <c r="G7235" s="1"/>
      <c r="H7235" s="1"/>
      <c r="I7235" s="1"/>
    </row>
    <row r="7236" spans="2:9">
      <c r="B7236" s="1"/>
      <c r="C7236" s="29"/>
      <c r="D7236" s="27"/>
      <c r="E7236" s="27"/>
      <c r="F7236" s="27"/>
      <c r="G7236" s="1"/>
      <c r="H7236" s="1"/>
      <c r="I7236" s="1"/>
    </row>
    <row r="7237" spans="2:9">
      <c r="B7237" s="1"/>
      <c r="C7237" s="29"/>
      <c r="D7237" s="27"/>
      <c r="E7237" s="27"/>
      <c r="F7237" s="27"/>
      <c r="G7237" s="1"/>
      <c r="H7237" s="1"/>
      <c r="I7237" s="1"/>
    </row>
    <row r="7238" spans="2:9">
      <c r="B7238" s="1"/>
      <c r="C7238" s="29"/>
      <c r="D7238" s="27"/>
      <c r="E7238" s="27"/>
      <c r="F7238" s="27"/>
      <c r="G7238" s="1"/>
      <c r="H7238" s="1"/>
      <c r="I7238" s="1"/>
    </row>
    <row r="7239" spans="2:9">
      <c r="B7239" s="1"/>
      <c r="C7239" s="29"/>
      <c r="D7239" s="27"/>
      <c r="E7239" s="27"/>
      <c r="F7239" s="27"/>
      <c r="G7239" s="1"/>
      <c r="H7239" s="1"/>
      <c r="I7239" s="1"/>
    </row>
    <row r="7240" spans="2:9">
      <c r="B7240" s="1"/>
      <c r="C7240" s="29"/>
      <c r="D7240" s="27"/>
      <c r="E7240" s="27"/>
      <c r="F7240" s="27"/>
      <c r="G7240" s="1"/>
      <c r="H7240" s="1"/>
      <c r="I7240" s="1"/>
    </row>
    <row r="7241" spans="2:9">
      <c r="B7241" s="1"/>
      <c r="C7241" s="29"/>
      <c r="D7241" s="27"/>
      <c r="E7241" s="27"/>
      <c r="F7241" s="27"/>
      <c r="G7241" s="1"/>
      <c r="H7241" s="1"/>
      <c r="I7241" s="1"/>
    </row>
    <row r="7242" spans="2:9">
      <c r="B7242" s="1"/>
      <c r="C7242" s="29"/>
      <c r="D7242" s="27"/>
      <c r="E7242" s="27"/>
      <c r="F7242" s="27"/>
      <c r="G7242" s="1"/>
      <c r="H7242" s="1"/>
      <c r="I7242" s="1"/>
    </row>
    <row r="7243" spans="2:9">
      <c r="B7243" s="1"/>
      <c r="C7243" s="29"/>
      <c r="D7243" s="27"/>
      <c r="E7243" s="27"/>
      <c r="F7243" s="27"/>
      <c r="G7243" s="1"/>
      <c r="H7243" s="1"/>
      <c r="I7243" s="1"/>
    </row>
    <row r="7244" spans="2:9">
      <c r="B7244" s="1"/>
      <c r="C7244" s="29"/>
      <c r="D7244" s="27"/>
      <c r="E7244" s="27"/>
      <c r="F7244" s="27"/>
      <c r="G7244" s="1"/>
      <c r="H7244" s="1"/>
      <c r="I7244" s="1"/>
    </row>
    <row r="7245" spans="2:9">
      <c r="B7245" s="1"/>
      <c r="C7245" s="29"/>
      <c r="D7245" s="27"/>
      <c r="E7245" s="27"/>
      <c r="F7245" s="27"/>
      <c r="G7245" s="1"/>
      <c r="H7245" s="1"/>
      <c r="I7245" s="1"/>
    </row>
    <row r="7246" spans="2:9">
      <c r="B7246" s="1"/>
      <c r="C7246" s="29"/>
      <c r="D7246" s="27"/>
      <c r="E7246" s="27"/>
      <c r="F7246" s="27"/>
      <c r="G7246" s="1"/>
      <c r="H7246" s="1"/>
      <c r="I7246" s="1"/>
    </row>
    <row r="7247" spans="2:9">
      <c r="B7247" s="1"/>
      <c r="C7247" s="29"/>
      <c r="D7247" s="27"/>
      <c r="E7247" s="27"/>
      <c r="F7247" s="27"/>
      <c r="G7247" s="1"/>
      <c r="H7247" s="1"/>
      <c r="I7247" s="1"/>
    </row>
    <row r="7248" spans="2:9">
      <c r="B7248" s="1"/>
      <c r="C7248" s="29"/>
      <c r="D7248" s="27"/>
      <c r="E7248" s="27"/>
      <c r="F7248" s="27"/>
      <c r="G7248" s="1"/>
      <c r="H7248" s="1"/>
      <c r="I7248" s="1"/>
    </row>
    <row r="7249" spans="2:9">
      <c r="B7249" s="1"/>
      <c r="C7249" s="29"/>
      <c r="D7249" s="27"/>
      <c r="E7249" s="27"/>
      <c r="F7249" s="27"/>
      <c r="G7249" s="1"/>
      <c r="H7249" s="1"/>
      <c r="I7249" s="1"/>
    </row>
    <row r="7250" spans="2:9">
      <c r="B7250" s="1"/>
      <c r="C7250" s="29"/>
      <c r="D7250" s="27"/>
      <c r="E7250" s="27"/>
      <c r="F7250" s="27"/>
      <c r="G7250" s="1"/>
      <c r="H7250" s="1"/>
      <c r="I7250" s="1"/>
    </row>
    <row r="7251" spans="2:9">
      <c r="B7251" s="1"/>
      <c r="C7251" s="29"/>
      <c r="D7251" s="27"/>
      <c r="E7251" s="27"/>
      <c r="F7251" s="27"/>
      <c r="G7251" s="1"/>
      <c r="H7251" s="1"/>
      <c r="I7251" s="1"/>
    </row>
    <row r="7252" spans="2:9">
      <c r="B7252" s="1"/>
      <c r="C7252" s="29"/>
      <c r="D7252" s="27"/>
      <c r="E7252" s="27"/>
      <c r="F7252" s="27"/>
      <c r="G7252" s="1"/>
      <c r="H7252" s="1"/>
      <c r="I7252" s="1"/>
    </row>
    <row r="7253" spans="2:9">
      <c r="B7253" s="1"/>
      <c r="C7253" s="29"/>
      <c r="D7253" s="27"/>
      <c r="E7253" s="27"/>
      <c r="F7253" s="27"/>
      <c r="G7253" s="1"/>
      <c r="H7253" s="1"/>
      <c r="I7253" s="1"/>
    </row>
    <row r="7254" spans="2:9">
      <c r="B7254" s="1"/>
      <c r="C7254" s="29"/>
      <c r="D7254" s="27"/>
      <c r="E7254" s="27"/>
      <c r="F7254" s="27"/>
      <c r="G7254" s="1"/>
      <c r="H7254" s="1"/>
      <c r="I7254" s="1"/>
    </row>
    <row r="7255" spans="2:9">
      <c r="B7255" s="1"/>
      <c r="C7255" s="29"/>
      <c r="D7255" s="27"/>
      <c r="E7255" s="27"/>
      <c r="F7255" s="27"/>
      <c r="G7255" s="1"/>
      <c r="H7255" s="1"/>
      <c r="I7255" s="1"/>
    </row>
    <row r="7256" spans="2:9">
      <c r="B7256" s="1"/>
      <c r="C7256" s="29"/>
      <c r="D7256" s="27"/>
      <c r="E7256" s="27"/>
      <c r="F7256" s="27"/>
      <c r="G7256" s="1"/>
      <c r="H7256" s="1"/>
      <c r="I7256" s="1"/>
    </row>
    <row r="7257" spans="2:9">
      <c r="B7257" s="1"/>
      <c r="C7257" s="29"/>
      <c r="D7257" s="27"/>
      <c r="E7257" s="27"/>
      <c r="F7257" s="27"/>
      <c r="G7257" s="1"/>
      <c r="H7257" s="1"/>
      <c r="I7257" s="1"/>
    </row>
    <row r="7258" spans="2:9">
      <c r="B7258" s="1"/>
      <c r="C7258" s="29"/>
      <c r="D7258" s="27"/>
      <c r="E7258" s="27"/>
      <c r="F7258" s="27"/>
      <c r="G7258" s="1"/>
      <c r="H7258" s="1"/>
      <c r="I7258" s="1"/>
    </row>
    <row r="7259" spans="2:9">
      <c r="B7259" s="1"/>
      <c r="C7259" s="29"/>
      <c r="D7259" s="27"/>
      <c r="E7259" s="27"/>
      <c r="F7259" s="27"/>
      <c r="G7259" s="1"/>
      <c r="H7259" s="1"/>
      <c r="I7259" s="1"/>
    </row>
    <row r="7260" spans="2:9">
      <c r="B7260" s="1"/>
      <c r="C7260" s="29"/>
      <c r="D7260" s="27"/>
      <c r="E7260" s="27"/>
      <c r="F7260" s="27"/>
      <c r="G7260" s="1"/>
      <c r="H7260" s="1"/>
      <c r="I7260" s="1"/>
    </row>
    <row r="7261" spans="2:9">
      <c r="B7261" s="1"/>
      <c r="C7261" s="29"/>
      <c r="D7261" s="27"/>
      <c r="E7261" s="27"/>
      <c r="F7261" s="27"/>
      <c r="G7261" s="1"/>
      <c r="H7261" s="1"/>
      <c r="I7261" s="1"/>
    </row>
    <row r="7262" spans="2:9">
      <c r="B7262" s="1"/>
      <c r="C7262" s="29"/>
      <c r="D7262" s="27"/>
      <c r="E7262" s="27"/>
      <c r="F7262" s="27"/>
      <c r="G7262" s="1"/>
      <c r="H7262" s="1"/>
      <c r="I7262" s="1"/>
    </row>
    <row r="7263" spans="2:9">
      <c r="B7263" s="1"/>
      <c r="C7263" s="29"/>
      <c r="D7263" s="27"/>
      <c r="E7263" s="27"/>
      <c r="F7263" s="27"/>
      <c r="G7263" s="1"/>
      <c r="H7263" s="1"/>
      <c r="I7263" s="1"/>
    </row>
    <row r="7264" spans="2:9">
      <c r="B7264" s="1"/>
      <c r="C7264" s="29"/>
      <c r="D7264" s="27"/>
      <c r="E7264" s="27"/>
      <c r="F7264" s="27"/>
      <c r="G7264" s="1"/>
      <c r="H7264" s="1"/>
      <c r="I7264" s="1"/>
    </row>
    <row r="7265" spans="2:9">
      <c r="B7265" s="1"/>
      <c r="C7265" s="29"/>
      <c r="D7265" s="27"/>
      <c r="E7265" s="27"/>
      <c r="F7265" s="27"/>
      <c r="G7265" s="1"/>
      <c r="H7265" s="1"/>
      <c r="I7265" s="1"/>
    </row>
    <row r="7266" spans="2:9">
      <c r="B7266" s="1"/>
      <c r="C7266" s="29"/>
      <c r="D7266" s="27"/>
      <c r="E7266" s="27"/>
      <c r="F7266" s="27"/>
      <c r="G7266" s="1"/>
      <c r="H7266" s="1"/>
      <c r="I7266" s="1"/>
    </row>
    <row r="7267" spans="2:9">
      <c r="B7267" s="1"/>
      <c r="C7267" s="29"/>
      <c r="D7267" s="27"/>
      <c r="E7267" s="27"/>
      <c r="F7267" s="27"/>
      <c r="G7267" s="1"/>
      <c r="H7267" s="1"/>
      <c r="I7267" s="1"/>
    </row>
    <row r="7268" spans="2:9">
      <c r="B7268" s="1"/>
      <c r="C7268" s="29"/>
      <c r="D7268" s="27"/>
      <c r="E7268" s="27"/>
      <c r="F7268" s="27"/>
      <c r="G7268" s="1"/>
      <c r="H7268" s="1"/>
      <c r="I7268" s="1"/>
    </row>
    <row r="7269" spans="2:9">
      <c r="B7269" s="1"/>
      <c r="C7269" s="29"/>
      <c r="D7269" s="27"/>
      <c r="E7269" s="27"/>
      <c r="F7269" s="27"/>
      <c r="G7269" s="1"/>
      <c r="H7269" s="1"/>
      <c r="I7269" s="1"/>
    </row>
    <row r="7270" spans="2:9">
      <c r="B7270" s="1"/>
      <c r="C7270" s="29"/>
      <c r="D7270" s="27"/>
      <c r="E7270" s="27"/>
      <c r="F7270" s="27"/>
      <c r="G7270" s="1"/>
      <c r="H7270" s="1"/>
      <c r="I7270" s="1"/>
    </row>
    <row r="7271" spans="2:9">
      <c r="B7271" s="1"/>
      <c r="C7271" s="29"/>
      <c r="D7271" s="27"/>
      <c r="E7271" s="27"/>
      <c r="F7271" s="27"/>
      <c r="G7271" s="1"/>
      <c r="H7271" s="1"/>
      <c r="I7271" s="1"/>
    </row>
    <row r="7272" spans="2:9">
      <c r="B7272" s="1"/>
      <c r="C7272" s="29"/>
      <c r="D7272" s="27"/>
      <c r="E7272" s="27"/>
      <c r="F7272" s="27"/>
      <c r="G7272" s="1"/>
      <c r="H7272" s="1"/>
      <c r="I7272" s="1"/>
    </row>
    <row r="7273" spans="2:9">
      <c r="B7273" s="1"/>
      <c r="C7273" s="29"/>
      <c r="D7273" s="27"/>
      <c r="E7273" s="27"/>
      <c r="F7273" s="27"/>
      <c r="G7273" s="1"/>
      <c r="H7273" s="1"/>
      <c r="I7273" s="1"/>
    </row>
    <row r="7274" spans="2:9">
      <c r="B7274" s="1"/>
      <c r="C7274" s="29"/>
      <c r="D7274" s="27"/>
      <c r="E7274" s="27"/>
      <c r="F7274" s="27"/>
      <c r="G7274" s="1"/>
      <c r="H7274" s="1"/>
      <c r="I7274" s="1"/>
    </row>
    <row r="7275" spans="2:9">
      <c r="B7275" s="1"/>
      <c r="C7275" s="29"/>
      <c r="D7275" s="27"/>
      <c r="E7275" s="27"/>
      <c r="F7275" s="27"/>
      <c r="G7275" s="1"/>
      <c r="H7275" s="1"/>
      <c r="I7275" s="1"/>
    </row>
    <row r="7276" spans="2:9">
      <c r="B7276" s="1"/>
      <c r="C7276" s="29"/>
      <c r="D7276" s="27"/>
      <c r="E7276" s="27"/>
      <c r="F7276" s="27"/>
      <c r="G7276" s="1"/>
      <c r="H7276" s="1"/>
      <c r="I7276" s="1"/>
    </row>
    <row r="7277" spans="2:9">
      <c r="B7277" s="1"/>
      <c r="C7277" s="29"/>
      <c r="D7277" s="27"/>
      <c r="E7277" s="27"/>
      <c r="F7277" s="27"/>
      <c r="G7277" s="1"/>
      <c r="H7277" s="1"/>
      <c r="I7277" s="1"/>
    </row>
    <row r="7278" spans="2:9">
      <c r="B7278" s="1"/>
      <c r="C7278" s="29"/>
      <c r="D7278" s="27"/>
      <c r="E7278" s="27"/>
      <c r="F7278" s="27"/>
      <c r="G7278" s="1"/>
      <c r="H7278" s="1"/>
      <c r="I7278" s="1"/>
    </row>
    <row r="7279" spans="2:9">
      <c r="B7279" s="1"/>
      <c r="C7279" s="29"/>
      <c r="D7279" s="27"/>
      <c r="E7279" s="27"/>
      <c r="F7279" s="27"/>
      <c r="G7279" s="1"/>
      <c r="H7279" s="1"/>
      <c r="I7279" s="1"/>
    </row>
    <row r="7280" spans="2:9">
      <c r="B7280" s="1"/>
      <c r="C7280" s="29"/>
      <c r="D7280" s="27"/>
      <c r="E7280" s="27"/>
      <c r="F7280" s="27"/>
      <c r="G7280" s="1"/>
      <c r="H7280" s="1"/>
      <c r="I7280" s="1"/>
    </row>
    <row r="7281" spans="2:9">
      <c r="B7281" s="1"/>
      <c r="C7281" s="29"/>
      <c r="D7281" s="27"/>
      <c r="E7281" s="27"/>
      <c r="F7281" s="27"/>
      <c r="G7281" s="1"/>
      <c r="H7281" s="1"/>
      <c r="I7281" s="1"/>
    </row>
    <row r="7282" spans="2:9">
      <c r="B7282" s="1"/>
      <c r="C7282" s="29"/>
      <c r="D7282" s="27"/>
      <c r="E7282" s="27"/>
      <c r="F7282" s="27"/>
      <c r="G7282" s="1"/>
      <c r="H7282" s="1"/>
      <c r="I7282" s="1"/>
    </row>
    <row r="7283" spans="2:9">
      <c r="B7283" s="1"/>
      <c r="C7283" s="29"/>
      <c r="D7283" s="27"/>
      <c r="E7283" s="27"/>
      <c r="F7283" s="27"/>
      <c r="G7283" s="1"/>
      <c r="H7283" s="1"/>
      <c r="I7283" s="1"/>
    </row>
    <row r="7284" spans="2:9">
      <c r="B7284" s="1"/>
      <c r="C7284" s="29"/>
      <c r="D7284" s="27"/>
      <c r="E7284" s="27"/>
      <c r="F7284" s="27"/>
      <c r="G7284" s="1"/>
      <c r="H7284" s="1"/>
      <c r="I7284" s="1"/>
    </row>
    <row r="7285" spans="2:9">
      <c r="B7285" s="1"/>
      <c r="C7285" s="29"/>
      <c r="D7285" s="27"/>
      <c r="E7285" s="27"/>
      <c r="F7285" s="27"/>
      <c r="G7285" s="1"/>
      <c r="H7285" s="1"/>
      <c r="I7285" s="1"/>
    </row>
    <row r="7286" spans="2:9">
      <c r="B7286" s="1"/>
      <c r="C7286" s="29"/>
      <c r="D7286" s="27"/>
      <c r="E7286" s="27"/>
      <c r="F7286" s="27"/>
      <c r="G7286" s="1"/>
      <c r="H7286" s="1"/>
      <c r="I7286" s="1"/>
    </row>
    <row r="7287" spans="2:9">
      <c r="B7287" s="1"/>
      <c r="C7287" s="29"/>
      <c r="D7287" s="27"/>
      <c r="E7287" s="27"/>
      <c r="F7287" s="27"/>
      <c r="G7287" s="1"/>
      <c r="H7287" s="1"/>
      <c r="I7287" s="1"/>
    </row>
    <row r="7288" spans="2:9">
      <c r="B7288" s="1"/>
      <c r="C7288" s="29"/>
      <c r="D7288" s="27"/>
      <c r="E7288" s="27"/>
      <c r="F7288" s="27"/>
      <c r="G7288" s="1"/>
      <c r="H7288" s="1"/>
      <c r="I7288" s="1"/>
    </row>
    <row r="7289" spans="2:9">
      <c r="B7289" s="1"/>
      <c r="C7289" s="29"/>
      <c r="D7289" s="27"/>
      <c r="E7289" s="27"/>
      <c r="F7289" s="27"/>
      <c r="G7289" s="1"/>
      <c r="H7289" s="1"/>
      <c r="I7289" s="1"/>
    </row>
    <row r="7290" spans="2:9">
      <c r="B7290" s="1"/>
      <c r="C7290" s="29"/>
      <c r="D7290" s="27"/>
      <c r="E7290" s="27"/>
      <c r="F7290" s="27"/>
      <c r="G7290" s="1"/>
      <c r="H7290" s="1"/>
      <c r="I7290" s="1"/>
    </row>
    <row r="7291" spans="2:9">
      <c r="B7291" s="1"/>
      <c r="C7291" s="29"/>
      <c r="D7291" s="27"/>
      <c r="E7291" s="27"/>
      <c r="F7291" s="27"/>
      <c r="G7291" s="1"/>
      <c r="H7291" s="1"/>
      <c r="I7291" s="1"/>
    </row>
    <row r="7292" spans="2:9">
      <c r="B7292" s="1"/>
      <c r="C7292" s="29"/>
      <c r="D7292" s="27"/>
      <c r="E7292" s="27"/>
      <c r="F7292" s="27"/>
      <c r="G7292" s="1"/>
      <c r="H7292" s="1"/>
      <c r="I7292" s="1"/>
    </row>
    <row r="7293" spans="2:9">
      <c r="B7293" s="1"/>
      <c r="C7293" s="29"/>
      <c r="D7293" s="27"/>
      <c r="E7293" s="27"/>
      <c r="F7293" s="27"/>
      <c r="G7293" s="1"/>
      <c r="H7293" s="1"/>
      <c r="I7293" s="1"/>
    </row>
    <row r="7294" spans="2:9">
      <c r="B7294" s="1"/>
      <c r="C7294" s="29"/>
      <c r="D7294" s="27"/>
      <c r="E7294" s="27"/>
      <c r="F7294" s="27"/>
      <c r="G7294" s="1"/>
      <c r="H7294" s="1"/>
      <c r="I7294" s="1"/>
    </row>
    <row r="7295" spans="2:9">
      <c r="B7295" s="1"/>
      <c r="C7295" s="29"/>
      <c r="D7295" s="27"/>
      <c r="E7295" s="27"/>
      <c r="F7295" s="27"/>
      <c r="G7295" s="1"/>
      <c r="H7295" s="1"/>
      <c r="I7295" s="1"/>
    </row>
    <row r="7296" spans="2:9">
      <c r="B7296" s="1"/>
      <c r="C7296" s="29"/>
      <c r="D7296" s="27"/>
      <c r="E7296" s="27"/>
      <c r="F7296" s="27"/>
      <c r="G7296" s="1"/>
      <c r="H7296" s="1"/>
      <c r="I7296" s="1"/>
    </row>
    <row r="7297" spans="2:9">
      <c r="B7297" s="1"/>
      <c r="C7297" s="29"/>
      <c r="D7297" s="27"/>
      <c r="E7297" s="27"/>
      <c r="F7297" s="27"/>
      <c r="G7297" s="1"/>
      <c r="H7297" s="1"/>
      <c r="I7297" s="1"/>
    </row>
    <row r="7298" spans="2:9">
      <c r="B7298" s="1"/>
      <c r="C7298" s="29"/>
      <c r="D7298" s="27"/>
      <c r="E7298" s="27"/>
      <c r="F7298" s="27"/>
      <c r="G7298" s="1"/>
      <c r="H7298" s="1"/>
      <c r="I7298" s="1"/>
    </row>
    <row r="7299" spans="2:9">
      <c r="B7299" s="1"/>
      <c r="C7299" s="29"/>
      <c r="D7299" s="27"/>
      <c r="E7299" s="27"/>
      <c r="F7299" s="27"/>
      <c r="G7299" s="1"/>
      <c r="H7299" s="1"/>
      <c r="I7299" s="1"/>
    </row>
    <row r="7300" spans="2:9">
      <c r="B7300" s="1"/>
      <c r="C7300" s="29"/>
      <c r="D7300" s="27"/>
      <c r="E7300" s="27"/>
      <c r="F7300" s="27"/>
      <c r="G7300" s="1"/>
      <c r="H7300" s="1"/>
      <c r="I7300" s="1"/>
    </row>
    <row r="7301" spans="2:9">
      <c r="B7301" s="1"/>
      <c r="C7301" s="29"/>
      <c r="D7301" s="27"/>
      <c r="E7301" s="27"/>
      <c r="F7301" s="27"/>
      <c r="G7301" s="1"/>
      <c r="H7301" s="1"/>
      <c r="I7301" s="1"/>
    </row>
    <row r="7302" spans="2:9">
      <c r="B7302" s="1"/>
      <c r="C7302" s="29"/>
      <c r="D7302" s="27"/>
      <c r="E7302" s="27"/>
      <c r="F7302" s="27"/>
      <c r="G7302" s="1"/>
      <c r="H7302" s="1"/>
      <c r="I7302" s="1"/>
    </row>
    <row r="7303" spans="2:9">
      <c r="B7303" s="1"/>
      <c r="C7303" s="29"/>
      <c r="D7303" s="27"/>
      <c r="E7303" s="27"/>
      <c r="F7303" s="27"/>
      <c r="G7303" s="1"/>
      <c r="H7303" s="1"/>
      <c r="I7303" s="1"/>
    </row>
    <row r="7304" spans="2:9">
      <c r="B7304" s="1"/>
      <c r="C7304" s="29"/>
      <c r="D7304" s="27"/>
      <c r="E7304" s="27"/>
      <c r="F7304" s="27"/>
      <c r="G7304" s="1"/>
      <c r="H7304" s="1"/>
      <c r="I7304" s="1"/>
    </row>
    <row r="7305" spans="2:9">
      <c r="B7305" s="1"/>
      <c r="C7305" s="29"/>
      <c r="D7305" s="27"/>
      <c r="E7305" s="27"/>
      <c r="F7305" s="27"/>
      <c r="G7305" s="1"/>
      <c r="H7305" s="1"/>
      <c r="I7305" s="1"/>
    </row>
    <row r="7306" spans="2:9">
      <c r="B7306" s="1"/>
      <c r="C7306" s="29"/>
      <c r="D7306" s="27"/>
      <c r="E7306" s="27"/>
      <c r="F7306" s="27"/>
      <c r="G7306" s="1"/>
      <c r="H7306" s="1"/>
      <c r="I7306" s="1"/>
    </row>
    <row r="7307" spans="2:9">
      <c r="B7307" s="1"/>
      <c r="C7307" s="29"/>
      <c r="D7307" s="27"/>
      <c r="E7307" s="27"/>
      <c r="F7307" s="27"/>
      <c r="G7307" s="1"/>
      <c r="H7307" s="1"/>
      <c r="I7307" s="1"/>
    </row>
    <row r="7308" spans="2:9">
      <c r="B7308" s="1"/>
      <c r="C7308" s="29"/>
      <c r="D7308" s="27"/>
      <c r="E7308" s="27"/>
      <c r="F7308" s="27"/>
      <c r="G7308" s="1"/>
      <c r="H7308" s="1"/>
      <c r="I7308" s="1"/>
    </row>
    <row r="7309" spans="2:9">
      <c r="B7309" s="1"/>
      <c r="C7309" s="29"/>
      <c r="D7309" s="27"/>
      <c r="E7309" s="27"/>
      <c r="F7309" s="27"/>
      <c r="G7309" s="1"/>
      <c r="H7309" s="1"/>
      <c r="I7309" s="1"/>
    </row>
    <row r="7310" spans="2:9">
      <c r="B7310" s="1"/>
      <c r="C7310" s="29"/>
      <c r="D7310" s="27"/>
      <c r="E7310" s="27"/>
      <c r="F7310" s="27"/>
      <c r="G7310" s="1"/>
      <c r="H7310" s="1"/>
      <c r="I7310" s="1"/>
    </row>
    <row r="7311" spans="2:9">
      <c r="B7311" s="1"/>
      <c r="C7311" s="29"/>
      <c r="D7311" s="27"/>
      <c r="E7311" s="27"/>
      <c r="F7311" s="27"/>
      <c r="G7311" s="1"/>
      <c r="H7311" s="1"/>
      <c r="I7311" s="1"/>
    </row>
    <row r="7312" spans="2:9">
      <c r="B7312" s="1"/>
      <c r="C7312" s="29"/>
      <c r="D7312" s="27"/>
      <c r="E7312" s="27"/>
      <c r="F7312" s="27"/>
      <c r="G7312" s="1"/>
      <c r="H7312" s="1"/>
      <c r="I7312" s="1"/>
    </row>
    <row r="7313" spans="2:9">
      <c r="B7313" s="1"/>
      <c r="C7313" s="29"/>
      <c r="D7313" s="27"/>
      <c r="E7313" s="27"/>
      <c r="F7313" s="27"/>
      <c r="G7313" s="1"/>
      <c r="H7313" s="1"/>
      <c r="I7313" s="1"/>
    </row>
    <row r="7314" spans="2:9">
      <c r="B7314" s="1"/>
      <c r="C7314" s="29"/>
      <c r="D7314" s="27"/>
      <c r="E7314" s="27"/>
      <c r="F7314" s="27"/>
      <c r="G7314" s="1"/>
      <c r="H7314" s="1"/>
      <c r="I7314" s="1"/>
    </row>
    <row r="7315" spans="2:9">
      <c r="B7315" s="1"/>
      <c r="C7315" s="29"/>
      <c r="D7315" s="27"/>
      <c r="E7315" s="27"/>
      <c r="F7315" s="27"/>
      <c r="G7315" s="1"/>
      <c r="H7315" s="1"/>
      <c r="I7315" s="1"/>
    </row>
    <row r="7316" spans="2:9">
      <c r="B7316" s="1"/>
      <c r="C7316" s="29"/>
      <c r="D7316" s="27"/>
      <c r="E7316" s="27"/>
      <c r="F7316" s="27"/>
      <c r="G7316" s="1"/>
      <c r="H7316" s="1"/>
      <c r="I7316" s="1"/>
    </row>
    <row r="7317" spans="2:9">
      <c r="B7317" s="1"/>
      <c r="C7317" s="29"/>
      <c r="D7317" s="27"/>
      <c r="E7317" s="27"/>
      <c r="F7317" s="27"/>
      <c r="G7317" s="1"/>
      <c r="H7317" s="1"/>
      <c r="I7317" s="1"/>
    </row>
    <row r="7318" spans="2:9">
      <c r="B7318" s="1"/>
      <c r="C7318" s="29"/>
      <c r="D7318" s="27"/>
      <c r="E7318" s="27"/>
      <c r="F7318" s="27"/>
      <c r="G7318" s="1"/>
      <c r="H7318" s="1"/>
      <c r="I7318" s="1"/>
    </row>
    <row r="7319" spans="2:9">
      <c r="B7319" s="1"/>
      <c r="C7319" s="29"/>
      <c r="D7319" s="27"/>
      <c r="E7319" s="27"/>
      <c r="F7319" s="27"/>
      <c r="G7319" s="1"/>
      <c r="H7319" s="1"/>
      <c r="I7319" s="1"/>
    </row>
    <row r="7320" spans="2:9">
      <c r="B7320" s="1"/>
      <c r="C7320" s="29"/>
      <c r="D7320" s="27"/>
      <c r="E7320" s="27"/>
      <c r="F7320" s="27"/>
      <c r="G7320" s="1"/>
      <c r="H7320" s="1"/>
      <c r="I7320" s="1"/>
    </row>
    <row r="7321" spans="2:9">
      <c r="B7321" s="1"/>
      <c r="C7321" s="29"/>
      <c r="D7321" s="27"/>
      <c r="E7321" s="27"/>
      <c r="F7321" s="27"/>
      <c r="G7321" s="1"/>
      <c r="H7321" s="1"/>
      <c r="I7321" s="1"/>
    </row>
    <row r="7322" spans="2:9">
      <c r="B7322" s="1"/>
      <c r="C7322" s="29"/>
      <c r="D7322" s="27"/>
      <c r="E7322" s="27"/>
      <c r="F7322" s="27"/>
      <c r="G7322" s="1"/>
      <c r="H7322" s="1"/>
      <c r="I7322" s="1"/>
    </row>
    <row r="7323" spans="2:9">
      <c r="B7323" s="1"/>
      <c r="C7323" s="29"/>
      <c r="D7323" s="27"/>
      <c r="E7323" s="27"/>
      <c r="F7323" s="27"/>
      <c r="G7323" s="1"/>
      <c r="H7323" s="1"/>
      <c r="I7323" s="1"/>
    </row>
    <row r="7324" spans="2:9">
      <c r="B7324" s="1"/>
      <c r="C7324" s="29"/>
      <c r="D7324" s="27"/>
      <c r="E7324" s="27"/>
      <c r="F7324" s="27"/>
      <c r="G7324" s="1"/>
      <c r="H7324" s="1"/>
      <c r="I7324" s="1"/>
    </row>
    <row r="7325" spans="2:9">
      <c r="B7325" s="1"/>
      <c r="C7325" s="29"/>
      <c r="D7325" s="27"/>
      <c r="E7325" s="27"/>
      <c r="F7325" s="27"/>
      <c r="G7325" s="1"/>
      <c r="H7325" s="1"/>
      <c r="I7325" s="1"/>
    </row>
    <row r="7326" spans="2:9">
      <c r="B7326" s="1"/>
      <c r="C7326" s="29"/>
      <c r="D7326" s="27"/>
      <c r="E7326" s="27"/>
      <c r="F7326" s="27"/>
      <c r="G7326" s="1"/>
      <c r="H7326" s="1"/>
      <c r="I7326" s="1"/>
    </row>
    <row r="7327" spans="2:9">
      <c r="B7327" s="1"/>
      <c r="C7327" s="29"/>
      <c r="D7327" s="27"/>
      <c r="E7327" s="27"/>
      <c r="F7327" s="27"/>
      <c r="G7327" s="1"/>
      <c r="H7327" s="1"/>
      <c r="I7327" s="1"/>
    </row>
    <row r="7328" spans="2:9">
      <c r="B7328" s="1"/>
      <c r="C7328" s="29"/>
      <c r="D7328" s="27"/>
      <c r="E7328" s="27"/>
      <c r="F7328" s="27"/>
      <c r="G7328" s="1"/>
      <c r="H7328" s="1"/>
      <c r="I7328" s="1"/>
    </row>
    <row r="7329" spans="2:9">
      <c r="B7329" s="1"/>
      <c r="C7329" s="29"/>
      <c r="D7329" s="27"/>
      <c r="E7329" s="27"/>
      <c r="F7329" s="27"/>
      <c r="G7329" s="1"/>
      <c r="H7329" s="1"/>
      <c r="I7329" s="1"/>
    </row>
    <row r="7330" spans="2:9">
      <c r="B7330" s="1"/>
      <c r="C7330" s="29"/>
      <c r="D7330" s="27"/>
      <c r="E7330" s="27"/>
      <c r="F7330" s="27"/>
      <c r="G7330" s="1"/>
      <c r="H7330" s="1"/>
      <c r="I7330" s="1"/>
    </row>
    <row r="7331" spans="2:9">
      <c r="B7331" s="1"/>
      <c r="C7331" s="29"/>
      <c r="D7331" s="27"/>
      <c r="E7331" s="27"/>
      <c r="F7331" s="27"/>
      <c r="G7331" s="1"/>
      <c r="H7331" s="1"/>
      <c r="I7331" s="1"/>
    </row>
    <row r="7332" spans="2:9">
      <c r="B7332" s="1"/>
      <c r="C7332" s="29"/>
      <c r="D7332" s="27"/>
      <c r="E7332" s="27"/>
      <c r="F7332" s="27"/>
      <c r="G7332" s="1"/>
      <c r="H7332" s="1"/>
      <c r="I7332" s="1"/>
    </row>
    <row r="7333" spans="2:9">
      <c r="B7333" s="1"/>
      <c r="C7333" s="29"/>
      <c r="D7333" s="27"/>
      <c r="E7333" s="27"/>
      <c r="F7333" s="27"/>
      <c r="G7333" s="1"/>
      <c r="H7333" s="1"/>
      <c r="I7333" s="1"/>
    </row>
    <row r="7334" spans="2:9">
      <c r="B7334" s="1"/>
      <c r="C7334" s="29"/>
      <c r="D7334" s="27"/>
      <c r="E7334" s="27"/>
      <c r="F7334" s="27"/>
      <c r="G7334" s="1"/>
      <c r="H7334" s="1"/>
      <c r="I7334" s="1"/>
    </row>
    <row r="7335" spans="2:9">
      <c r="B7335" s="1"/>
      <c r="C7335" s="29"/>
      <c r="D7335" s="27"/>
      <c r="E7335" s="27"/>
      <c r="F7335" s="27"/>
      <c r="G7335" s="1"/>
      <c r="H7335" s="1"/>
      <c r="I7335" s="1"/>
    </row>
    <row r="7336" spans="2:9">
      <c r="B7336" s="1"/>
      <c r="C7336" s="29"/>
      <c r="D7336" s="27"/>
      <c r="E7336" s="27"/>
      <c r="F7336" s="27"/>
      <c r="G7336" s="1"/>
      <c r="H7336" s="1"/>
      <c r="I7336" s="1"/>
    </row>
    <row r="7337" spans="2:9">
      <c r="B7337" s="1"/>
      <c r="C7337" s="29"/>
      <c r="D7337" s="27"/>
      <c r="E7337" s="27"/>
      <c r="F7337" s="27"/>
      <c r="G7337" s="1"/>
      <c r="H7337" s="1"/>
      <c r="I7337" s="1"/>
    </row>
    <row r="7338" spans="2:9">
      <c r="B7338" s="1"/>
      <c r="C7338" s="29"/>
      <c r="D7338" s="27"/>
      <c r="E7338" s="27"/>
      <c r="F7338" s="27"/>
      <c r="G7338" s="1"/>
      <c r="H7338" s="1"/>
      <c r="I7338" s="1"/>
    </row>
    <row r="7339" spans="2:9">
      <c r="B7339" s="1"/>
      <c r="C7339" s="29"/>
      <c r="D7339" s="27"/>
      <c r="E7339" s="27"/>
      <c r="F7339" s="27"/>
      <c r="G7339" s="1"/>
      <c r="H7339" s="1"/>
      <c r="I7339" s="1"/>
    </row>
    <row r="7340" spans="2:9">
      <c r="B7340" s="1"/>
      <c r="C7340" s="29"/>
      <c r="D7340" s="27"/>
      <c r="E7340" s="27"/>
      <c r="F7340" s="27"/>
      <c r="G7340" s="1"/>
      <c r="H7340" s="1"/>
      <c r="I7340" s="1"/>
    </row>
    <row r="7341" spans="2:9">
      <c r="B7341" s="1"/>
      <c r="C7341" s="29"/>
      <c r="D7341" s="27"/>
      <c r="E7341" s="27"/>
      <c r="F7341" s="27"/>
      <c r="G7341" s="1"/>
      <c r="H7341" s="1"/>
      <c r="I7341" s="1"/>
    </row>
    <row r="7342" spans="2:9">
      <c r="B7342" s="1"/>
      <c r="C7342" s="29"/>
      <c r="D7342" s="27"/>
      <c r="E7342" s="27"/>
      <c r="F7342" s="27"/>
      <c r="G7342" s="1"/>
      <c r="H7342" s="1"/>
      <c r="I7342" s="1"/>
    </row>
    <row r="7343" spans="2:9">
      <c r="B7343" s="1"/>
      <c r="C7343" s="29"/>
      <c r="D7343" s="27"/>
      <c r="E7343" s="27"/>
      <c r="F7343" s="27"/>
      <c r="G7343" s="1"/>
      <c r="H7343" s="1"/>
      <c r="I7343" s="1"/>
    </row>
    <row r="7344" spans="2:9">
      <c r="B7344" s="1"/>
      <c r="C7344" s="29"/>
      <c r="D7344" s="27"/>
      <c r="E7344" s="27"/>
      <c r="F7344" s="27"/>
      <c r="G7344" s="1"/>
      <c r="H7344" s="1"/>
      <c r="I7344" s="1"/>
    </row>
    <row r="7345" spans="2:9">
      <c r="B7345" s="1"/>
      <c r="C7345" s="29"/>
      <c r="D7345" s="27"/>
      <c r="E7345" s="27"/>
      <c r="F7345" s="27"/>
      <c r="G7345" s="1"/>
      <c r="H7345" s="1"/>
      <c r="I7345" s="1"/>
    </row>
    <row r="7346" spans="2:9">
      <c r="B7346" s="1"/>
      <c r="C7346" s="29"/>
      <c r="D7346" s="27"/>
      <c r="E7346" s="27"/>
      <c r="F7346" s="27"/>
      <c r="G7346" s="1"/>
      <c r="H7346" s="1"/>
      <c r="I7346" s="1"/>
    </row>
    <row r="7347" spans="2:9">
      <c r="B7347" s="1"/>
      <c r="C7347" s="29"/>
      <c r="D7347" s="27"/>
      <c r="E7347" s="27"/>
      <c r="F7347" s="27"/>
      <c r="G7347" s="1"/>
      <c r="H7347" s="1"/>
      <c r="I7347" s="1"/>
    </row>
    <row r="7348" spans="2:9">
      <c r="B7348" s="1"/>
      <c r="C7348" s="29"/>
      <c r="D7348" s="27"/>
      <c r="E7348" s="27"/>
      <c r="F7348" s="27"/>
      <c r="G7348" s="1"/>
      <c r="H7348" s="1"/>
      <c r="I7348" s="1"/>
    </row>
    <row r="7349" spans="2:9">
      <c r="B7349" s="1"/>
      <c r="C7349" s="29"/>
      <c r="D7349" s="27"/>
      <c r="E7349" s="27"/>
      <c r="F7349" s="27"/>
      <c r="G7349" s="1"/>
      <c r="H7349" s="1"/>
      <c r="I7349" s="1"/>
    </row>
    <row r="7350" spans="2:9">
      <c r="B7350" s="1"/>
      <c r="C7350" s="29"/>
      <c r="D7350" s="27"/>
      <c r="E7350" s="27"/>
      <c r="F7350" s="27"/>
      <c r="G7350" s="1"/>
      <c r="H7350" s="1"/>
      <c r="I7350" s="1"/>
    </row>
    <row r="7351" spans="2:9">
      <c r="B7351" s="1"/>
      <c r="C7351" s="29"/>
      <c r="D7351" s="27"/>
      <c r="E7351" s="27"/>
      <c r="F7351" s="27"/>
      <c r="G7351" s="1"/>
      <c r="H7351" s="1"/>
      <c r="I7351" s="1"/>
    </row>
    <row r="7352" spans="2:9">
      <c r="B7352" s="1"/>
      <c r="C7352" s="29"/>
      <c r="D7352" s="27"/>
      <c r="E7352" s="27"/>
      <c r="F7352" s="27"/>
      <c r="G7352" s="1"/>
      <c r="H7352" s="1"/>
      <c r="I7352" s="1"/>
    </row>
    <row r="7353" spans="2:9">
      <c r="B7353" s="1"/>
      <c r="C7353" s="29"/>
      <c r="D7353" s="27"/>
      <c r="E7353" s="27"/>
      <c r="F7353" s="27"/>
      <c r="G7353" s="1"/>
      <c r="H7353" s="1"/>
      <c r="I7353" s="1"/>
    </row>
    <row r="7354" spans="2:9">
      <c r="B7354" s="1"/>
      <c r="C7354" s="29"/>
      <c r="D7354" s="27"/>
      <c r="E7354" s="27"/>
      <c r="F7354" s="27"/>
      <c r="G7354" s="1"/>
      <c r="H7354" s="1"/>
      <c r="I7354" s="1"/>
    </row>
    <row r="7355" spans="2:9">
      <c r="B7355" s="1"/>
      <c r="C7355" s="29"/>
      <c r="D7355" s="27"/>
      <c r="E7355" s="27"/>
      <c r="F7355" s="27"/>
      <c r="G7355" s="1"/>
      <c r="H7355" s="1"/>
      <c r="I7355" s="1"/>
    </row>
    <row r="7356" spans="2:9">
      <c r="B7356" s="1"/>
      <c r="C7356" s="29"/>
      <c r="D7356" s="27"/>
      <c r="E7356" s="27"/>
      <c r="F7356" s="27"/>
      <c r="G7356" s="1"/>
      <c r="H7356" s="1"/>
      <c r="I7356" s="1"/>
    </row>
    <row r="7357" spans="2:9">
      <c r="B7357" s="1"/>
      <c r="C7357" s="29"/>
      <c r="D7357" s="27"/>
      <c r="E7357" s="27"/>
      <c r="F7357" s="27"/>
      <c r="G7357" s="1"/>
      <c r="H7357" s="1"/>
      <c r="I7357" s="1"/>
    </row>
    <row r="7358" spans="2:9">
      <c r="B7358" s="1"/>
      <c r="C7358" s="29"/>
      <c r="D7358" s="27"/>
      <c r="E7358" s="27"/>
      <c r="F7358" s="27"/>
      <c r="G7358" s="1"/>
      <c r="H7358" s="1"/>
      <c r="I7358" s="1"/>
    </row>
    <row r="7359" spans="2:9">
      <c r="B7359" s="1"/>
      <c r="C7359" s="29"/>
      <c r="D7359" s="27"/>
      <c r="E7359" s="27"/>
      <c r="F7359" s="27"/>
      <c r="G7359" s="1"/>
      <c r="H7359" s="1"/>
      <c r="I7359" s="1"/>
    </row>
    <row r="7360" spans="2:9">
      <c r="B7360" s="1"/>
      <c r="C7360" s="29"/>
      <c r="D7360" s="27"/>
      <c r="E7360" s="27"/>
      <c r="F7360" s="27"/>
      <c r="G7360" s="1"/>
      <c r="H7360" s="1"/>
      <c r="I7360" s="1"/>
    </row>
    <row r="7361" spans="2:9">
      <c r="B7361" s="1"/>
      <c r="C7361" s="29"/>
      <c r="D7361" s="27"/>
      <c r="E7361" s="27"/>
      <c r="F7361" s="27"/>
      <c r="G7361" s="1"/>
      <c r="H7361" s="1"/>
      <c r="I7361" s="1"/>
    </row>
    <row r="7362" spans="2:9">
      <c r="B7362" s="1"/>
      <c r="C7362" s="29"/>
      <c r="D7362" s="27"/>
      <c r="E7362" s="27"/>
      <c r="F7362" s="27"/>
      <c r="G7362" s="1"/>
      <c r="H7362" s="1"/>
      <c r="I7362" s="1"/>
    </row>
    <row r="7363" spans="2:9">
      <c r="B7363" s="1"/>
      <c r="C7363" s="29"/>
      <c r="D7363" s="27"/>
      <c r="E7363" s="27"/>
      <c r="F7363" s="27"/>
      <c r="G7363" s="1"/>
      <c r="H7363" s="1"/>
      <c r="I7363" s="1"/>
    </row>
    <row r="7364" spans="2:9">
      <c r="B7364" s="1"/>
      <c r="C7364" s="29"/>
      <c r="D7364" s="27"/>
      <c r="E7364" s="27"/>
      <c r="F7364" s="27"/>
      <c r="G7364" s="1"/>
      <c r="H7364" s="1"/>
      <c r="I7364" s="1"/>
    </row>
    <row r="7365" spans="2:9">
      <c r="B7365" s="1"/>
      <c r="C7365" s="29"/>
      <c r="D7365" s="27"/>
      <c r="E7365" s="27"/>
      <c r="F7365" s="27"/>
      <c r="G7365" s="1"/>
      <c r="H7365" s="1"/>
      <c r="I7365" s="1"/>
    </row>
    <row r="7366" spans="2:9">
      <c r="B7366" s="1"/>
      <c r="C7366" s="29"/>
      <c r="D7366" s="27"/>
      <c r="E7366" s="27"/>
      <c r="F7366" s="27"/>
      <c r="G7366" s="1"/>
      <c r="H7366" s="1"/>
      <c r="I7366" s="1"/>
    </row>
    <row r="7367" spans="2:9">
      <c r="B7367" s="1"/>
      <c r="C7367" s="29"/>
      <c r="D7367" s="27"/>
      <c r="E7367" s="27"/>
      <c r="F7367" s="27"/>
      <c r="G7367" s="1"/>
      <c r="H7367" s="1"/>
      <c r="I7367" s="1"/>
    </row>
    <row r="7368" spans="2:9">
      <c r="B7368" s="1"/>
      <c r="C7368" s="29"/>
      <c r="D7368" s="27"/>
      <c r="E7368" s="27"/>
      <c r="F7368" s="27"/>
      <c r="G7368" s="1"/>
      <c r="H7368" s="1"/>
      <c r="I7368" s="1"/>
    </row>
    <row r="7369" spans="2:9">
      <c r="B7369" s="1"/>
      <c r="C7369" s="29"/>
      <c r="D7369" s="27"/>
      <c r="E7369" s="27"/>
      <c r="F7369" s="27"/>
      <c r="G7369" s="1"/>
      <c r="H7369" s="1"/>
      <c r="I7369" s="1"/>
    </row>
    <row r="7370" spans="2:9">
      <c r="B7370" s="1"/>
      <c r="C7370" s="29"/>
      <c r="D7370" s="27"/>
      <c r="E7370" s="27"/>
      <c r="F7370" s="27"/>
      <c r="G7370" s="1"/>
      <c r="H7370" s="1"/>
      <c r="I7370" s="1"/>
    </row>
    <row r="7371" spans="2:9">
      <c r="B7371" s="1"/>
      <c r="C7371" s="29"/>
      <c r="D7371" s="27"/>
      <c r="E7371" s="27"/>
      <c r="F7371" s="27"/>
      <c r="G7371" s="1"/>
      <c r="H7371" s="1"/>
      <c r="I7371" s="1"/>
    </row>
    <row r="7372" spans="2:9">
      <c r="B7372" s="1"/>
      <c r="C7372" s="29"/>
      <c r="D7372" s="27"/>
      <c r="E7372" s="27"/>
      <c r="F7372" s="27"/>
      <c r="G7372" s="1"/>
      <c r="H7372" s="1"/>
      <c r="I7372" s="1"/>
    </row>
    <row r="7373" spans="2:9">
      <c r="B7373" s="1"/>
      <c r="C7373" s="29"/>
      <c r="D7373" s="27"/>
      <c r="E7373" s="27"/>
      <c r="F7373" s="27"/>
      <c r="G7373" s="1"/>
      <c r="H7373" s="1"/>
      <c r="I7373" s="1"/>
    </row>
    <row r="7374" spans="2:9">
      <c r="B7374" s="1"/>
      <c r="C7374" s="29"/>
      <c r="D7374" s="27"/>
      <c r="E7374" s="27"/>
      <c r="F7374" s="27"/>
      <c r="G7374" s="1"/>
      <c r="H7374" s="1"/>
      <c r="I7374" s="1"/>
    </row>
    <row r="7375" spans="2:9">
      <c r="B7375" s="1"/>
      <c r="C7375" s="29"/>
      <c r="D7375" s="27"/>
      <c r="E7375" s="27"/>
      <c r="F7375" s="27"/>
      <c r="G7375" s="1"/>
      <c r="H7375" s="1"/>
      <c r="I7375" s="1"/>
    </row>
    <row r="7376" spans="2:9">
      <c r="B7376" s="1"/>
      <c r="C7376" s="29"/>
      <c r="D7376" s="27"/>
      <c r="E7376" s="27"/>
      <c r="F7376" s="27"/>
      <c r="G7376" s="1"/>
      <c r="H7376" s="1"/>
      <c r="I7376" s="1"/>
    </row>
    <row r="7377" spans="2:9">
      <c r="B7377" s="1"/>
      <c r="C7377" s="29"/>
      <c r="D7377" s="27"/>
      <c r="E7377" s="27"/>
      <c r="F7377" s="27"/>
      <c r="G7377" s="1"/>
      <c r="H7377" s="1"/>
      <c r="I7377" s="1"/>
    </row>
    <row r="7378" spans="2:9">
      <c r="B7378" s="1"/>
      <c r="C7378" s="29"/>
      <c r="D7378" s="27"/>
      <c r="E7378" s="27"/>
      <c r="F7378" s="27"/>
      <c r="G7378" s="1"/>
      <c r="H7378" s="1"/>
      <c r="I7378" s="1"/>
    </row>
    <row r="7379" spans="2:9">
      <c r="B7379" s="1"/>
      <c r="C7379" s="29"/>
      <c r="D7379" s="27"/>
      <c r="E7379" s="27"/>
      <c r="F7379" s="27"/>
      <c r="G7379" s="1"/>
      <c r="H7379" s="1"/>
      <c r="I7379" s="1"/>
    </row>
    <row r="7380" spans="2:9">
      <c r="B7380" s="1"/>
      <c r="C7380" s="29"/>
      <c r="D7380" s="27"/>
      <c r="E7380" s="27"/>
      <c r="F7380" s="27"/>
      <c r="G7380" s="1"/>
      <c r="H7380" s="1"/>
      <c r="I7380" s="1"/>
    </row>
    <row r="7381" spans="2:9">
      <c r="B7381" s="1"/>
      <c r="C7381" s="29"/>
      <c r="D7381" s="27"/>
      <c r="E7381" s="27"/>
      <c r="F7381" s="27"/>
      <c r="G7381" s="1"/>
      <c r="H7381" s="1"/>
      <c r="I7381" s="1"/>
    </row>
    <row r="7382" spans="2:9">
      <c r="B7382" s="1"/>
      <c r="C7382" s="29"/>
      <c r="D7382" s="27"/>
      <c r="E7382" s="27"/>
      <c r="F7382" s="27"/>
      <c r="G7382" s="1"/>
      <c r="H7382" s="1"/>
      <c r="I7382" s="1"/>
    </row>
    <row r="7383" spans="2:9">
      <c r="B7383" s="1"/>
      <c r="C7383" s="29"/>
      <c r="D7383" s="27"/>
      <c r="E7383" s="27"/>
      <c r="F7383" s="27"/>
      <c r="G7383" s="1"/>
      <c r="H7383" s="1"/>
      <c r="I7383" s="1"/>
    </row>
    <row r="7384" spans="2:9">
      <c r="B7384" s="1"/>
      <c r="C7384" s="29"/>
      <c r="D7384" s="27"/>
      <c r="E7384" s="27"/>
      <c r="F7384" s="27"/>
      <c r="G7384" s="1"/>
      <c r="H7384" s="1"/>
      <c r="I7384" s="1"/>
    </row>
    <row r="7385" spans="2:9">
      <c r="B7385" s="1"/>
      <c r="C7385" s="29"/>
      <c r="D7385" s="27"/>
      <c r="E7385" s="27"/>
      <c r="F7385" s="27"/>
      <c r="G7385" s="1"/>
      <c r="H7385" s="1"/>
      <c r="I7385" s="1"/>
    </row>
    <row r="7386" spans="2:9">
      <c r="B7386" s="1"/>
      <c r="C7386" s="29"/>
      <c r="D7386" s="27"/>
      <c r="E7386" s="27"/>
      <c r="F7386" s="27"/>
      <c r="G7386" s="1"/>
      <c r="H7386" s="1"/>
      <c r="I7386" s="1"/>
    </row>
    <row r="7387" spans="2:9">
      <c r="B7387" s="1"/>
      <c r="C7387" s="29"/>
      <c r="D7387" s="27"/>
      <c r="E7387" s="27"/>
      <c r="F7387" s="27"/>
      <c r="G7387" s="1"/>
      <c r="H7387" s="1"/>
      <c r="I7387" s="1"/>
    </row>
    <row r="7388" spans="2:9">
      <c r="B7388" s="1"/>
      <c r="C7388" s="29"/>
      <c r="D7388" s="27"/>
      <c r="E7388" s="27"/>
      <c r="F7388" s="27"/>
      <c r="G7388" s="1"/>
      <c r="H7388" s="1"/>
      <c r="I7388" s="1"/>
    </row>
    <row r="7389" spans="2:9">
      <c r="B7389" s="1"/>
      <c r="C7389" s="29"/>
      <c r="D7389" s="27"/>
      <c r="E7389" s="27"/>
      <c r="F7389" s="27"/>
      <c r="G7389" s="1"/>
      <c r="H7389" s="1"/>
      <c r="I7389" s="1"/>
    </row>
    <row r="7390" spans="2:9">
      <c r="B7390" s="1"/>
      <c r="C7390" s="29"/>
      <c r="D7390" s="27"/>
      <c r="E7390" s="27"/>
      <c r="F7390" s="27"/>
      <c r="G7390" s="1"/>
      <c r="H7390" s="1"/>
      <c r="I7390" s="1"/>
    </row>
    <row r="7391" spans="2:9">
      <c r="B7391" s="1"/>
      <c r="C7391" s="29"/>
      <c r="D7391" s="27"/>
      <c r="E7391" s="27"/>
      <c r="F7391" s="27"/>
      <c r="G7391" s="1"/>
      <c r="H7391" s="1"/>
      <c r="I7391" s="1"/>
    </row>
    <row r="7392" spans="2:9">
      <c r="B7392" s="1"/>
      <c r="C7392" s="29"/>
      <c r="D7392" s="27"/>
      <c r="E7392" s="27"/>
      <c r="F7392" s="27"/>
      <c r="G7392" s="1"/>
      <c r="H7392" s="1"/>
      <c r="I7392" s="1"/>
    </row>
    <row r="7393" spans="2:9">
      <c r="B7393" s="1"/>
      <c r="C7393" s="29"/>
      <c r="D7393" s="27"/>
      <c r="E7393" s="27"/>
      <c r="F7393" s="27"/>
      <c r="G7393" s="1"/>
      <c r="H7393" s="1"/>
      <c r="I7393" s="1"/>
    </row>
    <row r="7394" spans="2:9">
      <c r="B7394" s="1"/>
      <c r="C7394" s="29"/>
      <c r="D7394" s="27"/>
      <c r="E7394" s="27"/>
      <c r="F7394" s="27"/>
      <c r="G7394" s="1"/>
      <c r="H7394" s="1"/>
      <c r="I7394" s="1"/>
    </row>
    <row r="7395" spans="2:9">
      <c r="B7395" s="1"/>
      <c r="C7395" s="29"/>
      <c r="D7395" s="27"/>
      <c r="E7395" s="27"/>
      <c r="F7395" s="27"/>
      <c r="G7395" s="1"/>
      <c r="H7395" s="1"/>
      <c r="I7395" s="1"/>
    </row>
    <row r="7396" spans="2:9">
      <c r="B7396" s="1"/>
      <c r="C7396" s="29"/>
      <c r="D7396" s="27"/>
      <c r="E7396" s="27"/>
      <c r="F7396" s="27"/>
      <c r="G7396" s="1"/>
      <c r="H7396" s="1"/>
      <c r="I7396" s="1"/>
    </row>
    <row r="7397" spans="2:9">
      <c r="B7397" s="1"/>
      <c r="C7397" s="29"/>
      <c r="D7397" s="27"/>
      <c r="E7397" s="27"/>
      <c r="F7397" s="27"/>
      <c r="G7397" s="1"/>
      <c r="H7397" s="1"/>
      <c r="I7397" s="1"/>
    </row>
    <row r="7398" spans="2:9">
      <c r="B7398" s="1"/>
      <c r="C7398" s="29"/>
      <c r="D7398" s="27"/>
      <c r="E7398" s="27"/>
      <c r="F7398" s="27"/>
      <c r="G7398" s="1"/>
      <c r="H7398" s="1"/>
      <c r="I7398" s="1"/>
    </row>
    <row r="7399" spans="2:9">
      <c r="B7399" s="1"/>
      <c r="C7399" s="29"/>
      <c r="D7399" s="27"/>
      <c r="E7399" s="27"/>
      <c r="F7399" s="27"/>
      <c r="G7399" s="1"/>
      <c r="H7399" s="1"/>
      <c r="I7399" s="1"/>
    </row>
    <row r="7400" spans="2:9">
      <c r="B7400" s="1"/>
      <c r="C7400" s="29"/>
      <c r="D7400" s="27"/>
      <c r="E7400" s="27"/>
      <c r="F7400" s="27"/>
      <c r="G7400" s="1"/>
      <c r="H7400" s="1"/>
      <c r="I7400" s="1"/>
    </row>
    <row r="7401" spans="2:9">
      <c r="B7401" s="1"/>
      <c r="C7401" s="29"/>
      <c r="D7401" s="27"/>
      <c r="E7401" s="27"/>
      <c r="F7401" s="27"/>
      <c r="G7401" s="1"/>
      <c r="H7401" s="1"/>
      <c r="I7401" s="1"/>
    </row>
    <row r="7402" spans="2:9">
      <c r="B7402" s="1"/>
      <c r="C7402" s="29"/>
      <c r="D7402" s="27"/>
      <c r="E7402" s="27"/>
      <c r="F7402" s="27"/>
      <c r="G7402" s="1"/>
      <c r="H7402" s="1"/>
      <c r="I7402" s="1"/>
    </row>
    <row r="7403" spans="2:9">
      <c r="B7403" s="1"/>
      <c r="C7403" s="29"/>
      <c r="D7403" s="27"/>
      <c r="E7403" s="27"/>
      <c r="F7403" s="27"/>
      <c r="G7403" s="1"/>
      <c r="H7403" s="1"/>
      <c r="I7403" s="1"/>
    </row>
    <row r="7404" spans="2:9">
      <c r="B7404" s="1"/>
      <c r="C7404" s="29"/>
      <c r="D7404" s="27"/>
      <c r="E7404" s="27"/>
      <c r="F7404" s="27"/>
      <c r="G7404" s="1"/>
      <c r="H7404" s="1"/>
      <c r="I7404" s="1"/>
    </row>
    <row r="7405" spans="2:9">
      <c r="B7405" s="1"/>
      <c r="C7405" s="29"/>
      <c r="D7405" s="27"/>
      <c r="E7405" s="27"/>
      <c r="F7405" s="27"/>
      <c r="G7405" s="1"/>
      <c r="H7405" s="1"/>
      <c r="I7405" s="1"/>
    </row>
    <row r="7406" spans="2:9">
      <c r="B7406" s="1"/>
      <c r="C7406" s="29"/>
      <c r="D7406" s="27"/>
      <c r="E7406" s="27"/>
      <c r="F7406" s="27"/>
      <c r="G7406" s="1"/>
      <c r="H7406" s="1"/>
      <c r="I7406" s="1"/>
    </row>
    <row r="7407" spans="2:9">
      <c r="B7407" s="1"/>
      <c r="C7407" s="29"/>
      <c r="D7407" s="27"/>
      <c r="E7407" s="27"/>
      <c r="F7407" s="27"/>
      <c r="G7407" s="1"/>
      <c r="H7407" s="1"/>
      <c r="I7407" s="1"/>
    </row>
    <row r="7408" spans="2:9">
      <c r="B7408" s="1"/>
      <c r="C7408" s="29"/>
      <c r="D7408" s="27"/>
      <c r="E7408" s="27"/>
      <c r="F7408" s="27"/>
      <c r="G7408" s="1"/>
      <c r="H7408" s="1"/>
      <c r="I7408" s="1"/>
    </row>
    <row r="7409" spans="2:9">
      <c r="B7409" s="1"/>
      <c r="C7409" s="29"/>
      <c r="D7409" s="27"/>
      <c r="E7409" s="27"/>
      <c r="F7409" s="27"/>
      <c r="G7409" s="1"/>
      <c r="H7409" s="1"/>
      <c r="I7409" s="1"/>
    </row>
    <row r="7410" spans="2:9">
      <c r="B7410" s="1"/>
      <c r="C7410" s="29"/>
      <c r="D7410" s="27"/>
      <c r="E7410" s="27"/>
      <c r="F7410" s="27"/>
      <c r="G7410" s="1"/>
      <c r="H7410" s="1"/>
      <c r="I7410" s="1"/>
    </row>
    <row r="7411" spans="2:9">
      <c r="B7411" s="1"/>
      <c r="C7411" s="29"/>
      <c r="D7411" s="27"/>
      <c r="E7411" s="27"/>
      <c r="F7411" s="27"/>
      <c r="G7411" s="1"/>
      <c r="H7411" s="1"/>
      <c r="I7411" s="1"/>
    </row>
    <row r="7412" spans="2:9">
      <c r="B7412" s="1"/>
      <c r="C7412" s="29"/>
      <c r="D7412" s="27"/>
      <c r="E7412" s="27"/>
      <c r="F7412" s="27"/>
      <c r="G7412" s="1"/>
      <c r="H7412" s="1"/>
      <c r="I7412" s="1"/>
    </row>
    <row r="7413" spans="2:9">
      <c r="B7413" s="1"/>
      <c r="C7413" s="29"/>
      <c r="D7413" s="27"/>
      <c r="E7413" s="27"/>
      <c r="F7413" s="27"/>
      <c r="G7413" s="1"/>
      <c r="H7413" s="1"/>
      <c r="I7413" s="1"/>
    </row>
    <row r="7414" spans="2:9">
      <c r="B7414" s="1"/>
      <c r="C7414" s="29"/>
      <c r="D7414" s="27"/>
      <c r="E7414" s="27"/>
      <c r="F7414" s="27"/>
      <c r="G7414" s="1"/>
      <c r="H7414" s="1"/>
      <c r="I7414" s="1"/>
    </row>
    <row r="7415" spans="2:9">
      <c r="B7415" s="1"/>
      <c r="C7415" s="29"/>
      <c r="D7415" s="27"/>
      <c r="E7415" s="27"/>
      <c r="F7415" s="27"/>
      <c r="G7415" s="1"/>
      <c r="H7415" s="1"/>
      <c r="I7415" s="1"/>
    </row>
    <row r="7416" spans="2:9">
      <c r="B7416" s="1"/>
      <c r="C7416" s="29"/>
      <c r="D7416" s="27"/>
      <c r="E7416" s="27"/>
      <c r="F7416" s="27"/>
      <c r="G7416" s="1"/>
      <c r="H7416" s="1"/>
      <c r="I7416" s="1"/>
    </row>
    <row r="7417" spans="2:9">
      <c r="B7417" s="1"/>
      <c r="C7417" s="29"/>
      <c r="D7417" s="27"/>
      <c r="E7417" s="27"/>
      <c r="F7417" s="27"/>
      <c r="G7417" s="1"/>
      <c r="H7417" s="1"/>
      <c r="I7417" s="1"/>
    </row>
    <row r="7418" spans="2:9">
      <c r="B7418" s="1"/>
      <c r="C7418" s="29"/>
      <c r="D7418" s="27"/>
      <c r="E7418" s="27"/>
      <c r="F7418" s="27"/>
      <c r="G7418" s="1"/>
      <c r="H7418" s="1"/>
      <c r="I7418" s="1"/>
    </row>
    <row r="7419" spans="2:9">
      <c r="B7419" s="1"/>
      <c r="C7419" s="29"/>
      <c r="D7419" s="27"/>
      <c r="E7419" s="27"/>
      <c r="F7419" s="27"/>
      <c r="G7419" s="1"/>
      <c r="H7419" s="1"/>
      <c r="I7419" s="1"/>
    </row>
    <row r="7420" spans="2:9">
      <c r="B7420" s="1"/>
      <c r="C7420" s="29"/>
      <c r="D7420" s="27"/>
      <c r="E7420" s="27"/>
      <c r="F7420" s="27"/>
      <c r="G7420" s="1"/>
      <c r="H7420" s="1"/>
      <c r="I7420" s="1"/>
    </row>
    <row r="7421" spans="2:9">
      <c r="B7421" s="1"/>
      <c r="C7421" s="29"/>
      <c r="D7421" s="27"/>
      <c r="E7421" s="27"/>
      <c r="F7421" s="27"/>
      <c r="G7421" s="1"/>
      <c r="H7421" s="1"/>
      <c r="I7421" s="1"/>
    </row>
    <row r="7422" spans="2:9">
      <c r="B7422" s="1"/>
      <c r="C7422" s="29"/>
      <c r="D7422" s="27"/>
      <c r="E7422" s="27"/>
      <c r="F7422" s="27"/>
      <c r="G7422" s="1"/>
      <c r="H7422" s="1"/>
      <c r="I7422" s="1"/>
    </row>
    <row r="7423" spans="2:9">
      <c r="B7423" s="1"/>
      <c r="C7423" s="29"/>
      <c r="D7423" s="27"/>
      <c r="E7423" s="27"/>
      <c r="F7423" s="27"/>
      <c r="G7423" s="1"/>
      <c r="H7423" s="1"/>
      <c r="I7423" s="1"/>
    </row>
    <row r="7424" spans="2:9">
      <c r="B7424" s="1"/>
      <c r="C7424" s="29"/>
      <c r="D7424" s="27"/>
      <c r="E7424" s="27"/>
      <c r="F7424" s="27"/>
      <c r="G7424" s="1"/>
      <c r="H7424" s="1"/>
      <c r="I7424" s="1"/>
    </row>
    <row r="7425" spans="2:9">
      <c r="B7425" s="1"/>
      <c r="C7425" s="29"/>
      <c r="D7425" s="27"/>
      <c r="E7425" s="27"/>
      <c r="F7425" s="27"/>
      <c r="G7425" s="1"/>
      <c r="H7425" s="1"/>
      <c r="I7425" s="1"/>
    </row>
    <row r="7426" spans="2:9">
      <c r="B7426" s="1"/>
      <c r="C7426" s="29"/>
      <c r="D7426" s="27"/>
      <c r="E7426" s="27"/>
      <c r="F7426" s="27"/>
      <c r="G7426" s="1"/>
      <c r="H7426" s="1"/>
      <c r="I7426" s="1"/>
    </row>
    <row r="7427" spans="2:9">
      <c r="B7427" s="1"/>
      <c r="C7427" s="29"/>
      <c r="D7427" s="27"/>
      <c r="E7427" s="27"/>
      <c r="F7427" s="27"/>
      <c r="G7427" s="1"/>
      <c r="H7427" s="1"/>
      <c r="I7427" s="1"/>
    </row>
    <row r="7428" spans="2:9">
      <c r="B7428" s="1"/>
      <c r="C7428" s="29"/>
      <c r="D7428" s="27"/>
      <c r="E7428" s="27"/>
      <c r="F7428" s="27"/>
      <c r="G7428" s="1"/>
      <c r="H7428" s="1"/>
      <c r="I7428" s="1"/>
    </row>
    <row r="7429" spans="2:9">
      <c r="B7429" s="1"/>
      <c r="C7429" s="29"/>
      <c r="D7429" s="27"/>
      <c r="E7429" s="27"/>
      <c r="F7429" s="27"/>
      <c r="G7429" s="1"/>
      <c r="H7429" s="1"/>
      <c r="I7429" s="1"/>
    </row>
    <row r="7430" spans="2:9">
      <c r="B7430" s="1"/>
      <c r="C7430" s="29"/>
      <c r="D7430" s="27"/>
      <c r="E7430" s="27"/>
      <c r="F7430" s="27"/>
      <c r="G7430" s="1"/>
      <c r="H7430" s="1"/>
      <c r="I7430" s="1"/>
    </row>
    <row r="7431" spans="2:9">
      <c r="B7431" s="1"/>
      <c r="C7431" s="29"/>
      <c r="D7431" s="27"/>
      <c r="E7431" s="27"/>
      <c r="F7431" s="27"/>
      <c r="G7431" s="1"/>
      <c r="H7431" s="1"/>
      <c r="I7431" s="1"/>
    </row>
    <row r="7432" spans="2:9">
      <c r="B7432" s="1"/>
      <c r="C7432" s="29"/>
      <c r="D7432" s="27"/>
      <c r="E7432" s="27"/>
      <c r="F7432" s="27"/>
      <c r="G7432" s="1"/>
      <c r="H7432" s="1"/>
      <c r="I7432" s="1"/>
    </row>
    <row r="7433" spans="2:9">
      <c r="B7433" s="1"/>
      <c r="C7433" s="29"/>
      <c r="D7433" s="27"/>
      <c r="E7433" s="27"/>
      <c r="F7433" s="27"/>
      <c r="G7433" s="1"/>
      <c r="H7433" s="1"/>
      <c r="I7433" s="1"/>
    </row>
    <row r="7434" spans="2:9">
      <c r="B7434" s="1"/>
      <c r="C7434" s="29"/>
      <c r="D7434" s="27"/>
      <c r="E7434" s="27"/>
      <c r="F7434" s="27"/>
      <c r="G7434" s="1"/>
      <c r="H7434" s="1"/>
      <c r="I7434" s="1"/>
    </row>
    <row r="7435" spans="2:9">
      <c r="B7435" s="1"/>
      <c r="C7435" s="29"/>
      <c r="D7435" s="27"/>
      <c r="E7435" s="27"/>
      <c r="F7435" s="27"/>
      <c r="G7435" s="1"/>
      <c r="H7435" s="1"/>
      <c r="I7435" s="1"/>
    </row>
    <row r="7436" spans="2:9">
      <c r="B7436" s="1"/>
      <c r="C7436" s="29"/>
      <c r="D7436" s="27"/>
      <c r="E7436" s="27"/>
      <c r="F7436" s="27"/>
      <c r="G7436" s="1"/>
      <c r="H7436" s="1"/>
      <c r="I7436" s="1"/>
    </row>
    <row r="7437" spans="2:9">
      <c r="B7437" s="1"/>
      <c r="C7437" s="29"/>
      <c r="D7437" s="27"/>
      <c r="E7437" s="27"/>
      <c r="F7437" s="27"/>
      <c r="G7437" s="1"/>
      <c r="H7437" s="1"/>
      <c r="I7437" s="1"/>
    </row>
    <row r="7438" spans="2:9">
      <c r="B7438" s="1"/>
      <c r="C7438" s="29"/>
      <c r="D7438" s="27"/>
      <c r="E7438" s="27"/>
      <c r="F7438" s="27"/>
      <c r="G7438" s="1"/>
      <c r="H7438" s="1"/>
      <c r="I7438" s="1"/>
    </row>
    <row r="7439" spans="2:9">
      <c r="B7439" s="1"/>
      <c r="C7439" s="29"/>
      <c r="D7439" s="27"/>
      <c r="E7439" s="27"/>
      <c r="F7439" s="27"/>
      <c r="G7439" s="1"/>
      <c r="H7439" s="1"/>
      <c r="I7439" s="1"/>
    </row>
    <row r="7440" spans="2:9">
      <c r="B7440" s="1"/>
      <c r="C7440" s="29"/>
      <c r="D7440" s="27"/>
      <c r="E7440" s="27"/>
      <c r="F7440" s="27"/>
      <c r="G7440" s="1"/>
      <c r="H7440" s="1"/>
      <c r="I7440" s="1"/>
    </row>
    <row r="7441" spans="2:9">
      <c r="B7441" s="1"/>
      <c r="C7441" s="29"/>
      <c r="D7441" s="27"/>
      <c r="E7441" s="27"/>
      <c r="F7441" s="27"/>
      <c r="G7441" s="1"/>
      <c r="H7441" s="1"/>
      <c r="I7441" s="1"/>
    </row>
    <row r="7442" spans="2:9">
      <c r="B7442" s="1"/>
      <c r="C7442" s="29"/>
      <c r="D7442" s="27"/>
      <c r="E7442" s="27"/>
      <c r="F7442" s="27"/>
      <c r="G7442" s="1"/>
      <c r="H7442" s="1"/>
      <c r="I7442" s="1"/>
    </row>
    <row r="7443" spans="2:9">
      <c r="B7443" s="1"/>
      <c r="C7443" s="29"/>
      <c r="D7443" s="27"/>
      <c r="E7443" s="27"/>
      <c r="F7443" s="27"/>
      <c r="G7443" s="1"/>
      <c r="H7443" s="1"/>
      <c r="I7443" s="1"/>
    </row>
    <row r="7444" spans="2:9">
      <c r="B7444" s="1"/>
      <c r="C7444" s="29"/>
      <c r="D7444" s="27"/>
      <c r="E7444" s="27"/>
      <c r="F7444" s="27"/>
      <c r="G7444" s="1"/>
      <c r="H7444" s="1"/>
      <c r="I7444" s="1"/>
    </row>
    <row r="7445" spans="2:9">
      <c r="B7445" s="1"/>
      <c r="C7445" s="29"/>
      <c r="D7445" s="27"/>
      <c r="E7445" s="27"/>
      <c r="F7445" s="27"/>
      <c r="G7445" s="1"/>
      <c r="H7445" s="1"/>
      <c r="I7445" s="1"/>
    </row>
    <row r="7446" spans="2:9">
      <c r="B7446" s="1"/>
      <c r="C7446" s="29"/>
      <c r="D7446" s="27"/>
      <c r="E7446" s="27"/>
      <c r="F7446" s="27"/>
      <c r="G7446" s="1"/>
      <c r="H7446" s="1"/>
      <c r="I7446" s="1"/>
    </row>
    <row r="7447" spans="2:9">
      <c r="B7447" s="1"/>
      <c r="C7447" s="29"/>
      <c r="D7447" s="27"/>
      <c r="E7447" s="27"/>
      <c r="F7447" s="27"/>
      <c r="G7447" s="1"/>
      <c r="H7447" s="1"/>
      <c r="I7447" s="1"/>
    </row>
    <row r="7448" spans="2:9">
      <c r="B7448" s="1"/>
      <c r="C7448" s="29"/>
      <c r="D7448" s="27"/>
      <c r="E7448" s="27"/>
      <c r="F7448" s="27"/>
      <c r="G7448" s="1"/>
      <c r="H7448" s="1"/>
      <c r="I7448" s="1"/>
    </row>
    <row r="7449" spans="2:9">
      <c r="B7449" s="1"/>
      <c r="C7449" s="29"/>
      <c r="D7449" s="27"/>
      <c r="E7449" s="27"/>
      <c r="F7449" s="27"/>
      <c r="G7449" s="1"/>
      <c r="H7449" s="1"/>
      <c r="I7449" s="1"/>
    </row>
    <row r="7450" spans="2:9">
      <c r="B7450" s="1"/>
      <c r="C7450" s="29"/>
      <c r="D7450" s="27"/>
      <c r="E7450" s="27"/>
      <c r="F7450" s="27"/>
      <c r="G7450" s="1"/>
      <c r="H7450" s="1"/>
      <c r="I7450" s="1"/>
    </row>
    <row r="7451" spans="2:9">
      <c r="B7451" s="1"/>
      <c r="C7451" s="29"/>
      <c r="D7451" s="27"/>
      <c r="E7451" s="27"/>
      <c r="F7451" s="27"/>
      <c r="G7451" s="1"/>
      <c r="H7451" s="1"/>
      <c r="I7451" s="1"/>
    </row>
    <row r="7452" spans="2:9">
      <c r="B7452" s="1"/>
      <c r="C7452" s="29"/>
      <c r="D7452" s="27"/>
      <c r="E7452" s="27"/>
      <c r="F7452" s="27"/>
      <c r="G7452" s="1"/>
      <c r="H7452" s="1"/>
      <c r="I7452" s="1"/>
    </row>
    <row r="7453" spans="2:9">
      <c r="B7453" s="1"/>
      <c r="C7453" s="29"/>
      <c r="D7453" s="27"/>
      <c r="E7453" s="27"/>
      <c r="F7453" s="27"/>
      <c r="G7453" s="1"/>
      <c r="H7453" s="1"/>
      <c r="I7453" s="1"/>
    </row>
    <row r="7454" spans="2:9">
      <c r="B7454" s="1"/>
      <c r="C7454" s="29"/>
      <c r="D7454" s="27"/>
      <c r="E7454" s="27"/>
      <c r="F7454" s="27"/>
      <c r="G7454" s="1"/>
      <c r="H7454" s="1"/>
      <c r="I7454" s="1"/>
    </row>
    <row r="7455" spans="2:9">
      <c r="B7455" s="1"/>
      <c r="C7455" s="29"/>
      <c r="D7455" s="27"/>
      <c r="E7455" s="27"/>
      <c r="F7455" s="27"/>
      <c r="G7455" s="1"/>
      <c r="H7455" s="1"/>
      <c r="I7455" s="1"/>
    </row>
    <row r="7456" spans="2:9">
      <c r="B7456" s="1"/>
      <c r="C7456" s="29"/>
      <c r="D7456" s="27"/>
      <c r="E7456" s="27"/>
      <c r="F7456" s="27"/>
      <c r="G7456" s="1"/>
      <c r="H7456" s="1"/>
      <c r="I7456" s="1"/>
    </row>
    <row r="7457" spans="2:9">
      <c r="B7457" s="1"/>
      <c r="C7457" s="29"/>
      <c r="D7457" s="27"/>
      <c r="E7457" s="27"/>
      <c r="F7457" s="27"/>
      <c r="G7457" s="1"/>
      <c r="H7457" s="1"/>
      <c r="I7457" s="1"/>
    </row>
    <row r="7458" spans="2:9">
      <c r="B7458" s="1"/>
      <c r="C7458" s="29"/>
      <c r="D7458" s="27"/>
      <c r="E7458" s="27"/>
      <c r="F7458" s="27"/>
      <c r="G7458" s="1"/>
      <c r="H7458" s="1"/>
      <c r="I7458" s="1"/>
    </row>
    <row r="7459" spans="2:9">
      <c r="B7459" s="1"/>
      <c r="C7459" s="29"/>
      <c r="D7459" s="27"/>
      <c r="E7459" s="27"/>
      <c r="F7459" s="27"/>
      <c r="G7459" s="1"/>
      <c r="H7459" s="1"/>
      <c r="I7459" s="1"/>
    </row>
    <row r="7460" spans="2:9">
      <c r="B7460" s="1"/>
      <c r="C7460" s="29"/>
      <c r="D7460" s="27"/>
      <c r="E7460" s="27"/>
      <c r="F7460" s="27"/>
      <c r="G7460" s="1"/>
      <c r="H7460" s="1"/>
      <c r="I7460" s="1"/>
    </row>
    <row r="7461" spans="2:9">
      <c r="B7461" s="1"/>
      <c r="C7461" s="29"/>
      <c r="D7461" s="27"/>
      <c r="E7461" s="27"/>
      <c r="F7461" s="27"/>
      <c r="G7461" s="1"/>
      <c r="H7461" s="1"/>
      <c r="I7461" s="1"/>
    </row>
    <row r="7462" spans="2:9">
      <c r="B7462" s="1"/>
      <c r="C7462" s="29"/>
      <c r="D7462" s="27"/>
      <c r="E7462" s="27"/>
      <c r="F7462" s="27"/>
      <c r="G7462" s="1"/>
      <c r="H7462" s="1"/>
      <c r="I7462" s="1"/>
    </row>
    <row r="7463" spans="2:9">
      <c r="B7463" s="1"/>
      <c r="C7463" s="29"/>
      <c r="D7463" s="27"/>
      <c r="E7463" s="27"/>
      <c r="F7463" s="27"/>
      <c r="G7463" s="1"/>
      <c r="H7463" s="1"/>
      <c r="I7463" s="1"/>
    </row>
    <row r="7464" spans="2:9">
      <c r="B7464" s="1"/>
      <c r="C7464" s="29"/>
      <c r="D7464" s="27"/>
      <c r="E7464" s="27"/>
      <c r="F7464" s="27"/>
      <c r="G7464" s="1"/>
      <c r="H7464" s="1"/>
      <c r="I7464" s="1"/>
    </row>
    <row r="7465" spans="2:9">
      <c r="B7465" s="1"/>
      <c r="C7465" s="29"/>
      <c r="D7465" s="27"/>
      <c r="E7465" s="27"/>
      <c r="F7465" s="27"/>
      <c r="G7465" s="1"/>
      <c r="H7465" s="1"/>
      <c r="I7465" s="1"/>
    </row>
    <row r="7466" spans="2:9">
      <c r="B7466" s="1"/>
      <c r="C7466" s="29"/>
      <c r="D7466" s="27"/>
      <c r="E7466" s="27"/>
      <c r="F7466" s="27"/>
      <c r="G7466" s="1"/>
      <c r="H7466" s="1"/>
      <c r="I7466" s="1"/>
    </row>
    <row r="7467" spans="2:9">
      <c r="B7467" s="1"/>
      <c r="C7467" s="29"/>
      <c r="D7467" s="27"/>
      <c r="E7467" s="27"/>
      <c r="F7467" s="27"/>
      <c r="G7467" s="1"/>
      <c r="H7467" s="1"/>
      <c r="I7467" s="1"/>
    </row>
    <row r="7468" spans="2:9">
      <c r="B7468" s="1"/>
      <c r="C7468" s="29"/>
      <c r="D7468" s="27"/>
      <c r="E7468" s="27"/>
      <c r="F7468" s="27"/>
      <c r="G7468" s="1"/>
      <c r="H7468" s="1"/>
      <c r="I7468" s="1"/>
    </row>
    <row r="7469" spans="2:9">
      <c r="B7469" s="1"/>
      <c r="C7469" s="29"/>
      <c r="D7469" s="27"/>
      <c r="E7469" s="27"/>
      <c r="F7469" s="27"/>
      <c r="G7469" s="1"/>
      <c r="H7469" s="1"/>
      <c r="I7469" s="1"/>
    </row>
    <row r="7470" spans="2:9">
      <c r="B7470" s="1"/>
      <c r="C7470" s="29"/>
      <c r="D7470" s="27"/>
      <c r="E7470" s="27"/>
      <c r="F7470" s="27"/>
      <c r="G7470" s="1"/>
      <c r="H7470" s="1"/>
      <c r="I7470" s="1"/>
    </row>
    <row r="7471" spans="2:9">
      <c r="B7471" s="1"/>
      <c r="C7471" s="29"/>
      <c r="D7471" s="27"/>
      <c r="E7471" s="27"/>
      <c r="F7471" s="27"/>
      <c r="G7471" s="1"/>
      <c r="H7471" s="1"/>
      <c r="I7471" s="1"/>
    </row>
    <row r="7472" spans="2:9">
      <c r="B7472" s="1"/>
      <c r="C7472" s="29"/>
      <c r="D7472" s="27"/>
      <c r="E7472" s="27"/>
      <c r="F7472" s="27"/>
      <c r="G7472" s="1"/>
      <c r="H7472" s="1"/>
      <c r="I7472" s="1"/>
    </row>
    <row r="7473" spans="2:9">
      <c r="B7473" s="1"/>
      <c r="C7473" s="29"/>
      <c r="D7473" s="27"/>
      <c r="E7473" s="27"/>
      <c r="F7473" s="27"/>
      <c r="G7473" s="1"/>
      <c r="H7473" s="1"/>
      <c r="I7473" s="1"/>
    </row>
    <row r="7474" spans="2:9">
      <c r="B7474" s="1"/>
      <c r="C7474" s="29"/>
      <c r="D7474" s="27"/>
      <c r="E7474" s="27"/>
      <c r="F7474" s="27"/>
      <c r="G7474" s="1"/>
      <c r="H7474" s="1"/>
      <c r="I7474" s="1"/>
    </row>
    <row r="7475" spans="2:9">
      <c r="B7475" s="1"/>
      <c r="C7475" s="29"/>
      <c r="D7475" s="27"/>
      <c r="E7475" s="27"/>
      <c r="F7475" s="27"/>
      <c r="G7475" s="1"/>
      <c r="H7475" s="1"/>
      <c r="I7475" s="1"/>
    </row>
    <row r="7476" spans="2:9">
      <c r="B7476" s="1"/>
      <c r="C7476" s="29"/>
      <c r="D7476" s="27"/>
      <c r="E7476" s="27"/>
      <c r="F7476" s="27"/>
      <c r="G7476" s="1"/>
      <c r="H7476" s="1"/>
      <c r="I7476" s="1"/>
    </row>
    <row r="7477" spans="2:9">
      <c r="B7477" s="1"/>
      <c r="C7477" s="29"/>
      <c r="D7477" s="27"/>
      <c r="E7477" s="27"/>
      <c r="F7477" s="27"/>
      <c r="G7477" s="1"/>
      <c r="H7477" s="1"/>
      <c r="I7477" s="1"/>
    </row>
    <row r="7478" spans="2:9">
      <c r="B7478" s="1"/>
      <c r="C7478" s="29"/>
      <c r="D7478" s="27"/>
      <c r="E7478" s="27"/>
      <c r="F7478" s="27"/>
      <c r="G7478" s="1"/>
      <c r="H7478" s="1"/>
      <c r="I7478" s="1"/>
    </row>
    <row r="7479" spans="2:9">
      <c r="B7479" s="1"/>
      <c r="C7479" s="29"/>
      <c r="D7479" s="27"/>
      <c r="E7479" s="27"/>
      <c r="F7479" s="27"/>
      <c r="G7479" s="1"/>
      <c r="H7479" s="1"/>
      <c r="I7479" s="1"/>
    </row>
    <row r="7480" spans="2:9">
      <c r="B7480" s="1"/>
      <c r="C7480" s="29"/>
      <c r="D7480" s="27"/>
      <c r="E7480" s="27"/>
      <c r="F7480" s="27"/>
      <c r="G7480" s="1"/>
      <c r="H7480" s="1"/>
      <c r="I7480" s="1"/>
    </row>
    <row r="7481" spans="2:9">
      <c r="B7481" s="1"/>
      <c r="C7481" s="29"/>
      <c r="D7481" s="27"/>
      <c r="E7481" s="27"/>
      <c r="F7481" s="27"/>
      <c r="G7481" s="1"/>
      <c r="H7481" s="1"/>
      <c r="I7481" s="1"/>
    </row>
    <row r="7482" spans="2:9">
      <c r="B7482" s="1"/>
      <c r="C7482" s="29"/>
      <c r="D7482" s="27"/>
      <c r="E7482" s="27"/>
      <c r="F7482" s="27"/>
      <c r="G7482" s="1"/>
      <c r="H7482" s="1"/>
      <c r="I7482" s="1"/>
    </row>
    <row r="7483" spans="2:9">
      <c r="B7483" s="1"/>
      <c r="C7483" s="29"/>
      <c r="D7483" s="27"/>
      <c r="E7483" s="27"/>
      <c r="F7483" s="27"/>
      <c r="G7483" s="1"/>
      <c r="H7483" s="1"/>
      <c r="I7483" s="1"/>
    </row>
    <row r="7484" spans="2:9">
      <c r="B7484" s="1"/>
      <c r="C7484" s="29"/>
      <c r="D7484" s="27"/>
      <c r="E7484" s="27"/>
      <c r="F7484" s="27"/>
      <c r="G7484" s="1"/>
      <c r="H7484" s="1"/>
      <c r="I7484" s="1"/>
    </row>
    <row r="7485" spans="2:9">
      <c r="B7485" s="1"/>
      <c r="C7485" s="29"/>
      <c r="D7485" s="27"/>
      <c r="E7485" s="27"/>
      <c r="F7485" s="27"/>
      <c r="G7485" s="1"/>
      <c r="H7485" s="1"/>
      <c r="I7485" s="1"/>
    </row>
    <row r="7486" spans="2:9">
      <c r="B7486" s="1"/>
      <c r="C7486" s="29"/>
      <c r="D7486" s="27"/>
      <c r="E7486" s="27"/>
      <c r="F7486" s="27"/>
      <c r="G7486" s="1"/>
      <c r="H7486" s="1"/>
      <c r="I7486" s="1"/>
    </row>
    <row r="7487" spans="2:9">
      <c r="B7487" s="1"/>
      <c r="C7487" s="29"/>
      <c r="D7487" s="27"/>
      <c r="E7487" s="27"/>
      <c r="F7487" s="27"/>
      <c r="G7487" s="1"/>
      <c r="H7487" s="1"/>
      <c r="I7487" s="1"/>
    </row>
    <row r="7488" spans="2:9">
      <c r="B7488" s="1"/>
      <c r="C7488" s="29"/>
      <c r="D7488" s="27"/>
      <c r="E7488" s="27"/>
      <c r="F7488" s="27"/>
      <c r="G7488" s="1"/>
      <c r="H7488" s="1"/>
      <c r="I7488" s="1"/>
    </row>
    <row r="7489" spans="2:9">
      <c r="B7489" s="1"/>
      <c r="C7489" s="29"/>
      <c r="D7489" s="27"/>
      <c r="E7489" s="27"/>
      <c r="F7489" s="27"/>
      <c r="G7489" s="1"/>
      <c r="H7489" s="1"/>
      <c r="I7489" s="1"/>
    </row>
    <row r="7490" spans="2:9">
      <c r="B7490" s="1"/>
      <c r="C7490" s="29"/>
      <c r="D7490" s="27"/>
      <c r="E7490" s="27"/>
      <c r="F7490" s="27"/>
      <c r="G7490" s="1"/>
      <c r="H7490" s="1"/>
      <c r="I7490" s="1"/>
    </row>
    <row r="7491" spans="2:9">
      <c r="B7491" s="1"/>
      <c r="C7491" s="29"/>
      <c r="D7491" s="27"/>
      <c r="E7491" s="27"/>
      <c r="F7491" s="27"/>
      <c r="G7491" s="1"/>
      <c r="H7491" s="1"/>
      <c r="I7491" s="1"/>
    </row>
    <row r="7492" spans="2:9">
      <c r="B7492" s="1"/>
      <c r="C7492" s="29"/>
      <c r="D7492" s="27"/>
      <c r="E7492" s="27"/>
      <c r="F7492" s="27"/>
      <c r="G7492" s="1"/>
      <c r="H7492" s="1"/>
      <c r="I7492" s="1"/>
    </row>
    <row r="7493" spans="2:9">
      <c r="B7493" s="1"/>
      <c r="C7493" s="29"/>
      <c r="D7493" s="27"/>
      <c r="E7493" s="27"/>
      <c r="F7493" s="27"/>
      <c r="G7493" s="1"/>
      <c r="H7493" s="1"/>
      <c r="I7493" s="1"/>
    </row>
    <row r="7494" spans="2:9">
      <c r="B7494" s="1"/>
      <c r="C7494" s="29"/>
      <c r="D7494" s="27"/>
      <c r="E7494" s="27"/>
      <c r="F7494" s="27"/>
      <c r="G7494" s="1"/>
      <c r="H7494" s="1"/>
      <c r="I7494" s="1"/>
    </row>
    <row r="7495" spans="2:9">
      <c r="B7495" s="1"/>
      <c r="C7495" s="29"/>
      <c r="D7495" s="27"/>
      <c r="E7495" s="27"/>
      <c r="F7495" s="27"/>
      <c r="G7495" s="1"/>
      <c r="H7495" s="1"/>
      <c r="I7495" s="1"/>
    </row>
    <row r="7496" spans="2:9">
      <c r="B7496" s="1"/>
      <c r="C7496" s="29"/>
      <c r="D7496" s="27"/>
      <c r="E7496" s="27"/>
      <c r="F7496" s="27"/>
      <c r="G7496" s="1"/>
      <c r="H7496" s="1"/>
      <c r="I7496" s="1"/>
    </row>
    <row r="7497" spans="2:9">
      <c r="B7497" s="1"/>
      <c r="C7497" s="29"/>
      <c r="D7497" s="27"/>
      <c r="E7497" s="27"/>
      <c r="F7497" s="27"/>
      <c r="G7497" s="1"/>
      <c r="H7497" s="1"/>
      <c r="I7497" s="1"/>
    </row>
    <row r="7498" spans="2:9">
      <c r="B7498" s="1"/>
      <c r="C7498" s="29"/>
      <c r="D7498" s="27"/>
      <c r="E7498" s="27"/>
      <c r="F7498" s="27"/>
      <c r="G7498" s="1"/>
      <c r="H7498" s="1"/>
      <c r="I7498" s="1"/>
    </row>
    <row r="7499" spans="2:9">
      <c r="B7499" s="1"/>
      <c r="C7499" s="29"/>
      <c r="D7499" s="27"/>
      <c r="E7499" s="27"/>
      <c r="F7499" s="27"/>
      <c r="G7499" s="1"/>
      <c r="H7499" s="1"/>
      <c r="I7499" s="1"/>
    </row>
    <row r="7500" spans="2:9">
      <c r="B7500" s="1"/>
      <c r="C7500" s="29"/>
      <c r="D7500" s="27"/>
      <c r="E7500" s="27"/>
      <c r="F7500" s="27"/>
      <c r="G7500" s="1"/>
      <c r="H7500" s="1"/>
      <c r="I7500" s="1"/>
    </row>
    <row r="7501" spans="2:9">
      <c r="B7501" s="1"/>
      <c r="C7501" s="29"/>
      <c r="D7501" s="27"/>
      <c r="E7501" s="27"/>
      <c r="F7501" s="27"/>
      <c r="G7501" s="1"/>
      <c r="H7501" s="1"/>
      <c r="I7501" s="1"/>
    </row>
    <row r="7502" spans="2:9">
      <c r="B7502" s="1"/>
      <c r="C7502" s="29"/>
      <c r="D7502" s="27"/>
      <c r="E7502" s="27"/>
      <c r="F7502" s="27"/>
      <c r="G7502" s="1"/>
      <c r="H7502" s="1"/>
      <c r="I7502" s="1"/>
    </row>
    <row r="7503" spans="2:9">
      <c r="B7503" s="1"/>
      <c r="C7503" s="29"/>
      <c r="D7503" s="27"/>
      <c r="E7503" s="27"/>
      <c r="F7503" s="27"/>
      <c r="G7503" s="1"/>
      <c r="H7503" s="1"/>
      <c r="I7503" s="1"/>
    </row>
    <row r="7504" spans="2:9">
      <c r="B7504" s="1"/>
      <c r="C7504" s="29"/>
      <c r="D7504" s="27"/>
      <c r="E7504" s="27"/>
      <c r="F7504" s="27"/>
      <c r="G7504" s="1"/>
      <c r="H7504" s="1"/>
      <c r="I7504" s="1"/>
    </row>
    <row r="7505" spans="2:9">
      <c r="B7505" s="1"/>
      <c r="C7505" s="29"/>
      <c r="D7505" s="27"/>
      <c r="E7505" s="27"/>
      <c r="F7505" s="27"/>
      <c r="G7505" s="1"/>
      <c r="H7505" s="1"/>
      <c r="I7505" s="1"/>
    </row>
    <row r="7506" spans="2:9">
      <c r="B7506" s="1"/>
      <c r="C7506" s="29"/>
      <c r="D7506" s="27"/>
      <c r="E7506" s="27"/>
      <c r="F7506" s="27"/>
      <c r="G7506" s="1"/>
      <c r="H7506" s="1"/>
      <c r="I7506" s="1"/>
    </row>
    <row r="7507" spans="2:9">
      <c r="B7507" s="1"/>
      <c r="C7507" s="29"/>
      <c r="D7507" s="27"/>
      <c r="E7507" s="27"/>
      <c r="F7507" s="27"/>
      <c r="G7507" s="1"/>
      <c r="H7507" s="1"/>
      <c r="I7507" s="1"/>
    </row>
    <row r="7508" spans="2:9">
      <c r="B7508" s="1"/>
      <c r="C7508" s="29"/>
      <c r="D7508" s="27"/>
      <c r="E7508" s="27"/>
      <c r="F7508" s="27"/>
      <c r="G7508" s="1"/>
      <c r="H7508" s="1"/>
      <c r="I7508" s="1"/>
    </row>
    <row r="7509" spans="2:9">
      <c r="B7509" s="1"/>
      <c r="C7509" s="29"/>
      <c r="D7509" s="27"/>
      <c r="E7509" s="27"/>
      <c r="F7509" s="27"/>
      <c r="G7509" s="1"/>
      <c r="H7509" s="1"/>
      <c r="I7509" s="1"/>
    </row>
    <row r="7510" spans="2:9">
      <c r="B7510" s="1"/>
      <c r="C7510" s="29"/>
      <c r="D7510" s="27"/>
      <c r="E7510" s="27"/>
      <c r="F7510" s="27"/>
      <c r="G7510" s="1"/>
      <c r="H7510" s="1"/>
      <c r="I7510" s="1"/>
    </row>
    <row r="7511" spans="2:9">
      <c r="B7511" s="1"/>
      <c r="C7511" s="29"/>
      <c r="D7511" s="27"/>
      <c r="E7511" s="27"/>
      <c r="F7511" s="27"/>
      <c r="G7511" s="1"/>
      <c r="H7511" s="1"/>
      <c r="I7511" s="1"/>
    </row>
    <row r="7512" spans="2:9">
      <c r="B7512" s="1"/>
      <c r="C7512" s="29"/>
      <c r="D7512" s="27"/>
      <c r="E7512" s="27"/>
      <c r="F7512" s="27"/>
      <c r="G7512" s="1"/>
      <c r="H7512" s="1"/>
      <c r="I7512" s="1"/>
    </row>
    <row r="7513" spans="2:9">
      <c r="B7513" s="1"/>
      <c r="C7513" s="29"/>
      <c r="D7513" s="27"/>
      <c r="E7513" s="27"/>
      <c r="F7513" s="27"/>
      <c r="G7513" s="1"/>
      <c r="H7513" s="1"/>
      <c r="I7513" s="1"/>
    </row>
    <row r="7514" spans="2:9">
      <c r="B7514" s="1"/>
      <c r="C7514" s="29"/>
      <c r="D7514" s="27"/>
      <c r="E7514" s="27"/>
      <c r="F7514" s="27"/>
      <c r="G7514" s="1"/>
      <c r="H7514" s="1"/>
      <c r="I7514" s="1"/>
    </row>
    <row r="7515" spans="2:9">
      <c r="B7515" s="1"/>
      <c r="C7515" s="29"/>
      <c r="D7515" s="27"/>
      <c r="E7515" s="27"/>
      <c r="F7515" s="27"/>
      <c r="G7515" s="1"/>
      <c r="H7515" s="1"/>
      <c r="I7515" s="1"/>
    </row>
    <row r="7516" spans="2:9">
      <c r="B7516" s="1"/>
      <c r="C7516" s="29"/>
      <c r="D7516" s="27"/>
      <c r="E7516" s="27"/>
      <c r="F7516" s="27"/>
      <c r="G7516" s="1"/>
      <c r="H7516" s="1"/>
      <c r="I7516" s="1"/>
    </row>
    <row r="7517" spans="2:9">
      <c r="B7517" s="1"/>
      <c r="C7517" s="29"/>
      <c r="D7517" s="27"/>
      <c r="E7517" s="27"/>
      <c r="F7517" s="27"/>
      <c r="G7517" s="1"/>
      <c r="H7517" s="1"/>
      <c r="I7517" s="1"/>
    </row>
    <row r="7518" spans="2:9">
      <c r="B7518" s="1"/>
      <c r="C7518" s="29"/>
      <c r="D7518" s="27"/>
      <c r="E7518" s="27"/>
      <c r="F7518" s="27"/>
      <c r="G7518" s="1"/>
      <c r="H7518" s="1"/>
      <c r="I7518" s="1"/>
    </row>
    <row r="7519" spans="2:9">
      <c r="B7519" s="1"/>
      <c r="C7519" s="29"/>
      <c r="D7519" s="27"/>
      <c r="E7519" s="27"/>
      <c r="F7519" s="27"/>
      <c r="G7519" s="1"/>
      <c r="H7519" s="1"/>
      <c r="I7519" s="1"/>
    </row>
    <row r="7520" spans="2:9">
      <c r="B7520" s="1"/>
      <c r="C7520" s="29"/>
      <c r="D7520" s="27"/>
      <c r="E7520" s="27"/>
      <c r="F7520" s="27"/>
      <c r="G7520" s="1"/>
      <c r="H7520" s="1"/>
      <c r="I7520" s="1"/>
    </row>
    <row r="7521" spans="2:9">
      <c r="B7521" s="1"/>
      <c r="C7521" s="29"/>
      <c r="D7521" s="27"/>
      <c r="E7521" s="27"/>
      <c r="F7521" s="27"/>
      <c r="G7521" s="1"/>
      <c r="H7521" s="1"/>
      <c r="I7521" s="1"/>
    </row>
    <row r="7522" spans="2:9">
      <c r="B7522" s="1"/>
      <c r="C7522" s="29"/>
      <c r="D7522" s="27"/>
      <c r="E7522" s="27"/>
      <c r="F7522" s="27"/>
      <c r="G7522" s="1"/>
      <c r="H7522" s="1"/>
      <c r="I7522" s="1"/>
    </row>
    <row r="7523" spans="2:9">
      <c r="B7523" s="1"/>
      <c r="C7523" s="29"/>
      <c r="D7523" s="27"/>
      <c r="E7523" s="27"/>
      <c r="F7523" s="27"/>
      <c r="G7523" s="1"/>
      <c r="H7523" s="1"/>
      <c r="I7523" s="1"/>
    </row>
    <row r="7524" spans="2:9">
      <c r="B7524" s="1"/>
      <c r="C7524" s="29"/>
      <c r="D7524" s="27"/>
      <c r="E7524" s="27"/>
      <c r="F7524" s="27"/>
      <c r="G7524" s="1"/>
      <c r="H7524" s="1"/>
      <c r="I7524" s="1"/>
    </row>
    <row r="7525" spans="2:9">
      <c r="B7525" s="1"/>
      <c r="C7525" s="29"/>
      <c r="D7525" s="27"/>
      <c r="E7525" s="27"/>
      <c r="F7525" s="27"/>
      <c r="G7525" s="1"/>
      <c r="H7525" s="1"/>
      <c r="I7525" s="1"/>
    </row>
    <row r="7526" spans="2:9">
      <c r="B7526" s="1"/>
      <c r="C7526" s="29"/>
      <c r="D7526" s="27"/>
      <c r="E7526" s="27"/>
      <c r="F7526" s="27"/>
      <c r="G7526" s="1"/>
      <c r="H7526" s="1"/>
      <c r="I7526" s="1"/>
    </row>
    <row r="7527" spans="2:9">
      <c r="B7527" s="1"/>
      <c r="C7527" s="29"/>
      <c r="D7527" s="27"/>
      <c r="E7527" s="27"/>
      <c r="F7527" s="27"/>
      <c r="G7527" s="1"/>
      <c r="H7527" s="1"/>
      <c r="I7527" s="1"/>
    </row>
    <row r="7528" spans="2:9">
      <c r="B7528" s="1"/>
      <c r="C7528" s="29"/>
      <c r="D7528" s="27"/>
      <c r="E7528" s="27"/>
      <c r="F7528" s="27"/>
      <c r="G7528" s="1"/>
      <c r="H7528" s="1"/>
      <c r="I7528" s="1"/>
    </row>
    <row r="7529" spans="2:9">
      <c r="B7529" s="1"/>
      <c r="C7529" s="29"/>
      <c r="D7529" s="27"/>
      <c r="E7529" s="27"/>
      <c r="F7529" s="27"/>
      <c r="G7529" s="1"/>
      <c r="H7529" s="1"/>
      <c r="I7529" s="1"/>
    </row>
    <row r="7530" spans="2:9">
      <c r="B7530" s="1"/>
      <c r="C7530" s="29"/>
      <c r="D7530" s="27"/>
      <c r="E7530" s="27"/>
      <c r="F7530" s="27"/>
      <c r="G7530" s="1"/>
      <c r="H7530" s="1"/>
      <c r="I7530" s="1"/>
    </row>
    <row r="7531" spans="2:9">
      <c r="B7531" s="1"/>
      <c r="C7531" s="29"/>
      <c r="D7531" s="27"/>
      <c r="E7531" s="27"/>
      <c r="F7531" s="27"/>
      <c r="G7531" s="1"/>
      <c r="H7531" s="1"/>
      <c r="I7531" s="1"/>
    </row>
    <row r="7532" spans="2:9">
      <c r="B7532" s="1"/>
      <c r="C7532" s="29"/>
      <c r="D7532" s="27"/>
      <c r="E7532" s="27"/>
      <c r="F7532" s="27"/>
      <c r="G7532" s="1"/>
      <c r="H7532" s="1"/>
      <c r="I7532" s="1"/>
    </row>
    <row r="7533" spans="2:9">
      <c r="B7533" s="1"/>
      <c r="C7533" s="29"/>
      <c r="D7533" s="27"/>
      <c r="E7533" s="27"/>
      <c r="F7533" s="27"/>
      <c r="G7533" s="1"/>
      <c r="H7533" s="1"/>
      <c r="I7533" s="1"/>
    </row>
    <row r="7534" spans="2:9">
      <c r="B7534" s="1"/>
      <c r="C7534" s="29"/>
      <c r="D7534" s="27"/>
      <c r="E7534" s="27"/>
      <c r="F7534" s="27"/>
      <c r="G7534" s="1"/>
      <c r="H7534" s="1"/>
      <c r="I7534" s="1"/>
    </row>
    <row r="7535" spans="2:9">
      <c r="B7535" s="1"/>
      <c r="C7535" s="29"/>
      <c r="D7535" s="27"/>
      <c r="E7535" s="27"/>
      <c r="F7535" s="27"/>
      <c r="G7535" s="1"/>
      <c r="H7535" s="1"/>
      <c r="I7535" s="1"/>
    </row>
    <row r="7536" spans="2:9">
      <c r="B7536" s="1"/>
      <c r="C7536" s="29"/>
      <c r="D7536" s="27"/>
      <c r="E7536" s="27"/>
      <c r="F7536" s="27"/>
      <c r="G7536" s="1"/>
      <c r="H7536" s="1"/>
      <c r="I7536" s="1"/>
    </row>
    <row r="7537" spans="2:9">
      <c r="B7537" s="1"/>
      <c r="C7537" s="29"/>
      <c r="D7537" s="27"/>
      <c r="E7537" s="27"/>
      <c r="F7537" s="27"/>
      <c r="G7537" s="1"/>
      <c r="H7537" s="1"/>
      <c r="I7537" s="1"/>
    </row>
    <row r="7538" spans="2:9">
      <c r="B7538" s="1"/>
      <c r="C7538" s="29"/>
      <c r="D7538" s="27"/>
      <c r="E7538" s="27"/>
      <c r="F7538" s="27"/>
      <c r="G7538" s="1"/>
      <c r="H7538" s="1"/>
      <c r="I7538" s="1"/>
    </row>
    <row r="7539" spans="2:9">
      <c r="B7539" s="1"/>
      <c r="C7539" s="29"/>
      <c r="D7539" s="27"/>
      <c r="E7539" s="27"/>
      <c r="F7539" s="27"/>
      <c r="G7539" s="1"/>
      <c r="H7539" s="1"/>
      <c r="I7539" s="1"/>
    </row>
    <row r="7540" spans="2:9">
      <c r="B7540" s="1"/>
      <c r="C7540" s="29"/>
      <c r="D7540" s="27"/>
      <c r="E7540" s="27"/>
      <c r="F7540" s="27"/>
      <c r="G7540" s="1"/>
      <c r="H7540" s="1"/>
      <c r="I7540" s="1"/>
    </row>
    <row r="7541" spans="2:9">
      <c r="B7541" s="1"/>
      <c r="C7541" s="29"/>
      <c r="D7541" s="27"/>
      <c r="E7541" s="27"/>
      <c r="F7541" s="27"/>
      <c r="G7541" s="1"/>
      <c r="H7541" s="1"/>
      <c r="I7541" s="1"/>
    </row>
    <row r="7542" spans="2:9">
      <c r="B7542" s="1"/>
      <c r="C7542" s="29"/>
      <c r="D7542" s="27"/>
      <c r="E7542" s="27"/>
      <c r="F7542" s="27"/>
      <c r="G7542" s="1"/>
      <c r="H7542" s="1"/>
      <c r="I7542" s="1"/>
    </row>
    <row r="7543" spans="2:9">
      <c r="B7543" s="1"/>
      <c r="C7543" s="29"/>
      <c r="D7543" s="27"/>
      <c r="E7543" s="27"/>
      <c r="F7543" s="27"/>
      <c r="G7543" s="1"/>
      <c r="H7543" s="1"/>
      <c r="I7543" s="1"/>
    </row>
    <row r="7544" spans="2:9">
      <c r="B7544" s="1"/>
      <c r="C7544" s="29"/>
      <c r="D7544" s="27"/>
      <c r="E7544" s="27"/>
      <c r="F7544" s="27"/>
      <c r="G7544" s="1"/>
      <c r="H7544" s="1"/>
      <c r="I7544" s="1"/>
    </row>
    <row r="7545" spans="2:9">
      <c r="B7545" s="1"/>
      <c r="C7545" s="29"/>
      <c r="D7545" s="27"/>
      <c r="E7545" s="27"/>
      <c r="F7545" s="27"/>
      <c r="G7545" s="1"/>
      <c r="H7545" s="1"/>
      <c r="I7545" s="1"/>
    </row>
    <row r="7546" spans="2:9">
      <c r="B7546" s="1"/>
      <c r="C7546" s="29"/>
      <c r="D7546" s="27"/>
      <c r="E7546" s="27"/>
      <c r="F7546" s="27"/>
      <c r="G7546" s="1"/>
      <c r="H7546" s="1"/>
      <c r="I7546" s="1"/>
    </row>
    <row r="7547" spans="2:9">
      <c r="B7547" s="1"/>
      <c r="C7547" s="29"/>
      <c r="D7547" s="27"/>
      <c r="E7547" s="27"/>
      <c r="F7547" s="27"/>
      <c r="G7547" s="1"/>
      <c r="H7547" s="1"/>
      <c r="I7547" s="1"/>
    </row>
    <row r="7548" spans="2:9">
      <c r="B7548" s="1"/>
      <c r="C7548" s="29"/>
      <c r="D7548" s="27"/>
      <c r="E7548" s="27"/>
      <c r="F7548" s="27"/>
      <c r="G7548" s="1"/>
      <c r="H7548" s="1"/>
      <c r="I7548" s="1"/>
    </row>
    <row r="7549" spans="2:9">
      <c r="B7549" s="1"/>
      <c r="C7549" s="29"/>
      <c r="D7549" s="27"/>
      <c r="E7549" s="27"/>
      <c r="F7549" s="27"/>
      <c r="G7549" s="1"/>
      <c r="H7549" s="1"/>
      <c r="I7549" s="1"/>
    </row>
    <row r="7550" spans="2:9">
      <c r="B7550" s="1"/>
      <c r="C7550" s="29"/>
      <c r="D7550" s="27"/>
      <c r="E7550" s="27"/>
      <c r="F7550" s="27"/>
      <c r="G7550" s="1"/>
      <c r="H7550" s="1"/>
      <c r="I7550" s="1"/>
    </row>
    <row r="7551" spans="2:9">
      <c r="B7551" s="1"/>
      <c r="C7551" s="29"/>
      <c r="D7551" s="27"/>
      <c r="E7551" s="27"/>
      <c r="F7551" s="27"/>
      <c r="G7551" s="1"/>
      <c r="H7551" s="1"/>
      <c r="I7551" s="1"/>
    </row>
    <row r="7552" spans="2:9">
      <c r="B7552" s="1"/>
      <c r="C7552" s="29"/>
      <c r="D7552" s="27"/>
      <c r="E7552" s="27"/>
      <c r="F7552" s="27"/>
      <c r="G7552" s="1"/>
      <c r="H7552" s="1"/>
      <c r="I7552" s="1"/>
    </row>
    <row r="7553" spans="2:9">
      <c r="B7553" s="1"/>
      <c r="C7553" s="29"/>
      <c r="D7553" s="27"/>
      <c r="E7553" s="27"/>
      <c r="F7553" s="27"/>
      <c r="G7553" s="1"/>
      <c r="H7553" s="1"/>
      <c r="I7553" s="1"/>
    </row>
    <row r="7554" spans="2:9">
      <c r="B7554" s="1"/>
      <c r="C7554" s="29"/>
      <c r="D7554" s="27"/>
      <c r="E7554" s="27"/>
      <c r="F7554" s="27"/>
      <c r="G7554" s="1"/>
      <c r="H7554" s="1"/>
      <c r="I7554" s="1"/>
    </row>
    <row r="7555" spans="2:9">
      <c r="B7555" s="1"/>
      <c r="C7555" s="29"/>
      <c r="D7555" s="27"/>
      <c r="E7555" s="27"/>
      <c r="F7555" s="27"/>
      <c r="G7555" s="1"/>
      <c r="H7555" s="1"/>
      <c r="I7555" s="1"/>
    </row>
    <row r="7556" spans="2:9">
      <c r="B7556" s="1"/>
      <c r="C7556" s="29"/>
      <c r="D7556" s="27"/>
      <c r="E7556" s="27"/>
      <c r="F7556" s="27"/>
      <c r="G7556" s="1"/>
      <c r="H7556" s="1"/>
      <c r="I7556" s="1"/>
    </row>
    <row r="7557" spans="2:9">
      <c r="B7557" s="1"/>
      <c r="C7557" s="29"/>
      <c r="D7557" s="27"/>
      <c r="E7557" s="27"/>
      <c r="F7557" s="27"/>
      <c r="G7557" s="1"/>
      <c r="H7557" s="1"/>
      <c r="I7557" s="1"/>
    </row>
    <row r="7558" spans="2:9">
      <c r="B7558" s="1"/>
      <c r="C7558" s="29"/>
      <c r="D7558" s="27"/>
      <c r="E7558" s="27"/>
      <c r="F7558" s="27"/>
      <c r="G7558" s="1"/>
      <c r="H7558" s="1"/>
      <c r="I7558" s="1"/>
    </row>
    <row r="7559" spans="2:9">
      <c r="B7559" s="1"/>
      <c r="C7559" s="29"/>
      <c r="D7559" s="27"/>
      <c r="E7559" s="27"/>
      <c r="F7559" s="27"/>
      <c r="G7559" s="1"/>
      <c r="H7559" s="1"/>
      <c r="I7559" s="1"/>
    </row>
    <row r="7560" spans="2:9">
      <c r="B7560" s="1"/>
      <c r="C7560" s="29"/>
      <c r="D7560" s="27"/>
      <c r="E7560" s="27"/>
      <c r="F7560" s="27"/>
      <c r="G7560" s="1"/>
      <c r="H7560" s="1"/>
      <c r="I7560" s="1"/>
    </row>
    <row r="7561" spans="2:9">
      <c r="B7561" s="1"/>
      <c r="C7561" s="29"/>
      <c r="D7561" s="27"/>
      <c r="E7561" s="27"/>
      <c r="F7561" s="27"/>
      <c r="G7561" s="1"/>
      <c r="H7561" s="1"/>
      <c r="I7561" s="1"/>
    </row>
    <row r="7562" spans="2:9">
      <c r="B7562" s="1"/>
      <c r="C7562" s="29"/>
      <c r="D7562" s="27"/>
      <c r="E7562" s="27"/>
      <c r="F7562" s="27"/>
      <c r="G7562" s="1"/>
      <c r="H7562" s="1"/>
      <c r="I7562" s="1"/>
    </row>
    <row r="7563" spans="2:9">
      <c r="B7563" s="1"/>
      <c r="C7563" s="29"/>
      <c r="D7563" s="27"/>
      <c r="E7563" s="27"/>
      <c r="F7563" s="27"/>
      <c r="G7563" s="1"/>
      <c r="H7563" s="1"/>
      <c r="I7563" s="1"/>
    </row>
    <row r="7564" spans="2:9">
      <c r="B7564" s="1"/>
      <c r="C7564" s="29"/>
      <c r="D7564" s="27"/>
      <c r="E7564" s="27"/>
      <c r="F7564" s="27"/>
      <c r="G7564" s="1"/>
      <c r="H7564" s="1"/>
      <c r="I7564" s="1"/>
    </row>
    <row r="7565" spans="2:9">
      <c r="B7565" s="1"/>
      <c r="C7565" s="29"/>
      <c r="D7565" s="27"/>
      <c r="E7565" s="27"/>
      <c r="F7565" s="27"/>
      <c r="G7565" s="1"/>
      <c r="H7565" s="1"/>
      <c r="I7565" s="1"/>
    </row>
    <row r="7566" spans="2:9">
      <c r="B7566" s="1"/>
      <c r="C7566" s="29"/>
      <c r="D7566" s="27"/>
      <c r="E7566" s="27"/>
      <c r="F7566" s="27"/>
      <c r="G7566" s="1"/>
      <c r="H7566" s="1"/>
      <c r="I7566" s="1"/>
    </row>
    <row r="7567" spans="2:9">
      <c r="B7567" s="1"/>
      <c r="C7567" s="29"/>
      <c r="D7567" s="27"/>
      <c r="E7567" s="27"/>
      <c r="F7567" s="27"/>
      <c r="G7567" s="1"/>
      <c r="H7567" s="1"/>
      <c r="I7567" s="1"/>
    </row>
    <row r="7568" spans="2:9">
      <c r="B7568" s="1"/>
      <c r="C7568" s="29"/>
      <c r="D7568" s="27"/>
      <c r="E7568" s="27"/>
      <c r="F7568" s="27"/>
      <c r="G7568" s="1"/>
      <c r="H7568" s="1"/>
      <c r="I7568" s="1"/>
    </row>
    <row r="7569" spans="2:9">
      <c r="B7569" s="1"/>
      <c r="C7569" s="29"/>
      <c r="D7569" s="27"/>
      <c r="E7569" s="27"/>
      <c r="F7569" s="27"/>
      <c r="G7569" s="1"/>
      <c r="H7569" s="1"/>
      <c r="I7569" s="1"/>
    </row>
    <row r="7570" spans="2:9">
      <c r="B7570" s="1"/>
      <c r="C7570" s="29"/>
      <c r="D7570" s="27"/>
      <c r="E7570" s="27"/>
      <c r="F7570" s="27"/>
      <c r="G7570" s="1"/>
      <c r="H7570" s="1"/>
      <c r="I7570" s="1"/>
    </row>
    <row r="7571" spans="2:9">
      <c r="B7571" s="1"/>
      <c r="C7571" s="29"/>
      <c r="D7571" s="27"/>
      <c r="E7571" s="27"/>
      <c r="F7571" s="27"/>
      <c r="G7571" s="1"/>
      <c r="H7571" s="1"/>
      <c r="I7571" s="1"/>
    </row>
    <row r="7572" spans="2:9">
      <c r="B7572" s="1"/>
      <c r="C7572" s="29"/>
      <c r="D7572" s="27"/>
      <c r="E7572" s="27"/>
      <c r="F7572" s="27"/>
      <c r="G7572" s="1"/>
      <c r="H7572" s="1"/>
      <c r="I7572" s="1"/>
    </row>
    <row r="7573" spans="2:9">
      <c r="B7573" s="1"/>
      <c r="C7573" s="29"/>
      <c r="D7573" s="27"/>
      <c r="E7573" s="27"/>
      <c r="F7573" s="27"/>
      <c r="G7573" s="1"/>
      <c r="H7573" s="1"/>
      <c r="I7573" s="1"/>
    </row>
    <row r="7574" spans="2:9">
      <c r="B7574" s="1"/>
      <c r="C7574" s="29"/>
      <c r="D7574" s="27"/>
      <c r="E7574" s="27"/>
      <c r="F7574" s="27"/>
      <c r="G7574" s="1"/>
      <c r="H7574" s="1"/>
      <c r="I7574" s="1"/>
    </row>
    <row r="7575" spans="2:9">
      <c r="B7575" s="1"/>
      <c r="C7575" s="29"/>
      <c r="D7575" s="27"/>
      <c r="E7575" s="27"/>
      <c r="F7575" s="27"/>
      <c r="G7575" s="1"/>
      <c r="H7575" s="1"/>
      <c r="I7575" s="1"/>
    </row>
    <row r="7576" spans="2:9">
      <c r="B7576" s="1"/>
      <c r="C7576" s="29"/>
      <c r="D7576" s="27"/>
      <c r="E7576" s="27"/>
      <c r="F7576" s="27"/>
      <c r="G7576" s="1"/>
      <c r="H7576" s="1"/>
      <c r="I7576" s="1"/>
    </row>
    <row r="7577" spans="2:9">
      <c r="B7577" s="1"/>
      <c r="C7577" s="29"/>
      <c r="D7577" s="27"/>
      <c r="E7577" s="27"/>
      <c r="F7577" s="27"/>
      <c r="G7577" s="1"/>
      <c r="H7577" s="1"/>
      <c r="I7577" s="1"/>
    </row>
    <row r="7578" spans="2:9">
      <c r="B7578" s="1"/>
      <c r="C7578" s="29"/>
      <c r="D7578" s="27"/>
      <c r="E7578" s="27"/>
      <c r="F7578" s="27"/>
      <c r="G7578" s="1"/>
      <c r="H7578" s="1"/>
      <c r="I7578" s="1"/>
    </row>
    <row r="7579" spans="2:9">
      <c r="B7579" s="1"/>
      <c r="C7579" s="29"/>
      <c r="D7579" s="27"/>
      <c r="E7579" s="27"/>
      <c r="F7579" s="27"/>
      <c r="G7579" s="1"/>
      <c r="H7579" s="1"/>
      <c r="I7579" s="1"/>
    </row>
    <row r="7580" spans="2:9">
      <c r="B7580" s="1"/>
      <c r="C7580" s="29"/>
      <c r="D7580" s="27"/>
      <c r="E7580" s="27"/>
      <c r="F7580" s="27"/>
      <c r="G7580" s="1"/>
      <c r="H7580" s="1"/>
      <c r="I7580" s="1"/>
    </row>
    <row r="7581" spans="2:9">
      <c r="B7581" s="1"/>
      <c r="C7581" s="29"/>
      <c r="D7581" s="27"/>
      <c r="E7581" s="27"/>
      <c r="F7581" s="27"/>
      <c r="G7581" s="1"/>
      <c r="H7581" s="1"/>
      <c r="I7581" s="1"/>
    </row>
    <row r="7582" spans="2:9">
      <c r="B7582" s="1"/>
      <c r="C7582" s="29"/>
      <c r="D7582" s="27"/>
      <c r="E7582" s="27"/>
      <c r="F7582" s="27"/>
      <c r="G7582" s="1"/>
      <c r="H7582" s="1"/>
      <c r="I7582" s="1"/>
    </row>
    <row r="7583" spans="2:9">
      <c r="B7583" s="1"/>
      <c r="C7583" s="29"/>
      <c r="D7583" s="27"/>
      <c r="E7583" s="27"/>
      <c r="F7583" s="27"/>
      <c r="G7583" s="1"/>
      <c r="H7583" s="1"/>
      <c r="I7583" s="1"/>
    </row>
    <row r="7584" spans="2:9">
      <c r="B7584" s="1"/>
      <c r="C7584" s="29"/>
      <c r="D7584" s="27"/>
      <c r="E7584" s="27"/>
      <c r="F7584" s="27"/>
      <c r="G7584" s="1"/>
      <c r="H7584" s="1"/>
      <c r="I7584" s="1"/>
    </row>
    <row r="7585" spans="2:9">
      <c r="B7585" s="1"/>
      <c r="C7585" s="29"/>
      <c r="D7585" s="27"/>
      <c r="E7585" s="27"/>
      <c r="F7585" s="27"/>
      <c r="G7585" s="1"/>
      <c r="H7585" s="1"/>
      <c r="I7585" s="1"/>
    </row>
    <row r="7586" spans="2:9">
      <c r="B7586" s="1"/>
      <c r="C7586" s="29"/>
      <c r="D7586" s="27"/>
      <c r="E7586" s="27"/>
      <c r="F7586" s="27"/>
      <c r="G7586" s="1"/>
      <c r="H7586" s="1"/>
      <c r="I7586" s="1"/>
    </row>
    <row r="7587" spans="2:9">
      <c r="B7587" s="1"/>
      <c r="C7587" s="29"/>
      <c r="D7587" s="27"/>
      <c r="E7587" s="27"/>
      <c r="F7587" s="27"/>
      <c r="G7587" s="1"/>
      <c r="H7587" s="1"/>
      <c r="I7587" s="1"/>
    </row>
    <row r="7588" spans="2:9">
      <c r="B7588" s="1"/>
      <c r="C7588" s="29"/>
      <c r="D7588" s="27"/>
      <c r="E7588" s="27"/>
      <c r="F7588" s="27"/>
      <c r="G7588" s="1"/>
      <c r="H7588" s="1"/>
      <c r="I7588" s="1"/>
    </row>
    <row r="7589" spans="2:9">
      <c r="B7589" s="1"/>
      <c r="C7589" s="29"/>
      <c r="D7589" s="27"/>
      <c r="E7589" s="27"/>
      <c r="F7589" s="27"/>
      <c r="G7589" s="1"/>
      <c r="H7589" s="1"/>
      <c r="I7589" s="1"/>
    </row>
    <row r="7590" spans="2:9">
      <c r="B7590" s="1"/>
      <c r="C7590" s="29"/>
      <c r="D7590" s="27"/>
      <c r="E7590" s="27"/>
      <c r="F7590" s="27"/>
      <c r="G7590" s="1"/>
      <c r="H7590" s="1"/>
      <c r="I7590" s="1"/>
    </row>
    <row r="7591" spans="2:9">
      <c r="B7591" s="1"/>
      <c r="C7591" s="29"/>
      <c r="D7591" s="27"/>
      <c r="E7591" s="27"/>
      <c r="F7591" s="27"/>
      <c r="G7591" s="1"/>
      <c r="H7591" s="1"/>
      <c r="I7591" s="1"/>
    </row>
    <row r="7592" spans="2:9">
      <c r="B7592" s="1"/>
      <c r="C7592" s="29"/>
      <c r="D7592" s="27"/>
      <c r="E7592" s="27"/>
      <c r="F7592" s="27"/>
      <c r="G7592" s="1"/>
      <c r="H7592" s="1"/>
      <c r="I7592" s="1"/>
    </row>
    <row r="7593" spans="2:9">
      <c r="B7593" s="1"/>
      <c r="C7593" s="29"/>
      <c r="D7593" s="27"/>
      <c r="E7593" s="27"/>
      <c r="F7593" s="27"/>
      <c r="G7593" s="1"/>
      <c r="H7593" s="1"/>
      <c r="I7593" s="1"/>
    </row>
    <row r="7594" spans="2:9">
      <c r="B7594" s="1"/>
      <c r="C7594" s="29"/>
      <c r="D7594" s="27"/>
      <c r="E7594" s="27"/>
      <c r="F7594" s="27"/>
      <c r="G7594" s="1"/>
      <c r="H7594" s="1"/>
      <c r="I7594" s="1"/>
    </row>
    <row r="7595" spans="2:9">
      <c r="B7595" s="1"/>
      <c r="C7595" s="29"/>
      <c r="D7595" s="27"/>
      <c r="E7595" s="27"/>
      <c r="F7595" s="27"/>
      <c r="G7595" s="1"/>
      <c r="H7595" s="1"/>
      <c r="I7595" s="1"/>
    </row>
    <row r="7596" spans="2:9">
      <c r="B7596" s="1"/>
      <c r="C7596" s="29"/>
      <c r="D7596" s="27"/>
      <c r="E7596" s="27"/>
      <c r="F7596" s="27"/>
      <c r="G7596" s="1"/>
      <c r="H7596" s="1"/>
      <c r="I7596" s="1"/>
    </row>
    <row r="7597" spans="2:9">
      <c r="B7597" s="1"/>
      <c r="C7597" s="29"/>
      <c r="D7597" s="27"/>
      <c r="E7597" s="27"/>
      <c r="F7597" s="27"/>
      <c r="G7597" s="1"/>
      <c r="H7597" s="1"/>
      <c r="I7597" s="1"/>
    </row>
    <row r="7598" spans="2:9">
      <c r="B7598" s="1"/>
      <c r="C7598" s="29"/>
      <c r="D7598" s="27"/>
      <c r="E7598" s="27"/>
      <c r="F7598" s="27"/>
      <c r="G7598" s="1"/>
      <c r="H7598" s="1"/>
      <c r="I7598" s="1"/>
    </row>
    <row r="7599" spans="2:9">
      <c r="B7599" s="1"/>
      <c r="C7599" s="29"/>
      <c r="D7599" s="27"/>
      <c r="E7599" s="27"/>
      <c r="F7599" s="27"/>
      <c r="G7599" s="1"/>
      <c r="H7599" s="1"/>
      <c r="I7599" s="1"/>
    </row>
    <row r="7600" spans="2:9">
      <c r="B7600" s="1"/>
      <c r="C7600" s="29"/>
      <c r="D7600" s="27"/>
      <c r="E7600" s="27"/>
      <c r="F7600" s="27"/>
      <c r="G7600" s="1"/>
      <c r="H7600" s="1"/>
      <c r="I7600" s="1"/>
    </row>
    <row r="7601" spans="2:9">
      <c r="B7601" s="1"/>
      <c r="C7601" s="29"/>
      <c r="D7601" s="27"/>
      <c r="E7601" s="27"/>
      <c r="F7601" s="27"/>
      <c r="G7601" s="1"/>
      <c r="H7601" s="1"/>
      <c r="I7601" s="1"/>
    </row>
    <row r="7602" spans="2:9">
      <c r="B7602" s="1"/>
      <c r="C7602" s="29"/>
      <c r="D7602" s="27"/>
      <c r="E7602" s="27"/>
      <c r="F7602" s="27"/>
      <c r="G7602" s="1"/>
      <c r="H7602" s="1"/>
      <c r="I7602" s="1"/>
    </row>
    <row r="7603" spans="2:9">
      <c r="B7603" s="1"/>
      <c r="C7603" s="29"/>
      <c r="D7603" s="27"/>
      <c r="E7603" s="27"/>
      <c r="F7603" s="27"/>
      <c r="G7603" s="1"/>
      <c r="H7603" s="1"/>
      <c r="I7603" s="1"/>
    </row>
    <row r="7604" spans="2:9">
      <c r="B7604" s="1"/>
      <c r="C7604" s="29"/>
      <c r="D7604" s="27"/>
      <c r="E7604" s="27"/>
      <c r="F7604" s="27"/>
      <c r="G7604" s="1"/>
      <c r="H7604" s="1"/>
      <c r="I7604" s="1"/>
    </row>
    <row r="7605" spans="2:9">
      <c r="B7605" s="1"/>
      <c r="C7605" s="29"/>
      <c r="D7605" s="27"/>
      <c r="E7605" s="27"/>
      <c r="F7605" s="27"/>
      <c r="G7605" s="1"/>
      <c r="H7605" s="1"/>
      <c r="I7605" s="1"/>
    </row>
    <row r="7606" spans="2:9">
      <c r="B7606" s="1"/>
      <c r="C7606" s="29"/>
      <c r="D7606" s="27"/>
      <c r="E7606" s="27"/>
      <c r="F7606" s="27"/>
      <c r="G7606" s="1"/>
      <c r="H7606" s="1"/>
      <c r="I7606" s="1"/>
    </row>
    <row r="7607" spans="2:9">
      <c r="B7607" s="1"/>
      <c r="C7607" s="29"/>
      <c r="D7607" s="27"/>
      <c r="E7607" s="27"/>
      <c r="F7607" s="27"/>
      <c r="G7607" s="1"/>
      <c r="H7607" s="1"/>
      <c r="I7607" s="1"/>
    </row>
    <row r="7608" spans="2:9">
      <c r="B7608" s="1"/>
      <c r="C7608" s="29"/>
      <c r="D7608" s="27"/>
      <c r="E7608" s="27"/>
      <c r="F7608" s="27"/>
      <c r="G7608" s="1"/>
      <c r="H7608" s="1"/>
      <c r="I7608" s="1"/>
    </row>
    <row r="7609" spans="2:9">
      <c r="B7609" s="1"/>
      <c r="C7609" s="29"/>
      <c r="D7609" s="27"/>
      <c r="E7609" s="27"/>
      <c r="F7609" s="27"/>
      <c r="G7609" s="1"/>
      <c r="H7609" s="1"/>
      <c r="I7609" s="1"/>
    </row>
    <row r="7610" spans="2:9">
      <c r="B7610" s="1"/>
      <c r="C7610" s="29"/>
      <c r="D7610" s="27"/>
      <c r="E7610" s="27"/>
      <c r="F7610" s="27"/>
      <c r="G7610" s="1"/>
      <c r="H7610" s="1"/>
      <c r="I7610" s="1"/>
    </row>
    <row r="7611" spans="2:9">
      <c r="B7611" s="1"/>
      <c r="C7611" s="29"/>
      <c r="D7611" s="27"/>
      <c r="E7611" s="27"/>
      <c r="F7611" s="27"/>
      <c r="G7611" s="1"/>
      <c r="H7611" s="1"/>
      <c r="I7611" s="1"/>
    </row>
    <row r="7612" spans="2:9">
      <c r="B7612" s="1"/>
      <c r="C7612" s="29"/>
      <c r="D7612" s="27"/>
      <c r="E7612" s="27"/>
      <c r="F7612" s="27"/>
      <c r="G7612" s="1"/>
      <c r="H7612" s="1"/>
      <c r="I7612" s="1"/>
    </row>
    <row r="7613" spans="2:9">
      <c r="B7613" s="1"/>
      <c r="C7613" s="29"/>
      <c r="D7613" s="27"/>
      <c r="E7613" s="27"/>
      <c r="F7613" s="27"/>
      <c r="G7613" s="1"/>
      <c r="H7613" s="1"/>
      <c r="I7613" s="1"/>
    </row>
    <row r="7614" spans="2:9">
      <c r="B7614" s="1"/>
      <c r="C7614" s="29"/>
      <c r="D7614" s="27"/>
      <c r="E7614" s="27"/>
      <c r="F7614" s="27"/>
      <c r="G7614" s="1"/>
      <c r="H7614" s="1"/>
      <c r="I7614" s="1"/>
    </row>
    <row r="7615" spans="2:9">
      <c r="B7615" s="1"/>
      <c r="C7615" s="29"/>
      <c r="D7615" s="27"/>
      <c r="E7615" s="27"/>
      <c r="F7615" s="27"/>
      <c r="G7615" s="1"/>
      <c r="H7615" s="1"/>
      <c r="I7615" s="1"/>
    </row>
    <row r="7616" spans="2:9">
      <c r="B7616" s="1"/>
      <c r="C7616" s="29"/>
      <c r="D7616" s="27"/>
      <c r="E7616" s="27"/>
      <c r="F7616" s="27"/>
      <c r="G7616" s="1"/>
      <c r="H7616" s="1"/>
      <c r="I7616" s="1"/>
    </row>
    <row r="7617" spans="2:9">
      <c r="B7617" s="1"/>
      <c r="C7617" s="29"/>
      <c r="D7617" s="27"/>
      <c r="E7617" s="27"/>
      <c r="F7617" s="27"/>
      <c r="G7617" s="1"/>
      <c r="H7617" s="1"/>
      <c r="I7617" s="1"/>
    </row>
    <row r="7618" spans="2:9">
      <c r="B7618" s="1"/>
      <c r="C7618" s="29"/>
      <c r="D7618" s="27"/>
      <c r="E7618" s="27"/>
      <c r="F7618" s="27"/>
      <c r="G7618" s="1"/>
      <c r="H7618" s="1"/>
      <c r="I7618" s="1"/>
    </row>
    <row r="7619" spans="2:9">
      <c r="B7619" s="1"/>
      <c r="C7619" s="29"/>
      <c r="D7619" s="27"/>
      <c r="E7619" s="27"/>
      <c r="F7619" s="27"/>
      <c r="G7619" s="1"/>
      <c r="H7619" s="1"/>
      <c r="I7619" s="1"/>
    </row>
    <row r="7620" spans="2:9">
      <c r="B7620" s="1"/>
      <c r="C7620" s="29"/>
      <c r="D7620" s="27"/>
      <c r="E7620" s="27"/>
      <c r="F7620" s="27"/>
      <c r="G7620" s="1"/>
      <c r="H7620" s="1"/>
      <c r="I7620" s="1"/>
    </row>
    <row r="7621" spans="2:9">
      <c r="B7621" s="1"/>
      <c r="C7621" s="29"/>
      <c r="D7621" s="27"/>
      <c r="E7621" s="27"/>
      <c r="F7621" s="27"/>
      <c r="G7621" s="1"/>
      <c r="H7621" s="1"/>
      <c r="I7621" s="1"/>
    </row>
    <row r="7622" spans="2:9">
      <c r="B7622" s="1"/>
      <c r="C7622" s="29"/>
      <c r="D7622" s="27"/>
      <c r="E7622" s="27"/>
      <c r="F7622" s="27"/>
      <c r="G7622" s="1"/>
      <c r="H7622" s="1"/>
      <c r="I7622" s="1"/>
    </row>
    <row r="7623" spans="2:9">
      <c r="B7623" s="1"/>
      <c r="C7623" s="29"/>
      <c r="D7623" s="27"/>
      <c r="E7623" s="27"/>
      <c r="F7623" s="27"/>
      <c r="G7623" s="1"/>
      <c r="H7623" s="1"/>
      <c r="I7623" s="1"/>
    </row>
    <row r="7624" spans="2:9">
      <c r="B7624" s="1"/>
      <c r="C7624" s="29"/>
      <c r="D7624" s="27"/>
      <c r="E7624" s="27"/>
      <c r="F7624" s="27"/>
      <c r="G7624" s="1"/>
      <c r="H7624" s="1"/>
      <c r="I7624" s="1"/>
    </row>
    <row r="7625" spans="2:9">
      <c r="B7625" s="1"/>
      <c r="C7625" s="29"/>
      <c r="D7625" s="27"/>
      <c r="E7625" s="27"/>
      <c r="F7625" s="27"/>
      <c r="G7625" s="1"/>
      <c r="H7625" s="1"/>
      <c r="I7625" s="1"/>
    </row>
    <row r="7626" spans="2:9">
      <c r="B7626" s="1"/>
      <c r="C7626" s="29"/>
      <c r="D7626" s="27"/>
      <c r="E7626" s="27"/>
      <c r="F7626" s="27"/>
      <c r="G7626" s="1"/>
      <c r="H7626" s="1"/>
      <c r="I7626" s="1"/>
    </row>
    <row r="7627" spans="2:9">
      <c r="B7627" s="1"/>
      <c r="C7627" s="29"/>
      <c r="D7627" s="27"/>
      <c r="E7627" s="27"/>
      <c r="F7627" s="27"/>
      <c r="G7627" s="1"/>
      <c r="H7627" s="1"/>
      <c r="I7627" s="1"/>
    </row>
    <row r="7628" spans="2:9">
      <c r="B7628" s="1"/>
      <c r="C7628" s="29"/>
      <c r="D7628" s="27"/>
      <c r="E7628" s="27"/>
      <c r="F7628" s="27"/>
      <c r="G7628" s="1"/>
      <c r="H7628" s="1"/>
      <c r="I7628" s="1"/>
    </row>
    <row r="7629" spans="2:9">
      <c r="B7629" s="1"/>
      <c r="C7629" s="29"/>
      <c r="D7629" s="27"/>
      <c r="E7629" s="27"/>
      <c r="F7629" s="27"/>
      <c r="G7629" s="1"/>
      <c r="H7629" s="1"/>
      <c r="I7629" s="1"/>
    </row>
    <row r="7630" spans="2:9">
      <c r="B7630" s="1"/>
      <c r="C7630" s="29"/>
      <c r="D7630" s="27"/>
      <c r="E7630" s="27"/>
      <c r="F7630" s="27"/>
      <c r="G7630" s="1"/>
      <c r="H7630" s="1"/>
      <c r="I7630" s="1"/>
    </row>
    <row r="7631" spans="2:9">
      <c r="B7631" s="1"/>
      <c r="C7631" s="29"/>
      <c r="D7631" s="27"/>
      <c r="E7631" s="27"/>
      <c r="F7631" s="27"/>
      <c r="G7631" s="1"/>
      <c r="H7631" s="1"/>
      <c r="I7631" s="1"/>
    </row>
    <row r="7632" spans="2:9">
      <c r="B7632" s="1"/>
      <c r="C7632" s="29"/>
      <c r="D7632" s="27"/>
      <c r="E7632" s="27"/>
      <c r="F7632" s="27"/>
      <c r="G7632" s="1"/>
      <c r="H7632" s="1"/>
      <c r="I7632" s="1"/>
    </row>
    <row r="7633" spans="2:9">
      <c r="B7633" s="1"/>
      <c r="C7633" s="29"/>
      <c r="D7633" s="27"/>
      <c r="E7633" s="27"/>
      <c r="F7633" s="27"/>
      <c r="G7633" s="1"/>
      <c r="H7633" s="1"/>
      <c r="I7633" s="1"/>
    </row>
    <row r="7634" spans="2:9">
      <c r="B7634" s="1"/>
      <c r="C7634" s="29"/>
      <c r="D7634" s="27"/>
      <c r="E7634" s="27"/>
      <c r="F7634" s="27"/>
      <c r="G7634" s="1"/>
      <c r="H7634" s="1"/>
      <c r="I7634" s="1"/>
    </row>
    <row r="7635" spans="2:9">
      <c r="B7635" s="1"/>
      <c r="C7635" s="29"/>
      <c r="D7635" s="27"/>
      <c r="E7635" s="27"/>
      <c r="F7635" s="27"/>
      <c r="G7635" s="1"/>
      <c r="H7635" s="1"/>
      <c r="I7635" s="1"/>
    </row>
    <row r="7636" spans="2:9">
      <c r="B7636" s="1"/>
      <c r="C7636" s="29"/>
      <c r="D7636" s="27"/>
      <c r="E7636" s="27"/>
      <c r="F7636" s="27"/>
      <c r="G7636" s="1"/>
      <c r="H7636" s="1"/>
      <c r="I7636" s="1"/>
    </row>
    <row r="7637" spans="2:9">
      <c r="B7637" s="1"/>
      <c r="C7637" s="29"/>
      <c r="D7637" s="27"/>
      <c r="E7637" s="27"/>
      <c r="F7637" s="27"/>
      <c r="G7637" s="1"/>
      <c r="H7637" s="1"/>
      <c r="I7637" s="1"/>
    </row>
    <row r="7638" spans="2:9">
      <c r="B7638" s="1"/>
      <c r="C7638" s="29"/>
      <c r="D7638" s="27"/>
      <c r="E7638" s="27"/>
      <c r="F7638" s="27"/>
      <c r="G7638" s="1"/>
      <c r="H7638" s="1"/>
      <c r="I7638" s="1"/>
    </row>
    <row r="7639" spans="2:9">
      <c r="B7639" s="1"/>
      <c r="C7639" s="29"/>
      <c r="D7639" s="27"/>
      <c r="E7639" s="27"/>
      <c r="F7639" s="27"/>
      <c r="G7639" s="1"/>
      <c r="H7639" s="1"/>
      <c r="I7639" s="1"/>
    </row>
    <row r="7640" spans="2:9">
      <c r="B7640" s="1"/>
      <c r="C7640" s="29"/>
      <c r="D7640" s="27"/>
      <c r="E7640" s="27"/>
      <c r="F7640" s="27"/>
      <c r="G7640" s="1"/>
      <c r="H7640" s="1"/>
      <c r="I7640" s="1"/>
    </row>
    <row r="7641" spans="2:9">
      <c r="B7641" s="1"/>
      <c r="C7641" s="29"/>
      <c r="D7641" s="27"/>
      <c r="E7641" s="27"/>
      <c r="F7641" s="27"/>
      <c r="G7641" s="1"/>
      <c r="H7641" s="1"/>
      <c r="I7641" s="1"/>
    </row>
    <row r="7642" spans="2:9">
      <c r="B7642" s="1"/>
      <c r="C7642" s="29"/>
      <c r="D7642" s="27"/>
      <c r="E7642" s="27"/>
      <c r="F7642" s="27"/>
      <c r="G7642" s="1"/>
      <c r="H7642" s="1"/>
      <c r="I7642" s="1"/>
    </row>
    <row r="7643" spans="2:9">
      <c r="B7643" s="1"/>
      <c r="C7643" s="29"/>
      <c r="D7643" s="27"/>
      <c r="E7643" s="27"/>
      <c r="F7643" s="27"/>
      <c r="G7643" s="1"/>
      <c r="H7643" s="1"/>
      <c r="I7643" s="1"/>
    </row>
    <row r="7644" spans="2:9">
      <c r="B7644" s="1"/>
      <c r="C7644" s="29"/>
      <c r="D7644" s="27"/>
      <c r="E7644" s="27"/>
      <c r="F7644" s="27"/>
      <c r="G7644" s="1"/>
      <c r="H7644" s="1"/>
      <c r="I7644" s="1"/>
    </row>
    <row r="7645" spans="2:9">
      <c r="B7645" s="1"/>
      <c r="C7645" s="29"/>
      <c r="D7645" s="27"/>
      <c r="E7645" s="27"/>
      <c r="F7645" s="27"/>
      <c r="G7645" s="1"/>
      <c r="H7645" s="1"/>
      <c r="I7645" s="1"/>
    </row>
    <row r="7646" spans="2:9">
      <c r="B7646" s="1"/>
      <c r="C7646" s="29"/>
      <c r="D7646" s="27"/>
      <c r="E7646" s="27"/>
      <c r="F7646" s="27"/>
      <c r="G7646" s="1"/>
      <c r="H7646" s="1"/>
      <c r="I7646" s="1"/>
    </row>
    <row r="7647" spans="2:9">
      <c r="B7647" s="1"/>
      <c r="C7647" s="29"/>
      <c r="D7647" s="27"/>
      <c r="E7647" s="27"/>
      <c r="F7647" s="27"/>
      <c r="G7647" s="1"/>
      <c r="H7647" s="1"/>
      <c r="I7647" s="1"/>
    </row>
    <row r="7648" spans="2:9">
      <c r="B7648" s="1"/>
      <c r="C7648" s="29"/>
      <c r="D7648" s="27"/>
      <c r="E7648" s="27"/>
      <c r="F7648" s="27"/>
      <c r="G7648" s="1"/>
      <c r="H7648" s="1"/>
      <c r="I7648" s="1"/>
    </row>
    <row r="7649" spans="2:9">
      <c r="B7649" s="1"/>
      <c r="C7649" s="29"/>
      <c r="D7649" s="27"/>
      <c r="E7649" s="27"/>
      <c r="F7649" s="27"/>
      <c r="G7649" s="1"/>
      <c r="H7649" s="1"/>
      <c r="I7649" s="1"/>
    </row>
    <row r="7650" spans="2:9">
      <c r="B7650" s="1"/>
      <c r="C7650" s="29"/>
      <c r="D7650" s="27"/>
      <c r="E7650" s="27"/>
      <c r="F7650" s="27"/>
      <c r="G7650" s="1"/>
      <c r="H7650" s="1"/>
      <c r="I7650" s="1"/>
    </row>
    <row r="7651" spans="2:9">
      <c r="B7651" s="1"/>
      <c r="C7651" s="29"/>
      <c r="D7651" s="27"/>
      <c r="E7651" s="27"/>
      <c r="F7651" s="27"/>
      <c r="G7651" s="1"/>
      <c r="H7651" s="1"/>
      <c r="I7651" s="1"/>
    </row>
    <row r="7652" spans="2:9">
      <c r="B7652" s="1"/>
      <c r="C7652" s="29"/>
      <c r="D7652" s="27"/>
      <c r="E7652" s="27"/>
      <c r="F7652" s="27"/>
      <c r="G7652" s="1"/>
      <c r="H7652" s="1"/>
      <c r="I7652" s="1"/>
    </row>
    <row r="7653" spans="2:9">
      <c r="B7653" s="1"/>
      <c r="C7653" s="29"/>
      <c r="D7653" s="27"/>
      <c r="E7653" s="27"/>
      <c r="F7653" s="27"/>
      <c r="G7653" s="1"/>
      <c r="H7653" s="1"/>
      <c r="I7653" s="1"/>
    </row>
    <row r="7654" spans="2:9">
      <c r="B7654" s="1"/>
      <c r="C7654" s="29"/>
      <c r="D7654" s="27"/>
      <c r="E7654" s="27"/>
      <c r="F7654" s="27"/>
      <c r="G7654" s="1"/>
      <c r="H7654" s="1"/>
      <c r="I7654" s="1"/>
    </row>
    <row r="7655" spans="2:9">
      <c r="B7655" s="1"/>
      <c r="C7655" s="29"/>
      <c r="D7655" s="27"/>
      <c r="E7655" s="27"/>
      <c r="F7655" s="27"/>
      <c r="G7655" s="1"/>
      <c r="H7655" s="1"/>
      <c r="I7655" s="1"/>
    </row>
    <row r="7656" spans="2:9">
      <c r="B7656" s="1"/>
      <c r="C7656" s="29"/>
      <c r="D7656" s="27"/>
      <c r="E7656" s="27"/>
      <c r="F7656" s="27"/>
      <c r="G7656" s="1"/>
      <c r="H7656" s="1"/>
      <c r="I7656" s="1"/>
    </row>
    <row r="7657" spans="2:9">
      <c r="B7657" s="1"/>
      <c r="C7657" s="29"/>
      <c r="D7657" s="27"/>
      <c r="E7657" s="27"/>
      <c r="F7657" s="27"/>
      <c r="G7657" s="1"/>
      <c r="H7657" s="1"/>
      <c r="I7657" s="1"/>
    </row>
    <row r="7658" spans="2:9">
      <c r="B7658" s="1"/>
      <c r="C7658" s="29"/>
      <c r="D7658" s="27"/>
      <c r="E7658" s="27"/>
      <c r="F7658" s="27"/>
      <c r="G7658" s="1"/>
      <c r="H7658" s="1"/>
      <c r="I7658" s="1"/>
    </row>
    <row r="7659" spans="2:9">
      <c r="B7659" s="1"/>
      <c r="C7659" s="29"/>
      <c r="D7659" s="27"/>
      <c r="E7659" s="27"/>
      <c r="F7659" s="27"/>
      <c r="G7659" s="1"/>
      <c r="H7659" s="1"/>
      <c r="I7659" s="1"/>
    </row>
    <row r="7660" spans="2:9">
      <c r="B7660" s="1"/>
      <c r="C7660" s="29"/>
      <c r="D7660" s="27"/>
      <c r="E7660" s="27"/>
      <c r="F7660" s="27"/>
      <c r="G7660" s="1"/>
      <c r="H7660" s="1"/>
      <c r="I7660" s="1"/>
    </row>
    <row r="7661" spans="2:9">
      <c r="B7661" s="1"/>
      <c r="C7661" s="29"/>
      <c r="D7661" s="27"/>
      <c r="E7661" s="27"/>
      <c r="F7661" s="27"/>
      <c r="G7661" s="1"/>
      <c r="H7661" s="1"/>
      <c r="I7661" s="1"/>
    </row>
    <row r="7662" spans="2:9">
      <c r="B7662" s="1"/>
      <c r="C7662" s="29"/>
      <c r="D7662" s="27"/>
      <c r="E7662" s="27"/>
      <c r="F7662" s="27"/>
      <c r="G7662" s="1"/>
      <c r="H7662" s="1"/>
      <c r="I7662" s="1"/>
    </row>
    <row r="7663" spans="2:9">
      <c r="B7663" s="1"/>
      <c r="C7663" s="29"/>
      <c r="D7663" s="27"/>
      <c r="E7663" s="27"/>
      <c r="F7663" s="27"/>
      <c r="G7663" s="1"/>
      <c r="H7663" s="1"/>
      <c r="I7663" s="1"/>
    </row>
    <row r="7664" spans="2:9">
      <c r="B7664" s="1"/>
      <c r="C7664" s="29"/>
      <c r="D7664" s="27"/>
      <c r="E7664" s="27"/>
      <c r="F7664" s="27"/>
      <c r="G7664" s="1"/>
      <c r="H7664" s="1"/>
      <c r="I7664" s="1"/>
    </row>
    <row r="7665" spans="2:9">
      <c r="B7665" s="1"/>
      <c r="C7665" s="29"/>
      <c r="D7665" s="27"/>
      <c r="E7665" s="27"/>
      <c r="F7665" s="27"/>
      <c r="G7665" s="1"/>
      <c r="H7665" s="1"/>
      <c r="I7665" s="1"/>
    </row>
    <row r="7666" spans="2:9">
      <c r="B7666" s="1"/>
      <c r="C7666" s="29"/>
      <c r="D7666" s="27"/>
      <c r="E7666" s="27"/>
      <c r="F7666" s="27"/>
      <c r="G7666" s="1"/>
      <c r="H7666" s="1"/>
      <c r="I7666" s="1"/>
    </row>
    <row r="7667" spans="2:9">
      <c r="B7667" s="1"/>
      <c r="C7667" s="29"/>
      <c r="D7667" s="27"/>
      <c r="E7667" s="27"/>
      <c r="F7667" s="27"/>
      <c r="G7667" s="1"/>
      <c r="H7667" s="1"/>
      <c r="I7667" s="1"/>
    </row>
    <row r="7668" spans="2:9">
      <c r="B7668" s="1"/>
      <c r="C7668" s="29"/>
      <c r="D7668" s="27"/>
      <c r="E7668" s="27"/>
      <c r="F7668" s="27"/>
      <c r="G7668" s="1"/>
      <c r="H7668" s="1"/>
      <c r="I7668" s="1"/>
    </row>
    <row r="7669" spans="2:9">
      <c r="B7669" s="1"/>
      <c r="C7669" s="29"/>
      <c r="D7669" s="27"/>
      <c r="E7669" s="27"/>
      <c r="F7669" s="27"/>
      <c r="G7669" s="1"/>
      <c r="H7669" s="1"/>
      <c r="I7669" s="1"/>
    </row>
    <row r="7670" spans="2:9">
      <c r="B7670" s="1"/>
      <c r="C7670" s="29"/>
      <c r="D7670" s="27"/>
      <c r="E7670" s="27"/>
      <c r="F7670" s="27"/>
      <c r="G7670" s="1"/>
      <c r="H7670" s="1"/>
      <c r="I7670" s="1"/>
    </row>
    <row r="7671" spans="2:9">
      <c r="B7671" s="1"/>
      <c r="C7671" s="29"/>
      <c r="D7671" s="27"/>
      <c r="E7671" s="27"/>
      <c r="F7671" s="27"/>
      <c r="G7671" s="1"/>
      <c r="H7671" s="1"/>
      <c r="I7671" s="1"/>
    </row>
    <row r="7672" spans="2:9">
      <c r="B7672" s="1"/>
      <c r="C7672" s="29"/>
      <c r="D7672" s="27"/>
      <c r="E7672" s="27"/>
      <c r="F7672" s="27"/>
      <c r="G7672" s="1"/>
      <c r="H7672" s="1"/>
      <c r="I7672" s="1"/>
    </row>
    <row r="7673" spans="2:9">
      <c r="B7673" s="1"/>
      <c r="C7673" s="29"/>
      <c r="D7673" s="27"/>
      <c r="E7673" s="27"/>
      <c r="F7673" s="27"/>
      <c r="G7673" s="1"/>
      <c r="H7673" s="1"/>
      <c r="I7673" s="1"/>
    </row>
    <row r="7674" spans="2:9">
      <c r="B7674" s="1"/>
      <c r="C7674" s="29"/>
      <c r="D7674" s="27"/>
      <c r="E7674" s="27"/>
      <c r="F7674" s="27"/>
      <c r="G7674" s="1"/>
      <c r="H7674" s="1"/>
      <c r="I7674" s="1"/>
    </row>
    <row r="7675" spans="2:9">
      <c r="B7675" s="1"/>
      <c r="C7675" s="29"/>
      <c r="D7675" s="27"/>
      <c r="E7675" s="27"/>
      <c r="F7675" s="27"/>
      <c r="G7675" s="1"/>
      <c r="H7675" s="1"/>
      <c r="I7675" s="1"/>
    </row>
    <row r="7676" spans="2:9">
      <c r="B7676" s="1"/>
      <c r="C7676" s="29"/>
      <c r="D7676" s="27"/>
      <c r="E7676" s="27"/>
      <c r="F7676" s="27"/>
      <c r="G7676" s="1"/>
      <c r="H7676" s="1"/>
      <c r="I7676" s="1"/>
    </row>
    <row r="7677" spans="2:9">
      <c r="B7677" s="1"/>
      <c r="C7677" s="29"/>
      <c r="D7677" s="27"/>
      <c r="E7677" s="27"/>
      <c r="F7677" s="27"/>
      <c r="G7677" s="1"/>
      <c r="H7677" s="1"/>
      <c r="I7677" s="1"/>
    </row>
    <row r="7678" spans="2:9">
      <c r="B7678" s="1"/>
      <c r="C7678" s="29"/>
      <c r="D7678" s="27"/>
      <c r="E7678" s="27"/>
      <c r="F7678" s="27"/>
      <c r="G7678" s="1"/>
      <c r="H7678" s="1"/>
      <c r="I7678" s="1"/>
    </row>
    <row r="7679" spans="2:9">
      <c r="B7679" s="1"/>
      <c r="C7679" s="29"/>
      <c r="D7679" s="27"/>
      <c r="E7679" s="27"/>
      <c r="F7679" s="27"/>
      <c r="G7679" s="1"/>
      <c r="H7679" s="1"/>
      <c r="I7679" s="1"/>
    </row>
    <row r="7680" spans="2:9">
      <c r="B7680" s="1"/>
      <c r="C7680" s="29"/>
      <c r="D7680" s="27"/>
      <c r="E7680" s="27"/>
      <c r="F7680" s="27"/>
      <c r="G7680" s="1"/>
      <c r="H7680" s="1"/>
      <c r="I7680" s="1"/>
    </row>
    <row r="7681" spans="2:9">
      <c r="B7681" s="1"/>
      <c r="C7681" s="29"/>
      <c r="D7681" s="27"/>
      <c r="E7681" s="27"/>
      <c r="F7681" s="27"/>
      <c r="G7681" s="1"/>
      <c r="H7681" s="1"/>
      <c r="I7681" s="1"/>
    </row>
    <row r="7682" spans="2:9">
      <c r="B7682" s="1"/>
      <c r="C7682" s="29"/>
      <c r="D7682" s="27"/>
      <c r="E7682" s="27"/>
      <c r="F7682" s="27"/>
      <c r="G7682" s="1"/>
      <c r="H7682" s="1"/>
      <c r="I7682" s="1"/>
    </row>
    <row r="7683" spans="2:9">
      <c r="B7683" s="1"/>
      <c r="C7683" s="29"/>
      <c r="D7683" s="27"/>
      <c r="E7683" s="27"/>
      <c r="F7683" s="27"/>
      <c r="G7683" s="1"/>
      <c r="H7683" s="1"/>
      <c r="I7683" s="1"/>
    </row>
    <row r="7684" spans="2:9">
      <c r="B7684" s="1"/>
      <c r="C7684" s="29"/>
      <c r="D7684" s="27"/>
      <c r="E7684" s="27"/>
      <c r="F7684" s="27"/>
      <c r="G7684" s="1"/>
      <c r="H7684" s="1"/>
      <c r="I7684" s="1"/>
    </row>
    <row r="7685" spans="2:9">
      <c r="B7685" s="1"/>
      <c r="C7685" s="29"/>
      <c r="D7685" s="27"/>
      <c r="E7685" s="27"/>
      <c r="F7685" s="27"/>
      <c r="G7685" s="1"/>
      <c r="H7685" s="1"/>
      <c r="I7685" s="1"/>
    </row>
    <row r="7686" spans="2:9">
      <c r="B7686" s="1"/>
      <c r="C7686" s="29"/>
      <c r="D7686" s="27"/>
      <c r="E7686" s="27"/>
      <c r="F7686" s="27"/>
      <c r="G7686" s="1"/>
      <c r="H7686" s="1"/>
      <c r="I7686" s="1"/>
    </row>
    <row r="7687" spans="2:9">
      <c r="B7687" s="1"/>
      <c r="C7687" s="29"/>
      <c r="D7687" s="27"/>
      <c r="E7687" s="27"/>
      <c r="F7687" s="27"/>
      <c r="G7687" s="1"/>
      <c r="H7687" s="1"/>
      <c r="I7687" s="1"/>
    </row>
    <row r="7688" spans="2:9">
      <c r="B7688" s="1"/>
      <c r="C7688" s="29"/>
      <c r="D7688" s="27"/>
      <c r="E7688" s="27"/>
      <c r="F7688" s="27"/>
      <c r="G7688" s="1"/>
      <c r="H7688" s="1"/>
      <c r="I7688" s="1"/>
    </row>
    <row r="7689" spans="2:9">
      <c r="B7689" s="1"/>
      <c r="C7689" s="29"/>
      <c r="D7689" s="27"/>
      <c r="E7689" s="27"/>
      <c r="F7689" s="27"/>
      <c r="G7689" s="1"/>
      <c r="H7689" s="1"/>
      <c r="I7689" s="1"/>
    </row>
    <row r="7690" spans="2:9">
      <c r="B7690" s="1"/>
      <c r="C7690" s="29"/>
      <c r="D7690" s="27"/>
      <c r="E7690" s="27"/>
      <c r="F7690" s="27"/>
      <c r="G7690" s="1"/>
      <c r="H7690" s="1"/>
      <c r="I7690" s="1"/>
    </row>
    <row r="7691" spans="2:9">
      <c r="B7691" s="1"/>
      <c r="C7691" s="29"/>
      <c r="D7691" s="27"/>
      <c r="E7691" s="27"/>
      <c r="F7691" s="27"/>
      <c r="G7691" s="1"/>
      <c r="H7691" s="1"/>
      <c r="I7691" s="1"/>
    </row>
    <row r="7692" spans="2:9">
      <c r="B7692" s="1"/>
      <c r="C7692" s="29"/>
      <c r="D7692" s="27"/>
      <c r="E7692" s="27"/>
      <c r="F7692" s="27"/>
      <c r="G7692" s="1"/>
      <c r="H7692" s="1"/>
      <c r="I7692" s="1"/>
    </row>
    <row r="7693" spans="2:9">
      <c r="B7693" s="1"/>
      <c r="C7693" s="29"/>
      <c r="D7693" s="27"/>
      <c r="E7693" s="27"/>
      <c r="F7693" s="27"/>
      <c r="G7693" s="1"/>
      <c r="H7693" s="1"/>
      <c r="I7693" s="1"/>
    </row>
    <row r="7694" spans="2:9">
      <c r="B7694" s="1"/>
      <c r="C7694" s="29"/>
      <c r="D7694" s="27"/>
      <c r="E7694" s="27"/>
      <c r="F7694" s="27"/>
      <c r="G7694" s="1"/>
      <c r="H7694" s="1"/>
      <c r="I7694" s="1"/>
    </row>
    <row r="7695" spans="2:9">
      <c r="B7695" s="1"/>
      <c r="C7695" s="29"/>
      <c r="D7695" s="27"/>
      <c r="E7695" s="27"/>
      <c r="F7695" s="27"/>
      <c r="G7695" s="1"/>
      <c r="H7695" s="1"/>
      <c r="I7695" s="1"/>
    </row>
    <row r="7696" spans="2:9">
      <c r="B7696" s="1"/>
      <c r="C7696" s="29"/>
      <c r="D7696" s="27"/>
      <c r="E7696" s="27"/>
      <c r="F7696" s="27"/>
      <c r="G7696" s="1"/>
      <c r="H7696" s="1"/>
      <c r="I7696" s="1"/>
    </row>
    <row r="7697" spans="2:9">
      <c r="B7697" s="1"/>
      <c r="C7697" s="29"/>
      <c r="D7697" s="27"/>
      <c r="E7697" s="27"/>
      <c r="F7697" s="27"/>
      <c r="G7697" s="1"/>
      <c r="H7697" s="1"/>
      <c r="I7697" s="1"/>
    </row>
    <row r="7698" spans="2:9">
      <c r="B7698" s="1"/>
      <c r="C7698" s="29"/>
      <c r="D7698" s="27"/>
      <c r="E7698" s="27"/>
      <c r="F7698" s="27"/>
      <c r="G7698" s="1"/>
      <c r="H7698" s="1"/>
      <c r="I7698" s="1"/>
    </row>
    <row r="7699" spans="2:9">
      <c r="B7699" s="1"/>
      <c r="C7699" s="29"/>
      <c r="D7699" s="27"/>
      <c r="E7699" s="27"/>
      <c r="F7699" s="27"/>
      <c r="G7699" s="1"/>
      <c r="H7699" s="1"/>
      <c r="I7699" s="1"/>
    </row>
    <row r="7700" spans="2:9">
      <c r="B7700" s="1"/>
      <c r="C7700" s="29"/>
      <c r="D7700" s="27"/>
      <c r="E7700" s="27"/>
      <c r="F7700" s="27"/>
      <c r="G7700" s="1"/>
      <c r="H7700" s="1"/>
      <c r="I7700" s="1"/>
    </row>
    <row r="7701" spans="2:9">
      <c r="B7701" s="1"/>
      <c r="C7701" s="29"/>
      <c r="D7701" s="27"/>
      <c r="E7701" s="27"/>
      <c r="F7701" s="27"/>
      <c r="G7701" s="1"/>
      <c r="H7701" s="1"/>
      <c r="I7701" s="1"/>
    </row>
    <row r="7702" spans="2:9">
      <c r="B7702" s="1"/>
      <c r="C7702" s="29"/>
      <c r="D7702" s="27"/>
      <c r="E7702" s="27"/>
      <c r="F7702" s="27"/>
      <c r="G7702" s="1"/>
      <c r="H7702" s="1"/>
      <c r="I7702" s="1"/>
    </row>
    <row r="7703" spans="2:9">
      <c r="B7703" s="1"/>
      <c r="C7703" s="29"/>
      <c r="D7703" s="27"/>
      <c r="E7703" s="27"/>
      <c r="F7703" s="27"/>
      <c r="G7703" s="1"/>
      <c r="H7703" s="1"/>
      <c r="I7703" s="1"/>
    </row>
    <row r="7704" spans="2:9">
      <c r="B7704" s="1"/>
      <c r="C7704" s="29"/>
      <c r="D7704" s="27"/>
      <c r="E7704" s="27"/>
      <c r="F7704" s="27"/>
      <c r="G7704" s="1"/>
      <c r="H7704" s="1"/>
      <c r="I7704" s="1"/>
    </row>
    <row r="7705" spans="2:9">
      <c r="B7705" s="1"/>
      <c r="C7705" s="29"/>
      <c r="D7705" s="27"/>
      <c r="E7705" s="27"/>
      <c r="F7705" s="27"/>
      <c r="G7705" s="1"/>
      <c r="H7705" s="1"/>
      <c r="I7705" s="1"/>
    </row>
    <row r="7706" spans="2:9">
      <c r="B7706" s="1"/>
      <c r="C7706" s="29"/>
      <c r="D7706" s="27"/>
      <c r="E7706" s="27"/>
      <c r="F7706" s="27"/>
      <c r="G7706" s="1"/>
      <c r="H7706" s="1"/>
      <c r="I7706" s="1"/>
    </row>
    <row r="7707" spans="2:9">
      <c r="B7707" s="1"/>
      <c r="C7707" s="29"/>
      <c r="D7707" s="27"/>
      <c r="E7707" s="27"/>
      <c r="F7707" s="27"/>
      <c r="G7707" s="1"/>
      <c r="H7707" s="1"/>
      <c r="I7707" s="1"/>
    </row>
    <row r="7708" spans="2:9">
      <c r="B7708" s="1"/>
      <c r="C7708" s="29"/>
      <c r="D7708" s="27"/>
      <c r="E7708" s="27"/>
      <c r="F7708" s="27"/>
      <c r="G7708" s="1"/>
      <c r="H7708" s="1"/>
      <c r="I7708" s="1"/>
    </row>
    <row r="7709" spans="2:9">
      <c r="B7709" s="1"/>
      <c r="C7709" s="29"/>
      <c r="D7709" s="27"/>
      <c r="E7709" s="27"/>
      <c r="F7709" s="27"/>
      <c r="G7709" s="1"/>
      <c r="H7709" s="1"/>
      <c r="I7709" s="1"/>
    </row>
    <row r="7710" spans="2:9">
      <c r="B7710" s="1"/>
      <c r="C7710" s="29"/>
      <c r="D7710" s="27"/>
      <c r="E7710" s="27"/>
      <c r="F7710" s="27"/>
      <c r="G7710" s="1"/>
      <c r="H7710" s="1"/>
      <c r="I7710" s="1"/>
    </row>
    <row r="7711" spans="2:9">
      <c r="B7711" s="1"/>
      <c r="C7711" s="29"/>
      <c r="D7711" s="27"/>
      <c r="E7711" s="27"/>
      <c r="F7711" s="27"/>
      <c r="G7711" s="1"/>
      <c r="H7711" s="1"/>
      <c r="I7711" s="1"/>
    </row>
    <row r="7712" spans="2:9">
      <c r="B7712" s="1"/>
      <c r="C7712" s="29"/>
      <c r="D7712" s="27"/>
      <c r="E7712" s="27"/>
      <c r="F7712" s="27"/>
      <c r="G7712" s="1"/>
      <c r="H7712" s="1"/>
      <c r="I7712" s="1"/>
    </row>
    <row r="7713" spans="2:9">
      <c r="B7713" s="1"/>
      <c r="C7713" s="29"/>
      <c r="D7713" s="27"/>
      <c r="E7713" s="27"/>
      <c r="F7713" s="27"/>
      <c r="G7713" s="1"/>
      <c r="H7713" s="1"/>
      <c r="I7713" s="1"/>
    </row>
    <row r="7714" spans="2:9">
      <c r="B7714" s="1"/>
      <c r="C7714" s="29"/>
      <c r="D7714" s="27"/>
      <c r="E7714" s="27"/>
      <c r="F7714" s="27"/>
      <c r="G7714" s="1"/>
      <c r="H7714" s="1"/>
      <c r="I7714" s="1"/>
    </row>
    <row r="7715" spans="2:9">
      <c r="B7715" s="1"/>
      <c r="C7715" s="29"/>
      <c r="D7715" s="27"/>
      <c r="E7715" s="27"/>
      <c r="F7715" s="27"/>
      <c r="G7715" s="1"/>
      <c r="H7715" s="1"/>
      <c r="I7715" s="1"/>
    </row>
    <row r="7716" spans="2:9">
      <c r="B7716" s="1"/>
      <c r="C7716" s="29"/>
      <c r="D7716" s="27"/>
      <c r="E7716" s="27"/>
      <c r="F7716" s="27"/>
      <c r="G7716" s="1"/>
      <c r="H7716" s="1"/>
      <c r="I7716" s="1"/>
    </row>
    <row r="7717" spans="2:9">
      <c r="B7717" s="1"/>
      <c r="C7717" s="29"/>
      <c r="D7717" s="27"/>
      <c r="E7717" s="27"/>
      <c r="F7717" s="27"/>
      <c r="G7717" s="1"/>
      <c r="H7717" s="1"/>
      <c r="I7717" s="1"/>
    </row>
    <row r="7718" spans="2:9">
      <c r="B7718" s="1"/>
      <c r="C7718" s="29"/>
      <c r="D7718" s="27"/>
      <c r="E7718" s="27"/>
      <c r="F7718" s="27"/>
      <c r="G7718" s="1"/>
      <c r="H7718" s="1"/>
      <c r="I7718" s="1"/>
    </row>
    <row r="7719" spans="2:9">
      <c r="B7719" s="1"/>
      <c r="C7719" s="29"/>
      <c r="D7719" s="27"/>
      <c r="E7719" s="27"/>
      <c r="F7719" s="27"/>
      <c r="G7719" s="1"/>
      <c r="H7719" s="1"/>
      <c r="I7719" s="1"/>
    </row>
    <row r="7720" spans="2:9">
      <c r="B7720" s="1"/>
      <c r="C7720" s="29"/>
      <c r="D7720" s="27"/>
      <c r="E7720" s="27"/>
      <c r="F7720" s="27"/>
      <c r="G7720" s="1"/>
      <c r="H7720" s="1"/>
      <c r="I7720" s="1"/>
    </row>
    <row r="7721" spans="2:9">
      <c r="B7721" s="1"/>
      <c r="C7721" s="29"/>
      <c r="D7721" s="27"/>
      <c r="E7721" s="27"/>
      <c r="F7721" s="27"/>
      <c r="G7721" s="1"/>
      <c r="H7721" s="1"/>
      <c r="I7721" s="1"/>
    </row>
    <row r="7722" spans="2:9">
      <c r="B7722" s="1"/>
      <c r="C7722" s="29"/>
      <c r="D7722" s="27"/>
      <c r="E7722" s="27"/>
      <c r="F7722" s="27"/>
      <c r="G7722" s="1"/>
      <c r="H7722" s="1"/>
      <c r="I7722" s="1"/>
    </row>
    <row r="7723" spans="2:9">
      <c r="B7723" s="1"/>
      <c r="C7723" s="29"/>
      <c r="D7723" s="27"/>
      <c r="E7723" s="27"/>
      <c r="F7723" s="27"/>
      <c r="G7723" s="1"/>
      <c r="H7723" s="1"/>
      <c r="I7723" s="1"/>
    </row>
    <row r="7724" spans="2:9">
      <c r="B7724" s="1"/>
      <c r="C7724" s="29"/>
      <c r="D7724" s="27"/>
      <c r="E7724" s="27"/>
      <c r="F7724" s="27"/>
      <c r="G7724" s="1"/>
      <c r="H7724" s="1"/>
      <c r="I7724" s="1"/>
    </row>
    <row r="7725" spans="2:9">
      <c r="B7725" s="1"/>
      <c r="C7725" s="29"/>
      <c r="D7725" s="27"/>
      <c r="E7725" s="27"/>
      <c r="F7725" s="27"/>
      <c r="G7725" s="1"/>
      <c r="H7725" s="1"/>
      <c r="I7725" s="1"/>
    </row>
    <row r="7726" spans="2:9">
      <c r="B7726" s="1"/>
      <c r="C7726" s="29"/>
      <c r="D7726" s="27"/>
      <c r="E7726" s="27"/>
      <c r="F7726" s="27"/>
      <c r="G7726" s="1"/>
      <c r="H7726" s="1"/>
      <c r="I7726" s="1"/>
    </row>
    <row r="7727" spans="2:9">
      <c r="B7727" s="1"/>
      <c r="C7727" s="29"/>
      <c r="D7727" s="27"/>
      <c r="E7727" s="27"/>
      <c r="F7727" s="27"/>
      <c r="G7727" s="1"/>
      <c r="H7727" s="1"/>
      <c r="I7727" s="1"/>
    </row>
    <row r="7728" spans="2:9">
      <c r="B7728" s="1"/>
      <c r="C7728" s="29"/>
      <c r="D7728" s="27"/>
      <c r="E7728" s="27"/>
      <c r="F7728" s="27"/>
      <c r="G7728" s="1"/>
      <c r="H7728" s="1"/>
      <c r="I7728" s="1"/>
    </row>
    <row r="7729" spans="2:9">
      <c r="B7729" s="1"/>
      <c r="C7729" s="29"/>
      <c r="D7729" s="27"/>
      <c r="E7729" s="27"/>
      <c r="F7729" s="27"/>
      <c r="G7729" s="1"/>
      <c r="H7729" s="1"/>
      <c r="I7729" s="1"/>
    </row>
    <row r="7730" spans="2:9">
      <c r="B7730" s="1"/>
      <c r="C7730" s="29"/>
      <c r="D7730" s="27"/>
      <c r="E7730" s="27"/>
      <c r="F7730" s="27"/>
      <c r="G7730" s="1"/>
      <c r="H7730" s="1"/>
      <c r="I7730" s="1"/>
    </row>
    <row r="7731" spans="2:9">
      <c r="B7731" s="1"/>
      <c r="C7731" s="29"/>
      <c r="D7731" s="27"/>
      <c r="E7731" s="27"/>
      <c r="F7731" s="27"/>
      <c r="G7731" s="1"/>
      <c r="H7731" s="1"/>
      <c r="I7731" s="1"/>
    </row>
    <row r="7732" spans="2:9">
      <c r="B7732" s="1"/>
      <c r="C7732" s="29"/>
      <c r="D7732" s="27"/>
      <c r="E7732" s="27"/>
      <c r="F7732" s="27"/>
      <c r="G7732" s="1"/>
      <c r="H7732" s="1"/>
      <c r="I7732" s="1"/>
    </row>
    <row r="7733" spans="2:9">
      <c r="B7733" s="1"/>
      <c r="C7733" s="29"/>
      <c r="D7733" s="27"/>
      <c r="E7733" s="27"/>
      <c r="F7733" s="27"/>
      <c r="G7733" s="1"/>
      <c r="H7733" s="1"/>
      <c r="I7733" s="1"/>
    </row>
    <row r="7734" spans="2:9">
      <c r="B7734" s="1"/>
      <c r="C7734" s="29"/>
      <c r="D7734" s="27"/>
      <c r="E7734" s="27"/>
      <c r="F7734" s="27"/>
      <c r="G7734" s="1"/>
      <c r="H7734" s="1"/>
      <c r="I7734" s="1"/>
    </row>
    <row r="7735" spans="2:9">
      <c r="B7735" s="1"/>
      <c r="C7735" s="29"/>
      <c r="D7735" s="27"/>
      <c r="E7735" s="27"/>
      <c r="F7735" s="27"/>
      <c r="G7735" s="1"/>
      <c r="H7735" s="1"/>
      <c r="I7735" s="1"/>
    </row>
    <row r="7736" spans="2:9">
      <c r="B7736" s="1"/>
      <c r="C7736" s="29"/>
      <c r="D7736" s="27"/>
      <c r="E7736" s="27"/>
      <c r="F7736" s="27"/>
      <c r="G7736" s="1"/>
      <c r="H7736" s="1"/>
      <c r="I7736" s="1"/>
    </row>
    <row r="7737" spans="2:9">
      <c r="B7737" s="1"/>
      <c r="C7737" s="29"/>
      <c r="D7737" s="27"/>
      <c r="E7737" s="27"/>
      <c r="F7737" s="27"/>
      <c r="G7737" s="1"/>
      <c r="H7737" s="1"/>
      <c r="I7737" s="1"/>
    </row>
    <row r="7738" spans="2:9">
      <c r="B7738" s="1"/>
      <c r="C7738" s="29"/>
      <c r="D7738" s="27"/>
      <c r="E7738" s="27"/>
      <c r="F7738" s="27"/>
      <c r="G7738" s="1"/>
      <c r="H7738" s="1"/>
      <c r="I7738" s="1"/>
    </row>
    <row r="7739" spans="2:9">
      <c r="B7739" s="1"/>
      <c r="C7739" s="29"/>
      <c r="D7739" s="27"/>
      <c r="E7739" s="27"/>
      <c r="F7739" s="27"/>
      <c r="G7739" s="1"/>
      <c r="H7739" s="1"/>
      <c r="I7739" s="1"/>
    </row>
    <row r="7740" spans="2:9">
      <c r="B7740" s="1"/>
      <c r="C7740" s="29"/>
      <c r="D7740" s="27"/>
      <c r="E7740" s="27"/>
      <c r="F7740" s="27"/>
      <c r="G7740" s="1"/>
      <c r="H7740" s="1"/>
      <c r="I7740" s="1"/>
    </row>
    <row r="7741" spans="2:9">
      <c r="B7741" s="1"/>
      <c r="C7741" s="29"/>
      <c r="D7741" s="27"/>
      <c r="E7741" s="27"/>
      <c r="F7741" s="27"/>
      <c r="G7741" s="1"/>
      <c r="H7741" s="1"/>
      <c r="I7741" s="1"/>
    </row>
    <row r="7742" spans="2:9">
      <c r="B7742" s="1"/>
      <c r="C7742" s="29"/>
      <c r="D7742" s="27"/>
      <c r="E7742" s="27"/>
      <c r="F7742" s="27"/>
      <c r="G7742" s="1"/>
      <c r="H7742" s="1"/>
      <c r="I7742" s="1"/>
    </row>
    <row r="7743" spans="2:9">
      <c r="B7743" s="1"/>
      <c r="C7743" s="29"/>
      <c r="D7743" s="27"/>
      <c r="E7743" s="27"/>
      <c r="F7743" s="27"/>
      <c r="G7743" s="1"/>
      <c r="H7743" s="1"/>
      <c r="I7743" s="1"/>
    </row>
    <row r="7744" spans="2:9">
      <c r="B7744" s="1"/>
      <c r="C7744" s="29"/>
      <c r="D7744" s="27"/>
      <c r="E7744" s="27"/>
      <c r="F7744" s="27"/>
      <c r="G7744" s="1"/>
      <c r="H7744" s="1"/>
      <c r="I7744" s="1"/>
    </row>
    <row r="7745" spans="2:9">
      <c r="B7745" s="1"/>
      <c r="C7745" s="29"/>
      <c r="D7745" s="27"/>
      <c r="E7745" s="27"/>
      <c r="F7745" s="27"/>
      <c r="G7745" s="1"/>
      <c r="H7745" s="1"/>
      <c r="I7745" s="1"/>
    </row>
    <row r="7746" spans="2:9">
      <c r="B7746" s="1"/>
      <c r="C7746" s="29"/>
      <c r="D7746" s="27"/>
      <c r="E7746" s="27"/>
      <c r="F7746" s="27"/>
      <c r="G7746" s="1"/>
      <c r="H7746" s="1"/>
      <c r="I7746" s="1"/>
    </row>
    <row r="7747" spans="2:9">
      <c r="B7747" s="1"/>
      <c r="C7747" s="29"/>
      <c r="D7747" s="27"/>
      <c r="E7747" s="27"/>
      <c r="F7747" s="27"/>
      <c r="G7747" s="1"/>
      <c r="H7747" s="1"/>
      <c r="I7747" s="1"/>
    </row>
    <row r="7748" spans="2:9">
      <c r="B7748" s="1"/>
      <c r="C7748" s="29"/>
      <c r="D7748" s="27"/>
      <c r="E7748" s="27"/>
      <c r="F7748" s="27"/>
      <c r="G7748" s="1"/>
      <c r="H7748" s="1"/>
      <c r="I7748" s="1"/>
    </row>
    <row r="7749" spans="2:9">
      <c r="B7749" s="1"/>
      <c r="C7749" s="29"/>
      <c r="D7749" s="27"/>
      <c r="E7749" s="27"/>
      <c r="F7749" s="27"/>
      <c r="G7749" s="1"/>
      <c r="H7749" s="1"/>
      <c r="I7749" s="1"/>
    </row>
    <row r="7750" spans="2:9">
      <c r="B7750" s="1"/>
      <c r="C7750" s="29"/>
      <c r="D7750" s="27"/>
      <c r="E7750" s="27"/>
      <c r="F7750" s="27"/>
      <c r="G7750" s="1"/>
      <c r="H7750" s="1"/>
      <c r="I7750" s="1"/>
    </row>
    <row r="7751" spans="2:9">
      <c r="B7751" s="1"/>
      <c r="C7751" s="29"/>
      <c r="D7751" s="27"/>
      <c r="E7751" s="27"/>
      <c r="F7751" s="27"/>
      <c r="G7751" s="1"/>
      <c r="H7751" s="1"/>
      <c r="I7751" s="1"/>
    </row>
    <row r="7752" spans="2:9">
      <c r="B7752" s="1"/>
      <c r="C7752" s="29"/>
      <c r="D7752" s="27"/>
      <c r="E7752" s="27"/>
      <c r="F7752" s="27"/>
      <c r="G7752" s="1"/>
      <c r="H7752" s="1"/>
      <c r="I7752" s="1"/>
    </row>
    <row r="7753" spans="2:9">
      <c r="B7753" s="1"/>
      <c r="C7753" s="29"/>
      <c r="D7753" s="27"/>
      <c r="E7753" s="27"/>
      <c r="F7753" s="27"/>
      <c r="G7753" s="1"/>
      <c r="H7753" s="1"/>
      <c r="I7753" s="1"/>
    </row>
    <row r="7754" spans="2:9">
      <c r="B7754" s="1"/>
      <c r="C7754" s="29"/>
      <c r="D7754" s="27"/>
      <c r="E7754" s="27"/>
      <c r="F7754" s="27"/>
      <c r="G7754" s="1"/>
      <c r="H7754" s="1"/>
      <c r="I7754" s="1"/>
    </row>
    <row r="7755" spans="2:9">
      <c r="B7755" s="1"/>
      <c r="C7755" s="29"/>
      <c r="D7755" s="27"/>
      <c r="E7755" s="27"/>
      <c r="F7755" s="27"/>
      <c r="G7755" s="1"/>
      <c r="H7755" s="1"/>
      <c r="I7755" s="1"/>
    </row>
    <row r="7756" spans="2:9">
      <c r="B7756" s="1"/>
      <c r="C7756" s="29"/>
      <c r="D7756" s="27"/>
      <c r="E7756" s="27"/>
      <c r="F7756" s="27"/>
      <c r="G7756" s="1"/>
      <c r="H7756" s="1"/>
      <c r="I7756" s="1"/>
    </row>
    <row r="7757" spans="2:9">
      <c r="B7757" s="1"/>
      <c r="C7757" s="29"/>
      <c r="D7757" s="27"/>
      <c r="E7757" s="27"/>
      <c r="F7757" s="27"/>
      <c r="G7757" s="1"/>
      <c r="H7757" s="1"/>
      <c r="I7757" s="1"/>
    </row>
    <row r="7758" spans="2:9">
      <c r="B7758" s="1"/>
      <c r="C7758" s="29"/>
      <c r="D7758" s="27"/>
      <c r="E7758" s="27"/>
      <c r="F7758" s="27"/>
      <c r="G7758" s="1"/>
      <c r="H7758" s="1"/>
      <c r="I7758" s="1"/>
    </row>
    <row r="7759" spans="2:9">
      <c r="B7759" s="1"/>
      <c r="C7759" s="29"/>
      <c r="D7759" s="27"/>
      <c r="E7759" s="27"/>
      <c r="F7759" s="27"/>
      <c r="G7759" s="1"/>
      <c r="H7759" s="1"/>
      <c r="I7759" s="1"/>
    </row>
    <row r="7760" spans="2:9">
      <c r="B7760" s="1"/>
      <c r="C7760" s="29"/>
      <c r="D7760" s="27"/>
      <c r="E7760" s="27"/>
      <c r="F7760" s="27"/>
      <c r="G7760" s="1"/>
      <c r="H7760" s="1"/>
      <c r="I7760" s="1"/>
    </row>
    <row r="7761" spans="2:9">
      <c r="B7761" s="1"/>
      <c r="C7761" s="29"/>
      <c r="D7761" s="27"/>
      <c r="E7761" s="27"/>
      <c r="F7761" s="27"/>
      <c r="G7761" s="1"/>
      <c r="H7761" s="1"/>
      <c r="I7761" s="1"/>
    </row>
    <row r="7762" spans="2:9">
      <c r="B7762" s="1"/>
      <c r="C7762" s="29"/>
      <c r="D7762" s="27"/>
      <c r="E7762" s="27"/>
      <c r="F7762" s="27"/>
      <c r="G7762" s="1"/>
      <c r="H7762" s="1"/>
      <c r="I7762" s="1"/>
    </row>
    <row r="7763" spans="2:9">
      <c r="B7763" s="1"/>
      <c r="C7763" s="29"/>
      <c r="D7763" s="27"/>
      <c r="E7763" s="27"/>
      <c r="F7763" s="27"/>
      <c r="G7763" s="1"/>
      <c r="H7763" s="1"/>
      <c r="I7763" s="1"/>
    </row>
    <row r="7764" spans="2:9">
      <c r="B7764" s="1"/>
      <c r="C7764" s="29"/>
      <c r="D7764" s="27"/>
      <c r="E7764" s="27"/>
      <c r="F7764" s="27"/>
      <c r="G7764" s="1"/>
      <c r="H7764" s="1"/>
      <c r="I7764" s="1"/>
    </row>
    <row r="7765" spans="2:9">
      <c r="B7765" s="1"/>
      <c r="C7765" s="29"/>
      <c r="D7765" s="27"/>
      <c r="E7765" s="27"/>
      <c r="F7765" s="27"/>
      <c r="G7765" s="1"/>
      <c r="H7765" s="1"/>
      <c r="I7765" s="1"/>
    </row>
    <row r="7766" spans="2:9">
      <c r="B7766" s="1"/>
      <c r="C7766" s="29"/>
      <c r="D7766" s="27"/>
      <c r="E7766" s="27"/>
      <c r="F7766" s="27"/>
      <c r="G7766" s="1"/>
      <c r="H7766" s="1"/>
      <c r="I7766" s="1"/>
    </row>
    <row r="7767" spans="2:9">
      <c r="B7767" s="1"/>
      <c r="C7767" s="29"/>
      <c r="D7767" s="27"/>
      <c r="E7767" s="27"/>
      <c r="F7767" s="27"/>
      <c r="G7767" s="1"/>
      <c r="H7767" s="1"/>
      <c r="I7767" s="1"/>
    </row>
    <row r="7768" spans="2:9">
      <c r="B7768" s="1"/>
      <c r="C7768" s="29"/>
      <c r="D7768" s="27"/>
      <c r="E7768" s="27"/>
      <c r="F7768" s="27"/>
      <c r="G7768" s="1"/>
      <c r="H7768" s="1"/>
      <c r="I7768" s="1"/>
    </row>
    <row r="7769" spans="2:9">
      <c r="B7769" s="1"/>
      <c r="C7769" s="29"/>
      <c r="D7769" s="27"/>
      <c r="E7769" s="27"/>
      <c r="F7769" s="27"/>
      <c r="G7769" s="1"/>
      <c r="H7769" s="1"/>
      <c r="I7769" s="1"/>
    </row>
    <row r="7770" spans="2:9">
      <c r="B7770" s="1"/>
      <c r="C7770" s="29"/>
      <c r="D7770" s="27"/>
      <c r="E7770" s="27"/>
      <c r="F7770" s="27"/>
      <c r="G7770" s="1"/>
      <c r="H7770" s="1"/>
      <c r="I7770" s="1"/>
    </row>
    <row r="7771" spans="2:9">
      <c r="B7771" s="1"/>
      <c r="C7771" s="29"/>
      <c r="D7771" s="27"/>
      <c r="E7771" s="27"/>
      <c r="F7771" s="27"/>
      <c r="G7771" s="1"/>
      <c r="H7771" s="1"/>
      <c r="I7771" s="1"/>
    </row>
    <row r="7772" spans="2:9">
      <c r="B7772" s="1"/>
      <c r="C7772" s="29"/>
      <c r="D7772" s="27"/>
      <c r="E7772" s="27"/>
      <c r="F7772" s="27"/>
      <c r="G7772" s="1"/>
      <c r="H7772" s="1"/>
      <c r="I7772" s="1"/>
    </row>
    <row r="7773" spans="2:9">
      <c r="B7773" s="1"/>
      <c r="C7773" s="29"/>
      <c r="D7773" s="27"/>
      <c r="E7773" s="27"/>
      <c r="F7773" s="27"/>
      <c r="G7773" s="1"/>
      <c r="H7773" s="1"/>
      <c r="I7773" s="1"/>
    </row>
    <row r="7774" spans="2:9">
      <c r="B7774" s="1"/>
      <c r="C7774" s="29"/>
      <c r="D7774" s="27"/>
      <c r="E7774" s="27"/>
      <c r="F7774" s="27"/>
      <c r="G7774" s="1"/>
      <c r="H7774" s="1"/>
      <c r="I7774" s="1"/>
    </row>
    <row r="7775" spans="2:9">
      <c r="B7775" s="1"/>
      <c r="C7775" s="29"/>
      <c r="D7775" s="27"/>
      <c r="E7775" s="27"/>
      <c r="F7775" s="27"/>
      <c r="G7775" s="1"/>
      <c r="H7775" s="1"/>
      <c r="I7775" s="1"/>
    </row>
    <row r="7776" spans="2:9">
      <c r="B7776" s="1"/>
      <c r="C7776" s="29"/>
      <c r="D7776" s="27"/>
      <c r="E7776" s="27"/>
      <c r="F7776" s="27"/>
      <c r="G7776" s="1"/>
      <c r="H7776" s="1"/>
      <c r="I7776" s="1"/>
    </row>
    <row r="7777" spans="2:9">
      <c r="B7777" s="1"/>
      <c r="C7777" s="29"/>
      <c r="D7777" s="27"/>
      <c r="E7777" s="27"/>
      <c r="F7777" s="27"/>
      <c r="G7777" s="1"/>
      <c r="H7777" s="1"/>
      <c r="I7777" s="1"/>
    </row>
    <row r="7778" spans="2:9">
      <c r="B7778" s="1"/>
      <c r="C7778" s="29"/>
      <c r="D7778" s="27"/>
      <c r="E7778" s="27"/>
      <c r="F7778" s="27"/>
      <c r="G7778" s="1"/>
      <c r="H7778" s="1"/>
      <c r="I7778" s="1"/>
    </row>
    <row r="7779" spans="2:9">
      <c r="B7779" s="1"/>
      <c r="C7779" s="29"/>
      <c r="D7779" s="27"/>
      <c r="E7779" s="27"/>
      <c r="F7779" s="27"/>
      <c r="G7779" s="1"/>
      <c r="H7779" s="1"/>
      <c r="I7779" s="1"/>
    </row>
    <row r="7780" spans="2:9">
      <c r="B7780" s="1"/>
      <c r="C7780" s="29"/>
      <c r="D7780" s="27"/>
      <c r="E7780" s="27"/>
      <c r="F7780" s="27"/>
      <c r="G7780" s="1"/>
      <c r="H7780" s="1"/>
      <c r="I7780" s="1"/>
    </row>
    <row r="7781" spans="2:9">
      <c r="B7781" s="1"/>
      <c r="C7781" s="29"/>
      <c r="D7781" s="27"/>
      <c r="E7781" s="27"/>
      <c r="F7781" s="27"/>
      <c r="G7781" s="1"/>
      <c r="H7781" s="1"/>
      <c r="I7781" s="1"/>
    </row>
    <row r="7782" spans="2:9">
      <c r="B7782" s="1"/>
      <c r="C7782" s="29"/>
      <c r="D7782" s="27"/>
      <c r="E7782" s="27"/>
      <c r="F7782" s="27"/>
      <c r="G7782" s="1"/>
      <c r="H7782" s="1"/>
      <c r="I7782" s="1"/>
    </row>
    <row r="7783" spans="2:9">
      <c r="B7783" s="1"/>
      <c r="C7783" s="29"/>
      <c r="D7783" s="27"/>
      <c r="E7783" s="27"/>
      <c r="F7783" s="27"/>
      <c r="G7783" s="1"/>
      <c r="H7783" s="1"/>
      <c r="I7783" s="1"/>
    </row>
    <row r="7784" spans="2:9">
      <c r="B7784" s="1"/>
      <c r="C7784" s="29"/>
      <c r="D7784" s="27"/>
      <c r="E7784" s="27"/>
      <c r="F7784" s="27"/>
      <c r="G7784" s="1"/>
      <c r="H7784" s="1"/>
      <c r="I7784" s="1"/>
    </row>
    <row r="7785" spans="2:9">
      <c r="B7785" s="1"/>
      <c r="C7785" s="29"/>
      <c r="D7785" s="27"/>
      <c r="E7785" s="27"/>
      <c r="F7785" s="27"/>
      <c r="G7785" s="1"/>
      <c r="H7785" s="1"/>
      <c r="I7785" s="1"/>
    </row>
    <row r="7786" spans="2:9">
      <c r="B7786" s="1"/>
      <c r="C7786" s="29"/>
      <c r="D7786" s="27"/>
      <c r="E7786" s="27"/>
      <c r="F7786" s="27"/>
      <c r="G7786" s="1"/>
      <c r="H7786" s="1"/>
      <c r="I7786" s="1"/>
    </row>
    <row r="7787" spans="2:9">
      <c r="B7787" s="1"/>
      <c r="C7787" s="29"/>
      <c r="D7787" s="27"/>
      <c r="E7787" s="27"/>
      <c r="F7787" s="27"/>
      <c r="G7787" s="1"/>
      <c r="H7787" s="1"/>
      <c r="I7787" s="1"/>
    </row>
    <row r="7788" spans="2:9">
      <c r="B7788" s="1"/>
      <c r="C7788" s="29"/>
      <c r="D7788" s="27"/>
      <c r="E7788" s="27"/>
      <c r="F7788" s="27"/>
      <c r="G7788" s="1"/>
      <c r="H7788" s="1"/>
      <c r="I7788" s="1"/>
    </row>
    <row r="7789" spans="2:9">
      <c r="B7789" s="1"/>
      <c r="C7789" s="29"/>
      <c r="D7789" s="27"/>
      <c r="E7789" s="27"/>
      <c r="F7789" s="27"/>
      <c r="G7789" s="1"/>
      <c r="H7789" s="1"/>
      <c r="I7789" s="1"/>
    </row>
    <row r="7790" spans="2:9">
      <c r="B7790" s="1"/>
      <c r="C7790" s="29"/>
      <c r="D7790" s="27"/>
      <c r="E7790" s="27"/>
      <c r="F7790" s="27"/>
      <c r="G7790" s="1"/>
      <c r="H7790" s="1"/>
      <c r="I7790" s="1"/>
    </row>
    <row r="7791" spans="2:9">
      <c r="B7791" s="1"/>
      <c r="C7791" s="29"/>
      <c r="D7791" s="27"/>
      <c r="E7791" s="27"/>
      <c r="F7791" s="27"/>
      <c r="G7791" s="1"/>
      <c r="H7791" s="1"/>
      <c r="I7791" s="1"/>
    </row>
    <row r="7792" spans="2:9">
      <c r="B7792" s="1"/>
      <c r="C7792" s="29"/>
      <c r="D7792" s="27"/>
      <c r="E7792" s="27"/>
      <c r="F7792" s="27"/>
      <c r="G7792" s="1"/>
      <c r="H7792" s="1"/>
      <c r="I7792" s="1"/>
    </row>
    <row r="7793" spans="2:9">
      <c r="B7793" s="1"/>
      <c r="C7793" s="29"/>
      <c r="D7793" s="27"/>
      <c r="E7793" s="27"/>
      <c r="F7793" s="27"/>
      <c r="G7793" s="1"/>
      <c r="H7793" s="1"/>
      <c r="I7793" s="1"/>
    </row>
    <row r="7794" spans="2:9">
      <c r="B7794" s="1"/>
      <c r="C7794" s="29"/>
      <c r="D7794" s="27"/>
      <c r="E7794" s="27"/>
      <c r="F7794" s="27"/>
      <c r="G7794" s="1"/>
      <c r="H7794" s="1"/>
      <c r="I7794" s="1"/>
    </row>
    <row r="7795" spans="2:9">
      <c r="B7795" s="1"/>
      <c r="C7795" s="29"/>
      <c r="D7795" s="27"/>
      <c r="E7795" s="27"/>
      <c r="F7795" s="27"/>
      <c r="G7795" s="1"/>
      <c r="H7795" s="1"/>
      <c r="I7795" s="1"/>
    </row>
    <row r="7796" spans="2:9">
      <c r="B7796" s="1"/>
      <c r="C7796" s="29"/>
      <c r="D7796" s="27"/>
      <c r="E7796" s="27"/>
      <c r="F7796" s="27"/>
      <c r="G7796" s="1"/>
      <c r="H7796" s="1"/>
      <c r="I7796" s="1"/>
    </row>
    <row r="7797" spans="2:9">
      <c r="B7797" s="1"/>
      <c r="C7797" s="29"/>
      <c r="D7797" s="27"/>
      <c r="E7797" s="27"/>
      <c r="F7797" s="27"/>
      <c r="G7797" s="1"/>
      <c r="H7797" s="1"/>
      <c r="I7797" s="1"/>
    </row>
    <row r="7798" spans="2:9">
      <c r="B7798" s="1"/>
      <c r="C7798" s="29"/>
      <c r="D7798" s="27"/>
      <c r="E7798" s="27"/>
      <c r="F7798" s="27"/>
      <c r="G7798" s="1"/>
      <c r="H7798" s="1"/>
      <c r="I7798" s="1"/>
    </row>
    <row r="7799" spans="2:9">
      <c r="B7799" s="1"/>
      <c r="C7799" s="29"/>
      <c r="D7799" s="27"/>
      <c r="E7799" s="27"/>
      <c r="F7799" s="27"/>
      <c r="G7799" s="1"/>
      <c r="H7799" s="1"/>
      <c r="I7799" s="1"/>
    </row>
    <row r="7800" spans="2:9">
      <c r="B7800" s="1"/>
      <c r="C7800" s="29"/>
      <c r="D7800" s="27"/>
      <c r="E7800" s="27"/>
      <c r="F7800" s="27"/>
      <c r="G7800" s="1"/>
      <c r="H7800" s="1"/>
      <c r="I7800" s="1"/>
    </row>
    <row r="7801" spans="2:9">
      <c r="B7801" s="1"/>
      <c r="C7801" s="29"/>
      <c r="D7801" s="27"/>
      <c r="E7801" s="27"/>
      <c r="F7801" s="27"/>
      <c r="G7801" s="1"/>
      <c r="H7801" s="1"/>
      <c r="I7801" s="1"/>
    </row>
    <row r="7802" spans="2:9">
      <c r="B7802" s="1"/>
      <c r="C7802" s="29"/>
      <c r="D7802" s="27"/>
      <c r="E7802" s="27"/>
      <c r="F7802" s="27"/>
      <c r="G7802" s="1"/>
      <c r="H7802" s="1"/>
      <c r="I7802" s="1"/>
    </row>
    <row r="7803" spans="2:9">
      <c r="B7803" s="1"/>
      <c r="C7803" s="29"/>
      <c r="D7803" s="27"/>
      <c r="E7803" s="27"/>
      <c r="F7803" s="27"/>
      <c r="G7803" s="1"/>
      <c r="H7803" s="1"/>
      <c r="I7803" s="1"/>
    </row>
    <row r="7804" spans="2:9">
      <c r="B7804" s="1"/>
      <c r="C7804" s="29"/>
      <c r="D7804" s="27"/>
      <c r="E7804" s="27"/>
      <c r="F7804" s="27"/>
      <c r="G7804" s="1"/>
      <c r="H7804" s="1"/>
      <c r="I7804" s="1"/>
    </row>
    <row r="7805" spans="2:9">
      <c r="B7805" s="1"/>
      <c r="C7805" s="29"/>
      <c r="D7805" s="27"/>
      <c r="E7805" s="27"/>
      <c r="F7805" s="27"/>
      <c r="G7805" s="1"/>
      <c r="H7805" s="1"/>
      <c r="I7805" s="1"/>
    </row>
    <row r="7806" spans="2:9">
      <c r="B7806" s="1"/>
      <c r="C7806" s="29"/>
      <c r="D7806" s="27"/>
      <c r="E7806" s="27"/>
      <c r="F7806" s="27"/>
      <c r="G7806" s="1"/>
      <c r="H7806" s="1"/>
      <c r="I7806" s="1"/>
    </row>
    <row r="7807" spans="2:9">
      <c r="B7807" s="1"/>
      <c r="C7807" s="29"/>
      <c r="D7807" s="27"/>
      <c r="E7807" s="27"/>
      <c r="F7807" s="27"/>
      <c r="G7807" s="1"/>
      <c r="H7807" s="1"/>
      <c r="I7807" s="1"/>
    </row>
    <row r="7808" spans="2:9">
      <c r="B7808" s="1"/>
      <c r="C7808" s="29"/>
      <c r="D7808" s="27"/>
      <c r="E7808" s="27"/>
      <c r="F7808" s="27"/>
      <c r="G7808" s="1"/>
      <c r="H7808" s="1"/>
      <c r="I7808" s="1"/>
    </row>
    <row r="7809" spans="2:9">
      <c r="B7809" s="1"/>
      <c r="C7809" s="29"/>
      <c r="D7809" s="27"/>
      <c r="E7809" s="27"/>
      <c r="F7809" s="27"/>
      <c r="G7809" s="1"/>
      <c r="H7809" s="1"/>
      <c r="I7809" s="1"/>
    </row>
    <row r="7810" spans="2:9">
      <c r="B7810" s="1"/>
      <c r="C7810" s="29"/>
      <c r="D7810" s="27"/>
      <c r="E7810" s="27"/>
      <c r="F7810" s="27"/>
      <c r="G7810" s="1"/>
      <c r="H7810" s="1"/>
      <c r="I7810" s="1"/>
    </row>
    <row r="7811" spans="2:9">
      <c r="B7811" s="1"/>
      <c r="C7811" s="29"/>
      <c r="D7811" s="27"/>
      <c r="E7811" s="27"/>
      <c r="F7811" s="27"/>
      <c r="G7811" s="1"/>
      <c r="H7811" s="1"/>
      <c r="I7811" s="1"/>
    </row>
    <row r="7812" spans="2:9">
      <c r="B7812" s="1"/>
      <c r="C7812" s="29"/>
      <c r="D7812" s="27"/>
      <c r="E7812" s="27"/>
      <c r="F7812" s="27"/>
      <c r="G7812" s="1"/>
      <c r="H7812" s="1"/>
      <c r="I7812" s="1"/>
    </row>
    <row r="7813" spans="2:9">
      <c r="B7813" s="1"/>
      <c r="C7813" s="29"/>
      <c r="D7813" s="27"/>
      <c r="E7813" s="27"/>
      <c r="F7813" s="27"/>
      <c r="G7813" s="1"/>
      <c r="H7813" s="1"/>
      <c r="I7813" s="1"/>
    </row>
    <row r="7814" spans="2:9">
      <c r="B7814" s="1"/>
      <c r="C7814" s="29"/>
      <c r="D7814" s="27"/>
      <c r="E7814" s="27"/>
      <c r="F7814" s="27"/>
      <c r="G7814" s="1"/>
      <c r="H7814" s="1"/>
      <c r="I7814" s="1"/>
    </row>
    <row r="7815" spans="2:9">
      <c r="B7815" s="1"/>
      <c r="C7815" s="29"/>
      <c r="D7815" s="27"/>
      <c r="E7815" s="27"/>
      <c r="F7815" s="27"/>
      <c r="G7815" s="1"/>
      <c r="H7815" s="1"/>
      <c r="I7815" s="1"/>
    </row>
    <row r="7816" spans="2:9">
      <c r="B7816" s="1"/>
      <c r="C7816" s="29"/>
      <c r="D7816" s="27"/>
      <c r="E7816" s="27"/>
      <c r="F7816" s="27"/>
      <c r="G7816" s="1"/>
      <c r="H7816" s="1"/>
      <c r="I7816" s="1"/>
    </row>
    <row r="7817" spans="2:9">
      <c r="B7817" s="1"/>
      <c r="C7817" s="29"/>
      <c r="D7817" s="27"/>
      <c r="E7817" s="27"/>
      <c r="F7817" s="27"/>
      <c r="G7817" s="1"/>
      <c r="H7817" s="1"/>
      <c r="I7817" s="1"/>
    </row>
    <row r="7818" spans="2:9">
      <c r="B7818" s="1"/>
      <c r="C7818" s="29"/>
      <c r="D7818" s="27"/>
      <c r="E7818" s="27"/>
      <c r="F7818" s="27"/>
      <c r="G7818" s="1"/>
      <c r="H7818" s="1"/>
      <c r="I7818" s="1"/>
    </row>
    <row r="7819" spans="2:9">
      <c r="B7819" s="1"/>
      <c r="C7819" s="29"/>
      <c r="D7819" s="27"/>
      <c r="E7819" s="27"/>
      <c r="F7819" s="27"/>
      <c r="G7819" s="1"/>
      <c r="H7819" s="1"/>
      <c r="I7819" s="1"/>
    </row>
    <row r="7820" spans="2:9">
      <c r="B7820" s="1"/>
      <c r="C7820" s="29"/>
      <c r="D7820" s="27"/>
      <c r="E7820" s="27"/>
      <c r="F7820" s="27"/>
      <c r="G7820" s="1"/>
      <c r="H7820" s="1"/>
      <c r="I7820" s="1"/>
    </row>
    <row r="7821" spans="2:9">
      <c r="B7821" s="1"/>
      <c r="C7821" s="29"/>
      <c r="D7821" s="27"/>
      <c r="E7821" s="27"/>
      <c r="F7821" s="27"/>
      <c r="G7821" s="1"/>
      <c r="H7821" s="1"/>
      <c r="I7821" s="1"/>
    </row>
    <row r="7822" spans="2:9">
      <c r="B7822" s="1"/>
      <c r="C7822" s="29"/>
      <c r="D7822" s="27"/>
      <c r="E7822" s="27"/>
      <c r="F7822" s="27"/>
      <c r="G7822" s="1"/>
      <c r="H7822" s="1"/>
      <c r="I7822" s="1"/>
    </row>
    <row r="7823" spans="2:9">
      <c r="B7823" s="1"/>
      <c r="C7823" s="29"/>
      <c r="D7823" s="27"/>
      <c r="E7823" s="27"/>
      <c r="F7823" s="27"/>
      <c r="G7823" s="1"/>
      <c r="H7823" s="1"/>
      <c r="I7823" s="1"/>
    </row>
    <row r="7824" spans="2:9">
      <c r="B7824" s="1"/>
      <c r="C7824" s="29"/>
      <c r="D7824" s="27"/>
      <c r="E7824" s="27"/>
      <c r="F7824" s="27"/>
      <c r="G7824" s="1"/>
      <c r="H7824" s="1"/>
      <c r="I7824" s="1"/>
    </row>
    <row r="7825" spans="2:9">
      <c r="B7825" s="1"/>
      <c r="C7825" s="29"/>
      <c r="D7825" s="27"/>
      <c r="E7825" s="27"/>
      <c r="F7825" s="27"/>
      <c r="G7825" s="1"/>
      <c r="H7825" s="1"/>
      <c r="I7825" s="1"/>
    </row>
    <row r="7826" spans="2:9">
      <c r="B7826" s="1"/>
      <c r="C7826" s="29"/>
      <c r="D7826" s="27"/>
      <c r="E7826" s="27"/>
      <c r="F7826" s="27"/>
      <c r="G7826" s="1"/>
      <c r="H7826" s="1"/>
      <c r="I7826" s="1"/>
    </row>
    <row r="7827" spans="2:9">
      <c r="B7827" s="1"/>
      <c r="C7827" s="29"/>
      <c r="D7827" s="27"/>
      <c r="E7827" s="27"/>
      <c r="F7827" s="27"/>
      <c r="G7827" s="1"/>
      <c r="H7827" s="1"/>
      <c r="I7827" s="1"/>
    </row>
    <row r="7828" spans="2:9">
      <c r="B7828" s="1"/>
      <c r="C7828" s="29"/>
      <c r="D7828" s="27"/>
      <c r="E7828" s="27"/>
      <c r="F7828" s="27"/>
      <c r="G7828" s="1"/>
      <c r="H7828" s="1"/>
      <c r="I7828" s="1"/>
    </row>
    <row r="7829" spans="2:9">
      <c r="B7829" s="1"/>
      <c r="C7829" s="29"/>
      <c r="D7829" s="27"/>
      <c r="E7829" s="27"/>
      <c r="F7829" s="27"/>
      <c r="G7829" s="1"/>
      <c r="H7829" s="1"/>
      <c r="I7829" s="1"/>
    </row>
    <row r="7830" spans="2:9">
      <c r="B7830" s="1"/>
      <c r="C7830" s="29"/>
      <c r="D7830" s="27"/>
      <c r="E7830" s="27"/>
      <c r="F7830" s="27"/>
      <c r="G7830" s="1"/>
      <c r="H7830" s="1"/>
      <c r="I7830" s="1"/>
    </row>
    <row r="7831" spans="2:9">
      <c r="B7831" s="1"/>
      <c r="C7831" s="29"/>
      <c r="D7831" s="27"/>
      <c r="E7831" s="27"/>
      <c r="F7831" s="27"/>
      <c r="G7831" s="1"/>
      <c r="H7831" s="1"/>
      <c r="I7831" s="1"/>
    </row>
    <row r="7832" spans="2:9">
      <c r="B7832" s="1"/>
      <c r="C7832" s="29"/>
      <c r="D7832" s="27"/>
      <c r="E7832" s="27"/>
      <c r="F7832" s="27"/>
      <c r="G7832" s="1"/>
      <c r="H7832" s="1"/>
      <c r="I7832" s="1"/>
    </row>
    <row r="7833" spans="2:9">
      <c r="B7833" s="1"/>
      <c r="C7833" s="29"/>
      <c r="D7833" s="27"/>
      <c r="E7833" s="27"/>
      <c r="F7833" s="27"/>
      <c r="G7833" s="1"/>
      <c r="H7833" s="1"/>
      <c r="I7833" s="1"/>
    </row>
    <row r="7834" spans="2:9">
      <c r="B7834" s="1"/>
      <c r="C7834" s="29"/>
      <c r="D7834" s="27"/>
      <c r="E7834" s="27"/>
      <c r="F7834" s="27"/>
      <c r="G7834" s="1"/>
      <c r="H7834" s="1"/>
      <c r="I7834" s="1"/>
    </row>
    <row r="7835" spans="2:9">
      <c r="B7835" s="1"/>
      <c r="C7835" s="29"/>
      <c r="D7835" s="27"/>
      <c r="E7835" s="27"/>
      <c r="F7835" s="27"/>
      <c r="G7835" s="1"/>
      <c r="H7835" s="1"/>
      <c r="I7835" s="1"/>
    </row>
    <row r="7836" spans="2:9">
      <c r="B7836" s="1"/>
      <c r="C7836" s="29"/>
      <c r="D7836" s="27"/>
      <c r="E7836" s="27"/>
      <c r="F7836" s="27"/>
      <c r="G7836" s="1"/>
      <c r="H7836" s="1"/>
      <c r="I7836" s="1"/>
    </row>
    <row r="7837" spans="2:9">
      <c r="B7837" s="1"/>
      <c r="C7837" s="29"/>
      <c r="D7837" s="27"/>
      <c r="E7837" s="27"/>
      <c r="F7837" s="27"/>
      <c r="G7837" s="1"/>
      <c r="H7837" s="1"/>
      <c r="I7837" s="1"/>
    </row>
    <row r="7838" spans="2:9">
      <c r="B7838" s="1"/>
      <c r="C7838" s="29"/>
      <c r="D7838" s="27"/>
      <c r="E7838" s="27"/>
      <c r="F7838" s="27"/>
      <c r="G7838" s="1"/>
      <c r="H7838" s="1"/>
      <c r="I7838" s="1"/>
    </row>
    <row r="7839" spans="2:9">
      <c r="B7839" s="1"/>
      <c r="C7839" s="29"/>
      <c r="D7839" s="27"/>
      <c r="E7839" s="27"/>
      <c r="F7839" s="27"/>
      <c r="G7839" s="1"/>
      <c r="H7839" s="1"/>
      <c r="I7839" s="1"/>
    </row>
    <row r="7840" spans="2:9">
      <c r="B7840" s="1"/>
      <c r="C7840" s="29"/>
      <c r="D7840" s="27"/>
      <c r="E7840" s="27"/>
      <c r="F7840" s="27"/>
      <c r="G7840" s="1"/>
      <c r="H7840" s="1"/>
      <c r="I7840" s="1"/>
    </row>
    <row r="7841" spans="2:9">
      <c r="B7841" s="1"/>
      <c r="C7841" s="29"/>
      <c r="D7841" s="27"/>
      <c r="E7841" s="27"/>
      <c r="F7841" s="27"/>
      <c r="G7841" s="1"/>
      <c r="H7841" s="1"/>
      <c r="I7841" s="1"/>
    </row>
    <row r="7842" spans="2:9">
      <c r="B7842" s="1"/>
      <c r="C7842" s="29"/>
      <c r="D7842" s="27"/>
      <c r="E7842" s="27"/>
      <c r="F7842" s="27"/>
      <c r="G7842" s="1"/>
      <c r="H7842" s="1"/>
      <c r="I7842" s="1"/>
    </row>
    <row r="7843" spans="2:9">
      <c r="B7843" s="1"/>
      <c r="C7843" s="29"/>
      <c r="D7843" s="27"/>
      <c r="E7843" s="27"/>
      <c r="F7843" s="27"/>
      <c r="G7843" s="1"/>
      <c r="H7843" s="1"/>
      <c r="I7843" s="1"/>
    </row>
    <row r="7844" spans="2:9">
      <c r="B7844" s="1"/>
      <c r="C7844" s="29"/>
      <c r="D7844" s="27"/>
      <c r="E7844" s="27"/>
      <c r="F7844" s="27"/>
      <c r="G7844" s="1"/>
      <c r="H7844" s="1"/>
      <c r="I7844" s="1"/>
    </row>
    <row r="7845" spans="2:9">
      <c r="B7845" s="1"/>
      <c r="C7845" s="29"/>
      <c r="D7845" s="27"/>
      <c r="E7845" s="27"/>
      <c r="F7845" s="27"/>
      <c r="G7845" s="1"/>
      <c r="H7845" s="1"/>
      <c r="I7845" s="1"/>
    </row>
    <row r="7846" spans="2:9">
      <c r="B7846" s="1"/>
      <c r="C7846" s="29"/>
      <c r="D7846" s="27"/>
      <c r="E7846" s="27"/>
      <c r="F7846" s="27"/>
      <c r="G7846" s="1"/>
      <c r="H7846" s="1"/>
      <c r="I7846" s="1"/>
    </row>
    <row r="7847" spans="2:9">
      <c r="B7847" s="1"/>
      <c r="C7847" s="29"/>
      <c r="D7847" s="27"/>
      <c r="E7847" s="27"/>
      <c r="F7847" s="27"/>
      <c r="G7847" s="1"/>
      <c r="H7847" s="1"/>
      <c r="I7847" s="1"/>
    </row>
    <row r="7848" spans="2:9">
      <c r="B7848" s="1"/>
      <c r="C7848" s="29"/>
      <c r="D7848" s="27"/>
      <c r="E7848" s="27"/>
      <c r="F7848" s="27"/>
      <c r="G7848" s="1"/>
      <c r="H7848" s="1"/>
      <c r="I7848" s="1"/>
    </row>
    <row r="7849" spans="2:9">
      <c r="B7849" s="1"/>
      <c r="C7849" s="29"/>
      <c r="D7849" s="27"/>
      <c r="E7849" s="27"/>
      <c r="F7849" s="27"/>
      <c r="G7849" s="1"/>
      <c r="H7849" s="1"/>
      <c r="I7849" s="1"/>
    </row>
    <row r="7850" spans="2:9">
      <c r="B7850" s="1"/>
      <c r="C7850" s="29"/>
      <c r="D7850" s="27"/>
      <c r="E7850" s="27"/>
      <c r="F7850" s="27"/>
      <c r="G7850" s="1"/>
      <c r="H7850" s="1"/>
      <c r="I7850" s="1"/>
    </row>
    <row r="7851" spans="2:9">
      <c r="B7851" s="1"/>
      <c r="C7851" s="29"/>
      <c r="D7851" s="27"/>
      <c r="E7851" s="27"/>
      <c r="F7851" s="27"/>
      <c r="G7851" s="1"/>
      <c r="H7851" s="1"/>
      <c r="I7851" s="1"/>
    </row>
    <row r="7852" spans="2:9">
      <c r="B7852" s="1"/>
      <c r="C7852" s="29"/>
      <c r="D7852" s="27"/>
      <c r="E7852" s="27"/>
      <c r="F7852" s="27"/>
      <c r="G7852" s="1"/>
      <c r="H7852" s="1"/>
      <c r="I7852" s="1"/>
    </row>
    <row r="7853" spans="2:9">
      <c r="B7853" s="1"/>
      <c r="C7853" s="29"/>
      <c r="D7853" s="27"/>
      <c r="E7853" s="27"/>
      <c r="F7853" s="27"/>
      <c r="G7853" s="1"/>
      <c r="H7853" s="1"/>
      <c r="I7853" s="1"/>
    </row>
    <row r="7854" spans="2:9">
      <c r="B7854" s="1"/>
      <c r="C7854" s="29"/>
      <c r="D7854" s="27"/>
      <c r="E7854" s="27"/>
      <c r="F7854" s="27"/>
      <c r="G7854" s="1"/>
      <c r="H7854" s="1"/>
      <c r="I7854" s="1"/>
    </row>
    <row r="7855" spans="2:9">
      <c r="B7855" s="1"/>
      <c r="C7855" s="29"/>
      <c r="D7855" s="27"/>
      <c r="E7855" s="27"/>
      <c r="F7855" s="27"/>
      <c r="G7855" s="1"/>
      <c r="H7855" s="1"/>
      <c r="I7855" s="1"/>
    </row>
    <row r="7856" spans="2:9">
      <c r="B7856" s="1"/>
      <c r="C7856" s="29"/>
      <c r="D7856" s="27"/>
      <c r="E7856" s="27"/>
      <c r="F7856" s="27"/>
      <c r="G7856" s="1"/>
      <c r="H7856" s="1"/>
      <c r="I7856" s="1"/>
    </row>
    <row r="7857" spans="2:9">
      <c r="B7857" s="1"/>
      <c r="C7857" s="29"/>
      <c r="D7857" s="27"/>
      <c r="E7857" s="27"/>
      <c r="F7857" s="27"/>
      <c r="G7857" s="1"/>
      <c r="H7857" s="1"/>
      <c r="I7857" s="1"/>
    </row>
    <row r="7858" spans="2:9">
      <c r="B7858" s="1"/>
      <c r="C7858" s="29"/>
      <c r="D7858" s="27"/>
      <c r="E7858" s="27"/>
      <c r="F7858" s="27"/>
      <c r="G7858" s="1"/>
      <c r="H7858" s="1"/>
      <c r="I7858" s="1"/>
    </row>
    <row r="7859" spans="2:9">
      <c r="B7859" s="1"/>
      <c r="C7859" s="29"/>
      <c r="D7859" s="27"/>
      <c r="E7859" s="27"/>
      <c r="F7859" s="27"/>
      <c r="G7859" s="1"/>
      <c r="H7859" s="1"/>
      <c r="I7859" s="1"/>
    </row>
    <row r="7860" spans="2:9">
      <c r="B7860" s="1"/>
      <c r="C7860" s="29"/>
      <c r="D7860" s="27"/>
      <c r="E7860" s="27"/>
      <c r="F7860" s="27"/>
      <c r="G7860" s="1"/>
      <c r="H7860" s="1"/>
      <c r="I7860" s="1"/>
    </row>
    <row r="7861" spans="2:9">
      <c r="B7861" s="1"/>
      <c r="C7861" s="29"/>
      <c r="D7861" s="27"/>
      <c r="E7861" s="27"/>
      <c r="F7861" s="27"/>
      <c r="G7861" s="1"/>
      <c r="H7861" s="1"/>
      <c r="I7861" s="1"/>
    </row>
    <row r="7862" spans="2:9">
      <c r="B7862" s="1"/>
      <c r="C7862" s="29"/>
      <c r="D7862" s="27"/>
      <c r="E7862" s="27"/>
      <c r="F7862" s="27"/>
      <c r="G7862" s="1"/>
      <c r="H7862" s="1"/>
      <c r="I7862" s="1"/>
    </row>
    <row r="7863" spans="2:9">
      <c r="B7863" s="1"/>
      <c r="C7863" s="29"/>
      <c r="D7863" s="27"/>
      <c r="E7863" s="27"/>
      <c r="F7863" s="27"/>
      <c r="G7863" s="1"/>
      <c r="H7863" s="1"/>
      <c r="I7863" s="1"/>
    </row>
    <row r="7864" spans="2:9">
      <c r="B7864" s="1"/>
      <c r="C7864" s="29"/>
      <c r="D7864" s="27"/>
      <c r="E7864" s="27"/>
      <c r="F7864" s="27"/>
      <c r="G7864" s="1"/>
      <c r="H7864" s="1"/>
      <c r="I7864" s="1"/>
    </row>
    <row r="7865" spans="2:9">
      <c r="B7865" s="1"/>
      <c r="C7865" s="29"/>
      <c r="D7865" s="27"/>
      <c r="E7865" s="27"/>
      <c r="F7865" s="27"/>
      <c r="G7865" s="1"/>
      <c r="H7865" s="1"/>
      <c r="I7865" s="1"/>
    </row>
    <row r="7866" spans="2:9">
      <c r="B7866" s="1"/>
      <c r="C7866" s="29"/>
      <c r="D7866" s="27"/>
      <c r="E7866" s="27"/>
      <c r="F7866" s="27"/>
      <c r="G7866" s="1"/>
      <c r="H7866" s="1"/>
      <c r="I7866" s="1"/>
    </row>
    <row r="7867" spans="2:9">
      <c r="B7867" s="1"/>
      <c r="C7867" s="29"/>
      <c r="D7867" s="27"/>
      <c r="E7867" s="27"/>
      <c r="F7867" s="27"/>
      <c r="G7867" s="1"/>
      <c r="H7867" s="1"/>
      <c r="I7867" s="1"/>
    </row>
    <row r="7868" spans="2:9">
      <c r="B7868" s="1"/>
      <c r="C7868" s="29"/>
      <c r="D7868" s="27"/>
      <c r="E7868" s="27"/>
      <c r="F7868" s="27"/>
      <c r="G7868" s="1"/>
      <c r="H7868" s="1"/>
      <c r="I7868" s="1"/>
    </row>
    <row r="7869" spans="2:9">
      <c r="B7869" s="1"/>
      <c r="C7869" s="29"/>
      <c r="D7869" s="27"/>
      <c r="E7869" s="27"/>
      <c r="F7869" s="27"/>
      <c r="G7869" s="1"/>
      <c r="H7869" s="1"/>
      <c r="I7869" s="1"/>
    </row>
    <row r="7870" spans="2:9">
      <c r="B7870" s="1"/>
      <c r="C7870" s="29"/>
      <c r="D7870" s="27"/>
      <c r="E7870" s="27"/>
      <c r="F7870" s="27"/>
      <c r="G7870" s="1"/>
      <c r="H7870" s="1"/>
      <c r="I7870" s="1"/>
    </row>
    <row r="7871" spans="2:9">
      <c r="B7871" s="1"/>
      <c r="C7871" s="29"/>
      <c r="D7871" s="27"/>
      <c r="E7871" s="27"/>
      <c r="F7871" s="27"/>
      <c r="G7871" s="1"/>
      <c r="H7871" s="1"/>
      <c r="I7871" s="1"/>
    </row>
    <row r="7872" spans="2:9">
      <c r="B7872" s="1"/>
      <c r="C7872" s="29"/>
      <c r="D7872" s="27"/>
      <c r="E7872" s="27"/>
      <c r="F7872" s="27"/>
      <c r="G7872" s="1"/>
      <c r="H7872" s="1"/>
      <c r="I7872" s="1"/>
    </row>
    <row r="7873" spans="2:9">
      <c r="B7873" s="1"/>
      <c r="C7873" s="29"/>
      <c r="D7873" s="27"/>
      <c r="E7873" s="27"/>
      <c r="F7873" s="27"/>
      <c r="G7873" s="1"/>
      <c r="H7873" s="1"/>
      <c r="I7873" s="1"/>
    </row>
    <row r="7874" spans="2:9">
      <c r="B7874" s="1"/>
      <c r="C7874" s="29"/>
      <c r="D7874" s="27"/>
      <c r="E7874" s="27"/>
      <c r="F7874" s="27"/>
      <c r="G7874" s="1"/>
      <c r="H7874" s="1"/>
      <c r="I7874" s="1"/>
    </row>
    <row r="7875" spans="2:9">
      <c r="B7875" s="1"/>
      <c r="C7875" s="29"/>
      <c r="D7875" s="27"/>
      <c r="E7875" s="27"/>
      <c r="F7875" s="27"/>
      <c r="G7875" s="1"/>
      <c r="H7875" s="1"/>
      <c r="I7875" s="1"/>
    </row>
    <row r="7876" spans="2:9">
      <c r="B7876" s="1"/>
      <c r="C7876" s="29"/>
      <c r="D7876" s="27"/>
      <c r="E7876" s="27"/>
      <c r="F7876" s="27"/>
      <c r="G7876" s="1"/>
      <c r="H7876" s="1"/>
      <c r="I7876" s="1"/>
    </row>
    <row r="7877" spans="2:9">
      <c r="B7877" s="1"/>
      <c r="C7877" s="29"/>
      <c r="D7877" s="27"/>
      <c r="E7877" s="27"/>
      <c r="F7877" s="27"/>
      <c r="G7877" s="1"/>
      <c r="H7877" s="1"/>
      <c r="I7877" s="1"/>
    </row>
    <row r="7878" spans="2:9">
      <c r="B7878" s="1"/>
      <c r="C7878" s="29"/>
      <c r="D7878" s="27"/>
      <c r="E7878" s="27"/>
      <c r="F7878" s="27"/>
      <c r="G7878" s="1"/>
      <c r="H7878" s="1"/>
      <c r="I7878" s="1"/>
    </row>
    <row r="7879" spans="2:9">
      <c r="B7879" s="1"/>
      <c r="C7879" s="29"/>
      <c r="D7879" s="27"/>
      <c r="E7879" s="27"/>
      <c r="F7879" s="27"/>
      <c r="G7879" s="1"/>
      <c r="H7879" s="1"/>
      <c r="I7879" s="1"/>
    </row>
    <row r="7880" spans="2:9">
      <c r="B7880" s="1"/>
      <c r="C7880" s="29"/>
      <c r="D7880" s="27"/>
      <c r="E7880" s="27"/>
      <c r="F7880" s="27"/>
      <c r="G7880" s="1"/>
      <c r="H7880" s="1"/>
      <c r="I7880" s="1"/>
    </row>
    <row r="7881" spans="2:9">
      <c r="B7881" s="1"/>
      <c r="C7881" s="29"/>
      <c r="D7881" s="27"/>
      <c r="E7881" s="27"/>
      <c r="F7881" s="27"/>
      <c r="G7881" s="1"/>
      <c r="H7881" s="1"/>
      <c r="I7881" s="1"/>
    </row>
    <row r="7882" spans="2:9">
      <c r="B7882" s="1"/>
      <c r="C7882" s="29"/>
      <c r="D7882" s="27"/>
      <c r="E7882" s="27"/>
      <c r="F7882" s="27"/>
      <c r="G7882" s="1"/>
      <c r="H7882" s="1"/>
      <c r="I7882" s="1"/>
    </row>
    <row r="7883" spans="2:9">
      <c r="B7883" s="1"/>
      <c r="C7883" s="29"/>
      <c r="D7883" s="27"/>
      <c r="E7883" s="27"/>
      <c r="F7883" s="27"/>
      <c r="G7883" s="1"/>
      <c r="H7883" s="1"/>
      <c r="I7883" s="1"/>
    </row>
    <row r="7884" spans="2:9">
      <c r="B7884" s="1"/>
      <c r="C7884" s="29"/>
      <c r="D7884" s="27"/>
      <c r="E7884" s="27"/>
      <c r="F7884" s="27"/>
      <c r="G7884" s="1"/>
      <c r="H7884" s="1"/>
      <c r="I7884" s="1"/>
    </row>
    <row r="7885" spans="2:9">
      <c r="B7885" s="1"/>
      <c r="C7885" s="29"/>
      <c r="D7885" s="27"/>
      <c r="E7885" s="27"/>
      <c r="F7885" s="27"/>
      <c r="G7885" s="1"/>
      <c r="H7885" s="1"/>
      <c r="I7885" s="1"/>
    </row>
    <row r="7886" spans="2:9">
      <c r="B7886" s="1"/>
      <c r="C7886" s="29"/>
      <c r="D7886" s="27"/>
      <c r="E7886" s="27"/>
      <c r="F7886" s="27"/>
      <c r="G7886" s="1"/>
      <c r="H7886" s="1"/>
      <c r="I7886" s="1"/>
    </row>
    <row r="7887" spans="2:9">
      <c r="B7887" s="1"/>
      <c r="C7887" s="29"/>
      <c r="D7887" s="27"/>
      <c r="E7887" s="27"/>
      <c r="F7887" s="27"/>
      <c r="G7887" s="1"/>
      <c r="H7887" s="1"/>
      <c r="I7887" s="1"/>
    </row>
    <row r="7888" spans="2:9">
      <c r="B7888" s="1"/>
      <c r="C7888" s="29"/>
      <c r="D7888" s="27"/>
      <c r="E7888" s="27"/>
      <c r="F7888" s="27"/>
      <c r="G7888" s="1"/>
      <c r="H7888" s="1"/>
      <c r="I7888" s="1"/>
    </row>
    <row r="7889" spans="2:9">
      <c r="B7889" s="1"/>
      <c r="C7889" s="29"/>
      <c r="D7889" s="27"/>
      <c r="E7889" s="27"/>
      <c r="F7889" s="27"/>
      <c r="G7889" s="1"/>
      <c r="H7889" s="1"/>
      <c r="I7889" s="1"/>
    </row>
    <row r="7890" spans="2:9">
      <c r="B7890" s="1"/>
      <c r="C7890" s="29"/>
      <c r="D7890" s="27"/>
      <c r="E7890" s="27"/>
      <c r="F7890" s="27"/>
      <c r="G7890" s="1"/>
      <c r="H7890" s="1"/>
      <c r="I7890" s="1"/>
    </row>
    <row r="7891" spans="2:9">
      <c r="B7891" s="1"/>
      <c r="C7891" s="29"/>
      <c r="D7891" s="27"/>
      <c r="E7891" s="27"/>
      <c r="F7891" s="27"/>
      <c r="G7891" s="1"/>
      <c r="H7891" s="1"/>
      <c r="I7891" s="1"/>
    </row>
    <row r="7892" spans="2:9">
      <c r="B7892" s="1"/>
      <c r="C7892" s="29"/>
      <c r="D7892" s="27"/>
      <c r="E7892" s="27"/>
      <c r="F7892" s="27"/>
      <c r="G7892" s="1"/>
      <c r="H7892" s="1"/>
      <c r="I7892" s="1"/>
    </row>
    <row r="7893" spans="2:9">
      <c r="B7893" s="1"/>
      <c r="C7893" s="29"/>
      <c r="D7893" s="27"/>
      <c r="E7893" s="27"/>
      <c r="F7893" s="27"/>
      <c r="G7893" s="1"/>
      <c r="H7893" s="1"/>
      <c r="I7893" s="1"/>
    </row>
    <row r="7894" spans="2:9">
      <c r="B7894" s="1"/>
      <c r="C7894" s="29"/>
      <c r="D7894" s="27"/>
      <c r="E7894" s="27"/>
      <c r="F7894" s="27"/>
      <c r="G7894" s="1"/>
      <c r="H7894" s="1"/>
      <c r="I7894" s="1"/>
    </row>
    <row r="7895" spans="2:9">
      <c r="B7895" s="1"/>
      <c r="C7895" s="29"/>
      <c r="D7895" s="27"/>
      <c r="E7895" s="27"/>
      <c r="F7895" s="27"/>
      <c r="G7895" s="1"/>
      <c r="H7895" s="1"/>
      <c r="I7895" s="1"/>
    </row>
    <row r="7896" spans="2:9">
      <c r="B7896" s="1"/>
      <c r="C7896" s="29"/>
      <c r="D7896" s="27"/>
      <c r="E7896" s="27"/>
      <c r="F7896" s="27"/>
      <c r="G7896" s="1"/>
      <c r="H7896" s="1"/>
      <c r="I7896" s="1"/>
    </row>
    <row r="7897" spans="2:9">
      <c r="B7897" s="1"/>
      <c r="C7897" s="29"/>
      <c r="D7897" s="27"/>
      <c r="E7897" s="27"/>
      <c r="F7897" s="27"/>
      <c r="G7897" s="1"/>
      <c r="H7897" s="1"/>
      <c r="I7897" s="1"/>
    </row>
    <row r="7898" spans="2:9">
      <c r="B7898" s="1"/>
      <c r="C7898" s="29"/>
      <c r="D7898" s="27"/>
      <c r="E7898" s="27"/>
      <c r="F7898" s="27"/>
      <c r="G7898" s="1"/>
      <c r="H7898" s="1"/>
      <c r="I7898" s="1"/>
    </row>
    <row r="7899" spans="2:9">
      <c r="B7899" s="1"/>
      <c r="C7899" s="29"/>
      <c r="D7899" s="27"/>
      <c r="E7899" s="27"/>
      <c r="F7899" s="27"/>
      <c r="G7899" s="1"/>
      <c r="H7899" s="1"/>
      <c r="I7899" s="1"/>
    </row>
    <row r="7900" spans="2:9">
      <c r="B7900" s="1"/>
      <c r="C7900" s="29"/>
      <c r="D7900" s="27"/>
      <c r="E7900" s="27"/>
      <c r="F7900" s="27"/>
      <c r="G7900" s="1"/>
      <c r="H7900" s="1"/>
      <c r="I7900" s="1"/>
    </row>
    <row r="7901" spans="2:9">
      <c r="B7901" s="1"/>
      <c r="C7901" s="29"/>
      <c r="D7901" s="27"/>
      <c r="E7901" s="27"/>
      <c r="F7901" s="27"/>
      <c r="G7901" s="1"/>
      <c r="H7901" s="1"/>
      <c r="I7901" s="1"/>
    </row>
    <row r="7902" spans="2:9">
      <c r="B7902" s="1"/>
      <c r="C7902" s="29"/>
      <c r="D7902" s="27"/>
      <c r="E7902" s="27"/>
      <c r="F7902" s="27"/>
      <c r="G7902" s="1"/>
      <c r="H7902" s="1"/>
      <c r="I7902" s="1"/>
    </row>
    <row r="7903" spans="2:9">
      <c r="B7903" s="1"/>
      <c r="C7903" s="29"/>
      <c r="D7903" s="27"/>
      <c r="E7903" s="27"/>
      <c r="F7903" s="27"/>
      <c r="G7903" s="1"/>
      <c r="H7903" s="1"/>
      <c r="I7903" s="1"/>
    </row>
    <row r="7904" spans="2:9">
      <c r="B7904" s="1"/>
      <c r="C7904" s="29"/>
      <c r="D7904" s="27"/>
      <c r="E7904" s="27"/>
      <c r="F7904" s="27"/>
      <c r="G7904" s="1"/>
      <c r="H7904" s="1"/>
      <c r="I7904" s="1"/>
    </row>
    <row r="7905" spans="2:9">
      <c r="B7905" s="1"/>
      <c r="C7905" s="29"/>
      <c r="D7905" s="27"/>
      <c r="E7905" s="27"/>
      <c r="F7905" s="27"/>
      <c r="G7905" s="1"/>
      <c r="H7905" s="1"/>
      <c r="I7905" s="1"/>
    </row>
    <row r="7906" spans="2:9">
      <c r="B7906" s="1"/>
      <c r="C7906" s="29"/>
      <c r="D7906" s="27"/>
      <c r="E7906" s="27"/>
      <c r="F7906" s="27"/>
      <c r="G7906" s="1"/>
      <c r="H7906" s="1"/>
      <c r="I7906" s="1"/>
    </row>
    <row r="7907" spans="2:9">
      <c r="B7907" s="1"/>
      <c r="C7907" s="29"/>
      <c r="D7907" s="27"/>
      <c r="E7907" s="27"/>
      <c r="F7907" s="27"/>
      <c r="G7907" s="1"/>
      <c r="H7907" s="1"/>
      <c r="I7907" s="1"/>
    </row>
    <row r="7908" spans="2:9">
      <c r="B7908" s="1"/>
      <c r="C7908" s="29"/>
      <c r="D7908" s="27"/>
      <c r="E7908" s="27"/>
      <c r="F7908" s="27"/>
      <c r="G7908" s="1"/>
      <c r="H7908" s="1"/>
      <c r="I7908" s="1"/>
    </row>
    <row r="7909" spans="2:9">
      <c r="B7909" s="1"/>
      <c r="C7909" s="29"/>
      <c r="D7909" s="27"/>
      <c r="E7909" s="27"/>
      <c r="F7909" s="27"/>
      <c r="G7909" s="1"/>
      <c r="H7909" s="1"/>
      <c r="I7909" s="1"/>
    </row>
    <row r="7910" spans="2:9">
      <c r="B7910" s="1"/>
      <c r="C7910" s="29"/>
      <c r="D7910" s="27"/>
      <c r="E7910" s="27"/>
      <c r="F7910" s="27"/>
      <c r="G7910" s="1"/>
      <c r="H7910" s="1"/>
      <c r="I7910" s="1"/>
    </row>
    <row r="7911" spans="2:9">
      <c r="B7911" s="1"/>
      <c r="C7911" s="29"/>
      <c r="D7911" s="27"/>
      <c r="E7911" s="27"/>
      <c r="F7911" s="27"/>
      <c r="G7911" s="1"/>
      <c r="H7911" s="1"/>
      <c r="I7911" s="1"/>
    </row>
    <row r="7912" spans="2:9">
      <c r="B7912" s="1"/>
      <c r="C7912" s="29"/>
      <c r="D7912" s="27"/>
      <c r="E7912" s="27"/>
      <c r="F7912" s="27"/>
      <c r="G7912" s="1"/>
      <c r="H7912" s="1"/>
      <c r="I7912" s="1"/>
    </row>
    <row r="7913" spans="2:9">
      <c r="B7913" s="1"/>
      <c r="C7913" s="29"/>
      <c r="D7913" s="27"/>
      <c r="E7913" s="27"/>
      <c r="F7913" s="27"/>
      <c r="G7913" s="1"/>
      <c r="H7913" s="1"/>
      <c r="I7913" s="1"/>
    </row>
    <row r="7914" spans="2:9">
      <c r="B7914" s="1"/>
      <c r="C7914" s="29"/>
      <c r="D7914" s="27"/>
      <c r="E7914" s="27"/>
      <c r="F7914" s="27"/>
      <c r="G7914" s="1"/>
      <c r="H7914" s="1"/>
      <c r="I7914" s="1"/>
    </row>
    <row r="7915" spans="2:9">
      <c r="B7915" s="1"/>
      <c r="C7915" s="29"/>
      <c r="D7915" s="27"/>
      <c r="E7915" s="27"/>
      <c r="F7915" s="27"/>
      <c r="G7915" s="1"/>
      <c r="H7915" s="1"/>
      <c r="I7915" s="1"/>
    </row>
    <row r="7916" spans="2:9">
      <c r="B7916" s="1"/>
      <c r="C7916" s="29"/>
      <c r="D7916" s="27"/>
      <c r="E7916" s="27"/>
      <c r="F7916" s="27"/>
      <c r="G7916" s="1"/>
      <c r="H7916" s="1"/>
      <c r="I7916" s="1"/>
    </row>
    <row r="7917" spans="2:9">
      <c r="B7917" s="1"/>
      <c r="C7917" s="29"/>
      <c r="D7917" s="27"/>
      <c r="E7917" s="27"/>
      <c r="F7917" s="27"/>
      <c r="G7917" s="1"/>
      <c r="H7917" s="1"/>
      <c r="I7917" s="1"/>
    </row>
    <row r="7918" spans="2:9">
      <c r="B7918" s="1"/>
      <c r="C7918" s="29"/>
      <c r="D7918" s="27"/>
      <c r="E7918" s="27"/>
      <c r="F7918" s="27"/>
      <c r="G7918" s="1"/>
      <c r="H7918" s="1"/>
      <c r="I7918" s="1"/>
    </row>
    <row r="7919" spans="2:9">
      <c r="B7919" s="1"/>
      <c r="C7919" s="29"/>
      <c r="D7919" s="27"/>
      <c r="E7919" s="27"/>
      <c r="F7919" s="27"/>
      <c r="G7919" s="1"/>
      <c r="H7919" s="1"/>
      <c r="I7919" s="1"/>
    </row>
    <row r="7920" spans="2:9">
      <c r="B7920" s="1"/>
      <c r="C7920" s="29"/>
      <c r="D7920" s="27"/>
      <c r="E7920" s="27"/>
      <c r="F7920" s="27"/>
      <c r="G7920" s="1"/>
      <c r="H7920" s="1"/>
      <c r="I7920" s="1"/>
    </row>
    <row r="7921" spans="2:9">
      <c r="B7921" s="1"/>
      <c r="C7921" s="29"/>
      <c r="D7921" s="27"/>
      <c r="E7921" s="27"/>
      <c r="F7921" s="27"/>
      <c r="G7921" s="1"/>
      <c r="H7921" s="1"/>
      <c r="I7921" s="1"/>
    </row>
    <row r="7922" spans="2:9">
      <c r="B7922" s="1"/>
      <c r="C7922" s="29"/>
      <c r="D7922" s="27"/>
      <c r="E7922" s="27"/>
      <c r="F7922" s="27"/>
      <c r="G7922" s="1"/>
      <c r="H7922" s="1"/>
      <c r="I7922" s="1"/>
    </row>
    <row r="7923" spans="2:9">
      <c r="B7923" s="1"/>
      <c r="C7923" s="29"/>
      <c r="D7923" s="27"/>
      <c r="E7923" s="27"/>
      <c r="F7923" s="27"/>
      <c r="G7923" s="1"/>
      <c r="H7923" s="1"/>
      <c r="I7923" s="1"/>
    </row>
    <row r="7924" spans="2:9">
      <c r="B7924" s="1"/>
      <c r="C7924" s="29"/>
      <c r="D7924" s="27"/>
      <c r="E7924" s="27"/>
      <c r="F7924" s="27"/>
      <c r="G7924" s="1"/>
      <c r="H7924" s="1"/>
      <c r="I7924" s="1"/>
    </row>
    <row r="7925" spans="2:9">
      <c r="B7925" s="1"/>
      <c r="C7925" s="29"/>
      <c r="D7925" s="27"/>
      <c r="E7925" s="27"/>
      <c r="F7925" s="27"/>
      <c r="G7925" s="1"/>
      <c r="H7925" s="1"/>
      <c r="I7925" s="1"/>
    </row>
    <row r="7926" spans="2:9">
      <c r="B7926" s="1"/>
      <c r="C7926" s="29"/>
      <c r="D7926" s="27"/>
      <c r="E7926" s="27"/>
      <c r="F7926" s="27"/>
      <c r="G7926" s="1"/>
      <c r="H7926" s="1"/>
      <c r="I7926" s="1"/>
    </row>
    <row r="7927" spans="2:9">
      <c r="B7927" s="1"/>
      <c r="C7927" s="29"/>
      <c r="D7927" s="27"/>
      <c r="E7927" s="27"/>
      <c r="F7927" s="27"/>
      <c r="G7927" s="1"/>
      <c r="H7927" s="1"/>
      <c r="I7927" s="1"/>
    </row>
    <row r="7928" spans="2:9">
      <c r="B7928" s="1"/>
      <c r="C7928" s="29"/>
      <c r="D7928" s="27"/>
      <c r="E7928" s="27"/>
      <c r="F7928" s="27"/>
      <c r="G7928" s="1"/>
      <c r="H7928" s="1"/>
      <c r="I7928" s="1"/>
    </row>
    <row r="7929" spans="2:9">
      <c r="B7929" s="1"/>
      <c r="C7929" s="29"/>
      <c r="D7929" s="27"/>
      <c r="E7929" s="27"/>
      <c r="F7929" s="27"/>
      <c r="G7929" s="1"/>
      <c r="H7929" s="1"/>
      <c r="I7929" s="1"/>
    </row>
    <row r="7930" spans="2:9">
      <c r="B7930" s="1"/>
      <c r="C7930" s="29"/>
      <c r="D7930" s="27"/>
      <c r="E7930" s="27"/>
      <c r="F7930" s="27"/>
      <c r="G7930" s="1"/>
      <c r="H7930" s="1"/>
      <c r="I7930" s="1"/>
    </row>
    <row r="7931" spans="2:9">
      <c r="B7931" s="1"/>
      <c r="C7931" s="29"/>
      <c r="D7931" s="27"/>
      <c r="E7931" s="27"/>
      <c r="F7931" s="27"/>
      <c r="G7931" s="1"/>
      <c r="H7931" s="1"/>
      <c r="I7931" s="1"/>
    </row>
    <row r="7932" spans="2:9">
      <c r="B7932" s="1"/>
      <c r="C7932" s="29"/>
      <c r="D7932" s="27"/>
      <c r="E7932" s="27"/>
      <c r="F7932" s="27"/>
      <c r="G7932" s="1"/>
      <c r="H7932" s="1"/>
      <c r="I7932" s="1"/>
    </row>
    <row r="7933" spans="2:9">
      <c r="B7933" s="1"/>
      <c r="C7933" s="29"/>
      <c r="D7933" s="27"/>
      <c r="E7933" s="27"/>
      <c r="F7933" s="27"/>
      <c r="G7933" s="1"/>
      <c r="H7933" s="1"/>
      <c r="I7933" s="1"/>
    </row>
    <row r="7934" spans="2:9">
      <c r="B7934" s="1"/>
      <c r="C7934" s="29"/>
      <c r="D7934" s="27"/>
      <c r="E7934" s="27"/>
      <c r="F7934" s="27"/>
      <c r="G7934" s="1"/>
      <c r="H7934" s="1"/>
      <c r="I7934" s="1"/>
    </row>
    <row r="7935" spans="2:9">
      <c r="B7935" s="1"/>
      <c r="C7935" s="29"/>
      <c r="D7935" s="27"/>
      <c r="E7935" s="27"/>
      <c r="F7935" s="27"/>
      <c r="G7935" s="1"/>
      <c r="H7935" s="1"/>
      <c r="I7935" s="1"/>
    </row>
    <row r="7936" spans="2:9">
      <c r="B7936" s="1"/>
      <c r="C7936" s="29"/>
      <c r="D7936" s="27"/>
      <c r="E7936" s="27"/>
      <c r="F7936" s="27"/>
      <c r="G7936" s="1"/>
      <c r="H7936" s="1"/>
      <c r="I7936" s="1"/>
    </row>
    <row r="7937" spans="2:9">
      <c r="B7937" s="1"/>
      <c r="C7937" s="29"/>
      <c r="D7937" s="27"/>
      <c r="E7937" s="27"/>
      <c r="F7937" s="27"/>
      <c r="G7937" s="1"/>
      <c r="H7937" s="1"/>
      <c r="I7937" s="1"/>
    </row>
    <row r="7938" spans="2:9">
      <c r="B7938" s="1"/>
      <c r="C7938" s="29"/>
      <c r="D7938" s="27"/>
      <c r="E7938" s="27"/>
      <c r="F7938" s="27"/>
      <c r="G7938" s="1"/>
      <c r="H7938" s="1"/>
      <c r="I7938" s="1"/>
    </row>
    <row r="7939" spans="2:9">
      <c r="B7939" s="1"/>
      <c r="C7939" s="29"/>
      <c r="D7939" s="27"/>
      <c r="E7939" s="27"/>
      <c r="F7939" s="27"/>
      <c r="G7939" s="1"/>
      <c r="H7939" s="1"/>
      <c r="I7939" s="1"/>
    </row>
    <row r="7940" spans="2:9">
      <c r="B7940" s="1"/>
      <c r="C7940" s="29"/>
      <c r="D7940" s="27"/>
      <c r="E7940" s="27"/>
      <c r="F7940" s="27"/>
      <c r="G7940" s="1"/>
      <c r="H7940" s="1"/>
      <c r="I7940" s="1"/>
    </row>
    <row r="7941" spans="2:9">
      <c r="B7941" s="1"/>
      <c r="C7941" s="29"/>
      <c r="D7941" s="27"/>
      <c r="E7941" s="27"/>
      <c r="F7941" s="27"/>
      <c r="G7941" s="1"/>
      <c r="H7941" s="1"/>
      <c r="I7941" s="1"/>
    </row>
    <row r="7942" spans="2:9">
      <c r="B7942" s="1"/>
      <c r="C7942" s="29"/>
      <c r="D7942" s="27"/>
      <c r="E7942" s="27"/>
      <c r="F7942" s="27"/>
      <c r="G7942" s="1"/>
      <c r="H7942" s="1"/>
      <c r="I7942" s="1"/>
    </row>
    <row r="7943" spans="2:9">
      <c r="B7943" s="1"/>
      <c r="C7943" s="29"/>
      <c r="D7943" s="27"/>
      <c r="E7943" s="27"/>
      <c r="F7943" s="27"/>
      <c r="G7943" s="1"/>
      <c r="H7943" s="1"/>
      <c r="I7943" s="1"/>
    </row>
    <row r="7944" spans="2:9">
      <c r="B7944" s="1"/>
      <c r="C7944" s="29"/>
      <c r="D7944" s="27"/>
      <c r="E7944" s="27"/>
      <c r="F7944" s="27"/>
      <c r="G7944" s="1"/>
      <c r="H7944" s="1"/>
      <c r="I7944" s="1"/>
    </row>
    <row r="7945" spans="2:9">
      <c r="B7945" s="1"/>
      <c r="C7945" s="29"/>
      <c r="D7945" s="27"/>
      <c r="E7945" s="27"/>
      <c r="F7945" s="27"/>
      <c r="G7945" s="1"/>
      <c r="H7945" s="1"/>
      <c r="I7945" s="1"/>
    </row>
    <row r="7946" spans="2:9">
      <c r="B7946" s="1"/>
      <c r="C7946" s="29"/>
      <c r="D7946" s="27"/>
      <c r="E7946" s="27"/>
      <c r="F7946" s="27"/>
      <c r="G7946" s="1"/>
      <c r="H7946" s="1"/>
      <c r="I7946" s="1"/>
    </row>
    <row r="7947" spans="2:9">
      <c r="B7947" s="1"/>
      <c r="C7947" s="29"/>
      <c r="D7947" s="27"/>
      <c r="E7947" s="27"/>
      <c r="F7947" s="27"/>
      <c r="G7947" s="1"/>
      <c r="H7947" s="1"/>
      <c r="I7947" s="1"/>
    </row>
    <row r="7948" spans="2:9">
      <c r="B7948" s="1"/>
      <c r="C7948" s="29"/>
      <c r="D7948" s="27"/>
      <c r="E7948" s="27"/>
      <c r="F7948" s="27"/>
      <c r="G7948" s="1"/>
      <c r="H7948" s="1"/>
      <c r="I7948" s="1"/>
    </row>
    <row r="7949" spans="2:9">
      <c r="B7949" s="1"/>
      <c r="C7949" s="29"/>
      <c r="D7949" s="27"/>
      <c r="E7949" s="27"/>
      <c r="F7949" s="27"/>
      <c r="G7949" s="1"/>
      <c r="H7949" s="1"/>
      <c r="I7949" s="1"/>
    </row>
    <row r="7950" spans="2:9">
      <c r="B7950" s="1"/>
      <c r="C7950" s="29"/>
      <c r="D7950" s="27"/>
      <c r="E7950" s="27"/>
      <c r="F7950" s="27"/>
      <c r="G7950" s="1"/>
      <c r="H7950" s="1"/>
      <c r="I7950" s="1"/>
    </row>
    <row r="7951" spans="2:9">
      <c r="B7951" s="1"/>
      <c r="C7951" s="29"/>
      <c r="D7951" s="27"/>
      <c r="E7951" s="27"/>
      <c r="F7951" s="27"/>
      <c r="G7951" s="1"/>
      <c r="H7951" s="1"/>
      <c r="I7951" s="1"/>
    </row>
    <row r="7952" spans="2:9">
      <c r="B7952" s="1"/>
      <c r="C7952" s="29"/>
      <c r="D7952" s="27"/>
      <c r="E7952" s="27"/>
      <c r="F7952" s="27"/>
      <c r="G7952" s="1"/>
      <c r="H7952" s="1"/>
      <c r="I7952" s="1"/>
    </row>
    <row r="7953" spans="2:9">
      <c r="B7953" s="1"/>
      <c r="C7953" s="29"/>
      <c r="D7953" s="27"/>
      <c r="E7953" s="27"/>
      <c r="F7953" s="27"/>
      <c r="G7953" s="1"/>
      <c r="H7953" s="1"/>
      <c r="I7953" s="1"/>
    </row>
    <row r="7954" spans="2:9">
      <c r="B7954" s="1"/>
      <c r="C7954" s="29"/>
      <c r="D7954" s="27"/>
      <c r="E7954" s="27"/>
      <c r="F7954" s="27"/>
      <c r="G7954" s="1"/>
      <c r="H7954" s="1"/>
      <c r="I7954" s="1"/>
    </row>
    <row r="7955" spans="2:9">
      <c r="B7955" s="1"/>
      <c r="C7955" s="29"/>
      <c r="D7955" s="27"/>
      <c r="E7955" s="27"/>
      <c r="F7955" s="27"/>
      <c r="G7955" s="1"/>
      <c r="H7955" s="1"/>
      <c r="I7955" s="1"/>
    </row>
    <row r="7956" spans="2:9">
      <c r="B7956" s="1"/>
      <c r="C7956" s="29"/>
      <c r="D7956" s="27"/>
      <c r="E7956" s="27"/>
      <c r="F7956" s="27"/>
      <c r="G7956" s="1"/>
      <c r="H7956" s="1"/>
      <c r="I7956" s="1"/>
    </row>
    <row r="7957" spans="2:9">
      <c r="B7957" s="1"/>
      <c r="C7957" s="29"/>
      <c r="D7957" s="27"/>
      <c r="E7957" s="27"/>
      <c r="F7957" s="27"/>
      <c r="G7957" s="1"/>
      <c r="H7957" s="1"/>
      <c r="I7957" s="1"/>
    </row>
    <row r="7958" spans="2:9">
      <c r="B7958" s="1"/>
      <c r="C7958" s="29"/>
      <c r="D7958" s="27"/>
      <c r="E7958" s="27"/>
      <c r="F7958" s="27"/>
      <c r="G7958" s="1"/>
      <c r="H7958" s="1"/>
      <c r="I7958" s="1"/>
    </row>
    <row r="7959" spans="2:9">
      <c r="B7959" s="1"/>
      <c r="C7959" s="29"/>
      <c r="D7959" s="27"/>
      <c r="E7959" s="27"/>
      <c r="F7959" s="27"/>
      <c r="G7959" s="1"/>
      <c r="H7959" s="1"/>
      <c r="I7959" s="1"/>
    </row>
    <row r="7960" spans="2:9">
      <c r="B7960" s="1"/>
      <c r="C7960" s="29"/>
      <c r="D7960" s="27"/>
      <c r="E7960" s="27"/>
      <c r="F7960" s="27"/>
      <c r="G7960" s="1"/>
      <c r="H7960" s="1"/>
      <c r="I7960" s="1"/>
    </row>
    <row r="7961" spans="2:9">
      <c r="B7961" s="1"/>
      <c r="C7961" s="29"/>
      <c r="D7961" s="27"/>
      <c r="E7961" s="27"/>
      <c r="F7961" s="27"/>
      <c r="G7961" s="1"/>
      <c r="H7961" s="1"/>
      <c r="I7961" s="1"/>
    </row>
    <row r="7962" spans="2:9">
      <c r="B7962" s="1"/>
      <c r="C7962" s="29"/>
      <c r="D7962" s="27"/>
      <c r="E7962" s="27"/>
      <c r="F7962" s="27"/>
      <c r="G7962" s="1"/>
      <c r="H7962" s="1"/>
      <c r="I7962" s="1"/>
    </row>
    <row r="7963" spans="2:9">
      <c r="B7963" s="1"/>
      <c r="C7963" s="29"/>
      <c r="D7963" s="27"/>
      <c r="E7963" s="27"/>
      <c r="F7963" s="27"/>
      <c r="G7963" s="1"/>
      <c r="H7963" s="1"/>
      <c r="I7963" s="1"/>
    </row>
    <row r="7964" spans="2:9">
      <c r="B7964" s="1"/>
      <c r="C7964" s="29"/>
      <c r="D7964" s="27"/>
      <c r="E7964" s="27"/>
      <c r="F7964" s="27"/>
      <c r="G7964" s="1"/>
      <c r="H7964" s="1"/>
      <c r="I7964" s="1"/>
    </row>
    <row r="7965" spans="2:9">
      <c r="B7965" s="1"/>
      <c r="C7965" s="29"/>
      <c r="D7965" s="27"/>
      <c r="E7965" s="27"/>
      <c r="F7965" s="27"/>
      <c r="G7965" s="1"/>
      <c r="H7965" s="1"/>
      <c r="I7965" s="1"/>
    </row>
    <row r="7966" spans="2:9">
      <c r="B7966" s="1"/>
      <c r="C7966" s="29"/>
      <c r="D7966" s="27"/>
      <c r="E7966" s="27"/>
      <c r="F7966" s="27"/>
      <c r="G7966" s="1"/>
      <c r="H7966" s="1"/>
      <c r="I7966" s="1"/>
    </row>
    <row r="7967" spans="2:9">
      <c r="B7967" s="1"/>
      <c r="C7967" s="29"/>
      <c r="D7967" s="27"/>
      <c r="E7967" s="27"/>
      <c r="F7967" s="27"/>
      <c r="G7967" s="1"/>
      <c r="H7967" s="1"/>
      <c r="I7967" s="1"/>
    </row>
    <row r="7968" spans="2:9">
      <c r="B7968" s="1"/>
      <c r="C7968" s="29"/>
      <c r="D7968" s="27"/>
      <c r="E7968" s="27"/>
      <c r="F7968" s="27"/>
      <c r="G7968" s="1"/>
      <c r="H7968" s="1"/>
      <c r="I7968" s="1"/>
    </row>
    <row r="7969" spans="2:9">
      <c r="B7969" s="1"/>
      <c r="C7969" s="29"/>
      <c r="D7969" s="27"/>
      <c r="E7969" s="27"/>
      <c r="F7969" s="27"/>
      <c r="G7969" s="1"/>
      <c r="H7969" s="1"/>
      <c r="I7969" s="1"/>
    </row>
    <row r="7970" spans="2:9">
      <c r="B7970" s="1"/>
      <c r="C7970" s="29"/>
      <c r="D7970" s="27"/>
      <c r="E7970" s="27"/>
      <c r="F7970" s="27"/>
      <c r="G7970" s="1"/>
      <c r="H7970" s="1"/>
      <c r="I7970" s="1"/>
    </row>
    <row r="7971" spans="2:9">
      <c r="B7971" s="1"/>
      <c r="C7971" s="29"/>
      <c r="D7971" s="27"/>
      <c r="E7971" s="27"/>
      <c r="F7971" s="27"/>
      <c r="G7971" s="1"/>
      <c r="H7971" s="1"/>
      <c r="I7971" s="1"/>
    </row>
    <row r="7972" spans="2:9">
      <c r="B7972" s="1"/>
      <c r="C7972" s="29"/>
      <c r="D7972" s="27"/>
      <c r="E7972" s="27"/>
      <c r="F7972" s="27"/>
      <c r="G7972" s="1"/>
      <c r="H7972" s="1"/>
      <c r="I7972" s="1"/>
    </row>
    <row r="7973" spans="2:9">
      <c r="B7973" s="1"/>
      <c r="C7973" s="29"/>
      <c r="D7973" s="27"/>
      <c r="E7973" s="27"/>
      <c r="F7973" s="27"/>
      <c r="G7973" s="1"/>
      <c r="H7973" s="1"/>
      <c r="I7973" s="1"/>
    </row>
    <row r="7974" spans="2:9">
      <c r="B7974" s="1"/>
      <c r="C7974" s="29"/>
      <c r="D7974" s="27"/>
      <c r="E7974" s="27"/>
      <c r="F7974" s="27"/>
      <c r="G7974" s="1"/>
      <c r="H7974" s="1"/>
      <c r="I7974" s="1"/>
    </row>
    <row r="7975" spans="2:9">
      <c r="B7975" s="1"/>
      <c r="C7975" s="29"/>
      <c r="D7975" s="27"/>
      <c r="E7975" s="27"/>
      <c r="F7975" s="27"/>
      <c r="G7975" s="1"/>
      <c r="H7975" s="1"/>
      <c r="I7975" s="1"/>
    </row>
    <row r="7976" spans="2:9">
      <c r="B7976" s="1"/>
      <c r="C7976" s="29"/>
      <c r="D7976" s="27"/>
      <c r="E7976" s="27"/>
      <c r="F7976" s="27"/>
      <c r="G7976" s="1"/>
      <c r="H7976" s="1"/>
      <c r="I7976" s="1"/>
    </row>
    <row r="7977" spans="2:9">
      <c r="B7977" s="1"/>
      <c r="C7977" s="29"/>
      <c r="D7977" s="27"/>
      <c r="E7977" s="27"/>
      <c r="F7977" s="27"/>
      <c r="G7977" s="1"/>
      <c r="H7977" s="1"/>
      <c r="I7977" s="1"/>
    </row>
    <row r="7978" spans="2:9">
      <c r="B7978" s="1"/>
      <c r="C7978" s="29"/>
      <c r="D7978" s="27"/>
      <c r="E7978" s="27"/>
      <c r="F7978" s="27"/>
      <c r="G7978" s="1"/>
      <c r="H7978" s="1"/>
      <c r="I7978" s="1"/>
    </row>
    <row r="7979" spans="2:9">
      <c r="B7979" s="1"/>
      <c r="C7979" s="29"/>
      <c r="D7979" s="27"/>
      <c r="E7979" s="27"/>
      <c r="F7979" s="27"/>
      <c r="G7979" s="1"/>
      <c r="H7979" s="1"/>
      <c r="I7979" s="1"/>
    </row>
    <row r="7980" spans="2:9">
      <c r="B7980" s="1"/>
      <c r="C7980" s="29"/>
      <c r="D7980" s="27"/>
      <c r="E7980" s="27"/>
      <c r="F7980" s="27"/>
      <c r="G7980" s="1"/>
      <c r="H7980" s="1"/>
      <c r="I7980" s="1"/>
    </row>
    <row r="7981" spans="2:9">
      <c r="B7981" s="1"/>
      <c r="C7981" s="29"/>
      <c r="D7981" s="27"/>
      <c r="E7981" s="27"/>
      <c r="F7981" s="27"/>
      <c r="G7981" s="1"/>
      <c r="H7981" s="1"/>
      <c r="I7981" s="1"/>
    </row>
    <row r="7982" spans="2:9">
      <c r="B7982" s="1"/>
      <c r="C7982" s="29"/>
      <c r="D7982" s="27"/>
      <c r="E7982" s="27"/>
      <c r="F7982" s="27"/>
      <c r="G7982" s="1"/>
      <c r="H7982" s="1"/>
      <c r="I7982" s="1"/>
    </row>
    <row r="7983" spans="2:9">
      <c r="B7983" s="1"/>
      <c r="C7983" s="29"/>
      <c r="D7983" s="27"/>
      <c r="E7983" s="27"/>
      <c r="F7983" s="27"/>
      <c r="G7983" s="1"/>
      <c r="H7983" s="1"/>
      <c r="I7983" s="1"/>
    </row>
    <row r="7984" spans="2:9">
      <c r="B7984" s="1"/>
      <c r="C7984" s="29"/>
      <c r="D7984" s="27"/>
      <c r="E7984" s="27"/>
      <c r="F7984" s="27"/>
      <c r="G7984" s="1"/>
      <c r="H7984" s="1"/>
      <c r="I7984" s="1"/>
    </row>
    <row r="7985" spans="2:9">
      <c r="B7985" s="1"/>
      <c r="C7985" s="29"/>
      <c r="D7985" s="27"/>
      <c r="E7985" s="27"/>
      <c r="F7985" s="27"/>
      <c r="G7985" s="1"/>
      <c r="H7985" s="1"/>
      <c r="I7985" s="1"/>
    </row>
    <row r="7986" spans="2:9">
      <c r="B7986" s="1"/>
      <c r="C7986" s="29"/>
      <c r="D7986" s="27"/>
      <c r="E7986" s="27"/>
      <c r="F7986" s="27"/>
      <c r="G7986" s="1"/>
      <c r="H7986" s="1"/>
      <c r="I7986" s="1"/>
    </row>
    <row r="7987" spans="2:9">
      <c r="B7987" s="1"/>
      <c r="C7987" s="29"/>
      <c r="D7987" s="27"/>
      <c r="E7987" s="27"/>
      <c r="F7987" s="27"/>
      <c r="G7987" s="1"/>
      <c r="H7987" s="1"/>
      <c r="I7987" s="1"/>
    </row>
    <row r="7988" spans="2:9">
      <c r="B7988" s="1"/>
      <c r="C7988" s="29"/>
      <c r="D7988" s="27"/>
      <c r="E7988" s="27"/>
      <c r="F7988" s="27"/>
      <c r="G7988" s="1"/>
      <c r="H7988" s="1"/>
      <c r="I7988" s="1"/>
    </row>
    <row r="7989" spans="2:9">
      <c r="B7989" s="1"/>
      <c r="C7989" s="29"/>
      <c r="D7989" s="27"/>
      <c r="E7989" s="27"/>
      <c r="F7989" s="27"/>
      <c r="G7989" s="1"/>
      <c r="H7989" s="1"/>
      <c r="I7989" s="1"/>
    </row>
    <row r="7990" spans="2:9">
      <c r="B7990" s="1"/>
      <c r="C7990" s="29"/>
      <c r="D7990" s="27"/>
      <c r="E7990" s="27"/>
      <c r="F7990" s="27"/>
      <c r="G7990" s="1"/>
      <c r="H7990" s="1"/>
      <c r="I7990" s="1"/>
    </row>
    <row r="7991" spans="2:9">
      <c r="B7991" s="1"/>
      <c r="C7991" s="29"/>
      <c r="D7991" s="27"/>
      <c r="E7991" s="27"/>
      <c r="F7991" s="27"/>
      <c r="G7991" s="1"/>
      <c r="H7991" s="1"/>
      <c r="I7991" s="1"/>
    </row>
    <row r="7992" spans="2:9">
      <c r="B7992" s="1"/>
      <c r="C7992" s="29"/>
      <c r="D7992" s="27"/>
      <c r="E7992" s="27"/>
      <c r="F7992" s="27"/>
      <c r="G7992" s="1"/>
      <c r="H7992" s="1"/>
      <c r="I7992" s="1"/>
    </row>
    <row r="7993" spans="2:9">
      <c r="B7993" s="1"/>
      <c r="C7993" s="29"/>
      <c r="D7993" s="27"/>
      <c r="E7993" s="27"/>
      <c r="F7993" s="27"/>
      <c r="G7993" s="1"/>
      <c r="H7993" s="1"/>
      <c r="I7993" s="1"/>
    </row>
    <row r="7994" spans="2:9">
      <c r="B7994" s="1"/>
      <c r="C7994" s="29"/>
      <c r="D7994" s="27"/>
      <c r="E7994" s="27"/>
      <c r="F7994" s="27"/>
      <c r="G7994" s="1"/>
      <c r="H7994" s="1"/>
      <c r="I7994" s="1"/>
    </row>
    <row r="7995" spans="2:9">
      <c r="B7995" s="1"/>
      <c r="C7995" s="29"/>
      <c r="D7995" s="27"/>
      <c r="E7995" s="27"/>
      <c r="F7995" s="27"/>
      <c r="G7995" s="1"/>
      <c r="H7995" s="1"/>
      <c r="I7995" s="1"/>
    </row>
    <row r="7996" spans="2:9">
      <c r="B7996" s="1"/>
      <c r="C7996" s="29"/>
      <c r="D7996" s="27"/>
      <c r="E7996" s="27"/>
      <c r="F7996" s="27"/>
      <c r="G7996" s="1"/>
      <c r="H7996" s="1"/>
      <c r="I7996" s="1"/>
    </row>
    <row r="7997" spans="2:9">
      <c r="B7997" s="1"/>
      <c r="C7997" s="29"/>
      <c r="D7997" s="27"/>
      <c r="E7997" s="27"/>
      <c r="F7997" s="27"/>
      <c r="G7997" s="1"/>
      <c r="H7997" s="1"/>
      <c r="I7997" s="1"/>
    </row>
    <row r="7998" spans="2:9">
      <c r="B7998" s="1"/>
      <c r="C7998" s="29"/>
      <c r="D7998" s="27"/>
      <c r="E7998" s="27"/>
      <c r="F7998" s="27"/>
      <c r="G7998" s="1"/>
      <c r="H7998" s="1"/>
      <c r="I7998" s="1"/>
    </row>
    <row r="7999" spans="2:9">
      <c r="B7999" s="1"/>
      <c r="C7999" s="29"/>
      <c r="D7999" s="27"/>
      <c r="E7999" s="27"/>
      <c r="F7999" s="27"/>
      <c r="G7999" s="1"/>
      <c r="H7999" s="1"/>
      <c r="I7999" s="1"/>
    </row>
    <row r="8000" spans="2:9">
      <c r="B8000" s="1"/>
      <c r="C8000" s="29"/>
      <c r="D8000" s="27"/>
      <c r="E8000" s="27"/>
      <c r="F8000" s="27"/>
      <c r="G8000" s="1"/>
      <c r="H8000" s="1"/>
      <c r="I8000" s="1"/>
    </row>
    <row r="8001" spans="2:9">
      <c r="B8001" s="1"/>
      <c r="C8001" s="29"/>
      <c r="D8001" s="27"/>
      <c r="E8001" s="27"/>
      <c r="F8001" s="27"/>
      <c r="G8001" s="1"/>
      <c r="H8001" s="1"/>
      <c r="I8001" s="1"/>
    </row>
    <row r="8002" spans="2:9">
      <c r="B8002" s="1"/>
      <c r="C8002" s="29"/>
      <c r="D8002" s="27"/>
      <c r="E8002" s="27"/>
      <c r="F8002" s="27"/>
      <c r="G8002" s="1"/>
      <c r="H8002" s="1"/>
      <c r="I8002" s="1"/>
    </row>
    <row r="8003" spans="2:9">
      <c r="B8003" s="1"/>
      <c r="C8003" s="29"/>
      <c r="D8003" s="27"/>
      <c r="E8003" s="27"/>
      <c r="F8003" s="27"/>
      <c r="G8003" s="1"/>
      <c r="H8003" s="1"/>
      <c r="I8003" s="1"/>
    </row>
    <row r="8004" spans="2:9">
      <c r="B8004" s="1"/>
      <c r="C8004" s="29"/>
      <c r="D8004" s="27"/>
      <c r="E8004" s="27"/>
      <c r="F8004" s="27"/>
      <c r="G8004" s="1"/>
      <c r="H8004" s="1"/>
      <c r="I8004" s="1"/>
    </row>
    <row r="8005" spans="2:9">
      <c r="B8005" s="1"/>
      <c r="C8005" s="29"/>
      <c r="D8005" s="27"/>
      <c r="E8005" s="27"/>
      <c r="F8005" s="27"/>
      <c r="G8005" s="1"/>
      <c r="H8005" s="1"/>
      <c r="I8005" s="1"/>
    </row>
    <row r="8006" spans="2:9">
      <c r="B8006" s="1"/>
      <c r="C8006" s="29"/>
      <c r="D8006" s="27"/>
      <c r="E8006" s="27"/>
      <c r="F8006" s="27"/>
      <c r="G8006" s="1"/>
      <c r="H8006" s="1"/>
      <c r="I8006" s="1"/>
    </row>
    <row r="8007" spans="2:9">
      <c r="B8007" s="1"/>
      <c r="C8007" s="29"/>
      <c r="D8007" s="27"/>
      <c r="E8007" s="27"/>
      <c r="F8007" s="27"/>
      <c r="G8007" s="1"/>
      <c r="H8007" s="1"/>
      <c r="I8007" s="1"/>
    </row>
    <row r="8008" spans="2:9">
      <c r="B8008" s="1"/>
      <c r="C8008" s="29"/>
      <c r="D8008" s="27"/>
      <c r="E8008" s="27"/>
      <c r="F8008" s="27"/>
      <c r="G8008" s="1"/>
      <c r="H8008" s="1"/>
      <c r="I8008" s="1"/>
    </row>
    <row r="8009" spans="2:9">
      <c r="B8009" s="1"/>
      <c r="C8009" s="29"/>
      <c r="D8009" s="27"/>
      <c r="E8009" s="27"/>
      <c r="F8009" s="27"/>
      <c r="G8009" s="1"/>
      <c r="H8009" s="1"/>
      <c r="I8009" s="1"/>
    </row>
    <row r="8010" spans="2:9">
      <c r="B8010" s="1"/>
      <c r="C8010" s="29"/>
      <c r="D8010" s="27"/>
      <c r="E8010" s="27"/>
      <c r="F8010" s="27"/>
      <c r="G8010" s="1"/>
      <c r="H8010" s="1"/>
      <c r="I8010" s="1"/>
    </row>
    <row r="8011" spans="2:9">
      <c r="B8011" s="1"/>
      <c r="C8011" s="29"/>
      <c r="D8011" s="27"/>
      <c r="E8011" s="27"/>
      <c r="F8011" s="27"/>
      <c r="G8011" s="1"/>
      <c r="H8011" s="1"/>
      <c r="I8011" s="1"/>
    </row>
    <row r="8012" spans="2:9">
      <c r="B8012" s="1"/>
      <c r="C8012" s="29"/>
      <c r="D8012" s="27"/>
      <c r="E8012" s="27"/>
      <c r="F8012" s="27"/>
      <c r="G8012" s="1"/>
      <c r="H8012" s="1"/>
      <c r="I8012" s="1"/>
    </row>
    <row r="8013" spans="2:9">
      <c r="B8013" s="1"/>
      <c r="C8013" s="29"/>
      <c r="D8013" s="27"/>
      <c r="E8013" s="27"/>
      <c r="F8013" s="27"/>
      <c r="G8013" s="1"/>
      <c r="H8013" s="1"/>
      <c r="I8013" s="1"/>
    </row>
    <row r="8014" spans="2:9">
      <c r="B8014" s="1"/>
      <c r="C8014" s="29"/>
      <c r="D8014" s="27"/>
      <c r="E8014" s="27"/>
      <c r="F8014" s="27"/>
      <c r="G8014" s="1"/>
      <c r="H8014" s="1"/>
      <c r="I8014" s="1"/>
    </row>
    <row r="8015" spans="2:9">
      <c r="B8015" s="1"/>
      <c r="C8015" s="29"/>
      <c r="D8015" s="27"/>
      <c r="E8015" s="27"/>
      <c r="F8015" s="27"/>
      <c r="G8015" s="1"/>
      <c r="H8015" s="1"/>
      <c r="I8015" s="1"/>
    </row>
    <row r="8016" spans="2:9">
      <c r="B8016" s="1"/>
      <c r="C8016" s="29"/>
      <c r="D8016" s="27"/>
      <c r="E8016" s="27"/>
      <c r="F8016" s="27"/>
      <c r="G8016" s="1"/>
      <c r="H8016" s="1"/>
      <c r="I8016" s="1"/>
    </row>
    <row r="8017" spans="2:9">
      <c r="B8017" s="1"/>
      <c r="C8017" s="29"/>
      <c r="D8017" s="27"/>
      <c r="E8017" s="27"/>
      <c r="F8017" s="27"/>
      <c r="G8017" s="1"/>
      <c r="H8017" s="1"/>
      <c r="I8017" s="1"/>
    </row>
    <row r="8018" spans="2:9">
      <c r="B8018" s="1"/>
      <c r="C8018" s="29"/>
      <c r="D8018" s="27"/>
      <c r="E8018" s="27"/>
      <c r="F8018" s="27"/>
      <c r="G8018" s="1"/>
      <c r="H8018" s="1"/>
      <c r="I8018" s="1"/>
    </row>
    <row r="8019" spans="2:9">
      <c r="B8019" s="1"/>
      <c r="C8019" s="29"/>
      <c r="D8019" s="27"/>
      <c r="E8019" s="27"/>
      <c r="F8019" s="27"/>
      <c r="G8019" s="1"/>
      <c r="H8019" s="1"/>
      <c r="I8019" s="1"/>
    </row>
    <row r="8020" spans="2:9">
      <c r="B8020" s="1"/>
      <c r="C8020" s="29"/>
      <c r="D8020" s="27"/>
      <c r="E8020" s="27"/>
      <c r="F8020" s="27"/>
      <c r="G8020" s="1"/>
      <c r="H8020" s="1"/>
      <c r="I8020" s="1"/>
    </row>
    <row r="8021" spans="2:9">
      <c r="B8021" s="1"/>
      <c r="C8021" s="29"/>
      <c r="D8021" s="27"/>
      <c r="E8021" s="27"/>
      <c r="F8021" s="27"/>
      <c r="G8021" s="1"/>
      <c r="H8021" s="1"/>
      <c r="I8021" s="1"/>
    </row>
    <row r="8022" spans="2:9">
      <c r="B8022" s="1"/>
      <c r="C8022" s="29"/>
      <c r="D8022" s="27"/>
      <c r="E8022" s="27"/>
      <c r="F8022" s="27"/>
      <c r="G8022" s="1"/>
      <c r="H8022" s="1"/>
      <c r="I8022" s="1"/>
    </row>
    <row r="8023" spans="2:9">
      <c r="B8023" s="1"/>
      <c r="C8023" s="29"/>
      <c r="D8023" s="27"/>
      <c r="E8023" s="27"/>
      <c r="F8023" s="27"/>
      <c r="G8023" s="1"/>
      <c r="H8023" s="1"/>
      <c r="I8023" s="1"/>
    </row>
    <row r="8024" spans="2:9">
      <c r="B8024" s="1"/>
      <c r="C8024" s="29"/>
      <c r="D8024" s="27"/>
      <c r="E8024" s="27"/>
      <c r="F8024" s="27"/>
      <c r="G8024" s="1"/>
      <c r="H8024" s="1"/>
      <c r="I8024" s="1"/>
    </row>
    <row r="8025" spans="2:9">
      <c r="B8025" s="1"/>
      <c r="C8025" s="29"/>
      <c r="D8025" s="27"/>
      <c r="E8025" s="27"/>
      <c r="F8025" s="27"/>
      <c r="G8025" s="1"/>
      <c r="H8025" s="1"/>
      <c r="I8025" s="1"/>
    </row>
    <row r="8026" spans="2:9">
      <c r="B8026" s="1"/>
      <c r="C8026" s="29"/>
      <c r="D8026" s="27"/>
      <c r="E8026" s="27"/>
      <c r="F8026" s="27"/>
      <c r="G8026" s="1"/>
      <c r="H8026" s="1"/>
      <c r="I8026" s="1"/>
    </row>
    <row r="8027" spans="2:9">
      <c r="B8027" s="1"/>
      <c r="C8027" s="29"/>
      <c r="D8027" s="27"/>
      <c r="E8027" s="27"/>
      <c r="F8027" s="27"/>
      <c r="G8027" s="1"/>
      <c r="H8027" s="1"/>
      <c r="I8027" s="1"/>
    </row>
    <row r="8028" spans="2:9">
      <c r="B8028" s="1"/>
      <c r="C8028" s="29"/>
      <c r="D8028" s="27"/>
      <c r="E8028" s="27"/>
      <c r="F8028" s="27"/>
      <c r="G8028" s="1"/>
      <c r="H8028" s="1"/>
      <c r="I8028" s="1"/>
    </row>
    <row r="8029" spans="2:9">
      <c r="B8029" s="1"/>
      <c r="C8029" s="29"/>
      <c r="D8029" s="27"/>
      <c r="E8029" s="27"/>
      <c r="F8029" s="27"/>
      <c r="G8029" s="1"/>
      <c r="H8029" s="1"/>
      <c r="I8029" s="1"/>
    </row>
    <row r="8030" spans="2:9">
      <c r="B8030" s="1"/>
      <c r="C8030" s="29"/>
      <c r="D8030" s="27"/>
      <c r="E8030" s="27"/>
      <c r="F8030" s="27"/>
      <c r="G8030" s="1"/>
      <c r="H8030" s="1"/>
      <c r="I8030" s="1"/>
    </row>
    <row r="8031" spans="2:9">
      <c r="B8031" s="1"/>
      <c r="C8031" s="29"/>
      <c r="D8031" s="27"/>
      <c r="E8031" s="27"/>
      <c r="F8031" s="27"/>
      <c r="G8031" s="1"/>
      <c r="H8031" s="1"/>
      <c r="I8031" s="1"/>
    </row>
    <row r="8032" spans="2:9">
      <c r="B8032" s="1"/>
      <c r="C8032" s="29"/>
      <c r="D8032" s="27"/>
      <c r="E8032" s="27"/>
      <c r="F8032" s="27"/>
      <c r="G8032" s="1"/>
      <c r="H8032" s="1"/>
      <c r="I8032" s="1"/>
    </row>
    <row r="8033" spans="2:9">
      <c r="B8033" s="1"/>
      <c r="C8033" s="29"/>
      <c r="D8033" s="27"/>
      <c r="E8033" s="27"/>
      <c r="F8033" s="27"/>
      <c r="G8033" s="1"/>
      <c r="H8033" s="1"/>
      <c r="I8033" s="1"/>
    </row>
    <row r="8034" spans="2:9">
      <c r="B8034" s="1"/>
      <c r="C8034" s="29"/>
      <c r="D8034" s="27"/>
      <c r="E8034" s="27"/>
      <c r="F8034" s="27"/>
      <c r="G8034" s="1"/>
      <c r="H8034" s="1"/>
      <c r="I8034" s="1"/>
    </row>
    <row r="8035" spans="2:9">
      <c r="B8035" s="1"/>
      <c r="C8035" s="29"/>
      <c r="D8035" s="27"/>
      <c r="E8035" s="27"/>
      <c r="F8035" s="27"/>
      <c r="G8035" s="1"/>
      <c r="H8035" s="1"/>
      <c r="I8035" s="1"/>
    </row>
    <row r="8036" spans="2:9">
      <c r="B8036" s="1"/>
      <c r="C8036" s="29"/>
      <c r="D8036" s="27"/>
      <c r="E8036" s="27"/>
      <c r="F8036" s="27"/>
      <c r="G8036" s="1"/>
      <c r="H8036" s="1"/>
      <c r="I8036" s="1"/>
    </row>
    <row r="8037" spans="2:9">
      <c r="B8037" s="1"/>
      <c r="C8037" s="29"/>
      <c r="D8037" s="27"/>
      <c r="E8037" s="27"/>
      <c r="F8037" s="27"/>
      <c r="G8037" s="1"/>
      <c r="H8037" s="1"/>
      <c r="I8037" s="1"/>
    </row>
    <row r="8038" spans="2:9">
      <c r="B8038" s="1"/>
      <c r="C8038" s="29"/>
      <c r="D8038" s="27"/>
      <c r="E8038" s="27"/>
      <c r="F8038" s="27"/>
      <c r="G8038" s="1"/>
      <c r="H8038" s="1"/>
      <c r="I8038" s="1"/>
    </row>
    <row r="8039" spans="2:9">
      <c r="B8039" s="1"/>
      <c r="C8039" s="29"/>
      <c r="D8039" s="27"/>
      <c r="E8039" s="27"/>
      <c r="F8039" s="27"/>
      <c r="G8039" s="1"/>
      <c r="H8039" s="1"/>
      <c r="I8039" s="1"/>
    </row>
    <row r="8040" spans="2:9">
      <c r="B8040" s="1"/>
      <c r="C8040" s="29"/>
      <c r="D8040" s="27"/>
      <c r="E8040" s="27"/>
      <c r="F8040" s="27"/>
      <c r="G8040" s="1"/>
      <c r="H8040" s="1"/>
      <c r="I8040" s="1"/>
    </row>
    <row r="8041" spans="2:9">
      <c r="B8041" s="1"/>
      <c r="C8041" s="29"/>
      <c r="D8041" s="27"/>
      <c r="E8041" s="27"/>
      <c r="F8041" s="27"/>
      <c r="G8041" s="1"/>
      <c r="H8041" s="1"/>
      <c r="I8041" s="1"/>
    </row>
    <row r="8042" spans="2:9">
      <c r="B8042" s="1"/>
      <c r="C8042" s="29"/>
      <c r="D8042" s="27"/>
      <c r="E8042" s="27"/>
      <c r="F8042" s="27"/>
      <c r="G8042" s="1"/>
      <c r="H8042" s="1"/>
      <c r="I8042" s="1"/>
    </row>
    <row r="8043" spans="2:9">
      <c r="B8043" s="1"/>
      <c r="C8043" s="29"/>
      <c r="D8043" s="27"/>
      <c r="E8043" s="27"/>
      <c r="F8043" s="27"/>
      <c r="G8043" s="1"/>
      <c r="H8043" s="1"/>
      <c r="I8043" s="1"/>
    </row>
    <row r="8044" spans="2:9">
      <c r="B8044" s="1"/>
      <c r="C8044" s="29"/>
      <c r="D8044" s="27"/>
      <c r="E8044" s="27"/>
      <c r="F8044" s="27"/>
      <c r="G8044" s="1"/>
      <c r="H8044" s="1"/>
      <c r="I8044" s="1"/>
    </row>
    <row r="8045" spans="2:9">
      <c r="B8045" s="1"/>
      <c r="C8045" s="29"/>
      <c r="D8045" s="27"/>
      <c r="E8045" s="27"/>
      <c r="F8045" s="27"/>
      <c r="G8045" s="1"/>
      <c r="H8045" s="1"/>
      <c r="I8045" s="1"/>
    </row>
    <row r="8046" spans="2:9">
      <c r="B8046" s="1"/>
      <c r="C8046" s="29"/>
      <c r="D8046" s="27"/>
      <c r="E8046" s="27"/>
      <c r="F8046" s="27"/>
      <c r="G8046" s="1"/>
      <c r="H8046" s="1"/>
      <c r="I8046" s="1"/>
    </row>
    <row r="8047" spans="2:9">
      <c r="B8047" s="1"/>
      <c r="C8047" s="29"/>
      <c r="D8047" s="27"/>
      <c r="E8047" s="27"/>
      <c r="F8047" s="27"/>
      <c r="G8047" s="1"/>
      <c r="H8047" s="1"/>
      <c r="I8047" s="1"/>
    </row>
    <row r="8048" spans="2:9">
      <c r="B8048" s="1"/>
      <c r="C8048" s="29"/>
      <c r="D8048" s="27"/>
      <c r="E8048" s="27"/>
      <c r="F8048" s="27"/>
      <c r="G8048" s="1"/>
      <c r="H8048" s="1"/>
      <c r="I8048" s="1"/>
    </row>
    <row r="8049" spans="2:9">
      <c r="B8049" s="1"/>
      <c r="C8049" s="29"/>
      <c r="D8049" s="27"/>
      <c r="E8049" s="27"/>
      <c r="F8049" s="27"/>
      <c r="G8049" s="1"/>
      <c r="H8049" s="1"/>
      <c r="I8049" s="1"/>
    </row>
    <row r="8050" spans="2:9">
      <c r="B8050" s="1"/>
      <c r="C8050" s="29"/>
      <c r="D8050" s="27"/>
      <c r="E8050" s="27"/>
      <c r="F8050" s="27"/>
      <c r="G8050" s="1"/>
      <c r="H8050" s="1"/>
      <c r="I8050" s="1"/>
    </row>
    <row r="8051" spans="2:9">
      <c r="B8051" s="1"/>
      <c r="C8051" s="29"/>
      <c r="D8051" s="27"/>
      <c r="E8051" s="27"/>
      <c r="F8051" s="27"/>
      <c r="G8051" s="1"/>
      <c r="H8051" s="1"/>
      <c r="I8051" s="1"/>
    </row>
    <row r="8052" spans="2:9">
      <c r="B8052" s="1"/>
      <c r="C8052" s="29"/>
      <c r="D8052" s="27"/>
      <c r="E8052" s="27"/>
      <c r="F8052" s="27"/>
      <c r="G8052" s="1"/>
      <c r="H8052" s="1"/>
      <c r="I8052" s="1"/>
    </row>
    <row r="8053" spans="2:9">
      <c r="B8053" s="1"/>
      <c r="C8053" s="29"/>
      <c r="D8053" s="27"/>
      <c r="E8053" s="27"/>
      <c r="F8053" s="27"/>
      <c r="G8053" s="1"/>
      <c r="H8053" s="1"/>
      <c r="I8053" s="1"/>
    </row>
    <row r="8054" spans="2:9">
      <c r="B8054" s="1"/>
      <c r="C8054" s="29"/>
      <c r="D8054" s="27"/>
      <c r="E8054" s="27"/>
      <c r="F8054" s="27"/>
      <c r="G8054" s="1"/>
      <c r="H8054" s="1"/>
      <c r="I8054" s="1"/>
    </row>
    <row r="8055" spans="2:9">
      <c r="B8055" s="1"/>
      <c r="C8055" s="29"/>
      <c r="D8055" s="27"/>
      <c r="E8055" s="27"/>
      <c r="F8055" s="27"/>
      <c r="G8055" s="1"/>
      <c r="H8055" s="1"/>
      <c r="I8055" s="1"/>
    </row>
    <row r="8056" spans="2:9">
      <c r="B8056" s="1"/>
      <c r="C8056" s="29"/>
      <c r="D8056" s="27"/>
      <c r="E8056" s="27"/>
      <c r="F8056" s="27"/>
      <c r="G8056" s="1"/>
      <c r="H8056" s="1"/>
      <c r="I8056" s="1"/>
    </row>
    <row r="8057" spans="2:9">
      <c r="B8057" s="1"/>
      <c r="C8057" s="29"/>
      <c r="D8057" s="27"/>
      <c r="E8057" s="27"/>
      <c r="F8057" s="27"/>
      <c r="G8057" s="1"/>
      <c r="H8057" s="1"/>
      <c r="I8057" s="1"/>
    </row>
    <row r="8058" spans="2:9">
      <c r="B8058" s="1"/>
      <c r="C8058" s="29"/>
      <c r="D8058" s="27"/>
      <c r="E8058" s="27"/>
      <c r="F8058" s="27"/>
      <c r="G8058" s="1"/>
      <c r="H8058" s="1"/>
      <c r="I8058" s="1"/>
    </row>
    <row r="8059" spans="2:9">
      <c r="B8059" s="1"/>
      <c r="C8059" s="29"/>
      <c r="D8059" s="27"/>
      <c r="E8059" s="27"/>
      <c r="F8059" s="27"/>
      <c r="G8059" s="1"/>
      <c r="H8059" s="1"/>
      <c r="I8059" s="1"/>
    </row>
    <row r="8060" spans="2:9">
      <c r="B8060" s="1"/>
      <c r="C8060" s="29"/>
      <c r="D8060" s="27"/>
      <c r="E8060" s="27"/>
      <c r="F8060" s="27"/>
      <c r="G8060" s="1"/>
      <c r="H8060" s="1"/>
      <c r="I8060" s="1"/>
    </row>
    <row r="8061" spans="2:9">
      <c r="B8061" s="1"/>
      <c r="C8061" s="29"/>
      <c r="D8061" s="27"/>
      <c r="E8061" s="27"/>
      <c r="F8061" s="27"/>
      <c r="G8061" s="1"/>
      <c r="H8061" s="1"/>
      <c r="I8061" s="1"/>
    </row>
    <row r="8062" spans="2:9">
      <c r="B8062" s="1"/>
      <c r="C8062" s="29"/>
      <c r="D8062" s="27"/>
      <c r="E8062" s="27"/>
      <c r="F8062" s="27"/>
      <c r="G8062" s="1"/>
      <c r="H8062" s="1"/>
      <c r="I8062" s="1"/>
    </row>
    <row r="8063" spans="2:9">
      <c r="B8063" s="1"/>
      <c r="C8063" s="29"/>
      <c r="D8063" s="27"/>
      <c r="E8063" s="27"/>
      <c r="F8063" s="27"/>
      <c r="G8063" s="1"/>
      <c r="H8063" s="1"/>
      <c r="I8063" s="1"/>
    </row>
    <row r="8064" spans="2:9">
      <c r="B8064" s="1"/>
      <c r="C8064" s="29"/>
      <c r="D8064" s="27"/>
      <c r="E8064" s="27"/>
      <c r="F8064" s="27"/>
      <c r="G8064" s="1"/>
      <c r="H8064" s="1"/>
      <c r="I8064" s="1"/>
    </row>
    <row r="8065" spans="2:9">
      <c r="B8065" s="1"/>
      <c r="C8065" s="29"/>
      <c r="D8065" s="27"/>
      <c r="E8065" s="27"/>
      <c r="F8065" s="27"/>
      <c r="G8065" s="1"/>
      <c r="H8065" s="1"/>
      <c r="I8065" s="1"/>
    </row>
    <row r="8066" spans="2:9">
      <c r="B8066" s="1"/>
      <c r="C8066" s="29"/>
      <c r="D8066" s="27"/>
      <c r="E8066" s="27"/>
      <c r="F8066" s="27"/>
      <c r="G8066" s="1"/>
      <c r="H8066" s="1"/>
      <c r="I8066" s="1"/>
    </row>
    <row r="8067" spans="2:9">
      <c r="B8067" s="1"/>
      <c r="C8067" s="29"/>
      <c r="D8067" s="27"/>
      <c r="E8067" s="27"/>
      <c r="F8067" s="27"/>
      <c r="G8067" s="1"/>
      <c r="H8067" s="1"/>
      <c r="I8067" s="1"/>
    </row>
    <row r="8068" spans="2:9">
      <c r="B8068" s="1"/>
      <c r="C8068" s="29"/>
      <c r="D8068" s="27"/>
      <c r="E8068" s="27"/>
      <c r="F8068" s="27"/>
      <c r="G8068" s="1"/>
      <c r="H8068" s="1"/>
      <c r="I8068" s="1"/>
    </row>
    <row r="8069" spans="2:9">
      <c r="B8069" s="1"/>
      <c r="C8069" s="29"/>
      <c r="D8069" s="27"/>
      <c r="E8069" s="27"/>
      <c r="F8069" s="27"/>
      <c r="G8069" s="1"/>
      <c r="H8069" s="1"/>
      <c r="I8069" s="1"/>
    </row>
    <row r="8070" spans="2:9">
      <c r="B8070" s="1"/>
      <c r="C8070" s="29"/>
      <c r="D8070" s="27"/>
      <c r="E8070" s="27"/>
      <c r="F8070" s="27"/>
      <c r="G8070" s="1"/>
      <c r="H8070" s="1"/>
      <c r="I8070" s="1"/>
    </row>
    <row r="8071" spans="2:9">
      <c r="B8071" s="1"/>
      <c r="C8071" s="29"/>
      <c r="D8071" s="27"/>
      <c r="E8071" s="27"/>
      <c r="F8071" s="27"/>
      <c r="G8071" s="1"/>
      <c r="H8071" s="1"/>
      <c r="I8071" s="1"/>
    </row>
    <row r="8072" spans="2:9">
      <c r="B8072" s="1"/>
      <c r="C8072" s="29"/>
      <c r="D8072" s="27"/>
      <c r="E8072" s="27"/>
      <c r="F8072" s="27"/>
      <c r="G8072" s="1"/>
      <c r="H8072" s="1"/>
      <c r="I8072" s="1"/>
    </row>
    <row r="8073" spans="2:9">
      <c r="B8073" s="1"/>
      <c r="C8073" s="29"/>
      <c r="D8073" s="27"/>
      <c r="E8073" s="27"/>
      <c r="F8073" s="27"/>
      <c r="G8073" s="1"/>
      <c r="H8073" s="1"/>
      <c r="I8073" s="1"/>
    </row>
    <row r="8074" spans="2:9">
      <c r="B8074" s="1"/>
      <c r="C8074" s="29"/>
      <c r="D8074" s="27"/>
      <c r="E8074" s="27"/>
      <c r="F8074" s="27"/>
      <c r="G8074" s="1"/>
      <c r="H8074" s="1"/>
      <c r="I8074" s="1"/>
    </row>
    <row r="8075" spans="2:9">
      <c r="B8075" s="1"/>
      <c r="C8075" s="29"/>
      <c r="D8075" s="27"/>
      <c r="E8075" s="27"/>
      <c r="F8075" s="27"/>
      <c r="G8075" s="1"/>
      <c r="H8075" s="1"/>
      <c r="I8075" s="1"/>
    </row>
    <row r="8076" spans="2:9">
      <c r="B8076" s="1"/>
      <c r="C8076" s="29"/>
      <c r="D8076" s="27"/>
      <c r="E8076" s="27"/>
      <c r="F8076" s="27"/>
      <c r="G8076" s="1"/>
      <c r="H8076" s="1"/>
      <c r="I8076" s="1"/>
    </row>
    <row r="8077" spans="2:9">
      <c r="B8077" s="1"/>
      <c r="C8077" s="29"/>
      <c r="D8077" s="27"/>
      <c r="E8077" s="27"/>
      <c r="F8077" s="27"/>
      <c r="G8077" s="1"/>
      <c r="H8077" s="1"/>
      <c r="I8077" s="1"/>
    </row>
    <row r="8078" spans="2:9">
      <c r="B8078" s="1"/>
      <c r="C8078" s="29"/>
      <c r="D8078" s="27"/>
      <c r="E8078" s="27"/>
      <c r="F8078" s="27"/>
      <c r="G8078" s="1"/>
      <c r="H8078" s="1"/>
      <c r="I8078" s="1"/>
    </row>
    <row r="8079" spans="2:9">
      <c r="B8079" s="1"/>
      <c r="C8079" s="29"/>
      <c r="D8079" s="27"/>
      <c r="E8079" s="27"/>
      <c r="F8079" s="27"/>
      <c r="G8079" s="1"/>
      <c r="H8079" s="1"/>
      <c r="I8079" s="1"/>
    </row>
    <row r="8080" spans="2:9">
      <c r="B8080" s="1"/>
      <c r="C8080" s="29"/>
      <c r="D8080" s="27"/>
      <c r="E8080" s="27"/>
      <c r="F8080" s="27"/>
      <c r="G8080" s="1"/>
      <c r="H8080" s="1"/>
      <c r="I8080" s="1"/>
    </row>
    <row r="8081" spans="2:9">
      <c r="B8081" s="1"/>
      <c r="C8081" s="29"/>
      <c r="D8081" s="27"/>
      <c r="E8081" s="27"/>
      <c r="F8081" s="27"/>
      <c r="G8081" s="1"/>
      <c r="H8081" s="1"/>
      <c r="I8081" s="1"/>
    </row>
    <row r="8082" spans="2:9">
      <c r="B8082" s="1"/>
      <c r="C8082" s="29"/>
      <c r="D8082" s="27"/>
      <c r="E8082" s="27"/>
      <c r="F8082" s="27"/>
      <c r="G8082" s="1"/>
      <c r="H8082" s="1"/>
      <c r="I8082" s="1"/>
    </row>
    <row r="8083" spans="2:9">
      <c r="B8083" s="1"/>
      <c r="C8083" s="29"/>
      <c r="D8083" s="27"/>
      <c r="E8083" s="27"/>
      <c r="F8083" s="27"/>
      <c r="G8083" s="1"/>
      <c r="H8083" s="1"/>
      <c r="I8083" s="1"/>
    </row>
    <row r="8084" spans="2:9">
      <c r="B8084" s="1"/>
      <c r="C8084" s="29"/>
      <c r="D8084" s="27"/>
      <c r="E8084" s="27"/>
      <c r="F8084" s="27"/>
      <c r="G8084" s="1"/>
      <c r="H8084" s="1"/>
      <c r="I8084" s="1"/>
    </row>
    <row r="8085" spans="2:9">
      <c r="B8085" s="1"/>
      <c r="C8085" s="29"/>
      <c r="D8085" s="27"/>
      <c r="E8085" s="27"/>
      <c r="F8085" s="27"/>
      <c r="G8085" s="1"/>
      <c r="H8085" s="1"/>
      <c r="I8085" s="1"/>
    </row>
    <row r="8086" spans="2:9">
      <c r="B8086" s="1"/>
      <c r="C8086" s="29"/>
      <c r="D8086" s="27"/>
      <c r="E8086" s="27"/>
      <c r="F8086" s="27"/>
      <c r="G8086" s="1"/>
      <c r="H8086" s="1"/>
      <c r="I8086" s="1"/>
    </row>
    <row r="8087" spans="2:9">
      <c r="B8087" s="1"/>
      <c r="C8087" s="29"/>
      <c r="D8087" s="27"/>
      <c r="E8087" s="27"/>
      <c r="F8087" s="27"/>
      <c r="G8087" s="1"/>
      <c r="H8087" s="1"/>
      <c r="I8087" s="1"/>
    </row>
    <row r="8088" spans="2:9">
      <c r="B8088" s="1"/>
      <c r="C8088" s="29"/>
      <c r="D8088" s="27"/>
      <c r="E8088" s="27"/>
      <c r="F8088" s="27"/>
      <c r="G8088" s="1"/>
      <c r="H8088" s="1"/>
      <c r="I8088" s="1"/>
    </row>
    <row r="8089" spans="2:9">
      <c r="B8089" s="1"/>
      <c r="C8089" s="29"/>
      <c r="D8089" s="27"/>
      <c r="E8089" s="27"/>
      <c r="F8089" s="27"/>
      <c r="G8089" s="1"/>
      <c r="H8089" s="1"/>
      <c r="I8089" s="1"/>
    </row>
    <row r="8090" spans="2:9">
      <c r="B8090" s="1"/>
      <c r="C8090" s="29"/>
      <c r="D8090" s="27"/>
      <c r="E8090" s="27"/>
      <c r="F8090" s="27"/>
      <c r="G8090" s="1"/>
      <c r="H8090" s="1"/>
      <c r="I8090" s="1"/>
    </row>
    <row r="8091" spans="2:9">
      <c r="B8091" s="1"/>
      <c r="C8091" s="29"/>
      <c r="D8091" s="27"/>
      <c r="E8091" s="27"/>
      <c r="F8091" s="27"/>
      <c r="G8091" s="1"/>
      <c r="H8091" s="1"/>
      <c r="I8091" s="1"/>
    </row>
    <row r="8092" spans="2:9">
      <c r="B8092" s="1"/>
      <c r="C8092" s="29"/>
      <c r="D8092" s="27"/>
      <c r="E8092" s="27"/>
      <c r="F8092" s="27"/>
      <c r="G8092" s="1"/>
      <c r="H8092" s="1"/>
      <c r="I8092" s="1"/>
    </row>
    <row r="8093" spans="2:9">
      <c r="B8093" s="1"/>
      <c r="C8093" s="29"/>
      <c r="D8093" s="27"/>
      <c r="E8093" s="27"/>
      <c r="F8093" s="27"/>
      <c r="G8093" s="1"/>
      <c r="H8093" s="1"/>
      <c r="I8093" s="1"/>
    </row>
    <row r="8094" spans="2:9">
      <c r="B8094" s="1"/>
      <c r="C8094" s="29"/>
      <c r="D8094" s="27"/>
      <c r="E8094" s="27"/>
      <c r="F8094" s="27"/>
      <c r="G8094" s="1"/>
      <c r="H8094" s="1"/>
      <c r="I8094" s="1"/>
    </row>
    <row r="8095" spans="2:9">
      <c r="B8095" s="1"/>
      <c r="C8095" s="29"/>
      <c r="D8095" s="27"/>
      <c r="E8095" s="27"/>
      <c r="F8095" s="27"/>
      <c r="G8095" s="1"/>
      <c r="H8095" s="1"/>
      <c r="I8095" s="1"/>
    </row>
    <row r="8096" spans="2:9">
      <c r="B8096" s="1"/>
      <c r="C8096" s="29"/>
      <c r="D8096" s="27"/>
      <c r="E8096" s="27"/>
      <c r="F8096" s="27"/>
      <c r="G8096" s="1"/>
      <c r="H8096" s="1"/>
      <c r="I8096" s="1"/>
    </row>
    <row r="8097" spans="2:9">
      <c r="B8097" s="1"/>
      <c r="C8097" s="29"/>
      <c r="D8097" s="27"/>
      <c r="E8097" s="27"/>
      <c r="F8097" s="27"/>
      <c r="G8097" s="1"/>
      <c r="H8097" s="1"/>
      <c r="I8097" s="1"/>
    </row>
    <row r="8098" spans="2:9">
      <c r="B8098" s="1"/>
      <c r="C8098" s="29"/>
      <c r="D8098" s="27"/>
      <c r="E8098" s="27"/>
      <c r="F8098" s="27"/>
      <c r="G8098" s="1"/>
      <c r="H8098" s="1"/>
      <c r="I8098" s="1"/>
    </row>
    <row r="8099" spans="2:9">
      <c r="B8099" s="1"/>
      <c r="C8099" s="29"/>
      <c r="D8099" s="27"/>
      <c r="E8099" s="27"/>
      <c r="F8099" s="27"/>
      <c r="G8099" s="1"/>
      <c r="H8099" s="1"/>
      <c r="I8099" s="1"/>
    </row>
    <row r="8100" spans="2:9">
      <c r="B8100" s="1"/>
      <c r="C8100" s="29"/>
      <c r="D8100" s="27"/>
      <c r="E8100" s="27"/>
      <c r="F8100" s="27"/>
      <c r="G8100" s="1"/>
      <c r="H8100" s="1"/>
      <c r="I8100" s="1"/>
    </row>
    <row r="8101" spans="2:9">
      <c r="B8101" s="1"/>
      <c r="C8101" s="29"/>
      <c r="D8101" s="27"/>
      <c r="E8101" s="27"/>
      <c r="F8101" s="27"/>
      <c r="G8101" s="1"/>
      <c r="H8101" s="1"/>
      <c r="I8101" s="1"/>
    </row>
    <row r="8102" spans="2:9">
      <c r="B8102" s="1"/>
      <c r="C8102" s="29"/>
      <c r="D8102" s="27"/>
      <c r="E8102" s="27"/>
      <c r="F8102" s="27"/>
      <c r="G8102" s="1"/>
      <c r="H8102" s="1"/>
      <c r="I8102" s="1"/>
    </row>
    <row r="8103" spans="2:9">
      <c r="B8103" s="1"/>
      <c r="C8103" s="29"/>
      <c r="D8103" s="27"/>
      <c r="E8103" s="27"/>
      <c r="F8103" s="27"/>
      <c r="G8103" s="1"/>
      <c r="H8103" s="1"/>
      <c r="I8103" s="1"/>
    </row>
    <row r="8104" spans="2:9">
      <c r="B8104" s="1"/>
      <c r="C8104" s="29"/>
      <c r="D8104" s="27"/>
      <c r="E8104" s="27"/>
      <c r="F8104" s="27"/>
      <c r="G8104" s="1"/>
      <c r="H8104" s="1"/>
      <c r="I8104" s="1"/>
    </row>
    <row r="8105" spans="2:9">
      <c r="B8105" s="1"/>
      <c r="C8105" s="29"/>
      <c r="D8105" s="27"/>
      <c r="E8105" s="27"/>
      <c r="F8105" s="27"/>
      <c r="G8105" s="1"/>
      <c r="H8105" s="1"/>
      <c r="I8105" s="1"/>
    </row>
    <row r="8106" spans="2:9">
      <c r="B8106" s="1"/>
      <c r="C8106" s="29"/>
      <c r="D8106" s="27"/>
      <c r="E8106" s="27"/>
      <c r="F8106" s="27"/>
      <c r="G8106" s="1"/>
      <c r="H8106" s="1"/>
      <c r="I8106" s="1"/>
    </row>
    <row r="8107" spans="2:9">
      <c r="B8107" s="1"/>
      <c r="C8107" s="29"/>
      <c r="D8107" s="27"/>
      <c r="E8107" s="27"/>
      <c r="F8107" s="27"/>
      <c r="G8107" s="1"/>
      <c r="H8107" s="1"/>
      <c r="I8107" s="1"/>
    </row>
    <row r="8108" spans="2:9">
      <c r="B8108" s="1"/>
      <c r="C8108" s="29"/>
      <c r="D8108" s="27"/>
      <c r="E8108" s="27"/>
      <c r="F8108" s="27"/>
      <c r="G8108" s="1"/>
      <c r="H8108" s="1"/>
      <c r="I8108" s="1"/>
    </row>
    <row r="8109" spans="2:9">
      <c r="B8109" s="1"/>
      <c r="C8109" s="29"/>
      <c r="D8109" s="27"/>
      <c r="E8109" s="27"/>
      <c r="F8109" s="27"/>
      <c r="G8109" s="1"/>
      <c r="H8109" s="1"/>
      <c r="I8109" s="1"/>
    </row>
    <row r="8110" spans="2:9">
      <c r="B8110" s="1"/>
      <c r="C8110" s="29"/>
      <c r="D8110" s="27"/>
      <c r="E8110" s="27"/>
      <c r="F8110" s="27"/>
      <c r="G8110" s="1"/>
      <c r="H8110" s="1"/>
      <c r="I8110" s="1"/>
    </row>
    <row r="8111" spans="2:9">
      <c r="B8111" s="1"/>
      <c r="C8111" s="29"/>
      <c r="D8111" s="27"/>
      <c r="E8111" s="27"/>
      <c r="F8111" s="27"/>
      <c r="G8111" s="1"/>
      <c r="H8111" s="1"/>
      <c r="I8111" s="1"/>
    </row>
    <row r="8112" spans="2:9">
      <c r="B8112" s="1"/>
      <c r="C8112" s="29"/>
      <c r="D8112" s="27"/>
      <c r="E8112" s="27"/>
      <c r="F8112" s="27"/>
      <c r="G8112" s="1"/>
      <c r="H8112" s="1"/>
      <c r="I8112" s="1"/>
    </row>
    <row r="8113" spans="2:9">
      <c r="B8113" s="1"/>
      <c r="C8113" s="29"/>
      <c r="D8113" s="27"/>
      <c r="E8113" s="27"/>
      <c r="F8113" s="27"/>
      <c r="G8113" s="1"/>
      <c r="H8113" s="1"/>
      <c r="I8113" s="1"/>
    </row>
    <row r="8114" spans="2:9">
      <c r="B8114" s="1"/>
      <c r="C8114" s="29"/>
      <c r="D8114" s="27"/>
      <c r="E8114" s="27"/>
      <c r="F8114" s="27"/>
      <c r="G8114" s="1"/>
      <c r="H8114" s="1"/>
      <c r="I8114" s="1"/>
    </row>
    <row r="8115" spans="2:9">
      <c r="B8115" s="1"/>
      <c r="C8115" s="29"/>
      <c r="D8115" s="27"/>
      <c r="E8115" s="27"/>
      <c r="F8115" s="27"/>
      <c r="G8115" s="1"/>
      <c r="H8115" s="1"/>
      <c r="I8115" s="1"/>
    </row>
    <row r="8116" spans="2:9">
      <c r="B8116" s="1"/>
      <c r="C8116" s="29"/>
      <c r="D8116" s="27"/>
      <c r="E8116" s="27"/>
      <c r="F8116" s="27"/>
      <c r="G8116" s="1"/>
      <c r="H8116" s="1"/>
      <c r="I8116" s="1"/>
    </row>
    <row r="8117" spans="2:9">
      <c r="B8117" s="1"/>
      <c r="C8117" s="29"/>
      <c r="D8117" s="27"/>
      <c r="E8117" s="27"/>
      <c r="F8117" s="27"/>
      <c r="G8117" s="1"/>
      <c r="H8117" s="1"/>
      <c r="I8117" s="1"/>
    </row>
    <row r="8118" spans="2:9">
      <c r="B8118" s="1"/>
      <c r="C8118" s="29"/>
      <c r="D8118" s="27"/>
      <c r="E8118" s="27"/>
      <c r="F8118" s="27"/>
      <c r="G8118" s="1"/>
      <c r="H8118" s="1"/>
      <c r="I8118" s="1"/>
    </row>
    <row r="8119" spans="2:9">
      <c r="B8119" s="1"/>
      <c r="C8119" s="29"/>
      <c r="D8119" s="27"/>
      <c r="E8119" s="27"/>
      <c r="F8119" s="27"/>
      <c r="G8119" s="1"/>
      <c r="H8119" s="1"/>
      <c r="I8119" s="1"/>
    </row>
    <row r="8120" spans="2:9">
      <c r="B8120" s="1"/>
      <c r="C8120" s="29"/>
      <c r="D8120" s="27"/>
      <c r="E8120" s="27"/>
      <c r="F8120" s="27"/>
      <c r="G8120" s="1"/>
      <c r="H8120" s="1"/>
      <c r="I8120" s="1"/>
    </row>
    <row r="8121" spans="2:9">
      <c r="B8121" s="1"/>
      <c r="C8121" s="29"/>
      <c r="D8121" s="27"/>
      <c r="E8121" s="27"/>
      <c r="F8121" s="27"/>
      <c r="G8121" s="1"/>
      <c r="H8121" s="1"/>
      <c r="I8121" s="1"/>
    </row>
    <row r="8122" spans="2:9">
      <c r="B8122" s="1"/>
      <c r="C8122" s="29"/>
      <c r="D8122" s="27"/>
      <c r="E8122" s="27"/>
      <c r="F8122" s="27"/>
      <c r="G8122" s="1"/>
      <c r="H8122" s="1"/>
      <c r="I8122" s="1"/>
    </row>
    <row r="8123" spans="2:9">
      <c r="B8123" s="1"/>
      <c r="C8123" s="29"/>
      <c r="D8123" s="27"/>
      <c r="E8123" s="27"/>
      <c r="F8123" s="27"/>
      <c r="G8123" s="1"/>
      <c r="H8123" s="1"/>
      <c r="I8123" s="1"/>
    </row>
    <row r="8124" spans="2:9">
      <c r="B8124" s="1"/>
      <c r="C8124" s="29"/>
      <c r="D8124" s="27"/>
      <c r="E8124" s="27"/>
      <c r="F8124" s="27"/>
      <c r="G8124" s="1"/>
      <c r="H8124" s="1"/>
      <c r="I8124" s="1"/>
    </row>
    <row r="8125" spans="2:9">
      <c r="B8125" s="1"/>
      <c r="C8125" s="29"/>
      <c r="D8125" s="27"/>
      <c r="E8125" s="27"/>
      <c r="F8125" s="27"/>
      <c r="G8125" s="1"/>
      <c r="H8125" s="1"/>
      <c r="I8125" s="1"/>
    </row>
    <row r="8126" spans="2:9">
      <c r="B8126" s="1"/>
      <c r="C8126" s="29"/>
      <c r="D8126" s="27"/>
      <c r="E8126" s="27"/>
      <c r="F8126" s="27"/>
      <c r="G8126" s="1"/>
      <c r="H8126" s="1"/>
      <c r="I8126" s="1"/>
    </row>
    <row r="8127" spans="2:9">
      <c r="B8127" s="1"/>
      <c r="C8127" s="29"/>
      <c r="D8127" s="27"/>
      <c r="E8127" s="27"/>
      <c r="F8127" s="27"/>
      <c r="G8127" s="1"/>
      <c r="H8127" s="1"/>
      <c r="I8127" s="1"/>
    </row>
    <row r="8128" spans="2:9">
      <c r="B8128" s="1"/>
      <c r="C8128" s="29"/>
      <c r="D8128" s="27"/>
      <c r="E8128" s="27"/>
      <c r="F8128" s="27"/>
      <c r="G8128" s="1"/>
      <c r="H8128" s="1"/>
      <c r="I8128" s="1"/>
    </row>
    <row r="8129" spans="2:9">
      <c r="B8129" s="1"/>
      <c r="C8129" s="29"/>
      <c r="D8129" s="27"/>
      <c r="E8129" s="27"/>
      <c r="F8129" s="27"/>
      <c r="G8129" s="1"/>
      <c r="H8129" s="1"/>
      <c r="I8129" s="1"/>
    </row>
    <row r="8130" spans="2:9">
      <c r="B8130" s="1"/>
      <c r="C8130" s="29"/>
      <c r="D8130" s="27"/>
      <c r="E8130" s="27"/>
      <c r="F8130" s="27"/>
      <c r="G8130" s="1"/>
      <c r="H8130" s="1"/>
      <c r="I8130" s="1"/>
    </row>
    <row r="8131" spans="2:9">
      <c r="B8131" s="1"/>
      <c r="C8131" s="29"/>
      <c r="D8131" s="27"/>
      <c r="E8131" s="27"/>
      <c r="F8131" s="27"/>
      <c r="G8131" s="1"/>
      <c r="H8131" s="1"/>
      <c r="I8131" s="1"/>
    </row>
    <row r="8132" spans="2:9">
      <c r="B8132" s="1"/>
      <c r="C8132" s="29"/>
      <c r="D8132" s="27"/>
      <c r="E8132" s="27"/>
      <c r="F8132" s="27"/>
      <c r="G8132" s="1"/>
      <c r="H8132" s="1"/>
      <c r="I8132" s="1"/>
    </row>
    <row r="8133" spans="2:9">
      <c r="B8133" s="1"/>
      <c r="C8133" s="29"/>
      <c r="D8133" s="27"/>
      <c r="E8133" s="27"/>
      <c r="F8133" s="27"/>
      <c r="G8133" s="1"/>
      <c r="H8133" s="1"/>
      <c r="I8133" s="1"/>
    </row>
    <row r="8134" spans="2:9">
      <c r="B8134" s="1"/>
      <c r="C8134" s="29"/>
      <c r="D8134" s="27"/>
      <c r="E8134" s="27"/>
      <c r="F8134" s="27"/>
      <c r="G8134" s="1"/>
      <c r="H8134" s="1"/>
      <c r="I8134" s="1"/>
    </row>
    <row r="8135" spans="2:9">
      <c r="B8135" s="1"/>
      <c r="C8135" s="29"/>
      <c r="D8135" s="27"/>
      <c r="E8135" s="27"/>
      <c r="F8135" s="27"/>
      <c r="G8135" s="1"/>
      <c r="H8135" s="1"/>
      <c r="I8135" s="1"/>
    </row>
    <row r="8136" spans="2:9">
      <c r="B8136" s="1"/>
      <c r="C8136" s="29"/>
      <c r="D8136" s="27"/>
      <c r="E8136" s="27"/>
      <c r="F8136" s="27"/>
      <c r="G8136" s="1"/>
      <c r="H8136" s="1"/>
      <c r="I8136" s="1"/>
    </row>
    <row r="8137" spans="2:9">
      <c r="B8137" s="1"/>
      <c r="C8137" s="29"/>
      <c r="D8137" s="27"/>
      <c r="E8137" s="27"/>
      <c r="F8137" s="27"/>
      <c r="G8137" s="1"/>
      <c r="H8137" s="1"/>
      <c r="I8137" s="1"/>
    </row>
    <row r="8138" spans="2:9">
      <c r="B8138" s="1"/>
      <c r="C8138" s="29"/>
      <c r="D8138" s="27"/>
      <c r="E8138" s="27"/>
      <c r="F8138" s="27"/>
      <c r="G8138" s="1"/>
      <c r="H8138" s="1"/>
      <c r="I8138" s="1"/>
    </row>
    <row r="8139" spans="2:9">
      <c r="B8139" s="1"/>
      <c r="C8139" s="29"/>
      <c r="D8139" s="27"/>
      <c r="E8139" s="27"/>
      <c r="F8139" s="27"/>
      <c r="G8139" s="1"/>
      <c r="H8139" s="1"/>
      <c r="I8139" s="1"/>
    </row>
    <row r="8140" spans="2:9">
      <c r="B8140" s="1"/>
      <c r="C8140" s="29"/>
      <c r="D8140" s="27"/>
      <c r="E8140" s="27"/>
      <c r="F8140" s="27"/>
      <c r="G8140" s="1"/>
      <c r="H8140" s="1"/>
      <c r="I8140" s="1"/>
    </row>
    <row r="8141" spans="2:9">
      <c r="B8141" s="1"/>
      <c r="C8141" s="29"/>
      <c r="D8141" s="27"/>
      <c r="E8141" s="27"/>
      <c r="F8141" s="27"/>
      <c r="G8141" s="1"/>
      <c r="H8141" s="1"/>
      <c r="I8141" s="1"/>
    </row>
    <row r="8142" spans="2:9">
      <c r="B8142" s="1"/>
      <c r="C8142" s="29"/>
      <c r="D8142" s="27"/>
      <c r="E8142" s="27"/>
      <c r="F8142" s="27"/>
      <c r="G8142" s="1"/>
      <c r="H8142" s="1"/>
      <c r="I8142" s="1"/>
    </row>
    <row r="8143" spans="2:9">
      <c r="B8143" s="1"/>
      <c r="C8143" s="29"/>
      <c r="D8143" s="27"/>
      <c r="E8143" s="27"/>
      <c r="F8143" s="27"/>
      <c r="G8143" s="1"/>
      <c r="H8143" s="1"/>
      <c r="I8143" s="1"/>
    </row>
    <row r="8144" spans="2:9">
      <c r="B8144" s="1"/>
      <c r="C8144" s="29"/>
      <c r="D8144" s="27"/>
      <c r="E8144" s="27"/>
      <c r="F8144" s="27"/>
      <c r="G8144" s="1"/>
      <c r="H8144" s="1"/>
      <c r="I8144" s="1"/>
    </row>
    <row r="8145" spans="2:9">
      <c r="B8145" s="1"/>
      <c r="C8145" s="29"/>
      <c r="D8145" s="27"/>
      <c r="E8145" s="27"/>
      <c r="F8145" s="27"/>
      <c r="G8145" s="1"/>
      <c r="H8145" s="1"/>
      <c r="I8145" s="1"/>
    </row>
    <row r="8146" spans="2:9">
      <c r="B8146" s="1"/>
      <c r="C8146" s="29"/>
      <c r="D8146" s="27"/>
      <c r="E8146" s="27"/>
      <c r="F8146" s="27"/>
      <c r="G8146" s="1"/>
      <c r="H8146" s="1"/>
      <c r="I8146" s="1"/>
    </row>
    <row r="8147" spans="2:9">
      <c r="B8147" s="1"/>
      <c r="C8147" s="29"/>
      <c r="D8147" s="27"/>
      <c r="E8147" s="27"/>
      <c r="F8147" s="27"/>
      <c r="G8147" s="1"/>
      <c r="H8147" s="1"/>
      <c r="I8147" s="1"/>
    </row>
    <row r="8148" spans="2:9">
      <c r="B8148" s="1"/>
      <c r="C8148" s="29"/>
      <c r="D8148" s="27"/>
      <c r="E8148" s="27"/>
      <c r="F8148" s="27"/>
      <c r="G8148" s="1"/>
      <c r="H8148" s="1"/>
      <c r="I8148" s="1"/>
    </row>
    <row r="8149" spans="2:9">
      <c r="B8149" s="1"/>
      <c r="C8149" s="29"/>
      <c r="D8149" s="27"/>
      <c r="E8149" s="27"/>
      <c r="F8149" s="27"/>
      <c r="G8149" s="1"/>
      <c r="H8149" s="1"/>
      <c r="I8149" s="1"/>
    </row>
    <row r="8150" spans="2:9">
      <c r="B8150" s="1"/>
      <c r="C8150" s="29"/>
      <c r="D8150" s="27"/>
      <c r="E8150" s="27"/>
      <c r="F8150" s="27"/>
      <c r="G8150" s="1"/>
      <c r="H8150" s="1"/>
      <c r="I8150" s="1"/>
    </row>
    <row r="8151" spans="2:9">
      <c r="B8151" s="1"/>
      <c r="C8151" s="29"/>
      <c r="D8151" s="27"/>
      <c r="E8151" s="27"/>
      <c r="F8151" s="27"/>
      <c r="G8151" s="1"/>
      <c r="H8151" s="1"/>
      <c r="I8151" s="1"/>
    </row>
    <row r="8152" spans="2:9">
      <c r="B8152" s="1"/>
      <c r="C8152" s="29"/>
      <c r="D8152" s="27"/>
      <c r="E8152" s="27"/>
      <c r="F8152" s="27"/>
      <c r="G8152" s="1"/>
      <c r="H8152" s="1"/>
      <c r="I8152" s="1"/>
    </row>
    <row r="8153" spans="2:9">
      <c r="B8153" s="1"/>
      <c r="C8153" s="29"/>
      <c r="D8153" s="27"/>
      <c r="E8153" s="27"/>
      <c r="F8153" s="27"/>
      <c r="G8153" s="1"/>
      <c r="H8153" s="1"/>
      <c r="I8153" s="1"/>
    </row>
    <row r="8154" spans="2:9">
      <c r="B8154" s="1"/>
      <c r="C8154" s="29"/>
      <c r="D8154" s="27"/>
      <c r="E8154" s="27"/>
      <c r="F8154" s="27"/>
      <c r="G8154" s="1"/>
      <c r="H8154" s="1"/>
      <c r="I8154" s="1"/>
    </row>
    <row r="8155" spans="2:9">
      <c r="B8155" s="1"/>
      <c r="C8155" s="29"/>
      <c r="D8155" s="27"/>
      <c r="E8155" s="27"/>
      <c r="F8155" s="27"/>
      <c r="G8155" s="1"/>
      <c r="H8155" s="1"/>
      <c r="I8155" s="1"/>
    </row>
    <row r="8156" spans="2:9">
      <c r="B8156" s="1"/>
      <c r="C8156" s="29"/>
      <c r="D8156" s="27"/>
      <c r="E8156" s="27"/>
      <c r="F8156" s="27"/>
      <c r="G8156" s="1"/>
      <c r="H8156" s="1"/>
      <c r="I8156" s="1"/>
    </row>
    <row r="8157" spans="2:9">
      <c r="B8157" s="1"/>
      <c r="C8157" s="29"/>
      <c r="D8157" s="27"/>
      <c r="E8157" s="27"/>
      <c r="F8157" s="27"/>
      <c r="G8157" s="1"/>
      <c r="H8157" s="1"/>
      <c r="I8157" s="1"/>
    </row>
    <row r="8158" spans="2:9">
      <c r="B8158" s="1"/>
      <c r="C8158" s="29"/>
      <c r="D8158" s="27"/>
      <c r="E8158" s="27"/>
      <c r="F8158" s="27"/>
      <c r="G8158" s="1"/>
      <c r="H8158" s="1"/>
      <c r="I8158" s="1"/>
    </row>
    <row r="8159" spans="2:9">
      <c r="B8159" s="1"/>
      <c r="C8159" s="29"/>
      <c r="D8159" s="27"/>
      <c r="E8159" s="27"/>
      <c r="F8159" s="27"/>
      <c r="G8159" s="1"/>
      <c r="H8159" s="1"/>
      <c r="I8159" s="1"/>
    </row>
    <row r="8160" spans="2:9">
      <c r="B8160" s="1"/>
      <c r="C8160" s="29"/>
      <c r="D8160" s="27"/>
      <c r="E8160" s="27"/>
      <c r="F8160" s="27"/>
      <c r="G8160" s="1"/>
      <c r="H8160" s="1"/>
      <c r="I8160" s="1"/>
    </row>
    <row r="8161" spans="2:9">
      <c r="B8161" s="1"/>
      <c r="C8161" s="29"/>
      <c r="D8161" s="27"/>
      <c r="E8161" s="27"/>
      <c r="F8161" s="27"/>
      <c r="G8161" s="1"/>
      <c r="H8161" s="1"/>
      <c r="I8161" s="1"/>
    </row>
    <row r="8162" spans="2:9">
      <c r="B8162" s="1"/>
      <c r="C8162" s="29"/>
      <c r="D8162" s="27"/>
      <c r="E8162" s="27"/>
      <c r="F8162" s="27"/>
      <c r="G8162" s="1"/>
      <c r="H8162" s="1"/>
      <c r="I8162" s="1"/>
    </row>
    <row r="8163" spans="2:9">
      <c r="B8163" s="1"/>
      <c r="C8163" s="29"/>
      <c r="D8163" s="27"/>
      <c r="E8163" s="27"/>
      <c r="F8163" s="27"/>
      <c r="G8163" s="1"/>
      <c r="H8163" s="1"/>
      <c r="I8163" s="1"/>
    </row>
    <row r="8164" spans="2:9">
      <c r="B8164" s="1"/>
      <c r="C8164" s="29"/>
      <c r="D8164" s="27"/>
      <c r="E8164" s="27"/>
      <c r="F8164" s="27"/>
      <c r="G8164" s="1"/>
      <c r="H8164" s="1"/>
      <c r="I8164" s="1"/>
    </row>
    <row r="8165" spans="2:9">
      <c r="B8165" s="1"/>
      <c r="C8165" s="29"/>
      <c r="D8165" s="27"/>
      <c r="E8165" s="27"/>
      <c r="F8165" s="27"/>
      <c r="G8165" s="1"/>
      <c r="H8165" s="1"/>
      <c r="I8165" s="1"/>
    </row>
    <row r="8166" spans="2:9">
      <c r="B8166" s="1"/>
      <c r="C8166" s="29"/>
      <c r="D8166" s="27"/>
      <c r="E8166" s="27"/>
      <c r="F8166" s="27"/>
      <c r="G8166" s="1"/>
      <c r="H8166" s="1"/>
      <c r="I8166" s="1"/>
    </row>
    <row r="8167" spans="2:9">
      <c r="B8167" s="1"/>
      <c r="C8167" s="29"/>
      <c r="D8167" s="27"/>
      <c r="E8167" s="27"/>
      <c r="F8167" s="27"/>
      <c r="G8167" s="1"/>
      <c r="H8167" s="1"/>
      <c r="I8167" s="1"/>
    </row>
    <row r="8168" spans="2:9">
      <c r="B8168" s="1"/>
      <c r="C8168" s="29"/>
      <c r="D8168" s="27"/>
      <c r="E8168" s="27"/>
      <c r="F8168" s="27"/>
      <c r="G8168" s="1"/>
      <c r="H8168" s="1"/>
      <c r="I8168" s="1"/>
    </row>
    <row r="8169" spans="2:9">
      <c r="B8169" s="1"/>
      <c r="C8169" s="29"/>
      <c r="D8169" s="27"/>
      <c r="E8169" s="27"/>
      <c r="F8169" s="27"/>
      <c r="G8169" s="1"/>
      <c r="H8169" s="1"/>
      <c r="I8169" s="1"/>
    </row>
    <row r="8170" spans="2:9">
      <c r="B8170" s="1"/>
      <c r="C8170" s="29"/>
      <c r="D8170" s="27"/>
      <c r="E8170" s="27"/>
      <c r="F8170" s="27"/>
      <c r="G8170" s="1"/>
      <c r="H8170" s="1"/>
      <c r="I8170" s="1"/>
    </row>
    <row r="8171" spans="2:9">
      <c r="B8171" s="1"/>
      <c r="C8171" s="29"/>
      <c r="D8171" s="27"/>
      <c r="E8171" s="27"/>
      <c r="F8171" s="27"/>
      <c r="G8171" s="1"/>
      <c r="H8171" s="1"/>
      <c r="I8171" s="1"/>
    </row>
    <row r="8172" spans="2:9">
      <c r="B8172" s="1"/>
      <c r="C8172" s="29"/>
      <c r="D8172" s="27"/>
      <c r="E8172" s="27"/>
      <c r="F8172" s="27"/>
      <c r="G8172" s="1"/>
      <c r="H8172" s="1"/>
      <c r="I8172" s="1"/>
    </row>
    <row r="8173" spans="2:9">
      <c r="B8173" s="1"/>
      <c r="C8173" s="29"/>
      <c r="D8173" s="27"/>
      <c r="E8173" s="27"/>
      <c r="F8173" s="27"/>
      <c r="G8173" s="1"/>
      <c r="H8173" s="1"/>
      <c r="I8173" s="1"/>
    </row>
    <row r="8174" spans="2:9">
      <c r="B8174" s="1"/>
      <c r="C8174" s="29"/>
      <c r="D8174" s="27"/>
      <c r="E8174" s="27"/>
      <c r="F8174" s="27"/>
      <c r="G8174" s="1"/>
      <c r="H8174" s="1"/>
      <c r="I8174" s="1"/>
    </row>
    <row r="8175" spans="2:9">
      <c r="B8175" s="1"/>
      <c r="C8175" s="29"/>
      <c r="D8175" s="27"/>
      <c r="E8175" s="27"/>
      <c r="F8175" s="27"/>
      <c r="G8175" s="1"/>
      <c r="H8175" s="1"/>
      <c r="I8175" s="1"/>
    </row>
    <row r="8176" spans="2:9">
      <c r="B8176" s="1"/>
      <c r="C8176" s="29"/>
      <c r="D8176" s="27"/>
      <c r="E8176" s="27"/>
      <c r="F8176" s="27"/>
      <c r="G8176" s="1"/>
      <c r="H8176" s="1"/>
      <c r="I8176" s="1"/>
    </row>
    <row r="8177" spans="2:9">
      <c r="B8177" s="1"/>
      <c r="C8177" s="29"/>
      <c r="D8177" s="27"/>
      <c r="E8177" s="27"/>
      <c r="F8177" s="27"/>
      <c r="G8177" s="1"/>
      <c r="H8177" s="1"/>
      <c r="I8177" s="1"/>
    </row>
    <row r="8178" spans="2:9">
      <c r="B8178" s="1"/>
      <c r="C8178" s="29"/>
      <c r="D8178" s="27"/>
      <c r="E8178" s="27"/>
      <c r="F8178" s="27"/>
      <c r="G8178" s="1"/>
      <c r="H8178" s="1"/>
      <c r="I8178" s="1"/>
    </row>
    <row r="8179" spans="2:9">
      <c r="B8179" s="1"/>
      <c r="C8179" s="29"/>
      <c r="D8179" s="27"/>
      <c r="E8179" s="27"/>
      <c r="F8179" s="27"/>
      <c r="G8179" s="1"/>
      <c r="H8179" s="1"/>
      <c r="I8179" s="1"/>
    </row>
    <row r="8180" spans="2:9">
      <c r="B8180" s="1"/>
      <c r="C8180" s="29"/>
      <c r="D8180" s="27"/>
      <c r="E8180" s="27"/>
      <c r="F8180" s="27"/>
      <c r="G8180" s="1"/>
      <c r="H8180" s="1"/>
      <c r="I8180" s="1"/>
    </row>
    <row r="8181" spans="2:9">
      <c r="B8181" s="1"/>
      <c r="C8181" s="29"/>
      <c r="D8181" s="27"/>
      <c r="E8181" s="27"/>
      <c r="F8181" s="27"/>
      <c r="G8181" s="1"/>
      <c r="H8181" s="1"/>
      <c r="I8181" s="1"/>
    </row>
    <row r="8182" spans="2:9">
      <c r="B8182" s="1"/>
      <c r="C8182" s="29"/>
      <c r="D8182" s="27"/>
      <c r="E8182" s="27"/>
      <c r="F8182" s="27"/>
      <c r="G8182" s="1"/>
      <c r="H8182" s="1"/>
      <c r="I8182" s="1"/>
    </row>
    <row r="8183" spans="2:9">
      <c r="B8183" s="1"/>
      <c r="C8183" s="29"/>
      <c r="D8183" s="27"/>
      <c r="E8183" s="27"/>
      <c r="F8183" s="27"/>
      <c r="G8183" s="1"/>
      <c r="H8183" s="1"/>
      <c r="I8183" s="1"/>
    </row>
    <row r="8184" spans="2:9">
      <c r="B8184" s="1"/>
      <c r="C8184" s="29"/>
      <c r="D8184" s="27"/>
      <c r="E8184" s="27"/>
      <c r="F8184" s="27"/>
      <c r="G8184" s="1"/>
      <c r="H8184" s="1"/>
      <c r="I8184" s="1"/>
    </row>
    <row r="8185" spans="2:9">
      <c r="B8185" s="1"/>
      <c r="C8185" s="29"/>
      <c r="D8185" s="27"/>
      <c r="E8185" s="27"/>
      <c r="F8185" s="27"/>
      <c r="G8185" s="1"/>
      <c r="H8185" s="1"/>
      <c r="I8185" s="1"/>
    </row>
    <row r="8186" spans="2:9">
      <c r="B8186" s="1"/>
      <c r="C8186" s="29"/>
      <c r="D8186" s="27"/>
      <c r="E8186" s="27"/>
      <c r="F8186" s="27"/>
      <c r="G8186" s="1"/>
      <c r="H8186" s="1"/>
      <c r="I8186" s="1"/>
    </row>
    <row r="8187" spans="2:9">
      <c r="B8187" s="1"/>
      <c r="C8187" s="29"/>
      <c r="D8187" s="27"/>
      <c r="E8187" s="27"/>
      <c r="F8187" s="27"/>
      <c r="G8187" s="1"/>
      <c r="H8187" s="1"/>
      <c r="I8187" s="1"/>
    </row>
    <row r="8188" spans="2:9">
      <c r="B8188" s="1"/>
      <c r="C8188" s="29"/>
      <c r="D8188" s="27"/>
      <c r="E8188" s="27"/>
      <c r="F8188" s="27"/>
      <c r="G8188" s="1"/>
      <c r="H8188" s="1"/>
      <c r="I8188" s="1"/>
    </row>
    <row r="8189" spans="2:9">
      <c r="B8189" s="1"/>
      <c r="C8189" s="29"/>
      <c r="D8189" s="27"/>
      <c r="E8189" s="27"/>
      <c r="F8189" s="27"/>
      <c r="G8189" s="1"/>
      <c r="H8189" s="1"/>
      <c r="I8189" s="1"/>
    </row>
    <row r="8190" spans="2:9">
      <c r="B8190" s="1"/>
      <c r="C8190" s="29"/>
      <c r="D8190" s="27"/>
      <c r="E8190" s="27"/>
      <c r="F8190" s="27"/>
      <c r="G8190" s="1"/>
      <c r="H8190" s="1"/>
      <c r="I8190" s="1"/>
    </row>
    <row r="8191" spans="2:9">
      <c r="B8191" s="1"/>
      <c r="C8191" s="29"/>
      <c r="D8191" s="27"/>
      <c r="E8191" s="27"/>
      <c r="F8191" s="27"/>
      <c r="G8191" s="1"/>
      <c r="H8191" s="1"/>
      <c r="I8191" s="1"/>
    </row>
    <row r="8192" spans="2:9">
      <c r="B8192" s="1"/>
      <c r="C8192" s="29"/>
      <c r="D8192" s="27"/>
      <c r="E8192" s="27"/>
      <c r="F8192" s="27"/>
      <c r="G8192" s="1"/>
      <c r="H8192" s="1"/>
      <c r="I8192" s="1"/>
    </row>
    <row r="8193" spans="2:9">
      <c r="B8193" s="1"/>
      <c r="C8193" s="29"/>
      <c r="D8193" s="27"/>
      <c r="E8193" s="27"/>
      <c r="F8193" s="27"/>
      <c r="G8193" s="1"/>
      <c r="H8193" s="1"/>
      <c r="I8193" s="1"/>
    </row>
    <row r="8194" spans="2:9">
      <c r="B8194" s="1"/>
      <c r="C8194" s="29"/>
      <c r="D8194" s="27"/>
      <c r="E8194" s="27"/>
      <c r="F8194" s="27"/>
      <c r="G8194" s="1"/>
      <c r="H8194" s="1"/>
      <c r="I8194" s="1"/>
    </row>
    <row r="8195" spans="2:9">
      <c r="B8195" s="1"/>
      <c r="C8195" s="29"/>
      <c r="D8195" s="27"/>
      <c r="E8195" s="27"/>
      <c r="F8195" s="27"/>
      <c r="G8195" s="1"/>
      <c r="H8195" s="1"/>
      <c r="I8195" s="1"/>
    </row>
    <row r="8196" spans="2:9">
      <c r="B8196" s="1"/>
      <c r="C8196" s="29"/>
      <c r="D8196" s="27"/>
      <c r="E8196" s="27"/>
      <c r="F8196" s="27"/>
      <c r="G8196" s="1"/>
      <c r="H8196" s="1"/>
      <c r="I8196" s="1"/>
    </row>
    <row r="8197" spans="2:9">
      <c r="B8197" s="1"/>
      <c r="C8197" s="29"/>
      <c r="D8197" s="27"/>
      <c r="E8197" s="27"/>
      <c r="F8197" s="27"/>
      <c r="G8197" s="1"/>
      <c r="H8197" s="1"/>
      <c r="I8197" s="1"/>
    </row>
    <row r="8198" spans="2:9">
      <c r="B8198" s="1"/>
      <c r="C8198" s="29"/>
      <c r="D8198" s="27"/>
      <c r="E8198" s="27"/>
      <c r="F8198" s="27"/>
      <c r="G8198" s="1"/>
      <c r="H8198" s="1"/>
      <c r="I8198" s="1"/>
    </row>
    <row r="8199" spans="2:9">
      <c r="B8199" s="1"/>
      <c r="C8199" s="29"/>
      <c r="D8199" s="27"/>
      <c r="E8199" s="27"/>
      <c r="F8199" s="27"/>
      <c r="G8199" s="1"/>
      <c r="H8199" s="1"/>
      <c r="I8199" s="1"/>
    </row>
    <row r="8200" spans="2:9">
      <c r="B8200" s="1"/>
      <c r="C8200" s="29"/>
      <c r="D8200" s="27"/>
      <c r="E8200" s="27"/>
      <c r="F8200" s="27"/>
      <c r="G8200" s="1"/>
      <c r="H8200" s="1"/>
      <c r="I8200" s="1"/>
    </row>
    <row r="8201" spans="2:9">
      <c r="B8201" s="1"/>
      <c r="C8201" s="29"/>
      <c r="D8201" s="27"/>
      <c r="E8201" s="27"/>
      <c r="F8201" s="27"/>
      <c r="G8201" s="1"/>
      <c r="H8201" s="1"/>
      <c r="I8201" s="1"/>
    </row>
    <row r="8202" spans="2:9">
      <c r="B8202" s="1"/>
      <c r="C8202" s="29"/>
      <c r="D8202" s="27"/>
      <c r="E8202" s="27"/>
      <c r="F8202" s="27"/>
      <c r="G8202" s="1"/>
      <c r="H8202" s="1"/>
      <c r="I8202" s="1"/>
    </row>
    <row r="8203" spans="2:9">
      <c r="B8203" s="1"/>
      <c r="C8203" s="29"/>
      <c r="D8203" s="27"/>
      <c r="E8203" s="27"/>
      <c r="F8203" s="27"/>
      <c r="G8203" s="1"/>
      <c r="H8203" s="1"/>
      <c r="I8203" s="1"/>
    </row>
    <row r="8204" spans="2:9">
      <c r="B8204" s="1"/>
      <c r="C8204" s="29"/>
      <c r="D8204" s="27"/>
      <c r="E8204" s="27"/>
      <c r="F8204" s="27"/>
      <c r="G8204" s="1"/>
      <c r="H8204" s="1"/>
      <c r="I8204" s="1"/>
    </row>
    <row r="8205" spans="2:9">
      <c r="B8205" s="1"/>
      <c r="C8205" s="29"/>
      <c r="D8205" s="27"/>
      <c r="E8205" s="27"/>
      <c r="F8205" s="27"/>
      <c r="G8205" s="1"/>
      <c r="H8205" s="1"/>
      <c r="I8205" s="1"/>
    </row>
    <row r="8206" spans="2:9">
      <c r="B8206" s="1"/>
      <c r="C8206" s="29"/>
      <c r="D8206" s="27"/>
      <c r="E8206" s="27"/>
      <c r="F8206" s="27"/>
      <c r="G8206" s="1"/>
      <c r="H8206" s="1"/>
      <c r="I8206" s="1"/>
    </row>
    <row r="8207" spans="2:9">
      <c r="B8207" s="1"/>
      <c r="C8207" s="29"/>
      <c r="D8207" s="27"/>
      <c r="E8207" s="27"/>
      <c r="F8207" s="27"/>
      <c r="G8207" s="1"/>
      <c r="H8207" s="1"/>
      <c r="I8207" s="1"/>
    </row>
    <row r="8208" spans="2:9">
      <c r="B8208" s="1"/>
      <c r="C8208" s="29"/>
      <c r="D8208" s="27"/>
      <c r="E8208" s="27"/>
      <c r="F8208" s="27"/>
      <c r="G8208" s="1"/>
      <c r="H8208" s="1"/>
      <c r="I8208" s="1"/>
    </row>
    <row r="8209" spans="2:9">
      <c r="B8209" s="1"/>
      <c r="C8209" s="29"/>
      <c r="D8209" s="27"/>
      <c r="E8209" s="27"/>
      <c r="F8209" s="27"/>
      <c r="G8209" s="1"/>
      <c r="H8209" s="1"/>
      <c r="I8209" s="1"/>
    </row>
    <row r="8210" spans="2:9">
      <c r="B8210" s="1"/>
      <c r="C8210" s="29"/>
      <c r="D8210" s="27"/>
      <c r="E8210" s="27"/>
      <c r="F8210" s="27"/>
      <c r="G8210" s="1"/>
      <c r="H8210" s="1"/>
      <c r="I8210" s="1"/>
    </row>
    <row r="8211" spans="2:9">
      <c r="B8211" s="1"/>
      <c r="C8211" s="29"/>
      <c r="D8211" s="27"/>
      <c r="E8211" s="27"/>
      <c r="F8211" s="27"/>
      <c r="G8211" s="1"/>
      <c r="H8211" s="1"/>
      <c r="I8211" s="1"/>
    </row>
    <row r="8212" spans="2:9">
      <c r="B8212" s="1"/>
      <c r="C8212" s="29"/>
      <c r="D8212" s="27"/>
      <c r="E8212" s="27"/>
      <c r="F8212" s="27"/>
      <c r="G8212" s="1"/>
      <c r="H8212" s="1"/>
      <c r="I8212" s="1"/>
    </row>
    <row r="8213" spans="2:9">
      <c r="B8213" s="1"/>
      <c r="C8213" s="29"/>
      <c r="D8213" s="27"/>
      <c r="E8213" s="27"/>
      <c r="F8213" s="27"/>
      <c r="G8213" s="1"/>
      <c r="H8213" s="1"/>
      <c r="I8213" s="1"/>
    </row>
    <row r="8214" spans="2:9">
      <c r="B8214" s="1"/>
      <c r="C8214" s="29"/>
      <c r="D8214" s="27"/>
      <c r="E8214" s="27"/>
      <c r="F8214" s="27"/>
      <c r="G8214" s="1"/>
      <c r="H8214" s="1"/>
      <c r="I8214" s="1"/>
    </row>
    <row r="8215" spans="2:9">
      <c r="B8215" s="1"/>
      <c r="C8215" s="29"/>
      <c r="D8215" s="27"/>
      <c r="E8215" s="27"/>
      <c r="F8215" s="27"/>
      <c r="G8215" s="1"/>
      <c r="H8215" s="1"/>
      <c r="I8215" s="1"/>
    </row>
    <row r="8216" spans="2:9">
      <c r="B8216" s="1"/>
      <c r="C8216" s="29"/>
      <c r="D8216" s="27"/>
      <c r="E8216" s="27"/>
      <c r="F8216" s="27"/>
      <c r="G8216" s="1"/>
      <c r="H8216" s="1"/>
      <c r="I8216" s="1"/>
    </row>
    <row r="8217" spans="2:9">
      <c r="B8217" s="1"/>
      <c r="C8217" s="29"/>
      <c r="D8217" s="27"/>
      <c r="E8217" s="27"/>
      <c r="F8217" s="27"/>
      <c r="G8217" s="1"/>
      <c r="H8217" s="1"/>
      <c r="I8217" s="1"/>
    </row>
    <row r="8218" spans="2:9">
      <c r="B8218" s="1"/>
      <c r="C8218" s="29"/>
      <c r="D8218" s="27"/>
      <c r="E8218" s="27"/>
      <c r="F8218" s="27"/>
      <c r="G8218" s="1"/>
      <c r="H8218" s="1"/>
      <c r="I8218" s="1"/>
    </row>
    <row r="8219" spans="2:9">
      <c r="B8219" s="1"/>
      <c r="C8219" s="29"/>
      <c r="D8219" s="27"/>
      <c r="E8219" s="27"/>
      <c r="F8219" s="27"/>
      <c r="G8219" s="1"/>
      <c r="H8219" s="1"/>
      <c r="I8219" s="1"/>
    </row>
    <row r="8220" spans="2:9">
      <c r="B8220" s="1"/>
      <c r="C8220" s="29"/>
      <c r="D8220" s="27"/>
      <c r="E8220" s="27"/>
      <c r="F8220" s="27"/>
      <c r="G8220" s="1"/>
      <c r="H8220" s="1"/>
      <c r="I8220" s="1"/>
    </row>
    <row r="8221" spans="2:9">
      <c r="B8221" s="1"/>
      <c r="C8221" s="29"/>
      <c r="D8221" s="27"/>
      <c r="E8221" s="27"/>
      <c r="F8221" s="27"/>
      <c r="G8221" s="1"/>
      <c r="H8221" s="1"/>
      <c r="I8221" s="1"/>
    </row>
    <row r="8222" spans="2:9">
      <c r="B8222" s="1"/>
      <c r="C8222" s="29"/>
      <c r="D8222" s="27"/>
      <c r="E8222" s="27"/>
      <c r="F8222" s="27"/>
      <c r="G8222" s="1"/>
      <c r="H8222" s="1"/>
      <c r="I8222" s="1"/>
    </row>
    <row r="8223" spans="2:9">
      <c r="B8223" s="1"/>
      <c r="C8223" s="29"/>
      <c r="D8223" s="27"/>
      <c r="E8223" s="27"/>
      <c r="F8223" s="27"/>
      <c r="G8223" s="1"/>
      <c r="H8223" s="1"/>
      <c r="I8223" s="1"/>
    </row>
    <row r="8224" spans="2:9">
      <c r="B8224" s="1"/>
      <c r="C8224" s="29"/>
      <c r="D8224" s="27"/>
      <c r="E8224" s="27"/>
      <c r="F8224" s="27"/>
      <c r="G8224" s="1"/>
      <c r="H8224" s="1"/>
      <c r="I8224" s="1"/>
    </row>
    <row r="8225" spans="2:9">
      <c r="B8225" s="1"/>
      <c r="C8225" s="29"/>
      <c r="D8225" s="27"/>
      <c r="E8225" s="27"/>
      <c r="F8225" s="27"/>
      <c r="G8225" s="1"/>
      <c r="H8225" s="1"/>
      <c r="I8225" s="1"/>
    </row>
    <row r="8226" spans="2:9">
      <c r="B8226" s="1"/>
      <c r="C8226" s="29"/>
      <c r="D8226" s="27"/>
      <c r="E8226" s="27"/>
      <c r="F8226" s="27"/>
      <c r="G8226" s="1"/>
      <c r="H8226" s="1"/>
      <c r="I8226" s="1"/>
    </row>
    <row r="8227" spans="2:9">
      <c r="B8227" s="1"/>
      <c r="C8227" s="29"/>
      <c r="D8227" s="27"/>
      <c r="E8227" s="27"/>
      <c r="F8227" s="27"/>
      <c r="G8227" s="1"/>
      <c r="H8227" s="1"/>
      <c r="I8227" s="1"/>
    </row>
    <row r="8228" spans="2:9">
      <c r="B8228" s="1"/>
      <c r="C8228" s="29"/>
      <c r="D8228" s="27"/>
      <c r="E8228" s="27"/>
      <c r="F8228" s="27"/>
      <c r="G8228" s="1"/>
      <c r="H8228" s="1"/>
      <c r="I8228" s="1"/>
    </row>
    <row r="8229" spans="2:9">
      <c r="B8229" s="1"/>
      <c r="C8229" s="29"/>
      <c r="D8229" s="27"/>
      <c r="E8229" s="27"/>
      <c r="F8229" s="27"/>
      <c r="G8229" s="1"/>
      <c r="H8229" s="1"/>
      <c r="I8229" s="1"/>
    </row>
    <row r="8230" spans="2:9">
      <c r="B8230" s="1"/>
      <c r="C8230" s="29"/>
      <c r="D8230" s="27"/>
      <c r="E8230" s="27"/>
      <c r="F8230" s="27"/>
      <c r="G8230" s="1"/>
      <c r="H8230" s="1"/>
      <c r="I8230" s="1"/>
    </row>
    <row r="8231" spans="2:9">
      <c r="B8231" s="1"/>
      <c r="C8231" s="29"/>
      <c r="D8231" s="27"/>
      <c r="E8231" s="27"/>
      <c r="F8231" s="27"/>
      <c r="G8231" s="1"/>
      <c r="H8231" s="1"/>
      <c r="I8231" s="1"/>
    </row>
    <row r="8232" spans="2:9">
      <c r="B8232" s="1"/>
      <c r="C8232" s="29"/>
      <c r="D8232" s="27"/>
      <c r="E8232" s="27"/>
      <c r="F8232" s="27"/>
      <c r="G8232" s="1"/>
      <c r="H8232" s="1"/>
      <c r="I8232" s="1"/>
    </row>
    <row r="8233" spans="2:9">
      <c r="B8233" s="1"/>
      <c r="C8233" s="29"/>
      <c r="D8233" s="27"/>
      <c r="E8233" s="27"/>
      <c r="F8233" s="27"/>
      <c r="G8233" s="1"/>
      <c r="H8233" s="1"/>
      <c r="I8233" s="1"/>
    </row>
    <row r="8234" spans="2:9">
      <c r="B8234" s="1"/>
      <c r="C8234" s="29"/>
      <c r="D8234" s="27"/>
      <c r="E8234" s="27"/>
      <c r="F8234" s="27"/>
      <c r="G8234" s="1"/>
      <c r="H8234" s="1"/>
      <c r="I8234" s="1"/>
    </row>
    <row r="8235" spans="2:9">
      <c r="B8235" s="1"/>
      <c r="C8235" s="29"/>
      <c r="D8235" s="27"/>
      <c r="E8235" s="27"/>
      <c r="F8235" s="27"/>
      <c r="G8235" s="1"/>
      <c r="H8235" s="1"/>
      <c r="I8235" s="1"/>
    </row>
    <row r="8236" spans="2:9">
      <c r="B8236" s="1"/>
      <c r="C8236" s="29"/>
      <c r="D8236" s="27"/>
      <c r="E8236" s="27"/>
      <c r="F8236" s="27"/>
      <c r="G8236" s="1"/>
      <c r="H8236" s="1"/>
      <c r="I8236" s="1"/>
    </row>
    <row r="8237" spans="2:9">
      <c r="B8237" s="1"/>
      <c r="C8237" s="29"/>
      <c r="D8237" s="27"/>
      <c r="E8237" s="27"/>
      <c r="F8237" s="27"/>
      <c r="G8237" s="1"/>
      <c r="H8237" s="1"/>
      <c r="I8237" s="1"/>
    </row>
    <row r="8238" spans="2:9">
      <c r="B8238" s="1"/>
      <c r="C8238" s="29"/>
      <c r="D8238" s="27"/>
      <c r="E8238" s="27"/>
      <c r="F8238" s="27"/>
      <c r="G8238" s="1"/>
      <c r="H8238" s="1"/>
      <c r="I8238" s="1"/>
    </row>
    <row r="8239" spans="2:9">
      <c r="B8239" s="1"/>
      <c r="C8239" s="29"/>
      <c r="D8239" s="27"/>
      <c r="E8239" s="27"/>
      <c r="F8239" s="27"/>
      <c r="G8239" s="1"/>
      <c r="H8239" s="1"/>
      <c r="I8239" s="1"/>
    </row>
    <row r="8240" spans="2:9">
      <c r="B8240" s="1"/>
      <c r="C8240" s="29"/>
      <c r="D8240" s="27"/>
      <c r="E8240" s="27"/>
      <c r="F8240" s="27"/>
      <c r="G8240" s="1"/>
      <c r="H8240" s="1"/>
      <c r="I8240" s="1"/>
    </row>
    <row r="8241" spans="2:9">
      <c r="B8241" s="1"/>
      <c r="C8241" s="29"/>
      <c r="D8241" s="27"/>
      <c r="E8241" s="27"/>
      <c r="F8241" s="27"/>
      <c r="G8241" s="1"/>
      <c r="H8241" s="1"/>
      <c r="I8241" s="1"/>
    </row>
    <row r="8242" spans="2:9">
      <c r="B8242" s="1"/>
      <c r="C8242" s="29"/>
      <c r="D8242" s="27"/>
      <c r="E8242" s="27"/>
      <c r="F8242" s="27"/>
      <c r="G8242" s="1"/>
      <c r="H8242" s="1"/>
      <c r="I8242" s="1"/>
    </row>
    <row r="8243" spans="2:9">
      <c r="B8243" s="1"/>
      <c r="C8243" s="29"/>
      <c r="D8243" s="27"/>
      <c r="E8243" s="27"/>
      <c r="F8243" s="27"/>
      <c r="G8243" s="1"/>
      <c r="H8243" s="1"/>
      <c r="I8243" s="1"/>
    </row>
    <row r="8244" spans="2:9">
      <c r="B8244" s="1"/>
      <c r="C8244" s="29"/>
      <c r="D8244" s="27"/>
      <c r="E8244" s="27"/>
      <c r="F8244" s="27"/>
      <c r="G8244" s="1"/>
      <c r="H8244" s="1"/>
      <c r="I8244" s="1"/>
    </row>
    <row r="8245" spans="2:9">
      <c r="B8245" s="1"/>
      <c r="C8245" s="29"/>
      <c r="D8245" s="27"/>
      <c r="E8245" s="27"/>
      <c r="F8245" s="27"/>
      <c r="G8245" s="1"/>
      <c r="H8245" s="1"/>
      <c r="I8245" s="1"/>
    </row>
    <row r="8246" spans="2:9">
      <c r="B8246" s="1"/>
      <c r="C8246" s="29"/>
      <c r="D8246" s="27"/>
      <c r="E8246" s="27"/>
      <c r="F8246" s="27"/>
      <c r="G8246" s="1"/>
      <c r="H8246" s="1"/>
      <c r="I8246" s="1"/>
    </row>
    <row r="8247" spans="2:9">
      <c r="B8247" s="1"/>
      <c r="C8247" s="29"/>
      <c r="D8247" s="27"/>
      <c r="E8247" s="27"/>
      <c r="F8247" s="27"/>
      <c r="G8247" s="1"/>
      <c r="H8247" s="1"/>
      <c r="I8247" s="1"/>
    </row>
    <row r="8248" spans="2:9">
      <c r="B8248" s="1"/>
      <c r="C8248" s="29"/>
      <c r="D8248" s="27"/>
      <c r="E8248" s="27"/>
      <c r="F8248" s="27"/>
      <c r="G8248" s="1"/>
      <c r="H8248" s="1"/>
      <c r="I8248" s="1"/>
    </row>
    <row r="8249" spans="2:9">
      <c r="B8249" s="1"/>
      <c r="C8249" s="29"/>
      <c r="D8249" s="27"/>
      <c r="E8249" s="27"/>
      <c r="F8249" s="27"/>
      <c r="G8249" s="1"/>
      <c r="H8249" s="1"/>
      <c r="I8249" s="1"/>
    </row>
    <row r="8250" spans="2:9">
      <c r="B8250" s="1"/>
      <c r="C8250" s="29"/>
      <c r="D8250" s="27"/>
      <c r="E8250" s="27"/>
      <c r="F8250" s="27"/>
      <c r="G8250" s="1"/>
      <c r="H8250" s="1"/>
      <c r="I8250" s="1"/>
    </row>
    <row r="8251" spans="2:9">
      <c r="B8251" s="1"/>
      <c r="C8251" s="29"/>
      <c r="D8251" s="27"/>
      <c r="E8251" s="27"/>
      <c r="F8251" s="27"/>
      <c r="G8251" s="1"/>
      <c r="H8251" s="1"/>
      <c r="I8251" s="1"/>
    </row>
    <row r="8252" spans="2:9">
      <c r="B8252" s="1"/>
      <c r="C8252" s="29"/>
      <c r="D8252" s="27"/>
      <c r="E8252" s="27"/>
      <c r="F8252" s="27"/>
      <c r="G8252" s="1"/>
      <c r="H8252" s="1"/>
      <c r="I8252" s="1"/>
    </row>
    <row r="8253" spans="2:9">
      <c r="B8253" s="1"/>
      <c r="C8253" s="29"/>
      <c r="D8253" s="27"/>
      <c r="E8253" s="27"/>
      <c r="F8253" s="27"/>
      <c r="G8253" s="1"/>
      <c r="H8253" s="1"/>
      <c r="I8253" s="1"/>
    </row>
    <row r="8254" spans="2:9">
      <c r="B8254" s="1"/>
      <c r="C8254" s="29"/>
      <c r="D8254" s="27"/>
      <c r="E8254" s="27"/>
      <c r="F8254" s="27"/>
      <c r="G8254" s="1"/>
      <c r="H8254" s="1"/>
      <c r="I8254" s="1"/>
    </row>
    <row r="8255" spans="2:9">
      <c r="B8255" s="1"/>
      <c r="C8255" s="29"/>
      <c r="D8255" s="27"/>
      <c r="E8255" s="27"/>
      <c r="F8255" s="27"/>
      <c r="G8255" s="1"/>
      <c r="H8255" s="1"/>
      <c r="I8255" s="1"/>
    </row>
    <row r="8256" spans="2:9">
      <c r="B8256" s="1"/>
      <c r="C8256" s="29"/>
      <c r="D8256" s="27"/>
      <c r="E8256" s="27"/>
      <c r="F8256" s="27"/>
      <c r="G8256" s="1"/>
      <c r="H8256" s="1"/>
      <c r="I8256" s="1"/>
    </row>
    <row r="8257" spans="2:9">
      <c r="B8257" s="1"/>
      <c r="C8257" s="29"/>
      <c r="D8257" s="27"/>
      <c r="E8257" s="27"/>
      <c r="F8257" s="27"/>
      <c r="G8257" s="1"/>
      <c r="H8257" s="1"/>
      <c r="I8257" s="1"/>
    </row>
    <row r="8258" spans="2:9">
      <c r="B8258" s="1"/>
      <c r="C8258" s="29"/>
      <c r="D8258" s="27"/>
      <c r="E8258" s="27"/>
      <c r="F8258" s="27"/>
      <c r="G8258" s="1"/>
      <c r="H8258" s="1"/>
      <c r="I8258" s="1"/>
    </row>
    <row r="8259" spans="2:9">
      <c r="B8259" s="1"/>
      <c r="C8259" s="29"/>
      <c r="D8259" s="27"/>
      <c r="E8259" s="27"/>
      <c r="F8259" s="27"/>
      <c r="G8259" s="1"/>
      <c r="H8259" s="1"/>
      <c r="I8259" s="1"/>
    </row>
    <row r="8260" spans="2:9">
      <c r="B8260" s="1"/>
      <c r="C8260" s="29"/>
      <c r="D8260" s="27"/>
      <c r="E8260" s="27"/>
      <c r="F8260" s="27"/>
      <c r="G8260" s="1"/>
      <c r="H8260" s="1"/>
      <c r="I8260" s="1"/>
    </row>
    <row r="8261" spans="2:9">
      <c r="B8261" s="1"/>
      <c r="C8261" s="29"/>
      <c r="D8261" s="27"/>
      <c r="E8261" s="27"/>
      <c r="F8261" s="27"/>
      <c r="G8261" s="1"/>
      <c r="H8261" s="1"/>
      <c r="I8261" s="1"/>
    </row>
    <row r="8262" spans="2:9">
      <c r="B8262" s="1"/>
      <c r="C8262" s="29"/>
      <c r="D8262" s="27"/>
      <c r="E8262" s="27"/>
      <c r="F8262" s="27"/>
      <c r="G8262" s="1"/>
      <c r="H8262" s="1"/>
      <c r="I8262" s="1"/>
    </row>
    <row r="8263" spans="2:9">
      <c r="B8263" s="1"/>
      <c r="C8263" s="29"/>
      <c r="D8263" s="27"/>
      <c r="E8263" s="27"/>
      <c r="F8263" s="27"/>
      <c r="G8263" s="1"/>
      <c r="H8263" s="1"/>
      <c r="I8263" s="1"/>
    </row>
    <row r="8264" spans="2:9">
      <c r="B8264" s="1"/>
      <c r="C8264" s="29"/>
      <c r="D8264" s="27"/>
      <c r="E8264" s="27"/>
      <c r="F8264" s="27"/>
      <c r="G8264" s="1"/>
      <c r="H8264" s="1"/>
      <c r="I8264" s="1"/>
    </row>
    <row r="8265" spans="2:9">
      <c r="B8265" s="1"/>
      <c r="C8265" s="29"/>
      <c r="D8265" s="27"/>
      <c r="E8265" s="27"/>
      <c r="F8265" s="27"/>
      <c r="G8265" s="1"/>
      <c r="H8265" s="1"/>
      <c r="I8265" s="1"/>
    </row>
    <row r="8266" spans="2:9">
      <c r="B8266" s="1"/>
      <c r="C8266" s="29"/>
      <c r="D8266" s="27"/>
      <c r="E8266" s="27"/>
      <c r="F8266" s="27"/>
      <c r="G8266" s="1"/>
      <c r="H8266" s="1"/>
      <c r="I8266" s="1"/>
    </row>
    <row r="8267" spans="2:9">
      <c r="B8267" s="1"/>
      <c r="C8267" s="29"/>
      <c r="D8267" s="27"/>
      <c r="E8267" s="27"/>
      <c r="F8267" s="27"/>
      <c r="G8267" s="1"/>
      <c r="H8267" s="1"/>
      <c r="I8267" s="1"/>
    </row>
    <row r="8268" spans="2:9">
      <c r="B8268" s="1"/>
      <c r="C8268" s="29"/>
      <c r="D8268" s="27"/>
      <c r="E8268" s="27"/>
      <c r="F8268" s="27"/>
      <c r="G8268" s="1"/>
      <c r="H8268" s="1"/>
      <c r="I8268" s="1"/>
    </row>
    <row r="8269" spans="2:9">
      <c r="B8269" s="1"/>
      <c r="C8269" s="29"/>
      <c r="D8269" s="27"/>
      <c r="E8269" s="27"/>
      <c r="F8269" s="27"/>
      <c r="G8269" s="1"/>
      <c r="H8269" s="1"/>
      <c r="I8269" s="1"/>
    </row>
    <row r="8270" spans="2:9">
      <c r="B8270" s="1"/>
      <c r="C8270" s="29"/>
      <c r="D8270" s="27"/>
      <c r="E8270" s="27"/>
      <c r="F8270" s="27"/>
      <c r="G8270" s="1"/>
      <c r="H8270" s="1"/>
      <c r="I8270" s="1"/>
    </row>
    <row r="8271" spans="2:9">
      <c r="B8271" s="1"/>
      <c r="C8271" s="29"/>
      <c r="D8271" s="27"/>
      <c r="E8271" s="27"/>
      <c r="F8271" s="27"/>
      <c r="G8271" s="1"/>
      <c r="H8271" s="1"/>
      <c r="I8271" s="1"/>
    </row>
    <row r="8272" spans="2:9">
      <c r="B8272" s="1"/>
      <c r="C8272" s="29"/>
      <c r="D8272" s="27"/>
      <c r="E8272" s="27"/>
      <c r="F8272" s="27"/>
      <c r="G8272" s="1"/>
      <c r="H8272" s="1"/>
      <c r="I8272" s="1"/>
    </row>
    <row r="8273" spans="2:9">
      <c r="B8273" s="1"/>
      <c r="C8273" s="29"/>
      <c r="D8273" s="27"/>
      <c r="E8273" s="27"/>
      <c r="F8273" s="27"/>
      <c r="G8273" s="1"/>
      <c r="H8273" s="1"/>
      <c r="I8273" s="1"/>
    </row>
    <row r="8274" spans="2:9">
      <c r="B8274" s="1"/>
      <c r="C8274" s="29"/>
      <c r="D8274" s="27"/>
      <c r="E8274" s="27"/>
      <c r="F8274" s="27"/>
      <c r="G8274" s="1"/>
      <c r="H8274" s="1"/>
      <c r="I8274" s="1"/>
    </row>
    <row r="8275" spans="2:9">
      <c r="B8275" s="1"/>
      <c r="C8275" s="29"/>
      <c r="D8275" s="27"/>
      <c r="E8275" s="27"/>
      <c r="F8275" s="27"/>
      <c r="G8275" s="1"/>
      <c r="H8275" s="1"/>
      <c r="I8275" s="1"/>
    </row>
    <row r="8276" spans="2:9">
      <c r="B8276" s="1"/>
      <c r="C8276" s="29"/>
      <c r="D8276" s="27"/>
      <c r="E8276" s="27"/>
      <c r="F8276" s="27"/>
      <c r="G8276" s="1"/>
      <c r="H8276" s="1"/>
      <c r="I8276" s="1"/>
    </row>
    <row r="8277" spans="2:9">
      <c r="B8277" s="1"/>
      <c r="C8277" s="29"/>
      <c r="D8277" s="27"/>
      <c r="E8277" s="27"/>
      <c r="F8277" s="27"/>
      <c r="G8277" s="1"/>
      <c r="H8277" s="1"/>
      <c r="I8277" s="1"/>
    </row>
    <row r="8278" spans="2:9">
      <c r="B8278" s="1"/>
      <c r="C8278" s="29"/>
      <c r="D8278" s="27"/>
      <c r="E8278" s="27"/>
      <c r="F8278" s="27"/>
      <c r="G8278" s="1"/>
      <c r="H8278" s="1"/>
      <c r="I8278" s="1"/>
    </row>
    <row r="8279" spans="2:9">
      <c r="B8279" s="1"/>
      <c r="C8279" s="29"/>
      <c r="D8279" s="27"/>
      <c r="E8279" s="27"/>
      <c r="F8279" s="27"/>
      <c r="G8279" s="1"/>
      <c r="H8279" s="1"/>
      <c r="I8279" s="1"/>
    </row>
    <row r="8280" spans="2:9">
      <c r="B8280" s="1"/>
      <c r="C8280" s="29"/>
      <c r="D8280" s="27"/>
      <c r="E8280" s="27"/>
      <c r="F8280" s="27"/>
      <c r="G8280" s="1"/>
      <c r="H8280" s="1"/>
      <c r="I8280" s="1"/>
    </row>
    <row r="8281" spans="2:9">
      <c r="B8281" s="1"/>
      <c r="C8281" s="29"/>
      <c r="D8281" s="27"/>
      <c r="E8281" s="27"/>
      <c r="F8281" s="27"/>
      <c r="G8281" s="1"/>
      <c r="H8281" s="1"/>
      <c r="I8281" s="1"/>
    </row>
    <row r="8282" spans="2:9">
      <c r="B8282" s="1"/>
      <c r="C8282" s="29"/>
      <c r="D8282" s="27"/>
      <c r="E8282" s="27"/>
      <c r="F8282" s="27"/>
      <c r="G8282" s="1"/>
      <c r="H8282" s="1"/>
      <c r="I8282" s="1"/>
    </row>
    <row r="8283" spans="2:9">
      <c r="B8283" s="1"/>
      <c r="C8283" s="29"/>
      <c r="D8283" s="27"/>
      <c r="E8283" s="27"/>
      <c r="F8283" s="27"/>
      <c r="G8283" s="1"/>
      <c r="H8283" s="1"/>
      <c r="I8283" s="1"/>
    </row>
    <row r="8284" spans="2:9">
      <c r="B8284" s="1"/>
      <c r="C8284" s="29"/>
      <c r="D8284" s="27"/>
      <c r="E8284" s="27"/>
      <c r="F8284" s="27"/>
      <c r="G8284" s="1"/>
      <c r="H8284" s="1"/>
      <c r="I8284" s="1"/>
    </row>
    <row r="8285" spans="2:9">
      <c r="B8285" s="1"/>
      <c r="C8285" s="29"/>
      <c r="D8285" s="27"/>
      <c r="E8285" s="27"/>
      <c r="F8285" s="27"/>
      <c r="G8285" s="1"/>
      <c r="H8285" s="1"/>
      <c r="I8285" s="1"/>
    </row>
    <row r="8286" spans="2:9">
      <c r="B8286" s="1"/>
      <c r="C8286" s="29"/>
      <c r="D8286" s="27"/>
      <c r="E8286" s="27"/>
      <c r="F8286" s="27"/>
      <c r="G8286" s="1"/>
      <c r="H8286" s="1"/>
      <c r="I8286" s="1"/>
    </row>
    <row r="8287" spans="2:9">
      <c r="B8287" s="1"/>
      <c r="C8287" s="29"/>
      <c r="D8287" s="27"/>
      <c r="E8287" s="27"/>
      <c r="F8287" s="27"/>
      <c r="G8287" s="1"/>
      <c r="H8287" s="1"/>
      <c r="I8287" s="1"/>
    </row>
    <row r="8288" spans="2:9">
      <c r="B8288" s="1"/>
      <c r="C8288" s="29"/>
      <c r="D8288" s="27"/>
      <c r="E8288" s="27"/>
      <c r="F8288" s="27"/>
      <c r="G8288" s="1"/>
      <c r="H8288" s="1"/>
      <c r="I8288" s="1"/>
    </row>
    <row r="8289" spans="2:9">
      <c r="B8289" s="1"/>
      <c r="C8289" s="29"/>
      <c r="D8289" s="27"/>
      <c r="E8289" s="27"/>
      <c r="F8289" s="27"/>
      <c r="G8289" s="1"/>
      <c r="H8289" s="1"/>
      <c r="I8289" s="1"/>
    </row>
    <row r="8290" spans="2:9">
      <c r="B8290" s="1"/>
      <c r="C8290" s="29"/>
      <c r="D8290" s="27"/>
      <c r="E8290" s="27"/>
      <c r="F8290" s="27"/>
      <c r="G8290" s="1"/>
      <c r="H8290" s="1"/>
      <c r="I8290" s="1"/>
    </row>
    <row r="8291" spans="2:9">
      <c r="B8291" s="1"/>
      <c r="C8291" s="29"/>
      <c r="D8291" s="27"/>
      <c r="E8291" s="27"/>
      <c r="F8291" s="27"/>
      <c r="G8291" s="1"/>
      <c r="H8291" s="1"/>
      <c r="I8291" s="1"/>
    </row>
    <row r="8292" spans="2:9">
      <c r="B8292" s="1"/>
      <c r="C8292" s="29"/>
      <c r="D8292" s="27"/>
      <c r="E8292" s="27"/>
      <c r="F8292" s="27"/>
      <c r="G8292" s="1"/>
      <c r="H8292" s="1"/>
      <c r="I8292" s="1"/>
    </row>
    <row r="8293" spans="2:9">
      <c r="B8293" s="1"/>
      <c r="C8293" s="29"/>
      <c r="D8293" s="27"/>
      <c r="E8293" s="27"/>
      <c r="F8293" s="27"/>
      <c r="G8293" s="1"/>
      <c r="H8293" s="1"/>
      <c r="I8293" s="1"/>
    </row>
    <row r="8294" spans="2:9">
      <c r="B8294" s="1"/>
      <c r="C8294" s="29"/>
      <c r="D8294" s="27"/>
      <c r="E8294" s="27"/>
      <c r="F8294" s="27"/>
      <c r="G8294" s="1"/>
      <c r="H8294" s="1"/>
      <c r="I8294" s="1"/>
    </row>
    <row r="8295" spans="2:9">
      <c r="B8295" s="1"/>
      <c r="C8295" s="29"/>
      <c r="D8295" s="27"/>
      <c r="E8295" s="27"/>
      <c r="F8295" s="27"/>
      <c r="G8295" s="1"/>
      <c r="H8295" s="1"/>
      <c r="I8295" s="1"/>
    </row>
    <row r="8296" spans="2:9">
      <c r="B8296" s="1"/>
      <c r="C8296" s="29"/>
      <c r="D8296" s="27"/>
      <c r="E8296" s="27"/>
      <c r="F8296" s="27"/>
      <c r="G8296" s="1"/>
      <c r="H8296" s="1"/>
      <c r="I8296" s="1"/>
    </row>
    <row r="8297" spans="2:9">
      <c r="B8297" s="1"/>
      <c r="C8297" s="29"/>
      <c r="D8297" s="27"/>
      <c r="E8297" s="27"/>
      <c r="F8297" s="27"/>
      <c r="G8297" s="1"/>
      <c r="H8297" s="1"/>
      <c r="I8297" s="1"/>
    </row>
    <row r="8298" spans="2:9">
      <c r="B8298" s="1"/>
      <c r="C8298" s="29"/>
      <c r="D8298" s="27"/>
      <c r="E8298" s="27"/>
      <c r="F8298" s="27"/>
      <c r="G8298" s="1"/>
      <c r="H8298" s="1"/>
      <c r="I8298" s="1"/>
    </row>
    <row r="8299" spans="2:9">
      <c r="B8299" s="1"/>
      <c r="C8299" s="29"/>
      <c r="D8299" s="27"/>
      <c r="E8299" s="27"/>
      <c r="F8299" s="27"/>
      <c r="G8299" s="1"/>
      <c r="H8299" s="1"/>
      <c r="I8299" s="1"/>
    </row>
    <row r="8300" spans="2:9">
      <c r="B8300" s="1"/>
      <c r="C8300" s="29"/>
      <c r="D8300" s="27"/>
      <c r="E8300" s="27"/>
      <c r="F8300" s="27"/>
      <c r="G8300" s="1"/>
      <c r="H8300" s="1"/>
      <c r="I8300" s="1"/>
    </row>
    <row r="8301" spans="2:9">
      <c r="B8301" s="1"/>
      <c r="C8301" s="29"/>
      <c r="D8301" s="27"/>
      <c r="E8301" s="27"/>
      <c r="F8301" s="27"/>
      <c r="G8301" s="1"/>
      <c r="H8301" s="1"/>
      <c r="I8301" s="1"/>
    </row>
    <row r="8302" spans="2:9">
      <c r="B8302" s="1"/>
      <c r="C8302" s="29"/>
      <c r="D8302" s="27"/>
      <c r="E8302" s="27"/>
      <c r="F8302" s="27"/>
      <c r="G8302" s="1"/>
      <c r="H8302" s="1"/>
      <c r="I8302" s="1"/>
    </row>
    <row r="8303" spans="2:9">
      <c r="B8303" s="1"/>
      <c r="C8303" s="29"/>
      <c r="D8303" s="27"/>
      <c r="E8303" s="27"/>
      <c r="F8303" s="27"/>
      <c r="G8303" s="1"/>
      <c r="H8303" s="1"/>
      <c r="I8303" s="1"/>
    </row>
    <row r="8304" spans="2:9">
      <c r="B8304" s="1"/>
      <c r="C8304" s="29"/>
      <c r="D8304" s="27"/>
      <c r="E8304" s="27"/>
      <c r="F8304" s="27"/>
      <c r="G8304" s="1"/>
      <c r="H8304" s="1"/>
      <c r="I8304" s="1"/>
    </row>
    <row r="8305" spans="2:9">
      <c r="B8305" s="1"/>
      <c r="C8305" s="29"/>
      <c r="D8305" s="27"/>
      <c r="E8305" s="27"/>
      <c r="F8305" s="27"/>
      <c r="G8305" s="1"/>
      <c r="H8305" s="1"/>
      <c r="I8305" s="1"/>
    </row>
    <row r="8306" spans="2:9">
      <c r="B8306" s="1"/>
      <c r="C8306" s="29"/>
      <c r="D8306" s="27"/>
      <c r="E8306" s="27"/>
      <c r="F8306" s="27"/>
      <c r="G8306" s="1"/>
      <c r="H8306" s="1"/>
      <c r="I8306" s="1"/>
    </row>
    <row r="8307" spans="2:9">
      <c r="B8307" s="1"/>
      <c r="C8307" s="29"/>
      <c r="D8307" s="27"/>
      <c r="E8307" s="27"/>
      <c r="F8307" s="27"/>
      <c r="G8307" s="1"/>
      <c r="H8307" s="1"/>
      <c r="I8307" s="1"/>
    </row>
    <row r="8308" spans="2:9">
      <c r="B8308" s="1"/>
      <c r="C8308" s="29"/>
      <c r="D8308" s="27"/>
      <c r="E8308" s="27"/>
      <c r="F8308" s="27"/>
      <c r="G8308" s="1"/>
      <c r="H8308" s="1"/>
      <c r="I8308" s="1"/>
    </row>
    <row r="8309" spans="2:9">
      <c r="B8309" s="1"/>
      <c r="C8309" s="29"/>
      <c r="D8309" s="27"/>
      <c r="E8309" s="27"/>
      <c r="F8309" s="27"/>
      <c r="G8309" s="1"/>
      <c r="H8309" s="1"/>
      <c r="I8309" s="1"/>
    </row>
    <row r="8310" spans="2:9">
      <c r="B8310" s="1"/>
      <c r="C8310" s="29"/>
      <c r="D8310" s="27"/>
      <c r="E8310" s="27"/>
      <c r="F8310" s="27"/>
      <c r="G8310" s="1"/>
      <c r="H8310" s="1"/>
      <c r="I8310" s="1"/>
    </row>
    <row r="8311" spans="2:9">
      <c r="B8311" s="1"/>
      <c r="C8311" s="29"/>
      <c r="D8311" s="27"/>
      <c r="E8311" s="27"/>
      <c r="F8311" s="27"/>
      <c r="G8311" s="1"/>
      <c r="H8311" s="1"/>
      <c r="I8311" s="1"/>
    </row>
    <row r="8312" spans="2:9">
      <c r="B8312" s="1"/>
      <c r="C8312" s="29"/>
      <c r="D8312" s="27"/>
      <c r="E8312" s="27"/>
      <c r="F8312" s="27"/>
      <c r="G8312" s="1"/>
      <c r="H8312" s="1"/>
      <c r="I8312" s="1"/>
    </row>
    <row r="8313" spans="2:9">
      <c r="B8313" s="1"/>
      <c r="C8313" s="29"/>
      <c r="D8313" s="27"/>
      <c r="E8313" s="27"/>
      <c r="F8313" s="27"/>
      <c r="G8313" s="1"/>
      <c r="H8313" s="1"/>
      <c r="I8313" s="1"/>
    </row>
    <row r="8314" spans="2:9">
      <c r="B8314" s="1"/>
      <c r="C8314" s="29"/>
      <c r="D8314" s="27"/>
      <c r="E8314" s="27"/>
      <c r="F8314" s="27"/>
      <c r="G8314" s="1"/>
      <c r="H8314" s="1"/>
      <c r="I8314" s="1"/>
    </row>
    <row r="8315" spans="2:9">
      <c r="B8315" s="1"/>
      <c r="C8315" s="29"/>
      <c r="D8315" s="27"/>
      <c r="E8315" s="27"/>
      <c r="F8315" s="27"/>
      <c r="G8315" s="1"/>
      <c r="H8315" s="1"/>
      <c r="I8315" s="1"/>
    </row>
    <row r="8316" spans="2:9">
      <c r="B8316" s="1"/>
      <c r="C8316" s="29"/>
      <c r="D8316" s="27"/>
      <c r="E8316" s="27"/>
      <c r="F8316" s="27"/>
      <c r="G8316" s="1"/>
      <c r="H8316" s="1"/>
      <c r="I8316" s="1"/>
    </row>
    <row r="8317" spans="2:9">
      <c r="B8317" s="1"/>
      <c r="C8317" s="29"/>
      <c r="D8317" s="27"/>
      <c r="E8317" s="27"/>
      <c r="F8317" s="27"/>
      <c r="G8317" s="1"/>
      <c r="H8317" s="1"/>
      <c r="I8317" s="1"/>
    </row>
    <row r="8318" spans="2:9">
      <c r="B8318" s="1"/>
      <c r="C8318" s="29"/>
      <c r="D8318" s="27"/>
      <c r="E8318" s="27"/>
      <c r="F8318" s="27"/>
      <c r="G8318" s="1"/>
      <c r="H8318" s="1"/>
      <c r="I8318" s="1"/>
    </row>
    <row r="8319" spans="2:9">
      <c r="B8319" s="1"/>
      <c r="C8319" s="29"/>
      <c r="D8319" s="27"/>
      <c r="E8319" s="27"/>
      <c r="F8319" s="27"/>
      <c r="G8319" s="1"/>
      <c r="H8319" s="1"/>
      <c r="I8319" s="1"/>
    </row>
    <row r="8320" spans="2:9">
      <c r="B8320" s="1"/>
      <c r="C8320" s="29"/>
      <c r="D8320" s="27"/>
      <c r="E8320" s="27"/>
      <c r="F8320" s="27"/>
      <c r="G8320" s="1"/>
      <c r="H8320" s="1"/>
      <c r="I8320" s="1"/>
    </row>
    <row r="8321" spans="2:9">
      <c r="B8321" s="1"/>
      <c r="C8321" s="29"/>
      <c r="D8321" s="27"/>
      <c r="E8321" s="27"/>
      <c r="F8321" s="27"/>
      <c r="G8321" s="1"/>
      <c r="H8321" s="1"/>
      <c r="I8321" s="1"/>
    </row>
    <row r="8322" spans="2:9">
      <c r="B8322" s="1"/>
      <c r="C8322" s="29"/>
      <c r="D8322" s="27"/>
      <c r="E8322" s="27"/>
      <c r="F8322" s="27"/>
      <c r="G8322" s="1"/>
      <c r="H8322" s="1"/>
      <c r="I8322" s="1"/>
    </row>
    <row r="8323" spans="2:9">
      <c r="B8323" s="1"/>
      <c r="C8323" s="29"/>
      <c r="D8323" s="27"/>
      <c r="E8323" s="27"/>
      <c r="F8323" s="27"/>
      <c r="G8323" s="1"/>
      <c r="H8323" s="1"/>
      <c r="I8323" s="1"/>
    </row>
    <row r="8324" spans="2:9">
      <c r="B8324" s="1"/>
      <c r="C8324" s="29"/>
      <c r="D8324" s="27"/>
      <c r="E8324" s="27"/>
      <c r="F8324" s="27"/>
      <c r="G8324" s="1"/>
      <c r="H8324" s="1"/>
      <c r="I8324" s="1"/>
    </row>
    <row r="8325" spans="2:9">
      <c r="B8325" s="1"/>
      <c r="C8325" s="29"/>
      <c r="D8325" s="27"/>
      <c r="E8325" s="27"/>
      <c r="F8325" s="27"/>
      <c r="G8325" s="1"/>
      <c r="H8325" s="1"/>
      <c r="I8325" s="1"/>
    </row>
    <row r="8326" spans="2:9">
      <c r="B8326" s="1"/>
      <c r="C8326" s="29"/>
      <c r="D8326" s="27"/>
      <c r="E8326" s="27"/>
      <c r="F8326" s="27"/>
      <c r="G8326" s="1"/>
      <c r="H8326" s="1"/>
      <c r="I8326" s="1"/>
    </row>
    <row r="8327" spans="2:9">
      <c r="B8327" s="1"/>
      <c r="C8327" s="29"/>
      <c r="D8327" s="27"/>
      <c r="E8327" s="27"/>
      <c r="F8327" s="27"/>
      <c r="G8327" s="1"/>
      <c r="H8327" s="1"/>
      <c r="I8327" s="1"/>
    </row>
    <row r="8328" spans="2:9">
      <c r="B8328" s="1"/>
      <c r="C8328" s="29"/>
      <c r="D8328" s="27"/>
      <c r="E8328" s="27"/>
      <c r="F8328" s="27"/>
      <c r="G8328" s="1"/>
      <c r="H8328" s="1"/>
      <c r="I8328" s="1"/>
    </row>
    <row r="8329" spans="2:9">
      <c r="B8329" s="1"/>
      <c r="C8329" s="29"/>
      <c r="D8329" s="27"/>
      <c r="E8329" s="27"/>
      <c r="F8329" s="27"/>
      <c r="G8329" s="1"/>
      <c r="H8329" s="1"/>
      <c r="I8329" s="1"/>
    </row>
    <row r="8330" spans="2:9">
      <c r="B8330" s="1"/>
      <c r="C8330" s="29"/>
      <c r="D8330" s="27"/>
      <c r="E8330" s="27"/>
      <c r="F8330" s="27"/>
      <c r="G8330" s="1"/>
      <c r="H8330" s="1"/>
      <c r="I8330" s="1"/>
    </row>
    <row r="8331" spans="2:9">
      <c r="B8331" s="1"/>
      <c r="C8331" s="29"/>
      <c r="D8331" s="27"/>
      <c r="E8331" s="27"/>
      <c r="F8331" s="27"/>
      <c r="G8331" s="1"/>
      <c r="H8331" s="1"/>
      <c r="I8331" s="1"/>
    </row>
    <row r="8332" spans="2:9">
      <c r="B8332" s="1"/>
      <c r="C8332" s="29"/>
      <c r="D8332" s="27"/>
      <c r="E8332" s="27"/>
      <c r="F8332" s="27"/>
      <c r="G8332" s="1"/>
      <c r="H8332" s="1"/>
      <c r="I8332" s="1"/>
    </row>
    <row r="8333" spans="2:9">
      <c r="B8333" s="1"/>
      <c r="C8333" s="29"/>
      <c r="D8333" s="27"/>
      <c r="E8333" s="27"/>
      <c r="F8333" s="27"/>
      <c r="G8333" s="1"/>
      <c r="H8333" s="1"/>
      <c r="I8333" s="1"/>
    </row>
    <row r="8334" spans="2:9">
      <c r="B8334" s="1"/>
      <c r="C8334" s="29"/>
      <c r="D8334" s="27"/>
      <c r="E8334" s="27"/>
      <c r="F8334" s="27"/>
      <c r="G8334" s="1"/>
      <c r="H8334" s="1"/>
      <c r="I8334" s="1"/>
    </row>
    <row r="8335" spans="2:9">
      <c r="B8335" s="1"/>
      <c r="C8335" s="29"/>
      <c r="D8335" s="27"/>
      <c r="E8335" s="27"/>
      <c r="F8335" s="27"/>
      <c r="G8335" s="1"/>
      <c r="H8335" s="1"/>
      <c r="I8335" s="1"/>
    </row>
    <row r="8336" spans="2:9">
      <c r="B8336" s="1"/>
      <c r="C8336" s="29"/>
      <c r="D8336" s="27"/>
      <c r="E8336" s="27"/>
      <c r="F8336" s="27"/>
      <c r="G8336" s="1"/>
      <c r="H8336" s="1"/>
      <c r="I8336" s="1"/>
    </row>
    <row r="8337" spans="2:9">
      <c r="B8337" s="1"/>
      <c r="C8337" s="29"/>
      <c r="D8337" s="27"/>
      <c r="E8337" s="27"/>
      <c r="F8337" s="27"/>
      <c r="G8337" s="1"/>
      <c r="H8337" s="1"/>
      <c r="I8337" s="1"/>
    </row>
    <row r="8338" spans="2:9">
      <c r="B8338" s="1"/>
      <c r="C8338" s="29"/>
      <c r="D8338" s="27"/>
      <c r="E8338" s="27"/>
      <c r="F8338" s="27"/>
      <c r="G8338" s="1"/>
      <c r="H8338" s="1"/>
      <c r="I8338" s="1"/>
    </row>
    <row r="8339" spans="2:9">
      <c r="B8339" s="1"/>
      <c r="C8339" s="29"/>
      <c r="D8339" s="27"/>
      <c r="E8339" s="27"/>
      <c r="F8339" s="27"/>
      <c r="G8339" s="1"/>
      <c r="H8339" s="1"/>
      <c r="I8339" s="1"/>
    </row>
    <row r="8340" spans="2:9">
      <c r="B8340" s="1"/>
      <c r="C8340" s="29"/>
      <c r="D8340" s="27"/>
      <c r="E8340" s="27"/>
      <c r="F8340" s="27"/>
      <c r="G8340" s="1"/>
      <c r="H8340" s="1"/>
      <c r="I8340" s="1"/>
    </row>
    <row r="8341" spans="2:9">
      <c r="B8341" s="1"/>
      <c r="C8341" s="29"/>
      <c r="D8341" s="27"/>
      <c r="E8341" s="27"/>
      <c r="F8341" s="27"/>
      <c r="G8341" s="1"/>
      <c r="H8341" s="1"/>
      <c r="I8341" s="1"/>
    </row>
    <row r="8342" spans="2:9">
      <c r="B8342" s="1"/>
      <c r="C8342" s="29"/>
      <c r="D8342" s="27"/>
      <c r="E8342" s="27"/>
      <c r="F8342" s="27"/>
      <c r="G8342" s="1"/>
      <c r="H8342" s="1"/>
      <c r="I8342" s="1"/>
    </row>
    <row r="8343" spans="2:9">
      <c r="B8343" s="1"/>
      <c r="C8343" s="29"/>
      <c r="D8343" s="27"/>
      <c r="E8343" s="27"/>
      <c r="F8343" s="27"/>
      <c r="G8343" s="1"/>
      <c r="H8343" s="1"/>
      <c r="I8343" s="1"/>
    </row>
    <row r="8344" spans="2:9">
      <c r="B8344" s="1"/>
      <c r="C8344" s="29"/>
      <c r="D8344" s="27"/>
      <c r="E8344" s="27"/>
      <c r="F8344" s="27"/>
      <c r="G8344" s="1"/>
      <c r="H8344" s="1"/>
      <c r="I8344" s="1"/>
    </row>
    <row r="8345" spans="2:9">
      <c r="B8345" s="1"/>
      <c r="C8345" s="29"/>
      <c r="D8345" s="27"/>
      <c r="E8345" s="27"/>
      <c r="F8345" s="27"/>
      <c r="G8345" s="1"/>
      <c r="H8345" s="1"/>
      <c r="I8345" s="1"/>
    </row>
    <row r="8346" spans="2:9">
      <c r="B8346" s="1"/>
      <c r="C8346" s="29"/>
      <c r="D8346" s="27"/>
      <c r="E8346" s="27"/>
      <c r="F8346" s="27"/>
      <c r="G8346" s="1"/>
      <c r="H8346" s="1"/>
      <c r="I8346" s="1"/>
    </row>
    <row r="8347" spans="2:9">
      <c r="B8347" s="1"/>
      <c r="C8347" s="29"/>
      <c r="D8347" s="27"/>
      <c r="E8347" s="27"/>
      <c r="F8347" s="27"/>
      <c r="G8347" s="1"/>
      <c r="H8347" s="1"/>
      <c r="I8347" s="1"/>
    </row>
    <row r="8348" spans="2:9">
      <c r="B8348" s="1"/>
      <c r="C8348" s="29"/>
      <c r="D8348" s="27"/>
      <c r="E8348" s="27"/>
      <c r="F8348" s="27"/>
      <c r="G8348" s="1"/>
      <c r="H8348" s="1"/>
      <c r="I8348" s="1"/>
    </row>
    <row r="8349" spans="2:9">
      <c r="B8349" s="1"/>
      <c r="C8349" s="29"/>
      <c r="D8349" s="27"/>
      <c r="E8349" s="27"/>
      <c r="F8349" s="27"/>
      <c r="G8349" s="1"/>
      <c r="H8349" s="1"/>
      <c r="I8349" s="1"/>
    </row>
    <row r="8350" spans="2:9">
      <c r="B8350" s="1"/>
      <c r="C8350" s="29"/>
      <c r="D8350" s="27"/>
      <c r="E8350" s="27"/>
      <c r="F8350" s="27"/>
      <c r="G8350" s="1"/>
      <c r="H8350" s="1"/>
      <c r="I8350" s="1"/>
    </row>
    <row r="8351" spans="2:9">
      <c r="B8351" s="1"/>
      <c r="C8351" s="29"/>
      <c r="D8351" s="27"/>
      <c r="E8351" s="27"/>
      <c r="F8351" s="27"/>
      <c r="G8351" s="1"/>
      <c r="H8351" s="1"/>
      <c r="I8351" s="1"/>
    </row>
    <row r="8352" spans="2:9">
      <c r="B8352" s="1"/>
      <c r="C8352" s="29"/>
      <c r="D8352" s="27"/>
      <c r="E8352" s="27"/>
      <c r="F8352" s="27"/>
      <c r="G8352" s="1"/>
      <c r="H8352" s="1"/>
      <c r="I8352" s="1"/>
    </row>
    <row r="8353" spans="2:9">
      <c r="B8353" s="1"/>
      <c r="C8353" s="29"/>
      <c r="D8353" s="27"/>
      <c r="E8353" s="27"/>
      <c r="F8353" s="27"/>
      <c r="G8353" s="1"/>
      <c r="H8353" s="1"/>
      <c r="I8353" s="1"/>
    </row>
    <row r="8354" spans="2:9">
      <c r="B8354" s="1"/>
      <c r="C8354" s="29"/>
      <c r="D8354" s="27"/>
      <c r="E8354" s="27"/>
      <c r="F8354" s="27"/>
      <c r="G8354" s="1"/>
      <c r="H8354" s="1"/>
      <c r="I8354" s="1"/>
    </row>
    <row r="8355" spans="2:9">
      <c r="B8355" s="1"/>
      <c r="C8355" s="29"/>
      <c r="D8355" s="27"/>
      <c r="E8355" s="27"/>
      <c r="F8355" s="27"/>
      <c r="G8355" s="1"/>
      <c r="H8355" s="1"/>
      <c r="I8355" s="1"/>
    </row>
    <row r="8356" spans="2:9">
      <c r="B8356" s="1"/>
      <c r="C8356" s="29"/>
      <c r="D8356" s="27"/>
      <c r="E8356" s="27"/>
      <c r="F8356" s="27"/>
      <c r="G8356" s="1"/>
      <c r="H8356" s="1"/>
      <c r="I8356" s="1"/>
    </row>
    <row r="8357" spans="2:9">
      <c r="B8357" s="1"/>
      <c r="C8357" s="29"/>
      <c r="D8357" s="27"/>
      <c r="E8357" s="27"/>
      <c r="F8357" s="27"/>
      <c r="G8357" s="1"/>
      <c r="H8357" s="1"/>
      <c r="I8357" s="1"/>
    </row>
    <row r="8358" spans="2:9">
      <c r="B8358" s="1"/>
      <c r="C8358" s="29"/>
      <c r="D8358" s="27"/>
      <c r="E8358" s="27"/>
      <c r="F8358" s="27"/>
      <c r="G8358" s="1"/>
      <c r="H8358" s="1"/>
      <c r="I8358" s="1"/>
    </row>
    <row r="8359" spans="2:9">
      <c r="B8359" s="1"/>
      <c r="C8359" s="29"/>
      <c r="D8359" s="27"/>
      <c r="E8359" s="27"/>
      <c r="F8359" s="27"/>
      <c r="G8359" s="1"/>
      <c r="H8359" s="1"/>
      <c r="I8359" s="1"/>
    </row>
    <row r="8360" spans="2:9">
      <c r="B8360" s="1"/>
      <c r="C8360" s="29"/>
      <c r="D8360" s="27"/>
      <c r="E8360" s="27"/>
      <c r="F8360" s="27"/>
      <c r="G8360" s="1"/>
      <c r="H8360" s="1"/>
      <c r="I8360" s="1"/>
    </row>
    <row r="8361" spans="2:9">
      <c r="B8361" s="1"/>
      <c r="C8361" s="29"/>
      <c r="D8361" s="27"/>
      <c r="E8361" s="27"/>
      <c r="F8361" s="27"/>
      <c r="G8361" s="1"/>
      <c r="H8361" s="1"/>
      <c r="I8361" s="1"/>
    </row>
    <row r="8362" spans="2:9">
      <c r="B8362" s="1"/>
      <c r="C8362" s="29"/>
      <c r="D8362" s="27"/>
      <c r="E8362" s="27"/>
      <c r="F8362" s="27"/>
      <c r="G8362" s="1"/>
      <c r="H8362" s="1"/>
      <c r="I8362" s="1"/>
    </row>
    <row r="8363" spans="2:9">
      <c r="B8363" s="1"/>
      <c r="C8363" s="29"/>
      <c r="D8363" s="27"/>
      <c r="E8363" s="27"/>
      <c r="F8363" s="27"/>
      <c r="G8363" s="1"/>
      <c r="H8363" s="1"/>
      <c r="I8363" s="1"/>
    </row>
    <row r="8364" spans="2:9">
      <c r="B8364" s="1"/>
      <c r="C8364" s="29"/>
      <c r="D8364" s="27"/>
      <c r="E8364" s="27"/>
      <c r="F8364" s="27"/>
      <c r="G8364" s="1"/>
      <c r="H8364" s="1"/>
      <c r="I8364" s="1"/>
    </row>
    <row r="8365" spans="2:9">
      <c r="B8365" s="1"/>
      <c r="C8365" s="29"/>
      <c r="D8365" s="27"/>
      <c r="E8365" s="27"/>
      <c r="F8365" s="27"/>
      <c r="G8365" s="1"/>
      <c r="H8365" s="1"/>
      <c r="I8365" s="1"/>
    </row>
    <row r="8366" spans="2:9">
      <c r="B8366" s="1"/>
      <c r="C8366" s="29"/>
      <c r="D8366" s="27"/>
      <c r="E8366" s="27"/>
      <c r="F8366" s="27"/>
      <c r="G8366" s="1"/>
      <c r="H8366" s="1"/>
      <c r="I8366" s="1"/>
    </row>
    <row r="8367" spans="2:9">
      <c r="B8367" s="1"/>
      <c r="C8367" s="29"/>
      <c r="D8367" s="27"/>
      <c r="E8367" s="27"/>
      <c r="F8367" s="27"/>
      <c r="G8367" s="1"/>
      <c r="H8367" s="1"/>
      <c r="I8367" s="1"/>
    </row>
    <row r="8368" spans="2:9">
      <c r="B8368" s="1"/>
      <c r="C8368" s="29"/>
      <c r="D8368" s="27"/>
      <c r="E8368" s="27"/>
      <c r="F8368" s="27"/>
      <c r="G8368" s="1"/>
      <c r="H8368" s="1"/>
      <c r="I8368" s="1"/>
    </row>
    <row r="8369" spans="2:9">
      <c r="B8369" s="1"/>
      <c r="C8369" s="29"/>
      <c r="D8369" s="27"/>
      <c r="E8369" s="27"/>
      <c r="F8369" s="27"/>
      <c r="G8369" s="1"/>
      <c r="H8369" s="1"/>
      <c r="I8369" s="1"/>
    </row>
    <row r="8370" spans="2:9">
      <c r="B8370" s="1"/>
      <c r="C8370" s="29"/>
      <c r="D8370" s="27"/>
      <c r="E8370" s="27"/>
      <c r="F8370" s="27"/>
      <c r="G8370" s="1"/>
      <c r="H8370" s="1"/>
      <c r="I8370" s="1"/>
    </row>
    <row r="8371" spans="2:9">
      <c r="B8371" s="1"/>
      <c r="C8371" s="29"/>
      <c r="D8371" s="27"/>
      <c r="E8371" s="27"/>
      <c r="F8371" s="27"/>
      <c r="G8371" s="1"/>
      <c r="H8371" s="1"/>
      <c r="I8371" s="1"/>
    </row>
    <row r="8372" spans="2:9">
      <c r="B8372" s="1"/>
      <c r="C8372" s="29"/>
      <c r="D8372" s="27"/>
      <c r="E8372" s="27"/>
      <c r="F8372" s="27"/>
      <c r="G8372" s="1"/>
      <c r="H8372" s="1"/>
      <c r="I8372" s="1"/>
    </row>
    <row r="8373" spans="2:9">
      <c r="B8373" s="1"/>
      <c r="C8373" s="29"/>
      <c r="D8373" s="27"/>
      <c r="E8373" s="27"/>
      <c r="F8373" s="27"/>
      <c r="G8373" s="1"/>
      <c r="H8373" s="1"/>
      <c r="I8373" s="1"/>
    </row>
    <row r="8374" spans="2:9">
      <c r="B8374" s="1"/>
      <c r="C8374" s="29"/>
      <c r="D8374" s="27"/>
      <c r="E8374" s="27"/>
      <c r="F8374" s="27"/>
      <c r="G8374" s="1"/>
      <c r="H8374" s="1"/>
      <c r="I8374" s="1"/>
    </row>
    <row r="8375" spans="2:9">
      <c r="B8375" s="1"/>
      <c r="C8375" s="29"/>
      <c r="D8375" s="27"/>
      <c r="E8375" s="27"/>
      <c r="F8375" s="27"/>
      <c r="G8375" s="1"/>
      <c r="H8375" s="1"/>
      <c r="I8375" s="1"/>
    </row>
    <row r="8376" spans="2:9">
      <c r="B8376" s="1"/>
      <c r="C8376" s="29"/>
      <c r="D8376" s="27"/>
      <c r="E8376" s="27"/>
      <c r="F8376" s="27"/>
      <c r="G8376" s="1"/>
      <c r="H8376" s="1"/>
      <c r="I8376" s="1"/>
    </row>
    <row r="8377" spans="2:9">
      <c r="B8377" s="1"/>
      <c r="C8377" s="29"/>
      <c r="D8377" s="27"/>
      <c r="E8377" s="27"/>
      <c r="F8377" s="27"/>
      <c r="G8377" s="1"/>
      <c r="H8377" s="1"/>
      <c r="I8377" s="1"/>
    </row>
    <row r="8378" spans="2:9">
      <c r="B8378" s="1"/>
      <c r="C8378" s="29"/>
      <c r="D8378" s="27"/>
      <c r="E8378" s="27"/>
      <c r="F8378" s="27"/>
      <c r="G8378" s="1"/>
      <c r="H8378" s="1"/>
      <c r="I8378" s="1"/>
    </row>
    <row r="8379" spans="2:9">
      <c r="B8379" s="1"/>
      <c r="C8379" s="29"/>
      <c r="D8379" s="27"/>
      <c r="E8379" s="27"/>
      <c r="F8379" s="27"/>
      <c r="G8379" s="1"/>
      <c r="H8379" s="1"/>
      <c r="I8379" s="1"/>
    </row>
    <row r="8380" spans="2:9">
      <c r="B8380" s="1"/>
      <c r="C8380" s="29"/>
      <c r="D8380" s="27"/>
      <c r="E8380" s="27"/>
      <c r="F8380" s="27"/>
      <c r="G8380" s="1"/>
      <c r="H8380" s="1"/>
      <c r="I8380" s="1"/>
    </row>
    <row r="8381" spans="2:9">
      <c r="B8381" s="1"/>
      <c r="C8381" s="29"/>
      <c r="D8381" s="27"/>
      <c r="E8381" s="27"/>
      <c r="F8381" s="27"/>
      <c r="G8381" s="1"/>
      <c r="H8381" s="1"/>
      <c r="I8381" s="1"/>
    </row>
    <row r="8382" spans="2:9">
      <c r="B8382" s="1"/>
      <c r="C8382" s="29"/>
      <c r="D8382" s="27"/>
      <c r="E8382" s="27"/>
      <c r="F8382" s="27"/>
      <c r="G8382" s="1"/>
      <c r="H8382" s="1"/>
      <c r="I8382" s="1"/>
    </row>
    <row r="8383" spans="2:9">
      <c r="B8383" s="1"/>
      <c r="C8383" s="29"/>
      <c r="D8383" s="27"/>
      <c r="E8383" s="27"/>
      <c r="F8383" s="27"/>
      <c r="G8383" s="1"/>
      <c r="H8383" s="1"/>
      <c r="I8383" s="1"/>
    </row>
    <row r="8384" spans="2:9">
      <c r="B8384" s="1"/>
      <c r="C8384" s="29"/>
      <c r="D8384" s="27"/>
      <c r="E8384" s="27"/>
      <c r="F8384" s="27"/>
      <c r="G8384" s="1"/>
      <c r="H8384" s="1"/>
      <c r="I8384" s="1"/>
    </row>
    <row r="8385" spans="2:9">
      <c r="B8385" s="1"/>
      <c r="C8385" s="29"/>
      <c r="D8385" s="27"/>
      <c r="E8385" s="27"/>
      <c r="F8385" s="27"/>
      <c r="G8385" s="1"/>
      <c r="H8385" s="1"/>
      <c r="I8385" s="1"/>
    </row>
    <row r="8386" spans="2:9">
      <c r="B8386" s="1"/>
      <c r="C8386" s="29"/>
      <c r="D8386" s="27"/>
      <c r="E8386" s="27"/>
      <c r="F8386" s="27"/>
      <c r="G8386" s="1"/>
      <c r="H8386" s="1"/>
      <c r="I8386" s="1"/>
    </row>
    <row r="8387" spans="2:9">
      <c r="B8387" s="1"/>
      <c r="C8387" s="29"/>
      <c r="D8387" s="27"/>
      <c r="E8387" s="27"/>
      <c r="F8387" s="27"/>
      <c r="G8387" s="1"/>
      <c r="H8387" s="1"/>
      <c r="I8387" s="1"/>
    </row>
    <row r="8388" spans="2:9">
      <c r="B8388" s="1"/>
      <c r="C8388" s="29"/>
      <c r="D8388" s="27"/>
      <c r="E8388" s="27"/>
      <c r="F8388" s="27"/>
      <c r="G8388" s="1"/>
      <c r="H8388" s="1"/>
      <c r="I8388" s="1"/>
    </row>
    <row r="8389" spans="2:9">
      <c r="B8389" s="1"/>
      <c r="C8389" s="29"/>
      <c r="D8389" s="27"/>
      <c r="E8389" s="27"/>
      <c r="F8389" s="27"/>
      <c r="G8389" s="1"/>
      <c r="H8389" s="1"/>
      <c r="I8389" s="1"/>
    </row>
    <row r="8390" spans="2:9">
      <c r="B8390" s="1"/>
      <c r="C8390" s="29"/>
      <c r="D8390" s="27"/>
      <c r="E8390" s="27"/>
      <c r="F8390" s="27"/>
      <c r="G8390" s="1"/>
      <c r="H8390" s="1"/>
      <c r="I8390" s="1"/>
    </row>
    <row r="8391" spans="2:9">
      <c r="B8391" s="1"/>
      <c r="C8391" s="29"/>
      <c r="D8391" s="27"/>
      <c r="E8391" s="27"/>
      <c r="F8391" s="27"/>
      <c r="G8391" s="1"/>
      <c r="H8391" s="1"/>
      <c r="I8391" s="1"/>
    </row>
    <row r="8392" spans="2:9">
      <c r="B8392" s="1"/>
      <c r="C8392" s="29"/>
      <c r="D8392" s="27"/>
      <c r="E8392" s="27"/>
      <c r="F8392" s="27"/>
      <c r="G8392" s="1"/>
      <c r="H8392" s="1"/>
      <c r="I8392" s="1"/>
    </row>
    <row r="8393" spans="2:9">
      <c r="B8393" s="1"/>
      <c r="C8393" s="29"/>
      <c r="D8393" s="27"/>
      <c r="E8393" s="27"/>
      <c r="F8393" s="27"/>
      <c r="G8393" s="1"/>
      <c r="H8393" s="1"/>
      <c r="I8393" s="1"/>
    </row>
    <row r="8394" spans="2:9">
      <c r="B8394" s="1"/>
      <c r="C8394" s="29"/>
      <c r="D8394" s="27"/>
      <c r="E8394" s="27"/>
      <c r="F8394" s="27"/>
      <c r="G8394" s="1"/>
      <c r="H8394" s="1"/>
      <c r="I8394" s="1"/>
    </row>
    <row r="8395" spans="2:9">
      <c r="B8395" s="1"/>
      <c r="C8395" s="29"/>
      <c r="D8395" s="27"/>
      <c r="E8395" s="27"/>
      <c r="F8395" s="27"/>
      <c r="G8395" s="1"/>
      <c r="H8395" s="1"/>
      <c r="I8395" s="1"/>
    </row>
    <row r="8396" spans="2:9">
      <c r="B8396" s="1"/>
      <c r="C8396" s="29"/>
      <c r="D8396" s="27"/>
      <c r="E8396" s="27"/>
      <c r="F8396" s="27"/>
      <c r="G8396" s="1"/>
      <c r="H8396" s="1"/>
      <c r="I8396" s="1"/>
    </row>
    <row r="8397" spans="2:9">
      <c r="B8397" s="1"/>
      <c r="C8397" s="29"/>
      <c r="D8397" s="27"/>
      <c r="E8397" s="27"/>
      <c r="F8397" s="27"/>
      <c r="G8397" s="1"/>
      <c r="H8397" s="1"/>
      <c r="I8397" s="1"/>
    </row>
    <row r="8398" spans="2:9">
      <c r="B8398" s="1"/>
      <c r="C8398" s="29"/>
      <c r="D8398" s="27"/>
      <c r="E8398" s="27"/>
      <c r="F8398" s="27"/>
      <c r="G8398" s="1"/>
      <c r="H8398" s="1"/>
      <c r="I8398" s="1"/>
    </row>
    <row r="8399" spans="2:9">
      <c r="B8399" s="1"/>
      <c r="C8399" s="29"/>
      <c r="D8399" s="27"/>
      <c r="E8399" s="27"/>
      <c r="F8399" s="27"/>
      <c r="G8399" s="1"/>
      <c r="H8399" s="1"/>
      <c r="I8399" s="1"/>
    </row>
    <row r="8400" spans="2:9">
      <c r="B8400" s="1"/>
      <c r="C8400" s="29"/>
      <c r="D8400" s="27"/>
      <c r="E8400" s="27"/>
      <c r="F8400" s="27"/>
      <c r="G8400" s="1"/>
      <c r="H8400" s="1"/>
      <c r="I8400" s="1"/>
    </row>
    <row r="8401" spans="2:9">
      <c r="B8401" s="1"/>
      <c r="C8401" s="29"/>
      <c r="D8401" s="27"/>
      <c r="E8401" s="27"/>
      <c r="F8401" s="27"/>
      <c r="G8401" s="1"/>
      <c r="H8401" s="1"/>
      <c r="I8401" s="1"/>
    </row>
    <row r="8402" spans="2:9">
      <c r="B8402" s="1"/>
      <c r="C8402" s="29"/>
      <c r="D8402" s="27"/>
      <c r="E8402" s="27"/>
      <c r="F8402" s="27"/>
      <c r="G8402" s="1"/>
      <c r="H8402" s="1"/>
      <c r="I8402" s="1"/>
    </row>
    <row r="8403" spans="2:9">
      <c r="B8403" s="1"/>
      <c r="C8403" s="29"/>
      <c r="D8403" s="27"/>
      <c r="E8403" s="27"/>
      <c r="F8403" s="27"/>
      <c r="G8403" s="1"/>
      <c r="H8403" s="1"/>
      <c r="I8403" s="1"/>
    </row>
    <row r="8404" spans="2:9">
      <c r="B8404" s="1"/>
      <c r="C8404" s="29"/>
      <c r="D8404" s="27"/>
      <c r="E8404" s="27"/>
      <c r="F8404" s="27"/>
      <c r="G8404" s="1"/>
      <c r="H8404" s="1"/>
      <c r="I8404" s="1"/>
    </row>
    <row r="8405" spans="2:9">
      <c r="B8405" s="1"/>
      <c r="C8405" s="29"/>
      <c r="D8405" s="27"/>
      <c r="E8405" s="27"/>
      <c r="F8405" s="27"/>
      <c r="G8405" s="1"/>
      <c r="H8405" s="1"/>
      <c r="I8405" s="1"/>
    </row>
    <row r="8406" spans="2:9">
      <c r="B8406" s="1"/>
      <c r="C8406" s="29"/>
      <c r="D8406" s="27"/>
      <c r="E8406" s="27"/>
      <c r="F8406" s="27"/>
      <c r="G8406" s="1"/>
      <c r="H8406" s="1"/>
      <c r="I8406" s="1"/>
    </row>
    <row r="8407" spans="2:9">
      <c r="B8407" s="1"/>
      <c r="C8407" s="29"/>
      <c r="D8407" s="27"/>
      <c r="E8407" s="27"/>
      <c r="F8407" s="27"/>
      <c r="G8407" s="1"/>
      <c r="H8407" s="1"/>
      <c r="I8407" s="1"/>
    </row>
    <row r="8408" spans="2:9">
      <c r="B8408" s="1"/>
      <c r="C8408" s="29"/>
      <c r="D8408" s="27"/>
      <c r="E8408" s="27"/>
      <c r="F8408" s="27"/>
      <c r="G8408" s="1"/>
      <c r="H8408" s="1"/>
      <c r="I8408" s="1"/>
    </row>
    <row r="8409" spans="2:9">
      <c r="B8409" s="1"/>
      <c r="C8409" s="29"/>
      <c r="D8409" s="27"/>
      <c r="E8409" s="27"/>
      <c r="F8409" s="27"/>
      <c r="G8409" s="1"/>
      <c r="H8409" s="1"/>
      <c r="I8409" s="1"/>
    </row>
    <row r="8410" spans="2:9">
      <c r="B8410" s="1"/>
      <c r="C8410" s="29"/>
      <c r="D8410" s="27"/>
      <c r="E8410" s="27"/>
      <c r="F8410" s="27"/>
      <c r="G8410" s="1"/>
      <c r="H8410" s="1"/>
      <c r="I8410" s="1"/>
    </row>
    <row r="8411" spans="2:9">
      <c r="B8411" s="1"/>
      <c r="C8411" s="29"/>
      <c r="D8411" s="27"/>
      <c r="E8411" s="27"/>
      <c r="F8411" s="27"/>
      <c r="G8411" s="1"/>
      <c r="H8411" s="1"/>
      <c r="I8411" s="1"/>
    </row>
    <row r="8412" spans="2:9">
      <c r="B8412" s="1"/>
      <c r="C8412" s="29"/>
      <c r="D8412" s="27"/>
      <c r="E8412" s="27"/>
      <c r="F8412" s="27"/>
      <c r="G8412" s="1"/>
      <c r="H8412" s="1"/>
      <c r="I8412" s="1"/>
    </row>
    <row r="8413" spans="2:9">
      <c r="B8413" s="1"/>
      <c r="C8413" s="29"/>
      <c r="D8413" s="27"/>
      <c r="E8413" s="27"/>
      <c r="F8413" s="27"/>
      <c r="G8413" s="1"/>
      <c r="H8413" s="1"/>
      <c r="I8413" s="1"/>
    </row>
    <row r="8414" spans="2:9">
      <c r="B8414" s="1"/>
      <c r="C8414" s="29"/>
      <c r="D8414" s="27"/>
      <c r="E8414" s="27"/>
      <c r="F8414" s="27"/>
      <c r="G8414" s="1"/>
      <c r="H8414" s="1"/>
      <c r="I8414" s="1"/>
    </row>
    <row r="8415" spans="2:9">
      <c r="B8415" s="1"/>
      <c r="C8415" s="29"/>
      <c r="D8415" s="27"/>
      <c r="E8415" s="27"/>
      <c r="F8415" s="27"/>
      <c r="G8415" s="1"/>
      <c r="H8415" s="1"/>
      <c r="I8415" s="1"/>
    </row>
    <row r="8416" spans="2:9">
      <c r="B8416" s="1"/>
      <c r="C8416" s="29"/>
      <c r="D8416" s="27"/>
      <c r="E8416" s="27"/>
      <c r="F8416" s="27"/>
      <c r="G8416" s="1"/>
      <c r="H8416" s="1"/>
      <c r="I8416" s="1"/>
    </row>
    <row r="8417" spans="2:9">
      <c r="B8417" s="1"/>
      <c r="C8417" s="29"/>
      <c r="D8417" s="27"/>
      <c r="E8417" s="27"/>
      <c r="F8417" s="27"/>
      <c r="G8417" s="1"/>
      <c r="H8417" s="1"/>
      <c r="I8417" s="1"/>
    </row>
    <row r="8418" spans="2:9">
      <c r="B8418" s="1"/>
      <c r="C8418" s="29"/>
      <c r="D8418" s="27"/>
      <c r="E8418" s="27"/>
      <c r="F8418" s="27"/>
      <c r="G8418" s="1"/>
      <c r="H8418" s="1"/>
      <c r="I8418" s="1"/>
    </row>
    <row r="8419" spans="2:9">
      <c r="B8419" s="1"/>
      <c r="C8419" s="29"/>
      <c r="D8419" s="27"/>
      <c r="E8419" s="27"/>
      <c r="F8419" s="27"/>
      <c r="G8419" s="1"/>
      <c r="H8419" s="1"/>
      <c r="I8419" s="1"/>
    </row>
    <row r="8420" spans="2:9">
      <c r="B8420" s="1"/>
      <c r="C8420" s="29"/>
      <c r="D8420" s="27"/>
      <c r="E8420" s="27"/>
      <c r="F8420" s="27"/>
      <c r="G8420" s="1"/>
      <c r="H8420" s="1"/>
      <c r="I8420" s="1"/>
    </row>
    <row r="8421" spans="2:9">
      <c r="B8421" s="1"/>
      <c r="C8421" s="29"/>
      <c r="D8421" s="27"/>
      <c r="E8421" s="27"/>
      <c r="F8421" s="27"/>
      <c r="G8421" s="1"/>
      <c r="H8421" s="1"/>
      <c r="I8421" s="1"/>
    </row>
    <row r="8422" spans="2:9">
      <c r="B8422" s="1"/>
      <c r="C8422" s="29"/>
      <c r="D8422" s="27"/>
      <c r="E8422" s="27"/>
      <c r="F8422" s="27"/>
      <c r="G8422" s="1"/>
      <c r="H8422" s="1"/>
      <c r="I8422" s="1"/>
    </row>
    <row r="8423" spans="2:9">
      <c r="B8423" s="1"/>
      <c r="C8423" s="29"/>
      <c r="D8423" s="27"/>
      <c r="E8423" s="27"/>
      <c r="F8423" s="27"/>
      <c r="G8423" s="1"/>
      <c r="H8423" s="1"/>
      <c r="I8423" s="1"/>
    </row>
    <row r="8424" spans="2:9">
      <c r="B8424" s="1"/>
      <c r="C8424" s="29"/>
      <c r="D8424" s="27"/>
      <c r="E8424" s="27"/>
      <c r="F8424" s="27"/>
      <c r="G8424" s="1"/>
      <c r="H8424" s="1"/>
      <c r="I8424" s="1"/>
    </row>
    <row r="8425" spans="2:9">
      <c r="B8425" s="1"/>
      <c r="C8425" s="29"/>
      <c r="D8425" s="27"/>
      <c r="E8425" s="27"/>
      <c r="F8425" s="27"/>
      <c r="G8425" s="1"/>
      <c r="H8425" s="1"/>
      <c r="I8425" s="1"/>
    </row>
    <row r="8426" spans="2:9">
      <c r="B8426" s="1"/>
      <c r="C8426" s="29"/>
      <c r="D8426" s="27"/>
      <c r="E8426" s="27"/>
      <c r="F8426" s="27"/>
      <c r="G8426" s="1"/>
      <c r="H8426" s="1"/>
      <c r="I8426" s="1"/>
    </row>
    <row r="8427" spans="2:9">
      <c r="B8427" s="1"/>
      <c r="C8427" s="29"/>
      <c r="D8427" s="27"/>
      <c r="E8427" s="27"/>
      <c r="F8427" s="27"/>
      <c r="G8427" s="1"/>
      <c r="H8427" s="1"/>
      <c r="I8427" s="1"/>
    </row>
    <row r="8428" spans="2:9">
      <c r="B8428" s="1"/>
      <c r="C8428" s="29"/>
      <c r="D8428" s="27"/>
      <c r="E8428" s="27"/>
      <c r="F8428" s="27"/>
      <c r="G8428" s="1"/>
      <c r="H8428" s="1"/>
      <c r="I8428" s="1"/>
    </row>
    <row r="8429" spans="2:9">
      <c r="B8429" s="1"/>
      <c r="C8429" s="29"/>
      <c r="D8429" s="27"/>
      <c r="E8429" s="27"/>
      <c r="F8429" s="27"/>
      <c r="G8429" s="1"/>
      <c r="H8429" s="1"/>
      <c r="I8429" s="1"/>
    </row>
    <row r="8430" spans="2:9">
      <c r="B8430" s="1"/>
      <c r="C8430" s="29"/>
      <c r="D8430" s="27"/>
      <c r="E8430" s="27"/>
      <c r="F8430" s="27"/>
      <c r="G8430" s="1"/>
      <c r="H8430" s="1"/>
      <c r="I8430" s="1"/>
    </row>
    <row r="8431" spans="2:9">
      <c r="B8431" s="1"/>
      <c r="C8431" s="29"/>
      <c r="D8431" s="27"/>
      <c r="E8431" s="27"/>
      <c r="F8431" s="27"/>
      <c r="G8431" s="1"/>
      <c r="H8431" s="1"/>
      <c r="I8431" s="1"/>
    </row>
    <row r="8432" spans="2:9">
      <c r="B8432" s="1"/>
      <c r="C8432" s="29"/>
      <c r="D8432" s="27"/>
      <c r="E8432" s="27"/>
      <c r="F8432" s="27"/>
      <c r="G8432" s="1"/>
      <c r="H8432" s="1"/>
      <c r="I8432" s="1"/>
    </row>
    <row r="8433" spans="2:9">
      <c r="B8433" s="1"/>
      <c r="C8433" s="29"/>
      <c r="D8433" s="27"/>
      <c r="E8433" s="27"/>
      <c r="F8433" s="27"/>
      <c r="G8433" s="1"/>
      <c r="H8433" s="1"/>
      <c r="I8433" s="1"/>
    </row>
    <row r="8434" spans="2:9">
      <c r="B8434" s="1"/>
      <c r="C8434" s="29"/>
      <c r="D8434" s="27"/>
      <c r="E8434" s="27"/>
      <c r="F8434" s="27"/>
      <c r="G8434" s="1"/>
      <c r="H8434" s="1"/>
      <c r="I8434" s="1"/>
    </row>
    <row r="8435" spans="2:9">
      <c r="B8435" s="1"/>
      <c r="C8435" s="29"/>
      <c r="D8435" s="27"/>
      <c r="E8435" s="27"/>
      <c r="F8435" s="27"/>
      <c r="G8435" s="1"/>
      <c r="H8435" s="1"/>
      <c r="I8435" s="1"/>
    </row>
    <row r="8436" spans="2:9">
      <c r="B8436" s="1"/>
      <c r="C8436" s="29"/>
      <c r="D8436" s="27"/>
      <c r="E8436" s="27"/>
      <c r="F8436" s="27"/>
      <c r="G8436" s="1"/>
      <c r="H8436" s="1"/>
      <c r="I8436" s="1"/>
    </row>
    <row r="8437" spans="2:9">
      <c r="B8437" s="1"/>
      <c r="C8437" s="29"/>
      <c r="D8437" s="27"/>
      <c r="E8437" s="27"/>
      <c r="F8437" s="27"/>
      <c r="G8437" s="1"/>
      <c r="H8437" s="1"/>
      <c r="I8437" s="1"/>
    </row>
    <row r="8438" spans="2:9">
      <c r="B8438" s="1"/>
      <c r="C8438" s="29"/>
      <c r="D8438" s="27"/>
      <c r="E8438" s="27"/>
      <c r="F8438" s="27"/>
      <c r="G8438" s="1"/>
      <c r="H8438" s="1"/>
      <c r="I8438" s="1"/>
    </row>
    <row r="8439" spans="2:9">
      <c r="B8439" s="1"/>
      <c r="C8439" s="29"/>
      <c r="D8439" s="27"/>
      <c r="E8439" s="27"/>
      <c r="F8439" s="27"/>
      <c r="G8439" s="1"/>
      <c r="H8439" s="1"/>
      <c r="I8439" s="1"/>
    </row>
    <row r="8440" spans="2:9">
      <c r="B8440" s="1"/>
      <c r="C8440" s="29"/>
      <c r="D8440" s="27"/>
      <c r="E8440" s="27"/>
      <c r="F8440" s="27"/>
      <c r="G8440" s="1"/>
      <c r="H8440" s="1"/>
      <c r="I8440" s="1"/>
    </row>
    <row r="8441" spans="2:9">
      <c r="B8441" s="1"/>
      <c r="C8441" s="29"/>
      <c r="D8441" s="27"/>
      <c r="E8441" s="27"/>
      <c r="F8441" s="27"/>
      <c r="G8441" s="1"/>
      <c r="H8441" s="1"/>
      <c r="I8441" s="1"/>
    </row>
    <row r="8442" spans="2:9">
      <c r="B8442" s="1"/>
      <c r="C8442" s="29"/>
      <c r="D8442" s="27"/>
      <c r="E8442" s="27"/>
      <c r="F8442" s="27"/>
      <c r="G8442" s="1"/>
      <c r="H8442" s="1"/>
      <c r="I8442" s="1"/>
    </row>
    <row r="8443" spans="2:9">
      <c r="B8443" s="1"/>
      <c r="C8443" s="29"/>
      <c r="D8443" s="27"/>
      <c r="E8443" s="27"/>
      <c r="F8443" s="27"/>
      <c r="G8443" s="1"/>
      <c r="H8443" s="1"/>
      <c r="I8443" s="1"/>
    </row>
    <row r="8444" spans="2:9">
      <c r="B8444" s="1"/>
      <c r="C8444" s="29"/>
      <c r="D8444" s="27"/>
      <c r="E8444" s="27"/>
      <c r="F8444" s="27"/>
      <c r="G8444" s="1"/>
      <c r="H8444" s="1"/>
      <c r="I8444" s="1"/>
    </row>
    <row r="8445" spans="2:9">
      <c r="B8445" s="1"/>
      <c r="C8445" s="29"/>
      <c r="D8445" s="27"/>
      <c r="E8445" s="27"/>
      <c r="F8445" s="27"/>
      <c r="G8445" s="1"/>
      <c r="H8445" s="1"/>
      <c r="I8445" s="1"/>
    </row>
    <row r="8446" spans="2:9">
      <c r="B8446" s="1"/>
      <c r="C8446" s="29"/>
      <c r="D8446" s="27"/>
      <c r="E8446" s="27"/>
      <c r="F8446" s="27"/>
      <c r="G8446" s="1"/>
      <c r="H8446" s="1"/>
      <c r="I8446" s="1"/>
    </row>
    <row r="8447" spans="2:9">
      <c r="B8447" s="1"/>
      <c r="C8447" s="29"/>
      <c r="D8447" s="27"/>
      <c r="E8447" s="27"/>
      <c r="F8447" s="27"/>
      <c r="G8447" s="1"/>
      <c r="H8447" s="1"/>
      <c r="I8447" s="1"/>
    </row>
    <row r="8448" spans="2:9">
      <c r="B8448" s="1"/>
      <c r="C8448" s="29"/>
      <c r="D8448" s="27"/>
      <c r="E8448" s="27"/>
      <c r="F8448" s="27"/>
      <c r="G8448" s="1"/>
      <c r="H8448" s="1"/>
      <c r="I8448" s="1"/>
    </row>
    <row r="8449" spans="2:9">
      <c r="B8449" s="1"/>
      <c r="C8449" s="29"/>
      <c r="D8449" s="27"/>
      <c r="E8449" s="27"/>
      <c r="F8449" s="27"/>
      <c r="G8449" s="1"/>
      <c r="H8449" s="1"/>
      <c r="I8449" s="1"/>
    </row>
    <row r="8450" spans="2:9">
      <c r="B8450" s="1"/>
      <c r="C8450" s="29"/>
      <c r="D8450" s="27"/>
      <c r="E8450" s="27"/>
      <c r="F8450" s="27"/>
      <c r="G8450" s="1"/>
      <c r="H8450" s="1"/>
      <c r="I8450" s="1"/>
    </row>
    <row r="8451" spans="2:9">
      <c r="B8451" s="1"/>
      <c r="C8451" s="29"/>
      <c r="D8451" s="27"/>
      <c r="E8451" s="27"/>
      <c r="F8451" s="27"/>
      <c r="G8451" s="1"/>
      <c r="H8451" s="1"/>
      <c r="I8451" s="1"/>
    </row>
    <row r="8452" spans="2:9">
      <c r="B8452" s="1"/>
      <c r="C8452" s="29"/>
      <c r="D8452" s="27"/>
      <c r="E8452" s="27"/>
      <c r="F8452" s="27"/>
      <c r="G8452" s="1"/>
      <c r="H8452" s="1"/>
      <c r="I8452" s="1"/>
    </row>
    <row r="8453" spans="2:9">
      <c r="B8453" s="1"/>
      <c r="C8453" s="29"/>
      <c r="D8453" s="27"/>
      <c r="E8453" s="27"/>
      <c r="F8453" s="27"/>
      <c r="G8453" s="1"/>
      <c r="H8453" s="1"/>
      <c r="I8453" s="1"/>
    </row>
    <row r="8454" spans="2:9">
      <c r="B8454" s="1"/>
      <c r="C8454" s="29"/>
      <c r="D8454" s="27"/>
      <c r="E8454" s="27"/>
      <c r="F8454" s="27"/>
      <c r="G8454" s="1"/>
      <c r="H8454" s="1"/>
      <c r="I8454" s="1"/>
    </row>
    <row r="8455" spans="2:9">
      <c r="B8455" s="1"/>
      <c r="C8455" s="29"/>
      <c r="D8455" s="27"/>
      <c r="E8455" s="27"/>
      <c r="F8455" s="27"/>
      <c r="G8455" s="1"/>
      <c r="H8455" s="1"/>
      <c r="I8455" s="1"/>
    </row>
    <row r="8456" spans="2:9">
      <c r="B8456" s="1"/>
      <c r="C8456" s="29"/>
      <c r="D8456" s="27"/>
      <c r="E8456" s="27"/>
      <c r="F8456" s="27"/>
      <c r="G8456" s="1"/>
      <c r="H8456" s="1"/>
      <c r="I8456" s="1"/>
    </row>
    <row r="8457" spans="2:9">
      <c r="B8457" s="1"/>
      <c r="C8457" s="29"/>
      <c r="D8457" s="27"/>
      <c r="E8457" s="27"/>
      <c r="F8457" s="27"/>
      <c r="G8457" s="1"/>
      <c r="H8457" s="1"/>
      <c r="I8457" s="1"/>
    </row>
    <row r="8458" spans="2:9">
      <c r="B8458" s="1"/>
      <c r="C8458" s="29"/>
      <c r="D8458" s="27"/>
      <c r="E8458" s="27"/>
      <c r="F8458" s="27"/>
      <c r="G8458" s="1"/>
      <c r="H8458" s="1"/>
      <c r="I8458" s="1"/>
    </row>
    <row r="8459" spans="2:9">
      <c r="B8459" s="1"/>
      <c r="C8459" s="29"/>
      <c r="D8459" s="27"/>
      <c r="E8459" s="27"/>
      <c r="F8459" s="27"/>
      <c r="G8459" s="1"/>
      <c r="H8459" s="1"/>
      <c r="I8459" s="1"/>
    </row>
    <row r="8460" spans="2:9">
      <c r="B8460" s="1"/>
      <c r="C8460" s="29"/>
      <c r="D8460" s="27"/>
      <c r="E8460" s="27"/>
      <c r="F8460" s="27"/>
      <c r="G8460" s="1"/>
      <c r="H8460" s="1"/>
      <c r="I8460" s="1"/>
    </row>
    <row r="8461" spans="2:9">
      <c r="B8461" s="1"/>
      <c r="C8461" s="29"/>
      <c r="D8461" s="27"/>
      <c r="E8461" s="27"/>
      <c r="F8461" s="27"/>
      <c r="G8461" s="1"/>
      <c r="H8461" s="1"/>
      <c r="I8461" s="1"/>
    </row>
    <row r="8462" spans="2:9">
      <c r="B8462" s="1"/>
      <c r="C8462" s="29"/>
      <c r="D8462" s="27"/>
      <c r="E8462" s="27"/>
      <c r="F8462" s="27"/>
      <c r="G8462" s="1"/>
      <c r="H8462" s="1"/>
      <c r="I8462" s="1"/>
    </row>
    <row r="8463" spans="2:9">
      <c r="B8463" s="1"/>
      <c r="C8463" s="29"/>
      <c r="D8463" s="27"/>
      <c r="E8463" s="27"/>
      <c r="F8463" s="27"/>
      <c r="G8463" s="1"/>
      <c r="H8463" s="1"/>
      <c r="I8463" s="1"/>
    </row>
    <row r="8464" spans="2:9">
      <c r="B8464" s="1"/>
      <c r="C8464" s="29"/>
      <c r="D8464" s="27"/>
      <c r="E8464" s="27"/>
      <c r="F8464" s="27"/>
      <c r="G8464" s="1"/>
      <c r="H8464" s="1"/>
      <c r="I8464" s="1"/>
    </row>
    <row r="8465" spans="2:9">
      <c r="B8465" s="1"/>
      <c r="C8465" s="29"/>
      <c r="D8465" s="27"/>
      <c r="E8465" s="27"/>
      <c r="F8465" s="27"/>
      <c r="G8465" s="1"/>
      <c r="H8465" s="1"/>
      <c r="I8465" s="1"/>
    </row>
    <row r="8466" spans="2:9">
      <c r="B8466" s="1"/>
      <c r="C8466" s="29"/>
      <c r="D8466" s="27"/>
      <c r="E8466" s="27"/>
      <c r="F8466" s="27"/>
      <c r="G8466" s="1"/>
      <c r="H8466" s="1"/>
      <c r="I8466" s="1"/>
    </row>
    <row r="8467" spans="2:9">
      <c r="B8467" s="1"/>
      <c r="C8467" s="29"/>
      <c r="D8467" s="27"/>
      <c r="E8467" s="27"/>
      <c r="F8467" s="27"/>
      <c r="G8467" s="1"/>
      <c r="H8467" s="1"/>
      <c r="I8467" s="1"/>
    </row>
    <row r="8468" spans="2:9">
      <c r="B8468" s="1"/>
      <c r="C8468" s="29"/>
      <c r="D8468" s="27"/>
      <c r="E8468" s="27"/>
      <c r="F8468" s="27"/>
      <c r="G8468" s="1"/>
      <c r="H8468" s="1"/>
      <c r="I8468" s="1"/>
    </row>
    <row r="8469" spans="2:9">
      <c r="B8469" s="1"/>
      <c r="C8469" s="29"/>
      <c r="D8469" s="27"/>
      <c r="E8469" s="27"/>
      <c r="F8469" s="27"/>
      <c r="G8469" s="1"/>
      <c r="H8469" s="1"/>
      <c r="I8469" s="1"/>
    </row>
    <row r="8470" spans="2:9">
      <c r="B8470" s="1"/>
      <c r="C8470" s="29"/>
      <c r="D8470" s="27"/>
      <c r="E8470" s="27"/>
      <c r="F8470" s="27"/>
      <c r="G8470" s="1"/>
      <c r="H8470" s="1"/>
      <c r="I8470" s="1"/>
    </row>
    <row r="8471" spans="2:9">
      <c r="B8471" s="1"/>
      <c r="C8471" s="29"/>
      <c r="D8471" s="27"/>
      <c r="E8471" s="27"/>
      <c r="F8471" s="27"/>
      <c r="G8471" s="1"/>
      <c r="H8471" s="1"/>
      <c r="I8471" s="1"/>
    </row>
    <row r="8472" spans="2:9">
      <c r="B8472" s="1"/>
      <c r="C8472" s="29"/>
      <c r="D8472" s="27"/>
      <c r="E8472" s="27"/>
      <c r="F8472" s="27"/>
      <c r="G8472" s="1"/>
      <c r="H8472" s="1"/>
      <c r="I8472" s="1"/>
    </row>
    <row r="8473" spans="2:9">
      <c r="B8473" s="1"/>
      <c r="C8473" s="29"/>
      <c r="D8473" s="27"/>
      <c r="E8473" s="27"/>
      <c r="F8473" s="27"/>
      <c r="G8473" s="1"/>
      <c r="H8473" s="1"/>
      <c r="I8473" s="1"/>
    </row>
    <row r="8474" spans="2:9">
      <c r="B8474" s="1"/>
      <c r="C8474" s="29"/>
      <c r="D8474" s="27"/>
      <c r="E8474" s="27"/>
      <c r="F8474" s="27"/>
      <c r="G8474" s="1"/>
      <c r="H8474" s="1"/>
      <c r="I8474" s="1"/>
    </row>
    <row r="8475" spans="2:9">
      <c r="B8475" s="1"/>
      <c r="C8475" s="29"/>
      <c r="D8475" s="27"/>
      <c r="E8475" s="27"/>
      <c r="F8475" s="27"/>
      <c r="G8475" s="1"/>
      <c r="H8475" s="1"/>
      <c r="I8475" s="1"/>
    </row>
    <row r="8476" spans="2:9">
      <c r="B8476" s="1"/>
      <c r="C8476" s="29"/>
      <c r="D8476" s="27"/>
      <c r="E8476" s="27"/>
      <c r="F8476" s="27"/>
      <c r="G8476" s="1"/>
      <c r="H8476" s="1"/>
      <c r="I8476" s="1"/>
    </row>
    <row r="8477" spans="2:9">
      <c r="B8477" s="1"/>
      <c r="C8477" s="29"/>
      <c r="D8477" s="27"/>
      <c r="E8477" s="27"/>
      <c r="F8477" s="27"/>
      <c r="G8477" s="1"/>
      <c r="H8477" s="1"/>
      <c r="I8477" s="1"/>
    </row>
    <row r="8478" spans="2:9">
      <c r="B8478" s="1"/>
      <c r="C8478" s="29"/>
      <c r="D8478" s="27"/>
      <c r="E8478" s="27"/>
      <c r="F8478" s="27"/>
      <c r="G8478" s="1"/>
      <c r="H8478" s="1"/>
      <c r="I8478" s="1"/>
    </row>
    <row r="8479" spans="2:9">
      <c r="B8479" s="1"/>
      <c r="C8479" s="29"/>
      <c r="D8479" s="27"/>
      <c r="E8479" s="27"/>
      <c r="F8479" s="27"/>
      <c r="G8479" s="1"/>
      <c r="H8479" s="1"/>
      <c r="I8479" s="1"/>
    </row>
    <row r="8480" spans="2:9">
      <c r="B8480" s="1"/>
      <c r="C8480" s="29"/>
      <c r="D8480" s="27"/>
      <c r="E8480" s="27"/>
      <c r="F8480" s="27"/>
      <c r="G8480" s="1"/>
      <c r="H8480" s="1"/>
      <c r="I8480" s="1"/>
    </row>
    <row r="8481" spans="2:9">
      <c r="B8481" s="1"/>
      <c r="C8481" s="29"/>
      <c r="D8481" s="27"/>
      <c r="E8481" s="27"/>
      <c r="F8481" s="27"/>
      <c r="G8481" s="1"/>
      <c r="H8481" s="1"/>
      <c r="I8481" s="1"/>
    </row>
    <row r="8482" spans="2:9">
      <c r="B8482" s="1"/>
      <c r="C8482" s="29"/>
      <c r="D8482" s="27"/>
      <c r="E8482" s="27"/>
      <c r="F8482" s="27"/>
      <c r="G8482" s="1"/>
      <c r="H8482" s="1"/>
      <c r="I8482" s="1"/>
    </row>
    <row r="8483" spans="2:9">
      <c r="B8483" s="1"/>
      <c r="C8483" s="29"/>
      <c r="D8483" s="27"/>
      <c r="E8483" s="27"/>
      <c r="F8483" s="27"/>
      <c r="G8483" s="1"/>
      <c r="H8483" s="1"/>
      <c r="I8483" s="1"/>
    </row>
    <row r="8484" spans="2:9">
      <c r="B8484" s="1"/>
      <c r="C8484" s="29"/>
      <c r="D8484" s="27"/>
      <c r="E8484" s="27"/>
      <c r="F8484" s="27"/>
      <c r="G8484" s="1"/>
      <c r="H8484" s="1"/>
      <c r="I8484" s="1"/>
    </row>
    <row r="8485" spans="2:9">
      <c r="B8485" s="1"/>
      <c r="C8485" s="29"/>
      <c r="D8485" s="27"/>
      <c r="E8485" s="27"/>
      <c r="F8485" s="27"/>
      <c r="G8485" s="1"/>
      <c r="H8485" s="1"/>
      <c r="I8485" s="1"/>
    </row>
    <row r="8486" spans="2:9">
      <c r="B8486" s="1"/>
      <c r="C8486" s="29"/>
      <c r="D8486" s="27"/>
      <c r="E8486" s="27"/>
      <c r="F8486" s="27"/>
      <c r="G8486" s="1"/>
      <c r="H8486" s="1"/>
      <c r="I8486" s="1"/>
    </row>
    <row r="8487" spans="2:9">
      <c r="B8487" s="1"/>
      <c r="C8487" s="29"/>
      <c r="D8487" s="27"/>
      <c r="E8487" s="27"/>
      <c r="F8487" s="27"/>
      <c r="G8487" s="1"/>
      <c r="H8487" s="1"/>
      <c r="I8487" s="1"/>
    </row>
    <row r="8488" spans="2:9">
      <c r="B8488" s="1"/>
      <c r="C8488" s="29"/>
      <c r="D8488" s="27"/>
      <c r="E8488" s="27"/>
      <c r="F8488" s="27"/>
      <c r="G8488" s="1"/>
      <c r="H8488" s="1"/>
      <c r="I8488" s="1"/>
    </row>
    <row r="8489" spans="2:9">
      <c r="B8489" s="1"/>
      <c r="C8489" s="29"/>
      <c r="D8489" s="27"/>
      <c r="E8489" s="27"/>
      <c r="F8489" s="27"/>
      <c r="G8489" s="1"/>
      <c r="H8489" s="1"/>
      <c r="I8489" s="1"/>
    </row>
    <row r="8490" spans="2:9">
      <c r="B8490" s="1"/>
      <c r="C8490" s="29"/>
      <c r="D8490" s="27"/>
      <c r="E8490" s="27"/>
      <c r="F8490" s="27"/>
      <c r="G8490" s="1"/>
      <c r="H8490" s="1"/>
      <c r="I8490" s="1"/>
    </row>
    <row r="8491" spans="2:9">
      <c r="B8491" s="1"/>
      <c r="C8491" s="29"/>
      <c r="D8491" s="27"/>
      <c r="E8491" s="27"/>
      <c r="F8491" s="27"/>
      <c r="G8491" s="1"/>
      <c r="H8491" s="1"/>
      <c r="I8491" s="1"/>
    </row>
    <row r="8492" spans="2:9">
      <c r="B8492" s="1"/>
      <c r="C8492" s="29"/>
      <c r="D8492" s="27"/>
      <c r="E8492" s="27"/>
      <c r="F8492" s="27"/>
      <c r="G8492" s="1"/>
      <c r="H8492" s="1"/>
      <c r="I8492" s="1"/>
    </row>
    <row r="8493" spans="2:9">
      <c r="B8493" s="1"/>
      <c r="C8493" s="29"/>
      <c r="D8493" s="27"/>
      <c r="E8493" s="27"/>
      <c r="F8493" s="27"/>
      <c r="G8493" s="1"/>
      <c r="H8493" s="1"/>
      <c r="I8493" s="1"/>
    </row>
    <row r="8494" spans="2:9">
      <c r="B8494" s="1"/>
      <c r="C8494" s="29"/>
      <c r="D8494" s="27"/>
      <c r="E8494" s="27"/>
      <c r="F8494" s="27"/>
      <c r="G8494" s="1"/>
      <c r="H8494" s="1"/>
      <c r="I8494" s="1"/>
    </row>
    <row r="8495" spans="2:9">
      <c r="B8495" s="1"/>
      <c r="C8495" s="29"/>
      <c r="D8495" s="27"/>
      <c r="E8495" s="27"/>
      <c r="F8495" s="27"/>
      <c r="G8495" s="1"/>
      <c r="H8495" s="1"/>
      <c r="I8495" s="1"/>
    </row>
    <row r="8496" spans="2:9">
      <c r="B8496" s="1"/>
      <c r="C8496" s="29"/>
      <c r="D8496" s="27"/>
      <c r="E8496" s="27"/>
      <c r="F8496" s="27"/>
      <c r="G8496" s="1"/>
      <c r="H8496" s="1"/>
      <c r="I8496" s="1"/>
    </row>
    <row r="8497" spans="2:9">
      <c r="B8497" s="1"/>
      <c r="C8497" s="29"/>
      <c r="D8497" s="27"/>
      <c r="E8497" s="27"/>
      <c r="F8497" s="27"/>
      <c r="G8497" s="1"/>
      <c r="H8497" s="1"/>
      <c r="I8497" s="1"/>
    </row>
    <row r="8498" spans="2:9">
      <c r="B8498" s="1"/>
      <c r="C8498" s="29"/>
      <c r="D8498" s="27"/>
      <c r="E8498" s="27"/>
      <c r="F8498" s="27"/>
      <c r="G8498" s="1"/>
      <c r="H8498" s="1"/>
      <c r="I8498" s="1"/>
    </row>
    <row r="8499" spans="2:9">
      <c r="B8499" s="1"/>
      <c r="C8499" s="29"/>
      <c r="D8499" s="27"/>
      <c r="E8499" s="27"/>
      <c r="F8499" s="27"/>
      <c r="G8499" s="1"/>
      <c r="H8499" s="1"/>
      <c r="I8499" s="1"/>
    </row>
    <row r="8500" spans="2:9">
      <c r="B8500" s="1"/>
      <c r="C8500" s="29"/>
      <c r="D8500" s="27"/>
      <c r="E8500" s="27"/>
      <c r="F8500" s="27"/>
      <c r="G8500" s="1"/>
      <c r="H8500" s="1"/>
      <c r="I8500" s="1"/>
    </row>
    <row r="8501" spans="2:9">
      <c r="B8501" s="1"/>
      <c r="C8501" s="29"/>
      <c r="D8501" s="27"/>
      <c r="E8501" s="27"/>
      <c r="F8501" s="27"/>
      <c r="G8501" s="1"/>
      <c r="H8501" s="1"/>
      <c r="I8501" s="1"/>
    </row>
    <row r="8502" spans="2:9">
      <c r="B8502" s="1"/>
      <c r="C8502" s="29"/>
      <c r="D8502" s="27"/>
      <c r="E8502" s="27"/>
      <c r="F8502" s="27"/>
      <c r="G8502" s="1"/>
      <c r="H8502" s="1"/>
      <c r="I8502" s="1"/>
    </row>
    <row r="8503" spans="2:9">
      <c r="B8503" s="1"/>
      <c r="C8503" s="29"/>
      <c r="D8503" s="27"/>
      <c r="E8503" s="27"/>
      <c r="F8503" s="27"/>
      <c r="G8503" s="1"/>
      <c r="H8503" s="1"/>
      <c r="I8503" s="1"/>
    </row>
    <row r="8504" spans="2:9">
      <c r="B8504" s="1"/>
      <c r="C8504" s="29"/>
      <c r="D8504" s="27"/>
      <c r="E8504" s="27"/>
      <c r="F8504" s="27"/>
      <c r="G8504" s="1"/>
      <c r="H8504" s="1"/>
      <c r="I8504" s="1"/>
    </row>
    <row r="8505" spans="2:9">
      <c r="B8505" s="1"/>
      <c r="C8505" s="29"/>
      <c r="D8505" s="27"/>
      <c r="E8505" s="27"/>
      <c r="F8505" s="27"/>
      <c r="G8505" s="1"/>
      <c r="H8505" s="1"/>
      <c r="I8505" s="1"/>
    </row>
    <row r="8506" spans="2:9">
      <c r="B8506" s="1"/>
      <c r="C8506" s="29"/>
      <c r="D8506" s="27"/>
      <c r="E8506" s="27"/>
      <c r="F8506" s="27"/>
      <c r="G8506" s="1"/>
      <c r="H8506" s="1"/>
      <c r="I8506" s="1"/>
    </row>
    <row r="8507" spans="2:9">
      <c r="B8507" s="1"/>
      <c r="C8507" s="29"/>
      <c r="D8507" s="27"/>
      <c r="E8507" s="27"/>
      <c r="F8507" s="27"/>
      <c r="G8507" s="1"/>
      <c r="H8507" s="1"/>
      <c r="I8507" s="1"/>
    </row>
    <row r="8508" spans="2:9">
      <c r="B8508" s="1"/>
      <c r="C8508" s="29"/>
      <c r="D8508" s="27"/>
      <c r="E8508" s="27"/>
      <c r="F8508" s="27"/>
      <c r="G8508" s="1"/>
      <c r="H8508" s="1"/>
      <c r="I8508" s="1"/>
    </row>
    <row r="8509" spans="2:9">
      <c r="B8509" s="1"/>
      <c r="C8509" s="29"/>
      <c r="D8509" s="27"/>
      <c r="E8509" s="27"/>
      <c r="F8509" s="27"/>
      <c r="G8509" s="1"/>
      <c r="H8509" s="1"/>
      <c r="I8509" s="1"/>
    </row>
    <row r="8510" spans="2:9">
      <c r="B8510" s="1"/>
      <c r="C8510" s="29"/>
      <c r="D8510" s="27"/>
      <c r="E8510" s="27"/>
      <c r="F8510" s="27"/>
      <c r="G8510" s="1"/>
      <c r="H8510" s="1"/>
      <c r="I8510" s="1"/>
    </row>
    <row r="8511" spans="2:9">
      <c r="B8511" s="1"/>
      <c r="C8511" s="29"/>
      <c r="D8511" s="27"/>
      <c r="E8511" s="27"/>
      <c r="F8511" s="27"/>
      <c r="G8511" s="1"/>
      <c r="H8511" s="1"/>
      <c r="I8511" s="1"/>
    </row>
    <row r="8512" spans="2:9">
      <c r="B8512" s="1"/>
      <c r="C8512" s="29"/>
      <c r="D8512" s="27"/>
      <c r="E8512" s="27"/>
      <c r="F8512" s="27"/>
      <c r="G8512" s="1"/>
      <c r="H8512" s="1"/>
      <c r="I8512" s="1"/>
    </row>
    <row r="8513" spans="2:9">
      <c r="B8513" s="1"/>
      <c r="C8513" s="29"/>
      <c r="D8513" s="27"/>
      <c r="E8513" s="27"/>
      <c r="F8513" s="27"/>
      <c r="G8513" s="1"/>
      <c r="H8513" s="1"/>
      <c r="I8513" s="1"/>
    </row>
    <row r="8514" spans="2:9">
      <c r="B8514" s="1"/>
      <c r="C8514" s="29"/>
      <c r="D8514" s="27"/>
      <c r="E8514" s="27"/>
      <c r="F8514" s="27"/>
      <c r="G8514" s="1"/>
      <c r="H8514" s="1"/>
      <c r="I8514" s="1"/>
    </row>
    <row r="8515" spans="2:9">
      <c r="B8515" s="1"/>
      <c r="C8515" s="29"/>
      <c r="D8515" s="27"/>
      <c r="E8515" s="27"/>
      <c r="F8515" s="27"/>
      <c r="G8515" s="1"/>
      <c r="H8515" s="1"/>
      <c r="I8515" s="1"/>
    </row>
    <row r="8516" spans="2:9">
      <c r="B8516" s="1"/>
      <c r="C8516" s="29"/>
      <c r="D8516" s="27"/>
      <c r="E8516" s="27"/>
      <c r="F8516" s="27"/>
      <c r="G8516" s="1"/>
      <c r="H8516" s="1"/>
      <c r="I8516" s="1"/>
    </row>
    <row r="8517" spans="2:9">
      <c r="B8517" s="1"/>
      <c r="C8517" s="29"/>
      <c r="D8517" s="27"/>
      <c r="E8517" s="27"/>
      <c r="F8517" s="27"/>
      <c r="G8517" s="1"/>
      <c r="H8517" s="1"/>
      <c r="I8517" s="1"/>
    </row>
    <row r="8518" spans="2:9">
      <c r="B8518" s="1"/>
      <c r="C8518" s="29"/>
      <c r="D8518" s="27"/>
      <c r="E8518" s="27"/>
      <c r="F8518" s="27"/>
      <c r="G8518" s="1"/>
      <c r="H8518" s="1"/>
      <c r="I8518" s="1"/>
    </row>
    <row r="8519" spans="2:9">
      <c r="B8519" s="1"/>
      <c r="C8519" s="29"/>
      <c r="D8519" s="27"/>
      <c r="E8519" s="27"/>
      <c r="F8519" s="27"/>
      <c r="G8519" s="1"/>
      <c r="H8519" s="1"/>
      <c r="I8519" s="1"/>
    </row>
    <row r="8520" spans="2:9">
      <c r="B8520" s="1"/>
      <c r="C8520" s="29"/>
      <c r="D8520" s="27"/>
      <c r="E8520" s="27"/>
      <c r="F8520" s="27"/>
      <c r="G8520" s="1"/>
      <c r="H8520" s="1"/>
      <c r="I8520" s="1"/>
    </row>
    <row r="8521" spans="2:9">
      <c r="B8521" s="1"/>
      <c r="C8521" s="29"/>
      <c r="D8521" s="27"/>
      <c r="E8521" s="27"/>
      <c r="F8521" s="27"/>
      <c r="G8521" s="1"/>
      <c r="H8521" s="1"/>
      <c r="I8521" s="1"/>
    </row>
    <row r="8522" spans="2:9">
      <c r="B8522" s="1"/>
      <c r="C8522" s="29"/>
      <c r="D8522" s="27"/>
      <c r="E8522" s="27"/>
      <c r="F8522" s="27"/>
      <c r="G8522" s="1"/>
      <c r="H8522" s="1"/>
      <c r="I8522" s="1"/>
    </row>
    <row r="8523" spans="2:9">
      <c r="B8523" s="1"/>
      <c r="C8523" s="29"/>
      <c r="D8523" s="27"/>
      <c r="E8523" s="27"/>
      <c r="F8523" s="27"/>
      <c r="G8523" s="1"/>
      <c r="H8523" s="1"/>
      <c r="I8523" s="1"/>
    </row>
    <row r="8524" spans="2:9">
      <c r="B8524" s="1"/>
      <c r="C8524" s="29"/>
      <c r="D8524" s="27"/>
      <c r="E8524" s="27"/>
      <c r="F8524" s="27"/>
      <c r="G8524" s="1"/>
      <c r="H8524" s="1"/>
      <c r="I8524" s="1"/>
    </row>
    <row r="8525" spans="2:9">
      <c r="B8525" s="1"/>
      <c r="C8525" s="29"/>
      <c r="D8525" s="27"/>
      <c r="E8525" s="27"/>
      <c r="F8525" s="27"/>
      <c r="G8525" s="1"/>
      <c r="H8525" s="1"/>
      <c r="I8525" s="1"/>
    </row>
    <row r="8526" spans="2:9">
      <c r="B8526" s="1"/>
      <c r="C8526" s="29"/>
      <c r="D8526" s="27"/>
      <c r="E8526" s="27"/>
      <c r="F8526" s="27"/>
      <c r="G8526" s="1"/>
      <c r="H8526" s="1"/>
      <c r="I8526" s="1"/>
    </row>
    <row r="8527" spans="2:9">
      <c r="B8527" s="1"/>
      <c r="C8527" s="29"/>
      <c r="D8527" s="27"/>
      <c r="E8527" s="27"/>
      <c r="F8527" s="27"/>
      <c r="G8527" s="1"/>
      <c r="H8527" s="1"/>
      <c r="I8527" s="1"/>
    </row>
    <row r="8528" spans="2:9">
      <c r="B8528" s="1"/>
      <c r="C8528" s="29"/>
      <c r="D8528" s="27"/>
      <c r="E8528" s="27"/>
      <c r="F8528" s="27"/>
      <c r="G8528" s="1"/>
      <c r="H8528" s="1"/>
      <c r="I8528" s="1"/>
    </row>
    <row r="8529" spans="2:9">
      <c r="B8529" s="1"/>
      <c r="C8529" s="29"/>
      <c r="D8529" s="27"/>
      <c r="E8529" s="27"/>
      <c r="F8529" s="27"/>
      <c r="G8529" s="1"/>
      <c r="H8529" s="1"/>
      <c r="I8529" s="1"/>
    </row>
    <row r="8530" spans="2:9">
      <c r="B8530" s="1"/>
      <c r="C8530" s="29"/>
      <c r="D8530" s="27"/>
      <c r="E8530" s="27"/>
      <c r="F8530" s="27"/>
      <c r="G8530" s="1"/>
      <c r="H8530" s="1"/>
      <c r="I8530" s="1"/>
    </row>
    <row r="8531" spans="2:9">
      <c r="B8531" s="1"/>
      <c r="C8531" s="29"/>
      <c r="D8531" s="27"/>
      <c r="E8531" s="27"/>
      <c r="F8531" s="27"/>
      <c r="G8531" s="1"/>
      <c r="H8531" s="1"/>
      <c r="I8531" s="1"/>
    </row>
    <row r="8532" spans="2:9">
      <c r="B8532" s="1"/>
      <c r="C8532" s="29"/>
      <c r="D8532" s="27"/>
      <c r="E8532" s="27"/>
      <c r="F8532" s="27"/>
      <c r="G8532" s="1"/>
      <c r="H8532" s="1"/>
      <c r="I8532" s="1"/>
    </row>
    <row r="8533" spans="2:9">
      <c r="B8533" s="1"/>
      <c r="C8533" s="29"/>
      <c r="D8533" s="27"/>
      <c r="E8533" s="27"/>
      <c r="F8533" s="27"/>
      <c r="G8533" s="1"/>
      <c r="H8533" s="1"/>
      <c r="I8533" s="1"/>
    </row>
    <row r="8534" spans="2:9">
      <c r="B8534" s="1"/>
      <c r="C8534" s="29"/>
      <c r="D8534" s="27"/>
      <c r="E8534" s="27"/>
      <c r="F8534" s="27"/>
      <c r="G8534" s="1"/>
      <c r="H8534" s="1"/>
      <c r="I8534" s="1"/>
    </row>
    <row r="8535" spans="2:9">
      <c r="B8535" s="1"/>
      <c r="C8535" s="29"/>
      <c r="D8535" s="27"/>
      <c r="E8535" s="27"/>
      <c r="F8535" s="27"/>
      <c r="G8535" s="1"/>
      <c r="H8535" s="1"/>
      <c r="I8535" s="1"/>
    </row>
    <row r="8536" spans="2:9">
      <c r="B8536" s="1"/>
      <c r="C8536" s="29"/>
      <c r="D8536" s="27"/>
      <c r="E8536" s="27"/>
      <c r="F8536" s="27"/>
      <c r="G8536" s="1"/>
      <c r="H8536" s="1"/>
      <c r="I8536" s="1"/>
    </row>
    <row r="8537" spans="2:9">
      <c r="B8537" s="1"/>
      <c r="C8537" s="29"/>
      <c r="D8537" s="27"/>
      <c r="E8537" s="27"/>
      <c r="F8537" s="27"/>
      <c r="G8537" s="1"/>
      <c r="H8537" s="1"/>
      <c r="I8537" s="1"/>
    </row>
    <row r="8538" spans="2:9">
      <c r="B8538" s="1"/>
      <c r="C8538" s="29"/>
      <c r="D8538" s="27"/>
      <c r="E8538" s="27"/>
      <c r="F8538" s="27"/>
      <c r="G8538" s="1"/>
      <c r="H8538" s="1"/>
      <c r="I8538" s="1"/>
    </row>
    <row r="8539" spans="2:9">
      <c r="B8539" s="1"/>
      <c r="C8539" s="29"/>
      <c r="D8539" s="27"/>
      <c r="E8539" s="27"/>
      <c r="F8539" s="27"/>
      <c r="G8539" s="1"/>
      <c r="H8539" s="1"/>
      <c r="I8539" s="1"/>
    </row>
    <row r="8540" spans="2:9">
      <c r="B8540" s="1"/>
      <c r="C8540" s="29"/>
      <c r="D8540" s="27"/>
      <c r="E8540" s="27"/>
      <c r="F8540" s="27"/>
      <c r="G8540" s="1"/>
      <c r="H8540" s="1"/>
      <c r="I8540" s="1"/>
    </row>
    <row r="8541" spans="2:9">
      <c r="B8541" s="1"/>
      <c r="C8541" s="29"/>
      <c r="D8541" s="27"/>
      <c r="E8541" s="27"/>
      <c r="F8541" s="27"/>
      <c r="G8541" s="1"/>
      <c r="H8541" s="1"/>
      <c r="I8541" s="1"/>
    </row>
    <row r="8542" spans="2:9">
      <c r="B8542" s="1"/>
      <c r="C8542" s="29"/>
      <c r="D8542" s="27"/>
      <c r="E8542" s="27"/>
      <c r="F8542" s="27"/>
      <c r="G8542" s="1"/>
      <c r="H8542" s="1"/>
      <c r="I8542" s="1"/>
    </row>
    <row r="8543" spans="2:9">
      <c r="B8543" s="1"/>
      <c r="C8543" s="29"/>
      <c r="D8543" s="27"/>
      <c r="E8543" s="27"/>
      <c r="F8543" s="27"/>
      <c r="G8543" s="1"/>
      <c r="H8543" s="1"/>
      <c r="I8543" s="1"/>
    </row>
    <row r="8544" spans="2:9">
      <c r="B8544" s="1"/>
      <c r="C8544" s="29"/>
      <c r="D8544" s="27"/>
      <c r="E8544" s="27"/>
      <c r="F8544" s="27"/>
      <c r="G8544" s="1"/>
      <c r="H8544" s="1"/>
      <c r="I8544" s="1"/>
    </row>
    <row r="8545" spans="2:9">
      <c r="B8545" s="1"/>
      <c r="C8545" s="29"/>
      <c r="D8545" s="27"/>
      <c r="E8545" s="27"/>
      <c r="F8545" s="27"/>
      <c r="G8545" s="1"/>
      <c r="H8545" s="1"/>
      <c r="I8545" s="1"/>
    </row>
    <row r="8546" spans="2:9">
      <c r="B8546" s="1"/>
      <c r="C8546" s="29"/>
      <c r="D8546" s="27"/>
      <c r="E8546" s="27"/>
      <c r="F8546" s="27"/>
      <c r="G8546" s="1"/>
      <c r="H8546" s="1"/>
      <c r="I8546" s="1"/>
    </row>
    <row r="8547" spans="2:9">
      <c r="B8547" s="1"/>
      <c r="C8547" s="29"/>
      <c r="D8547" s="27"/>
      <c r="E8547" s="27"/>
      <c r="F8547" s="27"/>
      <c r="G8547" s="1"/>
      <c r="H8547" s="1"/>
      <c r="I8547" s="1"/>
    </row>
    <row r="8548" spans="2:9">
      <c r="B8548" s="1"/>
      <c r="C8548" s="29"/>
      <c r="D8548" s="27"/>
      <c r="E8548" s="27"/>
      <c r="F8548" s="27"/>
      <c r="G8548" s="1"/>
      <c r="H8548" s="1"/>
      <c r="I8548" s="1"/>
    </row>
    <row r="8549" spans="2:9">
      <c r="B8549" s="1"/>
      <c r="C8549" s="29"/>
      <c r="D8549" s="27"/>
      <c r="E8549" s="27"/>
      <c r="F8549" s="27"/>
      <c r="G8549" s="1"/>
      <c r="H8549" s="1"/>
      <c r="I8549" s="1"/>
    </row>
    <row r="8550" spans="2:9">
      <c r="B8550" s="1"/>
      <c r="C8550" s="29"/>
      <c r="D8550" s="27"/>
      <c r="E8550" s="27"/>
      <c r="F8550" s="27"/>
      <c r="G8550" s="1"/>
      <c r="H8550" s="1"/>
      <c r="I8550" s="1"/>
    </row>
    <row r="8551" spans="2:9">
      <c r="B8551" s="1"/>
      <c r="C8551" s="29"/>
      <c r="D8551" s="27"/>
      <c r="E8551" s="27"/>
      <c r="F8551" s="27"/>
      <c r="G8551" s="1"/>
      <c r="H8551" s="1"/>
      <c r="I8551" s="1"/>
    </row>
    <row r="8552" spans="2:9">
      <c r="B8552" s="1"/>
      <c r="C8552" s="29"/>
      <c r="D8552" s="27"/>
      <c r="E8552" s="27"/>
      <c r="F8552" s="27"/>
      <c r="G8552" s="1"/>
      <c r="H8552" s="1"/>
      <c r="I8552" s="1"/>
    </row>
    <row r="8553" spans="2:9">
      <c r="B8553" s="1"/>
      <c r="C8553" s="29"/>
      <c r="D8553" s="27"/>
      <c r="E8553" s="27"/>
      <c r="F8553" s="27"/>
      <c r="G8553" s="1"/>
      <c r="H8553" s="1"/>
      <c r="I8553" s="1"/>
    </row>
    <row r="8554" spans="2:9">
      <c r="B8554" s="1"/>
      <c r="C8554" s="29"/>
      <c r="D8554" s="27"/>
      <c r="E8554" s="27"/>
      <c r="F8554" s="27"/>
      <c r="G8554" s="1"/>
      <c r="H8554" s="1"/>
      <c r="I8554" s="1"/>
    </row>
    <row r="8555" spans="2:9">
      <c r="B8555" s="1"/>
      <c r="C8555" s="29"/>
      <c r="D8555" s="27"/>
      <c r="E8555" s="27"/>
      <c r="F8555" s="27"/>
      <c r="G8555" s="1"/>
      <c r="H8555" s="1"/>
      <c r="I8555" s="1"/>
    </row>
    <row r="8556" spans="2:9">
      <c r="B8556" s="1"/>
      <c r="C8556" s="29"/>
      <c r="D8556" s="27"/>
      <c r="E8556" s="27"/>
      <c r="F8556" s="27"/>
      <c r="G8556" s="1"/>
      <c r="H8556" s="1"/>
      <c r="I8556" s="1"/>
    </row>
    <row r="8557" spans="2:9">
      <c r="B8557" s="1"/>
      <c r="C8557" s="29"/>
      <c r="D8557" s="27"/>
      <c r="E8557" s="27"/>
      <c r="F8557" s="27"/>
      <c r="G8557" s="1"/>
      <c r="H8557" s="1"/>
      <c r="I8557" s="1"/>
    </row>
    <row r="8558" spans="2:9">
      <c r="B8558" s="1"/>
      <c r="C8558" s="29"/>
      <c r="D8558" s="27"/>
      <c r="E8558" s="27"/>
      <c r="F8558" s="27"/>
      <c r="G8558" s="1"/>
      <c r="H8558" s="1"/>
      <c r="I8558" s="1"/>
    </row>
    <row r="8559" spans="2:9">
      <c r="B8559" s="1"/>
      <c r="C8559" s="29"/>
      <c r="D8559" s="27"/>
      <c r="E8559" s="27"/>
      <c r="F8559" s="27"/>
      <c r="G8559" s="1"/>
      <c r="H8559" s="1"/>
      <c r="I8559" s="1"/>
    </row>
    <row r="8560" spans="2:9">
      <c r="B8560" s="1"/>
      <c r="C8560" s="29"/>
      <c r="D8560" s="27"/>
      <c r="E8560" s="27"/>
      <c r="F8560" s="27"/>
      <c r="G8560" s="1"/>
      <c r="H8560" s="1"/>
      <c r="I8560" s="1"/>
    </row>
    <row r="8561" spans="2:9">
      <c r="B8561" s="1"/>
      <c r="C8561" s="29"/>
      <c r="D8561" s="27"/>
      <c r="E8561" s="27"/>
      <c r="F8561" s="27"/>
      <c r="G8561" s="1"/>
      <c r="H8561" s="1"/>
      <c r="I8561" s="1"/>
    </row>
    <row r="8562" spans="2:9">
      <c r="B8562" s="1"/>
      <c r="C8562" s="29"/>
      <c r="D8562" s="27"/>
      <c r="E8562" s="27"/>
      <c r="F8562" s="27"/>
      <c r="G8562" s="1"/>
      <c r="H8562" s="1"/>
      <c r="I8562" s="1"/>
    </row>
    <row r="8563" spans="2:9">
      <c r="B8563" s="1"/>
      <c r="C8563" s="29"/>
      <c r="D8563" s="27"/>
      <c r="E8563" s="27"/>
      <c r="F8563" s="27"/>
      <c r="G8563" s="1"/>
      <c r="H8563" s="1"/>
      <c r="I8563" s="1"/>
    </row>
    <row r="8564" spans="2:9">
      <c r="B8564" s="1"/>
      <c r="C8564" s="29"/>
      <c r="D8564" s="27"/>
      <c r="E8564" s="27"/>
      <c r="F8564" s="27"/>
      <c r="G8564" s="1"/>
      <c r="H8564" s="1"/>
      <c r="I8564" s="1"/>
    </row>
    <row r="8565" spans="2:9">
      <c r="B8565" s="1"/>
      <c r="C8565" s="29"/>
      <c r="D8565" s="27"/>
      <c r="E8565" s="27"/>
      <c r="F8565" s="27"/>
      <c r="G8565" s="1"/>
      <c r="H8565" s="1"/>
      <c r="I8565" s="1"/>
    </row>
    <row r="8566" spans="2:9">
      <c r="B8566" s="1"/>
      <c r="C8566" s="29"/>
      <c r="D8566" s="27"/>
      <c r="E8566" s="27"/>
      <c r="F8566" s="27"/>
      <c r="G8566" s="1"/>
      <c r="H8566" s="1"/>
      <c r="I8566" s="1"/>
    </row>
    <row r="8567" spans="2:9">
      <c r="B8567" s="1"/>
      <c r="C8567" s="29"/>
      <c r="D8567" s="27"/>
      <c r="E8567" s="27"/>
      <c r="F8567" s="27"/>
      <c r="G8567" s="1"/>
      <c r="H8567" s="1"/>
      <c r="I8567" s="1"/>
    </row>
    <row r="8568" spans="2:9">
      <c r="B8568" s="1"/>
      <c r="C8568" s="29"/>
      <c r="D8568" s="27"/>
      <c r="E8568" s="27"/>
      <c r="F8568" s="27"/>
      <c r="G8568" s="1"/>
      <c r="H8568" s="1"/>
      <c r="I8568" s="1"/>
    </row>
    <row r="8569" spans="2:9">
      <c r="B8569" s="1"/>
      <c r="C8569" s="29"/>
      <c r="D8569" s="27"/>
      <c r="E8569" s="27"/>
      <c r="F8569" s="27"/>
      <c r="G8569" s="1"/>
      <c r="H8569" s="1"/>
      <c r="I8569" s="1"/>
    </row>
    <row r="8570" spans="2:9">
      <c r="B8570" s="1"/>
      <c r="C8570" s="29"/>
      <c r="D8570" s="27"/>
      <c r="E8570" s="27"/>
      <c r="F8570" s="27"/>
      <c r="G8570" s="1"/>
      <c r="H8570" s="1"/>
      <c r="I8570" s="1"/>
    </row>
    <row r="8571" spans="2:9">
      <c r="B8571" s="1"/>
      <c r="C8571" s="29"/>
      <c r="D8571" s="27"/>
      <c r="E8571" s="27"/>
      <c r="F8571" s="27"/>
      <c r="G8571" s="1"/>
      <c r="H8571" s="1"/>
      <c r="I8571" s="1"/>
    </row>
    <row r="8572" spans="2:9">
      <c r="B8572" s="1"/>
      <c r="C8572" s="29"/>
      <c r="D8572" s="27"/>
      <c r="E8572" s="27"/>
      <c r="F8572" s="27"/>
      <c r="G8572" s="1"/>
      <c r="H8572" s="1"/>
      <c r="I8572" s="1"/>
    </row>
    <row r="8573" spans="2:9">
      <c r="B8573" s="1"/>
      <c r="C8573" s="29"/>
      <c r="D8573" s="27"/>
      <c r="E8573" s="27"/>
      <c r="F8573" s="27"/>
      <c r="G8573" s="1"/>
      <c r="H8573" s="1"/>
      <c r="I8573" s="1"/>
    </row>
    <row r="8574" spans="2:9">
      <c r="B8574" s="1"/>
      <c r="C8574" s="29"/>
      <c r="D8574" s="27"/>
      <c r="E8574" s="27"/>
      <c r="F8574" s="27"/>
      <c r="G8574" s="1"/>
      <c r="H8574" s="1"/>
      <c r="I8574" s="1"/>
    </row>
    <row r="8575" spans="2:9">
      <c r="B8575" s="1"/>
      <c r="C8575" s="29"/>
      <c r="D8575" s="27"/>
      <c r="E8575" s="27"/>
      <c r="F8575" s="27"/>
      <c r="G8575" s="1"/>
      <c r="H8575" s="1"/>
      <c r="I8575" s="1"/>
    </row>
    <row r="8576" spans="2:9">
      <c r="B8576" s="1"/>
      <c r="C8576" s="29"/>
      <c r="D8576" s="27"/>
      <c r="E8576" s="27"/>
      <c r="F8576" s="27"/>
      <c r="G8576" s="1"/>
      <c r="H8576" s="1"/>
      <c r="I8576" s="1"/>
    </row>
    <row r="8577" spans="2:9">
      <c r="B8577" s="1"/>
      <c r="C8577" s="29"/>
      <c r="D8577" s="27"/>
      <c r="E8577" s="27"/>
      <c r="F8577" s="27"/>
      <c r="G8577" s="1"/>
      <c r="H8577" s="1"/>
      <c r="I8577" s="1"/>
    </row>
    <row r="8578" spans="2:9">
      <c r="B8578" s="1"/>
      <c r="C8578" s="29"/>
      <c r="D8578" s="27"/>
      <c r="E8578" s="27"/>
      <c r="F8578" s="27"/>
      <c r="G8578" s="1"/>
      <c r="H8578" s="1"/>
      <c r="I8578" s="1"/>
    </row>
    <row r="8579" spans="2:9">
      <c r="B8579" s="1"/>
      <c r="C8579" s="29"/>
      <c r="D8579" s="27"/>
      <c r="E8579" s="27"/>
      <c r="F8579" s="27"/>
      <c r="G8579" s="1"/>
      <c r="H8579" s="1"/>
      <c r="I8579" s="1"/>
    </row>
    <row r="8580" spans="2:9">
      <c r="B8580" s="1"/>
      <c r="C8580" s="29"/>
      <c r="D8580" s="27"/>
      <c r="E8580" s="27"/>
      <c r="F8580" s="27"/>
      <c r="G8580" s="1"/>
      <c r="H8580" s="1"/>
      <c r="I8580" s="1"/>
    </row>
    <row r="8581" spans="2:9">
      <c r="B8581" s="1"/>
      <c r="C8581" s="29"/>
      <c r="D8581" s="27"/>
      <c r="E8581" s="27"/>
      <c r="F8581" s="27"/>
      <c r="G8581" s="1"/>
      <c r="H8581" s="1"/>
      <c r="I8581" s="1"/>
    </row>
    <row r="8582" spans="2:9">
      <c r="B8582" s="1"/>
      <c r="C8582" s="29"/>
      <c r="D8582" s="27"/>
      <c r="E8582" s="27"/>
      <c r="F8582" s="27"/>
      <c r="G8582" s="1"/>
      <c r="H8582" s="1"/>
      <c r="I8582" s="1"/>
    </row>
    <row r="8583" spans="2:9">
      <c r="B8583" s="1"/>
      <c r="C8583" s="29"/>
      <c r="D8583" s="27"/>
      <c r="E8583" s="27"/>
      <c r="F8583" s="27"/>
      <c r="G8583" s="1"/>
      <c r="H8583" s="1"/>
      <c r="I8583" s="1"/>
    </row>
    <row r="8584" spans="2:9">
      <c r="B8584" s="1"/>
      <c r="C8584" s="29"/>
      <c r="D8584" s="27"/>
      <c r="E8584" s="27"/>
      <c r="F8584" s="27"/>
      <c r="G8584" s="1"/>
      <c r="H8584" s="1"/>
      <c r="I8584" s="1"/>
    </row>
    <row r="8585" spans="2:9">
      <c r="B8585" s="1"/>
      <c r="C8585" s="29"/>
      <c r="D8585" s="27"/>
      <c r="E8585" s="27"/>
      <c r="F8585" s="27"/>
      <c r="G8585" s="1"/>
      <c r="H8585" s="1"/>
      <c r="I8585" s="1"/>
    </row>
    <row r="8586" spans="2:9">
      <c r="B8586" s="1"/>
      <c r="C8586" s="29"/>
      <c r="D8586" s="27"/>
      <c r="E8586" s="27"/>
      <c r="F8586" s="27"/>
      <c r="G8586" s="1"/>
      <c r="H8586" s="1"/>
      <c r="I8586" s="1"/>
    </row>
    <row r="8587" spans="2:9">
      <c r="B8587" s="1"/>
      <c r="C8587" s="29"/>
      <c r="D8587" s="27"/>
      <c r="E8587" s="27"/>
      <c r="F8587" s="27"/>
      <c r="G8587" s="1"/>
      <c r="H8587" s="1"/>
      <c r="I8587" s="1"/>
    </row>
    <row r="8588" spans="2:9">
      <c r="B8588" s="1"/>
      <c r="C8588" s="29"/>
      <c r="D8588" s="27"/>
      <c r="E8588" s="27"/>
      <c r="F8588" s="27"/>
      <c r="G8588" s="1"/>
      <c r="H8588" s="1"/>
      <c r="I8588" s="1"/>
    </row>
    <row r="8589" spans="2:9">
      <c r="B8589" s="1"/>
      <c r="C8589" s="29"/>
      <c r="D8589" s="27"/>
      <c r="E8589" s="27"/>
      <c r="F8589" s="27"/>
      <c r="G8589" s="1"/>
      <c r="H8589" s="1"/>
      <c r="I8589" s="1"/>
    </row>
    <row r="8590" spans="2:9">
      <c r="B8590" s="1"/>
      <c r="C8590" s="29"/>
      <c r="D8590" s="27"/>
      <c r="E8590" s="27"/>
      <c r="F8590" s="27"/>
      <c r="G8590" s="1"/>
      <c r="H8590" s="1"/>
      <c r="I8590" s="1"/>
    </row>
    <row r="8591" spans="2:9">
      <c r="B8591" s="1"/>
      <c r="C8591" s="29"/>
      <c r="D8591" s="27"/>
      <c r="E8591" s="27"/>
      <c r="F8591" s="27"/>
      <c r="G8591" s="1"/>
      <c r="H8591" s="1"/>
      <c r="I8591" s="1"/>
    </row>
    <row r="8592" spans="2:9">
      <c r="B8592" s="1"/>
      <c r="C8592" s="29"/>
      <c r="D8592" s="27"/>
      <c r="E8592" s="27"/>
      <c r="F8592" s="27"/>
      <c r="G8592" s="1"/>
      <c r="H8592" s="1"/>
      <c r="I8592" s="1"/>
    </row>
    <row r="8593" spans="2:9">
      <c r="B8593" s="1"/>
      <c r="C8593" s="29"/>
      <c r="D8593" s="27"/>
      <c r="E8593" s="27"/>
      <c r="F8593" s="27"/>
      <c r="G8593" s="1"/>
      <c r="H8593" s="1"/>
      <c r="I8593" s="1"/>
    </row>
    <row r="8594" spans="2:9">
      <c r="B8594" s="1"/>
      <c r="C8594" s="29"/>
      <c r="D8594" s="27"/>
      <c r="E8594" s="27"/>
      <c r="F8594" s="27"/>
      <c r="G8594" s="1"/>
      <c r="H8594" s="1"/>
      <c r="I8594" s="1"/>
    </row>
    <row r="8595" spans="2:9">
      <c r="B8595" s="1"/>
      <c r="C8595" s="29"/>
      <c r="D8595" s="27"/>
      <c r="E8595" s="27"/>
      <c r="F8595" s="27"/>
      <c r="G8595" s="1"/>
      <c r="H8595" s="1"/>
      <c r="I8595" s="1"/>
    </row>
    <row r="8596" spans="2:9">
      <c r="B8596" s="1"/>
      <c r="C8596" s="29"/>
      <c r="D8596" s="27"/>
      <c r="E8596" s="27"/>
      <c r="F8596" s="27"/>
      <c r="G8596" s="1"/>
      <c r="H8596" s="1"/>
      <c r="I8596" s="1"/>
    </row>
    <row r="8597" spans="2:9">
      <c r="B8597" s="1"/>
      <c r="C8597" s="29"/>
      <c r="D8597" s="27"/>
      <c r="E8597" s="27"/>
      <c r="F8597" s="27"/>
      <c r="G8597" s="1"/>
      <c r="H8597" s="1"/>
      <c r="I8597" s="1"/>
    </row>
    <row r="8598" spans="2:9">
      <c r="B8598" s="1"/>
      <c r="C8598" s="29"/>
      <c r="D8598" s="27"/>
      <c r="E8598" s="27"/>
      <c r="F8598" s="27"/>
      <c r="G8598" s="1"/>
      <c r="H8598" s="1"/>
      <c r="I8598" s="1"/>
    </row>
    <row r="8599" spans="2:9">
      <c r="B8599" s="1"/>
      <c r="C8599" s="29"/>
      <c r="D8599" s="27"/>
      <c r="E8599" s="27"/>
      <c r="F8599" s="27"/>
      <c r="G8599" s="1"/>
      <c r="H8599" s="1"/>
      <c r="I8599" s="1"/>
    </row>
    <row r="8600" spans="2:9">
      <c r="B8600" s="1"/>
      <c r="C8600" s="29"/>
      <c r="D8600" s="27"/>
      <c r="E8600" s="27"/>
      <c r="F8600" s="27"/>
      <c r="G8600" s="1"/>
      <c r="H8600" s="1"/>
      <c r="I8600" s="1"/>
    </row>
    <row r="8601" spans="2:9">
      <c r="B8601" s="1"/>
      <c r="C8601" s="29"/>
      <c r="D8601" s="27"/>
      <c r="E8601" s="27"/>
      <c r="F8601" s="27"/>
      <c r="G8601" s="1"/>
      <c r="H8601" s="1"/>
      <c r="I8601" s="1"/>
    </row>
    <row r="8602" spans="2:9">
      <c r="B8602" s="1"/>
      <c r="C8602" s="29"/>
      <c r="D8602" s="27"/>
      <c r="E8602" s="27"/>
      <c r="F8602" s="27"/>
      <c r="G8602" s="1"/>
      <c r="H8602" s="1"/>
      <c r="I8602" s="1"/>
    </row>
    <row r="8603" spans="2:9">
      <c r="B8603" s="1"/>
      <c r="C8603" s="29"/>
      <c r="D8603" s="27"/>
      <c r="E8603" s="27"/>
      <c r="F8603" s="27"/>
      <c r="G8603" s="1"/>
      <c r="H8603" s="1"/>
      <c r="I8603" s="1"/>
    </row>
    <row r="8604" spans="2:9">
      <c r="B8604" s="1"/>
      <c r="C8604" s="29"/>
      <c r="D8604" s="27"/>
      <c r="E8604" s="27"/>
      <c r="F8604" s="27"/>
      <c r="G8604" s="1"/>
      <c r="H8604" s="1"/>
      <c r="I8604" s="1"/>
    </row>
    <row r="8605" spans="2:9">
      <c r="B8605" s="1"/>
      <c r="C8605" s="29"/>
      <c r="D8605" s="27"/>
      <c r="E8605" s="27"/>
      <c r="F8605" s="27"/>
      <c r="G8605" s="1"/>
      <c r="H8605" s="1"/>
      <c r="I8605" s="1"/>
    </row>
    <row r="8606" spans="2:9">
      <c r="B8606" s="1"/>
      <c r="C8606" s="29"/>
      <c r="D8606" s="27"/>
      <c r="E8606" s="27"/>
      <c r="F8606" s="27"/>
      <c r="G8606" s="1"/>
      <c r="H8606" s="1"/>
      <c r="I8606" s="1"/>
    </row>
    <row r="8607" spans="2:9">
      <c r="B8607" s="1"/>
      <c r="C8607" s="29"/>
      <c r="D8607" s="27"/>
      <c r="E8607" s="27"/>
      <c r="F8607" s="27"/>
      <c r="G8607" s="1"/>
      <c r="H8607" s="1"/>
      <c r="I8607" s="1"/>
    </row>
    <row r="8608" spans="2:9">
      <c r="B8608" s="1"/>
      <c r="C8608" s="29"/>
      <c r="D8608" s="27"/>
      <c r="E8608" s="27"/>
      <c r="F8608" s="27"/>
      <c r="G8608" s="1"/>
      <c r="H8608" s="1"/>
      <c r="I8608" s="1"/>
    </row>
    <row r="8609" spans="2:9">
      <c r="B8609" s="1"/>
      <c r="C8609" s="29"/>
      <c r="D8609" s="27"/>
      <c r="E8609" s="27"/>
      <c r="F8609" s="27"/>
      <c r="G8609" s="1"/>
      <c r="H8609" s="1"/>
      <c r="I8609" s="1"/>
    </row>
    <row r="8610" spans="2:9">
      <c r="B8610" s="1"/>
      <c r="C8610" s="29"/>
      <c r="D8610" s="27"/>
      <c r="E8610" s="27"/>
      <c r="F8610" s="27"/>
      <c r="G8610" s="1"/>
      <c r="H8610" s="1"/>
      <c r="I8610" s="1"/>
    </row>
    <row r="8611" spans="2:9">
      <c r="B8611" s="1"/>
      <c r="C8611" s="29"/>
      <c r="D8611" s="27"/>
      <c r="E8611" s="27"/>
      <c r="F8611" s="27"/>
      <c r="G8611" s="1"/>
      <c r="H8611" s="1"/>
      <c r="I8611" s="1"/>
    </row>
    <row r="8612" spans="2:9">
      <c r="B8612" s="1"/>
      <c r="C8612" s="29"/>
      <c r="D8612" s="27"/>
      <c r="E8612" s="27"/>
      <c r="F8612" s="27"/>
      <c r="G8612" s="1"/>
      <c r="H8612" s="1"/>
      <c r="I8612" s="1"/>
    </row>
    <row r="8613" spans="2:9">
      <c r="B8613" s="1"/>
      <c r="C8613" s="29"/>
      <c r="D8613" s="27"/>
      <c r="E8613" s="27"/>
      <c r="F8613" s="27"/>
      <c r="G8613" s="1"/>
      <c r="H8613" s="1"/>
      <c r="I8613" s="1"/>
    </row>
    <row r="8614" spans="2:9">
      <c r="B8614" s="1"/>
      <c r="C8614" s="29"/>
      <c r="D8614" s="27"/>
      <c r="E8614" s="27"/>
      <c r="F8614" s="27"/>
      <c r="G8614" s="1"/>
      <c r="H8614" s="1"/>
      <c r="I8614" s="1"/>
    </row>
    <row r="8615" spans="2:9">
      <c r="B8615" s="1"/>
      <c r="C8615" s="29"/>
      <c r="D8615" s="27"/>
      <c r="E8615" s="27"/>
      <c r="F8615" s="27"/>
      <c r="G8615" s="1"/>
      <c r="H8615" s="1"/>
      <c r="I8615" s="1"/>
    </row>
    <row r="8616" spans="2:9">
      <c r="B8616" s="1"/>
      <c r="C8616" s="29"/>
      <c r="D8616" s="27"/>
      <c r="E8616" s="27"/>
      <c r="F8616" s="27"/>
      <c r="G8616" s="1"/>
      <c r="H8616" s="1"/>
      <c r="I8616" s="1"/>
    </row>
    <row r="8617" spans="2:9">
      <c r="B8617" s="1"/>
      <c r="C8617" s="29"/>
      <c r="D8617" s="27"/>
      <c r="E8617" s="27"/>
      <c r="F8617" s="27"/>
      <c r="G8617" s="1"/>
      <c r="H8617" s="1"/>
      <c r="I8617" s="1"/>
    </row>
    <row r="8618" spans="2:9">
      <c r="B8618" s="1"/>
      <c r="C8618" s="29"/>
      <c r="D8618" s="27"/>
      <c r="E8618" s="27"/>
      <c r="F8618" s="27"/>
      <c r="G8618" s="1"/>
      <c r="H8618" s="1"/>
      <c r="I8618" s="1"/>
    </row>
    <row r="8619" spans="2:9">
      <c r="B8619" s="1"/>
      <c r="C8619" s="29"/>
      <c r="D8619" s="27"/>
      <c r="E8619" s="27"/>
      <c r="F8619" s="27"/>
      <c r="G8619" s="1"/>
      <c r="H8619" s="1"/>
      <c r="I8619" s="1"/>
    </row>
    <row r="8620" spans="2:9">
      <c r="B8620" s="1"/>
      <c r="C8620" s="29"/>
      <c r="D8620" s="27"/>
      <c r="E8620" s="27"/>
      <c r="F8620" s="27"/>
      <c r="G8620" s="1"/>
      <c r="H8620" s="1"/>
      <c r="I8620" s="1"/>
    </row>
    <row r="8621" spans="2:9">
      <c r="B8621" s="1"/>
      <c r="C8621" s="29"/>
      <c r="D8621" s="27"/>
      <c r="E8621" s="27"/>
      <c r="F8621" s="27"/>
      <c r="G8621" s="1"/>
      <c r="H8621" s="1"/>
      <c r="I8621" s="1"/>
    </row>
    <row r="8622" spans="2:9">
      <c r="B8622" s="1"/>
      <c r="C8622" s="29"/>
      <c r="D8622" s="27"/>
      <c r="E8622" s="27"/>
      <c r="F8622" s="27"/>
      <c r="G8622" s="1"/>
      <c r="H8622" s="1"/>
      <c r="I8622" s="1"/>
    </row>
    <row r="8623" spans="2:9">
      <c r="B8623" s="1"/>
      <c r="C8623" s="29"/>
      <c r="D8623" s="27"/>
      <c r="E8623" s="27"/>
      <c r="F8623" s="27"/>
      <c r="G8623" s="1"/>
      <c r="H8623" s="1"/>
      <c r="I8623" s="1"/>
    </row>
    <row r="8624" spans="2:9">
      <c r="B8624" s="1"/>
      <c r="C8624" s="29"/>
      <c r="D8624" s="27"/>
      <c r="E8624" s="27"/>
      <c r="F8624" s="27"/>
      <c r="G8624" s="1"/>
      <c r="H8624" s="1"/>
      <c r="I8624" s="1"/>
    </row>
    <row r="8625" spans="2:9">
      <c r="B8625" s="1"/>
      <c r="C8625" s="29"/>
      <c r="D8625" s="27"/>
      <c r="E8625" s="27"/>
      <c r="F8625" s="27"/>
      <c r="G8625" s="1"/>
      <c r="H8625" s="1"/>
      <c r="I8625" s="1"/>
    </row>
    <row r="8626" spans="2:9">
      <c r="B8626" s="1"/>
      <c r="C8626" s="29"/>
      <c r="D8626" s="27"/>
      <c r="E8626" s="27"/>
      <c r="F8626" s="27"/>
      <c r="G8626" s="1"/>
      <c r="H8626" s="1"/>
      <c r="I8626" s="1"/>
    </row>
    <row r="8627" spans="2:9">
      <c r="B8627" s="1"/>
      <c r="C8627" s="29"/>
      <c r="D8627" s="27"/>
      <c r="E8627" s="27"/>
      <c r="F8627" s="27"/>
      <c r="G8627" s="1"/>
      <c r="H8627" s="1"/>
      <c r="I8627" s="1"/>
    </row>
    <row r="8628" spans="2:9">
      <c r="B8628" s="1"/>
      <c r="C8628" s="29"/>
      <c r="D8628" s="27"/>
      <c r="E8628" s="27"/>
      <c r="F8628" s="27"/>
      <c r="G8628" s="1"/>
      <c r="H8628" s="1"/>
      <c r="I8628" s="1"/>
    </row>
    <row r="8629" spans="2:9">
      <c r="B8629" s="1"/>
      <c r="C8629" s="29"/>
      <c r="D8629" s="27"/>
      <c r="E8629" s="27"/>
      <c r="F8629" s="27"/>
      <c r="G8629" s="1"/>
      <c r="H8629" s="1"/>
      <c r="I8629" s="1"/>
    </row>
    <row r="8630" spans="2:9">
      <c r="B8630" s="1"/>
      <c r="C8630" s="29"/>
      <c r="D8630" s="27"/>
      <c r="E8630" s="27"/>
      <c r="F8630" s="27"/>
      <c r="G8630" s="1"/>
      <c r="H8630" s="1"/>
      <c r="I8630" s="1"/>
    </row>
    <row r="8631" spans="2:9">
      <c r="B8631" s="1"/>
      <c r="C8631" s="29"/>
      <c r="D8631" s="27"/>
      <c r="E8631" s="27"/>
      <c r="F8631" s="27"/>
      <c r="G8631" s="1"/>
      <c r="H8631" s="1"/>
      <c r="I8631" s="1"/>
    </row>
    <row r="8632" spans="2:9">
      <c r="B8632" s="1"/>
      <c r="C8632" s="29"/>
      <c r="D8632" s="27"/>
      <c r="E8632" s="27"/>
      <c r="F8632" s="27"/>
      <c r="G8632" s="1"/>
      <c r="H8632" s="1"/>
      <c r="I8632" s="1"/>
    </row>
    <row r="8633" spans="2:9">
      <c r="B8633" s="1"/>
      <c r="C8633" s="29"/>
      <c r="D8633" s="27"/>
      <c r="E8633" s="27"/>
      <c r="F8633" s="27"/>
      <c r="G8633" s="1"/>
      <c r="H8633" s="1"/>
      <c r="I8633" s="1"/>
    </row>
    <row r="8634" spans="2:9">
      <c r="B8634" s="1"/>
      <c r="C8634" s="29"/>
      <c r="D8634" s="27"/>
      <c r="E8634" s="27"/>
      <c r="F8634" s="27"/>
      <c r="G8634" s="1"/>
      <c r="H8634" s="1"/>
      <c r="I8634" s="1"/>
    </row>
    <row r="8635" spans="2:9">
      <c r="B8635" s="1"/>
      <c r="C8635" s="29"/>
      <c r="D8635" s="27"/>
      <c r="E8635" s="27"/>
      <c r="F8635" s="27"/>
      <c r="G8635" s="1"/>
      <c r="H8635" s="1"/>
      <c r="I8635" s="1"/>
    </row>
    <row r="8636" spans="2:9">
      <c r="B8636" s="1"/>
      <c r="C8636" s="29"/>
      <c r="D8636" s="27"/>
      <c r="E8636" s="27"/>
      <c r="F8636" s="27"/>
      <c r="G8636" s="1"/>
      <c r="H8636" s="1"/>
      <c r="I8636" s="1"/>
    </row>
    <row r="8637" spans="2:9">
      <c r="B8637" s="1"/>
      <c r="C8637" s="29"/>
      <c r="D8637" s="27"/>
      <c r="E8637" s="27"/>
      <c r="F8637" s="27"/>
      <c r="G8637" s="1"/>
      <c r="H8637" s="1"/>
      <c r="I8637" s="1"/>
    </row>
    <row r="8638" spans="2:9">
      <c r="B8638" s="1"/>
      <c r="C8638" s="29"/>
      <c r="D8638" s="27"/>
      <c r="E8638" s="27"/>
      <c r="F8638" s="27"/>
      <c r="G8638" s="1"/>
      <c r="H8638" s="1"/>
      <c r="I8638" s="1"/>
    </row>
    <row r="8639" spans="2:9">
      <c r="B8639" s="1"/>
      <c r="C8639" s="29"/>
      <c r="D8639" s="27"/>
      <c r="E8639" s="27"/>
      <c r="F8639" s="27"/>
      <c r="G8639" s="1"/>
      <c r="H8639" s="1"/>
      <c r="I8639" s="1"/>
    </row>
    <row r="8640" spans="2:9">
      <c r="B8640" s="1"/>
      <c r="C8640" s="29"/>
      <c r="D8640" s="27"/>
      <c r="E8640" s="27"/>
      <c r="F8640" s="27"/>
      <c r="G8640" s="1"/>
      <c r="H8640" s="1"/>
      <c r="I8640" s="1"/>
    </row>
    <row r="8641" spans="2:9">
      <c r="B8641" s="1"/>
      <c r="C8641" s="29"/>
      <c r="D8641" s="27"/>
      <c r="E8641" s="27"/>
      <c r="F8641" s="27"/>
      <c r="G8641" s="1"/>
      <c r="H8641" s="1"/>
      <c r="I8641" s="1"/>
    </row>
    <row r="8642" spans="2:9">
      <c r="B8642" s="1"/>
      <c r="C8642" s="29"/>
      <c r="D8642" s="27"/>
      <c r="E8642" s="27"/>
      <c r="F8642" s="27"/>
      <c r="G8642" s="1"/>
      <c r="H8642" s="1"/>
      <c r="I8642" s="1"/>
    </row>
    <row r="8643" spans="2:9">
      <c r="B8643" s="1"/>
      <c r="C8643" s="29"/>
      <c r="D8643" s="27"/>
      <c r="E8643" s="27"/>
      <c r="F8643" s="27"/>
      <c r="G8643" s="1"/>
      <c r="H8643" s="1"/>
      <c r="I8643" s="1"/>
    </row>
    <row r="8644" spans="2:9">
      <c r="B8644" s="1"/>
      <c r="C8644" s="29"/>
      <c r="D8644" s="27"/>
      <c r="E8644" s="27"/>
      <c r="F8644" s="27"/>
      <c r="G8644" s="1"/>
      <c r="H8644" s="1"/>
      <c r="I8644" s="1"/>
    </row>
    <row r="8645" spans="2:9">
      <c r="B8645" s="1"/>
      <c r="C8645" s="29"/>
      <c r="D8645" s="27"/>
      <c r="E8645" s="27"/>
      <c r="F8645" s="27"/>
      <c r="G8645" s="1"/>
      <c r="H8645" s="1"/>
      <c r="I8645" s="1"/>
    </row>
    <row r="8646" spans="2:9">
      <c r="B8646" s="1"/>
      <c r="C8646" s="29"/>
      <c r="D8646" s="27"/>
      <c r="E8646" s="27"/>
      <c r="F8646" s="27"/>
      <c r="G8646" s="1"/>
      <c r="H8646" s="1"/>
      <c r="I8646" s="1"/>
    </row>
    <row r="8647" spans="2:9">
      <c r="B8647" s="1"/>
      <c r="C8647" s="29"/>
      <c r="D8647" s="27"/>
      <c r="E8647" s="27"/>
      <c r="F8647" s="27"/>
      <c r="G8647" s="1"/>
      <c r="H8647" s="1"/>
      <c r="I8647" s="1"/>
    </row>
    <row r="8648" spans="2:9">
      <c r="B8648" s="1"/>
      <c r="C8648" s="29"/>
      <c r="D8648" s="27"/>
      <c r="E8648" s="27"/>
      <c r="F8648" s="27"/>
      <c r="G8648" s="1"/>
      <c r="H8648" s="1"/>
      <c r="I8648" s="1"/>
    </row>
    <row r="8649" spans="2:9">
      <c r="B8649" s="1"/>
      <c r="C8649" s="29"/>
      <c r="D8649" s="27"/>
      <c r="E8649" s="27"/>
      <c r="F8649" s="27"/>
      <c r="G8649" s="1"/>
      <c r="H8649" s="1"/>
      <c r="I8649" s="1"/>
    </row>
    <row r="8650" spans="2:9">
      <c r="B8650" s="1"/>
      <c r="C8650" s="29"/>
      <c r="D8650" s="27"/>
      <c r="E8650" s="27"/>
      <c r="F8650" s="27"/>
      <c r="G8650" s="1"/>
      <c r="H8650" s="1"/>
      <c r="I8650" s="1"/>
    </row>
    <row r="8651" spans="2:9">
      <c r="B8651" s="1"/>
      <c r="C8651" s="29"/>
      <c r="D8651" s="27"/>
      <c r="E8651" s="27"/>
      <c r="F8651" s="27"/>
      <c r="G8651" s="1"/>
      <c r="H8651" s="1"/>
      <c r="I8651" s="1"/>
    </row>
    <row r="8652" spans="2:9">
      <c r="B8652" s="1"/>
      <c r="C8652" s="29"/>
      <c r="D8652" s="27"/>
      <c r="E8652" s="27"/>
      <c r="F8652" s="27"/>
      <c r="G8652" s="1"/>
      <c r="H8652" s="1"/>
      <c r="I8652" s="1"/>
    </row>
    <row r="8653" spans="2:9">
      <c r="B8653" s="1"/>
      <c r="C8653" s="29"/>
      <c r="D8653" s="27"/>
      <c r="E8653" s="27"/>
      <c r="F8653" s="27"/>
      <c r="G8653" s="1"/>
      <c r="H8653" s="1"/>
      <c r="I8653" s="1"/>
    </row>
    <row r="8654" spans="2:9">
      <c r="B8654" s="1"/>
      <c r="C8654" s="29"/>
      <c r="D8654" s="27"/>
      <c r="E8654" s="27"/>
      <c r="F8654" s="27"/>
      <c r="G8654" s="1"/>
      <c r="H8654" s="1"/>
      <c r="I8654" s="1"/>
    </row>
    <row r="8655" spans="2:9">
      <c r="B8655" s="1"/>
      <c r="C8655" s="29"/>
      <c r="D8655" s="27"/>
      <c r="E8655" s="27"/>
      <c r="F8655" s="27"/>
      <c r="G8655" s="1"/>
      <c r="H8655" s="1"/>
      <c r="I8655" s="1"/>
    </row>
    <row r="8656" spans="2:9">
      <c r="B8656" s="1"/>
      <c r="C8656" s="29"/>
      <c r="D8656" s="27"/>
      <c r="E8656" s="27"/>
      <c r="F8656" s="27"/>
      <c r="G8656" s="1"/>
      <c r="H8656" s="1"/>
      <c r="I8656" s="1"/>
    </row>
    <row r="8657" spans="2:9">
      <c r="B8657" s="1"/>
      <c r="C8657" s="29"/>
      <c r="D8657" s="27"/>
      <c r="E8657" s="27"/>
      <c r="F8657" s="27"/>
      <c r="G8657" s="1"/>
      <c r="H8657" s="1"/>
      <c r="I8657" s="1"/>
    </row>
    <row r="8658" spans="2:9">
      <c r="B8658" s="1"/>
      <c r="C8658" s="29"/>
      <c r="D8658" s="27"/>
      <c r="E8658" s="27"/>
      <c r="F8658" s="27"/>
      <c r="G8658" s="1"/>
      <c r="H8658" s="1"/>
      <c r="I8658" s="1"/>
    </row>
    <row r="8659" spans="2:9">
      <c r="B8659" s="1"/>
      <c r="C8659" s="29"/>
      <c r="D8659" s="27"/>
      <c r="E8659" s="27"/>
      <c r="F8659" s="27"/>
      <c r="G8659" s="1"/>
      <c r="H8659" s="1"/>
      <c r="I8659" s="1"/>
    </row>
    <row r="8660" spans="2:9">
      <c r="B8660" s="1"/>
      <c r="C8660" s="29"/>
      <c r="D8660" s="27"/>
      <c r="E8660" s="27"/>
      <c r="F8660" s="27"/>
      <c r="G8660" s="1"/>
      <c r="H8660" s="1"/>
      <c r="I8660" s="1"/>
    </row>
    <row r="8661" spans="2:9">
      <c r="B8661" s="1"/>
      <c r="C8661" s="29"/>
      <c r="D8661" s="27"/>
      <c r="E8661" s="27"/>
      <c r="F8661" s="27"/>
      <c r="G8661" s="1"/>
      <c r="H8661" s="1"/>
      <c r="I8661" s="1"/>
    </row>
    <row r="8662" spans="2:9">
      <c r="B8662" s="1"/>
      <c r="C8662" s="29"/>
      <c r="D8662" s="27"/>
      <c r="E8662" s="27"/>
      <c r="F8662" s="27"/>
      <c r="G8662" s="1"/>
      <c r="H8662" s="1"/>
      <c r="I8662" s="1"/>
    </row>
    <row r="8663" spans="2:9">
      <c r="B8663" s="1"/>
      <c r="C8663" s="29"/>
      <c r="D8663" s="27"/>
      <c r="E8663" s="27"/>
      <c r="F8663" s="27"/>
      <c r="G8663" s="1"/>
      <c r="H8663" s="1"/>
      <c r="I8663" s="1"/>
    </row>
    <row r="8664" spans="2:9">
      <c r="B8664" s="1"/>
      <c r="C8664" s="29"/>
      <c r="D8664" s="27"/>
      <c r="E8664" s="27"/>
      <c r="F8664" s="27"/>
      <c r="G8664" s="1"/>
      <c r="H8664" s="1"/>
      <c r="I8664" s="1"/>
    </row>
    <row r="8665" spans="2:9">
      <c r="B8665" s="1"/>
      <c r="C8665" s="29"/>
      <c r="D8665" s="27"/>
      <c r="E8665" s="27"/>
      <c r="F8665" s="27"/>
      <c r="G8665" s="1"/>
      <c r="H8665" s="1"/>
      <c r="I8665" s="1"/>
    </row>
    <row r="8666" spans="2:9">
      <c r="B8666" s="1"/>
      <c r="C8666" s="29"/>
      <c r="D8666" s="27"/>
      <c r="E8666" s="27"/>
      <c r="F8666" s="27"/>
      <c r="G8666" s="1"/>
      <c r="H8666" s="1"/>
      <c r="I8666" s="1"/>
    </row>
    <row r="8667" spans="2:9">
      <c r="B8667" s="1"/>
      <c r="C8667" s="29"/>
      <c r="D8667" s="27"/>
      <c r="E8667" s="27"/>
      <c r="F8667" s="27"/>
      <c r="G8667" s="1"/>
      <c r="H8667" s="1"/>
      <c r="I8667" s="1"/>
    </row>
    <row r="8668" spans="2:9">
      <c r="B8668" s="1"/>
      <c r="C8668" s="29"/>
      <c r="D8668" s="27"/>
      <c r="E8668" s="27"/>
      <c r="F8668" s="27"/>
      <c r="G8668" s="1"/>
      <c r="H8668" s="1"/>
      <c r="I8668" s="1"/>
    </row>
    <row r="8669" spans="2:9">
      <c r="B8669" s="1"/>
      <c r="C8669" s="29"/>
      <c r="D8669" s="27"/>
      <c r="E8669" s="27"/>
      <c r="F8669" s="27"/>
      <c r="G8669" s="1"/>
      <c r="H8669" s="1"/>
      <c r="I8669" s="1"/>
    </row>
    <row r="8670" spans="2:9">
      <c r="B8670" s="1"/>
      <c r="C8670" s="29"/>
      <c r="D8670" s="27"/>
      <c r="E8670" s="27"/>
      <c r="F8670" s="27"/>
      <c r="G8670" s="1"/>
      <c r="H8670" s="1"/>
      <c r="I8670" s="1"/>
    </row>
    <row r="8671" spans="2:9">
      <c r="B8671" s="1"/>
      <c r="C8671" s="29"/>
      <c r="D8671" s="27"/>
      <c r="E8671" s="27"/>
      <c r="F8671" s="27"/>
      <c r="G8671" s="1"/>
      <c r="H8671" s="1"/>
      <c r="I8671" s="1"/>
    </row>
    <row r="8672" spans="2:9">
      <c r="B8672" s="1"/>
      <c r="C8672" s="29"/>
      <c r="D8672" s="27"/>
      <c r="E8672" s="27"/>
      <c r="F8672" s="27"/>
      <c r="G8672" s="1"/>
      <c r="H8672" s="1"/>
      <c r="I8672" s="1"/>
    </row>
    <row r="8673" spans="2:9">
      <c r="B8673" s="1"/>
      <c r="C8673" s="29"/>
      <c r="D8673" s="27"/>
      <c r="E8673" s="27"/>
      <c r="F8673" s="27"/>
      <c r="G8673" s="1"/>
      <c r="H8673" s="1"/>
      <c r="I8673" s="1"/>
    </row>
    <row r="8674" spans="2:9">
      <c r="B8674" s="1"/>
      <c r="C8674" s="29"/>
      <c r="D8674" s="27"/>
      <c r="E8674" s="27"/>
      <c r="F8674" s="27"/>
      <c r="G8674" s="1"/>
      <c r="H8674" s="1"/>
      <c r="I8674" s="1"/>
    </row>
    <row r="8675" spans="2:9">
      <c r="B8675" s="1"/>
      <c r="C8675" s="29"/>
      <c r="D8675" s="27"/>
      <c r="E8675" s="27"/>
      <c r="F8675" s="27"/>
      <c r="G8675" s="1"/>
      <c r="H8675" s="1"/>
      <c r="I8675" s="1"/>
    </row>
    <row r="8676" spans="2:9">
      <c r="B8676" s="1"/>
      <c r="C8676" s="29"/>
      <c r="D8676" s="27"/>
      <c r="E8676" s="27"/>
      <c r="F8676" s="27"/>
      <c r="G8676" s="1"/>
      <c r="H8676" s="1"/>
      <c r="I8676" s="1"/>
    </row>
    <row r="8677" spans="2:9">
      <c r="B8677" s="1"/>
      <c r="C8677" s="29"/>
      <c r="D8677" s="27"/>
      <c r="E8677" s="27"/>
      <c r="F8677" s="27"/>
      <c r="G8677" s="1"/>
      <c r="H8677" s="1"/>
      <c r="I8677" s="1"/>
    </row>
    <row r="8678" spans="2:9">
      <c r="B8678" s="1"/>
      <c r="C8678" s="29"/>
      <c r="D8678" s="27"/>
      <c r="E8678" s="27"/>
      <c r="F8678" s="27"/>
      <c r="G8678" s="1"/>
      <c r="H8678" s="1"/>
      <c r="I8678" s="1"/>
    </row>
    <row r="8679" spans="2:9">
      <c r="B8679" s="1"/>
      <c r="C8679" s="29"/>
      <c r="D8679" s="27"/>
      <c r="E8679" s="27"/>
      <c r="F8679" s="27"/>
      <c r="G8679" s="1"/>
      <c r="H8679" s="1"/>
      <c r="I8679" s="1"/>
    </row>
    <row r="8680" spans="2:9">
      <c r="B8680" s="1"/>
      <c r="C8680" s="29"/>
      <c r="D8680" s="27"/>
      <c r="E8680" s="27"/>
      <c r="F8680" s="27"/>
      <c r="G8680" s="1"/>
      <c r="H8680" s="1"/>
      <c r="I8680" s="1"/>
    </row>
    <row r="8681" spans="2:9">
      <c r="B8681" s="1"/>
      <c r="C8681" s="29"/>
      <c r="D8681" s="27"/>
      <c r="E8681" s="27"/>
      <c r="F8681" s="27"/>
      <c r="G8681" s="1"/>
      <c r="H8681" s="1"/>
      <c r="I8681" s="1"/>
    </row>
    <row r="8682" spans="2:9">
      <c r="B8682" s="1"/>
      <c r="C8682" s="29"/>
      <c r="D8682" s="27"/>
      <c r="E8682" s="27"/>
      <c r="F8682" s="27"/>
      <c r="G8682" s="1"/>
      <c r="H8682" s="1"/>
      <c r="I8682" s="1"/>
    </row>
    <row r="8683" spans="2:9">
      <c r="B8683" s="1"/>
      <c r="C8683" s="29"/>
      <c r="D8683" s="27"/>
      <c r="E8683" s="27"/>
      <c r="F8683" s="27"/>
      <c r="G8683" s="1"/>
      <c r="H8683" s="1"/>
      <c r="I8683" s="1"/>
    </row>
    <row r="8684" spans="2:9">
      <c r="B8684" s="1"/>
      <c r="C8684" s="29"/>
      <c r="D8684" s="27"/>
      <c r="E8684" s="27"/>
      <c r="F8684" s="27"/>
      <c r="G8684" s="1"/>
      <c r="H8684" s="1"/>
      <c r="I8684" s="1"/>
    </row>
    <row r="8685" spans="2:9">
      <c r="B8685" s="1"/>
      <c r="C8685" s="29"/>
      <c r="D8685" s="27"/>
      <c r="E8685" s="27"/>
      <c r="F8685" s="27"/>
      <c r="G8685" s="1"/>
      <c r="H8685" s="1"/>
      <c r="I8685" s="1"/>
    </row>
    <row r="8686" spans="2:9">
      <c r="B8686" s="1"/>
      <c r="C8686" s="29"/>
      <c r="D8686" s="27"/>
      <c r="E8686" s="27"/>
      <c r="F8686" s="27"/>
      <c r="G8686" s="1"/>
      <c r="H8686" s="1"/>
      <c r="I8686" s="1"/>
    </row>
    <row r="8687" spans="2:9">
      <c r="B8687" s="1"/>
      <c r="C8687" s="29"/>
      <c r="D8687" s="27"/>
      <c r="E8687" s="27"/>
      <c r="F8687" s="27"/>
      <c r="G8687" s="1"/>
      <c r="H8687" s="1"/>
      <c r="I8687" s="1"/>
    </row>
    <row r="8688" spans="2:9">
      <c r="B8688" s="1"/>
      <c r="C8688" s="29"/>
      <c r="D8688" s="27"/>
      <c r="E8688" s="27"/>
      <c r="F8688" s="27"/>
      <c r="G8688" s="1"/>
      <c r="H8688" s="1"/>
      <c r="I8688" s="1"/>
    </row>
    <row r="8689" spans="2:9">
      <c r="B8689" s="1"/>
      <c r="C8689" s="29"/>
      <c r="D8689" s="27"/>
      <c r="E8689" s="27"/>
      <c r="F8689" s="27"/>
      <c r="G8689" s="1"/>
      <c r="H8689" s="1"/>
      <c r="I8689" s="1"/>
    </row>
    <row r="8690" spans="2:9">
      <c r="B8690" s="1"/>
      <c r="C8690" s="29"/>
      <c r="D8690" s="27"/>
      <c r="E8690" s="27"/>
      <c r="F8690" s="27"/>
      <c r="G8690" s="1"/>
      <c r="H8690" s="1"/>
      <c r="I8690" s="1"/>
    </row>
    <row r="8691" spans="2:9">
      <c r="B8691" s="1"/>
      <c r="C8691" s="29"/>
      <c r="D8691" s="27"/>
      <c r="E8691" s="27"/>
      <c r="F8691" s="27"/>
      <c r="G8691" s="1"/>
      <c r="H8691" s="1"/>
      <c r="I8691" s="1"/>
    </row>
    <row r="8692" spans="2:9">
      <c r="B8692" s="1"/>
      <c r="C8692" s="29"/>
      <c r="D8692" s="27"/>
      <c r="E8692" s="27"/>
      <c r="F8692" s="27"/>
      <c r="G8692" s="1"/>
      <c r="H8692" s="1"/>
      <c r="I8692" s="1"/>
    </row>
    <row r="8693" spans="2:9">
      <c r="B8693" s="1"/>
      <c r="C8693" s="29"/>
      <c r="D8693" s="27"/>
      <c r="E8693" s="27"/>
      <c r="F8693" s="27"/>
      <c r="G8693" s="1"/>
      <c r="H8693" s="1"/>
      <c r="I8693" s="1"/>
    </row>
    <row r="8694" spans="2:9">
      <c r="B8694" s="1"/>
      <c r="C8694" s="29"/>
      <c r="D8694" s="27"/>
      <c r="E8694" s="27"/>
      <c r="F8694" s="27"/>
      <c r="G8694" s="1"/>
      <c r="H8694" s="1"/>
      <c r="I8694" s="1"/>
    </row>
    <row r="8695" spans="2:9">
      <c r="B8695" s="1"/>
      <c r="C8695" s="29"/>
      <c r="D8695" s="27"/>
      <c r="E8695" s="27"/>
      <c r="F8695" s="27"/>
      <c r="G8695" s="1"/>
      <c r="H8695" s="1"/>
      <c r="I8695" s="1"/>
    </row>
    <row r="8696" spans="2:9">
      <c r="B8696" s="1"/>
      <c r="C8696" s="29"/>
      <c r="D8696" s="27"/>
      <c r="E8696" s="27"/>
      <c r="F8696" s="27"/>
      <c r="G8696" s="1"/>
      <c r="H8696" s="1"/>
      <c r="I8696" s="1"/>
    </row>
    <row r="8697" spans="2:9">
      <c r="B8697" s="1"/>
      <c r="C8697" s="29"/>
      <c r="D8697" s="27"/>
      <c r="E8697" s="27"/>
      <c r="F8697" s="27"/>
      <c r="G8697" s="1"/>
      <c r="H8697" s="1"/>
      <c r="I8697" s="1"/>
    </row>
    <row r="8698" spans="2:9">
      <c r="B8698" s="1"/>
      <c r="C8698" s="29"/>
      <c r="D8698" s="27"/>
      <c r="E8698" s="27"/>
      <c r="F8698" s="27"/>
      <c r="G8698" s="1"/>
      <c r="H8698" s="1"/>
      <c r="I8698" s="1"/>
    </row>
    <row r="8699" spans="2:9">
      <c r="B8699" s="1"/>
      <c r="C8699" s="29"/>
      <c r="D8699" s="27"/>
      <c r="E8699" s="27"/>
      <c r="F8699" s="27"/>
      <c r="G8699" s="1"/>
      <c r="H8699" s="1"/>
      <c r="I8699" s="1"/>
    </row>
    <row r="8700" spans="2:9">
      <c r="B8700" s="1"/>
      <c r="C8700" s="29"/>
      <c r="D8700" s="27"/>
      <c r="E8700" s="27"/>
      <c r="F8700" s="27"/>
      <c r="G8700" s="1"/>
      <c r="H8700" s="1"/>
      <c r="I8700" s="1"/>
    </row>
    <row r="8701" spans="2:9">
      <c r="B8701" s="1"/>
      <c r="C8701" s="29"/>
      <c r="D8701" s="27"/>
      <c r="E8701" s="27"/>
      <c r="F8701" s="27"/>
      <c r="G8701" s="1"/>
      <c r="H8701" s="1"/>
      <c r="I8701" s="1"/>
    </row>
    <row r="8702" spans="2:9">
      <c r="B8702" s="1"/>
      <c r="C8702" s="29"/>
      <c r="D8702" s="27"/>
      <c r="E8702" s="27"/>
      <c r="F8702" s="27"/>
      <c r="G8702" s="1"/>
      <c r="H8702" s="1"/>
      <c r="I8702" s="1"/>
    </row>
    <row r="8703" spans="2:9">
      <c r="B8703" s="1"/>
      <c r="C8703" s="29"/>
      <c r="D8703" s="27"/>
      <c r="E8703" s="27"/>
      <c r="F8703" s="27"/>
      <c r="G8703" s="1"/>
      <c r="H8703" s="1"/>
      <c r="I8703" s="1"/>
    </row>
    <row r="8704" spans="2:9">
      <c r="B8704" s="1"/>
      <c r="C8704" s="29"/>
      <c r="D8704" s="27"/>
      <c r="E8704" s="27"/>
      <c r="F8704" s="27"/>
      <c r="G8704" s="1"/>
      <c r="H8704" s="1"/>
      <c r="I8704" s="1"/>
    </row>
    <row r="8705" spans="2:9">
      <c r="B8705" s="1"/>
      <c r="C8705" s="29"/>
      <c r="D8705" s="27"/>
      <c r="E8705" s="27"/>
      <c r="F8705" s="27"/>
      <c r="G8705" s="1"/>
      <c r="H8705" s="1"/>
      <c r="I8705" s="1"/>
    </row>
    <row r="8706" spans="2:9">
      <c r="B8706" s="1"/>
      <c r="C8706" s="29"/>
      <c r="D8706" s="27"/>
      <c r="E8706" s="27"/>
      <c r="F8706" s="27"/>
      <c r="G8706" s="1"/>
      <c r="H8706" s="1"/>
      <c r="I8706" s="1"/>
    </row>
    <row r="8707" spans="2:9">
      <c r="B8707" s="1"/>
      <c r="C8707" s="29"/>
      <c r="D8707" s="27"/>
      <c r="E8707" s="27"/>
      <c r="F8707" s="27"/>
      <c r="G8707" s="1"/>
      <c r="H8707" s="1"/>
      <c r="I8707" s="1"/>
    </row>
    <row r="8708" spans="2:9">
      <c r="B8708" s="1"/>
      <c r="C8708" s="29"/>
      <c r="D8708" s="27"/>
      <c r="E8708" s="27"/>
      <c r="F8708" s="27"/>
      <c r="G8708" s="1"/>
      <c r="H8708" s="1"/>
      <c r="I8708" s="1"/>
    </row>
    <row r="8709" spans="2:9">
      <c r="B8709" s="1"/>
      <c r="C8709" s="29"/>
      <c r="D8709" s="27"/>
      <c r="E8709" s="27"/>
      <c r="F8709" s="27"/>
      <c r="G8709" s="1"/>
      <c r="H8709" s="1"/>
      <c r="I8709" s="1"/>
    </row>
    <row r="8710" spans="2:9">
      <c r="B8710" s="1"/>
      <c r="C8710" s="29"/>
      <c r="D8710" s="27"/>
      <c r="E8710" s="27"/>
      <c r="F8710" s="27"/>
      <c r="G8710" s="1"/>
      <c r="H8710" s="1"/>
      <c r="I8710" s="1"/>
    </row>
    <row r="8711" spans="2:9">
      <c r="B8711" s="1"/>
      <c r="C8711" s="29"/>
      <c r="D8711" s="27"/>
      <c r="E8711" s="27"/>
      <c r="F8711" s="27"/>
      <c r="G8711" s="1"/>
      <c r="H8711" s="1"/>
      <c r="I8711" s="1"/>
    </row>
    <row r="8712" spans="2:9">
      <c r="B8712" s="1"/>
      <c r="C8712" s="29"/>
      <c r="D8712" s="27"/>
      <c r="E8712" s="27"/>
      <c r="F8712" s="27"/>
      <c r="G8712" s="1"/>
      <c r="H8712" s="1"/>
      <c r="I8712" s="1"/>
    </row>
    <row r="8713" spans="2:9">
      <c r="B8713" s="1"/>
      <c r="C8713" s="29"/>
      <c r="D8713" s="27"/>
      <c r="E8713" s="27"/>
      <c r="F8713" s="27"/>
      <c r="G8713" s="1"/>
      <c r="H8713" s="1"/>
      <c r="I8713" s="1"/>
    </row>
    <row r="8714" spans="2:9">
      <c r="B8714" s="1"/>
      <c r="C8714" s="29"/>
      <c r="D8714" s="27"/>
      <c r="E8714" s="27"/>
      <c r="F8714" s="27"/>
      <c r="G8714" s="1"/>
      <c r="H8714" s="1"/>
      <c r="I8714" s="1"/>
    </row>
    <row r="8715" spans="2:9">
      <c r="B8715" s="1"/>
      <c r="C8715" s="29"/>
      <c r="D8715" s="27"/>
      <c r="E8715" s="27"/>
      <c r="F8715" s="27"/>
      <c r="G8715" s="1"/>
      <c r="H8715" s="1"/>
      <c r="I8715" s="1"/>
    </row>
    <row r="8716" spans="2:9">
      <c r="B8716" s="1"/>
      <c r="C8716" s="29"/>
      <c r="D8716" s="27"/>
      <c r="E8716" s="27"/>
      <c r="F8716" s="27"/>
      <c r="G8716" s="1"/>
      <c r="H8716" s="1"/>
      <c r="I8716" s="1"/>
    </row>
    <row r="8717" spans="2:9">
      <c r="B8717" s="1"/>
      <c r="C8717" s="29"/>
      <c r="D8717" s="27"/>
      <c r="E8717" s="27"/>
      <c r="F8717" s="27"/>
      <c r="G8717" s="1"/>
      <c r="H8717" s="1"/>
      <c r="I8717" s="1"/>
    </row>
    <row r="8718" spans="2:9">
      <c r="B8718" s="1"/>
      <c r="C8718" s="29"/>
      <c r="D8718" s="27"/>
      <c r="E8718" s="27"/>
      <c r="F8718" s="27"/>
      <c r="G8718" s="1"/>
      <c r="H8718" s="1"/>
      <c r="I8718" s="1"/>
    </row>
    <row r="8719" spans="2:9">
      <c r="B8719" s="1"/>
      <c r="C8719" s="29"/>
      <c r="D8719" s="27"/>
      <c r="E8719" s="27"/>
      <c r="F8719" s="27"/>
      <c r="G8719" s="1"/>
      <c r="H8719" s="1"/>
      <c r="I8719" s="1"/>
    </row>
    <row r="8720" spans="2:9">
      <c r="B8720" s="1"/>
      <c r="C8720" s="29"/>
      <c r="D8720" s="27"/>
      <c r="E8720" s="27"/>
      <c r="F8720" s="27"/>
      <c r="G8720" s="1"/>
      <c r="H8720" s="1"/>
      <c r="I8720" s="1"/>
    </row>
    <row r="8721" spans="2:9">
      <c r="B8721" s="1"/>
      <c r="C8721" s="29"/>
      <c r="D8721" s="27"/>
      <c r="E8721" s="27"/>
      <c r="F8721" s="27"/>
      <c r="G8721" s="1"/>
      <c r="H8721" s="1"/>
      <c r="I8721" s="1"/>
    </row>
    <row r="8722" spans="2:9">
      <c r="B8722" s="1"/>
      <c r="C8722" s="29"/>
      <c r="D8722" s="27"/>
      <c r="E8722" s="27"/>
      <c r="F8722" s="27"/>
      <c r="G8722" s="1"/>
      <c r="H8722" s="1"/>
      <c r="I8722" s="1"/>
    </row>
    <row r="8723" spans="2:9">
      <c r="B8723" s="1"/>
      <c r="C8723" s="29"/>
      <c r="D8723" s="27"/>
      <c r="E8723" s="27"/>
      <c r="F8723" s="27"/>
      <c r="G8723" s="1"/>
      <c r="H8723" s="1"/>
      <c r="I8723" s="1"/>
    </row>
    <row r="8724" spans="2:9">
      <c r="B8724" s="1"/>
      <c r="C8724" s="29"/>
      <c r="D8724" s="27"/>
      <c r="E8724" s="27"/>
      <c r="F8724" s="27"/>
      <c r="G8724" s="1"/>
      <c r="H8724" s="1"/>
      <c r="I8724" s="1"/>
    </row>
    <row r="8725" spans="2:9">
      <c r="B8725" s="1"/>
      <c r="C8725" s="29"/>
      <c r="D8725" s="27"/>
      <c r="E8725" s="27"/>
      <c r="F8725" s="27"/>
      <c r="G8725" s="1"/>
      <c r="H8725" s="1"/>
      <c r="I8725" s="1"/>
    </row>
    <row r="8726" spans="2:9">
      <c r="B8726" s="1"/>
      <c r="C8726" s="29"/>
      <c r="D8726" s="27"/>
      <c r="E8726" s="27"/>
      <c r="F8726" s="27"/>
      <c r="G8726" s="1"/>
      <c r="H8726" s="1"/>
      <c r="I8726" s="1"/>
    </row>
    <row r="8727" spans="2:9">
      <c r="B8727" s="1"/>
      <c r="C8727" s="29"/>
      <c r="D8727" s="27"/>
      <c r="E8727" s="27"/>
      <c r="F8727" s="27"/>
      <c r="G8727" s="1"/>
      <c r="H8727" s="1"/>
      <c r="I8727" s="1"/>
    </row>
    <row r="8728" spans="2:9">
      <c r="B8728" s="1"/>
      <c r="C8728" s="29"/>
      <c r="D8728" s="27"/>
      <c r="E8728" s="27"/>
      <c r="F8728" s="27"/>
      <c r="G8728" s="1"/>
      <c r="H8728" s="1"/>
      <c r="I8728" s="1"/>
    </row>
    <row r="8729" spans="2:9">
      <c r="B8729" s="1"/>
      <c r="C8729" s="29"/>
      <c r="D8729" s="27"/>
      <c r="E8729" s="27"/>
      <c r="F8729" s="27"/>
      <c r="G8729" s="1"/>
      <c r="H8729" s="1"/>
      <c r="I8729" s="1"/>
    </row>
    <row r="8730" spans="2:9">
      <c r="B8730" s="1"/>
      <c r="C8730" s="29"/>
      <c r="D8730" s="27"/>
      <c r="E8730" s="27"/>
      <c r="F8730" s="27"/>
      <c r="G8730" s="1"/>
      <c r="H8730" s="1"/>
      <c r="I8730" s="1"/>
    </row>
    <row r="8731" spans="2:9">
      <c r="B8731" s="1"/>
      <c r="C8731" s="29"/>
      <c r="D8731" s="27"/>
      <c r="E8731" s="27"/>
      <c r="F8731" s="27"/>
      <c r="G8731" s="1"/>
      <c r="H8731" s="1"/>
      <c r="I8731" s="1"/>
    </row>
    <row r="8732" spans="2:9">
      <c r="B8732" s="1"/>
      <c r="C8732" s="29"/>
      <c r="D8732" s="27"/>
      <c r="E8732" s="27"/>
      <c r="F8732" s="27"/>
      <c r="G8732" s="1"/>
      <c r="H8732" s="1"/>
      <c r="I8732" s="1"/>
    </row>
    <row r="8733" spans="2:9">
      <c r="B8733" s="1"/>
      <c r="C8733" s="29"/>
      <c r="D8733" s="27"/>
      <c r="E8733" s="27"/>
      <c r="F8733" s="27"/>
      <c r="G8733" s="1"/>
      <c r="H8733" s="1"/>
      <c r="I8733" s="1"/>
    </row>
    <row r="8734" spans="2:9">
      <c r="B8734" s="1"/>
      <c r="C8734" s="29"/>
      <c r="D8734" s="27"/>
      <c r="E8734" s="27"/>
      <c r="F8734" s="27"/>
      <c r="G8734" s="1"/>
      <c r="H8734" s="1"/>
      <c r="I8734" s="1"/>
    </row>
    <row r="8735" spans="2:9">
      <c r="B8735" s="1"/>
      <c r="C8735" s="29"/>
      <c r="D8735" s="27"/>
      <c r="E8735" s="27"/>
      <c r="F8735" s="27"/>
      <c r="G8735" s="1"/>
      <c r="H8735" s="1"/>
      <c r="I8735" s="1"/>
    </row>
    <row r="8736" spans="2:9">
      <c r="B8736" s="1"/>
      <c r="C8736" s="29"/>
      <c r="D8736" s="27"/>
      <c r="E8736" s="27"/>
      <c r="F8736" s="27"/>
      <c r="G8736" s="1"/>
      <c r="H8736" s="1"/>
      <c r="I8736" s="1"/>
    </row>
    <row r="8737" spans="2:9">
      <c r="B8737" s="1"/>
      <c r="C8737" s="29"/>
      <c r="D8737" s="27"/>
      <c r="E8737" s="27"/>
      <c r="F8737" s="27"/>
      <c r="G8737" s="1"/>
      <c r="H8737" s="1"/>
      <c r="I8737" s="1"/>
    </row>
    <row r="8738" spans="2:9">
      <c r="B8738" s="1"/>
      <c r="C8738" s="29"/>
      <c r="D8738" s="27"/>
      <c r="E8738" s="27"/>
      <c r="F8738" s="27"/>
      <c r="G8738" s="1"/>
      <c r="H8738" s="1"/>
      <c r="I8738" s="1"/>
    </row>
    <row r="8739" spans="2:9">
      <c r="B8739" s="1"/>
      <c r="C8739" s="29"/>
      <c r="D8739" s="27"/>
      <c r="E8739" s="27"/>
      <c r="F8739" s="27"/>
      <c r="G8739" s="1"/>
      <c r="H8739" s="1"/>
      <c r="I8739" s="1"/>
    </row>
    <row r="8740" spans="2:9">
      <c r="B8740" s="1"/>
      <c r="C8740" s="29"/>
      <c r="D8740" s="27"/>
      <c r="E8740" s="27"/>
      <c r="F8740" s="27"/>
      <c r="G8740" s="1"/>
      <c r="H8740" s="1"/>
      <c r="I8740" s="1"/>
    </row>
    <row r="8741" spans="2:9">
      <c r="B8741" s="1"/>
      <c r="C8741" s="29"/>
      <c r="D8741" s="27"/>
      <c r="E8741" s="27"/>
      <c r="F8741" s="27"/>
      <c r="G8741" s="1"/>
      <c r="H8741" s="1"/>
      <c r="I8741" s="1"/>
    </row>
    <row r="8742" spans="2:9">
      <c r="B8742" s="1"/>
      <c r="C8742" s="29"/>
      <c r="D8742" s="27"/>
      <c r="E8742" s="27"/>
      <c r="F8742" s="27"/>
      <c r="G8742" s="1"/>
      <c r="H8742" s="1"/>
      <c r="I8742" s="1"/>
    </row>
    <row r="8743" spans="2:9">
      <c r="B8743" s="1"/>
      <c r="C8743" s="29"/>
      <c r="D8743" s="27"/>
      <c r="E8743" s="27"/>
      <c r="F8743" s="27"/>
      <c r="G8743" s="1"/>
      <c r="H8743" s="1"/>
      <c r="I8743" s="1"/>
    </row>
    <row r="8744" spans="2:9">
      <c r="B8744" s="1"/>
      <c r="C8744" s="29"/>
      <c r="D8744" s="27"/>
      <c r="E8744" s="27"/>
      <c r="F8744" s="27"/>
      <c r="G8744" s="1"/>
      <c r="H8744" s="1"/>
      <c r="I8744" s="1"/>
    </row>
    <row r="8745" spans="2:9">
      <c r="B8745" s="1"/>
      <c r="C8745" s="29"/>
      <c r="D8745" s="27"/>
      <c r="E8745" s="27"/>
      <c r="F8745" s="27"/>
      <c r="G8745" s="1"/>
      <c r="H8745" s="1"/>
      <c r="I8745" s="1"/>
    </row>
    <row r="8746" spans="2:9">
      <c r="B8746" s="1"/>
      <c r="C8746" s="29"/>
      <c r="D8746" s="27"/>
      <c r="E8746" s="27"/>
      <c r="F8746" s="27"/>
      <c r="G8746" s="1"/>
      <c r="H8746" s="1"/>
      <c r="I8746" s="1"/>
    </row>
    <row r="8747" spans="2:9">
      <c r="B8747" s="1"/>
      <c r="C8747" s="29"/>
      <c r="D8747" s="27"/>
      <c r="E8747" s="27"/>
      <c r="F8747" s="27"/>
      <c r="G8747" s="1"/>
      <c r="H8747" s="1"/>
      <c r="I8747" s="1"/>
    </row>
    <row r="8748" spans="2:9">
      <c r="B8748" s="1"/>
      <c r="C8748" s="29"/>
      <c r="D8748" s="27"/>
      <c r="E8748" s="27"/>
      <c r="F8748" s="27"/>
      <c r="G8748" s="1"/>
      <c r="H8748" s="1"/>
      <c r="I8748" s="1"/>
    </row>
    <row r="8749" spans="2:9">
      <c r="B8749" s="1"/>
      <c r="C8749" s="29"/>
      <c r="D8749" s="27"/>
      <c r="E8749" s="27"/>
      <c r="F8749" s="27"/>
      <c r="G8749" s="1"/>
      <c r="H8749" s="1"/>
      <c r="I8749" s="1"/>
    </row>
    <row r="8750" spans="2:9">
      <c r="B8750" s="1"/>
      <c r="C8750" s="29"/>
      <c r="D8750" s="27"/>
      <c r="E8750" s="27"/>
      <c r="F8750" s="27"/>
      <c r="G8750" s="1"/>
      <c r="H8750" s="1"/>
      <c r="I8750" s="1"/>
    </row>
    <row r="8751" spans="2:9">
      <c r="B8751" s="1"/>
      <c r="C8751" s="29"/>
      <c r="D8751" s="27"/>
      <c r="E8751" s="27"/>
      <c r="F8751" s="27"/>
      <c r="G8751" s="1"/>
      <c r="H8751" s="1"/>
      <c r="I8751" s="1"/>
    </row>
    <row r="8752" spans="2:9">
      <c r="B8752" s="1"/>
      <c r="C8752" s="29"/>
      <c r="D8752" s="27"/>
      <c r="E8752" s="27"/>
      <c r="F8752" s="27"/>
      <c r="G8752" s="1"/>
      <c r="H8752" s="1"/>
      <c r="I8752" s="1"/>
    </row>
    <row r="8753" spans="2:9">
      <c r="B8753" s="1"/>
      <c r="C8753" s="29"/>
      <c r="D8753" s="27"/>
      <c r="E8753" s="27"/>
      <c r="F8753" s="27"/>
      <c r="G8753" s="1"/>
      <c r="H8753" s="1"/>
      <c r="I8753" s="1"/>
    </row>
    <row r="8754" spans="2:9">
      <c r="B8754" s="1"/>
      <c r="C8754" s="29"/>
      <c r="D8754" s="27"/>
      <c r="E8754" s="27"/>
      <c r="F8754" s="27"/>
      <c r="G8754" s="1"/>
      <c r="H8754" s="1"/>
      <c r="I8754" s="1"/>
    </row>
    <row r="8755" spans="2:9">
      <c r="B8755" s="1"/>
      <c r="C8755" s="29"/>
      <c r="D8755" s="27"/>
      <c r="E8755" s="27"/>
      <c r="F8755" s="27"/>
      <c r="G8755" s="1"/>
      <c r="H8755" s="1"/>
      <c r="I8755" s="1"/>
    </row>
    <row r="8756" spans="2:9">
      <c r="B8756" s="1"/>
      <c r="C8756" s="29"/>
      <c r="D8756" s="27"/>
      <c r="E8756" s="27"/>
      <c r="F8756" s="27"/>
      <c r="G8756" s="1"/>
      <c r="H8756" s="1"/>
      <c r="I8756" s="1"/>
    </row>
    <row r="8757" spans="2:9">
      <c r="B8757" s="1"/>
      <c r="C8757" s="29"/>
      <c r="D8757" s="27"/>
      <c r="E8757" s="27"/>
      <c r="F8757" s="27"/>
      <c r="G8757" s="1"/>
      <c r="H8757" s="1"/>
      <c r="I8757" s="1"/>
    </row>
    <row r="8758" spans="2:9">
      <c r="B8758" s="1"/>
      <c r="C8758" s="29"/>
      <c r="D8758" s="27"/>
      <c r="E8758" s="27"/>
      <c r="F8758" s="27"/>
      <c r="G8758" s="1"/>
      <c r="H8758" s="1"/>
      <c r="I8758" s="1"/>
    </row>
    <row r="8759" spans="2:9">
      <c r="B8759" s="1"/>
      <c r="C8759" s="29"/>
      <c r="D8759" s="27"/>
      <c r="E8759" s="27"/>
      <c r="F8759" s="27"/>
      <c r="G8759" s="1"/>
      <c r="H8759" s="1"/>
      <c r="I8759" s="1"/>
    </row>
    <row r="8760" spans="2:9">
      <c r="B8760" s="1"/>
      <c r="C8760" s="29"/>
      <c r="D8760" s="27"/>
      <c r="E8760" s="27"/>
      <c r="F8760" s="27"/>
      <c r="G8760" s="1"/>
      <c r="H8760" s="1"/>
      <c r="I8760" s="1"/>
    </row>
    <row r="8761" spans="2:9">
      <c r="B8761" s="1"/>
      <c r="C8761" s="29"/>
      <c r="D8761" s="27"/>
      <c r="E8761" s="27"/>
      <c r="F8761" s="27"/>
      <c r="G8761" s="1"/>
      <c r="H8761" s="1"/>
      <c r="I8761" s="1"/>
    </row>
    <row r="8762" spans="2:9">
      <c r="B8762" s="1"/>
      <c r="C8762" s="29"/>
      <c r="D8762" s="27"/>
      <c r="E8762" s="27"/>
      <c r="F8762" s="27"/>
      <c r="G8762" s="1"/>
      <c r="H8762" s="1"/>
      <c r="I8762" s="1"/>
    </row>
    <row r="8763" spans="2:9">
      <c r="B8763" s="1"/>
      <c r="C8763" s="29"/>
      <c r="D8763" s="27"/>
      <c r="E8763" s="27"/>
      <c r="F8763" s="27"/>
      <c r="G8763" s="1"/>
      <c r="H8763" s="1"/>
      <c r="I8763" s="1"/>
    </row>
    <row r="8764" spans="2:9">
      <c r="B8764" s="1"/>
      <c r="C8764" s="29"/>
      <c r="D8764" s="27"/>
      <c r="E8764" s="27"/>
      <c r="F8764" s="27"/>
      <c r="G8764" s="1"/>
      <c r="H8764" s="1"/>
      <c r="I8764" s="1"/>
    </row>
    <row r="8765" spans="2:9">
      <c r="B8765" s="1"/>
      <c r="C8765" s="29"/>
      <c r="D8765" s="27"/>
      <c r="E8765" s="27"/>
      <c r="F8765" s="27"/>
      <c r="G8765" s="1"/>
      <c r="H8765" s="1"/>
      <c r="I8765" s="1"/>
    </row>
    <row r="8766" spans="2:9">
      <c r="B8766" s="1"/>
      <c r="C8766" s="29"/>
      <c r="D8766" s="27"/>
      <c r="E8766" s="27"/>
      <c r="F8766" s="27"/>
      <c r="G8766" s="1"/>
      <c r="H8766" s="1"/>
      <c r="I8766" s="1"/>
    </row>
    <row r="8767" spans="2:9">
      <c r="B8767" s="1"/>
      <c r="C8767" s="29"/>
      <c r="D8767" s="27"/>
      <c r="E8767" s="27"/>
      <c r="F8767" s="27"/>
      <c r="G8767" s="1"/>
      <c r="H8767" s="1"/>
      <c r="I8767" s="1"/>
    </row>
    <row r="8768" spans="2:9">
      <c r="B8768" s="1"/>
      <c r="C8768" s="29"/>
      <c r="D8768" s="27"/>
      <c r="E8768" s="27"/>
      <c r="F8768" s="27"/>
      <c r="G8768" s="1"/>
      <c r="H8768" s="1"/>
      <c r="I8768" s="1"/>
    </row>
    <row r="8769" spans="2:9">
      <c r="B8769" s="1"/>
      <c r="C8769" s="29"/>
      <c r="D8769" s="27"/>
      <c r="E8769" s="27"/>
      <c r="F8769" s="27"/>
      <c r="G8769" s="1"/>
      <c r="H8769" s="1"/>
      <c r="I8769" s="1"/>
    </row>
    <row r="8770" spans="2:9">
      <c r="B8770" s="1"/>
      <c r="C8770" s="29"/>
      <c r="D8770" s="27"/>
      <c r="E8770" s="27"/>
      <c r="F8770" s="27"/>
      <c r="G8770" s="1"/>
      <c r="H8770" s="1"/>
      <c r="I8770" s="1"/>
    </row>
    <row r="8771" spans="2:9">
      <c r="B8771" s="1"/>
      <c r="C8771" s="29"/>
      <c r="D8771" s="27"/>
      <c r="E8771" s="27"/>
      <c r="F8771" s="27"/>
      <c r="G8771" s="1"/>
      <c r="H8771" s="1"/>
      <c r="I8771" s="1"/>
    </row>
    <row r="8772" spans="2:9">
      <c r="B8772" s="1"/>
      <c r="C8772" s="29"/>
      <c r="D8772" s="27"/>
      <c r="E8772" s="27"/>
      <c r="F8772" s="27"/>
      <c r="G8772" s="1"/>
      <c r="H8772" s="1"/>
      <c r="I8772" s="1"/>
    </row>
    <row r="8773" spans="2:9">
      <c r="B8773" s="1"/>
      <c r="C8773" s="29"/>
      <c r="D8773" s="27"/>
      <c r="E8773" s="27"/>
      <c r="F8773" s="27"/>
      <c r="G8773" s="1"/>
      <c r="H8773" s="1"/>
      <c r="I8773" s="1"/>
    </row>
    <row r="8774" spans="2:9">
      <c r="B8774" s="1"/>
      <c r="C8774" s="29"/>
      <c r="D8774" s="27"/>
      <c r="E8774" s="27"/>
      <c r="F8774" s="27"/>
      <c r="G8774" s="1"/>
      <c r="H8774" s="1"/>
      <c r="I8774" s="1"/>
    </row>
    <row r="8775" spans="2:9">
      <c r="B8775" s="1"/>
      <c r="C8775" s="29"/>
      <c r="D8775" s="27"/>
      <c r="E8775" s="27"/>
      <c r="F8775" s="27"/>
      <c r="G8775" s="1"/>
      <c r="H8775" s="1"/>
      <c r="I8775" s="1"/>
    </row>
    <row r="8776" spans="2:9">
      <c r="B8776" s="1"/>
      <c r="C8776" s="29"/>
      <c r="D8776" s="27"/>
      <c r="E8776" s="27"/>
      <c r="F8776" s="27"/>
      <c r="G8776" s="1"/>
      <c r="H8776" s="1"/>
      <c r="I8776" s="1"/>
    </row>
    <row r="8777" spans="2:9">
      <c r="B8777" s="1"/>
      <c r="C8777" s="29"/>
      <c r="D8777" s="27"/>
      <c r="E8777" s="27"/>
      <c r="F8777" s="27"/>
      <c r="G8777" s="1"/>
      <c r="H8777" s="1"/>
      <c r="I8777" s="1"/>
    </row>
    <row r="8778" spans="2:9">
      <c r="B8778" s="1"/>
      <c r="C8778" s="29"/>
      <c r="D8778" s="27"/>
      <c r="E8778" s="27"/>
      <c r="F8778" s="27"/>
      <c r="G8778" s="1"/>
      <c r="H8778" s="1"/>
      <c r="I8778" s="1"/>
    </row>
    <row r="8779" spans="2:9">
      <c r="B8779" s="1"/>
      <c r="C8779" s="29"/>
      <c r="D8779" s="27"/>
      <c r="E8779" s="27"/>
      <c r="F8779" s="27"/>
      <c r="G8779" s="1"/>
      <c r="H8779" s="1"/>
      <c r="I8779" s="1"/>
    </row>
    <row r="8780" spans="2:9">
      <c r="B8780" s="1"/>
      <c r="C8780" s="29"/>
      <c r="D8780" s="27"/>
      <c r="E8780" s="27"/>
      <c r="F8780" s="27"/>
      <c r="G8780" s="1"/>
      <c r="H8780" s="1"/>
      <c r="I8780" s="1"/>
    </row>
    <row r="8781" spans="2:9">
      <c r="B8781" s="1"/>
      <c r="C8781" s="29"/>
      <c r="D8781" s="27"/>
      <c r="E8781" s="27"/>
      <c r="F8781" s="27"/>
      <c r="G8781" s="1"/>
      <c r="H8781" s="1"/>
      <c r="I8781" s="1"/>
    </row>
    <row r="8782" spans="2:9">
      <c r="B8782" s="1"/>
      <c r="C8782" s="29"/>
      <c r="D8782" s="27"/>
      <c r="E8782" s="27"/>
      <c r="F8782" s="27"/>
      <c r="G8782" s="1"/>
      <c r="H8782" s="1"/>
      <c r="I8782" s="1"/>
    </row>
    <row r="8783" spans="2:9">
      <c r="B8783" s="1"/>
      <c r="C8783" s="29"/>
      <c r="D8783" s="27"/>
      <c r="E8783" s="27"/>
      <c r="F8783" s="27"/>
      <c r="G8783" s="1"/>
      <c r="H8783" s="1"/>
      <c r="I8783" s="1"/>
    </row>
    <row r="8784" spans="2:9">
      <c r="B8784" s="1"/>
      <c r="C8784" s="29"/>
      <c r="D8784" s="27"/>
      <c r="E8784" s="27"/>
      <c r="F8784" s="27"/>
      <c r="G8784" s="1"/>
      <c r="H8784" s="1"/>
      <c r="I8784" s="1"/>
    </row>
    <row r="8785" spans="2:9">
      <c r="B8785" s="1"/>
      <c r="C8785" s="29"/>
      <c r="D8785" s="27"/>
      <c r="E8785" s="27"/>
      <c r="F8785" s="27"/>
      <c r="G8785" s="1"/>
      <c r="H8785" s="1"/>
      <c r="I8785" s="1"/>
    </row>
    <row r="8786" spans="2:9">
      <c r="B8786" s="1"/>
      <c r="C8786" s="29"/>
      <c r="D8786" s="27"/>
      <c r="E8786" s="27"/>
      <c r="F8786" s="27"/>
      <c r="G8786" s="1"/>
      <c r="H8786" s="1"/>
      <c r="I8786" s="1"/>
    </row>
    <row r="8787" spans="2:9">
      <c r="B8787" s="1"/>
      <c r="C8787" s="29"/>
      <c r="D8787" s="27"/>
      <c r="E8787" s="27"/>
      <c r="F8787" s="27"/>
      <c r="G8787" s="1"/>
      <c r="H8787" s="1"/>
      <c r="I8787" s="1"/>
    </row>
    <row r="8788" spans="2:9">
      <c r="B8788" s="1"/>
      <c r="C8788" s="29"/>
      <c r="D8788" s="27"/>
      <c r="E8788" s="27"/>
      <c r="F8788" s="27"/>
      <c r="G8788" s="1"/>
      <c r="H8788" s="1"/>
      <c r="I8788" s="1"/>
    </row>
    <row r="8789" spans="2:9">
      <c r="B8789" s="1"/>
      <c r="C8789" s="29"/>
      <c r="D8789" s="27"/>
      <c r="E8789" s="27"/>
      <c r="F8789" s="27"/>
      <c r="G8789" s="1"/>
      <c r="H8789" s="1"/>
      <c r="I8789" s="1"/>
    </row>
    <row r="8790" spans="2:9">
      <c r="B8790" s="1"/>
      <c r="C8790" s="29"/>
      <c r="D8790" s="27"/>
      <c r="E8790" s="27"/>
      <c r="F8790" s="27"/>
      <c r="G8790" s="1"/>
      <c r="H8790" s="1"/>
      <c r="I8790" s="1"/>
    </row>
    <row r="8791" spans="2:9">
      <c r="B8791" s="1"/>
      <c r="C8791" s="29"/>
      <c r="D8791" s="27"/>
      <c r="E8791" s="27"/>
      <c r="F8791" s="27"/>
      <c r="G8791" s="1"/>
      <c r="H8791" s="1"/>
      <c r="I8791" s="1"/>
    </row>
    <row r="8792" spans="2:9">
      <c r="B8792" s="1"/>
      <c r="C8792" s="29"/>
      <c r="D8792" s="27"/>
      <c r="E8792" s="27"/>
      <c r="F8792" s="27"/>
      <c r="G8792" s="1"/>
      <c r="H8792" s="1"/>
      <c r="I8792" s="1"/>
    </row>
    <row r="8793" spans="2:9">
      <c r="B8793" s="1"/>
      <c r="C8793" s="29"/>
      <c r="D8793" s="27"/>
      <c r="E8793" s="27"/>
      <c r="F8793" s="27"/>
      <c r="G8793" s="1"/>
      <c r="H8793" s="1"/>
      <c r="I8793" s="1"/>
    </row>
    <row r="8794" spans="2:9">
      <c r="B8794" s="1"/>
      <c r="C8794" s="29"/>
      <c r="D8794" s="27"/>
      <c r="E8794" s="27"/>
      <c r="F8794" s="27"/>
      <c r="G8794" s="1"/>
      <c r="H8794" s="1"/>
      <c r="I8794" s="1"/>
    </row>
    <row r="8795" spans="2:9">
      <c r="B8795" s="1"/>
      <c r="C8795" s="29"/>
      <c r="D8795" s="27"/>
      <c r="E8795" s="27"/>
      <c r="F8795" s="27"/>
      <c r="G8795" s="1"/>
      <c r="H8795" s="1"/>
      <c r="I8795" s="1"/>
    </row>
    <row r="8796" spans="2:9">
      <c r="B8796" s="1"/>
      <c r="C8796" s="29"/>
      <c r="D8796" s="27"/>
      <c r="E8796" s="27"/>
      <c r="F8796" s="27"/>
      <c r="G8796" s="1"/>
      <c r="H8796" s="1"/>
      <c r="I8796" s="1"/>
    </row>
    <row r="8797" spans="2:9">
      <c r="B8797" s="1"/>
      <c r="C8797" s="29"/>
      <c r="D8797" s="27"/>
      <c r="E8797" s="27"/>
      <c r="F8797" s="27"/>
      <c r="G8797" s="1"/>
      <c r="H8797" s="1"/>
      <c r="I8797" s="1"/>
    </row>
    <row r="8798" spans="2:9">
      <c r="B8798" s="1"/>
      <c r="C8798" s="29"/>
      <c r="D8798" s="27"/>
      <c r="E8798" s="27"/>
      <c r="F8798" s="27"/>
      <c r="G8798" s="1"/>
      <c r="H8798" s="1"/>
      <c r="I8798" s="1"/>
    </row>
    <row r="8799" spans="2:9">
      <c r="B8799" s="1"/>
      <c r="C8799" s="29"/>
      <c r="D8799" s="27"/>
      <c r="E8799" s="27"/>
      <c r="F8799" s="27"/>
      <c r="G8799" s="1"/>
      <c r="H8799" s="1"/>
      <c r="I8799" s="1"/>
    </row>
    <row r="8800" spans="2:9">
      <c r="B8800" s="1"/>
      <c r="C8800" s="29"/>
      <c r="D8800" s="27"/>
      <c r="E8800" s="27"/>
      <c r="F8800" s="27"/>
      <c r="G8800" s="1"/>
      <c r="H8800" s="1"/>
      <c r="I8800" s="1"/>
    </row>
    <row r="8801" spans="2:9">
      <c r="B8801" s="1"/>
      <c r="C8801" s="29"/>
      <c r="D8801" s="27"/>
      <c r="E8801" s="27"/>
      <c r="F8801" s="27"/>
      <c r="G8801" s="1"/>
      <c r="H8801" s="1"/>
      <c r="I8801" s="1"/>
    </row>
    <row r="8802" spans="2:9">
      <c r="B8802" s="1"/>
      <c r="C8802" s="29"/>
      <c r="D8802" s="27"/>
      <c r="E8802" s="27"/>
      <c r="F8802" s="27"/>
      <c r="G8802" s="1"/>
      <c r="H8802" s="1"/>
      <c r="I8802" s="1"/>
    </row>
    <row r="8803" spans="2:9">
      <c r="B8803" s="1"/>
      <c r="C8803" s="29"/>
      <c r="D8803" s="27"/>
      <c r="E8803" s="27"/>
      <c r="F8803" s="27"/>
      <c r="G8803" s="1"/>
      <c r="H8803" s="1"/>
      <c r="I8803" s="1"/>
    </row>
    <row r="8804" spans="2:9">
      <c r="B8804" s="1"/>
      <c r="C8804" s="29"/>
      <c r="D8804" s="27"/>
      <c r="E8804" s="27"/>
      <c r="F8804" s="27"/>
      <c r="G8804" s="1"/>
      <c r="H8804" s="1"/>
      <c r="I8804" s="1"/>
    </row>
    <row r="8805" spans="2:9">
      <c r="B8805" s="1"/>
      <c r="C8805" s="29"/>
      <c r="D8805" s="27"/>
      <c r="E8805" s="27"/>
      <c r="F8805" s="27"/>
      <c r="G8805" s="1"/>
      <c r="H8805" s="1"/>
      <c r="I8805" s="1"/>
    </row>
    <row r="8806" spans="2:9">
      <c r="B8806" s="1"/>
      <c r="C8806" s="29"/>
      <c r="D8806" s="27"/>
      <c r="E8806" s="27"/>
      <c r="F8806" s="27"/>
      <c r="G8806" s="1"/>
      <c r="H8806" s="1"/>
      <c r="I8806" s="1"/>
    </row>
    <row r="8807" spans="2:9">
      <c r="B8807" s="1"/>
      <c r="C8807" s="29"/>
      <c r="D8807" s="27"/>
      <c r="E8807" s="27"/>
      <c r="F8807" s="27"/>
      <c r="G8807" s="1"/>
      <c r="H8807" s="1"/>
      <c r="I8807" s="1"/>
    </row>
    <row r="8808" spans="2:9">
      <c r="B8808" s="1"/>
      <c r="C8808" s="29"/>
      <c r="D8808" s="27"/>
      <c r="E8808" s="27"/>
      <c r="F8808" s="27"/>
      <c r="G8808" s="1"/>
      <c r="H8808" s="1"/>
      <c r="I8808" s="1"/>
    </row>
    <row r="8809" spans="2:9">
      <c r="B8809" s="1"/>
      <c r="C8809" s="29"/>
      <c r="D8809" s="27"/>
      <c r="E8809" s="27"/>
      <c r="F8809" s="27"/>
      <c r="G8809" s="1"/>
      <c r="H8809" s="1"/>
      <c r="I8809" s="1"/>
    </row>
    <row r="8810" spans="2:9">
      <c r="B8810" s="1"/>
      <c r="C8810" s="29"/>
      <c r="D8810" s="27"/>
      <c r="E8810" s="27"/>
      <c r="F8810" s="27"/>
      <c r="G8810" s="1"/>
      <c r="H8810" s="1"/>
      <c r="I8810" s="1"/>
    </row>
    <row r="8811" spans="2:9">
      <c r="B8811" s="1"/>
      <c r="C8811" s="29"/>
      <c r="D8811" s="27"/>
      <c r="E8811" s="27"/>
      <c r="F8811" s="27"/>
      <c r="G8811" s="1"/>
      <c r="H8811" s="1"/>
      <c r="I8811" s="1"/>
    </row>
    <row r="8812" spans="2:9">
      <c r="B8812" s="1"/>
      <c r="C8812" s="29"/>
      <c r="D8812" s="27"/>
      <c r="E8812" s="27"/>
      <c r="F8812" s="27"/>
      <c r="G8812" s="1"/>
      <c r="H8812" s="1"/>
      <c r="I8812" s="1"/>
    </row>
    <row r="8813" spans="2:9">
      <c r="B8813" s="1"/>
      <c r="C8813" s="29"/>
      <c r="D8813" s="27"/>
      <c r="E8813" s="27"/>
      <c r="F8813" s="27"/>
      <c r="G8813" s="1"/>
      <c r="H8813" s="1"/>
      <c r="I8813" s="1"/>
    </row>
    <row r="8814" spans="2:9">
      <c r="B8814" s="1"/>
      <c r="C8814" s="29"/>
      <c r="D8814" s="27"/>
      <c r="E8814" s="27"/>
      <c r="F8814" s="27"/>
      <c r="G8814" s="1"/>
      <c r="H8814" s="1"/>
      <c r="I8814" s="1"/>
    </row>
    <row r="8815" spans="2:9">
      <c r="B8815" s="1"/>
      <c r="C8815" s="29"/>
      <c r="D8815" s="27"/>
      <c r="E8815" s="27"/>
      <c r="F8815" s="27"/>
      <c r="G8815" s="1"/>
      <c r="H8815" s="1"/>
      <c r="I8815" s="1"/>
    </row>
    <row r="8816" spans="2:9">
      <c r="B8816" s="1"/>
      <c r="C8816" s="29"/>
      <c r="D8816" s="27"/>
      <c r="E8816" s="27"/>
      <c r="F8816" s="27"/>
      <c r="G8816" s="1"/>
      <c r="H8816" s="1"/>
      <c r="I8816" s="1"/>
    </row>
    <row r="8817" spans="2:9">
      <c r="B8817" s="1"/>
      <c r="C8817" s="29"/>
      <c r="D8817" s="27"/>
      <c r="E8817" s="27"/>
      <c r="F8817" s="27"/>
      <c r="G8817" s="1"/>
      <c r="H8817" s="1"/>
      <c r="I8817" s="1"/>
    </row>
    <row r="8818" spans="2:9">
      <c r="B8818" s="1"/>
      <c r="C8818" s="29"/>
      <c r="D8818" s="27"/>
      <c r="E8818" s="27"/>
      <c r="F8818" s="27"/>
      <c r="G8818" s="1"/>
      <c r="H8818" s="1"/>
      <c r="I8818" s="1"/>
    </row>
    <row r="8819" spans="2:9">
      <c r="B8819" s="1"/>
      <c r="C8819" s="29"/>
      <c r="D8819" s="27"/>
      <c r="E8819" s="27"/>
      <c r="F8819" s="27"/>
      <c r="G8819" s="1"/>
      <c r="H8819" s="1"/>
      <c r="I8819" s="1"/>
    </row>
    <row r="8820" spans="2:9">
      <c r="B8820" s="1"/>
      <c r="C8820" s="29"/>
      <c r="D8820" s="27"/>
      <c r="E8820" s="27"/>
      <c r="F8820" s="27"/>
      <c r="G8820" s="1"/>
      <c r="H8820" s="1"/>
      <c r="I8820" s="1"/>
    </row>
    <row r="8821" spans="2:9">
      <c r="B8821" s="1"/>
      <c r="C8821" s="29"/>
      <c r="D8821" s="27"/>
      <c r="E8821" s="27"/>
      <c r="F8821" s="27"/>
      <c r="G8821" s="1"/>
      <c r="H8821" s="1"/>
      <c r="I8821" s="1"/>
    </row>
    <row r="8822" spans="2:9">
      <c r="B8822" s="1"/>
      <c r="C8822" s="29"/>
      <c r="D8822" s="27"/>
      <c r="E8822" s="27"/>
      <c r="F8822" s="27"/>
      <c r="G8822" s="1"/>
      <c r="H8822" s="1"/>
      <c r="I8822" s="1"/>
    </row>
    <row r="8823" spans="2:9">
      <c r="B8823" s="1"/>
      <c r="C8823" s="29"/>
      <c r="D8823" s="27"/>
      <c r="E8823" s="27"/>
      <c r="F8823" s="27"/>
      <c r="G8823" s="1"/>
      <c r="H8823" s="1"/>
      <c r="I8823" s="1"/>
    </row>
    <row r="8824" spans="2:9">
      <c r="B8824" s="1"/>
      <c r="C8824" s="29"/>
      <c r="D8824" s="27"/>
      <c r="E8824" s="27"/>
      <c r="F8824" s="27"/>
      <c r="G8824" s="1"/>
      <c r="H8824" s="1"/>
      <c r="I8824" s="1"/>
    </row>
    <row r="8825" spans="2:9">
      <c r="B8825" s="1"/>
      <c r="C8825" s="29"/>
      <c r="D8825" s="27"/>
      <c r="E8825" s="27"/>
      <c r="F8825" s="27"/>
      <c r="G8825" s="1"/>
      <c r="H8825" s="1"/>
      <c r="I8825" s="1"/>
    </row>
    <row r="8826" spans="2:9">
      <c r="B8826" s="1"/>
      <c r="C8826" s="29"/>
      <c r="D8826" s="27"/>
      <c r="E8826" s="27"/>
      <c r="F8826" s="27"/>
      <c r="G8826" s="1"/>
      <c r="H8826" s="1"/>
      <c r="I8826" s="1"/>
    </row>
    <row r="8827" spans="2:9">
      <c r="B8827" s="1"/>
      <c r="C8827" s="29"/>
      <c r="D8827" s="27"/>
      <c r="E8827" s="27"/>
      <c r="F8827" s="27"/>
      <c r="G8827" s="1"/>
      <c r="H8827" s="1"/>
      <c r="I8827" s="1"/>
    </row>
    <row r="8828" spans="2:9">
      <c r="B8828" s="1"/>
      <c r="C8828" s="29"/>
      <c r="D8828" s="27"/>
      <c r="E8828" s="27"/>
      <c r="F8828" s="27"/>
      <c r="G8828" s="1"/>
      <c r="H8828" s="1"/>
      <c r="I8828" s="1"/>
    </row>
    <row r="8829" spans="2:9">
      <c r="B8829" s="1"/>
      <c r="C8829" s="29"/>
      <c r="D8829" s="27"/>
      <c r="E8829" s="27"/>
      <c r="F8829" s="27"/>
      <c r="G8829" s="1"/>
      <c r="H8829" s="1"/>
      <c r="I8829" s="1"/>
    </row>
    <row r="8830" spans="2:9">
      <c r="B8830" s="1"/>
      <c r="C8830" s="29"/>
      <c r="D8830" s="27"/>
      <c r="E8830" s="27"/>
      <c r="F8830" s="27"/>
      <c r="G8830" s="1"/>
      <c r="H8830" s="1"/>
      <c r="I8830" s="1"/>
    </row>
    <row r="8831" spans="2:9">
      <c r="B8831" s="1"/>
      <c r="C8831" s="29"/>
      <c r="D8831" s="27"/>
      <c r="E8831" s="27"/>
      <c r="F8831" s="27"/>
      <c r="G8831" s="1"/>
      <c r="H8831" s="1"/>
      <c r="I8831" s="1"/>
    </row>
    <row r="8832" spans="2:9">
      <c r="B8832" s="1"/>
      <c r="C8832" s="29"/>
      <c r="D8832" s="27"/>
      <c r="E8832" s="27"/>
      <c r="F8832" s="27"/>
      <c r="G8832" s="1"/>
      <c r="H8832" s="1"/>
      <c r="I8832" s="1"/>
    </row>
    <row r="8833" spans="2:9">
      <c r="B8833" s="1"/>
      <c r="C8833" s="29"/>
      <c r="D8833" s="27"/>
      <c r="E8833" s="27"/>
      <c r="F8833" s="27"/>
      <c r="G8833" s="1"/>
      <c r="H8833" s="1"/>
      <c r="I8833" s="1"/>
    </row>
    <row r="8834" spans="2:9">
      <c r="B8834" s="1"/>
      <c r="C8834" s="29"/>
      <c r="D8834" s="27"/>
      <c r="E8834" s="27"/>
      <c r="F8834" s="27"/>
      <c r="G8834" s="1"/>
      <c r="H8834" s="1"/>
      <c r="I8834" s="1"/>
    </row>
    <row r="8835" spans="2:9">
      <c r="B8835" s="1"/>
      <c r="C8835" s="29"/>
      <c r="D8835" s="27"/>
      <c r="E8835" s="27"/>
      <c r="F8835" s="27"/>
      <c r="G8835" s="1"/>
      <c r="H8835" s="1"/>
      <c r="I8835" s="1"/>
    </row>
    <row r="8836" spans="2:9">
      <c r="B8836" s="1"/>
      <c r="C8836" s="29"/>
      <c r="D8836" s="27"/>
      <c r="E8836" s="27"/>
      <c r="F8836" s="27"/>
      <c r="G8836" s="1"/>
      <c r="H8836" s="1"/>
      <c r="I8836" s="1"/>
    </row>
    <row r="8837" spans="2:9">
      <c r="B8837" s="1"/>
      <c r="C8837" s="29"/>
      <c r="D8837" s="27"/>
      <c r="E8837" s="27"/>
      <c r="F8837" s="27"/>
      <c r="G8837" s="1"/>
      <c r="H8837" s="1"/>
      <c r="I8837" s="1"/>
    </row>
    <row r="8838" spans="2:9">
      <c r="B8838" s="1"/>
      <c r="C8838" s="29"/>
      <c r="D8838" s="27"/>
      <c r="E8838" s="27"/>
      <c r="F8838" s="27"/>
      <c r="G8838" s="1"/>
      <c r="H8838" s="1"/>
      <c r="I8838" s="1"/>
    </row>
    <row r="8839" spans="2:9">
      <c r="B8839" s="1"/>
      <c r="C8839" s="29"/>
      <c r="D8839" s="27"/>
      <c r="E8839" s="27"/>
      <c r="F8839" s="27"/>
      <c r="G8839" s="1"/>
      <c r="H8839" s="1"/>
      <c r="I8839" s="1"/>
    </row>
    <row r="8840" spans="2:9">
      <c r="B8840" s="1"/>
      <c r="C8840" s="29"/>
      <c r="D8840" s="27"/>
      <c r="E8840" s="27"/>
      <c r="F8840" s="27"/>
      <c r="G8840" s="1"/>
      <c r="H8840" s="1"/>
      <c r="I8840" s="1"/>
    </row>
    <row r="8841" spans="2:9">
      <c r="B8841" s="1"/>
      <c r="C8841" s="29"/>
      <c r="D8841" s="27"/>
      <c r="E8841" s="27"/>
      <c r="F8841" s="27"/>
      <c r="G8841" s="1"/>
      <c r="H8841" s="1"/>
      <c r="I8841" s="1"/>
    </row>
    <row r="8842" spans="2:9">
      <c r="B8842" s="1"/>
      <c r="C8842" s="29"/>
      <c r="D8842" s="27"/>
      <c r="E8842" s="27"/>
      <c r="F8842" s="27"/>
      <c r="G8842" s="1"/>
      <c r="H8842" s="1"/>
      <c r="I8842" s="1"/>
    </row>
    <row r="8843" spans="2:9">
      <c r="B8843" s="1"/>
      <c r="C8843" s="29"/>
      <c r="D8843" s="27"/>
      <c r="E8843" s="27"/>
      <c r="F8843" s="27"/>
      <c r="G8843" s="1"/>
      <c r="H8843" s="1"/>
      <c r="I8843" s="1"/>
    </row>
    <row r="8844" spans="2:9">
      <c r="B8844" s="1"/>
      <c r="C8844" s="29"/>
      <c r="D8844" s="27"/>
      <c r="E8844" s="27"/>
      <c r="F8844" s="27"/>
      <c r="G8844" s="1"/>
      <c r="H8844" s="1"/>
      <c r="I8844" s="1"/>
    </row>
    <row r="8845" spans="2:9">
      <c r="B8845" s="1"/>
      <c r="C8845" s="29"/>
      <c r="D8845" s="27"/>
      <c r="E8845" s="27"/>
      <c r="F8845" s="27"/>
      <c r="G8845" s="1"/>
      <c r="H8845" s="1"/>
      <c r="I8845" s="1"/>
    </row>
    <row r="8846" spans="2:9">
      <c r="B8846" s="1"/>
      <c r="C8846" s="29"/>
      <c r="D8846" s="27"/>
      <c r="E8846" s="27"/>
      <c r="F8846" s="27"/>
      <c r="G8846" s="1"/>
      <c r="H8846" s="1"/>
      <c r="I8846" s="1"/>
    </row>
    <row r="8847" spans="2:9">
      <c r="B8847" s="1"/>
      <c r="C8847" s="29"/>
      <c r="D8847" s="27"/>
      <c r="E8847" s="27"/>
      <c r="F8847" s="27"/>
      <c r="G8847" s="1"/>
      <c r="H8847" s="1"/>
      <c r="I8847" s="1"/>
    </row>
    <row r="8848" spans="2:9">
      <c r="B8848" s="1"/>
      <c r="C8848" s="29"/>
      <c r="D8848" s="27"/>
      <c r="E8848" s="27"/>
      <c r="F8848" s="27"/>
      <c r="G8848" s="1"/>
      <c r="H8848" s="1"/>
      <c r="I8848" s="1"/>
    </row>
    <row r="8849" spans="2:9">
      <c r="B8849" s="1"/>
      <c r="C8849" s="29"/>
      <c r="D8849" s="27"/>
      <c r="E8849" s="27"/>
      <c r="F8849" s="27"/>
      <c r="G8849" s="1"/>
      <c r="H8849" s="1"/>
      <c r="I8849" s="1"/>
    </row>
    <row r="8850" spans="2:9">
      <c r="B8850" s="1"/>
      <c r="C8850" s="29"/>
      <c r="D8850" s="27"/>
      <c r="E8850" s="27"/>
      <c r="F8850" s="27"/>
      <c r="G8850" s="1"/>
      <c r="H8850" s="1"/>
      <c r="I8850" s="1"/>
    </row>
    <row r="8851" spans="2:9">
      <c r="B8851" s="1"/>
      <c r="C8851" s="29"/>
      <c r="D8851" s="27"/>
      <c r="E8851" s="27"/>
      <c r="F8851" s="27"/>
      <c r="G8851" s="1"/>
      <c r="H8851" s="1"/>
      <c r="I8851" s="1"/>
    </row>
    <row r="8852" spans="2:9">
      <c r="B8852" s="1"/>
      <c r="C8852" s="29"/>
      <c r="D8852" s="27"/>
      <c r="E8852" s="27"/>
      <c r="F8852" s="27"/>
      <c r="G8852" s="1"/>
      <c r="H8852" s="1"/>
      <c r="I8852" s="1"/>
    </row>
    <row r="8853" spans="2:9">
      <c r="B8853" s="1"/>
      <c r="C8853" s="29"/>
      <c r="D8853" s="27"/>
      <c r="E8853" s="27"/>
      <c r="F8853" s="27"/>
      <c r="G8853" s="1"/>
      <c r="H8853" s="1"/>
      <c r="I8853" s="1"/>
    </row>
    <row r="8854" spans="2:9">
      <c r="B8854" s="1"/>
      <c r="C8854" s="29"/>
      <c r="D8854" s="27"/>
      <c r="E8854" s="27"/>
      <c r="F8854" s="27"/>
      <c r="G8854" s="1"/>
      <c r="H8854" s="1"/>
      <c r="I8854" s="1"/>
    </row>
    <row r="8855" spans="2:9">
      <c r="B8855" s="1"/>
      <c r="C8855" s="29"/>
      <c r="D8855" s="27"/>
      <c r="E8855" s="27"/>
      <c r="F8855" s="27"/>
      <c r="G8855" s="1"/>
      <c r="H8855" s="1"/>
      <c r="I8855" s="1"/>
    </row>
    <row r="8856" spans="2:9">
      <c r="B8856" s="1"/>
      <c r="C8856" s="29"/>
      <c r="D8856" s="27"/>
      <c r="E8856" s="27"/>
      <c r="F8856" s="27"/>
      <c r="G8856" s="1"/>
      <c r="H8856" s="1"/>
      <c r="I8856" s="1"/>
    </row>
    <row r="8857" spans="2:9">
      <c r="B8857" s="1"/>
      <c r="C8857" s="29"/>
      <c r="D8857" s="27"/>
      <c r="E8857" s="27"/>
      <c r="F8857" s="27"/>
      <c r="G8857" s="1"/>
      <c r="H8857" s="1"/>
      <c r="I8857" s="1"/>
    </row>
    <row r="8858" spans="2:9">
      <c r="B8858" s="1"/>
      <c r="C8858" s="29"/>
      <c r="D8858" s="27"/>
      <c r="E8858" s="27"/>
      <c r="F8858" s="27"/>
      <c r="G8858" s="1"/>
      <c r="H8858" s="1"/>
      <c r="I8858" s="1"/>
    </row>
    <row r="8859" spans="2:9">
      <c r="B8859" s="1"/>
      <c r="C8859" s="29"/>
      <c r="D8859" s="27"/>
      <c r="E8859" s="27"/>
      <c r="F8859" s="27"/>
      <c r="G8859" s="1"/>
      <c r="H8859" s="1"/>
      <c r="I8859" s="1"/>
    </row>
    <row r="8860" spans="2:9">
      <c r="B8860" s="1"/>
      <c r="C8860" s="29"/>
      <c r="D8860" s="27"/>
      <c r="E8860" s="27"/>
      <c r="F8860" s="27"/>
      <c r="G8860" s="1"/>
      <c r="H8860" s="1"/>
      <c r="I8860" s="1"/>
    </row>
    <row r="8861" spans="2:9">
      <c r="B8861" s="1"/>
      <c r="C8861" s="29"/>
      <c r="D8861" s="27"/>
      <c r="E8861" s="27"/>
      <c r="F8861" s="27"/>
      <c r="G8861" s="1"/>
      <c r="H8861" s="1"/>
      <c r="I8861" s="1"/>
    </row>
    <row r="8862" spans="2:9">
      <c r="B8862" s="1"/>
      <c r="C8862" s="29"/>
      <c r="D8862" s="27"/>
      <c r="E8862" s="27"/>
      <c r="F8862" s="27"/>
      <c r="G8862" s="1"/>
      <c r="H8862" s="1"/>
      <c r="I8862" s="1"/>
    </row>
    <row r="8863" spans="2:9">
      <c r="B8863" s="1"/>
      <c r="C8863" s="29"/>
      <c r="D8863" s="27"/>
      <c r="E8863" s="27"/>
      <c r="F8863" s="27"/>
      <c r="G8863" s="1"/>
      <c r="H8863" s="1"/>
      <c r="I8863" s="1"/>
    </row>
    <row r="8864" spans="2:9">
      <c r="B8864" s="1"/>
      <c r="C8864" s="29"/>
      <c r="D8864" s="27"/>
      <c r="E8864" s="27"/>
      <c r="F8864" s="27"/>
      <c r="G8864" s="1"/>
      <c r="H8864" s="1"/>
      <c r="I8864" s="1"/>
    </row>
    <row r="8865" spans="2:9">
      <c r="B8865" s="1"/>
      <c r="C8865" s="29"/>
      <c r="D8865" s="27"/>
      <c r="E8865" s="27"/>
      <c r="F8865" s="27"/>
      <c r="G8865" s="1"/>
      <c r="H8865" s="1"/>
      <c r="I8865" s="1"/>
    </row>
    <row r="8866" spans="2:9">
      <c r="B8866" s="1"/>
      <c r="C8866" s="29"/>
      <c r="D8866" s="27"/>
      <c r="E8866" s="27"/>
      <c r="F8866" s="27"/>
      <c r="G8866" s="1"/>
      <c r="H8866" s="1"/>
      <c r="I8866" s="1"/>
    </row>
    <row r="8867" spans="2:9">
      <c r="B8867" s="1"/>
      <c r="C8867" s="29"/>
      <c r="D8867" s="27"/>
      <c r="E8867" s="27"/>
      <c r="F8867" s="27"/>
      <c r="G8867" s="1"/>
      <c r="H8867" s="1"/>
      <c r="I8867" s="1"/>
    </row>
    <row r="8868" spans="2:9">
      <c r="B8868" s="1"/>
      <c r="C8868" s="29"/>
      <c r="D8868" s="27"/>
      <c r="E8868" s="27"/>
      <c r="F8868" s="27"/>
      <c r="G8868" s="1"/>
      <c r="H8868" s="1"/>
      <c r="I8868" s="1"/>
    </row>
    <row r="8869" spans="2:9">
      <c r="B8869" s="1"/>
      <c r="C8869" s="29"/>
      <c r="D8869" s="27"/>
      <c r="E8869" s="27"/>
      <c r="F8869" s="27"/>
      <c r="G8869" s="1"/>
      <c r="H8869" s="1"/>
      <c r="I8869" s="1"/>
    </row>
    <row r="8870" spans="2:9">
      <c r="B8870" s="1"/>
      <c r="C8870" s="29"/>
      <c r="D8870" s="27"/>
      <c r="E8870" s="27"/>
      <c r="F8870" s="27"/>
      <c r="G8870" s="1"/>
      <c r="H8870" s="1"/>
      <c r="I8870" s="1"/>
    </row>
    <row r="8871" spans="2:9">
      <c r="B8871" s="1"/>
      <c r="C8871" s="29"/>
      <c r="D8871" s="27"/>
      <c r="E8871" s="27"/>
      <c r="F8871" s="27"/>
      <c r="G8871" s="1"/>
      <c r="H8871" s="1"/>
      <c r="I8871" s="1"/>
    </row>
    <row r="8872" spans="2:9">
      <c r="B8872" s="1"/>
      <c r="C8872" s="29"/>
      <c r="D8872" s="27"/>
      <c r="E8872" s="27"/>
      <c r="F8872" s="27"/>
      <c r="G8872" s="1"/>
      <c r="H8872" s="1"/>
      <c r="I8872" s="1"/>
    </row>
    <row r="8873" spans="2:9">
      <c r="B8873" s="1"/>
      <c r="C8873" s="29"/>
      <c r="D8873" s="27"/>
      <c r="E8873" s="27"/>
      <c r="F8873" s="27"/>
      <c r="G8873" s="1"/>
      <c r="H8873" s="1"/>
      <c r="I8873" s="1"/>
    </row>
    <row r="8874" spans="2:9">
      <c r="B8874" s="1"/>
      <c r="C8874" s="29"/>
      <c r="D8874" s="27"/>
      <c r="E8874" s="27"/>
      <c r="F8874" s="27"/>
      <c r="G8874" s="1"/>
      <c r="H8874" s="1"/>
      <c r="I8874" s="1"/>
    </row>
    <row r="8875" spans="2:9">
      <c r="B8875" s="1"/>
      <c r="C8875" s="29"/>
      <c r="D8875" s="27"/>
      <c r="E8875" s="27"/>
      <c r="F8875" s="27"/>
      <c r="G8875" s="1"/>
      <c r="H8875" s="1"/>
      <c r="I8875" s="1"/>
    </row>
    <row r="8876" spans="2:9">
      <c r="B8876" s="1"/>
      <c r="C8876" s="29"/>
      <c r="D8876" s="27"/>
      <c r="E8876" s="27"/>
      <c r="F8876" s="27"/>
      <c r="G8876" s="1"/>
      <c r="H8876" s="1"/>
      <c r="I8876" s="1"/>
    </row>
    <row r="8877" spans="2:9">
      <c r="B8877" s="1"/>
      <c r="C8877" s="29"/>
      <c r="D8877" s="27"/>
      <c r="E8877" s="27"/>
      <c r="F8877" s="27"/>
      <c r="G8877" s="1"/>
      <c r="H8877" s="1"/>
      <c r="I8877" s="1"/>
    </row>
    <row r="8878" spans="2:9">
      <c r="B8878" s="1"/>
      <c r="C8878" s="29"/>
      <c r="D8878" s="27"/>
      <c r="E8878" s="27"/>
      <c r="F8878" s="27"/>
      <c r="G8878" s="1"/>
      <c r="H8878" s="1"/>
      <c r="I8878" s="1"/>
    </row>
    <row r="8879" spans="2:9">
      <c r="B8879" s="1"/>
      <c r="C8879" s="29"/>
      <c r="D8879" s="27"/>
      <c r="E8879" s="27"/>
      <c r="F8879" s="27"/>
      <c r="G8879" s="1"/>
      <c r="H8879" s="1"/>
      <c r="I8879" s="1"/>
    </row>
    <row r="8880" spans="2:9">
      <c r="B8880" s="1"/>
      <c r="C8880" s="29"/>
      <c r="D8880" s="27"/>
      <c r="E8880" s="27"/>
      <c r="F8880" s="27"/>
      <c r="G8880" s="1"/>
      <c r="H8880" s="1"/>
      <c r="I8880" s="1"/>
    </row>
    <row r="8881" spans="2:9">
      <c r="B8881" s="1"/>
      <c r="C8881" s="29"/>
      <c r="D8881" s="27"/>
      <c r="E8881" s="27"/>
      <c r="F8881" s="27"/>
      <c r="G8881" s="1"/>
      <c r="H8881" s="1"/>
      <c r="I8881" s="1"/>
    </row>
    <row r="8882" spans="2:9">
      <c r="B8882" s="1"/>
      <c r="C8882" s="29"/>
      <c r="D8882" s="27"/>
      <c r="E8882" s="27"/>
      <c r="F8882" s="27"/>
      <c r="G8882" s="1"/>
      <c r="H8882" s="1"/>
      <c r="I8882" s="1"/>
    </row>
    <row r="8883" spans="2:9">
      <c r="B8883" s="1"/>
      <c r="C8883" s="29"/>
      <c r="D8883" s="27"/>
      <c r="E8883" s="27"/>
      <c r="F8883" s="27"/>
      <c r="G8883" s="1"/>
      <c r="H8883" s="1"/>
      <c r="I8883" s="1"/>
    </row>
    <row r="8884" spans="2:9">
      <c r="B8884" s="1"/>
      <c r="C8884" s="29"/>
      <c r="D8884" s="27"/>
      <c r="E8884" s="27"/>
      <c r="F8884" s="27"/>
      <c r="G8884" s="1"/>
      <c r="H8884" s="1"/>
      <c r="I8884" s="1"/>
    </row>
    <row r="8885" spans="2:9">
      <c r="B8885" s="1"/>
      <c r="C8885" s="29"/>
      <c r="D8885" s="27"/>
      <c r="E8885" s="27"/>
      <c r="F8885" s="27"/>
      <c r="G8885" s="1"/>
      <c r="H8885" s="1"/>
      <c r="I8885" s="1"/>
    </row>
    <row r="8886" spans="2:9">
      <c r="B8886" s="1"/>
      <c r="C8886" s="29"/>
      <c r="D8886" s="27"/>
      <c r="E8886" s="27"/>
      <c r="F8886" s="27"/>
      <c r="G8886" s="1"/>
      <c r="H8886" s="1"/>
      <c r="I8886" s="1"/>
    </row>
    <row r="8887" spans="2:9">
      <c r="B8887" s="1"/>
      <c r="C8887" s="29"/>
      <c r="D8887" s="27"/>
      <c r="E8887" s="27"/>
      <c r="F8887" s="27"/>
      <c r="G8887" s="1"/>
      <c r="H8887" s="1"/>
      <c r="I8887" s="1"/>
    </row>
    <row r="8888" spans="2:9">
      <c r="B8888" s="1"/>
      <c r="C8888" s="29"/>
      <c r="D8888" s="27"/>
      <c r="E8888" s="27"/>
      <c r="F8888" s="27"/>
      <c r="G8888" s="1"/>
      <c r="H8888" s="1"/>
      <c r="I8888" s="1"/>
    </row>
    <row r="8889" spans="2:9">
      <c r="B8889" s="1"/>
      <c r="C8889" s="29"/>
      <c r="D8889" s="27"/>
      <c r="E8889" s="27"/>
      <c r="F8889" s="27"/>
      <c r="G8889" s="1"/>
      <c r="H8889" s="1"/>
      <c r="I8889" s="1"/>
    </row>
    <row r="8890" spans="2:9">
      <c r="B8890" s="1"/>
      <c r="C8890" s="29"/>
      <c r="D8890" s="27"/>
      <c r="E8890" s="27"/>
      <c r="F8890" s="27"/>
      <c r="G8890" s="1"/>
      <c r="H8890" s="1"/>
      <c r="I8890" s="1"/>
    </row>
    <row r="8891" spans="2:9">
      <c r="B8891" s="1"/>
      <c r="C8891" s="29"/>
      <c r="D8891" s="27"/>
      <c r="E8891" s="27"/>
      <c r="F8891" s="27"/>
      <c r="G8891" s="1"/>
      <c r="H8891" s="1"/>
      <c r="I8891" s="1"/>
    </row>
    <row r="8892" spans="2:9">
      <c r="B8892" s="1"/>
      <c r="C8892" s="29"/>
      <c r="D8892" s="27"/>
      <c r="E8892" s="27"/>
      <c r="F8892" s="27"/>
      <c r="G8892" s="1"/>
      <c r="H8892" s="1"/>
      <c r="I8892" s="1"/>
    </row>
    <row r="8893" spans="2:9">
      <c r="B8893" s="1"/>
      <c r="C8893" s="29"/>
      <c r="D8893" s="27"/>
      <c r="E8893" s="27"/>
      <c r="F8893" s="27"/>
      <c r="G8893" s="1"/>
      <c r="H8893" s="1"/>
      <c r="I8893" s="1"/>
    </row>
    <row r="8894" spans="2:9">
      <c r="B8894" s="1"/>
      <c r="C8894" s="29"/>
      <c r="D8894" s="27"/>
      <c r="E8894" s="27"/>
      <c r="F8894" s="27"/>
      <c r="G8894" s="1"/>
      <c r="H8894" s="1"/>
      <c r="I8894" s="1"/>
    </row>
    <row r="8895" spans="2:9">
      <c r="B8895" s="1"/>
      <c r="C8895" s="29"/>
      <c r="D8895" s="27"/>
      <c r="E8895" s="27"/>
      <c r="F8895" s="27"/>
      <c r="G8895" s="1"/>
      <c r="H8895" s="1"/>
      <c r="I8895" s="1"/>
    </row>
    <row r="8896" spans="2:9">
      <c r="B8896" s="1"/>
      <c r="C8896" s="29"/>
      <c r="D8896" s="27"/>
      <c r="E8896" s="27"/>
      <c r="F8896" s="27"/>
      <c r="G8896" s="1"/>
      <c r="H8896" s="1"/>
      <c r="I8896" s="1"/>
    </row>
    <row r="8897" spans="2:9">
      <c r="B8897" s="1"/>
      <c r="C8897" s="29"/>
      <c r="D8897" s="27"/>
      <c r="E8897" s="27"/>
      <c r="F8897" s="27"/>
      <c r="G8897" s="1"/>
      <c r="H8897" s="1"/>
      <c r="I8897" s="1"/>
    </row>
    <row r="8898" spans="2:9">
      <c r="B8898" s="1"/>
      <c r="C8898" s="29"/>
      <c r="D8898" s="27"/>
      <c r="E8898" s="27"/>
      <c r="F8898" s="27"/>
      <c r="G8898" s="1"/>
      <c r="H8898" s="1"/>
      <c r="I8898" s="1"/>
    </row>
    <row r="8899" spans="2:9">
      <c r="B8899" s="1"/>
      <c r="C8899" s="29"/>
      <c r="D8899" s="27"/>
      <c r="E8899" s="27"/>
      <c r="F8899" s="27"/>
      <c r="G8899" s="1"/>
      <c r="H8899" s="1"/>
      <c r="I8899" s="1"/>
    </row>
    <row r="8900" spans="2:9">
      <c r="B8900" s="1"/>
      <c r="C8900" s="29"/>
      <c r="D8900" s="27"/>
      <c r="E8900" s="27"/>
      <c r="F8900" s="27"/>
      <c r="G8900" s="1"/>
      <c r="H8900" s="1"/>
      <c r="I8900" s="1"/>
    </row>
    <row r="8901" spans="2:9">
      <c r="B8901" s="1"/>
      <c r="C8901" s="29"/>
      <c r="D8901" s="27"/>
      <c r="E8901" s="27"/>
      <c r="F8901" s="27"/>
      <c r="G8901" s="1"/>
      <c r="H8901" s="1"/>
      <c r="I8901" s="1"/>
    </row>
    <row r="8902" spans="2:9">
      <c r="B8902" s="1"/>
      <c r="C8902" s="29"/>
      <c r="D8902" s="27"/>
      <c r="E8902" s="27"/>
      <c r="F8902" s="27"/>
      <c r="G8902" s="1"/>
      <c r="H8902" s="1"/>
      <c r="I8902" s="1"/>
    </row>
    <row r="8903" spans="2:9">
      <c r="B8903" s="1"/>
      <c r="C8903" s="29"/>
      <c r="D8903" s="27"/>
      <c r="E8903" s="27"/>
      <c r="F8903" s="27"/>
      <c r="G8903" s="1"/>
      <c r="H8903" s="1"/>
      <c r="I8903" s="1"/>
    </row>
    <row r="8904" spans="2:9">
      <c r="B8904" s="1"/>
      <c r="C8904" s="29"/>
      <c r="D8904" s="27"/>
      <c r="E8904" s="27"/>
      <c r="F8904" s="27"/>
      <c r="G8904" s="1"/>
      <c r="H8904" s="1"/>
      <c r="I8904" s="1"/>
    </row>
    <row r="8905" spans="2:9">
      <c r="B8905" s="1"/>
      <c r="C8905" s="29"/>
      <c r="D8905" s="27"/>
      <c r="E8905" s="27"/>
      <c r="F8905" s="27"/>
      <c r="G8905" s="1"/>
      <c r="H8905" s="1"/>
      <c r="I8905" s="1"/>
    </row>
    <row r="8906" spans="2:9">
      <c r="B8906" s="1"/>
      <c r="C8906" s="29"/>
      <c r="D8906" s="27"/>
      <c r="E8906" s="27"/>
      <c r="F8906" s="27"/>
      <c r="G8906" s="1"/>
      <c r="H8906" s="1"/>
      <c r="I8906" s="1"/>
    </row>
    <row r="8907" spans="2:9">
      <c r="B8907" s="1"/>
      <c r="C8907" s="29"/>
      <c r="D8907" s="27"/>
      <c r="E8907" s="27"/>
      <c r="F8907" s="27"/>
      <c r="G8907" s="1"/>
      <c r="H8907" s="1"/>
      <c r="I8907" s="1"/>
    </row>
    <row r="8908" spans="2:9">
      <c r="B8908" s="1"/>
      <c r="C8908" s="29"/>
      <c r="D8908" s="27"/>
      <c r="E8908" s="27"/>
      <c r="F8908" s="27"/>
      <c r="G8908" s="1"/>
      <c r="H8908" s="1"/>
      <c r="I8908" s="1"/>
    </row>
    <row r="8909" spans="2:9">
      <c r="B8909" s="1"/>
      <c r="C8909" s="29"/>
      <c r="D8909" s="27"/>
      <c r="E8909" s="27"/>
      <c r="F8909" s="27"/>
      <c r="G8909" s="1"/>
      <c r="H8909" s="1"/>
      <c r="I8909" s="1"/>
    </row>
    <row r="8910" spans="2:9">
      <c r="B8910" s="1"/>
      <c r="C8910" s="29"/>
      <c r="D8910" s="27"/>
      <c r="E8910" s="27"/>
      <c r="F8910" s="27"/>
      <c r="G8910" s="1"/>
      <c r="H8910" s="1"/>
      <c r="I8910" s="1"/>
    </row>
    <row r="8911" spans="2:9">
      <c r="B8911" s="1"/>
      <c r="C8911" s="29"/>
      <c r="D8911" s="27"/>
      <c r="E8911" s="27"/>
      <c r="F8911" s="27"/>
      <c r="G8911" s="1"/>
      <c r="H8911" s="1"/>
      <c r="I8911" s="1"/>
    </row>
    <row r="8912" spans="2:9">
      <c r="B8912" s="1"/>
      <c r="C8912" s="29"/>
      <c r="D8912" s="27"/>
      <c r="E8912" s="27"/>
      <c r="F8912" s="27"/>
      <c r="G8912" s="1"/>
      <c r="H8912" s="1"/>
      <c r="I8912" s="1"/>
    </row>
    <row r="8913" spans="2:9">
      <c r="B8913" s="1"/>
      <c r="C8913" s="29"/>
      <c r="D8913" s="27"/>
      <c r="E8913" s="27"/>
      <c r="F8913" s="27"/>
      <c r="G8913" s="1"/>
      <c r="H8913" s="1"/>
      <c r="I8913" s="1"/>
    </row>
    <row r="8914" spans="2:9">
      <c r="B8914" s="1"/>
      <c r="C8914" s="29"/>
      <c r="D8914" s="27"/>
      <c r="E8914" s="27"/>
      <c r="F8914" s="27"/>
      <c r="G8914" s="1"/>
      <c r="H8914" s="1"/>
      <c r="I8914" s="1"/>
    </row>
    <row r="8915" spans="2:9">
      <c r="B8915" s="1"/>
      <c r="C8915" s="29"/>
      <c r="D8915" s="27"/>
      <c r="E8915" s="27"/>
      <c r="F8915" s="27"/>
      <c r="G8915" s="1"/>
      <c r="H8915" s="1"/>
      <c r="I8915" s="1"/>
    </row>
    <row r="8916" spans="2:9">
      <c r="B8916" s="1"/>
      <c r="C8916" s="29"/>
      <c r="D8916" s="27"/>
      <c r="E8916" s="27"/>
      <c r="F8916" s="27"/>
      <c r="G8916" s="1"/>
      <c r="H8916" s="1"/>
      <c r="I8916" s="1"/>
    </row>
    <row r="8917" spans="2:9">
      <c r="B8917" s="1"/>
      <c r="C8917" s="29"/>
      <c r="D8917" s="27"/>
      <c r="E8917" s="27"/>
      <c r="F8917" s="27"/>
      <c r="G8917" s="1"/>
      <c r="H8917" s="1"/>
      <c r="I8917" s="1"/>
    </row>
    <row r="8918" spans="2:9">
      <c r="B8918" s="1"/>
      <c r="C8918" s="29"/>
      <c r="D8918" s="27"/>
      <c r="E8918" s="27"/>
      <c r="F8918" s="27"/>
      <c r="G8918" s="1"/>
      <c r="H8918" s="1"/>
      <c r="I8918" s="1"/>
    </row>
    <row r="8919" spans="2:9">
      <c r="B8919" s="1"/>
      <c r="C8919" s="29"/>
      <c r="D8919" s="27"/>
      <c r="E8919" s="27"/>
      <c r="F8919" s="27"/>
      <c r="G8919" s="1"/>
      <c r="H8919" s="1"/>
      <c r="I8919" s="1"/>
    </row>
    <row r="8920" spans="2:9">
      <c r="B8920" s="1"/>
      <c r="C8920" s="29"/>
      <c r="D8920" s="27"/>
      <c r="E8920" s="27"/>
      <c r="F8920" s="27"/>
      <c r="G8920" s="1"/>
      <c r="H8920" s="1"/>
      <c r="I8920" s="1"/>
    </row>
    <row r="8921" spans="2:9">
      <c r="B8921" s="1"/>
      <c r="C8921" s="29"/>
      <c r="D8921" s="27"/>
      <c r="E8921" s="27"/>
      <c r="F8921" s="27"/>
      <c r="G8921" s="1"/>
      <c r="H8921" s="1"/>
      <c r="I8921" s="1"/>
    </row>
    <row r="8922" spans="2:9">
      <c r="B8922" s="1"/>
      <c r="C8922" s="29"/>
      <c r="D8922" s="27"/>
      <c r="E8922" s="27"/>
      <c r="F8922" s="27"/>
      <c r="G8922" s="1"/>
      <c r="H8922" s="1"/>
      <c r="I8922" s="1"/>
    </row>
    <row r="8923" spans="2:9">
      <c r="B8923" s="1"/>
      <c r="C8923" s="29"/>
      <c r="D8923" s="27"/>
      <c r="E8923" s="27"/>
      <c r="F8923" s="27"/>
      <c r="G8923" s="1"/>
      <c r="H8923" s="1"/>
      <c r="I8923" s="1"/>
    </row>
    <row r="8924" spans="2:9">
      <c r="B8924" s="1"/>
      <c r="C8924" s="29"/>
      <c r="D8924" s="27"/>
      <c r="E8924" s="27"/>
      <c r="F8924" s="27"/>
      <c r="G8924" s="1"/>
      <c r="H8924" s="1"/>
      <c r="I8924" s="1"/>
    </row>
    <row r="8925" spans="2:9">
      <c r="B8925" s="1"/>
      <c r="C8925" s="29"/>
      <c r="D8925" s="27"/>
      <c r="E8925" s="27"/>
      <c r="F8925" s="27"/>
      <c r="G8925" s="1"/>
      <c r="H8925" s="1"/>
      <c r="I8925" s="1"/>
    </row>
    <row r="8926" spans="2:9">
      <c r="B8926" s="1"/>
      <c r="C8926" s="29"/>
      <c r="D8926" s="27"/>
      <c r="E8926" s="27"/>
      <c r="F8926" s="27"/>
      <c r="G8926" s="1"/>
      <c r="H8926" s="1"/>
      <c r="I8926" s="1"/>
    </row>
    <row r="8927" spans="2:9">
      <c r="B8927" s="1"/>
      <c r="C8927" s="29"/>
      <c r="D8927" s="27"/>
      <c r="E8927" s="27"/>
      <c r="F8927" s="27"/>
      <c r="G8927" s="1"/>
      <c r="H8927" s="1"/>
      <c r="I8927" s="1"/>
    </row>
    <row r="8928" spans="2:9">
      <c r="B8928" s="1"/>
      <c r="C8928" s="29"/>
      <c r="D8928" s="27"/>
      <c r="E8928" s="27"/>
      <c r="F8928" s="27"/>
      <c r="G8928" s="1"/>
      <c r="H8928" s="1"/>
      <c r="I8928" s="1"/>
    </row>
    <row r="8929" spans="2:9">
      <c r="B8929" s="1"/>
      <c r="C8929" s="29"/>
      <c r="D8929" s="27"/>
      <c r="E8929" s="27"/>
      <c r="F8929" s="27"/>
      <c r="G8929" s="1"/>
      <c r="H8929" s="1"/>
      <c r="I8929" s="1"/>
    </row>
    <row r="8930" spans="2:9">
      <c r="B8930" s="1"/>
      <c r="C8930" s="29"/>
      <c r="D8930" s="27"/>
      <c r="E8930" s="27"/>
      <c r="F8930" s="27"/>
      <c r="G8930" s="1"/>
      <c r="H8930" s="1"/>
      <c r="I8930" s="1"/>
    </row>
    <row r="8931" spans="2:9">
      <c r="B8931" s="1"/>
      <c r="C8931" s="29"/>
      <c r="D8931" s="27"/>
      <c r="E8931" s="27"/>
      <c r="F8931" s="27"/>
      <c r="G8931" s="1"/>
      <c r="H8931" s="1"/>
      <c r="I8931" s="1"/>
    </row>
    <row r="8932" spans="2:9">
      <c r="B8932" s="1"/>
      <c r="C8932" s="29"/>
      <c r="D8932" s="27"/>
      <c r="E8932" s="27"/>
      <c r="F8932" s="27"/>
      <c r="G8932" s="1"/>
      <c r="H8932" s="1"/>
      <c r="I8932" s="1"/>
    </row>
    <row r="8933" spans="2:9">
      <c r="B8933" s="1"/>
      <c r="C8933" s="29"/>
      <c r="D8933" s="27"/>
      <c r="E8933" s="27"/>
      <c r="F8933" s="27"/>
      <c r="G8933" s="1"/>
      <c r="H8933" s="1"/>
      <c r="I8933" s="1"/>
    </row>
    <row r="8934" spans="2:9">
      <c r="B8934" s="1"/>
      <c r="C8934" s="29"/>
      <c r="D8934" s="27"/>
      <c r="E8934" s="27"/>
      <c r="F8934" s="27"/>
      <c r="G8934" s="1"/>
      <c r="H8934" s="1"/>
      <c r="I8934" s="1"/>
    </row>
    <row r="8935" spans="2:9">
      <c r="B8935" s="1"/>
      <c r="C8935" s="29"/>
      <c r="D8935" s="27"/>
      <c r="E8935" s="27"/>
      <c r="F8935" s="27"/>
      <c r="G8935" s="1"/>
      <c r="H8935" s="1"/>
      <c r="I8935" s="1"/>
    </row>
    <row r="8936" spans="2:9">
      <c r="B8936" s="1"/>
      <c r="C8936" s="29"/>
      <c r="D8936" s="27"/>
      <c r="E8936" s="27"/>
      <c r="F8936" s="27"/>
      <c r="G8936" s="1"/>
      <c r="H8936" s="1"/>
      <c r="I8936" s="1"/>
    </row>
    <row r="8937" spans="2:9">
      <c r="B8937" s="1"/>
      <c r="C8937" s="29"/>
      <c r="D8937" s="27"/>
      <c r="E8937" s="27"/>
      <c r="F8937" s="27"/>
      <c r="G8937" s="1"/>
      <c r="H8937" s="1"/>
      <c r="I8937" s="1"/>
    </row>
    <row r="8938" spans="2:9">
      <c r="B8938" s="1"/>
      <c r="C8938" s="29"/>
      <c r="D8938" s="27"/>
      <c r="E8938" s="27"/>
      <c r="F8938" s="27"/>
      <c r="G8938" s="1"/>
      <c r="H8938" s="1"/>
      <c r="I8938" s="1"/>
    </row>
    <row r="8939" spans="2:9">
      <c r="B8939" s="1"/>
      <c r="C8939" s="29"/>
      <c r="D8939" s="27"/>
      <c r="E8939" s="27"/>
      <c r="F8939" s="27"/>
      <c r="G8939" s="1"/>
      <c r="H8939" s="1"/>
      <c r="I8939" s="1"/>
    </row>
    <row r="8940" spans="2:9">
      <c r="B8940" s="1"/>
      <c r="C8940" s="29"/>
      <c r="D8940" s="27"/>
      <c r="E8940" s="27"/>
      <c r="F8940" s="27"/>
      <c r="G8940" s="1"/>
      <c r="H8940" s="1"/>
      <c r="I8940" s="1"/>
    </row>
    <row r="8941" spans="2:9">
      <c r="B8941" s="1"/>
      <c r="C8941" s="29"/>
      <c r="D8941" s="27"/>
      <c r="E8941" s="27"/>
      <c r="F8941" s="27"/>
      <c r="G8941" s="1"/>
      <c r="H8941" s="1"/>
      <c r="I8941" s="1"/>
    </row>
    <row r="8942" spans="2:9">
      <c r="B8942" s="1"/>
      <c r="C8942" s="29"/>
      <c r="D8942" s="27"/>
      <c r="E8942" s="27"/>
      <c r="F8942" s="27"/>
      <c r="G8942" s="1"/>
      <c r="H8942" s="1"/>
      <c r="I8942" s="1"/>
    </row>
    <row r="8943" spans="2:9">
      <c r="B8943" s="1"/>
      <c r="C8943" s="29"/>
      <c r="D8943" s="27"/>
      <c r="E8943" s="27"/>
      <c r="F8943" s="27"/>
      <c r="G8943" s="1"/>
      <c r="H8943" s="1"/>
      <c r="I8943" s="1"/>
    </row>
    <row r="8944" spans="2:9">
      <c r="B8944" s="1"/>
      <c r="C8944" s="29"/>
      <c r="D8944" s="27"/>
      <c r="E8944" s="27"/>
      <c r="F8944" s="27"/>
      <c r="G8944" s="1"/>
      <c r="H8944" s="1"/>
      <c r="I8944" s="1"/>
    </row>
    <row r="8945" spans="2:9">
      <c r="B8945" s="1"/>
      <c r="C8945" s="29"/>
      <c r="D8945" s="27"/>
      <c r="E8945" s="27"/>
      <c r="F8945" s="27"/>
      <c r="G8945" s="1"/>
      <c r="H8945" s="1"/>
      <c r="I8945" s="1"/>
    </row>
    <row r="8946" spans="2:9">
      <c r="B8946" s="1"/>
      <c r="C8946" s="29"/>
      <c r="D8946" s="27"/>
      <c r="E8946" s="27"/>
      <c r="F8946" s="27"/>
      <c r="G8946" s="1"/>
      <c r="H8946" s="1"/>
      <c r="I8946" s="1"/>
    </row>
    <row r="8947" spans="2:9">
      <c r="B8947" s="1"/>
      <c r="C8947" s="29"/>
      <c r="D8947" s="27"/>
      <c r="E8947" s="27"/>
      <c r="F8947" s="27"/>
      <c r="G8947" s="1"/>
      <c r="H8947" s="1"/>
      <c r="I8947" s="1"/>
    </row>
    <row r="8948" spans="2:9">
      <c r="B8948" s="1"/>
      <c r="C8948" s="29"/>
      <c r="D8948" s="27"/>
      <c r="E8948" s="27"/>
      <c r="F8948" s="27"/>
      <c r="G8948" s="1"/>
      <c r="H8948" s="1"/>
      <c r="I8948" s="1"/>
    </row>
    <row r="8949" spans="2:9">
      <c r="B8949" s="1"/>
      <c r="C8949" s="29"/>
      <c r="D8949" s="27"/>
      <c r="E8949" s="27"/>
      <c r="F8949" s="27"/>
      <c r="G8949" s="1"/>
      <c r="H8949" s="1"/>
      <c r="I8949" s="1"/>
    </row>
    <row r="8950" spans="2:9">
      <c r="B8950" s="1"/>
      <c r="C8950" s="29"/>
      <c r="D8950" s="27"/>
      <c r="E8950" s="27"/>
      <c r="F8950" s="27"/>
      <c r="G8950" s="1"/>
      <c r="H8950" s="1"/>
      <c r="I8950" s="1"/>
    </row>
    <row r="8951" spans="2:9">
      <c r="B8951" s="1"/>
      <c r="C8951" s="29"/>
      <c r="D8951" s="27"/>
      <c r="E8951" s="27"/>
      <c r="F8951" s="27"/>
      <c r="G8951" s="1"/>
      <c r="H8951" s="1"/>
      <c r="I8951" s="1"/>
    </row>
    <row r="8952" spans="2:9">
      <c r="B8952" s="1"/>
      <c r="C8952" s="29"/>
      <c r="D8952" s="27"/>
      <c r="E8952" s="27"/>
      <c r="F8952" s="27"/>
      <c r="G8952" s="1"/>
      <c r="H8952" s="1"/>
      <c r="I8952" s="1"/>
    </row>
    <row r="8953" spans="2:9">
      <c r="B8953" s="1"/>
      <c r="C8953" s="29"/>
      <c r="D8953" s="27"/>
      <c r="E8953" s="27"/>
      <c r="F8953" s="27"/>
      <c r="G8953" s="1"/>
      <c r="H8953" s="1"/>
      <c r="I8953" s="1"/>
    </row>
    <row r="8954" spans="2:9">
      <c r="B8954" s="1"/>
      <c r="C8954" s="29"/>
      <c r="D8954" s="27"/>
      <c r="E8954" s="27"/>
      <c r="F8954" s="27"/>
      <c r="G8954" s="1"/>
      <c r="H8954" s="1"/>
      <c r="I8954" s="1"/>
    </row>
    <row r="8955" spans="2:9">
      <c r="B8955" s="1"/>
      <c r="C8955" s="29"/>
      <c r="D8955" s="27"/>
      <c r="E8955" s="27"/>
      <c r="F8955" s="27"/>
      <c r="G8955" s="1"/>
      <c r="H8955" s="1"/>
      <c r="I8955" s="1"/>
    </row>
    <row r="8956" spans="2:9">
      <c r="B8956" s="1"/>
      <c r="C8956" s="29"/>
      <c r="D8956" s="27"/>
      <c r="E8956" s="27"/>
      <c r="F8956" s="27"/>
      <c r="G8956" s="1"/>
      <c r="H8956" s="1"/>
      <c r="I8956" s="1"/>
    </row>
    <row r="8957" spans="2:9">
      <c r="B8957" s="1"/>
      <c r="C8957" s="29"/>
      <c r="D8957" s="27"/>
      <c r="E8957" s="27"/>
      <c r="F8957" s="27"/>
      <c r="G8957" s="1"/>
      <c r="H8957" s="1"/>
      <c r="I8957" s="1"/>
    </row>
    <row r="8958" spans="2:9">
      <c r="B8958" s="1"/>
      <c r="C8958" s="29"/>
      <c r="D8958" s="27"/>
      <c r="E8958" s="27"/>
      <c r="F8958" s="27"/>
      <c r="G8958" s="1"/>
      <c r="H8958" s="1"/>
      <c r="I8958" s="1"/>
    </row>
    <row r="8959" spans="2:9">
      <c r="B8959" s="1"/>
      <c r="C8959" s="29"/>
      <c r="D8959" s="27"/>
      <c r="E8959" s="27"/>
      <c r="F8959" s="27"/>
      <c r="G8959" s="1"/>
      <c r="H8959" s="1"/>
      <c r="I8959" s="1"/>
    </row>
    <row r="8960" spans="2:9">
      <c r="B8960" s="1"/>
      <c r="C8960" s="29"/>
      <c r="D8960" s="27"/>
      <c r="E8960" s="27"/>
      <c r="F8960" s="27"/>
      <c r="G8960" s="1"/>
      <c r="H8960" s="1"/>
      <c r="I8960" s="1"/>
    </row>
    <row r="8961" spans="2:9">
      <c r="B8961" s="1"/>
      <c r="C8961" s="29"/>
      <c r="D8961" s="27"/>
      <c r="E8961" s="27"/>
      <c r="F8961" s="27"/>
      <c r="G8961" s="1"/>
      <c r="H8961" s="1"/>
      <c r="I8961" s="1"/>
    </row>
    <row r="8962" spans="2:9">
      <c r="B8962" s="1"/>
      <c r="C8962" s="29"/>
      <c r="D8962" s="27"/>
      <c r="E8962" s="27"/>
      <c r="F8962" s="27"/>
      <c r="G8962" s="1"/>
      <c r="H8962" s="1"/>
      <c r="I8962" s="1"/>
    </row>
    <row r="8963" spans="2:9">
      <c r="B8963" s="1"/>
      <c r="C8963" s="29"/>
      <c r="D8963" s="27"/>
      <c r="E8963" s="27"/>
      <c r="F8963" s="27"/>
      <c r="G8963" s="1"/>
      <c r="H8963" s="1"/>
      <c r="I8963" s="1"/>
    </row>
    <row r="8964" spans="2:9">
      <c r="B8964" s="1"/>
      <c r="C8964" s="29"/>
      <c r="D8964" s="27"/>
      <c r="E8964" s="27"/>
      <c r="F8964" s="27"/>
      <c r="G8964" s="1"/>
      <c r="H8964" s="1"/>
      <c r="I8964" s="1"/>
    </row>
    <row r="8965" spans="2:9">
      <c r="B8965" s="1"/>
      <c r="C8965" s="29"/>
      <c r="D8965" s="27"/>
      <c r="E8965" s="27"/>
      <c r="F8965" s="27"/>
      <c r="G8965" s="1"/>
      <c r="H8965" s="1"/>
      <c r="I8965" s="1"/>
    </row>
    <row r="8966" spans="2:9">
      <c r="B8966" s="1"/>
      <c r="C8966" s="29"/>
      <c r="D8966" s="27"/>
      <c r="E8966" s="27"/>
      <c r="F8966" s="27"/>
      <c r="G8966" s="1"/>
      <c r="H8966" s="1"/>
      <c r="I8966" s="1"/>
    </row>
    <row r="8967" spans="2:9">
      <c r="B8967" s="1"/>
      <c r="C8967" s="29"/>
      <c r="D8967" s="27"/>
      <c r="E8967" s="27"/>
      <c r="F8967" s="27"/>
      <c r="G8967" s="1"/>
      <c r="H8967" s="1"/>
      <c r="I8967" s="1"/>
    </row>
    <row r="8968" spans="2:9">
      <c r="B8968" s="1"/>
      <c r="C8968" s="29"/>
      <c r="D8968" s="27"/>
      <c r="E8968" s="27"/>
      <c r="F8968" s="27"/>
      <c r="G8968" s="1"/>
      <c r="H8968" s="1"/>
      <c r="I8968" s="1"/>
    </row>
    <row r="8969" spans="2:9">
      <c r="B8969" s="1"/>
      <c r="C8969" s="29"/>
      <c r="D8969" s="27"/>
      <c r="E8969" s="27"/>
      <c r="F8969" s="27"/>
      <c r="G8969" s="1"/>
      <c r="H8969" s="1"/>
      <c r="I8969" s="1"/>
    </row>
    <row r="8970" spans="2:9">
      <c r="B8970" s="1"/>
      <c r="C8970" s="29"/>
      <c r="D8970" s="27"/>
      <c r="E8970" s="27"/>
      <c r="F8970" s="27"/>
      <c r="G8970" s="1"/>
      <c r="H8970" s="1"/>
      <c r="I8970" s="1"/>
    </row>
    <row r="8971" spans="2:9">
      <c r="B8971" s="1"/>
      <c r="C8971" s="29"/>
      <c r="D8971" s="27"/>
      <c r="E8971" s="27"/>
      <c r="F8971" s="27"/>
      <c r="G8971" s="1"/>
      <c r="H8971" s="1"/>
      <c r="I8971" s="1"/>
    </row>
    <row r="8972" spans="2:9">
      <c r="B8972" s="1"/>
      <c r="C8972" s="29"/>
      <c r="D8972" s="27"/>
      <c r="E8972" s="27"/>
      <c r="F8972" s="27"/>
      <c r="G8972" s="1"/>
      <c r="H8972" s="1"/>
      <c r="I8972" s="1"/>
    </row>
    <row r="8973" spans="2:9">
      <c r="B8973" s="1"/>
      <c r="C8973" s="29"/>
      <c r="D8973" s="27"/>
      <c r="E8973" s="27"/>
      <c r="F8973" s="27"/>
      <c r="G8973" s="1"/>
      <c r="H8973" s="1"/>
      <c r="I8973" s="1"/>
    </row>
    <row r="8974" spans="2:9">
      <c r="B8974" s="1"/>
      <c r="C8974" s="29"/>
      <c r="D8974" s="27"/>
      <c r="E8974" s="27"/>
      <c r="F8974" s="27"/>
      <c r="G8974" s="1"/>
      <c r="H8974" s="1"/>
      <c r="I8974" s="1"/>
    </row>
    <row r="8975" spans="2:9">
      <c r="B8975" s="1"/>
      <c r="C8975" s="29"/>
      <c r="D8975" s="27"/>
      <c r="E8975" s="27"/>
      <c r="F8975" s="27"/>
      <c r="G8975" s="1"/>
      <c r="H8975" s="1"/>
      <c r="I8975" s="1"/>
    </row>
    <row r="8976" spans="2:9">
      <c r="B8976" s="1"/>
      <c r="C8976" s="29"/>
      <c r="D8976" s="27"/>
      <c r="E8976" s="27"/>
      <c r="F8976" s="27"/>
      <c r="G8976" s="1"/>
      <c r="H8976" s="1"/>
      <c r="I8976" s="1"/>
    </row>
    <row r="8977" spans="2:9">
      <c r="B8977" s="1"/>
      <c r="C8977" s="29"/>
      <c r="D8977" s="27"/>
      <c r="E8977" s="27"/>
      <c r="F8977" s="27"/>
      <c r="G8977" s="1"/>
      <c r="H8977" s="1"/>
      <c r="I8977" s="1"/>
    </row>
    <row r="8978" spans="2:9">
      <c r="B8978" s="1"/>
      <c r="C8978" s="29"/>
      <c r="D8978" s="27"/>
      <c r="E8978" s="27"/>
      <c r="F8978" s="27"/>
      <c r="G8978" s="1"/>
      <c r="H8978" s="1"/>
      <c r="I8978" s="1"/>
    </row>
    <row r="8979" spans="2:9">
      <c r="B8979" s="1"/>
      <c r="C8979" s="29"/>
      <c r="D8979" s="27"/>
      <c r="E8979" s="27"/>
      <c r="F8979" s="27"/>
      <c r="G8979" s="1"/>
      <c r="H8979" s="1"/>
      <c r="I8979" s="1"/>
    </row>
    <row r="8980" spans="2:9">
      <c r="B8980" s="1"/>
      <c r="C8980" s="29"/>
      <c r="D8980" s="27"/>
      <c r="E8980" s="27"/>
      <c r="F8980" s="27"/>
      <c r="G8980" s="1"/>
      <c r="H8980" s="1"/>
      <c r="I8980" s="1"/>
    </row>
    <row r="8981" spans="2:9">
      <c r="B8981" s="1"/>
      <c r="C8981" s="29"/>
      <c r="D8981" s="27"/>
      <c r="E8981" s="27"/>
      <c r="F8981" s="27"/>
      <c r="G8981" s="1"/>
      <c r="H8981" s="1"/>
      <c r="I8981" s="1"/>
    </row>
    <row r="8982" spans="2:9">
      <c r="B8982" s="1"/>
      <c r="C8982" s="29"/>
      <c r="D8982" s="27"/>
      <c r="E8982" s="27"/>
      <c r="F8982" s="27"/>
      <c r="G8982" s="1"/>
      <c r="H8982" s="1"/>
      <c r="I8982" s="1"/>
    </row>
    <row r="8983" spans="2:9">
      <c r="B8983" s="1"/>
      <c r="C8983" s="29"/>
      <c r="D8983" s="27"/>
      <c r="E8983" s="27"/>
      <c r="F8983" s="27"/>
      <c r="G8983" s="1"/>
      <c r="H8983" s="1"/>
      <c r="I8983" s="1"/>
    </row>
    <row r="8984" spans="2:9">
      <c r="B8984" s="1"/>
      <c r="C8984" s="29"/>
      <c r="D8984" s="27"/>
      <c r="E8984" s="27"/>
      <c r="F8984" s="27"/>
      <c r="G8984" s="1"/>
      <c r="H8984" s="1"/>
      <c r="I8984" s="1"/>
    </row>
    <row r="8985" spans="2:9">
      <c r="B8985" s="1"/>
      <c r="C8985" s="29"/>
      <c r="D8985" s="27"/>
      <c r="E8985" s="27"/>
      <c r="F8985" s="27"/>
      <c r="G8985" s="1"/>
      <c r="H8985" s="1"/>
      <c r="I8985" s="1"/>
    </row>
    <row r="8986" spans="2:9">
      <c r="B8986" s="1"/>
      <c r="C8986" s="29"/>
      <c r="D8986" s="27"/>
      <c r="E8986" s="27"/>
      <c r="F8986" s="27"/>
      <c r="G8986" s="1"/>
      <c r="H8986" s="1"/>
      <c r="I8986" s="1"/>
    </row>
    <row r="8987" spans="2:9">
      <c r="B8987" s="1"/>
      <c r="C8987" s="29"/>
      <c r="D8987" s="27"/>
      <c r="E8987" s="27"/>
      <c r="F8987" s="27"/>
      <c r="G8987" s="1"/>
      <c r="H8987" s="1"/>
      <c r="I8987" s="1"/>
    </row>
    <row r="8988" spans="2:9">
      <c r="B8988" s="1"/>
      <c r="C8988" s="29"/>
      <c r="D8988" s="27"/>
      <c r="E8988" s="27"/>
      <c r="F8988" s="27"/>
      <c r="G8988" s="1"/>
      <c r="H8988" s="1"/>
      <c r="I8988" s="1"/>
    </row>
    <row r="8989" spans="2:9">
      <c r="B8989" s="1"/>
      <c r="C8989" s="29"/>
      <c r="D8989" s="27"/>
      <c r="E8989" s="27"/>
      <c r="F8989" s="27"/>
      <c r="G8989" s="1"/>
      <c r="H8989" s="1"/>
      <c r="I8989" s="1"/>
    </row>
    <row r="8990" spans="2:9">
      <c r="B8990" s="1"/>
      <c r="C8990" s="29"/>
      <c r="D8990" s="27"/>
      <c r="E8990" s="27"/>
      <c r="F8990" s="27"/>
      <c r="G8990" s="1"/>
      <c r="H8990" s="1"/>
      <c r="I8990" s="1"/>
    </row>
    <row r="8991" spans="2:9">
      <c r="B8991" s="1"/>
      <c r="C8991" s="29"/>
      <c r="D8991" s="27"/>
      <c r="E8991" s="27"/>
      <c r="F8991" s="27"/>
      <c r="G8991" s="1"/>
      <c r="H8991" s="1"/>
      <c r="I8991" s="1"/>
    </row>
    <row r="8992" spans="2:9">
      <c r="B8992" s="1"/>
      <c r="C8992" s="29"/>
      <c r="D8992" s="27"/>
      <c r="E8992" s="27"/>
      <c r="F8992" s="27"/>
      <c r="G8992" s="1"/>
      <c r="H8992" s="1"/>
      <c r="I8992" s="1"/>
    </row>
    <row r="8993" spans="2:9">
      <c r="B8993" s="1"/>
      <c r="C8993" s="29"/>
      <c r="D8993" s="27"/>
      <c r="E8993" s="27"/>
      <c r="F8993" s="27"/>
      <c r="G8993" s="1"/>
      <c r="H8993" s="1"/>
      <c r="I8993" s="1"/>
    </row>
    <row r="8994" spans="2:9">
      <c r="B8994" s="1"/>
      <c r="C8994" s="29"/>
      <c r="D8994" s="27"/>
      <c r="E8994" s="27"/>
      <c r="F8994" s="27"/>
      <c r="G8994" s="1"/>
      <c r="H8994" s="1"/>
      <c r="I8994" s="1"/>
    </row>
    <row r="8995" spans="2:9">
      <c r="B8995" s="1"/>
      <c r="C8995" s="29"/>
      <c r="D8995" s="27"/>
      <c r="E8995" s="27"/>
      <c r="F8995" s="27"/>
      <c r="G8995" s="1"/>
      <c r="H8995" s="1"/>
      <c r="I8995" s="1"/>
    </row>
    <row r="8996" spans="2:9">
      <c r="B8996" s="1"/>
      <c r="C8996" s="29"/>
      <c r="D8996" s="27"/>
      <c r="E8996" s="27"/>
      <c r="F8996" s="27"/>
      <c r="G8996" s="1"/>
      <c r="H8996" s="1"/>
      <c r="I8996" s="1"/>
    </row>
    <row r="8997" spans="2:9">
      <c r="B8997" s="1"/>
      <c r="C8997" s="29"/>
      <c r="D8997" s="27"/>
      <c r="E8997" s="27"/>
      <c r="F8997" s="27"/>
      <c r="G8997" s="1"/>
      <c r="H8997" s="1"/>
      <c r="I8997" s="1"/>
    </row>
    <row r="8998" spans="2:9">
      <c r="B8998" s="1"/>
      <c r="C8998" s="29"/>
      <c r="D8998" s="27"/>
      <c r="E8998" s="27"/>
      <c r="F8998" s="27"/>
      <c r="G8998" s="1"/>
      <c r="H8998" s="1"/>
      <c r="I8998" s="1"/>
    </row>
    <row r="8999" spans="2:9">
      <c r="B8999" s="1"/>
      <c r="C8999" s="29"/>
      <c r="D8999" s="27"/>
      <c r="E8999" s="27"/>
      <c r="F8999" s="27"/>
      <c r="G8999" s="1"/>
      <c r="H8999" s="1"/>
      <c r="I8999" s="1"/>
    </row>
    <row r="9000" spans="2:9">
      <c r="B9000" s="1"/>
      <c r="C9000" s="29"/>
      <c r="D9000" s="27"/>
      <c r="E9000" s="27"/>
      <c r="F9000" s="27"/>
      <c r="G9000" s="1"/>
      <c r="H9000" s="1"/>
      <c r="I9000" s="1"/>
    </row>
    <row r="9001" spans="2:9">
      <c r="B9001" s="1"/>
      <c r="C9001" s="29"/>
      <c r="D9001" s="27"/>
      <c r="E9001" s="27"/>
      <c r="F9001" s="27"/>
      <c r="G9001" s="1"/>
      <c r="H9001" s="1"/>
      <c r="I9001" s="1"/>
    </row>
    <row r="9002" spans="2:9">
      <c r="B9002" s="1"/>
      <c r="C9002" s="29"/>
      <c r="D9002" s="27"/>
      <c r="E9002" s="27"/>
      <c r="F9002" s="27"/>
      <c r="G9002" s="1"/>
      <c r="H9002" s="1"/>
      <c r="I9002" s="1"/>
    </row>
    <row r="9003" spans="2:9">
      <c r="B9003" s="1"/>
      <c r="C9003" s="29"/>
      <c r="D9003" s="27"/>
      <c r="E9003" s="27"/>
      <c r="F9003" s="27"/>
      <c r="G9003" s="1"/>
      <c r="H9003" s="1"/>
      <c r="I9003" s="1"/>
    </row>
    <row r="9004" spans="2:9">
      <c r="B9004" s="1"/>
      <c r="C9004" s="29"/>
      <c r="D9004" s="27"/>
      <c r="E9004" s="27"/>
      <c r="F9004" s="27"/>
      <c r="G9004" s="1"/>
      <c r="H9004" s="1"/>
      <c r="I9004" s="1"/>
    </row>
    <row r="9005" spans="2:9">
      <c r="B9005" s="1"/>
      <c r="C9005" s="29"/>
      <c r="D9005" s="27"/>
      <c r="E9005" s="27"/>
      <c r="F9005" s="27"/>
      <c r="G9005" s="1"/>
      <c r="H9005" s="1"/>
      <c r="I9005" s="1"/>
    </row>
    <row r="9006" spans="2:9">
      <c r="B9006" s="1"/>
      <c r="C9006" s="29"/>
      <c r="D9006" s="27"/>
      <c r="E9006" s="27"/>
      <c r="F9006" s="27"/>
      <c r="G9006" s="1"/>
      <c r="H9006" s="1"/>
      <c r="I9006" s="1"/>
    </row>
    <row r="9007" spans="2:9">
      <c r="B9007" s="1"/>
      <c r="C9007" s="29"/>
      <c r="D9007" s="27"/>
      <c r="E9007" s="27"/>
      <c r="F9007" s="27"/>
      <c r="G9007" s="1"/>
      <c r="H9007" s="1"/>
      <c r="I9007" s="1"/>
    </row>
    <row r="9008" spans="2:9">
      <c r="B9008" s="1"/>
      <c r="C9008" s="29"/>
      <c r="D9008" s="27"/>
      <c r="E9008" s="27"/>
      <c r="F9008" s="27"/>
      <c r="G9008" s="1"/>
      <c r="H9008" s="1"/>
      <c r="I9008" s="1"/>
    </row>
    <row r="9009" spans="2:9">
      <c r="B9009" s="1"/>
      <c r="C9009" s="29"/>
      <c r="D9009" s="27"/>
      <c r="E9009" s="27"/>
      <c r="F9009" s="27"/>
      <c r="G9009" s="1"/>
      <c r="H9009" s="1"/>
      <c r="I9009" s="1"/>
    </row>
    <row r="9010" spans="2:9">
      <c r="B9010" s="1"/>
      <c r="C9010" s="29"/>
      <c r="D9010" s="27"/>
      <c r="E9010" s="27"/>
      <c r="F9010" s="27"/>
      <c r="G9010" s="1"/>
      <c r="H9010" s="1"/>
      <c r="I9010" s="1"/>
    </row>
    <row r="9011" spans="2:9">
      <c r="B9011" s="1"/>
      <c r="C9011" s="29"/>
      <c r="D9011" s="27"/>
      <c r="E9011" s="27"/>
      <c r="F9011" s="27"/>
      <c r="G9011" s="1"/>
      <c r="H9011" s="1"/>
      <c r="I9011" s="1"/>
    </row>
    <row r="9012" spans="2:9">
      <c r="B9012" s="1"/>
      <c r="C9012" s="29"/>
      <c r="D9012" s="27"/>
      <c r="E9012" s="27"/>
      <c r="F9012" s="27"/>
      <c r="G9012" s="1"/>
      <c r="H9012" s="1"/>
      <c r="I9012" s="1"/>
    </row>
    <row r="9013" spans="2:9">
      <c r="B9013" s="1"/>
      <c r="C9013" s="29"/>
      <c r="D9013" s="27"/>
      <c r="E9013" s="27"/>
      <c r="F9013" s="27"/>
      <c r="G9013" s="1"/>
      <c r="H9013" s="1"/>
      <c r="I9013" s="1"/>
    </row>
    <row r="9014" spans="2:9">
      <c r="B9014" s="1"/>
      <c r="C9014" s="29"/>
      <c r="D9014" s="27"/>
      <c r="E9014" s="27"/>
      <c r="F9014" s="27"/>
      <c r="G9014" s="1"/>
      <c r="H9014" s="1"/>
      <c r="I9014" s="1"/>
    </row>
    <row r="9015" spans="2:9">
      <c r="B9015" s="1"/>
      <c r="C9015" s="29"/>
      <c r="D9015" s="27"/>
      <c r="E9015" s="27"/>
      <c r="F9015" s="27"/>
      <c r="G9015" s="1"/>
      <c r="H9015" s="1"/>
      <c r="I9015" s="1"/>
    </row>
    <row r="9016" spans="2:9">
      <c r="B9016" s="1"/>
      <c r="C9016" s="29"/>
      <c r="D9016" s="27"/>
      <c r="E9016" s="27"/>
      <c r="F9016" s="27"/>
      <c r="G9016" s="1"/>
      <c r="H9016" s="1"/>
      <c r="I9016" s="1"/>
    </row>
    <row r="9017" spans="2:9">
      <c r="B9017" s="1"/>
      <c r="C9017" s="29"/>
      <c r="D9017" s="27"/>
      <c r="E9017" s="27"/>
      <c r="F9017" s="27"/>
      <c r="G9017" s="1"/>
      <c r="H9017" s="1"/>
      <c r="I9017" s="1"/>
    </row>
    <row r="9018" spans="2:9">
      <c r="B9018" s="1"/>
      <c r="C9018" s="29"/>
      <c r="D9018" s="27"/>
      <c r="E9018" s="27"/>
      <c r="F9018" s="27"/>
      <c r="G9018" s="1"/>
      <c r="H9018" s="1"/>
      <c r="I9018" s="1"/>
    </row>
    <row r="9019" spans="2:9">
      <c r="B9019" s="1"/>
      <c r="C9019" s="29"/>
      <c r="D9019" s="27"/>
      <c r="E9019" s="27"/>
      <c r="F9019" s="27"/>
      <c r="G9019" s="1"/>
      <c r="H9019" s="1"/>
      <c r="I9019" s="1"/>
    </row>
    <row r="9020" spans="2:9">
      <c r="B9020" s="1"/>
      <c r="C9020" s="29"/>
      <c r="D9020" s="27"/>
      <c r="E9020" s="27"/>
      <c r="F9020" s="27"/>
      <c r="G9020" s="1"/>
      <c r="H9020" s="1"/>
      <c r="I9020" s="1"/>
    </row>
    <row r="9021" spans="2:9">
      <c r="B9021" s="1"/>
      <c r="C9021" s="29"/>
      <c r="D9021" s="27"/>
      <c r="E9021" s="27"/>
      <c r="F9021" s="27"/>
      <c r="G9021" s="1"/>
      <c r="H9021" s="1"/>
      <c r="I9021" s="1"/>
    </row>
    <row r="9022" spans="2:9">
      <c r="B9022" s="1"/>
      <c r="C9022" s="29"/>
      <c r="D9022" s="27"/>
      <c r="E9022" s="27"/>
      <c r="F9022" s="27"/>
      <c r="G9022" s="1"/>
      <c r="H9022" s="1"/>
      <c r="I9022" s="1"/>
    </row>
    <row r="9023" spans="2:9">
      <c r="B9023" s="1"/>
      <c r="C9023" s="29"/>
      <c r="D9023" s="27"/>
      <c r="E9023" s="27"/>
      <c r="F9023" s="27"/>
      <c r="G9023" s="1"/>
      <c r="H9023" s="1"/>
      <c r="I9023" s="1"/>
    </row>
    <row r="9024" spans="2:9">
      <c r="B9024" s="1"/>
      <c r="C9024" s="29"/>
      <c r="D9024" s="27"/>
      <c r="E9024" s="27"/>
      <c r="F9024" s="27"/>
      <c r="G9024" s="1"/>
      <c r="H9024" s="1"/>
      <c r="I9024" s="1"/>
    </row>
    <row r="9025" spans="2:9">
      <c r="B9025" s="1"/>
      <c r="C9025" s="29"/>
      <c r="D9025" s="27"/>
      <c r="E9025" s="27"/>
      <c r="F9025" s="27"/>
      <c r="G9025" s="1"/>
      <c r="H9025" s="1"/>
      <c r="I9025" s="1"/>
    </row>
    <row r="9026" spans="2:9">
      <c r="B9026" s="1"/>
      <c r="C9026" s="29"/>
      <c r="D9026" s="27"/>
      <c r="E9026" s="27"/>
      <c r="F9026" s="27"/>
      <c r="G9026" s="1"/>
      <c r="H9026" s="1"/>
      <c r="I9026" s="1"/>
    </row>
    <row r="9027" spans="2:9">
      <c r="B9027" s="1"/>
      <c r="C9027" s="29"/>
      <c r="D9027" s="27"/>
      <c r="E9027" s="27"/>
      <c r="F9027" s="27"/>
      <c r="G9027" s="1"/>
      <c r="H9027" s="1"/>
      <c r="I9027" s="1"/>
    </row>
    <row r="9028" spans="2:9">
      <c r="B9028" s="1"/>
      <c r="C9028" s="29"/>
      <c r="D9028" s="27"/>
      <c r="E9028" s="27"/>
      <c r="F9028" s="27"/>
      <c r="G9028" s="1"/>
      <c r="H9028" s="1"/>
      <c r="I9028" s="1"/>
    </row>
    <row r="9029" spans="2:9">
      <c r="B9029" s="1"/>
      <c r="C9029" s="29"/>
      <c r="D9029" s="27"/>
      <c r="E9029" s="27"/>
      <c r="F9029" s="27"/>
      <c r="G9029" s="1"/>
      <c r="H9029" s="1"/>
      <c r="I9029" s="1"/>
    </row>
    <row r="9030" spans="2:9">
      <c r="B9030" s="1"/>
      <c r="C9030" s="29"/>
      <c r="D9030" s="27"/>
      <c r="E9030" s="27"/>
      <c r="F9030" s="27"/>
      <c r="G9030" s="1"/>
      <c r="H9030" s="1"/>
      <c r="I9030" s="1"/>
    </row>
    <row r="9031" spans="2:9">
      <c r="B9031" s="1"/>
      <c r="C9031" s="29"/>
      <c r="D9031" s="27"/>
      <c r="E9031" s="27"/>
      <c r="F9031" s="27"/>
      <c r="G9031" s="1"/>
      <c r="H9031" s="1"/>
      <c r="I9031" s="1"/>
    </row>
    <row r="9032" spans="2:9">
      <c r="B9032" s="1"/>
      <c r="C9032" s="29"/>
      <c r="D9032" s="27"/>
      <c r="E9032" s="27"/>
      <c r="F9032" s="27"/>
      <c r="G9032" s="1"/>
      <c r="H9032" s="1"/>
      <c r="I9032" s="1"/>
    </row>
    <row r="9033" spans="2:9">
      <c r="B9033" s="1"/>
      <c r="C9033" s="29"/>
      <c r="D9033" s="27"/>
      <c r="E9033" s="27"/>
      <c r="F9033" s="27"/>
      <c r="G9033" s="1"/>
      <c r="H9033" s="1"/>
      <c r="I9033" s="1"/>
    </row>
    <row r="9034" spans="2:9">
      <c r="B9034" s="1"/>
      <c r="C9034" s="29"/>
      <c r="D9034" s="27"/>
      <c r="E9034" s="27"/>
      <c r="F9034" s="27"/>
      <c r="G9034" s="1"/>
      <c r="H9034" s="1"/>
      <c r="I9034" s="1"/>
    </row>
    <row r="9035" spans="2:9">
      <c r="B9035" s="1"/>
      <c r="C9035" s="29"/>
      <c r="D9035" s="27"/>
      <c r="E9035" s="27"/>
      <c r="F9035" s="27"/>
      <c r="G9035" s="1"/>
      <c r="H9035" s="1"/>
      <c r="I9035" s="1"/>
    </row>
    <row r="9036" spans="2:9">
      <c r="B9036" s="1"/>
      <c r="C9036" s="29"/>
      <c r="D9036" s="27"/>
      <c r="E9036" s="27"/>
      <c r="F9036" s="27"/>
      <c r="G9036" s="1"/>
      <c r="H9036" s="1"/>
      <c r="I9036" s="1"/>
    </row>
    <row r="9037" spans="2:9">
      <c r="B9037" s="1"/>
      <c r="C9037" s="29"/>
      <c r="D9037" s="27"/>
      <c r="E9037" s="27"/>
      <c r="F9037" s="27"/>
      <c r="G9037" s="1"/>
      <c r="H9037" s="1"/>
      <c r="I9037" s="1"/>
    </row>
    <row r="9038" spans="2:9">
      <c r="B9038" s="1"/>
      <c r="C9038" s="29"/>
      <c r="D9038" s="27"/>
      <c r="E9038" s="27"/>
      <c r="F9038" s="27"/>
      <c r="G9038" s="1"/>
      <c r="H9038" s="1"/>
      <c r="I9038" s="1"/>
    </row>
    <row r="9039" spans="2:9">
      <c r="B9039" s="1"/>
      <c r="C9039" s="29"/>
      <c r="D9039" s="27"/>
      <c r="E9039" s="27"/>
      <c r="F9039" s="27"/>
      <c r="G9039" s="1"/>
      <c r="H9039" s="1"/>
      <c r="I9039" s="1"/>
    </row>
    <row r="9040" spans="2:9">
      <c r="B9040" s="1"/>
      <c r="C9040" s="29"/>
      <c r="D9040" s="27"/>
      <c r="E9040" s="27"/>
      <c r="F9040" s="27"/>
      <c r="G9040" s="1"/>
      <c r="H9040" s="1"/>
      <c r="I9040" s="1"/>
    </row>
    <row r="9041" spans="2:9">
      <c r="B9041" s="1"/>
      <c r="C9041" s="29"/>
      <c r="D9041" s="27"/>
      <c r="E9041" s="27"/>
      <c r="F9041" s="27"/>
      <c r="G9041" s="1"/>
      <c r="H9041" s="1"/>
      <c r="I9041" s="1"/>
    </row>
    <row r="9042" spans="2:9">
      <c r="B9042" s="1"/>
      <c r="C9042" s="29"/>
      <c r="D9042" s="27"/>
      <c r="E9042" s="27"/>
      <c r="F9042" s="27"/>
      <c r="G9042" s="1"/>
      <c r="H9042" s="1"/>
      <c r="I9042" s="1"/>
    </row>
    <row r="9043" spans="2:9">
      <c r="B9043" s="1"/>
      <c r="C9043" s="29"/>
      <c r="D9043" s="27"/>
      <c r="E9043" s="27"/>
      <c r="F9043" s="27"/>
      <c r="G9043" s="1"/>
      <c r="H9043" s="1"/>
      <c r="I9043" s="1"/>
    </row>
    <row r="9044" spans="2:9">
      <c r="B9044" s="1"/>
      <c r="C9044" s="29"/>
      <c r="D9044" s="27"/>
      <c r="E9044" s="27"/>
      <c r="F9044" s="27"/>
      <c r="G9044" s="1"/>
      <c r="H9044" s="1"/>
      <c r="I9044" s="1"/>
    </row>
    <row r="9045" spans="2:9">
      <c r="B9045" s="1"/>
      <c r="C9045" s="29"/>
      <c r="D9045" s="27"/>
      <c r="E9045" s="27"/>
      <c r="F9045" s="27"/>
      <c r="G9045" s="1"/>
      <c r="H9045" s="1"/>
      <c r="I9045" s="1"/>
    </row>
    <row r="9046" spans="2:9">
      <c r="B9046" s="1"/>
      <c r="C9046" s="29"/>
      <c r="D9046" s="27"/>
      <c r="E9046" s="27"/>
      <c r="F9046" s="27"/>
      <c r="G9046" s="1"/>
      <c r="H9046" s="1"/>
      <c r="I9046" s="1"/>
    </row>
    <row r="9047" spans="2:9">
      <c r="B9047" s="1"/>
      <c r="C9047" s="29"/>
      <c r="D9047" s="27"/>
      <c r="E9047" s="27"/>
      <c r="F9047" s="27"/>
      <c r="G9047" s="1"/>
      <c r="H9047" s="1"/>
      <c r="I9047" s="1"/>
    </row>
    <row r="9048" spans="2:9">
      <c r="B9048" s="1"/>
      <c r="C9048" s="29"/>
      <c r="D9048" s="27"/>
      <c r="E9048" s="27"/>
      <c r="F9048" s="27"/>
      <c r="G9048" s="1"/>
      <c r="H9048" s="1"/>
      <c r="I9048" s="1"/>
    </row>
    <row r="9049" spans="2:9">
      <c r="B9049" s="1"/>
      <c r="C9049" s="29"/>
      <c r="D9049" s="27"/>
      <c r="E9049" s="27"/>
      <c r="F9049" s="27"/>
      <c r="G9049" s="1"/>
      <c r="H9049" s="1"/>
      <c r="I9049" s="1"/>
    </row>
    <row r="9050" spans="2:9">
      <c r="B9050" s="1"/>
      <c r="C9050" s="29"/>
      <c r="D9050" s="27"/>
      <c r="E9050" s="27"/>
      <c r="F9050" s="27"/>
      <c r="G9050" s="1"/>
      <c r="H9050" s="1"/>
      <c r="I9050" s="1"/>
    </row>
    <row r="9051" spans="2:9">
      <c r="B9051" s="1"/>
      <c r="C9051" s="29"/>
      <c r="D9051" s="27"/>
      <c r="E9051" s="27"/>
      <c r="F9051" s="27"/>
      <c r="G9051" s="1"/>
      <c r="H9051" s="1"/>
      <c r="I9051" s="1"/>
    </row>
    <row r="9052" spans="2:9">
      <c r="B9052" s="1"/>
      <c r="C9052" s="29"/>
      <c r="D9052" s="27"/>
      <c r="E9052" s="27"/>
      <c r="F9052" s="27"/>
      <c r="G9052" s="1"/>
      <c r="H9052" s="1"/>
      <c r="I9052" s="1"/>
    </row>
    <row r="9053" spans="2:9">
      <c r="B9053" s="1"/>
      <c r="C9053" s="29"/>
      <c r="D9053" s="27"/>
      <c r="E9053" s="27"/>
      <c r="F9053" s="27"/>
      <c r="G9053" s="1"/>
      <c r="H9053" s="1"/>
      <c r="I9053" s="1"/>
    </row>
    <row r="9054" spans="2:9">
      <c r="B9054" s="1"/>
      <c r="C9054" s="29"/>
      <c r="D9054" s="27"/>
      <c r="E9054" s="27"/>
      <c r="F9054" s="27"/>
      <c r="G9054" s="1"/>
      <c r="H9054" s="1"/>
      <c r="I9054" s="1"/>
    </row>
    <row r="9055" spans="2:9">
      <c r="B9055" s="1"/>
      <c r="C9055" s="29"/>
      <c r="D9055" s="27"/>
      <c r="E9055" s="27"/>
      <c r="F9055" s="27"/>
      <c r="G9055" s="1"/>
      <c r="H9055" s="1"/>
      <c r="I9055" s="1"/>
    </row>
    <row r="9056" spans="2:9">
      <c r="B9056" s="1"/>
      <c r="C9056" s="29"/>
      <c r="D9056" s="27"/>
      <c r="E9056" s="27"/>
      <c r="F9056" s="27"/>
      <c r="G9056" s="1"/>
      <c r="H9056" s="1"/>
      <c r="I9056" s="1"/>
    </row>
    <row r="9057" spans="2:9">
      <c r="B9057" s="1"/>
      <c r="C9057" s="29"/>
      <c r="D9057" s="27"/>
      <c r="E9057" s="27"/>
      <c r="F9057" s="27"/>
      <c r="G9057" s="1"/>
      <c r="H9057" s="1"/>
      <c r="I9057" s="1"/>
    </row>
    <row r="9058" spans="2:9">
      <c r="B9058" s="1"/>
      <c r="C9058" s="29"/>
      <c r="D9058" s="27"/>
      <c r="E9058" s="27"/>
      <c r="F9058" s="27"/>
      <c r="G9058" s="1"/>
      <c r="H9058" s="1"/>
      <c r="I9058" s="1"/>
    </row>
    <row r="9059" spans="2:9">
      <c r="B9059" s="1"/>
      <c r="C9059" s="29"/>
      <c r="D9059" s="27"/>
      <c r="E9059" s="27"/>
      <c r="F9059" s="27"/>
      <c r="G9059" s="1"/>
      <c r="H9059" s="1"/>
      <c r="I9059" s="1"/>
    </row>
    <row r="9060" spans="2:9">
      <c r="B9060" s="1"/>
      <c r="C9060" s="29"/>
      <c r="D9060" s="27"/>
      <c r="E9060" s="27"/>
      <c r="F9060" s="27"/>
      <c r="G9060" s="1"/>
      <c r="H9060" s="1"/>
      <c r="I9060" s="1"/>
    </row>
    <row r="9061" spans="2:9">
      <c r="B9061" s="1"/>
      <c r="C9061" s="29"/>
      <c r="D9061" s="27"/>
      <c r="E9061" s="27"/>
      <c r="F9061" s="27"/>
      <c r="G9061" s="1"/>
      <c r="H9061" s="1"/>
      <c r="I9061" s="1"/>
    </row>
    <row r="9062" spans="2:9">
      <c r="B9062" s="1"/>
      <c r="C9062" s="29"/>
      <c r="D9062" s="27"/>
      <c r="E9062" s="27"/>
      <c r="F9062" s="27"/>
      <c r="G9062" s="1"/>
      <c r="H9062" s="1"/>
      <c r="I9062" s="1"/>
    </row>
    <row r="9063" spans="2:9">
      <c r="B9063" s="1"/>
      <c r="C9063" s="29"/>
      <c r="D9063" s="27"/>
      <c r="E9063" s="27"/>
      <c r="F9063" s="27"/>
      <c r="G9063" s="1"/>
      <c r="H9063" s="1"/>
      <c r="I9063" s="1"/>
    </row>
    <row r="9064" spans="2:9">
      <c r="B9064" s="1"/>
      <c r="C9064" s="29"/>
      <c r="D9064" s="27"/>
      <c r="E9064" s="27"/>
      <c r="F9064" s="27"/>
      <c r="G9064" s="1"/>
      <c r="H9064" s="1"/>
      <c r="I9064" s="1"/>
    </row>
    <row r="9065" spans="2:9">
      <c r="B9065" s="1"/>
      <c r="C9065" s="29"/>
      <c r="D9065" s="27"/>
      <c r="E9065" s="27"/>
      <c r="F9065" s="27"/>
      <c r="G9065" s="1"/>
      <c r="H9065" s="1"/>
      <c r="I9065" s="1"/>
    </row>
    <row r="9066" spans="2:9">
      <c r="B9066" s="1"/>
      <c r="C9066" s="29"/>
      <c r="D9066" s="27"/>
      <c r="E9066" s="27"/>
      <c r="F9066" s="27"/>
      <c r="G9066" s="1"/>
      <c r="H9066" s="1"/>
      <c r="I9066" s="1"/>
    </row>
    <row r="9067" spans="2:9">
      <c r="B9067" s="1"/>
      <c r="C9067" s="29"/>
      <c r="D9067" s="27"/>
      <c r="E9067" s="27"/>
      <c r="F9067" s="27"/>
      <c r="G9067" s="1"/>
      <c r="H9067" s="1"/>
      <c r="I9067" s="1"/>
    </row>
    <row r="9068" spans="2:9">
      <c r="B9068" s="1"/>
      <c r="C9068" s="29"/>
      <c r="D9068" s="27"/>
      <c r="E9068" s="27"/>
      <c r="F9068" s="27"/>
      <c r="G9068" s="1"/>
      <c r="H9068" s="1"/>
      <c r="I9068" s="1"/>
    </row>
    <row r="9069" spans="2:9">
      <c r="B9069" s="1"/>
      <c r="C9069" s="29"/>
      <c r="D9069" s="27"/>
      <c r="E9069" s="27"/>
      <c r="F9069" s="27"/>
      <c r="G9069" s="1"/>
      <c r="H9069" s="1"/>
      <c r="I9069" s="1"/>
    </row>
    <row r="9070" spans="2:9">
      <c r="B9070" s="1"/>
      <c r="C9070" s="29"/>
      <c r="D9070" s="27"/>
      <c r="E9070" s="27"/>
      <c r="F9070" s="27"/>
      <c r="G9070" s="1"/>
      <c r="H9070" s="1"/>
      <c r="I9070" s="1"/>
    </row>
    <row r="9071" spans="2:9">
      <c r="B9071" s="1"/>
      <c r="C9071" s="29"/>
      <c r="D9071" s="27"/>
      <c r="E9071" s="27"/>
      <c r="F9071" s="27"/>
      <c r="G9071" s="1"/>
      <c r="H9071" s="1"/>
      <c r="I9071" s="1"/>
    </row>
    <row r="9072" spans="2:9">
      <c r="B9072" s="1"/>
      <c r="C9072" s="29"/>
      <c r="D9072" s="27"/>
      <c r="E9072" s="27"/>
      <c r="F9072" s="27"/>
      <c r="G9072" s="1"/>
      <c r="H9072" s="1"/>
      <c r="I9072" s="1"/>
    </row>
    <row r="9073" spans="2:9">
      <c r="B9073" s="1"/>
      <c r="C9073" s="29"/>
      <c r="D9073" s="27"/>
      <c r="E9073" s="27"/>
      <c r="F9073" s="27"/>
      <c r="G9073" s="1"/>
      <c r="H9073" s="1"/>
      <c r="I9073" s="1"/>
    </row>
    <row r="9074" spans="2:9">
      <c r="B9074" s="1"/>
      <c r="C9074" s="29"/>
      <c r="D9074" s="27"/>
      <c r="E9074" s="27"/>
      <c r="F9074" s="27"/>
      <c r="G9074" s="1"/>
      <c r="H9074" s="1"/>
      <c r="I9074" s="1"/>
    </row>
    <row r="9075" spans="2:9">
      <c r="B9075" s="1"/>
      <c r="C9075" s="29"/>
      <c r="D9075" s="27"/>
      <c r="E9075" s="27"/>
      <c r="F9075" s="27"/>
      <c r="G9075" s="1"/>
      <c r="H9075" s="1"/>
      <c r="I9075" s="1"/>
    </row>
    <row r="9076" spans="2:9">
      <c r="B9076" s="1"/>
      <c r="C9076" s="29"/>
      <c r="D9076" s="27"/>
      <c r="E9076" s="27"/>
      <c r="F9076" s="27"/>
      <c r="G9076" s="1"/>
      <c r="H9076" s="1"/>
      <c r="I9076" s="1"/>
    </row>
    <row r="9077" spans="2:9">
      <c r="B9077" s="1"/>
      <c r="C9077" s="29"/>
      <c r="D9077" s="27"/>
      <c r="E9077" s="27"/>
      <c r="F9077" s="27"/>
      <c r="G9077" s="1"/>
      <c r="H9077" s="1"/>
      <c r="I9077" s="1"/>
    </row>
    <row r="9078" spans="2:9">
      <c r="B9078" s="1"/>
      <c r="C9078" s="29"/>
      <c r="D9078" s="27"/>
      <c r="E9078" s="27"/>
      <c r="F9078" s="27"/>
      <c r="G9078" s="1"/>
      <c r="H9078" s="1"/>
      <c r="I9078" s="1"/>
    </row>
    <row r="9079" spans="2:9">
      <c r="B9079" s="1"/>
      <c r="C9079" s="29"/>
      <c r="D9079" s="27"/>
      <c r="E9079" s="27"/>
      <c r="F9079" s="27"/>
      <c r="G9079" s="1"/>
      <c r="H9079" s="1"/>
      <c r="I9079" s="1"/>
    </row>
    <row r="9080" spans="2:9">
      <c r="B9080" s="1"/>
      <c r="C9080" s="29"/>
      <c r="D9080" s="27"/>
      <c r="E9080" s="27"/>
      <c r="F9080" s="27"/>
      <c r="G9080" s="1"/>
      <c r="H9080" s="1"/>
      <c r="I9080" s="1"/>
    </row>
    <row r="9081" spans="2:9">
      <c r="B9081" s="1"/>
      <c r="C9081" s="29"/>
      <c r="D9081" s="27"/>
      <c r="E9081" s="27"/>
      <c r="F9081" s="27"/>
      <c r="G9081" s="1"/>
      <c r="H9081" s="1"/>
      <c r="I9081" s="1"/>
    </row>
    <row r="9082" spans="2:9">
      <c r="B9082" s="1"/>
      <c r="C9082" s="29"/>
      <c r="D9082" s="27"/>
      <c r="E9082" s="27"/>
      <c r="F9082" s="27"/>
      <c r="G9082" s="1"/>
      <c r="H9082" s="1"/>
      <c r="I9082" s="1"/>
    </row>
    <row r="9083" spans="2:9">
      <c r="B9083" s="1"/>
      <c r="C9083" s="29"/>
      <c r="D9083" s="27"/>
      <c r="E9083" s="27"/>
      <c r="F9083" s="27"/>
      <c r="G9083" s="1"/>
      <c r="H9083" s="1"/>
      <c r="I9083" s="1"/>
    </row>
    <row r="9084" spans="2:9">
      <c r="B9084" s="1"/>
      <c r="C9084" s="29"/>
      <c r="D9084" s="27"/>
      <c r="E9084" s="27"/>
      <c r="F9084" s="27"/>
      <c r="G9084" s="1"/>
      <c r="H9084" s="1"/>
      <c r="I9084" s="1"/>
    </row>
    <row r="9085" spans="2:9">
      <c r="B9085" s="1"/>
      <c r="C9085" s="29"/>
      <c r="D9085" s="27"/>
      <c r="E9085" s="27"/>
      <c r="F9085" s="27"/>
      <c r="G9085" s="1"/>
      <c r="H9085" s="1"/>
      <c r="I9085" s="1"/>
    </row>
    <row r="9086" spans="2:9">
      <c r="B9086" s="1"/>
      <c r="C9086" s="29"/>
      <c r="D9086" s="27"/>
      <c r="E9086" s="27"/>
      <c r="F9086" s="27"/>
      <c r="G9086" s="1"/>
      <c r="H9086" s="1"/>
      <c r="I9086" s="1"/>
    </row>
    <row r="9087" spans="2:9">
      <c r="B9087" s="1"/>
      <c r="C9087" s="29"/>
      <c r="D9087" s="27"/>
      <c r="E9087" s="27"/>
      <c r="F9087" s="27"/>
      <c r="G9087" s="1"/>
      <c r="H9087" s="1"/>
      <c r="I9087" s="1"/>
    </row>
    <row r="9088" spans="2:9">
      <c r="B9088" s="1"/>
      <c r="C9088" s="29"/>
      <c r="D9088" s="27"/>
      <c r="E9088" s="27"/>
      <c r="F9088" s="27"/>
      <c r="G9088" s="1"/>
      <c r="H9088" s="1"/>
      <c r="I9088" s="1"/>
    </row>
    <row r="9089" spans="2:9">
      <c r="B9089" s="1"/>
      <c r="C9089" s="29"/>
      <c r="D9089" s="27"/>
      <c r="E9089" s="27"/>
      <c r="F9089" s="27"/>
      <c r="G9089" s="1"/>
      <c r="H9089" s="1"/>
      <c r="I9089" s="1"/>
    </row>
    <row r="9090" spans="2:9">
      <c r="B9090" s="1"/>
      <c r="C9090" s="29"/>
      <c r="D9090" s="27"/>
      <c r="E9090" s="27"/>
      <c r="F9090" s="27"/>
      <c r="G9090" s="1"/>
      <c r="H9090" s="1"/>
      <c r="I9090" s="1"/>
    </row>
    <row r="9091" spans="2:9">
      <c r="B9091" s="1"/>
      <c r="C9091" s="29"/>
      <c r="D9091" s="27"/>
      <c r="E9091" s="27"/>
      <c r="F9091" s="27"/>
      <c r="G9091" s="1"/>
      <c r="H9091" s="1"/>
      <c r="I9091" s="1"/>
    </row>
    <row r="9092" spans="2:9">
      <c r="B9092" s="1"/>
      <c r="C9092" s="29"/>
      <c r="D9092" s="27"/>
      <c r="E9092" s="27"/>
      <c r="F9092" s="27"/>
      <c r="G9092" s="1"/>
      <c r="H9092" s="1"/>
      <c r="I9092" s="1"/>
    </row>
    <row r="9093" spans="2:9">
      <c r="B9093" s="1"/>
      <c r="C9093" s="29"/>
      <c r="D9093" s="27"/>
      <c r="E9093" s="27"/>
      <c r="F9093" s="27"/>
      <c r="G9093" s="1"/>
      <c r="H9093" s="1"/>
      <c r="I9093" s="1"/>
    </row>
    <row r="9094" spans="2:9">
      <c r="B9094" s="1"/>
      <c r="C9094" s="29"/>
      <c r="D9094" s="27"/>
      <c r="E9094" s="27"/>
      <c r="F9094" s="27"/>
      <c r="G9094" s="1"/>
      <c r="H9094" s="1"/>
      <c r="I9094" s="1"/>
    </row>
    <row r="9095" spans="2:9">
      <c r="B9095" s="1"/>
      <c r="C9095" s="29"/>
      <c r="D9095" s="27"/>
      <c r="E9095" s="27"/>
      <c r="F9095" s="27"/>
      <c r="G9095" s="1"/>
      <c r="H9095" s="1"/>
      <c r="I9095" s="1"/>
    </row>
    <row r="9096" spans="2:9">
      <c r="B9096" s="1"/>
      <c r="C9096" s="29"/>
      <c r="D9096" s="27"/>
      <c r="E9096" s="27"/>
      <c r="F9096" s="27"/>
      <c r="G9096" s="1"/>
      <c r="H9096" s="1"/>
      <c r="I9096" s="1"/>
    </row>
    <row r="9097" spans="2:9">
      <c r="B9097" s="1"/>
      <c r="C9097" s="29"/>
      <c r="D9097" s="27"/>
      <c r="E9097" s="27"/>
      <c r="F9097" s="27"/>
      <c r="G9097" s="1"/>
      <c r="H9097" s="1"/>
      <c r="I9097" s="1"/>
    </row>
    <row r="9098" spans="2:9">
      <c r="B9098" s="1"/>
      <c r="C9098" s="29"/>
      <c r="D9098" s="27"/>
      <c r="E9098" s="27"/>
      <c r="F9098" s="27"/>
      <c r="G9098" s="1"/>
      <c r="H9098" s="1"/>
      <c r="I9098" s="1"/>
    </row>
    <row r="9099" spans="2:9">
      <c r="B9099" s="1"/>
      <c r="C9099" s="29"/>
      <c r="D9099" s="27"/>
      <c r="E9099" s="27"/>
      <c r="F9099" s="27"/>
      <c r="G9099" s="1"/>
      <c r="H9099" s="1"/>
      <c r="I9099" s="1"/>
    </row>
    <row r="9100" spans="2:9">
      <c r="B9100" s="1"/>
      <c r="C9100" s="29"/>
      <c r="D9100" s="27"/>
      <c r="E9100" s="27"/>
      <c r="F9100" s="27"/>
      <c r="G9100" s="1"/>
      <c r="H9100" s="1"/>
      <c r="I9100" s="1"/>
    </row>
    <row r="9101" spans="2:9">
      <c r="B9101" s="1"/>
      <c r="C9101" s="29"/>
      <c r="D9101" s="27"/>
      <c r="E9101" s="27"/>
      <c r="F9101" s="27"/>
      <c r="G9101" s="1"/>
      <c r="H9101" s="1"/>
      <c r="I9101" s="1"/>
    </row>
    <row r="9102" spans="2:9">
      <c r="B9102" s="1"/>
      <c r="C9102" s="29"/>
      <c r="D9102" s="27"/>
      <c r="E9102" s="27"/>
      <c r="F9102" s="27"/>
      <c r="G9102" s="1"/>
      <c r="H9102" s="1"/>
      <c r="I9102" s="1"/>
    </row>
    <row r="9103" spans="2:9">
      <c r="B9103" s="1"/>
      <c r="C9103" s="29"/>
      <c r="D9103" s="27"/>
      <c r="E9103" s="27"/>
      <c r="F9103" s="27"/>
      <c r="G9103" s="1"/>
      <c r="H9103" s="1"/>
      <c r="I9103" s="1"/>
    </row>
    <row r="9104" spans="2:9">
      <c r="B9104" s="1"/>
      <c r="C9104" s="29"/>
      <c r="D9104" s="27"/>
      <c r="E9104" s="27"/>
      <c r="F9104" s="27"/>
      <c r="G9104" s="1"/>
      <c r="H9104" s="1"/>
      <c r="I9104" s="1"/>
    </row>
    <row r="9105" spans="2:9">
      <c r="B9105" s="1"/>
      <c r="C9105" s="29"/>
      <c r="D9105" s="27"/>
      <c r="E9105" s="27"/>
      <c r="F9105" s="27"/>
      <c r="G9105" s="1"/>
      <c r="H9105" s="1"/>
      <c r="I9105" s="1"/>
    </row>
    <row r="9106" spans="2:9">
      <c r="B9106" s="1"/>
      <c r="C9106" s="29"/>
      <c r="D9106" s="27"/>
      <c r="E9106" s="27"/>
      <c r="F9106" s="27"/>
      <c r="G9106" s="1"/>
      <c r="H9106" s="1"/>
      <c r="I9106" s="1"/>
    </row>
    <row r="9107" spans="2:9">
      <c r="B9107" s="1"/>
      <c r="C9107" s="29"/>
      <c r="D9107" s="27"/>
      <c r="E9107" s="27"/>
      <c r="F9107" s="27"/>
      <c r="G9107" s="1"/>
      <c r="H9107" s="1"/>
      <c r="I9107" s="1"/>
    </row>
    <row r="9108" spans="2:9">
      <c r="B9108" s="1"/>
      <c r="C9108" s="29"/>
      <c r="D9108" s="27"/>
      <c r="E9108" s="27"/>
      <c r="F9108" s="27"/>
      <c r="G9108" s="1"/>
      <c r="H9108" s="1"/>
      <c r="I9108" s="1"/>
    </row>
    <row r="9109" spans="2:9">
      <c r="B9109" s="1"/>
      <c r="C9109" s="29"/>
      <c r="D9109" s="27"/>
      <c r="E9109" s="27"/>
      <c r="F9109" s="27"/>
      <c r="G9109" s="1"/>
      <c r="H9109" s="1"/>
      <c r="I9109" s="1"/>
    </row>
    <row r="9110" spans="2:9">
      <c r="B9110" s="1"/>
      <c r="C9110" s="29"/>
      <c r="D9110" s="27"/>
      <c r="E9110" s="27"/>
      <c r="F9110" s="27"/>
      <c r="G9110" s="1"/>
      <c r="H9110" s="1"/>
      <c r="I9110" s="1"/>
    </row>
    <row r="9111" spans="2:9">
      <c r="B9111" s="1"/>
      <c r="C9111" s="29"/>
      <c r="D9111" s="27"/>
      <c r="E9111" s="27"/>
      <c r="F9111" s="27"/>
      <c r="G9111" s="1"/>
      <c r="H9111" s="1"/>
      <c r="I9111" s="1"/>
    </row>
    <row r="9112" spans="2:9">
      <c r="B9112" s="1"/>
      <c r="C9112" s="29"/>
      <c r="D9112" s="27"/>
      <c r="E9112" s="27"/>
      <c r="F9112" s="27"/>
      <c r="G9112" s="1"/>
      <c r="H9112" s="1"/>
      <c r="I9112" s="1"/>
    </row>
    <row r="9113" spans="2:9">
      <c r="B9113" s="1"/>
      <c r="C9113" s="29"/>
      <c r="D9113" s="27"/>
      <c r="E9113" s="27"/>
      <c r="F9113" s="27"/>
      <c r="G9113" s="1"/>
      <c r="H9113" s="1"/>
      <c r="I9113" s="1"/>
    </row>
    <row r="9114" spans="2:9">
      <c r="B9114" s="1"/>
      <c r="C9114" s="29"/>
      <c r="D9114" s="27"/>
      <c r="E9114" s="27"/>
      <c r="F9114" s="27"/>
      <c r="G9114" s="1"/>
      <c r="H9114" s="1"/>
      <c r="I9114" s="1"/>
    </row>
    <row r="9115" spans="2:9">
      <c r="B9115" s="1"/>
      <c r="C9115" s="29"/>
      <c r="D9115" s="27"/>
      <c r="E9115" s="27"/>
      <c r="F9115" s="27"/>
      <c r="G9115" s="1"/>
      <c r="H9115" s="1"/>
      <c r="I9115" s="1"/>
    </row>
    <row r="9116" spans="2:9">
      <c r="B9116" s="1"/>
      <c r="C9116" s="29"/>
      <c r="D9116" s="27"/>
      <c r="E9116" s="27"/>
      <c r="F9116" s="27"/>
      <c r="G9116" s="1"/>
      <c r="H9116" s="1"/>
      <c r="I9116" s="1"/>
    </row>
    <row r="9117" spans="2:9">
      <c r="B9117" s="1"/>
      <c r="C9117" s="29"/>
      <c r="D9117" s="27"/>
      <c r="E9117" s="27"/>
      <c r="F9117" s="27"/>
      <c r="G9117" s="1"/>
      <c r="H9117" s="1"/>
      <c r="I9117" s="1"/>
    </row>
    <row r="9118" spans="2:9">
      <c r="B9118" s="1"/>
      <c r="C9118" s="29"/>
      <c r="D9118" s="27"/>
      <c r="E9118" s="27"/>
      <c r="F9118" s="27"/>
      <c r="G9118" s="1"/>
      <c r="H9118" s="1"/>
      <c r="I9118" s="1"/>
    </row>
    <row r="9119" spans="2:9">
      <c r="B9119" s="1"/>
      <c r="C9119" s="29"/>
      <c r="D9119" s="27"/>
      <c r="E9119" s="27"/>
      <c r="F9119" s="27"/>
      <c r="G9119" s="1"/>
      <c r="H9119" s="1"/>
      <c r="I9119" s="1"/>
    </row>
    <row r="9120" spans="2:9">
      <c r="B9120" s="1"/>
      <c r="C9120" s="29"/>
      <c r="D9120" s="27"/>
      <c r="E9120" s="27"/>
      <c r="F9120" s="27"/>
      <c r="G9120" s="1"/>
      <c r="H9120" s="1"/>
      <c r="I9120" s="1"/>
    </row>
    <row r="9121" spans="2:9">
      <c r="B9121" s="1"/>
      <c r="C9121" s="29"/>
      <c r="D9121" s="27"/>
      <c r="E9121" s="27"/>
      <c r="F9121" s="27"/>
      <c r="G9121" s="1"/>
      <c r="H9121" s="1"/>
      <c r="I9121" s="1"/>
    </row>
    <row r="9122" spans="2:9">
      <c r="B9122" s="1"/>
      <c r="C9122" s="29"/>
      <c r="D9122" s="27"/>
      <c r="E9122" s="27"/>
      <c r="F9122" s="27"/>
      <c r="G9122" s="1"/>
      <c r="H9122" s="1"/>
      <c r="I9122" s="1"/>
    </row>
    <row r="9123" spans="2:9">
      <c r="B9123" s="1"/>
      <c r="C9123" s="29"/>
      <c r="D9123" s="27"/>
      <c r="E9123" s="27"/>
      <c r="F9123" s="27"/>
      <c r="G9123" s="1"/>
      <c r="H9123" s="1"/>
      <c r="I9123" s="1"/>
    </row>
    <row r="9124" spans="2:9">
      <c r="B9124" s="1"/>
      <c r="C9124" s="29"/>
      <c r="D9124" s="27"/>
      <c r="E9124" s="27"/>
      <c r="F9124" s="27"/>
      <c r="G9124" s="1"/>
      <c r="H9124" s="1"/>
      <c r="I9124" s="1"/>
    </row>
    <row r="9125" spans="2:9">
      <c r="B9125" s="1"/>
      <c r="C9125" s="29"/>
      <c r="D9125" s="27"/>
      <c r="E9125" s="27"/>
      <c r="F9125" s="27"/>
      <c r="G9125" s="1"/>
      <c r="H9125" s="1"/>
      <c r="I9125" s="1"/>
    </row>
    <row r="9126" spans="2:9">
      <c r="B9126" s="1"/>
      <c r="C9126" s="29"/>
      <c r="D9126" s="27"/>
      <c r="E9126" s="27"/>
      <c r="F9126" s="27"/>
      <c r="G9126" s="1"/>
      <c r="H9126" s="1"/>
      <c r="I9126" s="1"/>
    </row>
    <row r="9127" spans="2:9">
      <c r="B9127" s="1"/>
      <c r="C9127" s="29"/>
      <c r="D9127" s="27"/>
      <c r="E9127" s="27"/>
      <c r="F9127" s="27"/>
      <c r="G9127" s="1"/>
      <c r="H9127" s="1"/>
      <c r="I9127" s="1"/>
    </row>
    <row r="9128" spans="2:9">
      <c r="B9128" s="1"/>
      <c r="C9128" s="29"/>
      <c r="D9128" s="27"/>
      <c r="E9128" s="27"/>
      <c r="F9128" s="27"/>
      <c r="G9128" s="1"/>
      <c r="H9128" s="1"/>
      <c r="I9128" s="1"/>
    </row>
    <row r="9129" spans="2:9">
      <c r="B9129" s="1"/>
      <c r="C9129" s="29"/>
      <c r="D9129" s="27"/>
      <c r="E9129" s="27"/>
      <c r="F9129" s="27"/>
      <c r="G9129" s="1"/>
      <c r="H9129" s="1"/>
      <c r="I9129" s="1"/>
    </row>
    <row r="9130" spans="2:9">
      <c r="B9130" s="1"/>
      <c r="C9130" s="29"/>
      <c r="D9130" s="27"/>
      <c r="E9130" s="27"/>
      <c r="F9130" s="27"/>
      <c r="G9130" s="1"/>
      <c r="H9130" s="1"/>
      <c r="I9130" s="1"/>
    </row>
    <row r="9131" spans="2:9">
      <c r="B9131" s="1"/>
      <c r="C9131" s="29"/>
      <c r="D9131" s="27"/>
      <c r="E9131" s="27"/>
      <c r="F9131" s="27"/>
      <c r="G9131" s="1"/>
      <c r="H9131" s="1"/>
      <c r="I9131" s="1"/>
    </row>
    <row r="9132" spans="2:9">
      <c r="B9132" s="1"/>
      <c r="C9132" s="29"/>
      <c r="D9132" s="27"/>
      <c r="E9132" s="27"/>
      <c r="F9132" s="27"/>
      <c r="G9132" s="1"/>
      <c r="H9132" s="1"/>
      <c r="I9132" s="1"/>
    </row>
    <row r="9133" spans="2:9">
      <c r="B9133" s="1"/>
      <c r="C9133" s="29"/>
      <c r="D9133" s="27"/>
      <c r="E9133" s="27"/>
      <c r="F9133" s="27"/>
      <c r="G9133" s="1"/>
      <c r="H9133" s="1"/>
      <c r="I9133" s="1"/>
    </row>
    <row r="9134" spans="2:9">
      <c r="B9134" s="1"/>
      <c r="C9134" s="29"/>
      <c r="D9134" s="27"/>
      <c r="E9134" s="27"/>
      <c r="F9134" s="27"/>
      <c r="G9134" s="1"/>
      <c r="H9134" s="1"/>
      <c r="I9134" s="1"/>
    </row>
    <row r="9135" spans="2:9">
      <c r="B9135" s="1"/>
      <c r="C9135" s="29"/>
      <c r="D9135" s="27"/>
      <c r="E9135" s="27"/>
      <c r="F9135" s="27"/>
      <c r="G9135" s="1"/>
      <c r="H9135" s="1"/>
      <c r="I9135" s="1"/>
    </row>
    <row r="9136" spans="2:9">
      <c r="B9136" s="1"/>
      <c r="C9136" s="29"/>
      <c r="D9136" s="27"/>
      <c r="E9136" s="27"/>
      <c r="F9136" s="27"/>
      <c r="G9136" s="1"/>
      <c r="H9136" s="1"/>
      <c r="I9136" s="1"/>
    </row>
    <row r="9137" spans="2:9">
      <c r="B9137" s="1"/>
      <c r="C9137" s="29"/>
      <c r="D9137" s="27"/>
      <c r="E9137" s="27"/>
      <c r="F9137" s="27"/>
      <c r="G9137" s="1"/>
      <c r="H9137" s="1"/>
      <c r="I9137" s="1"/>
    </row>
    <row r="9138" spans="2:9">
      <c r="B9138" s="1"/>
      <c r="C9138" s="29"/>
      <c r="D9138" s="27"/>
      <c r="E9138" s="27"/>
      <c r="F9138" s="27"/>
      <c r="G9138" s="1"/>
      <c r="H9138" s="1"/>
      <c r="I9138" s="1"/>
    </row>
    <row r="9139" spans="2:9">
      <c r="B9139" s="1"/>
      <c r="C9139" s="29"/>
      <c r="D9139" s="27"/>
      <c r="E9139" s="27"/>
      <c r="F9139" s="27"/>
      <c r="G9139" s="1"/>
      <c r="H9139" s="1"/>
      <c r="I9139" s="1"/>
    </row>
    <row r="9140" spans="2:9">
      <c r="B9140" s="1"/>
      <c r="C9140" s="29"/>
      <c r="D9140" s="27"/>
      <c r="E9140" s="27"/>
      <c r="F9140" s="27"/>
      <c r="G9140" s="1"/>
      <c r="H9140" s="1"/>
      <c r="I9140" s="1"/>
    </row>
    <row r="9141" spans="2:9">
      <c r="B9141" s="1"/>
      <c r="C9141" s="29"/>
      <c r="D9141" s="27"/>
      <c r="E9141" s="27"/>
      <c r="F9141" s="27"/>
      <c r="G9141" s="1"/>
      <c r="H9141" s="1"/>
      <c r="I9141" s="1"/>
    </row>
    <row r="9142" spans="2:9">
      <c r="B9142" s="1"/>
      <c r="C9142" s="29"/>
      <c r="D9142" s="27"/>
      <c r="E9142" s="27"/>
      <c r="F9142" s="27"/>
      <c r="G9142" s="1"/>
      <c r="H9142" s="1"/>
      <c r="I9142" s="1"/>
    </row>
    <row r="9143" spans="2:9">
      <c r="B9143" s="1"/>
      <c r="C9143" s="29"/>
      <c r="D9143" s="27"/>
      <c r="E9143" s="27"/>
      <c r="F9143" s="27"/>
      <c r="G9143" s="1"/>
      <c r="H9143" s="1"/>
      <c r="I9143" s="1"/>
    </row>
    <row r="9144" spans="2:9">
      <c r="B9144" s="1"/>
      <c r="C9144" s="29"/>
      <c r="D9144" s="27"/>
      <c r="E9144" s="27"/>
      <c r="F9144" s="27"/>
      <c r="G9144" s="1"/>
      <c r="H9144" s="1"/>
      <c r="I9144" s="1"/>
    </row>
    <row r="9145" spans="2:9">
      <c r="B9145" s="1"/>
      <c r="C9145" s="29"/>
      <c r="D9145" s="27"/>
      <c r="E9145" s="27"/>
      <c r="F9145" s="27"/>
      <c r="G9145" s="1"/>
      <c r="H9145" s="1"/>
      <c r="I9145" s="1"/>
    </row>
    <row r="9146" spans="2:9">
      <c r="B9146" s="1"/>
      <c r="C9146" s="29"/>
      <c r="D9146" s="27"/>
      <c r="E9146" s="27"/>
      <c r="F9146" s="27"/>
      <c r="G9146" s="1"/>
      <c r="H9146" s="1"/>
      <c r="I9146" s="1"/>
    </row>
    <row r="9147" spans="2:9">
      <c r="B9147" s="1"/>
      <c r="C9147" s="29"/>
      <c r="D9147" s="27"/>
      <c r="E9147" s="27"/>
      <c r="F9147" s="27"/>
      <c r="G9147" s="1"/>
      <c r="H9147" s="1"/>
      <c r="I9147" s="1"/>
    </row>
    <row r="9148" spans="2:9">
      <c r="B9148" s="1"/>
      <c r="C9148" s="29"/>
      <c r="D9148" s="27"/>
      <c r="E9148" s="27"/>
      <c r="F9148" s="27"/>
      <c r="G9148" s="1"/>
      <c r="H9148" s="1"/>
      <c r="I9148" s="1"/>
    </row>
    <row r="9149" spans="2:9">
      <c r="B9149" s="1"/>
      <c r="C9149" s="29"/>
      <c r="D9149" s="27"/>
      <c r="E9149" s="27"/>
      <c r="F9149" s="27"/>
      <c r="G9149" s="1"/>
      <c r="H9149" s="1"/>
      <c r="I9149" s="1"/>
    </row>
    <row r="9150" spans="2:9">
      <c r="B9150" s="1"/>
      <c r="C9150" s="29"/>
      <c r="D9150" s="27"/>
      <c r="E9150" s="27"/>
      <c r="F9150" s="27"/>
      <c r="G9150" s="1"/>
      <c r="H9150" s="1"/>
      <c r="I9150" s="1"/>
    </row>
    <row r="9151" spans="2:9">
      <c r="B9151" s="1"/>
      <c r="C9151" s="29"/>
      <c r="D9151" s="27"/>
      <c r="E9151" s="27"/>
      <c r="F9151" s="27"/>
      <c r="G9151" s="1"/>
      <c r="H9151" s="1"/>
      <c r="I9151" s="1"/>
    </row>
    <row r="9152" spans="2:9">
      <c r="B9152" s="1"/>
      <c r="C9152" s="29"/>
      <c r="D9152" s="27"/>
      <c r="E9152" s="27"/>
      <c r="F9152" s="27"/>
      <c r="G9152" s="1"/>
      <c r="H9152" s="1"/>
      <c r="I9152" s="1"/>
    </row>
    <row r="9153" spans="2:9">
      <c r="B9153" s="1"/>
      <c r="C9153" s="29"/>
      <c r="D9153" s="27"/>
      <c r="E9153" s="27"/>
      <c r="F9153" s="27"/>
      <c r="G9153" s="1"/>
      <c r="H9153" s="1"/>
      <c r="I9153" s="1"/>
    </row>
    <row r="9154" spans="2:9">
      <c r="B9154" s="1"/>
      <c r="C9154" s="29"/>
      <c r="D9154" s="27"/>
      <c r="E9154" s="27"/>
      <c r="F9154" s="27"/>
      <c r="G9154" s="1"/>
      <c r="H9154" s="1"/>
      <c r="I9154" s="1"/>
    </row>
    <row r="9155" spans="2:9">
      <c r="B9155" s="1"/>
      <c r="C9155" s="29"/>
      <c r="D9155" s="27"/>
      <c r="E9155" s="27"/>
      <c r="F9155" s="27"/>
      <c r="G9155" s="1"/>
      <c r="H9155" s="1"/>
      <c r="I9155" s="1"/>
    </row>
    <row r="9156" spans="2:9">
      <c r="B9156" s="1"/>
      <c r="C9156" s="29"/>
      <c r="D9156" s="27"/>
      <c r="E9156" s="27"/>
      <c r="F9156" s="27"/>
      <c r="G9156" s="1"/>
      <c r="H9156" s="1"/>
      <c r="I9156" s="1"/>
    </row>
    <row r="9157" spans="2:9">
      <c r="B9157" s="1"/>
      <c r="C9157" s="29"/>
      <c r="D9157" s="27"/>
      <c r="E9157" s="27"/>
      <c r="F9157" s="27"/>
      <c r="G9157" s="1"/>
      <c r="H9157" s="1"/>
      <c r="I9157" s="1"/>
    </row>
    <row r="9158" spans="2:9">
      <c r="B9158" s="1"/>
      <c r="C9158" s="29"/>
      <c r="D9158" s="27"/>
      <c r="E9158" s="27"/>
      <c r="F9158" s="27"/>
      <c r="G9158" s="1"/>
      <c r="H9158" s="1"/>
      <c r="I9158" s="1"/>
    </row>
    <row r="9159" spans="2:9">
      <c r="B9159" s="1"/>
      <c r="C9159" s="29"/>
      <c r="D9159" s="27"/>
      <c r="E9159" s="27"/>
      <c r="F9159" s="27"/>
      <c r="G9159" s="1"/>
      <c r="H9159" s="1"/>
      <c r="I9159" s="1"/>
    </row>
    <row r="9160" spans="2:9">
      <c r="B9160" s="1"/>
      <c r="C9160" s="29"/>
      <c r="D9160" s="27"/>
      <c r="E9160" s="27"/>
      <c r="F9160" s="27"/>
      <c r="G9160" s="1"/>
      <c r="H9160" s="1"/>
      <c r="I9160" s="1"/>
    </row>
    <row r="9161" spans="2:9">
      <c r="B9161" s="1"/>
      <c r="C9161" s="29"/>
      <c r="D9161" s="27"/>
      <c r="E9161" s="27"/>
      <c r="F9161" s="27"/>
      <c r="G9161" s="1"/>
      <c r="H9161" s="1"/>
      <c r="I9161" s="1"/>
    </row>
    <row r="9162" spans="2:9">
      <c r="B9162" s="1"/>
      <c r="C9162" s="29"/>
      <c r="D9162" s="27"/>
      <c r="E9162" s="27"/>
      <c r="F9162" s="27"/>
      <c r="G9162" s="1"/>
      <c r="H9162" s="1"/>
      <c r="I9162" s="1"/>
    </row>
    <row r="9163" spans="2:9">
      <c r="B9163" s="1"/>
      <c r="C9163" s="29"/>
      <c r="D9163" s="27"/>
      <c r="E9163" s="27"/>
      <c r="F9163" s="27"/>
      <c r="G9163" s="1"/>
      <c r="H9163" s="1"/>
      <c r="I9163" s="1"/>
    </row>
    <row r="9164" spans="2:9">
      <c r="B9164" s="1"/>
      <c r="C9164" s="29"/>
      <c r="D9164" s="27"/>
      <c r="E9164" s="27"/>
      <c r="F9164" s="27"/>
      <c r="G9164" s="1"/>
      <c r="H9164" s="1"/>
      <c r="I9164" s="1"/>
    </row>
    <row r="9165" spans="2:9">
      <c r="B9165" s="1"/>
      <c r="C9165" s="29"/>
      <c r="D9165" s="27"/>
      <c r="E9165" s="27"/>
      <c r="F9165" s="27"/>
      <c r="G9165" s="1"/>
      <c r="H9165" s="1"/>
      <c r="I9165" s="1"/>
    </row>
    <row r="9166" spans="2:9">
      <c r="B9166" s="1"/>
      <c r="C9166" s="29"/>
      <c r="D9166" s="27"/>
      <c r="E9166" s="27"/>
      <c r="F9166" s="27"/>
      <c r="G9166" s="1"/>
      <c r="H9166" s="1"/>
      <c r="I9166" s="1"/>
    </row>
    <row r="9167" spans="2:9">
      <c r="B9167" s="1"/>
      <c r="C9167" s="29"/>
      <c r="D9167" s="27"/>
      <c r="E9167" s="27"/>
      <c r="F9167" s="27"/>
      <c r="G9167" s="1"/>
      <c r="H9167" s="1"/>
      <c r="I9167" s="1"/>
    </row>
    <row r="9168" spans="2:9">
      <c r="B9168" s="1"/>
      <c r="C9168" s="29"/>
      <c r="D9168" s="27"/>
      <c r="E9168" s="27"/>
      <c r="F9168" s="27"/>
      <c r="G9168" s="1"/>
      <c r="H9168" s="1"/>
      <c r="I9168" s="1"/>
    </row>
    <row r="9169" spans="2:9">
      <c r="B9169" s="1"/>
      <c r="C9169" s="29"/>
      <c r="D9169" s="27"/>
      <c r="E9169" s="27"/>
      <c r="F9169" s="27"/>
      <c r="G9169" s="1"/>
      <c r="H9169" s="1"/>
      <c r="I9169" s="1"/>
    </row>
    <row r="9170" spans="2:9">
      <c r="B9170" s="1"/>
      <c r="C9170" s="29"/>
      <c r="D9170" s="27"/>
      <c r="E9170" s="27"/>
      <c r="F9170" s="27"/>
      <c r="G9170" s="1"/>
      <c r="H9170" s="1"/>
      <c r="I9170" s="1"/>
    </row>
    <row r="9171" spans="2:9">
      <c r="B9171" s="1"/>
      <c r="C9171" s="29"/>
      <c r="D9171" s="27"/>
      <c r="E9171" s="27"/>
      <c r="F9171" s="27"/>
      <c r="G9171" s="1"/>
      <c r="H9171" s="1"/>
      <c r="I9171" s="1"/>
    </row>
    <row r="9172" spans="2:9">
      <c r="B9172" s="1"/>
      <c r="C9172" s="29"/>
      <c r="D9172" s="27"/>
      <c r="E9172" s="27"/>
      <c r="F9172" s="27"/>
      <c r="G9172" s="1"/>
      <c r="H9172" s="1"/>
      <c r="I9172" s="1"/>
    </row>
    <row r="9173" spans="2:9">
      <c r="B9173" s="1"/>
      <c r="C9173" s="29"/>
      <c r="D9173" s="27"/>
      <c r="E9173" s="27"/>
      <c r="F9173" s="27"/>
      <c r="G9173" s="1"/>
      <c r="H9173" s="1"/>
      <c r="I9173" s="1"/>
    </row>
    <row r="9174" spans="2:9">
      <c r="B9174" s="1"/>
      <c r="C9174" s="29"/>
      <c r="D9174" s="27"/>
      <c r="E9174" s="27"/>
      <c r="F9174" s="27"/>
      <c r="G9174" s="1"/>
      <c r="H9174" s="1"/>
      <c r="I9174" s="1"/>
    </row>
    <row r="9175" spans="2:9">
      <c r="B9175" s="1"/>
      <c r="C9175" s="29"/>
      <c r="D9175" s="27"/>
      <c r="E9175" s="27"/>
      <c r="F9175" s="27"/>
      <c r="G9175" s="1"/>
      <c r="H9175" s="1"/>
      <c r="I9175" s="1"/>
    </row>
    <row r="9176" spans="2:9">
      <c r="B9176" s="1"/>
      <c r="C9176" s="29"/>
      <c r="D9176" s="27"/>
      <c r="E9176" s="27"/>
      <c r="F9176" s="27"/>
      <c r="G9176" s="1"/>
      <c r="H9176" s="1"/>
      <c r="I9176" s="1"/>
    </row>
    <row r="9177" spans="2:9">
      <c r="B9177" s="1"/>
      <c r="C9177" s="29"/>
      <c r="D9177" s="27"/>
      <c r="E9177" s="27"/>
      <c r="F9177" s="27"/>
      <c r="G9177" s="1"/>
      <c r="H9177" s="1"/>
      <c r="I9177" s="1"/>
    </row>
    <row r="9178" spans="2:9">
      <c r="B9178" s="1"/>
      <c r="C9178" s="29"/>
      <c r="D9178" s="27"/>
      <c r="E9178" s="27"/>
      <c r="F9178" s="27"/>
      <c r="G9178" s="1"/>
      <c r="H9178" s="1"/>
      <c r="I9178" s="1"/>
    </row>
    <row r="9179" spans="2:9">
      <c r="B9179" s="1"/>
      <c r="C9179" s="29"/>
      <c r="D9179" s="27"/>
      <c r="E9179" s="27"/>
      <c r="F9179" s="27"/>
      <c r="G9179" s="1"/>
      <c r="H9179" s="1"/>
      <c r="I9179" s="1"/>
    </row>
    <row r="9180" spans="2:9">
      <c r="B9180" s="1"/>
      <c r="C9180" s="29"/>
      <c r="D9180" s="27"/>
      <c r="E9180" s="27"/>
      <c r="F9180" s="27"/>
      <c r="G9180" s="1"/>
      <c r="H9180" s="1"/>
      <c r="I9180" s="1"/>
    </row>
    <row r="9181" spans="2:9">
      <c r="B9181" s="1"/>
      <c r="C9181" s="29"/>
      <c r="D9181" s="27"/>
      <c r="E9181" s="27"/>
      <c r="F9181" s="27"/>
      <c r="G9181" s="1"/>
      <c r="H9181" s="1"/>
      <c r="I9181" s="1"/>
    </row>
    <row r="9182" spans="2:9">
      <c r="B9182" s="1"/>
      <c r="C9182" s="29"/>
      <c r="D9182" s="27"/>
      <c r="E9182" s="27"/>
      <c r="F9182" s="27"/>
      <c r="G9182" s="1"/>
      <c r="H9182" s="1"/>
      <c r="I9182" s="1"/>
    </row>
    <row r="9183" spans="2:9">
      <c r="B9183" s="1"/>
      <c r="C9183" s="29"/>
      <c r="D9183" s="27"/>
      <c r="E9183" s="27"/>
      <c r="F9183" s="27"/>
      <c r="G9183" s="1"/>
      <c r="H9183" s="1"/>
      <c r="I9183" s="1"/>
    </row>
    <row r="9184" spans="2:9">
      <c r="B9184" s="1"/>
      <c r="C9184" s="29"/>
      <c r="D9184" s="27"/>
      <c r="E9184" s="27"/>
      <c r="F9184" s="27"/>
      <c r="G9184" s="1"/>
      <c r="H9184" s="1"/>
      <c r="I9184" s="1"/>
    </row>
    <row r="9185" spans="2:9">
      <c r="B9185" s="1"/>
      <c r="C9185" s="29"/>
      <c r="D9185" s="27"/>
      <c r="E9185" s="27"/>
      <c r="F9185" s="27"/>
      <c r="G9185" s="1"/>
      <c r="H9185" s="1"/>
      <c r="I9185" s="1"/>
    </row>
    <row r="9186" spans="2:9">
      <c r="B9186" s="1"/>
      <c r="C9186" s="29"/>
      <c r="D9186" s="27"/>
      <c r="E9186" s="27"/>
      <c r="F9186" s="27"/>
      <c r="G9186" s="1"/>
      <c r="H9186" s="1"/>
      <c r="I9186" s="1"/>
    </row>
    <row r="9187" spans="2:9">
      <c r="B9187" s="1"/>
      <c r="C9187" s="29"/>
      <c r="D9187" s="27"/>
      <c r="E9187" s="27"/>
      <c r="F9187" s="27"/>
      <c r="G9187" s="1"/>
      <c r="H9187" s="1"/>
      <c r="I9187" s="1"/>
    </row>
    <row r="9188" spans="2:9">
      <c r="B9188" s="1"/>
      <c r="C9188" s="29"/>
      <c r="D9188" s="27"/>
      <c r="E9188" s="27"/>
      <c r="F9188" s="27"/>
      <c r="G9188" s="1"/>
      <c r="H9188" s="1"/>
      <c r="I9188" s="1"/>
    </row>
    <row r="9189" spans="2:9">
      <c r="B9189" s="1"/>
      <c r="C9189" s="29"/>
      <c r="D9189" s="27"/>
      <c r="E9189" s="27"/>
      <c r="F9189" s="27"/>
      <c r="G9189" s="1"/>
      <c r="H9189" s="1"/>
      <c r="I9189" s="1"/>
    </row>
    <row r="9190" spans="2:9">
      <c r="B9190" s="1"/>
      <c r="C9190" s="29"/>
      <c r="D9190" s="27"/>
      <c r="E9190" s="27"/>
      <c r="F9190" s="27"/>
      <c r="G9190" s="1"/>
      <c r="H9190" s="1"/>
      <c r="I9190" s="1"/>
    </row>
    <row r="9191" spans="2:9">
      <c r="B9191" s="1"/>
      <c r="C9191" s="29"/>
      <c r="D9191" s="27"/>
      <c r="E9191" s="27"/>
      <c r="F9191" s="27"/>
      <c r="G9191" s="1"/>
      <c r="H9191" s="1"/>
      <c r="I9191" s="1"/>
    </row>
    <row r="9192" spans="2:9">
      <c r="B9192" s="1"/>
      <c r="C9192" s="29"/>
      <c r="D9192" s="27"/>
      <c r="E9192" s="27"/>
      <c r="F9192" s="27"/>
      <c r="G9192" s="1"/>
      <c r="H9192" s="1"/>
      <c r="I9192" s="1"/>
    </row>
    <row r="9193" spans="2:9">
      <c r="B9193" s="1"/>
      <c r="C9193" s="29"/>
      <c r="D9193" s="27"/>
      <c r="E9193" s="27"/>
      <c r="F9193" s="27"/>
      <c r="G9193" s="1"/>
      <c r="H9193" s="1"/>
      <c r="I9193" s="1"/>
    </row>
    <row r="9194" spans="2:9">
      <c r="B9194" s="1"/>
      <c r="C9194" s="29"/>
      <c r="D9194" s="27"/>
      <c r="E9194" s="27"/>
      <c r="F9194" s="27"/>
      <c r="G9194" s="1"/>
      <c r="H9194" s="1"/>
      <c r="I9194" s="1"/>
    </row>
    <row r="9195" spans="2:9">
      <c r="B9195" s="1"/>
      <c r="C9195" s="29"/>
      <c r="D9195" s="27"/>
      <c r="E9195" s="27"/>
      <c r="F9195" s="27"/>
      <c r="G9195" s="1"/>
      <c r="H9195" s="1"/>
      <c r="I9195" s="1"/>
    </row>
    <row r="9196" spans="2:9">
      <c r="B9196" s="1"/>
      <c r="C9196" s="29"/>
      <c r="D9196" s="27"/>
      <c r="E9196" s="27"/>
      <c r="F9196" s="27"/>
      <c r="G9196" s="1"/>
      <c r="H9196" s="1"/>
      <c r="I9196" s="1"/>
    </row>
    <row r="9197" spans="2:9">
      <c r="B9197" s="1"/>
      <c r="C9197" s="29"/>
      <c r="D9197" s="27"/>
      <c r="E9197" s="27"/>
      <c r="F9197" s="27"/>
      <c r="G9197" s="1"/>
      <c r="H9197" s="1"/>
      <c r="I9197" s="1"/>
    </row>
    <row r="9198" spans="2:9">
      <c r="B9198" s="1"/>
      <c r="C9198" s="29"/>
      <c r="D9198" s="27"/>
      <c r="E9198" s="27"/>
      <c r="F9198" s="27"/>
      <c r="G9198" s="1"/>
      <c r="H9198" s="1"/>
      <c r="I9198" s="1"/>
    </row>
    <row r="9199" spans="2:9">
      <c r="B9199" s="1"/>
      <c r="C9199" s="29"/>
      <c r="D9199" s="27"/>
      <c r="E9199" s="27"/>
      <c r="F9199" s="27"/>
      <c r="G9199" s="1"/>
      <c r="H9199" s="1"/>
      <c r="I9199" s="1"/>
    </row>
    <row r="9200" spans="2:9">
      <c r="B9200" s="1"/>
      <c r="C9200" s="29"/>
      <c r="D9200" s="27"/>
      <c r="E9200" s="27"/>
      <c r="F9200" s="27"/>
      <c r="G9200" s="1"/>
      <c r="H9200" s="1"/>
      <c r="I9200" s="1"/>
    </row>
    <row r="9201" spans="2:9">
      <c r="B9201" s="1"/>
      <c r="C9201" s="29"/>
      <c r="D9201" s="27"/>
      <c r="E9201" s="27"/>
      <c r="F9201" s="27"/>
      <c r="G9201" s="1"/>
      <c r="H9201" s="1"/>
      <c r="I9201" s="1"/>
    </row>
    <row r="9202" spans="2:9">
      <c r="B9202" s="1"/>
      <c r="C9202" s="29"/>
      <c r="D9202" s="27"/>
      <c r="E9202" s="27"/>
      <c r="F9202" s="27"/>
      <c r="G9202" s="1"/>
      <c r="H9202" s="1"/>
      <c r="I9202" s="1"/>
    </row>
    <row r="9203" spans="2:9">
      <c r="B9203" s="1"/>
      <c r="C9203" s="29"/>
      <c r="D9203" s="27"/>
      <c r="E9203" s="27"/>
      <c r="F9203" s="27"/>
      <c r="G9203" s="1"/>
      <c r="H9203" s="1"/>
      <c r="I9203" s="1"/>
    </row>
    <row r="9204" spans="2:9">
      <c r="B9204" s="1"/>
      <c r="C9204" s="29"/>
      <c r="D9204" s="27"/>
      <c r="E9204" s="27"/>
      <c r="F9204" s="27"/>
      <c r="G9204" s="1"/>
      <c r="H9204" s="1"/>
      <c r="I9204" s="1"/>
    </row>
    <row r="9205" spans="2:9">
      <c r="B9205" s="1"/>
      <c r="C9205" s="29"/>
      <c r="D9205" s="27"/>
      <c r="E9205" s="27"/>
      <c r="F9205" s="27"/>
      <c r="G9205" s="1"/>
      <c r="H9205" s="1"/>
      <c r="I9205" s="1"/>
    </row>
    <row r="9206" spans="2:9">
      <c r="B9206" s="1"/>
      <c r="C9206" s="29"/>
      <c r="D9206" s="27"/>
      <c r="E9206" s="27"/>
      <c r="F9206" s="27"/>
      <c r="G9206" s="1"/>
      <c r="H9206" s="1"/>
      <c r="I9206" s="1"/>
    </row>
    <row r="9207" spans="2:9">
      <c r="B9207" s="1"/>
      <c r="C9207" s="29"/>
      <c r="D9207" s="27"/>
      <c r="E9207" s="27"/>
      <c r="F9207" s="27"/>
      <c r="G9207" s="1"/>
      <c r="H9207" s="1"/>
      <c r="I9207" s="1"/>
    </row>
    <row r="9208" spans="2:9">
      <c r="B9208" s="1"/>
      <c r="C9208" s="29"/>
      <c r="D9208" s="27"/>
      <c r="E9208" s="27"/>
      <c r="F9208" s="27"/>
      <c r="G9208" s="1"/>
      <c r="H9208" s="1"/>
      <c r="I9208" s="1"/>
    </row>
    <row r="9209" spans="2:9">
      <c r="B9209" s="1"/>
      <c r="C9209" s="29"/>
      <c r="D9209" s="27"/>
      <c r="E9209" s="27"/>
      <c r="F9209" s="27"/>
      <c r="G9209" s="1"/>
      <c r="H9209" s="1"/>
      <c r="I9209" s="1"/>
    </row>
    <row r="9210" spans="2:9">
      <c r="B9210" s="1"/>
      <c r="C9210" s="29"/>
      <c r="D9210" s="27"/>
      <c r="E9210" s="27"/>
      <c r="F9210" s="27"/>
      <c r="G9210" s="1"/>
      <c r="H9210" s="1"/>
      <c r="I9210" s="1"/>
    </row>
    <row r="9211" spans="2:9">
      <c r="B9211" s="1"/>
      <c r="C9211" s="29"/>
      <c r="D9211" s="27"/>
      <c r="E9211" s="27"/>
      <c r="F9211" s="27"/>
      <c r="G9211" s="1"/>
      <c r="H9211" s="1"/>
      <c r="I9211" s="1"/>
    </row>
    <row r="9212" spans="2:9">
      <c r="B9212" s="1"/>
      <c r="C9212" s="29"/>
      <c r="D9212" s="27"/>
      <c r="E9212" s="27"/>
      <c r="F9212" s="27"/>
      <c r="G9212" s="1"/>
      <c r="H9212" s="1"/>
      <c r="I9212" s="1"/>
    </row>
    <row r="9213" spans="2:9">
      <c r="B9213" s="1"/>
      <c r="C9213" s="29"/>
      <c r="D9213" s="27"/>
      <c r="E9213" s="27"/>
      <c r="F9213" s="27"/>
      <c r="G9213" s="1"/>
      <c r="H9213" s="1"/>
      <c r="I9213" s="1"/>
    </row>
    <row r="9214" spans="2:9">
      <c r="B9214" s="1"/>
      <c r="C9214" s="29"/>
      <c r="D9214" s="27"/>
      <c r="E9214" s="27"/>
      <c r="F9214" s="27"/>
      <c r="G9214" s="1"/>
      <c r="H9214" s="1"/>
      <c r="I9214" s="1"/>
    </row>
    <row r="9215" spans="2:9">
      <c r="B9215" s="1"/>
      <c r="C9215" s="29"/>
      <c r="D9215" s="27"/>
      <c r="E9215" s="27"/>
      <c r="F9215" s="27"/>
      <c r="G9215" s="1"/>
      <c r="H9215" s="1"/>
      <c r="I9215" s="1"/>
    </row>
    <row r="9216" spans="2:9">
      <c r="B9216" s="1"/>
      <c r="C9216" s="29"/>
      <c r="D9216" s="27"/>
      <c r="E9216" s="27"/>
      <c r="F9216" s="27"/>
      <c r="G9216" s="1"/>
      <c r="H9216" s="1"/>
      <c r="I9216" s="1"/>
    </row>
    <row r="9217" spans="2:9">
      <c r="B9217" s="1"/>
      <c r="C9217" s="29"/>
      <c r="D9217" s="27"/>
      <c r="E9217" s="27"/>
      <c r="F9217" s="27"/>
      <c r="G9217" s="1"/>
      <c r="H9217" s="1"/>
      <c r="I9217" s="1"/>
    </row>
    <row r="9218" spans="2:9">
      <c r="B9218" s="1"/>
      <c r="C9218" s="29"/>
      <c r="D9218" s="27"/>
      <c r="E9218" s="27"/>
      <c r="F9218" s="27"/>
      <c r="G9218" s="1"/>
      <c r="H9218" s="1"/>
      <c r="I9218" s="1"/>
    </row>
    <row r="9219" spans="2:9">
      <c r="B9219" s="1"/>
      <c r="C9219" s="29"/>
      <c r="D9219" s="27"/>
      <c r="E9219" s="27"/>
      <c r="F9219" s="27"/>
      <c r="G9219" s="1"/>
      <c r="H9219" s="1"/>
      <c r="I9219" s="1"/>
    </row>
    <row r="9220" spans="2:9">
      <c r="B9220" s="1"/>
      <c r="C9220" s="29"/>
      <c r="D9220" s="27"/>
      <c r="E9220" s="27"/>
      <c r="F9220" s="27"/>
      <c r="G9220" s="1"/>
      <c r="H9220" s="1"/>
      <c r="I9220" s="1"/>
    </row>
    <row r="9221" spans="2:9">
      <c r="B9221" s="1"/>
      <c r="C9221" s="29"/>
      <c r="D9221" s="27"/>
      <c r="E9221" s="27"/>
      <c r="F9221" s="27"/>
      <c r="G9221" s="1"/>
      <c r="H9221" s="1"/>
      <c r="I9221" s="1"/>
    </row>
    <row r="9222" spans="2:9">
      <c r="B9222" s="1"/>
      <c r="C9222" s="29"/>
      <c r="D9222" s="27"/>
      <c r="E9222" s="27"/>
      <c r="F9222" s="27"/>
      <c r="G9222" s="1"/>
      <c r="H9222" s="1"/>
      <c r="I9222" s="1"/>
    </row>
    <row r="9223" spans="2:9">
      <c r="B9223" s="1"/>
      <c r="C9223" s="29"/>
      <c r="D9223" s="27"/>
      <c r="E9223" s="27"/>
      <c r="F9223" s="27"/>
      <c r="G9223" s="1"/>
      <c r="H9223" s="1"/>
      <c r="I9223" s="1"/>
    </row>
    <row r="9224" spans="2:9">
      <c r="B9224" s="1"/>
      <c r="C9224" s="29"/>
      <c r="D9224" s="27"/>
      <c r="E9224" s="27"/>
      <c r="F9224" s="27"/>
      <c r="G9224" s="1"/>
      <c r="H9224" s="1"/>
      <c r="I9224" s="1"/>
    </row>
    <row r="9225" spans="2:9">
      <c r="B9225" s="1"/>
      <c r="C9225" s="29"/>
      <c r="D9225" s="27"/>
      <c r="E9225" s="27"/>
      <c r="F9225" s="27"/>
      <c r="G9225" s="1"/>
      <c r="H9225" s="1"/>
      <c r="I9225" s="1"/>
    </row>
    <row r="9226" spans="2:9">
      <c r="B9226" s="1"/>
      <c r="C9226" s="29"/>
      <c r="D9226" s="27"/>
      <c r="E9226" s="27"/>
      <c r="F9226" s="27"/>
      <c r="G9226" s="1"/>
      <c r="H9226" s="1"/>
      <c r="I9226" s="1"/>
    </row>
    <row r="9227" spans="2:9">
      <c r="B9227" s="1"/>
      <c r="C9227" s="29"/>
      <c r="D9227" s="27"/>
      <c r="E9227" s="27"/>
      <c r="F9227" s="27"/>
      <c r="G9227" s="1"/>
      <c r="H9227" s="1"/>
      <c r="I9227" s="1"/>
    </row>
    <row r="9228" spans="2:9">
      <c r="B9228" s="1"/>
      <c r="C9228" s="29"/>
      <c r="D9228" s="27"/>
      <c r="E9228" s="27"/>
      <c r="F9228" s="27"/>
      <c r="G9228" s="1"/>
      <c r="H9228" s="1"/>
      <c r="I9228" s="1"/>
    </row>
    <row r="9229" spans="2:9">
      <c r="B9229" s="1"/>
      <c r="C9229" s="29"/>
      <c r="D9229" s="27"/>
      <c r="E9229" s="27"/>
      <c r="F9229" s="27"/>
      <c r="G9229" s="1"/>
      <c r="H9229" s="1"/>
      <c r="I9229" s="1"/>
    </row>
    <row r="9230" spans="2:9">
      <c r="B9230" s="1"/>
      <c r="C9230" s="29"/>
      <c r="D9230" s="27"/>
      <c r="E9230" s="27"/>
      <c r="F9230" s="27"/>
      <c r="G9230" s="1"/>
      <c r="H9230" s="1"/>
      <c r="I9230" s="1"/>
    </row>
    <row r="9231" spans="2:9">
      <c r="B9231" s="1"/>
      <c r="C9231" s="29"/>
      <c r="D9231" s="27"/>
      <c r="E9231" s="27"/>
      <c r="F9231" s="27"/>
      <c r="G9231" s="1"/>
      <c r="H9231" s="1"/>
      <c r="I9231" s="1"/>
    </row>
    <row r="9232" spans="2:9">
      <c r="B9232" s="1"/>
      <c r="C9232" s="29"/>
      <c r="D9232" s="27"/>
      <c r="E9232" s="27"/>
      <c r="F9232" s="27"/>
      <c r="G9232" s="1"/>
      <c r="H9232" s="1"/>
      <c r="I9232" s="1"/>
    </row>
    <row r="9233" spans="2:9">
      <c r="B9233" s="1"/>
      <c r="C9233" s="29"/>
      <c r="D9233" s="27"/>
      <c r="E9233" s="27"/>
      <c r="F9233" s="27"/>
      <c r="G9233" s="1"/>
      <c r="H9233" s="1"/>
      <c r="I9233" s="1"/>
    </row>
    <row r="9234" spans="2:9">
      <c r="B9234" s="1"/>
      <c r="C9234" s="29"/>
      <c r="D9234" s="27"/>
      <c r="E9234" s="27"/>
      <c r="F9234" s="27"/>
      <c r="G9234" s="1"/>
      <c r="H9234" s="1"/>
      <c r="I9234" s="1"/>
    </row>
    <row r="9235" spans="2:9">
      <c r="B9235" s="1"/>
      <c r="C9235" s="29"/>
      <c r="D9235" s="27"/>
      <c r="E9235" s="27"/>
      <c r="F9235" s="27"/>
      <c r="G9235" s="1"/>
      <c r="H9235" s="1"/>
      <c r="I9235" s="1"/>
    </row>
    <row r="9236" spans="2:9">
      <c r="B9236" s="1"/>
      <c r="C9236" s="29"/>
      <c r="D9236" s="27"/>
      <c r="E9236" s="27"/>
      <c r="F9236" s="27"/>
      <c r="G9236" s="1"/>
      <c r="H9236" s="1"/>
      <c r="I9236" s="1"/>
    </row>
    <row r="9237" spans="2:9">
      <c r="B9237" s="1"/>
      <c r="C9237" s="29"/>
      <c r="D9237" s="27"/>
      <c r="E9237" s="27"/>
      <c r="F9237" s="27"/>
      <c r="G9237" s="1"/>
      <c r="H9237" s="1"/>
      <c r="I9237" s="1"/>
    </row>
    <row r="9238" spans="2:9">
      <c r="B9238" s="1"/>
      <c r="C9238" s="29"/>
      <c r="D9238" s="27"/>
      <c r="E9238" s="27"/>
      <c r="F9238" s="27"/>
      <c r="G9238" s="1"/>
      <c r="H9238" s="1"/>
      <c r="I9238" s="1"/>
    </row>
    <row r="9239" spans="2:9">
      <c r="B9239" s="1"/>
      <c r="C9239" s="29"/>
      <c r="D9239" s="27"/>
      <c r="E9239" s="27"/>
      <c r="F9239" s="27"/>
      <c r="G9239" s="1"/>
      <c r="H9239" s="1"/>
      <c r="I9239" s="1"/>
    </row>
    <row r="9240" spans="2:9">
      <c r="B9240" s="1"/>
      <c r="C9240" s="29"/>
      <c r="D9240" s="27"/>
      <c r="E9240" s="27"/>
      <c r="F9240" s="27"/>
      <c r="G9240" s="1"/>
      <c r="H9240" s="1"/>
      <c r="I9240" s="1"/>
    </row>
    <row r="9241" spans="2:9">
      <c r="B9241" s="1"/>
      <c r="C9241" s="29"/>
      <c r="D9241" s="27"/>
      <c r="E9241" s="27"/>
      <c r="F9241" s="27"/>
      <c r="G9241" s="1"/>
      <c r="H9241" s="1"/>
      <c r="I9241" s="1"/>
    </row>
    <row r="9242" spans="2:9">
      <c r="B9242" s="1"/>
      <c r="C9242" s="29"/>
      <c r="D9242" s="27"/>
      <c r="E9242" s="27"/>
      <c r="F9242" s="27"/>
      <c r="G9242" s="1"/>
      <c r="H9242" s="1"/>
      <c r="I9242" s="1"/>
    </row>
    <row r="9243" spans="2:9">
      <c r="B9243" s="1"/>
      <c r="C9243" s="29"/>
      <c r="D9243" s="27"/>
      <c r="E9243" s="27"/>
      <c r="F9243" s="27"/>
      <c r="G9243" s="1"/>
      <c r="H9243" s="1"/>
      <c r="I9243" s="1"/>
    </row>
    <row r="9244" spans="2:9">
      <c r="B9244" s="1"/>
      <c r="C9244" s="29"/>
      <c r="D9244" s="27"/>
      <c r="E9244" s="27"/>
      <c r="F9244" s="27"/>
      <c r="G9244" s="1"/>
      <c r="H9244" s="1"/>
      <c r="I9244" s="1"/>
    </row>
    <row r="9245" spans="2:9">
      <c r="B9245" s="1"/>
      <c r="C9245" s="29"/>
      <c r="D9245" s="27"/>
      <c r="E9245" s="27"/>
      <c r="F9245" s="27"/>
      <c r="G9245" s="1"/>
      <c r="H9245" s="1"/>
      <c r="I9245" s="1"/>
    </row>
    <row r="9246" spans="2:9">
      <c r="B9246" s="1"/>
      <c r="C9246" s="29"/>
      <c r="D9246" s="27"/>
      <c r="E9246" s="27"/>
      <c r="F9246" s="27"/>
      <c r="G9246" s="1"/>
      <c r="H9246" s="1"/>
      <c r="I9246" s="1"/>
    </row>
    <row r="9247" spans="2:9">
      <c r="B9247" s="1"/>
      <c r="C9247" s="29"/>
      <c r="D9247" s="27"/>
      <c r="E9247" s="27"/>
      <c r="F9247" s="27"/>
      <c r="G9247" s="1"/>
      <c r="H9247" s="1"/>
      <c r="I9247" s="1"/>
    </row>
    <row r="9248" spans="2:9">
      <c r="B9248" s="1"/>
      <c r="C9248" s="29"/>
      <c r="D9248" s="27"/>
      <c r="E9248" s="27"/>
      <c r="F9248" s="27"/>
      <c r="G9248" s="1"/>
      <c r="H9248" s="1"/>
      <c r="I9248" s="1"/>
    </row>
    <row r="9249" spans="2:9">
      <c r="B9249" s="1"/>
      <c r="C9249" s="29"/>
      <c r="D9249" s="27"/>
      <c r="E9249" s="27"/>
      <c r="F9249" s="27"/>
      <c r="G9249" s="1"/>
      <c r="H9249" s="1"/>
      <c r="I9249" s="1"/>
    </row>
    <row r="9250" spans="2:9">
      <c r="B9250" s="1"/>
      <c r="C9250" s="29"/>
      <c r="D9250" s="27"/>
      <c r="E9250" s="27"/>
      <c r="F9250" s="27"/>
      <c r="G9250" s="1"/>
      <c r="H9250" s="1"/>
      <c r="I9250" s="1"/>
    </row>
    <row r="9251" spans="2:9">
      <c r="B9251" s="1"/>
      <c r="C9251" s="29"/>
      <c r="D9251" s="27"/>
      <c r="E9251" s="27"/>
      <c r="F9251" s="27"/>
      <c r="G9251" s="1"/>
      <c r="H9251" s="1"/>
      <c r="I9251" s="1"/>
    </row>
    <row r="9252" spans="2:9">
      <c r="B9252" s="1"/>
      <c r="C9252" s="29"/>
      <c r="D9252" s="27"/>
      <c r="E9252" s="27"/>
      <c r="F9252" s="27"/>
      <c r="G9252" s="1"/>
      <c r="H9252" s="1"/>
      <c r="I9252" s="1"/>
    </row>
    <row r="9253" spans="2:9">
      <c r="B9253" s="1"/>
      <c r="C9253" s="29"/>
      <c r="D9253" s="27"/>
      <c r="E9253" s="27"/>
      <c r="F9253" s="27"/>
      <c r="G9253" s="1"/>
      <c r="H9253" s="1"/>
      <c r="I9253" s="1"/>
    </row>
    <row r="9254" spans="2:9">
      <c r="B9254" s="1"/>
      <c r="C9254" s="29"/>
      <c r="D9254" s="27"/>
      <c r="E9254" s="27"/>
      <c r="F9254" s="27"/>
      <c r="G9254" s="1"/>
      <c r="H9254" s="1"/>
      <c r="I9254" s="1"/>
    </row>
    <row r="9255" spans="2:9">
      <c r="B9255" s="1"/>
      <c r="C9255" s="29"/>
      <c r="D9255" s="27"/>
      <c r="E9255" s="27"/>
      <c r="F9255" s="27"/>
      <c r="G9255" s="1"/>
      <c r="H9255" s="1"/>
      <c r="I9255" s="1"/>
    </row>
    <row r="9256" spans="2:9">
      <c r="B9256" s="1"/>
      <c r="C9256" s="29"/>
      <c r="D9256" s="27"/>
      <c r="E9256" s="27"/>
      <c r="F9256" s="27"/>
      <c r="G9256" s="1"/>
      <c r="H9256" s="1"/>
      <c r="I9256" s="1"/>
    </row>
    <row r="9257" spans="2:9">
      <c r="B9257" s="1"/>
      <c r="C9257" s="29"/>
      <c r="D9257" s="27"/>
      <c r="E9257" s="27"/>
      <c r="F9257" s="27"/>
      <c r="G9257" s="1"/>
      <c r="H9257" s="1"/>
      <c r="I9257" s="1"/>
    </row>
    <row r="9258" spans="2:9">
      <c r="B9258" s="1"/>
      <c r="C9258" s="29"/>
      <c r="D9258" s="27"/>
      <c r="E9258" s="27"/>
      <c r="F9258" s="27"/>
      <c r="G9258" s="1"/>
      <c r="H9258" s="1"/>
      <c r="I9258" s="1"/>
    </row>
    <row r="9259" spans="2:9">
      <c r="B9259" s="1"/>
      <c r="C9259" s="29"/>
      <c r="D9259" s="27"/>
      <c r="E9259" s="27"/>
      <c r="F9259" s="27"/>
      <c r="G9259" s="1"/>
      <c r="H9259" s="1"/>
      <c r="I9259" s="1"/>
    </row>
    <row r="9260" spans="2:9">
      <c r="B9260" s="1"/>
      <c r="C9260" s="29"/>
      <c r="D9260" s="27"/>
      <c r="E9260" s="27"/>
      <c r="F9260" s="27"/>
      <c r="G9260" s="1"/>
      <c r="H9260" s="1"/>
      <c r="I9260" s="1"/>
    </row>
    <row r="9261" spans="2:9">
      <c r="B9261" s="1"/>
      <c r="C9261" s="29"/>
      <c r="D9261" s="27"/>
      <c r="E9261" s="27"/>
      <c r="F9261" s="27"/>
      <c r="G9261" s="1"/>
      <c r="H9261" s="1"/>
      <c r="I9261" s="1"/>
    </row>
    <row r="9262" spans="2:9">
      <c r="B9262" s="1"/>
      <c r="C9262" s="29"/>
      <c r="D9262" s="27"/>
      <c r="E9262" s="27"/>
      <c r="F9262" s="27"/>
      <c r="G9262" s="1"/>
      <c r="H9262" s="1"/>
      <c r="I9262" s="1"/>
    </row>
    <row r="9263" spans="2:9">
      <c r="B9263" s="1"/>
      <c r="C9263" s="29"/>
      <c r="D9263" s="27"/>
      <c r="E9263" s="27"/>
      <c r="F9263" s="27"/>
      <c r="G9263" s="1"/>
      <c r="H9263" s="1"/>
      <c r="I9263" s="1"/>
    </row>
    <row r="9264" spans="2:9">
      <c r="B9264" s="1"/>
      <c r="C9264" s="29"/>
      <c r="D9264" s="27"/>
      <c r="E9264" s="27"/>
      <c r="F9264" s="27"/>
      <c r="G9264" s="1"/>
      <c r="H9264" s="1"/>
      <c r="I9264" s="1"/>
    </row>
    <row r="9265" spans="2:9">
      <c r="B9265" s="1"/>
      <c r="C9265" s="29"/>
      <c r="D9265" s="27"/>
      <c r="E9265" s="27"/>
      <c r="F9265" s="27"/>
      <c r="G9265" s="1"/>
      <c r="H9265" s="1"/>
      <c r="I9265" s="1"/>
    </row>
    <row r="9266" spans="2:9">
      <c r="B9266" s="1"/>
      <c r="C9266" s="29"/>
      <c r="D9266" s="27"/>
      <c r="E9266" s="27"/>
      <c r="F9266" s="27"/>
      <c r="G9266" s="1"/>
      <c r="H9266" s="1"/>
      <c r="I9266" s="1"/>
    </row>
    <row r="9267" spans="2:9">
      <c r="B9267" s="1"/>
      <c r="C9267" s="29"/>
      <c r="D9267" s="27"/>
      <c r="E9267" s="27"/>
      <c r="F9267" s="27"/>
      <c r="G9267" s="1"/>
      <c r="H9267" s="1"/>
      <c r="I9267" s="1"/>
    </row>
    <row r="9268" spans="2:9">
      <c r="B9268" s="1"/>
      <c r="C9268" s="29"/>
      <c r="D9268" s="27"/>
      <c r="E9268" s="27"/>
      <c r="F9268" s="27"/>
      <c r="G9268" s="1"/>
      <c r="H9268" s="1"/>
      <c r="I9268" s="1"/>
    </row>
    <row r="9269" spans="2:9">
      <c r="B9269" s="1"/>
      <c r="C9269" s="29"/>
      <c r="D9269" s="27"/>
      <c r="E9269" s="27"/>
      <c r="F9269" s="27"/>
      <c r="G9269" s="1"/>
      <c r="H9269" s="1"/>
      <c r="I9269" s="1"/>
    </row>
    <row r="9270" spans="2:9">
      <c r="B9270" s="1"/>
      <c r="C9270" s="29"/>
      <c r="D9270" s="27"/>
      <c r="E9270" s="27"/>
      <c r="F9270" s="27"/>
      <c r="G9270" s="1"/>
      <c r="H9270" s="1"/>
      <c r="I9270" s="1"/>
    </row>
    <row r="9271" spans="2:9">
      <c r="B9271" s="1"/>
      <c r="C9271" s="29"/>
      <c r="D9271" s="27"/>
      <c r="E9271" s="27"/>
      <c r="F9271" s="27"/>
      <c r="G9271" s="1"/>
      <c r="H9271" s="1"/>
      <c r="I9271" s="1"/>
    </row>
    <row r="9272" spans="2:9">
      <c r="B9272" s="1"/>
      <c r="C9272" s="29"/>
      <c r="D9272" s="27"/>
      <c r="E9272" s="27"/>
      <c r="F9272" s="27"/>
      <c r="G9272" s="1"/>
      <c r="H9272" s="1"/>
      <c r="I9272" s="1"/>
    </row>
    <row r="9273" spans="2:9">
      <c r="B9273" s="1"/>
      <c r="C9273" s="29"/>
      <c r="D9273" s="27"/>
      <c r="E9273" s="27"/>
      <c r="F9273" s="27"/>
      <c r="G9273" s="1"/>
      <c r="H9273" s="1"/>
      <c r="I9273" s="1"/>
    </row>
    <row r="9274" spans="2:9">
      <c r="B9274" s="1"/>
      <c r="C9274" s="29"/>
      <c r="D9274" s="27"/>
      <c r="E9274" s="27"/>
      <c r="F9274" s="27"/>
      <c r="G9274" s="1"/>
      <c r="H9274" s="1"/>
      <c r="I9274" s="1"/>
    </row>
    <row r="9275" spans="2:9">
      <c r="B9275" s="1"/>
      <c r="C9275" s="29"/>
      <c r="D9275" s="27"/>
      <c r="E9275" s="27"/>
      <c r="F9275" s="27"/>
      <c r="G9275" s="1"/>
      <c r="H9275" s="1"/>
      <c r="I9275" s="1"/>
    </row>
    <row r="9276" spans="2:9">
      <c r="B9276" s="1"/>
      <c r="C9276" s="29"/>
      <c r="D9276" s="27"/>
      <c r="E9276" s="27"/>
      <c r="F9276" s="27"/>
      <c r="G9276" s="1"/>
      <c r="H9276" s="1"/>
      <c r="I9276" s="1"/>
    </row>
    <row r="9277" spans="2:9">
      <c r="B9277" s="1"/>
      <c r="C9277" s="29"/>
      <c r="D9277" s="27"/>
      <c r="E9277" s="27"/>
      <c r="F9277" s="27"/>
      <c r="G9277" s="1"/>
      <c r="H9277" s="1"/>
      <c r="I9277" s="1"/>
    </row>
    <row r="9278" spans="2:9">
      <c r="B9278" s="1"/>
      <c r="C9278" s="29"/>
      <c r="D9278" s="27"/>
      <c r="E9278" s="27"/>
      <c r="F9278" s="27"/>
      <c r="G9278" s="1"/>
      <c r="H9278" s="1"/>
      <c r="I9278" s="1"/>
    </row>
    <row r="9279" spans="2:9">
      <c r="B9279" s="1"/>
      <c r="C9279" s="29"/>
      <c r="D9279" s="27"/>
      <c r="E9279" s="27"/>
      <c r="F9279" s="27"/>
      <c r="G9279" s="1"/>
      <c r="H9279" s="1"/>
      <c r="I9279" s="1"/>
    </row>
    <row r="9280" spans="2:9">
      <c r="B9280" s="1"/>
      <c r="C9280" s="29"/>
      <c r="D9280" s="27"/>
      <c r="E9280" s="27"/>
      <c r="F9280" s="27"/>
      <c r="G9280" s="1"/>
      <c r="H9280" s="1"/>
      <c r="I9280" s="1"/>
    </row>
    <row r="9281" spans="2:9">
      <c r="B9281" s="1"/>
      <c r="C9281" s="29"/>
      <c r="D9281" s="27"/>
      <c r="E9281" s="27"/>
      <c r="F9281" s="27"/>
      <c r="G9281" s="1"/>
      <c r="H9281" s="1"/>
      <c r="I9281" s="1"/>
    </row>
    <row r="9282" spans="2:9">
      <c r="B9282" s="1"/>
      <c r="C9282" s="29"/>
      <c r="D9282" s="27"/>
      <c r="E9282" s="27"/>
      <c r="F9282" s="27"/>
      <c r="G9282" s="1"/>
      <c r="H9282" s="1"/>
      <c r="I9282" s="1"/>
    </row>
    <row r="9283" spans="2:9">
      <c r="B9283" s="1"/>
      <c r="C9283" s="29"/>
      <c r="D9283" s="27"/>
      <c r="E9283" s="27"/>
      <c r="F9283" s="27"/>
      <c r="G9283" s="1"/>
      <c r="H9283" s="1"/>
      <c r="I9283" s="1"/>
    </row>
    <row r="9284" spans="2:9">
      <c r="B9284" s="1"/>
      <c r="C9284" s="29"/>
      <c r="D9284" s="27"/>
      <c r="E9284" s="27"/>
      <c r="F9284" s="27"/>
      <c r="G9284" s="1"/>
      <c r="H9284" s="1"/>
      <c r="I9284" s="1"/>
    </row>
    <row r="9285" spans="2:9">
      <c r="B9285" s="1"/>
      <c r="C9285" s="29"/>
      <c r="D9285" s="27"/>
      <c r="E9285" s="27"/>
      <c r="F9285" s="27"/>
      <c r="G9285" s="1"/>
      <c r="H9285" s="1"/>
      <c r="I9285" s="1"/>
    </row>
    <row r="9286" spans="2:9">
      <c r="B9286" s="1"/>
      <c r="C9286" s="29"/>
      <c r="D9286" s="27"/>
      <c r="E9286" s="27"/>
      <c r="F9286" s="27"/>
      <c r="G9286" s="1"/>
      <c r="H9286" s="1"/>
      <c r="I9286" s="1"/>
    </row>
    <row r="9287" spans="2:9">
      <c r="B9287" s="1"/>
      <c r="C9287" s="29"/>
      <c r="D9287" s="27"/>
      <c r="E9287" s="27"/>
      <c r="F9287" s="27"/>
      <c r="G9287" s="1"/>
      <c r="H9287" s="1"/>
      <c r="I9287" s="1"/>
    </row>
    <row r="9288" spans="2:9">
      <c r="B9288" s="1"/>
      <c r="C9288" s="29"/>
      <c r="D9288" s="27"/>
      <c r="E9288" s="27"/>
      <c r="F9288" s="27"/>
      <c r="G9288" s="1"/>
      <c r="H9288" s="1"/>
      <c r="I9288" s="1"/>
    </row>
    <row r="9289" spans="2:9">
      <c r="B9289" s="1"/>
      <c r="C9289" s="29"/>
      <c r="D9289" s="27"/>
      <c r="E9289" s="27"/>
      <c r="F9289" s="27"/>
      <c r="G9289" s="1"/>
      <c r="H9289" s="1"/>
      <c r="I9289" s="1"/>
    </row>
    <row r="9290" spans="2:9">
      <c r="B9290" s="1"/>
      <c r="C9290" s="29"/>
      <c r="D9290" s="27"/>
      <c r="E9290" s="27"/>
      <c r="F9290" s="27"/>
      <c r="G9290" s="1"/>
      <c r="H9290" s="1"/>
      <c r="I9290" s="1"/>
    </row>
    <row r="9291" spans="2:9">
      <c r="B9291" s="1"/>
      <c r="C9291" s="29"/>
      <c r="D9291" s="27"/>
      <c r="E9291" s="27"/>
      <c r="F9291" s="27"/>
      <c r="G9291" s="1"/>
      <c r="H9291" s="1"/>
      <c r="I9291" s="1"/>
    </row>
    <row r="9292" spans="2:9">
      <c r="B9292" s="1"/>
      <c r="C9292" s="29"/>
      <c r="D9292" s="27"/>
      <c r="E9292" s="27"/>
      <c r="F9292" s="27"/>
      <c r="G9292" s="1"/>
      <c r="H9292" s="1"/>
      <c r="I9292" s="1"/>
    </row>
    <row r="9293" spans="2:9">
      <c r="B9293" s="1"/>
      <c r="C9293" s="29"/>
      <c r="D9293" s="27"/>
      <c r="E9293" s="27"/>
      <c r="F9293" s="27"/>
      <c r="G9293" s="1"/>
      <c r="H9293" s="1"/>
      <c r="I9293" s="1"/>
    </row>
    <row r="9294" spans="2:9">
      <c r="B9294" s="1"/>
      <c r="C9294" s="29"/>
      <c r="D9294" s="27"/>
      <c r="E9294" s="27"/>
      <c r="F9294" s="27"/>
      <c r="G9294" s="1"/>
      <c r="H9294" s="1"/>
      <c r="I9294" s="1"/>
    </row>
    <row r="9295" spans="2:9">
      <c r="B9295" s="1"/>
      <c r="C9295" s="29"/>
      <c r="D9295" s="27"/>
      <c r="E9295" s="27"/>
      <c r="F9295" s="27"/>
      <c r="G9295" s="1"/>
      <c r="H9295" s="1"/>
      <c r="I9295" s="1"/>
    </row>
    <row r="9296" spans="2:9">
      <c r="B9296" s="1"/>
      <c r="C9296" s="29"/>
      <c r="D9296" s="27"/>
      <c r="E9296" s="27"/>
      <c r="F9296" s="27"/>
      <c r="G9296" s="1"/>
      <c r="H9296" s="1"/>
      <c r="I9296" s="1"/>
    </row>
    <row r="9297" spans="2:9">
      <c r="B9297" s="1"/>
      <c r="C9297" s="29"/>
      <c r="D9297" s="27"/>
      <c r="E9297" s="27"/>
      <c r="F9297" s="27"/>
      <c r="G9297" s="1"/>
      <c r="H9297" s="1"/>
      <c r="I9297" s="1"/>
    </row>
    <row r="9298" spans="2:9">
      <c r="B9298" s="1"/>
      <c r="C9298" s="29"/>
      <c r="D9298" s="27"/>
      <c r="E9298" s="27"/>
      <c r="F9298" s="27"/>
      <c r="G9298" s="1"/>
      <c r="H9298" s="1"/>
      <c r="I9298" s="1"/>
    </row>
    <row r="9299" spans="2:9">
      <c r="B9299" s="1"/>
      <c r="C9299" s="29"/>
      <c r="D9299" s="27"/>
      <c r="E9299" s="27"/>
      <c r="F9299" s="27"/>
      <c r="G9299" s="1"/>
      <c r="H9299" s="1"/>
      <c r="I9299" s="1"/>
    </row>
    <row r="9300" spans="2:9">
      <c r="B9300" s="1"/>
      <c r="C9300" s="29"/>
      <c r="D9300" s="27"/>
      <c r="E9300" s="27"/>
      <c r="F9300" s="27"/>
      <c r="G9300" s="1"/>
      <c r="H9300" s="1"/>
      <c r="I9300" s="1"/>
    </row>
    <row r="9301" spans="2:9">
      <c r="B9301" s="1"/>
      <c r="C9301" s="29"/>
      <c r="D9301" s="27"/>
      <c r="E9301" s="27"/>
      <c r="F9301" s="27"/>
      <c r="G9301" s="1"/>
      <c r="H9301" s="1"/>
      <c r="I9301" s="1"/>
    </row>
    <row r="9302" spans="2:9">
      <c r="B9302" s="1"/>
      <c r="C9302" s="29"/>
      <c r="D9302" s="27"/>
      <c r="E9302" s="27"/>
      <c r="F9302" s="27"/>
      <c r="G9302" s="1"/>
      <c r="H9302" s="1"/>
      <c r="I9302" s="1"/>
    </row>
    <row r="9303" spans="2:9">
      <c r="B9303" s="1"/>
      <c r="C9303" s="29"/>
      <c r="D9303" s="27"/>
      <c r="E9303" s="27"/>
      <c r="F9303" s="27"/>
      <c r="G9303" s="1"/>
      <c r="H9303" s="1"/>
      <c r="I9303" s="1"/>
    </row>
    <row r="9304" spans="2:9">
      <c r="B9304" s="1"/>
      <c r="C9304" s="29"/>
      <c r="D9304" s="27"/>
      <c r="E9304" s="27"/>
      <c r="F9304" s="27"/>
      <c r="G9304" s="1"/>
      <c r="H9304" s="1"/>
      <c r="I9304" s="1"/>
    </row>
    <row r="9305" spans="2:9">
      <c r="B9305" s="1"/>
      <c r="C9305" s="29"/>
      <c r="D9305" s="27"/>
      <c r="E9305" s="27"/>
      <c r="F9305" s="27"/>
      <c r="G9305" s="1"/>
      <c r="H9305" s="1"/>
      <c r="I9305" s="1"/>
    </row>
    <row r="9306" spans="2:9">
      <c r="B9306" s="1"/>
      <c r="C9306" s="29"/>
      <c r="D9306" s="27"/>
      <c r="E9306" s="27"/>
      <c r="F9306" s="27"/>
      <c r="G9306" s="1"/>
      <c r="H9306" s="1"/>
      <c r="I9306" s="1"/>
    </row>
    <row r="9307" spans="2:9">
      <c r="B9307" s="1"/>
      <c r="C9307" s="29"/>
      <c r="D9307" s="27"/>
      <c r="E9307" s="27"/>
      <c r="F9307" s="27"/>
      <c r="G9307" s="1"/>
      <c r="H9307" s="1"/>
      <c r="I9307" s="1"/>
    </row>
    <row r="9308" spans="2:9">
      <c r="B9308" s="1"/>
      <c r="C9308" s="29"/>
      <c r="D9308" s="27"/>
      <c r="E9308" s="27"/>
      <c r="F9308" s="27"/>
      <c r="G9308" s="1"/>
      <c r="H9308" s="1"/>
      <c r="I9308" s="1"/>
    </row>
    <row r="9309" spans="2:9">
      <c r="B9309" s="1"/>
      <c r="C9309" s="29"/>
      <c r="D9309" s="27"/>
      <c r="E9309" s="27"/>
      <c r="F9309" s="27"/>
      <c r="G9309" s="1"/>
      <c r="H9309" s="1"/>
      <c r="I9309" s="1"/>
    </row>
    <row r="9310" spans="2:9">
      <c r="B9310" s="1"/>
      <c r="C9310" s="29"/>
      <c r="D9310" s="27"/>
      <c r="E9310" s="27"/>
      <c r="F9310" s="27"/>
      <c r="G9310" s="1"/>
      <c r="H9310" s="1"/>
      <c r="I9310" s="1"/>
    </row>
    <row r="9311" spans="2:9">
      <c r="B9311" s="1"/>
      <c r="C9311" s="29"/>
      <c r="D9311" s="27"/>
      <c r="E9311" s="27"/>
      <c r="F9311" s="27"/>
      <c r="G9311" s="1"/>
      <c r="H9311" s="1"/>
      <c r="I9311" s="1"/>
    </row>
    <row r="9312" spans="2:9">
      <c r="B9312" s="1"/>
      <c r="C9312" s="29"/>
      <c r="D9312" s="27"/>
      <c r="E9312" s="27"/>
      <c r="F9312" s="27"/>
      <c r="G9312" s="1"/>
      <c r="H9312" s="1"/>
      <c r="I9312" s="1"/>
    </row>
    <row r="9313" spans="2:9">
      <c r="B9313" s="1"/>
      <c r="C9313" s="29"/>
      <c r="D9313" s="27"/>
      <c r="E9313" s="27"/>
      <c r="F9313" s="27"/>
      <c r="G9313" s="1"/>
      <c r="H9313" s="1"/>
      <c r="I9313" s="1"/>
    </row>
    <row r="9314" spans="2:9">
      <c r="B9314" s="1"/>
      <c r="C9314" s="29"/>
      <c r="D9314" s="27"/>
      <c r="E9314" s="27"/>
      <c r="F9314" s="27"/>
      <c r="G9314" s="1"/>
      <c r="H9314" s="1"/>
      <c r="I9314" s="1"/>
    </row>
    <row r="9315" spans="2:9">
      <c r="B9315" s="1"/>
      <c r="C9315" s="29"/>
      <c r="D9315" s="27"/>
      <c r="E9315" s="27"/>
      <c r="F9315" s="27"/>
      <c r="G9315" s="1"/>
      <c r="H9315" s="1"/>
      <c r="I9315" s="1"/>
    </row>
    <row r="9316" spans="2:9">
      <c r="B9316" s="1"/>
      <c r="C9316" s="29"/>
      <c r="D9316" s="27"/>
      <c r="E9316" s="27"/>
      <c r="F9316" s="27"/>
      <c r="G9316" s="1"/>
      <c r="H9316" s="1"/>
      <c r="I9316" s="1"/>
    </row>
    <row r="9317" spans="2:9">
      <c r="B9317" s="1"/>
      <c r="C9317" s="29"/>
      <c r="D9317" s="27"/>
      <c r="E9317" s="27"/>
      <c r="F9317" s="27"/>
      <c r="G9317" s="1"/>
      <c r="H9317" s="1"/>
      <c r="I9317" s="1"/>
    </row>
    <row r="9318" spans="2:9">
      <c r="B9318" s="1"/>
      <c r="C9318" s="29"/>
      <c r="D9318" s="27"/>
      <c r="E9318" s="27"/>
      <c r="F9318" s="27"/>
      <c r="G9318" s="1"/>
      <c r="H9318" s="1"/>
      <c r="I9318" s="1"/>
    </row>
    <row r="9319" spans="2:9">
      <c r="B9319" s="1"/>
      <c r="C9319" s="29"/>
      <c r="D9319" s="27"/>
      <c r="E9319" s="27"/>
      <c r="F9319" s="27"/>
      <c r="G9319" s="1"/>
      <c r="H9319" s="1"/>
      <c r="I9319" s="1"/>
    </row>
    <row r="9320" spans="2:9">
      <c r="B9320" s="1"/>
      <c r="C9320" s="29"/>
      <c r="D9320" s="27"/>
      <c r="E9320" s="27"/>
      <c r="F9320" s="27"/>
      <c r="G9320" s="1"/>
      <c r="H9320" s="1"/>
      <c r="I9320" s="1"/>
    </row>
    <row r="9321" spans="2:9">
      <c r="B9321" s="1"/>
      <c r="C9321" s="29"/>
      <c r="D9321" s="27"/>
      <c r="E9321" s="27"/>
      <c r="F9321" s="27"/>
      <c r="G9321" s="1"/>
      <c r="H9321" s="1"/>
      <c r="I9321" s="1"/>
    </row>
    <row r="9322" spans="2:9">
      <c r="B9322" s="1"/>
      <c r="C9322" s="29"/>
      <c r="D9322" s="27"/>
      <c r="E9322" s="27"/>
      <c r="F9322" s="27"/>
      <c r="G9322" s="1"/>
      <c r="H9322" s="1"/>
      <c r="I9322" s="1"/>
    </row>
    <row r="9323" spans="2:9">
      <c r="B9323" s="1"/>
      <c r="C9323" s="29"/>
      <c r="D9323" s="27"/>
      <c r="E9323" s="27"/>
      <c r="F9323" s="27"/>
      <c r="G9323" s="1"/>
      <c r="H9323" s="1"/>
      <c r="I9323" s="1"/>
    </row>
    <row r="9324" spans="2:9">
      <c r="B9324" s="1"/>
      <c r="C9324" s="29"/>
      <c r="D9324" s="27"/>
      <c r="E9324" s="27"/>
      <c r="F9324" s="27"/>
      <c r="G9324" s="1"/>
      <c r="H9324" s="1"/>
      <c r="I9324" s="1"/>
    </row>
    <row r="9325" spans="2:9">
      <c r="B9325" s="1"/>
      <c r="C9325" s="29"/>
      <c r="D9325" s="27"/>
      <c r="E9325" s="27"/>
      <c r="F9325" s="27"/>
      <c r="G9325" s="1"/>
      <c r="H9325" s="1"/>
      <c r="I9325" s="1"/>
    </row>
    <row r="9326" spans="2:9">
      <c r="B9326" s="1"/>
      <c r="C9326" s="29"/>
      <c r="D9326" s="27"/>
      <c r="E9326" s="27"/>
      <c r="F9326" s="27"/>
      <c r="G9326" s="1"/>
      <c r="H9326" s="1"/>
      <c r="I9326" s="1"/>
    </row>
    <row r="9327" spans="2:9">
      <c r="B9327" s="1"/>
      <c r="C9327" s="29"/>
      <c r="D9327" s="27"/>
      <c r="E9327" s="27"/>
      <c r="F9327" s="27"/>
      <c r="G9327" s="1"/>
      <c r="H9327" s="1"/>
      <c r="I9327" s="1"/>
    </row>
    <row r="9328" spans="2:9">
      <c r="B9328" s="1"/>
      <c r="C9328" s="29"/>
      <c r="D9328" s="27"/>
      <c r="E9328" s="27"/>
      <c r="F9328" s="27"/>
      <c r="G9328" s="1"/>
      <c r="H9328" s="1"/>
      <c r="I9328" s="1"/>
    </row>
    <row r="9329" spans="2:9">
      <c r="B9329" s="1"/>
      <c r="C9329" s="29"/>
      <c r="D9329" s="27"/>
      <c r="E9329" s="27"/>
      <c r="F9329" s="27"/>
      <c r="G9329" s="1"/>
      <c r="H9329" s="1"/>
      <c r="I9329" s="1"/>
    </row>
    <row r="9330" spans="2:9">
      <c r="B9330" s="1"/>
      <c r="C9330" s="29"/>
      <c r="D9330" s="27"/>
      <c r="E9330" s="27"/>
      <c r="F9330" s="27"/>
      <c r="G9330" s="1"/>
      <c r="H9330" s="1"/>
      <c r="I9330" s="1"/>
    </row>
    <row r="9331" spans="2:9">
      <c r="B9331" s="1"/>
      <c r="C9331" s="29"/>
      <c r="D9331" s="27"/>
      <c r="E9331" s="27"/>
      <c r="F9331" s="27"/>
      <c r="G9331" s="1"/>
      <c r="H9331" s="1"/>
      <c r="I9331" s="1"/>
    </row>
    <row r="9332" spans="2:9">
      <c r="B9332" s="1"/>
      <c r="C9332" s="29"/>
      <c r="D9332" s="27"/>
      <c r="E9332" s="27"/>
      <c r="F9332" s="27"/>
      <c r="G9332" s="1"/>
      <c r="H9332" s="1"/>
      <c r="I9332" s="1"/>
    </row>
    <row r="9333" spans="2:9">
      <c r="B9333" s="1"/>
      <c r="C9333" s="29"/>
      <c r="D9333" s="27"/>
      <c r="E9333" s="27"/>
      <c r="F9333" s="27"/>
      <c r="G9333" s="1"/>
      <c r="H9333" s="1"/>
      <c r="I9333" s="1"/>
    </row>
    <row r="9334" spans="2:9">
      <c r="B9334" s="1"/>
      <c r="C9334" s="29"/>
      <c r="D9334" s="27"/>
      <c r="E9334" s="27"/>
      <c r="F9334" s="27"/>
      <c r="G9334" s="1"/>
      <c r="H9334" s="1"/>
      <c r="I9334" s="1"/>
    </row>
    <row r="9335" spans="2:9">
      <c r="B9335" s="1"/>
      <c r="C9335" s="29"/>
      <c r="D9335" s="27"/>
      <c r="E9335" s="27"/>
      <c r="F9335" s="27"/>
      <c r="G9335" s="1"/>
      <c r="H9335" s="1"/>
      <c r="I9335" s="1"/>
    </row>
    <row r="9336" spans="2:9">
      <c r="B9336" s="1"/>
      <c r="C9336" s="29"/>
      <c r="D9336" s="27"/>
      <c r="E9336" s="27"/>
      <c r="F9336" s="27"/>
      <c r="G9336" s="1"/>
      <c r="H9336" s="1"/>
      <c r="I9336" s="1"/>
    </row>
    <row r="9337" spans="2:9">
      <c r="B9337" s="1"/>
      <c r="C9337" s="29"/>
      <c r="D9337" s="27"/>
      <c r="E9337" s="27"/>
      <c r="F9337" s="27"/>
      <c r="G9337" s="1"/>
      <c r="H9337" s="1"/>
      <c r="I9337" s="1"/>
    </row>
    <row r="9338" spans="2:9">
      <c r="B9338" s="1"/>
      <c r="C9338" s="29"/>
      <c r="D9338" s="27"/>
      <c r="E9338" s="27"/>
      <c r="F9338" s="27"/>
      <c r="G9338" s="1"/>
      <c r="H9338" s="1"/>
      <c r="I9338" s="1"/>
    </row>
    <row r="9339" spans="2:9">
      <c r="B9339" s="1"/>
      <c r="C9339" s="29"/>
      <c r="D9339" s="27"/>
      <c r="E9339" s="27"/>
      <c r="F9339" s="27"/>
      <c r="G9339" s="1"/>
      <c r="H9339" s="1"/>
      <c r="I9339" s="1"/>
    </row>
    <row r="9340" spans="2:9">
      <c r="B9340" s="1"/>
      <c r="C9340" s="29"/>
      <c r="D9340" s="27"/>
      <c r="E9340" s="27"/>
      <c r="F9340" s="27"/>
      <c r="G9340" s="1"/>
      <c r="H9340" s="1"/>
      <c r="I9340" s="1"/>
    </row>
    <row r="9341" spans="2:9">
      <c r="B9341" s="1"/>
      <c r="C9341" s="29"/>
      <c r="D9341" s="27"/>
      <c r="E9341" s="27"/>
      <c r="F9341" s="27"/>
      <c r="G9341" s="1"/>
      <c r="H9341" s="1"/>
      <c r="I9341" s="1"/>
    </row>
    <row r="9342" spans="2:9">
      <c r="B9342" s="1"/>
      <c r="C9342" s="29"/>
      <c r="D9342" s="27"/>
      <c r="E9342" s="27"/>
      <c r="F9342" s="27"/>
      <c r="G9342" s="1"/>
      <c r="H9342" s="1"/>
      <c r="I9342" s="1"/>
    </row>
    <row r="9343" spans="2:9">
      <c r="B9343" s="1"/>
      <c r="C9343" s="29"/>
      <c r="D9343" s="27"/>
      <c r="E9343" s="27"/>
      <c r="F9343" s="27"/>
      <c r="G9343" s="1"/>
      <c r="H9343" s="1"/>
      <c r="I9343" s="1"/>
    </row>
    <row r="9344" spans="2:9">
      <c r="B9344" s="1"/>
      <c r="C9344" s="29"/>
      <c r="D9344" s="27"/>
      <c r="E9344" s="27"/>
      <c r="F9344" s="27"/>
      <c r="G9344" s="1"/>
      <c r="H9344" s="1"/>
      <c r="I9344" s="1"/>
    </row>
    <row r="9345" spans="2:9">
      <c r="B9345" s="1"/>
      <c r="C9345" s="29"/>
      <c r="D9345" s="27"/>
      <c r="E9345" s="27"/>
      <c r="F9345" s="27"/>
      <c r="G9345" s="1"/>
      <c r="H9345" s="1"/>
      <c r="I9345" s="1"/>
    </row>
    <row r="9346" spans="2:9">
      <c r="B9346" s="1"/>
      <c r="C9346" s="29"/>
      <c r="D9346" s="27"/>
      <c r="E9346" s="27"/>
      <c r="F9346" s="27"/>
      <c r="G9346" s="1"/>
      <c r="H9346" s="1"/>
      <c r="I9346" s="1"/>
    </row>
    <row r="9347" spans="2:9">
      <c r="B9347" s="1"/>
      <c r="C9347" s="29"/>
      <c r="D9347" s="27"/>
      <c r="E9347" s="27"/>
      <c r="F9347" s="27"/>
      <c r="G9347" s="1"/>
      <c r="H9347" s="1"/>
      <c r="I9347" s="1"/>
    </row>
    <row r="9348" spans="2:9">
      <c r="B9348" s="1"/>
      <c r="C9348" s="29"/>
      <c r="D9348" s="27"/>
      <c r="E9348" s="27"/>
      <c r="F9348" s="27"/>
      <c r="G9348" s="1"/>
      <c r="H9348" s="1"/>
      <c r="I9348" s="1"/>
    </row>
    <row r="9349" spans="2:9">
      <c r="B9349" s="1"/>
      <c r="C9349" s="29"/>
      <c r="D9349" s="27"/>
      <c r="E9349" s="27"/>
      <c r="F9349" s="27"/>
      <c r="G9349" s="1"/>
      <c r="H9349" s="1"/>
      <c r="I9349" s="1"/>
    </row>
    <row r="9350" spans="2:9">
      <c r="B9350" s="1"/>
      <c r="C9350" s="29"/>
      <c r="D9350" s="27"/>
      <c r="E9350" s="27"/>
      <c r="F9350" s="27"/>
      <c r="G9350" s="1"/>
      <c r="H9350" s="1"/>
      <c r="I9350" s="1"/>
    </row>
    <row r="9351" spans="2:9">
      <c r="B9351" s="1"/>
      <c r="C9351" s="29"/>
      <c r="D9351" s="27"/>
      <c r="E9351" s="27"/>
      <c r="F9351" s="27"/>
      <c r="G9351" s="1"/>
      <c r="H9351" s="1"/>
      <c r="I9351" s="1"/>
    </row>
    <row r="9352" spans="2:9">
      <c r="B9352" s="1"/>
      <c r="C9352" s="29"/>
      <c r="D9352" s="27"/>
      <c r="E9352" s="27"/>
      <c r="F9352" s="27"/>
      <c r="G9352" s="1"/>
      <c r="H9352" s="1"/>
      <c r="I9352" s="1"/>
    </row>
    <row r="9353" spans="2:9">
      <c r="B9353" s="1"/>
      <c r="C9353" s="29"/>
      <c r="D9353" s="27"/>
      <c r="E9353" s="27"/>
      <c r="F9353" s="27"/>
      <c r="G9353" s="1"/>
      <c r="H9353" s="1"/>
      <c r="I9353" s="1"/>
    </row>
    <row r="9354" spans="2:9">
      <c r="B9354" s="1"/>
      <c r="C9354" s="29"/>
      <c r="D9354" s="27"/>
      <c r="E9354" s="27"/>
      <c r="F9354" s="27"/>
      <c r="G9354" s="1"/>
      <c r="H9354" s="1"/>
      <c r="I9354" s="1"/>
    </row>
    <row r="9355" spans="2:9">
      <c r="B9355" s="1"/>
      <c r="C9355" s="29"/>
      <c r="D9355" s="27"/>
      <c r="E9355" s="27"/>
      <c r="F9355" s="27"/>
      <c r="G9355" s="1"/>
      <c r="H9355" s="1"/>
      <c r="I9355" s="1"/>
    </row>
    <row r="9356" spans="2:9">
      <c r="B9356" s="1"/>
      <c r="C9356" s="29"/>
      <c r="D9356" s="27"/>
      <c r="E9356" s="27"/>
      <c r="F9356" s="27"/>
      <c r="G9356" s="1"/>
      <c r="H9356" s="1"/>
      <c r="I9356" s="1"/>
    </row>
    <row r="9357" spans="2:9">
      <c r="B9357" s="1"/>
      <c r="C9357" s="29"/>
      <c r="D9357" s="27"/>
      <c r="E9357" s="27"/>
      <c r="F9357" s="27"/>
      <c r="G9357" s="1"/>
      <c r="H9357" s="1"/>
      <c r="I9357" s="1"/>
    </row>
    <row r="9358" spans="2:9">
      <c r="B9358" s="1"/>
      <c r="C9358" s="29"/>
      <c r="D9358" s="27"/>
      <c r="E9358" s="27"/>
      <c r="F9358" s="27"/>
      <c r="G9358" s="1"/>
      <c r="H9358" s="1"/>
      <c r="I9358" s="1"/>
    </row>
    <row r="9359" spans="2:9">
      <c r="B9359" s="1"/>
      <c r="C9359" s="29"/>
      <c r="D9359" s="27"/>
      <c r="E9359" s="27"/>
      <c r="F9359" s="27"/>
      <c r="G9359" s="1"/>
      <c r="H9359" s="1"/>
      <c r="I9359" s="1"/>
    </row>
    <row r="9360" spans="2:9">
      <c r="B9360" s="1"/>
      <c r="C9360" s="29"/>
      <c r="D9360" s="27"/>
      <c r="E9360" s="27"/>
      <c r="F9360" s="27"/>
      <c r="G9360" s="1"/>
      <c r="H9360" s="1"/>
      <c r="I9360" s="1"/>
    </row>
    <row r="9361" spans="2:9">
      <c r="B9361" s="1"/>
      <c r="C9361" s="29"/>
      <c r="D9361" s="27"/>
      <c r="E9361" s="27"/>
      <c r="F9361" s="27"/>
      <c r="G9361" s="1"/>
      <c r="H9361" s="1"/>
      <c r="I9361" s="1"/>
    </row>
    <row r="9362" spans="2:9">
      <c r="B9362" s="1"/>
      <c r="C9362" s="29"/>
      <c r="D9362" s="27"/>
      <c r="E9362" s="27"/>
      <c r="F9362" s="27"/>
      <c r="G9362" s="1"/>
      <c r="H9362" s="1"/>
      <c r="I9362" s="1"/>
    </row>
    <row r="9363" spans="2:9">
      <c r="B9363" s="1"/>
      <c r="C9363" s="29"/>
      <c r="D9363" s="27"/>
      <c r="E9363" s="27"/>
      <c r="F9363" s="27"/>
      <c r="G9363" s="1"/>
      <c r="H9363" s="1"/>
      <c r="I9363" s="1"/>
    </row>
    <row r="9364" spans="2:9">
      <c r="B9364" s="1"/>
      <c r="C9364" s="29"/>
      <c r="D9364" s="27"/>
      <c r="E9364" s="27"/>
      <c r="F9364" s="27"/>
      <c r="G9364" s="1"/>
      <c r="H9364" s="1"/>
      <c r="I9364" s="1"/>
    </row>
    <row r="9365" spans="2:9">
      <c r="B9365" s="1"/>
      <c r="C9365" s="29"/>
      <c r="D9365" s="27"/>
      <c r="E9365" s="27"/>
      <c r="F9365" s="27"/>
      <c r="G9365" s="1"/>
      <c r="H9365" s="1"/>
      <c r="I9365" s="1"/>
    </row>
    <row r="9366" spans="2:9">
      <c r="B9366" s="1"/>
      <c r="C9366" s="29"/>
      <c r="D9366" s="27"/>
      <c r="E9366" s="27"/>
      <c r="F9366" s="27"/>
      <c r="G9366" s="1"/>
      <c r="H9366" s="1"/>
      <c r="I9366" s="1"/>
    </row>
    <row r="9367" spans="2:9">
      <c r="B9367" s="1"/>
      <c r="C9367" s="29"/>
      <c r="D9367" s="27"/>
      <c r="E9367" s="27"/>
      <c r="F9367" s="27"/>
      <c r="G9367" s="1"/>
      <c r="H9367" s="1"/>
      <c r="I9367" s="1"/>
    </row>
    <row r="9368" spans="2:9">
      <c r="B9368" s="1"/>
      <c r="C9368" s="29"/>
      <c r="D9368" s="27"/>
      <c r="E9368" s="27"/>
      <c r="F9368" s="27"/>
      <c r="G9368" s="1"/>
      <c r="H9368" s="1"/>
      <c r="I9368" s="1"/>
    </row>
    <row r="9369" spans="2:9">
      <c r="B9369" s="1"/>
      <c r="C9369" s="29"/>
      <c r="D9369" s="27"/>
      <c r="E9369" s="27"/>
      <c r="F9369" s="27"/>
      <c r="G9369" s="1"/>
      <c r="H9369" s="1"/>
      <c r="I9369" s="1"/>
    </row>
    <row r="9370" spans="2:9">
      <c r="B9370" s="1"/>
      <c r="C9370" s="29"/>
      <c r="D9370" s="27"/>
      <c r="E9370" s="27"/>
      <c r="F9370" s="27"/>
      <c r="G9370" s="1"/>
      <c r="H9370" s="1"/>
      <c r="I9370" s="1"/>
    </row>
    <row r="9371" spans="2:9">
      <c r="B9371" s="1"/>
      <c r="C9371" s="29"/>
      <c r="D9371" s="27"/>
      <c r="E9371" s="27"/>
      <c r="F9371" s="27"/>
      <c r="G9371" s="1"/>
      <c r="H9371" s="1"/>
      <c r="I9371" s="1"/>
    </row>
    <row r="9372" spans="2:9">
      <c r="B9372" s="1"/>
      <c r="C9372" s="29"/>
      <c r="D9372" s="27"/>
      <c r="E9372" s="27"/>
      <c r="F9372" s="27"/>
      <c r="G9372" s="1"/>
      <c r="H9372" s="1"/>
      <c r="I9372" s="1"/>
    </row>
    <row r="9373" spans="2:9">
      <c r="B9373" s="1"/>
      <c r="C9373" s="29"/>
      <c r="D9373" s="27"/>
      <c r="E9373" s="27"/>
      <c r="F9373" s="27"/>
      <c r="G9373" s="1"/>
      <c r="H9373" s="1"/>
      <c r="I9373" s="1"/>
    </row>
    <row r="9374" spans="2:9">
      <c r="B9374" s="1"/>
      <c r="C9374" s="29"/>
      <c r="D9374" s="27"/>
      <c r="E9374" s="27"/>
      <c r="F9374" s="27"/>
      <c r="G9374" s="1"/>
      <c r="H9374" s="1"/>
      <c r="I9374" s="1"/>
    </row>
    <row r="9375" spans="2:9">
      <c r="B9375" s="1"/>
      <c r="C9375" s="29"/>
      <c r="D9375" s="27"/>
      <c r="E9375" s="27"/>
      <c r="F9375" s="27"/>
      <c r="G9375" s="1"/>
      <c r="H9375" s="1"/>
      <c r="I9375" s="1"/>
    </row>
    <row r="9376" spans="2:9">
      <c r="B9376" s="1"/>
      <c r="C9376" s="29"/>
      <c r="D9376" s="27"/>
      <c r="E9376" s="27"/>
      <c r="F9376" s="27"/>
      <c r="G9376" s="1"/>
      <c r="H9376" s="1"/>
      <c r="I9376" s="1"/>
    </row>
    <row r="9377" spans="2:9">
      <c r="B9377" s="1"/>
      <c r="C9377" s="29"/>
      <c r="D9377" s="27"/>
      <c r="E9377" s="27"/>
      <c r="F9377" s="27"/>
      <c r="G9377" s="1"/>
      <c r="H9377" s="1"/>
      <c r="I9377" s="1"/>
    </row>
    <row r="9378" spans="2:9">
      <c r="B9378" s="1"/>
      <c r="C9378" s="29"/>
      <c r="D9378" s="27"/>
      <c r="E9378" s="27"/>
      <c r="F9378" s="27"/>
      <c r="G9378" s="1"/>
      <c r="H9378" s="1"/>
      <c r="I9378" s="1"/>
    </row>
    <row r="9379" spans="2:9">
      <c r="B9379" s="1"/>
      <c r="C9379" s="29"/>
      <c r="D9379" s="27"/>
      <c r="E9379" s="27"/>
      <c r="F9379" s="27"/>
      <c r="G9379" s="1"/>
      <c r="H9379" s="1"/>
      <c r="I9379" s="1"/>
    </row>
    <row r="9380" spans="2:9">
      <c r="B9380" s="1"/>
      <c r="C9380" s="29"/>
      <c r="D9380" s="27"/>
      <c r="E9380" s="27"/>
      <c r="F9380" s="27"/>
      <c r="G9380" s="1"/>
      <c r="H9380" s="1"/>
      <c r="I9380" s="1"/>
    </row>
    <row r="9381" spans="2:9">
      <c r="B9381" s="1"/>
      <c r="C9381" s="29"/>
      <c r="D9381" s="27"/>
      <c r="E9381" s="27"/>
      <c r="F9381" s="27"/>
      <c r="G9381" s="1"/>
      <c r="H9381" s="1"/>
      <c r="I9381" s="1"/>
    </row>
    <row r="9382" spans="2:9">
      <c r="B9382" s="1"/>
      <c r="C9382" s="29"/>
      <c r="D9382" s="27"/>
      <c r="E9382" s="27"/>
      <c r="F9382" s="27"/>
      <c r="G9382" s="1"/>
      <c r="H9382" s="1"/>
      <c r="I9382" s="1"/>
    </row>
    <row r="9383" spans="2:9">
      <c r="B9383" s="1"/>
      <c r="C9383" s="29"/>
      <c r="D9383" s="27"/>
      <c r="E9383" s="27"/>
      <c r="F9383" s="27"/>
      <c r="G9383" s="1"/>
      <c r="H9383" s="1"/>
      <c r="I9383" s="1"/>
    </row>
    <row r="9384" spans="2:9">
      <c r="B9384" s="1"/>
      <c r="C9384" s="29"/>
      <c r="D9384" s="27"/>
      <c r="E9384" s="27"/>
      <c r="F9384" s="27"/>
      <c r="G9384" s="1"/>
      <c r="H9384" s="1"/>
      <c r="I9384" s="1"/>
    </row>
    <row r="9385" spans="2:9">
      <c r="B9385" s="1"/>
      <c r="C9385" s="29"/>
      <c r="D9385" s="27"/>
      <c r="E9385" s="27"/>
      <c r="F9385" s="27"/>
      <c r="G9385" s="1"/>
      <c r="H9385" s="1"/>
      <c r="I9385" s="1"/>
    </row>
    <row r="9386" spans="2:9">
      <c r="B9386" s="1"/>
      <c r="C9386" s="29"/>
      <c r="D9386" s="27"/>
      <c r="E9386" s="27"/>
      <c r="F9386" s="27"/>
      <c r="G9386" s="1"/>
      <c r="H9386" s="1"/>
      <c r="I9386" s="1"/>
    </row>
    <row r="9387" spans="2:9">
      <c r="B9387" s="1"/>
      <c r="C9387" s="29"/>
      <c r="D9387" s="27"/>
      <c r="E9387" s="27"/>
      <c r="F9387" s="27"/>
      <c r="G9387" s="1"/>
      <c r="H9387" s="1"/>
      <c r="I9387" s="1"/>
    </row>
    <row r="9388" spans="2:9">
      <c r="B9388" s="1"/>
      <c r="C9388" s="29"/>
      <c r="D9388" s="27"/>
      <c r="E9388" s="27"/>
      <c r="F9388" s="27"/>
      <c r="G9388" s="1"/>
      <c r="H9388" s="1"/>
      <c r="I9388" s="1"/>
    </row>
    <row r="9389" spans="2:9">
      <c r="B9389" s="1"/>
      <c r="C9389" s="29"/>
      <c r="D9389" s="27"/>
      <c r="E9389" s="27"/>
      <c r="F9389" s="27"/>
      <c r="G9389" s="1"/>
      <c r="H9389" s="1"/>
      <c r="I9389" s="1"/>
    </row>
    <row r="9390" spans="2:9">
      <c r="B9390" s="1"/>
      <c r="C9390" s="29"/>
      <c r="D9390" s="27"/>
      <c r="E9390" s="27"/>
      <c r="F9390" s="27"/>
      <c r="G9390" s="1"/>
      <c r="H9390" s="1"/>
      <c r="I9390" s="1"/>
    </row>
    <row r="9391" spans="2:9">
      <c r="B9391" s="1"/>
      <c r="C9391" s="29"/>
      <c r="D9391" s="27"/>
      <c r="E9391" s="27"/>
      <c r="F9391" s="27"/>
      <c r="G9391" s="1"/>
      <c r="H9391" s="1"/>
      <c r="I9391" s="1"/>
    </row>
    <row r="9392" spans="2:9">
      <c r="B9392" s="1"/>
      <c r="C9392" s="29"/>
      <c r="D9392" s="27"/>
      <c r="E9392" s="27"/>
      <c r="F9392" s="27"/>
      <c r="G9392" s="1"/>
      <c r="H9392" s="1"/>
      <c r="I9392" s="1"/>
    </row>
    <row r="9393" spans="2:9">
      <c r="B9393" s="1"/>
      <c r="C9393" s="29"/>
      <c r="D9393" s="27"/>
      <c r="E9393" s="27"/>
      <c r="F9393" s="27"/>
      <c r="G9393" s="1"/>
      <c r="H9393" s="1"/>
      <c r="I9393" s="1"/>
    </row>
    <row r="9394" spans="2:9">
      <c r="B9394" s="1"/>
      <c r="C9394" s="29"/>
      <c r="D9394" s="27"/>
      <c r="E9394" s="27"/>
      <c r="F9394" s="27"/>
      <c r="G9394" s="1"/>
      <c r="H9394" s="1"/>
      <c r="I9394" s="1"/>
    </row>
    <row r="9395" spans="2:9">
      <c r="B9395" s="1"/>
      <c r="C9395" s="29"/>
      <c r="D9395" s="27"/>
      <c r="E9395" s="27"/>
      <c r="F9395" s="27"/>
      <c r="G9395" s="1"/>
      <c r="H9395" s="1"/>
      <c r="I9395" s="1"/>
    </row>
    <row r="9396" spans="2:9">
      <c r="B9396" s="1"/>
      <c r="C9396" s="29"/>
      <c r="D9396" s="27"/>
      <c r="E9396" s="27"/>
      <c r="F9396" s="27"/>
      <c r="G9396" s="1"/>
      <c r="H9396" s="1"/>
      <c r="I9396" s="1"/>
    </row>
    <row r="9397" spans="2:9">
      <c r="B9397" s="1"/>
      <c r="C9397" s="29"/>
      <c r="D9397" s="27"/>
      <c r="E9397" s="27"/>
      <c r="F9397" s="27"/>
      <c r="G9397" s="1"/>
      <c r="H9397" s="1"/>
      <c r="I9397" s="1"/>
    </row>
    <row r="9398" spans="2:9">
      <c r="B9398" s="1"/>
      <c r="C9398" s="29"/>
      <c r="D9398" s="27"/>
      <c r="E9398" s="27"/>
      <c r="F9398" s="27"/>
      <c r="G9398" s="1"/>
      <c r="H9398" s="1"/>
      <c r="I9398" s="1"/>
    </row>
    <row r="9399" spans="2:9">
      <c r="B9399" s="1"/>
      <c r="C9399" s="29"/>
      <c r="D9399" s="27"/>
      <c r="E9399" s="27"/>
      <c r="F9399" s="27"/>
      <c r="G9399" s="1"/>
      <c r="H9399" s="1"/>
      <c r="I9399" s="1"/>
    </row>
    <row r="9400" spans="2:9">
      <c r="B9400" s="1"/>
      <c r="C9400" s="29"/>
      <c r="D9400" s="27"/>
      <c r="E9400" s="27"/>
      <c r="F9400" s="27"/>
      <c r="G9400" s="1"/>
      <c r="H9400" s="1"/>
      <c r="I9400" s="1"/>
    </row>
    <row r="9401" spans="2:9">
      <c r="B9401" s="1"/>
      <c r="C9401" s="29"/>
      <c r="D9401" s="27"/>
      <c r="E9401" s="27"/>
      <c r="F9401" s="27"/>
      <c r="G9401" s="1"/>
      <c r="H9401" s="1"/>
      <c r="I9401" s="1"/>
    </row>
    <row r="9402" spans="2:9">
      <c r="B9402" s="1"/>
      <c r="C9402" s="29"/>
      <c r="D9402" s="27"/>
      <c r="E9402" s="27"/>
      <c r="F9402" s="27"/>
      <c r="G9402" s="1"/>
      <c r="H9402" s="1"/>
      <c r="I9402" s="1"/>
    </row>
    <row r="9403" spans="2:9">
      <c r="B9403" s="1"/>
      <c r="C9403" s="29"/>
      <c r="D9403" s="27"/>
      <c r="E9403" s="27"/>
      <c r="F9403" s="27"/>
      <c r="G9403" s="1"/>
      <c r="H9403" s="1"/>
      <c r="I9403" s="1"/>
    </row>
    <row r="9404" spans="2:9">
      <c r="B9404" s="1"/>
      <c r="C9404" s="29"/>
      <c r="D9404" s="27"/>
      <c r="E9404" s="27"/>
      <c r="F9404" s="27"/>
      <c r="G9404" s="1"/>
      <c r="H9404" s="1"/>
      <c r="I9404" s="1"/>
    </row>
    <row r="9405" spans="2:9">
      <c r="B9405" s="1"/>
      <c r="C9405" s="29"/>
      <c r="D9405" s="27"/>
      <c r="E9405" s="27"/>
      <c r="F9405" s="27"/>
      <c r="G9405" s="1"/>
      <c r="H9405" s="1"/>
      <c r="I9405" s="1"/>
    </row>
    <row r="9406" spans="2:9">
      <c r="B9406" s="1"/>
      <c r="C9406" s="29"/>
      <c r="D9406" s="27"/>
      <c r="E9406" s="27"/>
      <c r="F9406" s="27"/>
      <c r="G9406" s="1"/>
      <c r="H9406" s="1"/>
      <c r="I9406" s="1"/>
    </row>
    <row r="9407" spans="2:9">
      <c r="B9407" s="1"/>
      <c r="C9407" s="29"/>
      <c r="D9407" s="27"/>
      <c r="E9407" s="27"/>
      <c r="F9407" s="27"/>
      <c r="G9407" s="1"/>
      <c r="H9407" s="1"/>
      <c r="I9407" s="1"/>
    </row>
    <row r="9408" spans="2:9">
      <c r="B9408" s="1"/>
      <c r="C9408" s="29"/>
      <c r="D9408" s="27"/>
      <c r="E9408" s="27"/>
      <c r="F9408" s="27"/>
      <c r="G9408" s="1"/>
      <c r="H9408" s="1"/>
      <c r="I9408" s="1"/>
    </row>
    <row r="9409" spans="2:9">
      <c r="B9409" s="1"/>
      <c r="C9409" s="29"/>
      <c r="D9409" s="27"/>
      <c r="E9409" s="27"/>
      <c r="F9409" s="27"/>
      <c r="G9409" s="1"/>
      <c r="H9409" s="1"/>
      <c r="I9409" s="1"/>
    </row>
    <row r="9410" spans="2:9">
      <c r="B9410" s="1"/>
      <c r="C9410" s="29"/>
      <c r="D9410" s="27"/>
      <c r="E9410" s="27"/>
      <c r="F9410" s="27"/>
      <c r="G9410" s="1"/>
      <c r="H9410" s="1"/>
      <c r="I9410" s="1"/>
    </row>
    <row r="9411" spans="2:9">
      <c r="B9411" s="1"/>
      <c r="C9411" s="29"/>
      <c r="D9411" s="27"/>
      <c r="E9411" s="27"/>
      <c r="F9411" s="27"/>
      <c r="G9411" s="1"/>
      <c r="H9411" s="1"/>
      <c r="I9411" s="1"/>
    </row>
    <row r="9412" spans="2:9">
      <c r="B9412" s="1"/>
      <c r="C9412" s="29"/>
      <c r="D9412" s="27"/>
      <c r="E9412" s="27"/>
      <c r="F9412" s="27"/>
      <c r="G9412" s="1"/>
      <c r="H9412" s="1"/>
      <c r="I9412" s="1"/>
    </row>
    <row r="9413" spans="2:9">
      <c r="B9413" s="1"/>
      <c r="C9413" s="29"/>
      <c r="D9413" s="27"/>
      <c r="E9413" s="27"/>
      <c r="F9413" s="27"/>
      <c r="G9413" s="1"/>
      <c r="H9413" s="1"/>
      <c r="I9413" s="1"/>
    </row>
    <row r="9414" spans="2:9">
      <c r="B9414" s="1"/>
      <c r="C9414" s="29"/>
      <c r="D9414" s="27"/>
      <c r="E9414" s="27"/>
      <c r="F9414" s="27"/>
      <c r="G9414" s="1"/>
      <c r="H9414" s="1"/>
      <c r="I9414" s="1"/>
    </row>
    <row r="9415" spans="2:9">
      <c r="B9415" s="1"/>
      <c r="C9415" s="29"/>
      <c r="D9415" s="27"/>
      <c r="E9415" s="27"/>
      <c r="F9415" s="27"/>
      <c r="G9415" s="1"/>
      <c r="H9415" s="1"/>
      <c r="I9415" s="1"/>
    </row>
    <row r="9416" spans="2:9">
      <c r="B9416" s="1"/>
      <c r="C9416" s="29"/>
      <c r="D9416" s="27"/>
      <c r="E9416" s="27"/>
      <c r="F9416" s="27"/>
      <c r="G9416" s="1"/>
      <c r="H9416" s="1"/>
      <c r="I9416" s="1"/>
    </row>
    <row r="9417" spans="2:9">
      <c r="B9417" s="1"/>
      <c r="C9417" s="29"/>
      <c r="D9417" s="27"/>
      <c r="E9417" s="27"/>
      <c r="F9417" s="27"/>
      <c r="G9417" s="1"/>
      <c r="H9417" s="1"/>
      <c r="I9417" s="1"/>
    </row>
    <row r="9418" spans="2:9">
      <c r="B9418" s="1"/>
      <c r="C9418" s="29"/>
      <c r="D9418" s="27"/>
      <c r="E9418" s="27"/>
      <c r="F9418" s="27"/>
      <c r="G9418" s="1"/>
      <c r="H9418" s="1"/>
      <c r="I9418" s="1"/>
    </row>
    <row r="9419" spans="2:9">
      <c r="B9419" s="1"/>
      <c r="C9419" s="29"/>
      <c r="D9419" s="27"/>
      <c r="E9419" s="27"/>
      <c r="F9419" s="27"/>
      <c r="G9419" s="1"/>
      <c r="H9419" s="1"/>
      <c r="I9419" s="1"/>
    </row>
    <row r="9420" spans="2:9">
      <c r="B9420" s="1"/>
      <c r="C9420" s="29"/>
      <c r="D9420" s="27"/>
      <c r="E9420" s="27"/>
      <c r="F9420" s="27"/>
      <c r="G9420" s="1"/>
      <c r="H9420" s="1"/>
      <c r="I9420" s="1"/>
    </row>
    <row r="9421" spans="2:9">
      <c r="B9421" s="1"/>
      <c r="C9421" s="29"/>
      <c r="D9421" s="27"/>
      <c r="E9421" s="27"/>
      <c r="F9421" s="27"/>
      <c r="G9421" s="1"/>
      <c r="H9421" s="1"/>
      <c r="I9421" s="1"/>
    </row>
    <row r="9422" spans="2:9">
      <c r="B9422" s="1"/>
      <c r="C9422" s="29"/>
      <c r="D9422" s="27"/>
      <c r="E9422" s="27"/>
      <c r="F9422" s="27"/>
      <c r="G9422" s="1"/>
      <c r="H9422" s="1"/>
      <c r="I9422" s="1"/>
    </row>
    <row r="9423" spans="2:9">
      <c r="B9423" s="1"/>
      <c r="C9423" s="29"/>
      <c r="D9423" s="27"/>
      <c r="E9423" s="27"/>
      <c r="F9423" s="27"/>
      <c r="G9423" s="1"/>
      <c r="H9423" s="1"/>
      <c r="I9423" s="1"/>
    </row>
    <row r="9424" spans="2:9">
      <c r="B9424" s="1"/>
      <c r="C9424" s="29"/>
      <c r="D9424" s="27"/>
      <c r="E9424" s="27"/>
      <c r="F9424" s="27"/>
      <c r="G9424" s="1"/>
      <c r="H9424" s="1"/>
      <c r="I9424" s="1"/>
    </row>
    <row r="9425" spans="2:9">
      <c r="B9425" s="1"/>
      <c r="C9425" s="29"/>
      <c r="D9425" s="27"/>
      <c r="E9425" s="27"/>
      <c r="F9425" s="27"/>
      <c r="G9425" s="1"/>
      <c r="H9425" s="1"/>
      <c r="I9425" s="1"/>
    </row>
    <row r="9426" spans="2:9">
      <c r="B9426" s="1"/>
      <c r="C9426" s="29"/>
      <c r="D9426" s="27"/>
      <c r="E9426" s="27"/>
      <c r="F9426" s="27"/>
      <c r="G9426" s="1"/>
      <c r="H9426" s="1"/>
      <c r="I9426" s="1"/>
    </row>
    <row r="9427" spans="2:9">
      <c r="B9427" s="1"/>
      <c r="C9427" s="29"/>
      <c r="D9427" s="27"/>
      <c r="E9427" s="27"/>
      <c r="F9427" s="27"/>
      <c r="G9427" s="1"/>
      <c r="H9427" s="1"/>
      <c r="I9427" s="1"/>
    </row>
    <row r="9428" spans="2:9">
      <c r="B9428" s="1"/>
      <c r="C9428" s="29"/>
      <c r="D9428" s="27"/>
      <c r="E9428" s="27"/>
      <c r="F9428" s="27"/>
      <c r="G9428" s="1"/>
      <c r="H9428" s="1"/>
      <c r="I9428" s="1"/>
    </row>
    <row r="9429" spans="2:9">
      <c r="B9429" s="1"/>
      <c r="C9429" s="29"/>
      <c r="D9429" s="27"/>
      <c r="E9429" s="27"/>
      <c r="F9429" s="27"/>
      <c r="G9429" s="1"/>
      <c r="H9429" s="1"/>
      <c r="I9429" s="1"/>
    </row>
    <row r="9430" spans="2:9">
      <c r="B9430" s="1"/>
      <c r="C9430" s="29"/>
      <c r="D9430" s="27"/>
      <c r="E9430" s="27"/>
      <c r="F9430" s="27"/>
      <c r="G9430" s="1"/>
      <c r="H9430" s="1"/>
      <c r="I9430" s="1"/>
    </row>
    <row r="9431" spans="2:9">
      <c r="B9431" s="1"/>
      <c r="C9431" s="29"/>
      <c r="D9431" s="27"/>
      <c r="E9431" s="27"/>
      <c r="F9431" s="27"/>
      <c r="G9431" s="1"/>
      <c r="H9431" s="1"/>
      <c r="I9431" s="1"/>
    </row>
    <row r="9432" spans="2:9">
      <c r="B9432" s="1"/>
      <c r="C9432" s="29"/>
      <c r="D9432" s="27"/>
      <c r="E9432" s="27"/>
      <c r="F9432" s="27"/>
      <c r="G9432" s="1"/>
      <c r="H9432" s="1"/>
      <c r="I9432" s="1"/>
    </row>
    <row r="9433" spans="2:9">
      <c r="B9433" s="1"/>
      <c r="C9433" s="29"/>
      <c r="D9433" s="27"/>
      <c r="E9433" s="27"/>
      <c r="F9433" s="27"/>
      <c r="G9433" s="1"/>
      <c r="H9433" s="1"/>
      <c r="I9433" s="1"/>
    </row>
    <row r="9434" spans="2:9">
      <c r="B9434" s="1"/>
      <c r="C9434" s="29"/>
      <c r="D9434" s="27"/>
      <c r="E9434" s="27"/>
      <c r="F9434" s="27"/>
      <c r="G9434" s="1"/>
      <c r="H9434" s="1"/>
      <c r="I9434" s="1"/>
    </row>
    <row r="9435" spans="2:9">
      <c r="B9435" s="1"/>
      <c r="C9435" s="29"/>
      <c r="D9435" s="27"/>
      <c r="E9435" s="27"/>
      <c r="F9435" s="27"/>
      <c r="G9435" s="1"/>
      <c r="H9435" s="1"/>
      <c r="I9435" s="1"/>
    </row>
    <row r="9436" spans="2:9">
      <c r="B9436" s="1"/>
      <c r="C9436" s="29"/>
      <c r="D9436" s="27"/>
      <c r="E9436" s="27"/>
      <c r="F9436" s="27"/>
      <c r="G9436" s="1"/>
      <c r="H9436" s="1"/>
      <c r="I9436" s="1"/>
    </row>
    <row r="9437" spans="2:9">
      <c r="B9437" s="1"/>
      <c r="C9437" s="29"/>
      <c r="D9437" s="27"/>
      <c r="E9437" s="27"/>
      <c r="F9437" s="27"/>
      <c r="G9437" s="1"/>
      <c r="H9437" s="1"/>
      <c r="I9437" s="1"/>
    </row>
    <row r="9438" spans="2:9">
      <c r="B9438" s="1"/>
      <c r="C9438" s="29"/>
      <c r="D9438" s="27"/>
      <c r="E9438" s="27"/>
      <c r="F9438" s="27"/>
      <c r="G9438" s="1"/>
      <c r="H9438" s="1"/>
      <c r="I9438" s="1"/>
    </row>
    <row r="9439" spans="2:9">
      <c r="B9439" s="1"/>
      <c r="C9439" s="29"/>
      <c r="D9439" s="27"/>
      <c r="E9439" s="27"/>
      <c r="F9439" s="27"/>
      <c r="G9439" s="1"/>
      <c r="H9439" s="1"/>
      <c r="I9439" s="1"/>
    </row>
    <row r="9440" spans="2:9">
      <c r="B9440" s="1"/>
      <c r="C9440" s="29"/>
      <c r="D9440" s="27"/>
      <c r="E9440" s="27"/>
      <c r="F9440" s="27"/>
      <c r="G9440" s="1"/>
      <c r="H9440" s="1"/>
      <c r="I9440" s="1"/>
    </row>
    <row r="9441" spans="2:9">
      <c r="B9441" s="1"/>
      <c r="C9441" s="29"/>
      <c r="D9441" s="27"/>
      <c r="E9441" s="27"/>
      <c r="F9441" s="27"/>
      <c r="G9441" s="1"/>
      <c r="H9441" s="1"/>
      <c r="I9441" s="1"/>
    </row>
    <row r="9442" spans="2:9">
      <c r="B9442" s="1"/>
      <c r="C9442" s="29"/>
      <c r="D9442" s="27"/>
      <c r="E9442" s="27"/>
      <c r="F9442" s="27"/>
      <c r="G9442" s="1"/>
      <c r="H9442" s="1"/>
      <c r="I9442" s="1"/>
    </row>
    <row r="9443" spans="2:9">
      <c r="B9443" s="1"/>
      <c r="C9443" s="29"/>
      <c r="D9443" s="27"/>
      <c r="E9443" s="27"/>
      <c r="F9443" s="27"/>
      <c r="G9443" s="1"/>
      <c r="H9443" s="1"/>
      <c r="I9443" s="1"/>
    </row>
    <row r="9444" spans="2:9">
      <c r="B9444" s="1"/>
      <c r="C9444" s="29"/>
      <c r="D9444" s="27"/>
      <c r="E9444" s="27"/>
      <c r="F9444" s="27"/>
      <c r="G9444" s="1"/>
      <c r="H9444" s="1"/>
      <c r="I9444" s="1"/>
    </row>
    <row r="9445" spans="2:9">
      <c r="B9445" s="1"/>
      <c r="C9445" s="29"/>
      <c r="D9445" s="27"/>
      <c r="E9445" s="27"/>
      <c r="F9445" s="27"/>
      <c r="G9445" s="1"/>
      <c r="H9445" s="1"/>
      <c r="I9445" s="1"/>
    </row>
    <row r="9446" spans="2:9">
      <c r="B9446" s="1"/>
      <c r="C9446" s="29"/>
      <c r="D9446" s="27"/>
      <c r="E9446" s="27"/>
      <c r="F9446" s="27"/>
      <c r="G9446" s="1"/>
      <c r="H9446" s="1"/>
      <c r="I9446" s="1"/>
    </row>
    <row r="9447" spans="2:9">
      <c r="B9447" s="1"/>
      <c r="C9447" s="29"/>
      <c r="D9447" s="27"/>
      <c r="E9447" s="27"/>
      <c r="F9447" s="27"/>
      <c r="G9447" s="1"/>
      <c r="H9447" s="1"/>
      <c r="I9447" s="1"/>
    </row>
    <row r="9448" spans="2:9">
      <c r="B9448" s="1"/>
      <c r="C9448" s="29"/>
      <c r="D9448" s="27"/>
      <c r="E9448" s="27"/>
      <c r="F9448" s="27"/>
      <c r="G9448" s="1"/>
      <c r="H9448" s="1"/>
      <c r="I9448" s="1"/>
    </row>
    <row r="9449" spans="2:9">
      <c r="B9449" s="1"/>
      <c r="C9449" s="29"/>
      <c r="D9449" s="27"/>
      <c r="E9449" s="27"/>
      <c r="F9449" s="27"/>
      <c r="G9449" s="1"/>
      <c r="H9449" s="1"/>
      <c r="I9449" s="1"/>
    </row>
    <row r="9450" spans="2:9">
      <c r="B9450" s="1"/>
      <c r="C9450" s="29"/>
      <c r="D9450" s="27"/>
      <c r="E9450" s="27"/>
      <c r="F9450" s="27"/>
      <c r="G9450" s="1"/>
      <c r="H9450" s="1"/>
      <c r="I9450" s="1"/>
    </row>
    <row r="9451" spans="2:9">
      <c r="B9451" s="1"/>
      <c r="C9451" s="29"/>
      <c r="D9451" s="27"/>
      <c r="E9451" s="27"/>
      <c r="F9451" s="27"/>
      <c r="G9451" s="1"/>
      <c r="H9451" s="1"/>
      <c r="I9451" s="1"/>
    </row>
    <row r="9452" spans="2:9">
      <c r="B9452" s="1"/>
      <c r="C9452" s="29"/>
      <c r="D9452" s="27"/>
      <c r="E9452" s="27"/>
      <c r="F9452" s="27"/>
      <c r="G9452" s="1"/>
      <c r="H9452" s="1"/>
      <c r="I9452" s="1"/>
    </row>
    <row r="9453" spans="2:9">
      <c r="B9453" s="1"/>
      <c r="C9453" s="29"/>
      <c r="D9453" s="27"/>
      <c r="E9453" s="27"/>
      <c r="F9453" s="27"/>
      <c r="G9453" s="1"/>
      <c r="H9453" s="1"/>
      <c r="I9453" s="1"/>
    </row>
    <row r="9454" spans="2:9">
      <c r="B9454" s="1"/>
      <c r="C9454" s="29"/>
      <c r="D9454" s="27"/>
      <c r="E9454" s="27"/>
      <c r="F9454" s="27"/>
      <c r="G9454" s="1"/>
      <c r="H9454" s="1"/>
      <c r="I9454" s="1"/>
    </row>
    <row r="9455" spans="2:9">
      <c r="B9455" s="1"/>
      <c r="C9455" s="29"/>
      <c r="D9455" s="27"/>
      <c r="E9455" s="27"/>
      <c r="F9455" s="27"/>
      <c r="G9455" s="1"/>
      <c r="H9455" s="1"/>
      <c r="I9455" s="1"/>
    </row>
    <row r="9456" spans="2:9">
      <c r="B9456" s="1"/>
      <c r="C9456" s="29"/>
      <c r="D9456" s="27"/>
      <c r="E9456" s="27"/>
      <c r="F9456" s="27"/>
      <c r="G9456" s="1"/>
      <c r="H9456" s="1"/>
      <c r="I9456" s="1"/>
    </row>
    <row r="9457" spans="2:9">
      <c r="B9457" s="1"/>
      <c r="C9457" s="29"/>
      <c r="D9457" s="27"/>
      <c r="E9457" s="27"/>
      <c r="F9457" s="27"/>
      <c r="G9457" s="1"/>
      <c r="H9457" s="1"/>
      <c r="I9457" s="1"/>
    </row>
    <row r="9458" spans="2:9">
      <c r="B9458" s="1"/>
      <c r="C9458" s="29"/>
      <c r="D9458" s="27"/>
      <c r="E9458" s="27"/>
      <c r="F9458" s="27"/>
      <c r="G9458" s="1"/>
      <c r="H9458" s="1"/>
      <c r="I9458" s="1"/>
    </row>
    <row r="9459" spans="2:9">
      <c r="B9459" s="1"/>
      <c r="C9459" s="29"/>
      <c r="D9459" s="27"/>
      <c r="E9459" s="27"/>
      <c r="F9459" s="27"/>
      <c r="G9459" s="1"/>
      <c r="H9459" s="1"/>
      <c r="I9459" s="1"/>
    </row>
    <row r="9460" spans="2:9">
      <c r="B9460" s="1"/>
      <c r="C9460" s="29"/>
      <c r="D9460" s="27"/>
      <c r="E9460" s="27"/>
      <c r="F9460" s="27"/>
      <c r="G9460" s="1"/>
      <c r="H9460" s="1"/>
      <c r="I9460" s="1"/>
    </row>
    <row r="9461" spans="2:9">
      <c r="B9461" s="1"/>
      <c r="C9461" s="29"/>
      <c r="D9461" s="27"/>
      <c r="E9461" s="27"/>
      <c r="F9461" s="27"/>
      <c r="G9461" s="1"/>
      <c r="H9461" s="1"/>
      <c r="I9461" s="1"/>
    </row>
    <row r="9462" spans="2:9">
      <c r="B9462" s="1"/>
      <c r="C9462" s="29"/>
      <c r="D9462" s="27"/>
      <c r="E9462" s="27"/>
      <c r="F9462" s="27"/>
      <c r="G9462" s="1"/>
      <c r="H9462" s="1"/>
      <c r="I9462" s="1"/>
    </row>
    <row r="9463" spans="2:9">
      <c r="B9463" s="1"/>
      <c r="C9463" s="29"/>
      <c r="D9463" s="27"/>
      <c r="E9463" s="27"/>
      <c r="F9463" s="27"/>
      <c r="G9463" s="1"/>
      <c r="H9463" s="1"/>
      <c r="I9463" s="1"/>
    </row>
    <row r="9464" spans="2:9">
      <c r="B9464" s="1"/>
      <c r="C9464" s="29"/>
      <c r="D9464" s="27"/>
      <c r="E9464" s="27"/>
      <c r="F9464" s="27"/>
      <c r="G9464" s="1"/>
      <c r="H9464" s="1"/>
      <c r="I9464" s="1"/>
    </row>
    <row r="9465" spans="2:9">
      <c r="B9465" s="1"/>
      <c r="C9465" s="29"/>
      <c r="D9465" s="27"/>
      <c r="E9465" s="27"/>
      <c r="F9465" s="27"/>
      <c r="G9465" s="1"/>
      <c r="H9465" s="1"/>
      <c r="I9465" s="1"/>
    </row>
    <row r="9466" spans="2:9">
      <c r="B9466" s="1"/>
      <c r="C9466" s="29"/>
      <c r="D9466" s="27"/>
      <c r="E9466" s="27"/>
      <c r="F9466" s="27"/>
      <c r="G9466" s="1"/>
      <c r="H9466" s="1"/>
      <c r="I9466" s="1"/>
    </row>
    <row r="9467" spans="2:9">
      <c r="B9467" s="1"/>
      <c r="C9467" s="29"/>
      <c r="D9467" s="27"/>
      <c r="E9467" s="27"/>
      <c r="F9467" s="27"/>
      <c r="G9467" s="1"/>
      <c r="H9467" s="1"/>
      <c r="I9467" s="1"/>
    </row>
    <row r="9468" spans="2:9">
      <c r="B9468" s="1"/>
      <c r="C9468" s="29"/>
      <c r="D9468" s="27"/>
      <c r="E9468" s="27"/>
      <c r="F9468" s="27"/>
      <c r="G9468" s="1"/>
      <c r="H9468" s="1"/>
      <c r="I9468" s="1"/>
    </row>
    <row r="9469" spans="2:9">
      <c r="B9469" s="1"/>
      <c r="C9469" s="29"/>
      <c r="D9469" s="27"/>
      <c r="E9469" s="27"/>
      <c r="F9469" s="27"/>
      <c r="G9469" s="1"/>
      <c r="H9469" s="1"/>
      <c r="I9469" s="1"/>
    </row>
    <row r="9470" spans="2:9">
      <c r="B9470" s="1"/>
      <c r="C9470" s="29"/>
      <c r="D9470" s="27"/>
      <c r="E9470" s="27"/>
      <c r="F9470" s="27"/>
      <c r="G9470" s="1"/>
      <c r="H9470" s="1"/>
      <c r="I9470" s="1"/>
    </row>
    <row r="9471" spans="2:9">
      <c r="B9471" s="1"/>
      <c r="C9471" s="29"/>
      <c r="D9471" s="27"/>
      <c r="E9471" s="27"/>
      <c r="F9471" s="27"/>
      <c r="G9471" s="1"/>
      <c r="H9471" s="1"/>
      <c r="I9471" s="1"/>
    </row>
    <row r="9472" spans="2:9">
      <c r="B9472" s="1"/>
      <c r="C9472" s="29"/>
      <c r="D9472" s="27"/>
      <c r="E9472" s="27"/>
      <c r="F9472" s="27"/>
      <c r="G9472" s="1"/>
      <c r="H9472" s="1"/>
      <c r="I9472" s="1"/>
    </row>
    <row r="9473" spans="2:9">
      <c r="B9473" s="1"/>
      <c r="C9473" s="29"/>
      <c r="D9473" s="27"/>
      <c r="E9473" s="27"/>
      <c r="F9473" s="27"/>
      <c r="G9473" s="1"/>
      <c r="H9473" s="1"/>
      <c r="I9473" s="1"/>
    </row>
    <row r="9474" spans="2:9">
      <c r="B9474" s="1"/>
      <c r="C9474" s="29"/>
      <c r="D9474" s="27"/>
      <c r="E9474" s="27"/>
      <c r="F9474" s="27"/>
      <c r="G9474" s="1"/>
      <c r="H9474" s="1"/>
      <c r="I9474" s="1"/>
    </row>
    <row r="9475" spans="2:9">
      <c r="B9475" s="1"/>
      <c r="C9475" s="29"/>
      <c r="D9475" s="27"/>
      <c r="E9475" s="27"/>
      <c r="F9475" s="27"/>
      <c r="G9475" s="1"/>
      <c r="H9475" s="1"/>
      <c r="I9475" s="1"/>
    </row>
    <row r="9476" spans="2:9">
      <c r="B9476" s="1"/>
      <c r="C9476" s="29"/>
      <c r="D9476" s="27"/>
      <c r="E9476" s="27"/>
      <c r="F9476" s="27"/>
      <c r="G9476" s="1"/>
      <c r="H9476" s="1"/>
      <c r="I9476" s="1"/>
    </row>
    <row r="9477" spans="2:9">
      <c r="B9477" s="1"/>
      <c r="C9477" s="29"/>
      <c r="D9477" s="27"/>
      <c r="E9477" s="27"/>
      <c r="F9477" s="27"/>
      <c r="G9477" s="1"/>
      <c r="H9477" s="1"/>
      <c r="I9477" s="1"/>
    </row>
    <row r="9478" spans="2:9">
      <c r="B9478" s="1"/>
      <c r="C9478" s="29"/>
      <c r="D9478" s="27"/>
      <c r="E9478" s="27"/>
      <c r="F9478" s="27"/>
      <c r="G9478" s="1"/>
      <c r="H9478" s="1"/>
      <c r="I9478" s="1"/>
    </row>
    <row r="9479" spans="2:9">
      <c r="B9479" s="1"/>
      <c r="C9479" s="29"/>
      <c r="D9479" s="27"/>
      <c r="E9479" s="27"/>
      <c r="F9479" s="27"/>
      <c r="G9479" s="1"/>
      <c r="H9479" s="1"/>
      <c r="I9479" s="1"/>
    </row>
    <row r="9480" spans="2:9">
      <c r="B9480" s="1"/>
      <c r="C9480" s="29"/>
      <c r="D9480" s="27"/>
      <c r="E9480" s="27"/>
      <c r="F9480" s="27"/>
      <c r="G9480" s="1"/>
      <c r="H9480" s="1"/>
      <c r="I9480" s="1"/>
    </row>
    <row r="9481" spans="2:9">
      <c r="B9481" s="1"/>
      <c r="C9481" s="29"/>
      <c r="D9481" s="27"/>
      <c r="E9481" s="27"/>
      <c r="F9481" s="27"/>
      <c r="G9481" s="1"/>
      <c r="H9481" s="1"/>
      <c r="I9481" s="1"/>
    </row>
    <row r="9482" spans="2:9">
      <c r="B9482" s="1"/>
      <c r="C9482" s="29"/>
      <c r="D9482" s="27"/>
      <c r="E9482" s="27"/>
      <c r="F9482" s="27"/>
      <c r="G9482" s="1"/>
      <c r="H9482" s="1"/>
      <c r="I9482" s="1"/>
    </row>
    <row r="9483" spans="2:9">
      <c r="B9483" s="1"/>
      <c r="C9483" s="29"/>
      <c r="D9483" s="27"/>
      <c r="E9483" s="27"/>
      <c r="F9483" s="27"/>
      <c r="G9483" s="1"/>
      <c r="H9483" s="1"/>
      <c r="I9483" s="1"/>
    </row>
    <row r="9484" spans="2:9">
      <c r="B9484" s="1"/>
      <c r="C9484" s="29"/>
      <c r="D9484" s="27"/>
      <c r="E9484" s="27"/>
      <c r="F9484" s="27"/>
      <c r="G9484" s="1"/>
      <c r="H9484" s="1"/>
      <c r="I9484" s="1"/>
    </row>
    <row r="9485" spans="2:9">
      <c r="B9485" s="1"/>
      <c r="C9485" s="29"/>
      <c r="D9485" s="27"/>
      <c r="E9485" s="27"/>
      <c r="F9485" s="27"/>
      <c r="G9485" s="1"/>
      <c r="H9485" s="1"/>
      <c r="I9485" s="1"/>
    </row>
    <row r="9486" spans="2:9">
      <c r="B9486" s="1"/>
      <c r="C9486" s="29"/>
      <c r="D9486" s="27"/>
      <c r="E9486" s="27"/>
      <c r="F9486" s="27"/>
      <c r="G9486" s="1"/>
      <c r="H9486" s="1"/>
      <c r="I9486" s="1"/>
    </row>
    <row r="9487" spans="2:9">
      <c r="B9487" s="1"/>
      <c r="C9487" s="29"/>
      <c r="D9487" s="27"/>
      <c r="E9487" s="27"/>
      <c r="F9487" s="27"/>
      <c r="G9487" s="1"/>
      <c r="H9487" s="1"/>
      <c r="I9487" s="1"/>
    </row>
    <row r="9488" spans="2:9">
      <c r="B9488" s="1"/>
      <c r="C9488" s="29"/>
      <c r="D9488" s="27"/>
      <c r="E9488" s="27"/>
      <c r="F9488" s="27"/>
      <c r="G9488" s="1"/>
      <c r="H9488" s="1"/>
      <c r="I9488" s="1"/>
    </row>
    <row r="9489" spans="2:9">
      <c r="B9489" s="1"/>
      <c r="C9489" s="29"/>
      <c r="D9489" s="27"/>
      <c r="E9489" s="27"/>
      <c r="F9489" s="27"/>
      <c r="G9489" s="1"/>
      <c r="H9489" s="1"/>
      <c r="I9489" s="1"/>
    </row>
    <row r="9490" spans="2:9">
      <c r="B9490" s="1"/>
      <c r="C9490" s="29"/>
      <c r="D9490" s="27"/>
      <c r="E9490" s="27"/>
      <c r="F9490" s="27"/>
      <c r="G9490" s="1"/>
      <c r="H9490" s="1"/>
      <c r="I9490" s="1"/>
    </row>
    <row r="9491" spans="2:9">
      <c r="B9491" s="1"/>
      <c r="C9491" s="29"/>
      <c r="D9491" s="27"/>
      <c r="E9491" s="27"/>
      <c r="F9491" s="27"/>
      <c r="G9491" s="1"/>
      <c r="H9491" s="1"/>
      <c r="I9491" s="1"/>
    </row>
    <row r="9492" spans="2:9">
      <c r="B9492" s="1"/>
      <c r="C9492" s="29"/>
      <c r="D9492" s="27"/>
      <c r="E9492" s="27"/>
      <c r="F9492" s="27"/>
      <c r="G9492" s="1"/>
      <c r="H9492" s="1"/>
      <c r="I9492" s="1"/>
    </row>
    <row r="9493" spans="2:9">
      <c r="B9493" s="1"/>
      <c r="C9493" s="29"/>
      <c r="D9493" s="27"/>
      <c r="E9493" s="27"/>
      <c r="F9493" s="27"/>
      <c r="G9493" s="1"/>
      <c r="H9493" s="1"/>
      <c r="I9493" s="1"/>
    </row>
    <row r="9494" spans="2:9">
      <c r="B9494" s="1"/>
      <c r="C9494" s="29"/>
      <c r="D9494" s="27"/>
      <c r="E9494" s="27"/>
      <c r="F9494" s="27"/>
      <c r="G9494" s="1"/>
      <c r="H9494" s="1"/>
      <c r="I9494" s="1"/>
    </row>
    <row r="9495" spans="2:9">
      <c r="B9495" s="1"/>
      <c r="C9495" s="29"/>
      <c r="D9495" s="27"/>
      <c r="E9495" s="27"/>
      <c r="F9495" s="27"/>
      <c r="G9495" s="1"/>
      <c r="H9495" s="1"/>
      <c r="I9495" s="1"/>
    </row>
    <row r="9496" spans="2:9">
      <c r="B9496" s="1"/>
      <c r="C9496" s="29"/>
      <c r="D9496" s="27"/>
      <c r="E9496" s="27"/>
      <c r="F9496" s="27"/>
      <c r="G9496" s="1"/>
      <c r="H9496" s="1"/>
      <c r="I9496" s="1"/>
    </row>
    <row r="9497" spans="2:9">
      <c r="B9497" s="1"/>
      <c r="C9497" s="29"/>
      <c r="D9497" s="27"/>
      <c r="E9497" s="27"/>
      <c r="F9497" s="27"/>
      <c r="G9497" s="1"/>
      <c r="H9497" s="1"/>
      <c r="I9497" s="1"/>
    </row>
    <row r="9498" spans="2:9">
      <c r="B9498" s="1"/>
      <c r="C9498" s="29"/>
      <c r="D9498" s="27"/>
      <c r="E9498" s="27"/>
      <c r="F9498" s="27"/>
      <c r="G9498" s="1"/>
      <c r="H9498" s="1"/>
      <c r="I9498" s="1"/>
    </row>
    <row r="9499" spans="2:9">
      <c r="B9499" s="1"/>
      <c r="C9499" s="29"/>
      <c r="D9499" s="27"/>
      <c r="E9499" s="27"/>
      <c r="F9499" s="27"/>
      <c r="G9499" s="1"/>
      <c r="H9499" s="1"/>
      <c r="I9499" s="1"/>
    </row>
    <row r="9500" spans="2:9">
      <c r="B9500" s="1"/>
      <c r="C9500" s="29"/>
      <c r="D9500" s="27"/>
      <c r="E9500" s="27"/>
      <c r="F9500" s="27"/>
      <c r="G9500" s="1"/>
      <c r="H9500" s="1"/>
      <c r="I9500" s="1"/>
    </row>
    <row r="9501" spans="2:9">
      <c r="B9501" s="1"/>
      <c r="C9501" s="29"/>
      <c r="D9501" s="27"/>
      <c r="E9501" s="27"/>
      <c r="F9501" s="27"/>
      <c r="G9501" s="1"/>
      <c r="H9501" s="1"/>
      <c r="I9501" s="1"/>
    </row>
    <row r="9502" spans="2:9">
      <c r="B9502" s="1"/>
      <c r="C9502" s="29"/>
      <c r="D9502" s="27"/>
      <c r="E9502" s="27"/>
      <c r="F9502" s="27"/>
      <c r="G9502" s="1"/>
      <c r="H9502" s="1"/>
      <c r="I9502" s="1"/>
    </row>
    <row r="9503" spans="2:9">
      <c r="B9503" s="1"/>
      <c r="C9503" s="29"/>
      <c r="D9503" s="27"/>
      <c r="E9503" s="27"/>
      <c r="F9503" s="27"/>
      <c r="G9503" s="1"/>
      <c r="H9503" s="1"/>
      <c r="I9503" s="1"/>
    </row>
    <row r="9504" spans="2:9">
      <c r="B9504" s="1"/>
      <c r="C9504" s="29"/>
      <c r="D9504" s="27"/>
      <c r="E9504" s="27"/>
      <c r="F9504" s="27"/>
      <c r="G9504" s="1"/>
      <c r="H9504" s="1"/>
      <c r="I9504" s="1"/>
    </row>
    <row r="9505" spans="2:9">
      <c r="B9505" s="1"/>
      <c r="C9505" s="29"/>
      <c r="D9505" s="27"/>
      <c r="E9505" s="27"/>
      <c r="F9505" s="27"/>
      <c r="G9505" s="1"/>
      <c r="H9505" s="1"/>
      <c r="I9505" s="1"/>
    </row>
    <row r="9506" spans="2:9">
      <c r="B9506" s="1"/>
      <c r="C9506" s="29"/>
      <c r="D9506" s="27"/>
      <c r="E9506" s="27"/>
      <c r="F9506" s="27"/>
      <c r="G9506" s="1"/>
      <c r="H9506" s="1"/>
      <c r="I9506" s="1"/>
    </row>
    <row r="9507" spans="2:9">
      <c r="B9507" s="1"/>
      <c r="C9507" s="29"/>
      <c r="D9507" s="27"/>
      <c r="E9507" s="27"/>
      <c r="F9507" s="27"/>
      <c r="G9507" s="1"/>
      <c r="H9507" s="1"/>
      <c r="I9507" s="1"/>
    </row>
    <row r="9508" spans="2:9">
      <c r="B9508" s="1"/>
      <c r="C9508" s="29"/>
      <c r="D9508" s="27"/>
      <c r="E9508" s="27"/>
      <c r="F9508" s="27"/>
      <c r="G9508" s="1"/>
      <c r="H9508" s="1"/>
      <c r="I9508" s="1"/>
    </row>
    <row r="9509" spans="2:9">
      <c r="B9509" s="1"/>
      <c r="C9509" s="29"/>
      <c r="D9509" s="27"/>
      <c r="E9509" s="27"/>
      <c r="F9509" s="27"/>
      <c r="G9509" s="1"/>
      <c r="H9509" s="1"/>
      <c r="I9509" s="1"/>
    </row>
    <row r="9510" spans="2:9">
      <c r="B9510" s="1"/>
      <c r="C9510" s="29"/>
      <c r="D9510" s="27"/>
      <c r="E9510" s="27"/>
      <c r="F9510" s="27"/>
      <c r="G9510" s="1"/>
      <c r="H9510" s="1"/>
      <c r="I9510" s="1"/>
    </row>
    <row r="9511" spans="2:9">
      <c r="B9511" s="1"/>
      <c r="C9511" s="29"/>
      <c r="D9511" s="27"/>
      <c r="E9511" s="27"/>
      <c r="F9511" s="27"/>
      <c r="G9511" s="1"/>
      <c r="H9511" s="1"/>
      <c r="I9511" s="1"/>
    </row>
    <row r="9512" spans="2:9">
      <c r="B9512" s="1"/>
      <c r="C9512" s="29"/>
      <c r="D9512" s="27"/>
      <c r="E9512" s="27"/>
      <c r="F9512" s="27"/>
      <c r="G9512" s="1"/>
      <c r="H9512" s="1"/>
      <c r="I9512" s="1"/>
    </row>
    <row r="9513" spans="2:9">
      <c r="B9513" s="1"/>
      <c r="C9513" s="29"/>
      <c r="D9513" s="27"/>
      <c r="E9513" s="27"/>
      <c r="F9513" s="27"/>
      <c r="G9513" s="1"/>
      <c r="H9513" s="1"/>
      <c r="I9513" s="1"/>
    </row>
    <row r="9514" spans="2:9">
      <c r="B9514" s="1"/>
      <c r="C9514" s="29"/>
      <c r="D9514" s="27"/>
      <c r="E9514" s="27"/>
      <c r="F9514" s="27"/>
      <c r="G9514" s="1"/>
      <c r="H9514" s="1"/>
      <c r="I9514" s="1"/>
    </row>
    <row r="9515" spans="2:9">
      <c r="B9515" s="1"/>
      <c r="C9515" s="29"/>
      <c r="D9515" s="27"/>
      <c r="E9515" s="27"/>
      <c r="F9515" s="27"/>
      <c r="G9515" s="1"/>
      <c r="H9515" s="1"/>
      <c r="I9515" s="1"/>
    </row>
    <row r="9516" spans="2:9">
      <c r="B9516" s="1"/>
      <c r="C9516" s="29"/>
      <c r="D9516" s="27"/>
      <c r="E9516" s="27"/>
      <c r="F9516" s="27"/>
      <c r="G9516" s="1"/>
      <c r="H9516" s="1"/>
      <c r="I9516" s="1"/>
    </row>
    <row r="9517" spans="2:9">
      <c r="B9517" s="1"/>
      <c r="C9517" s="29"/>
      <c r="D9517" s="27"/>
      <c r="E9517" s="27"/>
      <c r="F9517" s="27"/>
      <c r="G9517" s="1"/>
      <c r="H9517" s="1"/>
      <c r="I9517" s="1"/>
    </row>
    <row r="9518" spans="2:9">
      <c r="B9518" s="1"/>
      <c r="C9518" s="29"/>
      <c r="D9518" s="27"/>
      <c r="E9518" s="27"/>
      <c r="F9518" s="27"/>
      <c r="G9518" s="1"/>
      <c r="H9518" s="1"/>
      <c r="I9518" s="1"/>
    </row>
    <row r="9519" spans="2:9">
      <c r="B9519" s="1"/>
      <c r="C9519" s="29"/>
      <c r="D9519" s="27"/>
      <c r="E9519" s="27"/>
      <c r="F9519" s="27"/>
      <c r="G9519" s="1"/>
      <c r="H9519" s="1"/>
      <c r="I9519" s="1"/>
    </row>
    <row r="9520" spans="2:9">
      <c r="B9520" s="1"/>
      <c r="C9520" s="29"/>
      <c r="D9520" s="27"/>
      <c r="E9520" s="27"/>
      <c r="F9520" s="27"/>
      <c r="G9520" s="1"/>
      <c r="H9520" s="1"/>
      <c r="I9520" s="1"/>
    </row>
    <row r="9521" spans="2:9">
      <c r="B9521" s="1"/>
      <c r="C9521" s="29"/>
      <c r="D9521" s="27"/>
      <c r="E9521" s="27"/>
      <c r="F9521" s="27"/>
      <c r="G9521" s="1"/>
      <c r="H9521" s="1"/>
      <c r="I9521" s="1"/>
    </row>
    <row r="9522" spans="2:9">
      <c r="B9522" s="1"/>
      <c r="C9522" s="29"/>
      <c r="D9522" s="27"/>
      <c r="E9522" s="27"/>
      <c r="F9522" s="27"/>
      <c r="G9522" s="1"/>
      <c r="H9522" s="1"/>
      <c r="I9522" s="1"/>
    </row>
    <row r="9523" spans="2:9">
      <c r="B9523" s="1"/>
      <c r="C9523" s="29"/>
      <c r="D9523" s="27"/>
      <c r="E9523" s="27"/>
      <c r="F9523" s="27"/>
      <c r="G9523" s="1"/>
      <c r="H9523" s="1"/>
      <c r="I9523" s="1"/>
    </row>
    <row r="9524" spans="2:9">
      <c r="B9524" s="1"/>
      <c r="C9524" s="29"/>
      <c r="D9524" s="27"/>
      <c r="E9524" s="27"/>
      <c r="F9524" s="27"/>
      <c r="G9524" s="1"/>
      <c r="H9524" s="1"/>
      <c r="I9524" s="1"/>
    </row>
    <row r="9525" spans="2:9">
      <c r="B9525" s="1"/>
      <c r="C9525" s="29"/>
      <c r="D9525" s="27"/>
      <c r="E9525" s="27"/>
      <c r="F9525" s="27"/>
      <c r="G9525" s="1"/>
      <c r="H9525" s="1"/>
      <c r="I9525" s="1"/>
    </row>
    <row r="9526" spans="2:9">
      <c r="B9526" s="1"/>
      <c r="C9526" s="29"/>
      <c r="D9526" s="27"/>
      <c r="E9526" s="27"/>
      <c r="F9526" s="27"/>
      <c r="G9526" s="1"/>
      <c r="H9526" s="1"/>
      <c r="I9526" s="1"/>
    </row>
    <row r="9527" spans="2:9">
      <c r="B9527" s="1"/>
      <c r="C9527" s="29"/>
      <c r="D9527" s="27"/>
      <c r="E9527" s="27"/>
      <c r="F9527" s="27"/>
      <c r="G9527" s="1"/>
      <c r="H9527" s="1"/>
      <c r="I9527" s="1"/>
    </row>
    <row r="9528" spans="2:9">
      <c r="B9528" s="1"/>
      <c r="C9528" s="29"/>
      <c r="D9528" s="27"/>
      <c r="E9528" s="27"/>
      <c r="F9528" s="27"/>
      <c r="G9528" s="1"/>
      <c r="H9528" s="1"/>
      <c r="I9528" s="1"/>
    </row>
    <row r="9529" spans="2:9">
      <c r="B9529" s="1"/>
      <c r="C9529" s="29"/>
      <c r="D9529" s="27"/>
      <c r="E9529" s="27"/>
      <c r="F9529" s="27"/>
      <c r="G9529" s="1"/>
      <c r="H9529" s="1"/>
      <c r="I9529" s="1"/>
    </row>
    <row r="9530" spans="2:9">
      <c r="B9530" s="1"/>
      <c r="C9530" s="29"/>
      <c r="D9530" s="27"/>
      <c r="E9530" s="27"/>
      <c r="F9530" s="27"/>
      <c r="G9530" s="1"/>
      <c r="H9530" s="1"/>
      <c r="I9530" s="1"/>
    </row>
    <row r="9531" spans="2:9">
      <c r="B9531" s="1"/>
      <c r="C9531" s="29"/>
      <c r="D9531" s="27"/>
      <c r="E9531" s="27"/>
      <c r="F9531" s="27"/>
      <c r="G9531" s="1"/>
      <c r="H9531" s="1"/>
      <c r="I9531" s="1"/>
    </row>
    <row r="9532" spans="2:9">
      <c r="B9532" s="1"/>
      <c r="C9532" s="29"/>
      <c r="D9532" s="27"/>
      <c r="E9532" s="27"/>
      <c r="F9532" s="27"/>
      <c r="G9532" s="1"/>
      <c r="H9532" s="1"/>
      <c r="I9532" s="1"/>
    </row>
    <row r="9533" spans="2:9">
      <c r="B9533" s="1"/>
      <c r="C9533" s="29"/>
      <c r="D9533" s="27"/>
      <c r="E9533" s="27"/>
      <c r="F9533" s="27"/>
      <c r="G9533" s="1"/>
      <c r="H9533" s="1"/>
      <c r="I9533" s="1"/>
    </row>
    <row r="9534" spans="2:9">
      <c r="B9534" s="1"/>
      <c r="C9534" s="29"/>
      <c r="D9534" s="27"/>
      <c r="E9534" s="27"/>
      <c r="F9534" s="27"/>
      <c r="G9534" s="1"/>
      <c r="H9534" s="1"/>
      <c r="I9534" s="1"/>
    </row>
    <row r="9535" spans="2:9">
      <c r="B9535" s="1"/>
      <c r="C9535" s="29"/>
      <c r="D9535" s="27"/>
      <c r="E9535" s="27"/>
      <c r="F9535" s="27"/>
      <c r="G9535" s="1"/>
      <c r="H9535" s="1"/>
      <c r="I9535" s="1"/>
    </row>
    <row r="9536" spans="2:9">
      <c r="B9536" s="1"/>
      <c r="C9536" s="29"/>
      <c r="D9536" s="27"/>
      <c r="E9536" s="27"/>
      <c r="F9536" s="27"/>
      <c r="G9536" s="1"/>
      <c r="H9536" s="1"/>
      <c r="I9536" s="1"/>
    </row>
    <row r="9537" spans="2:9">
      <c r="B9537" s="1"/>
      <c r="C9537" s="29"/>
      <c r="D9537" s="27"/>
      <c r="E9537" s="27"/>
      <c r="F9537" s="27"/>
      <c r="G9537" s="1"/>
      <c r="H9537" s="1"/>
      <c r="I9537" s="1"/>
    </row>
    <row r="9538" spans="2:9">
      <c r="B9538" s="1"/>
      <c r="C9538" s="29"/>
      <c r="D9538" s="27"/>
      <c r="E9538" s="27"/>
      <c r="F9538" s="27"/>
      <c r="G9538" s="1"/>
      <c r="H9538" s="1"/>
      <c r="I9538" s="1"/>
    </row>
    <row r="9539" spans="2:9">
      <c r="B9539" s="1"/>
      <c r="C9539" s="29"/>
      <c r="D9539" s="27"/>
      <c r="E9539" s="27"/>
      <c r="F9539" s="27"/>
      <c r="G9539" s="1"/>
      <c r="H9539" s="1"/>
      <c r="I9539" s="1"/>
    </row>
    <row r="9540" spans="2:9">
      <c r="B9540" s="1"/>
      <c r="C9540" s="29"/>
      <c r="D9540" s="27"/>
      <c r="E9540" s="27"/>
      <c r="F9540" s="27"/>
      <c r="G9540" s="1"/>
      <c r="H9540" s="1"/>
      <c r="I9540" s="1"/>
    </row>
    <row r="9541" spans="2:9">
      <c r="B9541" s="1"/>
      <c r="C9541" s="29"/>
      <c r="D9541" s="27"/>
      <c r="E9541" s="27"/>
      <c r="F9541" s="27"/>
      <c r="G9541" s="1"/>
      <c r="H9541" s="1"/>
      <c r="I9541" s="1"/>
    </row>
    <row r="9542" spans="2:9">
      <c r="B9542" s="1"/>
      <c r="C9542" s="29"/>
      <c r="D9542" s="27"/>
      <c r="E9542" s="27"/>
      <c r="F9542" s="27"/>
      <c r="G9542" s="1"/>
      <c r="H9542" s="1"/>
      <c r="I9542" s="1"/>
    </row>
    <row r="9543" spans="2:9">
      <c r="B9543" s="1"/>
      <c r="C9543" s="29"/>
      <c r="D9543" s="27"/>
      <c r="E9543" s="27"/>
      <c r="F9543" s="27"/>
      <c r="G9543" s="1"/>
      <c r="H9543" s="1"/>
      <c r="I9543" s="1"/>
    </row>
    <row r="9544" spans="2:9">
      <c r="B9544" s="1"/>
      <c r="C9544" s="29"/>
      <c r="D9544" s="27"/>
      <c r="E9544" s="27"/>
      <c r="F9544" s="27"/>
      <c r="G9544" s="1"/>
      <c r="H9544" s="1"/>
      <c r="I9544" s="1"/>
    </row>
    <row r="9545" spans="2:9">
      <c r="B9545" s="1"/>
      <c r="C9545" s="29"/>
      <c r="D9545" s="27"/>
      <c r="E9545" s="27"/>
      <c r="F9545" s="27"/>
      <c r="G9545" s="1"/>
      <c r="H9545" s="1"/>
      <c r="I9545" s="1"/>
    </row>
    <row r="9546" spans="2:9">
      <c r="B9546" s="1"/>
      <c r="C9546" s="29"/>
      <c r="D9546" s="27"/>
      <c r="E9546" s="27"/>
      <c r="F9546" s="27"/>
      <c r="G9546" s="1"/>
      <c r="H9546" s="1"/>
      <c r="I9546" s="1"/>
    </row>
    <row r="9547" spans="2:9">
      <c r="B9547" s="1"/>
      <c r="C9547" s="29"/>
      <c r="D9547" s="27"/>
      <c r="E9547" s="27"/>
      <c r="F9547" s="27"/>
      <c r="G9547" s="1"/>
      <c r="H9547" s="1"/>
      <c r="I9547" s="1"/>
    </row>
    <row r="9548" spans="2:9">
      <c r="B9548" s="1"/>
      <c r="C9548" s="29"/>
      <c r="D9548" s="27"/>
      <c r="E9548" s="27"/>
      <c r="F9548" s="27"/>
      <c r="G9548" s="1"/>
      <c r="H9548" s="1"/>
      <c r="I9548" s="1"/>
    </row>
    <row r="9549" spans="2:9">
      <c r="B9549" s="1"/>
      <c r="C9549" s="29"/>
      <c r="D9549" s="27"/>
      <c r="E9549" s="27"/>
      <c r="F9549" s="27"/>
      <c r="G9549" s="1"/>
      <c r="H9549" s="1"/>
      <c r="I9549" s="1"/>
    </row>
    <row r="9550" spans="2:9">
      <c r="B9550" s="1"/>
      <c r="C9550" s="29"/>
      <c r="D9550" s="27"/>
      <c r="E9550" s="27"/>
      <c r="F9550" s="27"/>
      <c r="G9550" s="1"/>
      <c r="H9550" s="1"/>
      <c r="I9550" s="1"/>
    </row>
    <row r="9551" spans="2:9">
      <c r="B9551" s="1"/>
      <c r="C9551" s="29"/>
      <c r="D9551" s="27"/>
      <c r="E9551" s="27"/>
      <c r="F9551" s="27"/>
      <c r="G9551" s="1"/>
      <c r="H9551" s="1"/>
      <c r="I9551" s="1"/>
    </row>
    <row r="9552" spans="2:9">
      <c r="B9552" s="1"/>
      <c r="C9552" s="29"/>
      <c r="D9552" s="27"/>
      <c r="E9552" s="27"/>
      <c r="F9552" s="27"/>
      <c r="G9552" s="1"/>
      <c r="H9552" s="1"/>
      <c r="I9552" s="1"/>
    </row>
    <row r="9553" spans="2:9">
      <c r="B9553" s="1"/>
      <c r="C9553" s="29"/>
      <c r="D9553" s="27"/>
      <c r="E9553" s="27"/>
      <c r="F9553" s="27"/>
      <c r="G9553" s="1"/>
      <c r="H9553" s="1"/>
      <c r="I9553" s="1"/>
    </row>
    <row r="9554" spans="2:9">
      <c r="B9554" s="1"/>
      <c r="C9554" s="29"/>
      <c r="D9554" s="27"/>
      <c r="E9554" s="27"/>
      <c r="F9554" s="27"/>
      <c r="G9554" s="1"/>
      <c r="H9554" s="1"/>
      <c r="I9554" s="1"/>
    </row>
    <row r="9555" spans="2:9">
      <c r="B9555" s="1"/>
      <c r="C9555" s="29"/>
      <c r="D9555" s="27"/>
      <c r="E9555" s="27"/>
      <c r="F9555" s="27"/>
      <c r="G9555" s="1"/>
      <c r="H9555" s="1"/>
      <c r="I9555" s="1"/>
    </row>
    <row r="9556" spans="2:9">
      <c r="B9556" s="1"/>
      <c r="C9556" s="29"/>
      <c r="D9556" s="27"/>
      <c r="E9556" s="27"/>
      <c r="F9556" s="27"/>
      <c r="G9556" s="1"/>
      <c r="H9556" s="1"/>
      <c r="I9556" s="1"/>
    </row>
    <row r="9557" spans="2:9">
      <c r="B9557" s="1"/>
      <c r="C9557" s="29"/>
      <c r="D9557" s="27"/>
      <c r="E9557" s="27"/>
      <c r="F9557" s="27"/>
      <c r="G9557" s="1"/>
      <c r="H9557" s="1"/>
      <c r="I9557" s="1"/>
    </row>
    <row r="9558" spans="2:9">
      <c r="B9558" s="1"/>
      <c r="C9558" s="29"/>
      <c r="D9558" s="27"/>
      <c r="E9558" s="27"/>
      <c r="F9558" s="27"/>
      <c r="G9558" s="1"/>
      <c r="H9558" s="1"/>
      <c r="I9558" s="1"/>
    </row>
    <row r="9559" spans="2:9">
      <c r="B9559" s="1"/>
      <c r="C9559" s="29"/>
      <c r="D9559" s="27"/>
      <c r="E9559" s="27"/>
      <c r="F9559" s="27"/>
      <c r="G9559" s="1"/>
      <c r="H9559" s="1"/>
      <c r="I9559" s="1"/>
    </row>
    <row r="9560" spans="2:9">
      <c r="B9560" s="1"/>
      <c r="C9560" s="29"/>
      <c r="D9560" s="27"/>
      <c r="E9560" s="27"/>
      <c r="F9560" s="27"/>
      <c r="G9560" s="1"/>
      <c r="H9560" s="1"/>
      <c r="I9560" s="1"/>
    </row>
    <row r="9561" spans="2:9">
      <c r="B9561" s="1"/>
      <c r="C9561" s="29"/>
      <c r="D9561" s="27"/>
      <c r="E9561" s="27"/>
      <c r="F9561" s="27"/>
      <c r="G9561" s="1"/>
      <c r="H9561" s="1"/>
      <c r="I9561" s="1"/>
    </row>
    <row r="9562" spans="2:9">
      <c r="B9562" s="1"/>
      <c r="C9562" s="29"/>
      <c r="D9562" s="27"/>
      <c r="E9562" s="27"/>
      <c r="F9562" s="27"/>
      <c r="G9562" s="1"/>
      <c r="H9562" s="1"/>
      <c r="I9562" s="1"/>
    </row>
    <row r="9563" spans="2:9">
      <c r="B9563" s="1"/>
      <c r="C9563" s="29"/>
      <c r="D9563" s="27"/>
      <c r="E9563" s="27"/>
      <c r="F9563" s="27"/>
      <c r="G9563" s="1"/>
      <c r="H9563" s="1"/>
      <c r="I9563" s="1"/>
    </row>
    <row r="9564" spans="2:9">
      <c r="B9564" s="1"/>
      <c r="C9564" s="29"/>
      <c r="D9564" s="27"/>
      <c r="E9564" s="27"/>
      <c r="F9564" s="27"/>
      <c r="G9564" s="1"/>
      <c r="H9564" s="1"/>
      <c r="I9564" s="1"/>
    </row>
    <row r="9565" spans="2:9">
      <c r="B9565" s="1"/>
      <c r="C9565" s="29"/>
      <c r="D9565" s="27"/>
      <c r="E9565" s="27"/>
      <c r="F9565" s="27"/>
      <c r="G9565" s="1"/>
      <c r="H9565" s="1"/>
      <c r="I9565" s="1"/>
    </row>
    <row r="9566" spans="2:9">
      <c r="B9566" s="1"/>
      <c r="C9566" s="29"/>
      <c r="D9566" s="27"/>
      <c r="E9566" s="27"/>
      <c r="F9566" s="27"/>
      <c r="G9566" s="1"/>
      <c r="H9566" s="1"/>
      <c r="I9566" s="1"/>
    </row>
    <row r="9567" spans="2:9">
      <c r="B9567" s="1"/>
      <c r="C9567" s="29"/>
      <c r="D9567" s="27"/>
      <c r="E9567" s="27"/>
      <c r="F9567" s="27"/>
      <c r="G9567" s="1"/>
      <c r="H9567" s="1"/>
      <c r="I9567" s="1"/>
    </row>
    <row r="9568" spans="2:9">
      <c r="B9568" s="1"/>
      <c r="C9568" s="29"/>
      <c r="D9568" s="27"/>
      <c r="E9568" s="27"/>
      <c r="F9568" s="27"/>
      <c r="G9568" s="1"/>
      <c r="H9568" s="1"/>
      <c r="I9568" s="1"/>
    </row>
    <row r="9569" spans="2:9">
      <c r="B9569" s="1"/>
      <c r="C9569" s="29"/>
      <c r="D9569" s="27"/>
      <c r="E9569" s="27"/>
      <c r="F9569" s="27"/>
      <c r="G9569" s="1"/>
      <c r="H9569" s="1"/>
      <c r="I9569" s="1"/>
    </row>
    <row r="9570" spans="2:9">
      <c r="B9570" s="1"/>
      <c r="C9570" s="29"/>
      <c r="D9570" s="27"/>
      <c r="E9570" s="27"/>
      <c r="F9570" s="27"/>
      <c r="G9570" s="1"/>
      <c r="H9570" s="1"/>
      <c r="I9570" s="1"/>
    </row>
    <row r="9571" spans="2:9">
      <c r="B9571" s="1"/>
      <c r="C9571" s="29"/>
      <c r="D9571" s="27"/>
      <c r="E9571" s="27"/>
      <c r="F9571" s="27"/>
      <c r="G9571" s="1"/>
      <c r="H9571" s="1"/>
      <c r="I9571" s="1"/>
    </row>
    <row r="9572" spans="2:9">
      <c r="B9572" s="1"/>
      <c r="C9572" s="29"/>
      <c r="D9572" s="27"/>
      <c r="E9572" s="27"/>
      <c r="F9572" s="27"/>
      <c r="G9572" s="1"/>
      <c r="H9572" s="1"/>
      <c r="I9572" s="1"/>
    </row>
    <row r="9573" spans="2:9">
      <c r="B9573" s="1"/>
      <c r="C9573" s="29"/>
      <c r="D9573" s="27"/>
      <c r="E9573" s="27"/>
      <c r="F9573" s="27"/>
      <c r="G9573" s="1"/>
      <c r="H9573" s="1"/>
      <c r="I9573" s="1"/>
    </row>
    <row r="9574" spans="2:9">
      <c r="B9574" s="1"/>
      <c r="C9574" s="29"/>
      <c r="D9574" s="27"/>
      <c r="E9574" s="27"/>
      <c r="F9574" s="27"/>
      <c r="G9574" s="1"/>
      <c r="H9574" s="1"/>
      <c r="I9574" s="1"/>
    </row>
    <row r="9575" spans="2:9">
      <c r="B9575" s="1"/>
      <c r="C9575" s="29"/>
      <c r="D9575" s="27"/>
      <c r="E9575" s="27"/>
      <c r="F9575" s="27"/>
      <c r="G9575" s="1"/>
      <c r="H9575" s="1"/>
      <c r="I9575" s="1"/>
    </row>
    <row r="9576" spans="2:9">
      <c r="B9576" s="1"/>
      <c r="C9576" s="29"/>
      <c r="D9576" s="27"/>
      <c r="E9576" s="27"/>
      <c r="F9576" s="27"/>
      <c r="G9576" s="1"/>
      <c r="H9576" s="1"/>
      <c r="I9576" s="1"/>
    </row>
    <row r="9577" spans="2:9">
      <c r="B9577" s="1"/>
      <c r="C9577" s="29"/>
      <c r="D9577" s="27"/>
      <c r="E9577" s="27"/>
      <c r="F9577" s="27"/>
      <c r="G9577" s="1"/>
      <c r="H9577" s="1"/>
      <c r="I9577" s="1"/>
    </row>
    <row r="9578" spans="2:9">
      <c r="B9578" s="1"/>
      <c r="C9578" s="29"/>
      <c r="D9578" s="27"/>
      <c r="E9578" s="27"/>
      <c r="F9578" s="27"/>
      <c r="G9578" s="1"/>
      <c r="H9578" s="1"/>
      <c r="I9578" s="1"/>
    </row>
    <row r="9579" spans="2:9">
      <c r="B9579" s="1"/>
      <c r="C9579" s="29"/>
      <c r="D9579" s="27"/>
      <c r="E9579" s="27"/>
      <c r="F9579" s="27"/>
      <c r="G9579" s="1"/>
      <c r="H9579" s="1"/>
      <c r="I9579" s="1"/>
    </row>
    <row r="9580" spans="2:9">
      <c r="B9580" s="1"/>
      <c r="C9580" s="29"/>
      <c r="D9580" s="27"/>
      <c r="E9580" s="27"/>
      <c r="F9580" s="27"/>
      <c r="G9580" s="1"/>
      <c r="H9580" s="1"/>
      <c r="I9580" s="1"/>
    </row>
    <row r="9581" spans="2:9">
      <c r="B9581" s="1"/>
      <c r="C9581" s="29"/>
      <c r="D9581" s="27"/>
      <c r="E9581" s="27"/>
      <c r="F9581" s="27"/>
      <c r="G9581" s="1"/>
      <c r="H9581" s="1"/>
      <c r="I9581" s="1"/>
    </row>
    <row r="9582" spans="2:9">
      <c r="B9582" s="1"/>
      <c r="C9582" s="29"/>
      <c r="D9582" s="27"/>
      <c r="E9582" s="27"/>
      <c r="F9582" s="27"/>
      <c r="G9582" s="1"/>
      <c r="H9582" s="1"/>
      <c r="I9582" s="1"/>
    </row>
    <row r="9583" spans="2:9">
      <c r="B9583" s="1"/>
      <c r="C9583" s="29"/>
      <c r="D9583" s="27"/>
      <c r="E9583" s="27"/>
      <c r="F9583" s="27"/>
      <c r="G9583" s="1"/>
      <c r="H9583" s="1"/>
      <c r="I9583" s="1"/>
    </row>
    <row r="9584" spans="2:9">
      <c r="B9584" s="1"/>
      <c r="C9584" s="29"/>
      <c r="D9584" s="27"/>
      <c r="E9584" s="27"/>
      <c r="F9584" s="27"/>
      <c r="G9584" s="1"/>
      <c r="H9584" s="1"/>
      <c r="I9584" s="1"/>
    </row>
    <row r="9585" spans="2:9">
      <c r="B9585" s="1"/>
      <c r="C9585" s="29"/>
      <c r="D9585" s="27"/>
      <c r="E9585" s="27"/>
      <c r="F9585" s="27"/>
      <c r="G9585" s="1"/>
      <c r="H9585" s="1"/>
      <c r="I9585" s="1"/>
    </row>
    <row r="9586" spans="2:9">
      <c r="B9586" s="1"/>
      <c r="C9586" s="29"/>
      <c r="D9586" s="27"/>
      <c r="E9586" s="27"/>
      <c r="F9586" s="27"/>
      <c r="G9586" s="1"/>
      <c r="H9586" s="1"/>
      <c r="I9586" s="1"/>
    </row>
    <row r="9587" spans="2:9">
      <c r="B9587" s="1"/>
      <c r="C9587" s="29"/>
      <c r="D9587" s="27"/>
      <c r="E9587" s="27"/>
      <c r="F9587" s="27"/>
      <c r="G9587" s="1"/>
      <c r="H9587" s="1"/>
      <c r="I9587" s="1"/>
    </row>
    <row r="9588" spans="2:9">
      <c r="B9588" s="1"/>
      <c r="C9588" s="29"/>
      <c r="D9588" s="27"/>
      <c r="E9588" s="27"/>
      <c r="F9588" s="27"/>
      <c r="G9588" s="1"/>
      <c r="H9588" s="1"/>
      <c r="I9588" s="1"/>
    </row>
    <row r="9589" spans="2:9">
      <c r="B9589" s="1"/>
      <c r="C9589" s="29"/>
      <c r="D9589" s="27"/>
      <c r="E9589" s="27"/>
      <c r="F9589" s="27"/>
      <c r="G9589" s="1"/>
      <c r="H9589" s="1"/>
      <c r="I9589" s="1"/>
    </row>
    <row r="9590" spans="2:9">
      <c r="B9590" s="1"/>
      <c r="C9590" s="29"/>
      <c r="D9590" s="27"/>
      <c r="E9590" s="27"/>
      <c r="F9590" s="27"/>
      <c r="G9590" s="1"/>
      <c r="H9590" s="1"/>
      <c r="I9590" s="1"/>
    </row>
    <row r="9591" spans="2:9">
      <c r="B9591" s="1"/>
      <c r="C9591" s="29"/>
      <c r="D9591" s="27"/>
      <c r="E9591" s="27"/>
      <c r="F9591" s="27"/>
      <c r="G9591" s="1"/>
      <c r="H9591" s="1"/>
      <c r="I9591" s="1"/>
    </row>
    <row r="9592" spans="2:9">
      <c r="B9592" s="1"/>
      <c r="C9592" s="29"/>
      <c r="D9592" s="27"/>
      <c r="E9592" s="27"/>
      <c r="F9592" s="27"/>
      <c r="G9592" s="1"/>
      <c r="H9592" s="1"/>
      <c r="I9592" s="1"/>
    </row>
    <row r="9593" spans="2:9">
      <c r="B9593" s="1"/>
      <c r="C9593" s="29"/>
      <c r="D9593" s="27"/>
      <c r="E9593" s="27"/>
      <c r="F9593" s="27"/>
      <c r="G9593" s="1"/>
      <c r="H9593" s="1"/>
      <c r="I9593" s="1"/>
    </row>
    <row r="9594" spans="2:9">
      <c r="B9594" s="1"/>
      <c r="C9594" s="29"/>
      <c r="D9594" s="27"/>
      <c r="E9594" s="27"/>
      <c r="F9594" s="27"/>
      <c r="G9594" s="1"/>
      <c r="H9594" s="1"/>
      <c r="I9594" s="1"/>
    </row>
    <row r="9595" spans="2:9">
      <c r="B9595" s="1"/>
      <c r="C9595" s="29"/>
      <c r="D9595" s="27"/>
      <c r="E9595" s="27"/>
      <c r="F9595" s="27"/>
      <c r="G9595" s="1"/>
      <c r="H9595" s="1"/>
      <c r="I9595" s="1"/>
    </row>
    <row r="9596" spans="2:9">
      <c r="B9596" s="1"/>
      <c r="C9596" s="29"/>
      <c r="D9596" s="27"/>
      <c r="E9596" s="27"/>
      <c r="F9596" s="27"/>
      <c r="G9596" s="1"/>
      <c r="H9596" s="1"/>
      <c r="I9596" s="1"/>
    </row>
    <row r="9597" spans="2:9">
      <c r="B9597" s="1"/>
      <c r="C9597" s="29"/>
      <c r="D9597" s="27"/>
      <c r="E9597" s="27"/>
      <c r="F9597" s="27"/>
      <c r="G9597" s="1"/>
      <c r="H9597" s="1"/>
      <c r="I9597" s="1"/>
    </row>
    <row r="9598" spans="2:9">
      <c r="B9598" s="1"/>
      <c r="C9598" s="29"/>
      <c r="D9598" s="27"/>
      <c r="E9598" s="27"/>
      <c r="F9598" s="27"/>
      <c r="G9598" s="1"/>
      <c r="H9598" s="1"/>
      <c r="I9598" s="1"/>
    </row>
    <row r="9599" spans="2:9">
      <c r="B9599" s="1"/>
      <c r="C9599" s="29"/>
      <c r="D9599" s="27"/>
      <c r="E9599" s="27"/>
      <c r="F9599" s="27"/>
      <c r="G9599" s="1"/>
      <c r="H9599" s="1"/>
      <c r="I9599" s="1"/>
    </row>
    <row r="9600" spans="2:9">
      <c r="B9600" s="1"/>
      <c r="C9600" s="29"/>
      <c r="D9600" s="27"/>
      <c r="E9600" s="27"/>
      <c r="F9600" s="27"/>
      <c r="G9600" s="1"/>
      <c r="H9600" s="1"/>
      <c r="I9600" s="1"/>
    </row>
    <row r="9601" spans="2:9">
      <c r="B9601" s="1"/>
      <c r="C9601" s="29"/>
      <c r="D9601" s="27"/>
      <c r="E9601" s="27"/>
      <c r="F9601" s="27"/>
      <c r="G9601" s="1"/>
      <c r="H9601" s="1"/>
      <c r="I9601" s="1"/>
    </row>
    <row r="9602" spans="2:9">
      <c r="B9602" s="1"/>
      <c r="C9602" s="29"/>
      <c r="D9602" s="27"/>
      <c r="E9602" s="27"/>
      <c r="F9602" s="27"/>
      <c r="G9602" s="1"/>
      <c r="H9602" s="1"/>
      <c r="I9602" s="1"/>
    </row>
    <row r="9603" spans="2:9">
      <c r="B9603" s="1"/>
      <c r="C9603" s="29"/>
      <c r="D9603" s="27"/>
      <c r="E9603" s="27"/>
      <c r="F9603" s="27"/>
      <c r="G9603" s="1"/>
      <c r="H9603" s="1"/>
      <c r="I9603" s="1"/>
    </row>
    <row r="9604" spans="2:9">
      <c r="B9604" s="1"/>
      <c r="C9604" s="29"/>
      <c r="D9604" s="27"/>
      <c r="E9604" s="27"/>
      <c r="F9604" s="27"/>
      <c r="G9604" s="1"/>
      <c r="H9604" s="1"/>
      <c r="I9604" s="1"/>
    </row>
    <row r="9605" spans="2:9">
      <c r="B9605" s="1"/>
      <c r="C9605" s="29"/>
      <c r="D9605" s="27"/>
      <c r="E9605" s="27"/>
      <c r="F9605" s="27"/>
      <c r="G9605" s="1"/>
      <c r="H9605" s="1"/>
      <c r="I9605" s="1"/>
    </row>
    <row r="9606" spans="2:9">
      <c r="B9606" s="1"/>
      <c r="C9606" s="29"/>
      <c r="D9606" s="27"/>
      <c r="E9606" s="27"/>
      <c r="F9606" s="27"/>
      <c r="G9606" s="1"/>
      <c r="H9606" s="1"/>
      <c r="I9606" s="1"/>
    </row>
    <row r="9607" spans="2:9">
      <c r="B9607" s="1"/>
      <c r="C9607" s="29"/>
      <c r="D9607" s="27"/>
      <c r="E9607" s="27"/>
      <c r="F9607" s="27"/>
      <c r="G9607" s="1"/>
      <c r="H9607" s="1"/>
      <c r="I9607" s="1"/>
    </row>
    <row r="9608" spans="2:9">
      <c r="B9608" s="1"/>
      <c r="C9608" s="29"/>
      <c r="D9608" s="27"/>
      <c r="E9608" s="27"/>
      <c r="F9608" s="27"/>
      <c r="G9608" s="1"/>
      <c r="H9608" s="1"/>
      <c r="I9608" s="1"/>
    </row>
    <row r="9609" spans="2:9">
      <c r="B9609" s="1"/>
      <c r="C9609" s="29"/>
      <c r="D9609" s="27"/>
      <c r="E9609" s="27"/>
      <c r="F9609" s="27"/>
      <c r="G9609" s="1"/>
      <c r="H9609" s="1"/>
      <c r="I9609" s="1"/>
    </row>
    <row r="9610" spans="2:9">
      <c r="B9610" s="1"/>
      <c r="C9610" s="29"/>
      <c r="D9610" s="27"/>
      <c r="E9610" s="27"/>
      <c r="F9610" s="27"/>
      <c r="G9610" s="1"/>
      <c r="H9610" s="1"/>
      <c r="I9610" s="1"/>
    </row>
    <row r="9611" spans="2:9">
      <c r="B9611" s="1"/>
      <c r="C9611" s="29"/>
      <c r="D9611" s="27"/>
      <c r="E9611" s="27"/>
      <c r="F9611" s="27"/>
      <c r="G9611" s="1"/>
      <c r="H9611" s="1"/>
      <c r="I9611" s="1"/>
    </row>
    <row r="9612" spans="2:9">
      <c r="B9612" s="1"/>
      <c r="C9612" s="29"/>
      <c r="D9612" s="27"/>
      <c r="E9612" s="27"/>
      <c r="F9612" s="27"/>
      <c r="G9612" s="1"/>
      <c r="H9612" s="1"/>
      <c r="I9612" s="1"/>
    </row>
    <row r="9613" spans="2:9">
      <c r="B9613" s="1"/>
      <c r="C9613" s="29"/>
      <c r="D9613" s="27"/>
      <c r="E9613" s="27"/>
      <c r="F9613" s="27"/>
      <c r="G9613" s="1"/>
      <c r="H9613" s="1"/>
      <c r="I9613" s="1"/>
    </row>
    <row r="9614" spans="2:9">
      <c r="B9614" s="1"/>
      <c r="C9614" s="29"/>
      <c r="D9614" s="27"/>
      <c r="E9614" s="27"/>
      <c r="F9614" s="27"/>
      <c r="G9614" s="1"/>
      <c r="H9614" s="1"/>
      <c r="I9614" s="1"/>
    </row>
    <row r="9615" spans="2:9">
      <c r="B9615" s="1"/>
      <c r="C9615" s="29"/>
      <c r="D9615" s="27"/>
      <c r="E9615" s="27"/>
      <c r="F9615" s="27"/>
      <c r="G9615" s="1"/>
      <c r="H9615" s="1"/>
      <c r="I9615" s="1"/>
    </row>
    <row r="9616" spans="2:9">
      <c r="B9616" s="1"/>
      <c r="C9616" s="29"/>
      <c r="D9616" s="27"/>
      <c r="E9616" s="27"/>
      <c r="F9616" s="27"/>
      <c r="G9616" s="1"/>
      <c r="H9616" s="1"/>
      <c r="I9616" s="1"/>
    </row>
    <row r="9617" spans="2:9">
      <c r="B9617" s="1"/>
      <c r="C9617" s="29"/>
      <c r="D9617" s="27"/>
      <c r="E9617" s="27"/>
      <c r="F9617" s="27"/>
      <c r="G9617" s="1"/>
      <c r="H9617" s="1"/>
      <c r="I9617" s="1"/>
    </row>
    <row r="9618" spans="2:9">
      <c r="B9618" s="1"/>
      <c r="C9618" s="29"/>
      <c r="D9618" s="27"/>
      <c r="E9618" s="27"/>
      <c r="F9618" s="27"/>
      <c r="G9618" s="1"/>
      <c r="H9618" s="1"/>
      <c r="I9618" s="1"/>
    </row>
    <row r="9619" spans="2:9">
      <c r="B9619" s="1"/>
      <c r="C9619" s="29"/>
      <c r="D9619" s="27"/>
      <c r="E9619" s="27"/>
      <c r="F9619" s="27"/>
      <c r="G9619" s="1"/>
      <c r="H9619" s="1"/>
      <c r="I9619" s="1"/>
    </row>
    <row r="9620" spans="2:9">
      <c r="B9620" s="1"/>
      <c r="C9620" s="29"/>
      <c r="D9620" s="27"/>
      <c r="E9620" s="27"/>
      <c r="F9620" s="27"/>
      <c r="G9620" s="1"/>
      <c r="H9620" s="1"/>
      <c r="I9620" s="1"/>
    </row>
    <row r="9621" spans="2:9">
      <c r="B9621" s="1"/>
      <c r="C9621" s="29"/>
      <c r="D9621" s="27"/>
      <c r="E9621" s="27"/>
      <c r="F9621" s="27"/>
      <c r="G9621" s="1"/>
      <c r="H9621" s="1"/>
      <c r="I9621" s="1"/>
    </row>
    <row r="9622" spans="2:9">
      <c r="B9622" s="1"/>
      <c r="C9622" s="29"/>
      <c r="D9622" s="27"/>
      <c r="E9622" s="27"/>
      <c r="F9622" s="27"/>
      <c r="G9622" s="1"/>
      <c r="H9622" s="1"/>
      <c r="I9622" s="1"/>
    </row>
    <row r="9623" spans="2:9">
      <c r="B9623" s="1"/>
      <c r="C9623" s="29"/>
      <c r="D9623" s="27"/>
      <c r="E9623" s="27"/>
      <c r="F9623" s="27"/>
      <c r="G9623" s="1"/>
      <c r="H9623" s="1"/>
      <c r="I9623" s="1"/>
    </row>
    <row r="9624" spans="2:9">
      <c r="B9624" s="1"/>
      <c r="C9624" s="29"/>
      <c r="D9624" s="27"/>
      <c r="E9624" s="27"/>
      <c r="F9624" s="27"/>
      <c r="G9624" s="1"/>
      <c r="H9624" s="1"/>
      <c r="I9624" s="1"/>
    </row>
    <row r="9625" spans="2:9">
      <c r="B9625" s="1"/>
      <c r="C9625" s="29"/>
      <c r="D9625" s="27"/>
      <c r="E9625" s="27"/>
      <c r="F9625" s="27"/>
      <c r="G9625" s="1"/>
      <c r="H9625" s="1"/>
      <c r="I9625" s="1"/>
    </row>
    <row r="9626" spans="2:9">
      <c r="B9626" s="1"/>
      <c r="C9626" s="29"/>
      <c r="D9626" s="27"/>
      <c r="E9626" s="27"/>
      <c r="F9626" s="27"/>
      <c r="G9626" s="1"/>
      <c r="H9626" s="1"/>
      <c r="I9626" s="1"/>
    </row>
    <row r="9627" spans="2:9">
      <c r="B9627" s="1"/>
      <c r="C9627" s="29"/>
      <c r="D9627" s="27"/>
      <c r="E9627" s="27"/>
      <c r="F9627" s="27"/>
      <c r="G9627" s="1"/>
      <c r="H9627" s="1"/>
      <c r="I9627" s="1"/>
    </row>
    <row r="9628" spans="2:9">
      <c r="B9628" s="1"/>
      <c r="C9628" s="29"/>
      <c r="D9628" s="27"/>
      <c r="E9628" s="27"/>
      <c r="F9628" s="27"/>
      <c r="G9628" s="1"/>
      <c r="H9628" s="1"/>
      <c r="I9628" s="1"/>
    </row>
    <row r="9629" spans="2:9">
      <c r="B9629" s="1"/>
      <c r="C9629" s="29"/>
      <c r="D9629" s="27"/>
      <c r="E9629" s="27"/>
      <c r="F9629" s="27"/>
      <c r="G9629" s="1"/>
      <c r="H9629" s="1"/>
      <c r="I9629" s="1"/>
    </row>
    <row r="9630" spans="2:9">
      <c r="B9630" s="1"/>
      <c r="C9630" s="29"/>
      <c r="D9630" s="27"/>
      <c r="E9630" s="27"/>
      <c r="F9630" s="27"/>
      <c r="G9630" s="1"/>
      <c r="H9630" s="1"/>
      <c r="I9630" s="1"/>
    </row>
    <row r="9631" spans="2:9">
      <c r="B9631" s="1"/>
      <c r="C9631" s="29"/>
      <c r="D9631" s="27"/>
      <c r="E9631" s="27"/>
      <c r="F9631" s="27"/>
      <c r="G9631" s="1"/>
      <c r="H9631" s="1"/>
      <c r="I9631" s="1"/>
    </row>
    <row r="9632" spans="2:9">
      <c r="B9632" s="1"/>
      <c r="C9632" s="29"/>
      <c r="D9632" s="27"/>
      <c r="E9632" s="27"/>
      <c r="F9632" s="27"/>
      <c r="G9632" s="1"/>
      <c r="H9632" s="1"/>
      <c r="I9632" s="1"/>
    </row>
    <row r="9633" spans="2:9">
      <c r="B9633" s="1"/>
      <c r="C9633" s="29"/>
      <c r="D9633" s="27"/>
      <c r="E9633" s="27"/>
      <c r="F9633" s="27"/>
      <c r="G9633" s="1"/>
      <c r="H9633" s="1"/>
      <c r="I9633" s="1"/>
    </row>
    <row r="9634" spans="2:9">
      <c r="B9634" s="1"/>
      <c r="C9634" s="29"/>
      <c r="D9634" s="27"/>
      <c r="E9634" s="27"/>
      <c r="F9634" s="27"/>
      <c r="G9634" s="1"/>
      <c r="H9634" s="1"/>
      <c r="I9634" s="1"/>
    </row>
    <row r="9635" spans="2:9">
      <c r="B9635" s="1"/>
      <c r="C9635" s="29"/>
      <c r="D9635" s="27"/>
      <c r="E9635" s="27"/>
      <c r="F9635" s="27"/>
      <c r="G9635" s="1"/>
      <c r="H9635" s="1"/>
      <c r="I9635" s="1"/>
    </row>
    <row r="9636" spans="2:9">
      <c r="B9636" s="1"/>
      <c r="C9636" s="29"/>
      <c r="D9636" s="27"/>
      <c r="E9636" s="27"/>
      <c r="F9636" s="27"/>
      <c r="G9636" s="1"/>
      <c r="H9636" s="1"/>
      <c r="I9636" s="1"/>
    </row>
    <row r="9637" spans="2:9">
      <c r="B9637" s="1"/>
      <c r="C9637" s="29"/>
      <c r="D9637" s="27"/>
      <c r="E9637" s="27"/>
      <c r="F9637" s="27"/>
      <c r="G9637" s="1"/>
      <c r="H9637" s="1"/>
      <c r="I9637" s="1"/>
    </row>
    <row r="9638" spans="2:9">
      <c r="B9638" s="1"/>
      <c r="C9638" s="29"/>
      <c r="D9638" s="27"/>
      <c r="E9638" s="27"/>
      <c r="F9638" s="27"/>
      <c r="G9638" s="1"/>
      <c r="H9638" s="1"/>
      <c r="I9638" s="1"/>
    </row>
    <row r="9639" spans="2:9">
      <c r="B9639" s="1"/>
      <c r="C9639" s="29"/>
      <c r="D9639" s="27"/>
      <c r="E9639" s="27"/>
      <c r="F9639" s="27"/>
      <c r="G9639" s="1"/>
      <c r="H9639" s="1"/>
      <c r="I9639" s="1"/>
    </row>
    <row r="9640" spans="2:9">
      <c r="B9640" s="1"/>
      <c r="C9640" s="29"/>
      <c r="D9640" s="27"/>
      <c r="E9640" s="27"/>
      <c r="F9640" s="27"/>
      <c r="G9640" s="1"/>
      <c r="H9640" s="1"/>
      <c r="I9640" s="1"/>
    </row>
    <row r="9641" spans="2:9">
      <c r="B9641" s="1"/>
      <c r="C9641" s="29"/>
      <c r="D9641" s="27"/>
      <c r="E9641" s="27"/>
      <c r="F9641" s="27"/>
      <c r="G9641" s="1"/>
      <c r="H9641" s="1"/>
      <c r="I9641" s="1"/>
    </row>
    <row r="9642" spans="2:9">
      <c r="B9642" s="1"/>
      <c r="C9642" s="29"/>
      <c r="D9642" s="27"/>
      <c r="E9642" s="27"/>
      <c r="F9642" s="27"/>
      <c r="G9642" s="1"/>
      <c r="H9642" s="1"/>
      <c r="I9642" s="1"/>
    </row>
    <row r="9643" spans="2:9">
      <c r="B9643" s="1"/>
      <c r="C9643" s="29"/>
      <c r="D9643" s="27"/>
      <c r="E9643" s="27"/>
      <c r="F9643" s="27"/>
      <c r="G9643" s="1"/>
      <c r="H9643" s="1"/>
      <c r="I9643" s="1"/>
    </row>
    <row r="9644" spans="2:9">
      <c r="B9644" s="1"/>
      <c r="C9644" s="29"/>
      <c r="D9644" s="27"/>
      <c r="E9644" s="27"/>
      <c r="F9644" s="27"/>
      <c r="G9644" s="1"/>
      <c r="H9644" s="1"/>
      <c r="I9644" s="1"/>
    </row>
    <row r="9645" spans="2:9">
      <c r="B9645" s="1"/>
      <c r="C9645" s="29"/>
      <c r="D9645" s="27"/>
      <c r="E9645" s="27"/>
      <c r="F9645" s="27"/>
      <c r="G9645" s="1"/>
      <c r="H9645" s="1"/>
      <c r="I9645" s="1"/>
    </row>
    <row r="9646" spans="2:9">
      <c r="B9646" s="1"/>
      <c r="C9646" s="29"/>
      <c r="D9646" s="27"/>
      <c r="E9646" s="27"/>
      <c r="F9646" s="27"/>
      <c r="G9646" s="1"/>
      <c r="H9646" s="1"/>
      <c r="I9646" s="1"/>
    </row>
    <row r="9647" spans="2:9">
      <c r="B9647" s="1"/>
      <c r="C9647" s="29"/>
      <c r="D9647" s="27"/>
      <c r="E9647" s="27"/>
      <c r="F9647" s="27"/>
      <c r="G9647" s="1"/>
      <c r="H9647" s="1"/>
      <c r="I9647" s="1"/>
    </row>
    <row r="9648" spans="2:9">
      <c r="B9648" s="1"/>
      <c r="C9648" s="29"/>
      <c r="D9648" s="27"/>
      <c r="E9648" s="27"/>
      <c r="F9648" s="27"/>
      <c r="G9648" s="1"/>
      <c r="H9648" s="1"/>
      <c r="I9648" s="1"/>
    </row>
    <row r="9649" spans="2:9">
      <c r="B9649" s="1"/>
      <c r="C9649" s="29"/>
      <c r="D9649" s="27"/>
      <c r="E9649" s="27"/>
      <c r="F9649" s="27"/>
      <c r="G9649" s="1"/>
      <c r="H9649" s="1"/>
      <c r="I9649" s="1"/>
    </row>
    <row r="9650" spans="2:9">
      <c r="B9650" s="1"/>
      <c r="C9650" s="29"/>
      <c r="D9650" s="27"/>
      <c r="E9650" s="27"/>
      <c r="F9650" s="27"/>
      <c r="G9650" s="1"/>
      <c r="H9650" s="1"/>
      <c r="I9650" s="1"/>
    </row>
    <row r="9651" spans="2:9">
      <c r="B9651" s="1"/>
      <c r="C9651" s="29"/>
      <c r="D9651" s="27"/>
      <c r="E9651" s="27"/>
      <c r="F9651" s="27"/>
      <c r="G9651" s="1"/>
      <c r="H9651" s="1"/>
      <c r="I9651" s="1"/>
    </row>
    <row r="9652" spans="2:9">
      <c r="B9652" s="1"/>
      <c r="C9652" s="29"/>
      <c r="D9652" s="27"/>
      <c r="E9652" s="27"/>
      <c r="F9652" s="27"/>
      <c r="G9652" s="1"/>
      <c r="H9652" s="1"/>
      <c r="I9652" s="1"/>
    </row>
    <row r="9653" spans="2:9">
      <c r="B9653" s="1"/>
      <c r="C9653" s="29"/>
      <c r="D9653" s="27"/>
      <c r="E9653" s="27"/>
      <c r="F9653" s="27"/>
      <c r="G9653" s="1"/>
      <c r="H9653" s="1"/>
      <c r="I9653" s="1"/>
    </row>
    <row r="9654" spans="2:9">
      <c r="B9654" s="1"/>
      <c r="C9654" s="29"/>
      <c r="D9654" s="27"/>
      <c r="E9654" s="27"/>
      <c r="F9654" s="27"/>
      <c r="G9654" s="1"/>
      <c r="H9654" s="1"/>
      <c r="I9654" s="1"/>
    </row>
    <row r="9655" spans="2:9">
      <c r="B9655" s="1"/>
      <c r="C9655" s="29"/>
      <c r="D9655" s="27"/>
      <c r="E9655" s="27"/>
      <c r="F9655" s="27"/>
      <c r="G9655" s="1"/>
      <c r="H9655" s="1"/>
      <c r="I9655" s="1"/>
    </row>
    <row r="9656" spans="2:9">
      <c r="B9656" s="1"/>
      <c r="C9656" s="29"/>
      <c r="D9656" s="27"/>
      <c r="E9656" s="27"/>
      <c r="F9656" s="27"/>
      <c r="G9656" s="1"/>
      <c r="H9656" s="1"/>
      <c r="I9656" s="1"/>
    </row>
    <row r="9657" spans="2:9">
      <c r="B9657" s="1"/>
      <c r="C9657" s="29"/>
      <c r="D9657" s="27"/>
      <c r="E9657" s="27"/>
      <c r="F9657" s="27"/>
      <c r="G9657" s="1"/>
      <c r="H9657" s="1"/>
      <c r="I9657" s="1"/>
    </row>
    <row r="9658" spans="2:9">
      <c r="B9658" s="1"/>
      <c r="C9658" s="29"/>
      <c r="D9658" s="27"/>
      <c r="E9658" s="27"/>
      <c r="F9658" s="27"/>
      <c r="G9658" s="1"/>
      <c r="H9658" s="1"/>
      <c r="I9658" s="1"/>
    </row>
    <row r="9659" spans="2:9">
      <c r="B9659" s="1"/>
      <c r="C9659" s="29"/>
      <c r="D9659" s="27"/>
      <c r="E9659" s="27"/>
      <c r="F9659" s="27"/>
      <c r="G9659" s="1"/>
      <c r="H9659" s="1"/>
      <c r="I9659" s="1"/>
    </row>
    <row r="9660" spans="2:9">
      <c r="B9660" s="1"/>
      <c r="C9660" s="29"/>
      <c r="D9660" s="27"/>
      <c r="E9660" s="27"/>
      <c r="F9660" s="27"/>
      <c r="G9660" s="1"/>
      <c r="H9660" s="1"/>
      <c r="I9660" s="1"/>
    </row>
    <row r="9661" spans="2:9">
      <c r="B9661" s="1"/>
      <c r="C9661" s="29"/>
      <c r="D9661" s="27"/>
      <c r="E9661" s="27"/>
      <c r="F9661" s="27"/>
      <c r="G9661" s="1"/>
      <c r="H9661" s="1"/>
      <c r="I9661" s="1"/>
    </row>
    <row r="9662" spans="2:9">
      <c r="B9662" s="1"/>
      <c r="C9662" s="29"/>
      <c r="D9662" s="27"/>
      <c r="E9662" s="27"/>
      <c r="F9662" s="27"/>
      <c r="G9662" s="1"/>
      <c r="H9662" s="1"/>
      <c r="I9662" s="1"/>
    </row>
    <row r="9663" spans="2:9">
      <c r="B9663" s="1"/>
      <c r="C9663" s="29"/>
      <c r="D9663" s="27"/>
      <c r="E9663" s="27"/>
      <c r="F9663" s="27"/>
      <c r="G9663" s="1"/>
      <c r="H9663" s="1"/>
      <c r="I9663" s="1"/>
    </row>
    <row r="9664" spans="2:9">
      <c r="B9664" s="1"/>
      <c r="C9664" s="29"/>
      <c r="D9664" s="27"/>
      <c r="E9664" s="27"/>
      <c r="F9664" s="27"/>
      <c r="G9664" s="1"/>
      <c r="H9664" s="1"/>
      <c r="I9664" s="1"/>
    </row>
    <row r="9665" spans="2:9">
      <c r="B9665" s="1"/>
      <c r="C9665" s="29"/>
      <c r="D9665" s="27"/>
      <c r="E9665" s="27"/>
      <c r="F9665" s="27"/>
      <c r="G9665" s="1"/>
      <c r="H9665" s="1"/>
      <c r="I9665" s="1"/>
    </row>
    <row r="9666" spans="2:9">
      <c r="B9666" s="1"/>
      <c r="C9666" s="29"/>
      <c r="D9666" s="27"/>
      <c r="E9666" s="27"/>
      <c r="F9666" s="27"/>
      <c r="G9666" s="1"/>
      <c r="H9666" s="1"/>
      <c r="I9666" s="1"/>
    </row>
    <row r="9667" spans="2:9">
      <c r="B9667" s="1"/>
      <c r="C9667" s="29"/>
      <c r="D9667" s="27"/>
      <c r="E9667" s="27"/>
      <c r="F9667" s="27"/>
      <c r="G9667" s="1"/>
      <c r="H9667" s="1"/>
      <c r="I9667" s="1"/>
    </row>
    <row r="9668" spans="2:9">
      <c r="B9668" s="1"/>
      <c r="C9668" s="29"/>
      <c r="D9668" s="27"/>
      <c r="E9668" s="27"/>
      <c r="F9668" s="27"/>
      <c r="G9668" s="1"/>
      <c r="H9668" s="1"/>
      <c r="I9668" s="1"/>
    </row>
    <row r="9669" spans="2:9">
      <c r="B9669" s="1"/>
      <c r="C9669" s="29"/>
      <c r="D9669" s="27"/>
      <c r="E9669" s="27"/>
      <c r="F9669" s="27"/>
      <c r="G9669" s="1"/>
      <c r="H9669" s="1"/>
      <c r="I9669" s="1"/>
    </row>
    <row r="9670" spans="2:9">
      <c r="B9670" s="1"/>
      <c r="C9670" s="29"/>
      <c r="D9670" s="27"/>
      <c r="E9670" s="27"/>
      <c r="F9670" s="27"/>
      <c r="G9670" s="1"/>
      <c r="H9670" s="1"/>
      <c r="I9670" s="1"/>
    </row>
    <row r="9671" spans="2:9">
      <c r="B9671" s="1"/>
      <c r="C9671" s="29"/>
      <c r="D9671" s="27"/>
      <c r="E9671" s="27"/>
      <c r="F9671" s="27"/>
      <c r="G9671" s="1"/>
      <c r="H9671" s="1"/>
      <c r="I9671" s="1"/>
    </row>
    <row r="9672" spans="2:9">
      <c r="B9672" s="1"/>
      <c r="C9672" s="29"/>
      <c r="D9672" s="27"/>
      <c r="E9672" s="27"/>
      <c r="F9672" s="27"/>
      <c r="G9672" s="1"/>
      <c r="H9672" s="1"/>
      <c r="I9672" s="1"/>
    </row>
    <row r="9673" spans="2:9">
      <c r="B9673" s="1"/>
      <c r="C9673" s="29"/>
      <c r="D9673" s="27"/>
      <c r="E9673" s="27"/>
      <c r="F9673" s="27"/>
      <c r="G9673" s="1"/>
      <c r="H9673" s="1"/>
      <c r="I9673" s="1"/>
    </row>
    <row r="9674" spans="2:9">
      <c r="B9674" s="1"/>
      <c r="C9674" s="29"/>
      <c r="D9674" s="27"/>
      <c r="E9674" s="27"/>
      <c r="F9674" s="27"/>
      <c r="G9674" s="1"/>
      <c r="H9674" s="1"/>
      <c r="I9674" s="1"/>
    </row>
    <row r="9675" spans="2:9">
      <c r="B9675" s="1"/>
      <c r="C9675" s="29"/>
      <c r="D9675" s="27"/>
      <c r="E9675" s="27"/>
      <c r="F9675" s="27"/>
      <c r="G9675" s="1"/>
      <c r="H9675" s="1"/>
      <c r="I9675" s="1"/>
    </row>
    <row r="9676" spans="2:9">
      <c r="B9676" s="1"/>
      <c r="C9676" s="29"/>
      <c r="D9676" s="27"/>
      <c r="E9676" s="27"/>
      <c r="F9676" s="27"/>
      <c r="G9676" s="1"/>
      <c r="H9676" s="1"/>
      <c r="I9676" s="1"/>
    </row>
    <row r="9677" spans="2:9">
      <c r="B9677" s="1"/>
      <c r="C9677" s="29"/>
      <c r="D9677" s="27"/>
      <c r="E9677" s="27"/>
      <c r="F9677" s="27"/>
      <c r="G9677" s="1"/>
      <c r="H9677" s="1"/>
      <c r="I9677" s="1"/>
    </row>
    <row r="9678" spans="2:9">
      <c r="B9678" s="1"/>
      <c r="C9678" s="29"/>
      <c r="D9678" s="27"/>
      <c r="E9678" s="27"/>
      <c r="F9678" s="27"/>
      <c r="G9678" s="1"/>
      <c r="H9678" s="1"/>
      <c r="I9678" s="1"/>
    </row>
    <row r="9679" spans="2:9">
      <c r="B9679" s="1"/>
      <c r="C9679" s="29"/>
      <c r="D9679" s="27"/>
      <c r="E9679" s="27"/>
      <c r="F9679" s="27"/>
      <c r="G9679" s="1"/>
      <c r="H9679" s="1"/>
      <c r="I9679" s="1"/>
    </row>
    <row r="9680" spans="2:9">
      <c r="B9680" s="1"/>
      <c r="C9680" s="29"/>
      <c r="D9680" s="27"/>
      <c r="E9680" s="27"/>
      <c r="F9680" s="27"/>
      <c r="G9680" s="1"/>
      <c r="H9680" s="1"/>
      <c r="I9680" s="1"/>
    </row>
    <row r="9681" spans="2:9">
      <c r="B9681" s="1"/>
      <c r="C9681" s="29"/>
      <c r="D9681" s="27"/>
      <c r="E9681" s="27"/>
      <c r="F9681" s="27"/>
      <c r="G9681" s="1"/>
      <c r="H9681" s="1"/>
      <c r="I9681" s="1"/>
    </row>
    <row r="9682" spans="2:9">
      <c r="B9682" s="1"/>
      <c r="C9682" s="29"/>
      <c r="D9682" s="27"/>
      <c r="E9682" s="27"/>
      <c r="F9682" s="27"/>
      <c r="G9682" s="1"/>
      <c r="H9682" s="1"/>
      <c r="I9682" s="1"/>
    </row>
    <row r="9683" spans="2:9">
      <c r="B9683" s="1"/>
      <c r="C9683" s="29"/>
      <c r="D9683" s="27"/>
      <c r="E9683" s="27"/>
      <c r="F9683" s="27"/>
      <c r="G9683" s="1"/>
      <c r="H9683" s="1"/>
      <c r="I9683" s="1"/>
    </row>
    <row r="9684" spans="2:9">
      <c r="B9684" s="1"/>
      <c r="C9684" s="29"/>
      <c r="D9684" s="27"/>
      <c r="E9684" s="27"/>
      <c r="F9684" s="27"/>
      <c r="G9684" s="1"/>
      <c r="H9684" s="1"/>
      <c r="I9684" s="1"/>
    </row>
    <row r="9685" spans="2:9">
      <c r="B9685" s="1"/>
      <c r="C9685" s="29"/>
      <c r="D9685" s="27"/>
      <c r="E9685" s="27"/>
      <c r="F9685" s="27"/>
      <c r="G9685" s="1"/>
      <c r="H9685" s="1"/>
      <c r="I9685" s="1"/>
    </row>
    <row r="9686" spans="2:9">
      <c r="B9686" s="1"/>
      <c r="C9686" s="29"/>
      <c r="D9686" s="27"/>
      <c r="E9686" s="27"/>
      <c r="F9686" s="27"/>
      <c r="G9686" s="1"/>
      <c r="H9686" s="1"/>
      <c r="I9686" s="1"/>
    </row>
    <row r="9687" spans="2:9">
      <c r="B9687" s="1"/>
      <c r="C9687" s="29"/>
      <c r="D9687" s="27"/>
      <c r="E9687" s="27"/>
      <c r="F9687" s="27"/>
      <c r="G9687" s="1"/>
      <c r="H9687" s="1"/>
      <c r="I9687" s="1"/>
    </row>
    <row r="9688" spans="2:9">
      <c r="B9688" s="1"/>
      <c r="C9688" s="29"/>
      <c r="D9688" s="27"/>
      <c r="E9688" s="27"/>
      <c r="F9688" s="27"/>
      <c r="G9688" s="1"/>
      <c r="H9688" s="1"/>
      <c r="I9688" s="1"/>
    </row>
    <row r="9689" spans="2:9">
      <c r="B9689" s="1"/>
      <c r="C9689" s="29"/>
      <c r="D9689" s="27"/>
      <c r="E9689" s="27"/>
      <c r="F9689" s="27"/>
      <c r="G9689" s="1"/>
      <c r="H9689" s="1"/>
      <c r="I9689" s="1"/>
    </row>
    <row r="9690" spans="2:9">
      <c r="B9690" s="1"/>
      <c r="C9690" s="29"/>
      <c r="D9690" s="27"/>
      <c r="E9690" s="27"/>
      <c r="F9690" s="27"/>
      <c r="G9690" s="1"/>
      <c r="H9690" s="1"/>
      <c r="I9690" s="1"/>
    </row>
    <row r="9691" spans="2:9">
      <c r="B9691" s="1"/>
      <c r="C9691" s="29"/>
      <c r="D9691" s="27"/>
      <c r="E9691" s="27"/>
      <c r="F9691" s="27"/>
      <c r="G9691" s="1"/>
      <c r="H9691" s="1"/>
      <c r="I9691" s="1"/>
    </row>
    <row r="9692" spans="2:9">
      <c r="B9692" s="1"/>
      <c r="C9692" s="29"/>
      <c r="D9692" s="27"/>
      <c r="E9692" s="27"/>
      <c r="F9692" s="27"/>
      <c r="G9692" s="1"/>
      <c r="H9692" s="1"/>
      <c r="I9692" s="1"/>
    </row>
    <row r="9693" spans="2:9">
      <c r="B9693" s="1"/>
      <c r="C9693" s="29"/>
      <c r="D9693" s="27"/>
      <c r="E9693" s="27"/>
      <c r="F9693" s="27"/>
      <c r="G9693" s="1"/>
      <c r="H9693" s="1"/>
      <c r="I9693" s="1"/>
    </row>
    <row r="9694" spans="2:9">
      <c r="B9694" s="1"/>
      <c r="C9694" s="29"/>
      <c r="D9694" s="27"/>
      <c r="E9694" s="27"/>
      <c r="F9694" s="27"/>
      <c r="G9694" s="1"/>
      <c r="H9694" s="1"/>
      <c r="I9694" s="1"/>
    </row>
    <row r="9695" spans="2:9">
      <c r="B9695" s="1"/>
      <c r="C9695" s="29"/>
      <c r="D9695" s="27"/>
      <c r="E9695" s="27"/>
      <c r="F9695" s="27"/>
      <c r="G9695" s="1"/>
      <c r="H9695" s="1"/>
      <c r="I9695" s="1"/>
    </row>
    <row r="9696" spans="2:9">
      <c r="B9696" s="1"/>
      <c r="C9696" s="29"/>
      <c r="D9696" s="27"/>
      <c r="E9696" s="27"/>
      <c r="F9696" s="27"/>
      <c r="G9696" s="1"/>
      <c r="H9696" s="1"/>
      <c r="I9696" s="1"/>
    </row>
    <row r="9697" spans="2:9">
      <c r="B9697" s="1"/>
      <c r="C9697" s="29"/>
      <c r="D9697" s="27"/>
      <c r="E9697" s="27"/>
      <c r="F9697" s="27"/>
      <c r="G9697" s="1"/>
      <c r="H9697" s="1"/>
      <c r="I9697" s="1"/>
    </row>
    <row r="9698" spans="2:9">
      <c r="B9698" s="1"/>
      <c r="C9698" s="29"/>
      <c r="D9698" s="27"/>
      <c r="E9698" s="27"/>
      <c r="F9698" s="27"/>
      <c r="G9698" s="1"/>
      <c r="H9698" s="1"/>
      <c r="I9698" s="1"/>
    </row>
    <row r="9699" spans="2:9">
      <c r="B9699" s="1"/>
      <c r="C9699" s="29"/>
      <c r="D9699" s="27"/>
      <c r="E9699" s="27"/>
      <c r="F9699" s="27"/>
      <c r="G9699" s="1"/>
      <c r="H9699" s="1"/>
      <c r="I9699" s="1"/>
    </row>
    <row r="9700" spans="2:9">
      <c r="B9700" s="1"/>
      <c r="C9700" s="29"/>
      <c r="D9700" s="27"/>
      <c r="E9700" s="27"/>
      <c r="F9700" s="27"/>
      <c r="G9700" s="1"/>
      <c r="H9700" s="1"/>
      <c r="I9700" s="1"/>
    </row>
    <row r="9701" spans="2:9">
      <c r="B9701" s="1"/>
      <c r="C9701" s="29"/>
      <c r="D9701" s="27"/>
      <c r="E9701" s="27"/>
      <c r="F9701" s="27"/>
      <c r="G9701" s="1"/>
      <c r="H9701" s="1"/>
      <c r="I9701" s="1"/>
    </row>
    <row r="9702" spans="2:9">
      <c r="B9702" s="1"/>
      <c r="C9702" s="29"/>
      <c r="D9702" s="27"/>
      <c r="E9702" s="27"/>
      <c r="F9702" s="27"/>
      <c r="G9702" s="1"/>
      <c r="H9702" s="1"/>
      <c r="I9702" s="1"/>
    </row>
    <row r="9703" spans="2:9">
      <c r="B9703" s="1"/>
      <c r="C9703" s="29"/>
      <c r="D9703" s="27"/>
      <c r="E9703" s="27"/>
      <c r="F9703" s="27"/>
      <c r="G9703" s="1"/>
      <c r="H9703" s="1"/>
      <c r="I9703" s="1"/>
    </row>
    <row r="9704" spans="2:9">
      <c r="B9704" s="1"/>
      <c r="C9704" s="29"/>
      <c r="D9704" s="27"/>
      <c r="E9704" s="27"/>
      <c r="F9704" s="27"/>
      <c r="G9704" s="1"/>
      <c r="H9704" s="1"/>
      <c r="I9704" s="1"/>
    </row>
    <row r="9705" spans="2:9">
      <c r="B9705" s="1"/>
      <c r="C9705" s="29"/>
      <c r="D9705" s="27"/>
      <c r="E9705" s="27"/>
      <c r="F9705" s="27"/>
      <c r="G9705" s="1"/>
      <c r="H9705" s="1"/>
      <c r="I9705" s="1"/>
    </row>
    <row r="9706" spans="2:9">
      <c r="B9706" s="1"/>
      <c r="C9706" s="29"/>
      <c r="D9706" s="27"/>
      <c r="E9706" s="27"/>
      <c r="F9706" s="27"/>
      <c r="G9706" s="1"/>
      <c r="H9706" s="1"/>
      <c r="I9706" s="1"/>
    </row>
    <row r="9707" spans="2:9">
      <c r="B9707" s="1"/>
      <c r="C9707" s="29"/>
      <c r="D9707" s="27"/>
      <c r="E9707" s="27"/>
      <c r="F9707" s="27"/>
      <c r="G9707" s="1"/>
      <c r="H9707" s="1"/>
      <c r="I9707" s="1"/>
    </row>
    <row r="9708" spans="2:9">
      <c r="B9708" s="1"/>
      <c r="C9708" s="29"/>
      <c r="D9708" s="27"/>
      <c r="E9708" s="27"/>
      <c r="F9708" s="27"/>
      <c r="G9708" s="1"/>
      <c r="H9708" s="1"/>
      <c r="I9708" s="1"/>
    </row>
    <row r="9709" spans="2:9">
      <c r="B9709" s="1"/>
      <c r="C9709" s="29"/>
      <c r="D9709" s="27"/>
      <c r="E9709" s="27"/>
      <c r="F9709" s="27"/>
      <c r="G9709" s="1"/>
      <c r="H9709" s="1"/>
      <c r="I9709" s="1"/>
    </row>
    <row r="9710" spans="2:9">
      <c r="B9710" s="1"/>
      <c r="C9710" s="29"/>
      <c r="D9710" s="27"/>
      <c r="E9710" s="27"/>
      <c r="F9710" s="27"/>
      <c r="G9710" s="1"/>
      <c r="H9710" s="1"/>
      <c r="I9710" s="1"/>
    </row>
    <row r="9711" spans="2:9">
      <c r="B9711" s="1"/>
      <c r="C9711" s="29"/>
      <c r="D9711" s="27"/>
      <c r="E9711" s="27"/>
      <c r="F9711" s="27"/>
      <c r="G9711" s="1"/>
      <c r="H9711" s="1"/>
      <c r="I9711" s="1"/>
    </row>
    <row r="9712" spans="2:9">
      <c r="B9712" s="1"/>
      <c r="C9712" s="29"/>
      <c r="D9712" s="27"/>
      <c r="E9712" s="27"/>
      <c r="F9712" s="27"/>
      <c r="G9712" s="1"/>
      <c r="H9712" s="1"/>
      <c r="I9712" s="1"/>
    </row>
    <row r="9713" spans="2:9">
      <c r="B9713" s="1"/>
      <c r="C9713" s="29"/>
      <c r="D9713" s="27"/>
      <c r="E9713" s="27"/>
      <c r="F9713" s="27"/>
      <c r="G9713" s="1"/>
      <c r="H9713" s="1"/>
      <c r="I9713" s="1"/>
    </row>
    <row r="9714" spans="2:9">
      <c r="B9714" s="1"/>
      <c r="C9714" s="29"/>
      <c r="D9714" s="27"/>
      <c r="E9714" s="27"/>
      <c r="F9714" s="27"/>
      <c r="G9714" s="1"/>
      <c r="H9714" s="1"/>
      <c r="I9714" s="1"/>
    </row>
    <row r="9715" spans="2:9">
      <c r="B9715" s="1"/>
      <c r="C9715" s="29"/>
      <c r="D9715" s="27"/>
      <c r="E9715" s="27"/>
      <c r="F9715" s="27"/>
      <c r="G9715" s="1"/>
      <c r="H9715" s="1"/>
      <c r="I9715" s="1"/>
    </row>
    <row r="9716" spans="2:9">
      <c r="B9716" s="1"/>
      <c r="C9716" s="29"/>
      <c r="D9716" s="27"/>
      <c r="E9716" s="27"/>
      <c r="F9716" s="27"/>
      <c r="G9716" s="1"/>
      <c r="H9716" s="1"/>
      <c r="I9716" s="1"/>
    </row>
    <row r="9717" spans="2:9">
      <c r="B9717" s="1"/>
      <c r="C9717" s="29"/>
      <c r="D9717" s="27"/>
      <c r="E9717" s="27"/>
      <c r="F9717" s="27"/>
      <c r="G9717" s="1"/>
      <c r="H9717" s="1"/>
      <c r="I9717" s="1"/>
    </row>
    <row r="9718" spans="2:9">
      <c r="B9718" s="1"/>
      <c r="C9718" s="29"/>
      <c r="D9718" s="27"/>
      <c r="E9718" s="27"/>
      <c r="F9718" s="27"/>
      <c r="G9718" s="1"/>
      <c r="H9718" s="1"/>
      <c r="I9718" s="1"/>
    </row>
    <row r="9719" spans="2:9">
      <c r="B9719" s="1"/>
      <c r="C9719" s="29"/>
      <c r="D9719" s="27"/>
      <c r="E9719" s="27"/>
      <c r="F9719" s="27"/>
      <c r="G9719" s="1"/>
      <c r="H9719" s="1"/>
      <c r="I9719" s="1"/>
    </row>
    <row r="9720" spans="2:9">
      <c r="B9720" s="1"/>
      <c r="C9720" s="29"/>
      <c r="D9720" s="27"/>
      <c r="E9720" s="27"/>
      <c r="F9720" s="27"/>
      <c r="G9720" s="1"/>
      <c r="H9720" s="1"/>
      <c r="I9720" s="1"/>
    </row>
    <row r="9721" spans="2:9">
      <c r="B9721" s="1"/>
      <c r="C9721" s="29"/>
      <c r="D9721" s="27"/>
      <c r="E9721" s="27"/>
      <c r="F9721" s="27"/>
      <c r="G9721" s="1"/>
      <c r="H9721" s="1"/>
      <c r="I9721" s="1"/>
    </row>
    <row r="9722" spans="2:9">
      <c r="B9722" s="1"/>
      <c r="C9722" s="29"/>
      <c r="D9722" s="27"/>
      <c r="E9722" s="27"/>
      <c r="F9722" s="27"/>
      <c r="G9722" s="1"/>
      <c r="H9722" s="1"/>
      <c r="I9722" s="1"/>
    </row>
    <row r="9723" spans="2:9">
      <c r="B9723" s="1"/>
      <c r="C9723" s="29"/>
      <c r="D9723" s="27"/>
      <c r="E9723" s="27"/>
      <c r="F9723" s="27"/>
      <c r="G9723" s="1"/>
      <c r="H9723" s="1"/>
      <c r="I9723" s="1"/>
    </row>
    <row r="9724" spans="2:9">
      <c r="B9724" s="1"/>
      <c r="C9724" s="29"/>
      <c r="D9724" s="27"/>
      <c r="E9724" s="27"/>
      <c r="F9724" s="27"/>
      <c r="G9724" s="1"/>
      <c r="H9724" s="1"/>
      <c r="I9724" s="1"/>
    </row>
    <row r="9725" spans="2:9">
      <c r="B9725" s="1"/>
      <c r="C9725" s="29"/>
      <c r="D9725" s="27"/>
      <c r="E9725" s="27"/>
      <c r="F9725" s="27"/>
      <c r="G9725" s="1"/>
      <c r="H9725" s="1"/>
      <c r="I9725" s="1"/>
    </row>
    <row r="9726" spans="2:9">
      <c r="B9726" s="1"/>
      <c r="C9726" s="29"/>
      <c r="D9726" s="27"/>
      <c r="E9726" s="27"/>
      <c r="F9726" s="27"/>
      <c r="G9726" s="1"/>
      <c r="H9726" s="1"/>
      <c r="I9726" s="1"/>
    </row>
    <row r="9727" spans="2:9">
      <c r="B9727" s="1"/>
      <c r="C9727" s="29"/>
      <c r="D9727" s="27"/>
      <c r="E9727" s="27"/>
      <c r="F9727" s="27"/>
      <c r="G9727" s="1"/>
      <c r="H9727" s="1"/>
      <c r="I9727" s="1"/>
    </row>
    <row r="9728" spans="2:9">
      <c r="B9728" s="1"/>
      <c r="C9728" s="29"/>
      <c r="D9728" s="27"/>
      <c r="E9728" s="27"/>
      <c r="F9728" s="27"/>
      <c r="G9728" s="1"/>
      <c r="H9728" s="1"/>
      <c r="I9728" s="1"/>
    </row>
    <row r="9729" spans="2:9">
      <c r="B9729" s="1"/>
      <c r="C9729" s="29"/>
      <c r="D9729" s="27"/>
      <c r="E9729" s="27"/>
      <c r="F9729" s="27"/>
      <c r="G9729" s="1"/>
      <c r="H9729" s="1"/>
      <c r="I9729" s="1"/>
    </row>
    <row r="9730" spans="2:9">
      <c r="B9730" s="1"/>
      <c r="C9730" s="29"/>
      <c r="D9730" s="27"/>
      <c r="E9730" s="27"/>
      <c r="F9730" s="27"/>
      <c r="G9730" s="1"/>
      <c r="H9730" s="1"/>
      <c r="I9730" s="1"/>
    </row>
    <row r="9731" spans="2:9">
      <c r="B9731" s="1"/>
      <c r="C9731" s="29"/>
      <c r="D9731" s="27"/>
      <c r="E9731" s="27"/>
      <c r="F9731" s="27"/>
      <c r="G9731" s="1"/>
      <c r="H9731" s="1"/>
      <c r="I9731" s="1"/>
    </row>
    <row r="9732" spans="2:9">
      <c r="B9732" s="1"/>
      <c r="C9732" s="29"/>
      <c r="D9732" s="27"/>
      <c r="E9732" s="27"/>
      <c r="F9732" s="27"/>
      <c r="G9732" s="1"/>
      <c r="H9732" s="1"/>
      <c r="I9732" s="1"/>
    </row>
    <row r="9733" spans="2:9">
      <c r="B9733" s="1"/>
      <c r="C9733" s="29"/>
      <c r="D9733" s="27"/>
      <c r="E9733" s="27"/>
      <c r="F9733" s="27"/>
      <c r="G9733" s="1"/>
      <c r="H9733" s="1"/>
      <c r="I9733" s="1"/>
    </row>
    <row r="9734" spans="2:9">
      <c r="B9734" s="1"/>
      <c r="C9734" s="29"/>
      <c r="D9734" s="27"/>
      <c r="E9734" s="27"/>
      <c r="F9734" s="27"/>
      <c r="G9734" s="1"/>
      <c r="H9734" s="1"/>
      <c r="I9734" s="1"/>
    </row>
    <row r="9735" spans="2:9">
      <c r="B9735" s="1"/>
      <c r="C9735" s="29"/>
      <c r="D9735" s="27"/>
      <c r="E9735" s="27"/>
      <c r="F9735" s="27"/>
      <c r="G9735" s="1"/>
      <c r="H9735" s="1"/>
      <c r="I9735" s="1"/>
    </row>
    <row r="9736" spans="2:9">
      <c r="B9736" s="1"/>
      <c r="C9736" s="29"/>
      <c r="D9736" s="27"/>
      <c r="E9736" s="27"/>
      <c r="F9736" s="27"/>
      <c r="G9736" s="1"/>
      <c r="H9736" s="1"/>
      <c r="I9736" s="1"/>
    </row>
    <row r="9737" spans="2:9">
      <c r="B9737" s="1"/>
      <c r="C9737" s="29"/>
      <c r="D9737" s="27"/>
      <c r="E9737" s="27"/>
      <c r="F9737" s="27"/>
      <c r="G9737" s="1"/>
      <c r="H9737" s="1"/>
      <c r="I9737" s="1"/>
    </row>
    <row r="9738" spans="2:9">
      <c r="B9738" s="1"/>
      <c r="C9738" s="29"/>
      <c r="D9738" s="27"/>
      <c r="E9738" s="27"/>
      <c r="F9738" s="27"/>
      <c r="G9738" s="1"/>
      <c r="H9738" s="1"/>
      <c r="I9738" s="1"/>
    </row>
    <row r="9739" spans="2:9">
      <c r="B9739" s="1"/>
      <c r="C9739" s="29"/>
      <c r="D9739" s="27"/>
      <c r="E9739" s="27"/>
      <c r="F9739" s="27"/>
      <c r="G9739" s="1"/>
      <c r="H9739" s="1"/>
      <c r="I9739" s="1"/>
    </row>
    <row r="9740" spans="2:9">
      <c r="B9740" s="1"/>
      <c r="C9740" s="29"/>
      <c r="D9740" s="27"/>
      <c r="E9740" s="27"/>
      <c r="F9740" s="27"/>
      <c r="G9740" s="1"/>
      <c r="H9740" s="1"/>
      <c r="I9740" s="1"/>
    </row>
    <row r="9741" spans="2:9">
      <c r="B9741" s="1"/>
      <c r="C9741" s="29"/>
      <c r="D9741" s="27"/>
      <c r="E9741" s="27"/>
      <c r="F9741" s="27"/>
      <c r="G9741" s="1"/>
      <c r="H9741" s="1"/>
      <c r="I9741" s="1"/>
    </row>
    <row r="9742" spans="2:9">
      <c r="B9742" s="1"/>
      <c r="C9742" s="29"/>
      <c r="D9742" s="27"/>
      <c r="E9742" s="27"/>
      <c r="F9742" s="27"/>
      <c r="G9742" s="1"/>
      <c r="H9742" s="1"/>
      <c r="I9742" s="1"/>
    </row>
    <row r="9743" spans="2:9">
      <c r="B9743" s="1"/>
      <c r="C9743" s="29"/>
      <c r="D9743" s="27"/>
      <c r="E9743" s="27"/>
      <c r="F9743" s="27"/>
      <c r="G9743" s="1"/>
      <c r="H9743" s="1"/>
      <c r="I9743" s="1"/>
    </row>
    <row r="9744" spans="2:9">
      <c r="B9744" s="1"/>
      <c r="C9744" s="29"/>
      <c r="D9744" s="27"/>
      <c r="E9744" s="27"/>
      <c r="F9744" s="27"/>
      <c r="G9744" s="1"/>
      <c r="H9744" s="1"/>
      <c r="I9744" s="1"/>
    </row>
    <row r="9745" spans="2:9">
      <c r="B9745" s="1"/>
      <c r="C9745" s="29"/>
      <c r="D9745" s="27"/>
      <c r="E9745" s="27"/>
      <c r="F9745" s="27"/>
      <c r="G9745" s="1"/>
      <c r="H9745" s="1"/>
      <c r="I9745" s="1"/>
    </row>
    <row r="9746" spans="2:9">
      <c r="B9746" s="1"/>
      <c r="C9746" s="29"/>
      <c r="D9746" s="27"/>
      <c r="E9746" s="27"/>
      <c r="F9746" s="27"/>
      <c r="G9746" s="1"/>
      <c r="H9746" s="1"/>
      <c r="I9746" s="1"/>
    </row>
    <row r="9747" spans="2:9">
      <c r="B9747" s="1"/>
      <c r="C9747" s="29"/>
      <c r="D9747" s="27"/>
      <c r="E9747" s="27"/>
      <c r="F9747" s="27"/>
      <c r="G9747" s="1"/>
      <c r="H9747" s="1"/>
      <c r="I9747" s="1"/>
    </row>
    <row r="9748" spans="2:9">
      <c r="B9748" s="1"/>
      <c r="C9748" s="29"/>
      <c r="D9748" s="27"/>
      <c r="E9748" s="27"/>
      <c r="F9748" s="27"/>
      <c r="G9748" s="1"/>
      <c r="H9748" s="1"/>
      <c r="I9748" s="1"/>
    </row>
    <row r="9749" spans="2:9">
      <c r="B9749" s="1"/>
      <c r="C9749" s="29"/>
      <c r="D9749" s="27"/>
      <c r="E9749" s="27"/>
      <c r="F9749" s="27"/>
      <c r="G9749" s="1"/>
      <c r="H9749" s="1"/>
      <c r="I9749" s="1"/>
    </row>
    <row r="9750" spans="2:9">
      <c r="B9750" s="1"/>
      <c r="C9750" s="29"/>
      <c r="D9750" s="27"/>
      <c r="E9750" s="27"/>
      <c r="F9750" s="27"/>
      <c r="G9750" s="1"/>
      <c r="H9750" s="1"/>
      <c r="I9750" s="1"/>
    </row>
    <row r="9751" spans="2:9">
      <c r="B9751" s="1"/>
      <c r="C9751" s="29"/>
      <c r="D9751" s="27"/>
      <c r="E9751" s="27"/>
      <c r="F9751" s="27"/>
      <c r="G9751" s="1"/>
      <c r="H9751" s="1"/>
      <c r="I9751" s="1"/>
    </row>
    <row r="9752" spans="2:9">
      <c r="B9752" s="1"/>
      <c r="C9752" s="29"/>
      <c r="D9752" s="27"/>
      <c r="E9752" s="27"/>
      <c r="F9752" s="27"/>
      <c r="G9752" s="1"/>
      <c r="H9752" s="1"/>
      <c r="I9752" s="1"/>
    </row>
    <row r="9753" spans="2:9">
      <c r="B9753" s="1"/>
      <c r="C9753" s="29"/>
      <c r="D9753" s="27"/>
      <c r="E9753" s="27"/>
      <c r="F9753" s="27"/>
      <c r="G9753" s="1"/>
      <c r="H9753" s="1"/>
      <c r="I9753" s="1"/>
    </row>
    <row r="9754" spans="2:9">
      <c r="B9754" s="1"/>
      <c r="C9754" s="29"/>
      <c r="D9754" s="27"/>
      <c r="E9754" s="27"/>
      <c r="F9754" s="27"/>
      <c r="G9754" s="1"/>
      <c r="H9754" s="1"/>
      <c r="I9754" s="1"/>
    </row>
    <row r="9755" spans="2:9">
      <c r="B9755" s="1"/>
      <c r="C9755" s="29"/>
      <c r="D9755" s="27"/>
      <c r="E9755" s="27"/>
      <c r="F9755" s="27"/>
      <c r="G9755" s="1"/>
      <c r="H9755" s="1"/>
      <c r="I9755" s="1"/>
    </row>
    <row r="9756" spans="2:9">
      <c r="B9756" s="1"/>
      <c r="C9756" s="29"/>
      <c r="D9756" s="27"/>
      <c r="E9756" s="27"/>
      <c r="F9756" s="27"/>
      <c r="G9756" s="1"/>
      <c r="H9756" s="1"/>
      <c r="I9756" s="1"/>
    </row>
    <row r="9757" spans="2:9">
      <c r="B9757" s="1"/>
      <c r="C9757" s="29"/>
      <c r="D9757" s="27"/>
      <c r="E9757" s="27"/>
      <c r="F9757" s="27"/>
      <c r="G9757" s="1"/>
      <c r="H9757" s="1"/>
      <c r="I9757" s="1"/>
    </row>
    <row r="9758" spans="2:9">
      <c r="B9758" s="1"/>
      <c r="C9758" s="29"/>
      <c r="D9758" s="27"/>
      <c r="E9758" s="27"/>
      <c r="F9758" s="27"/>
      <c r="G9758" s="1"/>
      <c r="H9758" s="1"/>
      <c r="I9758" s="1"/>
    </row>
    <row r="9759" spans="2:9">
      <c r="B9759" s="1"/>
      <c r="C9759" s="29"/>
      <c r="D9759" s="27"/>
      <c r="E9759" s="27"/>
      <c r="F9759" s="27"/>
      <c r="G9759" s="1"/>
      <c r="H9759" s="1"/>
      <c r="I9759" s="1"/>
    </row>
    <row r="9760" spans="2:9">
      <c r="B9760" s="1"/>
      <c r="C9760" s="29"/>
      <c r="D9760" s="27"/>
      <c r="E9760" s="27"/>
      <c r="F9760" s="27"/>
      <c r="G9760" s="1"/>
      <c r="H9760" s="1"/>
      <c r="I9760" s="1"/>
    </row>
    <row r="9761" spans="2:9">
      <c r="B9761" s="1"/>
      <c r="C9761" s="29"/>
      <c r="D9761" s="27"/>
      <c r="E9761" s="27"/>
      <c r="F9761" s="27"/>
      <c r="G9761" s="1"/>
      <c r="H9761" s="1"/>
      <c r="I9761" s="1"/>
    </row>
    <row r="9762" spans="2:9">
      <c r="B9762" s="1"/>
      <c r="C9762" s="29"/>
      <c r="D9762" s="27"/>
      <c r="E9762" s="27"/>
      <c r="F9762" s="27"/>
      <c r="G9762" s="1"/>
      <c r="H9762" s="1"/>
      <c r="I9762" s="1"/>
    </row>
    <row r="9763" spans="2:9">
      <c r="B9763" s="1"/>
      <c r="C9763" s="29"/>
      <c r="D9763" s="27"/>
      <c r="E9763" s="27"/>
      <c r="F9763" s="27"/>
      <c r="G9763" s="1"/>
      <c r="H9763" s="1"/>
      <c r="I9763" s="1"/>
    </row>
    <row r="9764" spans="2:9">
      <c r="B9764" s="1"/>
      <c r="C9764" s="29"/>
      <c r="D9764" s="27"/>
      <c r="E9764" s="27"/>
      <c r="F9764" s="27"/>
      <c r="G9764" s="1"/>
      <c r="H9764" s="1"/>
      <c r="I9764" s="1"/>
    </row>
    <row r="9765" spans="2:9">
      <c r="B9765" s="1"/>
      <c r="C9765" s="29"/>
      <c r="D9765" s="27"/>
      <c r="E9765" s="27"/>
      <c r="F9765" s="27"/>
      <c r="G9765" s="1"/>
      <c r="H9765" s="1"/>
      <c r="I9765" s="1"/>
    </row>
    <row r="9766" spans="2:9">
      <c r="B9766" s="1"/>
      <c r="C9766" s="29"/>
      <c r="D9766" s="27"/>
      <c r="E9766" s="27"/>
      <c r="F9766" s="27"/>
      <c r="G9766" s="1"/>
      <c r="H9766" s="1"/>
      <c r="I9766" s="1"/>
    </row>
    <row r="9767" spans="2:9">
      <c r="B9767" s="1"/>
      <c r="C9767" s="29"/>
      <c r="D9767" s="27"/>
      <c r="E9767" s="27"/>
      <c r="F9767" s="27"/>
      <c r="G9767" s="1"/>
      <c r="H9767" s="1"/>
      <c r="I9767" s="1"/>
    </row>
    <row r="9768" spans="2:9">
      <c r="B9768" s="1"/>
      <c r="C9768" s="29"/>
      <c r="D9768" s="27"/>
      <c r="E9768" s="27"/>
      <c r="F9768" s="27"/>
      <c r="G9768" s="1"/>
      <c r="H9768" s="1"/>
      <c r="I9768" s="1"/>
    </row>
    <row r="9769" spans="2:9">
      <c r="B9769" s="1"/>
      <c r="C9769" s="29"/>
      <c r="D9769" s="27"/>
      <c r="E9769" s="27"/>
      <c r="F9769" s="27"/>
      <c r="G9769" s="1"/>
      <c r="H9769" s="1"/>
      <c r="I9769" s="1"/>
    </row>
    <row r="9770" spans="2:9">
      <c r="B9770" s="1"/>
      <c r="C9770" s="29"/>
      <c r="D9770" s="27"/>
      <c r="E9770" s="27"/>
      <c r="F9770" s="27"/>
      <c r="G9770" s="1"/>
      <c r="H9770" s="1"/>
      <c r="I9770" s="1"/>
    </row>
    <row r="9771" spans="2:9">
      <c r="B9771" s="1"/>
      <c r="C9771" s="29"/>
      <c r="D9771" s="27"/>
      <c r="E9771" s="27"/>
      <c r="F9771" s="27"/>
      <c r="G9771" s="1"/>
      <c r="H9771" s="1"/>
      <c r="I9771" s="1"/>
    </row>
    <row r="9772" spans="2:9">
      <c r="B9772" s="1"/>
      <c r="C9772" s="29"/>
      <c r="D9772" s="27"/>
      <c r="E9772" s="27"/>
      <c r="F9772" s="27"/>
      <c r="G9772" s="1"/>
      <c r="H9772" s="1"/>
      <c r="I9772" s="1"/>
    </row>
    <row r="9773" spans="2:9">
      <c r="B9773" s="1"/>
      <c r="C9773" s="29"/>
      <c r="D9773" s="27"/>
      <c r="E9773" s="27"/>
      <c r="F9773" s="27"/>
      <c r="G9773" s="1"/>
      <c r="H9773" s="1"/>
      <c r="I9773" s="1"/>
    </row>
    <row r="9774" spans="2:9">
      <c r="B9774" s="1"/>
      <c r="C9774" s="29"/>
      <c r="D9774" s="27"/>
      <c r="E9774" s="27"/>
      <c r="F9774" s="27"/>
      <c r="G9774" s="1"/>
      <c r="H9774" s="1"/>
      <c r="I9774" s="1"/>
    </row>
    <row r="9775" spans="2:9">
      <c r="B9775" s="1"/>
      <c r="C9775" s="29"/>
      <c r="D9775" s="27"/>
      <c r="E9775" s="27"/>
      <c r="F9775" s="27"/>
      <c r="G9775" s="1"/>
      <c r="H9775" s="1"/>
      <c r="I9775" s="1"/>
    </row>
    <row r="9776" spans="2:9">
      <c r="B9776" s="1"/>
      <c r="C9776" s="29"/>
      <c r="D9776" s="27"/>
      <c r="E9776" s="27"/>
      <c r="F9776" s="27"/>
      <c r="G9776" s="1"/>
      <c r="H9776" s="1"/>
      <c r="I9776" s="1"/>
    </row>
    <row r="9777" spans="2:9">
      <c r="B9777" s="1"/>
      <c r="C9777" s="29"/>
      <c r="D9777" s="27"/>
      <c r="E9777" s="27"/>
      <c r="F9777" s="27"/>
      <c r="G9777" s="1"/>
      <c r="H9777" s="1"/>
      <c r="I9777" s="1"/>
    </row>
    <row r="9778" spans="2:9">
      <c r="B9778" s="1"/>
      <c r="C9778" s="29"/>
      <c r="D9778" s="27"/>
      <c r="E9778" s="27"/>
      <c r="F9778" s="27"/>
      <c r="G9778" s="1"/>
      <c r="H9778" s="1"/>
      <c r="I9778" s="1"/>
    </row>
    <row r="9779" spans="2:9">
      <c r="B9779" s="1"/>
      <c r="C9779" s="29"/>
      <c r="D9779" s="27"/>
      <c r="E9779" s="27"/>
      <c r="F9779" s="27"/>
      <c r="G9779" s="1"/>
      <c r="H9779" s="1"/>
      <c r="I9779" s="1"/>
    </row>
    <row r="9780" spans="2:9">
      <c r="B9780" s="1"/>
      <c r="C9780" s="29"/>
      <c r="D9780" s="27"/>
      <c r="E9780" s="27"/>
      <c r="F9780" s="27"/>
      <c r="G9780" s="1"/>
      <c r="H9780" s="1"/>
      <c r="I9780" s="1"/>
    </row>
    <row r="9781" spans="2:9">
      <c r="B9781" s="1"/>
      <c r="C9781" s="29"/>
      <c r="D9781" s="27"/>
      <c r="E9781" s="27"/>
      <c r="F9781" s="27"/>
      <c r="G9781" s="1"/>
      <c r="H9781" s="1"/>
      <c r="I9781" s="1"/>
    </row>
    <row r="9782" spans="2:9">
      <c r="B9782" s="1"/>
      <c r="C9782" s="29"/>
      <c r="D9782" s="27"/>
      <c r="E9782" s="27"/>
      <c r="F9782" s="27"/>
      <c r="G9782" s="1"/>
      <c r="H9782" s="1"/>
      <c r="I9782" s="1"/>
    </row>
    <row r="9783" spans="2:9">
      <c r="B9783" s="1"/>
      <c r="C9783" s="29"/>
      <c r="D9783" s="27"/>
      <c r="E9783" s="27"/>
      <c r="F9783" s="27"/>
      <c r="G9783" s="1"/>
      <c r="H9783" s="1"/>
      <c r="I9783" s="1"/>
    </row>
    <row r="9784" spans="2:9">
      <c r="B9784" s="1"/>
      <c r="C9784" s="29"/>
      <c r="D9784" s="27"/>
      <c r="E9784" s="27"/>
      <c r="F9784" s="27"/>
      <c r="G9784" s="1"/>
      <c r="H9784" s="1"/>
      <c r="I9784" s="1"/>
    </row>
    <row r="9785" spans="2:9">
      <c r="B9785" s="1"/>
      <c r="C9785" s="29"/>
      <c r="D9785" s="27"/>
      <c r="E9785" s="27"/>
      <c r="F9785" s="27"/>
      <c r="G9785" s="1"/>
      <c r="H9785" s="1"/>
      <c r="I9785" s="1"/>
    </row>
    <row r="9786" spans="2:9">
      <c r="B9786" s="1"/>
      <c r="C9786" s="29"/>
      <c r="D9786" s="27"/>
      <c r="E9786" s="27"/>
      <c r="F9786" s="27"/>
      <c r="G9786" s="1"/>
      <c r="H9786" s="1"/>
      <c r="I9786" s="1"/>
    </row>
    <row r="9787" spans="2:9">
      <c r="B9787" s="1"/>
      <c r="C9787" s="29"/>
      <c r="D9787" s="27"/>
      <c r="E9787" s="27"/>
      <c r="F9787" s="27"/>
      <c r="G9787" s="1"/>
      <c r="H9787" s="1"/>
      <c r="I9787" s="1"/>
    </row>
    <row r="9788" spans="2:9">
      <c r="B9788" s="1"/>
      <c r="C9788" s="29"/>
      <c r="D9788" s="27"/>
      <c r="E9788" s="27"/>
      <c r="F9788" s="27"/>
      <c r="G9788" s="1"/>
      <c r="H9788" s="1"/>
      <c r="I9788" s="1"/>
    </row>
    <row r="9789" spans="2:9">
      <c r="B9789" s="1"/>
      <c r="C9789" s="29"/>
      <c r="D9789" s="27"/>
      <c r="E9789" s="27"/>
      <c r="F9789" s="27"/>
      <c r="G9789" s="1"/>
      <c r="H9789" s="1"/>
      <c r="I9789" s="1"/>
    </row>
    <row r="9790" spans="2:9">
      <c r="B9790" s="1"/>
      <c r="C9790" s="29"/>
      <c r="D9790" s="27"/>
      <c r="E9790" s="27"/>
      <c r="F9790" s="27"/>
      <c r="G9790" s="1"/>
      <c r="H9790" s="1"/>
      <c r="I9790" s="1"/>
    </row>
    <row r="9791" spans="2:9">
      <c r="B9791" s="1"/>
      <c r="C9791" s="29"/>
      <c r="D9791" s="27"/>
      <c r="E9791" s="27"/>
      <c r="F9791" s="27"/>
      <c r="G9791" s="1"/>
      <c r="H9791" s="1"/>
      <c r="I9791" s="1"/>
    </row>
    <row r="9792" spans="2:9">
      <c r="B9792" s="1"/>
      <c r="C9792" s="29"/>
      <c r="D9792" s="27"/>
      <c r="E9792" s="27"/>
      <c r="F9792" s="27"/>
      <c r="G9792" s="1"/>
      <c r="H9792" s="1"/>
      <c r="I9792" s="1"/>
    </row>
    <row r="9793" spans="2:9">
      <c r="B9793" s="1"/>
      <c r="C9793" s="29"/>
      <c r="D9793" s="27"/>
      <c r="E9793" s="27"/>
      <c r="F9793" s="27"/>
      <c r="G9793" s="1"/>
      <c r="H9793" s="1"/>
      <c r="I9793" s="1"/>
    </row>
    <row r="9794" spans="2:9">
      <c r="B9794" s="1"/>
      <c r="C9794" s="29"/>
      <c r="D9794" s="27"/>
      <c r="E9794" s="27"/>
      <c r="F9794" s="27"/>
      <c r="G9794" s="1"/>
      <c r="H9794" s="1"/>
      <c r="I9794" s="1"/>
    </row>
    <row r="9795" spans="2:9">
      <c r="B9795" s="1"/>
      <c r="C9795" s="29"/>
      <c r="D9795" s="27"/>
      <c r="E9795" s="27"/>
      <c r="F9795" s="27"/>
      <c r="G9795" s="1"/>
      <c r="H9795" s="1"/>
      <c r="I9795" s="1"/>
    </row>
    <row r="9796" spans="2:9">
      <c r="B9796" s="1"/>
      <c r="C9796" s="29"/>
      <c r="D9796" s="27"/>
      <c r="E9796" s="27"/>
      <c r="F9796" s="27"/>
      <c r="G9796" s="1"/>
      <c r="H9796" s="1"/>
      <c r="I9796" s="1"/>
    </row>
    <row r="9797" spans="2:9">
      <c r="B9797" s="1"/>
      <c r="C9797" s="29"/>
      <c r="D9797" s="27"/>
      <c r="E9797" s="27"/>
      <c r="F9797" s="27"/>
      <c r="G9797" s="1"/>
      <c r="H9797" s="1"/>
      <c r="I9797" s="1"/>
    </row>
    <row r="9798" spans="2:9">
      <c r="B9798" s="1"/>
      <c r="C9798" s="29"/>
      <c r="D9798" s="27"/>
      <c r="E9798" s="27"/>
      <c r="F9798" s="27"/>
      <c r="G9798" s="1"/>
      <c r="H9798" s="1"/>
      <c r="I9798" s="1"/>
    </row>
    <row r="9799" spans="2:9">
      <c r="B9799" s="1"/>
      <c r="C9799" s="29"/>
      <c r="D9799" s="27"/>
      <c r="E9799" s="27"/>
      <c r="F9799" s="27"/>
      <c r="G9799" s="1"/>
      <c r="H9799" s="1"/>
      <c r="I9799" s="1"/>
    </row>
    <row r="9800" spans="2:9">
      <c r="B9800" s="1"/>
      <c r="C9800" s="29"/>
      <c r="D9800" s="27"/>
      <c r="E9800" s="27"/>
      <c r="F9800" s="27"/>
      <c r="G9800" s="1"/>
      <c r="H9800" s="1"/>
      <c r="I9800" s="1"/>
    </row>
    <row r="9801" spans="2:9">
      <c r="B9801" s="1"/>
      <c r="C9801" s="29"/>
      <c r="D9801" s="27"/>
      <c r="E9801" s="27"/>
      <c r="F9801" s="27"/>
      <c r="G9801" s="1"/>
      <c r="H9801" s="1"/>
      <c r="I9801" s="1"/>
    </row>
    <row r="9802" spans="2:9">
      <c r="B9802" s="1"/>
      <c r="C9802" s="29"/>
      <c r="D9802" s="27"/>
      <c r="E9802" s="27"/>
      <c r="F9802" s="27"/>
      <c r="G9802" s="1"/>
      <c r="H9802" s="1"/>
      <c r="I9802" s="1"/>
    </row>
    <row r="9803" spans="2:9">
      <c r="B9803" s="1"/>
      <c r="C9803" s="29"/>
      <c r="D9803" s="27"/>
      <c r="E9803" s="27"/>
      <c r="F9803" s="27"/>
      <c r="G9803" s="1"/>
      <c r="H9803" s="1"/>
      <c r="I9803" s="1"/>
    </row>
    <row r="9804" spans="2:9">
      <c r="B9804" s="1"/>
      <c r="C9804" s="29"/>
      <c r="D9804" s="27"/>
      <c r="E9804" s="27"/>
      <c r="F9804" s="27"/>
      <c r="G9804" s="1"/>
      <c r="H9804" s="1"/>
      <c r="I9804" s="1"/>
    </row>
    <row r="9805" spans="2:9">
      <c r="B9805" s="1"/>
      <c r="C9805" s="29"/>
      <c r="D9805" s="27"/>
      <c r="E9805" s="27"/>
      <c r="F9805" s="27"/>
      <c r="G9805" s="1"/>
      <c r="H9805" s="1"/>
      <c r="I9805" s="1"/>
    </row>
    <row r="9806" spans="2:9">
      <c r="B9806" s="1"/>
      <c r="C9806" s="29"/>
      <c r="D9806" s="27"/>
      <c r="E9806" s="27"/>
      <c r="F9806" s="27"/>
      <c r="G9806" s="1"/>
      <c r="H9806" s="1"/>
      <c r="I9806" s="1"/>
    </row>
    <row r="9807" spans="2:9">
      <c r="B9807" s="1"/>
      <c r="C9807" s="29"/>
      <c r="D9807" s="27"/>
      <c r="E9807" s="27"/>
      <c r="F9807" s="27"/>
      <c r="G9807" s="1"/>
      <c r="H9807" s="1"/>
      <c r="I9807" s="1"/>
    </row>
    <row r="9808" spans="2:9">
      <c r="B9808" s="1"/>
      <c r="C9808" s="29"/>
      <c r="D9808" s="27"/>
      <c r="E9808" s="27"/>
      <c r="F9808" s="27"/>
      <c r="G9808" s="1"/>
      <c r="H9808" s="1"/>
      <c r="I9808" s="1"/>
    </row>
    <row r="9809" spans="2:9">
      <c r="B9809" s="1"/>
      <c r="C9809" s="29"/>
      <c r="D9809" s="27"/>
      <c r="E9809" s="27"/>
      <c r="F9809" s="27"/>
      <c r="G9809" s="1"/>
      <c r="H9809" s="1"/>
      <c r="I9809" s="1"/>
    </row>
    <row r="9810" spans="2:9">
      <c r="B9810" s="1"/>
      <c r="C9810" s="29"/>
      <c r="D9810" s="27"/>
      <c r="E9810" s="27"/>
      <c r="F9810" s="27"/>
      <c r="G9810" s="1"/>
      <c r="H9810" s="1"/>
      <c r="I9810" s="1"/>
    </row>
    <row r="9811" spans="2:9">
      <c r="B9811" s="1"/>
      <c r="C9811" s="29"/>
      <c r="D9811" s="27"/>
      <c r="E9811" s="27"/>
      <c r="F9811" s="27"/>
      <c r="G9811" s="1"/>
      <c r="H9811" s="1"/>
      <c r="I9811" s="1"/>
    </row>
    <row r="9812" spans="2:9">
      <c r="B9812" s="1"/>
      <c r="C9812" s="29"/>
      <c r="D9812" s="27"/>
      <c r="E9812" s="27"/>
      <c r="F9812" s="27"/>
      <c r="G9812" s="1"/>
      <c r="H9812" s="1"/>
      <c r="I9812" s="1"/>
    </row>
    <row r="9813" spans="2:9">
      <c r="B9813" s="1"/>
      <c r="C9813" s="29"/>
      <c r="D9813" s="27"/>
      <c r="E9813" s="27"/>
      <c r="F9813" s="27"/>
      <c r="G9813" s="1"/>
      <c r="H9813" s="1"/>
      <c r="I9813" s="1"/>
    </row>
    <row r="9814" spans="2:9">
      <c r="B9814" s="1"/>
      <c r="C9814" s="29"/>
      <c r="D9814" s="27"/>
      <c r="E9814" s="27"/>
      <c r="F9814" s="27"/>
      <c r="G9814" s="1"/>
      <c r="H9814" s="1"/>
      <c r="I9814" s="1"/>
    </row>
    <row r="9815" spans="2:9">
      <c r="B9815" s="1"/>
      <c r="C9815" s="29"/>
      <c r="D9815" s="27"/>
      <c r="E9815" s="27"/>
      <c r="F9815" s="27"/>
      <c r="G9815" s="1"/>
      <c r="H9815" s="1"/>
      <c r="I9815" s="1"/>
    </row>
    <row r="9816" spans="2:9">
      <c r="B9816" s="1"/>
      <c r="C9816" s="29"/>
      <c r="D9816" s="27"/>
      <c r="E9816" s="27"/>
      <c r="F9816" s="27"/>
      <c r="G9816" s="1"/>
      <c r="H9816" s="1"/>
      <c r="I9816" s="1"/>
    </row>
    <row r="9817" spans="2:9">
      <c r="B9817" s="1"/>
      <c r="C9817" s="29"/>
      <c r="D9817" s="27"/>
      <c r="E9817" s="27"/>
      <c r="F9817" s="27"/>
      <c r="G9817" s="1"/>
      <c r="H9817" s="1"/>
      <c r="I9817" s="1"/>
    </row>
    <row r="9818" spans="2:9">
      <c r="B9818" s="1"/>
      <c r="C9818" s="29"/>
      <c r="D9818" s="27"/>
      <c r="E9818" s="27"/>
      <c r="F9818" s="27"/>
      <c r="G9818" s="1"/>
      <c r="H9818" s="1"/>
      <c r="I9818" s="1"/>
    </row>
    <row r="9819" spans="2:9">
      <c r="B9819" s="1"/>
      <c r="C9819" s="29"/>
      <c r="D9819" s="27"/>
      <c r="E9819" s="27"/>
      <c r="F9819" s="27"/>
      <c r="G9819" s="1"/>
      <c r="H9819" s="1"/>
      <c r="I9819" s="1"/>
    </row>
    <row r="9820" spans="2:9">
      <c r="B9820" s="1"/>
      <c r="C9820" s="29"/>
      <c r="D9820" s="27"/>
      <c r="E9820" s="27"/>
      <c r="F9820" s="27"/>
      <c r="G9820" s="1"/>
      <c r="H9820" s="1"/>
      <c r="I9820" s="1"/>
    </row>
    <row r="9821" spans="2:9">
      <c r="B9821" s="1"/>
      <c r="C9821" s="29"/>
      <c r="D9821" s="27"/>
      <c r="E9821" s="27"/>
      <c r="F9821" s="27"/>
      <c r="G9821" s="1"/>
      <c r="H9821" s="1"/>
      <c r="I9821" s="1"/>
    </row>
    <row r="9822" spans="2:9">
      <c r="B9822" s="1"/>
      <c r="C9822" s="29"/>
      <c r="D9822" s="27"/>
      <c r="E9822" s="27"/>
      <c r="F9822" s="27"/>
      <c r="G9822" s="1"/>
      <c r="H9822" s="1"/>
      <c r="I9822" s="1"/>
    </row>
    <row r="9823" spans="2:9">
      <c r="B9823" s="1"/>
      <c r="C9823" s="29"/>
      <c r="D9823" s="27"/>
      <c r="E9823" s="27"/>
      <c r="F9823" s="27"/>
      <c r="G9823" s="1"/>
      <c r="H9823" s="1"/>
      <c r="I9823" s="1"/>
    </row>
    <row r="9824" spans="2:9">
      <c r="B9824" s="1"/>
      <c r="C9824" s="29"/>
      <c r="D9824" s="27"/>
      <c r="E9824" s="27"/>
      <c r="F9824" s="27"/>
      <c r="G9824" s="1"/>
      <c r="H9824" s="1"/>
      <c r="I9824" s="1"/>
    </row>
    <row r="9825" spans="2:9">
      <c r="B9825" s="1"/>
      <c r="C9825" s="29"/>
      <c r="D9825" s="27"/>
      <c r="E9825" s="27"/>
      <c r="F9825" s="27"/>
      <c r="G9825" s="1"/>
      <c r="H9825" s="1"/>
      <c r="I9825" s="1"/>
    </row>
    <row r="9826" spans="2:9">
      <c r="B9826" s="1"/>
      <c r="C9826" s="29"/>
      <c r="D9826" s="27"/>
      <c r="E9826" s="27"/>
      <c r="F9826" s="27"/>
      <c r="G9826" s="1"/>
      <c r="H9826" s="1"/>
      <c r="I9826" s="1"/>
    </row>
    <row r="9827" spans="2:9">
      <c r="B9827" s="1"/>
      <c r="C9827" s="29"/>
      <c r="D9827" s="27"/>
      <c r="E9827" s="27"/>
      <c r="F9827" s="27"/>
      <c r="G9827" s="1"/>
      <c r="H9827" s="1"/>
      <c r="I9827" s="1"/>
    </row>
    <row r="9828" spans="2:9">
      <c r="B9828" s="1"/>
      <c r="C9828" s="29"/>
      <c r="D9828" s="27"/>
      <c r="E9828" s="27"/>
      <c r="F9828" s="27"/>
      <c r="G9828" s="1"/>
      <c r="H9828" s="1"/>
      <c r="I9828" s="1"/>
    </row>
    <row r="9829" spans="2:9">
      <c r="B9829" s="1"/>
      <c r="C9829" s="29"/>
      <c r="D9829" s="27"/>
      <c r="E9829" s="27"/>
      <c r="F9829" s="27"/>
      <c r="G9829" s="1"/>
      <c r="H9829" s="1"/>
      <c r="I9829" s="1"/>
    </row>
    <row r="9830" spans="2:9">
      <c r="B9830" s="1"/>
      <c r="C9830" s="29"/>
      <c r="D9830" s="27"/>
      <c r="E9830" s="27"/>
      <c r="F9830" s="27"/>
      <c r="G9830" s="1"/>
      <c r="H9830" s="1"/>
      <c r="I9830" s="1"/>
    </row>
    <row r="9831" spans="2:9">
      <c r="B9831" s="1"/>
      <c r="C9831" s="29"/>
      <c r="D9831" s="27"/>
      <c r="E9831" s="27"/>
      <c r="F9831" s="27"/>
      <c r="G9831" s="1"/>
      <c r="H9831" s="1"/>
      <c r="I9831" s="1"/>
    </row>
    <row r="9832" spans="2:9">
      <c r="B9832" s="1"/>
      <c r="C9832" s="29"/>
      <c r="D9832" s="27"/>
      <c r="E9832" s="27"/>
      <c r="F9832" s="27"/>
      <c r="G9832" s="1"/>
      <c r="H9832" s="1"/>
      <c r="I9832" s="1"/>
    </row>
    <row r="9833" spans="2:9">
      <c r="B9833" s="1"/>
      <c r="C9833" s="29"/>
      <c r="D9833" s="27"/>
      <c r="E9833" s="27"/>
      <c r="F9833" s="27"/>
      <c r="G9833" s="1"/>
      <c r="H9833" s="1"/>
      <c r="I9833" s="1"/>
    </row>
    <row r="9834" spans="2:9">
      <c r="B9834" s="1"/>
      <c r="C9834" s="29"/>
      <c r="D9834" s="27"/>
      <c r="E9834" s="27"/>
      <c r="F9834" s="27"/>
      <c r="G9834" s="1"/>
      <c r="H9834" s="1"/>
      <c r="I9834" s="1"/>
    </row>
    <row r="9835" spans="2:9">
      <c r="B9835" s="1"/>
      <c r="C9835" s="29"/>
      <c r="D9835" s="27"/>
      <c r="E9835" s="27"/>
      <c r="F9835" s="27"/>
      <c r="G9835" s="1"/>
      <c r="H9835" s="1"/>
      <c r="I9835" s="1"/>
    </row>
    <row r="9836" spans="2:9">
      <c r="B9836" s="1"/>
      <c r="C9836" s="29"/>
      <c r="D9836" s="27"/>
      <c r="E9836" s="27"/>
      <c r="F9836" s="27"/>
      <c r="G9836" s="1"/>
      <c r="H9836" s="1"/>
      <c r="I9836" s="1"/>
    </row>
    <row r="9837" spans="2:9">
      <c r="B9837" s="1"/>
      <c r="C9837" s="29"/>
      <c r="D9837" s="27"/>
      <c r="E9837" s="27"/>
      <c r="F9837" s="27"/>
      <c r="G9837" s="1"/>
      <c r="H9837" s="1"/>
      <c r="I9837" s="1"/>
    </row>
    <row r="9838" spans="2:9">
      <c r="B9838" s="1"/>
      <c r="C9838" s="29"/>
      <c r="D9838" s="27"/>
      <c r="E9838" s="27"/>
      <c r="F9838" s="27"/>
      <c r="G9838" s="1"/>
      <c r="H9838" s="1"/>
      <c r="I9838" s="1"/>
    </row>
    <row r="9839" spans="2:9">
      <c r="B9839" s="1"/>
      <c r="C9839" s="29"/>
      <c r="D9839" s="27"/>
      <c r="E9839" s="27"/>
      <c r="F9839" s="27"/>
      <c r="G9839" s="1"/>
      <c r="H9839" s="1"/>
      <c r="I9839" s="1"/>
    </row>
    <row r="9840" spans="2:9">
      <c r="B9840" s="1"/>
      <c r="C9840" s="29"/>
      <c r="D9840" s="27"/>
      <c r="E9840" s="27"/>
      <c r="F9840" s="27"/>
      <c r="G9840" s="1"/>
      <c r="H9840" s="1"/>
      <c r="I9840" s="1"/>
    </row>
    <row r="9841" spans="2:9">
      <c r="B9841" s="1"/>
      <c r="C9841" s="29"/>
      <c r="D9841" s="27"/>
      <c r="E9841" s="27"/>
      <c r="F9841" s="27"/>
      <c r="G9841" s="1"/>
      <c r="H9841" s="1"/>
      <c r="I9841" s="1"/>
    </row>
    <row r="9842" spans="2:9">
      <c r="B9842" s="1"/>
      <c r="C9842" s="29"/>
      <c r="D9842" s="27"/>
      <c r="E9842" s="27"/>
      <c r="F9842" s="27"/>
      <c r="G9842" s="1"/>
      <c r="H9842" s="1"/>
      <c r="I9842" s="1"/>
    </row>
    <row r="9843" spans="2:9">
      <c r="B9843" s="1"/>
      <c r="C9843" s="29"/>
      <c r="D9843" s="27"/>
      <c r="E9843" s="27"/>
      <c r="F9843" s="27"/>
      <c r="G9843" s="1"/>
      <c r="H9843" s="1"/>
      <c r="I9843" s="1"/>
    </row>
    <row r="9844" spans="2:9">
      <c r="B9844" s="1"/>
      <c r="C9844" s="29"/>
      <c r="D9844" s="27"/>
      <c r="E9844" s="27"/>
      <c r="F9844" s="27"/>
      <c r="G9844" s="1"/>
      <c r="H9844" s="1"/>
      <c r="I9844" s="1"/>
    </row>
    <row r="9845" spans="2:9">
      <c r="B9845" s="1"/>
      <c r="C9845" s="29"/>
      <c r="D9845" s="27"/>
      <c r="E9845" s="27"/>
      <c r="F9845" s="27"/>
      <c r="G9845" s="1"/>
      <c r="H9845" s="1"/>
      <c r="I9845" s="1"/>
    </row>
    <row r="9846" spans="2:9">
      <c r="B9846" s="1"/>
      <c r="C9846" s="29"/>
      <c r="D9846" s="27"/>
      <c r="E9846" s="27"/>
      <c r="F9846" s="27"/>
      <c r="G9846" s="1"/>
      <c r="H9846" s="1"/>
      <c r="I9846" s="1"/>
    </row>
    <row r="9847" spans="2:9">
      <c r="B9847" s="1"/>
      <c r="C9847" s="29"/>
      <c r="D9847" s="27"/>
      <c r="E9847" s="27"/>
      <c r="F9847" s="27"/>
      <c r="G9847" s="1"/>
      <c r="H9847" s="1"/>
      <c r="I9847" s="1"/>
    </row>
    <row r="9848" spans="2:9">
      <c r="B9848" s="1"/>
      <c r="C9848" s="29"/>
      <c r="D9848" s="27"/>
      <c r="E9848" s="27"/>
      <c r="F9848" s="27"/>
      <c r="G9848" s="1"/>
      <c r="H9848" s="1"/>
      <c r="I9848" s="1"/>
    </row>
    <row r="9849" spans="2:9">
      <c r="B9849" s="1"/>
      <c r="C9849" s="29"/>
      <c r="D9849" s="27"/>
      <c r="E9849" s="27"/>
      <c r="F9849" s="27"/>
      <c r="G9849" s="1"/>
      <c r="H9849" s="1"/>
      <c r="I9849" s="1"/>
    </row>
    <row r="9850" spans="2:9">
      <c r="B9850" s="1"/>
      <c r="C9850" s="29"/>
      <c r="D9850" s="27"/>
      <c r="E9850" s="27"/>
      <c r="F9850" s="27"/>
      <c r="G9850" s="1"/>
      <c r="H9850" s="1"/>
      <c r="I9850" s="1"/>
    </row>
    <row r="9851" spans="2:9">
      <c r="B9851" s="1"/>
      <c r="C9851" s="29"/>
      <c r="D9851" s="27"/>
      <c r="E9851" s="27"/>
      <c r="F9851" s="27"/>
      <c r="G9851" s="1"/>
      <c r="H9851" s="1"/>
      <c r="I9851" s="1"/>
    </row>
    <row r="9852" spans="2:9">
      <c r="B9852" s="1"/>
      <c r="C9852" s="29"/>
      <c r="D9852" s="27"/>
      <c r="E9852" s="27"/>
      <c r="F9852" s="27"/>
      <c r="G9852" s="1"/>
      <c r="H9852" s="1"/>
      <c r="I9852" s="1"/>
    </row>
    <row r="9853" spans="2:9">
      <c r="B9853" s="1"/>
      <c r="C9853" s="29"/>
      <c r="D9853" s="27"/>
      <c r="E9853" s="27"/>
      <c r="F9853" s="27"/>
      <c r="G9853" s="1"/>
      <c r="H9853" s="1"/>
      <c r="I9853" s="1"/>
    </row>
    <row r="9854" spans="2:9">
      <c r="B9854" s="1"/>
      <c r="C9854" s="29"/>
      <c r="D9854" s="27"/>
      <c r="E9854" s="27"/>
      <c r="F9854" s="27"/>
      <c r="G9854" s="1"/>
      <c r="H9854" s="1"/>
      <c r="I9854" s="1"/>
    </row>
    <row r="9855" spans="2:9">
      <c r="B9855" s="1"/>
      <c r="C9855" s="29"/>
      <c r="D9855" s="27"/>
      <c r="E9855" s="27"/>
      <c r="F9855" s="27"/>
      <c r="G9855" s="1"/>
      <c r="H9855" s="1"/>
      <c r="I9855" s="1"/>
    </row>
    <row r="9856" spans="2:9">
      <c r="B9856" s="1"/>
      <c r="C9856" s="29"/>
      <c r="D9856" s="27"/>
      <c r="E9856" s="27"/>
      <c r="F9856" s="27"/>
      <c r="G9856" s="1"/>
      <c r="H9856" s="1"/>
      <c r="I9856" s="1"/>
    </row>
    <row r="9857" spans="2:9">
      <c r="B9857" s="1"/>
      <c r="C9857" s="29"/>
      <c r="D9857" s="27"/>
      <c r="E9857" s="27"/>
      <c r="F9857" s="27"/>
      <c r="G9857" s="1"/>
      <c r="H9857" s="1"/>
      <c r="I9857" s="1"/>
    </row>
    <row r="9858" spans="2:9">
      <c r="B9858" s="1"/>
      <c r="C9858" s="29"/>
      <c r="D9858" s="27"/>
      <c r="E9858" s="27"/>
      <c r="F9858" s="27"/>
      <c r="G9858" s="1"/>
      <c r="H9858" s="1"/>
      <c r="I9858" s="1"/>
    </row>
    <row r="9859" spans="2:9">
      <c r="B9859" s="1"/>
      <c r="C9859" s="29"/>
      <c r="D9859" s="27"/>
      <c r="E9859" s="27"/>
      <c r="F9859" s="27"/>
      <c r="G9859" s="1"/>
      <c r="H9859" s="1"/>
      <c r="I9859" s="1"/>
    </row>
    <row r="9860" spans="2:9">
      <c r="B9860" s="1"/>
      <c r="C9860" s="29"/>
      <c r="D9860" s="27"/>
      <c r="E9860" s="27"/>
      <c r="F9860" s="27"/>
      <c r="G9860" s="1"/>
      <c r="H9860" s="1"/>
      <c r="I9860" s="1"/>
    </row>
    <row r="9861" spans="2:9">
      <c r="B9861" s="1"/>
      <c r="C9861" s="29"/>
      <c r="D9861" s="27"/>
      <c r="E9861" s="27"/>
      <c r="F9861" s="27"/>
      <c r="G9861" s="1"/>
      <c r="H9861" s="1"/>
      <c r="I9861" s="1"/>
    </row>
    <row r="9862" spans="2:9">
      <c r="B9862" s="1"/>
      <c r="C9862" s="29"/>
      <c r="D9862" s="27"/>
      <c r="E9862" s="27"/>
      <c r="F9862" s="27"/>
      <c r="G9862" s="1"/>
      <c r="H9862" s="1"/>
      <c r="I9862" s="1"/>
    </row>
    <row r="9863" spans="2:9">
      <c r="B9863" s="1"/>
      <c r="C9863" s="29"/>
      <c r="D9863" s="27"/>
      <c r="E9863" s="27"/>
      <c r="F9863" s="27"/>
      <c r="G9863" s="1"/>
      <c r="H9863" s="1"/>
      <c r="I9863" s="1"/>
    </row>
    <row r="9864" spans="2:9">
      <c r="B9864" s="1"/>
      <c r="C9864" s="29"/>
      <c r="D9864" s="27"/>
      <c r="E9864" s="27"/>
      <c r="F9864" s="27"/>
      <c r="G9864" s="1"/>
      <c r="H9864" s="1"/>
      <c r="I9864" s="1"/>
    </row>
    <row r="9865" spans="2:9">
      <c r="B9865" s="1"/>
      <c r="C9865" s="29"/>
      <c r="D9865" s="27"/>
      <c r="E9865" s="27"/>
      <c r="F9865" s="27"/>
      <c r="G9865" s="1"/>
      <c r="H9865" s="1"/>
      <c r="I9865" s="1"/>
    </row>
    <row r="9866" spans="2:9">
      <c r="B9866" s="1"/>
      <c r="C9866" s="29"/>
      <c r="D9866" s="27"/>
      <c r="E9866" s="27"/>
      <c r="F9866" s="27"/>
      <c r="G9866" s="1"/>
      <c r="H9866" s="1"/>
      <c r="I9866" s="1"/>
    </row>
    <row r="9867" spans="2:9">
      <c r="B9867" s="1"/>
      <c r="C9867" s="29"/>
      <c r="D9867" s="27"/>
      <c r="E9867" s="27"/>
      <c r="F9867" s="27"/>
      <c r="G9867" s="1"/>
      <c r="H9867" s="1"/>
      <c r="I9867" s="1"/>
    </row>
    <row r="9868" spans="2:9">
      <c r="B9868" s="1"/>
      <c r="C9868" s="29"/>
      <c r="D9868" s="27"/>
      <c r="E9868" s="27"/>
      <c r="F9868" s="27"/>
      <c r="G9868" s="1"/>
      <c r="H9868" s="1"/>
      <c r="I9868" s="1"/>
    </row>
    <row r="9869" spans="2:9">
      <c r="B9869" s="1"/>
      <c r="C9869" s="29"/>
      <c r="D9869" s="27"/>
      <c r="E9869" s="27"/>
      <c r="F9869" s="27"/>
      <c r="G9869" s="1"/>
      <c r="H9869" s="1"/>
      <c r="I9869" s="1"/>
    </row>
    <row r="9870" spans="2:9">
      <c r="B9870" s="1"/>
      <c r="C9870" s="29"/>
      <c r="D9870" s="27"/>
      <c r="E9870" s="27"/>
      <c r="F9870" s="27"/>
      <c r="G9870" s="1"/>
      <c r="H9870" s="1"/>
      <c r="I9870" s="1"/>
    </row>
    <row r="9871" spans="2:9">
      <c r="B9871" s="1"/>
      <c r="C9871" s="29"/>
      <c r="D9871" s="27"/>
      <c r="E9871" s="27"/>
      <c r="F9871" s="27"/>
      <c r="G9871" s="1"/>
      <c r="H9871" s="1"/>
      <c r="I9871" s="1"/>
    </row>
    <row r="9872" spans="2:9">
      <c r="B9872" s="1"/>
      <c r="C9872" s="29"/>
      <c r="D9872" s="27"/>
      <c r="E9872" s="27"/>
      <c r="F9872" s="27"/>
      <c r="G9872" s="1"/>
      <c r="H9872" s="1"/>
      <c r="I9872" s="1"/>
    </row>
    <row r="9873" spans="2:9">
      <c r="B9873" s="1"/>
      <c r="C9873" s="29"/>
      <c r="D9873" s="27"/>
      <c r="E9873" s="27"/>
      <c r="F9873" s="27"/>
      <c r="G9873" s="1"/>
      <c r="H9873" s="1"/>
      <c r="I9873" s="1"/>
    </row>
    <row r="9874" spans="2:9">
      <c r="B9874" s="1"/>
      <c r="C9874" s="29"/>
      <c r="D9874" s="27"/>
      <c r="E9874" s="27"/>
      <c r="F9874" s="27"/>
      <c r="G9874" s="1"/>
      <c r="H9874" s="1"/>
      <c r="I9874" s="1"/>
    </row>
    <row r="9875" spans="2:9">
      <c r="B9875" s="1"/>
      <c r="C9875" s="29"/>
      <c r="D9875" s="27"/>
      <c r="E9875" s="27"/>
      <c r="F9875" s="27"/>
      <c r="G9875" s="1"/>
      <c r="H9875" s="1"/>
      <c r="I9875" s="1"/>
    </row>
    <row r="9876" spans="2:9">
      <c r="B9876" s="1"/>
      <c r="C9876" s="29"/>
      <c r="D9876" s="27"/>
      <c r="E9876" s="27"/>
      <c r="F9876" s="27"/>
      <c r="G9876" s="1"/>
      <c r="H9876" s="1"/>
      <c r="I9876" s="1"/>
    </row>
    <row r="9877" spans="2:9">
      <c r="B9877" s="1"/>
      <c r="C9877" s="29"/>
      <c r="D9877" s="27"/>
      <c r="E9877" s="27"/>
      <c r="F9877" s="27"/>
      <c r="G9877" s="1"/>
      <c r="H9877" s="1"/>
      <c r="I9877" s="1"/>
    </row>
    <row r="9878" spans="2:9">
      <c r="B9878" s="1"/>
      <c r="C9878" s="29"/>
      <c r="D9878" s="27"/>
      <c r="E9878" s="27"/>
      <c r="F9878" s="27"/>
      <c r="G9878" s="1"/>
      <c r="H9878" s="1"/>
      <c r="I9878" s="1"/>
    </row>
    <row r="9879" spans="2:9">
      <c r="B9879" s="1"/>
      <c r="C9879" s="29"/>
      <c r="D9879" s="27"/>
      <c r="E9879" s="27"/>
      <c r="F9879" s="27"/>
      <c r="G9879" s="1"/>
      <c r="H9879" s="1"/>
      <c r="I9879" s="1"/>
    </row>
    <row r="9880" spans="2:9">
      <c r="B9880" s="1"/>
      <c r="C9880" s="29"/>
      <c r="D9880" s="27"/>
      <c r="E9880" s="27"/>
      <c r="F9880" s="27"/>
      <c r="G9880" s="1"/>
      <c r="H9880" s="1"/>
      <c r="I9880" s="1"/>
    </row>
    <row r="9881" spans="2:9">
      <c r="B9881" s="1"/>
      <c r="C9881" s="29"/>
      <c r="D9881" s="27"/>
      <c r="E9881" s="27"/>
      <c r="F9881" s="27"/>
      <c r="G9881" s="1"/>
      <c r="H9881" s="1"/>
      <c r="I9881" s="1"/>
    </row>
    <row r="9882" spans="2:9">
      <c r="B9882" s="1"/>
      <c r="C9882" s="29"/>
      <c r="D9882" s="27"/>
      <c r="E9882" s="27"/>
      <c r="F9882" s="27"/>
      <c r="G9882" s="1"/>
      <c r="H9882" s="1"/>
      <c r="I9882" s="1"/>
    </row>
    <row r="9883" spans="2:9">
      <c r="B9883" s="1"/>
      <c r="C9883" s="29"/>
      <c r="D9883" s="27"/>
      <c r="E9883" s="27"/>
      <c r="F9883" s="27"/>
      <c r="G9883" s="1"/>
      <c r="H9883" s="1"/>
      <c r="I9883" s="1"/>
    </row>
    <row r="9884" spans="2:9">
      <c r="B9884" s="1"/>
      <c r="C9884" s="29"/>
      <c r="D9884" s="27"/>
      <c r="E9884" s="27"/>
      <c r="F9884" s="27"/>
      <c r="G9884" s="1"/>
      <c r="H9884" s="1"/>
      <c r="I9884" s="1"/>
    </row>
    <row r="9885" spans="2:9">
      <c r="B9885" s="1"/>
      <c r="C9885" s="29"/>
      <c r="D9885" s="27"/>
      <c r="E9885" s="27"/>
      <c r="F9885" s="27"/>
      <c r="G9885" s="1"/>
      <c r="H9885" s="1"/>
      <c r="I9885" s="1"/>
    </row>
    <row r="9886" spans="2:9">
      <c r="B9886" s="1"/>
      <c r="C9886" s="29"/>
      <c r="D9886" s="27"/>
      <c r="E9886" s="27"/>
      <c r="F9886" s="27"/>
      <c r="G9886" s="1"/>
      <c r="H9886" s="1"/>
      <c r="I9886" s="1"/>
    </row>
    <row r="9887" spans="2:9">
      <c r="B9887" s="1"/>
      <c r="C9887" s="29"/>
      <c r="D9887" s="27"/>
      <c r="E9887" s="27"/>
      <c r="F9887" s="27"/>
      <c r="G9887" s="1"/>
      <c r="H9887" s="1"/>
      <c r="I9887" s="1"/>
    </row>
    <row r="9888" spans="2:9">
      <c r="B9888" s="1"/>
      <c r="C9888" s="29"/>
      <c r="D9888" s="27"/>
      <c r="E9888" s="27"/>
      <c r="F9888" s="27"/>
      <c r="G9888" s="1"/>
      <c r="H9888" s="1"/>
      <c r="I9888" s="1"/>
    </row>
    <row r="9889" spans="2:9">
      <c r="B9889" s="1"/>
      <c r="C9889" s="29"/>
      <c r="D9889" s="27"/>
      <c r="E9889" s="27"/>
      <c r="F9889" s="27"/>
      <c r="G9889" s="1"/>
      <c r="H9889" s="1"/>
      <c r="I9889" s="1"/>
    </row>
    <row r="9890" spans="2:9">
      <c r="B9890" s="1"/>
      <c r="C9890" s="29"/>
      <c r="D9890" s="27"/>
      <c r="E9890" s="27"/>
      <c r="F9890" s="27"/>
      <c r="G9890" s="1"/>
      <c r="H9890" s="1"/>
      <c r="I9890" s="1"/>
    </row>
    <row r="9891" spans="2:9">
      <c r="B9891" s="1"/>
      <c r="C9891" s="29"/>
      <c r="D9891" s="27"/>
      <c r="E9891" s="27"/>
      <c r="F9891" s="27"/>
      <c r="G9891" s="1"/>
      <c r="H9891" s="1"/>
      <c r="I9891" s="1"/>
    </row>
    <row r="9892" spans="2:9">
      <c r="B9892" s="1"/>
      <c r="C9892" s="29"/>
      <c r="D9892" s="27"/>
      <c r="E9892" s="27"/>
      <c r="F9892" s="27"/>
      <c r="G9892" s="1"/>
      <c r="H9892" s="1"/>
      <c r="I9892" s="1"/>
    </row>
    <row r="9893" spans="2:9">
      <c r="B9893" s="1"/>
      <c r="C9893" s="29"/>
      <c r="D9893" s="27"/>
      <c r="E9893" s="27"/>
      <c r="F9893" s="27"/>
      <c r="G9893" s="1"/>
      <c r="H9893" s="1"/>
      <c r="I9893" s="1"/>
    </row>
    <row r="9894" spans="2:9">
      <c r="B9894" s="1"/>
      <c r="C9894" s="29"/>
      <c r="D9894" s="27"/>
      <c r="E9894" s="27"/>
      <c r="F9894" s="27"/>
      <c r="G9894" s="1"/>
      <c r="H9894" s="1"/>
      <c r="I9894" s="1"/>
    </row>
    <row r="9895" spans="2:9">
      <c r="B9895" s="1"/>
      <c r="C9895" s="29"/>
      <c r="D9895" s="27"/>
      <c r="E9895" s="27"/>
      <c r="F9895" s="27"/>
      <c r="G9895" s="1"/>
      <c r="H9895" s="1"/>
      <c r="I9895" s="1"/>
    </row>
    <row r="9896" spans="2:9">
      <c r="B9896" s="1"/>
      <c r="C9896" s="29"/>
      <c r="D9896" s="27"/>
      <c r="E9896" s="27"/>
      <c r="F9896" s="27"/>
      <c r="G9896" s="1"/>
      <c r="H9896" s="1"/>
      <c r="I9896" s="1"/>
    </row>
    <row r="9897" spans="2:9">
      <c r="B9897" s="1"/>
      <c r="C9897" s="29"/>
      <c r="D9897" s="27"/>
      <c r="E9897" s="27"/>
      <c r="F9897" s="27"/>
      <c r="G9897" s="1"/>
      <c r="H9897" s="1"/>
      <c r="I9897" s="1"/>
    </row>
    <row r="9898" spans="2:9">
      <c r="B9898" s="1"/>
      <c r="C9898" s="29"/>
      <c r="D9898" s="27"/>
      <c r="E9898" s="27"/>
      <c r="F9898" s="27"/>
      <c r="G9898" s="1"/>
      <c r="H9898" s="1"/>
      <c r="I9898" s="1"/>
    </row>
    <row r="9899" spans="2:9">
      <c r="B9899" s="1"/>
      <c r="C9899" s="29"/>
      <c r="D9899" s="27"/>
      <c r="E9899" s="27"/>
      <c r="F9899" s="27"/>
      <c r="G9899" s="1"/>
      <c r="H9899" s="1"/>
      <c r="I9899" s="1"/>
    </row>
    <row r="9900" spans="2:9">
      <c r="B9900" s="1"/>
      <c r="C9900" s="29"/>
      <c r="D9900" s="27"/>
      <c r="E9900" s="27"/>
      <c r="F9900" s="27"/>
      <c r="G9900" s="1"/>
      <c r="H9900" s="1"/>
      <c r="I9900" s="1"/>
    </row>
    <row r="9901" spans="2:9">
      <c r="B9901" s="1"/>
      <c r="C9901" s="29"/>
      <c r="D9901" s="27"/>
      <c r="E9901" s="27"/>
      <c r="F9901" s="27"/>
      <c r="G9901" s="1"/>
      <c r="H9901" s="1"/>
      <c r="I9901" s="1"/>
    </row>
    <row r="9902" spans="2:9">
      <c r="B9902" s="1"/>
      <c r="C9902" s="29"/>
      <c r="D9902" s="27"/>
      <c r="E9902" s="27"/>
      <c r="F9902" s="27"/>
      <c r="G9902" s="1"/>
      <c r="H9902" s="1"/>
      <c r="I9902" s="1"/>
    </row>
    <row r="9903" spans="2:9">
      <c r="B9903" s="1"/>
      <c r="C9903" s="29"/>
      <c r="D9903" s="27"/>
      <c r="E9903" s="27"/>
      <c r="F9903" s="27"/>
      <c r="G9903" s="1"/>
      <c r="H9903" s="1"/>
      <c r="I9903" s="1"/>
    </row>
    <row r="9904" spans="2:9">
      <c r="B9904" s="1"/>
      <c r="C9904" s="29"/>
      <c r="D9904" s="27"/>
      <c r="E9904" s="27"/>
      <c r="F9904" s="27"/>
      <c r="G9904" s="1"/>
      <c r="H9904" s="1"/>
      <c r="I9904" s="1"/>
    </row>
    <row r="9905" spans="2:9">
      <c r="B9905" s="1"/>
      <c r="C9905" s="29"/>
      <c r="D9905" s="27"/>
      <c r="E9905" s="27"/>
      <c r="F9905" s="27"/>
      <c r="G9905" s="1"/>
      <c r="H9905" s="1"/>
      <c r="I9905" s="1"/>
    </row>
    <row r="9906" spans="2:9">
      <c r="B9906" s="1"/>
      <c r="C9906" s="29"/>
      <c r="D9906" s="27"/>
      <c r="E9906" s="27"/>
      <c r="F9906" s="27"/>
      <c r="G9906" s="1"/>
      <c r="H9906" s="1"/>
      <c r="I9906" s="1"/>
    </row>
    <row r="9907" spans="2:9">
      <c r="B9907" s="1"/>
      <c r="C9907" s="29"/>
      <c r="D9907" s="27"/>
      <c r="E9907" s="27"/>
      <c r="F9907" s="27"/>
      <c r="G9907" s="1"/>
      <c r="H9907" s="1"/>
      <c r="I9907" s="1"/>
    </row>
    <row r="9908" spans="2:9">
      <c r="B9908" s="1"/>
      <c r="C9908" s="29"/>
      <c r="D9908" s="27"/>
      <c r="E9908" s="27"/>
      <c r="F9908" s="27"/>
      <c r="G9908" s="1"/>
      <c r="H9908" s="1"/>
      <c r="I9908" s="1"/>
    </row>
    <row r="9909" spans="2:9">
      <c r="B9909" s="1"/>
      <c r="C9909" s="29"/>
      <c r="D9909" s="27"/>
      <c r="E9909" s="27"/>
      <c r="F9909" s="27"/>
      <c r="G9909" s="1"/>
      <c r="H9909" s="1"/>
      <c r="I9909" s="1"/>
    </row>
    <row r="9910" spans="2:9">
      <c r="B9910" s="1"/>
      <c r="C9910" s="29"/>
      <c r="D9910" s="27"/>
      <c r="E9910" s="27"/>
      <c r="F9910" s="27"/>
      <c r="G9910" s="1"/>
      <c r="H9910" s="1"/>
      <c r="I9910" s="1"/>
    </row>
    <row r="9911" spans="2:9">
      <c r="B9911" s="1"/>
      <c r="C9911" s="29"/>
      <c r="D9911" s="27"/>
      <c r="E9911" s="27"/>
      <c r="F9911" s="27"/>
      <c r="G9911" s="1"/>
      <c r="H9911" s="1"/>
      <c r="I9911" s="1"/>
    </row>
    <row r="9912" spans="2:9">
      <c r="B9912" s="1"/>
      <c r="C9912" s="29"/>
      <c r="D9912" s="27"/>
      <c r="E9912" s="27"/>
      <c r="F9912" s="27"/>
      <c r="G9912" s="1"/>
      <c r="H9912" s="1"/>
      <c r="I9912" s="1"/>
    </row>
    <row r="9913" spans="2:9">
      <c r="B9913" s="1"/>
      <c r="C9913" s="29"/>
      <c r="D9913" s="27"/>
      <c r="E9913" s="27"/>
      <c r="F9913" s="27"/>
      <c r="G9913" s="1"/>
      <c r="H9913" s="1"/>
      <c r="I9913" s="1"/>
    </row>
    <row r="9914" spans="2:9">
      <c r="B9914" s="1"/>
      <c r="C9914" s="29"/>
      <c r="D9914" s="27"/>
      <c r="E9914" s="27"/>
      <c r="F9914" s="27"/>
      <c r="G9914" s="1"/>
      <c r="H9914" s="1"/>
      <c r="I9914" s="1"/>
    </row>
    <row r="9915" spans="2:9">
      <c r="B9915" s="1"/>
      <c r="C9915" s="29"/>
      <c r="D9915" s="27"/>
      <c r="E9915" s="27"/>
      <c r="F9915" s="27"/>
      <c r="G9915" s="1"/>
      <c r="H9915" s="1"/>
      <c r="I9915" s="1"/>
    </row>
    <row r="9916" spans="2:9">
      <c r="B9916" s="1"/>
      <c r="C9916" s="29"/>
      <c r="D9916" s="27"/>
      <c r="E9916" s="27"/>
      <c r="F9916" s="27"/>
      <c r="G9916" s="1"/>
      <c r="H9916" s="1"/>
      <c r="I9916" s="1"/>
    </row>
    <row r="9917" spans="2:9">
      <c r="B9917" s="1"/>
      <c r="C9917" s="29"/>
      <c r="D9917" s="27"/>
      <c r="E9917" s="27"/>
      <c r="F9917" s="27"/>
      <c r="G9917" s="1"/>
      <c r="H9917" s="1"/>
      <c r="I9917" s="1"/>
    </row>
    <row r="9918" spans="2:9">
      <c r="B9918" s="1"/>
      <c r="C9918" s="29"/>
      <c r="D9918" s="27"/>
      <c r="E9918" s="27"/>
      <c r="F9918" s="27"/>
      <c r="G9918" s="1"/>
      <c r="H9918" s="1"/>
      <c r="I9918" s="1"/>
    </row>
    <row r="9919" spans="2:9">
      <c r="B9919" s="1"/>
      <c r="C9919" s="29"/>
      <c r="D9919" s="27"/>
      <c r="E9919" s="27"/>
      <c r="F9919" s="27"/>
      <c r="G9919" s="1"/>
      <c r="H9919" s="1"/>
      <c r="I9919" s="1"/>
    </row>
    <row r="9920" spans="2:9">
      <c r="B9920" s="1"/>
      <c r="C9920" s="29"/>
      <c r="D9920" s="27"/>
      <c r="E9920" s="27"/>
      <c r="F9920" s="27"/>
      <c r="G9920" s="1"/>
      <c r="H9920" s="1"/>
      <c r="I9920" s="1"/>
    </row>
    <row r="9921" spans="2:9">
      <c r="B9921" s="1"/>
      <c r="C9921" s="29"/>
      <c r="D9921" s="27"/>
      <c r="E9921" s="27"/>
      <c r="F9921" s="27"/>
      <c r="G9921" s="1"/>
      <c r="H9921" s="1"/>
      <c r="I9921" s="1"/>
    </row>
    <row r="9922" spans="2:9">
      <c r="B9922" s="1"/>
      <c r="C9922" s="29"/>
      <c r="D9922" s="27"/>
      <c r="E9922" s="27"/>
      <c r="F9922" s="27"/>
      <c r="G9922" s="1"/>
      <c r="H9922" s="1"/>
      <c r="I9922" s="1"/>
    </row>
    <row r="9923" spans="2:9">
      <c r="B9923" s="1"/>
      <c r="C9923" s="29"/>
      <c r="D9923" s="27"/>
      <c r="E9923" s="27"/>
      <c r="F9923" s="27"/>
      <c r="G9923" s="1"/>
      <c r="H9923" s="1"/>
      <c r="I9923" s="1"/>
    </row>
    <row r="9924" spans="2:9">
      <c r="B9924" s="1"/>
      <c r="C9924" s="29"/>
      <c r="D9924" s="27"/>
      <c r="E9924" s="27"/>
      <c r="F9924" s="27"/>
      <c r="G9924" s="1"/>
      <c r="H9924" s="1"/>
      <c r="I9924" s="1"/>
    </row>
    <row r="9925" spans="2:9">
      <c r="B9925" s="1"/>
      <c r="C9925" s="29"/>
      <c r="D9925" s="27"/>
      <c r="E9925" s="27"/>
      <c r="F9925" s="27"/>
      <c r="G9925" s="1"/>
      <c r="H9925" s="1"/>
      <c r="I9925" s="1"/>
    </row>
    <row r="9926" spans="2:9">
      <c r="B9926" s="1"/>
      <c r="C9926" s="29"/>
      <c r="D9926" s="27"/>
      <c r="E9926" s="27"/>
      <c r="F9926" s="27"/>
      <c r="G9926" s="1"/>
      <c r="H9926" s="1"/>
      <c r="I9926" s="1"/>
    </row>
    <row r="9927" spans="2:9">
      <c r="B9927" s="1"/>
      <c r="C9927" s="29"/>
      <c r="D9927" s="27"/>
      <c r="E9927" s="27"/>
      <c r="F9927" s="27"/>
      <c r="G9927" s="1"/>
      <c r="H9927" s="1"/>
      <c r="I9927" s="1"/>
    </row>
    <row r="9928" spans="2:9">
      <c r="B9928" s="1"/>
      <c r="C9928" s="29"/>
      <c r="D9928" s="27"/>
      <c r="E9928" s="27"/>
      <c r="F9928" s="27"/>
      <c r="G9928" s="1"/>
      <c r="H9928" s="1"/>
      <c r="I9928" s="1"/>
    </row>
    <row r="9929" spans="2:9">
      <c r="B9929" s="1"/>
      <c r="C9929" s="29"/>
      <c r="D9929" s="27"/>
      <c r="E9929" s="27"/>
      <c r="F9929" s="27"/>
      <c r="G9929" s="1"/>
      <c r="H9929" s="1"/>
      <c r="I9929" s="1"/>
    </row>
    <row r="9930" spans="2:9">
      <c r="B9930" s="1"/>
      <c r="C9930" s="29"/>
      <c r="D9930" s="27"/>
      <c r="E9930" s="27"/>
      <c r="F9930" s="27"/>
      <c r="G9930" s="1"/>
      <c r="H9930" s="1"/>
      <c r="I9930" s="1"/>
    </row>
    <row r="9931" spans="2:9">
      <c r="B9931" s="1"/>
      <c r="C9931" s="29"/>
      <c r="D9931" s="27"/>
      <c r="E9931" s="27"/>
      <c r="F9931" s="27"/>
      <c r="G9931" s="1"/>
      <c r="H9931" s="1"/>
      <c r="I9931" s="1"/>
    </row>
    <row r="9932" spans="2:9">
      <c r="B9932" s="1"/>
      <c r="C9932" s="29"/>
      <c r="D9932" s="27"/>
      <c r="E9932" s="27"/>
      <c r="F9932" s="27"/>
      <c r="G9932" s="1"/>
      <c r="H9932" s="1"/>
      <c r="I9932" s="1"/>
    </row>
    <row r="9933" spans="2:9">
      <c r="B9933" s="1"/>
      <c r="C9933" s="29"/>
      <c r="D9933" s="27"/>
      <c r="E9933" s="27"/>
      <c r="F9933" s="27"/>
      <c r="G9933" s="1"/>
      <c r="H9933" s="1"/>
      <c r="I9933" s="1"/>
    </row>
    <row r="9934" spans="2:9">
      <c r="B9934" s="1"/>
      <c r="C9934" s="29"/>
      <c r="D9934" s="27"/>
      <c r="E9934" s="27"/>
      <c r="F9934" s="27"/>
      <c r="G9934" s="1"/>
      <c r="H9934" s="1"/>
      <c r="I9934" s="1"/>
    </row>
    <row r="9935" spans="2:9">
      <c r="B9935" s="1"/>
      <c r="C9935" s="29"/>
      <c r="D9935" s="27"/>
      <c r="E9935" s="27"/>
      <c r="F9935" s="27"/>
      <c r="G9935" s="1"/>
      <c r="H9935" s="1"/>
      <c r="I9935" s="1"/>
    </row>
    <row r="9936" spans="2:9">
      <c r="B9936" s="1"/>
      <c r="C9936" s="29"/>
      <c r="D9936" s="27"/>
      <c r="E9936" s="27"/>
      <c r="F9936" s="27"/>
      <c r="G9936" s="1"/>
      <c r="H9936" s="1"/>
      <c r="I9936" s="1"/>
    </row>
    <row r="9937" spans="2:9">
      <c r="B9937" s="1"/>
      <c r="C9937" s="29"/>
      <c r="D9937" s="27"/>
      <c r="E9937" s="27"/>
      <c r="F9937" s="27"/>
      <c r="G9937" s="1"/>
      <c r="H9937" s="1"/>
      <c r="I9937" s="1"/>
    </row>
    <row r="9938" spans="2:9">
      <c r="B9938" s="1"/>
      <c r="C9938" s="29"/>
      <c r="D9938" s="27"/>
      <c r="E9938" s="27"/>
      <c r="F9938" s="27"/>
      <c r="G9938" s="1"/>
      <c r="H9938" s="1"/>
      <c r="I9938" s="1"/>
    </row>
    <row r="9939" spans="2:9">
      <c r="B9939" s="1"/>
      <c r="C9939" s="29"/>
      <c r="D9939" s="27"/>
      <c r="E9939" s="27"/>
      <c r="F9939" s="27"/>
      <c r="G9939" s="1"/>
      <c r="H9939" s="1"/>
      <c r="I9939" s="1"/>
    </row>
    <row r="9940" spans="2:9">
      <c r="B9940" s="1"/>
      <c r="C9940" s="29"/>
      <c r="D9940" s="27"/>
      <c r="E9940" s="27"/>
      <c r="F9940" s="27"/>
      <c r="G9940" s="1"/>
      <c r="H9940" s="1"/>
      <c r="I9940" s="1"/>
    </row>
    <row r="9941" spans="2:9">
      <c r="B9941" s="1"/>
      <c r="C9941" s="29"/>
      <c r="D9941" s="27"/>
      <c r="E9941" s="27"/>
      <c r="F9941" s="27"/>
      <c r="G9941" s="1"/>
      <c r="H9941" s="1"/>
      <c r="I9941" s="1"/>
    </row>
    <row r="9942" spans="2:9">
      <c r="B9942" s="1"/>
      <c r="C9942" s="29"/>
      <c r="D9942" s="27"/>
      <c r="E9942" s="27"/>
      <c r="F9942" s="27"/>
      <c r="G9942" s="1"/>
      <c r="H9942" s="1"/>
      <c r="I9942" s="1"/>
    </row>
    <row r="9943" spans="2:9">
      <c r="B9943" s="1"/>
      <c r="C9943" s="29"/>
      <c r="D9943" s="27"/>
      <c r="E9943" s="27"/>
      <c r="F9943" s="27"/>
      <c r="G9943" s="1"/>
      <c r="H9943" s="1"/>
      <c r="I9943" s="1"/>
    </row>
    <row r="9944" spans="2:9">
      <c r="B9944" s="1"/>
      <c r="C9944" s="29"/>
      <c r="D9944" s="27"/>
      <c r="E9944" s="27"/>
      <c r="F9944" s="27"/>
      <c r="G9944" s="1"/>
      <c r="H9944" s="1"/>
      <c r="I9944" s="1"/>
    </row>
    <row r="9945" spans="2:9">
      <c r="B9945" s="1"/>
      <c r="C9945" s="29"/>
      <c r="D9945" s="27"/>
      <c r="E9945" s="27"/>
      <c r="F9945" s="27"/>
      <c r="G9945" s="1"/>
      <c r="H9945" s="1"/>
      <c r="I9945" s="1"/>
    </row>
    <row r="9946" spans="2:9">
      <c r="B9946" s="1"/>
      <c r="C9946" s="29"/>
      <c r="D9946" s="27"/>
      <c r="E9946" s="27"/>
      <c r="F9946" s="27"/>
      <c r="G9946" s="1"/>
      <c r="H9946" s="1"/>
      <c r="I9946" s="1"/>
    </row>
    <row r="9947" spans="2:9">
      <c r="B9947" s="1"/>
      <c r="C9947" s="29"/>
      <c r="D9947" s="27"/>
      <c r="E9947" s="27"/>
      <c r="F9947" s="27"/>
      <c r="G9947" s="1"/>
      <c r="H9947" s="1"/>
      <c r="I9947" s="1"/>
    </row>
    <row r="9948" spans="2:9">
      <c r="B9948" s="1"/>
      <c r="C9948" s="29"/>
      <c r="D9948" s="27"/>
      <c r="E9948" s="27"/>
      <c r="F9948" s="27"/>
      <c r="G9948" s="1"/>
      <c r="H9948" s="1"/>
      <c r="I9948" s="1"/>
    </row>
    <row r="9949" spans="2:9">
      <c r="B9949" s="1"/>
      <c r="C9949" s="29"/>
      <c r="D9949" s="27"/>
      <c r="E9949" s="27"/>
      <c r="F9949" s="27"/>
      <c r="G9949" s="1"/>
      <c r="H9949" s="1"/>
      <c r="I9949" s="1"/>
    </row>
    <row r="9950" spans="2:9">
      <c r="B9950" s="1"/>
      <c r="C9950" s="29"/>
      <c r="D9950" s="27"/>
      <c r="E9950" s="27"/>
      <c r="F9950" s="27"/>
      <c r="G9950" s="1"/>
      <c r="H9950" s="1"/>
      <c r="I9950" s="1"/>
    </row>
    <row r="9951" spans="2:9">
      <c r="B9951" s="1"/>
      <c r="C9951" s="29"/>
      <c r="D9951" s="27"/>
      <c r="E9951" s="27"/>
      <c r="F9951" s="27"/>
      <c r="G9951" s="1"/>
      <c r="H9951" s="1"/>
      <c r="I9951" s="1"/>
    </row>
    <row r="9952" spans="2:9">
      <c r="B9952" s="1"/>
      <c r="C9952" s="29"/>
      <c r="D9952" s="27"/>
      <c r="E9952" s="27"/>
      <c r="F9952" s="27"/>
      <c r="G9952" s="1"/>
      <c r="H9952" s="1"/>
      <c r="I9952" s="1"/>
    </row>
    <row r="9953" spans="2:9">
      <c r="B9953" s="1"/>
      <c r="C9953" s="29"/>
      <c r="D9953" s="27"/>
      <c r="E9953" s="27"/>
      <c r="F9953" s="27"/>
      <c r="G9953" s="1"/>
      <c r="H9953" s="1"/>
      <c r="I9953" s="1"/>
    </row>
    <row r="9954" spans="2:9">
      <c r="B9954" s="1"/>
      <c r="C9954" s="29"/>
      <c r="D9954" s="27"/>
      <c r="E9954" s="27"/>
      <c r="F9954" s="27"/>
      <c r="G9954" s="1"/>
      <c r="H9954" s="1"/>
      <c r="I9954" s="1"/>
    </row>
    <row r="9955" spans="2:9">
      <c r="B9955" s="1"/>
      <c r="C9955" s="29"/>
      <c r="D9955" s="27"/>
      <c r="E9955" s="27"/>
      <c r="F9955" s="27"/>
      <c r="G9955" s="1"/>
      <c r="H9955" s="1"/>
      <c r="I9955" s="1"/>
    </row>
    <row r="9956" spans="2:9">
      <c r="B9956" s="1"/>
      <c r="C9956" s="29"/>
      <c r="D9956" s="27"/>
      <c r="E9956" s="27"/>
      <c r="F9956" s="27"/>
      <c r="G9956" s="1"/>
      <c r="H9956" s="1"/>
      <c r="I9956" s="1"/>
    </row>
    <row r="9957" spans="2:9">
      <c r="B9957" s="1"/>
      <c r="C9957" s="29"/>
      <c r="D9957" s="27"/>
      <c r="E9957" s="27"/>
      <c r="F9957" s="27"/>
      <c r="G9957" s="1"/>
      <c r="H9957" s="1"/>
      <c r="I9957" s="1"/>
    </row>
    <row r="9958" spans="2:9">
      <c r="B9958" s="1"/>
      <c r="C9958" s="29"/>
      <c r="D9958" s="27"/>
      <c r="E9958" s="27"/>
      <c r="F9958" s="27"/>
      <c r="G9958" s="1"/>
      <c r="H9958" s="1"/>
      <c r="I9958" s="1"/>
    </row>
    <row r="9959" spans="2:9">
      <c r="B9959" s="1"/>
      <c r="C9959" s="29"/>
      <c r="D9959" s="27"/>
      <c r="E9959" s="27"/>
      <c r="F9959" s="27"/>
      <c r="G9959" s="1"/>
      <c r="H9959" s="1"/>
      <c r="I9959" s="1"/>
    </row>
    <row r="9960" spans="2:9">
      <c r="B9960" s="1"/>
      <c r="C9960" s="29"/>
      <c r="D9960" s="27"/>
      <c r="E9960" s="27"/>
      <c r="F9960" s="27"/>
      <c r="G9960" s="1"/>
      <c r="H9960" s="1"/>
      <c r="I9960" s="1"/>
    </row>
    <row r="9961" spans="2:9">
      <c r="B9961" s="1"/>
      <c r="C9961" s="29"/>
      <c r="D9961" s="27"/>
      <c r="E9961" s="27"/>
      <c r="F9961" s="27"/>
      <c r="G9961" s="1"/>
      <c r="H9961" s="1"/>
      <c r="I9961" s="1"/>
    </row>
    <row r="9962" spans="2:9">
      <c r="B9962" s="1"/>
      <c r="C9962" s="29"/>
      <c r="D9962" s="27"/>
      <c r="E9962" s="27"/>
      <c r="F9962" s="27"/>
      <c r="G9962" s="1"/>
      <c r="H9962" s="1"/>
      <c r="I9962" s="1"/>
    </row>
    <row r="9963" spans="2:9">
      <c r="B9963" s="1"/>
      <c r="C9963" s="29"/>
      <c r="D9963" s="27"/>
      <c r="E9963" s="27"/>
      <c r="F9963" s="27"/>
      <c r="G9963" s="1"/>
      <c r="H9963" s="1"/>
      <c r="I9963" s="1"/>
    </row>
    <row r="9964" spans="2:9">
      <c r="B9964" s="1"/>
      <c r="C9964" s="29"/>
      <c r="D9964" s="27"/>
      <c r="E9964" s="27"/>
      <c r="F9964" s="27"/>
      <c r="G9964" s="1"/>
      <c r="H9964" s="1"/>
      <c r="I9964" s="1"/>
    </row>
    <row r="9965" spans="2:9">
      <c r="B9965" s="1"/>
      <c r="C9965" s="29"/>
      <c r="D9965" s="27"/>
      <c r="E9965" s="27"/>
      <c r="F9965" s="27"/>
      <c r="G9965" s="1"/>
      <c r="H9965" s="1"/>
      <c r="I9965" s="1"/>
    </row>
    <row r="9966" spans="2:9">
      <c r="B9966" s="1"/>
      <c r="C9966" s="29"/>
      <c r="D9966" s="27"/>
      <c r="E9966" s="27"/>
      <c r="F9966" s="27"/>
      <c r="G9966" s="1"/>
      <c r="H9966" s="1"/>
      <c r="I9966" s="1"/>
    </row>
    <row r="9967" spans="2:9">
      <c r="B9967" s="1"/>
      <c r="C9967" s="29"/>
      <c r="D9967" s="27"/>
      <c r="E9967" s="27"/>
      <c r="F9967" s="27"/>
      <c r="G9967" s="1"/>
      <c r="H9967" s="1"/>
      <c r="I9967" s="1"/>
    </row>
    <row r="9968" spans="2:9">
      <c r="B9968" s="1"/>
      <c r="C9968" s="29"/>
      <c r="D9968" s="27"/>
      <c r="E9968" s="27"/>
      <c r="F9968" s="27"/>
      <c r="G9968" s="1"/>
      <c r="H9968" s="1"/>
      <c r="I9968" s="1"/>
    </row>
    <row r="9969" spans="2:9">
      <c r="B9969" s="1"/>
      <c r="C9969" s="29"/>
      <c r="D9969" s="27"/>
      <c r="E9969" s="27"/>
      <c r="F9969" s="27"/>
      <c r="G9969" s="1"/>
      <c r="H9969" s="1"/>
      <c r="I9969" s="1"/>
    </row>
    <row r="9970" spans="2:9">
      <c r="B9970" s="1"/>
      <c r="C9970" s="29"/>
      <c r="D9970" s="27"/>
      <c r="E9970" s="27"/>
      <c r="F9970" s="27"/>
      <c r="G9970" s="1"/>
      <c r="H9970" s="1"/>
      <c r="I9970" s="1"/>
    </row>
    <row r="9971" spans="2:9">
      <c r="B9971" s="1"/>
      <c r="C9971" s="29"/>
      <c r="D9971" s="27"/>
      <c r="E9971" s="27"/>
      <c r="F9971" s="27"/>
      <c r="G9971" s="1"/>
      <c r="H9971" s="1"/>
      <c r="I9971" s="1"/>
    </row>
    <row r="9972" spans="2:9">
      <c r="B9972" s="1"/>
      <c r="C9972" s="29"/>
      <c r="D9972" s="27"/>
      <c r="E9972" s="27"/>
      <c r="F9972" s="27"/>
      <c r="G9972" s="1"/>
      <c r="H9972" s="1"/>
      <c r="I9972" s="1"/>
    </row>
    <row r="9973" spans="2:9">
      <c r="B9973" s="1"/>
      <c r="C9973" s="29"/>
      <c r="D9973" s="27"/>
      <c r="E9973" s="27"/>
      <c r="F9973" s="27"/>
      <c r="G9973" s="1"/>
      <c r="H9973" s="1"/>
      <c r="I9973" s="1"/>
    </row>
    <row r="9974" spans="2:9">
      <c r="B9974" s="1"/>
      <c r="C9974" s="29"/>
      <c r="D9974" s="27"/>
      <c r="E9974" s="27"/>
      <c r="F9974" s="27"/>
      <c r="G9974" s="1"/>
      <c r="H9974" s="1"/>
      <c r="I9974" s="1"/>
    </row>
    <row r="9975" spans="2:9">
      <c r="B9975" s="1"/>
      <c r="C9975" s="29"/>
      <c r="D9975" s="27"/>
      <c r="E9975" s="27"/>
      <c r="F9975" s="27"/>
      <c r="G9975" s="1"/>
      <c r="H9975" s="1"/>
      <c r="I9975" s="1"/>
    </row>
    <row r="9976" spans="2:9">
      <c r="B9976" s="1"/>
      <c r="C9976" s="29"/>
      <c r="D9976" s="27"/>
      <c r="E9976" s="27"/>
      <c r="F9976" s="27"/>
      <c r="G9976" s="1"/>
      <c r="H9976" s="1"/>
      <c r="I9976" s="1"/>
    </row>
    <row r="9977" spans="2:9">
      <c r="B9977" s="1"/>
      <c r="C9977" s="29"/>
      <c r="D9977" s="27"/>
      <c r="E9977" s="27"/>
      <c r="F9977" s="27"/>
      <c r="G9977" s="1"/>
      <c r="H9977" s="1"/>
      <c r="I9977" s="1"/>
    </row>
    <row r="9978" spans="2:9">
      <c r="B9978" s="1"/>
      <c r="C9978" s="29"/>
      <c r="D9978" s="27"/>
      <c r="E9978" s="27"/>
      <c r="F9978" s="27"/>
      <c r="G9978" s="1"/>
      <c r="H9978" s="1"/>
      <c r="I9978" s="1"/>
    </row>
    <row r="9979" spans="2:9">
      <c r="B9979" s="1"/>
      <c r="C9979" s="29"/>
      <c r="D9979" s="27"/>
      <c r="E9979" s="27"/>
      <c r="F9979" s="27"/>
      <c r="G9979" s="1"/>
      <c r="H9979" s="1"/>
      <c r="I9979" s="1"/>
    </row>
    <row r="9980" spans="2:9">
      <c r="B9980" s="1"/>
      <c r="C9980" s="29"/>
      <c r="D9980" s="27"/>
      <c r="E9980" s="27"/>
      <c r="F9980" s="27"/>
      <c r="G9980" s="1"/>
      <c r="H9980" s="1"/>
      <c r="I9980" s="1"/>
    </row>
    <row r="9981" spans="2:9">
      <c r="B9981" s="1"/>
      <c r="C9981" s="29"/>
      <c r="D9981" s="27"/>
      <c r="E9981" s="27"/>
      <c r="F9981" s="27"/>
      <c r="G9981" s="1"/>
      <c r="H9981" s="1"/>
      <c r="I9981" s="1"/>
    </row>
    <row r="9982" spans="2:9">
      <c r="B9982" s="1"/>
      <c r="C9982" s="29"/>
      <c r="D9982" s="27"/>
      <c r="E9982" s="27"/>
      <c r="F9982" s="27"/>
      <c r="G9982" s="1"/>
      <c r="H9982" s="1"/>
      <c r="I9982" s="1"/>
    </row>
    <row r="9983" spans="2:9">
      <c r="B9983" s="1"/>
      <c r="C9983" s="29"/>
      <c r="D9983" s="27"/>
      <c r="E9983" s="27"/>
      <c r="F9983" s="27"/>
      <c r="G9983" s="1"/>
      <c r="H9983" s="1"/>
      <c r="I9983" s="1"/>
    </row>
    <row r="9984" spans="2:9">
      <c r="B9984" s="1"/>
      <c r="C9984" s="29"/>
      <c r="D9984" s="27"/>
      <c r="E9984" s="27"/>
      <c r="F9984" s="27"/>
      <c r="G9984" s="1"/>
      <c r="H9984" s="1"/>
      <c r="I9984" s="1"/>
    </row>
    <row r="9985" spans="2:9">
      <c r="B9985" s="1"/>
      <c r="C9985" s="29"/>
      <c r="D9985" s="27"/>
      <c r="E9985" s="27"/>
      <c r="F9985" s="27"/>
      <c r="G9985" s="1"/>
      <c r="H9985" s="1"/>
      <c r="I9985" s="1"/>
    </row>
    <row r="9986" spans="2:9">
      <c r="B9986" s="1"/>
      <c r="C9986" s="29"/>
      <c r="D9986" s="27"/>
      <c r="E9986" s="27"/>
      <c r="F9986" s="27"/>
      <c r="G9986" s="1"/>
      <c r="H9986" s="1"/>
      <c r="I9986" s="1"/>
    </row>
    <row r="9987" spans="2:9">
      <c r="B9987" s="1"/>
      <c r="C9987" s="29"/>
      <c r="D9987" s="27"/>
      <c r="E9987" s="27"/>
      <c r="F9987" s="27"/>
      <c r="G9987" s="1"/>
      <c r="H9987" s="1"/>
      <c r="I9987" s="1"/>
    </row>
    <row r="9988" spans="2:9">
      <c r="B9988" s="1"/>
      <c r="C9988" s="29"/>
      <c r="D9988" s="27"/>
      <c r="E9988" s="27"/>
      <c r="F9988" s="27"/>
      <c r="G9988" s="1"/>
      <c r="H9988" s="1"/>
      <c r="I9988" s="1"/>
    </row>
    <row r="9989" spans="2:9">
      <c r="B9989" s="1"/>
      <c r="C9989" s="29"/>
      <c r="D9989" s="27"/>
      <c r="E9989" s="27"/>
      <c r="F9989" s="27"/>
      <c r="G9989" s="1"/>
      <c r="H9989" s="1"/>
      <c r="I9989" s="1"/>
    </row>
    <row r="9990" spans="2:9">
      <c r="B9990" s="1"/>
      <c r="C9990" s="29"/>
      <c r="D9990" s="27"/>
      <c r="E9990" s="27"/>
      <c r="F9990" s="27"/>
      <c r="G9990" s="1"/>
      <c r="H9990" s="1"/>
      <c r="I9990" s="1"/>
    </row>
    <row r="9991" spans="2:9">
      <c r="B9991" s="1"/>
      <c r="C9991" s="29"/>
      <c r="D9991" s="27"/>
      <c r="E9991" s="27"/>
      <c r="F9991" s="27"/>
      <c r="G9991" s="1"/>
      <c r="H9991" s="1"/>
      <c r="I9991" s="1"/>
    </row>
    <row r="9992" spans="2:9">
      <c r="B9992" s="1"/>
      <c r="C9992" s="29"/>
      <c r="D9992" s="27"/>
      <c r="E9992" s="27"/>
      <c r="F9992" s="27"/>
      <c r="G9992" s="1"/>
      <c r="H9992" s="1"/>
      <c r="I9992" s="1"/>
    </row>
    <row r="9993" spans="2:9">
      <c r="B9993" s="1"/>
      <c r="C9993" s="29"/>
      <c r="D9993" s="27"/>
      <c r="E9993" s="27"/>
      <c r="F9993" s="27"/>
      <c r="G9993" s="1"/>
      <c r="H9993" s="1"/>
      <c r="I9993" s="1"/>
    </row>
    <row r="9994" spans="2:9">
      <c r="B9994" s="1"/>
      <c r="C9994" s="29"/>
      <c r="D9994" s="27"/>
      <c r="E9994" s="27"/>
      <c r="F9994" s="27"/>
      <c r="G9994" s="1"/>
      <c r="H9994" s="1"/>
      <c r="I9994" s="1"/>
    </row>
    <row r="9995" spans="2:9">
      <c r="B9995" s="1"/>
      <c r="C9995" s="29"/>
      <c r="D9995" s="27"/>
      <c r="E9995" s="27"/>
      <c r="F9995" s="27"/>
      <c r="G9995" s="1"/>
      <c r="H9995" s="1"/>
      <c r="I9995" s="1"/>
    </row>
    <row r="9996" spans="2:9">
      <c r="B9996" s="1"/>
      <c r="C9996" s="29"/>
      <c r="D9996" s="27"/>
      <c r="E9996" s="27"/>
      <c r="F9996" s="27"/>
      <c r="G9996" s="1"/>
      <c r="H9996" s="1"/>
      <c r="I9996" s="1"/>
    </row>
    <row r="9997" spans="2:9">
      <c r="B9997" s="1"/>
      <c r="C9997" s="29"/>
      <c r="D9997" s="27"/>
      <c r="E9997" s="27"/>
      <c r="F9997" s="27"/>
      <c r="G9997" s="1"/>
      <c r="H9997" s="1"/>
      <c r="I9997" s="1"/>
    </row>
    <row r="9998" spans="2:9">
      <c r="B9998" s="1"/>
      <c r="C9998" s="29"/>
      <c r="D9998" s="27"/>
      <c r="E9998" s="27"/>
      <c r="F9998" s="27"/>
      <c r="G9998" s="1"/>
      <c r="H9998" s="1"/>
      <c r="I9998" s="1"/>
    </row>
    <row r="9999" spans="2:9">
      <c r="B9999" s="1"/>
      <c r="C9999" s="29"/>
      <c r="D9999" s="27"/>
      <c r="E9999" s="27"/>
      <c r="F9999" s="27"/>
      <c r="G9999" s="1"/>
      <c r="H9999" s="1"/>
      <c r="I9999" s="1"/>
    </row>
    <row r="10000" spans="2:9">
      <c r="B10000" s="1"/>
      <c r="C10000" s="29"/>
      <c r="D10000" s="27"/>
      <c r="E10000" s="27"/>
      <c r="F10000" s="27"/>
      <c r="G10000" s="1"/>
      <c r="H10000" s="1"/>
      <c r="I10000" s="1"/>
    </row>
    <row r="10001" spans="2:9">
      <c r="B10001" s="1"/>
      <c r="C10001" s="29"/>
      <c r="D10001" s="27"/>
      <c r="E10001" s="27"/>
      <c r="F10001" s="27"/>
      <c r="G10001" s="1"/>
      <c r="H10001" s="1"/>
      <c r="I10001" s="1"/>
    </row>
    <row r="10002" spans="2:9">
      <c r="B10002" s="1"/>
      <c r="C10002" s="29"/>
      <c r="D10002" s="27"/>
      <c r="E10002" s="27"/>
      <c r="F10002" s="27"/>
      <c r="G10002" s="1"/>
      <c r="H10002" s="1"/>
      <c r="I10002" s="1"/>
    </row>
    <row r="10003" spans="2:9">
      <c r="B10003" s="1"/>
      <c r="C10003" s="29"/>
      <c r="D10003" s="27"/>
      <c r="E10003" s="27"/>
      <c r="F10003" s="27"/>
      <c r="G10003" s="1"/>
      <c r="H10003" s="1"/>
      <c r="I10003" s="1"/>
    </row>
    <row r="10004" spans="2:9">
      <c r="B10004" s="1"/>
      <c r="C10004" s="29"/>
      <c r="D10004" s="27"/>
      <c r="E10004" s="27"/>
      <c r="F10004" s="27"/>
      <c r="G10004" s="1"/>
      <c r="H10004" s="1"/>
      <c r="I10004" s="1"/>
    </row>
    <row r="10005" spans="2:9">
      <c r="B10005" s="1"/>
      <c r="C10005" s="29"/>
      <c r="D10005" s="27"/>
      <c r="E10005" s="27"/>
      <c r="F10005" s="27"/>
      <c r="G10005" s="1"/>
      <c r="H10005" s="1"/>
      <c r="I10005" s="1"/>
    </row>
    <row r="10006" spans="2:9">
      <c r="B10006" s="1"/>
      <c r="C10006" s="29"/>
      <c r="D10006" s="27"/>
      <c r="E10006" s="27"/>
      <c r="F10006" s="27"/>
      <c r="G10006" s="1"/>
      <c r="H10006" s="1"/>
      <c r="I10006" s="1"/>
    </row>
    <row r="10007" spans="2:9">
      <c r="B10007" s="1"/>
      <c r="C10007" s="29"/>
      <c r="D10007" s="27"/>
      <c r="E10007" s="27"/>
      <c r="F10007" s="27"/>
      <c r="G10007" s="1"/>
      <c r="H10007" s="1"/>
      <c r="I10007" s="1"/>
    </row>
    <row r="10008" spans="2:9">
      <c r="B10008" s="1"/>
      <c r="C10008" s="29"/>
      <c r="D10008" s="27"/>
      <c r="E10008" s="27"/>
      <c r="F10008" s="27"/>
      <c r="G10008" s="1"/>
      <c r="H10008" s="1"/>
      <c r="I10008" s="1"/>
    </row>
    <row r="10009" spans="2:9">
      <c r="B10009" s="1"/>
      <c r="C10009" s="29"/>
      <c r="D10009" s="27"/>
      <c r="E10009" s="27"/>
      <c r="F10009" s="27"/>
      <c r="G10009" s="1"/>
      <c r="H10009" s="1"/>
      <c r="I10009" s="1"/>
    </row>
    <row r="10010" spans="2:9">
      <c r="B10010" s="1"/>
      <c r="C10010" s="29"/>
      <c r="D10010" s="27"/>
      <c r="E10010" s="27"/>
      <c r="F10010" s="27"/>
      <c r="G10010" s="1"/>
      <c r="H10010" s="1"/>
      <c r="I10010" s="1"/>
    </row>
    <row r="10011" spans="2:9">
      <c r="B10011" s="1"/>
      <c r="C10011" s="29"/>
      <c r="D10011" s="27"/>
      <c r="E10011" s="27"/>
      <c r="F10011" s="27"/>
      <c r="G10011" s="1"/>
      <c r="H10011" s="1"/>
      <c r="I10011" s="1"/>
    </row>
    <row r="10012" spans="2:9">
      <c r="B10012" s="1"/>
      <c r="C10012" s="29"/>
      <c r="D10012" s="27"/>
      <c r="E10012" s="27"/>
      <c r="F10012" s="27"/>
      <c r="G10012" s="1"/>
      <c r="H10012" s="1"/>
      <c r="I10012" s="1"/>
    </row>
    <row r="10013" spans="2:9">
      <c r="B10013" s="1"/>
      <c r="C10013" s="29"/>
      <c r="D10013" s="27"/>
      <c r="E10013" s="27"/>
      <c r="F10013" s="27"/>
      <c r="G10013" s="1"/>
      <c r="H10013" s="1"/>
      <c r="I10013" s="1"/>
    </row>
    <row r="10014" spans="2:9">
      <c r="B10014" s="1"/>
      <c r="C10014" s="29"/>
      <c r="D10014" s="27"/>
      <c r="E10014" s="27"/>
      <c r="F10014" s="27"/>
      <c r="G10014" s="1"/>
      <c r="H10014" s="1"/>
      <c r="I10014" s="1"/>
    </row>
    <row r="10015" spans="2:9">
      <c r="B10015" s="1"/>
      <c r="C10015" s="29"/>
      <c r="D10015" s="27"/>
      <c r="E10015" s="27"/>
      <c r="F10015" s="27"/>
      <c r="G10015" s="1"/>
      <c r="H10015" s="1"/>
      <c r="I10015" s="1"/>
    </row>
    <row r="10016" spans="2:9">
      <c r="B10016" s="1"/>
      <c r="C10016" s="29"/>
      <c r="D10016" s="27"/>
      <c r="E10016" s="27"/>
      <c r="F10016" s="27"/>
      <c r="G10016" s="1"/>
      <c r="H10016" s="1"/>
      <c r="I10016" s="1"/>
    </row>
    <row r="10017" spans="2:9">
      <c r="B10017" s="1"/>
      <c r="C10017" s="29"/>
      <c r="D10017" s="27"/>
      <c r="E10017" s="27"/>
      <c r="F10017" s="27"/>
      <c r="G10017" s="1"/>
      <c r="H10017" s="1"/>
      <c r="I10017" s="1"/>
    </row>
    <row r="10018" spans="2:9">
      <c r="B10018" s="1"/>
      <c r="C10018" s="29"/>
      <c r="D10018" s="27"/>
      <c r="E10018" s="27"/>
      <c r="F10018" s="27"/>
      <c r="G10018" s="1"/>
      <c r="H10018" s="1"/>
      <c r="I10018" s="1"/>
    </row>
    <row r="10019" spans="2:9">
      <c r="B10019" s="1"/>
      <c r="C10019" s="29"/>
      <c r="D10019" s="27"/>
      <c r="E10019" s="27"/>
      <c r="F10019" s="27"/>
      <c r="G10019" s="1"/>
      <c r="H10019" s="1"/>
      <c r="I10019" s="1"/>
    </row>
    <row r="10020" spans="2:9">
      <c r="B10020" s="1"/>
      <c r="C10020" s="29"/>
      <c r="D10020" s="27"/>
      <c r="E10020" s="27"/>
      <c r="F10020" s="27"/>
      <c r="G10020" s="1"/>
      <c r="H10020" s="1"/>
      <c r="I10020" s="1"/>
    </row>
    <row r="10021" spans="2:9">
      <c r="B10021" s="1"/>
      <c r="C10021" s="29"/>
      <c r="D10021" s="27"/>
      <c r="E10021" s="27"/>
      <c r="F10021" s="27"/>
      <c r="G10021" s="1"/>
      <c r="H10021" s="1"/>
      <c r="I10021" s="1"/>
    </row>
    <row r="10022" spans="2:9">
      <c r="B10022" s="1"/>
      <c r="C10022" s="29"/>
      <c r="D10022" s="27"/>
      <c r="E10022" s="27"/>
      <c r="F10022" s="27"/>
      <c r="G10022" s="1"/>
      <c r="H10022" s="1"/>
      <c r="I10022" s="1"/>
    </row>
    <row r="10023" spans="2:9">
      <c r="B10023" s="1"/>
      <c r="C10023" s="29"/>
      <c r="D10023" s="27"/>
      <c r="E10023" s="27"/>
      <c r="F10023" s="27"/>
      <c r="G10023" s="1"/>
      <c r="H10023" s="1"/>
      <c r="I10023" s="1"/>
    </row>
    <row r="10024" spans="2:9">
      <c r="B10024" s="1"/>
      <c r="C10024" s="29"/>
      <c r="D10024" s="27"/>
      <c r="E10024" s="27"/>
      <c r="F10024" s="27"/>
      <c r="G10024" s="1"/>
      <c r="H10024" s="1"/>
      <c r="I10024" s="1"/>
    </row>
    <row r="10025" spans="2:9">
      <c r="B10025" s="1"/>
      <c r="C10025" s="29"/>
      <c r="D10025" s="27"/>
      <c r="E10025" s="27"/>
      <c r="F10025" s="27"/>
      <c r="G10025" s="1"/>
      <c r="H10025" s="1"/>
      <c r="I10025" s="1"/>
    </row>
    <row r="10026" spans="2:9">
      <c r="B10026" s="1"/>
      <c r="C10026" s="29"/>
      <c r="D10026" s="27"/>
      <c r="E10026" s="27"/>
      <c r="F10026" s="27"/>
      <c r="G10026" s="1"/>
      <c r="H10026" s="1"/>
      <c r="I10026" s="1"/>
    </row>
    <row r="10027" spans="2:9">
      <c r="B10027" s="1"/>
      <c r="C10027" s="29"/>
      <c r="D10027" s="27"/>
      <c r="E10027" s="27"/>
      <c r="F10027" s="27"/>
      <c r="G10027" s="1"/>
      <c r="H10027" s="1"/>
      <c r="I10027" s="1"/>
    </row>
    <row r="10028" spans="2:9">
      <c r="B10028" s="1"/>
      <c r="C10028" s="29"/>
      <c r="D10028" s="27"/>
      <c r="E10028" s="27"/>
      <c r="F10028" s="27"/>
      <c r="G10028" s="1"/>
      <c r="H10028" s="1"/>
      <c r="I10028" s="1"/>
    </row>
    <row r="10029" spans="2:9">
      <c r="B10029" s="1"/>
      <c r="C10029" s="29"/>
      <c r="D10029" s="27"/>
      <c r="E10029" s="27"/>
      <c r="F10029" s="27"/>
      <c r="G10029" s="1"/>
      <c r="H10029" s="1"/>
      <c r="I10029" s="1"/>
    </row>
    <row r="10030" spans="2:9">
      <c r="B10030" s="1"/>
      <c r="C10030" s="29"/>
      <c r="D10030" s="27"/>
      <c r="E10030" s="27"/>
      <c r="F10030" s="27"/>
      <c r="G10030" s="1"/>
      <c r="H10030" s="1"/>
      <c r="I10030" s="1"/>
    </row>
    <row r="10031" spans="2:9">
      <c r="B10031" s="1"/>
      <c r="C10031" s="29"/>
      <c r="D10031" s="27"/>
      <c r="E10031" s="27"/>
      <c r="F10031" s="27"/>
      <c r="G10031" s="1"/>
      <c r="H10031" s="1"/>
      <c r="I10031" s="1"/>
    </row>
    <row r="10032" spans="2:9">
      <c r="B10032" s="1"/>
      <c r="C10032" s="29"/>
      <c r="D10032" s="27"/>
      <c r="E10032" s="27"/>
      <c r="F10032" s="27"/>
      <c r="G10032" s="1"/>
      <c r="H10032" s="1"/>
      <c r="I10032" s="1"/>
    </row>
    <row r="10033" spans="2:9">
      <c r="B10033" s="1"/>
      <c r="C10033" s="29"/>
      <c r="D10033" s="27"/>
      <c r="E10033" s="27"/>
      <c r="F10033" s="27"/>
      <c r="G10033" s="1"/>
      <c r="H10033" s="1"/>
      <c r="I10033" s="1"/>
    </row>
    <row r="10034" spans="2:9">
      <c r="B10034" s="1"/>
      <c r="C10034" s="29"/>
      <c r="D10034" s="27"/>
      <c r="E10034" s="27"/>
      <c r="F10034" s="27"/>
      <c r="G10034" s="1"/>
      <c r="H10034" s="1"/>
      <c r="I10034" s="1"/>
    </row>
    <row r="10035" spans="2:9">
      <c r="B10035" s="1"/>
      <c r="C10035" s="29"/>
      <c r="D10035" s="27"/>
      <c r="E10035" s="27"/>
      <c r="F10035" s="27"/>
      <c r="G10035" s="1"/>
      <c r="H10035" s="1"/>
      <c r="I10035" s="1"/>
    </row>
    <row r="10036" spans="2:9">
      <c r="B10036" s="1"/>
      <c r="C10036" s="29"/>
      <c r="D10036" s="27"/>
      <c r="E10036" s="27"/>
      <c r="F10036" s="27"/>
      <c r="G10036" s="1"/>
      <c r="H10036" s="1"/>
      <c r="I10036" s="1"/>
    </row>
    <row r="10037" spans="2:9">
      <c r="B10037" s="1"/>
      <c r="C10037" s="29"/>
      <c r="D10037" s="27"/>
      <c r="E10037" s="27"/>
      <c r="F10037" s="27"/>
      <c r="G10037" s="1"/>
      <c r="H10037" s="1"/>
      <c r="I10037" s="1"/>
    </row>
    <row r="10038" spans="2:9">
      <c r="B10038" s="1"/>
      <c r="C10038" s="29"/>
      <c r="D10038" s="27"/>
      <c r="E10038" s="27"/>
      <c r="F10038" s="27"/>
      <c r="G10038" s="1"/>
      <c r="H10038" s="1"/>
      <c r="I10038" s="1"/>
    </row>
    <row r="10039" spans="2:9">
      <c r="B10039" s="1"/>
      <c r="C10039" s="29"/>
      <c r="D10039" s="27"/>
      <c r="E10039" s="27"/>
      <c r="F10039" s="27"/>
      <c r="G10039" s="1"/>
      <c r="H10039" s="1"/>
      <c r="I10039" s="1"/>
    </row>
    <row r="10040" spans="2:9">
      <c r="B10040" s="1"/>
      <c r="C10040" s="29"/>
      <c r="D10040" s="27"/>
      <c r="E10040" s="27"/>
      <c r="F10040" s="27"/>
      <c r="G10040" s="1"/>
      <c r="H10040" s="1"/>
      <c r="I10040" s="1"/>
    </row>
    <row r="10041" spans="2:9">
      <c r="B10041" s="1"/>
      <c r="C10041" s="29"/>
      <c r="D10041" s="27"/>
      <c r="E10041" s="27"/>
      <c r="F10041" s="27"/>
      <c r="G10041" s="1"/>
      <c r="H10041" s="1"/>
      <c r="I10041" s="1"/>
    </row>
    <row r="10042" spans="2:9">
      <c r="B10042" s="1"/>
      <c r="C10042" s="29"/>
      <c r="D10042" s="27"/>
      <c r="E10042" s="27"/>
      <c r="F10042" s="27"/>
      <c r="G10042" s="1"/>
      <c r="H10042" s="1"/>
      <c r="I10042" s="1"/>
    </row>
    <row r="10043" spans="2:9">
      <c r="B10043" s="1"/>
      <c r="C10043" s="29"/>
      <c r="D10043" s="27"/>
      <c r="E10043" s="27"/>
      <c r="F10043" s="27"/>
      <c r="G10043" s="1"/>
      <c r="H10043" s="1"/>
      <c r="I10043" s="1"/>
    </row>
    <row r="10044" spans="2:9">
      <c r="B10044" s="1"/>
      <c r="C10044" s="29"/>
      <c r="D10044" s="27"/>
      <c r="E10044" s="27"/>
      <c r="F10044" s="27"/>
      <c r="G10044" s="1"/>
      <c r="H10044" s="1"/>
      <c r="I10044" s="1"/>
    </row>
    <row r="10045" spans="2:9">
      <c r="B10045" s="1"/>
      <c r="C10045" s="29"/>
      <c r="D10045" s="27"/>
      <c r="E10045" s="27"/>
      <c r="F10045" s="27"/>
      <c r="G10045" s="1"/>
      <c r="H10045" s="1"/>
      <c r="I10045" s="1"/>
    </row>
    <row r="10046" spans="2:9">
      <c r="B10046" s="1"/>
      <c r="C10046" s="29"/>
      <c r="D10046" s="27"/>
      <c r="E10046" s="27"/>
      <c r="F10046" s="27"/>
      <c r="G10046" s="1"/>
      <c r="H10046" s="1"/>
      <c r="I10046" s="1"/>
    </row>
    <row r="10047" spans="2:9">
      <c r="B10047" s="1"/>
      <c r="C10047" s="29"/>
      <c r="D10047" s="27"/>
      <c r="E10047" s="27"/>
      <c r="F10047" s="27"/>
      <c r="G10047" s="1"/>
      <c r="H10047" s="1"/>
      <c r="I10047" s="1"/>
    </row>
    <row r="10048" spans="2:9">
      <c r="B10048" s="1"/>
      <c r="C10048" s="29"/>
      <c r="D10048" s="27"/>
      <c r="E10048" s="27"/>
      <c r="F10048" s="27"/>
      <c r="G10048" s="1"/>
      <c r="H10048" s="1"/>
      <c r="I10048" s="1"/>
    </row>
    <row r="10049" spans="2:9">
      <c r="B10049" s="1"/>
      <c r="C10049" s="29"/>
      <c r="D10049" s="27"/>
      <c r="E10049" s="27"/>
      <c r="F10049" s="27"/>
      <c r="G10049" s="1"/>
      <c r="H10049" s="1"/>
      <c r="I10049" s="1"/>
    </row>
    <row r="10050" spans="2:9">
      <c r="B10050" s="1"/>
      <c r="C10050" s="29"/>
      <c r="D10050" s="27"/>
      <c r="E10050" s="27"/>
      <c r="F10050" s="27"/>
      <c r="G10050" s="1"/>
      <c r="H10050" s="1"/>
      <c r="I10050" s="1"/>
    </row>
    <row r="10051" spans="2:9">
      <c r="B10051" s="1"/>
      <c r="C10051" s="29"/>
      <c r="D10051" s="27"/>
      <c r="E10051" s="27"/>
      <c r="F10051" s="27"/>
      <c r="G10051" s="1"/>
      <c r="H10051" s="1"/>
      <c r="I10051" s="1"/>
    </row>
    <row r="10052" spans="2:9">
      <c r="B10052" s="1"/>
      <c r="C10052" s="29"/>
      <c r="D10052" s="27"/>
      <c r="E10052" s="27"/>
      <c r="F10052" s="27"/>
      <c r="G10052" s="1"/>
      <c r="H10052" s="1"/>
      <c r="I10052" s="1"/>
    </row>
    <row r="10053" spans="2:9">
      <c r="B10053" s="1"/>
      <c r="C10053" s="29"/>
      <c r="D10053" s="27"/>
      <c r="E10053" s="27"/>
      <c r="F10053" s="27"/>
      <c r="G10053" s="1"/>
      <c r="H10053" s="1"/>
      <c r="I10053" s="1"/>
    </row>
    <row r="10054" spans="2:9">
      <c r="B10054" s="1"/>
      <c r="C10054" s="29"/>
      <c r="D10054" s="27"/>
      <c r="E10054" s="27"/>
      <c r="F10054" s="27"/>
      <c r="G10054" s="1"/>
      <c r="H10054" s="1"/>
      <c r="I10054" s="1"/>
    </row>
    <row r="10055" spans="2:9">
      <c r="B10055" s="1"/>
      <c r="C10055" s="29"/>
      <c r="D10055" s="27"/>
      <c r="E10055" s="27"/>
      <c r="F10055" s="27"/>
      <c r="G10055" s="1"/>
      <c r="H10055" s="1"/>
      <c r="I10055" s="1"/>
    </row>
    <row r="10056" spans="2:9">
      <c r="B10056" s="1"/>
      <c r="C10056" s="29"/>
      <c r="D10056" s="27"/>
      <c r="E10056" s="27"/>
      <c r="F10056" s="27"/>
      <c r="G10056" s="1"/>
      <c r="H10056" s="1"/>
      <c r="I10056" s="1"/>
    </row>
    <row r="10057" spans="2:9">
      <c r="B10057" s="1"/>
      <c r="C10057" s="29"/>
      <c r="D10057" s="27"/>
      <c r="E10057" s="27"/>
      <c r="F10057" s="27"/>
      <c r="G10057" s="1"/>
      <c r="H10057" s="1"/>
      <c r="I10057" s="1"/>
    </row>
    <row r="10058" spans="2:9">
      <c r="B10058" s="1"/>
      <c r="C10058" s="29"/>
      <c r="D10058" s="27"/>
      <c r="E10058" s="27"/>
      <c r="F10058" s="27"/>
      <c r="G10058" s="1"/>
      <c r="H10058" s="1"/>
      <c r="I10058" s="1"/>
    </row>
    <row r="10059" spans="2:9">
      <c r="B10059" s="1"/>
      <c r="C10059" s="29"/>
      <c r="D10059" s="27"/>
      <c r="E10059" s="27"/>
      <c r="F10059" s="27"/>
      <c r="G10059" s="1"/>
      <c r="H10059" s="1"/>
      <c r="I10059" s="1"/>
    </row>
    <row r="10060" spans="2:9">
      <c r="B10060" s="1"/>
      <c r="C10060" s="29"/>
      <c r="D10060" s="27"/>
      <c r="E10060" s="27"/>
      <c r="F10060" s="27"/>
      <c r="G10060" s="1"/>
      <c r="H10060" s="1"/>
      <c r="I10060" s="1"/>
    </row>
    <row r="10061" spans="2:9">
      <c r="B10061" s="1"/>
      <c r="C10061" s="29"/>
      <c r="D10061" s="27"/>
      <c r="E10061" s="27"/>
      <c r="F10061" s="27"/>
      <c r="G10061" s="1"/>
      <c r="H10061" s="1"/>
      <c r="I10061" s="1"/>
    </row>
    <row r="10062" spans="2:9">
      <c r="B10062" s="1"/>
      <c r="C10062" s="29"/>
      <c r="D10062" s="27"/>
      <c r="E10062" s="27"/>
      <c r="F10062" s="27"/>
      <c r="G10062" s="1"/>
      <c r="H10062" s="1"/>
      <c r="I10062" s="1"/>
    </row>
    <row r="10063" spans="2:9">
      <c r="B10063" s="1"/>
      <c r="C10063" s="29"/>
      <c r="D10063" s="27"/>
      <c r="E10063" s="27"/>
      <c r="F10063" s="27"/>
      <c r="G10063" s="1"/>
      <c r="H10063" s="1"/>
      <c r="I10063" s="1"/>
    </row>
    <row r="10064" spans="2:9">
      <c r="B10064" s="1"/>
      <c r="C10064" s="29"/>
      <c r="D10064" s="27"/>
      <c r="E10064" s="27"/>
      <c r="F10064" s="27"/>
      <c r="G10064" s="1"/>
      <c r="H10064" s="1"/>
      <c r="I10064" s="1"/>
    </row>
    <row r="10065" spans="2:9">
      <c r="B10065" s="1"/>
      <c r="C10065" s="29"/>
      <c r="D10065" s="27"/>
      <c r="E10065" s="27"/>
      <c r="F10065" s="27"/>
      <c r="G10065" s="1"/>
      <c r="H10065" s="1"/>
      <c r="I10065" s="1"/>
    </row>
    <row r="10066" spans="2:9">
      <c r="B10066" s="1"/>
      <c r="C10066" s="29"/>
      <c r="D10066" s="27"/>
      <c r="E10066" s="27"/>
      <c r="F10066" s="27"/>
      <c r="G10066" s="1"/>
      <c r="H10066" s="1"/>
      <c r="I10066" s="1"/>
    </row>
    <row r="10067" spans="2:9">
      <c r="B10067" s="1"/>
      <c r="C10067" s="29"/>
      <c r="D10067" s="27"/>
      <c r="E10067" s="27"/>
      <c r="F10067" s="27"/>
      <c r="G10067" s="1"/>
      <c r="H10067" s="1"/>
      <c r="I10067" s="1"/>
    </row>
    <row r="10068" spans="2:9">
      <c r="B10068" s="1"/>
      <c r="C10068" s="29"/>
      <c r="D10068" s="27"/>
      <c r="E10068" s="27"/>
      <c r="F10068" s="27"/>
      <c r="G10068" s="1"/>
      <c r="H10068" s="1"/>
      <c r="I10068" s="1"/>
    </row>
    <row r="10069" spans="2:9">
      <c r="B10069" s="1"/>
      <c r="C10069" s="29"/>
      <c r="D10069" s="27"/>
      <c r="E10069" s="27"/>
      <c r="F10069" s="27"/>
      <c r="G10069" s="1"/>
      <c r="H10069" s="1"/>
      <c r="I10069" s="1"/>
    </row>
    <row r="10070" spans="2:9">
      <c r="B10070" s="1"/>
      <c r="C10070" s="29"/>
      <c r="D10070" s="27"/>
      <c r="E10070" s="27"/>
      <c r="F10070" s="27"/>
      <c r="G10070" s="1"/>
      <c r="H10070" s="1"/>
      <c r="I10070" s="1"/>
    </row>
    <row r="10071" spans="2:9">
      <c r="B10071" s="1"/>
      <c r="C10071" s="29"/>
      <c r="D10071" s="27"/>
      <c r="E10071" s="27"/>
      <c r="F10071" s="27"/>
      <c r="G10071" s="1"/>
      <c r="H10071" s="1"/>
      <c r="I10071" s="1"/>
    </row>
    <row r="10072" spans="2:9">
      <c r="B10072" s="1"/>
      <c r="C10072" s="29"/>
      <c r="D10072" s="27"/>
      <c r="E10072" s="27"/>
      <c r="F10072" s="27"/>
      <c r="G10072" s="1"/>
      <c r="H10072" s="1"/>
      <c r="I10072" s="1"/>
    </row>
    <row r="10073" spans="2:9">
      <c r="B10073" s="1"/>
      <c r="C10073" s="29"/>
      <c r="D10073" s="27"/>
      <c r="E10073" s="27"/>
      <c r="F10073" s="27"/>
      <c r="G10073" s="1"/>
      <c r="H10073" s="1"/>
      <c r="I10073" s="1"/>
    </row>
    <row r="10074" spans="2:9">
      <c r="B10074" s="1"/>
      <c r="C10074" s="29"/>
      <c r="D10074" s="27"/>
      <c r="E10074" s="27"/>
      <c r="F10074" s="27"/>
      <c r="G10074" s="1"/>
      <c r="H10074" s="1"/>
      <c r="I10074" s="1"/>
    </row>
    <row r="10075" spans="2:9">
      <c r="B10075" s="1"/>
      <c r="C10075" s="29"/>
      <c r="D10075" s="27"/>
      <c r="E10075" s="27"/>
      <c r="F10075" s="27"/>
      <c r="G10075" s="1"/>
      <c r="H10075" s="1"/>
      <c r="I10075" s="1"/>
    </row>
    <row r="10076" spans="2:9">
      <c r="B10076" s="1"/>
      <c r="C10076" s="29"/>
      <c r="D10076" s="27"/>
      <c r="E10076" s="27"/>
      <c r="F10076" s="27"/>
      <c r="G10076" s="1"/>
      <c r="H10076" s="1"/>
      <c r="I10076" s="1"/>
    </row>
    <row r="10077" spans="2:9">
      <c r="B10077" s="1"/>
      <c r="C10077" s="29"/>
      <c r="D10077" s="27"/>
      <c r="E10077" s="27"/>
      <c r="F10077" s="27"/>
      <c r="G10077" s="1"/>
      <c r="H10077" s="1"/>
      <c r="I10077" s="1"/>
    </row>
    <row r="10078" spans="2:9">
      <c r="B10078" s="1"/>
      <c r="C10078" s="29"/>
      <c r="D10078" s="27"/>
      <c r="E10078" s="27"/>
      <c r="F10078" s="27"/>
      <c r="G10078" s="1"/>
      <c r="H10078" s="1"/>
      <c r="I10078" s="1"/>
    </row>
    <row r="10079" spans="2:9">
      <c r="B10079" s="1"/>
      <c r="C10079" s="29"/>
      <c r="D10079" s="27"/>
      <c r="E10079" s="27"/>
      <c r="F10079" s="27"/>
      <c r="G10079" s="1"/>
      <c r="H10079" s="1"/>
      <c r="I10079" s="1"/>
    </row>
    <row r="10080" spans="2:9">
      <c r="B10080" s="1"/>
      <c r="C10080" s="29"/>
      <c r="D10080" s="27"/>
      <c r="E10080" s="27"/>
      <c r="F10080" s="27"/>
      <c r="G10080" s="1"/>
      <c r="H10080" s="1"/>
      <c r="I10080" s="1"/>
    </row>
    <row r="10081" spans="2:9">
      <c r="B10081" s="1"/>
      <c r="C10081" s="29"/>
      <c r="D10081" s="27"/>
      <c r="E10081" s="27"/>
      <c r="F10081" s="27"/>
      <c r="G10081" s="1"/>
      <c r="H10081" s="1"/>
      <c r="I10081" s="1"/>
    </row>
    <row r="10082" spans="2:9">
      <c r="B10082" s="1"/>
      <c r="C10082" s="29"/>
      <c r="D10082" s="27"/>
      <c r="E10082" s="27"/>
      <c r="F10082" s="27"/>
      <c r="G10082" s="1"/>
      <c r="H10082" s="1"/>
      <c r="I10082" s="1"/>
    </row>
    <row r="10083" spans="2:9">
      <c r="B10083" s="1"/>
      <c r="C10083" s="29"/>
      <c r="D10083" s="27"/>
      <c r="E10083" s="27"/>
      <c r="F10083" s="27"/>
      <c r="G10083" s="1"/>
      <c r="H10083" s="1"/>
      <c r="I10083" s="1"/>
    </row>
    <row r="10084" spans="2:9">
      <c r="B10084" s="1"/>
      <c r="C10084" s="29"/>
      <c r="D10084" s="27"/>
      <c r="E10084" s="27"/>
      <c r="F10084" s="27"/>
      <c r="G10084" s="1"/>
      <c r="H10084" s="1"/>
      <c r="I10084" s="1"/>
    </row>
    <row r="10085" spans="2:9">
      <c r="B10085" s="1"/>
      <c r="C10085" s="29"/>
      <c r="D10085" s="27"/>
      <c r="E10085" s="27"/>
      <c r="F10085" s="27"/>
      <c r="G10085" s="1"/>
      <c r="H10085" s="1"/>
      <c r="I10085" s="1"/>
    </row>
    <row r="10086" spans="2:9">
      <c r="B10086" s="1"/>
      <c r="C10086" s="29"/>
      <c r="D10086" s="27"/>
      <c r="E10086" s="27"/>
      <c r="F10086" s="27"/>
      <c r="G10086" s="1"/>
      <c r="H10086" s="1"/>
      <c r="I10086" s="1"/>
    </row>
    <row r="10087" spans="2:9">
      <c r="B10087" s="1"/>
      <c r="C10087" s="29"/>
      <c r="D10087" s="27"/>
      <c r="E10087" s="27"/>
      <c r="F10087" s="27"/>
      <c r="G10087" s="1"/>
      <c r="H10087" s="1"/>
      <c r="I10087" s="1"/>
    </row>
    <row r="10088" spans="2:9">
      <c r="B10088" s="1"/>
      <c r="C10088" s="29"/>
      <c r="D10088" s="27"/>
      <c r="E10088" s="27"/>
      <c r="F10088" s="27"/>
      <c r="G10088" s="1"/>
      <c r="H10088" s="1"/>
      <c r="I10088" s="1"/>
    </row>
    <row r="10089" spans="2:9">
      <c r="B10089" s="1"/>
      <c r="C10089" s="29"/>
      <c r="D10089" s="27"/>
      <c r="E10089" s="27"/>
      <c r="F10089" s="27"/>
      <c r="G10089" s="1"/>
      <c r="H10089" s="1"/>
      <c r="I10089" s="1"/>
    </row>
    <row r="10090" spans="2:9">
      <c r="B10090" s="1"/>
      <c r="C10090" s="29"/>
      <c r="D10090" s="27"/>
      <c r="E10090" s="27"/>
      <c r="F10090" s="27"/>
      <c r="G10090" s="1"/>
      <c r="H10090" s="1"/>
      <c r="I10090" s="1"/>
    </row>
    <row r="10091" spans="2:9">
      <c r="B10091" s="1"/>
      <c r="C10091" s="29"/>
      <c r="D10091" s="27"/>
      <c r="E10091" s="27"/>
      <c r="F10091" s="27"/>
      <c r="G10091" s="1"/>
      <c r="H10091" s="1"/>
      <c r="I10091" s="1"/>
    </row>
    <row r="10092" spans="2:9">
      <c r="B10092" s="1"/>
      <c r="C10092" s="29"/>
      <c r="D10092" s="27"/>
      <c r="E10092" s="27"/>
      <c r="F10092" s="27"/>
      <c r="G10092" s="1"/>
      <c r="H10092" s="1"/>
      <c r="I10092" s="1"/>
    </row>
    <row r="10093" spans="2:9">
      <c r="B10093" s="1"/>
      <c r="C10093" s="29"/>
      <c r="D10093" s="27"/>
      <c r="E10093" s="27"/>
      <c r="F10093" s="27"/>
      <c r="G10093" s="1"/>
      <c r="H10093" s="1"/>
      <c r="I10093" s="1"/>
    </row>
    <row r="10094" spans="2:9">
      <c r="B10094" s="1"/>
      <c r="C10094" s="29"/>
      <c r="D10094" s="27"/>
      <c r="E10094" s="27"/>
      <c r="F10094" s="27"/>
      <c r="G10094" s="1"/>
      <c r="H10094" s="1"/>
      <c r="I10094" s="1"/>
    </row>
    <row r="10095" spans="2:9">
      <c r="B10095" s="1"/>
      <c r="C10095" s="29"/>
      <c r="D10095" s="27"/>
      <c r="E10095" s="27"/>
      <c r="F10095" s="27"/>
      <c r="G10095" s="1"/>
      <c r="H10095" s="1"/>
      <c r="I10095" s="1"/>
    </row>
    <row r="10096" spans="2:9">
      <c r="B10096" s="1"/>
      <c r="C10096" s="29"/>
      <c r="D10096" s="27"/>
      <c r="E10096" s="27"/>
      <c r="F10096" s="27"/>
      <c r="G10096" s="1"/>
      <c r="H10096" s="1"/>
      <c r="I10096" s="1"/>
    </row>
    <row r="10097" spans="2:9">
      <c r="B10097" s="1"/>
      <c r="C10097" s="29"/>
      <c r="D10097" s="27"/>
      <c r="E10097" s="27"/>
      <c r="F10097" s="27"/>
      <c r="G10097" s="1"/>
      <c r="H10097" s="1"/>
      <c r="I10097" s="1"/>
    </row>
    <row r="10098" spans="2:9">
      <c r="B10098" s="1"/>
      <c r="C10098" s="29"/>
      <c r="D10098" s="27"/>
      <c r="E10098" s="27"/>
      <c r="F10098" s="27"/>
      <c r="G10098" s="1"/>
      <c r="H10098" s="1"/>
      <c r="I10098" s="1"/>
    </row>
    <row r="10099" spans="2:9">
      <c r="B10099" s="1"/>
      <c r="C10099" s="29"/>
      <c r="D10099" s="27"/>
      <c r="E10099" s="27"/>
      <c r="F10099" s="27"/>
      <c r="G10099" s="1"/>
      <c r="H10099" s="1"/>
      <c r="I10099" s="1"/>
    </row>
    <row r="10100" spans="2:9">
      <c r="B10100" s="1"/>
      <c r="C10100" s="29"/>
      <c r="D10100" s="27"/>
      <c r="E10100" s="27"/>
      <c r="F10100" s="27"/>
      <c r="G10100" s="1"/>
      <c r="H10100" s="1"/>
      <c r="I10100" s="1"/>
    </row>
    <row r="10101" spans="2:9">
      <c r="B10101" s="1"/>
      <c r="C10101" s="29"/>
      <c r="D10101" s="27"/>
      <c r="E10101" s="27"/>
      <c r="F10101" s="27"/>
      <c r="G10101" s="1"/>
      <c r="H10101" s="1"/>
      <c r="I10101" s="1"/>
    </row>
    <row r="10102" spans="2:9">
      <c r="B10102" s="1"/>
      <c r="C10102" s="29"/>
      <c r="D10102" s="27"/>
      <c r="E10102" s="27"/>
      <c r="F10102" s="27"/>
      <c r="G10102" s="1"/>
      <c r="H10102" s="1"/>
      <c r="I10102" s="1"/>
    </row>
    <row r="10103" spans="2:9">
      <c r="B10103" s="1"/>
      <c r="C10103" s="29"/>
      <c r="D10103" s="27"/>
      <c r="E10103" s="27"/>
      <c r="F10103" s="27"/>
      <c r="G10103" s="1"/>
      <c r="H10103" s="1"/>
      <c r="I10103" s="1"/>
    </row>
    <row r="10104" spans="2:9">
      <c r="B10104" s="1"/>
      <c r="C10104" s="29"/>
      <c r="D10104" s="27"/>
      <c r="E10104" s="27"/>
      <c r="F10104" s="27"/>
      <c r="G10104" s="1"/>
      <c r="H10104" s="1"/>
      <c r="I10104" s="1"/>
    </row>
    <row r="10105" spans="2:9">
      <c r="B10105" s="1"/>
      <c r="C10105" s="29"/>
      <c r="D10105" s="27"/>
      <c r="E10105" s="27"/>
      <c r="F10105" s="27"/>
      <c r="G10105" s="1"/>
      <c r="H10105" s="1"/>
      <c r="I10105" s="1"/>
    </row>
    <row r="10106" spans="2:9">
      <c r="B10106" s="1"/>
      <c r="C10106" s="29"/>
      <c r="D10106" s="27"/>
      <c r="E10106" s="27"/>
      <c r="F10106" s="27"/>
      <c r="G10106" s="1"/>
      <c r="H10106" s="1"/>
      <c r="I10106" s="1"/>
    </row>
    <row r="10107" spans="2:9">
      <c r="B10107" s="1"/>
      <c r="C10107" s="29"/>
      <c r="D10107" s="27"/>
      <c r="E10107" s="27"/>
      <c r="F10107" s="27"/>
      <c r="G10107" s="1"/>
      <c r="H10107" s="1"/>
      <c r="I10107" s="1"/>
    </row>
    <row r="10108" spans="2:9">
      <c r="B10108" s="1"/>
      <c r="C10108" s="29"/>
      <c r="D10108" s="27"/>
      <c r="E10108" s="27"/>
      <c r="F10108" s="27"/>
      <c r="G10108" s="1"/>
      <c r="H10108" s="1"/>
      <c r="I10108" s="1"/>
    </row>
    <row r="10109" spans="2:9">
      <c r="B10109" s="1"/>
      <c r="C10109" s="29"/>
      <c r="D10109" s="27"/>
      <c r="E10109" s="27"/>
      <c r="F10109" s="27"/>
      <c r="G10109" s="1"/>
      <c r="H10109" s="1"/>
      <c r="I10109" s="1"/>
    </row>
    <row r="10110" spans="2:9">
      <c r="B10110" s="1"/>
      <c r="C10110" s="29"/>
      <c r="D10110" s="27"/>
      <c r="E10110" s="27"/>
      <c r="F10110" s="27"/>
      <c r="G10110" s="1"/>
      <c r="H10110" s="1"/>
      <c r="I10110" s="1"/>
    </row>
    <row r="10111" spans="2:9">
      <c r="B10111" s="1"/>
      <c r="C10111" s="29"/>
      <c r="D10111" s="27"/>
      <c r="E10111" s="27"/>
      <c r="F10111" s="27"/>
      <c r="G10111" s="1"/>
      <c r="H10111" s="1"/>
      <c r="I10111" s="1"/>
    </row>
    <row r="10112" spans="2:9">
      <c r="B10112" s="1"/>
      <c r="C10112" s="29"/>
      <c r="D10112" s="27"/>
      <c r="E10112" s="27"/>
      <c r="F10112" s="27"/>
      <c r="G10112" s="1"/>
      <c r="H10112" s="1"/>
      <c r="I10112" s="1"/>
    </row>
    <row r="10113" spans="2:9">
      <c r="B10113" s="1"/>
      <c r="C10113" s="29"/>
      <c r="D10113" s="27"/>
      <c r="E10113" s="27"/>
      <c r="F10113" s="27"/>
      <c r="G10113" s="1"/>
      <c r="H10113" s="1"/>
      <c r="I10113" s="1"/>
    </row>
    <row r="10114" spans="2:9">
      <c r="B10114" s="1"/>
      <c r="C10114" s="29"/>
      <c r="D10114" s="27"/>
      <c r="E10114" s="27"/>
      <c r="F10114" s="27"/>
      <c r="G10114" s="1"/>
      <c r="H10114" s="1"/>
      <c r="I10114" s="1"/>
    </row>
    <row r="10115" spans="2:9">
      <c r="B10115" s="1"/>
      <c r="C10115" s="29"/>
      <c r="D10115" s="27"/>
      <c r="E10115" s="27"/>
      <c r="F10115" s="27"/>
      <c r="G10115" s="1"/>
      <c r="H10115" s="1"/>
      <c r="I10115" s="1"/>
    </row>
    <row r="10116" spans="2:9">
      <c r="B10116" s="1"/>
      <c r="C10116" s="29"/>
      <c r="D10116" s="27"/>
      <c r="E10116" s="27"/>
      <c r="F10116" s="27"/>
      <c r="G10116" s="1"/>
      <c r="H10116" s="1"/>
      <c r="I10116" s="1"/>
    </row>
    <row r="10117" spans="2:9">
      <c r="B10117" s="1"/>
      <c r="C10117" s="29"/>
      <c r="D10117" s="27"/>
      <c r="E10117" s="27"/>
      <c r="F10117" s="27"/>
      <c r="G10117" s="1"/>
      <c r="H10117" s="1"/>
      <c r="I10117" s="1"/>
    </row>
    <row r="10118" spans="2:9">
      <c r="B10118" s="1"/>
      <c r="C10118" s="29"/>
      <c r="D10118" s="27"/>
      <c r="E10118" s="27"/>
      <c r="F10118" s="27"/>
      <c r="G10118" s="1"/>
      <c r="H10118" s="1"/>
      <c r="I10118" s="1"/>
    </row>
    <row r="10119" spans="2:9">
      <c r="B10119" s="1"/>
      <c r="C10119" s="29"/>
      <c r="D10119" s="27"/>
      <c r="E10119" s="27"/>
      <c r="F10119" s="27"/>
      <c r="G10119" s="1"/>
      <c r="H10119" s="1"/>
      <c r="I10119" s="1"/>
    </row>
    <row r="10120" spans="2:9">
      <c r="B10120" s="1"/>
      <c r="C10120" s="29"/>
      <c r="D10120" s="27"/>
      <c r="E10120" s="27"/>
      <c r="F10120" s="27"/>
      <c r="G10120" s="1"/>
      <c r="H10120" s="1"/>
      <c r="I10120" s="1"/>
    </row>
    <row r="10121" spans="2:9">
      <c r="B10121" s="1"/>
      <c r="C10121" s="29"/>
      <c r="D10121" s="27"/>
      <c r="E10121" s="27"/>
      <c r="F10121" s="27"/>
      <c r="G10121" s="1"/>
      <c r="H10121" s="1"/>
      <c r="I10121" s="1"/>
    </row>
    <row r="10122" spans="2:9">
      <c r="B10122" s="1"/>
      <c r="C10122" s="29"/>
      <c r="D10122" s="27"/>
      <c r="E10122" s="27"/>
      <c r="F10122" s="27"/>
      <c r="G10122" s="1"/>
      <c r="H10122" s="1"/>
      <c r="I10122" s="1"/>
    </row>
    <row r="10123" spans="2:9">
      <c r="B10123" s="1"/>
      <c r="C10123" s="29"/>
      <c r="D10123" s="27"/>
      <c r="E10123" s="27"/>
      <c r="F10123" s="27"/>
      <c r="G10123" s="1"/>
      <c r="H10123" s="1"/>
      <c r="I10123" s="1"/>
    </row>
    <row r="10124" spans="2:9">
      <c r="B10124" s="1"/>
      <c r="C10124" s="29"/>
      <c r="D10124" s="27"/>
      <c r="E10124" s="27"/>
      <c r="F10124" s="27"/>
      <c r="G10124" s="1"/>
      <c r="H10124" s="1"/>
      <c r="I10124" s="1"/>
    </row>
    <row r="10125" spans="2:9">
      <c r="B10125" s="1"/>
      <c r="C10125" s="29"/>
      <c r="D10125" s="27"/>
      <c r="E10125" s="27"/>
      <c r="F10125" s="27"/>
      <c r="G10125" s="1"/>
      <c r="H10125" s="1"/>
      <c r="I10125" s="1"/>
    </row>
    <row r="10126" spans="2:9">
      <c r="B10126" s="1"/>
      <c r="C10126" s="29"/>
      <c r="D10126" s="27"/>
      <c r="E10126" s="27"/>
      <c r="F10126" s="27"/>
      <c r="G10126" s="1"/>
      <c r="H10126" s="1"/>
      <c r="I10126" s="1"/>
    </row>
    <row r="10127" spans="2:9">
      <c r="B10127" s="1"/>
      <c r="C10127" s="29"/>
      <c r="D10127" s="27"/>
      <c r="E10127" s="27"/>
      <c r="F10127" s="27"/>
      <c r="G10127" s="1"/>
      <c r="H10127" s="1"/>
      <c r="I10127" s="1"/>
    </row>
    <row r="10128" spans="2:9">
      <c r="B10128" s="1"/>
      <c r="C10128" s="29"/>
      <c r="D10128" s="27"/>
      <c r="E10128" s="27"/>
      <c r="F10128" s="27"/>
      <c r="G10128" s="1"/>
      <c r="H10128" s="1"/>
      <c r="I10128" s="1"/>
    </row>
    <row r="10129" spans="2:9">
      <c r="B10129" s="1"/>
      <c r="C10129" s="29"/>
      <c r="D10129" s="27"/>
      <c r="E10129" s="27"/>
      <c r="F10129" s="27"/>
      <c r="G10129" s="1"/>
      <c r="H10129" s="1"/>
      <c r="I10129" s="1"/>
    </row>
    <row r="10130" spans="2:9">
      <c r="B10130" s="1"/>
      <c r="C10130" s="29"/>
      <c r="D10130" s="27"/>
      <c r="E10130" s="27"/>
      <c r="F10130" s="27"/>
      <c r="G10130" s="1"/>
      <c r="H10130" s="1"/>
      <c r="I10130" s="1"/>
    </row>
    <row r="10131" spans="2:9">
      <c r="B10131" s="1"/>
      <c r="C10131" s="29"/>
      <c r="D10131" s="27"/>
      <c r="E10131" s="27"/>
      <c r="F10131" s="27"/>
      <c r="G10131" s="1"/>
      <c r="H10131" s="1"/>
      <c r="I10131" s="1"/>
    </row>
    <row r="10132" spans="2:9">
      <c r="B10132" s="1"/>
      <c r="C10132" s="29"/>
      <c r="D10132" s="27"/>
      <c r="E10132" s="27"/>
      <c r="F10132" s="27"/>
      <c r="G10132" s="1"/>
      <c r="H10132" s="1"/>
      <c r="I10132" s="1"/>
    </row>
    <row r="10133" spans="2:9">
      <c r="B10133" s="1"/>
      <c r="C10133" s="29"/>
      <c r="D10133" s="27"/>
      <c r="E10133" s="27"/>
      <c r="F10133" s="27"/>
      <c r="G10133" s="1"/>
      <c r="H10133" s="1"/>
      <c r="I10133" s="1"/>
    </row>
    <row r="10134" spans="2:9">
      <c r="B10134" s="1"/>
      <c r="C10134" s="29"/>
      <c r="D10134" s="27"/>
      <c r="E10134" s="27"/>
      <c r="F10134" s="27"/>
      <c r="G10134" s="1"/>
      <c r="H10134" s="1"/>
      <c r="I10134" s="1"/>
    </row>
    <row r="10135" spans="2:9">
      <c r="B10135" s="1"/>
      <c r="C10135" s="29"/>
      <c r="D10135" s="27"/>
      <c r="E10135" s="27"/>
      <c r="F10135" s="27"/>
      <c r="G10135" s="1"/>
      <c r="H10135" s="1"/>
      <c r="I10135" s="1"/>
    </row>
    <row r="10136" spans="2:9">
      <c r="B10136" s="1"/>
      <c r="C10136" s="29"/>
      <c r="D10136" s="27"/>
      <c r="E10136" s="27"/>
      <c r="F10136" s="27"/>
      <c r="G10136" s="1"/>
      <c r="H10136" s="1"/>
      <c r="I10136" s="1"/>
    </row>
    <row r="10137" spans="2:9">
      <c r="B10137" s="1"/>
      <c r="C10137" s="29"/>
      <c r="D10137" s="27"/>
      <c r="E10137" s="27"/>
      <c r="F10137" s="27"/>
      <c r="G10137" s="1"/>
      <c r="H10137" s="1"/>
      <c r="I10137" s="1"/>
    </row>
    <row r="10138" spans="2:9">
      <c r="B10138" s="1"/>
      <c r="C10138" s="29"/>
      <c r="D10138" s="27"/>
      <c r="E10138" s="27"/>
      <c r="F10138" s="27"/>
      <c r="G10138" s="1"/>
      <c r="H10138" s="1"/>
      <c r="I10138" s="1"/>
    </row>
    <row r="10139" spans="2:9">
      <c r="B10139" s="1"/>
      <c r="C10139" s="29"/>
      <c r="D10139" s="27"/>
      <c r="E10139" s="27"/>
      <c r="F10139" s="27"/>
      <c r="G10139" s="1"/>
      <c r="H10139" s="1"/>
      <c r="I10139" s="1"/>
    </row>
    <row r="10140" spans="2:9">
      <c r="B10140" s="1"/>
      <c r="C10140" s="29"/>
      <c r="D10140" s="27"/>
      <c r="E10140" s="27"/>
      <c r="F10140" s="27"/>
      <c r="G10140" s="1"/>
      <c r="H10140" s="1"/>
      <c r="I10140" s="1"/>
    </row>
    <row r="10141" spans="2:9">
      <c r="B10141" s="1"/>
      <c r="C10141" s="29"/>
      <c r="D10141" s="27"/>
      <c r="E10141" s="27"/>
      <c r="F10141" s="27"/>
      <c r="G10141" s="1"/>
      <c r="H10141" s="1"/>
      <c r="I10141" s="1"/>
    </row>
    <row r="10142" spans="2:9">
      <c r="B10142" s="1"/>
      <c r="C10142" s="29"/>
      <c r="D10142" s="27"/>
      <c r="E10142" s="27"/>
      <c r="F10142" s="27"/>
      <c r="G10142" s="1"/>
      <c r="H10142" s="1"/>
      <c r="I10142" s="1"/>
    </row>
    <row r="10143" spans="2:9">
      <c r="B10143" s="1"/>
      <c r="C10143" s="29"/>
      <c r="D10143" s="27"/>
      <c r="E10143" s="27"/>
      <c r="F10143" s="27"/>
      <c r="G10143" s="1"/>
      <c r="H10143" s="1"/>
      <c r="I10143" s="1"/>
    </row>
    <row r="10144" spans="2:9">
      <c r="B10144" s="1"/>
      <c r="C10144" s="29"/>
      <c r="D10144" s="27"/>
      <c r="E10144" s="27"/>
      <c r="F10144" s="27"/>
      <c r="G10144" s="1"/>
      <c r="H10144" s="1"/>
      <c r="I10144" s="1"/>
    </row>
    <row r="10145" spans="2:9">
      <c r="B10145" s="1"/>
      <c r="C10145" s="29"/>
      <c r="D10145" s="27"/>
      <c r="E10145" s="27"/>
      <c r="F10145" s="27"/>
      <c r="G10145" s="1"/>
      <c r="H10145" s="1"/>
      <c r="I10145" s="1"/>
    </row>
    <row r="10146" spans="2:9">
      <c r="B10146" s="1"/>
      <c r="C10146" s="29"/>
      <c r="D10146" s="27"/>
      <c r="E10146" s="27"/>
      <c r="F10146" s="27"/>
      <c r="G10146" s="1"/>
      <c r="H10146" s="1"/>
      <c r="I10146" s="1"/>
    </row>
    <row r="10147" spans="2:9">
      <c r="B10147" s="1"/>
      <c r="C10147" s="29"/>
      <c r="D10147" s="27"/>
      <c r="E10147" s="27"/>
      <c r="F10147" s="27"/>
      <c r="G10147" s="1"/>
      <c r="H10147" s="1"/>
      <c r="I10147" s="1"/>
    </row>
    <row r="10148" spans="2:9">
      <c r="B10148" s="1"/>
      <c r="C10148" s="29"/>
      <c r="D10148" s="27"/>
      <c r="E10148" s="27"/>
      <c r="F10148" s="27"/>
      <c r="G10148" s="1"/>
      <c r="H10148" s="1"/>
      <c r="I10148" s="1"/>
    </row>
    <row r="10149" spans="2:9">
      <c r="B10149" s="1"/>
      <c r="C10149" s="29"/>
      <c r="D10149" s="27"/>
      <c r="E10149" s="27"/>
      <c r="F10149" s="27"/>
      <c r="G10149" s="1"/>
      <c r="H10149" s="1"/>
      <c r="I10149" s="1"/>
    </row>
    <row r="10150" spans="2:9">
      <c r="B10150" s="1"/>
      <c r="C10150" s="29"/>
      <c r="D10150" s="27"/>
      <c r="E10150" s="27"/>
      <c r="F10150" s="27"/>
      <c r="G10150" s="1"/>
      <c r="H10150" s="1"/>
      <c r="I10150" s="1"/>
    </row>
    <row r="10151" spans="2:9">
      <c r="B10151" s="1"/>
      <c r="C10151" s="29"/>
      <c r="D10151" s="27"/>
      <c r="E10151" s="27"/>
      <c r="F10151" s="27"/>
      <c r="G10151" s="1"/>
      <c r="H10151" s="1"/>
      <c r="I10151" s="1"/>
    </row>
    <row r="10152" spans="2:9">
      <c r="B10152" s="1"/>
      <c r="C10152" s="29"/>
      <c r="D10152" s="27"/>
      <c r="E10152" s="27"/>
      <c r="F10152" s="27"/>
      <c r="G10152" s="1"/>
      <c r="H10152" s="1"/>
      <c r="I10152" s="1"/>
    </row>
    <row r="10153" spans="2:9">
      <c r="B10153" s="1"/>
      <c r="C10153" s="29"/>
      <c r="D10153" s="27"/>
      <c r="E10153" s="27"/>
      <c r="F10153" s="27"/>
      <c r="G10153" s="1"/>
      <c r="H10153" s="1"/>
      <c r="I10153" s="1"/>
    </row>
    <row r="10154" spans="2:9">
      <c r="B10154" s="1"/>
      <c r="C10154" s="29"/>
      <c r="D10154" s="27"/>
      <c r="E10154" s="27"/>
      <c r="F10154" s="27"/>
      <c r="G10154" s="1"/>
      <c r="H10154" s="1"/>
      <c r="I10154" s="1"/>
    </row>
    <row r="10155" spans="2:9">
      <c r="B10155" s="1"/>
      <c r="C10155" s="29"/>
      <c r="D10155" s="27"/>
      <c r="E10155" s="27"/>
      <c r="F10155" s="27"/>
      <c r="G10155" s="1"/>
      <c r="H10155" s="1"/>
      <c r="I10155" s="1"/>
    </row>
    <row r="10156" spans="2:9">
      <c r="B10156" s="1"/>
      <c r="C10156" s="29"/>
      <c r="D10156" s="27"/>
      <c r="E10156" s="27"/>
      <c r="F10156" s="27"/>
      <c r="G10156" s="1"/>
      <c r="H10156" s="1"/>
      <c r="I10156" s="1"/>
    </row>
    <row r="10157" spans="2:9">
      <c r="B10157" s="1"/>
      <c r="C10157" s="29"/>
      <c r="D10157" s="27"/>
      <c r="E10157" s="27"/>
      <c r="F10157" s="27"/>
      <c r="G10157" s="1"/>
      <c r="H10157" s="1"/>
      <c r="I10157" s="1"/>
    </row>
    <row r="10158" spans="2:9">
      <c r="B10158" s="1"/>
      <c r="C10158" s="29"/>
      <c r="D10158" s="27"/>
      <c r="E10158" s="27"/>
      <c r="F10158" s="27"/>
      <c r="G10158" s="1"/>
      <c r="H10158" s="1"/>
      <c r="I10158" s="1"/>
    </row>
    <row r="10159" spans="2:9">
      <c r="B10159" s="1"/>
      <c r="C10159" s="29"/>
      <c r="D10159" s="27"/>
      <c r="E10159" s="27"/>
      <c r="F10159" s="27"/>
      <c r="G10159" s="1"/>
      <c r="H10159" s="1"/>
      <c r="I10159" s="1"/>
    </row>
    <row r="10160" spans="2:9">
      <c r="B10160" s="1"/>
      <c r="C10160" s="29"/>
      <c r="D10160" s="27"/>
      <c r="E10160" s="27"/>
      <c r="F10160" s="27"/>
      <c r="G10160" s="1"/>
      <c r="H10160" s="1"/>
      <c r="I10160" s="1"/>
    </row>
    <row r="10161" spans="2:9">
      <c r="B10161" s="1"/>
      <c r="C10161" s="29"/>
      <c r="D10161" s="27"/>
      <c r="E10161" s="27"/>
      <c r="F10161" s="27"/>
      <c r="G10161" s="1"/>
      <c r="H10161" s="1"/>
      <c r="I10161" s="1"/>
    </row>
    <row r="10162" spans="2:9">
      <c r="B10162" s="1"/>
      <c r="C10162" s="29"/>
      <c r="D10162" s="27"/>
      <c r="E10162" s="27"/>
      <c r="F10162" s="27"/>
      <c r="G10162" s="1"/>
      <c r="H10162" s="1"/>
      <c r="I10162" s="1"/>
    </row>
    <row r="10163" spans="2:9">
      <c r="B10163" s="1"/>
      <c r="C10163" s="29"/>
      <c r="D10163" s="27"/>
      <c r="E10163" s="27"/>
      <c r="F10163" s="27"/>
      <c r="G10163" s="1"/>
      <c r="H10163" s="1"/>
      <c r="I10163" s="1"/>
    </row>
    <row r="10164" spans="2:9">
      <c r="B10164" s="1"/>
      <c r="C10164" s="29"/>
      <c r="D10164" s="27"/>
      <c r="E10164" s="27"/>
      <c r="F10164" s="27"/>
      <c r="G10164" s="1"/>
      <c r="H10164" s="1"/>
      <c r="I10164" s="1"/>
    </row>
    <row r="10165" spans="2:9">
      <c r="B10165" s="1"/>
      <c r="C10165" s="29"/>
      <c r="D10165" s="27"/>
      <c r="E10165" s="27"/>
      <c r="F10165" s="27"/>
      <c r="G10165" s="1"/>
      <c r="H10165" s="1"/>
      <c r="I10165" s="1"/>
    </row>
    <row r="10166" spans="2:9">
      <c r="B10166" s="1"/>
      <c r="C10166" s="29"/>
      <c r="D10166" s="27"/>
      <c r="E10166" s="27"/>
      <c r="F10166" s="27"/>
      <c r="G10166" s="1"/>
      <c r="H10166" s="1"/>
      <c r="I10166" s="1"/>
    </row>
    <row r="10167" spans="2:9">
      <c r="B10167" s="1"/>
      <c r="C10167" s="29"/>
      <c r="D10167" s="27"/>
      <c r="E10167" s="27"/>
      <c r="F10167" s="27"/>
      <c r="G10167" s="1"/>
      <c r="H10167" s="1"/>
      <c r="I10167" s="1"/>
    </row>
    <row r="10168" spans="2:9">
      <c r="B10168" s="1"/>
      <c r="C10168" s="29"/>
      <c r="D10168" s="27"/>
      <c r="E10168" s="27"/>
      <c r="F10168" s="27"/>
      <c r="G10168" s="1"/>
      <c r="H10168" s="1"/>
      <c r="I10168" s="1"/>
    </row>
    <row r="10169" spans="2:9">
      <c r="B10169" s="1"/>
      <c r="C10169" s="29"/>
      <c r="D10169" s="27"/>
      <c r="E10169" s="27"/>
      <c r="F10169" s="27"/>
      <c r="G10169" s="1"/>
      <c r="H10169" s="1"/>
      <c r="I10169" s="1"/>
    </row>
    <row r="10170" spans="2:9">
      <c r="B10170" s="1"/>
      <c r="C10170" s="29"/>
      <c r="D10170" s="27"/>
      <c r="E10170" s="27"/>
      <c r="F10170" s="27"/>
      <c r="G10170" s="1"/>
      <c r="H10170" s="1"/>
      <c r="I10170" s="1"/>
    </row>
    <row r="10171" spans="2:9">
      <c r="B10171" s="1"/>
      <c r="C10171" s="29"/>
      <c r="D10171" s="27"/>
      <c r="E10171" s="27"/>
      <c r="F10171" s="27"/>
      <c r="G10171" s="1"/>
      <c r="H10171" s="1"/>
      <c r="I10171" s="1"/>
    </row>
    <row r="10172" spans="2:9">
      <c r="B10172" s="1"/>
      <c r="C10172" s="29"/>
      <c r="D10172" s="27"/>
      <c r="E10172" s="27"/>
      <c r="F10172" s="27"/>
      <c r="G10172" s="1"/>
      <c r="H10172" s="1"/>
      <c r="I10172" s="1"/>
    </row>
    <row r="10173" spans="2:9">
      <c r="B10173" s="1"/>
      <c r="C10173" s="29"/>
      <c r="D10173" s="27"/>
      <c r="E10173" s="27"/>
      <c r="F10173" s="27"/>
      <c r="G10173" s="1"/>
      <c r="H10173" s="1"/>
      <c r="I10173" s="1"/>
    </row>
    <row r="10174" spans="2:9">
      <c r="B10174" s="1"/>
      <c r="C10174" s="29"/>
      <c r="D10174" s="27"/>
      <c r="E10174" s="27"/>
      <c r="F10174" s="27"/>
      <c r="G10174" s="1"/>
      <c r="H10174" s="1"/>
      <c r="I10174" s="1"/>
    </row>
    <row r="10175" spans="2:9">
      <c r="B10175" s="1"/>
      <c r="C10175" s="29"/>
      <c r="D10175" s="27"/>
      <c r="E10175" s="27"/>
      <c r="F10175" s="27"/>
      <c r="G10175" s="1"/>
      <c r="H10175" s="1"/>
      <c r="I10175" s="1"/>
    </row>
    <row r="10176" spans="2:9">
      <c r="B10176" s="1"/>
      <c r="C10176" s="29"/>
      <c r="D10176" s="27"/>
      <c r="E10176" s="27"/>
      <c r="F10176" s="27"/>
      <c r="G10176" s="1"/>
      <c r="H10176" s="1"/>
      <c r="I10176" s="1"/>
    </row>
    <row r="10177" spans="2:9">
      <c r="B10177" s="1"/>
      <c r="C10177" s="29"/>
      <c r="D10177" s="27"/>
      <c r="E10177" s="27"/>
      <c r="F10177" s="27"/>
      <c r="G10177" s="1"/>
      <c r="H10177" s="1"/>
      <c r="I10177" s="1"/>
    </row>
    <row r="10178" spans="2:9">
      <c r="B10178" s="1"/>
      <c r="C10178" s="29"/>
      <c r="D10178" s="27"/>
      <c r="E10178" s="27"/>
      <c r="F10178" s="27"/>
      <c r="G10178" s="1"/>
      <c r="H10178" s="1"/>
      <c r="I10178" s="1"/>
    </row>
    <row r="10179" spans="2:9">
      <c r="B10179" s="1"/>
      <c r="C10179" s="29"/>
      <c r="D10179" s="27"/>
      <c r="E10179" s="27"/>
      <c r="F10179" s="27"/>
      <c r="G10179" s="1"/>
      <c r="H10179" s="1"/>
      <c r="I10179" s="1"/>
    </row>
    <row r="10180" spans="2:9">
      <c r="B10180" s="1"/>
      <c r="C10180" s="29"/>
      <c r="D10180" s="27"/>
      <c r="E10180" s="27"/>
      <c r="F10180" s="27"/>
      <c r="G10180" s="1"/>
      <c r="H10180" s="1"/>
      <c r="I10180" s="1"/>
    </row>
    <row r="10181" spans="2:9">
      <c r="B10181" s="1"/>
      <c r="C10181" s="29"/>
      <c r="D10181" s="27"/>
      <c r="E10181" s="27"/>
      <c r="F10181" s="27"/>
      <c r="G10181" s="1"/>
      <c r="H10181" s="1"/>
      <c r="I10181" s="1"/>
    </row>
    <row r="10182" spans="2:9">
      <c r="B10182" s="1"/>
      <c r="C10182" s="29"/>
      <c r="D10182" s="27"/>
      <c r="E10182" s="27"/>
      <c r="F10182" s="27"/>
      <c r="G10182" s="1"/>
      <c r="H10182" s="1"/>
      <c r="I10182" s="1"/>
    </row>
    <row r="10183" spans="2:9">
      <c r="B10183" s="1"/>
      <c r="C10183" s="29"/>
      <c r="D10183" s="27"/>
      <c r="E10183" s="27"/>
      <c r="F10183" s="27"/>
      <c r="G10183" s="1"/>
      <c r="H10183" s="1"/>
      <c r="I10183" s="1"/>
    </row>
    <row r="10184" spans="2:9">
      <c r="B10184" s="1"/>
      <c r="C10184" s="29"/>
      <c r="D10184" s="27"/>
      <c r="E10184" s="27"/>
      <c r="F10184" s="27"/>
      <c r="G10184" s="1"/>
      <c r="H10184" s="1"/>
      <c r="I10184" s="1"/>
    </row>
    <row r="10185" spans="2:9">
      <c r="B10185" s="1"/>
      <c r="C10185" s="29"/>
      <c r="D10185" s="27"/>
      <c r="E10185" s="27"/>
      <c r="F10185" s="27"/>
      <c r="G10185" s="1"/>
      <c r="H10185" s="1"/>
      <c r="I10185" s="1"/>
    </row>
    <row r="10186" spans="2:9">
      <c r="B10186" s="1"/>
      <c r="C10186" s="29"/>
      <c r="D10186" s="27"/>
      <c r="E10186" s="27"/>
      <c r="F10186" s="27"/>
      <c r="G10186" s="1"/>
      <c r="H10186" s="1"/>
      <c r="I10186" s="1"/>
    </row>
    <row r="10187" spans="2:9">
      <c r="B10187" s="1"/>
      <c r="C10187" s="29"/>
      <c r="D10187" s="27"/>
      <c r="E10187" s="27"/>
      <c r="F10187" s="27"/>
      <c r="G10187" s="1"/>
      <c r="H10187" s="1"/>
      <c r="I10187" s="1"/>
    </row>
    <row r="10188" spans="2:9">
      <c r="B10188" s="1"/>
      <c r="C10188" s="29"/>
      <c r="D10188" s="27"/>
      <c r="E10188" s="27"/>
      <c r="F10188" s="27"/>
      <c r="G10188" s="1"/>
      <c r="H10188" s="1"/>
      <c r="I10188" s="1"/>
    </row>
    <row r="10189" spans="2:9">
      <c r="B10189" s="1"/>
      <c r="C10189" s="29"/>
      <c r="D10189" s="27"/>
      <c r="E10189" s="27"/>
      <c r="F10189" s="27"/>
      <c r="G10189" s="1"/>
      <c r="H10189" s="1"/>
      <c r="I10189" s="1"/>
    </row>
    <row r="10190" spans="2:9">
      <c r="B10190" s="1"/>
      <c r="C10190" s="29"/>
      <c r="D10190" s="27"/>
      <c r="E10190" s="27"/>
      <c r="F10190" s="27"/>
      <c r="G10190" s="1"/>
      <c r="H10190" s="1"/>
      <c r="I10190" s="1"/>
    </row>
    <row r="10191" spans="2:9">
      <c r="B10191" s="1"/>
      <c r="C10191" s="29"/>
      <c r="D10191" s="27"/>
      <c r="E10191" s="27"/>
      <c r="F10191" s="27"/>
      <c r="G10191" s="1"/>
      <c r="H10191" s="1"/>
      <c r="I10191" s="1"/>
    </row>
    <row r="10192" spans="2:9">
      <c r="B10192" s="1"/>
      <c r="C10192" s="29"/>
      <c r="D10192" s="27"/>
      <c r="E10192" s="27"/>
      <c r="F10192" s="27"/>
      <c r="G10192" s="1"/>
      <c r="H10192" s="1"/>
      <c r="I10192" s="1"/>
    </row>
    <row r="10193" spans="2:9">
      <c r="B10193" s="1"/>
      <c r="C10193" s="29"/>
      <c r="D10193" s="27"/>
      <c r="E10193" s="27"/>
      <c r="F10193" s="27"/>
      <c r="G10193" s="1"/>
      <c r="H10193" s="1"/>
      <c r="I10193" s="1"/>
    </row>
    <row r="10194" spans="2:9">
      <c r="B10194" s="1"/>
      <c r="C10194" s="29"/>
      <c r="D10194" s="27"/>
      <c r="E10194" s="27"/>
      <c r="F10194" s="27"/>
      <c r="G10194" s="1"/>
      <c r="H10194" s="1"/>
      <c r="I10194" s="1"/>
    </row>
    <row r="10195" spans="2:9">
      <c r="B10195" s="1"/>
      <c r="C10195" s="29"/>
      <c r="D10195" s="27"/>
      <c r="E10195" s="27"/>
      <c r="F10195" s="27"/>
      <c r="G10195" s="1"/>
      <c r="H10195" s="1"/>
      <c r="I10195" s="1"/>
    </row>
    <row r="10196" spans="2:9">
      <c r="B10196" s="1"/>
      <c r="C10196" s="29"/>
      <c r="D10196" s="27"/>
      <c r="E10196" s="27"/>
      <c r="F10196" s="27"/>
      <c r="G10196" s="1"/>
      <c r="H10196" s="1"/>
      <c r="I10196" s="1"/>
    </row>
    <row r="10197" spans="2:9">
      <c r="B10197" s="1"/>
      <c r="C10197" s="29"/>
      <c r="D10197" s="27"/>
      <c r="E10197" s="27"/>
      <c r="F10197" s="27"/>
      <c r="G10197" s="1"/>
      <c r="H10197" s="1"/>
      <c r="I10197" s="1"/>
    </row>
    <row r="10198" spans="2:9">
      <c r="B10198" s="1"/>
      <c r="C10198" s="29"/>
      <c r="D10198" s="27"/>
      <c r="E10198" s="27"/>
      <c r="F10198" s="27"/>
      <c r="G10198" s="1"/>
      <c r="H10198" s="1"/>
      <c r="I10198" s="1"/>
    </row>
    <row r="10199" spans="2:9">
      <c r="B10199" s="1"/>
      <c r="C10199" s="29"/>
      <c r="D10199" s="27"/>
      <c r="E10199" s="27"/>
      <c r="F10199" s="27"/>
      <c r="G10199" s="1"/>
      <c r="H10199" s="1"/>
      <c r="I10199" s="1"/>
    </row>
    <row r="10200" spans="2:9">
      <c r="B10200" s="1"/>
      <c r="C10200" s="29"/>
      <c r="D10200" s="27"/>
      <c r="E10200" s="27"/>
      <c r="F10200" s="27"/>
      <c r="G10200" s="1"/>
      <c r="H10200" s="1"/>
      <c r="I10200" s="1"/>
    </row>
    <row r="10201" spans="2:9">
      <c r="B10201" s="1"/>
      <c r="C10201" s="29"/>
      <c r="D10201" s="27"/>
      <c r="E10201" s="27"/>
      <c r="F10201" s="27"/>
      <c r="G10201" s="1"/>
      <c r="H10201" s="1"/>
      <c r="I10201" s="1"/>
    </row>
    <row r="10202" spans="2:9">
      <c r="B10202" s="1"/>
      <c r="C10202" s="29"/>
      <c r="D10202" s="27"/>
      <c r="E10202" s="27"/>
      <c r="F10202" s="27"/>
      <c r="G10202" s="1"/>
      <c r="H10202" s="1"/>
      <c r="I10202" s="1"/>
    </row>
    <row r="10203" spans="2:9">
      <c r="B10203" s="1"/>
      <c r="C10203" s="29"/>
      <c r="D10203" s="27"/>
      <c r="E10203" s="27"/>
      <c r="F10203" s="27"/>
      <c r="G10203" s="1"/>
      <c r="H10203" s="1"/>
      <c r="I10203" s="1"/>
    </row>
    <row r="10204" spans="2:9">
      <c r="B10204" s="1"/>
      <c r="C10204" s="29"/>
      <c r="D10204" s="27"/>
      <c r="E10204" s="27"/>
      <c r="F10204" s="27"/>
      <c r="G10204" s="1"/>
      <c r="H10204" s="1"/>
      <c r="I10204" s="1"/>
    </row>
    <row r="10205" spans="2:9">
      <c r="B10205" s="1"/>
      <c r="C10205" s="29"/>
      <c r="D10205" s="27"/>
      <c r="E10205" s="27"/>
      <c r="F10205" s="27"/>
      <c r="G10205" s="1"/>
      <c r="H10205" s="1"/>
      <c r="I10205" s="1"/>
    </row>
    <row r="10206" spans="2:9">
      <c r="B10206" s="1"/>
      <c r="C10206" s="29"/>
      <c r="D10206" s="27"/>
      <c r="E10206" s="27"/>
      <c r="F10206" s="27"/>
      <c r="G10206" s="1"/>
      <c r="H10206" s="1"/>
      <c r="I10206" s="1"/>
    </row>
    <row r="10207" spans="2:9">
      <c r="B10207" s="1"/>
      <c r="C10207" s="29"/>
      <c r="D10207" s="27"/>
      <c r="E10207" s="27"/>
      <c r="F10207" s="27"/>
      <c r="G10207" s="1"/>
      <c r="H10207" s="1"/>
      <c r="I10207" s="1"/>
    </row>
    <row r="10208" spans="2:9">
      <c r="B10208" s="1"/>
      <c r="C10208" s="29"/>
      <c r="D10208" s="27"/>
      <c r="E10208" s="27"/>
      <c r="F10208" s="27"/>
      <c r="G10208" s="1"/>
      <c r="H10208" s="1"/>
      <c r="I10208" s="1"/>
    </row>
    <row r="10209" spans="2:9">
      <c r="B10209" s="1"/>
      <c r="C10209" s="29"/>
      <c r="D10209" s="27"/>
      <c r="E10209" s="27"/>
      <c r="F10209" s="27"/>
      <c r="G10209" s="1"/>
      <c r="H10209" s="1"/>
      <c r="I10209" s="1"/>
    </row>
    <row r="10210" spans="2:9">
      <c r="B10210" s="1"/>
      <c r="C10210" s="29"/>
      <c r="D10210" s="27"/>
      <c r="E10210" s="27"/>
      <c r="F10210" s="27"/>
      <c r="G10210" s="1"/>
      <c r="H10210" s="1"/>
      <c r="I10210" s="1"/>
    </row>
    <row r="10211" spans="2:9">
      <c r="B10211" s="1"/>
      <c r="C10211" s="29"/>
      <c r="D10211" s="27"/>
      <c r="E10211" s="27"/>
      <c r="F10211" s="27"/>
      <c r="G10211" s="1"/>
      <c r="H10211" s="1"/>
      <c r="I10211" s="1"/>
    </row>
    <row r="10212" spans="2:9">
      <c r="B10212" s="1"/>
      <c r="C10212" s="29"/>
      <c r="D10212" s="27"/>
      <c r="E10212" s="27"/>
      <c r="F10212" s="27"/>
      <c r="G10212" s="1"/>
      <c r="H10212" s="1"/>
      <c r="I10212" s="1"/>
    </row>
    <row r="10213" spans="2:9">
      <c r="B10213" s="1"/>
      <c r="C10213" s="29"/>
      <c r="D10213" s="27"/>
      <c r="E10213" s="27"/>
      <c r="F10213" s="27"/>
      <c r="G10213" s="1"/>
      <c r="H10213" s="1"/>
      <c r="I10213" s="1"/>
    </row>
    <row r="10214" spans="2:9">
      <c r="B10214" s="1"/>
      <c r="C10214" s="29"/>
      <c r="D10214" s="27"/>
      <c r="E10214" s="27"/>
      <c r="F10214" s="27"/>
      <c r="G10214" s="1"/>
      <c r="H10214" s="1"/>
      <c r="I10214" s="1"/>
    </row>
    <row r="10215" spans="2:9">
      <c r="B10215" s="1"/>
      <c r="C10215" s="29"/>
      <c r="D10215" s="27"/>
      <c r="E10215" s="27"/>
      <c r="F10215" s="27"/>
      <c r="G10215" s="1"/>
      <c r="H10215" s="1"/>
      <c r="I10215" s="1"/>
    </row>
    <row r="10216" spans="2:9">
      <c r="B10216" s="1"/>
      <c r="C10216" s="29"/>
      <c r="D10216" s="27"/>
      <c r="E10216" s="27"/>
      <c r="F10216" s="27"/>
      <c r="G10216" s="1"/>
      <c r="H10216" s="1"/>
      <c r="I10216" s="1"/>
    </row>
    <row r="10217" spans="2:9">
      <c r="B10217" s="1"/>
      <c r="C10217" s="29"/>
      <c r="D10217" s="27"/>
      <c r="E10217" s="27"/>
      <c r="F10217" s="27"/>
      <c r="G10217" s="1"/>
      <c r="H10217" s="1"/>
      <c r="I10217" s="1"/>
    </row>
    <row r="10218" spans="2:9">
      <c r="B10218" s="1"/>
      <c r="C10218" s="29"/>
      <c r="D10218" s="27"/>
      <c r="E10218" s="27"/>
      <c r="F10218" s="27"/>
      <c r="G10218" s="1"/>
      <c r="H10218" s="1"/>
      <c r="I10218" s="1"/>
    </row>
    <row r="10219" spans="2:9">
      <c r="B10219" s="1"/>
      <c r="C10219" s="29"/>
      <c r="D10219" s="27"/>
      <c r="E10219" s="27"/>
      <c r="F10219" s="27"/>
      <c r="G10219" s="1"/>
      <c r="H10219" s="1"/>
      <c r="I10219" s="1"/>
    </row>
    <row r="10220" spans="2:9">
      <c r="B10220" s="1"/>
      <c r="C10220" s="29"/>
      <c r="D10220" s="27"/>
      <c r="E10220" s="27"/>
      <c r="F10220" s="27"/>
      <c r="G10220" s="1"/>
      <c r="H10220" s="1"/>
      <c r="I10220" s="1"/>
    </row>
    <row r="10221" spans="2:9">
      <c r="B10221" s="1"/>
      <c r="C10221" s="29"/>
      <c r="D10221" s="27"/>
      <c r="E10221" s="27"/>
      <c r="F10221" s="27"/>
      <c r="G10221" s="1"/>
      <c r="H10221" s="1"/>
      <c r="I10221" s="1"/>
    </row>
    <row r="10222" spans="2:9">
      <c r="B10222" s="1"/>
      <c r="C10222" s="29"/>
      <c r="D10222" s="27"/>
      <c r="E10222" s="27"/>
      <c r="F10222" s="27"/>
      <c r="G10222" s="1"/>
      <c r="H10222" s="1"/>
      <c r="I10222" s="1"/>
    </row>
    <row r="10223" spans="2:9">
      <c r="B10223" s="1"/>
      <c r="C10223" s="29"/>
      <c r="D10223" s="27"/>
      <c r="E10223" s="27"/>
      <c r="F10223" s="27"/>
      <c r="G10223" s="1"/>
      <c r="H10223" s="1"/>
      <c r="I10223" s="1"/>
    </row>
    <row r="10224" spans="2:9">
      <c r="B10224" s="1"/>
      <c r="C10224" s="29"/>
      <c r="D10224" s="27"/>
      <c r="E10224" s="27"/>
      <c r="F10224" s="27"/>
      <c r="G10224" s="1"/>
      <c r="H10224" s="1"/>
      <c r="I10224" s="1"/>
    </row>
    <row r="10225" spans="2:9">
      <c r="B10225" s="1"/>
      <c r="C10225" s="29"/>
      <c r="D10225" s="27"/>
      <c r="E10225" s="27"/>
      <c r="F10225" s="27"/>
      <c r="G10225" s="1"/>
      <c r="H10225" s="1"/>
      <c r="I10225" s="1"/>
    </row>
    <row r="10226" spans="2:9">
      <c r="B10226" s="1"/>
      <c r="C10226" s="29"/>
      <c r="D10226" s="27"/>
      <c r="E10226" s="27"/>
      <c r="F10226" s="27"/>
      <c r="G10226" s="1"/>
      <c r="H10226" s="1"/>
      <c r="I10226" s="1"/>
    </row>
    <row r="10227" spans="2:9">
      <c r="B10227" s="1"/>
      <c r="C10227" s="29"/>
      <c r="D10227" s="27"/>
      <c r="E10227" s="27"/>
      <c r="F10227" s="27"/>
      <c r="G10227" s="1"/>
      <c r="H10227" s="1"/>
      <c r="I10227" s="1"/>
    </row>
    <row r="10228" spans="2:9">
      <c r="B10228" s="1"/>
      <c r="C10228" s="29"/>
      <c r="D10228" s="27"/>
      <c r="E10228" s="27"/>
      <c r="F10228" s="27"/>
      <c r="G10228" s="1"/>
      <c r="H10228" s="1"/>
      <c r="I10228" s="1"/>
    </row>
    <row r="10229" spans="2:9">
      <c r="B10229" s="1"/>
      <c r="C10229" s="29"/>
      <c r="D10229" s="27"/>
      <c r="E10229" s="27"/>
      <c r="F10229" s="27"/>
      <c r="G10229" s="1"/>
      <c r="H10229" s="1"/>
      <c r="I10229" s="1"/>
    </row>
    <row r="10230" spans="2:9">
      <c r="B10230" s="1"/>
      <c r="C10230" s="29"/>
      <c r="D10230" s="27"/>
      <c r="E10230" s="27"/>
      <c r="F10230" s="27"/>
      <c r="G10230" s="1"/>
      <c r="H10230" s="1"/>
      <c r="I10230" s="1"/>
    </row>
    <row r="10231" spans="2:9">
      <c r="B10231" s="1"/>
      <c r="C10231" s="29"/>
      <c r="D10231" s="27"/>
      <c r="E10231" s="27"/>
      <c r="F10231" s="27"/>
      <c r="G10231" s="1"/>
      <c r="H10231" s="1"/>
      <c r="I10231" s="1"/>
    </row>
    <row r="10232" spans="2:9">
      <c r="B10232" s="1"/>
      <c r="C10232" s="29"/>
      <c r="D10232" s="27"/>
      <c r="E10232" s="27"/>
      <c r="F10232" s="27"/>
      <c r="G10232" s="1"/>
      <c r="H10232" s="1"/>
      <c r="I10232" s="1"/>
    </row>
    <row r="10233" spans="2:9">
      <c r="B10233" s="1"/>
      <c r="C10233" s="29"/>
      <c r="D10233" s="27"/>
      <c r="E10233" s="27"/>
      <c r="F10233" s="27"/>
      <c r="G10233" s="1"/>
      <c r="H10233" s="1"/>
      <c r="I10233" s="1"/>
    </row>
    <row r="10234" spans="2:9">
      <c r="B10234" s="1"/>
      <c r="C10234" s="29"/>
      <c r="D10234" s="27"/>
      <c r="E10234" s="27"/>
      <c r="F10234" s="27"/>
      <c r="G10234" s="1"/>
      <c r="H10234" s="1"/>
      <c r="I10234" s="1"/>
    </row>
    <row r="10235" spans="2:9">
      <c r="B10235" s="1"/>
      <c r="C10235" s="29"/>
      <c r="D10235" s="27"/>
      <c r="E10235" s="27"/>
      <c r="F10235" s="27"/>
      <c r="G10235" s="1"/>
      <c r="H10235" s="1"/>
      <c r="I10235" s="1"/>
    </row>
    <row r="10236" spans="2:9">
      <c r="B10236" s="1"/>
      <c r="C10236" s="29"/>
      <c r="D10236" s="27"/>
      <c r="E10236" s="27"/>
      <c r="F10236" s="27"/>
      <c r="G10236" s="1"/>
      <c r="H10236" s="1"/>
      <c r="I10236" s="1"/>
    </row>
    <row r="10237" spans="2:9">
      <c r="B10237" s="1"/>
      <c r="C10237" s="29"/>
      <c r="D10237" s="27"/>
      <c r="E10237" s="27"/>
      <c r="F10237" s="27"/>
      <c r="G10237" s="1"/>
      <c r="H10237" s="1"/>
      <c r="I10237" s="1"/>
    </row>
    <row r="10238" spans="2:9">
      <c r="B10238" s="1"/>
      <c r="C10238" s="29"/>
      <c r="D10238" s="27"/>
      <c r="E10238" s="27"/>
      <c r="F10238" s="27"/>
      <c r="G10238" s="1"/>
      <c r="H10238" s="1"/>
      <c r="I10238" s="1"/>
    </row>
    <row r="10239" spans="2:9">
      <c r="B10239" s="1"/>
      <c r="C10239" s="29"/>
      <c r="D10239" s="27"/>
      <c r="E10239" s="27"/>
      <c r="F10239" s="27"/>
      <c r="G10239" s="1"/>
      <c r="H10239" s="1"/>
      <c r="I10239" s="1"/>
    </row>
    <row r="10240" spans="2:9">
      <c r="B10240" s="1"/>
      <c r="C10240" s="29"/>
      <c r="D10240" s="27"/>
      <c r="E10240" s="27"/>
      <c r="F10240" s="27"/>
      <c r="G10240" s="1"/>
      <c r="H10240" s="1"/>
      <c r="I10240" s="1"/>
    </row>
    <row r="10241" spans="2:9">
      <c r="B10241" s="1"/>
      <c r="C10241" s="29"/>
      <c r="D10241" s="27"/>
      <c r="E10241" s="27"/>
      <c r="F10241" s="27"/>
      <c r="G10241" s="1"/>
      <c r="H10241" s="1"/>
      <c r="I10241" s="1"/>
    </row>
    <row r="10242" spans="2:9">
      <c r="B10242" s="1"/>
      <c r="C10242" s="29"/>
      <c r="D10242" s="27"/>
      <c r="E10242" s="27"/>
      <c r="F10242" s="27"/>
      <c r="G10242" s="1"/>
      <c r="H10242" s="1"/>
      <c r="I10242" s="1"/>
    </row>
    <row r="10243" spans="2:9">
      <c r="B10243" s="1"/>
      <c r="C10243" s="29"/>
      <c r="D10243" s="27"/>
      <c r="E10243" s="27"/>
      <c r="F10243" s="27"/>
      <c r="G10243" s="1"/>
      <c r="H10243" s="1"/>
      <c r="I10243" s="1"/>
    </row>
    <row r="10244" spans="2:9">
      <c r="B10244" s="1"/>
      <c r="C10244" s="29"/>
      <c r="D10244" s="27"/>
      <c r="E10244" s="27"/>
      <c r="F10244" s="27"/>
      <c r="G10244" s="1"/>
      <c r="H10244" s="1"/>
      <c r="I10244" s="1"/>
    </row>
    <row r="10245" spans="2:9">
      <c r="B10245" s="1"/>
      <c r="C10245" s="29"/>
      <c r="D10245" s="27"/>
      <c r="E10245" s="27"/>
      <c r="F10245" s="27"/>
      <c r="G10245" s="1"/>
      <c r="H10245" s="1"/>
      <c r="I10245" s="1"/>
    </row>
    <row r="10246" spans="2:9">
      <c r="B10246" s="1"/>
      <c r="C10246" s="29"/>
      <c r="D10246" s="27"/>
      <c r="E10246" s="27"/>
      <c r="F10246" s="27"/>
      <c r="G10246" s="1"/>
      <c r="H10246" s="1"/>
      <c r="I10246" s="1"/>
    </row>
    <row r="10247" spans="2:9">
      <c r="B10247" s="1"/>
      <c r="C10247" s="29"/>
      <c r="D10247" s="27"/>
      <c r="E10247" s="27"/>
      <c r="F10247" s="27"/>
      <c r="G10247" s="1"/>
      <c r="H10247" s="1"/>
      <c r="I10247" s="1"/>
    </row>
    <row r="10248" spans="2:9">
      <c r="B10248" s="1"/>
      <c r="C10248" s="29"/>
      <c r="D10248" s="27"/>
      <c r="E10248" s="27"/>
      <c r="F10248" s="27"/>
      <c r="G10248" s="1"/>
      <c r="H10248" s="1"/>
      <c r="I10248" s="1"/>
    </row>
    <row r="10249" spans="2:9">
      <c r="B10249" s="1"/>
      <c r="C10249" s="29"/>
      <c r="D10249" s="27"/>
      <c r="E10249" s="27"/>
      <c r="F10249" s="27"/>
      <c r="G10249" s="1"/>
      <c r="H10249" s="1"/>
      <c r="I10249" s="1"/>
    </row>
    <row r="10250" spans="2:9">
      <c r="B10250" s="1"/>
      <c r="C10250" s="29"/>
      <c r="D10250" s="27"/>
      <c r="E10250" s="27"/>
      <c r="F10250" s="27"/>
      <c r="G10250" s="1"/>
      <c r="H10250" s="1"/>
      <c r="I10250" s="1"/>
    </row>
    <row r="10251" spans="2:9">
      <c r="B10251" s="1"/>
      <c r="C10251" s="29"/>
      <c r="D10251" s="27"/>
      <c r="E10251" s="27"/>
      <c r="F10251" s="27"/>
      <c r="G10251" s="1"/>
      <c r="H10251" s="1"/>
      <c r="I10251" s="1"/>
    </row>
    <row r="10252" spans="2:9">
      <c r="B10252" s="1"/>
      <c r="C10252" s="29"/>
      <c r="D10252" s="27"/>
      <c r="E10252" s="27"/>
      <c r="F10252" s="27"/>
      <c r="G10252" s="1"/>
      <c r="H10252" s="1"/>
      <c r="I10252" s="1"/>
    </row>
    <row r="10253" spans="2:9">
      <c r="B10253" s="1"/>
      <c r="C10253" s="29"/>
      <c r="D10253" s="27"/>
      <c r="E10253" s="27"/>
      <c r="F10253" s="27"/>
      <c r="G10253" s="1"/>
      <c r="H10253" s="1"/>
      <c r="I10253" s="1"/>
    </row>
    <row r="10254" spans="2:9">
      <c r="B10254" s="1"/>
      <c r="C10254" s="29"/>
      <c r="D10254" s="27"/>
      <c r="E10254" s="27"/>
      <c r="F10254" s="27"/>
      <c r="G10254" s="1"/>
      <c r="H10254" s="1"/>
      <c r="I10254" s="1"/>
    </row>
    <row r="10255" spans="2:9">
      <c r="B10255" s="1"/>
      <c r="C10255" s="29"/>
      <c r="D10255" s="27"/>
      <c r="E10255" s="27"/>
      <c r="F10255" s="27"/>
      <c r="G10255" s="1"/>
      <c r="H10255" s="1"/>
      <c r="I10255" s="1"/>
    </row>
    <row r="10256" spans="2:9">
      <c r="B10256" s="1"/>
      <c r="C10256" s="29"/>
      <c r="D10256" s="27"/>
      <c r="E10256" s="27"/>
      <c r="F10256" s="27"/>
      <c r="G10256" s="1"/>
      <c r="H10256" s="1"/>
      <c r="I10256" s="1"/>
    </row>
    <row r="10257" spans="2:9">
      <c r="B10257" s="1"/>
      <c r="C10257" s="29"/>
      <c r="D10257" s="27"/>
      <c r="E10257" s="27"/>
      <c r="F10257" s="27"/>
      <c r="G10257" s="1"/>
      <c r="H10257" s="1"/>
      <c r="I10257" s="1"/>
    </row>
    <row r="10258" spans="2:9">
      <c r="B10258" s="1"/>
      <c r="C10258" s="29"/>
      <c r="D10258" s="27"/>
      <c r="E10258" s="27"/>
      <c r="F10258" s="27"/>
      <c r="G10258" s="1"/>
      <c r="H10258" s="1"/>
      <c r="I10258" s="1"/>
    </row>
    <row r="10259" spans="2:9">
      <c r="B10259" s="1"/>
      <c r="C10259" s="29"/>
      <c r="D10259" s="27"/>
      <c r="E10259" s="27"/>
      <c r="F10259" s="27"/>
      <c r="G10259" s="1"/>
      <c r="H10259" s="1"/>
      <c r="I10259" s="1"/>
    </row>
    <row r="10260" spans="2:9">
      <c r="B10260" s="1"/>
      <c r="C10260" s="29"/>
      <c r="D10260" s="27"/>
      <c r="E10260" s="27"/>
      <c r="F10260" s="27"/>
      <c r="G10260" s="1"/>
      <c r="H10260" s="1"/>
      <c r="I10260" s="1"/>
    </row>
    <row r="10261" spans="2:9">
      <c r="B10261" s="1"/>
      <c r="C10261" s="29"/>
      <c r="D10261" s="27"/>
      <c r="E10261" s="27"/>
      <c r="F10261" s="27"/>
      <c r="G10261" s="1"/>
      <c r="H10261" s="1"/>
      <c r="I10261" s="1"/>
    </row>
    <row r="10262" spans="2:9">
      <c r="B10262" s="1"/>
      <c r="C10262" s="29"/>
      <c r="D10262" s="27"/>
      <c r="E10262" s="27"/>
      <c r="F10262" s="27"/>
      <c r="G10262" s="1"/>
      <c r="H10262" s="1"/>
      <c r="I10262" s="1"/>
    </row>
    <row r="10263" spans="2:9">
      <c r="B10263" s="1"/>
      <c r="C10263" s="29"/>
      <c r="D10263" s="27"/>
      <c r="E10263" s="27"/>
      <c r="F10263" s="27"/>
      <c r="G10263" s="1"/>
      <c r="H10263" s="1"/>
      <c r="I10263" s="1"/>
    </row>
    <row r="10264" spans="2:9">
      <c r="B10264" s="1"/>
      <c r="C10264" s="29"/>
      <c r="D10264" s="27"/>
      <c r="E10264" s="27"/>
      <c r="F10264" s="27"/>
      <c r="G10264" s="1"/>
      <c r="H10264" s="1"/>
      <c r="I10264" s="1"/>
    </row>
    <row r="10265" spans="2:9">
      <c r="B10265" s="1"/>
      <c r="C10265" s="29"/>
      <c r="D10265" s="27"/>
      <c r="E10265" s="27"/>
      <c r="F10265" s="27"/>
      <c r="G10265" s="1"/>
      <c r="H10265" s="1"/>
      <c r="I10265" s="1"/>
    </row>
    <row r="10266" spans="2:9">
      <c r="B10266" s="1"/>
      <c r="C10266" s="29"/>
      <c r="D10266" s="27"/>
      <c r="E10266" s="27"/>
      <c r="F10266" s="27"/>
      <c r="G10266" s="1"/>
      <c r="H10266" s="1"/>
      <c r="I10266" s="1"/>
    </row>
    <row r="10267" spans="2:9">
      <c r="B10267" s="1"/>
      <c r="C10267" s="29"/>
      <c r="D10267" s="27"/>
      <c r="E10267" s="27"/>
      <c r="F10267" s="27"/>
      <c r="G10267" s="1"/>
      <c r="H10267" s="1"/>
      <c r="I10267" s="1"/>
    </row>
    <row r="10268" spans="2:9">
      <c r="B10268" s="1"/>
      <c r="C10268" s="29"/>
      <c r="D10268" s="27"/>
      <c r="E10268" s="27"/>
      <c r="F10268" s="27"/>
      <c r="G10268" s="1"/>
      <c r="H10268" s="1"/>
      <c r="I10268" s="1"/>
    </row>
    <row r="10269" spans="2:9">
      <c r="B10269" s="1"/>
      <c r="C10269" s="29"/>
      <c r="D10269" s="27"/>
      <c r="E10269" s="27"/>
      <c r="F10269" s="27"/>
      <c r="G10269" s="1"/>
      <c r="H10269" s="1"/>
      <c r="I10269" s="1"/>
    </row>
    <row r="10270" spans="2:9">
      <c r="B10270" s="1"/>
      <c r="C10270" s="29"/>
      <c r="D10270" s="27"/>
      <c r="E10270" s="27"/>
      <c r="F10270" s="27"/>
      <c r="G10270" s="1"/>
      <c r="H10270" s="1"/>
      <c r="I10270" s="1"/>
    </row>
    <row r="10271" spans="2:9">
      <c r="B10271" s="1"/>
      <c r="C10271" s="29"/>
      <c r="D10271" s="27"/>
      <c r="E10271" s="27"/>
      <c r="F10271" s="27"/>
      <c r="G10271" s="1"/>
      <c r="H10271" s="1"/>
      <c r="I10271" s="1"/>
    </row>
    <row r="10272" spans="2:9">
      <c r="B10272" s="1"/>
      <c r="C10272" s="29"/>
      <c r="D10272" s="27"/>
      <c r="E10272" s="27"/>
      <c r="F10272" s="27"/>
      <c r="G10272" s="1"/>
      <c r="H10272" s="1"/>
      <c r="I10272" s="1"/>
    </row>
    <row r="10273" spans="2:9">
      <c r="B10273" s="1"/>
      <c r="C10273" s="29"/>
      <c r="D10273" s="27"/>
      <c r="E10273" s="27"/>
      <c r="F10273" s="27"/>
      <c r="G10273" s="1"/>
      <c r="H10273" s="1"/>
      <c r="I10273" s="1"/>
    </row>
    <row r="10274" spans="2:9">
      <c r="B10274" s="1"/>
      <c r="C10274" s="29"/>
      <c r="D10274" s="27"/>
      <c r="E10274" s="27"/>
      <c r="F10274" s="27"/>
      <c r="G10274" s="1"/>
      <c r="H10274" s="1"/>
      <c r="I10274" s="1"/>
    </row>
    <row r="10275" spans="2:9">
      <c r="B10275" s="1"/>
      <c r="C10275" s="29"/>
      <c r="D10275" s="27"/>
      <c r="E10275" s="27"/>
      <c r="F10275" s="27"/>
      <c r="G10275" s="1"/>
      <c r="H10275" s="1"/>
      <c r="I10275" s="1"/>
    </row>
    <row r="10276" spans="2:9">
      <c r="B10276" s="1"/>
      <c r="C10276" s="29"/>
      <c r="D10276" s="27"/>
      <c r="E10276" s="27"/>
      <c r="F10276" s="27"/>
      <c r="G10276" s="1"/>
      <c r="H10276" s="1"/>
      <c r="I10276" s="1"/>
    </row>
    <row r="10277" spans="2:9">
      <c r="B10277" s="1"/>
      <c r="C10277" s="29"/>
      <c r="D10277" s="27"/>
      <c r="E10277" s="27"/>
      <c r="F10277" s="27"/>
      <c r="G10277" s="1"/>
      <c r="H10277" s="1"/>
      <c r="I10277" s="1"/>
    </row>
    <row r="10278" spans="2:9">
      <c r="B10278" s="1"/>
      <c r="C10278" s="29"/>
      <c r="D10278" s="27"/>
      <c r="E10278" s="27"/>
      <c r="F10278" s="27"/>
      <c r="G10278" s="1"/>
      <c r="H10278" s="1"/>
      <c r="I10278" s="1"/>
    </row>
    <row r="10279" spans="2:9">
      <c r="B10279" s="1"/>
      <c r="C10279" s="29"/>
      <c r="D10279" s="27"/>
      <c r="E10279" s="27"/>
      <c r="F10279" s="27"/>
      <c r="G10279" s="1"/>
      <c r="H10279" s="1"/>
      <c r="I10279" s="1"/>
    </row>
    <row r="10280" spans="2:9">
      <c r="B10280" s="1"/>
      <c r="C10280" s="29"/>
      <c r="D10280" s="27"/>
      <c r="E10280" s="27"/>
      <c r="F10280" s="27"/>
      <c r="G10280" s="1"/>
      <c r="H10280" s="1"/>
      <c r="I10280" s="1"/>
    </row>
    <row r="10281" spans="2:9">
      <c r="B10281" s="1"/>
      <c r="C10281" s="29"/>
      <c r="D10281" s="27"/>
      <c r="E10281" s="27"/>
      <c r="F10281" s="27"/>
      <c r="G10281" s="1"/>
      <c r="H10281" s="1"/>
      <c r="I10281" s="1"/>
    </row>
    <row r="10282" spans="2:9">
      <c r="B10282" s="1"/>
      <c r="C10282" s="29"/>
      <c r="D10282" s="27"/>
      <c r="E10282" s="27"/>
      <c r="F10282" s="27"/>
      <c r="G10282" s="1"/>
      <c r="H10282" s="1"/>
      <c r="I10282" s="1"/>
    </row>
    <row r="10283" spans="2:9">
      <c r="B10283" s="1"/>
      <c r="C10283" s="29"/>
      <c r="D10283" s="27"/>
      <c r="E10283" s="27"/>
      <c r="F10283" s="27"/>
      <c r="G10283" s="1"/>
      <c r="H10283" s="1"/>
      <c r="I10283" s="1"/>
    </row>
    <row r="10284" spans="2:9">
      <c r="B10284" s="1"/>
      <c r="C10284" s="29"/>
      <c r="D10284" s="27"/>
      <c r="E10284" s="27"/>
      <c r="F10284" s="27"/>
      <c r="G10284" s="1"/>
      <c r="H10284" s="1"/>
      <c r="I10284" s="1"/>
    </row>
    <row r="10285" spans="2:9">
      <c r="B10285" s="1"/>
      <c r="C10285" s="29"/>
      <c r="D10285" s="27"/>
      <c r="E10285" s="27"/>
      <c r="F10285" s="27"/>
      <c r="G10285" s="1"/>
      <c r="H10285" s="1"/>
      <c r="I10285" s="1"/>
    </row>
    <row r="10286" spans="2:9">
      <c r="B10286" s="1"/>
      <c r="C10286" s="29"/>
      <c r="D10286" s="27"/>
      <c r="E10286" s="27"/>
      <c r="F10286" s="27"/>
      <c r="G10286" s="1"/>
      <c r="H10286" s="1"/>
      <c r="I10286" s="1"/>
    </row>
    <row r="10287" spans="2:9">
      <c r="B10287" s="1"/>
      <c r="C10287" s="29"/>
      <c r="D10287" s="27"/>
      <c r="E10287" s="27"/>
      <c r="F10287" s="27"/>
      <c r="G10287" s="1"/>
      <c r="H10287" s="1"/>
      <c r="I10287" s="1"/>
    </row>
    <row r="10288" spans="2:9">
      <c r="B10288" s="1"/>
      <c r="C10288" s="29"/>
      <c r="D10288" s="27"/>
      <c r="E10288" s="27"/>
      <c r="F10288" s="27"/>
      <c r="G10288" s="1"/>
      <c r="H10288" s="1"/>
      <c r="I10288" s="1"/>
    </row>
    <row r="10289" spans="2:9">
      <c r="B10289" s="1"/>
      <c r="C10289" s="29"/>
      <c r="D10289" s="27"/>
      <c r="E10289" s="27"/>
      <c r="F10289" s="27"/>
      <c r="G10289" s="1"/>
      <c r="H10289" s="1"/>
      <c r="I10289" s="1"/>
    </row>
    <row r="10290" spans="2:9">
      <c r="B10290" s="1"/>
      <c r="C10290" s="29"/>
      <c r="D10290" s="27"/>
      <c r="E10290" s="27"/>
      <c r="F10290" s="27"/>
      <c r="G10290" s="1"/>
      <c r="H10290" s="1"/>
      <c r="I10290" s="1"/>
    </row>
    <row r="10291" spans="2:9">
      <c r="B10291" s="1"/>
      <c r="C10291" s="29"/>
      <c r="D10291" s="27"/>
      <c r="E10291" s="27"/>
      <c r="F10291" s="27"/>
      <c r="G10291" s="1"/>
      <c r="H10291" s="1"/>
      <c r="I10291" s="1"/>
    </row>
    <row r="10292" spans="2:9">
      <c r="B10292" s="1"/>
      <c r="C10292" s="29"/>
      <c r="D10292" s="27"/>
      <c r="E10292" s="27"/>
      <c r="F10292" s="27"/>
      <c r="G10292" s="1"/>
      <c r="H10292" s="1"/>
      <c r="I10292" s="1"/>
    </row>
    <row r="10293" spans="2:9">
      <c r="B10293" s="1"/>
      <c r="C10293" s="29"/>
      <c r="D10293" s="27"/>
      <c r="E10293" s="27"/>
      <c r="F10293" s="27"/>
      <c r="G10293" s="1"/>
      <c r="H10293" s="1"/>
      <c r="I10293" s="1"/>
    </row>
    <row r="10294" spans="2:9">
      <c r="B10294" s="1"/>
      <c r="C10294" s="29"/>
      <c r="D10294" s="27"/>
      <c r="E10294" s="27"/>
      <c r="F10294" s="27"/>
      <c r="G10294" s="1"/>
      <c r="H10294" s="1"/>
      <c r="I10294" s="1"/>
    </row>
    <row r="10295" spans="2:9">
      <c r="B10295" s="1"/>
      <c r="C10295" s="29"/>
      <c r="D10295" s="27"/>
      <c r="E10295" s="27"/>
      <c r="F10295" s="27"/>
      <c r="G10295" s="1"/>
      <c r="H10295" s="1"/>
      <c r="I10295" s="1"/>
    </row>
    <row r="10296" spans="2:9">
      <c r="B10296" s="1"/>
      <c r="C10296" s="29"/>
      <c r="D10296" s="27"/>
      <c r="E10296" s="27"/>
      <c r="F10296" s="27"/>
      <c r="G10296" s="1"/>
      <c r="H10296" s="1"/>
      <c r="I10296" s="1"/>
    </row>
    <row r="10297" spans="2:9">
      <c r="B10297" s="1"/>
      <c r="C10297" s="29"/>
      <c r="D10297" s="27"/>
      <c r="E10297" s="27"/>
      <c r="F10297" s="27"/>
      <c r="G10297" s="1"/>
      <c r="H10297" s="1"/>
      <c r="I10297" s="1"/>
    </row>
    <row r="10298" spans="2:9">
      <c r="B10298" s="1"/>
      <c r="C10298" s="29"/>
      <c r="D10298" s="27"/>
      <c r="E10298" s="27"/>
      <c r="F10298" s="27"/>
      <c r="G10298" s="1"/>
      <c r="H10298" s="1"/>
      <c r="I10298" s="1"/>
    </row>
    <row r="10299" spans="2:9">
      <c r="B10299" s="1"/>
      <c r="C10299" s="29"/>
      <c r="D10299" s="27"/>
      <c r="E10299" s="27"/>
      <c r="F10299" s="27"/>
      <c r="G10299" s="1"/>
      <c r="H10299" s="1"/>
      <c r="I10299" s="1"/>
    </row>
    <row r="10300" spans="2:9">
      <c r="B10300" s="1"/>
      <c r="C10300" s="29"/>
      <c r="D10300" s="27"/>
      <c r="E10300" s="27"/>
      <c r="F10300" s="27"/>
      <c r="G10300" s="1"/>
      <c r="H10300" s="1"/>
      <c r="I10300" s="1"/>
    </row>
    <row r="10301" spans="2:9">
      <c r="B10301" s="1"/>
      <c r="C10301" s="29"/>
      <c r="D10301" s="27"/>
      <c r="E10301" s="27"/>
      <c r="F10301" s="27"/>
      <c r="G10301" s="1"/>
      <c r="H10301" s="1"/>
      <c r="I10301" s="1"/>
    </row>
    <row r="10302" spans="2:9">
      <c r="B10302" s="1"/>
      <c r="C10302" s="29"/>
      <c r="D10302" s="27"/>
      <c r="E10302" s="27"/>
      <c r="F10302" s="27"/>
      <c r="G10302" s="1"/>
      <c r="H10302" s="1"/>
      <c r="I10302" s="1"/>
    </row>
    <row r="10303" spans="2:9">
      <c r="B10303" s="1"/>
      <c r="C10303" s="29"/>
      <c r="D10303" s="27"/>
      <c r="E10303" s="27"/>
      <c r="F10303" s="27"/>
      <c r="G10303" s="1"/>
      <c r="H10303" s="1"/>
      <c r="I10303" s="1"/>
    </row>
    <row r="10304" spans="2:9">
      <c r="B10304" s="1"/>
      <c r="C10304" s="29"/>
      <c r="D10304" s="27"/>
      <c r="E10304" s="27"/>
      <c r="F10304" s="27"/>
      <c r="G10304" s="1"/>
      <c r="H10304" s="1"/>
      <c r="I10304" s="1"/>
    </row>
    <row r="10305" spans="2:9">
      <c r="B10305" s="1"/>
      <c r="C10305" s="29"/>
      <c r="D10305" s="27"/>
      <c r="E10305" s="27"/>
      <c r="F10305" s="27"/>
      <c r="G10305" s="1"/>
      <c r="H10305" s="1"/>
      <c r="I10305" s="1"/>
    </row>
    <row r="10306" spans="2:9">
      <c r="B10306" s="1"/>
      <c r="C10306" s="29"/>
      <c r="D10306" s="27"/>
      <c r="E10306" s="27"/>
      <c r="F10306" s="27"/>
      <c r="G10306" s="1"/>
      <c r="H10306" s="1"/>
      <c r="I10306" s="1"/>
    </row>
    <row r="10307" spans="2:9">
      <c r="B10307" s="1"/>
      <c r="C10307" s="29"/>
      <c r="D10307" s="27"/>
      <c r="E10307" s="27"/>
      <c r="F10307" s="27"/>
      <c r="G10307" s="1"/>
      <c r="H10307" s="1"/>
      <c r="I10307" s="1"/>
    </row>
    <row r="10308" spans="2:9">
      <c r="B10308" s="1"/>
      <c r="C10308" s="29"/>
      <c r="D10308" s="27"/>
      <c r="E10308" s="27"/>
      <c r="F10308" s="27"/>
      <c r="G10308" s="1"/>
      <c r="H10308" s="1"/>
      <c r="I10308" s="1"/>
    </row>
    <row r="10309" spans="2:9">
      <c r="B10309" s="1"/>
      <c r="C10309" s="29"/>
      <c r="D10309" s="27"/>
      <c r="E10309" s="27"/>
      <c r="F10309" s="27"/>
      <c r="G10309" s="1"/>
      <c r="H10309" s="1"/>
      <c r="I10309" s="1"/>
    </row>
    <row r="10310" spans="2:9">
      <c r="B10310" s="1"/>
      <c r="C10310" s="29"/>
      <c r="D10310" s="27"/>
      <c r="E10310" s="27"/>
      <c r="F10310" s="27"/>
      <c r="G10310" s="1"/>
      <c r="H10310" s="1"/>
      <c r="I10310" s="1"/>
    </row>
    <row r="10311" spans="2:9">
      <c r="B10311" s="1"/>
      <c r="C10311" s="29"/>
      <c r="D10311" s="27"/>
      <c r="E10311" s="27"/>
      <c r="F10311" s="27"/>
      <c r="G10311" s="1"/>
      <c r="H10311" s="1"/>
      <c r="I10311" s="1"/>
    </row>
    <row r="10312" spans="2:9">
      <c r="B10312" s="1"/>
      <c r="C10312" s="29"/>
      <c r="D10312" s="27"/>
      <c r="E10312" s="27"/>
      <c r="F10312" s="27"/>
      <c r="G10312" s="1"/>
      <c r="H10312" s="1"/>
      <c r="I10312" s="1"/>
    </row>
    <row r="10313" spans="2:9">
      <c r="B10313" s="1"/>
      <c r="C10313" s="29"/>
      <c r="D10313" s="27"/>
      <c r="E10313" s="27"/>
      <c r="F10313" s="27"/>
      <c r="G10313" s="1"/>
      <c r="H10313" s="1"/>
      <c r="I10313" s="1"/>
    </row>
    <row r="10314" spans="2:9">
      <c r="B10314" s="1"/>
      <c r="C10314" s="29"/>
      <c r="D10314" s="27"/>
      <c r="E10314" s="27"/>
      <c r="F10314" s="27"/>
      <c r="G10314" s="1"/>
      <c r="H10314" s="1"/>
      <c r="I10314" s="1"/>
    </row>
    <row r="10315" spans="2:9">
      <c r="B10315" s="1"/>
      <c r="C10315" s="29"/>
      <c r="D10315" s="27"/>
      <c r="E10315" s="27"/>
      <c r="F10315" s="27"/>
      <c r="G10315" s="1"/>
      <c r="H10315" s="1"/>
      <c r="I10315" s="1"/>
    </row>
    <row r="10316" spans="2:9">
      <c r="B10316" s="1"/>
      <c r="C10316" s="29"/>
      <c r="D10316" s="27"/>
      <c r="E10316" s="27"/>
      <c r="F10316" s="27"/>
      <c r="G10316" s="1"/>
      <c r="H10316" s="1"/>
      <c r="I10316" s="1"/>
    </row>
    <row r="10317" spans="2:9">
      <c r="B10317" s="1"/>
      <c r="C10317" s="29"/>
      <c r="D10317" s="27"/>
      <c r="E10317" s="27"/>
      <c r="F10317" s="27"/>
      <c r="G10317" s="1"/>
      <c r="H10317" s="1"/>
      <c r="I10317" s="1"/>
    </row>
    <row r="10318" spans="2:9">
      <c r="B10318" s="1"/>
      <c r="C10318" s="29"/>
      <c r="D10318" s="27"/>
      <c r="E10318" s="27"/>
      <c r="F10318" s="27"/>
      <c r="G10318" s="1"/>
      <c r="H10318" s="1"/>
      <c r="I10318" s="1"/>
    </row>
    <row r="10319" spans="2:9">
      <c r="B10319" s="1"/>
      <c r="C10319" s="29"/>
      <c r="D10319" s="27"/>
      <c r="E10319" s="27"/>
      <c r="F10319" s="27"/>
      <c r="G10319" s="1"/>
      <c r="H10319" s="1"/>
      <c r="I10319" s="1"/>
    </row>
    <row r="10320" spans="2:9">
      <c r="B10320" s="1"/>
      <c r="C10320" s="29"/>
      <c r="D10320" s="27"/>
      <c r="E10320" s="27"/>
      <c r="F10320" s="27"/>
      <c r="G10320" s="1"/>
      <c r="H10320" s="1"/>
      <c r="I10320" s="1"/>
    </row>
    <row r="10321" spans="2:9">
      <c r="B10321" s="1"/>
      <c r="C10321" s="29"/>
      <c r="D10321" s="27"/>
      <c r="E10321" s="27"/>
      <c r="F10321" s="27"/>
      <c r="G10321" s="1"/>
      <c r="H10321" s="1"/>
      <c r="I10321" s="1"/>
    </row>
    <row r="10322" spans="2:9">
      <c r="B10322" s="1"/>
      <c r="C10322" s="29"/>
      <c r="D10322" s="27"/>
      <c r="E10322" s="27"/>
      <c r="F10322" s="27"/>
      <c r="G10322" s="1"/>
      <c r="H10322" s="1"/>
      <c r="I10322" s="1"/>
    </row>
    <row r="10323" spans="2:9">
      <c r="B10323" s="1"/>
      <c r="C10323" s="29"/>
      <c r="D10323" s="27"/>
      <c r="E10323" s="27"/>
      <c r="F10323" s="27"/>
      <c r="G10323" s="1"/>
      <c r="H10323" s="1"/>
      <c r="I10323" s="1"/>
    </row>
    <row r="10324" spans="2:9">
      <c r="B10324" s="1"/>
      <c r="C10324" s="29"/>
      <c r="D10324" s="27"/>
      <c r="E10324" s="27"/>
      <c r="F10324" s="27"/>
      <c r="G10324" s="1"/>
      <c r="H10324" s="1"/>
      <c r="I10324" s="1"/>
    </row>
    <row r="10325" spans="2:9">
      <c r="B10325" s="1"/>
      <c r="C10325" s="29"/>
      <c r="D10325" s="27"/>
      <c r="E10325" s="27"/>
      <c r="F10325" s="27"/>
      <c r="G10325" s="1"/>
      <c r="H10325" s="1"/>
      <c r="I10325" s="1"/>
    </row>
    <row r="10326" spans="2:9">
      <c r="B10326" s="1"/>
      <c r="C10326" s="29"/>
      <c r="D10326" s="27"/>
      <c r="E10326" s="27"/>
      <c r="F10326" s="27"/>
      <c r="G10326" s="1"/>
      <c r="H10326" s="1"/>
      <c r="I10326" s="1"/>
    </row>
    <row r="10327" spans="2:9">
      <c r="B10327" s="1"/>
      <c r="C10327" s="29"/>
      <c r="D10327" s="27"/>
      <c r="E10327" s="27"/>
      <c r="F10327" s="27"/>
      <c r="G10327" s="1"/>
      <c r="H10327" s="1"/>
      <c r="I10327" s="1"/>
    </row>
    <row r="10328" spans="2:9">
      <c r="B10328" s="1"/>
      <c r="C10328" s="29"/>
      <c r="D10328" s="27"/>
      <c r="E10328" s="27"/>
      <c r="F10328" s="27"/>
      <c r="G10328" s="1"/>
      <c r="H10328" s="1"/>
      <c r="I10328" s="1"/>
    </row>
    <row r="10329" spans="2:9">
      <c r="B10329" s="1"/>
      <c r="C10329" s="29"/>
      <c r="D10329" s="27"/>
      <c r="E10329" s="27"/>
      <c r="F10329" s="27"/>
      <c r="G10329" s="1"/>
      <c r="H10329" s="1"/>
      <c r="I10329" s="1"/>
    </row>
    <row r="10330" spans="2:9">
      <c r="B10330" s="1"/>
      <c r="C10330" s="29"/>
      <c r="D10330" s="27"/>
      <c r="E10330" s="27"/>
      <c r="F10330" s="27"/>
      <c r="G10330" s="1"/>
      <c r="H10330" s="1"/>
      <c r="I10330" s="1"/>
    </row>
    <row r="10331" spans="2:9">
      <c r="B10331" s="1"/>
      <c r="C10331" s="29"/>
      <c r="D10331" s="27"/>
      <c r="E10331" s="27"/>
      <c r="F10331" s="27"/>
      <c r="G10331" s="1"/>
      <c r="H10331" s="1"/>
      <c r="I10331" s="1"/>
    </row>
    <row r="10332" spans="2:9">
      <c r="B10332" s="1"/>
      <c r="C10332" s="29"/>
      <c r="D10332" s="27"/>
      <c r="E10332" s="27"/>
      <c r="F10332" s="27"/>
      <c r="G10332" s="1"/>
      <c r="H10332" s="1"/>
      <c r="I10332" s="1"/>
    </row>
    <row r="10333" spans="2:9">
      <c r="B10333" s="1"/>
      <c r="C10333" s="29"/>
      <c r="D10333" s="27"/>
      <c r="E10333" s="27"/>
      <c r="F10333" s="27"/>
      <c r="G10333" s="1"/>
      <c r="H10333" s="1"/>
      <c r="I10333" s="1"/>
    </row>
    <row r="10334" spans="2:9">
      <c r="B10334" s="1"/>
      <c r="C10334" s="29"/>
      <c r="D10334" s="27"/>
      <c r="E10334" s="27"/>
      <c r="F10334" s="27"/>
      <c r="G10334" s="1"/>
      <c r="H10334" s="1"/>
      <c r="I10334" s="1"/>
    </row>
    <row r="10335" spans="2:9">
      <c r="B10335" s="1"/>
      <c r="C10335" s="29"/>
      <c r="D10335" s="27"/>
      <c r="E10335" s="27"/>
      <c r="F10335" s="27"/>
      <c r="G10335" s="1"/>
      <c r="H10335" s="1"/>
      <c r="I10335" s="1"/>
    </row>
    <row r="10336" spans="2:9">
      <c r="B10336" s="1"/>
      <c r="C10336" s="29"/>
      <c r="D10336" s="27"/>
      <c r="E10336" s="27"/>
      <c r="F10336" s="27"/>
      <c r="G10336" s="1"/>
      <c r="H10336" s="1"/>
      <c r="I10336" s="1"/>
    </row>
    <row r="10337" spans="2:9">
      <c r="B10337" s="1"/>
      <c r="C10337" s="29"/>
      <c r="D10337" s="27"/>
      <c r="E10337" s="27"/>
      <c r="F10337" s="27"/>
      <c r="G10337" s="1"/>
      <c r="H10337" s="1"/>
      <c r="I10337" s="1"/>
    </row>
    <row r="10338" spans="2:9">
      <c r="B10338" s="1"/>
      <c r="C10338" s="29"/>
      <c r="D10338" s="27"/>
      <c r="E10338" s="27"/>
      <c r="F10338" s="27"/>
      <c r="G10338" s="1"/>
      <c r="H10338" s="1"/>
      <c r="I10338" s="1"/>
    </row>
    <row r="10339" spans="2:9">
      <c r="B10339" s="1"/>
      <c r="C10339" s="29"/>
      <c r="D10339" s="27"/>
      <c r="E10339" s="27"/>
      <c r="F10339" s="27"/>
      <c r="G10339" s="1"/>
      <c r="H10339" s="1"/>
      <c r="I10339" s="1"/>
    </row>
    <row r="10340" spans="2:9">
      <c r="B10340" s="1"/>
      <c r="C10340" s="29"/>
      <c r="D10340" s="27"/>
      <c r="E10340" s="27"/>
      <c r="F10340" s="27"/>
      <c r="G10340" s="1"/>
      <c r="H10340" s="1"/>
      <c r="I10340" s="1"/>
    </row>
    <row r="10341" spans="2:9">
      <c r="B10341" s="1"/>
      <c r="C10341" s="29"/>
      <c r="D10341" s="27"/>
      <c r="E10341" s="27"/>
      <c r="F10341" s="27"/>
      <c r="G10341" s="1"/>
      <c r="H10341" s="1"/>
      <c r="I10341" s="1"/>
    </row>
    <row r="10342" spans="2:9">
      <c r="B10342" s="1"/>
      <c r="C10342" s="29"/>
      <c r="D10342" s="27"/>
      <c r="E10342" s="27"/>
      <c r="F10342" s="27"/>
      <c r="G10342" s="1"/>
      <c r="H10342" s="1"/>
      <c r="I10342" s="1"/>
    </row>
    <row r="10343" spans="2:9">
      <c r="B10343" s="1"/>
      <c r="C10343" s="29"/>
      <c r="D10343" s="27"/>
      <c r="E10343" s="27"/>
      <c r="F10343" s="27"/>
      <c r="G10343" s="1"/>
      <c r="H10343" s="1"/>
      <c r="I10343" s="1"/>
    </row>
    <row r="10344" spans="2:9">
      <c r="B10344" s="1"/>
      <c r="C10344" s="29"/>
      <c r="D10344" s="27"/>
      <c r="E10344" s="27"/>
      <c r="F10344" s="27"/>
      <c r="G10344" s="1"/>
      <c r="H10344" s="1"/>
      <c r="I10344" s="1"/>
    </row>
    <row r="10345" spans="2:9">
      <c r="B10345" s="1"/>
      <c r="C10345" s="29"/>
      <c r="D10345" s="27"/>
      <c r="E10345" s="27"/>
      <c r="F10345" s="27"/>
      <c r="G10345" s="1"/>
      <c r="H10345" s="1"/>
      <c r="I10345" s="1"/>
    </row>
    <row r="10346" spans="2:9">
      <c r="B10346" s="1"/>
      <c r="C10346" s="29"/>
      <c r="D10346" s="27"/>
      <c r="E10346" s="27"/>
      <c r="F10346" s="27"/>
      <c r="G10346" s="1"/>
      <c r="H10346" s="1"/>
      <c r="I10346" s="1"/>
    </row>
    <row r="10347" spans="2:9">
      <c r="B10347" s="1"/>
      <c r="C10347" s="29"/>
      <c r="D10347" s="27"/>
      <c r="E10347" s="27"/>
      <c r="F10347" s="27"/>
      <c r="G10347" s="1"/>
      <c r="H10347" s="1"/>
      <c r="I10347" s="1"/>
    </row>
    <row r="10348" spans="2:9">
      <c r="B10348" s="1"/>
      <c r="C10348" s="29"/>
      <c r="D10348" s="27"/>
      <c r="E10348" s="27"/>
      <c r="F10348" s="27"/>
      <c r="G10348" s="1"/>
      <c r="H10348" s="1"/>
      <c r="I10348" s="1"/>
    </row>
    <row r="10349" spans="2:9">
      <c r="B10349" s="1"/>
      <c r="C10349" s="29"/>
      <c r="D10349" s="27"/>
      <c r="E10349" s="27"/>
      <c r="F10349" s="27"/>
      <c r="G10349" s="1"/>
      <c r="H10349" s="1"/>
      <c r="I10349" s="1"/>
    </row>
    <row r="10350" spans="2:9">
      <c r="B10350" s="1"/>
      <c r="C10350" s="29"/>
      <c r="D10350" s="27"/>
      <c r="E10350" s="27"/>
      <c r="F10350" s="27"/>
      <c r="G10350" s="1"/>
      <c r="H10350" s="1"/>
      <c r="I10350" s="1"/>
    </row>
    <row r="10351" spans="2:9">
      <c r="B10351" s="1"/>
      <c r="C10351" s="29"/>
      <c r="D10351" s="27"/>
      <c r="E10351" s="27"/>
      <c r="F10351" s="27"/>
      <c r="G10351" s="1"/>
      <c r="H10351" s="1"/>
      <c r="I10351" s="1"/>
    </row>
    <row r="10352" spans="2:9">
      <c r="B10352" s="1"/>
      <c r="C10352" s="29"/>
      <c r="D10352" s="27"/>
      <c r="E10352" s="27"/>
      <c r="F10352" s="27"/>
      <c r="G10352" s="1"/>
      <c r="H10352" s="1"/>
      <c r="I10352" s="1"/>
    </row>
    <row r="10353" spans="2:9">
      <c r="B10353" s="1"/>
      <c r="C10353" s="29"/>
      <c r="D10353" s="27"/>
      <c r="E10353" s="27"/>
      <c r="F10353" s="27"/>
      <c r="G10353" s="1"/>
      <c r="H10353" s="1"/>
      <c r="I10353" s="1"/>
    </row>
    <row r="10354" spans="2:9">
      <c r="B10354" s="1"/>
      <c r="C10354" s="29"/>
      <c r="D10354" s="27"/>
      <c r="E10354" s="27"/>
      <c r="F10354" s="27"/>
      <c r="G10354" s="1"/>
      <c r="H10354" s="1"/>
      <c r="I10354" s="1"/>
    </row>
    <row r="10355" spans="2:9">
      <c r="B10355" s="1"/>
      <c r="C10355" s="29"/>
      <c r="D10355" s="27"/>
      <c r="E10355" s="27"/>
      <c r="F10355" s="27"/>
      <c r="G10355" s="1"/>
      <c r="H10355" s="1"/>
      <c r="I10355" s="1"/>
    </row>
    <row r="10356" spans="2:9">
      <c r="B10356" s="1"/>
      <c r="C10356" s="29"/>
      <c r="D10356" s="27"/>
      <c r="E10356" s="27"/>
      <c r="F10356" s="27"/>
      <c r="G10356" s="1"/>
      <c r="H10356" s="1"/>
      <c r="I10356" s="1"/>
    </row>
    <row r="10357" spans="2:9">
      <c r="B10357" s="1"/>
      <c r="C10357" s="29"/>
      <c r="D10357" s="27"/>
      <c r="E10357" s="27"/>
      <c r="F10357" s="27"/>
      <c r="G10357" s="1"/>
      <c r="H10357" s="1"/>
      <c r="I10357" s="1"/>
    </row>
    <row r="10358" spans="2:9">
      <c r="B10358" s="1"/>
      <c r="C10358" s="29"/>
      <c r="D10358" s="27"/>
      <c r="E10358" s="27"/>
      <c r="F10358" s="27"/>
      <c r="G10358" s="1"/>
      <c r="H10358" s="1"/>
      <c r="I10358" s="1"/>
    </row>
    <row r="10359" spans="2:9">
      <c r="B10359" s="1"/>
      <c r="C10359" s="29"/>
      <c r="D10359" s="27"/>
      <c r="E10359" s="27"/>
      <c r="F10359" s="27"/>
      <c r="G10359" s="1"/>
      <c r="H10359" s="1"/>
      <c r="I10359" s="1"/>
    </row>
    <row r="10360" spans="2:9">
      <c r="B10360" s="1"/>
      <c r="C10360" s="29"/>
      <c r="D10360" s="27"/>
      <c r="E10360" s="27"/>
      <c r="F10360" s="27"/>
      <c r="G10360" s="1"/>
      <c r="H10360" s="1"/>
      <c r="I10360" s="1"/>
    </row>
    <row r="10361" spans="2:9">
      <c r="B10361" s="1"/>
      <c r="C10361" s="29"/>
      <c r="D10361" s="27"/>
      <c r="E10361" s="27"/>
      <c r="F10361" s="27"/>
      <c r="G10361" s="1"/>
      <c r="H10361" s="1"/>
      <c r="I10361" s="1"/>
    </row>
    <row r="10362" spans="2:9">
      <c r="B10362" s="1"/>
      <c r="C10362" s="29"/>
      <c r="D10362" s="27"/>
      <c r="E10362" s="27"/>
      <c r="F10362" s="27"/>
      <c r="G10362" s="1"/>
      <c r="H10362" s="1"/>
      <c r="I10362" s="1"/>
    </row>
    <row r="10363" spans="2:9">
      <c r="B10363" s="1"/>
      <c r="C10363" s="29"/>
      <c r="D10363" s="27"/>
      <c r="E10363" s="27"/>
      <c r="F10363" s="27"/>
      <c r="G10363" s="1"/>
      <c r="H10363" s="1"/>
      <c r="I10363" s="1"/>
    </row>
    <row r="10364" spans="2:9">
      <c r="B10364" s="1"/>
      <c r="C10364" s="29"/>
      <c r="D10364" s="27"/>
      <c r="E10364" s="27"/>
      <c r="F10364" s="27"/>
      <c r="G10364" s="1"/>
      <c r="H10364" s="1"/>
      <c r="I10364" s="1"/>
    </row>
    <row r="10365" spans="2:9">
      <c r="B10365" s="1"/>
      <c r="C10365" s="29"/>
      <c r="D10365" s="27"/>
      <c r="E10365" s="27"/>
      <c r="F10365" s="27"/>
      <c r="G10365" s="1"/>
      <c r="H10365" s="1"/>
      <c r="I10365" s="1"/>
    </row>
    <row r="10366" spans="2:9">
      <c r="B10366" s="1"/>
      <c r="C10366" s="29"/>
      <c r="D10366" s="27"/>
      <c r="E10366" s="27"/>
      <c r="F10366" s="27"/>
      <c r="G10366" s="1"/>
      <c r="H10366" s="1"/>
      <c r="I10366" s="1"/>
    </row>
    <row r="10367" spans="2:9">
      <c r="B10367" s="1"/>
      <c r="C10367" s="29"/>
      <c r="D10367" s="27"/>
      <c r="E10367" s="27"/>
      <c r="F10367" s="27"/>
      <c r="G10367" s="1"/>
      <c r="H10367" s="1"/>
      <c r="I10367" s="1"/>
    </row>
    <row r="10368" spans="2:9">
      <c r="B10368" s="1"/>
      <c r="C10368" s="29"/>
      <c r="D10368" s="27"/>
      <c r="E10368" s="27"/>
      <c r="F10368" s="27"/>
      <c r="G10368" s="1"/>
      <c r="H10368" s="1"/>
      <c r="I10368" s="1"/>
    </row>
    <row r="10369" spans="2:9">
      <c r="B10369" s="1"/>
      <c r="C10369" s="29"/>
      <c r="D10369" s="27"/>
      <c r="E10369" s="27"/>
      <c r="F10369" s="27"/>
      <c r="G10369" s="1"/>
      <c r="H10369" s="1"/>
      <c r="I10369" s="1"/>
    </row>
    <row r="10370" spans="2:9">
      <c r="B10370" s="1"/>
      <c r="C10370" s="29"/>
      <c r="D10370" s="27"/>
      <c r="E10370" s="27"/>
      <c r="F10370" s="27"/>
      <c r="G10370" s="1"/>
      <c r="H10370" s="1"/>
      <c r="I10370" s="1"/>
    </row>
    <row r="10371" spans="2:9">
      <c r="B10371" s="1"/>
      <c r="C10371" s="29"/>
      <c r="D10371" s="27"/>
      <c r="E10371" s="27"/>
      <c r="F10371" s="27"/>
      <c r="G10371" s="1"/>
      <c r="H10371" s="1"/>
      <c r="I10371" s="1"/>
    </row>
    <row r="10372" spans="2:9">
      <c r="B10372" s="1"/>
      <c r="C10372" s="29"/>
      <c r="D10372" s="27"/>
      <c r="E10372" s="27"/>
      <c r="F10372" s="27"/>
      <c r="G10372" s="1"/>
      <c r="H10372" s="1"/>
      <c r="I10372" s="1"/>
    </row>
    <row r="10373" spans="2:9">
      <c r="B10373" s="1"/>
      <c r="C10373" s="29"/>
      <c r="D10373" s="27"/>
      <c r="E10373" s="27"/>
      <c r="F10373" s="27"/>
      <c r="G10373" s="1"/>
      <c r="H10373" s="1"/>
      <c r="I10373" s="1"/>
    </row>
    <row r="10374" spans="2:9">
      <c r="B10374" s="1"/>
      <c r="C10374" s="29"/>
      <c r="D10374" s="27"/>
      <c r="E10374" s="27"/>
      <c r="F10374" s="27"/>
      <c r="G10374" s="1"/>
      <c r="H10374" s="1"/>
      <c r="I10374" s="1"/>
    </row>
    <row r="10375" spans="2:9">
      <c r="B10375" s="1"/>
      <c r="C10375" s="29"/>
      <c r="D10375" s="27"/>
      <c r="E10375" s="27"/>
      <c r="F10375" s="27"/>
      <c r="G10375" s="1"/>
      <c r="H10375" s="1"/>
      <c r="I10375" s="1"/>
    </row>
    <row r="10376" spans="2:9">
      <c r="B10376" s="1"/>
      <c r="C10376" s="29"/>
      <c r="D10376" s="27"/>
      <c r="E10376" s="27"/>
      <c r="F10376" s="27"/>
      <c r="G10376" s="1"/>
      <c r="H10376" s="1"/>
      <c r="I10376" s="1"/>
    </row>
    <row r="10377" spans="2:9">
      <c r="B10377" s="1"/>
      <c r="C10377" s="29"/>
      <c r="D10377" s="27"/>
      <c r="E10377" s="27"/>
      <c r="F10377" s="27"/>
      <c r="G10377" s="1"/>
      <c r="H10377" s="1"/>
      <c r="I10377" s="1"/>
    </row>
    <row r="10378" spans="2:9">
      <c r="B10378" s="1"/>
      <c r="C10378" s="29"/>
      <c r="D10378" s="27"/>
      <c r="E10378" s="27"/>
      <c r="F10378" s="27"/>
      <c r="G10378" s="1"/>
      <c r="H10378" s="1"/>
      <c r="I10378" s="1"/>
    </row>
    <row r="10379" spans="2:9">
      <c r="B10379" s="1"/>
      <c r="C10379" s="29"/>
      <c r="D10379" s="27"/>
      <c r="E10379" s="27"/>
      <c r="F10379" s="27"/>
      <c r="G10379" s="1"/>
      <c r="H10379" s="1"/>
      <c r="I10379" s="1"/>
    </row>
    <row r="10380" spans="2:9">
      <c r="B10380" s="1"/>
      <c r="C10380" s="29"/>
      <c r="D10380" s="27"/>
      <c r="E10380" s="27"/>
      <c r="F10380" s="27"/>
      <c r="G10380" s="1"/>
      <c r="H10380" s="1"/>
      <c r="I10380" s="1"/>
    </row>
    <row r="10381" spans="2:9">
      <c r="B10381" s="1"/>
      <c r="C10381" s="29"/>
      <c r="D10381" s="27"/>
      <c r="E10381" s="27"/>
      <c r="F10381" s="27"/>
      <c r="G10381" s="1"/>
      <c r="H10381" s="1"/>
      <c r="I10381" s="1"/>
    </row>
    <row r="10382" spans="2:9">
      <c r="B10382" s="1"/>
      <c r="C10382" s="29"/>
      <c r="D10382" s="27"/>
      <c r="E10382" s="27"/>
      <c r="F10382" s="27"/>
      <c r="G10382" s="1"/>
      <c r="H10382" s="1"/>
      <c r="I10382" s="1"/>
    </row>
    <row r="10383" spans="2:9">
      <c r="B10383" s="1"/>
      <c r="C10383" s="29"/>
      <c r="D10383" s="27"/>
      <c r="E10383" s="27"/>
      <c r="F10383" s="27"/>
      <c r="G10383" s="1"/>
      <c r="H10383" s="1"/>
      <c r="I10383" s="1"/>
    </row>
    <row r="10384" spans="2:9">
      <c r="B10384" s="1"/>
      <c r="C10384" s="29"/>
      <c r="D10384" s="27"/>
      <c r="E10384" s="27"/>
      <c r="F10384" s="27"/>
      <c r="G10384" s="1"/>
      <c r="H10384" s="1"/>
      <c r="I10384" s="1"/>
    </row>
    <row r="10385" spans="2:9">
      <c r="B10385" s="1"/>
      <c r="C10385" s="29"/>
      <c r="D10385" s="27"/>
      <c r="E10385" s="27"/>
      <c r="F10385" s="27"/>
      <c r="G10385" s="1"/>
      <c r="H10385" s="1"/>
      <c r="I10385" s="1"/>
    </row>
    <row r="10386" spans="2:9">
      <c r="B10386" s="1"/>
      <c r="C10386" s="29"/>
      <c r="D10386" s="27"/>
      <c r="E10386" s="27"/>
      <c r="F10386" s="27"/>
      <c r="G10386" s="1"/>
      <c r="H10386" s="1"/>
      <c r="I10386" s="1"/>
    </row>
    <row r="10387" spans="2:9">
      <c r="B10387" s="1"/>
      <c r="C10387" s="29"/>
      <c r="D10387" s="27"/>
      <c r="E10387" s="27"/>
      <c r="F10387" s="27"/>
      <c r="G10387" s="1"/>
      <c r="H10387" s="1"/>
      <c r="I10387" s="1"/>
    </row>
    <row r="10388" spans="2:9">
      <c r="B10388" s="1"/>
      <c r="C10388" s="29"/>
      <c r="D10388" s="27"/>
      <c r="E10388" s="27"/>
      <c r="F10388" s="27"/>
      <c r="G10388" s="1"/>
      <c r="H10388" s="1"/>
      <c r="I10388" s="1"/>
    </row>
    <row r="10389" spans="2:9">
      <c r="B10389" s="1"/>
      <c r="C10389" s="29"/>
      <c r="D10389" s="27"/>
      <c r="E10389" s="27"/>
      <c r="F10389" s="27"/>
      <c r="G10389" s="1"/>
      <c r="H10389" s="1"/>
      <c r="I10389" s="1"/>
    </row>
    <row r="10390" spans="2:9">
      <c r="B10390" s="1"/>
      <c r="C10390" s="29"/>
      <c r="D10390" s="27"/>
      <c r="E10390" s="27"/>
      <c r="F10390" s="27"/>
      <c r="G10390" s="1"/>
      <c r="H10390" s="1"/>
      <c r="I10390" s="1"/>
    </row>
    <row r="10391" spans="2:9">
      <c r="B10391" s="1"/>
      <c r="C10391" s="29"/>
      <c r="D10391" s="27"/>
      <c r="E10391" s="27"/>
      <c r="F10391" s="27"/>
      <c r="G10391" s="1"/>
      <c r="H10391" s="1"/>
      <c r="I10391" s="1"/>
    </row>
    <row r="10392" spans="2:9">
      <c r="B10392" s="1"/>
      <c r="C10392" s="29"/>
      <c r="D10392" s="27"/>
      <c r="E10392" s="27"/>
      <c r="F10392" s="27"/>
      <c r="G10392" s="1"/>
      <c r="H10392" s="1"/>
      <c r="I10392" s="1"/>
    </row>
    <row r="10393" spans="2:9">
      <c r="B10393" s="1"/>
      <c r="C10393" s="29"/>
      <c r="D10393" s="27"/>
      <c r="E10393" s="27"/>
      <c r="F10393" s="27"/>
      <c r="G10393" s="1"/>
      <c r="H10393" s="1"/>
      <c r="I10393" s="1"/>
    </row>
    <row r="10394" spans="2:9">
      <c r="B10394" s="1"/>
      <c r="C10394" s="29"/>
      <c r="D10394" s="27"/>
      <c r="E10394" s="27"/>
      <c r="F10394" s="27"/>
      <c r="G10394" s="1"/>
      <c r="H10394" s="1"/>
      <c r="I10394" s="1"/>
    </row>
    <row r="10395" spans="2:9">
      <c r="B10395" s="1"/>
      <c r="C10395" s="29"/>
      <c r="D10395" s="27"/>
      <c r="E10395" s="27"/>
      <c r="F10395" s="27"/>
      <c r="G10395" s="1"/>
      <c r="H10395" s="1"/>
      <c r="I10395" s="1"/>
    </row>
    <row r="10396" spans="2:9">
      <c r="B10396" s="1"/>
      <c r="C10396" s="29"/>
      <c r="D10396" s="27"/>
      <c r="E10396" s="27"/>
      <c r="F10396" s="27"/>
      <c r="G10396" s="1"/>
      <c r="H10396" s="1"/>
      <c r="I10396" s="1"/>
    </row>
    <row r="10397" spans="2:9">
      <c r="B10397" s="1"/>
      <c r="C10397" s="29"/>
      <c r="D10397" s="27"/>
      <c r="E10397" s="27"/>
      <c r="F10397" s="27"/>
      <c r="G10397" s="1"/>
      <c r="H10397" s="1"/>
      <c r="I10397" s="1"/>
    </row>
    <row r="10398" spans="2:9">
      <c r="B10398" s="1"/>
      <c r="C10398" s="29"/>
      <c r="D10398" s="27"/>
      <c r="E10398" s="27"/>
      <c r="F10398" s="27"/>
      <c r="G10398" s="1"/>
      <c r="H10398" s="1"/>
      <c r="I10398" s="1"/>
    </row>
    <row r="10399" spans="2:9">
      <c r="B10399" s="1"/>
      <c r="C10399" s="29"/>
      <c r="D10399" s="27"/>
      <c r="E10399" s="27"/>
      <c r="F10399" s="27"/>
      <c r="G10399" s="1"/>
      <c r="H10399" s="1"/>
      <c r="I10399" s="1"/>
    </row>
    <row r="10400" spans="2:9">
      <c r="B10400" s="1"/>
      <c r="C10400" s="29"/>
      <c r="D10400" s="27"/>
      <c r="E10400" s="27"/>
      <c r="F10400" s="27"/>
      <c r="G10400" s="1"/>
      <c r="H10400" s="1"/>
      <c r="I10400" s="1"/>
    </row>
    <row r="10401" spans="2:9">
      <c r="B10401" s="1"/>
      <c r="C10401" s="29"/>
      <c r="D10401" s="27"/>
      <c r="E10401" s="27"/>
      <c r="F10401" s="27"/>
      <c r="G10401" s="1"/>
      <c r="H10401" s="1"/>
      <c r="I10401" s="1"/>
    </row>
    <row r="10402" spans="2:9">
      <c r="B10402" s="1"/>
      <c r="C10402" s="29"/>
      <c r="D10402" s="27"/>
      <c r="E10402" s="27"/>
      <c r="F10402" s="27"/>
      <c r="G10402" s="1"/>
      <c r="H10402" s="1"/>
      <c r="I10402" s="1"/>
    </row>
    <row r="10403" spans="2:9">
      <c r="B10403" s="1"/>
      <c r="C10403" s="29"/>
      <c r="D10403" s="27"/>
      <c r="E10403" s="27"/>
      <c r="F10403" s="27"/>
      <c r="G10403" s="1"/>
      <c r="H10403" s="1"/>
      <c r="I10403" s="1"/>
    </row>
    <row r="10404" spans="2:9">
      <c r="B10404" s="1"/>
      <c r="C10404" s="29"/>
      <c r="D10404" s="27"/>
      <c r="E10404" s="27"/>
      <c r="F10404" s="27"/>
      <c r="G10404" s="1"/>
      <c r="H10404" s="1"/>
      <c r="I10404" s="1"/>
    </row>
    <row r="10405" spans="2:9">
      <c r="B10405" s="1"/>
      <c r="C10405" s="29"/>
      <c r="D10405" s="27"/>
      <c r="E10405" s="27"/>
      <c r="F10405" s="27"/>
      <c r="G10405" s="1"/>
      <c r="H10405" s="1"/>
      <c r="I10405" s="1"/>
    </row>
    <row r="10406" spans="2:9">
      <c r="B10406" s="1"/>
      <c r="C10406" s="29"/>
      <c r="D10406" s="27"/>
      <c r="E10406" s="27"/>
      <c r="F10406" s="27"/>
      <c r="G10406" s="1"/>
      <c r="H10406" s="1"/>
      <c r="I10406" s="1"/>
    </row>
    <row r="10407" spans="2:9">
      <c r="B10407" s="1"/>
      <c r="C10407" s="29"/>
      <c r="D10407" s="27"/>
      <c r="E10407" s="27"/>
      <c r="F10407" s="27"/>
      <c r="G10407" s="1"/>
      <c r="H10407" s="1"/>
      <c r="I10407" s="1"/>
    </row>
    <row r="10408" spans="2:9">
      <c r="B10408" s="1"/>
      <c r="C10408" s="29"/>
      <c r="D10408" s="27"/>
      <c r="E10408" s="27"/>
      <c r="F10408" s="27"/>
      <c r="G10408" s="1"/>
      <c r="H10408" s="1"/>
      <c r="I10408" s="1"/>
    </row>
    <row r="10409" spans="2:9">
      <c r="B10409" s="1"/>
      <c r="C10409" s="29"/>
      <c r="D10409" s="27"/>
      <c r="E10409" s="27"/>
      <c r="F10409" s="27"/>
      <c r="G10409" s="1"/>
      <c r="H10409" s="1"/>
      <c r="I10409" s="1"/>
    </row>
    <row r="10410" spans="2:9">
      <c r="B10410" s="1"/>
      <c r="C10410" s="29"/>
      <c r="D10410" s="27"/>
      <c r="E10410" s="27"/>
      <c r="F10410" s="27"/>
      <c r="G10410" s="1"/>
      <c r="H10410" s="1"/>
      <c r="I10410" s="1"/>
    </row>
    <row r="10411" spans="2:9">
      <c r="B10411" s="1"/>
      <c r="C10411" s="29"/>
      <c r="D10411" s="27"/>
      <c r="E10411" s="27"/>
      <c r="F10411" s="27"/>
      <c r="G10411" s="1"/>
      <c r="H10411" s="1"/>
      <c r="I10411" s="1"/>
    </row>
    <row r="10412" spans="2:9">
      <c r="B10412" s="1"/>
      <c r="C10412" s="29"/>
      <c r="D10412" s="27"/>
      <c r="E10412" s="27"/>
      <c r="F10412" s="27"/>
      <c r="G10412" s="1"/>
      <c r="H10412" s="1"/>
      <c r="I10412" s="1"/>
    </row>
    <row r="10413" spans="2:9">
      <c r="B10413" s="1"/>
      <c r="C10413" s="29"/>
      <c r="D10413" s="27"/>
      <c r="E10413" s="27"/>
      <c r="F10413" s="27"/>
      <c r="G10413" s="1"/>
      <c r="H10413" s="1"/>
      <c r="I10413" s="1"/>
    </row>
    <row r="10414" spans="2:9">
      <c r="B10414" s="1"/>
      <c r="C10414" s="29"/>
      <c r="D10414" s="27"/>
      <c r="E10414" s="27"/>
      <c r="F10414" s="27"/>
      <c r="G10414" s="1"/>
      <c r="H10414" s="1"/>
      <c r="I10414" s="1"/>
    </row>
    <row r="10415" spans="2:9">
      <c r="B10415" s="1"/>
      <c r="C10415" s="29"/>
      <c r="D10415" s="27"/>
      <c r="E10415" s="27"/>
      <c r="F10415" s="27"/>
      <c r="G10415" s="1"/>
      <c r="H10415" s="1"/>
      <c r="I10415" s="1"/>
    </row>
    <row r="10416" spans="2:9">
      <c r="B10416" s="1"/>
      <c r="C10416" s="29"/>
      <c r="D10416" s="27"/>
      <c r="E10416" s="27"/>
      <c r="F10416" s="27"/>
      <c r="G10416" s="1"/>
      <c r="H10416" s="1"/>
      <c r="I10416" s="1"/>
    </row>
    <row r="10417" spans="2:9">
      <c r="B10417" s="1"/>
      <c r="C10417" s="29"/>
      <c r="D10417" s="27"/>
      <c r="E10417" s="27"/>
      <c r="F10417" s="27"/>
      <c r="G10417" s="1"/>
      <c r="H10417" s="1"/>
      <c r="I10417" s="1"/>
    </row>
    <row r="10418" spans="2:9">
      <c r="B10418" s="1"/>
      <c r="C10418" s="29"/>
      <c r="D10418" s="27"/>
      <c r="E10418" s="27"/>
      <c r="F10418" s="27"/>
      <c r="G10418" s="1"/>
      <c r="H10418" s="1"/>
      <c r="I10418" s="1"/>
    </row>
    <row r="10419" spans="2:9">
      <c r="B10419" s="1"/>
      <c r="C10419" s="29"/>
      <c r="D10419" s="27"/>
      <c r="E10419" s="27"/>
      <c r="F10419" s="27"/>
      <c r="G10419" s="1"/>
      <c r="H10419" s="1"/>
      <c r="I10419" s="1"/>
    </row>
    <row r="10420" spans="2:9">
      <c r="B10420" s="1"/>
      <c r="C10420" s="29"/>
      <c r="D10420" s="27"/>
      <c r="E10420" s="27"/>
      <c r="F10420" s="27"/>
      <c r="G10420" s="1"/>
      <c r="H10420" s="1"/>
      <c r="I10420" s="1"/>
    </row>
    <row r="10421" spans="2:9">
      <c r="B10421" s="1"/>
      <c r="C10421" s="29"/>
      <c r="D10421" s="27"/>
      <c r="E10421" s="27"/>
      <c r="F10421" s="27"/>
      <c r="G10421" s="1"/>
      <c r="H10421" s="1"/>
      <c r="I10421" s="1"/>
    </row>
    <row r="10422" spans="2:9">
      <c r="B10422" s="1"/>
      <c r="C10422" s="29"/>
      <c r="D10422" s="27"/>
      <c r="E10422" s="27"/>
      <c r="F10422" s="27"/>
      <c r="G10422" s="1"/>
      <c r="H10422" s="1"/>
      <c r="I10422" s="1"/>
    </row>
    <row r="10423" spans="2:9">
      <c r="B10423" s="1"/>
      <c r="C10423" s="29"/>
      <c r="D10423" s="27"/>
      <c r="E10423" s="27"/>
      <c r="F10423" s="27"/>
      <c r="G10423" s="1"/>
      <c r="H10423" s="1"/>
      <c r="I10423" s="1"/>
    </row>
    <row r="10424" spans="2:9">
      <c r="B10424" s="1"/>
      <c r="C10424" s="29"/>
      <c r="D10424" s="27"/>
      <c r="E10424" s="27"/>
      <c r="F10424" s="27"/>
      <c r="G10424" s="1"/>
      <c r="H10424" s="1"/>
      <c r="I10424" s="1"/>
    </row>
    <row r="10425" spans="2:9">
      <c r="B10425" s="1"/>
      <c r="C10425" s="29"/>
      <c r="D10425" s="27"/>
      <c r="E10425" s="27"/>
      <c r="F10425" s="27"/>
      <c r="G10425" s="1"/>
      <c r="H10425" s="1"/>
      <c r="I10425" s="1"/>
    </row>
    <row r="10426" spans="2:9">
      <c r="B10426" s="1"/>
      <c r="C10426" s="29"/>
      <c r="D10426" s="27"/>
      <c r="E10426" s="27"/>
      <c r="F10426" s="27"/>
      <c r="G10426" s="1"/>
      <c r="H10426" s="1"/>
      <c r="I10426" s="1"/>
    </row>
    <row r="10427" spans="2:9">
      <c r="B10427" s="1"/>
      <c r="C10427" s="29"/>
      <c r="D10427" s="27"/>
      <c r="E10427" s="27"/>
      <c r="F10427" s="27"/>
      <c r="G10427" s="1"/>
      <c r="H10427" s="1"/>
      <c r="I10427" s="1"/>
    </row>
    <row r="10428" spans="2:9">
      <c r="B10428" s="1"/>
      <c r="C10428" s="29"/>
      <c r="D10428" s="27"/>
      <c r="E10428" s="27"/>
      <c r="F10428" s="27"/>
      <c r="G10428" s="1"/>
      <c r="H10428" s="1"/>
      <c r="I10428" s="1"/>
    </row>
    <row r="10429" spans="2:9">
      <c r="B10429" s="1"/>
      <c r="C10429" s="29"/>
      <c r="D10429" s="27"/>
      <c r="E10429" s="27"/>
      <c r="F10429" s="27"/>
      <c r="G10429" s="1"/>
      <c r="H10429" s="1"/>
      <c r="I10429" s="1"/>
    </row>
    <row r="10430" spans="2:9">
      <c r="B10430" s="1"/>
      <c r="C10430" s="29"/>
      <c r="D10430" s="27"/>
      <c r="E10430" s="27"/>
      <c r="F10430" s="27"/>
      <c r="G10430" s="1"/>
      <c r="H10430" s="1"/>
      <c r="I10430" s="1"/>
    </row>
    <row r="10431" spans="2:9">
      <c r="B10431" s="1"/>
      <c r="C10431" s="29"/>
      <c r="D10431" s="27"/>
      <c r="E10431" s="27"/>
      <c r="F10431" s="27"/>
      <c r="G10431" s="1"/>
      <c r="H10431" s="1"/>
      <c r="I10431" s="1"/>
    </row>
    <row r="10432" spans="2:9">
      <c r="B10432" s="1"/>
      <c r="C10432" s="29"/>
      <c r="D10432" s="27"/>
      <c r="E10432" s="27"/>
      <c r="F10432" s="27"/>
      <c r="G10432" s="1"/>
      <c r="H10432" s="1"/>
      <c r="I10432" s="1"/>
    </row>
    <row r="10433" spans="2:9">
      <c r="B10433" s="1"/>
      <c r="C10433" s="29"/>
      <c r="D10433" s="27"/>
      <c r="E10433" s="27"/>
      <c r="F10433" s="27"/>
      <c r="G10433" s="1"/>
      <c r="H10433" s="1"/>
      <c r="I10433" s="1"/>
    </row>
    <row r="10434" spans="2:9">
      <c r="B10434" s="1"/>
      <c r="C10434" s="29"/>
      <c r="D10434" s="27"/>
      <c r="E10434" s="27"/>
      <c r="F10434" s="27"/>
      <c r="G10434" s="1"/>
      <c r="H10434" s="1"/>
      <c r="I10434" s="1"/>
    </row>
    <row r="10435" spans="2:9">
      <c r="B10435" s="1"/>
      <c r="C10435" s="29"/>
      <c r="D10435" s="27"/>
      <c r="E10435" s="27"/>
      <c r="F10435" s="27"/>
      <c r="G10435" s="1"/>
      <c r="H10435" s="1"/>
      <c r="I10435" s="1"/>
    </row>
    <row r="10436" spans="2:9">
      <c r="B10436" s="1"/>
      <c r="C10436" s="29"/>
      <c r="D10436" s="27"/>
      <c r="E10436" s="27"/>
      <c r="F10436" s="27"/>
      <c r="G10436" s="1"/>
      <c r="H10436" s="1"/>
      <c r="I10436" s="1"/>
    </row>
    <row r="10437" spans="2:9">
      <c r="B10437" s="1"/>
      <c r="C10437" s="29"/>
      <c r="D10437" s="27"/>
      <c r="E10437" s="27"/>
      <c r="F10437" s="27"/>
      <c r="G10437" s="1"/>
      <c r="H10437" s="1"/>
      <c r="I10437" s="1"/>
    </row>
    <row r="10438" spans="2:9">
      <c r="B10438" s="1"/>
      <c r="C10438" s="29"/>
      <c r="D10438" s="27"/>
      <c r="E10438" s="27"/>
      <c r="F10438" s="27"/>
      <c r="G10438" s="1"/>
      <c r="H10438" s="1"/>
      <c r="I10438" s="1"/>
    </row>
    <row r="10439" spans="2:9">
      <c r="B10439" s="1"/>
      <c r="C10439" s="29"/>
      <c r="D10439" s="27"/>
      <c r="E10439" s="27"/>
      <c r="F10439" s="27"/>
      <c r="G10439" s="1"/>
      <c r="H10439" s="1"/>
      <c r="I10439" s="1"/>
    </row>
    <row r="10440" spans="2:9">
      <c r="B10440" s="1"/>
      <c r="C10440" s="29"/>
      <c r="D10440" s="27"/>
      <c r="E10440" s="27"/>
      <c r="F10440" s="27"/>
      <c r="G10440" s="1"/>
      <c r="H10440" s="1"/>
      <c r="I10440" s="1"/>
    </row>
    <row r="10441" spans="2:9">
      <c r="B10441" s="1"/>
      <c r="C10441" s="29"/>
      <c r="D10441" s="27"/>
      <c r="E10441" s="27"/>
      <c r="F10441" s="27"/>
      <c r="G10441" s="1"/>
      <c r="H10441" s="1"/>
      <c r="I10441" s="1"/>
    </row>
    <row r="10442" spans="2:9">
      <c r="B10442" s="1"/>
      <c r="C10442" s="29"/>
      <c r="D10442" s="27"/>
      <c r="E10442" s="27"/>
      <c r="F10442" s="27"/>
      <c r="G10442" s="1"/>
      <c r="H10442" s="1"/>
      <c r="I10442" s="1"/>
    </row>
    <row r="10443" spans="2:9">
      <c r="B10443" s="1"/>
      <c r="C10443" s="29"/>
      <c r="D10443" s="27"/>
      <c r="E10443" s="27"/>
      <c r="F10443" s="27"/>
      <c r="G10443" s="1"/>
      <c r="H10443" s="1"/>
      <c r="I10443" s="1"/>
    </row>
    <row r="10444" spans="2:9">
      <c r="B10444" s="1"/>
      <c r="C10444" s="29"/>
      <c r="D10444" s="27"/>
      <c r="E10444" s="27"/>
      <c r="F10444" s="27"/>
      <c r="G10444" s="1"/>
      <c r="H10444" s="1"/>
      <c r="I10444" s="1"/>
    </row>
    <row r="10445" spans="2:9">
      <c r="B10445" s="1"/>
      <c r="C10445" s="29"/>
      <c r="D10445" s="27"/>
      <c r="E10445" s="27"/>
      <c r="F10445" s="27"/>
      <c r="G10445" s="1"/>
      <c r="H10445" s="1"/>
      <c r="I10445" s="1"/>
    </row>
    <row r="10446" spans="2:9">
      <c r="B10446" s="1"/>
      <c r="C10446" s="29"/>
      <c r="D10446" s="27"/>
      <c r="E10446" s="27"/>
      <c r="F10446" s="27"/>
      <c r="G10446" s="1"/>
      <c r="H10446" s="1"/>
      <c r="I10446" s="1"/>
    </row>
    <row r="10447" spans="2:9">
      <c r="B10447" s="1"/>
      <c r="C10447" s="29"/>
      <c r="D10447" s="27"/>
      <c r="E10447" s="27"/>
      <c r="F10447" s="27"/>
      <c r="G10447" s="1"/>
      <c r="H10447" s="1"/>
      <c r="I10447" s="1"/>
    </row>
    <row r="10448" spans="2:9">
      <c r="B10448" s="1"/>
      <c r="C10448" s="29"/>
      <c r="D10448" s="27"/>
      <c r="E10448" s="27"/>
      <c r="F10448" s="27"/>
      <c r="G10448" s="1"/>
      <c r="H10448" s="1"/>
      <c r="I10448" s="1"/>
    </row>
    <row r="10449" spans="2:9">
      <c r="B10449" s="1"/>
      <c r="C10449" s="29"/>
      <c r="D10449" s="27"/>
      <c r="E10449" s="27"/>
      <c r="F10449" s="27"/>
      <c r="G10449" s="1"/>
      <c r="H10449" s="1"/>
      <c r="I10449" s="1"/>
    </row>
    <row r="10450" spans="2:9">
      <c r="B10450" s="1"/>
      <c r="C10450" s="29"/>
      <c r="D10450" s="27"/>
      <c r="E10450" s="27"/>
      <c r="F10450" s="27"/>
      <c r="G10450" s="1"/>
      <c r="H10450" s="1"/>
      <c r="I10450" s="1"/>
    </row>
    <row r="10451" spans="2:9">
      <c r="B10451" s="1"/>
      <c r="C10451" s="29"/>
      <c r="D10451" s="27"/>
      <c r="E10451" s="27"/>
      <c r="F10451" s="27"/>
      <c r="G10451" s="1"/>
      <c r="H10451" s="1"/>
      <c r="I10451" s="1"/>
    </row>
    <row r="10452" spans="2:9">
      <c r="B10452" s="1"/>
      <c r="C10452" s="29"/>
      <c r="D10452" s="27"/>
      <c r="E10452" s="27"/>
      <c r="F10452" s="27"/>
      <c r="G10452" s="1"/>
      <c r="H10452" s="1"/>
      <c r="I10452" s="1"/>
    </row>
    <row r="10453" spans="2:9">
      <c r="B10453" s="1"/>
      <c r="C10453" s="29"/>
      <c r="D10453" s="27"/>
      <c r="E10453" s="27"/>
      <c r="F10453" s="27"/>
      <c r="G10453" s="1"/>
      <c r="H10453" s="1"/>
      <c r="I10453" s="1"/>
    </row>
    <row r="10454" spans="2:9">
      <c r="B10454" s="1"/>
      <c r="C10454" s="29"/>
      <c r="D10454" s="27"/>
      <c r="E10454" s="27"/>
      <c r="F10454" s="27"/>
      <c r="G10454" s="1"/>
      <c r="H10454" s="1"/>
      <c r="I10454" s="1"/>
    </row>
    <row r="10455" spans="2:9">
      <c r="B10455" s="1"/>
      <c r="C10455" s="29"/>
      <c r="D10455" s="27"/>
      <c r="E10455" s="27"/>
      <c r="F10455" s="27"/>
      <c r="G10455" s="1"/>
      <c r="H10455" s="1"/>
      <c r="I10455" s="1"/>
    </row>
    <row r="10456" spans="2:9">
      <c r="B10456" s="1"/>
      <c r="C10456" s="29"/>
      <c r="D10456" s="27"/>
      <c r="E10456" s="27"/>
      <c r="F10456" s="27"/>
      <c r="G10456" s="1"/>
      <c r="H10456" s="1"/>
      <c r="I10456" s="1"/>
    </row>
    <row r="10457" spans="2:9">
      <c r="B10457" s="1"/>
      <c r="C10457" s="29"/>
      <c r="D10457" s="27"/>
      <c r="E10457" s="27"/>
      <c r="F10457" s="27"/>
      <c r="G10457" s="1"/>
      <c r="H10457" s="1"/>
      <c r="I10457" s="1"/>
    </row>
    <row r="10458" spans="2:9">
      <c r="B10458" s="1"/>
      <c r="C10458" s="29"/>
      <c r="D10458" s="27"/>
      <c r="E10458" s="27"/>
      <c r="F10458" s="27"/>
      <c r="G10458" s="1"/>
      <c r="H10458" s="1"/>
      <c r="I10458" s="1"/>
    </row>
    <row r="10459" spans="2:9">
      <c r="B10459" s="1"/>
      <c r="C10459" s="29"/>
      <c r="D10459" s="27"/>
      <c r="E10459" s="27"/>
      <c r="F10459" s="27"/>
      <c r="G10459" s="1"/>
      <c r="H10459" s="1"/>
      <c r="I10459" s="1"/>
    </row>
    <row r="10460" spans="2:9">
      <c r="B10460" s="1"/>
      <c r="C10460" s="29"/>
      <c r="D10460" s="27"/>
      <c r="E10460" s="27"/>
      <c r="F10460" s="27"/>
      <c r="G10460" s="1"/>
      <c r="H10460" s="1"/>
      <c r="I10460" s="1"/>
    </row>
    <row r="10461" spans="2:9">
      <c r="B10461" s="1"/>
      <c r="C10461" s="29"/>
      <c r="D10461" s="27"/>
      <c r="E10461" s="27"/>
      <c r="F10461" s="27"/>
      <c r="G10461" s="1"/>
      <c r="H10461" s="1"/>
      <c r="I10461" s="1"/>
    </row>
    <row r="10462" spans="2:9">
      <c r="B10462" s="1"/>
      <c r="C10462" s="29"/>
      <c r="D10462" s="27"/>
      <c r="E10462" s="27"/>
      <c r="F10462" s="27"/>
      <c r="G10462" s="1"/>
      <c r="H10462" s="1"/>
      <c r="I10462" s="1"/>
    </row>
    <row r="10463" spans="2:9">
      <c r="B10463" s="1"/>
      <c r="C10463" s="29"/>
      <c r="D10463" s="27"/>
      <c r="E10463" s="27"/>
      <c r="F10463" s="27"/>
      <c r="G10463" s="1"/>
      <c r="H10463" s="1"/>
      <c r="I10463" s="1"/>
    </row>
    <row r="10464" spans="2:9">
      <c r="B10464" s="1"/>
      <c r="C10464" s="29"/>
      <c r="D10464" s="27"/>
      <c r="E10464" s="27"/>
      <c r="F10464" s="27"/>
      <c r="G10464" s="1"/>
      <c r="H10464" s="1"/>
      <c r="I10464" s="1"/>
    </row>
    <row r="10465" spans="2:9">
      <c r="B10465" s="1"/>
      <c r="C10465" s="29"/>
      <c r="D10465" s="27"/>
      <c r="E10465" s="27"/>
      <c r="F10465" s="27"/>
      <c r="G10465" s="1"/>
      <c r="H10465" s="1"/>
      <c r="I10465" s="1"/>
    </row>
    <row r="10466" spans="2:9">
      <c r="B10466" s="1"/>
      <c r="C10466" s="29"/>
      <c r="D10466" s="27"/>
      <c r="E10466" s="27"/>
      <c r="F10466" s="27"/>
      <c r="G10466" s="1"/>
      <c r="H10466" s="1"/>
      <c r="I10466" s="1"/>
    </row>
    <row r="10467" spans="2:9">
      <c r="B10467" s="1"/>
      <c r="C10467" s="29"/>
      <c r="D10467" s="27"/>
      <c r="E10467" s="27"/>
      <c r="F10467" s="27"/>
      <c r="G10467" s="1"/>
      <c r="H10467" s="1"/>
      <c r="I10467" s="1"/>
    </row>
    <row r="10468" spans="2:9">
      <c r="B10468" s="1"/>
      <c r="C10468" s="29"/>
      <c r="D10468" s="27"/>
      <c r="E10468" s="27"/>
      <c r="F10468" s="27"/>
      <c r="G10468" s="1"/>
      <c r="H10468" s="1"/>
      <c r="I10468" s="1"/>
    </row>
    <row r="10469" spans="2:9">
      <c r="B10469" s="1"/>
      <c r="C10469" s="29"/>
      <c r="D10469" s="27"/>
      <c r="E10469" s="27"/>
      <c r="F10469" s="27"/>
      <c r="G10469" s="1"/>
      <c r="H10469" s="1"/>
      <c r="I10469" s="1"/>
    </row>
    <row r="10470" spans="2:9">
      <c r="B10470" s="1"/>
      <c r="C10470" s="29"/>
      <c r="D10470" s="27"/>
      <c r="E10470" s="27"/>
      <c r="F10470" s="27"/>
      <c r="G10470" s="1"/>
      <c r="H10470" s="1"/>
      <c r="I10470" s="1"/>
    </row>
    <row r="10471" spans="2:9">
      <c r="B10471" s="1"/>
      <c r="C10471" s="29"/>
      <c r="D10471" s="27"/>
      <c r="E10471" s="27"/>
      <c r="F10471" s="27"/>
      <c r="G10471" s="1"/>
      <c r="H10471" s="1"/>
      <c r="I10471" s="1"/>
    </row>
    <row r="10472" spans="2:9">
      <c r="B10472" s="1"/>
      <c r="C10472" s="29"/>
      <c r="D10472" s="27"/>
      <c r="E10472" s="27"/>
      <c r="F10472" s="27"/>
      <c r="G10472" s="1"/>
      <c r="H10472" s="1"/>
      <c r="I10472" s="1"/>
    </row>
    <row r="10473" spans="2:9">
      <c r="B10473" s="1"/>
      <c r="C10473" s="29"/>
      <c r="D10473" s="27"/>
      <c r="E10473" s="27"/>
      <c r="F10473" s="27"/>
      <c r="G10473" s="1"/>
      <c r="H10473" s="1"/>
      <c r="I10473" s="1"/>
    </row>
    <row r="10474" spans="2:9">
      <c r="B10474" s="1"/>
      <c r="C10474" s="29"/>
      <c r="D10474" s="27"/>
      <c r="E10474" s="27"/>
      <c r="F10474" s="27"/>
      <c r="G10474" s="1"/>
      <c r="H10474" s="1"/>
      <c r="I10474" s="1"/>
    </row>
    <row r="10475" spans="2:9">
      <c r="B10475" s="1"/>
      <c r="C10475" s="29"/>
      <c r="D10475" s="27"/>
      <c r="E10475" s="27"/>
      <c r="F10475" s="27"/>
      <c r="G10475" s="1"/>
      <c r="H10475" s="1"/>
      <c r="I10475" s="1"/>
    </row>
    <row r="10476" spans="2:9">
      <c r="B10476" s="1"/>
      <c r="C10476" s="29"/>
      <c r="D10476" s="27"/>
      <c r="E10476" s="27"/>
      <c r="F10476" s="27"/>
      <c r="G10476" s="1"/>
      <c r="H10476" s="1"/>
      <c r="I10476" s="1"/>
    </row>
    <row r="10477" spans="2:9">
      <c r="B10477" s="1"/>
      <c r="C10477" s="29"/>
      <c r="D10477" s="27"/>
      <c r="E10477" s="27"/>
      <c r="F10477" s="27"/>
      <c r="G10477" s="1"/>
      <c r="H10477" s="1"/>
      <c r="I10477" s="1"/>
    </row>
    <row r="10478" spans="2:9">
      <c r="B10478" s="1"/>
      <c r="C10478" s="29"/>
      <c r="D10478" s="27"/>
      <c r="E10478" s="27"/>
      <c r="F10478" s="27"/>
      <c r="G10478" s="1"/>
      <c r="H10478" s="1"/>
      <c r="I10478" s="1"/>
    </row>
    <row r="10479" spans="2:9">
      <c r="B10479" s="1"/>
      <c r="C10479" s="29"/>
      <c r="D10479" s="27"/>
      <c r="E10479" s="27"/>
      <c r="F10479" s="27"/>
      <c r="G10479" s="1"/>
      <c r="H10479" s="1"/>
      <c r="I10479" s="1"/>
    </row>
    <row r="10480" spans="2:9">
      <c r="B10480" s="1"/>
      <c r="C10480" s="29"/>
      <c r="D10480" s="27"/>
      <c r="E10480" s="27"/>
      <c r="F10480" s="27"/>
      <c r="G10480" s="1"/>
      <c r="H10480" s="1"/>
      <c r="I10480" s="1"/>
    </row>
    <row r="10481" spans="2:9">
      <c r="B10481" s="1"/>
      <c r="C10481" s="29"/>
      <c r="D10481" s="27"/>
      <c r="E10481" s="27"/>
      <c r="F10481" s="27"/>
      <c r="G10481" s="1"/>
      <c r="H10481" s="1"/>
      <c r="I10481" s="1"/>
    </row>
    <row r="10482" spans="2:9">
      <c r="B10482" s="1"/>
      <c r="C10482" s="29"/>
      <c r="D10482" s="27"/>
      <c r="E10482" s="27"/>
      <c r="F10482" s="27"/>
      <c r="G10482" s="1"/>
      <c r="H10482" s="1"/>
      <c r="I10482" s="1"/>
    </row>
    <row r="10483" spans="2:9">
      <c r="B10483" s="1"/>
      <c r="C10483" s="29"/>
      <c r="D10483" s="27"/>
      <c r="E10483" s="27"/>
      <c r="F10483" s="27"/>
      <c r="G10483" s="1"/>
      <c r="H10483" s="1"/>
      <c r="I10483" s="1"/>
    </row>
    <row r="10484" spans="2:9">
      <c r="B10484" s="1"/>
      <c r="C10484" s="29"/>
      <c r="D10484" s="27"/>
      <c r="E10484" s="27"/>
      <c r="F10484" s="27"/>
      <c r="G10484" s="1"/>
      <c r="H10484" s="1"/>
      <c r="I10484" s="1"/>
    </row>
    <row r="10485" spans="2:9">
      <c r="B10485" s="1"/>
      <c r="C10485" s="29"/>
      <c r="D10485" s="27"/>
      <c r="E10485" s="27"/>
      <c r="F10485" s="27"/>
      <c r="G10485" s="1"/>
      <c r="H10485" s="1"/>
      <c r="I10485" s="1"/>
    </row>
    <row r="10486" spans="2:9">
      <c r="B10486" s="1"/>
      <c r="C10486" s="29"/>
      <c r="D10486" s="27"/>
      <c r="E10486" s="27"/>
      <c r="F10486" s="27"/>
      <c r="G10486" s="1"/>
      <c r="H10486" s="1"/>
      <c r="I10486" s="1"/>
    </row>
    <row r="10487" spans="2:9">
      <c r="B10487" s="1"/>
      <c r="C10487" s="29"/>
      <c r="D10487" s="27"/>
      <c r="E10487" s="27"/>
      <c r="F10487" s="27"/>
      <c r="G10487" s="1"/>
      <c r="H10487" s="1"/>
      <c r="I10487" s="1"/>
    </row>
    <row r="10488" spans="2:9">
      <c r="B10488" s="1"/>
      <c r="C10488" s="29"/>
      <c r="D10488" s="27"/>
      <c r="E10488" s="27"/>
      <c r="F10488" s="27"/>
      <c r="G10488" s="1"/>
      <c r="H10488" s="1"/>
      <c r="I10488" s="1"/>
    </row>
    <row r="10489" spans="2:9">
      <c r="B10489" s="1"/>
      <c r="C10489" s="29"/>
      <c r="D10489" s="27"/>
      <c r="E10489" s="27"/>
      <c r="F10489" s="27"/>
      <c r="G10489" s="1"/>
      <c r="H10489" s="1"/>
      <c r="I10489" s="1"/>
    </row>
    <row r="10490" spans="2:9">
      <c r="B10490" s="1"/>
      <c r="C10490" s="29"/>
      <c r="D10490" s="27"/>
      <c r="E10490" s="27"/>
      <c r="F10490" s="27"/>
      <c r="G10490" s="1"/>
      <c r="H10490" s="1"/>
      <c r="I10490" s="1"/>
    </row>
    <row r="10491" spans="2:9">
      <c r="B10491" s="1"/>
      <c r="C10491" s="29"/>
      <c r="D10491" s="27"/>
      <c r="E10491" s="27"/>
      <c r="F10491" s="27"/>
      <c r="G10491" s="1"/>
      <c r="H10491" s="1"/>
      <c r="I10491" s="1"/>
    </row>
    <row r="10492" spans="2:9">
      <c r="B10492" s="1"/>
      <c r="C10492" s="29"/>
      <c r="D10492" s="27"/>
      <c r="E10492" s="27"/>
      <c r="F10492" s="27"/>
      <c r="G10492" s="1"/>
      <c r="H10492" s="1"/>
      <c r="I10492" s="1"/>
    </row>
    <row r="10493" spans="2:9">
      <c r="B10493" s="1"/>
      <c r="C10493" s="29"/>
      <c r="D10493" s="27"/>
      <c r="E10493" s="27"/>
      <c r="F10493" s="27"/>
      <c r="G10493" s="1"/>
      <c r="H10493" s="1"/>
      <c r="I10493" s="1"/>
    </row>
    <row r="10494" spans="2:9">
      <c r="B10494" s="1"/>
      <c r="C10494" s="29"/>
      <c r="D10494" s="27"/>
      <c r="E10494" s="27"/>
      <c r="F10494" s="27"/>
      <c r="G10494" s="1"/>
      <c r="H10494" s="1"/>
      <c r="I10494" s="1"/>
    </row>
    <row r="10495" spans="2:9">
      <c r="B10495" s="1"/>
      <c r="C10495" s="29"/>
      <c r="D10495" s="27"/>
      <c r="E10495" s="27"/>
      <c r="F10495" s="27"/>
      <c r="G10495" s="1"/>
      <c r="H10495" s="1"/>
      <c r="I10495" s="1"/>
    </row>
    <row r="10496" spans="2:9">
      <c r="B10496" s="1"/>
      <c r="C10496" s="29"/>
      <c r="D10496" s="27"/>
      <c r="E10496" s="27"/>
      <c r="F10496" s="27"/>
      <c r="G10496" s="1"/>
      <c r="H10496" s="1"/>
      <c r="I10496" s="1"/>
    </row>
    <row r="10497" spans="2:9">
      <c r="B10497" s="1"/>
      <c r="C10497" s="29"/>
      <c r="D10497" s="27"/>
      <c r="E10497" s="27"/>
      <c r="F10497" s="27"/>
      <c r="G10497" s="1"/>
      <c r="H10497" s="1"/>
      <c r="I10497" s="1"/>
    </row>
    <row r="10498" spans="2:9">
      <c r="B10498" s="1"/>
      <c r="C10498" s="29"/>
      <c r="D10498" s="27"/>
      <c r="E10498" s="27"/>
      <c r="F10498" s="27"/>
      <c r="G10498" s="1"/>
      <c r="H10498" s="1"/>
      <c r="I10498" s="1"/>
    </row>
    <row r="10499" spans="2:9">
      <c r="B10499" s="1"/>
      <c r="C10499" s="29"/>
      <c r="D10499" s="27"/>
      <c r="E10499" s="27"/>
      <c r="F10499" s="27"/>
      <c r="G10499" s="1"/>
      <c r="H10499" s="1"/>
      <c r="I10499" s="1"/>
    </row>
    <row r="10500" spans="2:9">
      <c r="B10500" s="1"/>
      <c r="C10500" s="29"/>
      <c r="D10500" s="27"/>
      <c r="E10500" s="27"/>
      <c r="F10500" s="27"/>
      <c r="G10500" s="1"/>
      <c r="H10500" s="1"/>
      <c r="I10500" s="1"/>
    </row>
    <row r="10501" spans="2:9">
      <c r="B10501" s="1"/>
      <c r="C10501" s="29"/>
      <c r="D10501" s="27"/>
      <c r="E10501" s="27"/>
      <c r="F10501" s="27"/>
      <c r="G10501" s="1"/>
      <c r="H10501" s="1"/>
      <c r="I10501" s="1"/>
    </row>
    <row r="10502" spans="2:9">
      <c r="B10502" s="1"/>
      <c r="C10502" s="29"/>
      <c r="D10502" s="27"/>
      <c r="E10502" s="27"/>
      <c r="F10502" s="27"/>
      <c r="G10502" s="1"/>
      <c r="H10502" s="1"/>
      <c r="I10502" s="1"/>
    </row>
    <row r="10503" spans="2:9">
      <c r="B10503" s="1"/>
      <c r="C10503" s="29"/>
      <c r="D10503" s="27"/>
      <c r="E10503" s="27"/>
      <c r="F10503" s="27"/>
      <c r="G10503" s="1"/>
      <c r="H10503" s="1"/>
      <c r="I10503" s="1"/>
    </row>
    <row r="10504" spans="2:9">
      <c r="B10504" s="1"/>
      <c r="C10504" s="29"/>
      <c r="D10504" s="27"/>
      <c r="E10504" s="27"/>
      <c r="F10504" s="27"/>
      <c r="G10504" s="1"/>
      <c r="H10504" s="1"/>
      <c r="I10504" s="1"/>
    </row>
    <row r="10505" spans="2:9">
      <c r="B10505" s="1"/>
      <c r="C10505" s="29"/>
      <c r="D10505" s="27"/>
      <c r="E10505" s="27"/>
      <c r="F10505" s="27"/>
      <c r="G10505" s="1"/>
      <c r="H10505" s="1"/>
      <c r="I10505" s="1"/>
    </row>
    <row r="10506" spans="2:9">
      <c r="B10506" s="1"/>
      <c r="C10506" s="29"/>
      <c r="D10506" s="27"/>
      <c r="E10506" s="27"/>
      <c r="F10506" s="27"/>
      <c r="G10506" s="1"/>
      <c r="H10506" s="1"/>
      <c r="I10506" s="1"/>
    </row>
    <row r="10507" spans="2:9">
      <c r="B10507" s="1"/>
      <c r="C10507" s="29"/>
      <c r="D10507" s="27"/>
      <c r="E10507" s="27"/>
      <c r="F10507" s="27"/>
      <c r="G10507" s="1"/>
      <c r="H10507" s="1"/>
      <c r="I10507" s="1"/>
    </row>
    <row r="10508" spans="2:9">
      <c r="B10508" s="1"/>
      <c r="C10508" s="29"/>
      <c r="D10508" s="27"/>
      <c r="E10508" s="27"/>
      <c r="F10508" s="27"/>
      <c r="G10508" s="1"/>
      <c r="H10508" s="1"/>
      <c r="I10508" s="1"/>
    </row>
    <row r="10509" spans="2:9">
      <c r="B10509" s="1"/>
      <c r="C10509" s="29"/>
      <c r="D10509" s="27"/>
      <c r="E10509" s="27"/>
      <c r="F10509" s="27"/>
      <c r="G10509" s="1"/>
      <c r="H10509" s="1"/>
      <c r="I10509" s="1"/>
    </row>
    <row r="10510" spans="2:9">
      <c r="B10510" s="1"/>
      <c r="C10510" s="29"/>
      <c r="D10510" s="27"/>
      <c r="E10510" s="27"/>
      <c r="F10510" s="27"/>
      <c r="G10510" s="1"/>
      <c r="H10510" s="1"/>
      <c r="I10510" s="1"/>
    </row>
    <row r="10511" spans="2:9">
      <c r="B10511" s="1"/>
      <c r="C10511" s="29"/>
      <c r="D10511" s="27"/>
      <c r="E10511" s="27"/>
      <c r="F10511" s="27"/>
      <c r="G10511" s="1"/>
      <c r="H10511" s="1"/>
      <c r="I10511" s="1"/>
    </row>
    <row r="10512" spans="2:9">
      <c r="B10512" s="1"/>
      <c r="C10512" s="29"/>
      <c r="D10512" s="27"/>
      <c r="E10512" s="27"/>
      <c r="F10512" s="27"/>
      <c r="G10512" s="1"/>
      <c r="H10512" s="1"/>
      <c r="I10512" s="1"/>
    </row>
    <row r="10513" spans="2:9">
      <c r="B10513" s="1"/>
      <c r="C10513" s="29"/>
      <c r="D10513" s="27"/>
      <c r="E10513" s="27"/>
      <c r="F10513" s="27"/>
      <c r="G10513" s="1"/>
      <c r="H10513" s="1"/>
      <c r="I10513" s="1"/>
    </row>
    <row r="10514" spans="2:9">
      <c r="B10514" s="1"/>
      <c r="C10514" s="29"/>
      <c r="D10514" s="27"/>
      <c r="E10514" s="27"/>
      <c r="F10514" s="27"/>
      <c r="G10514" s="1"/>
      <c r="H10514" s="1"/>
      <c r="I10514" s="1"/>
    </row>
    <row r="10515" spans="2:9">
      <c r="B10515" s="1"/>
      <c r="C10515" s="29"/>
      <c r="D10515" s="27"/>
      <c r="E10515" s="27"/>
      <c r="F10515" s="27"/>
      <c r="G10515" s="1"/>
      <c r="H10515" s="1"/>
      <c r="I10515" s="1"/>
    </row>
    <row r="10516" spans="2:9">
      <c r="B10516" s="1"/>
      <c r="C10516" s="29"/>
      <c r="D10516" s="27"/>
      <c r="E10516" s="27"/>
      <c r="F10516" s="27"/>
      <c r="G10516" s="1"/>
      <c r="H10516" s="1"/>
      <c r="I10516" s="1"/>
    </row>
    <row r="10517" spans="2:9">
      <c r="B10517" s="1"/>
      <c r="C10517" s="29"/>
      <c r="D10517" s="27"/>
      <c r="E10517" s="27"/>
      <c r="F10517" s="27"/>
      <c r="G10517" s="1"/>
      <c r="H10517" s="1"/>
      <c r="I10517" s="1"/>
    </row>
    <row r="10518" spans="2:9">
      <c r="B10518" s="1"/>
      <c r="C10518" s="29"/>
      <c r="D10518" s="27"/>
      <c r="E10518" s="27"/>
      <c r="F10518" s="27"/>
      <c r="G10518" s="1"/>
      <c r="H10518" s="1"/>
      <c r="I10518" s="1"/>
    </row>
    <row r="10519" spans="2:9">
      <c r="B10519" s="1"/>
      <c r="C10519" s="29"/>
      <c r="D10519" s="27"/>
      <c r="E10519" s="27"/>
      <c r="F10519" s="27"/>
      <c r="G10519" s="1"/>
      <c r="H10519" s="1"/>
      <c r="I10519" s="1"/>
    </row>
    <row r="10520" spans="2:9">
      <c r="B10520" s="1"/>
      <c r="C10520" s="29"/>
      <c r="D10520" s="27"/>
      <c r="E10520" s="27"/>
      <c r="F10520" s="27"/>
      <c r="G10520" s="1"/>
      <c r="H10520" s="1"/>
      <c r="I10520" s="1"/>
    </row>
    <row r="10521" spans="2:9">
      <c r="B10521" s="1"/>
      <c r="C10521" s="29"/>
      <c r="D10521" s="27"/>
      <c r="E10521" s="27"/>
      <c r="F10521" s="27"/>
      <c r="G10521" s="1"/>
      <c r="H10521" s="1"/>
      <c r="I10521" s="1"/>
    </row>
    <row r="10522" spans="2:9">
      <c r="B10522" s="1"/>
      <c r="C10522" s="29"/>
      <c r="D10522" s="27"/>
      <c r="E10522" s="27"/>
      <c r="F10522" s="27"/>
      <c r="G10522" s="1"/>
      <c r="H10522" s="1"/>
      <c r="I10522" s="1"/>
    </row>
    <row r="10523" spans="2:9">
      <c r="B10523" s="1"/>
      <c r="C10523" s="29"/>
      <c r="D10523" s="27"/>
      <c r="E10523" s="27"/>
      <c r="F10523" s="27"/>
      <c r="G10523" s="1"/>
      <c r="H10523" s="1"/>
      <c r="I10523" s="1"/>
    </row>
    <row r="10524" spans="2:9">
      <c r="B10524" s="1"/>
      <c r="C10524" s="29"/>
      <c r="D10524" s="27"/>
      <c r="E10524" s="27"/>
      <c r="F10524" s="27"/>
      <c r="G10524" s="1"/>
      <c r="H10524" s="1"/>
      <c r="I10524" s="1"/>
    </row>
    <row r="10525" spans="2:9">
      <c r="B10525" s="1"/>
      <c r="C10525" s="29"/>
      <c r="D10525" s="27"/>
      <c r="E10525" s="27"/>
      <c r="F10525" s="27"/>
      <c r="G10525" s="1"/>
      <c r="H10525" s="1"/>
      <c r="I10525" s="1"/>
    </row>
    <row r="10526" spans="2:9">
      <c r="B10526" s="1"/>
      <c r="C10526" s="29"/>
      <c r="D10526" s="27"/>
      <c r="E10526" s="27"/>
      <c r="F10526" s="27"/>
      <c r="G10526" s="1"/>
      <c r="H10526" s="1"/>
      <c r="I10526" s="1"/>
    </row>
    <row r="10527" spans="2:9">
      <c r="B10527" s="1"/>
      <c r="C10527" s="29"/>
      <c r="D10527" s="27"/>
      <c r="E10527" s="27"/>
      <c r="F10527" s="27"/>
      <c r="G10527" s="1"/>
      <c r="H10527" s="1"/>
      <c r="I10527" s="1"/>
    </row>
    <row r="10528" spans="2:9">
      <c r="B10528" s="1"/>
      <c r="C10528" s="29"/>
      <c r="D10528" s="27"/>
      <c r="E10528" s="27"/>
      <c r="F10528" s="27"/>
      <c r="G10528" s="1"/>
      <c r="H10528" s="1"/>
      <c r="I10528" s="1"/>
    </row>
    <row r="10529" spans="2:9">
      <c r="B10529" s="1"/>
      <c r="C10529" s="29"/>
      <c r="D10529" s="27"/>
      <c r="E10529" s="27"/>
      <c r="F10529" s="27"/>
      <c r="G10529" s="1"/>
      <c r="H10529" s="1"/>
      <c r="I10529" s="1"/>
    </row>
    <row r="10530" spans="2:9">
      <c r="B10530" s="1"/>
      <c r="C10530" s="29"/>
      <c r="D10530" s="27"/>
      <c r="E10530" s="27"/>
      <c r="F10530" s="27"/>
      <c r="G10530" s="1"/>
      <c r="H10530" s="1"/>
      <c r="I10530" s="1"/>
    </row>
    <row r="10531" spans="2:9">
      <c r="B10531" s="1"/>
      <c r="C10531" s="29"/>
      <c r="D10531" s="27"/>
      <c r="E10531" s="27"/>
      <c r="F10531" s="27"/>
      <c r="G10531" s="1"/>
      <c r="H10531" s="1"/>
      <c r="I10531" s="1"/>
    </row>
    <row r="10532" spans="2:9">
      <c r="B10532" s="1"/>
      <c r="C10532" s="29"/>
      <c r="D10532" s="27"/>
      <c r="E10532" s="27"/>
      <c r="F10532" s="27"/>
      <c r="G10532" s="1"/>
      <c r="H10532" s="1"/>
      <c r="I10532" s="1"/>
    </row>
    <row r="10533" spans="2:9">
      <c r="B10533" s="1"/>
      <c r="C10533" s="29"/>
      <c r="D10533" s="27"/>
      <c r="E10533" s="27"/>
      <c r="F10533" s="27"/>
      <c r="G10533" s="1"/>
      <c r="H10533" s="1"/>
      <c r="I10533" s="1"/>
    </row>
    <row r="10534" spans="2:9">
      <c r="B10534" s="1"/>
      <c r="C10534" s="29"/>
      <c r="D10534" s="27"/>
      <c r="E10534" s="27"/>
      <c r="F10534" s="27"/>
      <c r="G10534" s="1"/>
      <c r="H10534" s="1"/>
      <c r="I10534" s="1"/>
    </row>
    <row r="10535" spans="2:9">
      <c r="B10535" s="1"/>
      <c r="C10535" s="29"/>
      <c r="D10535" s="27"/>
      <c r="E10535" s="27"/>
      <c r="F10535" s="27"/>
      <c r="G10535" s="1"/>
      <c r="H10535" s="1"/>
      <c r="I10535" s="1"/>
    </row>
    <row r="10536" spans="2:9">
      <c r="B10536" s="1"/>
      <c r="C10536" s="29"/>
      <c r="D10536" s="27"/>
      <c r="E10536" s="27"/>
      <c r="F10536" s="27"/>
      <c r="G10536" s="1"/>
      <c r="H10536" s="1"/>
      <c r="I10536" s="1"/>
    </row>
    <row r="10537" spans="2:9">
      <c r="B10537" s="1"/>
      <c r="C10537" s="29"/>
      <c r="D10537" s="27"/>
      <c r="E10537" s="27"/>
      <c r="F10537" s="27"/>
      <c r="G10537" s="1"/>
      <c r="H10537" s="1"/>
      <c r="I10537" s="1"/>
    </row>
    <row r="10538" spans="2:9">
      <c r="B10538" s="1"/>
      <c r="C10538" s="29"/>
      <c r="D10538" s="27"/>
      <c r="E10538" s="27"/>
      <c r="F10538" s="27"/>
      <c r="G10538" s="1"/>
      <c r="H10538" s="1"/>
      <c r="I10538" s="1"/>
    </row>
    <row r="10539" spans="2:9">
      <c r="B10539" s="1"/>
      <c r="C10539" s="29"/>
      <c r="D10539" s="27"/>
      <c r="E10539" s="27"/>
      <c r="F10539" s="27"/>
      <c r="G10539" s="1"/>
      <c r="H10539" s="1"/>
      <c r="I10539" s="1"/>
    </row>
    <row r="10540" spans="2:9">
      <c r="B10540" s="1"/>
      <c r="C10540" s="29"/>
      <c r="D10540" s="27"/>
      <c r="E10540" s="27"/>
      <c r="F10540" s="27"/>
      <c r="G10540" s="1"/>
      <c r="H10540" s="1"/>
      <c r="I10540" s="1"/>
    </row>
    <row r="10541" spans="2:9">
      <c r="B10541" s="1"/>
      <c r="C10541" s="29"/>
      <c r="D10541" s="27"/>
      <c r="E10541" s="27"/>
      <c r="F10541" s="27"/>
      <c r="G10541" s="1"/>
      <c r="H10541" s="1"/>
      <c r="I10541" s="1"/>
    </row>
    <row r="10542" spans="2:9">
      <c r="B10542" s="1"/>
      <c r="C10542" s="29"/>
      <c r="D10542" s="27"/>
      <c r="E10542" s="27"/>
      <c r="F10542" s="27"/>
      <c r="G10542" s="1"/>
      <c r="H10542" s="1"/>
      <c r="I10542" s="1"/>
    </row>
    <row r="10543" spans="2:9">
      <c r="B10543" s="1"/>
      <c r="C10543" s="29"/>
      <c r="D10543" s="27"/>
      <c r="E10543" s="27"/>
      <c r="F10543" s="27"/>
      <c r="G10543" s="1"/>
      <c r="H10543" s="1"/>
      <c r="I10543" s="1"/>
    </row>
    <row r="10544" spans="2:9">
      <c r="B10544" s="1"/>
      <c r="C10544" s="29"/>
      <c r="D10544" s="27"/>
      <c r="E10544" s="27"/>
      <c r="F10544" s="27"/>
      <c r="G10544" s="1"/>
      <c r="H10544" s="1"/>
      <c r="I10544" s="1"/>
    </row>
    <row r="10545" spans="2:9">
      <c r="B10545" s="1"/>
      <c r="C10545" s="29"/>
      <c r="D10545" s="27"/>
      <c r="E10545" s="27"/>
      <c r="F10545" s="27"/>
      <c r="G10545" s="1"/>
      <c r="H10545" s="1"/>
      <c r="I10545" s="1"/>
    </row>
    <row r="10546" spans="2:9">
      <c r="B10546" s="1"/>
      <c r="C10546" s="29"/>
      <c r="D10546" s="27"/>
      <c r="E10546" s="27"/>
      <c r="F10546" s="27"/>
      <c r="G10546" s="1"/>
      <c r="H10546" s="1"/>
      <c r="I10546" s="1"/>
    </row>
    <row r="10547" spans="2:9">
      <c r="B10547" s="1"/>
      <c r="C10547" s="29"/>
      <c r="D10547" s="27"/>
      <c r="E10547" s="27"/>
      <c r="F10547" s="27"/>
      <c r="G10547" s="1"/>
      <c r="H10547" s="1"/>
      <c r="I10547" s="1"/>
    </row>
    <row r="10548" spans="2:9">
      <c r="B10548" s="1"/>
      <c r="C10548" s="29"/>
      <c r="D10548" s="27"/>
      <c r="E10548" s="27"/>
      <c r="F10548" s="27"/>
      <c r="G10548" s="1"/>
      <c r="H10548" s="1"/>
      <c r="I10548" s="1"/>
    </row>
    <row r="10549" spans="2:9">
      <c r="B10549" s="1"/>
      <c r="C10549" s="29"/>
      <c r="D10549" s="27"/>
      <c r="E10549" s="27"/>
      <c r="F10549" s="27"/>
      <c r="G10549" s="1"/>
      <c r="H10549" s="1"/>
      <c r="I10549" s="1"/>
    </row>
    <row r="10550" spans="2:9">
      <c r="B10550" s="1"/>
      <c r="C10550" s="29"/>
      <c r="D10550" s="27"/>
      <c r="E10550" s="27"/>
      <c r="F10550" s="27"/>
      <c r="G10550" s="1"/>
      <c r="H10550" s="1"/>
      <c r="I10550" s="1"/>
    </row>
    <row r="10551" spans="2:9">
      <c r="B10551" s="1"/>
      <c r="C10551" s="29"/>
      <c r="D10551" s="27"/>
      <c r="E10551" s="27"/>
      <c r="F10551" s="27"/>
      <c r="G10551" s="1"/>
      <c r="H10551" s="1"/>
      <c r="I10551" s="1"/>
    </row>
    <row r="10552" spans="2:9">
      <c r="B10552" s="1"/>
      <c r="C10552" s="29"/>
      <c r="D10552" s="27"/>
      <c r="E10552" s="27"/>
      <c r="F10552" s="27"/>
      <c r="G10552" s="1"/>
      <c r="H10552" s="1"/>
      <c r="I10552" s="1"/>
    </row>
    <row r="10553" spans="2:9">
      <c r="B10553" s="1"/>
      <c r="C10553" s="29"/>
      <c r="D10553" s="27"/>
      <c r="E10553" s="27"/>
      <c r="F10553" s="27"/>
      <c r="G10553" s="1"/>
      <c r="H10553" s="1"/>
      <c r="I10553" s="1"/>
    </row>
    <row r="10554" spans="2:9">
      <c r="B10554" s="1"/>
      <c r="C10554" s="29"/>
      <c r="D10554" s="27"/>
      <c r="E10554" s="27"/>
      <c r="F10554" s="27"/>
      <c r="G10554" s="1"/>
      <c r="H10554" s="1"/>
      <c r="I10554" s="1"/>
    </row>
    <row r="10555" spans="2:9">
      <c r="B10555" s="1"/>
      <c r="C10555" s="29"/>
      <c r="D10555" s="27"/>
      <c r="E10555" s="27"/>
      <c r="F10555" s="27"/>
      <c r="G10555" s="1"/>
      <c r="H10555" s="1"/>
      <c r="I10555" s="1"/>
    </row>
    <row r="10556" spans="2:9">
      <c r="B10556" s="1"/>
      <c r="C10556" s="29"/>
      <c r="D10556" s="27"/>
      <c r="E10556" s="27"/>
      <c r="F10556" s="27"/>
      <c r="G10556" s="1"/>
      <c r="H10556" s="1"/>
      <c r="I10556" s="1"/>
    </row>
    <row r="10557" spans="2:9">
      <c r="B10557" s="1"/>
      <c r="C10557" s="29"/>
      <c r="D10557" s="27"/>
      <c r="E10557" s="27"/>
      <c r="F10557" s="27"/>
      <c r="G10557" s="1"/>
      <c r="H10557" s="1"/>
      <c r="I10557" s="1"/>
    </row>
    <row r="10558" spans="2:9">
      <c r="B10558" s="1"/>
      <c r="C10558" s="29"/>
      <c r="D10558" s="27"/>
      <c r="E10558" s="27"/>
      <c r="F10558" s="27"/>
      <c r="G10558" s="1"/>
      <c r="H10558" s="1"/>
      <c r="I10558" s="1"/>
    </row>
    <row r="10559" spans="2:9">
      <c r="B10559" s="1"/>
      <c r="C10559" s="29"/>
      <c r="D10559" s="27"/>
      <c r="E10559" s="27"/>
      <c r="F10559" s="27"/>
      <c r="G10559" s="1"/>
      <c r="H10559" s="1"/>
      <c r="I10559" s="1"/>
    </row>
    <row r="10560" spans="2:9">
      <c r="B10560" s="1"/>
      <c r="C10560" s="29"/>
      <c r="D10560" s="27"/>
      <c r="E10560" s="27"/>
      <c r="F10560" s="27"/>
      <c r="G10560" s="1"/>
      <c r="H10560" s="1"/>
      <c r="I10560" s="1"/>
    </row>
    <row r="10561" spans="2:9">
      <c r="B10561" s="1"/>
      <c r="C10561" s="29"/>
      <c r="D10561" s="27"/>
      <c r="E10561" s="27"/>
      <c r="F10561" s="27"/>
      <c r="G10561" s="1"/>
      <c r="H10561" s="1"/>
      <c r="I10561" s="1"/>
    </row>
    <row r="10562" spans="2:9">
      <c r="B10562" s="1"/>
      <c r="C10562" s="29"/>
      <c r="D10562" s="27"/>
      <c r="E10562" s="27"/>
      <c r="F10562" s="27"/>
      <c r="G10562" s="1"/>
      <c r="H10562" s="1"/>
      <c r="I10562" s="1"/>
    </row>
    <row r="10563" spans="2:9">
      <c r="B10563" s="1"/>
      <c r="C10563" s="29"/>
      <c r="D10563" s="27"/>
      <c r="E10563" s="27"/>
      <c r="F10563" s="27"/>
      <c r="G10563" s="1"/>
      <c r="H10563" s="1"/>
      <c r="I10563" s="1"/>
    </row>
    <row r="10564" spans="2:9">
      <c r="B10564" s="1"/>
      <c r="C10564" s="29"/>
      <c r="D10564" s="27"/>
      <c r="E10564" s="27"/>
      <c r="F10564" s="27"/>
      <c r="G10564" s="1"/>
      <c r="H10564" s="1"/>
      <c r="I10564" s="1"/>
    </row>
    <row r="10565" spans="2:9">
      <c r="B10565" s="1"/>
      <c r="C10565" s="29"/>
      <c r="D10565" s="27"/>
      <c r="E10565" s="27"/>
      <c r="F10565" s="27"/>
      <c r="G10565" s="1"/>
      <c r="H10565" s="1"/>
      <c r="I10565" s="1"/>
    </row>
    <row r="10566" spans="2:9">
      <c r="B10566" s="1"/>
      <c r="C10566" s="29"/>
      <c r="D10566" s="27"/>
      <c r="E10566" s="27"/>
      <c r="F10566" s="27"/>
      <c r="G10566" s="1"/>
      <c r="H10566" s="1"/>
      <c r="I10566" s="1"/>
    </row>
    <row r="10567" spans="2:9">
      <c r="B10567" s="1"/>
      <c r="C10567" s="29"/>
      <c r="D10567" s="27"/>
      <c r="E10567" s="27"/>
      <c r="F10567" s="27"/>
      <c r="G10567" s="1"/>
      <c r="H10567" s="1"/>
      <c r="I10567" s="1"/>
    </row>
    <row r="10568" spans="2:9">
      <c r="B10568" s="1"/>
      <c r="C10568" s="29"/>
      <c r="D10568" s="27"/>
      <c r="E10568" s="27"/>
      <c r="F10568" s="27"/>
      <c r="G10568" s="1"/>
      <c r="H10568" s="1"/>
      <c r="I10568" s="1"/>
    </row>
    <row r="10569" spans="2:9">
      <c r="B10569" s="1"/>
      <c r="C10569" s="29"/>
      <c r="D10569" s="27"/>
      <c r="E10569" s="27"/>
      <c r="F10569" s="27"/>
      <c r="G10569" s="1"/>
      <c r="H10569" s="1"/>
      <c r="I10569" s="1"/>
    </row>
    <row r="10570" spans="2:9">
      <c r="B10570" s="1"/>
      <c r="C10570" s="29"/>
      <c r="D10570" s="27"/>
      <c r="E10570" s="27"/>
      <c r="F10570" s="27"/>
      <c r="G10570" s="1"/>
      <c r="H10570" s="1"/>
      <c r="I10570" s="1"/>
    </row>
    <row r="10571" spans="2:9">
      <c r="B10571" s="1"/>
      <c r="C10571" s="29"/>
      <c r="D10571" s="27"/>
      <c r="E10571" s="27"/>
      <c r="F10571" s="27"/>
      <c r="G10571" s="1"/>
      <c r="H10571" s="1"/>
      <c r="I10571" s="1"/>
    </row>
    <row r="10572" spans="2:9">
      <c r="B10572" s="1"/>
      <c r="C10572" s="29"/>
      <c r="D10572" s="27"/>
      <c r="E10572" s="27"/>
      <c r="F10572" s="27"/>
      <c r="G10572" s="1"/>
      <c r="H10572" s="1"/>
      <c r="I10572" s="1"/>
    </row>
    <row r="10573" spans="2:9">
      <c r="B10573" s="1"/>
      <c r="C10573" s="29"/>
      <c r="D10573" s="27"/>
      <c r="E10573" s="27"/>
      <c r="F10573" s="27"/>
      <c r="G10573" s="1"/>
      <c r="H10573" s="1"/>
      <c r="I10573" s="1"/>
    </row>
    <row r="10574" spans="2:9">
      <c r="B10574" s="1"/>
      <c r="C10574" s="29"/>
      <c r="D10574" s="27"/>
      <c r="E10574" s="27"/>
      <c r="F10574" s="27"/>
      <c r="G10574" s="1"/>
      <c r="H10574" s="1"/>
      <c r="I10574" s="1"/>
    </row>
    <row r="10575" spans="2:9">
      <c r="B10575" s="1"/>
      <c r="C10575" s="29"/>
      <c r="D10575" s="27"/>
      <c r="E10575" s="27"/>
      <c r="F10575" s="27"/>
      <c r="G10575" s="1"/>
      <c r="H10575" s="1"/>
      <c r="I10575" s="1"/>
    </row>
    <row r="10576" spans="2:9">
      <c r="B10576" s="1"/>
      <c r="C10576" s="29"/>
      <c r="D10576" s="27"/>
      <c r="E10576" s="27"/>
      <c r="F10576" s="27"/>
      <c r="G10576" s="1"/>
      <c r="H10576" s="1"/>
      <c r="I10576" s="1"/>
    </row>
    <row r="10577" spans="2:9">
      <c r="B10577" s="1"/>
      <c r="C10577" s="29"/>
      <c r="D10577" s="27"/>
      <c r="E10577" s="27"/>
      <c r="F10577" s="27"/>
      <c r="G10577" s="1"/>
      <c r="H10577" s="1"/>
      <c r="I10577" s="1"/>
    </row>
    <row r="10578" spans="2:9">
      <c r="B10578" s="1"/>
      <c r="C10578" s="29"/>
      <c r="D10578" s="27"/>
      <c r="E10578" s="27"/>
      <c r="F10578" s="27"/>
      <c r="G10578" s="1"/>
      <c r="H10578" s="1"/>
      <c r="I10578" s="1"/>
    </row>
    <row r="10579" spans="2:9">
      <c r="B10579" s="1"/>
      <c r="C10579" s="29"/>
      <c r="D10579" s="27"/>
      <c r="E10579" s="27"/>
      <c r="F10579" s="27"/>
      <c r="G10579" s="1"/>
      <c r="H10579" s="1"/>
      <c r="I10579" s="1"/>
    </row>
    <row r="10580" spans="2:9">
      <c r="B10580" s="1"/>
      <c r="C10580" s="29"/>
      <c r="D10580" s="27"/>
      <c r="E10580" s="27"/>
      <c r="F10580" s="27"/>
      <c r="G10580" s="1"/>
      <c r="H10580" s="1"/>
      <c r="I10580" s="1"/>
    </row>
    <row r="10581" spans="2:9">
      <c r="B10581" s="1"/>
      <c r="C10581" s="29"/>
      <c r="D10581" s="27"/>
      <c r="E10581" s="27"/>
      <c r="F10581" s="27"/>
      <c r="G10581" s="1"/>
      <c r="H10581" s="1"/>
      <c r="I10581" s="1"/>
    </row>
    <row r="10582" spans="2:9">
      <c r="B10582" s="1"/>
      <c r="C10582" s="29"/>
      <c r="D10582" s="27"/>
      <c r="E10582" s="27"/>
      <c r="F10582" s="27"/>
      <c r="G10582" s="1"/>
      <c r="H10582" s="1"/>
      <c r="I10582" s="1"/>
    </row>
    <row r="10583" spans="2:9">
      <c r="B10583" s="1"/>
      <c r="C10583" s="29"/>
      <c r="D10583" s="27"/>
      <c r="E10583" s="27"/>
      <c r="F10583" s="27"/>
      <c r="G10583" s="1"/>
      <c r="H10583" s="1"/>
      <c r="I10583" s="1"/>
    </row>
    <row r="10584" spans="2:9">
      <c r="B10584" s="1"/>
      <c r="C10584" s="29"/>
      <c r="D10584" s="27"/>
      <c r="E10584" s="27"/>
      <c r="F10584" s="27"/>
      <c r="G10584" s="1"/>
      <c r="H10584" s="1"/>
      <c r="I10584" s="1"/>
    </row>
    <row r="10585" spans="2:9">
      <c r="B10585" s="1"/>
      <c r="C10585" s="29"/>
      <c r="D10585" s="27"/>
      <c r="E10585" s="27"/>
      <c r="F10585" s="27"/>
      <c r="G10585" s="1"/>
      <c r="H10585" s="1"/>
      <c r="I10585" s="1"/>
    </row>
    <row r="10586" spans="2:9">
      <c r="B10586" s="1"/>
      <c r="C10586" s="29"/>
      <c r="D10586" s="27"/>
      <c r="E10586" s="27"/>
      <c r="F10586" s="27"/>
      <c r="G10586" s="1"/>
      <c r="H10586" s="1"/>
      <c r="I10586" s="1"/>
    </row>
    <row r="10587" spans="2:9">
      <c r="B10587" s="1"/>
      <c r="C10587" s="29"/>
      <c r="D10587" s="27"/>
      <c r="E10587" s="27"/>
      <c r="F10587" s="27"/>
      <c r="G10587" s="1"/>
      <c r="H10587" s="1"/>
      <c r="I10587" s="1"/>
    </row>
    <row r="10588" spans="2:9">
      <c r="B10588" s="1"/>
      <c r="C10588" s="29"/>
      <c r="D10588" s="27"/>
      <c r="E10588" s="27"/>
      <c r="F10588" s="27"/>
      <c r="G10588" s="1"/>
      <c r="H10588" s="1"/>
      <c r="I10588" s="1"/>
    </row>
    <row r="10589" spans="2:9">
      <c r="B10589" s="1"/>
      <c r="C10589" s="29"/>
      <c r="D10589" s="27"/>
      <c r="E10589" s="27"/>
      <c r="F10589" s="27"/>
      <c r="G10589" s="1"/>
      <c r="H10589" s="1"/>
      <c r="I10589" s="1"/>
    </row>
    <row r="10590" spans="2:9">
      <c r="B10590" s="1"/>
      <c r="C10590" s="29"/>
      <c r="D10590" s="27"/>
      <c r="E10590" s="27"/>
      <c r="F10590" s="27"/>
      <c r="G10590" s="1"/>
      <c r="H10590" s="1"/>
      <c r="I10590" s="1"/>
    </row>
    <row r="10591" spans="2:9">
      <c r="B10591" s="1"/>
      <c r="C10591" s="29"/>
      <c r="D10591" s="27"/>
      <c r="E10591" s="27"/>
      <c r="F10591" s="27"/>
      <c r="G10591" s="1"/>
      <c r="H10591" s="1"/>
      <c r="I10591" s="1"/>
    </row>
    <row r="10592" spans="2:9">
      <c r="B10592" s="1"/>
      <c r="C10592" s="29"/>
      <c r="D10592" s="27"/>
      <c r="E10592" s="27"/>
      <c r="F10592" s="27"/>
      <c r="G10592" s="1"/>
      <c r="H10592" s="1"/>
      <c r="I10592" s="1"/>
    </row>
    <row r="10593" spans="2:9">
      <c r="B10593" s="1"/>
      <c r="C10593" s="29"/>
      <c r="D10593" s="27"/>
      <c r="E10593" s="27"/>
      <c r="F10593" s="27"/>
      <c r="G10593" s="1"/>
      <c r="H10593" s="1"/>
      <c r="I10593" s="1"/>
    </row>
    <row r="10594" spans="2:9">
      <c r="B10594" s="1"/>
      <c r="C10594" s="29"/>
      <c r="D10594" s="27"/>
      <c r="E10594" s="27"/>
      <c r="F10594" s="27"/>
      <c r="G10594" s="1"/>
      <c r="H10594" s="1"/>
      <c r="I10594" s="1"/>
    </row>
    <row r="10595" spans="2:9">
      <c r="B10595" s="1"/>
      <c r="C10595" s="29"/>
      <c r="D10595" s="27"/>
      <c r="E10595" s="27"/>
      <c r="F10595" s="27"/>
      <c r="G10595" s="1"/>
      <c r="H10595" s="1"/>
      <c r="I10595" s="1"/>
    </row>
    <row r="10596" spans="2:9">
      <c r="B10596" s="1"/>
      <c r="C10596" s="29"/>
      <c r="D10596" s="27"/>
      <c r="E10596" s="27"/>
      <c r="F10596" s="27"/>
      <c r="G10596" s="1"/>
      <c r="H10596" s="1"/>
      <c r="I10596" s="1"/>
    </row>
    <row r="10597" spans="2:9">
      <c r="B10597" s="1"/>
      <c r="C10597" s="29"/>
      <c r="D10597" s="27"/>
      <c r="E10597" s="27"/>
      <c r="F10597" s="27"/>
      <c r="G10597" s="1"/>
      <c r="H10597" s="1"/>
      <c r="I10597" s="1"/>
    </row>
    <row r="10598" spans="2:9">
      <c r="B10598" s="1"/>
      <c r="C10598" s="29"/>
      <c r="D10598" s="27"/>
      <c r="E10598" s="27"/>
      <c r="F10598" s="27"/>
      <c r="G10598" s="1"/>
      <c r="H10598" s="1"/>
      <c r="I10598" s="1"/>
    </row>
    <row r="10599" spans="2:9">
      <c r="B10599" s="1"/>
      <c r="C10599" s="29"/>
      <c r="D10599" s="27"/>
      <c r="E10599" s="27"/>
      <c r="F10599" s="27"/>
      <c r="G10599" s="1"/>
      <c r="H10599" s="1"/>
      <c r="I10599" s="1"/>
    </row>
    <row r="10600" spans="2:9">
      <c r="B10600" s="1"/>
      <c r="C10600" s="29"/>
      <c r="D10600" s="27"/>
      <c r="E10600" s="27"/>
      <c r="F10600" s="27"/>
      <c r="G10600" s="1"/>
      <c r="H10600" s="1"/>
      <c r="I10600" s="1"/>
    </row>
    <row r="10601" spans="2:9">
      <c r="B10601" s="1"/>
      <c r="C10601" s="29"/>
      <c r="D10601" s="27"/>
      <c r="E10601" s="27"/>
      <c r="F10601" s="27"/>
      <c r="G10601" s="1"/>
      <c r="H10601" s="1"/>
      <c r="I10601" s="1"/>
    </row>
    <row r="10602" spans="2:9">
      <c r="B10602" s="1"/>
      <c r="C10602" s="29"/>
      <c r="D10602" s="27"/>
      <c r="E10602" s="27"/>
      <c r="F10602" s="27"/>
      <c r="G10602" s="1"/>
      <c r="H10602" s="1"/>
      <c r="I10602" s="1"/>
    </row>
    <row r="10603" spans="2:9">
      <c r="B10603" s="1"/>
      <c r="C10603" s="29"/>
      <c r="D10603" s="27"/>
      <c r="E10603" s="27"/>
      <c r="F10603" s="27"/>
      <c r="G10603" s="1"/>
      <c r="H10603" s="1"/>
      <c r="I10603" s="1"/>
    </row>
    <row r="10604" spans="2:9">
      <c r="B10604" s="1"/>
      <c r="C10604" s="29"/>
      <c r="D10604" s="27"/>
      <c r="E10604" s="27"/>
      <c r="F10604" s="27"/>
      <c r="G10604" s="1"/>
      <c r="H10604" s="1"/>
      <c r="I10604" s="1"/>
    </row>
    <row r="10605" spans="2:9">
      <c r="B10605" s="1"/>
      <c r="C10605" s="29"/>
      <c r="D10605" s="27"/>
      <c r="E10605" s="27"/>
      <c r="F10605" s="27"/>
      <c r="G10605" s="1"/>
      <c r="H10605" s="1"/>
      <c r="I10605" s="1"/>
    </row>
    <row r="10606" spans="2:9">
      <c r="B10606" s="1"/>
      <c r="C10606" s="29"/>
      <c r="D10606" s="27"/>
      <c r="E10606" s="27"/>
      <c r="F10606" s="27"/>
      <c r="G10606" s="1"/>
      <c r="H10606" s="1"/>
      <c r="I10606" s="1"/>
    </row>
    <row r="10607" spans="2:9">
      <c r="B10607" s="1"/>
      <c r="C10607" s="29"/>
      <c r="D10607" s="27"/>
      <c r="E10607" s="27"/>
      <c r="F10607" s="27"/>
      <c r="G10607" s="1"/>
      <c r="H10607" s="1"/>
      <c r="I10607" s="1"/>
    </row>
    <row r="10608" spans="2:9">
      <c r="B10608" s="1"/>
      <c r="C10608" s="29"/>
      <c r="D10608" s="27"/>
      <c r="E10608" s="27"/>
      <c r="F10608" s="27"/>
      <c r="G10608" s="1"/>
      <c r="H10608" s="1"/>
      <c r="I10608" s="1"/>
    </row>
    <row r="10609" spans="2:9">
      <c r="B10609" s="1"/>
      <c r="C10609" s="29"/>
      <c r="D10609" s="27"/>
      <c r="E10609" s="27"/>
      <c r="F10609" s="27"/>
      <c r="G10609" s="1"/>
      <c r="H10609" s="1"/>
      <c r="I10609" s="1"/>
    </row>
    <row r="10610" spans="2:9">
      <c r="B10610" s="1"/>
      <c r="C10610" s="29"/>
      <c r="D10610" s="27"/>
      <c r="E10610" s="27"/>
      <c r="F10610" s="27"/>
      <c r="G10610" s="1"/>
      <c r="H10610" s="1"/>
      <c r="I10610" s="1"/>
    </row>
    <row r="10611" spans="2:9">
      <c r="B10611" s="1"/>
      <c r="C10611" s="29"/>
      <c r="D10611" s="27"/>
      <c r="E10611" s="27"/>
      <c r="F10611" s="27"/>
      <c r="G10611" s="1"/>
      <c r="H10611" s="1"/>
      <c r="I10611" s="1"/>
    </row>
    <row r="10612" spans="2:9">
      <c r="B10612" s="1"/>
      <c r="C10612" s="29"/>
      <c r="D10612" s="27"/>
      <c r="E10612" s="27"/>
      <c r="F10612" s="27"/>
      <c r="G10612" s="1"/>
      <c r="H10612" s="1"/>
      <c r="I10612" s="1"/>
    </row>
    <row r="10613" spans="2:9">
      <c r="B10613" s="1"/>
      <c r="C10613" s="29"/>
      <c r="D10613" s="27"/>
      <c r="E10613" s="27"/>
      <c r="F10613" s="27"/>
      <c r="G10613" s="1"/>
      <c r="H10613" s="1"/>
      <c r="I10613" s="1"/>
    </row>
    <row r="10614" spans="2:9">
      <c r="B10614" s="1"/>
      <c r="C10614" s="29"/>
      <c r="D10614" s="27"/>
      <c r="E10614" s="27"/>
      <c r="F10614" s="27"/>
      <c r="G10614" s="1"/>
      <c r="H10614" s="1"/>
      <c r="I10614" s="1"/>
    </row>
    <row r="10615" spans="2:9">
      <c r="B10615" s="1"/>
      <c r="C10615" s="29"/>
      <c r="D10615" s="27"/>
      <c r="E10615" s="27"/>
      <c r="F10615" s="27"/>
      <c r="G10615" s="1"/>
      <c r="H10615" s="1"/>
      <c r="I10615" s="1"/>
    </row>
    <row r="10616" spans="2:9">
      <c r="B10616" s="1"/>
      <c r="C10616" s="29"/>
      <c r="D10616" s="27"/>
      <c r="E10616" s="27"/>
      <c r="F10616" s="27"/>
      <c r="G10616" s="1"/>
      <c r="H10616" s="1"/>
      <c r="I10616" s="1"/>
    </row>
    <row r="10617" spans="2:9">
      <c r="B10617" s="1"/>
      <c r="C10617" s="29"/>
      <c r="D10617" s="27"/>
      <c r="E10617" s="27"/>
      <c r="F10617" s="27"/>
      <c r="G10617" s="1"/>
      <c r="H10617" s="1"/>
      <c r="I10617" s="1"/>
    </row>
    <row r="10618" spans="2:9">
      <c r="B10618" s="1"/>
      <c r="C10618" s="29"/>
      <c r="D10618" s="27"/>
      <c r="E10618" s="27"/>
      <c r="F10618" s="27"/>
      <c r="G10618" s="1"/>
      <c r="H10618" s="1"/>
      <c r="I10618" s="1"/>
    </row>
    <row r="10619" spans="2:9">
      <c r="B10619" s="1"/>
      <c r="C10619" s="29"/>
      <c r="D10619" s="27"/>
      <c r="E10619" s="27"/>
      <c r="F10619" s="27"/>
      <c r="G10619" s="1"/>
      <c r="H10619" s="1"/>
      <c r="I10619" s="1"/>
    </row>
    <row r="10620" spans="2:9">
      <c r="B10620" s="1"/>
      <c r="C10620" s="29"/>
      <c r="D10620" s="27"/>
      <c r="E10620" s="27"/>
      <c r="F10620" s="27"/>
      <c r="G10620" s="1"/>
      <c r="H10620" s="1"/>
      <c r="I10620" s="1"/>
    </row>
    <row r="10621" spans="2:9">
      <c r="B10621" s="1"/>
      <c r="C10621" s="29"/>
      <c r="D10621" s="27"/>
      <c r="E10621" s="27"/>
      <c r="F10621" s="27"/>
      <c r="G10621" s="1"/>
      <c r="H10621" s="1"/>
      <c r="I10621" s="1"/>
    </row>
    <row r="10622" spans="2:9">
      <c r="B10622" s="1"/>
      <c r="C10622" s="29"/>
      <c r="D10622" s="27"/>
      <c r="E10622" s="27"/>
      <c r="F10622" s="27"/>
      <c r="G10622" s="1"/>
      <c r="H10622" s="1"/>
      <c r="I10622" s="1"/>
    </row>
    <row r="10623" spans="2:9">
      <c r="B10623" s="1"/>
      <c r="C10623" s="29"/>
      <c r="D10623" s="27"/>
      <c r="E10623" s="27"/>
      <c r="F10623" s="27"/>
      <c r="G10623" s="1"/>
      <c r="H10623" s="1"/>
      <c r="I10623" s="1"/>
    </row>
    <row r="10624" spans="2:9">
      <c r="B10624" s="1"/>
      <c r="C10624" s="29"/>
      <c r="D10624" s="27"/>
      <c r="E10624" s="27"/>
      <c r="F10624" s="27"/>
      <c r="G10624" s="1"/>
      <c r="H10624" s="1"/>
      <c r="I10624" s="1"/>
    </row>
    <row r="10625" spans="2:9">
      <c r="B10625" s="1"/>
      <c r="C10625" s="29"/>
      <c r="D10625" s="27"/>
      <c r="E10625" s="27"/>
      <c r="F10625" s="27"/>
      <c r="G10625" s="1"/>
      <c r="H10625" s="1"/>
      <c r="I10625" s="1"/>
    </row>
    <row r="10626" spans="2:9">
      <c r="B10626" s="1"/>
      <c r="C10626" s="29"/>
      <c r="D10626" s="27"/>
      <c r="E10626" s="27"/>
      <c r="F10626" s="27"/>
      <c r="G10626" s="1"/>
      <c r="H10626" s="1"/>
      <c r="I10626" s="1"/>
    </row>
    <row r="10627" spans="2:9">
      <c r="B10627" s="1"/>
      <c r="C10627" s="29"/>
      <c r="D10627" s="27"/>
      <c r="E10627" s="27"/>
      <c r="F10627" s="27"/>
      <c r="G10627" s="1"/>
      <c r="H10627" s="1"/>
      <c r="I10627" s="1"/>
    </row>
    <row r="10628" spans="2:9">
      <c r="B10628" s="1"/>
      <c r="C10628" s="29"/>
      <c r="D10628" s="27"/>
      <c r="E10628" s="27"/>
      <c r="F10628" s="27"/>
      <c r="G10628" s="1"/>
      <c r="H10628" s="1"/>
      <c r="I10628" s="1"/>
    </row>
    <row r="10629" spans="2:9">
      <c r="B10629" s="1"/>
      <c r="C10629" s="29"/>
      <c r="D10629" s="27"/>
      <c r="E10629" s="27"/>
      <c r="F10629" s="27"/>
      <c r="G10629" s="1"/>
      <c r="H10629" s="1"/>
      <c r="I10629" s="1"/>
    </row>
    <row r="10630" spans="2:9">
      <c r="B10630" s="1"/>
      <c r="C10630" s="29"/>
      <c r="D10630" s="27"/>
      <c r="E10630" s="27"/>
      <c r="F10630" s="27"/>
      <c r="G10630" s="1"/>
      <c r="H10630" s="1"/>
      <c r="I10630" s="1"/>
    </row>
    <row r="10631" spans="2:9">
      <c r="B10631" s="1"/>
      <c r="C10631" s="29"/>
      <c r="D10631" s="27"/>
      <c r="E10631" s="27"/>
      <c r="F10631" s="27"/>
      <c r="G10631" s="1"/>
      <c r="H10631" s="1"/>
      <c r="I10631" s="1"/>
    </row>
    <row r="10632" spans="2:9">
      <c r="B10632" s="1"/>
      <c r="C10632" s="29"/>
      <c r="D10632" s="27"/>
      <c r="E10632" s="27"/>
      <c r="F10632" s="27"/>
      <c r="G10632" s="1"/>
      <c r="H10632" s="1"/>
      <c r="I10632" s="1"/>
    </row>
    <row r="10633" spans="2:9">
      <c r="B10633" s="1"/>
      <c r="C10633" s="29"/>
      <c r="D10633" s="27"/>
      <c r="E10633" s="27"/>
      <c r="F10633" s="27"/>
      <c r="G10633" s="1"/>
      <c r="H10633" s="1"/>
      <c r="I10633" s="1"/>
    </row>
    <row r="10634" spans="2:9">
      <c r="B10634" s="1"/>
      <c r="C10634" s="29"/>
      <c r="D10634" s="27"/>
      <c r="E10634" s="27"/>
      <c r="F10634" s="27"/>
      <c r="G10634" s="1"/>
      <c r="H10634" s="1"/>
      <c r="I10634" s="1"/>
    </row>
    <row r="10635" spans="2:9">
      <c r="B10635" s="1"/>
      <c r="C10635" s="29"/>
      <c r="D10635" s="27"/>
      <c r="E10635" s="27"/>
      <c r="F10635" s="27"/>
      <c r="G10635" s="1"/>
      <c r="H10635" s="1"/>
      <c r="I10635" s="1"/>
    </row>
    <row r="10636" spans="2:9">
      <c r="B10636" s="1"/>
      <c r="C10636" s="29"/>
      <c r="D10636" s="27"/>
      <c r="E10636" s="27"/>
      <c r="F10636" s="27"/>
      <c r="G10636" s="1"/>
      <c r="H10636" s="1"/>
      <c r="I10636" s="1"/>
    </row>
    <row r="10637" spans="2:9">
      <c r="B10637" s="1"/>
      <c r="C10637" s="29"/>
      <c r="D10637" s="27"/>
      <c r="E10637" s="27"/>
      <c r="F10637" s="27"/>
      <c r="G10637" s="1"/>
      <c r="H10637" s="1"/>
      <c r="I10637" s="1"/>
    </row>
    <row r="10638" spans="2:9">
      <c r="B10638" s="1"/>
      <c r="C10638" s="29"/>
      <c r="D10638" s="27"/>
      <c r="E10638" s="27"/>
      <c r="F10638" s="27"/>
      <c r="G10638" s="1"/>
      <c r="H10638" s="1"/>
      <c r="I10638" s="1"/>
    </row>
    <row r="10639" spans="2:9">
      <c r="B10639" s="1"/>
      <c r="C10639" s="29"/>
      <c r="D10639" s="27"/>
      <c r="E10639" s="27"/>
      <c r="F10639" s="27"/>
      <c r="G10639" s="1"/>
      <c r="H10639" s="1"/>
      <c r="I10639" s="1"/>
    </row>
    <row r="10640" spans="2:9">
      <c r="B10640" s="1"/>
      <c r="C10640" s="29"/>
      <c r="D10640" s="27"/>
      <c r="E10640" s="27"/>
      <c r="F10640" s="27"/>
      <c r="G10640" s="1"/>
      <c r="H10640" s="1"/>
      <c r="I10640" s="1"/>
    </row>
    <row r="10641" spans="2:9">
      <c r="B10641" s="1"/>
      <c r="C10641" s="29"/>
      <c r="D10641" s="27"/>
      <c r="E10641" s="27"/>
      <c r="F10641" s="27"/>
      <c r="G10641" s="1"/>
      <c r="H10641" s="1"/>
      <c r="I10641" s="1"/>
    </row>
    <row r="10642" spans="2:9">
      <c r="B10642" s="1"/>
      <c r="C10642" s="29"/>
      <c r="D10642" s="27"/>
      <c r="E10642" s="27"/>
      <c r="F10642" s="27"/>
      <c r="G10642" s="1"/>
      <c r="H10642" s="1"/>
      <c r="I10642" s="1"/>
    </row>
    <row r="10643" spans="2:9">
      <c r="B10643" s="1"/>
      <c r="C10643" s="29"/>
      <c r="D10643" s="27"/>
      <c r="E10643" s="27"/>
      <c r="F10643" s="27"/>
      <c r="G10643" s="1"/>
      <c r="H10643" s="1"/>
      <c r="I10643" s="1"/>
    </row>
    <row r="10644" spans="2:9">
      <c r="B10644" s="1"/>
      <c r="C10644" s="29"/>
      <c r="D10644" s="27"/>
      <c r="E10644" s="27"/>
      <c r="F10644" s="27"/>
      <c r="G10644" s="1"/>
      <c r="H10644" s="1"/>
      <c r="I10644" s="1"/>
    </row>
    <row r="10645" spans="2:9">
      <c r="B10645" s="1"/>
      <c r="C10645" s="29"/>
      <c r="D10645" s="27"/>
      <c r="E10645" s="27"/>
      <c r="F10645" s="27"/>
      <c r="G10645" s="1"/>
      <c r="H10645" s="1"/>
      <c r="I10645" s="1"/>
    </row>
    <row r="10646" spans="2:9">
      <c r="B10646" s="1"/>
      <c r="C10646" s="29"/>
      <c r="D10646" s="27"/>
      <c r="E10646" s="27"/>
      <c r="F10646" s="27"/>
      <c r="G10646" s="1"/>
      <c r="H10646" s="1"/>
      <c r="I10646" s="1"/>
    </row>
    <row r="10647" spans="2:9">
      <c r="B10647" s="1"/>
      <c r="C10647" s="29"/>
      <c r="D10647" s="27"/>
      <c r="E10647" s="27"/>
      <c r="F10647" s="27"/>
      <c r="G10647" s="1"/>
      <c r="H10647" s="1"/>
      <c r="I10647" s="1"/>
    </row>
    <row r="10648" spans="2:9">
      <c r="B10648" s="1"/>
      <c r="C10648" s="29"/>
      <c r="D10648" s="27"/>
      <c r="E10648" s="27"/>
      <c r="F10648" s="27"/>
      <c r="G10648" s="1"/>
      <c r="H10648" s="1"/>
      <c r="I10648" s="1"/>
    </row>
    <row r="10649" spans="2:9">
      <c r="B10649" s="1"/>
      <c r="C10649" s="29"/>
      <c r="D10649" s="27"/>
      <c r="E10649" s="27"/>
      <c r="F10649" s="27"/>
      <c r="G10649" s="1"/>
      <c r="H10649" s="1"/>
      <c r="I10649" s="1"/>
    </row>
    <row r="10650" spans="2:9">
      <c r="B10650" s="1"/>
      <c r="C10650" s="29"/>
      <c r="D10650" s="27"/>
      <c r="E10650" s="27"/>
      <c r="F10650" s="27"/>
      <c r="G10650" s="1"/>
      <c r="H10650" s="1"/>
      <c r="I10650" s="1"/>
    </row>
    <row r="10651" spans="2:9">
      <c r="B10651" s="1"/>
      <c r="C10651" s="29"/>
      <c r="D10651" s="27"/>
      <c r="E10651" s="27"/>
      <c r="F10651" s="27"/>
      <c r="G10651" s="1"/>
      <c r="H10651" s="1"/>
      <c r="I10651" s="1"/>
    </row>
    <row r="10652" spans="2:9">
      <c r="B10652" s="1"/>
      <c r="C10652" s="29"/>
      <c r="D10652" s="27"/>
      <c r="E10652" s="27"/>
      <c r="F10652" s="27"/>
      <c r="G10652" s="1"/>
      <c r="H10652" s="1"/>
      <c r="I10652" s="1"/>
    </row>
    <row r="10653" spans="2:9">
      <c r="B10653" s="1"/>
      <c r="C10653" s="29"/>
      <c r="D10653" s="27"/>
      <c r="E10653" s="27"/>
      <c r="F10653" s="27"/>
      <c r="G10653" s="1"/>
      <c r="H10653" s="1"/>
      <c r="I10653" s="1"/>
    </row>
    <row r="10654" spans="2:9">
      <c r="B10654" s="1"/>
      <c r="C10654" s="29"/>
      <c r="D10654" s="27"/>
      <c r="E10654" s="27"/>
      <c r="F10654" s="27"/>
      <c r="G10654" s="1"/>
      <c r="H10654" s="1"/>
      <c r="I10654" s="1"/>
    </row>
    <row r="10655" spans="2:9">
      <c r="B10655" s="1"/>
      <c r="C10655" s="29"/>
      <c r="D10655" s="27"/>
      <c r="E10655" s="27"/>
      <c r="F10655" s="27"/>
      <c r="G10655" s="1"/>
      <c r="H10655" s="1"/>
      <c r="I10655" s="1"/>
    </row>
    <row r="10656" spans="2:9">
      <c r="B10656" s="1"/>
      <c r="C10656" s="29"/>
      <c r="D10656" s="27"/>
      <c r="E10656" s="27"/>
      <c r="F10656" s="27"/>
      <c r="G10656" s="1"/>
      <c r="H10656" s="1"/>
      <c r="I10656" s="1"/>
    </row>
    <row r="10657" spans="2:9">
      <c r="B10657" s="1"/>
      <c r="C10657" s="29"/>
      <c r="D10657" s="27"/>
      <c r="E10657" s="27"/>
      <c r="F10657" s="27"/>
      <c r="G10657" s="1"/>
      <c r="H10657" s="1"/>
      <c r="I10657" s="1"/>
    </row>
    <row r="10658" spans="2:9">
      <c r="B10658" s="1"/>
      <c r="C10658" s="29"/>
      <c r="D10658" s="27"/>
      <c r="E10658" s="27"/>
      <c r="F10658" s="27"/>
      <c r="G10658" s="1"/>
      <c r="H10658" s="1"/>
      <c r="I10658" s="1"/>
    </row>
    <row r="10659" spans="2:9">
      <c r="B10659" s="1"/>
      <c r="C10659" s="29"/>
      <c r="D10659" s="27"/>
      <c r="E10659" s="27"/>
      <c r="F10659" s="27"/>
      <c r="G10659" s="1"/>
      <c r="H10659" s="1"/>
      <c r="I10659" s="1"/>
    </row>
    <row r="10660" spans="2:9">
      <c r="B10660" s="1"/>
      <c r="C10660" s="29"/>
      <c r="D10660" s="27"/>
      <c r="E10660" s="27"/>
      <c r="F10660" s="27"/>
      <c r="G10660" s="1"/>
      <c r="H10660" s="1"/>
      <c r="I10660" s="1"/>
    </row>
    <row r="10661" spans="2:9">
      <c r="B10661" s="1"/>
      <c r="C10661" s="29"/>
      <c r="D10661" s="27"/>
      <c r="E10661" s="27"/>
      <c r="F10661" s="27"/>
      <c r="G10661" s="1"/>
      <c r="H10661" s="1"/>
      <c r="I10661" s="1"/>
    </row>
    <row r="10662" spans="2:9">
      <c r="B10662" s="1"/>
      <c r="C10662" s="29"/>
      <c r="D10662" s="27"/>
      <c r="E10662" s="27"/>
      <c r="F10662" s="27"/>
      <c r="G10662" s="1"/>
      <c r="H10662" s="1"/>
      <c r="I10662" s="1"/>
    </row>
    <row r="10663" spans="2:9">
      <c r="B10663" s="1"/>
      <c r="C10663" s="29"/>
      <c r="D10663" s="27"/>
      <c r="E10663" s="27"/>
      <c r="F10663" s="27"/>
      <c r="G10663" s="1"/>
      <c r="H10663" s="1"/>
      <c r="I10663" s="1"/>
    </row>
    <row r="10664" spans="2:9">
      <c r="B10664" s="1"/>
      <c r="C10664" s="29"/>
      <c r="D10664" s="27"/>
      <c r="E10664" s="27"/>
      <c r="F10664" s="27"/>
      <c r="G10664" s="1"/>
      <c r="H10664" s="1"/>
      <c r="I10664" s="1"/>
    </row>
    <row r="10665" spans="2:9">
      <c r="B10665" s="1"/>
      <c r="C10665" s="29"/>
      <c r="D10665" s="27"/>
      <c r="E10665" s="27"/>
      <c r="F10665" s="27"/>
      <c r="G10665" s="1"/>
      <c r="H10665" s="1"/>
      <c r="I10665" s="1"/>
    </row>
    <row r="10666" spans="2:9">
      <c r="B10666" s="1"/>
      <c r="C10666" s="29"/>
      <c r="D10666" s="27"/>
      <c r="E10666" s="27"/>
      <c r="F10666" s="27"/>
      <c r="G10666" s="1"/>
      <c r="H10666" s="1"/>
      <c r="I10666" s="1"/>
    </row>
    <row r="10667" spans="2:9">
      <c r="B10667" s="1"/>
      <c r="C10667" s="29"/>
      <c r="D10667" s="27"/>
      <c r="E10667" s="27"/>
      <c r="F10667" s="27"/>
      <c r="G10667" s="1"/>
      <c r="H10667" s="1"/>
      <c r="I10667" s="1"/>
    </row>
    <row r="10668" spans="2:9">
      <c r="B10668" s="1"/>
      <c r="C10668" s="29"/>
      <c r="D10668" s="27"/>
      <c r="E10668" s="27"/>
      <c r="F10668" s="27"/>
      <c r="G10668" s="1"/>
      <c r="H10668" s="1"/>
      <c r="I10668" s="1"/>
    </row>
    <row r="10669" spans="2:9">
      <c r="B10669" s="1"/>
      <c r="C10669" s="29"/>
      <c r="D10669" s="27"/>
      <c r="E10669" s="27"/>
      <c r="F10669" s="27"/>
      <c r="G10669" s="1"/>
      <c r="H10669" s="1"/>
      <c r="I10669" s="1"/>
    </row>
    <row r="10670" spans="2:9">
      <c r="B10670" s="1"/>
      <c r="C10670" s="29"/>
      <c r="D10670" s="27"/>
      <c r="E10670" s="27"/>
      <c r="F10670" s="27"/>
      <c r="G10670" s="1"/>
      <c r="H10670" s="1"/>
      <c r="I10670" s="1"/>
    </row>
    <row r="10671" spans="2:9">
      <c r="B10671" s="1"/>
      <c r="C10671" s="29"/>
      <c r="D10671" s="27"/>
      <c r="E10671" s="27"/>
      <c r="F10671" s="27"/>
      <c r="G10671" s="1"/>
      <c r="H10671" s="1"/>
      <c r="I10671" s="1"/>
    </row>
    <row r="10672" spans="2:9">
      <c r="B10672" s="1"/>
      <c r="C10672" s="29"/>
      <c r="D10672" s="27"/>
      <c r="E10672" s="27"/>
      <c r="F10672" s="27"/>
      <c r="G10672" s="1"/>
      <c r="H10672" s="1"/>
      <c r="I10672" s="1"/>
    </row>
    <row r="10673" spans="2:9">
      <c r="B10673" s="1"/>
      <c r="C10673" s="29"/>
      <c r="D10673" s="27"/>
      <c r="E10673" s="27"/>
      <c r="F10673" s="27"/>
      <c r="G10673" s="1"/>
      <c r="H10673" s="1"/>
      <c r="I10673" s="1"/>
    </row>
    <row r="10674" spans="2:9">
      <c r="B10674" s="1"/>
      <c r="C10674" s="29"/>
      <c r="D10674" s="27"/>
      <c r="E10674" s="27"/>
      <c r="F10674" s="27"/>
      <c r="G10674" s="1"/>
      <c r="H10674" s="1"/>
      <c r="I10674" s="1"/>
    </row>
    <row r="10675" spans="2:9">
      <c r="B10675" s="1"/>
      <c r="C10675" s="29"/>
      <c r="D10675" s="27"/>
      <c r="E10675" s="27"/>
      <c r="F10675" s="27"/>
      <c r="G10675" s="1"/>
      <c r="H10675" s="1"/>
      <c r="I10675" s="1"/>
    </row>
    <row r="10676" spans="2:9">
      <c r="B10676" s="1"/>
      <c r="C10676" s="29"/>
      <c r="D10676" s="27"/>
      <c r="E10676" s="27"/>
      <c r="F10676" s="27"/>
      <c r="G10676" s="1"/>
      <c r="H10676" s="1"/>
      <c r="I10676" s="1"/>
    </row>
    <row r="10677" spans="2:9">
      <c r="B10677" s="1"/>
      <c r="C10677" s="29"/>
      <c r="D10677" s="27"/>
      <c r="E10677" s="27"/>
      <c r="F10677" s="27"/>
      <c r="G10677" s="1"/>
      <c r="H10677" s="1"/>
      <c r="I10677" s="1"/>
    </row>
    <row r="10678" spans="2:9">
      <c r="B10678" s="1"/>
      <c r="C10678" s="29"/>
      <c r="D10678" s="27"/>
      <c r="E10678" s="27"/>
      <c r="F10678" s="27"/>
      <c r="G10678" s="1"/>
      <c r="H10678" s="1"/>
      <c r="I10678" s="1"/>
    </row>
    <row r="10679" spans="2:9">
      <c r="B10679" s="1"/>
      <c r="C10679" s="29"/>
      <c r="D10679" s="27"/>
      <c r="E10679" s="27"/>
      <c r="F10679" s="27"/>
      <c r="G10679" s="1"/>
      <c r="H10679" s="1"/>
      <c r="I10679" s="1"/>
    </row>
    <row r="10680" spans="2:9">
      <c r="B10680" s="1"/>
      <c r="C10680" s="29"/>
      <c r="D10680" s="27"/>
      <c r="E10680" s="27"/>
      <c r="F10680" s="27"/>
      <c r="G10680" s="1"/>
      <c r="H10680" s="1"/>
      <c r="I10680" s="1"/>
    </row>
    <row r="10681" spans="2:9">
      <c r="B10681" s="1"/>
      <c r="C10681" s="29"/>
      <c r="D10681" s="27"/>
      <c r="E10681" s="27"/>
      <c r="F10681" s="27"/>
      <c r="G10681" s="1"/>
      <c r="H10681" s="1"/>
      <c r="I10681" s="1"/>
    </row>
    <row r="10682" spans="2:9">
      <c r="B10682" s="1"/>
      <c r="C10682" s="29"/>
      <c r="D10682" s="27"/>
      <c r="E10682" s="27"/>
      <c r="F10682" s="27"/>
      <c r="G10682" s="1"/>
      <c r="H10682" s="1"/>
      <c r="I10682" s="1"/>
    </row>
    <row r="10683" spans="2:9">
      <c r="B10683" s="1"/>
      <c r="C10683" s="29"/>
      <c r="D10683" s="27"/>
      <c r="E10683" s="27"/>
      <c r="F10683" s="27"/>
      <c r="G10683" s="1"/>
      <c r="H10683" s="1"/>
      <c r="I10683" s="1"/>
    </row>
    <row r="10684" spans="2:9">
      <c r="B10684" s="1"/>
      <c r="C10684" s="29"/>
      <c r="D10684" s="27"/>
      <c r="E10684" s="27"/>
      <c r="F10684" s="27"/>
      <c r="G10684" s="1"/>
      <c r="H10684" s="1"/>
      <c r="I10684" s="1"/>
    </row>
    <row r="10685" spans="2:9">
      <c r="B10685" s="1"/>
      <c r="C10685" s="29"/>
      <c r="D10685" s="27"/>
      <c r="E10685" s="27"/>
      <c r="F10685" s="27"/>
      <c r="G10685" s="1"/>
      <c r="H10685" s="1"/>
      <c r="I10685" s="1"/>
    </row>
    <row r="10686" spans="2:9">
      <c r="B10686" s="1"/>
      <c r="C10686" s="29"/>
      <c r="D10686" s="27"/>
      <c r="E10686" s="27"/>
      <c r="F10686" s="27"/>
      <c r="G10686" s="1"/>
      <c r="H10686" s="1"/>
      <c r="I10686" s="1"/>
    </row>
    <row r="10687" spans="2:9">
      <c r="B10687" s="1"/>
      <c r="C10687" s="29"/>
      <c r="D10687" s="27"/>
      <c r="E10687" s="27"/>
      <c r="F10687" s="27"/>
      <c r="G10687" s="1"/>
      <c r="H10687" s="1"/>
      <c r="I10687" s="1"/>
    </row>
    <row r="10688" spans="2:9">
      <c r="B10688" s="1"/>
      <c r="C10688" s="29"/>
      <c r="D10688" s="27"/>
      <c r="E10688" s="27"/>
      <c r="F10688" s="27"/>
      <c r="G10688" s="1"/>
      <c r="H10688" s="1"/>
      <c r="I10688" s="1"/>
    </row>
    <row r="10689" spans="2:9">
      <c r="B10689" s="1"/>
      <c r="C10689" s="29"/>
      <c r="D10689" s="27"/>
      <c r="E10689" s="27"/>
      <c r="F10689" s="27"/>
      <c r="G10689" s="1"/>
      <c r="H10689" s="1"/>
      <c r="I10689" s="1"/>
    </row>
    <row r="10690" spans="2:9">
      <c r="B10690" s="1"/>
      <c r="C10690" s="29"/>
      <c r="D10690" s="27"/>
      <c r="E10690" s="27"/>
      <c r="F10690" s="27"/>
      <c r="G10690" s="1"/>
      <c r="H10690" s="1"/>
      <c r="I10690" s="1"/>
    </row>
    <row r="10691" spans="2:9">
      <c r="B10691" s="1"/>
      <c r="C10691" s="29"/>
      <c r="D10691" s="27"/>
      <c r="E10691" s="27"/>
      <c r="F10691" s="27"/>
      <c r="G10691" s="1"/>
      <c r="H10691" s="1"/>
      <c r="I10691" s="1"/>
    </row>
    <row r="10692" spans="2:9">
      <c r="B10692" s="1"/>
      <c r="C10692" s="29"/>
      <c r="D10692" s="27"/>
      <c r="E10692" s="27"/>
      <c r="F10692" s="27"/>
      <c r="G10692" s="1"/>
      <c r="H10692" s="1"/>
      <c r="I10692" s="1"/>
    </row>
    <row r="10693" spans="2:9">
      <c r="B10693" s="1"/>
      <c r="C10693" s="29"/>
      <c r="D10693" s="27"/>
      <c r="E10693" s="27"/>
      <c r="F10693" s="27"/>
      <c r="G10693" s="1"/>
      <c r="H10693" s="1"/>
      <c r="I10693" s="1"/>
    </row>
    <row r="10694" spans="2:9">
      <c r="B10694" s="1"/>
      <c r="C10694" s="29"/>
      <c r="D10694" s="27"/>
      <c r="E10694" s="27"/>
      <c r="F10694" s="27"/>
      <c r="G10694" s="1"/>
      <c r="H10694" s="1"/>
      <c r="I10694" s="1"/>
    </row>
    <row r="10695" spans="2:9">
      <c r="B10695" s="1"/>
      <c r="C10695" s="29"/>
      <c r="D10695" s="27"/>
      <c r="E10695" s="27"/>
      <c r="F10695" s="27"/>
      <c r="G10695" s="1"/>
      <c r="H10695" s="1"/>
      <c r="I10695" s="1"/>
    </row>
    <row r="10696" spans="2:9">
      <c r="B10696" s="1"/>
      <c r="C10696" s="29"/>
      <c r="D10696" s="27"/>
      <c r="E10696" s="27"/>
      <c r="F10696" s="27"/>
      <c r="G10696" s="1"/>
      <c r="H10696" s="1"/>
      <c r="I10696" s="1"/>
    </row>
    <row r="10697" spans="2:9">
      <c r="B10697" s="1"/>
      <c r="C10697" s="29"/>
      <c r="D10697" s="27"/>
      <c r="E10697" s="27"/>
      <c r="F10697" s="27"/>
      <c r="G10697" s="1"/>
      <c r="H10697" s="1"/>
      <c r="I10697" s="1"/>
    </row>
    <row r="10698" spans="2:9">
      <c r="B10698" s="1"/>
      <c r="C10698" s="29"/>
      <c r="D10698" s="27"/>
      <c r="E10698" s="27"/>
      <c r="F10698" s="27"/>
      <c r="G10698" s="1"/>
      <c r="H10698" s="1"/>
      <c r="I10698" s="1"/>
    </row>
    <row r="10699" spans="2:9">
      <c r="B10699" s="1"/>
      <c r="C10699" s="29"/>
      <c r="D10699" s="27"/>
      <c r="E10699" s="27"/>
      <c r="F10699" s="27"/>
      <c r="G10699" s="1"/>
      <c r="H10699" s="1"/>
      <c r="I10699" s="1"/>
    </row>
    <row r="10700" spans="2:9">
      <c r="B10700" s="1"/>
      <c r="C10700" s="29"/>
      <c r="D10700" s="27"/>
      <c r="E10700" s="27"/>
      <c r="F10700" s="27"/>
      <c r="G10700" s="1"/>
      <c r="H10700" s="1"/>
      <c r="I10700" s="1"/>
    </row>
    <row r="10701" spans="2:9">
      <c r="B10701" s="1"/>
      <c r="C10701" s="29"/>
      <c r="D10701" s="27"/>
      <c r="E10701" s="27"/>
      <c r="F10701" s="27"/>
      <c r="G10701" s="1"/>
      <c r="H10701" s="1"/>
      <c r="I10701" s="1"/>
    </row>
    <row r="10702" spans="2:9">
      <c r="B10702" s="1"/>
      <c r="C10702" s="29"/>
      <c r="D10702" s="27"/>
      <c r="E10702" s="27"/>
      <c r="F10702" s="27"/>
      <c r="G10702" s="1"/>
      <c r="H10702" s="1"/>
      <c r="I10702" s="1"/>
    </row>
    <row r="10703" spans="2:9">
      <c r="B10703" s="1"/>
      <c r="C10703" s="29"/>
      <c r="D10703" s="27"/>
      <c r="E10703" s="27"/>
      <c r="F10703" s="27"/>
      <c r="G10703" s="1"/>
      <c r="H10703" s="1"/>
      <c r="I10703" s="1"/>
    </row>
    <row r="10704" spans="2:9">
      <c r="B10704" s="1"/>
      <c r="C10704" s="29"/>
      <c r="D10704" s="27"/>
      <c r="E10704" s="27"/>
      <c r="F10704" s="27"/>
      <c r="G10704" s="1"/>
      <c r="H10704" s="1"/>
      <c r="I10704" s="1"/>
    </row>
    <row r="10705" spans="2:9">
      <c r="B10705" s="1"/>
      <c r="C10705" s="29"/>
      <c r="D10705" s="27"/>
      <c r="E10705" s="27"/>
      <c r="F10705" s="27"/>
      <c r="G10705" s="1"/>
      <c r="H10705" s="1"/>
      <c r="I10705" s="1"/>
    </row>
    <row r="10706" spans="2:9">
      <c r="B10706" s="1"/>
      <c r="C10706" s="29"/>
      <c r="D10706" s="27"/>
      <c r="E10706" s="27"/>
      <c r="F10706" s="27"/>
      <c r="G10706" s="1"/>
      <c r="H10706" s="1"/>
      <c r="I10706" s="1"/>
    </row>
    <row r="10707" spans="2:9">
      <c r="B10707" s="1"/>
      <c r="C10707" s="29"/>
      <c r="D10707" s="27"/>
      <c r="E10707" s="27"/>
      <c r="F10707" s="27"/>
      <c r="G10707" s="1"/>
      <c r="H10707" s="1"/>
      <c r="I10707" s="1"/>
    </row>
    <row r="10708" spans="2:9">
      <c r="B10708" s="1"/>
      <c r="C10708" s="29"/>
      <c r="D10708" s="27"/>
      <c r="E10708" s="27"/>
      <c r="F10708" s="27"/>
      <c r="G10708" s="1"/>
      <c r="H10708" s="1"/>
      <c r="I10708" s="1"/>
    </row>
    <row r="10709" spans="2:9">
      <c r="B10709" s="1"/>
      <c r="C10709" s="29"/>
      <c r="D10709" s="27"/>
      <c r="E10709" s="27"/>
      <c r="F10709" s="27"/>
      <c r="G10709" s="1"/>
      <c r="H10709" s="1"/>
      <c r="I10709" s="1"/>
    </row>
    <row r="10710" spans="2:9">
      <c r="B10710" s="1"/>
      <c r="C10710" s="29"/>
      <c r="D10710" s="27"/>
      <c r="E10710" s="27"/>
      <c r="F10710" s="27"/>
      <c r="G10710" s="1"/>
      <c r="H10710" s="1"/>
      <c r="I10710" s="1"/>
    </row>
    <row r="10711" spans="2:9">
      <c r="B10711" s="1"/>
      <c r="C10711" s="29"/>
      <c r="D10711" s="27"/>
      <c r="E10711" s="27"/>
      <c r="F10711" s="27"/>
      <c r="G10711" s="1"/>
      <c r="H10711" s="1"/>
      <c r="I10711" s="1"/>
    </row>
    <row r="10712" spans="2:9">
      <c r="B10712" s="1"/>
      <c r="C10712" s="29"/>
      <c r="D10712" s="27"/>
      <c r="E10712" s="27"/>
      <c r="F10712" s="27"/>
      <c r="G10712" s="1"/>
      <c r="H10712" s="1"/>
      <c r="I10712" s="1"/>
    </row>
    <row r="10713" spans="2:9">
      <c r="B10713" s="1"/>
      <c r="C10713" s="29"/>
      <c r="D10713" s="27"/>
      <c r="E10713" s="27"/>
      <c r="F10713" s="27"/>
      <c r="G10713" s="1"/>
      <c r="H10713" s="1"/>
      <c r="I10713" s="1"/>
    </row>
    <row r="10714" spans="2:9">
      <c r="B10714" s="1"/>
      <c r="C10714" s="29"/>
      <c r="D10714" s="27"/>
      <c r="E10714" s="27"/>
      <c r="F10714" s="27"/>
      <c r="G10714" s="1"/>
      <c r="H10714" s="1"/>
      <c r="I10714" s="1"/>
    </row>
    <row r="10715" spans="2:9">
      <c r="B10715" s="1"/>
      <c r="C10715" s="29"/>
      <c r="D10715" s="27"/>
      <c r="E10715" s="27"/>
      <c r="F10715" s="27"/>
      <c r="G10715" s="1"/>
      <c r="H10715" s="1"/>
      <c r="I10715" s="1"/>
    </row>
    <row r="10716" spans="2:9">
      <c r="B10716" s="1"/>
      <c r="C10716" s="29"/>
      <c r="D10716" s="27"/>
      <c r="E10716" s="27"/>
      <c r="F10716" s="27"/>
      <c r="G10716" s="1"/>
      <c r="H10716" s="1"/>
      <c r="I10716" s="1"/>
    </row>
    <row r="10717" spans="2:9">
      <c r="B10717" s="1"/>
      <c r="C10717" s="29"/>
      <c r="D10717" s="27"/>
      <c r="E10717" s="27"/>
      <c r="F10717" s="27"/>
      <c r="G10717" s="1"/>
      <c r="H10717" s="1"/>
      <c r="I10717" s="1"/>
    </row>
    <row r="10718" spans="2:9">
      <c r="B10718" s="1"/>
      <c r="C10718" s="29"/>
      <c r="D10718" s="27"/>
      <c r="E10718" s="27"/>
      <c r="F10718" s="27"/>
      <c r="G10718" s="1"/>
      <c r="H10718" s="1"/>
      <c r="I10718" s="1"/>
    </row>
    <row r="10719" spans="2:9">
      <c r="B10719" s="1"/>
      <c r="C10719" s="29"/>
      <c r="D10719" s="27"/>
      <c r="E10719" s="27"/>
      <c r="F10719" s="27"/>
      <c r="G10719" s="1"/>
      <c r="H10719" s="1"/>
      <c r="I10719" s="1"/>
    </row>
    <row r="10720" spans="2:9">
      <c r="B10720" s="1"/>
      <c r="C10720" s="29"/>
      <c r="D10720" s="27"/>
      <c r="E10720" s="27"/>
      <c r="F10720" s="27"/>
      <c r="G10720" s="1"/>
      <c r="H10720" s="1"/>
      <c r="I10720" s="1"/>
    </row>
    <row r="10721" spans="2:9">
      <c r="B10721" s="1"/>
      <c r="C10721" s="29"/>
      <c r="D10721" s="27"/>
      <c r="E10721" s="27"/>
      <c r="F10721" s="27"/>
      <c r="G10721" s="1"/>
      <c r="H10721" s="1"/>
      <c r="I10721" s="1"/>
    </row>
    <row r="10722" spans="2:9">
      <c r="B10722" s="1"/>
      <c r="C10722" s="29"/>
      <c r="D10722" s="27"/>
      <c r="E10722" s="27"/>
      <c r="F10722" s="27"/>
      <c r="G10722" s="1"/>
      <c r="H10722" s="1"/>
      <c r="I10722" s="1"/>
    </row>
    <row r="10723" spans="2:9">
      <c r="B10723" s="1"/>
      <c r="C10723" s="29"/>
      <c r="D10723" s="27"/>
      <c r="E10723" s="27"/>
      <c r="F10723" s="27"/>
      <c r="G10723" s="1"/>
      <c r="H10723" s="1"/>
      <c r="I10723" s="1"/>
    </row>
    <row r="10724" spans="2:9">
      <c r="B10724" s="1"/>
      <c r="C10724" s="29"/>
      <c r="D10724" s="27"/>
      <c r="E10724" s="27"/>
      <c r="F10724" s="27"/>
      <c r="G10724" s="1"/>
      <c r="H10724" s="1"/>
      <c r="I10724" s="1"/>
    </row>
    <row r="10725" spans="2:9">
      <c r="B10725" s="1"/>
      <c r="C10725" s="29"/>
      <c r="D10725" s="27"/>
      <c r="E10725" s="27"/>
      <c r="F10725" s="27"/>
      <c r="G10725" s="1"/>
      <c r="H10725" s="1"/>
      <c r="I10725" s="1"/>
    </row>
    <row r="10726" spans="2:9">
      <c r="B10726" s="1"/>
      <c r="C10726" s="29"/>
      <c r="D10726" s="27"/>
      <c r="E10726" s="27"/>
      <c r="F10726" s="27"/>
      <c r="G10726" s="1"/>
      <c r="H10726" s="1"/>
      <c r="I10726" s="1"/>
    </row>
    <row r="10727" spans="2:9">
      <c r="B10727" s="1"/>
      <c r="C10727" s="29"/>
      <c r="D10727" s="27"/>
      <c r="E10727" s="27"/>
      <c r="F10727" s="27"/>
      <c r="G10727" s="1"/>
      <c r="H10727" s="1"/>
      <c r="I10727" s="1"/>
    </row>
    <row r="10728" spans="2:9">
      <c r="B10728" s="1"/>
      <c r="C10728" s="29"/>
      <c r="D10728" s="27"/>
      <c r="E10728" s="27"/>
      <c r="F10728" s="27"/>
      <c r="G10728" s="1"/>
      <c r="H10728" s="1"/>
      <c r="I10728" s="1"/>
    </row>
    <row r="10729" spans="2:9">
      <c r="B10729" s="1"/>
      <c r="C10729" s="29"/>
      <c r="D10729" s="27"/>
      <c r="E10729" s="27"/>
      <c r="F10729" s="27"/>
      <c r="G10729" s="1"/>
      <c r="H10729" s="1"/>
      <c r="I10729" s="1"/>
    </row>
    <row r="10730" spans="2:9">
      <c r="B10730" s="1"/>
      <c r="C10730" s="29"/>
      <c r="D10730" s="27"/>
      <c r="E10730" s="27"/>
      <c r="F10730" s="27"/>
      <c r="G10730" s="1"/>
      <c r="H10730" s="1"/>
      <c r="I10730" s="1"/>
    </row>
    <row r="10731" spans="2:9">
      <c r="B10731" s="1"/>
      <c r="C10731" s="29"/>
      <c r="D10731" s="27"/>
      <c r="E10731" s="27"/>
      <c r="F10731" s="27"/>
      <c r="G10731" s="1"/>
      <c r="H10731" s="1"/>
      <c r="I10731" s="1"/>
    </row>
    <row r="10732" spans="2:9">
      <c r="B10732" s="1"/>
      <c r="C10732" s="29"/>
      <c r="D10732" s="27"/>
      <c r="E10732" s="27"/>
      <c r="F10732" s="27"/>
      <c r="G10732" s="1"/>
      <c r="H10732" s="1"/>
      <c r="I10732" s="1"/>
    </row>
    <row r="10733" spans="2:9">
      <c r="B10733" s="1"/>
      <c r="C10733" s="29"/>
      <c r="D10733" s="27"/>
      <c r="E10733" s="27"/>
      <c r="F10733" s="27"/>
      <c r="G10733" s="1"/>
      <c r="H10733" s="1"/>
      <c r="I10733" s="1"/>
    </row>
    <row r="10734" spans="2:9">
      <c r="B10734" s="1"/>
      <c r="C10734" s="29"/>
      <c r="D10734" s="27"/>
      <c r="E10734" s="27"/>
      <c r="F10734" s="27"/>
      <c r="G10734" s="1"/>
      <c r="H10734" s="1"/>
      <c r="I10734" s="1"/>
    </row>
    <row r="10735" spans="2:9">
      <c r="B10735" s="1"/>
      <c r="C10735" s="29"/>
      <c r="D10735" s="27"/>
      <c r="E10735" s="27"/>
      <c r="F10735" s="27"/>
      <c r="G10735" s="1"/>
      <c r="H10735" s="1"/>
      <c r="I10735" s="1"/>
    </row>
    <row r="10736" spans="2:9">
      <c r="B10736" s="1"/>
      <c r="C10736" s="29"/>
      <c r="D10736" s="27"/>
      <c r="E10736" s="27"/>
      <c r="F10736" s="27"/>
      <c r="G10736" s="1"/>
      <c r="H10736" s="1"/>
      <c r="I10736" s="1"/>
    </row>
    <row r="10737" spans="2:9">
      <c r="B10737" s="1"/>
      <c r="C10737" s="29"/>
      <c r="D10737" s="27"/>
      <c r="E10737" s="27"/>
      <c r="F10737" s="27"/>
      <c r="G10737" s="1"/>
      <c r="H10737" s="1"/>
      <c r="I10737" s="1"/>
    </row>
    <row r="10738" spans="2:9">
      <c r="B10738" s="1"/>
      <c r="C10738" s="29"/>
      <c r="D10738" s="27"/>
      <c r="E10738" s="27"/>
      <c r="F10738" s="27"/>
      <c r="G10738" s="1"/>
      <c r="H10738" s="1"/>
      <c r="I10738" s="1"/>
    </row>
    <row r="10739" spans="2:9">
      <c r="B10739" s="1"/>
      <c r="C10739" s="29"/>
      <c r="D10739" s="27"/>
      <c r="E10739" s="27"/>
      <c r="F10739" s="27"/>
      <c r="G10739" s="1"/>
      <c r="H10739" s="1"/>
      <c r="I10739" s="1"/>
    </row>
    <row r="10740" spans="2:9">
      <c r="B10740" s="1"/>
      <c r="C10740" s="29"/>
      <c r="D10740" s="27"/>
      <c r="E10740" s="27"/>
      <c r="F10740" s="27"/>
      <c r="G10740" s="1"/>
      <c r="H10740" s="1"/>
      <c r="I10740" s="1"/>
    </row>
    <row r="10741" spans="2:9">
      <c r="B10741" s="1"/>
      <c r="C10741" s="29"/>
      <c r="D10741" s="27"/>
      <c r="E10741" s="27"/>
      <c r="F10741" s="27"/>
      <c r="G10741" s="1"/>
      <c r="H10741" s="1"/>
      <c r="I10741" s="1"/>
    </row>
    <row r="10742" spans="2:9">
      <c r="B10742" s="1"/>
      <c r="C10742" s="29"/>
      <c r="D10742" s="27"/>
      <c r="E10742" s="27"/>
      <c r="F10742" s="27"/>
      <c r="G10742" s="1"/>
      <c r="H10742" s="1"/>
      <c r="I10742" s="1"/>
    </row>
    <row r="10743" spans="2:9">
      <c r="B10743" s="1"/>
      <c r="C10743" s="29"/>
      <c r="D10743" s="27"/>
      <c r="E10743" s="27"/>
      <c r="F10743" s="27"/>
      <c r="G10743" s="1"/>
      <c r="H10743" s="1"/>
      <c r="I10743" s="1"/>
    </row>
    <row r="10744" spans="2:9">
      <c r="B10744" s="1"/>
      <c r="C10744" s="29"/>
      <c r="D10744" s="27"/>
      <c r="E10744" s="27"/>
      <c r="F10744" s="27"/>
      <c r="G10744" s="1"/>
      <c r="H10744" s="1"/>
      <c r="I10744" s="1"/>
    </row>
    <row r="10745" spans="2:9">
      <c r="B10745" s="1"/>
      <c r="C10745" s="29"/>
      <c r="D10745" s="27"/>
      <c r="E10745" s="27"/>
      <c r="F10745" s="27"/>
      <c r="G10745" s="1"/>
      <c r="H10745" s="1"/>
      <c r="I10745" s="1"/>
    </row>
    <row r="10746" spans="2:9">
      <c r="B10746" s="1"/>
      <c r="C10746" s="29"/>
      <c r="D10746" s="27"/>
      <c r="E10746" s="27"/>
      <c r="F10746" s="27"/>
      <c r="G10746" s="1"/>
      <c r="H10746" s="1"/>
      <c r="I10746" s="1"/>
    </row>
    <row r="10747" spans="2:9">
      <c r="B10747" s="1"/>
      <c r="C10747" s="29"/>
      <c r="D10747" s="27"/>
      <c r="E10747" s="27"/>
      <c r="F10747" s="27"/>
      <c r="G10747" s="1"/>
      <c r="H10747" s="1"/>
      <c r="I10747" s="1"/>
    </row>
    <row r="10748" spans="2:9">
      <c r="B10748" s="1"/>
      <c r="C10748" s="29"/>
      <c r="D10748" s="27"/>
      <c r="E10748" s="27"/>
      <c r="F10748" s="27"/>
      <c r="G10748" s="1"/>
      <c r="H10748" s="1"/>
      <c r="I10748" s="1"/>
    </row>
    <row r="10749" spans="2:9">
      <c r="B10749" s="1"/>
      <c r="C10749" s="29"/>
      <c r="D10749" s="27"/>
      <c r="E10749" s="27"/>
      <c r="F10749" s="27"/>
      <c r="G10749" s="1"/>
      <c r="H10749" s="1"/>
      <c r="I10749" s="1"/>
    </row>
    <row r="10750" spans="2:9">
      <c r="B10750" s="1"/>
      <c r="C10750" s="29"/>
      <c r="D10750" s="27"/>
      <c r="E10750" s="27"/>
      <c r="F10750" s="27"/>
      <c r="G10750" s="1"/>
      <c r="H10750" s="1"/>
      <c r="I10750" s="1"/>
    </row>
    <row r="10751" spans="2:9">
      <c r="B10751" s="1"/>
      <c r="C10751" s="29"/>
      <c r="D10751" s="27"/>
      <c r="E10751" s="27"/>
      <c r="F10751" s="27"/>
      <c r="G10751" s="1"/>
      <c r="H10751" s="1"/>
      <c r="I10751" s="1"/>
    </row>
    <row r="10752" spans="2:9">
      <c r="B10752" s="1"/>
      <c r="C10752" s="29"/>
      <c r="D10752" s="27"/>
      <c r="E10752" s="27"/>
      <c r="F10752" s="27"/>
      <c r="G10752" s="1"/>
      <c r="H10752" s="1"/>
      <c r="I10752" s="1"/>
    </row>
    <row r="10753" spans="2:9">
      <c r="B10753" s="1"/>
      <c r="C10753" s="29"/>
      <c r="D10753" s="27"/>
      <c r="E10753" s="27"/>
      <c r="F10753" s="27"/>
      <c r="G10753" s="1"/>
      <c r="H10753" s="1"/>
      <c r="I10753" s="1"/>
    </row>
    <row r="10754" spans="2:9">
      <c r="B10754" s="1"/>
      <c r="C10754" s="29"/>
      <c r="D10754" s="27"/>
      <c r="E10754" s="27"/>
      <c r="F10754" s="27"/>
      <c r="G10754" s="1"/>
      <c r="H10754" s="1"/>
      <c r="I10754" s="1"/>
    </row>
    <row r="10755" spans="2:9">
      <c r="B10755" s="1"/>
      <c r="C10755" s="29"/>
      <c r="D10755" s="27"/>
      <c r="E10755" s="27"/>
      <c r="F10755" s="27"/>
      <c r="G10755" s="1"/>
      <c r="H10755" s="1"/>
      <c r="I10755" s="1"/>
    </row>
    <row r="10756" spans="2:9">
      <c r="B10756" s="1"/>
      <c r="C10756" s="29"/>
      <c r="D10756" s="27"/>
      <c r="E10756" s="27"/>
      <c r="F10756" s="27"/>
      <c r="G10756" s="1"/>
      <c r="H10756" s="1"/>
      <c r="I10756" s="1"/>
    </row>
    <row r="10757" spans="2:9">
      <c r="B10757" s="1"/>
      <c r="C10757" s="29"/>
      <c r="D10757" s="27"/>
      <c r="E10757" s="27"/>
      <c r="F10757" s="27"/>
      <c r="G10757" s="1"/>
      <c r="H10757" s="1"/>
      <c r="I10757" s="1"/>
    </row>
    <row r="10758" spans="2:9">
      <c r="B10758" s="1"/>
      <c r="C10758" s="29"/>
      <c r="D10758" s="27"/>
      <c r="E10758" s="27"/>
      <c r="F10758" s="27"/>
      <c r="G10758" s="1"/>
      <c r="H10758" s="1"/>
      <c r="I10758" s="1"/>
    </row>
    <row r="10759" spans="2:9">
      <c r="B10759" s="1"/>
      <c r="C10759" s="29"/>
      <c r="D10759" s="27"/>
      <c r="E10759" s="27"/>
      <c r="F10759" s="27"/>
      <c r="G10759" s="1"/>
      <c r="H10759" s="1"/>
      <c r="I10759" s="1"/>
    </row>
    <row r="10760" spans="2:9">
      <c r="B10760" s="1"/>
      <c r="C10760" s="29"/>
      <c r="D10760" s="27"/>
      <c r="E10760" s="27"/>
      <c r="F10760" s="27"/>
      <c r="G10760" s="1"/>
      <c r="H10760" s="1"/>
      <c r="I10760" s="1"/>
    </row>
    <row r="10761" spans="2:9">
      <c r="B10761" s="1"/>
      <c r="C10761" s="29"/>
      <c r="D10761" s="27"/>
      <c r="E10761" s="27"/>
      <c r="F10761" s="27"/>
      <c r="G10761" s="1"/>
      <c r="H10761" s="1"/>
      <c r="I10761" s="1"/>
    </row>
    <row r="10762" spans="2:9">
      <c r="B10762" s="1"/>
      <c r="C10762" s="29"/>
      <c r="D10762" s="27"/>
      <c r="E10762" s="27"/>
      <c r="F10762" s="27"/>
      <c r="G10762" s="1"/>
      <c r="H10762" s="1"/>
      <c r="I10762" s="1"/>
    </row>
    <row r="10763" spans="2:9">
      <c r="B10763" s="1"/>
      <c r="C10763" s="29"/>
      <c r="D10763" s="27"/>
      <c r="E10763" s="27"/>
      <c r="F10763" s="27"/>
      <c r="G10763" s="1"/>
      <c r="H10763" s="1"/>
      <c r="I10763" s="1"/>
    </row>
    <row r="10764" spans="2:9">
      <c r="B10764" s="1"/>
      <c r="C10764" s="29"/>
      <c r="D10764" s="27"/>
      <c r="E10764" s="27"/>
      <c r="F10764" s="27"/>
      <c r="G10764" s="1"/>
      <c r="H10764" s="1"/>
      <c r="I10764" s="1"/>
    </row>
    <row r="10765" spans="2:9">
      <c r="B10765" s="1"/>
      <c r="C10765" s="29"/>
      <c r="D10765" s="27"/>
      <c r="E10765" s="27"/>
      <c r="F10765" s="27"/>
      <c r="G10765" s="1"/>
      <c r="H10765" s="1"/>
      <c r="I10765" s="1"/>
    </row>
    <row r="10766" spans="2:9">
      <c r="B10766" s="1"/>
      <c r="C10766" s="29"/>
      <c r="D10766" s="27"/>
      <c r="E10766" s="27"/>
      <c r="F10766" s="27"/>
      <c r="G10766" s="1"/>
      <c r="H10766" s="1"/>
      <c r="I10766" s="1"/>
    </row>
    <row r="10767" spans="2:9">
      <c r="B10767" s="1"/>
      <c r="C10767" s="29"/>
      <c r="D10767" s="27"/>
      <c r="E10767" s="27"/>
      <c r="F10767" s="27"/>
      <c r="G10767" s="1"/>
      <c r="H10767" s="1"/>
      <c r="I10767" s="1"/>
    </row>
    <row r="10768" spans="2:9">
      <c r="B10768" s="1"/>
      <c r="C10768" s="29"/>
      <c r="D10768" s="27"/>
      <c r="E10768" s="27"/>
      <c r="F10768" s="27"/>
      <c r="G10768" s="1"/>
      <c r="H10768" s="1"/>
      <c r="I10768" s="1"/>
    </row>
    <row r="10769" spans="2:9">
      <c r="B10769" s="1"/>
      <c r="C10769" s="29"/>
      <c r="D10769" s="27"/>
      <c r="E10769" s="27"/>
      <c r="F10769" s="27"/>
      <c r="G10769" s="1"/>
      <c r="H10769" s="1"/>
      <c r="I10769" s="1"/>
    </row>
    <row r="10770" spans="2:9">
      <c r="B10770" s="1"/>
      <c r="C10770" s="29"/>
      <c r="D10770" s="27"/>
      <c r="E10770" s="27"/>
      <c r="F10770" s="27"/>
      <c r="G10770" s="1"/>
      <c r="H10770" s="1"/>
      <c r="I10770" s="1"/>
    </row>
    <row r="10771" spans="2:9">
      <c r="B10771" s="1"/>
      <c r="C10771" s="29"/>
      <c r="D10771" s="27"/>
      <c r="E10771" s="27"/>
      <c r="F10771" s="27"/>
      <c r="G10771" s="1"/>
      <c r="H10771" s="1"/>
      <c r="I10771" s="1"/>
    </row>
    <row r="10772" spans="2:9">
      <c r="B10772" s="1"/>
      <c r="C10772" s="29"/>
      <c r="D10772" s="27"/>
      <c r="E10772" s="27"/>
      <c r="F10772" s="27"/>
      <c r="G10772" s="1"/>
      <c r="H10772" s="1"/>
      <c r="I10772" s="1"/>
    </row>
    <row r="10773" spans="2:9">
      <c r="B10773" s="1"/>
      <c r="C10773" s="29"/>
      <c r="D10773" s="27"/>
      <c r="E10773" s="27"/>
      <c r="F10773" s="27"/>
      <c r="G10773" s="1"/>
      <c r="H10773" s="1"/>
      <c r="I10773" s="1"/>
    </row>
    <row r="10774" spans="2:9">
      <c r="B10774" s="1"/>
      <c r="C10774" s="29"/>
      <c r="D10774" s="27"/>
      <c r="E10774" s="27"/>
      <c r="F10774" s="27"/>
      <c r="G10774" s="1"/>
      <c r="H10774" s="1"/>
      <c r="I10774" s="1"/>
    </row>
    <row r="10775" spans="2:9">
      <c r="B10775" s="1"/>
      <c r="C10775" s="29"/>
      <c r="D10775" s="27"/>
      <c r="E10775" s="27"/>
      <c r="F10775" s="27"/>
      <c r="G10775" s="1"/>
      <c r="H10775" s="1"/>
      <c r="I10775" s="1"/>
    </row>
    <row r="10776" spans="2:9">
      <c r="B10776" s="1"/>
      <c r="C10776" s="29"/>
      <c r="D10776" s="27"/>
      <c r="E10776" s="27"/>
      <c r="F10776" s="27"/>
      <c r="G10776" s="1"/>
      <c r="H10776" s="1"/>
      <c r="I10776" s="1"/>
    </row>
    <row r="10777" spans="2:9">
      <c r="B10777" s="1"/>
      <c r="C10777" s="29"/>
      <c r="D10777" s="27"/>
      <c r="E10777" s="27"/>
      <c r="F10777" s="27"/>
      <c r="G10777" s="1"/>
      <c r="H10777" s="1"/>
      <c r="I10777" s="1"/>
    </row>
    <row r="10778" spans="2:9">
      <c r="B10778" s="1"/>
      <c r="C10778" s="29"/>
      <c r="D10778" s="27"/>
      <c r="E10778" s="27"/>
      <c r="F10778" s="27"/>
      <c r="G10778" s="1"/>
      <c r="H10778" s="1"/>
      <c r="I10778" s="1"/>
    </row>
    <row r="10779" spans="2:9">
      <c r="B10779" s="1"/>
      <c r="C10779" s="29"/>
      <c r="D10779" s="27"/>
      <c r="E10779" s="27"/>
      <c r="F10779" s="27"/>
      <c r="G10779" s="1"/>
      <c r="H10779" s="1"/>
      <c r="I10779" s="1"/>
    </row>
    <row r="10780" spans="2:9">
      <c r="B10780" s="1"/>
      <c r="C10780" s="29"/>
      <c r="D10780" s="27"/>
      <c r="E10780" s="27"/>
      <c r="F10780" s="27"/>
      <c r="G10780" s="1"/>
      <c r="H10780" s="1"/>
      <c r="I10780" s="1"/>
    </row>
    <row r="10781" spans="2:9">
      <c r="B10781" s="1"/>
      <c r="C10781" s="29"/>
      <c r="D10781" s="27"/>
      <c r="E10781" s="27"/>
      <c r="F10781" s="27"/>
      <c r="G10781" s="1"/>
      <c r="H10781" s="1"/>
      <c r="I10781" s="1"/>
    </row>
    <row r="10782" spans="2:9">
      <c r="B10782" s="1"/>
      <c r="C10782" s="29"/>
      <c r="D10782" s="27"/>
      <c r="E10782" s="27"/>
      <c r="F10782" s="27"/>
      <c r="G10782" s="1"/>
      <c r="H10782" s="1"/>
      <c r="I10782" s="1"/>
    </row>
    <row r="10783" spans="2:9">
      <c r="B10783" s="1"/>
      <c r="C10783" s="29"/>
      <c r="D10783" s="27"/>
      <c r="E10783" s="27"/>
      <c r="F10783" s="27"/>
      <c r="G10783" s="1"/>
      <c r="H10783" s="1"/>
      <c r="I10783" s="1"/>
    </row>
    <row r="10784" spans="2:9">
      <c r="B10784" s="1"/>
      <c r="C10784" s="29"/>
      <c r="D10784" s="27"/>
      <c r="E10784" s="27"/>
      <c r="F10784" s="27"/>
      <c r="G10784" s="1"/>
      <c r="H10784" s="1"/>
      <c r="I10784" s="1"/>
    </row>
    <row r="10785" spans="2:9">
      <c r="B10785" s="1"/>
      <c r="C10785" s="29"/>
      <c r="D10785" s="27"/>
      <c r="E10785" s="27"/>
      <c r="F10785" s="27"/>
      <c r="G10785" s="1"/>
      <c r="H10785" s="1"/>
      <c r="I10785" s="1"/>
    </row>
    <row r="10786" spans="2:9">
      <c r="B10786" s="1"/>
      <c r="C10786" s="29"/>
      <c r="D10786" s="27"/>
      <c r="E10786" s="27"/>
      <c r="F10786" s="27"/>
      <c r="G10786" s="1"/>
      <c r="H10786" s="1"/>
      <c r="I10786" s="1"/>
    </row>
    <row r="10787" spans="2:9">
      <c r="B10787" s="1"/>
      <c r="C10787" s="29"/>
      <c r="D10787" s="27"/>
      <c r="E10787" s="27"/>
      <c r="F10787" s="27"/>
      <c r="G10787" s="1"/>
      <c r="H10787" s="1"/>
      <c r="I10787" s="1"/>
    </row>
    <row r="10788" spans="2:9">
      <c r="B10788" s="1"/>
      <c r="C10788" s="29"/>
      <c r="D10788" s="27"/>
      <c r="E10788" s="27"/>
      <c r="F10788" s="27"/>
      <c r="G10788" s="1"/>
      <c r="H10788" s="1"/>
      <c r="I10788" s="1"/>
    </row>
    <row r="10789" spans="2:9">
      <c r="B10789" s="1"/>
      <c r="C10789" s="29"/>
      <c r="D10789" s="27"/>
      <c r="E10789" s="27"/>
      <c r="F10789" s="27"/>
      <c r="G10789" s="1"/>
      <c r="H10789" s="1"/>
      <c r="I10789" s="1"/>
    </row>
    <row r="10790" spans="2:9">
      <c r="B10790" s="1"/>
      <c r="C10790" s="29"/>
      <c r="D10790" s="27"/>
      <c r="E10790" s="27"/>
      <c r="F10790" s="27"/>
      <c r="G10790" s="1"/>
      <c r="H10790" s="1"/>
      <c r="I10790" s="1"/>
    </row>
    <row r="10791" spans="2:9">
      <c r="B10791" s="1"/>
      <c r="C10791" s="29"/>
      <c r="D10791" s="27"/>
      <c r="E10791" s="27"/>
      <c r="F10791" s="27"/>
      <c r="G10791" s="1"/>
      <c r="H10791" s="1"/>
      <c r="I10791" s="1"/>
    </row>
    <row r="10792" spans="2:9">
      <c r="B10792" s="1"/>
      <c r="C10792" s="29"/>
      <c r="D10792" s="27"/>
      <c r="E10792" s="27"/>
      <c r="F10792" s="27"/>
      <c r="G10792" s="1"/>
      <c r="H10792" s="1"/>
      <c r="I10792" s="1"/>
    </row>
    <row r="10793" spans="2:9">
      <c r="B10793" s="1"/>
      <c r="C10793" s="29"/>
      <c r="D10793" s="27"/>
      <c r="E10793" s="27"/>
      <c r="F10793" s="27"/>
      <c r="G10793" s="1"/>
      <c r="H10793" s="1"/>
      <c r="I10793" s="1"/>
    </row>
    <row r="10794" spans="2:9">
      <c r="B10794" s="1"/>
      <c r="C10794" s="29"/>
      <c r="D10794" s="27"/>
      <c r="E10794" s="27"/>
      <c r="F10794" s="27"/>
      <c r="G10794" s="1"/>
      <c r="H10794" s="1"/>
      <c r="I10794" s="1"/>
    </row>
    <row r="10795" spans="2:9">
      <c r="B10795" s="1"/>
      <c r="C10795" s="29"/>
      <c r="D10795" s="27"/>
      <c r="E10795" s="27"/>
      <c r="F10795" s="27"/>
      <c r="G10795" s="1"/>
      <c r="H10795" s="1"/>
      <c r="I10795" s="1"/>
    </row>
    <row r="10796" spans="2:9">
      <c r="B10796" s="1"/>
      <c r="C10796" s="29"/>
      <c r="D10796" s="27"/>
      <c r="E10796" s="27"/>
      <c r="F10796" s="27"/>
      <c r="G10796" s="1"/>
      <c r="H10796" s="1"/>
      <c r="I10796" s="1"/>
    </row>
    <row r="10797" spans="2:9">
      <c r="B10797" s="1"/>
      <c r="C10797" s="29"/>
      <c r="D10797" s="27"/>
      <c r="E10797" s="27"/>
      <c r="F10797" s="27"/>
      <c r="G10797" s="1"/>
      <c r="H10797" s="1"/>
      <c r="I10797" s="1"/>
    </row>
    <row r="10798" spans="2:9">
      <c r="B10798" s="1"/>
      <c r="C10798" s="29"/>
      <c r="D10798" s="27"/>
      <c r="E10798" s="27"/>
      <c r="F10798" s="27"/>
      <c r="G10798" s="1"/>
      <c r="H10798" s="1"/>
      <c r="I10798" s="1"/>
    </row>
    <row r="10799" spans="2:9">
      <c r="B10799" s="1"/>
      <c r="C10799" s="29"/>
      <c r="D10799" s="27"/>
      <c r="E10799" s="27"/>
      <c r="F10799" s="27"/>
      <c r="G10799" s="1"/>
      <c r="H10799" s="1"/>
      <c r="I10799" s="1"/>
    </row>
    <row r="10800" spans="2:9">
      <c r="B10800" s="1"/>
      <c r="C10800" s="29"/>
      <c r="D10800" s="27"/>
      <c r="E10800" s="27"/>
      <c r="F10800" s="27"/>
      <c r="G10800" s="1"/>
      <c r="H10800" s="1"/>
      <c r="I10800" s="1"/>
    </row>
    <row r="10801" spans="2:9">
      <c r="B10801" s="1"/>
      <c r="C10801" s="29"/>
      <c r="D10801" s="27"/>
      <c r="E10801" s="27"/>
      <c r="F10801" s="27"/>
      <c r="G10801" s="1"/>
      <c r="H10801" s="1"/>
      <c r="I10801" s="1"/>
    </row>
    <row r="10802" spans="2:9">
      <c r="B10802" s="1"/>
      <c r="C10802" s="29"/>
      <c r="D10802" s="27"/>
      <c r="E10802" s="27"/>
      <c r="F10802" s="27"/>
      <c r="G10802" s="1"/>
      <c r="H10802" s="1"/>
      <c r="I10802" s="1"/>
    </row>
    <row r="10803" spans="2:9">
      <c r="B10803" s="1"/>
      <c r="C10803" s="29"/>
      <c r="D10803" s="27"/>
      <c r="E10803" s="27"/>
      <c r="F10803" s="27"/>
      <c r="G10803" s="1"/>
      <c r="H10803" s="1"/>
      <c r="I10803" s="1"/>
    </row>
    <row r="10804" spans="2:9">
      <c r="B10804" s="1"/>
      <c r="C10804" s="29"/>
      <c r="D10804" s="27"/>
      <c r="E10804" s="27"/>
      <c r="F10804" s="27"/>
      <c r="G10804" s="1"/>
      <c r="H10804" s="1"/>
      <c r="I10804" s="1"/>
    </row>
    <row r="10805" spans="2:9">
      <c r="B10805" s="1"/>
      <c r="C10805" s="29"/>
      <c r="D10805" s="27"/>
      <c r="E10805" s="27"/>
      <c r="F10805" s="27"/>
      <c r="G10805" s="1"/>
      <c r="H10805" s="1"/>
      <c r="I10805" s="1"/>
    </row>
    <row r="10806" spans="2:9">
      <c r="B10806" s="1"/>
      <c r="C10806" s="29"/>
      <c r="D10806" s="27"/>
      <c r="E10806" s="27"/>
      <c r="F10806" s="27"/>
      <c r="G10806" s="1"/>
      <c r="H10806" s="1"/>
      <c r="I10806" s="1"/>
    </row>
    <row r="10807" spans="2:9">
      <c r="B10807" s="1"/>
      <c r="C10807" s="29"/>
      <c r="D10807" s="27"/>
      <c r="E10807" s="27"/>
      <c r="F10807" s="27"/>
      <c r="G10807" s="1"/>
      <c r="H10807" s="1"/>
      <c r="I10807" s="1"/>
    </row>
    <row r="10808" spans="2:9">
      <c r="B10808" s="1"/>
      <c r="C10808" s="29"/>
      <c r="D10808" s="27"/>
      <c r="E10808" s="27"/>
      <c r="F10808" s="27"/>
      <c r="G10808" s="1"/>
      <c r="H10808" s="1"/>
      <c r="I10808" s="1"/>
    </row>
    <row r="10809" spans="2:9">
      <c r="B10809" s="1"/>
      <c r="C10809" s="29"/>
      <c r="D10809" s="27"/>
      <c r="E10809" s="27"/>
      <c r="F10809" s="27"/>
      <c r="G10809" s="1"/>
      <c r="H10809" s="1"/>
      <c r="I10809" s="1"/>
    </row>
    <row r="10810" spans="2:9">
      <c r="B10810" s="1"/>
      <c r="C10810" s="29"/>
      <c r="D10810" s="27"/>
      <c r="E10810" s="27"/>
      <c r="F10810" s="27"/>
      <c r="G10810" s="1"/>
      <c r="H10810" s="1"/>
      <c r="I10810" s="1"/>
    </row>
    <row r="10811" spans="2:9">
      <c r="B10811" s="1"/>
      <c r="C10811" s="29"/>
      <c r="D10811" s="27"/>
      <c r="E10811" s="27"/>
      <c r="F10811" s="27"/>
      <c r="G10811" s="1"/>
      <c r="H10811" s="1"/>
      <c r="I10811" s="1"/>
    </row>
    <row r="10812" spans="2:9">
      <c r="B10812" s="1"/>
      <c r="C10812" s="29"/>
      <c r="D10812" s="27"/>
      <c r="E10812" s="27"/>
      <c r="F10812" s="27"/>
      <c r="G10812" s="1"/>
      <c r="H10812" s="1"/>
      <c r="I10812" s="1"/>
    </row>
    <row r="10813" spans="2:9">
      <c r="B10813" s="1"/>
      <c r="C10813" s="29"/>
      <c r="D10813" s="27"/>
      <c r="E10813" s="27"/>
      <c r="F10813" s="27"/>
      <c r="G10813" s="1"/>
      <c r="H10813" s="1"/>
      <c r="I10813" s="1"/>
    </row>
    <row r="10814" spans="2:9">
      <c r="B10814" s="1"/>
      <c r="C10814" s="29"/>
      <c r="D10814" s="27"/>
      <c r="E10814" s="27"/>
      <c r="F10814" s="27"/>
      <c r="G10814" s="1"/>
      <c r="H10814" s="1"/>
      <c r="I10814" s="1"/>
    </row>
    <row r="10815" spans="2:9">
      <c r="B10815" s="1"/>
      <c r="C10815" s="29"/>
      <c r="D10815" s="27"/>
      <c r="E10815" s="27"/>
      <c r="F10815" s="27"/>
      <c r="G10815" s="1"/>
      <c r="H10815" s="1"/>
      <c r="I10815" s="1"/>
    </row>
    <row r="10816" spans="2:9">
      <c r="B10816" s="1"/>
      <c r="C10816" s="29"/>
      <c r="D10816" s="27"/>
      <c r="E10816" s="27"/>
      <c r="F10816" s="27"/>
      <c r="G10816" s="1"/>
      <c r="H10816" s="1"/>
      <c r="I10816" s="1"/>
    </row>
    <row r="10817" spans="2:9">
      <c r="B10817" s="1"/>
      <c r="C10817" s="29"/>
      <c r="D10817" s="27"/>
      <c r="E10817" s="27"/>
      <c r="F10817" s="27"/>
      <c r="G10817" s="1"/>
      <c r="H10817" s="1"/>
      <c r="I10817" s="1"/>
    </row>
    <row r="10818" spans="2:9">
      <c r="B10818" s="1"/>
      <c r="C10818" s="29"/>
      <c r="D10818" s="27"/>
      <c r="E10818" s="27"/>
      <c r="F10818" s="27"/>
      <c r="G10818" s="1"/>
      <c r="H10818" s="1"/>
      <c r="I10818" s="1"/>
    </row>
    <row r="10819" spans="2:9">
      <c r="B10819" s="1"/>
      <c r="C10819" s="29"/>
      <c r="D10819" s="27"/>
      <c r="E10819" s="27"/>
      <c r="F10819" s="27"/>
      <c r="G10819" s="1"/>
      <c r="H10819" s="1"/>
      <c r="I10819" s="1"/>
    </row>
    <row r="10820" spans="2:9">
      <c r="B10820" s="1"/>
      <c r="C10820" s="29"/>
      <c r="D10820" s="27"/>
      <c r="E10820" s="27"/>
      <c r="F10820" s="27"/>
      <c r="G10820" s="1"/>
      <c r="H10820" s="1"/>
      <c r="I10820" s="1"/>
    </row>
    <row r="10821" spans="2:9">
      <c r="B10821" s="1"/>
      <c r="C10821" s="29"/>
      <c r="D10821" s="27"/>
      <c r="E10821" s="27"/>
      <c r="F10821" s="27"/>
      <c r="G10821" s="1"/>
      <c r="H10821" s="1"/>
      <c r="I10821" s="1"/>
    </row>
    <row r="10822" spans="2:9">
      <c r="B10822" s="1"/>
      <c r="C10822" s="29"/>
      <c r="D10822" s="27"/>
      <c r="E10822" s="27"/>
      <c r="F10822" s="27"/>
      <c r="G10822" s="1"/>
      <c r="H10822" s="1"/>
      <c r="I10822" s="1"/>
    </row>
    <row r="10823" spans="2:9">
      <c r="B10823" s="1"/>
      <c r="C10823" s="29"/>
      <c r="D10823" s="27"/>
      <c r="E10823" s="27"/>
      <c r="F10823" s="27"/>
      <c r="G10823" s="1"/>
      <c r="H10823" s="1"/>
      <c r="I10823" s="1"/>
    </row>
    <row r="10824" spans="2:9">
      <c r="B10824" s="1"/>
      <c r="C10824" s="29"/>
      <c r="D10824" s="27"/>
      <c r="E10824" s="27"/>
      <c r="F10824" s="27"/>
      <c r="G10824" s="1"/>
      <c r="H10824" s="1"/>
      <c r="I10824" s="1"/>
    </row>
    <row r="10825" spans="2:9">
      <c r="B10825" s="1"/>
      <c r="C10825" s="29"/>
      <c r="D10825" s="27"/>
      <c r="E10825" s="27"/>
      <c r="F10825" s="27"/>
      <c r="G10825" s="1"/>
      <c r="H10825" s="1"/>
      <c r="I10825" s="1"/>
    </row>
    <row r="10826" spans="2:9">
      <c r="B10826" s="1"/>
      <c r="C10826" s="29"/>
      <c r="D10826" s="27"/>
      <c r="E10826" s="27"/>
      <c r="F10826" s="27"/>
      <c r="G10826" s="1"/>
      <c r="H10826" s="1"/>
      <c r="I10826" s="1"/>
    </row>
    <row r="10827" spans="2:9">
      <c r="B10827" s="1"/>
      <c r="C10827" s="29"/>
      <c r="D10827" s="27"/>
      <c r="E10827" s="27"/>
      <c r="F10827" s="27"/>
      <c r="G10827" s="1"/>
      <c r="H10827" s="1"/>
      <c r="I10827" s="1"/>
    </row>
    <row r="10828" spans="2:9">
      <c r="B10828" s="1"/>
      <c r="C10828" s="29"/>
      <c r="D10828" s="27"/>
      <c r="E10828" s="27"/>
      <c r="F10828" s="27"/>
      <c r="G10828" s="1"/>
      <c r="H10828" s="1"/>
      <c r="I10828" s="1"/>
    </row>
    <row r="10829" spans="2:9">
      <c r="B10829" s="1"/>
      <c r="C10829" s="29"/>
      <c r="D10829" s="27"/>
      <c r="E10829" s="27"/>
      <c r="F10829" s="27"/>
      <c r="G10829" s="1"/>
      <c r="H10829" s="1"/>
      <c r="I10829" s="1"/>
    </row>
    <row r="10830" spans="2:9">
      <c r="B10830" s="1"/>
      <c r="C10830" s="29"/>
      <c r="D10830" s="27"/>
      <c r="E10830" s="27"/>
      <c r="F10830" s="27"/>
      <c r="G10830" s="1"/>
      <c r="H10830" s="1"/>
      <c r="I10830" s="1"/>
    </row>
    <row r="10831" spans="2:9">
      <c r="B10831" s="1"/>
      <c r="C10831" s="29"/>
      <c r="D10831" s="27"/>
      <c r="E10831" s="27"/>
      <c r="F10831" s="27"/>
      <c r="G10831" s="1"/>
      <c r="H10831" s="1"/>
      <c r="I10831" s="1"/>
    </row>
    <row r="10832" spans="2:9">
      <c r="B10832" s="1"/>
      <c r="C10832" s="29"/>
      <c r="D10832" s="27"/>
      <c r="E10832" s="27"/>
      <c r="F10832" s="27"/>
      <c r="G10832" s="1"/>
      <c r="H10832" s="1"/>
      <c r="I10832" s="1"/>
    </row>
    <row r="10833" spans="2:9">
      <c r="B10833" s="1"/>
      <c r="C10833" s="29"/>
      <c r="D10833" s="27"/>
      <c r="E10833" s="27"/>
      <c r="F10833" s="27"/>
      <c r="G10833" s="1"/>
      <c r="H10833" s="1"/>
      <c r="I10833" s="1"/>
    </row>
    <row r="10834" spans="2:9">
      <c r="B10834" s="1"/>
      <c r="C10834" s="29"/>
      <c r="D10834" s="27"/>
      <c r="E10834" s="27"/>
      <c r="F10834" s="27"/>
      <c r="G10834" s="1"/>
      <c r="H10834" s="1"/>
      <c r="I10834" s="1"/>
    </row>
    <row r="10835" spans="2:9">
      <c r="B10835" s="1"/>
      <c r="C10835" s="29"/>
      <c r="D10835" s="27"/>
      <c r="E10835" s="27"/>
      <c r="F10835" s="27"/>
      <c r="G10835" s="1"/>
      <c r="H10835" s="1"/>
      <c r="I10835" s="1"/>
    </row>
    <row r="10836" spans="2:9">
      <c r="B10836" s="1"/>
      <c r="C10836" s="29"/>
      <c r="D10836" s="27"/>
      <c r="E10836" s="27"/>
      <c r="F10836" s="27"/>
      <c r="G10836" s="1"/>
      <c r="H10836" s="1"/>
      <c r="I10836" s="1"/>
    </row>
    <row r="10837" spans="2:9">
      <c r="B10837" s="1"/>
      <c r="C10837" s="29"/>
      <c r="D10837" s="27"/>
      <c r="E10837" s="27"/>
      <c r="F10837" s="27"/>
      <c r="G10837" s="1"/>
      <c r="H10837" s="1"/>
      <c r="I10837" s="1"/>
    </row>
    <row r="10838" spans="2:9">
      <c r="B10838" s="1"/>
      <c r="C10838" s="29"/>
      <c r="D10838" s="27"/>
      <c r="E10838" s="27"/>
      <c r="F10838" s="27"/>
      <c r="G10838" s="1"/>
      <c r="H10838" s="1"/>
      <c r="I10838" s="1"/>
    </row>
    <row r="10839" spans="2:9">
      <c r="B10839" s="1"/>
      <c r="C10839" s="29"/>
      <c r="D10839" s="27"/>
      <c r="E10839" s="27"/>
      <c r="F10839" s="27"/>
      <c r="G10839" s="1"/>
      <c r="H10839" s="1"/>
      <c r="I10839" s="1"/>
    </row>
    <row r="10840" spans="2:9">
      <c r="B10840" s="1"/>
      <c r="C10840" s="29"/>
      <c r="D10840" s="27"/>
      <c r="E10840" s="27"/>
      <c r="F10840" s="27"/>
      <c r="G10840" s="1"/>
      <c r="H10840" s="1"/>
      <c r="I10840" s="1"/>
    </row>
    <row r="10841" spans="2:9">
      <c r="B10841" s="1"/>
      <c r="C10841" s="29"/>
      <c r="D10841" s="27"/>
      <c r="E10841" s="27"/>
      <c r="F10841" s="27"/>
      <c r="G10841" s="1"/>
      <c r="H10841" s="1"/>
      <c r="I10841" s="1"/>
    </row>
    <row r="10842" spans="2:9">
      <c r="B10842" s="1"/>
      <c r="C10842" s="29"/>
      <c r="D10842" s="27"/>
      <c r="E10842" s="27"/>
      <c r="F10842" s="27"/>
      <c r="G10842" s="1"/>
      <c r="H10842" s="1"/>
      <c r="I10842" s="1"/>
    </row>
    <row r="10843" spans="2:9">
      <c r="B10843" s="1"/>
      <c r="C10843" s="29"/>
      <c r="D10843" s="27"/>
      <c r="E10843" s="27"/>
      <c r="F10843" s="27"/>
      <c r="G10843" s="1"/>
      <c r="H10843" s="1"/>
      <c r="I10843" s="1"/>
    </row>
    <row r="10844" spans="2:9">
      <c r="B10844" s="1"/>
      <c r="C10844" s="29"/>
      <c r="D10844" s="27"/>
      <c r="E10844" s="27"/>
      <c r="F10844" s="27"/>
      <c r="G10844" s="1"/>
      <c r="H10844" s="1"/>
      <c r="I10844" s="1"/>
    </row>
    <row r="10845" spans="2:9">
      <c r="B10845" s="1"/>
      <c r="C10845" s="29"/>
      <c r="D10845" s="27"/>
      <c r="E10845" s="27"/>
      <c r="F10845" s="27"/>
      <c r="G10845" s="1"/>
      <c r="H10845" s="1"/>
      <c r="I10845" s="1"/>
    </row>
    <row r="10846" spans="2:9">
      <c r="B10846" s="1"/>
      <c r="C10846" s="29"/>
      <c r="D10846" s="27"/>
      <c r="E10846" s="27"/>
      <c r="F10846" s="27"/>
      <c r="G10846" s="1"/>
      <c r="H10846" s="1"/>
      <c r="I10846" s="1"/>
    </row>
    <row r="10847" spans="2:9">
      <c r="B10847" s="1"/>
      <c r="C10847" s="29"/>
      <c r="D10847" s="27"/>
      <c r="E10847" s="27"/>
      <c r="F10847" s="27"/>
      <c r="G10847" s="1"/>
      <c r="H10847" s="1"/>
      <c r="I10847" s="1"/>
    </row>
    <row r="10848" spans="2:9">
      <c r="B10848" s="1"/>
      <c r="C10848" s="29"/>
      <c r="D10848" s="27"/>
      <c r="E10848" s="27"/>
      <c r="F10848" s="27"/>
      <c r="G10848" s="1"/>
      <c r="H10848" s="1"/>
      <c r="I10848" s="1"/>
    </row>
    <row r="10849" spans="2:9">
      <c r="B10849" s="1"/>
      <c r="C10849" s="29"/>
      <c r="D10849" s="27"/>
      <c r="E10849" s="27"/>
      <c r="F10849" s="27"/>
      <c r="G10849" s="1"/>
      <c r="H10849" s="1"/>
      <c r="I10849" s="1"/>
    </row>
    <row r="10850" spans="2:9">
      <c r="B10850" s="1"/>
      <c r="C10850" s="29"/>
      <c r="D10850" s="27"/>
      <c r="E10850" s="27"/>
      <c r="F10850" s="27"/>
      <c r="G10850" s="1"/>
      <c r="H10850" s="1"/>
      <c r="I10850" s="1"/>
    </row>
    <row r="10851" spans="2:9">
      <c r="B10851" s="1"/>
      <c r="C10851" s="29"/>
      <c r="D10851" s="27"/>
      <c r="E10851" s="27"/>
      <c r="F10851" s="27"/>
      <c r="G10851" s="1"/>
      <c r="H10851" s="1"/>
      <c r="I10851" s="1"/>
    </row>
    <row r="10852" spans="2:9">
      <c r="B10852" s="1"/>
      <c r="C10852" s="29"/>
      <c r="D10852" s="27"/>
      <c r="E10852" s="27"/>
      <c r="F10852" s="27"/>
      <c r="G10852" s="1"/>
      <c r="H10852" s="1"/>
      <c r="I10852" s="1"/>
    </row>
    <row r="10853" spans="2:9">
      <c r="B10853" s="1"/>
      <c r="C10853" s="29"/>
      <c r="D10853" s="27"/>
      <c r="E10853" s="27"/>
      <c r="F10853" s="27"/>
      <c r="G10853" s="1"/>
      <c r="H10853" s="1"/>
      <c r="I10853" s="1"/>
    </row>
    <row r="10854" spans="2:9">
      <c r="B10854" s="1"/>
      <c r="C10854" s="29"/>
      <c r="D10854" s="27"/>
      <c r="E10854" s="27"/>
      <c r="F10854" s="27"/>
      <c r="G10854" s="1"/>
      <c r="H10854" s="1"/>
      <c r="I10854" s="1"/>
    </row>
    <row r="10855" spans="2:9">
      <c r="B10855" s="1"/>
      <c r="C10855" s="29"/>
      <c r="D10855" s="27"/>
      <c r="E10855" s="27"/>
      <c r="F10855" s="27"/>
      <c r="G10855" s="1"/>
      <c r="H10855" s="1"/>
      <c r="I10855" s="1"/>
    </row>
    <row r="10856" spans="2:9">
      <c r="B10856" s="1"/>
      <c r="C10856" s="29"/>
      <c r="D10856" s="27"/>
      <c r="E10856" s="27"/>
      <c r="F10856" s="27"/>
      <c r="G10856" s="1"/>
      <c r="H10856" s="1"/>
      <c r="I10856" s="1"/>
    </row>
    <row r="10857" spans="2:9">
      <c r="B10857" s="1"/>
      <c r="C10857" s="29"/>
      <c r="D10857" s="27"/>
      <c r="E10857" s="27"/>
      <c r="F10857" s="27"/>
      <c r="G10857" s="1"/>
      <c r="H10857" s="1"/>
      <c r="I10857" s="1"/>
    </row>
    <row r="10858" spans="2:9">
      <c r="B10858" s="1"/>
      <c r="C10858" s="29"/>
      <c r="D10858" s="27"/>
      <c r="E10858" s="27"/>
      <c r="F10858" s="27"/>
      <c r="G10858" s="1"/>
      <c r="H10858" s="1"/>
      <c r="I10858" s="1"/>
    </row>
    <row r="10859" spans="2:9">
      <c r="B10859" s="1"/>
      <c r="C10859" s="29"/>
      <c r="D10859" s="27"/>
      <c r="E10859" s="27"/>
      <c r="F10859" s="27"/>
      <c r="G10859" s="1"/>
      <c r="H10859" s="1"/>
      <c r="I10859" s="1"/>
    </row>
    <row r="10860" spans="2:9">
      <c r="B10860" s="1"/>
      <c r="C10860" s="29"/>
      <c r="D10860" s="27"/>
      <c r="E10860" s="27"/>
      <c r="F10860" s="27"/>
      <c r="G10860" s="1"/>
      <c r="H10860" s="1"/>
      <c r="I10860" s="1"/>
    </row>
    <row r="10861" spans="2:9">
      <c r="B10861" s="1"/>
      <c r="C10861" s="29"/>
      <c r="D10861" s="27"/>
      <c r="E10861" s="27"/>
      <c r="F10861" s="27"/>
      <c r="G10861" s="1"/>
      <c r="H10861" s="1"/>
      <c r="I10861" s="1"/>
    </row>
    <row r="10862" spans="2:9">
      <c r="B10862" s="1"/>
      <c r="C10862" s="29"/>
      <c r="D10862" s="27"/>
      <c r="E10862" s="27"/>
      <c r="F10862" s="27"/>
      <c r="G10862" s="1"/>
      <c r="H10862" s="1"/>
      <c r="I10862" s="1"/>
    </row>
    <row r="10863" spans="2:9">
      <c r="B10863" s="1"/>
      <c r="C10863" s="29"/>
      <c r="D10863" s="27"/>
      <c r="E10863" s="27"/>
      <c r="F10863" s="27"/>
      <c r="G10863" s="1"/>
      <c r="H10863" s="1"/>
      <c r="I10863" s="1"/>
    </row>
    <row r="10864" spans="2:9">
      <c r="B10864" s="1"/>
      <c r="C10864" s="29"/>
      <c r="D10864" s="27"/>
      <c r="E10864" s="27"/>
      <c r="F10864" s="27"/>
      <c r="G10864" s="1"/>
      <c r="H10864" s="1"/>
      <c r="I10864" s="1"/>
    </row>
    <row r="10865" spans="2:9">
      <c r="B10865" s="1"/>
      <c r="C10865" s="29"/>
      <c r="D10865" s="27"/>
      <c r="E10865" s="27"/>
      <c r="F10865" s="27"/>
      <c r="G10865" s="1"/>
      <c r="H10865" s="1"/>
      <c r="I10865" s="1"/>
    </row>
    <row r="10866" spans="2:9">
      <c r="B10866" s="1"/>
      <c r="C10866" s="29"/>
      <c r="D10866" s="27"/>
      <c r="E10866" s="27"/>
      <c r="F10866" s="27"/>
      <c r="G10866" s="1"/>
      <c r="H10866" s="1"/>
      <c r="I10866" s="1"/>
    </row>
    <row r="10867" spans="2:9">
      <c r="B10867" s="1"/>
      <c r="C10867" s="29"/>
      <c r="D10867" s="27"/>
      <c r="E10867" s="27"/>
      <c r="F10867" s="27"/>
      <c r="G10867" s="1"/>
      <c r="H10867" s="1"/>
      <c r="I10867" s="1"/>
    </row>
    <row r="10868" spans="2:9">
      <c r="B10868" s="1"/>
      <c r="C10868" s="29"/>
      <c r="D10868" s="27"/>
      <c r="E10868" s="27"/>
      <c r="F10868" s="27"/>
      <c r="G10868" s="1"/>
      <c r="H10868" s="1"/>
      <c r="I10868" s="1"/>
    </row>
    <row r="10869" spans="2:9">
      <c r="B10869" s="1"/>
      <c r="C10869" s="29"/>
      <c r="D10869" s="27"/>
      <c r="E10869" s="27"/>
      <c r="F10869" s="27"/>
      <c r="G10869" s="1"/>
      <c r="H10869" s="1"/>
      <c r="I10869" s="1"/>
    </row>
    <row r="10870" spans="2:9">
      <c r="B10870" s="1"/>
      <c r="C10870" s="29"/>
      <c r="D10870" s="27"/>
      <c r="E10870" s="27"/>
      <c r="F10870" s="27"/>
      <c r="G10870" s="1"/>
      <c r="H10870" s="1"/>
      <c r="I10870" s="1"/>
    </row>
    <row r="10871" spans="2:9">
      <c r="B10871" s="1"/>
      <c r="C10871" s="29"/>
      <c r="D10871" s="27"/>
      <c r="E10871" s="27"/>
      <c r="F10871" s="27"/>
      <c r="G10871" s="1"/>
      <c r="H10871" s="1"/>
      <c r="I10871" s="1"/>
    </row>
    <row r="10872" spans="2:9">
      <c r="B10872" s="1"/>
      <c r="C10872" s="29"/>
      <c r="D10872" s="27"/>
      <c r="E10872" s="27"/>
      <c r="F10872" s="27"/>
      <c r="G10872" s="1"/>
      <c r="H10872" s="1"/>
      <c r="I10872" s="1"/>
    </row>
    <row r="10873" spans="2:9">
      <c r="B10873" s="1"/>
      <c r="C10873" s="29"/>
      <c r="D10873" s="27"/>
      <c r="E10873" s="27"/>
      <c r="F10873" s="27"/>
      <c r="G10873" s="1"/>
      <c r="H10873" s="1"/>
      <c r="I10873" s="1"/>
    </row>
    <row r="10874" spans="2:9">
      <c r="B10874" s="1"/>
      <c r="C10874" s="29"/>
      <c r="D10874" s="27"/>
      <c r="E10874" s="27"/>
      <c r="F10874" s="27"/>
      <c r="G10874" s="1"/>
      <c r="H10874" s="1"/>
      <c r="I10874" s="1"/>
    </row>
    <row r="10875" spans="2:9">
      <c r="B10875" s="1"/>
      <c r="C10875" s="29"/>
      <c r="D10875" s="27"/>
      <c r="E10875" s="27"/>
      <c r="F10875" s="27"/>
      <c r="G10875" s="1"/>
      <c r="H10875" s="1"/>
      <c r="I10875" s="1"/>
    </row>
    <row r="10876" spans="2:9">
      <c r="B10876" s="1"/>
      <c r="C10876" s="29"/>
      <c r="D10876" s="27"/>
      <c r="E10876" s="27"/>
      <c r="F10876" s="27"/>
      <c r="G10876" s="1"/>
      <c r="H10876" s="1"/>
      <c r="I10876" s="1"/>
    </row>
    <row r="10877" spans="2:9">
      <c r="B10877" s="1"/>
      <c r="C10877" s="29"/>
      <c r="D10877" s="27"/>
      <c r="E10877" s="27"/>
      <c r="F10877" s="27"/>
      <c r="G10877" s="1"/>
      <c r="H10877" s="1"/>
      <c r="I10877" s="1"/>
    </row>
    <row r="10878" spans="2:9">
      <c r="B10878" s="1"/>
      <c r="C10878" s="29"/>
      <c r="D10878" s="27"/>
      <c r="E10878" s="27"/>
      <c r="F10878" s="27"/>
      <c r="G10878" s="1"/>
      <c r="H10878" s="1"/>
      <c r="I10878" s="1"/>
    </row>
    <row r="10879" spans="2:9">
      <c r="B10879" s="1"/>
      <c r="C10879" s="29"/>
      <c r="D10879" s="27"/>
      <c r="E10879" s="27"/>
      <c r="F10879" s="27"/>
      <c r="G10879" s="1"/>
      <c r="H10879" s="1"/>
      <c r="I10879" s="1"/>
    </row>
    <row r="10880" spans="2:9">
      <c r="B10880" s="1"/>
      <c r="C10880" s="29"/>
      <c r="D10880" s="27"/>
      <c r="E10880" s="27"/>
      <c r="F10880" s="27"/>
      <c r="G10880" s="1"/>
      <c r="H10880" s="1"/>
      <c r="I10880" s="1"/>
    </row>
    <row r="10881" spans="2:9">
      <c r="B10881" s="1"/>
      <c r="C10881" s="29"/>
      <c r="D10881" s="27"/>
      <c r="E10881" s="27"/>
      <c r="F10881" s="27"/>
      <c r="G10881" s="1"/>
      <c r="H10881" s="1"/>
      <c r="I10881" s="1"/>
    </row>
    <row r="10882" spans="2:9">
      <c r="B10882" s="1"/>
      <c r="C10882" s="29"/>
      <c r="D10882" s="27"/>
      <c r="E10882" s="27"/>
      <c r="F10882" s="27"/>
      <c r="G10882" s="1"/>
      <c r="H10882" s="1"/>
      <c r="I10882" s="1"/>
    </row>
    <row r="10883" spans="2:9">
      <c r="B10883" s="1"/>
      <c r="C10883" s="29"/>
      <c r="D10883" s="27"/>
      <c r="E10883" s="27"/>
      <c r="F10883" s="27"/>
      <c r="G10883" s="1"/>
      <c r="H10883" s="1"/>
      <c r="I10883" s="1"/>
    </row>
    <row r="10884" spans="2:9">
      <c r="B10884" s="1"/>
      <c r="C10884" s="29"/>
      <c r="D10884" s="27"/>
      <c r="E10884" s="27"/>
      <c r="F10884" s="27"/>
      <c r="G10884" s="1"/>
      <c r="H10884" s="1"/>
      <c r="I10884" s="1"/>
    </row>
    <row r="10885" spans="2:9">
      <c r="B10885" s="1"/>
      <c r="C10885" s="29"/>
      <c r="D10885" s="27"/>
      <c r="E10885" s="27"/>
      <c r="F10885" s="27"/>
      <c r="G10885" s="1"/>
      <c r="H10885" s="1"/>
      <c r="I10885" s="1"/>
    </row>
    <row r="10886" spans="2:9">
      <c r="B10886" s="1"/>
      <c r="C10886" s="29"/>
      <c r="D10886" s="27"/>
      <c r="E10886" s="27"/>
      <c r="F10886" s="27"/>
      <c r="G10886" s="1"/>
      <c r="H10886" s="1"/>
      <c r="I10886" s="1"/>
    </row>
    <row r="10887" spans="2:9">
      <c r="B10887" s="1"/>
      <c r="C10887" s="29"/>
      <c r="D10887" s="27"/>
      <c r="E10887" s="27"/>
      <c r="F10887" s="27"/>
      <c r="G10887" s="1"/>
      <c r="H10887" s="1"/>
      <c r="I10887" s="1"/>
    </row>
    <row r="10888" spans="2:9">
      <c r="B10888" s="1"/>
      <c r="C10888" s="29"/>
      <c r="D10888" s="27"/>
      <c r="E10888" s="27"/>
      <c r="F10888" s="27"/>
      <c r="G10888" s="1"/>
      <c r="H10888" s="1"/>
      <c r="I10888" s="1"/>
    </row>
    <row r="10889" spans="2:9">
      <c r="B10889" s="1"/>
      <c r="C10889" s="29"/>
      <c r="D10889" s="27"/>
      <c r="E10889" s="27"/>
      <c r="F10889" s="27"/>
      <c r="G10889" s="1"/>
      <c r="H10889" s="1"/>
      <c r="I10889" s="1"/>
    </row>
    <row r="10890" spans="2:9">
      <c r="B10890" s="1"/>
      <c r="C10890" s="29"/>
      <c r="D10890" s="27"/>
      <c r="E10890" s="27"/>
      <c r="F10890" s="27"/>
      <c r="G10890" s="1"/>
      <c r="H10890" s="1"/>
      <c r="I10890" s="1"/>
    </row>
    <row r="10891" spans="2:9">
      <c r="B10891" s="1"/>
      <c r="C10891" s="29"/>
      <c r="D10891" s="27"/>
      <c r="E10891" s="27"/>
      <c r="F10891" s="27"/>
      <c r="G10891" s="1"/>
      <c r="H10891" s="1"/>
      <c r="I10891" s="1"/>
    </row>
    <row r="10892" spans="2:9">
      <c r="B10892" s="1"/>
      <c r="C10892" s="29"/>
      <c r="D10892" s="27"/>
      <c r="E10892" s="27"/>
      <c r="F10892" s="27"/>
      <c r="G10892" s="1"/>
      <c r="H10892" s="1"/>
      <c r="I10892" s="1"/>
    </row>
    <row r="10893" spans="2:9">
      <c r="B10893" s="1"/>
      <c r="C10893" s="29"/>
      <c r="D10893" s="27"/>
      <c r="E10893" s="27"/>
      <c r="F10893" s="27"/>
      <c r="G10893" s="1"/>
      <c r="H10893" s="1"/>
      <c r="I10893" s="1"/>
    </row>
    <row r="10894" spans="2:9">
      <c r="B10894" s="1"/>
      <c r="C10894" s="29"/>
      <c r="D10894" s="27"/>
      <c r="E10894" s="27"/>
      <c r="F10894" s="27"/>
      <c r="G10894" s="1"/>
      <c r="H10894" s="1"/>
      <c r="I10894" s="1"/>
    </row>
    <row r="10895" spans="2:9">
      <c r="B10895" s="1"/>
      <c r="C10895" s="29"/>
      <c r="D10895" s="27"/>
      <c r="E10895" s="27"/>
      <c r="F10895" s="27"/>
      <c r="G10895" s="1"/>
      <c r="H10895" s="1"/>
      <c r="I10895" s="1"/>
    </row>
    <row r="10896" spans="2:9">
      <c r="B10896" s="1"/>
      <c r="C10896" s="29"/>
      <c r="D10896" s="27"/>
      <c r="E10896" s="27"/>
      <c r="F10896" s="27"/>
      <c r="G10896" s="1"/>
      <c r="H10896" s="1"/>
      <c r="I10896" s="1"/>
    </row>
    <row r="10897" spans="2:9">
      <c r="B10897" s="1"/>
      <c r="C10897" s="29"/>
      <c r="D10897" s="27"/>
      <c r="E10897" s="27"/>
      <c r="F10897" s="27"/>
      <c r="G10897" s="1"/>
      <c r="H10897" s="1"/>
      <c r="I10897" s="1"/>
    </row>
    <row r="10898" spans="2:9">
      <c r="B10898" s="1"/>
      <c r="C10898" s="29"/>
      <c r="D10898" s="27"/>
      <c r="E10898" s="27"/>
      <c r="F10898" s="27"/>
      <c r="G10898" s="1"/>
      <c r="H10898" s="1"/>
      <c r="I10898" s="1"/>
    </row>
    <row r="10899" spans="2:9">
      <c r="B10899" s="1"/>
      <c r="C10899" s="29"/>
      <c r="D10899" s="27"/>
      <c r="E10899" s="27"/>
      <c r="F10899" s="27"/>
      <c r="G10899" s="1"/>
      <c r="H10899" s="1"/>
      <c r="I10899" s="1"/>
    </row>
    <row r="10900" spans="2:9">
      <c r="B10900" s="1"/>
      <c r="C10900" s="29"/>
      <c r="D10900" s="27"/>
      <c r="E10900" s="27"/>
      <c r="F10900" s="27"/>
      <c r="G10900" s="1"/>
      <c r="H10900" s="1"/>
      <c r="I10900" s="1"/>
    </row>
    <row r="10901" spans="2:9">
      <c r="B10901" s="1"/>
      <c r="C10901" s="29"/>
      <c r="D10901" s="27"/>
      <c r="E10901" s="27"/>
      <c r="F10901" s="27"/>
      <c r="G10901" s="1"/>
      <c r="H10901" s="1"/>
      <c r="I10901" s="1"/>
    </row>
    <row r="10902" spans="2:9">
      <c r="B10902" s="1"/>
      <c r="C10902" s="29"/>
      <c r="D10902" s="27"/>
      <c r="E10902" s="27"/>
      <c r="F10902" s="27"/>
      <c r="G10902" s="1"/>
      <c r="H10902" s="1"/>
      <c r="I10902" s="1"/>
    </row>
    <row r="10903" spans="2:9">
      <c r="B10903" s="1"/>
      <c r="C10903" s="29"/>
      <c r="D10903" s="27"/>
      <c r="E10903" s="27"/>
      <c r="F10903" s="27"/>
      <c r="G10903" s="1"/>
      <c r="H10903" s="1"/>
      <c r="I10903" s="1"/>
    </row>
    <row r="10904" spans="2:9">
      <c r="B10904" s="1"/>
      <c r="C10904" s="29"/>
      <c r="D10904" s="27"/>
      <c r="E10904" s="27"/>
      <c r="F10904" s="27"/>
      <c r="G10904" s="1"/>
      <c r="H10904" s="1"/>
      <c r="I10904" s="1"/>
    </row>
    <row r="10905" spans="2:9">
      <c r="B10905" s="1"/>
      <c r="C10905" s="29"/>
      <c r="D10905" s="27"/>
      <c r="E10905" s="27"/>
      <c r="F10905" s="27"/>
      <c r="G10905" s="1"/>
      <c r="H10905" s="1"/>
      <c r="I10905" s="1"/>
    </row>
    <row r="10906" spans="2:9">
      <c r="B10906" s="1"/>
      <c r="C10906" s="29"/>
      <c r="D10906" s="27"/>
      <c r="E10906" s="27"/>
      <c r="F10906" s="27"/>
      <c r="G10906" s="1"/>
      <c r="H10906" s="1"/>
      <c r="I10906" s="1"/>
    </row>
    <row r="10907" spans="2:9">
      <c r="B10907" s="1"/>
      <c r="C10907" s="29"/>
      <c r="D10907" s="27"/>
      <c r="E10907" s="27"/>
      <c r="F10907" s="27"/>
      <c r="G10907" s="1"/>
      <c r="H10907" s="1"/>
      <c r="I10907" s="1"/>
    </row>
    <row r="10908" spans="2:9">
      <c r="B10908" s="1"/>
      <c r="C10908" s="29"/>
      <c r="D10908" s="27"/>
      <c r="E10908" s="27"/>
      <c r="F10908" s="27"/>
      <c r="G10908" s="1"/>
      <c r="H10908" s="1"/>
      <c r="I10908" s="1"/>
    </row>
    <row r="10909" spans="2:9">
      <c r="B10909" s="1"/>
      <c r="C10909" s="29"/>
      <c r="D10909" s="27"/>
      <c r="E10909" s="27"/>
      <c r="F10909" s="27"/>
      <c r="G10909" s="1"/>
      <c r="H10909" s="1"/>
      <c r="I10909" s="1"/>
    </row>
    <row r="10910" spans="2:9">
      <c r="B10910" s="1"/>
      <c r="C10910" s="29"/>
      <c r="D10910" s="27"/>
      <c r="E10910" s="27"/>
      <c r="F10910" s="27"/>
      <c r="G10910" s="1"/>
      <c r="H10910" s="1"/>
      <c r="I10910" s="1"/>
    </row>
    <row r="10911" spans="2:9">
      <c r="B10911" s="1"/>
      <c r="C10911" s="29"/>
      <c r="D10911" s="27"/>
      <c r="E10911" s="27"/>
      <c r="F10911" s="27"/>
      <c r="G10911" s="1"/>
      <c r="H10911" s="1"/>
      <c r="I10911" s="1"/>
    </row>
    <row r="10912" spans="2:9">
      <c r="B10912" s="1"/>
      <c r="C10912" s="29"/>
      <c r="D10912" s="27"/>
      <c r="E10912" s="27"/>
      <c r="F10912" s="27"/>
      <c r="G10912" s="1"/>
      <c r="H10912" s="1"/>
      <c r="I10912" s="1"/>
    </row>
    <row r="10913" spans="2:9">
      <c r="B10913" s="1"/>
      <c r="C10913" s="29"/>
      <c r="D10913" s="27"/>
      <c r="E10913" s="27"/>
      <c r="F10913" s="27"/>
      <c r="G10913" s="1"/>
      <c r="H10913" s="1"/>
      <c r="I10913" s="1"/>
    </row>
    <row r="10914" spans="2:9">
      <c r="B10914" s="1"/>
      <c r="C10914" s="29"/>
      <c r="D10914" s="27"/>
      <c r="E10914" s="27"/>
      <c r="F10914" s="27"/>
      <c r="G10914" s="1"/>
      <c r="H10914" s="1"/>
      <c r="I10914" s="1"/>
    </row>
    <row r="10915" spans="2:9">
      <c r="B10915" s="1"/>
      <c r="C10915" s="29"/>
      <c r="D10915" s="27"/>
      <c r="E10915" s="27"/>
      <c r="F10915" s="27"/>
      <c r="G10915" s="1"/>
      <c r="H10915" s="1"/>
      <c r="I10915" s="1"/>
    </row>
    <row r="10916" spans="2:9">
      <c r="B10916" s="1"/>
      <c r="C10916" s="29"/>
      <c r="D10916" s="27"/>
      <c r="E10916" s="27"/>
      <c r="F10916" s="27"/>
      <c r="G10916" s="1"/>
      <c r="H10916" s="1"/>
      <c r="I10916" s="1"/>
    </row>
    <row r="10917" spans="2:9">
      <c r="B10917" s="1"/>
      <c r="C10917" s="29"/>
      <c r="D10917" s="27"/>
      <c r="E10917" s="27"/>
      <c r="F10917" s="27"/>
      <c r="G10917" s="1"/>
      <c r="H10917" s="1"/>
      <c r="I10917" s="1"/>
    </row>
    <row r="10918" spans="2:9">
      <c r="B10918" s="1"/>
      <c r="C10918" s="29"/>
      <c r="D10918" s="27"/>
      <c r="E10918" s="27"/>
      <c r="F10918" s="27"/>
      <c r="G10918" s="1"/>
      <c r="H10918" s="1"/>
      <c r="I10918" s="1"/>
    </row>
    <row r="10919" spans="2:9">
      <c r="B10919" s="1"/>
      <c r="C10919" s="29"/>
      <c r="D10919" s="27"/>
      <c r="E10919" s="27"/>
      <c r="F10919" s="27"/>
      <c r="G10919" s="1"/>
      <c r="H10919" s="1"/>
      <c r="I10919" s="1"/>
    </row>
    <row r="10920" spans="2:9">
      <c r="B10920" s="1"/>
      <c r="C10920" s="29"/>
      <c r="D10920" s="27"/>
      <c r="E10920" s="27"/>
      <c r="F10920" s="27"/>
      <c r="G10920" s="1"/>
      <c r="H10920" s="1"/>
      <c r="I10920" s="1"/>
    </row>
    <row r="10921" spans="2:9">
      <c r="B10921" s="1"/>
      <c r="C10921" s="29"/>
      <c r="D10921" s="27"/>
      <c r="E10921" s="27"/>
      <c r="F10921" s="27"/>
      <c r="G10921" s="1"/>
      <c r="H10921" s="1"/>
      <c r="I10921" s="1"/>
    </row>
    <row r="10922" spans="2:9">
      <c r="B10922" s="1"/>
      <c r="C10922" s="29"/>
      <c r="D10922" s="27"/>
      <c r="E10922" s="27"/>
      <c r="F10922" s="27"/>
      <c r="G10922" s="1"/>
      <c r="H10922" s="1"/>
      <c r="I10922" s="1"/>
    </row>
    <row r="10923" spans="2:9">
      <c r="B10923" s="1"/>
      <c r="C10923" s="29"/>
      <c r="D10923" s="27"/>
      <c r="E10923" s="27"/>
      <c r="F10923" s="27"/>
      <c r="G10923" s="1"/>
      <c r="H10923" s="1"/>
      <c r="I10923" s="1"/>
    </row>
    <row r="10924" spans="2:9">
      <c r="B10924" s="1"/>
      <c r="C10924" s="29"/>
      <c r="D10924" s="27"/>
      <c r="E10924" s="27"/>
      <c r="F10924" s="27"/>
      <c r="G10924" s="1"/>
      <c r="H10924" s="1"/>
      <c r="I10924" s="1"/>
    </row>
    <row r="10925" spans="2:9">
      <c r="B10925" s="1"/>
      <c r="C10925" s="29"/>
      <c r="D10925" s="27"/>
      <c r="E10925" s="27"/>
      <c r="F10925" s="27"/>
      <c r="G10925" s="1"/>
      <c r="H10925" s="1"/>
      <c r="I10925" s="1"/>
    </row>
    <row r="10926" spans="2:9">
      <c r="B10926" s="1"/>
      <c r="C10926" s="29"/>
      <c r="D10926" s="27"/>
      <c r="E10926" s="27"/>
      <c r="F10926" s="27"/>
      <c r="G10926" s="1"/>
      <c r="H10926" s="1"/>
      <c r="I10926" s="1"/>
    </row>
    <row r="10927" spans="2:9">
      <c r="B10927" s="1"/>
      <c r="C10927" s="29"/>
      <c r="D10927" s="27"/>
      <c r="E10927" s="27"/>
      <c r="F10927" s="27"/>
      <c r="G10927" s="1"/>
      <c r="H10927" s="1"/>
      <c r="I10927" s="1"/>
    </row>
    <row r="10928" spans="2:9">
      <c r="B10928" s="1"/>
      <c r="C10928" s="29"/>
      <c r="D10928" s="27"/>
      <c r="E10928" s="27"/>
      <c r="F10928" s="27"/>
      <c r="G10928" s="1"/>
      <c r="H10928" s="1"/>
      <c r="I10928" s="1"/>
    </row>
    <row r="10929" spans="2:9">
      <c r="B10929" s="1"/>
      <c r="C10929" s="29"/>
      <c r="D10929" s="27"/>
      <c r="E10929" s="27"/>
      <c r="F10929" s="27"/>
      <c r="G10929" s="1"/>
      <c r="H10929" s="1"/>
      <c r="I10929" s="1"/>
    </row>
    <row r="10930" spans="2:9">
      <c r="B10930" s="1"/>
      <c r="C10930" s="29"/>
      <c r="D10930" s="27"/>
      <c r="E10930" s="27"/>
      <c r="F10930" s="27"/>
      <c r="G10930" s="1"/>
      <c r="H10930" s="1"/>
      <c r="I10930" s="1"/>
    </row>
    <row r="10931" spans="2:9">
      <c r="B10931" s="1"/>
      <c r="C10931" s="29"/>
      <c r="D10931" s="27"/>
      <c r="E10931" s="27"/>
      <c r="F10931" s="27"/>
      <c r="G10931" s="1"/>
      <c r="H10931" s="1"/>
      <c r="I10931" s="1"/>
    </row>
    <row r="10932" spans="2:9">
      <c r="B10932" s="1"/>
      <c r="C10932" s="29"/>
      <c r="D10932" s="27"/>
      <c r="E10932" s="27"/>
      <c r="F10932" s="27"/>
      <c r="G10932" s="1"/>
      <c r="H10932" s="1"/>
      <c r="I10932" s="1"/>
    </row>
    <row r="10933" spans="2:9">
      <c r="B10933" s="1"/>
      <c r="C10933" s="29"/>
      <c r="D10933" s="27"/>
      <c r="E10933" s="27"/>
      <c r="F10933" s="27"/>
      <c r="G10933" s="1"/>
      <c r="H10933" s="1"/>
      <c r="I10933" s="1"/>
    </row>
    <row r="10934" spans="2:9">
      <c r="B10934" s="1"/>
      <c r="C10934" s="29"/>
      <c r="D10934" s="27"/>
      <c r="E10934" s="27"/>
      <c r="F10934" s="27"/>
      <c r="G10934" s="1"/>
      <c r="H10934" s="1"/>
      <c r="I10934" s="1"/>
    </row>
    <row r="10935" spans="2:9">
      <c r="B10935" s="1"/>
      <c r="C10935" s="29"/>
      <c r="D10935" s="27"/>
      <c r="E10935" s="27"/>
      <c r="F10935" s="27"/>
      <c r="G10935" s="1"/>
      <c r="H10935" s="1"/>
      <c r="I10935" s="1"/>
    </row>
    <row r="10936" spans="2:9">
      <c r="B10936" s="1"/>
      <c r="C10936" s="29"/>
      <c r="D10936" s="27"/>
      <c r="E10936" s="27"/>
      <c r="F10936" s="27"/>
      <c r="G10936" s="1"/>
      <c r="H10936" s="1"/>
      <c r="I10936" s="1"/>
    </row>
    <row r="10937" spans="2:9">
      <c r="B10937" s="1"/>
      <c r="C10937" s="29"/>
      <c r="D10937" s="27"/>
      <c r="E10937" s="27"/>
      <c r="F10937" s="27"/>
      <c r="G10937" s="1"/>
      <c r="H10937" s="1"/>
      <c r="I10937" s="1"/>
    </row>
    <row r="10938" spans="2:9">
      <c r="B10938" s="1"/>
      <c r="C10938" s="29"/>
      <c r="D10938" s="27"/>
      <c r="E10938" s="27"/>
      <c r="F10938" s="27"/>
      <c r="G10938" s="1"/>
      <c r="H10938" s="1"/>
      <c r="I10938" s="1"/>
    </row>
    <row r="10939" spans="2:9">
      <c r="B10939" s="1"/>
      <c r="C10939" s="29"/>
      <c r="D10939" s="27"/>
      <c r="E10939" s="27"/>
      <c r="F10939" s="27"/>
      <c r="G10939" s="1"/>
      <c r="H10939" s="1"/>
      <c r="I10939" s="1"/>
    </row>
    <row r="10940" spans="2:9">
      <c r="B10940" s="1"/>
      <c r="C10940" s="29"/>
      <c r="D10940" s="27"/>
      <c r="E10940" s="27"/>
      <c r="F10940" s="27"/>
      <c r="G10940" s="1"/>
      <c r="H10940" s="1"/>
      <c r="I10940" s="1"/>
    </row>
    <row r="10941" spans="2:9">
      <c r="B10941" s="1"/>
      <c r="C10941" s="29"/>
      <c r="D10941" s="27"/>
      <c r="E10941" s="27"/>
      <c r="F10941" s="27"/>
      <c r="G10941" s="1"/>
      <c r="H10941" s="1"/>
      <c r="I10941" s="1"/>
    </row>
    <row r="10942" spans="2:9">
      <c r="B10942" s="1"/>
      <c r="C10942" s="29"/>
      <c r="D10942" s="27"/>
      <c r="E10942" s="27"/>
      <c r="F10942" s="27"/>
      <c r="G10942" s="1"/>
      <c r="H10942" s="1"/>
      <c r="I10942" s="1"/>
    </row>
    <row r="10943" spans="2:9">
      <c r="B10943" s="1"/>
      <c r="C10943" s="29"/>
      <c r="D10943" s="27"/>
      <c r="E10943" s="27"/>
      <c r="F10943" s="27"/>
      <c r="G10943" s="1"/>
      <c r="H10943" s="1"/>
      <c r="I10943" s="1"/>
    </row>
    <row r="10944" spans="2:9">
      <c r="B10944" s="1"/>
      <c r="C10944" s="29"/>
      <c r="D10944" s="27"/>
      <c r="E10944" s="27"/>
      <c r="F10944" s="27"/>
      <c r="G10944" s="1"/>
      <c r="H10944" s="1"/>
      <c r="I10944" s="1"/>
    </row>
    <row r="10945" spans="2:9">
      <c r="B10945" s="1"/>
      <c r="C10945" s="29"/>
      <c r="D10945" s="27"/>
      <c r="E10945" s="27"/>
      <c r="F10945" s="27"/>
      <c r="G10945" s="1"/>
      <c r="H10945" s="1"/>
      <c r="I10945" s="1"/>
    </row>
    <row r="10946" spans="2:9">
      <c r="B10946" s="1"/>
      <c r="C10946" s="29"/>
      <c r="D10946" s="27"/>
      <c r="E10946" s="27"/>
      <c r="F10946" s="27"/>
      <c r="G10946" s="1"/>
      <c r="H10946" s="1"/>
      <c r="I10946" s="1"/>
    </row>
    <row r="10947" spans="2:9">
      <c r="B10947" s="1"/>
      <c r="C10947" s="29"/>
      <c r="D10947" s="27"/>
      <c r="E10947" s="27"/>
      <c r="F10947" s="27"/>
      <c r="G10947" s="1"/>
      <c r="H10947" s="1"/>
      <c r="I10947" s="1"/>
    </row>
    <row r="10948" spans="2:9">
      <c r="B10948" s="1"/>
      <c r="C10948" s="29"/>
      <c r="D10948" s="27"/>
      <c r="E10948" s="27"/>
      <c r="F10948" s="27"/>
      <c r="G10948" s="1"/>
      <c r="H10948" s="1"/>
      <c r="I10948" s="1"/>
    </row>
    <row r="10949" spans="2:9">
      <c r="B10949" s="1"/>
      <c r="C10949" s="29"/>
      <c r="D10949" s="27"/>
      <c r="E10949" s="27"/>
      <c r="F10949" s="27"/>
      <c r="G10949" s="1"/>
      <c r="H10949" s="1"/>
      <c r="I10949" s="1"/>
    </row>
    <row r="10950" spans="2:9">
      <c r="B10950" s="1"/>
      <c r="C10950" s="29"/>
      <c r="D10950" s="27"/>
      <c r="E10950" s="27"/>
      <c r="F10950" s="27"/>
      <c r="G10950" s="1"/>
      <c r="H10950" s="1"/>
      <c r="I10950" s="1"/>
    </row>
    <row r="10951" spans="2:9">
      <c r="B10951" s="1"/>
      <c r="C10951" s="29"/>
      <c r="D10951" s="27"/>
      <c r="E10951" s="27"/>
      <c r="F10951" s="27"/>
      <c r="G10951" s="1"/>
      <c r="H10951" s="1"/>
      <c r="I10951" s="1"/>
    </row>
    <row r="10952" spans="2:9">
      <c r="B10952" s="1"/>
      <c r="C10952" s="29"/>
      <c r="D10952" s="27"/>
      <c r="E10952" s="27"/>
      <c r="F10952" s="27"/>
      <c r="G10952" s="1"/>
      <c r="H10952" s="1"/>
      <c r="I10952" s="1"/>
    </row>
    <row r="10953" spans="2:9">
      <c r="B10953" s="1"/>
      <c r="C10953" s="29"/>
      <c r="D10953" s="27"/>
      <c r="E10953" s="27"/>
      <c r="F10953" s="27"/>
      <c r="G10953" s="1"/>
      <c r="H10953" s="1"/>
      <c r="I10953" s="1"/>
    </row>
    <row r="10954" spans="2:9">
      <c r="B10954" s="1"/>
      <c r="C10954" s="29"/>
      <c r="D10954" s="27"/>
      <c r="E10954" s="27"/>
      <c r="F10954" s="27"/>
      <c r="G10954" s="1"/>
      <c r="H10954" s="1"/>
      <c r="I10954" s="1"/>
    </row>
    <row r="10955" spans="2:9">
      <c r="B10955" s="1"/>
      <c r="C10955" s="29"/>
      <c r="D10955" s="27"/>
      <c r="E10955" s="27"/>
      <c r="F10955" s="27"/>
      <c r="G10955" s="1"/>
      <c r="H10955" s="1"/>
      <c r="I10955" s="1"/>
    </row>
    <row r="10956" spans="2:9">
      <c r="B10956" s="1"/>
      <c r="C10956" s="29"/>
      <c r="D10956" s="27"/>
      <c r="E10956" s="27"/>
      <c r="F10956" s="27"/>
      <c r="G10956" s="1"/>
      <c r="H10956" s="1"/>
      <c r="I10956" s="1"/>
    </row>
    <row r="10957" spans="2:9">
      <c r="B10957" s="1"/>
      <c r="C10957" s="29"/>
      <c r="D10957" s="27"/>
      <c r="E10957" s="27"/>
      <c r="F10957" s="27"/>
      <c r="G10957" s="1"/>
      <c r="H10957" s="1"/>
      <c r="I10957" s="1"/>
    </row>
    <row r="10958" spans="2:9">
      <c r="B10958" s="1"/>
      <c r="C10958" s="29"/>
      <c r="D10958" s="27"/>
      <c r="E10958" s="27"/>
      <c r="F10958" s="27"/>
      <c r="G10958" s="1"/>
      <c r="H10958" s="1"/>
      <c r="I10958" s="1"/>
    </row>
    <row r="10959" spans="2:9">
      <c r="B10959" s="1"/>
      <c r="C10959" s="29"/>
      <c r="D10959" s="27"/>
      <c r="E10959" s="27"/>
      <c r="F10959" s="27"/>
      <c r="G10959" s="1"/>
      <c r="H10959" s="1"/>
      <c r="I10959" s="1"/>
    </row>
    <row r="10960" spans="2:9">
      <c r="B10960" s="1"/>
      <c r="C10960" s="29"/>
      <c r="D10960" s="27"/>
      <c r="E10960" s="27"/>
      <c r="F10960" s="27"/>
      <c r="G10960" s="1"/>
      <c r="H10960" s="1"/>
      <c r="I10960" s="1"/>
    </row>
    <row r="10961" spans="2:9">
      <c r="B10961" s="1"/>
      <c r="C10961" s="29"/>
      <c r="D10961" s="27"/>
      <c r="E10961" s="27"/>
      <c r="F10961" s="27"/>
      <c r="G10961" s="1"/>
      <c r="H10961" s="1"/>
      <c r="I10961" s="1"/>
    </row>
    <row r="10962" spans="2:9">
      <c r="B10962" s="1"/>
      <c r="C10962" s="29"/>
      <c r="D10962" s="27"/>
      <c r="E10962" s="27"/>
      <c r="F10962" s="27"/>
      <c r="G10962" s="1"/>
      <c r="H10962" s="1"/>
      <c r="I10962" s="1"/>
    </row>
    <row r="10963" spans="2:9">
      <c r="B10963" s="1"/>
      <c r="C10963" s="29"/>
      <c r="D10963" s="27"/>
      <c r="E10963" s="27"/>
      <c r="F10963" s="27"/>
      <c r="G10963" s="1"/>
      <c r="H10963" s="1"/>
      <c r="I10963" s="1"/>
    </row>
    <row r="10964" spans="2:9">
      <c r="B10964" s="1"/>
      <c r="C10964" s="29"/>
      <c r="D10964" s="27"/>
      <c r="E10964" s="27"/>
      <c r="F10964" s="27"/>
      <c r="G10964" s="1"/>
      <c r="H10964" s="1"/>
      <c r="I10964" s="1"/>
    </row>
    <row r="10965" spans="2:9">
      <c r="B10965" s="1"/>
      <c r="C10965" s="29"/>
      <c r="D10965" s="27"/>
      <c r="E10965" s="27"/>
      <c r="F10965" s="27"/>
      <c r="G10965" s="1"/>
      <c r="H10965" s="1"/>
      <c r="I10965" s="1"/>
    </row>
    <row r="10966" spans="2:9">
      <c r="B10966" s="1"/>
      <c r="C10966" s="29"/>
      <c r="D10966" s="27"/>
      <c r="E10966" s="27"/>
      <c r="F10966" s="27"/>
      <c r="G10966" s="1"/>
      <c r="H10966" s="1"/>
      <c r="I10966" s="1"/>
    </row>
    <row r="10967" spans="2:9">
      <c r="B10967" s="1"/>
      <c r="C10967" s="29"/>
      <c r="D10967" s="27"/>
      <c r="E10967" s="27"/>
      <c r="F10967" s="27"/>
      <c r="G10967" s="1"/>
      <c r="H10967" s="1"/>
      <c r="I10967" s="1"/>
    </row>
    <row r="10968" spans="2:9">
      <c r="B10968" s="1"/>
      <c r="C10968" s="29"/>
      <c r="D10968" s="27"/>
      <c r="E10968" s="27"/>
      <c r="F10968" s="27"/>
      <c r="G10968" s="1"/>
      <c r="H10968" s="1"/>
      <c r="I10968" s="1"/>
    </row>
    <row r="10969" spans="2:9">
      <c r="B10969" s="1"/>
      <c r="C10969" s="29"/>
      <c r="D10969" s="27"/>
      <c r="E10969" s="27"/>
      <c r="F10969" s="27"/>
      <c r="G10969" s="1"/>
      <c r="H10969" s="1"/>
      <c r="I10969" s="1"/>
    </row>
    <row r="10970" spans="2:9">
      <c r="B10970" s="1"/>
      <c r="C10970" s="29"/>
      <c r="D10970" s="27"/>
      <c r="E10970" s="27"/>
      <c r="F10970" s="27"/>
      <c r="G10970" s="1"/>
      <c r="H10970" s="1"/>
      <c r="I10970" s="1"/>
    </row>
    <row r="10971" spans="2:9">
      <c r="B10971" s="1"/>
      <c r="C10971" s="29"/>
      <c r="D10971" s="27"/>
      <c r="E10971" s="27"/>
      <c r="F10971" s="27"/>
      <c r="G10971" s="1"/>
      <c r="H10971" s="1"/>
      <c r="I10971" s="1"/>
    </row>
    <row r="10972" spans="2:9">
      <c r="B10972" s="1"/>
      <c r="C10972" s="29"/>
      <c r="D10972" s="27"/>
      <c r="E10972" s="27"/>
      <c r="F10972" s="27"/>
      <c r="G10972" s="1"/>
      <c r="H10972" s="1"/>
      <c r="I10972" s="1"/>
    </row>
    <row r="10973" spans="2:9">
      <c r="B10973" s="1"/>
      <c r="C10973" s="29"/>
      <c r="D10973" s="27"/>
      <c r="E10973" s="27"/>
      <c r="F10973" s="27"/>
      <c r="G10973" s="1"/>
      <c r="H10973" s="1"/>
      <c r="I10973" s="1"/>
    </row>
    <row r="10974" spans="2:9">
      <c r="B10974" s="1"/>
      <c r="C10974" s="29"/>
      <c r="D10974" s="27"/>
      <c r="E10974" s="27"/>
      <c r="F10974" s="27"/>
      <c r="G10974" s="1"/>
      <c r="H10974" s="1"/>
      <c r="I10974" s="1"/>
    </row>
    <row r="10975" spans="2:9">
      <c r="B10975" s="1"/>
      <c r="C10975" s="29"/>
      <c r="D10975" s="27"/>
      <c r="E10975" s="27"/>
      <c r="F10975" s="27"/>
      <c r="G10975" s="1"/>
      <c r="H10975" s="1"/>
      <c r="I10975" s="1"/>
    </row>
    <row r="10976" spans="2:9">
      <c r="B10976" s="1"/>
      <c r="C10976" s="29"/>
      <c r="D10976" s="27"/>
      <c r="E10976" s="27"/>
      <c r="F10976" s="27"/>
      <c r="G10976" s="1"/>
      <c r="H10976" s="1"/>
      <c r="I10976" s="1"/>
    </row>
    <row r="10977" spans="2:9">
      <c r="B10977" s="1"/>
      <c r="C10977" s="29"/>
      <c r="D10977" s="27"/>
      <c r="E10977" s="27"/>
      <c r="F10977" s="27"/>
      <c r="G10977" s="1"/>
      <c r="H10977" s="1"/>
      <c r="I10977" s="1"/>
    </row>
    <row r="10978" spans="2:9">
      <c r="B10978" s="1"/>
      <c r="C10978" s="29"/>
      <c r="D10978" s="27"/>
      <c r="E10978" s="27"/>
      <c r="F10978" s="27"/>
      <c r="G10978" s="1"/>
      <c r="H10978" s="1"/>
      <c r="I10978" s="1"/>
    </row>
    <row r="10979" spans="2:9">
      <c r="B10979" s="1"/>
      <c r="C10979" s="29"/>
      <c r="D10979" s="27"/>
      <c r="E10979" s="27"/>
      <c r="F10979" s="27"/>
      <c r="G10979" s="1"/>
      <c r="H10979" s="1"/>
      <c r="I10979" s="1"/>
    </row>
    <row r="10980" spans="2:9">
      <c r="B10980" s="1"/>
      <c r="C10980" s="29"/>
      <c r="D10980" s="27"/>
      <c r="E10980" s="27"/>
      <c r="F10980" s="27"/>
      <c r="G10980" s="1"/>
      <c r="H10980" s="1"/>
      <c r="I10980" s="1"/>
    </row>
    <row r="10981" spans="2:9">
      <c r="B10981" s="1"/>
      <c r="C10981" s="29"/>
      <c r="D10981" s="27"/>
      <c r="E10981" s="27"/>
      <c r="F10981" s="27"/>
      <c r="G10981" s="1"/>
      <c r="H10981" s="1"/>
      <c r="I10981" s="1"/>
    </row>
    <row r="10982" spans="2:9">
      <c r="B10982" s="1"/>
      <c r="C10982" s="29"/>
      <c r="D10982" s="27"/>
      <c r="E10982" s="27"/>
      <c r="F10982" s="27"/>
      <c r="G10982" s="1"/>
      <c r="H10982" s="1"/>
      <c r="I10982" s="1"/>
    </row>
    <row r="10983" spans="2:9">
      <c r="B10983" s="1"/>
      <c r="C10983" s="29"/>
      <c r="D10983" s="27"/>
      <c r="E10983" s="27"/>
      <c r="F10983" s="27"/>
      <c r="G10983" s="1"/>
      <c r="H10983" s="1"/>
      <c r="I10983" s="1"/>
    </row>
    <row r="10984" spans="2:9">
      <c r="B10984" s="1"/>
      <c r="C10984" s="29"/>
      <c r="D10984" s="27"/>
      <c r="E10984" s="27"/>
      <c r="F10984" s="27"/>
      <c r="G10984" s="1"/>
      <c r="H10984" s="1"/>
      <c r="I10984" s="1"/>
    </row>
    <row r="10985" spans="2:9">
      <c r="B10985" s="1"/>
      <c r="C10985" s="29"/>
      <c r="D10985" s="27"/>
      <c r="E10985" s="27"/>
      <c r="F10985" s="27"/>
      <c r="G10985" s="1"/>
      <c r="H10985" s="1"/>
      <c r="I10985" s="1"/>
    </row>
    <row r="10986" spans="2:9">
      <c r="B10986" s="1"/>
      <c r="C10986" s="29"/>
      <c r="D10986" s="27"/>
      <c r="E10986" s="27"/>
      <c r="F10986" s="27"/>
      <c r="G10986" s="1"/>
      <c r="H10986" s="1"/>
      <c r="I10986" s="1"/>
    </row>
    <row r="10987" spans="2:9">
      <c r="B10987" s="1"/>
      <c r="C10987" s="29"/>
      <c r="D10987" s="27"/>
      <c r="E10987" s="27"/>
      <c r="F10987" s="27"/>
      <c r="G10987" s="1"/>
      <c r="H10987" s="1"/>
      <c r="I10987" s="1"/>
    </row>
    <row r="10988" spans="2:9">
      <c r="B10988" s="1"/>
      <c r="C10988" s="29"/>
      <c r="D10988" s="27"/>
      <c r="E10988" s="27"/>
      <c r="F10988" s="27"/>
      <c r="G10988" s="1"/>
      <c r="H10988" s="1"/>
      <c r="I10988" s="1"/>
    </row>
    <row r="10989" spans="2:9">
      <c r="B10989" s="1"/>
      <c r="C10989" s="29"/>
      <c r="D10989" s="27"/>
      <c r="E10989" s="27"/>
      <c r="F10989" s="27"/>
      <c r="G10989" s="1"/>
      <c r="H10989" s="1"/>
      <c r="I10989" s="1"/>
    </row>
    <row r="10990" spans="2:9">
      <c r="B10990" s="1"/>
      <c r="C10990" s="29"/>
      <c r="D10990" s="27"/>
      <c r="E10990" s="27"/>
      <c r="F10990" s="27"/>
      <c r="G10990" s="1"/>
      <c r="H10990" s="1"/>
      <c r="I10990" s="1"/>
    </row>
    <row r="10991" spans="2:9">
      <c r="B10991" s="1"/>
      <c r="C10991" s="29"/>
      <c r="D10991" s="27"/>
      <c r="E10991" s="27"/>
      <c r="F10991" s="27"/>
      <c r="G10991" s="1"/>
      <c r="H10991" s="1"/>
      <c r="I10991" s="1"/>
    </row>
    <row r="10992" spans="2:9">
      <c r="B10992" s="1"/>
      <c r="C10992" s="29"/>
      <c r="D10992" s="27"/>
      <c r="E10992" s="27"/>
      <c r="F10992" s="27"/>
      <c r="G10992" s="1"/>
      <c r="H10992" s="1"/>
      <c r="I10992" s="1"/>
    </row>
    <row r="10993" spans="2:9">
      <c r="B10993" s="1"/>
      <c r="C10993" s="29"/>
      <c r="D10993" s="27"/>
      <c r="E10993" s="27"/>
      <c r="F10993" s="27"/>
      <c r="G10993" s="1"/>
      <c r="H10993" s="1"/>
      <c r="I10993" s="1"/>
    </row>
    <row r="10994" spans="2:9">
      <c r="B10994" s="1"/>
      <c r="C10994" s="29"/>
      <c r="D10994" s="27"/>
      <c r="E10994" s="27"/>
      <c r="F10994" s="27"/>
      <c r="G10994" s="1"/>
      <c r="H10994" s="1"/>
      <c r="I10994" s="1"/>
    </row>
    <row r="10995" spans="2:9">
      <c r="B10995" s="1"/>
      <c r="C10995" s="29"/>
      <c r="D10995" s="27"/>
      <c r="E10995" s="27"/>
      <c r="F10995" s="27"/>
      <c r="G10995" s="1"/>
      <c r="H10995" s="1"/>
      <c r="I10995" s="1"/>
    </row>
    <row r="10996" spans="2:9">
      <c r="B10996" s="1"/>
      <c r="C10996" s="29"/>
      <c r="D10996" s="27"/>
      <c r="E10996" s="27"/>
      <c r="F10996" s="27"/>
      <c r="G10996" s="1"/>
      <c r="H10996" s="1"/>
      <c r="I10996" s="1"/>
    </row>
    <row r="10997" spans="2:9">
      <c r="B10997" s="1"/>
      <c r="C10997" s="29"/>
      <c r="D10997" s="27"/>
      <c r="E10997" s="27"/>
      <c r="F10997" s="27"/>
      <c r="G10997" s="1"/>
      <c r="H10997" s="1"/>
      <c r="I10997" s="1"/>
    </row>
    <row r="10998" spans="2:9">
      <c r="B10998" s="1"/>
      <c r="C10998" s="29"/>
      <c r="D10998" s="27"/>
      <c r="E10998" s="27"/>
      <c r="F10998" s="27"/>
      <c r="G10998" s="1"/>
      <c r="H10998" s="1"/>
      <c r="I10998" s="1"/>
    </row>
    <row r="10999" spans="2:9">
      <c r="B10999" s="1"/>
      <c r="C10999" s="29"/>
      <c r="D10999" s="27"/>
      <c r="E10999" s="27"/>
      <c r="F10999" s="27"/>
      <c r="G10999" s="1"/>
      <c r="H10999" s="1"/>
      <c r="I10999" s="1"/>
    </row>
    <row r="11000" spans="2:9">
      <c r="B11000" s="1"/>
      <c r="C11000" s="29"/>
      <c r="D11000" s="27"/>
      <c r="E11000" s="27"/>
      <c r="F11000" s="27"/>
      <c r="G11000" s="1"/>
      <c r="H11000" s="1"/>
      <c r="I11000" s="1"/>
    </row>
    <row r="11001" spans="2:9">
      <c r="B11001" s="1"/>
      <c r="C11001" s="29"/>
      <c r="D11001" s="27"/>
      <c r="E11001" s="27"/>
      <c r="F11001" s="27"/>
      <c r="G11001" s="1"/>
      <c r="H11001" s="1"/>
      <c r="I11001" s="1"/>
    </row>
    <row r="11002" spans="2:9">
      <c r="B11002" s="1"/>
      <c r="C11002" s="29"/>
      <c r="D11002" s="27"/>
      <c r="E11002" s="27"/>
      <c r="F11002" s="27"/>
      <c r="G11002" s="1"/>
      <c r="H11002" s="1"/>
      <c r="I11002" s="1"/>
    </row>
    <row r="11003" spans="2:9">
      <c r="B11003" s="1"/>
      <c r="C11003" s="29"/>
      <c r="D11003" s="27"/>
      <c r="E11003" s="27"/>
      <c r="F11003" s="27"/>
      <c r="G11003" s="1"/>
      <c r="H11003" s="1"/>
      <c r="I11003" s="1"/>
    </row>
    <row r="11004" spans="2:9">
      <c r="B11004" s="1"/>
      <c r="C11004" s="29"/>
      <c r="D11004" s="27"/>
      <c r="E11004" s="27"/>
      <c r="F11004" s="27"/>
      <c r="G11004" s="1"/>
      <c r="H11004" s="1"/>
      <c r="I11004" s="1"/>
    </row>
    <row r="11005" spans="2:9">
      <c r="B11005" s="1"/>
      <c r="C11005" s="29"/>
      <c r="D11005" s="27"/>
      <c r="E11005" s="27"/>
      <c r="F11005" s="27"/>
      <c r="G11005" s="1"/>
      <c r="H11005" s="1"/>
      <c r="I11005" s="1"/>
    </row>
    <row r="11006" spans="2:9">
      <c r="B11006" s="1"/>
      <c r="C11006" s="29"/>
      <c r="D11006" s="27"/>
      <c r="E11006" s="27"/>
      <c r="F11006" s="27"/>
      <c r="G11006" s="1"/>
      <c r="H11006" s="1"/>
      <c r="I11006" s="1"/>
    </row>
    <row r="11007" spans="2:9">
      <c r="B11007" s="1"/>
      <c r="C11007" s="29"/>
      <c r="D11007" s="27"/>
      <c r="E11007" s="27"/>
      <c r="F11007" s="27"/>
      <c r="G11007" s="1"/>
      <c r="H11007" s="1"/>
      <c r="I11007" s="1"/>
    </row>
    <row r="11008" spans="2:9">
      <c r="B11008" s="1"/>
      <c r="C11008" s="29"/>
      <c r="D11008" s="27"/>
      <c r="E11008" s="27"/>
      <c r="F11008" s="27"/>
      <c r="G11008" s="1"/>
      <c r="H11008" s="1"/>
      <c r="I11008" s="1"/>
    </row>
    <row r="11009" spans="2:9">
      <c r="B11009" s="1"/>
      <c r="C11009" s="29"/>
      <c r="D11009" s="27"/>
      <c r="E11009" s="27"/>
      <c r="F11009" s="27"/>
      <c r="G11009" s="1"/>
      <c r="H11009" s="1"/>
      <c r="I11009" s="1"/>
    </row>
    <row r="11010" spans="2:9">
      <c r="B11010" s="1"/>
      <c r="C11010" s="29"/>
      <c r="D11010" s="27"/>
      <c r="E11010" s="27"/>
      <c r="F11010" s="27"/>
      <c r="G11010" s="1"/>
      <c r="H11010" s="1"/>
      <c r="I11010" s="1"/>
    </row>
    <row r="11011" spans="2:9">
      <c r="B11011" s="1"/>
      <c r="C11011" s="29"/>
      <c r="D11011" s="27"/>
      <c r="E11011" s="27"/>
      <c r="F11011" s="27"/>
      <c r="G11011" s="1"/>
      <c r="H11011" s="1"/>
      <c r="I11011" s="1"/>
    </row>
    <row r="11012" spans="2:9">
      <c r="B11012" s="1"/>
      <c r="C11012" s="29"/>
      <c r="D11012" s="27"/>
      <c r="E11012" s="27"/>
      <c r="F11012" s="27"/>
      <c r="G11012" s="1"/>
      <c r="H11012" s="1"/>
      <c r="I11012" s="1"/>
    </row>
    <row r="11013" spans="2:9">
      <c r="B11013" s="1"/>
      <c r="C11013" s="29"/>
      <c r="D11013" s="27"/>
      <c r="E11013" s="27"/>
      <c r="F11013" s="27"/>
      <c r="G11013" s="1"/>
      <c r="H11013" s="1"/>
      <c r="I11013" s="1"/>
    </row>
    <row r="11014" spans="2:9">
      <c r="B11014" s="1"/>
      <c r="C11014" s="29"/>
      <c r="D11014" s="27"/>
      <c r="E11014" s="27"/>
      <c r="F11014" s="27"/>
      <c r="G11014" s="1"/>
      <c r="H11014" s="1"/>
      <c r="I11014" s="1"/>
    </row>
    <row r="11015" spans="2:9">
      <c r="B11015" s="1"/>
      <c r="C11015" s="29"/>
      <c r="D11015" s="27"/>
      <c r="E11015" s="27"/>
      <c r="F11015" s="27"/>
      <c r="G11015" s="1"/>
      <c r="H11015" s="1"/>
      <c r="I11015" s="1"/>
    </row>
    <row r="11016" spans="2:9">
      <c r="B11016" s="1"/>
      <c r="C11016" s="29"/>
      <c r="D11016" s="27"/>
      <c r="E11016" s="27"/>
      <c r="F11016" s="27"/>
      <c r="G11016" s="1"/>
      <c r="H11016" s="1"/>
      <c r="I11016" s="1"/>
    </row>
    <row r="11017" spans="2:9">
      <c r="B11017" s="1"/>
      <c r="C11017" s="29"/>
      <c r="D11017" s="27"/>
      <c r="E11017" s="27"/>
      <c r="F11017" s="27"/>
      <c r="G11017" s="1"/>
      <c r="H11017" s="1"/>
      <c r="I11017" s="1"/>
    </row>
    <row r="11018" spans="2:9">
      <c r="B11018" s="1"/>
      <c r="C11018" s="29"/>
      <c r="D11018" s="27"/>
      <c r="E11018" s="27"/>
      <c r="F11018" s="27"/>
      <c r="G11018" s="1"/>
      <c r="H11018" s="1"/>
      <c r="I11018" s="1"/>
    </row>
    <row r="11019" spans="2:9">
      <c r="B11019" s="1"/>
      <c r="C11019" s="29"/>
      <c r="D11019" s="27"/>
      <c r="E11019" s="27"/>
      <c r="F11019" s="27"/>
      <c r="G11019" s="1"/>
      <c r="H11019" s="1"/>
      <c r="I11019" s="1"/>
    </row>
    <row r="11020" spans="2:9">
      <c r="B11020" s="1"/>
      <c r="C11020" s="29"/>
      <c r="D11020" s="27"/>
      <c r="E11020" s="27"/>
      <c r="F11020" s="27"/>
      <c r="G11020" s="1"/>
      <c r="H11020" s="1"/>
      <c r="I11020" s="1"/>
    </row>
    <row r="11021" spans="2:9">
      <c r="B11021" s="1"/>
      <c r="C11021" s="29"/>
      <c r="D11021" s="27"/>
      <c r="E11021" s="27"/>
      <c r="F11021" s="27"/>
      <c r="G11021" s="1"/>
      <c r="H11021" s="1"/>
      <c r="I11021" s="1"/>
    </row>
    <row r="11022" spans="2:9">
      <c r="B11022" s="1"/>
      <c r="C11022" s="29"/>
      <c r="D11022" s="27"/>
      <c r="E11022" s="27"/>
      <c r="F11022" s="27"/>
      <c r="G11022" s="1"/>
      <c r="H11022" s="1"/>
      <c r="I11022" s="1"/>
    </row>
    <row r="11023" spans="2:9">
      <c r="B11023" s="1"/>
      <c r="C11023" s="29"/>
      <c r="D11023" s="27"/>
      <c r="E11023" s="27"/>
      <c r="F11023" s="27"/>
      <c r="G11023" s="1"/>
      <c r="H11023" s="1"/>
      <c r="I11023" s="1"/>
    </row>
    <row r="11024" spans="2:9">
      <c r="B11024" s="1"/>
      <c r="C11024" s="29"/>
      <c r="D11024" s="27"/>
      <c r="E11024" s="27"/>
      <c r="F11024" s="27"/>
      <c r="G11024" s="1"/>
      <c r="H11024" s="1"/>
      <c r="I11024" s="1"/>
    </row>
    <row r="11025" spans="2:9">
      <c r="B11025" s="1"/>
      <c r="C11025" s="29"/>
      <c r="D11025" s="27"/>
      <c r="E11025" s="27"/>
      <c r="F11025" s="27"/>
      <c r="G11025" s="1"/>
      <c r="H11025" s="1"/>
      <c r="I11025" s="1"/>
    </row>
    <row r="11026" spans="2:9">
      <c r="B11026" s="1"/>
      <c r="C11026" s="29"/>
      <c r="D11026" s="27"/>
      <c r="E11026" s="27"/>
      <c r="F11026" s="27"/>
      <c r="G11026" s="1"/>
      <c r="H11026" s="1"/>
      <c r="I11026" s="1"/>
    </row>
    <row r="11027" spans="2:9">
      <c r="B11027" s="1"/>
      <c r="C11027" s="29"/>
      <c r="D11027" s="27"/>
      <c r="E11027" s="27"/>
      <c r="F11027" s="27"/>
      <c r="G11027" s="1"/>
      <c r="H11027" s="1"/>
      <c r="I11027" s="1"/>
    </row>
    <row r="11028" spans="2:9">
      <c r="B11028" s="1"/>
      <c r="C11028" s="29"/>
      <c r="D11028" s="27"/>
      <c r="E11028" s="27"/>
      <c r="F11028" s="27"/>
      <c r="G11028" s="1"/>
      <c r="H11028" s="1"/>
      <c r="I11028" s="1"/>
    </row>
    <row r="11029" spans="2:9">
      <c r="B11029" s="1"/>
      <c r="C11029" s="29"/>
      <c r="D11029" s="27"/>
      <c r="E11029" s="27"/>
      <c r="F11029" s="27"/>
      <c r="G11029" s="1"/>
      <c r="H11029" s="1"/>
      <c r="I11029" s="1"/>
    </row>
    <row r="11030" spans="2:9">
      <c r="B11030" s="1"/>
      <c r="C11030" s="29"/>
      <c r="D11030" s="27"/>
      <c r="E11030" s="27"/>
      <c r="F11030" s="27"/>
      <c r="G11030" s="1"/>
      <c r="H11030" s="1"/>
      <c r="I11030" s="1"/>
    </row>
    <row r="11031" spans="2:9">
      <c r="B11031" s="1"/>
      <c r="C11031" s="29"/>
      <c r="D11031" s="27"/>
      <c r="E11031" s="27"/>
      <c r="F11031" s="27"/>
      <c r="G11031" s="1"/>
      <c r="H11031" s="1"/>
      <c r="I11031" s="1"/>
    </row>
    <row r="11032" spans="2:9">
      <c r="B11032" s="1"/>
      <c r="C11032" s="29"/>
      <c r="D11032" s="27"/>
      <c r="E11032" s="27"/>
      <c r="F11032" s="27"/>
      <c r="G11032" s="1"/>
      <c r="H11032" s="1"/>
      <c r="I11032" s="1"/>
    </row>
    <row r="11033" spans="2:9">
      <c r="B11033" s="1"/>
      <c r="C11033" s="29"/>
      <c r="D11033" s="27"/>
      <c r="E11033" s="27"/>
      <c r="F11033" s="27"/>
      <c r="G11033" s="1"/>
      <c r="H11033" s="1"/>
      <c r="I11033" s="1"/>
    </row>
    <row r="11034" spans="2:9">
      <c r="B11034" s="1"/>
      <c r="C11034" s="29"/>
      <c r="D11034" s="27"/>
      <c r="E11034" s="27"/>
      <c r="F11034" s="27"/>
      <c r="G11034" s="1"/>
      <c r="H11034" s="1"/>
      <c r="I11034" s="1"/>
    </row>
    <row r="11035" spans="2:9">
      <c r="B11035" s="1"/>
      <c r="C11035" s="29"/>
      <c r="D11035" s="27"/>
      <c r="E11035" s="27"/>
      <c r="F11035" s="27"/>
      <c r="G11035" s="1"/>
      <c r="H11035" s="1"/>
      <c r="I11035" s="1"/>
    </row>
    <row r="11036" spans="2:9">
      <c r="B11036" s="1"/>
      <c r="C11036" s="29"/>
      <c r="D11036" s="27"/>
      <c r="E11036" s="27"/>
      <c r="F11036" s="27"/>
      <c r="G11036" s="1"/>
      <c r="H11036" s="1"/>
      <c r="I11036" s="1"/>
    </row>
    <row r="11037" spans="2:9">
      <c r="B11037" s="1"/>
      <c r="C11037" s="29"/>
      <c r="D11037" s="27"/>
      <c r="E11037" s="27"/>
      <c r="F11037" s="27"/>
      <c r="G11037" s="1"/>
      <c r="H11037" s="1"/>
      <c r="I11037" s="1"/>
    </row>
    <row r="11038" spans="2:9">
      <c r="B11038" s="1"/>
      <c r="C11038" s="29"/>
      <c r="D11038" s="27"/>
      <c r="E11038" s="27"/>
      <c r="F11038" s="27"/>
      <c r="G11038" s="1"/>
      <c r="H11038" s="1"/>
      <c r="I11038" s="1"/>
    </row>
    <row r="11039" spans="2:9">
      <c r="B11039" s="1"/>
      <c r="C11039" s="29"/>
      <c r="D11039" s="27"/>
      <c r="E11039" s="27"/>
      <c r="F11039" s="27"/>
      <c r="G11039" s="1"/>
      <c r="H11039" s="1"/>
      <c r="I11039" s="1"/>
    </row>
    <row r="11040" spans="2:9">
      <c r="B11040" s="1"/>
      <c r="C11040" s="29"/>
      <c r="D11040" s="27"/>
      <c r="E11040" s="27"/>
      <c r="F11040" s="27"/>
      <c r="G11040" s="1"/>
      <c r="H11040" s="1"/>
      <c r="I11040" s="1"/>
    </row>
    <row r="11041" spans="2:9">
      <c r="B11041" s="1"/>
      <c r="C11041" s="29"/>
      <c r="D11041" s="27"/>
      <c r="E11041" s="27"/>
      <c r="F11041" s="27"/>
      <c r="G11041" s="1"/>
      <c r="H11041" s="1"/>
      <c r="I11041" s="1"/>
    </row>
    <row r="11042" spans="2:9">
      <c r="B11042" s="1"/>
      <c r="C11042" s="29"/>
      <c r="D11042" s="27"/>
      <c r="E11042" s="27"/>
      <c r="F11042" s="27"/>
      <c r="G11042" s="1"/>
      <c r="H11042" s="1"/>
      <c r="I11042" s="1"/>
    </row>
    <row r="11043" spans="2:9">
      <c r="B11043" s="1"/>
      <c r="C11043" s="29"/>
      <c r="D11043" s="27"/>
      <c r="E11043" s="27"/>
      <c r="F11043" s="27"/>
      <c r="G11043" s="1"/>
      <c r="H11043" s="1"/>
      <c r="I11043" s="1"/>
    </row>
    <row r="11044" spans="2:9">
      <c r="B11044" s="1"/>
      <c r="C11044" s="29"/>
      <c r="D11044" s="27"/>
      <c r="E11044" s="27"/>
      <c r="F11044" s="27"/>
      <c r="G11044" s="1"/>
      <c r="H11044" s="1"/>
      <c r="I11044" s="1"/>
    </row>
    <row r="11045" spans="2:9">
      <c r="B11045" s="1"/>
      <c r="C11045" s="29"/>
      <c r="D11045" s="27"/>
      <c r="E11045" s="27"/>
      <c r="F11045" s="27"/>
      <c r="G11045" s="1"/>
      <c r="H11045" s="1"/>
      <c r="I11045" s="1"/>
    </row>
    <row r="11046" spans="2:9">
      <c r="B11046" s="1"/>
      <c r="C11046" s="29"/>
      <c r="D11046" s="27"/>
      <c r="E11046" s="27"/>
      <c r="F11046" s="27"/>
      <c r="G11046" s="1"/>
      <c r="H11046" s="1"/>
      <c r="I11046" s="1"/>
    </row>
    <row r="11047" spans="2:9">
      <c r="B11047" s="1"/>
      <c r="C11047" s="29"/>
      <c r="D11047" s="27"/>
      <c r="E11047" s="27"/>
      <c r="F11047" s="27"/>
      <c r="G11047" s="1"/>
      <c r="H11047" s="1"/>
      <c r="I11047" s="1"/>
    </row>
    <row r="11048" spans="2:9">
      <c r="B11048" s="1"/>
      <c r="C11048" s="29"/>
      <c r="D11048" s="27"/>
      <c r="E11048" s="27"/>
      <c r="F11048" s="27"/>
      <c r="G11048" s="1"/>
      <c r="H11048" s="1"/>
      <c r="I11048" s="1"/>
    </row>
    <row r="11049" spans="2:9">
      <c r="B11049" s="1"/>
      <c r="C11049" s="29"/>
      <c r="D11049" s="27"/>
      <c r="E11049" s="27"/>
      <c r="F11049" s="27"/>
      <c r="G11049" s="1"/>
      <c r="H11049" s="1"/>
      <c r="I11049" s="1"/>
    </row>
    <row r="11050" spans="2:9">
      <c r="B11050" s="1"/>
      <c r="C11050" s="29"/>
      <c r="D11050" s="27"/>
      <c r="E11050" s="27"/>
      <c r="F11050" s="27"/>
      <c r="G11050" s="1"/>
      <c r="H11050" s="1"/>
      <c r="I11050" s="1"/>
    </row>
    <row r="11051" spans="2:9">
      <c r="B11051" s="1"/>
      <c r="C11051" s="29"/>
      <c r="D11051" s="27"/>
      <c r="E11051" s="27"/>
      <c r="F11051" s="27"/>
      <c r="G11051" s="1"/>
      <c r="H11051" s="1"/>
      <c r="I11051" s="1"/>
    </row>
    <row r="11052" spans="2:9">
      <c r="B11052" s="1"/>
      <c r="C11052" s="29"/>
      <c r="D11052" s="27"/>
      <c r="E11052" s="27"/>
      <c r="F11052" s="27"/>
      <c r="G11052" s="1"/>
      <c r="H11052" s="1"/>
      <c r="I11052" s="1"/>
    </row>
    <row r="11053" spans="2:9">
      <c r="B11053" s="1"/>
      <c r="C11053" s="29"/>
      <c r="D11053" s="27"/>
      <c r="E11053" s="27"/>
      <c r="F11053" s="27"/>
      <c r="G11053" s="1"/>
      <c r="H11053" s="1"/>
      <c r="I11053" s="1"/>
    </row>
    <row r="11054" spans="2:9">
      <c r="B11054" s="1"/>
      <c r="C11054" s="29"/>
      <c r="D11054" s="27"/>
      <c r="E11054" s="27"/>
      <c r="F11054" s="27"/>
      <c r="G11054" s="1"/>
      <c r="H11054" s="1"/>
      <c r="I11054" s="1"/>
    </row>
    <row r="11055" spans="2:9">
      <c r="B11055" s="1"/>
      <c r="C11055" s="29"/>
      <c r="D11055" s="27"/>
      <c r="E11055" s="27"/>
      <c r="F11055" s="27"/>
      <c r="G11055" s="1"/>
      <c r="H11055" s="1"/>
      <c r="I11055" s="1"/>
    </row>
    <row r="11056" spans="2:9">
      <c r="B11056" s="1"/>
      <c r="C11056" s="29"/>
      <c r="D11056" s="27"/>
      <c r="E11056" s="27"/>
      <c r="F11056" s="27"/>
      <c r="G11056" s="1"/>
      <c r="H11056" s="1"/>
      <c r="I11056" s="1"/>
    </row>
    <row r="11057" spans="2:9">
      <c r="B11057" s="1"/>
      <c r="C11057" s="29"/>
      <c r="D11057" s="27"/>
      <c r="E11057" s="27"/>
      <c r="F11057" s="27"/>
      <c r="G11057" s="1"/>
      <c r="H11057" s="1"/>
      <c r="I11057" s="1"/>
    </row>
    <row r="11058" spans="2:9">
      <c r="B11058" s="1"/>
      <c r="C11058" s="29"/>
      <c r="D11058" s="27"/>
      <c r="E11058" s="27"/>
      <c r="F11058" s="27"/>
      <c r="G11058" s="1"/>
      <c r="H11058" s="1"/>
      <c r="I11058" s="1"/>
    </row>
    <row r="11059" spans="2:9">
      <c r="B11059" s="1"/>
      <c r="C11059" s="29"/>
      <c r="D11059" s="27"/>
      <c r="E11059" s="27"/>
      <c r="F11059" s="27"/>
      <c r="G11059" s="1"/>
      <c r="H11059" s="1"/>
      <c r="I11059" s="1"/>
    </row>
    <row r="11060" spans="2:9">
      <c r="B11060" s="1"/>
      <c r="C11060" s="29"/>
      <c r="D11060" s="27"/>
      <c r="E11060" s="27"/>
      <c r="F11060" s="27"/>
      <c r="G11060" s="1"/>
      <c r="H11060" s="1"/>
      <c r="I11060" s="1"/>
    </row>
    <row r="11061" spans="2:9">
      <c r="B11061" s="1"/>
      <c r="C11061" s="29"/>
      <c r="D11061" s="27"/>
      <c r="E11061" s="27"/>
      <c r="F11061" s="27"/>
      <c r="G11061" s="1"/>
      <c r="H11061" s="1"/>
      <c r="I11061" s="1"/>
    </row>
    <row r="11062" spans="2:9">
      <c r="B11062" s="1"/>
      <c r="C11062" s="29"/>
      <c r="D11062" s="27"/>
      <c r="E11062" s="27"/>
      <c r="F11062" s="27"/>
      <c r="G11062" s="1"/>
      <c r="H11062" s="1"/>
      <c r="I11062" s="1"/>
    </row>
    <row r="11063" spans="2:9">
      <c r="B11063" s="1"/>
      <c r="C11063" s="29"/>
      <c r="D11063" s="27"/>
      <c r="E11063" s="27"/>
      <c r="F11063" s="27"/>
      <c r="G11063" s="1"/>
      <c r="H11063" s="1"/>
      <c r="I11063" s="1"/>
    </row>
    <row r="11064" spans="2:9">
      <c r="B11064" s="1"/>
      <c r="C11064" s="29"/>
      <c r="D11064" s="27"/>
      <c r="E11064" s="27"/>
      <c r="F11064" s="27"/>
      <c r="G11064" s="1"/>
      <c r="H11064" s="1"/>
      <c r="I11064" s="1"/>
    </row>
    <row r="11065" spans="2:9">
      <c r="B11065" s="1"/>
      <c r="C11065" s="29"/>
      <c r="D11065" s="27"/>
      <c r="E11065" s="27"/>
      <c r="F11065" s="27"/>
      <c r="G11065" s="1"/>
      <c r="H11065" s="1"/>
      <c r="I11065" s="1"/>
    </row>
    <row r="11066" spans="2:9">
      <c r="B11066" s="1"/>
      <c r="C11066" s="29"/>
      <c r="D11066" s="27"/>
      <c r="E11066" s="27"/>
      <c r="F11066" s="27"/>
      <c r="G11066" s="1"/>
      <c r="H11066" s="1"/>
      <c r="I11066" s="1"/>
    </row>
    <row r="11067" spans="2:9">
      <c r="B11067" s="1"/>
      <c r="C11067" s="29"/>
      <c r="D11067" s="27"/>
      <c r="E11067" s="27"/>
      <c r="F11067" s="27"/>
      <c r="G11067" s="1"/>
      <c r="H11067" s="1"/>
      <c r="I11067" s="1"/>
    </row>
    <row r="11068" spans="2:9">
      <c r="B11068" s="1"/>
      <c r="C11068" s="29"/>
      <c r="D11068" s="27"/>
      <c r="E11068" s="27"/>
      <c r="F11068" s="27"/>
      <c r="G11068" s="1"/>
      <c r="H11068" s="1"/>
      <c r="I11068" s="1"/>
    </row>
    <row r="11069" spans="2:9">
      <c r="B11069" s="1"/>
      <c r="C11069" s="29"/>
      <c r="D11069" s="27"/>
      <c r="E11069" s="27"/>
      <c r="F11069" s="27"/>
      <c r="G11069" s="1"/>
      <c r="H11069" s="1"/>
      <c r="I11069" s="1"/>
    </row>
    <row r="11070" spans="2:9">
      <c r="B11070" s="1"/>
      <c r="C11070" s="29"/>
      <c r="D11070" s="27"/>
      <c r="E11070" s="27"/>
      <c r="F11070" s="27"/>
      <c r="G11070" s="1"/>
      <c r="H11070" s="1"/>
      <c r="I11070" s="1"/>
    </row>
    <row r="11071" spans="2:9">
      <c r="B11071" s="1"/>
      <c r="C11071" s="29"/>
      <c r="D11071" s="27"/>
      <c r="E11071" s="27"/>
      <c r="F11071" s="27"/>
      <c r="G11071" s="1"/>
      <c r="H11071" s="1"/>
      <c r="I11071" s="1"/>
    </row>
    <row r="11072" spans="2:9">
      <c r="B11072" s="1"/>
      <c r="C11072" s="29"/>
      <c r="D11072" s="27"/>
      <c r="E11072" s="27"/>
      <c r="F11072" s="27"/>
      <c r="G11072" s="1"/>
      <c r="H11072" s="1"/>
      <c r="I11072" s="1"/>
    </row>
    <row r="11073" spans="2:9">
      <c r="B11073" s="1"/>
      <c r="C11073" s="29"/>
      <c r="D11073" s="27"/>
      <c r="E11073" s="27"/>
      <c r="F11073" s="27"/>
      <c r="G11073" s="1"/>
      <c r="H11073" s="1"/>
      <c r="I11073" s="1"/>
    </row>
    <row r="11074" spans="2:9">
      <c r="B11074" s="1"/>
      <c r="C11074" s="29"/>
      <c r="D11074" s="27"/>
      <c r="E11074" s="27"/>
      <c r="F11074" s="27"/>
      <c r="G11074" s="1"/>
      <c r="H11074" s="1"/>
      <c r="I11074" s="1"/>
    </row>
    <row r="11075" spans="2:9">
      <c r="B11075" s="1"/>
      <c r="C11075" s="29"/>
      <c r="D11075" s="27"/>
      <c r="E11075" s="27"/>
      <c r="F11075" s="27"/>
      <c r="G11075" s="1"/>
      <c r="H11075" s="1"/>
      <c r="I11075" s="1"/>
    </row>
    <row r="11076" spans="2:9">
      <c r="B11076" s="1"/>
      <c r="C11076" s="29"/>
      <c r="D11076" s="27"/>
      <c r="E11076" s="27"/>
      <c r="F11076" s="27"/>
      <c r="G11076" s="1"/>
      <c r="H11076" s="1"/>
      <c r="I11076" s="1"/>
    </row>
    <row r="11077" spans="2:9">
      <c r="B11077" s="1"/>
      <c r="C11077" s="29"/>
      <c r="D11077" s="27"/>
      <c r="E11077" s="27"/>
      <c r="F11077" s="27"/>
      <c r="G11077" s="1"/>
      <c r="H11077" s="1"/>
      <c r="I11077" s="1"/>
    </row>
    <row r="11078" spans="2:9">
      <c r="B11078" s="1"/>
      <c r="C11078" s="29"/>
      <c r="D11078" s="27"/>
      <c r="E11078" s="27"/>
      <c r="F11078" s="27"/>
      <c r="G11078" s="1"/>
      <c r="H11078" s="1"/>
      <c r="I11078" s="1"/>
    </row>
    <row r="11079" spans="2:9">
      <c r="B11079" s="1"/>
      <c r="C11079" s="29"/>
      <c r="D11079" s="27"/>
      <c r="E11079" s="27"/>
      <c r="F11079" s="27"/>
      <c r="G11079" s="1"/>
      <c r="H11079" s="1"/>
      <c r="I11079" s="1"/>
    </row>
    <row r="11080" spans="2:9">
      <c r="B11080" s="1"/>
      <c r="C11080" s="29"/>
      <c r="D11080" s="27"/>
      <c r="E11080" s="27"/>
      <c r="F11080" s="27"/>
      <c r="G11080" s="1"/>
      <c r="H11080" s="1"/>
      <c r="I11080" s="1"/>
    </row>
    <row r="11081" spans="2:9">
      <c r="B11081" s="1"/>
      <c r="C11081" s="29"/>
      <c r="D11081" s="27"/>
      <c r="E11081" s="27"/>
      <c r="F11081" s="27"/>
      <c r="G11081" s="1"/>
      <c r="H11081" s="1"/>
      <c r="I11081" s="1"/>
    </row>
    <row r="11082" spans="2:9">
      <c r="B11082" s="1"/>
      <c r="C11082" s="29"/>
      <c r="D11082" s="27"/>
      <c r="E11082" s="27"/>
      <c r="F11082" s="27"/>
      <c r="G11082" s="1"/>
      <c r="H11082" s="1"/>
      <c r="I11082" s="1"/>
    </row>
    <row r="11083" spans="2:9">
      <c r="B11083" s="1"/>
      <c r="C11083" s="29"/>
      <c r="D11083" s="27"/>
      <c r="E11083" s="27"/>
      <c r="F11083" s="27"/>
      <c r="G11083" s="1"/>
      <c r="H11083" s="1"/>
      <c r="I11083" s="1"/>
    </row>
    <row r="11084" spans="2:9">
      <c r="B11084" s="1"/>
      <c r="C11084" s="29"/>
      <c r="D11084" s="27"/>
      <c r="E11084" s="27"/>
      <c r="F11084" s="27"/>
      <c r="G11084" s="1"/>
      <c r="H11084" s="1"/>
      <c r="I11084" s="1"/>
    </row>
    <row r="11085" spans="2:9">
      <c r="B11085" s="1"/>
      <c r="C11085" s="29"/>
      <c r="D11085" s="27"/>
      <c r="E11085" s="27"/>
      <c r="F11085" s="27"/>
      <c r="G11085" s="1"/>
      <c r="H11085" s="1"/>
      <c r="I11085" s="1"/>
    </row>
    <row r="11086" spans="2:9">
      <c r="B11086" s="1"/>
      <c r="C11086" s="29"/>
      <c r="D11086" s="27"/>
      <c r="E11086" s="27"/>
      <c r="F11086" s="27"/>
      <c r="G11086" s="1"/>
      <c r="H11086" s="1"/>
      <c r="I11086" s="1"/>
    </row>
    <row r="11087" spans="2:9">
      <c r="B11087" s="1"/>
      <c r="C11087" s="29"/>
      <c r="D11087" s="27"/>
      <c r="E11087" s="27"/>
      <c r="F11087" s="27"/>
      <c r="G11087" s="1"/>
      <c r="H11087" s="1"/>
      <c r="I11087" s="1"/>
    </row>
    <row r="11088" spans="2:9">
      <c r="B11088" s="1"/>
      <c r="C11088" s="29"/>
      <c r="D11088" s="27"/>
      <c r="E11088" s="27"/>
      <c r="F11088" s="27"/>
      <c r="G11088" s="1"/>
      <c r="H11088" s="1"/>
      <c r="I11088" s="1"/>
    </row>
    <row r="11089" spans="2:9">
      <c r="B11089" s="1"/>
      <c r="C11089" s="29"/>
      <c r="D11089" s="27"/>
      <c r="E11089" s="27"/>
      <c r="F11089" s="27"/>
      <c r="G11089" s="1"/>
      <c r="H11089" s="1"/>
      <c r="I11089" s="1"/>
    </row>
    <row r="11090" spans="2:9">
      <c r="B11090" s="1"/>
      <c r="C11090" s="29"/>
      <c r="D11090" s="27"/>
      <c r="E11090" s="27"/>
      <c r="F11090" s="27"/>
      <c r="G11090" s="1"/>
      <c r="H11090" s="1"/>
      <c r="I11090" s="1"/>
    </row>
    <row r="11091" spans="2:9">
      <c r="B11091" s="1"/>
      <c r="C11091" s="29"/>
      <c r="D11091" s="27"/>
      <c r="E11091" s="27"/>
      <c r="F11091" s="27"/>
      <c r="G11091" s="1"/>
      <c r="H11091" s="1"/>
      <c r="I11091" s="1"/>
    </row>
    <row r="11092" spans="2:9">
      <c r="B11092" s="1"/>
      <c r="C11092" s="29"/>
      <c r="D11092" s="27"/>
      <c r="E11092" s="27"/>
      <c r="F11092" s="27"/>
      <c r="G11092" s="1"/>
      <c r="H11092" s="1"/>
      <c r="I11092" s="1"/>
    </row>
    <row r="11093" spans="2:9">
      <c r="B11093" s="1"/>
      <c r="C11093" s="29"/>
      <c r="D11093" s="27"/>
      <c r="E11093" s="27"/>
      <c r="F11093" s="27"/>
      <c r="G11093" s="1"/>
      <c r="H11093" s="1"/>
      <c r="I11093" s="1"/>
    </row>
    <row r="11094" spans="2:9">
      <c r="B11094" s="1"/>
      <c r="C11094" s="29"/>
      <c r="D11094" s="27"/>
      <c r="E11094" s="27"/>
      <c r="F11094" s="27"/>
      <c r="G11094" s="1"/>
      <c r="H11094" s="1"/>
      <c r="I11094" s="1"/>
    </row>
    <row r="11095" spans="2:9">
      <c r="B11095" s="1"/>
      <c r="C11095" s="29"/>
      <c r="D11095" s="27"/>
      <c r="E11095" s="27"/>
      <c r="F11095" s="27"/>
      <c r="G11095" s="1"/>
      <c r="H11095" s="1"/>
      <c r="I11095" s="1"/>
    </row>
    <row r="11096" spans="2:9">
      <c r="B11096" s="1"/>
      <c r="C11096" s="29"/>
      <c r="D11096" s="27"/>
      <c r="E11096" s="27"/>
      <c r="F11096" s="27"/>
      <c r="G11096" s="1"/>
      <c r="H11096" s="1"/>
      <c r="I11096" s="1"/>
    </row>
    <row r="11097" spans="2:9">
      <c r="B11097" s="1"/>
      <c r="C11097" s="29"/>
      <c r="D11097" s="27"/>
      <c r="E11097" s="27"/>
      <c r="F11097" s="27"/>
      <c r="G11097" s="1"/>
      <c r="H11097" s="1"/>
      <c r="I11097" s="1"/>
    </row>
    <row r="11098" spans="2:9">
      <c r="B11098" s="1"/>
      <c r="C11098" s="29"/>
      <c r="D11098" s="27"/>
      <c r="E11098" s="27"/>
      <c r="F11098" s="27"/>
      <c r="G11098" s="1"/>
      <c r="H11098" s="1"/>
      <c r="I11098" s="1"/>
    </row>
    <row r="11099" spans="2:9">
      <c r="B11099" s="1"/>
      <c r="C11099" s="29"/>
      <c r="D11099" s="27"/>
      <c r="E11099" s="27"/>
      <c r="F11099" s="27"/>
      <c r="G11099" s="1"/>
      <c r="H11099" s="1"/>
      <c r="I11099" s="1"/>
    </row>
    <row r="11100" spans="2:9">
      <c r="B11100" s="1"/>
      <c r="C11100" s="29"/>
      <c r="D11100" s="27"/>
      <c r="E11100" s="27"/>
      <c r="F11100" s="27"/>
      <c r="G11100" s="1"/>
      <c r="H11100" s="1"/>
      <c r="I11100" s="1"/>
    </row>
    <row r="11101" spans="2:9">
      <c r="B11101" s="1"/>
      <c r="C11101" s="29"/>
      <c r="D11101" s="27"/>
      <c r="E11101" s="27"/>
      <c r="F11101" s="27"/>
      <c r="G11101" s="1"/>
      <c r="H11101" s="1"/>
      <c r="I11101" s="1"/>
    </row>
    <row r="11102" spans="2:9">
      <c r="B11102" s="1"/>
      <c r="C11102" s="29"/>
      <c r="D11102" s="27"/>
      <c r="E11102" s="27"/>
      <c r="F11102" s="27"/>
      <c r="G11102" s="1"/>
      <c r="H11102" s="1"/>
      <c r="I11102" s="1"/>
    </row>
    <row r="11103" spans="2:9">
      <c r="B11103" s="1"/>
      <c r="C11103" s="29"/>
      <c r="D11103" s="27"/>
      <c r="E11103" s="27"/>
      <c r="F11103" s="27"/>
      <c r="G11103" s="1"/>
      <c r="H11103" s="1"/>
      <c r="I11103" s="1"/>
    </row>
    <row r="11104" spans="2:9">
      <c r="B11104" s="1"/>
      <c r="C11104" s="29"/>
      <c r="D11104" s="27"/>
      <c r="E11104" s="27"/>
      <c r="F11104" s="27"/>
      <c r="G11104" s="1"/>
      <c r="H11104" s="1"/>
      <c r="I11104" s="1"/>
    </row>
    <row r="11105" spans="2:9">
      <c r="B11105" s="1"/>
      <c r="C11105" s="29"/>
      <c r="D11105" s="27"/>
      <c r="E11105" s="27"/>
      <c r="F11105" s="27"/>
      <c r="G11105" s="1"/>
      <c r="H11105" s="1"/>
      <c r="I11105" s="1"/>
    </row>
    <row r="11106" spans="2:9">
      <c r="B11106" s="1"/>
      <c r="C11106" s="29"/>
      <c r="D11106" s="27"/>
      <c r="E11106" s="27"/>
      <c r="F11106" s="27"/>
      <c r="G11106" s="1"/>
      <c r="H11106" s="1"/>
      <c r="I11106" s="1"/>
    </row>
    <row r="11107" spans="2:9">
      <c r="B11107" s="1"/>
      <c r="C11107" s="29"/>
      <c r="D11107" s="27"/>
      <c r="E11107" s="27"/>
      <c r="F11107" s="27"/>
      <c r="G11107" s="1"/>
      <c r="H11107" s="1"/>
      <c r="I11107" s="1"/>
    </row>
    <row r="11108" spans="2:9">
      <c r="B11108" s="1"/>
      <c r="C11108" s="29"/>
      <c r="D11108" s="27"/>
      <c r="E11108" s="27"/>
      <c r="F11108" s="27"/>
      <c r="G11108" s="1"/>
      <c r="H11108" s="1"/>
      <c r="I11108" s="1"/>
    </row>
    <row r="11109" spans="2:9">
      <c r="B11109" s="1"/>
      <c r="C11109" s="29"/>
      <c r="D11109" s="27"/>
      <c r="E11109" s="27"/>
      <c r="F11109" s="27"/>
      <c r="G11109" s="1"/>
      <c r="H11109" s="1"/>
      <c r="I11109" s="1"/>
    </row>
    <row r="11110" spans="2:9">
      <c r="B11110" s="1"/>
      <c r="C11110" s="29"/>
      <c r="D11110" s="27"/>
      <c r="E11110" s="27"/>
      <c r="F11110" s="27"/>
      <c r="G11110" s="1"/>
      <c r="H11110" s="1"/>
      <c r="I11110" s="1"/>
    </row>
    <row r="11111" spans="2:9">
      <c r="B11111" s="1"/>
      <c r="C11111" s="29"/>
      <c r="D11111" s="27"/>
      <c r="E11111" s="27"/>
      <c r="F11111" s="27"/>
      <c r="G11111" s="1"/>
      <c r="H11111" s="1"/>
      <c r="I11111" s="1"/>
    </row>
    <row r="11112" spans="2:9">
      <c r="B11112" s="1"/>
      <c r="C11112" s="29"/>
      <c r="D11112" s="27"/>
      <c r="E11112" s="27"/>
      <c r="F11112" s="27"/>
      <c r="G11112" s="1"/>
      <c r="H11112" s="1"/>
      <c r="I11112" s="1"/>
    </row>
    <row r="11113" spans="2:9">
      <c r="B11113" s="1"/>
      <c r="C11113" s="29"/>
      <c r="D11113" s="27"/>
      <c r="E11113" s="27"/>
      <c r="F11113" s="27"/>
      <c r="G11113" s="1"/>
      <c r="H11113" s="1"/>
      <c r="I11113" s="1"/>
    </row>
    <row r="11114" spans="2:9">
      <c r="B11114" s="1"/>
      <c r="C11114" s="29"/>
      <c r="D11114" s="27"/>
      <c r="E11114" s="27"/>
      <c r="F11114" s="27"/>
      <c r="G11114" s="1"/>
      <c r="H11114" s="1"/>
      <c r="I11114" s="1"/>
    </row>
    <row r="11115" spans="2:9">
      <c r="B11115" s="1"/>
      <c r="C11115" s="29"/>
      <c r="D11115" s="27"/>
      <c r="E11115" s="27"/>
      <c r="F11115" s="27"/>
      <c r="G11115" s="1"/>
      <c r="H11115" s="1"/>
      <c r="I11115" s="1"/>
    </row>
    <row r="11116" spans="2:9">
      <c r="B11116" s="1"/>
      <c r="C11116" s="29"/>
      <c r="D11116" s="27"/>
      <c r="E11116" s="27"/>
      <c r="F11116" s="27"/>
      <c r="G11116" s="1"/>
      <c r="H11116" s="1"/>
      <c r="I11116" s="1"/>
    </row>
    <row r="11117" spans="2:9">
      <c r="B11117" s="1"/>
      <c r="C11117" s="29"/>
      <c r="D11117" s="27"/>
      <c r="E11117" s="27"/>
      <c r="F11117" s="27"/>
      <c r="G11117" s="1"/>
      <c r="H11117" s="1"/>
      <c r="I11117" s="1"/>
    </row>
    <row r="11118" spans="2:9">
      <c r="B11118" s="1"/>
      <c r="C11118" s="29"/>
      <c r="D11118" s="27"/>
      <c r="E11118" s="27"/>
      <c r="F11118" s="27"/>
      <c r="G11118" s="1"/>
      <c r="H11118" s="1"/>
      <c r="I11118" s="1"/>
    </row>
    <row r="11119" spans="2:9">
      <c r="B11119" s="1"/>
      <c r="C11119" s="29"/>
      <c r="D11119" s="27"/>
      <c r="E11119" s="27"/>
      <c r="F11119" s="27"/>
      <c r="G11119" s="1"/>
      <c r="H11119" s="1"/>
      <c r="I11119" s="1"/>
    </row>
    <row r="11120" spans="2:9">
      <c r="B11120" s="1"/>
      <c r="C11120" s="29"/>
      <c r="D11120" s="27"/>
      <c r="E11120" s="27"/>
      <c r="F11120" s="27"/>
      <c r="G11120" s="1"/>
      <c r="H11120" s="1"/>
      <c r="I11120" s="1"/>
    </row>
    <row r="11121" spans="2:9">
      <c r="B11121" s="1"/>
      <c r="C11121" s="29"/>
      <c r="D11121" s="27"/>
      <c r="E11121" s="27"/>
      <c r="F11121" s="27"/>
      <c r="G11121" s="1"/>
      <c r="H11121" s="1"/>
      <c r="I11121" s="1"/>
    </row>
    <row r="11122" spans="2:9">
      <c r="B11122" s="1"/>
      <c r="C11122" s="29"/>
      <c r="D11122" s="27"/>
      <c r="E11122" s="27"/>
      <c r="F11122" s="27"/>
      <c r="G11122" s="1"/>
      <c r="H11122" s="1"/>
      <c r="I11122" s="1"/>
    </row>
    <row r="11123" spans="2:9">
      <c r="B11123" s="1"/>
      <c r="C11123" s="29"/>
      <c r="D11123" s="27"/>
      <c r="E11123" s="27"/>
      <c r="F11123" s="27"/>
      <c r="G11123" s="1"/>
      <c r="H11123" s="1"/>
      <c r="I11123" s="1"/>
    </row>
    <row r="11124" spans="2:9">
      <c r="B11124" s="1"/>
      <c r="C11124" s="29"/>
      <c r="D11124" s="27"/>
      <c r="E11124" s="27"/>
      <c r="F11124" s="27"/>
      <c r="G11124" s="1"/>
      <c r="H11124" s="1"/>
      <c r="I11124" s="1"/>
    </row>
    <row r="11125" spans="2:9">
      <c r="B11125" s="1"/>
      <c r="C11125" s="29"/>
      <c r="D11125" s="27"/>
      <c r="E11125" s="27"/>
      <c r="F11125" s="27"/>
      <c r="G11125" s="1"/>
      <c r="H11125" s="1"/>
      <c r="I11125" s="1"/>
    </row>
    <row r="11126" spans="2:9">
      <c r="B11126" s="1"/>
      <c r="C11126" s="29"/>
      <c r="D11126" s="27"/>
      <c r="E11126" s="27"/>
      <c r="F11126" s="27"/>
      <c r="G11126" s="1"/>
      <c r="H11126" s="1"/>
      <c r="I11126" s="1"/>
    </row>
    <row r="11127" spans="2:9">
      <c r="B11127" s="1"/>
      <c r="C11127" s="29"/>
      <c r="D11127" s="27"/>
      <c r="E11127" s="27"/>
      <c r="F11127" s="27"/>
      <c r="G11127" s="1"/>
      <c r="H11127" s="1"/>
      <c r="I11127" s="1"/>
    </row>
    <row r="11128" spans="2:9">
      <c r="B11128" s="1"/>
      <c r="C11128" s="29"/>
      <c r="D11128" s="27"/>
      <c r="E11128" s="27"/>
      <c r="F11128" s="27"/>
      <c r="G11128" s="1"/>
      <c r="H11128" s="1"/>
      <c r="I11128" s="1"/>
    </row>
    <row r="11129" spans="2:9">
      <c r="B11129" s="1"/>
      <c r="C11129" s="29"/>
      <c r="D11129" s="27"/>
      <c r="E11129" s="27"/>
      <c r="F11129" s="27"/>
      <c r="G11129" s="1"/>
      <c r="H11129" s="1"/>
      <c r="I11129" s="1"/>
    </row>
    <row r="11130" spans="2:9">
      <c r="B11130" s="1"/>
      <c r="C11130" s="29"/>
      <c r="D11130" s="27"/>
      <c r="E11130" s="27"/>
      <c r="F11130" s="27"/>
      <c r="G11130" s="1"/>
      <c r="H11130" s="1"/>
      <c r="I11130" s="1"/>
    </row>
    <row r="11131" spans="2:9">
      <c r="B11131" s="1"/>
      <c r="C11131" s="29"/>
      <c r="D11131" s="27"/>
      <c r="E11131" s="27"/>
      <c r="F11131" s="27"/>
      <c r="G11131" s="1"/>
      <c r="H11131" s="1"/>
      <c r="I11131" s="1"/>
    </row>
    <row r="11132" spans="2:9">
      <c r="B11132" s="1"/>
      <c r="C11132" s="29"/>
      <c r="D11132" s="27"/>
      <c r="E11132" s="27"/>
      <c r="F11132" s="27"/>
      <c r="G11132" s="1"/>
      <c r="H11132" s="1"/>
      <c r="I11132" s="1"/>
    </row>
    <row r="11133" spans="2:9">
      <c r="B11133" s="1"/>
      <c r="C11133" s="29"/>
      <c r="D11133" s="27"/>
      <c r="E11133" s="27"/>
      <c r="F11133" s="27"/>
      <c r="G11133" s="1"/>
      <c r="H11133" s="1"/>
      <c r="I11133" s="1"/>
    </row>
    <row r="11134" spans="2:9">
      <c r="B11134" s="1"/>
      <c r="C11134" s="29"/>
      <c r="D11134" s="27"/>
      <c r="E11134" s="27"/>
      <c r="F11134" s="27"/>
      <c r="G11134" s="1"/>
      <c r="H11134" s="1"/>
      <c r="I11134" s="1"/>
    </row>
    <row r="11135" spans="2:9">
      <c r="B11135" s="1"/>
      <c r="C11135" s="29"/>
      <c r="D11135" s="27"/>
      <c r="E11135" s="27"/>
      <c r="F11135" s="27"/>
      <c r="G11135" s="1"/>
      <c r="H11135" s="1"/>
      <c r="I11135" s="1"/>
    </row>
    <row r="11136" spans="2:9">
      <c r="B11136" s="1"/>
      <c r="C11136" s="29"/>
      <c r="D11136" s="27"/>
      <c r="E11136" s="27"/>
      <c r="F11136" s="27"/>
      <c r="G11136" s="1"/>
      <c r="H11136" s="1"/>
      <c r="I11136" s="1"/>
    </row>
    <row r="11137" spans="2:9">
      <c r="B11137" s="1"/>
      <c r="C11137" s="29"/>
      <c r="D11137" s="27"/>
      <c r="E11137" s="27"/>
      <c r="F11137" s="27"/>
      <c r="G11137" s="1"/>
      <c r="H11137" s="1"/>
      <c r="I11137" s="1"/>
    </row>
    <row r="11138" spans="2:9">
      <c r="B11138" s="1"/>
      <c r="C11138" s="29"/>
      <c r="D11138" s="27"/>
      <c r="E11138" s="27"/>
      <c r="F11138" s="27"/>
      <c r="G11138" s="1"/>
      <c r="H11138" s="1"/>
      <c r="I11138" s="1"/>
    </row>
    <row r="11139" spans="2:9">
      <c r="B11139" s="1"/>
      <c r="C11139" s="29"/>
      <c r="D11139" s="27"/>
      <c r="E11139" s="27"/>
      <c r="F11139" s="27"/>
      <c r="G11139" s="1"/>
      <c r="H11139" s="1"/>
      <c r="I11139" s="1"/>
    </row>
    <row r="11140" spans="2:9">
      <c r="B11140" s="1"/>
      <c r="C11140" s="29"/>
      <c r="D11140" s="27"/>
      <c r="E11140" s="27"/>
      <c r="F11140" s="27"/>
      <c r="G11140" s="1"/>
      <c r="H11140" s="1"/>
      <c r="I11140" s="1"/>
    </row>
    <row r="11141" spans="2:9">
      <c r="B11141" s="1"/>
      <c r="C11141" s="29"/>
      <c r="D11141" s="27"/>
      <c r="E11141" s="27"/>
      <c r="F11141" s="27"/>
      <c r="G11141" s="1"/>
      <c r="H11141" s="1"/>
      <c r="I11141" s="1"/>
    </row>
    <row r="11142" spans="2:9">
      <c r="B11142" s="1"/>
      <c r="C11142" s="29"/>
      <c r="D11142" s="27"/>
      <c r="E11142" s="27"/>
      <c r="F11142" s="27"/>
      <c r="G11142" s="1"/>
      <c r="H11142" s="1"/>
      <c r="I11142" s="1"/>
    </row>
    <row r="11143" spans="2:9">
      <c r="B11143" s="1"/>
      <c r="C11143" s="29"/>
      <c r="D11143" s="27"/>
      <c r="E11143" s="27"/>
      <c r="F11143" s="27"/>
      <c r="G11143" s="1"/>
      <c r="H11143" s="1"/>
      <c r="I11143" s="1"/>
    </row>
    <row r="11144" spans="2:9">
      <c r="B11144" s="1"/>
      <c r="C11144" s="29"/>
      <c r="D11144" s="27"/>
      <c r="E11144" s="27"/>
      <c r="F11144" s="27"/>
      <c r="G11144" s="1"/>
      <c r="H11144" s="1"/>
      <c r="I11144" s="1"/>
    </row>
    <row r="11145" spans="2:9">
      <c r="B11145" s="1"/>
      <c r="C11145" s="29"/>
      <c r="D11145" s="27"/>
      <c r="E11145" s="27"/>
      <c r="F11145" s="27"/>
      <c r="G11145" s="1"/>
      <c r="H11145" s="1"/>
      <c r="I11145" s="1"/>
    </row>
    <row r="11146" spans="2:9">
      <c r="B11146" s="1"/>
      <c r="C11146" s="29"/>
      <c r="D11146" s="27"/>
      <c r="E11146" s="27"/>
      <c r="F11146" s="27"/>
      <c r="G11146" s="1"/>
      <c r="H11146" s="1"/>
      <c r="I11146" s="1"/>
    </row>
    <row r="11147" spans="2:9">
      <c r="B11147" s="1"/>
      <c r="C11147" s="29"/>
      <c r="D11147" s="27"/>
      <c r="E11147" s="27"/>
      <c r="F11147" s="27"/>
      <c r="G11147" s="1"/>
      <c r="H11147" s="1"/>
      <c r="I11147" s="1"/>
    </row>
    <row r="11148" spans="2:9">
      <c r="B11148" s="1"/>
      <c r="C11148" s="29"/>
      <c r="D11148" s="27"/>
      <c r="E11148" s="27"/>
      <c r="F11148" s="27"/>
      <c r="G11148" s="1"/>
      <c r="H11148" s="1"/>
      <c r="I11148" s="1"/>
    </row>
    <row r="11149" spans="2:9">
      <c r="B11149" s="1"/>
      <c r="C11149" s="29"/>
      <c r="D11149" s="27"/>
      <c r="E11149" s="27"/>
      <c r="F11149" s="27"/>
      <c r="G11149" s="1"/>
      <c r="H11149" s="1"/>
      <c r="I11149" s="1"/>
    </row>
    <row r="11150" spans="2:9">
      <c r="B11150" s="1"/>
      <c r="C11150" s="29"/>
      <c r="D11150" s="27"/>
      <c r="E11150" s="27"/>
      <c r="F11150" s="27"/>
      <c r="G11150" s="1"/>
      <c r="H11150" s="1"/>
      <c r="I11150" s="1"/>
    </row>
    <row r="11151" spans="2:9">
      <c r="B11151" s="1"/>
      <c r="C11151" s="29"/>
      <c r="D11151" s="27"/>
      <c r="E11151" s="27"/>
      <c r="F11151" s="27"/>
      <c r="G11151" s="1"/>
      <c r="H11151" s="1"/>
      <c r="I11151" s="1"/>
    </row>
    <row r="11152" spans="2:9">
      <c r="B11152" s="1"/>
      <c r="C11152" s="29"/>
      <c r="D11152" s="27"/>
      <c r="E11152" s="27"/>
      <c r="F11152" s="27"/>
      <c r="G11152" s="1"/>
      <c r="H11152" s="1"/>
      <c r="I11152" s="1"/>
    </row>
    <row r="11153" spans="2:9">
      <c r="B11153" s="1"/>
      <c r="C11153" s="29"/>
      <c r="D11153" s="27"/>
      <c r="E11153" s="27"/>
      <c r="F11153" s="27"/>
      <c r="G11153" s="1"/>
      <c r="H11153" s="1"/>
      <c r="I11153" s="1"/>
    </row>
    <row r="11154" spans="2:9">
      <c r="B11154" s="1"/>
      <c r="C11154" s="29"/>
      <c r="D11154" s="27"/>
      <c r="E11154" s="27"/>
      <c r="F11154" s="27"/>
      <c r="G11154" s="1"/>
      <c r="H11154" s="1"/>
      <c r="I11154" s="1"/>
    </row>
    <row r="11155" spans="2:9">
      <c r="B11155" s="1"/>
      <c r="C11155" s="29"/>
      <c r="D11155" s="27"/>
      <c r="E11155" s="27"/>
      <c r="F11155" s="27"/>
      <c r="G11155" s="1"/>
      <c r="H11155" s="1"/>
      <c r="I11155" s="1"/>
    </row>
    <row r="11156" spans="2:9">
      <c r="B11156" s="1"/>
      <c r="C11156" s="29"/>
      <c r="D11156" s="27"/>
      <c r="E11156" s="27"/>
      <c r="F11156" s="27"/>
      <c r="G11156" s="1"/>
      <c r="H11156" s="1"/>
      <c r="I11156" s="1"/>
    </row>
    <row r="11157" spans="2:9">
      <c r="B11157" s="1"/>
      <c r="C11157" s="29"/>
      <c r="D11157" s="27"/>
      <c r="E11157" s="27"/>
      <c r="F11157" s="27"/>
      <c r="G11157" s="1"/>
      <c r="H11157" s="1"/>
      <c r="I11157" s="1"/>
    </row>
    <row r="11158" spans="2:9">
      <c r="B11158" s="1"/>
      <c r="C11158" s="29"/>
      <c r="D11158" s="27"/>
      <c r="E11158" s="27"/>
      <c r="F11158" s="27"/>
      <c r="G11158" s="1"/>
      <c r="H11158" s="1"/>
      <c r="I11158" s="1"/>
    </row>
    <row r="11159" spans="2:9">
      <c r="B11159" s="1"/>
      <c r="C11159" s="29"/>
      <c r="D11159" s="27"/>
      <c r="E11159" s="27"/>
      <c r="F11159" s="27"/>
      <c r="G11159" s="1"/>
      <c r="H11159" s="1"/>
      <c r="I11159" s="1"/>
    </row>
    <row r="11160" spans="2:9">
      <c r="B11160" s="1"/>
      <c r="C11160" s="29"/>
      <c r="D11160" s="27"/>
      <c r="E11160" s="27"/>
      <c r="F11160" s="27"/>
      <c r="G11160" s="1"/>
      <c r="H11160" s="1"/>
      <c r="I11160" s="1"/>
    </row>
    <row r="11161" spans="2:9">
      <c r="B11161" s="1"/>
      <c r="C11161" s="29"/>
      <c r="D11161" s="27"/>
      <c r="E11161" s="27"/>
      <c r="F11161" s="27"/>
      <c r="G11161" s="1"/>
      <c r="H11161" s="1"/>
      <c r="I11161" s="1"/>
    </row>
    <row r="11162" spans="2:9">
      <c r="B11162" s="1"/>
      <c r="C11162" s="29"/>
      <c r="D11162" s="27"/>
      <c r="E11162" s="27"/>
      <c r="F11162" s="27"/>
      <c r="G11162" s="1"/>
      <c r="H11162" s="1"/>
      <c r="I11162" s="1"/>
    </row>
    <row r="11163" spans="2:9">
      <c r="B11163" s="1"/>
      <c r="C11163" s="29"/>
      <c r="D11163" s="27"/>
      <c r="E11163" s="27"/>
      <c r="F11163" s="27"/>
      <c r="G11163" s="1"/>
      <c r="H11163" s="1"/>
      <c r="I11163" s="1"/>
    </row>
    <row r="11164" spans="2:9">
      <c r="B11164" s="1"/>
      <c r="C11164" s="29"/>
      <c r="D11164" s="27"/>
      <c r="E11164" s="27"/>
      <c r="F11164" s="27"/>
      <c r="G11164" s="1"/>
      <c r="H11164" s="1"/>
      <c r="I11164" s="1"/>
    </row>
    <row r="11165" spans="2:9">
      <c r="B11165" s="1"/>
      <c r="C11165" s="29"/>
      <c r="D11165" s="27"/>
      <c r="E11165" s="27"/>
      <c r="F11165" s="27"/>
      <c r="G11165" s="1"/>
      <c r="H11165" s="1"/>
      <c r="I11165" s="1"/>
    </row>
    <row r="11166" spans="2:9">
      <c r="B11166" s="1"/>
      <c r="C11166" s="29"/>
      <c r="D11166" s="27"/>
      <c r="E11166" s="27"/>
      <c r="F11166" s="27"/>
      <c r="G11166" s="1"/>
      <c r="H11166" s="1"/>
      <c r="I11166" s="1"/>
    </row>
    <row r="11167" spans="2:9">
      <c r="B11167" s="1"/>
      <c r="C11167" s="29"/>
      <c r="D11167" s="27"/>
      <c r="E11167" s="27"/>
      <c r="F11167" s="27"/>
      <c r="G11167" s="1"/>
      <c r="H11167" s="1"/>
      <c r="I11167" s="1"/>
    </row>
    <row r="11168" spans="2:9">
      <c r="B11168" s="1"/>
      <c r="C11168" s="29"/>
      <c r="D11168" s="27"/>
      <c r="E11168" s="27"/>
      <c r="F11168" s="27"/>
      <c r="G11168" s="1"/>
      <c r="H11168" s="1"/>
      <c r="I11168" s="1"/>
    </row>
    <row r="11169" spans="2:9">
      <c r="B11169" s="1"/>
      <c r="C11169" s="29"/>
      <c r="D11169" s="27"/>
      <c r="E11169" s="27"/>
      <c r="F11169" s="27"/>
      <c r="G11169" s="1"/>
      <c r="H11169" s="1"/>
      <c r="I11169" s="1"/>
    </row>
    <row r="11170" spans="2:9">
      <c r="B11170" s="1"/>
      <c r="C11170" s="29"/>
      <c r="D11170" s="27"/>
      <c r="E11170" s="27"/>
      <c r="F11170" s="27"/>
      <c r="G11170" s="1"/>
      <c r="H11170" s="1"/>
      <c r="I11170" s="1"/>
    </row>
    <row r="11171" spans="2:9">
      <c r="B11171" s="1"/>
      <c r="C11171" s="29"/>
      <c r="D11171" s="27"/>
      <c r="E11171" s="27"/>
      <c r="F11171" s="27"/>
      <c r="G11171" s="1"/>
      <c r="H11171" s="1"/>
      <c r="I11171" s="1"/>
    </row>
    <row r="11172" spans="2:9">
      <c r="B11172" s="1"/>
      <c r="C11172" s="29"/>
      <c r="D11172" s="27"/>
      <c r="E11172" s="27"/>
      <c r="F11172" s="27"/>
      <c r="G11172" s="1"/>
      <c r="H11172" s="1"/>
      <c r="I11172" s="1"/>
    </row>
    <row r="11173" spans="2:9">
      <c r="B11173" s="1"/>
      <c r="C11173" s="29"/>
      <c r="D11173" s="27"/>
      <c r="E11173" s="27"/>
      <c r="F11173" s="27"/>
      <c r="G11173" s="1"/>
      <c r="H11173" s="1"/>
      <c r="I11173" s="1"/>
    </row>
    <row r="11174" spans="2:9">
      <c r="B11174" s="1"/>
      <c r="C11174" s="29"/>
      <c r="D11174" s="27"/>
      <c r="E11174" s="27"/>
      <c r="F11174" s="27"/>
      <c r="G11174" s="1"/>
      <c r="H11174" s="1"/>
      <c r="I11174" s="1"/>
    </row>
    <row r="11175" spans="2:9">
      <c r="B11175" s="1"/>
      <c r="C11175" s="29"/>
      <c r="D11175" s="27"/>
      <c r="E11175" s="27"/>
      <c r="F11175" s="27"/>
      <c r="G11175" s="1"/>
      <c r="H11175" s="1"/>
      <c r="I11175" s="1"/>
    </row>
    <row r="11176" spans="2:9">
      <c r="B11176" s="1"/>
      <c r="C11176" s="29"/>
      <c r="D11176" s="27"/>
      <c r="E11176" s="27"/>
      <c r="F11176" s="27"/>
      <c r="G11176" s="1"/>
      <c r="H11176" s="1"/>
      <c r="I11176" s="1"/>
    </row>
    <row r="11177" spans="2:9">
      <c r="B11177" s="1"/>
      <c r="C11177" s="29"/>
      <c r="D11177" s="27"/>
      <c r="E11177" s="27"/>
      <c r="F11177" s="27"/>
      <c r="G11177" s="1"/>
      <c r="H11177" s="1"/>
      <c r="I11177" s="1"/>
    </row>
    <row r="11178" spans="2:9">
      <c r="B11178" s="1"/>
      <c r="C11178" s="29"/>
      <c r="D11178" s="27"/>
      <c r="E11178" s="27"/>
      <c r="F11178" s="27"/>
      <c r="G11178" s="1"/>
      <c r="H11178" s="1"/>
      <c r="I11178" s="1"/>
    </row>
    <row r="11179" spans="2:9">
      <c r="B11179" s="1"/>
      <c r="C11179" s="29"/>
      <c r="D11179" s="27"/>
      <c r="E11179" s="27"/>
      <c r="F11179" s="27"/>
      <c r="G11179" s="1"/>
      <c r="H11179" s="1"/>
      <c r="I11179" s="1"/>
    </row>
    <row r="11180" spans="2:9">
      <c r="B11180" s="1"/>
      <c r="C11180" s="29"/>
      <c r="D11180" s="27"/>
      <c r="E11180" s="27"/>
      <c r="F11180" s="27"/>
      <c r="G11180" s="1"/>
      <c r="H11180" s="1"/>
      <c r="I11180" s="1"/>
    </row>
    <row r="11181" spans="2:9">
      <c r="B11181" s="1"/>
      <c r="C11181" s="29"/>
      <c r="D11181" s="27"/>
      <c r="E11181" s="27"/>
      <c r="F11181" s="27"/>
      <c r="G11181" s="1"/>
      <c r="H11181" s="1"/>
      <c r="I11181" s="1"/>
    </row>
    <row r="11182" spans="2:9">
      <c r="B11182" s="1"/>
      <c r="C11182" s="29"/>
      <c r="D11182" s="27"/>
      <c r="E11182" s="27"/>
      <c r="F11182" s="27"/>
      <c r="G11182" s="1"/>
      <c r="H11182" s="1"/>
      <c r="I11182" s="1"/>
    </row>
    <row r="11183" spans="2:9">
      <c r="B11183" s="1"/>
      <c r="C11183" s="29"/>
      <c r="D11183" s="27"/>
      <c r="E11183" s="27"/>
      <c r="F11183" s="27"/>
      <c r="G11183" s="1"/>
      <c r="H11183" s="1"/>
      <c r="I11183" s="1"/>
    </row>
    <row r="11184" spans="2:9">
      <c r="B11184" s="1"/>
      <c r="C11184" s="29"/>
      <c r="D11184" s="27"/>
      <c r="E11184" s="27"/>
      <c r="F11184" s="27"/>
      <c r="G11184" s="1"/>
      <c r="H11184" s="1"/>
      <c r="I11184" s="1"/>
    </row>
    <row r="11185" spans="2:9">
      <c r="B11185" s="1"/>
      <c r="C11185" s="29"/>
      <c r="D11185" s="27"/>
      <c r="E11185" s="27"/>
      <c r="F11185" s="27"/>
      <c r="G11185" s="1"/>
      <c r="H11185" s="1"/>
      <c r="I11185" s="1"/>
    </row>
    <row r="11186" spans="2:9">
      <c r="B11186" s="1"/>
      <c r="C11186" s="29"/>
      <c r="D11186" s="27"/>
      <c r="E11186" s="27"/>
      <c r="F11186" s="27"/>
      <c r="G11186" s="1"/>
      <c r="H11186" s="1"/>
      <c r="I11186" s="1"/>
    </row>
    <row r="11187" spans="2:9">
      <c r="B11187" s="1"/>
      <c r="C11187" s="29"/>
      <c r="D11187" s="27"/>
      <c r="E11187" s="27"/>
      <c r="F11187" s="27"/>
      <c r="G11187" s="1"/>
      <c r="H11187" s="1"/>
      <c r="I11187" s="1"/>
    </row>
    <row r="11188" spans="2:9">
      <c r="B11188" s="1"/>
      <c r="C11188" s="29"/>
      <c r="D11188" s="27"/>
      <c r="E11188" s="27"/>
      <c r="F11188" s="27"/>
      <c r="G11188" s="1"/>
      <c r="H11188" s="1"/>
      <c r="I11188" s="1"/>
    </row>
    <row r="11189" spans="2:9">
      <c r="B11189" s="1"/>
      <c r="C11189" s="29"/>
      <c r="D11189" s="27"/>
      <c r="E11189" s="27"/>
      <c r="F11189" s="27"/>
      <c r="G11189" s="1"/>
      <c r="H11189" s="1"/>
      <c r="I11189" s="1"/>
    </row>
    <row r="11190" spans="2:9">
      <c r="B11190" s="1"/>
      <c r="C11190" s="29"/>
      <c r="D11190" s="27"/>
      <c r="E11190" s="27"/>
      <c r="F11190" s="27"/>
      <c r="G11190" s="1"/>
      <c r="H11190" s="1"/>
      <c r="I11190" s="1"/>
    </row>
    <row r="11191" spans="2:9">
      <c r="B11191" s="1"/>
      <c r="C11191" s="29"/>
      <c r="D11191" s="27"/>
      <c r="E11191" s="27"/>
      <c r="F11191" s="27"/>
      <c r="G11191" s="1"/>
      <c r="H11191" s="1"/>
      <c r="I11191" s="1"/>
    </row>
    <row r="11192" spans="2:9">
      <c r="B11192" s="1"/>
      <c r="C11192" s="29"/>
      <c r="D11192" s="27"/>
      <c r="E11192" s="27"/>
      <c r="F11192" s="27"/>
      <c r="G11192" s="1"/>
      <c r="H11192" s="1"/>
      <c r="I11192" s="1"/>
    </row>
    <row r="11193" spans="2:9">
      <c r="B11193" s="1"/>
      <c r="C11193" s="29"/>
      <c r="D11193" s="27"/>
      <c r="E11193" s="27"/>
      <c r="F11193" s="27"/>
      <c r="G11193" s="1"/>
      <c r="H11193" s="1"/>
      <c r="I11193" s="1"/>
    </row>
    <row r="11194" spans="2:9">
      <c r="B11194" s="1"/>
      <c r="C11194" s="29"/>
      <c r="D11194" s="27"/>
      <c r="E11194" s="27"/>
      <c r="F11194" s="27"/>
      <c r="G11194" s="1"/>
      <c r="H11194" s="1"/>
      <c r="I11194" s="1"/>
    </row>
    <row r="11195" spans="2:9">
      <c r="B11195" s="1"/>
      <c r="C11195" s="29"/>
      <c r="D11195" s="27"/>
      <c r="E11195" s="27"/>
      <c r="F11195" s="27"/>
      <c r="G11195" s="1"/>
      <c r="H11195" s="1"/>
      <c r="I11195" s="1"/>
    </row>
    <row r="11196" spans="2:9">
      <c r="B11196" s="1"/>
      <c r="C11196" s="29"/>
      <c r="D11196" s="27"/>
      <c r="E11196" s="27"/>
      <c r="F11196" s="27"/>
      <c r="G11196" s="1"/>
      <c r="H11196" s="1"/>
      <c r="I11196" s="1"/>
    </row>
    <row r="11197" spans="2:9">
      <c r="B11197" s="1"/>
      <c r="C11197" s="29"/>
      <c r="D11197" s="27"/>
      <c r="E11197" s="27"/>
      <c r="F11197" s="27"/>
      <c r="G11197" s="1"/>
      <c r="H11197" s="1"/>
      <c r="I11197" s="1"/>
    </row>
    <row r="11198" spans="2:9">
      <c r="B11198" s="1"/>
      <c r="C11198" s="29"/>
      <c r="D11198" s="27"/>
      <c r="E11198" s="27"/>
      <c r="F11198" s="27"/>
      <c r="G11198" s="1"/>
      <c r="H11198" s="1"/>
      <c r="I11198" s="1"/>
    </row>
    <row r="11199" spans="2:9">
      <c r="B11199" s="1"/>
      <c r="C11199" s="29"/>
      <c r="D11199" s="27"/>
      <c r="E11199" s="27"/>
      <c r="F11199" s="27"/>
      <c r="G11199" s="1"/>
      <c r="H11199" s="1"/>
      <c r="I11199" s="1"/>
    </row>
    <row r="11200" spans="2:9">
      <c r="B11200" s="1"/>
      <c r="C11200" s="29"/>
      <c r="D11200" s="27"/>
      <c r="E11200" s="27"/>
      <c r="F11200" s="27"/>
      <c r="G11200" s="1"/>
      <c r="H11200" s="1"/>
      <c r="I11200" s="1"/>
    </row>
    <row r="11201" spans="2:9">
      <c r="B11201" s="1"/>
      <c r="C11201" s="29"/>
      <c r="D11201" s="27"/>
      <c r="E11201" s="27"/>
      <c r="F11201" s="27"/>
      <c r="G11201" s="1"/>
      <c r="H11201" s="1"/>
      <c r="I11201" s="1"/>
    </row>
    <row r="11202" spans="2:9">
      <c r="B11202" s="1"/>
      <c r="C11202" s="29"/>
      <c r="D11202" s="27"/>
      <c r="E11202" s="27"/>
      <c r="F11202" s="27"/>
      <c r="G11202" s="1"/>
      <c r="H11202" s="1"/>
      <c r="I11202" s="1"/>
    </row>
    <row r="11203" spans="2:9">
      <c r="B11203" s="1"/>
      <c r="C11203" s="29"/>
      <c r="D11203" s="27"/>
      <c r="E11203" s="27"/>
      <c r="F11203" s="27"/>
      <c r="G11203" s="1"/>
      <c r="H11203" s="1"/>
      <c r="I11203" s="1"/>
    </row>
    <row r="11204" spans="2:9">
      <c r="B11204" s="1"/>
      <c r="C11204" s="29"/>
      <c r="D11204" s="27"/>
      <c r="E11204" s="27"/>
      <c r="F11204" s="27"/>
      <c r="G11204" s="1"/>
      <c r="H11204" s="1"/>
      <c r="I11204" s="1"/>
    </row>
    <row r="11205" spans="2:9">
      <c r="B11205" s="1"/>
      <c r="C11205" s="29"/>
      <c r="D11205" s="27"/>
      <c r="E11205" s="27"/>
      <c r="F11205" s="27"/>
      <c r="G11205" s="1"/>
      <c r="H11205" s="1"/>
      <c r="I11205" s="1"/>
    </row>
    <row r="11206" spans="2:9">
      <c r="B11206" s="1"/>
      <c r="C11206" s="29"/>
      <c r="D11206" s="27"/>
      <c r="E11206" s="27"/>
      <c r="F11206" s="27"/>
      <c r="G11206" s="1"/>
      <c r="H11206" s="1"/>
      <c r="I11206" s="1"/>
    </row>
    <row r="11207" spans="2:9">
      <c r="B11207" s="1"/>
      <c r="C11207" s="29"/>
      <c r="D11207" s="27"/>
      <c r="E11207" s="27"/>
      <c r="F11207" s="27"/>
      <c r="G11207" s="1"/>
      <c r="H11207" s="1"/>
      <c r="I11207" s="1"/>
    </row>
    <row r="11208" spans="2:9">
      <c r="B11208" s="1"/>
      <c r="C11208" s="29"/>
      <c r="D11208" s="27"/>
      <c r="E11208" s="27"/>
      <c r="F11208" s="27"/>
      <c r="G11208" s="1"/>
      <c r="H11208" s="1"/>
      <c r="I11208" s="1"/>
    </row>
    <row r="11209" spans="2:9">
      <c r="B11209" s="1"/>
      <c r="C11209" s="29"/>
      <c r="D11209" s="27"/>
      <c r="E11209" s="27"/>
      <c r="F11209" s="27"/>
      <c r="G11209" s="1"/>
      <c r="H11209" s="1"/>
      <c r="I11209" s="1"/>
    </row>
    <row r="11210" spans="2:9">
      <c r="B11210" s="1"/>
      <c r="C11210" s="29"/>
      <c r="D11210" s="27"/>
      <c r="E11210" s="27"/>
      <c r="F11210" s="27"/>
      <c r="G11210" s="1"/>
      <c r="H11210" s="1"/>
      <c r="I11210" s="1"/>
    </row>
    <row r="11211" spans="2:9">
      <c r="B11211" s="1"/>
      <c r="C11211" s="29"/>
      <c r="D11211" s="27"/>
      <c r="E11211" s="27"/>
      <c r="F11211" s="27"/>
      <c r="G11211" s="1"/>
      <c r="H11211" s="1"/>
      <c r="I11211" s="1"/>
    </row>
    <row r="11212" spans="2:9">
      <c r="B11212" s="1"/>
      <c r="C11212" s="29"/>
      <c r="D11212" s="27"/>
      <c r="E11212" s="27"/>
      <c r="F11212" s="27"/>
      <c r="G11212" s="1"/>
      <c r="H11212" s="1"/>
      <c r="I11212" s="1"/>
    </row>
    <row r="11213" spans="2:9">
      <c r="B11213" s="1"/>
      <c r="C11213" s="29"/>
      <c r="D11213" s="27"/>
      <c r="E11213" s="27"/>
      <c r="F11213" s="27"/>
      <c r="G11213" s="1"/>
      <c r="H11213" s="1"/>
      <c r="I11213" s="1"/>
    </row>
    <row r="11214" spans="2:9">
      <c r="B11214" s="1"/>
      <c r="C11214" s="29"/>
      <c r="D11214" s="27"/>
      <c r="E11214" s="27"/>
      <c r="F11214" s="27"/>
      <c r="G11214" s="1"/>
      <c r="H11214" s="1"/>
      <c r="I11214" s="1"/>
    </row>
    <row r="11215" spans="2:9">
      <c r="B11215" s="1"/>
      <c r="C11215" s="29"/>
      <c r="D11215" s="27"/>
      <c r="E11215" s="27"/>
      <c r="F11215" s="27"/>
      <c r="G11215" s="1"/>
      <c r="H11215" s="1"/>
      <c r="I11215" s="1"/>
    </row>
    <row r="11216" spans="2:9">
      <c r="B11216" s="1"/>
      <c r="C11216" s="29"/>
      <c r="D11216" s="27"/>
      <c r="E11216" s="27"/>
      <c r="F11216" s="27"/>
      <c r="G11216" s="1"/>
      <c r="H11216" s="1"/>
      <c r="I11216" s="1"/>
    </row>
    <row r="11217" spans="2:9">
      <c r="B11217" s="1"/>
      <c r="C11217" s="29"/>
      <c r="D11217" s="27"/>
      <c r="E11217" s="27"/>
      <c r="F11217" s="27"/>
      <c r="G11217" s="1"/>
      <c r="H11217" s="1"/>
      <c r="I11217" s="1"/>
    </row>
    <row r="11218" spans="2:9">
      <c r="B11218" s="1"/>
      <c r="C11218" s="29"/>
      <c r="D11218" s="27"/>
      <c r="E11218" s="27"/>
      <c r="F11218" s="27"/>
      <c r="G11218" s="1"/>
      <c r="H11218" s="1"/>
      <c r="I11218" s="1"/>
    </row>
    <row r="11219" spans="2:9">
      <c r="B11219" s="1"/>
      <c r="C11219" s="29"/>
      <c r="D11219" s="27"/>
      <c r="E11219" s="27"/>
      <c r="F11219" s="27"/>
      <c r="G11219" s="1"/>
      <c r="H11219" s="1"/>
      <c r="I11219" s="1"/>
    </row>
    <row r="11220" spans="2:9">
      <c r="B11220" s="1"/>
      <c r="C11220" s="29"/>
      <c r="D11220" s="27"/>
      <c r="E11220" s="27"/>
      <c r="F11220" s="27"/>
      <c r="G11220" s="1"/>
      <c r="H11220" s="1"/>
      <c r="I11220" s="1"/>
    </row>
    <row r="11221" spans="2:9">
      <c r="B11221" s="1"/>
      <c r="C11221" s="29"/>
      <c r="D11221" s="27"/>
      <c r="E11221" s="27"/>
      <c r="F11221" s="27"/>
      <c r="G11221" s="1"/>
      <c r="H11221" s="1"/>
      <c r="I11221" s="1"/>
    </row>
    <row r="11222" spans="2:9">
      <c r="B11222" s="1"/>
      <c r="C11222" s="29"/>
      <c r="D11222" s="27"/>
      <c r="E11222" s="27"/>
      <c r="F11222" s="27"/>
      <c r="G11222" s="1"/>
      <c r="H11222" s="1"/>
      <c r="I11222" s="1"/>
    </row>
    <row r="11223" spans="2:9">
      <c r="B11223" s="1"/>
      <c r="C11223" s="29"/>
      <c r="D11223" s="27"/>
      <c r="E11223" s="27"/>
      <c r="F11223" s="27"/>
      <c r="G11223" s="1"/>
      <c r="H11223" s="1"/>
      <c r="I11223" s="1"/>
    </row>
    <row r="11224" spans="2:9">
      <c r="B11224" s="1"/>
      <c r="C11224" s="29"/>
      <c r="D11224" s="27"/>
      <c r="E11224" s="27"/>
      <c r="F11224" s="27"/>
      <c r="G11224" s="1"/>
      <c r="H11224" s="1"/>
      <c r="I11224" s="1"/>
    </row>
    <row r="11225" spans="2:9">
      <c r="B11225" s="1"/>
      <c r="C11225" s="29"/>
      <c r="D11225" s="27"/>
      <c r="E11225" s="27"/>
      <c r="F11225" s="27"/>
      <c r="G11225" s="1"/>
      <c r="H11225" s="1"/>
      <c r="I11225" s="1"/>
    </row>
    <row r="11226" spans="2:9">
      <c r="B11226" s="1"/>
      <c r="C11226" s="29"/>
      <c r="D11226" s="27"/>
      <c r="E11226" s="27"/>
      <c r="F11226" s="27"/>
      <c r="G11226" s="1"/>
      <c r="H11226" s="1"/>
      <c r="I11226" s="1"/>
    </row>
    <row r="11227" spans="2:9">
      <c r="B11227" s="1"/>
      <c r="C11227" s="29"/>
      <c r="D11227" s="27"/>
      <c r="E11227" s="27"/>
      <c r="F11227" s="27"/>
      <c r="G11227" s="1"/>
      <c r="H11227" s="1"/>
      <c r="I11227" s="1"/>
    </row>
    <row r="11228" spans="2:9">
      <c r="B11228" s="1"/>
      <c r="C11228" s="29"/>
      <c r="D11228" s="27"/>
      <c r="E11228" s="27"/>
      <c r="F11228" s="27"/>
      <c r="G11228" s="1"/>
      <c r="H11228" s="1"/>
      <c r="I11228" s="1"/>
    </row>
    <row r="11229" spans="2:9">
      <c r="B11229" s="1"/>
      <c r="C11229" s="29"/>
      <c r="D11229" s="27"/>
      <c r="E11229" s="27"/>
      <c r="F11229" s="27"/>
      <c r="G11229" s="1"/>
      <c r="H11229" s="1"/>
      <c r="I11229" s="1"/>
    </row>
    <row r="11230" spans="2:9">
      <c r="B11230" s="1"/>
      <c r="C11230" s="29"/>
      <c r="D11230" s="27"/>
      <c r="E11230" s="27"/>
      <c r="F11230" s="27"/>
      <c r="G11230" s="1"/>
      <c r="H11230" s="1"/>
      <c r="I11230" s="1"/>
    </row>
    <row r="11231" spans="2:9">
      <c r="B11231" s="1"/>
      <c r="C11231" s="29"/>
      <c r="D11231" s="27"/>
      <c r="E11231" s="27"/>
      <c r="F11231" s="27"/>
      <c r="G11231" s="1"/>
      <c r="H11231" s="1"/>
      <c r="I11231" s="1"/>
    </row>
    <row r="11232" spans="2:9">
      <c r="B11232" s="1"/>
      <c r="C11232" s="29"/>
      <c r="D11232" s="27"/>
      <c r="E11232" s="27"/>
      <c r="F11232" s="27"/>
      <c r="G11232" s="1"/>
      <c r="H11232" s="1"/>
      <c r="I11232" s="1"/>
    </row>
    <row r="11233" spans="2:9">
      <c r="B11233" s="1"/>
      <c r="C11233" s="29"/>
      <c r="D11233" s="27"/>
      <c r="E11233" s="27"/>
      <c r="F11233" s="27"/>
      <c r="G11233" s="1"/>
      <c r="H11233" s="1"/>
      <c r="I11233" s="1"/>
    </row>
    <row r="11234" spans="2:9">
      <c r="B11234" s="1"/>
      <c r="C11234" s="29"/>
      <c r="D11234" s="27"/>
      <c r="E11234" s="27"/>
      <c r="F11234" s="27"/>
      <c r="G11234" s="1"/>
      <c r="H11234" s="1"/>
      <c r="I11234" s="1"/>
    </row>
    <row r="11235" spans="2:9">
      <c r="B11235" s="1"/>
      <c r="C11235" s="29"/>
      <c r="D11235" s="27"/>
      <c r="E11235" s="27"/>
      <c r="F11235" s="27"/>
      <c r="G11235" s="1"/>
      <c r="H11235" s="1"/>
      <c r="I11235" s="1"/>
    </row>
    <row r="11236" spans="2:9">
      <c r="B11236" s="1"/>
      <c r="C11236" s="29"/>
      <c r="D11236" s="27"/>
      <c r="E11236" s="27"/>
      <c r="F11236" s="27"/>
      <c r="G11236" s="1"/>
      <c r="H11236" s="1"/>
      <c r="I11236" s="1"/>
    </row>
    <row r="11237" spans="2:9">
      <c r="B11237" s="1"/>
      <c r="C11237" s="29"/>
      <c r="D11237" s="27"/>
      <c r="E11237" s="27"/>
      <c r="F11237" s="27"/>
      <c r="G11237" s="1"/>
      <c r="H11237" s="1"/>
      <c r="I11237" s="1"/>
    </row>
    <row r="11238" spans="2:9">
      <c r="B11238" s="1"/>
      <c r="C11238" s="29"/>
      <c r="D11238" s="27"/>
      <c r="E11238" s="27"/>
      <c r="F11238" s="27"/>
      <c r="G11238" s="1"/>
      <c r="H11238" s="1"/>
      <c r="I11238" s="1"/>
    </row>
    <row r="11239" spans="2:9">
      <c r="B11239" s="1"/>
      <c r="C11239" s="29"/>
      <c r="D11239" s="27"/>
      <c r="E11239" s="27"/>
      <c r="F11239" s="27"/>
      <c r="G11239" s="1"/>
      <c r="H11239" s="1"/>
      <c r="I11239" s="1"/>
    </row>
    <row r="11240" spans="2:9">
      <c r="B11240" s="1"/>
      <c r="C11240" s="29"/>
      <c r="D11240" s="27"/>
      <c r="E11240" s="27"/>
      <c r="F11240" s="27"/>
      <c r="G11240" s="1"/>
      <c r="H11240" s="1"/>
      <c r="I11240" s="1"/>
    </row>
    <row r="11241" spans="2:9">
      <c r="B11241" s="1"/>
      <c r="C11241" s="29"/>
      <c r="D11241" s="27"/>
      <c r="E11241" s="27"/>
      <c r="F11241" s="27"/>
      <c r="G11241" s="1"/>
      <c r="H11241" s="1"/>
      <c r="I11241" s="1"/>
    </row>
    <row r="11242" spans="2:9">
      <c r="B11242" s="1"/>
      <c r="C11242" s="29"/>
      <c r="D11242" s="27"/>
      <c r="E11242" s="27"/>
      <c r="F11242" s="27"/>
      <c r="G11242" s="1"/>
      <c r="H11242" s="1"/>
      <c r="I11242" s="1"/>
    </row>
    <row r="11243" spans="2:9">
      <c r="B11243" s="1"/>
      <c r="C11243" s="29"/>
      <c r="D11243" s="27"/>
      <c r="E11243" s="27"/>
      <c r="F11243" s="27"/>
      <c r="G11243" s="1"/>
      <c r="H11243" s="1"/>
      <c r="I11243" s="1"/>
    </row>
    <row r="11244" spans="2:9">
      <c r="B11244" s="1"/>
      <c r="C11244" s="29"/>
      <c r="D11244" s="27"/>
      <c r="E11244" s="27"/>
      <c r="F11244" s="27"/>
      <c r="G11244" s="1"/>
      <c r="H11244" s="1"/>
      <c r="I11244" s="1"/>
    </row>
    <row r="11245" spans="2:9">
      <c r="B11245" s="1"/>
      <c r="C11245" s="29"/>
      <c r="D11245" s="27"/>
      <c r="E11245" s="27"/>
      <c r="F11245" s="27"/>
      <c r="G11245" s="1"/>
      <c r="H11245" s="1"/>
      <c r="I11245" s="1"/>
    </row>
    <row r="11246" spans="2:9">
      <c r="B11246" s="1"/>
      <c r="C11246" s="29"/>
      <c r="D11246" s="27"/>
      <c r="E11246" s="27"/>
      <c r="F11246" s="27"/>
      <c r="G11246" s="1"/>
      <c r="H11246" s="1"/>
      <c r="I11246" s="1"/>
    </row>
    <row r="11247" spans="2:9">
      <c r="B11247" s="1"/>
      <c r="C11247" s="29"/>
      <c r="D11247" s="27"/>
      <c r="E11247" s="27"/>
      <c r="F11247" s="27"/>
      <c r="G11247" s="1"/>
      <c r="H11247" s="1"/>
      <c r="I11247" s="1"/>
    </row>
    <row r="11248" spans="2:9">
      <c r="B11248" s="1"/>
      <c r="C11248" s="29"/>
      <c r="D11248" s="27"/>
      <c r="E11248" s="27"/>
      <c r="F11248" s="27"/>
      <c r="G11248" s="1"/>
      <c r="H11248" s="1"/>
      <c r="I11248" s="1"/>
    </row>
    <row r="11249" spans="2:9">
      <c r="B11249" s="1"/>
      <c r="C11249" s="29"/>
      <c r="D11249" s="27"/>
      <c r="E11249" s="27"/>
      <c r="F11249" s="27"/>
      <c r="G11249" s="1"/>
      <c r="H11249" s="1"/>
      <c r="I11249" s="1"/>
    </row>
    <row r="11250" spans="2:9">
      <c r="B11250" s="1"/>
      <c r="C11250" s="29"/>
      <c r="D11250" s="27"/>
      <c r="E11250" s="27"/>
      <c r="F11250" s="27"/>
      <c r="G11250" s="1"/>
      <c r="H11250" s="1"/>
      <c r="I11250" s="1"/>
    </row>
    <row r="11251" spans="2:9">
      <c r="B11251" s="1"/>
      <c r="C11251" s="29"/>
      <c r="D11251" s="27"/>
      <c r="E11251" s="27"/>
      <c r="F11251" s="27"/>
      <c r="G11251" s="1"/>
      <c r="H11251" s="1"/>
      <c r="I11251" s="1"/>
    </row>
    <row r="11252" spans="2:9">
      <c r="B11252" s="1"/>
      <c r="C11252" s="29"/>
      <c r="D11252" s="27"/>
      <c r="E11252" s="27"/>
      <c r="F11252" s="27"/>
      <c r="G11252" s="1"/>
      <c r="H11252" s="1"/>
      <c r="I11252" s="1"/>
    </row>
    <row r="11253" spans="2:9">
      <c r="B11253" s="1"/>
      <c r="C11253" s="29"/>
      <c r="D11253" s="27"/>
      <c r="E11253" s="27"/>
      <c r="F11253" s="27"/>
      <c r="G11253" s="1"/>
      <c r="H11253" s="1"/>
      <c r="I11253" s="1"/>
    </row>
    <row r="11254" spans="2:9">
      <c r="B11254" s="1"/>
      <c r="C11254" s="29"/>
      <c r="D11254" s="27"/>
      <c r="E11254" s="27"/>
      <c r="F11254" s="27"/>
      <c r="G11254" s="1"/>
      <c r="H11254" s="1"/>
      <c r="I11254" s="1"/>
    </row>
    <row r="11255" spans="2:9">
      <c r="B11255" s="1"/>
      <c r="C11255" s="29"/>
      <c r="D11255" s="27"/>
      <c r="E11255" s="27"/>
      <c r="F11255" s="27"/>
      <c r="G11255" s="1"/>
      <c r="H11255" s="1"/>
      <c r="I11255" s="1"/>
    </row>
    <row r="11256" spans="2:9">
      <c r="B11256" s="1"/>
      <c r="C11256" s="29"/>
      <c r="D11256" s="27"/>
      <c r="E11256" s="27"/>
      <c r="F11256" s="27"/>
      <c r="G11256" s="1"/>
      <c r="H11256" s="1"/>
      <c r="I11256" s="1"/>
    </row>
    <row r="11257" spans="2:9">
      <c r="B11257" s="1"/>
      <c r="C11257" s="29"/>
      <c r="D11257" s="27"/>
      <c r="E11257" s="27"/>
      <c r="F11257" s="27"/>
      <c r="G11257" s="1"/>
      <c r="H11257" s="1"/>
      <c r="I11257" s="1"/>
    </row>
    <row r="11258" spans="2:9">
      <c r="B11258" s="1"/>
      <c r="C11258" s="29"/>
      <c r="D11258" s="27"/>
      <c r="E11258" s="27"/>
      <c r="F11258" s="27"/>
      <c r="G11258" s="1"/>
      <c r="H11258" s="1"/>
      <c r="I11258" s="1"/>
    </row>
    <row r="11259" spans="2:9">
      <c r="B11259" s="1"/>
      <c r="C11259" s="29"/>
      <c r="D11259" s="27"/>
      <c r="E11259" s="27"/>
      <c r="F11259" s="27"/>
      <c r="G11259" s="1"/>
      <c r="H11259" s="1"/>
      <c r="I11259" s="1"/>
    </row>
    <row r="11260" spans="2:9">
      <c r="B11260" s="1"/>
      <c r="C11260" s="29"/>
      <c r="D11260" s="27"/>
      <c r="E11260" s="27"/>
      <c r="F11260" s="27"/>
      <c r="G11260" s="1"/>
      <c r="H11260" s="1"/>
      <c r="I11260" s="1"/>
    </row>
    <row r="11261" spans="2:9">
      <c r="B11261" s="1"/>
      <c r="C11261" s="29"/>
      <c r="D11261" s="27"/>
      <c r="E11261" s="27"/>
      <c r="F11261" s="27"/>
      <c r="G11261" s="1"/>
      <c r="H11261" s="1"/>
      <c r="I11261" s="1"/>
    </row>
    <row r="11262" spans="2:9">
      <c r="B11262" s="1"/>
      <c r="C11262" s="29"/>
      <c r="D11262" s="27"/>
      <c r="E11262" s="27"/>
      <c r="F11262" s="27"/>
      <c r="G11262" s="1"/>
      <c r="H11262" s="1"/>
      <c r="I11262" s="1"/>
    </row>
    <row r="11263" spans="2:9">
      <c r="B11263" s="1"/>
      <c r="C11263" s="29"/>
      <c r="D11263" s="27"/>
      <c r="E11263" s="27"/>
      <c r="F11263" s="27"/>
      <c r="G11263" s="1"/>
      <c r="H11263" s="1"/>
      <c r="I11263" s="1"/>
    </row>
    <row r="11264" spans="2:9">
      <c r="B11264" s="1"/>
      <c r="C11264" s="29"/>
      <c r="D11264" s="27"/>
      <c r="E11264" s="27"/>
      <c r="F11264" s="27"/>
      <c r="G11264" s="1"/>
      <c r="H11264" s="1"/>
      <c r="I11264" s="1"/>
    </row>
    <row r="11265" spans="2:9">
      <c r="B11265" s="1"/>
      <c r="C11265" s="29"/>
      <c r="D11265" s="27"/>
      <c r="E11265" s="27"/>
      <c r="F11265" s="27"/>
      <c r="G11265" s="1"/>
      <c r="H11265" s="1"/>
      <c r="I11265" s="1"/>
    </row>
    <row r="11266" spans="2:9">
      <c r="B11266" s="1"/>
      <c r="C11266" s="29"/>
      <c r="D11266" s="27"/>
      <c r="E11266" s="27"/>
      <c r="F11266" s="27"/>
      <c r="G11266" s="1"/>
      <c r="H11266" s="1"/>
      <c r="I11266" s="1"/>
    </row>
    <row r="11267" spans="2:9">
      <c r="B11267" s="1"/>
      <c r="C11267" s="29"/>
      <c r="D11267" s="27"/>
      <c r="E11267" s="27"/>
      <c r="F11267" s="27"/>
      <c r="G11267" s="1"/>
      <c r="H11267" s="1"/>
      <c r="I11267" s="1"/>
    </row>
    <row r="11268" spans="2:9">
      <c r="B11268" s="1"/>
      <c r="C11268" s="29"/>
      <c r="D11268" s="27"/>
      <c r="E11268" s="27"/>
      <c r="F11268" s="27"/>
      <c r="G11268" s="1"/>
      <c r="H11268" s="1"/>
      <c r="I11268" s="1"/>
    </row>
    <row r="11269" spans="2:9">
      <c r="B11269" s="1"/>
      <c r="C11269" s="29"/>
      <c r="D11269" s="27"/>
      <c r="E11269" s="27"/>
      <c r="F11269" s="27"/>
      <c r="G11269" s="1"/>
      <c r="H11269" s="1"/>
      <c r="I11269" s="1"/>
    </row>
    <row r="11270" spans="2:9">
      <c r="B11270" s="1"/>
      <c r="C11270" s="29"/>
      <c r="D11270" s="27"/>
      <c r="E11270" s="27"/>
      <c r="F11270" s="27"/>
      <c r="G11270" s="1"/>
      <c r="H11270" s="1"/>
      <c r="I11270" s="1"/>
    </row>
    <row r="11271" spans="2:9">
      <c r="B11271" s="1"/>
      <c r="C11271" s="29"/>
      <c r="D11271" s="27"/>
      <c r="E11271" s="27"/>
      <c r="F11271" s="27"/>
      <c r="G11271" s="1"/>
      <c r="H11271" s="1"/>
      <c r="I11271" s="1"/>
    </row>
    <row r="11272" spans="2:9">
      <c r="B11272" s="1"/>
      <c r="C11272" s="29"/>
      <c r="D11272" s="27"/>
      <c r="E11272" s="27"/>
      <c r="F11272" s="27"/>
      <c r="G11272" s="1"/>
      <c r="H11272" s="1"/>
      <c r="I11272" s="1"/>
    </row>
    <row r="11273" spans="2:9">
      <c r="B11273" s="1"/>
      <c r="C11273" s="29"/>
      <c r="D11273" s="27"/>
      <c r="E11273" s="27"/>
      <c r="F11273" s="27"/>
      <c r="G11273" s="1"/>
      <c r="H11273" s="1"/>
      <c r="I11273" s="1"/>
    </row>
    <row r="11274" spans="2:9">
      <c r="B11274" s="1"/>
      <c r="C11274" s="29"/>
      <c r="D11274" s="27"/>
      <c r="E11274" s="27"/>
      <c r="F11274" s="27"/>
      <c r="G11274" s="1"/>
      <c r="H11274" s="1"/>
      <c r="I11274" s="1"/>
    </row>
    <row r="11275" spans="2:9">
      <c r="B11275" s="1"/>
      <c r="C11275" s="29"/>
      <c r="D11275" s="27"/>
      <c r="E11275" s="27"/>
      <c r="F11275" s="27"/>
      <c r="G11275" s="1"/>
      <c r="H11275" s="1"/>
      <c r="I11275" s="1"/>
    </row>
    <row r="11276" spans="2:9">
      <c r="B11276" s="1"/>
      <c r="C11276" s="29"/>
      <c r="D11276" s="27"/>
      <c r="E11276" s="27"/>
      <c r="F11276" s="27"/>
      <c r="G11276" s="1"/>
      <c r="H11276" s="1"/>
      <c r="I11276" s="1"/>
    </row>
    <row r="11277" spans="2:9">
      <c r="B11277" s="1"/>
      <c r="C11277" s="29"/>
      <c r="D11277" s="27"/>
      <c r="E11277" s="27"/>
      <c r="F11277" s="27"/>
      <c r="G11277" s="1"/>
      <c r="H11277" s="1"/>
      <c r="I11277" s="1"/>
    </row>
    <row r="11278" spans="2:9">
      <c r="B11278" s="1"/>
      <c r="C11278" s="29"/>
      <c r="D11278" s="27"/>
      <c r="E11278" s="27"/>
      <c r="F11278" s="27"/>
      <c r="G11278" s="1"/>
      <c r="H11278" s="1"/>
      <c r="I11278" s="1"/>
    </row>
    <row r="11279" spans="2:9">
      <c r="B11279" s="1"/>
      <c r="C11279" s="29"/>
      <c r="D11279" s="27"/>
      <c r="E11279" s="27"/>
      <c r="F11279" s="27"/>
      <c r="G11279" s="1"/>
      <c r="H11279" s="1"/>
      <c r="I11279" s="1"/>
    </row>
    <row r="11280" spans="2:9">
      <c r="B11280" s="1"/>
      <c r="C11280" s="29"/>
      <c r="D11280" s="27"/>
      <c r="E11280" s="27"/>
      <c r="F11280" s="27"/>
      <c r="G11280" s="1"/>
      <c r="H11280" s="1"/>
      <c r="I11280" s="1"/>
    </row>
    <row r="11281" spans="2:9">
      <c r="B11281" s="1"/>
      <c r="C11281" s="29"/>
      <c r="D11281" s="27"/>
      <c r="E11281" s="27"/>
      <c r="F11281" s="27"/>
      <c r="G11281" s="1"/>
      <c r="H11281" s="1"/>
      <c r="I11281" s="1"/>
    </row>
    <row r="11282" spans="2:9">
      <c r="B11282" s="1"/>
      <c r="C11282" s="29"/>
      <c r="D11282" s="27"/>
      <c r="E11282" s="27"/>
      <c r="F11282" s="27"/>
      <c r="G11282" s="1"/>
      <c r="H11282" s="1"/>
      <c r="I11282" s="1"/>
    </row>
    <row r="11283" spans="2:9">
      <c r="B11283" s="1"/>
      <c r="C11283" s="29"/>
      <c r="D11283" s="27"/>
      <c r="E11283" s="27"/>
      <c r="F11283" s="27"/>
      <c r="G11283" s="1"/>
      <c r="H11283" s="1"/>
      <c r="I11283" s="1"/>
    </row>
    <row r="11284" spans="2:9">
      <c r="B11284" s="1"/>
      <c r="C11284" s="29"/>
      <c r="D11284" s="27"/>
      <c r="E11284" s="27"/>
      <c r="F11284" s="27"/>
      <c r="G11284" s="1"/>
      <c r="H11284" s="1"/>
      <c r="I11284" s="1"/>
    </row>
    <row r="11285" spans="2:9">
      <c r="B11285" s="1"/>
      <c r="C11285" s="29"/>
      <c r="D11285" s="27"/>
      <c r="E11285" s="27"/>
      <c r="F11285" s="27"/>
      <c r="G11285" s="1"/>
      <c r="H11285" s="1"/>
      <c r="I11285" s="1"/>
    </row>
    <row r="11286" spans="2:9">
      <c r="B11286" s="1"/>
      <c r="C11286" s="29"/>
      <c r="D11286" s="27"/>
      <c r="E11286" s="27"/>
      <c r="F11286" s="27"/>
      <c r="G11286" s="1"/>
      <c r="H11286" s="1"/>
      <c r="I11286" s="1"/>
    </row>
    <row r="11287" spans="2:9">
      <c r="B11287" s="1"/>
      <c r="C11287" s="29"/>
      <c r="D11287" s="27"/>
      <c r="E11287" s="27"/>
      <c r="F11287" s="27"/>
      <c r="G11287" s="1"/>
      <c r="H11287" s="1"/>
      <c r="I11287" s="1"/>
    </row>
    <row r="11288" spans="2:9">
      <c r="B11288" s="1"/>
      <c r="C11288" s="29"/>
      <c r="D11288" s="27"/>
      <c r="E11288" s="27"/>
      <c r="F11288" s="27"/>
      <c r="G11288" s="1"/>
      <c r="H11288" s="1"/>
      <c r="I11288" s="1"/>
    </row>
    <row r="11289" spans="2:9">
      <c r="B11289" s="1"/>
      <c r="C11289" s="29"/>
      <c r="D11289" s="27"/>
      <c r="E11289" s="27"/>
      <c r="F11289" s="27"/>
      <c r="G11289" s="1"/>
      <c r="H11289" s="1"/>
      <c r="I11289" s="1"/>
    </row>
    <row r="11290" spans="2:9">
      <c r="B11290" s="1"/>
      <c r="C11290" s="29"/>
      <c r="D11290" s="27"/>
      <c r="E11290" s="27"/>
      <c r="F11290" s="27"/>
      <c r="G11290" s="1"/>
      <c r="H11290" s="1"/>
      <c r="I11290" s="1"/>
    </row>
    <row r="11291" spans="2:9">
      <c r="B11291" s="1"/>
      <c r="C11291" s="29"/>
      <c r="D11291" s="27"/>
      <c r="E11291" s="27"/>
      <c r="F11291" s="27"/>
      <c r="G11291" s="1"/>
      <c r="H11291" s="1"/>
      <c r="I11291" s="1"/>
    </row>
    <row r="11292" spans="2:9">
      <c r="B11292" s="1"/>
      <c r="C11292" s="29"/>
      <c r="D11292" s="27"/>
      <c r="E11292" s="27"/>
      <c r="F11292" s="27"/>
      <c r="G11292" s="1"/>
      <c r="H11292" s="1"/>
      <c r="I11292" s="1"/>
    </row>
    <row r="11293" spans="2:9">
      <c r="B11293" s="1"/>
      <c r="C11293" s="29"/>
      <c r="D11293" s="27"/>
      <c r="E11293" s="27"/>
      <c r="F11293" s="27"/>
      <c r="G11293" s="1"/>
      <c r="H11293" s="1"/>
      <c r="I11293" s="1"/>
    </row>
    <row r="11294" spans="2:9">
      <c r="B11294" s="1"/>
      <c r="C11294" s="29"/>
      <c r="D11294" s="27"/>
      <c r="E11294" s="27"/>
      <c r="F11294" s="27"/>
      <c r="G11294" s="1"/>
      <c r="H11294" s="1"/>
      <c r="I11294" s="1"/>
    </row>
    <row r="11295" spans="2:9">
      <c r="B11295" s="1"/>
      <c r="C11295" s="29"/>
      <c r="D11295" s="27"/>
      <c r="E11295" s="27"/>
      <c r="F11295" s="27"/>
      <c r="G11295" s="1"/>
      <c r="H11295" s="1"/>
      <c r="I11295" s="1"/>
    </row>
    <row r="11296" spans="2:9">
      <c r="B11296" s="1"/>
      <c r="C11296" s="29"/>
      <c r="D11296" s="27"/>
      <c r="E11296" s="27"/>
      <c r="F11296" s="27"/>
      <c r="G11296" s="1"/>
      <c r="H11296" s="1"/>
      <c r="I11296" s="1"/>
    </row>
    <row r="11297" spans="2:9">
      <c r="B11297" s="1"/>
      <c r="C11297" s="29"/>
      <c r="D11297" s="27"/>
      <c r="E11297" s="27"/>
      <c r="F11297" s="27"/>
      <c r="G11297" s="1"/>
      <c r="H11297" s="1"/>
      <c r="I11297" s="1"/>
    </row>
    <row r="11298" spans="2:9">
      <c r="B11298" s="1"/>
      <c r="C11298" s="29"/>
      <c r="D11298" s="27"/>
      <c r="E11298" s="27"/>
      <c r="F11298" s="27"/>
      <c r="G11298" s="1"/>
      <c r="H11298" s="1"/>
      <c r="I11298" s="1"/>
    </row>
    <row r="11299" spans="2:9">
      <c r="B11299" s="1"/>
      <c r="C11299" s="29"/>
      <c r="D11299" s="27"/>
      <c r="E11299" s="27"/>
      <c r="F11299" s="27"/>
      <c r="G11299" s="1"/>
      <c r="H11299" s="1"/>
      <c r="I11299" s="1"/>
    </row>
    <row r="11300" spans="2:9">
      <c r="B11300" s="1"/>
      <c r="C11300" s="29"/>
      <c r="D11300" s="27"/>
      <c r="E11300" s="27"/>
      <c r="F11300" s="27"/>
      <c r="G11300" s="1"/>
      <c r="H11300" s="1"/>
      <c r="I11300" s="1"/>
    </row>
    <row r="11301" spans="2:9">
      <c r="B11301" s="1"/>
      <c r="C11301" s="29"/>
      <c r="D11301" s="27"/>
      <c r="E11301" s="27"/>
      <c r="F11301" s="27"/>
      <c r="G11301" s="1"/>
      <c r="H11301" s="1"/>
      <c r="I11301" s="1"/>
    </row>
    <row r="11302" spans="2:9">
      <c r="B11302" s="1"/>
      <c r="C11302" s="29"/>
      <c r="D11302" s="27"/>
      <c r="E11302" s="27"/>
      <c r="F11302" s="27"/>
      <c r="G11302" s="1"/>
      <c r="H11302" s="1"/>
      <c r="I11302" s="1"/>
    </row>
    <row r="11303" spans="2:9">
      <c r="B11303" s="1"/>
      <c r="C11303" s="29"/>
      <c r="D11303" s="27"/>
      <c r="E11303" s="27"/>
      <c r="F11303" s="27"/>
      <c r="G11303" s="1"/>
      <c r="H11303" s="1"/>
      <c r="I11303" s="1"/>
    </row>
    <row r="11304" spans="2:9">
      <c r="B11304" s="1"/>
      <c r="C11304" s="29"/>
      <c r="D11304" s="27"/>
      <c r="E11304" s="27"/>
      <c r="F11304" s="27"/>
      <c r="G11304" s="1"/>
      <c r="H11304" s="1"/>
      <c r="I11304" s="1"/>
    </row>
    <row r="11305" spans="2:9">
      <c r="B11305" s="1"/>
      <c r="C11305" s="29"/>
      <c r="D11305" s="27"/>
      <c r="E11305" s="27"/>
      <c r="F11305" s="27"/>
      <c r="G11305" s="1"/>
      <c r="H11305" s="1"/>
      <c r="I11305" s="1"/>
    </row>
    <row r="11306" spans="2:9">
      <c r="B11306" s="1"/>
      <c r="C11306" s="29"/>
      <c r="D11306" s="27"/>
      <c r="E11306" s="27"/>
      <c r="F11306" s="27"/>
      <c r="G11306" s="1"/>
      <c r="H11306" s="1"/>
      <c r="I11306" s="1"/>
    </row>
    <row r="11307" spans="2:9">
      <c r="B11307" s="1"/>
      <c r="C11307" s="29"/>
      <c r="D11307" s="27"/>
      <c r="E11307" s="27"/>
      <c r="F11307" s="27"/>
      <c r="G11307" s="1"/>
      <c r="H11307" s="1"/>
      <c r="I11307" s="1"/>
    </row>
    <row r="11308" spans="2:9">
      <c r="B11308" s="1"/>
      <c r="C11308" s="29"/>
      <c r="D11308" s="27"/>
      <c r="E11308" s="27"/>
      <c r="F11308" s="27"/>
      <c r="G11308" s="1"/>
      <c r="H11308" s="1"/>
      <c r="I11308" s="1"/>
    </row>
    <row r="11309" spans="2:9">
      <c r="B11309" s="1"/>
      <c r="C11309" s="29"/>
      <c r="D11309" s="27"/>
      <c r="E11309" s="27"/>
      <c r="F11309" s="27"/>
      <c r="G11309" s="1"/>
      <c r="H11309" s="1"/>
      <c r="I11309" s="1"/>
    </row>
    <row r="11310" spans="2:9">
      <c r="B11310" s="1"/>
      <c r="C11310" s="29"/>
      <c r="D11310" s="27"/>
      <c r="E11310" s="27"/>
      <c r="F11310" s="27"/>
      <c r="G11310" s="1"/>
      <c r="H11310" s="1"/>
      <c r="I11310" s="1"/>
    </row>
    <row r="11311" spans="2:9">
      <c r="B11311" s="1"/>
      <c r="C11311" s="29"/>
      <c r="D11311" s="27"/>
      <c r="E11311" s="27"/>
      <c r="F11311" s="27"/>
      <c r="G11311" s="1"/>
      <c r="H11311" s="1"/>
      <c r="I11311" s="1"/>
    </row>
    <row r="11312" spans="2:9">
      <c r="B11312" s="1"/>
      <c r="C11312" s="29"/>
      <c r="D11312" s="27"/>
      <c r="E11312" s="27"/>
      <c r="F11312" s="27"/>
      <c r="G11312" s="1"/>
      <c r="H11312" s="1"/>
      <c r="I11312" s="1"/>
    </row>
    <row r="11313" spans="2:9">
      <c r="B11313" s="1"/>
      <c r="C11313" s="29"/>
      <c r="D11313" s="27"/>
      <c r="E11313" s="27"/>
      <c r="F11313" s="27"/>
      <c r="G11313" s="1"/>
      <c r="H11313" s="1"/>
      <c r="I11313" s="1"/>
    </row>
    <row r="11314" spans="2:9">
      <c r="B11314" s="1"/>
      <c r="C11314" s="29"/>
      <c r="D11314" s="27"/>
      <c r="E11314" s="27"/>
      <c r="F11314" s="27"/>
      <c r="G11314" s="1"/>
      <c r="H11314" s="1"/>
      <c r="I11314" s="1"/>
    </row>
    <row r="11315" spans="2:9">
      <c r="B11315" s="1"/>
      <c r="C11315" s="29"/>
      <c r="D11315" s="27"/>
      <c r="E11315" s="27"/>
      <c r="F11315" s="27"/>
      <c r="G11315" s="1"/>
      <c r="H11315" s="1"/>
      <c r="I11315" s="1"/>
    </row>
    <row r="11316" spans="2:9">
      <c r="B11316" s="1"/>
      <c r="C11316" s="29"/>
      <c r="D11316" s="27"/>
      <c r="E11316" s="27"/>
      <c r="F11316" s="27"/>
      <c r="G11316" s="1"/>
      <c r="H11316" s="1"/>
      <c r="I11316" s="1"/>
    </row>
    <row r="11317" spans="2:9">
      <c r="B11317" s="1"/>
      <c r="C11317" s="29"/>
      <c r="D11317" s="27"/>
      <c r="E11317" s="27"/>
      <c r="F11317" s="27"/>
      <c r="G11317" s="1"/>
      <c r="H11317" s="1"/>
      <c r="I11317" s="1"/>
    </row>
    <row r="11318" spans="2:9">
      <c r="B11318" s="1"/>
      <c r="C11318" s="29"/>
      <c r="D11318" s="27"/>
      <c r="E11318" s="27"/>
      <c r="F11318" s="27"/>
      <c r="G11318" s="1"/>
      <c r="H11318" s="1"/>
      <c r="I11318" s="1"/>
    </row>
    <row r="11319" spans="2:9">
      <c r="B11319" s="1"/>
      <c r="C11319" s="29"/>
      <c r="D11319" s="27"/>
      <c r="E11319" s="27"/>
      <c r="F11319" s="27"/>
      <c r="G11319" s="1"/>
      <c r="H11319" s="1"/>
      <c r="I11319" s="1"/>
    </row>
    <row r="11320" spans="2:9">
      <c r="B11320" s="1"/>
      <c r="C11320" s="29"/>
      <c r="D11320" s="27"/>
      <c r="E11320" s="27"/>
      <c r="F11320" s="27"/>
      <c r="G11320" s="1"/>
      <c r="H11320" s="1"/>
      <c r="I11320" s="1"/>
    </row>
    <row r="11321" spans="2:9">
      <c r="B11321" s="1"/>
      <c r="C11321" s="29"/>
      <c r="D11321" s="27"/>
      <c r="E11321" s="27"/>
      <c r="F11321" s="27"/>
      <c r="G11321" s="1"/>
      <c r="H11321" s="1"/>
      <c r="I11321" s="1"/>
    </row>
    <row r="11322" spans="2:9">
      <c r="B11322" s="1"/>
      <c r="C11322" s="29"/>
      <c r="D11322" s="27"/>
      <c r="E11322" s="27"/>
      <c r="F11322" s="27"/>
      <c r="G11322" s="1"/>
      <c r="H11322" s="1"/>
      <c r="I11322" s="1"/>
    </row>
    <row r="11323" spans="2:9">
      <c r="B11323" s="1"/>
      <c r="C11323" s="29"/>
      <c r="D11323" s="27"/>
      <c r="E11323" s="27"/>
      <c r="F11323" s="27"/>
      <c r="G11323" s="1"/>
      <c r="H11323" s="1"/>
      <c r="I11323" s="1"/>
    </row>
    <row r="11324" spans="2:9">
      <c r="B11324" s="1"/>
      <c r="C11324" s="29"/>
      <c r="D11324" s="27"/>
      <c r="E11324" s="27"/>
      <c r="F11324" s="27"/>
      <c r="G11324" s="1"/>
      <c r="H11324" s="1"/>
      <c r="I11324" s="1"/>
    </row>
    <row r="11325" spans="2:9">
      <c r="B11325" s="1"/>
      <c r="C11325" s="29"/>
      <c r="D11325" s="27"/>
      <c r="E11325" s="27"/>
      <c r="F11325" s="27"/>
      <c r="G11325" s="1"/>
      <c r="H11325" s="1"/>
      <c r="I11325" s="1"/>
    </row>
    <row r="11326" spans="2:9">
      <c r="B11326" s="1"/>
      <c r="C11326" s="29"/>
      <c r="D11326" s="27"/>
      <c r="E11326" s="27"/>
      <c r="F11326" s="27"/>
      <c r="G11326" s="1"/>
      <c r="H11326" s="1"/>
      <c r="I11326" s="1"/>
    </row>
    <row r="11327" spans="2:9">
      <c r="B11327" s="1"/>
      <c r="C11327" s="29"/>
      <c r="D11327" s="27"/>
      <c r="E11327" s="27"/>
      <c r="F11327" s="27"/>
      <c r="G11327" s="1"/>
      <c r="H11327" s="1"/>
      <c r="I11327" s="1"/>
    </row>
    <row r="11328" spans="2:9">
      <c r="B11328" s="1"/>
      <c r="C11328" s="29"/>
      <c r="D11328" s="27"/>
      <c r="E11328" s="27"/>
      <c r="F11328" s="27"/>
      <c r="G11328" s="1"/>
      <c r="H11328" s="1"/>
      <c r="I11328" s="1"/>
    </row>
    <row r="11329" spans="2:9">
      <c r="B11329" s="1"/>
      <c r="C11329" s="29"/>
      <c r="D11329" s="27"/>
      <c r="E11329" s="27"/>
      <c r="F11329" s="27"/>
      <c r="G11329" s="1"/>
      <c r="H11329" s="1"/>
      <c r="I11329" s="1"/>
    </row>
    <row r="11330" spans="2:9">
      <c r="B11330" s="1"/>
      <c r="C11330" s="29"/>
      <c r="D11330" s="27"/>
      <c r="E11330" s="27"/>
      <c r="F11330" s="27"/>
      <c r="G11330" s="1"/>
      <c r="H11330" s="1"/>
      <c r="I11330" s="1"/>
    </row>
    <row r="11331" spans="2:9">
      <c r="B11331" s="1"/>
      <c r="C11331" s="29"/>
      <c r="D11331" s="27"/>
      <c r="E11331" s="27"/>
      <c r="F11331" s="27"/>
      <c r="G11331" s="1"/>
      <c r="H11331" s="1"/>
      <c r="I11331" s="1"/>
    </row>
    <row r="11332" spans="2:9">
      <c r="B11332" s="1"/>
      <c r="C11332" s="29"/>
      <c r="D11332" s="27"/>
      <c r="E11332" s="27"/>
      <c r="F11332" s="27"/>
      <c r="G11332" s="1"/>
      <c r="H11332" s="1"/>
      <c r="I11332" s="1"/>
    </row>
    <row r="11333" spans="2:9">
      <c r="B11333" s="1"/>
      <c r="C11333" s="29"/>
      <c r="D11333" s="27"/>
      <c r="E11333" s="27"/>
      <c r="F11333" s="27"/>
      <c r="G11333" s="1"/>
      <c r="H11333" s="1"/>
      <c r="I11333" s="1"/>
    </row>
    <row r="11334" spans="2:9">
      <c r="B11334" s="1"/>
      <c r="C11334" s="29"/>
      <c r="D11334" s="27"/>
      <c r="E11334" s="27"/>
      <c r="F11334" s="27"/>
      <c r="G11334" s="1"/>
      <c r="H11334" s="1"/>
      <c r="I11334" s="1"/>
    </row>
    <row r="11335" spans="2:9">
      <c r="B11335" s="1"/>
      <c r="C11335" s="29"/>
      <c r="D11335" s="27"/>
      <c r="E11335" s="27"/>
      <c r="F11335" s="27"/>
      <c r="G11335" s="1"/>
      <c r="H11335" s="1"/>
      <c r="I11335" s="1"/>
    </row>
    <row r="11336" spans="2:9">
      <c r="B11336" s="1"/>
      <c r="C11336" s="29"/>
      <c r="D11336" s="27"/>
      <c r="E11336" s="27"/>
      <c r="F11336" s="27"/>
      <c r="G11336" s="1"/>
      <c r="H11336" s="1"/>
      <c r="I11336" s="1"/>
    </row>
    <row r="11337" spans="2:9">
      <c r="B11337" s="1"/>
      <c r="C11337" s="29"/>
      <c r="D11337" s="27"/>
      <c r="E11337" s="27"/>
      <c r="F11337" s="27"/>
      <c r="G11337" s="1"/>
      <c r="H11337" s="1"/>
      <c r="I11337" s="1"/>
    </row>
    <row r="11338" spans="2:9">
      <c r="B11338" s="1"/>
      <c r="C11338" s="29"/>
      <c r="D11338" s="27"/>
      <c r="E11338" s="27"/>
      <c r="F11338" s="27"/>
      <c r="G11338" s="1"/>
      <c r="H11338" s="1"/>
      <c r="I11338" s="1"/>
    </row>
    <row r="11339" spans="2:9">
      <c r="B11339" s="1"/>
      <c r="C11339" s="29"/>
      <c r="D11339" s="27"/>
      <c r="E11339" s="27"/>
      <c r="F11339" s="27"/>
      <c r="G11339" s="1"/>
      <c r="H11339" s="1"/>
      <c r="I11339" s="1"/>
    </row>
    <row r="11340" spans="2:9">
      <c r="B11340" s="1"/>
      <c r="C11340" s="29"/>
      <c r="D11340" s="27"/>
      <c r="E11340" s="27"/>
      <c r="F11340" s="27"/>
      <c r="G11340" s="1"/>
      <c r="H11340" s="1"/>
      <c r="I11340" s="1"/>
    </row>
    <row r="11341" spans="2:9">
      <c r="B11341" s="1"/>
      <c r="C11341" s="29"/>
      <c r="D11341" s="27"/>
      <c r="E11341" s="27"/>
      <c r="F11341" s="27"/>
      <c r="G11341" s="1"/>
      <c r="H11341" s="1"/>
      <c r="I11341" s="1"/>
    </row>
    <row r="11342" spans="2:9">
      <c r="B11342" s="1"/>
      <c r="C11342" s="29"/>
      <c r="D11342" s="27"/>
      <c r="E11342" s="27"/>
      <c r="F11342" s="27"/>
      <c r="G11342" s="1"/>
      <c r="H11342" s="1"/>
      <c r="I11342" s="1"/>
    </row>
    <row r="11343" spans="2:9">
      <c r="B11343" s="1"/>
      <c r="C11343" s="29"/>
      <c r="D11343" s="27"/>
      <c r="E11343" s="27"/>
      <c r="F11343" s="27"/>
      <c r="G11343" s="1"/>
      <c r="H11343" s="1"/>
      <c r="I11343" s="1"/>
    </row>
    <row r="11344" spans="2:9">
      <c r="B11344" s="1"/>
      <c r="C11344" s="29"/>
      <c r="D11344" s="27"/>
      <c r="E11344" s="27"/>
      <c r="F11344" s="27"/>
      <c r="G11344" s="1"/>
      <c r="H11344" s="1"/>
      <c r="I11344" s="1"/>
    </row>
    <row r="11345" spans="2:9">
      <c r="B11345" s="1"/>
      <c r="C11345" s="29"/>
      <c r="D11345" s="27"/>
      <c r="E11345" s="27"/>
      <c r="F11345" s="27"/>
      <c r="G11345" s="1"/>
      <c r="H11345" s="1"/>
      <c r="I11345" s="1"/>
    </row>
    <row r="11346" spans="2:9">
      <c r="B11346" s="1"/>
      <c r="C11346" s="29"/>
      <c r="D11346" s="27"/>
      <c r="E11346" s="27"/>
      <c r="F11346" s="27"/>
      <c r="G11346" s="1"/>
      <c r="H11346" s="1"/>
      <c r="I11346" s="1"/>
    </row>
    <row r="11347" spans="2:9">
      <c r="B11347" s="1"/>
      <c r="C11347" s="29"/>
      <c r="D11347" s="27"/>
      <c r="E11347" s="27"/>
      <c r="F11347" s="27"/>
      <c r="G11347" s="1"/>
      <c r="H11347" s="1"/>
      <c r="I11347" s="1"/>
    </row>
    <row r="11348" spans="2:9">
      <c r="B11348" s="1"/>
      <c r="C11348" s="29"/>
      <c r="D11348" s="27"/>
      <c r="E11348" s="27"/>
      <c r="F11348" s="27"/>
      <c r="G11348" s="1"/>
      <c r="H11348" s="1"/>
      <c r="I11348" s="1"/>
    </row>
    <row r="11349" spans="2:9">
      <c r="B11349" s="1"/>
      <c r="C11349" s="29"/>
      <c r="D11349" s="27"/>
      <c r="E11349" s="27"/>
      <c r="F11349" s="27"/>
      <c r="G11349" s="1"/>
      <c r="H11349" s="1"/>
      <c r="I11349" s="1"/>
    </row>
    <row r="11350" spans="2:9">
      <c r="B11350" s="1"/>
      <c r="C11350" s="29"/>
      <c r="D11350" s="27"/>
      <c r="E11350" s="27"/>
      <c r="F11350" s="27"/>
      <c r="G11350" s="1"/>
      <c r="H11350" s="1"/>
      <c r="I11350" s="1"/>
    </row>
    <row r="11351" spans="2:9">
      <c r="B11351" s="1"/>
      <c r="C11351" s="29"/>
      <c r="D11351" s="27"/>
      <c r="E11351" s="27"/>
      <c r="F11351" s="27"/>
      <c r="G11351" s="1"/>
      <c r="H11351" s="1"/>
      <c r="I11351" s="1"/>
    </row>
    <row r="11352" spans="2:9">
      <c r="B11352" s="1"/>
      <c r="C11352" s="29"/>
      <c r="D11352" s="27"/>
      <c r="E11352" s="27"/>
      <c r="F11352" s="27"/>
      <c r="G11352" s="1"/>
      <c r="H11352" s="1"/>
      <c r="I11352" s="1"/>
    </row>
    <row r="11353" spans="2:9">
      <c r="B11353" s="1"/>
      <c r="C11353" s="29"/>
      <c r="D11353" s="27"/>
      <c r="E11353" s="27"/>
      <c r="F11353" s="27"/>
      <c r="G11353" s="1"/>
      <c r="H11353" s="1"/>
      <c r="I11353" s="1"/>
    </row>
    <row r="11354" spans="2:9">
      <c r="B11354" s="1"/>
      <c r="C11354" s="29"/>
      <c r="D11354" s="27"/>
      <c r="E11354" s="27"/>
      <c r="F11354" s="27"/>
      <c r="G11354" s="1"/>
      <c r="H11354" s="1"/>
      <c r="I11354" s="1"/>
    </row>
    <row r="11355" spans="2:9">
      <c r="B11355" s="1"/>
      <c r="C11355" s="29"/>
      <c r="D11355" s="27"/>
      <c r="E11355" s="27"/>
      <c r="F11355" s="27"/>
      <c r="G11355" s="1"/>
      <c r="H11355" s="1"/>
      <c r="I11355" s="1"/>
    </row>
    <row r="11356" spans="2:9">
      <c r="B11356" s="1"/>
      <c r="C11356" s="29"/>
      <c r="D11356" s="27"/>
      <c r="E11356" s="27"/>
      <c r="F11356" s="27"/>
      <c r="G11356" s="1"/>
      <c r="H11356" s="1"/>
      <c r="I11356" s="1"/>
    </row>
    <row r="11357" spans="2:9">
      <c r="B11357" s="1"/>
      <c r="C11357" s="29"/>
      <c r="D11357" s="27"/>
      <c r="E11357" s="27"/>
      <c r="F11357" s="27"/>
      <c r="G11357" s="1"/>
      <c r="H11357" s="1"/>
      <c r="I11357" s="1"/>
    </row>
    <row r="11358" spans="2:9">
      <c r="B11358" s="1"/>
      <c r="C11358" s="29"/>
      <c r="D11358" s="27"/>
      <c r="E11358" s="27"/>
      <c r="F11358" s="27"/>
      <c r="G11358" s="1"/>
      <c r="H11358" s="1"/>
      <c r="I11358" s="1"/>
    </row>
    <row r="11359" spans="2:9">
      <c r="B11359" s="1"/>
      <c r="C11359" s="29"/>
      <c r="D11359" s="27"/>
      <c r="E11359" s="27"/>
      <c r="F11359" s="27"/>
      <c r="G11359" s="1"/>
      <c r="H11359" s="1"/>
      <c r="I11359" s="1"/>
    </row>
    <row r="11360" spans="2:9">
      <c r="B11360" s="1"/>
      <c r="C11360" s="29"/>
      <c r="D11360" s="27"/>
      <c r="E11360" s="27"/>
      <c r="F11360" s="27"/>
      <c r="G11360" s="1"/>
      <c r="H11360" s="1"/>
      <c r="I11360" s="1"/>
    </row>
    <row r="11361" spans="2:9">
      <c r="B11361" s="1"/>
      <c r="C11361" s="29"/>
      <c r="D11361" s="27"/>
      <c r="E11361" s="27"/>
      <c r="F11361" s="27"/>
      <c r="G11361" s="1"/>
      <c r="H11361" s="1"/>
      <c r="I11361" s="1"/>
    </row>
    <row r="11362" spans="2:9">
      <c r="B11362" s="1"/>
      <c r="C11362" s="29"/>
      <c r="D11362" s="27"/>
      <c r="E11362" s="27"/>
      <c r="F11362" s="27"/>
      <c r="G11362" s="1"/>
      <c r="H11362" s="1"/>
      <c r="I11362" s="1"/>
    </row>
    <row r="11363" spans="2:9">
      <c r="B11363" s="1"/>
      <c r="C11363" s="29"/>
      <c r="D11363" s="27"/>
      <c r="E11363" s="27"/>
      <c r="F11363" s="27"/>
      <c r="G11363" s="1"/>
      <c r="H11363" s="1"/>
      <c r="I11363" s="1"/>
    </row>
    <row r="11364" spans="2:9">
      <c r="B11364" s="1"/>
      <c r="C11364" s="29"/>
      <c r="D11364" s="27"/>
      <c r="E11364" s="27"/>
      <c r="F11364" s="27"/>
      <c r="G11364" s="1"/>
      <c r="H11364" s="1"/>
      <c r="I11364" s="1"/>
    </row>
    <row r="11365" spans="2:9">
      <c r="B11365" s="1"/>
      <c r="C11365" s="29"/>
      <c r="D11365" s="27"/>
      <c r="E11365" s="27"/>
      <c r="F11365" s="27"/>
      <c r="G11365" s="1"/>
      <c r="H11365" s="1"/>
      <c r="I11365" s="1"/>
    </row>
    <row r="11366" spans="2:9">
      <c r="B11366" s="1"/>
      <c r="C11366" s="29"/>
      <c r="D11366" s="27"/>
      <c r="E11366" s="27"/>
      <c r="F11366" s="27"/>
      <c r="G11366" s="1"/>
      <c r="H11366" s="1"/>
      <c r="I11366" s="1"/>
    </row>
    <row r="11367" spans="2:9">
      <c r="B11367" s="1"/>
      <c r="C11367" s="29"/>
      <c r="D11367" s="27"/>
      <c r="E11367" s="27"/>
      <c r="F11367" s="27"/>
      <c r="G11367" s="1"/>
      <c r="H11367" s="1"/>
      <c r="I11367" s="1"/>
    </row>
    <row r="11368" spans="2:9">
      <c r="B11368" s="1"/>
      <c r="C11368" s="29"/>
      <c r="D11368" s="27"/>
      <c r="E11368" s="27"/>
      <c r="F11368" s="27"/>
      <c r="G11368" s="1"/>
      <c r="H11368" s="1"/>
      <c r="I11368" s="1"/>
    </row>
    <row r="11369" spans="2:9">
      <c r="B11369" s="1"/>
      <c r="C11369" s="29"/>
      <c r="D11369" s="27"/>
      <c r="E11369" s="27"/>
      <c r="F11369" s="27"/>
      <c r="G11369" s="1"/>
      <c r="H11369" s="1"/>
      <c r="I11369" s="1"/>
    </row>
    <row r="11370" spans="2:9">
      <c r="B11370" s="1"/>
      <c r="C11370" s="29"/>
      <c r="D11370" s="27"/>
      <c r="E11370" s="27"/>
      <c r="F11370" s="27"/>
      <c r="G11370" s="1"/>
      <c r="H11370" s="1"/>
      <c r="I11370" s="1"/>
    </row>
    <row r="11371" spans="2:9">
      <c r="B11371" s="1"/>
      <c r="C11371" s="29"/>
      <c r="D11371" s="27"/>
      <c r="E11371" s="27"/>
      <c r="F11371" s="27"/>
      <c r="G11371" s="1"/>
      <c r="H11371" s="1"/>
      <c r="I11371" s="1"/>
    </row>
    <row r="11372" spans="2:9">
      <c r="B11372" s="1"/>
      <c r="C11372" s="29"/>
      <c r="D11372" s="27"/>
      <c r="E11372" s="27"/>
      <c r="F11372" s="27"/>
      <c r="G11372" s="1"/>
      <c r="H11372" s="1"/>
      <c r="I11372" s="1"/>
    </row>
    <row r="11373" spans="2:9">
      <c r="B11373" s="1"/>
      <c r="C11373" s="29"/>
      <c r="D11373" s="27"/>
      <c r="E11373" s="27"/>
      <c r="F11373" s="27"/>
      <c r="G11373" s="1"/>
      <c r="H11373" s="1"/>
      <c r="I11373" s="1"/>
    </row>
    <row r="11374" spans="2:9">
      <c r="B11374" s="1"/>
      <c r="C11374" s="29"/>
      <c r="D11374" s="27"/>
      <c r="E11374" s="27"/>
      <c r="F11374" s="27"/>
      <c r="G11374" s="1"/>
      <c r="H11374" s="1"/>
      <c r="I11374" s="1"/>
    </row>
    <row r="11375" spans="2:9">
      <c r="B11375" s="1"/>
      <c r="C11375" s="29"/>
      <c r="D11375" s="27"/>
      <c r="E11375" s="27"/>
      <c r="F11375" s="27"/>
      <c r="G11375" s="1"/>
      <c r="H11375" s="1"/>
      <c r="I11375" s="1"/>
    </row>
    <row r="11376" spans="2:9">
      <c r="B11376" s="1"/>
      <c r="C11376" s="29"/>
      <c r="D11376" s="27"/>
      <c r="E11376" s="27"/>
      <c r="F11376" s="27"/>
      <c r="G11376" s="1"/>
      <c r="H11376" s="1"/>
      <c r="I11376" s="1"/>
    </row>
    <row r="11377" spans="2:9">
      <c r="B11377" s="1"/>
      <c r="C11377" s="29"/>
      <c r="D11377" s="27"/>
      <c r="E11377" s="27"/>
      <c r="F11377" s="27"/>
      <c r="G11377" s="1"/>
      <c r="H11377" s="1"/>
      <c r="I11377" s="1"/>
    </row>
    <row r="11378" spans="2:9">
      <c r="B11378" s="1"/>
      <c r="C11378" s="29"/>
      <c r="D11378" s="27"/>
      <c r="E11378" s="27"/>
      <c r="F11378" s="27"/>
      <c r="G11378" s="1"/>
      <c r="H11378" s="1"/>
      <c r="I11378" s="1"/>
    </row>
    <row r="11379" spans="2:9">
      <c r="B11379" s="1"/>
      <c r="C11379" s="29"/>
      <c r="D11379" s="27"/>
      <c r="E11379" s="27"/>
      <c r="F11379" s="27"/>
      <c r="G11379" s="1"/>
      <c r="H11379" s="1"/>
      <c r="I11379" s="1"/>
    </row>
    <row r="11380" spans="2:9">
      <c r="B11380" s="1"/>
      <c r="C11380" s="29"/>
      <c r="D11380" s="27"/>
      <c r="E11380" s="27"/>
      <c r="F11380" s="27"/>
      <c r="G11380" s="1"/>
      <c r="H11380" s="1"/>
      <c r="I11380" s="1"/>
    </row>
    <row r="11381" spans="2:9">
      <c r="B11381" s="1"/>
      <c r="C11381" s="29"/>
      <c r="D11381" s="27"/>
      <c r="E11381" s="27"/>
      <c r="F11381" s="27"/>
      <c r="G11381" s="1"/>
      <c r="H11381" s="1"/>
      <c r="I11381" s="1"/>
    </row>
    <row r="11382" spans="2:9">
      <c r="B11382" s="1"/>
      <c r="C11382" s="29"/>
      <c r="D11382" s="27"/>
      <c r="E11382" s="27"/>
      <c r="F11382" s="27"/>
      <c r="G11382" s="1"/>
      <c r="H11382" s="1"/>
      <c r="I11382" s="1"/>
    </row>
    <row r="11383" spans="2:9">
      <c r="B11383" s="1"/>
      <c r="C11383" s="29"/>
      <c r="D11383" s="27"/>
      <c r="E11383" s="27"/>
      <c r="F11383" s="27"/>
      <c r="G11383" s="1"/>
      <c r="H11383" s="1"/>
      <c r="I11383" s="1"/>
    </row>
    <row r="11384" spans="2:9">
      <c r="B11384" s="1"/>
      <c r="C11384" s="29"/>
      <c r="D11384" s="27"/>
      <c r="E11384" s="27"/>
      <c r="F11384" s="27"/>
      <c r="G11384" s="1"/>
      <c r="H11384" s="1"/>
      <c r="I11384" s="1"/>
    </row>
    <row r="11385" spans="2:9">
      <c r="B11385" s="1"/>
      <c r="C11385" s="29"/>
      <c r="D11385" s="27"/>
      <c r="E11385" s="27"/>
      <c r="F11385" s="27"/>
      <c r="G11385" s="1"/>
      <c r="H11385" s="1"/>
      <c r="I11385" s="1"/>
    </row>
    <row r="11386" spans="2:9">
      <c r="B11386" s="1"/>
      <c r="C11386" s="29"/>
      <c r="D11386" s="27"/>
      <c r="E11386" s="27"/>
      <c r="F11386" s="27"/>
      <c r="G11386" s="1"/>
      <c r="H11386" s="1"/>
      <c r="I11386" s="1"/>
    </row>
    <row r="11387" spans="2:9">
      <c r="B11387" s="1"/>
      <c r="C11387" s="29"/>
      <c r="D11387" s="27"/>
      <c r="E11387" s="27"/>
      <c r="F11387" s="27"/>
      <c r="G11387" s="1"/>
      <c r="H11387" s="1"/>
      <c r="I11387" s="1"/>
    </row>
    <row r="11388" spans="2:9">
      <c r="B11388" s="1"/>
      <c r="C11388" s="29"/>
      <c r="D11388" s="27"/>
      <c r="E11388" s="27"/>
      <c r="F11388" s="27"/>
      <c r="G11388" s="1"/>
      <c r="H11388" s="1"/>
      <c r="I11388" s="1"/>
    </row>
    <row r="11389" spans="2:9">
      <c r="B11389" s="1"/>
      <c r="C11389" s="29"/>
      <c r="D11389" s="27"/>
      <c r="E11389" s="27"/>
      <c r="F11389" s="27"/>
      <c r="G11389" s="1"/>
      <c r="H11389" s="1"/>
      <c r="I11389" s="1"/>
    </row>
    <row r="11390" spans="2:9">
      <c r="B11390" s="1"/>
      <c r="C11390" s="29"/>
      <c r="D11390" s="27"/>
      <c r="E11390" s="27"/>
      <c r="F11390" s="27"/>
      <c r="G11390" s="1"/>
      <c r="H11390" s="1"/>
      <c r="I11390" s="1"/>
    </row>
    <row r="11391" spans="2:9">
      <c r="B11391" s="1"/>
      <c r="C11391" s="29"/>
      <c r="D11391" s="27"/>
      <c r="E11391" s="27"/>
      <c r="F11391" s="27"/>
      <c r="G11391" s="1"/>
      <c r="H11391" s="1"/>
      <c r="I11391" s="1"/>
    </row>
    <row r="11392" spans="2:9">
      <c r="B11392" s="1"/>
      <c r="C11392" s="29"/>
      <c r="D11392" s="27"/>
      <c r="E11392" s="27"/>
      <c r="F11392" s="27"/>
      <c r="G11392" s="1"/>
      <c r="H11392" s="1"/>
      <c r="I11392" s="1"/>
    </row>
    <row r="11393" spans="2:9">
      <c r="B11393" s="1"/>
      <c r="C11393" s="29"/>
      <c r="D11393" s="27"/>
      <c r="E11393" s="27"/>
      <c r="F11393" s="27"/>
      <c r="G11393" s="1"/>
      <c r="H11393" s="1"/>
      <c r="I11393" s="1"/>
    </row>
    <row r="11394" spans="2:9">
      <c r="B11394" s="1"/>
      <c r="C11394" s="29"/>
      <c r="D11394" s="27"/>
      <c r="E11394" s="27"/>
      <c r="F11394" s="27"/>
      <c r="G11394" s="1"/>
      <c r="H11394" s="1"/>
      <c r="I11394" s="1"/>
    </row>
    <row r="11395" spans="2:9">
      <c r="B11395" s="1"/>
      <c r="C11395" s="29"/>
      <c r="D11395" s="27"/>
      <c r="E11395" s="27"/>
      <c r="F11395" s="27"/>
      <c r="G11395" s="1"/>
      <c r="H11395" s="1"/>
      <c r="I11395" s="1"/>
    </row>
    <row r="11396" spans="2:9">
      <c r="B11396" s="1"/>
      <c r="C11396" s="29"/>
      <c r="D11396" s="27"/>
      <c r="E11396" s="27"/>
      <c r="F11396" s="27"/>
      <c r="G11396" s="1"/>
      <c r="H11396" s="1"/>
      <c r="I11396" s="1"/>
    </row>
    <row r="11397" spans="2:9">
      <c r="B11397" s="1"/>
      <c r="C11397" s="29"/>
      <c r="D11397" s="27"/>
      <c r="E11397" s="27"/>
      <c r="F11397" s="27"/>
      <c r="G11397" s="1"/>
      <c r="H11397" s="1"/>
      <c r="I11397" s="1"/>
    </row>
    <row r="11398" spans="2:9">
      <c r="B11398" s="1"/>
      <c r="C11398" s="29"/>
      <c r="D11398" s="27"/>
      <c r="E11398" s="27"/>
      <c r="F11398" s="27"/>
      <c r="G11398" s="1"/>
      <c r="H11398" s="1"/>
      <c r="I11398" s="1"/>
    </row>
    <row r="11399" spans="2:9">
      <c r="B11399" s="1"/>
      <c r="C11399" s="29"/>
      <c r="D11399" s="27"/>
      <c r="E11399" s="27"/>
      <c r="F11399" s="27"/>
      <c r="G11399" s="1"/>
      <c r="H11399" s="1"/>
      <c r="I11399" s="1"/>
    </row>
    <row r="11400" spans="2:9">
      <c r="B11400" s="1"/>
      <c r="C11400" s="29"/>
      <c r="D11400" s="27"/>
      <c r="E11400" s="27"/>
      <c r="F11400" s="27"/>
      <c r="G11400" s="1"/>
      <c r="H11400" s="1"/>
      <c r="I11400" s="1"/>
    </row>
    <row r="11401" spans="2:9">
      <c r="B11401" s="1"/>
      <c r="C11401" s="29"/>
      <c r="D11401" s="27"/>
      <c r="E11401" s="27"/>
      <c r="F11401" s="27"/>
      <c r="G11401" s="1"/>
      <c r="H11401" s="1"/>
      <c r="I11401" s="1"/>
    </row>
    <row r="11402" spans="2:9">
      <c r="B11402" s="1"/>
      <c r="C11402" s="29"/>
      <c r="D11402" s="27"/>
      <c r="E11402" s="27"/>
      <c r="F11402" s="27"/>
      <c r="G11402" s="1"/>
      <c r="H11402" s="1"/>
      <c r="I11402" s="1"/>
    </row>
    <row r="11403" spans="2:9">
      <c r="B11403" s="1"/>
      <c r="C11403" s="29"/>
      <c r="D11403" s="27"/>
      <c r="E11403" s="27"/>
      <c r="F11403" s="27"/>
      <c r="G11403" s="1"/>
      <c r="H11403" s="1"/>
      <c r="I11403" s="1"/>
    </row>
    <row r="11404" spans="2:9">
      <c r="B11404" s="1"/>
      <c r="C11404" s="29"/>
      <c r="D11404" s="27"/>
      <c r="E11404" s="27"/>
      <c r="F11404" s="27"/>
      <c r="G11404" s="1"/>
      <c r="H11404" s="1"/>
      <c r="I11404" s="1"/>
    </row>
    <row r="11405" spans="2:9">
      <c r="B11405" s="1"/>
      <c r="C11405" s="29"/>
      <c r="D11405" s="27"/>
      <c r="E11405" s="27"/>
      <c r="F11405" s="27"/>
      <c r="G11405" s="1"/>
      <c r="H11405" s="1"/>
      <c r="I11405" s="1"/>
    </row>
    <row r="11406" spans="2:9">
      <c r="B11406" s="1"/>
      <c r="C11406" s="29"/>
      <c r="D11406" s="27"/>
      <c r="E11406" s="27"/>
      <c r="F11406" s="27"/>
      <c r="G11406" s="1"/>
      <c r="H11406" s="1"/>
      <c r="I11406" s="1"/>
    </row>
    <row r="11407" spans="2:9">
      <c r="B11407" s="1"/>
      <c r="C11407" s="29"/>
      <c r="D11407" s="27"/>
      <c r="E11407" s="27"/>
      <c r="F11407" s="27"/>
      <c r="G11407" s="1"/>
      <c r="H11407" s="1"/>
      <c r="I11407" s="1"/>
    </row>
    <row r="11408" spans="2:9">
      <c r="B11408" s="1"/>
      <c r="C11408" s="29"/>
      <c r="D11408" s="27"/>
      <c r="E11408" s="27"/>
      <c r="F11408" s="27"/>
      <c r="G11408" s="1"/>
      <c r="H11408" s="1"/>
      <c r="I11408" s="1"/>
    </row>
    <row r="11409" spans="2:9">
      <c r="B11409" s="1"/>
      <c r="C11409" s="29"/>
      <c r="D11409" s="27"/>
      <c r="E11409" s="27"/>
      <c r="F11409" s="27"/>
      <c r="G11409" s="1"/>
      <c r="H11409" s="1"/>
      <c r="I11409" s="1"/>
    </row>
    <row r="11410" spans="2:9">
      <c r="B11410" s="1"/>
      <c r="C11410" s="29"/>
      <c r="D11410" s="27"/>
      <c r="E11410" s="27"/>
      <c r="F11410" s="27"/>
      <c r="G11410" s="1"/>
      <c r="H11410" s="1"/>
      <c r="I11410" s="1"/>
    </row>
    <row r="11411" spans="2:9">
      <c r="B11411" s="1"/>
      <c r="C11411" s="29"/>
      <c r="D11411" s="27"/>
      <c r="E11411" s="27"/>
      <c r="F11411" s="27"/>
      <c r="G11411" s="1"/>
      <c r="H11411" s="1"/>
      <c r="I11411" s="1"/>
    </row>
    <row r="11412" spans="2:9">
      <c r="B11412" s="1"/>
      <c r="C11412" s="29"/>
      <c r="D11412" s="27"/>
      <c r="E11412" s="27"/>
      <c r="F11412" s="27"/>
      <c r="G11412" s="1"/>
      <c r="H11412" s="1"/>
      <c r="I11412" s="1"/>
    </row>
    <row r="11413" spans="2:9">
      <c r="B11413" s="1"/>
      <c r="C11413" s="29"/>
      <c r="D11413" s="27"/>
      <c r="E11413" s="27"/>
      <c r="F11413" s="27"/>
      <c r="G11413" s="1"/>
      <c r="H11413" s="1"/>
      <c r="I11413" s="1"/>
    </row>
    <row r="11414" spans="2:9">
      <c r="B11414" s="1"/>
      <c r="C11414" s="29"/>
      <c r="D11414" s="27"/>
      <c r="E11414" s="27"/>
      <c r="F11414" s="27"/>
      <c r="G11414" s="1"/>
      <c r="H11414" s="1"/>
      <c r="I11414" s="1"/>
    </row>
    <row r="11415" spans="2:9">
      <c r="B11415" s="1"/>
      <c r="C11415" s="29"/>
      <c r="D11415" s="27"/>
      <c r="E11415" s="27"/>
      <c r="F11415" s="27"/>
      <c r="G11415" s="1"/>
      <c r="H11415" s="1"/>
      <c r="I11415" s="1"/>
    </row>
    <row r="11416" spans="2:9">
      <c r="B11416" s="1"/>
      <c r="C11416" s="29"/>
      <c r="D11416" s="27"/>
      <c r="E11416" s="27"/>
      <c r="F11416" s="27"/>
      <c r="G11416" s="1"/>
      <c r="H11416" s="1"/>
      <c r="I11416" s="1"/>
    </row>
    <row r="11417" spans="2:9">
      <c r="B11417" s="1"/>
      <c r="C11417" s="29"/>
      <c r="D11417" s="27"/>
      <c r="E11417" s="27"/>
      <c r="F11417" s="27"/>
      <c r="G11417" s="1"/>
      <c r="H11417" s="1"/>
      <c r="I11417" s="1"/>
    </row>
    <row r="11418" spans="2:9">
      <c r="B11418" s="1"/>
      <c r="C11418" s="29"/>
      <c r="D11418" s="27"/>
      <c r="E11418" s="27"/>
      <c r="F11418" s="27"/>
      <c r="G11418" s="1"/>
      <c r="H11418" s="1"/>
      <c r="I11418" s="1"/>
    </row>
    <row r="11419" spans="2:9">
      <c r="B11419" s="1"/>
      <c r="C11419" s="29"/>
      <c r="D11419" s="27"/>
      <c r="E11419" s="27"/>
      <c r="F11419" s="27"/>
      <c r="G11419" s="1"/>
      <c r="H11419" s="1"/>
      <c r="I11419" s="1"/>
    </row>
    <row r="11420" spans="2:9">
      <c r="B11420" s="1"/>
      <c r="C11420" s="29"/>
      <c r="D11420" s="27"/>
      <c r="E11420" s="27"/>
      <c r="F11420" s="27"/>
      <c r="G11420" s="1"/>
      <c r="H11420" s="1"/>
      <c r="I11420" s="1"/>
    </row>
    <row r="11421" spans="2:9">
      <c r="B11421" s="1"/>
      <c r="C11421" s="29"/>
      <c r="D11421" s="27"/>
      <c r="E11421" s="27"/>
      <c r="F11421" s="27"/>
      <c r="G11421" s="1"/>
      <c r="H11421" s="1"/>
      <c r="I11421" s="1"/>
    </row>
    <row r="11422" spans="2:9">
      <c r="B11422" s="1"/>
      <c r="C11422" s="29"/>
      <c r="D11422" s="27"/>
      <c r="E11422" s="27"/>
      <c r="F11422" s="27"/>
      <c r="G11422" s="1"/>
      <c r="H11422" s="1"/>
      <c r="I11422" s="1"/>
    </row>
    <row r="11423" spans="2:9">
      <c r="B11423" s="1"/>
      <c r="C11423" s="29"/>
      <c r="D11423" s="27"/>
      <c r="E11423" s="27"/>
      <c r="F11423" s="27"/>
      <c r="G11423" s="1"/>
      <c r="H11423" s="1"/>
      <c r="I11423" s="1"/>
    </row>
    <row r="11424" spans="2:9">
      <c r="B11424" s="1"/>
      <c r="C11424" s="29"/>
      <c r="D11424" s="27"/>
      <c r="E11424" s="27"/>
      <c r="F11424" s="27"/>
      <c r="G11424" s="1"/>
      <c r="H11424" s="1"/>
      <c r="I11424" s="1"/>
    </row>
    <row r="11425" spans="2:9">
      <c r="B11425" s="1"/>
      <c r="C11425" s="29"/>
      <c r="D11425" s="27"/>
      <c r="E11425" s="27"/>
      <c r="F11425" s="27"/>
      <c r="G11425" s="1"/>
      <c r="H11425" s="1"/>
      <c r="I11425" s="1"/>
    </row>
    <row r="11426" spans="2:9">
      <c r="B11426" s="1"/>
      <c r="C11426" s="29"/>
      <c r="D11426" s="27"/>
      <c r="E11426" s="27"/>
      <c r="F11426" s="27"/>
      <c r="G11426" s="1"/>
      <c r="H11426" s="1"/>
      <c r="I11426" s="1"/>
    </row>
    <row r="11427" spans="2:9">
      <c r="B11427" s="1"/>
      <c r="C11427" s="29"/>
      <c r="D11427" s="27"/>
      <c r="E11427" s="27"/>
      <c r="F11427" s="27"/>
      <c r="G11427" s="1"/>
      <c r="H11427" s="1"/>
      <c r="I11427" s="1"/>
    </row>
    <row r="11428" spans="2:9">
      <c r="B11428" s="1"/>
      <c r="C11428" s="29"/>
      <c r="D11428" s="27"/>
      <c r="E11428" s="27"/>
      <c r="F11428" s="27"/>
      <c r="G11428" s="1"/>
      <c r="H11428" s="1"/>
      <c r="I11428" s="1"/>
    </row>
    <row r="11429" spans="2:9">
      <c r="B11429" s="1"/>
      <c r="C11429" s="29"/>
      <c r="D11429" s="27"/>
      <c r="E11429" s="27"/>
      <c r="F11429" s="27"/>
      <c r="G11429" s="1"/>
      <c r="H11429" s="1"/>
      <c r="I11429" s="1"/>
    </row>
    <row r="11430" spans="2:9">
      <c r="B11430" s="1"/>
      <c r="C11430" s="29"/>
      <c r="D11430" s="27"/>
      <c r="E11430" s="27"/>
      <c r="F11430" s="27"/>
      <c r="G11430" s="1"/>
      <c r="H11430" s="1"/>
      <c r="I11430" s="1"/>
    </row>
    <row r="11431" spans="2:9">
      <c r="B11431" s="1"/>
      <c r="C11431" s="29"/>
      <c r="D11431" s="27"/>
      <c r="E11431" s="27"/>
      <c r="F11431" s="27"/>
      <c r="G11431" s="1"/>
      <c r="H11431" s="1"/>
      <c r="I11431" s="1"/>
    </row>
    <row r="11432" spans="2:9">
      <c r="B11432" s="1"/>
      <c r="C11432" s="29"/>
      <c r="D11432" s="27"/>
      <c r="E11432" s="27"/>
      <c r="F11432" s="27"/>
      <c r="G11432" s="1"/>
      <c r="H11432" s="1"/>
      <c r="I11432" s="1"/>
    </row>
    <row r="11433" spans="2:9">
      <c r="B11433" s="1"/>
      <c r="C11433" s="29"/>
      <c r="D11433" s="27"/>
      <c r="E11433" s="27"/>
      <c r="F11433" s="27"/>
      <c r="G11433" s="1"/>
      <c r="H11433" s="1"/>
      <c r="I11433" s="1"/>
    </row>
    <row r="11434" spans="2:9">
      <c r="B11434" s="1"/>
      <c r="C11434" s="29"/>
      <c r="D11434" s="27"/>
      <c r="E11434" s="27"/>
      <c r="F11434" s="27"/>
      <c r="G11434" s="1"/>
      <c r="H11434" s="1"/>
      <c r="I11434" s="1"/>
    </row>
    <row r="11435" spans="2:9">
      <c r="B11435" s="1"/>
      <c r="C11435" s="29"/>
      <c r="D11435" s="27"/>
      <c r="E11435" s="27"/>
      <c r="F11435" s="27"/>
      <c r="G11435" s="1"/>
      <c r="H11435" s="1"/>
      <c r="I11435" s="1"/>
    </row>
    <row r="11436" spans="2:9">
      <c r="B11436" s="1"/>
      <c r="C11436" s="29"/>
      <c r="D11436" s="27"/>
      <c r="E11436" s="27"/>
      <c r="F11436" s="27"/>
      <c r="G11436" s="1"/>
      <c r="H11436" s="1"/>
      <c r="I11436" s="1"/>
    </row>
    <row r="11437" spans="2:9">
      <c r="B11437" s="1"/>
      <c r="C11437" s="29"/>
      <c r="D11437" s="27"/>
      <c r="E11437" s="27"/>
      <c r="F11437" s="27"/>
      <c r="G11437" s="1"/>
      <c r="H11437" s="1"/>
      <c r="I11437" s="1"/>
    </row>
    <row r="11438" spans="2:9">
      <c r="B11438" s="1"/>
      <c r="C11438" s="29"/>
      <c r="D11438" s="27"/>
      <c r="E11438" s="27"/>
      <c r="F11438" s="27"/>
      <c r="G11438" s="1"/>
      <c r="H11438" s="1"/>
      <c r="I11438" s="1"/>
    </row>
    <row r="11439" spans="2:9">
      <c r="B11439" s="1"/>
      <c r="C11439" s="29"/>
      <c r="D11439" s="27"/>
      <c r="E11439" s="27"/>
      <c r="F11439" s="27"/>
      <c r="G11439" s="1"/>
      <c r="H11439" s="1"/>
      <c r="I11439" s="1"/>
    </row>
    <row r="11440" spans="2:9">
      <c r="B11440" s="1"/>
      <c r="C11440" s="29"/>
      <c r="D11440" s="27"/>
      <c r="E11440" s="27"/>
      <c r="F11440" s="27"/>
      <c r="G11440" s="1"/>
      <c r="H11440" s="1"/>
      <c r="I11440" s="1"/>
    </row>
    <row r="11441" spans="2:9">
      <c r="B11441" s="1"/>
      <c r="C11441" s="29"/>
      <c r="D11441" s="27"/>
      <c r="E11441" s="27"/>
      <c r="F11441" s="27"/>
      <c r="G11441" s="1"/>
      <c r="H11441" s="1"/>
      <c r="I11441" s="1"/>
    </row>
    <row r="11442" spans="2:9">
      <c r="B11442" s="1"/>
      <c r="C11442" s="29"/>
      <c r="D11442" s="27"/>
      <c r="E11442" s="27"/>
      <c r="F11442" s="27"/>
      <c r="G11442" s="1"/>
      <c r="H11442" s="1"/>
      <c r="I11442" s="1"/>
    </row>
    <row r="11443" spans="2:9">
      <c r="B11443" s="1"/>
      <c r="C11443" s="29"/>
      <c r="D11443" s="27"/>
      <c r="E11443" s="27"/>
      <c r="F11443" s="27"/>
      <c r="G11443" s="1"/>
      <c r="H11443" s="1"/>
      <c r="I11443" s="1"/>
    </row>
    <row r="11444" spans="2:9">
      <c r="B11444" s="1"/>
      <c r="C11444" s="29"/>
      <c r="D11444" s="27"/>
      <c r="E11444" s="27"/>
      <c r="F11444" s="27"/>
      <c r="G11444" s="1"/>
      <c r="H11444" s="1"/>
      <c r="I11444" s="1"/>
    </row>
    <row r="11445" spans="2:9">
      <c r="B11445" s="1"/>
      <c r="C11445" s="29"/>
      <c r="D11445" s="27"/>
      <c r="E11445" s="27"/>
      <c r="F11445" s="27"/>
      <c r="G11445" s="1"/>
      <c r="H11445" s="1"/>
      <c r="I11445" s="1"/>
    </row>
    <row r="11446" spans="2:9">
      <c r="B11446" s="1"/>
      <c r="C11446" s="29"/>
      <c r="D11446" s="27"/>
      <c r="E11446" s="27"/>
      <c r="F11446" s="27"/>
      <c r="G11446" s="1"/>
      <c r="H11446" s="1"/>
      <c r="I11446" s="1"/>
    </row>
    <row r="11447" spans="2:9">
      <c r="B11447" s="1"/>
      <c r="C11447" s="29"/>
      <c r="D11447" s="27"/>
      <c r="E11447" s="27"/>
      <c r="F11447" s="27"/>
      <c r="G11447" s="1"/>
      <c r="H11447" s="1"/>
      <c r="I11447" s="1"/>
    </row>
    <row r="11448" spans="2:9">
      <c r="B11448" s="1"/>
      <c r="C11448" s="29"/>
      <c r="D11448" s="27"/>
      <c r="E11448" s="27"/>
      <c r="F11448" s="27"/>
      <c r="G11448" s="1"/>
      <c r="H11448" s="1"/>
      <c r="I11448" s="1"/>
    </row>
    <row r="11449" spans="2:9">
      <c r="B11449" s="1"/>
      <c r="C11449" s="29"/>
      <c r="D11449" s="27"/>
      <c r="E11449" s="27"/>
      <c r="F11449" s="27"/>
      <c r="G11449" s="1"/>
      <c r="H11449" s="1"/>
      <c r="I11449" s="1"/>
    </row>
    <row r="11450" spans="2:9">
      <c r="B11450" s="1"/>
      <c r="C11450" s="29"/>
      <c r="D11450" s="27"/>
      <c r="E11450" s="27"/>
      <c r="F11450" s="27"/>
      <c r="G11450" s="1"/>
      <c r="H11450" s="1"/>
      <c r="I11450" s="1"/>
    </row>
    <row r="11451" spans="2:9">
      <c r="B11451" s="1"/>
      <c r="C11451" s="29"/>
      <c r="D11451" s="27"/>
      <c r="E11451" s="27"/>
      <c r="F11451" s="27"/>
      <c r="G11451" s="1"/>
      <c r="H11451" s="1"/>
      <c r="I11451" s="1"/>
    </row>
    <row r="11452" spans="2:9">
      <c r="B11452" s="1"/>
      <c r="C11452" s="29"/>
      <c r="D11452" s="27"/>
      <c r="E11452" s="27"/>
      <c r="F11452" s="27"/>
      <c r="G11452" s="1"/>
      <c r="H11452" s="1"/>
      <c r="I11452" s="1"/>
    </row>
    <row r="11453" spans="2:9">
      <c r="B11453" s="1"/>
      <c r="C11453" s="29"/>
      <c r="D11453" s="27"/>
      <c r="E11453" s="27"/>
      <c r="F11453" s="27"/>
      <c r="G11453" s="1"/>
      <c r="H11453" s="1"/>
      <c r="I11453" s="1"/>
    </row>
    <row r="11454" spans="2:9">
      <c r="B11454" s="1"/>
      <c r="C11454" s="29"/>
      <c r="D11454" s="27"/>
      <c r="E11454" s="27"/>
      <c r="F11454" s="27"/>
      <c r="G11454" s="1"/>
      <c r="H11454" s="1"/>
      <c r="I11454" s="1"/>
    </row>
    <row r="11455" spans="2:9">
      <c r="B11455" s="1"/>
      <c r="C11455" s="29"/>
      <c r="D11455" s="27"/>
      <c r="E11455" s="27"/>
      <c r="F11455" s="27"/>
      <c r="G11455" s="1"/>
      <c r="H11455" s="1"/>
      <c r="I11455" s="1"/>
    </row>
    <row r="11456" spans="2:9">
      <c r="B11456" s="1"/>
      <c r="C11456" s="29"/>
      <c r="D11456" s="27"/>
      <c r="E11456" s="27"/>
      <c r="F11456" s="27"/>
      <c r="G11456" s="1"/>
      <c r="H11456" s="1"/>
      <c r="I11456" s="1"/>
    </row>
    <row r="11457" spans="2:9">
      <c r="B11457" s="1"/>
      <c r="C11457" s="29"/>
      <c r="D11457" s="27"/>
      <c r="E11457" s="27"/>
      <c r="F11457" s="27"/>
      <c r="G11457" s="1"/>
      <c r="H11457" s="1"/>
      <c r="I11457" s="1"/>
    </row>
    <row r="11458" spans="2:9">
      <c r="B11458" s="1"/>
      <c r="C11458" s="29"/>
      <c r="D11458" s="27"/>
      <c r="E11458" s="27"/>
      <c r="F11458" s="27"/>
      <c r="G11458" s="1"/>
      <c r="H11458" s="1"/>
      <c r="I11458" s="1"/>
    </row>
    <row r="11459" spans="2:9">
      <c r="B11459" s="1"/>
      <c r="C11459" s="29"/>
      <c r="D11459" s="27"/>
      <c r="E11459" s="27"/>
      <c r="F11459" s="27"/>
      <c r="G11459" s="1"/>
      <c r="H11459" s="1"/>
      <c r="I11459" s="1"/>
    </row>
    <row r="11460" spans="2:9">
      <c r="B11460" s="1"/>
      <c r="C11460" s="29"/>
      <c r="D11460" s="27"/>
      <c r="E11460" s="27"/>
      <c r="F11460" s="27"/>
      <c r="G11460" s="1"/>
      <c r="H11460" s="1"/>
      <c r="I11460" s="1"/>
    </row>
    <row r="11461" spans="2:9">
      <c r="B11461" s="1"/>
      <c r="C11461" s="29"/>
      <c r="D11461" s="27"/>
      <c r="E11461" s="27"/>
      <c r="F11461" s="27"/>
      <c r="G11461" s="1"/>
      <c r="H11461" s="1"/>
      <c r="I11461" s="1"/>
    </row>
    <row r="11462" spans="2:9">
      <c r="B11462" s="1"/>
      <c r="C11462" s="29"/>
      <c r="D11462" s="27"/>
      <c r="E11462" s="27"/>
      <c r="F11462" s="27"/>
      <c r="G11462" s="1"/>
      <c r="H11462" s="1"/>
      <c r="I11462" s="1"/>
    </row>
    <row r="11463" spans="2:9">
      <c r="B11463" s="1"/>
      <c r="C11463" s="29"/>
      <c r="D11463" s="27"/>
      <c r="E11463" s="27"/>
      <c r="F11463" s="27"/>
      <c r="G11463" s="1"/>
      <c r="H11463" s="1"/>
      <c r="I11463" s="1"/>
    </row>
    <row r="11464" spans="2:9">
      <c r="B11464" s="1"/>
      <c r="C11464" s="29"/>
      <c r="D11464" s="27"/>
      <c r="E11464" s="27"/>
      <c r="F11464" s="27"/>
      <c r="G11464" s="1"/>
      <c r="H11464" s="1"/>
      <c r="I11464" s="1"/>
    </row>
    <row r="11465" spans="2:9">
      <c r="B11465" s="1"/>
      <c r="C11465" s="29"/>
      <c r="D11465" s="27"/>
      <c r="E11465" s="27"/>
      <c r="F11465" s="27"/>
      <c r="G11465" s="1"/>
      <c r="H11465" s="1"/>
      <c r="I11465" s="1"/>
    </row>
    <row r="11466" spans="2:9">
      <c r="B11466" s="1"/>
      <c r="C11466" s="29"/>
      <c r="D11466" s="27"/>
      <c r="E11466" s="27"/>
      <c r="F11466" s="27"/>
      <c r="G11466" s="1"/>
      <c r="H11466" s="1"/>
      <c r="I11466" s="1"/>
    </row>
    <row r="11467" spans="2:9">
      <c r="B11467" s="1"/>
      <c r="C11467" s="29"/>
      <c r="D11467" s="27"/>
      <c r="E11467" s="27"/>
      <c r="F11467" s="27"/>
      <c r="G11467" s="1"/>
      <c r="H11467" s="1"/>
      <c r="I11467" s="1"/>
    </row>
    <row r="11468" spans="2:9">
      <c r="B11468" s="1"/>
      <c r="C11468" s="29"/>
      <c r="D11468" s="27"/>
      <c r="E11468" s="27"/>
      <c r="F11468" s="27"/>
      <c r="G11468" s="1"/>
      <c r="H11468" s="1"/>
      <c r="I11468" s="1"/>
    </row>
    <row r="11469" spans="2:9">
      <c r="B11469" s="1"/>
      <c r="C11469" s="29"/>
      <c r="D11469" s="27"/>
      <c r="E11469" s="27"/>
      <c r="F11469" s="27"/>
      <c r="G11469" s="1"/>
      <c r="H11469" s="1"/>
      <c r="I11469" s="1"/>
    </row>
    <row r="11470" spans="2:9">
      <c r="B11470" s="1"/>
      <c r="C11470" s="29"/>
      <c r="D11470" s="27"/>
      <c r="E11470" s="27"/>
      <c r="F11470" s="27"/>
      <c r="G11470" s="1"/>
      <c r="H11470" s="1"/>
      <c r="I11470" s="1"/>
    </row>
    <row r="11471" spans="2:9">
      <c r="B11471" s="1"/>
      <c r="C11471" s="29"/>
      <c r="D11471" s="27"/>
      <c r="E11471" s="27"/>
      <c r="F11471" s="27"/>
      <c r="G11471" s="1"/>
      <c r="H11471" s="1"/>
      <c r="I11471" s="1"/>
    </row>
    <row r="11472" spans="2:9">
      <c r="B11472" s="1"/>
      <c r="C11472" s="29"/>
      <c r="D11472" s="27"/>
      <c r="E11472" s="27"/>
      <c r="F11472" s="27"/>
      <c r="G11472" s="1"/>
      <c r="H11472" s="1"/>
      <c r="I11472" s="1"/>
    </row>
    <row r="11473" spans="2:9">
      <c r="B11473" s="1"/>
      <c r="C11473" s="29"/>
      <c r="D11473" s="27"/>
      <c r="E11473" s="27"/>
      <c r="F11473" s="27"/>
      <c r="G11473" s="1"/>
      <c r="H11473" s="1"/>
      <c r="I11473" s="1"/>
    </row>
    <row r="11474" spans="2:9">
      <c r="B11474" s="1"/>
      <c r="C11474" s="29"/>
      <c r="D11474" s="27"/>
      <c r="E11474" s="27"/>
      <c r="F11474" s="27"/>
      <c r="G11474" s="1"/>
      <c r="H11474" s="1"/>
      <c r="I11474" s="1"/>
    </row>
    <row r="11475" spans="2:9">
      <c r="B11475" s="1"/>
      <c r="C11475" s="29"/>
      <c r="D11475" s="27"/>
      <c r="E11475" s="27"/>
      <c r="F11475" s="27"/>
      <c r="G11475" s="1"/>
      <c r="H11475" s="1"/>
      <c r="I11475" s="1"/>
    </row>
    <row r="11476" spans="2:9">
      <c r="B11476" s="1"/>
      <c r="C11476" s="29"/>
      <c r="D11476" s="27"/>
      <c r="E11476" s="27"/>
      <c r="F11476" s="27"/>
      <c r="G11476" s="1"/>
      <c r="H11476" s="1"/>
      <c r="I11476" s="1"/>
    </row>
    <row r="11477" spans="2:9">
      <c r="B11477" s="1"/>
      <c r="C11477" s="29"/>
      <c r="D11477" s="27"/>
      <c r="E11477" s="27"/>
      <c r="F11477" s="27"/>
      <c r="G11477" s="1"/>
      <c r="H11477" s="1"/>
      <c r="I11477" s="1"/>
    </row>
    <row r="11478" spans="2:9">
      <c r="B11478" s="1"/>
      <c r="C11478" s="29"/>
      <c r="D11478" s="27"/>
      <c r="E11478" s="27"/>
      <c r="F11478" s="27"/>
      <c r="G11478" s="1"/>
      <c r="H11478" s="1"/>
      <c r="I11478" s="1"/>
    </row>
    <row r="11479" spans="2:9">
      <c r="B11479" s="1"/>
      <c r="C11479" s="29"/>
      <c r="D11479" s="27"/>
      <c r="E11479" s="27"/>
      <c r="F11479" s="27"/>
      <c r="G11479" s="1"/>
      <c r="H11479" s="1"/>
      <c r="I11479" s="1"/>
    </row>
    <row r="11480" spans="2:9">
      <c r="B11480" s="1"/>
      <c r="C11480" s="29"/>
      <c r="D11480" s="27"/>
      <c r="E11480" s="27"/>
      <c r="F11480" s="27"/>
      <c r="G11480" s="1"/>
      <c r="H11480" s="1"/>
      <c r="I11480" s="1"/>
    </row>
    <row r="11481" spans="2:9">
      <c r="B11481" s="1"/>
      <c r="C11481" s="29"/>
      <c r="D11481" s="27"/>
      <c r="E11481" s="27"/>
      <c r="F11481" s="27"/>
      <c r="G11481" s="1"/>
      <c r="H11481" s="1"/>
      <c r="I11481" s="1"/>
    </row>
    <row r="11482" spans="2:9">
      <c r="B11482" s="1"/>
      <c r="C11482" s="29"/>
      <c r="D11482" s="27"/>
      <c r="E11482" s="27"/>
      <c r="F11482" s="27"/>
      <c r="G11482" s="1"/>
      <c r="H11482" s="1"/>
      <c r="I11482" s="1"/>
    </row>
    <row r="11483" spans="2:9">
      <c r="B11483" s="1"/>
      <c r="C11483" s="29"/>
      <c r="D11483" s="27"/>
      <c r="E11483" s="27"/>
      <c r="F11483" s="27"/>
      <c r="G11483" s="1"/>
      <c r="H11483" s="1"/>
      <c r="I11483" s="1"/>
    </row>
    <row r="11484" spans="2:9">
      <c r="B11484" s="1"/>
      <c r="C11484" s="29"/>
      <c r="D11484" s="27"/>
      <c r="E11484" s="27"/>
      <c r="F11484" s="27"/>
      <c r="G11484" s="1"/>
      <c r="H11484" s="1"/>
      <c r="I11484" s="1"/>
    </row>
    <row r="11485" spans="2:9">
      <c r="B11485" s="1"/>
      <c r="C11485" s="29"/>
      <c r="D11485" s="27"/>
      <c r="E11485" s="27"/>
      <c r="F11485" s="27"/>
      <c r="G11485" s="1"/>
      <c r="H11485" s="1"/>
      <c r="I11485" s="1"/>
    </row>
    <row r="11486" spans="2:9">
      <c r="B11486" s="1"/>
      <c r="C11486" s="29"/>
      <c r="D11486" s="27"/>
      <c r="E11486" s="27"/>
      <c r="F11486" s="27"/>
      <c r="G11486" s="1"/>
      <c r="H11486" s="1"/>
      <c r="I11486" s="1"/>
    </row>
    <row r="11487" spans="2:9">
      <c r="B11487" s="1"/>
      <c r="C11487" s="29"/>
      <c r="D11487" s="27"/>
      <c r="E11487" s="27"/>
      <c r="F11487" s="27"/>
      <c r="G11487" s="1"/>
      <c r="H11487" s="1"/>
      <c r="I11487" s="1"/>
    </row>
    <row r="11488" spans="2:9">
      <c r="B11488" s="1"/>
      <c r="C11488" s="29"/>
      <c r="D11488" s="27"/>
      <c r="E11488" s="27"/>
      <c r="F11488" s="27"/>
      <c r="G11488" s="1"/>
      <c r="H11488" s="1"/>
      <c r="I11488" s="1"/>
    </row>
    <row r="11489" spans="2:9">
      <c r="B11489" s="1"/>
      <c r="C11489" s="29"/>
      <c r="D11489" s="27"/>
      <c r="E11489" s="27"/>
      <c r="F11489" s="27"/>
      <c r="G11489" s="1"/>
      <c r="H11489" s="1"/>
      <c r="I11489" s="1"/>
    </row>
    <row r="11490" spans="2:9">
      <c r="B11490" s="1"/>
      <c r="C11490" s="29"/>
      <c r="D11490" s="27"/>
      <c r="E11490" s="27"/>
      <c r="F11490" s="27"/>
      <c r="G11490" s="1"/>
      <c r="H11490" s="1"/>
      <c r="I11490" s="1"/>
    </row>
    <row r="11491" spans="2:9">
      <c r="B11491" s="1"/>
      <c r="C11491" s="29"/>
      <c r="D11491" s="27"/>
      <c r="E11491" s="27"/>
      <c r="F11491" s="27"/>
      <c r="G11491" s="1"/>
      <c r="H11491" s="1"/>
      <c r="I11491" s="1"/>
    </row>
    <row r="11492" spans="2:9">
      <c r="B11492" s="1"/>
      <c r="C11492" s="29"/>
      <c r="D11492" s="27"/>
      <c r="E11492" s="27"/>
      <c r="F11492" s="27"/>
      <c r="G11492" s="1"/>
      <c r="H11492" s="1"/>
      <c r="I11492" s="1"/>
    </row>
    <row r="11493" spans="2:9">
      <c r="B11493" s="1"/>
      <c r="C11493" s="29"/>
      <c r="D11493" s="27"/>
      <c r="E11493" s="27"/>
      <c r="F11493" s="27"/>
      <c r="G11493" s="1"/>
      <c r="H11493" s="1"/>
      <c r="I11493" s="1"/>
    </row>
    <row r="11494" spans="2:9">
      <c r="B11494" s="1"/>
      <c r="C11494" s="29"/>
      <c r="D11494" s="27"/>
      <c r="E11494" s="27"/>
      <c r="F11494" s="27"/>
      <c r="G11494" s="1"/>
      <c r="H11494" s="1"/>
      <c r="I11494" s="1"/>
    </row>
    <row r="11495" spans="2:9">
      <c r="B11495" s="1"/>
      <c r="C11495" s="29"/>
      <c r="D11495" s="27"/>
      <c r="E11495" s="27"/>
      <c r="F11495" s="27"/>
      <c r="G11495" s="1"/>
      <c r="H11495" s="1"/>
      <c r="I11495" s="1"/>
    </row>
    <row r="11496" spans="2:9">
      <c r="B11496" s="1"/>
      <c r="C11496" s="29"/>
      <c r="D11496" s="27"/>
      <c r="E11496" s="27"/>
      <c r="F11496" s="27"/>
      <c r="G11496" s="1"/>
      <c r="H11496" s="1"/>
      <c r="I11496" s="1"/>
    </row>
    <row r="11497" spans="2:9">
      <c r="B11497" s="1"/>
      <c r="C11497" s="29"/>
      <c r="D11497" s="27"/>
      <c r="E11497" s="27"/>
      <c r="F11497" s="27"/>
      <c r="G11497" s="1"/>
      <c r="H11497" s="1"/>
      <c r="I11497" s="1"/>
    </row>
    <row r="11498" spans="2:9">
      <c r="B11498" s="1"/>
      <c r="C11498" s="29"/>
      <c r="D11498" s="27"/>
      <c r="E11498" s="27"/>
      <c r="F11498" s="27"/>
      <c r="G11498" s="1"/>
      <c r="H11498" s="1"/>
      <c r="I11498" s="1"/>
    </row>
    <row r="11499" spans="2:9">
      <c r="B11499" s="1"/>
      <c r="C11499" s="29"/>
      <c r="D11499" s="27"/>
      <c r="E11499" s="27"/>
      <c r="F11499" s="27"/>
      <c r="G11499" s="1"/>
      <c r="H11499" s="1"/>
      <c r="I11499" s="1"/>
    </row>
    <row r="11500" spans="2:9">
      <c r="B11500" s="1"/>
      <c r="C11500" s="29"/>
      <c r="D11500" s="27"/>
      <c r="E11500" s="27"/>
      <c r="F11500" s="27"/>
      <c r="G11500" s="1"/>
      <c r="H11500" s="1"/>
      <c r="I11500" s="1"/>
    </row>
    <row r="11501" spans="2:9">
      <c r="B11501" s="1"/>
      <c r="C11501" s="29"/>
      <c r="D11501" s="27"/>
      <c r="E11501" s="27"/>
      <c r="F11501" s="27"/>
      <c r="G11501" s="1"/>
      <c r="H11501" s="1"/>
      <c r="I11501" s="1"/>
    </row>
    <row r="11502" spans="2:9">
      <c r="B11502" s="1"/>
      <c r="C11502" s="29"/>
      <c r="D11502" s="27"/>
      <c r="E11502" s="27"/>
      <c r="F11502" s="27"/>
      <c r="G11502" s="1"/>
      <c r="H11502" s="1"/>
      <c r="I11502" s="1"/>
    </row>
    <row r="11503" spans="2:9">
      <c r="B11503" s="1"/>
      <c r="C11503" s="29"/>
      <c r="D11503" s="27"/>
      <c r="E11503" s="27"/>
      <c r="F11503" s="27"/>
      <c r="G11503" s="1"/>
      <c r="H11503" s="1"/>
      <c r="I11503" s="1"/>
    </row>
    <row r="11504" spans="2:9">
      <c r="B11504" s="1"/>
      <c r="C11504" s="29"/>
      <c r="D11504" s="27"/>
      <c r="E11504" s="27"/>
      <c r="F11504" s="27"/>
      <c r="G11504" s="1"/>
      <c r="H11504" s="1"/>
      <c r="I11504" s="1"/>
    </row>
    <row r="11505" spans="2:9">
      <c r="B11505" s="1"/>
      <c r="C11505" s="29"/>
      <c r="D11505" s="27"/>
      <c r="E11505" s="27"/>
      <c r="F11505" s="27"/>
      <c r="G11505" s="1"/>
      <c r="H11505" s="1"/>
      <c r="I11505" s="1"/>
    </row>
    <row r="11506" spans="2:9">
      <c r="B11506" s="1"/>
      <c r="C11506" s="29"/>
      <c r="D11506" s="27"/>
      <c r="E11506" s="27"/>
      <c r="F11506" s="27"/>
      <c r="G11506" s="1"/>
      <c r="H11506" s="1"/>
      <c r="I11506" s="1"/>
    </row>
    <row r="11507" spans="2:9">
      <c r="B11507" s="1"/>
      <c r="C11507" s="29"/>
      <c r="D11507" s="27"/>
      <c r="E11507" s="27"/>
      <c r="F11507" s="27"/>
      <c r="G11507" s="1"/>
      <c r="H11507" s="1"/>
      <c r="I11507" s="1"/>
    </row>
    <row r="11508" spans="2:9">
      <c r="B11508" s="1"/>
      <c r="C11508" s="29"/>
      <c r="D11508" s="27"/>
      <c r="E11508" s="27"/>
      <c r="F11508" s="27"/>
      <c r="G11508" s="1"/>
      <c r="H11508" s="1"/>
      <c r="I11508" s="1"/>
    </row>
    <row r="11509" spans="2:9">
      <c r="B11509" s="1"/>
      <c r="C11509" s="29"/>
      <c r="D11509" s="27"/>
      <c r="E11509" s="27"/>
      <c r="F11509" s="27"/>
      <c r="G11509" s="1"/>
      <c r="H11509" s="1"/>
      <c r="I11509" s="1"/>
    </row>
    <row r="11510" spans="2:9">
      <c r="B11510" s="1"/>
      <c r="C11510" s="29"/>
      <c r="D11510" s="27"/>
      <c r="E11510" s="27"/>
      <c r="F11510" s="27"/>
      <c r="G11510" s="1"/>
      <c r="H11510" s="1"/>
      <c r="I11510" s="1"/>
    </row>
    <row r="11511" spans="2:9">
      <c r="B11511" s="1"/>
      <c r="C11511" s="29"/>
      <c r="D11511" s="27"/>
      <c r="E11511" s="27"/>
      <c r="F11511" s="27"/>
      <c r="G11511" s="1"/>
      <c r="H11511" s="1"/>
      <c r="I11511" s="1"/>
    </row>
    <row r="11512" spans="2:9">
      <c r="B11512" s="1"/>
      <c r="C11512" s="29"/>
      <c r="D11512" s="27"/>
      <c r="E11512" s="27"/>
      <c r="F11512" s="27"/>
      <c r="G11512" s="1"/>
      <c r="H11512" s="1"/>
      <c r="I11512" s="1"/>
    </row>
    <row r="11513" spans="2:9">
      <c r="B11513" s="1"/>
      <c r="C11513" s="29"/>
      <c r="D11513" s="27"/>
      <c r="E11513" s="27"/>
      <c r="F11513" s="27"/>
      <c r="G11513" s="1"/>
      <c r="H11513" s="1"/>
      <c r="I11513" s="1"/>
    </row>
    <row r="11514" spans="2:9">
      <c r="B11514" s="1"/>
      <c r="C11514" s="29"/>
      <c r="D11514" s="27"/>
      <c r="E11514" s="27"/>
      <c r="F11514" s="27"/>
      <c r="G11514" s="1"/>
      <c r="H11514" s="1"/>
      <c r="I11514" s="1"/>
    </row>
    <row r="11515" spans="2:9">
      <c r="B11515" s="1"/>
      <c r="C11515" s="29"/>
      <c r="D11515" s="27"/>
      <c r="E11515" s="27"/>
      <c r="F11515" s="27"/>
      <c r="G11515" s="1"/>
      <c r="H11515" s="1"/>
      <c r="I11515" s="1"/>
    </row>
    <row r="11516" spans="2:9">
      <c r="B11516" s="1"/>
      <c r="C11516" s="29"/>
      <c r="D11516" s="27"/>
      <c r="E11516" s="27"/>
      <c r="F11516" s="27"/>
      <c r="G11516" s="1"/>
      <c r="H11516" s="1"/>
      <c r="I11516" s="1"/>
    </row>
    <row r="11517" spans="2:9">
      <c r="B11517" s="1"/>
      <c r="C11517" s="29"/>
      <c r="D11517" s="27"/>
      <c r="E11517" s="27"/>
      <c r="F11517" s="27"/>
      <c r="G11517" s="1"/>
      <c r="H11517" s="1"/>
      <c r="I11517" s="1"/>
    </row>
    <row r="11518" spans="2:9">
      <c r="B11518" s="1"/>
      <c r="C11518" s="29"/>
      <c r="D11518" s="27"/>
      <c r="E11518" s="27"/>
      <c r="F11518" s="27"/>
      <c r="G11518" s="1"/>
      <c r="H11518" s="1"/>
      <c r="I11518" s="1"/>
    </row>
    <row r="11519" spans="2:9">
      <c r="B11519" s="1"/>
      <c r="C11519" s="29"/>
      <c r="D11519" s="27"/>
      <c r="E11519" s="27"/>
      <c r="F11519" s="27"/>
      <c r="G11519" s="1"/>
      <c r="H11519" s="1"/>
      <c r="I11519" s="1"/>
    </row>
    <row r="11520" spans="2:9">
      <c r="B11520" s="1"/>
      <c r="C11520" s="29"/>
      <c r="D11520" s="27"/>
      <c r="E11520" s="27"/>
      <c r="F11520" s="27"/>
      <c r="G11520" s="1"/>
      <c r="H11520" s="1"/>
      <c r="I11520" s="1"/>
    </row>
    <row r="11521" spans="2:9">
      <c r="B11521" s="1"/>
      <c r="C11521" s="29"/>
      <c r="D11521" s="27"/>
      <c r="E11521" s="27"/>
      <c r="F11521" s="27"/>
      <c r="G11521" s="1"/>
      <c r="H11521" s="1"/>
      <c r="I11521" s="1"/>
    </row>
    <row r="11522" spans="2:9">
      <c r="B11522" s="1"/>
      <c r="C11522" s="29"/>
      <c r="D11522" s="27"/>
      <c r="E11522" s="27"/>
      <c r="F11522" s="27"/>
      <c r="G11522" s="1"/>
      <c r="H11522" s="1"/>
      <c r="I11522" s="1"/>
    </row>
    <row r="11523" spans="2:9">
      <c r="B11523" s="1"/>
      <c r="C11523" s="29"/>
      <c r="D11523" s="27"/>
      <c r="E11523" s="27"/>
      <c r="F11523" s="27"/>
      <c r="G11523" s="1"/>
      <c r="H11523" s="1"/>
      <c r="I11523" s="1"/>
    </row>
    <row r="11524" spans="2:9">
      <c r="B11524" s="1"/>
      <c r="C11524" s="29"/>
      <c r="D11524" s="27"/>
      <c r="E11524" s="27"/>
      <c r="F11524" s="27"/>
      <c r="G11524" s="1"/>
      <c r="H11524" s="1"/>
      <c r="I11524" s="1"/>
    </row>
    <row r="11525" spans="2:9">
      <c r="B11525" s="1"/>
      <c r="C11525" s="29"/>
      <c r="D11525" s="27"/>
      <c r="E11525" s="27"/>
      <c r="F11525" s="27"/>
      <c r="G11525" s="1"/>
      <c r="H11525" s="1"/>
      <c r="I11525" s="1"/>
    </row>
    <row r="11526" spans="2:9">
      <c r="B11526" s="1"/>
      <c r="C11526" s="29"/>
      <c r="D11526" s="27"/>
      <c r="E11526" s="27"/>
      <c r="F11526" s="27"/>
      <c r="G11526" s="1"/>
      <c r="H11526" s="1"/>
      <c r="I11526" s="1"/>
    </row>
    <row r="11527" spans="2:9">
      <c r="B11527" s="1"/>
      <c r="C11527" s="29"/>
      <c r="D11527" s="27"/>
      <c r="E11527" s="27"/>
      <c r="F11527" s="27"/>
      <c r="G11527" s="1"/>
      <c r="H11527" s="1"/>
      <c r="I11527" s="1"/>
    </row>
    <row r="11528" spans="2:9">
      <c r="B11528" s="1"/>
      <c r="C11528" s="29"/>
      <c r="D11528" s="27"/>
      <c r="E11528" s="27"/>
      <c r="F11528" s="27"/>
      <c r="G11528" s="1"/>
      <c r="H11528" s="1"/>
      <c r="I11528" s="1"/>
    </row>
    <row r="11529" spans="2:9">
      <c r="B11529" s="1"/>
      <c r="C11529" s="29"/>
      <c r="D11529" s="27"/>
      <c r="E11529" s="27"/>
      <c r="F11529" s="27"/>
      <c r="G11529" s="1"/>
      <c r="H11529" s="1"/>
      <c r="I11529" s="1"/>
    </row>
    <row r="11530" spans="2:9">
      <c r="B11530" s="1"/>
      <c r="C11530" s="29"/>
      <c r="D11530" s="27"/>
      <c r="E11530" s="27"/>
      <c r="F11530" s="27"/>
      <c r="G11530" s="1"/>
      <c r="H11530" s="1"/>
      <c r="I11530" s="1"/>
    </row>
    <row r="11531" spans="2:9">
      <c r="B11531" s="1"/>
      <c r="C11531" s="29"/>
      <c r="D11531" s="27"/>
      <c r="E11531" s="27"/>
      <c r="F11531" s="27"/>
      <c r="G11531" s="1"/>
      <c r="H11531" s="1"/>
      <c r="I11531" s="1"/>
    </row>
    <row r="11532" spans="2:9">
      <c r="B11532" s="1"/>
      <c r="C11532" s="29"/>
      <c r="D11532" s="27"/>
      <c r="E11532" s="27"/>
      <c r="F11532" s="27"/>
      <c r="G11532" s="1"/>
      <c r="H11532" s="1"/>
      <c r="I11532" s="1"/>
    </row>
    <row r="11533" spans="2:9">
      <c r="B11533" s="1"/>
      <c r="C11533" s="29"/>
      <c r="D11533" s="27"/>
      <c r="E11533" s="27"/>
      <c r="F11533" s="27"/>
      <c r="G11533" s="1"/>
      <c r="H11533" s="1"/>
      <c r="I11533" s="1"/>
    </row>
    <row r="11534" spans="2:9">
      <c r="B11534" s="1"/>
      <c r="C11534" s="29"/>
      <c r="D11534" s="27"/>
      <c r="E11534" s="27"/>
      <c r="F11534" s="27"/>
      <c r="G11534" s="1"/>
      <c r="H11534" s="1"/>
      <c r="I11534" s="1"/>
    </row>
    <row r="11535" spans="2:9">
      <c r="B11535" s="1"/>
      <c r="C11535" s="29"/>
      <c r="D11535" s="27"/>
      <c r="E11535" s="27"/>
      <c r="F11535" s="27"/>
      <c r="G11535" s="1"/>
      <c r="H11535" s="1"/>
      <c r="I11535" s="1"/>
    </row>
    <row r="11536" spans="2:9">
      <c r="B11536" s="1"/>
      <c r="C11536" s="29"/>
      <c r="D11536" s="27"/>
      <c r="E11536" s="27"/>
      <c r="F11536" s="27"/>
      <c r="G11536" s="1"/>
      <c r="H11536" s="1"/>
      <c r="I11536" s="1"/>
    </row>
    <row r="11537" spans="2:9">
      <c r="B11537" s="1"/>
      <c r="C11537" s="29"/>
      <c r="D11537" s="27"/>
      <c r="E11537" s="27"/>
      <c r="F11537" s="27"/>
      <c r="G11537" s="1"/>
      <c r="H11537" s="1"/>
      <c r="I11537" s="1"/>
    </row>
    <row r="11538" spans="2:9">
      <c r="B11538" s="1"/>
      <c r="C11538" s="29"/>
      <c r="D11538" s="27"/>
      <c r="E11538" s="27"/>
      <c r="F11538" s="27"/>
      <c r="G11538" s="1"/>
      <c r="H11538" s="1"/>
      <c r="I11538" s="1"/>
    </row>
    <row r="11539" spans="2:9">
      <c r="B11539" s="1"/>
      <c r="C11539" s="29"/>
      <c r="D11539" s="27"/>
      <c r="E11539" s="27"/>
      <c r="F11539" s="27"/>
      <c r="G11539" s="1"/>
      <c r="H11539" s="1"/>
      <c r="I11539" s="1"/>
    </row>
    <row r="11540" spans="2:9">
      <c r="B11540" s="1"/>
      <c r="C11540" s="29"/>
      <c r="D11540" s="27"/>
      <c r="E11540" s="27"/>
      <c r="F11540" s="27"/>
      <c r="G11540" s="1"/>
      <c r="H11540" s="1"/>
      <c r="I11540" s="1"/>
    </row>
    <row r="11541" spans="2:9">
      <c r="B11541" s="1"/>
      <c r="C11541" s="29"/>
      <c r="D11541" s="27"/>
      <c r="E11541" s="27"/>
      <c r="F11541" s="27"/>
      <c r="G11541" s="1"/>
      <c r="H11541" s="1"/>
      <c r="I11541" s="1"/>
    </row>
    <row r="11542" spans="2:9">
      <c r="B11542" s="1"/>
      <c r="C11542" s="29"/>
      <c r="D11542" s="27"/>
      <c r="E11542" s="27"/>
      <c r="F11542" s="27"/>
      <c r="G11542" s="1"/>
      <c r="H11542" s="1"/>
      <c r="I11542" s="1"/>
    </row>
    <row r="11543" spans="2:9">
      <c r="B11543" s="1"/>
      <c r="C11543" s="29"/>
      <c r="D11543" s="27"/>
      <c r="E11543" s="27"/>
      <c r="F11543" s="27"/>
      <c r="G11543" s="1"/>
      <c r="H11543" s="1"/>
      <c r="I11543" s="1"/>
    </row>
    <row r="11544" spans="2:9">
      <c r="B11544" s="1"/>
      <c r="C11544" s="29"/>
      <c r="D11544" s="27"/>
      <c r="E11544" s="27"/>
      <c r="F11544" s="27"/>
      <c r="G11544" s="1"/>
      <c r="H11544" s="1"/>
      <c r="I11544" s="1"/>
    </row>
    <row r="11545" spans="2:9">
      <c r="B11545" s="1"/>
      <c r="C11545" s="29"/>
      <c r="D11545" s="27"/>
      <c r="E11545" s="27"/>
      <c r="F11545" s="27"/>
      <c r="G11545" s="1"/>
      <c r="H11545" s="1"/>
      <c r="I11545" s="1"/>
    </row>
    <row r="11546" spans="2:9">
      <c r="B11546" s="1"/>
      <c r="C11546" s="29"/>
      <c r="D11546" s="27"/>
      <c r="E11546" s="27"/>
      <c r="F11546" s="27"/>
      <c r="G11546" s="1"/>
      <c r="H11546" s="1"/>
      <c r="I11546" s="1"/>
    </row>
    <row r="11547" spans="2:9">
      <c r="B11547" s="1"/>
      <c r="C11547" s="29"/>
      <c r="D11547" s="27"/>
      <c r="E11547" s="27"/>
      <c r="F11547" s="27"/>
      <c r="G11547" s="1"/>
      <c r="H11547" s="1"/>
      <c r="I11547" s="1"/>
    </row>
    <row r="11548" spans="2:9">
      <c r="B11548" s="1"/>
      <c r="C11548" s="29"/>
      <c r="D11548" s="27"/>
      <c r="E11548" s="27"/>
      <c r="F11548" s="27"/>
      <c r="G11548" s="1"/>
      <c r="H11548" s="1"/>
      <c r="I11548" s="1"/>
    </row>
    <row r="11549" spans="2:9">
      <c r="B11549" s="1"/>
      <c r="C11549" s="29"/>
      <c r="D11549" s="27"/>
      <c r="E11549" s="27"/>
      <c r="F11549" s="27"/>
      <c r="G11549" s="1"/>
      <c r="H11549" s="1"/>
      <c r="I11549" s="1"/>
    </row>
    <row r="11550" spans="2:9">
      <c r="B11550" s="1"/>
      <c r="C11550" s="29"/>
      <c r="D11550" s="27"/>
      <c r="E11550" s="27"/>
      <c r="F11550" s="27"/>
      <c r="G11550" s="1"/>
      <c r="H11550" s="1"/>
      <c r="I11550" s="1"/>
    </row>
    <row r="11551" spans="2:9">
      <c r="B11551" s="1"/>
      <c r="C11551" s="29"/>
      <c r="D11551" s="27"/>
      <c r="E11551" s="27"/>
      <c r="F11551" s="27"/>
      <c r="G11551" s="1"/>
      <c r="H11551" s="1"/>
      <c r="I11551" s="1"/>
    </row>
    <row r="11552" spans="2:9">
      <c r="B11552" s="1"/>
      <c r="C11552" s="29"/>
      <c r="D11552" s="27"/>
      <c r="E11552" s="27"/>
      <c r="F11552" s="27"/>
      <c r="G11552" s="1"/>
      <c r="H11552" s="1"/>
      <c r="I11552" s="1"/>
    </row>
    <row r="11553" spans="2:9">
      <c r="B11553" s="1"/>
      <c r="C11553" s="29"/>
      <c r="D11553" s="27"/>
      <c r="E11553" s="27"/>
      <c r="F11553" s="27"/>
      <c r="G11553" s="1"/>
      <c r="H11553" s="1"/>
      <c r="I11553" s="1"/>
    </row>
    <row r="11554" spans="2:9">
      <c r="B11554" s="1"/>
      <c r="C11554" s="29"/>
      <c r="D11554" s="27"/>
      <c r="E11554" s="27"/>
      <c r="F11554" s="27"/>
      <c r="G11554" s="1"/>
      <c r="H11554" s="1"/>
      <c r="I11554" s="1"/>
    </row>
    <row r="11555" spans="2:9">
      <c r="B11555" s="1"/>
      <c r="C11555" s="29"/>
      <c r="D11555" s="27"/>
      <c r="E11555" s="27"/>
      <c r="F11555" s="27"/>
      <c r="G11555" s="1"/>
      <c r="H11555" s="1"/>
      <c r="I11555" s="1"/>
    </row>
    <row r="11556" spans="2:9">
      <c r="B11556" s="1"/>
      <c r="C11556" s="29"/>
      <c r="D11556" s="27"/>
      <c r="E11556" s="27"/>
      <c r="F11556" s="27"/>
      <c r="G11556" s="1"/>
      <c r="H11556" s="1"/>
      <c r="I11556" s="1"/>
    </row>
    <row r="11557" spans="2:9">
      <c r="B11557" s="1"/>
      <c r="C11557" s="29"/>
      <c r="D11557" s="27"/>
      <c r="E11557" s="27"/>
      <c r="F11557" s="27"/>
      <c r="G11557" s="1"/>
      <c r="H11557" s="1"/>
      <c r="I11557" s="1"/>
    </row>
    <row r="11558" spans="2:9">
      <c r="B11558" s="1"/>
      <c r="C11558" s="29"/>
      <c r="D11558" s="27"/>
      <c r="E11558" s="27"/>
      <c r="F11558" s="27"/>
      <c r="G11558" s="1"/>
      <c r="H11558" s="1"/>
      <c r="I11558" s="1"/>
    </row>
    <row r="11559" spans="2:9">
      <c r="B11559" s="1"/>
      <c r="C11559" s="29"/>
      <c r="D11559" s="27"/>
      <c r="E11559" s="27"/>
      <c r="F11559" s="27"/>
      <c r="G11559" s="1"/>
      <c r="H11559" s="1"/>
      <c r="I11559" s="1"/>
    </row>
    <row r="11560" spans="2:9">
      <c r="B11560" s="1"/>
      <c r="C11560" s="29"/>
      <c r="D11560" s="27"/>
      <c r="E11560" s="27"/>
      <c r="F11560" s="27"/>
      <c r="G11560" s="1"/>
      <c r="H11560" s="1"/>
      <c r="I11560" s="1"/>
    </row>
    <row r="11561" spans="2:9">
      <c r="B11561" s="1"/>
      <c r="C11561" s="29"/>
      <c r="D11561" s="27"/>
      <c r="E11561" s="27"/>
      <c r="F11561" s="27"/>
      <c r="G11561" s="1"/>
      <c r="H11561" s="1"/>
      <c r="I11561" s="1"/>
    </row>
    <row r="11562" spans="2:9">
      <c r="B11562" s="1"/>
      <c r="C11562" s="29"/>
      <c r="D11562" s="27"/>
      <c r="E11562" s="27"/>
      <c r="F11562" s="27"/>
      <c r="G11562" s="1"/>
      <c r="H11562" s="1"/>
      <c r="I11562" s="1"/>
    </row>
    <row r="11563" spans="2:9">
      <c r="B11563" s="1"/>
      <c r="C11563" s="29"/>
      <c r="D11563" s="27"/>
      <c r="E11563" s="27"/>
      <c r="F11563" s="27"/>
      <c r="G11563" s="1"/>
      <c r="H11563" s="1"/>
      <c r="I11563" s="1"/>
    </row>
    <row r="11564" spans="2:9">
      <c r="B11564" s="1"/>
      <c r="C11564" s="29"/>
      <c r="D11564" s="27"/>
      <c r="E11564" s="27"/>
      <c r="F11564" s="27"/>
      <c r="G11564" s="1"/>
      <c r="H11564" s="1"/>
      <c r="I11564" s="1"/>
    </row>
    <row r="11565" spans="2:9">
      <c r="B11565" s="1"/>
      <c r="C11565" s="29"/>
      <c r="D11565" s="27"/>
      <c r="E11565" s="27"/>
      <c r="F11565" s="27"/>
      <c r="G11565" s="1"/>
      <c r="H11565" s="1"/>
      <c r="I11565" s="1"/>
    </row>
    <row r="11566" spans="2:9">
      <c r="B11566" s="1"/>
      <c r="C11566" s="29"/>
      <c r="D11566" s="27"/>
      <c r="E11566" s="27"/>
      <c r="F11566" s="27"/>
      <c r="G11566" s="1"/>
      <c r="H11566" s="1"/>
      <c r="I11566" s="1"/>
    </row>
    <row r="11567" spans="2:9">
      <c r="B11567" s="1"/>
      <c r="C11567" s="29"/>
      <c r="D11567" s="27"/>
      <c r="E11567" s="27"/>
      <c r="F11567" s="27"/>
      <c r="G11567" s="1"/>
      <c r="H11567" s="1"/>
      <c r="I11567" s="1"/>
    </row>
    <row r="11568" spans="2:9">
      <c r="B11568" s="1"/>
      <c r="C11568" s="29"/>
      <c r="D11568" s="27"/>
      <c r="E11568" s="27"/>
      <c r="F11568" s="27"/>
      <c r="G11568" s="1"/>
      <c r="H11568" s="1"/>
      <c r="I11568" s="1"/>
    </row>
    <row r="11569" spans="2:9">
      <c r="B11569" s="1"/>
      <c r="C11569" s="29"/>
      <c r="D11569" s="27"/>
      <c r="E11569" s="27"/>
      <c r="F11569" s="27"/>
      <c r="G11569" s="1"/>
      <c r="H11569" s="1"/>
      <c r="I11569" s="1"/>
    </row>
    <row r="11570" spans="2:9">
      <c r="B11570" s="1"/>
      <c r="C11570" s="29"/>
      <c r="D11570" s="27"/>
      <c r="E11570" s="27"/>
      <c r="F11570" s="27"/>
      <c r="G11570" s="1"/>
      <c r="H11570" s="1"/>
      <c r="I11570" s="1"/>
    </row>
    <row r="11571" spans="2:9">
      <c r="B11571" s="1"/>
      <c r="C11571" s="29"/>
      <c r="D11571" s="27"/>
      <c r="E11571" s="27"/>
      <c r="F11571" s="27"/>
      <c r="G11571" s="1"/>
      <c r="H11571" s="1"/>
      <c r="I11571" s="1"/>
    </row>
    <row r="11572" spans="2:9">
      <c r="B11572" s="1"/>
      <c r="C11572" s="29"/>
      <c r="D11572" s="27"/>
      <c r="E11572" s="27"/>
      <c r="F11572" s="27"/>
      <c r="G11572" s="1"/>
      <c r="H11572" s="1"/>
      <c r="I11572" s="1"/>
    </row>
    <row r="11573" spans="2:9">
      <c r="B11573" s="1"/>
      <c r="C11573" s="29"/>
      <c r="D11573" s="27"/>
      <c r="E11573" s="27"/>
      <c r="F11573" s="27"/>
      <c r="G11573" s="1"/>
      <c r="H11573" s="1"/>
      <c r="I11573" s="1"/>
    </row>
    <row r="11574" spans="2:9">
      <c r="B11574" s="1"/>
      <c r="C11574" s="29"/>
      <c r="D11574" s="27"/>
      <c r="E11574" s="27"/>
      <c r="F11574" s="27"/>
      <c r="G11574" s="1"/>
      <c r="H11574" s="1"/>
      <c r="I11574" s="1"/>
    </row>
    <row r="11575" spans="2:9">
      <c r="B11575" s="1"/>
      <c r="C11575" s="29"/>
      <c r="D11575" s="27"/>
      <c r="E11575" s="27"/>
      <c r="F11575" s="27"/>
      <c r="G11575" s="1"/>
      <c r="H11575" s="1"/>
      <c r="I11575" s="1"/>
    </row>
    <row r="11576" spans="2:9">
      <c r="B11576" s="1"/>
      <c r="C11576" s="29"/>
      <c r="D11576" s="27"/>
      <c r="E11576" s="27"/>
      <c r="F11576" s="27"/>
      <c r="G11576" s="1"/>
      <c r="H11576" s="1"/>
      <c r="I11576" s="1"/>
    </row>
    <row r="11577" spans="2:9">
      <c r="B11577" s="1"/>
      <c r="C11577" s="29"/>
      <c r="D11577" s="27"/>
      <c r="E11577" s="27"/>
      <c r="F11577" s="27"/>
      <c r="G11577" s="1"/>
      <c r="H11577" s="1"/>
      <c r="I11577" s="1"/>
    </row>
    <row r="11578" spans="2:9">
      <c r="B11578" s="1"/>
      <c r="C11578" s="29"/>
      <c r="D11578" s="27"/>
      <c r="E11578" s="27"/>
      <c r="F11578" s="27"/>
      <c r="G11578" s="1"/>
      <c r="H11578" s="1"/>
      <c r="I11578" s="1"/>
    </row>
    <row r="11579" spans="2:9">
      <c r="B11579" s="1"/>
      <c r="C11579" s="29"/>
      <c r="D11579" s="27"/>
      <c r="E11579" s="27"/>
      <c r="F11579" s="27"/>
      <c r="G11579" s="1"/>
      <c r="H11579" s="1"/>
      <c r="I11579" s="1"/>
    </row>
    <row r="11580" spans="2:9">
      <c r="B11580" s="1"/>
      <c r="C11580" s="29"/>
      <c r="D11580" s="27"/>
      <c r="E11580" s="27"/>
      <c r="F11580" s="27"/>
      <c r="G11580" s="1"/>
      <c r="H11580" s="1"/>
      <c r="I11580" s="1"/>
    </row>
    <row r="11581" spans="2:9">
      <c r="B11581" s="1"/>
      <c r="C11581" s="29"/>
      <c r="D11581" s="27"/>
      <c r="E11581" s="27"/>
      <c r="F11581" s="27"/>
      <c r="G11581" s="1"/>
      <c r="H11581" s="1"/>
      <c r="I11581" s="1"/>
    </row>
    <row r="11582" spans="2:9">
      <c r="B11582" s="1"/>
      <c r="C11582" s="29"/>
      <c r="D11582" s="27"/>
      <c r="E11582" s="27"/>
      <c r="F11582" s="27"/>
      <c r="G11582" s="1"/>
      <c r="H11582" s="1"/>
      <c r="I11582" s="1"/>
    </row>
    <row r="11583" spans="2:9">
      <c r="B11583" s="1"/>
      <c r="C11583" s="29"/>
      <c r="D11583" s="27"/>
      <c r="E11583" s="27"/>
      <c r="F11583" s="27"/>
      <c r="G11583" s="1"/>
      <c r="H11583" s="1"/>
      <c r="I11583" s="1"/>
    </row>
    <row r="11584" spans="2:9">
      <c r="B11584" s="1"/>
      <c r="C11584" s="29"/>
      <c r="D11584" s="27"/>
      <c r="E11584" s="27"/>
      <c r="F11584" s="27"/>
      <c r="G11584" s="1"/>
      <c r="H11584" s="1"/>
      <c r="I11584" s="1"/>
    </row>
    <row r="11585" spans="2:9">
      <c r="B11585" s="1"/>
      <c r="C11585" s="29"/>
      <c r="D11585" s="27"/>
      <c r="E11585" s="27"/>
      <c r="F11585" s="27"/>
      <c r="G11585" s="1"/>
      <c r="H11585" s="1"/>
      <c r="I11585" s="1"/>
    </row>
    <row r="11586" spans="2:9">
      <c r="B11586" s="1"/>
      <c r="C11586" s="29"/>
      <c r="D11586" s="27"/>
      <c r="E11586" s="27"/>
      <c r="F11586" s="27"/>
      <c r="G11586" s="1"/>
      <c r="H11586" s="1"/>
      <c r="I11586" s="1"/>
    </row>
    <row r="11587" spans="2:9">
      <c r="B11587" s="1"/>
      <c r="C11587" s="29"/>
      <c r="D11587" s="27"/>
      <c r="E11587" s="27"/>
      <c r="F11587" s="27"/>
      <c r="G11587" s="1"/>
      <c r="H11587" s="1"/>
      <c r="I11587" s="1"/>
    </row>
    <row r="11588" spans="2:9">
      <c r="B11588" s="1"/>
      <c r="C11588" s="29"/>
      <c r="D11588" s="27"/>
      <c r="E11588" s="27"/>
      <c r="F11588" s="27"/>
      <c r="G11588" s="1"/>
      <c r="H11588" s="1"/>
      <c r="I11588" s="1"/>
    </row>
    <row r="11589" spans="2:9">
      <c r="B11589" s="1"/>
      <c r="C11589" s="29"/>
      <c r="D11589" s="27"/>
      <c r="E11589" s="27"/>
      <c r="F11589" s="27"/>
      <c r="G11589" s="1"/>
      <c r="H11589" s="1"/>
      <c r="I11589" s="1"/>
    </row>
    <row r="11590" spans="2:9">
      <c r="B11590" s="1"/>
      <c r="C11590" s="29"/>
      <c r="D11590" s="27"/>
      <c r="E11590" s="27"/>
      <c r="F11590" s="27"/>
      <c r="G11590" s="1"/>
      <c r="H11590" s="1"/>
      <c r="I11590" s="1"/>
    </row>
    <row r="11591" spans="2:9">
      <c r="B11591" s="1"/>
      <c r="C11591" s="29"/>
      <c r="D11591" s="27"/>
      <c r="E11591" s="27"/>
      <c r="F11591" s="27"/>
      <c r="G11591" s="1"/>
      <c r="H11591" s="1"/>
      <c r="I11591" s="1"/>
    </row>
    <row r="11592" spans="2:9">
      <c r="B11592" s="1"/>
      <c r="C11592" s="29"/>
      <c r="D11592" s="27"/>
      <c r="E11592" s="27"/>
      <c r="F11592" s="27"/>
      <c r="G11592" s="1"/>
      <c r="H11592" s="1"/>
      <c r="I11592" s="1"/>
    </row>
    <row r="11593" spans="2:9">
      <c r="B11593" s="1"/>
      <c r="C11593" s="29"/>
      <c r="D11593" s="27"/>
      <c r="E11593" s="27"/>
      <c r="F11593" s="27"/>
      <c r="G11593" s="1"/>
      <c r="H11593" s="1"/>
      <c r="I11593" s="1"/>
    </row>
    <row r="11594" spans="2:9">
      <c r="B11594" s="1"/>
      <c r="C11594" s="29"/>
      <c r="D11594" s="27"/>
      <c r="E11594" s="27"/>
      <c r="F11594" s="27"/>
      <c r="G11594" s="1"/>
      <c r="H11594" s="1"/>
      <c r="I11594" s="1"/>
    </row>
    <row r="11595" spans="2:9">
      <c r="B11595" s="1"/>
      <c r="C11595" s="29"/>
      <c r="D11595" s="27"/>
      <c r="E11595" s="27"/>
      <c r="F11595" s="27"/>
      <c r="G11595" s="1"/>
      <c r="H11595" s="1"/>
      <c r="I11595" s="1"/>
    </row>
    <row r="11596" spans="2:9">
      <c r="B11596" s="1"/>
      <c r="C11596" s="29"/>
      <c r="D11596" s="27"/>
      <c r="E11596" s="27"/>
      <c r="F11596" s="27"/>
      <c r="G11596" s="1"/>
      <c r="H11596" s="1"/>
      <c r="I11596" s="1"/>
    </row>
    <row r="11597" spans="2:9">
      <c r="B11597" s="1"/>
      <c r="C11597" s="29"/>
      <c r="D11597" s="27"/>
      <c r="E11597" s="27"/>
      <c r="F11597" s="27"/>
      <c r="G11597" s="1"/>
      <c r="H11597" s="1"/>
      <c r="I11597" s="1"/>
    </row>
    <row r="11598" spans="2:9">
      <c r="B11598" s="1"/>
      <c r="C11598" s="29"/>
      <c r="D11598" s="27"/>
      <c r="E11598" s="27"/>
      <c r="F11598" s="27"/>
      <c r="G11598" s="1"/>
      <c r="H11598" s="1"/>
      <c r="I11598" s="1"/>
    </row>
    <row r="11599" spans="2:9">
      <c r="B11599" s="1"/>
      <c r="C11599" s="29"/>
      <c r="D11599" s="27"/>
      <c r="E11599" s="27"/>
      <c r="F11599" s="27"/>
      <c r="G11599" s="1"/>
      <c r="H11599" s="1"/>
      <c r="I11599" s="1"/>
    </row>
    <row r="11600" spans="2:9">
      <c r="B11600" s="1"/>
      <c r="C11600" s="29"/>
      <c r="D11600" s="27"/>
      <c r="E11600" s="27"/>
      <c r="F11600" s="27"/>
      <c r="G11600" s="1"/>
      <c r="H11600" s="1"/>
      <c r="I11600" s="1"/>
    </row>
    <row r="11601" spans="2:9">
      <c r="B11601" s="1"/>
      <c r="C11601" s="29"/>
      <c r="D11601" s="27"/>
      <c r="E11601" s="27"/>
      <c r="F11601" s="27"/>
      <c r="G11601" s="1"/>
      <c r="H11601" s="1"/>
      <c r="I11601" s="1"/>
    </row>
    <row r="11602" spans="2:9">
      <c r="B11602" s="1"/>
      <c r="C11602" s="29"/>
      <c r="D11602" s="27"/>
      <c r="E11602" s="27"/>
      <c r="F11602" s="27"/>
      <c r="G11602" s="1"/>
      <c r="H11602" s="1"/>
      <c r="I11602" s="1"/>
    </row>
    <row r="11603" spans="2:9">
      <c r="B11603" s="1"/>
      <c r="C11603" s="29"/>
      <c r="D11603" s="27"/>
      <c r="E11603" s="27"/>
      <c r="F11603" s="27"/>
      <c r="G11603" s="1"/>
      <c r="H11603" s="1"/>
      <c r="I11603" s="1"/>
    </row>
    <row r="11604" spans="2:9">
      <c r="B11604" s="1"/>
      <c r="C11604" s="29"/>
      <c r="D11604" s="27"/>
      <c r="E11604" s="27"/>
      <c r="F11604" s="27"/>
      <c r="G11604" s="1"/>
      <c r="H11604" s="1"/>
      <c r="I11604" s="1"/>
    </row>
    <row r="11605" spans="2:9">
      <c r="B11605" s="1"/>
      <c r="C11605" s="29"/>
      <c r="D11605" s="27"/>
      <c r="E11605" s="27"/>
      <c r="F11605" s="27"/>
      <c r="G11605" s="1"/>
      <c r="H11605" s="1"/>
      <c r="I11605" s="1"/>
    </row>
    <row r="11606" spans="2:9">
      <c r="B11606" s="1"/>
      <c r="C11606" s="29"/>
      <c r="D11606" s="27"/>
      <c r="E11606" s="27"/>
      <c r="F11606" s="27"/>
      <c r="G11606" s="1"/>
      <c r="H11606" s="1"/>
      <c r="I11606" s="1"/>
    </row>
    <row r="11607" spans="2:9">
      <c r="B11607" s="1"/>
      <c r="C11607" s="29"/>
      <c r="D11607" s="27"/>
      <c r="E11607" s="27"/>
      <c r="F11607" s="27"/>
      <c r="G11607" s="1"/>
      <c r="H11607" s="1"/>
      <c r="I11607" s="1"/>
    </row>
    <row r="11608" spans="2:9">
      <c r="B11608" s="1"/>
      <c r="C11608" s="29"/>
      <c r="D11608" s="27"/>
      <c r="E11608" s="27"/>
      <c r="F11608" s="27"/>
      <c r="G11608" s="1"/>
      <c r="H11608" s="1"/>
      <c r="I11608" s="1"/>
    </row>
    <row r="11609" spans="2:9">
      <c r="B11609" s="1"/>
      <c r="C11609" s="29"/>
      <c r="D11609" s="27"/>
      <c r="E11609" s="27"/>
      <c r="F11609" s="27"/>
      <c r="G11609" s="1"/>
      <c r="H11609" s="1"/>
      <c r="I11609" s="1"/>
    </row>
    <row r="11610" spans="2:9">
      <c r="B11610" s="1"/>
      <c r="C11610" s="29"/>
      <c r="D11610" s="27"/>
      <c r="E11610" s="27"/>
      <c r="F11610" s="27"/>
      <c r="G11610" s="1"/>
      <c r="H11610" s="1"/>
      <c r="I11610" s="1"/>
    </row>
    <row r="11611" spans="2:9">
      <c r="B11611" s="1"/>
      <c r="C11611" s="29"/>
      <c r="D11611" s="27"/>
      <c r="E11611" s="27"/>
      <c r="F11611" s="27"/>
      <c r="G11611" s="1"/>
      <c r="H11611" s="1"/>
      <c r="I11611" s="1"/>
    </row>
    <row r="11612" spans="2:9">
      <c r="B11612" s="1"/>
      <c r="C11612" s="29"/>
      <c r="D11612" s="27"/>
      <c r="E11612" s="27"/>
      <c r="F11612" s="27"/>
      <c r="G11612" s="1"/>
      <c r="H11612" s="1"/>
      <c r="I11612" s="1"/>
    </row>
    <row r="11613" spans="2:9">
      <c r="B11613" s="1"/>
      <c r="C11613" s="29"/>
      <c r="D11613" s="27"/>
      <c r="E11613" s="27"/>
      <c r="F11613" s="27"/>
      <c r="G11613" s="1"/>
      <c r="H11613" s="1"/>
      <c r="I11613" s="1"/>
    </row>
    <row r="11614" spans="2:9">
      <c r="B11614" s="1"/>
      <c r="C11614" s="29"/>
      <c r="D11614" s="27"/>
      <c r="E11614" s="27"/>
      <c r="F11614" s="27"/>
      <c r="G11614" s="1"/>
      <c r="H11614" s="1"/>
      <c r="I11614" s="1"/>
    </row>
    <row r="11615" spans="2:9">
      <c r="B11615" s="1"/>
      <c r="C11615" s="29"/>
      <c r="D11615" s="27"/>
      <c r="E11615" s="27"/>
      <c r="F11615" s="27"/>
      <c r="G11615" s="1"/>
      <c r="H11615" s="1"/>
      <c r="I11615" s="1"/>
    </row>
    <row r="11616" spans="2:9">
      <c r="B11616" s="1"/>
      <c r="C11616" s="29"/>
      <c r="D11616" s="27"/>
      <c r="E11616" s="27"/>
      <c r="F11616" s="27"/>
      <c r="G11616" s="1"/>
      <c r="H11616" s="1"/>
      <c r="I11616" s="1"/>
    </row>
    <row r="11617" spans="2:9">
      <c r="B11617" s="1"/>
      <c r="C11617" s="29"/>
      <c r="D11617" s="27"/>
      <c r="E11617" s="27"/>
      <c r="F11617" s="27"/>
      <c r="G11617" s="1"/>
      <c r="H11617" s="1"/>
      <c r="I11617" s="1"/>
    </row>
    <row r="11618" spans="2:9">
      <c r="B11618" s="1"/>
      <c r="C11618" s="29"/>
      <c r="D11618" s="27"/>
      <c r="E11618" s="27"/>
      <c r="F11618" s="27"/>
      <c r="G11618" s="1"/>
      <c r="H11618" s="1"/>
      <c r="I11618" s="1"/>
    </row>
    <row r="11619" spans="2:9">
      <c r="B11619" s="1"/>
      <c r="C11619" s="29"/>
      <c r="D11619" s="27"/>
      <c r="E11619" s="27"/>
      <c r="F11619" s="27"/>
      <c r="G11619" s="1"/>
      <c r="H11619" s="1"/>
      <c r="I11619" s="1"/>
    </row>
    <row r="11620" spans="2:9">
      <c r="B11620" s="1"/>
      <c r="C11620" s="29"/>
      <c r="D11620" s="27"/>
      <c r="E11620" s="27"/>
      <c r="F11620" s="27"/>
      <c r="G11620" s="1"/>
      <c r="H11620" s="1"/>
      <c r="I11620" s="1"/>
    </row>
    <row r="11621" spans="2:9">
      <c r="B11621" s="1"/>
      <c r="C11621" s="29"/>
      <c r="D11621" s="27"/>
      <c r="E11621" s="27"/>
      <c r="F11621" s="27"/>
      <c r="G11621" s="1"/>
      <c r="H11621" s="1"/>
      <c r="I11621" s="1"/>
    </row>
    <row r="11622" spans="2:9">
      <c r="B11622" s="1"/>
      <c r="C11622" s="29"/>
      <c r="D11622" s="27"/>
      <c r="E11622" s="27"/>
      <c r="F11622" s="27"/>
      <c r="G11622" s="1"/>
      <c r="H11622" s="1"/>
      <c r="I11622" s="1"/>
    </row>
    <row r="11623" spans="2:9">
      <c r="B11623" s="1"/>
      <c r="C11623" s="29"/>
      <c r="D11623" s="27"/>
      <c r="E11623" s="27"/>
      <c r="F11623" s="27"/>
      <c r="G11623" s="1"/>
      <c r="H11623" s="1"/>
      <c r="I11623" s="1"/>
    </row>
    <row r="11624" spans="2:9">
      <c r="B11624" s="1"/>
      <c r="C11624" s="29"/>
      <c r="D11624" s="27"/>
      <c r="E11624" s="27"/>
      <c r="F11624" s="27"/>
      <c r="G11624" s="1"/>
      <c r="H11624" s="1"/>
      <c r="I11624" s="1"/>
    </row>
    <row r="11625" spans="2:9">
      <c r="B11625" s="1"/>
      <c r="C11625" s="29"/>
      <c r="D11625" s="27"/>
      <c r="E11625" s="27"/>
      <c r="F11625" s="27"/>
      <c r="G11625" s="1"/>
      <c r="H11625" s="1"/>
      <c r="I11625" s="1"/>
    </row>
    <row r="11626" spans="2:9">
      <c r="B11626" s="1"/>
      <c r="C11626" s="29"/>
      <c r="D11626" s="27"/>
      <c r="E11626" s="27"/>
      <c r="F11626" s="27"/>
      <c r="G11626" s="1"/>
      <c r="H11626" s="1"/>
      <c r="I11626" s="1"/>
    </row>
    <row r="11627" spans="2:9">
      <c r="B11627" s="1"/>
      <c r="C11627" s="29"/>
      <c r="D11627" s="27"/>
      <c r="E11627" s="27"/>
      <c r="F11627" s="27"/>
      <c r="G11627" s="1"/>
      <c r="H11627" s="1"/>
      <c r="I11627" s="1"/>
    </row>
    <row r="11628" spans="2:9">
      <c r="B11628" s="1"/>
      <c r="C11628" s="29"/>
      <c r="D11628" s="27"/>
      <c r="E11628" s="27"/>
      <c r="F11628" s="27"/>
      <c r="G11628" s="1"/>
      <c r="H11628" s="1"/>
      <c r="I11628" s="1"/>
    </row>
    <row r="11629" spans="2:9">
      <c r="B11629" s="1"/>
      <c r="C11629" s="29"/>
      <c r="D11629" s="27"/>
      <c r="E11629" s="27"/>
      <c r="F11629" s="27"/>
      <c r="G11629" s="1"/>
      <c r="H11629" s="1"/>
      <c r="I11629" s="1"/>
    </row>
    <row r="11630" spans="2:9">
      <c r="B11630" s="1"/>
      <c r="C11630" s="29"/>
      <c r="D11630" s="27"/>
      <c r="E11630" s="27"/>
      <c r="F11630" s="27"/>
      <c r="G11630" s="1"/>
      <c r="H11630" s="1"/>
      <c r="I11630" s="1"/>
    </row>
    <row r="11631" spans="2:9">
      <c r="B11631" s="1"/>
      <c r="C11631" s="29"/>
      <c r="D11631" s="27"/>
      <c r="E11631" s="27"/>
      <c r="F11631" s="27"/>
      <c r="G11631" s="1"/>
      <c r="H11631" s="1"/>
      <c r="I11631" s="1"/>
    </row>
    <row r="11632" spans="2:9">
      <c r="B11632" s="1"/>
      <c r="C11632" s="29"/>
      <c r="D11632" s="27"/>
      <c r="E11632" s="27"/>
      <c r="F11632" s="27"/>
      <c r="G11632" s="1"/>
      <c r="H11632" s="1"/>
      <c r="I11632" s="1"/>
    </row>
    <row r="11633" spans="2:9">
      <c r="B11633" s="1"/>
      <c r="C11633" s="29"/>
      <c r="D11633" s="27"/>
      <c r="E11633" s="27"/>
      <c r="F11633" s="27"/>
      <c r="G11633" s="1"/>
      <c r="H11633" s="1"/>
      <c r="I11633" s="1"/>
    </row>
    <row r="11634" spans="2:9">
      <c r="B11634" s="1"/>
      <c r="C11634" s="29"/>
      <c r="D11634" s="27"/>
      <c r="E11634" s="27"/>
      <c r="F11634" s="27"/>
      <c r="G11634" s="1"/>
      <c r="H11634" s="1"/>
      <c r="I11634" s="1"/>
    </row>
    <row r="11635" spans="2:9">
      <c r="B11635" s="1"/>
      <c r="C11635" s="29"/>
      <c r="D11635" s="27"/>
      <c r="E11635" s="27"/>
      <c r="F11635" s="27"/>
      <c r="G11635" s="1"/>
      <c r="H11635" s="1"/>
      <c r="I11635" s="1"/>
    </row>
    <row r="11636" spans="2:9">
      <c r="B11636" s="1"/>
      <c r="C11636" s="29"/>
      <c r="D11636" s="27"/>
      <c r="E11636" s="27"/>
      <c r="F11636" s="27"/>
      <c r="G11636" s="1"/>
      <c r="H11636" s="1"/>
      <c r="I11636" s="1"/>
    </row>
    <row r="11637" spans="2:9">
      <c r="B11637" s="1"/>
      <c r="C11637" s="29"/>
      <c r="D11637" s="27"/>
      <c r="E11637" s="27"/>
      <c r="F11637" s="27"/>
      <c r="G11637" s="1"/>
      <c r="H11637" s="1"/>
      <c r="I11637" s="1"/>
    </row>
    <row r="11638" spans="2:9">
      <c r="B11638" s="1"/>
      <c r="C11638" s="29"/>
      <c r="D11638" s="27"/>
      <c r="E11638" s="27"/>
      <c r="F11638" s="27"/>
      <c r="G11638" s="1"/>
      <c r="H11638" s="1"/>
      <c r="I11638" s="1"/>
    </row>
    <row r="11639" spans="2:9">
      <c r="B11639" s="1"/>
      <c r="C11639" s="29"/>
      <c r="D11639" s="27"/>
      <c r="E11639" s="27"/>
      <c r="F11639" s="27"/>
      <c r="G11639" s="1"/>
      <c r="H11639" s="1"/>
      <c r="I11639" s="1"/>
    </row>
    <row r="11640" spans="2:9">
      <c r="B11640" s="1"/>
      <c r="C11640" s="29"/>
      <c r="D11640" s="27"/>
      <c r="E11640" s="27"/>
      <c r="F11640" s="27"/>
      <c r="G11640" s="1"/>
      <c r="H11640" s="1"/>
      <c r="I11640" s="1"/>
    </row>
    <row r="11641" spans="2:9">
      <c r="B11641" s="1"/>
      <c r="C11641" s="29"/>
      <c r="D11641" s="27"/>
      <c r="E11641" s="27"/>
      <c r="F11641" s="27"/>
      <c r="G11641" s="1"/>
      <c r="H11641" s="1"/>
      <c r="I11641" s="1"/>
    </row>
    <row r="11642" spans="2:9">
      <c r="B11642" s="1"/>
      <c r="C11642" s="29"/>
      <c r="D11642" s="27"/>
      <c r="E11642" s="27"/>
      <c r="F11642" s="27"/>
      <c r="G11642" s="1"/>
      <c r="H11642" s="1"/>
      <c r="I11642" s="1"/>
    </row>
    <row r="11643" spans="2:9">
      <c r="B11643" s="1"/>
      <c r="C11643" s="29"/>
      <c r="D11643" s="27"/>
      <c r="E11643" s="27"/>
      <c r="F11643" s="27"/>
      <c r="G11643" s="1"/>
      <c r="H11643" s="1"/>
      <c r="I11643" s="1"/>
    </row>
    <row r="11644" spans="2:9">
      <c r="B11644" s="1"/>
      <c r="C11644" s="29"/>
      <c r="D11644" s="27"/>
      <c r="E11644" s="27"/>
      <c r="F11644" s="27"/>
      <c r="G11644" s="1"/>
      <c r="H11644" s="1"/>
      <c r="I11644" s="1"/>
    </row>
    <row r="11645" spans="2:9">
      <c r="B11645" s="1"/>
      <c r="C11645" s="29"/>
      <c r="D11645" s="27"/>
      <c r="E11645" s="27"/>
      <c r="F11645" s="27"/>
      <c r="G11645" s="1"/>
      <c r="H11645" s="1"/>
      <c r="I11645" s="1"/>
    </row>
    <row r="11646" spans="2:9">
      <c r="B11646" s="1"/>
      <c r="C11646" s="29"/>
      <c r="D11646" s="27"/>
      <c r="E11646" s="27"/>
      <c r="F11646" s="27"/>
      <c r="G11646" s="1"/>
      <c r="H11646" s="1"/>
      <c r="I11646" s="1"/>
    </row>
    <row r="11647" spans="2:9">
      <c r="B11647" s="1"/>
      <c r="C11647" s="29"/>
      <c r="D11647" s="27"/>
      <c r="E11647" s="27"/>
      <c r="F11647" s="27"/>
      <c r="G11647" s="1"/>
      <c r="H11647" s="1"/>
      <c r="I11647" s="1"/>
    </row>
    <row r="11648" spans="2:9">
      <c r="B11648" s="1"/>
      <c r="C11648" s="29"/>
      <c r="D11648" s="27"/>
      <c r="E11648" s="27"/>
      <c r="F11648" s="27"/>
      <c r="G11648" s="1"/>
      <c r="H11648" s="1"/>
      <c r="I11648" s="1"/>
    </row>
    <row r="11649" spans="2:9">
      <c r="B11649" s="1"/>
      <c r="C11649" s="29"/>
      <c r="D11649" s="27"/>
      <c r="E11649" s="27"/>
      <c r="F11649" s="27"/>
      <c r="G11649" s="1"/>
      <c r="H11649" s="1"/>
      <c r="I11649" s="1"/>
    </row>
    <row r="11650" spans="2:9">
      <c r="B11650" s="1"/>
      <c r="C11650" s="29"/>
      <c r="D11650" s="27"/>
      <c r="E11650" s="27"/>
      <c r="F11650" s="27"/>
      <c r="G11650" s="1"/>
      <c r="H11650" s="1"/>
      <c r="I11650" s="1"/>
    </row>
    <row r="11651" spans="2:9">
      <c r="B11651" s="1"/>
      <c r="C11651" s="29"/>
      <c r="D11651" s="27"/>
      <c r="E11651" s="27"/>
      <c r="F11651" s="27"/>
      <c r="G11651" s="1"/>
      <c r="H11651" s="1"/>
      <c r="I11651" s="1"/>
    </row>
    <row r="11652" spans="2:9">
      <c r="B11652" s="1"/>
      <c r="C11652" s="29"/>
      <c r="D11652" s="27"/>
      <c r="E11652" s="27"/>
      <c r="F11652" s="27"/>
      <c r="G11652" s="1"/>
      <c r="H11652" s="1"/>
      <c r="I11652" s="1"/>
    </row>
    <row r="11653" spans="2:9">
      <c r="B11653" s="1"/>
      <c r="C11653" s="29"/>
      <c r="D11653" s="27"/>
      <c r="E11653" s="27"/>
      <c r="F11653" s="27"/>
      <c r="G11653" s="1"/>
      <c r="H11653" s="1"/>
      <c r="I11653" s="1"/>
    </row>
    <row r="11654" spans="2:9">
      <c r="B11654" s="1"/>
      <c r="C11654" s="29"/>
      <c r="D11654" s="27"/>
      <c r="E11654" s="27"/>
      <c r="F11654" s="27"/>
      <c r="G11654" s="1"/>
      <c r="H11654" s="1"/>
      <c r="I11654" s="1"/>
    </row>
    <row r="11655" spans="2:9">
      <c r="B11655" s="1"/>
      <c r="C11655" s="29"/>
      <c r="D11655" s="27"/>
      <c r="E11655" s="27"/>
      <c r="F11655" s="27"/>
      <c r="G11655" s="1"/>
      <c r="H11655" s="1"/>
      <c r="I11655" s="1"/>
    </row>
    <row r="11656" spans="2:9">
      <c r="B11656" s="1"/>
      <c r="C11656" s="29"/>
      <c r="D11656" s="27"/>
      <c r="E11656" s="27"/>
      <c r="F11656" s="27"/>
      <c r="G11656" s="1"/>
      <c r="H11656" s="1"/>
      <c r="I11656" s="1"/>
    </row>
    <row r="11657" spans="2:9">
      <c r="B11657" s="1"/>
      <c r="C11657" s="29"/>
      <c r="D11657" s="27"/>
      <c r="E11657" s="27"/>
      <c r="F11657" s="27"/>
      <c r="G11657" s="1"/>
      <c r="H11657" s="1"/>
      <c r="I11657" s="1"/>
    </row>
    <row r="11658" spans="2:9">
      <c r="B11658" s="1"/>
      <c r="C11658" s="29"/>
      <c r="D11658" s="27"/>
      <c r="E11658" s="27"/>
      <c r="F11658" s="27"/>
      <c r="G11658" s="1"/>
      <c r="H11658" s="1"/>
      <c r="I11658" s="1"/>
    </row>
    <row r="11659" spans="2:9">
      <c r="B11659" s="1"/>
      <c r="C11659" s="29"/>
      <c r="D11659" s="27"/>
      <c r="E11659" s="27"/>
      <c r="F11659" s="27"/>
      <c r="G11659" s="1"/>
      <c r="H11659" s="1"/>
      <c r="I11659" s="1"/>
    </row>
    <row r="11660" spans="2:9">
      <c r="B11660" s="1"/>
      <c r="C11660" s="29"/>
      <c r="D11660" s="27"/>
      <c r="E11660" s="27"/>
      <c r="F11660" s="27"/>
      <c r="G11660" s="1"/>
      <c r="H11660" s="1"/>
      <c r="I11660" s="1"/>
    </row>
    <row r="11661" spans="2:9">
      <c r="B11661" s="1"/>
      <c r="C11661" s="29"/>
      <c r="D11661" s="27"/>
      <c r="E11661" s="27"/>
      <c r="F11661" s="27"/>
      <c r="G11661" s="1"/>
      <c r="H11661" s="1"/>
      <c r="I11661" s="1"/>
    </row>
    <row r="11662" spans="2:9">
      <c r="B11662" s="1"/>
      <c r="C11662" s="29"/>
      <c r="D11662" s="27"/>
      <c r="E11662" s="27"/>
      <c r="F11662" s="27"/>
      <c r="G11662" s="1"/>
      <c r="H11662" s="1"/>
      <c r="I11662" s="1"/>
    </row>
    <row r="11663" spans="2:9">
      <c r="B11663" s="1"/>
      <c r="C11663" s="29"/>
      <c r="D11663" s="27"/>
      <c r="E11663" s="27"/>
      <c r="F11663" s="27"/>
      <c r="G11663" s="1"/>
      <c r="H11663" s="1"/>
      <c r="I11663" s="1"/>
    </row>
    <row r="11664" spans="2:9">
      <c r="B11664" s="1"/>
      <c r="C11664" s="29"/>
      <c r="D11664" s="27"/>
      <c r="E11664" s="27"/>
      <c r="F11664" s="27"/>
      <c r="G11664" s="1"/>
      <c r="H11664" s="1"/>
      <c r="I11664" s="1"/>
    </row>
    <row r="11665" spans="2:9">
      <c r="B11665" s="1"/>
      <c r="C11665" s="29"/>
      <c r="D11665" s="27"/>
      <c r="E11665" s="27"/>
      <c r="F11665" s="27"/>
      <c r="G11665" s="1"/>
      <c r="H11665" s="1"/>
      <c r="I11665" s="1"/>
    </row>
    <row r="11666" spans="2:9">
      <c r="B11666" s="1"/>
      <c r="C11666" s="29"/>
      <c r="D11666" s="27"/>
      <c r="E11666" s="27"/>
      <c r="F11666" s="27"/>
      <c r="G11666" s="1"/>
      <c r="H11666" s="1"/>
      <c r="I11666" s="1"/>
    </row>
    <row r="11667" spans="2:9">
      <c r="B11667" s="1"/>
      <c r="C11667" s="29"/>
      <c r="D11667" s="27"/>
      <c r="E11667" s="27"/>
      <c r="F11667" s="27"/>
      <c r="G11667" s="1"/>
      <c r="H11667" s="1"/>
      <c r="I11667" s="1"/>
    </row>
    <row r="11668" spans="2:9">
      <c r="B11668" s="1"/>
      <c r="C11668" s="29"/>
      <c r="D11668" s="27"/>
      <c r="E11668" s="27"/>
      <c r="F11668" s="27"/>
      <c r="G11668" s="1"/>
      <c r="H11668" s="1"/>
      <c r="I11668" s="1"/>
    </row>
    <row r="11669" spans="2:9">
      <c r="B11669" s="1"/>
      <c r="C11669" s="29"/>
      <c r="D11669" s="27"/>
      <c r="E11669" s="27"/>
      <c r="F11669" s="27"/>
      <c r="G11669" s="1"/>
      <c r="H11669" s="1"/>
      <c r="I11669" s="1"/>
    </row>
    <row r="11670" spans="2:9">
      <c r="B11670" s="1"/>
      <c r="C11670" s="29"/>
      <c r="D11670" s="27"/>
      <c r="E11670" s="27"/>
      <c r="F11670" s="27"/>
      <c r="G11670" s="1"/>
      <c r="H11670" s="1"/>
      <c r="I11670" s="1"/>
    </row>
    <row r="11671" spans="2:9">
      <c r="B11671" s="1"/>
      <c r="C11671" s="29"/>
      <c r="D11671" s="27"/>
      <c r="E11671" s="27"/>
      <c r="F11671" s="27"/>
      <c r="G11671" s="1"/>
      <c r="H11671" s="1"/>
      <c r="I11671" s="1"/>
    </row>
    <row r="11672" spans="2:9">
      <c r="B11672" s="1"/>
      <c r="C11672" s="29"/>
      <c r="D11672" s="27"/>
      <c r="E11672" s="27"/>
      <c r="F11672" s="27"/>
      <c r="G11672" s="1"/>
      <c r="H11672" s="1"/>
      <c r="I11672" s="1"/>
    </row>
    <row r="11673" spans="2:9">
      <c r="B11673" s="1"/>
      <c r="C11673" s="29"/>
      <c r="D11673" s="27"/>
      <c r="E11673" s="27"/>
      <c r="F11673" s="27"/>
      <c r="G11673" s="1"/>
      <c r="H11673" s="1"/>
      <c r="I11673" s="1"/>
    </row>
    <row r="11674" spans="2:9">
      <c r="B11674" s="1"/>
      <c r="C11674" s="29"/>
      <c r="D11674" s="27"/>
      <c r="E11674" s="27"/>
      <c r="F11674" s="27"/>
      <c r="G11674" s="1"/>
      <c r="H11674" s="1"/>
      <c r="I11674" s="1"/>
    </row>
    <row r="11675" spans="2:9">
      <c r="B11675" s="1"/>
      <c r="C11675" s="29"/>
      <c r="D11675" s="27"/>
      <c r="E11675" s="27"/>
      <c r="F11675" s="27"/>
      <c r="G11675" s="1"/>
      <c r="H11675" s="1"/>
      <c r="I11675" s="1"/>
    </row>
    <row r="11676" spans="2:9">
      <c r="B11676" s="1"/>
      <c r="C11676" s="29"/>
      <c r="D11676" s="27"/>
      <c r="E11676" s="27"/>
      <c r="F11676" s="27"/>
      <c r="G11676" s="1"/>
      <c r="H11676" s="1"/>
      <c r="I11676" s="1"/>
    </row>
    <row r="11677" spans="2:9">
      <c r="B11677" s="1"/>
      <c r="C11677" s="29"/>
      <c r="D11677" s="27"/>
      <c r="E11677" s="27"/>
      <c r="F11677" s="27"/>
      <c r="G11677" s="1"/>
      <c r="H11677" s="1"/>
      <c r="I11677" s="1"/>
    </row>
    <row r="11678" spans="2:9">
      <c r="B11678" s="1"/>
      <c r="C11678" s="29"/>
      <c r="D11678" s="27"/>
      <c r="E11678" s="27"/>
      <c r="F11678" s="27"/>
      <c r="G11678" s="1"/>
      <c r="H11678" s="1"/>
      <c r="I11678" s="1"/>
    </row>
    <row r="11679" spans="2:9">
      <c r="B11679" s="1"/>
      <c r="C11679" s="29"/>
      <c r="D11679" s="27"/>
      <c r="E11679" s="27"/>
      <c r="F11679" s="27"/>
      <c r="G11679" s="1"/>
      <c r="H11679" s="1"/>
      <c r="I11679" s="1"/>
    </row>
    <row r="11680" spans="2:9">
      <c r="B11680" s="1"/>
      <c r="C11680" s="29"/>
      <c r="D11680" s="27"/>
      <c r="E11680" s="27"/>
      <c r="F11680" s="27"/>
      <c r="G11680" s="1"/>
      <c r="H11680" s="1"/>
      <c r="I11680" s="1"/>
    </row>
    <row r="11681" spans="2:9">
      <c r="B11681" s="1"/>
      <c r="C11681" s="29"/>
      <c r="D11681" s="27"/>
      <c r="E11681" s="27"/>
      <c r="F11681" s="27"/>
      <c r="G11681" s="1"/>
      <c r="H11681" s="1"/>
      <c r="I11681" s="1"/>
    </row>
    <row r="11682" spans="2:9">
      <c r="B11682" s="1"/>
      <c r="C11682" s="29"/>
      <c r="D11682" s="27"/>
      <c r="E11682" s="27"/>
      <c r="F11682" s="27"/>
      <c r="G11682" s="1"/>
      <c r="H11682" s="1"/>
      <c r="I11682" s="1"/>
    </row>
    <row r="11683" spans="2:9">
      <c r="B11683" s="1"/>
      <c r="C11683" s="29"/>
      <c r="D11683" s="27"/>
      <c r="E11683" s="27"/>
      <c r="F11683" s="27"/>
      <c r="G11683" s="1"/>
      <c r="H11683" s="1"/>
      <c r="I11683" s="1"/>
    </row>
    <row r="11684" spans="2:9">
      <c r="B11684" s="1"/>
      <c r="C11684" s="29"/>
      <c r="D11684" s="27"/>
      <c r="E11684" s="27"/>
      <c r="F11684" s="27"/>
      <c r="G11684" s="1"/>
      <c r="H11684" s="1"/>
      <c r="I11684" s="1"/>
    </row>
    <row r="11685" spans="2:9">
      <c r="B11685" s="1"/>
      <c r="C11685" s="29"/>
      <c r="D11685" s="27"/>
      <c r="E11685" s="27"/>
      <c r="F11685" s="27"/>
      <c r="G11685" s="1"/>
      <c r="H11685" s="1"/>
      <c r="I11685" s="1"/>
    </row>
    <row r="11686" spans="2:9">
      <c r="B11686" s="1"/>
      <c r="C11686" s="29"/>
      <c r="D11686" s="27"/>
      <c r="E11686" s="27"/>
      <c r="F11686" s="27"/>
      <c r="G11686" s="1"/>
      <c r="H11686" s="1"/>
      <c r="I11686" s="1"/>
    </row>
    <row r="11687" spans="2:9">
      <c r="B11687" s="1"/>
      <c r="C11687" s="29"/>
      <c r="D11687" s="27"/>
      <c r="E11687" s="27"/>
      <c r="F11687" s="27"/>
      <c r="G11687" s="1"/>
      <c r="H11687" s="1"/>
      <c r="I11687" s="1"/>
    </row>
    <row r="11688" spans="2:9">
      <c r="B11688" s="1"/>
      <c r="C11688" s="29"/>
      <c r="D11688" s="27"/>
      <c r="E11688" s="27"/>
      <c r="F11688" s="27"/>
      <c r="G11688" s="1"/>
      <c r="H11688" s="1"/>
      <c r="I11688" s="1"/>
    </row>
    <row r="11689" spans="2:9">
      <c r="B11689" s="1"/>
      <c r="C11689" s="29"/>
      <c r="D11689" s="27"/>
      <c r="E11689" s="27"/>
      <c r="F11689" s="27"/>
      <c r="G11689" s="1"/>
      <c r="H11689" s="1"/>
      <c r="I11689" s="1"/>
    </row>
    <row r="11690" spans="2:9">
      <c r="B11690" s="1"/>
      <c r="C11690" s="29"/>
      <c r="D11690" s="27"/>
      <c r="E11690" s="27"/>
      <c r="F11690" s="27"/>
      <c r="G11690" s="1"/>
      <c r="H11690" s="1"/>
      <c r="I11690" s="1"/>
    </row>
    <row r="11691" spans="2:9">
      <c r="B11691" s="1"/>
      <c r="C11691" s="29"/>
      <c r="D11691" s="27"/>
      <c r="E11691" s="27"/>
      <c r="F11691" s="27"/>
      <c r="G11691" s="1"/>
      <c r="H11691" s="1"/>
      <c r="I11691" s="1"/>
    </row>
    <row r="11692" spans="2:9">
      <c r="B11692" s="1"/>
      <c r="C11692" s="29"/>
      <c r="D11692" s="27"/>
      <c r="E11692" s="27"/>
      <c r="F11692" s="27"/>
      <c r="G11692" s="1"/>
      <c r="H11692" s="1"/>
      <c r="I11692" s="1"/>
    </row>
    <row r="11693" spans="2:9">
      <c r="B11693" s="1"/>
      <c r="C11693" s="29"/>
      <c r="D11693" s="27"/>
      <c r="E11693" s="27"/>
      <c r="F11693" s="27"/>
      <c r="G11693" s="1"/>
      <c r="H11693" s="1"/>
      <c r="I11693" s="1"/>
    </row>
    <row r="11694" spans="2:9">
      <c r="B11694" s="1"/>
      <c r="C11694" s="29"/>
      <c r="D11694" s="27"/>
      <c r="E11694" s="27"/>
      <c r="F11694" s="27"/>
      <c r="G11694" s="1"/>
      <c r="H11694" s="1"/>
      <c r="I11694" s="1"/>
    </row>
    <row r="11695" spans="2:9">
      <c r="B11695" s="1"/>
      <c r="C11695" s="29"/>
      <c r="D11695" s="27"/>
      <c r="E11695" s="27"/>
      <c r="F11695" s="27"/>
      <c r="G11695" s="1"/>
      <c r="H11695" s="1"/>
      <c r="I11695" s="1"/>
    </row>
    <row r="11696" spans="2:9">
      <c r="B11696" s="1"/>
      <c r="C11696" s="29"/>
      <c r="D11696" s="27"/>
      <c r="E11696" s="27"/>
      <c r="F11696" s="27"/>
      <c r="G11696" s="1"/>
      <c r="H11696" s="1"/>
      <c r="I11696" s="1"/>
    </row>
    <row r="11697" spans="2:9">
      <c r="B11697" s="1"/>
      <c r="C11697" s="29"/>
      <c r="D11697" s="27"/>
      <c r="E11697" s="27"/>
      <c r="F11697" s="27"/>
      <c r="G11697" s="1"/>
      <c r="H11697" s="1"/>
      <c r="I11697" s="1"/>
    </row>
    <row r="11698" spans="2:9">
      <c r="B11698" s="1"/>
      <c r="C11698" s="29"/>
      <c r="D11698" s="27"/>
      <c r="E11698" s="27"/>
      <c r="F11698" s="27"/>
      <c r="G11698" s="1"/>
      <c r="H11698" s="1"/>
      <c r="I11698" s="1"/>
    </row>
    <row r="11699" spans="2:9">
      <c r="B11699" s="1"/>
      <c r="C11699" s="29"/>
      <c r="D11699" s="27"/>
      <c r="E11699" s="27"/>
      <c r="F11699" s="27"/>
      <c r="G11699" s="1"/>
      <c r="H11699" s="1"/>
      <c r="I11699" s="1"/>
    </row>
    <row r="11700" spans="2:9">
      <c r="B11700" s="1"/>
      <c r="C11700" s="29"/>
      <c r="D11700" s="27"/>
      <c r="E11700" s="27"/>
      <c r="F11700" s="27"/>
      <c r="G11700" s="1"/>
      <c r="H11700" s="1"/>
      <c r="I11700" s="1"/>
    </row>
    <row r="11701" spans="2:9">
      <c r="B11701" s="1"/>
      <c r="C11701" s="29"/>
      <c r="D11701" s="27"/>
      <c r="E11701" s="27"/>
      <c r="F11701" s="27"/>
      <c r="G11701" s="1"/>
      <c r="H11701" s="1"/>
      <c r="I11701" s="1"/>
    </row>
    <row r="11702" spans="2:9">
      <c r="B11702" s="1"/>
      <c r="C11702" s="29"/>
      <c r="D11702" s="27"/>
      <c r="E11702" s="27"/>
      <c r="F11702" s="27"/>
      <c r="G11702" s="1"/>
      <c r="H11702" s="1"/>
      <c r="I11702" s="1"/>
    </row>
    <row r="11703" spans="2:9">
      <c r="B11703" s="1"/>
      <c r="C11703" s="29"/>
      <c r="D11703" s="27"/>
      <c r="E11703" s="27"/>
      <c r="F11703" s="27"/>
      <c r="G11703" s="1"/>
      <c r="H11703" s="1"/>
      <c r="I11703" s="1"/>
    </row>
    <row r="11704" spans="2:9">
      <c r="B11704" s="1"/>
      <c r="C11704" s="29"/>
      <c r="D11704" s="27"/>
      <c r="E11704" s="27"/>
      <c r="F11704" s="27"/>
      <c r="G11704" s="1"/>
      <c r="H11704" s="1"/>
      <c r="I11704" s="1"/>
    </row>
    <row r="11705" spans="2:9">
      <c r="B11705" s="1"/>
      <c r="C11705" s="29"/>
      <c r="D11705" s="27"/>
      <c r="E11705" s="27"/>
      <c r="F11705" s="27"/>
      <c r="G11705" s="1"/>
      <c r="H11705" s="1"/>
      <c r="I11705" s="1"/>
    </row>
    <row r="11706" spans="2:9">
      <c r="B11706" s="1"/>
      <c r="C11706" s="29"/>
      <c r="D11706" s="27"/>
      <c r="E11706" s="27"/>
      <c r="F11706" s="27"/>
      <c r="G11706" s="1"/>
      <c r="H11706" s="1"/>
      <c r="I11706" s="1"/>
    </row>
    <row r="11707" spans="2:9">
      <c r="B11707" s="1"/>
      <c r="C11707" s="29"/>
      <c r="D11707" s="27"/>
      <c r="E11707" s="27"/>
      <c r="F11707" s="27"/>
      <c r="G11707" s="1"/>
      <c r="H11707" s="1"/>
      <c r="I11707" s="1"/>
    </row>
    <row r="11708" spans="2:9">
      <c r="B11708" s="1"/>
      <c r="C11708" s="29"/>
      <c r="D11708" s="27"/>
      <c r="E11708" s="27"/>
      <c r="F11708" s="27"/>
      <c r="G11708" s="1"/>
      <c r="H11708" s="1"/>
      <c r="I11708" s="1"/>
    </row>
    <row r="11709" spans="2:9">
      <c r="B11709" s="1"/>
      <c r="C11709" s="29"/>
      <c r="D11709" s="27"/>
      <c r="E11709" s="27"/>
      <c r="F11709" s="27"/>
      <c r="G11709" s="1"/>
      <c r="H11709" s="1"/>
      <c r="I11709" s="1"/>
    </row>
    <row r="11710" spans="2:9">
      <c r="B11710" s="1"/>
      <c r="C11710" s="29"/>
      <c r="D11710" s="27"/>
      <c r="E11710" s="27"/>
      <c r="F11710" s="27"/>
      <c r="G11710" s="1"/>
      <c r="H11710" s="1"/>
      <c r="I11710" s="1"/>
    </row>
    <row r="11711" spans="2:9">
      <c r="B11711" s="1"/>
      <c r="C11711" s="29"/>
      <c r="D11711" s="27"/>
      <c r="E11711" s="27"/>
      <c r="F11711" s="27"/>
      <c r="G11711" s="1"/>
      <c r="H11711" s="1"/>
      <c r="I11711" s="1"/>
    </row>
    <row r="11712" spans="2:9">
      <c r="B11712" s="1"/>
      <c r="C11712" s="29"/>
      <c r="D11712" s="27"/>
      <c r="E11712" s="27"/>
      <c r="F11712" s="27"/>
      <c r="G11712" s="1"/>
      <c r="H11712" s="1"/>
      <c r="I11712" s="1"/>
    </row>
    <row r="11713" spans="2:9">
      <c r="B11713" s="1"/>
      <c r="C11713" s="29"/>
      <c r="D11713" s="27"/>
      <c r="E11713" s="27"/>
      <c r="F11713" s="27"/>
      <c r="G11713" s="1"/>
      <c r="H11713" s="1"/>
      <c r="I11713" s="1"/>
    </row>
    <row r="11714" spans="2:9">
      <c r="B11714" s="1"/>
      <c r="C11714" s="29"/>
      <c r="D11714" s="27"/>
      <c r="E11714" s="27"/>
      <c r="F11714" s="27"/>
      <c r="G11714" s="1"/>
      <c r="H11714" s="1"/>
      <c r="I11714" s="1"/>
    </row>
    <row r="11715" spans="2:9">
      <c r="B11715" s="1"/>
      <c r="C11715" s="29"/>
      <c r="D11715" s="27"/>
      <c r="E11715" s="27"/>
      <c r="F11715" s="27"/>
      <c r="G11715" s="1"/>
      <c r="H11715" s="1"/>
      <c r="I11715" s="1"/>
    </row>
    <row r="11716" spans="2:9">
      <c r="B11716" s="1"/>
      <c r="C11716" s="29"/>
      <c r="D11716" s="27"/>
      <c r="E11716" s="27"/>
      <c r="F11716" s="27"/>
      <c r="G11716" s="1"/>
      <c r="H11716" s="1"/>
      <c r="I11716" s="1"/>
    </row>
    <row r="11717" spans="2:9">
      <c r="B11717" s="1"/>
      <c r="C11717" s="29"/>
      <c r="D11717" s="27"/>
      <c r="E11717" s="27"/>
      <c r="F11717" s="27"/>
      <c r="G11717" s="1"/>
      <c r="H11717" s="1"/>
      <c r="I11717" s="1"/>
    </row>
    <row r="11718" spans="2:9">
      <c r="B11718" s="1"/>
      <c r="C11718" s="29"/>
      <c r="D11718" s="27"/>
      <c r="E11718" s="27"/>
      <c r="F11718" s="27"/>
      <c r="G11718" s="1"/>
      <c r="H11718" s="1"/>
      <c r="I11718" s="1"/>
    </row>
    <row r="11719" spans="2:9">
      <c r="B11719" s="1"/>
      <c r="C11719" s="29"/>
      <c r="D11719" s="27"/>
      <c r="E11719" s="27"/>
      <c r="F11719" s="27"/>
      <c r="G11719" s="1"/>
      <c r="H11719" s="1"/>
      <c r="I11719" s="1"/>
    </row>
    <row r="11720" spans="2:9">
      <c r="B11720" s="1"/>
      <c r="C11720" s="29"/>
      <c r="D11720" s="27"/>
      <c r="E11720" s="27"/>
      <c r="F11720" s="27"/>
      <c r="G11720" s="1"/>
      <c r="H11720" s="1"/>
      <c r="I11720" s="1"/>
    </row>
    <row r="11721" spans="2:9">
      <c r="B11721" s="1"/>
      <c r="C11721" s="29"/>
      <c r="D11721" s="27"/>
      <c r="E11721" s="27"/>
      <c r="F11721" s="27"/>
      <c r="G11721" s="1"/>
      <c r="H11721" s="1"/>
      <c r="I11721" s="1"/>
    </row>
    <row r="11722" spans="2:9">
      <c r="B11722" s="1"/>
      <c r="C11722" s="29"/>
      <c r="D11722" s="27"/>
      <c r="E11722" s="27"/>
      <c r="F11722" s="27"/>
      <c r="G11722" s="1"/>
      <c r="H11722" s="1"/>
      <c r="I11722" s="1"/>
    </row>
    <row r="11723" spans="2:9">
      <c r="B11723" s="1"/>
      <c r="C11723" s="29"/>
      <c r="D11723" s="27"/>
      <c r="E11723" s="27"/>
      <c r="F11723" s="27"/>
      <c r="G11723" s="1"/>
      <c r="H11723" s="1"/>
      <c r="I11723" s="1"/>
    </row>
    <row r="11724" spans="2:9">
      <c r="B11724" s="1"/>
      <c r="C11724" s="29"/>
      <c r="D11724" s="27"/>
      <c r="E11724" s="27"/>
      <c r="F11724" s="27"/>
      <c r="G11724" s="1"/>
      <c r="H11724" s="1"/>
      <c r="I11724" s="1"/>
    </row>
    <row r="11725" spans="2:9">
      <c r="B11725" s="1"/>
      <c r="C11725" s="29"/>
      <c r="D11725" s="27"/>
      <c r="E11725" s="27"/>
      <c r="F11725" s="27"/>
      <c r="G11725" s="1"/>
      <c r="H11725" s="1"/>
      <c r="I11725" s="1"/>
    </row>
    <row r="11726" spans="2:9">
      <c r="B11726" s="1"/>
      <c r="C11726" s="29"/>
      <c r="D11726" s="27"/>
      <c r="E11726" s="27"/>
      <c r="F11726" s="27"/>
      <c r="G11726" s="1"/>
      <c r="H11726" s="1"/>
      <c r="I11726" s="1"/>
    </row>
    <row r="11727" spans="2:9">
      <c r="B11727" s="1"/>
      <c r="C11727" s="29"/>
      <c r="D11727" s="27"/>
      <c r="E11727" s="27"/>
      <c r="F11727" s="27"/>
      <c r="G11727" s="1"/>
      <c r="H11727" s="1"/>
      <c r="I11727" s="1"/>
    </row>
    <row r="11728" spans="2:9">
      <c r="B11728" s="1"/>
      <c r="C11728" s="29"/>
      <c r="D11728" s="27"/>
      <c r="E11728" s="27"/>
      <c r="F11728" s="27"/>
      <c r="G11728" s="1"/>
      <c r="H11728" s="1"/>
      <c r="I11728" s="1"/>
    </row>
    <row r="11729" spans="2:9">
      <c r="B11729" s="1"/>
      <c r="C11729" s="29"/>
      <c r="D11729" s="27"/>
      <c r="E11729" s="27"/>
      <c r="F11729" s="27"/>
      <c r="G11729" s="1"/>
      <c r="H11729" s="1"/>
      <c r="I11729" s="1"/>
    </row>
    <row r="11730" spans="2:9">
      <c r="B11730" s="1"/>
      <c r="C11730" s="29"/>
      <c r="D11730" s="27"/>
      <c r="E11730" s="27"/>
      <c r="F11730" s="27"/>
      <c r="G11730" s="1"/>
      <c r="H11730" s="1"/>
      <c r="I11730" s="1"/>
    </row>
    <row r="11731" spans="2:9">
      <c r="B11731" s="1"/>
      <c r="C11731" s="29"/>
      <c r="D11731" s="27"/>
      <c r="E11731" s="27"/>
      <c r="F11731" s="27"/>
      <c r="G11731" s="1"/>
      <c r="H11731" s="1"/>
      <c r="I11731" s="1"/>
    </row>
    <row r="11732" spans="2:9">
      <c r="B11732" s="1"/>
      <c r="C11732" s="29"/>
      <c r="D11732" s="27"/>
      <c r="E11732" s="27"/>
      <c r="F11732" s="27"/>
      <c r="G11732" s="1"/>
      <c r="H11732" s="1"/>
      <c r="I11732" s="1"/>
    </row>
    <row r="11733" spans="2:9">
      <c r="B11733" s="1"/>
      <c r="C11733" s="29"/>
      <c r="D11733" s="27"/>
      <c r="E11733" s="27"/>
      <c r="F11733" s="27"/>
      <c r="G11733" s="1"/>
      <c r="H11733" s="1"/>
      <c r="I11733" s="1"/>
    </row>
    <row r="11734" spans="2:9">
      <c r="B11734" s="1"/>
      <c r="C11734" s="29"/>
      <c r="D11734" s="27"/>
      <c r="E11734" s="27"/>
      <c r="F11734" s="27"/>
      <c r="G11734" s="1"/>
      <c r="H11734" s="1"/>
      <c r="I11734" s="1"/>
    </row>
    <row r="11735" spans="2:9">
      <c r="B11735" s="1"/>
      <c r="C11735" s="29"/>
      <c r="D11735" s="27"/>
      <c r="E11735" s="27"/>
      <c r="F11735" s="27"/>
      <c r="G11735" s="1"/>
      <c r="H11735" s="1"/>
      <c r="I11735" s="1"/>
    </row>
    <row r="11736" spans="2:9">
      <c r="B11736" s="1"/>
      <c r="C11736" s="29"/>
      <c r="D11736" s="27"/>
      <c r="E11736" s="27"/>
      <c r="F11736" s="27"/>
      <c r="G11736" s="1"/>
      <c r="H11736" s="1"/>
      <c r="I11736" s="1"/>
    </row>
    <row r="11737" spans="2:9">
      <c r="B11737" s="1"/>
      <c r="C11737" s="29"/>
      <c r="D11737" s="27"/>
      <c r="E11737" s="27"/>
      <c r="F11737" s="27"/>
      <c r="G11737" s="1"/>
      <c r="H11737" s="1"/>
      <c r="I11737" s="1"/>
    </row>
    <row r="11738" spans="2:9">
      <c r="B11738" s="1"/>
      <c r="C11738" s="29"/>
      <c r="D11738" s="27"/>
      <c r="E11738" s="27"/>
      <c r="F11738" s="27"/>
      <c r="G11738" s="1"/>
      <c r="H11738" s="1"/>
      <c r="I11738" s="1"/>
    </row>
    <row r="11739" spans="2:9">
      <c r="B11739" s="1"/>
      <c r="C11739" s="29"/>
      <c r="D11739" s="27"/>
      <c r="E11739" s="27"/>
      <c r="F11739" s="27"/>
      <c r="G11739" s="1"/>
      <c r="H11739" s="1"/>
      <c r="I11739" s="1"/>
    </row>
    <row r="11740" spans="2:9">
      <c r="B11740" s="1"/>
      <c r="C11740" s="29"/>
      <c r="D11740" s="27"/>
      <c r="E11740" s="27"/>
      <c r="F11740" s="27"/>
      <c r="G11740" s="1"/>
      <c r="H11740" s="1"/>
      <c r="I11740" s="1"/>
    </row>
    <row r="11741" spans="2:9">
      <c r="B11741" s="1"/>
      <c r="C11741" s="29"/>
      <c r="D11741" s="27"/>
      <c r="E11741" s="27"/>
      <c r="F11741" s="27"/>
      <c r="G11741" s="1"/>
      <c r="H11741" s="1"/>
      <c r="I11741" s="1"/>
    </row>
    <row r="11742" spans="2:9">
      <c r="B11742" s="1"/>
      <c r="C11742" s="29"/>
      <c r="D11742" s="27"/>
      <c r="E11742" s="27"/>
      <c r="F11742" s="27"/>
      <c r="G11742" s="1"/>
      <c r="H11742" s="1"/>
      <c r="I11742" s="1"/>
    </row>
    <row r="11743" spans="2:9">
      <c r="B11743" s="1"/>
      <c r="C11743" s="29"/>
      <c r="D11743" s="27"/>
      <c r="E11743" s="27"/>
      <c r="F11743" s="27"/>
      <c r="G11743" s="1"/>
      <c r="H11743" s="1"/>
      <c r="I11743" s="1"/>
    </row>
    <row r="11744" spans="2:9">
      <c r="B11744" s="1"/>
      <c r="C11744" s="29"/>
      <c r="D11744" s="27"/>
      <c r="E11744" s="27"/>
      <c r="F11744" s="27"/>
      <c r="G11744" s="1"/>
      <c r="H11744" s="1"/>
      <c r="I11744" s="1"/>
    </row>
    <row r="11745" spans="2:9">
      <c r="B11745" s="1"/>
      <c r="C11745" s="29"/>
      <c r="D11745" s="27"/>
      <c r="E11745" s="27"/>
      <c r="F11745" s="27"/>
      <c r="G11745" s="1"/>
      <c r="H11745" s="1"/>
      <c r="I11745" s="1"/>
    </row>
    <row r="11746" spans="2:9">
      <c r="B11746" s="1"/>
      <c r="C11746" s="29"/>
      <c r="D11746" s="27"/>
      <c r="E11746" s="27"/>
      <c r="F11746" s="27"/>
      <c r="G11746" s="1"/>
      <c r="H11746" s="1"/>
      <c r="I11746" s="1"/>
    </row>
    <row r="11747" spans="2:9">
      <c r="B11747" s="1"/>
      <c r="C11747" s="29"/>
      <c r="D11747" s="27"/>
      <c r="E11747" s="27"/>
      <c r="F11747" s="27"/>
      <c r="G11747" s="1"/>
      <c r="H11747" s="1"/>
      <c r="I11747" s="1"/>
    </row>
    <row r="11748" spans="2:9">
      <c r="B11748" s="1"/>
      <c r="C11748" s="29"/>
      <c r="D11748" s="27"/>
      <c r="E11748" s="27"/>
      <c r="F11748" s="27"/>
      <c r="G11748" s="1"/>
      <c r="H11748" s="1"/>
      <c r="I11748" s="1"/>
    </row>
    <row r="11749" spans="2:9">
      <c r="B11749" s="1"/>
      <c r="C11749" s="29"/>
      <c r="D11749" s="27"/>
      <c r="E11749" s="27"/>
      <c r="F11749" s="27"/>
      <c r="G11749" s="1"/>
      <c r="H11749" s="1"/>
      <c r="I11749" s="1"/>
    </row>
    <row r="11750" spans="2:9">
      <c r="B11750" s="1"/>
      <c r="C11750" s="29"/>
      <c r="D11750" s="27"/>
      <c r="E11750" s="27"/>
      <c r="F11750" s="27"/>
      <c r="G11750" s="1"/>
      <c r="H11750" s="1"/>
      <c r="I11750" s="1"/>
    </row>
    <row r="11751" spans="2:9">
      <c r="B11751" s="1"/>
      <c r="C11751" s="29"/>
      <c r="D11751" s="27"/>
      <c r="E11751" s="27"/>
      <c r="F11751" s="27"/>
      <c r="G11751" s="1"/>
      <c r="H11751" s="1"/>
      <c r="I11751" s="1"/>
    </row>
    <row r="11752" spans="2:9">
      <c r="B11752" s="1"/>
      <c r="C11752" s="29"/>
      <c r="D11752" s="27"/>
      <c r="E11752" s="27"/>
      <c r="F11752" s="27"/>
      <c r="G11752" s="1"/>
      <c r="H11752" s="1"/>
      <c r="I11752" s="1"/>
    </row>
    <row r="11753" spans="2:9">
      <c r="B11753" s="1"/>
      <c r="C11753" s="29"/>
      <c r="D11753" s="27"/>
      <c r="E11753" s="27"/>
      <c r="F11753" s="27"/>
      <c r="G11753" s="1"/>
      <c r="H11753" s="1"/>
      <c r="I11753" s="1"/>
    </row>
    <row r="11754" spans="2:9">
      <c r="B11754" s="1"/>
      <c r="C11754" s="29"/>
      <c r="D11754" s="27"/>
      <c r="E11754" s="27"/>
      <c r="F11754" s="27"/>
      <c r="G11754" s="1"/>
      <c r="H11754" s="1"/>
      <c r="I11754" s="1"/>
    </row>
    <row r="11755" spans="2:9">
      <c r="B11755" s="1"/>
      <c r="C11755" s="29"/>
      <c r="D11755" s="27"/>
      <c r="E11755" s="27"/>
      <c r="F11755" s="27"/>
      <c r="G11755" s="1"/>
      <c r="H11755" s="1"/>
      <c r="I11755" s="1"/>
    </row>
    <row r="11756" spans="2:9">
      <c r="B11756" s="1"/>
      <c r="C11756" s="29"/>
      <c r="D11756" s="27"/>
      <c r="E11756" s="27"/>
      <c r="F11756" s="27"/>
      <c r="G11756" s="1"/>
      <c r="H11756" s="1"/>
      <c r="I11756" s="1"/>
    </row>
    <row r="11757" spans="2:9">
      <c r="B11757" s="1"/>
      <c r="C11757" s="29"/>
      <c r="D11757" s="27"/>
      <c r="E11757" s="27"/>
      <c r="F11757" s="27"/>
      <c r="G11757" s="1"/>
      <c r="H11757" s="1"/>
      <c r="I11757" s="1"/>
    </row>
    <row r="11758" spans="2:9">
      <c r="B11758" s="1"/>
      <c r="C11758" s="29"/>
      <c r="D11758" s="27"/>
      <c r="E11758" s="27"/>
      <c r="F11758" s="27"/>
      <c r="G11758" s="1"/>
      <c r="H11758" s="1"/>
      <c r="I11758" s="1"/>
    </row>
    <row r="11759" spans="2:9">
      <c r="B11759" s="1"/>
      <c r="C11759" s="29"/>
      <c r="D11759" s="27"/>
      <c r="E11759" s="27"/>
      <c r="F11759" s="27"/>
      <c r="G11759" s="1"/>
      <c r="H11759" s="1"/>
      <c r="I11759" s="1"/>
    </row>
    <row r="11760" spans="2:9">
      <c r="B11760" s="1"/>
      <c r="C11760" s="29"/>
      <c r="D11760" s="27"/>
      <c r="E11760" s="27"/>
      <c r="F11760" s="27"/>
      <c r="G11760" s="1"/>
      <c r="H11760" s="1"/>
      <c r="I11760" s="1"/>
    </row>
    <row r="11761" spans="2:9">
      <c r="B11761" s="1"/>
      <c r="C11761" s="29"/>
      <c r="D11761" s="27"/>
      <c r="E11761" s="27"/>
      <c r="F11761" s="27"/>
      <c r="G11761" s="1"/>
      <c r="H11761" s="1"/>
      <c r="I11761" s="1"/>
    </row>
    <row r="11762" spans="2:9">
      <c r="B11762" s="1"/>
      <c r="C11762" s="29"/>
      <c r="D11762" s="27"/>
      <c r="E11762" s="27"/>
      <c r="F11762" s="27"/>
      <c r="G11762" s="1"/>
      <c r="H11762" s="1"/>
      <c r="I11762" s="1"/>
    </row>
    <row r="11763" spans="2:9">
      <c r="B11763" s="1"/>
      <c r="C11763" s="29"/>
      <c r="D11763" s="27"/>
      <c r="E11763" s="27"/>
      <c r="F11763" s="27"/>
      <c r="G11763" s="1"/>
      <c r="H11763" s="1"/>
      <c r="I11763" s="1"/>
    </row>
    <row r="11764" spans="2:9">
      <c r="B11764" s="1"/>
      <c r="C11764" s="29"/>
      <c r="D11764" s="27"/>
      <c r="E11764" s="27"/>
      <c r="F11764" s="27"/>
      <c r="G11764" s="1"/>
      <c r="H11764" s="1"/>
      <c r="I11764" s="1"/>
    </row>
    <row r="11765" spans="2:9">
      <c r="B11765" s="1"/>
      <c r="C11765" s="29"/>
      <c r="D11765" s="27"/>
      <c r="E11765" s="27"/>
      <c r="F11765" s="27"/>
      <c r="G11765" s="1"/>
      <c r="H11765" s="1"/>
      <c r="I11765" s="1"/>
    </row>
    <row r="11766" spans="2:9">
      <c r="B11766" s="1"/>
      <c r="C11766" s="29"/>
      <c r="D11766" s="27"/>
      <c r="E11766" s="27"/>
      <c r="F11766" s="27"/>
      <c r="G11766" s="1"/>
      <c r="H11766" s="1"/>
      <c r="I11766" s="1"/>
    </row>
    <row r="11767" spans="2:9">
      <c r="B11767" s="1"/>
      <c r="C11767" s="29"/>
      <c r="D11767" s="27"/>
      <c r="E11767" s="27"/>
      <c r="F11767" s="27"/>
      <c r="G11767" s="1"/>
      <c r="H11767" s="1"/>
      <c r="I11767" s="1"/>
    </row>
    <row r="11768" spans="2:9">
      <c r="B11768" s="1"/>
      <c r="C11768" s="29"/>
      <c r="D11768" s="27"/>
      <c r="E11768" s="27"/>
      <c r="F11768" s="27"/>
      <c r="G11768" s="1"/>
      <c r="H11768" s="1"/>
      <c r="I11768" s="1"/>
    </row>
    <row r="11769" spans="2:9">
      <c r="B11769" s="1"/>
      <c r="C11769" s="29"/>
      <c r="D11769" s="27"/>
      <c r="E11769" s="27"/>
      <c r="F11769" s="27"/>
      <c r="G11769" s="1"/>
      <c r="H11769" s="1"/>
      <c r="I11769" s="1"/>
    </row>
    <row r="11770" spans="2:9">
      <c r="B11770" s="1"/>
      <c r="C11770" s="29"/>
      <c r="D11770" s="27"/>
      <c r="E11770" s="27"/>
      <c r="F11770" s="27"/>
      <c r="G11770" s="1"/>
      <c r="H11770" s="1"/>
      <c r="I11770" s="1"/>
    </row>
    <row r="11771" spans="2:9">
      <c r="B11771" s="1"/>
      <c r="C11771" s="29"/>
      <c r="D11771" s="27"/>
      <c r="E11771" s="27"/>
      <c r="F11771" s="27"/>
      <c r="G11771" s="1"/>
      <c r="H11771" s="1"/>
      <c r="I11771" s="1"/>
    </row>
    <row r="11772" spans="2:9">
      <c r="B11772" s="1"/>
      <c r="C11772" s="29"/>
      <c r="D11772" s="27"/>
      <c r="E11772" s="27"/>
      <c r="F11772" s="27"/>
      <c r="G11772" s="1"/>
      <c r="H11772" s="1"/>
      <c r="I11772" s="1"/>
    </row>
    <row r="11773" spans="2:9">
      <c r="B11773" s="1"/>
      <c r="C11773" s="29"/>
      <c r="D11773" s="27"/>
      <c r="E11773" s="27"/>
      <c r="F11773" s="27"/>
      <c r="G11773" s="1"/>
      <c r="H11773" s="1"/>
      <c r="I11773" s="1"/>
    </row>
    <row r="11774" spans="2:9">
      <c r="B11774" s="1"/>
      <c r="C11774" s="29"/>
      <c r="D11774" s="27"/>
      <c r="E11774" s="27"/>
      <c r="F11774" s="27"/>
      <c r="G11774" s="1"/>
      <c r="H11774" s="1"/>
      <c r="I11774" s="1"/>
    </row>
    <row r="11775" spans="2:9">
      <c r="B11775" s="1"/>
      <c r="C11775" s="29"/>
      <c r="D11775" s="27"/>
      <c r="E11775" s="27"/>
      <c r="F11775" s="27"/>
      <c r="G11775" s="1"/>
      <c r="H11775" s="1"/>
      <c r="I11775" s="1"/>
    </row>
    <row r="11776" spans="2:9">
      <c r="B11776" s="1"/>
      <c r="C11776" s="29"/>
      <c r="D11776" s="27"/>
      <c r="E11776" s="27"/>
      <c r="F11776" s="27"/>
      <c r="G11776" s="1"/>
      <c r="H11776" s="1"/>
      <c r="I11776" s="1"/>
    </row>
    <row r="11777" spans="2:9">
      <c r="B11777" s="1"/>
      <c r="C11777" s="29"/>
      <c r="D11777" s="27"/>
      <c r="E11777" s="27"/>
      <c r="F11777" s="27"/>
      <c r="G11777" s="1"/>
      <c r="H11777" s="1"/>
      <c r="I11777" s="1"/>
    </row>
    <row r="11778" spans="2:9">
      <c r="B11778" s="1"/>
      <c r="C11778" s="29"/>
      <c r="D11778" s="27"/>
      <c r="E11778" s="27"/>
      <c r="F11778" s="27"/>
      <c r="G11778" s="1"/>
      <c r="H11778" s="1"/>
      <c r="I11778" s="1"/>
    </row>
    <row r="11779" spans="2:9">
      <c r="B11779" s="1"/>
      <c r="C11779" s="29"/>
      <c r="D11779" s="27"/>
      <c r="E11779" s="27"/>
      <c r="F11779" s="27"/>
      <c r="G11779" s="1"/>
      <c r="H11779" s="1"/>
      <c r="I11779" s="1"/>
    </row>
    <row r="11780" spans="2:9">
      <c r="B11780" s="1"/>
      <c r="C11780" s="29"/>
      <c r="D11780" s="27"/>
      <c r="E11780" s="27"/>
      <c r="F11780" s="27"/>
      <c r="G11780" s="1"/>
      <c r="H11780" s="1"/>
      <c r="I11780" s="1"/>
    </row>
    <row r="11781" spans="2:9">
      <c r="B11781" s="1"/>
      <c r="C11781" s="29"/>
      <c r="D11781" s="27"/>
      <c r="E11781" s="27"/>
      <c r="F11781" s="27"/>
      <c r="G11781" s="1"/>
      <c r="H11781" s="1"/>
      <c r="I11781" s="1"/>
    </row>
    <row r="11782" spans="2:9">
      <c r="B11782" s="1"/>
      <c r="C11782" s="29"/>
      <c r="D11782" s="27"/>
      <c r="E11782" s="27"/>
      <c r="F11782" s="27"/>
      <c r="G11782" s="1"/>
      <c r="H11782" s="1"/>
      <c r="I11782" s="1"/>
    </row>
    <row r="11783" spans="2:9">
      <c r="B11783" s="1"/>
      <c r="C11783" s="29"/>
      <c r="D11783" s="27"/>
      <c r="E11783" s="27"/>
      <c r="F11783" s="27"/>
      <c r="G11783" s="1"/>
      <c r="H11783" s="1"/>
      <c r="I11783" s="1"/>
    </row>
    <row r="11784" spans="2:9">
      <c r="B11784" s="1"/>
      <c r="C11784" s="29"/>
      <c r="D11784" s="27"/>
      <c r="E11784" s="27"/>
      <c r="F11784" s="27"/>
      <c r="G11784" s="1"/>
      <c r="H11784" s="1"/>
      <c r="I11784" s="1"/>
    </row>
    <row r="11785" spans="2:9">
      <c r="B11785" s="1"/>
      <c r="C11785" s="29"/>
      <c r="D11785" s="27"/>
      <c r="E11785" s="27"/>
      <c r="F11785" s="27"/>
      <c r="G11785" s="1"/>
      <c r="H11785" s="1"/>
      <c r="I11785" s="1"/>
    </row>
    <row r="11786" spans="2:9">
      <c r="B11786" s="1"/>
      <c r="C11786" s="29"/>
      <c r="D11786" s="27"/>
      <c r="E11786" s="27"/>
      <c r="F11786" s="27"/>
      <c r="G11786" s="1"/>
      <c r="H11786" s="1"/>
      <c r="I11786" s="1"/>
    </row>
    <row r="11787" spans="2:9">
      <c r="B11787" s="1"/>
      <c r="C11787" s="29"/>
      <c r="D11787" s="27"/>
      <c r="E11787" s="27"/>
      <c r="F11787" s="27"/>
      <c r="G11787" s="1"/>
      <c r="H11787" s="1"/>
      <c r="I11787" s="1"/>
    </row>
    <row r="11788" spans="2:9">
      <c r="B11788" s="1"/>
      <c r="C11788" s="29"/>
      <c r="D11788" s="27"/>
      <c r="E11788" s="27"/>
      <c r="F11788" s="27"/>
      <c r="G11788" s="1"/>
      <c r="H11788" s="1"/>
      <c r="I11788" s="1"/>
    </row>
    <row r="11789" spans="2:9">
      <c r="B11789" s="1"/>
      <c r="C11789" s="29"/>
      <c r="D11789" s="27"/>
      <c r="E11789" s="27"/>
      <c r="F11789" s="27"/>
      <c r="G11789" s="1"/>
      <c r="H11789" s="1"/>
      <c r="I11789" s="1"/>
    </row>
    <row r="11790" spans="2:9">
      <c r="B11790" s="1"/>
      <c r="C11790" s="29"/>
      <c r="D11790" s="27"/>
      <c r="E11790" s="27"/>
      <c r="F11790" s="27"/>
      <c r="G11790" s="1"/>
      <c r="H11790" s="1"/>
      <c r="I11790" s="1"/>
    </row>
    <row r="11791" spans="2:9">
      <c r="B11791" s="1"/>
      <c r="C11791" s="29"/>
      <c r="D11791" s="27"/>
      <c r="E11791" s="27"/>
      <c r="F11791" s="27"/>
      <c r="G11791" s="1"/>
      <c r="H11791" s="1"/>
      <c r="I11791" s="1"/>
    </row>
    <row r="11792" spans="2:9">
      <c r="B11792" s="1"/>
      <c r="C11792" s="29"/>
      <c r="D11792" s="27"/>
      <c r="E11792" s="27"/>
      <c r="F11792" s="27"/>
      <c r="G11792" s="1"/>
      <c r="H11792" s="1"/>
      <c r="I11792" s="1"/>
    </row>
    <row r="11793" spans="2:9">
      <c r="B11793" s="1"/>
      <c r="C11793" s="29"/>
      <c r="D11793" s="27"/>
      <c r="E11793" s="27"/>
      <c r="F11793" s="27"/>
      <c r="G11793" s="1"/>
      <c r="H11793" s="1"/>
      <c r="I11793" s="1"/>
    </row>
    <row r="11794" spans="2:9">
      <c r="B11794" s="1"/>
      <c r="C11794" s="29"/>
      <c r="D11794" s="27"/>
      <c r="E11794" s="27"/>
      <c r="F11794" s="27"/>
      <c r="G11794" s="1"/>
      <c r="H11794" s="1"/>
      <c r="I11794" s="1"/>
    </row>
    <row r="11795" spans="2:9">
      <c r="B11795" s="1"/>
      <c r="C11795" s="29"/>
      <c r="D11795" s="27"/>
      <c r="E11795" s="27"/>
      <c r="F11795" s="27"/>
      <c r="G11795" s="1"/>
      <c r="H11795" s="1"/>
      <c r="I11795" s="1"/>
    </row>
    <row r="11796" spans="2:9">
      <c r="B11796" s="1"/>
      <c r="C11796" s="29"/>
      <c r="D11796" s="27"/>
      <c r="E11796" s="27"/>
      <c r="F11796" s="27"/>
      <c r="G11796" s="1"/>
      <c r="H11796" s="1"/>
      <c r="I11796" s="1"/>
    </row>
    <row r="11797" spans="2:9">
      <c r="B11797" s="1"/>
      <c r="C11797" s="29"/>
      <c r="D11797" s="27"/>
      <c r="E11797" s="27"/>
      <c r="F11797" s="27"/>
      <c r="G11797" s="1"/>
      <c r="H11797" s="1"/>
      <c r="I11797" s="1"/>
    </row>
    <row r="11798" spans="2:9">
      <c r="B11798" s="1"/>
      <c r="C11798" s="29"/>
      <c r="D11798" s="27"/>
      <c r="E11798" s="27"/>
      <c r="F11798" s="27"/>
      <c r="G11798" s="1"/>
      <c r="H11798" s="1"/>
      <c r="I11798" s="1"/>
    </row>
    <row r="11799" spans="2:9">
      <c r="B11799" s="1"/>
      <c r="C11799" s="29"/>
      <c r="D11799" s="27"/>
      <c r="E11799" s="27"/>
      <c r="F11799" s="27"/>
      <c r="G11799" s="1"/>
      <c r="H11799" s="1"/>
      <c r="I11799" s="1"/>
    </row>
    <row r="11800" spans="2:9">
      <c r="B11800" s="1"/>
      <c r="C11800" s="29"/>
      <c r="D11800" s="27"/>
      <c r="E11800" s="27"/>
      <c r="F11800" s="27"/>
      <c r="G11800" s="1"/>
      <c r="H11800" s="1"/>
      <c r="I11800" s="1"/>
    </row>
    <row r="11801" spans="2:9">
      <c r="B11801" s="1"/>
      <c r="C11801" s="29"/>
      <c r="D11801" s="27"/>
      <c r="E11801" s="27"/>
      <c r="F11801" s="27"/>
      <c r="G11801" s="1"/>
      <c r="H11801" s="1"/>
      <c r="I11801" s="1"/>
    </row>
    <row r="11802" spans="2:9">
      <c r="B11802" s="1"/>
      <c r="C11802" s="29"/>
      <c r="D11802" s="27"/>
      <c r="E11802" s="27"/>
      <c r="F11802" s="27"/>
      <c r="G11802" s="1"/>
      <c r="H11802" s="1"/>
      <c r="I11802" s="1"/>
    </row>
    <row r="11803" spans="2:9">
      <c r="B11803" s="1"/>
      <c r="C11803" s="29"/>
      <c r="D11803" s="27"/>
      <c r="E11803" s="27"/>
      <c r="F11803" s="27"/>
      <c r="G11803" s="1"/>
      <c r="H11803" s="1"/>
      <c r="I11803" s="1"/>
    </row>
    <row r="11804" spans="2:9">
      <c r="B11804" s="1"/>
      <c r="C11804" s="29"/>
      <c r="D11804" s="27"/>
      <c r="E11804" s="27"/>
      <c r="F11804" s="27"/>
      <c r="G11804" s="1"/>
      <c r="H11804" s="1"/>
      <c r="I11804" s="1"/>
    </row>
    <row r="11805" spans="2:9">
      <c r="B11805" s="1"/>
      <c r="C11805" s="29"/>
      <c r="D11805" s="27"/>
      <c r="E11805" s="27"/>
      <c r="F11805" s="27"/>
      <c r="G11805" s="1"/>
      <c r="H11805" s="1"/>
      <c r="I11805" s="1"/>
    </row>
    <row r="11806" spans="2:9">
      <c r="B11806" s="1"/>
      <c r="C11806" s="29"/>
      <c r="D11806" s="27"/>
      <c r="E11806" s="27"/>
      <c r="F11806" s="27"/>
      <c r="G11806" s="1"/>
      <c r="H11806" s="1"/>
      <c r="I11806" s="1"/>
    </row>
    <row r="11807" spans="2:9">
      <c r="B11807" s="1"/>
      <c r="C11807" s="29"/>
      <c r="D11807" s="27"/>
      <c r="E11807" s="27"/>
      <c r="F11807" s="27"/>
      <c r="G11807" s="1"/>
      <c r="H11807" s="1"/>
      <c r="I11807" s="1"/>
    </row>
    <row r="11808" spans="2:9">
      <c r="B11808" s="1"/>
      <c r="C11808" s="29"/>
      <c r="D11808" s="27"/>
      <c r="E11808" s="27"/>
      <c r="F11808" s="27"/>
      <c r="G11808" s="1"/>
      <c r="H11808" s="1"/>
      <c r="I11808" s="1"/>
    </row>
    <row r="11809" spans="2:9">
      <c r="B11809" s="1"/>
      <c r="C11809" s="29"/>
      <c r="D11809" s="27"/>
      <c r="E11809" s="27"/>
      <c r="F11809" s="27"/>
      <c r="G11809" s="1"/>
      <c r="H11809" s="1"/>
      <c r="I11809" s="1"/>
    </row>
    <row r="11810" spans="2:9">
      <c r="B11810" s="1"/>
      <c r="C11810" s="29"/>
      <c r="D11810" s="27"/>
      <c r="E11810" s="27"/>
      <c r="F11810" s="27"/>
      <c r="G11810" s="1"/>
      <c r="H11810" s="1"/>
      <c r="I11810" s="1"/>
    </row>
    <row r="11811" spans="2:9">
      <c r="B11811" s="1"/>
      <c r="C11811" s="29"/>
      <c r="D11811" s="27"/>
      <c r="E11811" s="27"/>
      <c r="F11811" s="27"/>
      <c r="G11811" s="1"/>
      <c r="H11811" s="1"/>
      <c r="I11811" s="1"/>
    </row>
    <row r="11812" spans="2:9">
      <c r="B11812" s="1"/>
      <c r="C11812" s="29"/>
      <c r="D11812" s="27"/>
      <c r="E11812" s="27"/>
      <c r="F11812" s="27"/>
      <c r="G11812" s="1"/>
      <c r="H11812" s="1"/>
      <c r="I11812" s="1"/>
    </row>
    <row r="11813" spans="2:9">
      <c r="B11813" s="1"/>
      <c r="C11813" s="29"/>
      <c r="D11813" s="27"/>
      <c r="E11813" s="27"/>
      <c r="F11813" s="27"/>
      <c r="G11813" s="1"/>
      <c r="H11813" s="1"/>
      <c r="I11813" s="1"/>
    </row>
    <row r="11814" spans="2:9">
      <c r="B11814" s="1"/>
      <c r="C11814" s="29"/>
      <c r="D11814" s="27"/>
      <c r="E11814" s="27"/>
      <c r="F11814" s="27"/>
      <c r="G11814" s="1"/>
      <c r="H11814" s="1"/>
      <c r="I11814" s="1"/>
    </row>
    <row r="11815" spans="2:9">
      <c r="B11815" s="1"/>
      <c r="C11815" s="29"/>
      <c r="D11815" s="27"/>
      <c r="E11815" s="27"/>
      <c r="F11815" s="27"/>
      <c r="G11815" s="1"/>
      <c r="H11815" s="1"/>
      <c r="I11815" s="1"/>
    </row>
    <row r="11816" spans="2:9">
      <c r="B11816" s="1"/>
      <c r="C11816" s="29"/>
      <c r="D11816" s="27"/>
      <c r="E11816" s="27"/>
      <c r="F11816" s="27"/>
      <c r="G11816" s="1"/>
      <c r="H11816" s="1"/>
      <c r="I11816" s="1"/>
    </row>
    <row r="11817" spans="2:9">
      <c r="B11817" s="1"/>
      <c r="C11817" s="29"/>
      <c r="D11817" s="27"/>
      <c r="E11817" s="27"/>
      <c r="F11817" s="27"/>
      <c r="G11817" s="1"/>
      <c r="H11817" s="1"/>
      <c r="I11817" s="1"/>
    </row>
    <row r="11818" spans="2:9">
      <c r="B11818" s="1"/>
      <c r="C11818" s="29"/>
      <c r="D11818" s="27"/>
      <c r="E11818" s="27"/>
      <c r="F11818" s="27"/>
      <c r="G11818" s="1"/>
      <c r="H11818" s="1"/>
      <c r="I11818" s="1"/>
    </row>
    <row r="11819" spans="2:9">
      <c r="B11819" s="1"/>
      <c r="C11819" s="29"/>
      <c r="D11819" s="27"/>
      <c r="E11819" s="27"/>
      <c r="F11819" s="27"/>
      <c r="G11819" s="1"/>
      <c r="H11819" s="1"/>
      <c r="I11819" s="1"/>
    </row>
    <row r="11820" spans="2:9">
      <c r="B11820" s="1"/>
      <c r="C11820" s="29"/>
      <c r="D11820" s="27"/>
      <c r="E11820" s="27"/>
      <c r="F11820" s="27"/>
      <c r="G11820" s="1"/>
      <c r="H11820" s="1"/>
      <c r="I11820" s="1"/>
    </row>
    <row r="11821" spans="2:9">
      <c r="B11821" s="1"/>
      <c r="C11821" s="29"/>
      <c r="D11821" s="27"/>
      <c r="E11821" s="27"/>
      <c r="F11821" s="27"/>
      <c r="G11821" s="1"/>
      <c r="H11821" s="1"/>
      <c r="I11821" s="1"/>
    </row>
    <row r="11822" spans="2:9">
      <c r="B11822" s="1"/>
      <c r="C11822" s="29"/>
      <c r="D11822" s="27"/>
      <c r="E11822" s="27"/>
      <c r="F11822" s="27"/>
      <c r="G11822" s="1"/>
      <c r="H11822" s="1"/>
      <c r="I11822" s="1"/>
    </row>
    <row r="11823" spans="2:9">
      <c r="B11823" s="1"/>
      <c r="C11823" s="29"/>
      <c r="D11823" s="27"/>
      <c r="E11823" s="27"/>
      <c r="F11823" s="27"/>
      <c r="G11823" s="1"/>
      <c r="H11823" s="1"/>
      <c r="I11823" s="1"/>
    </row>
    <row r="11824" spans="2:9">
      <c r="B11824" s="1"/>
      <c r="C11824" s="29"/>
      <c r="D11824" s="27"/>
      <c r="E11824" s="27"/>
      <c r="F11824" s="27"/>
      <c r="G11824" s="1"/>
      <c r="H11824" s="1"/>
      <c r="I11824" s="1"/>
    </row>
    <row r="11825" spans="2:9">
      <c r="B11825" s="1"/>
      <c r="C11825" s="29"/>
      <c r="D11825" s="27"/>
      <c r="E11825" s="27"/>
      <c r="F11825" s="27"/>
      <c r="G11825" s="1"/>
      <c r="H11825" s="1"/>
      <c r="I11825" s="1"/>
    </row>
    <row r="11826" spans="2:9">
      <c r="B11826" s="1"/>
      <c r="C11826" s="29"/>
      <c r="D11826" s="27"/>
      <c r="E11826" s="27"/>
      <c r="F11826" s="27"/>
      <c r="G11826" s="1"/>
      <c r="H11826" s="1"/>
      <c r="I11826" s="1"/>
    </row>
    <row r="11827" spans="2:9">
      <c r="B11827" s="1"/>
      <c r="C11827" s="29"/>
      <c r="D11827" s="27"/>
      <c r="E11827" s="27"/>
      <c r="F11827" s="27"/>
      <c r="G11827" s="1"/>
      <c r="H11827" s="1"/>
      <c r="I11827" s="1"/>
    </row>
    <row r="11828" spans="2:9">
      <c r="B11828" s="1"/>
      <c r="C11828" s="29"/>
      <c r="D11828" s="27"/>
      <c r="E11828" s="27"/>
      <c r="F11828" s="27"/>
      <c r="G11828" s="1"/>
      <c r="H11828" s="1"/>
      <c r="I11828" s="1"/>
    </row>
    <row r="11829" spans="2:9">
      <c r="B11829" s="1"/>
      <c r="C11829" s="29"/>
      <c r="D11829" s="27"/>
      <c r="E11829" s="27"/>
      <c r="F11829" s="27"/>
      <c r="G11829" s="1"/>
      <c r="H11829" s="1"/>
      <c r="I11829" s="1"/>
    </row>
    <row r="11830" spans="2:9">
      <c r="B11830" s="1"/>
      <c r="C11830" s="29"/>
      <c r="D11830" s="27"/>
      <c r="E11830" s="27"/>
      <c r="F11830" s="27"/>
      <c r="G11830" s="1"/>
      <c r="H11830" s="1"/>
      <c r="I11830" s="1"/>
    </row>
    <row r="11831" spans="2:9">
      <c r="B11831" s="1"/>
      <c r="C11831" s="29"/>
      <c r="D11831" s="27"/>
      <c r="E11831" s="27"/>
      <c r="F11831" s="27"/>
      <c r="G11831" s="1"/>
      <c r="H11831" s="1"/>
      <c r="I11831" s="1"/>
    </row>
    <row r="11832" spans="2:9">
      <c r="B11832" s="1"/>
      <c r="C11832" s="29"/>
      <c r="D11832" s="27"/>
      <c r="E11832" s="27"/>
      <c r="F11832" s="27"/>
      <c r="G11832" s="1"/>
      <c r="H11832" s="1"/>
      <c r="I11832" s="1"/>
    </row>
    <row r="11833" spans="2:9">
      <c r="B11833" s="1"/>
      <c r="C11833" s="29"/>
      <c r="D11833" s="27"/>
      <c r="E11833" s="27"/>
      <c r="F11833" s="27"/>
      <c r="G11833" s="1"/>
      <c r="H11833" s="1"/>
      <c r="I11833" s="1"/>
    </row>
    <row r="11834" spans="2:9">
      <c r="B11834" s="1"/>
      <c r="C11834" s="29"/>
      <c r="D11834" s="27"/>
      <c r="E11834" s="27"/>
      <c r="F11834" s="27"/>
      <c r="G11834" s="1"/>
      <c r="H11834" s="1"/>
      <c r="I11834" s="1"/>
    </row>
    <row r="11835" spans="2:9">
      <c r="B11835" s="1"/>
      <c r="C11835" s="29"/>
      <c r="D11835" s="27"/>
      <c r="E11835" s="27"/>
      <c r="F11835" s="27"/>
      <c r="G11835" s="1"/>
      <c r="H11835" s="1"/>
      <c r="I11835" s="1"/>
    </row>
    <row r="11836" spans="2:9">
      <c r="B11836" s="1"/>
      <c r="C11836" s="29"/>
      <c r="D11836" s="27"/>
      <c r="E11836" s="27"/>
      <c r="F11836" s="27"/>
      <c r="G11836" s="1"/>
      <c r="H11836" s="1"/>
      <c r="I11836" s="1"/>
    </row>
    <row r="11837" spans="2:9">
      <c r="B11837" s="1"/>
      <c r="C11837" s="29"/>
      <c r="D11837" s="27"/>
      <c r="E11837" s="27"/>
      <c r="F11837" s="27"/>
      <c r="G11837" s="1"/>
      <c r="H11837" s="1"/>
      <c r="I11837" s="1"/>
    </row>
    <row r="11838" spans="2:9">
      <c r="B11838" s="1"/>
      <c r="C11838" s="29"/>
      <c r="D11838" s="27"/>
      <c r="E11838" s="27"/>
      <c r="F11838" s="27"/>
      <c r="G11838" s="1"/>
      <c r="H11838" s="1"/>
      <c r="I11838" s="1"/>
    </row>
    <row r="11839" spans="2:9">
      <c r="B11839" s="1"/>
      <c r="C11839" s="29"/>
      <c r="D11839" s="27"/>
      <c r="E11839" s="27"/>
      <c r="F11839" s="27"/>
      <c r="G11839" s="1"/>
      <c r="H11839" s="1"/>
      <c r="I11839" s="1"/>
    </row>
    <row r="11840" spans="2:9">
      <c r="B11840" s="1"/>
      <c r="C11840" s="29"/>
      <c r="D11840" s="27"/>
      <c r="E11840" s="27"/>
      <c r="F11840" s="27"/>
      <c r="G11840" s="1"/>
      <c r="H11840" s="1"/>
      <c r="I11840" s="1"/>
    </row>
    <row r="11841" spans="2:9">
      <c r="B11841" s="1"/>
      <c r="C11841" s="29"/>
      <c r="D11841" s="27"/>
      <c r="E11841" s="27"/>
      <c r="F11841" s="27"/>
      <c r="G11841" s="1"/>
      <c r="H11841" s="1"/>
      <c r="I11841" s="1"/>
    </row>
    <row r="11842" spans="2:9">
      <c r="B11842" s="1"/>
      <c r="C11842" s="29"/>
      <c r="D11842" s="27"/>
      <c r="E11842" s="27"/>
      <c r="F11842" s="27"/>
      <c r="G11842" s="1"/>
      <c r="H11842" s="1"/>
      <c r="I11842" s="1"/>
    </row>
    <row r="11843" spans="2:9">
      <c r="B11843" s="1"/>
      <c r="C11843" s="29"/>
      <c r="D11843" s="27"/>
      <c r="E11843" s="27"/>
      <c r="F11843" s="27"/>
      <c r="G11843" s="1"/>
      <c r="H11843" s="1"/>
      <c r="I11843" s="1"/>
    </row>
    <row r="11844" spans="2:9">
      <c r="B11844" s="1"/>
      <c r="C11844" s="29"/>
      <c r="D11844" s="27"/>
      <c r="E11844" s="27"/>
      <c r="F11844" s="27"/>
      <c r="G11844" s="1"/>
      <c r="H11844" s="1"/>
      <c r="I11844" s="1"/>
    </row>
    <row r="11845" spans="2:9">
      <c r="B11845" s="1"/>
      <c r="C11845" s="29"/>
      <c r="D11845" s="27"/>
      <c r="E11845" s="27"/>
      <c r="F11845" s="27"/>
      <c r="G11845" s="1"/>
      <c r="H11845" s="1"/>
      <c r="I11845" s="1"/>
    </row>
    <row r="11846" spans="2:9">
      <c r="B11846" s="1"/>
      <c r="C11846" s="29"/>
      <c r="D11846" s="27"/>
      <c r="E11846" s="27"/>
      <c r="F11846" s="27"/>
      <c r="G11846" s="1"/>
      <c r="H11846" s="1"/>
      <c r="I11846" s="1"/>
    </row>
    <row r="11847" spans="2:9">
      <c r="B11847" s="1"/>
      <c r="C11847" s="29"/>
      <c r="D11847" s="27"/>
      <c r="E11847" s="27"/>
      <c r="F11847" s="27"/>
      <c r="G11847" s="1"/>
      <c r="H11847" s="1"/>
      <c r="I11847" s="1"/>
    </row>
    <row r="11848" spans="2:9">
      <c r="B11848" s="1"/>
      <c r="C11848" s="29"/>
      <c r="D11848" s="27"/>
      <c r="E11848" s="27"/>
      <c r="F11848" s="27"/>
      <c r="G11848" s="1"/>
      <c r="H11848" s="1"/>
      <c r="I11848" s="1"/>
    </row>
    <row r="11849" spans="2:9">
      <c r="B11849" s="1"/>
      <c r="C11849" s="29"/>
      <c r="D11849" s="27"/>
      <c r="E11849" s="27"/>
      <c r="F11849" s="27"/>
      <c r="G11849" s="1"/>
      <c r="H11849" s="1"/>
      <c r="I11849" s="1"/>
    </row>
    <row r="11850" spans="2:9">
      <c r="B11850" s="1"/>
      <c r="C11850" s="29"/>
      <c r="D11850" s="27"/>
      <c r="E11850" s="27"/>
      <c r="F11850" s="27"/>
      <c r="G11850" s="1"/>
      <c r="H11850" s="1"/>
      <c r="I11850" s="1"/>
    </row>
    <row r="11851" spans="2:9">
      <c r="B11851" s="1"/>
      <c r="C11851" s="29"/>
      <c r="D11851" s="27"/>
      <c r="E11851" s="27"/>
      <c r="F11851" s="27"/>
      <c r="G11851" s="1"/>
      <c r="H11851" s="1"/>
      <c r="I11851" s="1"/>
    </row>
    <row r="11852" spans="2:9">
      <c r="B11852" s="1"/>
      <c r="C11852" s="29"/>
      <c r="D11852" s="27"/>
      <c r="E11852" s="27"/>
      <c r="F11852" s="27"/>
      <c r="G11852" s="1"/>
      <c r="H11852" s="1"/>
      <c r="I11852" s="1"/>
    </row>
    <row r="11853" spans="2:9">
      <c r="B11853" s="1"/>
      <c r="C11853" s="29"/>
      <c r="D11853" s="27"/>
      <c r="E11853" s="27"/>
      <c r="F11853" s="27"/>
      <c r="G11853" s="1"/>
      <c r="H11853" s="1"/>
      <c r="I11853" s="1"/>
    </row>
    <row r="11854" spans="2:9">
      <c r="B11854" s="1"/>
      <c r="C11854" s="29"/>
      <c r="D11854" s="27"/>
      <c r="E11854" s="27"/>
      <c r="F11854" s="27"/>
      <c r="G11854" s="1"/>
      <c r="H11854" s="1"/>
      <c r="I11854" s="1"/>
    </row>
    <row r="11855" spans="2:9">
      <c r="B11855" s="1"/>
      <c r="C11855" s="29"/>
      <c r="D11855" s="27"/>
      <c r="E11855" s="27"/>
      <c r="F11855" s="27"/>
      <c r="G11855" s="1"/>
      <c r="H11855" s="1"/>
      <c r="I11855" s="1"/>
    </row>
    <row r="11856" spans="2:9">
      <c r="B11856" s="1"/>
      <c r="C11856" s="29"/>
      <c r="D11856" s="27"/>
      <c r="E11856" s="27"/>
      <c r="F11856" s="27"/>
      <c r="G11856" s="1"/>
      <c r="H11856" s="1"/>
      <c r="I11856" s="1"/>
    </row>
    <row r="11857" spans="2:9">
      <c r="B11857" s="1"/>
      <c r="C11857" s="29"/>
      <c r="D11857" s="27"/>
      <c r="E11857" s="27"/>
      <c r="F11857" s="27"/>
      <c r="G11857" s="1"/>
      <c r="H11857" s="1"/>
      <c r="I11857" s="1"/>
    </row>
    <row r="11858" spans="2:9">
      <c r="B11858" s="1"/>
      <c r="C11858" s="29"/>
      <c r="D11858" s="27"/>
      <c r="E11858" s="27"/>
      <c r="F11858" s="27"/>
      <c r="G11858" s="1"/>
      <c r="H11858" s="1"/>
      <c r="I11858" s="1"/>
    </row>
    <row r="11859" spans="2:9">
      <c r="B11859" s="1"/>
      <c r="C11859" s="29"/>
      <c r="D11859" s="27"/>
      <c r="E11859" s="27"/>
      <c r="F11859" s="27"/>
      <c r="G11859" s="1"/>
      <c r="H11859" s="1"/>
      <c r="I11859" s="1"/>
    </row>
    <row r="11860" spans="2:9">
      <c r="B11860" s="1"/>
      <c r="C11860" s="29"/>
      <c r="D11860" s="27"/>
      <c r="E11860" s="27"/>
      <c r="F11860" s="27"/>
      <c r="G11860" s="1"/>
      <c r="H11860" s="1"/>
      <c r="I11860" s="1"/>
    </row>
    <row r="11861" spans="2:9">
      <c r="B11861" s="1"/>
      <c r="C11861" s="29"/>
      <c r="D11861" s="27"/>
      <c r="E11861" s="27"/>
      <c r="F11861" s="27"/>
      <c r="G11861" s="1"/>
      <c r="H11861" s="1"/>
      <c r="I11861" s="1"/>
    </row>
    <row r="11862" spans="2:9">
      <c r="B11862" s="1"/>
      <c r="C11862" s="29"/>
      <c r="D11862" s="27"/>
      <c r="E11862" s="27"/>
      <c r="F11862" s="27"/>
      <c r="G11862" s="1"/>
      <c r="H11862" s="1"/>
      <c r="I11862" s="1"/>
    </row>
    <row r="11863" spans="2:9">
      <c r="B11863" s="1"/>
      <c r="C11863" s="29"/>
      <c r="D11863" s="27"/>
      <c r="E11863" s="27"/>
      <c r="F11863" s="27"/>
      <c r="G11863" s="1"/>
      <c r="H11863" s="1"/>
      <c r="I11863" s="1"/>
    </row>
    <row r="11864" spans="2:9">
      <c r="B11864" s="1"/>
      <c r="C11864" s="29"/>
      <c r="D11864" s="27"/>
      <c r="E11864" s="27"/>
      <c r="F11864" s="27"/>
      <c r="G11864" s="1"/>
      <c r="H11864" s="1"/>
      <c r="I11864" s="1"/>
    </row>
    <row r="11865" spans="2:9">
      <c r="B11865" s="1"/>
      <c r="C11865" s="29"/>
      <c r="D11865" s="27"/>
      <c r="E11865" s="27"/>
      <c r="F11865" s="27"/>
      <c r="G11865" s="1"/>
      <c r="H11865" s="1"/>
      <c r="I11865" s="1"/>
    </row>
    <row r="11866" spans="2:9">
      <c r="B11866" s="1"/>
      <c r="C11866" s="29"/>
      <c r="D11866" s="27"/>
      <c r="E11866" s="27"/>
      <c r="F11866" s="27"/>
      <c r="G11866" s="1"/>
      <c r="H11866" s="1"/>
      <c r="I11866" s="1"/>
    </row>
    <row r="11867" spans="2:9">
      <c r="B11867" s="1"/>
      <c r="C11867" s="29"/>
      <c r="D11867" s="27"/>
      <c r="E11867" s="27"/>
      <c r="F11867" s="27"/>
      <c r="G11867" s="1"/>
      <c r="H11867" s="1"/>
      <c r="I11867" s="1"/>
    </row>
    <row r="11868" spans="2:9">
      <c r="B11868" s="1"/>
      <c r="C11868" s="29"/>
      <c r="D11868" s="27"/>
      <c r="E11868" s="27"/>
      <c r="F11868" s="27"/>
      <c r="G11868" s="1"/>
      <c r="H11868" s="1"/>
      <c r="I11868" s="1"/>
    </row>
    <row r="11869" spans="2:9">
      <c r="B11869" s="1"/>
      <c r="C11869" s="29"/>
      <c r="D11869" s="27"/>
      <c r="E11869" s="27"/>
      <c r="F11869" s="27"/>
      <c r="G11869" s="1"/>
      <c r="H11869" s="1"/>
      <c r="I11869" s="1"/>
    </row>
    <row r="11870" spans="2:9">
      <c r="B11870" s="1"/>
      <c r="C11870" s="29"/>
      <c r="D11870" s="27"/>
      <c r="E11870" s="27"/>
      <c r="F11870" s="27"/>
      <c r="G11870" s="1"/>
      <c r="H11870" s="1"/>
      <c r="I11870" s="1"/>
    </row>
    <row r="11871" spans="2:9">
      <c r="B11871" s="1"/>
      <c r="C11871" s="29"/>
      <c r="D11871" s="27"/>
      <c r="E11871" s="27"/>
      <c r="F11871" s="27"/>
      <c r="G11871" s="1"/>
      <c r="H11871" s="1"/>
      <c r="I11871" s="1"/>
    </row>
    <row r="11872" spans="2:9">
      <c r="B11872" s="1"/>
      <c r="C11872" s="29"/>
      <c r="D11872" s="27"/>
      <c r="E11872" s="27"/>
      <c r="F11872" s="27"/>
      <c r="G11872" s="1"/>
      <c r="H11872" s="1"/>
      <c r="I11872" s="1"/>
    </row>
    <row r="11873" spans="2:9">
      <c r="B11873" s="1"/>
      <c r="C11873" s="29"/>
      <c r="D11873" s="27"/>
      <c r="E11873" s="27"/>
      <c r="F11873" s="27"/>
      <c r="G11873" s="1"/>
      <c r="H11873" s="1"/>
      <c r="I11873" s="1"/>
    </row>
    <row r="11874" spans="2:9">
      <c r="B11874" s="1"/>
      <c r="C11874" s="29"/>
      <c r="D11874" s="27"/>
      <c r="E11874" s="27"/>
      <c r="F11874" s="27"/>
      <c r="G11874" s="1"/>
      <c r="H11874" s="1"/>
      <c r="I11874" s="1"/>
    </row>
    <row r="11875" spans="2:9">
      <c r="B11875" s="1"/>
      <c r="C11875" s="29"/>
      <c r="D11875" s="27"/>
      <c r="E11875" s="27"/>
      <c r="F11875" s="27"/>
      <c r="G11875" s="1"/>
      <c r="H11875" s="1"/>
      <c r="I11875" s="1"/>
    </row>
    <row r="11876" spans="2:9">
      <c r="B11876" s="1"/>
      <c r="C11876" s="29"/>
      <c r="D11876" s="27"/>
      <c r="E11876" s="27"/>
      <c r="F11876" s="27"/>
      <c r="G11876" s="1"/>
      <c r="H11876" s="1"/>
      <c r="I11876" s="1"/>
    </row>
    <row r="11877" spans="2:9">
      <c r="B11877" s="1"/>
      <c r="C11877" s="29"/>
      <c r="D11877" s="27"/>
      <c r="E11877" s="27"/>
      <c r="F11877" s="27"/>
      <c r="G11877" s="1"/>
      <c r="H11877" s="1"/>
      <c r="I11877" s="1"/>
    </row>
    <row r="11878" spans="2:9">
      <c r="B11878" s="1"/>
      <c r="C11878" s="29"/>
      <c r="D11878" s="27"/>
      <c r="E11878" s="27"/>
      <c r="F11878" s="27"/>
      <c r="G11878" s="1"/>
      <c r="H11878" s="1"/>
      <c r="I11878" s="1"/>
    </row>
    <row r="11879" spans="2:9">
      <c r="B11879" s="1"/>
      <c r="C11879" s="29"/>
      <c r="D11879" s="27"/>
      <c r="E11879" s="27"/>
      <c r="F11879" s="27"/>
      <c r="G11879" s="1"/>
      <c r="H11879" s="1"/>
      <c r="I11879" s="1"/>
    </row>
    <row r="11880" spans="2:9">
      <c r="B11880" s="1"/>
      <c r="C11880" s="29"/>
      <c r="D11880" s="27"/>
      <c r="E11880" s="27"/>
      <c r="F11880" s="27"/>
      <c r="G11880" s="1"/>
      <c r="H11880" s="1"/>
      <c r="I11880" s="1"/>
    </row>
    <row r="11881" spans="2:9">
      <c r="B11881" s="1"/>
      <c r="C11881" s="29"/>
      <c r="D11881" s="27"/>
      <c r="E11881" s="27"/>
      <c r="F11881" s="27"/>
      <c r="G11881" s="1"/>
      <c r="H11881" s="1"/>
      <c r="I11881" s="1"/>
    </row>
    <row r="11882" spans="2:9">
      <c r="B11882" s="1"/>
      <c r="C11882" s="29"/>
      <c r="D11882" s="27"/>
      <c r="E11882" s="27"/>
      <c r="F11882" s="27"/>
      <c r="G11882" s="1"/>
      <c r="H11882" s="1"/>
      <c r="I11882" s="1"/>
    </row>
    <row r="11883" spans="2:9">
      <c r="B11883" s="1"/>
      <c r="C11883" s="29"/>
      <c r="D11883" s="27"/>
      <c r="E11883" s="27"/>
      <c r="F11883" s="27"/>
      <c r="G11883" s="1"/>
      <c r="H11883" s="1"/>
      <c r="I11883" s="1"/>
    </row>
    <row r="11884" spans="2:9">
      <c r="B11884" s="1"/>
      <c r="C11884" s="29"/>
      <c r="D11884" s="27"/>
      <c r="E11884" s="27"/>
      <c r="F11884" s="27"/>
      <c r="G11884" s="1"/>
      <c r="H11884" s="1"/>
      <c r="I11884" s="1"/>
    </row>
    <row r="11885" spans="2:9">
      <c r="B11885" s="1"/>
      <c r="C11885" s="29"/>
      <c r="D11885" s="27"/>
      <c r="E11885" s="27"/>
      <c r="F11885" s="27"/>
      <c r="G11885" s="1"/>
      <c r="H11885" s="1"/>
      <c r="I11885" s="1"/>
    </row>
    <row r="11886" spans="2:9">
      <c r="B11886" s="1"/>
      <c r="C11886" s="29"/>
      <c r="D11886" s="27"/>
      <c r="E11886" s="27"/>
      <c r="F11886" s="27"/>
      <c r="G11886" s="1"/>
      <c r="H11886" s="1"/>
      <c r="I11886" s="1"/>
    </row>
    <row r="11887" spans="2:9">
      <c r="B11887" s="1"/>
      <c r="C11887" s="29"/>
      <c r="D11887" s="27"/>
      <c r="E11887" s="27"/>
      <c r="F11887" s="27"/>
      <c r="G11887" s="1"/>
      <c r="H11887" s="1"/>
      <c r="I11887" s="1"/>
    </row>
    <row r="11888" spans="2:9">
      <c r="B11888" s="1"/>
      <c r="C11888" s="29"/>
      <c r="D11888" s="27"/>
      <c r="E11888" s="27"/>
      <c r="F11888" s="27"/>
      <c r="G11888" s="1"/>
      <c r="H11888" s="1"/>
      <c r="I11888" s="1"/>
    </row>
    <row r="11889" spans="2:9">
      <c r="B11889" s="1"/>
      <c r="C11889" s="29"/>
      <c r="D11889" s="27"/>
      <c r="E11889" s="27"/>
      <c r="F11889" s="27"/>
      <c r="G11889" s="1"/>
      <c r="H11889" s="1"/>
      <c r="I11889" s="1"/>
    </row>
    <row r="11890" spans="2:9">
      <c r="B11890" s="1"/>
      <c r="C11890" s="29"/>
      <c r="D11890" s="27"/>
      <c r="E11890" s="27"/>
      <c r="F11890" s="27"/>
      <c r="G11890" s="1"/>
      <c r="H11890" s="1"/>
      <c r="I11890" s="1"/>
    </row>
    <row r="11891" spans="2:9">
      <c r="B11891" s="1"/>
      <c r="C11891" s="29"/>
      <c r="D11891" s="27"/>
      <c r="E11891" s="27"/>
      <c r="F11891" s="27"/>
      <c r="G11891" s="1"/>
      <c r="H11891" s="1"/>
      <c r="I11891" s="1"/>
    </row>
    <row r="11892" spans="2:9">
      <c r="B11892" s="1"/>
      <c r="C11892" s="29"/>
      <c r="D11892" s="27"/>
      <c r="E11892" s="27"/>
      <c r="F11892" s="27"/>
      <c r="G11892" s="1"/>
      <c r="H11892" s="1"/>
      <c r="I11892" s="1"/>
    </row>
    <row r="11893" spans="2:9">
      <c r="B11893" s="1"/>
      <c r="C11893" s="29"/>
      <c r="D11893" s="27"/>
      <c r="E11893" s="27"/>
      <c r="F11893" s="27"/>
      <c r="G11893" s="1"/>
      <c r="H11893" s="1"/>
      <c r="I11893" s="1"/>
    </row>
    <row r="11894" spans="2:9">
      <c r="B11894" s="1"/>
      <c r="C11894" s="29"/>
      <c r="D11894" s="27"/>
      <c r="E11894" s="27"/>
      <c r="F11894" s="27"/>
      <c r="G11894" s="1"/>
      <c r="H11894" s="1"/>
      <c r="I11894" s="1"/>
    </row>
    <row r="11895" spans="2:9">
      <c r="B11895" s="1"/>
      <c r="C11895" s="29"/>
      <c r="D11895" s="27"/>
      <c r="E11895" s="27"/>
      <c r="F11895" s="27"/>
      <c r="G11895" s="1"/>
      <c r="H11895" s="1"/>
      <c r="I11895" s="1"/>
    </row>
    <row r="11896" spans="2:9">
      <c r="B11896" s="1"/>
      <c r="C11896" s="29"/>
      <c r="D11896" s="27"/>
      <c r="E11896" s="27"/>
      <c r="F11896" s="27"/>
      <c r="G11896" s="1"/>
      <c r="H11896" s="1"/>
      <c r="I11896" s="1"/>
    </row>
    <row r="11897" spans="2:9">
      <c r="B11897" s="1"/>
      <c r="C11897" s="29"/>
      <c r="D11897" s="27"/>
      <c r="E11897" s="27"/>
      <c r="F11897" s="27"/>
      <c r="G11897" s="1"/>
      <c r="H11897" s="1"/>
      <c r="I11897" s="1"/>
    </row>
    <row r="11898" spans="2:9">
      <c r="B11898" s="1"/>
      <c r="C11898" s="29"/>
      <c r="D11898" s="27"/>
      <c r="E11898" s="27"/>
      <c r="F11898" s="27"/>
      <c r="G11898" s="1"/>
      <c r="H11898" s="1"/>
      <c r="I11898" s="1"/>
    </row>
    <row r="11899" spans="2:9">
      <c r="B11899" s="1"/>
      <c r="C11899" s="29"/>
      <c r="D11899" s="27"/>
      <c r="E11899" s="27"/>
      <c r="F11899" s="27"/>
      <c r="G11899" s="1"/>
      <c r="H11899" s="1"/>
      <c r="I11899" s="1"/>
    </row>
    <row r="11900" spans="2:9">
      <c r="B11900" s="1"/>
      <c r="C11900" s="29"/>
      <c r="D11900" s="27"/>
      <c r="E11900" s="27"/>
      <c r="F11900" s="27"/>
      <c r="G11900" s="1"/>
      <c r="H11900" s="1"/>
      <c r="I11900" s="1"/>
    </row>
    <row r="11901" spans="2:9">
      <c r="B11901" s="1"/>
      <c r="C11901" s="29"/>
      <c r="D11901" s="27"/>
      <c r="E11901" s="27"/>
      <c r="F11901" s="27"/>
      <c r="G11901" s="1"/>
      <c r="H11901" s="1"/>
      <c r="I11901" s="1"/>
    </row>
    <row r="11902" spans="2:9">
      <c r="B11902" s="1"/>
      <c r="C11902" s="29"/>
      <c r="D11902" s="27"/>
      <c r="E11902" s="27"/>
      <c r="F11902" s="27"/>
      <c r="G11902" s="1"/>
      <c r="H11902" s="1"/>
      <c r="I11902" s="1"/>
    </row>
    <row r="11903" spans="2:9">
      <c r="B11903" s="1"/>
      <c r="C11903" s="29"/>
      <c r="D11903" s="27"/>
      <c r="E11903" s="27"/>
      <c r="F11903" s="27"/>
      <c r="G11903" s="1"/>
      <c r="H11903" s="1"/>
      <c r="I11903" s="1"/>
    </row>
    <row r="11904" spans="2:9">
      <c r="B11904" s="1"/>
      <c r="C11904" s="29"/>
      <c r="D11904" s="27"/>
      <c r="E11904" s="27"/>
      <c r="F11904" s="27"/>
      <c r="G11904" s="1"/>
      <c r="H11904" s="1"/>
      <c r="I11904" s="1"/>
    </row>
    <row r="11905" spans="2:9">
      <c r="B11905" s="1"/>
      <c r="C11905" s="29"/>
      <c r="D11905" s="27"/>
      <c r="E11905" s="27"/>
      <c r="F11905" s="27"/>
      <c r="G11905" s="1"/>
      <c r="H11905" s="1"/>
      <c r="I11905" s="1"/>
    </row>
    <row r="11906" spans="2:9">
      <c r="B11906" s="1"/>
      <c r="C11906" s="29"/>
      <c r="D11906" s="27"/>
      <c r="E11906" s="27"/>
      <c r="F11906" s="27"/>
      <c r="G11906" s="1"/>
      <c r="H11906" s="1"/>
      <c r="I11906" s="1"/>
    </row>
    <row r="11907" spans="2:9">
      <c r="B11907" s="1"/>
      <c r="C11907" s="29"/>
      <c r="D11907" s="27"/>
      <c r="E11907" s="27"/>
      <c r="F11907" s="27"/>
      <c r="G11907" s="1"/>
      <c r="H11907" s="1"/>
      <c r="I11907" s="1"/>
    </row>
    <row r="11908" spans="2:9">
      <c r="B11908" s="1"/>
      <c r="C11908" s="29"/>
      <c r="D11908" s="27"/>
      <c r="E11908" s="27"/>
      <c r="F11908" s="27"/>
      <c r="G11908" s="1"/>
      <c r="H11908" s="1"/>
      <c r="I11908" s="1"/>
    </row>
    <row r="11909" spans="2:9">
      <c r="B11909" s="1"/>
      <c r="C11909" s="29"/>
      <c r="D11909" s="27"/>
      <c r="E11909" s="27"/>
      <c r="F11909" s="27"/>
      <c r="G11909" s="1"/>
      <c r="H11909" s="1"/>
      <c r="I11909" s="1"/>
    </row>
    <row r="11910" spans="2:9">
      <c r="B11910" s="1"/>
      <c r="C11910" s="29"/>
      <c r="D11910" s="27"/>
      <c r="E11910" s="27"/>
      <c r="F11910" s="27"/>
      <c r="G11910" s="1"/>
      <c r="H11910" s="1"/>
      <c r="I11910" s="1"/>
    </row>
    <row r="11911" spans="2:9">
      <c r="B11911" s="1"/>
      <c r="C11911" s="29"/>
      <c r="D11911" s="27"/>
      <c r="E11911" s="27"/>
      <c r="F11911" s="27"/>
      <c r="G11911" s="1"/>
      <c r="H11911" s="1"/>
      <c r="I11911" s="1"/>
    </row>
    <row r="11912" spans="2:9">
      <c r="B11912" s="1"/>
      <c r="C11912" s="29"/>
      <c r="D11912" s="27"/>
      <c r="E11912" s="27"/>
      <c r="F11912" s="27"/>
      <c r="G11912" s="1"/>
      <c r="H11912" s="1"/>
      <c r="I11912" s="1"/>
    </row>
    <row r="11913" spans="2:9">
      <c r="B11913" s="1"/>
      <c r="C11913" s="29"/>
      <c r="D11913" s="27"/>
      <c r="E11913" s="27"/>
      <c r="F11913" s="27"/>
      <c r="G11913" s="1"/>
      <c r="H11913" s="1"/>
      <c r="I11913" s="1"/>
    </row>
    <row r="11914" spans="2:9">
      <c r="B11914" s="1"/>
      <c r="C11914" s="29"/>
      <c r="D11914" s="27"/>
      <c r="E11914" s="27"/>
      <c r="F11914" s="27"/>
      <c r="G11914" s="1"/>
      <c r="H11914" s="1"/>
      <c r="I11914" s="1"/>
    </row>
    <row r="11915" spans="2:9">
      <c r="B11915" s="1"/>
      <c r="C11915" s="29"/>
      <c r="D11915" s="27"/>
      <c r="E11915" s="27"/>
      <c r="F11915" s="27"/>
      <c r="G11915" s="1"/>
      <c r="H11915" s="1"/>
      <c r="I11915" s="1"/>
    </row>
    <row r="11916" spans="2:9">
      <c r="B11916" s="1"/>
      <c r="C11916" s="29"/>
      <c r="D11916" s="27"/>
      <c r="E11916" s="27"/>
      <c r="F11916" s="27"/>
      <c r="G11916" s="1"/>
      <c r="H11916" s="1"/>
      <c r="I11916" s="1"/>
    </row>
    <row r="11917" spans="2:9">
      <c r="B11917" s="1"/>
      <c r="C11917" s="29"/>
      <c r="D11917" s="27"/>
      <c r="E11917" s="27"/>
      <c r="F11917" s="27"/>
      <c r="G11917" s="1"/>
      <c r="H11917" s="1"/>
      <c r="I11917" s="1"/>
    </row>
    <row r="11918" spans="2:9">
      <c r="B11918" s="1"/>
      <c r="C11918" s="29"/>
      <c r="D11918" s="27"/>
      <c r="E11918" s="27"/>
      <c r="F11918" s="27"/>
      <c r="G11918" s="1"/>
      <c r="H11918" s="1"/>
      <c r="I11918" s="1"/>
    </row>
    <row r="11919" spans="2:9">
      <c r="B11919" s="1"/>
      <c r="C11919" s="29"/>
      <c r="D11919" s="27"/>
      <c r="E11919" s="27"/>
      <c r="F11919" s="27"/>
      <c r="G11919" s="1"/>
      <c r="H11919" s="1"/>
      <c r="I11919" s="1"/>
    </row>
    <row r="11920" spans="2:9">
      <c r="B11920" s="1"/>
      <c r="C11920" s="29"/>
      <c r="D11920" s="27"/>
      <c r="E11920" s="27"/>
      <c r="F11920" s="27"/>
      <c r="G11920" s="1"/>
      <c r="H11920" s="1"/>
      <c r="I11920" s="1"/>
    </row>
    <row r="11921" spans="2:9">
      <c r="B11921" s="1"/>
      <c r="C11921" s="29"/>
      <c r="D11921" s="27"/>
      <c r="E11921" s="27"/>
      <c r="F11921" s="27"/>
      <c r="G11921" s="1"/>
      <c r="H11921" s="1"/>
      <c r="I11921" s="1"/>
    </row>
    <row r="11922" spans="2:9">
      <c r="B11922" s="1"/>
      <c r="C11922" s="29"/>
      <c r="D11922" s="27"/>
      <c r="E11922" s="27"/>
      <c r="F11922" s="27"/>
      <c r="G11922" s="1"/>
      <c r="H11922" s="1"/>
      <c r="I11922" s="1"/>
    </row>
    <row r="11923" spans="2:9">
      <c r="B11923" s="1"/>
      <c r="C11923" s="29"/>
      <c r="D11923" s="27"/>
      <c r="E11923" s="27"/>
      <c r="F11923" s="27"/>
      <c r="G11923" s="1"/>
      <c r="H11923" s="1"/>
      <c r="I11923" s="1"/>
    </row>
    <row r="11924" spans="2:9">
      <c r="B11924" s="1"/>
      <c r="C11924" s="29"/>
      <c r="D11924" s="27"/>
      <c r="E11924" s="27"/>
      <c r="F11924" s="27"/>
      <c r="G11924" s="1"/>
      <c r="H11924" s="1"/>
      <c r="I11924" s="1"/>
    </row>
    <row r="11925" spans="2:9">
      <c r="B11925" s="1"/>
      <c r="C11925" s="29"/>
      <c r="D11925" s="27"/>
      <c r="E11925" s="27"/>
      <c r="F11925" s="27"/>
      <c r="G11925" s="1"/>
      <c r="H11925" s="1"/>
      <c r="I11925" s="1"/>
    </row>
    <row r="11926" spans="2:9">
      <c r="B11926" s="1"/>
      <c r="C11926" s="29"/>
      <c r="D11926" s="27"/>
      <c r="E11926" s="27"/>
      <c r="F11926" s="27"/>
      <c r="G11926" s="1"/>
      <c r="H11926" s="1"/>
      <c r="I11926" s="1"/>
    </row>
    <row r="11927" spans="2:9">
      <c r="B11927" s="1"/>
      <c r="C11927" s="29"/>
      <c r="D11927" s="27"/>
      <c r="E11927" s="27"/>
      <c r="F11927" s="27"/>
      <c r="G11927" s="1"/>
      <c r="H11927" s="1"/>
      <c r="I11927" s="1"/>
    </row>
    <row r="11928" spans="2:9">
      <c r="B11928" s="1"/>
      <c r="C11928" s="29"/>
      <c r="D11928" s="27"/>
      <c r="E11928" s="27"/>
      <c r="F11928" s="27"/>
      <c r="G11928" s="1"/>
      <c r="H11928" s="1"/>
      <c r="I11928" s="1"/>
    </row>
    <row r="11929" spans="2:9">
      <c r="B11929" s="1"/>
      <c r="C11929" s="29"/>
      <c r="D11929" s="27"/>
      <c r="E11929" s="27"/>
      <c r="F11929" s="27"/>
      <c r="G11929" s="1"/>
      <c r="H11929" s="1"/>
      <c r="I11929" s="1"/>
    </row>
    <row r="11930" spans="2:9">
      <c r="B11930" s="1"/>
      <c r="C11930" s="29"/>
      <c r="D11930" s="27"/>
      <c r="E11930" s="27"/>
      <c r="F11930" s="27"/>
      <c r="G11930" s="1"/>
      <c r="H11930" s="1"/>
      <c r="I11930" s="1"/>
    </row>
    <row r="11931" spans="2:9">
      <c r="B11931" s="1"/>
      <c r="C11931" s="29"/>
      <c r="D11931" s="27"/>
      <c r="E11931" s="27"/>
      <c r="F11931" s="27"/>
      <c r="G11931" s="1"/>
      <c r="H11931" s="1"/>
      <c r="I11931" s="1"/>
    </row>
    <row r="11932" spans="2:9">
      <c r="B11932" s="1"/>
      <c r="C11932" s="29"/>
      <c r="D11932" s="27"/>
      <c r="E11932" s="27"/>
      <c r="F11932" s="27"/>
      <c r="G11932" s="1"/>
      <c r="H11932" s="1"/>
      <c r="I11932" s="1"/>
    </row>
    <row r="11933" spans="2:9">
      <c r="B11933" s="1"/>
      <c r="C11933" s="29"/>
      <c r="D11933" s="27"/>
      <c r="E11933" s="27"/>
      <c r="F11933" s="27"/>
      <c r="G11933" s="1"/>
      <c r="H11933" s="1"/>
      <c r="I11933" s="1"/>
    </row>
    <row r="11934" spans="2:9">
      <c r="B11934" s="1"/>
      <c r="C11934" s="29"/>
      <c r="D11934" s="27"/>
      <c r="E11934" s="27"/>
      <c r="F11934" s="27"/>
      <c r="G11934" s="1"/>
      <c r="H11934" s="1"/>
      <c r="I11934" s="1"/>
    </row>
    <row r="11935" spans="2:9">
      <c r="B11935" s="1"/>
      <c r="C11935" s="29"/>
      <c r="D11935" s="27"/>
      <c r="E11935" s="27"/>
      <c r="F11935" s="27"/>
      <c r="G11935" s="1"/>
      <c r="H11935" s="1"/>
      <c r="I11935" s="1"/>
    </row>
    <row r="11936" spans="2:9">
      <c r="B11936" s="1"/>
      <c r="C11936" s="29"/>
      <c r="D11936" s="27"/>
      <c r="E11936" s="27"/>
      <c r="F11936" s="27"/>
      <c r="G11936" s="1"/>
      <c r="H11936" s="1"/>
      <c r="I11936" s="1"/>
    </row>
    <row r="11937" spans="2:9">
      <c r="B11937" s="1"/>
      <c r="C11937" s="29"/>
      <c r="D11937" s="27"/>
      <c r="E11937" s="27"/>
      <c r="F11937" s="27"/>
      <c r="G11937" s="1"/>
      <c r="H11937" s="1"/>
      <c r="I11937" s="1"/>
    </row>
    <row r="11938" spans="2:9">
      <c r="B11938" s="1"/>
      <c r="C11938" s="29"/>
      <c r="D11938" s="27"/>
      <c r="E11938" s="27"/>
      <c r="F11938" s="27"/>
      <c r="G11938" s="1"/>
      <c r="H11938" s="1"/>
      <c r="I11938" s="1"/>
    </row>
    <row r="11939" spans="2:9">
      <c r="B11939" s="1"/>
      <c r="C11939" s="29"/>
      <c r="D11939" s="27"/>
      <c r="E11939" s="27"/>
      <c r="F11939" s="27"/>
      <c r="G11939" s="1"/>
      <c r="H11939" s="1"/>
      <c r="I11939" s="1"/>
    </row>
    <row r="11940" spans="2:9">
      <c r="B11940" s="1"/>
      <c r="C11940" s="29"/>
      <c r="D11940" s="27"/>
      <c r="E11940" s="27"/>
      <c r="F11940" s="27"/>
      <c r="G11940" s="1"/>
      <c r="H11940" s="1"/>
      <c r="I11940" s="1"/>
    </row>
    <row r="11941" spans="2:9">
      <c r="B11941" s="1"/>
      <c r="C11941" s="29"/>
      <c r="D11941" s="27"/>
      <c r="E11941" s="27"/>
      <c r="F11941" s="27"/>
      <c r="G11941" s="1"/>
      <c r="H11941" s="1"/>
      <c r="I11941" s="1"/>
    </row>
    <row r="11942" spans="2:9">
      <c r="B11942" s="1"/>
      <c r="C11942" s="29"/>
      <c r="D11942" s="27"/>
      <c r="E11942" s="27"/>
      <c r="F11942" s="27"/>
      <c r="G11942" s="1"/>
      <c r="H11942" s="1"/>
      <c r="I11942" s="1"/>
    </row>
    <row r="11943" spans="2:9">
      <c r="B11943" s="1"/>
      <c r="C11943" s="29"/>
      <c r="D11943" s="27"/>
      <c r="E11943" s="27"/>
      <c r="F11943" s="27"/>
      <c r="G11943" s="1"/>
      <c r="H11943" s="1"/>
      <c r="I11943" s="1"/>
    </row>
    <row r="11944" spans="2:9">
      <c r="B11944" s="1"/>
      <c r="C11944" s="29"/>
      <c r="D11944" s="27"/>
      <c r="E11944" s="27"/>
      <c r="F11944" s="27"/>
      <c r="G11944" s="1"/>
      <c r="H11944" s="1"/>
      <c r="I11944" s="1"/>
    </row>
    <row r="11945" spans="2:9">
      <c r="B11945" s="1"/>
      <c r="C11945" s="29"/>
      <c r="D11945" s="27"/>
      <c r="E11945" s="27"/>
      <c r="F11945" s="27"/>
      <c r="G11945" s="1"/>
      <c r="H11945" s="1"/>
      <c r="I11945" s="1"/>
    </row>
    <row r="11946" spans="2:9">
      <c r="B11946" s="1"/>
      <c r="C11946" s="29"/>
      <c r="D11946" s="27"/>
      <c r="E11946" s="27"/>
      <c r="F11946" s="27"/>
      <c r="G11946" s="1"/>
      <c r="H11946" s="1"/>
      <c r="I11946" s="1"/>
    </row>
    <row r="11947" spans="2:9">
      <c r="B11947" s="1"/>
      <c r="C11947" s="29"/>
      <c r="D11947" s="27"/>
      <c r="E11947" s="27"/>
      <c r="F11947" s="27"/>
      <c r="G11947" s="1"/>
      <c r="H11947" s="1"/>
      <c r="I11947" s="1"/>
    </row>
    <row r="11948" spans="2:9">
      <c r="B11948" s="1"/>
      <c r="C11948" s="29"/>
      <c r="D11948" s="27"/>
      <c r="E11948" s="27"/>
      <c r="F11948" s="27"/>
      <c r="G11948" s="1"/>
      <c r="H11948" s="1"/>
      <c r="I11948" s="1"/>
    </row>
    <row r="11949" spans="2:9">
      <c r="B11949" s="1"/>
      <c r="C11949" s="29"/>
      <c r="D11949" s="27"/>
      <c r="E11949" s="27"/>
      <c r="F11949" s="27"/>
      <c r="G11949" s="1"/>
      <c r="H11949" s="1"/>
      <c r="I11949" s="1"/>
    </row>
    <row r="11950" spans="2:9">
      <c r="B11950" s="1"/>
      <c r="C11950" s="29"/>
      <c r="D11950" s="27"/>
      <c r="E11950" s="27"/>
      <c r="F11950" s="27"/>
      <c r="G11950" s="1"/>
      <c r="H11950" s="1"/>
      <c r="I11950" s="1"/>
    </row>
    <row r="11951" spans="2:9">
      <c r="B11951" s="1"/>
      <c r="C11951" s="29"/>
      <c r="D11951" s="27"/>
      <c r="E11951" s="27"/>
      <c r="F11951" s="27"/>
      <c r="G11951" s="1"/>
      <c r="H11951" s="1"/>
      <c r="I11951" s="1"/>
    </row>
    <row r="11952" spans="2:9">
      <c r="B11952" s="1"/>
      <c r="C11952" s="29"/>
      <c r="D11952" s="27"/>
      <c r="E11952" s="27"/>
      <c r="F11952" s="27"/>
      <c r="G11952" s="1"/>
      <c r="H11952" s="1"/>
      <c r="I11952" s="1"/>
    </row>
    <row r="11953" spans="2:9">
      <c r="B11953" s="1"/>
      <c r="C11953" s="29"/>
      <c r="D11953" s="27"/>
      <c r="E11953" s="27"/>
      <c r="F11953" s="27"/>
      <c r="G11953" s="1"/>
      <c r="H11953" s="1"/>
      <c r="I11953" s="1"/>
    </row>
    <row r="11954" spans="2:9">
      <c r="B11954" s="1"/>
      <c r="C11954" s="29"/>
      <c r="D11954" s="27"/>
      <c r="E11954" s="27"/>
      <c r="F11954" s="27"/>
      <c r="G11954" s="1"/>
      <c r="H11954" s="1"/>
      <c r="I11954" s="1"/>
    </row>
    <row r="11955" spans="2:9">
      <c r="B11955" s="1"/>
      <c r="C11955" s="29"/>
      <c r="D11955" s="27"/>
      <c r="E11955" s="27"/>
      <c r="F11955" s="27"/>
      <c r="G11955" s="1"/>
      <c r="H11955" s="1"/>
      <c r="I11955" s="1"/>
    </row>
    <row r="11956" spans="2:9">
      <c r="B11956" s="1"/>
      <c r="C11956" s="29"/>
      <c r="D11956" s="27"/>
      <c r="E11956" s="27"/>
      <c r="F11956" s="27"/>
      <c r="G11956" s="1"/>
      <c r="H11956" s="1"/>
      <c r="I11956" s="1"/>
    </row>
    <row r="11957" spans="2:9">
      <c r="B11957" s="1"/>
      <c r="C11957" s="29"/>
      <c r="D11957" s="27"/>
      <c r="E11957" s="27"/>
      <c r="F11957" s="27"/>
      <c r="G11957" s="1"/>
      <c r="H11957" s="1"/>
      <c r="I11957" s="1"/>
    </row>
    <row r="11958" spans="2:9">
      <c r="B11958" s="1"/>
      <c r="C11958" s="29"/>
      <c r="D11958" s="27"/>
      <c r="E11958" s="27"/>
      <c r="F11958" s="27"/>
      <c r="G11958" s="1"/>
      <c r="H11958" s="1"/>
      <c r="I11958" s="1"/>
    </row>
    <row r="11959" spans="2:9">
      <c r="B11959" s="1"/>
      <c r="C11959" s="29"/>
      <c r="D11959" s="27"/>
      <c r="E11959" s="27"/>
      <c r="F11959" s="27"/>
      <c r="G11959" s="1"/>
      <c r="H11959" s="1"/>
      <c r="I11959" s="1"/>
    </row>
    <row r="11960" spans="2:9">
      <c r="B11960" s="1"/>
      <c r="C11960" s="29"/>
      <c r="D11960" s="27"/>
      <c r="E11960" s="27"/>
      <c r="F11960" s="27"/>
      <c r="G11960" s="1"/>
      <c r="H11960" s="1"/>
      <c r="I11960" s="1"/>
    </row>
    <row r="11961" spans="2:9">
      <c r="B11961" s="1"/>
      <c r="C11961" s="29"/>
      <c r="D11961" s="27"/>
      <c r="E11961" s="27"/>
      <c r="F11961" s="27"/>
      <c r="G11961" s="1"/>
      <c r="H11961" s="1"/>
      <c r="I11961" s="1"/>
    </row>
    <row r="11962" spans="2:9">
      <c r="B11962" s="1"/>
      <c r="C11962" s="29"/>
      <c r="D11962" s="27"/>
      <c r="E11962" s="27"/>
      <c r="F11962" s="27"/>
      <c r="G11962" s="1"/>
      <c r="H11962" s="1"/>
      <c r="I11962" s="1"/>
    </row>
    <row r="11963" spans="2:9">
      <c r="B11963" s="1"/>
      <c r="C11963" s="29"/>
      <c r="D11963" s="27"/>
      <c r="E11963" s="27"/>
      <c r="F11963" s="27"/>
      <c r="G11963" s="1"/>
      <c r="H11963" s="1"/>
      <c r="I11963" s="1"/>
    </row>
    <row r="11964" spans="2:9">
      <c r="B11964" s="1"/>
      <c r="C11964" s="29"/>
      <c r="D11964" s="27"/>
      <c r="E11964" s="27"/>
      <c r="F11964" s="27"/>
      <c r="G11964" s="1"/>
      <c r="H11964" s="1"/>
      <c r="I11964" s="1"/>
    </row>
    <row r="11965" spans="2:9">
      <c r="B11965" s="1"/>
      <c r="C11965" s="29"/>
      <c r="D11965" s="27"/>
      <c r="E11965" s="27"/>
      <c r="F11965" s="27"/>
      <c r="G11965" s="1"/>
      <c r="H11965" s="1"/>
      <c r="I11965" s="1"/>
    </row>
    <row r="11966" spans="2:9">
      <c r="B11966" s="1"/>
      <c r="C11966" s="29"/>
      <c r="D11966" s="27"/>
      <c r="E11966" s="27"/>
      <c r="F11966" s="27"/>
      <c r="G11966" s="1"/>
      <c r="H11966" s="1"/>
      <c r="I11966" s="1"/>
    </row>
    <row r="11967" spans="2:9">
      <c r="B11967" s="1"/>
      <c r="C11967" s="29"/>
      <c r="D11967" s="27"/>
      <c r="E11967" s="27"/>
      <c r="F11967" s="27"/>
      <c r="G11967" s="1"/>
      <c r="H11967" s="1"/>
      <c r="I11967" s="1"/>
    </row>
    <row r="11968" spans="2:9">
      <c r="B11968" s="1"/>
      <c r="C11968" s="29"/>
      <c r="D11968" s="27"/>
      <c r="E11968" s="27"/>
      <c r="F11968" s="27"/>
      <c r="G11968" s="1"/>
      <c r="H11968" s="1"/>
      <c r="I11968" s="1"/>
    </row>
    <row r="11969" spans="2:9">
      <c r="B11969" s="1"/>
      <c r="C11969" s="29"/>
      <c r="D11969" s="27"/>
      <c r="E11969" s="27"/>
      <c r="F11969" s="27"/>
      <c r="G11969" s="1"/>
      <c r="H11969" s="1"/>
      <c r="I11969" s="1"/>
    </row>
    <row r="11970" spans="2:9">
      <c r="B11970" s="1"/>
      <c r="C11970" s="29"/>
      <c r="D11970" s="27"/>
      <c r="E11970" s="27"/>
      <c r="F11970" s="27"/>
      <c r="G11970" s="1"/>
      <c r="H11970" s="1"/>
      <c r="I11970" s="1"/>
    </row>
    <row r="11971" spans="2:9">
      <c r="B11971" s="1"/>
      <c r="C11971" s="29"/>
      <c r="D11971" s="27"/>
      <c r="E11971" s="27"/>
      <c r="F11971" s="27"/>
      <c r="G11971" s="1"/>
      <c r="H11971" s="1"/>
      <c r="I11971" s="1"/>
    </row>
    <row r="11972" spans="2:9">
      <c r="B11972" s="1"/>
      <c r="C11972" s="29"/>
      <c r="D11972" s="27"/>
      <c r="E11972" s="27"/>
      <c r="F11972" s="27"/>
      <c r="G11972" s="1"/>
      <c r="H11972" s="1"/>
      <c r="I11972" s="1"/>
    </row>
    <row r="11973" spans="2:9">
      <c r="B11973" s="1"/>
      <c r="C11973" s="29"/>
      <c r="D11973" s="27"/>
      <c r="E11973" s="27"/>
      <c r="F11973" s="27"/>
      <c r="G11973" s="1"/>
      <c r="H11973" s="1"/>
      <c r="I11973" s="1"/>
    </row>
    <row r="11974" spans="2:9">
      <c r="B11974" s="1"/>
      <c r="C11974" s="29"/>
      <c r="D11974" s="27"/>
      <c r="E11974" s="27"/>
      <c r="F11974" s="27"/>
      <c r="G11974" s="1"/>
      <c r="H11974" s="1"/>
      <c r="I11974" s="1"/>
    </row>
    <row r="11975" spans="2:9">
      <c r="B11975" s="1"/>
      <c r="C11975" s="29"/>
      <c r="D11975" s="27"/>
      <c r="E11975" s="27"/>
      <c r="F11975" s="27"/>
      <c r="G11975" s="1"/>
      <c r="H11975" s="1"/>
      <c r="I11975" s="1"/>
    </row>
    <row r="11976" spans="2:9">
      <c r="B11976" s="1"/>
      <c r="C11976" s="29"/>
      <c r="D11976" s="27"/>
      <c r="E11976" s="27"/>
      <c r="F11976" s="27"/>
      <c r="G11976" s="1"/>
      <c r="H11976" s="1"/>
      <c r="I11976" s="1"/>
    </row>
    <row r="11977" spans="2:9">
      <c r="B11977" s="1"/>
      <c r="C11977" s="29"/>
      <c r="D11977" s="27"/>
      <c r="E11977" s="27"/>
      <c r="F11977" s="27"/>
      <c r="G11977" s="1"/>
      <c r="H11977" s="1"/>
      <c r="I11977" s="1"/>
    </row>
    <row r="11978" spans="2:9">
      <c r="B11978" s="1"/>
      <c r="C11978" s="29"/>
      <c r="D11978" s="27"/>
      <c r="E11978" s="27"/>
      <c r="F11978" s="27"/>
      <c r="G11978" s="1"/>
      <c r="H11978" s="1"/>
      <c r="I11978" s="1"/>
    </row>
    <row r="11979" spans="2:9">
      <c r="B11979" s="1"/>
      <c r="C11979" s="29"/>
      <c r="D11979" s="27"/>
      <c r="E11979" s="27"/>
      <c r="F11979" s="27"/>
      <c r="G11979" s="1"/>
      <c r="H11979" s="1"/>
      <c r="I11979" s="1"/>
    </row>
    <row r="11980" spans="2:9">
      <c r="B11980" s="1"/>
      <c r="C11980" s="29"/>
      <c r="D11980" s="27"/>
      <c r="E11980" s="27"/>
      <c r="F11980" s="27"/>
      <c r="G11980" s="1"/>
      <c r="H11980" s="1"/>
      <c r="I11980" s="1"/>
    </row>
    <row r="11981" spans="2:9">
      <c r="B11981" s="1"/>
      <c r="C11981" s="29"/>
      <c r="D11981" s="27"/>
      <c r="E11981" s="27"/>
      <c r="F11981" s="27"/>
      <c r="G11981" s="1"/>
      <c r="H11981" s="1"/>
      <c r="I11981" s="1"/>
    </row>
    <row r="11982" spans="2:9">
      <c r="B11982" s="1"/>
      <c r="C11982" s="29"/>
      <c r="D11982" s="27"/>
      <c r="E11982" s="27"/>
      <c r="F11982" s="27"/>
      <c r="G11982" s="1"/>
      <c r="H11982" s="1"/>
      <c r="I11982" s="1"/>
    </row>
    <row r="11983" spans="2:9">
      <c r="B11983" s="1"/>
      <c r="C11983" s="29"/>
      <c r="D11983" s="27"/>
      <c r="E11983" s="27"/>
      <c r="F11983" s="27"/>
      <c r="G11983" s="1"/>
      <c r="H11983" s="1"/>
      <c r="I11983" s="1"/>
    </row>
    <row r="11984" spans="2:9">
      <c r="B11984" s="1"/>
      <c r="C11984" s="29"/>
      <c r="D11984" s="27"/>
      <c r="E11984" s="27"/>
      <c r="F11984" s="27"/>
      <c r="G11984" s="1"/>
      <c r="H11984" s="1"/>
      <c r="I11984" s="1"/>
    </row>
    <row r="11985" spans="2:9">
      <c r="B11985" s="1"/>
      <c r="C11985" s="29"/>
      <c r="D11985" s="27"/>
      <c r="E11985" s="27"/>
      <c r="F11985" s="27"/>
      <c r="G11985" s="1"/>
      <c r="H11985" s="1"/>
      <c r="I11985" s="1"/>
    </row>
    <row r="11986" spans="2:9">
      <c r="B11986" s="1"/>
      <c r="C11986" s="29"/>
      <c r="D11986" s="27"/>
      <c r="E11986" s="27"/>
      <c r="F11986" s="27"/>
      <c r="G11986" s="1"/>
      <c r="H11986" s="1"/>
      <c r="I11986" s="1"/>
    </row>
    <row r="11987" spans="2:9">
      <c r="B11987" s="1"/>
      <c r="C11987" s="29"/>
      <c r="D11987" s="27"/>
      <c r="E11987" s="27"/>
      <c r="F11987" s="27"/>
      <c r="G11987" s="1"/>
      <c r="H11987" s="1"/>
      <c r="I11987" s="1"/>
    </row>
    <row r="11988" spans="2:9">
      <c r="B11988" s="1"/>
      <c r="C11988" s="29"/>
      <c r="D11988" s="27"/>
      <c r="E11988" s="27"/>
      <c r="F11988" s="27"/>
      <c r="G11988" s="1"/>
      <c r="H11988" s="1"/>
      <c r="I11988" s="1"/>
    </row>
    <row r="11989" spans="2:9">
      <c r="B11989" s="1"/>
      <c r="C11989" s="29"/>
      <c r="D11989" s="27"/>
      <c r="E11989" s="27"/>
      <c r="F11989" s="27"/>
      <c r="G11989" s="1"/>
      <c r="H11989" s="1"/>
      <c r="I11989" s="1"/>
    </row>
    <row r="11990" spans="2:9">
      <c r="B11990" s="1"/>
      <c r="C11990" s="29"/>
      <c r="D11990" s="27"/>
      <c r="E11990" s="27"/>
      <c r="F11990" s="27"/>
      <c r="G11990" s="1"/>
      <c r="H11990" s="1"/>
      <c r="I11990" s="1"/>
    </row>
    <row r="11991" spans="2:9">
      <c r="B11991" s="1"/>
      <c r="C11991" s="29"/>
      <c r="D11991" s="27"/>
      <c r="E11991" s="27"/>
      <c r="F11991" s="27"/>
      <c r="G11991" s="1"/>
      <c r="H11991" s="1"/>
      <c r="I11991" s="1"/>
    </row>
    <row r="11992" spans="2:9">
      <c r="B11992" s="1"/>
      <c r="C11992" s="29"/>
      <c r="D11992" s="27"/>
      <c r="E11992" s="27"/>
      <c r="F11992" s="27"/>
      <c r="G11992" s="1"/>
      <c r="H11992" s="1"/>
      <c r="I11992" s="1"/>
    </row>
    <row r="11993" spans="2:9">
      <c r="B11993" s="1"/>
      <c r="C11993" s="29"/>
      <c r="D11993" s="27"/>
      <c r="E11993" s="27"/>
      <c r="F11993" s="27"/>
      <c r="G11993" s="1"/>
      <c r="H11993" s="1"/>
      <c r="I11993" s="1"/>
    </row>
    <row r="11994" spans="2:9">
      <c r="B11994" s="1"/>
      <c r="C11994" s="29"/>
      <c r="D11994" s="27"/>
      <c r="E11994" s="27"/>
      <c r="F11994" s="27"/>
      <c r="G11994" s="1"/>
      <c r="H11994" s="1"/>
      <c r="I11994" s="1"/>
    </row>
    <row r="11995" spans="2:9">
      <c r="B11995" s="1"/>
      <c r="C11995" s="29"/>
      <c r="D11995" s="27"/>
      <c r="E11995" s="27"/>
      <c r="F11995" s="27"/>
      <c r="G11995" s="1"/>
      <c r="H11995" s="1"/>
      <c r="I11995" s="1"/>
    </row>
    <row r="11996" spans="2:9">
      <c r="B11996" s="1"/>
      <c r="C11996" s="29"/>
      <c r="D11996" s="27"/>
      <c r="E11996" s="27"/>
      <c r="F11996" s="27"/>
      <c r="G11996" s="1"/>
      <c r="H11996" s="1"/>
      <c r="I11996" s="1"/>
    </row>
    <row r="11997" spans="2:9">
      <c r="B11997" s="1"/>
      <c r="C11997" s="29"/>
      <c r="D11997" s="27"/>
      <c r="E11997" s="27"/>
      <c r="F11997" s="27"/>
      <c r="G11997" s="1"/>
      <c r="H11997" s="1"/>
      <c r="I11997" s="1"/>
    </row>
    <row r="11998" spans="2:9">
      <c r="B11998" s="1"/>
      <c r="C11998" s="29"/>
      <c r="D11998" s="27"/>
      <c r="E11998" s="27"/>
      <c r="F11998" s="27"/>
      <c r="G11998" s="1"/>
      <c r="H11998" s="1"/>
      <c r="I11998" s="1"/>
    </row>
    <row r="11999" spans="2:9">
      <c r="B11999" s="1"/>
      <c r="C11999" s="29"/>
      <c r="D11999" s="27"/>
      <c r="E11999" s="27"/>
      <c r="F11999" s="27"/>
      <c r="G11999" s="1"/>
      <c r="H11999" s="1"/>
      <c r="I11999" s="1"/>
    </row>
    <row r="12000" spans="2:9">
      <c r="B12000" s="1"/>
      <c r="C12000" s="29"/>
      <c r="D12000" s="27"/>
      <c r="E12000" s="27"/>
      <c r="F12000" s="27"/>
      <c r="G12000" s="1"/>
      <c r="H12000" s="1"/>
      <c r="I12000" s="1"/>
    </row>
    <row r="12001" spans="2:9">
      <c r="B12001" s="1"/>
      <c r="C12001" s="29"/>
      <c r="D12001" s="27"/>
      <c r="E12001" s="27"/>
      <c r="F12001" s="27"/>
      <c r="G12001" s="1"/>
      <c r="H12001" s="1"/>
      <c r="I12001" s="1"/>
    </row>
    <row r="12002" spans="2:9">
      <c r="B12002" s="1"/>
      <c r="C12002" s="29"/>
      <c r="D12002" s="27"/>
      <c r="E12002" s="27"/>
      <c r="F12002" s="27"/>
      <c r="G12002" s="1"/>
      <c r="H12002" s="1"/>
      <c r="I12002" s="1"/>
    </row>
    <row r="12003" spans="2:9">
      <c r="B12003" s="1"/>
      <c r="C12003" s="29"/>
      <c r="D12003" s="27"/>
      <c r="E12003" s="27"/>
      <c r="F12003" s="27"/>
      <c r="G12003" s="1"/>
      <c r="H12003" s="1"/>
      <c r="I12003" s="1"/>
    </row>
    <row r="12004" spans="2:9">
      <c r="B12004" s="1"/>
      <c r="C12004" s="29"/>
      <c r="D12004" s="27"/>
      <c r="E12004" s="27"/>
      <c r="F12004" s="27"/>
      <c r="G12004" s="1"/>
      <c r="H12004" s="1"/>
      <c r="I12004" s="1"/>
    </row>
    <row r="12005" spans="2:9">
      <c r="B12005" s="1"/>
      <c r="C12005" s="29"/>
      <c r="D12005" s="27"/>
      <c r="E12005" s="27"/>
      <c r="F12005" s="27"/>
      <c r="G12005" s="1"/>
      <c r="H12005" s="1"/>
      <c r="I12005" s="1"/>
    </row>
    <row r="12006" spans="2:9">
      <c r="B12006" s="1"/>
      <c r="C12006" s="29"/>
      <c r="D12006" s="27"/>
      <c r="E12006" s="27"/>
      <c r="F12006" s="27"/>
      <c r="G12006" s="1"/>
      <c r="H12006" s="1"/>
      <c r="I12006" s="1"/>
    </row>
    <row r="12007" spans="2:9">
      <c r="B12007" s="1"/>
      <c r="C12007" s="29"/>
      <c r="D12007" s="27"/>
      <c r="E12007" s="27"/>
      <c r="F12007" s="27"/>
      <c r="G12007" s="1"/>
      <c r="H12007" s="1"/>
      <c r="I12007" s="1"/>
    </row>
    <row r="12008" spans="2:9">
      <c r="B12008" s="1"/>
      <c r="C12008" s="29"/>
      <c r="D12008" s="27"/>
      <c r="E12008" s="27"/>
      <c r="F12008" s="27"/>
      <c r="G12008" s="1"/>
      <c r="H12008" s="1"/>
      <c r="I12008" s="1"/>
    </row>
    <row r="12009" spans="2:9">
      <c r="B12009" s="1"/>
      <c r="C12009" s="29"/>
      <c r="D12009" s="27"/>
      <c r="E12009" s="27"/>
      <c r="F12009" s="27"/>
      <c r="G12009" s="1"/>
      <c r="H12009" s="1"/>
      <c r="I12009" s="1"/>
    </row>
    <row r="12010" spans="2:9">
      <c r="B12010" s="1"/>
      <c r="C12010" s="29"/>
      <c r="D12010" s="27"/>
      <c r="E12010" s="27"/>
      <c r="F12010" s="27"/>
      <c r="G12010" s="1"/>
      <c r="H12010" s="1"/>
      <c r="I12010" s="1"/>
    </row>
    <row r="12011" spans="2:9">
      <c r="B12011" s="1"/>
      <c r="C12011" s="29"/>
      <c r="D12011" s="27"/>
      <c r="E12011" s="27"/>
      <c r="F12011" s="27"/>
      <c r="G12011" s="1"/>
      <c r="H12011" s="1"/>
      <c r="I12011" s="1"/>
    </row>
    <row r="12012" spans="2:9">
      <c r="B12012" s="1"/>
      <c r="C12012" s="29"/>
      <c r="D12012" s="27"/>
      <c r="E12012" s="27"/>
      <c r="F12012" s="27"/>
      <c r="G12012" s="1"/>
      <c r="H12012" s="1"/>
      <c r="I12012" s="1"/>
    </row>
    <row r="12013" spans="2:9">
      <c r="B12013" s="1"/>
      <c r="C12013" s="29"/>
      <c r="D12013" s="27"/>
      <c r="E12013" s="27"/>
      <c r="F12013" s="27"/>
      <c r="G12013" s="1"/>
      <c r="H12013" s="1"/>
      <c r="I12013" s="1"/>
    </row>
    <row r="12014" spans="2:9">
      <c r="B12014" s="1"/>
      <c r="C12014" s="29"/>
      <c r="D12014" s="27"/>
      <c r="E12014" s="27"/>
      <c r="F12014" s="27"/>
      <c r="G12014" s="1"/>
      <c r="H12014" s="1"/>
      <c r="I12014" s="1"/>
    </row>
    <row r="12015" spans="2:9">
      <c r="B12015" s="1"/>
      <c r="C12015" s="29"/>
      <c r="D12015" s="27"/>
      <c r="E12015" s="27"/>
      <c r="F12015" s="27"/>
      <c r="G12015" s="1"/>
      <c r="H12015" s="1"/>
      <c r="I12015" s="1"/>
    </row>
    <row r="12016" spans="2:9">
      <c r="B12016" s="1"/>
      <c r="C12016" s="29"/>
      <c r="D12016" s="27"/>
      <c r="E12016" s="27"/>
      <c r="F12016" s="27"/>
      <c r="G12016" s="1"/>
      <c r="H12016" s="1"/>
      <c r="I12016" s="1"/>
    </row>
    <row r="12017" spans="2:9">
      <c r="B12017" s="1"/>
      <c r="C12017" s="29"/>
      <c r="D12017" s="27"/>
      <c r="E12017" s="27"/>
      <c r="F12017" s="27"/>
      <c r="G12017" s="1"/>
      <c r="H12017" s="1"/>
      <c r="I12017" s="1"/>
    </row>
    <row r="12018" spans="2:9">
      <c r="B12018" s="1"/>
      <c r="C12018" s="29"/>
      <c r="D12018" s="27"/>
      <c r="E12018" s="27"/>
      <c r="F12018" s="27"/>
      <c r="G12018" s="1"/>
      <c r="H12018" s="1"/>
      <c r="I12018" s="1"/>
    </row>
    <row r="12019" spans="2:9">
      <c r="B12019" s="1"/>
      <c r="C12019" s="29"/>
      <c r="D12019" s="27"/>
      <c r="E12019" s="27"/>
      <c r="F12019" s="27"/>
      <c r="G12019" s="1"/>
      <c r="H12019" s="1"/>
      <c r="I12019" s="1"/>
    </row>
    <row r="12020" spans="2:9">
      <c r="B12020" s="1"/>
      <c r="C12020" s="29"/>
      <c r="D12020" s="27"/>
      <c r="E12020" s="27"/>
      <c r="F12020" s="27"/>
      <c r="G12020" s="1"/>
      <c r="H12020" s="1"/>
      <c r="I12020" s="1"/>
    </row>
    <row r="12021" spans="2:9">
      <c r="B12021" s="1"/>
      <c r="C12021" s="29"/>
      <c r="D12021" s="27"/>
      <c r="E12021" s="27"/>
      <c r="F12021" s="27"/>
      <c r="G12021" s="1"/>
      <c r="H12021" s="1"/>
      <c r="I12021" s="1"/>
    </row>
    <row r="12022" spans="2:9">
      <c r="B12022" s="1"/>
      <c r="C12022" s="29"/>
      <c r="D12022" s="27"/>
      <c r="E12022" s="27"/>
      <c r="F12022" s="27"/>
      <c r="G12022" s="1"/>
      <c r="H12022" s="1"/>
      <c r="I12022" s="1"/>
    </row>
    <row r="12023" spans="2:9">
      <c r="B12023" s="1"/>
      <c r="C12023" s="29"/>
      <c r="D12023" s="27"/>
      <c r="E12023" s="27"/>
      <c r="F12023" s="27"/>
      <c r="G12023" s="1"/>
      <c r="H12023" s="1"/>
      <c r="I12023" s="1"/>
    </row>
    <row r="12024" spans="2:9">
      <c r="B12024" s="1"/>
      <c r="C12024" s="29"/>
      <c r="D12024" s="27"/>
      <c r="E12024" s="27"/>
      <c r="F12024" s="27"/>
      <c r="G12024" s="1"/>
      <c r="H12024" s="1"/>
      <c r="I12024" s="1"/>
    </row>
    <row r="12025" spans="2:9">
      <c r="B12025" s="1"/>
      <c r="C12025" s="29"/>
      <c r="D12025" s="27"/>
      <c r="E12025" s="27"/>
      <c r="F12025" s="27"/>
      <c r="G12025" s="1"/>
      <c r="H12025" s="1"/>
      <c r="I12025" s="1"/>
    </row>
    <row r="12026" spans="2:9">
      <c r="B12026" s="1"/>
      <c r="C12026" s="29"/>
      <c r="D12026" s="27"/>
      <c r="E12026" s="27"/>
      <c r="F12026" s="27"/>
      <c r="G12026" s="1"/>
      <c r="H12026" s="1"/>
      <c r="I12026" s="1"/>
    </row>
    <row r="12027" spans="2:9">
      <c r="B12027" s="1"/>
      <c r="C12027" s="29"/>
      <c r="D12027" s="27"/>
      <c r="E12027" s="27"/>
      <c r="F12027" s="27"/>
      <c r="G12027" s="1"/>
      <c r="H12027" s="1"/>
      <c r="I12027" s="1"/>
    </row>
    <row r="12028" spans="2:9">
      <c r="B12028" s="1"/>
      <c r="C12028" s="29"/>
      <c r="D12028" s="27"/>
      <c r="E12028" s="27"/>
      <c r="F12028" s="27"/>
      <c r="G12028" s="1"/>
      <c r="H12028" s="1"/>
      <c r="I12028" s="1"/>
    </row>
    <row r="12029" spans="2:9">
      <c r="B12029" s="1"/>
      <c r="C12029" s="29"/>
      <c r="D12029" s="27"/>
      <c r="E12029" s="27"/>
      <c r="F12029" s="27"/>
      <c r="G12029" s="1"/>
      <c r="H12029" s="1"/>
      <c r="I12029" s="1"/>
    </row>
    <row r="12030" spans="2:9">
      <c r="B12030" s="1"/>
      <c r="C12030" s="29"/>
      <c r="D12030" s="27"/>
      <c r="E12030" s="27"/>
      <c r="F12030" s="27"/>
      <c r="G12030" s="1"/>
      <c r="H12030" s="1"/>
      <c r="I12030" s="1"/>
    </row>
    <row r="12031" spans="2:9">
      <c r="B12031" s="1"/>
      <c r="C12031" s="29"/>
      <c r="D12031" s="27"/>
      <c r="E12031" s="27"/>
      <c r="F12031" s="27"/>
      <c r="G12031" s="1"/>
      <c r="H12031" s="1"/>
      <c r="I12031" s="1"/>
    </row>
    <row r="12032" spans="2:9">
      <c r="B12032" s="1"/>
      <c r="C12032" s="29"/>
      <c r="D12032" s="27"/>
      <c r="E12032" s="27"/>
      <c r="F12032" s="27"/>
      <c r="G12032" s="1"/>
      <c r="H12032" s="1"/>
      <c r="I12032" s="1"/>
    </row>
    <row r="12033" spans="2:9">
      <c r="B12033" s="1"/>
      <c r="C12033" s="29"/>
      <c r="D12033" s="27"/>
      <c r="E12033" s="27"/>
      <c r="F12033" s="27"/>
      <c r="G12033" s="1"/>
      <c r="H12033" s="1"/>
      <c r="I12033" s="1"/>
    </row>
    <row r="12034" spans="2:9">
      <c r="B12034" s="1"/>
      <c r="C12034" s="29"/>
      <c r="D12034" s="27"/>
      <c r="E12034" s="27"/>
      <c r="F12034" s="27"/>
      <c r="G12034" s="1"/>
      <c r="H12034" s="1"/>
      <c r="I12034" s="1"/>
    </row>
    <row r="12035" spans="2:9">
      <c r="B12035" s="1"/>
      <c r="C12035" s="29"/>
      <c r="D12035" s="27"/>
      <c r="E12035" s="27"/>
      <c r="F12035" s="27"/>
      <c r="G12035" s="1"/>
      <c r="H12035" s="1"/>
      <c r="I12035" s="1"/>
    </row>
    <row r="12036" spans="2:9">
      <c r="B12036" s="1"/>
      <c r="C12036" s="29"/>
      <c r="D12036" s="27"/>
      <c r="E12036" s="27"/>
      <c r="F12036" s="27"/>
      <c r="G12036" s="1"/>
      <c r="H12036" s="1"/>
      <c r="I12036" s="1"/>
    </row>
    <row r="12037" spans="2:9">
      <c r="B12037" s="1"/>
      <c r="C12037" s="29"/>
      <c r="D12037" s="27"/>
      <c r="E12037" s="27"/>
      <c r="F12037" s="27"/>
      <c r="G12037" s="1"/>
      <c r="H12037" s="1"/>
      <c r="I12037" s="1"/>
    </row>
    <row r="12038" spans="2:9">
      <c r="B12038" s="1"/>
      <c r="C12038" s="29"/>
      <c r="D12038" s="27"/>
      <c r="E12038" s="27"/>
      <c r="F12038" s="27"/>
      <c r="G12038" s="1"/>
      <c r="H12038" s="1"/>
      <c r="I12038" s="1"/>
    </row>
    <row r="12039" spans="2:9">
      <c r="B12039" s="1"/>
      <c r="C12039" s="29"/>
      <c r="D12039" s="27"/>
      <c r="E12039" s="27"/>
      <c r="F12039" s="27"/>
      <c r="G12039" s="1"/>
      <c r="H12039" s="1"/>
      <c r="I12039" s="1"/>
    </row>
    <row r="12040" spans="2:9">
      <c r="B12040" s="1"/>
      <c r="C12040" s="29"/>
      <c r="D12040" s="27"/>
      <c r="E12040" s="27"/>
      <c r="F12040" s="27"/>
      <c r="G12040" s="1"/>
      <c r="H12040" s="1"/>
      <c r="I12040" s="1"/>
    </row>
    <row r="12041" spans="2:9">
      <c r="B12041" s="1"/>
      <c r="C12041" s="29"/>
      <c r="D12041" s="27"/>
      <c r="E12041" s="27"/>
      <c r="F12041" s="27"/>
      <c r="G12041" s="1"/>
      <c r="H12041" s="1"/>
      <c r="I12041" s="1"/>
    </row>
    <row r="12042" spans="2:9">
      <c r="B12042" s="1"/>
      <c r="C12042" s="29"/>
      <c r="D12042" s="27"/>
      <c r="E12042" s="27"/>
      <c r="F12042" s="27"/>
      <c r="G12042" s="1"/>
      <c r="H12042" s="1"/>
      <c r="I12042" s="1"/>
    </row>
    <row r="12043" spans="2:9">
      <c r="B12043" s="1"/>
      <c r="C12043" s="29"/>
      <c r="D12043" s="27"/>
      <c r="E12043" s="27"/>
      <c r="F12043" s="27"/>
      <c r="G12043" s="1"/>
      <c r="H12043" s="1"/>
      <c r="I12043" s="1"/>
    </row>
    <row r="12044" spans="2:9">
      <c r="B12044" s="1"/>
      <c r="C12044" s="29"/>
      <c r="D12044" s="27"/>
      <c r="E12044" s="27"/>
      <c r="F12044" s="27"/>
      <c r="G12044" s="1"/>
      <c r="H12044" s="1"/>
      <c r="I12044" s="1"/>
    </row>
    <row r="12045" spans="2:9">
      <c r="B12045" s="1"/>
      <c r="C12045" s="29"/>
      <c r="D12045" s="27"/>
      <c r="E12045" s="27"/>
      <c r="F12045" s="27"/>
      <c r="G12045" s="1"/>
      <c r="H12045" s="1"/>
      <c r="I12045" s="1"/>
    </row>
    <row r="12046" spans="2:9">
      <c r="B12046" s="1"/>
      <c r="C12046" s="29"/>
      <c r="D12046" s="27"/>
      <c r="E12046" s="27"/>
      <c r="F12046" s="27"/>
      <c r="G12046" s="1"/>
      <c r="H12046" s="1"/>
      <c r="I12046" s="1"/>
    </row>
    <row r="12047" spans="2:9">
      <c r="B12047" s="1"/>
      <c r="C12047" s="29"/>
      <c r="D12047" s="27"/>
      <c r="E12047" s="27"/>
      <c r="F12047" s="27"/>
      <c r="G12047" s="1"/>
      <c r="H12047" s="1"/>
      <c r="I12047" s="1"/>
    </row>
    <row r="12048" spans="2:9">
      <c r="B12048" s="1"/>
      <c r="C12048" s="29"/>
      <c r="D12048" s="27"/>
      <c r="E12048" s="27"/>
      <c r="F12048" s="27"/>
      <c r="G12048" s="1"/>
      <c r="H12048" s="1"/>
      <c r="I12048" s="1"/>
    </row>
    <row r="12049" spans="2:9">
      <c r="B12049" s="1"/>
      <c r="C12049" s="29"/>
      <c r="D12049" s="27"/>
      <c r="E12049" s="27"/>
      <c r="F12049" s="27"/>
      <c r="G12049" s="1"/>
      <c r="H12049" s="1"/>
      <c r="I12049" s="1"/>
    </row>
    <row r="12050" spans="2:9">
      <c r="B12050" s="1"/>
      <c r="C12050" s="29"/>
      <c r="D12050" s="27"/>
      <c r="E12050" s="27"/>
      <c r="F12050" s="27"/>
      <c r="G12050" s="1"/>
      <c r="H12050" s="1"/>
      <c r="I12050" s="1"/>
    </row>
    <row r="12051" spans="2:9">
      <c r="B12051" s="1"/>
      <c r="C12051" s="29"/>
      <c r="D12051" s="27"/>
      <c r="E12051" s="27"/>
      <c r="F12051" s="27"/>
      <c r="G12051" s="1"/>
      <c r="H12051" s="1"/>
      <c r="I12051" s="1"/>
    </row>
    <row r="12052" spans="2:9">
      <c r="B12052" s="1"/>
      <c r="C12052" s="29"/>
      <c r="D12052" s="27"/>
      <c r="E12052" s="27"/>
      <c r="F12052" s="27"/>
      <c r="G12052" s="1"/>
      <c r="H12052" s="1"/>
      <c r="I12052" s="1"/>
    </row>
    <row r="12053" spans="2:9">
      <c r="B12053" s="1"/>
      <c r="C12053" s="29"/>
      <c r="D12053" s="27"/>
      <c r="E12053" s="27"/>
      <c r="F12053" s="27"/>
      <c r="G12053" s="1"/>
      <c r="H12053" s="1"/>
      <c r="I12053" s="1"/>
    </row>
    <row r="12054" spans="2:9">
      <c r="B12054" s="1"/>
      <c r="C12054" s="29"/>
      <c r="D12054" s="27"/>
      <c r="E12054" s="27"/>
      <c r="F12054" s="27"/>
      <c r="G12054" s="1"/>
      <c r="H12054" s="1"/>
      <c r="I12054" s="1"/>
    </row>
    <row r="12055" spans="2:9">
      <c r="B12055" s="1"/>
      <c r="C12055" s="29"/>
      <c r="D12055" s="27"/>
      <c r="E12055" s="27"/>
      <c r="F12055" s="27"/>
      <c r="G12055" s="1"/>
      <c r="H12055" s="1"/>
      <c r="I12055" s="1"/>
    </row>
    <row r="12056" spans="2:9">
      <c r="B12056" s="1"/>
      <c r="C12056" s="29"/>
      <c r="D12056" s="27"/>
      <c r="E12056" s="27"/>
      <c r="F12056" s="27"/>
      <c r="G12056" s="1"/>
      <c r="H12056" s="1"/>
      <c r="I12056" s="1"/>
    </row>
    <row r="12057" spans="2:9">
      <c r="B12057" s="1"/>
      <c r="C12057" s="29"/>
      <c r="D12057" s="27"/>
      <c r="E12057" s="27"/>
      <c r="F12057" s="27"/>
      <c r="G12057" s="1"/>
      <c r="H12057" s="1"/>
      <c r="I12057" s="1"/>
    </row>
    <row r="12058" spans="2:9">
      <c r="B12058" s="1"/>
      <c r="C12058" s="29"/>
      <c r="D12058" s="27"/>
      <c r="E12058" s="27"/>
      <c r="F12058" s="27"/>
      <c r="G12058" s="1"/>
      <c r="H12058" s="1"/>
      <c r="I12058" s="1"/>
    </row>
    <row r="12059" spans="2:9">
      <c r="B12059" s="1"/>
      <c r="C12059" s="29"/>
      <c r="D12059" s="27"/>
      <c r="E12059" s="27"/>
      <c r="F12059" s="27"/>
      <c r="G12059" s="1"/>
      <c r="H12059" s="1"/>
      <c r="I12059" s="1"/>
    </row>
    <row r="12060" spans="2:9">
      <c r="B12060" s="1"/>
      <c r="C12060" s="29"/>
      <c r="D12060" s="27"/>
      <c r="E12060" s="27"/>
      <c r="F12060" s="27"/>
      <c r="G12060" s="1"/>
      <c r="H12060" s="1"/>
      <c r="I12060" s="1"/>
    </row>
    <row r="12061" spans="2:9">
      <c r="B12061" s="1"/>
      <c r="C12061" s="29"/>
      <c r="D12061" s="27"/>
      <c r="E12061" s="27"/>
      <c r="F12061" s="27"/>
      <c r="G12061" s="1"/>
      <c r="H12061" s="1"/>
      <c r="I12061" s="1"/>
    </row>
    <row r="12062" spans="2:9">
      <c r="B12062" s="1"/>
      <c r="C12062" s="29"/>
      <c r="D12062" s="27"/>
      <c r="E12062" s="27"/>
      <c r="F12062" s="27"/>
      <c r="G12062" s="1"/>
      <c r="H12062" s="1"/>
      <c r="I12062" s="1"/>
    </row>
    <row r="12063" spans="2:9">
      <c r="B12063" s="1"/>
      <c r="C12063" s="29"/>
      <c r="D12063" s="27"/>
      <c r="E12063" s="27"/>
      <c r="F12063" s="27"/>
      <c r="G12063" s="1"/>
      <c r="H12063" s="1"/>
      <c r="I12063" s="1"/>
    </row>
    <row r="12064" spans="2:9">
      <c r="B12064" s="1"/>
      <c r="C12064" s="29"/>
      <c r="D12064" s="27"/>
      <c r="E12064" s="27"/>
      <c r="F12064" s="27"/>
      <c r="G12064" s="1"/>
      <c r="H12064" s="1"/>
      <c r="I12064" s="1"/>
    </row>
    <row r="12065" spans="2:9">
      <c r="B12065" s="1"/>
      <c r="C12065" s="29"/>
      <c r="D12065" s="27"/>
      <c r="E12065" s="27"/>
      <c r="F12065" s="27"/>
      <c r="G12065" s="1"/>
      <c r="H12065" s="1"/>
      <c r="I12065" s="1"/>
    </row>
    <row r="12066" spans="2:9">
      <c r="B12066" s="1"/>
      <c r="C12066" s="29"/>
      <c r="D12066" s="27"/>
      <c r="E12066" s="27"/>
      <c r="F12066" s="27"/>
      <c r="G12066" s="1"/>
      <c r="H12066" s="1"/>
      <c r="I12066" s="1"/>
    </row>
    <row r="12067" spans="2:9">
      <c r="B12067" s="1"/>
      <c r="C12067" s="29"/>
      <c r="D12067" s="27"/>
      <c r="E12067" s="27"/>
      <c r="F12067" s="27"/>
      <c r="G12067" s="1"/>
      <c r="H12067" s="1"/>
      <c r="I12067" s="1"/>
    </row>
    <row r="12068" spans="2:9">
      <c r="B12068" s="1"/>
      <c r="C12068" s="29"/>
      <c r="D12068" s="27"/>
      <c r="E12068" s="27"/>
      <c r="F12068" s="27"/>
      <c r="G12068" s="1"/>
      <c r="H12068" s="1"/>
      <c r="I12068" s="1"/>
    </row>
    <row r="12069" spans="2:9">
      <c r="B12069" s="1"/>
      <c r="C12069" s="29"/>
      <c r="D12069" s="27"/>
      <c r="E12069" s="27"/>
      <c r="F12069" s="27"/>
      <c r="G12069" s="1"/>
      <c r="H12069" s="1"/>
      <c r="I12069" s="1"/>
    </row>
    <row r="12070" spans="2:9">
      <c r="B12070" s="1"/>
      <c r="C12070" s="29"/>
      <c r="D12070" s="27"/>
      <c r="E12070" s="27"/>
      <c r="F12070" s="27"/>
      <c r="G12070" s="1"/>
      <c r="H12070" s="1"/>
      <c r="I12070" s="1"/>
    </row>
    <row r="12071" spans="2:9">
      <c r="B12071" s="1"/>
      <c r="C12071" s="29"/>
      <c r="D12071" s="27"/>
      <c r="E12071" s="27"/>
      <c r="F12071" s="27"/>
      <c r="G12071" s="1"/>
      <c r="H12071" s="1"/>
      <c r="I12071" s="1"/>
    </row>
    <row r="12072" spans="2:9">
      <c r="B12072" s="1"/>
      <c r="C12072" s="29"/>
      <c r="D12072" s="27"/>
      <c r="E12072" s="27"/>
      <c r="F12072" s="27"/>
      <c r="G12072" s="1"/>
      <c r="H12072" s="1"/>
      <c r="I12072" s="1"/>
    </row>
    <row r="12073" spans="2:9">
      <c r="B12073" s="1"/>
      <c r="C12073" s="29"/>
      <c r="D12073" s="27"/>
      <c r="E12073" s="27"/>
      <c r="F12073" s="27"/>
      <c r="G12073" s="1"/>
      <c r="H12073" s="1"/>
      <c r="I12073" s="1"/>
    </row>
    <row r="12074" spans="2:9">
      <c r="B12074" s="1"/>
      <c r="C12074" s="29"/>
      <c r="D12074" s="27"/>
      <c r="E12074" s="27"/>
      <c r="F12074" s="27"/>
      <c r="G12074" s="1"/>
      <c r="H12074" s="1"/>
      <c r="I12074" s="1"/>
    </row>
    <row r="12075" spans="2:9">
      <c r="B12075" s="1"/>
      <c r="C12075" s="29"/>
      <c r="D12075" s="27"/>
      <c r="E12075" s="27"/>
      <c r="F12075" s="27"/>
      <c r="G12075" s="1"/>
      <c r="H12075" s="1"/>
      <c r="I12075" s="1"/>
    </row>
    <row r="12076" spans="2:9">
      <c r="B12076" s="1"/>
      <c r="C12076" s="29"/>
      <c r="D12076" s="27"/>
      <c r="E12076" s="27"/>
      <c r="F12076" s="27"/>
      <c r="G12076" s="1"/>
      <c r="H12076" s="1"/>
      <c r="I12076" s="1"/>
    </row>
    <row r="12077" spans="2:9">
      <c r="B12077" s="1"/>
      <c r="C12077" s="29"/>
      <c r="D12077" s="27"/>
      <c r="E12077" s="27"/>
      <c r="F12077" s="27"/>
      <c r="G12077" s="1"/>
      <c r="H12077" s="1"/>
      <c r="I12077" s="1"/>
    </row>
    <row r="12078" spans="2:9">
      <c r="B12078" s="1"/>
      <c r="C12078" s="29"/>
      <c r="D12078" s="27"/>
      <c r="E12078" s="27"/>
      <c r="F12078" s="27"/>
      <c r="G12078" s="1"/>
      <c r="H12078" s="1"/>
      <c r="I12078" s="1"/>
    </row>
    <row r="12079" spans="2:9">
      <c r="B12079" s="1"/>
      <c r="C12079" s="29"/>
      <c r="D12079" s="27"/>
      <c r="E12079" s="27"/>
      <c r="F12079" s="27"/>
      <c r="G12079" s="1"/>
      <c r="H12079" s="1"/>
      <c r="I12079" s="1"/>
    </row>
    <row r="12080" spans="2:9">
      <c r="B12080" s="1"/>
      <c r="C12080" s="29"/>
      <c r="D12080" s="27"/>
      <c r="E12080" s="27"/>
      <c r="F12080" s="27"/>
      <c r="G12080" s="1"/>
      <c r="H12080" s="1"/>
      <c r="I12080" s="1"/>
    </row>
    <row r="12081" spans="2:9">
      <c r="B12081" s="1"/>
      <c r="C12081" s="29"/>
      <c r="D12081" s="27"/>
      <c r="E12081" s="27"/>
      <c r="F12081" s="27"/>
      <c r="G12081" s="1"/>
      <c r="H12081" s="1"/>
      <c r="I12081" s="1"/>
    </row>
    <row r="12082" spans="2:9">
      <c r="B12082" s="1"/>
      <c r="C12082" s="29"/>
      <c r="D12082" s="27"/>
      <c r="E12082" s="27"/>
      <c r="F12082" s="27"/>
      <c r="G12082" s="1"/>
      <c r="H12082" s="1"/>
      <c r="I12082" s="1"/>
    </row>
    <row r="12083" spans="2:9">
      <c r="B12083" s="1"/>
      <c r="C12083" s="29"/>
      <c r="D12083" s="27"/>
      <c r="E12083" s="27"/>
      <c r="F12083" s="27"/>
      <c r="G12083" s="1"/>
      <c r="H12083" s="1"/>
      <c r="I12083" s="1"/>
    </row>
    <row r="12084" spans="2:9">
      <c r="B12084" s="1"/>
      <c r="C12084" s="29"/>
      <c r="D12084" s="27"/>
      <c r="E12084" s="27"/>
      <c r="F12084" s="27"/>
      <c r="G12084" s="1"/>
      <c r="H12084" s="1"/>
      <c r="I12084" s="1"/>
    </row>
    <row r="12085" spans="2:9">
      <c r="B12085" s="1"/>
      <c r="C12085" s="29"/>
      <c r="D12085" s="27"/>
      <c r="E12085" s="27"/>
      <c r="F12085" s="27"/>
      <c r="G12085" s="1"/>
      <c r="H12085" s="1"/>
      <c r="I12085" s="1"/>
    </row>
    <row r="12086" spans="2:9">
      <c r="B12086" s="1"/>
      <c r="C12086" s="29"/>
      <c r="D12086" s="27"/>
      <c r="E12086" s="27"/>
      <c r="F12086" s="27"/>
      <c r="G12086" s="1"/>
      <c r="H12086" s="1"/>
      <c r="I12086" s="1"/>
    </row>
    <row r="12087" spans="2:9">
      <c r="B12087" s="1"/>
      <c r="C12087" s="29"/>
      <c r="D12087" s="27"/>
      <c r="E12087" s="27"/>
      <c r="F12087" s="27"/>
      <c r="G12087" s="1"/>
      <c r="H12087" s="1"/>
      <c r="I12087" s="1"/>
    </row>
    <row r="12088" spans="2:9">
      <c r="B12088" s="1"/>
      <c r="C12088" s="29"/>
      <c r="D12088" s="27"/>
      <c r="E12088" s="27"/>
      <c r="F12088" s="27"/>
      <c r="G12088" s="1"/>
      <c r="H12088" s="1"/>
      <c r="I12088" s="1"/>
    </row>
    <row r="12089" spans="2:9">
      <c r="B12089" s="1"/>
      <c r="C12089" s="29"/>
      <c r="D12089" s="27"/>
      <c r="E12089" s="27"/>
      <c r="F12089" s="27"/>
      <c r="G12089" s="1"/>
      <c r="H12089" s="1"/>
      <c r="I12089" s="1"/>
    </row>
    <row r="12090" spans="2:9">
      <c r="B12090" s="1"/>
      <c r="C12090" s="29"/>
      <c r="D12090" s="27"/>
      <c r="E12090" s="27"/>
      <c r="F12090" s="27"/>
      <c r="G12090" s="1"/>
      <c r="H12090" s="1"/>
      <c r="I12090" s="1"/>
    </row>
    <row r="12091" spans="2:9">
      <c r="B12091" s="1"/>
      <c r="C12091" s="29"/>
      <c r="D12091" s="27"/>
      <c r="E12091" s="27"/>
      <c r="F12091" s="27"/>
      <c r="G12091" s="1"/>
      <c r="H12091" s="1"/>
      <c r="I12091" s="1"/>
    </row>
    <row r="12092" spans="2:9">
      <c r="B12092" s="1"/>
      <c r="C12092" s="29"/>
      <c r="D12092" s="27"/>
      <c r="E12092" s="27"/>
      <c r="F12092" s="27"/>
      <c r="G12092" s="1"/>
      <c r="H12092" s="1"/>
      <c r="I12092" s="1"/>
    </row>
    <row r="12093" spans="2:9">
      <c r="B12093" s="1"/>
      <c r="C12093" s="29"/>
      <c r="D12093" s="27"/>
      <c r="E12093" s="27"/>
      <c r="F12093" s="27"/>
      <c r="G12093" s="1"/>
      <c r="H12093" s="1"/>
      <c r="I12093" s="1"/>
    </row>
    <row r="12094" spans="2:9">
      <c r="B12094" s="1"/>
      <c r="C12094" s="29"/>
      <c r="D12094" s="27"/>
      <c r="E12094" s="27"/>
      <c r="F12094" s="27"/>
      <c r="G12094" s="1"/>
      <c r="H12094" s="1"/>
      <c r="I12094" s="1"/>
    </row>
    <row r="12095" spans="2:9">
      <c r="B12095" s="1"/>
      <c r="C12095" s="29"/>
      <c r="D12095" s="27"/>
      <c r="E12095" s="27"/>
      <c r="F12095" s="27"/>
      <c r="G12095" s="1"/>
      <c r="H12095" s="1"/>
      <c r="I12095" s="1"/>
    </row>
    <row r="12096" spans="2:9">
      <c r="B12096" s="1"/>
      <c r="C12096" s="29"/>
      <c r="D12096" s="27"/>
      <c r="E12096" s="27"/>
      <c r="F12096" s="27"/>
      <c r="G12096" s="1"/>
      <c r="H12096" s="1"/>
      <c r="I12096" s="1"/>
    </row>
    <row r="12097" spans="2:9">
      <c r="B12097" s="1"/>
      <c r="C12097" s="29"/>
      <c r="D12097" s="27"/>
      <c r="E12097" s="27"/>
      <c r="F12097" s="27"/>
      <c r="G12097" s="1"/>
      <c r="H12097" s="1"/>
      <c r="I12097" s="1"/>
    </row>
    <row r="12098" spans="2:9">
      <c r="B12098" s="1"/>
      <c r="C12098" s="29"/>
      <c r="D12098" s="27"/>
      <c r="E12098" s="27"/>
      <c r="F12098" s="27"/>
      <c r="G12098" s="1"/>
      <c r="H12098" s="1"/>
      <c r="I12098" s="1"/>
    </row>
    <row r="12099" spans="2:9">
      <c r="B12099" s="1"/>
      <c r="C12099" s="29"/>
      <c r="D12099" s="27"/>
      <c r="E12099" s="27"/>
      <c r="F12099" s="27"/>
      <c r="G12099" s="1"/>
      <c r="H12099" s="1"/>
      <c r="I12099" s="1"/>
    </row>
    <row r="12100" spans="2:9">
      <c r="B12100" s="1"/>
      <c r="C12100" s="29"/>
      <c r="D12100" s="27"/>
      <c r="E12100" s="27"/>
      <c r="F12100" s="27"/>
      <c r="G12100" s="1"/>
      <c r="H12100" s="1"/>
      <c r="I12100" s="1"/>
    </row>
    <row r="12101" spans="2:9">
      <c r="B12101" s="1"/>
      <c r="C12101" s="29"/>
      <c r="D12101" s="27"/>
      <c r="E12101" s="27"/>
      <c r="F12101" s="27"/>
      <c r="G12101" s="1"/>
      <c r="H12101" s="1"/>
      <c r="I12101" s="1"/>
    </row>
    <row r="12102" spans="2:9">
      <c r="B12102" s="1"/>
      <c r="C12102" s="29"/>
      <c r="D12102" s="27"/>
      <c r="E12102" s="27"/>
      <c r="F12102" s="27"/>
      <c r="G12102" s="1"/>
      <c r="H12102" s="1"/>
      <c r="I12102" s="1"/>
    </row>
    <row r="12103" spans="2:9">
      <c r="B12103" s="1"/>
      <c r="C12103" s="29"/>
      <c r="D12103" s="27"/>
      <c r="E12103" s="27"/>
      <c r="F12103" s="27"/>
      <c r="G12103" s="1"/>
      <c r="H12103" s="1"/>
      <c r="I12103" s="1"/>
    </row>
    <row r="12104" spans="2:9">
      <c r="B12104" s="1"/>
      <c r="C12104" s="29"/>
      <c r="D12104" s="27"/>
      <c r="E12104" s="27"/>
      <c r="F12104" s="27"/>
      <c r="G12104" s="1"/>
      <c r="H12104" s="1"/>
      <c r="I12104" s="1"/>
    </row>
    <row r="12105" spans="2:9">
      <c r="B12105" s="1"/>
      <c r="C12105" s="29"/>
      <c r="D12105" s="27"/>
      <c r="E12105" s="27"/>
      <c r="F12105" s="27"/>
      <c r="G12105" s="1"/>
      <c r="H12105" s="1"/>
      <c r="I12105" s="1"/>
    </row>
    <row r="12106" spans="2:9">
      <c r="B12106" s="1"/>
      <c r="C12106" s="29"/>
      <c r="D12106" s="27"/>
      <c r="E12106" s="27"/>
      <c r="F12106" s="27"/>
      <c r="G12106" s="1"/>
      <c r="H12106" s="1"/>
      <c r="I12106" s="1"/>
    </row>
    <row r="12107" spans="2:9">
      <c r="B12107" s="1"/>
      <c r="C12107" s="29"/>
      <c r="D12107" s="27"/>
      <c r="E12107" s="27"/>
      <c r="F12107" s="27"/>
      <c r="G12107" s="1"/>
      <c r="H12107" s="1"/>
      <c r="I12107" s="1"/>
    </row>
    <row r="12108" spans="2:9">
      <c r="B12108" s="1"/>
      <c r="C12108" s="29"/>
      <c r="D12108" s="27"/>
      <c r="E12108" s="27"/>
      <c r="F12108" s="27"/>
      <c r="G12108" s="1"/>
      <c r="H12108" s="1"/>
      <c r="I12108" s="1"/>
    </row>
    <row r="12109" spans="2:9">
      <c r="B12109" s="1"/>
      <c r="C12109" s="29"/>
      <c r="D12109" s="27"/>
      <c r="E12109" s="27"/>
      <c r="F12109" s="27"/>
      <c r="G12109" s="1"/>
      <c r="H12109" s="1"/>
      <c r="I12109" s="1"/>
    </row>
    <row r="12110" spans="2:9">
      <c r="B12110" s="1"/>
      <c r="C12110" s="29"/>
      <c r="D12110" s="27"/>
      <c r="E12110" s="27"/>
      <c r="F12110" s="27"/>
      <c r="G12110" s="1"/>
      <c r="H12110" s="1"/>
      <c r="I12110" s="1"/>
    </row>
    <row r="12111" spans="2:9">
      <c r="B12111" s="1"/>
      <c r="C12111" s="29"/>
      <c r="D12111" s="27"/>
      <c r="E12111" s="27"/>
      <c r="F12111" s="27"/>
      <c r="G12111" s="1"/>
      <c r="H12111" s="1"/>
      <c r="I12111" s="1"/>
    </row>
    <row r="12112" spans="2:9">
      <c r="B12112" s="1"/>
      <c r="C12112" s="29"/>
      <c r="D12112" s="27"/>
      <c r="E12112" s="27"/>
      <c r="F12112" s="27"/>
      <c r="G12112" s="1"/>
      <c r="H12112" s="1"/>
      <c r="I12112" s="1"/>
    </row>
    <row r="12113" spans="2:9">
      <c r="B12113" s="1"/>
      <c r="C12113" s="29"/>
      <c r="D12113" s="27"/>
      <c r="E12113" s="27"/>
      <c r="F12113" s="27"/>
      <c r="G12113" s="1"/>
      <c r="H12113" s="1"/>
      <c r="I12113" s="1"/>
    </row>
    <row r="12114" spans="2:9">
      <c r="B12114" s="1"/>
      <c r="C12114" s="29"/>
      <c r="D12114" s="27"/>
      <c r="E12114" s="27"/>
      <c r="F12114" s="27"/>
      <c r="G12114" s="1"/>
      <c r="H12114" s="1"/>
      <c r="I12114" s="1"/>
    </row>
    <row r="12115" spans="2:9">
      <c r="B12115" s="1"/>
      <c r="C12115" s="29"/>
      <c r="D12115" s="27"/>
      <c r="E12115" s="27"/>
      <c r="F12115" s="27"/>
      <c r="G12115" s="1"/>
      <c r="H12115" s="1"/>
      <c r="I12115" s="1"/>
    </row>
    <row r="12116" spans="2:9">
      <c r="B12116" s="1"/>
      <c r="C12116" s="29"/>
      <c r="D12116" s="27"/>
      <c r="E12116" s="27"/>
      <c r="F12116" s="27"/>
      <c r="G12116" s="1"/>
      <c r="H12116" s="1"/>
      <c r="I12116" s="1"/>
    </row>
    <row r="12117" spans="2:9">
      <c r="B12117" s="1"/>
      <c r="C12117" s="29"/>
      <c r="D12117" s="27"/>
      <c r="E12117" s="27"/>
      <c r="F12117" s="27"/>
      <c r="G12117" s="1"/>
      <c r="H12117" s="1"/>
      <c r="I12117" s="1"/>
    </row>
    <row r="12118" spans="2:9">
      <c r="B12118" s="1"/>
      <c r="C12118" s="29"/>
      <c r="D12118" s="27"/>
      <c r="E12118" s="27"/>
      <c r="F12118" s="27"/>
      <c r="G12118" s="1"/>
      <c r="H12118" s="1"/>
      <c r="I12118" s="1"/>
    </row>
    <row r="12119" spans="2:9">
      <c r="B12119" s="1"/>
      <c r="C12119" s="29"/>
      <c r="D12119" s="27"/>
      <c r="E12119" s="27"/>
      <c r="F12119" s="27"/>
      <c r="G12119" s="1"/>
      <c r="H12119" s="1"/>
      <c r="I12119" s="1"/>
    </row>
    <row r="12120" spans="2:9">
      <c r="B12120" s="1"/>
      <c r="C12120" s="29"/>
      <c r="D12120" s="27"/>
      <c r="E12120" s="27"/>
      <c r="F12120" s="27"/>
      <c r="G12120" s="1"/>
      <c r="H12120" s="1"/>
      <c r="I12120" s="1"/>
    </row>
    <row r="12121" spans="2:9">
      <c r="B12121" s="1"/>
      <c r="C12121" s="29"/>
      <c r="D12121" s="27"/>
      <c r="E12121" s="27"/>
      <c r="F12121" s="27"/>
      <c r="G12121" s="1"/>
      <c r="H12121" s="1"/>
      <c r="I12121" s="1"/>
    </row>
    <row r="12122" spans="2:9">
      <c r="B12122" s="1"/>
      <c r="C12122" s="29"/>
      <c r="D12122" s="27"/>
      <c r="E12122" s="27"/>
      <c r="F12122" s="27"/>
      <c r="G12122" s="1"/>
      <c r="H12122" s="1"/>
      <c r="I12122" s="1"/>
    </row>
    <row r="12123" spans="2:9">
      <c r="B12123" s="1"/>
      <c r="C12123" s="29"/>
      <c r="D12123" s="27"/>
      <c r="E12123" s="27"/>
      <c r="F12123" s="27"/>
      <c r="G12123" s="1"/>
      <c r="H12123" s="1"/>
      <c r="I12123" s="1"/>
    </row>
    <row r="12124" spans="2:9">
      <c r="B12124" s="1"/>
      <c r="C12124" s="29"/>
      <c r="D12124" s="27"/>
      <c r="E12124" s="27"/>
      <c r="F12124" s="27"/>
      <c r="G12124" s="1"/>
      <c r="H12124" s="1"/>
      <c r="I12124" s="1"/>
    </row>
    <row r="12125" spans="2:9">
      <c r="B12125" s="1"/>
      <c r="C12125" s="29"/>
      <c r="D12125" s="27"/>
      <c r="E12125" s="27"/>
      <c r="F12125" s="27"/>
      <c r="G12125" s="1"/>
      <c r="H12125" s="1"/>
      <c r="I12125" s="1"/>
    </row>
    <row r="12126" spans="2:9">
      <c r="B12126" s="1"/>
      <c r="C12126" s="29"/>
      <c r="D12126" s="27"/>
      <c r="E12126" s="27"/>
      <c r="F12126" s="27"/>
      <c r="G12126" s="1"/>
      <c r="H12126" s="1"/>
      <c r="I12126" s="1"/>
    </row>
    <row r="12127" spans="2:9">
      <c r="B12127" s="1"/>
      <c r="C12127" s="29"/>
      <c r="D12127" s="27"/>
      <c r="E12127" s="27"/>
      <c r="F12127" s="27"/>
      <c r="G12127" s="1"/>
      <c r="H12127" s="1"/>
      <c r="I12127" s="1"/>
    </row>
    <row r="12128" spans="2:9">
      <c r="B12128" s="1"/>
      <c r="C12128" s="29"/>
      <c r="D12128" s="27"/>
      <c r="E12128" s="27"/>
      <c r="F12128" s="27"/>
      <c r="G12128" s="1"/>
      <c r="H12128" s="1"/>
      <c r="I12128" s="1"/>
    </row>
    <row r="12129" spans="2:9">
      <c r="B12129" s="1"/>
      <c r="C12129" s="29"/>
      <c r="D12129" s="27"/>
      <c r="E12129" s="27"/>
      <c r="F12129" s="27"/>
      <c r="G12129" s="1"/>
      <c r="H12129" s="1"/>
      <c r="I12129" s="1"/>
    </row>
    <row r="12130" spans="2:9">
      <c r="B12130" s="1"/>
      <c r="C12130" s="29"/>
      <c r="D12130" s="27"/>
      <c r="E12130" s="27"/>
      <c r="F12130" s="27"/>
      <c r="G12130" s="1"/>
      <c r="H12130" s="1"/>
      <c r="I12130" s="1"/>
    </row>
    <row r="12131" spans="2:9">
      <c r="B12131" s="1"/>
      <c r="C12131" s="29"/>
      <c r="D12131" s="27"/>
      <c r="E12131" s="27"/>
      <c r="F12131" s="27"/>
      <c r="G12131" s="1"/>
      <c r="H12131" s="1"/>
      <c r="I12131" s="1"/>
    </row>
    <row r="12132" spans="2:9">
      <c r="B12132" s="1"/>
      <c r="C12132" s="29"/>
      <c r="D12132" s="27"/>
      <c r="E12132" s="27"/>
      <c r="F12132" s="27"/>
      <c r="G12132" s="1"/>
      <c r="H12132" s="1"/>
      <c r="I12132" s="1"/>
    </row>
    <row r="12133" spans="2:9">
      <c r="B12133" s="1"/>
      <c r="C12133" s="29"/>
      <c r="D12133" s="27"/>
      <c r="E12133" s="27"/>
      <c r="F12133" s="27"/>
      <c r="G12133" s="1"/>
      <c r="H12133" s="1"/>
      <c r="I12133" s="1"/>
    </row>
    <row r="12134" spans="2:9">
      <c r="B12134" s="1"/>
      <c r="C12134" s="29"/>
      <c r="D12134" s="27"/>
      <c r="E12134" s="27"/>
      <c r="F12134" s="27"/>
      <c r="G12134" s="1"/>
      <c r="H12134" s="1"/>
      <c r="I12134" s="1"/>
    </row>
    <row r="12135" spans="2:9">
      <c r="B12135" s="1"/>
      <c r="C12135" s="29"/>
      <c r="D12135" s="27"/>
      <c r="E12135" s="27"/>
      <c r="F12135" s="27"/>
      <c r="G12135" s="1"/>
      <c r="H12135" s="1"/>
      <c r="I12135" s="1"/>
    </row>
    <row r="12136" spans="2:9">
      <c r="B12136" s="1"/>
      <c r="C12136" s="29"/>
      <c r="D12136" s="27"/>
      <c r="E12136" s="27"/>
      <c r="F12136" s="27"/>
      <c r="G12136" s="1"/>
      <c r="H12136" s="1"/>
      <c r="I12136" s="1"/>
    </row>
    <row r="12137" spans="2:9">
      <c r="B12137" s="1"/>
      <c r="C12137" s="29"/>
      <c r="D12137" s="27"/>
      <c r="E12137" s="27"/>
      <c r="F12137" s="27"/>
      <c r="G12137" s="1"/>
      <c r="H12137" s="1"/>
      <c r="I12137" s="1"/>
    </row>
    <row r="12138" spans="2:9">
      <c r="B12138" s="1"/>
      <c r="C12138" s="29"/>
      <c r="D12138" s="27"/>
      <c r="E12138" s="27"/>
      <c r="F12138" s="27"/>
      <c r="G12138" s="1"/>
      <c r="H12138" s="1"/>
      <c r="I12138" s="1"/>
    </row>
    <row r="12139" spans="2:9">
      <c r="B12139" s="1"/>
      <c r="C12139" s="29"/>
      <c r="D12139" s="27"/>
      <c r="E12139" s="27"/>
      <c r="F12139" s="27"/>
      <c r="G12139" s="1"/>
      <c r="H12139" s="1"/>
      <c r="I12139" s="1"/>
    </row>
    <row r="12140" spans="2:9">
      <c r="B12140" s="1"/>
      <c r="C12140" s="29"/>
      <c r="D12140" s="27"/>
      <c r="E12140" s="27"/>
      <c r="F12140" s="27"/>
      <c r="G12140" s="1"/>
      <c r="H12140" s="1"/>
      <c r="I12140" s="1"/>
    </row>
    <row r="12141" spans="2:9">
      <c r="B12141" s="1"/>
      <c r="C12141" s="29"/>
      <c r="D12141" s="27"/>
      <c r="E12141" s="27"/>
      <c r="F12141" s="27"/>
      <c r="G12141" s="1"/>
      <c r="H12141" s="1"/>
      <c r="I12141" s="1"/>
    </row>
    <row r="12142" spans="2:9">
      <c r="B12142" s="1"/>
      <c r="C12142" s="29"/>
      <c r="D12142" s="27"/>
      <c r="E12142" s="27"/>
      <c r="F12142" s="27"/>
      <c r="G12142" s="1"/>
      <c r="H12142" s="1"/>
      <c r="I12142" s="1"/>
    </row>
    <row r="12143" spans="2:9">
      <c r="B12143" s="1"/>
      <c r="C12143" s="29"/>
      <c r="D12143" s="27"/>
      <c r="E12143" s="27"/>
      <c r="F12143" s="27"/>
      <c r="G12143" s="1"/>
      <c r="H12143" s="1"/>
      <c r="I12143" s="1"/>
    </row>
    <row r="12144" spans="2:9">
      <c r="B12144" s="1"/>
      <c r="C12144" s="29"/>
      <c r="D12144" s="27"/>
      <c r="E12144" s="27"/>
      <c r="F12144" s="27"/>
      <c r="G12144" s="1"/>
      <c r="H12144" s="1"/>
      <c r="I12144" s="1"/>
    </row>
    <row r="12145" spans="2:9">
      <c r="B12145" s="1"/>
      <c r="C12145" s="29"/>
      <c r="D12145" s="27"/>
      <c r="E12145" s="27"/>
      <c r="F12145" s="27"/>
      <c r="G12145" s="1"/>
      <c r="H12145" s="1"/>
      <c r="I12145" s="1"/>
    </row>
    <row r="12146" spans="2:9">
      <c r="B12146" s="1"/>
      <c r="C12146" s="29"/>
      <c r="D12146" s="27"/>
      <c r="E12146" s="27"/>
      <c r="F12146" s="27"/>
      <c r="G12146" s="1"/>
      <c r="H12146" s="1"/>
      <c r="I12146" s="1"/>
    </row>
    <row r="12147" spans="2:9">
      <c r="B12147" s="1"/>
      <c r="C12147" s="29"/>
      <c r="D12147" s="27"/>
      <c r="E12147" s="27"/>
      <c r="F12147" s="27"/>
      <c r="G12147" s="1"/>
      <c r="H12147" s="1"/>
      <c r="I12147" s="1"/>
    </row>
    <row r="12148" spans="2:9">
      <c r="B12148" s="1"/>
      <c r="C12148" s="29"/>
      <c r="D12148" s="27"/>
      <c r="E12148" s="27"/>
      <c r="F12148" s="27"/>
      <c r="G12148" s="1"/>
      <c r="H12148" s="1"/>
      <c r="I12148" s="1"/>
    </row>
    <row r="12149" spans="2:9">
      <c r="B12149" s="1"/>
      <c r="C12149" s="29"/>
      <c r="D12149" s="27"/>
      <c r="E12149" s="27"/>
      <c r="F12149" s="27"/>
      <c r="G12149" s="1"/>
      <c r="H12149" s="1"/>
      <c r="I12149" s="1"/>
    </row>
    <row r="12150" spans="2:9">
      <c r="B12150" s="1"/>
      <c r="C12150" s="29"/>
      <c r="D12150" s="27"/>
      <c r="E12150" s="27"/>
      <c r="F12150" s="27"/>
      <c r="G12150" s="1"/>
      <c r="H12150" s="1"/>
      <c r="I12150" s="1"/>
    </row>
    <row r="12151" spans="2:9">
      <c r="B12151" s="1"/>
      <c r="C12151" s="29"/>
      <c r="D12151" s="27"/>
      <c r="E12151" s="27"/>
      <c r="F12151" s="27"/>
      <c r="G12151" s="1"/>
      <c r="H12151" s="1"/>
      <c r="I12151" s="1"/>
    </row>
    <row r="12152" spans="2:9">
      <c r="B12152" s="1"/>
      <c r="C12152" s="29"/>
      <c r="D12152" s="27"/>
      <c r="E12152" s="27"/>
      <c r="F12152" s="27"/>
      <c r="G12152" s="1"/>
      <c r="H12152" s="1"/>
      <c r="I12152" s="1"/>
    </row>
    <row r="12153" spans="2:9">
      <c r="B12153" s="1"/>
      <c r="C12153" s="29"/>
      <c r="D12153" s="27"/>
      <c r="E12153" s="27"/>
      <c r="F12153" s="27"/>
      <c r="G12153" s="1"/>
      <c r="H12153" s="1"/>
      <c r="I12153" s="1"/>
    </row>
    <row r="12154" spans="2:9">
      <c r="B12154" s="1"/>
      <c r="C12154" s="29"/>
      <c r="D12154" s="27"/>
      <c r="E12154" s="27"/>
      <c r="F12154" s="27"/>
      <c r="G12154" s="1"/>
      <c r="H12154" s="1"/>
      <c r="I12154" s="1"/>
    </row>
    <row r="12155" spans="2:9">
      <c r="B12155" s="1"/>
      <c r="C12155" s="29"/>
      <c r="D12155" s="27"/>
      <c r="E12155" s="27"/>
      <c r="F12155" s="27"/>
      <c r="G12155" s="1"/>
      <c r="H12155" s="1"/>
      <c r="I12155" s="1"/>
    </row>
    <row r="12156" spans="2:9">
      <c r="B12156" s="1"/>
      <c r="C12156" s="29"/>
      <c r="D12156" s="27"/>
      <c r="E12156" s="27"/>
      <c r="F12156" s="27"/>
      <c r="G12156" s="1"/>
      <c r="H12156" s="1"/>
      <c r="I12156" s="1"/>
    </row>
    <row r="12157" spans="2:9">
      <c r="B12157" s="1"/>
      <c r="C12157" s="29"/>
      <c r="D12157" s="27"/>
      <c r="E12157" s="27"/>
      <c r="F12157" s="27"/>
      <c r="G12157" s="1"/>
      <c r="H12157" s="1"/>
      <c r="I12157" s="1"/>
    </row>
    <row r="12158" spans="2:9">
      <c r="B12158" s="1"/>
      <c r="C12158" s="29"/>
      <c r="D12158" s="27"/>
      <c r="E12158" s="27"/>
      <c r="F12158" s="27"/>
      <c r="G12158" s="1"/>
      <c r="H12158" s="1"/>
      <c r="I12158" s="1"/>
    </row>
    <row r="12159" spans="2:9">
      <c r="B12159" s="1"/>
      <c r="C12159" s="29"/>
      <c r="D12159" s="27"/>
      <c r="E12159" s="27"/>
      <c r="F12159" s="27"/>
      <c r="G12159" s="1"/>
      <c r="H12159" s="1"/>
      <c r="I12159" s="1"/>
    </row>
    <row r="12160" spans="2:9">
      <c r="B12160" s="1"/>
      <c r="C12160" s="29"/>
      <c r="D12160" s="27"/>
      <c r="E12160" s="27"/>
      <c r="F12160" s="27"/>
      <c r="G12160" s="1"/>
      <c r="H12160" s="1"/>
      <c r="I12160" s="1"/>
    </row>
    <row r="12161" spans="2:9">
      <c r="B12161" s="1"/>
      <c r="C12161" s="29"/>
      <c r="D12161" s="27"/>
      <c r="E12161" s="27"/>
      <c r="F12161" s="27"/>
      <c r="G12161" s="1"/>
      <c r="H12161" s="1"/>
      <c r="I12161" s="1"/>
    </row>
    <row r="12162" spans="2:9">
      <c r="B12162" s="1"/>
      <c r="C12162" s="29"/>
      <c r="D12162" s="27"/>
      <c r="E12162" s="27"/>
      <c r="F12162" s="27"/>
      <c r="G12162" s="1"/>
      <c r="H12162" s="1"/>
      <c r="I12162" s="1"/>
    </row>
    <row r="12163" spans="2:9">
      <c r="B12163" s="1"/>
      <c r="C12163" s="29"/>
      <c r="D12163" s="27"/>
      <c r="E12163" s="27"/>
      <c r="F12163" s="27"/>
      <c r="G12163" s="1"/>
      <c r="H12163" s="1"/>
      <c r="I12163" s="1"/>
    </row>
    <row r="12164" spans="2:9">
      <c r="B12164" s="1"/>
      <c r="C12164" s="29"/>
      <c r="D12164" s="27"/>
      <c r="E12164" s="27"/>
      <c r="F12164" s="27"/>
      <c r="G12164" s="1"/>
      <c r="H12164" s="1"/>
      <c r="I12164" s="1"/>
    </row>
    <row r="12165" spans="2:9">
      <c r="B12165" s="1"/>
      <c r="C12165" s="29"/>
      <c r="D12165" s="27"/>
      <c r="E12165" s="27"/>
      <c r="F12165" s="27"/>
      <c r="G12165" s="1"/>
      <c r="H12165" s="1"/>
      <c r="I12165" s="1"/>
    </row>
    <row r="12166" spans="2:9">
      <c r="B12166" s="1"/>
      <c r="C12166" s="29"/>
      <c r="D12166" s="27"/>
      <c r="E12166" s="27"/>
      <c r="F12166" s="27"/>
      <c r="G12166" s="1"/>
      <c r="H12166" s="1"/>
      <c r="I12166" s="1"/>
    </row>
    <row r="12167" spans="2:9">
      <c r="B12167" s="1"/>
      <c r="C12167" s="29"/>
      <c r="D12167" s="27"/>
      <c r="E12167" s="27"/>
      <c r="F12167" s="27"/>
      <c r="G12167" s="1"/>
      <c r="H12167" s="1"/>
      <c r="I12167" s="1"/>
    </row>
    <row r="12168" spans="2:9">
      <c r="B12168" s="1"/>
      <c r="C12168" s="29"/>
      <c r="D12168" s="27"/>
      <c r="E12168" s="27"/>
      <c r="F12168" s="27"/>
      <c r="G12168" s="1"/>
      <c r="H12168" s="1"/>
      <c r="I12168" s="1"/>
    </row>
    <row r="12169" spans="2:9">
      <c r="B12169" s="1"/>
      <c r="C12169" s="29"/>
      <c r="D12169" s="27"/>
      <c r="E12169" s="27"/>
      <c r="F12169" s="27"/>
      <c r="G12169" s="1"/>
      <c r="H12169" s="1"/>
      <c r="I12169" s="1"/>
    </row>
    <row r="12170" spans="2:9">
      <c r="B12170" s="1"/>
      <c r="C12170" s="29"/>
      <c r="D12170" s="27"/>
      <c r="E12170" s="27"/>
      <c r="F12170" s="27"/>
      <c r="G12170" s="1"/>
      <c r="H12170" s="1"/>
      <c r="I12170" s="1"/>
    </row>
    <row r="12171" spans="2:9">
      <c r="B12171" s="1"/>
      <c r="C12171" s="29"/>
      <c r="D12171" s="27"/>
      <c r="E12171" s="27"/>
      <c r="F12171" s="27"/>
      <c r="G12171" s="1"/>
      <c r="H12171" s="1"/>
      <c r="I12171" s="1"/>
    </row>
    <row r="12172" spans="2:9">
      <c r="B12172" s="1"/>
      <c r="C12172" s="29"/>
      <c r="D12172" s="27"/>
      <c r="E12172" s="27"/>
      <c r="F12172" s="27"/>
      <c r="G12172" s="1"/>
      <c r="H12172" s="1"/>
      <c r="I12172" s="1"/>
    </row>
    <row r="12173" spans="2:9">
      <c r="B12173" s="1"/>
      <c r="C12173" s="29"/>
      <c r="D12173" s="27"/>
      <c r="E12173" s="27"/>
      <c r="F12173" s="27"/>
      <c r="G12173" s="1"/>
      <c r="H12173" s="1"/>
      <c r="I12173" s="1"/>
    </row>
    <row r="12174" spans="2:9">
      <c r="B12174" s="1"/>
      <c r="C12174" s="29"/>
      <c r="D12174" s="27"/>
      <c r="E12174" s="27"/>
      <c r="F12174" s="27"/>
      <c r="G12174" s="1"/>
      <c r="H12174" s="1"/>
      <c r="I12174" s="1"/>
    </row>
    <row r="12175" spans="2:9">
      <c r="B12175" s="1"/>
      <c r="C12175" s="29"/>
      <c r="D12175" s="27"/>
      <c r="E12175" s="27"/>
      <c r="F12175" s="27"/>
      <c r="G12175" s="1"/>
      <c r="H12175" s="1"/>
      <c r="I12175" s="1"/>
    </row>
    <row r="12176" spans="2:9">
      <c r="B12176" s="1"/>
      <c r="C12176" s="29"/>
      <c r="D12176" s="27"/>
      <c r="E12176" s="27"/>
      <c r="F12176" s="27"/>
      <c r="G12176" s="1"/>
      <c r="H12176" s="1"/>
      <c r="I12176" s="1"/>
    </row>
    <row r="12177" spans="2:9">
      <c r="B12177" s="1"/>
      <c r="C12177" s="29"/>
      <c r="D12177" s="27"/>
      <c r="E12177" s="27"/>
      <c r="F12177" s="27"/>
      <c r="G12177" s="1"/>
      <c r="H12177" s="1"/>
      <c r="I12177" s="1"/>
    </row>
    <row r="12178" spans="2:9">
      <c r="B12178" s="1"/>
      <c r="C12178" s="29"/>
      <c r="D12178" s="27"/>
      <c r="E12178" s="27"/>
      <c r="F12178" s="27"/>
      <c r="G12178" s="1"/>
      <c r="H12178" s="1"/>
      <c r="I12178" s="1"/>
    </row>
    <row r="12179" spans="2:9">
      <c r="B12179" s="1"/>
      <c r="C12179" s="29"/>
      <c r="D12179" s="27"/>
      <c r="E12179" s="27"/>
      <c r="F12179" s="27"/>
      <c r="G12179" s="1"/>
      <c r="H12179" s="1"/>
      <c r="I12179" s="1"/>
    </row>
    <row r="12180" spans="2:9">
      <c r="B12180" s="1"/>
      <c r="C12180" s="29"/>
      <c r="D12180" s="27"/>
      <c r="E12180" s="27"/>
      <c r="F12180" s="27"/>
      <c r="G12180" s="1"/>
      <c r="H12180" s="1"/>
      <c r="I12180" s="1"/>
    </row>
    <row r="12181" spans="2:9">
      <c r="B12181" s="1"/>
      <c r="C12181" s="29"/>
      <c r="D12181" s="27"/>
      <c r="E12181" s="27"/>
      <c r="F12181" s="27"/>
      <c r="G12181" s="1"/>
      <c r="H12181" s="1"/>
      <c r="I12181" s="1"/>
    </row>
    <row r="12182" spans="2:9">
      <c r="B12182" s="1"/>
      <c r="C12182" s="29"/>
      <c r="D12182" s="27"/>
      <c r="E12182" s="27"/>
      <c r="F12182" s="27"/>
      <c r="G12182" s="1"/>
      <c r="H12182" s="1"/>
      <c r="I12182" s="1"/>
    </row>
    <row r="12183" spans="2:9">
      <c r="B12183" s="1"/>
      <c r="C12183" s="29"/>
      <c r="D12183" s="27"/>
      <c r="E12183" s="27"/>
      <c r="F12183" s="27"/>
      <c r="G12183" s="1"/>
      <c r="H12183" s="1"/>
      <c r="I12183" s="1"/>
    </row>
    <row r="12184" spans="2:9">
      <c r="B12184" s="1"/>
      <c r="C12184" s="29"/>
      <c r="D12184" s="27"/>
      <c r="E12184" s="27"/>
      <c r="F12184" s="27"/>
      <c r="G12184" s="1"/>
      <c r="H12184" s="1"/>
      <c r="I12184" s="1"/>
    </row>
    <row r="12185" spans="2:9">
      <c r="B12185" s="1"/>
      <c r="C12185" s="29"/>
      <c r="D12185" s="27"/>
      <c r="E12185" s="27"/>
      <c r="F12185" s="27"/>
      <c r="G12185" s="1"/>
      <c r="H12185" s="1"/>
      <c r="I12185" s="1"/>
    </row>
    <row r="12186" spans="2:9">
      <c r="B12186" s="1"/>
      <c r="C12186" s="29"/>
      <c r="D12186" s="27"/>
      <c r="E12186" s="27"/>
      <c r="F12186" s="27"/>
      <c r="G12186" s="1"/>
      <c r="H12186" s="1"/>
      <c r="I12186" s="1"/>
    </row>
    <row r="12187" spans="2:9">
      <c r="B12187" s="1"/>
      <c r="C12187" s="29"/>
      <c r="D12187" s="27"/>
      <c r="E12187" s="27"/>
      <c r="F12187" s="27"/>
      <c r="G12187" s="1"/>
      <c r="H12187" s="1"/>
      <c r="I12187" s="1"/>
    </row>
    <row r="12188" spans="2:9">
      <c r="B12188" s="1"/>
      <c r="C12188" s="29"/>
      <c r="D12188" s="27"/>
      <c r="E12188" s="27"/>
      <c r="F12188" s="27"/>
      <c r="G12188" s="1"/>
      <c r="H12188" s="1"/>
      <c r="I12188" s="1"/>
    </row>
    <row r="12189" spans="2:9">
      <c r="B12189" s="1"/>
      <c r="C12189" s="29"/>
      <c r="D12189" s="27"/>
      <c r="E12189" s="27"/>
      <c r="F12189" s="27"/>
      <c r="G12189" s="1"/>
      <c r="H12189" s="1"/>
      <c r="I12189" s="1"/>
    </row>
    <row r="12190" spans="2:9">
      <c r="B12190" s="1"/>
      <c r="C12190" s="29"/>
      <c r="D12190" s="27"/>
      <c r="E12190" s="27"/>
      <c r="F12190" s="27"/>
      <c r="G12190" s="1"/>
      <c r="H12190" s="1"/>
      <c r="I12190" s="1"/>
    </row>
    <row r="12191" spans="2:9">
      <c r="B12191" s="1"/>
      <c r="C12191" s="29"/>
      <c r="D12191" s="27"/>
      <c r="E12191" s="27"/>
      <c r="F12191" s="27"/>
      <c r="G12191" s="1"/>
      <c r="H12191" s="1"/>
      <c r="I12191" s="1"/>
    </row>
    <row r="12192" spans="2:9">
      <c r="B12192" s="1"/>
      <c r="C12192" s="29"/>
      <c r="D12192" s="27"/>
      <c r="E12192" s="27"/>
      <c r="F12192" s="27"/>
      <c r="G12192" s="1"/>
      <c r="H12192" s="1"/>
      <c r="I12192" s="1"/>
    </row>
    <row r="12193" spans="2:9">
      <c r="B12193" s="1"/>
      <c r="C12193" s="29"/>
      <c r="D12193" s="27"/>
      <c r="E12193" s="27"/>
      <c r="F12193" s="27"/>
      <c r="G12193" s="1"/>
      <c r="H12193" s="1"/>
      <c r="I12193" s="1"/>
    </row>
    <row r="12194" spans="2:9">
      <c r="B12194" s="1"/>
      <c r="C12194" s="29"/>
      <c r="D12194" s="27"/>
      <c r="E12194" s="27"/>
      <c r="F12194" s="27"/>
      <c r="G12194" s="1"/>
      <c r="H12194" s="1"/>
      <c r="I12194" s="1"/>
    </row>
    <row r="12195" spans="2:9">
      <c r="B12195" s="1"/>
      <c r="C12195" s="29"/>
      <c r="D12195" s="27"/>
      <c r="E12195" s="27"/>
      <c r="F12195" s="27"/>
      <c r="G12195" s="1"/>
      <c r="H12195" s="1"/>
      <c r="I12195" s="1"/>
    </row>
    <row r="12196" spans="2:9">
      <c r="B12196" s="1"/>
      <c r="C12196" s="29"/>
      <c r="D12196" s="27"/>
      <c r="E12196" s="27"/>
      <c r="F12196" s="27"/>
      <c r="G12196" s="1"/>
      <c r="H12196" s="1"/>
      <c r="I12196" s="1"/>
    </row>
    <row r="12197" spans="2:9">
      <c r="B12197" s="1"/>
      <c r="C12197" s="29"/>
      <c r="D12197" s="27"/>
      <c r="E12197" s="27"/>
      <c r="F12197" s="27"/>
      <c r="G12197" s="1"/>
      <c r="H12197" s="1"/>
      <c r="I12197" s="1"/>
    </row>
    <row r="12198" spans="2:9">
      <c r="B12198" s="1"/>
      <c r="C12198" s="29"/>
      <c r="D12198" s="27"/>
      <c r="E12198" s="27"/>
      <c r="F12198" s="27"/>
      <c r="G12198" s="1"/>
      <c r="H12198" s="1"/>
      <c r="I12198" s="1"/>
    </row>
    <row r="12199" spans="2:9">
      <c r="B12199" s="1"/>
      <c r="C12199" s="29"/>
      <c r="D12199" s="27"/>
      <c r="E12199" s="27"/>
      <c r="F12199" s="27"/>
      <c r="G12199" s="1"/>
      <c r="H12199" s="1"/>
      <c r="I12199" s="1"/>
    </row>
    <row r="12200" spans="2:9">
      <c r="B12200" s="1"/>
      <c r="C12200" s="29"/>
      <c r="D12200" s="27"/>
      <c r="E12200" s="27"/>
      <c r="F12200" s="27"/>
      <c r="G12200" s="1"/>
      <c r="H12200" s="1"/>
      <c r="I12200" s="1"/>
    </row>
    <row r="12201" spans="2:9">
      <c r="B12201" s="1"/>
      <c r="C12201" s="29"/>
      <c r="D12201" s="27"/>
      <c r="E12201" s="27"/>
      <c r="F12201" s="27"/>
      <c r="G12201" s="1"/>
      <c r="H12201" s="1"/>
      <c r="I12201" s="1"/>
    </row>
    <row r="12202" spans="2:9">
      <c r="B12202" s="1"/>
      <c r="C12202" s="29"/>
      <c r="D12202" s="27"/>
      <c r="E12202" s="27"/>
      <c r="F12202" s="27"/>
      <c r="G12202" s="1"/>
      <c r="H12202" s="1"/>
      <c r="I12202" s="1"/>
    </row>
    <row r="12203" spans="2:9">
      <c r="B12203" s="1"/>
      <c r="C12203" s="29"/>
      <c r="D12203" s="27"/>
      <c r="E12203" s="27"/>
      <c r="F12203" s="27"/>
      <c r="G12203" s="1"/>
      <c r="H12203" s="1"/>
      <c r="I12203" s="1"/>
    </row>
    <row r="12204" spans="2:9">
      <c r="B12204" s="1"/>
      <c r="C12204" s="29"/>
      <c r="D12204" s="27"/>
      <c r="E12204" s="27"/>
      <c r="F12204" s="27"/>
      <c r="G12204" s="1"/>
      <c r="H12204" s="1"/>
      <c r="I12204" s="1"/>
    </row>
    <row r="12205" spans="2:9">
      <c r="B12205" s="1"/>
      <c r="C12205" s="29"/>
      <c r="D12205" s="27"/>
      <c r="E12205" s="27"/>
      <c r="F12205" s="27"/>
      <c r="G12205" s="1"/>
      <c r="H12205" s="1"/>
      <c r="I12205" s="1"/>
    </row>
    <row r="12206" spans="2:9">
      <c r="B12206" s="1"/>
      <c r="C12206" s="29"/>
      <c r="D12206" s="27"/>
      <c r="E12206" s="27"/>
      <c r="F12206" s="27"/>
      <c r="G12206" s="1"/>
      <c r="H12206" s="1"/>
      <c r="I12206" s="1"/>
    </row>
    <row r="12207" spans="2:9">
      <c r="B12207" s="1"/>
      <c r="C12207" s="29"/>
      <c r="D12207" s="27"/>
      <c r="E12207" s="27"/>
      <c r="F12207" s="27"/>
      <c r="G12207" s="1"/>
      <c r="H12207" s="1"/>
      <c r="I12207" s="1"/>
    </row>
    <row r="12208" spans="2:9">
      <c r="B12208" s="1"/>
      <c r="C12208" s="29"/>
      <c r="D12208" s="27"/>
      <c r="E12208" s="27"/>
      <c r="F12208" s="27"/>
      <c r="G12208" s="1"/>
      <c r="H12208" s="1"/>
      <c r="I12208" s="1"/>
    </row>
    <row r="12209" spans="2:9">
      <c r="B12209" s="1"/>
      <c r="C12209" s="29"/>
      <c r="D12209" s="27"/>
      <c r="E12209" s="27"/>
      <c r="F12209" s="27"/>
      <c r="G12209" s="1"/>
      <c r="H12209" s="1"/>
      <c r="I12209" s="1"/>
    </row>
    <row r="12210" spans="2:9">
      <c r="B12210" s="1"/>
      <c r="C12210" s="29"/>
      <c r="D12210" s="27"/>
      <c r="E12210" s="27"/>
      <c r="F12210" s="27"/>
      <c r="G12210" s="1"/>
      <c r="H12210" s="1"/>
      <c r="I12210" s="1"/>
    </row>
    <row r="12211" spans="2:9">
      <c r="B12211" s="1"/>
      <c r="C12211" s="29"/>
      <c r="D12211" s="27"/>
      <c r="E12211" s="27"/>
      <c r="F12211" s="27"/>
      <c r="G12211" s="1"/>
      <c r="H12211" s="1"/>
      <c r="I12211" s="1"/>
    </row>
    <row r="12212" spans="2:9">
      <c r="B12212" s="1"/>
      <c r="C12212" s="29"/>
      <c r="D12212" s="27"/>
      <c r="E12212" s="27"/>
      <c r="F12212" s="27"/>
      <c r="G12212" s="1"/>
      <c r="H12212" s="1"/>
      <c r="I12212" s="1"/>
    </row>
    <row r="12213" spans="2:9">
      <c r="B12213" s="1"/>
      <c r="C12213" s="29"/>
      <c r="D12213" s="27"/>
      <c r="E12213" s="27"/>
      <c r="F12213" s="27"/>
      <c r="G12213" s="1"/>
      <c r="H12213" s="1"/>
      <c r="I12213" s="1"/>
    </row>
    <row r="12214" spans="2:9">
      <c r="B12214" s="1"/>
      <c r="C12214" s="29"/>
      <c r="D12214" s="27"/>
      <c r="E12214" s="27"/>
      <c r="F12214" s="27"/>
      <c r="G12214" s="1"/>
      <c r="H12214" s="1"/>
      <c r="I12214" s="1"/>
    </row>
    <row r="12215" spans="2:9">
      <c r="B12215" s="1"/>
      <c r="C12215" s="29"/>
      <c r="D12215" s="27"/>
      <c r="E12215" s="27"/>
      <c r="F12215" s="27"/>
      <c r="G12215" s="1"/>
      <c r="H12215" s="1"/>
      <c r="I12215" s="1"/>
    </row>
    <row r="12216" spans="2:9">
      <c r="B12216" s="1"/>
      <c r="C12216" s="29"/>
      <c r="D12216" s="27"/>
      <c r="E12216" s="27"/>
      <c r="F12216" s="27"/>
      <c r="G12216" s="1"/>
      <c r="H12216" s="1"/>
      <c r="I12216" s="1"/>
    </row>
    <row r="12217" spans="2:9">
      <c r="B12217" s="1"/>
      <c r="C12217" s="29"/>
      <c r="D12217" s="27"/>
      <c r="E12217" s="27"/>
      <c r="F12217" s="27"/>
      <c r="G12217" s="1"/>
      <c r="H12217" s="1"/>
      <c r="I12217" s="1"/>
    </row>
    <row r="12218" spans="2:9">
      <c r="B12218" s="1"/>
      <c r="C12218" s="29"/>
      <c r="D12218" s="27"/>
      <c r="E12218" s="27"/>
      <c r="F12218" s="27"/>
      <c r="G12218" s="1"/>
      <c r="H12218" s="1"/>
      <c r="I12218" s="1"/>
    </row>
    <row r="12219" spans="2:9">
      <c r="B12219" s="1"/>
      <c r="C12219" s="29"/>
      <c r="D12219" s="27"/>
      <c r="E12219" s="27"/>
      <c r="F12219" s="27"/>
      <c r="G12219" s="1"/>
      <c r="H12219" s="1"/>
      <c r="I12219" s="1"/>
    </row>
    <row r="12220" spans="2:9">
      <c r="B12220" s="1"/>
      <c r="C12220" s="29"/>
      <c r="D12220" s="27"/>
      <c r="E12220" s="27"/>
      <c r="F12220" s="27"/>
      <c r="G12220" s="1"/>
      <c r="H12220" s="1"/>
      <c r="I12220" s="1"/>
    </row>
    <row r="12221" spans="2:9">
      <c r="B12221" s="1"/>
      <c r="C12221" s="29"/>
      <c r="D12221" s="27"/>
      <c r="E12221" s="27"/>
      <c r="F12221" s="27"/>
      <c r="G12221" s="1"/>
      <c r="H12221" s="1"/>
      <c r="I12221" s="1"/>
    </row>
    <row r="12222" spans="2:9">
      <c r="B12222" s="1"/>
      <c r="C12222" s="29"/>
      <c r="D12222" s="27"/>
      <c r="E12222" s="27"/>
      <c r="F12222" s="27"/>
      <c r="G12222" s="1"/>
      <c r="H12222" s="1"/>
      <c r="I12222" s="1"/>
    </row>
    <row r="12223" spans="2:9">
      <c r="B12223" s="1"/>
      <c r="C12223" s="29"/>
      <c r="D12223" s="27"/>
      <c r="E12223" s="27"/>
      <c r="F12223" s="27"/>
      <c r="G12223" s="1"/>
      <c r="H12223" s="1"/>
      <c r="I12223" s="1"/>
    </row>
    <row r="12224" spans="2:9">
      <c r="B12224" s="1"/>
      <c r="C12224" s="29"/>
      <c r="D12224" s="27"/>
      <c r="E12224" s="27"/>
      <c r="F12224" s="27"/>
      <c r="G12224" s="1"/>
      <c r="H12224" s="1"/>
      <c r="I12224" s="1"/>
    </row>
    <row r="12225" spans="2:9">
      <c r="B12225" s="1"/>
      <c r="C12225" s="29"/>
      <c r="D12225" s="27"/>
      <c r="E12225" s="27"/>
      <c r="F12225" s="27"/>
      <c r="G12225" s="1"/>
      <c r="H12225" s="1"/>
      <c r="I12225" s="1"/>
    </row>
    <row r="12226" spans="2:9">
      <c r="B12226" s="1"/>
      <c r="C12226" s="29"/>
      <c r="D12226" s="27"/>
      <c r="E12226" s="27"/>
      <c r="F12226" s="27"/>
      <c r="G12226" s="1"/>
      <c r="H12226" s="1"/>
      <c r="I12226" s="1"/>
    </row>
    <row r="12227" spans="2:9">
      <c r="B12227" s="1"/>
      <c r="C12227" s="29"/>
      <c r="D12227" s="27"/>
      <c r="E12227" s="27"/>
      <c r="F12227" s="27"/>
      <c r="G12227" s="1"/>
      <c r="H12227" s="1"/>
      <c r="I12227" s="1"/>
    </row>
    <row r="12228" spans="2:9">
      <c r="B12228" s="1"/>
      <c r="C12228" s="29"/>
      <c r="D12228" s="27"/>
      <c r="E12228" s="27"/>
      <c r="F12228" s="27"/>
      <c r="G12228" s="1"/>
      <c r="H12228" s="1"/>
      <c r="I12228" s="1"/>
    </row>
    <row r="12229" spans="2:9">
      <c r="B12229" s="1"/>
      <c r="C12229" s="29"/>
      <c r="D12229" s="27"/>
      <c r="E12229" s="27"/>
      <c r="F12229" s="27"/>
      <c r="G12229" s="1"/>
      <c r="H12229" s="1"/>
      <c r="I12229" s="1"/>
    </row>
    <row r="12230" spans="2:9">
      <c r="B12230" s="1"/>
      <c r="C12230" s="29"/>
      <c r="D12230" s="27"/>
      <c r="E12230" s="27"/>
      <c r="F12230" s="27"/>
      <c r="G12230" s="1"/>
      <c r="H12230" s="1"/>
      <c r="I12230" s="1"/>
    </row>
    <row r="12231" spans="2:9">
      <c r="B12231" s="1"/>
      <c r="C12231" s="29"/>
      <c r="D12231" s="27"/>
      <c r="E12231" s="27"/>
      <c r="F12231" s="27"/>
      <c r="G12231" s="1"/>
      <c r="H12231" s="1"/>
      <c r="I12231" s="1"/>
    </row>
    <row r="12232" spans="2:9">
      <c r="B12232" s="1"/>
      <c r="C12232" s="29"/>
      <c r="D12232" s="27"/>
      <c r="E12232" s="27"/>
      <c r="F12232" s="27"/>
      <c r="G12232" s="1"/>
      <c r="H12232" s="1"/>
      <c r="I12232" s="1"/>
    </row>
    <row r="12233" spans="2:9">
      <c r="B12233" s="1"/>
      <c r="C12233" s="29"/>
      <c r="D12233" s="27"/>
      <c r="E12233" s="27"/>
      <c r="F12233" s="27"/>
      <c r="G12233" s="1"/>
      <c r="H12233" s="1"/>
      <c r="I12233" s="1"/>
    </row>
    <row r="12234" spans="2:9">
      <c r="B12234" s="1"/>
      <c r="C12234" s="29"/>
      <c r="D12234" s="27"/>
      <c r="E12234" s="27"/>
      <c r="F12234" s="27"/>
      <c r="G12234" s="1"/>
      <c r="H12234" s="1"/>
      <c r="I12234" s="1"/>
    </row>
    <row r="12235" spans="2:9">
      <c r="B12235" s="1"/>
      <c r="C12235" s="29"/>
      <c r="D12235" s="27"/>
      <c r="E12235" s="27"/>
      <c r="F12235" s="27"/>
      <c r="G12235" s="1"/>
      <c r="H12235" s="1"/>
      <c r="I12235" s="1"/>
    </row>
    <row r="12236" spans="2:9">
      <c r="B12236" s="1"/>
      <c r="C12236" s="29"/>
      <c r="D12236" s="27"/>
      <c r="E12236" s="27"/>
      <c r="F12236" s="27"/>
      <c r="G12236" s="1"/>
      <c r="H12236" s="1"/>
      <c r="I12236" s="1"/>
    </row>
    <row r="12237" spans="2:9">
      <c r="B12237" s="1"/>
      <c r="C12237" s="29"/>
      <c r="D12237" s="27"/>
      <c r="E12237" s="27"/>
      <c r="F12237" s="27"/>
      <c r="G12237" s="1"/>
      <c r="H12237" s="1"/>
      <c r="I12237" s="1"/>
    </row>
    <row r="12238" spans="2:9">
      <c r="B12238" s="1"/>
      <c r="C12238" s="29"/>
      <c r="D12238" s="27"/>
      <c r="E12238" s="27"/>
      <c r="F12238" s="27"/>
      <c r="G12238" s="1"/>
      <c r="H12238" s="1"/>
      <c r="I12238" s="1"/>
    </row>
    <row r="12239" spans="2:9">
      <c r="B12239" s="1"/>
      <c r="C12239" s="29"/>
      <c r="D12239" s="27"/>
      <c r="E12239" s="27"/>
      <c r="F12239" s="27"/>
      <c r="G12239" s="1"/>
      <c r="H12239" s="1"/>
      <c r="I12239" s="1"/>
    </row>
    <row r="12240" spans="2:9">
      <c r="B12240" s="1"/>
      <c r="C12240" s="29"/>
      <c r="D12240" s="27"/>
      <c r="E12240" s="27"/>
      <c r="F12240" s="27"/>
      <c r="G12240" s="1"/>
      <c r="H12240" s="1"/>
      <c r="I12240" s="1"/>
    </row>
    <row r="12241" spans="2:9">
      <c r="B12241" s="1"/>
      <c r="C12241" s="29"/>
      <c r="D12241" s="27"/>
      <c r="E12241" s="27"/>
      <c r="F12241" s="27"/>
      <c r="G12241" s="1"/>
      <c r="H12241" s="1"/>
      <c r="I12241" s="1"/>
    </row>
    <row r="12242" spans="2:9">
      <c r="B12242" s="1"/>
      <c r="C12242" s="29"/>
      <c r="D12242" s="27"/>
      <c r="E12242" s="27"/>
      <c r="F12242" s="27"/>
      <c r="G12242" s="1"/>
      <c r="H12242" s="1"/>
      <c r="I12242" s="1"/>
    </row>
    <row r="12243" spans="2:9">
      <c r="B12243" s="1"/>
      <c r="C12243" s="29"/>
      <c r="D12243" s="27"/>
      <c r="E12243" s="27"/>
      <c r="F12243" s="27"/>
      <c r="G12243" s="1"/>
      <c r="H12243" s="1"/>
      <c r="I12243" s="1"/>
    </row>
    <row r="12244" spans="2:9">
      <c r="B12244" s="1"/>
      <c r="C12244" s="29"/>
      <c r="D12244" s="27"/>
      <c r="E12244" s="27"/>
      <c r="F12244" s="27"/>
      <c r="G12244" s="1"/>
      <c r="H12244" s="1"/>
      <c r="I12244" s="1"/>
    </row>
    <row r="12245" spans="2:9">
      <c r="B12245" s="1"/>
      <c r="C12245" s="29"/>
      <c r="D12245" s="27"/>
      <c r="E12245" s="27"/>
      <c r="F12245" s="27"/>
      <c r="G12245" s="1"/>
      <c r="H12245" s="1"/>
      <c r="I12245" s="1"/>
    </row>
    <row r="12246" spans="2:9">
      <c r="B12246" s="1"/>
      <c r="C12246" s="29"/>
      <c r="D12246" s="27"/>
      <c r="E12246" s="27"/>
      <c r="F12246" s="27"/>
      <c r="G12246" s="1"/>
      <c r="H12246" s="1"/>
      <c r="I12246" s="1"/>
    </row>
    <row r="12247" spans="2:9">
      <c r="B12247" s="1"/>
      <c r="C12247" s="29"/>
      <c r="D12247" s="27"/>
      <c r="E12247" s="27"/>
      <c r="F12247" s="27"/>
      <c r="G12247" s="1"/>
      <c r="H12247" s="1"/>
      <c r="I12247" s="1"/>
    </row>
    <row r="12248" spans="2:9">
      <c r="B12248" s="1"/>
      <c r="C12248" s="29"/>
      <c r="D12248" s="27"/>
      <c r="E12248" s="27"/>
      <c r="F12248" s="27"/>
      <c r="G12248" s="1"/>
      <c r="H12248" s="1"/>
      <c r="I12248" s="1"/>
    </row>
    <row r="12249" spans="2:9">
      <c r="B12249" s="1"/>
      <c r="C12249" s="29"/>
      <c r="D12249" s="27"/>
      <c r="E12249" s="27"/>
      <c r="F12249" s="27"/>
      <c r="G12249" s="1"/>
      <c r="H12249" s="1"/>
      <c r="I12249" s="1"/>
    </row>
    <row r="12250" spans="2:9">
      <c r="B12250" s="1"/>
      <c r="C12250" s="29"/>
      <c r="D12250" s="27"/>
      <c r="E12250" s="27"/>
      <c r="F12250" s="27"/>
      <c r="G12250" s="1"/>
      <c r="H12250" s="1"/>
      <c r="I12250" s="1"/>
    </row>
    <row r="12251" spans="2:9">
      <c r="B12251" s="1"/>
      <c r="C12251" s="29"/>
      <c r="D12251" s="27"/>
      <c r="E12251" s="27"/>
      <c r="F12251" s="27"/>
      <c r="G12251" s="1"/>
      <c r="H12251" s="1"/>
      <c r="I12251" s="1"/>
    </row>
    <row r="12252" spans="2:9">
      <c r="B12252" s="1"/>
      <c r="C12252" s="29"/>
      <c r="D12252" s="27"/>
      <c r="E12252" s="27"/>
      <c r="F12252" s="27"/>
      <c r="G12252" s="1"/>
      <c r="H12252" s="1"/>
      <c r="I12252" s="1"/>
    </row>
    <row r="12253" spans="2:9">
      <c r="B12253" s="1"/>
      <c r="C12253" s="29"/>
      <c r="D12253" s="27"/>
      <c r="E12253" s="27"/>
      <c r="F12253" s="27"/>
      <c r="G12253" s="1"/>
      <c r="H12253" s="1"/>
      <c r="I12253" s="1"/>
    </row>
    <row r="12254" spans="2:9">
      <c r="B12254" s="1"/>
      <c r="C12254" s="29"/>
      <c r="D12254" s="27"/>
      <c r="E12254" s="27"/>
      <c r="F12254" s="27"/>
      <c r="G12254" s="1"/>
      <c r="H12254" s="1"/>
      <c r="I12254" s="1"/>
    </row>
    <row r="12255" spans="2:9">
      <c r="B12255" s="1"/>
      <c r="C12255" s="29"/>
      <c r="D12255" s="27"/>
      <c r="E12255" s="27"/>
      <c r="F12255" s="27"/>
      <c r="G12255" s="1"/>
      <c r="H12255" s="1"/>
      <c r="I12255" s="1"/>
    </row>
    <row r="12256" spans="2:9">
      <c r="B12256" s="1"/>
      <c r="C12256" s="29"/>
      <c r="D12256" s="27"/>
      <c r="E12256" s="27"/>
      <c r="F12256" s="27"/>
      <c r="G12256" s="1"/>
      <c r="H12256" s="1"/>
      <c r="I12256" s="1"/>
    </row>
    <row r="12257" spans="2:9">
      <c r="B12257" s="1"/>
      <c r="C12257" s="29"/>
      <c r="D12257" s="27"/>
      <c r="E12257" s="27"/>
      <c r="F12257" s="27"/>
      <c r="G12257" s="1"/>
      <c r="H12257" s="1"/>
      <c r="I12257" s="1"/>
    </row>
    <row r="12258" spans="2:9">
      <c r="B12258" s="1"/>
      <c r="C12258" s="29"/>
      <c r="D12258" s="27"/>
      <c r="E12258" s="27"/>
      <c r="F12258" s="27"/>
      <c r="G12258" s="1"/>
      <c r="H12258" s="1"/>
      <c r="I12258" s="1"/>
    </row>
    <row r="12259" spans="2:9">
      <c r="B12259" s="1"/>
      <c r="C12259" s="29"/>
      <c r="D12259" s="27"/>
      <c r="E12259" s="27"/>
      <c r="F12259" s="27"/>
      <c r="G12259" s="1"/>
      <c r="H12259" s="1"/>
      <c r="I12259" s="1"/>
    </row>
    <row r="12260" spans="2:9">
      <c r="B12260" s="1"/>
      <c r="C12260" s="29"/>
      <c r="D12260" s="27"/>
      <c r="E12260" s="27"/>
      <c r="F12260" s="27"/>
      <c r="G12260" s="1"/>
      <c r="H12260" s="1"/>
      <c r="I12260" s="1"/>
    </row>
    <row r="12261" spans="2:9">
      <c r="B12261" s="1"/>
      <c r="C12261" s="29"/>
      <c r="D12261" s="27"/>
      <c r="E12261" s="27"/>
      <c r="F12261" s="27"/>
      <c r="G12261" s="1"/>
      <c r="H12261" s="1"/>
      <c r="I12261" s="1"/>
    </row>
    <row r="12262" spans="2:9">
      <c r="B12262" s="1"/>
      <c r="C12262" s="29"/>
      <c r="D12262" s="27"/>
      <c r="E12262" s="27"/>
      <c r="F12262" s="27"/>
      <c r="G12262" s="1"/>
      <c r="H12262" s="1"/>
      <c r="I12262" s="1"/>
    </row>
    <row r="12263" spans="2:9">
      <c r="B12263" s="1"/>
      <c r="C12263" s="29"/>
      <c r="D12263" s="27"/>
      <c r="E12263" s="27"/>
      <c r="F12263" s="27"/>
      <c r="G12263" s="1"/>
      <c r="H12263" s="1"/>
      <c r="I12263" s="1"/>
    </row>
    <row r="12264" spans="2:9">
      <c r="B12264" s="1"/>
      <c r="C12264" s="29"/>
      <c r="D12264" s="27"/>
      <c r="E12264" s="27"/>
      <c r="F12264" s="27"/>
      <c r="G12264" s="1"/>
      <c r="H12264" s="1"/>
      <c r="I12264" s="1"/>
    </row>
    <row r="12265" spans="2:9">
      <c r="B12265" s="1"/>
      <c r="C12265" s="29"/>
      <c r="D12265" s="27"/>
      <c r="E12265" s="27"/>
      <c r="F12265" s="27"/>
      <c r="G12265" s="1"/>
      <c r="H12265" s="1"/>
      <c r="I12265" s="1"/>
    </row>
    <row r="12266" spans="2:9">
      <c r="B12266" s="1"/>
      <c r="C12266" s="29"/>
      <c r="D12266" s="27"/>
      <c r="E12266" s="27"/>
      <c r="F12266" s="27"/>
      <c r="G12266" s="1"/>
      <c r="H12266" s="1"/>
      <c r="I12266" s="1"/>
    </row>
    <row r="12267" spans="2:9">
      <c r="B12267" s="1"/>
      <c r="C12267" s="29"/>
      <c r="D12267" s="27"/>
      <c r="E12267" s="27"/>
      <c r="F12267" s="27"/>
      <c r="G12267" s="1"/>
      <c r="H12267" s="1"/>
      <c r="I12267" s="1"/>
    </row>
    <row r="12268" spans="2:9">
      <c r="B12268" s="1"/>
      <c r="C12268" s="29"/>
      <c r="D12268" s="27"/>
      <c r="E12268" s="27"/>
      <c r="F12268" s="27"/>
      <c r="G12268" s="1"/>
      <c r="H12268" s="1"/>
      <c r="I12268" s="1"/>
    </row>
    <row r="12269" spans="2:9">
      <c r="B12269" s="1"/>
      <c r="C12269" s="29"/>
      <c r="D12269" s="27"/>
      <c r="E12269" s="27"/>
      <c r="F12269" s="27"/>
      <c r="G12269" s="1"/>
      <c r="H12269" s="1"/>
      <c r="I12269" s="1"/>
    </row>
    <row r="12270" spans="2:9">
      <c r="B12270" s="1"/>
      <c r="C12270" s="29"/>
      <c r="D12270" s="27"/>
      <c r="E12270" s="27"/>
      <c r="F12270" s="27"/>
      <c r="G12270" s="1"/>
      <c r="H12270" s="1"/>
      <c r="I12270" s="1"/>
    </row>
    <row r="12271" spans="2:9">
      <c r="B12271" s="1"/>
      <c r="C12271" s="29"/>
      <c r="D12271" s="27"/>
      <c r="E12271" s="27"/>
      <c r="F12271" s="27"/>
      <c r="G12271" s="1"/>
      <c r="H12271" s="1"/>
      <c r="I12271" s="1"/>
    </row>
    <row r="12272" spans="2:9">
      <c r="B12272" s="1"/>
      <c r="C12272" s="29"/>
      <c r="D12272" s="27"/>
      <c r="E12272" s="27"/>
      <c r="F12272" s="27"/>
      <c r="G12272" s="1"/>
      <c r="H12272" s="1"/>
      <c r="I12272" s="1"/>
    </row>
    <row r="12273" spans="2:9">
      <c r="B12273" s="1"/>
      <c r="C12273" s="29"/>
      <c r="D12273" s="27"/>
      <c r="E12273" s="27"/>
      <c r="F12273" s="27"/>
      <c r="G12273" s="1"/>
      <c r="H12273" s="1"/>
      <c r="I12273" s="1"/>
    </row>
    <row r="12274" spans="2:9">
      <c r="B12274" s="1"/>
      <c r="C12274" s="29"/>
      <c r="D12274" s="27"/>
      <c r="E12274" s="27"/>
      <c r="F12274" s="27"/>
      <c r="G12274" s="1"/>
      <c r="H12274" s="1"/>
      <c r="I12274" s="1"/>
    </row>
    <row r="12275" spans="2:9">
      <c r="B12275" s="1"/>
      <c r="C12275" s="29"/>
      <c r="D12275" s="27"/>
      <c r="E12275" s="27"/>
      <c r="F12275" s="27"/>
      <c r="G12275" s="1"/>
      <c r="H12275" s="1"/>
      <c r="I12275" s="1"/>
    </row>
    <row r="12276" spans="2:9">
      <c r="B12276" s="1"/>
      <c r="C12276" s="29"/>
      <c r="D12276" s="27"/>
      <c r="E12276" s="27"/>
      <c r="F12276" s="27"/>
      <c r="G12276" s="1"/>
      <c r="H12276" s="1"/>
      <c r="I12276" s="1"/>
    </row>
    <row r="12277" spans="2:9">
      <c r="B12277" s="1"/>
      <c r="C12277" s="29"/>
      <c r="D12277" s="27"/>
      <c r="E12277" s="27"/>
      <c r="F12277" s="27"/>
      <c r="G12277" s="1"/>
      <c r="H12277" s="1"/>
      <c r="I12277" s="1"/>
    </row>
    <row r="12278" spans="2:9">
      <c r="B12278" s="1"/>
      <c r="C12278" s="29"/>
      <c r="D12278" s="27"/>
      <c r="E12278" s="27"/>
      <c r="F12278" s="27"/>
      <c r="G12278" s="1"/>
      <c r="H12278" s="1"/>
      <c r="I12278" s="1"/>
    </row>
    <row r="12279" spans="2:9">
      <c r="B12279" s="1"/>
      <c r="C12279" s="29"/>
      <c r="D12279" s="27"/>
      <c r="E12279" s="27"/>
      <c r="F12279" s="27"/>
      <c r="G12279" s="1"/>
      <c r="H12279" s="1"/>
      <c r="I12279" s="1"/>
    </row>
    <row r="12280" spans="2:9">
      <c r="B12280" s="1"/>
      <c r="C12280" s="29"/>
      <c r="D12280" s="27"/>
      <c r="E12280" s="27"/>
      <c r="F12280" s="27"/>
      <c r="G12280" s="1"/>
      <c r="H12280" s="1"/>
      <c r="I12280" s="1"/>
    </row>
    <row r="12281" spans="2:9">
      <c r="B12281" s="1"/>
      <c r="C12281" s="29"/>
      <c r="D12281" s="27"/>
      <c r="E12281" s="27"/>
      <c r="F12281" s="27"/>
      <c r="G12281" s="1"/>
      <c r="H12281" s="1"/>
      <c r="I12281" s="1"/>
    </row>
    <row r="12282" spans="2:9">
      <c r="B12282" s="1"/>
      <c r="C12282" s="29"/>
      <c r="D12282" s="27"/>
      <c r="E12282" s="27"/>
      <c r="F12282" s="27"/>
      <c r="G12282" s="1"/>
      <c r="H12282" s="1"/>
      <c r="I12282" s="1"/>
    </row>
    <row r="12283" spans="2:9">
      <c r="B12283" s="1"/>
      <c r="C12283" s="29"/>
      <c r="D12283" s="27"/>
      <c r="E12283" s="27"/>
      <c r="F12283" s="27"/>
      <c r="G12283" s="1"/>
      <c r="H12283" s="1"/>
      <c r="I12283" s="1"/>
    </row>
    <row r="12284" spans="2:9">
      <c r="B12284" s="1"/>
      <c r="C12284" s="29"/>
      <c r="D12284" s="27"/>
      <c r="E12284" s="27"/>
      <c r="F12284" s="27"/>
      <c r="G12284" s="1"/>
      <c r="H12284" s="1"/>
      <c r="I12284" s="1"/>
    </row>
    <row r="12285" spans="2:9">
      <c r="B12285" s="1"/>
      <c r="C12285" s="29"/>
      <c r="D12285" s="27"/>
      <c r="E12285" s="27"/>
      <c r="F12285" s="27"/>
      <c r="G12285" s="1"/>
      <c r="H12285" s="1"/>
      <c r="I12285" s="1"/>
    </row>
    <row r="12286" spans="2:9">
      <c r="B12286" s="1"/>
      <c r="C12286" s="29"/>
      <c r="D12286" s="27"/>
      <c r="E12286" s="27"/>
      <c r="F12286" s="27"/>
      <c r="G12286" s="1"/>
      <c r="H12286" s="1"/>
      <c r="I12286" s="1"/>
    </row>
    <row r="12287" spans="2:9">
      <c r="B12287" s="1"/>
      <c r="C12287" s="29"/>
      <c r="D12287" s="27"/>
      <c r="E12287" s="27"/>
      <c r="F12287" s="27"/>
      <c r="G12287" s="1"/>
      <c r="H12287" s="1"/>
      <c r="I12287" s="1"/>
    </row>
    <row r="12288" spans="2:9">
      <c r="B12288" s="1"/>
      <c r="C12288" s="29"/>
      <c r="D12288" s="27"/>
      <c r="E12288" s="27"/>
      <c r="F12288" s="27"/>
      <c r="G12288" s="1"/>
      <c r="H12288" s="1"/>
      <c r="I12288" s="1"/>
    </row>
    <row r="12289" spans="2:9">
      <c r="B12289" s="1"/>
      <c r="C12289" s="29"/>
      <c r="D12289" s="27"/>
      <c r="E12289" s="27"/>
      <c r="F12289" s="27"/>
      <c r="G12289" s="1"/>
      <c r="H12289" s="1"/>
      <c r="I12289" s="1"/>
    </row>
    <row r="12290" spans="2:9">
      <c r="B12290" s="1"/>
      <c r="C12290" s="29"/>
      <c r="D12290" s="27"/>
      <c r="E12290" s="27"/>
      <c r="F12290" s="27"/>
      <c r="G12290" s="1"/>
      <c r="H12290" s="1"/>
      <c r="I12290" s="1"/>
    </row>
    <row r="12291" spans="2:9">
      <c r="B12291" s="1"/>
      <c r="C12291" s="29"/>
      <c r="D12291" s="27"/>
      <c r="E12291" s="27"/>
      <c r="F12291" s="27"/>
      <c r="G12291" s="1"/>
      <c r="H12291" s="1"/>
      <c r="I12291" s="1"/>
    </row>
    <row r="12292" spans="2:9">
      <c r="B12292" s="1"/>
      <c r="C12292" s="29"/>
      <c r="D12292" s="27"/>
      <c r="E12292" s="27"/>
      <c r="F12292" s="27"/>
      <c r="G12292" s="1"/>
      <c r="H12292" s="1"/>
      <c r="I12292" s="1"/>
    </row>
    <row r="12293" spans="2:9">
      <c r="B12293" s="1"/>
      <c r="C12293" s="29"/>
      <c r="D12293" s="27"/>
      <c r="E12293" s="27"/>
      <c r="F12293" s="27"/>
      <c r="G12293" s="1"/>
      <c r="H12293" s="1"/>
      <c r="I12293" s="1"/>
    </row>
    <row r="12294" spans="2:9">
      <c r="B12294" s="1"/>
      <c r="C12294" s="29"/>
      <c r="D12294" s="27"/>
      <c r="E12294" s="27"/>
      <c r="F12294" s="27"/>
      <c r="G12294" s="1"/>
      <c r="H12294" s="1"/>
      <c r="I12294" s="1"/>
    </row>
    <row r="12295" spans="2:9">
      <c r="B12295" s="1"/>
      <c r="C12295" s="29"/>
      <c r="D12295" s="27"/>
      <c r="E12295" s="27"/>
      <c r="F12295" s="27"/>
      <c r="G12295" s="1"/>
      <c r="H12295" s="1"/>
      <c r="I12295" s="1"/>
    </row>
    <row r="12296" spans="2:9">
      <c r="B12296" s="1"/>
      <c r="C12296" s="29"/>
      <c r="D12296" s="27"/>
      <c r="E12296" s="27"/>
      <c r="F12296" s="27"/>
      <c r="G12296" s="1"/>
      <c r="H12296" s="1"/>
      <c r="I12296" s="1"/>
    </row>
    <row r="12297" spans="2:9">
      <c r="B12297" s="1"/>
      <c r="C12297" s="29"/>
      <c r="D12297" s="27"/>
      <c r="E12297" s="27"/>
      <c r="F12297" s="27"/>
      <c r="G12297" s="1"/>
      <c r="H12297" s="1"/>
      <c r="I12297" s="1"/>
    </row>
    <row r="12298" spans="2:9">
      <c r="B12298" s="1"/>
      <c r="C12298" s="29"/>
      <c r="D12298" s="27"/>
      <c r="E12298" s="27"/>
      <c r="F12298" s="27"/>
      <c r="G12298" s="1"/>
      <c r="H12298" s="1"/>
      <c r="I12298" s="1"/>
    </row>
    <row r="12299" spans="2:9">
      <c r="B12299" s="1"/>
      <c r="C12299" s="29"/>
      <c r="D12299" s="27"/>
      <c r="E12299" s="27"/>
      <c r="F12299" s="27"/>
      <c r="G12299" s="1"/>
      <c r="H12299" s="1"/>
      <c r="I12299" s="1"/>
    </row>
    <row r="12300" spans="2:9">
      <c r="B12300" s="1"/>
      <c r="C12300" s="29"/>
      <c r="D12300" s="27"/>
      <c r="E12300" s="27"/>
      <c r="F12300" s="27"/>
      <c r="G12300" s="1"/>
      <c r="H12300" s="1"/>
      <c r="I12300" s="1"/>
    </row>
    <row r="12301" spans="2:9">
      <c r="B12301" s="1"/>
      <c r="C12301" s="29"/>
      <c r="D12301" s="27"/>
      <c r="E12301" s="27"/>
      <c r="F12301" s="27"/>
      <c r="G12301" s="1"/>
      <c r="H12301" s="1"/>
      <c r="I12301" s="1"/>
    </row>
    <row r="12302" spans="2:9">
      <c r="B12302" s="1"/>
      <c r="C12302" s="29"/>
      <c r="D12302" s="27"/>
      <c r="E12302" s="27"/>
      <c r="F12302" s="27"/>
      <c r="G12302" s="1"/>
      <c r="H12302" s="1"/>
      <c r="I12302" s="1"/>
    </row>
    <row r="12303" spans="2:9">
      <c r="B12303" s="1"/>
      <c r="C12303" s="29"/>
      <c r="D12303" s="27"/>
      <c r="E12303" s="27"/>
      <c r="F12303" s="27"/>
      <c r="G12303" s="1"/>
      <c r="H12303" s="1"/>
      <c r="I12303" s="1"/>
    </row>
    <row r="12304" spans="2:9">
      <c r="B12304" s="1"/>
      <c r="C12304" s="29"/>
      <c r="D12304" s="27"/>
      <c r="E12304" s="27"/>
      <c r="F12304" s="27"/>
      <c r="G12304" s="1"/>
      <c r="H12304" s="1"/>
      <c r="I12304" s="1"/>
    </row>
    <row r="12305" spans="2:9">
      <c r="B12305" s="1"/>
      <c r="C12305" s="29"/>
      <c r="D12305" s="27"/>
      <c r="E12305" s="27"/>
      <c r="F12305" s="27"/>
      <c r="G12305" s="1"/>
      <c r="H12305" s="1"/>
      <c r="I12305" s="1"/>
    </row>
    <row r="12306" spans="2:9">
      <c r="B12306" s="1"/>
      <c r="C12306" s="29"/>
      <c r="D12306" s="27"/>
      <c r="E12306" s="27"/>
      <c r="F12306" s="27"/>
      <c r="G12306" s="1"/>
      <c r="H12306" s="1"/>
      <c r="I12306" s="1"/>
    </row>
    <row r="12307" spans="2:9">
      <c r="B12307" s="1"/>
      <c r="C12307" s="29"/>
      <c r="D12307" s="27"/>
      <c r="E12307" s="27"/>
      <c r="F12307" s="27"/>
      <c r="G12307" s="1"/>
      <c r="H12307" s="1"/>
      <c r="I12307" s="1"/>
    </row>
    <row r="12308" spans="2:9">
      <c r="B12308" s="1"/>
      <c r="C12308" s="29"/>
      <c r="D12308" s="27"/>
      <c r="E12308" s="27"/>
      <c r="F12308" s="27"/>
      <c r="G12308" s="1"/>
      <c r="H12308" s="1"/>
      <c r="I12308" s="1"/>
    </row>
    <row r="12309" spans="2:9">
      <c r="B12309" s="1"/>
      <c r="C12309" s="29"/>
      <c r="D12309" s="27"/>
      <c r="E12309" s="27"/>
      <c r="F12309" s="27"/>
      <c r="G12309" s="1"/>
      <c r="H12309" s="1"/>
      <c r="I12309" s="1"/>
    </row>
    <row r="12310" spans="2:9">
      <c r="B12310" s="1"/>
      <c r="C12310" s="29"/>
      <c r="D12310" s="27"/>
      <c r="E12310" s="27"/>
      <c r="F12310" s="27"/>
      <c r="G12310" s="1"/>
      <c r="H12310" s="1"/>
      <c r="I12310" s="1"/>
    </row>
    <row r="12311" spans="2:9">
      <c r="B12311" s="1"/>
      <c r="C12311" s="29"/>
      <c r="D12311" s="27"/>
      <c r="E12311" s="27"/>
      <c r="F12311" s="27"/>
      <c r="G12311" s="1"/>
      <c r="H12311" s="1"/>
      <c r="I12311" s="1"/>
    </row>
    <row r="12312" spans="2:9">
      <c r="B12312" s="1"/>
      <c r="C12312" s="29"/>
      <c r="D12312" s="27"/>
      <c r="E12312" s="27"/>
      <c r="F12312" s="27"/>
      <c r="G12312" s="1"/>
      <c r="H12312" s="1"/>
      <c r="I12312" s="1"/>
    </row>
    <row r="12313" spans="2:9">
      <c r="B12313" s="1"/>
      <c r="C12313" s="29"/>
      <c r="D12313" s="27"/>
      <c r="E12313" s="27"/>
      <c r="F12313" s="27"/>
      <c r="G12313" s="1"/>
      <c r="H12313" s="1"/>
      <c r="I12313" s="1"/>
    </row>
    <row r="12314" spans="2:9">
      <c r="B12314" s="1"/>
      <c r="C12314" s="29"/>
      <c r="D12314" s="27"/>
      <c r="E12314" s="27"/>
      <c r="F12314" s="27"/>
      <c r="G12314" s="1"/>
      <c r="H12314" s="1"/>
      <c r="I12314" s="1"/>
    </row>
    <row r="12315" spans="2:9">
      <c r="B12315" s="1"/>
      <c r="C12315" s="29"/>
      <c r="D12315" s="27"/>
      <c r="E12315" s="27"/>
      <c r="F12315" s="27"/>
      <c r="G12315" s="1"/>
      <c r="H12315" s="1"/>
      <c r="I12315" s="1"/>
    </row>
    <row r="12316" spans="2:9">
      <c r="B12316" s="1"/>
      <c r="C12316" s="29"/>
      <c r="D12316" s="27"/>
      <c r="E12316" s="27"/>
      <c r="F12316" s="27"/>
      <c r="G12316" s="1"/>
      <c r="H12316" s="1"/>
      <c r="I12316" s="1"/>
    </row>
    <row r="12317" spans="2:9">
      <c r="B12317" s="1"/>
      <c r="C12317" s="29"/>
      <c r="D12317" s="27"/>
      <c r="E12317" s="27"/>
      <c r="F12317" s="27"/>
      <c r="G12317" s="1"/>
      <c r="H12317" s="1"/>
      <c r="I12317" s="1"/>
    </row>
    <row r="12318" spans="2:9">
      <c r="B12318" s="1"/>
      <c r="C12318" s="29"/>
      <c r="D12318" s="27"/>
      <c r="E12318" s="27"/>
      <c r="F12318" s="27"/>
      <c r="G12318" s="1"/>
      <c r="H12318" s="1"/>
      <c r="I12318" s="1"/>
    </row>
    <row r="12319" spans="2:9">
      <c r="B12319" s="1"/>
      <c r="C12319" s="29"/>
      <c r="D12319" s="27"/>
      <c r="E12319" s="27"/>
      <c r="F12319" s="27"/>
      <c r="G12319" s="1"/>
      <c r="H12319" s="1"/>
      <c r="I12319" s="1"/>
    </row>
    <row r="12320" spans="2:9">
      <c r="B12320" s="1"/>
      <c r="C12320" s="29"/>
      <c r="D12320" s="27"/>
      <c r="E12320" s="27"/>
      <c r="F12320" s="27"/>
      <c r="G12320" s="1"/>
      <c r="H12320" s="1"/>
      <c r="I12320" s="1"/>
    </row>
    <row r="12321" spans="2:9">
      <c r="B12321" s="1"/>
      <c r="C12321" s="29"/>
      <c r="D12321" s="27"/>
      <c r="E12321" s="27"/>
      <c r="F12321" s="27"/>
      <c r="G12321" s="1"/>
      <c r="H12321" s="1"/>
      <c r="I12321" s="1"/>
    </row>
    <row r="12322" spans="2:9">
      <c r="B12322" s="1"/>
      <c r="C12322" s="29"/>
      <c r="D12322" s="27"/>
      <c r="E12322" s="27"/>
      <c r="F12322" s="27"/>
      <c r="G12322" s="1"/>
      <c r="H12322" s="1"/>
      <c r="I12322" s="1"/>
    </row>
    <row r="12323" spans="2:9">
      <c r="B12323" s="1"/>
      <c r="C12323" s="29"/>
      <c r="D12323" s="27"/>
      <c r="E12323" s="27"/>
      <c r="F12323" s="27"/>
      <c r="G12323" s="1"/>
      <c r="H12323" s="1"/>
      <c r="I12323" s="1"/>
    </row>
    <row r="12324" spans="2:9">
      <c r="B12324" s="1"/>
      <c r="C12324" s="29"/>
      <c r="D12324" s="27"/>
      <c r="E12324" s="27"/>
      <c r="F12324" s="27"/>
      <c r="G12324" s="1"/>
      <c r="H12324" s="1"/>
      <c r="I12324" s="1"/>
    </row>
    <row r="12325" spans="2:9">
      <c r="B12325" s="1"/>
      <c r="C12325" s="29"/>
      <c r="D12325" s="27"/>
      <c r="E12325" s="27"/>
      <c r="F12325" s="27"/>
      <c r="G12325" s="1"/>
      <c r="H12325" s="1"/>
      <c r="I12325" s="1"/>
    </row>
    <row r="12326" spans="2:9">
      <c r="B12326" s="1"/>
      <c r="C12326" s="29"/>
      <c r="D12326" s="27"/>
      <c r="E12326" s="27"/>
      <c r="F12326" s="27"/>
      <c r="G12326" s="1"/>
      <c r="H12326" s="1"/>
      <c r="I12326" s="1"/>
    </row>
    <row r="12327" spans="2:9">
      <c r="B12327" s="1"/>
      <c r="C12327" s="29"/>
      <c r="D12327" s="27"/>
      <c r="E12327" s="27"/>
      <c r="F12327" s="27"/>
      <c r="G12327" s="1"/>
      <c r="H12327" s="1"/>
      <c r="I12327" s="1"/>
    </row>
    <row r="12328" spans="2:9">
      <c r="B12328" s="1"/>
      <c r="C12328" s="29"/>
      <c r="D12328" s="27"/>
      <c r="E12328" s="27"/>
      <c r="F12328" s="27"/>
      <c r="G12328" s="1"/>
      <c r="H12328" s="1"/>
      <c r="I12328" s="1"/>
    </row>
    <row r="12329" spans="2:9">
      <c r="B12329" s="1"/>
      <c r="C12329" s="29"/>
      <c r="D12329" s="27"/>
      <c r="E12329" s="27"/>
      <c r="F12329" s="27"/>
      <c r="G12329" s="1"/>
      <c r="H12329" s="1"/>
      <c r="I12329" s="1"/>
    </row>
    <row r="12330" spans="2:9">
      <c r="B12330" s="1"/>
      <c r="C12330" s="29"/>
      <c r="D12330" s="27"/>
      <c r="E12330" s="27"/>
      <c r="F12330" s="27"/>
      <c r="G12330" s="1"/>
      <c r="H12330" s="1"/>
      <c r="I12330" s="1"/>
    </row>
    <row r="12331" spans="2:9">
      <c r="B12331" s="1"/>
      <c r="C12331" s="29"/>
      <c r="D12331" s="27"/>
      <c r="E12331" s="27"/>
      <c r="F12331" s="27"/>
      <c r="G12331" s="1"/>
      <c r="H12331" s="1"/>
      <c r="I12331" s="1"/>
    </row>
    <row r="12332" spans="2:9">
      <c r="B12332" s="1"/>
      <c r="C12332" s="29"/>
      <c r="D12332" s="27"/>
      <c r="E12332" s="27"/>
      <c r="F12332" s="27"/>
      <c r="G12332" s="1"/>
      <c r="H12332" s="1"/>
      <c r="I12332" s="1"/>
    </row>
    <row r="12333" spans="2:9">
      <c r="B12333" s="1"/>
      <c r="C12333" s="29"/>
      <c r="D12333" s="27"/>
      <c r="E12333" s="27"/>
      <c r="F12333" s="27"/>
      <c r="G12333" s="1"/>
      <c r="H12333" s="1"/>
      <c r="I12333" s="1"/>
    </row>
    <row r="12334" spans="2:9">
      <c r="B12334" s="1"/>
      <c r="C12334" s="29"/>
      <c r="D12334" s="27"/>
      <c r="E12334" s="27"/>
      <c r="F12334" s="27"/>
      <c r="G12334" s="1"/>
      <c r="H12334" s="1"/>
      <c r="I12334" s="1"/>
    </row>
    <row r="12335" spans="2:9">
      <c r="B12335" s="1"/>
      <c r="C12335" s="29"/>
      <c r="D12335" s="27"/>
      <c r="E12335" s="27"/>
      <c r="F12335" s="27"/>
      <c r="G12335" s="1"/>
      <c r="H12335" s="1"/>
      <c r="I12335" s="1"/>
    </row>
    <row r="12336" spans="2:9">
      <c r="B12336" s="1"/>
      <c r="C12336" s="29"/>
      <c r="D12336" s="27"/>
      <c r="E12336" s="27"/>
      <c r="F12336" s="27"/>
      <c r="G12336" s="1"/>
      <c r="H12336" s="1"/>
      <c r="I12336" s="1"/>
    </row>
    <row r="12337" spans="2:9">
      <c r="B12337" s="1"/>
      <c r="C12337" s="29"/>
      <c r="D12337" s="27"/>
      <c r="E12337" s="27"/>
      <c r="F12337" s="27"/>
      <c r="G12337" s="1"/>
      <c r="H12337" s="1"/>
      <c r="I12337" s="1"/>
    </row>
    <row r="12338" spans="2:9">
      <c r="B12338" s="1"/>
      <c r="C12338" s="29"/>
      <c r="D12338" s="27"/>
      <c r="E12338" s="27"/>
      <c r="F12338" s="27"/>
      <c r="G12338" s="1"/>
      <c r="H12338" s="1"/>
      <c r="I12338" s="1"/>
    </row>
    <row r="12339" spans="2:9">
      <c r="B12339" s="1"/>
      <c r="C12339" s="29"/>
      <c r="D12339" s="27"/>
      <c r="E12339" s="27"/>
      <c r="F12339" s="27"/>
      <c r="G12339" s="1"/>
      <c r="H12339" s="1"/>
      <c r="I12339" s="1"/>
    </row>
    <row r="12340" spans="2:9">
      <c r="B12340" s="1"/>
      <c r="C12340" s="29"/>
      <c r="D12340" s="27"/>
      <c r="E12340" s="27"/>
      <c r="F12340" s="27"/>
      <c r="G12340" s="1"/>
      <c r="H12340" s="1"/>
      <c r="I12340" s="1"/>
    </row>
    <row r="12341" spans="2:9">
      <c r="B12341" s="1"/>
      <c r="C12341" s="29"/>
      <c r="D12341" s="27"/>
      <c r="E12341" s="27"/>
      <c r="F12341" s="27"/>
      <c r="G12341" s="1"/>
      <c r="H12341" s="1"/>
      <c r="I12341" s="1"/>
    </row>
    <row r="12342" spans="2:9">
      <c r="B12342" s="1"/>
      <c r="C12342" s="29"/>
      <c r="D12342" s="27"/>
      <c r="E12342" s="27"/>
      <c r="F12342" s="27"/>
      <c r="G12342" s="1"/>
      <c r="H12342" s="1"/>
      <c r="I12342" s="1"/>
    </row>
    <row r="12343" spans="2:9">
      <c r="B12343" s="1"/>
      <c r="C12343" s="29"/>
      <c r="D12343" s="27"/>
      <c r="E12343" s="27"/>
      <c r="F12343" s="27"/>
      <c r="G12343" s="1"/>
      <c r="H12343" s="1"/>
      <c r="I12343" s="1"/>
    </row>
    <row r="12344" spans="2:9">
      <c r="B12344" s="1"/>
      <c r="C12344" s="29"/>
      <c r="D12344" s="27"/>
      <c r="E12344" s="27"/>
      <c r="F12344" s="27"/>
      <c r="G12344" s="1"/>
      <c r="H12344" s="1"/>
      <c r="I12344" s="1"/>
    </row>
    <row r="12345" spans="2:9">
      <c r="B12345" s="1"/>
      <c r="C12345" s="29"/>
      <c r="D12345" s="27"/>
      <c r="E12345" s="27"/>
      <c r="F12345" s="27"/>
      <c r="G12345" s="1"/>
      <c r="H12345" s="1"/>
      <c r="I12345" s="1"/>
    </row>
    <row r="12346" spans="2:9">
      <c r="B12346" s="1"/>
      <c r="C12346" s="29"/>
      <c r="D12346" s="27"/>
      <c r="E12346" s="27"/>
      <c r="F12346" s="27"/>
      <c r="G12346" s="1"/>
      <c r="H12346" s="1"/>
      <c r="I12346" s="1"/>
    </row>
    <row r="12347" spans="2:9">
      <c r="B12347" s="1"/>
      <c r="C12347" s="29"/>
      <c r="D12347" s="27"/>
      <c r="E12347" s="27"/>
      <c r="F12347" s="27"/>
      <c r="G12347" s="1"/>
      <c r="H12347" s="1"/>
      <c r="I12347" s="1"/>
    </row>
    <row r="12348" spans="2:9">
      <c r="B12348" s="1"/>
      <c r="C12348" s="29"/>
      <c r="D12348" s="27"/>
      <c r="E12348" s="27"/>
      <c r="F12348" s="27"/>
      <c r="G12348" s="1"/>
      <c r="H12348" s="1"/>
      <c r="I12348" s="1"/>
    </row>
    <row r="12349" spans="2:9">
      <c r="B12349" s="1"/>
      <c r="C12349" s="29"/>
      <c r="D12349" s="27"/>
      <c r="E12349" s="27"/>
      <c r="F12349" s="27"/>
      <c r="G12349" s="1"/>
      <c r="H12349" s="1"/>
      <c r="I12349" s="1"/>
    </row>
    <row r="12350" spans="2:9">
      <c r="B12350" s="1"/>
      <c r="C12350" s="29"/>
      <c r="D12350" s="27"/>
      <c r="E12350" s="27"/>
      <c r="F12350" s="27"/>
      <c r="G12350" s="1"/>
      <c r="H12350" s="1"/>
      <c r="I12350" s="1"/>
    </row>
    <row r="12351" spans="2:9">
      <c r="B12351" s="1"/>
      <c r="C12351" s="29"/>
      <c r="D12351" s="27"/>
      <c r="E12351" s="27"/>
      <c r="F12351" s="27"/>
      <c r="G12351" s="1"/>
      <c r="H12351" s="1"/>
      <c r="I12351" s="1"/>
    </row>
    <row r="12352" spans="2:9">
      <c r="B12352" s="1"/>
      <c r="C12352" s="29"/>
      <c r="D12352" s="27"/>
      <c r="E12352" s="27"/>
      <c r="F12352" s="27"/>
      <c r="G12352" s="1"/>
      <c r="H12352" s="1"/>
      <c r="I12352" s="1"/>
    </row>
    <row r="12353" spans="2:9">
      <c r="B12353" s="1"/>
      <c r="C12353" s="29"/>
      <c r="D12353" s="27"/>
      <c r="E12353" s="27"/>
      <c r="F12353" s="27"/>
      <c r="G12353" s="1"/>
      <c r="H12353" s="1"/>
      <c r="I12353" s="1"/>
    </row>
    <row r="12354" spans="2:9">
      <c r="B12354" s="1"/>
      <c r="C12354" s="29"/>
      <c r="D12354" s="27"/>
      <c r="E12354" s="27"/>
      <c r="F12354" s="27"/>
      <c r="G12354" s="1"/>
      <c r="H12354" s="1"/>
      <c r="I12354" s="1"/>
    </row>
    <row r="12355" spans="2:9">
      <c r="B12355" s="1"/>
      <c r="C12355" s="29"/>
      <c r="D12355" s="27"/>
      <c r="E12355" s="27"/>
      <c r="F12355" s="27"/>
      <c r="G12355" s="1"/>
      <c r="H12355" s="1"/>
      <c r="I12355" s="1"/>
    </row>
    <row r="12356" spans="2:9">
      <c r="B12356" s="1"/>
      <c r="C12356" s="29"/>
      <c r="D12356" s="27"/>
      <c r="E12356" s="27"/>
      <c r="F12356" s="27"/>
      <c r="G12356" s="1"/>
      <c r="H12356" s="1"/>
      <c r="I12356" s="1"/>
    </row>
    <row r="12357" spans="2:9">
      <c r="B12357" s="1"/>
      <c r="C12357" s="29"/>
      <c r="D12357" s="27"/>
      <c r="E12357" s="27"/>
      <c r="F12357" s="27"/>
      <c r="G12357" s="1"/>
      <c r="H12357" s="1"/>
      <c r="I12357" s="1"/>
    </row>
    <row r="12358" spans="2:9">
      <c r="B12358" s="1"/>
      <c r="C12358" s="29"/>
      <c r="D12358" s="27"/>
      <c r="E12358" s="27"/>
      <c r="F12358" s="27"/>
      <c r="G12358" s="1"/>
      <c r="H12358" s="1"/>
      <c r="I12358" s="1"/>
    </row>
    <row r="12359" spans="2:9">
      <c r="B12359" s="1"/>
      <c r="C12359" s="29"/>
      <c r="D12359" s="27"/>
      <c r="E12359" s="27"/>
      <c r="F12359" s="27"/>
      <c r="G12359" s="1"/>
      <c r="H12359" s="1"/>
      <c r="I12359" s="1"/>
    </row>
    <row r="12360" spans="2:9">
      <c r="B12360" s="1"/>
      <c r="C12360" s="29"/>
      <c r="D12360" s="27"/>
      <c r="E12360" s="27"/>
      <c r="F12360" s="27"/>
      <c r="G12360" s="1"/>
      <c r="H12360" s="1"/>
      <c r="I12360" s="1"/>
    </row>
    <row r="12361" spans="2:9">
      <c r="B12361" s="1"/>
      <c r="C12361" s="29"/>
      <c r="D12361" s="27"/>
      <c r="E12361" s="27"/>
      <c r="F12361" s="27"/>
      <c r="G12361" s="1"/>
      <c r="H12361" s="1"/>
      <c r="I12361" s="1"/>
    </row>
    <row r="12362" spans="2:9">
      <c r="B12362" s="1"/>
      <c r="C12362" s="29"/>
      <c r="D12362" s="27"/>
      <c r="E12362" s="27"/>
      <c r="F12362" s="27"/>
      <c r="G12362" s="1"/>
      <c r="H12362" s="1"/>
      <c r="I12362" s="1"/>
    </row>
    <row r="12363" spans="2:9">
      <c r="B12363" s="1"/>
      <c r="C12363" s="29"/>
      <c r="D12363" s="27"/>
      <c r="E12363" s="27"/>
      <c r="F12363" s="27"/>
      <c r="G12363" s="1"/>
      <c r="H12363" s="1"/>
      <c r="I12363" s="1"/>
    </row>
    <row r="12364" spans="2:9">
      <c r="B12364" s="1"/>
      <c r="C12364" s="29"/>
      <c r="D12364" s="27"/>
      <c r="E12364" s="27"/>
      <c r="F12364" s="27"/>
      <c r="G12364" s="1"/>
      <c r="H12364" s="1"/>
      <c r="I12364" s="1"/>
    </row>
    <row r="12365" spans="2:9">
      <c r="B12365" s="1"/>
      <c r="C12365" s="29"/>
      <c r="D12365" s="27"/>
      <c r="E12365" s="27"/>
      <c r="F12365" s="27"/>
      <c r="G12365" s="1"/>
      <c r="H12365" s="1"/>
      <c r="I12365" s="1"/>
    </row>
    <row r="12366" spans="2:9">
      <c r="B12366" s="1"/>
      <c r="C12366" s="29"/>
      <c r="D12366" s="27"/>
      <c r="E12366" s="27"/>
      <c r="F12366" s="27"/>
      <c r="G12366" s="1"/>
      <c r="H12366" s="1"/>
      <c r="I12366" s="1"/>
    </row>
    <row r="12367" spans="2:9">
      <c r="B12367" s="1"/>
      <c r="C12367" s="29"/>
      <c r="D12367" s="27"/>
      <c r="E12367" s="27"/>
      <c r="F12367" s="27"/>
      <c r="G12367" s="1"/>
      <c r="H12367" s="1"/>
      <c r="I12367" s="1"/>
    </row>
    <row r="12368" spans="2:9">
      <c r="B12368" s="1"/>
      <c r="C12368" s="29"/>
      <c r="D12368" s="27"/>
      <c r="E12368" s="27"/>
      <c r="F12368" s="27"/>
      <c r="G12368" s="1"/>
      <c r="H12368" s="1"/>
      <c r="I12368" s="1"/>
    </row>
    <row r="12369" spans="2:9">
      <c r="B12369" s="1"/>
      <c r="C12369" s="29"/>
      <c r="D12369" s="27"/>
      <c r="E12369" s="27"/>
      <c r="F12369" s="27"/>
      <c r="G12369" s="1"/>
      <c r="H12369" s="1"/>
      <c r="I12369" s="1"/>
    </row>
    <row r="12370" spans="2:9">
      <c r="B12370" s="1"/>
      <c r="C12370" s="29"/>
      <c r="D12370" s="27"/>
      <c r="E12370" s="27"/>
      <c r="F12370" s="27"/>
      <c r="G12370" s="1"/>
      <c r="H12370" s="1"/>
      <c r="I12370" s="1"/>
    </row>
    <row r="12371" spans="2:9">
      <c r="B12371" s="1"/>
      <c r="C12371" s="29"/>
      <c r="D12371" s="27"/>
      <c r="E12371" s="27"/>
      <c r="F12371" s="27"/>
      <c r="G12371" s="1"/>
      <c r="H12371" s="1"/>
      <c r="I12371" s="1"/>
    </row>
    <row r="12372" spans="2:9">
      <c r="B12372" s="1"/>
      <c r="C12372" s="29"/>
      <c r="D12372" s="27"/>
      <c r="E12372" s="27"/>
      <c r="F12372" s="27"/>
      <c r="G12372" s="1"/>
      <c r="H12372" s="1"/>
      <c r="I12372" s="1"/>
    </row>
    <row r="12373" spans="2:9">
      <c r="B12373" s="1"/>
      <c r="C12373" s="29"/>
      <c r="D12373" s="27"/>
      <c r="E12373" s="27"/>
      <c r="F12373" s="27"/>
      <c r="G12373" s="1"/>
      <c r="H12373" s="1"/>
      <c r="I12373" s="1"/>
    </row>
    <row r="12374" spans="2:9">
      <c r="B12374" s="1"/>
      <c r="C12374" s="29"/>
      <c r="D12374" s="27"/>
      <c r="E12374" s="27"/>
      <c r="F12374" s="27"/>
      <c r="G12374" s="1"/>
      <c r="H12374" s="1"/>
      <c r="I12374" s="1"/>
    </row>
    <row r="12375" spans="2:9">
      <c r="B12375" s="1"/>
      <c r="C12375" s="29"/>
      <c r="D12375" s="27"/>
      <c r="E12375" s="27"/>
      <c r="F12375" s="27"/>
      <c r="G12375" s="1"/>
      <c r="H12375" s="1"/>
      <c r="I12375" s="1"/>
    </row>
    <row r="12376" spans="2:9">
      <c r="B12376" s="1"/>
      <c r="C12376" s="29"/>
      <c r="D12376" s="27"/>
      <c r="E12376" s="27"/>
      <c r="F12376" s="27"/>
      <c r="G12376" s="1"/>
      <c r="H12376" s="1"/>
      <c r="I12376" s="1"/>
    </row>
    <row r="12377" spans="2:9">
      <c r="B12377" s="1"/>
      <c r="C12377" s="29"/>
      <c r="D12377" s="27"/>
      <c r="E12377" s="27"/>
      <c r="F12377" s="27"/>
      <c r="G12377" s="1"/>
      <c r="H12377" s="1"/>
      <c r="I12377" s="1"/>
    </row>
    <row r="12378" spans="2:9">
      <c r="B12378" s="1"/>
      <c r="C12378" s="29"/>
      <c r="D12378" s="27"/>
      <c r="E12378" s="27"/>
      <c r="F12378" s="27"/>
      <c r="G12378" s="1"/>
      <c r="H12378" s="1"/>
      <c r="I12378" s="1"/>
    </row>
    <row r="12379" spans="2:9">
      <c r="B12379" s="1"/>
      <c r="C12379" s="29"/>
      <c r="D12379" s="27"/>
      <c r="E12379" s="27"/>
      <c r="F12379" s="27"/>
      <c r="G12379" s="1"/>
      <c r="H12379" s="1"/>
      <c r="I12379" s="1"/>
    </row>
    <row r="12380" spans="2:9">
      <c r="B12380" s="1"/>
      <c r="C12380" s="29"/>
      <c r="D12380" s="27"/>
      <c r="E12380" s="27"/>
      <c r="F12380" s="27"/>
      <c r="G12380" s="1"/>
      <c r="H12380" s="1"/>
      <c r="I12380" s="1"/>
    </row>
    <row r="12381" spans="2:9">
      <c r="B12381" s="1"/>
      <c r="C12381" s="29"/>
      <c r="D12381" s="27"/>
      <c r="E12381" s="27"/>
      <c r="F12381" s="27"/>
      <c r="G12381" s="1"/>
      <c r="H12381" s="1"/>
      <c r="I12381" s="1"/>
    </row>
    <row r="12382" spans="2:9">
      <c r="B12382" s="1"/>
      <c r="C12382" s="29"/>
      <c r="D12382" s="27"/>
      <c r="E12382" s="27"/>
      <c r="F12382" s="27"/>
      <c r="G12382" s="1"/>
      <c r="H12382" s="1"/>
      <c r="I12382" s="1"/>
    </row>
    <row r="12383" spans="2:9">
      <c r="B12383" s="1"/>
      <c r="C12383" s="29"/>
      <c r="D12383" s="27"/>
      <c r="E12383" s="27"/>
      <c r="F12383" s="27"/>
      <c r="G12383" s="1"/>
      <c r="H12383" s="1"/>
      <c r="I12383" s="1"/>
    </row>
    <row r="12384" spans="2:9">
      <c r="B12384" s="1"/>
      <c r="C12384" s="29"/>
      <c r="D12384" s="27"/>
      <c r="E12384" s="27"/>
      <c r="F12384" s="27"/>
      <c r="G12384" s="1"/>
      <c r="H12384" s="1"/>
      <c r="I12384" s="1"/>
    </row>
    <row r="12385" spans="2:9">
      <c r="B12385" s="1"/>
      <c r="C12385" s="29"/>
      <c r="D12385" s="27"/>
      <c r="E12385" s="27"/>
      <c r="F12385" s="27"/>
      <c r="G12385" s="1"/>
      <c r="H12385" s="1"/>
      <c r="I12385" s="1"/>
    </row>
    <row r="12386" spans="2:9">
      <c r="B12386" s="1"/>
      <c r="C12386" s="29"/>
      <c r="D12386" s="27"/>
      <c r="E12386" s="27"/>
      <c r="F12386" s="27"/>
      <c r="G12386" s="1"/>
      <c r="H12386" s="1"/>
      <c r="I12386" s="1"/>
    </row>
    <row r="12387" spans="2:9">
      <c r="B12387" s="1"/>
      <c r="C12387" s="29"/>
      <c r="D12387" s="27"/>
      <c r="E12387" s="27"/>
      <c r="F12387" s="27"/>
      <c r="G12387" s="1"/>
      <c r="H12387" s="1"/>
      <c r="I12387" s="1"/>
    </row>
    <row r="12388" spans="2:9">
      <c r="B12388" s="1"/>
      <c r="C12388" s="29"/>
      <c r="D12388" s="27"/>
      <c r="E12388" s="27"/>
      <c r="F12388" s="27"/>
      <c r="G12388" s="1"/>
      <c r="H12388" s="1"/>
      <c r="I12388" s="1"/>
    </row>
    <row r="12389" spans="2:9">
      <c r="B12389" s="1"/>
      <c r="C12389" s="29"/>
      <c r="D12389" s="27"/>
      <c r="E12389" s="27"/>
      <c r="F12389" s="27"/>
      <c r="G12389" s="1"/>
      <c r="H12389" s="1"/>
      <c r="I12389" s="1"/>
    </row>
    <row r="12390" spans="2:9">
      <c r="B12390" s="1"/>
      <c r="C12390" s="29"/>
      <c r="D12390" s="27"/>
      <c r="E12390" s="27"/>
      <c r="F12390" s="27"/>
      <c r="G12390" s="1"/>
      <c r="H12390" s="1"/>
      <c r="I12390" s="1"/>
    </row>
    <row r="12391" spans="2:9">
      <c r="B12391" s="1"/>
      <c r="C12391" s="29"/>
      <c r="D12391" s="27"/>
      <c r="E12391" s="27"/>
      <c r="F12391" s="27"/>
      <c r="G12391" s="1"/>
      <c r="H12391" s="1"/>
      <c r="I12391" s="1"/>
    </row>
    <row r="12392" spans="2:9">
      <c r="B12392" s="1"/>
      <c r="C12392" s="29"/>
      <c r="D12392" s="27"/>
      <c r="E12392" s="27"/>
      <c r="F12392" s="27"/>
      <c r="G12392" s="1"/>
      <c r="H12392" s="1"/>
      <c r="I12392" s="1"/>
    </row>
    <row r="12393" spans="2:9">
      <c r="B12393" s="1"/>
      <c r="C12393" s="29"/>
      <c r="D12393" s="27"/>
      <c r="E12393" s="27"/>
      <c r="F12393" s="27"/>
      <c r="G12393" s="1"/>
      <c r="H12393" s="1"/>
      <c r="I12393" s="1"/>
    </row>
    <row r="12394" spans="2:9">
      <c r="B12394" s="1"/>
      <c r="C12394" s="29"/>
      <c r="D12394" s="27"/>
      <c r="E12394" s="27"/>
      <c r="F12394" s="27"/>
      <c r="G12394" s="1"/>
      <c r="H12394" s="1"/>
      <c r="I12394" s="1"/>
    </row>
    <row r="12395" spans="2:9">
      <c r="B12395" s="1"/>
      <c r="C12395" s="29"/>
      <c r="D12395" s="27"/>
      <c r="E12395" s="27"/>
      <c r="F12395" s="27"/>
      <c r="G12395" s="1"/>
      <c r="H12395" s="1"/>
      <c r="I12395" s="1"/>
    </row>
    <row r="12396" spans="2:9">
      <c r="B12396" s="1"/>
      <c r="C12396" s="29"/>
      <c r="D12396" s="27"/>
      <c r="E12396" s="27"/>
      <c r="F12396" s="27"/>
      <c r="G12396" s="1"/>
      <c r="H12396" s="1"/>
      <c r="I12396" s="1"/>
    </row>
    <row r="12397" spans="2:9">
      <c r="B12397" s="1"/>
      <c r="C12397" s="29"/>
      <c r="D12397" s="27"/>
      <c r="E12397" s="27"/>
      <c r="F12397" s="27"/>
      <c r="G12397" s="1"/>
      <c r="H12397" s="1"/>
      <c r="I12397" s="1"/>
    </row>
    <row r="12398" spans="2:9">
      <c r="B12398" s="1"/>
      <c r="C12398" s="29"/>
      <c r="D12398" s="27"/>
      <c r="E12398" s="27"/>
      <c r="F12398" s="27"/>
      <c r="G12398" s="1"/>
      <c r="H12398" s="1"/>
      <c r="I12398" s="1"/>
    </row>
    <row r="12399" spans="2:9">
      <c r="B12399" s="1"/>
      <c r="C12399" s="29"/>
      <c r="D12399" s="27"/>
      <c r="E12399" s="27"/>
      <c r="F12399" s="27"/>
      <c r="G12399" s="1"/>
      <c r="H12399" s="1"/>
      <c r="I12399" s="1"/>
    </row>
    <row r="12400" spans="2:9">
      <c r="B12400" s="1"/>
      <c r="C12400" s="29"/>
      <c r="D12400" s="27"/>
      <c r="E12400" s="27"/>
      <c r="F12400" s="27"/>
      <c r="G12400" s="1"/>
      <c r="H12400" s="1"/>
      <c r="I12400" s="1"/>
    </row>
    <row r="12401" spans="2:9">
      <c r="B12401" s="1"/>
      <c r="C12401" s="29"/>
      <c r="D12401" s="27"/>
      <c r="E12401" s="27"/>
      <c r="F12401" s="27"/>
      <c r="G12401" s="1"/>
      <c r="H12401" s="1"/>
      <c r="I12401" s="1"/>
    </row>
    <row r="12402" spans="2:9">
      <c r="B12402" s="1"/>
      <c r="C12402" s="29"/>
      <c r="D12402" s="27"/>
      <c r="E12402" s="27"/>
      <c r="F12402" s="27"/>
      <c r="G12402" s="1"/>
      <c r="H12402" s="1"/>
      <c r="I12402" s="1"/>
    </row>
    <row r="12403" spans="2:9">
      <c r="B12403" s="1"/>
      <c r="C12403" s="29"/>
      <c r="D12403" s="27"/>
      <c r="E12403" s="27"/>
      <c r="F12403" s="27"/>
      <c r="G12403" s="1"/>
      <c r="H12403" s="1"/>
      <c r="I12403" s="1"/>
    </row>
    <row r="12404" spans="2:9">
      <c r="B12404" s="1"/>
      <c r="C12404" s="29"/>
      <c r="D12404" s="27"/>
      <c r="E12404" s="27"/>
      <c r="F12404" s="27"/>
      <c r="G12404" s="1"/>
      <c r="H12404" s="1"/>
      <c r="I12404" s="1"/>
    </row>
    <row r="12405" spans="2:9">
      <c r="B12405" s="1"/>
      <c r="C12405" s="29"/>
      <c r="D12405" s="27"/>
      <c r="E12405" s="27"/>
      <c r="F12405" s="27"/>
      <c r="G12405" s="1"/>
      <c r="H12405" s="1"/>
      <c r="I12405" s="1"/>
    </row>
    <row r="12406" spans="2:9">
      <c r="B12406" s="1"/>
      <c r="C12406" s="29"/>
      <c r="D12406" s="27"/>
      <c r="E12406" s="27"/>
      <c r="F12406" s="27"/>
      <c r="G12406" s="1"/>
      <c r="H12406" s="1"/>
      <c r="I12406" s="1"/>
    </row>
    <row r="12407" spans="2:9">
      <c r="B12407" s="1"/>
      <c r="C12407" s="29"/>
      <c r="D12407" s="27"/>
      <c r="E12407" s="27"/>
      <c r="F12407" s="27"/>
      <c r="G12407" s="1"/>
      <c r="H12407" s="1"/>
      <c r="I12407" s="1"/>
    </row>
    <row r="12408" spans="2:9">
      <c r="B12408" s="1"/>
      <c r="C12408" s="29"/>
      <c r="D12408" s="27"/>
      <c r="E12408" s="27"/>
      <c r="F12408" s="27"/>
      <c r="G12408" s="1"/>
      <c r="H12408" s="1"/>
      <c r="I12408" s="1"/>
    </row>
    <row r="12409" spans="2:9">
      <c r="B12409" s="1"/>
      <c r="C12409" s="29"/>
      <c r="D12409" s="27"/>
      <c r="E12409" s="27"/>
      <c r="F12409" s="27"/>
      <c r="G12409" s="1"/>
      <c r="H12409" s="1"/>
      <c r="I12409" s="1"/>
    </row>
    <row r="12410" spans="2:9">
      <c r="B12410" s="1"/>
      <c r="C12410" s="29"/>
      <c r="D12410" s="27"/>
      <c r="E12410" s="27"/>
      <c r="F12410" s="27"/>
      <c r="G12410" s="1"/>
      <c r="H12410" s="1"/>
      <c r="I12410" s="1"/>
    </row>
    <row r="12411" spans="2:9">
      <c r="B12411" s="1"/>
      <c r="C12411" s="29"/>
      <c r="D12411" s="27"/>
      <c r="E12411" s="27"/>
      <c r="F12411" s="27"/>
      <c r="G12411" s="1"/>
      <c r="H12411" s="1"/>
      <c r="I12411" s="1"/>
    </row>
    <row r="12412" spans="2:9">
      <c r="B12412" s="1"/>
      <c r="C12412" s="29"/>
      <c r="D12412" s="27"/>
      <c r="E12412" s="27"/>
      <c r="F12412" s="27"/>
      <c r="G12412" s="1"/>
      <c r="H12412" s="1"/>
      <c r="I12412" s="1"/>
    </row>
    <row r="12413" spans="2:9">
      <c r="B12413" s="1"/>
      <c r="C12413" s="29"/>
      <c r="D12413" s="27"/>
      <c r="E12413" s="27"/>
      <c r="F12413" s="27"/>
      <c r="G12413" s="1"/>
      <c r="H12413" s="1"/>
      <c r="I12413" s="1"/>
    </row>
    <row r="12414" spans="2:9">
      <c r="B12414" s="1"/>
      <c r="C12414" s="29"/>
      <c r="D12414" s="27"/>
      <c r="E12414" s="27"/>
      <c r="F12414" s="27"/>
      <c r="G12414" s="1"/>
      <c r="H12414" s="1"/>
      <c r="I12414" s="1"/>
    </row>
    <row r="12415" spans="2:9">
      <c r="B12415" s="1"/>
      <c r="C12415" s="29"/>
      <c r="D12415" s="27"/>
      <c r="E12415" s="27"/>
      <c r="F12415" s="27"/>
      <c r="G12415" s="1"/>
      <c r="H12415" s="1"/>
      <c r="I12415" s="1"/>
    </row>
    <row r="12416" spans="2:9">
      <c r="B12416" s="1"/>
      <c r="C12416" s="29"/>
      <c r="D12416" s="27"/>
      <c r="E12416" s="27"/>
      <c r="F12416" s="27"/>
      <c r="G12416" s="1"/>
      <c r="H12416" s="1"/>
      <c r="I12416" s="1"/>
    </row>
    <row r="12417" spans="2:9">
      <c r="B12417" s="1"/>
      <c r="C12417" s="29"/>
      <c r="D12417" s="27"/>
      <c r="E12417" s="27"/>
      <c r="F12417" s="27"/>
      <c r="G12417" s="1"/>
      <c r="H12417" s="1"/>
      <c r="I12417" s="1"/>
    </row>
    <row r="12418" spans="2:9">
      <c r="B12418" s="1"/>
      <c r="C12418" s="29"/>
      <c r="D12418" s="27"/>
      <c r="E12418" s="27"/>
      <c r="F12418" s="27"/>
      <c r="G12418" s="1"/>
      <c r="H12418" s="1"/>
      <c r="I12418" s="1"/>
    </row>
    <row r="12419" spans="2:9">
      <c r="B12419" s="1"/>
      <c r="C12419" s="29"/>
      <c r="D12419" s="27"/>
      <c r="E12419" s="27"/>
      <c r="F12419" s="27"/>
      <c r="G12419" s="1"/>
      <c r="H12419" s="1"/>
      <c r="I12419" s="1"/>
    </row>
    <row r="12420" spans="2:9">
      <c r="B12420" s="1"/>
      <c r="C12420" s="29"/>
      <c r="D12420" s="27"/>
      <c r="E12420" s="27"/>
      <c r="F12420" s="27"/>
      <c r="G12420" s="1"/>
      <c r="H12420" s="1"/>
      <c r="I12420" s="1"/>
    </row>
    <row r="12421" spans="2:9">
      <c r="B12421" s="1"/>
      <c r="C12421" s="29"/>
      <c r="D12421" s="27"/>
      <c r="E12421" s="27"/>
      <c r="F12421" s="27"/>
      <c r="G12421" s="1"/>
      <c r="H12421" s="1"/>
      <c r="I12421" s="1"/>
    </row>
    <row r="12422" spans="2:9">
      <c r="B12422" s="1"/>
      <c r="C12422" s="29"/>
      <c r="D12422" s="27"/>
      <c r="E12422" s="27"/>
      <c r="F12422" s="27"/>
      <c r="G12422" s="1"/>
      <c r="H12422" s="1"/>
      <c r="I12422" s="1"/>
    </row>
    <row r="12423" spans="2:9">
      <c r="B12423" s="1"/>
      <c r="C12423" s="29"/>
      <c r="D12423" s="27"/>
      <c r="E12423" s="27"/>
      <c r="F12423" s="27"/>
      <c r="G12423" s="1"/>
      <c r="H12423" s="1"/>
      <c r="I12423" s="1"/>
    </row>
    <row r="12424" spans="2:9">
      <c r="B12424" s="1"/>
      <c r="C12424" s="29"/>
      <c r="D12424" s="27"/>
      <c r="E12424" s="27"/>
      <c r="F12424" s="27"/>
      <c r="G12424" s="1"/>
      <c r="H12424" s="1"/>
      <c r="I12424" s="1"/>
    </row>
    <row r="12425" spans="2:9">
      <c r="B12425" s="1"/>
      <c r="C12425" s="29"/>
      <c r="D12425" s="27"/>
      <c r="E12425" s="27"/>
      <c r="F12425" s="27"/>
      <c r="G12425" s="1"/>
      <c r="H12425" s="1"/>
      <c r="I12425" s="1"/>
    </row>
    <row r="12426" spans="2:9">
      <c r="B12426" s="1"/>
      <c r="C12426" s="29"/>
      <c r="D12426" s="27"/>
      <c r="E12426" s="27"/>
      <c r="F12426" s="27"/>
      <c r="G12426" s="1"/>
      <c r="H12426" s="1"/>
      <c r="I12426" s="1"/>
    </row>
    <row r="12427" spans="2:9">
      <c r="B12427" s="1"/>
      <c r="C12427" s="29"/>
      <c r="D12427" s="27"/>
      <c r="E12427" s="27"/>
      <c r="F12427" s="27"/>
      <c r="G12427" s="1"/>
      <c r="H12427" s="1"/>
      <c r="I12427" s="1"/>
    </row>
    <row r="12428" spans="2:9">
      <c r="B12428" s="1"/>
      <c r="C12428" s="29"/>
      <c r="D12428" s="27"/>
      <c r="E12428" s="27"/>
      <c r="F12428" s="27"/>
      <c r="G12428" s="1"/>
      <c r="H12428" s="1"/>
      <c r="I12428" s="1"/>
    </row>
    <row r="12429" spans="2:9">
      <c r="B12429" s="1"/>
      <c r="C12429" s="29"/>
      <c r="D12429" s="27"/>
      <c r="E12429" s="27"/>
      <c r="F12429" s="27"/>
      <c r="G12429" s="1"/>
      <c r="H12429" s="1"/>
      <c r="I12429" s="1"/>
    </row>
    <row r="12430" spans="2:9">
      <c r="B12430" s="1"/>
      <c r="C12430" s="29"/>
      <c r="D12430" s="27"/>
      <c r="E12430" s="27"/>
      <c r="F12430" s="27"/>
      <c r="G12430" s="1"/>
      <c r="H12430" s="1"/>
      <c r="I12430" s="1"/>
    </row>
    <row r="12431" spans="2:9">
      <c r="B12431" s="1"/>
      <c r="C12431" s="29"/>
      <c r="D12431" s="27"/>
      <c r="E12431" s="27"/>
      <c r="F12431" s="27"/>
      <c r="G12431" s="1"/>
      <c r="H12431" s="1"/>
      <c r="I12431" s="1"/>
    </row>
    <row r="12432" spans="2:9">
      <c r="B12432" s="1"/>
      <c r="C12432" s="29"/>
      <c r="D12432" s="27"/>
      <c r="E12432" s="27"/>
      <c r="F12432" s="27"/>
      <c r="G12432" s="1"/>
      <c r="H12432" s="1"/>
      <c r="I12432" s="1"/>
    </row>
    <row r="12433" spans="2:9">
      <c r="B12433" s="1"/>
      <c r="C12433" s="29"/>
      <c r="D12433" s="27"/>
      <c r="E12433" s="27"/>
      <c r="F12433" s="27"/>
      <c r="G12433" s="1"/>
      <c r="H12433" s="1"/>
      <c r="I12433" s="1"/>
    </row>
    <row r="12434" spans="2:9">
      <c r="B12434" s="1"/>
      <c r="C12434" s="29"/>
      <c r="D12434" s="27"/>
      <c r="E12434" s="27"/>
      <c r="F12434" s="27"/>
      <c r="G12434" s="1"/>
      <c r="H12434" s="1"/>
      <c r="I12434" s="1"/>
    </row>
    <row r="12435" spans="2:9">
      <c r="B12435" s="1"/>
      <c r="C12435" s="29"/>
      <c r="D12435" s="27"/>
      <c r="E12435" s="27"/>
      <c r="F12435" s="27"/>
      <c r="G12435" s="1"/>
      <c r="H12435" s="1"/>
      <c r="I12435" s="1"/>
    </row>
    <row r="12436" spans="2:9">
      <c r="B12436" s="1"/>
      <c r="C12436" s="29"/>
      <c r="D12436" s="27"/>
      <c r="E12436" s="27"/>
      <c r="F12436" s="27"/>
      <c r="G12436" s="1"/>
      <c r="H12436" s="1"/>
      <c r="I12436" s="1"/>
    </row>
    <row r="12437" spans="2:9">
      <c r="B12437" s="1"/>
      <c r="C12437" s="29"/>
      <c r="D12437" s="27"/>
      <c r="E12437" s="27"/>
      <c r="F12437" s="27"/>
      <c r="G12437" s="1"/>
      <c r="H12437" s="1"/>
      <c r="I12437" s="1"/>
    </row>
    <row r="12438" spans="2:9">
      <c r="B12438" s="1"/>
      <c r="C12438" s="29"/>
      <c r="D12438" s="27"/>
      <c r="E12438" s="27"/>
      <c r="F12438" s="27"/>
      <c r="G12438" s="1"/>
      <c r="H12438" s="1"/>
      <c r="I12438" s="1"/>
    </row>
    <row r="12439" spans="2:9">
      <c r="B12439" s="1"/>
      <c r="C12439" s="29"/>
      <c r="D12439" s="27"/>
      <c r="E12439" s="27"/>
      <c r="F12439" s="27"/>
      <c r="G12439" s="1"/>
      <c r="H12439" s="1"/>
      <c r="I12439" s="1"/>
    </row>
    <row r="12440" spans="2:9">
      <c r="B12440" s="1"/>
      <c r="C12440" s="29"/>
      <c r="D12440" s="27"/>
      <c r="E12440" s="27"/>
      <c r="F12440" s="27"/>
      <c r="G12440" s="1"/>
      <c r="H12440" s="1"/>
      <c r="I12440" s="1"/>
    </row>
    <row r="12441" spans="2:9">
      <c r="B12441" s="1"/>
      <c r="C12441" s="29"/>
      <c r="D12441" s="27"/>
      <c r="E12441" s="27"/>
      <c r="F12441" s="27"/>
      <c r="G12441" s="1"/>
      <c r="H12441" s="1"/>
      <c r="I12441" s="1"/>
    </row>
    <row r="12442" spans="2:9">
      <c r="B12442" s="1"/>
      <c r="C12442" s="29"/>
      <c r="D12442" s="27"/>
      <c r="E12442" s="27"/>
      <c r="F12442" s="27"/>
      <c r="G12442" s="1"/>
      <c r="H12442" s="1"/>
      <c r="I12442" s="1"/>
    </row>
    <row r="12443" spans="2:9">
      <c r="B12443" s="1"/>
      <c r="C12443" s="29"/>
      <c r="D12443" s="27"/>
      <c r="E12443" s="27"/>
      <c r="F12443" s="27"/>
      <c r="G12443" s="1"/>
      <c r="H12443" s="1"/>
      <c r="I12443" s="1"/>
    </row>
    <row r="12444" spans="2:9">
      <c r="B12444" s="1"/>
      <c r="C12444" s="29"/>
      <c r="D12444" s="27"/>
      <c r="E12444" s="27"/>
      <c r="F12444" s="27"/>
      <c r="G12444" s="1"/>
      <c r="H12444" s="1"/>
      <c r="I12444" s="1"/>
    </row>
    <row r="12445" spans="2:9">
      <c r="B12445" s="1"/>
      <c r="C12445" s="29"/>
      <c r="D12445" s="27"/>
      <c r="E12445" s="27"/>
      <c r="F12445" s="27"/>
      <c r="G12445" s="1"/>
      <c r="H12445" s="1"/>
      <c r="I12445" s="1"/>
    </row>
    <row r="12446" spans="2:9">
      <c r="B12446" s="1"/>
      <c r="C12446" s="29"/>
      <c r="D12446" s="27"/>
      <c r="E12446" s="27"/>
      <c r="F12446" s="27"/>
      <c r="G12446" s="1"/>
      <c r="H12446" s="1"/>
      <c r="I12446" s="1"/>
    </row>
    <row r="12447" spans="2:9">
      <c r="B12447" s="1"/>
      <c r="C12447" s="29"/>
      <c r="D12447" s="27"/>
      <c r="E12447" s="27"/>
      <c r="F12447" s="27"/>
      <c r="G12447" s="1"/>
      <c r="H12447" s="1"/>
      <c r="I12447" s="1"/>
    </row>
    <row r="12448" spans="2:9">
      <c r="B12448" s="1"/>
      <c r="C12448" s="29"/>
      <c r="D12448" s="27"/>
      <c r="E12448" s="27"/>
      <c r="F12448" s="27"/>
      <c r="G12448" s="1"/>
      <c r="H12448" s="1"/>
      <c r="I12448" s="1"/>
    </row>
    <row r="12449" spans="2:9">
      <c r="B12449" s="1"/>
      <c r="C12449" s="29"/>
      <c r="D12449" s="27"/>
      <c r="E12449" s="27"/>
      <c r="F12449" s="27"/>
      <c r="G12449" s="1"/>
      <c r="H12449" s="1"/>
      <c r="I12449" s="1"/>
    </row>
    <row r="12450" spans="2:9">
      <c r="B12450" s="1"/>
      <c r="C12450" s="29"/>
      <c r="D12450" s="27"/>
      <c r="E12450" s="27"/>
      <c r="F12450" s="27"/>
      <c r="G12450" s="1"/>
      <c r="H12450" s="1"/>
      <c r="I12450" s="1"/>
    </row>
    <row r="12451" spans="2:9">
      <c r="B12451" s="1"/>
      <c r="C12451" s="29"/>
      <c r="D12451" s="27"/>
      <c r="E12451" s="27"/>
      <c r="F12451" s="27"/>
      <c r="G12451" s="1"/>
      <c r="H12451" s="1"/>
      <c r="I12451" s="1"/>
    </row>
    <row r="12452" spans="2:9">
      <c r="B12452" s="1"/>
      <c r="C12452" s="29"/>
      <c r="D12452" s="27"/>
      <c r="E12452" s="27"/>
      <c r="F12452" s="27"/>
      <c r="G12452" s="1"/>
      <c r="H12452" s="1"/>
      <c r="I12452" s="1"/>
    </row>
    <row r="12453" spans="2:9">
      <c r="B12453" s="1"/>
      <c r="C12453" s="29"/>
      <c r="D12453" s="27"/>
      <c r="E12453" s="27"/>
      <c r="F12453" s="27"/>
      <c r="G12453" s="1"/>
      <c r="H12453" s="1"/>
      <c r="I12453" s="1"/>
    </row>
    <row r="12454" spans="2:9">
      <c r="B12454" s="1"/>
      <c r="C12454" s="29"/>
      <c r="D12454" s="27"/>
      <c r="E12454" s="27"/>
      <c r="F12454" s="27"/>
      <c r="G12454" s="1"/>
      <c r="H12454" s="1"/>
      <c r="I12454" s="1"/>
    </row>
    <row r="12455" spans="2:9">
      <c r="B12455" s="1"/>
      <c r="C12455" s="29"/>
      <c r="D12455" s="27"/>
      <c r="E12455" s="27"/>
      <c r="F12455" s="27"/>
      <c r="G12455" s="1"/>
      <c r="H12455" s="1"/>
      <c r="I12455" s="1"/>
    </row>
    <row r="12456" spans="2:9">
      <c r="B12456" s="1"/>
      <c r="C12456" s="29"/>
      <c r="D12456" s="27"/>
      <c r="E12456" s="27"/>
      <c r="F12456" s="27"/>
      <c r="G12456" s="1"/>
      <c r="H12456" s="1"/>
      <c r="I12456" s="1"/>
    </row>
    <row r="12457" spans="2:9">
      <c r="B12457" s="1"/>
      <c r="C12457" s="29"/>
      <c r="D12457" s="27"/>
      <c r="E12457" s="27"/>
      <c r="F12457" s="27"/>
      <c r="G12457" s="1"/>
      <c r="H12457" s="1"/>
      <c r="I12457" s="1"/>
    </row>
    <row r="12458" spans="2:9">
      <c r="B12458" s="1"/>
      <c r="C12458" s="29"/>
      <c r="D12458" s="27"/>
      <c r="E12458" s="27"/>
      <c r="F12458" s="27"/>
      <c r="G12458" s="1"/>
      <c r="H12458" s="1"/>
      <c r="I12458" s="1"/>
    </row>
    <row r="12459" spans="2:9">
      <c r="B12459" s="1"/>
      <c r="C12459" s="29"/>
      <c r="D12459" s="27"/>
      <c r="E12459" s="27"/>
      <c r="F12459" s="27"/>
      <c r="G12459" s="1"/>
      <c r="H12459" s="1"/>
      <c r="I12459" s="1"/>
    </row>
    <row r="12460" spans="2:9">
      <c r="B12460" s="1"/>
      <c r="C12460" s="29"/>
      <c r="D12460" s="27"/>
      <c r="E12460" s="27"/>
      <c r="F12460" s="27"/>
      <c r="G12460" s="1"/>
      <c r="H12460" s="1"/>
      <c r="I12460" s="1"/>
    </row>
    <row r="12461" spans="2:9">
      <c r="B12461" s="1"/>
      <c r="C12461" s="29"/>
      <c r="D12461" s="27"/>
      <c r="E12461" s="27"/>
      <c r="F12461" s="27"/>
      <c r="G12461" s="1"/>
      <c r="H12461" s="1"/>
      <c r="I12461" s="1"/>
    </row>
    <row r="12462" spans="2:9">
      <c r="B12462" s="1"/>
      <c r="C12462" s="29"/>
      <c r="D12462" s="27"/>
      <c r="E12462" s="27"/>
      <c r="F12462" s="27"/>
      <c r="G12462" s="1"/>
      <c r="H12462" s="1"/>
      <c r="I12462" s="1"/>
    </row>
    <row r="12463" spans="2:9">
      <c r="B12463" s="1"/>
      <c r="C12463" s="29"/>
      <c r="D12463" s="27"/>
      <c r="E12463" s="27"/>
      <c r="F12463" s="27"/>
      <c r="G12463" s="1"/>
      <c r="H12463" s="1"/>
      <c r="I12463" s="1"/>
    </row>
    <row r="12464" spans="2:9">
      <c r="B12464" s="1"/>
      <c r="C12464" s="29"/>
      <c r="D12464" s="27"/>
      <c r="E12464" s="27"/>
      <c r="F12464" s="27"/>
      <c r="G12464" s="1"/>
      <c r="H12464" s="1"/>
      <c r="I12464" s="1"/>
    </row>
    <row r="12465" spans="2:9">
      <c r="B12465" s="1"/>
      <c r="C12465" s="29"/>
      <c r="D12465" s="27"/>
      <c r="E12465" s="27"/>
      <c r="F12465" s="27"/>
      <c r="G12465" s="1"/>
      <c r="H12465" s="1"/>
      <c r="I12465" s="1"/>
    </row>
    <row r="12466" spans="2:9">
      <c r="B12466" s="1"/>
      <c r="C12466" s="29"/>
      <c r="D12466" s="27"/>
      <c r="E12466" s="27"/>
      <c r="F12466" s="27"/>
      <c r="G12466" s="1"/>
      <c r="H12466" s="1"/>
      <c r="I12466" s="1"/>
    </row>
    <row r="12467" spans="2:9">
      <c r="B12467" s="1"/>
      <c r="C12467" s="29"/>
      <c r="D12467" s="27"/>
      <c r="E12467" s="27"/>
      <c r="F12467" s="27"/>
      <c r="G12467" s="1"/>
      <c r="H12467" s="1"/>
      <c r="I12467" s="1"/>
    </row>
    <row r="12468" spans="2:9">
      <c r="B12468" s="1"/>
      <c r="C12468" s="29"/>
      <c r="D12468" s="27"/>
      <c r="E12468" s="27"/>
      <c r="F12468" s="27"/>
      <c r="G12468" s="1"/>
      <c r="H12468" s="1"/>
      <c r="I12468" s="1"/>
    </row>
    <row r="12469" spans="2:9">
      <c r="B12469" s="1"/>
      <c r="C12469" s="29"/>
      <c r="D12469" s="27"/>
      <c r="E12469" s="27"/>
      <c r="F12469" s="27"/>
      <c r="G12469" s="1"/>
      <c r="H12469" s="1"/>
      <c r="I12469" s="1"/>
    </row>
    <row r="12470" spans="2:9">
      <c r="B12470" s="1"/>
      <c r="C12470" s="29"/>
      <c r="D12470" s="27"/>
      <c r="E12470" s="27"/>
      <c r="F12470" s="27"/>
      <c r="G12470" s="1"/>
      <c r="H12470" s="1"/>
      <c r="I12470" s="1"/>
    </row>
    <row r="12471" spans="2:9">
      <c r="B12471" s="1"/>
      <c r="C12471" s="29"/>
      <c r="D12471" s="27"/>
      <c r="E12471" s="27"/>
      <c r="F12471" s="27"/>
      <c r="G12471" s="1"/>
      <c r="H12471" s="1"/>
      <c r="I12471" s="1"/>
    </row>
    <row r="12472" spans="2:9">
      <c r="B12472" s="1"/>
      <c r="C12472" s="29"/>
      <c r="D12472" s="27"/>
      <c r="E12472" s="27"/>
      <c r="F12472" s="27"/>
      <c r="G12472" s="1"/>
      <c r="H12472" s="1"/>
      <c r="I12472" s="1"/>
    </row>
    <row r="12473" spans="2:9">
      <c r="B12473" s="1"/>
      <c r="C12473" s="29"/>
      <c r="D12473" s="27"/>
      <c r="E12473" s="27"/>
      <c r="F12473" s="27"/>
      <c r="G12473" s="1"/>
      <c r="H12473" s="1"/>
      <c r="I12473" s="1"/>
    </row>
    <row r="12474" spans="2:9">
      <c r="B12474" s="1"/>
      <c r="C12474" s="29"/>
      <c r="D12474" s="27"/>
      <c r="E12474" s="27"/>
      <c r="F12474" s="27"/>
      <c r="G12474" s="1"/>
      <c r="H12474" s="1"/>
      <c r="I12474" s="1"/>
    </row>
    <row r="12475" spans="2:9">
      <c r="B12475" s="1"/>
      <c r="C12475" s="29"/>
      <c r="D12475" s="27"/>
      <c r="E12475" s="27"/>
      <c r="F12475" s="27"/>
      <c r="G12475" s="1"/>
      <c r="H12475" s="1"/>
      <c r="I12475" s="1"/>
    </row>
    <row r="12476" spans="2:9">
      <c r="B12476" s="1"/>
      <c r="C12476" s="29"/>
      <c r="D12476" s="27"/>
      <c r="E12476" s="27"/>
      <c r="F12476" s="27"/>
      <c r="G12476" s="1"/>
      <c r="H12476" s="1"/>
      <c r="I12476" s="1"/>
    </row>
    <row r="12477" spans="2:9">
      <c r="B12477" s="1"/>
      <c r="C12477" s="29"/>
      <c r="D12477" s="27"/>
      <c r="E12477" s="27"/>
      <c r="F12477" s="27"/>
      <c r="G12477" s="1"/>
      <c r="H12477" s="1"/>
      <c r="I12477" s="1"/>
    </row>
    <row r="12478" spans="2:9">
      <c r="B12478" s="1"/>
      <c r="C12478" s="29"/>
      <c r="D12478" s="27"/>
      <c r="E12478" s="27"/>
      <c r="F12478" s="27"/>
      <c r="G12478" s="1"/>
      <c r="H12478" s="1"/>
      <c r="I12478" s="1"/>
    </row>
    <row r="12479" spans="2:9">
      <c r="B12479" s="1"/>
      <c r="C12479" s="29"/>
      <c r="D12479" s="27"/>
      <c r="E12479" s="27"/>
      <c r="F12479" s="27"/>
      <c r="G12479" s="1"/>
      <c r="H12479" s="1"/>
      <c r="I12479" s="1"/>
    </row>
    <row r="12480" spans="2:9">
      <c r="B12480" s="1"/>
      <c r="C12480" s="29"/>
      <c r="D12480" s="27"/>
      <c r="E12480" s="27"/>
      <c r="F12480" s="27"/>
      <c r="G12480" s="1"/>
      <c r="H12480" s="1"/>
      <c r="I12480" s="1"/>
    </row>
    <row r="12481" spans="2:9">
      <c r="B12481" s="1"/>
      <c r="C12481" s="29"/>
      <c r="D12481" s="27"/>
      <c r="E12481" s="27"/>
      <c r="F12481" s="27"/>
      <c r="G12481" s="1"/>
      <c r="H12481" s="1"/>
      <c r="I12481" s="1"/>
    </row>
    <row r="12482" spans="2:9">
      <c r="B12482" s="1"/>
      <c r="C12482" s="29"/>
      <c r="D12482" s="27"/>
      <c r="E12482" s="27"/>
      <c r="F12482" s="27"/>
      <c r="G12482" s="1"/>
      <c r="H12482" s="1"/>
      <c r="I12482" s="1"/>
    </row>
    <row r="12483" spans="2:9">
      <c r="B12483" s="1"/>
      <c r="C12483" s="29"/>
      <c r="D12483" s="27"/>
      <c r="E12483" s="27"/>
      <c r="F12483" s="27"/>
      <c r="G12483" s="1"/>
      <c r="H12483" s="1"/>
      <c r="I12483" s="1"/>
    </row>
    <row r="12484" spans="2:9">
      <c r="B12484" s="1"/>
      <c r="C12484" s="29"/>
      <c r="D12484" s="27"/>
      <c r="E12484" s="27"/>
      <c r="F12484" s="27"/>
      <c r="G12484" s="1"/>
      <c r="H12484" s="1"/>
      <c r="I12484" s="1"/>
    </row>
    <row r="12485" spans="2:9">
      <c r="B12485" s="1"/>
      <c r="C12485" s="29"/>
      <c r="D12485" s="27"/>
      <c r="E12485" s="27"/>
      <c r="F12485" s="27"/>
      <c r="G12485" s="1"/>
      <c r="H12485" s="1"/>
      <c r="I12485" s="1"/>
    </row>
    <row r="12486" spans="2:9">
      <c r="B12486" s="1"/>
      <c r="C12486" s="29"/>
      <c r="D12486" s="27"/>
      <c r="E12486" s="27"/>
      <c r="F12486" s="27"/>
      <c r="G12486" s="1"/>
      <c r="H12486" s="1"/>
      <c r="I12486" s="1"/>
    </row>
    <row r="12487" spans="2:9">
      <c r="B12487" s="1"/>
      <c r="C12487" s="29"/>
      <c r="D12487" s="27"/>
      <c r="E12487" s="27"/>
      <c r="F12487" s="27"/>
      <c r="G12487" s="1"/>
      <c r="H12487" s="1"/>
      <c r="I12487" s="1"/>
    </row>
    <row r="12488" spans="2:9">
      <c r="B12488" s="1"/>
      <c r="C12488" s="29"/>
      <c r="D12488" s="27"/>
      <c r="E12488" s="27"/>
      <c r="F12488" s="27"/>
      <c r="G12488" s="1"/>
      <c r="H12488" s="1"/>
      <c r="I12488" s="1"/>
    </row>
    <row r="12489" spans="2:9">
      <c r="B12489" s="1"/>
      <c r="C12489" s="29"/>
      <c r="D12489" s="27"/>
      <c r="E12489" s="27"/>
      <c r="F12489" s="27"/>
      <c r="G12489" s="1"/>
      <c r="H12489" s="1"/>
      <c r="I12489" s="1"/>
    </row>
    <row r="12490" spans="2:9">
      <c r="B12490" s="1"/>
      <c r="C12490" s="29"/>
      <c r="D12490" s="27"/>
      <c r="E12490" s="27"/>
      <c r="F12490" s="27"/>
      <c r="G12490" s="1"/>
      <c r="H12490" s="1"/>
      <c r="I12490" s="1"/>
    </row>
    <row r="12491" spans="2:9">
      <c r="B12491" s="1"/>
      <c r="C12491" s="29"/>
      <c r="D12491" s="27"/>
      <c r="E12491" s="27"/>
      <c r="F12491" s="27"/>
      <c r="G12491" s="1"/>
      <c r="H12491" s="1"/>
      <c r="I12491" s="1"/>
    </row>
    <row r="12492" spans="2:9">
      <c r="B12492" s="1"/>
      <c r="C12492" s="29"/>
      <c r="D12492" s="27"/>
      <c r="E12492" s="27"/>
      <c r="F12492" s="27"/>
      <c r="G12492" s="1"/>
      <c r="H12492" s="1"/>
      <c r="I12492" s="1"/>
    </row>
    <row r="12493" spans="2:9">
      <c r="B12493" s="1"/>
      <c r="C12493" s="29"/>
      <c r="D12493" s="27"/>
      <c r="E12493" s="27"/>
      <c r="F12493" s="27"/>
      <c r="G12493" s="1"/>
      <c r="H12493" s="1"/>
      <c r="I12493" s="1"/>
    </row>
    <row r="12494" spans="2:9">
      <c r="B12494" s="1"/>
      <c r="C12494" s="29"/>
      <c r="D12494" s="27"/>
      <c r="E12494" s="27"/>
      <c r="F12494" s="27"/>
      <c r="G12494" s="1"/>
      <c r="H12494" s="1"/>
      <c r="I12494" s="1"/>
    </row>
    <row r="12495" spans="2:9">
      <c r="B12495" s="1"/>
      <c r="C12495" s="29"/>
      <c r="D12495" s="27"/>
      <c r="E12495" s="27"/>
      <c r="F12495" s="27"/>
      <c r="G12495" s="1"/>
      <c r="H12495" s="1"/>
      <c r="I12495" s="1"/>
    </row>
    <row r="12496" spans="2:9">
      <c r="B12496" s="1"/>
      <c r="C12496" s="29"/>
      <c r="D12496" s="27"/>
      <c r="E12496" s="27"/>
      <c r="F12496" s="27"/>
      <c r="G12496" s="1"/>
      <c r="H12496" s="1"/>
      <c r="I12496" s="1"/>
    </row>
    <row r="12497" spans="2:9">
      <c r="B12497" s="1"/>
      <c r="C12497" s="29"/>
      <c r="D12497" s="27"/>
      <c r="E12497" s="27"/>
      <c r="F12497" s="27"/>
      <c r="G12497" s="1"/>
      <c r="H12497" s="1"/>
      <c r="I12497" s="1"/>
    </row>
    <row r="12498" spans="2:9">
      <c r="B12498" s="1"/>
      <c r="C12498" s="29"/>
      <c r="D12498" s="27"/>
      <c r="E12498" s="27"/>
      <c r="F12498" s="27"/>
      <c r="G12498" s="1"/>
      <c r="H12498" s="1"/>
      <c r="I12498" s="1"/>
    </row>
    <row r="12499" spans="2:9">
      <c r="B12499" s="1"/>
      <c r="C12499" s="29"/>
      <c r="D12499" s="27"/>
      <c r="E12499" s="27"/>
      <c r="F12499" s="27"/>
      <c r="G12499" s="1"/>
      <c r="H12499" s="1"/>
      <c r="I12499" s="1"/>
    </row>
    <row r="12500" spans="2:9">
      <c r="B12500" s="1"/>
      <c r="C12500" s="29"/>
      <c r="D12500" s="27"/>
      <c r="E12500" s="27"/>
      <c r="F12500" s="27"/>
      <c r="G12500" s="1"/>
      <c r="H12500" s="1"/>
      <c r="I12500" s="1"/>
    </row>
    <row r="12501" spans="2:9">
      <c r="B12501" s="1"/>
      <c r="C12501" s="29"/>
      <c r="D12501" s="27"/>
      <c r="E12501" s="27"/>
      <c r="F12501" s="27"/>
      <c r="G12501" s="1"/>
      <c r="H12501" s="1"/>
      <c r="I12501" s="1"/>
    </row>
    <row r="12502" spans="2:9">
      <c r="B12502" s="1"/>
      <c r="C12502" s="29"/>
      <c r="D12502" s="27"/>
      <c r="E12502" s="27"/>
      <c r="F12502" s="27"/>
      <c r="G12502" s="1"/>
      <c r="H12502" s="1"/>
      <c r="I12502" s="1"/>
    </row>
    <row r="12503" spans="2:9">
      <c r="B12503" s="1"/>
      <c r="C12503" s="29"/>
      <c r="D12503" s="27"/>
      <c r="E12503" s="27"/>
      <c r="F12503" s="27"/>
      <c r="G12503" s="1"/>
      <c r="H12503" s="1"/>
      <c r="I12503" s="1"/>
    </row>
    <row r="12504" spans="2:9">
      <c r="B12504" s="1"/>
      <c r="C12504" s="29"/>
      <c r="D12504" s="27"/>
      <c r="E12504" s="27"/>
      <c r="F12504" s="27"/>
      <c r="G12504" s="1"/>
      <c r="H12504" s="1"/>
      <c r="I12504" s="1"/>
    </row>
    <row r="12505" spans="2:9">
      <c r="B12505" s="1"/>
      <c r="C12505" s="29"/>
      <c r="D12505" s="27"/>
      <c r="E12505" s="27"/>
      <c r="F12505" s="27"/>
      <c r="G12505" s="1"/>
      <c r="H12505" s="1"/>
      <c r="I12505" s="1"/>
    </row>
    <row r="12506" spans="2:9">
      <c r="B12506" s="1"/>
      <c r="C12506" s="29"/>
      <c r="D12506" s="27"/>
      <c r="E12506" s="27"/>
      <c r="F12506" s="27"/>
      <c r="G12506" s="1"/>
      <c r="H12506" s="1"/>
      <c r="I12506" s="1"/>
    </row>
    <row r="12507" spans="2:9">
      <c r="B12507" s="1"/>
      <c r="C12507" s="29"/>
      <c r="D12507" s="27"/>
      <c r="E12507" s="27"/>
      <c r="F12507" s="27"/>
      <c r="G12507" s="1"/>
      <c r="H12507" s="1"/>
      <c r="I12507" s="1"/>
    </row>
    <row r="12508" spans="2:9">
      <c r="B12508" s="1"/>
      <c r="C12508" s="29"/>
      <c r="D12508" s="27"/>
      <c r="E12508" s="27"/>
      <c r="F12508" s="27"/>
      <c r="G12508" s="1"/>
      <c r="H12508" s="1"/>
      <c r="I12508" s="1"/>
    </row>
    <row r="12509" spans="2:9">
      <c r="B12509" s="1"/>
      <c r="C12509" s="29"/>
      <c r="D12509" s="27"/>
      <c r="E12509" s="27"/>
      <c r="F12509" s="27"/>
      <c r="G12509" s="1"/>
      <c r="H12509" s="1"/>
      <c r="I12509" s="1"/>
    </row>
    <row r="12510" spans="2:9">
      <c r="B12510" s="1"/>
      <c r="C12510" s="29"/>
      <c r="D12510" s="27"/>
      <c r="E12510" s="27"/>
      <c r="F12510" s="27"/>
      <c r="G12510" s="1"/>
      <c r="H12510" s="1"/>
      <c r="I12510" s="1"/>
    </row>
    <row r="12511" spans="2:9">
      <c r="B12511" s="1"/>
      <c r="C12511" s="29"/>
      <c r="D12511" s="27"/>
      <c r="E12511" s="27"/>
      <c r="F12511" s="27"/>
      <c r="G12511" s="1"/>
      <c r="H12511" s="1"/>
      <c r="I12511" s="1"/>
    </row>
    <row r="12512" spans="2:9">
      <c r="B12512" s="1"/>
      <c r="C12512" s="29"/>
      <c r="D12512" s="27"/>
      <c r="E12512" s="27"/>
      <c r="F12512" s="27"/>
      <c r="G12512" s="1"/>
      <c r="H12512" s="1"/>
      <c r="I12512" s="1"/>
    </row>
    <row r="12513" spans="2:9">
      <c r="B12513" s="1"/>
      <c r="C12513" s="29"/>
      <c r="D12513" s="27"/>
      <c r="E12513" s="27"/>
      <c r="F12513" s="27"/>
      <c r="G12513" s="1"/>
      <c r="H12513" s="1"/>
      <c r="I12513" s="1"/>
    </row>
    <row r="12514" spans="2:9">
      <c r="B12514" s="1"/>
      <c r="C12514" s="29"/>
      <c r="D12514" s="27"/>
      <c r="E12514" s="27"/>
      <c r="F12514" s="27"/>
      <c r="G12514" s="1"/>
      <c r="H12514" s="1"/>
      <c r="I12514" s="1"/>
    </row>
    <row r="12515" spans="2:9">
      <c r="B12515" s="1"/>
      <c r="C12515" s="29"/>
      <c r="D12515" s="27"/>
      <c r="E12515" s="27"/>
      <c r="F12515" s="27"/>
      <c r="G12515" s="1"/>
      <c r="H12515" s="1"/>
      <c r="I12515" s="1"/>
    </row>
    <row r="12516" spans="2:9">
      <c r="B12516" s="1"/>
      <c r="C12516" s="29"/>
      <c r="D12516" s="27"/>
      <c r="E12516" s="27"/>
      <c r="F12516" s="27"/>
      <c r="G12516" s="1"/>
      <c r="H12516" s="1"/>
      <c r="I12516" s="1"/>
    </row>
    <row r="12517" spans="2:9">
      <c r="B12517" s="1"/>
      <c r="C12517" s="29"/>
      <c r="D12517" s="27"/>
      <c r="E12517" s="27"/>
      <c r="F12517" s="27"/>
      <c r="G12517" s="1"/>
      <c r="H12517" s="1"/>
      <c r="I12517" s="1"/>
    </row>
    <row r="12518" spans="2:9">
      <c r="B12518" s="1"/>
      <c r="C12518" s="29"/>
      <c r="D12518" s="27"/>
      <c r="E12518" s="27"/>
      <c r="F12518" s="27"/>
      <c r="G12518" s="1"/>
      <c r="H12518" s="1"/>
      <c r="I12518" s="1"/>
    </row>
    <row r="12519" spans="2:9">
      <c r="B12519" s="1"/>
      <c r="C12519" s="29"/>
      <c r="D12519" s="27"/>
      <c r="E12519" s="27"/>
      <c r="F12519" s="27"/>
      <c r="G12519" s="1"/>
      <c r="H12519" s="1"/>
      <c r="I12519" s="1"/>
    </row>
    <row r="12520" spans="2:9">
      <c r="B12520" s="1"/>
      <c r="C12520" s="29"/>
      <c r="D12520" s="27"/>
      <c r="E12520" s="27"/>
      <c r="F12520" s="27"/>
      <c r="G12520" s="1"/>
      <c r="H12520" s="1"/>
      <c r="I12520" s="1"/>
    </row>
    <row r="12521" spans="2:9">
      <c r="B12521" s="1"/>
      <c r="C12521" s="29"/>
      <c r="D12521" s="27"/>
      <c r="E12521" s="27"/>
      <c r="F12521" s="27"/>
      <c r="G12521" s="1"/>
      <c r="H12521" s="1"/>
      <c r="I12521" s="1"/>
    </row>
    <row r="12522" spans="2:9">
      <c r="B12522" s="1"/>
      <c r="C12522" s="29"/>
      <c r="D12522" s="27"/>
      <c r="E12522" s="27"/>
      <c r="F12522" s="27"/>
      <c r="G12522" s="1"/>
      <c r="H12522" s="1"/>
      <c r="I12522" s="1"/>
    </row>
    <row r="12523" spans="2:9">
      <c r="B12523" s="1"/>
      <c r="C12523" s="29"/>
      <c r="D12523" s="27"/>
      <c r="E12523" s="27"/>
      <c r="F12523" s="27"/>
      <c r="G12523" s="1"/>
      <c r="H12523" s="1"/>
      <c r="I12523" s="1"/>
    </row>
    <row r="12524" spans="2:9">
      <c r="B12524" s="1"/>
      <c r="C12524" s="29"/>
      <c r="D12524" s="27"/>
      <c r="E12524" s="27"/>
      <c r="F12524" s="27"/>
      <c r="G12524" s="1"/>
      <c r="H12524" s="1"/>
      <c r="I12524" s="1"/>
    </row>
    <row r="12525" spans="2:9">
      <c r="B12525" s="1"/>
      <c r="C12525" s="29"/>
      <c r="D12525" s="27"/>
      <c r="E12525" s="27"/>
      <c r="F12525" s="27"/>
      <c r="G12525" s="1"/>
      <c r="H12525" s="1"/>
      <c r="I12525" s="1"/>
    </row>
    <row r="12526" spans="2:9">
      <c r="B12526" s="1"/>
      <c r="C12526" s="29"/>
      <c r="D12526" s="27"/>
      <c r="E12526" s="27"/>
      <c r="F12526" s="27"/>
      <c r="G12526" s="1"/>
      <c r="H12526" s="1"/>
      <c r="I12526" s="1"/>
    </row>
    <row r="12527" spans="2:9">
      <c r="B12527" s="1"/>
      <c r="C12527" s="29"/>
      <c r="D12527" s="27"/>
      <c r="E12527" s="27"/>
      <c r="F12527" s="27"/>
      <c r="G12527" s="1"/>
      <c r="H12527" s="1"/>
      <c r="I12527" s="1"/>
    </row>
    <row r="12528" spans="2:9">
      <c r="B12528" s="1"/>
      <c r="C12528" s="29"/>
      <c r="D12528" s="27"/>
      <c r="E12528" s="27"/>
      <c r="F12528" s="27"/>
      <c r="G12528" s="1"/>
      <c r="H12528" s="1"/>
      <c r="I12528" s="1"/>
    </row>
    <row r="12529" spans="2:9">
      <c r="B12529" s="1"/>
      <c r="C12529" s="29"/>
      <c r="D12529" s="27"/>
      <c r="E12529" s="27"/>
      <c r="F12529" s="27"/>
      <c r="G12529" s="1"/>
      <c r="H12529" s="1"/>
      <c r="I12529" s="1"/>
    </row>
    <row r="12530" spans="2:9">
      <c r="B12530" s="1"/>
      <c r="C12530" s="29"/>
      <c r="D12530" s="27"/>
      <c r="E12530" s="27"/>
      <c r="F12530" s="27"/>
      <c r="G12530" s="1"/>
      <c r="H12530" s="1"/>
      <c r="I12530" s="1"/>
    </row>
    <row r="12531" spans="2:9">
      <c r="B12531" s="1"/>
      <c r="C12531" s="29"/>
      <c r="D12531" s="27"/>
      <c r="E12531" s="27"/>
      <c r="F12531" s="27"/>
      <c r="G12531" s="1"/>
      <c r="H12531" s="1"/>
      <c r="I12531" s="1"/>
    </row>
    <row r="12532" spans="2:9">
      <c r="B12532" s="1"/>
      <c r="C12532" s="29"/>
      <c r="D12532" s="27"/>
      <c r="E12532" s="27"/>
      <c r="F12532" s="27"/>
      <c r="G12532" s="1"/>
      <c r="H12532" s="1"/>
      <c r="I12532" s="1"/>
    </row>
    <row r="12533" spans="2:9">
      <c r="B12533" s="1"/>
      <c r="C12533" s="29"/>
      <c r="D12533" s="27"/>
      <c r="E12533" s="27"/>
      <c r="F12533" s="27"/>
      <c r="G12533" s="1"/>
      <c r="H12533" s="1"/>
      <c r="I12533" s="1"/>
    </row>
    <row r="12534" spans="2:9">
      <c r="B12534" s="1"/>
      <c r="C12534" s="29"/>
      <c r="D12534" s="27"/>
      <c r="E12534" s="27"/>
      <c r="F12534" s="27"/>
      <c r="G12534" s="1"/>
      <c r="H12534" s="1"/>
      <c r="I12534" s="1"/>
    </row>
    <row r="12535" spans="2:9">
      <c r="B12535" s="1"/>
      <c r="C12535" s="29"/>
      <c r="D12535" s="27"/>
      <c r="E12535" s="27"/>
      <c r="F12535" s="27"/>
      <c r="G12535" s="1"/>
      <c r="H12535" s="1"/>
      <c r="I12535" s="1"/>
    </row>
    <row r="12536" spans="2:9">
      <c r="B12536" s="1"/>
      <c r="C12536" s="29"/>
      <c r="D12536" s="27"/>
      <c r="E12536" s="27"/>
      <c r="F12536" s="27"/>
      <c r="G12536" s="1"/>
      <c r="H12536" s="1"/>
      <c r="I12536" s="1"/>
    </row>
    <row r="12537" spans="2:9">
      <c r="B12537" s="1"/>
      <c r="C12537" s="29"/>
      <c r="D12537" s="27"/>
      <c r="E12537" s="27"/>
      <c r="F12537" s="27"/>
      <c r="G12537" s="1"/>
      <c r="H12537" s="1"/>
      <c r="I12537" s="1"/>
    </row>
    <row r="12538" spans="2:9">
      <c r="B12538" s="1"/>
      <c r="C12538" s="29"/>
      <c r="D12538" s="27"/>
      <c r="E12538" s="27"/>
      <c r="F12538" s="27"/>
      <c r="G12538" s="1"/>
      <c r="H12538" s="1"/>
      <c r="I12538" s="1"/>
    </row>
    <row r="12539" spans="2:9">
      <c r="B12539" s="1"/>
      <c r="C12539" s="29"/>
      <c r="D12539" s="27"/>
      <c r="E12539" s="27"/>
      <c r="F12539" s="27"/>
      <c r="G12539" s="1"/>
      <c r="H12539" s="1"/>
      <c r="I12539" s="1"/>
    </row>
    <row r="12540" spans="2:9">
      <c r="B12540" s="1"/>
      <c r="C12540" s="29"/>
      <c r="D12540" s="27"/>
      <c r="E12540" s="27"/>
      <c r="F12540" s="27"/>
      <c r="G12540" s="1"/>
      <c r="H12540" s="1"/>
      <c r="I12540" s="1"/>
    </row>
    <row r="12541" spans="2:9">
      <c r="B12541" s="1"/>
      <c r="C12541" s="29"/>
      <c r="D12541" s="27"/>
      <c r="E12541" s="27"/>
      <c r="F12541" s="27"/>
      <c r="G12541" s="1"/>
      <c r="H12541" s="1"/>
      <c r="I12541" s="1"/>
    </row>
    <row r="12542" spans="2:9">
      <c r="B12542" s="1"/>
      <c r="C12542" s="29"/>
      <c r="D12542" s="27"/>
      <c r="E12542" s="27"/>
      <c r="F12542" s="27"/>
      <c r="G12542" s="1"/>
      <c r="H12542" s="1"/>
      <c r="I12542" s="1"/>
    </row>
    <row r="12543" spans="2:9">
      <c r="B12543" s="1"/>
      <c r="C12543" s="29"/>
      <c r="D12543" s="27"/>
      <c r="E12543" s="27"/>
      <c r="F12543" s="27"/>
      <c r="G12543" s="1"/>
      <c r="H12543" s="1"/>
      <c r="I12543" s="1"/>
    </row>
    <row r="12544" spans="2:9">
      <c r="B12544" s="1"/>
      <c r="C12544" s="29"/>
      <c r="D12544" s="27"/>
      <c r="E12544" s="27"/>
      <c r="F12544" s="27"/>
      <c r="G12544" s="1"/>
      <c r="H12544" s="1"/>
      <c r="I12544" s="1"/>
    </row>
    <row r="12545" spans="2:9">
      <c r="B12545" s="1"/>
      <c r="C12545" s="29"/>
      <c r="D12545" s="27"/>
      <c r="E12545" s="27"/>
      <c r="F12545" s="27"/>
      <c r="G12545" s="1"/>
      <c r="H12545" s="1"/>
      <c r="I12545" s="1"/>
    </row>
    <row r="12546" spans="2:9">
      <c r="B12546" s="1"/>
      <c r="C12546" s="29"/>
      <c r="D12546" s="27"/>
      <c r="E12546" s="27"/>
      <c r="F12546" s="27"/>
      <c r="G12546" s="1"/>
      <c r="H12546" s="1"/>
      <c r="I12546" s="1"/>
    </row>
    <row r="12547" spans="2:9">
      <c r="B12547" s="1"/>
      <c r="C12547" s="29"/>
      <c r="D12547" s="27"/>
      <c r="E12547" s="27"/>
      <c r="F12547" s="27"/>
      <c r="G12547" s="1"/>
      <c r="H12547" s="1"/>
      <c r="I12547" s="1"/>
    </row>
    <row r="12548" spans="2:9">
      <c r="B12548" s="1"/>
      <c r="C12548" s="29"/>
      <c r="D12548" s="27"/>
      <c r="E12548" s="27"/>
      <c r="F12548" s="27"/>
      <c r="G12548" s="1"/>
      <c r="H12548" s="1"/>
      <c r="I12548" s="1"/>
    </row>
    <row r="12549" spans="2:9">
      <c r="B12549" s="1"/>
      <c r="C12549" s="29"/>
      <c r="D12549" s="27"/>
      <c r="E12549" s="27"/>
      <c r="F12549" s="27"/>
      <c r="G12549" s="1"/>
      <c r="H12549" s="1"/>
      <c r="I12549" s="1"/>
    </row>
    <row r="12550" spans="2:9">
      <c r="B12550" s="1"/>
      <c r="C12550" s="29"/>
      <c r="D12550" s="27"/>
      <c r="E12550" s="27"/>
      <c r="F12550" s="27"/>
      <c r="G12550" s="1"/>
      <c r="H12550" s="1"/>
      <c r="I12550" s="1"/>
    </row>
    <row r="12551" spans="2:9">
      <c r="B12551" s="1"/>
      <c r="C12551" s="29"/>
      <c r="D12551" s="27"/>
      <c r="E12551" s="27"/>
      <c r="F12551" s="27"/>
      <c r="G12551" s="1"/>
      <c r="H12551" s="1"/>
      <c r="I12551" s="1"/>
    </row>
    <row r="12552" spans="2:9">
      <c r="B12552" s="1"/>
      <c r="C12552" s="29"/>
      <c r="D12552" s="27"/>
      <c r="E12552" s="27"/>
      <c r="F12552" s="27"/>
      <c r="G12552" s="1"/>
      <c r="H12552" s="1"/>
      <c r="I12552" s="1"/>
    </row>
    <row r="12553" spans="2:9">
      <c r="B12553" s="1"/>
      <c r="C12553" s="29"/>
      <c r="D12553" s="27"/>
      <c r="E12553" s="27"/>
      <c r="F12553" s="27"/>
      <c r="G12553" s="1"/>
      <c r="H12553" s="1"/>
      <c r="I12553" s="1"/>
    </row>
    <row r="12554" spans="2:9">
      <c r="B12554" s="1"/>
      <c r="C12554" s="29"/>
      <c r="D12554" s="27"/>
      <c r="E12554" s="27"/>
      <c r="F12554" s="27"/>
      <c r="G12554" s="1"/>
      <c r="H12554" s="1"/>
      <c r="I12554" s="1"/>
    </row>
    <row r="12555" spans="2:9">
      <c r="B12555" s="1"/>
      <c r="C12555" s="29"/>
      <c r="D12555" s="27"/>
      <c r="E12555" s="27"/>
      <c r="F12555" s="27"/>
      <c r="G12555" s="1"/>
      <c r="H12555" s="1"/>
      <c r="I12555" s="1"/>
    </row>
    <row r="12556" spans="2:9">
      <c r="B12556" s="1"/>
      <c r="C12556" s="29"/>
      <c r="D12556" s="27"/>
      <c r="E12556" s="27"/>
      <c r="F12556" s="27"/>
      <c r="G12556" s="1"/>
      <c r="H12556" s="1"/>
      <c r="I12556" s="1"/>
    </row>
    <row r="12557" spans="2:9">
      <c r="B12557" s="1"/>
      <c r="C12557" s="29"/>
      <c r="D12557" s="27"/>
      <c r="E12557" s="27"/>
      <c r="F12557" s="27"/>
      <c r="G12557" s="1"/>
      <c r="H12557" s="1"/>
      <c r="I12557" s="1"/>
    </row>
    <row r="12558" spans="2:9">
      <c r="B12558" s="1"/>
      <c r="C12558" s="29"/>
      <c r="D12558" s="27"/>
      <c r="E12558" s="27"/>
      <c r="F12558" s="27"/>
      <c r="G12558" s="1"/>
      <c r="H12558" s="1"/>
      <c r="I12558" s="1"/>
    </row>
    <row r="12559" spans="2:9">
      <c r="B12559" s="1"/>
      <c r="C12559" s="29"/>
      <c r="D12559" s="27"/>
      <c r="E12559" s="27"/>
      <c r="F12559" s="27"/>
      <c r="G12559" s="1"/>
      <c r="H12559" s="1"/>
      <c r="I12559" s="1"/>
    </row>
    <row r="12560" spans="2:9">
      <c r="B12560" s="1"/>
      <c r="C12560" s="29"/>
      <c r="D12560" s="27"/>
      <c r="E12560" s="27"/>
      <c r="F12560" s="27"/>
      <c r="G12560" s="1"/>
      <c r="H12560" s="1"/>
      <c r="I12560" s="1"/>
    </row>
    <row r="12561" spans="2:9">
      <c r="B12561" s="1"/>
      <c r="C12561" s="29"/>
      <c r="D12561" s="27"/>
      <c r="E12561" s="27"/>
      <c r="F12561" s="27"/>
      <c r="G12561" s="1"/>
      <c r="H12561" s="1"/>
      <c r="I12561" s="1"/>
    </row>
    <row r="12562" spans="2:9">
      <c r="B12562" s="1"/>
      <c r="C12562" s="29"/>
      <c r="D12562" s="27"/>
      <c r="E12562" s="27"/>
      <c r="F12562" s="27"/>
      <c r="G12562" s="1"/>
      <c r="H12562" s="1"/>
      <c r="I12562" s="1"/>
    </row>
    <row r="12563" spans="2:9">
      <c r="B12563" s="1"/>
      <c r="C12563" s="29"/>
      <c r="D12563" s="27"/>
      <c r="E12563" s="27"/>
      <c r="F12563" s="27"/>
      <c r="G12563" s="1"/>
      <c r="H12563" s="1"/>
      <c r="I12563" s="1"/>
    </row>
    <row r="12564" spans="2:9">
      <c r="B12564" s="1"/>
      <c r="C12564" s="29"/>
      <c r="D12564" s="27"/>
      <c r="E12564" s="27"/>
      <c r="F12564" s="27"/>
      <c r="G12564" s="1"/>
      <c r="H12564" s="1"/>
      <c r="I12564" s="1"/>
    </row>
    <row r="12565" spans="2:9">
      <c r="B12565" s="1"/>
      <c r="C12565" s="29"/>
      <c r="D12565" s="27"/>
      <c r="E12565" s="27"/>
      <c r="F12565" s="27"/>
      <c r="G12565" s="1"/>
      <c r="H12565" s="1"/>
      <c r="I12565" s="1"/>
    </row>
    <row r="12566" spans="2:9">
      <c r="B12566" s="1"/>
      <c r="C12566" s="29"/>
      <c r="D12566" s="27"/>
      <c r="E12566" s="27"/>
      <c r="F12566" s="27"/>
      <c r="G12566" s="1"/>
      <c r="H12566" s="1"/>
      <c r="I12566" s="1"/>
    </row>
    <row r="12567" spans="2:9">
      <c r="B12567" s="1"/>
      <c r="C12567" s="29"/>
      <c r="D12567" s="27"/>
      <c r="E12567" s="27"/>
      <c r="F12567" s="27"/>
      <c r="G12567" s="1"/>
      <c r="H12567" s="1"/>
      <c r="I12567" s="1"/>
    </row>
    <row r="12568" spans="2:9">
      <c r="B12568" s="1"/>
      <c r="C12568" s="29"/>
      <c r="D12568" s="27"/>
      <c r="E12568" s="27"/>
      <c r="F12568" s="27"/>
      <c r="G12568" s="1"/>
      <c r="H12568" s="1"/>
      <c r="I12568" s="1"/>
    </row>
    <row r="12569" spans="2:9">
      <c r="B12569" s="1"/>
      <c r="C12569" s="29"/>
      <c r="D12569" s="27"/>
      <c r="E12569" s="27"/>
      <c r="F12569" s="27"/>
      <c r="G12569" s="1"/>
      <c r="H12569" s="1"/>
      <c r="I12569" s="1"/>
    </row>
    <row r="12570" spans="2:9">
      <c r="B12570" s="1"/>
      <c r="C12570" s="29"/>
      <c r="D12570" s="27"/>
      <c r="E12570" s="27"/>
      <c r="F12570" s="27"/>
      <c r="G12570" s="1"/>
      <c r="H12570" s="1"/>
      <c r="I12570" s="1"/>
    </row>
    <row r="12571" spans="2:9">
      <c r="B12571" s="1"/>
      <c r="C12571" s="29"/>
      <c r="D12571" s="27"/>
      <c r="E12571" s="27"/>
      <c r="F12571" s="27"/>
      <c r="G12571" s="1"/>
      <c r="H12571" s="1"/>
      <c r="I12571" s="1"/>
    </row>
    <row r="12572" spans="2:9">
      <c r="B12572" s="1"/>
      <c r="C12572" s="29"/>
      <c r="D12572" s="27"/>
      <c r="E12572" s="27"/>
      <c r="F12572" s="27"/>
      <c r="G12572" s="1"/>
      <c r="H12572" s="1"/>
      <c r="I12572" s="1"/>
    </row>
    <row r="12573" spans="2:9">
      <c r="B12573" s="1"/>
      <c r="C12573" s="29"/>
      <c r="D12573" s="27"/>
      <c r="E12573" s="27"/>
      <c r="F12573" s="27"/>
      <c r="G12573" s="1"/>
      <c r="H12573" s="1"/>
      <c r="I12573" s="1"/>
    </row>
    <row r="12574" spans="2:9">
      <c r="B12574" s="1"/>
      <c r="C12574" s="29"/>
      <c r="D12574" s="27"/>
      <c r="E12574" s="27"/>
      <c r="F12574" s="27"/>
      <c r="G12574" s="1"/>
      <c r="H12574" s="1"/>
      <c r="I12574" s="1"/>
    </row>
    <row r="12575" spans="2:9">
      <c r="B12575" s="1"/>
      <c r="C12575" s="29"/>
      <c r="D12575" s="27"/>
      <c r="E12575" s="27"/>
      <c r="F12575" s="27"/>
      <c r="G12575" s="1"/>
      <c r="H12575" s="1"/>
      <c r="I12575" s="1"/>
    </row>
    <row r="12576" spans="2:9">
      <c r="B12576" s="1"/>
      <c r="C12576" s="29"/>
      <c r="D12576" s="27"/>
      <c r="E12576" s="27"/>
      <c r="F12576" s="27"/>
      <c r="G12576" s="1"/>
      <c r="H12576" s="1"/>
      <c r="I12576" s="1"/>
    </row>
    <row r="12577" spans="2:9">
      <c r="B12577" s="1"/>
      <c r="C12577" s="29"/>
      <c r="D12577" s="27"/>
      <c r="E12577" s="27"/>
      <c r="F12577" s="27"/>
      <c r="G12577" s="1"/>
      <c r="H12577" s="1"/>
      <c r="I12577" s="1"/>
    </row>
    <row r="12578" spans="2:9">
      <c r="B12578" s="1"/>
      <c r="C12578" s="29"/>
      <c r="D12578" s="27"/>
      <c r="E12578" s="27"/>
      <c r="F12578" s="27"/>
      <c r="G12578" s="1"/>
      <c r="H12578" s="1"/>
      <c r="I12578" s="1"/>
    </row>
    <row r="12579" spans="2:9">
      <c r="B12579" s="1"/>
      <c r="C12579" s="29"/>
      <c r="D12579" s="27"/>
      <c r="E12579" s="27"/>
      <c r="F12579" s="27"/>
      <c r="G12579" s="1"/>
      <c r="H12579" s="1"/>
      <c r="I12579" s="1"/>
    </row>
    <row r="12580" spans="2:9">
      <c r="B12580" s="1"/>
      <c r="C12580" s="29"/>
      <c r="D12580" s="27"/>
      <c r="E12580" s="27"/>
      <c r="F12580" s="27"/>
      <c r="G12580" s="1"/>
      <c r="H12580" s="1"/>
      <c r="I12580" s="1"/>
    </row>
    <row r="12581" spans="2:9">
      <c r="B12581" s="1"/>
      <c r="C12581" s="29"/>
      <c r="D12581" s="27"/>
      <c r="E12581" s="27"/>
      <c r="F12581" s="27"/>
      <c r="G12581" s="1"/>
      <c r="H12581" s="1"/>
      <c r="I12581" s="1"/>
    </row>
    <row r="12582" spans="2:9">
      <c r="B12582" s="1"/>
      <c r="C12582" s="29"/>
      <c r="D12582" s="27"/>
      <c r="E12582" s="27"/>
      <c r="F12582" s="27"/>
      <c r="G12582" s="1"/>
      <c r="H12582" s="1"/>
      <c r="I12582" s="1"/>
    </row>
    <row r="12583" spans="2:9">
      <c r="B12583" s="1"/>
      <c r="C12583" s="29"/>
      <c r="D12583" s="27"/>
      <c r="E12583" s="27"/>
      <c r="F12583" s="27"/>
      <c r="G12583" s="1"/>
      <c r="H12583" s="1"/>
      <c r="I12583" s="1"/>
    </row>
    <row r="12584" spans="2:9">
      <c r="B12584" s="1"/>
      <c r="C12584" s="29"/>
      <c r="D12584" s="27"/>
      <c r="E12584" s="27"/>
      <c r="F12584" s="27"/>
      <c r="G12584" s="1"/>
      <c r="H12584" s="1"/>
      <c r="I12584" s="1"/>
    </row>
    <row r="12585" spans="2:9">
      <c r="B12585" s="1"/>
      <c r="C12585" s="29"/>
      <c r="D12585" s="27"/>
      <c r="E12585" s="27"/>
      <c r="F12585" s="27"/>
      <c r="G12585" s="1"/>
      <c r="H12585" s="1"/>
      <c r="I12585" s="1"/>
    </row>
    <row r="12586" spans="2:9">
      <c r="B12586" s="1"/>
      <c r="C12586" s="29"/>
      <c r="D12586" s="27"/>
      <c r="E12586" s="27"/>
      <c r="F12586" s="27"/>
      <c r="G12586" s="1"/>
      <c r="H12586" s="1"/>
      <c r="I12586" s="1"/>
    </row>
    <row r="12587" spans="2:9">
      <c r="B12587" s="1"/>
      <c r="C12587" s="29"/>
      <c r="D12587" s="27"/>
      <c r="E12587" s="27"/>
      <c r="F12587" s="27"/>
      <c r="G12587" s="1"/>
      <c r="H12587" s="1"/>
      <c r="I12587" s="1"/>
    </row>
    <row r="12588" spans="2:9">
      <c r="B12588" s="1"/>
      <c r="C12588" s="29"/>
      <c r="D12588" s="27"/>
      <c r="E12588" s="27"/>
      <c r="F12588" s="27"/>
      <c r="G12588" s="1"/>
      <c r="H12588" s="1"/>
      <c r="I12588" s="1"/>
    </row>
    <row r="12589" spans="2:9">
      <c r="B12589" s="1"/>
      <c r="C12589" s="29"/>
      <c r="D12589" s="27"/>
      <c r="E12589" s="27"/>
      <c r="F12589" s="27"/>
      <c r="G12589" s="1"/>
      <c r="H12589" s="1"/>
      <c r="I12589" s="1"/>
    </row>
    <row r="12590" spans="2:9">
      <c r="B12590" s="1"/>
      <c r="C12590" s="29"/>
      <c r="D12590" s="27"/>
      <c r="E12590" s="27"/>
      <c r="F12590" s="27"/>
      <c r="G12590" s="1"/>
      <c r="H12590" s="1"/>
      <c r="I12590" s="1"/>
    </row>
    <row r="12591" spans="2:9">
      <c r="B12591" s="1"/>
      <c r="C12591" s="29"/>
      <c r="D12591" s="27"/>
      <c r="E12591" s="27"/>
      <c r="F12591" s="27"/>
      <c r="G12591" s="1"/>
      <c r="H12591" s="1"/>
      <c r="I12591" s="1"/>
    </row>
    <row r="12592" spans="2:9">
      <c r="B12592" s="1"/>
      <c r="C12592" s="29"/>
      <c r="D12592" s="27"/>
      <c r="E12592" s="27"/>
      <c r="F12592" s="27"/>
      <c r="G12592" s="1"/>
      <c r="H12592" s="1"/>
      <c r="I12592" s="1"/>
    </row>
    <row r="12593" spans="2:9">
      <c r="B12593" s="1"/>
      <c r="C12593" s="29"/>
      <c r="D12593" s="27"/>
      <c r="E12593" s="27"/>
      <c r="F12593" s="27"/>
      <c r="G12593" s="1"/>
      <c r="H12593" s="1"/>
      <c r="I12593" s="1"/>
    </row>
    <row r="12594" spans="2:9">
      <c r="B12594" s="1"/>
      <c r="C12594" s="29"/>
      <c r="D12594" s="27"/>
      <c r="E12594" s="27"/>
      <c r="F12594" s="27"/>
      <c r="G12594" s="1"/>
      <c r="H12594" s="1"/>
      <c r="I12594" s="1"/>
    </row>
    <row r="12595" spans="2:9">
      <c r="B12595" s="1"/>
      <c r="C12595" s="29"/>
      <c r="D12595" s="27"/>
      <c r="E12595" s="27"/>
      <c r="F12595" s="27"/>
      <c r="G12595" s="1"/>
      <c r="H12595" s="1"/>
      <c r="I12595" s="1"/>
    </row>
    <row r="12596" spans="2:9">
      <c r="B12596" s="1"/>
      <c r="C12596" s="29"/>
      <c r="D12596" s="27"/>
      <c r="E12596" s="27"/>
      <c r="F12596" s="27"/>
      <c r="G12596" s="1"/>
      <c r="H12596" s="1"/>
      <c r="I12596" s="1"/>
    </row>
    <row r="12597" spans="2:9">
      <c r="B12597" s="1"/>
      <c r="C12597" s="29"/>
      <c r="D12597" s="27"/>
      <c r="E12597" s="27"/>
      <c r="F12597" s="27"/>
      <c r="G12597" s="1"/>
      <c r="H12597" s="1"/>
      <c r="I12597" s="1"/>
    </row>
    <row r="12598" spans="2:9">
      <c r="B12598" s="1"/>
      <c r="C12598" s="29"/>
      <c r="D12598" s="27"/>
      <c r="E12598" s="27"/>
      <c r="F12598" s="27"/>
      <c r="G12598" s="1"/>
      <c r="H12598" s="1"/>
      <c r="I12598" s="1"/>
    </row>
    <row r="12599" spans="2:9">
      <c r="B12599" s="1"/>
      <c r="C12599" s="29"/>
      <c r="D12599" s="27"/>
      <c r="E12599" s="27"/>
      <c r="F12599" s="27"/>
      <c r="G12599" s="1"/>
      <c r="H12599" s="1"/>
      <c r="I12599" s="1"/>
    </row>
    <row r="12600" spans="2:9">
      <c r="B12600" s="1"/>
      <c r="C12600" s="29"/>
      <c r="D12600" s="27"/>
      <c r="E12600" s="27"/>
      <c r="F12600" s="27"/>
      <c r="G12600" s="1"/>
      <c r="H12600" s="1"/>
      <c r="I12600" s="1"/>
    </row>
    <row r="12601" spans="2:9">
      <c r="B12601" s="1"/>
      <c r="C12601" s="29"/>
      <c r="D12601" s="27"/>
      <c r="E12601" s="27"/>
      <c r="F12601" s="27"/>
      <c r="G12601" s="1"/>
      <c r="H12601" s="1"/>
      <c r="I12601" s="1"/>
    </row>
    <row r="12602" spans="2:9">
      <c r="B12602" s="1"/>
      <c r="C12602" s="29"/>
      <c r="D12602" s="27"/>
      <c r="E12602" s="27"/>
      <c r="F12602" s="27"/>
      <c r="G12602" s="1"/>
      <c r="H12602" s="1"/>
      <c r="I12602" s="1"/>
    </row>
    <row r="12603" spans="2:9">
      <c r="B12603" s="1"/>
      <c r="C12603" s="29"/>
      <c r="D12603" s="27"/>
      <c r="E12603" s="27"/>
      <c r="F12603" s="27"/>
      <c r="G12603" s="1"/>
      <c r="H12603" s="1"/>
      <c r="I12603" s="1"/>
    </row>
    <row r="12604" spans="2:9">
      <c r="B12604" s="1"/>
      <c r="C12604" s="29"/>
      <c r="D12604" s="27"/>
      <c r="E12604" s="27"/>
      <c r="F12604" s="27"/>
      <c r="G12604" s="1"/>
      <c r="H12604" s="1"/>
      <c r="I12604" s="1"/>
    </row>
    <row r="12605" spans="2:9">
      <c r="B12605" s="1"/>
      <c r="C12605" s="29"/>
      <c r="D12605" s="27"/>
      <c r="E12605" s="27"/>
      <c r="F12605" s="27"/>
      <c r="G12605" s="1"/>
      <c r="H12605" s="1"/>
      <c r="I12605" s="1"/>
    </row>
    <row r="12606" spans="2:9">
      <c r="B12606" s="1"/>
      <c r="C12606" s="29"/>
      <c r="D12606" s="27"/>
      <c r="E12606" s="27"/>
      <c r="F12606" s="27"/>
      <c r="G12606" s="1"/>
      <c r="H12606" s="1"/>
      <c r="I12606" s="1"/>
    </row>
    <row r="12607" spans="2:9">
      <c r="B12607" s="1"/>
      <c r="C12607" s="29"/>
      <c r="D12607" s="27"/>
      <c r="E12607" s="27"/>
      <c r="F12607" s="27"/>
      <c r="G12607" s="1"/>
      <c r="H12607" s="1"/>
      <c r="I12607" s="1"/>
    </row>
    <row r="12608" spans="2:9">
      <c r="B12608" s="1"/>
      <c r="C12608" s="29"/>
      <c r="D12608" s="27"/>
      <c r="E12608" s="27"/>
      <c r="F12608" s="27"/>
      <c r="G12608" s="1"/>
      <c r="H12608" s="1"/>
      <c r="I12608" s="1"/>
    </row>
    <row r="12609" spans="2:9">
      <c r="B12609" s="1"/>
      <c r="C12609" s="29"/>
      <c r="D12609" s="27"/>
      <c r="E12609" s="27"/>
      <c r="F12609" s="27"/>
      <c r="G12609" s="1"/>
      <c r="H12609" s="1"/>
      <c r="I12609" s="1"/>
    </row>
    <row r="12610" spans="2:9">
      <c r="B12610" s="1"/>
      <c r="C12610" s="29"/>
      <c r="D12610" s="27"/>
      <c r="E12610" s="27"/>
      <c r="F12610" s="27"/>
      <c r="G12610" s="1"/>
      <c r="H12610" s="1"/>
      <c r="I12610" s="1"/>
    </row>
    <row r="12611" spans="2:9">
      <c r="B12611" s="1"/>
      <c r="C12611" s="29"/>
      <c r="D12611" s="27"/>
      <c r="E12611" s="27"/>
      <c r="F12611" s="27"/>
      <c r="G12611" s="1"/>
      <c r="H12611" s="1"/>
      <c r="I12611" s="1"/>
    </row>
    <row r="12612" spans="2:9">
      <c r="B12612" s="1"/>
      <c r="C12612" s="29"/>
      <c r="D12612" s="27"/>
      <c r="E12612" s="27"/>
      <c r="F12612" s="27"/>
      <c r="G12612" s="1"/>
      <c r="H12612" s="1"/>
      <c r="I12612" s="1"/>
    </row>
    <row r="12613" spans="2:9">
      <c r="B12613" s="1"/>
      <c r="C12613" s="29"/>
      <c r="D12613" s="27"/>
      <c r="E12613" s="27"/>
      <c r="F12613" s="27"/>
      <c r="G12613" s="1"/>
      <c r="H12613" s="1"/>
      <c r="I12613" s="1"/>
    </row>
    <row r="12614" spans="2:9">
      <c r="B12614" s="1"/>
      <c r="C12614" s="29"/>
      <c r="D12614" s="27"/>
      <c r="E12614" s="27"/>
      <c r="F12614" s="27"/>
      <c r="G12614" s="1"/>
      <c r="H12614" s="1"/>
      <c r="I12614" s="1"/>
    </row>
    <row r="12615" spans="2:9">
      <c r="B12615" s="1"/>
      <c r="C12615" s="29"/>
      <c r="D12615" s="27"/>
      <c r="E12615" s="27"/>
      <c r="F12615" s="27"/>
      <c r="G12615" s="1"/>
      <c r="H12615" s="1"/>
      <c r="I12615" s="1"/>
    </row>
    <row r="12616" spans="2:9">
      <c r="B12616" s="1"/>
      <c r="C12616" s="29"/>
      <c r="D12616" s="27"/>
      <c r="E12616" s="27"/>
      <c r="F12616" s="27"/>
      <c r="G12616" s="1"/>
      <c r="H12616" s="1"/>
      <c r="I12616" s="1"/>
    </row>
    <row r="12617" spans="2:9">
      <c r="B12617" s="1"/>
      <c r="C12617" s="29"/>
      <c r="D12617" s="27"/>
      <c r="E12617" s="27"/>
      <c r="F12617" s="27"/>
      <c r="G12617" s="1"/>
      <c r="H12617" s="1"/>
      <c r="I12617" s="1"/>
    </row>
    <row r="12618" spans="2:9">
      <c r="B12618" s="1"/>
      <c r="C12618" s="29"/>
      <c r="D12618" s="27"/>
      <c r="E12618" s="27"/>
      <c r="F12618" s="27"/>
      <c r="G12618" s="1"/>
      <c r="H12618" s="1"/>
      <c r="I12618" s="1"/>
    </row>
    <row r="12619" spans="2:9">
      <c r="B12619" s="1"/>
      <c r="C12619" s="29"/>
      <c r="D12619" s="27"/>
      <c r="E12619" s="27"/>
      <c r="F12619" s="27"/>
      <c r="G12619" s="1"/>
      <c r="H12619" s="1"/>
      <c r="I12619" s="1"/>
    </row>
    <row r="12620" spans="2:9">
      <c r="B12620" s="1"/>
      <c r="C12620" s="29"/>
      <c r="D12620" s="27"/>
      <c r="E12620" s="27"/>
      <c r="F12620" s="27"/>
      <c r="G12620" s="1"/>
      <c r="H12620" s="1"/>
      <c r="I12620" s="1"/>
    </row>
    <row r="12621" spans="2:9">
      <c r="B12621" s="1"/>
      <c r="C12621" s="29"/>
      <c r="D12621" s="27"/>
      <c r="E12621" s="27"/>
      <c r="F12621" s="27"/>
      <c r="G12621" s="1"/>
      <c r="H12621" s="1"/>
      <c r="I12621" s="1"/>
    </row>
    <row r="12622" spans="2:9">
      <c r="B12622" s="1"/>
      <c r="C12622" s="29"/>
      <c r="D12622" s="27"/>
      <c r="E12622" s="27"/>
      <c r="F12622" s="27"/>
      <c r="G12622" s="1"/>
      <c r="H12622" s="1"/>
      <c r="I12622" s="1"/>
    </row>
    <row r="12623" spans="2:9">
      <c r="B12623" s="1"/>
      <c r="C12623" s="29"/>
      <c r="D12623" s="27"/>
      <c r="E12623" s="27"/>
      <c r="F12623" s="27"/>
      <c r="G12623" s="1"/>
      <c r="H12623" s="1"/>
      <c r="I12623" s="1"/>
    </row>
    <row r="12624" spans="2:9">
      <c r="B12624" s="1"/>
      <c r="C12624" s="29"/>
      <c r="D12624" s="27"/>
      <c r="E12624" s="27"/>
      <c r="F12624" s="27"/>
      <c r="G12624" s="1"/>
      <c r="H12624" s="1"/>
      <c r="I12624" s="1"/>
    </row>
    <row r="12625" spans="2:9">
      <c r="B12625" s="1"/>
      <c r="C12625" s="29"/>
      <c r="D12625" s="27"/>
      <c r="E12625" s="27"/>
      <c r="F12625" s="27"/>
      <c r="G12625" s="1"/>
      <c r="H12625" s="1"/>
      <c r="I12625" s="1"/>
    </row>
    <row r="12626" spans="2:9">
      <c r="B12626" s="1"/>
      <c r="C12626" s="29"/>
      <c r="D12626" s="27"/>
      <c r="E12626" s="27"/>
      <c r="F12626" s="27"/>
      <c r="G12626" s="1"/>
      <c r="H12626" s="1"/>
      <c r="I12626" s="1"/>
    </row>
    <row r="12627" spans="2:9">
      <c r="B12627" s="1"/>
      <c r="C12627" s="29"/>
      <c r="D12627" s="27"/>
      <c r="E12627" s="27"/>
      <c r="F12627" s="27"/>
      <c r="G12627" s="1"/>
      <c r="H12627" s="1"/>
      <c r="I12627" s="1"/>
    </row>
    <row r="12628" spans="2:9">
      <c r="B12628" s="1"/>
      <c r="C12628" s="29"/>
      <c r="D12628" s="27"/>
      <c r="E12628" s="27"/>
      <c r="F12628" s="27"/>
      <c r="G12628" s="1"/>
      <c r="H12628" s="1"/>
      <c r="I12628" s="1"/>
    </row>
    <row r="12629" spans="2:9">
      <c r="B12629" s="1"/>
      <c r="C12629" s="29"/>
      <c r="D12629" s="27"/>
      <c r="E12629" s="27"/>
      <c r="F12629" s="27"/>
      <c r="G12629" s="1"/>
      <c r="H12629" s="1"/>
      <c r="I12629" s="1"/>
    </row>
    <row r="12630" spans="2:9">
      <c r="B12630" s="1"/>
      <c r="C12630" s="29"/>
      <c r="D12630" s="27"/>
      <c r="E12630" s="27"/>
      <c r="F12630" s="27"/>
      <c r="G12630" s="1"/>
      <c r="H12630" s="1"/>
      <c r="I12630" s="1"/>
    </row>
    <row r="12631" spans="2:9">
      <c r="B12631" s="1"/>
      <c r="C12631" s="29"/>
      <c r="D12631" s="27"/>
      <c r="E12631" s="27"/>
      <c r="F12631" s="27"/>
      <c r="G12631" s="1"/>
      <c r="H12631" s="1"/>
      <c r="I12631" s="1"/>
    </row>
    <row r="12632" spans="2:9">
      <c r="B12632" s="1"/>
      <c r="C12632" s="29"/>
      <c r="D12632" s="27"/>
      <c r="E12632" s="27"/>
      <c r="F12632" s="27"/>
      <c r="G12632" s="1"/>
      <c r="H12632" s="1"/>
      <c r="I12632" s="1"/>
    </row>
    <row r="12633" spans="2:9">
      <c r="B12633" s="1"/>
      <c r="C12633" s="29"/>
      <c r="D12633" s="27"/>
      <c r="E12633" s="27"/>
      <c r="F12633" s="27"/>
      <c r="G12633" s="1"/>
      <c r="H12633" s="1"/>
      <c r="I12633" s="1"/>
    </row>
    <row r="12634" spans="2:9">
      <c r="B12634" s="1"/>
      <c r="C12634" s="29"/>
      <c r="D12634" s="27"/>
      <c r="E12634" s="27"/>
      <c r="F12634" s="27"/>
      <c r="G12634" s="1"/>
      <c r="H12634" s="1"/>
      <c r="I12634" s="1"/>
    </row>
    <row r="12635" spans="2:9">
      <c r="B12635" s="1"/>
      <c r="C12635" s="29"/>
      <c r="D12635" s="27"/>
      <c r="E12635" s="27"/>
      <c r="F12635" s="27"/>
      <c r="G12635" s="1"/>
      <c r="H12635" s="1"/>
      <c r="I12635" s="1"/>
    </row>
    <row r="12636" spans="2:9">
      <c r="B12636" s="1"/>
      <c r="C12636" s="29"/>
      <c r="D12636" s="27"/>
      <c r="E12636" s="27"/>
      <c r="F12636" s="27"/>
      <c r="G12636" s="1"/>
      <c r="H12636" s="1"/>
      <c r="I12636" s="1"/>
    </row>
    <row r="12637" spans="2:9">
      <c r="B12637" s="1"/>
      <c r="C12637" s="29"/>
      <c r="D12637" s="27"/>
      <c r="E12637" s="27"/>
      <c r="F12637" s="27"/>
      <c r="G12637" s="1"/>
      <c r="H12637" s="1"/>
      <c r="I12637" s="1"/>
    </row>
    <row r="12638" spans="2:9">
      <c r="B12638" s="1"/>
      <c r="C12638" s="29"/>
      <c r="D12638" s="27"/>
      <c r="E12638" s="27"/>
      <c r="F12638" s="27"/>
      <c r="G12638" s="1"/>
      <c r="H12638" s="1"/>
      <c r="I12638" s="1"/>
    </row>
    <row r="12639" spans="2:9">
      <c r="B12639" s="1"/>
      <c r="C12639" s="29"/>
      <c r="D12639" s="27"/>
      <c r="E12639" s="27"/>
      <c r="F12639" s="27"/>
      <c r="G12639" s="1"/>
      <c r="H12639" s="1"/>
      <c r="I12639" s="1"/>
    </row>
    <row r="12640" spans="2:9">
      <c r="B12640" s="1"/>
      <c r="C12640" s="29"/>
      <c r="D12640" s="27"/>
      <c r="E12640" s="27"/>
      <c r="F12640" s="27"/>
      <c r="G12640" s="1"/>
      <c r="H12640" s="1"/>
      <c r="I12640" s="1"/>
    </row>
    <row r="12641" spans="2:9">
      <c r="B12641" s="1"/>
      <c r="C12641" s="29"/>
      <c r="D12641" s="27"/>
      <c r="E12641" s="27"/>
      <c r="F12641" s="27"/>
      <c r="G12641" s="1"/>
      <c r="H12641" s="1"/>
      <c r="I12641" s="1"/>
    </row>
    <row r="12642" spans="2:9">
      <c r="B12642" s="1"/>
      <c r="C12642" s="29"/>
      <c r="D12642" s="27"/>
      <c r="E12642" s="27"/>
      <c r="F12642" s="27"/>
      <c r="G12642" s="1"/>
      <c r="H12642" s="1"/>
      <c r="I12642" s="1"/>
    </row>
    <row r="12643" spans="2:9">
      <c r="B12643" s="1"/>
      <c r="C12643" s="29"/>
      <c r="D12643" s="27"/>
      <c r="E12643" s="27"/>
      <c r="F12643" s="27"/>
      <c r="G12643" s="1"/>
      <c r="H12643" s="1"/>
      <c r="I12643" s="1"/>
    </row>
    <row r="12644" spans="2:9">
      <c r="B12644" s="1"/>
      <c r="C12644" s="29"/>
      <c r="D12644" s="27"/>
      <c r="E12644" s="27"/>
      <c r="F12644" s="27"/>
      <c r="G12644" s="1"/>
      <c r="H12644" s="1"/>
      <c r="I12644" s="1"/>
    </row>
    <row r="12645" spans="2:9">
      <c r="B12645" s="1"/>
      <c r="C12645" s="29"/>
      <c r="D12645" s="27"/>
      <c r="E12645" s="27"/>
      <c r="F12645" s="27"/>
      <c r="G12645" s="1"/>
      <c r="H12645" s="1"/>
      <c r="I12645" s="1"/>
    </row>
    <row r="12646" spans="2:9">
      <c r="B12646" s="1"/>
      <c r="C12646" s="29"/>
      <c r="D12646" s="27"/>
      <c r="E12646" s="27"/>
      <c r="F12646" s="27"/>
      <c r="G12646" s="1"/>
      <c r="H12646" s="1"/>
      <c r="I12646" s="1"/>
    </row>
    <row r="12647" spans="2:9">
      <c r="B12647" s="1"/>
      <c r="C12647" s="29"/>
      <c r="D12647" s="27"/>
      <c r="E12647" s="27"/>
      <c r="F12647" s="27"/>
      <c r="G12647" s="1"/>
      <c r="H12647" s="1"/>
      <c r="I12647" s="1"/>
    </row>
    <row r="12648" spans="2:9">
      <c r="B12648" s="1"/>
      <c r="C12648" s="29"/>
      <c r="D12648" s="27"/>
      <c r="E12648" s="27"/>
      <c r="F12648" s="27"/>
      <c r="G12648" s="1"/>
      <c r="H12648" s="1"/>
      <c r="I12648" s="1"/>
    </row>
    <row r="12649" spans="2:9">
      <c r="B12649" s="1"/>
      <c r="C12649" s="29"/>
      <c r="D12649" s="27"/>
      <c r="E12649" s="27"/>
      <c r="F12649" s="27"/>
      <c r="G12649" s="1"/>
      <c r="H12649" s="1"/>
      <c r="I12649" s="1"/>
    </row>
    <row r="12650" spans="2:9">
      <c r="B12650" s="1"/>
      <c r="C12650" s="29"/>
      <c r="D12650" s="27"/>
      <c r="E12650" s="27"/>
      <c r="F12650" s="27"/>
      <c r="G12650" s="1"/>
      <c r="H12650" s="1"/>
      <c r="I12650" s="1"/>
    </row>
    <row r="12651" spans="2:9">
      <c r="B12651" s="1"/>
      <c r="C12651" s="29"/>
      <c r="D12651" s="27"/>
      <c r="E12651" s="27"/>
      <c r="F12651" s="27"/>
      <c r="G12651" s="1"/>
      <c r="H12651" s="1"/>
      <c r="I12651" s="1"/>
    </row>
    <row r="12652" spans="2:9">
      <c r="B12652" s="1"/>
      <c r="C12652" s="29"/>
      <c r="D12652" s="27"/>
      <c r="E12652" s="27"/>
      <c r="F12652" s="27"/>
      <c r="G12652" s="1"/>
      <c r="H12652" s="1"/>
      <c r="I12652" s="1"/>
    </row>
    <row r="12653" spans="2:9">
      <c r="B12653" s="1"/>
      <c r="C12653" s="29"/>
      <c r="D12653" s="27"/>
      <c r="E12653" s="27"/>
      <c r="F12653" s="27"/>
      <c r="G12653" s="1"/>
      <c r="H12653" s="1"/>
      <c r="I12653" s="1"/>
    </row>
    <row r="12654" spans="2:9">
      <c r="B12654" s="1"/>
      <c r="C12654" s="29"/>
      <c r="D12654" s="27"/>
      <c r="E12654" s="27"/>
      <c r="F12654" s="27"/>
      <c r="G12654" s="1"/>
      <c r="H12654" s="1"/>
      <c r="I12654" s="1"/>
    </row>
    <row r="12655" spans="2:9">
      <c r="B12655" s="1"/>
      <c r="C12655" s="29"/>
      <c r="D12655" s="27"/>
      <c r="E12655" s="27"/>
      <c r="F12655" s="27"/>
      <c r="G12655" s="1"/>
      <c r="H12655" s="1"/>
      <c r="I12655" s="1"/>
    </row>
    <row r="12656" spans="2:9">
      <c r="B12656" s="1"/>
      <c r="C12656" s="29"/>
      <c r="D12656" s="27"/>
      <c r="E12656" s="27"/>
      <c r="F12656" s="27"/>
      <c r="G12656" s="1"/>
      <c r="H12656" s="1"/>
      <c r="I12656" s="1"/>
    </row>
    <row r="12657" spans="2:9">
      <c r="B12657" s="1"/>
      <c r="C12657" s="29"/>
      <c r="D12657" s="27"/>
      <c r="E12657" s="27"/>
      <c r="F12657" s="27"/>
      <c r="G12657" s="1"/>
      <c r="H12657" s="1"/>
      <c r="I12657" s="1"/>
    </row>
    <row r="12658" spans="2:9">
      <c r="B12658" s="1"/>
      <c r="C12658" s="29"/>
      <c r="D12658" s="27"/>
      <c r="E12658" s="27"/>
      <c r="F12658" s="27"/>
      <c r="G12658" s="1"/>
      <c r="H12658" s="1"/>
      <c r="I12658" s="1"/>
    </row>
    <row r="12659" spans="2:9">
      <c r="B12659" s="1"/>
      <c r="C12659" s="29"/>
      <c r="D12659" s="27"/>
      <c r="E12659" s="27"/>
      <c r="F12659" s="27"/>
      <c r="G12659" s="1"/>
      <c r="H12659" s="1"/>
      <c r="I12659" s="1"/>
    </row>
    <row r="12660" spans="2:9">
      <c r="B12660" s="1"/>
      <c r="C12660" s="29"/>
      <c r="D12660" s="27"/>
      <c r="E12660" s="27"/>
      <c r="F12660" s="27"/>
      <c r="G12660" s="1"/>
      <c r="H12660" s="1"/>
      <c r="I12660" s="1"/>
    </row>
    <row r="12661" spans="2:9">
      <c r="B12661" s="1"/>
      <c r="C12661" s="29"/>
      <c r="D12661" s="27"/>
      <c r="E12661" s="27"/>
      <c r="F12661" s="27"/>
      <c r="G12661" s="1"/>
      <c r="H12661" s="1"/>
      <c r="I12661" s="1"/>
    </row>
    <row r="12662" spans="2:9">
      <c r="B12662" s="1"/>
      <c r="C12662" s="29"/>
      <c r="D12662" s="27"/>
      <c r="E12662" s="27"/>
      <c r="F12662" s="27"/>
      <c r="G12662" s="1"/>
      <c r="H12662" s="1"/>
      <c r="I12662" s="1"/>
    </row>
    <row r="12663" spans="2:9">
      <c r="B12663" s="1"/>
      <c r="C12663" s="29"/>
      <c r="D12663" s="27"/>
      <c r="E12663" s="27"/>
      <c r="F12663" s="27"/>
      <c r="G12663" s="1"/>
      <c r="H12663" s="1"/>
      <c r="I12663" s="1"/>
    </row>
    <row r="12664" spans="2:9">
      <c r="B12664" s="1"/>
      <c r="C12664" s="29"/>
      <c r="D12664" s="27"/>
      <c r="E12664" s="27"/>
      <c r="F12664" s="27"/>
      <c r="G12664" s="1"/>
      <c r="H12664" s="1"/>
      <c r="I12664" s="1"/>
    </row>
    <row r="12665" spans="2:9">
      <c r="B12665" s="1"/>
      <c r="C12665" s="29"/>
      <c r="D12665" s="27"/>
      <c r="E12665" s="27"/>
      <c r="F12665" s="27"/>
      <c r="G12665" s="1"/>
      <c r="H12665" s="1"/>
      <c r="I12665" s="1"/>
    </row>
    <row r="12666" spans="2:9">
      <c r="B12666" s="1"/>
      <c r="C12666" s="29"/>
      <c r="D12666" s="27"/>
      <c r="E12666" s="27"/>
      <c r="F12666" s="27"/>
      <c r="G12666" s="1"/>
      <c r="H12666" s="1"/>
      <c r="I12666" s="1"/>
    </row>
    <row r="12667" spans="2:9">
      <c r="B12667" s="1"/>
      <c r="C12667" s="29"/>
      <c r="D12667" s="27"/>
      <c r="E12667" s="27"/>
      <c r="F12667" s="27"/>
      <c r="G12667" s="1"/>
      <c r="H12667" s="1"/>
      <c r="I12667" s="1"/>
    </row>
    <row r="12668" spans="2:9">
      <c r="B12668" s="1"/>
      <c r="C12668" s="29"/>
      <c r="D12668" s="27"/>
      <c r="E12668" s="27"/>
      <c r="F12668" s="27"/>
      <c r="G12668" s="1"/>
      <c r="H12668" s="1"/>
      <c r="I12668" s="1"/>
    </row>
    <row r="12669" spans="2:9">
      <c r="B12669" s="1"/>
      <c r="C12669" s="29"/>
      <c r="D12669" s="27"/>
      <c r="E12669" s="27"/>
      <c r="F12669" s="27"/>
      <c r="G12669" s="1"/>
      <c r="H12669" s="1"/>
      <c r="I12669" s="1"/>
    </row>
    <row r="12670" spans="2:9">
      <c r="B12670" s="1"/>
      <c r="C12670" s="29"/>
      <c r="D12670" s="27"/>
      <c r="E12670" s="27"/>
      <c r="F12670" s="27"/>
      <c r="G12670" s="1"/>
      <c r="H12670" s="1"/>
      <c r="I12670" s="1"/>
    </row>
    <row r="12671" spans="2:9">
      <c r="B12671" s="1"/>
      <c r="C12671" s="29"/>
      <c r="D12671" s="27"/>
      <c r="E12671" s="27"/>
      <c r="F12671" s="27"/>
      <c r="G12671" s="1"/>
      <c r="H12671" s="1"/>
      <c r="I12671" s="1"/>
    </row>
    <row r="12672" spans="2:9">
      <c r="B12672" s="1"/>
      <c r="C12672" s="29"/>
      <c r="D12672" s="27"/>
      <c r="E12672" s="27"/>
      <c r="F12672" s="27"/>
      <c r="G12672" s="1"/>
      <c r="H12672" s="1"/>
      <c r="I12672" s="1"/>
    </row>
    <row r="12673" spans="2:9">
      <c r="B12673" s="1"/>
      <c r="C12673" s="29"/>
      <c r="D12673" s="27"/>
      <c r="E12673" s="27"/>
      <c r="F12673" s="27"/>
      <c r="G12673" s="1"/>
      <c r="H12673" s="1"/>
      <c r="I12673" s="1"/>
    </row>
    <row r="12674" spans="2:9">
      <c r="B12674" s="1"/>
      <c r="C12674" s="29"/>
      <c r="D12674" s="27"/>
      <c r="E12674" s="27"/>
      <c r="F12674" s="27"/>
      <c r="G12674" s="1"/>
      <c r="H12674" s="1"/>
      <c r="I12674" s="1"/>
    </row>
    <row r="12675" spans="2:9">
      <c r="B12675" s="1"/>
      <c r="C12675" s="29"/>
      <c r="D12675" s="27"/>
      <c r="E12675" s="27"/>
      <c r="F12675" s="27"/>
      <c r="G12675" s="1"/>
      <c r="H12675" s="1"/>
      <c r="I12675" s="1"/>
    </row>
    <row r="12676" spans="2:9">
      <c r="B12676" s="1"/>
      <c r="C12676" s="29"/>
      <c r="D12676" s="27"/>
      <c r="E12676" s="27"/>
      <c r="F12676" s="27"/>
      <c r="G12676" s="1"/>
      <c r="H12676" s="1"/>
      <c r="I12676" s="1"/>
    </row>
    <row r="12677" spans="2:9">
      <c r="B12677" s="1"/>
      <c r="C12677" s="29"/>
      <c r="D12677" s="27"/>
      <c r="E12677" s="27"/>
      <c r="F12677" s="27"/>
      <c r="G12677" s="1"/>
      <c r="H12677" s="1"/>
      <c r="I12677" s="1"/>
    </row>
    <row r="12678" spans="2:9">
      <c r="B12678" s="1"/>
      <c r="C12678" s="29"/>
      <c r="D12678" s="27"/>
      <c r="E12678" s="27"/>
      <c r="F12678" s="27"/>
      <c r="G12678" s="1"/>
      <c r="H12678" s="1"/>
      <c r="I12678" s="1"/>
    </row>
    <row r="12679" spans="2:9">
      <c r="B12679" s="1"/>
      <c r="C12679" s="29"/>
      <c r="D12679" s="27"/>
      <c r="E12679" s="27"/>
      <c r="F12679" s="27"/>
      <c r="G12679" s="1"/>
      <c r="H12679" s="1"/>
      <c r="I12679" s="1"/>
    </row>
    <row r="12680" spans="2:9">
      <c r="B12680" s="1"/>
      <c r="C12680" s="29"/>
      <c r="D12680" s="27"/>
      <c r="E12680" s="27"/>
      <c r="F12680" s="27"/>
      <c r="G12680" s="1"/>
      <c r="H12680" s="1"/>
      <c r="I12680" s="1"/>
    </row>
    <row r="12681" spans="2:9">
      <c r="B12681" s="1"/>
      <c r="C12681" s="29"/>
      <c r="D12681" s="27"/>
      <c r="E12681" s="27"/>
      <c r="F12681" s="27"/>
      <c r="G12681" s="1"/>
      <c r="H12681" s="1"/>
      <c r="I12681" s="1"/>
    </row>
    <row r="12682" spans="2:9">
      <c r="B12682" s="1"/>
      <c r="C12682" s="29"/>
      <c r="D12682" s="27"/>
      <c r="E12682" s="27"/>
      <c r="F12682" s="27"/>
      <c r="G12682" s="1"/>
      <c r="H12682" s="1"/>
      <c r="I12682" s="1"/>
    </row>
    <row r="12683" spans="2:9">
      <c r="B12683" s="1"/>
      <c r="C12683" s="29"/>
      <c r="D12683" s="27"/>
      <c r="E12683" s="27"/>
      <c r="F12683" s="27"/>
      <c r="G12683" s="1"/>
      <c r="H12683" s="1"/>
      <c r="I12683" s="1"/>
    </row>
    <row r="12684" spans="2:9">
      <c r="B12684" s="1"/>
      <c r="C12684" s="29"/>
      <c r="D12684" s="27"/>
      <c r="E12684" s="27"/>
      <c r="F12684" s="27"/>
      <c r="G12684" s="1"/>
      <c r="H12684" s="1"/>
      <c r="I12684" s="1"/>
    </row>
    <row r="12685" spans="2:9">
      <c r="B12685" s="1"/>
      <c r="C12685" s="29"/>
      <c r="D12685" s="27"/>
      <c r="E12685" s="27"/>
      <c r="F12685" s="27"/>
      <c r="G12685" s="1"/>
      <c r="H12685" s="1"/>
      <c r="I12685" s="1"/>
    </row>
    <row r="12686" spans="2:9">
      <c r="B12686" s="1"/>
      <c r="C12686" s="29"/>
      <c r="D12686" s="27"/>
      <c r="E12686" s="27"/>
      <c r="F12686" s="27"/>
      <c r="G12686" s="1"/>
      <c r="H12686" s="1"/>
      <c r="I12686" s="1"/>
    </row>
    <row r="12687" spans="2:9">
      <c r="B12687" s="1"/>
      <c r="C12687" s="29"/>
      <c r="D12687" s="27"/>
      <c r="E12687" s="27"/>
      <c r="F12687" s="27"/>
      <c r="G12687" s="1"/>
      <c r="H12687" s="1"/>
      <c r="I12687" s="1"/>
    </row>
    <row r="12688" spans="2:9">
      <c r="B12688" s="1"/>
      <c r="C12688" s="29"/>
      <c r="D12688" s="27"/>
      <c r="E12688" s="27"/>
      <c r="F12688" s="27"/>
      <c r="G12688" s="1"/>
      <c r="H12688" s="1"/>
      <c r="I12688" s="1"/>
    </row>
    <row r="12689" spans="2:9">
      <c r="B12689" s="1"/>
      <c r="C12689" s="29"/>
      <c r="D12689" s="27"/>
      <c r="E12689" s="27"/>
      <c r="F12689" s="27"/>
      <c r="G12689" s="1"/>
      <c r="H12689" s="1"/>
      <c r="I12689" s="1"/>
    </row>
    <row r="12690" spans="2:9">
      <c r="B12690" s="1"/>
      <c r="C12690" s="29"/>
      <c r="D12690" s="27"/>
      <c r="E12690" s="27"/>
      <c r="F12690" s="27"/>
      <c r="G12690" s="1"/>
      <c r="H12690" s="1"/>
      <c r="I12690" s="1"/>
    </row>
    <row r="12691" spans="2:9">
      <c r="B12691" s="1"/>
      <c r="C12691" s="29"/>
      <c r="D12691" s="27"/>
      <c r="E12691" s="27"/>
      <c r="F12691" s="27"/>
      <c r="G12691" s="1"/>
      <c r="H12691" s="1"/>
      <c r="I12691" s="1"/>
    </row>
    <row r="12692" spans="2:9">
      <c r="B12692" s="1"/>
      <c r="C12692" s="29"/>
      <c r="D12692" s="27"/>
      <c r="E12692" s="27"/>
      <c r="F12692" s="27"/>
      <c r="G12692" s="1"/>
      <c r="H12692" s="1"/>
      <c r="I12692" s="1"/>
    </row>
    <row r="12693" spans="2:9">
      <c r="B12693" s="1"/>
      <c r="C12693" s="29"/>
      <c r="D12693" s="27"/>
      <c r="E12693" s="27"/>
      <c r="F12693" s="27"/>
      <c r="G12693" s="1"/>
      <c r="H12693" s="1"/>
      <c r="I12693" s="1"/>
    </row>
    <row r="12694" spans="2:9">
      <c r="B12694" s="1"/>
      <c r="C12694" s="29"/>
      <c r="D12694" s="27"/>
      <c r="E12694" s="27"/>
      <c r="F12694" s="27"/>
      <c r="G12694" s="1"/>
      <c r="H12694" s="1"/>
      <c r="I12694" s="1"/>
    </row>
    <row r="12695" spans="2:9">
      <c r="B12695" s="1"/>
      <c r="C12695" s="29"/>
      <c r="D12695" s="27"/>
      <c r="E12695" s="27"/>
      <c r="F12695" s="27"/>
      <c r="G12695" s="1"/>
      <c r="H12695" s="1"/>
      <c r="I12695" s="1"/>
    </row>
    <row r="12696" spans="2:9">
      <c r="B12696" s="1"/>
      <c r="C12696" s="29"/>
      <c r="D12696" s="27"/>
      <c r="E12696" s="27"/>
      <c r="F12696" s="27"/>
      <c r="G12696" s="1"/>
      <c r="H12696" s="1"/>
      <c r="I12696" s="1"/>
    </row>
    <row r="12697" spans="2:9">
      <c r="B12697" s="1"/>
      <c r="C12697" s="29"/>
      <c r="D12697" s="27"/>
      <c r="E12697" s="27"/>
      <c r="F12697" s="27"/>
      <c r="G12697" s="1"/>
      <c r="H12697" s="1"/>
      <c r="I12697" s="1"/>
    </row>
    <row r="12698" spans="2:9">
      <c r="B12698" s="1"/>
      <c r="C12698" s="29"/>
      <c r="D12698" s="27"/>
      <c r="E12698" s="27"/>
      <c r="F12698" s="27"/>
      <c r="G12698" s="1"/>
      <c r="H12698" s="1"/>
      <c r="I12698" s="1"/>
    </row>
    <row r="12699" spans="2:9">
      <c r="B12699" s="1"/>
      <c r="C12699" s="29"/>
      <c r="D12699" s="27"/>
      <c r="E12699" s="27"/>
      <c r="F12699" s="27"/>
      <c r="G12699" s="1"/>
      <c r="H12699" s="1"/>
      <c r="I12699" s="1"/>
    </row>
    <row r="12700" spans="2:9">
      <c r="B12700" s="1"/>
      <c r="C12700" s="29"/>
      <c r="D12700" s="27"/>
      <c r="E12700" s="27"/>
      <c r="F12700" s="27"/>
      <c r="G12700" s="1"/>
      <c r="H12700" s="1"/>
      <c r="I12700" s="1"/>
    </row>
    <row r="12701" spans="2:9">
      <c r="B12701" s="1"/>
      <c r="C12701" s="29"/>
      <c r="D12701" s="27"/>
      <c r="E12701" s="27"/>
      <c r="F12701" s="27"/>
      <c r="G12701" s="1"/>
      <c r="H12701" s="1"/>
      <c r="I12701" s="1"/>
    </row>
    <row r="12702" spans="2:9">
      <c r="B12702" s="1"/>
      <c r="C12702" s="29"/>
      <c r="D12702" s="27"/>
      <c r="E12702" s="27"/>
      <c r="F12702" s="27"/>
      <c r="G12702" s="1"/>
      <c r="H12702" s="1"/>
      <c r="I12702" s="1"/>
    </row>
    <row r="12703" spans="2:9">
      <c r="B12703" s="1"/>
      <c r="C12703" s="29"/>
      <c r="D12703" s="27"/>
      <c r="E12703" s="27"/>
      <c r="F12703" s="27"/>
      <c r="G12703" s="1"/>
      <c r="H12703" s="1"/>
      <c r="I12703" s="1"/>
    </row>
    <row r="12704" spans="2:9">
      <c r="B12704" s="1"/>
      <c r="C12704" s="29"/>
      <c r="D12704" s="27"/>
      <c r="E12704" s="27"/>
      <c r="F12704" s="27"/>
      <c r="G12704" s="1"/>
      <c r="H12704" s="1"/>
      <c r="I12704" s="1"/>
    </row>
    <row r="12705" spans="2:9">
      <c r="B12705" s="1"/>
      <c r="C12705" s="29"/>
      <c r="D12705" s="27"/>
      <c r="E12705" s="27"/>
      <c r="F12705" s="27"/>
      <c r="G12705" s="1"/>
      <c r="H12705" s="1"/>
      <c r="I12705" s="1"/>
    </row>
    <row r="12706" spans="2:9">
      <c r="B12706" s="1"/>
      <c r="C12706" s="29"/>
      <c r="D12706" s="27"/>
      <c r="E12706" s="27"/>
      <c r="F12706" s="27"/>
      <c r="G12706" s="1"/>
      <c r="H12706" s="1"/>
      <c r="I12706" s="1"/>
    </row>
    <row r="12707" spans="2:9">
      <c r="B12707" s="1"/>
      <c r="C12707" s="29"/>
      <c r="D12707" s="27"/>
      <c r="E12707" s="27"/>
      <c r="F12707" s="27"/>
      <c r="G12707" s="1"/>
      <c r="H12707" s="1"/>
      <c r="I12707" s="1"/>
    </row>
    <row r="12708" spans="2:9">
      <c r="B12708" s="1"/>
      <c r="C12708" s="29"/>
      <c r="D12708" s="27"/>
      <c r="E12708" s="27"/>
      <c r="F12708" s="27"/>
      <c r="G12708" s="1"/>
      <c r="H12708" s="1"/>
      <c r="I12708" s="1"/>
    </row>
    <row r="12709" spans="2:9">
      <c r="B12709" s="1"/>
      <c r="C12709" s="29"/>
      <c r="D12709" s="27"/>
      <c r="E12709" s="27"/>
      <c r="F12709" s="27"/>
      <c r="G12709" s="1"/>
      <c r="H12709" s="1"/>
      <c r="I12709" s="1"/>
    </row>
    <row r="12710" spans="2:9">
      <c r="B12710" s="1"/>
      <c r="C12710" s="29"/>
      <c r="D12710" s="27"/>
      <c r="E12710" s="27"/>
      <c r="F12710" s="27"/>
      <c r="G12710" s="1"/>
      <c r="H12710" s="1"/>
      <c r="I12710" s="1"/>
    </row>
    <row r="12711" spans="2:9">
      <c r="B12711" s="1"/>
      <c r="C12711" s="29"/>
      <c r="D12711" s="27"/>
      <c r="E12711" s="27"/>
      <c r="F12711" s="27"/>
      <c r="G12711" s="1"/>
      <c r="H12711" s="1"/>
      <c r="I12711" s="1"/>
    </row>
    <row r="12712" spans="2:9">
      <c r="B12712" s="1"/>
      <c r="C12712" s="29"/>
      <c r="D12712" s="27"/>
      <c r="E12712" s="27"/>
      <c r="F12712" s="27"/>
      <c r="G12712" s="1"/>
      <c r="H12712" s="1"/>
      <c r="I12712" s="1"/>
    </row>
    <row r="12713" spans="2:9">
      <c r="B12713" s="1"/>
      <c r="C12713" s="29"/>
      <c r="D12713" s="27"/>
      <c r="E12713" s="27"/>
      <c r="F12713" s="27"/>
      <c r="G12713" s="1"/>
      <c r="H12713" s="1"/>
      <c r="I12713" s="1"/>
    </row>
    <row r="12714" spans="2:9">
      <c r="B12714" s="1"/>
      <c r="C12714" s="29"/>
      <c r="D12714" s="27"/>
      <c r="E12714" s="27"/>
      <c r="F12714" s="27"/>
      <c r="G12714" s="1"/>
      <c r="H12714" s="1"/>
      <c r="I12714" s="1"/>
    </row>
    <row r="12715" spans="2:9">
      <c r="B12715" s="1"/>
      <c r="C12715" s="29"/>
      <c r="D12715" s="27"/>
      <c r="E12715" s="27"/>
      <c r="F12715" s="27"/>
      <c r="G12715" s="1"/>
      <c r="H12715" s="1"/>
      <c r="I12715" s="1"/>
    </row>
    <row r="12716" spans="2:9">
      <c r="B12716" s="1"/>
      <c r="C12716" s="29"/>
      <c r="D12716" s="27"/>
      <c r="E12716" s="27"/>
      <c r="F12716" s="27"/>
      <c r="G12716" s="1"/>
      <c r="H12716" s="1"/>
      <c r="I12716" s="1"/>
    </row>
    <row r="12717" spans="2:9">
      <c r="B12717" s="1"/>
      <c r="C12717" s="29"/>
      <c r="D12717" s="27"/>
      <c r="E12717" s="27"/>
      <c r="F12717" s="27"/>
      <c r="G12717" s="1"/>
      <c r="H12717" s="1"/>
      <c r="I12717" s="1"/>
    </row>
    <row r="12718" spans="2:9">
      <c r="B12718" s="1"/>
      <c r="C12718" s="29"/>
      <c r="D12718" s="27"/>
      <c r="E12718" s="27"/>
      <c r="F12718" s="27"/>
      <c r="G12718" s="1"/>
      <c r="H12718" s="1"/>
      <c r="I12718" s="1"/>
    </row>
    <row r="12719" spans="2:9">
      <c r="B12719" s="1"/>
      <c r="C12719" s="29"/>
      <c r="D12719" s="27"/>
      <c r="E12719" s="27"/>
      <c r="F12719" s="27"/>
      <c r="G12719" s="1"/>
      <c r="H12719" s="1"/>
      <c r="I12719" s="1"/>
    </row>
    <row r="12720" spans="2:9">
      <c r="B12720" s="1"/>
      <c r="C12720" s="29"/>
      <c r="D12720" s="27"/>
      <c r="E12720" s="27"/>
      <c r="F12720" s="27"/>
      <c r="G12720" s="1"/>
      <c r="H12720" s="1"/>
      <c r="I12720" s="1"/>
    </row>
    <row r="12721" spans="2:9">
      <c r="B12721" s="1"/>
      <c r="C12721" s="29"/>
      <c r="D12721" s="27"/>
      <c r="E12721" s="27"/>
      <c r="F12721" s="27"/>
      <c r="G12721" s="1"/>
      <c r="H12721" s="1"/>
      <c r="I12721" s="1"/>
    </row>
    <row r="12722" spans="2:9">
      <c r="B12722" s="1"/>
      <c r="C12722" s="29"/>
      <c r="D12722" s="27"/>
      <c r="E12722" s="27"/>
      <c r="F12722" s="27"/>
      <c r="G12722" s="1"/>
      <c r="H12722" s="1"/>
      <c r="I12722" s="1"/>
    </row>
    <row r="12723" spans="2:9">
      <c r="B12723" s="1"/>
      <c r="C12723" s="29"/>
      <c r="D12723" s="27"/>
      <c r="E12723" s="27"/>
      <c r="F12723" s="27"/>
      <c r="G12723" s="1"/>
      <c r="H12723" s="1"/>
      <c r="I12723" s="1"/>
    </row>
    <row r="12724" spans="2:9">
      <c r="B12724" s="1"/>
      <c r="C12724" s="29"/>
      <c r="D12724" s="27"/>
      <c r="E12724" s="27"/>
      <c r="F12724" s="27"/>
      <c r="G12724" s="1"/>
      <c r="H12724" s="1"/>
      <c r="I12724" s="1"/>
    </row>
    <row r="12725" spans="2:9">
      <c r="B12725" s="1"/>
      <c r="C12725" s="29"/>
      <c r="D12725" s="27"/>
      <c r="E12725" s="27"/>
      <c r="F12725" s="27"/>
      <c r="G12725" s="1"/>
      <c r="H12725" s="1"/>
      <c r="I12725" s="1"/>
    </row>
    <row r="12726" spans="2:9">
      <c r="B12726" s="1"/>
      <c r="C12726" s="29"/>
      <c r="D12726" s="27"/>
      <c r="E12726" s="27"/>
      <c r="F12726" s="27"/>
      <c r="G12726" s="1"/>
      <c r="H12726" s="1"/>
      <c r="I12726" s="1"/>
    </row>
    <row r="12727" spans="2:9">
      <c r="B12727" s="1"/>
      <c r="C12727" s="29"/>
      <c r="D12727" s="27"/>
      <c r="E12727" s="27"/>
      <c r="F12727" s="27"/>
      <c r="G12727" s="1"/>
      <c r="H12727" s="1"/>
      <c r="I12727" s="1"/>
    </row>
    <row r="12728" spans="2:9">
      <c r="B12728" s="1"/>
      <c r="C12728" s="29"/>
      <c r="D12728" s="27"/>
      <c r="E12728" s="27"/>
      <c r="F12728" s="27"/>
      <c r="G12728" s="1"/>
      <c r="H12728" s="1"/>
      <c r="I12728" s="1"/>
    </row>
    <row r="12729" spans="2:9">
      <c r="B12729" s="1"/>
      <c r="C12729" s="29"/>
      <c r="D12729" s="27"/>
      <c r="E12729" s="27"/>
      <c r="F12729" s="27"/>
      <c r="G12729" s="1"/>
      <c r="H12729" s="1"/>
      <c r="I12729" s="1"/>
    </row>
    <row r="12730" spans="2:9">
      <c r="B12730" s="1"/>
      <c r="C12730" s="29"/>
      <c r="D12730" s="27"/>
      <c r="E12730" s="27"/>
      <c r="F12730" s="27"/>
      <c r="G12730" s="1"/>
      <c r="H12730" s="1"/>
      <c r="I12730" s="1"/>
    </row>
    <row r="12731" spans="2:9">
      <c r="B12731" s="1"/>
      <c r="C12731" s="29"/>
      <c r="D12731" s="27"/>
      <c r="E12731" s="27"/>
      <c r="F12731" s="27"/>
      <c r="G12731" s="1"/>
      <c r="H12731" s="1"/>
      <c r="I12731" s="1"/>
    </row>
    <row r="12732" spans="2:9">
      <c r="B12732" s="1"/>
      <c r="C12732" s="29"/>
      <c r="D12732" s="27"/>
      <c r="E12732" s="27"/>
      <c r="F12732" s="27"/>
      <c r="G12732" s="1"/>
      <c r="H12732" s="1"/>
      <c r="I12732" s="1"/>
    </row>
    <row r="12733" spans="2:9">
      <c r="B12733" s="1"/>
      <c r="C12733" s="29"/>
      <c r="D12733" s="27"/>
      <c r="E12733" s="27"/>
      <c r="F12733" s="27"/>
      <c r="G12733" s="1"/>
      <c r="H12733" s="1"/>
      <c r="I12733" s="1"/>
    </row>
    <row r="12734" spans="2:9">
      <c r="B12734" s="1"/>
      <c r="C12734" s="29"/>
      <c r="D12734" s="27"/>
      <c r="E12734" s="27"/>
      <c r="F12734" s="27"/>
      <c r="G12734" s="1"/>
      <c r="H12734" s="1"/>
      <c r="I12734" s="1"/>
    </row>
    <row r="12735" spans="2:9">
      <c r="B12735" s="1"/>
      <c r="C12735" s="29"/>
      <c r="D12735" s="27"/>
      <c r="E12735" s="27"/>
      <c r="F12735" s="27"/>
      <c r="G12735" s="1"/>
      <c r="H12735" s="1"/>
      <c r="I12735" s="1"/>
    </row>
    <row r="12736" spans="2:9">
      <c r="B12736" s="1"/>
      <c r="C12736" s="29"/>
      <c r="D12736" s="27"/>
      <c r="E12736" s="27"/>
      <c r="F12736" s="27"/>
      <c r="G12736" s="1"/>
      <c r="H12736" s="1"/>
      <c r="I12736" s="1"/>
    </row>
    <row r="12737" spans="2:9">
      <c r="B12737" s="1"/>
      <c r="C12737" s="29"/>
      <c r="D12737" s="27"/>
      <c r="E12737" s="27"/>
      <c r="F12737" s="27"/>
      <c r="G12737" s="1"/>
      <c r="H12737" s="1"/>
      <c r="I12737" s="1"/>
    </row>
    <row r="12738" spans="2:9">
      <c r="B12738" s="1"/>
      <c r="C12738" s="29"/>
      <c r="D12738" s="27"/>
      <c r="E12738" s="27"/>
      <c r="F12738" s="27"/>
      <c r="G12738" s="1"/>
      <c r="H12738" s="1"/>
      <c r="I12738" s="1"/>
    </row>
    <row r="12739" spans="2:9">
      <c r="B12739" s="1"/>
      <c r="C12739" s="29"/>
      <c r="D12739" s="27"/>
      <c r="E12739" s="27"/>
      <c r="F12739" s="27"/>
      <c r="G12739" s="1"/>
      <c r="H12739" s="1"/>
      <c r="I12739" s="1"/>
    </row>
    <row r="12740" spans="2:9">
      <c r="B12740" s="1"/>
      <c r="C12740" s="29"/>
      <c r="D12740" s="27"/>
      <c r="E12740" s="27"/>
      <c r="F12740" s="27"/>
      <c r="G12740" s="1"/>
      <c r="H12740" s="1"/>
      <c r="I12740" s="1"/>
    </row>
    <row r="12741" spans="2:9">
      <c r="B12741" s="1"/>
      <c r="C12741" s="29"/>
      <c r="D12741" s="27"/>
      <c r="E12741" s="27"/>
      <c r="F12741" s="27"/>
      <c r="G12741" s="1"/>
      <c r="H12741" s="1"/>
      <c r="I12741" s="1"/>
    </row>
    <row r="12742" spans="2:9">
      <c r="B12742" s="1"/>
      <c r="C12742" s="29"/>
      <c r="D12742" s="27"/>
      <c r="E12742" s="27"/>
      <c r="F12742" s="27"/>
      <c r="G12742" s="1"/>
      <c r="H12742" s="1"/>
      <c r="I12742" s="1"/>
    </row>
    <row r="12743" spans="2:9">
      <c r="B12743" s="1"/>
      <c r="C12743" s="29"/>
      <c r="D12743" s="27"/>
      <c r="E12743" s="27"/>
      <c r="F12743" s="27"/>
      <c r="G12743" s="1"/>
      <c r="H12743" s="1"/>
      <c r="I12743" s="1"/>
    </row>
    <row r="12744" spans="2:9">
      <c r="B12744" s="1"/>
      <c r="C12744" s="29"/>
      <c r="D12744" s="27"/>
      <c r="E12744" s="27"/>
      <c r="F12744" s="27"/>
      <c r="G12744" s="1"/>
      <c r="H12744" s="1"/>
      <c r="I12744" s="1"/>
    </row>
    <row r="12745" spans="2:9">
      <c r="B12745" s="1"/>
      <c r="C12745" s="29"/>
      <c r="D12745" s="27"/>
      <c r="E12745" s="27"/>
      <c r="F12745" s="27"/>
      <c r="G12745" s="1"/>
      <c r="H12745" s="1"/>
      <c r="I12745" s="1"/>
    </row>
    <row r="12746" spans="2:9">
      <c r="B12746" s="1"/>
      <c r="C12746" s="29"/>
      <c r="D12746" s="27"/>
      <c r="E12746" s="27"/>
      <c r="F12746" s="27"/>
      <c r="G12746" s="1"/>
      <c r="H12746" s="1"/>
      <c r="I12746" s="1"/>
    </row>
    <row r="12747" spans="2:9">
      <c r="B12747" s="1"/>
      <c r="C12747" s="29"/>
      <c r="D12747" s="27"/>
      <c r="E12747" s="27"/>
      <c r="F12747" s="27"/>
      <c r="G12747" s="1"/>
      <c r="H12747" s="1"/>
      <c r="I12747" s="1"/>
    </row>
    <row r="12748" spans="2:9">
      <c r="B12748" s="1"/>
      <c r="C12748" s="29"/>
      <c r="D12748" s="27"/>
      <c r="E12748" s="27"/>
      <c r="F12748" s="27"/>
      <c r="G12748" s="1"/>
      <c r="H12748" s="1"/>
      <c r="I12748" s="1"/>
    </row>
    <row r="12749" spans="2:9">
      <c r="B12749" s="1"/>
      <c r="C12749" s="29"/>
      <c r="D12749" s="27"/>
      <c r="E12749" s="27"/>
      <c r="F12749" s="27"/>
      <c r="G12749" s="1"/>
      <c r="H12749" s="1"/>
      <c r="I12749" s="1"/>
    </row>
    <row r="12750" spans="2:9">
      <c r="B12750" s="1"/>
      <c r="C12750" s="29"/>
      <c r="D12750" s="27"/>
      <c r="E12750" s="27"/>
      <c r="F12750" s="27"/>
      <c r="G12750" s="1"/>
      <c r="H12750" s="1"/>
      <c r="I12750" s="1"/>
    </row>
    <row r="12751" spans="2:9">
      <c r="B12751" s="1"/>
      <c r="C12751" s="29"/>
      <c r="D12751" s="27"/>
      <c r="E12751" s="27"/>
      <c r="F12751" s="27"/>
      <c r="G12751" s="1"/>
      <c r="H12751" s="1"/>
      <c r="I12751" s="1"/>
    </row>
    <row r="12752" spans="2:9">
      <c r="B12752" s="1"/>
      <c r="C12752" s="29"/>
      <c r="D12752" s="27"/>
      <c r="E12752" s="27"/>
      <c r="F12752" s="27"/>
      <c r="G12752" s="1"/>
      <c r="H12752" s="1"/>
      <c r="I12752" s="1"/>
    </row>
    <row r="12753" spans="2:9">
      <c r="B12753" s="1"/>
      <c r="C12753" s="29"/>
      <c r="D12753" s="27"/>
      <c r="E12753" s="27"/>
      <c r="F12753" s="27"/>
      <c r="G12753" s="1"/>
      <c r="H12753" s="1"/>
      <c r="I12753" s="1"/>
    </row>
    <row r="12754" spans="2:9">
      <c r="B12754" s="1"/>
      <c r="C12754" s="29"/>
      <c r="D12754" s="27"/>
      <c r="E12754" s="27"/>
      <c r="F12754" s="27"/>
      <c r="G12754" s="1"/>
      <c r="H12754" s="1"/>
      <c r="I12754" s="1"/>
    </row>
    <row r="12755" spans="2:9">
      <c r="B12755" s="1"/>
      <c r="C12755" s="29"/>
      <c r="D12755" s="27"/>
      <c r="E12755" s="27"/>
      <c r="F12755" s="27"/>
      <c r="G12755" s="1"/>
      <c r="H12755" s="1"/>
      <c r="I12755" s="1"/>
    </row>
    <row r="12756" spans="2:9">
      <c r="B12756" s="1"/>
      <c r="C12756" s="29"/>
      <c r="D12756" s="27"/>
      <c r="E12756" s="27"/>
      <c r="F12756" s="27"/>
      <c r="G12756" s="1"/>
      <c r="H12756" s="1"/>
      <c r="I12756" s="1"/>
    </row>
    <row r="12757" spans="2:9">
      <c r="B12757" s="1"/>
      <c r="C12757" s="29"/>
      <c r="D12757" s="27"/>
      <c r="E12757" s="27"/>
      <c r="F12757" s="27"/>
      <c r="G12757" s="1"/>
      <c r="H12757" s="1"/>
      <c r="I12757" s="1"/>
    </row>
    <row r="12758" spans="2:9">
      <c r="B12758" s="1"/>
      <c r="C12758" s="29"/>
      <c r="D12758" s="27"/>
      <c r="E12758" s="27"/>
      <c r="F12758" s="27"/>
      <c r="G12758" s="1"/>
      <c r="H12758" s="1"/>
      <c r="I12758" s="1"/>
    </row>
    <row r="12759" spans="2:9">
      <c r="B12759" s="1"/>
      <c r="C12759" s="29"/>
      <c r="D12759" s="27"/>
      <c r="E12759" s="27"/>
      <c r="F12759" s="27"/>
      <c r="G12759" s="1"/>
      <c r="H12759" s="1"/>
      <c r="I12759" s="1"/>
    </row>
    <row r="12760" spans="2:9">
      <c r="B12760" s="1"/>
      <c r="C12760" s="29"/>
      <c r="D12760" s="27"/>
      <c r="E12760" s="27"/>
      <c r="F12760" s="27"/>
      <c r="G12760" s="1"/>
      <c r="H12760" s="1"/>
      <c r="I12760" s="1"/>
    </row>
    <row r="12761" spans="2:9">
      <c r="B12761" s="1"/>
      <c r="C12761" s="29"/>
      <c r="D12761" s="27"/>
      <c r="E12761" s="27"/>
      <c r="F12761" s="27"/>
      <c r="G12761" s="1"/>
      <c r="H12761" s="1"/>
      <c r="I12761" s="1"/>
    </row>
    <row r="12762" spans="2:9">
      <c r="B12762" s="1"/>
      <c r="C12762" s="29"/>
      <c r="D12762" s="27"/>
      <c r="E12762" s="27"/>
      <c r="F12762" s="27"/>
      <c r="G12762" s="1"/>
      <c r="H12762" s="1"/>
      <c r="I12762" s="1"/>
    </row>
    <row r="12763" spans="2:9">
      <c r="B12763" s="1"/>
      <c r="C12763" s="29"/>
      <c r="D12763" s="27"/>
      <c r="E12763" s="27"/>
      <c r="F12763" s="27"/>
      <c r="G12763" s="1"/>
      <c r="H12763" s="1"/>
      <c r="I12763" s="1"/>
    </row>
    <row r="12764" spans="2:9">
      <c r="B12764" s="1"/>
      <c r="C12764" s="29"/>
      <c r="D12764" s="27"/>
      <c r="E12764" s="27"/>
      <c r="F12764" s="27"/>
      <c r="G12764" s="1"/>
      <c r="H12764" s="1"/>
      <c r="I12764" s="1"/>
    </row>
    <row r="12765" spans="2:9">
      <c r="B12765" s="1"/>
      <c r="C12765" s="29"/>
      <c r="D12765" s="27"/>
      <c r="E12765" s="27"/>
      <c r="F12765" s="27"/>
      <c r="G12765" s="1"/>
      <c r="H12765" s="1"/>
      <c r="I12765" s="1"/>
    </row>
    <row r="12766" spans="2:9">
      <c r="B12766" s="1"/>
      <c r="C12766" s="29"/>
      <c r="D12766" s="27"/>
      <c r="E12766" s="27"/>
      <c r="F12766" s="27"/>
      <c r="G12766" s="1"/>
      <c r="H12766" s="1"/>
      <c r="I12766" s="1"/>
    </row>
    <row r="12767" spans="2:9">
      <c r="B12767" s="1"/>
      <c r="C12767" s="29"/>
      <c r="D12767" s="27"/>
      <c r="E12767" s="27"/>
      <c r="F12767" s="27"/>
      <c r="G12767" s="1"/>
      <c r="H12767" s="1"/>
      <c r="I12767" s="1"/>
    </row>
    <row r="12768" spans="2:9">
      <c r="B12768" s="1"/>
      <c r="C12768" s="29"/>
      <c r="D12768" s="27"/>
      <c r="E12768" s="27"/>
      <c r="F12768" s="27"/>
      <c r="G12768" s="1"/>
      <c r="H12768" s="1"/>
      <c r="I12768" s="1"/>
    </row>
    <row r="12769" spans="2:9">
      <c r="B12769" s="1"/>
      <c r="C12769" s="29"/>
      <c r="D12769" s="27"/>
      <c r="E12769" s="27"/>
      <c r="F12769" s="27"/>
      <c r="G12769" s="1"/>
      <c r="H12769" s="1"/>
      <c r="I12769" s="1"/>
    </row>
    <row r="12770" spans="2:9">
      <c r="B12770" s="1"/>
      <c r="C12770" s="29"/>
      <c r="D12770" s="27"/>
      <c r="E12770" s="27"/>
      <c r="F12770" s="27"/>
      <c r="G12770" s="1"/>
      <c r="H12770" s="1"/>
      <c r="I12770" s="1"/>
    </row>
    <row r="12771" spans="2:9">
      <c r="B12771" s="1"/>
      <c r="C12771" s="29"/>
      <c r="D12771" s="27"/>
      <c r="E12771" s="27"/>
      <c r="F12771" s="27"/>
      <c r="G12771" s="1"/>
      <c r="H12771" s="1"/>
      <c r="I12771" s="1"/>
    </row>
    <row r="12772" spans="2:9">
      <c r="B12772" s="1"/>
      <c r="C12772" s="29"/>
      <c r="D12772" s="27"/>
      <c r="E12772" s="27"/>
      <c r="F12772" s="27"/>
      <c r="G12772" s="1"/>
      <c r="H12772" s="1"/>
      <c r="I12772" s="1"/>
    </row>
    <row r="12773" spans="2:9">
      <c r="B12773" s="1"/>
      <c r="C12773" s="29"/>
      <c r="D12773" s="27"/>
      <c r="E12773" s="27"/>
      <c r="F12773" s="27"/>
      <c r="G12773" s="1"/>
      <c r="H12773" s="1"/>
      <c r="I12773" s="1"/>
    </row>
    <row r="12774" spans="2:9">
      <c r="B12774" s="1"/>
      <c r="C12774" s="29"/>
      <c r="D12774" s="27"/>
      <c r="E12774" s="27"/>
      <c r="F12774" s="27"/>
      <c r="G12774" s="1"/>
      <c r="H12774" s="1"/>
      <c r="I12774" s="1"/>
    </row>
    <row r="12775" spans="2:9">
      <c r="B12775" s="1"/>
      <c r="C12775" s="29"/>
      <c r="D12775" s="27"/>
      <c r="E12775" s="27"/>
      <c r="F12775" s="27"/>
      <c r="G12775" s="1"/>
      <c r="H12775" s="1"/>
      <c r="I12775" s="1"/>
    </row>
    <row r="12776" spans="2:9">
      <c r="B12776" s="1"/>
      <c r="C12776" s="29"/>
      <c r="D12776" s="27"/>
      <c r="E12776" s="27"/>
      <c r="F12776" s="27"/>
      <c r="G12776" s="1"/>
      <c r="H12776" s="1"/>
      <c r="I12776" s="1"/>
    </row>
    <row r="12777" spans="2:9">
      <c r="B12777" s="1"/>
      <c r="C12777" s="29"/>
      <c r="D12777" s="27"/>
      <c r="E12777" s="27"/>
      <c r="F12777" s="27"/>
      <c r="G12777" s="1"/>
      <c r="H12777" s="1"/>
      <c r="I12777" s="1"/>
    </row>
    <row r="12778" spans="2:9">
      <c r="B12778" s="1"/>
      <c r="C12778" s="29"/>
      <c r="D12778" s="27"/>
      <c r="E12778" s="27"/>
      <c r="F12778" s="27"/>
      <c r="G12778" s="1"/>
      <c r="H12778" s="1"/>
      <c r="I12778" s="1"/>
    </row>
    <row r="12779" spans="2:9">
      <c r="B12779" s="1"/>
      <c r="C12779" s="29"/>
      <c r="D12779" s="27"/>
      <c r="E12779" s="27"/>
      <c r="F12779" s="27"/>
      <c r="G12779" s="1"/>
      <c r="H12779" s="1"/>
      <c r="I12779" s="1"/>
    </row>
    <row r="12780" spans="2:9">
      <c r="B12780" s="1"/>
      <c r="C12780" s="29"/>
      <c r="D12780" s="27"/>
      <c r="E12780" s="27"/>
      <c r="F12780" s="27"/>
      <c r="G12780" s="1"/>
      <c r="H12780" s="1"/>
      <c r="I12780" s="1"/>
    </row>
    <row r="12781" spans="2:9">
      <c r="B12781" s="1"/>
      <c r="C12781" s="29"/>
      <c r="D12781" s="27"/>
      <c r="E12781" s="27"/>
      <c r="F12781" s="27"/>
      <c r="G12781" s="1"/>
      <c r="H12781" s="1"/>
      <c r="I12781" s="1"/>
    </row>
    <row r="12782" spans="2:9">
      <c r="B12782" s="1"/>
      <c r="C12782" s="29"/>
      <c r="D12782" s="27"/>
      <c r="E12782" s="27"/>
      <c r="F12782" s="27"/>
      <c r="G12782" s="1"/>
      <c r="H12782" s="1"/>
      <c r="I12782" s="1"/>
    </row>
    <row r="12783" spans="2:9">
      <c r="B12783" s="1"/>
      <c r="C12783" s="29"/>
      <c r="D12783" s="27"/>
      <c r="E12783" s="27"/>
      <c r="F12783" s="27"/>
      <c r="G12783" s="1"/>
      <c r="H12783" s="1"/>
      <c r="I12783" s="1"/>
    </row>
    <row r="12784" spans="2:9">
      <c r="B12784" s="1"/>
      <c r="C12784" s="29"/>
      <c r="D12784" s="27"/>
      <c r="E12784" s="27"/>
      <c r="F12784" s="27"/>
      <c r="G12784" s="1"/>
      <c r="H12784" s="1"/>
      <c r="I12784" s="1"/>
    </row>
    <row r="12785" spans="2:9">
      <c r="B12785" s="1"/>
      <c r="C12785" s="29"/>
      <c r="D12785" s="27"/>
      <c r="E12785" s="27"/>
      <c r="F12785" s="27"/>
      <c r="G12785" s="1"/>
      <c r="H12785" s="1"/>
      <c r="I12785" s="1"/>
    </row>
    <row r="12786" spans="2:9">
      <c r="B12786" s="1"/>
      <c r="C12786" s="29"/>
      <c r="D12786" s="27"/>
      <c r="E12786" s="27"/>
      <c r="F12786" s="27"/>
      <c r="G12786" s="1"/>
      <c r="H12786" s="1"/>
      <c r="I12786" s="1"/>
    </row>
    <row r="12787" spans="2:9">
      <c r="B12787" s="1"/>
      <c r="C12787" s="29"/>
      <c r="D12787" s="27"/>
      <c r="E12787" s="27"/>
      <c r="F12787" s="27"/>
      <c r="G12787" s="1"/>
      <c r="H12787" s="1"/>
      <c r="I12787" s="1"/>
    </row>
    <row r="12788" spans="2:9">
      <c r="B12788" s="1"/>
      <c r="C12788" s="29"/>
      <c r="D12788" s="27"/>
      <c r="E12788" s="27"/>
      <c r="F12788" s="27"/>
      <c r="G12788" s="1"/>
      <c r="H12788" s="1"/>
      <c r="I12788" s="1"/>
    </row>
    <row r="12789" spans="2:9">
      <c r="B12789" s="1"/>
      <c r="C12789" s="29"/>
      <c r="D12789" s="27"/>
      <c r="E12789" s="27"/>
      <c r="F12789" s="27"/>
      <c r="G12789" s="1"/>
      <c r="H12789" s="1"/>
      <c r="I12789" s="1"/>
    </row>
    <row r="12790" spans="2:9">
      <c r="B12790" s="1"/>
      <c r="C12790" s="29"/>
      <c r="D12790" s="27"/>
      <c r="E12790" s="27"/>
      <c r="F12790" s="27"/>
      <c r="G12790" s="1"/>
      <c r="H12790" s="1"/>
      <c r="I12790" s="1"/>
    </row>
    <row r="12791" spans="2:9">
      <c r="B12791" s="1"/>
      <c r="C12791" s="29"/>
      <c r="D12791" s="27"/>
      <c r="E12791" s="27"/>
      <c r="F12791" s="27"/>
      <c r="G12791" s="1"/>
      <c r="H12791" s="1"/>
      <c r="I12791" s="1"/>
    </row>
    <row r="12792" spans="2:9">
      <c r="B12792" s="1"/>
      <c r="C12792" s="29"/>
      <c r="D12792" s="27"/>
      <c r="E12792" s="27"/>
      <c r="F12792" s="27"/>
      <c r="G12792" s="1"/>
      <c r="H12792" s="1"/>
      <c r="I12792" s="1"/>
    </row>
    <row r="12793" spans="2:9">
      <c r="B12793" s="1"/>
      <c r="C12793" s="29"/>
      <c r="D12793" s="27"/>
      <c r="E12793" s="27"/>
      <c r="F12793" s="27"/>
      <c r="G12793" s="1"/>
      <c r="H12793" s="1"/>
      <c r="I12793" s="1"/>
    </row>
    <row r="12794" spans="2:9">
      <c r="B12794" s="1"/>
      <c r="C12794" s="29"/>
      <c r="D12794" s="27"/>
      <c r="E12794" s="27"/>
      <c r="F12794" s="27"/>
      <c r="G12794" s="1"/>
      <c r="H12794" s="1"/>
      <c r="I12794" s="1"/>
    </row>
    <row r="12795" spans="2:9">
      <c r="B12795" s="1"/>
      <c r="C12795" s="29"/>
      <c r="D12795" s="27"/>
      <c r="E12795" s="27"/>
      <c r="F12795" s="27"/>
      <c r="G12795" s="1"/>
      <c r="H12795" s="1"/>
      <c r="I12795" s="1"/>
    </row>
    <row r="12796" spans="2:9">
      <c r="B12796" s="1"/>
      <c r="C12796" s="29"/>
      <c r="D12796" s="27"/>
      <c r="E12796" s="27"/>
      <c r="F12796" s="27"/>
      <c r="G12796" s="1"/>
      <c r="H12796" s="1"/>
      <c r="I12796" s="1"/>
    </row>
    <row r="12797" spans="2:9">
      <c r="B12797" s="1"/>
      <c r="C12797" s="29"/>
      <c r="D12797" s="27"/>
      <c r="E12797" s="27"/>
      <c r="F12797" s="27"/>
      <c r="G12797" s="1"/>
      <c r="H12797" s="1"/>
      <c r="I12797" s="1"/>
    </row>
    <row r="12798" spans="2:9">
      <c r="B12798" s="1"/>
      <c r="C12798" s="29"/>
      <c r="D12798" s="27"/>
      <c r="E12798" s="27"/>
      <c r="F12798" s="27"/>
      <c r="G12798" s="1"/>
      <c r="H12798" s="1"/>
      <c r="I12798" s="1"/>
    </row>
    <row r="12799" spans="2:9">
      <c r="B12799" s="1"/>
      <c r="C12799" s="29"/>
      <c r="D12799" s="27"/>
      <c r="E12799" s="27"/>
      <c r="F12799" s="27"/>
      <c r="G12799" s="1"/>
      <c r="H12799" s="1"/>
      <c r="I12799" s="1"/>
    </row>
    <row r="12800" spans="2:9">
      <c r="B12800" s="1"/>
      <c r="C12800" s="29"/>
      <c r="D12800" s="27"/>
      <c r="E12800" s="27"/>
      <c r="F12800" s="27"/>
      <c r="G12800" s="1"/>
      <c r="H12800" s="1"/>
      <c r="I12800" s="1"/>
    </row>
    <row r="12801" spans="2:9">
      <c r="B12801" s="1"/>
      <c r="C12801" s="29"/>
      <c r="D12801" s="27"/>
      <c r="E12801" s="27"/>
      <c r="F12801" s="27"/>
      <c r="G12801" s="1"/>
      <c r="H12801" s="1"/>
      <c r="I12801" s="1"/>
    </row>
    <row r="12802" spans="2:9">
      <c r="B12802" s="1"/>
      <c r="C12802" s="29"/>
      <c r="D12802" s="27"/>
      <c r="E12802" s="27"/>
      <c r="F12802" s="27"/>
      <c r="G12802" s="1"/>
      <c r="H12802" s="1"/>
      <c r="I12802" s="1"/>
    </row>
    <row r="12803" spans="2:9">
      <c r="B12803" s="1"/>
      <c r="C12803" s="29"/>
      <c r="D12803" s="27"/>
      <c r="E12803" s="27"/>
      <c r="F12803" s="27"/>
      <c r="G12803" s="1"/>
      <c r="H12803" s="1"/>
      <c r="I12803" s="1"/>
    </row>
    <row r="12804" spans="2:9">
      <c r="B12804" s="1"/>
      <c r="C12804" s="29"/>
      <c r="D12804" s="27"/>
      <c r="E12804" s="27"/>
      <c r="F12804" s="27"/>
      <c r="G12804" s="1"/>
      <c r="H12804" s="1"/>
      <c r="I12804" s="1"/>
    </row>
    <row r="12805" spans="2:9">
      <c r="B12805" s="1"/>
      <c r="C12805" s="29"/>
      <c r="D12805" s="27"/>
      <c r="E12805" s="27"/>
      <c r="F12805" s="27"/>
      <c r="G12805" s="1"/>
      <c r="H12805" s="1"/>
      <c r="I12805" s="1"/>
    </row>
    <row r="12806" spans="2:9">
      <c r="B12806" s="1"/>
      <c r="C12806" s="29"/>
      <c r="D12806" s="27"/>
      <c r="E12806" s="27"/>
      <c r="F12806" s="27"/>
      <c r="G12806" s="1"/>
      <c r="H12806" s="1"/>
      <c r="I12806" s="1"/>
    </row>
    <row r="12807" spans="2:9">
      <c r="B12807" s="1"/>
      <c r="C12807" s="29"/>
      <c r="D12807" s="27"/>
      <c r="E12807" s="27"/>
      <c r="F12807" s="27"/>
      <c r="G12807" s="1"/>
      <c r="H12807" s="1"/>
      <c r="I12807" s="1"/>
    </row>
    <row r="12808" spans="2:9">
      <c r="B12808" s="1"/>
      <c r="C12808" s="29"/>
      <c r="D12808" s="27"/>
      <c r="E12808" s="27"/>
      <c r="F12808" s="27"/>
      <c r="G12808" s="1"/>
      <c r="H12808" s="1"/>
      <c r="I12808" s="1"/>
    </row>
    <row r="12809" spans="2:9">
      <c r="B12809" s="1"/>
      <c r="C12809" s="29"/>
      <c r="D12809" s="27"/>
      <c r="E12809" s="27"/>
      <c r="F12809" s="27"/>
      <c r="G12809" s="1"/>
      <c r="H12809" s="1"/>
      <c r="I12809" s="1"/>
    </row>
    <row r="12810" spans="2:9">
      <c r="B12810" s="1"/>
      <c r="C12810" s="29"/>
      <c r="D12810" s="27"/>
      <c r="E12810" s="27"/>
      <c r="F12810" s="27"/>
      <c r="G12810" s="1"/>
      <c r="H12810" s="1"/>
      <c r="I12810" s="1"/>
    </row>
    <row r="12811" spans="2:9">
      <c r="B12811" s="1"/>
      <c r="C12811" s="29"/>
      <c r="D12811" s="27"/>
      <c r="E12811" s="27"/>
      <c r="F12811" s="27"/>
      <c r="G12811" s="1"/>
      <c r="H12811" s="1"/>
      <c r="I12811" s="1"/>
    </row>
    <row r="12812" spans="2:9">
      <c r="B12812" s="1"/>
      <c r="C12812" s="29"/>
      <c r="D12812" s="27"/>
      <c r="E12812" s="27"/>
      <c r="F12812" s="27"/>
      <c r="G12812" s="1"/>
      <c r="H12812" s="1"/>
      <c r="I12812" s="1"/>
    </row>
    <row r="12813" spans="2:9">
      <c r="B12813" s="1"/>
      <c r="C12813" s="29"/>
      <c r="D12813" s="27"/>
      <c r="E12813" s="27"/>
      <c r="F12813" s="27"/>
      <c r="G12813" s="1"/>
      <c r="H12813" s="1"/>
      <c r="I12813" s="1"/>
    </row>
    <row r="12814" spans="2:9">
      <c r="B12814" s="1"/>
      <c r="C12814" s="29"/>
      <c r="D12814" s="27"/>
      <c r="E12814" s="27"/>
      <c r="F12814" s="27"/>
      <c r="G12814" s="1"/>
      <c r="H12814" s="1"/>
      <c r="I12814" s="1"/>
    </row>
    <row r="12815" spans="2:9">
      <c r="B12815" s="1"/>
      <c r="C12815" s="29"/>
      <c r="D12815" s="27"/>
      <c r="E12815" s="27"/>
      <c r="F12815" s="27"/>
      <c r="G12815" s="1"/>
      <c r="H12815" s="1"/>
      <c r="I12815" s="1"/>
    </row>
    <row r="12816" spans="2:9">
      <c r="B12816" s="1"/>
      <c r="C12816" s="29"/>
      <c r="D12816" s="27"/>
      <c r="E12816" s="27"/>
      <c r="F12816" s="27"/>
      <c r="G12816" s="1"/>
      <c r="H12816" s="1"/>
      <c r="I12816" s="1"/>
    </row>
    <row r="12817" spans="2:9">
      <c r="B12817" s="1"/>
      <c r="C12817" s="29"/>
      <c r="D12817" s="27"/>
      <c r="E12817" s="27"/>
      <c r="F12817" s="27"/>
      <c r="G12817" s="1"/>
      <c r="H12817" s="1"/>
      <c r="I12817" s="1"/>
    </row>
    <row r="12818" spans="2:9">
      <c r="B12818" s="1"/>
      <c r="C12818" s="29"/>
      <c r="D12818" s="27"/>
      <c r="E12818" s="27"/>
      <c r="F12818" s="27"/>
      <c r="G12818" s="1"/>
      <c r="H12818" s="1"/>
      <c r="I12818" s="1"/>
    </row>
    <row r="12819" spans="2:9">
      <c r="B12819" s="1"/>
      <c r="C12819" s="29"/>
      <c r="D12819" s="27"/>
      <c r="E12819" s="27"/>
      <c r="F12819" s="27"/>
      <c r="G12819" s="1"/>
      <c r="H12819" s="1"/>
      <c r="I12819" s="1"/>
    </row>
    <row r="12820" spans="2:9">
      <c r="B12820" s="1"/>
      <c r="C12820" s="29"/>
      <c r="D12820" s="27"/>
      <c r="E12820" s="27"/>
      <c r="F12820" s="27"/>
      <c r="G12820" s="1"/>
      <c r="H12820" s="1"/>
      <c r="I12820" s="1"/>
    </row>
    <row r="12821" spans="2:9">
      <c r="B12821" s="1"/>
      <c r="C12821" s="29"/>
      <c r="D12821" s="27"/>
      <c r="E12821" s="27"/>
      <c r="F12821" s="27"/>
      <c r="G12821" s="1"/>
      <c r="H12821" s="1"/>
      <c r="I12821" s="1"/>
    </row>
    <row r="12822" spans="2:9">
      <c r="B12822" s="1"/>
      <c r="C12822" s="29"/>
      <c r="D12822" s="27"/>
      <c r="E12822" s="27"/>
      <c r="F12822" s="27"/>
      <c r="G12822" s="1"/>
      <c r="H12822" s="1"/>
      <c r="I12822" s="1"/>
    </row>
    <row r="12823" spans="2:9">
      <c r="B12823" s="1"/>
      <c r="C12823" s="29"/>
      <c r="D12823" s="27"/>
      <c r="E12823" s="27"/>
      <c r="F12823" s="27"/>
      <c r="G12823" s="1"/>
      <c r="H12823" s="1"/>
      <c r="I12823" s="1"/>
    </row>
    <row r="12824" spans="2:9">
      <c r="B12824" s="1"/>
      <c r="C12824" s="29"/>
      <c r="D12824" s="27"/>
      <c r="E12824" s="27"/>
      <c r="F12824" s="27"/>
      <c r="G12824" s="1"/>
      <c r="H12824" s="1"/>
      <c r="I12824" s="1"/>
    </row>
    <row r="12825" spans="2:9">
      <c r="B12825" s="1"/>
      <c r="C12825" s="29"/>
      <c r="D12825" s="27"/>
      <c r="E12825" s="27"/>
      <c r="F12825" s="27"/>
      <c r="G12825" s="1"/>
      <c r="H12825" s="1"/>
      <c r="I12825" s="1"/>
    </row>
    <row r="12826" spans="2:9">
      <c r="B12826" s="1"/>
      <c r="C12826" s="29"/>
      <c r="D12826" s="27"/>
      <c r="E12826" s="27"/>
      <c r="F12826" s="27"/>
      <c r="G12826" s="1"/>
      <c r="H12826" s="1"/>
      <c r="I12826" s="1"/>
    </row>
    <row r="12827" spans="2:9">
      <c r="B12827" s="1"/>
      <c r="C12827" s="29"/>
      <c r="D12827" s="27"/>
      <c r="E12827" s="27"/>
      <c r="F12827" s="27"/>
      <c r="G12827" s="1"/>
      <c r="H12827" s="1"/>
      <c r="I12827" s="1"/>
    </row>
    <row r="12828" spans="2:9">
      <c r="B12828" s="1"/>
      <c r="C12828" s="29"/>
      <c r="D12828" s="27"/>
      <c r="E12828" s="27"/>
      <c r="F12828" s="27"/>
      <c r="G12828" s="1"/>
      <c r="H12828" s="1"/>
      <c r="I12828" s="1"/>
    </row>
    <row r="12829" spans="2:9">
      <c r="B12829" s="1"/>
      <c r="C12829" s="29"/>
      <c r="D12829" s="27"/>
      <c r="E12829" s="27"/>
      <c r="F12829" s="27"/>
      <c r="G12829" s="1"/>
      <c r="H12829" s="1"/>
      <c r="I12829" s="1"/>
    </row>
    <row r="12830" spans="2:9">
      <c r="B12830" s="1"/>
      <c r="C12830" s="29"/>
      <c r="D12830" s="27"/>
      <c r="E12830" s="27"/>
      <c r="F12830" s="27"/>
      <c r="G12830" s="1"/>
      <c r="H12830" s="1"/>
      <c r="I12830" s="1"/>
    </row>
    <row r="12831" spans="2:9">
      <c r="B12831" s="1"/>
      <c r="C12831" s="29"/>
      <c r="D12831" s="27"/>
      <c r="E12831" s="27"/>
      <c r="F12831" s="27"/>
      <c r="G12831" s="1"/>
      <c r="H12831" s="1"/>
      <c r="I12831" s="1"/>
    </row>
    <row r="12832" spans="2:9">
      <c r="B12832" s="1"/>
      <c r="C12832" s="29"/>
      <c r="D12832" s="27"/>
      <c r="E12832" s="27"/>
      <c r="F12832" s="27"/>
      <c r="G12832" s="1"/>
      <c r="H12832" s="1"/>
      <c r="I12832" s="1"/>
    </row>
    <row r="12833" spans="2:9">
      <c r="B12833" s="1"/>
      <c r="C12833" s="29"/>
      <c r="D12833" s="27"/>
      <c r="E12833" s="27"/>
      <c r="F12833" s="27"/>
      <c r="G12833" s="1"/>
      <c r="H12833" s="1"/>
      <c r="I12833" s="1"/>
    </row>
    <row r="12834" spans="2:9">
      <c r="B12834" s="1"/>
      <c r="C12834" s="29"/>
      <c r="D12834" s="27"/>
      <c r="E12834" s="27"/>
      <c r="F12834" s="27"/>
      <c r="G12834" s="1"/>
      <c r="H12834" s="1"/>
      <c r="I12834" s="1"/>
    </row>
    <row r="12835" spans="2:9">
      <c r="B12835" s="1"/>
      <c r="C12835" s="29"/>
      <c r="D12835" s="27"/>
      <c r="E12835" s="27"/>
      <c r="F12835" s="27"/>
      <c r="G12835" s="1"/>
      <c r="H12835" s="1"/>
      <c r="I12835" s="1"/>
    </row>
    <row r="12836" spans="2:9">
      <c r="B12836" s="1"/>
      <c r="C12836" s="29"/>
      <c r="D12836" s="27"/>
      <c r="E12836" s="27"/>
      <c r="F12836" s="27"/>
      <c r="G12836" s="1"/>
      <c r="H12836" s="1"/>
      <c r="I12836" s="1"/>
    </row>
    <row r="12837" spans="2:9">
      <c r="B12837" s="1"/>
      <c r="C12837" s="29"/>
      <c r="D12837" s="27"/>
      <c r="E12837" s="27"/>
      <c r="F12837" s="27"/>
      <c r="G12837" s="1"/>
      <c r="H12837" s="1"/>
      <c r="I12837" s="1"/>
    </row>
    <row r="12838" spans="2:9">
      <c r="B12838" s="1"/>
      <c r="C12838" s="29"/>
      <c r="D12838" s="27"/>
      <c r="E12838" s="27"/>
      <c r="F12838" s="27"/>
      <c r="G12838" s="1"/>
      <c r="H12838" s="1"/>
      <c r="I12838" s="1"/>
    </row>
    <row r="12839" spans="2:9">
      <c r="B12839" s="1"/>
      <c r="C12839" s="29"/>
      <c r="D12839" s="27"/>
      <c r="E12839" s="27"/>
      <c r="F12839" s="27"/>
      <c r="G12839" s="1"/>
      <c r="H12839" s="1"/>
      <c r="I12839" s="1"/>
    </row>
    <row r="12840" spans="2:9">
      <c r="B12840" s="1"/>
      <c r="C12840" s="29"/>
      <c r="D12840" s="27"/>
      <c r="E12840" s="27"/>
      <c r="F12840" s="27"/>
      <c r="G12840" s="1"/>
      <c r="H12840" s="1"/>
      <c r="I12840" s="1"/>
    </row>
    <row r="12841" spans="2:9">
      <c r="B12841" s="1"/>
      <c r="C12841" s="29"/>
      <c r="D12841" s="27"/>
      <c r="E12841" s="27"/>
      <c r="F12841" s="27"/>
      <c r="G12841" s="1"/>
      <c r="H12841" s="1"/>
      <c r="I12841" s="1"/>
    </row>
    <row r="12842" spans="2:9">
      <c r="B12842" s="1"/>
      <c r="C12842" s="29"/>
      <c r="D12842" s="27"/>
      <c r="E12842" s="27"/>
      <c r="F12842" s="27"/>
      <c r="G12842" s="1"/>
      <c r="H12842" s="1"/>
      <c r="I12842" s="1"/>
    </row>
    <row r="12843" spans="2:9">
      <c r="B12843" s="1"/>
      <c r="C12843" s="29"/>
      <c r="D12843" s="27"/>
      <c r="E12843" s="27"/>
      <c r="F12843" s="27"/>
      <c r="G12843" s="1"/>
      <c r="H12843" s="1"/>
      <c r="I12843" s="1"/>
    </row>
    <row r="12844" spans="2:9">
      <c r="B12844" s="1"/>
      <c r="C12844" s="29"/>
      <c r="D12844" s="27"/>
      <c r="E12844" s="27"/>
      <c r="F12844" s="27"/>
      <c r="G12844" s="1"/>
      <c r="H12844" s="1"/>
      <c r="I12844" s="1"/>
    </row>
    <row r="12845" spans="2:9">
      <c r="B12845" s="1"/>
      <c r="C12845" s="29"/>
      <c r="D12845" s="27"/>
      <c r="E12845" s="27"/>
      <c r="F12845" s="27"/>
      <c r="G12845" s="1"/>
      <c r="H12845" s="1"/>
      <c r="I12845" s="1"/>
    </row>
    <row r="12846" spans="2:9">
      <c r="B12846" s="1"/>
      <c r="C12846" s="29"/>
      <c r="D12846" s="27"/>
      <c r="E12846" s="27"/>
      <c r="F12846" s="27"/>
      <c r="G12846" s="1"/>
      <c r="H12846" s="1"/>
      <c r="I12846" s="1"/>
    </row>
    <row r="12847" spans="2:9">
      <c r="B12847" s="1"/>
      <c r="C12847" s="29"/>
      <c r="D12847" s="27"/>
      <c r="E12847" s="27"/>
      <c r="F12847" s="27"/>
      <c r="G12847" s="1"/>
      <c r="H12847" s="1"/>
      <c r="I12847" s="1"/>
    </row>
    <row r="12848" spans="2:9">
      <c r="B12848" s="1"/>
      <c r="C12848" s="29"/>
      <c r="D12848" s="27"/>
      <c r="E12848" s="27"/>
      <c r="F12848" s="27"/>
      <c r="G12848" s="1"/>
      <c r="H12848" s="1"/>
      <c r="I12848" s="1"/>
    </row>
    <row r="12849" spans="2:9">
      <c r="B12849" s="1"/>
      <c r="C12849" s="29"/>
      <c r="D12849" s="27"/>
      <c r="E12849" s="27"/>
      <c r="F12849" s="27"/>
      <c r="G12849" s="1"/>
      <c r="H12849" s="1"/>
      <c r="I12849" s="1"/>
    </row>
    <row r="12850" spans="2:9">
      <c r="B12850" s="1"/>
      <c r="C12850" s="29"/>
      <c r="D12850" s="27"/>
      <c r="E12850" s="27"/>
      <c r="F12850" s="27"/>
      <c r="G12850" s="1"/>
      <c r="H12850" s="1"/>
      <c r="I12850" s="1"/>
    </row>
    <row r="12851" spans="2:9">
      <c r="B12851" s="1"/>
      <c r="C12851" s="29"/>
      <c r="D12851" s="27"/>
      <c r="E12851" s="27"/>
      <c r="F12851" s="27"/>
      <c r="G12851" s="1"/>
      <c r="H12851" s="1"/>
      <c r="I12851" s="1"/>
    </row>
    <row r="12852" spans="2:9">
      <c r="B12852" s="1"/>
      <c r="C12852" s="29"/>
      <c r="D12852" s="27"/>
      <c r="E12852" s="27"/>
      <c r="F12852" s="27"/>
      <c r="G12852" s="1"/>
      <c r="H12852" s="1"/>
      <c r="I12852" s="1"/>
    </row>
    <row r="12853" spans="2:9">
      <c r="B12853" s="1"/>
      <c r="C12853" s="29"/>
      <c r="D12853" s="27"/>
      <c r="E12853" s="27"/>
      <c r="F12853" s="27"/>
      <c r="G12853" s="1"/>
      <c r="H12853" s="1"/>
      <c r="I12853" s="1"/>
    </row>
    <row r="12854" spans="2:9">
      <c r="B12854" s="1"/>
      <c r="C12854" s="29"/>
      <c r="D12854" s="27"/>
      <c r="E12854" s="27"/>
      <c r="F12854" s="27"/>
      <c r="G12854" s="1"/>
      <c r="H12854" s="1"/>
      <c r="I12854" s="1"/>
    </row>
    <row r="12855" spans="2:9">
      <c r="B12855" s="1"/>
      <c r="C12855" s="29"/>
      <c r="D12855" s="27"/>
      <c r="E12855" s="27"/>
      <c r="F12855" s="27"/>
      <c r="G12855" s="1"/>
      <c r="H12855" s="1"/>
      <c r="I12855" s="1"/>
    </row>
    <row r="12856" spans="2:9">
      <c r="B12856" s="1"/>
      <c r="C12856" s="29"/>
      <c r="D12856" s="27"/>
      <c r="E12856" s="27"/>
      <c r="F12856" s="27"/>
      <c r="G12856" s="1"/>
      <c r="H12856" s="1"/>
      <c r="I12856" s="1"/>
    </row>
    <row r="12857" spans="2:9">
      <c r="B12857" s="1"/>
      <c r="C12857" s="29"/>
      <c r="D12857" s="27"/>
      <c r="E12857" s="27"/>
      <c r="F12857" s="27"/>
      <c r="G12857" s="1"/>
      <c r="H12857" s="1"/>
      <c r="I12857" s="1"/>
    </row>
    <row r="12858" spans="2:9">
      <c r="B12858" s="1"/>
      <c r="C12858" s="29"/>
      <c r="D12858" s="27"/>
      <c r="E12858" s="27"/>
      <c r="F12858" s="27"/>
      <c r="G12858" s="1"/>
      <c r="H12858" s="1"/>
      <c r="I12858" s="1"/>
    </row>
    <row r="12859" spans="2:9">
      <c r="B12859" s="1"/>
      <c r="C12859" s="29"/>
      <c r="D12859" s="27"/>
      <c r="E12859" s="27"/>
      <c r="F12859" s="27"/>
      <c r="G12859" s="1"/>
      <c r="H12859" s="1"/>
      <c r="I12859" s="1"/>
    </row>
    <row r="12860" spans="2:9">
      <c r="B12860" s="1"/>
      <c r="C12860" s="29"/>
      <c r="D12860" s="27"/>
      <c r="E12860" s="27"/>
      <c r="F12860" s="27"/>
      <c r="G12860" s="1"/>
      <c r="H12860" s="1"/>
      <c r="I12860" s="1"/>
    </row>
    <row r="12861" spans="2:9">
      <c r="B12861" s="1"/>
      <c r="C12861" s="29"/>
      <c r="D12861" s="27"/>
      <c r="E12861" s="27"/>
      <c r="F12861" s="27"/>
      <c r="G12861" s="1"/>
      <c r="H12861" s="1"/>
      <c r="I12861" s="1"/>
    </row>
    <row r="12862" spans="2:9">
      <c r="B12862" s="1"/>
      <c r="C12862" s="29"/>
      <c r="D12862" s="27"/>
      <c r="E12862" s="27"/>
      <c r="F12862" s="27"/>
      <c r="G12862" s="1"/>
      <c r="H12862" s="1"/>
      <c r="I12862" s="1"/>
    </row>
    <row r="12863" spans="2:9">
      <c r="B12863" s="1"/>
      <c r="C12863" s="29"/>
      <c r="D12863" s="27"/>
      <c r="E12863" s="27"/>
      <c r="F12863" s="27"/>
      <c r="G12863" s="1"/>
      <c r="H12863" s="1"/>
      <c r="I12863" s="1"/>
    </row>
    <row r="12864" spans="2:9">
      <c r="B12864" s="1"/>
      <c r="C12864" s="29"/>
      <c r="D12864" s="27"/>
      <c r="E12864" s="27"/>
      <c r="F12864" s="27"/>
      <c r="G12864" s="1"/>
      <c r="H12864" s="1"/>
      <c r="I12864" s="1"/>
    </row>
    <row r="12865" spans="2:9">
      <c r="B12865" s="1"/>
      <c r="C12865" s="29"/>
      <c r="D12865" s="27"/>
      <c r="E12865" s="27"/>
      <c r="F12865" s="27"/>
      <c r="G12865" s="1"/>
      <c r="H12865" s="1"/>
      <c r="I12865" s="1"/>
    </row>
    <row r="12866" spans="2:9">
      <c r="B12866" s="1"/>
      <c r="C12866" s="29"/>
      <c r="D12866" s="27"/>
      <c r="E12866" s="27"/>
      <c r="F12866" s="27"/>
      <c r="G12866" s="1"/>
      <c r="H12866" s="1"/>
      <c r="I12866" s="1"/>
    </row>
    <row r="12867" spans="2:9">
      <c r="B12867" s="1"/>
      <c r="C12867" s="29"/>
      <c r="D12867" s="27"/>
      <c r="E12867" s="27"/>
      <c r="F12867" s="27"/>
      <c r="G12867" s="1"/>
      <c r="H12867" s="1"/>
      <c r="I12867" s="1"/>
    </row>
    <row r="12868" spans="2:9">
      <c r="B12868" s="1"/>
      <c r="C12868" s="29"/>
      <c r="D12868" s="27"/>
      <c r="E12868" s="27"/>
      <c r="F12868" s="27"/>
      <c r="G12868" s="1"/>
      <c r="H12868" s="1"/>
      <c r="I12868" s="1"/>
    </row>
    <row r="12869" spans="2:9">
      <c r="B12869" s="1"/>
      <c r="C12869" s="29"/>
      <c r="D12869" s="27"/>
      <c r="E12869" s="27"/>
      <c r="F12869" s="27"/>
      <c r="G12869" s="1"/>
      <c r="H12869" s="1"/>
      <c r="I12869" s="1"/>
    </row>
    <row r="12870" spans="2:9">
      <c r="B12870" s="1"/>
      <c r="C12870" s="29"/>
      <c r="D12870" s="27"/>
      <c r="E12870" s="27"/>
      <c r="F12870" s="27"/>
      <c r="G12870" s="1"/>
      <c r="H12870" s="1"/>
      <c r="I12870" s="1"/>
    </row>
    <row r="12871" spans="2:9">
      <c r="B12871" s="1"/>
      <c r="C12871" s="29"/>
      <c r="D12871" s="27"/>
      <c r="E12871" s="27"/>
      <c r="F12871" s="27"/>
      <c r="G12871" s="1"/>
      <c r="H12871" s="1"/>
      <c r="I12871" s="1"/>
    </row>
    <row r="12872" spans="2:9">
      <c r="B12872" s="1"/>
      <c r="C12872" s="29"/>
      <c r="D12872" s="27"/>
      <c r="E12872" s="27"/>
      <c r="F12872" s="27"/>
      <c r="G12872" s="1"/>
      <c r="H12872" s="1"/>
      <c r="I12872" s="1"/>
    </row>
    <row r="12873" spans="2:9">
      <c r="B12873" s="1"/>
      <c r="C12873" s="29"/>
      <c r="D12873" s="27"/>
      <c r="E12873" s="27"/>
      <c r="F12873" s="27"/>
      <c r="G12873" s="1"/>
      <c r="H12873" s="1"/>
      <c r="I12873" s="1"/>
    </row>
    <row r="12874" spans="2:9">
      <c r="B12874" s="1"/>
      <c r="C12874" s="29"/>
      <c r="D12874" s="27"/>
      <c r="E12874" s="27"/>
      <c r="F12874" s="27"/>
      <c r="G12874" s="1"/>
      <c r="H12874" s="1"/>
      <c r="I12874" s="1"/>
    </row>
    <row r="12875" spans="2:9">
      <c r="B12875" s="1"/>
      <c r="C12875" s="29"/>
      <c r="D12875" s="27"/>
      <c r="E12875" s="27"/>
      <c r="F12875" s="27"/>
      <c r="G12875" s="1"/>
      <c r="H12875" s="1"/>
      <c r="I12875" s="1"/>
    </row>
    <row r="12876" spans="2:9">
      <c r="B12876" s="1"/>
      <c r="C12876" s="29"/>
      <c r="D12876" s="27"/>
      <c r="E12876" s="27"/>
      <c r="F12876" s="27"/>
      <c r="G12876" s="1"/>
      <c r="H12876" s="1"/>
      <c r="I12876" s="1"/>
    </row>
    <row r="12877" spans="2:9">
      <c r="B12877" s="1"/>
      <c r="C12877" s="29"/>
      <c r="D12877" s="27"/>
      <c r="E12877" s="27"/>
      <c r="F12877" s="27"/>
      <c r="G12877" s="1"/>
      <c r="H12877" s="1"/>
      <c r="I12877" s="1"/>
    </row>
    <row r="12878" spans="2:9">
      <c r="B12878" s="1"/>
      <c r="C12878" s="29"/>
      <c r="D12878" s="27"/>
      <c r="E12878" s="27"/>
      <c r="F12878" s="27"/>
      <c r="G12878" s="1"/>
      <c r="H12878" s="1"/>
      <c r="I12878" s="1"/>
    </row>
    <row r="12879" spans="2:9">
      <c r="B12879" s="1"/>
      <c r="C12879" s="29"/>
      <c r="D12879" s="27"/>
      <c r="E12879" s="27"/>
      <c r="F12879" s="27"/>
      <c r="G12879" s="1"/>
      <c r="H12879" s="1"/>
      <c r="I12879" s="1"/>
    </row>
    <row r="12880" spans="2:9">
      <c r="B12880" s="1"/>
      <c r="C12880" s="29"/>
      <c r="D12880" s="27"/>
      <c r="E12880" s="27"/>
      <c r="F12880" s="27"/>
      <c r="G12880" s="1"/>
      <c r="H12880" s="1"/>
      <c r="I12880" s="1"/>
    </row>
    <row r="12881" spans="2:9">
      <c r="B12881" s="1"/>
      <c r="C12881" s="29"/>
      <c r="D12881" s="27"/>
      <c r="E12881" s="27"/>
      <c r="F12881" s="27"/>
      <c r="G12881" s="1"/>
      <c r="H12881" s="1"/>
      <c r="I12881" s="1"/>
    </row>
    <row r="12882" spans="2:9">
      <c r="B12882" s="1"/>
      <c r="C12882" s="29"/>
      <c r="D12882" s="27"/>
      <c r="E12882" s="27"/>
      <c r="F12882" s="27"/>
      <c r="G12882" s="1"/>
      <c r="H12882" s="1"/>
      <c r="I12882" s="1"/>
    </row>
    <row r="12883" spans="2:9">
      <c r="B12883" s="1"/>
      <c r="C12883" s="29"/>
      <c r="D12883" s="27"/>
      <c r="E12883" s="27"/>
      <c r="F12883" s="27"/>
      <c r="G12883" s="1"/>
      <c r="H12883" s="1"/>
      <c r="I12883" s="1"/>
    </row>
    <row r="12884" spans="2:9">
      <c r="B12884" s="1"/>
      <c r="C12884" s="29"/>
      <c r="D12884" s="27"/>
      <c r="E12884" s="27"/>
      <c r="F12884" s="27"/>
      <c r="G12884" s="1"/>
      <c r="H12884" s="1"/>
      <c r="I12884" s="1"/>
    </row>
    <row r="12885" spans="2:9">
      <c r="B12885" s="1"/>
      <c r="C12885" s="29"/>
      <c r="D12885" s="27"/>
      <c r="E12885" s="27"/>
      <c r="F12885" s="27"/>
      <c r="G12885" s="1"/>
      <c r="H12885" s="1"/>
      <c r="I12885" s="1"/>
    </row>
    <row r="12886" spans="2:9">
      <c r="B12886" s="1"/>
      <c r="C12886" s="29"/>
      <c r="D12886" s="27"/>
      <c r="E12886" s="27"/>
      <c r="F12886" s="27"/>
      <c r="G12886" s="1"/>
      <c r="H12886" s="1"/>
      <c r="I12886" s="1"/>
    </row>
    <row r="12887" spans="2:9">
      <c r="B12887" s="1"/>
      <c r="C12887" s="29"/>
      <c r="D12887" s="27"/>
      <c r="E12887" s="27"/>
      <c r="F12887" s="27"/>
      <c r="G12887" s="1"/>
      <c r="H12887" s="1"/>
      <c r="I12887" s="1"/>
    </row>
    <row r="12888" spans="2:9">
      <c r="B12888" s="1"/>
      <c r="C12888" s="29"/>
      <c r="D12888" s="27"/>
      <c r="E12888" s="27"/>
      <c r="F12888" s="27"/>
      <c r="G12888" s="1"/>
      <c r="H12888" s="1"/>
      <c r="I12888" s="1"/>
    </row>
    <row r="12889" spans="2:9">
      <c r="B12889" s="1"/>
      <c r="C12889" s="29"/>
      <c r="D12889" s="27"/>
      <c r="E12889" s="27"/>
      <c r="F12889" s="27"/>
      <c r="G12889" s="1"/>
      <c r="H12889" s="1"/>
      <c r="I12889" s="1"/>
    </row>
    <row r="12890" spans="2:9">
      <c r="B12890" s="1"/>
      <c r="C12890" s="29"/>
      <c r="D12890" s="27"/>
      <c r="E12890" s="27"/>
      <c r="F12890" s="27"/>
      <c r="G12890" s="1"/>
      <c r="H12890" s="1"/>
      <c r="I12890" s="1"/>
    </row>
    <row r="12891" spans="2:9">
      <c r="B12891" s="1"/>
      <c r="C12891" s="29"/>
      <c r="D12891" s="27"/>
      <c r="E12891" s="27"/>
      <c r="F12891" s="27"/>
      <c r="G12891" s="1"/>
      <c r="H12891" s="1"/>
      <c r="I12891" s="1"/>
    </row>
    <row r="12892" spans="2:9">
      <c r="B12892" s="1"/>
      <c r="C12892" s="29"/>
      <c r="D12892" s="27"/>
      <c r="E12892" s="27"/>
      <c r="F12892" s="27"/>
      <c r="G12892" s="1"/>
      <c r="H12892" s="1"/>
      <c r="I12892" s="1"/>
    </row>
    <row r="12893" spans="2:9">
      <c r="B12893" s="1"/>
      <c r="C12893" s="29"/>
      <c r="D12893" s="27"/>
      <c r="E12893" s="27"/>
      <c r="F12893" s="27"/>
      <c r="G12893" s="1"/>
      <c r="H12893" s="1"/>
      <c r="I12893" s="1"/>
    </row>
    <row r="12894" spans="2:9">
      <c r="B12894" s="1"/>
      <c r="C12894" s="29"/>
      <c r="D12894" s="27"/>
      <c r="E12894" s="27"/>
      <c r="F12894" s="27"/>
      <c r="G12894" s="1"/>
      <c r="H12894" s="1"/>
      <c r="I12894" s="1"/>
    </row>
    <row r="12895" spans="2:9">
      <c r="B12895" s="1"/>
      <c r="C12895" s="29"/>
      <c r="D12895" s="27"/>
      <c r="E12895" s="27"/>
      <c r="F12895" s="27"/>
      <c r="G12895" s="1"/>
      <c r="H12895" s="1"/>
      <c r="I12895" s="1"/>
    </row>
    <row r="12896" spans="2:9">
      <c r="B12896" s="1"/>
      <c r="C12896" s="29"/>
      <c r="D12896" s="27"/>
      <c r="E12896" s="27"/>
      <c r="F12896" s="27"/>
      <c r="G12896" s="1"/>
      <c r="H12896" s="1"/>
      <c r="I12896" s="1"/>
    </row>
    <row r="12897" spans="2:9">
      <c r="B12897" s="1"/>
      <c r="C12897" s="29"/>
      <c r="D12897" s="27"/>
      <c r="E12897" s="27"/>
      <c r="F12897" s="27"/>
      <c r="G12897" s="1"/>
      <c r="H12897" s="1"/>
      <c r="I12897" s="1"/>
    </row>
    <row r="12898" spans="2:9">
      <c r="B12898" s="1"/>
      <c r="C12898" s="29"/>
      <c r="D12898" s="27"/>
      <c r="E12898" s="27"/>
      <c r="F12898" s="27"/>
      <c r="G12898" s="1"/>
      <c r="H12898" s="1"/>
      <c r="I12898" s="1"/>
    </row>
    <row r="12899" spans="2:9">
      <c r="B12899" s="1"/>
      <c r="C12899" s="29"/>
      <c r="D12899" s="27"/>
      <c r="E12899" s="27"/>
      <c r="F12899" s="27"/>
      <c r="G12899" s="1"/>
      <c r="H12899" s="1"/>
      <c r="I12899" s="1"/>
    </row>
    <row r="12900" spans="2:9">
      <c r="B12900" s="1"/>
      <c r="C12900" s="29"/>
      <c r="D12900" s="27"/>
      <c r="E12900" s="27"/>
      <c r="F12900" s="27"/>
      <c r="G12900" s="1"/>
      <c r="H12900" s="1"/>
      <c r="I12900" s="1"/>
    </row>
    <row r="12901" spans="2:9">
      <c r="B12901" s="1"/>
      <c r="C12901" s="29"/>
      <c r="D12901" s="27"/>
      <c r="E12901" s="27"/>
      <c r="F12901" s="27"/>
      <c r="G12901" s="1"/>
      <c r="H12901" s="1"/>
      <c r="I12901" s="1"/>
    </row>
    <row r="12902" spans="2:9">
      <c r="B12902" s="1"/>
      <c r="C12902" s="29"/>
      <c r="D12902" s="27"/>
      <c r="E12902" s="27"/>
      <c r="F12902" s="27"/>
      <c r="G12902" s="1"/>
      <c r="H12902" s="1"/>
      <c r="I12902" s="1"/>
    </row>
    <row r="12903" spans="2:9">
      <c r="B12903" s="1"/>
      <c r="C12903" s="29"/>
      <c r="D12903" s="27"/>
      <c r="E12903" s="27"/>
      <c r="F12903" s="27"/>
      <c r="G12903" s="1"/>
      <c r="H12903" s="1"/>
      <c r="I12903" s="1"/>
    </row>
    <row r="12904" spans="2:9">
      <c r="B12904" s="1"/>
      <c r="C12904" s="29"/>
      <c r="D12904" s="27"/>
      <c r="E12904" s="27"/>
      <c r="F12904" s="27"/>
      <c r="G12904" s="1"/>
      <c r="H12904" s="1"/>
      <c r="I12904" s="1"/>
    </row>
    <row r="12905" spans="2:9">
      <c r="B12905" s="1"/>
      <c r="C12905" s="29"/>
      <c r="D12905" s="27"/>
      <c r="E12905" s="27"/>
      <c r="F12905" s="27"/>
      <c r="G12905" s="1"/>
      <c r="H12905" s="1"/>
      <c r="I12905" s="1"/>
    </row>
    <row r="12906" spans="2:9">
      <c r="B12906" s="1"/>
      <c r="C12906" s="29"/>
      <c r="D12906" s="27"/>
      <c r="E12906" s="27"/>
      <c r="F12906" s="27"/>
      <c r="G12906" s="1"/>
      <c r="H12906" s="1"/>
      <c r="I12906" s="1"/>
    </row>
    <row r="12907" spans="2:9">
      <c r="B12907" s="1"/>
      <c r="C12907" s="29"/>
      <c r="D12907" s="27"/>
      <c r="E12907" s="27"/>
      <c r="F12907" s="27"/>
      <c r="G12907" s="1"/>
      <c r="H12907" s="1"/>
      <c r="I12907" s="1"/>
    </row>
    <row r="12908" spans="2:9">
      <c r="B12908" s="1"/>
      <c r="C12908" s="29"/>
      <c r="D12908" s="27"/>
      <c r="E12908" s="27"/>
      <c r="F12908" s="27"/>
      <c r="G12908" s="1"/>
      <c r="H12908" s="1"/>
      <c r="I12908" s="1"/>
    </row>
    <row r="12909" spans="2:9">
      <c r="B12909" s="1"/>
      <c r="C12909" s="29"/>
      <c r="D12909" s="27"/>
      <c r="E12909" s="27"/>
      <c r="F12909" s="27"/>
      <c r="G12909" s="1"/>
      <c r="H12909" s="1"/>
      <c r="I12909" s="1"/>
    </row>
    <row r="12910" spans="2:9">
      <c r="B12910" s="1"/>
      <c r="C12910" s="29"/>
      <c r="D12910" s="27"/>
      <c r="E12910" s="27"/>
      <c r="F12910" s="27"/>
      <c r="G12910" s="1"/>
      <c r="H12910" s="1"/>
      <c r="I12910" s="1"/>
    </row>
    <row r="12911" spans="2:9">
      <c r="B12911" s="1"/>
      <c r="C12911" s="29"/>
      <c r="D12911" s="27"/>
      <c r="E12911" s="27"/>
      <c r="F12911" s="27"/>
      <c r="G12911" s="1"/>
      <c r="H12911" s="1"/>
      <c r="I12911" s="1"/>
    </row>
    <row r="12912" spans="2:9">
      <c r="B12912" s="1"/>
      <c r="C12912" s="29"/>
      <c r="D12912" s="27"/>
      <c r="E12912" s="27"/>
      <c r="F12912" s="27"/>
      <c r="G12912" s="1"/>
      <c r="H12912" s="1"/>
      <c r="I12912" s="1"/>
    </row>
    <row r="12913" spans="2:9">
      <c r="B12913" s="1"/>
      <c r="C12913" s="29"/>
      <c r="D12913" s="27"/>
      <c r="E12913" s="27"/>
      <c r="F12913" s="27"/>
      <c r="G12913" s="1"/>
      <c r="H12913" s="1"/>
      <c r="I12913" s="1"/>
    </row>
    <row r="12914" spans="2:9">
      <c r="B12914" s="1"/>
      <c r="C12914" s="29"/>
      <c r="D12914" s="27"/>
      <c r="E12914" s="27"/>
      <c r="F12914" s="27"/>
      <c r="G12914" s="1"/>
      <c r="H12914" s="1"/>
      <c r="I12914" s="1"/>
    </row>
    <row r="12915" spans="2:9">
      <c r="B12915" s="1"/>
      <c r="C12915" s="29"/>
      <c r="D12915" s="27"/>
      <c r="E12915" s="27"/>
      <c r="F12915" s="27"/>
      <c r="G12915" s="1"/>
      <c r="H12915" s="1"/>
      <c r="I12915" s="1"/>
    </row>
    <row r="12916" spans="2:9">
      <c r="B12916" s="1"/>
      <c r="C12916" s="29"/>
      <c r="D12916" s="27"/>
      <c r="E12916" s="27"/>
      <c r="F12916" s="27"/>
      <c r="G12916" s="1"/>
      <c r="H12916" s="1"/>
      <c r="I12916" s="1"/>
    </row>
    <row r="12917" spans="2:9">
      <c r="B12917" s="1"/>
      <c r="C12917" s="29"/>
      <c r="D12917" s="27"/>
      <c r="E12917" s="27"/>
      <c r="F12917" s="27"/>
      <c r="G12917" s="1"/>
      <c r="H12917" s="1"/>
      <c r="I12917" s="1"/>
    </row>
    <row r="12918" spans="2:9">
      <c r="B12918" s="1"/>
      <c r="C12918" s="29"/>
      <c r="D12918" s="27"/>
      <c r="E12918" s="27"/>
      <c r="F12918" s="27"/>
      <c r="G12918" s="1"/>
      <c r="H12918" s="1"/>
      <c r="I12918" s="1"/>
    </row>
    <row r="12919" spans="2:9">
      <c r="B12919" s="1"/>
      <c r="C12919" s="29"/>
      <c r="D12919" s="27"/>
      <c r="E12919" s="27"/>
      <c r="F12919" s="27"/>
      <c r="G12919" s="1"/>
      <c r="H12919" s="1"/>
      <c r="I12919" s="1"/>
    </row>
    <row r="12920" spans="2:9">
      <c r="B12920" s="1"/>
      <c r="C12920" s="29"/>
      <c r="D12920" s="27"/>
      <c r="E12920" s="27"/>
      <c r="F12920" s="27"/>
      <c r="G12920" s="1"/>
      <c r="H12920" s="1"/>
      <c r="I12920" s="1"/>
    </row>
    <row r="12921" spans="2:9">
      <c r="B12921" s="1"/>
      <c r="C12921" s="29"/>
      <c r="D12921" s="27"/>
      <c r="E12921" s="27"/>
      <c r="F12921" s="27"/>
      <c r="G12921" s="1"/>
      <c r="H12921" s="1"/>
      <c r="I12921" s="1"/>
    </row>
    <row r="12922" spans="2:9">
      <c r="B12922" s="1"/>
      <c r="C12922" s="29"/>
      <c r="D12922" s="27"/>
      <c r="E12922" s="27"/>
      <c r="F12922" s="27"/>
      <c r="G12922" s="1"/>
      <c r="H12922" s="1"/>
      <c r="I12922" s="1"/>
    </row>
    <row r="12923" spans="2:9">
      <c r="B12923" s="1"/>
      <c r="C12923" s="29"/>
      <c r="D12923" s="27"/>
      <c r="E12923" s="27"/>
      <c r="F12923" s="27"/>
      <c r="G12923" s="1"/>
      <c r="H12923" s="1"/>
      <c r="I12923" s="1"/>
    </row>
    <row r="12924" spans="2:9">
      <c r="B12924" s="1"/>
      <c r="C12924" s="29"/>
      <c r="D12924" s="27"/>
      <c r="E12924" s="27"/>
      <c r="F12924" s="27"/>
      <c r="G12924" s="1"/>
      <c r="H12924" s="1"/>
      <c r="I12924" s="1"/>
    </row>
    <row r="12925" spans="2:9">
      <c r="B12925" s="1"/>
      <c r="C12925" s="29"/>
      <c r="D12925" s="27"/>
      <c r="E12925" s="27"/>
      <c r="F12925" s="27"/>
      <c r="G12925" s="1"/>
      <c r="H12925" s="1"/>
      <c r="I12925" s="1"/>
    </row>
    <row r="12926" spans="2:9">
      <c r="B12926" s="1"/>
      <c r="C12926" s="29"/>
      <c r="D12926" s="27"/>
      <c r="E12926" s="27"/>
      <c r="F12926" s="27"/>
      <c r="G12926" s="1"/>
      <c r="H12926" s="1"/>
      <c r="I12926" s="1"/>
    </row>
    <row r="12927" spans="2:9">
      <c r="B12927" s="1"/>
      <c r="C12927" s="29"/>
      <c r="D12927" s="27"/>
      <c r="E12927" s="27"/>
      <c r="F12927" s="27"/>
      <c r="G12927" s="1"/>
      <c r="H12927" s="1"/>
      <c r="I12927" s="1"/>
    </row>
    <row r="12928" spans="2:9">
      <c r="B12928" s="1"/>
      <c r="C12928" s="29"/>
      <c r="D12928" s="27"/>
      <c r="E12928" s="27"/>
      <c r="F12928" s="27"/>
      <c r="G12928" s="1"/>
      <c r="H12928" s="1"/>
      <c r="I12928" s="1"/>
    </row>
    <row r="12929" spans="2:9">
      <c r="B12929" s="1"/>
      <c r="C12929" s="29"/>
      <c r="D12929" s="27"/>
      <c r="E12929" s="27"/>
      <c r="F12929" s="27"/>
      <c r="G12929" s="1"/>
      <c r="H12929" s="1"/>
      <c r="I12929" s="1"/>
    </row>
    <row r="12930" spans="2:9">
      <c r="B12930" s="1"/>
      <c r="C12930" s="29"/>
      <c r="D12930" s="27"/>
      <c r="E12930" s="27"/>
      <c r="F12930" s="27"/>
      <c r="G12930" s="1"/>
      <c r="H12930" s="1"/>
      <c r="I12930" s="1"/>
    </row>
    <row r="12931" spans="2:9">
      <c r="B12931" s="1"/>
      <c r="C12931" s="29"/>
      <c r="D12931" s="27"/>
      <c r="E12931" s="27"/>
      <c r="F12931" s="27"/>
      <c r="G12931" s="1"/>
      <c r="H12931" s="1"/>
      <c r="I12931" s="1"/>
    </row>
    <row r="12932" spans="2:9">
      <c r="B12932" s="1"/>
      <c r="C12932" s="29"/>
      <c r="D12932" s="27"/>
      <c r="E12932" s="27"/>
      <c r="F12932" s="27"/>
      <c r="G12932" s="1"/>
      <c r="H12932" s="1"/>
      <c r="I12932" s="1"/>
    </row>
    <row r="12933" spans="2:9">
      <c r="B12933" s="1"/>
      <c r="C12933" s="29"/>
      <c r="D12933" s="27"/>
      <c r="E12933" s="27"/>
      <c r="F12933" s="27"/>
      <c r="G12933" s="1"/>
      <c r="H12933" s="1"/>
      <c r="I12933" s="1"/>
    </row>
    <row r="12934" spans="2:9">
      <c r="B12934" s="1"/>
      <c r="C12934" s="29"/>
      <c r="D12934" s="27"/>
      <c r="E12934" s="27"/>
      <c r="F12934" s="27"/>
      <c r="G12934" s="1"/>
      <c r="H12934" s="1"/>
      <c r="I12934" s="1"/>
    </row>
    <row r="12935" spans="2:9">
      <c r="B12935" s="1"/>
      <c r="C12935" s="29"/>
      <c r="D12935" s="27"/>
      <c r="E12935" s="27"/>
      <c r="F12935" s="27"/>
      <c r="G12935" s="1"/>
      <c r="H12935" s="1"/>
      <c r="I12935" s="1"/>
    </row>
    <row r="12936" spans="2:9">
      <c r="B12936" s="1"/>
      <c r="C12936" s="29"/>
      <c r="D12936" s="27"/>
      <c r="E12936" s="27"/>
      <c r="F12936" s="27"/>
      <c r="G12936" s="1"/>
      <c r="H12936" s="1"/>
      <c r="I12936" s="1"/>
    </row>
    <row r="12937" spans="2:9">
      <c r="B12937" s="1"/>
      <c r="C12937" s="29"/>
      <c r="D12937" s="27"/>
      <c r="E12937" s="27"/>
      <c r="F12937" s="27"/>
      <c r="G12937" s="1"/>
      <c r="H12937" s="1"/>
      <c r="I12937" s="1"/>
    </row>
    <row r="12938" spans="2:9">
      <c r="B12938" s="1"/>
      <c r="C12938" s="29"/>
      <c r="D12938" s="27"/>
      <c r="E12938" s="27"/>
      <c r="F12938" s="27"/>
      <c r="G12938" s="1"/>
      <c r="H12938" s="1"/>
      <c r="I12938" s="1"/>
    </row>
    <row r="12939" spans="2:9">
      <c r="B12939" s="1"/>
      <c r="C12939" s="29"/>
      <c r="D12939" s="27"/>
      <c r="E12939" s="27"/>
      <c r="F12939" s="27"/>
      <c r="G12939" s="1"/>
      <c r="H12939" s="1"/>
      <c r="I12939" s="1"/>
    </row>
    <row r="12940" spans="2:9">
      <c r="B12940" s="1"/>
      <c r="C12940" s="29"/>
      <c r="D12940" s="27"/>
      <c r="E12940" s="27"/>
      <c r="F12940" s="27"/>
      <c r="G12940" s="1"/>
      <c r="H12940" s="1"/>
      <c r="I12940" s="1"/>
    </row>
    <row r="12941" spans="2:9">
      <c r="B12941" s="1"/>
      <c r="C12941" s="29"/>
      <c r="D12941" s="27"/>
      <c r="E12941" s="27"/>
      <c r="F12941" s="27"/>
      <c r="G12941" s="1"/>
      <c r="H12941" s="1"/>
      <c r="I12941" s="1"/>
    </row>
    <row r="12942" spans="2:9">
      <c r="B12942" s="1"/>
      <c r="C12942" s="29"/>
      <c r="D12942" s="27"/>
      <c r="E12942" s="27"/>
      <c r="F12942" s="27"/>
      <c r="G12942" s="1"/>
      <c r="H12942" s="1"/>
      <c r="I12942" s="1"/>
    </row>
    <row r="12943" spans="2:9">
      <c r="B12943" s="1"/>
      <c r="C12943" s="29"/>
      <c r="D12943" s="27"/>
      <c r="E12943" s="27"/>
      <c r="F12943" s="27"/>
      <c r="G12943" s="1"/>
      <c r="H12943" s="1"/>
      <c r="I12943" s="1"/>
    </row>
    <row r="12944" spans="2:9">
      <c r="B12944" s="1"/>
      <c r="C12944" s="29"/>
      <c r="D12944" s="27"/>
      <c r="E12944" s="27"/>
      <c r="F12944" s="27"/>
      <c r="G12944" s="1"/>
      <c r="H12944" s="1"/>
      <c r="I12944" s="1"/>
    </row>
    <row r="12945" spans="2:9">
      <c r="B12945" s="1"/>
      <c r="C12945" s="29"/>
      <c r="D12945" s="27"/>
      <c r="E12945" s="27"/>
      <c r="F12945" s="27"/>
      <c r="G12945" s="1"/>
      <c r="H12945" s="1"/>
      <c r="I12945" s="1"/>
    </row>
    <row r="12946" spans="2:9">
      <c r="B12946" s="1"/>
      <c r="C12946" s="29"/>
      <c r="D12946" s="27"/>
      <c r="E12946" s="27"/>
      <c r="F12946" s="27"/>
      <c r="G12946" s="1"/>
      <c r="H12946" s="1"/>
      <c r="I12946" s="1"/>
    </row>
    <row r="12947" spans="2:9">
      <c r="B12947" s="1"/>
      <c r="C12947" s="29"/>
      <c r="D12947" s="27"/>
      <c r="E12947" s="27"/>
      <c r="F12947" s="27"/>
      <c r="G12947" s="1"/>
      <c r="H12947" s="1"/>
      <c r="I12947" s="1"/>
    </row>
    <row r="12948" spans="2:9">
      <c r="B12948" s="1"/>
      <c r="C12948" s="29"/>
      <c r="D12948" s="27"/>
      <c r="E12948" s="27"/>
      <c r="F12948" s="27"/>
      <c r="G12948" s="1"/>
      <c r="H12948" s="1"/>
      <c r="I12948" s="1"/>
    </row>
    <row r="12949" spans="2:9">
      <c r="B12949" s="1"/>
      <c r="C12949" s="29"/>
      <c r="D12949" s="27"/>
      <c r="E12949" s="27"/>
      <c r="F12949" s="27"/>
      <c r="G12949" s="1"/>
      <c r="H12949" s="1"/>
      <c r="I12949" s="1"/>
    </row>
    <row r="12950" spans="2:9">
      <c r="B12950" s="1"/>
      <c r="C12950" s="29"/>
      <c r="D12950" s="27"/>
      <c r="E12950" s="27"/>
      <c r="F12950" s="27"/>
      <c r="G12950" s="1"/>
      <c r="H12950" s="1"/>
      <c r="I12950" s="1"/>
    </row>
    <row r="12951" spans="2:9">
      <c r="B12951" s="1"/>
      <c r="C12951" s="29"/>
      <c r="D12951" s="27"/>
      <c r="E12951" s="27"/>
      <c r="F12951" s="27"/>
      <c r="G12951" s="1"/>
      <c r="H12951" s="1"/>
      <c r="I12951" s="1"/>
    </row>
    <row r="12952" spans="2:9">
      <c r="B12952" s="1"/>
      <c r="C12952" s="29"/>
      <c r="D12952" s="27"/>
      <c r="E12952" s="27"/>
      <c r="F12952" s="27"/>
      <c r="G12952" s="1"/>
      <c r="H12952" s="1"/>
      <c r="I12952" s="1"/>
    </row>
    <row r="12953" spans="2:9">
      <c r="B12953" s="1"/>
      <c r="C12953" s="29"/>
      <c r="D12953" s="27"/>
      <c r="E12953" s="27"/>
      <c r="F12953" s="27"/>
      <c r="G12953" s="1"/>
      <c r="H12953" s="1"/>
      <c r="I12953" s="1"/>
    </row>
    <row r="12954" spans="2:9">
      <c r="B12954" s="1"/>
      <c r="C12954" s="29"/>
      <c r="D12954" s="27"/>
      <c r="E12954" s="27"/>
      <c r="F12954" s="27"/>
      <c r="G12954" s="1"/>
      <c r="H12954" s="1"/>
      <c r="I12954" s="1"/>
    </row>
    <row r="12955" spans="2:9">
      <c r="B12955" s="1"/>
      <c r="C12955" s="29"/>
      <c r="D12955" s="27"/>
      <c r="E12955" s="27"/>
      <c r="F12955" s="27"/>
      <c r="G12955" s="1"/>
      <c r="H12955" s="1"/>
      <c r="I12955" s="1"/>
    </row>
    <row r="12956" spans="2:9">
      <c r="B12956" s="1"/>
      <c r="C12956" s="29"/>
      <c r="D12956" s="27"/>
      <c r="E12956" s="27"/>
      <c r="F12956" s="27"/>
      <c r="G12956" s="1"/>
      <c r="H12956" s="1"/>
      <c r="I12956" s="1"/>
    </row>
    <row r="12957" spans="2:9">
      <c r="B12957" s="1"/>
      <c r="C12957" s="29"/>
      <c r="D12957" s="27"/>
      <c r="E12957" s="27"/>
      <c r="F12957" s="27"/>
      <c r="G12957" s="1"/>
      <c r="H12957" s="1"/>
      <c r="I12957" s="1"/>
    </row>
    <row r="12958" spans="2:9">
      <c r="B12958" s="1"/>
      <c r="C12958" s="29"/>
      <c r="D12958" s="27"/>
      <c r="E12958" s="27"/>
      <c r="F12958" s="27"/>
      <c r="G12958" s="1"/>
      <c r="H12958" s="1"/>
      <c r="I12958" s="1"/>
    </row>
    <row r="12959" spans="2:9">
      <c r="B12959" s="1"/>
      <c r="C12959" s="29"/>
      <c r="D12959" s="27"/>
      <c r="E12959" s="27"/>
      <c r="F12959" s="27"/>
      <c r="G12959" s="1"/>
      <c r="H12959" s="1"/>
      <c r="I12959" s="1"/>
    </row>
    <row r="12960" spans="2:9">
      <c r="B12960" s="1"/>
      <c r="C12960" s="29"/>
      <c r="D12960" s="27"/>
      <c r="E12960" s="27"/>
      <c r="F12960" s="27"/>
      <c r="G12960" s="1"/>
      <c r="H12960" s="1"/>
      <c r="I12960" s="1"/>
    </row>
    <row r="12961" spans="2:9">
      <c r="B12961" s="1"/>
      <c r="C12961" s="29"/>
      <c r="D12961" s="27"/>
      <c r="E12961" s="27"/>
      <c r="F12961" s="27"/>
      <c r="G12961" s="1"/>
      <c r="H12961" s="1"/>
      <c r="I12961" s="1"/>
    </row>
    <row r="12962" spans="2:9">
      <c r="B12962" s="1"/>
      <c r="C12962" s="29"/>
      <c r="D12962" s="27"/>
      <c r="E12962" s="27"/>
      <c r="F12962" s="27"/>
      <c r="G12962" s="1"/>
      <c r="H12962" s="1"/>
      <c r="I12962" s="1"/>
    </row>
    <row r="12963" spans="2:9">
      <c r="B12963" s="1"/>
      <c r="C12963" s="29"/>
      <c r="D12963" s="27"/>
      <c r="E12963" s="27"/>
      <c r="F12963" s="27"/>
      <c r="G12963" s="1"/>
      <c r="H12963" s="1"/>
      <c r="I12963" s="1"/>
    </row>
    <row r="12964" spans="2:9">
      <c r="B12964" s="1"/>
      <c r="C12964" s="29"/>
      <c r="D12964" s="27"/>
      <c r="E12964" s="27"/>
      <c r="F12964" s="27"/>
      <c r="G12964" s="1"/>
      <c r="H12964" s="1"/>
      <c r="I12964" s="1"/>
    </row>
    <row r="12965" spans="2:9">
      <c r="B12965" s="1"/>
      <c r="C12965" s="29"/>
      <c r="D12965" s="27"/>
      <c r="E12965" s="27"/>
      <c r="F12965" s="27"/>
      <c r="G12965" s="1"/>
      <c r="H12965" s="1"/>
      <c r="I12965" s="1"/>
    </row>
    <row r="12966" spans="2:9">
      <c r="B12966" s="1"/>
      <c r="C12966" s="29"/>
      <c r="D12966" s="27"/>
      <c r="E12966" s="27"/>
      <c r="F12966" s="27"/>
      <c r="G12966" s="1"/>
      <c r="H12966" s="1"/>
      <c r="I12966" s="1"/>
    </row>
    <row r="12967" spans="2:9">
      <c r="B12967" s="1"/>
      <c r="C12967" s="29"/>
      <c r="D12967" s="27"/>
      <c r="E12967" s="27"/>
      <c r="F12967" s="27"/>
      <c r="G12967" s="1"/>
      <c r="H12967" s="1"/>
      <c r="I12967" s="1"/>
    </row>
    <row r="12968" spans="2:9">
      <c r="B12968" s="1"/>
      <c r="C12968" s="29"/>
      <c r="D12968" s="27"/>
      <c r="E12968" s="27"/>
      <c r="F12968" s="27"/>
      <c r="G12968" s="1"/>
      <c r="H12968" s="1"/>
      <c r="I12968" s="1"/>
    </row>
    <row r="12969" spans="2:9">
      <c r="B12969" s="1"/>
      <c r="C12969" s="29"/>
      <c r="D12969" s="27"/>
      <c r="E12969" s="27"/>
      <c r="F12969" s="27"/>
      <c r="G12969" s="1"/>
      <c r="H12969" s="1"/>
      <c r="I12969" s="1"/>
    </row>
    <row r="12970" spans="2:9">
      <c r="B12970" s="1"/>
      <c r="C12970" s="29"/>
      <c r="D12970" s="27"/>
      <c r="E12970" s="27"/>
      <c r="F12970" s="27"/>
      <c r="G12970" s="1"/>
      <c r="H12970" s="1"/>
      <c r="I12970" s="1"/>
    </row>
    <row r="12971" spans="2:9">
      <c r="B12971" s="1"/>
      <c r="C12971" s="29"/>
      <c r="D12971" s="27"/>
      <c r="E12971" s="27"/>
      <c r="F12971" s="27"/>
      <c r="G12971" s="1"/>
      <c r="H12971" s="1"/>
      <c r="I12971" s="1"/>
    </row>
    <row r="12972" spans="2:9">
      <c r="B12972" s="1"/>
      <c r="C12972" s="29"/>
      <c r="D12972" s="27"/>
      <c r="E12972" s="27"/>
      <c r="F12972" s="27"/>
      <c r="G12972" s="1"/>
      <c r="H12972" s="1"/>
      <c r="I12972" s="1"/>
    </row>
    <row r="12973" spans="2:9">
      <c r="B12973" s="1"/>
      <c r="C12973" s="29"/>
      <c r="D12973" s="27"/>
      <c r="E12973" s="27"/>
      <c r="F12973" s="27"/>
      <c r="G12973" s="1"/>
      <c r="H12973" s="1"/>
      <c r="I12973" s="1"/>
    </row>
    <row r="12974" spans="2:9">
      <c r="B12974" s="1"/>
      <c r="C12974" s="29"/>
      <c r="D12974" s="27"/>
      <c r="E12974" s="27"/>
      <c r="F12974" s="27"/>
      <c r="G12974" s="1"/>
      <c r="H12974" s="1"/>
      <c r="I12974" s="1"/>
    </row>
    <row r="12975" spans="2:9">
      <c r="B12975" s="1"/>
      <c r="C12975" s="29"/>
      <c r="D12975" s="27"/>
      <c r="E12975" s="27"/>
      <c r="F12975" s="27"/>
      <c r="G12975" s="1"/>
      <c r="H12975" s="1"/>
      <c r="I12975" s="1"/>
    </row>
    <row r="12976" spans="2:9">
      <c r="B12976" s="1"/>
      <c r="C12976" s="29"/>
      <c r="D12976" s="27"/>
      <c r="E12976" s="27"/>
      <c r="F12976" s="27"/>
      <c r="G12976" s="1"/>
      <c r="H12976" s="1"/>
      <c r="I12976" s="1"/>
    </row>
    <row r="12977" spans="2:9">
      <c r="B12977" s="1"/>
      <c r="C12977" s="29"/>
      <c r="D12977" s="27"/>
      <c r="E12977" s="27"/>
      <c r="F12977" s="27"/>
      <c r="G12977" s="1"/>
      <c r="H12977" s="1"/>
      <c r="I12977" s="1"/>
    </row>
    <row r="12978" spans="2:9">
      <c r="B12978" s="1"/>
      <c r="C12978" s="29"/>
      <c r="D12978" s="27"/>
      <c r="E12978" s="27"/>
      <c r="F12978" s="27"/>
      <c r="G12978" s="1"/>
      <c r="H12978" s="1"/>
      <c r="I12978" s="1"/>
    </row>
    <row r="12979" spans="2:9">
      <c r="B12979" s="1"/>
      <c r="C12979" s="29"/>
      <c r="D12979" s="27"/>
      <c r="E12979" s="27"/>
      <c r="F12979" s="27"/>
      <c r="G12979" s="1"/>
      <c r="H12979" s="1"/>
      <c r="I12979" s="1"/>
    </row>
    <row r="12980" spans="2:9">
      <c r="B12980" s="1"/>
      <c r="C12980" s="29"/>
      <c r="D12980" s="27"/>
      <c r="E12980" s="27"/>
      <c r="F12980" s="27"/>
      <c r="G12980" s="1"/>
      <c r="H12980" s="1"/>
      <c r="I12980" s="1"/>
    </row>
    <row r="12981" spans="2:9">
      <c r="B12981" s="1"/>
      <c r="C12981" s="29"/>
      <c r="D12981" s="27"/>
      <c r="E12981" s="27"/>
      <c r="F12981" s="27"/>
      <c r="G12981" s="1"/>
      <c r="H12981" s="1"/>
      <c r="I12981" s="1"/>
    </row>
    <row r="12982" spans="2:9">
      <c r="B12982" s="1"/>
      <c r="C12982" s="29"/>
      <c r="D12982" s="27"/>
      <c r="E12982" s="27"/>
      <c r="F12982" s="27"/>
      <c r="G12982" s="1"/>
      <c r="H12982" s="1"/>
      <c r="I12982" s="1"/>
    </row>
    <row r="12983" spans="2:9">
      <c r="B12983" s="1"/>
      <c r="C12983" s="29"/>
      <c r="D12983" s="27"/>
      <c r="E12983" s="27"/>
      <c r="F12983" s="27"/>
      <c r="G12983" s="1"/>
      <c r="H12983" s="1"/>
      <c r="I12983" s="1"/>
    </row>
    <row r="12984" spans="2:9">
      <c r="B12984" s="1"/>
      <c r="C12984" s="29"/>
      <c r="D12984" s="27"/>
      <c r="E12984" s="27"/>
      <c r="F12984" s="27"/>
      <c r="G12984" s="1"/>
      <c r="H12984" s="1"/>
      <c r="I12984" s="1"/>
    </row>
    <row r="12985" spans="2:9">
      <c r="B12985" s="1"/>
      <c r="C12985" s="29"/>
      <c r="D12985" s="27"/>
      <c r="E12985" s="27"/>
      <c r="F12985" s="27"/>
      <c r="G12985" s="1"/>
      <c r="H12985" s="1"/>
      <c r="I12985" s="1"/>
    </row>
    <row r="12986" spans="2:9">
      <c r="B12986" s="1"/>
      <c r="C12986" s="29"/>
      <c r="D12986" s="27"/>
      <c r="E12986" s="27"/>
      <c r="F12986" s="27"/>
      <c r="G12986" s="1"/>
      <c r="H12986" s="1"/>
      <c r="I12986" s="1"/>
    </row>
    <row r="12987" spans="2:9">
      <c r="B12987" s="1"/>
      <c r="C12987" s="29"/>
      <c r="D12987" s="27"/>
      <c r="E12987" s="27"/>
      <c r="F12987" s="27"/>
      <c r="G12987" s="1"/>
      <c r="H12987" s="1"/>
      <c r="I12987" s="1"/>
    </row>
    <row r="12988" spans="2:9">
      <c r="B12988" s="1"/>
      <c r="C12988" s="29"/>
      <c r="D12988" s="27"/>
      <c r="E12988" s="27"/>
      <c r="F12988" s="27"/>
      <c r="G12988" s="1"/>
      <c r="H12988" s="1"/>
      <c r="I12988" s="1"/>
    </row>
    <row r="12989" spans="2:9">
      <c r="B12989" s="1"/>
      <c r="C12989" s="29"/>
      <c r="D12989" s="27"/>
      <c r="E12989" s="27"/>
      <c r="F12989" s="27"/>
      <c r="G12989" s="1"/>
      <c r="H12989" s="1"/>
      <c r="I12989" s="1"/>
    </row>
    <row r="12990" spans="2:9">
      <c r="B12990" s="1"/>
      <c r="C12990" s="29"/>
      <c r="D12990" s="27"/>
      <c r="E12990" s="27"/>
      <c r="F12990" s="27"/>
      <c r="G12990" s="1"/>
      <c r="H12990" s="1"/>
      <c r="I12990" s="1"/>
    </row>
    <row r="12991" spans="2:9">
      <c r="B12991" s="1"/>
      <c r="C12991" s="29"/>
      <c r="D12991" s="27"/>
      <c r="E12991" s="27"/>
      <c r="F12991" s="27"/>
      <c r="G12991" s="1"/>
      <c r="H12991" s="1"/>
      <c r="I12991" s="1"/>
    </row>
    <row r="12992" spans="2:9">
      <c r="B12992" s="1"/>
      <c r="C12992" s="29"/>
      <c r="D12992" s="27"/>
      <c r="E12992" s="27"/>
      <c r="F12992" s="27"/>
      <c r="G12992" s="1"/>
      <c r="H12992" s="1"/>
      <c r="I12992" s="1"/>
    </row>
    <row r="12993" spans="2:9">
      <c r="B12993" s="1"/>
      <c r="C12993" s="29"/>
      <c r="D12993" s="27"/>
      <c r="E12993" s="27"/>
      <c r="F12993" s="27"/>
      <c r="G12993" s="1"/>
      <c r="H12993" s="1"/>
      <c r="I12993" s="1"/>
    </row>
    <row r="12994" spans="2:9">
      <c r="B12994" s="1"/>
      <c r="C12994" s="29"/>
      <c r="D12994" s="27"/>
      <c r="E12994" s="27"/>
      <c r="F12994" s="27"/>
      <c r="G12994" s="1"/>
      <c r="H12994" s="1"/>
      <c r="I12994" s="1"/>
    </row>
    <row r="12995" spans="2:9">
      <c r="B12995" s="1"/>
      <c r="C12995" s="29"/>
      <c r="D12995" s="27"/>
      <c r="E12995" s="27"/>
      <c r="F12995" s="27"/>
      <c r="G12995" s="1"/>
      <c r="H12995" s="1"/>
      <c r="I12995" s="1"/>
    </row>
    <row r="12996" spans="2:9">
      <c r="B12996" s="1"/>
      <c r="C12996" s="29"/>
      <c r="D12996" s="27"/>
      <c r="E12996" s="27"/>
      <c r="F12996" s="27"/>
      <c r="G12996" s="1"/>
      <c r="H12996" s="1"/>
      <c r="I12996" s="1"/>
    </row>
    <row r="12997" spans="2:9">
      <c r="B12997" s="1"/>
      <c r="C12997" s="29"/>
      <c r="D12997" s="27"/>
      <c r="E12997" s="27"/>
      <c r="F12997" s="27"/>
      <c r="G12997" s="1"/>
      <c r="H12997" s="1"/>
      <c r="I12997" s="1"/>
    </row>
    <row r="12998" spans="2:9">
      <c r="B12998" s="1"/>
      <c r="C12998" s="29"/>
      <c r="D12998" s="27"/>
      <c r="E12998" s="27"/>
      <c r="F12998" s="27"/>
      <c r="G12998" s="1"/>
      <c r="H12998" s="1"/>
      <c r="I12998" s="1"/>
    </row>
    <row r="12999" spans="2:9">
      <c r="B12999" s="1"/>
      <c r="C12999" s="29"/>
      <c r="D12999" s="27"/>
      <c r="E12999" s="27"/>
      <c r="F12999" s="27"/>
      <c r="G12999" s="1"/>
      <c r="H12999" s="1"/>
      <c r="I12999" s="1"/>
    </row>
    <row r="13000" spans="2:9">
      <c r="B13000" s="1"/>
      <c r="C13000" s="29"/>
      <c r="D13000" s="27"/>
      <c r="E13000" s="27"/>
      <c r="F13000" s="27"/>
      <c r="G13000" s="1"/>
      <c r="H13000" s="1"/>
      <c r="I13000" s="1"/>
    </row>
    <row r="13001" spans="2:9">
      <c r="B13001" s="1"/>
      <c r="C13001" s="29"/>
      <c r="D13001" s="27"/>
      <c r="E13001" s="27"/>
      <c r="F13001" s="27"/>
      <c r="G13001" s="1"/>
      <c r="H13001" s="1"/>
      <c r="I13001" s="1"/>
    </row>
    <row r="13002" spans="2:9">
      <c r="B13002" s="1"/>
      <c r="C13002" s="29"/>
      <c r="D13002" s="27"/>
      <c r="E13002" s="27"/>
      <c r="F13002" s="27"/>
      <c r="G13002" s="1"/>
      <c r="H13002" s="1"/>
      <c r="I13002" s="1"/>
    </row>
    <row r="13003" spans="2:9">
      <c r="B13003" s="1"/>
      <c r="C13003" s="29"/>
      <c r="D13003" s="27"/>
      <c r="E13003" s="27"/>
      <c r="F13003" s="27"/>
      <c r="G13003" s="1"/>
      <c r="H13003" s="1"/>
      <c r="I13003" s="1"/>
    </row>
    <row r="13004" spans="2:9">
      <c r="B13004" s="1"/>
      <c r="C13004" s="29"/>
      <c r="D13004" s="27"/>
      <c r="E13004" s="27"/>
      <c r="F13004" s="27"/>
      <c r="G13004" s="1"/>
      <c r="H13004" s="1"/>
      <c r="I13004" s="1"/>
    </row>
    <row r="13005" spans="2:9">
      <c r="B13005" s="1"/>
      <c r="C13005" s="29"/>
      <c r="D13005" s="27"/>
      <c r="E13005" s="27"/>
      <c r="F13005" s="27"/>
      <c r="G13005" s="1"/>
      <c r="H13005" s="1"/>
      <c r="I13005" s="1"/>
    </row>
    <row r="13006" spans="2:9">
      <c r="B13006" s="1"/>
      <c r="C13006" s="29"/>
      <c r="D13006" s="27"/>
      <c r="E13006" s="27"/>
      <c r="F13006" s="27"/>
      <c r="G13006" s="1"/>
      <c r="H13006" s="1"/>
      <c r="I13006" s="1"/>
    </row>
    <row r="13007" spans="2:9">
      <c r="B13007" s="1"/>
      <c r="C13007" s="29"/>
      <c r="D13007" s="27"/>
      <c r="E13007" s="27"/>
      <c r="F13007" s="27"/>
      <c r="G13007" s="1"/>
      <c r="H13007" s="1"/>
      <c r="I13007" s="1"/>
    </row>
    <row r="13008" spans="2:9">
      <c r="B13008" s="1"/>
      <c r="C13008" s="29"/>
      <c r="D13008" s="27"/>
      <c r="E13008" s="27"/>
      <c r="F13008" s="27"/>
      <c r="G13008" s="1"/>
      <c r="H13008" s="1"/>
      <c r="I13008" s="1"/>
    </row>
    <row r="13009" spans="2:9">
      <c r="B13009" s="1"/>
      <c r="C13009" s="29"/>
      <c r="D13009" s="27"/>
      <c r="E13009" s="27"/>
      <c r="F13009" s="27"/>
      <c r="G13009" s="1"/>
      <c r="H13009" s="1"/>
      <c r="I13009" s="1"/>
    </row>
    <row r="13010" spans="2:9">
      <c r="B13010" s="1"/>
      <c r="C13010" s="29"/>
      <c r="D13010" s="27"/>
      <c r="E13010" s="27"/>
      <c r="F13010" s="27"/>
      <c r="G13010" s="1"/>
      <c r="H13010" s="1"/>
      <c r="I13010" s="1"/>
    </row>
    <row r="13011" spans="2:9">
      <c r="B13011" s="1"/>
      <c r="C13011" s="29"/>
      <c r="D13011" s="27"/>
      <c r="E13011" s="27"/>
      <c r="F13011" s="27"/>
      <c r="G13011" s="1"/>
      <c r="H13011" s="1"/>
      <c r="I13011" s="1"/>
    </row>
    <row r="13012" spans="2:9">
      <c r="B13012" s="1"/>
      <c r="C13012" s="29"/>
      <c r="D13012" s="27"/>
      <c r="E13012" s="27"/>
      <c r="F13012" s="27"/>
      <c r="G13012" s="1"/>
      <c r="H13012" s="1"/>
      <c r="I13012" s="1"/>
    </row>
    <row r="13013" spans="2:9">
      <c r="B13013" s="1"/>
      <c r="C13013" s="29"/>
      <c r="D13013" s="27"/>
      <c r="E13013" s="27"/>
      <c r="F13013" s="27"/>
      <c r="G13013" s="1"/>
      <c r="H13013" s="1"/>
      <c r="I13013" s="1"/>
    </row>
    <row r="13014" spans="2:9">
      <c r="B13014" s="1"/>
      <c r="C13014" s="29"/>
      <c r="D13014" s="27"/>
      <c r="E13014" s="27"/>
      <c r="F13014" s="27"/>
      <c r="G13014" s="1"/>
      <c r="H13014" s="1"/>
      <c r="I13014" s="1"/>
    </row>
    <row r="13015" spans="2:9">
      <c r="B13015" s="1"/>
      <c r="C13015" s="29"/>
      <c r="D13015" s="27"/>
      <c r="E13015" s="27"/>
      <c r="F13015" s="27"/>
      <c r="G13015" s="1"/>
      <c r="H13015" s="1"/>
      <c r="I13015" s="1"/>
    </row>
    <row r="13016" spans="2:9">
      <c r="B13016" s="1"/>
      <c r="C13016" s="29"/>
      <c r="D13016" s="27"/>
      <c r="E13016" s="27"/>
      <c r="F13016" s="27"/>
      <c r="G13016" s="1"/>
      <c r="H13016" s="1"/>
      <c r="I13016" s="1"/>
    </row>
    <row r="13017" spans="2:9">
      <c r="B13017" s="1"/>
      <c r="C13017" s="29"/>
      <c r="D13017" s="27"/>
      <c r="E13017" s="27"/>
      <c r="F13017" s="27"/>
      <c r="G13017" s="1"/>
      <c r="H13017" s="1"/>
      <c r="I13017" s="1"/>
    </row>
    <row r="13018" spans="2:9">
      <c r="B13018" s="1"/>
      <c r="C13018" s="29"/>
      <c r="D13018" s="27"/>
      <c r="E13018" s="27"/>
      <c r="F13018" s="27"/>
      <c r="G13018" s="1"/>
      <c r="H13018" s="1"/>
      <c r="I13018" s="1"/>
    </row>
    <row r="13019" spans="2:9">
      <c r="B13019" s="1"/>
      <c r="C13019" s="29"/>
      <c r="D13019" s="27"/>
      <c r="E13019" s="27"/>
      <c r="F13019" s="27"/>
      <c r="G13019" s="1"/>
      <c r="H13019" s="1"/>
      <c r="I13019" s="1"/>
    </row>
    <row r="13020" spans="2:9">
      <c r="B13020" s="1"/>
      <c r="C13020" s="29"/>
      <c r="D13020" s="27"/>
      <c r="E13020" s="27"/>
      <c r="F13020" s="27"/>
      <c r="G13020" s="1"/>
      <c r="H13020" s="1"/>
      <c r="I13020" s="1"/>
    </row>
    <row r="13021" spans="2:9">
      <c r="B13021" s="1"/>
      <c r="C13021" s="29"/>
      <c r="D13021" s="27"/>
      <c r="E13021" s="27"/>
      <c r="F13021" s="27"/>
      <c r="G13021" s="1"/>
      <c r="H13021" s="1"/>
      <c r="I13021" s="1"/>
    </row>
    <row r="13022" spans="2:9">
      <c r="B13022" s="1"/>
      <c r="C13022" s="29"/>
      <c r="D13022" s="27"/>
      <c r="E13022" s="27"/>
      <c r="F13022" s="27"/>
      <c r="G13022" s="1"/>
      <c r="H13022" s="1"/>
      <c r="I13022" s="1"/>
    </row>
    <row r="13023" spans="2:9">
      <c r="B13023" s="1"/>
      <c r="C13023" s="29"/>
      <c r="D13023" s="27"/>
      <c r="E13023" s="27"/>
      <c r="F13023" s="27"/>
      <c r="G13023" s="1"/>
      <c r="H13023" s="1"/>
      <c r="I13023" s="1"/>
    </row>
    <row r="13024" spans="2:9">
      <c r="B13024" s="1"/>
      <c r="C13024" s="29"/>
      <c r="D13024" s="27"/>
      <c r="E13024" s="27"/>
      <c r="F13024" s="27"/>
      <c r="G13024" s="1"/>
      <c r="H13024" s="1"/>
      <c r="I13024" s="1"/>
    </row>
    <row r="13025" spans="2:9">
      <c r="B13025" s="1"/>
      <c r="C13025" s="29"/>
      <c r="D13025" s="27"/>
      <c r="E13025" s="27"/>
      <c r="F13025" s="27"/>
      <c r="G13025" s="1"/>
      <c r="H13025" s="1"/>
      <c r="I13025" s="1"/>
    </row>
    <row r="13026" spans="2:9">
      <c r="B13026" s="1"/>
      <c r="C13026" s="29"/>
      <c r="D13026" s="27"/>
      <c r="E13026" s="27"/>
      <c r="F13026" s="27"/>
      <c r="G13026" s="1"/>
      <c r="H13026" s="1"/>
      <c r="I13026" s="1"/>
    </row>
    <row r="13027" spans="2:9">
      <c r="B13027" s="1"/>
      <c r="C13027" s="29"/>
      <c r="D13027" s="27"/>
      <c r="E13027" s="27"/>
      <c r="F13027" s="27"/>
      <c r="G13027" s="1"/>
      <c r="H13027" s="1"/>
      <c r="I13027" s="1"/>
    </row>
    <row r="13028" spans="2:9">
      <c r="B13028" s="1"/>
      <c r="C13028" s="29"/>
      <c r="D13028" s="27"/>
      <c r="E13028" s="27"/>
      <c r="F13028" s="27"/>
      <c r="G13028" s="1"/>
      <c r="H13028" s="1"/>
      <c r="I13028" s="1"/>
    </row>
    <row r="13029" spans="2:9">
      <c r="B13029" s="1"/>
      <c r="C13029" s="29"/>
      <c r="D13029" s="27"/>
      <c r="E13029" s="27"/>
      <c r="F13029" s="27"/>
      <c r="G13029" s="1"/>
      <c r="H13029" s="1"/>
      <c r="I13029" s="1"/>
    </row>
    <row r="13030" spans="2:9">
      <c r="B13030" s="1"/>
      <c r="C13030" s="29"/>
      <c r="D13030" s="27"/>
      <c r="E13030" s="27"/>
      <c r="F13030" s="27"/>
      <c r="G13030" s="1"/>
      <c r="H13030" s="1"/>
      <c r="I13030" s="1"/>
    </row>
    <row r="13031" spans="2:9">
      <c r="B13031" s="1"/>
      <c r="C13031" s="29"/>
      <c r="D13031" s="27"/>
      <c r="E13031" s="27"/>
      <c r="F13031" s="27"/>
      <c r="G13031" s="1"/>
      <c r="H13031" s="1"/>
      <c r="I13031" s="1"/>
    </row>
    <row r="13032" spans="2:9">
      <c r="B13032" s="1"/>
      <c r="C13032" s="29"/>
      <c r="D13032" s="27"/>
      <c r="E13032" s="27"/>
      <c r="F13032" s="27"/>
      <c r="G13032" s="1"/>
      <c r="H13032" s="1"/>
      <c r="I13032" s="1"/>
    </row>
    <row r="13033" spans="2:9">
      <c r="B13033" s="1"/>
      <c r="C13033" s="29"/>
      <c r="D13033" s="27"/>
      <c r="E13033" s="27"/>
      <c r="F13033" s="27"/>
      <c r="G13033" s="1"/>
      <c r="H13033" s="1"/>
      <c r="I13033" s="1"/>
    </row>
    <row r="13034" spans="2:9">
      <c r="B13034" s="1"/>
      <c r="C13034" s="29"/>
      <c r="D13034" s="27"/>
      <c r="E13034" s="27"/>
      <c r="F13034" s="27"/>
      <c r="G13034" s="1"/>
      <c r="H13034" s="1"/>
      <c r="I13034" s="1"/>
    </row>
    <row r="13035" spans="2:9">
      <c r="B13035" s="1"/>
      <c r="C13035" s="29"/>
      <c r="D13035" s="27"/>
      <c r="E13035" s="27"/>
      <c r="F13035" s="27"/>
      <c r="G13035" s="1"/>
      <c r="H13035" s="1"/>
      <c r="I13035" s="1"/>
    </row>
    <row r="13036" spans="2:9">
      <c r="B13036" s="1"/>
      <c r="C13036" s="29"/>
      <c r="D13036" s="27"/>
      <c r="E13036" s="27"/>
      <c r="F13036" s="27"/>
      <c r="G13036" s="1"/>
      <c r="H13036" s="1"/>
      <c r="I13036" s="1"/>
    </row>
    <row r="13037" spans="2:9">
      <c r="B13037" s="1"/>
      <c r="C13037" s="29"/>
      <c r="D13037" s="27"/>
      <c r="E13037" s="27"/>
      <c r="F13037" s="27"/>
      <c r="G13037" s="1"/>
      <c r="H13037" s="1"/>
      <c r="I13037" s="1"/>
    </row>
    <row r="13038" spans="2:9">
      <c r="B13038" s="1"/>
      <c r="C13038" s="29"/>
      <c r="D13038" s="27"/>
      <c r="E13038" s="27"/>
      <c r="F13038" s="27"/>
      <c r="G13038" s="1"/>
      <c r="H13038" s="1"/>
      <c r="I13038" s="1"/>
    </row>
    <row r="13039" spans="2:9">
      <c r="B13039" s="1"/>
      <c r="C13039" s="29"/>
      <c r="D13039" s="27"/>
      <c r="E13039" s="27"/>
      <c r="F13039" s="27"/>
      <c r="G13039" s="1"/>
      <c r="H13039" s="1"/>
      <c r="I13039" s="1"/>
    </row>
    <row r="13040" spans="2:9">
      <c r="B13040" s="1"/>
      <c r="C13040" s="29"/>
      <c r="D13040" s="27"/>
      <c r="E13040" s="27"/>
      <c r="F13040" s="27"/>
      <c r="G13040" s="1"/>
      <c r="H13040" s="1"/>
      <c r="I13040" s="1"/>
    </row>
    <row r="13041" spans="2:9">
      <c r="B13041" s="1"/>
      <c r="C13041" s="29"/>
      <c r="D13041" s="27"/>
      <c r="E13041" s="27"/>
      <c r="F13041" s="27"/>
      <c r="G13041" s="1"/>
      <c r="H13041" s="1"/>
      <c r="I13041" s="1"/>
    </row>
    <row r="13042" spans="2:9">
      <c r="B13042" s="1"/>
      <c r="C13042" s="29"/>
      <c r="D13042" s="27"/>
      <c r="E13042" s="27"/>
      <c r="F13042" s="27"/>
      <c r="G13042" s="1"/>
      <c r="H13042" s="1"/>
      <c r="I13042" s="1"/>
    </row>
    <row r="13043" spans="2:9">
      <c r="B13043" s="1"/>
      <c r="C13043" s="29"/>
      <c r="D13043" s="27"/>
      <c r="E13043" s="27"/>
      <c r="F13043" s="27"/>
      <c r="G13043" s="1"/>
      <c r="H13043" s="1"/>
      <c r="I13043" s="1"/>
    </row>
    <row r="13044" spans="2:9">
      <c r="B13044" s="1"/>
      <c r="C13044" s="29"/>
      <c r="D13044" s="27"/>
      <c r="E13044" s="27"/>
      <c r="F13044" s="27"/>
      <c r="G13044" s="1"/>
      <c r="H13044" s="1"/>
      <c r="I13044" s="1"/>
    </row>
    <row r="13045" spans="2:9">
      <c r="B13045" s="1"/>
      <c r="C13045" s="29"/>
      <c r="D13045" s="27"/>
      <c r="E13045" s="27"/>
      <c r="F13045" s="27"/>
      <c r="G13045" s="1"/>
      <c r="H13045" s="1"/>
      <c r="I13045" s="1"/>
    </row>
    <row r="13046" spans="2:9">
      <c r="B13046" s="1"/>
      <c r="C13046" s="29"/>
      <c r="D13046" s="27"/>
      <c r="E13046" s="27"/>
      <c r="F13046" s="27"/>
      <c r="G13046" s="1"/>
      <c r="H13046" s="1"/>
      <c r="I13046" s="1"/>
    </row>
    <row r="13047" spans="2:9">
      <c r="B13047" s="1"/>
      <c r="C13047" s="29"/>
      <c r="D13047" s="27"/>
      <c r="E13047" s="27"/>
      <c r="F13047" s="27"/>
      <c r="G13047" s="1"/>
      <c r="H13047" s="1"/>
      <c r="I13047" s="1"/>
    </row>
    <row r="13048" spans="2:9">
      <c r="B13048" s="1"/>
      <c r="C13048" s="29"/>
      <c r="D13048" s="27"/>
      <c r="E13048" s="27"/>
      <c r="F13048" s="27"/>
      <c r="G13048" s="1"/>
      <c r="H13048" s="1"/>
      <c r="I13048" s="1"/>
    </row>
    <row r="13049" spans="2:9">
      <c r="B13049" s="1"/>
      <c r="C13049" s="29"/>
      <c r="D13049" s="27"/>
      <c r="E13049" s="27"/>
      <c r="F13049" s="27"/>
      <c r="G13049" s="1"/>
      <c r="H13049" s="1"/>
      <c r="I13049" s="1"/>
    </row>
    <row r="13050" spans="2:9">
      <c r="B13050" s="1"/>
      <c r="C13050" s="29"/>
      <c r="D13050" s="27"/>
      <c r="E13050" s="27"/>
      <c r="F13050" s="27"/>
      <c r="G13050" s="1"/>
      <c r="H13050" s="1"/>
      <c r="I13050" s="1"/>
    </row>
    <row r="13051" spans="2:9">
      <c r="B13051" s="1"/>
      <c r="C13051" s="29"/>
      <c r="D13051" s="27"/>
      <c r="E13051" s="27"/>
      <c r="F13051" s="27"/>
      <c r="G13051" s="1"/>
      <c r="H13051" s="1"/>
      <c r="I13051" s="1"/>
    </row>
    <row r="13052" spans="2:9">
      <c r="B13052" s="1"/>
      <c r="C13052" s="29"/>
      <c r="D13052" s="27"/>
      <c r="E13052" s="27"/>
      <c r="F13052" s="27"/>
      <c r="G13052" s="1"/>
      <c r="H13052" s="1"/>
      <c r="I13052" s="1"/>
    </row>
    <row r="13053" spans="2:9">
      <c r="B13053" s="1"/>
      <c r="C13053" s="29"/>
      <c r="D13053" s="27"/>
      <c r="E13053" s="27"/>
      <c r="F13053" s="27"/>
      <c r="G13053" s="1"/>
      <c r="H13053" s="1"/>
      <c r="I13053" s="1"/>
    </row>
    <row r="13054" spans="2:9">
      <c r="B13054" s="1"/>
      <c r="C13054" s="29"/>
      <c r="D13054" s="27"/>
      <c r="E13054" s="27"/>
      <c r="F13054" s="27"/>
      <c r="G13054" s="1"/>
      <c r="H13054" s="1"/>
      <c r="I13054" s="1"/>
    </row>
    <row r="13055" spans="2:9">
      <c r="B13055" s="1"/>
      <c r="C13055" s="29"/>
      <c r="D13055" s="27"/>
      <c r="E13055" s="27"/>
      <c r="F13055" s="27"/>
      <c r="G13055" s="1"/>
      <c r="H13055" s="1"/>
      <c r="I13055" s="1"/>
    </row>
    <row r="13056" spans="2:9">
      <c r="B13056" s="1"/>
      <c r="C13056" s="29"/>
      <c r="D13056" s="27"/>
      <c r="E13056" s="27"/>
      <c r="F13056" s="27"/>
      <c r="G13056" s="1"/>
      <c r="H13056" s="1"/>
      <c r="I13056" s="1"/>
    </row>
    <row r="13057" spans="2:9">
      <c r="B13057" s="1"/>
      <c r="C13057" s="29"/>
      <c r="D13057" s="27"/>
      <c r="E13057" s="27"/>
      <c r="F13057" s="27"/>
      <c r="G13057" s="1"/>
      <c r="H13057" s="1"/>
      <c r="I13057" s="1"/>
    </row>
    <row r="13058" spans="2:9">
      <c r="B13058" s="1"/>
      <c r="C13058" s="29"/>
      <c r="D13058" s="27"/>
      <c r="E13058" s="27"/>
      <c r="F13058" s="27"/>
      <c r="G13058" s="1"/>
      <c r="H13058" s="1"/>
      <c r="I13058" s="1"/>
    </row>
    <row r="13059" spans="2:9">
      <c r="B13059" s="1"/>
      <c r="C13059" s="29"/>
      <c r="D13059" s="27"/>
      <c r="E13059" s="27"/>
      <c r="F13059" s="27"/>
      <c r="G13059" s="1"/>
      <c r="H13059" s="1"/>
      <c r="I13059" s="1"/>
    </row>
    <row r="13060" spans="2:9">
      <c r="B13060" s="1"/>
      <c r="C13060" s="29"/>
      <c r="D13060" s="27"/>
      <c r="E13060" s="27"/>
      <c r="F13060" s="27"/>
      <c r="G13060" s="1"/>
      <c r="H13060" s="1"/>
      <c r="I13060" s="1"/>
    </row>
    <row r="13061" spans="2:9">
      <c r="B13061" s="1"/>
      <c r="C13061" s="29"/>
      <c r="D13061" s="27"/>
      <c r="E13061" s="27"/>
      <c r="F13061" s="27"/>
      <c r="G13061" s="1"/>
      <c r="H13061" s="1"/>
      <c r="I13061" s="1"/>
    </row>
    <row r="13062" spans="2:9">
      <c r="B13062" s="1"/>
      <c r="C13062" s="29"/>
      <c r="D13062" s="27"/>
      <c r="E13062" s="27"/>
      <c r="F13062" s="27"/>
      <c r="G13062" s="1"/>
      <c r="H13062" s="1"/>
      <c r="I13062" s="1"/>
    </row>
    <row r="13063" spans="2:9">
      <c r="B13063" s="1"/>
      <c r="C13063" s="29"/>
      <c r="D13063" s="27"/>
      <c r="E13063" s="27"/>
      <c r="F13063" s="27"/>
      <c r="G13063" s="1"/>
      <c r="H13063" s="1"/>
      <c r="I13063" s="1"/>
    </row>
    <row r="13064" spans="2:9">
      <c r="B13064" s="1"/>
      <c r="C13064" s="29"/>
      <c r="D13064" s="27"/>
      <c r="E13064" s="27"/>
      <c r="F13064" s="27"/>
      <c r="G13064" s="1"/>
      <c r="H13064" s="1"/>
      <c r="I13064" s="1"/>
    </row>
    <row r="13065" spans="2:9">
      <c r="B13065" s="1"/>
      <c r="C13065" s="29"/>
      <c r="D13065" s="27"/>
      <c r="E13065" s="27"/>
      <c r="F13065" s="27"/>
      <c r="G13065" s="1"/>
      <c r="H13065" s="1"/>
      <c r="I13065" s="1"/>
    </row>
    <row r="13066" spans="2:9">
      <c r="B13066" s="1"/>
      <c r="C13066" s="29"/>
      <c r="D13066" s="27"/>
      <c r="E13066" s="27"/>
      <c r="F13066" s="27"/>
      <c r="G13066" s="1"/>
      <c r="H13066" s="1"/>
      <c r="I13066" s="1"/>
    </row>
    <row r="13067" spans="2:9">
      <c r="B13067" s="1"/>
      <c r="C13067" s="29"/>
      <c r="D13067" s="27"/>
      <c r="E13067" s="27"/>
      <c r="F13067" s="27"/>
      <c r="G13067" s="1"/>
      <c r="H13067" s="1"/>
      <c r="I13067" s="1"/>
    </row>
    <row r="13068" spans="2:9">
      <c r="B13068" s="1"/>
      <c r="C13068" s="29"/>
      <c r="D13068" s="27"/>
      <c r="E13068" s="27"/>
      <c r="F13068" s="27"/>
      <c r="G13068" s="1"/>
      <c r="H13068" s="1"/>
      <c r="I13068" s="1"/>
    </row>
    <row r="13069" spans="2:9">
      <c r="B13069" s="1"/>
      <c r="C13069" s="29"/>
      <c r="D13069" s="27"/>
      <c r="E13069" s="27"/>
      <c r="F13069" s="27"/>
      <c r="G13069" s="1"/>
      <c r="H13069" s="1"/>
      <c r="I13069" s="1"/>
    </row>
    <row r="13070" spans="2:9">
      <c r="B13070" s="1"/>
      <c r="C13070" s="29"/>
      <c r="D13070" s="27"/>
      <c r="E13070" s="27"/>
      <c r="F13070" s="27"/>
      <c r="G13070" s="1"/>
      <c r="H13070" s="1"/>
      <c r="I13070" s="1"/>
    </row>
    <row r="13071" spans="2:9">
      <c r="B13071" s="1"/>
      <c r="C13071" s="29"/>
      <c r="D13071" s="27"/>
      <c r="E13071" s="27"/>
      <c r="F13071" s="27"/>
      <c r="G13071" s="1"/>
      <c r="H13071" s="1"/>
      <c r="I13071" s="1"/>
    </row>
    <row r="13072" spans="2:9">
      <c r="B13072" s="1"/>
      <c r="C13072" s="29"/>
      <c r="D13072" s="27"/>
      <c r="E13072" s="27"/>
      <c r="F13072" s="27"/>
      <c r="G13072" s="1"/>
      <c r="H13072" s="1"/>
      <c r="I13072" s="1"/>
    </row>
    <row r="13073" spans="2:9">
      <c r="B13073" s="1"/>
      <c r="C13073" s="29"/>
      <c r="D13073" s="27"/>
      <c r="E13073" s="27"/>
      <c r="F13073" s="27"/>
      <c r="G13073" s="1"/>
      <c r="H13073" s="1"/>
      <c r="I13073" s="1"/>
    </row>
    <row r="13074" spans="2:9">
      <c r="B13074" s="1"/>
      <c r="C13074" s="29"/>
      <c r="D13074" s="27"/>
      <c r="E13074" s="27"/>
      <c r="F13074" s="27"/>
      <c r="G13074" s="1"/>
      <c r="H13074" s="1"/>
      <c r="I13074" s="1"/>
    </row>
    <row r="13075" spans="2:9">
      <c r="B13075" s="1"/>
      <c r="C13075" s="29"/>
      <c r="D13075" s="27"/>
      <c r="E13075" s="27"/>
      <c r="F13075" s="27"/>
      <c r="G13075" s="1"/>
      <c r="H13075" s="1"/>
      <c r="I13075" s="1"/>
    </row>
    <row r="13076" spans="2:9">
      <c r="B13076" s="1"/>
      <c r="C13076" s="29"/>
      <c r="D13076" s="27"/>
      <c r="E13076" s="27"/>
      <c r="F13076" s="27"/>
      <c r="G13076" s="1"/>
      <c r="H13076" s="1"/>
      <c r="I13076" s="1"/>
    </row>
    <row r="13077" spans="2:9">
      <c r="B13077" s="1"/>
      <c r="C13077" s="29"/>
      <c r="D13077" s="27"/>
      <c r="E13077" s="27"/>
      <c r="F13077" s="27"/>
      <c r="G13077" s="1"/>
      <c r="H13077" s="1"/>
      <c r="I13077" s="1"/>
    </row>
    <row r="13078" spans="2:9">
      <c r="B13078" s="1"/>
      <c r="C13078" s="29"/>
      <c r="D13078" s="27"/>
      <c r="E13078" s="27"/>
      <c r="F13078" s="27"/>
      <c r="G13078" s="1"/>
      <c r="H13078" s="1"/>
      <c r="I13078" s="1"/>
    </row>
    <row r="13079" spans="2:9">
      <c r="B13079" s="1"/>
      <c r="C13079" s="29"/>
      <c r="D13079" s="27"/>
      <c r="E13079" s="27"/>
      <c r="F13079" s="27"/>
      <c r="G13079" s="1"/>
      <c r="H13079" s="1"/>
      <c r="I13079" s="1"/>
    </row>
    <row r="13080" spans="2:9">
      <c r="B13080" s="1"/>
      <c r="C13080" s="29"/>
      <c r="D13080" s="27"/>
      <c r="E13080" s="27"/>
      <c r="F13080" s="27"/>
      <c r="G13080" s="1"/>
      <c r="H13080" s="1"/>
      <c r="I13080" s="1"/>
    </row>
    <row r="13081" spans="2:9">
      <c r="B13081" s="1"/>
      <c r="C13081" s="29"/>
      <c r="D13081" s="27"/>
      <c r="E13081" s="27"/>
      <c r="F13081" s="27"/>
      <c r="G13081" s="1"/>
      <c r="H13081" s="1"/>
      <c r="I13081" s="1"/>
    </row>
    <row r="13082" spans="2:9">
      <c r="B13082" s="1"/>
      <c r="C13082" s="29"/>
      <c r="D13082" s="27"/>
      <c r="E13082" s="27"/>
      <c r="F13082" s="27"/>
      <c r="G13082" s="1"/>
      <c r="H13082" s="1"/>
      <c r="I13082" s="1"/>
    </row>
    <row r="13083" spans="2:9">
      <c r="B13083" s="1"/>
      <c r="C13083" s="29"/>
      <c r="D13083" s="27"/>
      <c r="E13083" s="27"/>
      <c r="F13083" s="27"/>
      <c r="G13083" s="1"/>
      <c r="H13083" s="1"/>
      <c r="I13083" s="1"/>
    </row>
    <row r="13084" spans="2:9">
      <c r="B13084" s="1"/>
      <c r="C13084" s="29"/>
      <c r="D13084" s="27"/>
      <c r="E13084" s="27"/>
      <c r="F13084" s="27"/>
      <c r="G13084" s="1"/>
      <c r="H13084" s="1"/>
      <c r="I13084" s="1"/>
    </row>
    <row r="13085" spans="2:9">
      <c r="B13085" s="1"/>
      <c r="C13085" s="29"/>
      <c r="D13085" s="27"/>
      <c r="E13085" s="27"/>
      <c r="F13085" s="27"/>
      <c r="G13085" s="1"/>
      <c r="H13085" s="1"/>
      <c r="I13085" s="1"/>
    </row>
    <row r="13086" spans="2:9">
      <c r="B13086" s="1"/>
      <c r="C13086" s="29"/>
      <c r="D13086" s="27"/>
      <c r="E13086" s="27"/>
      <c r="F13086" s="27"/>
      <c r="G13086" s="1"/>
      <c r="H13086" s="1"/>
      <c r="I13086" s="1"/>
    </row>
    <row r="13087" spans="2:9">
      <c r="B13087" s="1"/>
      <c r="C13087" s="29"/>
      <c r="D13087" s="27"/>
      <c r="E13087" s="27"/>
      <c r="F13087" s="27"/>
      <c r="G13087" s="1"/>
      <c r="H13087" s="1"/>
      <c r="I13087" s="1"/>
    </row>
    <row r="13088" spans="2:9">
      <c r="B13088" s="1"/>
      <c r="C13088" s="29"/>
      <c r="D13088" s="27"/>
      <c r="E13088" s="27"/>
      <c r="F13088" s="27"/>
      <c r="G13088" s="1"/>
      <c r="H13088" s="1"/>
      <c r="I13088" s="1"/>
    </row>
    <row r="13089" spans="2:9">
      <c r="B13089" s="1"/>
      <c r="C13089" s="29"/>
      <c r="D13089" s="27"/>
      <c r="E13089" s="27"/>
      <c r="F13089" s="27"/>
      <c r="G13089" s="1"/>
      <c r="H13089" s="1"/>
      <c r="I13089" s="1"/>
    </row>
    <row r="13090" spans="2:9">
      <c r="B13090" s="1"/>
      <c r="C13090" s="29"/>
      <c r="D13090" s="27"/>
      <c r="E13090" s="27"/>
      <c r="F13090" s="27"/>
      <c r="G13090" s="1"/>
      <c r="H13090" s="1"/>
      <c r="I13090" s="1"/>
    </row>
    <row r="13091" spans="2:9">
      <c r="B13091" s="1"/>
      <c r="C13091" s="29"/>
      <c r="D13091" s="27"/>
      <c r="E13091" s="27"/>
      <c r="F13091" s="27"/>
      <c r="G13091" s="1"/>
      <c r="H13091" s="1"/>
      <c r="I13091" s="1"/>
    </row>
    <row r="13092" spans="2:9">
      <c r="B13092" s="1"/>
      <c r="C13092" s="29"/>
      <c r="D13092" s="27"/>
      <c r="E13092" s="27"/>
      <c r="F13092" s="27"/>
      <c r="G13092" s="1"/>
      <c r="H13092" s="1"/>
      <c r="I13092" s="1"/>
    </row>
    <row r="13093" spans="2:9">
      <c r="B13093" s="1"/>
      <c r="C13093" s="29"/>
      <c r="D13093" s="27"/>
      <c r="E13093" s="27"/>
      <c r="F13093" s="27"/>
      <c r="G13093" s="1"/>
      <c r="H13093" s="1"/>
      <c r="I13093" s="1"/>
    </row>
    <row r="13094" spans="2:9">
      <c r="B13094" s="1"/>
      <c r="C13094" s="29"/>
      <c r="D13094" s="27"/>
      <c r="E13094" s="27"/>
      <c r="F13094" s="27"/>
      <c r="G13094" s="1"/>
      <c r="H13094" s="1"/>
      <c r="I13094" s="1"/>
    </row>
    <row r="13095" spans="2:9">
      <c r="B13095" s="1"/>
      <c r="C13095" s="29"/>
      <c r="D13095" s="27"/>
      <c r="E13095" s="27"/>
      <c r="F13095" s="27"/>
      <c r="G13095" s="1"/>
      <c r="H13095" s="1"/>
      <c r="I13095" s="1"/>
    </row>
    <row r="13096" spans="2:9">
      <c r="B13096" s="1"/>
      <c r="C13096" s="29"/>
      <c r="D13096" s="27"/>
      <c r="E13096" s="27"/>
      <c r="F13096" s="27"/>
      <c r="G13096" s="1"/>
      <c r="H13096" s="1"/>
      <c r="I13096" s="1"/>
    </row>
    <row r="13097" spans="2:9">
      <c r="B13097" s="1"/>
      <c r="C13097" s="29"/>
      <c r="D13097" s="27"/>
      <c r="E13097" s="27"/>
      <c r="F13097" s="27"/>
      <c r="G13097" s="1"/>
      <c r="H13097" s="1"/>
      <c r="I13097" s="1"/>
    </row>
    <row r="13098" spans="2:9">
      <c r="B13098" s="1"/>
      <c r="C13098" s="29"/>
      <c r="D13098" s="27"/>
      <c r="E13098" s="27"/>
      <c r="F13098" s="27"/>
      <c r="G13098" s="1"/>
      <c r="H13098" s="1"/>
      <c r="I13098" s="1"/>
    </row>
    <row r="13099" spans="2:9">
      <c r="B13099" s="1"/>
      <c r="C13099" s="29"/>
      <c r="D13099" s="27"/>
      <c r="E13099" s="27"/>
      <c r="F13099" s="27"/>
      <c r="G13099" s="1"/>
      <c r="H13099" s="1"/>
      <c r="I13099" s="1"/>
    </row>
    <row r="13100" spans="2:9">
      <c r="B13100" s="1"/>
      <c r="C13100" s="29"/>
      <c r="D13100" s="27"/>
      <c r="E13100" s="27"/>
      <c r="F13100" s="27"/>
      <c r="G13100" s="1"/>
      <c r="H13100" s="1"/>
      <c r="I13100" s="1"/>
    </row>
    <row r="13101" spans="2:9">
      <c r="B13101" s="1"/>
      <c r="C13101" s="29"/>
      <c r="D13101" s="27"/>
      <c r="E13101" s="27"/>
      <c r="F13101" s="27"/>
      <c r="G13101" s="1"/>
      <c r="H13101" s="1"/>
      <c r="I13101" s="1"/>
    </row>
    <row r="13102" spans="2:9">
      <c r="B13102" s="1"/>
      <c r="C13102" s="29"/>
      <c r="D13102" s="27"/>
      <c r="E13102" s="27"/>
      <c r="F13102" s="27"/>
      <c r="G13102" s="1"/>
      <c r="H13102" s="1"/>
      <c r="I13102" s="1"/>
    </row>
    <row r="13103" spans="2:9">
      <c r="B13103" s="1"/>
      <c r="C13103" s="29"/>
      <c r="D13103" s="27"/>
      <c r="E13103" s="27"/>
      <c r="F13103" s="27"/>
      <c r="G13103" s="1"/>
      <c r="H13103" s="1"/>
      <c r="I13103" s="1"/>
    </row>
    <row r="13104" spans="2:9">
      <c r="B13104" s="1"/>
      <c r="C13104" s="29"/>
      <c r="D13104" s="27"/>
      <c r="E13104" s="27"/>
      <c r="F13104" s="27"/>
      <c r="G13104" s="1"/>
      <c r="H13104" s="1"/>
      <c r="I13104" s="1"/>
    </row>
    <row r="13105" spans="2:9">
      <c r="B13105" s="1"/>
      <c r="C13105" s="29"/>
      <c r="D13105" s="27"/>
      <c r="E13105" s="27"/>
      <c r="F13105" s="27"/>
      <c r="G13105" s="1"/>
      <c r="H13105" s="1"/>
      <c r="I13105" s="1"/>
    </row>
    <row r="13106" spans="2:9">
      <c r="B13106" s="1"/>
      <c r="C13106" s="29"/>
      <c r="D13106" s="27"/>
      <c r="E13106" s="27"/>
      <c r="F13106" s="27"/>
      <c r="G13106" s="1"/>
      <c r="H13106" s="1"/>
      <c r="I13106" s="1"/>
    </row>
    <row r="13107" spans="2:9">
      <c r="B13107" s="1"/>
      <c r="C13107" s="29"/>
      <c r="D13107" s="27"/>
      <c r="E13107" s="27"/>
      <c r="F13107" s="27"/>
      <c r="G13107" s="1"/>
      <c r="H13107" s="1"/>
      <c r="I13107" s="1"/>
    </row>
    <row r="13108" spans="2:9">
      <c r="B13108" s="1"/>
      <c r="C13108" s="29"/>
      <c r="D13108" s="27"/>
      <c r="E13108" s="27"/>
      <c r="F13108" s="27"/>
      <c r="G13108" s="1"/>
      <c r="H13108" s="1"/>
      <c r="I13108" s="1"/>
    </row>
    <row r="13109" spans="2:9">
      <c r="B13109" s="1"/>
      <c r="C13109" s="29"/>
      <c r="D13109" s="27"/>
      <c r="E13109" s="27"/>
      <c r="F13109" s="27"/>
      <c r="G13109" s="1"/>
      <c r="H13109" s="1"/>
      <c r="I13109" s="1"/>
    </row>
    <row r="13110" spans="2:9">
      <c r="B13110" s="1"/>
      <c r="C13110" s="29"/>
      <c r="D13110" s="27"/>
      <c r="E13110" s="27"/>
      <c r="F13110" s="27"/>
      <c r="G13110" s="1"/>
      <c r="H13110" s="1"/>
      <c r="I13110" s="1"/>
    </row>
    <row r="13111" spans="2:9">
      <c r="B13111" s="1"/>
      <c r="C13111" s="29"/>
      <c r="D13111" s="27"/>
      <c r="E13111" s="27"/>
      <c r="F13111" s="27"/>
      <c r="G13111" s="1"/>
      <c r="H13111" s="1"/>
      <c r="I13111" s="1"/>
    </row>
    <row r="13112" spans="2:9">
      <c r="B13112" s="1"/>
      <c r="C13112" s="29"/>
      <c r="D13112" s="27"/>
      <c r="E13112" s="27"/>
      <c r="F13112" s="27"/>
      <c r="G13112" s="1"/>
      <c r="H13112" s="1"/>
      <c r="I13112" s="1"/>
    </row>
    <row r="13113" spans="2:9">
      <c r="B13113" s="1"/>
      <c r="C13113" s="29"/>
      <c r="D13113" s="27"/>
      <c r="E13113" s="27"/>
      <c r="F13113" s="27"/>
      <c r="G13113" s="1"/>
      <c r="H13113" s="1"/>
      <c r="I13113" s="1"/>
    </row>
    <row r="13114" spans="2:9">
      <c r="B13114" s="1"/>
      <c r="C13114" s="29"/>
      <c r="D13114" s="27"/>
      <c r="E13114" s="27"/>
      <c r="F13114" s="27"/>
      <c r="G13114" s="1"/>
      <c r="H13114" s="1"/>
      <c r="I13114" s="1"/>
    </row>
    <row r="13115" spans="2:9">
      <c r="B13115" s="1"/>
      <c r="C13115" s="29"/>
      <c r="D13115" s="27"/>
      <c r="E13115" s="27"/>
      <c r="F13115" s="27"/>
      <c r="G13115" s="1"/>
      <c r="H13115" s="1"/>
      <c r="I13115" s="1"/>
    </row>
    <row r="13116" spans="2:9">
      <c r="B13116" s="1"/>
      <c r="C13116" s="29"/>
      <c r="D13116" s="27"/>
      <c r="E13116" s="27"/>
      <c r="F13116" s="27"/>
      <c r="G13116" s="1"/>
      <c r="H13116" s="1"/>
      <c r="I13116" s="1"/>
    </row>
    <row r="13117" spans="2:9">
      <c r="B13117" s="1"/>
      <c r="C13117" s="29"/>
      <c r="D13117" s="27"/>
      <c r="E13117" s="27"/>
      <c r="F13117" s="27"/>
      <c r="G13117" s="1"/>
      <c r="H13117" s="1"/>
      <c r="I13117" s="1"/>
    </row>
    <row r="13118" spans="2:9">
      <c r="B13118" s="1"/>
      <c r="C13118" s="29"/>
      <c r="D13118" s="27"/>
      <c r="E13118" s="27"/>
      <c r="F13118" s="27"/>
      <c r="G13118" s="1"/>
      <c r="H13118" s="1"/>
      <c r="I13118" s="1"/>
    </row>
    <row r="13119" spans="2:9">
      <c r="B13119" s="1"/>
      <c r="C13119" s="29"/>
      <c r="D13119" s="27"/>
      <c r="E13119" s="27"/>
      <c r="F13119" s="27"/>
      <c r="G13119" s="1"/>
      <c r="H13119" s="1"/>
      <c r="I13119" s="1"/>
    </row>
    <row r="13120" spans="2:9">
      <c r="B13120" s="1"/>
      <c r="C13120" s="29"/>
      <c r="D13120" s="27"/>
      <c r="E13120" s="27"/>
      <c r="F13120" s="27"/>
      <c r="G13120" s="1"/>
      <c r="H13120" s="1"/>
      <c r="I13120" s="1"/>
    </row>
    <row r="13121" spans="2:9">
      <c r="B13121" s="1"/>
      <c r="C13121" s="29"/>
      <c r="D13121" s="27"/>
      <c r="E13121" s="27"/>
      <c r="F13121" s="27"/>
      <c r="G13121" s="1"/>
      <c r="H13121" s="1"/>
      <c r="I13121" s="1"/>
    </row>
    <row r="13122" spans="2:9">
      <c r="B13122" s="1"/>
      <c r="C13122" s="29"/>
      <c r="D13122" s="27"/>
      <c r="E13122" s="27"/>
      <c r="F13122" s="27"/>
      <c r="G13122" s="1"/>
      <c r="H13122" s="1"/>
      <c r="I13122" s="1"/>
    </row>
    <row r="13123" spans="2:9">
      <c r="B13123" s="1"/>
      <c r="C13123" s="29"/>
      <c r="D13123" s="27"/>
      <c r="E13123" s="27"/>
      <c r="F13123" s="27"/>
      <c r="G13123" s="1"/>
      <c r="H13123" s="1"/>
      <c r="I13123" s="1"/>
    </row>
    <row r="13124" spans="2:9">
      <c r="B13124" s="1"/>
      <c r="C13124" s="29"/>
      <c r="D13124" s="27"/>
      <c r="E13124" s="27"/>
      <c r="F13124" s="27"/>
      <c r="G13124" s="1"/>
      <c r="H13124" s="1"/>
      <c r="I13124" s="1"/>
    </row>
    <row r="13125" spans="2:9">
      <c r="B13125" s="1"/>
      <c r="C13125" s="29"/>
      <c r="D13125" s="27"/>
      <c r="E13125" s="27"/>
      <c r="F13125" s="27"/>
      <c r="G13125" s="1"/>
      <c r="H13125" s="1"/>
      <c r="I13125" s="1"/>
    </row>
    <row r="13126" spans="2:9">
      <c r="B13126" s="1"/>
      <c r="C13126" s="29"/>
      <c r="D13126" s="27"/>
      <c r="E13126" s="27"/>
      <c r="F13126" s="27"/>
      <c r="G13126" s="1"/>
      <c r="H13126" s="1"/>
      <c r="I13126" s="1"/>
    </row>
    <row r="13127" spans="2:9">
      <c r="B13127" s="1"/>
      <c r="C13127" s="29"/>
      <c r="D13127" s="27"/>
      <c r="E13127" s="27"/>
      <c r="F13127" s="27"/>
      <c r="G13127" s="1"/>
      <c r="H13127" s="1"/>
      <c r="I13127" s="1"/>
    </row>
    <row r="13128" spans="2:9">
      <c r="B13128" s="1"/>
      <c r="C13128" s="29"/>
      <c r="D13128" s="27"/>
      <c r="E13128" s="27"/>
      <c r="F13128" s="27"/>
      <c r="G13128" s="1"/>
      <c r="H13128" s="1"/>
      <c r="I13128" s="1"/>
    </row>
    <row r="13129" spans="2:9">
      <c r="B13129" s="1"/>
      <c r="C13129" s="29"/>
      <c r="D13129" s="27"/>
      <c r="E13129" s="27"/>
      <c r="F13129" s="27"/>
      <c r="G13129" s="1"/>
      <c r="H13129" s="1"/>
      <c r="I13129" s="1"/>
    </row>
    <row r="13130" spans="2:9">
      <c r="B13130" s="1"/>
      <c r="C13130" s="29"/>
      <c r="D13130" s="27"/>
      <c r="E13130" s="27"/>
      <c r="F13130" s="27"/>
      <c r="G13130" s="1"/>
      <c r="H13130" s="1"/>
      <c r="I13130" s="1"/>
    </row>
    <row r="13131" spans="2:9">
      <c r="B13131" s="1"/>
      <c r="C13131" s="29"/>
      <c r="D13131" s="27"/>
      <c r="E13131" s="27"/>
      <c r="F13131" s="27"/>
      <c r="G13131" s="1"/>
      <c r="H13131" s="1"/>
      <c r="I13131" s="1"/>
    </row>
    <row r="13132" spans="2:9">
      <c r="B13132" s="1"/>
      <c r="C13132" s="29"/>
      <c r="D13132" s="27"/>
      <c r="E13132" s="27"/>
      <c r="F13132" s="27"/>
      <c r="G13132" s="1"/>
      <c r="H13132" s="1"/>
      <c r="I13132" s="1"/>
    </row>
    <row r="13133" spans="2:9">
      <c r="B13133" s="1"/>
      <c r="C13133" s="29"/>
      <c r="D13133" s="27"/>
      <c r="E13133" s="27"/>
      <c r="F13133" s="27"/>
      <c r="G13133" s="1"/>
      <c r="H13133" s="1"/>
      <c r="I13133" s="1"/>
    </row>
    <row r="13134" spans="2:9">
      <c r="B13134" s="1"/>
      <c r="C13134" s="29"/>
      <c r="D13134" s="27"/>
      <c r="E13134" s="27"/>
      <c r="F13134" s="27"/>
      <c r="G13134" s="1"/>
      <c r="H13134" s="1"/>
      <c r="I13134" s="1"/>
    </row>
    <row r="13135" spans="2:9">
      <c r="B13135" s="1"/>
      <c r="C13135" s="29"/>
      <c r="D13135" s="27"/>
      <c r="E13135" s="27"/>
      <c r="F13135" s="27"/>
      <c r="G13135" s="1"/>
      <c r="H13135" s="1"/>
      <c r="I13135" s="1"/>
    </row>
    <row r="13136" spans="2:9">
      <c r="B13136" s="1"/>
      <c r="C13136" s="29"/>
      <c r="D13136" s="27"/>
      <c r="E13136" s="27"/>
      <c r="F13136" s="27"/>
      <c r="G13136" s="1"/>
      <c r="H13136" s="1"/>
      <c r="I13136" s="1"/>
    </row>
    <row r="13137" spans="2:9">
      <c r="B13137" s="1"/>
      <c r="C13137" s="29"/>
      <c r="D13137" s="27"/>
      <c r="E13137" s="27"/>
      <c r="F13137" s="27"/>
      <c r="G13137" s="1"/>
      <c r="H13137" s="1"/>
      <c r="I13137" s="1"/>
    </row>
    <row r="13138" spans="2:9">
      <c r="B13138" s="1"/>
      <c r="C13138" s="29"/>
      <c r="D13138" s="27"/>
      <c r="E13138" s="27"/>
      <c r="F13138" s="27"/>
      <c r="G13138" s="1"/>
      <c r="H13138" s="1"/>
      <c r="I13138" s="1"/>
    </row>
    <row r="13139" spans="2:9">
      <c r="B13139" s="1"/>
      <c r="C13139" s="29"/>
      <c r="D13139" s="27"/>
      <c r="E13139" s="27"/>
      <c r="F13139" s="27"/>
      <c r="G13139" s="1"/>
      <c r="H13139" s="1"/>
      <c r="I13139" s="1"/>
    </row>
    <row r="13140" spans="2:9">
      <c r="B13140" s="1"/>
      <c r="C13140" s="29"/>
      <c r="D13140" s="27"/>
      <c r="E13140" s="27"/>
      <c r="F13140" s="27"/>
      <c r="G13140" s="1"/>
      <c r="H13140" s="1"/>
      <c r="I13140" s="1"/>
    </row>
    <row r="13141" spans="2:9">
      <c r="B13141" s="1"/>
      <c r="C13141" s="29"/>
      <c r="D13141" s="27"/>
      <c r="E13141" s="27"/>
      <c r="F13141" s="27"/>
      <c r="G13141" s="1"/>
      <c r="H13141" s="1"/>
      <c r="I13141" s="1"/>
    </row>
    <row r="13142" spans="2:9">
      <c r="B13142" s="1"/>
      <c r="C13142" s="29"/>
      <c r="D13142" s="27"/>
      <c r="E13142" s="27"/>
      <c r="F13142" s="27"/>
      <c r="G13142" s="1"/>
      <c r="H13142" s="1"/>
      <c r="I13142" s="1"/>
    </row>
    <row r="13143" spans="2:9">
      <c r="B13143" s="1"/>
      <c r="C13143" s="29"/>
      <c r="D13143" s="27"/>
      <c r="E13143" s="27"/>
      <c r="F13143" s="27"/>
      <c r="G13143" s="1"/>
      <c r="H13143" s="1"/>
      <c r="I13143" s="1"/>
    </row>
    <row r="13144" spans="2:9">
      <c r="B13144" s="1"/>
      <c r="C13144" s="29"/>
      <c r="D13144" s="27"/>
      <c r="E13144" s="27"/>
      <c r="F13144" s="27"/>
      <c r="G13144" s="1"/>
      <c r="H13144" s="1"/>
      <c r="I13144" s="1"/>
    </row>
    <row r="13145" spans="2:9">
      <c r="B13145" s="1"/>
      <c r="C13145" s="29"/>
      <c r="D13145" s="27"/>
      <c r="E13145" s="27"/>
      <c r="F13145" s="27"/>
      <c r="G13145" s="1"/>
      <c r="H13145" s="1"/>
      <c r="I13145" s="1"/>
    </row>
    <row r="13146" spans="2:9">
      <c r="B13146" s="1"/>
      <c r="C13146" s="29"/>
      <c r="D13146" s="27"/>
      <c r="E13146" s="27"/>
      <c r="F13146" s="27"/>
      <c r="G13146" s="1"/>
      <c r="H13146" s="1"/>
      <c r="I13146" s="1"/>
    </row>
    <row r="13147" spans="2:9">
      <c r="B13147" s="1"/>
      <c r="C13147" s="29"/>
      <c r="D13147" s="27"/>
      <c r="E13147" s="27"/>
      <c r="F13147" s="27"/>
      <c r="G13147" s="1"/>
      <c r="H13147" s="1"/>
      <c r="I13147" s="1"/>
    </row>
    <row r="13148" spans="2:9">
      <c r="B13148" s="1"/>
      <c r="C13148" s="29"/>
      <c r="D13148" s="27"/>
      <c r="E13148" s="27"/>
      <c r="F13148" s="27"/>
      <c r="G13148" s="1"/>
      <c r="H13148" s="1"/>
      <c r="I13148" s="1"/>
    </row>
    <row r="13149" spans="2:9">
      <c r="B13149" s="1"/>
      <c r="C13149" s="29"/>
      <c r="D13149" s="27"/>
      <c r="E13149" s="27"/>
      <c r="F13149" s="27"/>
      <c r="G13149" s="1"/>
      <c r="H13149" s="1"/>
      <c r="I13149" s="1"/>
    </row>
    <row r="13150" spans="2:9">
      <c r="B13150" s="1"/>
      <c r="C13150" s="29"/>
      <c r="D13150" s="27"/>
      <c r="E13150" s="27"/>
      <c r="F13150" s="27"/>
      <c r="G13150" s="1"/>
      <c r="H13150" s="1"/>
      <c r="I13150" s="1"/>
    </row>
    <row r="13151" spans="2:9">
      <c r="B13151" s="1"/>
      <c r="C13151" s="29"/>
      <c r="D13151" s="27"/>
      <c r="E13151" s="27"/>
      <c r="F13151" s="27"/>
      <c r="G13151" s="1"/>
      <c r="H13151" s="1"/>
      <c r="I13151" s="1"/>
    </row>
    <row r="13152" spans="2:9">
      <c r="B13152" s="1"/>
      <c r="C13152" s="29"/>
      <c r="D13152" s="27"/>
      <c r="E13152" s="27"/>
      <c r="F13152" s="27"/>
      <c r="G13152" s="1"/>
      <c r="H13152" s="1"/>
      <c r="I13152" s="1"/>
    </row>
    <row r="13153" spans="2:9">
      <c r="B13153" s="1"/>
      <c r="C13153" s="29"/>
      <c r="D13153" s="27"/>
      <c r="E13153" s="27"/>
      <c r="F13153" s="27"/>
      <c r="G13153" s="1"/>
      <c r="H13153" s="1"/>
      <c r="I13153" s="1"/>
    </row>
    <row r="13154" spans="2:9">
      <c r="B13154" s="1"/>
      <c r="C13154" s="29"/>
      <c r="D13154" s="27"/>
      <c r="E13154" s="27"/>
      <c r="F13154" s="27"/>
      <c r="G13154" s="1"/>
      <c r="H13154" s="1"/>
      <c r="I13154" s="1"/>
    </row>
    <row r="13155" spans="2:9">
      <c r="B13155" s="1"/>
      <c r="C13155" s="29"/>
      <c r="D13155" s="27"/>
      <c r="E13155" s="27"/>
      <c r="F13155" s="27"/>
      <c r="G13155" s="1"/>
      <c r="H13155" s="1"/>
      <c r="I13155" s="1"/>
    </row>
    <row r="13156" spans="2:9">
      <c r="B13156" s="1"/>
      <c r="C13156" s="29"/>
      <c r="D13156" s="27"/>
      <c r="E13156" s="27"/>
      <c r="F13156" s="27"/>
      <c r="G13156" s="1"/>
      <c r="H13156" s="1"/>
      <c r="I13156" s="1"/>
    </row>
    <row r="13157" spans="2:9">
      <c r="B13157" s="1"/>
      <c r="C13157" s="29"/>
      <c r="D13157" s="27"/>
      <c r="E13157" s="27"/>
      <c r="F13157" s="27"/>
      <c r="G13157" s="1"/>
      <c r="H13157" s="1"/>
      <c r="I13157" s="1"/>
    </row>
    <row r="13158" spans="2:9">
      <c r="B13158" s="1"/>
      <c r="C13158" s="29"/>
      <c r="D13158" s="27"/>
      <c r="E13158" s="27"/>
      <c r="F13158" s="27"/>
      <c r="G13158" s="1"/>
      <c r="H13158" s="1"/>
      <c r="I13158" s="1"/>
    </row>
    <row r="13159" spans="2:9">
      <c r="B13159" s="1"/>
      <c r="C13159" s="29"/>
      <c r="D13159" s="27"/>
      <c r="E13159" s="27"/>
      <c r="F13159" s="27"/>
      <c r="G13159" s="1"/>
      <c r="H13159" s="1"/>
      <c r="I13159" s="1"/>
    </row>
    <row r="13160" spans="2:9">
      <c r="B13160" s="1"/>
      <c r="C13160" s="29"/>
      <c r="D13160" s="27"/>
      <c r="E13160" s="27"/>
      <c r="F13160" s="27"/>
      <c r="G13160" s="1"/>
      <c r="H13160" s="1"/>
      <c r="I13160" s="1"/>
    </row>
    <row r="13161" spans="2:9">
      <c r="B13161" s="1"/>
      <c r="C13161" s="29"/>
      <c r="D13161" s="27"/>
      <c r="E13161" s="27"/>
      <c r="F13161" s="27"/>
      <c r="G13161" s="1"/>
      <c r="H13161" s="1"/>
      <c r="I13161" s="1"/>
    </row>
    <row r="13162" spans="2:9">
      <c r="B13162" s="1"/>
      <c r="C13162" s="29"/>
      <c r="D13162" s="27"/>
      <c r="E13162" s="27"/>
      <c r="F13162" s="27"/>
      <c r="G13162" s="1"/>
      <c r="H13162" s="1"/>
      <c r="I13162" s="1"/>
    </row>
    <row r="13163" spans="2:9">
      <c r="B13163" s="1"/>
      <c r="C13163" s="29"/>
      <c r="D13163" s="27"/>
      <c r="E13163" s="27"/>
      <c r="F13163" s="27"/>
      <c r="G13163" s="1"/>
      <c r="H13163" s="1"/>
      <c r="I13163" s="1"/>
    </row>
    <row r="13164" spans="2:9">
      <c r="B13164" s="1"/>
      <c r="C13164" s="29"/>
      <c r="D13164" s="27"/>
      <c r="E13164" s="27"/>
      <c r="F13164" s="27"/>
      <c r="G13164" s="1"/>
      <c r="H13164" s="1"/>
      <c r="I13164" s="1"/>
    </row>
    <row r="13165" spans="2:9">
      <c r="B13165" s="1"/>
      <c r="C13165" s="29"/>
      <c r="D13165" s="27"/>
      <c r="E13165" s="27"/>
      <c r="F13165" s="27"/>
      <c r="G13165" s="1"/>
      <c r="H13165" s="1"/>
      <c r="I13165" s="1"/>
    </row>
    <row r="13166" spans="2:9">
      <c r="B13166" s="1"/>
      <c r="C13166" s="29"/>
      <c r="D13166" s="27"/>
      <c r="E13166" s="27"/>
      <c r="F13166" s="27"/>
      <c r="G13166" s="1"/>
      <c r="H13166" s="1"/>
      <c r="I13166" s="1"/>
    </row>
    <row r="13167" spans="2:9">
      <c r="B13167" s="1"/>
      <c r="C13167" s="29"/>
      <c r="D13167" s="27"/>
      <c r="E13167" s="27"/>
      <c r="F13167" s="27"/>
      <c r="G13167" s="1"/>
      <c r="H13167" s="1"/>
      <c r="I13167" s="1"/>
    </row>
    <row r="13168" spans="2:9">
      <c r="B13168" s="1"/>
      <c r="C13168" s="29"/>
      <c r="D13168" s="27"/>
      <c r="E13168" s="27"/>
      <c r="F13168" s="27"/>
      <c r="G13168" s="1"/>
      <c r="H13168" s="1"/>
      <c r="I13168" s="1"/>
    </row>
    <row r="13169" spans="2:9">
      <c r="B13169" s="1"/>
      <c r="C13169" s="29"/>
      <c r="D13169" s="27"/>
      <c r="E13169" s="27"/>
      <c r="F13169" s="27"/>
      <c r="G13169" s="1"/>
      <c r="H13169" s="1"/>
      <c r="I13169" s="1"/>
    </row>
    <row r="13170" spans="2:9">
      <c r="B13170" s="1"/>
      <c r="C13170" s="29"/>
      <c r="D13170" s="27"/>
      <c r="E13170" s="27"/>
      <c r="F13170" s="27"/>
      <c r="G13170" s="1"/>
      <c r="H13170" s="1"/>
      <c r="I13170" s="1"/>
    </row>
    <row r="13171" spans="2:9">
      <c r="B13171" s="1"/>
      <c r="C13171" s="29"/>
      <c r="D13171" s="27"/>
      <c r="E13171" s="27"/>
      <c r="F13171" s="27"/>
      <c r="G13171" s="1"/>
      <c r="H13171" s="1"/>
      <c r="I13171" s="1"/>
    </row>
    <row r="13172" spans="2:9">
      <c r="B13172" s="1"/>
      <c r="C13172" s="29"/>
      <c r="D13172" s="27"/>
      <c r="E13172" s="27"/>
      <c r="F13172" s="27"/>
      <c r="G13172" s="1"/>
      <c r="H13172" s="1"/>
      <c r="I13172" s="1"/>
    </row>
    <row r="13173" spans="2:9">
      <c r="B13173" s="1"/>
      <c r="C13173" s="29"/>
      <c r="D13173" s="27"/>
      <c r="E13173" s="27"/>
      <c r="F13173" s="27"/>
      <c r="G13173" s="1"/>
      <c r="H13173" s="1"/>
      <c r="I13173" s="1"/>
    </row>
    <row r="13174" spans="2:9">
      <c r="B13174" s="1"/>
      <c r="C13174" s="29"/>
      <c r="D13174" s="27"/>
      <c r="E13174" s="27"/>
      <c r="F13174" s="27"/>
      <c r="G13174" s="1"/>
      <c r="H13174" s="1"/>
      <c r="I13174" s="1"/>
    </row>
    <row r="13175" spans="2:9">
      <c r="B13175" s="1"/>
      <c r="C13175" s="29"/>
      <c r="D13175" s="27"/>
      <c r="E13175" s="27"/>
      <c r="F13175" s="27"/>
      <c r="G13175" s="1"/>
      <c r="H13175" s="1"/>
      <c r="I13175" s="1"/>
    </row>
    <row r="13176" spans="2:9">
      <c r="B13176" s="1"/>
      <c r="C13176" s="29"/>
      <c r="D13176" s="27"/>
      <c r="E13176" s="27"/>
      <c r="F13176" s="27"/>
      <c r="G13176" s="1"/>
      <c r="H13176" s="1"/>
      <c r="I13176" s="1"/>
    </row>
    <row r="13177" spans="2:9">
      <c r="B13177" s="1"/>
      <c r="C13177" s="29"/>
      <c r="D13177" s="27"/>
      <c r="E13177" s="27"/>
      <c r="F13177" s="27"/>
      <c r="G13177" s="1"/>
      <c r="H13177" s="1"/>
      <c r="I13177" s="1"/>
    </row>
    <row r="13178" spans="2:9">
      <c r="B13178" s="1"/>
      <c r="C13178" s="29"/>
      <c r="D13178" s="27"/>
      <c r="E13178" s="27"/>
      <c r="F13178" s="27"/>
      <c r="G13178" s="1"/>
      <c r="H13178" s="1"/>
      <c r="I13178" s="1"/>
    </row>
    <row r="13179" spans="2:9">
      <c r="B13179" s="1"/>
      <c r="C13179" s="29"/>
      <c r="D13179" s="27"/>
      <c r="E13179" s="27"/>
      <c r="F13179" s="27"/>
      <c r="G13179" s="1"/>
      <c r="H13179" s="1"/>
      <c r="I13179" s="1"/>
    </row>
    <row r="13180" spans="2:9">
      <c r="B13180" s="1"/>
      <c r="C13180" s="29"/>
      <c r="D13180" s="27"/>
      <c r="E13180" s="27"/>
      <c r="F13180" s="27"/>
      <c r="G13180" s="1"/>
      <c r="H13180" s="1"/>
      <c r="I13180" s="1"/>
    </row>
    <row r="13181" spans="2:9">
      <c r="B13181" s="1"/>
      <c r="C13181" s="29"/>
      <c r="D13181" s="27"/>
      <c r="E13181" s="27"/>
      <c r="F13181" s="27"/>
      <c r="G13181" s="1"/>
      <c r="H13181" s="1"/>
      <c r="I13181" s="1"/>
    </row>
    <row r="13182" spans="2:9">
      <c r="B13182" s="1"/>
      <c r="C13182" s="29"/>
      <c r="D13182" s="27"/>
      <c r="E13182" s="27"/>
      <c r="F13182" s="27"/>
      <c r="G13182" s="1"/>
      <c r="H13182" s="1"/>
      <c r="I13182" s="1"/>
    </row>
    <row r="13183" spans="2:9">
      <c r="B13183" s="1"/>
      <c r="C13183" s="29"/>
      <c r="D13183" s="27"/>
      <c r="E13183" s="27"/>
      <c r="F13183" s="27"/>
      <c r="G13183" s="1"/>
      <c r="H13183" s="1"/>
      <c r="I13183" s="1"/>
    </row>
    <row r="13184" spans="2:9">
      <c r="B13184" s="1"/>
      <c r="C13184" s="29"/>
      <c r="D13184" s="27"/>
      <c r="E13184" s="27"/>
      <c r="F13184" s="27"/>
      <c r="G13184" s="1"/>
      <c r="H13184" s="1"/>
      <c r="I13184" s="1"/>
    </row>
    <row r="13185" spans="2:9">
      <c r="B13185" s="1"/>
      <c r="C13185" s="29"/>
      <c r="D13185" s="27"/>
      <c r="E13185" s="27"/>
      <c r="F13185" s="27"/>
      <c r="G13185" s="1"/>
      <c r="H13185" s="1"/>
      <c r="I13185" s="1"/>
    </row>
    <row r="13186" spans="2:9">
      <c r="B13186" s="1"/>
      <c r="C13186" s="29"/>
      <c r="D13186" s="27"/>
      <c r="E13186" s="27"/>
      <c r="F13186" s="27"/>
      <c r="G13186" s="1"/>
      <c r="H13186" s="1"/>
      <c r="I13186" s="1"/>
    </row>
    <row r="13187" spans="2:9">
      <c r="B13187" s="1"/>
      <c r="C13187" s="29"/>
      <c r="D13187" s="27"/>
      <c r="E13187" s="27"/>
      <c r="F13187" s="27"/>
      <c r="G13187" s="1"/>
      <c r="H13187" s="1"/>
      <c r="I13187" s="1"/>
    </row>
    <row r="13188" spans="2:9">
      <c r="B13188" s="1"/>
      <c r="C13188" s="29"/>
      <c r="D13188" s="27"/>
      <c r="E13188" s="27"/>
      <c r="F13188" s="27"/>
      <c r="G13188" s="1"/>
      <c r="H13188" s="1"/>
      <c r="I13188" s="1"/>
    </row>
    <row r="13189" spans="2:9">
      <c r="B13189" s="1"/>
      <c r="C13189" s="29"/>
      <c r="D13189" s="27"/>
      <c r="E13189" s="27"/>
      <c r="F13189" s="27"/>
      <c r="G13189" s="1"/>
      <c r="H13189" s="1"/>
      <c r="I13189" s="1"/>
    </row>
    <row r="13190" spans="2:9">
      <c r="B13190" s="1"/>
      <c r="C13190" s="29"/>
      <c r="D13190" s="27"/>
      <c r="E13190" s="27"/>
      <c r="F13190" s="27"/>
      <c r="G13190" s="1"/>
      <c r="H13190" s="1"/>
      <c r="I13190" s="1"/>
    </row>
    <row r="13191" spans="2:9">
      <c r="B13191" s="1"/>
      <c r="C13191" s="29"/>
      <c r="D13191" s="27"/>
      <c r="E13191" s="27"/>
      <c r="F13191" s="27"/>
      <c r="G13191" s="1"/>
      <c r="H13191" s="1"/>
      <c r="I13191" s="1"/>
    </row>
    <row r="13192" spans="2:9">
      <c r="B13192" s="1"/>
      <c r="C13192" s="29"/>
      <c r="D13192" s="27"/>
      <c r="E13192" s="27"/>
      <c r="F13192" s="27"/>
      <c r="G13192" s="1"/>
      <c r="H13192" s="1"/>
      <c r="I13192" s="1"/>
    </row>
    <row r="13193" spans="2:9">
      <c r="B13193" s="1"/>
      <c r="C13193" s="29"/>
      <c r="D13193" s="27"/>
      <c r="E13193" s="27"/>
      <c r="F13193" s="27"/>
      <c r="G13193" s="1"/>
      <c r="H13193" s="1"/>
      <c r="I13193" s="1"/>
    </row>
    <row r="13194" spans="2:9">
      <c r="B13194" s="1"/>
      <c r="C13194" s="29"/>
      <c r="D13194" s="27"/>
      <c r="E13194" s="27"/>
      <c r="F13194" s="27"/>
      <c r="G13194" s="1"/>
      <c r="H13194" s="1"/>
      <c r="I13194" s="1"/>
    </row>
    <row r="13195" spans="2:9">
      <c r="B13195" s="1"/>
      <c r="C13195" s="29"/>
      <c r="D13195" s="27"/>
      <c r="E13195" s="27"/>
      <c r="F13195" s="27"/>
      <c r="G13195" s="1"/>
      <c r="H13195" s="1"/>
      <c r="I13195" s="1"/>
    </row>
    <row r="13196" spans="2:9">
      <c r="B13196" s="1"/>
      <c r="C13196" s="29"/>
      <c r="D13196" s="27"/>
      <c r="E13196" s="27"/>
      <c r="F13196" s="27"/>
      <c r="G13196" s="1"/>
      <c r="H13196" s="1"/>
      <c r="I13196" s="1"/>
    </row>
    <row r="13197" spans="2:9">
      <c r="B13197" s="1"/>
      <c r="C13197" s="29"/>
      <c r="D13197" s="27"/>
      <c r="E13197" s="27"/>
      <c r="F13197" s="27"/>
      <c r="G13197" s="1"/>
      <c r="H13197" s="1"/>
      <c r="I13197" s="1"/>
    </row>
    <row r="13198" spans="2:9">
      <c r="B13198" s="1"/>
      <c r="C13198" s="29"/>
      <c r="D13198" s="27"/>
      <c r="E13198" s="27"/>
      <c r="F13198" s="27"/>
      <c r="G13198" s="1"/>
      <c r="H13198" s="1"/>
      <c r="I13198" s="1"/>
    </row>
    <row r="13199" spans="2:9">
      <c r="B13199" s="1"/>
      <c r="C13199" s="29"/>
      <c r="D13199" s="27"/>
      <c r="E13199" s="27"/>
      <c r="F13199" s="27"/>
      <c r="G13199" s="1"/>
      <c r="H13199" s="1"/>
      <c r="I13199" s="1"/>
    </row>
    <row r="13200" spans="2:9">
      <c r="B13200" s="1"/>
      <c r="C13200" s="29"/>
      <c r="D13200" s="27"/>
      <c r="E13200" s="27"/>
      <c r="F13200" s="27"/>
      <c r="G13200" s="1"/>
      <c r="H13200" s="1"/>
      <c r="I13200" s="1"/>
    </row>
    <row r="13201" spans="2:9">
      <c r="B13201" s="1"/>
      <c r="C13201" s="29"/>
      <c r="D13201" s="27"/>
      <c r="E13201" s="27"/>
      <c r="F13201" s="27"/>
      <c r="G13201" s="1"/>
      <c r="H13201" s="1"/>
      <c r="I13201" s="1"/>
    </row>
    <row r="13202" spans="2:9">
      <c r="B13202" s="1"/>
      <c r="C13202" s="29"/>
      <c r="D13202" s="27"/>
      <c r="E13202" s="27"/>
      <c r="F13202" s="27"/>
      <c r="G13202" s="1"/>
      <c r="H13202" s="1"/>
      <c r="I13202" s="1"/>
    </row>
    <row r="13203" spans="2:9">
      <c r="B13203" s="1"/>
      <c r="C13203" s="29"/>
      <c r="D13203" s="27"/>
      <c r="E13203" s="27"/>
      <c r="F13203" s="27"/>
      <c r="G13203" s="1"/>
      <c r="H13203" s="1"/>
      <c r="I13203" s="1"/>
    </row>
    <row r="13204" spans="2:9">
      <c r="B13204" s="1"/>
      <c r="C13204" s="29"/>
      <c r="D13204" s="27"/>
      <c r="E13204" s="27"/>
      <c r="F13204" s="27"/>
      <c r="G13204" s="1"/>
      <c r="H13204" s="1"/>
      <c r="I13204" s="1"/>
    </row>
    <row r="13205" spans="2:9">
      <c r="B13205" s="1"/>
      <c r="C13205" s="29"/>
      <c r="D13205" s="27"/>
      <c r="E13205" s="27"/>
      <c r="F13205" s="27"/>
      <c r="G13205" s="1"/>
      <c r="H13205" s="1"/>
      <c r="I13205" s="1"/>
    </row>
    <row r="13206" spans="2:9">
      <c r="B13206" s="1"/>
      <c r="C13206" s="29"/>
      <c r="D13206" s="27"/>
      <c r="E13206" s="27"/>
      <c r="F13206" s="27"/>
      <c r="G13206" s="1"/>
      <c r="H13206" s="1"/>
      <c r="I13206" s="1"/>
    </row>
    <row r="13207" spans="2:9">
      <c r="B13207" s="1"/>
      <c r="C13207" s="29"/>
      <c r="D13207" s="27"/>
      <c r="E13207" s="27"/>
      <c r="F13207" s="27"/>
      <c r="G13207" s="1"/>
      <c r="H13207" s="1"/>
      <c r="I13207" s="1"/>
    </row>
    <row r="13208" spans="2:9">
      <c r="B13208" s="1"/>
      <c r="C13208" s="29"/>
      <c r="D13208" s="27"/>
      <c r="E13208" s="27"/>
      <c r="F13208" s="27"/>
      <c r="G13208" s="1"/>
      <c r="H13208" s="1"/>
      <c r="I13208" s="1"/>
    </row>
    <row r="13209" spans="2:9">
      <c r="B13209" s="1"/>
      <c r="C13209" s="29"/>
      <c r="D13209" s="27"/>
      <c r="E13209" s="27"/>
      <c r="F13209" s="27"/>
      <c r="G13209" s="1"/>
      <c r="H13209" s="1"/>
      <c r="I13209" s="1"/>
    </row>
    <row r="13210" spans="2:9">
      <c r="B13210" s="1"/>
      <c r="C13210" s="29"/>
      <c r="D13210" s="27"/>
      <c r="E13210" s="27"/>
      <c r="F13210" s="27"/>
      <c r="G13210" s="1"/>
      <c r="H13210" s="1"/>
      <c r="I13210" s="1"/>
    </row>
    <row r="13211" spans="2:9">
      <c r="B13211" s="1"/>
      <c r="C13211" s="29"/>
      <c r="D13211" s="27"/>
      <c r="E13211" s="27"/>
      <c r="F13211" s="27"/>
      <c r="G13211" s="1"/>
      <c r="H13211" s="1"/>
      <c r="I13211" s="1"/>
    </row>
    <row r="13212" spans="2:9">
      <c r="B13212" s="1"/>
      <c r="C13212" s="29"/>
      <c r="D13212" s="27"/>
      <c r="E13212" s="27"/>
      <c r="F13212" s="27"/>
      <c r="G13212" s="1"/>
      <c r="H13212" s="1"/>
      <c r="I13212" s="1"/>
    </row>
    <row r="13213" spans="2:9">
      <c r="B13213" s="1"/>
      <c r="C13213" s="29"/>
      <c r="D13213" s="27"/>
      <c r="E13213" s="27"/>
      <c r="F13213" s="27"/>
      <c r="G13213" s="1"/>
      <c r="H13213" s="1"/>
      <c r="I13213" s="1"/>
    </row>
    <row r="13214" spans="2:9">
      <c r="B13214" s="1"/>
      <c r="C13214" s="29"/>
      <c r="D13214" s="27"/>
      <c r="E13214" s="27"/>
      <c r="F13214" s="27"/>
      <c r="G13214" s="1"/>
      <c r="H13214" s="1"/>
      <c r="I13214" s="1"/>
    </row>
    <row r="13215" spans="2:9">
      <c r="B13215" s="1"/>
      <c r="C13215" s="29"/>
      <c r="D13215" s="27"/>
      <c r="E13215" s="27"/>
      <c r="F13215" s="27"/>
      <c r="G13215" s="1"/>
      <c r="H13215" s="1"/>
      <c r="I13215" s="1"/>
    </row>
    <row r="13216" spans="2:9">
      <c r="B13216" s="1"/>
      <c r="C13216" s="29"/>
      <c r="D13216" s="27"/>
      <c r="E13216" s="27"/>
      <c r="F13216" s="27"/>
      <c r="G13216" s="1"/>
      <c r="H13216" s="1"/>
      <c r="I13216" s="1"/>
    </row>
    <row r="13217" spans="2:9">
      <c r="B13217" s="1"/>
      <c r="C13217" s="29"/>
      <c r="D13217" s="27"/>
      <c r="E13217" s="27"/>
      <c r="F13217" s="27"/>
      <c r="G13217" s="1"/>
      <c r="H13217" s="1"/>
      <c r="I13217" s="1"/>
    </row>
    <row r="13218" spans="2:9">
      <c r="B13218" s="1"/>
      <c r="C13218" s="29"/>
      <c r="D13218" s="27"/>
      <c r="E13218" s="27"/>
      <c r="F13218" s="27"/>
      <c r="G13218" s="1"/>
      <c r="H13218" s="1"/>
      <c r="I13218" s="1"/>
    </row>
    <row r="13219" spans="2:9">
      <c r="B13219" s="1"/>
      <c r="C13219" s="29"/>
      <c r="D13219" s="27"/>
      <c r="E13219" s="27"/>
      <c r="F13219" s="27"/>
      <c r="G13219" s="1"/>
      <c r="H13219" s="1"/>
      <c r="I13219" s="1"/>
    </row>
    <row r="13220" spans="2:9">
      <c r="B13220" s="1"/>
      <c r="C13220" s="29"/>
      <c r="D13220" s="27"/>
      <c r="E13220" s="27"/>
      <c r="F13220" s="27"/>
      <c r="G13220" s="1"/>
      <c r="H13220" s="1"/>
      <c r="I13220" s="1"/>
    </row>
    <row r="13221" spans="2:9">
      <c r="B13221" s="1"/>
      <c r="C13221" s="29"/>
      <c r="D13221" s="27"/>
      <c r="E13221" s="27"/>
      <c r="F13221" s="27"/>
      <c r="G13221" s="1"/>
      <c r="H13221" s="1"/>
      <c r="I13221" s="1"/>
    </row>
    <row r="13222" spans="2:9">
      <c r="B13222" s="1"/>
      <c r="C13222" s="29"/>
      <c r="D13222" s="27"/>
      <c r="E13222" s="27"/>
      <c r="F13222" s="27"/>
      <c r="G13222" s="1"/>
      <c r="H13222" s="1"/>
      <c r="I13222" s="1"/>
    </row>
    <row r="13223" spans="2:9">
      <c r="B13223" s="1"/>
      <c r="C13223" s="29"/>
      <c r="D13223" s="27"/>
      <c r="E13223" s="27"/>
      <c r="F13223" s="27"/>
      <c r="G13223" s="1"/>
      <c r="H13223" s="1"/>
      <c r="I13223" s="1"/>
    </row>
    <row r="13224" spans="2:9">
      <c r="B13224" s="1"/>
      <c r="C13224" s="29"/>
      <c r="D13224" s="27"/>
      <c r="E13224" s="27"/>
      <c r="F13224" s="27"/>
      <c r="G13224" s="1"/>
      <c r="H13224" s="1"/>
      <c r="I13224" s="1"/>
    </row>
    <row r="13225" spans="2:9">
      <c r="B13225" s="1"/>
      <c r="C13225" s="29"/>
      <c r="D13225" s="27"/>
      <c r="E13225" s="27"/>
      <c r="F13225" s="27"/>
      <c r="G13225" s="1"/>
      <c r="H13225" s="1"/>
      <c r="I13225" s="1"/>
    </row>
    <row r="13226" spans="2:9">
      <c r="B13226" s="1"/>
      <c r="C13226" s="29"/>
      <c r="D13226" s="27"/>
      <c r="E13226" s="27"/>
      <c r="F13226" s="27"/>
      <c r="G13226" s="1"/>
      <c r="H13226" s="1"/>
      <c r="I13226" s="1"/>
    </row>
    <row r="13227" spans="2:9">
      <c r="B13227" s="1"/>
      <c r="C13227" s="29"/>
      <c r="D13227" s="27"/>
      <c r="E13227" s="27"/>
      <c r="F13227" s="27"/>
      <c r="G13227" s="1"/>
      <c r="H13227" s="1"/>
      <c r="I13227" s="1"/>
    </row>
    <row r="13228" spans="2:9">
      <c r="B13228" s="1"/>
      <c r="C13228" s="29"/>
      <c r="D13228" s="27"/>
      <c r="E13228" s="27"/>
      <c r="F13228" s="27"/>
      <c r="G13228" s="1"/>
      <c r="H13228" s="1"/>
      <c r="I13228" s="1"/>
    </row>
    <row r="13229" spans="2:9">
      <c r="B13229" s="1"/>
      <c r="C13229" s="29"/>
      <c r="D13229" s="27"/>
      <c r="E13229" s="27"/>
      <c r="F13229" s="27"/>
      <c r="G13229" s="1"/>
      <c r="H13229" s="1"/>
      <c r="I13229" s="1"/>
    </row>
    <row r="13230" spans="2:9">
      <c r="B13230" s="1"/>
      <c r="C13230" s="29"/>
      <c r="D13230" s="27"/>
      <c r="E13230" s="27"/>
      <c r="F13230" s="27"/>
      <c r="G13230" s="1"/>
      <c r="H13230" s="1"/>
      <c r="I13230" s="1"/>
    </row>
    <row r="13231" spans="2:9">
      <c r="B13231" s="1"/>
      <c r="C13231" s="29"/>
      <c r="D13231" s="27"/>
      <c r="E13231" s="27"/>
      <c r="F13231" s="27"/>
      <c r="G13231" s="1"/>
      <c r="H13231" s="1"/>
      <c r="I13231" s="1"/>
    </row>
    <row r="13232" spans="2:9">
      <c r="B13232" s="1"/>
      <c r="C13232" s="29"/>
      <c r="D13232" s="27"/>
      <c r="E13232" s="27"/>
      <c r="F13232" s="27"/>
      <c r="G13232" s="1"/>
      <c r="H13232" s="1"/>
      <c r="I13232" s="1"/>
    </row>
    <row r="13233" spans="2:9">
      <c r="B13233" s="1"/>
      <c r="C13233" s="29"/>
      <c r="D13233" s="27"/>
      <c r="E13233" s="27"/>
      <c r="F13233" s="27"/>
      <c r="G13233" s="1"/>
      <c r="H13233" s="1"/>
      <c r="I13233" s="1"/>
    </row>
    <row r="13234" spans="2:9">
      <c r="B13234" s="1"/>
      <c r="C13234" s="29"/>
      <c r="D13234" s="27"/>
      <c r="E13234" s="27"/>
      <c r="F13234" s="27"/>
      <c r="G13234" s="1"/>
      <c r="H13234" s="1"/>
      <c r="I13234" s="1"/>
    </row>
    <row r="13235" spans="2:9">
      <c r="B13235" s="1"/>
      <c r="C13235" s="29"/>
      <c r="D13235" s="27"/>
      <c r="E13235" s="27"/>
      <c r="F13235" s="27"/>
      <c r="G13235" s="1"/>
      <c r="H13235" s="1"/>
      <c r="I13235" s="1"/>
    </row>
    <row r="13236" spans="2:9">
      <c r="B13236" s="1"/>
      <c r="C13236" s="29"/>
      <c r="D13236" s="27"/>
      <c r="E13236" s="27"/>
      <c r="F13236" s="27"/>
      <c r="G13236" s="1"/>
      <c r="H13236" s="1"/>
      <c r="I13236" s="1"/>
    </row>
    <row r="13237" spans="2:9">
      <c r="B13237" s="1"/>
      <c r="C13237" s="29"/>
      <c r="D13237" s="27"/>
      <c r="E13237" s="27"/>
      <c r="F13237" s="27"/>
      <c r="G13237" s="1"/>
      <c r="H13237" s="1"/>
      <c r="I13237" s="1"/>
    </row>
    <row r="13238" spans="2:9">
      <c r="B13238" s="1"/>
      <c r="C13238" s="29"/>
      <c r="D13238" s="27"/>
      <c r="E13238" s="27"/>
      <c r="F13238" s="27"/>
      <c r="G13238" s="1"/>
      <c r="H13238" s="1"/>
      <c r="I13238" s="1"/>
    </row>
    <row r="13239" spans="2:9">
      <c r="B13239" s="1"/>
      <c r="C13239" s="29"/>
      <c r="D13239" s="27"/>
      <c r="E13239" s="27"/>
      <c r="F13239" s="27"/>
      <c r="G13239" s="1"/>
      <c r="H13239" s="1"/>
      <c r="I13239" s="1"/>
    </row>
    <row r="13240" spans="2:9">
      <c r="B13240" s="1"/>
      <c r="C13240" s="29"/>
      <c r="D13240" s="27"/>
      <c r="E13240" s="27"/>
      <c r="F13240" s="27"/>
      <c r="G13240" s="1"/>
      <c r="H13240" s="1"/>
      <c r="I13240" s="1"/>
    </row>
    <row r="13241" spans="2:9">
      <c r="B13241" s="1"/>
      <c r="C13241" s="29"/>
      <c r="D13241" s="27"/>
      <c r="E13241" s="27"/>
      <c r="F13241" s="27"/>
      <c r="G13241" s="1"/>
      <c r="H13241" s="1"/>
      <c r="I13241" s="1"/>
    </row>
    <row r="13242" spans="2:9">
      <c r="B13242" s="1"/>
      <c r="C13242" s="29"/>
      <c r="D13242" s="27"/>
      <c r="E13242" s="27"/>
      <c r="F13242" s="27"/>
      <c r="G13242" s="1"/>
      <c r="H13242" s="1"/>
      <c r="I13242" s="1"/>
    </row>
    <row r="13243" spans="2:9">
      <c r="B13243" s="1"/>
      <c r="C13243" s="29"/>
      <c r="D13243" s="27"/>
      <c r="E13243" s="27"/>
      <c r="F13243" s="27"/>
      <c r="G13243" s="1"/>
      <c r="H13243" s="1"/>
      <c r="I13243" s="1"/>
    </row>
    <row r="13244" spans="2:9">
      <c r="B13244" s="1"/>
      <c r="C13244" s="29"/>
      <c r="D13244" s="27"/>
      <c r="E13244" s="27"/>
      <c r="F13244" s="27"/>
      <c r="G13244" s="1"/>
      <c r="H13244" s="1"/>
      <c r="I13244" s="1"/>
    </row>
    <row r="13245" spans="2:9">
      <c r="B13245" s="1"/>
      <c r="C13245" s="29"/>
      <c r="D13245" s="27"/>
      <c r="E13245" s="27"/>
      <c r="F13245" s="27"/>
      <c r="G13245" s="1"/>
      <c r="H13245" s="1"/>
      <c r="I13245" s="1"/>
    </row>
    <row r="13246" spans="2:9">
      <c r="B13246" s="1"/>
      <c r="C13246" s="29"/>
      <c r="D13246" s="27"/>
      <c r="E13246" s="27"/>
      <c r="F13246" s="27"/>
      <c r="G13246" s="1"/>
      <c r="H13246" s="1"/>
      <c r="I13246" s="1"/>
    </row>
    <row r="13247" spans="2:9">
      <c r="B13247" s="1"/>
      <c r="C13247" s="29"/>
      <c r="D13247" s="27"/>
      <c r="E13247" s="27"/>
      <c r="F13247" s="27"/>
      <c r="G13247" s="1"/>
      <c r="H13247" s="1"/>
      <c r="I13247" s="1"/>
    </row>
    <row r="13248" spans="2:9">
      <c r="B13248" s="1"/>
      <c r="C13248" s="29"/>
      <c r="D13248" s="27"/>
      <c r="E13248" s="27"/>
      <c r="F13248" s="27"/>
      <c r="G13248" s="1"/>
      <c r="H13248" s="1"/>
      <c r="I13248" s="1"/>
    </row>
    <row r="13249" spans="2:9">
      <c r="B13249" s="1"/>
      <c r="C13249" s="29"/>
      <c r="D13249" s="27"/>
      <c r="E13249" s="27"/>
      <c r="F13249" s="27"/>
      <c r="G13249" s="1"/>
      <c r="H13249" s="1"/>
      <c r="I13249" s="1"/>
    </row>
    <row r="13250" spans="2:9">
      <c r="B13250" s="1"/>
      <c r="C13250" s="29"/>
      <c r="D13250" s="27"/>
      <c r="E13250" s="27"/>
      <c r="F13250" s="27"/>
      <c r="G13250" s="1"/>
      <c r="H13250" s="1"/>
      <c r="I13250" s="1"/>
    </row>
    <row r="13251" spans="2:9">
      <c r="B13251" s="1"/>
      <c r="C13251" s="29"/>
      <c r="D13251" s="27"/>
      <c r="E13251" s="27"/>
      <c r="F13251" s="27"/>
      <c r="G13251" s="1"/>
      <c r="H13251" s="1"/>
      <c r="I13251" s="1"/>
    </row>
    <row r="13252" spans="2:9">
      <c r="B13252" s="1"/>
      <c r="C13252" s="29"/>
      <c r="D13252" s="27"/>
      <c r="E13252" s="27"/>
      <c r="F13252" s="27"/>
      <c r="G13252" s="1"/>
      <c r="H13252" s="1"/>
      <c r="I13252" s="1"/>
    </row>
    <row r="13253" spans="2:9">
      <c r="B13253" s="1"/>
      <c r="C13253" s="29"/>
      <c r="D13253" s="27"/>
      <c r="E13253" s="27"/>
      <c r="F13253" s="27"/>
      <c r="G13253" s="1"/>
      <c r="H13253" s="1"/>
      <c r="I13253" s="1"/>
    </row>
    <row r="13254" spans="2:9">
      <c r="B13254" s="1"/>
      <c r="C13254" s="29"/>
      <c r="D13254" s="27"/>
      <c r="E13254" s="27"/>
      <c r="F13254" s="27"/>
      <c r="G13254" s="1"/>
      <c r="H13254" s="1"/>
      <c r="I13254" s="1"/>
    </row>
    <row r="13255" spans="2:9">
      <c r="B13255" s="1"/>
      <c r="C13255" s="29"/>
      <c r="D13255" s="27"/>
      <c r="E13255" s="27"/>
      <c r="F13255" s="27"/>
      <c r="G13255" s="1"/>
      <c r="H13255" s="1"/>
      <c r="I13255" s="1"/>
    </row>
    <row r="13256" spans="2:9">
      <c r="B13256" s="1"/>
      <c r="C13256" s="29"/>
      <c r="D13256" s="27"/>
      <c r="E13256" s="27"/>
      <c r="F13256" s="27"/>
      <c r="G13256" s="1"/>
      <c r="H13256" s="1"/>
      <c r="I13256" s="1"/>
    </row>
    <row r="13257" spans="2:9">
      <c r="B13257" s="1"/>
      <c r="C13257" s="29"/>
      <c r="D13257" s="27"/>
      <c r="E13257" s="27"/>
      <c r="F13257" s="27"/>
      <c r="G13257" s="1"/>
      <c r="H13257" s="1"/>
      <c r="I13257" s="1"/>
    </row>
    <row r="13258" spans="2:9">
      <c r="B13258" s="1"/>
      <c r="C13258" s="29"/>
      <c r="D13258" s="27"/>
      <c r="E13258" s="27"/>
      <c r="F13258" s="27"/>
      <c r="G13258" s="1"/>
      <c r="H13258" s="1"/>
      <c r="I13258" s="1"/>
    </row>
    <row r="13259" spans="2:9">
      <c r="B13259" s="1"/>
      <c r="C13259" s="29"/>
      <c r="D13259" s="27"/>
      <c r="E13259" s="27"/>
      <c r="F13259" s="27"/>
      <c r="G13259" s="1"/>
      <c r="H13259" s="1"/>
      <c r="I13259" s="1"/>
    </row>
    <row r="13260" spans="2:9">
      <c r="B13260" s="1"/>
      <c r="C13260" s="29"/>
      <c r="D13260" s="27"/>
      <c r="E13260" s="27"/>
      <c r="F13260" s="27"/>
      <c r="G13260" s="1"/>
      <c r="H13260" s="1"/>
      <c r="I13260" s="1"/>
    </row>
    <row r="13261" spans="2:9">
      <c r="B13261" s="1"/>
      <c r="C13261" s="29"/>
      <c r="D13261" s="27"/>
      <c r="E13261" s="27"/>
      <c r="F13261" s="27"/>
      <c r="G13261" s="1"/>
      <c r="H13261" s="1"/>
      <c r="I13261" s="1"/>
    </row>
    <row r="13262" spans="2:9">
      <c r="B13262" s="1"/>
      <c r="C13262" s="29"/>
      <c r="D13262" s="27"/>
      <c r="E13262" s="27"/>
      <c r="F13262" s="27"/>
      <c r="G13262" s="1"/>
      <c r="H13262" s="1"/>
      <c r="I13262" s="1"/>
    </row>
    <row r="13263" spans="2:9">
      <c r="B13263" s="1"/>
      <c r="C13263" s="29"/>
      <c r="D13263" s="27"/>
      <c r="E13263" s="27"/>
      <c r="F13263" s="27"/>
      <c r="G13263" s="1"/>
      <c r="H13263" s="1"/>
      <c r="I13263" s="1"/>
    </row>
    <row r="13264" spans="2:9">
      <c r="B13264" s="1"/>
      <c r="C13264" s="29"/>
      <c r="D13264" s="27"/>
      <c r="E13264" s="27"/>
      <c r="F13264" s="27"/>
      <c r="G13264" s="1"/>
      <c r="H13264" s="1"/>
      <c r="I13264" s="1"/>
    </row>
    <row r="13265" spans="2:9">
      <c r="B13265" s="1"/>
      <c r="C13265" s="29"/>
      <c r="D13265" s="27"/>
      <c r="E13265" s="27"/>
      <c r="F13265" s="27"/>
      <c r="G13265" s="1"/>
      <c r="H13265" s="1"/>
      <c r="I13265" s="1"/>
    </row>
    <row r="13266" spans="2:9">
      <c r="B13266" s="1"/>
      <c r="C13266" s="29"/>
      <c r="D13266" s="27"/>
      <c r="E13266" s="27"/>
      <c r="F13266" s="27"/>
      <c r="G13266" s="1"/>
      <c r="H13266" s="1"/>
      <c r="I13266" s="1"/>
    </row>
    <row r="13267" spans="2:9">
      <c r="B13267" s="1"/>
      <c r="C13267" s="29"/>
      <c r="D13267" s="27"/>
      <c r="E13267" s="27"/>
      <c r="F13267" s="27"/>
      <c r="G13267" s="1"/>
      <c r="H13267" s="1"/>
      <c r="I13267" s="1"/>
    </row>
    <row r="13268" spans="2:9">
      <c r="B13268" s="1"/>
      <c r="C13268" s="29"/>
      <c r="D13268" s="27"/>
      <c r="E13268" s="27"/>
      <c r="F13268" s="27"/>
      <c r="G13268" s="1"/>
      <c r="H13268" s="1"/>
      <c r="I13268" s="1"/>
    </row>
    <row r="13269" spans="2:9">
      <c r="B13269" s="1"/>
      <c r="C13269" s="29"/>
      <c r="D13269" s="27"/>
      <c r="E13269" s="27"/>
      <c r="F13269" s="27"/>
      <c r="G13269" s="1"/>
      <c r="H13269" s="1"/>
      <c r="I13269" s="1"/>
    </row>
    <row r="13270" spans="2:9">
      <c r="B13270" s="1"/>
      <c r="C13270" s="29"/>
      <c r="D13270" s="27"/>
      <c r="E13270" s="27"/>
      <c r="F13270" s="27"/>
      <c r="G13270" s="1"/>
      <c r="H13270" s="1"/>
      <c r="I13270" s="1"/>
    </row>
    <row r="13271" spans="2:9">
      <c r="B13271" s="1"/>
      <c r="C13271" s="29"/>
      <c r="D13271" s="27"/>
      <c r="E13271" s="27"/>
      <c r="F13271" s="27"/>
      <c r="G13271" s="1"/>
      <c r="H13271" s="1"/>
      <c r="I13271" s="1"/>
    </row>
    <row r="13272" spans="2:9">
      <c r="B13272" s="1"/>
      <c r="C13272" s="29"/>
      <c r="D13272" s="27"/>
      <c r="E13272" s="27"/>
      <c r="F13272" s="27"/>
      <c r="G13272" s="1"/>
      <c r="H13272" s="1"/>
      <c r="I13272" s="1"/>
    </row>
    <row r="13273" spans="2:9">
      <c r="B13273" s="1"/>
      <c r="C13273" s="29"/>
      <c r="D13273" s="27"/>
      <c r="E13273" s="27"/>
      <c r="F13273" s="27"/>
      <c r="G13273" s="1"/>
      <c r="H13273" s="1"/>
      <c r="I13273" s="1"/>
    </row>
    <row r="13274" spans="2:9">
      <c r="B13274" s="1"/>
      <c r="C13274" s="29"/>
      <c r="D13274" s="27"/>
      <c r="E13274" s="27"/>
      <c r="F13274" s="27"/>
      <c r="G13274" s="1"/>
      <c r="H13274" s="1"/>
      <c r="I13274" s="1"/>
    </row>
    <row r="13275" spans="2:9">
      <c r="B13275" s="1"/>
      <c r="C13275" s="29"/>
      <c r="D13275" s="27"/>
      <c r="E13275" s="27"/>
      <c r="F13275" s="27"/>
      <c r="G13275" s="1"/>
      <c r="H13275" s="1"/>
      <c r="I13275" s="1"/>
    </row>
    <row r="13276" spans="2:9">
      <c r="B13276" s="1"/>
      <c r="C13276" s="29"/>
      <c r="D13276" s="27"/>
      <c r="E13276" s="27"/>
      <c r="F13276" s="27"/>
      <c r="G13276" s="1"/>
      <c r="H13276" s="1"/>
      <c r="I13276" s="1"/>
    </row>
    <row r="13277" spans="2:9">
      <c r="B13277" s="1"/>
      <c r="C13277" s="29"/>
      <c r="D13277" s="27"/>
      <c r="E13277" s="27"/>
      <c r="F13277" s="27"/>
      <c r="G13277" s="1"/>
      <c r="H13277" s="1"/>
      <c r="I13277" s="1"/>
    </row>
    <row r="13278" spans="2:9">
      <c r="B13278" s="1"/>
      <c r="C13278" s="29"/>
      <c r="D13278" s="27"/>
      <c r="E13278" s="27"/>
      <c r="F13278" s="27"/>
      <c r="G13278" s="1"/>
      <c r="H13278" s="1"/>
      <c r="I13278" s="1"/>
    </row>
    <row r="13279" spans="2:9">
      <c r="B13279" s="1"/>
      <c r="C13279" s="29"/>
      <c r="D13279" s="27"/>
      <c r="E13279" s="27"/>
      <c r="F13279" s="27"/>
      <c r="G13279" s="1"/>
      <c r="H13279" s="1"/>
      <c r="I13279" s="1"/>
    </row>
    <row r="13280" spans="2:9">
      <c r="B13280" s="1"/>
      <c r="C13280" s="29"/>
      <c r="D13280" s="27"/>
      <c r="E13280" s="27"/>
      <c r="F13280" s="27"/>
      <c r="G13280" s="1"/>
      <c r="H13280" s="1"/>
      <c r="I13280" s="1"/>
    </row>
    <row r="13281" spans="2:9">
      <c r="B13281" s="1"/>
      <c r="C13281" s="29"/>
      <c r="D13281" s="27"/>
      <c r="E13281" s="27"/>
      <c r="F13281" s="27"/>
      <c r="G13281" s="1"/>
      <c r="H13281" s="1"/>
      <c r="I13281" s="1"/>
    </row>
    <row r="13282" spans="2:9">
      <c r="B13282" s="1"/>
      <c r="C13282" s="29"/>
      <c r="D13282" s="27"/>
      <c r="E13282" s="27"/>
      <c r="F13282" s="27"/>
      <c r="G13282" s="1"/>
      <c r="H13282" s="1"/>
      <c r="I13282" s="1"/>
    </row>
    <row r="13283" spans="2:9">
      <c r="B13283" s="1"/>
      <c r="C13283" s="29"/>
      <c r="D13283" s="27"/>
      <c r="E13283" s="27"/>
      <c r="F13283" s="27"/>
      <c r="G13283" s="1"/>
      <c r="H13283" s="1"/>
      <c r="I13283" s="1"/>
    </row>
    <row r="13284" spans="2:9">
      <c r="B13284" s="1"/>
      <c r="C13284" s="29"/>
      <c r="D13284" s="27"/>
      <c r="E13284" s="27"/>
      <c r="F13284" s="27"/>
      <c r="G13284" s="1"/>
      <c r="H13284" s="1"/>
      <c r="I13284" s="1"/>
    </row>
    <row r="13285" spans="2:9">
      <c r="B13285" s="1"/>
      <c r="C13285" s="29"/>
      <c r="D13285" s="27"/>
      <c r="E13285" s="27"/>
      <c r="F13285" s="27"/>
      <c r="G13285" s="1"/>
      <c r="H13285" s="1"/>
      <c r="I13285" s="1"/>
    </row>
    <row r="13286" spans="2:9">
      <c r="B13286" s="1"/>
      <c r="C13286" s="29"/>
      <c r="D13286" s="27"/>
      <c r="E13286" s="27"/>
      <c r="F13286" s="27"/>
      <c r="G13286" s="1"/>
      <c r="H13286" s="1"/>
      <c r="I13286" s="1"/>
    </row>
    <row r="13287" spans="2:9">
      <c r="B13287" s="1"/>
      <c r="C13287" s="29"/>
      <c r="D13287" s="27"/>
      <c r="E13287" s="27"/>
      <c r="F13287" s="27"/>
      <c r="G13287" s="1"/>
      <c r="H13287" s="1"/>
      <c r="I13287" s="1"/>
    </row>
    <row r="13288" spans="2:9">
      <c r="B13288" s="1"/>
      <c r="C13288" s="29"/>
      <c r="D13288" s="27"/>
      <c r="E13288" s="27"/>
      <c r="F13288" s="27"/>
      <c r="G13288" s="1"/>
      <c r="H13288" s="1"/>
      <c r="I13288" s="1"/>
    </row>
    <row r="13289" spans="2:9">
      <c r="B13289" s="1"/>
      <c r="C13289" s="29"/>
      <c r="D13289" s="27"/>
      <c r="E13289" s="27"/>
      <c r="F13289" s="27"/>
      <c r="G13289" s="1"/>
      <c r="H13289" s="1"/>
      <c r="I13289" s="1"/>
    </row>
    <row r="13290" spans="2:9">
      <c r="B13290" s="1"/>
      <c r="C13290" s="29"/>
      <c r="D13290" s="27"/>
      <c r="E13290" s="27"/>
      <c r="F13290" s="27"/>
      <c r="G13290" s="1"/>
      <c r="H13290" s="1"/>
      <c r="I13290" s="1"/>
    </row>
    <row r="13291" spans="2:9">
      <c r="B13291" s="1"/>
      <c r="C13291" s="29"/>
      <c r="D13291" s="27"/>
      <c r="E13291" s="27"/>
      <c r="F13291" s="27"/>
      <c r="G13291" s="1"/>
      <c r="H13291" s="1"/>
      <c r="I13291" s="1"/>
    </row>
    <row r="13292" spans="2:9">
      <c r="B13292" s="1"/>
      <c r="C13292" s="29"/>
      <c r="D13292" s="27"/>
      <c r="E13292" s="27"/>
      <c r="F13292" s="27"/>
      <c r="G13292" s="1"/>
      <c r="H13292" s="1"/>
      <c r="I13292" s="1"/>
    </row>
    <row r="13293" spans="2:9">
      <c r="B13293" s="1"/>
      <c r="C13293" s="29"/>
      <c r="D13293" s="27"/>
      <c r="E13293" s="27"/>
      <c r="F13293" s="27"/>
      <c r="G13293" s="1"/>
      <c r="H13293" s="1"/>
      <c r="I13293" s="1"/>
    </row>
    <row r="13294" spans="2:9">
      <c r="B13294" s="1"/>
      <c r="C13294" s="29"/>
      <c r="D13294" s="27"/>
      <c r="E13294" s="27"/>
      <c r="F13294" s="27"/>
      <c r="G13294" s="1"/>
      <c r="H13294" s="1"/>
      <c r="I13294" s="1"/>
    </row>
    <row r="13295" spans="2:9">
      <c r="B13295" s="1"/>
      <c r="C13295" s="29"/>
      <c r="D13295" s="27"/>
      <c r="E13295" s="27"/>
      <c r="F13295" s="27"/>
      <c r="G13295" s="1"/>
      <c r="H13295" s="1"/>
      <c r="I13295" s="1"/>
    </row>
    <row r="13296" spans="2:9">
      <c r="B13296" s="1"/>
      <c r="C13296" s="29"/>
      <c r="D13296" s="27"/>
      <c r="E13296" s="27"/>
      <c r="F13296" s="27"/>
      <c r="G13296" s="1"/>
      <c r="H13296" s="1"/>
      <c r="I13296" s="1"/>
    </row>
    <row r="13297" spans="2:9">
      <c r="B13297" s="1"/>
      <c r="C13297" s="29"/>
      <c r="D13297" s="27"/>
      <c r="E13297" s="27"/>
      <c r="F13297" s="27"/>
      <c r="G13297" s="1"/>
      <c r="H13297" s="1"/>
      <c r="I13297" s="1"/>
    </row>
    <row r="13298" spans="2:9">
      <c r="B13298" s="1"/>
      <c r="C13298" s="29"/>
      <c r="D13298" s="27"/>
      <c r="E13298" s="27"/>
      <c r="F13298" s="27"/>
      <c r="G13298" s="1"/>
      <c r="H13298" s="1"/>
      <c r="I13298" s="1"/>
    </row>
    <row r="13299" spans="2:9">
      <c r="B13299" s="1"/>
      <c r="C13299" s="29"/>
      <c r="D13299" s="27"/>
      <c r="E13299" s="27"/>
      <c r="F13299" s="27"/>
      <c r="G13299" s="1"/>
      <c r="H13299" s="1"/>
      <c r="I13299" s="1"/>
    </row>
    <row r="13300" spans="2:9">
      <c r="B13300" s="1"/>
      <c r="C13300" s="29"/>
      <c r="D13300" s="27"/>
      <c r="E13300" s="27"/>
      <c r="F13300" s="27"/>
      <c r="G13300" s="1"/>
      <c r="H13300" s="1"/>
      <c r="I13300" s="1"/>
    </row>
    <row r="13301" spans="2:9">
      <c r="B13301" s="1"/>
      <c r="C13301" s="29"/>
      <c r="D13301" s="27"/>
      <c r="E13301" s="27"/>
      <c r="F13301" s="27"/>
      <c r="G13301" s="1"/>
      <c r="H13301" s="1"/>
      <c r="I13301" s="1"/>
    </row>
    <row r="13302" spans="2:9">
      <c r="B13302" s="1"/>
      <c r="C13302" s="29"/>
      <c r="D13302" s="27"/>
      <c r="E13302" s="27"/>
      <c r="F13302" s="27"/>
      <c r="G13302" s="1"/>
      <c r="H13302" s="1"/>
      <c r="I13302" s="1"/>
    </row>
    <row r="13303" spans="2:9">
      <c r="B13303" s="1"/>
      <c r="C13303" s="29"/>
      <c r="D13303" s="27"/>
      <c r="E13303" s="27"/>
      <c r="F13303" s="27"/>
      <c r="G13303" s="1"/>
      <c r="H13303" s="1"/>
      <c r="I13303" s="1"/>
    </row>
    <row r="13304" spans="2:9">
      <c r="B13304" s="1"/>
      <c r="C13304" s="29"/>
      <c r="D13304" s="27"/>
      <c r="E13304" s="27"/>
      <c r="F13304" s="27"/>
      <c r="G13304" s="1"/>
      <c r="H13304" s="1"/>
      <c r="I13304" s="1"/>
    </row>
    <row r="13305" spans="2:9">
      <c r="B13305" s="1"/>
      <c r="C13305" s="29"/>
      <c r="D13305" s="27"/>
      <c r="E13305" s="27"/>
      <c r="F13305" s="27"/>
      <c r="G13305" s="1"/>
      <c r="H13305" s="1"/>
      <c r="I13305" s="1"/>
    </row>
    <row r="13306" spans="2:9">
      <c r="B13306" s="1"/>
      <c r="C13306" s="29"/>
      <c r="D13306" s="27"/>
      <c r="E13306" s="27"/>
      <c r="F13306" s="27"/>
      <c r="G13306" s="1"/>
      <c r="H13306" s="1"/>
      <c r="I13306" s="1"/>
    </row>
    <row r="13307" spans="2:9">
      <c r="B13307" s="1"/>
      <c r="C13307" s="29"/>
      <c r="D13307" s="27"/>
      <c r="E13307" s="27"/>
      <c r="F13307" s="27"/>
      <c r="G13307" s="1"/>
      <c r="H13307" s="1"/>
      <c r="I13307" s="1"/>
    </row>
    <row r="13308" spans="2:9">
      <c r="B13308" s="1"/>
      <c r="C13308" s="29"/>
      <c r="D13308" s="27"/>
      <c r="E13308" s="27"/>
      <c r="F13308" s="27"/>
      <c r="G13308" s="1"/>
      <c r="H13308" s="1"/>
      <c r="I13308" s="1"/>
    </row>
    <row r="13309" spans="2:9">
      <c r="B13309" s="1"/>
      <c r="C13309" s="29"/>
      <c r="D13309" s="27"/>
      <c r="E13309" s="27"/>
      <c r="F13309" s="27"/>
      <c r="G13309" s="1"/>
      <c r="H13309" s="1"/>
      <c r="I13309" s="1"/>
    </row>
    <row r="13310" spans="2:9">
      <c r="B13310" s="1"/>
      <c r="C13310" s="29"/>
      <c r="D13310" s="27"/>
      <c r="E13310" s="27"/>
      <c r="F13310" s="27"/>
      <c r="G13310" s="1"/>
      <c r="H13310" s="1"/>
      <c r="I13310" s="1"/>
    </row>
    <row r="13311" spans="2:9">
      <c r="B13311" s="1"/>
      <c r="C13311" s="29"/>
      <c r="D13311" s="27"/>
      <c r="E13311" s="27"/>
      <c r="F13311" s="27"/>
      <c r="G13311" s="1"/>
      <c r="H13311" s="1"/>
      <c r="I13311" s="1"/>
    </row>
    <row r="13312" spans="2:9">
      <c r="B13312" s="1"/>
      <c r="C13312" s="29"/>
      <c r="D13312" s="27"/>
      <c r="E13312" s="27"/>
      <c r="F13312" s="27"/>
      <c r="G13312" s="1"/>
      <c r="H13312" s="1"/>
      <c r="I13312" s="1"/>
    </row>
    <row r="13313" spans="2:9">
      <c r="B13313" s="1"/>
      <c r="C13313" s="29"/>
      <c r="D13313" s="27"/>
      <c r="E13313" s="27"/>
      <c r="F13313" s="27"/>
      <c r="G13313" s="1"/>
      <c r="H13313" s="1"/>
      <c r="I13313" s="1"/>
    </row>
    <row r="13314" spans="2:9">
      <c r="B13314" s="1"/>
      <c r="C13314" s="29"/>
      <c r="D13314" s="27"/>
      <c r="E13314" s="27"/>
      <c r="F13314" s="27"/>
      <c r="G13314" s="1"/>
      <c r="H13314" s="1"/>
      <c r="I13314" s="1"/>
    </row>
    <row r="13315" spans="2:9">
      <c r="B13315" s="1"/>
      <c r="C13315" s="29"/>
      <c r="D13315" s="27"/>
      <c r="E13315" s="27"/>
      <c r="F13315" s="27"/>
      <c r="G13315" s="1"/>
      <c r="H13315" s="1"/>
      <c r="I13315" s="1"/>
    </row>
    <row r="13316" spans="2:9">
      <c r="B13316" s="1"/>
      <c r="C13316" s="29"/>
      <c r="D13316" s="27"/>
      <c r="E13316" s="27"/>
      <c r="F13316" s="27"/>
      <c r="G13316" s="1"/>
      <c r="H13316" s="1"/>
      <c r="I13316" s="1"/>
    </row>
    <row r="13317" spans="2:9">
      <c r="B13317" s="1"/>
      <c r="C13317" s="29"/>
      <c r="D13317" s="27"/>
      <c r="E13317" s="27"/>
      <c r="F13317" s="27"/>
      <c r="G13317" s="1"/>
      <c r="H13317" s="1"/>
      <c r="I13317" s="1"/>
    </row>
    <row r="13318" spans="2:9">
      <c r="B13318" s="1"/>
      <c r="C13318" s="29"/>
      <c r="D13318" s="27"/>
      <c r="E13318" s="27"/>
      <c r="F13318" s="27"/>
      <c r="G13318" s="1"/>
      <c r="H13318" s="1"/>
      <c r="I13318" s="1"/>
    </row>
    <row r="13319" spans="2:9">
      <c r="B13319" s="1"/>
      <c r="C13319" s="29"/>
      <c r="D13319" s="27"/>
      <c r="E13319" s="27"/>
      <c r="F13319" s="27"/>
      <c r="G13319" s="1"/>
      <c r="H13319" s="1"/>
      <c r="I13319" s="1"/>
    </row>
    <row r="13320" spans="2:9">
      <c r="B13320" s="1"/>
      <c r="C13320" s="29"/>
      <c r="D13320" s="27"/>
      <c r="E13320" s="27"/>
      <c r="F13320" s="27"/>
      <c r="G13320" s="1"/>
      <c r="H13320" s="1"/>
      <c r="I13320" s="1"/>
    </row>
    <row r="13321" spans="2:9">
      <c r="B13321" s="1"/>
      <c r="C13321" s="29"/>
      <c r="D13321" s="27"/>
      <c r="E13321" s="27"/>
      <c r="F13321" s="27"/>
      <c r="G13321" s="1"/>
      <c r="H13321" s="1"/>
      <c r="I13321" s="1"/>
    </row>
    <row r="13322" spans="2:9">
      <c r="B13322" s="1"/>
      <c r="C13322" s="29"/>
      <c r="D13322" s="27"/>
      <c r="E13322" s="27"/>
      <c r="F13322" s="27"/>
      <c r="G13322" s="1"/>
      <c r="H13322" s="1"/>
      <c r="I13322" s="1"/>
    </row>
    <row r="13323" spans="2:9">
      <c r="B13323" s="1"/>
      <c r="C13323" s="29"/>
      <c r="D13323" s="27"/>
      <c r="E13323" s="27"/>
      <c r="F13323" s="27"/>
      <c r="G13323" s="1"/>
      <c r="H13323" s="1"/>
      <c r="I13323" s="1"/>
    </row>
    <row r="13324" spans="2:9">
      <c r="B13324" s="1"/>
      <c r="C13324" s="29"/>
      <c r="D13324" s="27"/>
      <c r="E13324" s="27"/>
      <c r="F13324" s="27"/>
      <c r="G13324" s="1"/>
      <c r="H13324" s="1"/>
      <c r="I13324" s="1"/>
    </row>
    <row r="13325" spans="2:9">
      <c r="B13325" s="1"/>
      <c r="C13325" s="29"/>
      <c r="D13325" s="27"/>
      <c r="E13325" s="27"/>
      <c r="F13325" s="27"/>
      <c r="G13325" s="1"/>
      <c r="H13325" s="1"/>
      <c r="I13325" s="1"/>
    </row>
    <row r="13326" spans="2:9">
      <c r="B13326" s="1"/>
      <c r="C13326" s="29"/>
      <c r="D13326" s="27"/>
      <c r="E13326" s="27"/>
      <c r="F13326" s="27"/>
      <c r="G13326" s="1"/>
      <c r="H13326" s="1"/>
      <c r="I13326" s="1"/>
    </row>
    <row r="13327" spans="2:9">
      <c r="B13327" s="1"/>
      <c r="C13327" s="29"/>
      <c r="D13327" s="27"/>
      <c r="E13327" s="27"/>
      <c r="F13327" s="27"/>
      <c r="G13327" s="1"/>
      <c r="H13327" s="1"/>
      <c r="I13327" s="1"/>
    </row>
    <row r="13328" spans="2:9">
      <c r="B13328" s="1"/>
      <c r="C13328" s="29"/>
      <c r="D13328" s="27"/>
      <c r="E13328" s="27"/>
      <c r="F13328" s="27"/>
      <c r="G13328" s="1"/>
      <c r="H13328" s="1"/>
      <c r="I13328" s="1"/>
    </row>
    <row r="13329" spans="2:9">
      <c r="B13329" s="1"/>
      <c r="C13329" s="29"/>
      <c r="D13329" s="27"/>
      <c r="E13329" s="27"/>
      <c r="F13329" s="27"/>
      <c r="G13329" s="1"/>
      <c r="H13329" s="1"/>
      <c r="I13329" s="1"/>
    </row>
    <row r="13330" spans="2:9">
      <c r="B13330" s="1"/>
      <c r="C13330" s="29"/>
      <c r="D13330" s="27"/>
      <c r="E13330" s="27"/>
      <c r="F13330" s="27"/>
      <c r="G13330" s="1"/>
      <c r="H13330" s="1"/>
      <c r="I13330" s="1"/>
    </row>
    <row r="13331" spans="2:9">
      <c r="B13331" s="1"/>
      <c r="C13331" s="29"/>
      <c r="D13331" s="27"/>
      <c r="E13331" s="27"/>
      <c r="F13331" s="27"/>
      <c r="G13331" s="1"/>
      <c r="H13331" s="1"/>
      <c r="I13331" s="1"/>
    </row>
    <row r="13332" spans="2:9">
      <c r="B13332" s="1"/>
      <c r="C13332" s="29"/>
      <c r="D13332" s="27"/>
      <c r="E13332" s="27"/>
      <c r="F13332" s="27"/>
      <c r="G13332" s="1"/>
      <c r="H13332" s="1"/>
      <c r="I13332" s="1"/>
    </row>
    <row r="13333" spans="2:9">
      <c r="B13333" s="1"/>
      <c r="C13333" s="29"/>
      <c r="D13333" s="27"/>
      <c r="E13333" s="27"/>
      <c r="F13333" s="27"/>
      <c r="G13333" s="1"/>
      <c r="H13333" s="1"/>
      <c r="I13333" s="1"/>
    </row>
    <row r="13334" spans="2:9">
      <c r="B13334" s="1"/>
      <c r="C13334" s="29"/>
      <c r="D13334" s="27"/>
      <c r="E13334" s="27"/>
      <c r="F13334" s="27"/>
      <c r="G13334" s="1"/>
      <c r="H13334" s="1"/>
      <c r="I13334" s="1"/>
    </row>
    <row r="13335" spans="2:9">
      <c r="B13335" s="1"/>
      <c r="C13335" s="29"/>
      <c r="D13335" s="27"/>
      <c r="E13335" s="27"/>
      <c r="F13335" s="27"/>
      <c r="G13335" s="1"/>
      <c r="H13335" s="1"/>
      <c r="I13335" s="1"/>
    </row>
    <row r="13336" spans="2:9">
      <c r="B13336" s="1"/>
      <c r="C13336" s="29"/>
      <c r="D13336" s="27"/>
      <c r="E13336" s="27"/>
      <c r="F13336" s="27"/>
      <c r="G13336" s="1"/>
      <c r="H13336" s="1"/>
      <c r="I13336" s="1"/>
    </row>
    <row r="13337" spans="2:9">
      <c r="B13337" s="1"/>
      <c r="C13337" s="29"/>
      <c r="D13337" s="27"/>
      <c r="E13337" s="27"/>
      <c r="F13337" s="27"/>
      <c r="G13337" s="1"/>
      <c r="H13337" s="1"/>
      <c r="I13337" s="1"/>
    </row>
    <row r="13338" spans="2:9">
      <c r="B13338" s="1"/>
      <c r="C13338" s="29"/>
      <c r="D13338" s="27"/>
      <c r="E13338" s="27"/>
      <c r="F13338" s="27"/>
      <c r="G13338" s="1"/>
      <c r="H13338" s="1"/>
      <c r="I13338" s="1"/>
    </row>
    <row r="13339" spans="2:9">
      <c r="B13339" s="1"/>
      <c r="C13339" s="29"/>
      <c r="D13339" s="27"/>
      <c r="E13339" s="27"/>
      <c r="F13339" s="27"/>
      <c r="G13339" s="1"/>
      <c r="H13339" s="1"/>
      <c r="I13339" s="1"/>
    </row>
    <row r="13340" spans="2:9">
      <c r="B13340" s="1"/>
      <c r="C13340" s="29"/>
      <c r="D13340" s="27"/>
      <c r="E13340" s="27"/>
      <c r="F13340" s="27"/>
      <c r="G13340" s="1"/>
      <c r="H13340" s="1"/>
      <c r="I13340" s="1"/>
    </row>
    <row r="13341" spans="2:9">
      <c r="B13341" s="1"/>
      <c r="C13341" s="29"/>
      <c r="D13341" s="27"/>
      <c r="E13341" s="27"/>
      <c r="F13341" s="27"/>
      <c r="G13341" s="1"/>
      <c r="H13341" s="1"/>
      <c r="I13341" s="1"/>
    </row>
    <row r="13342" spans="2:9">
      <c r="B13342" s="1"/>
      <c r="C13342" s="29"/>
      <c r="D13342" s="27"/>
      <c r="E13342" s="27"/>
      <c r="F13342" s="27"/>
      <c r="G13342" s="1"/>
      <c r="H13342" s="1"/>
      <c r="I13342" s="1"/>
    </row>
    <row r="13343" spans="2:9">
      <c r="B13343" s="1"/>
      <c r="C13343" s="29"/>
      <c r="D13343" s="27"/>
      <c r="E13343" s="27"/>
      <c r="F13343" s="27"/>
      <c r="G13343" s="1"/>
      <c r="H13343" s="1"/>
      <c r="I13343" s="1"/>
    </row>
    <row r="13344" spans="2:9">
      <c r="B13344" s="1"/>
      <c r="C13344" s="29"/>
      <c r="D13344" s="27"/>
      <c r="E13344" s="27"/>
      <c r="F13344" s="27"/>
      <c r="G13344" s="1"/>
      <c r="H13344" s="1"/>
      <c r="I13344" s="1"/>
    </row>
    <row r="13345" spans="2:9">
      <c r="B13345" s="1"/>
      <c r="C13345" s="29"/>
      <c r="D13345" s="27"/>
      <c r="E13345" s="27"/>
      <c r="F13345" s="27"/>
      <c r="G13345" s="1"/>
      <c r="H13345" s="1"/>
      <c r="I13345" s="1"/>
    </row>
    <row r="13346" spans="2:9">
      <c r="B13346" s="1"/>
      <c r="C13346" s="29"/>
      <c r="D13346" s="27"/>
      <c r="E13346" s="27"/>
      <c r="F13346" s="27"/>
      <c r="G13346" s="1"/>
      <c r="H13346" s="1"/>
      <c r="I13346" s="1"/>
    </row>
    <row r="13347" spans="2:9">
      <c r="B13347" s="1"/>
      <c r="C13347" s="29"/>
      <c r="D13347" s="27"/>
      <c r="E13347" s="27"/>
      <c r="F13347" s="27"/>
      <c r="G13347" s="1"/>
      <c r="H13347" s="1"/>
      <c r="I13347" s="1"/>
    </row>
    <row r="13348" spans="2:9">
      <c r="B13348" s="1"/>
      <c r="C13348" s="29"/>
      <c r="D13348" s="27"/>
      <c r="E13348" s="27"/>
      <c r="F13348" s="27"/>
      <c r="G13348" s="1"/>
      <c r="H13348" s="1"/>
      <c r="I13348" s="1"/>
    </row>
    <row r="13349" spans="2:9">
      <c r="B13349" s="1"/>
      <c r="C13349" s="29"/>
      <c r="D13349" s="27"/>
      <c r="E13349" s="27"/>
      <c r="F13349" s="27"/>
      <c r="G13349" s="1"/>
      <c r="H13349" s="1"/>
      <c r="I13349" s="1"/>
    </row>
    <row r="13350" spans="2:9">
      <c r="B13350" s="1"/>
      <c r="C13350" s="29"/>
      <c r="D13350" s="27"/>
      <c r="E13350" s="27"/>
      <c r="F13350" s="27"/>
      <c r="G13350" s="1"/>
      <c r="H13350" s="1"/>
      <c r="I13350" s="1"/>
    </row>
    <row r="13351" spans="2:9">
      <c r="B13351" s="1"/>
      <c r="C13351" s="29"/>
      <c r="D13351" s="27"/>
      <c r="E13351" s="27"/>
      <c r="F13351" s="27"/>
      <c r="G13351" s="1"/>
      <c r="H13351" s="1"/>
      <c r="I13351" s="1"/>
    </row>
    <row r="13352" spans="2:9">
      <c r="B13352" s="1"/>
      <c r="C13352" s="29"/>
      <c r="D13352" s="27"/>
      <c r="E13352" s="27"/>
      <c r="F13352" s="27"/>
      <c r="G13352" s="1"/>
      <c r="H13352" s="1"/>
      <c r="I13352" s="1"/>
    </row>
    <row r="13353" spans="2:9">
      <c r="B13353" s="1"/>
      <c r="C13353" s="29"/>
      <c r="D13353" s="27"/>
      <c r="E13353" s="27"/>
      <c r="F13353" s="27"/>
      <c r="G13353" s="1"/>
      <c r="H13353" s="1"/>
      <c r="I13353" s="1"/>
    </row>
    <row r="13354" spans="2:9">
      <c r="B13354" s="1"/>
      <c r="C13354" s="29"/>
      <c r="D13354" s="27"/>
      <c r="E13354" s="27"/>
      <c r="F13354" s="27"/>
      <c r="G13354" s="1"/>
      <c r="H13354" s="1"/>
      <c r="I13354" s="1"/>
    </row>
    <row r="13355" spans="2:9">
      <c r="B13355" s="1"/>
      <c r="C13355" s="29"/>
      <c r="D13355" s="27"/>
      <c r="E13355" s="27"/>
      <c r="F13355" s="27"/>
      <c r="G13355" s="1"/>
      <c r="H13355" s="1"/>
      <c r="I13355" s="1"/>
    </row>
    <row r="13356" spans="2:9">
      <c r="B13356" s="1"/>
      <c r="C13356" s="29"/>
      <c r="D13356" s="27"/>
      <c r="E13356" s="27"/>
      <c r="F13356" s="27"/>
      <c r="G13356" s="1"/>
      <c r="H13356" s="1"/>
      <c r="I13356" s="1"/>
    </row>
    <row r="13357" spans="2:9">
      <c r="B13357" s="1"/>
      <c r="C13357" s="29"/>
      <c r="D13357" s="27"/>
      <c r="E13357" s="27"/>
      <c r="F13357" s="27"/>
      <c r="G13357" s="1"/>
      <c r="H13357" s="1"/>
      <c r="I13357" s="1"/>
    </row>
    <row r="13358" spans="2:9">
      <c r="B13358" s="1"/>
      <c r="C13358" s="29"/>
      <c r="D13358" s="27"/>
      <c r="E13358" s="27"/>
      <c r="F13358" s="27"/>
      <c r="G13358" s="1"/>
      <c r="H13358" s="1"/>
      <c r="I13358" s="1"/>
    </row>
    <row r="13359" spans="2:9">
      <c r="B13359" s="1"/>
      <c r="C13359" s="29"/>
      <c r="D13359" s="27"/>
      <c r="E13359" s="27"/>
      <c r="F13359" s="27"/>
      <c r="G13359" s="1"/>
      <c r="H13359" s="1"/>
      <c r="I13359" s="1"/>
    </row>
    <row r="13360" spans="2:9">
      <c r="B13360" s="1"/>
      <c r="C13360" s="29"/>
      <c r="D13360" s="27"/>
      <c r="E13360" s="27"/>
      <c r="F13360" s="27"/>
      <c r="G13360" s="1"/>
      <c r="H13360" s="1"/>
      <c r="I13360" s="1"/>
    </row>
    <row r="13361" spans="2:9">
      <c r="B13361" s="1"/>
      <c r="C13361" s="29"/>
      <c r="D13361" s="27"/>
      <c r="E13361" s="27"/>
      <c r="F13361" s="27"/>
      <c r="G13361" s="1"/>
      <c r="H13361" s="1"/>
      <c r="I13361" s="1"/>
    </row>
    <row r="13362" spans="2:9">
      <c r="B13362" s="1"/>
      <c r="C13362" s="29"/>
      <c r="D13362" s="27"/>
      <c r="E13362" s="27"/>
      <c r="F13362" s="27"/>
      <c r="G13362" s="1"/>
      <c r="H13362" s="1"/>
      <c r="I13362" s="1"/>
    </row>
    <row r="13363" spans="2:9">
      <c r="B13363" s="1"/>
      <c r="C13363" s="29"/>
      <c r="D13363" s="27"/>
      <c r="E13363" s="27"/>
      <c r="F13363" s="27"/>
      <c r="G13363" s="1"/>
      <c r="H13363" s="1"/>
      <c r="I13363" s="1"/>
    </row>
    <row r="13364" spans="2:9">
      <c r="B13364" s="1"/>
      <c r="C13364" s="29"/>
      <c r="D13364" s="27"/>
      <c r="E13364" s="27"/>
      <c r="F13364" s="27"/>
      <c r="G13364" s="1"/>
      <c r="H13364" s="1"/>
      <c r="I13364" s="1"/>
    </row>
    <row r="13365" spans="2:9">
      <c r="B13365" s="1"/>
      <c r="C13365" s="29"/>
      <c r="D13365" s="27"/>
      <c r="E13365" s="27"/>
      <c r="F13365" s="27"/>
      <c r="G13365" s="1"/>
      <c r="H13365" s="1"/>
      <c r="I13365" s="1"/>
    </row>
    <row r="13366" spans="2:9">
      <c r="B13366" s="1"/>
      <c r="C13366" s="29"/>
      <c r="D13366" s="27"/>
      <c r="E13366" s="27"/>
      <c r="F13366" s="27"/>
      <c r="G13366" s="1"/>
      <c r="H13366" s="1"/>
      <c r="I13366" s="1"/>
    </row>
    <row r="13367" spans="2:9">
      <c r="B13367" s="1"/>
      <c r="C13367" s="29"/>
      <c r="D13367" s="27"/>
      <c r="E13367" s="27"/>
      <c r="F13367" s="27"/>
      <c r="G13367" s="1"/>
      <c r="H13367" s="1"/>
      <c r="I13367" s="1"/>
    </row>
    <row r="13368" spans="2:9">
      <c r="B13368" s="1"/>
      <c r="C13368" s="29"/>
      <c r="D13368" s="27"/>
      <c r="E13368" s="27"/>
      <c r="F13368" s="27"/>
      <c r="G13368" s="1"/>
      <c r="H13368" s="1"/>
      <c r="I13368" s="1"/>
    </row>
    <row r="13369" spans="2:9">
      <c r="B13369" s="1"/>
      <c r="C13369" s="29"/>
      <c r="D13369" s="27"/>
      <c r="E13369" s="27"/>
      <c r="F13369" s="27"/>
      <c r="G13369" s="1"/>
      <c r="H13369" s="1"/>
      <c r="I13369" s="1"/>
    </row>
    <row r="13370" spans="2:9">
      <c r="B13370" s="1"/>
      <c r="C13370" s="29"/>
      <c r="D13370" s="27"/>
      <c r="E13370" s="27"/>
      <c r="F13370" s="27"/>
      <c r="G13370" s="1"/>
      <c r="H13370" s="1"/>
      <c r="I13370" s="1"/>
    </row>
    <row r="13371" spans="2:9">
      <c r="B13371" s="1"/>
      <c r="C13371" s="29"/>
      <c r="D13371" s="27"/>
      <c r="E13371" s="27"/>
      <c r="F13371" s="27"/>
      <c r="G13371" s="1"/>
      <c r="H13371" s="1"/>
      <c r="I13371" s="1"/>
    </row>
    <row r="13372" spans="2:9">
      <c r="B13372" s="1"/>
      <c r="C13372" s="29"/>
      <c r="D13372" s="27"/>
      <c r="E13372" s="27"/>
      <c r="F13372" s="27"/>
      <c r="G13372" s="1"/>
      <c r="H13372" s="1"/>
      <c r="I13372" s="1"/>
    </row>
    <row r="13373" spans="2:9">
      <c r="B13373" s="1"/>
      <c r="C13373" s="29"/>
      <c r="D13373" s="27"/>
      <c r="E13373" s="27"/>
      <c r="F13373" s="27"/>
      <c r="G13373" s="1"/>
      <c r="H13373" s="1"/>
      <c r="I13373" s="1"/>
    </row>
    <row r="13374" spans="2:9">
      <c r="B13374" s="1"/>
      <c r="C13374" s="29"/>
      <c r="D13374" s="27"/>
      <c r="E13374" s="27"/>
      <c r="F13374" s="27"/>
      <c r="G13374" s="1"/>
      <c r="H13374" s="1"/>
      <c r="I13374" s="1"/>
    </row>
    <row r="13375" spans="2:9">
      <c r="B13375" s="1"/>
      <c r="C13375" s="29"/>
      <c r="D13375" s="27"/>
      <c r="E13375" s="27"/>
      <c r="F13375" s="27"/>
      <c r="G13375" s="1"/>
      <c r="H13375" s="1"/>
      <c r="I13375" s="1"/>
    </row>
    <row r="13376" spans="2:9">
      <c r="B13376" s="1"/>
      <c r="C13376" s="29"/>
      <c r="D13376" s="27"/>
      <c r="E13376" s="27"/>
      <c r="F13376" s="27"/>
      <c r="G13376" s="1"/>
      <c r="H13376" s="1"/>
      <c r="I13376" s="1"/>
    </row>
    <row r="13377" spans="2:9">
      <c r="B13377" s="1"/>
      <c r="C13377" s="29"/>
      <c r="D13377" s="27"/>
      <c r="E13377" s="27"/>
      <c r="F13377" s="27"/>
      <c r="G13377" s="1"/>
      <c r="H13377" s="1"/>
      <c r="I13377" s="1"/>
    </row>
    <row r="13378" spans="2:9">
      <c r="B13378" s="1"/>
      <c r="C13378" s="29"/>
      <c r="D13378" s="27"/>
      <c r="E13378" s="27"/>
      <c r="F13378" s="27"/>
      <c r="G13378" s="1"/>
      <c r="H13378" s="1"/>
      <c r="I13378" s="1"/>
    </row>
    <row r="13379" spans="2:9">
      <c r="B13379" s="1"/>
      <c r="C13379" s="29"/>
      <c r="D13379" s="27"/>
      <c r="E13379" s="27"/>
      <c r="F13379" s="27"/>
      <c r="G13379" s="1"/>
      <c r="H13379" s="1"/>
      <c r="I13379" s="1"/>
    </row>
    <row r="13380" spans="2:9">
      <c r="B13380" s="1"/>
      <c r="C13380" s="29"/>
      <c r="D13380" s="27"/>
      <c r="E13380" s="27"/>
      <c r="F13380" s="27"/>
      <c r="G13380" s="1"/>
      <c r="H13380" s="1"/>
      <c r="I13380" s="1"/>
    </row>
    <row r="13381" spans="2:9">
      <c r="B13381" s="1"/>
      <c r="C13381" s="29"/>
      <c r="D13381" s="27"/>
      <c r="E13381" s="27"/>
      <c r="F13381" s="27"/>
      <c r="G13381" s="1"/>
      <c r="H13381" s="1"/>
      <c r="I13381" s="1"/>
    </row>
    <row r="13382" spans="2:9">
      <c r="B13382" s="1"/>
      <c r="C13382" s="29"/>
      <c r="D13382" s="27"/>
      <c r="E13382" s="27"/>
      <c r="F13382" s="27"/>
      <c r="G13382" s="1"/>
      <c r="H13382" s="1"/>
      <c r="I13382" s="1"/>
    </row>
    <row r="13383" spans="2:9">
      <c r="B13383" s="1"/>
      <c r="C13383" s="29"/>
      <c r="D13383" s="27"/>
      <c r="E13383" s="27"/>
      <c r="F13383" s="27"/>
      <c r="G13383" s="1"/>
      <c r="H13383" s="1"/>
      <c r="I13383" s="1"/>
    </row>
    <row r="13384" spans="2:9">
      <c r="B13384" s="1"/>
      <c r="C13384" s="29"/>
      <c r="D13384" s="27"/>
      <c r="E13384" s="27"/>
      <c r="F13384" s="27"/>
      <c r="G13384" s="1"/>
      <c r="H13384" s="1"/>
      <c r="I13384" s="1"/>
    </row>
    <row r="13385" spans="2:9">
      <c r="B13385" s="1"/>
      <c r="C13385" s="29"/>
      <c r="D13385" s="27"/>
      <c r="E13385" s="27"/>
      <c r="F13385" s="27"/>
      <c r="G13385" s="1"/>
      <c r="H13385" s="1"/>
      <c r="I13385" s="1"/>
    </row>
    <row r="13386" spans="2:9">
      <c r="B13386" s="1"/>
      <c r="C13386" s="29"/>
      <c r="D13386" s="27"/>
      <c r="E13386" s="27"/>
      <c r="F13386" s="27"/>
      <c r="G13386" s="1"/>
      <c r="H13386" s="1"/>
      <c r="I13386" s="1"/>
    </row>
    <row r="13387" spans="2:9">
      <c r="B13387" s="1"/>
      <c r="C13387" s="29"/>
      <c r="D13387" s="27"/>
      <c r="E13387" s="27"/>
      <c r="F13387" s="27"/>
      <c r="G13387" s="1"/>
      <c r="H13387" s="1"/>
      <c r="I13387" s="1"/>
    </row>
    <row r="13388" spans="2:9">
      <c r="B13388" s="1"/>
      <c r="C13388" s="29"/>
      <c r="D13388" s="27"/>
      <c r="E13388" s="27"/>
      <c r="F13388" s="27"/>
      <c r="G13388" s="1"/>
      <c r="H13388" s="1"/>
      <c r="I13388" s="1"/>
    </row>
    <row r="13389" spans="2:9">
      <c r="B13389" s="1"/>
      <c r="C13389" s="29"/>
      <c r="D13389" s="27"/>
      <c r="E13389" s="27"/>
      <c r="F13389" s="27"/>
      <c r="G13389" s="1"/>
      <c r="H13389" s="1"/>
      <c r="I13389" s="1"/>
    </row>
    <row r="13390" spans="2:9">
      <c r="B13390" s="1"/>
      <c r="C13390" s="29"/>
      <c r="D13390" s="27"/>
      <c r="E13390" s="27"/>
      <c r="F13390" s="27"/>
      <c r="G13390" s="1"/>
      <c r="H13390" s="1"/>
      <c r="I13390" s="1"/>
    </row>
    <row r="13391" spans="2:9">
      <c r="B13391" s="1"/>
      <c r="C13391" s="29"/>
      <c r="D13391" s="27"/>
      <c r="E13391" s="27"/>
      <c r="F13391" s="27"/>
      <c r="G13391" s="1"/>
      <c r="H13391" s="1"/>
      <c r="I13391" s="1"/>
    </row>
    <row r="13392" spans="2:9">
      <c r="B13392" s="1"/>
      <c r="C13392" s="29"/>
      <c r="D13392" s="27"/>
      <c r="E13392" s="27"/>
      <c r="F13392" s="27"/>
      <c r="G13392" s="1"/>
      <c r="H13392" s="1"/>
      <c r="I13392" s="1"/>
    </row>
    <row r="13393" spans="2:9">
      <c r="B13393" s="1"/>
      <c r="C13393" s="29"/>
      <c r="D13393" s="27"/>
      <c r="E13393" s="27"/>
      <c r="F13393" s="27"/>
      <c r="G13393" s="1"/>
      <c r="H13393" s="1"/>
      <c r="I13393" s="1"/>
    </row>
    <row r="13394" spans="2:9">
      <c r="B13394" s="1"/>
      <c r="C13394" s="29"/>
      <c r="D13394" s="27"/>
      <c r="E13394" s="27"/>
      <c r="F13394" s="27"/>
      <c r="G13394" s="1"/>
      <c r="H13394" s="1"/>
      <c r="I13394" s="1"/>
    </row>
    <row r="13395" spans="2:9">
      <c r="B13395" s="1"/>
      <c r="C13395" s="29"/>
      <c r="D13395" s="27"/>
      <c r="E13395" s="27"/>
      <c r="F13395" s="27"/>
      <c r="G13395" s="1"/>
      <c r="H13395" s="1"/>
      <c r="I13395" s="1"/>
    </row>
    <row r="13396" spans="2:9">
      <c r="B13396" s="1"/>
      <c r="C13396" s="29"/>
      <c r="D13396" s="27"/>
      <c r="E13396" s="27"/>
      <c r="F13396" s="27"/>
      <c r="G13396" s="1"/>
      <c r="H13396" s="1"/>
      <c r="I13396" s="1"/>
    </row>
    <row r="13397" spans="2:9">
      <c r="B13397" s="1"/>
      <c r="C13397" s="29"/>
      <c r="D13397" s="27"/>
      <c r="E13397" s="27"/>
      <c r="F13397" s="27"/>
      <c r="G13397" s="1"/>
      <c r="H13397" s="1"/>
      <c r="I13397" s="1"/>
    </row>
    <row r="13398" spans="2:9">
      <c r="B13398" s="1"/>
      <c r="C13398" s="29"/>
      <c r="D13398" s="27"/>
      <c r="E13398" s="27"/>
      <c r="F13398" s="27"/>
      <c r="G13398" s="1"/>
      <c r="H13398" s="1"/>
      <c r="I13398" s="1"/>
    </row>
    <row r="13399" spans="2:9">
      <c r="B13399" s="1"/>
      <c r="C13399" s="29"/>
      <c r="D13399" s="27"/>
      <c r="E13399" s="27"/>
      <c r="F13399" s="27"/>
      <c r="G13399" s="1"/>
      <c r="H13399" s="1"/>
      <c r="I13399" s="1"/>
    </row>
    <row r="13400" spans="2:9">
      <c r="B13400" s="1"/>
      <c r="C13400" s="29"/>
      <c r="D13400" s="27"/>
      <c r="E13400" s="27"/>
      <c r="F13400" s="27"/>
      <c r="G13400" s="1"/>
      <c r="H13400" s="1"/>
      <c r="I13400" s="1"/>
    </row>
    <row r="13401" spans="2:9">
      <c r="B13401" s="1"/>
      <c r="C13401" s="29"/>
      <c r="D13401" s="27"/>
      <c r="E13401" s="27"/>
      <c r="F13401" s="27"/>
      <c r="G13401" s="1"/>
      <c r="H13401" s="1"/>
      <c r="I13401" s="1"/>
    </row>
    <row r="13402" spans="2:9">
      <c r="B13402" s="1"/>
      <c r="C13402" s="29"/>
      <c r="D13402" s="27"/>
      <c r="E13402" s="27"/>
      <c r="F13402" s="27"/>
      <c r="G13402" s="1"/>
      <c r="H13402" s="1"/>
      <c r="I13402" s="1"/>
    </row>
    <row r="13403" spans="2:9">
      <c r="B13403" s="1"/>
      <c r="C13403" s="29"/>
      <c r="D13403" s="27"/>
      <c r="E13403" s="27"/>
      <c r="F13403" s="27"/>
      <c r="G13403" s="1"/>
      <c r="H13403" s="1"/>
      <c r="I13403" s="1"/>
    </row>
    <row r="13404" spans="2:9">
      <c r="B13404" s="1"/>
      <c r="C13404" s="29"/>
      <c r="D13404" s="27"/>
      <c r="E13404" s="27"/>
      <c r="F13404" s="27"/>
      <c r="G13404" s="1"/>
      <c r="H13404" s="1"/>
      <c r="I13404" s="1"/>
    </row>
    <row r="13405" spans="2:9">
      <c r="B13405" s="1"/>
      <c r="C13405" s="29"/>
      <c r="D13405" s="27"/>
      <c r="E13405" s="27"/>
      <c r="F13405" s="27"/>
      <c r="G13405" s="1"/>
      <c r="H13405" s="1"/>
      <c r="I13405" s="1"/>
    </row>
    <row r="13406" spans="2:9">
      <c r="B13406" s="1"/>
      <c r="C13406" s="29"/>
      <c r="D13406" s="27"/>
      <c r="E13406" s="27"/>
      <c r="F13406" s="27"/>
      <c r="G13406" s="1"/>
      <c r="H13406" s="1"/>
      <c r="I13406" s="1"/>
    </row>
    <row r="13407" spans="2:9">
      <c r="B13407" s="1"/>
      <c r="C13407" s="29"/>
      <c r="D13407" s="27"/>
      <c r="E13407" s="27"/>
      <c r="F13407" s="27"/>
      <c r="G13407" s="1"/>
      <c r="H13407" s="1"/>
      <c r="I13407" s="1"/>
    </row>
    <row r="13408" spans="2:9">
      <c r="B13408" s="1"/>
      <c r="C13408" s="29"/>
      <c r="D13408" s="27"/>
      <c r="E13408" s="27"/>
      <c r="F13408" s="27"/>
      <c r="G13408" s="1"/>
      <c r="H13408" s="1"/>
      <c r="I13408" s="1"/>
    </row>
    <row r="13409" spans="2:9">
      <c r="B13409" s="1"/>
      <c r="C13409" s="29"/>
      <c r="D13409" s="27"/>
      <c r="E13409" s="27"/>
      <c r="F13409" s="27"/>
      <c r="G13409" s="1"/>
      <c r="H13409" s="1"/>
      <c r="I13409" s="1"/>
    </row>
    <row r="13410" spans="2:9">
      <c r="B13410" s="1"/>
      <c r="C13410" s="29"/>
      <c r="D13410" s="27"/>
      <c r="E13410" s="27"/>
      <c r="F13410" s="27"/>
      <c r="G13410" s="1"/>
      <c r="H13410" s="1"/>
      <c r="I13410" s="1"/>
    </row>
    <row r="13411" spans="2:9">
      <c r="B13411" s="1"/>
      <c r="C13411" s="29"/>
      <c r="D13411" s="27"/>
      <c r="E13411" s="27"/>
      <c r="F13411" s="27"/>
      <c r="G13411" s="1"/>
      <c r="H13411" s="1"/>
      <c r="I13411" s="1"/>
    </row>
    <row r="13412" spans="2:9">
      <c r="B13412" s="1"/>
      <c r="C13412" s="29"/>
      <c r="D13412" s="27"/>
      <c r="E13412" s="27"/>
      <c r="F13412" s="27"/>
      <c r="G13412" s="1"/>
      <c r="H13412" s="1"/>
      <c r="I13412" s="1"/>
    </row>
    <row r="13413" spans="2:9">
      <c r="B13413" s="1"/>
      <c r="C13413" s="29"/>
      <c r="D13413" s="27"/>
      <c r="E13413" s="27"/>
      <c r="F13413" s="27"/>
      <c r="G13413" s="1"/>
      <c r="H13413" s="1"/>
      <c r="I13413" s="1"/>
    </row>
    <row r="13414" spans="2:9">
      <c r="B13414" s="1"/>
      <c r="C13414" s="29"/>
      <c r="D13414" s="27"/>
      <c r="E13414" s="27"/>
      <c r="F13414" s="27"/>
      <c r="G13414" s="1"/>
      <c r="H13414" s="1"/>
      <c r="I13414" s="1"/>
    </row>
    <row r="13415" spans="2:9">
      <c r="B13415" s="1"/>
      <c r="C13415" s="29"/>
      <c r="D13415" s="27"/>
      <c r="E13415" s="27"/>
      <c r="F13415" s="27"/>
      <c r="G13415" s="1"/>
      <c r="H13415" s="1"/>
      <c r="I13415" s="1"/>
    </row>
    <row r="13416" spans="2:9">
      <c r="B13416" s="1"/>
      <c r="C13416" s="29"/>
      <c r="D13416" s="27"/>
      <c r="E13416" s="27"/>
      <c r="F13416" s="27"/>
      <c r="G13416" s="1"/>
      <c r="H13416" s="1"/>
      <c r="I13416" s="1"/>
    </row>
    <row r="13417" spans="2:9">
      <c r="B13417" s="1"/>
      <c r="C13417" s="29"/>
      <c r="D13417" s="27"/>
      <c r="E13417" s="27"/>
      <c r="F13417" s="27"/>
      <c r="G13417" s="1"/>
      <c r="H13417" s="1"/>
      <c r="I13417" s="1"/>
    </row>
    <row r="13418" spans="2:9">
      <c r="B13418" s="1"/>
      <c r="C13418" s="29"/>
      <c r="D13418" s="27"/>
      <c r="E13418" s="27"/>
      <c r="F13418" s="27"/>
      <c r="G13418" s="1"/>
      <c r="H13418" s="1"/>
      <c r="I13418" s="1"/>
    </row>
    <row r="13419" spans="2:9">
      <c r="B13419" s="1"/>
      <c r="C13419" s="29"/>
      <c r="D13419" s="27"/>
      <c r="E13419" s="27"/>
      <c r="F13419" s="27"/>
      <c r="G13419" s="1"/>
      <c r="H13419" s="1"/>
      <c r="I13419" s="1"/>
    </row>
    <row r="13420" spans="2:9">
      <c r="B13420" s="1"/>
      <c r="C13420" s="29"/>
      <c r="D13420" s="27"/>
      <c r="E13420" s="27"/>
      <c r="F13420" s="27"/>
      <c r="G13420" s="1"/>
      <c r="H13420" s="1"/>
      <c r="I13420" s="1"/>
    </row>
    <row r="13421" spans="2:9">
      <c r="B13421" s="1"/>
      <c r="C13421" s="29"/>
      <c r="D13421" s="27"/>
      <c r="E13421" s="27"/>
      <c r="F13421" s="27"/>
      <c r="G13421" s="1"/>
      <c r="H13421" s="1"/>
      <c r="I13421" s="1"/>
    </row>
    <row r="13422" spans="2:9">
      <c r="B13422" s="1"/>
      <c r="C13422" s="29"/>
      <c r="D13422" s="27"/>
      <c r="E13422" s="27"/>
      <c r="F13422" s="27"/>
      <c r="G13422" s="1"/>
      <c r="H13422" s="1"/>
      <c r="I13422" s="1"/>
    </row>
    <row r="13423" spans="2:9">
      <c r="B13423" s="1"/>
      <c r="C13423" s="29"/>
      <c r="D13423" s="27"/>
      <c r="E13423" s="27"/>
      <c r="F13423" s="27"/>
      <c r="G13423" s="1"/>
      <c r="H13423" s="1"/>
      <c r="I13423" s="1"/>
    </row>
    <row r="13424" spans="2:9">
      <c r="B13424" s="1"/>
      <c r="C13424" s="29"/>
      <c r="D13424" s="27"/>
      <c r="E13424" s="27"/>
      <c r="F13424" s="27"/>
      <c r="G13424" s="1"/>
      <c r="H13424" s="1"/>
      <c r="I13424" s="1"/>
    </row>
    <row r="13425" spans="2:9">
      <c r="B13425" s="1"/>
      <c r="C13425" s="29"/>
      <c r="D13425" s="27"/>
      <c r="E13425" s="27"/>
      <c r="F13425" s="27"/>
      <c r="G13425" s="1"/>
      <c r="H13425" s="1"/>
      <c r="I13425" s="1"/>
    </row>
    <row r="13426" spans="2:9">
      <c r="B13426" s="1"/>
      <c r="C13426" s="29"/>
      <c r="D13426" s="27"/>
      <c r="E13426" s="27"/>
      <c r="F13426" s="27"/>
      <c r="G13426" s="1"/>
      <c r="H13426" s="1"/>
      <c r="I13426" s="1"/>
    </row>
    <row r="13427" spans="2:9">
      <c r="B13427" s="1"/>
      <c r="C13427" s="29"/>
      <c r="D13427" s="27"/>
      <c r="E13427" s="27"/>
      <c r="F13427" s="27"/>
      <c r="G13427" s="1"/>
      <c r="H13427" s="1"/>
      <c r="I13427" s="1"/>
    </row>
    <row r="13428" spans="2:9">
      <c r="B13428" s="1"/>
      <c r="C13428" s="29"/>
      <c r="D13428" s="27"/>
      <c r="E13428" s="27"/>
      <c r="F13428" s="27"/>
      <c r="G13428" s="1"/>
      <c r="H13428" s="1"/>
      <c r="I13428" s="1"/>
    </row>
    <row r="13429" spans="2:9">
      <c r="B13429" s="1"/>
      <c r="C13429" s="29"/>
      <c r="D13429" s="27"/>
      <c r="E13429" s="27"/>
      <c r="F13429" s="27"/>
      <c r="G13429" s="1"/>
      <c r="H13429" s="1"/>
      <c r="I13429" s="1"/>
    </row>
    <row r="13430" spans="2:9">
      <c r="B13430" s="1"/>
      <c r="C13430" s="29"/>
      <c r="D13430" s="27"/>
      <c r="E13430" s="27"/>
      <c r="F13430" s="27"/>
      <c r="G13430" s="1"/>
      <c r="H13430" s="1"/>
      <c r="I13430" s="1"/>
    </row>
    <row r="13431" spans="2:9">
      <c r="B13431" s="1"/>
      <c r="C13431" s="29"/>
      <c r="D13431" s="27"/>
      <c r="E13431" s="27"/>
      <c r="F13431" s="27"/>
      <c r="G13431" s="1"/>
      <c r="H13431" s="1"/>
      <c r="I13431" s="1"/>
    </row>
    <row r="13432" spans="2:9">
      <c r="B13432" s="1"/>
      <c r="C13432" s="29"/>
      <c r="D13432" s="27"/>
      <c r="E13432" s="27"/>
      <c r="F13432" s="27"/>
      <c r="G13432" s="1"/>
      <c r="H13432" s="1"/>
      <c r="I13432" s="1"/>
    </row>
    <row r="13433" spans="2:9">
      <c r="B13433" s="1"/>
      <c r="C13433" s="29"/>
      <c r="D13433" s="27"/>
      <c r="E13433" s="27"/>
      <c r="F13433" s="27"/>
      <c r="G13433" s="1"/>
      <c r="H13433" s="1"/>
      <c r="I13433" s="1"/>
    </row>
    <row r="13434" spans="2:9">
      <c r="B13434" s="1"/>
      <c r="C13434" s="29"/>
      <c r="D13434" s="27"/>
      <c r="E13434" s="27"/>
      <c r="F13434" s="27"/>
      <c r="G13434" s="1"/>
      <c r="H13434" s="1"/>
      <c r="I13434" s="1"/>
    </row>
    <row r="13435" spans="2:9">
      <c r="B13435" s="1"/>
      <c r="C13435" s="29"/>
      <c r="D13435" s="27"/>
      <c r="E13435" s="27"/>
      <c r="F13435" s="27"/>
      <c r="G13435" s="1"/>
      <c r="H13435" s="1"/>
      <c r="I13435" s="1"/>
    </row>
    <row r="13436" spans="2:9">
      <c r="B13436" s="1"/>
      <c r="C13436" s="29"/>
      <c r="D13436" s="27"/>
      <c r="E13436" s="27"/>
      <c r="F13436" s="27"/>
      <c r="G13436" s="1"/>
      <c r="H13436" s="1"/>
      <c r="I13436" s="1"/>
    </row>
    <row r="13437" spans="2:9">
      <c r="B13437" s="1"/>
      <c r="C13437" s="29"/>
      <c r="D13437" s="27"/>
      <c r="E13437" s="27"/>
      <c r="F13437" s="27"/>
      <c r="G13437" s="1"/>
      <c r="H13437" s="1"/>
      <c r="I13437" s="1"/>
    </row>
    <row r="13438" spans="2:9">
      <c r="B13438" s="1"/>
      <c r="C13438" s="29"/>
      <c r="D13438" s="27"/>
      <c r="E13438" s="27"/>
      <c r="F13438" s="27"/>
      <c r="G13438" s="1"/>
      <c r="H13438" s="1"/>
      <c r="I13438" s="1"/>
    </row>
    <row r="13439" spans="2:9">
      <c r="B13439" s="1"/>
      <c r="C13439" s="29"/>
      <c r="D13439" s="27"/>
      <c r="E13439" s="27"/>
      <c r="F13439" s="27"/>
      <c r="G13439" s="1"/>
      <c r="H13439" s="1"/>
      <c r="I13439" s="1"/>
    </row>
    <row r="13440" spans="2:9">
      <c r="B13440" s="1"/>
      <c r="C13440" s="29"/>
      <c r="D13440" s="27"/>
      <c r="E13440" s="27"/>
      <c r="F13440" s="27"/>
      <c r="G13440" s="1"/>
      <c r="H13440" s="1"/>
      <c r="I13440" s="1"/>
    </row>
    <row r="13441" spans="2:9">
      <c r="B13441" s="1"/>
      <c r="C13441" s="29"/>
      <c r="D13441" s="27"/>
      <c r="E13441" s="27"/>
      <c r="F13441" s="27"/>
      <c r="G13441" s="1"/>
      <c r="H13441" s="1"/>
      <c r="I13441" s="1"/>
    </row>
    <row r="13442" spans="2:9">
      <c r="B13442" s="1"/>
      <c r="C13442" s="29"/>
      <c r="D13442" s="27"/>
      <c r="E13442" s="27"/>
      <c r="F13442" s="27"/>
      <c r="G13442" s="1"/>
      <c r="H13442" s="1"/>
      <c r="I13442" s="1"/>
    </row>
    <row r="13443" spans="2:9">
      <c r="B13443" s="1"/>
      <c r="C13443" s="29"/>
      <c r="D13443" s="27"/>
      <c r="E13443" s="27"/>
      <c r="F13443" s="27"/>
      <c r="G13443" s="1"/>
      <c r="H13443" s="1"/>
      <c r="I13443" s="1"/>
    </row>
    <row r="13444" spans="2:9">
      <c r="B13444" s="1"/>
      <c r="C13444" s="29"/>
      <c r="D13444" s="27"/>
      <c r="E13444" s="27"/>
      <c r="F13444" s="27"/>
      <c r="G13444" s="1"/>
      <c r="H13444" s="1"/>
      <c r="I13444" s="1"/>
    </row>
    <row r="13445" spans="2:9">
      <c r="B13445" s="1"/>
      <c r="C13445" s="29"/>
      <c r="D13445" s="27"/>
      <c r="E13445" s="27"/>
      <c r="F13445" s="27"/>
      <c r="G13445" s="1"/>
      <c r="H13445" s="1"/>
      <c r="I13445" s="1"/>
    </row>
    <row r="13446" spans="2:9">
      <c r="B13446" s="1"/>
      <c r="C13446" s="29"/>
      <c r="D13446" s="27"/>
      <c r="E13446" s="27"/>
      <c r="F13446" s="27"/>
      <c r="G13446" s="1"/>
      <c r="H13446" s="1"/>
      <c r="I13446" s="1"/>
    </row>
    <row r="13447" spans="2:9">
      <c r="B13447" s="1"/>
      <c r="C13447" s="29"/>
      <c r="D13447" s="27"/>
      <c r="E13447" s="27"/>
      <c r="F13447" s="27"/>
      <c r="G13447" s="1"/>
      <c r="H13447" s="1"/>
      <c r="I13447" s="1"/>
    </row>
    <row r="13448" spans="2:9">
      <c r="B13448" s="1"/>
      <c r="C13448" s="29"/>
      <c r="D13448" s="27"/>
      <c r="E13448" s="27"/>
      <c r="F13448" s="27"/>
      <c r="G13448" s="1"/>
      <c r="H13448" s="1"/>
      <c r="I13448" s="1"/>
    </row>
    <row r="13449" spans="2:9">
      <c r="B13449" s="1"/>
      <c r="C13449" s="29"/>
      <c r="D13449" s="27"/>
      <c r="E13449" s="27"/>
      <c r="F13449" s="27"/>
      <c r="G13449" s="1"/>
      <c r="H13449" s="1"/>
      <c r="I13449" s="1"/>
    </row>
    <row r="13450" spans="2:9">
      <c r="B13450" s="1"/>
      <c r="C13450" s="29"/>
      <c r="D13450" s="27"/>
      <c r="E13450" s="27"/>
      <c r="F13450" s="27"/>
      <c r="G13450" s="1"/>
      <c r="H13450" s="1"/>
      <c r="I13450" s="1"/>
    </row>
    <row r="13451" spans="2:9">
      <c r="B13451" s="1"/>
      <c r="C13451" s="29"/>
      <c r="D13451" s="27"/>
      <c r="E13451" s="27"/>
      <c r="F13451" s="27"/>
      <c r="G13451" s="1"/>
      <c r="H13451" s="1"/>
      <c r="I13451" s="1"/>
    </row>
    <row r="13452" spans="2:9">
      <c r="B13452" s="1"/>
      <c r="C13452" s="29"/>
      <c r="D13452" s="27"/>
      <c r="E13452" s="27"/>
      <c r="F13452" s="27"/>
      <c r="G13452" s="1"/>
      <c r="H13452" s="1"/>
      <c r="I13452" s="1"/>
    </row>
    <row r="13453" spans="2:9">
      <c r="B13453" s="1"/>
      <c r="C13453" s="29"/>
      <c r="D13453" s="27"/>
      <c r="E13453" s="27"/>
      <c r="F13453" s="27"/>
      <c r="G13453" s="1"/>
      <c r="H13453" s="1"/>
      <c r="I13453" s="1"/>
    </row>
    <row r="13454" spans="2:9">
      <c r="B13454" s="1"/>
      <c r="C13454" s="29"/>
      <c r="D13454" s="27"/>
      <c r="E13454" s="27"/>
      <c r="F13454" s="27"/>
      <c r="G13454" s="1"/>
      <c r="H13454" s="1"/>
      <c r="I13454" s="1"/>
    </row>
    <row r="13455" spans="2:9">
      <c r="B13455" s="1"/>
      <c r="C13455" s="29"/>
      <c r="D13455" s="27"/>
      <c r="E13455" s="27"/>
      <c r="F13455" s="27"/>
      <c r="G13455" s="1"/>
      <c r="H13455" s="1"/>
      <c r="I13455" s="1"/>
    </row>
    <row r="13456" spans="2:9">
      <c r="B13456" s="1"/>
      <c r="C13456" s="29"/>
      <c r="D13456" s="27"/>
      <c r="E13456" s="27"/>
      <c r="F13456" s="27"/>
      <c r="G13456" s="1"/>
      <c r="H13456" s="1"/>
      <c r="I13456" s="1"/>
    </row>
    <row r="13457" spans="2:9">
      <c r="B13457" s="1"/>
      <c r="C13457" s="29"/>
      <c r="D13457" s="27"/>
      <c r="E13457" s="27"/>
      <c r="F13457" s="27"/>
      <c r="G13457" s="1"/>
      <c r="H13457" s="1"/>
      <c r="I13457" s="1"/>
    </row>
    <row r="13458" spans="2:9">
      <c r="B13458" s="1"/>
      <c r="C13458" s="29"/>
      <c r="D13458" s="27"/>
      <c r="E13458" s="27"/>
      <c r="F13458" s="27"/>
      <c r="G13458" s="1"/>
      <c r="H13458" s="1"/>
      <c r="I13458" s="1"/>
    </row>
    <row r="13459" spans="2:9">
      <c r="B13459" s="1"/>
      <c r="C13459" s="29"/>
      <c r="D13459" s="27"/>
      <c r="E13459" s="27"/>
      <c r="F13459" s="27"/>
      <c r="G13459" s="1"/>
      <c r="H13459" s="1"/>
      <c r="I13459" s="1"/>
    </row>
    <row r="13460" spans="2:9">
      <c r="B13460" s="1"/>
      <c r="C13460" s="29"/>
      <c r="D13460" s="27"/>
      <c r="E13460" s="27"/>
      <c r="F13460" s="27"/>
      <c r="G13460" s="1"/>
      <c r="H13460" s="1"/>
      <c r="I13460" s="1"/>
    </row>
    <row r="13461" spans="2:9">
      <c r="B13461" s="1"/>
      <c r="C13461" s="29"/>
      <c r="D13461" s="27"/>
      <c r="E13461" s="27"/>
      <c r="F13461" s="27"/>
      <c r="G13461" s="1"/>
      <c r="H13461" s="1"/>
      <c r="I13461" s="1"/>
    </row>
    <row r="13462" spans="2:9">
      <c r="B13462" s="1"/>
      <c r="C13462" s="29"/>
      <c r="D13462" s="27"/>
      <c r="E13462" s="27"/>
      <c r="F13462" s="27"/>
      <c r="G13462" s="1"/>
      <c r="H13462" s="1"/>
      <c r="I13462" s="1"/>
    </row>
    <row r="13463" spans="2:9">
      <c r="B13463" s="1"/>
      <c r="C13463" s="29"/>
      <c r="D13463" s="27"/>
      <c r="E13463" s="27"/>
      <c r="F13463" s="27"/>
      <c r="G13463" s="1"/>
      <c r="H13463" s="1"/>
      <c r="I13463" s="1"/>
    </row>
    <row r="13464" spans="2:9">
      <c r="B13464" s="1"/>
      <c r="C13464" s="29"/>
      <c r="D13464" s="27"/>
      <c r="E13464" s="27"/>
      <c r="F13464" s="27"/>
      <c r="G13464" s="1"/>
      <c r="H13464" s="1"/>
      <c r="I13464" s="1"/>
    </row>
    <row r="13465" spans="2:9">
      <c r="B13465" s="1"/>
      <c r="C13465" s="29"/>
      <c r="D13465" s="27"/>
      <c r="E13465" s="27"/>
      <c r="F13465" s="27"/>
      <c r="G13465" s="1"/>
      <c r="H13465" s="1"/>
      <c r="I13465" s="1"/>
    </row>
    <row r="13466" spans="2:9">
      <c r="B13466" s="1"/>
      <c r="C13466" s="29"/>
      <c r="D13466" s="27"/>
      <c r="E13466" s="27"/>
      <c r="F13466" s="27"/>
      <c r="G13466" s="1"/>
      <c r="H13466" s="1"/>
      <c r="I13466" s="1"/>
    </row>
    <row r="13467" spans="2:9">
      <c r="B13467" s="1"/>
      <c r="C13467" s="29"/>
      <c r="D13467" s="27"/>
      <c r="E13467" s="27"/>
      <c r="F13467" s="27"/>
      <c r="G13467" s="1"/>
      <c r="H13467" s="1"/>
      <c r="I13467" s="1"/>
    </row>
    <row r="13468" spans="2:9">
      <c r="B13468" s="1"/>
      <c r="C13468" s="29"/>
      <c r="D13468" s="27"/>
      <c r="E13468" s="27"/>
      <c r="F13468" s="27"/>
      <c r="G13468" s="1"/>
      <c r="H13468" s="1"/>
      <c r="I13468" s="1"/>
    </row>
    <row r="13469" spans="2:9">
      <c r="B13469" s="1"/>
      <c r="C13469" s="29"/>
      <c r="D13469" s="27"/>
      <c r="E13469" s="27"/>
      <c r="F13469" s="27"/>
      <c r="G13469" s="1"/>
      <c r="H13469" s="1"/>
      <c r="I13469" s="1"/>
    </row>
    <row r="13470" spans="2:9">
      <c r="B13470" s="1"/>
      <c r="C13470" s="29"/>
      <c r="D13470" s="27"/>
      <c r="E13470" s="27"/>
      <c r="F13470" s="27"/>
      <c r="G13470" s="1"/>
      <c r="H13470" s="1"/>
      <c r="I13470" s="1"/>
    </row>
    <row r="13471" spans="2:9">
      <c r="B13471" s="1"/>
      <c r="C13471" s="29"/>
      <c r="D13471" s="27"/>
      <c r="E13471" s="27"/>
      <c r="F13471" s="27"/>
      <c r="G13471" s="1"/>
      <c r="H13471" s="1"/>
      <c r="I13471" s="1"/>
    </row>
    <row r="13472" spans="2:9">
      <c r="B13472" s="1"/>
      <c r="C13472" s="29"/>
      <c r="D13472" s="27"/>
      <c r="E13472" s="27"/>
      <c r="F13472" s="27"/>
      <c r="G13472" s="1"/>
      <c r="H13472" s="1"/>
      <c r="I13472" s="1"/>
    </row>
    <row r="13473" spans="2:9">
      <c r="B13473" s="1"/>
      <c r="C13473" s="29"/>
      <c r="D13473" s="27"/>
      <c r="E13473" s="27"/>
      <c r="F13473" s="27"/>
      <c r="G13473" s="1"/>
      <c r="H13473" s="1"/>
      <c r="I13473" s="1"/>
    </row>
    <row r="13474" spans="2:9">
      <c r="B13474" s="1"/>
      <c r="C13474" s="29"/>
      <c r="D13474" s="27"/>
      <c r="E13474" s="27"/>
      <c r="F13474" s="27"/>
      <c r="G13474" s="1"/>
      <c r="H13474" s="1"/>
      <c r="I13474" s="1"/>
    </row>
    <row r="13475" spans="2:9">
      <c r="B13475" s="1"/>
      <c r="C13475" s="29"/>
      <c r="D13475" s="27"/>
      <c r="E13475" s="27"/>
      <c r="F13475" s="27"/>
      <c r="G13475" s="1"/>
      <c r="H13475" s="1"/>
      <c r="I13475" s="1"/>
    </row>
    <row r="13476" spans="2:9">
      <c r="B13476" s="1"/>
      <c r="C13476" s="29"/>
      <c r="D13476" s="27"/>
      <c r="E13476" s="27"/>
      <c r="F13476" s="27"/>
      <c r="G13476" s="1"/>
      <c r="H13476" s="1"/>
      <c r="I13476" s="1"/>
    </row>
    <row r="13477" spans="2:9">
      <c r="B13477" s="1"/>
      <c r="C13477" s="29"/>
      <c r="D13477" s="27"/>
      <c r="E13477" s="27"/>
      <c r="F13477" s="27"/>
      <c r="G13477" s="1"/>
      <c r="H13477" s="1"/>
      <c r="I13477" s="1"/>
    </row>
    <row r="13478" spans="2:9">
      <c r="B13478" s="1"/>
      <c r="C13478" s="29"/>
      <c r="D13478" s="27"/>
      <c r="E13478" s="27"/>
      <c r="F13478" s="27"/>
      <c r="G13478" s="1"/>
      <c r="H13478" s="1"/>
      <c r="I13478" s="1"/>
    </row>
    <row r="13479" spans="2:9">
      <c r="B13479" s="1"/>
      <c r="C13479" s="29"/>
      <c r="D13479" s="27"/>
      <c r="E13479" s="27"/>
      <c r="F13479" s="27"/>
      <c r="G13479" s="1"/>
      <c r="H13479" s="1"/>
      <c r="I13479" s="1"/>
    </row>
    <row r="13480" spans="2:9">
      <c r="B13480" s="1"/>
      <c r="C13480" s="29"/>
      <c r="D13480" s="27"/>
      <c r="E13480" s="27"/>
      <c r="F13480" s="27"/>
      <c r="G13480" s="1"/>
      <c r="H13480" s="1"/>
      <c r="I13480" s="1"/>
    </row>
    <row r="13481" spans="2:9">
      <c r="B13481" s="1"/>
      <c r="C13481" s="29"/>
      <c r="D13481" s="27"/>
      <c r="E13481" s="27"/>
      <c r="F13481" s="27"/>
      <c r="G13481" s="1"/>
      <c r="H13481" s="1"/>
      <c r="I13481" s="1"/>
    </row>
    <row r="13482" spans="2:9">
      <c r="B13482" s="1"/>
      <c r="C13482" s="29"/>
      <c r="D13482" s="27"/>
      <c r="E13482" s="27"/>
      <c r="F13482" s="27"/>
      <c r="G13482" s="1"/>
      <c r="H13482" s="1"/>
      <c r="I13482" s="1"/>
    </row>
    <row r="13483" spans="2:9">
      <c r="B13483" s="1"/>
      <c r="C13483" s="29"/>
      <c r="D13483" s="27"/>
      <c r="E13483" s="27"/>
      <c r="F13483" s="27"/>
      <c r="G13483" s="1"/>
      <c r="H13483" s="1"/>
      <c r="I13483" s="1"/>
    </row>
    <row r="13484" spans="2:9">
      <c r="B13484" s="1"/>
      <c r="C13484" s="29"/>
      <c r="D13484" s="27"/>
      <c r="E13484" s="27"/>
      <c r="F13484" s="27"/>
      <c r="G13484" s="1"/>
      <c r="H13484" s="1"/>
      <c r="I13484" s="1"/>
    </row>
    <row r="13485" spans="2:9">
      <c r="B13485" s="1"/>
      <c r="C13485" s="29"/>
      <c r="D13485" s="27"/>
      <c r="E13485" s="27"/>
      <c r="F13485" s="27"/>
      <c r="G13485" s="1"/>
      <c r="H13485" s="1"/>
      <c r="I13485" s="1"/>
    </row>
    <row r="13486" spans="2:9">
      <c r="B13486" s="1"/>
      <c r="C13486" s="29"/>
      <c r="D13486" s="27"/>
      <c r="E13486" s="27"/>
      <c r="F13486" s="27"/>
      <c r="G13486" s="1"/>
      <c r="H13486" s="1"/>
      <c r="I13486" s="1"/>
    </row>
    <row r="13487" spans="2:9">
      <c r="B13487" s="1"/>
      <c r="C13487" s="29"/>
      <c r="D13487" s="27"/>
      <c r="E13487" s="27"/>
      <c r="F13487" s="27"/>
      <c r="G13487" s="1"/>
      <c r="H13487" s="1"/>
      <c r="I13487" s="1"/>
    </row>
    <row r="13488" spans="2:9">
      <c r="B13488" s="1"/>
      <c r="C13488" s="29"/>
      <c r="D13488" s="27"/>
      <c r="E13488" s="27"/>
      <c r="F13488" s="27"/>
      <c r="G13488" s="1"/>
      <c r="H13488" s="1"/>
      <c r="I13488" s="1"/>
    </row>
    <row r="13489" spans="2:9">
      <c r="B13489" s="1"/>
      <c r="C13489" s="29"/>
      <c r="D13489" s="27"/>
      <c r="E13489" s="27"/>
      <c r="F13489" s="27"/>
      <c r="G13489" s="1"/>
      <c r="H13489" s="1"/>
      <c r="I13489" s="1"/>
    </row>
    <row r="13490" spans="2:9">
      <c r="B13490" s="1"/>
      <c r="C13490" s="29"/>
      <c r="D13490" s="27"/>
      <c r="E13490" s="27"/>
      <c r="F13490" s="27"/>
      <c r="G13490" s="1"/>
      <c r="H13490" s="1"/>
      <c r="I13490" s="1"/>
    </row>
    <row r="13491" spans="2:9">
      <c r="B13491" s="1"/>
      <c r="C13491" s="29"/>
      <c r="D13491" s="27"/>
      <c r="E13491" s="27"/>
      <c r="F13491" s="27"/>
      <c r="G13491" s="1"/>
      <c r="H13491" s="1"/>
      <c r="I13491" s="1"/>
    </row>
    <row r="13492" spans="2:9">
      <c r="B13492" s="1"/>
      <c r="C13492" s="29"/>
      <c r="D13492" s="27"/>
      <c r="E13492" s="27"/>
      <c r="F13492" s="27"/>
      <c r="G13492" s="1"/>
      <c r="H13492" s="1"/>
      <c r="I13492" s="1"/>
    </row>
    <row r="13493" spans="2:9">
      <c r="B13493" s="1"/>
      <c r="C13493" s="29"/>
      <c r="D13493" s="27"/>
      <c r="E13493" s="27"/>
      <c r="F13493" s="27"/>
      <c r="G13493" s="1"/>
      <c r="H13493" s="1"/>
      <c r="I13493" s="1"/>
    </row>
    <row r="13494" spans="2:9">
      <c r="B13494" s="1"/>
      <c r="C13494" s="29"/>
      <c r="D13494" s="27"/>
      <c r="E13494" s="27"/>
      <c r="F13494" s="27"/>
      <c r="G13494" s="1"/>
      <c r="H13494" s="1"/>
      <c r="I13494" s="1"/>
    </row>
    <row r="13495" spans="2:9">
      <c r="B13495" s="1"/>
      <c r="C13495" s="29"/>
      <c r="D13495" s="27"/>
      <c r="E13495" s="27"/>
      <c r="F13495" s="27"/>
      <c r="G13495" s="1"/>
      <c r="H13495" s="1"/>
      <c r="I13495" s="1"/>
    </row>
    <row r="13496" spans="2:9">
      <c r="B13496" s="1"/>
      <c r="C13496" s="29"/>
      <c r="D13496" s="27"/>
      <c r="E13496" s="27"/>
      <c r="F13496" s="27"/>
      <c r="G13496" s="1"/>
      <c r="H13496" s="1"/>
      <c r="I13496" s="1"/>
    </row>
    <row r="13497" spans="2:9">
      <c r="B13497" s="1"/>
      <c r="C13497" s="29"/>
      <c r="D13497" s="27"/>
      <c r="E13497" s="27"/>
      <c r="F13497" s="27"/>
      <c r="G13497" s="1"/>
      <c r="H13497" s="1"/>
      <c r="I13497" s="1"/>
    </row>
    <row r="13498" spans="2:9">
      <c r="B13498" s="1"/>
      <c r="C13498" s="29"/>
      <c r="D13498" s="27"/>
      <c r="E13498" s="27"/>
      <c r="F13498" s="27"/>
      <c r="G13498" s="1"/>
      <c r="H13498" s="1"/>
      <c r="I13498" s="1"/>
    </row>
    <row r="13499" spans="2:9">
      <c r="B13499" s="1"/>
      <c r="C13499" s="29"/>
      <c r="D13499" s="27"/>
      <c r="E13499" s="27"/>
      <c r="F13499" s="27"/>
      <c r="G13499" s="1"/>
      <c r="H13499" s="1"/>
      <c r="I13499" s="1"/>
    </row>
    <row r="13500" spans="2:9">
      <c r="B13500" s="1"/>
      <c r="C13500" s="29"/>
      <c r="D13500" s="27"/>
      <c r="E13500" s="27"/>
      <c r="F13500" s="27"/>
      <c r="G13500" s="1"/>
      <c r="H13500" s="1"/>
      <c r="I13500" s="1"/>
    </row>
    <row r="13501" spans="2:9">
      <c r="B13501" s="1"/>
      <c r="C13501" s="29"/>
      <c r="D13501" s="27"/>
      <c r="E13501" s="27"/>
      <c r="F13501" s="27"/>
      <c r="G13501" s="1"/>
      <c r="H13501" s="1"/>
      <c r="I13501" s="1"/>
    </row>
    <row r="13502" spans="2:9">
      <c r="B13502" s="1"/>
      <c r="C13502" s="29"/>
      <c r="D13502" s="27"/>
      <c r="E13502" s="27"/>
      <c r="F13502" s="27"/>
      <c r="G13502" s="1"/>
      <c r="H13502" s="1"/>
      <c r="I13502" s="1"/>
    </row>
    <row r="13503" spans="2:9">
      <c r="B13503" s="1"/>
      <c r="C13503" s="29"/>
      <c r="D13503" s="27"/>
      <c r="E13503" s="27"/>
      <c r="F13503" s="27"/>
      <c r="G13503" s="1"/>
      <c r="H13503" s="1"/>
      <c r="I13503" s="1"/>
    </row>
    <row r="13504" spans="2:9">
      <c r="B13504" s="1"/>
      <c r="C13504" s="29"/>
      <c r="D13504" s="27"/>
      <c r="E13504" s="27"/>
      <c r="F13504" s="27"/>
      <c r="G13504" s="1"/>
      <c r="H13504" s="1"/>
      <c r="I13504" s="1"/>
    </row>
    <row r="13505" spans="2:9">
      <c r="B13505" s="1"/>
      <c r="C13505" s="29"/>
      <c r="D13505" s="27"/>
      <c r="E13505" s="27"/>
      <c r="F13505" s="27"/>
      <c r="G13505" s="1"/>
      <c r="H13505" s="1"/>
      <c r="I13505" s="1"/>
    </row>
    <row r="13506" spans="2:9">
      <c r="B13506" s="1"/>
      <c r="C13506" s="29"/>
      <c r="D13506" s="27"/>
      <c r="E13506" s="27"/>
      <c r="F13506" s="27"/>
      <c r="G13506" s="1"/>
      <c r="H13506" s="1"/>
      <c r="I13506" s="1"/>
    </row>
    <row r="13507" spans="2:9">
      <c r="B13507" s="1"/>
      <c r="C13507" s="29"/>
      <c r="D13507" s="27"/>
      <c r="E13507" s="27"/>
      <c r="F13507" s="27"/>
      <c r="G13507" s="1"/>
      <c r="H13507" s="1"/>
      <c r="I13507" s="1"/>
    </row>
    <row r="13508" spans="2:9">
      <c r="B13508" s="1"/>
      <c r="C13508" s="29"/>
      <c r="D13508" s="27"/>
      <c r="E13508" s="27"/>
      <c r="F13508" s="27"/>
      <c r="G13508" s="1"/>
      <c r="H13508" s="1"/>
      <c r="I13508" s="1"/>
    </row>
    <row r="13509" spans="2:9">
      <c r="B13509" s="1"/>
      <c r="C13509" s="29"/>
      <c r="D13509" s="27"/>
      <c r="E13509" s="27"/>
      <c r="F13509" s="27"/>
      <c r="G13509" s="1"/>
      <c r="H13509" s="1"/>
      <c r="I13509" s="1"/>
    </row>
    <row r="13510" spans="2:9">
      <c r="B13510" s="1"/>
      <c r="C13510" s="29"/>
      <c r="D13510" s="27"/>
      <c r="E13510" s="27"/>
      <c r="F13510" s="27"/>
      <c r="G13510" s="1"/>
      <c r="H13510" s="1"/>
      <c r="I13510" s="1"/>
    </row>
    <row r="13511" spans="2:9">
      <c r="B13511" s="1"/>
      <c r="C13511" s="29"/>
      <c r="D13511" s="27"/>
      <c r="E13511" s="27"/>
      <c r="F13511" s="27"/>
      <c r="G13511" s="1"/>
      <c r="H13511" s="1"/>
      <c r="I13511" s="1"/>
    </row>
    <row r="13512" spans="2:9">
      <c r="B13512" s="1"/>
      <c r="C13512" s="29"/>
      <c r="D13512" s="27"/>
      <c r="E13512" s="27"/>
      <c r="F13512" s="27"/>
      <c r="G13512" s="1"/>
      <c r="H13512" s="1"/>
      <c r="I13512" s="1"/>
    </row>
    <row r="13513" spans="2:9">
      <c r="B13513" s="1"/>
      <c r="C13513" s="29"/>
      <c r="D13513" s="27"/>
      <c r="E13513" s="27"/>
      <c r="F13513" s="27"/>
      <c r="G13513" s="1"/>
      <c r="H13513" s="1"/>
      <c r="I13513" s="1"/>
    </row>
    <row r="13514" spans="2:9">
      <c r="B13514" s="1"/>
      <c r="C13514" s="29"/>
      <c r="D13514" s="27"/>
      <c r="E13514" s="27"/>
      <c r="F13514" s="27"/>
      <c r="G13514" s="1"/>
      <c r="H13514" s="1"/>
      <c r="I13514" s="1"/>
    </row>
    <row r="13515" spans="2:9">
      <c r="B13515" s="1"/>
      <c r="C13515" s="29"/>
      <c r="D13515" s="27"/>
      <c r="E13515" s="27"/>
      <c r="F13515" s="27"/>
      <c r="G13515" s="1"/>
      <c r="H13515" s="1"/>
      <c r="I13515" s="1"/>
    </row>
    <row r="13516" spans="2:9">
      <c r="B13516" s="1"/>
      <c r="C13516" s="29"/>
      <c r="D13516" s="27"/>
      <c r="E13516" s="27"/>
      <c r="F13516" s="27"/>
      <c r="G13516" s="1"/>
      <c r="H13516" s="1"/>
      <c r="I13516" s="1"/>
    </row>
    <row r="13517" spans="2:9">
      <c r="B13517" s="1"/>
      <c r="C13517" s="29"/>
      <c r="D13517" s="27"/>
      <c r="E13517" s="27"/>
      <c r="F13517" s="27"/>
      <c r="G13517" s="1"/>
      <c r="H13517" s="1"/>
      <c r="I13517" s="1"/>
    </row>
    <row r="13518" spans="2:9">
      <c r="B13518" s="1"/>
      <c r="C13518" s="29"/>
      <c r="D13518" s="27"/>
      <c r="E13518" s="27"/>
      <c r="F13518" s="27"/>
      <c r="G13518" s="1"/>
      <c r="H13518" s="1"/>
      <c r="I13518" s="1"/>
    </row>
    <row r="13519" spans="2:9">
      <c r="B13519" s="1"/>
      <c r="C13519" s="29"/>
      <c r="D13519" s="27"/>
      <c r="E13519" s="27"/>
      <c r="F13519" s="27"/>
      <c r="G13519" s="1"/>
      <c r="H13519" s="1"/>
      <c r="I13519" s="1"/>
    </row>
    <row r="13520" spans="2:9">
      <c r="B13520" s="1"/>
      <c r="C13520" s="29"/>
      <c r="D13520" s="27"/>
      <c r="E13520" s="27"/>
      <c r="F13520" s="27"/>
      <c r="G13520" s="1"/>
      <c r="H13520" s="1"/>
      <c r="I13520" s="1"/>
    </row>
    <row r="13521" spans="2:9">
      <c r="B13521" s="1"/>
      <c r="C13521" s="29"/>
      <c r="D13521" s="27"/>
      <c r="E13521" s="27"/>
      <c r="F13521" s="27"/>
      <c r="G13521" s="1"/>
      <c r="H13521" s="1"/>
      <c r="I13521" s="1"/>
    </row>
    <row r="13522" spans="2:9">
      <c r="B13522" s="1"/>
      <c r="C13522" s="29"/>
      <c r="D13522" s="27"/>
      <c r="E13522" s="27"/>
      <c r="F13522" s="27"/>
      <c r="G13522" s="1"/>
      <c r="H13522" s="1"/>
      <c r="I13522" s="1"/>
    </row>
    <row r="13523" spans="2:9">
      <c r="B13523" s="1"/>
      <c r="C13523" s="29"/>
      <c r="D13523" s="27"/>
      <c r="E13523" s="27"/>
      <c r="F13523" s="27"/>
      <c r="G13523" s="1"/>
      <c r="H13523" s="1"/>
      <c r="I13523" s="1"/>
    </row>
    <row r="13524" spans="2:9">
      <c r="B13524" s="1"/>
      <c r="C13524" s="29"/>
      <c r="D13524" s="27"/>
      <c r="E13524" s="27"/>
      <c r="F13524" s="27"/>
      <c r="G13524" s="1"/>
      <c r="H13524" s="1"/>
      <c r="I13524" s="1"/>
    </row>
    <row r="13525" spans="2:9">
      <c r="B13525" s="1"/>
      <c r="C13525" s="29"/>
      <c r="D13525" s="27"/>
      <c r="E13525" s="27"/>
      <c r="F13525" s="27"/>
      <c r="G13525" s="1"/>
      <c r="H13525" s="1"/>
      <c r="I13525" s="1"/>
    </row>
    <row r="13526" spans="2:9">
      <c r="B13526" s="1"/>
      <c r="C13526" s="29"/>
      <c r="D13526" s="27"/>
      <c r="E13526" s="27"/>
      <c r="F13526" s="27"/>
      <c r="G13526" s="1"/>
      <c r="H13526" s="1"/>
      <c r="I13526" s="1"/>
    </row>
    <row r="13527" spans="2:9">
      <c r="B13527" s="1"/>
      <c r="C13527" s="29"/>
      <c r="D13527" s="27"/>
      <c r="E13527" s="27"/>
      <c r="F13527" s="27"/>
      <c r="G13527" s="1"/>
      <c r="H13527" s="1"/>
      <c r="I13527" s="1"/>
    </row>
    <row r="13528" spans="2:9">
      <c r="B13528" s="1"/>
      <c r="C13528" s="29"/>
      <c r="D13528" s="27"/>
      <c r="E13528" s="27"/>
      <c r="F13528" s="27"/>
      <c r="G13528" s="1"/>
      <c r="H13528" s="1"/>
      <c r="I13528" s="1"/>
    </row>
    <row r="13529" spans="2:9">
      <c r="B13529" s="1"/>
      <c r="C13529" s="29"/>
      <c r="D13529" s="27"/>
      <c r="E13529" s="27"/>
      <c r="F13529" s="27"/>
      <c r="G13529" s="1"/>
      <c r="H13529" s="1"/>
      <c r="I13529" s="1"/>
    </row>
    <row r="13530" spans="2:9">
      <c r="B13530" s="1"/>
      <c r="C13530" s="29"/>
      <c r="D13530" s="27"/>
      <c r="E13530" s="27"/>
      <c r="F13530" s="27"/>
      <c r="G13530" s="1"/>
      <c r="H13530" s="1"/>
      <c r="I13530" s="1"/>
    </row>
    <row r="13531" spans="2:9">
      <c r="B13531" s="1"/>
      <c r="C13531" s="29"/>
      <c r="D13531" s="27"/>
      <c r="E13531" s="27"/>
      <c r="F13531" s="27"/>
      <c r="G13531" s="1"/>
      <c r="H13531" s="1"/>
      <c r="I13531" s="1"/>
    </row>
    <row r="13532" spans="2:9">
      <c r="B13532" s="1"/>
      <c r="C13532" s="29"/>
      <c r="D13532" s="27"/>
      <c r="E13532" s="27"/>
      <c r="F13532" s="27"/>
      <c r="G13532" s="1"/>
      <c r="H13532" s="1"/>
      <c r="I13532" s="1"/>
    </row>
    <row r="13533" spans="2:9">
      <c r="B13533" s="1"/>
      <c r="C13533" s="29"/>
      <c r="D13533" s="27"/>
      <c r="E13533" s="27"/>
      <c r="F13533" s="27"/>
      <c r="G13533" s="1"/>
      <c r="H13533" s="1"/>
      <c r="I13533" s="1"/>
    </row>
    <row r="13534" spans="2:9">
      <c r="B13534" s="1"/>
      <c r="C13534" s="29"/>
      <c r="D13534" s="27"/>
      <c r="E13534" s="27"/>
      <c r="F13534" s="27"/>
      <c r="G13534" s="1"/>
      <c r="H13534" s="1"/>
      <c r="I13534" s="1"/>
    </row>
    <row r="13535" spans="2:9">
      <c r="B13535" s="1"/>
      <c r="C13535" s="29"/>
      <c r="D13535" s="27"/>
      <c r="E13535" s="27"/>
      <c r="F13535" s="27"/>
      <c r="G13535" s="1"/>
      <c r="H13535" s="1"/>
      <c r="I13535" s="1"/>
    </row>
    <row r="13536" spans="2:9">
      <c r="B13536" s="1"/>
      <c r="C13536" s="29"/>
      <c r="D13536" s="27"/>
      <c r="E13536" s="27"/>
      <c r="F13536" s="27"/>
      <c r="G13536" s="1"/>
      <c r="H13536" s="1"/>
      <c r="I13536" s="1"/>
    </row>
    <row r="13537" spans="2:9">
      <c r="B13537" s="1"/>
      <c r="C13537" s="29"/>
      <c r="D13537" s="27"/>
      <c r="E13537" s="27"/>
      <c r="F13537" s="27"/>
      <c r="G13537" s="1"/>
      <c r="H13537" s="1"/>
      <c r="I13537" s="1"/>
    </row>
    <row r="13538" spans="2:9">
      <c r="B13538" s="1"/>
      <c r="C13538" s="29"/>
      <c r="D13538" s="27"/>
      <c r="E13538" s="27"/>
      <c r="F13538" s="27"/>
      <c r="G13538" s="1"/>
      <c r="H13538" s="1"/>
      <c r="I13538" s="1"/>
    </row>
    <row r="13539" spans="2:9">
      <c r="B13539" s="1"/>
      <c r="C13539" s="29"/>
      <c r="D13539" s="27"/>
      <c r="E13539" s="27"/>
      <c r="F13539" s="27"/>
      <c r="G13539" s="1"/>
      <c r="H13539" s="1"/>
      <c r="I13539" s="1"/>
    </row>
    <row r="13540" spans="2:9">
      <c r="B13540" s="1"/>
      <c r="C13540" s="29"/>
      <c r="D13540" s="27"/>
      <c r="E13540" s="27"/>
      <c r="F13540" s="27"/>
      <c r="G13540" s="1"/>
      <c r="H13540" s="1"/>
      <c r="I13540" s="1"/>
    </row>
    <row r="13541" spans="2:9">
      <c r="B13541" s="1"/>
      <c r="C13541" s="29"/>
      <c r="D13541" s="27"/>
      <c r="E13541" s="27"/>
      <c r="F13541" s="27"/>
      <c r="G13541" s="1"/>
      <c r="H13541" s="1"/>
      <c r="I13541" s="1"/>
    </row>
    <row r="13542" spans="2:9">
      <c r="B13542" s="1"/>
      <c r="C13542" s="29"/>
      <c r="D13542" s="27"/>
      <c r="E13542" s="27"/>
      <c r="F13542" s="27"/>
      <c r="G13542" s="1"/>
      <c r="H13542" s="1"/>
      <c r="I13542" s="1"/>
    </row>
    <row r="13543" spans="2:9">
      <c r="B13543" s="1"/>
      <c r="C13543" s="29"/>
      <c r="D13543" s="27"/>
      <c r="E13543" s="27"/>
      <c r="F13543" s="27"/>
      <c r="G13543" s="1"/>
      <c r="H13543" s="1"/>
      <c r="I13543" s="1"/>
    </row>
    <row r="13544" spans="2:9">
      <c r="B13544" s="1"/>
      <c r="C13544" s="29"/>
      <c r="D13544" s="27"/>
      <c r="E13544" s="27"/>
      <c r="F13544" s="27"/>
      <c r="G13544" s="1"/>
      <c r="H13544" s="1"/>
      <c r="I13544" s="1"/>
    </row>
    <row r="13545" spans="2:9">
      <c r="B13545" s="1"/>
      <c r="C13545" s="29"/>
      <c r="D13545" s="27"/>
      <c r="E13545" s="27"/>
      <c r="F13545" s="27"/>
      <c r="G13545" s="1"/>
      <c r="H13545" s="1"/>
      <c r="I13545" s="1"/>
    </row>
    <row r="13546" spans="2:9">
      <c r="B13546" s="1"/>
      <c r="C13546" s="29"/>
      <c r="D13546" s="27"/>
      <c r="E13546" s="27"/>
      <c r="F13546" s="27"/>
      <c r="G13546" s="1"/>
      <c r="H13546" s="1"/>
      <c r="I13546" s="1"/>
    </row>
    <row r="13547" spans="2:9">
      <c r="B13547" s="1"/>
      <c r="C13547" s="29"/>
      <c r="D13547" s="27"/>
      <c r="E13547" s="27"/>
      <c r="F13547" s="27"/>
      <c r="G13547" s="1"/>
      <c r="H13547" s="1"/>
      <c r="I13547" s="1"/>
    </row>
    <row r="13548" spans="2:9">
      <c r="B13548" s="1"/>
      <c r="C13548" s="29"/>
      <c r="D13548" s="27"/>
      <c r="E13548" s="27"/>
      <c r="F13548" s="27"/>
      <c r="G13548" s="1"/>
      <c r="H13548" s="1"/>
      <c r="I13548" s="1"/>
    </row>
    <row r="13549" spans="2:9">
      <c r="B13549" s="1"/>
      <c r="C13549" s="29"/>
      <c r="D13549" s="27"/>
      <c r="E13549" s="27"/>
      <c r="F13549" s="27"/>
      <c r="G13549" s="1"/>
      <c r="H13549" s="1"/>
      <c r="I13549" s="1"/>
    </row>
    <row r="13550" spans="2:9">
      <c r="B13550" s="1"/>
      <c r="C13550" s="29"/>
      <c r="D13550" s="27"/>
      <c r="E13550" s="27"/>
      <c r="F13550" s="27"/>
      <c r="G13550" s="1"/>
      <c r="H13550" s="1"/>
      <c r="I13550" s="1"/>
    </row>
    <row r="13551" spans="2:9">
      <c r="B13551" s="1"/>
      <c r="C13551" s="29"/>
      <c r="D13551" s="27"/>
      <c r="E13551" s="27"/>
      <c r="F13551" s="27"/>
      <c r="G13551" s="1"/>
      <c r="H13551" s="1"/>
      <c r="I13551" s="1"/>
    </row>
    <row r="13552" spans="2:9">
      <c r="B13552" s="1"/>
      <c r="C13552" s="29"/>
      <c r="D13552" s="27"/>
      <c r="E13552" s="27"/>
      <c r="F13552" s="27"/>
      <c r="G13552" s="1"/>
      <c r="H13552" s="1"/>
      <c r="I13552" s="1"/>
    </row>
    <row r="13553" spans="2:9">
      <c r="B13553" s="1"/>
      <c r="C13553" s="29"/>
      <c r="D13553" s="27"/>
      <c r="E13553" s="27"/>
      <c r="F13553" s="27"/>
      <c r="G13553" s="1"/>
      <c r="H13553" s="1"/>
      <c r="I13553" s="1"/>
    </row>
    <row r="13554" spans="2:9">
      <c r="B13554" s="1"/>
      <c r="C13554" s="29"/>
      <c r="D13554" s="27"/>
      <c r="E13554" s="27"/>
      <c r="F13554" s="27"/>
      <c r="G13554" s="1"/>
      <c r="H13554" s="1"/>
      <c r="I13554" s="1"/>
    </row>
    <row r="13555" spans="2:9">
      <c r="B13555" s="1"/>
      <c r="C13555" s="29"/>
      <c r="D13555" s="27"/>
      <c r="E13555" s="27"/>
      <c r="F13555" s="27"/>
      <c r="G13555" s="1"/>
      <c r="H13555" s="1"/>
      <c r="I13555" s="1"/>
    </row>
    <row r="13556" spans="2:9">
      <c r="B13556" s="1"/>
      <c r="C13556" s="29"/>
      <c r="D13556" s="27"/>
      <c r="E13556" s="27"/>
      <c r="F13556" s="27"/>
      <c r="G13556" s="1"/>
      <c r="H13556" s="1"/>
      <c r="I13556" s="1"/>
    </row>
    <row r="13557" spans="2:9">
      <c r="B13557" s="1"/>
      <c r="C13557" s="29"/>
      <c r="D13557" s="27"/>
      <c r="E13557" s="27"/>
      <c r="F13557" s="27"/>
      <c r="G13557" s="1"/>
      <c r="H13557" s="1"/>
      <c r="I13557" s="1"/>
    </row>
    <row r="13558" spans="2:9">
      <c r="B13558" s="1"/>
      <c r="C13558" s="29"/>
      <c r="D13558" s="27"/>
      <c r="E13558" s="27"/>
      <c r="F13558" s="27"/>
      <c r="G13558" s="1"/>
      <c r="H13558" s="1"/>
      <c r="I13558" s="1"/>
    </row>
    <row r="13559" spans="2:9">
      <c r="B13559" s="1"/>
      <c r="C13559" s="29"/>
      <c r="D13559" s="27"/>
      <c r="E13559" s="27"/>
      <c r="F13559" s="27"/>
      <c r="G13559" s="1"/>
      <c r="H13559" s="1"/>
      <c r="I13559" s="1"/>
    </row>
    <row r="13560" spans="2:9">
      <c r="B13560" s="1"/>
      <c r="C13560" s="29"/>
      <c r="D13560" s="27"/>
      <c r="E13560" s="27"/>
      <c r="F13560" s="27"/>
      <c r="G13560" s="1"/>
      <c r="H13560" s="1"/>
      <c r="I13560" s="1"/>
    </row>
    <row r="13561" spans="2:9">
      <c r="B13561" s="1"/>
      <c r="C13561" s="29"/>
      <c r="D13561" s="27"/>
      <c r="E13561" s="27"/>
      <c r="F13561" s="27"/>
      <c r="G13561" s="1"/>
      <c r="H13561" s="1"/>
      <c r="I13561" s="1"/>
    </row>
    <row r="13562" spans="2:9">
      <c r="B13562" s="1"/>
      <c r="C13562" s="29"/>
      <c r="D13562" s="27"/>
      <c r="E13562" s="27"/>
      <c r="F13562" s="27"/>
      <c r="G13562" s="1"/>
      <c r="H13562" s="1"/>
      <c r="I13562" s="1"/>
    </row>
    <row r="13563" spans="2:9">
      <c r="B13563" s="1"/>
      <c r="C13563" s="29"/>
      <c r="D13563" s="27"/>
      <c r="E13563" s="27"/>
      <c r="F13563" s="27"/>
      <c r="G13563" s="1"/>
      <c r="H13563" s="1"/>
      <c r="I13563" s="1"/>
    </row>
    <row r="13564" spans="2:9">
      <c r="B13564" s="1"/>
      <c r="C13564" s="29"/>
      <c r="D13564" s="27"/>
      <c r="E13564" s="27"/>
      <c r="F13564" s="27"/>
      <c r="G13564" s="1"/>
      <c r="H13564" s="1"/>
      <c r="I13564" s="1"/>
    </row>
    <row r="13565" spans="2:9">
      <c r="B13565" s="1"/>
      <c r="C13565" s="29"/>
      <c r="D13565" s="27"/>
      <c r="E13565" s="27"/>
      <c r="F13565" s="27"/>
      <c r="G13565" s="1"/>
      <c r="H13565" s="1"/>
      <c r="I13565" s="1"/>
    </row>
    <row r="13566" spans="2:9">
      <c r="B13566" s="1"/>
      <c r="C13566" s="29"/>
      <c r="D13566" s="27"/>
      <c r="E13566" s="27"/>
      <c r="F13566" s="27"/>
      <c r="G13566" s="1"/>
      <c r="H13566" s="1"/>
      <c r="I13566" s="1"/>
    </row>
    <row r="13567" spans="2:9">
      <c r="B13567" s="1"/>
      <c r="C13567" s="29"/>
      <c r="D13567" s="27"/>
      <c r="E13567" s="27"/>
      <c r="F13567" s="27"/>
      <c r="G13567" s="1"/>
      <c r="H13567" s="1"/>
      <c r="I13567" s="1"/>
    </row>
    <row r="13568" spans="2:9">
      <c r="B13568" s="1"/>
      <c r="C13568" s="29"/>
      <c r="D13568" s="27"/>
      <c r="E13568" s="27"/>
      <c r="F13568" s="27"/>
      <c r="G13568" s="1"/>
      <c r="H13568" s="1"/>
      <c r="I13568" s="1"/>
    </row>
    <row r="13569" spans="2:9">
      <c r="B13569" s="1"/>
      <c r="C13569" s="29"/>
      <c r="D13569" s="27"/>
      <c r="E13569" s="27"/>
      <c r="F13569" s="27"/>
      <c r="G13569" s="1"/>
      <c r="H13569" s="1"/>
      <c r="I13569" s="1"/>
    </row>
    <row r="13570" spans="2:9">
      <c r="B13570" s="1"/>
      <c r="C13570" s="29"/>
      <c r="D13570" s="27"/>
      <c r="E13570" s="27"/>
      <c r="F13570" s="27"/>
      <c r="G13570" s="1"/>
      <c r="H13570" s="1"/>
      <c r="I13570" s="1"/>
    </row>
    <row r="13571" spans="2:9">
      <c r="B13571" s="1"/>
      <c r="C13571" s="29"/>
      <c r="D13571" s="27"/>
      <c r="E13571" s="27"/>
      <c r="F13571" s="27"/>
      <c r="G13571" s="1"/>
      <c r="H13571" s="1"/>
      <c r="I13571" s="1"/>
    </row>
    <row r="13572" spans="2:9">
      <c r="B13572" s="1"/>
      <c r="C13572" s="29"/>
      <c r="D13572" s="27"/>
      <c r="E13572" s="27"/>
      <c r="F13572" s="27"/>
      <c r="G13572" s="1"/>
      <c r="H13572" s="1"/>
      <c r="I13572" s="1"/>
    </row>
    <row r="13573" spans="2:9">
      <c r="B13573" s="1"/>
      <c r="C13573" s="29"/>
      <c r="D13573" s="27"/>
      <c r="E13573" s="27"/>
      <c r="F13573" s="27"/>
      <c r="G13573" s="1"/>
      <c r="H13573" s="1"/>
      <c r="I13573" s="1"/>
    </row>
    <row r="13574" spans="2:9">
      <c r="B13574" s="1"/>
      <c r="C13574" s="29"/>
      <c r="D13574" s="27"/>
      <c r="E13574" s="27"/>
      <c r="F13574" s="27"/>
      <c r="G13574" s="1"/>
      <c r="H13574" s="1"/>
      <c r="I13574" s="1"/>
    </row>
    <row r="13575" spans="2:9">
      <c r="B13575" s="1"/>
      <c r="C13575" s="29"/>
      <c r="D13575" s="27"/>
      <c r="E13575" s="27"/>
      <c r="F13575" s="27"/>
      <c r="G13575" s="1"/>
      <c r="H13575" s="1"/>
      <c r="I13575" s="1"/>
    </row>
    <row r="13576" spans="2:9">
      <c r="B13576" s="1"/>
      <c r="C13576" s="29"/>
      <c r="D13576" s="27"/>
      <c r="E13576" s="27"/>
      <c r="F13576" s="27"/>
      <c r="G13576" s="1"/>
      <c r="H13576" s="1"/>
      <c r="I13576" s="1"/>
    </row>
    <row r="13577" spans="2:9">
      <c r="B13577" s="1"/>
      <c r="C13577" s="29"/>
      <c r="D13577" s="27"/>
      <c r="E13577" s="27"/>
      <c r="F13577" s="27"/>
      <c r="G13577" s="1"/>
      <c r="H13577" s="1"/>
      <c r="I13577" s="1"/>
    </row>
    <row r="13578" spans="2:9">
      <c r="B13578" s="1"/>
      <c r="C13578" s="29"/>
      <c r="D13578" s="27"/>
      <c r="E13578" s="27"/>
      <c r="F13578" s="27"/>
      <c r="G13578" s="1"/>
      <c r="H13578" s="1"/>
      <c r="I13578" s="1"/>
    </row>
    <row r="13579" spans="2:9">
      <c r="B13579" s="1"/>
      <c r="C13579" s="29"/>
      <c r="D13579" s="27"/>
      <c r="E13579" s="27"/>
      <c r="F13579" s="27"/>
      <c r="G13579" s="1"/>
      <c r="H13579" s="1"/>
      <c r="I13579" s="1"/>
    </row>
    <row r="13580" spans="2:9">
      <c r="B13580" s="1"/>
      <c r="C13580" s="29"/>
      <c r="D13580" s="27"/>
      <c r="E13580" s="27"/>
      <c r="F13580" s="27"/>
      <c r="G13580" s="1"/>
      <c r="H13580" s="1"/>
      <c r="I13580" s="1"/>
    </row>
    <row r="13581" spans="2:9">
      <c r="B13581" s="1"/>
      <c r="C13581" s="29"/>
      <c r="D13581" s="27"/>
      <c r="E13581" s="27"/>
      <c r="F13581" s="27"/>
      <c r="G13581" s="1"/>
      <c r="H13581" s="1"/>
      <c r="I13581" s="1"/>
    </row>
    <row r="13582" spans="2:9">
      <c r="B13582" s="1"/>
      <c r="C13582" s="29"/>
      <c r="D13582" s="27"/>
      <c r="E13582" s="27"/>
      <c r="F13582" s="27"/>
      <c r="G13582" s="1"/>
      <c r="H13582" s="1"/>
      <c r="I13582" s="1"/>
    </row>
    <row r="13583" spans="2:9">
      <c r="B13583" s="1"/>
      <c r="C13583" s="29"/>
      <c r="D13583" s="27"/>
      <c r="E13583" s="27"/>
      <c r="F13583" s="27"/>
      <c r="G13583" s="1"/>
      <c r="H13583" s="1"/>
      <c r="I13583" s="1"/>
    </row>
    <row r="13584" spans="2:9">
      <c r="B13584" s="1"/>
      <c r="C13584" s="29"/>
      <c r="D13584" s="27"/>
      <c r="E13584" s="27"/>
      <c r="F13584" s="27"/>
      <c r="G13584" s="1"/>
      <c r="H13584" s="1"/>
      <c r="I13584" s="1"/>
    </row>
    <row r="13585" spans="2:9">
      <c r="B13585" s="1"/>
      <c r="C13585" s="29"/>
      <c r="D13585" s="27"/>
      <c r="E13585" s="27"/>
      <c r="F13585" s="27"/>
      <c r="G13585" s="1"/>
      <c r="H13585" s="1"/>
      <c r="I13585" s="1"/>
    </row>
    <row r="13586" spans="2:9">
      <c r="B13586" s="1"/>
      <c r="C13586" s="29"/>
      <c r="D13586" s="27"/>
      <c r="E13586" s="27"/>
      <c r="F13586" s="27"/>
      <c r="G13586" s="1"/>
      <c r="H13586" s="1"/>
      <c r="I13586" s="1"/>
    </row>
    <row r="13587" spans="2:9">
      <c r="B13587" s="1"/>
      <c r="C13587" s="29"/>
      <c r="D13587" s="27"/>
      <c r="E13587" s="27"/>
      <c r="F13587" s="27"/>
      <c r="G13587" s="1"/>
      <c r="H13587" s="1"/>
      <c r="I13587" s="1"/>
    </row>
    <row r="13588" spans="2:9">
      <c r="B13588" s="1"/>
      <c r="C13588" s="29"/>
      <c r="D13588" s="27"/>
      <c r="E13588" s="27"/>
      <c r="F13588" s="27"/>
      <c r="G13588" s="1"/>
      <c r="H13588" s="1"/>
      <c r="I13588" s="1"/>
    </row>
    <row r="13589" spans="2:9">
      <c r="B13589" s="1"/>
      <c r="C13589" s="29"/>
      <c r="D13589" s="27"/>
      <c r="E13589" s="27"/>
      <c r="F13589" s="27"/>
      <c r="G13589" s="1"/>
      <c r="H13589" s="1"/>
      <c r="I13589" s="1"/>
    </row>
    <row r="13590" spans="2:9">
      <c r="B13590" s="1"/>
      <c r="C13590" s="29"/>
      <c r="D13590" s="27"/>
      <c r="E13590" s="27"/>
      <c r="F13590" s="27"/>
      <c r="G13590" s="1"/>
      <c r="H13590" s="1"/>
      <c r="I13590" s="1"/>
    </row>
    <row r="13591" spans="2:9">
      <c r="B13591" s="1"/>
      <c r="C13591" s="29"/>
      <c r="D13591" s="27"/>
      <c r="E13591" s="27"/>
      <c r="F13591" s="27"/>
      <c r="G13591" s="1"/>
      <c r="H13591" s="1"/>
      <c r="I13591" s="1"/>
    </row>
    <row r="13592" spans="2:9">
      <c r="B13592" s="1"/>
      <c r="C13592" s="29"/>
      <c r="D13592" s="27"/>
      <c r="E13592" s="27"/>
      <c r="F13592" s="27"/>
      <c r="G13592" s="1"/>
      <c r="H13592" s="1"/>
      <c r="I13592" s="1"/>
    </row>
    <row r="13593" spans="2:9">
      <c r="B13593" s="1"/>
      <c r="C13593" s="29"/>
      <c r="D13593" s="27"/>
      <c r="E13593" s="27"/>
      <c r="F13593" s="27"/>
      <c r="G13593" s="1"/>
      <c r="H13593" s="1"/>
      <c r="I13593" s="1"/>
    </row>
    <row r="13594" spans="2:9">
      <c r="B13594" s="1"/>
      <c r="C13594" s="29"/>
      <c r="D13594" s="27"/>
      <c r="E13594" s="27"/>
      <c r="F13594" s="27"/>
      <c r="G13594" s="1"/>
      <c r="H13594" s="1"/>
      <c r="I13594" s="1"/>
    </row>
    <row r="13595" spans="2:9">
      <c r="B13595" s="1"/>
      <c r="C13595" s="29"/>
      <c r="D13595" s="27"/>
      <c r="E13595" s="27"/>
      <c r="F13595" s="27"/>
      <c r="G13595" s="1"/>
      <c r="H13595" s="1"/>
      <c r="I13595" s="1"/>
    </row>
    <row r="13596" spans="2:9">
      <c r="B13596" s="1"/>
      <c r="C13596" s="29"/>
      <c r="D13596" s="27"/>
      <c r="E13596" s="27"/>
      <c r="F13596" s="27"/>
      <c r="G13596" s="1"/>
      <c r="H13596" s="1"/>
      <c r="I13596" s="1"/>
    </row>
    <row r="13597" spans="2:9">
      <c r="B13597" s="1"/>
      <c r="C13597" s="29"/>
      <c r="D13597" s="27"/>
      <c r="E13597" s="27"/>
      <c r="F13597" s="27"/>
      <c r="G13597" s="1"/>
      <c r="H13597" s="1"/>
      <c r="I13597" s="1"/>
    </row>
    <row r="13598" spans="2:9">
      <c r="B13598" s="1"/>
      <c r="C13598" s="29"/>
      <c r="D13598" s="27"/>
      <c r="E13598" s="27"/>
      <c r="F13598" s="27"/>
      <c r="G13598" s="1"/>
      <c r="H13598" s="1"/>
      <c r="I13598" s="1"/>
    </row>
    <row r="13599" spans="2:9">
      <c r="B13599" s="1"/>
      <c r="C13599" s="29"/>
      <c r="D13599" s="27"/>
      <c r="E13599" s="27"/>
      <c r="F13599" s="27"/>
      <c r="G13599" s="1"/>
      <c r="H13599" s="1"/>
      <c r="I13599" s="1"/>
    </row>
    <row r="13600" spans="2:9">
      <c r="B13600" s="1"/>
      <c r="C13600" s="29"/>
      <c r="D13600" s="27"/>
      <c r="E13600" s="27"/>
      <c r="F13600" s="27"/>
      <c r="G13600" s="1"/>
      <c r="H13600" s="1"/>
      <c r="I13600" s="1"/>
    </row>
    <row r="13601" spans="2:9">
      <c r="B13601" s="1"/>
      <c r="C13601" s="29"/>
      <c r="D13601" s="27"/>
      <c r="E13601" s="27"/>
      <c r="F13601" s="27"/>
      <c r="G13601" s="1"/>
      <c r="H13601" s="1"/>
      <c r="I13601" s="1"/>
    </row>
    <row r="13602" spans="2:9">
      <c r="B13602" s="1"/>
      <c r="C13602" s="29"/>
      <c r="D13602" s="27"/>
      <c r="E13602" s="27"/>
      <c r="F13602" s="27"/>
      <c r="G13602" s="1"/>
      <c r="H13602" s="1"/>
      <c r="I13602" s="1"/>
    </row>
    <row r="13603" spans="2:9">
      <c r="B13603" s="1"/>
      <c r="C13603" s="29"/>
      <c r="D13603" s="27"/>
      <c r="E13603" s="27"/>
      <c r="F13603" s="27"/>
      <c r="G13603" s="1"/>
      <c r="H13603" s="1"/>
      <c r="I13603" s="1"/>
    </row>
    <row r="13604" spans="2:9">
      <c r="B13604" s="1"/>
      <c r="C13604" s="29"/>
      <c r="D13604" s="27"/>
      <c r="E13604" s="27"/>
      <c r="F13604" s="27"/>
      <c r="G13604" s="1"/>
      <c r="H13604" s="1"/>
      <c r="I13604" s="1"/>
    </row>
    <row r="13605" spans="2:9">
      <c r="B13605" s="1"/>
      <c r="C13605" s="29"/>
      <c r="D13605" s="27"/>
      <c r="E13605" s="27"/>
      <c r="F13605" s="27"/>
      <c r="G13605" s="1"/>
      <c r="H13605" s="1"/>
      <c r="I13605" s="1"/>
    </row>
    <row r="13606" spans="2:9">
      <c r="B13606" s="1"/>
      <c r="C13606" s="29"/>
      <c r="D13606" s="27"/>
      <c r="E13606" s="27"/>
      <c r="F13606" s="27"/>
      <c r="G13606" s="1"/>
      <c r="H13606" s="1"/>
      <c r="I13606" s="1"/>
    </row>
    <row r="13607" spans="2:9">
      <c r="B13607" s="1"/>
      <c r="C13607" s="29"/>
      <c r="D13607" s="27"/>
      <c r="E13607" s="27"/>
      <c r="F13607" s="27"/>
      <c r="G13607" s="1"/>
      <c r="H13607" s="1"/>
      <c r="I13607" s="1"/>
    </row>
    <row r="13608" spans="2:9">
      <c r="B13608" s="1"/>
      <c r="C13608" s="29"/>
      <c r="D13608" s="27"/>
      <c r="E13608" s="27"/>
      <c r="F13608" s="27"/>
      <c r="G13608" s="1"/>
      <c r="H13608" s="1"/>
      <c r="I13608" s="1"/>
    </row>
    <row r="13609" spans="2:9">
      <c r="B13609" s="1"/>
      <c r="C13609" s="29"/>
      <c r="D13609" s="27"/>
      <c r="E13609" s="27"/>
      <c r="F13609" s="27"/>
      <c r="G13609" s="1"/>
      <c r="H13609" s="1"/>
      <c r="I13609" s="1"/>
    </row>
    <row r="13610" spans="2:9">
      <c r="B13610" s="1"/>
      <c r="C13610" s="29"/>
      <c r="D13610" s="27"/>
      <c r="E13610" s="27"/>
      <c r="F13610" s="27"/>
      <c r="G13610" s="1"/>
      <c r="H13610" s="1"/>
      <c r="I13610" s="1"/>
    </row>
    <row r="13611" spans="2:9">
      <c r="B13611" s="1"/>
      <c r="C13611" s="29"/>
      <c r="D13611" s="27"/>
      <c r="E13611" s="27"/>
      <c r="F13611" s="27"/>
      <c r="G13611" s="1"/>
      <c r="H13611" s="1"/>
      <c r="I13611" s="1"/>
    </row>
    <row r="13612" spans="2:9">
      <c r="B13612" s="1"/>
      <c r="C13612" s="29"/>
      <c r="D13612" s="27"/>
      <c r="E13612" s="27"/>
      <c r="F13612" s="27"/>
      <c r="G13612" s="1"/>
      <c r="H13612" s="1"/>
      <c r="I13612" s="1"/>
    </row>
    <row r="13613" spans="2:9">
      <c r="B13613" s="1"/>
      <c r="C13613" s="29"/>
      <c r="D13613" s="27"/>
      <c r="E13613" s="27"/>
      <c r="F13613" s="27"/>
      <c r="G13613" s="1"/>
      <c r="H13613" s="1"/>
      <c r="I13613" s="1"/>
    </row>
    <row r="13614" spans="2:9">
      <c r="B13614" s="1"/>
      <c r="C13614" s="29"/>
      <c r="D13614" s="27"/>
      <c r="E13614" s="27"/>
      <c r="F13614" s="27"/>
      <c r="G13614" s="1"/>
      <c r="H13614" s="1"/>
      <c r="I13614" s="1"/>
    </row>
    <row r="13615" spans="2:9">
      <c r="B13615" s="1"/>
      <c r="C13615" s="29"/>
      <c r="D13615" s="27"/>
      <c r="E13615" s="27"/>
      <c r="F13615" s="27"/>
      <c r="G13615" s="1"/>
      <c r="H13615" s="1"/>
      <c r="I13615" s="1"/>
    </row>
    <row r="13616" spans="2:9">
      <c r="B13616" s="1"/>
      <c r="C13616" s="29"/>
      <c r="D13616" s="27"/>
      <c r="E13616" s="27"/>
      <c r="F13616" s="27"/>
      <c r="G13616" s="1"/>
      <c r="H13616" s="1"/>
      <c r="I13616" s="1"/>
    </row>
    <row r="13617" spans="2:9">
      <c r="B13617" s="1"/>
      <c r="C13617" s="29"/>
      <c r="D13617" s="27"/>
      <c r="E13617" s="27"/>
      <c r="F13617" s="27"/>
      <c r="G13617" s="1"/>
      <c r="H13617" s="1"/>
      <c r="I13617" s="1"/>
    </row>
    <row r="13618" spans="2:9">
      <c r="B13618" s="1"/>
      <c r="C13618" s="29"/>
      <c r="D13618" s="27"/>
      <c r="E13618" s="27"/>
      <c r="F13618" s="27"/>
      <c r="G13618" s="1"/>
      <c r="H13618" s="1"/>
      <c r="I13618" s="1"/>
    </row>
    <row r="13619" spans="2:9">
      <c r="B13619" s="1"/>
      <c r="C13619" s="29"/>
      <c r="D13619" s="27"/>
      <c r="E13619" s="27"/>
      <c r="F13619" s="27"/>
      <c r="G13619" s="1"/>
      <c r="H13619" s="1"/>
      <c r="I13619" s="1"/>
    </row>
    <row r="13620" spans="2:9">
      <c r="B13620" s="1"/>
      <c r="C13620" s="29"/>
      <c r="D13620" s="27"/>
      <c r="E13620" s="27"/>
      <c r="F13620" s="27"/>
      <c r="G13620" s="1"/>
      <c r="H13620" s="1"/>
      <c r="I13620" s="1"/>
    </row>
    <row r="13621" spans="2:9">
      <c r="B13621" s="1"/>
      <c r="C13621" s="29"/>
      <c r="D13621" s="27"/>
      <c r="E13621" s="27"/>
      <c r="F13621" s="27"/>
      <c r="G13621" s="1"/>
      <c r="H13621" s="1"/>
      <c r="I13621" s="1"/>
    </row>
    <row r="13622" spans="2:9">
      <c r="B13622" s="1"/>
      <c r="C13622" s="29"/>
      <c r="D13622" s="27"/>
      <c r="E13622" s="27"/>
      <c r="F13622" s="27"/>
      <c r="G13622" s="1"/>
      <c r="H13622" s="1"/>
      <c r="I13622" s="1"/>
    </row>
    <row r="13623" spans="2:9">
      <c r="B13623" s="1"/>
      <c r="C13623" s="29"/>
      <c r="D13623" s="27"/>
      <c r="E13623" s="27"/>
      <c r="F13623" s="27"/>
      <c r="G13623" s="1"/>
      <c r="H13623" s="1"/>
      <c r="I13623" s="1"/>
    </row>
    <row r="13624" spans="2:9">
      <c r="B13624" s="1"/>
      <c r="C13624" s="29"/>
      <c r="D13624" s="27"/>
      <c r="E13624" s="27"/>
      <c r="F13624" s="27"/>
      <c r="G13624" s="1"/>
      <c r="H13624" s="1"/>
      <c r="I13624" s="1"/>
    </row>
    <row r="13625" spans="2:9">
      <c r="B13625" s="1"/>
      <c r="C13625" s="29"/>
      <c r="D13625" s="27"/>
      <c r="E13625" s="27"/>
      <c r="F13625" s="27"/>
      <c r="G13625" s="1"/>
      <c r="H13625" s="1"/>
      <c r="I13625" s="1"/>
    </row>
    <row r="13626" spans="2:9">
      <c r="B13626" s="1"/>
      <c r="C13626" s="29"/>
      <c r="D13626" s="27"/>
      <c r="E13626" s="27"/>
      <c r="F13626" s="27"/>
      <c r="G13626" s="1"/>
      <c r="H13626" s="1"/>
      <c r="I13626" s="1"/>
    </row>
    <row r="13627" spans="2:9">
      <c r="B13627" s="1"/>
      <c r="C13627" s="29"/>
      <c r="D13627" s="27"/>
      <c r="E13627" s="27"/>
      <c r="F13627" s="27"/>
      <c r="G13627" s="1"/>
      <c r="H13627" s="1"/>
      <c r="I13627" s="1"/>
    </row>
    <row r="13628" spans="2:9">
      <c r="B13628" s="1"/>
      <c r="C13628" s="29"/>
      <c r="D13628" s="27"/>
      <c r="E13628" s="27"/>
      <c r="F13628" s="27"/>
      <c r="G13628" s="1"/>
      <c r="H13628" s="1"/>
      <c r="I13628" s="1"/>
    </row>
    <row r="13629" spans="2:9">
      <c r="B13629" s="1"/>
      <c r="C13629" s="29"/>
      <c r="D13629" s="27"/>
      <c r="E13629" s="27"/>
      <c r="F13629" s="27"/>
      <c r="G13629" s="1"/>
      <c r="H13629" s="1"/>
      <c r="I13629" s="1"/>
    </row>
    <row r="13630" spans="2:9">
      <c r="B13630" s="1"/>
      <c r="C13630" s="29"/>
      <c r="D13630" s="27"/>
      <c r="E13630" s="27"/>
      <c r="F13630" s="27"/>
      <c r="G13630" s="1"/>
      <c r="H13630" s="1"/>
      <c r="I13630" s="1"/>
    </row>
    <row r="13631" spans="2:9">
      <c r="B13631" s="1"/>
      <c r="C13631" s="29"/>
      <c r="D13631" s="27"/>
      <c r="E13631" s="27"/>
      <c r="F13631" s="27"/>
      <c r="G13631" s="1"/>
      <c r="H13631" s="1"/>
      <c r="I13631" s="1"/>
    </row>
    <row r="13632" spans="2:9">
      <c r="B13632" s="1"/>
      <c r="C13632" s="29"/>
      <c r="D13632" s="27"/>
      <c r="E13632" s="27"/>
      <c r="F13632" s="27"/>
      <c r="G13632" s="1"/>
      <c r="H13632" s="1"/>
      <c r="I13632" s="1"/>
    </row>
    <row r="13633" spans="2:9">
      <c r="B13633" s="1"/>
      <c r="C13633" s="29"/>
      <c r="D13633" s="27"/>
      <c r="E13633" s="27"/>
      <c r="F13633" s="27"/>
      <c r="G13633" s="1"/>
      <c r="H13633" s="1"/>
      <c r="I13633" s="1"/>
    </row>
    <row r="13634" spans="2:9">
      <c r="B13634" s="1"/>
      <c r="C13634" s="29"/>
      <c r="D13634" s="27"/>
      <c r="E13634" s="27"/>
      <c r="F13634" s="27"/>
      <c r="G13634" s="1"/>
      <c r="H13634" s="1"/>
      <c r="I13634" s="1"/>
    </row>
    <row r="13635" spans="2:9">
      <c r="B13635" s="1"/>
      <c r="C13635" s="29"/>
      <c r="D13635" s="27"/>
      <c r="E13635" s="27"/>
      <c r="F13635" s="27"/>
      <c r="G13635" s="1"/>
      <c r="H13635" s="1"/>
      <c r="I13635" s="1"/>
    </row>
    <row r="13636" spans="2:9">
      <c r="B13636" s="1"/>
      <c r="C13636" s="29"/>
      <c r="D13636" s="27"/>
      <c r="E13636" s="27"/>
      <c r="F13636" s="27"/>
      <c r="G13636" s="1"/>
      <c r="H13636" s="1"/>
      <c r="I13636" s="1"/>
    </row>
    <row r="13637" spans="2:9">
      <c r="B13637" s="1"/>
      <c r="C13637" s="29"/>
      <c r="D13637" s="27"/>
      <c r="E13637" s="27"/>
      <c r="F13637" s="27"/>
      <c r="G13637" s="1"/>
      <c r="H13637" s="1"/>
      <c r="I13637" s="1"/>
    </row>
    <row r="13638" spans="2:9">
      <c r="B13638" s="1"/>
      <c r="C13638" s="29"/>
      <c r="D13638" s="27"/>
      <c r="E13638" s="27"/>
      <c r="F13638" s="27"/>
      <c r="G13638" s="1"/>
      <c r="H13638" s="1"/>
      <c r="I13638" s="1"/>
    </row>
    <row r="13639" spans="2:9">
      <c r="B13639" s="1"/>
      <c r="C13639" s="29"/>
      <c r="D13639" s="27"/>
      <c r="E13639" s="27"/>
      <c r="F13639" s="27"/>
      <c r="G13639" s="1"/>
      <c r="H13639" s="1"/>
      <c r="I13639" s="1"/>
    </row>
    <row r="13640" spans="2:9">
      <c r="B13640" s="1"/>
      <c r="C13640" s="29"/>
      <c r="D13640" s="27"/>
      <c r="E13640" s="27"/>
      <c r="F13640" s="27"/>
      <c r="G13640" s="1"/>
      <c r="H13640" s="1"/>
      <c r="I13640" s="1"/>
    </row>
    <row r="13641" spans="2:9">
      <c r="B13641" s="1"/>
      <c r="C13641" s="29"/>
      <c r="D13641" s="27"/>
      <c r="E13641" s="27"/>
      <c r="F13641" s="27"/>
      <c r="G13641" s="1"/>
      <c r="H13641" s="1"/>
      <c r="I13641" s="1"/>
    </row>
    <row r="13642" spans="2:9">
      <c r="B13642" s="1"/>
      <c r="C13642" s="29"/>
      <c r="D13642" s="27"/>
      <c r="E13642" s="27"/>
      <c r="F13642" s="27"/>
      <c r="G13642" s="1"/>
      <c r="H13642" s="1"/>
      <c r="I13642" s="1"/>
    </row>
    <row r="13643" spans="2:9">
      <c r="B13643" s="1"/>
      <c r="C13643" s="29"/>
      <c r="D13643" s="27"/>
      <c r="E13643" s="27"/>
      <c r="F13643" s="27"/>
      <c r="G13643" s="1"/>
      <c r="H13643" s="1"/>
      <c r="I13643" s="1"/>
    </row>
    <row r="13644" spans="2:9">
      <c r="B13644" s="1"/>
      <c r="C13644" s="29"/>
      <c r="D13644" s="27"/>
      <c r="E13644" s="27"/>
      <c r="F13644" s="27"/>
      <c r="G13644" s="1"/>
      <c r="H13644" s="1"/>
      <c r="I13644" s="1"/>
    </row>
    <row r="13645" spans="2:9">
      <c r="B13645" s="1"/>
      <c r="C13645" s="29"/>
      <c r="D13645" s="27"/>
      <c r="E13645" s="27"/>
      <c r="F13645" s="27"/>
      <c r="G13645" s="1"/>
      <c r="H13645" s="1"/>
      <c r="I13645" s="1"/>
    </row>
    <row r="13646" spans="2:9">
      <c r="B13646" s="1"/>
      <c r="C13646" s="29"/>
      <c r="D13646" s="27"/>
      <c r="E13646" s="27"/>
      <c r="F13646" s="27"/>
      <c r="G13646" s="1"/>
      <c r="H13646" s="1"/>
      <c r="I13646" s="1"/>
    </row>
    <row r="13647" spans="2:9">
      <c r="B13647" s="1"/>
      <c r="C13647" s="29"/>
      <c r="D13647" s="27"/>
      <c r="E13647" s="27"/>
      <c r="F13647" s="27"/>
      <c r="G13647" s="1"/>
      <c r="H13647" s="1"/>
      <c r="I13647" s="1"/>
    </row>
    <row r="13648" spans="2:9">
      <c r="B13648" s="1"/>
      <c r="C13648" s="29"/>
      <c r="D13648" s="27"/>
      <c r="E13648" s="27"/>
      <c r="F13648" s="27"/>
      <c r="G13648" s="1"/>
      <c r="H13648" s="1"/>
      <c r="I13648" s="1"/>
    </row>
    <row r="13649" spans="2:9">
      <c r="B13649" s="1"/>
      <c r="C13649" s="29"/>
      <c r="D13649" s="27"/>
      <c r="E13649" s="27"/>
      <c r="F13649" s="27"/>
      <c r="G13649" s="1"/>
      <c r="H13649" s="1"/>
      <c r="I13649" s="1"/>
    </row>
    <row r="13650" spans="2:9">
      <c r="B13650" s="1"/>
      <c r="C13650" s="29"/>
      <c r="D13650" s="27"/>
      <c r="E13650" s="27"/>
      <c r="F13650" s="27"/>
      <c r="G13650" s="1"/>
      <c r="H13650" s="1"/>
      <c r="I13650" s="1"/>
    </row>
    <row r="13651" spans="2:9">
      <c r="B13651" s="1"/>
      <c r="C13651" s="29"/>
      <c r="D13651" s="27"/>
      <c r="E13651" s="27"/>
      <c r="F13651" s="27"/>
      <c r="G13651" s="1"/>
      <c r="H13651" s="1"/>
      <c r="I13651" s="1"/>
    </row>
    <row r="13652" spans="2:9">
      <c r="B13652" s="1"/>
      <c r="C13652" s="29"/>
      <c r="D13652" s="27"/>
      <c r="E13652" s="27"/>
      <c r="F13652" s="27"/>
      <c r="G13652" s="1"/>
      <c r="H13652" s="1"/>
      <c r="I13652" s="1"/>
    </row>
    <row r="13653" spans="2:9">
      <c r="B13653" s="1"/>
      <c r="C13653" s="29"/>
      <c r="D13653" s="27"/>
      <c r="E13653" s="27"/>
      <c r="F13653" s="27"/>
      <c r="G13653" s="1"/>
      <c r="H13653" s="1"/>
      <c r="I13653" s="1"/>
    </row>
    <row r="13654" spans="2:9">
      <c r="B13654" s="1"/>
      <c r="C13654" s="29"/>
      <c r="D13654" s="27"/>
      <c r="E13654" s="27"/>
      <c r="F13654" s="27"/>
      <c r="G13654" s="1"/>
      <c r="H13654" s="1"/>
      <c r="I13654" s="1"/>
    </row>
    <row r="13655" spans="2:9">
      <c r="B13655" s="1"/>
      <c r="C13655" s="29"/>
      <c r="D13655" s="27"/>
      <c r="E13655" s="27"/>
      <c r="F13655" s="27"/>
      <c r="G13655" s="1"/>
      <c r="H13655" s="1"/>
      <c r="I13655" s="1"/>
    </row>
    <row r="13656" spans="2:9">
      <c r="B13656" s="1"/>
      <c r="C13656" s="29"/>
      <c r="D13656" s="27"/>
      <c r="E13656" s="27"/>
      <c r="F13656" s="27"/>
      <c r="G13656" s="1"/>
      <c r="H13656" s="1"/>
      <c r="I13656" s="1"/>
    </row>
    <row r="13657" spans="2:9">
      <c r="B13657" s="1"/>
      <c r="C13657" s="29"/>
      <c r="D13657" s="27"/>
      <c r="E13657" s="27"/>
      <c r="F13657" s="27"/>
      <c r="G13657" s="1"/>
      <c r="H13657" s="1"/>
      <c r="I13657" s="1"/>
    </row>
    <row r="13658" spans="2:9">
      <c r="B13658" s="1"/>
      <c r="C13658" s="29"/>
      <c r="D13658" s="27"/>
      <c r="E13658" s="27"/>
      <c r="F13658" s="27"/>
      <c r="G13658" s="1"/>
      <c r="H13658" s="1"/>
      <c r="I13658" s="1"/>
    </row>
    <row r="13659" spans="2:9">
      <c r="B13659" s="1"/>
      <c r="C13659" s="29"/>
      <c r="D13659" s="27"/>
      <c r="E13659" s="27"/>
      <c r="F13659" s="27"/>
      <c r="G13659" s="1"/>
      <c r="H13659" s="1"/>
      <c r="I13659" s="1"/>
    </row>
    <row r="13660" spans="2:9">
      <c r="B13660" s="1"/>
      <c r="C13660" s="29"/>
      <c r="D13660" s="27"/>
      <c r="E13660" s="27"/>
      <c r="F13660" s="27"/>
      <c r="G13660" s="1"/>
      <c r="H13660" s="1"/>
      <c r="I13660" s="1"/>
    </row>
    <row r="13661" spans="2:9">
      <c r="B13661" s="1"/>
      <c r="C13661" s="29"/>
      <c r="D13661" s="27"/>
      <c r="E13661" s="27"/>
      <c r="F13661" s="27"/>
      <c r="G13661" s="1"/>
      <c r="H13661" s="1"/>
      <c r="I13661" s="1"/>
    </row>
    <row r="13662" spans="2:9">
      <c r="B13662" s="1"/>
      <c r="C13662" s="29"/>
      <c r="D13662" s="27"/>
      <c r="E13662" s="27"/>
      <c r="F13662" s="27"/>
      <c r="G13662" s="1"/>
      <c r="H13662" s="1"/>
      <c r="I13662" s="1"/>
    </row>
    <row r="13663" spans="2:9">
      <c r="B13663" s="1"/>
      <c r="C13663" s="29"/>
      <c r="D13663" s="27"/>
      <c r="E13663" s="27"/>
      <c r="F13663" s="27"/>
      <c r="G13663" s="1"/>
      <c r="H13663" s="1"/>
      <c r="I13663" s="1"/>
    </row>
    <row r="13664" spans="2:9">
      <c r="B13664" s="1"/>
      <c r="C13664" s="29"/>
      <c r="D13664" s="27"/>
      <c r="E13664" s="27"/>
      <c r="F13664" s="27"/>
      <c r="G13664" s="1"/>
      <c r="H13664" s="1"/>
      <c r="I13664" s="1"/>
    </row>
    <row r="13665" spans="2:9">
      <c r="B13665" s="1"/>
      <c r="C13665" s="29"/>
      <c r="D13665" s="27"/>
      <c r="E13665" s="27"/>
      <c r="F13665" s="27"/>
      <c r="G13665" s="1"/>
      <c r="H13665" s="1"/>
      <c r="I13665" s="1"/>
    </row>
    <row r="13666" spans="2:9">
      <c r="B13666" s="1"/>
      <c r="C13666" s="29"/>
      <c r="D13666" s="27"/>
      <c r="E13666" s="27"/>
      <c r="F13666" s="27"/>
      <c r="G13666" s="1"/>
      <c r="H13666" s="1"/>
      <c r="I13666" s="1"/>
    </row>
    <row r="13667" spans="2:9">
      <c r="B13667" s="1"/>
      <c r="C13667" s="29"/>
      <c r="D13667" s="27"/>
      <c r="E13667" s="27"/>
      <c r="F13667" s="27"/>
      <c r="G13667" s="1"/>
      <c r="H13667" s="1"/>
      <c r="I13667" s="1"/>
    </row>
    <row r="13668" spans="2:9">
      <c r="B13668" s="1"/>
      <c r="C13668" s="29"/>
      <c r="D13668" s="27"/>
      <c r="E13668" s="27"/>
      <c r="F13668" s="27"/>
      <c r="G13668" s="1"/>
      <c r="H13668" s="1"/>
      <c r="I13668" s="1"/>
    </row>
    <row r="13669" spans="2:9">
      <c r="B13669" s="1"/>
      <c r="C13669" s="29"/>
      <c r="D13669" s="27"/>
      <c r="E13669" s="27"/>
      <c r="F13669" s="27"/>
      <c r="G13669" s="1"/>
      <c r="H13669" s="1"/>
      <c r="I13669" s="1"/>
    </row>
    <row r="13670" spans="2:9">
      <c r="B13670" s="1"/>
      <c r="C13670" s="29"/>
      <c r="D13670" s="27"/>
      <c r="E13670" s="27"/>
      <c r="F13670" s="27"/>
      <c r="G13670" s="1"/>
      <c r="H13670" s="1"/>
      <c r="I13670" s="1"/>
    </row>
    <row r="13671" spans="2:9">
      <c r="B13671" s="1"/>
      <c r="C13671" s="29"/>
      <c r="D13671" s="27"/>
      <c r="E13671" s="27"/>
      <c r="F13671" s="27"/>
      <c r="G13671" s="1"/>
      <c r="H13671" s="1"/>
      <c r="I13671" s="1"/>
    </row>
    <row r="13672" spans="2:9">
      <c r="B13672" s="1"/>
      <c r="C13672" s="29"/>
      <c r="D13672" s="27"/>
      <c r="E13672" s="27"/>
      <c r="F13672" s="27"/>
      <c r="G13672" s="1"/>
      <c r="H13672" s="1"/>
      <c r="I13672" s="1"/>
    </row>
    <row r="13673" spans="2:9">
      <c r="B13673" s="1"/>
      <c r="C13673" s="29"/>
      <c r="D13673" s="27"/>
      <c r="E13673" s="27"/>
      <c r="F13673" s="27"/>
      <c r="G13673" s="1"/>
      <c r="H13673" s="1"/>
      <c r="I13673" s="1"/>
    </row>
    <row r="13674" spans="2:9">
      <c r="B13674" s="1"/>
      <c r="C13674" s="29"/>
      <c r="D13674" s="27"/>
      <c r="E13674" s="27"/>
      <c r="F13674" s="27"/>
      <c r="G13674" s="1"/>
      <c r="H13674" s="1"/>
      <c r="I13674" s="1"/>
    </row>
    <row r="13675" spans="2:9">
      <c r="B13675" s="1"/>
      <c r="C13675" s="29"/>
      <c r="D13675" s="27"/>
      <c r="E13675" s="27"/>
      <c r="F13675" s="27"/>
      <c r="G13675" s="1"/>
      <c r="H13675" s="1"/>
      <c r="I13675" s="1"/>
    </row>
    <row r="13676" spans="2:9">
      <c r="B13676" s="1"/>
      <c r="C13676" s="29"/>
      <c r="D13676" s="27"/>
      <c r="E13676" s="27"/>
      <c r="F13676" s="27"/>
      <c r="G13676" s="1"/>
      <c r="H13676" s="1"/>
      <c r="I13676" s="1"/>
    </row>
    <row r="13677" spans="2:9">
      <c r="B13677" s="1"/>
      <c r="C13677" s="29"/>
      <c r="D13677" s="27"/>
      <c r="E13677" s="27"/>
      <c r="F13677" s="27"/>
      <c r="G13677" s="1"/>
      <c r="H13677" s="1"/>
      <c r="I13677" s="1"/>
    </row>
    <row r="13678" spans="2:9">
      <c r="B13678" s="1"/>
      <c r="C13678" s="29"/>
      <c r="D13678" s="27"/>
      <c r="E13678" s="27"/>
      <c r="F13678" s="27"/>
      <c r="G13678" s="1"/>
      <c r="H13678" s="1"/>
      <c r="I13678" s="1"/>
    </row>
    <row r="13679" spans="2:9">
      <c r="B13679" s="1"/>
      <c r="C13679" s="29"/>
      <c r="D13679" s="27"/>
      <c r="E13679" s="27"/>
      <c r="F13679" s="27"/>
      <c r="G13679" s="1"/>
      <c r="H13679" s="1"/>
      <c r="I13679" s="1"/>
    </row>
    <row r="13680" spans="2:9">
      <c r="B13680" s="1"/>
      <c r="C13680" s="29"/>
      <c r="D13680" s="27"/>
      <c r="E13680" s="27"/>
      <c r="F13680" s="27"/>
      <c r="G13680" s="1"/>
      <c r="H13680" s="1"/>
      <c r="I13680" s="1"/>
    </row>
    <row r="13681" spans="2:9">
      <c r="B13681" s="1"/>
      <c r="C13681" s="29"/>
      <c r="D13681" s="27"/>
      <c r="E13681" s="27"/>
      <c r="F13681" s="27"/>
      <c r="G13681" s="1"/>
      <c r="H13681" s="1"/>
      <c r="I13681" s="1"/>
    </row>
    <row r="13682" spans="2:9">
      <c r="B13682" s="1"/>
      <c r="C13682" s="29"/>
      <c r="D13682" s="27"/>
      <c r="E13682" s="27"/>
      <c r="F13682" s="27"/>
      <c r="G13682" s="1"/>
      <c r="H13682" s="1"/>
      <c r="I13682" s="1"/>
    </row>
    <row r="13683" spans="2:9">
      <c r="B13683" s="1"/>
      <c r="C13683" s="29"/>
      <c r="D13683" s="27"/>
      <c r="E13683" s="27"/>
      <c r="F13683" s="27"/>
      <c r="G13683" s="1"/>
      <c r="H13683" s="1"/>
      <c r="I13683" s="1"/>
    </row>
    <row r="13684" spans="2:9">
      <c r="B13684" s="1"/>
      <c r="C13684" s="29"/>
      <c r="D13684" s="27"/>
      <c r="E13684" s="27"/>
      <c r="F13684" s="27"/>
      <c r="G13684" s="1"/>
      <c r="H13684" s="1"/>
      <c r="I13684" s="1"/>
    </row>
    <row r="13685" spans="2:9">
      <c r="B13685" s="1"/>
      <c r="C13685" s="29"/>
      <c r="D13685" s="27"/>
      <c r="E13685" s="27"/>
      <c r="F13685" s="27"/>
      <c r="G13685" s="1"/>
      <c r="H13685" s="1"/>
      <c r="I13685" s="1"/>
    </row>
    <row r="13686" spans="2:9">
      <c r="B13686" s="1"/>
      <c r="C13686" s="29"/>
      <c r="D13686" s="27"/>
      <c r="E13686" s="27"/>
      <c r="F13686" s="27"/>
      <c r="G13686" s="1"/>
      <c r="H13686" s="1"/>
      <c r="I13686" s="1"/>
    </row>
    <row r="13687" spans="2:9">
      <c r="B13687" s="1"/>
      <c r="C13687" s="29"/>
      <c r="D13687" s="27"/>
      <c r="E13687" s="27"/>
      <c r="F13687" s="27"/>
      <c r="G13687" s="1"/>
      <c r="H13687" s="1"/>
      <c r="I13687" s="1"/>
    </row>
    <row r="13688" spans="2:9">
      <c r="B13688" s="1"/>
      <c r="C13688" s="29"/>
      <c r="D13688" s="27"/>
      <c r="E13688" s="27"/>
      <c r="F13688" s="27"/>
      <c r="G13688" s="1"/>
      <c r="H13688" s="1"/>
      <c r="I13688" s="1"/>
    </row>
    <row r="13689" spans="2:9">
      <c r="B13689" s="1"/>
      <c r="C13689" s="29"/>
      <c r="D13689" s="27"/>
      <c r="E13689" s="27"/>
      <c r="F13689" s="27"/>
      <c r="G13689" s="1"/>
      <c r="H13689" s="1"/>
      <c r="I13689" s="1"/>
    </row>
    <row r="13690" spans="2:9">
      <c r="B13690" s="1"/>
      <c r="C13690" s="29"/>
      <c r="D13690" s="27"/>
      <c r="E13690" s="27"/>
      <c r="F13690" s="27"/>
      <c r="G13690" s="1"/>
      <c r="H13690" s="1"/>
      <c r="I13690" s="1"/>
    </row>
    <row r="13691" spans="2:9">
      <c r="B13691" s="1"/>
      <c r="C13691" s="29"/>
      <c r="D13691" s="27"/>
      <c r="E13691" s="27"/>
      <c r="F13691" s="27"/>
      <c r="G13691" s="1"/>
      <c r="H13691" s="1"/>
      <c r="I13691" s="1"/>
    </row>
    <row r="13692" spans="2:9">
      <c r="B13692" s="1"/>
      <c r="C13692" s="29"/>
      <c r="D13692" s="27"/>
      <c r="E13692" s="27"/>
      <c r="F13692" s="27"/>
      <c r="G13692" s="1"/>
      <c r="H13692" s="1"/>
      <c r="I13692" s="1"/>
    </row>
    <row r="13693" spans="2:9">
      <c r="B13693" s="1"/>
      <c r="C13693" s="29"/>
      <c r="D13693" s="27"/>
      <c r="E13693" s="27"/>
      <c r="F13693" s="27"/>
      <c r="G13693" s="1"/>
      <c r="H13693" s="1"/>
      <c r="I13693" s="1"/>
    </row>
    <row r="13694" spans="2:9">
      <c r="B13694" s="1"/>
      <c r="C13694" s="29"/>
      <c r="D13694" s="27"/>
      <c r="E13694" s="27"/>
      <c r="F13694" s="27"/>
      <c r="G13694" s="1"/>
      <c r="H13694" s="1"/>
      <c r="I13694" s="1"/>
    </row>
    <row r="13695" spans="2:9">
      <c r="B13695" s="1"/>
      <c r="C13695" s="29"/>
      <c r="D13695" s="27"/>
      <c r="E13695" s="27"/>
      <c r="F13695" s="27"/>
      <c r="G13695" s="1"/>
      <c r="H13695" s="1"/>
      <c r="I13695" s="1"/>
    </row>
    <row r="13696" spans="2:9">
      <c r="B13696" s="1"/>
      <c r="C13696" s="29"/>
      <c r="D13696" s="27"/>
      <c r="E13696" s="27"/>
      <c r="F13696" s="27"/>
      <c r="G13696" s="1"/>
      <c r="H13696" s="1"/>
      <c r="I13696" s="1"/>
    </row>
    <row r="13697" spans="2:9">
      <c r="B13697" s="1"/>
      <c r="C13697" s="29"/>
      <c r="D13697" s="27"/>
      <c r="E13697" s="27"/>
      <c r="F13697" s="27"/>
      <c r="G13697" s="1"/>
      <c r="H13697" s="1"/>
      <c r="I13697" s="1"/>
    </row>
    <row r="13698" spans="2:9">
      <c r="B13698" s="1"/>
      <c r="C13698" s="29"/>
      <c r="D13698" s="27"/>
      <c r="E13698" s="27"/>
      <c r="F13698" s="27"/>
      <c r="G13698" s="1"/>
      <c r="H13698" s="1"/>
      <c r="I13698" s="1"/>
    </row>
    <row r="13699" spans="2:9">
      <c r="B13699" s="1"/>
      <c r="C13699" s="29"/>
      <c r="D13699" s="27"/>
      <c r="E13699" s="27"/>
      <c r="F13699" s="27"/>
      <c r="G13699" s="1"/>
      <c r="H13699" s="1"/>
      <c r="I13699" s="1"/>
    </row>
    <row r="13700" spans="2:9">
      <c r="B13700" s="1"/>
      <c r="C13700" s="29"/>
      <c r="D13700" s="27"/>
      <c r="E13700" s="27"/>
      <c r="F13700" s="27"/>
      <c r="G13700" s="1"/>
      <c r="H13700" s="1"/>
      <c r="I13700" s="1"/>
    </row>
    <row r="13701" spans="2:9">
      <c r="B13701" s="1"/>
      <c r="C13701" s="29"/>
      <c r="D13701" s="27"/>
      <c r="E13701" s="27"/>
      <c r="F13701" s="27"/>
      <c r="G13701" s="1"/>
      <c r="H13701" s="1"/>
      <c r="I13701" s="1"/>
    </row>
    <row r="13702" spans="2:9">
      <c r="B13702" s="1"/>
      <c r="C13702" s="29"/>
      <c r="D13702" s="27"/>
      <c r="E13702" s="27"/>
      <c r="F13702" s="27"/>
      <c r="G13702" s="1"/>
      <c r="H13702" s="1"/>
      <c r="I13702" s="1"/>
    </row>
    <row r="13703" spans="2:9">
      <c r="B13703" s="1"/>
      <c r="C13703" s="29"/>
      <c r="D13703" s="27"/>
      <c r="E13703" s="27"/>
      <c r="F13703" s="27"/>
      <c r="G13703" s="1"/>
      <c r="H13703" s="1"/>
      <c r="I13703" s="1"/>
    </row>
    <row r="13704" spans="2:9">
      <c r="B13704" s="1"/>
      <c r="C13704" s="29"/>
      <c r="D13704" s="27"/>
      <c r="E13704" s="27"/>
      <c r="F13704" s="27"/>
      <c r="G13704" s="1"/>
      <c r="H13704" s="1"/>
      <c r="I13704" s="1"/>
    </row>
    <row r="13705" spans="2:9">
      <c r="B13705" s="1"/>
      <c r="C13705" s="29"/>
      <c r="D13705" s="27"/>
      <c r="E13705" s="27"/>
      <c r="F13705" s="27"/>
      <c r="G13705" s="1"/>
      <c r="H13705" s="1"/>
      <c r="I13705" s="1"/>
    </row>
    <row r="13706" spans="2:9">
      <c r="B13706" s="1"/>
      <c r="C13706" s="29"/>
      <c r="D13706" s="27"/>
      <c r="E13706" s="27"/>
      <c r="F13706" s="27"/>
      <c r="G13706" s="1"/>
      <c r="H13706" s="1"/>
      <c r="I13706" s="1"/>
    </row>
    <row r="13707" spans="2:9">
      <c r="B13707" s="1"/>
      <c r="C13707" s="29"/>
      <c r="D13707" s="27"/>
      <c r="E13707" s="27"/>
      <c r="F13707" s="27"/>
      <c r="G13707" s="1"/>
      <c r="H13707" s="1"/>
      <c r="I13707" s="1"/>
    </row>
    <row r="13708" spans="2:9">
      <c r="B13708" s="1"/>
      <c r="C13708" s="29"/>
      <c r="D13708" s="27"/>
      <c r="E13708" s="27"/>
      <c r="F13708" s="27"/>
      <c r="G13708" s="1"/>
      <c r="H13708" s="1"/>
      <c r="I13708" s="1"/>
    </row>
    <row r="13709" spans="2:9">
      <c r="B13709" s="1"/>
      <c r="C13709" s="29"/>
      <c r="D13709" s="27"/>
      <c r="E13709" s="27"/>
      <c r="F13709" s="27"/>
      <c r="G13709" s="1"/>
      <c r="H13709" s="1"/>
      <c r="I13709" s="1"/>
    </row>
    <row r="13710" spans="2:9">
      <c r="B13710" s="1"/>
      <c r="C13710" s="29"/>
      <c r="D13710" s="27"/>
      <c r="E13710" s="27"/>
      <c r="F13710" s="27"/>
      <c r="G13710" s="1"/>
      <c r="H13710" s="1"/>
      <c r="I13710" s="1"/>
    </row>
    <row r="13711" spans="2:9">
      <c r="B13711" s="1"/>
      <c r="C13711" s="29"/>
      <c r="D13711" s="27"/>
      <c r="E13711" s="27"/>
      <c r="F13711" s="27"/>
      <c r="G13711" s="1"/>
      <c r="H13711" s="1"/>
      <c r="I13711" s="1"/>
    </row>
    <row r="13712" spans="2:9">
      <c r="B13712" s="1"/>
      <c r="C13712" s="29"/>
      <c r="D13712" s="27"/>
      <c r="E13712" s="27"/>
      <c r="F13712" s="27"/>
      <c r="G13712" s="1"/>
      <c r="H13712" s="1"/>
      <c r="I13712" s="1"/>
    </row>
    <row r="13713" spans="2:9">
      <c r="B13713" s="1"/>
      <c r="C13713" s="29"/>
      <c r="D13713" s="27"/>
      <c r="E13713" s="27"/>
      <c r="F13713" s="27"/>
      <c r="G13713" s="1"/>
      <c r="H13713" s="1"/>
      <c r="I13713" s="1"/>
    </row>
    <row r="13714" spans="2:9">
      <c r="B13714" s="1"/>
      <c r="C13714" s="29"/>
      <c r="D13714" s="27"/>
      <c r="E13714" s="27"/>
      <c r="F13714" s="27"/>
      <c r="G13714" s="1"/>
      <c r="H13714" s="1"/>
      <c r="I13714" s="1"/>
    </row>
    <row r="13715" spans="2:9">
      <c r="B13715" s="1"/>
      <c r="C13715" s="29"/>
      <c r="D13715" s="27"/>
      <c r="E13715" s="27"/>
      <c r="F13715" s="27"/>
      <c r="G13715" s="1"/>
      <c r="H13715" s="1"/>
      <c r="I13715" s="1"/>
    </row>
    <row r="13716" spans="2:9">
      <c r="B13716" s="1"/>
      <c r="C13716" s="29"/>
      <c r="D13716" s="27"/>
      <c r="E13716" s="27"/>
      <c r="F13716" s="27"/>
      <c r="G13716" s="1"/>
      <c r="H13716" s="1"/>
      <c r="I13716" s="1"/>
    </row>
    <row r="13717" spans="2:9">
      <c r="B13717" s="1"/>
      <c r="C13717" s="29"/>
      <c r="D13717" s="27"/>
      <c r="E13717" s="27"/>
      <c r="F13717" s="27"/>
      <c r="G13717" s="1"/>
      <c r="H13717" s="1"/>
      <c r="I13717" s="1"/>
    </row>
    <row r="13718" spans="2:9">
      <c r="B13718" s="1"/>
      <c r="C13718" s="29"/>
      <c r="D13718" s="27"/>
      <c r="E13718" s="27"/>
      <c r="F13718" s="27"/>
      <c r="G13718" s="1"/>
      <c r="H13718" s="1"/>
      <c r="I13718" s="1"/>
    </row>
    <row r="13719" spans="2:9">
      <c r="B13719" s="1"/>
      <c r="C13719" s="29"/>
      <c r="D13719" s="27"/>
      <c r="E13719" s="27"/>
      <c r="F13719" s="27"/>
      <c r="G13719" s="1"/>
      <c r="H13719" s="1"/>
      <c r="I13719" s="1"/>
    </row>
    <row r="13720" spans="2:9">
      <c r="B13720" s="1"/>
      <c r="C13720" s="29"/>
      <c r="D13720" s="27"/>
      <c r="E13720" s="27"/>
      <c r="F13720" s="27"/>
      <c r="G13720" s="1"/>
      <c r="H13720" s="1"/>
      <c r="I13720" s="1"/>
    </row>
    <row r="13721" spans="2:9">
      <c r="B13721" s="1"/>
      <c r="C13721" s="29"/>
      <c r="D13721" s="27"/>
      <c r="E13721" s="27"/>
      <c r="F13721" s="27"/>
      <c r="G13721" s="1"/>
      <c r="H13721" s="1"/>
      <c r="I13721" s="1"/>
    </row>
    <row r="13722" spans="2:9">
      <c r="B13722" s="1"/>
      <c r="C13722" s="29"/>
      <c r="D13722" s="27"/>
      <c r="E13722" s="27"/>
      <c r="F13722" s="27"/>
      <c r="G13722" s="1"/>
      <c r="H13722" s="1"/>
      <c r="I13722" s="1"/>
    </row>
    <row r="13723" spans="2:9">
      <c r="B13723" s="1"/>
      <c r="C13723" s="29"/>
      <c r="D13723" s="27"/>
      <c r="E13723" s="27"/>
      <c r="F13723" s="27"/>
      <c r="G13723" s="1"/>
      <c r="H13723" s="1"/>
      <c r="I13723" s="1"/>
    </row>
    <row r="13724" spans="2:9">
      <c r="B13724" s="1"/>
      <c r="C13724" s="29"/>
      <c r="D13724" s="27"/>
      <c r="E13724" s="27"/>
      <c r="F13724" s="27"/>
      <c r="G13724" s="1"/>
      <c r="H13724" s="1"/>
      <c r="I13724" s="1"/>
    </row>
    <row r="13725" spans="2:9">
      <c r="B13725" s="1"/>
      <c r="C13725" s="29"/>
      <c r="D13725" s="27"/>
      <c r="E13725" s="27"/>
      <c r="F13725" s="27"/>
      <c r="G13725" s="1"/>
      <c r="H13725" s="1"/>
      <c r="I13725" s="1"/>
    </row>
    <row r="13726" spans="2:9">
      <c r="B13726" s="1"/>
      <c r="C13726" s="29"/>
      <c r="D13726" s="27"/>
      <c r="E13726" s="27"/>
      <c r="F13726" s="27"/>
      <c r="G13726" s="1"/>
      <c r="H13726" s="1"/>
      <c r="I13726" s="1"/>
    </row>
    <row r="13727" spans="2:9">
      <c r="B13727" s="1"/>
      <c r="C13727" s="29"/>
      <c r="D13727" s="27"/>
      <c r="E13727" s="27"/>
      <c r="F13727" s="27"/>
      <c r="G13727" s="1"/>
      <c r="H13727" s="1"/>
      <c r="I13727" s="1"/>
    </row>
    <row r="13728" spans="2:9">
      <c r="B13728" s="1"/>
      <c r="C13728" s="29"/>
      <c r="D13728" s="27"/>
      <c r="E13728" s="27"/>
      <c r="F13728" s="27"/>
      <c r="G13728" s="1"/>
      <c r="H13728" s="1"/>
      <c r="I13728" s="1"/>
    </row>
    <row r="13729" spans="2:9">
      <c r="B13729" s="1"/>
      <c r="C13729" s="29"/>
      <c r="D13729" s="27"/>
      <c r="E13729" s="27"/>
      <c r="F13729" s="27"/>
      <c r="G13729" s="1"/>
      <c r="H13729" s="1"/>
      <c r="I13729" s="1"/>
    </row>
    <row r="13730" spans="2:9">
      <c r="B13730" s="1"/>
      <c r="C13730" s="29"/>
      <c r="D13730" s="27"/>
      <c r="E13730" s="27"/>
      <c r="F13730" s="27"/>
      <c r="G13730" s="1"/>
      <c r="H13730" s="1"/>
      <c r="I13730" s="1"/>
    </row>
    <row r="13731" spans="2:9">
      <c r="B13731" s="1"/>
      <c r="C13731" s="29"/>
      <c r="D13731" s="27"/>
      <c r="E13731" s="27"/>
      <c r="F13731" s="27"/>
      <c r="G13731" s="1"/>
      <c r="H13731" s="1"/>
      <c r="I13731" s="1"/>
    </row>
    <row r="13732" spans="2:9">
      <c r="B13732" s="1"/>
      <c r="C13732" s="29"/>
      <c r="D13732" s="27"/>
      <c r="E13732" s="27"/>
      <c r="F13732" s="27"/>
      <c r="G13732" s="1"/>
      <c r="H13732" s="1"/>
      <c r="I13732" s="1"/>
    </row>
    <row r="13733" spans="2:9">
      <c r="B13733" s="1"/>
      <c r="C13733" s="29"/>
      <c r="D13733" s="27"/>
      <c r="E13733" s="27"/>
      <c r="F13733" s="27"/>
      <c r="G13733" s="1"/>
      <c r="H13733" s="1"/>
      <c r="I13733" s="1"/>
    </row>
    <row r="13734" spans="2:9">
      <c r="B13734" s="1"/>
      <c r="C13734" s="29"/>
      <c r="D13734" s="27"/>
      <c r="E13734" s="27"/>
      <c r="F13734" s="27"/>
      <c r="G13734" s="1"/>
      <c r="H13734" s="1"/>
      <c r="I13734" s="1"/>
    </row>
    <row r="13735" spans="2:9">
      <c r="B13735" s="1"/>
      <c r="C13735" s="29"/>
      <c r="D13735" s="27"/>
      <c r="E13735" s="27"/>
      <c r="F13735" s="27"/>
      <c r="G13735" s="1"/>
      <c r="H13735" s="1"/>
      <c r="I13735" s="1"/>
    </row>
    <row r="13736" spans="2:9">
      <c r="B13736" s="1"/>
      <c r="C13736" s="29"/>
      <c r="D13736" s="27"/>
      <c r="E13736" s="27"/>
      <c r="F13736" s="27"/>
      <c r="G13736" s="1"/>
      <c r="H13736" s="1"/>
      <c r="I13736" s="1"/>
    </row>
    <row r="13737" spans="2:9">
      <c r="B13737" s="1"/>
      <c r="C13737" s="29"/>
      <c r="D13737" s="27"/>
      <c r="E13737" s="27"/>
      <c r="F13737" s="27"/>
      <c r="G13737" s="1"/>
      <c r="H13737" s="1"/>
      <c r="I13737" s="1"/>
    </row>
    <row r="13738" spans="2:9">
      <c r="B13738" s="1"/>
      <c r="C13738" s="29"/>
      <c r="D13738" s="27"/>
      <c r="E13738" s="27"/>
      <c r="F13738" s="27"/>
      <c r="G13738" s="1"/>
      <c r="H13738" s="1"/>
      <c r="I13738" s="1"/>
    </row>
    <row r="13739" spans="2:9">
      <c r="B13739" s="1"/>
      <c r="C13739" s="29"/>
      <c r="D13739" s="27"/>
      <c r="E13739" s="27"/>
      <c r="F13739" s="27"/>
      <c r="G13739" s="1"/>
      <c r="H13739" s="1"/>
      <c r="I13739" s="1"/>
    </row>
    <row r="13740" spans="2:9">
      <c r="B13740" s="1"/>
      <c r="C13740" s="29"/>
      <c r="D13740" s="27"/>
      <c r="E13740" s="27"/>
      <c r="F13740" s="27"/>
      <c r="G13740" s="1"/>
      <c r="H13740" s="1"/>
      <c r="I13740" s="1"/>
    </row>
    <row r="13741" spans="2:9">
      <c r="B13741" s="1"/>
      <c r="C13741" s="29"/>
      <c r="D13741" s="27"/>
      <c r="E13741" s="27"/>
      <c r="F13741" s="27"/>
      <c r="G13741" s="1"/>
      <c r="H13741" s="1"/>
      <c r="I13741" s="1"/>
    </row>
    <row r="13742" spans="2:9">
      <c r="B13742" s="1"/>
      <c r="C13742" s="29"/>
      <c r="D13742" s="27"/>
      <c r="E13742" s="27"/>
      <c r="F13742" s="27"/>
      <c r="G13742" s="1"/>
      <c r="H13742" s="1"/>
      <c r="I13742" s="1"/>
    </row>
    <row r="13743" spans="2:9">
      <c r="B13743" s="1"/>
      <c r="C13743" s="29"/>
      <c r="D13743" s="27"/>
      <c r="E13743" s="27"/>
      <c r="F13743" s="27"/>
      <c r="G13743" s="1"/>
      <c r="H13743" s="1"/>
      <c r="I13743" s="1"/>
    </row>
    <row r="13744" spans="2:9">
      <c r="B13744" s="1"/>
      <c r="C13744" s="29"/>
      <c r="D13744" s="27"/>
      <c r="E13744" s="27"/>
      <c r="F13744" s="27"/>
      <c r="G13744" s="1"/>
      <c r="H13744" s="1"/>
      <c r="I13744" s="1"/>
    </row>
    <row r="13745" spans="2:9">
      <c r="B13745" s="1"/>
      <c r="C13745" s="29"/>
      <c r="D13745" s="27"/>
      <c r="E13745" s="27"/>
      <c r="F13745" s="27"/>
      <c r="G13745" s="1"/>
      <c r="H13745" s="1"/>
      <c r="I13745" s="1"/>
    </row>
    <row r="13746" spans="2:9">
      <c r="B13746" s="1"/>
      <c r="C13746" s="29"/>
      <c r="D13746" s="27"/>
      <c r="E13746" s="27"/>
      <c r="F13746" s="27"/>
      <c r="G13746" s="1"/>
      <c r="H13746" s="1"/>
      <c r="I13746" s="1"/>
    </row>
    <row r="13747" spans="2:9">
      <c r="B13747" s="1"/>
      <c r="C13747" s="29"/>
      <c r="D13747" s="27"/>
      <c r="E13747" s="27"/>
      <c r="F13747" s="27"/>
      <c r="G13747" s="1"/>
      <c r="H13747" s="1"/>
      <c r="I13747" s="1"/>
    </row>
    <row r="13748" spans="2:9">
      <c r="B13748" s="1"/>
      <c r="C13748" s="29"/>
      <c r="D13748" s="27"/>
      <c r="E13748" s="27"/>
      <c r="F13748" s="27"/>
      <c r="G13748" s="1"/>
      <c r="H13748" s="1"/>
      <c r="I13748" s="1"/>
    </row>
    <row r="13749" spans="2:9">
      <c r="B13749" s="1"/>
      <c r="C13749" s="29"/>
      <c r="D13749" s="27"/>
      <c r="E13749" s="27"/>
      <c r="F13749" s="27"/>
      <c r="G13749" s="1"/>
      <c r="H13749" s="1"/>
      <c r="I13749" s="1"/>
    </row>
    <row r="13750" spans="2:9">
      <c r="B13750" s="1"/>
      <c r="C13750" s="29"/>
      <c r="D13750" s="27"/>
      <c r="E13750" s="27"/>
      <c r="F13750" s="27"/>
      <c r="G13750" s="1"/>
      <c r="H13750" s="1"/>
      <c r="I13750" s="1"/>
    </row>
    <row r="13751" spans="2:9">
      <c r="B13751" s="1"/>
      <c r="C13751" s="29"/>
      <c r="D13751" s="27"/>
      <c r="E13751" s="27"/>
      <c r="F13751" s="27"/>
      <c r="G13751" s="1"/>
      <c r="H13751" s="1"/>
      <c r="I13751" s="1"/>
    </row>
    <row r="13752" spans="2:9">
      <c r="B13752" s="1"/>
      <c r="C13752" s="29"/>
      <c r="D13752" s="27"/>
      <c r="E13752" s="27"/>
      <c r="F13752" s="27"/>
      <c r="G13752" s="1"/>
      <c r="H13752" s="1"/>
      <c r="I13752" s="1"/>
    </row>
    <row r="13753" spans="2:9">
      <c r="B13753" s="1"/>
      <c r="C13753" s="29"/>
      <c r="D13753" s="27"/>
      <c r="E13753" s="27"/>
      <c r="F13753" s="27"/>
      <c r="G13753" s="1"/>
      <c r="H13753" s="1"/>
      <c r="I13753" s="1"/>
    </row>
    <row r="13754" spans="2:9">
      <c r="B13754" s="1"/>
      <c r="C13754" s="29"/>
      <c r="D13754" s="27"/>
      <c r="E13754" s="27"/>
      <c r="F13754" s="27"/>
      <c r="G13754" s="1"/>
      <c r="H13754" s="1"/>
      <c r="I13754" s="1"/>
    </row>
    <row r="13755" spans="2:9">
      <c r="B13755" s="1"/>
      <c r="C13755" s="29"/>
      <c r="D13755" s="27"/>
      <c r="E13755" s="27"/>
      <c r="F13755" s="27"/>
      <c r="G13755" s="1"/>
      <c r="H13755" s="1"/>
      <c r="I13755" s="1"/>
    </row>
    <row r="13756" spans="2:9">
      <c r="B13756" s="1"/>
      <c r="C13756" s="29"/>
      <c r="D13756" s="27"/>
      <c r="E13756" s="27"/>
      <c r="F13756" s="27"/>
      <c r="G13756" s="1"/>
      <c r="H13756" s="1"/>
      <c r="I13756" s="1"/>
    </row>
    <row r="13757" spans="2:9">
      <c r="B13757" s="1"/>
      <c r="C13757" s="29"/>
      <c r="D13757" s="27"/>
      <c r="E13757" s="27"/>
      <c r="F13757" s="27"/>
      <c r="G13757" s="1"/>
      <c r="H13757" s="1"/>
      <c r="I13757" s="1"/>
    </row>
    <row r="13758" spans="2:9">
      <c r="B13758" s="1"/>
      <c r="C13758" s="29"/>
      <c r="D13758" s="27"/>
      <c r="E13758" s="27"/>
      <c r="F13758" s="27"/>
      <c r="G13758" s="1"/>
      <c r="H13758" s="1"/>
      <c r="I13758" s="1"/>
    </row>
    <row r="13759" spans="2:9">
      <c r="B13759" s="1"/>
      <c r="C13759" s="29"/>
      <c r="D13759" s="27"/>
      <c r="E13759" s="27"/>
      <c r="F13759" s="27"/>
      <c r="G13759" s="1"/>
      <c r="H13759" s="1"/>
      <c r="I13759" s="1"/>
    </row>
    <row r="13760" spans="2:9">
      <c r="B13760" s="1"/>
      <c r="C13760" s="29"/>
      <c r="D13760" s="27"/>
      <c r="E13760" s="27"/>
      <c r="F13760" s="27"/>
      <c r="G13760" s="1"/>
      <c r="H13760" s="1"/>
      <c r="I13760" s="1"/>
    </row>
    <row r="13761" spans="2:9">
      <c r="B13761" s="1"/>
      <c r="C13761" s="29"/>
      <c r="D13761" s="27"/>
      <c r="E13761" s="27"/>
      <c r="F13761" s="27"/>
      <c r="G13761" s="1"/>
      <c r="H13761" s="1"/>
      <c r="I13761" s="1"/>
    </row>
    <row r="13762" spans="2:9">
      <c r="B13762" s="1"/>
      <c r="C13762" s="29"/>
      <c r="D13762" s="27"/>
      <c r="E13762" s="27"/>
      <c r="F13762" s="27"/>
      <c r="G13762" s="1"/>
      <c r="H13762" s="1"/>
      <c r="I13762" s="1"/>
    </row>
    <row r="13763" spans="2:9">
      <c r="B13763" s="1"/>
      <c r="C13763" s="29"/>
      <c r="D13763" s="27"/>
      <c r="E13763" s="27"/>
      <c r="F13763" s="27"/>
      <c r="G13763" s="1"/>
      <c r="H13763" s="1"/>
      <c r="I13763" s="1"/>
    </row>
    <row r="13764" spans="2:9">
      <c r="B13764" s="1"/>
      <c r="C13764" s="29"/>
      <c r="D13764" s="27"/>
      <c r="E13764" s="27"/>
      <c r="F13764" s="27"/>
      <c r="G13764" s="1"/>
      <c r="H13764" s="1"/>
      <c r="I13764" s="1"/>
    </row>
    <row r="13765" spans="2:9">
      <c r="B13765" s="1"/>
      <c r="C13765" s="29"/>
      <c r="D13765" s="27"/>
      <c r="E13765" s="27"/>
      <c r="F13765" s="27"/>
      <c r="G13765" s="1"/>
      <c r="H13765" s="1"/>
      <c r="I13765" s="1"/>
    </row>
    <row r="13766" spans="2:9">
      <c r="B13766" s="1"/>
      <c r="C13766" s="29"/>
      <c r="D13766" s="27"/>
      <c r="E13766" s="27"/>
      <c r="F13766" s="27"/>
      <c r="G13766" s="1"/>
      <c r="H13766" s="1"/>
      <c r="I13766" s="1"/>
    </row>
    <row r="13767" spans="2:9">
      <c r="B13767" s="1"/>
      <c r="C13767" s="29"/>
      <c r="D13767" s="27"/>
      <c r="E13767" s="27"/>
      <c r="F13767" s="27"/>
      <c r="G13767" s="1"/>
      <c r="H13767" s="1"/>
      <c r="I13767" s="1"/>
    </row>
    <row r="13768" spans="2:9">
      <c r="B13768" s="1"/>
      <c r="C13768" s="29"/>
      <c r="D13768" s="27"/>
      <c r="E13768" s="27"/>
      <c r="F13768" s="27"/>
      <c r="G13768" s="1"/>
      <c r="H13768" s="1"/>
      <c r="I13768" s="1"/>
    </row>
    <row r="13769" spans="2:9">
      <c r="B13769" s="1"/>
      <c r="C13769" s="29"/>
      <c r="D13769" s="27"/>
      <c r="E13769" s="27"/>
      <c r="F13769" s="27"/>
      <c r="G13769" s="1"/>
      <c r="H13769" s="1"/>
      <c r="I13769" s="1"/>
    </row>
    <row r="13770" spans="2:9">
      <c r="B13770" s="1"/>
      <c r="C13770" s="29"/>
      <c r="D13770" s="27"/>
      <c r="E13770" s="27"/>
      <c r="F13770" s="27"/>
      <c r="G13770" s="1"/>
      <c r="H13770" s="1"/>
      <c r="I13770" s="1"/>
    </row>
    <row r="13771" spans="2:9">
      <c r="B13771" s="1"/>
      <c r="C13771" s="29"/>
      <c r="D13771" s="27"/>
      <c r="E13771" s="27"/>
      <c r="F13771" s="27"/>
      <c r="G13771" s="1"/>
      <c r="H13771" s="1"/>
      <c r="I13771" s="1"/>
    </row>
    <row r="13772" spans="2:9">
      <c r="B13772" s="1"/>
      <c r="C13772" s="29"/>
      <c r="D13772" s="27"/>
      <c r="E13772" s="27"/>
      <c r="F13772" s="27"/>
      <c r="G13772" s="1"/>
      <c r="H13772" s="1"/>
      <c r="I13772" s="1"/>
    </row>
    <row r="13773" spans="2:9">
      <c r="B13773" s="1"/>
      <c r="C13773" s="29"/>
      <c r="D13773" s="27"/>
      <c r="E13773" s="27"/>
      <c r="F13773" s="27"/>
      <c r="G13773" s="1"/>
      <c r="H13773" s="1"/>
      <c r="I13773" s="1"/>
    </row>
    <row r="13774" spans="2:9">
      <c r="B13774" s="1"/>
      <c r="C13774" s="29"/>
      <c r="D13774" s="27"/>
      <c r="E13774" s="27"/>
      <c r="F13774" s="27"/>
      <c r="G13774" s="1"/>
      <c r="H13774" s="1"/>
      <c r="I13774" s="1"/>
    </row>
    <row r="13775" spans="2:9">
      <c r="B13775" s="1"/>
      <c r="C13775" s="29"/>
      <c r="D13775" s="27"/>
      <c r="E13775" s="27"/>
      <c r="F13775" s="27"/>
      <c r="G13775" s="1"/>
      <c r="H13775" s="1"/>
      <c r="I13775" s="1"/>
    </row>
    <row r="13776" spans="2:9">
      <c r="B13776" s="1"/>
      <c r="C13776" s="29"/>
      <c r="D13776" s="27"/>
      <c r="E13776" s="27"/>
      <c r="F13776" s="27"/>
      <c r="G13776" s="1"/>
      <c r="H13776" s="1"/>
      <c r="I13776" s="1"/>
    </row>
    <row r="13777" spans="2:9">
      <c r="B13777" s="1"/>
      <c r="C13777" s="29"/>
      <c r="D13777" s="27"/>
      <c r="E13777" s="27"/>
      <c r="F13777" s="27"/>
      <c r="G13777" s="1"/>
      <c r="H13777" s="1"/>
      <c r="I13777" s="1"/>
    </row>
    <row r="13778" spans="2:9">
      <c r="B13778" s="1"/>
      <c r="C13778" s="29"/>
      <c r="D13778" s="27"/>
      <c r="E13778" s="27"/>
      <c r="F13778" s="27"/>
      <c r="G13778" s="1"/>
      <c r="H13778" s="1"/>
      <c r="I13778" s="1"/>
    </row>
    <row r="13779" spans="2:9">
      <c r="B13779" s="1"/>
      <c r="C13779" s="29"/>
      <c r="D13779" s="27"/>
      <c r="E13779" s="27"/>
      <c r="F13779" s="27"/>
      <c r="G13779" s="1"/>
      <c r="H13779" s="1"/>
      <c r="I13779" s="1"/>
    </row>
    <row r="13780" spans="2:9">
      <c r="B13780" s="1"/>
      <c r="C13780" s="29"/>
      <c r="D13780" s="27"/>
      <c r="E13780" s="27"/>
      <c r="F13780" s="27"/>
      <c r="G13780" s="1"/>
      <c r="H13780" s="1"/>
      <c r="I13780" s="1"/>
    </row>
    <row r="13781" spans="2:9">
      <c r="B13781" s="1"/>
      <c r="C13781" s="29"/>
      <c r="D13781" s="27"/>
      <c r="E13781" s="27"/>
      <c r="F13781" s="27"/>
      <c r="G13781" s="1"/>
      <c r="H13781" s="1"/>
      <c r="I13781" s="1"/>
    </row>
    <row r="13782" spans="2:9">
      <c r="B13782" s="1"/>
      <c r="C13782" s="29"/>
      <c r="D13782" s="27"/>
      <c r="E13782" s="27"/>
      <c r="F13782" s="27"/>
      <c r="G13782" s="1"/>
      <c r="H13782" s="1"/>
      <c r="I13782" s="1"/>
    </row>
    <row r="13783" spans="2:9">
      <c r="B13783" s="1"/>
      <c r="C13783" s="29"/>
      <c r="D13783" s="27"/>
      <c r="E13783" s="27"/>
      <c r="F13783" s="27"/>
      <c r="G13783" s="1"/>
      <c r="H13783" s="1"/>
      <c r="I13783" s="1"/>
    </row>
    <row r="13784" spans="2:9">
      <c r="B13784" s="1"/>
      <c r="C13784" s="29"/>
      <c r="D13784" s="27"/>
      <c r="E13784" s="27"/>
      <c r="F13784" s="27"/>
      <c r="G13784" s="1"/>
      <c r="H13784" s="1"/>
      <c r="I13784" s="1"/>
    </row>
    <row r="13785" spans="2:9">
      <c r="B13785" s="1"/>
      <c r="C13785" s="29"/>
      <c r="D13785" s="27"/>
      <c r="E13785" s="27"/>
      <c r="F13785" s="27"/>
      <c r="G13785" s="1"/>
      <c r="H13785" s="1"/>
      <c r="I13785" s="1"/>
    </row>
    <row r="13786" spans="2:9">
      <c r="B13786" s="1"/>
      <c r="C13786" s="29"/>
      <c r="D13786" s="27"/>
      <c r="E13786" s="27"/>
      <c r="F13786" s="27"/>
      <c r="G13786" s="1"/>
      <c r="H13786" s="1"/>
      <c r="I13786" s="1"/>
    </row>
    <row r="13787" spans="2:9">
      <c r="B13787" s="1"/>
      <c r="C13787" s="29"/>
      <c r="D13787" s="27"/>
      <c r="E13787" s="27"/>
      <c r="F13787" s="27"/>
      <c r="G13787" s="1"/>
      <c r="H13787" s="1"/>
      <c r="I13787" s="1"/>
    </row>
    <row r="13788" spans="2:9">
      <c r="B13788" s="1"/>
      <c r="C13788" s="29"/>
      <c r="D13788" s="27"/>
      <c r="E13788" s="27"/>
      <c r="F13788" s="27"/>
      <c r="G13788" s="1"/>
      <c r="H13788" s="1"/>
      <c r="I13788" s="1"/>
    </row>
    <row r="13789" spans="2:9">
      <c r="B13789" s="1"/>
      <c r="C13789" s="29"/>
      <c r="D13789" s="27"/>
      <c r="E13789" s="27"/>
      <c r="F13789" s="27"/>
      <c r="G13789" s="1"/>
      <c r="H13789" s="1"/>
      <c r="I13789" s="1"/>
    </row>
    <row r="13790" spans="2:9">
      <c r="B13790" s="1"/>
      <c r="C13790" s="29"/>
      <c r="D13790" s="27"/>
      <c r="E13790" s="27"/>
      <c r="F13790" s="27"/>
      <c r="G13790" s="1"/>
      <c r="H13790" s="1"/>
      <c r="I13790" s="1"/>
    </row>
    <row r="13791" spans="2:9">
      <c r="B13791" s="1"/>
      <c r="C13791" s="29"/>
      <c r="D13791" s="27"/>
      <c r="E13791" s="27"/>
      <c r="F13791" s="27"/>
      <c r="G13791" s="1"/>
      <c r="H13791" s="1"/>
      <c r="I13791" s="1"/>
    </row>
    <row r="13792" spans="2:9">
      <c r="B13792" s="1"/>
      <c r="C13792" s="29"/>
      <c r="D13792" s="27"/>
      <c r="E13792" s="27"/>
      <c r="F13792" s="27"/>
      <c r="G13792" s="1"/>
      <c r="H13792" s="1"/>
      <c r="I13792" s="1"/>
    </row>
    <row r="13793" spans="2:9">
      <c r="B13793" s="1"/>
      <c r="C13793" s="29"/>
      <c r="D13793" s="27"/>
      <c r="E13793" s="27"/>
      <c r="F13793" s="27"/>
      <c r="G13793" s="1"/>
      <c r="H13793" s="1"/>
      <c r="I13793" s="1"/>
    </row>
    <row r="13794" spans="2:9">
      <c r="B13794" s="1"/>
      <c r="C13794" s="29"/>
      <c r="D13794" s="27"/>
      <c r="E13794" s="27"/>
      <c r="F13794" s="27"/>
      <c r="G13794" s="1"/>
      <c r="H13794" s="1"/>
      <c r="I13794" s="1"/>
    </row>
    <row r="13795" spans="2:9">
      <c r="B13795" s="1"/>
      <c r="C13795" s="29"/>
      <c r="D13795" s="27"/>
      <c r="E13795" s="27"/>
      <c r="F13795" s="27"/>
      <c r="G13795" s="1"/>
      <c r="H13795" s="1"/>
      <c r="I13795" s="1"/>
    </row>
    <row r="13796" spans="2:9">
      <c r="B13796" s="1"/>
      <c r="C13796" s="29"/>
      <c r="D13796" s="27"/>
      <c r="E13796" s="27"/>
      <c r="F13796" s="27"/>
      <c r="G13796" s="1"/>
      <c r="H13796" s="1"/>
      <c r="I13796" s="1"/>
    </row>
    <row r="13797" spans="2:9">
      <c r="B13797" s="1"/>
      <c r="C13797" s="29"/>
      <c r="D13797" s="27"/>
      <c r="E13797" s="27"/>
      <c r="F13797" s="27"/>
      <c r="G13797" s="1"/>
      <c r="H13797" s="1"/>
      <c r="I13797" s="1"/>
    </row>
    <row r="13798" spans="2:9">
      <c r="B13798" s="1"/>
      <c r="C13798" s="29"/>
      <c r="D13798" s="27"/>
      <c r="E13798" s="27"/>
      <c r="F13798" s="27"/>
      <c r="G13798" s="1"/>
      <c r="H13798" s="1"/>
      <c r="I13798" s="1"/>
    </row>
    <row r="13799" spans="2:9">
      <c r="B13799" s="1"/>
      <c r="C13799" s="29"/>
      <c r="D13799" s="27"/>
      <c r="E13799" s="27"/>
      <c r="F13799" s="27"/>
      <c r="G13799" s="1"/>
      <c r="H13799" s="1"/>
      <c r="I13799" s="1"/>
    </row>
    <row r="13800" spans="2:9">
      <c r="B13800" s="1"/>
      <c r="C13800" s="29"/>
      <c r="D13800" s="27"/>
      <c r="E13800" s="27"/>
      <c r="F13800" s="27"/>
      <c r="G13800" s="1"/>
      <c r="H13800" s="1"/>
      <c r="I13800" s="1"/>
    </row>
    <row r="13801" spans="2:9">
      <c r="B13801" s="1"/>
      <c r="C13801" s="29"/>
      <c r="D13801" s="27"/>
      <c r="E13801" s="27"/>
      <c r="F13801" s="27"/>
      <c r="G13801" s="1"/>
      <c r="H13801" s="1"/>
      <c r="I13801" s="1"/>
    </row>
    <row r="13802" spans="2:9">
      <c r="B13802" s="1"/>
      <c r="C13802" s="29"/>
      <c r="D13802" s="27"/>
      <c r="E13802" s="27"/>
      <c r="F13802" s="27"/>
      <c r="G13802" s="1"/>
      <c r="H13802" s="1"/>
      <c r="I13802" s="1"/>
    </row>
    <row r="13803" spans="2:9">
      <c r="B13803" s="1"/>
      <c r="C13803" s="29"/>
      <c r="D13803" s="27"/>
      <c r="E13803" s="27"/>
      <c r="F13803" s="27"/>
      <c r="G13803" s="1"/>
      <c r="H13803" s="1"/>
      <c r="I13803" s="1"/>
    </row>
    <row r="13804" spans="2:9">
      <c r="B13804" s="1"/>
      <c r="C13804" s="29"/>
      <c r="D13804" s="27"/>
      <c r="E13804" s="27"/>
      <c r="F13804" s="27"/>
      <c r="G13804" s="1"/>
      <c r="H13804" s="1"/>
      <c r="I13804" s="1"/>
    </row>
    <row r="13805" spans="2:9">
      <c r="B13805" s="1"/>
      <c r="C13805" s="29"/>
      <c r="D13805" s="27"/>
      <c r="E13805" s="27"/>
      <c r="F13805" s="27"/>
      <c r="G13805" s="1"/>
      <c r="H13805" s="1"/>
      <c r="I13805" s="1"/>
    </row>
    <row r="13806" spans="2:9">
      <c r="B13806" s="1"/>
      <c r="C13806" s="29"/>
      <c r="D13806" s="27"/>
      <c r="E13806" s="27"/>
      <c r="F13806" s="27"/>
      <c r="G13806" s="1"/>
      <c r="H13806" s="1"/>
      <c r="I13806" s="1"/>
    </row>
    <row r="13807" spans="2:9">
      <c r="B13807" s="1"/>
      <c r="C13807" s="29"/>
      <c r="D13807" s="27"/>
      <c r="E13807" s="27"/>
      <c r="F13807" s="27"/>
      <c r="G13807" s="1"/>
      <c r="H13807" s="1"/>
      <c r="I13807" s="1"/>
    </row>
    <row r="13808" spans="2:9">
      <c r="B13808" s="1"/>
      <c r="C13808" s="29"/>
      <c r="D13808" s="27"/>
      <c r="E13808" s="27"/>
      <c r="F13808" s="27"/>
      <c r="G13808" s="1"/>
      <c r="H13808" s="1"/>
      <c r="I13808" s="1"/>
    </row>
    <row r="13809" spans="2:9">
      <c r="B13809" s="1"/>
      <c r="C13809" s="29"/>
      <c r="D13809" s="27"/>
      <c r="E13809" s="27"/>
      <c r="F13809" s="27"/>
      <c r="G13809" s="1"/>
      <c r="H13809" s="1"/>
      <c r="I13809" s="1"/>
    </row>
    <row r="13810" spans="2:9">
      <c r="B13810" s="1"/>
      <c r="C13810" s="29"/>
      <c r="D13810" s="27"/>
      <c r="E13810" s="27"/>
      <c r="F13810" s="27"/>
      <c r="G13810" s="1"/>
      <c r="H13810" s="1"/>
      <c r="I13810" s="1"/>
    </row>
    <row r="13811" spans="2:9">
      <c r="B13811" s="1"/>
      <c r="C13811" s="29"/>
      <c r="D13811" s="27"/>
      <c r="E13811" s="27"/>
      <c r="F13811" s="27"/>
      <c r="G13811" s="1"/>
      <c r="H13811" s="1"/>
      <c r="I13811" s="1"/>
    </row>
    <row r="13812" spans="2:9">
      <c r="B13812" s="1"/>
      <c r="C13812" s="29"/>
      <c r="D13812" s="27"/>
      <c r="E13812" s="27"/>
      <c r="F13812" s="27"/>
      <c r="G13812" s="1"/>
      <c r="H13812" s="1"/>
      <c r="I13812" s="1"/>
    </row>
    <row r="13813" spans="2:9">
      <c r="B13813" s="1"/>
      <c r="C13813" s="29"/>
      <c r="D13813" s="27"/>
      <c r="E13813" s="27"/>
      <c r="F13813" s="27"/>
      <c r="G13813" s="1"/>
      <c r="H13813" s="1"/>
      <c r="I13813" s="1"/>
    </row>
    <row r="13814" spans="2:9">
      <c r="B13814" s="1"/>
      <c r="C13814" s="29"/>
      <c r="D13814" s="27"/>
      <c r="E13814" s="27"/>
      <c r="F13814" s="27"/>
      <c r="G13814" s="1"/>
      <c r="H13814" s="1"/>
      <c r="I13814" s="1"/>
    </row>
    <row r="13815" spans="2:9">
      <c r="B13815" s="1"/>
      <c r="C13815" s="29"/>
      <c r="D13815" s="27"/>
      <c r="E13815" s="27"/>
      <c r="F13815" s="27"/>
      <c r="G13815" s="1"/>
      <c r="H13815" s="1"/>
      <c r="I13815" s="1"/>
    </row>
    <row r="13816" spans="2:9">
      <c r="B13816" s="1"/>
      <c r="C13816" s="29"/>
      <c r="D13816" s="27"/>
      <c r="E13816" s="27"/>
      <c r="F13816" s="27"/>
      <c r="G13816" s="1"/>
      <c r="H13816" s="1"/>
      <c r="I13816" s="1"/>
    </row>
    <row r="13817" spans="2:9">
      <c r="B13817" s="1"/>
      <c r="C13817" s="29"/>
      <c r="D13817" s="27"/>
      <c r="E13817" s="27"/>
      <c r="F13817" s="27"/>
      <c r="G13817" s="1"/>
      <c r="H13817" s="1"/>
      <c r="I13817" s="1"/>
    </row>
    <row r="13818" spans="2:9">
      <c r="B13818" s="1"/>
      <c r="C13818" s="29"/>
      <c r="D13818" s="27"/>
      <c r="E13818" s="27"/>
      <c r="F13818" s="27"/>
      <c r="G13818" s="1"/>
      <c r="H13818" s="1"/>
      <c r="I13818" s="1"/>
    </row>
    <row r="13819" spans="2:9">
      <c r="B13819" s="1"/>
      <c r="C13819" s="29"/>
      <c r="D13819" s="27"/>
      <c r="E13819" s="27"/>
      <c r="F13819" s="27"/>
      <c r="G13819" s="1"/>
      <c r="H13819" s="1"/>
      <c r="I13819" s="1"/>
    </row>
    <row r="13820" spans="2:9">
      <c r="B13820" s="1"/>
      <c r="C13820" s="29"/>
      <c r="D13820" s="27"/>
      <c r="E13820" s="27"/>
      <c r="F13820" s="27"/>
      <c r="G13820" s="1"/>
      <c r="H13820" s="1"/>
      <c r="I13820" s="1"/>
    </row>
    <row r="13821" spans="2:9">
      <c r="B13821" s="1"/>
      <c r="C13821" s="29"/>
      <c r="D13821" s="27"/>
      <c r="E13821" s="27"/>
      <c r="F13821" s="27"/>
      <c r="G13821" s="1"/>
      <c r="H13821" s="1"/>
      <c r="I13821" s="1"/>
    </row>
    <row r="13822" spans="2:9">
      <c r="B13822" s="1"/>
      <c r="C13822" s="29"/>
      <c r="D13822" s="27"/>
      <c r="E13822" s="27"/>
      <c r="F13822" s="27"/>
      <c r="G13822" s="1"/>
      <c r="H13822" s="1"/>
      <c r="I13822" s="1"/>
    </row>
    <row r="13823" spans="2:9">
      <c r="B13823" s="1"/>
      <c r="C13823" s="29"/>
      <c r="D13823" s="27"/>
      <c r="E13823" s="27"/>
      <c r="F13823" s="27"/>
      <c r="G13823" s="1"/>
      <c r="H13823" s="1"/>
      <c r="I13823" s="1"/>
    </row>
    <row r="13824" spans="2:9">
      <c r="B13824" s="1"/>
      <c r="C13824" s="29"/>
      <c r="D13824" s="27"/>
      <c r="E13824" s="27"/>
      <c r="F13824" s="27"/>
      <c r="G13824" s="1"/>
      <c r="H13824" s="1"/>
      <c r="I13824" s="1"/>
    </row>
    <row r="13825" spans="2:9">
      <c r="B13825" s="1"/>
      <c r="C13825" s="29"/>
      <c r="D13825" s="27"/>
      <c r="E13825" s="27"/>
      <c r="F13825" s="27"/>
      <c r="G13825" s="1"/>
      <c r="H13825" s="1"/>
      <c r="I13825" s="1"/>
    </row>
    <row r="13826" spans="2:9">
      <c r="B13826" s="1"/>
      <c r="C13826" s="29"/>
      <c r="D13826" s="27"/>
      <c r="E13826" s="27"/>
      <c r="F13826" s="27"/>
      <c r="G13826" s="1"/>
      <c r="H13826" s="1"/>
      <c r="I13826" s="1"/>
    </row>
    <row r="13827" spans="2:9">
      <c r="B13827" s="1"/>
      <c r="C13827" s="29"/>
      <c r="D13827" s="27"/>
      <c r="E13827" s="27"/>
      <c r="F13827" s="27"/>
      <c r="G13827" s="1"/>
      <c r="H13827" s="1"/>
      <c r="I13827" s="1"/>
    </row>
    <row r="13828" spans="2:9">
      <c r="B13828" s="1"/>
      <c r="C13828" s="29"/>
      <c r="D13828" s="27"/>
      <c r="E13828" s="27"/>
      <c r="F13828" s="27"/>
      <c r="G13828" s="1"/>
      <c r="H13828" s="1"/>
      <c r="I13828" s="1"/>
    </row>
    <row r="13829" spans="2:9">
      <c r="B13829" s="1"/>
      <c r="C13829" s="29"/>
      <c r="D13829" s="27"/>
      <c r="E13829" s="27"/>
      <c r="F13829" s="27"/>
      <c r="G13829" s="1"/>
      <c r="H13829" s="1"/>
      <c r="I13829" s="1"/>
    </row>
    <row r="13830" spans="2:9">
      <c r="B13830" s="1"/>
      <c r="C13830" s="29"/>
      <c r="D13830" s="27"/>
      <c r="E13830" s="27"/>
      <c r="F13830" s="27"/>
      <c r="G13830" s="1"/>
      <c r="H13830" s="1"/>
      <c r="I13830" s="1"/>
    </row>
    <row r="13831" spans="2:9">
      <c r="B13831" s="1"/>
      <c r="C13831" s="29"/>
      <c r="D13831" s="27"/>
      <c r="E13831" s="27"/>
      <c r="F13831" s="27"/>
      <c r="G13831" s="1"/>
      <c r="H13831" s="1"/>
      <c r="I13831" s="1"/>
    </row>
    <row r="13832" spans="2:9">
      <c r="B13832" s="1"/>
      <c r="C13832" s="29"/>
      <c r="D13832" s="27"/>
      <c r="E13832" s="27"/>
      <c r="F13832" s="27"/>
      <c r="G13832" s="1"/>
      <c r="H13832" s="1"/>
      <c r="I13832" s="1"/>
    </row>
    <row r="13833" spans="2:9">
      <c r="B13833" s="1"/>
      <c r="C13833" s="29"/>
      <c r="D13833" s="27"/>
      <c r="E13833" s="27"/>
      <c r="F13833" s="27"/>
      <c r="G13833" s="1"/>
      <c r="H13833" s="1"/>
      <c r="I13833" s="1"/>
    </row>
    <row r="13834" spans="2:9">
      <c r="B13834" s="1"/>
      <c r="C13834" s="29"/>
      <c r="D13834" s="27"/>
      <c r="E13834" s="27"/>
      <c r="F13834" s="27"/>
      <c r="G13834" s="1"/>
      <c r="H13834" s="1"/>
      <c r="I13834" s="1"/>
    </row>
    <row r="13835" spans="2:9">
      <c r="B13835" s="1"/>
      <c r="C13835" s="29"/>
      <c r="D13835" s="27"/>
      <c r="E13835" s="27"/>
      <c r="F13835" s="27"/>
      <c r="G13835" s="1"/>
      <c r="H13835" s="1"/>
      <c r="I13835" s="1"/>
    </row>
    <row r="13836" spans="2:9">
      <c r="B13836" s="1"/>
      <c r="C13836" s="29"/>
      <c r="D13836" s="27"/>
      <c r="E13836" s="27"/>
      <c r="F13836" s="27"/>
      <c r="G13836" s="1"/>
      <c r="H13836" s="1"/>
      <c r="I13836" s="1"/>
    </row>
    <row r="13837" spans="2:9">
      <c r="B13837" s="1"/>
      <c r="C13837" s="29"/>
      <c r="D13837" s="27"/>
      <c r="E13837" s="27"/>
      <c r="F13837" s="27"/>
      <c r="G13837" s="1"/>
      <c r="H13837" s="1"/>
      <c r="I13837" s="1"/>
    </row>
    <row r="13838" spans="2:9">
      <c r="B13838" s="1"/>
      <c r="C13838" s="29"/>
      <c r="D13838" s="27"/>
      <c r="E13838" s="27"/>
      <c r="F13838" s="27"/>
      <c r="G13838" s="1"/>
      <c r="H13838" s="1"/>
      <c r="I13838" s="1"/>
    </row>
    <row r="13839" spans="2:9">
      <c r="B13839" s="1"/>
      <c r="C13839" s="29"/>
      <c r="D13839" s="27"/>
      <c r="E13839" s="27"/>
      <c r="F13839" s="27"/>
      <c r="G13839" s="1"/>
      <c r="H13839" s="1"/>
      <c r="I13839" s="1"/>
    </row>
    <row r="13840" spans="2:9">
      <c r="B13840" s="1"/>
      <c r="C13840" s="29"/>
      <c r="D13840" s="27"/>
      <c r="E13840" s="27"/>
      <c r="F13840" s="27"/>
      <c r="G13840" s="1"/>
      <c r="H13840" s="1"/>
      <c r="I13840" s="1"/>
    </row>
    <row r="13841" spans="2:9">
      <c r="B13841" s="1"/>
      <c r="C13841" s="29"/>
      <c r="D13841" s="27"/>
      <c r="E13841" s="27"/>
      <c r="F13841" s="27"/>
      <c r="G13841" s="1"/>
      <c r="H13841" s="1"/>
      <c r="I13841" s="1"/>
    </row>
    <row r="13842" spans="2:9">
      <c r="B13842" s="1"/>
      <c r="C13842" s="29"/>
      <c r="D13842" s="27"/>
      <c r="E13842" s="27"/>
      <c r="F13842" s="27"/>
      <c r="G13842" s="1"/>
      <c r="H13842" s="1"/>
      <c r="I13842" s="1"/>
    </row>
    <row r="13843" spans="2:9">
      <c r="B13843" s="1"/>
      <c r="C13843" s="29"/>
      <c r="D13843" s="27"/>
      <c r="E13843" s="27"/>
      <c r="F13843" s="27"/>
      <c r="G13843" s="1"/>
      <c r="H13843" s="1"/>
      <c r="I13843" s="1"/>
    </row>
    <row r="13844" spans="2:9">
      <c r="B13844" s="1"/>
      <c r="C13844" s="29"/>
      <c r="D13844" s="27"/>
      <c r="E13844" s="27"/>
      <c r="F13844" s="27"/>
      <c r="G13844" s="1"/>
      <c r="H13844" s="1"/>
      <c r="I13844" s="1"/>
    </row>
    <row r="13845" spans="2:9">
      <c r="B13845" s="1"/>
      <c r="C13845" s="29"/>
      <c r="D13845" s="27"/>
      <c r="E13845" s="27"/>
      <c r="F13845" s="27"/>
      <c r="G13845" s="1"/>
      <c r="H13845" s="1"/>
      <c r="I13845" s="1"/>
    </row>
    <row r="13846" spans="2:9">
      <c r="B13846" s="1"/>
      <c r="C13846" s="29"/>
      <c r="D13846" s="27"/>
      <c r="E13846" s="27"/>
      <c r="F13846" s="27"/>
      <c r="G13846" s="1"/>
      <c r="H13846" s="1"/>
      <c r="I13846" s="1"/>
    </row>
    <row r="13847" spans="2:9">
      <c r="B13847" s="1"/>
      <c r="C13847" s="29"/>
      <c r="D13847" s="27"/>
      <c r="E13847" s="27"/>
      <c r="F13847" s="27"/>
      <c r="G13847" s="1"/>
      <c r="H13847" s="1"/>
      <c r="I13847" s="1"/>
    </row>
    <row r="13848" spans="2:9">
      <c r="B13848" s="1"/>
      <c r="C13848" s="29"/>
      <c r="D13848" s="27"/>
      <c r="E13848" s="27"/>
      <c r="F13848" s="27"/>
      <c r="G13848" s="1"/>
      <c r="H13848" s="1"/>
      <c r="I13848" s="1"/>
    </row>
    <row r="13849" spans="2:9">
      <c r="B13849" s="1"/>
      <c r="C13849" s="29"/>
      <c r="D13849" s="27"/>
      <c r="E13849" s="27"/>
      <c r="F13849" s="27"/>
      <c r="G13849" s="1"/>
      <c r="H13849" s="1"/>
      <c r="I13849" s="1"/>
    </row>
    <row r="13850" spans="2:9">
      <c r="B13850" s="1"/>
      <c r="C13850" s="29"/>
      <c r="D13850" s="27"/>
      <c r="E13850" s="27"/>
      <c r="F13850" s="27"/>
      <c r="G13850" s="1"/>
      <c r="H13850" s="1"/>
      <c r="I13850" s="1"/>
    </row>
    <row r="13851" spans="2:9">
      <c r="B13851" s="1"/>
      <c r="C13851" s="29"/>
      <c r="D13851" s="27"/>
      <c r="E13851" s="27"/>
      <c r="F13851" s="27"/>
      <c r="G13851" s="1"/>
      <c r="H13851" s="1"/>
      <c r="I13851" s="1"/>
    </row>
    <row r="13852" spans="2:9">
      <c r="B13852" s="1"/>
      <c r="C13852" s="29"/>
      <c r="D13852" s="27"/>
      <c r="E13852" s="27"/>
      <c r="F13852" s="27"/>
      <c r="G13852" s="1"/>
      <c r="H13852" s="1"/>
      <c r="I13852" s="1"/>
    </row>
    <row r="13853" spans="2:9">
      <c r="B13853" s="1"/>
      <c r="C13853" s="29"/>
      <c r="D13853" s="27"/>
      <c r="E13853" s="27"/>
      <c r="F13853" s="27"/>
      <c r="G13853" s="1"/>
      <c r="H13853" s="1"/>
      <c r="I13853" s="1"/>
    </row>
    <row r="13854" spans="2:9">
      <c r="B13854" s="1"/>
      <c r="C13854" s="29"/>
      <c r="D13854" s="27"/>
      <c r="E13854" s="27"/>
      <c r="F13854" s="27"/>
      <c r="G13854" s="1"/>
      <c r="H13854" s="1"/>
      <c r="I13854" s="1"/>
    </row>
    <row r="13855" spans="2:9">
      <c r="B13855" s="1"/>
      <c r="C13855" s="29"/>
      <c r="D13855" s="27"/>
      <c r="E13855" s="27"/>
      <c r="F13855" s="27"/>
      <c r="G13855" s="1"/>
      <c r="H13855" s="1"/>
      <c r="I13855" s="1"/>
    </row>
    <row r="13856" spans="2:9">
      <c r="B13856" s="1"/>
      <c r="C13856" s="29"/>
      <c r="D13856" s="27"/>
      <c r="E13856" s="27"/>
      <c r="F13856" s="27"/>
      <c r="G13856" s="1"/>
      <c r="H13856" s="1"/>
      <c r="I13856" s="1"/>
    </row>
    <row r="13857" spans="2:9">
      <c r="B13857" s="1"/>
      <c r="C13857" s="29"/>
      <c r="D13857" s="27"/>
      <c r="E13857" s="27"/>
      <c r="F13857" s="27"/>
      <c r="G13857" s="1"/>
      <c r="H13857" s="1"/>
      <c r="I13857" s="1"/>
    </row>
    <row r="13858" spans="2:9">
      <c r="B13858" s="1"/>
      <c r="C13858" s="29"/>
      <c r="D13858" s="27"/>
      <c r="E13858" s="27"/>
      <c r="F13858" s="27"/>
      <c r="G13858" s="1"/>
      <c r="H13858" s="1"/>
      <c r="I13858" s="1"/>
    </row>
    <row r="13859" spans="2:9">
      <c r="B13859" s="1"/>
      <c r="C13859" s="29"/>
      <c r="D13859" s="27"/>
      <c r="E13859" s="27"/>
      <c r="F13859" s="27"/>
      <c r="G13859" s="1"/>
      <c r="H13859" s="1"/>
      <c r="I13859" s="1"/>
    </row>
    <row r="13860" spans="2:9">
      <c r="B13860" s="1"/>
      <c r="C13860" s="29"/>
      <c r="D13860" s="27"/>
      <c r="E13860" s="27"/>
      <c r="F13860" s="27"/>
      <c r="G13860" s="1"/>
      <c r="H13860" s="1"/>
      <c r="I13860" s="1"/>
    </row>
    <row r="13861" spans="2:9">
      <c r="B13861" s="1"/>
      <c r="C13861" s="29"/>
      <c r="D13861" s="27"/>
      <c r="E13861" s="27"/>
      <c r="F13861" s="27"/>
      <c r="G13861" s="1"/>
      <c r="H13861" s="1"/>
      <c r="I13861" s="1"/>
    </row>
    <row r="13862" spans="2:9">
      <c r="B13862" s="1"/>
      <c r="C13862" s="29"/>
      <c r="D13862" s="27"/>
      <c r="E13862" s="27"/>
      <c r="F13862" s="27"/>
      <c r="G13862" s="1"/>
      <c r="H13862" s="1"/>
      <c r="I13862" s="1"/>
    </row>
    <row r="13863" spans="2:9">
      <c r="B13863" s="1"/>
      <c r="C13863" s="29"/>
      <c r="D13863" s="27"/>
      <c r="E13863" s="27"/>
      <c r="F13863" s="27"/>
      <c r="G13863" s="1"/>
      <c r="H13863" s="1"/>
      <c r="I13863" s="1"/>
    </row>
    <row r="13864" spans="2:9">
      <c r="B13864" s="1"/>
      <c r="C13864" s="29"/>
      <c r="D13864" s="27"/>
      <c r="E13864" s="27"/>
      <c r="F13864" s="27"/>
      <c r="G13864" s="1"/>
      <c r="H13864" s="1"/>
      <c r="I13864" s="1"/>
    </row>
    <row r="13865" spans="2:9">
      <c r="B13865" s="1"/>
      <c r="C13865" s="29"/>
      <c r="D13865" s="27"/>
      <c r="E13865" s="27"/>
      <c r="F13865" s="27"/>
      <c r="G13865" s="1"/>
      <c r="H13865" s="1"/>
      <c r="I13865" s="1"/>
    </row>
    <row r="13866" spans="2:9">
      <c r="B13866" s="1"/>
      <c r="C13866" s="29"/>
      <c r="D13866" s="27"/>
      <c r="E13866" s="27"/>
      <c r="F13866" s="27"/>
      <c r="G13866" s="1"/>
      <c r="H13866" s="1"/>
      <c r="I13866" s="1"/>
    </row>
    <row r="13867" spans="2:9">
      <c r="B13867" s="1"/>
      <c r="C13867" s="29"/>
      <c r="D13867" s="27"/>
      <c r="E13867" s="27"/>
      <c r="F13867" s="27"/>
      <c r="G13867" s="1"/>
      <c r="H13867" s="1"/>
      <c r="I13867" s="1"/>
    </row>
    <row r="13868" spans="2:9">
      <c r="B13868" s="1"/>
      <c r="C13868" s="29"/>
      <c r="D13868" s="27"/>
      <c r="E13868" s="27"/>
      <c r="F13868" s="27"/>
      <c r="G13868" s="1"/>
      <c r="H13868" s="1"/>
      <c r="I13868" s="1"/>
    </row>
    <row r="13869" spans="2:9">
      <c r="B13869" s="1"/>
      <c r="C13869" s="29"/>
      <c r="D13869" s="27"/>
      <c r="E13869" s="27"/>
      <c r="F13869" s="27"/>
      <c r="G13869" s="1"/>
      <c r="H13869" s="1"/>
      <c r="I13869" s="1"/>
    </row>
    <row r="13870" spans="2:9">
      <c r="B13870" s="1"/>
      <c r="C13870" s="29"/>
      <c r="D13870" s="27"/>
      <c r="E13870" s="27"/>
      <c r="F13870" s="27"/>
      <c r="G13870" s="1"/>
      <c r="H13870" s="1"/>
      <c r="I13870" s="1"/>
    </row>
    <row r="13871" spans="2:9">
      <c r="B13871" s="1"/>
      <c r="C13871" s="29"/>
      <c r="D13871" s="27"/>
      <c r="E13871" s="27"/>
      <c r="F13871" s="27"/>
      <c r="G13871" s="1"/>
      <c r="H13871" s="1"/>
      <c r="I13871" s="1"/>
    </row>
    <row r="13872" spans="2:9">
      <c r="B13872" s="1"/>
      <c r="C13872" s="29"/>
      <c r="D13872" s="27"/>
      <c r="E13872" s="27"/>
      <c r="F13872" s="27"/>
      <c r="G13872" s="1"/>
      <c r="H13872" s="1"/>
      <c r="I13872" s="1"/>
    </row>
    <row r="13873" spans="2:9">
      <c r="B13873" s="1"/>
      <c r="C13873" s="29"/>
      <c r="D13873" s="27"/>
      <c r="E13873" s="27"/>
      <c r="F13873" s="27"/>
      <c r="G13873" s="1"/>
      <c r="H13873" s="1"/>
      <c r="I13873" s="1"/>
    </row>
    <row r="13874" spans="2:9">
      <c r="B13874" s="1"/>
      <c r="C13874" s="29"/>
      <c r="D13874" s="27"/>
      <c r="E13874" s="27"/>
      <c r="F13874" s="27"/>
      <c r="G13874" s="1"/>
      <c r="H13874" s="1"/>
      <c r="I13874" s="1"/>
    </row>
    <row r="13875" spans="2:9">
      <c r="B13875" s="1"/>
      <c r="C13875" s="29"/>
      <c r="D13875" s="27"/>
      <c r="E13875" s="27"/>
      <c r="F13875" s="27"/>
      <c r="G13875" s="1"/>
      <c r="H13875" s="1"/>
      <c r="I13875" s="1"/>
    </row>
    <row r="13876" spans="2:9">
      <c r="B13876" s="1"/>
      <c r="C13876" s="29"/>
      <c r="D13876" s="27"/>
      <c r="E13876" s="27"/>
      <c r="F13876" s="27"/>
      <c r="G13876" s="1"/>
      <c r="H13876" s="1"/>
      <c r="I13876" s="1"/>
    </row>
    <row r="13877" spans="2:9">
      <c r="B13877" s="1"/>
      <c r="C13877" s="29"/>
      <c r="D13877" s="27"/>
      <c r="E13877" s="27"/>
      <c r="F13877" s="27"/>
      <c r="G13877" s="1"/>
      <c r="H13877" s="1"/>
      <c r="I13877" s="1"/>
    </row>
    <row r="13878" spans="2:9">
      <c r="B13878" s="1"/>
      <c r="C13878" s="29"/>
      <c r="D13878" s="27"/>
      <c r="E13878" s="27"/>
      <c r="F13878" s="27"/>
      <c r="G13878" s="1"/>
      <c r="H13878" s="1"/>
      <c r="I13878" s="1"/>
    </row>
    <row r="13879" spans="2:9">
      <c r="B13879" s="1"/>
      <c r="C13879" s="29"/>
      <c r="D13879" s="27"/>
      <c r="E13879" s="27"/>
      <c r="F13879" s="27"/>
      <c r="G13879" s="1"/>
      <c r="H13879" s="1"/>
      <c r="I13879" s="1"/>
    </row>
    <row r="13880" spans="2:9">
      <c r="B13880" s="1"/>
      <c r="C13880" s="29"/>
      <c r="D13880" s="27"/>
      <c r="E13880" s="27"/>
      <c r="F13880" s="27"/>
      <c r="G13880" s="1"/>
      <c r="H13880" s="1"/>
      <c r="I13880" s="1"/>
    </row>
    <row r="13881" spans="2:9">
      <c r="B13881" s="1"/>
      <c r="C13881" s="29"/>
      <c r="D13881" s="27"/>
      <c r="E13881" s="27"/>
      <c r="F13881" s="27"/>
      <c r="G13881" s="1"/>
      <c r="H13881" s="1"/>
      <c r="I13881" s="1"/>
    </row>
    <row r="13882" spans="2:9">
      <c r="B13882" s="1"/>
      <c r="C13882" s="29"/>
      <c r="D13882" s="27"/>
      <c r="E13882" s="27"/>
      <c r="F13882" s="27"/>
      <c r="G13882" s="1"/>
      <c r="H13882" s="1"/>
      <c r="I13882" s="1"/>
    </row>
    <row r="13883" spans="2:9">
      <c r="B13883" s="1"/>
      <c r="C13883" s="29"/>
      <c r="D13883" s="27"/>
      <c r="E13883" s="27"/>
      <c r="F13883" s="27"/>
      <c r="G13883" s="1"/>
      <c r="H13883" s="1"/>
      <c r="I13883" s="1"/>
    </row>
    <row r="13884" spans="2:9">
      <c r="B13884" s="1"/>
      <c r="C13884" s="29"/>
      <c r="D13884" s="27"/>
      <c r="E13884" s="27"/>
      <c r="F13884" s="27"/>
      <c r="G13884" s="1"/>
      <c r="H13884" s="1"/>
      <c r="I13884" s="1"/>
    </row>
    <row r="13885" spans="2:9">
      <c r="B13885" s="1"/>
      <c r="C13885" s="29"/>
      <c r="D13885" s="27"/>
      <c r="E13885" s="27"/>
      <c r="F13885" s="27"/>
      <c r="G13885" s="1"/>
      <c r="H13885" s="1"/>
      <c r="I13885" s="1"/>
    </row>
    <row r="13886" spans="2:9">
      <c r="B13886" s="1"/>
      <c r="C13886" s="29"/>
      <c r="D13886" s="27"/>
      <c r="E13886" s="27"/>
      <c r="F13886" s="27"/>
      <c r="G13886" s="1"/>
      <c r="H13886" s="1"/>
      <c r="I13886" s="1"/>
    </row>
    <row r="13887" spans="2:9">
      <c r="B13887" s="1"/>
      <c r="C13887" s="29"/>
      <c r="D13887" s="27"/>
      <c r="E13887" s="27"/>
      <c r="F13887" s="27"/>
      <c r="G13887" s="1"/>
      <c r="H13887" s="1"/>
      <c r="I13887" s="1"/>
    </row>
    <row r="13888" spans="2:9">
      <c r="B13888" s="1"/>
      <c r="C13888" s="29"/>
      <c r="D13888" s="27"/>
      <c r="E13888" s="27"/>
      <c r="F13888" s="27"/>
      <c r="G13888" s="1"/>
      <c r="H13888" s="1"/>
      <c r="I13888" s="1"/>
    </row>
    <row r="13889" spans="2:9">
      <c r="B13889" s="1"/>
      <c r="C13889" s="29"/>
      <c r="D13889" s="27"/>
      <c r="E13889" s="27"/>
      <c r="F13889" s="27"/>
      <c r="G13889" s="1"/>
      <c r="H13889" s="1"/>
      <c r="I13889" s="1"/>
    </row>
    <row r="13890" spans="2:9">
      <c r="B13890" s="1"/>
      <c r="C13890" s="29"/>
      <c r="D13890" s="27"/>
      <c r="E13890" s="27"/>
      <c r="F13890" s="27"/>
      <c r="G13890" s="1"/>
      <c r="H13890" s="1"/>
      <c r="I13890" s="1"/>
    </row>
    <row r="13891" spans="2:9">
      <c r="B13891" s="1"/>
      <c r="C13891" s="29"/>
      <c r="D13891" s="27"/>
      <c r="E13891" s="27"/>
      <c r="F13891" s="27"/>
      <c r="G13891" s="1"/>
      <c r="H13891" s="1"/>
      <c r="I13891" s="1"/>
    </row>
    <row r="13892" spans="2:9">
      <c r="B13892" s="1"/>
      <c r="C13892" s="29"/>
      <c r="D13892" s="27"/>
      <c r="E13892" s="27"/>
      <c r="F13892" s="27"/>
      <c r="G13892" s="1"/>
      <c r="H13892" s="1"/>
      <c r="I13892" s="1"/>
    </row>
    <row r="13893" spans="2:9">
      <c r="B13893" s="1"/>
      <c r="C13893" s="29"/>
      <c r="D13893" s="27"/>
      <c r="E13893" s="27"/>
      <c r="F13893" s="27"/>
      <c r="G13893" s="1"/>
      <c r="H13893" s="1"/>
      <c r="I13893" s="1"/>
    </row>
    <row r="13894" spans="2:9">
      <c r="B13894" s="1"/>
      <c r="C13894" s="29"/>
      <c r="D13894" s="27"/>
      <c r="E13894" s="27"/>
      <c r="F13894" s="27"/>
      <c r="G13894" s="1"/>
      <c r="H13894" s="1"/>
      <c r="I13894" s="1"/>
    </row>
    <row r="13895" spans="2:9">
      <c r="B13895" s="1"/>
      <c r="C13895" s="29"/>
      <c r="D13895" s="27"/>
      <c r="E13895" s="27"/>
      <c r="F13895" s="27"/>
      <c r="G13895" s="1"/>
      <c r="H13895" s="1"/>
      <c r="I13895" s="1"/>
    </row>
    <row r="13896" spans="2:9">
      <c r="B13896" s="1"/>
      <c r="C13896" s="29"/>
      <c r="D13896" s="27"/>
      <c r="E13896" s="27"/>
      <c r="F13896" s="27"/>
      <c r="G13896" s="1"/>
      <c r="H13896" s="1"/>
      <c r="I13896" s="1"/>
    </row>
    <row r="13897" spans="2:9">
      <c r="B13897" s="1"/>
      <c r="C13897" s="29"/>
      <c r="D13897" s="27"/>
      <c r="E13897" s="27"/>
      <c r="F13897" s="27"/>
      <c r="G13897" s="1"/>
      <c r="H13897" s="1"/>
      <c r="I13897" s="1"/>
    </row>
    <row r="13898" spans="2:9">
      <c r="B13898" s="1"/>
      <c r="C13898" s="29"/>
      <c r="D13898" s="27"/>
      <c r="E13898" s="27"/>
      <c r="F13898" s="27"/>
      <c r="G13898" s="1"/>
      <c r="H13898" s="1"/>
      <c r="I13898" s="1"/>
    </row>
    <row r="13899" spans="2:9">
      <c r="B13899" s="1"/>
      <c r="C13899" s="29"/>
      <c r="D13899" s="27"/>
      <c r="E13899" s="27"/>
      <c r="F13899" s="27"/>
      <c r="G13899" s="1"/>
      <c r="H13899" s="1"/>
      <c r="I13899" s="1"/>
    </row>
    <row r="13900" spans="2:9">
      <c r="B13900" s="1"/>
      <c r="C13900" s="29"/>
      <c r="D13900" s="27"/>
      <c r="E13900" s="27"/>
      <c r="F13900" s="27"/>
      <c r="G13900" s="1"/>
      <c r="H13900" s="1"/>
      <c r="I13900" s="1"/>
    </row>
    <row r="13901" spans="2:9">
      <c r="B13901" s="1"/>
      <c r="C13901" s="29"/>
      <c r="D13901" s="27"/>
      <c r="E13901" s="27"/>
      <c r="F13901" s="27"/>
      <c r="G13901" s="1"/>
      <c r="H13901" s="1"/>
      <c r="I13901" s="1"/>
    </row>
    <row r="13902" spans="2:9">
      <c r="B13902" s="1"/>
      <c r="C13902" s="29"/>
      <c r="D13902" s="27"/>
      <c r="E13902" s="27"/>
      <c r="F13902" s="27"/>
      <c r="G13902" s="1"/>
      <c r="H13902" s="1"/>
      <c r="I13902" s="1"/>
    </row>
    <row r="13903" spans="2:9">
      <c r="B13903" s="1"/>
      <c r="C13903" s="29"/>
      <c r="D13903" s="27"/>
      <c r="E13903" s="27"/>
      <c r="F13903" s="27"/>
      <c r="G13903" s="1"/>
      <c r="H13903" s="1"/>
      <c r="I13903" s="1"/>
    </row>
    <row r="13904" spans="2:9">
      <c r="B13904" s="1"/>
      <c r="C13904" s="29"/>
      <c r="D13904" s="27"/>
      <c r="E13904" s="27"/>
      <c r="F13904" s="27"/>
      <c r="G13904" s="1"/>
      <c r="H13904" s="1"/>
      <c r="I13904" s="1"/>
    </row>
    <row r="13905" spans="2:9">
      <c r="B13905" s="1"/>
      <c r="C13905" s="29"/>
      <c r="D13905" s="27"/>
      <c r="E13905" s="27"/>
      <c r="F13905" s="27"/>
      <c r="G13905" s="1"/>
      <c r="H13905" s="1"/>
      <c r="I13905" s="1"/>
    </row>
    <row r="13906" spans="2:9">
      <c r="B13906" s="1"/>
      <c r="C13906" s="29"/>
      <c r="D13906" s="27"/>
      <c r="E13906" s="27"/>
      <c r="F13906" s="27"/>
      <c r="G13906" s="1"/>
      <c r="H13906" s="1"/>
      <c r="I13906" s="1"/>
    </row>
    <row r="13907" spans="2:9">
      <c r="B13907" s="1"/>
      <c r="C13907" s="29"/>
      <c r="D13907" s="27"/>
      <c r="E13907" s="27"/>
      <c r="F13907" s="27"/>
      <c r="G13907" s="1"/>
      <c r="H13907" s="1"/>
      <c r="I13907" s="1"/>
    </row>
    <row r="13908" spans="2:9">
      <c r="B13908" s="1"/>
      <c r="C13908" s="29"/>
      <c r="D13908" s="27"/>
      <c r="E13908" s="27"/>
      <c r="F13908" s="27"/>
      <c r="G13908" s="1"/>
      <c r="H13908" s="1"/>
      <c r="I13908" s="1"/>
    </row>
    <row r="13909" spans="2:9">
      <c r="B13909" s="1"/>
      <c r="C13909" s="29"/>
      <c r="D13909" s="27"/>
      <c r="E13909" s="27"/>
      <c r="F13909" s="27"/>
      <c r="G13909" s="1"/>
      <c r="H13909" s="1"/>
      <c r="I13909" s="1"/>
    </row>
    <row r="13910" spans="2:9">
      <c r="B13910" s="1"/>
      <c r="C13910" s="29"/>
      <c r="D13910" s="27"/>
      <c r="E13910" s="27"/>
      <c r="F13910" s="27"/>
      <c r="G13910" s="1"/>
      <c r="H13910" s="1"/>
      <c r="I13910" s="1"/>
    </row>
    <row r="13911" spans="2:9">
      <c r="B13911" s="1"/>
      <c r="C13911" s="29"/>
      <c r="D13911" s="27"/>
      <c r="E13911" s="27"/>
      <c r="F13911" s="27"/>
      <c r="G13911" s="1"/>
      <c r="H13911" s="1"/>
      <c r="I13911" s="1"/>
    </row>
    <row r="13912" spans="2:9">
      <c r="B13912" s="1"/>
      <c r="C13912" s="29"/>
      <c r="D13912" s="27"/>
      <c r="E13912" s="27"/>
      <c r="F13912" s="27"/>
      <c r="G13912" s="1"/>
      <c r="H13912" s="1"/>
      <c r="I13912" s="1"/>
    </row>
    <row r="13913" spans="2:9">
      <c r="B13913" s="1"/>
      <c r="C13913" s="29"/>
      <c r="D13913" s="27"/>
      <c r="E13913" s="27"/>
      <c r="F13913" s="27"/>
      <c r="G13913" s="1"/>
      <c r="H13913" s="1"/>
      <c r="I13913" s="1"/>
    </row>
    <row r="13914" spans="2:9">
      <c r="B13914" s="1"/>
      <c r="C13914" s="29"/>
      <c r="D13914" s="27"/>
      <c r="E13914" s="27"/>
      <c r="F13914" s="27"/>
      <c r="G13914" s="1"/>
      <c r="H13914" s="1"/>
      <c r="I13914" s="1"/>
    </row>
    <row r="13915" spans="2:9">
      <c r="B13915" s="1"/>
      <c r="C13915" s="29"/>
      <c r="D13915" s="27"/>
      <c r="E13915" s="27"/>
      <c r="F13915" s="27"/>
      <c r="G13915" s="1"/>
      <c r="H13915" s="1"/>
      <c r="I13915" s="1"/>
    </row>
    <row r="13916" spans="2:9">
      <c r="B13916" s="1"/>
      <c r="C13916" s="29"/>
      <c r="D13916" s="27"/>
      <c r="E13916" s="27"/>
      <c r="F13916" s="27"/>
      <c r="G13916" s="1"/>
      <c r="H13916" s="1"/>
      <c r="I13916" s="1"/>
    </row>
    <row r="13917" spans="2:9">
      <c r="B13917" s="1"/>
      <c r="C13917" s="29"/>
      <c r="D13917" s="27"/>
      <c r="E13917" s="27"/>
      <c r="F13917" s="27"/>
      <c r="G13917" s="1"/>
      <c r="H13917" s="1"/>
      <c r="I13917" s="1"/>
    </row>
    <row r="13918" spans="2:9">
      <c r="B13918" s="1"/>
      <c r="C13918" s="29"/>
      <c r="D13918" s="27"/>
      <c r="E13918" s="27"/>
      <c r="F13918" s="27"/>
      <c r="G13918" s="1"/>
      <c r="H13918" s="1"/>
      <c r="I13918" s="1"/>
    </row>
    <row r="13919" spans="2:9">
      <c r="B13919" s="1"/>
      <c r="C13919" s="29"/>
      <c r="D13919" s="27"/>
      <c r="E13919" s="27"/>
      <c r="F13919" s="27"/>
      <c r="G13919" s="1"/>
      <c r="H13919" s="1"/>
      <c r="I13919" s="1"/>
    </row>
    <row r="13920" spans="2:9">
      <c r="B13920" s="1"/>
      <c r="C13920" s="29"/>
      <c r="D13920" s="27"/>
      <c r="E13920" s="27"/>
      <c r="F13920" s="27"/>
      <c r="G13920" s="1"/>
      <c r="H13920" s="1"/>
      <c r="I13920" s="1"/>
    </row>
    <row r="13921" spans="2:9">
      <c r="B13921" s="1"/>
      <c r="C13921" s="29"/>
      <c r="D13921" s="27"/>
      <c r="E13921" s="27"/>
      <c r="F13921" s="27"/>
      <c r="G13921" s="1"/>
      <c r="H13921" s="1"/>
      <c r="I13921" s="1"/>
    </row>
    <row r="13922" spans="2:9">
      <c r="B13922" s="1"/>
      <c r="C13922" s="29"/>
      <c r="D13922" s="27"/>
      <c r="E13922" s="27"/>
      <c r="F13922" s="27"/>
      <c r="G13922" s="1"/>
      <c r="H13922" s="1"/>
      <c r="I13922" s="1"/>
    </row>
    <row r="13923" spans="2:9">
      <c r="B13923" s="1"/>
      <c r="C13923" s="29"/>
      <c r="D13923" s="27"/>
      <c r="E13923" s="27"/>
      <c r="F13923" s="27"/>
      <c r="G13923" s="1"/>
      <c r="H13923" s="1"/>
      <c r="I13923" s="1"/>
    </row>
    <row r="13924" spans="2:9">
      <c r="B13924" s="1"/>
      <c r="C13924" s="29"/>
      <c r="D13924" s="27"/>
      <c r="E13924" s="27"/>
      <c r="F13924" s="27"/>
      <c r="G13924" s="1"/>
      <c r="H13924" s="1"/>
      <c r="I13924" s="1"/>
    </row>
    <row r="13925" spans="2:9">
      <c r="B13925" s="1"/>
      <c r="C13925" s="29"/>
      <c r="D13925" s="27"/>
      <c r="E13925" s="27"/>
      <c r="F13925" s="27"/>
      <c r="G13925" s="1"/>
      <c r="H13925" s="1"/>
      <c r="I13925" s="1"/>
    </row>
    <row r="13926" spans="2:9">
      <c r="B13926" s="1"/>
      <c r="C13926" s="29"/>
      <c r="D13926" s="27"/>
      <c r="E13926" s="27"/>
      <c r="F13926" s="27"/>
      <c r="G13926" s="1"/>
      <c r="H13926" s="1"/>
      <c r="I13926" s="1"/>
    </row>
    <row r="13927" spans="2:9">
      <c r="B13927" s="1"/>
      <c r="C13927" s="29"/>
      <c r="D13927" s="27"/>
      <c r="E13927" s="27"/>
      <c r="F13927" s="27"/>
      <c r="G13927" s="1"/>
      <c r="H13927" s="1"/>
      <c r="I13927" s="1"/>
    </row>
    <row r="13928" spans="2:9">
      <c r="B13928" s="1"/>
      <c r="C13928" s="29"/>
      <c r="D13928" s="27"/>
      <c r="E13928" s="27"/>
      <c r="F13928" s="27"/>
      <c r="G13928" s="1"/>
      <c r="H13928" s="1"/>
      <c r="I13928" s="1"/>
    </row>
    <row r="13929" spans="2:9">
      <c r="B13929" s="1"/>
      <c r="C13929" s="29"/>
      <c r="D13929" s="27"/>
      <c r="E13929" s="27"/>
      <c r="F13929" s="27"/>
      <c r="G13929" s="1"/>
      <c r="H13929" s="1"/>
      <c r="I13929" s="1"/>
    </row>
    <row r="13930" spans="2:9">
      <c r="B13930" s="1"/>
      <c r="C13930" s="29"/>
      <c r="D13930" s="27"/>
      <c r="E13930" s="27"/>
      <c r="F13930" s="27"/>
      <c r="G13930" s="1"/>
      <c r="H13930" s="1"/>
      <c r="I13930" s="1"/>
    </row>
    <row r="13931" spans="2:9">
      <c r="B13931" s="1"/>
      <c r="C13931" s="29"/>
      <c r="D13931" s="27"/>
      <c r="E13931" s="27"/>
      <c r="F13931" s="27"/>
      <c r="G13931" s="1"/>
      <c r="H13931" s="1"/>
      <c r="I13931" s="1"/>
    </row>
    <row r="13932" spans="2:9">
      <c r="B13932" s="1"/>
      <c r="C13932" s="29"/>
      <c r="D13932" s="27"/>
      <c r="E13932" s="27"/>
      <c r="F13932" s="27"/>
      <c r="G13932" s="1"/>
      <c r="H13932" s="1"/>
      <c r="I13932" s="1"/>
    </row>
    <row r="13933" spans="2:9">
      <c r="B13933" s="1"/>
      <c r="C13933" s="29"/>
      <c r="D13933" s="27"/>
      <c r="E13933" s="27"/>
      <c r="F13933" s="27"/>
      <c r="G13933" s="1"/>
      <c r="H13933" s="1"/>
      <c r="I13933" s="1"/>
    </row>
    <row r="13934" spans="2:9">
      <c r="B13934" s="1"/>
      <c r="C13934" s="29"/>
      <c r="D13934" s="27"/>
      <c r="E13934" s="27"/>
      <c r="F13934" s="27"/>
      <c r="G13934" s="1"/>
      <c r="H13934" s="1"/>
      <c r="I13934" s="1"/>
    </row>
    <row r="13935" spans="2:9">
      <c r="B13935" s="1"/>
      <c r="C13935" s="29"/>
      <c r="D13935" s="27"/>
      <c r="E13935" s="27"/>
      <c r="F13935" s="27"/>
      <c r="G13935" s="1"/>
      <c r="H13935" s="1"/>
      <c r="I13935" s="1"/>
    </row>
    <row r="13936" spans="2:9">
      <c r="B13936" s="1"/>
      <c r="C13936" s="29"/>
      <c r="D13936" s="27"/>
      <c r="E13936" s="27"/>
      <c r="F13936" s="27"/>
      <c r="G13936" s="1"/>
      <c r="H13936" s="1"/>
      <c r="I13936" s="1"/>
    </row>
    <row r="13937" spans="2:9">
      <c r="B13937" s="1"/>
      <c r="C13937" s="29"/>
      <c r="D13937" s="27"/>
      <c r="E13937" s="27"/>
      <c r="F13937" s="27"/>
      <c r="G13937" s="1"/>
      <c r="H13937" s="1"/>
      <c r="I13937" s="1"/>
    </row>
    <row r="13938" spans="2:9">
      <c r="B13938" s="1"/>
      <c r="C13938" s="29"/>
      <c r="D13938" s="27"/>
      <c r="E13938" s="27"/>
      <c r="F13938" s="27"/>
      <c r="G13938" s="1"/>
      <c r="H13938" s="1"/>
      <c r="I13938" s="1"/>
    </row>
    <row r="13939" spans="2:9">
      <c r="B13939" s="1"/>
      <c r="C13939" s="29"/>
      <c r="D13939" s="27"/>
      <c r="E13939" s="27"/>
      <c r="F13939" s="27"/>
      <c r="G13939" s="1"/>
      <c r="H13939" s="1"/>
      <c r="I13939" s="1"/>
    </row>
    <row r="13940" spans="2:9">
      <c r="B13940" s="1"/>
      <c r="C13940" s="29"/>
      <c r="D13940" s="27"/>
      <c r="E13940" s="27"/>
      <c r="F13940" s="27"/>
      <c r="G13940" s="1"/>
      <c r="H13940" s="1"/>
      <c r="I13940" s="1"/>
    </row>
    <row r="13941" spans="2:9">
      <c r="B13941" s="1"/>
      <c r="C13941" s="29"/>
      <c r="D13941" s="27"/>
      <c r="E13941" s="27"/>
      <c r="F13941" s="27"/>
      <c r="G13941" s="1"/>
      <c r="H13941" s="1"/>
      <c r="I13941" s="1"/>
    </row>
    <row r="13942" spans="2:9">
      <c r="B13942" s="1"/>
      <c r="C13942" s="29"/>
      <c r="D13942" s="27"/>
      <c r="E13942" s="27"/>
      <c r="F13942" s="27"/>
      <c r="G13942" s="1"/>
      <c r="H13942" s="1"/>
      <c r="I13942" s="1"/>
    </row>
    <row r="13943" spans="2:9">
      <c r="B13943" s="1"/>
      <c r="C13943" s="29"/>
      <c r="D13943" s="27"/>
      <c r="E13943" s="27"/>
      <c r="F13943" s="27"/>
      <c r="G13943" s="1"/>
      <c r="H13943" s="1"/>
      <c r="I13943" s="1"/>
    </row>
    <row r="13944" spans="2:9">
      <c r="B13944" s="1"/>
      <c r="C13944" s="29"/>
      <c r="D13944" s="27"/>
      <c r="E13944" s="27"/>
      <c r="F13944" s="27"/>
      <c r="G13944" s="1"/>
      <c r="H13944" s="1"/>
      <c r="I13944" s="1"/>
    </row>
    <row r="13945" spans="2:9">
      <c r="B13945" s="1"/>
      <c r="C13945" s="29"/>
      <c r="D13945" s="27"/>
      <c r="E13945" s="27"/>
      <c r="F13945" s="27"/>
      <c r="G13945" s="1"/>
      <c r="H13945" s="1"/>
      <c r="I13945" s="1"/>
    </row>
    <row r="13946" spans="2:9">
      <c r="B13946" s="1"/>
      <c r="C13946" s="29"/>
      <c r="D13946" s="27"/>
      <c r="E13946" s="27"/>
      <c r="F13946" s="27"/>
      <c r="G13946" s="1"/>
      <c r="H13946" s="1"/>
      <c r="I13946" s="1"/>
    </row>
    <row r="13947" spans="2:9">
      <c r="B13947" s="1"/>
      <c r="C13947" s="29"/>
      <c r="D13947" s="27"/>
      <c r="E13947" s="27"/>
      <c r="F13947" s="27"/>
      <c r="G13947" s="1"/>
      <c r="H13947" s="1"/>
      <c r="I13947" s="1"/>
    </row>
    <row r="13948" spans="2:9">
      <c r="B13948" s="1"/>
      <c r="C13948" s="29"/>
      <c r="D13948" s="27"/>
      <c r="E13948" s="27"/>
      <c r="F13948" s="27"/>
      <c r="G13948" s="1"/>
      <c r="H13948" s="1"/>
      <c r="I13948" s="1"/>
    </row>
    <row r="13949" spans="2:9">
      <c r="B13949" s="1"/>
      <c r="C13949" s="29"/>
      <c r="D13949" s="27"/>
      <c r="E13949" s="27"/>
      <c r="F13949" s="27"/>
      <c r="G13949" s="1"/>
      <c r="H13949" s="1"/>
      <c r="I13949" s="1"/>
    </row>
    <row r="13950" spans="2:9">
      <c r="B13950" s="1"/>
      <c r="C13950" s="29"/>
      <c r="D13950" s="27"/>
      <c r="E13950" s="27"/>
      <c r="F13950" s="27"/>
      <c r="G13950" s="1"/>
      <c r="H13950" s="1"/>
      <c r="I13950" s="1"/>
    </row>
    <row r="13951" spans="2:9">
      <c r="B13951" s="1"/>
      <c r="C13951" s="29"/>
      <c r="D13951" s="27"/>
      <c r="E13951" s="27"/>
      <c r="F13951" s="27"/>
      <c r="G13951" s="1"/>
      <c r="H13951" s="1"/>
      <c r="I13951" s="1"/>
    </row>
    <row r="13952" spans="2:9">
      <c r="B13952" s="1"/>
      <c r="C13952" s="29"/>
      <c r="D13952" s="27"/>
      <c r="E13952" s="27"/>
      <c r="F13952" s="27"/>
      <c r="G13952" s="1"/>
      <c r="H13952" s="1"/>
      <c r="I13952" s="1"/>
    </row>
    <row r="13953" spans="2:9">
      <c r="B13953" s="1"/>
      <c r="C13953" s="29"/>
      <c r="D13953" s="27"/>
      <c r="E13953" s="27"/>
      <c r="F13953" s="27"/>
      <c r="G13953" s="1"/>
      <c r="H13953" s="1"/>
      <c r="I13953" s="1"/>
    </row>
    <row r="13954" spans="2:9">
      <c r="B13954" s="1"/>
      <c r="C13954" s="29"/>
      <c r="D13954" s="27"/>
      <c r="E13954" s="27"/>
      <c r="F13954" s="27"/>
      <c r="G13954" s="1"/>
      <c r="H13954" s="1"/>
      <c r="I13954" s="1"/>
    </row>
    <row r="13955" spans="2:9">
      <c r="B13955" s="1"/>
      <c r="C13955" s="29"/>
      <c r="D13955" s="27"/>
      <c r="E13955" s="27"/>
      <c r="F13955" s="27"/>
      <c r="G13955" s="1"/>
      <c r="H13955" s="1"/>
      <c r="I13955" s="1"/>
    </row>
    <row r="13956" spans="2:9">
      <c r="B13956" s="1"/>
      <c r="C13956" s="29"/>
      <c r="D13956" s="27"/>
      <c r="E13956" s="27"/>
      <c r="F13956" s="27"/>
      <c r="G13956" s="1"/>
      <c r="H13956" s="1"/>
      <c r="I13956" s="1"/>
    </row>
    <row r="13957" spans="2:9">
      <c r="B13957" s="1"/>
      <c r="C13957" s="29"/>
      <c r="D13957" s="27"/>
      <c r="E13957" s="27"/>
      <c r="F13957" s="27"/>
      <c r="G13957" s="1"/>
      <c r="H13957" s="1"/>
      <c r="I13957" s="1"/>
    </row>
    <row r="13958" spans="2:9">
      <c r="B13958" s="1"/>
      <c r="C13958" s="29"/>
      <c r="D13958" s="27"/>
      <c r="E13958" s="27"/>
      <c r="F13958" s="27"/>
      <c r="G13958" s="1"/>
      <c r="H13958" s="1"/>
      <c r="I13958" s="1"/>
    </row>
    <row r="13959" spans="2:9">
      <c r="B13959" s="1"/>
      <c r="C13959" s="29"/>
      <c r="D13959" s="27"/>
      <c r="E13959" s="27"/>
      <c r="F13959" s="27"/>
      <c r="G13959" s="1"/>
      <c r="H13959" s="1"/>
      <c r="I13959" s="1"/>
    </row>
    <row r="13960" spans="2:9">
      <c r="B13960" s="1"/>
      <c r="C13960" s="29"/>
      <c r="D13960" s="27"/>
      <c r="E13960" s="27"/>
      <c r="F13960" s="27"/>
      <c r="G13960" s="1"/>
      <c r="H13960" s="1"/>
      <c r="I13960" s="1"/>
    </row>
    <row r="13961" spans="2:9">
      <c r="B13961" s="1"/>
      <c r="C13961" s="29"/>
      <c r="D13961" s="27"/>
      <c r="E13961" s="27"/>
      <c r="F13961" s="27"/>
      <c r="G13961" s="1"/>
      <c r="H13961" s="1"/>
      <c r="I13961" s="1"/>
    </row>
    <row r="13962" spans="2:9">
      <c r="B13962" s="1"/>
      <c r="C13962" s="29"/>
      <c r="D13962" s="27"/>
      <c r="E13962" s="27"/>
      <c r="F13962" s="27"/>
      <c r="G13962" s="1"/>
      <c r="H13962" s="1"/>
      <c r="I13962" s="1"/>
    </row>
    <row r="13963" spans="2:9">
      <c r="B13963" s="1"/>
      <c r="C13963" s="29"/>
      <c r="D13963" s="27"/>
      <c r="E13963" s="27"/>
      <c r="F13963" s="27"/>
      <c r="G13963" s="1"/>
      <c r="H13963" s="1"/>
      <c r="I13963" s="1"/>
    </row>
    <row r="13964" spans="2:9">
      <c r="B13964" s="1"/>
      <c r="C13964" s="29"/>
      <c r="D13964" s="27"/>
      <c r="E13964" s="27"/>
      <c r="F13964" s="27"/>
      <c r="G13964" s="1"/>
      <c r="H13964" s="1"/>
      <c r="I13964" s="1"/>
    </row>
    <row r="13965" spans="2:9">
      <c r="B13965" s="1"/>
      <c r="C13965" s="29"/>
      <c r="D13965" s="27"/>
      <c r="E13965" s="27"/>
      <c r="F13965" s="27"/>
      <c r="G13965" s="1"/>
      <c r="H13965" s="1"/>
      <c r="I13965" s="1"/>
    </row>
    <row r="13966" spans="2:9">
      <c r="B13966" s="1"/>
      <c r="C13966" s="29"/>
      <c r="D13966" s="27"/>
      <c r="E13966" s="27"/>
      <c r="F13966" s="27"/>
      <c r="G13966" s="1"/>
      <c r="H13966" s="1"/>
      <c r="I13966" s="1"/>
    </row>
    <row r="13967" spans="2:9">
      <c r="B13967" s="1"/>
      <c r="C13967" s="29"/>
      <c r="D13967" s="27"/>
      <c r="E13967" s="27"/>
      <c r="F13967" s="27"/>
      <c r="G13967" s="1"/>
      <c r="H13967" s="1"/>
      <c r="I13967" s="1"/>
    </row>
    <row r="13968" spans="2:9">
      <c r="B13968" s="1"/>
      <c r="C13968" s="29"/>
      <c r="D13968" s="27"/>
      <c r="E13968" s="27"/>
      <c r="F13968" s="27"/>
      <c r="G13968" s="1"/>
      <c r="H13968" s="1"/>
      <c r="I13968" s="1"/>
    </row>
    <row r="13969" spans="2:9">
      <c r="B13969" s="1"/>
      <c r="C13969" s="29"/>
      <c r="D13969" s="27"/>
      <c r="E13969" s="27"/>
      <c r="F13969" s="27"/>
      <c r="G13969" s="1"/>
      <c r="H13969" s="1"/>
      <c r="I13969" s="1"/>
    </row>
    <row r="13970" spans="2:9">
      <c r="B13970" s="1"/>
      <c r="C13970" s="29"/>
      <c r="D13970" s="27"/>
      <c r="E13970" s="27"/>
      <c r="F13970" s="27"/>
      <c r="G13970" s="1"/>
      <c r="H13970" s="1"/>
      <c r="I13970" s="1"/>
    </row>
    <row r="13971" spans="2:9">
      <c r="B13971" s="1"/>
      <c r="C13971" s="29"/>
      <c r="D13971" s="27"/>
      <c r="E13971" s="27"/>
      <c r="F13971" s="27"/>
      <c r="G13971" s="1"/>
      <c r="H13971" s="1"/>
      <c r="I13971" s="1"/>
    </row>
    <row r="13972" spans="2:9">
      <c r="B13972" s="1"/>
      <c r="C13972" s="29"/>
      <c r="D13972" s="27"/>
      <c r="E13972" s="27"/>
      <c r="F13972" s="27"/>
      <c r="G13972" s="1"/>
      <c r="H13972" s="1"/>
      <c r="I13972" s="1"/>
    </row>
    <row r="13973" spans="2:9">
      <c r="B13973" s="1"/>
      <c r="C13973" s="29"/>
      <c r="D13973" s="27"/>
      <c r="E13973" s="27"/>
      <c r="F13973" s="27"/>
      <c r="G13973" s="1"/>
      <c r="H13973" s="1"/>
      <c r="I13973" s="1"/>
    </row>
    <row r="13974" spans="2:9">
      <c r="B13974" s="1"/>
      <c r="C13974" s="29"/>
      <c r="D13974" s="27"/>
      <c r="E13974" s="27"/>
      <c r="F13974" s="27"/>
      <c r="G13974" s="1"/>
      <c r="H13974" s="1"/>
      <c r="I13974" s="1"/>
    </row>
    <row r="13975" spans="2:9">
      <c r="B13975" s="1"/>
      <c r="C13975" s="29"/>
      <c r="D13975" s="27"/>
      <c r="E13975" s="27"/>
      <c r="F13975" s="27"/>
      <c r="G13975" s="1"/>
      <c r="H13975" s="1"/>
      <c r="I13975" s="1"/>
    </row>
    <row r="13976" spans="2:9">
      <c r="B13976" s="1"/>
      <c r="C13976" s="29"/>
      <c r="D13976" s="27"/>
      <c r="E13976" s="27"/>
      <c r="F13976" s="27"/>
      <c r="G13976" s="1"/>
      <c r="H13976" s="1"/>
      <c r="I13976" s="1"/>
    </row>
    <row r="13977" spans="2:9">
      <c r="B13977" s="1"/>
      <c r="C13977" s="29"/>
      <c r="D13977" s="27"/>
      <c r="E13977" s="27"/>
      <c r="F13977" s="27"/>
      <c r="G13977" s="1"/>
      <c r="H13977" s="1"/>
      <c r="I13977" s="1"/>
    </row>
    <row r="13978" spans="2:9">
      <c r="B13978" s="1"/>
      <c r="C13978" s="29"/>
      <c r="D13978" s="27"/>
      <c r="E13978" s="27"/>
      <c r="F13978" s="27"/>
      <c r="G13978" s="1"/>
      <c r="H13978" s="1"/>
      <c r="I13978" s="1"/>
    </row>
    <row r="13979" spans="2:9">
      <c r="B13979" s="1"/>
      <c r="C13979" s="29"/>
      <c r="D13979" s="27"/>
      <c r="E13979" s="27"/>
      <c r="F13979" s="27"/>
      <c r="G13979" s="1"/>
      <c r="H13979" s="1"/>
      <c r="I13979" s="1"/>
    </row>
    <row r="13980" spans="2:9">
      <c r="B13980" s="1"/>
      <c r="C13980" s="29"/>
      <c r="D13980" s="27"/>
      <c r="E13980" s="27"/>
      <c r="F13980" s="27"/>
      <c r="G13980" s="1"/>
      <c r="H13980" s="1"/>
      <c r="I13980" s="1"/>
    </row>
    <row r="13981" spans="2:9">
      <c r="B13981" s="1"/>
      <c r="C13981" s="29"/>
      <c r="D13981" s="27"/>
      <c r="E13981" s="27"/>
      <c r="F13981" s="27"/>
      <c r="G13981" s="1"/>
      <c r="H13981" s="1"/>
      <c r="I13981" s="1"/>
    </row>
    <row r="13982" spans="2:9">
      <c r="B13982" s="1"/>
      <c r="C13982" s="29"/>
      <c r="D13982" s="27"/>
      <c r="E13982" s="27"/>
      <c r="F13982" s="27"/>
      <c r="G13982" s="1"/>
      <c r="H13982" s="1"/>
      <c r="I13982" s="1"/>
    </row>
    <row r="13983" spans="2:9">
      <c r="B13983" s="1"/>
      <c r="C13983" s="29"/>
      <c r="D13983" s="27"/>
      <c r="E13983" s="27"/>
      <c r="F13983" s="27"/>
      <c r="G13983" s="1"/>
      <c r="H13983" s="1"/>
      <c r="I13983" s="1"/>
    </row>
    <row r="13984" spans="2:9">
      <c r="B13984" s="1"/>
      <c r="C13984" s="29"/>
      <c r="D13984" s="27"/>
      <c r="E13984" s="27"/>
      <c r="F13984" s="27"/>
      <c r="G13984" s="1"/>
      <c r="H13984" s="1"/>
      <c r="I13984" s="1"/>
    </row>
    <row r="13985" spans="2:9">
      <c r="B13985" s="1"/>
      <c r="C13985" s="29"/>
      <c r="D13985" s="27"/>
      <c r="E13985" s="27"/>
      <c r="F13985" s="27"/>
      <c r="G13985" s="1"/>
      <c r="H13985" s="1"/>
      <c r="I13985" s="1"/>
    </row>
    <row r="13986" spans="2:9">
      <c r="B13986" s="1"/>
      <c r="C13986" s="29"/>
      <c r="D13986" s="27"/>
      <c r="E13986" s="27"/>
      <c r="F13986" s="27"/>
      <c r="G13986" s="1"/>
      <c r="H13986" s="1"/>
      <c r="I13986" s="1"/>
    </row>
    <row r="13987" spans="2:9">
      <c r="B13987" s="1"/>
      <c r="C13987" s="29"/>
      <c r="D13987" s="27"/>
      <c r="E13987" s="27"/>
      <c r="F13987" s="27"/>
      <c r="G13987" s="1"/>
      <c r="H13987" s="1"/>
      <c r="I13987" s="1"/>
    </row>
    <row r="13988" spans="2:9">
      <c r="B13988" s="1"/>
      <c r="C13988" s="29"/>
      <c r="D13988" s="27"/>
      <c r="E13988" s="27"/>
      <c r="F13988" s="27"/>
      <c r="G13988" s="1"/>
      <c r="H13988" s="1"/>
      <c r="I13988" s="1"/>
    </row>
    <row r="13989" spans="2:9">
      <c r="B13989" s="1"/>
      <c r="C13989" s="29"/>
      <c r="D13989" s="27"/>
      <c r="E13989" s="27"/>
      <c r="F13989" s="27"/>
      <c r="G13989" s="1"/>
      <c r="H13989" s="1"/>
      <c r="I13989" s="1"/>
    </row>
    <row r="13990" spans="2:9">
      <c r="B13990" s="1"/>
      <c r="C13990" s="29"/>
      <c r="D13990" s="27"/>
      <c r="E13990" s="27"/>
      <c r="F13990" s="27"/>
      <c r="G13990" s="1"/>
      <c r="H13990" s="1"/>
      <c r="I13990" s="1"/>
    </row>
    <row r="13991" spans="2:9">
      <c r="B13991" s="1"/>
      <c r="C13991" s="29"/>
      <c r="D13991" s="27"/>
      <c r="E13991" s="27"/>
      <c r="F13991" s="27"/>
      <c r="G13991" s="1"/>
      <c r="H13991" s="1"/>
      <c r="I13991" s="1"/>
    </row>
    <row r="13992" spans="2:9">
      <c r="B13992" s="1"/>
      <c r="C13992" s="29"/>
      <c r="D13992" s="27"/>
      <c r="E13992" s="27"/>
      <c r="F13992" s="27"/>
      <c r="G13992" s="1"/>
      <c r="H13992" s="1"/>
      <c r="I13992" s="1"/>
    </row>
    <row r="13993" spans="2:9">
      <c r="B13993" s="1"/>
      <c r="C13993" s="29"/>
      <c r="D13993" s="27"/>
      <c r="E13993" s="27"/>
      <c r="F13993" s="27"/>
      <c r="G13993" s="1"/>
      <c r="H13993" s="1"/>
      <c r="I13993" s="1"/>
    </row>
    <row r="13994" spans="2:9">
      <c r="B13994" s="1"/>
      <c r="C13994" s="29"/>
      <c r="D13994" s="27"/>
      <c r="E13994" s="27"/>
      <c r="F13994" s="27"/>
      <c r="G13994" s="1"/>
      <c r="H13994" s="1"/>
      <c r="I13994" s="1"/>
    </row>
    <row r="13995" spans="2:9">
      <c r="B13995" s="1"/>
      <c r="C13995" s="29"/>
      <c r="D13995" s="27"/>
      <c r="E13995" s="27"/>
      <c r="F13995" s="27"/>
      <c r="G13995" s="1"/>
      <c r="H13995" s="1"/>
      <c r="I13995" s="1"/>
    </row>
    <row r="13996" spans="2:9">
      <c r="B13996" s="1"/>
      <c r="C13996" s="29"/>
      <c r="D13996" s="27"/>
      <c r="E13996" s="27"/>
      <c r="F13996" s="27"/>
      <c r="G13996" s="1"/>
      <c r="H13996" s="1"/>
      <c r="I13996" s="1"/>
    </row>
    <row r="13997" spans="2:9">
      <c r="B13997" s="1"/>
      <c r="C13997" s="29"/>
      <c r="D13997" s="27"/>
      <c r="E13997" s="27"/>
      <c r="F13997" s="27"/>
      <c r="G13997" s="1"/>
      <c r="H13997" s="1"/>
      <c r="I13997" s="1"/>
    </row>
    <row r="13998" spans="2:9">
      <c r="B13998" s="1"/>
      <c r="C13998" s="29"/>
      <c r="D13998" s="27"/>
      <c r="E13998" s="27"/>
      <c r="F13998" s="27"/>
      <c r="G13998" s="1"/>
      <c r="H13998" s="1"/>
      <c r="I13998" s="1"/>
    </row>
    <row r="13999" spans="2:9">
      <c r="B13999" s="1"/>
      <c r="C13999" s="29"/>
      <c r="D13999" s="27"/>
      <c r="E13999" s="27"/>
      <c r="F13999" s="27"/>
      <c r="G13999" s="1"/>
      <c r="H13999" s="1"/>
      <c r="I13999" s="1"/>
    </row>
    <row r="14000" spans="2:9">
      <c r="B14000" s="1"/>
      <c r="C14000" s="29"/>
      <c r="D14000" s="27"/>
      <c r="E14000" s="27"/>
      <c r="F14000" s="27"/>
      <c r="G14000" s="1"/>
      <c r="H14000" s="1"/>
      <c r="I14000" s="1"/>
    </row>
    <row r="14001" spans="2:9">
      <c r="B14001" s="1"/>
      <c r="C14001" s="29"/>
      <c r="D14001" s="27"/>
      <c r="E14001" s="27"/>
      <c r="F14001" s="27"/>
      <c r="G14001" s="1"/>
      <c r="H14001" s="1"/>
      <c r="I14001" s="1"/>
    </row>
    <row r="14002" spans="2:9">
      <c r="B14002" s="1"/>
      <c r="C14002" s="29"/>
      <c r="D14002" s="27"/>
      <c r="E14002" s="27"/>
      <c r="F14002" s="27"/>
      <c r="G14002" s="1"/>
      <c r="H14002" s="1"/>
      <c r="I14002" s="1"/>
    </row>
    <row r="14003" spans="2:9">
      <c r="B14003" s="1"/>
      <c r="C14003" s="29"/>
      <c r="D14003" s="27"/>
      <c r="E14003" s="27"/>
      <c r="F14003" s="27"/>
      <c r="G14003" s="1"/>
      <c r="H14003" s="1"/>
      <c r="I14003" s="1"/>
    </row>
    <row r="14004" spans="2:9">
      <c r="B14004" s="1"/>
      <c r="C14004" s="29"/>
      <c r="D14004" s="27"/>
      <c r="E14004" s="27"/>
      <c r="F14004" s="27"/>
      <c r="G14004" s="1"/>
      <c r="H14004" s="1"/>
      <c r="I14004" s="1"/>
    </row>
    <row r="14005" spans="2:9">
      <c r="B14005" s="1"/>
      <c r="C14005" s="29"/>
      <c r="D14005" s="27"/>
      <c r="E14005" s="27"/>
      <c r="F14005" s="27"/>
      <c r="G14005" s="1"/>
      <c r="H14005" s="1"/>
      <c r="I14005" s="1"/>
    </row>
    <row r="14006" spans="2:9">
      <c r="B14006" s="1"/>
      <c r="C14006" s="29"/>
      <c r="D14006" s="27"/>
      <c r="E14006" s="27"/>
      <c r="F14006" s="27"/>
      <c r="G14006" s="1"/>
      <c r="H14006" s="1"/>
      <c r="I14006" s="1"/>
    </row>
    <row r="14007" spans="2:9">
      <c r="B14007" s="1"/>
      <c r="C14007" s="29"/>
      <c r="D14007" s="27"/>
      <c r="E14007" s="27"/>
      <c r="F14007" s="27"/>
      <c r="G14007" s="1"/>
      <c r="H14007" s="1"/>
      <c r="I14007" s="1"/>
    </row>
    <row r="14008" spans="2:9">
      <c r="B14008" s="1"/>
      <c r="C14008" s="29"/>
      <c r="D14008" s="27"/>
      <c r="E14008" s="27"/>
      <c r="F14008" s="27"/>
      <c r="G14008" s="1"/>
      <c r="H14008" s="1"/>
      <c r="I14008" s="1"/>
    </row>
    <row r="14009" spans="2:9">
      <c r="B14009" s="1"/>
      <c r="C14009" s="29"/>
      <c r="D14009" s="27"/>
      <c r="E14009" s="27"/>
      <c r="F14009" s="27"/>
      <c r="G14009" s="1"/>
      <c r="H14009" s="1"/>
      <c r="I14009" s="1"/>
    </row>
    <row r="14010" spans="2:9">
      <c r="B14010" s="1"/>
      <c r="C14010" s="29"/>
      <c r="D14010" s="27"/>
      <c r="E14010" s="27"/>
      <c r="F14010" s="27"/>
      <c r="G14010" s="1"/>
      <c r="H14010" s="1"/>
      <c r="I14010" s="1"/>
    </row>
    <row r="14011" spans="2:9">
      <c r="B14011" s="1"/>
      <c r="C14011" s="29"/>
      <c r="D14011" s="27"/>
      <c r="E14011" s="27"/>
      <c r="F14011" s="27"/>
      <c r="G14011" s="1"/>
      <c r="H14011" s="1"/>
      <c r="I14011" s="1"/>
    </row>
    <row r="14012" spans="2:9">
      <c r="B14012" s="1"/>
      <c r="C14012" s="29"/>
      <c r="D14012" s="27"/>
      <c r="E14012" s="27"/>
      <c r="F14012" s="27"/>
      <c r="G14012" s="1"/>
      <c r="H14012" s="1"/>
      <c r="I14012" s="1"/>
    </row>
    <row r="14013" spans="2:9">
      <c r="B14013" s="1"/>
      <c r="C14013" s="29"/>
      <c r="D14013" s="27"/>
      <c r="E14013" s="27"/>
      <c r="F14013" s="27"/>
      <c r="G14013" s="1"/>
      <c r="H14013" s="1"/>
      <c r="I14013" s="1"/>
    </row>
    <row r="14014" spans="2:9">
      <c r="B14014" s="1"/>
      <c r="C14014" s="29"/>
      <c r="D14014" s="27"/>
      <c r="E14014" s="27"/>
      <c r="F14014" s="27"/>
      <c r="G14014" s="1"/>
      <c r="H14014" s="1"/>
      <c r="I14014" s="1"/>
    </row>
    <row r="14015" spans="2:9">
      <c r="B14015" s="1"/>
      <c r="C14015" s="29"/>
      <c r="D14015" s="27"/>
      <c r="E14015" s="27"/>
      <c r="F14015" s="27"/>
      <c r="G14015" s="1"/>
      <c r="H14015" s="1"/>
      <c r="I14015" s="1"/>
    </row>
    <row r="14016" spans="2:9">
      <c r="B14016" s="1"/>
      <c r="C14016" s="29"/>
      <c r="D14016" s="27"/>
      <c r="E14016" s="27"/>
      <c r="F14016" s="27"/>
      <c r="G14016" s="1"/>
      <c r="H14016" s="1"/>
      <c r="I14016" s="1"/>
    </row>
    <row r="14017" spans="2:9">
      <c r="B14017" s="1"/>
      <c r="C14017" s="29"/>
      <c r="D14017" s="27"/>
      <c r="E14017" s="27"/>
      <c r="F14017" s="27"/>
      <c r="G14017" s="1"/>
      <c r="H14017" s="1"/>
      <c r="I14017" s="1"/>
    </row>
    <row r="14018" spans="2:9">
      <c r="B14018" s="1"/>
      <c r="C14018" s="29"/>
      <c r="D14018" s="27"/>
      <c r="E14018" s="27"/>
      <c r="F14018" s="27"/>
      <c r="G14018" s="1"/>
      <c r="H14018" s="1"/>
      <c r="I14018" s="1"/>
    </row>
    <row r="14019" spans="2:9">
      <c r="B14019" s="1"/>
      <c r="C14019" s="29"/>
      <c r="D14019" s="27"/>
      <c r="E14019" s="27"/>
      <c r="F14019" s="27"/>
      <c r="G14019" s="1"/>
      <c r="H14019" s="1"/>
      <c r="I14019" s="1"/>
    </row>
    <row r="14020" spans="2:9">
      <c r="B14020" s="1"/>
      <c r="C14020" s="29"/>
      <c r="D14020" s="27"/>
      <c r="E14020" s="27"/>
      <c r="F14020" s="27"/>
      <c r="G14020" s="1"/>
      <c r="H14020" s="1"/>
      <c r="I14020" s="1"/>
    </row>
    <row r="14021" spans="2:9">
      <c r="B14021" s="1"/>
      <c r="C14021" s="29"/>
      <c r="D14021" s="27"/>
      <c r="E14021" s="27"/>
      <c r="F14021" s="27"/>
      <c r="G14021" s="1"/>
      <c r="H14021" s="1"/>
      <c r="I14021" s="1"/>
    </row>
    <row r="14022" spans="2:9">
      <c r="B14022" s="1"/>
      <c r="C14022" s="29"/>
      <c r="D14022" s="27"/>
      <c r="E14022" s="27"/>
      <c r="F14022" s="27"/>
      <c r="G14022" s="1"/>
      <c r="H14022" s="1"/>
      <c r="I14022" s="1"/>
    </row>
    <row r="14023" spans="2:9">
      <c r="B14023" s="1"/>
      <c r="C14023" s="29"/>
      <c r="D14023" s="27"/>
      <c r="E14023" s="27"/>
      <c r="F14023" s="27"/>
      <c r="G14023" s="1"/>
      <c r="H14023" s="1"/>
      <c r="I14023" s="1"/>
    </row>
    <row r="14024" spans="2:9">
      <c r="B14024" s="1"/>
      <c r="C14024" s="29"/>
      <c r="D14024" s="27"/>
      <c r="E14024" s="27"/>
      <c r="F14024" s="27"/>
      <c r="G14024" s="1"/>
      <c r="H14024" s="1"/>
      <c r="I14024" s="1"/>
    </row>
    <row r="14025" spans="2:9">
      <c r="B14025" s="1"/>
      <c r="C14025" s="29"/>
      <c r="D14025" s="27"/>
      <c r="E14025" s="27"/>
      <c r="F14025" s="27"/>
      <c r="G14025" s="1"/>
      <c r="H14025" s="1"/>
      <c r="I14025" s="1"/>
    </row>
    <row r="14026" spans="2:9">
      <c r="B14026" s="1"/>
      <c r="C14026" s="29"/>
      <c r="D14026" s="27"/>
      <c r="E14026" s="27"/>
      <c r="F14026" s="27"/>
      <c r="G14026" s="1"/>
      <c r="H14026" s="1"/>
      <c r="I14026" s="1"/>
    </row>
    <row r="14027" spans="2:9">
      <c r="B14027" s="1"/>
      <c r="C14027" s="29"/>
      <c r="D14027" s="27"/>
      <c r="E14027" s="27"/>
      <c r="F14027" s="27"/>
      <c r="G14027" s="1"/>
      <c r="H14027" s="1"/>
      <c r="I14027" s="1"/>
    </row>
    <row r="14028" spans="2:9">
      <c r="B14028" s="1"/>
      <c r="C14028" s="29"/>
      <c r="D14028" s="27"/>
      <c r="E14028" s="27"/>
      <c r="F14028" s="27"/>
      <c r="G14028" s="1"/>
      <c r="H14028" s="1"/>
      <c r="I14028" s="1"/>
    </row>
    <row r="14029" spans="2:9">
      <c r="B14029" s="1"/>
      <c r="C14029" s="29"/>
      <c r="D14029" s="27"/>
      <c r="E14029" s="27"/>
      <c r="F14029" s="27"/>
      <c r="G14029" s="1"/>
      <c r="H14029" s="1"/>
      <c r="I14029" s="1"/>
    </row>
    <row r="14030" spans="2:9">
      <c r="B14030" s="1"/>
      <c r="C14030" s="29"/>
      <c r="D14030" s="27"/>
      <c r="E14030" s="27"/>
      <c r="F14030" s="27"/>
      <c r="G14030" s="1"/>
      <c r="H14030" s="1"/>
      <c r="I14030" s="1"/>
    </row>
    <row r="14031" spans="2:9">
      <c r="B14031" s="1"/>
      <c r="C14031" s="29"/>
      <c r="D14031" s="27"/>
      <c r="E14031" s="27"/>
      <c r="F14031" s="27"/>
      <c r="G14031" s="1"/>
      <c r="H14031" s="1"/>
      <c r="I14031" s="1"/>
    </row>
    <row r="14032" spans="2:9">
      <c r="B14032" s="1"/>
      <c r="C14032" s="29"/>
      <c r="D14032" s="27"/>
      <c r="E14032" s="27"/>
      <c r="F14032" s="27"/>
      <c r="G14032" s="1"/>
      <c r="H14032" s="1"/>
      <c r="I14032" s="1"/>
    </row>
    <row r="14033" spans="2:9">
      <c r="B14033" s="1"/>
      <c r="C14033" s="29"/>
      <c r="D14033" s="27"/>
      <c r="E14033" s="27"/>
      <c r="F14033" s="27"/>
      <c r="G14033" s="1"/>
      <c r="H14033" s="1"/>
      <c r="I14033" s="1"/>
    </row>
    <row r="14034" spans="2:9">
      <c r="B14034" s="1"/>
      <c r="C14034" s="29"/>
      <c r="D14034" s="27"/>
      <c r="E14034" s="27"/>
      <c r="F14034" s="27"/>
      <c r="G14034" s="1"/>
      <c r="H14034" s="1"/>
      <c r="I14034" s="1"/>
    </row>
    <row r="14035" spans="2:9">
      <c r="B14035" s="1"/>
      <c r="C14035" s="29"/>
      <c r="D14035" s="27"/>
      <c r="E14035" s="27"/>
      <c r="F14035" s="27"/>
      <c r="G14035" s="1"/>
      <c r="H14035" s="1"/>
      <c r="I14035" s="1"/>
    </row>
    <row r="14036" spans="2:9">
      <c r="B14036" s="1"/>
      <c r="C14036" s="29"/>
      <c r="D14036" s="27"/>
      <c r="E14036" s="27"/>
      <c r="F14036" s="27"/>
      <c r="G14036" s="1"/>
      <c r="H14036" s="1"/>
      <c r="I14036" s="1"/>
    </row>
    <row r="14037" spans="2:9">
      <c r="B14037" s="1"/>
      <c r="C14037" s="29"/>
      <c r="D14037" s="27"/>
      <c r="E14037" s="27"/>
      <c r="F14037" s="27"/>
      <c r="G14037" s="1"/>
      <c r="H14037" s="1"/>
      <c r="I14037" s="1"/>
    </row>
    <row r="14038" spans="2:9">
      <c r="B14038" s="1"/>
      <c r="C14038" s="29"/>
      <c r="D14038" s="27"/>
      <c r="E14038" s="27"/>
      <c r="F14038" s="27"/>
      <c r="G14038" s="1"/>
      <c r="H14038" s="1"/>
      <c r="I14038" s="1"/>
    </row>
    <row r="14039" spans="2:9">
      <c r="B14039" s="1"/>
      <c r="C14039" s="29"/>
      <c r="D14039" s="27"/>
      <c r="E14039" s="27"/>
      <c r="F14039" s="27"/>
      <c r="G14039" s="1"/>
      <c r="H14039" s="1"/>
      <c r="I14039" s="1"/>
    </row>
    <row r="14040" spans="2:9">
      <c r="B14040" s="1"/>
      <c r="C14040" s="29"/>
      <c r="D14040" s="27"/>
      <c r="E14040" s="27"/>
      <c r="F14040" s="27"/>
      <c r="G14040" s="1"/>
      <c r="H14040" s="1"/>
      <c r="I14040" s="1"/>
    </row>
    <row r="14041" spans="2:9">
      <c r="B14041" s="1"/>
      <c r="C14041" s="29"/>
      <c r="D14041" s="27"/>
      <c r="E14041" s="27"/>
      <c r="F14041" s="27"/>
      <c r="G14041" s="1"/>
      <c r="H14041" s="1"/>
      <c r="I14041" s="1"/>
    </row>
    <row r="14042" spans="2:9">
      <c r="B14042" s="1"/>
      <c r="C14042" s="29"/>
      <c r="D14042" s="27"/>
      <c r="E14042" s="27"/>
      <c r="F14042" s="27"/>
      <c r="G14042" s="1"/>
      <c r="H14042" s="1"/>
      <c r="I14042" s="1"/>
    </row>
    <row r="14043" spans="2:9">
      <c r="B14043" s="1"/>
      <c r="C14043" s="29"/>
      <c r="D14043" s="27"/>
      <c r="E14043" s="27"/>
      <c r="F14043" s="27"/>
      <c r="G14043" s="1"/>
      <c r="H14043" s="1"/>
      <c r="I14043" s="1"/>
    </row>
    <row r="14044" spans="2:9">
      <c r="B14044" s="1"/>
      <c r="C14044" s="29"/>
      <c r="D14044" s="27"/>
      <c r="E14044" s="27"/>
      <c r="F14044" s="27"/>
      <c r="G14044" s="1"/>
      <c r="H14044" s="1"/>
      <c r="I14044" s="1"/>
    </row>
    <row r="14045" spans="2:9">
      <c r="B14045" s="1"/>
      <c r="C14045" s="29"/>
      <c r="D14045" s="27"/>
      <c r="E14045" s="27"/>
      <c r="F14045" s="27"/>
      <c r="G14045" s="1"/>
      <c r="H14045" s="1"/>
      <c r="I14045" s="1"/>
    </row>
    <row r="14046" spans="2:9">
      <c r="B14046" s="1"/>
      <c r="C14046" s="29"/>
      <c r="D14046" s="27"/>
      <c r="E14046" s="27"/>
      <c r="F14046" s="27"/>
      <c r="G14046" s="1"/>
      <c r="H14046" s="1"/>
      <c r="I14046" s="1"/>
    </row>
    <row r="14047" spans="2:9">
      <c r="B14047" s="1"/>
      <c r="C14047" s="29"/>
      <c r="D14047" s="27"/>
      <c r="E14047" s="27"/>
      <c r="F14047" s="27"/>
      <c r="G14047" s="1"/>
      <c r="H14047" s="1"/>
      <c r="I14047" s="1"/>
    </row>
    <row r="14048" spans="2:9">
      <c r="B14048" s="1"/>
      <c r="C14048" s="29"/>
      <c r="D14048" s="27"/>
      <c r="E14048" s="27"/>
      <c r="F14048" s="27"/>
      <c r="G14048" s="1"/>
      <c r="H14048" s="1"/>
      <c r="I14048" s="1"/>
    </row>
    <row r="14049" spans="2:9">
      <c r="B14049" s="1"/>
      <c r="C14049" s="29"/>
      <c r="D14049" s="27"/>
      <c r="E14049" s="27"/>
      <c r="F14049" s="27"/>
      <c r="G14049" s="1"/>
      <c r="H14049" s="1"/>
      <c r="I14049" s="1"/>
    </row>
    <row r="14050" spans="2:9">
      <c r="B14050" s="1"/>
      <c r="C14050" s="29"/>
      <c r="D14050" s="27"/>
      <c r="E14050" s="27"/>
      <c r="F14050" s="27"/>
      <c r="G14050" s="1"/>
      <c r="H14050" s="1"/>
      <c r="I14050" s="1"/>
    </row>
    <row r="14051" spans="2:9">
      <c r="B14051" s="1"/>
      <c r="C14051" s="29"/>
      <c r="D14051" s="27"/>
      <c r="E14051" s="27"/>
      <c r="F14051" s="27"/>
      <c r="G14051" s="1"/>
      <c r="H14051" s="1"/>
      <c r="I14051" s="1"/>
    </row>
    <row r="14052" spans="2:9">
      <c r="B14052" s="1"/>
      <c r="C14052" s="29"/>
      <c r="D14052" s="27"/>
      <c r="E14052" s="27"/>
      <c r="F14052" s="27"/>
      <c r="G14052" s="1"/>
      <c r="H14052" s="1"/>
      <c r="I14052" s="1"/>
    </row>
    <row r="14053" spans="2:9">
      <c r="B14053" s="1"/>
      <c r="C14053" s="29"/>
      <c r="D14053" s="27"/>
      <c r="E14053" s="27"/>
      <c r="F14053" s="27"/>
      <c r="G14053" s="1"/>
      <c r="H14053" s="1"/>
      <c r="I14053" s="1"/>
    </row>
    <row r="14054" spans="2:9">
      <c r="B14054" s="1"/>
      <c r="C14054" s="29"/>
      <c r="D14054" s="27"/>
      <c r="E14054" s="27"/>
      <c r="F14054" s="27"/>
      <c r="G14054" s="1"/>
      <c r="H14054" s="1"/>
      <c r="I14054" s="1"/>
    </row>
    <row r="14055" spans="2:9">
      <c r="B14055" s="1"/>
      <c r="C14055" s="29"/>
      <c r="D14055" s="27"/>
      <c r="E14055" s="27"/>
      <c r="F14055" s="27"/>
      <c r="G14055" s="1"/>
      <c r="H14055" s="1"/>
      <c r="I14055" s="1"/>
    </row>
    <row r="14056" spans="2:9">
      <c r="B14056" s="1"/>
      <c r="C14056" s="29"/>
      <c r="D14056" s="27"/>
      <c r="E14056" s="27"/>
      <c r="F14056" s="27"/>
      <c r="G14056" s="1"/>
      <c r="H14056" s="1"/>
      <c r="I14056" s="1"/>
    </row>
    <row r="14057" spans="2:9">
      <c r="B14057" s="1"/>
      <c r="C14057" s="29"/>
      <c r="D14057" s="27"/>
      <c r="E14057" s="27"/>
      <c r="F14057" s="27"/>
      <c r="G14057" s="1"/>
      <c r="H14057" s="1"/>
      <c r="I14057" s="1"/>
    </row>
    <row r="14058" spans="2:9">
      <c r="B14058" s="1"/>
      <c r="C14058" s="29"/>
      <c r="D14058" s="27"/>
      <c r="E14058" s="27"/>
      <c r="F14058" s="27"/>
      <c r="G14058" s="1"/>
      <c r="H14058" s="1"/>
      <c r="I14058" s="1"/>
    </row>
    <row r="14059" spans="2:9">
      <c r="B14059" s="1"/>
      <c r="C14059" s="29"/>
      <c r="D14059" s="27"/>
      <c r="E14059" s="27"/>
      <c r="F14059" s="27"/>
      <c r="G14059" s="1"/>
      <c r="H14059" s="1"/>
      <c r="I14059" s="1"/>
    </row>
    <row r="14060" spans="2:9">
      <c r="B14060" s="1"/>
      <c r="C14060" s="29"/>
      <c r="D14060" s="27"/>
      <c r="E14060" s="27"/>
      <c r="F14060" s="27"/>
      <c r="G14060" s="1"/>
      <c r="H14060" s="1"/>
      <c r="I14060" s="1"/>
    </row>
    <row r="14061" spans="2:9">
      <c r="B14061" s="1"/>
      <c r="C14061" s="29"/>
      <c r="D14061" s="27"/>
      <c r="E14061" s="27"/>
      <c r="F14061" s="27"/>
      <c r="G14061" s="1"/>
      <c r="H14061" s="1"/>
      <c r="I14061" s="1"/>
    </row>
    <row r="14062" spans="2:9">
      <c r="B14062" s="1"/>
      <c r="C14062" s="29"/>
      <c r="D14062" s="27"/>
      <c r="E14062" s="27"/>
      <c r="F14062" s="27"/>
      <c r="G14062" s="1"/>
      <c r="H14062" s="1"/>
      <c r="I14062" s="1"/>
    </row>
    <row r="14063" spans="2:9">
      <c r="B14063" s="1"/>
      <c r="C14063" s="29"/>
      <c r="D14063" s="27"/>
      <c r="E14063" s="27"/>
      <c r="F14063" s="27"/>
      <c r="G14063" s="1"/>
      <c r="H14063" s="1"/>
      <c r="I14063" s="1"/>
    </row>
    <row r="14064" spans="2:9">
      <c r="B14064" s="1"/>
      <c r="C14064" s="29"/>
      <c r="D14064" s="27"/>
      <c r="E14064" s="27"/>
      <c r="F14064" s="27"/>
      <c r="G14064" s="1"/>
      <c r="H14064" s="1"/>
      <c r="I14064" s="1"/>
    </row>
    <row r="14065" spans="2:9">
      <c r="B14065" s="1"/>
      <c r="C14065" s="29"/>
      <c r="D14065" s="27"/>
      <c r="E14065" s="27"/>
      <c r="F14065" s="27"/>
      <c r="G14065" s="1"/>
      <c r="H14065" s="1"/>
      <c r="I14065" s="1"/>
    </row>
    <row r="14066" spans="2:9">
      <c r="B14066" s="1"/>
      <c r="C14066" s="29"/>
      <c r="D14066" s="27"/>
      <c r="E14066" s="27"/>
      <c r="F14066" s="27"/>
      <c r="G14066" s="1"/>
      <c r="H14066" s="1"/>
      <c r="I14066" s="1"/>
    </row>
    <row r="14067" spans="2:9">
      <c r="B14067" s="1"/>
      <c r="C14067" s="29"/>
      <c r="D14067" s="27"/>
      <c r="E14067" s="27"/>
      <c r="F14067" s="27"/>
      <c r="G14067" s="1"/>
      <c r="H14067" s="1"/>
      <c r="I14067" s="1"/>
    </row>
    <row r="14068" spans="2:9">
      <c r="B14068" s="1"/>
      <c r="C14068" s="29"/>
      <c r="D14068" s="27"/>
      <c r="E14068" s="27"/>
      <c r="F14068" s="27"/>
      <c r="G14068" s="1"/>
      <c r="H14068" s="1"/>
      <c r="I14068" s="1"/>
    </row>
    <row r="14069" spans="2:9">
      <c r="B14069" s="1"/>
      <c r="C14069" s="29"/>
      <c r="D14069" s="27"/>
      <c r="E14069" s="27"/>
      <c r="F14069" s="27"/>
      <c r="G14069" s="1"/>
      <c r="H14069" s="1"/>
      <c r="I14069" s="1"/>
    </row>
    <row r="14070" spans="2:9">
      <c r="B14070" s="1"/>
      <c r="C14070" s="29"/>
      <c r="D14070" s="27"/>
      <c r="E14070" s="27"/>
      <c r="F14070" s="27"/>
      <c r="G14070" s="1"/>
      <c r="H14070" s="1"/>
      <c r="I14070" s="1"/>
    </row>
    <row r="14071" spans="2:9">
      <c r="B14071" s="1"/>
      <c r="C14071" s="29"/>
      <c r="D14071" s="27"/>
      <c r="E14071" s="27"/>
      <c r="F14071" s="27"/>
      <c r="G14071" s="1"/>
      <c r="H14071" s="1"/>
      <c r="I14071" s="1"/>
    </row>
    <row r="14072" spans="2:9">
      <c r="B14072" s="1"/>
      <c r="C14072" s="29"/>
      <c r="D14072" s="27"/>
      <c r="E14072" s="27"/>
      <c r="F14072" s="27"/>
      <c r="G14072" s="1"/>
      <c r="H14072" s="1"/>
      <c r="I14072" s="1"/>
    </row>
    <row r="14073" spans="2:9">
      <c r="B14073" s="1"/>
      <c r="C14073" s="29"/>
      <c r="D14073" s="27"/>
      <c r="E14073" s="27"/>
      <c r="F14073" s="27"/>
      <c r="G14073" s="1"/>
      <c r="H14073" s="1"/>
      <c r="I14073" s="1"/>
    </row>
    <row r="14074" spans="2:9">
      <c r="B14074" s="1"/>
      <c r="C14074" s="29"/>
      <c r="D14074" s="27"/>
      <c r="E14074" s="27"/>
      <c r="F14074" s="27"/>
      <c r="G14074" s="1"/>
      <c r="H14074" s="1"/>
      <c r="I14074" s="1"/>
    </row>
    <row r="14075" spans="2:9">
      <c r="B14075" s="1"/>
      <c r="C14075" s="29"/>
      <c r="D14075" s="27"/>
      <c r="E14075" s="27"/>
      <c r="F14075" s="27"/>
      <c r="G14075" s="1"/>
      <c r="H14075" s="1"/>
      <c r="I14075" s="1"/>
    </row>
    <row r="14076" spans="2:9">
      <c r="B14076" s="1"/>
      <c r="C14076" s="29"/>
      <c r="D14076" s="27"/>
      <c r="E14076" s="27"/>
      <c r="F14076" s="27"/>
      <c r="G14076" s="1"/>
      <c r="H14076" s="1"/>
      <c r="I14076" s="1"/>
    </row>
    <row r="14077" spans="2:9">
      <c r="B14077" s="1"/>
      <c r="C14077" s="29"/>
      <c r="D14077" s="27"/>
      <c r="E14077" s="27"/>
      <c r="F14077" s="27"/>
      <c r="G14077" s="1"/>
      <c r="H14077" s="1"/>
      <c r="I14077" s="1"/>
    </row>
    <row r="14078" spans="2:9">
      <c r="B14078" s="1"/>
      <c r="C14078" s="29"/>
      <c r="D14078" s="27"/>
      <c r="E14078" s="27"/>
      <c r="F14078" s="27"/>
      <c r="G14078" s="1"/>
      <c r="H14078" s="1"/>
      <c r="I14078" s="1"/>
    </row>
    <row r="14079" spans="2:9">
      <c r="B14079" s="1"/>
      <c r="C14079" s="29"/>
      <c r="D14079" s="27"/>
      <c r="E14079" s="27"/>
      <c r="F14079" s="27"/>
      <c r="G14079" s="1"/>
      <c r="H14079" s="1"/>
      <c r="I14079" s="1"/>
    </row>
    <row r="14080" spans="2:9">
      <c r="B14080" s="1"/>
      <c r="C14080" s="29"/>
      <c r="D14080" s="27"/>
      <c r="E14080" s="27"/>
      <c r="F14080" s="27"/>
      <c r="G14080" s="1"/>
      <c r="H14080" s="1"/>
      <c r="I14080" s="1"/>
    </row>
    <row r="14081" spans="2:9">
      <c r="B14081" s="1"/>
      <c r="C14081" s="29"/>
      <c r="D14081" s="27"/>
      <c r="E14081" s="27"/>
      <c r="F14081" s="27"/>
      <c r="G14081" s="1"/>
      <c r="H14081" s="1"/>
      <c r="I14081" s="1"/>
    </row>
    <row r="14082" spans="2:9">
      <c r="B14082" s="1"/>
      <c r="C14082" s="29"/>
      <c r="D14082" s="27"/>
      <c r="E14082" s="27"/>
      <c r="F14082" s="27"/>
      <c r="G14082" s="1"/>
      <c r="H14082" s="1"/>
      <c r="I14082" s="1"/>
    </row>
    <row r="14083" spans="2:9">
      <c r="B14083" s="1"/>
      <c r="C14083" s="29"/>
      <c r="D14083" s="27"/>
      <c r="E14083" s="27"/>
      <c r="F14083" s="27"/>
      <c r="G14083" s="1"/>
      <c r="H14083" s="1"/>
      <c r="I14083" s="1"/>
    </row>
    <row r="14084" spans="2:9">
      <c r="B14084" s="1"/>
      <c r="C14084" s="29"/>
      <c r="D14084" s="27"/>
      <c r="E14084" s="27"/>
      <c r="F14084" s="27"/>
      <c r="G14084" s="1"/>
      <c r="H14084" s="1"/>
      <c r="I14084" s="1"/>
    </row>
    <row r="14085" spans="2:9">
      <c r="B14085" s="1"/>
      <c r="C14085" s="29"/>
      <c r="D14085" s="27"/>
      <c r="E14085" s="27"/>
      <c r="F14085" s="27"/>
      <c r="G14085" s="1"/>
      <c r="H14085" s="1"/>
      <c r="I14085" s="1"/>
    </row>
    <row r="14086" spans="2:9">
      <c r="B14086" s="1"/>
      <c r="C14086" s="29"/>
      <c r="D14086" s="27"/>
      <c r="E14086" s="27"/>
      <c r="F14086" s="27"/>
      <c r="G14086" s="1"/>
      <c r="H14086" s="1"/>
      <c r="I14086" s="1"/>
    </row>
    <row r="14087" spans="2:9">
      <c r="B14087" s="1"/>
      <c r="C14087" s="29"/>
      <c r="D14087" s="27"/>
      <c r="E14087" s="27"/>
      <c r="F14087" s="27"/>
      <c r="G14087" s="1"/>
      <c r="H14087" s="1"/>
      <c r="I14087" s="1"/>
    </row>
    <row r="14088" spans="2:9">
      <c r="B14088" s="1"/>
      <c r="C14088" s="29"/>
      <c r="D14088" s="27"/>
      <c r="E14088" s="27"/>
      <c r="F14088" s="27"/>
      <c r="G14088" s="1"/>
      <c r="H14088" s="1"/>
      <c r="I14088" s="1"/>
    </row>
    <row r="14089" spans="2:9">
      <c r="B14089" s="1"/>
      <c r="C14089" s="29"/>
      <c r="D14089" s="27"/>
      <c r="E14089" s="27"/>
      <c r="F14089" s="27"/>
      <c r="G14089" s="1"/>
      <c r="H14089" s="1"/>
      <c r="I14089" s="1"/>
    </row>
    <row r="14090" spans="2:9">
      <c r="B14090" s="1"/>
      <c r="C14090" s="29"/>
      <c r="D14090" s="27"/>
      <c r="E14090" s="27"/>
      <c r="F14090" s="27"/>
      <c r="G14090" s="1"/>
      <c r="H14090" s="1"/>
      <c r="I14090" s="1"/>
    </row>
    <row r="14091" spans="2:9">
      <c r="B14091" s="1"/>
      <c r="C14091" s="29"/>
      <c r="D14091" s="27"/>
      <c r="E14091" s="27"/>
      <c r="F14091" s="27"/>
      <c r="G14091" s="1"/>
      <c r="H14091" s="1"/>
      <c r="I14091" s="1"/>
    </row>
    <row r="14092" spans="2:9">
      <c r="B14092" s="1"/>
      <c r="C14092" s="29"/>
      <c r="D14092" s="27"/>
      <c r="E14092" s="27"/>
      <c r="F14092" s="27"/>
      <c r="G14092" s="1"/>
      <c r="H14092" s="1"/>
      <c r="I14092" s="1"/>
    </row>
    <row r="14093" spans="2:9">
      <c r="B14093" s="1"/>
      <c r="C14093" s="29"/>
      <c r="D14093" s="27"/>
      <c r="E14093" s="27"/>
      <c r="F14093" s="27"/>
      <c r="G14093" s="1"/>
      <c r="H14093" s="1"/>
      <c r="I14093" s="1"/>
    </row>
    <row r="14094" spans="2:9">
      <c r="B14094" s="1"/>
      <c r="C14094" s="29"/>
      <c r="D14094" s="27"/>
      <c r="E14094" s="27"/>
      <c r="F14094" s="27"/>
      <c r="G14094" s="1"/>
      <c r="H14094" s="1"/>
      <c r="I14094" s="1"/>
    </row>
    <row r="14095" spans="2:9">
      <c r="B14095" s="1"/>
      <c r="C14095" s="29"/>
      <c r="D14095" s="27"/>
      <c r="E14095" s="27"/>
      <c r="F14095" s="27"/>
      <c r="G14095" s="1"/>
      <c r="H14095" s="1"/>
      <c r="I14095" s="1"/>
    </row>
    <row r="14096" spans="2:9">
      <c r="B14096" s="1"/>
      <c r="C14096" s="29"/>
      <c r="D14096" s="27"/>
      <c r="E14096" s="27"/>
      <c r="F14096" s="27"/>
      <c r="G14096" s="1"/>
      <c r="H14096" s="1"/>
      <c r="I14096" s="1"/>
    </row>
    <row r="14097" spans="2:9">
      <c r="B14097" s="1"/>
      <c r="C14097" s="29"/>
      <c r="D14097" s="27"/>
      <c r="E14097" s="27"/>
      <c r="F14097" s="27"/>
      <c r="G14097" s="1"/>
      <c r="H14097" s="1"/>
      <c r="I14097" s="1"/>
    </row>
    <row r="14098" spans="2:9">
      <c r="B14098" s="1"/>
      <c r="C14098" s="29"/>
      <c r="D14098" s="27"/>
      <c r="E14098" s="27"/>
      <c r="F14098" s="27"/>
      <c r="G14098" s="1"/>
      <c r="H14098" s="1"/>
      <c r="I14098" s="1"/>
    </row>
    <row r="14099" spans="2:9">
      <c r="B14099" s="1"/>
      <c r="C14099" s="29"/>
      <c r="D14099" s="27"/>
      <c r="E14099" s="27"/>
      <c r="F14099" s="27"/>
      <c r="G14099" s="1"/>
      <c r="H14099" s="1"/>
      <c r="I14099" s="1"/>
    </row>
    <row r="14100" spans="2:9">
      <c r="B14100" s="1"/>
      <c r="C14100" s="29"/>
      <c r="D14100" s="27"/>
      <c r="E14100" s="27"/>
      <c r="F14100" s="27"/>
      <c r="G14100" s="1"/>
      <c r="H14100" s="1"/>
      <c r="I14100" s="1"/>
    </row>
    <row r="14101" spans="2:9">
      <c r="B14101" s="1"/>
      <c r="C14101" s="29"/>
      <c r="D14101" s="27"/>
      <c r="E14101" s="27"/>
      <c r="F14101" s="27"/>
      <c r="G14101" s="1"/>
      <c r="H14101" s="1"/>
      <c r="I14101" s="1"/>
    </row>
    <row r="14102" spans="2:9">
      <c r="B14102" s="1"/>
      <c r="C14102" s="29"/>
      <c r="D14102" s="27"/>
      <c r="E14102" s="27"/>
      <c r="F14102" s="27"/>
      <c r="G14102" s="1"/>
      <c r="H14102" s="1"/>
      <c r="I14102" s="1"/>
    </row>
    <row r="14103" spans="2:9">
      <c r="B14103" s="1"/>
      <c r="C14103" s="29"/>
      <c r="D14103" s="27"/>
      <c r="E14103" s="27"/>
      <c r="F14103" s="27"/>
      <c r="G14103" s="1"/>
      <c r="H14103" s="1"/>
      <c r="I14103" s="1"/>
    </row>
    <row r="14104" spans="2:9">
      <c r="B14104" s="1"/>
      <c r="C14104" s="29"/>
      <c r="D14104" s="27"/>
      <c r="E14104" s="27"/>
      <c r="F14104" s="27"/>
      <c r="G14104" s="1"/>
      <c r="H14104" s="1"/>
      <c r="I14104" s="1"/>
    </row>
    <row r="14105" spans="2:9">
      <c r="B14105" s="1"/>
      <c r="C14105" s="29"/>
      <c r="D14105" s="27"/>
      <c r="E14105" s="27"/>
      <c r="F14105" s="27"/>
      <c r="G14105" s="1"/>
      <c r="H14105" s="1"/>
      <c r="I14105" s="1"/>
    </row>
    <row r="14106" spans="2:9">
      <c r="B14106" s="1"/>
      <c r="C14106" s="29"/>
      <c r="D14106" s="27"/>
      <c r="E14106" s="27"/>
      <c r="F14106" s="27"/>
      <c r="G14106" s="1"/>
      <c r="H14106" s="1"/>
      <c r="I14106" s="1"/>
    </row>
    <row r="14107" spans="2:9">
      <c r="B14107" s="1"/>
      <c r="C14107" s="29"/>
      <c r="D14107" s="27"/>
      <c r="E14107" s="27"/>
      <c r="F14107" s="27"/>
      <c r="G14107" s="1"/>
      <c r="H14107" s="1"/>
      <c r="I14107" s="1"/>
    </row>
    <row r="14108" spans="2:9">
      <c r="B14108" s="1"/>
      <c r="C14108" s="29"/>
      <c r="D14108" s="27"/>
      <c r="E14108" s="27"/>
      <c r="F14108" s="27"/>
      <c r="G14108" s="1"/>
      <c r="H14108" s="1"/>
      <c r="I14108" s="1"/>
    </row>
    <row r="14109" spans="2:9">
      <c r="B14109" s="1"/>
      <c r="C14109" s="29"/>
      <c r="D14109" s="27"/>
      <c r="E14109" s="27"/>
      <c r="F14109" s="27"/>
      <c r="G14109" s="1"/>
      <c r="H14109" s="1"/>
      <c r="I14109" s="1"/>
    </row>
    <row r="14110" spans="2:9">
      <c r="B14110" s="1"/>
      <c r="C14110" s="29"/>
      <c r="D14110" s="27"/>
      <c r="E14110" s="27"/>
      <c r="F14110" s="27"/>
      <c r="G14110" s="1"/>
      <c r="H14110" s="1"/>
      <c r="I14110" s="1"/>
    </row>
    <row r="14111" spans="2:9">
      <c r="B14111" s="1"/>
      <c r="C14111" s="29"/>
      <c r="D14111" s="27"/>
      <c r="E14111" s="27"/>
      <c r="F14111" s="27"/>
      <c r="G14111" s="1"/>
      <c r="H14111" s="1"/>
      <c r="I14111" s="1"/>
    </row>
    <row r="14112" spans="2:9">
      <c r="B14112" s="1"/>
      <c r="C14112" s="29"/>
      <c r="D14112" s="27"/>
      <c r="E14112" s="27"/>
      <c r="F14112" s="27"/>
      <c r="G14112" s="1"/>
      <c r="H14112" s="1"/>
      <c r="I14112" s="1"/>
    </row>
    <row r="14113" spans="2:9">
      <c r="B14113" s="1"/>
      <c r="C14113" s="29"/>
      <c r="D14113" s="27"/>
      <c r="E14113" s="27"/>
      <c r="F14113" s="27"/>
      <c r="G14113" s="1"/>
      <c r="H14113" s="1"/>
      <c r="I14113" s="1"/>
    </row>
    <row r="14114" spans="2:9">
      <c r="B14114" s="1"/>
      <c r="C14114" s="29"/>
      <c r="D14114" s="27"/>
      <c r="E14114" s="27"/>
      <c r="F14114" s="27"/>
      <c r="G14114" s="1"/>
      <c r="H14114" s="1"/>
      <c r="I14114" s="1"/>
    </row>
    <row r="14115" spans="2:9">
      <c r="B14115" s="1"/>
      <c r="C14115" s="29"/>
      <c r="D14115" s="27"/>
      <c r="E14115" s="27"/>
      <c r="F14115" s="27"/>
      <c r="G14115" s="1"/>
      <c r="H14115" s="1"/>
      <c r="I14115" s="1"/>
    </row>
    <row r="14116" spans="2:9">
      <c r="B14116" s="1"/>
      <c r="C14116" s="29"/>
      <c r="D14116" s="27"/>
      <c r="E14116" s="27"/>
      <c r="F14116" s="27"/>
      <c r="G14116" s="1"/>
      <c r="H14116" s="1"/>
      <c r="I14116" s="1"/>
    </row>
    <row r="14117" spans="2:9">
      <c r="B14117" s="1"/>
      <c r="C14117" s="29"/>
      <c r="D14117" s="27"/>
      <c r="E14117" s="27"/>
      <c r="F14117" s="27"/>
      <c r="G14117" s="1"/>
      <c r="H14117" s="1"/>
      <c r="I14117" s="1"/>
    </row>
    <row r="14118" spans="2:9">
      <c r="B14118" s="1"/>
      <c r="C14118" s="29"/>
      <c r="D14118" s="27"/>
      <c r="E14118" s="27"/>
      <c r="F14118" s="27"/>
      <c r="G14118" s="1"/>
      <c r="H14118" s="1"/>
      <c r="I14118" s="1"/>
    </row>
    <row r="14119" spans="2:9">
      <c r="B14119" s="1"/>
      <c r="C14119" s="29"/>
      <c r="D14119" s="27"/>
      <c r="E14119" s="27"/>
      <c r="F14119" s="27"/>
      <c r="G14119" s="1"/>
      <c r="H14119" s="1"/>
      <c r="I14119" s="1"/>
    </row>
    <row r="14120" spans="2:9">
      <c r="B14120" s="1"/>
      <c r="C14120" s="29"/>
      <c r="D14120" s="27"/>
      <c r="E14120" s="27"/>
      <c r="F14120" s="27"/>
      <c r="G14120" s="1"/>
      <c r="H14120" s="1"/>
      <c r="I14120" s="1"/>
    </row>
    <row r="14121" spans="2:9">
      <c r="B14121" s="1"/>
      <c r="C14121" s="29"/>
      <c r="D14121" s="27"/>
      <c r="E14121" s="27"/>
      <c r="F14121" s="27"/>
      <c r="G14121" s="1"/>
      <c r="H14121" s="1"/>
      <c r="I14121" s="1"/>
    </row>
    <row r="14122" spans="2:9">
      <c r="B14122" s="1"/>
      <c r="C14122" s="29"/>
      <c r="D14122" s="27"/>
      <c r="E14122" s="27"/>
      <c r="F14122" s="27"/>
      <c r="G14122" s="1"/>
      <c r="H14122" s="1"/>
      <c r="I14122" s="1"/>
    </row>
    <row r="14123" spans="2:9">
      <c r="B14123" s="1"/>
      <c r="C14123" s="29"/>
      <c r="D14123" s="27"/>
      <c r="E14123" s="27"/>
      <c r="F14123" s="27"/>
      <c r="G14123" s="1"/>
      <c r="H14123" s="1"/>
      <c r="I14123" s="1"/>
    </row>
    <row r="14124" spans="2:9">
      <c r="B14124" s="1"/>
      <c r="C14124" s="29"/>
      <c r="D14124" s="27"/>
      <c r="E14124" s="27"/>
      <c r="F14124" s="27"/>
      <c r="G14124" s="1"/>
      <c r="H14124" s="1"/>
      <c r="I14124" s="1"/>
    </row>
    <row r="14125" spans="2:9">
      <c r="B14125" s="1"/>
      <c r="C14125" s="29"/>
      <c r="D14125" s="27"/>
      <c r="E14125" s="27"/>
      <c r="F14125" s="27"/>
      <c r="G14125" s="1"/>
      <c r="H14125" s="1"/>
      <c r="I14125" s="1"/>
    </row>
    <row r="14126" spans="2:9">
      <c r="B14126" s="1"/>
      <c r="C14126" s="29"/>
      <c r="D14126" s="27"/>
      <c r="E14126" s="27"/>
      <c r="F14126" s="27"/>
      <c r="G14126" s="1"/>
      <c r="H14126" s="1"/>
      <c r="I14126" s="1"/>
    </row>
    <row r="14127" spans="2:9">
      <c r="B14127" s="1"/>
      <c r="C14127" s="29"/>
      <c r="D14127" s="27"/>
      <c r="E14127" s="27"/>
      <c r="F14127" s="27"/>
      <c r="G14127" s="1"/>
      <c r="H14127" s="1"/>
      <c r="I14127" s="1"/>
    </row>
    <row r="14128" spans="2:9">
      <c r="B14128" s="1"/>
      <c r="C14128" s="29"/>
      <c r="D14128" s="27"/>
      <c r="E14128" s="27"/>
      <c r="F14128" s="27"/>
      <c r="G14128" s="1"/>
      <c r="H14128" s="1"/>
      <c r="I14128" s="1"/>
    </row>
    <row r="14129" spans="2:9">
      <c r="B14129" s="1"/>
      <c r="C14129" s="29"/>
      <c r="D14129" s="27"/>
      <c r="E14129" s="27"/>
      <c r="F14129" s="27"/>
      <c r="G14129" s="1"/>
      <c r="H14129" s="1"/>
      <c r="I14129" s="1"/>
    </row>
    <row r="14130" spans="2:9">
      <c r="B14130" s="1"/>
      <c r="C14130" s="29"/>
      <c r="D14130" s="27"/>
      <c r="E14130" s="27"/>
      <c r="F14130" s="27"/>
      <c r="G14130" s="1"/>
      <c r="H14130" s="1"/>
      <c r="I14130" s="1"/>
    </row>
    <row r="14131" spans="2:9">
      <c r="B14131" s="1"/>
      <c r="C14131" s="29"/>
      <c r="D14131" s="27"/>
      <c r="E14131" s="27"/>
      <c r="F14131" s="27"/>
      <c r="G14131" s="1"/>
      <c r="H14131" s="1"/>
      <c r="I14131" s="1"/>
    </row>
    <row r="14132" spans="2:9">
      <c r="B14132" s="1"/>
      <c r="C14132" s="29"/>
      <c r="D14132" s="27"/>
      <c r="E14132" s="27"/>
      <c r="F14132" s="27"/>
      <c r="G14132" s="1"/>
      <c r="H14132" s="1"/>
      <c r="I14132" s="1"/>
    </row>
    <row r="14133" spans="2:9">
      <c r="B14133" s="1"/>
      <c r="C14133" s="29"/>
      <c r="D14133" s="27"/>
      <c r="E14133" s="27"/>
      <c r="F14133" s="27"/>
      <c r="G14133" s="1"/>
      <c r="H14133" s="1"/>
      <c r="I14133" s="1"/>
    </row>
    <row r="14134" spans="2:9">
      <c r="B14134" s="1"/>
      <c r="C14134" s="29"/>
      <c r="D14134" s="27"/>
      <c r="E14134" s="27"/>
      <c r="F14134" s="27"/>
      <c r="G14134" s="1"/>
      <c r="H14134" s="1"/>
      <c r="I14134" s="1"/>
    </row>
    <row r="14135" spans="2:9">
      <c r="B14135" s="1"/>
      <c r="C14135" s="29"/>
      <c r="D14135" s="27"/>
      <c r="E14135" s="27"/>
      <c r="F14135" s="27"/>
      <c r="G14135" s="1"/>
      <c r="H14135" s="1"/>
      <c r="I14135" s="1"/>
    </row>
    <row r="14136" spans="2:9">
      <c r="B14136" s="1"/>
      <c r="C14136" s="29"/>
      <c r="D14136" s="27"/>
      <c r="E14136" s="27"/>
      <c r="F14136" s="27"/>
      <c r="G14136" s="1"/>
      <c r="H14136" s="1"/>
      <c r="I14136" s="1"/>
    </row>
    <row r="14137" spans="2:9">
      <c r="B14137" s="1"/>
      <c r="C14137" s="29"/>
      <c r="D14137" s="27"/>
      <c r="E14137" s="27"/>
      <c r="F14137" s="27"/>
      <c r="G14137" s="1"/>
      <c r="H14137" s="1"/>
      <c r="I14137" s="1"/>
    </row>
    <row r="14138" spans="2:9">
      <c r="B14138" s="1"/>
      <c r="C14138" s="29"/>
      <c r="D14138" s="27"/>
      <c r="E14138" s="27"/>
      <c r="F14138" s="27"/>
      <c r="G14138" s="1"/>
      <c r="H14138" s="1"/>
      <c r="I14138" s="1"/>
    </row>
    <row r="14139" spans="2:9">
      <c r="B14139" s="1"/>
      <c r="C14139" s="29"/>
      <c r="D14139" s="27"/>
      <c r="E14139" s="27"/>
      <c r="F14139" s="27"/>
      <c r="G14139" s="1"/>
      <c r="H14139" s="1"/>
      <c r="I14139" s="1"/>
    </row>
    <row r="14140" spans="2:9">
      <c r="B14140" s="1"/>
      <c r="C14140" s="29"/>
      <c r="D14140" s="27"/>
      <c r="E14140" s="27"/>
      <c r="F14140" s="27"/>
      <c r="G14140" s="1"/>
      <c r="H14140" s="1"/>
      <c r="I14140" s="1"/>
    </row>
    <row r="14141" spans="2:9">
      <c r="B14141" s="1"/>
      <c r="C14141" s="29"/>
      <c r="D14141" s="27"/>
      <c r="E14141" s="27"/>
      <c r="F14141" s="27"/>
      <c r="G14141" s="1"/>
      <c r="H14141" s="1"/>
      <c r="I14141" s="1"/>
    </row>
    <row r="14142" spans="2:9">
      <c r="B14142" s="1"/>
      <c r="C14142" s="29"/>
      <c r="D14142" s="27"/>
      <c r="E14142" s="27"/>
      <c r="F14142" s="27"/>
      <c r="G14142" s="1"/>
      <c r="H14142" s="1"/>
      <c r="I14142" s="1"/>
    </row>
    <row r="14143" spans="2:9">
      <c r="B14143" s="1"/>
      <c r="C14143" s="29"/>
      <c r="D14143" s="27"/>
      <c r="E14143" s="27"/>
      <c r="F14143" s="27"/>
      <c r="G14143" s="1"/>
      <c r="H14143" s="1"/>
      <c r="I14143" s="1"/>
    </row>
    <row r="14144" spans="2:9">
      <c r="B14144" s="1"/>
      <c r="C14144" s="29"/>
      <c r="D14144" s="27"/>
      <c r="E14144" s="27"/>
      <c r="F14144" s="27"/>
      <c r="G14144" s="1"/>
      <c r="H14144" s="1"/>
      <c r="I14144" s="1"/>
    </row>
    <row r="14145" spans="2:9">
      <c r="B14145" s="1"/>
      <c r="C14145" s="29"/>
      <c r="D14145" s="27"/>
      <c r="E14145" s="27"/>
      <c r="F14145" s="27"/>
      <c r="G14145" s="1"/>
      <c r="H14145" s="1"/>
      <c r="I14145" s="1"/>
    </row>
    <row r="14146" spans="2:9">
      <c r="B14146" s="1"/>
      <c r="C14146" s="29"/>
      <c r="D14146" s="27"/>
      <c r="E14146" s="27"/>
      <c r="F14146" s="27"/>
      <c r="G14146" s="1"/>
      <c r="H14146" s="1"/>
      <c r="I14146" s="1"/>
    </row>
    <row r="14147" spans="2:9">
      <c r="B14147" s="1"/>
      <c r="C14147" s="29"/>
      <c r="D14147" s="27"/>
      <c r="E14147" s="27"/>
      <c r="F14147" s="27"/>
      <c r="G14147" s="1"/>
      <c r="H14147" s="1"/>
      <c r="I14147" s="1"/>
    </row>
    <row r="14148" spans="2:9">
      <c r="B14148" s="1"/>
      <c r="C14148" s="29"/>
      <c r="D14148" s="27"/>
      <c r="E14148" s="27"/>
      <c r="F14148" s="27"/>
      <c r="G14148" s="1"/>
      <c r="H14148" s="1"/>
      <c r="I14148" s="1"/>
    </row>
    <row r="14149" spans="2:9">
      <c r="B14149" s="1"/>
      <c r="C14149" s="29"/>
      <c r="D14149" s="27"/>
      <c r="E14149" s="27"/>
      <c r="F14149" s="27"/>
      <c r="G14149" s="1"/>
      <c r="H14149" s="1"/>
      <c r="I14149" s="1"/>
    </row>
    <row r="14150" spans="2:9">
      <c r="B14150" s="1"/>
      <c r="C14150" s="29"/>
      <c r="D14150" s="27"/>
      <c r="E14150" s="27"/>
      <c r="F14150" s="27"/>
      <c r="G14150" s="1"/>
      <c r="H14150" s="1"/>
      <c r="I14150" s="1"/>
    </row>
    <row r="14151" spans="2:9">
      <c r="B14151" s="1"/>
      <c r="C14151" s="29"/>
      <c r="D14151" s="27"/>
      <c r="E14151" s="27"/>
      <c r="F14151" s="27"/>
      <c r="G14151" s="1"/>
      <c r="H14151" s="1"/>
      <c r="I14151" s="1"/>
    </row>
    <row r="14152" spans="2:9">
      <c r="B14152" s="1"/>
      <c r="C14152" s="29"/>
      <c r="D14152" s="27"/>
      <c r="E14152" s="27"/>
      <c r="F14152" s="27"/>
      <c r="G14152" s="1"/>
      <c r="H14152" s="1"/>
      <c r="I14152" s="1"/>
    </row>
    <row r="14153" spans="2:9">
      <c r="B14153" s="1"/>
      <c r="C14153" s="29"/>
      <c r="D14153" s="27"/>
      <c r="E14153" s="27"/>
      <c r="F14153" s="27"/>
      <c r="G14153" s="1"/>
      <c r="H14153" s="1"/>
      <c r="I14153" s="1"/>
    </row>
    <row r="14154" spans="2:9">
      <c r="B14154" s="1"/>
      <c r="C14154" s="29"/>
      <c r="D14154" s="27"/>
      <c r="E14154" s="27"/>
      <c r="F14154" s="27"/>
      <c r="G14154" s="1"/>
      <c r="H14154" s="1"/>
      <c r="I14154" s="1"/>
    </row>
    <row r="14155" spans="2:9">
      <c r="B14155" s="1"/>
      <c r="C14155" s="29"/>
      <c r="D14155" s="27"/>
      <c r="E14155" s="27"/>
      <c r="F14155" s="27"/>
      <c r="G14155" s="1"/>
      <c r="H14155" s="1"/>
      <c r="I14155" s="1"/>
    </row>
    <row r="14156" spans="2:9">
      <c r="B14156" s="1"/>
      <c r="C14156" s="29"/>
      <c r="D14156" s="27"/>
      <c r="E14156" s="27"/>
      <c r="F14156" s="27"/>
      <c r="G14156" s="1"/>
      <c r="H14156" s="1"/>
      <c r="I14156" s="1"/>
    </row>
    <row r="14157" spans="2:9">
      <c r="B14157" s="1"/>
      <c r="C14157" s="29"/>
      <c r="D14157" s="27"/>
      <c r="E14157" s="27"/>
      <c r="F14157" s="27"/>
      <c r="G14157" s="1"/>
      <c r="H14157" s="1"/>
      <c r="I14157" s="1"/>
    </row>
    <row r="14158" spans="2:9">
      <c r="B14158" s="1"/>
      <c r="C14158" s="29"/>
      <c r="D14158" s="27"/>
      <c r="E14158" s="27"/>
      <c r="F14158" s="27"/>
      <c r="G14158" s="1"/>
      <c r="H14158" s="1"/>
      <c r="I14158" s="1"/>
    </row>
    <row r="14159" spans="2:9">
      <c r="B14159" s="1"/>
      <c r="C14159" s="29"/>
      <c r="D14159" s="27"/>
      <c r="E14159" s="27"/>
      <c r="F14159" s="27"/>
      <c r="G14159" s="1"/>
      <c r="H14159" s="1"/>
      <c r="I14159" s="1"/>
    </row>
    <row r="14160" spans="2:9">
      <c r="B14160" s="1"/>
      <c r="C14160" s="29"/>
      <c r="D14160" s="27"/>
      <c r="E14160" s="27"/>
      <c r="F14160" s="27"/>
      <c r="G14160" s="1"/>
      <c r="H14160" s="1"/>
      <c r="I14160" s="1"/>
    </row>
    <row r="14161" spans="2:9">
      <c r="B14161" s="1"/>
      <c r="C14161" s="29"/>
      <c r="D14161" s="27"/>
      <c r="E14161" s="27"/>
      <c r="F14161" s="27"/>
      <c r="G14161" s="1"/>
      <c r="H14161" s="1"/>
      <c r="I14161" s="1"/>
    </row>
    <row r="14162" spans="2:9">
      <c r="B14162" s="1"/>
      <c r="C14162" s="29"/>
      <c r="D14162" s="27"/>
      <c r="E14162" s="27"/>
      <c r="F14162" s="27"/>
      <c r="G14162" s="1"/>
      <c r="H14162" s="1"/>
      <c r="I14162" s="1"/>
    </row>
    <row r="14163" spans="2:9">
      <c r="B14163" s="1"/>
      <c r="C14163" s="29"/>
      <c r="D14163" s="27"/>
      <c r="E14163" s="27"/>
      <c r="F14163" s="27"/>
      <c r="G14163" s="1"/>
      <c r="H14163" s="1"/>
      <c r="I14163" s="1"/>
    </row>
    <row r="14164" spans="2:9">
      <c r="B14164" s="1"/>
      <c r="C14164" s="29"/>
      <c r="D14164" s="27"/>
      <c r="E14164" s="27"/>
      <c r="F14164" s="27"/>
      <c r="G14164" s="1"/>
      <c r="H14164" s="1"/>
      <c r="I14164" s="1"/>
    </row>
    <row r="14165" spans="2:9">
      <c r="B14165" s="1"/>
      <c r="C14165" s="29"/>
      <c r="D14165" s="27"/>
      <c r="E14165" s="27"/>
      <c r="F14165" s="27"/>
      <c r="G14165" s="1"/>
      <c r="H14165" s="1"/>
      <c r="I14165" s="1"/>
    </row>
    <row r="14166" spans="2:9">
      <c r="B14166" s="1"/>
      <c r="C14166" s="29"/>
      <c r="D14166" s="27"/>
      <c r="E14166" s="27"/>
      <c r="F14166" s="27"/>
      <c r="G14166" s="1"/>
      <c r="H14166" s="1"/>
      <c r="I14166" s="1"/>
    </row>
    <row r="14167" spans="2:9">
      <c r="B14167" s="1"/>
      <c r="C14167" s="29"/>
      <c r="D14167" s="27"/>
      <c r="E14167" s="27"/>
      <c r="F14167" s="27"/>
      <c r="G14167" s="1"/>
      <c r="H14167" s="1"/>
      <c r="I14167" s="1"/>
    </row>
    <row r="14168" spans="2:9">
      <c r="B14168" s="1"/>
      <c r="C14168" s="29"/>
      <c r="D14168" s="27"/>
      <c r="E14168" s="27"/>
      <c r="F14168" s="27"/>
      <c r="G14168" s="1"/>
      <c r="H14168" s="1"/>
      <c r="I14168" s="1"/>
    </row>
    <row r="14169" spans="2:9">
      <c r="B14169" s="1"/>
      <c r="C14169" s="29"/>
      <c r="D14169" s="27"/>
      <c r="E14169" s="27"/>
      <c r="F14169" s="27"/>
      <c r="G14169" s="1"/>
      <c r="H14169" s="1"/>
      <c r="I14169" s="1"/>
    </row>
    <row r="14170" spans="2:9">
      <c r="B14170" s="1"/>
      <c r="C14170" s="29"/>
      <c r="D14170" s="27"/>
      <c r="E14170" s="27"/>
      <c r="F14170" s="27"/>
      <c r="G14170" s="1"/>
      <c r="H14170" s="1"/>
      <c r="I14170" s="1"/>
    </row>
    <row r="14171" spans="2:9">
      <c r="B14171" s="1"/>
      <c r="C14171" s="29"/>
      <c r="D14171" s="27"/>
      <c r="E14171" s="27"/>
      <c r="F14171" s="27"/>
      <c r="G14171" s="1"/>
      <c r="H14171" s="1"/>
      <c r="I14171" s="1"/>
    </row>
    <row r="14172" spans="2:9">
      <c r="B14172" s="1"/>
      <c r="C14172" s="29"/>
      <c r="D14172" s="27"/>
      <c r="E14172" s="27"/>
      <c r="F14172" s="27"/>
      <c r="G14172" s="1"/>
      <c r="H14172" s="1"/>
      <c r="I14172" s="1"/>
    </row>
    <row r="14173" spans="2:9">
      <c r="B14173" s="1"/>
      <c r="C14173" s="29"/>
      <c r="D14173" s="27"/>
      <c r="E14173" s="27"/>
      <c r="F14173" s="27"/>
      <c r="G14173" s="1"/>
      <c r="H14173" s="1"/>
      <c r="I14173" s="1"/>
    </row>
    <row r="14174" spans="2:9">
      <c r="B14174" s="1"/>
      <c r="C14174" s="29"/>
      <c r="D14174" s="27"/>
      <c r="E14174" s="27"/>
      <c r="F14174" s="27"/>
      <c r="G14174" s="1"/>
      <c r="H14174" s="1"/>
      <c r="I14174" s="1"/>
    </row>
    <row r="14175" spans="2:9">
      <c r="B14175" s="1"/>
      <c r="C14175" s="29"/>
      <c r="D14175" s="27"/>
      <c r="E14175" s="27"/>
      <c r="F14175" s="27"/>
      <c r="G14175" s="1"/>
      <c r="H14175" s="1"/>
      <c r="I14175" s="1"/>
    </row>
    <row r="14176" spans="2:9">
      <c r="B14176" s="1"/>
      <c r="C14176" s="29"/>
      <c r="D14176" s="27"/>
      <c r="E14176" s="27"/>
      <c r="F14176" s="27"/>
      <c r="G14176" s="1"/>
      <c r="H14176" s="1"/>
      <c r="I14176" s="1"/>
    </row>
    <row r="14177" spans="2:9">
      <c r="B14177" s="1"/>
      <c r="C14177" s="29"/>
      <c r="D14177" s="27"/>
      <c r="E14177" s="27"/>
      <c r="F14177" s="27"/>
      <c r="G14177" s="1"/>
      <c r="H14177" s="1"/>
      <c r="I14177" s="1"/>
    </row>
    <row r="14178" spans="2:9">
      <c r="B14178" s="1"/>
      <c r="C14178" s="29"/>
      <c r="D14178" s="27"/>
      <c r="E14178" s="27"/>
      <c r="F14178" s="27"/>
      <c r="G14178" s="1"/>
      <c r="H14178" s="1"/>
      <c r="I14178" s="1"/>
    </row>
    <row r="14179" spans="2:9">
      <c r="B14179" s="1"/>
      <c r="C14179" s="29"/>
      <c r="D14179" s="27"/>
      <c r="E14179" s="27"/>
      <c r="F14179" s="27"/>
      <c r="G14179" s="1"/>
      <c r="H14179" s="1"/>
      <c r="I14179" s="1"/>
    </row>
    <row r="14180" spans="2:9">
      <c r="B14180" s="1"/>
      <c r="C14180" s="29"/>
      <c r="D14180" s="27"/>
      <c r="E14180" s="27"/>
      <c r="F14180" s="27"/>
      <c r="G14180" s="1"/>
      <c r="H14180" s="1"/>
      <c r="I14180" s="1"/>
    </row>
    <row r="14181" spans="2:9">
      <c r="B14181" s="1"/>
      <c r="C14181" s="29"/>
      <c r="D14181" s="27"/>
      <c r="E14181" s="27"/>
      <c r="F14181" s="27"/>
      <c r="G14181" s="1"/>
      <c r="H14181" s="1"/>
      <c r="I14181" s="1"/>
    </row>
    <row r="14182" spans="2:9">
      <c r="B14182" s="1"/>
      <c r="C14182" s="29"/>
      <c r="D14182" s="27"/>
      <c r="E14182" s="27"/>
      <c r="F14182" s="27"/>
      <c r="G14182" s="1"/>
      <c r="H14182" s="1"/>
      <c r="I14182" s="1"/>
    </row>
    <row r="14183" spans="2:9">
      <c r="B14183" s="1"/>
      <c r="C14183" s="29"/>
      <c r="D14183" s="27"/>
      <c r="E14183" s="27"/>
      <c r="F14183" s="27"/>
      <c r="G14183" s="1"/>
      <c r="H14183" s="1"/>
      <c r="I14183" s="1"/>
    </row>
    <row r="14184" spans="2:9">
      <c r="B14184" s="1"/>
      <c r="C14184" s="29"/>
      <c r="D14184" s="27"/>
      <c r="E14184" s="27"/>
      <c r="F14184" s="27"/>
      <c r="G14184" s="1"/>
      <c r="H14184" s="1"/>
      <c r="I14184" s="1"/>
    </row>
    <row r="14185" spans="2:9">
      <c r="B14185" s="1"/>
      <c r="C14185" s="29"/>
      <c r="D14185" s="27"/>
      <c r="E14185" s="27"/>
      <c r="F14185" s="27"/>
      <c r="G14185" s="1"/>
      <c r="H14185" s="1"/>
      <c r="I14185" s="1"/>
    </row>
    <row r="14186" spans="2:9">
      <c r="B14186" s="1"/>
      <c r="C14186" s="29"/>
      <c r="D14186" s="27"/>
      <c r="E14186" s="27"/>
      <c r="F14186" s="27"/>
      <c r="G14186" s="1"/>
      <c r="H14186" s="1"/>
      <c r="I14186" s="1"/>
    </row>
    <row r="14187" spans="2:9">
      <c r="B14187" s="1"/>
      <c r="C14187" s="29"/>
      <c r="D14187" s="27"/>
      <c r="E14187" s="27"/>
      <c r="F14187" s="27"/>
      <c r="G14187" s="1"/>
      <c r="H14187" s="1"/>
      <c r="I14187" s="1"/>
    </row>
    <row r="14188" spans="2:9">
      <c r="B14188" s="1"/>
      <c r="C14188" s="29"/>
      <c r="D14188" s="27"/>
      <c r="E14188" s="27"/>
      <c r="F14188" s="27"/>
      <c r="G14188" s="1"/>
      <c r="H14188" s="1"/>
      <c r="I14188" s="1"/>
    </row>
    <row r="14189" spans="2:9">
      <c r="B14189" s="1"/>
      <c r="C14189" s="29"/>
      <c r="D14189" s="27"/>
      <c r="E14189" s="27"/>
      <c r="F14189" s="27"/>
      <c r="G14189" s="1"/>
      <c r="H14189" s="1"/>
      <c r="I14189" s="1"/>
    </row>
    <row r="14190" spans="2:9">
      <c r="B14190" s="1"/>
      <c r="C14190" s="29"/>
      <c r="D14190" s="27"/>
      <c r="E14190" s="27"/>
      <c r="F14190" s="27"/>
      <c r="G14190" s="1"/>
      <c r="H14190" s="1"/>
      <c r="I14190" s="1"/>
    </row>
    <row r="14191" spans="2:9">
      <c r="B14191" s="1"/>
      <c r="C14191" s="29"/>
      <c r="D14191" s="27"/>
      <c r="E14191" s="27"/>
      <c r="F14191" s="27"/>
      <c r="G14191" s="1"/>
      <c r="H14191" s="1"/>
      <c r="I14191" s="1"/>
    </row>
    <row r="14192" spans="2:9">
      <c r="B14192" s="1"/>
      <c r="C14192" s="29"/>
      <c r="D14192" s="27"/>
      <c r="E14192" s="27"/>
      <c r="F14192" s="27"/>
      <c r="G14192" s="1"/>
      <c r="H14192" s="1"/>
      <c r="I14192" s="1"/>
    </row>
    <row r="14193" spans="2:9">
      <c r="B14193" s="1"/>
      <c r="C14193" s="29"/>
      <c r="D14193" s="27"/>
      <c r="E14193" s="27"/>
      <c r="F14193" s="27"/>
      <c r="G14193" s="1"/>
      <c r="H14193" s="1"/>
      <c r="I14193" s="1"/>
    </row>
    <row r="14194" spans="2:9">
      <c r="B14194" s="1"/>
      <c r="C14194" s="29"/>
      <c r="D14194" s="27"/>
      <c r="E14194" s="27"/>
      <c r="F14194" s="27"/>
      <c r="G14194" s="1"/>
      <c r="H14194" s="1"/>
      <c r="I14194" s="1"/>
    </row>
    <row r="14195" spans="2:9">
      <c r="B14195" s="1"/>
      <c r="C14195" s="29"/>
      <c r="D14195" s="27"/>
      <c r="E14195" s="27"/>
      <c r="F14195" s="27"/>
      <c r="G14195" s="1"/>
      <c r="H14195" s="1"/>
      <c r="I14195" s="1"/>
    </row>
    <row r="14196" spans="2:9">
      <c r="B14196" s="1"/>
      <c r="C14196" s="29"/>
      <c r="D14196" s="27"/>
      <c r="E14196" s="27"/>
      <c r="F14196" s="27"/>
      <c r="G14196" s="1"/>
      <c r="H14196" s="1"/>
      <c r="I14196" s="1"/>
    </row>
    <row r="14197" spans="2:9">
      <c r="B14197" s="1"/>
      <c r="C14197" s="29"/>
      <c r="D14197" s="27"/>
      <c r="E14197" s="27"/>
      <c r="F14197" s="27"/>
      <c r="G14197" s="1"/>
      <c r="H14197" s="1"/>
      <c r="I14197" s="1"/>
    </row>
    <row r="14198" spans="2:9">
      <c r="B14198" s="1"/>
      <c r="C14198" s="29"/>
      <c r="D14198" s="27"/>
      <c r="E14198" s="27"/>
      <c r="F14198" s="27"/>
      <c r="G14198" s="1"/>
      <c r="H14198" s="1"/>
      <c r="I14198" s="1"/>
    </row>
    <row r="14199" spans="2:9">
      <c r="B14199" s="1"/>
      <c r="C14199" s="29"/>
      <c r="D14199" s="27"/>
      <c r="E14199" s="27"/>
      <c r="F14199" s="27"/>
      <c r="G14199" s="1"/>
      <c r="H14199" s="1"/>
      <c r="I14199" s="1"/>
    </row>
    <row r="14200" spans="2:9">
      <c r="B14200" s="1"/>
      <c r="C14200" s="29"/>
      <c r="D14200" s="27"/>
      <c r="E14200" s="27"/>
      <c r="F14200" s="27"/>
      <c r="G14200" s="1"/>
      <c r="H14200" s="1"/>
      <c r="I14200" s="1"/>
    </row>
    <row r="14201" spans="2:9">
      <c r="B14201" s="1"/>
      <c r="C14201" s="29"/>
      <c r="D14201" s="27"/>
      <c r="E14201" s="27"/>
      <c r="F14201" s="27"/>
      <c r="G14201" s="1"/>
      <c r="H14201" s="1"/>
      <c r="I14201" s="1"/>
    </row>
    <row r="14202" spans="2:9">
      <c r="B14202" s="1"/>
      <c r="C14202" s="29"/>
      <c r="D14202" s="27"/>
      <c r="E14202" s="27"/>
      <c r="F14202" s="27"/>
      <c r="G14202" s="1"/>
      <c r="H14202" s="1"/>
      <c r="I14202" s="1"/>
    </row>
    <row r="14203" spans="2:9">
      <c r="B14203" s="1"/>
      <c r="C14203" s="29"/>
      <c r="D14203" s="27"/>
      <c r="E14203" s="27"/>
      <c r="F14203" s="27"/>
      <c r="G14203" s="1"/>
      <c r="H14203" s="1"/>
      <c r="I14203" s="1"/>
    </row>
    <row r="14204" spans="2:9">
      <c r="B14204" s="1"/>
      <c r="C14204" s="29"/>
      <c r="D14204" s="27"/>
      <c r="E14204" s="27"/>
      <c r="F14204" s="27"/>
      <c r="G14204" s="1"/>
      <c r="H14204" s="1"/>
      <c r="I14204" s="1"/>
    </row>
    <row r="14205" spans="2:9">
      <c r="B14205" s="1"/>
      <c r="C14205" s="29"/>
      <c r="D14205" s="27"/>
      <c r="E14205" s="27"/>
      <c r="F14205" s="27"/>
      <c r="G14205" s="1"/>
      <c r="H14205" s="1"/>
      <c r="I14205" s="1"/>
    </row>
    <row r="14206" spans="2:9">
      <c r="B14206" s="1"/>
      <c r="C14206" s="29"/>
      <c r="D14206" s="27"/>
      <c r="E14206" s="27"/>
      <c r="F14206" s="27"/>
      <c r="G14206" s="1"/>
      <c r="H14206" s="1"/>
      <c r="I14206" s="1"/>
    </row>
    <row r="14207" spans="2:9">
      <c r="B14207" s="1"/>
      <c r="C14207" s="29"/>
      <c r="D14207" s="27"/>
      <c r="E14207" s="27"/>
      <c r="F14207" s="27"/>
      <c r="G14207" s="1"/>
      <c r="H14207" s="1"/>
      <c r="I14207" s="1"/>
    </row>
    <row r="14208" spans="2:9">
      <c r="B14208" s="1"/>
      <c r="C14208" s="29"/>
      <c r="D14208" s="27"/>
      <c r="E14208" s="27"/>
      <c r="F14208" s="27"/>
      <c r="G14208" s="1"/>
      <c r="H14208" s="1"/>
      <c r="I14208" s="1"/>
    </row>
    <row r="14209" spans="2:9">
      <c r="B14209" s="1"/>
      <c r="C14209" s="29"/>
      <c r="D14209" s="27"/>
      <c r="E14209" s="27"/>
      <c r="F14209" s="27"/>
      <c r="G14209" s="1"/>
      <c r="H14209" s="1"/>
      <c r="I14209" s="1"/>
    </row>
    <row r="14210" spans="2:9">
      <c r="B14210" s="1"/>
      <c r="C14210" s="29"/>
      <c r="D14210" s="27"/>
      <c r="E14210" s="27"/>
      <c r="F14210" s="27"/>
      <c r="G14210" s="1"/>
      <c r="H14210" s="1"/>
      <c r="I14210" s="1"/>
    </row>
    <row r="14211" spans="2:9">
      <c r="B14211" s="1"/>
      <c r="C14211" s="29"/>
      <c r="D14211" s="27"/>
      <c r="E14211" s="27"/>
      <c r="F14211" s="27"/>
      <c r="G14211" s="1"/>
      <c r="H14211" s="1"/>
      <c r="I14211" s="1"/>
    </row>
    <row r="14212" spans="2:9">
      <c r="B14212" s="1"/>
      <c r="C14212" s="29"/>
      <c r="D14212" s="27"/>
      <c r="E14212" s="27"/>
      <c r="F14212" s="27"/>
      <c r="G14212" s="1"/>
      <c r="H14212" s="1"/>
      <c r="I14212" s="1"/>
    </row>
    <row r="14213" spans="2:9">
      <c r="B14213" s="1"/>
      <c r="C14213" s="29"/>
      <c r="D14213" s="27"/>
      <c r="E14213" s="27"/>
      <c r="F14213" s="27"/>
      <c r="G14213" s="1"/>
      <c r="H14213" s="1"/>
      <c r="I14213" s="1"/>
    </row>
    <row r="14214" spans="2:9">
      <c r="B14214" s="1"/>
      <c r="C14214" s="29"/>
      <c r="D14214" s="27"/>
      <c r="E14214" s="27"/>
      <c r="F14214" s="27"/>
      <c r="G14214" s="1"/>
      <c r="H14214" s="1"/>
      <c r="I14214" s="1"/>
    </row>
    <row r="14215" spans="2:9">
      <c r="B14215" s="1"/>
      <c r="C14215" s="29"/>
      <c r="D14215" s="27"/>
      <c r="E14215" s="27"/>
      <c r="F14215" s="27"/>
      <c r="G14215" s="1"/>
      <c r="H14215" s="1"/>
      <c r="I14215" s="1"/>
    </row>
    <row r="14216" spans="2:9">
      <c r="B14216" s="1"/>
      <c r="C14216" s="29"/>
      <c r="D14216" s="27"/>
      <c r="E14216" s="27"/>
      <c r="F14216" s="27"/>
      <c r="G14216" s="1"/>
      <c r="H14216" s="1"/>
      <c r="I14216" s="1"/>
    </row>
    <row r="14217" spans="2:9">
      <c r="B14217" s="1"/>
      <c r="C14217" s="29"/>
      <c r="D14217" s="27"/>
      <c r="E14217" s="27"/>
      <c r="F14217" s="27"/>
      <c r="G14217" s="1"/>
      <c r="H14217" s="1"/>
      <c r="I14217" s="1"/>
    </row>
    <row r="14218" spans="2:9">
      <c r="B14218" s="1"/>
      <c r="C14218" s="29"/>
      <c r="D14218" s="27"/>
      <c r="E14218" s="27"/>
      <c r="F14218" s="27"/>
      <c r="G14218" s="1"/>
      <c r="H14218" s="1"/>
      <c r="I14218" s="1"/>
    </row>
    <row r="14219" spans="2:9">
      <c r="B14219" s="1"/>
      <c r="C14219" s="29"/>
      <c r="D14219" s="27"/>
      <c r="E14219" s="27"/>
      <c r="F14219" s="27"/>
      <c r="G14219" s="1"/>
      <c r="H14219" s="1"/>
      <c r="I14219" s="1"/>
    </row>
    <row r="14220" spans="2:9">
      <c r="B14220" s="1"/>
      <c r="C14220" s="29"/>
      <c r="D14220" s="27"/>
      <c r="E14220" s="27"/>
      <c r="F14220" s="27"/>
      <c r="G14220" s="1"/>
      <c r="H14220" s="1"/>
      <c r="I14220" s="1"/>
    </row>
    <row r="14221" spans="2:9">
      <c r="B14221" s="1"/>
      <c r="C14221" s="29"/>
      <c r="D14221" s="27"/>
      <c r="E14221" s="27"/>
      <c r="F14221" s="27"/>
      <c r="G14221" s="1"/>
      <c r="H14221" s="1"/>
      <c r="I14221" s="1"/>
    </row>
    <row r="14222" spans="2:9">
      <c r="B14222" s="1"/>
      <c r="C14222" s="29"/>
      <c r="D14222" s="27"/>
      <c r="E14222" s="27"/>
      <c r="F14222" s="27"/>
      <c r="G14222" s="1"/>
      <c r="H14222" s="1"/>
      <c r="I14222" s="1"/>
    </row>
    <row r="14223" spans="2:9">
      <c r="B14223" s="1"/>
      <c r="C14223" s="29"/>
      <c r="D14223" s="27"/>
      <c r="E14223" s="27"/>
      <c r="F14223" s="27"/>
      <c r="G14223" s="1"/>
      <c r="H14223" s="1"/>
      <c r="I14223" s="1"/>
    </row>
    <row r="14224" spans="2:9">
      <c r="B14224" s="1"/>
      <c r="C14224" s="29"/>
      <c r="D14224" s="27"/>
      <c r="E14224" s="27"/>
      <c r="F14224" s="27"/>
      <c r="G14224" s="1"/>
      <c r="H14224" s="1"/>
      <c r="I14224" s="1"/>
    </row>
    <row r="14225" spans="2:9">
      <c r="B14225" s="1"/>
      <c r="C14225" s="29"/>
      <c r="D14225" s="27"/>
      <c r="E14225" s="27"/>
      <c r="F14225" s="27"/>
      <c r="G14225" s="1"/>
      <c r="H14225" s="1"/>
      <c r="I14225" s="1"/>
    </row>
    <row r="14226" spans="2:9">
      <c r="B14226" s="1"/>
      <c r="C14226" s="29"/>
      <c r="D14226" s="27"/>
      <c r="E14226" s="27"/>
      <c r="F14226" s="27"/>
      <c r="G14226" s="1"/>
      <c r="H14226" s="1"/>
      <c r="I14226" s="1"/>
    </row>
    <row r="14227" spans="2:9">
      <c r="B14227" s="1"/>
      <c r="C14227" s="29"/>
      <c r="D14227" s="27"/>
      <c r="E14227" s="27"/>
      <c r="F14227" s="27"/>
      <c r="G14227" s="1"/>
      <c r="H14227" s="1"/>
      <c r="I14227" s="1"/>
    </row>
    <row r="14228" spans="2:9">
      <c r="B14228" s="1"/>
      <c r="C14228" s="29"/>
      <c r="D14228" s="27"/>
      <c r="E14228" s="27"/>
      <c r="F14228" s="27"/>
      <c r="G14228" s="1"/>
      <c r="H14228" s="1"/>
      <c r="I14228" s="1"/>
    </row>
    <row r="14229" spans="2:9">
      <c r="B14229" s="1"/>
      <c r="C14229" s="29"/>
      <c r="D14229" s="27"/>
      <c r="E14229" s="27"/>
      <c r="F14229" s="27"/>
      <c r="G14229" s="1"/>
      <c r="H14229" s="1"/>
      <c r="I14229" s="1"/>
    </row>
    <row r="14230" spans="2:9">
      <c r="B14230" s="1"/>
      <c r="C14230" s="29"/>
      <c r="D14230" s="27"/>
      <c r="E14230" s="27"/>
      <c r="F14230" s="27"/>
      <c r="G14230" s="1"/>
      <c r="H14230" s="1"/>
      <c r="I14230" s="1"/>
    </row>
    <row r="14231" spans="2:9">
      <c r="B14231" s="1"/>
      <c r="C14231" s="29"/>
      <c r="D14231" s="27"/>
      <c r="E14231" s="27"/>
      <c r="F14231" s="27"/>
      <c r="G14231" s="1"/>
      <c r="H14231" s="1"/>
      <c r="I14231" s="1"/>
    </row>
    <row r="14232" spans="2:9">
      <c r="B14232" s="1"/>
      <c r="C14232" s="29"/>
      <c r="D14232" s="27"/>
      <c r="E14232" s="27"/>
      <c r="F14232" s="27"/>
      <c r="G14232" s="1"/>
      <c r="H14232" s="1"/>
      <c r="I14232" s="1"/>
    </row>
    <row r="14233" spans="2:9">
      <c r="B14233" s="1"/>
      <c r="C14233" s="29"/>
      <c r="D14233" s="27"/>
      <c r="E14233" s="27"/>
      <c r="F14233" s="27"/>
      <c r="G14233" s="1"/>
      <c r="H14233" s="1"/>
      <c r="I14233" s="1"/>
    </row>
    <row r="14234" spans="2:9">
      <c r="B14234" s="1"/>
      <c r="C14234" s="29"/>
      <c r="D14234" s="27"/>
      <c r="E14234" s="27"/>
      <c r="F14234" s="27"/>
      <c r="G14234" s="1"/>
      <c r="H14234" s="1"/>
      <c r="I14234" s="1"/>
    </row>
    <row r="14235" spans="2:9">
      <c r="B14235" s="1"/>
      <c r="C14235" s="29"/>
      <c r="D14235" s="27"/>
      <c r="E14235" s="27"/>
      <c r="F14235" s="27"/>
      <c r="G14235" s="1"/>
      <c r="H14235" s="1"/>
      <c r="I14235" s="1"/>
    </row>
    <row r="14236" spans="2:9">
      <c r="B14236" s="1"/>
      <c r="C14236" s="29"/>
      <c r="D14236" s="27"/>
      <c r="E14236" s="27"/>
      <c r="F14236" s="27"/>
      <c r="G14236" s="1"/>
      <c r="H14236" s="1"/>
      <c r="I14236" s="1"/>
    </row>
    <row r="14237" spans="2:9">
      <c r="B14237" s="1"/>
      <c r="C14237" s="29"/>
      <c r="D14237" s="27"/>
      <c r="E14237" s="27"/>
      <c r="F14237" s="27"/>
      <c r="G14237" s="1"/>
      <c r="H14237" s="1"/>
      <c r="I14237" s="1"/>
    </row>
    <row r="14238" spans="2:9">
      <c r="B14238" s="1"/>
      <c r="C14238" s="29"/>
      <c r="D14238" s="27"/>
      <c r="E14238" s="27"/>
      <c r="F14238" s="27"/>
      <c r="G14238" s="1"/>
      <c r="H14238" s="1"/>
      <c r="I14238" s="1"/>
    </row>
    <row r="14239" spans="2:9">
      <c r="B14239" s="1"/>
      <c r="C14239" s="29"/>
      <c r="D14239" s="27"/>
      <c r="E14239" s="27"/>
      <c r="F14239" s="27"/>
      <c r="G14239" s="1"/>
      <c r="H14239" s="1"/>
      <c r="I14239" s="1"/>
    </row>
    <row r="14240" spans="2:9">
      <c r="B14240" s="1"/>
      <c r="C14240" s="29"/>
      <c r="D14240" s="27"/>
      <c r="E14240" s="27"/>
      <c r="F14240" s="27"/>
      <c r="G14240" s="1"/>
      <c r="H14240" s="1"/>
      <c r="I14240" s="1"/>
    </row>
    <row r="14241" spans="2:9">
      <c r="B14241" s="1"/>
      <c r="C14241" s="29"/>
      <c r="D14241" s="27"/>
      <c r="E14241" s="27"/>
      <c r="F14241" s="27"/>
      <c r="G14241" s="1"/>
      <c r="H14241" s="1"/>
      <c r="I14241" s="1"/>
    </row>
    <row r="14242" spans="2:9">
      <c r="B14242" s="1"/>
      <c r="C14242" s="29"/>
      <c r="D14242" s="27"/>
      <c r="E14242" s="27"/>
      <c r="F14242" s="27"/>
      <c r="G14242" s="1"/>
      <c r="H14242" s="1"/>
      <c r="I14242" s="1"/>
    </row>
    <row r="14243" spans="2:9">
      <c r="B14243" s="1"/>
      <c r="C14243" s="29"/>
      <c r="D14243" s="27"/>
      <c r="E14243" s="27"/>
      <c r="F14243" s="27"/>
      <c r="G14243" s="1"/>
      <c r="H14243" s="1"/>
      <c r="I14243" s="1"/>
    </row>
    <row r="14244" spans="2:9">
      <c r="B14244" s="1"/>
      <c r="C14244" s="29"/>
      <c r="D14244" s="27"/>
      <c r="E14244" s="27"/>
      <c r="F14244" s="27"/>
      <c r="G14244" s="1"/>
      <c r="H14244" s="1"/>
      <c r="I14244" s="1"/>
    </row>
    <row r="14245" spans="2:9">
      <c r="B14245" s="1"/>
      <c r="C14245" s="29"/>
      <c r="D14245" s="27"/>
      <c r="E14245" s="27"/>
      <c r="F14245" s="27"/>
      <c r="G14245" s="1"/>
      <c r="H14245" s="1"/>
      <c r="I14245" s="1"/>
    </row>
    <row r="14246" spans="2:9">
      <c r="B14246" s="1"/>
      <c r="C14246" s="29"/>
      <c r="D14246" s="27"/>
      <c r="E14246" s="27"/>
      <c r="F14246" s="27"/>
      <c r="G14246" s="1"/>
      <c r="H14246" s="1"/>
      <c r="I14246" s="1"/>
    </row>
    <row r="14247" spans="2:9">
      <c r="B14247" s="1"/>
      <c r="C14247" s="29"/>
      <c r="D14247" s="27"/>
      <c r="E14247" s="27"/>
      <c r="F14247" s="27"/>
      <c r="G14247" s="1"/>
      <c r="H14247" s="1"/>
      <c r="I14247" s="1"/>
    </row>
    <row r="14248" spans="2:9">
      <c r="B14248" s="1"/>
      <c r="C14248" s="29"/>
      <c r="D14248" s="27"/>
      <c r="E14248" s="27"/>
      <c r="F14248" s="27"/>
      <c r="G14248" s="1"/>
      <c r="H14248" s="1"/>
      <c r="I14248" s="1"/>
    </row>
    <row r="14249" spans="2:9">
      <c r="B14249" s="1"/>
      <c r="C14249" s="29"/>
      <c r="D14249" s="27"/>
      <c r="E14249" s="27"/>
      <c r="F14249" s="27"/>
      <c r="G14249" s="1"/>
      <c r="H14249" s="1"/>
      <c r="I14249" s="1"/>
    </row>
    <row r="14250" spans="2:9">
      <c r="B14250" s="1"/>
      <c r="C14250" s="29"/>
      <c r="D14250" s="27"/>
      <c r="E14250" s="27"/>
      <c r="F14250" s="27"/>
      <c r="G14250" s="1"/>
      <c r="H14250" s="1"/>
      <c r="I14250" s="1"/>
    </row>
    <row r="14251" spans="2:9">
      <c r="B14251" s="1"/>
      <c r="C14251" s="29"/>
      <c r="D14251" s="27"/>
      <c r="E14251" s="27"/>
      <c r="F14251" s="27"/>
      <c r="G14251" s="1"/>
      <c r="H14251" s="1"/>
      <c r="I14251" s="1"/>
    </row>
    <row r="14252" spans="2:9">
      <c r="B14252" s="1"/>
      <c r="C14252" s="29"/>
      <c r="D14252" s="27"/>
      <c r="E14252" s="27"/>
      <c r="F14252" s="27"/>
      <c r="G14252" s="1"/>
      <c r="H14252" s="1"/>
      <c r="I14252" s="1"/>
    </row>
    <row r="14253" spans="2:9">
      <c r="B14253" s="1"/>
      <c r="C14253" s="29"/>
      <c r="D14253" s="27"/>
      <c r="E14253" s="27"/>
      <c r="F14253" s="27"/>
      <c r="G14253" s="1"/>
      <c r="H14253" s="1"/>
      <c r="I14253" s="1"/>
    </row>
    <row r="14254" spans="2:9">
      <c r="B14254" s="1"/>
      <c r="C14254" s="29"/>
      <c r="D14254" s="27"/>
      <c r="E14254" s="27"/>
      <c r="F14254" s="27"/>
      <c r="G14254" s="1"/>
      <c r="H14254" s="1"/>
      <c r="I14254" s="1"/>
    </row>
    <row r="14255" spans="2:9">
      <c r="B14255" s="1"/>
      <c r="C14255" s="29"/>
      <c r="D14255" s="27"/>
      <c r="E14255" s="27"/>
      <c r="F14255" s="27"/>
      <c r="G14255" s="1"/>
      <c r="H14255" s="1"/>
      <c r="I14255" s="1"/>
    </row>
    <row r="14256" spans="2:9">
      <c r="B14256" s="1"/>
      <c r="C14256" s="29"/>
      <c r="D14256" s="27"/>
      <c r="E14256" s="27"/>
      <c r="F14256" s="27"/>
      <c r="G14256" s="1"/>
      <c r="H14256" s="1"/>
      <c r="I14256" s="1"/>
    </row>
    <row r="14257" spans="2:9">
      <c r="B14257" s="1"/>
      <c r="C14257" s="29"/>
      <c r="D14257" s="27"/>
      <c r="E14257" s="27"/>
      <c r="F14257" s="27"/>
      <c r="G14257" s="1"/>
      <c r="H14257" s="1"/>
      <c r="I14257" s="1"/>
    </row>
    <row r="14258" spans="2:9">
      <c r="B14258" s="1"/>
      <c r="C14258" s="29"/>
      <c r="D14258" s="27"/>
      <c r="E14258" s="27"/>
      <c r="F14258" s="27"/>
      <c r="G14258" s="1"/>
      <c r="H14258" s="1"/>
      <c r="I14258" s="1"/>
    </row>
    <row r="14259" spans="2:9">
      <c r="B14259" s="1"/>
      <c r="C14259" s="29"/>
      <c r="D14259" s="27"/>
      <c r="E14259" s="27"/>
      <c r="F14259" s="27"/>
      <c r="G14259" s="1"/>
      <c r="H14259" s="1"/>
      <c r="I14259" s="1"/>
    </row>
    <row r="14260" spans="2:9">
      <c r="B14260" s="1"/>
      <c r="C14260" s="29"/>
      <c r="D14260" s="27"/>
      <c r="E14260" s="27"/>
      <c r="F14260" s="27"/>
      <c r="G14260" s="1"/>
      <c r="H14260" s="1"/>
      <c r="I14260" s="1"/>
    </row>
    <row r="14261" spans="2:9">
      <c r="B14261" s="1"/>
      <c r="C14261" s="29"/>
      <c r="D14261" s="27"/>
      <c r="E14261" s="27"/>
      <c r="F14261" s="27"/>
      <c r="G14261" s="1"/>
      <c r="H14261" s="1"/>
      <c r="I14261" s="1"/>
    </row>
    <row r="14262" spans="2:9">
      <c r="B14262" s="1"/>
      <c r="C14262" s="29"/>
      <c r="D14262" s="27"/>
      <c r="E14262" s="27"/>
      <c r="F14262" s="27"/>
      <c r="G14262" s="1"/>
      <c r="H14262" s="1"/>
      <c r="I14262" s="1"/>
    </row>
    <row r="14263" spans="2:9">
      <c r="B14263" s="1"/>
      <c r="C14263" s="29"/>
      <c r="D14263" s="27"/>
      <c r="E14263" s="27"/>
      <c r="F14263" s="27"/>
      <c r="G14263" s="1"/>
      <c r="H14263" s="1"/>
      <c r="I14263" s="1"/>
    </row>
    <row r="14264" spans="2:9">
      <c r="B14264" s="1"/>
      <c r="C14264" s="29"/>
      <c r="D14264" s="27"/>
      <c r="E14264" s="27"/>
      <c r="F14264" s="27"/>
      <c r="G14264" s="1"/>
      <c r="H14264" s="1"/>
      <c r="I14264" s="1"/>
    </row>
    <row r="14265" spans="2:9">
      <c r="B14265" s="1"/>
      <c r="C14265" s="29"/>
      <c r="D14265" s="27"/>
      <c r="E14265" s="27"/>
      <c r="F14265" s="27"/>
      <c r="G14265" s="1"/>
      <c r="H14265" s="1"/>
      <c r="I14265" s="1"/>
    </row>
    <row r="14266" spans="2:9">
      <c r="B14266" s="1"/>
      <c r="C14266" s="29"/>
      <c r="D14266" s="27"/>
      <c r="E14266" s="27"/>
      <c r="F14266" s="27"/>
      <c r="G14266" s="1"/>
      <c r="H14266" s="1"/>
      <c r="I14266" s="1"/>
    </row>
    <row r="14267" spans="2:9">
      <c r="B14267" s="1"/>
      <c r="C14267" s="29"/>
      <c r="D14267" s="27"/>
      <c r="E14267" s="27"/>
      <c r="F14267" s="27"/>
      <c r="G14267" s="1"/>
      <c r="H14267" s="1"/>
      <c r="I14267" s="1"/>
    </row>
    <row r="14268" spans="2:9">
      <c r="B14268" s="1"/>
      <c r="C14268" s="29"/>
      <c r="D14268" s="27"/>
      <c r="E14268" s="27"/>
      <c r="F14268" s="27"/>
      <c r="G14268" s="1"/>
      <c r="H14268" s="1"/>
      <c r="I14268" s="1"/>
    </row>
    <row r="14269" spans="2:9">
      <c r="B14269" s="1"/>
      <c r="C14269" s="29"/>
      <c r="D14269" s="27"/>
      <c r="E14269" s="27"/>
      <c r="F14269" s="27"/>
      <c r="G14269" s="1"/>
      <c r="H14269" s="1"/>
      <c r="I14269" s="1"/>
    </row>
    <row r="14270" spans="2:9">
      <c r="B14270" s="1"/>
      <c r="C14270" s="29"/>
      <c r="D14270" s="27"/>
      <c r="E14270" s="27"/>
      <c r="F14270" s="27"/>
      <c r="G14270" s="1"/>
      <c r="H14270" s="1"/>
      <c r="I14270" s="1"/>
    </row>
    <row r="14271" spans="2:9">
      <c r="B14271" s="1"/>
      <c r="C14271" s="29"/>
      <c r="D14271" s="27"/>
      <c r="E14271" s="27"/>
      <c r="F14271" s="27"/>
      <c r="G14271" s="1"/>
      <c r="H14271" s="1"/>
      <c r="I14271" s="1"/>
    </row>
    <row r="14272" spans="2:9">
      <c r="B14272" s="1"/>
      <c r="C14272" s="29"/>
      <c r="D14272" s="27"/>
      <c r="E14272" s="27"/>
      <c r="F14272" s="27"/>
      <c r="G14272" s="1"/>
      <c r="H14272" s="1"/>
      <c r="I14272" s="1"/>
    </row>
    <row r="14273" spans="2:9">
      <c r="B14273" s="1"/>
      <c r="C14273" s="29"/>
      <c r="D14273" s="27"/>
      <c r="E14273" s="27"/>
      <c r="F14273" s="27"/>
      <c r="G14273" s="1"/>
      <c r="H14273" s="1"/>
      <c r="I14273" s="1"/>
    </row>
    <row r="14274" spans="2:9">
      <c r="B14274" s="1"/>
      <c r="C14274" s="29"/>
      <c r="D14274" s="27"/>
      <c r="E14274" s="27"/>
      <c r="F14274" s="27"/>
      <c r="G14274" s="1"/>
      <c r="H14274" s="1"/>
      <c r="I14274" s="1"/>
    </row>
    <row r="14275" spans="2:9">
      <c r="B14275" s="1"/>
      <c r="C14275" s="29"/>
      <c r="D14275" s="27"/>
      <c r="E14275" s="27"/>
      <c r="F14275" s="27"/>
      <c r="G14275" s="1"/>
      <c r="H14275" s="1"/>
      <c r="I14275" s="1"/>
    </row>
    <row r="14276" spans="2:9">
      <c r="B14276" s="1"/>
      <c r="C14276" s="29"/>
      <c r="D14276" s="27"/>
      <c r="E14276" s="27"/>
      <c r="F14276" s="27"/>
      <c r="G14276" s="1"/>
      <c r="H14276" s="1"/>
      <c r="I14276" s="1"/>
    </row>
    <row r="14277" spans="2:9">
      <c r="B14277" s="1"/>
      <c r="C14277" s="29"/>
      <c r="D14277" s="27"/>
      <c r="E14277" s="27"/>
      <c r="F14277" s="27"/>
      <c r="G14277" s="1"/>
      <c r="H14277" s="1"/>
      <c r="I14277" s="1"/>
    </row>
    <row r="14278" spans="2:9">
      <c r="B14278" s="1"/>
      <c r="C14278" s="29"/>
      <c r="D14278" s="27"/>
      <c r="E14278" s="27"/>
      <c r="F14278" s="27"/>
      <c r="G14278" s="1"/>
      <c r="H14278" s="1"/>
      <c r="I14278" s="1"/>
    </row>
    <row r="14279" spans="2:9">
      <c r="B14279" s="1"/>
      <c r="C14279" s="29"/>
      <c r="D14279" s="27"/>
      <c r="E14279" s="27"/>
      <c r="F14279" s="27"/>
      <c r="G14279" s="1"/>
      <c r="H14279" s="1"/>
      <c r="I14279" s="1"/>
    </row>
    <row r="14280" spans="2:9">
      <c r="B14280" s="1"/>
      <c r="C14280" s="29"/>
      <c r="D14280" s="27"/>
      <c r="E14280" s="27"/>
      <c r="F14280" s="27"/>
      <c r="G14280" s="1"/>
      <c r="H14280" s="1"/>
      <c r="I14280" s="1"/>
    </row>
    <row r="14281" spans="2:9">
      <c r="B14281" s="1"/>
      <c r="C14281" s="29"/>
      <c r="D14281" s="27"/>
      <c r="E14281" s="27"/>
      <c r="F14281" s="27"/>
      <c r="G14281" s="1"/>
      <c r="H14281" s="1"/>
      <c r="I14281" s="1"/>
    </row>
    <row r="14282" spans="2:9">
      <c r="B14282" s="1"/>
      <c r="C14282" s="29"/>
      <c r="D14282" s="27"/>
      <c r="E14282" s="27"/>
      <c r="F14282" s="27"/>
      <c r="G14282" s="1"/>
      <c r="H14282" s="1"/>
      <c r="I14282" s="1"/>
    </row>
    <row r="14283" spans="2:9">
      <c r="B14283" s="1"/>
      <c r="C14283" s="29"/>
      <c r="D14283" s="27"/>
      <c r="E14283" s="27"/>
      <c r="F14283" s="27"/>
      <c r="G14283" s="1"/>
      <c r="H14283" s="1"/>
      <c r="I14283" s="1"/>
    </row>
    <row r="14284" spans="2:9">
      <c r="B14284" s="1"/>
      <c r="C14284" s="29"/>
      <c r="D14284" s="27"/>
      <c r="E14284" s="27"/>
      <c r="F14284" s="27"/>
      <c r="G14284" s="1"/>
      <c r="H14284" s="1"/>
      <c r="I14284" s="1"/>
    </row>
    <row r="14285" spans="2:9">
      <c r="B14285" s="1"/>
      <c r="C14285" s="29"/>
      <c r="D14285" s="27"/>
      <c r="E14285" s="27"/>
      <c r="F14285" s="27"/>
      <c r="G14285" s="1"/>
      <c r="H14285" s="1"/>
      <c r="I14285" s="1"/>
    </row>
    <row r="14286" spans="2:9">
      <c r="B14286" s="1"/>
      <c r="C14286" s="29"/>
      <c r="D14286" s="27"/>
      <c r="E14286" s="27"/>
      <c r="F14286" s="27"/>
      <c r="G14286" s="1"/>
      <c r="H14286" s="1"/>
      <c r="I14286" s="1"/>
    </row>
    <row r="14287" spans="2:9">
      <c r="B14287" s="1"/>
      <c r="C14287" s="29"/>
      <c r="D14287" s="27"/>
      <c r="E14287" s="27"/>
      <c r="F14287" s="27"/>
      <c r="G14287" s="1"/>
      <c r="H14287" s="1"/>
      <c r="I14287" s="1"/>
    </row>
    <row r="14288" spans="2:9">
      <c r="B14288" s="1"/>
      <c r="C14288" s="29"/>
      <c r="D14288" s="27"/>
      <c r="E14288" s="27"/>
      <c r="F14288" s="27"/>
      <c r="G14288" s="1"/>
      <c r="H14288" s="1"/>
      <c r="I14288" s="1"/>
    </row>
    <row r="14289" spans="2:9">
      <c r="B14289" s="1"/>
      <c r="C14289" s="29"/>
      <c r="D14289" s="27"/>
      <c r="E14289" s="27"/>
      <c r="F14289" s="27"/>
      <c r="G14289" s="1"/>
      <c r="H14289" s="1"/>
      <c r="I14289" s="1"/>
    </row>
    <row r="14290" spans="2:9">
      <c r="B14290" s="1"/>
      <c r="C14290" s="29"/>
      <c r="D14290" s="27"/>
      <c r="E14290" s="27"/>
      <c r="F14290" s="27"/>
      <c r="G14290" s="1"/>
      <c r="H14290" s="1"/>
      <c r="I14290" s="1"/>
    </row>
    <row r="14291" spans="2:9">
      <c r="B14291" s="1"/>
      <c r="C14291" s="29"/>
      <c r="D14291" s="27"/>
      <c r="E14291" s="27"/>
      <c r="F14291" s="27"/>
      <c r="G14291" s="1"/>
      <c r="H14291" s="1"/>
      <c r="I14291" s="1"/>
    </row>
    <row r="14292" spans="2:9">
      <c r="B14292" s="1"/>
      <c r="C14292" s="29"/>
      <c r="D14292" s="27"/>
      <c r="E14292" s="27"/>
      <c r="F14292" s="27"/>
      <c r="G14292" s="1"/>
      <c r="H14292" s="1"/>
      <c r="I14292" s="1"/>
    </row>
    <row r="14293" spans="2:9">
      <c r="B14293" s="1"/>
      <c r="C14293" s="29"/>
      <c r="D14293" s="27"/>
      <c r="E14293" s="27"/>
      <c r="F14293" s="27"/>
      <c r="G14293" s="1"/>
      <c r="H14293" s="1"/>
      <c r="I14293" s="1"/>
    </row>
    <row r="14294" spans="2:9">
      <c r="B14294" s="1"/>
      <c r="C14294" s="29"/>
      <c r="D14294" s="27"/>
      <c r="E14294" s="27"/>
      <c r="F14294" s="27"/>
      <c r="G14294" s="1"/>
      <c r="H14294" s="1"/>
      <c r="I14294" s="1"/>
    </row>
    <row r="14295" spans="2:9">
      <c r="B14295" s="1"/>
      <c r="C14295" s="29"/>
      <c r="D14295" s="27"/>
      <c r="E14295" s="27"/>
      <c r="F14295" s="27"/>
      <c r="G14295" s="1"/>
      <c r="H14295" s="1"/>
      <c r="I14295" s="1"/>
    </row>
    <row r="14296" spans="2:9">
      <c r="B14296" s="1"/>
      <c r="C14296" s="29"/>
      <c r="D14296" s="27"/>
      <c r="E14296" s="27"/>
      <c r="F14296" s="27"/>
      <c r="G14296" s="1"/>
      <c r="H14296" s="1"/>
      <c r="I14296" s="1"/>
    </row>
    <row r="14297" spans="2:9">
      <c r="B14297" s="1"/>
      <c r="C14297" s="29"/>
      <c r="D14297" s="27"/>
      <c r="E14297" s="27"/>
      <c r="F14297" s="27"/>
      <c r="G14297" s="1"/>
      <c r="H14297" s="1"/>
      <c r="I14297" s="1"/>
    </row>
    <row r="14298" spans="2:9">
      <c r="B14298" s="1"/>
      <c r="C14298" s="29"/>
      <c r="D14298" s="27"/>
      <c r="E14298" s="27"/>
      <c r="F14298" s="27"/>
      <c r="G14298" s="1"/>
      <c r="H14298" s="1"/>
      <c r="I14298" s="1"/>
    </row>
    <row r="14299" spans="2:9">
      <c r="B14299" s="1"/>
      <c r="C14299" s="29"/>
      <c r="D14299" s="27"/>
      <c r="E14299" s="27"/>
      <c r="F14299" s="27"/>
      <c r="G14299" s="1"/>
      <c r="H14299" s="1"/>
      <c r="I14299" s="1"/>
    </row>
    <row r="14300" spans="2:9">
      <c r="B14300" s="1"/>
      <c r="C14300" s="29"/>
      <c r="D14300" s="27"/>
      <c r="E14300" s="27"/>
      <c r="F14300" s="27"/>
      <c r="G14300" s="1"/>
      <c r="H14300" s="1"/>
      <c r="I14300" s="1"/>
    </row>
    <row r="14301" spans="2:9">
      <c r="B14301" s="1"/>
      <c r="C14301" s="29"/>
      <c r="D14301" s="27"/>
      <c r="E14301" s="27"/>
      <c r="F14301" s="27"/>
      <c r="G14301" s="1"/>
      <c r="H14301" s="1"/>
      <c r="I14301" s="1"/>
    </row>
    <row r="14302" spans="2:9">
      <c r="B14302" s="1"/>
      <c r="C14302" s="29"/>
      <c r="D14302" s="27"/>
      <c r="E14302" s="27"/>
      <c r="F14302" s="27"/>
      <c r="G14302" s="1"/>
      <c r="H14302" s="1"/>
      <c r="I14302" s="1"/>
    </row>
    <row r="14303" spans="2:9">
      <c r="B14303" s="1"/>
      <c r="C14303" s="29"/>
      <c r="D14303" s="27"/>
      <c r="E14303" s="27"/>
      <c r="F14303" s="27"/>
      <c r="G14303" s="1"/>
      <c r="H14303" s="1"/>
      <c r="I14303" s="1"/>
    </row>
    <row r="14304" spans="2:9">
      <c r="B14304" s="1"/>
      <c r="C14304" s="29"/>
      <c r="D14304" s="27"/>
      <c r="E14304" s="27"/>
      <c r="F14304" s="27"/>
      <c r="G14304" s="1"/>
      <c r="H14304" s="1"/>
      <c r="I14304" s="1"/>
    </row>
    <row r="14305" spans="2:9">
      <c r="B14305" s="1"/>
      <c r="C14305" s="29"/>
      <c r="D14305" s="27"/>
      <c r="E14305" s="27"/>
      <c r="F14305" s="27"/>
      <c r="G14305" s="1"/>
      <c r="H14305" s="1"/>
      <c r="I14305" s="1"/>
    </row>
    <row r="14306" spans="2:9">
      <c r="B14306" s="1"/>
      <c r="C14306" s="29"/>
      <c r="D14306" s="27"/>
      <c r="E14306" s="27"/>
      <c r="F14306" s="27"/>
      <c r="G14306" s="1"/>
      <c r="H14306" s="1"/>
      <c r="I14306" s="1"/>
    </row>
    <row r="14307" spans="2:9">
      <c r="B14307" s="1"/>
      <c r="C14307" s="29"/>
      <c r="D14307" s="27"/>
      <c r="E14307" s="27"/>
      <c r="F14307" s="27"/>
      <c r="G14307" s="1"/>
      <c r="H14307" s="1"/>
      <c r="I14307" s="1"/>
    </row>
    <row r="14308" spans="2:9">
      <c r="B14308" s="1"/>
      <c r="C14308" s="29"/>
      <c r="D14308" s="27"/>
      <c r="E14308" s="27"/>
      <c r="F14308" s="27"/>
      <c r="G14308" s="1"/>
      <c r="H14308" s="1"/>
      <c r="I14308" s="1"/>
    </row>
    <row r="14309" spans="2:9">
      <c r="B14309" s="1"/>
      <c r="C14309" s="29"/>
      <c r="D14309" s="27"/>
      <c r="E14309" s="27"/>
      <c r="F14309" s="27"/>
      <c r="G14309" s="1"/>
      <c r="H14309" s="1"/>
      <c r="I14309" s="1"/>
    </row>
    <row r="14310" spans="2:9">
      <c r="B14310" s="1"/>
      <c r="C14310" s="29"/>
      <c r="D14310" s="27"/>
      <c r="E14310" s="27"/>
      <c r="F14310" s="27"/>
      <c r="G14310" s="1"/>
      <c r="H14310" s="1"/>
      <c r="I14310" s="1"/>
    </row>
    <row r="14311" spans="2:9">
      <c r="B14311" s="1"/>
      <c r="C14311" s="29"/>
      <c r="D14311" s="27"/>
      <c r="E14311" s="27"/>
      <c r="F14311" s="27"/>
      <c r="G14311" s="1"/>
      <c r="H14311" s="1"/>
      <c r="I14311" s="1"/>
    </row>
    <row r="14312" spans="2:9">
      <c r="B14312" s="1"/>
      <c r="C14312" s="29"/>
      <c r="D14312" s="27"/>
      <c r="E14312" s="27"/>
      <c r="F14312" s="27"/>
      <c r="G14312" s="1"/>
      <c r="H14312" s="1"/>
      <c r="I14312" s="1"/>
    </row>
    <row r="14313" spans="2:9">
      <c r="B14313" s="1"/>
      <c r="C14313" s="29"/>
      <c r="D14313" s="27"/>
      <c r="E14313" s="27"/>
      <c r="F14313" s="27"/>
      <c r="G14313" s="1"/>
      <c r="H14313" s="1"/>
      <c r="I14313" s="1"/>
    </row>
    <row r="14314" spans="2:9">
      <c r="B14314" s="1"/>
      <c r="C14314" s="29"/>
      <c r="D14314" s="27"/>
      <c r="E14314" s="27"/>
      <c r="F14314" s="27"/>
      <c r="G14314" s="1"/>
      <c r="H14314" s="1"/>
      <c r="I14314" s="1"/>
    </row>
    <row r="14315" spans="2:9">
      <c r="B14315" s="1"/>
      <c r="C14315" s="29"/>
      <c r="D14315" s="27"/>
      <c r="E14315" s="27"/>
      <c r="F14315" s="27"/>
      <c r="G14315" s="1"/>
      <c r="H14315" s="1"/>
      <c r="I14315" s="1"/>
    </row>
    <row r="14316" spans="2:9">
      <c r="B14316" s="1"/>
      <c r="C14316" s="29"/>
      <c r="D14316" s="27"/>
      <c r="E14316" s="27"/>
      <c r="F14316" s="27"/>
      <c r="G14316" s="1"/>
      <c r="H14316" s="1"/>
      <c r="I14316" s="1"/>
    </row>
    <row r="14317" spans="2:9">
      <c r="B14317" s="1"/>
      <c r="C14317" s="29"/>
      <c r="D14317" s="27"/>
      <c r="E14317" s="27"/>
      <c r="F14317" s="27"/>
      <c r="G14317" s="1"/>
      <c r="H14317" s="1"/>
      <c r="I14317" s="1"/>
    </row>
    <row r="14318" spans="2:9">
      <c r="B14318" s="1"/>
      <c r="C14318" s="29"/>
      <c r="D14318" s="27"/>
      <c r="E14318" s="27"/>
      <c r="F14318" s="27"/>
      <c r="G14318" s="1"/>
      <c r="H14318" s="1"/>
      <c r="I14318" s="1"/>
    </row>
    <row r="14319" spans="2:9">
      <c r="B14319" s="1"/>
      <c r="C14319" s="29"/>
      <c r="D14319" s="27"/>
      <c r="E14319" s="27"/>
      <c r="F14319" s="27"/>
      <c r="G14319" s="1"/>
      <c r="H14319" s="1"/>
      <c r="I14319" s="1"/>
    </row>
    <row r="14320" spans="2:9">
      <c r="B14320" s="1"/>
      <c r="C14320" s="29"/>
      <c r="D14320" s="27"/>
      <c r="E14320" s="27"/>
      <c r="F14320" s="27"/>
      <c r="G14320" s="1"/>
      <c r="H14320" s="1"/>
      <c r="I14320" s="1"/>
    </row>
    <row r="14321" spans="2:9">
      <c r="B14321" s="1"/>
      <c r="C14321" s="29"/>
      <c r="D14321" s="27"/>
      <c r="E14321" s="27"/>
      <c r="F14321" s="27"/>
      <c r="G14321" s="1"/>
      <c r="H14321" s="1"/>
      <c r="I14321" s="1"/>
    </row>
    <row r="14322" spans="2:9">
      <c r="B14322" s="1"/>
      <c r="C14322" s="29"/>
      <c r="D14322" s="27"/>
      <c r="E14322" s="27"/>
      <c r="F14322" s="27"/>
      <c r="G14322" s="1"/>
      <c r="H14322" s="1"/>
      <c r="I14322" s="1"/>
    </row>
    <row r="14323" spans="2:9">
      <c r="B14323" s="1"/>
      <c r="C14323" s="29"/>
      <c r="D14323" s="27"/>
      <c r="E14323" s="27"/>
      <c r="F14323" s="27"/>
      <c r="G14323" s="1"/>
      <c r="H14323" s="1"/>
      <c r="I14323" s="1"/>
    </row>
    <row r="14324" spans="2:9">
      <c r="B14324" s="1"/>
      <c r="C14324" s="29"/>
      <c r="D14324" s="27"/>
      <c r="E14324" s="27"/>
      <c r="F14324" s="27"/>
      <c r="G14324" s="1"/>
      <c r="H14324" s="1"/>
      <c r="I14324" s="1"/>
    </row>
    <row r="14325" spans="2:9">
      <c r="B14325" s="1"/>
      <c r="C14325" s="29"/>
      <c r="D14325" s="27"/>
      <c r="E14325" s="27"/>
      <c r="F14325" s="27"/>
      <c r="G14325" s="1"/>
      <c r="H14325" s="1"/>
      <c r="I14325" s="1"/>
    </row>
    <row r="14326" spans="2:9">
      <c r="B14326" s="1"/>
      <c r="C14326" s="29"/>
      <c r="D14326" s="27"/>
      <c r="E14326" s="27"/>
      <c r="F14326" s="27"/>
      <c r="G14326" s="1"/>
      <c r="H14326" s="1"/>
      <c r="I14326" s="1"/>
    </row>
    <row r="14327" spans="2:9">
      <c r="B14327" s="1"/>
      <c r="C14327" s="29"/>
      <c r="D14327" s="27"/>
      <c r="E14327" s="27"/>
      <c r="F14327" s="27"/>
      <c r="G14327" s="1"/>
      <c r="H14327" s="1"/>
      <c r="I14327" s="1"/>
    </row>
    <row r="14328" spans="2:9">
      <c r="B14328" s="1"/>
      <c r="C14328" s="29"/>
      <c r="D14328" s="27"/>
      <c r="E14328" s="27"/>
      <c r="F14328" s="27"/>
      <c r="G14328" s="1"/>
      <c r="H14328" s="1"/>
      <c r="I14328" s="1"/>
    </row>
    <row r="14329" spans="2:9">
      <c r="B14329" s="1"/>
      <c r="C14329" s="29"/>
      <c r="D14329" s="27"/>
      <c r="E14329" s="27"/>
      <c r="F14329" s="27"/>
      <c r="G14329" s="1"/>
      <c r="H14329" s="1"/>
      <c r="I14329" s="1"/>
    </row>
    <row r="14330" spans="2:9">
      <c r="B14330" s="1"/>
      <c r="C14330" s="29"/>
      <c r="D14330" s="27"/>
      <c r="E14330" s="27"/>
      <c r="F14330" s="27"/>
      <c r="G14330" s="1"/>
      <c r="H14330" s="1"/>
      <c r="I14330" s="1"/>
    </row>
    <row r="14331" spans="2:9">
      <c r="B14331" s="1"/>
      <c r="C14331" s="29"/>
      <c r="D14331" s="27"/>
      <c r="E14331" s="27"/>
      <c r="F14331" s="27"/>
      <c r="G14331" s="1"/>
      <c r="H14331" s="1"/>
      <c r="I14331" s="1"/>
    </row>
    <row r="14332" spans="2:9">
      <c r="B14332" s="1"/>
      <c r="C14332" s="29"/>
      <c r="D14332" s="27"/>
      <c r="E14332" s="27"/>
      <c r="F14332" s="27"/>
      <c r="G14332" s="1"/>
      <c r="H14332" s="1"/>
      <c r="I14332" s="1"/>
    </row>
    <row r="14333" spans="2:9">
      <c r="B14333" s="1"/>
      <c r="C14333" s="29"/>
      <c r="D14333" s="27"/>
      <c r="E14333" s="27"/>
      <c r="F14333" s="27"/>
      <c r="G14333" s="1"/>
      <c r="H14333" s="1"/>
      <c r="I14333" s="1"/>
    </row>
    <row r="14334" spans="2:9">
      <c r="B14334" s="1"/>
      <c r="C14334" s="29"/>
      <c r="D14334" s="27"/>
      <c r="E14334" s="27"/>
      <c r="F14334" s="27"/>
      <c r="G14334" s="1"/>
      <c r="H14334" s="1"/>
      <c r="I14334" s="1"/>
    </row>
    <row r="14335" spans="2:9">
      <c r="B14335" s="1"/>
      <c r="C14335" s="29"/>
      <c r="D14335" s="27"/>
      <c r="E14335" s="27"/>
      <c r="F14335" s="27"/>
      <c r="G14335" s="1"/>
      <c r="H14335" s="1"/>
      <c r="I14335" s="1"/>
    </row>
    <row r="14336" spans="2:9">
      <c r="B14336" s="1"/>
      <c r="C14336" s="29"/>
      <c r="D14336" s="27"/>
      <c r="E14336" s="27"/>
      <c r="F14336" s="27"/>
      <c r="G14336" s="1"/>
      <c r="H14336" s="1"/>
      <c r="I14336" s="1"/>
    </row>
    <row r="14337" spans="2:9">
      <c r="B14337" s="1"/>
      <c r="C14337" s="29"/>
      <c r="D14337" s="27"/>
      <c r="E14337" s="27"/>
      <c r="F14337" s="27"/>
      <c r="G14337" s="1"/>
      <c r="H14337" s="1"/>
      <c r="I14337" s="1"/>
    </row>
    <row r="14338" spans="2:9">
      <c r="B14338" s="1"/>
      <c r="C14338" s="29"/>
      <c r="D14338" s="27"/>
      <c r="E14338" s="27"/>
      <c r="F14338" s="27"/>
      <c r="G14338" s="1"/>
      <c r="H14338" s="1"/>
      <c r="I14338" s="1"/>
    </row>
    <row r="14339" spans="2:9">
      <c r="B14339" s="1"/>
      <c r="C14339" s="29"/>
      <c r="D14339" s="27"/>
      <c r="E14339" s="27"/>
      <c r="F14339" s="27"/>
      <c r="G14339" s="1"/>
      <c r="H14339" s="1"/>
      <c r="I14339" s="1"/>
    </row>
    <row r="14340" spans="2:9">
      <c r="B14340" s="1"/>
      <c r="C14340" s="29"/>
      <c r="D14340" s="27"/>
      <c r="E14340" s="27"/>
      <c r="F14340" s="27"/>
      <c r="G14340" s="1"/>
      <c r="H14340" s="1"/>
      <c r="I14340" s="1"/>
    </row>
    <row r="14341" spans="2:9">
      <c r="B14341" s="1"/>
      <c r="C14341" s="29"/>
      <c r="D14341" s="27"/>
      <c r="E14341" s="27"/>
      <c r="F14341" s="27"/>
      <c r="G14341" s="1"/>
      <c r="H14341" s="1"/>
      <c r="I14341" s="1"/>
    </row>
    <row r="14342" spans="2:9">
      <c r="B14342" s="1"/>
      <c r="C14342" s="29"/>
      <c r="D14342" s="27"/>
      <c r="E14342" s="27"/>
      <c r="F14342" s="27"/>
      <c r="G14342" s="1"/>
      <c r="H14342" s="1"/>
      <c r="I14342" s="1"/>
    </row>
    <row r="14343" spans="2:9">
      <c r="B14343" s="1"/>
      <c r="C14343" s="29"/>
      <c r="D14343" s="27"/>
      <c r="E14343" s="27"/>
      <c r="F14343" s="27"/>
      <c r="G14343" s="1"/>
      <c r="H14343" s="1"/>
      <c r="I14343" s="1"/>
    </row>
    <row r="14344" spans="2:9">
      <c r="B14344" s="1"/>
      <c r="C14344" s="29"/>
      <c r="D14344" s="27"/>
      <c r="E14344" s="27"/>
      <c r="F14344" s="27"/>
      <c r="G14344" s="1"/>
      <c r="H14344" s="1"/>
      <c r="I14344" s="1"/>
    </row>
    <row r="14345" spans="2:9">
      <c r="B14345" s="1"/>
      <c r="C14345" s="29"/>
      <c r="D14345" s="27"/>
      <c r="E14345" s="27"/>
      <c r="F14345" s="27"/>
      <c r="G14345" s="1"/>
      <c r="H14345" s="1"/>
      <c r="I14345" s="1"/>
    </row>
    <row r="14346" spans="2:9">
      <c r="B14346" s="1"/>
      <c r="C14346" s="29"/>
      <c r="D14346" s="27"/>
      <c r="E14346" s="27"/>
      <c r="F14346" s="27"/>
      <c r="G14346" s="1"/>
      <c r="H14346" s="1"/>
      <c r="I14346" s="1"/>
    </row>
    <row r="14347" spans="2:9">
      <c r="B14347" s="1"/>
      <c r="C14347" s="29"/>
      <c r="D14347" s="27"/>
      <c r="E14347" s="27"/>
      <c r="F14347" s="27"/>
      <c r="G14347" s="1"/>
      <c r="H14347" s="1"/>
      <c r="I14347" s="1"/>
    </row>
    <row r="14348" spans="2:9">
      <c r="B14348" s="1"/>
      <c r="C14348" s="29"/>
      <c r="D14348" s="27"/>
      <c r="E14348" s="27"/>
      <c r="F14348" s="27"/>
      <c r="G14348" s="1"/>
      <c r="H14348" s="1"/>
      <c r="I14348" s="1"/>
    </row>
    <row r="14349" spans="2:9">
      <c r="B14349" s="1"/>
      <c r="C14349" s="29"/>
      <c r="D14349" s="27"/>
      <c r="E14349" s="27"/>
      <c r="F14349" s="27"/>
      <c r="G14349" s="1"/>
      <c r="H14349" s="1"/>
      <c r="I14349" s="1"/>
    </row>
    <row r="14350" spans="2:9">
      <c r="B14350" s="1"/>
      <c r="C14350" s="29"/>
      <c r="D14350" s="27"/>
      <c r="E14350" s="27"/>
      <c r="F14350" s="27"/>
      <c r="G14350" s="1"/>
      <c r="H14350" s="1"/>
      <c r="I14350" s="1"/>
    </row>
    <row r="14351" spans="2:9">
      <c r="B14351" s="1"/>
      <c r="C14351" s="29"/>
      <c r="D14351" s="27"/>
      <c r="E14351" s="27"/>
      <c r="F14351" s="27"/>
      <c r="G14351" s="1"/>
      <c r="H14351" s="1"/>
      <c r="I14351" s="1"/>
    </row>
    <row r="14352" spans="2:9">
      <c r="B14352" s="1"/>
      <c r="C14352" s="29"/>
      <c r="D14352" s="27"/>
      <c r="E14352" s="27"/>
      <c r="F14352" s="27"/>
      <c r="G14352" s="1"/>
      <c r="H14352" s="1"/>
      <c r="I14352" s="1"/>
    </row>
    <row r="14353" spans="2:9">
      <c r="B14353" s="1"/>
      <c r="C14353" s="29"/>
      <c r="D14353" s="27"/>
      <c r="E14353" s="27"/>
      <c r="F14353" s="27"/>
      <c r="G14353" s="1"/>
      <c r="H14353" s="1"/>
      <c r="I14353" s="1"/>
    </row>
    <row r="14354" spans="2:9">
      <c r="B14354" s="1"/>
      <c r="C14354" s="29"/>
      <c r="D14354" s="27"/>
      <c r="E14354" s="27"/>
      <c r="F14354" s="27"/>
      <c r="G14354" s="1"/>
      <c r="H14354" s="1"/>
      <c r="I14354" s="1"/>
    </row>
    <row r="14355" spans="2:9">
      <c r="B14355" s="1"/>
      <c r="C14355" s="29"/>
      <c r="D14355" s="27"/>
      <c r="E14355" s="27"/>
      <c r="F14355" s="27"/>
      <c r="G14355" s="1"/>
      <c r="H14355" s="1"/>
      <c r="I14355" s="1"/>
    </row>
    <row r="14356" spans="2:9">
      <c r="B14356" s="1"/>
      <c r="C14356" s="29"/>
      <c r="D14356" s="27"/>
      <c r="E14356" s="27"/>
      <c r="F14356" s="27"/>
      <c r="G14356" s="1"/>
      <c r="H14356" s="1"/>
      <c r="I14356" s="1"/>
    </row>
    <row r="14357" spans="2:9">
      <c r="B14357" s="1"/>
      <c r="C14357" s="29"/>
      <c r="D14357" s="27"/>
      <c r="E14357" s="27"/>
      <c r="F14357" s="27"/>
      <c r="G14357" s="1"/>
      <c r="H14357" s="1"/>
      <c r="I14357" s="1"/>
    </row>
    <row r="14358" spans="2:9">
      <c r="B14358" s="1"/>
      <c r="C14358" s="29"/>
      <c r="D14358" s="27"/>
      <c r="E14358" s="27"/>
      <c r="F14358" s="27"/>
      <c r="G14358" s="1"/>
      <c r="H14358" s="1"/>
      <c r="I14358" s="1"/>
    </row>
    <row r="14359" spans="2:9">
      <c r="B14359" s="1"/>
      <c r="C14359" s="29"/>
      <c r="D14359" s="27"/>
      <c r="E14359" s="27"/>
      <c r="F14359" s="27"/>
      <c r="G14359" s="1"/>
      <c r="H14359" s="1"/>
      <c r="I14359" s="1"/>
    </row>
    <row r="14360" spans="2:9">
      <c r="B14360" s="1"/>
      <c r="C14360" s="29"/>
      <c r="D14360" s="27"/>
      <c r="E14360" s="27"/>
      <c r="F14360" s="27"/>
      <c r="G14360" s="1"/>
      <c r="H14360" s="1"/>
      <c r="I14360" s="1"/>
    </row>
    <row r="14361" spans="2:9">
      <c r="B14361" s="1"/>
      <c r="C14361" s="29"/>
      <c r="D14361" s="27"/>
      <c r="E14361" s="27"/>
      <c r="F14361" s="27"/>
      <c r="G14361" s="1"/>
      <c r="H14361" s="1"/>
      <c r="I14361" s="1"/>
    </row>
    <row r="14362" spans="2:9">
      <c r="B14362" s="1"/>
      <c r="C14362" s="29"/>
      <c r="D14362" s="27"/>
      <c r="E14362" s="27"/>
      <c r="F14362" s="27"/>
      <c r="G14362" s="1"/>
      <c r="H14362" s="1"/>
      <c r="I14362" s="1"/>
    </row>
    <row r="14363" spans="2:9">
      <c r="B14363" s="1"/>
      <c r="C14363" s="29"/>
      <c r="D14363" s="27"/>
      <c r="E14363" s="27"/>
      <c r="F14363" s="27"/>
      <c r="G14363" s="1"/>
      <c r="H14363" s="1"/>
      <c r="I14363" s="1"/>
    </row>
    <row r="14364" spans="2:9">
      <c r="B14364" s="1"/>
      <c r="C14364" s="29"/>
      <c r="D14364" s="27"/>
      <c r="E14364" s="27"/>
      <c r="F14364" s="27"/>
      <c r="G14364" s="1"/>
      <c r="H14364" s="1"/>
      <c r="I14364" s="1"/>
    </row>
    <row r="14365" spans="2:9">
      <c r="B14365" s="1"/>
      <c r="C14365" s="29"/>
      <c r="D14365" s="27"/>
      <c r="E14365" s="27"/>
      <c r="F14365" s="27"/>
      <c r="G14365" s="1"/>
      <c r="H14365" s="1"/>
      <c r="I14365" s="1"/>
    </row>
    <row r="14366" spans="2:9">
      <c r="B14366" s="1"/>
      <c r="C14366" s="29"/>
      <c r="D14366" s="27"/>
      <c r="E14366" s="27"/>
      <c r="F14366" s="27"/>
      <c r="G14366" s="1"/>
      <c r="H14366" s="1"/>
      <c r="I14366" s="1"/>
    </row>
    <row r="14367" spans="2:9">
      <c r="B14367" s="1"/>
      <c r="C14367" s="29"/>
      <c r="D14367" s="27"/>
      <c r="E14367" s="27"/>
      <c r="F14367" s="27"/>
      <c r="G14367" s="1"/>
      <c r="H14367" s="1"/>
      <c r="I14367" s="1"/>
    </row>
    <row r="14368" spans="2:9">
      <c r="B14368" s="1"/>
      <c r="C14368" s="29"/>
      <c r="D14368" s="27"/>
      <c r="E14368" s="27"/>
      <c r="F14368" s="27"/>
      <c r="G14368" s="1"/>
      <c r="H14368" s="1"/>
      <c r="I14368" s="1"/>
    </row>
    <row r="14369" spans="2:9">
      <c r="B14369" s="1"/>
      <c r="C14369" s="29"/>
      <c r="D14369" s="27"/>
      <c r="E14369" s="27"/>
      <c r="F14369" s="27"/>
      <c r="G14369" s="1"/>
      <c r="H14369" s="1"/>
      <c r="I14369" s="1"/>
    </row>
    <row r="14370" spans="2:9">
      <c r="B14370" s="1"/>
      <c r="C14370" s="29"/>
      <c r="D14370" s="27"/>
      <c r="E14370" s="27"/>
      <c r="F14370" s="27"/>
      <c r="G14370" s="1"/>
      <c r="H14370" s="1"/>
      <c r="I14370" s="1"/>
    </row>
    <row r="14371" spans="2:9">
      <c r="B14371" s="1"/>
      <c r="C14371" s="29"/>
      <c r="D14371" s="27"/>
      <c r="E14371" s="27"/>
      <c r="F14371" s="27"/>
      <c r="G14371" s="1"/>
      <c r="H14371" s="1"/>
      <c r="I14371" s="1"/>
    </row>
    <row r="14372" spans="2:9">
      <c r="B14372" s="1"/>
      <c r="C14372" s="29"/>
      <c r="D14372" s="27"/>
      <c r="E14372" s="27"/>
      <c r="F14372" s="27"/>
      <c r="G14372" s="1"/>
      <c r="H14372" s="1"/>
      <c r="I14372" s="1"/>
    </row>
    <row r="14373" spans="2:9">
      <c r="B14373" s="1"/>
      <c r="C14373" s="29"/>
      <c r="D14373" s="27"/>
      <c r="E14373" s="27"/>
      <c r="F14373" s="27"/>
      <c r="G14373" s="1"/>
      <c r="H14373" s="1"/>
      <c r="I14373" s="1"/>
    </row>
    <row r="14374" spans="2:9">
      <c r="B14374" s="1"/>
      <c r="C14374" s="29"/>
      <c r="D14374" s="27"/>
      <c r="E14374" s="27"/>
      <c r="F14374" s="27"/>
      <c r="G14374" s="1"/>
      <c r="H14374" s="1"/>
      <c r="I14374" s="1"/>
    </row>
    <row r="14375" spans="2:9">
      <c r="B14375" s="1"/>
      <c r="C14375" s="29"/>
      <c r="D14375" s="27"/>
      <c r="E14375" s="27"/>
      <c r="F14375" s="27"/>
      <c r="G14375" s="1"/>
      <c r="H14375" s="1"/>
      <c r="I14375" s="1"/>
    </row>
    <row r="14376" spans="2:9">
      <c r="B14376" s="1"/>
      <c r="C14376" s="29"/>
      <c r="D14376" s="27"/>
      <c r="E14376" s="27"/>
      <c r="F14376" s="27"/>
      <c r="G14376" s="1"/>
      <c r="H14376" s="1"/>
      <c r="I14376" s="1"/>
    </row>
    <row r="14377" spans="2:9">
      <c r="B14377" s="1"/>
      <c r="C14377" s="29"/>
      <c r="D14377" s="27"/>
      <c r="E14377" s="27"/>
      <c r="F14377" s="27"/>
      <c r="G14377" s="1"/>
      <c r="H14377" s="1"/>
      <c r="I14377" s="1"/>
    </row>
    <row r="14378" spans="2:9">
      <c r="B14378" s="1"/>
      <c r="C14378" s="29"/>
      <c r="D14378" s="27"/>
      <c r="E14378" s="27"/>
      <c r="F14378" s="27"/>
      <c r="G14378" s="1"/>
      <c r="H14378" s="1"/>
      <c r="I14378" s="1"/>
    </row>
    <row r="14379" spans="2:9">
      <c r="B14379" s="1"/>
      <c r="C14379" s="29"/>
      <c r="D14379" s="27"/>
      <c r="E14379" s="27"/>
      <c r="F14379" s="27"/>
      <c r="G14379" s="1"/>
      <c r="H14379" s="1"/>
      <c r="I14379" s="1"/>
    </row>
    <row r="14380" spans="2:9">
      <c r="B14380" s="1"/>
      <c r="C14380" s="29"/>
      <c r="D14380" s="27"/>
      <c r="E14380" s="27"/>
      <c r="F14380" s="27"/>
      <c r="G14380" s="1"/>
      <c r="H14380" s="1"/>
      <c r="I14380" s="1"/>
    </row>
    <row r="14381" spans="2:9">
      <c r="B14381" s="1"/>
      <c r="C14381" s="29"/>
      <c r="D14381" s="27"/>
      <c r="E14381" s="27"/>
      <c r="F14381" s="27"/>
      <c r="G14381" s="1"/>
      <c r="H14381" s="1"/>
      <c r="I14381" s="1"/>
    </row>
    <row r="14382" spans="2:9">
      <c r="B14382" s="1"/>
      <c r="C14382" s="29"/>
      <c r="D14382" s="27"/>
      <c r="E14382" s="27"/>
      <c r="F14382" s="27"/>
      <c r="G14382" s="1"/>
      <c r="H14382" s="1"/>
      <c r="I14382" s="1"/>
    </row>
    <row r="14383" spans="2:9">
      <c r="B14383" s="1"/>
      <c r="C14383" s="29"/>
      <c r="D14383" s="27"/>
      <c r="E14383" s="27"/>
      <c r="F14383" s="27"/>
      <c r="G14383" s="1"/>
      <c r="H14383" s="1"/>
      <c r="I14383" s="1"/>
    </row>
    <row r="14384" spans="2:9">
      <c r="B14384" s="1"/>
      <c r="C14384" s="29"/>
      <c r="D14384" s="27"/>
      <c r="E14384" s="27"/>
      <c r="F14384" s="27"/>
      <c r="G14384" s="1"/>
      <c r="H14384" s="1"/>
      <c r="I14384" s="1"/>
    </row>
    <row r="14385" spans="2:9">
      <c r="B14385" s="1"/>
      <c r="C14385" s="29"/>
      <c r="D14385" s="27"/>
      <c r="E14385" s="27"/>
      <c r="F14385" s="27"/>
      <c r="G14385" s="1"/>
      <c r="H14385" s="1"/>
      <c r="I14385" s="1"/>
    </row>
    <row r="14386" spans="2:9">
      <c r="B14386" s="1"/>
      <c r="C14386" s="29"/>
      <c r="D14386" s="27"/>
      <c r="E14386" s="27"/>
      <c r="F14386" s="27"/>
      <c r="G14386" s="1"/>
      <c r="H14386" s="1"/>
      <c r="I14386" s="1"/>
    </row>
    <row r="14387" spans="2:9">
      <c r="B14387" s="1"/>
      <c r="C14387" s="29"/>
      <c r="D14387" s="27"/>
      <c r="E14387" s="27"/>
      <c r="F14387" s="27"/>
      <c r="G14387" s="1"/>
      <c r="H14387" s="1"/>
      <c r="I14387" s="1"/>
    </row>
    <row r="14388" spans="2:9">
      <c r="B14388" s="1"/>
      <c r="C14388" s="29"/>
      <c r="D14388" s="27"/>
      <c r="E14388" s="27"/>
      <c r="F14388" s="27"/>
      <c r="G14388" s="1"/>
      <c r="H14388" s="1"/>
      <c r="I14388" s="1"/>
    </row>
    <row r="14389" spans="2:9">
      <c r="B14389" s="1"/>
      <c r="C14389" s="29"/>
      <c r="D14389" s="27"/>
      <c r="E14389" s="27"/>
      <c r="F14389" s="27"/>
      <c r="G14389" s="1"/>
      <c r="H14389" s="1"/>
      <c r="I14389" s="1"/>
    </row>
    <row r="14390" spans="2:9">
      <c r="B14390" s="1"/>
      <c r="C14390" s="29"/>
      <c r="D14390" s="27"/>
      <c r="E14390" s="27"/>
      <c r="F14390" s="27"/>
      <c r="G14390" s="1"/>
      <c r="H14390" s="1"/>
      <c r="I14390" s="1"/>
    </row>
    <row r="14391" spans="2:9">
      <c r="B14391" s="1"/>
      <c r="C14391" s="29"/>
      <c r="D14391" s="27"/>
      <c r="E14391" s="27"/>
      <c r="F14391" s="27"/>
      <c r="G14391" s="1"/>
      <c r="H14391" s="1"/>
      <c r="I14391" s="1"/>
    </row>
    <row r="14392" spans="2:9">
      <c r="B14392" s="1"/>
      <c r="C14392" s="29"/>
      <c r="D14392" s="27"/>
      <c r="E14392" s="27"/>
      <c r="F14392" s="27"/>
      <c r="G14392" s="1"/>
      <c r="H14392" s="1"/>
      <c r="I14392" s="1"/>
    </row>
    <row r="14393" spans="2:9">
      <c r="B14393" s="1"/>
      <c r="C14393" s="29"/>
      <c r="D14393" s="27"/>
      <c r="E14393" s="27"/>
      <c r="F14393" s="27"/>
      <c r="G14393" s="1"/>
      <c r="H14393" s="1"/>
      <c r="I14393" s="1"/>
    </row>
    <row r="14394" spans="2:9">
      <c r="B14394" s="1"/>
      <c r="C14394" s="29"/>
      <c r="D14394" s="27"/>
      <c r="E14394" s="27"/>
      <c r="F14394" s="27"/>
      <c r="G14394" s="1"/>
      <c r="H14394" s="1"/>
      <c r="I14394" s="1"/>
    </row>
    <row r="14395" spans="2:9">
      <c r="B14395" s="1"/>
      <c r="C14395" s="29"/>
      <c r="D14395" s="27"/>
      <c r="E14395" s="27"/>
      <c r="F14395" s="27"/>
      <c r="G14395" s="1"/>
      <c r="H14395" s="1"/>
      <c r="I14395" s="1"/>
    </row>
    <row r="14396" spans="2:9">
      <c r="B14396" s="1"/>
      <c r="C14396" s="29"/>
      <c r="D14396" s="27"/>
      <c r="E14396" s="27"/>
      <c r="F14396" s="27"/>
      <c r="G14396" s="1"/>
      <c r="H14396" s="1"/>
      <c r="I14396" s="1"/>
    </row>
    <row r="14397" spans="2:9">
      <c r="B14397" s="1"/>
      <c r="C14397" s="29"/>
      <c r="D14397" s="27"/>
      <c r="E14397" s="27"/>
      <c r="F14397" s="27"/>
      <c r="G14397" s="1"/>
      <c r="H14397" s="1"/>
      <c r="I14397" s="1"/>
    </row>
    <row r="14398" spans="2:9">
      <c r="B14398" s="1"/>
      <c r="C14398" s="29"/>
      <c r="D14398" s="27"/>
      <c r="E14398" s="27"/>
      <c r="F14398" s="27"/>
      <c r="G14398" s="1"/>
      <c r="H14398" s="1"/>
      <c r="I14398" s="1"/>
    </row>
    <row r="14399" spans="2:9">
      <c r="B14399" s="1"/>
      <c r="C14399" s="29"/>
      <c r="D14399" s="27"/>
      <c r="E14399" s="27"/>
      <c r="F14399" s="27"/>
      <c r="G14399" s="1"/>
      <c r="H14399" s="1"/>
      <c r="I14399" s="1"/>
    </row>
    <row r="14400" spans="2:9">
      <c r="B14400" s="1"/>
      <c r="C14400" s="29"/>
      <c r="D14400" s="27"/>
      <c r="E14400" s="27"/>
      <c r="F14400" s="27"/>
      <c r="G14400" s="1"/>
      <c r="H14400" s="1"/>
      <c r="I14400" s="1"/>
    </row>
    <row r="14401" spans="2:9">
      <c r="B14401" s="1"/>
      <c r="C14401" s="29"/>
      <c r="D14401" s="27"/>
      <c r="E14401" s="27"/>
      <c r="F14401" s="27"/>
      <c r="G14401" s="1"/>
      <c r="H14401" s="1"/>
      <c r="I14401" s="1"/>
    </row>
    <row r="14402" spans="2:9">
      <c r="B14402" s="1"/>
      <c r="C14402" s="29"/>
      <c r="D14402" s="27"/>
      <c r="E14402" s="27"/>
      <c r="F14402" s="27"/>
      <c r="G14402" s="1"/>
      <c r="H14402" s="1"/>
      <c r="I14402" s="1"/>
    </row>
    <row r="14403" spans="2:9">
      <c r="B14403" s="1"/>
      <c r="C14403" s="29"/>
      <c r="D14403" s="27"/>
      <c r="E14403" s="27"/>
      <c r="F14403" s="27"/>
      <c r="G14403" s="1"/>
      <c r="H14403" s="1"/>
      <c r="I14403" s="1"/>
    </row>
    <row r="14404" spans="2:9">
      <c r="B14404" s="1"/>
      <c r="C14404" s="29"/>
      <c r="D14404" s="27"/>
      <c r="E14404" s="27"/>
      <c r="F14404" s="27"/>
      <c r="G14404" s="1"/>
      <c r="H14404" s="1"/>
      <c r="I14404" s="1"/>
    </row>
    <row r="14405" spans="2:9">
      <c r="B14405" s="1"/>
      <c r="C14405" s="29"/>
      <c r="D14405" s="27"/>
      <c r="E14405" s="27"/>
      <c r="F14405" s="27"/>
      <c r="G14405" s="1"/>
      <c r="H14405" s="1"/>
      <c r="I14405" s="1"/>
    </row>
    <row r="14406" spans="2:9">
      <c r="B14406" s="1"/>
      <c r="C14406" s="29"/>
      <c r="D14406" s="27"/>
      <c r="E14406" s="27"/>
      <c r="F14406" s="27"/>
      <c r="G14406" s="1"/>
      <c r="H14406" s="1"/>
      <c r="I14406" s="1"/>
    </row>
    <row r="14407" spans="2:9">
      <c r="B14407" s="1"/>
      <c r="C14407" s="29"/>
      <c r="D14407" s="27"/>
      <c r="E14407" s="27"/>
      <c r="F14407" s="27"/>
      <c r="G14407" s="1"/>
      <c r="H14407" s="1"/>
      <c r="I14407" s="1"/>
    </row>
    <row r="14408" spans="2:9">
      <c r="B14408" s="1"/>
      <c r="C14408" s="29"/>
      <c r="D14408" s="27"/>
      <c r="E14408" s="27"/>
      <c r="F14408" s="27"/>
      <c r="G14408" s="1"/>
      <c r="H14408" s="1"/>
      <c r="I14408" s="1"/>
    </row>
    <row r="14409" spans="2:9">
      <c r="B14409" s="1"/>
      <c r="C14409" s="29"/>
      <c r="D14409" s="27"/>
      <c r="E14409" s="27"/>
      <c r="F14409" s="27"/>
      <c r="G14409" s="1"/>
      <c r="H14409" s="1"/>
      <c r="I14409" s="1"/>
    </row>
    <row r="14410" spans="2:9">
      <c r="B14410" s="1"/>
      <c r="C14410" s="29"/>
      <c r="D14410" s="27"/>
      <c r="E14410" s="27"/>
      <c r="F14410" s="27"/>
      <c r="G14410" s="1"/>
      <c r="H14410" s="1"/>
      <c r="I14410" s="1"/>
    </row>
    <row r="14411" spans="2:9">
      <c r="B14411" s="1"/>
      <c r="C14411" s="29"/>
      <c r="D14411" s="27"/>
      <c r="E14411" s="27"/>
      <c r="F14411" s="27"/>
      <c r="G14411" s="1"/>
      <c r="H14411" s="1"/>
      <c r="I14411" s="1"/>
    </row>
    <row r="14412" spans="2:9">
      <c r="B14412" s="1"/>
      <c r="C14412" s="29"/>
      <c r="D14412" s="27"/>
      <c r="E14412" s="27"/>
      <c r="F14412" s="27"/>
      <c r="G14412" s="1"/>
      <c r="H14412" s="1"/>
      <c r="I14412" s="1"/>
    </row>
    <row r="14413" spans="2:9">
      <c r="B14413" s="1"/>
      <c r="C14413" s="29"/>
      <c r="D14413" s="27"/>
      <c r="E14413" s="27"/>
      <c r="F14413" s="27"/>
      <c r="G14413" s="1"/>
      <c r="H14413" s="1"/>
      <c r="I14413" s="1"/>
    </row>
    <row r="14414" spans="2:9">
      <c r="B14414" s="1"/>
      <c r="C14414" s="29"/>
      <c r="D14414" s="27"/>
      <c r="E14414" s="27"/>
      <c r="F14414" s="27"/>
      <c r="G14414" s="1"/>
      <c r="H14414" s="1"/>
      <c r="I14414" s="1"/>
    </row>
    <row r="14415" spans="2:9">
      <c r="B14415" s="1"/>
      <c r="C14415" s="29"/>
      <c r="D14415" s="27"/>
      <c r="E14415" s="27"/>
      <c r="F14415" s="27"/>
      <c r="G14415" s="1"/>
      <c r="H14415" s="1"/>
      <c r="I14415" s="1"/>
    </row>
    <row r="14416" spans="2:9">
      <c r="B14416" s="1"/>
      <c r="C14416" s="29"/>
      <c r="D14416" s="27"/>
      <c r="E14416" s="27"/>
      <c r="F14416" s="27"/>
      <c r="G14416" s="1"/>
      <c r="H14416" s="1"/>
      <c r="I14416" s="1"/>
    </row>
    <row r="14417" spans="2:9">
      <c r="B14417" s="1"/>
      <c r="C14417" s="29"/>
      <c r="D14417" s="27"/>
      <c r="E14417" s="27"/>
      <c r="F14417" s="27"/>
      <c r="G14417" s="1"/>
      <c r="H14417" s="1"/>
      <c r="I14417" s="1"/>
    </row>
    <row r="14418" spans="2:9">
      <c r="B14418" s="1"/>
      <c r="C14418" s="29"/>
      <c r="D14418" s="27"/>
      <c r="E14418" s="27"/>
      <c r="F14418" s="27"/>
      <c r="G14418" s="1"/>
      <c r="H14418" s="1"/>
      <c r="I14418" s="1"/>
    </row>
    <row r="14419" spans="2:9">
      <c r="B14419" s="1"/>
      <c r="C14419" s="29"/>
      <c r="D14419" s="27"/>
      <c r="E14419" s="27"/>
      <c r="F14419" s="27"/>
      <c r="G14419" s="1"/>
      <c r="H14419" s="1"/>
      <c r="I14419" s="1"/>
    </row>
    <row r="14420" spans="2:9">
      <c r="B14420" s="1"/>
      <c r="C14420" s="29"/>
      <c r="D14420" s="27"/>
      <c r="E14420" s="27"/>
      <c r="F14420" s="27"/>
      <c r="G14420" s="1"/>
      <c r="H14420" s="1"/>
      <c r="I14420" s="1"/>
    </row>
    <row r="14421" spans="2:9">
      <c r="B14421" s="1"/>
      <c r="C14421" s="29"/>
      <c r="D14421" s="27"/>
      <c r="E14421" s="27"/>
      <c r="F14421" s="27"/>
      <c r="G14421" s="1"/>
      <c r="H14421" s="1"/>
      <c r="I14421" s="1"/>
    </row>
    <row r="14422" spans="2:9">
      <c r="B14422" s="1"/>
      <c r="C14422" s="29"/>
      <c r="D14422" s="27"/>
      <c r="E14422" s="27"/>
      <c r="F14422" s="27"/>
      <c r="G14422" s="1"/>
      <c r="H14422" s="1"/>
      <c r="I14422" s="1"/>
    </row>
    <row r="14423" spans="2:9">
      <c r="B14423" s="1"/>
      <c r="C14423" s="29"/>
      <c r="D14423" s="27"/>
      <c r="E14423" s="27"/>
      <c r="F14423" s="27"/>
      <c r="G14423" s="1"/>
      <c r="H14423" s="1"/>
      <c r="I14423" s="1"/>
    </row>
    <row r="14424" spans="2:9">
      <c r="B14424" s="1"/>
      <c r="C14424" s="29"/>
      <c r="D14424" s="27"/>
      <c r="E14424" s="27"/>
      <c r="F14424" s="27"/>
      <c r="G14424" s="1"/>
      <c r="H14424" s="1"/>
      <c r="I14424" s="1"/>
    </row>
    <row r="14425" spans="2:9">
      <c r="B14425" s="1"/>
      <c r="C14425" s="29"/>
      <c r="D14425" s="27"/>
      <c r="E14425" s="27"/>
      <c r="F14425" s="27"/>
      <c r="G14425" s="1"/>
      <c r="H14425" s="1"/>
      <c r="I14425" s="1"/>
    </row>
    <row r="14426" spans="2:9">
      <c r="B14426" s="1"/>
      <c r="C14426" s="29"/>
      <c r="D14426" s="27"/>
      <c r="E14426" s="27"/>
      <c r="F14426" s="27"/>
      <c r="G14426" s="1"/>
      <c r="H14426" s="1"/>
      <c r="I14426" s="1"/>
    </row>
    <row r="14427" spans="2:9">
      <c r="B14427" s="1"/>
      <c r="C14427" s="29"/>
      <c r="D14427" s="27"/>
      <c r="E14427" s="27"/>
      <c r="F14427" s="27"/>
      <c r="G14427" s="1"/>
      <c r="H14427" s="1"/>
      <c r="I14427" s="1"/>
    </row>
    <row r="14428" spans="2:9">
      <c r="B14428" s="1"/>
      <c r="C14428" s="29"/>
      <c r="D14428" s="27"/>
      <c r="E14428" s="27"/>
      <c r="F14428" s="27"/>
      <c r="G14428" s="1"/>
      <c r="H14428" s="1"/>
      <c r="I14428" s="1"/>
    </row>
    <row r="14429" spans="2:9">
      <c r="B14429" s="1"/>
      <c r="C14429" s="29"/>
      <c r="D14429" s="27"/>
      <c r="E14429" s="27"/>
      <c r="F14429" s="27"/>
      <c r="G14429" s="1"/>
      <c r="H14429" s="1"/>
      <c r="I14429" s="1"/>
    </row>
    <row r="14430" spans="2:9">
      <c r="B14430" s="1"/>
      <c r="C14430" s="29"/>
      <c r="D14430" s="27"/>
      <c r="E14430" s="27"/>
      <c r="F14430" s="27"/>
      <c r="G14430" s="1"/>
      <c r="H14430" s="1"/>
      <c r="I14430" s="1"/>
    </row>
    <row r="14431" spans="2:9">
      <c r="B14431" s="1"/>
      <c r="C14431" s="29"/>
      <c r="D14431" s="27"/>
      <c r="E14431" s="27"/>
      <c r="F14431" s="27"/>
      <c r="G14431" s="1"/>
      <c r="H14431" s="1"/>
      <c r="I14431" s="1"/>
    </row>
    <row r="14432" spans="2:9">
      <c r="B14432" s="1"/>
      <c r="C14432" s="29"/>
      <c r="D14432" s="27"/>
      <c r="E14432" s="27"/>
      <c r="F14432" s="27"/>
      <c r="G14432" s="1"/>
      <c r="H14432" s="1"/>
      <c r="I14432" s="1"/>
    </row>
    <row r="14433" spans="2:9">
      <c r="B14433" s="1"/>
      <c r="C14433" s="29"/>
      <c r="D14433" s="27"/>
      <c r="E14433" s="27"/>
      <c r="F14433" s="27"/>
      <c r="G14433" s="1"/>
      <c r="H14433" s="1"/>
      <c r="I14433" s="1"/>
    </row>
    <row r="14434" spans="2:9">
      <c r="B14434" s="1"/>
      <c r="C14434" s="29"/>
      <c r="D14434" s="27"/>
      <c r="E14434" s="27"/>
      <c r="F14434" s="27"/>
      <c r="G14434" s="1"/>
      <c r="H14434" s="1"/>
      <c r="I14434" s="1"/>
    </row>
    <row r="14435" spans="2:9">
      <c r="B14435" s="1"/>
      <c r="C14435" s="29"/>
      <c r="D14435" s="27"/>
      <c r="E14435" s="27"/>
      <c r="F14435" s="27"/>
      <c r="G14435" s="1"/>
      <c r="H14435" s="1"/>
      <c r="I14435" s="1"/>
    </row>
    <row r="14436" spans="2:9">
      <c r="B14436" s="1"/>
      <c r="C14436" s="29"/>
      <c r="D14436" s="27"/>
      <c r="E14436" s="27"/>
      <c r="F14436" s="27"/>
      <c r="G14436" s="1"/>
      <c r="H14436" s="1"/>
      <c r="I14436" s="1"/>
    </row>
    <row r="14437" spans="2:9">
      <c r="B14437" s="1"/>
      <c r="C14437" s="29"/>
      <c r="D14437" s="27"/>
      <c r="E14437" s="27"/>
      <c r="F14437" s="27"/>
      <c r="G14437" s="1"/>
      <c r="H14437" s="1"/>
      <c r="I14437" s="1"/>
    </row>
    <row r="14438" spans="2:9">
      <c r="B14438" s="1"/>
      <c r="C14438" s="29"/>
      <c r="D14438" s="27"/>
      <c r="E14438" s="27"/>
      <c r="F14438" s="27"/>
      <c r="G14438" s="1"/>
      <c r="H14438" s="1"/>
      <c r="I14438" s="1"/>
    </row>
    <row r="14439" spans="2:9">
      <c r="B14439" s="1"/>
      <c r="C14439" s="29"/>
      <c r="D14439" s="27"/>
      <c r="E14439" s="27"/>
      <c r="F14439" s="27"/>
      <c r="G14439" s="1"/>
      <c r="H14439" s="1"/>
      <c r="I14439" s="1"/>
    </row>
    <row r="14440" spans="2:9">
      <c r="B14440" s="1"/>
      <c r="C14440" s="29"/>
      <c r="D14440" s="27"/>
      <c r="E14440" s="27"/>
      <c r="F14440" s="27"/>
      <c r="G14440" s="1"/>
      <c r="H14440" s="1"/>
      <c r="I14440" s="1"/>
    </row>
    <row r="14441" spans="2:9">
      <c r="B14441" s="1"/>
      <c r="C14441" s="29"/>
      <c r="D14441" s="27"/>
      <c r="E14441" s="27"/>
      <c r="F14441" s="27"/>
      <c r="G14441" s="1"/>
      <c r="H14441" s="1"/>
      <c r="I14441" s="1"/>
    </row>
    <row r="14442" spans="2:9">
      <c r="B14442" s="1"/>
      <c r="C14442" s="29"/>
      <c r="D14442" s="27"/>
      <c r="E14442" s="27"/>
      <c r="F14442" s="27"/>
      <c r="G14442" s="1"/>
      <c r="H14442" s="1"/>
      <c r="I14442" s="1"/>
    </row>
    <row r="14443" spans="2:9">
      <c r="B14443" s="1"/>
      <c r="C14443" s="29"/>
      <c r="D14443" s="27"/>
      <c r="E14443" s="27"/>
      <c r="F14443" s="27"/>
      <c r="G14443" s="1"/>
      <c r="H14443" s="1"/>
      <c r="I14443" s="1"/>
    </row>
    <row r="14444" spans="2:9">
      <c r="B14444" s="1"/>
      <c r="C14444" s="29"/>
      <c r="D14444" s="27"/>
      <c r="E14444" s="27"/>
      <c r="F14444" s="27"/>
      <c r="G14444" s="1"/>
      <c r="H14444" s="1"/>
      <c r="I14444" s="1"/>
    </row>
    <row r="14445" spans="2:9">
      <c r="B14445" s="1"/>
      <c r="C14445" s="29"/>
      <c r="D14445" s="27"/>
      <c r="E14445" s="27"/>
      <c r="F14445" s="27"/>
      <c r="G14445" s="1"/>
      <c r="H14445" s="1"/>
      <c r="I14445" s="1"/>
    </row>
    <row r="14446" spans="2:9">
      <c r="B14446" s="1"/>
      <c r="C14446" s="29"/>
      <c r="D14446" s="27"/>
      <c r="E14446" s="27"/>
      <c r="F14446" s="27"/>
      <c r="G14446" s="1"/>
      <c r="H14446" s="1"/>
      <c r="I14446" s="1"/>
    </row>
    <row r="14447" spans="2:9">
      <c r="B14447" s="1"/>
      <c r="C14447" s="29"/>
      <c r="D14447" s="27"/>
      <c r="E14447" s="27"/>
      <c r="F14447" s="27"/>
      <c r="G14447" s="1"/>
      <c r="H14447" s="1"/>
      <c r="I14447" s="1"/>
    </row>
    <row r="14448" spans="2:9">
      <c r="B14448" s="1"/>
      <c r="C14448" s="29"/>
      <c r="D14448" s="27"/>
      <c r="E14448" s="27"/>
      <c r="F14448" s="27"/>
      <c r="G14448" s="1"/>
      <c r="H14448" s="1"/>
      <c r="I14448" s="1"/>
    </row>
    <row r="14449" spans="2:9">
      <c r="B14449" s="1"/>
      <c r="C14449" s="29"/>
      <c r="D14449" s="27"/>
      <c r="E14449" s="27"/>
      <c r="F14449" s="27"/>
      <c r="G14449" s="1"/>
      <c r="H14449" s="1"/>
      <c r="I14449" s="1"/>
    </row>
    <row r="14450" spans="2:9">
      <c r="B14450" s="1"/>
      <c r="C14450" s="29"/>
      <c r="D14450" s="27"/>
      <c r="E14450" s="27"/>
      <c r="F14450" s="27"/>
      <c r="G14450" s="1"/>
      <c r="H14450" s="1"/>
      <c r="I14450" s="1"/>
    </row>
    <row r="14451" spans="2:9">
      <c r="B14451" s="1"/>
      <c r="C14451" s="29"/>
      <c r="D14451" s="27"/>
      <c r="E14451" s="27"/>
      <c r="F14451" s="27"/>
      <c r="G14451" s="1"/>
      <c r="H14451" s="1"/>
      <c r="I14451" s="1"/>
    </row>
    <row r="14452" spans="2:9">
      <c r="B14452" s="1"/>
      <c r="C14452" s="29"/>
      <c r="D14452" s="27"/>
      <c r="E14452" s="27"/>
      <c r="F14452" s="27"/>
      <c r="G14452" s="1"/>
      <c r="H14452" s="1"/>
      <c r="I14452" s="1"/>
    </row>
    <row r="14453" spans="2:9">
      <c r="B14453" s="1"/>
      <c r="C14453" s="29"/>
      <c r="D14453" s="27"/>
      <c r="E14453" s="27"/>
      <c r="F14453" s="27"/>
      <c r="G14453" s="1"/>
      <c r="H14453" s="1"/>
      <c r="I14453" s="1"/>
    </row>
    <row r="14454" spans="2:9">
      <c r="B14454" s="1"/>
      <c r="C14454" s="29"/>
      <c r="D14454" s="27"/>
      <c r="E14454" s="27"/>
      <c r="F14454" s="27"/>
      <c r="G14454" s="1"/>
      <c r="H14454" s="1"/>
      <c r="I14454" s="1"/>
    </row>
    <row r="14455" spans="2:9">
      <c r="B14455" s="1"/>
      <c r="C14455" s="29"/>
      <c r="D14455" s="27"/>
      <c r="E14455" s="27"/>
      <c r="F14455" s="27"/>
      <c r="G14455" s="1"/>
      <c r="H14455" s="1"/>
      <c r="I14455" s="1"/>
    </row>
    <row r="14456" spans="2:9">
      <c r="B14456" s="1"/>
      <c r="C14456" s="29"/>
      <c r="D14456" s="27"/>
      <c r="E14456" s="27"/>
      <c r="F14456" s="27"/>
      <c r="G14456" s="1"/>
      <c r="H14456" s="1"/>
      <c r="I14456" s="1"/>
    </row>
    <row r="14457" spans="2:9">
      <c r="B14457" s="1"/>
      <c r="C14457" s="29"/>
      <c r="D14457" s="27"/>
      <c r="E14457" s="27"/>
      <c r="F14457" s="27"/>
      <c r="G14457" s="1"/>
      <c r="H14457" s="1"/>
      <c r="I14457" s="1"/>
    </row>
    <row r="14458" spans="2:9">
      <c r="B14458" s="1"/>
      <c r="C14458" s="29"/>
      <c r="D14458" s="27"/>
      <c r="E14458" s="27"/>
      <c r="F14458" s="27"/>
      <c r="G14458" s="1"/>
      <c r="H14458" s="1"/>
      <c r="I14458" s="1"/>
    </row>
    <row r="14459" spans="2:9">
      <c r="B14459" s="1"/>
      <c r="C14459" s="29"/>
      <c r="D14459" s="27"/>
      <c r="E14459" s="27"/>
      <c r="F14459" s="27"/>
      <c r="G14459" s="1"/>
      <c r="H14459" s="1"/>
      <c r="I14459" s="1"/>
    </row>
    <row r="14460" spans="2:9">
      <c r="B14460" s="1"/>
      <c r="C14460" s="29"/>
      <c r="D14460" s="27"/>
      <c r="E14460" s="27"/>
      <c r="F14460" s="27"/>
      <c r="G14460" s="1"/>
      <c r="H14460" s="1"/>
      <c r="I14460" s="1"/>
    </row>
    <row r="14461" spans="2:9">
      <c r="B14461" s="1"/>
      <c r="C14461" s="29"/>
      <c r="D14461" s="27"/>
      <c r="E14461" s="27"/>
      <c r="F14461" s="27"/>
      <c r="G14461" s="1"/>
      <c r="H14461" s="1"/>
      <c r="I14461" s="1"/>
    </row>
    <row r="14462" spans="2:9">
      <c r="B14462" s="1"/>
      <c r="C14462" s="29"/>
      <c r="D14462" s="27"/>
      <c r="E14462" s="27"/>
      <c r="F14462" s="27"/>
      <c r="G14462" s="1"/>
      <c r="H14462" s="1"/>
      <c r="I14462" s="1"/>
    </row>
    <row r="14463" spans="2:9">
      <c r="B14463" s="1"/>
      <c r="C14463" s="29"/>
      <c r="D14463" s="27"/>
      <c r="E14463" s="27"/>
      <c r="F14463" s="27"/>
      <c r="G14463" s="1"/>
      <c r="H14463" s="1"/>
      <c r="I14463" s="1"/>
    </row>
    <row r="14464" spans="2:9">
      <c r="B14464" s="1"/>
      <c r="C14464" s="29"/>
      <c r="D14464" s="27"/>
      <c r="E14464" s="27"/>
      <c r="F14464" s="27"/>
      <c r="G14464" s="1"/>
      <c r="H14464" s="1"/>
      <c r="I14464" s="1"/>
    </row>
    <row r="14465" spans="2:9">
      <c r="B14465" s="1"/>
      <c r="C14465" s="29"/>
      <c r="D14465" s="27"/>
      <c r="E14465" s="27"/>
      <c r="F14465" s="27"/>
      <c r="G14465" s="1"/>
      <c r="H14465" s="1"/>
      <c r="I14465" s="1"/>
    </row>
    <row r="14466" spans="2:9">
      <c r="B14466" s="1"/>
      <c r="C14466" s="29"/>
      <c r="D14466" s="27"/>
      <c r="E14466" s="27"/>
      <c r="F14466" s="27"/>
      <c r="G14466" s="1"/>
      <c r="H14466" s="1"/>
      <c r="I14466" s="1"/>
    </row>
    <row r="14467" spans="2:9">
      <c r="B14467" s="1"/>
      <c r="C14467" s="29"/>
      <c r="D14467" s="27"/>
      <c r="E14467" s="27"/>
      <c r="F14467" s="27"/>
      <c r="G14467" s="1"/>
      <c r="H14467" s="1"/>
      <c r="I14467" s="1"/>
    </row>
    <row r="14468" spans="2:9">
      <c r="B14468" s="1"/>
      <c r="C14468" s="29"/>
      <c r="D14468" s="27"/>
      <c r="E14468" s="27"/>
      <c r="F14468" s="27"/>
      <c r="G14468" s="1"/>
      <c r="H14468" s="1"/>
      <c r="I14468" s="1"/>
    </row>
    <row r="14469" spans="2:9">
      <c r="B14469" s="1"/>
      <c r="C14469" s="29"/>
      <c r="D14469" s="27"/>
      <c r="E14469" s="27"/>
      <c r="F14469" s="27"/>
      <c r="G14469" s="1"/>
      <c r="H14469" s="1"/>
      <c r="I14469" s="1"/>
    </row>
    <row r="14470" spans="2:9">
      <c r="B14470" s="1"/>
      <c r="C14470" s="29"/>
      <c r="D14470" s="27"/>
      <c r="E14470" s="27"/>
      <c r="F14470" s="27"/>
      <c r="G14470" s="1"/>
      <c r="H14470" s="1"/>
      <c r="I14470" s="1"/>
    </row>
    <row r="14471" spans="2:9">
      <c r="B14471" s="1"/>
      <c r="C14471" s="29"/>
      <c r="D14471" s="27"/>
      <c r="E14471" s="27"/>
      <c r="F14471" s="27"/>
      <c r="G14471" s="1"/>
      <c r="H14471" s="1"/>
      <c r="I14471" s="1"/>
    </row>
    <row r="14472" spans="2:9">
      <c r="B14472" s="1"/>
      <c r="C14472" s="29"/>
      <c r="D14472" s="27"/>
      <c r="E14472" s="27"/>
      <c r="F14472" s="27"/>
      <c r="G14472" s="1"/>
      <c r="H14472" s="1"/>
      <c r="I14472" s="1"/>
    </row>
    <row r="14473" spans="2:9">
      <c r="B14473" s="1"/>
      <c r="C14473" s="29"/>
      <c r="D14473" s="27"/>
      <c r="E14473" s="27"/>
      <c r="F14473" s="27"/>
      <c r="G14473" s="1"/>
      <c r="H14473" s="1"/>
      <c r="I14473" s="1"/>
    </row>
    <row r="14474" spans="2:9">
      <c r="B14474" s="1"/>
      <c r="C14474" s="29"/>
      <c r="D14474" s="27"/>
      <c r="E14474" s="27"/>
      <c r="F14474" s="27"/>
      <c r="G14474" s="1"/>
      <c r="H14474" s="1"/>
      <c r="I14474" s="1"/>
    </row>
    <row r="14475" spans="2:9">
      <c r="B14475" s="1"/>
      <c r="C14475" s="29"/>
      <c r="D14475" s="27"/>
      <c r="E14475" s="27"/>
      <c r="F14475" s="27"/>
      <c r="G14475" s="1"/>
      <c r="H14475" s="1"/>
      <c r="I14475" s="1"/>
    </row>
    <row r="14476" spans="2:9">
      <c r="B14476" s="1"/>
      <c r="C14476" s="29"/>
      <c r="D14476" s="27"/>
      <c r="E14476" s="27"/>
      <c r="F14476" s="27"/>
      <c r="G14476" s="1"/>
      <c r="H14476" s="1"/>
      <c r="I14476" s="1"/>
    </row>
    <row r="14477" spans="2:9">
      <c r="B14477" s="1"/>
      <c r="C14477" s="29"/>
      <c r="D14477" s="27"/>
      <c r="E14477" s="27"/>
      <c r="F14477" s="27"/>
      <c r="G14477" s="1"/>
      <c r="H14477" s="1"/>
      <c r="I14477" s="1"/>
    </row>
    <row r="14478" spans="2:9">
      <c r="B14478" s="1"/>
      <c r="C14478" s="29"/>
      <c r="D14478" s="27"/>
      <c r="E14478" s="27"/>
      <c r="F14478" s="27"/>
      <c r="G14478" s="1"/>
      <c r="H14478" s="1"/>
      <c r="I14478" s="1"/>
    </row>
    <row r="14479" spans="2:9">
      <c r="B14479" s="1"/>
      <c r="C14479" s="29"/>
      <c r="D14479" s="27"/>
      <c r="E14479" s="27"/>
      <c r="F14479" s="27"/>
      <c r="G14479" s="1"/>
      <c r="H14479" s="1"/>
      <c r="I14479" s="1"/>
    </row>
    <row r="14480" spans="2:9">
      <c r="B14480" s="1"/>
      <c r="C14480" s="29"/>
      <c r="D14480" s="27"/>
      <c r="E14480" s="27"/>
      <c r="F14480" s="27"/>
      <c r="G14480" s="1"/>
      <c r="H14480" s="1"/>
      <c r="I14480" s="1"/>
    </row>
    <row r="14481" spans="2:9">
      <c r="B14481" s="1"/>
      <c r="C14481" s="29"/>
      <c r="D14481" s="27"/>
      <c r="E14481" s="27"/>
      <c r="F14481" s="27"/>
      <c r="G14481" s="1"/>
      <c r="H14481" s="1"/>
      <c r="I14481" s="1"/>
    </row>
    <row r="14482" spans="2:9">
      <c r="B14482" s="1"/>
      <c r="C14482" s="29"/>
      <c r="D14482" s="27"/>
      <c r="E14482" s="27"/>
      <c r="F14482" s="27"/>
      <c r="G14482" s="1"/>
      <c r="H14482" s="1"/>
      <c r="I14482" s="1"/>
    </row>
    <row r="14483" spans="2:9">
      <c r="B14483" s="1"/>
      <c r="C14483" s="29"/>
      <c r="D14483" s="27"/>
      <c r="E14483" s="27"/>
      <c r="F14483" s="27"/>
      <c r="G14483" s="1"/>
      <c r="H14483" s="1"/>
      <c r="I14483" s="1"/>
    </row>
    <row r="14484" spans="2:9">
      <c r="B14484" s="1"/>
      <c r="C14484" s="29"/>
      <c r="D14484" s="27"/>
      <c r="E14484" s="27"/>
      <c r="F14484" s="27"/>
      <c r="G14484" s="1"/>
      <c r="H14484" s="1"/>
      <c r="I14484" s="1"/>
    </row>
    <row r="14485" spans="2:9">
      <c r="B14485" s="1"/>
      <c r="C14485" s="29"/>
      <c r="D14485" s="27"/>
      <c r="E14485" s="27"/>
      <c r="F14485" s="27"/>
      <c r="G14485" s="1"/>
      <c r="H14485" s="1"/>
      <c r="I14485" s="1"/>
    </row>
    <row r="14486" spans="2:9">
      <c r="B14486" s="1"/>
      <c r="C14486" s="29"/>
      <c r="D14486" s="27"/>
      <c r="E14486" s="27"/>
      <c r="F14486" s="27"/>
      <c r="G14486" s="1"/>
      <c r="H14486" s="1"/>
      <c r="I14486" s="1"/>
    </row>
    <row r="14487" spans="2:9">
      <c r="B14487" s="1"/>
      <c r="C14487" s="29"/>
      <c r="D14487" s="27"/>
      <c r="E14487" s="27"/>
      <c r="F14487" s="27"/>
      <c r="G14487" s="1"/>
      <c r="H14487" s="1"/>
      <c r="I14487" s="1"/>
    </row>
    <row r="14488" spans="2:9">
      <c r="B14488" s="1"/>
      <c r="C14488" s="29"/>
      <c r="D14488" s="27"/>
      <c r="E14488" s="27"/>
      <c r="F14488" s="27"/>
      <c r="G14488" s="1"/>
      <c r="H14488" s="1"/>
      <c r="I14488" s="1"/>
    </row>
    <row r="14489" spans="2:9">
      <c r="B14489" s="1"/>
      <c r="C14489" s="29"/>
      <c r="D14489" s="27"/>
      <c r="E14489" s="27"/>
      <c r="F14489" s="27"/>
      <c r="G14489" s="1"/>
      <c r="H14489" s="1"/>
      <c r="I14489" s="1"/>
    </row>
    <row r="14490" spans="2:9">
      <c r="B14490" s="1"/>
      <c r="C14490" s="29"/>
      <c r="D14490" s="27"/>
      <c r="E14490" s="27"/>
      <c r="F14490" s="27"/>
      <c r="G14490" s="1"/>
      <c r="H14490" s="1"/>
      <c r="I14490" s="1"/>
    </row>
    <row r="14491" spans="2:9">
      <c r="B14491" s="1"/>
      <c r="C14491" s="29"/>
      <c r="D14491" s="27"/>
      <c r="E14491" s="27"/>
      <c r="F14491" s="27"/>
      <c r="G14491" s="1"/>
      <c r="H14491" s="1"/>
      <c r="I14491" s="1"/>
    </row>
    <row r="14492" spans="2:9">
      <c r="B14492" s="1"/>
      <c r="C14492" s="29"/>
      <c r="D14492" s="27"/>
      <c r="E14492" s="27"/>
      <c r="F14492" s="27"/>
      <c r="G14492" s="1"/>
      <c r="H14492" s="1"/>
      <c r="I14492" s="1"/>
    </row>
    <row r="14493" spans="2:9">
      <c r="B14493" s="1"/>
      <c r="C14493" s="29"/>
      <c r="D14493" s="27"/>
      <c r="E14493" s="27"/>
      <c r="F14493" s="27"/>
      <c r="G14493" s="1"/>
      <c r="H14493" s="1"/>
      <c r="I14493" s="1"/>
    </row>
    <row r="14494" spans="2:9">
      <c r="B14494" s="1"/>
      <c r="C14494" s="29"/>
      <c r="D14494" s="27"/>
      <c r="E14494" s="27"/>
      <c r="F14494" s="27"/>
      <c r="G14494" s="1"/>
      <c r="H14494" s="1"/>
      <c r="I14494" s="1"/>
    </row>
    <row r="14495" spans="2:9">
      <c r="B14495" s="1"/>
      <c r="C14495" s="29"/>
      <c r="D14495" s="27"/>
      <c r="E14495" s="27"/>
      <c r="F14495" s="27"/>
      <c r="G14495" s="1"/>
      <c r="H14495" s="1"/>
      <c r="I14495" s="1"/>
    </row>
    <row r="14496" spans="2:9">
      <c r="B14496" s="1"/>
      <c r="C14496" s="29"/>
      <c r="D14496" s="27"/>
      <c r="E14496" s="27"/>
      <c r="F14496" s="27"/>
      <c r="G14496" s="1"/>
      <c r="H14496" s="1"/>
      <c r="I14496" s="1"/>
    </row>
    <row r="14497" spans="2:9">
      <c r="B14497" s="1"/>
      <c r="C14497" s="29"/>
      <c r="D14497" s="27"/>
      <c r="E14497" s="27"/>
      <c r="F14497" s="27"/>
      <c r="G14497" s="1"/>
      <c r="H14497" s="1"/>
      <c r="I14497" s="1"/>
    </row>
    <row r="14498" spans="2:9">
      <c r="B14498" s="1"/>
      <c r="C14498" s="29"/>
      <c r="D14498" s="27"/>
      <c r="E14498" s="27"/>
      <c r="F14498" s="27"/>
      <c r="G14498" s="1"/>
      <c r="H14498" s="1"/>
      <c r="I14498" s="1"/>
    </row>
    <row r="14499" spans="2:9">
      <c r="B14499" s="1"/>
      <c r="C14499" s="29"/>
      <c r="D14499" s="27"/>
      <c r="E14499" s="27"/>
      <c r="F14499" s="27"/>
      <c r="G14499" s="1"/>
      <c r="H14499" s="1"/>
      <c r="I14499" s="1"/>
    </row>
    <row r="14500" spans="2:9">
      <c r="B14500" s="1"/>
      <c r="C14500" s="29"/>
      <c r="D14500" s="27"/>
      <c r="E14500" s="27"/>
      <c r="F14500" s="27"/>
      <c r="G14500" s="1"/>
      <c r="H14500" s="1"/>
      <c r="I14500" s="1"/>
    </row>
    <row r="14501" spans="2:9">
      <c r="B14501" s="1"/>
      <c r="C14501" s="29"/>
      <c r="D14501" s="27"/>
      <c r="E14501" s="27"/>
      <c r="F14501" s="27"/>
      <c r="G14501" s="1"/>
      <c r="H14501" s="1"/>
      <c r="I14501" s="1"/>
    </row>
    <row r="14502" spans="2:9">
      <c r="B14502" s="1"/>
      <c r="C14502" s="29"/>
      <c r="D14502" s="27"/>
      <c r="E14502" s="27"/>
      <c r="F14502" s="27"/>
      <c r="G14502" s="1"/>
      <c r="H14502" s="1"/>
      <c r="I14502" s="1"/>
    </row>
    <row r="14503" spans="2:9">
      <c r="B14503" s="1"/>
      <c r="C14503" s="29"/>
      <c r="D14503" s="27"/>
      <c r="E14503" s="27"/>
      <c r="F14503" s="27"/>
      <c r="G14503" s="1"/>
      <c r="H14503" s="1"/>
      <c r="I14503" s="1"/>
    </row>
    <row r="14504" spans="2:9">
      <c r="B14504" s="1"/>
      <c r="C14504" s="29"/>
      <c r="D14504" s="27"/>
      <c r="E14504" s="27"/>
      <c r="F14504" s="27"/>
      <c r="G14504" s="1"/>
      <c r="H14504" s="1"/>
      <c r="I14504" s="1"/>
    </row>
    <row r="14505" spans="2:9">
      <c r="B14505" s="1"/>
      <c r="C14505" s="29"/>
      <c r="D14505" s="27"/>
      <c r="E14505" s="27"/>
      <c r="F14505" s="27"/>
      <c r="G14505" s="1"/>
      <c r="H14505" s="1"/>
      <c r="I14505" s="1"/>
    </row>
    <row r="14506" spans="2:9">
      <c r="B14506" s="1"/>
      <c r="C14506" s="29"/>
      <c r="D14506" s="27"/>
      <c r="E14506" s="27"/>
      <c r="F14506" s="27"/>
      <c r="G14506" s="1"/>
      <c r="H14506" s="1"/>
      <c r="I14506" s="1"/>
    </row>
    <row r="14507" spans="2:9">
      <c r="B14507" s="1"/>
      <c r="C14507" s="29"/>
      <c r="D14507" s="27"/>
      <c r="E14507" s="27"/>
      <c r="F14507" s="27"/>
      <c r="G14507" s="1"/>
      <c r="H14507" s="1"/>
      <c r="I14507" s="1"/>
    </row>
    <row r="14508" spans="2:9">
      <c r="B14508" s="1"/>
      <c r="C14508" s="29"/>
      <c r="D14508" s="27"/>
      <c r="E14508" s="27"/>
      <c r="F14508" s="27"/>
      <c r="G14508" s="1"/>
      <c r="H14508" s="1"/>
      <c r="I14508" s="1"/>
    </row>
    <row r="14509" spans="2:9">
      <c r="B14509" s="1"/>
      <c r="C14509" s="29"/>
      <c r="D14509" s="27"/>
      <c r="E14509" s="27"/>
      <c r="F14509" s="27"/>
      <c r="G14509" s="1"/>
      <c r="H14509" s="1"/>
      <c r="I14509" s="1"/>
    </row>
    <row r="14510" spans="2:9">
      <c r="B14510" s="1"/>
      <c r="C14510" s="29"/>
      <c r="D14510" s="27"/>
      <c r="E14510" s="27"/>
      <c r="F14510" s="27"/>
      <c r="G14510" s="1"/>
      <c r="H14510" s="1"/>
      <c r="I14510" s="1"/>
    </row>
    <row r="14511" spans="2:9">
      <c r="B14511" s="1"/>
      <c r="C14511" s="29"/>
      <c r="D14511" s="27"/>
      <c r="E14511" s="27"/>
      <c r="F14511" s="27"/>
      <c r="G14511" s="1"/>
      <c r="H14511" s="1"/>
      <c r="I14511" s="1"/>
    </row>
    <row r="14512" spans="2:9">
      <c r="B14512" s="1"/>
      <c r="C14512" s="29"/>
      <c r="D14512" s="27"/>
      <c r="E14512" s="27"/>
      <c r="F14512" s="27"/>
      <c r="G14512" s="1"/>
      <c r="H14512" s="1"/>
      <c r="I14512" s="1"/>
    </row>
    <row r="14513" spans="2:9">
      <c r="B14513" s="1"/>
      <c r="C14513" s="29"/>
      <c r="D14513" s="27"/>
      <c r="E14513" s="27"/>
      <c r="F14513" s="27"/>
      <c r="G14513" s="1"/>
      <c r="H14513" s="1"/>
      <c r="I14513" s="1"/>
    </row>
    <row r="14514" spans="2:9">
      <c r="B14514" s="1"/>
      <c r="C14514" s="29"/>
      <c r="D14514" s="27"/>
      <c r="E14514" s="27"/>
      <c r="F14514" s="27"/>
      <c r="G14514" s="1"/>
      <c r="H14514" s="1"/>
      <c r="I14514" s="1"/>
    </row>
    <row r="14515" spans="2:9">
      <c r="B14515" s="1"/>
      <c r="C14515" s="29"/>
      <c r="D14515" s="27"/>
      <c r="E14515" s="27"/>
      <c r="F14515" s="27"/>
      <c r="G14515" s="1"/>
      <c r="H14515" s="1"/>
      <c r="I14515" s="1"/>
    </row>
    <row r="14516" spans="2:9">
      <c r="B14516" s="1"/>
      <c r="C14516" s="29"/>
      <c r="D14516" s="27"/>
      <c r="E14516" s="27"/>
      <c r="F14516" s="27"/>
      <c r="G14516" s="1"/>
      <c r="H14516" s="1"/>
      <c r="I14516" s="1"/>
    </row>
    <row r="14517" spans="2:9">
      <c r="B14517" s="1"/>
      <c r="C14517" s="29"/>
      <c r="D14517" s="27"/>
      <c r="E14517" s="27"/>
      <c r="F14517" s="27"/>
      <c r="G14517" s="1"/>
      <c r="H14517" s="1"/>
      <c r="I14517" s="1"/>
    </row>
    <row r="14518" spans="2:9">
      <c r="B14518" s="1"/>
      <c r="C14518" s="29"/>
      <c r="D14518" s="27"/>
      <c r="E14518" s="27"/>
      <c r="F14518" s="27"/>
      <c r="G14518" s="1"/>
      <c r="H14518" s="1"/>
      <c r="I14518" s="1"/>
    </row>
    <row r="14519" spans="2:9">
      <c r="B14519" s="1"/>
      <c r="C14519" s="29"/>
      <c r="D14519" s="27"/>
      <c r="E14519" s="27"/>
      <c r="F14519" s="27"/>
      <c r="G14519" s="1"/>
      <c r="H14519" s="1"/>
      <c r="I14519" s="1"/>
    </row>
    <row r="14520" spans="2:9">
      <c r="B14520" s="1"/>
      <c r="C14520" s="29"/>
      <c r="D14520" s="27"/>
      <c r="E14520" s="27"/>
      <c r="F14520" s="27"/>
      <c r="G14520" s="1"/>
      <c r="H14520" s="1"/>
      <c r="I14520" s="1"/>
    </row>
    <row r="14521" spans="2:9">
      <c r="B14521" s="1"/>
      <c r="C14521" s="29"/>
      <c r="D14521" s="27"/>
      <c r="E14521" s="27"/>
      <c r="F14521" s="27"/>
      <c r="G14521" s="1"/>
      <c r="H14521" s="1"/>
      <c r="I14521" s="1"/>
    </row>
    <row r="14522" spans="2:9">
      <c r="B14522" s="1"/>
      <c r="C14522" s="29"/>
      <c r="D14522" s="27"/>
      <c r="E14522" s="27"/>
      <c r="F14522" s="27"/>
      <c r="G14522" s="1"/>
      <c r="H14522" s="1"/>
      <c r="I14522" s="1"/>
    </row>
    <row r="14523" spans="2:9">
      <c r="B14523" s="1"/>
      <c r="C14523" s="29"/>
      <c r="D14523" s="27"/>
      <c r="E14523" s="27"/>
      <c r="F14523" s="27"/>
      <c r="G14523" s="1"/>
      <c r="H14523" s="1"/>
      <c r="I14523" s="1"/>
    </row>
    <row r="14524" spans="2:9">
      <c r="B14524" s="1"/>
      <c r="C14524" s="29"/>
      <c r="D14524" s="27"/>
      <c r="E14524" s="27"/>
      <c r="F14524" s="27"/>
      <c r="G14524" s="1"/>
      <c r="H14524" s="1"/>
      <c r="I14524" s="1"/>
    </row>
    <row r="14525" spans="2:9">
      <c r="B14525" s="1"/>
      <c r="C14525" s="29"/>
      <c r="D14525" s="27"/>
      <c r="E14525" s="27"/>
      <c r="F14525" s="27"/>
      <c r="G14525" s="1"/>
      <c r="H14525" s="1"/>
      <c r="I14525" s="1"/>
    </row>
    <row r="14526" spans="2:9">
      <c r="B14526" s="1"/>
      <c r="C14526" s="29"/>
      <c r="D14526" s="27"/>
      <c r="E14526" s="27"/>
      <c r="F14526" s="27"/>
      <c r="G14526" s="1"/>
      <c r="H14526" s="1"/>
      <c r="I14526" s="1"/>
    </row>
    <row r="14527" spans="2:9">
      <c r="B14527" s="1"/>
      <c r="C14527" s="29"/>
      <c r="D14527" s="27"/>
      <c r="E14527" s="27"/>
      <c r="F14527" s="27"/>
      <c r="G14527" s="1"/>
      <c r="H14527" s="1"/>
      <c r="I14527" s="1"/>
    </row>
    <row r="14528" spans="2:9">
      <c r="B14528" s="1"/>
      <c r="C14528" s="29"/>
      <c r="D14528" s="27"/>
      <c r="E14528" s="27"/>
      <c r="F14528" s="27"/>
      <c r="G14528" s="1"/>
      <c r="H14528" s="1"/>
      <c r="I14528" s="1"/>
    </row>
    <row r="14529" spans="2:9">
      <c r="B14529" s="1"/>
      <c r="C14529" s="29"/>
      <c r="D14529" s="27"/>
      <c r="E14529" s="27"/>
      <c r="F14529" s="27"/>
      <c r="G14529" s="1"/>
      <c r="H14529" s="1"/>
      <c r="I14529" s="1"/>
    </row>
    <row r="14530" spans="2:9">
      <c r="B14530" s="1"/>
      <c r="C14530" s="29"/>
      <c r="D14530" s="27"/>
      <c r="E14530" s="27"/>
      <c r="F14530" s="27"/>
      <c r="G14530" s="1"/>
      <c r="H14530" s="1"/>
      <c r="I14530" s="1"/>
    </row>
    <row r="14531" spans="2:9">
      <c r="B14531" s="1"/>
      <c r="C14531" s="29"/>
      <c r="D14531" s="27"/>
      <c r="E14531" s="27"/>
      <c r="F14531" s="27"/>
      <c r="G14531" s="1"/>
      <c r="H14531" s="1"/>
      <c r="I14531" s="1"/>
    </row>
    <row r="14532" spans="2:9">
      <c r="B14532" s="1"/>
      <c r="C14532" s="29"/>
      <c r="D14532" s="27"/>
      <c r="E14532" s="27"/>
      <c r="F14532" s="27"/>
      <c r="G14532" s="1"/>
      <c r="H14532" s="1"/>
      <c r="I14532" s="1"/>
    </row>
    <row r="14533" spans="2:9">
      <c r="B14533" s="1"/>
      <c r="C14533" s="29"/>
      <c r="D14533" s="27"/>
      <c r="E14533" s="27"/>
      <c r="F14533" s="27"/>
      <c r="G14533" s="1"/>
      <c r="H14533" s="1"/>
      <c r="I14533" s="1"/>
    </row>
    <row r="14534" spans="2:9">
      <c r="B14534" s="1"/>
      <c r="C14534" s="29"/>
      <c r="D14534" s="27"/>
      <c r="E14534" s="27"/>
      <c r="F14534" s="27"/>
      <c r="G14534" s="1"/>
      <c r="H14534" s="1"/>
      <c r="I14534" s="1"/>
    </row>
    <row r="14535" spans="2:9">
      <c r="B14535" s="1"/>
      <c r="C14535" s="29"/>
      <c r="D14535" s="27"/>
      <c r="E14535" s="27"/>
      <c r="F14535" s="27"/>
      <c r="G14535" s="1"/>
      <c r="H14535" s="1"/>
      <c r="I14535" s="1"/>
    </row>
    <row r="14536" spans="2:9">
      <c r="B14536" s="1"/>
      <c r="C14536" s="29"/>
      <c r="D14536" s="27"/>
      <c r="E14536" s="27"/>
      <c r="F14536" s="27"/>
      <c r="G14536" s="1"/>
      <c r="H14536" s="1"/>
      <c r="I14536" s="1"/>
    </row>
    <row r="14537" spans="2:9">
      <c r="B14537" s="1"/>
      <c r="C14537" s="29"/>
      <c r="D14537" s="27"/>
      <c r="E14537" s="27"/>
      <c r="F14537" s="27"/>
      <c r="G14537" s="1"/>
      <c r="H14537" s="1"/>
      <c r="I14537" s="1"/>
    </row>
    <row r="14538" spans="2:9">
      <c r="B14538" s="1"/>
      <c r="C14538" s="29"/>
      <c r="D14538" s="27"/>
      <c r="E14538" s="27"/>
      <c r="F14538" s="27"/>
      <c r="G14538" s="1"/>
      <c r="H14538" s="1"/>
      <c r="I14538" s="1"/>
    </row>
    <row r="14539" spans="2:9">
      <c r="B14539" s="1"/>
      <c r="C14539" s="29"/>
      <c r="D14539" s="27"/>
      <c r="E14539" s="27"/>
      <c r="F14539" s="27"/>
      <c r="G14539" s="1"/>
      <c r="H14539" s="1"/>
      <c r="I14539" s="1"/>
    </row>
    <row r="14540" spans="2:9">
      <c r="B14540" s="1"/>
      <c r="C14540" s="29"/>
      <c r="D14540" s="27"/>
      <c r="E14540" s="27"/>
      <c r="F14540" s="27"/>
      <c r="G14540" s="1"/>
      <c r="H14540" s="1"/>
      <c r="I14540" s="1"/>
    </row>
    <row r="14541" spans="2:9">
      <c r="B14541" s="1"/>
      <c r="C14541" s="29"/>
      <c r="D14541" s="27"/>
      <c r="E14541" s="27"/>
      <c r="F14541" s="27"/>
      <c r="G14541" s="1"/>
      <c r="H14541" s="1"/>
      <c r="I14541" s="1"/>
    </row>
    <row r="14542" spans="2:9">
      <c r="B14542" s="1"/>
      <c r="C14542" s="29"/>
      <c r="D14542" s="27"/>
      <c r="E14542" s="27"/>
      <c r="F14542" s="27"/>
      <c r="G14542" s="1"/>
      <c r="H14542" s="1"/>
      <c r="I14542" s="1"/>
    </row>
    <row r="14543" spans="2:9">
      <c r="B14543" s="1"/>
      <c r="C14543" s="29"/>
      <c r="D14543" s="27"/>
      <c r="E14543" s="27"/>
      <c r="F14543" s="27"/>
      <c r="G14543" s="1"/>
      <c r="H14543" s="1"/>
      <c r="I14543" s="1"/>
    </row>
    <row r="14544" spans="2:9">
      <c r="B14544" s="1"/>
      <c r="C14544" s="29"/>
      <c r="D14544" s="27"/>
      <c r="E14544" s="27"/>
      <c r="F14544" s="27"/>
      <c r="G14544" s="1"/>
      <c r="H14544" s="1"/>
      <c r="I14544" s="1"/>
    </row>
    <row r="14545" spans="2:9">
      <c r="B14545" s="1"/>
      <c r="C14545" s="29"/>
      <c r="D14545" s="27"/>
      <c r="E14545" s="27"/>
      <c r="F14545" s="27"/>
      <c r="G14545" s="1"/>
      <c r="H14545" s="1"/>
      <c r="I14545" s="1"/>
    </row>
    <row r="14546" spans="2:9">
      <c r="B14546" s="1"/>
      <c r="C14546" s="29"/>
      <c r="D14546" s="27"/>
      <c r="E14546" s="27"/>
      <c r="F14546" s="27"/>
      <c r="G14546" s="1"/>
      <c r="H14546" s="1"/>
      <c r="I14546" s="1"/>
    </row>
    <row r="14547" spans="2:9">
      <c r="B14547" s="1"/>
      <c r="C14547" s="29"/>
      <c r="D14547" s="27"/>
      <c r="E14547" s="27"/>
      <c r="F14547" s="27"/>
      <c r="G14547" s="1"/>
      <c r="H14547" s="1"/>
      <c r="I14547" s="1"/>
    </row>
    <row r="14548" spans="2:9">
      <c r="B14548" s="1"/>
      <c r="C14548" s="29"/>
      <c r="D14548" s="27"/>
      <c r="E14548" s="27"/>
      <c r="F14548" s="27"/>
      <c r="G14548" s="1"/>
      <c r="H14548" s="1"/>
      <c r="I14548" s="1"/>
    </row>
    <row r="14549" spans="2:9">
      <c r="B14549" s="1"/>
      <c r="C14549" s="29"/>
      <c r="D14549" s="27"/>
      <c r="E14549" s="27"/>
      <c r="F14549" s="27"/>
      <c r="G14549" s="1"/>
      <c r="H14549" s="1"/>
      <c r="I14549" s="1"/>
    </row>
    <row r="14550" spans="2:9">
      <c r="B14550" s="1"/>
      <c r="C14550" s="29"/>
      <c r="D14550" s="27"/>
      <c r="E14550" s="27"/>
      <c r="F14550" s="27"/>
      <c r="G14550" s="1"/>
      <c r="H14550" s="1"/>
      <c r="I14550" s="1"/>
    </row>
    <row r="14551" spans="2:9">
      <c r="B14551" s="1"/>
      <c r="C14551" s="29"/>
      <c r="D14551" s="27"/>
      <c r="E14551" s="27"/>
      <c r="F14551" s="27"/>
      <c r="G14551" s="1"/>
      <c r="H14551" s="1"/>
      <c r="I14551" s="1"/>
    </row>
    <row r="14552" spans="2:9">
      <c r="B14552" s="1"/>
      <c r="C14552" s="29"/>
      <c r="D14552" s="27"/>
      <c r="E14552" s="27"/>
      <c r="F14552" s="27"/>
      <c r="G14552" s="1"/>
      <c r="H14552" s="1"/>
      <c r="I14552" s="1"/>
    </row>
    <row r="14553" spans="2:9">
      <c r="B14553" s="1"/>
      <c r="C14553" s="29"/>
      <c r="D14553" s="27"/>
      <c r="E14553" s="27"/>
      <c r="F14553" s="27"/>
      <c r="G14553" s="1"/>
      <c r="H14553" s="1"/>
      <c r="I14553" s="1"/>
    </row>
    <row r="14554" spans="2:9">
      <c r="B14554" s="1"/>
      <c r="C14554" s="29"/>
      <c r="D14554" s="27"/>
      <c r="E14554" s="27"/>
      <c r="F14554" s="27"/>
      <c r="G14554" s="1"/>
      <c r="H14554" s="1"/>
      <c r="I14554" s="1"/>
    </row>
    <row r="14555" spans="2:9">
      <c r="B14555" s="1"/>
      <c r="C14555" s="29"/>
      <c r="D14555" s="27"/>
      <c r="E14555" s="27"/>
      <c r="F14555" s="27"/>
      <c r="G14555" s="1"/>
      <c r="H14555" s="1"/>
      <c r="I14555" s="1"/>
    </row>
    <row r="14556" spans="2:9">
      <c r="B14556" s="1"/>
      <c r="C14556" s="29"/>
      <c r="D14556" s="27"/>
      <c r="E14556" s="27"/>
      <c r="F14556" s="27"/>
      <c r="G14556" s="1"/>
      <c r="H14556" s="1"/>
      <c r="I14556" s="1"/>
    </row>
    <row r="14557" spans="2:9">
      <c r="B14557" s="1"/>
      <c r="C14557" s="29"/>
      <c r="D14557" s="27"/>
      <c r="E14557" s="27"/>
      <c r="F14557" s="27"/>
      <c r="G14557" s="1"/>
      <c r="H14557" s="1"/>
      <c r="I14557" s="1"/>
    </row>
    <row r="14558" spans="2:9">
      <c r="B14558" s="1"/>
      <c r="C14558" s="29"/>
      <c r="D14558" s="27"/>
      <c r="E14558" s="27"/>
      <c r="F14558" s="27"/>
      <c r="G14558" s="1"/>
      <c r="H14558" s="1"/>
      <c r="I14558" s="1"/>
    </row>
    <row r="14559" spans="2:9">
      <c r="B14559" s="1"/>
      <c r="C14559" s="29"/>
      <c r="D14559" s="27"/>
      <c r="E14559" s="27"/>
      <c r="F14559" s="27"/>
      <c r="G14559" s="1"/>
      <c r="H14559" s="1"/>
      <c r="I14559" s="1"/>
    </row>
    <row r="14560" spans="2:9">
      <c r="B14560" s="1"/>
      <c r="C14560" s="29"/>
      <c r="D14560" s="27"/>
      <c r="E14560" s="27"/>
      <c r="F14560" s="27"/>
      <c r="G14560" s="1"/>
      <c r="H14560" s="1"/>
      <c r="I14560" s="1"/>
    </row>
    <row r="14561" spans="2:9">
      <c r="B14561" s="1"/>
      <c r="C14561" s="29"/>
      <c r="D14561" s="27"/>
      <c r="E14561" s="27"/>
      <c r="F14561" s="27"/>
      <c r="G14561" s="1"/>
      <c r="H14561" s="1"/>
      <c r="I14561" s="1"/>
    </row>
    <row r="14562" spans="2:9">
      <c r="B14562" s="1"/>
      <c r="C14562" s="29"/>
      <c r="D14562" s="27"/>
      <c r="E14562" s="27"/>
      <c r="F14562" s="27"/>
      <c r="G14562" s="1"/>
      <c r="H14562" s="1"/>
      <c r="I14562" s="1"/>
    </row>
    <row r="14563" spans="2:9">
      <c r="B14563" s="1"/>
      <c r="C14563" s="29"/>
      <c r="D14563" s="27"/>
      <c r="E14563" s="27"/>
      <c r="F14563" s="27"/>
      <c r="G14563" s="1"/>
      <c r="H14563" s="1"/>
      <c r="I14563" s="1"/>
    </row>
    <row r="14564" spans="2:9">
      <c r="B14564" s="1"/>
      <c r="C14564" s="29"/>
      <c r="D14564" s="27"/>
      <c r="E14564" s="27"/>
      <c r="F14564" s="27"/>
      <c r="G14564" s="1"/>
      <c r="H14564" s="1"/>
      <c r="I14564" s="1"/>
    </row>
    <row r="14565" spans="2:9">
      <c r="B14565" s="1"/>
      <c r="C14565" s="29"/>
      <c r="D14565" s="27"/>
      <c r="E14565" s="27"/>
      <c r="F14565" s="27"/>
      <c r="G14565" s="1"/>
      <c r="H14565" s="1"/>
      <c r="I14565" s="1"/>
    </row>
    <row r="14566" spans="2:9">
      <c r="B14566" s="1"/>
      <c r="C14566" s="29"/>
      <c r="D14566" s="27"/>
      <c r="E14566" s="27"/>
      <c r="F14566" s="27"/>
      <c r="G14566" s="1"/>
      <c r="H14566" s="1"/>
      <c r="I14566" s="1"/>
    </row>
    <row r="14567" spans="2:9">
      <c r="B14567" s="1"/>
      <c r="C14567" s="29"/>
      <c r="D14567" s="27"/>
      <c r="E14567" s="27"/>
      <c r="F14567" s="27"/>
      <c r="G14567" s="1"/>
      <c r="H14567" s="1"/>
      <c r="I14567" s="1"/>
    </row>
    <row r="14568" spans="2:9">
      <c r="B14568" s="1"/>
      <c r="C14568" s="29"/>
      <c r="D14568" s="27"/>
      <c r="E14568" s="27"/>
      <c r="F14568" s="27"/>
      <c r="G14568" s="1"/>
      <c r="H14568" s="1"/>
      <c r="I14568" s="1"/>
    </row>
    <row r="14569" spans="2:9">
      <c r="B14569" s="1"/>
      <c r="C14569" s="29"/>
      <c r="D14569" s="27"/>
      <c r="E14569" s="27"/>
      <c r="F14569" s="27"/>
      <c r="G14569" s="1"/>
      <c r="H14569" s="1"/>
      <c r="I14569" s="1"/>
    </row>
    <row r="14570" spans="2:9">
      <c r="B14570" s="1"/>
      <c r="C14570" s="29"/>
      <c r="D14570" s="27"/>
      <c r="E14570" s="27"/>
      <c r="F14570" s="27"/>
      <c r="G14570" s="1"/>
      <c r="H14570" s="1"/>
      <c r="I14570" s="1"/>
    </row>
    <row r="14571" spans="2:9">
      <c r="B14571" s="1"/>
      <c r="C14571" s="29"/>
      <c r="D14571" s="27"/>
      <c r="E14571" s="27"/>
      <c r="F14571" s="27"/>
      <c r="G14571" s="1"/>
      <c r="H14571" s="1"/>
      <c r="I14571" s="1"/>
    </row>
    <row r="14572" spans="2:9">
      <c r="B14572" s="1"/>
      <c r="C14572" s="29"/>
      <c r="D14572" s="27"/>
      <c r="E14572" s="27"/>
      <c r="F14572" s="27"/>
      <c r="G14572" s="1"/>
      <c r="H14572" s="1"/>
      <c r="I14572" s="1"/>
    </row>
    <row r="14573" spans="2:9">
      <c r="B14573" s="1"/>
      <c r="C14573" s="29"/>
      <c r="D14573" s="27"/>
      <c r="E14573" s="27"/>
      <c r="F14573" s="27"/>
      <c r="G14573" s="1"/>
      <c r="H14573" s="1"/>
      <c r="I14573" s="1"/>
    </row>
    <row r="14574" spans="2:9">
      <c r="B14574" s="1"/>
      <c r="C14574" s="29"/>
      <c r="D14574" s="27"/>
      <c r="E14574" s="27"/>
      <c r="F14574" s="27"/>
      <c r="G14574" s="1"/>
      <c r="H14574" s="1"/>
      <c r="I14574" s="1"/>
    </row>
    <row r="14575" spans="2:9">
      <c r="B14575" s="1"/>
      <c r="C14575" s="29"/>
      <c r="D14575" s="27"/>
      <c r="E14575" s="27"/>
      <c r="F14575" s="27"/>
      <c r="G14575" s="1"/>
      <c r="H14575" s="1"/>
      <c r="I14575" s="1"/>
    </row>
    <row r="14576" spans="2:9">
      <c r="B14576" s="1"/>
      <c r="C14576" s="29"/>
      <c r="D14576" s="27"/>
      <c r="E14576" s="27"/>
      <c r="F14576" s="27"/>
      <c r="G14576" s="1"/>
      <c r="H14576" s="1"/>
      <c r="I14576" s="1"/>
    </row>
    <row r="14577" spans="2:9">
      <c r="B14577" s="1"/>
      <c r="C14577" s="29"/>
      <c r="D14577" s="27"/>
      <c r="E14577" s="27"/>
      <c r="F14577" s="27"/>
      <c r="G14577" s="1"/>
      <c r="H14577" s="1"/>
      <c r="I14577" s="1"/>
    </row>
    <row r="14578" spans="2:9">
      <c r="B14578" s="1"/>
      <c r="C14578" s="29"/>
      <c r="D14578" s="27"/>
      <c r="E14578" s="27"/>
      <c r="F14578" s="27"/>
      <c r="G14578" s="1"/>
      <c r="H14578" s="1"/>
      <c r="I14578" s="1"/>
    </row>
    <row r="14579" spans="2:9">
      <c r="B14579" s="1"/>
      <c r="C14579" s="29"/>
      <c r="D14579" s="27"/>
      <c r="E14579" s="27"/>
      <c r="F14579" s="27"/>
      <c r="G14579" s="1"/>
      <c r="H14579" s="1"/>
      <c r="I14579" s="1"/>
    </row>
    <row r="14580" spans="2:9">
      <c r="B14580" s="1"/>
      <c r="C14580" s="29"/>
      <c r="D14580" s="27"/>
      <c r="E14580" s="27"/>
      <c r="F14580" s="27"/>
      <c r="G14580" s="1"/>
      <c r="H14580" s="1"/>
      <c r="I14580" s="1"/>
    </row>
    <row r="14581" spans="2:9">
      <c r="B14581" s="1"/>
      <c r="C14581" s="29"/>
      <c r="D14581" s="27"/>
      <c r="E14581" s="27"/>
      <c r="F14581" s="27"/>
      <c r="G14581" s="1"/>
      <c r="H14581" s="1"/>
      <c r="I14581" s="1"/>
    </row>
    <row r="14582" spans="2:9">
      <c r="B14582" s="1"/>
      <c r="C14582" s="29"/>
      <c r="D14582" s="27"/>
      <c r="E14582" s="27"/>
      <c r="F14582" s="27"/>
      <c r="G14582" s="1"/>
      <c r="H14582" s="1"/>
      <c r="I14582" s="1"/>
    </row>
    <row r="14583" spans="2:9">
      <c r="B14583" s="1"/>
      <c r="C14583" s="29"/>
      <c r="D14583" s="27"/>
      <c r="E14583" s="27"/>
      <c r="F14583" s="27"/>
      <c r="G14583" s="1"/>
      <c r="H14583" s="1"/>
      <c r="I14583" s="1"/>
    </row>
    <row r="14584" spans="2:9">
      <c r="B14584" s="1"/>
      <c r="C14584" s="29"/>
      <c r="D14584" s="27"/>
      <c r="E14584" s="27"/>
      <c r="F14584" s="27"/>
      <c r="G14584" s="1"/>
      <c r="H14584" s="1"/>
      <c r="I14584" s="1"/>
    </row>
    <row r="14585" spans="2:9">
      <c r="B14585" s="1"/>
      <c r="C14585" s="29"/>
      <c r="D14585" s="27"/>
      <c r="E14585" s="27"/>
      <c r="F14585" s="27"/>
      <c r="G14585" s="1"/>
      <c r="H14585" s="1"/>
      <c r="I14585" s="1"/>
    </row>
    <row r="14586" spans="2:9">
      <c r="B14586" s="1"/>
      <c r="C14586" s="29"/>
      <c r="D14586" s="27"/>
      <c r="E14586" s="27"/>
      <c r="F14586" s="27"/>
      <c r="G14586" s="1"/>
      <c r="H14586" s="1"/>
      <c r="I14586" s="1"/>
    </row>
    <row r="14587" spans="2:9">
      <c r="B14587" s="1"/>
      <c r="C14587" s="29"/>
      <c r="D14587" s="27"/>
      <c r="E14587" s="27"/>
      <c r="F14587" s="27"/>
      <c r="G14587" s="1"/>
      <c r="H14587" s="1"/>
      <c r="I14587" s="1"/>
    </row>
    <row r="14588" spans="2:9">
      <c r="B14588" s="1"/>
      <c r="C14588" s="29"/>
      <c r="D14588" s="27"/>
      <c r="E14588" s="27"/>
      <c r="F14588" s="27"/>
      <c r="G14588" s="1"/>
      <c r="H14588" s="1"/>
      <c r="I14588" s="1"/>
    </row>
    <row r="14589" spans="2:9">
      <c r="B14589" s="1"/>
      <c r="C14589" s="29"/>
      <c r="D14589" s="27"/>
      <c r="E14589" s="27"/>
      <c r="F14589" s="27"/>
      <c r="G14589" s="1"/>
      <c r="H14589" s="1"/>
      <c r="I14589" s="1"/>
    </row>
    <row r="14590" spans="2:9">
      <c r="B14590" s="1"/>
      <c r="C14590" s="29"/>
      <c r="D14590" s="27"/>
      <c r="E14590" s="27"/>
      <c r="F14590" s="27"/>
      <c r="G14590" s="1"/>
      <c r="H14590" s="1"/>
      <c r="I14590" s="1"/>
    </row>
    <row r="14591" spans="2:9">
      <c r="B14591" s="1"/>
      <c r="C14591" s="29"/>
      <c r="D14591" s="27"/>
      <c r="E14591" s="27"/>
      <c r="F14591" s="27"/>
      <c r="G14591" s="1"/>
      <c r="H14591" s="1"/>
      <c r="I14591" s="1"/>
    </row>
    <row r="14592" spans="2:9">
      <c r="B14592" s="1"/>
      <c r="C14592" s="29"/>
      <c r="D14592" s="27"/>
      <c r="E14592" s="27"/>
      <c r="F14592" s="27"/>
      <c r="G14592" s="1"/>
      <c r="H14592" s="1"/>
      <c r="I14592" s="1"/>
    </row>
    <row r="14593" spans="2:9">
      <c r="B14593" s="1"/>
      <c r="C14593" s="29"/>
      <c r="D14593" s="27"/>
      <c r="E14593" s="27"/>
      <c r="F14593" s="27"/>
      <c r="G14593" s="1"/>
      <c r="H14593" s="1"/>
      <c r="I14593" s="1"/>
    </row>
    <row r="14594" spans="2:9">
      <c r="B14594" s="1"/>
      <c r="C14594" s="29"/>
      <c r="D14594" s="27"/>
      <c r="E14594" s="27"/>
      <c r="F14594" s="27"/>
      <c r="G14594" s="1"/>
      <c r="H14594" s="1"/>
      <c r="I14594" s="1"/>
    </row>
    <row r="14595" spans="2:9">
      <c r="B14595" s="1"/>
      <c r="C14595" s="29"/>
      <c r="D14595" s="27"/>
      <c r="E14595" s="27"/>
      <c r="F14595" s="27"/>
      <c r="G14595" s="1"/>
      <c r="H14595" s="1"/>
      <c r="I14595" s="1"/>
    </row>
    <row r="14596" spans="2:9">
      <c r="B14596" s="1"/>
      <c r="C14596" s="29"/>
      <c r="D14596" s="27"/>
      <c r="E14596" s="27"/>
      <c r="F14596" s="27"/>
      <c r="G14596" s="1"/>
      <c r="H14596" s="1"/>
      <c r="I14596" s="1"/>
    </row>
    <row r="14597" spans="2:9">
      <c r="B14597" s="1"/>
      <c r="C14597" s="29"/>
      <c r="D14597" s="27"/>
      <c r="E14597" s="27"/>
      <c r="F14597" s="27"/>
      <c r="G14597" s="1"/>
      <c r="H14597" s="1"/>
      <c r="I14597" s="1"/>
    </row>
    <row r="14598" spans="2:9">
      <c r="B14598" s="1"/>
      <c r="C14598" s="29"/>
      <c r="D14598" s="27"/>
      <c r="E14598" s="27"/>
      <c r="F14598" s="27"/>
      <c r="G14598" s="1"/>
      <c r="H14598" s="1"/>
      <c r="I14598" s="1"/>
    </row>
    <row r="14599" spans="2:9">
      <c r="B14599" s="1"/>
      <c r="C14599" s="29"/>
      <c r="D14599" s="27"/>
      <c r="E14599" s="27"/>
      <c r="F14599" s="27"/>
      <c r="G14599" s="1"/>
      <c r="H14599" s="1"/>
      <c r="I14599" s="1"/>
    </row>
    <row r="14600" spans="2:9">
      <c r="B14600" s="1"/>
      <c r="C14600" s="29"/>
      <c r="D14600" s="27"/>
      <c r="E14600" s="27"/>
      <c r="F14600" s="27"/>
      <c r="G14600" s="1"/>
      <c r="H14600" s="1"/>
      <c r="I14600" s="1"/>
    </row>
    <row r="14601" spans="2:9">
      <c r="B14601" s="1"/>
      <c r="C14601" s="29"/>
      <c r="D14601" s="27"/>
      <c r="E14601" s="27"/>
      <c r="F14601" s="27"/>
      <c r="G14601" s="1"/>
      <c r="H14601" s="1"/>
      <c r="I14601" s="1"/>
    </row>
    <row r="14602" spans="2:9">
      <c r="B14602" s="1"/>
      <c r="C14602" s="29"/>
      <c r="D14602" s="27"/>
      <c r="E14602" s="27"/>
      <c r="F14602" s="27"/>
      <c r="G14602" s="1"/>
      <c r="H14602" s="1"/>
      <c r="I14602" s="1"/>
    </row>
    <row r="14603" spans="2:9">
      <c r="B14603" s="1"/>
      <c r="C14603" s="29"/>
      <c r="D14603" s="27"/>
      <c r="E14603" s="27"/>
      <c r="F14603" s="27"/>
      <c r="G14603" s="1"/>
      <c r="H14603" s="1"/>
      <c r="I14603" s="1"/>
    </row>
    <row r="14604" spans="2:9">
      <c r="B14604" s="1"/>
      <c r="C14604" s="29"/>
      <c r="D14604" s="27"/>
      <c r="E14604" s="27"/>
      <c r="F14604" s="27"/>
      <c r="G14604" s="1"/>
      <c r="H14604" s="1"/>
      <c r="I14604" s="1"/>
    </row>
    <row r="14605" spans="2:9">
      <c r="B14605" s="1"/>
      <c r="C14605" s="29"/>
      <c r="D14605" s="27"/>
      <c r="E14605" s="27"/>
      <c r="F14605" s="27"/>
      <c r="G14605" s="1"/>
      <c r="H14605" s="1"/>
      <c r="I14605" s="1"/>
    </row>
    <row r="14606" spans="2:9">
      <c r="B14606" s="1"/>
      <c r="C14606" s="29"/>
      <c r="D14606" s="27"/>
      <c r="E14606" s="27"/>
      <c r="F14606" s="27"/>
      <c r="G14606" s="1"/>
      <c r="H14606" s="1"/>
      <c r="I14606" s="1"/>
    </row>
    <row r="14607" spans="2:9">
      <c r="B14607" s="1"/>
      <c r="C14607" s="29"/>
      <c r="D14607" s="27"/>
      <c r="E14607" s="27"/>
      <c r="F14607" s="27"/>
      <c r="G14607" s="1"/>
      <c r="H14607" s="1"/>
      <c r="I14607" s="1"/>
    </row>
    <row r="14608" spans="2:9">
      <c r="B14608" s="1"/>
      <c r="C14608" s="29"/>
      <c r="D14608" s="27"/>
      <c r="E14608" s="27"/>
      <c r="F14608" s="27"/>
      <c r="G14608" s="1"/>
      <c r="H14608" s="1"/>
      <c r="I14608" s="1"/>
    </row>
    <row r="14609" spans="2:9">
      <c r="B14609" s="1"/>
      <c r="C14609" s="29"/>
      <c r="D14609" s="27"/>
      <c r="E14609" s="27"/>
      <c r="F14609" s="27"/>
      <c r="G14609" s="1"/>
      <c r="H14609" s="1"/>
      <c r="I14609" s="1"/>
    </row>
    <row r="14610" spans="2:9">
      <c r="B14610" s="1"/>
      <c r="C14610" s="29"/>
      <c r="D14610" s="27"/>
      <c r="E14610" s="27"/>
      <c r="F14610" s="27"/>
      <c r="G14610" s="1"/>
      <c r="H14610" s="1"/>
      <c r="I14610" s="1"/>
    </row>
    <row r="14611" spans="2:9">
      <c r="B14611" s="1"/>
      <c r="C14611" s="29"/>
      <c r="D14611" s="27"/>
      <c r="E14611" s="27"/>
      <c r="F14611" s="27"/>
      <c r="G14611" s="1"/>
      <c r="H14611" s="1"/>
      <c r="I14611" s="1"/>
    </row>
    <row r="14612" spans="2:9">
      <c r="B14612" s="1"/>
      <c r="C14612" s="29"/>
      <c r="D14612" s="27"/>
      <c r="E14612" s="27"/>
      <c r="F14612" s="27"/>
      <c r="G14612" s="1"/>
      <c r="H14612" s="1"/>
      <c r="I14612" s="1"/>
    </row>
    <row r="14613" spans="2:9">
      <c r="B14613" s="1"/>
      <c r="C14613" s="29"/>
      <c r="D14613" s="27"/>
      <c r="E14613" s="27"/>
      <c r="F14613" s="27"/>
      <c r="G14613" s="1"/>
      <c r="H14613" s="1"/>
      <c r="I14613" s="1"/>
    </row>
    <row r="14614" spans="2:9">
      <c r="B14614" s="1"/>
      <c r="C14614" s="29"/>
      <c r="D14614" s="27"/>
      <c r="E14614" s="27"/>
      <c r="F14614" s="27"/>
      <c r="G14614" s="1"/>
      <c r="H14614" s="1"/>
      <c r="I14614" s="1"/>
    </row>
    <row r="14615" spans="2:9">
      <c r="B14615" s="1"/>
      <c r="C14615" s="29"/>
      <c r="D14615" s="27"/>
      <c r="E14615" s="27"/>
      <c r="F14615" s="27"/>
      <c r="G14615" s="1"/>
      <c r="H14615" s="1"/>
      <c r="I14615" s="1"/>
    </row>
    <row r="14616" spans="2:9">
      <c r="B14616" s="1"/>
      <c r="C14616" s="29"/>
      <c r="D14616" s="27"/>
      <c r="E14616" s="27"/>
      <c r="F14616" s="27"/>
      <c r="G14616" s="1"/>
      <c r="H14616" s="1"/>
      <c r="I14616" s="1"/>
    </row>
    <row r="14617" spans="2:9">
      <c r="B14617" s="1"/>
      <c r="C14617" s="29"/>
      <c r="D14617" s="27"/>
      <c r="E14617" s="27"/>
      <c r="F14617" s="27"/>
      <c r="G14617" s="1"/>
      <c r="H14617" s="1"/>
      <c r="I14617" s="1"/>
    </row>
    <row r="14618" spans="2:9">
      <c r="B14618" s="1"/>
      <c r="C14618" s="29"/>
      <c r="D14618" s="27"/>
      <c r="E14618" s="27"/>
      <c r="F14618" s="27"/>
      <c r="G14618" s="1"/>
      <c r="H14618" s="1"/>
      <c r="I14618" s="1"/>
    </row>
    <row r="14619" spans="2:9">
      <c r="B14619" s="1"/>
      <c r="C14619" s="29"/>
      <c r="D14619" s="27"/>
      <c r="E14619" s="27"/>
      <c r="F14619" s="27"/>
      <c r="G14619" s="1"/>
      <c r="H14619" s="1"/>
      <c r="I14619" s="1"/>
    </row>
    <row r="14620" spans="2:9">
      <c r="B14620" s="1"/>
      <c r="C14620" s="29"/>
      <c r="D14620" s="27"/>
      <c r="E14620" s="27"/>
      <c r="F14620" s="27"/>
      <c r="G14620" s="1"/>
      <c r="H14620" s="1"/>
      <c r="I14620" s="1"/>
    </row>
    <row r="14621" spans="2:9">
      <c r="B14621" s="1"/>
      <c r="C14621" s="29"/>
      <c r="D14621" s="27"/>
      <c r="E14621" s="27"/>
      <c r="F14621" s="27"/>
      <c r="G14621" s="1"/>
      <c r="H14621" s="1"/>
      <c r="I14621" s="1"/>
    </row>
    <row r="14622" spans="2:9">
      <c r="B14622" s="1"/>
      <c r="C14622" s="29"/>
      <c r="D14622" s="27"/>
      <c r="E14622" s="27"/>
      <c r="F14622" s="27"/>
      <c r="G14622" s="1"/>
      <c r="H14622" s="1"/>
      <c r="I14622" s="1"/>
    </row>
    <row r="14623" spans="2:9">
      <c r="B14623" s="1"/>
      <c r="C14623" s="29"/>
      <c r="D14623" s="27"/>
      <c r="E14623" s="27"/>
      <c r="F14623" s="27"/>
      <c r="G14623" s="1"/>
      <c r="H14623" s="1"/>
      <c r="I14623" s="1"/>
    </row>
    <row r="14624" spans="2:9">
      <c r="B14624" s="1"/>
      <c r="C14624" s="29"/>
      <c r="D14624" s="27"/>
      <c r="E14624" s="27"/>
      <c r="F14624" s="27"/>
      <c r="G14624" s="1"/>
      <c r="H14624" s="1"/>
      <c r="I14624" s="1"/>
    </row>
    <row r="14625" spans="2:9">
      <c r="B14625" s="1"/>
      <c r="C14625" s="29"/>
      <c r="D14625" s="27"/>
      <c r="E14625" s="27"/>
      <c r="F14625" s="27"/>
      <c r="G14625" s="1"/>
      <c r="H14625" s="1"/>
      <c r="I14625" s="1"/>
    </row>
    <row r="14626" spans="2:9">
      <c r="B14626" s="1"/>
      <c r="C14626" s="29"/>
      <c r="D14626" s="27"/>
      <c r="E14626" s="27"/>
      <c r="F14626" s="27"/>
      <c r="G14626" s="1"/>
      <c r="H14626" s="1"/>
      <c r="I14626" s="1"/>
    </row>
    <row r="14627" spans="2:9">
      <c r="B14627" s="1"/>
      <c r="C14627" s="29"/>
      <c r="D14627" s="27"/>
      <c r="E14627" s="27"/>
      <c r="F14627" s="27"/>
      <c r="G14627" s="1"/>
      <c r="H14627" s="1"/>
      <c r="I14627" s="1"/>
    </row>
    <row r="14628" spans="2:9">
      <c r="B14628" s="1"/>
      <c r="C14628" s="29"/>
      <c r="D14628" s="27"/>
      <c r="E14628" s="27"/>
      <c r="F14628" s="27"/>
      <c r="G14628" s="1"/>
      <c r="H14628" s="1"/>
      <c r="I14628" s="1"/>
    </row>
    <row r="14629" spans="2:9">
      <c r="B14629" s="1"/>
      <c r="C14629" s="29"/>
      <c r="D14629" s="27"/>
      <c r="E14629" s="27"/>
      <c r="F14629" s="27"/>
      <c r="G14629" s="1"/>
      <c r="H14629" s="1"/>
      <c r="I14629" s="1"/>
    </row>
    <row r="14630" spans="2:9">
      <c r="B14630" s="1"/>
      <c r="C14630" s="29"/>
      <c r="D14630" s="27"/>
      <c r="E14630" s="27"/>
      <c r="F14630" s="27"/>
      <c r="G14630" s="1"/>
      <c r="H14630" s="1"/>
      <c r="I14630" s="1"/>
    </row>
    <row r="14631" spans="2:9">
      <c r="B14631" s="1"/>
      <c r="C14631" s="29"/>
      <c r="D14631" s="27"/>
      <c r="E14631" s="27"/>
      <c r="F14631" s="27"/>
      <c r="G14631" s="1"/>
      <c r="H14631" s="1"/>
      <c r="I14631" s="1"/>
    </row>
    <row r="14632" spans="2:9">
      <c r="B14632" s="1"/>
      <c r="C14632" s="29"/>
      <c r="D14632" s="27"/>
      <c r="E14632" s="27"/>
      <c r="F14632" s="27"/>
      <c r="G14632" s="1"/>
      <c r="H14632" s="1"/>
      <c r="I14632" s="1"/>
    </row>
    <row r="14633" spans="2:9">
      <c r="B14633" s="1"/>
      <c r="C14633" s="29"/>
      <c r="D14633" s="27"/>
      <c r="E14633" s="27"/>
      <c r="F14633" s="27"/>
      <c r="G14633" s="1"/>
      <c r="H14633" s="1"/>
      <c r="I14633" s="1"/>
    </row>
    <row r="14634" spans="2:9">
      <c r="B14634" s="1"/>
      <c r="C14634" s="29"/>
      <c r="D14634" s="27"/>
      <c r="E14634" s="27"/>
      <c r="F14634" s="27"/>
      <c r="G14634" s="1"/>
      <c r="H14634" s="1"/>
      <c r="I14634" s="1"/>
    </row>
    <row r="14635" spans="2:9">
      <c r="B14635" s="1"/>
      <c r="C14635" s="29"/>
      <c r="D14635" s="27"/>
      <c r="E14635" s="27"/>
      <c r="F14635" s="27"/>
      <c r="G14635" s="1"/>
      <c r="H14635" s="1"/>
      <c r="I14635" s="1"/>
    </row>
    <row r="14636" spans="2:9">
      <c r="B14636" s="1"/>
      <c r="C14636" s="29"/>
      <c r="D14636" s="27"/>
      <c r="E14636" s="27"/>
      <c r="F14636" s="27"/>
      <c r="G14636" s="1"/>
      <c r="H14636" s="1"/>
      <c r="I14636" s="1"/>
    </row>
    <row r="14637" spans="2:9">
      <c r="B14637" s="1"/>
      <c r="C14637" s="29"/>
      <c r="D14637" s="27"/>
      <c r="E14637" s="27"/>
      <c r="F14637" s="27"/>
      <c r="G14637" s="1"/>
      <c r="H14637" s="1"/>
      <c r="I14637" s="1"/>
    </row>
    <row r="14638" spans="2:9">
      <c r="B14638" s="1"/>
      <c r="C14638" s="29"/>
      <c r="D14638" s="27"/>
      <c r="E14638" s="27"/>
      <c r="F14638" s="27"/>
      <c r="G14638" s="1"/>
      <c r="H14638" s="1"/>
      <c r="I14638" s="1"/>
    </row>
    <row r="14639" spans="2:9">
      <c r="B14639" s="1"/>
      <c r="C14639" s="29"/>
      <c r="D14639" s="27"/>
      <c r="E14639" s="27"/>
      <c r="F14639" s="27"/>
      <c r="G14639" s="1"/>
      <c r="H14639" s="1"/>
      <c r="I14639" s="1"/>
    </row>
    <row r="14640" spans="2:9">
      <c r="B14640" s="1"/>
      <c r="C14640" s="29"/>
      <c r="D14640" s="27"/>
      <c r="E14640" s="27"/>
      <c r="F14640" s="27"/>
      <c r="G14640" s="1"/>
      <c r="H14640" s="1"/>
      <c r="I14640" s="1"/>
    </row>
    <row r="14641" spans="2:9">
      <c r="B14641" s="1"/>
      <c r="C14641" s="29"/>
      <c r="D14641" s="27"/>
      <c r="E14641" s="27"/>
      <c r="F14641" s="27"/>
      <c r="G14641" s="1"/>
      <c r="H14641" s="1"/>
      <c r="I14641" s="1"/>
    </row>
    <row r="14642" spans="2:9">
      <c r="B14642" s="1"/>
      <c r="C14642" s="29"/>
      <c r="D14642" s="27"/>
      <c r="E14642" s="27"/>
      <c r="F14642" s="27"/>
      <c r="G14642" s="1"/>
      <c r="H14642" s="1"/>
      <c r="I14642" s="1"/>
    </row>
    <row r="14643" spans="2:9">
      <c r="B14643" s="1"/>
      <c r="C14643" s="29"/>
      <c r="D14643" s="27"/>
      <c r="E14643" s="27"/>
      <c r="F14643" s="27"/>
      <c r="G14643" s="1"/>
      <c r="H14643" s="1"/>
      <c r="I14643" s="1"/>
    </row>
    <row r="14644" spans="2:9">
      <c r="B14644" s="1"/>
      <c r="C14644" s="29"/>
      <c r="D14644" s="27"/>
      <c r="E14644" s="27"/>
      <c r="F14644" s="27"/>
      <c r="G14644" s="1"/>
      <c r="H14644" s="1"/>
      <c r="I14644" s="1"/>
    </row>
    <row r="14645" spans="2:9">
      <c r="B14645" s="1"/>
      <c r="C14645" s="29"/>
      <c r="D14645" s="27"/>
      <c r="E14645" s="27"/>
      <c r="F14645" s="27"/>
      <c r="G14645" s="1"/>
      <c r="H14645" s="1"/>
      <c r="I14645" s="1"/>
    </row>
    <row r="14646" spans="2:9">
      <c r="B14646" s="1"/>
      <c r="C14646" s="29"/>
      <c r="D14646" s="27"/>
      <c r="E14646" s="27"/>
      <c r="F14646" s="27"/>
      <c r="G14646" s="1"/>
      <c r="H14646" s="1"/>
      <c r="I14646" s="1"/>
    </row>
    <row r="14647" spans="2:9">
      <c r="B14647" s="1"/>
      <c r="C14647" s="29"/>
      <c r="D14647" s="27"/>
      <c r="E14647" s="27"/>
      <c r="F14647" s="27"/>
      <c r="G14647" s="1"/>
      <c r="H14647" s="1"/>
      <c r="I14647" s="1"/>
    </row>
    <row r="14648" spans="2:9">
      <c r="B14648" s="1"/>
      <c r="C14648" s="29"/>
      <c r="D14648" s="27"/>
      <c r="E14648" s="27"/>
      <c r="F14648" s="27"/>
      <c r="G14648" s="1"/>
      <c r="H14648" s="1"/>
      <c r="I14648" s="1"/>
    </row>
    <row r="14649" spans="2:9">
      <c r="B14649" s="1"/>
      <c r="C14649" s="29"/>
      <c r="D14649" s="27"/>
      <c r="E14649" s="27"/>
      <c r="F14649" s="27"/>
      <c r="G14649" s="1"/>
      <c r="H14649" s="1"/>
      <c r="I14649" s="1"/>
    </row>
    <row r="14650" spans="2:9">
      <c r="B14650" s="1"/>
      <c r="C14650" s="29"/>
      <c r="D14650" s="27"/>
      <c r="E14650" s="27"/>
      <c r="F14650" s="27"/>
      <c r="G14650" s="1"/>
      <c r="H14650" s="1"/>
      <c r="I14650" s="1"/>
    </row>
    <row r="14651" spans="2:9">
      <c r="B14651" s="1"/>
      <c r="C14651" s="29"/>
      <c r="D14651" s="27"/>
      <c r="E14651" s="27"/>
      <c r="F14651" s="27"/>
      <c r="G14651" s="1"/>
      <c r="H14651" s="1"/>
      <c r="I14651" s="1"/>
    </row>
    <row r="14652" spans="2:9">
      <c r="B14652" s="1"/>
      <c r="C14652" s="29"/>
      <c r="D14652" s="27"/>
      <c r="E14652" s="27"/>
      <c r="F14652" s="27"/>
      <c r="G14652" s="1"/>
      <c r="H14652" s="1"/>
      <c r="I14652" s="1"/>
    </row>
    <row r="14653" spans="2:9">
      <c r="B14653" s="1"/>
      <c r="C14653" s="29"/>
      <c r="D14653" s="27"/>
      <c r="E14653" s="27"/>
      <c r="F14653" s="27"/>
      <c r="G14653" s="1"/>
      <c r="H14653" s="1"/>
      <c r="I14653" s="1"/>
    </row>
    <row r="14654" spans="2:9">
      <c r="B14654" s="1"/>
      <c r="C14654" s="29"/>
      <c r="D14654" s="27"/>
      <c r="E14654" s="27"/>
      <c r="F14654" s="27"/>
      <c r="G14654" s="1"/>
      <c r="H14654" s="1"/>
      <c r="I14654" s="1"/>
    </row>
    <row r="14655" spans="2:9">
      <c r="B14655" s="1"/>
      <c r="C14655" s="29"/>
      <c r="D14655" s="27"/>
      <c r="E14655" s="27"/>
      <c r="F14655" s="27"/>
      <c r="G14655" s="1"/>
      <c r="H14655" s="1"/>
      <c r="I14655" s="1"/>
    </row>
    <row r="14656" spans="2:9">
      <c r="B14656" s="1"/>
      <c r="C14656" s="29"/>
      <c r="D14656" s="27"/>
      <c r="E14656" s="27"/>
      <c r="F14656" s="27"/>
      <c r="G14656" s="1"/>
      <c r="H14656" s="1"/>
      <c r="I14656" s="1"/>
    </row>
    <row r="14657" spans="2:9">
      <c r="B14657" s="1"/>
      <c r="C14657" s="29"/>
      <c r="D14657" s="27"/>
      <c r="E14657" s="27"/>
      <c r="F14657" s="27"/>
      <c r="G14657" s="1"/>
      <c r="H14657" s="1"/>
      <c r="I14657" s="1"/>
    </row>
    <row r="14658" spans="2:9">
      <c r="B14658" s="1"/>
      <c r="C14658" s="29"/>
      <c r="D14658" s="27"/>
      <c r="E14658" s="27"/>
      <c r="F14658" s="27"/>
      <c r="G14658" s="1"/>
      <c r="H14658" s="1"/>
      <c r="I14658" s="1"/>
    </row>
    <row r="14659" spans="2:9">
      <c r="B14659" s="1"/>
      <c r="C14659" s="29"/>
      <c r="D14659" s="27"/>
      <c r="E14659" s="27"/>
      <c r="F14659" s="27"/>
      <c r="G14659" s="1"/>
      <c r="H14659" s="1"/>
      <c r="I14659" s="1"/>
    </row>
    <row r="14660" spans="2:9">
      <c r="B14660" s="1"/>
      <c r="C14660" s="29"/>
      <c r="D14660" s="27"/>
      <c r="E14660" s="27"/>
      <c r="F14660" s="27"/>
      <c r="G14660" s="1"/>
      <c r="H14660" s="1"/>
      <c r="I14660" s="1"/>
    </row>
    <row r="14661" spans="2:9">
      <c r="B14661" s="1"/>
      <c r="C14661" s="29"/>
      <c r="D14661" s="27"/>
      <c r="E14661" s="27"/>
      <c r="F14661" s="27"/>
      <c r="G14661" s="1"/>
      <c r="H14661" s="1"/>
      <c r="I14661" s="1"/>
    </row>
    <row r="14662" spans="2:9">
      <c r="B14662" s="1"/>
      <c r="C14662" s="29"/>
      <c r="D14662" s="27"/>
      <c r="E14662" s="27"/>
      <c r="F14662" s="27"/>
      <c r="G14662" s="1"/>
      <c r="H14662" s="1"/>
      <c r="I14662" s="1"/>
    </row>
    <row r="14663" spans="2:9">
      <c r="B14663" s="1"/>
      <c r="C14663" s="29"/>
      <c r="D14663" s="27"/>
      <c r="E14663" s="27"/>
      <c r="F14663" s="27"/>
      <c r="G14663" s="1"/>
      <c r="H14663" s="1"/>
      <c r="I14663" s="1"/>
    </row>
    <row r="14664" spans="2:9">
      <c r="B14664" s="1"/>
      <c r="C14664" s="29"/>
      <c r="D14664" s="27"/>
      <c r="E14664" s="27"/>
      <c r="F14664" s="27"/>
      <c r="G14664" s="1"/>
      <c r="H14664" s="1"/>
      <c r="I14664" s="1"/>
    </row>
    <row r="14665" spans="2:9">
      <c r="B14665" s="1"/>
      <c r="C14665" s="29"/>
      <c r="D14665" s="27"/>
      <c r="E14665" s="27"/>
      <c r="F14665" s="27"/>
      <c r="G14665" s="1"/>
      <c r="H14665" s="1"/>
      <c r="I14665" s="1"/>
    </row>
    <row r="14666" spans="2:9">
      <c r="B14666" s="1"/>
      <c r="C14666" s="29"/>
      <c r="D14666" s="27"/>
      <c r="E14666" s="27"/>
      <c r="F14666" s="27"/>
      <c r="G14666" s="1"/>
      <c r="H14666" s="1"/>
      <c r="I14666" s="1"/>
    </row>
    <row r="14667" spans="2:9">
      <c r="B14667" s="1"/>
      <c r="C14667" s="29"/>
      <c r="D14667" s="27"/>
      <c r="E14667" s="27"/>
      <c r="F14667" s="27"/>
      <c r="G14667" s="1"/>
      <c r="H14667" s="1"/>
      <c r="I14667" s="1"/>
    </row>
    <row r="14668" spans="2:9">
      <c r="B14668" s="1"/>
      <c r="C14668" s="29"/>
      <c r="D14668" s="27"/>
      <c r="E14668" s="27"/>
      <c r="F14668" s="27"/>
      <c r="G14668" s="1"/>
      <c r="H14668" s="1"/>
      <c r="I14668" s="1"/>
    </row>
    <row r="14669" spans="2:9">
      <c r="B14669" s="1"/>
      <c r="C14669" s="29"/>
      <c r="D14669" s="27"/>
      <c r="E14669" s="27"/>
      <c r="F14669" s="27"/>
      <c r="G14669" s="1"/>
      <c r="H14669" s="1"/>
      <c r="I14669" s="1"/>
    </row>
    <row r="14670" spans="2:9">
      <c r="B14670" s="1"/>
      <c r="C14670" s="29"/>
      <c r="D14670" s="27"/>
      <c r="E14670" s="27"/>
      <c r="F14670" s="27"/>
      <c r="G14670" s="1"/>
      <c r="H14670" s="1"/>
      <c r="I14670" s="1"/>
    </row>
    <row r="14671" spans="2:9">
      <c r="B14671" s="1"/>
      <c r="C14671" s="29"/>
      <c r="D14671" s="27"/>
      <c r="E14671" s="27"/>
      <c r="F14671" s="27"/>
      <c r="G14671" s="1"/>
      <c r="H14671" s="1"/>
      <c r="I14671" s="1"/>
    </row>
    <row r="14672" spans="2:9">
      <c r="B14672" s="1"/>
      <c r="C14672" s="29"/>
      <c r="D14672" s="27"/>
      <c r="E14672" s="27"/>
      <c r="F14672" s="27"/>
      <c r="G14672" s="1"/>
      <c r="H14672" s="1"/>
      <c r="I14672" s="1"/>
    </row>
    <row r="14673" spans="2:9">
      <c r="B14673" s="1"/>
      <c r="C14673" s="29"/>
      <c r="D14673" s="27"/>
      <c r="E14673" s="27"/>
      <c r="F14673" s="27"/>
      <c r="G14673" s="1"/>
      <c r="H14673" s="1"/>
      <c r="I14673" s="1"/>
    </row>
    <row r="14674" spans="2:9">
      <c r="B14674" s="1"/>
      <c r="C14674" s="29"/>
      <c r="D14674" s="27"/>
      <c r="E14674" s="27"/>
      <c r="F14674" s="27"/>
      <c r="G14674" s="1"/>
      <c r="H14674" s="1"/>
      <c r="I14674" s="1"/>
    </row>
    <row r="14675" spans="2:9">
      <c r="B14675" s="1"/>
      <c r="C14675" s="29"/>
      <c r="D14675" s="27"/>
      <c r="E14675" s="27"/>
      <c r="F14675" s="27"/>
      <c r="G14675" s="1"/>
      <c r="H14675" s="1"/>
      <c r="I14675" s="1"/>
    </row>
    <row r="14676" spans="2:9">
      <c r="B14676" s="1"/>
      <c r="C14676" s="29"/>
      <c r="D14676" s="27"/>
      <c r="E14676" s="27"/>
      <c r="F14676" s="27"/>
      <c r="G14676" s="1"/>
      <c r="H14676" s="1"/>
      <c r="I14676" s="1"/>
    </row>
    <row r="14677" spans="2:9">
      <c r="B14677" s="1"/>
      <c r="C14677" s="29"/>
      <c r="D14677" s="27"/>
      <c r="E14677" s="27"/>
      <c r="F14677" s="27"/>
      <c r="G14677" s="1"/>
      <c r="H14677" s="1"/>
      <c r="I14677" s="1"/>
    </row>
    <row r="14678" spans="2:9">
      <c r="B14678" s="1"/>
      <c r="C14678" s="29"/>
      <c r="D14678" s="27"/>
      <c r="E14678" s="27"/>
      <c r="F14678" s="27"/>
      <c r="G14678" s="1"/>
      <c r="H14678" s="1"/>
      <c r="I14678" s="1"/>
    </row>
    <row r="14679" spans="2:9">
      <c r="B14679" s="1"/>
      <c r="C14679" s="29"/>
      <c r="D14679" s="27"/>
      <c r="E14679" s="27"/>
      <c r="F14679" s="27"/>
      <c r="G14679" s="1"/>
      <c r="H14679" s="1"/>
      <c r="I14679" s="1"/>
    </row>
    <row r="14680" spans="2:9">
      <c r="B14680" s="1"/>
      <c r="C14680" s="29"/>
      <c r="D14680" s="27"/>
      <c r="E14680" s="27"/>
      <c r="F14680" s="27"/>
      <c r="G14680" s="1"/>
      <c r="H14680" s="1"/>
      <c r="I14680" s="1"/>
    </row>
    <row r="14681" spans="2:9">
      <c r="B14681" s="1"/>
      <c r="C14681" s="29"/>
      <c r="D14681" s="27"/>
      <c r="E14681" s="27"/>
      <c r="F14681" s="27"/>
      <c r="G14681" s="1"/>
      <c r="H14681" s="1"/>
      <c r="I14681" s="1"/>
    </row>
    <row r="14682" spans="2:9">
      <c r="B14682" s="1"/>
      <c r="C14682" s="29"/>
      <c r="D14682" s="27"/>
      <c r="E14682" s="27"/>
      <c r="F14682" s="27"/>
      <c r="G14682" s="1"/>
      <c r="H14682" s="1"/>
      <c r="I14682" s="1"/>
    </row>
    <row r="14683" spans="2:9">
      <c r="B14683" s="1"/>
      <c r="C14683" s="29"/>
      <c r="D14683" s="27"/>
      <c r="E14683" s="27"/>
      <c r="F14683" s="27"/>
      <c r="G14683" s="1"/>
      <c r="H14683" s="1"/>
      <c r="I14683" s="1"/>
    </row>
    <row r="14684" spans="2:9">
      <c r="B14684" s="1"/>
      <c r="C14684" s="29"/>
      <c r="D14684" s="27"/>
      <c r="E14684" s="27"/>
      <c r="F14684" s="27"/>
      <c r="G14684" s="1"/>
      <c r="H14684" s="1"/>
      <c r="I14684" s="1"/>
    </row>
    <row r="14685" spans="2:9">
      <c r="B14685" s="1"/>
      <c r="C14685" s="29"/>
      <c r="D14685" s="27"/>
      <c r="E14685" s="27"/>
      <c r="F14685" s="27"/>
      <c r="G14685" s="1"/>
      <c r="H14685" s="1"/>
      <c r="I14685" s="1"/>
    </row>
    <row r="14686" spans="2:9">
      <c r="B14686" s="1"/>
      <c r="C14686" s="29"/>
      <c r="D14686" s="27"/>
      <c r="E14686" s="27"/>
      <c r="F14686" s="27"/>
      <c r="G14686" s="1"/>
      <c r="H14686" s="1"/>
      <c r="I14686" s="1"/>
    </row>
    <row r="14687" spans="2:9">
      <c r="B14687" s="1"/>
      <c r="C14687" s="29"/>
      <c r="D14687" s="27"/>
      <c r="E14687" s="27"/>
      <c r="F14687" s="27"/>
      <c r="G14687" s="1"/>
      <c r="H14687" s="1"/>
      <c r="I14687" s="1"/>
    </row>
    <row r="14688" spans="2:9">
      <c r="B14688" s="1"/>
      <c r="C14688" s="29"/>
      <c r="D14688" s="27"/>
      <c r="E14688" s="27"/>
      <c r="F14688" s="27"/>
      <c r="G14688" s="1"/>
      <c r="H14688" s="1"/>
      <c r="I14688" s="1"/>
    </row>
    <row r="14689" spans="2:9">
      <c r="B14689" s="1"/>
      <c r="C14689" s="29"/>
      <c r="D14689" s="27"/>
      <c r="E14689" s="27"/>
      <c r="F14689" s="27"/>
      <c r="G14689" s="1"/>
      <c r="H14689" s="1"/>
      <c r="I14689" s="1"/>
    </row>
    <row r="14690" spans="2:9">
      <c r="B14690" s="1"/>
      <c r="C14690" s="29"/>
      <c r="D14690" s="27"/>
      <c r="E14690" s="27"/>
      <c r="F14690" s="27"/>
      <c r="G14690" s="1"/>
      <c r="H14690" s="1"/>
      <c r="I14690" s="1"/>
    </row>
    <row r="14691" spans="2:9">
      <c r="B14691" s="1"/>
      <c r="C14691" s="29"/>
      <c r="D14691" s="27"/>
      <c r="E14691" s="27"/>
      <c r="F14691" s="27"/>
      <c r="G14691" s="1"/>
      <c r="H14691" s="1"/>
      <c r="I14691" s="1"/>
    </row>
    <row r="14692" spans="2:9">
      <c r="B14692" s="1"/>
      <c r="C14692" s="29"/>
      <c r="D14692" s="27"/>
      <c r="E14692" s="27"/>
      <c r="F14692" s="27"/>
      <c r="G14692" s="1"/>
      <c r="H14692" s="1"/>
      <c r="I14692" s="1"/>
    </row>
    <row r="14693" spans="2:9">
      <c r="B14693" s="1"/>
      <c r="C14693" s="29"/>
      <c r="D14693" s="27"/>
      <c r="E14693" s="27"/>
      <c r="F14693" s="27"/>
      <c r="G14693" s="1"/>
      <c r="H14693" s="1"/>
      <c r="I14693" s="1"/>
    </row>
    <row r="14694" spans="2:9">
      <c r="B14694" s="1"/>
      <c r="C14694" s="29"/>
      <c r="D14694" s="27"/>
      <c r="E14694" s="27"/>
      <c r="F14694" s="27"/>
      <c r="G14694" s="1"/>
      <c r="H14694" s="1"/>
      <c r="I14694" s="1"/>
    </row>
    <row r="14695" spans="2:9">
      <c r="B14695" s="1"/>
      <c r="C14695" s="29"/>
      <c r="D14695" s="27"/>
      <c r="E14695" s="27"/>
      <c r="F14695" s="27"/>
      <c r="G14695" s="1"/>
      <c r="H14695" s="1"/>
      <c r="I14695" s="1"/>
    </row>
    <row r="14696" spans="2:9">
      <c r="B14696" s="1"/>
      <c r="C14696" s="29"/>
      <c r="D14696" s="27"/>
      <c r="E14696" s="27"/>
      <c r="F14696" s="27"/>
      <c r="G14696" s="1"/>
      <c r="H14696" s="1"/>
      <c r="I14696" s="1"/>
    </row>
    <row r="14697" spans="2:9">
      <c r="B14697" s="1"/>
      <c r="C14697" s="29"/>
      <c r="D14697" s="27"/>
      <c r="E14697" s="27"/>
      <c r="F14697" s="27"/>
      <c r="G14697" s="1"/>
      <c r="H14697" s="1"/>
      <c r="I14697" s="1"/>
    </row>
    <row r="14698" spans="2:9">
      <c r="B14698" s="1"/>
      <c r="C14698" s="29"/>
      <c r="D14698" s="27"/>
      <c r="E14698" s="27"/>
      <c r="F14698" s="27"/>
      <c r="G14698" s="1"/>
      <c r="H14698" s="1"/>
      <c r="I14698" s="1"/>
    </row>
    <row r="14699" spans="2:9">
      <c r="B14699" s="1"/>
      <c r="C14699" s="29"/>
      <c r="D14699" s="27"/>
      <c r="E14699" s="27"/>
      <c r="F14699" s="27"/>
      <c r="G14699" s="1"/>
      <c r="H14699" s="1"/>
      <c r="I14699" s="1"/>
    </row>
    <row r="14700" spans="2:9">
      <c r="B14700" s="1"/>
      <c r="C14700" s="29"/>
      <c r="D14700" s="27"/>
      <c r="E14700" s="27"/>
      <c r="F14700" s="27"/>
      <c r="G14700" s="1"/>
      <c r="H14700" s="1"/>
      <c r="I14700" s="1"/>
    </row>
    <row r="14701" spans="2:9">
      <c r="B14701" s="1"/>
      <c r="C14701" s="29"/>
      <c r="D14701" s="27"/>
      <c r="E14701" s="27"/>
      <c r="F14701" s="27"/>
      <c r="G14701" s="1"/>
      <c r="H14701" s="1"/>
      <c r="I14701" s="1"/>
    </row>
    <row r="14702" spans="2:9">
      <c r="B14702" s="1"/>
      <c r="C14702" s="29"/>
      <c r="D14702" s="27"/>
      <c r="E14702" s="27"/>
      <c r="F14702" s="27"/>
      <c r="G14702" s="1"/>
      <c r="H14702" s="1"/>
      <c r="I14702" s="1"/>
    </row>
    <row r="14703" spans="2:9">
      <c r="B14703" s="1"/>
      <c r="C14703" s="29"/>
      <c r="D14703" s="27"/>
      <c r="E14703" s="27"/>
      <c r="F14703" s="27"/>
      <c r="G14703" s="1"/>
      <c r="H14703" s="1"/>
      <c r="I14703" s="1"/>
    </row>
    <row r="14704" spans="2:9">
      <c r="B14704" s="1"/>
      <c r="C14704" s="29"/>
      <c r="D14704" s="27"/>
      <c r="E14704" s="27"/>
      <c r="F14704" s="27"/>
      <c r="G14704" s="1"/>
      <c r="H14704" s="1"/>
      <c r="I14704" s="1"/>
    </row>
    <row r="14705" spans="2:9">
      <c r="B14705" s="1"/>
      <c r="C14705" s="29"/>
      <c r="D14705" s="27"/>
      <c r="E14705" s="27"/>
      <c r="F14705" s="27"/>
      <c r="G14705" s="1"/>
      <c r="H14705" s="1"/>
      <c r="I14705" s="1"/>
    </row>
    <row r="14706" spans="2:9">
      <c r="B14706" s="1"/>
      <c r="C14706" s="29"/>
      <c r="D14706" s="27"/>
      <c r="E14706" s="27"/>
      <c r="F14706" s="27"/>
      <c r="G14706" s="1"/>
      <c r="H14706" s="1"/>
      <c r="I14706" s="1"/>
    </row>
    <row r="14707" spans="2:9">
      <c r="B14707" s="1"/>
      <c r="C14707" s="29"/>
      <c r="D14707" s="27"/>
      <c r="E14707" s="27"/>
      <c r="F14707" s="27"/>
      <c r="G14707" s="1"/>
      <c r="H14707" s="1"/>
      <c r="I14707" s="1"/>
    </row>
    <row r="14708" spans="2:9">
      <c r="B14708" s="1"/>
      <c r="C14708" s="29"/>
      <c r="D14708" s="27"/>
      <c r="E14708" s="27"/>
      <c r="F14708" s="27"/>
      <c r="G14708" s="1"/>
      <c r="H14708" s="1"/>
      <c r="I14708" s="1"/>
    </row>
    <row r="14709" spans="2:9">
      <c r="B14709" s="1"/>
      <c r="C14709" s="29"/>
      <c r="D14709" s="27"/>
      <c r="E14709" s="27"/>
      <c r="F14709" s="27"/>
      <c r="G14709" s="1"/>
      <c r="H14709" s="1"/>
      <c r="I14709" s="1"/>
    </row>
    <row r="14710" spans="2:9">
      <c r="B14710" s="1"/>
      <c r="C14710" s="29"/>
      <c r="D14710" s="27"/>
      <c r="E14710" s="27"/>
      <c r="F14710" s="27"/>
      <c r="G14710" s="1"/>
      <c r="H14710" s="1"/>
      <c r="I14710" s="1"/>
    </row>
    <row r="14711" spans="2:9">
      <c r="B14711" s="1"/>
      <c r="C14711" s="29"/>
      <c r="D14711" s="27"/>
      <c r="E14711" s="27"/>
      <c r="F14711" s="27"/>
      <c r="G14711" s="1"/>
      <c r="H14711" s="1"/>
      <c r="I14711" s="1"/>
    </row>
    <row r="14712" spans="2:9">
      <c r="B14712" s="1"/>
      <c r="C14712" s="29"/>
      <c r="D14712" s="27"/>
      <c r="E14712" s="27"/>
      <c r="F14712" s="27"/>
      <c r="G14712" s="1"/>
      <c r="H14712" s="1"/>
      <c r="I14712" s="1"/>
    </row>
    <row r="14713" spans="2:9">
      <c r="B14713" s="1"/>
      <c r="C14713" s="29"/>
      <c r="D14713" s="27"/>
      <c r="E14713" s="27"/>
      <c r="F14713" s="27"/>
      <c r="G14713" s="1"/>
      <c r="H14713" s="1"/>
      <c r="I14713" s="1"/>
    </row>
    <row r="14714" spans="2:9">
      <c r="B14714" s="1"/>
      <c r="C14714" s="29"/>
      <c r="D14714" s="27"/>
      <c r="E14714" s="27"/>
      <c r="F14714" s="27"/>
      <c r="G14714" s="1"/>
      <c r="H14714" s="1"/>
      <c r="I14714" s="1"/>
    </row>
    <row r="14715" spans="2:9">
      <c r="B14715" s="1"/>
      <c r="C14715" s="29"/>
      <c r="D14715" s="27"/>
      <c r="E14715" s="27"/>
      <c r="F14715" s="27"/>
      <c r="G14715" s="1"/>
      <c r="H14715" s="1"/>
      <c r="I14715" s="1"/>
    </row>
    <row r="14716" spans="2:9">
      <c r="B14716" s="1"/>
      <c r="C14716" s="29"/>
      <c r="D14716" s="27"/>
      <c r="E14716" s="27"/>
      <c r="F14716" s="27"/>
      <c r="G14716" s="1"/>
      <c r="H14716" s="1"/>
      <c r="I14716" s="1"/>
    </row>
    <row r="14717" spans="2:9">
      <c r="B14717" s="1"/>
      <c r="C14717" s="29"/>
      <c r="D14717" s="27"/>
      <c r="E14717" s="27"/>
      <c r="F14717" s="27"/>
      <c r="G14717" s="1"/>
      <c r="H14717" s="1"/>
      <c r="I14717" s="1"/>
    </row>
    <row r="14718" spans="2:9">
      <c r="B14718" s="1"/>
      <c r="C14718" s="29"/>
      <c r="D14718" s="27"/>
      <c r="E14718" s="27"/>
      <c r="F14718" s="27"/>
      <c r="G14718" s="1"/>
      <c r="H14718" s="1"/>
      <c r="I14718" s="1"/>
    </row>
    <row r="14719" spans="2:9">
      <c r="B14719" s="1"/>
      <c r="C14719" s="29"/>
      <c r="D14719" s="27"/>
      <c r="E14719" s="27"/>
      <c r="F14719" s="27"/>
      <c r="G14719" s="1"/>
      <c r="H14719" s="1"/>
      <c r="I14719" s="1"/>
    </row>
    <row r="14720" spans="2:9">
      <c r="B14720" s="1"/>
      <c r="C14720" s="29"/>
      <c r="D14720" s="27"/>
      <c r="E14720" s="27"/>
      <c r="F14720" s="27"/>
      <c r="G14720" s="1"/>
      <c r="H14720" s="1"/>
      <c r="I14720" s="1"/>
    </row>
    <row r="14721" spans="2:9">
      <c r="B14721" s="1"/>
      <c r="C14721" s="29"/>
      <c r="D14721" s="27"/>
      <c r="E14721" s="27"/>
      <c r="F14721" s="27"/>
      <c r="G14721" s="1"/>
      <c r="H14721" s="1"/>
      <c r="I14721" s="1"/>
    </row>
    <row r="14722" spans="2:9">
      <c r="B14722" s="1"/>
      <c r="C14722" s="29"/>
      <c r="D14722" s="27"/>
      <c r="E14722" s="27"/>
      <c r="F14722" s="27"/>
      <c r="G14722" s="1"/>
      <c r="H14722" s="1"/>
      <c r="I14722" s="1"/>
    </row>
    <row r="14723" spans="2:9">
      <c r="B14723" s="1"/>
      <c r="C14723" s="29"/>
      <c r="D14723" s="27"/>
      <c r="E14723" s="27"/>
      <c r="F14723" s="27"/>
      <c r="G14723" s="1"/>
      <c r="H14723" s="1"/>
      <c r="I14723" s="1"/>
    </row>
    <row r="14724" spans="2:9">
      <c r="B14724" s="1"/>
      <c r="C14724" s="29"/>
      <c r="D14724" s="27"/>
      <c r="E14724" s="27"/>
      <c r="F14724" s="27"/>
      <c r="G14724" s="1"/>
      <c r="H14724" s="1"/>
      <c r="I14724" s="1"/>
    </row>
    <row r="14725" spans="2:9">
      <c r="B14725" s="1"/>
      <c r="C14725" s="29"/>
      <c r="D14725" s="27"/>
      <c r="E14725" s="27"/>
      <c r="F14725" s="27"/>
      <c r="G14725" s="1"/>
      <c r="H14725" s="1"/>
      <c r="I14725" s="1"/>
    </row>
    <row r="14726" spans="2:9">
      <c r="B14726" s="1"/>
      <c r="C14726" s="29"/>
      <c r="D14726" s="27"/>
      <c r="E14726" s="27"/>
      <c r="F14726" s="27"/>
      <c r="G14726" s="1"/>
      <c r="H14726" s="1"/>
      <c r="I14726" s="1"/>
    </row>
    <row r="14727" spans="2:9">
      <c r="B14727" s="1"/>
      <c r="C14727" s="29"/>
      <c r="D14727" s="27"/>
      <c r="E14727" s="27"/>
      <c r="F14727" s="27"/>
      <c r="G14727" s="1"/>
      <c r="H14727" s="1"/>
      <c r="I14727" s="1"/>
    </row>
    <row r="14728" spans="2:9">
      <c r="B14728" s="1"/>
      <c r="C14728" s="29"/>
      <c r="D14728" s="27"/>
      <c r="E14728" s="27"/>
      <c r="F14728" s="27"/>
      <c r="G14728" s="1"/>
      <c r="H14728" s="1"/>
      <c r="I14728" s="1"/>
    </row>
    <row r="14729" spans="2:9">
      <c r="B14729" s="1"/>
      <c r="C14729" s="29"/>
      <c r="D14729" s="27"/>
      <c r="E14729" s="27"/>
      <c r="F14729" s="27"/>
      <c r="G14729" s="1"/>
      <c r="H14729" s="1"/>
      <c r="I14729" s="1"/>
    </row>
    <row r="14730" spans="2:9">
      <c r="B14730" s="1"/>
      <c r="C14730" s="29"/>
      <c r="D14730" s="27"/>
      <c r="E14730" s="27"/>
      <c r="F14730" s="27"/>
      <c r="G14730" s="1"/>
      <c r="H14730" s="1"/>
      <c r="I14730" s="1"/>
    </row>
    <row r="14731" spans="2:9">
      <c r="B14731" s="1"/>
      <c r="C14731" s="29"/>
      <c r="D14731" s="27"/>
      <c r="E14731" s="27"/>
      <c r="F14731" s="27"/>
      <c r="G14731" s="1"/>
      <c r="H14731" s="1"/>
      <c r="I14731" s="1"/>
    </row>
    <row r="14732" spans="2:9">
      <c r="B14732" s="1"/>
      <c r="C14732" s="29"/>
      <c r="D14732" s="27"/>
      <c r="E14732" s="27"/>
      <c r="F14732" s="27"/>
      <c r="G14732" s="1"/>
      <c r="H14732" s="1"/>
      <c r="I14732" s="1"/>
    </row>
    <row r="14733" spans="2:9">
      <c r="B14733" s="1"/>
      <c r="C14733" s="29"/>
      <c r="D14733" s="27"/>
      <c r="E14733" s="27"/>
      <c r="F14733" s="27"/>
      <c r="G14733" s="1"/>
      <c r="H14733" s="1"/>
      <c r="I14733" s="1"/>
    </row>
    <row r="14734" spans="2:9">
      <c r="B14734" s="1"/>
      <c r="C14734" s="29"/>
      <c r="D14734" s="27"/>
      <c r="E14734" s="27"/>
      <c r="F14734" s="27"/>
      <c r="G14734" s="1"/>
      <c r="H14734" s="1"/>
      <c r="I14734" s="1"/>
    </row>
    <row r="14735" spans="2:9">
      <c r="B14735" s="1"/>
      <c r="C14735" s="29"/>
      <c r="D14735" s="27"/>
      <c r="E14735" s="27"/>
      <c r="F14735" s="27"/>
      <c r="G14735" s="1"/>
      <c r="H14735" s="1"/>
      <c r="I14735" s="1"/>
    </row>
    <row r="14736" spans="2:9">
      <c r="B14736" s="1"/>
      <c r="C14736" s="29"/>
      <c r="D14736" s="27"/>
      <c r="E14736" s="27"/>
      <c r="F14736" s="27"/>
      <c r="G14736" s="1"/>
      <c r="H14736" s="1"/>
      <c r="I14736" s="1"/>
    </row>
    <row r="14737" spans="2:9">
      <c r="B14737" s="1"/>
      <c r="C14737" s="29"/>
      <c r="D14737" s="27"/>
      <c r="E14737" s="27"/>
      <c r="F14737" s="27"/>
      <c r="G14737" s="1"/>
      <c r="H14737" s="1"/>
      <c r="I14737" s="1"/>
    </row>
    <row r="14738" spans="2:9">
      <c r="B14738" s="1"/>
      <c r="C14738" s="29"/>
      <c r="D14738" s="27"/>
      <c r="E14738" s="27"/>
      <c r="F14738" s="27"/>
      <c r="G14738" s="1"/>
      <c r="H14738" s="1"/>
      <c r="I14738" s="1"/>
    </row>
    <row r="14739" spans="2:9">
      <c r="B14739" s="1"/>
      <c r="C14739" s="29"/>
      <c r="D14739" s="27"/>
      <c r="E14739" s="27"/>
      <c r="F14739" s="27"/>
      <c r="G14739" s="1"/>
      <c r="H14739" s="1"/>
      <c r="I14739" s="1"/>
    </row>
    <row r="14740" spans="2:9">
      <c r="B14740" s="1"/>
      <c r="C14740" s="29"/>
      <c r="D14740" s="27"/>
      <c r="E14740" s="27"/>
      <c r="F14740" s="27"/>
      <c r="G14740" s="1"/>
      <c r="H14740" s="1"/>
      <c r="I14740" s="1"/>
    </row>
    <row r="14741" spans="2:9">
      <c r="B14741" s="1"/>
      <c r="C14741" s="29"/>
      <c r="D14741" s="27"/>
      <c r="E14741" s="27"/>
      <c r="F14741" s="27"/>
      <c r="G14741" s="1"/>
      <c r="H14741" s="1"/>
      <c r="I14741" s="1"/>
    </row>
    <row r="14742" spans="2:9">
      <c r="B14742" s="1"/>
      <c r="C14742" s="29"/>
      <c r="D14742" s="27"/>
      <c r="E14742" s="27"/>
      <c r="F14742" s="27"/>
      <c r="G14742" s="1"/>
      <c r="H14742" s="1"/>
      <c r="I14742" s="1"/>
    </row>
    <row r="14743" spans="2:9">
      <c r="B14743" s="1"/>
      <c r="C14743" s="29"/>
      <c r="D14743" s="27"/>
      <c r="E14743" s="27"/>
      <c r="F14743" s="27"/>
      <c r="G14743" s="1"/>
      <c r="H14743" s="1"/>
      <c r="I14743" s="1"/>
    </row>
    <row r="14744" spans="2:9">
      <c r="B14744" s="1"/>
      <c r="C14744" s="29"/>
      <c r="D14744" s="27"/>
      <c r="E14744" s="27"/>
      <c r="F14744" s="27"/>
      <c r="G14744" s="1"/>
      <c r="H14744" s="1"/>
      <c r="I14744" s="1"/>
    </row>
    <row r="14745" spans="2:9">
      <c r="B14745" s="1"/>
      <c r="C14745" s="29"/>
      <c r="D14745" s="27"/>
      <c r="E14745" s="27"/>
      <c r="F14745" s="27"/>
      <c r="G14745" s="1"/>
      <c r="H14745" s="1"/>
      <c r="I14745" s="1"/>
    </row>
    <row r="14746" spans="2:9">
      <c r="B14746" s="1"/>
      <c r="C14746" s="29"/>
      <c r="D14746" s="27"/>
      <c r="E14746" s="27"/>
      <c r="F14746" s="27"/>
      <c r="G14746" s="1"/>
      <c r="H14746" s="1"/>
      <c r="I14746" s="1"/>
    </row>
    <row r="14747" spans="2:9">
      <c r="B14747" s="1"/>
      <c r="C14747" s="29"/>
      <c r="D14747" s="27"/>
      <c r="E14747" s="27"/>
      <c r="F14747" s="27"/>
      <c r="G14747" s="1"/>
      <c r="H14747" s="1"/>
      <c r="I14747" s="1"/>
    </row>
    <row r="14748" spans="2:9">
      <c r="B14748" s="1"/>
      <c r="C14748" s="29"/>
      <c r="D14748" s="27"/>
      <c r="E14748" s="27"/>
      <c r="F14748" s="27"/>
      <c r="G14748" s="1"/>
      <c r="H14748" s="1"/>
      <c r="I14748" s="1"/>
    </row>
    <row r="14749" spans="2:9">
      <c r="B14749" s="1"/>
      <c r="C14749" s="29"/>
      <c r="D14749" s="27"/>
      <c r="E14749" s="27"/>
      <c r="F14749" s="27"/>
      <c r="G14749" s="1"/>
      <c r="H14749" s="1"/>
      <c r="I14749" s="1"/>
    </row>
    <row r="14750" spans="2:9">
      <c r="B14750" s="1"/>
      <c r="C14750" s="29"/>
      <c r="D14750" s="27"/>
      <c r="E14750" s="27"/>
      <c r="F14750" s="27"/>
      <c r="G14750" s="1"/>
      <c r="H14750" s="1"/>
      <c r="I14750" s="1"/>
    </row>
    <row r="14751" spans="2:9">
      <c r="B14751" s="1"/>
      <c r="C14751" s="29"/>
      <c r="D14751" s="27"/>
      <c r="E14751" s="27"/>
      <c r="F14751" s="27"/>
      <c r="G14751" s="1"/>
      <c r="H14751" s="1"/>
      <c r="I14751" s="1"/>
    </row>
    <row r="14752" spans="2:9">
      <c r="B14752" s="1"/>
      <c r="C14752" s="29"/>
      <c r="D14752" s="27"/>
      <c r="E14752" s="27"/>
      <c r="F14752" s="27"/>
      <c r="G14752" s="1"/>
      <c r="H14752" s="1"/>
      <c r="I14752" s="1"/>
    </row>
    <row r="14753" spans="2:9">
      <c r="B14753" s="1"/>
      <c r="C14753" s="29"/>
      <c r="D14753" s="27"/>
      <c r="E14753" s="27"/>
      <c r="F14753" s="27"/>
      <c r="G14753" s="1"/>
      <c r="H14753" s="1"/>
      <c r="I14753" s="1"/>
    </row>
    <row r="14754" spans="2:9">
      <c r="B14754" s="1"/>
      <c r="C14754" s="29"/>
      <c r="D14754" s="27"/>
      <c r="E14754" s="27"/>
      <c r="F14754" s="27"/>
      <c r="G14754" s="1"/>
      <c r="H14754" s="1"/>
      <c r="I14754" s="1"/>
    </row>
    <row r="14755" spans="2:9">
      <c r="B14755" s="1"/>
      <c r="C14755" s="29"/>
      <c r="D14755" s="27"/>
      <c r="E14755" s="27"/>
      <c r="F14755" s="27"/>
      <c r="G14755" s="1"/>
      <c r="H14755" s="1"/>
      <c r="I14755" s="1"/>
    </row>
    <row r="14756" spans="2:9">
      <c r="B14756" s="1"/>
      <c r="C14756" s="29"/>
      <c r="D14756" s="27"/>
      <c r="E14756" s="27"/>
      <c r="F14756" s="27"/>
      <c r="G14756" s="1"/>
      <c r="H14756" s="1"/>
      <c r="I14756" s="1"/>
    </row>
    <row r="14757" spans="2:9">
      <c r="B14757" s="1"/>
      <c r="C14757" s="29"/>
      <c r="D14757" s="27"/>
      <c r="E14757" s="27"/>
      <c r="F14757" s="27"/>
      <c r="G14757" s="1"/>
      <c r="H14757" s="1"/>
      <c r="I14757" s="1"/>
    </row>
    <row r="14758" spans="2:9">
      <c r="B14758" s="1"/>
      <c r="C14758" s="29"/>
      <c r="D14758" s="27"/>
      <c r="E14758" s="27"/>
      <c r="F14758" s="27"/>
      <c r="G14758" s="1"/>
      <c r="H14758" s="1"/>
      <c r="I14758" s="1"/>
    </row>
    <row r="14759" spans="2:9">
      <c r="B14759" s="1"/>
      <c r="C14759" s="29"/>
      <c r="D14759" s="27"/>
      <c r="E14759" s="27"/>
      <c r="F14759" s="27"/>
      <c r="G14759" s="1"/>
      <c r="H14759" s="1"/>
      <c r="I14759" s="1"/>
    </row>
    <row r="14760" spans="2:9">
      <c r="B14760" s="1"/>
      <c r="C14760" s="29"/>
      <c r="D14760" s="27"/>
      <c r="E14760" s="27"/>
      <c r="F14760" s="27"/>
      <c r="G14760" s="1"/>
      <c r="H14760" s="1"/>
      <c r="I14760" s="1"/>
    </row>
    <row r="14761" spans="2:9">
      <c r="B14761" s="1"/>
      <c r="C14761" s="29"/>
      <c r="D14761" s="27"/>
      <c r="E14761" s="27"/>
      <c r="F14761" s="27"/>
      <c r="G14761" s="1"/>
      <c r="H14761" s="1"/>
      <c r="I14761" s="1"/>
    </row>
    <row r="14762" spans="2:9">
      <c r="B14762" s="1"/>
      <c r="C14762" s="29"/>
      <c r="D14762" s="27"/>
      <c r="E14762" s="27"/>
      <c r="F14762" s="27"/>
      <c r="G14762" s="1"/>
      <c r="H14762" s="1"/>
      <c r="I14762" s="1"/>
    </row>
    <row r="14763" spans="2:9">
      <c r="B14763" s="1"/>
      <c r="C14763" s="29"/>
      <c r="D14763" s="27"/>
      <c r="E14763" s="27"/>
      <c r="F14763" s="27"/>
      <c r="G14763" s="1"/>
      <c r="H14763" s="1"/>
      <c r="I14763" s="1"/>
    </row>
    <row r="14764" spans="2:9">
      <c r="B14764" s="1"/>
      <c r="C14764" s="29"/>
      <c r="D14764" s="27"/>
      <c r="E14764" s="27"/>
      <c r="F14764" s="27"/>
      <c r="G14764" s="1"/>
      <c r="H14764" s="1"/>
      <c r="I14764" s="1"/>
    </row>
    <row r="14765" spans="2:9">
      <c r="B14765" s="1"/>
      <c r="C14765" s="29"/>
      <c r="D14765" s="27"/>
      <c r="E14765" s="27"/>
      <c r="F14765" s="27"/>
      <c r="G14765" s="1"/>
      <c r="H14765" s="1"/>
      <c r="I14765" s="1"/>
    </row>
    <row r="14766" spans="2:9">
      <c r="B14766" s="1"/>
      <c r="C14766" s="29"/>
      <c r="D14766" s="27"/>
      <c r="E14766" s="27"/>
      <c r="F14766" s="27"/>
      <c r="G14766" s="1"/>
      <c r="H14766" s="1"/>
      <c r="I14766" s="1"/>
    </row>
    <row r="14767" spans="2:9">
      <c r="B14767" s="1"/>
      <c r="C14767" s="29"/>
      <c r="D14767" s="27"/>
      <c r="E14767" s="27"/>
      <c r="F14767" s="27"/>
      <c r="G14767" s="1"/>
      <c r="H14767" s="1"/>
      <c r="I14767" s="1"/>
    </row>
    <row r="14768" spans="2:9">
      <c r="B14768" s="1"/>
      <c r="C14768" s="29"/>
      <c r="D14768" s="27"/>
      <c r="E14768" s="27"/>
      <c r="F14768" s="27"/>
      <c r="G14768" s="1"/>
      <c r="H14768" s="1"/>
      <c r="I14768" s="1"/>
    </row>
    <row r="14769" spans="2:9">
      <c r="B14769" s="1"/>
      <c r="C14769" s="29"/>
      <c r="D14769" s="27"/>
      <c r="E14769" s="27"/>
      <c r="F14769" s="27"/>
      <c r="G14769" s="1"/>
      <c r="H14769" s="1"/>
      <c r="I14769" s="1"/>
    </row>
    <row r="14770" spans="2:9">
      <c r="B14770" s="1"/>
      <c r="C14770" s="29"/>
      <c r="D14770" s="27"/>
      <c r="E14770" s="27"/>
      <c r="F14770" s="27"/>
      <c r="G14770" s="1"/>
      <c r="H14770" s="1"/>
      <c r="I14770" s="1"/>
    </row>
    <row r="14771" spans="2:9">
      <c r="B14771" s="1"/>
      <c r="C14771" s="29"/>
      <c r="D14771" s="27"/>
      <c r="E14771" s="27"/>
      <c r="F14771" s="27"/>
      <c r="G14771" s="1"/>
      <c r="H14771" s="1"/>
      <c r="I14771" s="1"/>
    </row>
    <row r="14772" spans="2:9">
      <c r="B14772" s="1"/>
      <c r="C14772" s="29"/>
      <c r="D14772" s="27"/>
      <c r="E14772" s="27"/>
      <c r="F14772" s="27"/>
      <c r="G14772" s="1"/>
      <c r="H14772" s="1"/>
      <c r="I14772" s="1"/>
    </row>
    <row r="14773" spans="2:9">
      <c r="B14773" s="1"/>
      <c r="C14773" s="29"/>
      <c r="D14773" s="27"/>
      <c r="E14773" s="27"/>
      <c r="F14773" s="27"/>
      <c r="G14773" s="1"/>
      <c r="H14773" s="1"/>
      <c r="I14773" s="1"/>
    </row>
    <row r="14774" spans="2:9">
      <c r="B14774" s="1"/>
      <c r="C14774" s="29"/>
      <c r="D14774" s="27"/>
      <c r="E14774" s="27"/>
      <c r="F14774" s="27"/>
      <c r="G14774" s="1"/>
      <c r="H14774" s="1"/>
      <c r="I14774" s="1"/>
    </row>
    <row r="14775" spans="2:9">
      <c r="B14775" s="1"/>
      <c r="C14775" s="29"/>
      <c r="D14775" s="27"/>
      <c r="E14775" s="27"/>
      <c r="F14775" s="27"/>
      <c r="G14775" s="1"/>
      <c r="H14775" s="1"/>
      <c r="I14775" s="1"/>
    </row>
    <row r="14776" spans="2:9">
      <c r="B14776" s="1"/>
      <c r="C14776" s="29"/>
      <c r="D14776" s="27"/>
      <c r="E14776" s="27"/>
      <c r="F14776" s="27"/>
      <c r="G14776" s="1"/>
      <c r="H14776" s="1"/>
      <c r="I14776" s="1"/>
    </row>
    <row r="14777" spans="2:9">
      <c r="B14777" s="1"/>
      <c r="C14777" s="29"/>
      <c r="D14777" s="27"/>
      <c r="E14777" s="27"/>
      <c r="F14777" s="27"/>
      <c r="G14777" s="1"/>
      <c r="H14777" s="1"/>
      <c r="I14777" s="1"/>
    </row>
    <row r="14778" spans="2:9">
      <c r="B14778" s="1"/>
      <c r="C14778" s="29"/>
      <c r="D14778" s="27"/>
      <c r="E14778" s="27"/>
      <c r="F14778" s="27"/>
      <c r="G14778" s="1"/>
      <c r="H14778" s="1"/>
      <c r="I14778" s="1"/>
    </row>
    <row r="14779" spans="2:9">
      <c r="B14779" s="1"/>
      <c r="C14779" s="29"/>
      <c r="D14779" s="27"/>
      <c r="E14779" s="27"/>
      <c r="F14779" s="27"/>
      <c r="G14779" s="1"/>
      <c r="H14779" s="1"/>
      <c r="I14779" s="1"/>
    </row>
    <row r="14780" spans="2:9">
      <c r="B14780" s="1"/>
      <c r="C14780" s="29"/>
      <c r="D14780" s="27"/>
      <c r="E14780" s="27"/>
      <c r="F14780" s="27"/>
      <c r="G14780" s="1"/>
      <c r="H14780" s="1"/>
      <c r="I14780" s="1"/>
    </row>
    <row r="14781" spans="2:9">
      <c r="B14781" s="1"/>
      <c r="C14781" s="29"/>
      <c r="D14781" s="27"/>
      <c r="E14781" s="27"/>
      <c r="F14781" s="27"/>
      <c r="G14781" s="1"/>
      <c r="H14781" s="1"/>
      <c r="I14781" s="1"/>
    </row>
    <row r="14782" spans="2:9">
      <c r="B14782" s="1"/>
      <c r="C14782" s="29"/>
      <c r="D14782" s="27"/>
      <c r="E14782" s="27"/>
      <c r="F14782" s="27"/>
      <c r="G14782" s="1"/>
      <c r="H14782" s="1"/>
      <c r="I14782" s="1"/>
    </row>
    <row r="14783" spans="2:9">
      <c r="B14783" s="1"/>
      <c r="C14783" s="29"/>
      <c r="D14783" s="27"/>
      <c r="E14783" s="27"/>
      <c r="F14783" s="27"/>
      <c r="G14783" s="1"/>
      <c r="H14783" s="1"/>
      <c r="I14783" s="1"/>
    </row>
    <row r="14784" spans="2:9">
      <c r="B14784" s="1"/>
      <c r="C14784" s="29"/>
      <c r="D14784" s="27"/>
      <c r="E14784" s="27"/>
      <c r="F14784" s="27"/>
      <c r="G14784" s="1"/>
      <c r="H14784" s="1"/>
      <c r="I14784" s="1"/>
    </row>
    <row r="14785" spans="2:9">
      <c r="B14785" s="1"/>
      <c r="C14785" s="29"/>
      <c r="D14785" s="27"/>
      <c r="E14785" s="27"/>
      <c r="F14785" s="27"/>
      <c r="G14785" s="1"/>
      <c r="H14785" s="1"/>
      <c r="I14785" s="1"/>
    </row>
    <row r="14786" spans="2:9">
      <c r="B14786" s="1"/>
      <c r="C14786" s="29"/>
      <c r="D14786" s="27"/>
      <c r="E14786" s="27"/>
      <c r="F14786" s="27"/>
      <c r="G14786" s="1"/>
      <c r="H14786" s="1"/>
      <c r="I14786" s="1"/>
    </row>
    <row r="14787" spans="2:9">
      <c r="B14787" s="1"/>
      <c r="C14787" s="29"/>
      <c r="D14787" s="27"/>
      <c r="E14787" s="27"/>
      <c r="F14787" s="27"/>
      <c r="G14787" s="1"/>
      <c r="H14787" s="1"/>
      <c r="I14787" s="1"/>
    </row>
    <row r="14788" spans="2:9">
      <c r="B14788" s="1"/>
      <c r="C14788" s="29"/>
      <c r="D14788" s="27"/>
      <c r="E14788" s="27"/>
      <c r="F14788" s="27"/>
      <c r="G14788" s="1"/>
      <c r="H14788" s="1"/>
      <c r="I14788" s="1"/>
    </row>
    <row r="14789" spans="2:9">
      <c r="B14789" s="1"/>
      <c r="C14789" s="29"/>
      <c r="D14789" s="27"/>
      <c r="E14789" s="27"/>
      <c r="F14789" s="27"/>
      <c r="G14789" s="1"/>
      <c r="H14789" s="1"/>
      <c r="I14789" s="1"/>
    </row>
    <row r="14790" spans="2:9">
      <c r="B14790" s="1"/>
      <c r="C14790" s="29"/>
      <c r="D14790" s="27"/>
      <c r="E14790" s="27"/>
      <c r="F14790" s="27"/>
      <c r="G14790" s="1"/>
      <c r="H14790" s="1"/>
      <c r="I14790" s="1"/>
    </row>
    <row r="14791" spans="2:9">
      <c r="B14791" s="1"/>
      <c r="C14791" s="29"/>
      <c r="D14791" s="27"/>
      <c r="E14791" s="27"/>
      <c r="F14791" s="27"/>
      <c r="G14791" s="1"/>
      <c r="H14791" s="1"/>
      <c r="I14791" s="1"/>
    </row>
    <row r="14792" spans="2:9">
      <c r="B14792" s="1"/>
      <c r="C14792" s="29"/>
      <c r="D14792" s="27"/>
      <c r="E14792" s="27"/>
      <c r="F14792" s="27"/>
      <c r="G14792" s="1"/>
      <c r="H14792" s="1"/>
      <c r="I14792" s="1"/>
    </row>
    <row r="14793" spans="2:9">
      <c r="B14793" s="1"/>
      <c r="C14793" s="29"/>
      <c r="D14793" s="27"/>
      <c r="E14793" s="27"/>
      <c r="F14793" s="27"/>
      <c r="G14793" s="1"/>
      <c r="H14793" s="1"/>
      <c r="I14793" s="1"/>
    </row>
    <row r="14794" spans="2:9">
      <c r="B14794" s="1"/>
      <c r="C14794" s="29"/>
      <c r="D14794" s="27"/>
      <c r="E14794" s="27"/>
      <c r="F14794" s="27"/>
      <c r="G14794" s="1"/>
      <c r="H14794" s="1"/>
      <c r="I14794" s="1"/>
    </row>
    <row r="14795" spans="2:9">
      <c r="B14795" s="1"/>
      <c r="C14795" s="29"/>
      <c r="D14795" s="27"/>
      <c r="E14795" s="27"/>
      <c r="F14795" s="27"/>
      <c r="G14795" s="1"/>
      <c r="H14795" s="1"/>
      <c r="I14795" s="1"/>
    </row>
    <row r="14796" spans="2:9">
      <c r="B14796" s="1"/>
      <c r="C14796" s="29"/>
      <c r="D14796" s="27"/>
      <c r="E14796" s="27"/>
      <c r="F14796" s="27"/>
      <c r="G14796" s="1"/>
      <c r="H14796" s="1"/>
      <c r="I14796" s="1"/>
    </row>
    <row r="14797" spans="2:9">
      <c r="B14797" s="1"/>
      <c r="C14797" s="29"/>
      <c r="D14797" s="27"/>
      <c r="E14797" s="27"/>
      <c r="F14797" s="27"/>
      <c r="G14797" s="1"/>
      <c r="H14797" s="1"/>
      <c r="I14797" s="1"/>
    </row>
    <row r="14798" spans="2:9">
      <c r="B14798" s="1"/>
      <c r="C14798" s="29"/>
      <c r="D14798" s="27"/>
      <c r="E14798" s="27"/>
      <c r="F14798" s="27"/>
      <c r="G14798" s="1"/>
      <c r="H14798" s="1"/>
      <c r="I14798" s="1"/>
    </row>
    <row r="14799" spans="2:9">
      <c r="B14799" s="1"/>
      <c r="C14799" s="29"/>
      <c r="D14799" s="27"/>
      <c r="E14799" s="27"/>
      <c r="F14799" s="27"/>
      <c r="G14799" s="1"/>
      <c r="H14799" s="1"/>
      <c r="I14799" s="1"/>
    </row>
    <row r="14800" spans="2:9">
      <c r="B14800" s="1"/>
      <c r="C14800" s="29"/>
      <c r="D14800" s="27"/>
      <c r="E14800" s="27"/>
      <c r="F14800" s="27"/>
      <c r="G14800" s="1"/>
      <c r="H14800" s="1"/>
      <c r="I14800" s="1"/>
    </row>
    <row r="14801" spans="2:9">
      <c r="B14801" s="1"/>
      <c r="C14801" s="29"/>
      <c r="D14801" s="27"/>
      <c r="E14801" s="27"/>
      <c r="F14801" s="27"/>
      <c r="G14801" s="1"/>
      <c r="H14801" s="1"/>
      <c r="I14801" s="1"/>
    </row>
    <row r="14802" spans="2:9">
      <c r="B14802" s="1"/>
      <c r="C14802" s="29"/>
      <c r="D14802" s="27"/>
      <c r="E14802" s="27"/>
      <c r="F14802" s="27"/>
      <c r="G14802" s="1"/>
      <c r="H14802" s="1"/>
      <c r="I14802" s="1"/>
    </row>
    <row r="14803" spans="2:9">
      <c r="B14803" s="1"/>
      <c r="C14803" s="29"/>
      <c r="D14803" s="27"/>
      <c r="E14803" s="27"/>
      <c r="F14803" s="27"/>
      <c r="G14803" s="1"/>
      <c r="H14803" s="1"/>
      <c r="I14803" s="1"/>
    </row>
    <row r="14804" spans="2:9">
      <c r="B14804" s="1"/>
      <c r="C14804" s="29"/>
      <c r="D14804" s="27"/>
      <c r="E14804" s="27"/>
      <c r="F14804" s="27"/>
      <c r="G14804" s="1"/>
      <c r="H14804" s="1"/>
      <c r="I14804" s="1"/>
    </row>
    <row r="14805" spans="2:9">
      <c r="B14805" s="1"/>
      <c r="C14805" s="29"/>
      <c r="D14805" s="27"/>
      <c r="E14805" s="27"/>
      <c r="F14805" s="27"/>
      <c r="G14805" s="1"/>
      <c r="H14805" s="1"/>
      <c r="I14805" s="1"/>
    </row>
    <row r="14806" spans="2:9">
      <c r="B14806" s="1"/>
      <c r="C14806" s="29"/>
      <c r="D14806" s="27"/>
      <c r="E14806" s="27"/>
      <c r="F14806" s="27"/>
      <c r="G14806" s="1"/>
      <c r="H14806" s="1"/>
      <c r="I14806" s="1"/>
    </row>
    <row r="14807" spans="2:9">
      <c r="B14807" s="1"/>
      <c r="C14807" s="29"/>
      <c r="D14807" s="27"/>
      <c r="E14807" s="27"/>
      <c r="F14807" s="27"/>
      <c r="G14807" s="1"/>
      <c r="H14807" s="1"/>
      <c r="I14807" s="1"/>
    </row>
    <row r="14808" spans="2:9">
      <c r="B14808" s="1"/>
      <c r="C14808" s="29"/>
      <c r="D14808" s="27"/>
      <c r="E14808" s="27"/>
      <c r="F14808" s="27"/>
      <c r="G14808" s="1"/>
      <c r="H14808" s="1"/>
      <c r="I14808" s="1"/>
    </row>
    <row r="14809" spans="2:9">
      <c r="B14809" s="1"/>
      <c r="C14809" s="29"/>
      <c r="D14809" s="27"/>
      <c r="E14809" s="27"/>
      <c r="F14809" s="27"/>
      <c r="G14809" s="1"/>
      <c r="H14809" s="1"/>
      <c r="I14809" s="1"/>
    </row>
    <row r="14810" spans="2:9">
      <c r="B14810" s="1"/>
      <c r="C14810" s="29"/>
      <c r="D14810" s="27"/>
      <c r="E14810" s="27"/>
      <c r="F14810" s="27"/>
      <c r="G14810" s="1"/>
      <c r="H14810" s="1"/>
      <c r="I14810" s="1"/>
    </row>
    <row r="14811" spans="2:9">
      <c r="B14811" s="1"/>
      <c r="C14811" s="29"/>
      <c r="D14811" s="27"/>
      <c r="E14811" s="27"/>
      <c r="F14811" s="27"/>
      <c r="G14811" s="1"/>
      <c r="H14811" s="1"/>
      <c r="I14811" s="1"/>
    </row>
    <row r="14812" spans="2:9">
      <c r="B14812" s="1"/>
      <c r="C14812" s="29"/>
      <c r="D14812" s="27"/>
      <c r="E14812" s="27"/>
      <c r="F14812" s="27"/>
      <c r="G14812" s="1"/>
      <c r="H14812" s="1"/>
      <c r="I14812" s="1"/>
    </row>
    <row r="14813" spans="2:9">
      <c r="B14813" s="1"/>
      <c r="C14813" s="29"/>
      <c r="D14813" s="27"/>
      <c r="E14813" s="27"/>
      <c r="F14813" s="27"/>
      <c r="G14813" s="1"/>
      <c r="H14813" s="1"/>
      <c r="I14813" s="1"/>
    </row>
    <row r="14814" spans="2:9">
      <c r="B14814" s="1"/>
      <c r="C14814" s="29"/>
      <c r="D14814" s="27"/>
      <c r="E14814" s="27"/>
      <c r="F14814" s="27"/>
      <c r="G14814" s="1"/>
      <c r="H14814" s="1"/>
      <c r="I14814" s="1"/>
    </row>
    <row r="14815" spans="2:9">
      <c r="B14815" s="1"/>
      <c r="C14815" s="29"/>
      <c r="D14815" s="27"/>
      <c r="E14815" s="27"/>
      <c r="F14815" s="27"/>
      <c r="G14815" s="1"/>
      <c r="H14815" s="1"/>
      <c r="I14815" s="1"/>
    </row>
    <row r="14816" spans="2:9">
      <c r="B14816" s="1"/>
      <c r="C14816" s="29"/>
      <c r="D14816" s="27"/>
      <c r="E14816" s="27"/>
      <c r="F14816" s="27"/>
      <c r="G14816" s="1"/>
      <c r="H14816" s="1"/>
      <c r="I14816" s="1"/>
    </row>
    <row r="14817" spans="2:9">
      <c r="B14817" s="1"/>
      <c r="C14817" s="29"/>
      <c r="D14817" s="27"/>
      <c r="E14817" s="27"/>
      <c r="F14817" s="27"/>
      <c r="G14817" s="1"/>
      <c r="H14817" s="1"/>
      <c r="I14817" s="1"/>
    </row>
    <row r="14818" spans="2:9">
      <c r="B14818" s="1"/>
      <c r="C14818" s="29"/>
      <c r="D14818" s="27"/>
      <c r="E14818" s="27"/>
      <c r="F14818" s="27"/>
      <c r="G14818" s="1"/>
      <c r="H14818" s="1"/>
      <c r="I14818" s="1"/>
    </row>
    <row r="14819" spans="2:9">
      <c r="B14819" s="1"/>
      <c r="C14819" s="29"/>
      <c r="D14819" s="27"/>
      <c r="E14819" s="27"/>
      <c r="F14819" s="27"/>
      <c r="G14819" s="1"/>
      <c r="H14819" s="1"/>
      <c r="I14819" s="1"/>
    </row>
    <row r="14820" spans="2:9">
      <c r="B14820" s="1"/>
      <c r="C14820" s="29"/>
      <c r="D14820" s="27"/>
      <c r="E14820" s="27"/>
      <c r="F14820" s="27"/>
      <c r="G14820" s="1"/>
      <c r="H14820" s="1"/>
      <c r="I14820" s="1"/>
    </row>
    <row r="14821" spans="2:9">
      <c r="B14821" s="1"/>
      <c r="C14821" s="29"/>
      <c r="D14821" s="27"/>
      <c r="E14821" s="27"/>
      <c r="F14821" s="27"/>
      <c r="G14821" s="1"/>
      <c r="H14821" s="1"/>
      <c r="I14821" s="1"/>
    </row>
    <row r="14822" spans="2:9">
      <c r="B14822" s="1"/>
      <c r="C14822" s="29"/>
      <c r="D14822" s="27"/>
      <c r="E14822" s="27"/>
      <c r="F14822" s="27"/>
      <c r="G14822" s="1"/>
      <c r="H14822" s="1"/>
      <c r="I14822" s="1"/>
    </row>
    <row r="14823" spans="2:9">
      <c r="B14823" s="1"/>
      <c r="C14823" s="29"/>
      <c r="D14823" s="27"/>
      <c r="E14823" s="27"/>
      <c r="F14823" s="27"/>
      <c r="G14823" s="1"/>
      <c r="H14823" s="1"/>
      <c r="I14823" s="1"/>
    </row>
    <row r="14824" spans="2:9">
      <c r="B14824" s="1"/>
      <c r="C14824" s="29"/>
      <c r="D14824" s="27"/>
      <c r="E14824" s="27"/>
      <c r="F14824" s="27"/>
      <c r="G14824" s="1"/>
      <c r="H14824" s="1"/>
      <c r="I14824" s="1"/>
    </row>
    <row r="14825" spans="2:9">
      <c r="B14825" s="1"/>
      <c r="C14825" s="29"/>
      <c r="D14825" s="27"/>
      <c r="E14825" s="27"/>
      <c r="F14825" s="27"/>
      <c r="G14825" s="1"/>
      <c r="H14825" s="1"/>
      <c r="I14825" s="1"/>
    </row>
    <row r="14826" spans="2:9">
      <c r="B14826" s="1"/>
      <c r="C14826" s="29"/>
      <c r="D14826" s="27"/>
      <c r="E14826" s="27"/>
      <c r="F14826" s="27"/>
      <c r="G14826" s="1"/>
      <c r="H14826" s="1"/>
      <c r="I14826" s="1"/>
    </row>
    <row r="14827" spans="2:9">
      <c r="B14827" s="1"/>
      <c r="C14827" s="29"/>
      <c r="D14827" s="27"/>
      <c r="E14827" s="27"/>
      <c r="F14827" s="27"/>
      <c r="G14827" s="1"/>
      <c r="H14827" s="1"/>
      <c r="I14827" s="1"/>
    </row>
    <row r="14828" spans="2:9">
      <c r="B14828" s="1"/>
      <c r="C14828" s="29"/>
      <c r="D14828" s="27"/>
      <c r="E14828" s="27"/>
      <c r="F14828" s="27"/>
      <c r="G14828" s="1"/>
      <c r="H14828" s="1"/>
      <c r="I14828" s="1"/>
    </row>
    <row r="14829" spans="2:9">
      <c r="B14829" s="1"/>
      <c r="C14829" s="29"/>
      <c r="D14829" s="27"/>
      <c r="E14829" s="27"/>
      <c r="F14829" s="27"/>
      <c r="G14829" s="1"/>
      <c r="H14829" s="1"/>
      <c r="I14829" s="1"/>
    </row>
    <row r="14830" spans="2:9">
      <c r="B14830" s="1"/>
      <c r="C14830" s="29"/>
      <c r="D14830" s="27"/>
      <c r="E14830" s="27"/>
      <c r="F14830" s="27"/>
      <c r="G14830" s="1"/>
      <c r="H14830" s="1"/>
      <c r="I14830" s="1"/>
    </row>
    <row r="14831" spans="2:9">
      <c r="B14831" s="1"/>
      <c r="C14831" s="29"/>
      <c r="D14831" s="27"/>
      <c r="E14831" s="27"/>
      <c r="F14831" s="27"/>
      <c r="G14831" s="1"/>
      <c r="H14831" s="1"/>
      <c r="I14831" s="1"/>
    </row>
    <row r="14832" spans="2:9">
      <c r="B14832" s="1"/>
      <c r="C14832" s="29"/>
      <c r="D14832" s="27"/>
      <c r="E14832" s="27"/>
      <c r="F14832" s="27"/>
      <c r="G14832" s="1"/>
      <c r="H14832" s="1"/>
      <c r="I14832" s="1"/>
    </row>
    <row r="14833" spans="2:9">
      <c r="B14833" s="1"/>
      <c r="C14833" s="29"/>
      <c r="D14833" s="27"/>
      <c r="E14833" s="27"/>
      <c r="F14833" s="27"/>
      <c r="G14833" s="1"/>
      <c r="H14833" s="1"/>
      <c r="I14833" s="1"/>
    </row>
    <row r="14834" spans="2:9">
      <c r="B14834" s="1"/>
      <c r="C14834" s="29"/>
      <c r="D14834" s="27"/>
      <c r="E14834" s="27"/>
      <c r="F14834" s="27"/>
      <c r="G14834" s="1"/>
      <c r="H14834" s="1"/>
      <c r="I14834" s="1"/>
    </row>
    <row r="14835" spans="2:9">
      <c r="B14835" s="1"/>
      <c r="C14835" s="29"/>
      <c r="D14835" s="27"/>
      <c r="E14835" s="27"/>
      <c r="F14835" s="27"/>
      <c r="G14835" s="1"/>
      <c r="H14835" s="1"/>
      <c r="I14835" s="1"/>
    </row>
    <row r="14836" spans="2:9">
      <c r="B14836" s="1"/>
      <c r="C14836" s="29"/>
      <c r="D14836" s="27"/>
      <c r="E14836" s="27"/>
      <c r="F14836" s="27"/>
      <c r="G14836" s="1"/>
      <c r="H14836" s="1"/>
      <c r="I14836" s="1"/>
    </row>
    <row r="14837" spans="2:9">
      <c r="B14837" s="1"/>
      <c r="C14837" s="29"/>
      <c r="D14837" s="27"/>
      <c r="E14837" s="27"/>
      <c r="F14837" s="27"/>
      <c r="G14837" s="1"/>
      <c r="H14837" s="1"/>
      <c r="I14837" s="1"/>
    </row>
    <row r="14838" spans="2:9">
      <c r="B14838" s="1"/>
      <c r="C14838" s="29"/>
      <c r="D14838" s="27"/>
      <c r="E14838" s="27"/>
      <c r="F14838" s="27"/>
      <c r="G14838" s="1"/>
      <c r="H14838" s="1"/>
      <c r="I14838" s="1"/>
    </row>
    <row r="14839" spans="2:9">
      <c r="B14839" s="1"/>
      <c r="C14839" s="29"/>
      <c r="D14839" s="27"/>
      <c r="E14839" s="27"/>
      <c r="F14839" s="27"/>
      <c r="G14839" s="1"/>
      <c r="H14839" s="1"/>
      <c r="I14839" s="1"/>
    </row>
    <row r="14840" spans="2:9">
      <c r="B14840" s="1"/>
      <c r="C14840" s="29"/>
      <c r="D14840" s="27"/>
      <c r="E14840" s="27"/>
      <c r="F14840" s="27"/>
      <c r="G14840" s="1"/>
      <c r="H14840" s="1"/>
      <c r="I14840" s="1"/>
    </row>
    <row r="14841" spans="2:9">
      <c r="B14841" s="1"/>
      <c r="C14841" s="29"/>
      <c r="D14841" s="27"/>
      <c r="E14841" s="27"/>
      <c r="F14841" s="27"/>
      <c r="G14841" s="1"/>
      <c r="H14841" s="1"/>
      <c r="I14841" s="1"/>
    </row>
    <row r="14842" spans="2:9">
      <c r="B14842" s="1"/>
      <c r="C14842" s="29"/>
      <c r="D14842" s="27"/>
      <c r="E14842" s="27"/>
      <c r="F14842" s="27"/>
      <c r="G14842" s="1"/>
      <c r="H14842" s="1"/>
      <c r="I14842" s="1"/>
    </row>
    <row r="14843" spans="2:9">
      <c r="B14843" s="1"/>
      <c r="C14843" s="29"/>
      <c r="D14843" s="27"/>
      <c r="E14843" s="27"/>
      <c r="F14843" s="27"/>
      <c r="G14843" s="1"/>
      <c r="H14843" s="1"/>
      <c r="I14843" s="1"/>
    </row>
    <row r="14844" spans="2:9">
      <c r="B14844" s="1"/>
      <c r="C14844" s="29"/>
      <c r="D14844" s="27"/>
      <c r="E14844" s="27"/>
      <c r="F14844" s="27"/>
      <c r="G14844" s="1"/>
      <c r="H14844" s="1"/>
      <c r="I14844" s="1"/>
    </row>
    <row r="14845" spans="2:9">
      <c r="B14845" s="1"/>
      <c r="C14845" s="29"/>
      <c r="D14845" s="27"/>
      <c r="E14845" s="27"/>
      <c r="F14845" s="27"/>
      <c r="G14845" s="1"/>
      <c r="H14845" s="1"/>
      <c r="I14845" s="1"/>
    </row>
    <row r="14846" spans="2:9">
      <c r="B14846" s="1"/>
      <c r="C14846" s="29"/>
      <c r="D14846" s="27"/>
      <c r="E14846" s="27"/>
      <c r="F14846" s="27"/>
      <c r="G14846" s="1"/>
      <c r="H14846" s="1"/>
      <c r="I14846" s="1"/>
    </row>
    <row r="14847" spans="2:9">
      <c r="B14847" s="1"/>
      <c r="C14847" s="29"/>
      <c r="D14847" s="27"/>
      <c r="E14847" s="27"/>
      <c r="F14847" s="27"/>
      <c r="G14847" s="1"/>
      <c r="H14847" s="1"/>
      <c r="I14847" s="1"/>
    </row>
    <row r="14848" spans="2:9">
      <c r="B14848" s="1"/>
      <c r="C14848" s="29"/>
      <c r="D14848" s="27"/>
      <c r="E14848" s="27"/>
      <c r="F14848" s="27"/>
      <c r="G14848" s="1"/>
      <c r="H14848" s="1"/>
      <c r="I14848" s="1"/>
    </row>
    <row r="14849" spans="2:9">
      <c r="B14849" s="1"/>
      <c r="C14849" s="29"/>
      <c r="D14849" s="27"/>
      <c r="E14849" s="27"/>
      <c r="F14849" s="27"/>
      <c r="G14849" s="1"/>
      <c r="H14849" s="1"/>
      <c r="I14849" s="1"/>
    </row>
    <row r="14850" spans="2:9">
      <c r="B14850" s="1"/>
      <c r="C14850" s="29"/>
      <c r="D14850" s="27"/>
      <c r="E14850" s="27"/>
      <c r="F14850" s="27"/>
      <c r="G14850" s="1"/>
      <c r="H14850" s="1"/>
      <c r="I14850" s="1"/>
    </row>
    <row r="14851" spans="2:9">
      <c r="B14851" s="1"/>
      <c r="C14851" s="29"/>
      <c r="D14851" s="27"/>
      <c r="E14851" s="27"/>
      <c r="F14851" s="27"/>
      <c r="G14851" s="1"/>
      <c r="H14851" s="1"/>
      <c r="I14851" s="1"/>
    </row>
    <row r="14852" spans="2:9">
      <c r="B14852" s="1"/>
      <c r="C14852" s="29"/>
      <c r="D14852" s="27"/>
      <c r="E14852" s="27"/>
      <c r="F14852" s="27"/>
      <c r="G14852" s="1"/>
      <c r="H14852" s="1"/>
      <c r="I14852" s="1"/>
    </row>
    <row r="14853" spans="2:9">
      <c r="B14853" s="1"/>
      <c r="C14853" s="29"/>
      <c r="D14853" s="27"/>
      <c r="E14853" s="27"/>
      <c r="F14853" s="27"/>
      <c r="G14853" s="1"/>
      <c r="H14853" s="1"/>
      <c r="I14853" s="1"/>
    </row>
    <row r="14854" spans="2:9">
      <c r="B14854" s="1"/>
      <c r="C14854" s="29"/>
      <c r="D14854" s="27"/>
      <c r="E14854" s="27"/>
      <c r="F14854" s="27"/>
      <c r="G14854" s="1"/>
      <c r="H14854" s="1"/>
      <c r="I14854" s="1"/>
    </row>
    <row r="14855" spans="2:9">
      <c r="B14855" s="1"/>
      <c r="C14855" s="29"/>
      <c r="D14855" s="27"/>
      <c r="E14855" s="27"/>
      <c r="F14855" s="27"/>
      <c r="G14855" s="1"/>
      <c r="H14855" s="1"/>
      <c r="I14855" s="1"/>
    </row>
    <row r="14856" spans="2:9">
      <c r="B14856" s="1"/>
      <c r="C14856" s="29"/>
      <c r="D14856" s="27"/>
      <c r="E14856" s="27"/>
      <c r="F14856" s="27"/>
      <c r="G14856" s="1"/>
      <c r="H14856" s="1"/>
      <c r="I14856" s="1"/>
    </row>
    <row r="14857" spans="2:9">
      <c r="B14857" s="1"/>
      <c r="C14857" s="29"/>
      <c r="D14857" s="27"/>
      <c r="E14857" s="27"/>
      <c r="F14857" s="27"/>
      <c r="G14857" s="1"/>
      <c r="H14857" s="1"/>
      <c r="I14857" s="1"/>
    </row>
    <row r="14858" spans="2:9">
      <c r="B14858" s="1"/>
      <c r="C14858" s="29"/>
      <c r="D14858" s="27"/>
      <c r="E14858" s="27"/>
      <c r="F14858" s="27"/>
      <c r="G14858" s="1"/>
      <c r="H14858" s="1"/>
      <c r="I14858" s="1"/>
    </row>
    <row r="14859" spans="2:9">
      <c r="B14859" s="1"/>
      <c r="C14859" s="29"/>
      <c r="D14859" s="27"/>
      <c r="E14859" s="27"/>
      <c r="F14859" s="27"/>
      <c r="G14859" s="1"/>
      <c r="H14859" s="1"/>
      <c r="I14859" s="1"/>
    </row>
    <row r="14860" spans="2:9">
      <c r="B14860" s="1"/>
      <c r="C14860" s="29"/>
      <c r="D14860" s="27"/>
      <c r="E14860" s="27"/>
      <c r="F14860" s="27"/>
      <c r="G14860" s="1"/>
      <c r="H14860" s="1"/>
      <c r="I14860" s="1"/>
    </row>
    <row r="14861" spans="2:9">
      <c r="B14861" s="1"/>
      <c r="C14861" s="29"/>
      <c r="D14861" s="27"/>
      <c r="E14861" s="27"/>
      <c r="F14861" s="27"/>
      <c r="G14861" s="1"/>
      <c r="H14861" s="1"/>
      <c r="I14861" s="1"/>
    </row>
    <row r="14862" spans="2:9">
      <c r="B14862" s="1"/>
      <c r="C14862" s="29"/>
      <c r="D14862" s="27"/>
      <c r="E14862" s="27"/>
      <c r="F14862" s="27"/>
      <c r="G14862" s="1"/>
      <c r="H14862" s="1"/>
      <c r="I14862" s="1"/>
    </row>
    <row r="14863" spans="2:9">
      <c r="B14863" s="1"/>
      <c r="C14863" s="29"/>
      <c r="D14863" s="27"/>
      <c r="E14863" s="27"/>
      <c r="F14863" s="27"/>
      <c r="G14863" s="1"/>
      <c r="H14863" s="1"/>
      <c r="I14863" s="1"/>
    </row>
    <row r="14864" spans="2:9">
      <c r="B14864" s="1"/>
      <c r="C14864" s="29"/>
      <c r="D14864" s="27"/>
      <c r="E14864" s="27"/>
      <c r="F14864" s="27"/>
      <c r="G14864" s="1"/>
      <c r="H14864" s="1"/>
      <c r="I14864" s="1"/>
    </row>
    <row r="14865" spans="2:9">
      <c r="B14865" s="1"/>
      <c r="C14865" s="29"/>
      <c r="D14865" s="27"/>
      <c r="E14865" s="27"/>
      <c r="F14865" s="27"/>
      <c r="G14865" s="1"/>
      <c r="H14865" s="1"/>
      <c r="I14865" s="1"/>
    </row>
    <row r="14866" spans="2:9">
      <c r="B14866" s="1"/>
      <c r="C14866" s="29"/>
      <c r="D14866" s="27"/>
      <c r="E14866" s="27"/>
      <c r="F14866" s="27"/>
      <c r="G14866" s="1"/>
      <c r="H14866" s="1"/>
      <c r="I14866" s="1"/>
    </row>
    <row r="14867" spans="2:9">
      <c r="B14867" s="1"/>
      <c r="C14867" s="29"/>
      <c r="D14867" s="27"/>
      <c r="E14867" s="27"/>
      <c r="F14867" s="27"/>
      <c r="G14867" s="1"/>
      <c r="H14867" s="1"/>
      <c r="I14867" s="1"/>
    </row>
    <row r="14868" spans="2:9">
      <c r="B14868" s="1"/>
      <c r="C14868" s="29"/>
      <c r="D14868" s="27"/>
      <c r="E14868" s="27"/>
      <c r="F14868" s="27"/>
      <c r="G14868" s="1"/>
      <c r="H14868" s="1"/>
      <c r="I14868" s="1"/>
    </row>
    <row r="14869" spans="2:9">
      <c r="B14869" s="1"/>
      <c r="C14869" s="29"/>
      <c r="D14869" s="27"/>
      <c r="E14869" s="27"/>
      <c r="F14869" s="27"/>
      <c r="G14869" s="1"/>
      <c r="H14869" s="1"/>
      <c r="I14869" s="1"/>
    </row>
    <row r="14870" spans="2:9">
      <c r="B14870" s="1"/>
      <c r="C14870" s="29"/>
      <c r="D14870" s="27"/>
      <c r="E14870" s="27"/>
      <c r="F14870" s="27"/>
      <c r="G14870" s="1"/>
      <c r="H14870" s="1"/>
      <c r="I14870" s="1"/>
    </row>
    <row r="14871" spans="2:9">
      <c r="B14871" s="1"/>
      <c r="C14871" s="29"/>
      <c r="D14871" s="27"/>
      <c r="E14871" s="27"/>
      <c r="F14871" s="27"/>
      <c r="G14871" s="1"/>
      <c r="H14871" s="1"/>
      <c r="I14871" s="1"/>
    </row>
    <row r="14872" spans="2:9">
      <c r="B14872" s="1"/>
      <c r="C14872" s="29"/>
      <c r="D14872" s="27"/>
      <c r="E14872" s="27"/>
      <c r="F14872" s="27"/>
      <c r="G14872" s="1"/>
      <c r="H14872" s="1"/>
      <c r="I14872" s="1"/>
    </row>
    <row r="14873" spans="2:9">
      <c r="B14873" s="1"/>
      <c r="C14873" s="29"/>
      <c r="D14873" s="27"/>
      <c r="E14873" s="27"/>
      <c r="F14873" s="27"/>
      <c r="G14873" s="1"/>
      <c r="H14873" s="1"/>
      <c r="I14873" s="1"/>
    </row>
    <row r="14874" spans="2:9">
      <c r="B14874" s="1"/>
      <c r="C14874" s="29"/>
      <c r="D14874" s="27"/>
      <c r="E14874" s="27"/>
      <c r="F14874" s="27"/>
      <c r="G14874" s="1"/>
      <c r="H14874" s="1"/>
      <c r="I14874" s="1"/>
    </row>
    <row r="14875" spans="2:9">
      <c r="B14875" s="1"/>
      <c r="C14875" s="29"/>
      <c r="D14875" s="27"/>
      <c r="E14875" s="27"/>
      <c r="F14875" s="27"/>
      <c r="G14875" s="1"/>
      <c r="H14875" s="1"/>
      <c r="I14875" s="1"/>
    </row>
    <row r="14876" spans="2:9">
      <c r="B14876" s="1"/>
      <c r="C14876" s="29"/>
      <c r="D14876" s="27"/>
      <c r="E14876" s="27"/>
      <c r="F14876" s="27"/>
      <c r="G14876" s="1"/>
      <c r="H14876" s="1"/>
      <c r="I14876" s="1"/>
    </row>
    <row r="14877" spans="2:9">
      <c r="B14877" s="1"/>
      <c r="C14877" s="29"/>
      <c r="D14877" s="27"/>
      <c r="E14877" s="27"/>
      <c r="F14877" s="27"/>
      <c r="G14877" s="1"/>
      <c r="H14877" s="1"/>
      <c r="I14877" s="1"/>
    </row>
    <row r="14878" spans="2:9">
      <c r="B14878" s="1"/>
      <c r="C14878" s="29"/>
      <c r="D14878" s="27"/>
      <c r="E14878" s="27"/>
      <c r="F14878" s="27"/>
      <c r="G14878" s="1"/>
      <c r="H14878" s="1"/>
      <c r="I14878" s="1"/>
    </row>
    <row r="14879" spans="2:9">
      <c r="B14879" s="1"/>
      <c r="C14879" s="29"/>
      <c r="D14879" s="27"/>
      <c r="E14879" s="27"/>
      <c r="F14879" s="27"/>
      <c r="G14879" s="1"/>
      <c r="H14879" s="1"/>
      <c r="I14879" s="1"/>
    </row>
    <row r="14880" spans="2:9">
      <c r="B14880" s="1"/>
      <c r="C14880" s="29"/>
      <c r="D14880" s="27"/>
      <c r="E14880" s="27"/>
      <c r="F14880" s="27"/>
      <c r="G14880" s="1"/>
      <c r="H14880" s="1"/>
      <c r="I14880" s="1"/>
    </row>
    <row r="14881" spans="2:9">
      <c r="B14881" s="1"/>
      <c r="C14881" s="29"/>
      <c r="D14881" s="27"/>
      <c r="E14881" s="27"/>
      <c r="F14881" s="27"/>
      <c r="G14881" s="1"/>
      <c r="H14881" s="1"/>
      <c r="I14881" s="1"/>
    </row>
    <row r="14882" spans="2:9">
      <c r="B14882" s="1"/>
      <c r="C14882" s="29"/>
      <c r="D14882" s="27"/>
      <c r="E14882" s="27"/>
      <c r="F14882" s="27"/>
      <c r="G14882" s="1"/>
      <c r="H14882" s="1"/>
      <c r="I14882" s="1"/>
    </row>
    <row r="14883" spans="2:9">
      <c r="B14883" s="1"/>
      <c r="C14883" s="29"/>
      <c r="D14883" s="27"/>
      <c r="E14883" s="27"/>
      <c r="F14883" s="27"/>
      <c r="G14883" s="1"/>
      <c r="H14883" s="1"/>
      <c r="I14883" s="1"/>
    </row>
    <row r="14884" spans="2:9">
      <c r="B14884" s="1"/>
      <c r="C14884" s="29"/>
      <c r="D14884" s="27"/>
      <c r="E14884" s="27"/>
      <c r="F14884" s="27"/>
      <c r="G14884" s="1"/>
      <c r="H14884" s="1"/>
      <c r="I14884" s="1"/>
    </row>
    <row r="14885" spans="2:9">
      <c r="B14885" s="1"/>
      <c r="C14885" s="29"/>
      <c r="D14885" s="27"/>
      <c r="E14885" s="27"/>
      <c r="F14885" s="27"/>
      <c r="G14885" s="1"/>
      <c r="H14885" s="1"/>
      <c r="I14885" s="1"/>
    </row>
    <row r="14886" spans="2:9">
      <c r="B14886" s="1"/>
      <c r="C14886" s="29"/>
      <c r="D14886" s="27"/>
      <c r="E14886" s="27"/>
      <c r="F14886" s="27"/>
      <c r="G14886" s="1"/>
      <c r="H14886" s="1"/>
      <c r="I14886" s="1"/>
    </row>
    <row r="14887" spans="2:9">
      <c r="B14887" s="1"/>
      <c r="C14887" s="29"/>
      <c r="D14887" s="27"/>
      <c r="E14887" s="27"/>
      <c r="F14887" s="27"/>
      <c r="G14887" s="1"/>
      <c r="H14887" s="1"/>
      <c r="I14887" s="1"/>
    </row>
    <row r="14888" spans="2:9">
      <c r="B14888" s="1"/>
      <c r="C14888" s="29"/>
      <c r="D14888" s="27"/>
      <c r="E14888" s="27"/>
      <c r="F14888" s="27"/>
      <c r="G14888" s="1"/>
      <c r="H14888" s="1"/>
      <c r="I14888" s="1"/>
    </row>
    <row r="14889" spans="2:9">
      <c r="B14889" s="1"/>
      <c r="C14889" s="29"/>
      <c r="D14889" s="27"/>
      <c r="E14889" s="27"/>
      <c r="F14889" s="27"/>
      <c r="G14889" s="1"/>
      <c r="H14889" s="1"/>
      <c r="I14889" s="1"/>
    </row>
    <row r="14890" spans="2:9">
      <c r="B14890" s="1"/>
      <c r="C14890" s="29"/>
      <c r="D14890" s="27"/>
      <c r="E14890" s="27"/>
      <c r="F14890" s="27"/>
      <c r="G14890" s="1"/>
      <c r="H14890" s="1"/>
      <c r="I14890" s="1"/>
    </row>
    <row r="14891" spans="2:9">
      <c r="B14891" s="1"/>
      <c r="C14891" s="29"/>
      <c r="D14891" s="27"/>
      <c r="E14891" s="27"/>
      <c r="F14891" s="27"/>
      <c r="G14891" s="1"/>
      <c r="H14891" s="1"/>
      <c r="I14891" s="1"/>
    </row>
    <row r="14892" spans="2:9">
      <c r="B14892" s="1"/>
      <c r="C14892" s="29"/>
      <c r="D14892" s="27"/>
      <c r="E14892" s="27"/>
      <c r="F14892" s="27"/>
      <c r="G14892" s="1"/>
      <c r="H14892" s="1"/>
      <c r="I14892" s="1"/>
    </row>
    <row r="14893" spans="2:9">
      <c r="B14893" s="1"/>
      <c r="C14893" s="29"/>
      <c r="D14893" s="27"/>
      <c r="E14893" s="27"/>
      <c r="F14893" s="27"/>
      <c r="G14893" s="1"/>
      <c r="H14893" s="1"/>
      <c r="I14893" s="1"/>
    </row>
    <row r="14894" spans="2:9">
      <c r="B14894" s="1"/>
      <c r="C14894" s="29"/>
      <c r="D14894" s="27"/>
      <c r="E14894" s="27"/>
      <c r="F14894" s="27"/>
      <c r="G14894" s="1"/>
      <c r="H14894" s="1"/>
      <c r="I14894" s="1"/>
    </row>
    <row r="14895" spans="2:9">
      <c r="B14895" s="1"/>
      <c r="C14895" s="29"/>
      <c r="D14895" s="27"/>
      <c r="E14895" s="27"/>
      <c r="F14895" s="27"/>
      <c r="G14895" s="1"/>
      <c r="H14895" s="1"/>
      <c r="I14895" s="1"/>
    </row>
    <row r="14896" spans="2:9">
      <c r="B14896" s="1"/>
      <c r="C14896" s="29"/>
      <c r="D14896" s="27"/>
      <c r="E14896" s="27"/>
      <c r="F14896" s="27"/>
      <c r="G14896" s="1"/>
      <c r="H14896" s="1"/>
      <c r="I14896" s="1"/>
    </row>
    <row r="14897" spans="2:9">
      <c r="B14897" s="1"/>
      <c r="C14897" s="29"/>
      <c r="D14897" s="27"/>
      <c r="E14897" s="27"/>
      <c r="F14897" s="27"/>
      <c r="G14897" s="1"/>
      <c r="H14897" s="1"/>
      <c r="I14897" s="1"/>
    </row>
    <row r="14898" spans="2:9">
      <c r="B14898" s="1"/>
      <c r="C14898" s="29"/>
      <c r="D14898" s="27"/>
      <c r="E14898" s="27"/>
      <c r="F14898" s="27"/>
      <c r="G14898" s="1"/>
      <c r="H14898" s="1"/>
      <c r="I14898" s="1"/>
    </row>
    <row r="14899" spans="2:9">
      <c r="B14899" s="1"/>
      <c r="C14899" s="29"/>
      <c r="D14899" s="27"/>
      <c r="E14899" s="27"/>
      <c r="F14899" s="27"/>
      <c r="G14899" s="1"/>
      <c r="H14899" s="1"/>
      <c r="I14899" s="1"/>
    </row>
    <row r="14900" spans="2:9">
      <c r="B14900" s="1"/>
      <c r="C14900" s="29"/>
      <c r="D14900" s="27"/>
      <c r="E14900" s="27"/>
      <c r="F14900" s="27"/>
      <c r="G14900" s="1"/>
      <c r="H14900" s="1"/>
      <c r="I14900" s="1"/>
    </row>
    <row r="14901" spans="2:9">
      <c r="B14901" s="1"/>
      <c r="C14901" s="29"/>
      <c r="D14901" s="27"/>
      <c r="E14901" s="27"/>
      <c r="F14901" s="27"/>
      <c r="G14901" s="1"/>
      <c r="H14901" s="1"/>
      <c r="I14901" s="1"/>
    </row>
    <row r="14902" spans="2:9">
      <c r="B14902" s="1"/>
      <c r="C14902" s="29"/>
      <c r="D14902" s="27"/>
      <c r="E14902" s="27"/>
      <c r="F14902" s="27"/>
      <c r="G14902" s="1"/>
      <c r="H14902" s="1"/>
      <c r="I14902" s="1"/>
    </row>
    <row r="14903" spans="2:9">
      <c r="B14903" s="1"/>
      <c r="C14903" s="29"/>
      <c r="D14903" s="27"/>
      <c r="E14903" s="27"/>
      <c r="F14903" s="27"/>
      <c r="G14903" s="1"/>
      <c r="H14903" s="1"/>
      <c r="I14903" s="1"/>
    </row>
    <row r="14904" spans="2:9">
      <c r="B14904" s="1"/>
      <c r="C14904" s="29"/>
      <c r="D14904" s="27"/>
      <c r="E14904" s="27"/>
      <c r="F14904" s="27"/>
      <c r="G14904" s="1"/>
      <c r="H14904" s="1"/>
      <c r="I14904" s="1"/>
    </row>
    <row r="14905" spans="2:9">
      <c r="B14905" s="1"/>
      <c r="C14905" s="29"/>
      <c r="D14905" s="27"/>
      <c r="E14905" s="27"/>
      <c r="F14905" s="27"/>
      <c r="G14905" s="1"/>
      <c r="H14905" s="1"/>
      <c r="I14905" s="1"/>
    </row>
    <row r="14906" spans="2:9">
      <c r="B14906" s="1"/>
      <c r="C14906" s="29"/>
      <c r="D14906" s="27"/>
      <c r="E14906" s="27"/>
      <c r="F14906" s="27"/>
      <c r="G14906" s="1"/>
      <c r="H14906" s="1"/>
      <c r="I14906" s="1"/>
    </row>
    <row r="14907" spans="2:9">
      <c r="B14907" s="1"/>
      <c r="C14907" s="29"/>
      <c r="D14907" s="27"/>
      <c r="E14907" s="27"/>
      <c r="F14907" s="27"/>
      <c r="G14907" s="1"/>
      <c r="H14907" s="1"/>
      <c r="I14907" s="1"/>
    </row>
    <row r="14908" spans="2:9">
      <c r="B14908" s="1"/>
      <c r="C14908" s="29"/>
      <c r="D14908" s="27"/>
      <c r="E14908" s="27"/>
      <c r="F14908" s="27"/>
      <c r="G14908" s="1"/>
      <c r="H14908" s="1"/>
      <c r="I14908" s="1"/>
    </row>
    <row r="14909" spans="2:9">
      <c r="B14909" s="1"/>
      <c r="C14909" s="29"/>
      <c r="D14909" s="27"/>
      <c r="E14909" s="27"/>
      <c r="F14909" s="27"/>
      <c r="G14909" s="1"/>
      <c r="H14909" s="1"/>
      <c r="I14909" s="1"/>
    </row>
    <row r="14910" spans="2:9">
      <c r="B14910" s="1"/>
      <c r="C14910" s="29"/>
      <c r="D14910" s="27"/>
      <c r="E14910" s="27"/>
      <c r="F14910" s="27"/>
      <c r="G14910" s="1"/>
      <c r="H14910" s="1"/>
      <c r="I14910" s="1"/>
    </row>
    <row r="14911" spans="2:9">
      <c r="B14911" s="1"/>
      <c r="C14911" s="29"/>
      <c r="D14911" s="27"/>
      <c r="E14911" s="27"/>
      <c r="F14911" s="27"/>
      <c r="G14911" s="1"/>
      <c r="H14911" s="1"/>
      <c r="I14911" s="1"/>
    </row>
    <row r="14912" spans="2:9">
      <c r="B14912" s="1"/>
      <c r="C14912" s="29"/>
      <c r="D14912" s="27"/>
      <c r="E14912" s="27"/>
      <c r="F14912" s="27"/>
      <c r="G14912" s="1"/>
      <c r="H14912" s="1"/>
      <c r="I14912" s="1"/>
    </row>
    <row r="14913" spans="2:9">
      <c r="B14913" s="1"/>
      <c r="C14913" s="29"/>
      <c r="D14913" s="27"/>
      <c r="E14913" s="27"/>
      <c r="F14913" s="27"/>
      <c r="G14913" s="1"/>
      <c r="H14913" s="1"/>
      <c r="I14913" s="1"/>
    </row>
    <row r="14914" spans="2:9">
      <c r="B14914" s="1"/>
      <c r="C14914" s="29"/>
      <c r="D14914" s="27"/>
      <c r="E14914" s="27"/>
      <c r="F14914" s="27"/>
      <c r="G14914" s="1"/>
      <c r="H14914" s="1"/>
      <c r="I14914" s="1"/>
    </row>
    <row r="14915" spans="2:9">
      <c r="B14915" s="1"/>
      <c r="C14915" s="29"/>
      <c r="D14915" s="27"/>
      <c r="E14915" s="27"/>
      <c r="F14915" s="27"/>
      <c r="G14915" s="1"/>
      <c r="H14915" s="1"/>
      <c r="I14915" s="1"/>
    </row>
    <row r="14916" spans="2:9">
      <c r="B14916" s="1"/>
      <c r="C14916" s="29"/>
      <c r="D14916" s="27"/>
      <c r="E14916" s="27"/>
      <c r="F14916" s="27"/>
      <c r="G14916" s="1"/>
      <c r="H14916" s="1"/>
      <c r="I14916" s="1"/>
    </row>
    <row r="14917" spans="2:9">
      <c r="B14917" s="1"/>
      <c r="C14917" s="29"/>
      <c r="D14917" s="27"/>
      <c r="E14917" s="27"/>
      <c r="F14917" s="27"/>
      <c r="G14917" s="1"/>
      <c r="H14917" s="1"/>
      <c r="I14917" s="1"/>
    </row>
    <row r="14918" spans="2:9">
      <c r="B14918" s="1"/>
      <c r="C14918" s="29"/>
      <c r="D14918" s="27"/>
      <c r="E14918" s="27"/>
      <c r="F14918" s="27"/>
      <c r="G14918" s="1"/>
      <c r="H14918" s="1"/>
      <c r="I14918" s="1"/>
    </row>
    <row r="14919" spans="2:9">
      <c r="B14919" s="1"/>
      <c r="C14919" s="29"/>
      <c r="D14919" s="27"/>
      <c r="E14919" s="27"/>
      <c r="F14919" s="27"/>
      <c r="G14919" s="1"/>
      <c r="H14919" s="1"/>
      <c r="I14919" s="1"/>
    </row>
    <row r="14920" spans="2:9">
      <c r="B14920" s="1"/>
      <c r="C14920" s="29"/>
      <c r="D14920" s="27"/>
      <c r="E14920" s="27"/>
      <c r="F14920" s="27"/>
      <c r="G14920" s="1"/>
      <c r="H14920" s="1"/>
      <c r="I14920" s="1"/>
    </row>
    <row r="14921" spans="2:9">
      <c r="B14921" s="1"/>
      <c r="C14921" s="29"/>
      <c r="D14921" s="27"/>
      <c r="E14921" s="27"/>
      <c r="F14921" s="27"/>
      <c r="G14921" s="1"/>
      <c r="H14921" s="1"/>
      <c r="I14921" s="1"/>
    </row>
    <row r="14922" spans="2:9">
      <c r="B14922" s="1"/>
      <c r="C14922" s="29"/>
      <c r="D14922" s="27"/>
      <c r="E14922" s="27"/>
      <c r="F14922" s="27"/>
      <c r="G14922" s="1"/>
      <c r="H14922" s="1"/>
      <c r="I14922" s="1"/>
    </row>
    <row r="14923" spans="2:9">
      <c r="B14923" s="1"/>
      <c r="C14923" s="29"/>
      <c r="D14923" s="27"/>
      <c r="E14923" s="27"/>
      <c r="F14923" s="27"/>
      <c r="G14923" s="1"/>
      <c r="H14923" s="1"/>
      <c r="I14923" s="1"/>
    </row>
    <row r="14924" spans="2:9">
      <c r="B14924" s="1"/>
      <c r="C14924" s="29"/>
      <c r="D14924" s="27"/>
      <c r="E14924" s="27"/>
      <c r="F14924" s="27"/>
      <c r="G14924" s="1"/>
      <c r="H14924" s="1"/>
      <c r="I14924" s="1"/>
    </row>
    <row r="14925" spans="2:9">
      <c r="B14925" s="1"/>
      <c r="C14925" s="29"/>
      <c r="D14925" s="27"/>
      <c r="E14925" s="27"/>
      <c r="F14925" s="27"/>
      <c r="G14925" s="1"/>
      <c r="H14925" s="1"/>
      <c r="I14925" s="1"/>
    </row>
    <row r="14926" spans="2:9">
      <c r="B14926" s="1"/>
      <c r="C14926" s="29"/>
      <c r="D14926" s="27"/>
      <c r="E14926" s="27"/>
      <c r="F14926" s="27"/>
      <c r="G14926" s="1"/>
      <c r="H14926" s="1"/>
      <c r="I14926" s="1"/>
    </row>
    <row r="14927" spans="2:9">
      <c r="B14927" s="1"/>
      <c r="C14927" s="29"/>
      <c r="D14927" s="27"/>
      <c r="E14927" s="27"/>
      <c r="F14927" s="27"/>
      <c r="G14927" s="1"/>
      <c r="H14927" s="1"/>
      <c r="I14927" s="1"/>
    </row>
    <row r="14928" spans="2:9">
      <c r="B14928" s="1"/>
      <c r="C14928" s="29"/>
      <c r="D14928" s="27"/>
      <c r="E14928" s="27"/>
      <c r="F14928" s="27"/>
      <c r="G14928" s="1"/>
      <c r="H14928" s="1"/>
      <c r="I14928" s="1"/>
    </row>
    <row r="14929" spans="2:9">
      <c r="B14929" s="1"/>
      <c r="C14929" s="29"/>
      <c r="D14929" s="27"/>
      <c r="E14929" s="27"/>
      <c r="F14929" s="27"/>
      <c r="G14929" s="1"/>
      <c r="H14929" s="1"/>
      <c r="I14929" s="1"/>
    </row>
    <row r="14930" spans="2:9">
      <c r="B14930" s="1"/>
      <c r="C14930" s="29"/>
      <c r="D14930" s="27"/>
      <c r="E14930" s="27"/>
      <c r="F14930" s="27"/>
      <c r="G14930" s="1"/>
      <c r="H14930" s="1"/>
      <c r="I14930" s="1"/>
    </row>
    <row r="14931" spans="2:9">
      <c r="B14931" s="1"/>
      <c r="C14931" s="29"/>
      <c r="D14931" s="27"/>
      <c r="E14931" s="27"/>
      <c r="F14931" s="27"/>
      <c r="G14931" s="1"/>
      <c r="H14931" s="1"/>
      <c r="I14931" s="1"/>
    </row>
    <row r="14932" spans="2:9">
      <c r="B14932" s="1"/>
      <c r="C14932" s="29"/>
      <c r="D14932" s="27"/>
      <c r="E14932" s="27"/>
      <c r="F14932" s="27"/>
      <c r="G14932" s="1"/>
      <c r="H14932" s="1"/>
      <c r="I14932" s="1"/>
    </row>
    <row r="14933" spans="2:9">
      <c r="B14933" s="1"/>
      <c r="C14933" s="29"/>
      <c r="D14933" s="27"/>
      <c r="E14933" s="27"/>
      <c r="F14933" s="27"/>
      <c r="G14933" s="1"/>
      <c r="H14933" s="1"/>
      <c r="I14933" s="1"/>
    </row>
    <row r="14934" spans="2:9">
      <c r="B14934" s="1"/>
      <c r="C14934" s="29"/>
      <c r="D14934" s="27"/>
      <c r="E14934" s="27"/>
      <c r="F14934" s="27"/>
      <c r="G14934" s="1"/>
      <c r="H14934" s="1"/>
      <c r="I14934" s="1"/>
    </row>
    <row r="14935" spans="2:9">
      <c r="B14935" s="1"/>
      <c r="C14935" s="29"/>
      <c r="D14935" s="27"/>
      <c r="E14935" s="27"/>
      <c r="F14935" s="27"/>
      <c r="G14935" s="1"/>
      <c r="H14935" s="1"/>
      <c r="I14935" s="1"/>
    </row>
    <row r="14936" spans="2:9">
      <c r="B14936" s="1"/>
      <c r="C14936" s="29"/>
      <c r="D14936" s="27"/>
      <c r="E14936" s="27"/>
      <c r="F14936" s="27"/>
      <c r="G14936" s="1"/>
      <c r="H14936" s="1"/>
      <c r="I14936" s="1"/>
    </row>
    <row r="14937" spans="2:9">
      <c r="B14937" s="1"/>
      <c r="C14937" s="29"/>
      <c r="D14937" s="27"/>
      <c r="E14937" s="27"/>
      <c r="F14937" s="27"/>
      <c r="G14937" s="1"/>
      <c r="H14937" s="1"/>
      <c r="I14937" s="1"/>
    </row>
    <row r="14938" spans="2:9">
      <c r="B14938" s="1"/>
      <c r="C14938" s="29"/>
      <c r="D14938" s="27"/>
      <c r="E14938" s="27"/>
      <c r="F14938" s="27"/>
      <c r="G14938" s="1"/>
      <c r="H14938" s="1"/>
      <c r="I14938" s="1"/>
    </row>
    <row r="14939" spans="2:9">
      <c r="B14939" s="1"/>
      <c r="C14939" s="29"/>
      <c r="D14939" s="27"/>
      <c r="E14939" s="27"/>
      <c r="F14939" s="27"/>
      <c r="G14939" s="1"/>
      <c r="H14939" s="1"/>
      <c r="I14939" s="1"/>
    </row>
    <row r="14940" spans="2:9">
      <c r="B14940" s="1"/>
      <c r="C14940" s="29"/>
      <c r="D14940" s="27"/>
      <c r="E14940" s="27"/>
      <c r="F14940" s="27"/>
      <c r="G14940" s="1"/>
      <c r="H14940" s="1"/>
      <c r="I14940" s="1"/>
    </row>
    <row r="14941" spans="2:9">
      <c r="B14941" s="1"/>
      <c r="C14941" s="29"/>
      <c r="D14941" s="27"/>
      <c r="E14941" s="27"/>
      <c r="F14941" s="27"/>
      <c r="G14941" s="1"/>
      <c r="H14941" s="1"/>
      <c r="I14941" s="1"/>
    </row>
    <row r="14942" spans="2:9">
      <c r="B14942" s="1"/>
      <c r="C14942" s="29"/>
      <c r="D14942" s="27"/>
      <c r="E14942" s="27"/>
      <c r="F14942" s="27"/>
      <c r="G14942" s="1"/>
      <c r="H14942" s="1"/>
      <c r="I14942" s="1"/>
    </row>
    <row r="14943" spans="2:9">
      <c r="B14943" s="1"/>
      <c r="C14943" s="29"/>
      <c r="D14943" s="27"/>
      <c r="E14943" s="27"/>
      <c r="F14943" s="27"/>
      <c r="G14943" s="1"/>
      <c r="H14943" s="1"/>
      <c r="I14943" s="1"/>
    </row>
    <row r="14944" spans="2:9">
      <c r="B14944" s="1"/>
      <c r="C14944" s="29"/>
      <c r="D14944" s="27"/>
      <c r="E14944" s="27"/>
      <c r="F14944" s="27"/>
      <c r="G14944" s="1"/>
      <c r="H14944" s="1"/>
      <c r="I14944" s="1"/>
    </row>
    <row r="14945" spans="2:9">
      <c r="B14945" s="1"/>
      <c r="C14945" s="29"/>
      <c r="D14945" s="27"/>
      <c r="E14945" s="27"/>
      <c r="F14945" s="27"/>
      <c r="G14945" s="1"/>
      <c r="H14945" s="1"/>
      <c r="I14945" s="1"/>
    </row>
    <row r="14946" spans="2:9">
      <c r="B14946" s="1"/>
      <c r="C14946" s="29"/>
      <c r="D14946" s="27"/>
      <c r="E14946" s="27"/>
      <c r="F14946" s="27"/>
      <c r="G14946" s="1"/>
      <c r="H14946" s="1"/>
      <c r="I14946" s="1"/>
    </row>
    <row r="14947" spans="2:9">
      <c r="B14947" s="1"/>
      <c r="C14947" s="29"/>
      <c r="D14947" s="27"/>
      <c r="E14947" s="27"/>
      <c r="F14947" s="27"/>
      <c r="G14947" s="1"/>
      <c r="H14947" s="1"/>
      <c r="I14947" s="1"/>
    </row>
    <row r="14948" spans="2:9">
      <c r="B14948" s="1"/>
      <c r="C14948" s="29"/>
      <c r="D14948" s="27"/>
      <c r="E14948" s="27"/>
      <c r="F14948" s="27"/>
      <c r="G14948" s="1"/>
      <c r="H14948" s="1"/>
      <c r="I14948" s="1"/>
    </row>
    <row r="14949" spans="2:9">
      <c r="B14949" s="1"/>
      <c r="C14949" s="29"/>
      <c r="D14949" s="27"/>
      <c r="E14949" s="27"/>
      <c r="F14949" s="27"/>
      <c r="G14949" s="1"/>
      <c r="H14949" s="1"/>
      <c r="I14949" s="1"/>
    </row>
    <row r="14950" spans="2:9">
      <c r="B14950" s="1"/>
      <c r="C14950" s="29"/>
      <c r="D14950" s="27"/>
      <c r="E14950" s="27"/>
      <c r="F14950" s="27"/>
      <c r="G14950" s="1"/>
      <c r="H14950" s="1"/>
      <c r="I14950" s="1"/>
    </row>
    <row r="14951" spans="2:9">
      <c r="B14951" s="1"/>
      <c r="C14951" s="29"/>
      <c r="D14951" s="27"/>
      <c r="E14951" s="27"/>
      <c r="F14951" s="27"/>
      <c r="G14951" s="1"/>
      <c r="H14951" s="1"/>
      <c r="I14951" s="1"/>
    </row>
    <row r="14952" spans="2:9">
      <c r="B14952" s="1"/>
      <c r="C14952" s="29"/>
      <c r="D14952" s="27"/>
      <c r="E14952" s="27"/>
      <c r="F14952" s="27"/>
      <c r="G14952" s="1"/>
      <c r="H14952" s="1"/>
      <c r="I14952" s="1"/>
    </row>
    <row r="14953" spans="2:9">
      <c r="B14953" s="1"/>
      <c r="C14953" s="29"/>
      <c r="D14953" s="27"/>
      <c r="E14953" s="27"/>
      <c r="F14953" s="27"/>
      <c r="G14953" s="1"/>
      <c r="H14953" s="1"/>
      <c r="I14953" s="1"/>
    </row>
    <row r="14954" spans="2:9">
      <c r="B14954" s="1"/>
      <c r="C14954" s="29"/>
      <c r="D14954" s="27"/>
      <c r="E14954" s="27"/>
      <c r="F14954" s="27"/>
      <c r="G14954" s="1"/>
      <c r="H14954" s="1"/>
      <c r="I14954" s="1"/>
    </row>
    <row r="14955" spans="2:9">
      <c r="B14955" s="1"/>
      <c r="C14955" s="29"/>
      <c r="D14955" s="27"/>
      <c r="E14955" s="27"/>
      <c r="F14955" s="27"/>
      <c r="G14955" s="1"/>
      <c r="H14955" s="1"/>
      <c r="I14955" s="1"/>
    </row>
    <row r="14956" spans="2:9">
      <c r="B14956" s="1"/>
      <c r="C14956" s="29"/>
      <c r="D14956" s="27"/>
      <c r="E14956" s="27"/>
      <c r="F14956" s="27"/>
      <c r="G14956" s="1"/>
      <c r="H14956" s="1"/>
      <c r="I14956" s="1"/>
    </row>
    <row r="14957" spans="2:9">
      <c r="B14957" s="1"/>
      <c r="C14957" s="29"/>
      <c r="D14957" s="27"/>
      <c r="E14957" s="27"/>
      <c r="F14957" s="27"/>
      <c r="G14957" s="1"/>
      <c r="H14957" s="1"/>
      <c r="I14957" s="1"/>
    </row>
    <row r="14958" spans="2:9">
      <c r="B14958" s="1"/>
      <c r="C14958" s="29"/>
      <c r="D14958" s="27"/>
      <c r="E14958" s="27"/>
      <c r="F14958" s="27"/>
      <c r="G14958" s="1"/>
      <c r="H14958" s="1"/>
      <c r="I14958" s="1"/>
    </row>
    <row r="14959" spans="2:9">
      <c r="B14959" s="1"/>
      <c r="C14959" s="29"/>
      <c r="D14959" s="27"/>
      <c r="E14959" s="27"/>
      <c r="F14959" s="27"/>
      <c r="G14959" s="1"/>
      <c r="H14959" s="1"/>
      <c r="I14959" s="1"/>
    </row>
    <row r="14960" spans="2:9">
      <c r="B14960" s="1"/>
      <c r="C14960" s="29"/>
      <c r="D14960" s="27"/>
      <c r="E14960" s="27"/>
      <c r="F14960" s="27"/>
      <c r="G14960" s="1"/>
      <c r="H14960" s="1"/>
      <c r="I14960" s="1"/>
    </row>
    <row r="14961" spans="2:9">
      <c r="B14961" s="1"/>
      <c r="C14961" s="29"/>
      <c r="D14961" s="27"/>
      <c r="E14961" s="27"/>
      <c r="F14961" s="27"/>
      <c r="G14961" s="1"/>
      <c r="H14961" s="1"/>
      <c r="I14961" s="1"/>
    </row>
    <row r="14962" spans="2:9">
      <c r="B14962" s="1"/>
      <c r="C14962" s="29"/>
      <c r="D14962" s="27"/>
      <c r="E14962" s="27"/>
      <c r="F14962" s="27"/>
      <c r="G14962" s="1"/>
      <c r="H14962" s="1"/>
      <c r="I14962" s="1"/>
    </row>
    <row r="14963" spans="2:9">
      <c r="B14963" s="1"/>
      <c r="C14963" s="29"/>
      <c r="D14963" s="27"/>
      <c r="E14963" s="27"/>
      <c r="F14963" s="27"/>
      <c r="G14963" s="1"/>
      <c r="H14963" s="1"/>
      <c r="I14963" s="1"/>
    </row>
    <row r="14964" spans="2:9">
      <c r="B14964" s="1"/>
      <c r="C14964" s="29"/>
      <c r="D14964" s="27"/>
      <c r="E14964" s="27"/>
      <c r="F14964" s="27"/>
      <c r="G14964" s="1"/>
      <c r="H14964" s="1"/>
      <c r="I14964" s="1"/>
    </row>
    <row r="14965" spans="2:9">
      <c r="B14965" s="1"/>
      <c r="C14965" s="29"/>
      <c r="D14965" s="27"/>
      <c r="E14965" s="27"/>
      <c r="F14965" s="27"/>
      <c r="G14965" s="1"/>
      <c r="H14965" s="1"/>
      <c r="I14965" s="1"/>
    </row>
    <row r="14966" spans="2:9">
      <c r="B14966" s="1"/>
      <c r="C14966" s="29"/>
      <c r="D14966" s="27"/>
      <c r="E14966" s="27"/>
      <c r="F14966" s="27"/>
      <c r="G14966" s="1"/>
      <c r="H14966" s="1"/>
      <c r="I14966" s="1"/>
    </row>
    <row r="14967" spans="2:9">
      <c r="B14967" s="1"/>
      <c r="C14967" s="29"/>
      <c r="D14967" s="27"/>
      <c r="E14967" s="27"/>
      <c r="F14967" s="27"/>
      <c r="G14967" s="1"/>
      <c r="H14967" s="1"/>
      <c r="I14967" s="1"/>
    </row>
    <row r="14968" spans="2:9">
      <c r="B14968" s="1"/>
      <c r="C14968" s="29"/>
      <c r="D14968" s="27"/>
      <c r="E14968" s="27"/>
      <c r="F14968" s="27"/>
      <c r="G14968" s="1"/>
      <c r="H14968" s="1"/>
      <c r="I14968" s="1"/>
    </row>
    <row r="14969" spans="2:9">
      <c r="B14969" s="1"/>
      <c r="C14969" s="29"/>
      <c r="D14969" s="27"/>
      <c r="E14969" s="27"/>
      <c r="F14969" s="27"/>
      <c r="G14969" s="1"/>
      <c r="H14969" s="1"/>
      <c r="I14969" s="1"/>
    </row>
    <row r="14970" spans="2:9">
      <c r="B14970" s="1"/>
      <c r="C14970" s="29"/>
      <c r="D14970" s="27"/>
      <c r="E14970" s="27"/>
      <c r="F14970" s="27"/>
      <c r="G14970" s="1"/>
      <c r="H14970" s="1"/>
      <c r="I14970" s="1"/>
    </row>
    <row r="14971" spans="2:9">
      <c r="B14971" s="1"/>
      <c r="C14971" s="29"/>
      <c r="D14971" s="27"/>
      <c r="E14971" s="27"/>
      <c r="F14971" s="27"/>
      <c r="G14971" s="1"/>
      <c r="H14971" s="1"/>
      <c r="I14971" s="1"/>
    </row>
    <row r="14972" spans="2:9">
      <c r="B14972" s="1"/>
      <c r="C14972" s="29"/>
      <c r="D14972" s="27"/>
      <c r="E14972" s="27"/>
      <c r="F14972" s="27"/>
      <c r="G14972" s="1"/>
      <c r="H14972" s="1"/>
      <c r="I14972" s="1"/>
    </row>
    <row r="14973" spans="2:9">
      <c r="B14973" s="1"/>
      <c r="C14973" s="29"/>
      <c r="D14973" s="27"/>
      <c r="E14973" s="27"/>
      <c r="F14973" s="27"/>
      <c r="G14973" s="1"/>
      <c r="H14973" s="1"/>
      <c r="I14973" s="1"/>
    </row>
    <row r="14974" spans="2:9">
      <c r="B14974" s="1"/>
      <c r="C14974" s="29"/>
      <c r="D14974" s="27"/>
      <c r="E14974" s="27"/>
      <c r="F14974" s="27"/>
      <c r="G14974" s="1"/>
      <c r="H14974" s="1"/>
      <c r="I14974" s="1"/>
    </row>
    <row r="14975" spans="2:9">
      <c r="B14975" s="1"/>
      <c r="C14975" s="29"/>
      <c r="D14975" s="27"/>
      <c r="E14975" s="27"/>
      <c r="F14975" s="27"/>
      <c r="G14975" s="1"/>
      <c r="H14975" s="1"/>
      <c r="I14975" s="1"/>
    </row>
    <row r="14976" spans="2:9">
      <c r="B14976" s="1"/>
      <c r="C14976" s="29"/>
      <c r="D14976" s="27"/>
      <c r="E14976" s="27"/>
      <c r="F14976" s="27"/>
      <c r="G14976" s="1"/>
      <c r="H14976" s="1"/>
      <c r="I14976" s="1"/>
    </row>
    <row r="14977" spans="2:9">
      <c r="B14977" s="1"/>
      <c r="C14977" s="29"/>
      <c r="D14977" s="27"/>
      <c r="E14977" s="27"/>
      <c r="F14977" s="27"/>
      <c r="G14977" s="1"/>
      <c r="H14977" s="1"/>
      <c r="I14977" s="1"/>
    </row>
    <row r="14978" spans="2:9">
      <c r="B14978" s="1"/>
      <c r="C14978" s="29"/>
      <c r="D14978" s="27"/>
      <c r="E14978" s="27"/>
      <c r="F14978" s="27"/>
      <c r="G14978" s="1"/>
      <c r="H14978" s="1"/>
      <c r="I14978" s="1"/>
    </row>
    <row r="14979" spans="2:9">
      <c r="B14979" s="1"/>
      <c r="C14979" s="29"/>
      <c r="D14979" s="27"/>
      <c r="E14979" s="27"/>
      <c r="F14979" s="27"/>
      <c r="G14979" s="1"/>
      <c r="H14979" s="1"/>
      <c r="I14979" s="1"/>
    </row>
    <row r="14980" spans="2:9">
      <c r="B14980" s="1"/>
      <c r="C14980" s="29"/>
      <c r="D14980" s="27"/>
      <c r="E14980" s="27"/>
      <c r="F14980" s="27"/>
      <c r="G14980" s="1"/>
      <c r="H14980" s="1"/>
      <c r="I14980" s="1"/>
    </row>
    <row r="14981" spans="2:9">
      <c r="B14981" s="1"/>
      <c r="C14981" s="29"/>
      <c r="D14981" s="27"/>
      <c r="E14981" s="27"/>
      <c r="F14981" s="27"/>
      <c r="G14981" s="1"/>
      <c r="H14981" s="1"/>
      <c r="I14981" s="1"/>
    </row>
    <row r="14982" spans="2:9">
      <c r="B14982" s="1"/>
      <c r="C14982" s="29"/>
      <c r="D14982" s="27"/>
      <c r="E14982" s="27"/>
      <c r="F14982" s="27"/>
      <c r="G14982" s="1"/>
      <c r="H14982" s="1"/>
      <c r="I14982" s="1"/>
    </row>
    <row r="14983" spans="2:9">
      <c r="B14983" s="1"/>
      <c r="C14983" s="29"/>
      <c r="D14983" s="27"/>
      <c r="E14983" s="27"/>
      <c r="F14983" s="27"/>
      <c r="G14983" s="1"/>
      <c r="H14983" s="1"/>
      <c r="I14983" s="1"/>
    </row>
    <row r="14984" spans="2:9">
      <c r="B14984" s="1"/>
      <c r="C14984" s="29"/>
      <c r="D14984" s="27"/>
      <c r="E14984" s="27"/>
      <c r="F14984" s="27"/>
      <c r="G14984" s="1"/>
      <c r="H14984" s="1"/>
      <c r="I14984" s="1"/>
    </row>
    <row r="14985" spans="2:9">
      <c r="B14985" s="1"/>
      <c r="C14985" s="29"/>
      <c r="D14985" s="27"/>
      <c r="E14985" s="27"/>
      <c r="F14985" s="27"/>
      <c r="G14985" s="1"/>
      <c r="H14985" s="1"/>
      <c r="I14985" s="1"/>
    </row>
    <row r="14986" spans="2:9">
      <c r="B14986" s="1"/>
      <c r="C14986" s="29"/>
      <c r="D14986" s="27"/>
      <c r="E14986" s="27"/>
      <c r="F14986" s="27"/>
      <c r="G14986" s="1"/>
      <c r="H14986" s="1"/>
      <c r="I14986" s="1"/>
    </row>
    <row r="14987" spans="2:9">
      <c r="B14987" s="1"/>
      <c r="C14987" s="29"/>
      <c r="D14987" s="27"/>
      <c r="E14987" s="27"/>
      <c r="F14987" s="27"/>
      <c r="G14987" s="1"/>
      <c r="H14987" s="1"/>
      <c r="I14987" s="1"/>
    </row>
    <row r="14988" spans="2:9">
      <c r="B14988" s="1"/>
      <c r="C14988" s="29"/>
      <c r="D14988" s="27"/>
      <c r="E14988" s="27"/>
      <c r="F14988" s="27"/>
      <c r="G14988" s="1"/>
      <c r="H14988" s="1"/>
      <c r="I14988" s="1"/>
    </row>
    <row r="14989" spans="2:9">
      <c r="B14989" s="1"/>
      <c r="C14989" s="29"/>
      <c r="D14989" s="27"/>
      <c r="E14989" s="27"/>
      <c r="F14989" s="27"/>
      <c r="G14989" s="1"/>
      <c r="H14989" s="1"/>
      <c r="I14989" s="1"/>
    </row>
    <row r="14990" spans="2:9">
      <c r="B14990" s="1"/>
      <c r="C14990" s="29"/>
      <c r="D14990" s="27"/>
      <c r="E14990" s="27"/>
      <c r="F14990" s="27"/>
      <c r="G14990" s="1"/>
      <c r="H14990" s="1"/>
      <c r="I14990" s="1"/>
    </row>
    <row r="14991" spans="2:9">
      <c r="B14991" s="1"/>
      <c r="C14991" s="29"/>
      <c r="D14991" s="27"/>
      <c r="E14991" s="27"/>
      <c r="F14991" s="27"/>
      <c r="G14991" s="1"/>
      <c r="H14991" s="1"/>
      <c r="I14991" s="1"/>
    </row>
    <row r="14992" spans="2:9">
      <c r="B14992" s="1"/>
      <c r="C14992" s="29"/>
      <c r="D14992" s="27"/>
      <c r="E14992" s="27"/>
      <c r="F14992" s="27"/>
      <c r="G14992" s="1"/>
      <c r="H14992" s="1"/>
      <c r="I14992" s="1"/>
    </row>
    <row r="14993" spans="2:9">
      <c r="B14993" s="1"/>
      <c r="C14993" s="29"/>
      <c r="D14993" s="27"/>
      <c r="E14993" s="27"/>
      <c r="F14993" s="27"/>
      <c r="G14993" s="1"/>
      <c r="H14993" s="1"/>
      <c r="I14993" s="1"/>
    </row>
    <row r="14994" spans="2:9">
      <c r="B14994" s="1"/>
      <c r="C14994" s="29"/>
      <c r="D14994" s="27"/>
      <c r="E14994" s="27"/>
      <c r="F14994" s="27"/>
      <c r="G14994" s="1"/>
      <c r="H14994" s="1"/>
      <c r="I14994" s="1"/>
    </row>
    <row r="14995" spans="2:9">
      <c r="B14995" s="1"/>
      <c r="C14995" s="29"/>
      <c r="D14995" s="27"/>
      <c r="E14995" s="27"/>
      <c r="F14995" s="27"/>
      <c r="G14995" s="1"/>
      <c r="H14995" s="1"/>
      <c r="I14995" s="1"/>
    </row>
    <row r="14996" spans="2:9">
      <c r="B14996" s="1"/>
      <c r="C14996" s="29"/>
      <c r="D14996" s="27"/>
      <c r="E14996" s="27"/>
      <c r="F14996" s="27"/>
      <c r="G14996" s="1"/>
      <c r="H14996" s="1"/>
      <c r="I14996" s="1"/>
    </row>
    <row r="14997" spans="2:9">
      <c r="B14997" s="1"/>
      <c r="C14997" s="29"/>
      <c r="D14997" s="27"/>
      <c r="E14997" s="27"/>
      <c r="F14997" s="27"/>
      <c r="G14997" s="1"/>
      <c r="H14997" s="1"/>
      <c r="I14997" s="1"/>
    </row>
    <row r="14998" spans="2:9">
      <c r="B14998" s="1"/>
      <c r="C14998" s="29"/>
      <c r="D14998" s="27"/>
      <c r="E14998" s="27"/>
      <c r="F14998" s="27"/>
      <c r="G14998" s="1"/>
      <c r="H14998" s="1"/>
      <c r="I14998" s="1"/>
    </row>
    <row r="14999" spans="2:9">
      <c r="B14999" s="1"/>
      <c r="C14999" s="29"/>
      <c r="D14999" s="27"/>
      <c r="E14999" s="27"/>
      <c r="F14999" s="27"/>
      <c r="G14999" s="1"/>
      <c r="H14999" s="1"/>
      <c r="I14999" s="1"/>
    </row>
    <row r="15000" spans="2:9">
      <c r="B15000" s="1"/>
      <c r="C15000" s="29"/>
      <c r="D15000" s="27"/>
      <c r="E15000" s="27"/>
      <c r="F15000" s="27"/>
      <c r="G15000" s="1"/>
      <c r="H15000" s="1"/>
      <c r="I15000" s="1"/>
    </row>
    <row r="15001" spans="2:9">
      <c r="B15001" s="1"/>
      <c r="C15001" s="29"/>
      <c r="D15001" s="27"/>
      <c r="E15001" s="27"/>
      <c r="F15001" s="27"/>
      <c r="G15001" s="1"/>
      <c r="H15001" s="1"/>
      <c r="I15001" s="1"/>
    </row>
    <row r="15002" spans="2:9">
      <c r="B15002" s="1"/>
      <c r="C15002" s="29"/>
      <c r="D15002" s="27"/>
      <c r="E15002" s="27"/>
      <c r="F15002" s="27"/>
      <c r="G15002" s="1"/>
      <c r="H15002" s="1"/>
      <c r="I15002" s="1"/>
    </row>
    <row r="15003" spans="2:9">
      <c r="B15003" s="1"/>
      <c r="C15003" s="29"/>
      <c r="D15003" s="27"/>
      <c r="E15003" s="27"/>
      <c r="F15003" s="27"/>
      <c r="G15003" s="1"/>
      <c r="H15003" s="1"/>
      <c r="I15003" s="1"/>
    </row>
    <row r="15004" spans="2:9">
      <c r="B15004" s="1"/>
      <c r="C15004" s="29"/>
      <c r="D15004" s="27"/>
      <c r="E15004" s="27"/>
      <c r="F15004" s="27"/>
      <c r="G15004" s="1"/>
      <c r="H15004" s="1"/>
      <c r="I15004" s="1"/>
    </row>
    <row r="15005" spans="2:9">
      <c r="B15005" s="1"/>
      <c r="C15005" s="29"/>
      <c r="D15005" s="27"/>
      <c r="E15005" s="27"/>
      <c r="F15005" s="27"/>
      <c r="G15005" s="1"/>
      <c r="H15005" s="1"/>
      <c r="I15005" s="1"/>
    </row>
    <row r="15006" spans="2:9">
      <c r="B15006" s="1"/>
      <c r="C15006" s="29"/>
      <c r="D15006" s="27"/>
      <c r="E15006" s="27"/>
      <c r="F15006" s="27"/>
      <c r="G15006" s="1"/>
      <c r="H15006" s="1"/>
      <c r="I15006" s="1"/>
    </row>
    <row r="15007" spans="2:9">
      <c r="B15007" s="1"/>
      <c r="C15007" s="29"/>
      <c r="D15007" s="27"/>
      <c r="E15007" s="27"/>
      <c r="F15007" s="27"/>
      <c r="G15007" s="1"/>
      <c r="H15007" s="1"/>
      <c r="I15007" s="1"/>
    </row>
    <row r="15008" spans="2:9">
      <c r="B15008" s="1"/>
      <c r="C15008" s="29"/>
      <c r="D15008" s="27"/>
      <c r="E15008" s="27"/>
      <c r="F15008" s="27"/>
      <c r="G15008" s="1"/>
      <c r="H15008" s="1"/>
      <c r="I15008" s="1"/>
    </row>
    <row r="15009" spans="2:9">
      <c r="B15009" s="1"/>
      <c r="C15009" s="29"/>
      <c r="D15009" s="27"/>
      <c r="E15009" s="27"/>
      <c r="F15009" s="27"/>
      <c r="G15009" s="1"/>
      <c r="H15009" s="1"/>
      <c r="I15009" s="1"/>
    </row>
    <row r="15010" spans="2:9">
      <c r="B15010" s="1"/>
      <c r="C15010" s="29"/>
      <c r="D15010" s="27"/>
      <c r="E15010" s="27"/>
      <c r="F15010" s="27"/>
      <c r="G15010" s="1"/>
      <c r="H15010" s="1"/>
      <c r="I15010" s="1"/>
    </row>
    <row r="15011" spans="2:9">
      <c r="B15011" s="1"/>
      <c r="C15011" s="29"/>
      <c r="D15011" s="27"/>
      <c r="E15011" s="27"/>
      <c r="F15011" s="27"/>
      <c r="G15011" s="1"/>
      <c r="H15011" s="1"/>
      <c r="I15011" s="1"/>
    </row>
    <row r="15012" spans="2:9">
      <c r="B15012" s="1"/>
      <c r="C15012" s="29"/>
      <c r="D15012" s="27"/>
      <c r="E15012" s="27"/>
      <c r="F15012" s="27"/>
      <c r="G15012" s="1"/>
      <c r="H15012" s="1"/>
      <c r="I15012" s="1"/>
    </row>
    <row r="15013" spans="2:9">
      <c r="B15013" s="1"/>
      <c r="C15013" s="29"/>
      <c r="D15013" s="27"/>
      <c r="E15013" s="27"/>
      <c r="F15013" s="27"/>
      <c r="G15013" s="1"/>
      <c r="H15013" s="1"/>
      <c r="I15013" s="1"/>
    </row>
    <row r="15014" spans="2:9">
      <c r="B15014" s="1"/>
      <c r="C15014" s="29"/>
      <c r="D15014" s="27"/>
      <c r="E15014" s="27"/>
      <c r="F15014" s="27"/>
      <c r="G15014" s="1"/>
      <c r="H15014" s="1"/>
      <c r="I15014" s="1"/>
    </row>
    <row r="15015" spans="2:9">
      <c r="B15015" s="1"/>
      <c r="C15015" s="29"/>
      <c r="D15015" s="27"/>
      <c r="E15015" s="27"/>
      <c r="F15015" s="27"/>
      <c r="G15015" s="1"/>
      <c r="H15015" s="1"/>
      <c r="I15015" s="1"/>
    </row>
    <row r="15016" spans="2:9">
      <c r="B15016" s="1"/>
      <c r="C15016" s="29"/>
      <c r="D15016" s="27"/>
      <c r="E15016" s="27"/>
      <c r="F15016" s="27"/>
      <c r="G15016" s="1"/>
      <c r="H15016" s="1"/>
      <c r="I15016" s="1"/>
    </row>
    <row r="15017" spans="2:9">
      <c r="B15017" s="1"/>
      <c r="C15017" s="29"/>
      <c r="D15017" s="27"/>
      <c r="E15017" s="27"/>
      <c r="F15017" s="27"/>
      <c r="G15017" s="1"/>
      <c r="H15017" s="1"/>
      <c r="I15017" s="1"/>
    </row>
    <row r="15018" spans="2:9">
      <c r="B15018" s="1"/>
      <c r="C15018" s="29"/>
      <c r="D15018" s="27"/>
      <c r="E15018" s="27"/>
      <c r="F15018" s="27"/>
      <c r="G15018" s="1"/>
      <c r="H15018" s="1"/>
      <c r="I15018" s="1"/>
    </row>
    <row r="15019" spans="2:9">
      <c r="B15019" s="1"/>
      <c r="C15019" s="29"/>
      <c r="D15019" s="27"/>
      <c r="E15019" s="27"/>
      <c r="F15019" s="27"/>
      <c r="G15019" s="1"/>
      <c r="H15019" s="1"/>
      <c r="I15019" s="1"/>
    </row>
    <row r="15020" spans="2:9">
      <c r="B15020" s="1"/>
      <c r="C15020" s="29"/>
      <c r="D15020" s="27"/>
      <c r="E15020" s="27"/>
      <c r="F15020" s="27"/>
      <c r="G15020" s="1"/>
      <c r="H15020" s="1"/>
      <c r="I15020" s="1"/>
    </row>
    <row r="15021" spans="2:9">
      <c r="B15021" s="1"/>
      <c r="C15021" s="29"/>
      <c r="D15021" s="27"/>
      <c r="E15021" s="27"/>
      <c r="F15021" s="27"/>
      <c r="G15021" s="1"/>
      <c r="H15021" s="1"/>
      <c r="I15021" s="1"/>
    </row>
    <row r="15022" spans="2:9">
      <c r="B15022" s="1"/>
      <c r="C15022" s="29"/>
      <c r="D15022" s="27"/>
      <c r="E15022" s="27"/>
      <c r="F15022" s="27"/>
      <c r="G15022" s="1"/>
      <c r="H15022" s="1"/>
      <c r="I15022" s="1"/>
    </row>
    <row r="15023" spans="2:9">
      <c r="B15023" s="1"/>
      <c r="C15023" s="29"/>
      <c r="D15023" s="27"/>
      <c r="E15023" s="27"/>
      <c r="F15023" s="27"/>
      <c r="G15023" s="1"/>
      <c r="H15023" s="1"/>
      <c r="I15023" s="1"/>
    </row>
    <row r="15024" spans="2:9">
      <c r="B15024" s="1"/>
      <c r="C15024" s="29"/>
      <c r="D15024" s="27"/>
      <c r="E15024" s="27"/>
      <c r="F15024" s="27"/>
      <c r="G15024" s="1"/>
      <c r="H15024" s="1"/>
      <c r="I15024" s="1"/>
    </row>
    <row r="15025" spans="2:9">
      <c r="B15025" s="1"/>
      <c r="C15025" s="29"/>
      <c r="D15025" s="27"/>
      <c r="E15025" s="27"/>
      <c r="F15025" s="27"/>
      <c r="G15025" s="1"/>
      <c r="H15025" s="1"/>
      <c r="I15025" s="1"/>
    </row>
    <row r="15026" spans="2:9">
      <c r="B15026" s="1"/>
      <c r="C15026" s="29"/>
      <c r="D15026" s="27"/>
      <c r="E15026" s="27"/>
      <c r="F15026" s="27"/>
      <c r="G15026" s="1"/>
      <c r="H15026" s="1"/>
      <c r="I15026" s="1"/>
    </row>
    <row r="15027" spans="2:9">
      <c r="B15027" s="1"/>
      <c r="C15027" s="29"/>
      <c r="D15027" s="27"/>
      <c r="E15027" s="27"/>
      <c r="F15027" s="27"/>
      <c r="G15027" s="1"/>
      <c r="H15027" s="1"/>
      <c r="I15027" s="1"/>
    </row>
    <row r="15028" spans="2:9">
      <c r="B15028" s="1"/>
      <c r="C15028" s="29"/>
      <c r="D15028" s="27"/>
      <c r="E15028" s="27"/>
      <c r="F15028" s="27"/>
      <c r="G15028" s="1"/>
      <c r="H15028" s="1"/>
      <c r="I15028" s="1"/>
    </row>
    <row r="15029" spans="2:9">
      <c r="B15029" s="1"/>
      <c r="C15029" s="29"/>
      <c r="D15029" s="27"/>
      <c r="E15029" s="27"/>
      <c r="F15029" s="27"/>
      <c r="G15029" s="1"/>
      <c r="H15029" s="1"/>
      <c r="I15029" s="1"/>
    </row>
    <row r="15030" spans="2:9">
      <c r="B15030" s="1"/>
      <c r="C15030" s="29"/>
      <c r="D15030" s="27"/>
      <c r="E15030" s="27"/>
      <c r="F15030" s="27"/>
      <c r="G15030" s="1"/>
      <c r="H15030" s="1"/>
      <c r="I15030" s="1"/>
    </row>
    <row r="15031" spans="2:9">
      <c r="B15031" s="1"/>
      <c r="C15031" s="29"/>
      <c r="D15031" s="27"/>
      <c r="E15031" s="27"/>
      <c r="F15031" s="27"/>
      <c r="G15031" s="1"/>
      <c r="H15031" s="1"/>
      <c r="I15031" s="1"/>
    </row>
    <row r="15032" spans="2:9">
      <c r="B15032" s="1"/>
      <c r="C15032" s="29"/>
      <c r="D15032" s="27"/>
      <c r="E15032" s="27"/>
      <c r="F15032" s="27"/>
      <c r="G15032" s="1"/>
      <c r="H15032" s="1"/>
      <c r="I15032" s="1"/>
    </row>
    <row r="15033" spans="2:9">
      <c r="B15033" s="1"/>
      <c r="C15033" s="29"/>
      <c r="D15033" s="27"/>
      <c r="E15033" s="27"/>
      <c r="F15033" s="27"/>
      <c r="G15033" s="1"/>
      <c r="H15033" s="1"/>
      <c r="I15033" s="1"/>
    </row>
    <row r="15034" spans="2:9">
      <c r="B15034" s="1"/>
      <c r="C15034" s="29"/>
      <c r="D15034" s="27"/>
      <c r="E15034" s="27"/>
      <c r="F15034" s="27"/>
      <c r="G15034" s="1"/>
      <c r="H15034" s="1"/>
      <c r="I15034" s="1"/>
    </row>
    <row r="15035" spans="2:9">
      <c r="B15035" s="1"/>
      <c r="C15035" s="29"/>
      <c r="D15035" s="27"/>
      <c r="E15035" s="27"/>
      <c r="F15035" s="27"/>
      <c r="G15035" s="1"/>
      <c r="H15035" s="1"/>
      <c r="I15035" s="1"/>
    </row>
    <row r="15036" spans="2:9">
      <c r="B15036" s="1"/>
      <c r="C15036" s="29"/>
      <c r="D15036" s="27"/>
      <c r="E15036" s="27"/>
      <c r="F15036" s="27"/>
      <c r="G15036" s="1"/>
      <c r="H15036" s="1"/>
      <c r="I15036" s="1"/>
    </row>
    <row r="15037" spans="2:9">
      <c r="B15037" s="1"/>
      <c r="C15037" s="29"/>
      <c r="D15037" s="27"/>
      <c r="E15037" s="27"/>
      <c r="F15037" s="27"/>
      <c r="G15037" s="1"/>
      <c r="H15037" s="1"/>
      <c r="I15037" s="1"/>
    </row>
    <row r="15038" spans="2:9">
      <c r="B15038" s="1"/>
      <c r="C15038" s="29"/>
      <c r="D15038" s="27"/>
      <c r="E15038" s="27"/>
      <c r="F15038" s="27"/>
      <c r="G15038" s="1"/>
      <c r="H15038" s="1"/>
      <c r="I15038" s="1"/>
    </row>
    <row r="15039" spans="2:9">
      <c r="B15039" s="1"/>
      <c r="C15039" s="29"/>
      <c r="D15039" s="27"/>
      <c r="E15039" s="27"/>
      <c r="F15039" s="27"/>
      <c r="G15039" s="1"/>
      <c r="H15039" s="1"/>
      <c r="I15039" s="1"/>
    </row>
    <row r="15040" spans="2:9">
      <c r="B15040" s="1"/>
      <c r="C15040" s="29"/>
      <c r="D15040" s="27"/>
      <c r="E15040" s="27"/>
      <c r="F15040" s="27"/>
      <c r="G15040" s="1"/>
      <c r="H15040" s="1"/>
      <c r="I15040" s="1"/>
    </row>
    <row r="15041" spans="2:9">
      <c r="B15041" s="1"/>
      <c r="C15041" s="29"/>
      <c r="D15041" s="27"/>
      <c r="E15041" s="27"/>
      <c r="F15041" s="27"/>
      <c r="G15041" s="1"/>
      <c r="H15041" s="1"/>
      <c r="I15041" s="1"/>
    </row>
    <row r="15042" spans="2:9">
      <c r="B15042" s="1"/>
      <c r="C15042" s="29"/>
      <c r="D15042" s="27"/>
      <c r="E15042" s="27"/>
      <c r="F15042" s="27"/>
      <c r="G15042" s="1"/>
      <c r="H15042" s="1"/>
      <c r="I15042" s="1"/>
    </row>
    <row r="15043" spans="2:9">
      <c r="B15043" s="1"/>
      <c r="C15043" s="29"/>
      <c r="D15043" s="27"/>
      <c r="E15043" s="27"/>
      <c r="F15043" s="27"/>
      <c r="G15043" s="1"/>
      <c r="H15043" s="1"/>
      <c r="I15043" s="1"/>
    </row>
    <row r="15044" spans="2:9">
      <c r="B15044" s="1"/>
      <c r="C15044" s="29"/>
      <c r="D15044" s="27"/>
      <c r="E15044" s="27"/>
      <c r="F15044" s="27"/>
      <c r="G15044" s="1"/>
      <c r="H15044" s="1"/>
      <c r="I15044" s="1"/>
    </row>
    <row r="15045" spans="2:9">
      <c r="B15045" s="1"/>
      <c r="C15045" s="29"/>
      <c r="D15045" s="27"/>
      <c r="E15045" s="27"/>
      <c r="F15045" s="27"/>
      <c r="G15045" s="1"/>
      <c r="H15045" s="1"/>
      <c r="I15045" s="1"/>
    </row>
    <row r="15046" spans="2:9">
      <c r="B15046" s="1"/>
      <c r="C15046" s="29"/>
      <c r="D15046" s="27"/>
      <c r="E15046" s="27"/>
      <c r="F15046" s="27"/>
      <c r="G15046" s="1"/>
      <c r="H15046" s="1"/>
      <c r="I15046" s="1"/>
    </row>
    <row r="15047" spans="2:9">
      <c r="B15047" s="1"/>
      <c r="C15047" s="29"/>
      <c r="D15047" s="27"/>
      <c r="E15047" s="27"/>
      <c r="F15047" s="27"/>
      <c r="G15047" s="1"/>
      <c r="H15047" s="1"/>
      <c r="I15047" s="1"/>
    </row>
    <row r="15048" spans="2:9">
      <c r="B15048" s="1"/>
      <c r="C15048" s="29"/>
      <c r="D15048" s="27"/>
      <c r="E15048" s="27"/>
      <c r="F15048" s="27"/>
      <c r="G15048" s="1"/>
      <c r="H15048" s="1"/>
      <c r="I15048" s="1"/>
    </row>
    <row r="15049" spans="2:9">
      <c r="B15049" s="1"/>
      <c r="C15049" s="29"/>
      <c r="D15049" s="27"/>
      <c r="E15049" s="27"/>
      <c r="F15049" s="27"/>
      <c r="G15049" s="1"/>
      <c r="H15049" s="1"/>
      <c r="I15049" s="1"/>
    </row>
    <row r="15050" spans="2:9">
      <c r="B15050" s="1"/>
      <c r="C15050" s="29"/>
      <c r="D15050" s="27"/>
      <c r="E15050" s="27"/>
      <c r="F15050" s="27"/>
      <c r="G15050" s="1"/>
      <c r="H15050" s="1"/>
      <c r="I15050" s="1"/>
    </row>
    <row r="15051" spans="2:9">
      <c r="B15051" s="1"/>
      <c r="C15051" s="29"/>
      <c r="D15051" s="27"/>
      <c r="E15051" s="27"/>
      <c r="F15051" s="27"/>
      <c r="G15051" s="1"/>
      <c r="H15051" s="1"/>
      <c r="I15051" s="1"/>
    </row>
    <row r="15052" spans="2:9">
      <c r="B15052" s="1"/>
      <c r="C15052" s="29"/>
      <c r="D15052" s="27"/>
      <c r="E15052" s="27"/>
      <c r="F15052" s="27"/>
      <c r="G15052" s="1"/>
      <c r="H15052" s="1"/>
      <c r="I15052" s="1"/>
    </row>
    <row r="15053" spans="2:9">
      <c r="B15053" s="1"/>
      <c r="C15053" s="29"/>
      <c r="D15053" s="27"/>
      <c r="E15053" s="27"/>
      <c r="F15053" s="27"/>
      <c r="G15053" s="1"/>
      <c r="H15053" s="1"/>
      <c r="I15053" s="1"/>
    </row>
    <row r="15054" spans="2:9">
      <c r="B15054" s="1"/>
      <c r="C15054" s="29"/>
      <c r="D15054" s="27"/>
      <c r="E15054" s="27"/>
      <c r="F15054" s="27"/>
      <c r="G15054" s="1"/>
      <c r="H15054" s="1"/>
      <c r="I15054" s="1"/>
    </row>
    <row r="15055" spans="2:9">
      <c r="B15055" s="1"/>
      <c r="C15055" s="29"/>
      <c r="D15055" s="27"/>
      <c r="E15055" s="27"/>
      <c r="F15055" s="27"/>
      <c r="G15055" s="1"/>
      <c r="H15055" s="1"/>
      <c r="I15055" s="1"/>
    </row>
    <row r="15056" spans="2:9">
      <c r="B15056" s="1"/>
      <c r="C15056" s="29"/>
      <c r="D15056" s="27"/>
      <c r="E15056" s="27"/>
      <c r="F15056" s="27"/>
      <c r="G15056" s="1"/>
      <c r="H15056" s="1"/>
      <c r="I15056" s="1"/>
    </row>
    <row r="15057" spans="2:9">
      <c r="B15057" s="1"/>
      <c r="C15057" s="29"/>
      <c r="D15057" s="27"/>
      <c r="E15057" s="27"/>
      <c r="F15057" s="27"/>
      <c r="G15057" s="1"/>
      <c r="H15057" s="1"/>
      <c r="I15057" s="1"/>
    </row>
    <row r="15058" spans="2:9">
      <c r="B15058" s="1"/>
      <c r="C15058" s="29"/>
      <c r="D15058" s="27"/>
      <c r="E15058" s="27"/>
      <c r="F15058" s="27"/>
      <c r="G15058" s="1"/>
      <c r="H15058" s="1"/>
      <c r="I15058" s="1"/>
    </row>
    <row r="15059" spans="2:9">
      <c r="B15059" s="1"/>
      <c r="C15059" s="29"/>
      <c r="D15059" s="27"/>
      <c r="E15059" s="27"/>
      <c r="F15059" s="27"/>
      <c r="G15059" s="1"/>
      <c r="H15059" s="1"/>
      <c r="I15059" s="1"/>
    </row>
    <row r="15060" spans="2:9">
      <c r="B15060" s="1"/>
      <c r="C15060" s="29"/>
      <c r="D15060" s="27"/>
      <c r="E15060" s="27"/>
      <c r="F15060" s="27"/>
      <c r="G15060" s="1"/>
      <c r="H15060" s="1"/>
      <c r="I15060" s="1"/>
    </row>
    <row r="15061" spans="2:9">
      <c r="B15061" s="1"/>
      <c r="C15061" s="29"/>
      <c r="D15061" s="27"/>
      <c r="E15061" s="27"/>
      <c r="F15061" s="27"/>
      <c r="G15061" s="1"/>
      <c r="H15061" s="1"/>
      <c r="I15061" s="1"/>
    </row>
    <row r="15062" spans="2:9">
      <c r="B15062" s="1"/>
      <c r="C15062" s="29"/>
      <c r="D15062" s="27"/>
      <c r="E15062" s="27"/>
      <c r="F15062" s="27"/>
      <c r="G15062" s="1"/>
      <c r="H15062" s="1"/>
      <c r="I15062" s="1"/>
    </row>
    <row r="15063" spans="2:9">
      <c r="B15063" s="1"/>
      <c r="C15063" s="29"/>
      <c r="D15063" s="27"/>
      <c r="E15063" s="27"/>
      <c r="F15063" s="27"/>
      <c r="G15063" s="1"/>
      <c r="H15063" s="1"/>
      <c r="I15063" s="1"/>
    </row>
    <row r="15064" spans="2:9">
      <c r="B15064" s="1"/>
      <c r="C15064" s="29"/>
      <c r="D15064" s="27"/>
      <c r="E15064" s="27"/>
      <c r="F15064" s="27"/>
      <c r="G15064" s="1"/>
      <c r="H15064" s="1"/>
      <c r="I15064" s="1"/>
    </row>
    <row r="15065" spans="2:9">
      <c r="B15065" s="1"/>
      <c r="C15065" s="29"/>
      <c r="D15065" s="27"/>
      <c r="E15065" s="27"/>
      <c r="F15065" s="27"/>
      <c r="G15065" s="1"/>
      <c r="H15065" s="1"/>
      <c r="I15065" s="1"/>
    </row>
    <row r="15066" spans="2:9">
      <c r="B15066" s="1"/>
      <c r="C15066" s="29"/>
      <c r="D15066" s="27"/>
      <c r="E15066" s="27"/>
      <c r="F15066" s="27"/>
      <c r="G15066" s="1"/>
      <c r="H15066" s="1"/>
      <c r="I15066" s="1"/>
    </row>
    <row r="15067" spans="2:9">
      <c r="B15067" s="1"/>
      <c r="C15067" s="29"/>
      <c r="D15067" s="27"/>
      <c r="E15067" s="27"/>
      <c r="F15067" s="27"/>
      <c r="G15067" s="1"/>
      <c r="H15067" s="1"/>
      <c r="I15067" s="1"/>
    </row>
    <row r="15068" spans="2:9">
      <c r="B15068" s="1"/>
      <c r="C15068" s="29"/>
      <c r="D15068" s="27"/>
      <c r="E15068" s="27"/>
      <c r="F15068" s="27"/>
      <c r="G15068" s="1"/>
      <c r="H15068" s="1"/>
      <c r="I15068" s="1"/>
    </row>
    <row r="15069" spans="2:9">
      <c r="B15069" s="1"/>
      <c r="C15069" s="29"/>
      <c r="D15069" s="27"/>
      <c r="E15069" s="27"/>
      <c r="F15069" s="27"/>
      <c r="G15069" s="1"/>
      <c r="H15069" s="1"/>
      <c r="I15069" s="1"/>
    </row>
    <row r="15070" spans="2:9">
      <c r="B15070" s="1"/>
      <c r="C15070" s="29"/>
      <c r="D15070" s="27"/>
      <c r="E15070" s="27"/>
      <c r="F15070" s="27"/>
      <c r="G15070" s="1"/>
      <c r="H15070" s="1"/>
      <c r="I15070" s="1"/>
    </row>
    <row r="15071" spans="2:9">
      <c r="B15071" s="1"/>
      <c r="C15071" s="29"/>
      <c r="D15071" s="27"/>
      <c r="E15071" s="27"/>
      <c r="F15071" s="27"/>
      <c r="G15071" s="1"/>
      <c r="H15071" s="1"/>
      <c r="I15071" s="1"/>
    </row>
    <row r="15072" spans="2:9">
      <c r="B15072" s="1"/>
      <c r="C15072" s="29"/>
      <c r="D15072" s="27"/>
      <c r="E15072" s="27"/>
      <c r="F15072" s="27"/>
      <c r="G15072" s="1"/>
      <c r="H15072" s="1"/>
      <c r="I15072" s="1"/>
    </row>
    <row r="15073" spans="2:9">
      <c r="B15073" s="1"/>
      <c r="C15073" s="29"/>
      <c r="D15073" s="27"/>
      <c r="E15073" s="27"/>
      <c r="F15073" s="27"/>
      <c r="G15073" s="1"/>
      <c r="H15073" s="1"/>
      <c r="I15073" s="1"/>
    </row>
    <row r="15074" spans="2:9">
      <c r="B15074" s="1"/>
      <c r="C15074" s="29"/>
      <c r="D15074" s="27"/>
      <c r="E15074" s="27"/>
      <c r="F15074" s="27"/>
      <c r="G15074" s="1"/>
      <c r="H15074" s="1"/>
      <c r="I15074" s="1"/>
    </row>
    <row r="15075" spans="2:9">
      <c r="B15075" s="1"/>
      <c r="C15075" s="29"/>
      <c r="D15075" s="27"/>
      <c r="E15075" s="27"/>
      <c r="F15075" s="27"/>
      <c r="G15075" s="1"/>
      <c r="H15075" s="1"/>
      <c r="I15075" s="1"/>
    </row>
    <row r="15076" spans="2:9">
      <c r="B15076" s="1"/>
      <c r="C15076" s="29"/>
      <c r="D15076" s="27"/>
      <c r="E15076" s="27"/>
      <c r="F15076" s="27"/>
      <c r="G15076" s="1"/>
      <c r="H15076" s="1"/>
      <c r="I15076" s="1"/>
    </row>
    <row r="15077" spans="2:9">
      <c r="B15077" s="1"/>
      <c r="C15077" s="29"/>
      <c r="D15077" s="27"/>
      <c r="E15077" s="27"/>
      <c r="F15077" s="27"/>
      <c r="G15077" s="1"/>
      <c r="H15077" s="1"/>
      <c r="I15077" s="1"/>
    </row>
    <row r="15078" spans="2:9">
      <c r="B15078" s="1"/>
      <c r="C15078" s="29"/>
      <c r="D15078" s="27"/>
      <c r="E15078" s="27"/>
      <c r="F15078" s="27"/>
      <c r="G15078" s="1"/>
      <c r="H15078" s="1"/>
      <c r="I15078" s="1"/>
    </row>
    <row r="15079" spans="2:9">
      <c r="B15079" s="1"/>
      <c r="C15079" s="29"/>
      <c r="D15079" s="27"/>
      <c r="E15079" s="27"/>
      <c r="F15079" s="27"/>
      <c r="G15079" s="1"/>
      <c r="H15079" s="1"/>
      <c r="I15079" s="1"/>
    </row>
    <row r="15080" spans="2:9">
      <c r="B15080" s="1"/>
      <c r="C15080" s="29"/>
      <c r="D15080" s="27"/>
      <c r="E15080" s="27"/>
      <c r="F15080" s="27"/>
      <c r="G15080" s="1"/>
      <c r="H15080" s="1"/>
      <c r="I15080" s="1"/>
    </row>
    <row r="15081" spans="2:9">
      <c r="B15081" s="1"/>
      <c r="C15081" s="29"/>
      <c r="D15081" s="27"/>
      <c r="E15081" s="27"/>
      <c r="F15081" s="27"/>
      <c r="G15081" s="1"/>
      <c r="H15081" s="1"/>
      <c r="I15081" s="1"/>
    </row>
    <row r="15082" spans="2:9">
      <c r="B15082" s="1"/>
      <c r="C15082" s="29"/>
      <c r="D15082" s="27"/>
      <c r="E15082" s="27"/>
      <c r="F15082" s="27"/>
      <c r="G15082" s="1"/>
      <c r="H15082" s="1"/>
      <c r="I15082" s="1"/>
    </row>
    <row r="15083" spans="2:9">
      <c r="B15083" s="1"/>
      <c r="C15083" s="29"/>
      <c r="D15083" s="27"/>
      <c r="E15083" s="27"/>
      <c r="F15083" s="27"/>
      <c r="G15083" s="1"/>
      <c r="H15083" s="1"/>
      <c r="I15083" s="1"/>
    </row>
    <row r="15084" spans="2:9">
      <c r="B15084" s="1"/>
      <c r="C15084" s="29"/>
      <c r="D15084" s="27"/>
      <c r="E15084" s="27"/>
      <c r="F15084" s="27"/>
      <c r="G15084" s="1"/>
      <c r="H15084" s="1"/>
      <c r="I15084" s="1"/>
    </row>
    <row r="15085" spans="2:9">
      <c r="B15085" s="1"/>
      <c r="C15085" s="29"/>
      <c r="D15085" s="27"/>
      <c r="E15085" s="27"/>
      <c r="F15085" s="27"/>
      <c r="G15085" s="1"/>
      <c r="H15085" s="1"/>
      <c r="I15085" s="1"/>
    </row>
    <row r="15086" spans="2:9">
      <c r="B15086" s="1"/>
      <c r="C15086" s="29"/>
      <c r="D15086" s="27"/>
      <c r="E15086" s="27"/>
      <c r="F15086" s="27"/>
      <c r="G15086" s="1"/>
      <c r="H15086" s="1"/>
      <c r="I15086" s="1"/>
    </row>
    <row r="15087" spans="2:9">
      <c r="B15087" s="1"/>
      <c r="C15087" s="29"/>
      <c r="D15087" s="27"/>
      <c r="E15087" s="27"/>
      <c r="F15087" s="27"/>
      <c r="G15087" s="1"/>
      <c r="H15087" s="1"/>
      <c r="I15087" s="1"/>
    </row>
    <row r="15088" spans="2:9">
      <c r="B15088" s="1"/>
      <c r="C15088" s="29"/>
      <c r="D15088" s="27"/>
      <c r="E15088" s="27"/>
      <c r="F15088" s="27"/>
      <c r="G15088" s="1"/>
      <c r="H15088" s="1"/>
      <c r="I15088" s="1"/>
    </row>
    <row r="15089" spans="2:9">
      <c r="B15089" s="1"/>
      <c r="C15089" s="29"/>
      <c r="D15089" s="27"/>
      <c r="E15089" s="27"/>
      <c r="F15089" s="27"/>
      <c r="G15089" s="1"/>
      <c r="H15089" s="1"/>
      <c r="I15089" s="1"/>
    </row>
    <row r="15090" spans="2:9">
      <c r="B15090" s="1"/>
      <c r="C15090" s="29"/>
      <c r="D15090" s="27"/>
      <c r="E15090" s="27"/>
      <c r="F15090" s="27"/>
      <c r="G15090" s="1"/>
      <c r="H15090" s="1"/>
      <c r="I15090" s="1"/>
    </row>
    <row r="15091" spans="2:9">
      <c r="B15091" s="1"/>
      <c r="C15091" s="29"/>
      <c r="D15091" s="27"/>
      <c r="E15091" s="27"/>
      <c r="F15091" s="27"/>
      <c r="G15091" s="1"/>
      <c r="H15091" s="1"/>
      <c r="I15091" s="1"/>
    </row>
    <row r="15092" spans="2:9">
      <c r="B15092" s="1"/>
      <c r="C15092" s="29"/>
      <c r="D15092" s="27"/>
      <c r="E15092" s="27"/>
      <c r="F15092" s="27"/>
      <c r="G15092" s="1"/>
      <c r="H15092" s="1"/>
      <c r="I15092" s="1"/>
    </row>
    <row r="15093" spans="2:9">
      <c r="B15093" s="1"/>
      <c r="C15093" s="29"/>
      <c r="D15093" s="27"/>
      <c r="E15093" s="27"/>
      <c r="F15093" s="27"/>
      <c r="G15093" s="1"/>
      <c r="H15093" s="1"/>
      <c r="I15093" s="1"/>
    </row>
    <row r="15094" spans="2:9">
      <c r="B15094" s="1"/>
      <c r="C15094" s="29"/>
      <c r="D15094" s="27"/>
      <c r="E15094" s="27"/>
      <c r="F15094" s="27"/>
      <c r="G15094" s="1"/>
      <c r="H15094" s="1"/>
      <c r="I15094" s="1"/>
    </row>
    <row r="15095" spans="2:9">
      <c r="B15095" s="1"/>
      <c r="C15095" s="29"/>
      <c r="D15095" s="27"/>
      <c r="E15095" s="27"/>
      <c r="F15095" s="27"/>
      <c r="G15095" s="1"/>
      <c r="H15095" s="1"/>
      <c r="I15095" s="1"/>
    </row>
    <row r="15096" spans="2:9">
      <c r="B15096" s="1"/>
      <c r="C15096" s="29"/>
      <c r="D15096" s="27"/>
      <c r="E15096" s="27"/>
      <c r="F15096" s="27"/>
      <c r="G15096" s="1"/>
      <c r="H15096" s="1"/>
      <c r="I15096" s="1"/>
    </row>
    <row r="15097" spans="2:9">
      <c r="B15097" s="1"/>
      <c r="C15097" s="29"/>
      <c r="D15097" s="27"/>
      <c r="E15097" s="27"/>
      <c r="F15097" s="27"/>
      <c r="G15097" s="1"/>
      <c r="H15097" s="1"/>
      <c r="I15097" s="1"/>
    </row>
    <row r="15098" spans="2:9">
      <c r="B15098" s="1"/>
      <c r="C15098" s="29"/>
      <c r="D15098" s="27"/>
      <c r="E15098" s="27"/>
      <c r="F15098" s="27"/>
      <c r="G15098" s="1"/>
      <c r="H15098" s="1"/>
      <c r="I15098" s="1"/>
    </row>
    <row r="15099" spans="2:9">
      <c r="B15099" s="1"/>
      <c r="C15099" s="29"/>
      <c r="D15099" s="27"/>
      <c r="E15099" s="27"/>
      <c r="F15099" s="27"/>
      <c r="G15099" s="1"/>
      <c r="H15099" s="1"/>
      <c r="I15099" s="1"/>
    </row>
    <row r="15100" spans="2:9">
      <c r="B15100" s="1"/>
      <c r="C15100" s="29"/>
      <c r="D15100" s="27"/>
      <c r="E15100" s="27"/>
      <c r="F15100" s="27"/>
      <c r="G15100" s="1"/>
      <c r="H15100" s="1"/>
      <c r="I15100" s="1"/>
    </row>
    <row r="15101" spans="2:9">
      <c r="B15101" s="1"/>
      <c r="C15101" s="29"/>
      <c r="D15101" s="27"/>
      <c r="E15101" s="27"/>
      <c r="F15101" s="27"/>
      <c r="G15101" s="1"/>
      <c r="H15101" s="1"/>
      <c r="I15101" s="1"/>
    </row>
    <row r="15102" spans="2:9">
      <c r="B15102" s="1"/>
      <c r="C15102" s="29"/>
      <c r="D15102" s="27"/>
      <c r="E15102" s="27"/>
      <c r="F15102" s="27"/>
      <c r="G15102" s="1"/>
      <c r="H15102" s="1"/>
      <c r="I15102" s="1"/>
    </row>
    <row r="15103" spans="2:9">
      <c r="B15103" s="1"/>
      <c r="C15103" s="29"/>
      <c r="D15103" s="27"/>
      <c r="E15103" s="27"/>
      <c r="F15103" s="27"/>
      <c r="G15103" s="1"/>
      <c r="H15103" s="1"/>
      <c r="I15103" s="1"/>
    </row>
    <row r="15104" spans="2:9">
      <c r="B15104" s="1"/>
      <c r="C15104" s="29"/>
      <c r="D15104" s="27"/>
      <c r="E15104" s="27"/>
      <c r="F15104" s="27"/>
      <c r="G15104" s="1"/>
      <c r="H15104" s="1"/>
      <c r="I15104" s="1"/>
    </row>
    <row r="15105" spans="2:9">
      <c r="B15105" s="1"/>
      <c r="C15105" s="29"/>
      <c r="D15105" s="27"/>
      <c r="E15105" s="27"/>
      <c r="F15105" s="27"/>
      <c r="G15105" s="1"/>
      <c r="H15105" s="1"/>
      <c r="I15105" s="1"/>
    </row>
    <row r="15106" spans="2:9">
      <c r="B15106" s="1"/>
      <c r="C15106" s="29"/>
      <c r="D15106" s="27"/>
      <c r="E15106" s="27"/>
      <c r="F15106" s="27"/>
      <c r="G15106" s="1"/>
      <c r="H15106" s="1"/>
      <c r="I15106" s="1"/>
    </row>
    <row r="15107" spans="2:9">
      <c r="B15107" s="1"/>
      <c r="C15107" s="29"/>
      <c r="D15107" s="27"/>
      <c r="E15107" s="27"/>
      <c r="F15107" s="27"/>
      <c r="G15107" s="1"/>
      <c r="H15107" s="1"/>
      <c r="I15107" s="1"/>
    </row>
    <row r="15108" spans="2:9">
      <c r="B15108" s="1"/>
      <c r="C15108" s="29"/>
      <c r="D15108" s="27"/>
      <c r="E15108" s="27"/>
      <c r="F15108" s="27"/>
      <c r="G15108" s="1"/>
      <c r="H15108" s="1"/>
      <c r="I15108" s="1"/>
    </row>
    <row r="15109" spans="2:9">
      <c r="B15109" s="1"/>
      <c r="C15109" s="29"/>
      <c r="D15109" s="27"/>
      <c r="E15109" s="27"/>
      <c r="F15109" s="27"/>
      <c r="G15109" s="1"/>
      <c r="H15109" s="1"/>
      <c r="I15109" s="1"/>
    </row>
    <row r="15110" spans="2:9">
      <c r="B15110" s="1"/>
      <c r="C15110" s="29"/>
      <c r="D15110" s="27"/>
      <c r="E15110" s="27"/>
      <c r="F15110" s="27"/>
      <c r="G15110" s="1"/>
      <c r="H15110" s="1"/>
      <c r="I15110" s="1"/>
    </row>
    <row r="15111" spans="2:9">
      <c r="B15111" s="1"/>
      <c r="C15111" s="29"/>
      <c r="D15111" s="27"/>
      <c r="E15111" s="27"/>
      <c r="F15111" s="27"/>
      <c r="G15111" s="1"/>
      <c r="H15111" s="1"/>
      <c r="I15111" s="1"/>
    </row>
    <row r="15112" spans="2:9">
      <c r="B15112" s="1"/>
      <c r="C15112" s="29"/>
      <c r="D15112" s="27"/>
      <c r="E15112" s="27"/>
      <c r="F15112" s="27"/>
      <c r="G15112" s="1"/>
      <c r="H15112" s="1"/>
      <c r="I15112" s="1"/>
    </row>
    <row r="15113" spans="2:9">
      <c r="B15113" s="1"/>
      <c r="C15113" s="29"/>
      <c r="D15113" s="27"/>
      <c r="E15113" s="27"/>
      <c r="F15113" s="27"/>
      <c r="G15113" s="1"/>
      <c r="H15113" s="1"/>
      <c r="I15113" s="1"/>
    </row>
    <row r="15114" spans="2:9">
      <c r="B15114" s="1"/>
      <c r="C15114" s="29"/>
      <c r="D15114" s="27"/>
      <c r="E15114" s="27"/>
      <c r="F15114" s="27"/>
      <c r="G15114" s="1"/>
      <c r="H15114" s="1"/>
      <c r="I15114" s="1"/>
    </row>
    <row r="15115" spans="2:9">
      <c r="B15115" s="1"/>
      <c r="C15115" s="29"/>
      <c r="D15115" s="27"/>
      <c r="E15115" s="27"/>
      <c r="F15115" s="27"/>
      <c r="G15115" s="1"/>
      <c r="H15115" s="1"/>
      <c r="I15115" s="1"/>
    </row>
    <row r="15116" spans="2:9">
      <c r="B15116" s="1"/>
      <c r="C15116" s="29"/>
      <c r="D15116" s="27"/>
      <c r="E15116" s="27"/>
      <c r="F15116" s="27"/>
      <c r="G15116" s="1"/>
      <c r="H15116" s="1"/>
      <c r="I15116" s="1"/>
    </row>
    <row r="15117" spans="2:9">
      <c r="B15117" s="1"/>
      <c r="C15117" s="29"/>
      <c r="D15117" s="27"/>
      <c r="E15117" s="27"/>
      <c r="F15117" s="27"/>
      <c r="G15117" s="1"/>
      <c r="H15117" s="1"/>
      <c r="I15117" s="1"/>
    </row>
    <row r="15118" spans="2:9">
      <c r="B15118" s="1"/>
      <c r="C15118" s="29"/>
      <c r="D15118" s="27"/>
      <c r="E15118" s="27"/>
      <c r="F15118" s="27"/>
      <c r="G15118" s="1"/>
      <c r="H15118" s="1"/>
      <c r="I15118" s="1"/>
    </row>
    <row r="15119" spans="2:9">
      <c r="B15119" s="1"/>
      <c r="C15119" s="29"/>
      <c r="D15119" s="27"/>
      <c r="E15119" s="27"/>
      <c r="F15119" s="27"/>
      <c r="G15119" s="1"/>
      <c r="H15119" s="1"/>
      <c r="I15119" s="1"/>
    </row>
    <row r="15120" spans="2:9">
      <c r="B15120" s="1"/>
      <c r="C15120" s="29"/>
      <c r="D15120" s="27"/>
      <c r="E15120" s="27"/>
      <c r="F15120" s="27"/>
      <c r="G15120" s="1"/>
      <c r="H15120" s="1"/>
      <c r="I15120" s="1"/>
    </row>
    <row r="15121" spans="2:9">
      <c r="B15121" s="1"/>
      <c r="C15121" s="29"/>
      <c r="D15121" s="27"/>
      <c r="E15121" s="27"/>
      <c r="F15121" s="27"/>
      <c r="G15121" s="1"/>
      <c r="H15121" s="1"/>
      <c r="I15121" s="1"/>
    </row>
    <row r="15122" spans="2:9">
      <c r="B15122" s="1"/>
      <c r="C15122" s="29"/>
      <c r="D15122" s="27"/>
      <c r="E15122" s="27"/>
      <c r="F15122" s="27"/>
      <c r="G15122" s="1"/>
      <c r="H15122" s="1"/>
      <c r="I15122" s="1"/>
    </row>
    <row r="15123" spans="2:9">
      <c r="B15123" s="1"/>
      <c r="C15123" s="29"/>
      <c r="D15123" s="27"/>
      <c r="E15123" s="27"/>
      <c r="F15123" s="27"/>
      <c r="G15123" s="1"/>
      <c r="H15123" s="1"/>
      <c r="I15123" s="1"/>
    </row>
    <row r="15124" spans="2:9">
      <c r="B15124" s="1"/>
      <c r="C15124" s="29"/>
      <c r="D15124" s="27"/>
      <c r="E15124" s="27"/>
      <c r="F15124" s="27"/>
      <c r="G15124" s="1"/>
      <c r="H15124" s="1"/>
      <c r="I15124" s="1"/>
    </row>
    <row r="15125" spans="2:9">
      <c r="B15125" s="1"/>
      <c r="C15125" s="29"/>
      <c r="D15125" s="27"/>
      <c r="E15125" s="27"/>
      <c r="F15125" s="27"/>
      <c r="G15125" s="1"/>
      <c r="H15125" s="1"/>
      <c r="I15125" s="1"/>
    </row>
    <row r="15126" spans="2:9">
      <c r="B15126" s="1"/>
      <c r="C15126" s="29"/>
      <c r="D15126" s="27"/>
      <c r="E15126" s="27"/>
      <c r="F15126" s="27"/>
      <c r="G15126" s="1"/>
      <c r="H15126" s="1"/>
      <c r="I15126" s="1"/>
    </row>
    <row r="15127" spans="2:9">
      <c r="B15127" s="1"/>
      <c r="C15127" s="29"/>
      <c r="D15127" s="27"/>
      <c r="E15127" s="27"/>
      <c r="F15127" s="27"/>
      <c r="G15127" s="1"/>
      <c r="H15127" s="1"/>
      <c r="I15127" s="1"/>
    </row>
    <row r="15128" spans="2:9">
      <c r="B15128" s="1"/>
      <c r="C15128" s="29"/>
      <c r="D15128" s="27"/>
      <c r="E15128" s="27"/>
      <c r="F15128" s="27"/>
      <c r="G15128" s="1"/>
      <c r="H15128" s="1"/>
      <c r="I15128" s="1"/>
    </row>
    <row r="15129" spans="2:9">
      <c r="B15129" s="1"/>
      <c r="C15129" s="29"/>
      <c r="D15129" s="27"/>
      <c r="E15129" s="27"/>
      <c r="F15129" s="27"/>
      <c r="G15129" s="1"/>
      <c r="H15129" s="1"/>
      <c r="I15129" s="1"/>
    </row>
    <row r="15130" spans="2:9">
      <c r="B15130" s="1"/>
      <c r="C15130" s="29"/>
      <c r="D15130" s="27"/>
      <c r="E15130" s="27"/>
      <c r="F15130" s="27"/>
      <c r="G15130" s="1"/>
      <c r="H15130" s="1"/>
      <c r="I15130" s="1"/>
    </row>
    <row r="15131" spans="2:9">
      <c r="B15131" s="1"/>
      <c r="C15131" s="29"/>
      <c r="D15131" s="27"/>
      <c r="E15131" s="27"/>
      <c r="F15131" s="27"/>
      <c r="G15131" s="1"/>
      <c r="H15131" s="1"/>
      <c r="I15131" s="1"/>
    </row>
    <row r="15132" spans="2:9">
      <c r="B15132" s="1"/>
      <c r="C15132" s="29"/>
      <c r="D15132" s="27"/>
      <c r="E15132" s="27"/>
      <c r="F15132" s="27"/>
      <c r="G15132" s="1"/>
      <c r="H15132" s="1"/>
      <c r="I15132" s="1"/>
    </row>
    <row r="15133" spans="2:9">
      <c r="B15133" s="1"/>
      <c r="C15133" s="29"/>
      <c r="D15133" s="27"/>
      <c r="E15133" s="27"/>
      <c r="F15133" s="27"/>
      <c r="G15133" s="1"/>
      <c r="H15133" s="1"/>
      <c r="I15133" s="1"/>
    </row>
    <row r="15134" spans="2:9">
      <c r="B15134" s="1"/>
      <c r="C15134" s="29"/>
      <c r="D15134" s="27"/>
      <c r="E15134" s="27"/>
      <c r="F15134" s="27"/>
      <c r="G15134" s="1"/>
      <c r="H15134" s="1"/>
      <c r="I15134" s="1"/>
    </row>
    <row r="15135" spans="2:9">
      <c r="B15135" s="1"/>
      <c r="C15135" s="29"/>
      <c r="D15135" s="27"/>
      <c r="E15135" s="27"/>
      <c r="F15135" s="27"/>
      <c r="G15135" s="1"/>
      <c r="H15135" s="1"/>
      <c r="I15135" s="1"/>
    </row>
    <row r="15136" spans="2:9">
      <c r="B15136" s="1"/>
      <c r="C15136" s="29"/>
      <c r="D15136" s="27"/>
      <c r="E15136" s="27"/>
      <c r="F15136" s="27"/>
      <c r="G15136" s="1"/>
      <c r="H15136" s="1"/>
      <c r="I15136" s="1"/>
    </row>
    <row r="15137" spans="2:9">
      <c r="B15137" s="1"/>
      <c r="C15137" s="29"/>
      <c r="D15137" s="27"/>
      <c r="E15137" s="27"/>
      <c r="F15137" s="27"/>
      <c r="G15137" s="1"/>
      <c r="H15137" s="1"/>
      <c r="I15137" s="1"/>
    </row>
    <row r="15138" spans="2:9">
      <c r="B15138" s="1"/>
      <c r="C15138" s="29"/>
      <c r="D15138" s="27"/>
      <c r="E15138" s="27"/>
      <c r="F15138" s="27"/>
      <c r="G15138" s="1"/>
      <c r="H15138" s="1"/>
      <c r="I15138" s="1"/>
    </row>
    <row r="15139" spans="2:9">
      <c r="B15139" s="1"/>
      <c r="C15139" s="29"/>
      <c r="D15139" s="27"/>
      <c r="E15139" s="27"/>
      <c r="F15139" s="27"/>
      <c r="G15139" s="1"/>
      <c r="H15139" s="1"/>
      <c r="I15139" s="1"/>
    </row>
    <row r="15140" spans="2:9">
      <c r="B15140" s="1"/>
      <c r="C15140" s="29"/>
      <c r="D15140" s="27"/>
      <c r="E15140" s="27"/>
      <c r="F15140" s="27"/>
      <c r="G15140" s="1"/>
      <c r="H15140" s="1"/>
      <c r="I15140" s="1"/>
    </row>
    <row r="15141" spans="2:9">
      <c r="B15141" s="1"/>
      <c r="C15141" s="29"/>
      <c r="D15141" s="27"/>
      <c r="E15141" s="27"/>
      <c r="F15141" s="27"/>
      <c r="G15141" s="1"/>
      <c r="H15141" s="1"/>
      <c r="I15141" s="1"/>
    </row>
    <row r="15142" spans="2:9">
      <c r="B15142" s="1"/>
      <c r="C15142" s="29"/>
      <c r="D15142" s="27"/>
      <c r="E15142" s="27"/>
      <c r="F15142" s="27"/>
      <c r="G15142" s="1"/>
      <c r="H15142" s="1"/>
      <c r="I15142" s="1"/>
    </row>
    <row r="15143" spans="2:9">
      <c r="B15143" s="1"/>
      <c r="C15143" s="29"/>
      <c r="D15143" s="27"/>
      <c r="E15143" s="27"/>
      <c r="F15143" s="27"/>
      <c r="G15143" s="1"/>
      <c r="H15143" s="1"/>
      <c r="I15143" s="1"/>
    </row>
    <row r="15144" spans="2:9">
      <c r="B15144" s="1"/>
      <c r="C15144" s="29"/>
      <c r="D15144" s="27"/>
      <c r="E15144" s="27"/>
      <c r="F15144" s="27"/>
      <c r="G15144" s="1"/>
      <c r="H15144" s="1"/>
      <c r="I15144" s="1"/>
    </row>
    <row r="15145" spans="2:9">
      <c r="B15145" s="1"/>
      <c r="C15145" s="29"/>
      <c r="D15145" s="27"/>
      <c r="E15145" s="27"/>
      <c r="F15145" s="27"/>
      <c r="G15145" s="1"/>
      <c r="H15145" s="1"/>
      <c r="I15145" s="1"/>
    </row>
    <row r="15146" spans="2:9">
      <c r="B15146" s="1"/>
      <c r="C15146" s="29"/>
      <c r="D15146" s="27"/>
      <c r="E15146" s="27"/>
      <c r="F15146" s="27"/>
      <c r="G15146" s="1"/>
      <c r="H15146" s="1"/>
      <c r="I15146" s="1"/>
    </row>
    <row r="15147" spans="2:9">
      <c r="B15147" s="1"/>
      <c r="C15147" s="29"/>
      <c r="D15147" s="27"/>
      <c r="E15147" s="27"/>
      <c r="F15147" s="27"/>
      <c r="G15147" s="1"/>
      <c r="H15147" s="1"/>
      <c r="I15147" s="1"/>
    </row>
    <row r="15148" spans="2:9">
      <c r="B15148" s="1"/>
      <c r="C15148" s="29"/>
      <c r="D15148" s="27"/>
      <c r="E15148" s="27"/>
      <c r="F15148" s="27"/>
      <c r="G15148" s="1"/>
      <c r="H15148" s="1"/>
      <c r="I15148" s="1"/>
    </row>
    <row r="15149" spans="2:9">
      <c r="B15149" s="1"/>
      <c r="C15149" s="29"/>
      <c r="D15149" s="27"/>
      <c r="E15149" s="27"/>
      <c r="F15149" s="27"/>
      <c r="G15149" s="1"/>
      <c r="H15149" s="1"/>
      <c r="I15149" s="1"/>
    </row>
    <row r="15150" spans="2:9">
      <c r="B15150" s="1"/>
      <c r="C15150" s="29"/>
      <c r="D15150" s="27"/>
      <c r="E15150" s="27"/>
      <c r="F15150" s="27"/>
      <c r="G15150" s="1"/>
      <c r="H15150" s="1"/>
      <c r="I15150" s="1"/>
    </row>
    <row r="15151" spans="2:9">
      <c r="B15151" s="1"/>
      <c r="C15151" s="29"/>
      <c r="D15151" s="27"/>
      <c r="E15151" s="27"/>
      <c r="F15151" s="27"/>
      <c r="G15151" s="1"/>
      <c r="H15151" s="1"/>
      <c r="I15151" s="1"/>
    </row>
    <row r="15152" spans="2:9">
      <c r="B15152" s="1"/>
      <c r="C15152" s="29"/>
      <c r="D15152" s="27"/>
      <c r="E15152" s="27"/>
      <c r="F15152" s="27"/>
      <c r="G15152" s="1"/>
      <c r="H15152" s="1"/>
      <c r="I15152" s="1"/>
    </row>
    <row r="15153" spans="2:9">
      <c r="B15153" s="1"/>
      <c r="C15153" s="29"/>
      <c r="D15153" s="27"/>
      <c r="E15153" s="27"/>
      <c r="F15153" s="27"/>
      <c r="G15153" s="1"/>
      <c r="H15153" s="1"/>
      <c r="I15153" s="1"/>
    </row>
    <row r="15154" spans="2:9">
      <c r="B15154" s="1"/>
      <c r="C15154" s="29"/>
      <c r="D15154" s="27"/>
      <c r="E15154" s="27"/>
      <c r="F15154" s="27"/>
      <c r="G15154" s="1"/>
      <c r="H15154" s="1"/>
      <c r="I15154" s="1"/>
    </row>
    <row r="15155" spans="2:9">
      <c r="B15155" s="1"/>
      <c r="C15155" s="29"/>
      <c r="D15155" s="27"/>
      <c r="E15155" s="27"/>
      <c r="F15155" s="27"/>
      <c r="G15155" s="1"/>
      <c r="H15155" s="1"/>
      <c r="I15155" s="1"/>
    </row>
    <row r="15156" spans="2:9">
      <c r="B15156" s="1"/>
      <c r="C15156" s="29"/>
      <c r="D15156" s="27"/>
      <c r="E15156" s="27"/>
      <c r="F15156" s="27"/>
      <c r="G15156" s="1"/>
      <c r="H15156" s="1"/>
      <c r="I15156" s="1"/>
    </row>
    <row r="15157" spans="2:9">
      <c r="B15157" s="1"/>
      <c r="C15157" s="29"/>
      <c r="D15157" s="27"/>
      <c r="E15157" s="27"/>
      <c r="F15157" s="27"/>
      <c r="G15157" s="1"/>
      <c r="H15157" s="1"/>
      <c r="I15157" s="1"/>
    </row>
    <row r="15158" spans="2:9">
      <c r="B15158" s="1"/>
      <c r="C15158" s="29"/>
      <c r="D15158" s="27"/>
      <c r="E15158" s="27"/>
      <c r="F15158" s="27"/>
      <c r="G15158" s="1"/>
      <c r="H15158" s="1"/>
      <c r="I15158" s="1"/>
    </row>
    <row r="15159" spans="2:9">
      <c r="B15159" s="1"/>
      <c r="C15159" s="29"/>
      <c r="D15159" s="27"/>
      <c r="E15159" s="27"/>
      <c r="F15159" s="27"/>
      <c r="G15159" s="1"/>
      <c r="H15159" s="1"/>
      <c r="I15159" s="1"/>
    </row>
    <row r="15160" spans="2:9">
      <c r="B15160" s="1"/>
      <c r="C15160" s="29"/>
      <c r="D15160" s="27"/>
      <c r="E15160" s="27"/>
      <c r="F15160" s="27"/>
      <c r="G15160" s="1"/>
      <c r="H15160" s="1"/>
      <c r="I15160" s="1"/>
    </row>
    <row r="15161" spans="2:9">
      <c r="B15161" s="1"/>
      <c r="C15161" s="29"/>
      <c r="D15161" s="27"/>
      <c r="E15161" s="27"/>
      <c r="F15161" s="27"/>
      <c r="G15161" s="1"/>
      <c r="H15161" s="1"/>
      <c r="I15161" s="1"/>
    </row>
    <row r="15162" spans="2:9">
      <c r="B15162" s="1"/>
      <c r="C15162" s="29"/>
      <c r="D15162" s="27"/>
      <c r="E15162" s="27"/>
      <c r="F15162" s="27"/>
      <c r="G15162" s="1"/>
      <c r="H15162" s="1"/>
      <c r="I15162" s="1"/>
    </row>
    <row r="15163" spans="2:9">
      <c r="B15163" s="1"/>
      <c r="C15163" s="29"/>
      <c r="D15163" s="27"/>
      <c r="E15163" s="27"/>
      <c r="F15163" s="27"/>
      <c r="G15163" s="1"/>
      <c r="H15163" s="1"/>
      <c r="I15163" s="1"/>
    </row>
    <row r="15164" spans="2:9">
      <c r="B15164" s="1"/>
      <c r="C15164" s="29"/>
      <c r="D15164" s="27"/>
      <c r="E15164" s="27"/>
      <c r="F15164" s="27"/>
      <c r="G15164" s="1"/>
      <c r="H15164" s="1"/>
      <c r="I15164" s="1"/>
    </row>
    <row r="15165" spans="2:9">
      <c r="B15165" s="1"/>
      <c r="C15165" s="29"/>
      <c r="D15165" s="27"/>
      <c r="E15165" s="27"/>
      <c r="F15165" s="27"/>
      <c r="G15165" s="1"/>
      <c r="H15165" s="1"/>
      <c r="I15165" s="1"/>
    </row>
    <row r="15166" spans="2:9">
      <c r="B15166" s="1"/>
      <c r="C15166" s="29"/>
      <c r="D15166" s="27"/>
      <c r="E15166" s="27"/>
      <c r="F15166" s="27"/>
      <c r="G15166" s="1"/>
      <c r="H15166" s="1"/>
      <c r="I15166" s="1"/>
    </row>
    <row r="15167" spans="2:9">
      <c r="B15167" s="1"/>
      <c r="C15167" s="29"/>
      <c r="D15167" s="27"/>
      <c r="E15167" s="27"/>
      <c r="F15167" s="27"/>
      <c r="G15167" s="1"/>
      <c r="H15167" s="1"/>
      <c r="I15167" s="1"/>
    </row>
    <row r="15168" spans="2:9">
      <c r="B15168" s="1"/>
      <c r="C15168" s="29"/>
      <c r="D15168" s="27"/>
      <c r="E15168" s="27"/>
      <c r="F15168" s="27"/>
      <c r="G15168" s="1"/>
      <c r="H15168" s="1"/>
      <c r="I15168" s="1"/>
    </row>
    <row r="15169" spans="2:9">
      <c r="B15169" s="1"/>
      <c r="C15169" s="29"/>
      <c r="D15169" s="27"/>
      <c r="E15169" s="27"/>
      <c r="F15169" s="27"/>
      <c r="G15169" s="1"/>
      <c r="H15169" s="1"/>
      <c r="I15169" s="1"/>
    </row>
    <row r="15170" spans="2:9">
      <c r="B15170" s="1"/>
      <c r="C15170" s="29"/>
      <c r="D15170" s="27"/>
      <c r="E15170" s="27"/>
      <c r="F15170" s="27"/>
      <c r="G15170" s="1"/>
      <c r="H15170" s="1"/>
      <c r="I15170" s="1"/>
    </row>
    <row r="15171" spans="2:9">
      <c r="B15171" s="1"/>
      <c r="C15171" s="29"/>
      <c r="D15171" s="27"/>
      <c r="E15171" s="27"/>
      <c r="F15171" s="27"/>
      <c r="G15171" s="1"/>
      <c r="H15171" s="1"/>
      <c r="I15171" s="1"/>
    </row>
    <row r="15172" spans="2:9">
      <c r="B15172" s="1"/>
      <c r="C15172" s="29"/>
      <c r="D15172" s="27"/>
      <c r="E15172" s="27"/>
      <c r="F15172" s="27"/>
      <c r="G15172" s="1"/>
      <c r="H15172" s="1"/>
      <c r="I15172" s="1"/>
    </row>
    <row r="15173" spans="2:9">
      <c r="B15173" s="1"/>
      <c r="C15173" s="29"/>
      <c r="D15173" s="27"/>
      <c r="E15173" s="27"/>
      <c r="F15173" s="27"/>
      <c r="G15173" s="1"/>
      <c r="H15173" s="1"/>
      <c r="I15173" s="1"/>
    </row>
    <row r="15174" spans="2:9">
      <c r="B15174" s="1"/>
      <c r="C15174" s="29"/>
      <c r="D15174" s="27"/>
      <c r="E15174" s="27"/>
      <c r="F15174" s="27"/>
      <c r="G15174" s="1"/>
      <c r="H15174" s="1"/>
      <c r="I15174" s="1"/>
    </row>
    <row r="15175" spans="2:9">
      <c r="B15175" s="1"/>
      <c r="C15175" s="29"/>
      <c r="D15175" s="27"/>
      <c r="E15175" s="27"/>
      <c r="F15175" s="27"/>
      <c r="G15175" s="1"/>
      <c r="H15175" s="1"/>
      <c r="I15175" s="1"/>
    </row>
    <row r="15176" spans="2:9">
      <c r="B15176" s="1"/>
      <c r="C15176" s="29"/>
      <c r="D15176" s="27"/>
      <c r="E15176" s="27"/>
      <c r="F15176" s="27"/>
      <c r="G15176" s="1"/>
      <c r="H15176" s="1"/>
      <c r="I15176" s="1"/>
    </row>
    <row r="15177" spans="2:9">
      <c r="B15177" s="1"/>
      <c r="C15177" s="29"/>
      <c r="D15177" s="27"/>
      <c r="E15177" s="27"/>
      <c r="F15177" s="27"/>
      <c r="G15177" s="1"/>
      <c r="H15177" s="1"/>
      <c r="I15177" s="1"/>
    </row>
    <row r="15178" spans="2:9">
      <c r="B15178" s="1"/>
      <c r="C15178" s="29"/>
      <c r="D15178" s="27"/>
      <c r="E15178" s="27"/>
      <c r="F15178" s="27"/>
      <c r="G15178" s="1"/>
      <c r="H15178" s="1"/>
      <c r="I15178" s="1"/>
    </row>
    <row r="15179" spans="2:9">
      <c r="B15179" s="1"/>
      <c r="C15179" s="29"/>
      <c r="D15179" s="27"/>
      <c r="E15179" s="27"/>
      <c r="F15179" s="27"/>
      <c r="G15179" s="1"/>
      <c r="H15179" s="1"/>
      <c r="I15179" s="1"/>
    </row>
    <row r="15180" spans="2:9">
      <c r="B15180" s="1"/>
      <c r="C15180" s="29"/>
      <c r="D15180" s="27"/>
      <c r="E15180" s="27"/>
      <c r="F15180" s="27"/>
      <c r="G15180" s="1"/>
      <c r="H15180" s="1"/>
      <c r="I15180" s="1"/>
    </row>
    <row r="15181" spans="2:9">
      <c r="B15181" s="1"/>
      <c r="C15181" s="29"/>
      <c r="D15181" s="27"/>
      <c r="E15181" s="27"/>
      <c r="F15181" s="27"/>
      <c r="G15181" s="1"/>
      <c r="H15181" s="1"/>
      <c r="I15181" s="1"/>
    </row>
    <row r="15182" spans="2:9">
      <c r="B15182" s="1"/>
      <c r="C15182" s="29"/>
      <c r="D15182" s="27"/>
      <c r="E15182" s="27"/>
      <c r="F15182" s="27"/>
      <c r="G15182" s="1"/>
      <c r="H15182" s="1"/>
      <c r="I15182" s="1"/>
    </row>
    <row r="15183" spans="2:9">
      <c r="B15183" s="1"/>
      <c r="C15183" s="29"/>
      <c r="D15183" s="27"/>
      <c r="E15183" s="27"/>
      <c r="F15183" s="27"/>
      <c r="G15183" s="1"/>
      <c r="H15183" s="1"/>
      <c r="I15183" s="1"/>
    </row>
    <row r="15184" spans="2:9">
      <c r="B15184" s="1"/>
      <c r="C15184" s="29"/>
      <c r="D15184" s="27"/>
      <c r="E15184" s="27"/>
      <c r="F15184" s="27"/>
      <c r="G15184" s="1"/>
      <c r="H15184" s="1"/>
      <c r="I15184" s="1"/>
    </row>
    <row r="15185" spans="2:9">
      <c r="B15185" s="1"/>
      <c r="C15185" s="29"/>
      <c r="D15185" s="27"/>
      <c r="E15185" s="27"/>
      <c r="F15185" s="27"/>
      <c r="G15185" s="1"/>
      <c r="H15185" s="1"/>
      <c r="I15185" s="1"/>
    </row>
    <row r="15186" spans="2:9">
      <c r="B15186" s="1"/>
      <c r="C15186" s="29"/>
      <c r="D15186" s="27"/>
      <c r="E15186" s="27"/>
      <c r="F15186" s="27"/>
      <c r="G15186" s="1"/>
      <c r="H15186" s="1"/>
      <c r="I15186" s="1"/>
    </row>
    <row r="15187" spans="2:9">
      <c r="B15187" s="1"/>
      <c r="C15187" s="29"/>
      <c r="D15187" s="27"/>
      <c r="E15187" s="27"/>
      <c r="F15187" s="27"/>
      <c r="G15187" s="1"/>
      <c r="H15187" s="1"/>
      <c r="I15187" s="1"/>
    </row>
    <row r="15188" spans="2:9">
      <c r="B15188" s="1"/>
      <c r="C15188" s="29"/>
      <c r="D15188" s="27"/>
      <c r="E15188" s="27"/>
      <c r="F15188" s="27"/>
      <c r="G15188" s="1"/>
      <c r="H15188" s="1"/>
      <c r="I15188" s="1"/>
    </row>
    <row r="15189" spans="2:9">
      <c r="B15189" s="1"/>
      <c r="C15189" s="29"/>
      <c r="D15189" s="27"/>
      <c r="E15189" s="27"/>
      <c r="F15189" s="27"/>
      <c r="G15189" s="1"/>
      <c r="H15189" s="1"/>
      <c r="I15189" s="1"/>
    </row>
    <row r="15190" spans="2:9">
      <c r="B15190" s="1"/>
      <c r="C15190" s="29"/>
      <c r="D15190" s="27"/>
      <c r="E15190" s="27"/>
      <c r="F15190" s="27"/>
      <c r="G15190" s="1"/>
      <c r="H15190" s="1"/>
      <c r="I15190" s="1"/>
    </row>
    <row r="15191" spans="2:9">
      <c r="B15191" s="1"/>
      <c r="C15191" s="29"/>
      <c r="D15191" s="27"/>
      <c r="E15191" s="27"/>
      <c r="F15191" s="27"/>
      <c r="G15191" s="1"/>
      <c r="H15191" s="1"/>
      <c r="I15191" s="1"/>
    </row>
    <row r="15192" spans="2:9">
      <c r="B15192" s="1"/>
      <c r="C15192" s="29"/>
      <c r="D15192" s="27"/>
      <c r="E15192" s="27"/>
      <c r="F15192" s="27"/>
      <c r="G15192" s="1"/>
      <c r="H15192" s="1"/>
      <c r="I15192" s="1"/>
    </row>
    <row r="15193" spans="2:9">
      <c r="B15193" s="1"/>
      <c r="C15193" s="29"/>
      <c r="D15193" s="27"/>
      <c r="E15193" s="27"/>
      <c r="F15193" s="27"/>
      <c r="G15193" s="1"/>
      <c r="H15193" s="1"/>
      <c r="I15193" s="1"/>
    </row>
    <row r="15194" spans="2:9">
      <c r="B15194" s="1"/>
      <c r="C15194" s="29"/>
      <c r="D15194" s="27"/>
      <c r="E15194" s="27"/>
      <c r="F15194" s="27"/>
      <c r="G15194" s="1"/>
      <c r="H15194" s="1"/>
      <c r="I15194" s="1"/>
    </row>
    <row r="15195" spans="2:9">
      <c r="B15195" s="1"/>
      <c r="C15195" s="29"/>
      <c r="D15195" s="27"/>
      <c r="E15195" s="27"/>
      <c r="F15195" s="27"/>
      <c r="G15195" s="1"/>
      <c r="H15195" s="1"/>
      <c r="I15195" s="1"/>
    </row>
    <row r="15196" spans="2:9">
      <c r="B15196" s="1"/>
      <c r="C15196" s="29"/>
      <c r="D15196" s="27"/>
      <c r="E15196" s="27"/>
      <c r="F15196" s="27"/>
      <c r="G15196" s="1"/>
      <c r="H15196" s="1"/>
      <c r="I15196" s="1"/>
    </row>
    <row r="15197" spans="2:9">
      <c r="B15197" s="1"/>
      <c r="C15197" s="29"/>
      <c r="D15197" s="27"/>
      <c r="E15197" s="27"/>
      <c r="F15197" s="27"/>
      <c r="G15197" s="1"/>
      <c r="H15197" s="1"/>
      <c r="I15197" s="1"/>
    </row>
    <row r="15198" spans="2:9">
      <c r="B15198" s="1"/>
      <c r="C15198" s="29"/>
      <c r="D15198" s="27"/>
      <c r="E15198" s="27"/>
      <c r="F15198" s="27"/>
      <c r="G15198" s="1"/>
      <c r="H15198" s="1"/>
      <c r="I15198" s="1"/>
    </row>
    <row r="15199" spans="2:9">
      <c r="B15199" s="1"/>
      <c r="C15199" s="29"/>
      <c r="D15199" s="27"/>
      <c r="E15199" s="27"/>
      <c r="F15199" s="27"/>
      <c r="G15199" s="1"/>
      <c r="H15199" s="1"/>
      <c r="I15199" s="1"/>
    </row>
    <row r="15200" spans="2:9">
      <c r="B15200" s="1"/>
      <c r="C15200" s="29"/>
      <c r="D15200" s="27"/>
      <c r="E15200" s="27"/>
      <c r="F15200" s="27"/>
      <c r="G15200" s="1"/>
      <c r="H15200" s="1"/>
      <c r="I15200" s="1"/>
    </row>
    <row r="15201" spans="2:9">
      <c r="B15201" s="1"/>
      <c r="C15201" s="29"/>
      <c r="D15201" s="27"/>
      <c r="E15201" s="27"/>
      <c r="F15201" s="27"/>
      <c r="G15201" s="1"/>
      <c r="H15201" s="1"/>
      <c r="I15201" s="1"/>
    </row>
    <row r="15202" spans="2:9">
      <c r="B15202" s="1"/>
      <c r="C15202" s="29"/>
      <c r="D15202" s="27"/>
      <c r="E15202" s="27"/>
      <c r="F15202" s="27"/>
      <c r="G15202" s="1"/>
      <c r="H15202" s="1"/>
      <c r="I15202" s="1"/>
    </row>
    <row r="15203" spans="2:9">
      <c r="B15203" s="1"/>
      <c r="C15203" s="29"/>
      <c r="D15203" s="27"/>
      <c r="E15203" s="27"/>
      <c r="F15203" s="27"/>
      <c r="G15203" s="1"/>
      <c r="H15203" s="1"/>
      <c r="I15203" s="1"/>
    </row>
    <row r="15204" spans="2:9">
      <c r="B15204" s="1"/>
      <c r="C15204" s="29"/>
      <c r="D15204" s="27"/>
      <c r="E15204" s="27"/>
      <c r="F15204" s="27"/>
      <c r="G15204" s="1"/>
      <c r="H15204" s="1"/>
      <c r="I15204" s="1"/>
    </row>
    <row r="15205" spans="2:9">
      <c r="B15205" s="1"/>
      <c r="C15205" s="29"/>
      <c r="D15205" s="27"/>
      <c r="E15205" s="27"/>
      <c r="F15205" s="27"/>
      <c r="G15205" s="1"/>
      <c r="H15205" s="1"/>
      <c r="I15205" s="1"/>
    </row>
    <row r="15206" spans="2:9">
      <c r="B15206" s="1"/>
      <c r="C15206" s="29"/>
      <c r="D15206" s="27"/>
      <c r="E15206" s="27"/>
      <c r="F15206" s="27"/>
      <c r="G15206" s="1"/>
      <c r="H15206" s="1"/>
      <c r="I15206" s="1"/>
    </row>
    <row r="15207" spans="2:9">
      <c r="B15207" s="1"/>
      <c r="C15207" s="29"/>
      <c r="D15207" s="27"/>
      <c r="E15207" s="27"/>
      <c r="F15207" s="27"/>
      <c r="G15207" s="1"/>
      <c r="H15207" s="1"/>
      <c r="I15207" s="1"/>
    </row>
    <row r="15208" spans="2:9">
      <c r="B15208" s="1"/>
      <c r="C15208" s="29"/>
      <c r="D15208" s="27"/>
      <c r="E15208" s="27"/>
      <c r="F15208" s="27"/>
      <c r="G15208" s="1"/>
      <c r="H15208" s="1"/>
      <c r="I15208" s="1"/>
    </row>
    <row r="15209" spans="2:9">
      <c r="B15209" s="1"/>
      <c r="C15209" s="29"/>
      <c r="D15209" s="27"/>
      <c r="E15209" s="27"/>
      <c r="F15209" s="27"/>
      <c r="G15209" s="1"/>
      <c r="H15209" s="1"/>
      <c r="I15209" s="1"/>
    </row>
    <row r="15210" spans="2:9">
      <c r="B15210" s="1"/>
      <c r="C15210" s="29"/>
      <c r="D15210" s="27"/>
      <c r="E15210" s="27"/>
      <c r="F15210" s="27"/>
      <c r="G15210" s="1"/>
      <c r="H15210" s="1"/>
      <c r="I15210" s="1"/>
    </row>
    <row r="15211" spans="2:9">
      <c r="B15211" s="1"/>
      <c r="C15211" s="29"/>
      <c r="D15211" s="27"/>
      <c r="E15211" s="27"/>
      <c r="F15211" s="27"/>
      <c r="G15211" s="1"/>
      <c r="H15211" s="1"/>
      <c r="I15211" s="1"/>
    </row>
    <row r="15212" spans="2:9">
      <c r="B15212" s="1"/>
      <c r="C15212" s="29"/>
      <c r="D15212" s="27"/>
      <c r="E15212" s="27"/>
      <c r="F15212" s="27"/>
      <c r="G15212" s="1"/>
      <c r="H15212" s="1"/>
      <c r="I15212" s="1"/>
    </row>
    <row r="15213" spans="2:9">
      <c r="B15213" s="1"/>
      <c r="C15213" s="29"/>
      <c r="D15213" s="27"/>
      <c r="E15213" s="27"/>
      <c r="F15213" s="27"/>
      <c r="G15213" s="1"/>
      <c r="H15213" s="1"/>
      <c r="I15213" s="1"/>
    </row>
    <row r="15214" spans="2:9">
      <c r="B15214" s="1"/>
      <c r="C15214" s="29"/>
      <c r="D15214" s="27"/>
      <c r="E15214" s="27"/>
      <c r="F15214" s="27"/>
      <c r="G15214" s="1"/>
      <c r="H15214" s="1"/>
      <c r="I15214" s="1"/>
    </row>
    <row r="15215" spans="2:9">
      <c r="B15215" s="1"/>
      <c r="C15215" s="29"/>
      <c r="D15215" s="27"/>
      <c r="E15215" s="27"/>
      <c r="F15215" s="27"/>
      <c r="G15215" s="1"/>
      <c r="H15215" s="1"/>
      <c r="I15215" s="1"/>
    </row>
    <row r="15216" spans="2:9">
      <c r="B15216" s="1"/>
      <c r="C15216" s="29"/>
      <c r="D15216" s="27"/>
      <c r="E15216" s="27"/>
      <c r="F15216" s="27"/>
      <c r="G15216" s="1"/>
      <c r="H15216" s="1"/>
      <c r="I15216" s="1"/>
    </row>
    <row r="15217" spans="2:9">
      <c r="B15217" s="1"/>
      <c r="C15217" s="29"/>
      <c r="D15217" s="27"/>
      <c r="E15217" s="27"/>
      <c r="F15217" s="27"/>
      <c r="G15217" s="1"/>
      <c r="H15217" s="1"/>
      <c r="I15217" s="1"/>
    </row>
    <row r="15218" spans="2:9">
      <c r="B15218" s="1"/>
      <c r="C15218" s="29"/>
      <c r="D15218" s="27"/>
      <c r="E15218" s="27"/>
      <c r="F15218" s="27"/>
      <c r="G15218" s="1"/>
      <c r="H15218" s="1"/>
      <c r="I15218" s="1"/>
    </row>
    <row r="15219" spans="2:9">
      <c r="B15219" s="1"/>
      <c r="C15219" s="29"/>
      <c r="D15219" s="27"/>
      <c r="E15219" s="27"/>
      <c r="F15219" s="27"/>
      <c r="G15219" s="1"/>
      <c r="H15219" s="1"/>
      <c r="I15219" s="1"/>
    </row>
    <row r="15220" spans="2:9">
      <c r="B15220" s="1"/>
      <c r="C15220" s="29"/>
      <c r="D15220" s="27"/>
      <c r="E15220" s="27"/>
      <c r="F15220" s="27"/>
      <c r="G15220" s="1"/>
      <c r="H15220" s="1"/>
      <c r="I15220" s="1"/>
    </row>
    <row r="15221" spans="2:9">
      <c r="B15221" s="1"/>
      <c r="C15221" s="29"/>
      <c r="D15221" s="27"/>
      <c r="E15221" s="27"/>
      <c r="F15221" s="27"/>
      <c r="G15221" s="1"/>
      <c r="H15221" s="1"/>
      <c r="I15221" s="1"/>
    </row>
    <row r="15222" spans="2:9">
      <c r="B15222" s="1"/>
      <c r="C15222" s="29"/>
      <c r="D15222" s="27"/>
      <c r="E15222" s="27"/>
      <c r="F15222" s="27"/>
      <c r="G15222" s="1"/>
      <c r="H15222" s="1"/>
      <c r="I15222" s="1"/>
    </row>
    <row r="15223" spans="2:9">
      <c r="B15223" s="1"/>
      <c r="C15223" s="29"/>
      <c r="D15223" s="27"/>
      <c r="E15223" s="27"/>
      <c r="F15223" s="27"/>
      <c r="G15223" s="1"/>
      <c r="H15223" s="1"/>
      <c r="I15223" s="1"/>
    </row>
    <row r="15224" spans="2:9">
      <c r="B15224" s="1"/>
      <c r="C15224" s="29"/>
      <c r="D15224" s="27"/>
      <c r="E15224" s="27"/>
      <c r="F15224" s="27"/>
      <c r="G15224" s="1"/>
      <c r="H15224" s="1"/>
      <c r="I15224" s="1"/>
    </row>
    <row r="15225" spans="2:9">
      <c r="B15225" s="1"/>
      <c r="C15225" s="29"/>
      <c r="D15225" s="27"/>
      <c r="E15225" s="27"/>
      <c r="F15225" s="27"/>
      <c r="G15225" s="1"/>
      <c r="H15225" s="1"/>
      <c r="I15225" s="1"/>
    </row>
    <row r="15226" spans="2:9">
      <c r="B15226" s="1"/>
      <c r="C15226" s="29"/>
      <c r="D15226" s="27"/>
      <c r="E15226" s="27"/>
      <c r="F15226" s="27"/>
      <c r="G15226" s="1"/>
      <c r="H15226" s="1"/>
      <c r="I15226" s="1"/>
    </row>
    <row r="15227" spans="2:9">
      <c r="B15227" s="1"/>
      <c r="C15227" s="29"/>
      <c r="D15227" s="27"/>
      <c r="E15227" s="27"/>
      <c r="F15227" s="27"/>
      <c r="G15227" s="1"/>
      <c r="H15227" s="1"/>
      <c r="I15227" s="1"/>
    </row>
    <row r="15228" spans="2:9">
      <c r="B15228" s="1"/>
      <c r="C15228" s="29"/>
      <c r="D15228" s="27"/>
      <c r="E15228" s="27"/>
      <c r="F15228" s="27"/>
      <c r="G15228" s="1"/>
      <c r="H15228" s="1"/>
      <c r="I15228" s="1"/>
    </row>
    <row r="15229" spans="2:9">
      <c r="B15229" s="1"/>
      <c r="C15229" s="29"/>
      <c r="D15229" s="27"/>
      <c r="E15229" s="27"/>
      <c r="F15229" s="27"/>
      <c r="G15229" s="1"/>
      <c r="H15229" s="1"/>
      <c r="I15229" s="1"/>
    </row>
    <row r="15230" spans="2:9">
      <c r="B15230" s="1"/>
      <c r="C15230" s="29"/>
      <c r="D15230" s="27"/>
      <c r="E15230" s="27"/>
      <c r="F15230" s="27"/>
      <c r="G15230" s="1"/>
      <c r="H15230" s="1"/>
      <c r="I15230" s="1"/>
    </row>
    <row r="15231" spans="2:9">
      <c r="B15231" s="1"/>
      <c r="C15231" s="29"/>
      <c r="D15231" s="27"/>
      <c r="E15231" s="27"/>
      <c r="F15231" s="27"/>
      <c r="G15231" s="1"/>
      <c r="H15231" s="1"/>
      <c r="I15231" s="1"/>
    </row>
    <row r="15232" spans="2:9">
      <c r="B15232" s="1"/>
      <c r="C15232" s="29"/>
      <c r="D15232" s="27"/>
      <c r="E15232" s="27"/>
      <c r="F15232" s="27"/>
      <c r="G15232" s="1"/>
      <c r="H15232" s="1"/>
      <c r="I15232" s="1"/>
    </row>
    <row r="15233" spans="2:9">
      <c r="B15233" s="1"/>
      <c r="C15233" s="29"/>
      <c r="D15233" s="27"/>
      <c r="E15233" s="27"/>
      <c r="F15233" s="27"/>
      <c r="G15233" s="1"/>
      <c r="H15233" s="1"/>
      <c r="I15233" s="1"/>
    </row>
    <row r="15234" spans="2:9">
      <c r="B15234" s="1"/>
      <c r="C15234" s="29"/>
      <c r="D15234" s="27"/>
      <c r="E15234" s="27"/>
      <c r="F15234" s="27"/>
      <c r="G15234" s="1"/>
      <c r="H15234" s="1"/>
      <c r="I15234" s="1"/>
    </row>
    <row r="15235" spans="2:9">
      <c r="B15235" s="1"/>
      <c r="C15235" s="29"/>
      <c r="D15235" s="27"/>
      <c r="E15235" s="27"/>
      <c r="F15235" s="27"/>
      <c r="G15235" s="1"/>
      <c r="H15235" s="1"/>
      <c r="I15235" s="1"/>
    </row>
    <row r="15236" spans="2:9">
      <c r="B15236" s="1"/>
      <c r="C15236" s="29"/>
      <c r="D15236" s="27"/>
      <c r="E15236" s="27"/>
      <c r="F15236" s="27"/>
      <c r="G15236" s="1"/>
      <c r="H15236" s="1"/>
      <c r="I15236" s="1"/>
    </row>
    <row r="15237" spans="2:9">
      <c r="B15237" s="1"/>
      <c r="C15237" s="29"/>
      <c r="D15237" s="27"/>
      <c r="E15237" s="27"/>
      <c r="F15237" s="27"/>
      <c r="G15237" s="1"/>
      <c r="H15237" s="1"/>
      <c r="I15237" s="1"/>
    </row>
    <row r="15238" spans="2:9">
      <c r="B15238" s="1"/>
      <c r="C15238" s="29"/>
      <c r="D15238" s="27"/>
      <c r="E15238" s="27"/>
      <c r="F15238" s="27"/>
      <c r="G15238" s="1"/>
      <c r="H15238" s="1"/>
      <c r="I15238" s="1"/>
    </row>
    <row r="15239" spans="2:9">
      <c r="B15239" s="1"/>
      <c r="C15239" s="29"/>
      <c r="D15239" s="27"/>
      <c r="E15239" s="27"/>
      <c r="F15239" s="27"/>
      <c r="G15239" s="1"/>
      <c r="H15239" s="1"/>
      <c r="I15239" s="1"/>
    </row>
    <row r="15240" spans="2:9">
      <c r="B15240" s="1"/>
      <c r="C15240" s="29"/>
      <c r="D15240" s="27"/>
      <c r="E15240" s="27"/>
      <c r="F15240" s="27"/>
      <c r="G15240" s="1"/>
      <c r="H15240" s="1"/>
      <c r="I15240" s="1"/>
    </row>
    <row r="15241" spans="2:9">
      <c r="B15241" s="1"/>
      <c r="C15241" s="29"/>
      <c r="D15241" s="27"/>
      <c r="E15241" s="27"/>
      <c r="F15241" s="27"/>
      <c r="G15241" s="1"/>
      <c r="H15241" s="1"/>
      <c r="I15241" s="1"/>
    </row>
    <row r="15242" spans="2:9">
      <c r="B15242" s="1"/>
      <c r="C15242" s="29"/>
      <c r="D15242" s="27"/>
      <c r="E15242" s="27"/>
      <c r="F15242" s="27"/>
      <c r="G15242" s="1"/>
      <c r="H15242" s="1"/>
      <c r="I15242" s="1"/>
    </row>
    <row r="15243" spans="2:9">
      <c r="B15243" s="1"/>
      <c r="C15243" s="29"/>
      <c r="D15243" s="27"/>
      <c r="E15243" s="27"/>
      <c r="F15243" s="27"/>
      <c r="G15243" s="1"/>
      <c r="H15243" s="1"/>
      <c r="I15243" s="1"/>
    </row>
    <row r="15244" spans="2:9">
      <c r="B15244" s="1"/>
      <c r="C15244" s="29"/>
      <c r="D15244" s="27"/>
      <c r="E15244" s="27"/>
      <c r="F15244" s="27"/>
      <c r="G15244" s="1"/>
      <c r="H15244" s="1"/>
      <c r="I15244" s="1"/>
    </row>
    <row r="15245" spans="2:9">
      <c r="B15245" s="1"/>
      <c r="C15245" s="29"/>
      <c r="D15245" s="27"/>
      <c r="E15245" s="27"/>
      <c r="F15245" s="27"/>
      <c r="G15245" s="1"/>
      <c r="H15245" s="1"/>
      <c r="I15245" s="1"/>
    </row>
    <row r="15246" spans="2:9">
      <c r="B15246" s="1"/>
      <c r="C15246" s="29"/>
      <c r="D15246" s="27"/>
      <c r="E15246" s="27"/>
      <c r="F15246" s="27"/>
      <c r="G15246" s="1"/>
      <c r="H15246" s="1"/>
      <c r="I15246" s="1"/>
    </row>
    <row r="15247" spans="2:9">
      <c r="B15247" s="1"/>
      <c r="C15247" s="29"/>
      <c r="D15247" s="27"/>
      <c r="E15247" s="27"/>
      <c r="F15247" s="27"/>
      <c r="G15247" s="1"/>
      <c r="H15247" s="1"/>
      <c r="I15247" s="1"/>
    </row>
    <row r="15248" spans="2:9">
      <c r="B15248" s="1"/>
      <c r="C15248" s="29"/>
      <c r="D15248" s="27"/>
      <c r="E15248" s="27"/>
      <c r="F15248" s="27"/>
      <c r="G15248" s="1"/>
      <c r="H15248" s="1"/>
      <c r="I15248" s="1"/>
    </row>
    <row r="15249" spans="2:9">
      <c r="B15249" s="1"/>
      <c r="C15249" s="29"/>
      <c r="D15249" s="27"/>
      <c r="E15249" s="27"/>
      <c r="F15249" s="27"/>
      <c r="G15249" s="1"/>
      <c r="H15249" s="1"/>
      <c r="I15249" s="1"/>
    </row>
    <row r="15250" spans="2:9">
      <c r="B15250" s="1"/>
      <c r="C15250" s="29"/>
      <c r="D15250" s="27"/>
      <c r="E15250" s="27"/>
      <c r="F15250" s="27"/>
      <c r="G15250" s="1"/>
      <c r="H15250" s="1"/>
      <c r="I15250" s="1"/>
    </row>
    <row r="15251" spans="2:9">
      <c r="B15251" s="1"/>
      <c r="C15251" s="29"/>
      <c r="D15251" s="27"/>
      <c r="E15251" s="27"/>
      <c r="F15251" s="27"/>
      <c r="G15251" s="1"/>
      <c r="H15251" s="1"/>
      <c r="I15251" s="1"/>
    </row>
    <row r="15252" spans="2:9">
      <c r="B15252" s="1"/>
      <c r="C15252" s="29"/>
      <c r="D15252" s="27"/>
      <c r="E15252" s="27"/>
      <c r="F15252" s="27"/>
      <c r="G15252" s="1"/>
      <c r="H15252" s="1"/>
      <c r="I15252" s="1"/>
    </row>
    <row r="15253" spans="2:9">
      <c r="B15253" s="1"/>
      <c r="C15253" s="29"/>
      <c r="D15253" s="27"/>
      <c r="E15253" s="27"/>
      <c r="F15253" s="27"/>
      <c r="G15253" s="1"/>
      <c r="H15253" s="1"/>
      <c r="I15253" s="1"/>
    </row>
    <row r="15254" spans="2:9">
      <c r="B15254" s="1"/>
      <c r="C15254" s="29"/>
      <c r="D15254" s="27"/>
      <c r="E15254" s="27"/>
      <c r="F15254" s="27"/>
      <c r="G15254" s="1"/>
      <c r="H15254" s="1"/>
      <c r="I15254" s="1"/>
    </row>
    <row r="15255" spans="2:9">
      <c r="B15255" s="1"/>
      <c r="C15255" s="29"/>
      <c r="D15255" s="27"/>
      <c r="E15255" s="27"/>
      <c r="F15255" s="27"/>
      <c r="G15255" s="1"/>
      <c r="H15255" s="1"/>
      <c r="I15255" s="1"/>
    </row>
    <row r="15256" spans="2:9">
      <c r="B15256" s="1"/>
      <c r="C15256" s="29"/>
      <c r="D15256" s="27"/>
      <c r="E15256" s="27"/>
      <c r="F15256" s="27"/>
      <c r="G15256" s="1"/>
      <c r="H15256" s="1"/>
      <c r="I15256" s="1"/>
    </row>
    <row r="15257" spans="2:9">
      <c r="B15257" s="1"/>
      <c r="C15257" s="29"/>
      <c r="D15257" s="27"/>
      <c r="E15257" s="27"/>
      <c r="F15257" s="27"/>
      <c r="G15257" s="1"/>
      <c r="H15257" s="1"/>
      <c r="I15257" s="1"/>
    </row>
    <row r="15258" spans="2:9">
      <c r="B15258" s="1"/>
      <c r="C15258" s="29"/>
      <c r="D15258" s="27"/>
      <c r="E15258" s="27"/>
      <c r="F15258" s="27"/>
      <c r="G15258" s="1"/>
      <c r="H15258" s="1"/>
      <c r="I15258" s="1"/>
    </row>
    <row r="15259" spans="2:9">
      <c r="B15259" s="1"/>
      <c r="C15259" s="29"/>
      <c r="D15259" s="27"/>
      <c r="E15259" s="27"/>
      <c r="F15259" s="27"/>
      <c r="G15259" s="1"/>
      <c r="H15259" s="1"/>
      <c r="I15259" s="1"/>
    </row>
    <row r="15260" spans="2:9">
      <c r="B15260" s="1"/>
      <c r="C15260" s="29"/>
      <c r="D15260" s="27"/>
      <c r="E15260" s="27"/>
      <c r="F15260" s="27"/>
      <c r="G15260" s="1"/>
      <c r="H15260" s="1"/>
      <c r="I15260" s="1"/>
    </row>
    <row r="15261" spans="2:9">
      <c r="B15261" s="1"/>
      <c r="C15261" s="29"/>
      <c r="D15261" s="27"/>
      <c r="E15261" s="27"/>
      <c r="F15261" s="27"/>
      <c r="G15261" s="1"/>
      <c r="H15261" s="1"/>
      <c r="I15261" s="1"/>
    </row>
    <row r="15262" spans="2:9">
      <c r="B15262" s="1"/>
      <c r="C15262" s="29"/>
      <c r="D15262" s="27"/>
      <c r="E15262" s="27"/>
      <c r="F15262" s="27"/>
      <c r="G15262" s="1"/>
      <c r="H15262" s="1"/>
      <c r="I15262" s="1"/>
    </row>
    <row r="15263" spans="2:9">
      <c r="B15263" s="1"/>
      <c r="C15263" s="29"/>
      <c r="D15263" s="27"/>
      <c r="E15263" s="27"/>
      <c r="F15263" s="27"/>
      <c r="G15263" s="1"/>
      <c r="H15263" s="1"/>
      <c r="I15263" s="1"/>
    </row>
    <row r="15264" spans="2:9">
      <c r="B15264" s="1"/>
      <c r="C15264" s="29"/>
      <c r="D15264" s="27"/>
      <c r="E15264" s="27"/>
      <c r="F15264" s="27"/>
      <c r="G15264" s="1"/>
      <c r="H15264" s="1"/>
      <c r="I15264" s="1"/>
    </row>
    <row r="15265" spans="2:9">
      <c r="B15265" s="1"/>
      <c r="C15265" s="29"/>
      <c r="D15265" s="27"/>
      <c r="E15265" s="27"/>
      <c r="F15265" s="27"/>
      <c r="G15265" s="1"/>
      <c r="H15265" s="1"/>
      <c r="I15265" s="1"/>
    </row>
    <row r="15266" spans="2:9">
      <c r="B15266" s="1"/>
      <c r="C15266" s="29"/>
      <c r="D15266" s="27"/>
      <c r="E15266" s="27"/>
      <c r="F15266" s="27"/>
      <c r="G15266" s="1"/>
      <c r="H15266" s="1"/>
      <c r="I15266" s="1"/>
    </row>
    <row r="15267" spans="2:9">
      <c r="B15267" s="1"/>
      <c r="C15267" s="29"/>
      <c r="D15267" s="27"/>
      <c r="E15267" s="27"/>
      <c r="F15267" s="27"/>
      <c r="G15267" s="1"/>
      <c r="H15267" s="1"/>
      <c r="I15267" s="1"/>
    </row>
    <row r="15268" spans="2:9">
      <c r="B15268" s="1"/>
      <c r="C15268" s="29"/>
      <c r="D15268" s="27"/>
      <c r="E15268" s="27"/>
      <c r="F15268" s="27"/>
      <c r="G15268" s="1"/>
      <c r="H15268" s="1"/>
      <c r="I15268" s="1"/>
    </row>
    <row r="15269" spans="2:9">
      <c r="B15269" s="1"/>
      <c r="C15269" s="29"/>
      <c r="D15269" s="27"/>
      <c r="E15269" s="27"/>
      <c r="F15269" s="27"/>
      <c r="G15269" s="1"/>
      <c r="H15269" s="1"/>
      <c r="I15269" s="1"/>
    </row>
    <row r="15270" spans="2:9">
      <c r="B15270" s="1"/>
      <c r="C15270" s="29"/>
      <c r="D15270" s="27"/>
      <c r="E15270" s="27"/>
      <c r="F15270" s="27"/>
      <c r="G15270" s="1"/>
      <c r="H15270" s="1"/>
      <c r="I15270" s="1"/>
    </row>
    <row r="15271" spans="2:9">
      <c r="B15271" s="1"/>
      <c r="C15271" s="29"/>
      <c r="D15271" s="27"/>
      <c r="E15271" s="27"/>
      <c r="F15271" s="27"/>
      <c r="G15271" s="1"/>
      <c r="H15271" s="1"/>
      <c r="I15271" s="1"/>
    </row>
    <row r="15272" spans="2:9">
      <c r="B15272" s="1"/>
      <c r="C15272" s="29"/>
      <c r="D15272" s="27"/>
      <c r="E15272" s="27"/>
      <c r="F15272" s="27"/>
      <c r="G15272" s="1"/>
      <c r="H15272" s="1"/>
      <c r="I15272" s="1"/>
    </row>
    <row r="15273" spans="2:9">
      <c r="B15273" s="1"/>
      <c r="C15273" s="29"/>
      <c r="D15273" s="27"/>
      <c r="E15273" s="27"/>
      <c r="F15273" s="27"/>
      <c r="G15273" s="1"/>
      <c r="H15273" s="1"/>
      <c r="I15273" s="1"/>
    </row>
    <row r="15274" spans="2:9">
      <c r="B15274" s="1"/>
      <c r="C15274" s="29"/>
      <c r="D15274" s="27"/>
      <c r="E15274" s="27"/>
      <c r="F15274" s="27"/>
      <c r="G15274" s="1"/>
      <c r="H15274" s="1"/>
      <c r="I15274" s="1"/>
    </row>
    <row r="15275" spans="2:9">
      <c r="B15275" s="1"/>
      <c r="C15275" s="29"/>
      <c r="D15275" s="27"/>
      <c r="E15275" s="27"/>
      <c r="F15275" s="27"/>
      <c r="G15275" s="1"/>
      <c r="H15275" s="1"/>
      <c r="I15275" s="1"/>
    </row>
    <row r="15276" spans="2:9">
      <c r="B15276" s="1"/>
      <c r="C15276" s="29"/>
      <c r="D15276" s="27"/>
      <c r="E15276" s="27"/>
      <c r="F15276" s="27"/>
      <c r="G15276" s="1"/>
      <c r="H15276" s="1"/>
      <c r="I15276" s="1"/>
    </row>
    <row r="15277" spans="2:9">
      <c r="B15277" s="1"/>
      <c r="C15277" s="29"/>
      <c r="D15277" s="27"/>
      <c r="E15277" s="27"/>
      <c r="F15277" s="27"/>
      <c r="G15277" s="1"/>
      <c r="H15277" s="1"/>
      <c r="I15277" s="1"/>
    </row>
    <row r="15278" spans="2:9">
      <c r="B15278" s="1"/>
      <c r="C15278" s="29"/>
      <c r="D15278" s="27"/>
      <c r="E15278" s="27"/>
      <c r="F15278" s="27"/>
      <c r="G15278" s="1"/>
      <c r="H15278" s="1"/>
      <c r="I15278" s="1"/>
    </row>
    <row r="15279" spans="2:9">
      <c r="B15279" s="1"/>
      <c r="C15279" s="29"/>
      <c r="D15279" s="27"/>
      <c r="E15279" s="27"/>
      <c r="F15279" s="27"/>
      <c r="G15279" s="1"/>
      <c r="H15279" s="1"/>
      <c r="I15279" s="1"/>
    </row>
    <row r="15280" spans="2:9">
      <c r="B15280" s="1"/>
      <c r="C15280" s="29"/>
      <c r="D15280" s="27"/>
      <c r="E15280" s="27"/>
      <c r="F15280" s="27"/>
      <c r="G15280" s="1"/>
      <c r="H15280" s="1"/>
      <c r="I15280" s="1"/>
    </row>
    <row r="15281" spans="2:9">
      <c r="B15281" s="1"/>
      <c r="C15281" s="29"/>
      <c r="D15281" s="27"/>
      <c r="E15281" s="27"/>
      <c r="F15281" s="27"/>
      <c r="G15281" s="1"/>
      <c r="H15281" s="1"/>
      <c r="I15281" s="1"/>
    </row>
    <row r="15282" spans="2:9">
      <c r="B15282" s="1"/>
      <c r="C15282" s="29"/>
      <c r="D15282" s="27"/>
      <c r="E15282" s="27"/>
      <c r="F15282" s="27"/>
      <c r="G15282" s="1"/>
      <c r="H15282" s="1"/>
      <c r="I15282" s="1"/>
    </row>
    <row r="15283" spans="2:9">
      <c r="B15283" s="1"/>
      <c r="C15283" s="29"/>
      <c r="D15283" s="27"/>
      <c r="E15283" s="27"/>
      <c r="F15283" s="27"/>
      <c r="G15283" s="1"/>
      <c r="H15283" s="1"/>
      <c r="I15283" s="1"/>
    </row>
    <row r="15284" spans="2:9">
      <c r="B15284" s="1"/>
      <c r="C15284" s="29"/>
      <c r="D15284" s="27"/>
      <c r="E15284" s="27"/>
      <c r="F15284" s="27"/>
      <c r="G15284" s="1"/>
      <c r="H15284" s="1"/>
      <c r="I15284" s="1"/>
    </row>
    <row r="15285" spans="2:9">
      <c r="B15285" s="1"/>
      <c r="C15285" s="29"/>
      <c r="D15285" s="27"/>
      <c r="E15285" s="27"/>
      <c r="F15285" s="27"/>
      <c r="G15285" s="1"/>
      <c r="H15285" s="1"/>
      <c r="I15285" s="1"/>
    </row>
    <row r="15286" spans="2:9">
      <c r="B15286" s="1"/>
      <c r="C15286" s="29"/>
      <c r="D15286" s="27"/>
      <c r="E15286" s="27"/>
      <c r="F15286" s="27"/>
      <c r="G15286" s="1"/>
      <c r="H15286" s="1"/>
      <c r="I15286" s="1"/>
    </row>
    <row r="15287" spans="2:9">
      <c r="B15287" s="1"/>
      <c r="C15287" s="29"/>
      <c r="D15287" s="27"/>
      <c r="E15287" s="27"/>
      <c r="F15287" s="27"/>
      <c r="G15287" s="1"/>
      <c r="H15287" s="1"/>
      <c r="I15287" s="1"/>
    </row>
    <row r="15288" spans="2:9">
      <c r="B15288" s="1"/>
      <c r="C15288" s="29"/>
      <c r="D15288" s="27"/>
      <c r="E15288" s="27"/>
      <c r="F15288" s="27"/>
      <c r="G15288" s="1"/>
      <c r="H15288" s="1"/>
      <c r="I15288" s="1"/>
    </row>
    <row r="15289" spans="2:9">
      <c r="B15289" s="1"/>
      <c r="C15289" s="29"/>
      <c r="D15289" s="27"/>
      <c r="E15289" s="27"/>
      <c r="F15289" s="27"/>
      <c r="G15289" s="1"/>
      <c r="H15289" s="1"/>
      <c r="I15289" s="1"/>
    </row>
    <row r="15290" spans="2:9">
      <c r="B15290" s="1"/>
      <c r="C15290" s="29"/>
      <c r="D15290" s="27"/>
      <c r="E15290" s="27"/>
      <c r="F15290" s="27"/>
      <c r="G15290" s="1"/>
      <c r="H15290" s="1"/>
      <c r="I15290" s="1"/>
    </row>
    <row r="15291" spans="2:9">
      <c r="B15291" s="1"/>
      <c r="C15291" s="29"/>
      <c r="D15291" s="27"/>
      <c r="E15291" s="27"/>
      <c r="F15291" s="27"/>
      <c r="G15291" s="1"/>
      <c r="H15291" s="1"/>
      <c r="I15291" s="1"/>
    </row>
    <row r="15292" spans="2:9">
      <c r="B15292" s="1"/>
      <c r="C15292" s="29"/>
      <c r="D15292" s="27"/>
      <c r="E15292" s="27"/>
      <c r="F15292" s="27"/>
      <c r="G15292" s="1"/>
      <c r="H15292" s="1"/>
      <c r="I15292" s="1"/>
    </row>
    <row r="15293" spans="2:9">
      <c r="B15293" s="1"/>
      <c r="C15293" s="29"/>
      <c r="D15293" s="27"/>
      <c r="E15293" s="27"/>
      <c r="F15293" s="27"/>
      <c r="G15293" s="1"/>
      <c r="H15293" s="1"/>
      <c r="I15293" s="1"/>
    </row>
    <row r="15294" spans="2:9">
      <c r="B15294" s="1"/>
      <c r="C15294" s="29"/>
      <c r="D15294" s="27"/>
      <c r="E15294" s="27"/>
      <c r="F15294" s="27"/>
      <c r="G15294" s="1"/>
      <c r="H15294" s="1"/>
      <c r="I15294" s="1"/>
    </row>
    <row r="15295" spans="2:9">
      <c r="B15295" s="1"/>
      <c r="C15295" s="29"/>
      <c r="D15295" s="27"/>
      <c r="E15295" s="27"/>
      <c r="F15295" s="27"/>
      <c r="G15295" s="1"/>
      <c r="H15295" s="1"/>
      <c r="I15295" s="1"/>
    </row>
    <row r="15296" spans="2:9">
      <c r="B15296" s="1"/>
      <c r="C15296" s="29"/>
      <c r="D15296" s="27"/>
      <c r="E15296" s="27"/>
      <c r="F15296" s="27"/>
      <c r="G15296" s="1"/>
      <c r="H15296" s="1"/>
      <c r="I15296" s="1"/>
    </row>
    <row r="15297" spans="2:9">
      <c r="B15297" s="1"/>
      <c r="C15297" s="29"/>
      <c r="D15297" s="27"/>
      <c r="E15297" s="27"/>
      <c r="F15297" s="27"/>
      <c r="G15297" s="1"/>
      <c r="H15297" s="1"/>
      <c r="I15297" s="1"/>
    </row>
    <row r="15298" spans="2:9">
      <c r="B15298" s="1"/>
      <c r="C15298" s="29"/>
      <c r="D15298" s="27"/>
      <c r="E15298" s="27"/>
      <c r="F15298" s="27"/>
      <c r="G15298" s="1"/>
      <c r="H15298" s="1"/>
      <c r="I15298" s="1"/>
    </row>
    <row r="15299" spans="2:9">
      <c r="B15299" s="1"/>
      <c r="C15299" s="29"/>
      <c r="D15299" s="27"/>
      <c r="E15299" s="27"/>
      <c r="F15299" s="27"/>
      <c r="G15299" s="1"/>
      <c r="H15299" s="1"/>
      <c r="I15299" s="1"/>
    </row>
    <row r="15300" spans="2:9">
      <c r="B15300" s="1"/>
      <c r="C15300" s="29"/>
      <c r="D15300" s="27"/>
      <c r="E15300" s="27"/>
      <c r="F15300" s="27"/>
      <c r="G15300" s="1"/>
      <c r="H15300" s="1"/>
      <c r="I15300" s="1"/>
    </row>
    <row r="15301" spans="2:9">
      <c r="B15301" s="1"/>
      <c r="C15301" s="29"/>
      <c r="D15301" s="27"/>
      <c r="E15301" s="27"/>
      <c r="F15301" s="27"/>
      <c r="G15301" s="1"/>
      <c r="H15301" s="1"/>
      <c r="I15301" s="1"/>
    </row>
    <row r="15302" spans="2:9">
      <c r="B15302" s="1"/>
      <c r="C15302" s="29"/>
      <c r="D15302" s="27"/>
      <c r="E15302" s="27"/>
      <c r="F15302" s="27"/>
      <c r="G15302" s="1"/>
      <c r="H15302" s="1"/>
      <c r="I15302" s="1"/>
    </row>
    <row r="15303" spans="2:9">
      <c r="B15303" s="1"/>
      <c r="C15303" s="29"/>
      <c r="D15303" s="27"/>
      <c r="E15303" s="27"/>
      <c r="F15303" s="27"/>
      <c r="G15303" s="1"/>
      <c r="H15303" s="1"/>
      <c r="I15303" s="1"/>
    </row>
    <row r="15304" spans="2:9">
      <c r="B15304" s="1"/>
      <c r="C15304" s="29"/>
      <c r="D15304" s="27"/>
      <c r="E15304" s="27"/>
      <c r="F15304" s="27"/>
      <c r="G15304" s="1"/>
      <c r="H15304" s="1"/>
      <c r="I15304" s="1"/>
    </row>
    <row r="15305" spans="2:9">
      <c r="B15305" s="1"/>
      <c r="C15305" s="29"/>
      <c r="D15305" s="27"/>
      <c r="E15305" s="27"/>
      <c r="F15305" s="27"/>
      <c r="G15305" s="1"/>
      <c r="H15305" s="1"/>
      <c r="I15305" s="1"/>
    </row>
    <row r="15306" spans="2:9">
      <c r="B15306" s="1"/>
      <c r="C15306" s="29"/>
      <c r="D15306" s="27"/>
      <c r="E15306" s="27"/>
      <c r="F15306" s="27"/>
      <c r="G15306" s="1"/>
      <c r="H15306" s="1"/>
      <c r="I15306" s="1"/>
    </row>
    <row r="15307" spans="2:9">
      <c r="B15307" s="1"/>
      <c r="C15307" s="29"/>
      <c r="D15307" s="27"/>
      <c r="E15307" s="27"/>
      <c r="F15307" s="27"/>
      <c r="G15307" s="1"/>
      <c r="H15307" s="1"/>
      <c r="I15307" s="1"/>
    </row>
    <row r="15308" spans="2:9">
      <c r="B15308" s="1"/>
      <c r="C15308" s="29"/>
      <c r="D15308" s="27"/>
      <c r="E15308" s="27"/>
      <c r="F15308" s="27"/>
      <c r="G15308" s="1"/>
      <c r="H15308" s="1"/>
      <c r="I15308" s="1"/>
    </row>
    <row r="15309" spans="2:9">
      <c r="B15309" s="1"/>
      <c r="C15309" s="29"/>
      <c r="D15309" s="27"/>
      <c r="E15309" s="27"/>
      <c r="F15309" s="27"/>
      <c r="G15309" s="1"/>
      <c r="H15309" s="1"/>
      <c r="I15309" s="1"/>
    </row>
    <row r="15310" spans="2:9">
      <c r="B15310" s="1"/>
      <c r="C15310" s="29"/>
      <c r="D15310" s="27"/>
      <c r="E15310" s="27"/>
      <c r="F15310" s="27"/>
      <c r="G15310" s="1"/>
      <c r="H15310" s="1"/>
      <c r="I15310" s="1"/>
    </row>
    <row r="15311" spans="2:9">
      <c r="B15311" s="1"/>
      <c r="C15311" s="29"/>
      <c r="D15311" s="27"/>
      <c r="E15311" s="27"/>
      <c r="F15311" s="27"/>
      <c r="G15311" s="1"/>
      <c r="H15311" s="1"/>
      <c r="I15311" s="1"/>
    </row>
    <row r="15312" spans="2:9">
      <c r="B15312" s="1"/>
      <c r="C15312" s="29"/>
      <c r="D15312" s="27"/>
      <c r="E15312" s="27"/>
      <c r="F15312" s="27"/>
      <c r="G15312" s="1"/>
      <c r="H15312" s="1"/>
      <c r="I15312" s="1"/>
    </row>
    <row r="15313" spans="2:9">
      <c r="B15313" s="1"/>
      <c r="C15313" s="29"/>
      <c r="D15313" s="27"/>
      <c r="E15313" s="27"/>
      <c r="F15313" s="27"/>
      <c r="G15313" s="1"/>
      <c r="H15313" s="1"/>
      <c r="I15313" s="1"/>
    </row>
    <row r="15314" spans="2:9">
      <c r="B15314" s="1"/>
      <c r="C15314" s="29"/>
      <c r="D15314" s="27"/>
      <c r="E15314" s="27"/>
      <c r="F15314" s="27"/>
      <c r="G15314" s="1"/>
      <c r="H15314" s="1"/>
      <c r="I15314" s="1"/>
    </row>
    <row r="15315" spans="2:9">
      <c r="B15315" s="1"/>
      <c r="C15315" s="29"/>
      <c r="D15315" s="27"/>
      <c r="E15315" s="27"/>
      <c r="F15315" s="27"/>
      <c r="G15315" s="1"/>
      <c r="H15315" s="1"/>
      <c r="I15315" s="1"/>
    </row>
    <row r="15316" spans="2:9">
      <c r="B15316" s="1"/>
      <c r="C15316" s="29"/>
      <c r="D15316" s="27"/>
      <c r="E15316" s="27"/>
      <c r="F15316" s="27"/>
      <c r="G15316" s="1"/>
      <c r="H15316" s="1"/>
      <c r="I15316" s="1"/>
    </row>
    <row r="15317" spans="2:9">
      <c r="B15317" s="1"/>
      <c r="C15317" s="29"/>
      <c r="D15317" s="27"/>
      <c r="E15317" s="27"/>
      <c r="F15317" s="27"/>
      <c r="G15317" s="1"/>
      <c r="H15317" s="1"/>
      <c r="I15317" s="1"/>
    </row>
    <row r="15318" spans="2:9">
      <c r="B15318" s="1"/>
      <c r="C15318" s="29"/>
      <c r="D15318" s="27"/>
      <c r="E15318" s="27"/>
      <c r="F15318" s="27"/>
      <c r="G15318" s="1"/>
      <c r="H15318" s="1"/>
      <c r="I15318" s="1"/>
    </row>
    <row r="15319" spans="2:9">
      <c r="B15319" s="1"/>
      <c r="C15319" s="29"/>
      <c r="D15319" s="27"/>
      <c r="E15319" s="27"/>
      <c r="F15319" s="27"/>
      <c r="G15319" s="1"/>
      <c r="H15319" s="1"/>
      <c r="I15319" s="1"/>
    </row>
    <row r="15320" spans="2:9">
      <c r="B15320" s="1"/>
      <c r="C15320" s="29"/>
      <c r="D15320" s="27"/>
      <c r="E15320" s="27"/>
      <c r="F15320" s="27"/>
      <c r="G15320" s="1"/>
      <c r="H15320" s="1"/>
      <c r="I15320" s="1"/>
    </row>
    <row r="15321" spans="2:9">
      <c r="B15321" s="1"/>
      <c r="C15321" s="29"/>
      <c r="D15321" s="27"/>
      <c r="E15321" s="27"/>
      <c r="F15321" s="27"/>
      <c r="G15321" s="1"/>
      <c r="H15321" s="1"/>
      <c r="I15321" s="1"/>
    </row>
    <row r="15322" spans="2:9">
      <c r="B15322" s="1"/>
      <c r="C15322" s="29"/>
      <c r="D15322" s="27"/>
      <c r="E15322" s="27"/>
      <c r="F15322" s="27"/>
      <c r="G15322" s="1"/>
      <c r="H15322" s="1"/>
      <c r="I15322" s="1"/>
    </row>
    <row r="15323" spans="2:9">
      <c r="B15323" s="1"/>
      <c r="C15323" s="29"/>
      <c r="D15323" s="27"/>
      <c r="E15323" s="27"/>
      <c r="F15323" s="27"/>
      <c r="G15323" s="1"/>
      <c r="H15323" s="1"/>
      <c r="I15323" s="1"/>
    </row>
    <row r="15324" spans="2:9">
      <c r="B15324" s="1"/>
      <c r="C15324" s="29"/>
      <c r="D15324" s="27"/>
      <c r="E15324" s="27"/>
      <c r="F15324" s="27"/>
      <c r="G15324" s="1"/>
      <c r="H15324" s="1"/>
      <c r="I15324" s="1"/>
    </row>
    <row r="15325" spans="2:9">
      <c r="B15325" s="1"/>
      <c r="C15325" s="29"/>
      <c r="D15325" s="27"/>
      <c r="E15325" s="27"/>
      <c r="F15325" s="27"/>
      <c r="G15325" s="1"/>
      <c r="H15325" s="1"/>
      <c r="I15325" s="1"/>
    </row>
    <row r="15326" spans="2:9">
      <c r="B15326" s="1"/>
      <c r="C15326" s="29"/>
      <c r="D15326" s="27"/>
      <c r="E15326" s="27"/>
      <c r="F15326" s="27"/>
      <c r="G15326" s="1"/>
      <c r="H15326" s="1"/>
      <c r="I15326" s="1"/>
    </row>
    <row r="15327" spans="2:9">
      <c r="B15327" s="1"/>
      <c r="C15327" s="29"/>
      <c r="D15327" s="27"/>
      <c r="E15327" s="27"/>
      <c r="F15327" s="27"/>
      <c r="G15327" s="1"/>
      <c r="H15327" s="1"/>
      <c r="I15327" s="1"/>
    </row>
    <row r="15328" spans="2:9">
      <c r="B15328" s="1"/>
      <c r="C15328" s="29"/>
      <c r="D15328" s="27"/>
      <c r="E15328" s="27"/>
      <c r="F15328" s="27"/>
      <c r="G15328" s="1"/>
      <c r="H15328" s="1"/>
      <c r="I15328" s="1"/>
    </row>
    <row r="15329" spans="2:9">
      <c r="B15329" s="1"/>
      <c r="C15329" s="29"/>
      <c r="D15329" s="27"/>
      <c r="E15329" s="27"/>
      <c r="F15329" s="27"/>
      <c r="G15329" s="1"/>
      <c r="H15329" s="1"/>
      <c r="I15329" s="1"/>
    </row>
    <row r="15330" spans="2:9">
      <c r="B15330" s="1"/>
      <c r="C15330" s="29"/>
      <c r="D15330" s="27"/>
      <c r="E15330" s="27"/>
      <c r="F15330" s="27"/>
      <c r="G15330" s="1"/>
      <c r="H15330" s="1"/>
      <c r="I15330" s="1"/>
    </row>
    <row r="15331" spans="2:9">
      <c r="B15331" s="1"/>
      <c r="C15331" s="29"/>
      <c r="D15331" s="27"/>
      <c r="E15331" s="27"/>
      <c r="F15331" s="27"/>
      <c r="G15331" s="1"/>
      <c r="H15331" s="1"/>
      <c r="I15331" s="1"/>
    </row>
    <row r="15332" spans="2:9">
      <c r="B15332" s="1"/>
      <c r="C15332" s="29"/>
      <c r="D15332" s="27"/>
      <c r="E15332" s="27"/>
      <c r="F15332" s="27"/>
      <c r="G15332" s="1"/>
      <c r="H15332" s="1"/>
      <c r="I15332" s="1"/>
    </row>
    <row r="15333" spans="2:9">
      <c r="B15333" s="1"/>
      <c r="C15333" s="29"/>
      <c r="D15333" s="27"/>
      <c r="E15333" s="27"/>
      <c r="F15333" s="27"/>
      <c r="G15333" s="1"/>
      <c r="H15333" s="1"/>
      <c r="I15333" s="1"/>
    </row>
    <row r="15334" spans="2:9">
      <c r="B15334" s="1"/>
      <c r="C15334" s="29"/>
      <c r="D15334" s="27"/>
      <c r="E15334" s="27"/>
      <c r="F15334" s="27"/>
      <c r="G15334" s="1"/>
      <c r="H15334" s="1"/>
      <c r="I15334" s="1"/>
    </row>
    <row r="15335" spans="2:9">
      <c r="B15335" s="1"/>
      <c r="C15335" s="29"/>
      <c r="D15335" s="27"/>
      <c r="E15335" s="27"/>
      <c r="F15335" s="27"/>
      <c r="G15335" s="1"/>
      <c r="H15335" s="1"/>
      <c r="I15335" s="1"/>
    </row>
    <row r="15336" spans="2:9">
      <c r="B15336" s="1"/>
      <c r="C15336" s="29"/>
      <c r="D15336" s="27"/>
      <c r="E15336" s="27"/>
      <c r="F15336" s="27"/>
      <c r="G15336" s="1"/>
      <c r="H15336" s="1"/>
      <c r="I15336" s="1"/>
    </row>
    <row r="15337" spans="2:9">
      <c r="B15337" s="1"/>
      <c r="C15337" s="29"/>
      <c r="D15337" s="27"/>
      <c r="E15337" s="27"/>
      <c r="F15337" s="27"/>
      <c r="G15337" s="1"/>
      <c r="H15337" s="1"/>
      <c r="I15337" s="1"/>
    </row>
    <row r="15338" spans="2:9">
      <c r="B15338" s="1"/>
      <c r="C15338" s="29"/>
      <c r="D15338" s="27"/>
      <c r="E15338" s="27"/>
      <c r="F15338" s="27"/>
      <c r="G15338" s="1"/>
      <c r="H15338" s="1"/>
      <c r="I15338" s="1"/>
    </row>
    <row r="15339" spans="2:9">
      <c r="B15339" s="1"/>
      <c r="C15339" s="29"/>
      <c r="D15339" s="27"/>
      <c r="E15339" s="27"/>
      <c r="F15339" s="27"/>
      <c r="G15339" s="1"/>
      <c r="H15339" s="1"/>
      <c r="I15339" s="1"/>
    </row>
    <row r="15340" spans="2:9">
      <c r="B15340" s="1"/>
      <c r="C15340" s="29"/>
      <c r="D15340" s="27"/>
      <c r="E15340" s="27"/>
      <c r="F15340" s="27"/>
      <c r="G15340" s="1"/>
      <c r="H15340" s="1"/>
      <c r="I15340" s="1"/>
    </row>
    <row r="15341" spans="2:9">
      <c r="B15341" s="1"/>
      <c r="C15341" s="29"/>
      <c r="D15341" s="27"/>
      <c r="E15341" s="27"/>
      <c r="F15341" s="27"/>
      <c r="G15341" s="1"/>
      <c r="H15341" s="1"/>
      <c r="I15341" s="1"/>
    </row>
    <row r="15342" spans="2:9">
      <c r="B15342" s="1"/>
      <c r="C15342" s="29"/>
      <c r="D15342" s="27"/>
      <c r="E15342" s="27"/>
      <c r="F15342" s="27"/>
      <c r="G15342" s="1"/>
      <c r="H15342" s="1"/>
      <c r="I15342" s="1"/>
    </row>
    <row r="15343" spans="2:9">
      <c r="B15343" s="1"/>
      <c r="C15343" s="29"/>
      <c r="D15343" s="27"/>
      <c r="E15343" s="27"/>
      <c r="F15343" s="27"/>
      <c r="G15343" s="1"/>
      <c r="H15343" s="1"/>
      <c r="I15343" s="1"/>
    </row>
    <row r="15344" spans="2:9">
      <c r="B15344" s="1"/>
      <c r="C15344" s="29"/>
      <c r="D15344" s="27"/>
      <c r="E15344" s="27"/>
      <c r="F15344" s="27"/>
      <c r="G15344" s="1"/>
      <c r="H15344" s="1"/>
      <c r="I15344" s="1"/>
    </row>
    <row r="15345" spans="2:9">
      <c r="B15345" s="1"/>
      <c r="C15345" s="29"/>
      <c r="D15345" s="27"/>
      <c r="E15345" s="27"/>
      <c r="F15345" s="27"/>
      <c r="G15345" s="1"/>
      <c r="H15345" s="1"/>
      <c r="I15345" s="1"/>
    </row>
    <row r="15346" spans="2:9">
      <c r="B15346" s="1"/>
      <c r="C15346" s="29"/>
      <c r="D15346" s="27"/>
      <c r="E15346" s="27"/>
      <c r="F15346" s="27"/>
      <c r="G15346" s="1"/>
      <c r="H15346" s="1"/>
      <c r="I15346" s="1"/>
    </row>
    <row r="15347" spans="2:9">
      <c r="B15347" s="1"/>
      <c r="C15347" s="29"/>
      <c r="D15347" s="27"/>
      <c r="E15347" s="27"/>
      <c r="F15347" s="27"/>
      <c r="G15347" s="1"/>
      <c r="H15347" s="1"/>
      <c r="I15347" s="1"/>
    </row>
    <row r="15348" spans="2:9">
      <c r="B15348" s="1"/>
      <c r="C15348" s="29"/>
      <c r="D15348" s="27"/>
      <c r="E15348" s="27"/>
      <c r="F15348" s="27"/>
      <c r="G15348" s="1"/>
      <c r="H15348" s="1"/>
      <c r="I15348" s="1"/>
    </row>
    <row r="15349" spans="2:9">
      <c r="B15349" s="1"/>
      <c r="C15349" s="29"/>
      <c r="D15349" s="27"/>
      <c r="E15349" s="27"/>
      <c r="F15349" s="27"/>
      <c r="G15349" s="1"/>
      <c r="H15349" s="1"/>
      <c r="I15349" s="1"/>
    </row>
    <row r="15350" spans="2:9">
      <c r="B15350" s="1"/>
      <c r="C15350" s="29"/>
      <c r="D15350" s="27"/>
      <c r="E15350" s="27"/>
      <c r="F15350" s="27"/>
      <c r="G15350" s="1"/>
      <c r="H15350" s="1"/>
      <c r="I15350" s="1"/>
    </row>
    <row r="15351" spans="2:9">
      <c r="B15351" s="1"/>
      <c r="C15351" s="29"/>
      <c r="D15351" s="27"/>
      <c r="E15351" s="27"/>
      <c r="F15351" s="27"/>
      <c r="G15351" s="1"/>
      <c r="H15351" s="1"/>
      <c r="I15351" s="1"/>
    </row>
    <row r="15352" spans="2:9">
      <c r="B15352" s="1"/>
      <c r="C15352" s="29"/>
      <c r="D15352" s="27"/>
      <c r="E15352" s="27"/>
      <c r="F15352" s="27"/>
      <c r="G15352" s="1"/>
      <c r="H15352" s="1"/>
      <c r="I15352" s="1"/>
    </row>
    <row r="15353" spans="2:9">
      <c r="B15353" s="1"/>
      <c r="C15353" s="29"/>
      <c r="D15353" s="27"/>
      <c r="E15353" s="27"/>
      <c r="F15353" s="27"/>
      <c r="G15353" s="1"/>
      <c r="H15353" s="1"/>
      <c r="I15353" s="1"/>
    </row>
    <row r="15354" spans="2:9">
      <c r="B15354" s="1"/>
      <c r="C15354" s="29"/>
      <c r="D15354" s="27"/>
      <c r="E15354" s="27"/>
      <c r="F15354" s="27"/>
      <c r="G15354" s="1"/>
      <c r="H15354" s="1"/>
      <c r="I15354" s="1"/>
    </row>
    <row r="15355" spans="2:9">
      <c r="B15355" s="1"/>
      <c r="C15355" s="29"/>
      <c r="D15355" s="27"/>
      <c r="E15355" s="27"/>
      <c r="F15355" s="27"/>
      <c r="G15355" s="1"/>
      <c r="H15355" s="1"/>
      <c r="I15355" s="1"/>
    </row>
    <row r="15356" spans="2:9">
      <c r="B15356" s="1"/>
      <c r="C15356" s="29"/>
      <c r="D15356" s="27"/>
      <c r="E15356" s="27"/>
      <c r="F15356" s="27"/>
      <c r="G15356" s="1"/>
      <c r="H15356" s="1"/>
      <c r="I15356" s="1"/>
    </row>
    <row r="15357" spans="2:9">
      <c r="B15357" s="1"/>
      <c r="C15357" s="29"/>
      <c r="D15357" s="27"/>
      <c r="E15357" s="27"/>
      <c r="F15357" s="27"/>
      <c r="G15357" s="1"/>
      <c r="H15357" s="1"/>
      <c r="I15357" s="1"/>
    </row>
    <row r="15358" spans="2:9">
      <c r="B15358" s="1"/>
      <c r="C15358" s="29"/>
      <c r="D15358" s="27"/>
      <c r="E15358" s="27"/>
      <c r="F15358" s="27"/>
      <c r="G15358" s="1"/>
      <c r="H15358" s="1"/>
      <c r="I15358" s="1"/>
    </row>
    <row r="15359" spans="2:9">
      <c r="B15359" s="1"/>
      <c r="C15359" s="29"/>
      <c r="D15359" s="27"/>
      <c r="E15359" s="27"/>
      <c r="F15359" s="27"/>
      <c r="G15359" s="1"/>
      <c r="H15359" s="1"/>
      <c r="I15359" s="1"/>
    </row>
    <row r="15360" spans="2:9">
      <c r="B15360" s="1"/>
      <c r="C15360" s="29"/>
      <c r="D15360" s="27"/>
      <c r="E15360" s="27"/>
      <c r="F15360" s="27"/>
      <c r="G15360" s="1"/>
      <c r="H15360" s="1"/>
      <c r="I15360" s="1"/>
    </row>
    <row r="15361" spans="2:9">
      <c r="B15361" s="1"/>
      <c r="C15361" s="29"/>
      <c r="D15361" s="27"/>
      <c r="E15361" s="27"/>
      <c r="F15361" s="27"/>
      <c r="G15361" s="1"/>
      <c r="H15361" s="1"/>
      <c r="I15361" s="1"/>
    </row>
    <row r="15362" spans="2:9">
      <c r="B15362" s="1"/>
      <c r="C15362" s="29"/>
      <c r="D15362" s="27"/>
      <c r="E15362" s="27"/>
      <c r="F15362" s="27"/>
      <c r="G15362" s="1"/>
      <c r="H15362" s="1"/>
      <c r="I15362" s="1"/>
    </row>
    <row r="15363" spans="2:9">
      <c r="B15363" s="1"/>
      <c r="C15363" s="29"/>
      <c r="D15363" s="27"/>
      <c r="E15363" s="27"/>
      <c r="F15363" s="27"/>
      <c r="G15363" s="1"/>
      <c r="H15363" s="1"/>
      <c r="I15363" s="1"/>
    </row>
    <row r="15364" spans="2:9">
      <c r="B15364" s="1"/>
      <c r="C15364" s="29"/>
      <c r="D15364" s="27"/>
      <c r="E15364" s="27"/>
      <c r="F15364" s="27"/>
      <c r="G15364" s="1"/>
      <c r="H15364" s="1"/>
      <c r="I15364" s="1"/>
    </row>
    <row r="15365" spans="2:9">
      <c r="B15365" s="1"/>
      <c r="C15365" s="29"/>
      <c r="D15365" s="27"/>
      <c r="E15365" s="27"/>
      <c r="F15365" s="27"/>
      <c r="G15365" s="1"/>
      <c r="H15365" s="1"/>
      <c r="I15365" s="1"/>
    </row>
    <row r="15366" spans="2:9">
      <c r="B15366" s="1"/>
      <c r="C15366" s="29"/>
      <c r="D15366" s="27"/>
      <c r="E15366" s="27"/>
      <c r="F15366" s="27"/>
      <c r="G15366" s="1"/>
      <c r="H15366" s="1"/>
      <c r="I15366" s="1"/>
    </row>
    <row r="15367" spans="2:9">
      <c r="B15367" s="1"/>
      <c r="C15367" s="29"/>
      <c r="D15367" s="27"/>
      <c r="E15367" s="27"/>
      <c r="F15367" s="27"/>
      <c r="G15367" s="1"/>
      <c r="H15367" s="1"/>
      <c r="I15367" s="1"/>
    </row>
    <row r="15368" spans="2:9">
      <c r="B15368" s="1"/>
      <c r="C15368" s="29"/>
      <c r="D15368" s="27"/>
      <c r="E15368" s="27"/>
      <c r="F15368" s="27"/>
      <c r="G15368" s="1"/>
      <c r="H15368" s="1"/>
      <c r="I15368" s="1"/>
    </row>
    <row r="15369" spans="2:9">
      <c r="B15369" s="1"/>
      <c r="C15369" s="29"/>
      <c r="D15369" s="27"/>
      <c r="E15369" s="27"/>
      <c r="F15369" s="27"/>
      <c r="G15369" s="1"/>
      <c r="H15369" s="1"/>
      <c r="I15369" s="1"/>
    </row>
    <row r="15370" spans="2:9">
      <c r="B15370" s="1"/>
      <c r="C15370" s="29"/>
      <c r="D15370" s="27"/>
      <c r="E15370" s="27"/>
      <c r="F15370" s="27"/>
      <c r="G15370" s="1"/>
      <c r="H15370" s="1"/>
      <c r="I15370" s="1"/>
    </row>
    <row r="15371" spans="2:9">
      <c r="B15371" s="1"/>
      <c r="C15371" s="29"/>
      <c r="D15371" s="27"/>
      <c r="E15371" s="27"/>
      <c r="F15371" s="27"/>
      <c r="G15371" s="1"/>
      <c r="H15371" s="1"/>
      <c r="I15371" s="1"/>
    </row>
    <row r="15372" spans="2:9">
      <c r="B15372" s="1"/>
      <c r="C15372" s="29"/>
      <c r="D15372" s="27"/>
      <c r="E15372" s="27"/>
      <c r="F15372" s="27"/>
      <c r="G15372" s="1"/>
      <c r="H15372" s="1"/>
      <c r="I15372" s="1"/>
    </row>
    <row r="15373" spans="2:9">
      <c r="B15373" s="1"/>
      <c r="C15373" s="29"/>
      <c r="D15373" s="27"/>
      <c r="E15373" s="27"/>
      <c r="F15373" s="27"/>
      <c r="G15373" s="1"/>
      <c r="H15373" s="1"/>
      <c r="I15373" s="1"/>
    </row>
    <row r="15374" spans="2:9">
      <c r="B15374" s="1"/>
      <c r="C15374" s="29"/>
      <c r="D15374" s="27"/>
      <c r="E15374" s="27"/>
      <c r="F15374" s="27"/>
      <c r="G15374" s="1"/>
      <c r="H15374" s="1"/>
      <c r="I15374" s="1"/>
    </row>
    <row r="15375" spans="2:9">
      <c r="B15375" s="1"/>
      <c r="C15375" s="29"/>
      <c r="D15375" s="27"/>
      <c r="E15375" s="27"/>
      <c r="F15375" s="27"/>
      <c r="G15375" s="1"/>
      <c r="H15375" s="1"/>
      <c r="I15375" s="1"/>
    </row>
    <row r="15376" spans="2:9">
      <c r="B15376" s="1"/>
      <c r="C15376" s="29"/>
      <c r="D15376" s="27"/>
      <c r="E15376" s="27"/>
      <c r="F15376" s="27"/>
      <c r="G15376" s="1"/>
      <c r="H15376" s="1"/>
      <c r="I15376" s="1"/>
    </row>
    <row r="15377" spans="2:9">
      <c r="B15377" s="1"/>
      <c r="C15377" s="29"/>
      <c r="D15377" s="27"/>
      <c r="E15377" s="27"/>
      <c r="F15377" s="27"/>
      <c r="G15377" s="1"/>
      <c r="H15377" s="1"/>
      <c r="I15377" s="1"/>
    </row>
    <row r="15378" spans="2:9">
      <c r="B15378" s="1"/>
      <c r="C15378" s="29"/>
      <c r="D15378" s="27"/>
      <c r="E15378" s="27"/>
      <c r="F15378" s="27"/>
      <c r="G15378" s="1"/>
      <c r="H15378" s="1"/>
      <c r="I15378" s="1"/>
    </row>
    <row r="15379" spans="2:9">
      <c r="B15379" s="1"/>
      <c r="C15379" s="29"/>
      <c r="D15379" s="27"/>
      <c r="E15379" s="27"/>
      <c r="F15379" s="27"/>
      <c r="G15379" s="1"/>
      <c r="H15379" s="1"/>
      <c r="I15379" s="1"/>
    </row>
    <row r="15380" spans="2:9">
      <c r="B15380" s="1"/>
      <c r="C15380" s="29"/>
      <c r="D15380" s="27"/>
      <c r="E15380" s="27"/>
      <c r="F15380" s="27"/>
      <c r="G15380" s="1"/>
      <c r="H15380" s="1"/>
      <c r="I15380" s="1"/>
    </row>
    <row r="15381" spans="2:9">
      <c r="B15381" s="1"/>
      <c r="C15381" s="29"/>
      <c r="D15381" s="27"/>
      <c r="E15381" s="27"/>
      <c r="F15381" s="27"/>
      <c r="G15381" s="1"/>
      <c r="H15381" s="1"/>
      <c r="I15381" s="1"/>
    </row>
    <row r="15382" spans="2:9">
      <c r="B15382" s="1"/>
      <c r="C15382" s="29"/>
      <c r="D15382" s="27"/>
      <c r="E15382" s="27"/>
      <c r="F15382" s="27"/>
      <c r="G15382" s="1"/>
      <c r="H15382" s="1"/>
      <c r="I15382" s="1"/>
    </row>
    <row r="15383" spans="2:9">
      <c r="B15383" s="1"/>
      <c r="C15383" s="29"/>
      <c r="D15383" s="27"/>
      <c r="E15383" s="27"/>
      <c r="F15383" s="27"/>
      <c r="G15383" s="1"/>
      <c r="H15383" s="1"/>
      <c r="I15383" s="1"/>
    </row>
    <row r="15384" spans="2:9">
      <c r="B15384" s="1"/>
      <c r="C15384" s="29"/>
      <c r="D15384" s="27"/>
      <c r="E15384" s="27"/>
      <c r="F15384" s="27"/>
      <c r="G15384" s="1"/>
      <c r="H15384" s="1"/>
      <c r="I15384" s="1"/>
    </row>
    <row r="15385" spans="2:9">
      <c r="B15385" s="1"/>
      <c r="C15385" s="29"/>
      <c r="D15385" s="27"/>
      <c r="E15385" s="27"/>
      <c r="F15385" s="27"/>
      <c r="G15385" s="1"/>
      <c r="H15385" s="1"/>
      <c r="I15385" s="1"/>
    </row>
    <row r="15386" spans="2:9">
      <c r="B15386" s="1"/>
      <c r="C15386" s="29"/>
      <c r="D15386" s="27"/>
      <c r="E15386" s="27"/>
      <c r="F15386" s="27"/>
      <c r="G15386" s="1"/>
      <c r="H15386" s="1"/>
      <c r="I15386" s="1"/>
    </row>
    <row r="15387" spans="2:9">
      <c r="B15387" s="1"/>
      <c r="C15387" s="29"/>
      <c r="D15387" s="27"/>
      <c r="E15387" s="27"/>
      <c r="F15387" s="27"/>
      <c r="G15387" s="1"/>
      <c r="H15387" s="1"/>
      <c r="I15387" s="1"/>
    </row>
    <row r="15388" spans="2:9">
      <c r="B15388" s="1"/>
      <c r="C15388" s="29"/>
      <c r="D15388" s="27"/>
      <c r="E15388" s="27"/>
      <c r="F15388" s="27"/>
      <c r="G15388" s="1"/>
      <c r="H15388" s="1"/>
      <c r="I15388" s="1"/>
    </row>
    <row r="15389" spans="2:9">
      <c r="B15389" s="1"/>
      <c r="C15389" s="29"/>
      <c r="D15389" s="27"/>
      <c r="E15389" s="27"/>
      <c r="F15389" s="27"/>
      <c r="G15389" s="1"/>
      <c r="H15389" s="1"/>
      <c r="I15389" s="1"/>
    </row>
    <row r="15390" spans="2:9">
      <c r="B15390" s="1"/>
      <c r="C15390" s="29"/>
      <c r="D15390" s="27"/>
      <c r="E15390" s="27"/>
      <c r="F15390" s="27"/>
      <c r="G15390" s="1"/>
      <c r="H15390" s="1"/>
      <c r="I15390" s="1"/>
    </row>
    <row r="15391" spans="2:9">
      <c r="B15391" s="1"/>
      <c r="C15391" s="29"/>
      <c r="D15391" s="27"/>
      <c r="E15391" s="27"/>
      <c r="F15391" s="27"/>
      <c r="G15391" s="1"/>
      <c r="H15391" s="1"/>
      <c r="I15391" s="1"/>
    </row>
    <row r="15392" spans="2:9">
      <c r="B15392" s="1"/>
      <c r="C15392" s="29"/>
      <c r="D15392" s="27"/>
      <c r="E15392" s="27"/>
      <c r="F15392" s="27"/>
      <c r="G15392" s="1"/>
      <c r="H15392" s="1"/>
      <c r="I15392" s="1"/>
    </row>
    <row r="15393" spans="2:9">
      <c r="B15393" s="1"/>
      <c r="C15393" s="29"/>
      <c r="D15393" s="27"/>
      <c r="E15393" s="27"/>
      <c r="F15393" s="27"/>
      <c r="G15393" s="1"/>
      <c r="H15393" s="1"/>
      <c r="I15393" s="1"/>
    </row>
    <row r="15394" spans="2:9">
      <c r="B15394" s="1"/>
      <c r="C15394" s="29"/>
      <c r="D15394" s="27"/>
      <c r="E15394" s="27"/>
      <c r="F15394" s="27"/>
      <c r="G15394" s="1"/>
      <c r="H15394" s="1"/>
      <c r="I15394" s="1"/>
    </row>
    <row r="15395" spans="2:9">
      <c r="B15395" s="1"/>
      <c r="C15395" s="29"/>
      <c r="D15395" s="27"/>
      <c r="E15395" s="27"/>
      <c r="F15395" s="27"/>
      <c r="G15395" s="1"/>
      <c r="H15395" s="1"/>
      <c r="I15395" s="1"/>
    </row>
    <row r="15396" spans="2:9">
      <c r="B15396" s="1"/>
      <c r="C15396" s="29"/>
      <c r="D15396" s="27"/>
      <c r="E15396" s="27"/>
      <c r="F15396" s="27"/>
      <c r="G15396" s="1"/>
      <c r="H15396" s="1"/>
      <c r="I15396" s="1"/>
    </row>
    <row r="15397" spans="2:9">
      <c r="B15397" s="1"/>
      <c r="C15397" s="29"/>
      <c r="D15397" s="27"/>
      <c r="E15397" s="27"/>
      <c r="F15397" s="27"/>
      <c r="G15397" s="1"/>
      <c r="H15397" s="1"/>
      <c r="I15397" s="1"/>
    </row>
    <row r="15398" spans="2:9">
      <c r="B15398" s="1"/>
      <c r="C15398" s="29"/>
      <c r="D15398" s="27"/>
      <c r="E15398" s="27"/>
      <c r="F15398" s="27"/>
      <c r="G15398" s="1"/>
      <c r="H15398" s="1"/>
      <c r="I15398" s="1"/>
    </row>
    <row r="15399" spans="2:9">
      <c r="B15399" s="1"/>
      <c r="C15399" s="29"/>
      <c r="D15399" s="27"/>
      <c r="E15399" s="27"/>
      <c r="F15399" s="27"/>
      <c r="G15399" s="1"/>
      <c r="H15399" s="1"/>
      <c r="I15399" s="1"/>
    </row>
    <row r="15400" spans="2:9">
      <c r="B15400" s="1"/>
      <c r="C15400" s="29"/>
      <c r="D15400" s="27"/>
      <c r="E15400" s="27"/>
      <c r="F15400" s="27"/>
      <c r="G15400" s="1"/>
      <c r="H15400" s="1"/>
      <c r="I15400" s="1"/>
    </row>
    <row r="15401" spans="2:9">
      <c r="B15401" s="1"/>
      <c r="C15401" s="29"/>
      <c r="D15401" s="27"/>
      <c r="E15401" s="27"/>
      <c r="F15401" s="27"/>
      <c r="G15401" s="1"/>
      <c r="H15401" s="1"/>
      <c r="I15401" s="1"/>
    </row>
    <row r="15402" spans="2:9">
      <c r="B15402" s="1"/>
      <c r="C15402" s="29"/>
      <c r="D15402" s="27"/>
      <c r="E15402" s="27"/>
      <c r="F15402" s="27"/>
      <c r="G15402" s="1"/>
      <c r="H15402" s="1"/>
      <c r="I15402" s="1"/>
    </row>
    <row r="15403" spans="2:9">
      <c r="B15403" s="1"/>
      <c r="C15403" s="29"/>
      <c r="D15403" s="27"/>
      <c r="E15403" s="27"/>
      <c r="F15403" s="27"/>
      <c r="G15403" s="1"/>
      <c r="H15403" s="1"/>
      <c r="I15403" s="1"/>
    </row>
    <row r="15404" spans="2:9">
      <c r="B15404" s="1"/>
      <c r="C15404" s="29"/>
      <c r="D15404" s="27"/>
      <c r="E15404" s="27"/>
      <c r="F15404" s="27"/>
      <c r="G15404" s="1"/>
      <c r="H15404" s="1"/>
      <c r="I15404" s="1"/>
    </row>
    <row r="15405" spans="2:9">
      <c r="B15405" s="1"/>
      <c r="C15405" s="29"/>
      <c r="D15405" s="27"/>
      <c r="E15405" s="27"/>
      <c r="F15405" s="27"/>
      <c r="G15405" s="1"/>
      <c r="H15405" s="1"/>
      <c r="I15405" s="1"/>
    </row>
    <row r="15406" spans="2:9">
      <c r="B15406" s="1"/>
      <c r="C15406" s="29"/>
      <c r="D15406" s="27"/>
      <c r="E15406" s="27"/>
      <c r="F15406" s="27"/>
      <c r="G15406" s="1"/>
      <c r="H15406" s="1"/>
      <c r="I15406" s="1"/>
    </row>
    <row r="15407" spans="2:9">
      <c r="B15407" s="1"/>
      <c r="C15407" s="29"/>
      <c r="D15407" s="27"/>
      <c r="E15407" s="27"/>
      <c r="F15407" s="27"/>
      <c r="G15407" s="1"/>
      <c r="H15407" s="1"/>
      <c r="I15407" s="1"/>
    </row>
    <row r="15408" spans="2:9">
      <c r="B15408" s="1"/>
      <c r="C15408" s="29"/>
      <c r="D15408" s="27"/>
      <c r="E15408" s="27"/>
      <c r="F15408" s="27"/>
      <c r="G15408" s="1"/>
      <c r="H15408" s="1"/>
      <c r="I15408" s="1"/>
    </row>
    <row r="15409" spans="2:9">
      <c r="B15409" s="1"/>
      <c r="C15409" s="29"/>
      <c r="D15409" s="27"/>
      <c r="E15409" s="27"/>
      <c r="F15409" s="27"/>
      <c r="G15409" s="1"/>
      <c r="H15409" s="1"/>
      <c r="I15409" s="1"/>
    </row>
    <row r="15410" spans="2:9">
      <c r="B15410" s="1"/>
      <c r="C15410" s="29"/>
      <c r="D15410" s="27"/>
      <c r="E15410" s="27"/>
      <c r="F15410" s="27"/>
      <c r="G15410" s="1"/>
      <c r="H15410" s="1"/>
      <c r="I15410" s="1"/>
    </row>
    <row r="15411" spans="2:9">
      <c r="B15411" s="1"/>
      <c r="C15411" s="29"/>
      <c r="D15411" s="27"/>
      <c r="E15411" s="27"/>
      <c r="F15411" s="27"/>
      <c r="G15411" s="1"/>
      <c r="H15411" s="1"/>
      <c r="I15411" s="1"/>
    </row>
    <row r="15412" spans="2:9">
      <c r="B15412" s="1"/>
      <c r="C15412" s="29"/>
      <c r="D15412" s="27"/>
      <c r="E15412" s="27"/>
      <c r="F15412" s="27"/>
      <c r="G15412" s="1"/>
      <c r="H15412" s="1"/>
      <c r="I15412" s="1"/>
    </row>
    <row r="15413" spans="2:9">
      <c r="B15413" s="1"/>
      <c r="C15413" s="29"/>
      <c r="D15413" s="27"/>
      <c r="E15413" s="27"/>
      <c r="F15413" s="27"/>
      <c r="G15413" s="1"/>
      <c r="H15413" s="1"/>
      <c r="I15413" s="1"/>
    </row>
    <row r="15414" spans="2:9">
      <c r="B15414" s="1"/>
      <c r="C15414" s="29"/>
      <c r="D15414" s="27"/>
      <c r="E15414" s="27"/>
      <c r="F15414" s="27"/>
      <c r="G15414" s="1"/>
      <c r="H15414" s="1"/>
      <c r="I15414" s="1"/>
    </row>
    <row r="15415" spans="2:9">
      <c r="B15415" s="1"/>
      <c r="C15415" s="29"/>
      <c r="D15415" s="27"/>
      <c r="E15415" s="27"/>
      <c r="F15415" s="27"/>
      <c r="G15415" s="1"/>
      <c r="H15415" s="1"/>
      <c r="I15415" s="1"/>
    </row>
    <row r="15416" spans="2:9">
      <c r="B15416" s="1"/>
      <c r="C15416" s="29"/>
      <c r="D15416" s="27"/>
      <c r="E15416" s="27"/>
      <c r="F15416" s="27"/>
      <c r="G15416" s="1"/>
      <c r="H15416" s="1"/>
      <c r="I15416" s="1"/>
    </row>
    <row r="15417" spans="2:9">
      <c r="B15417" s="1"/>
      <c r="C15417" s="29"/>
      <c r="D15417" s="27"/>
      <c r="E15417" s="27"/>
      <c r="F15417" s="27"/>
      <c r="G15417" s="1"/>
      <c r="H15417" s="1"/>
      <c r="I15417" s="1"/>
    </row>
    <row r="15418" spans="2:9">
      <c r="B15418" s="1"/>
      <c r="C15418" s="29"/>
      <c r="D15418" s="27"/>
      <c r="E15418" s="27"/>
      <c r="F15418" s="27"/>
      <c r="G15418" s="1"/>
      <c r="H15418" s="1"/>
      <c r="I15418" s="1"/>
    </row>
    <row r="15419" spans="2:9">
      <c r="B15419" s="1"/>
      <c r="C15419" s="29"/>
      <c r="D15419" s="27"/>
      <c r="E15419" s="27"/>
      <c r="F15419" s="27"/>
      <c r="G15419" s="1"/>
      <c r="H15419" s="1"/>
      <c r="I15419" s="1"/>
    </row>
    <row r="15420" spans="2:9">
      <c r="B15420" s="1"/>
      <c r="C15420" s="29"/>
      <c r="D15420" s="27"/>
      <c r="E15420" s="27"/>
      <c r="F15420" s="27"/>
      <c r="G15420" s="1"/>
      <c r="H15420" s="1"/>
      <c r="I15420" s="1"/>
    </row>
    <row r="15421" spans="2:9">
      <c r="B15421" s="1"/>
      <c r="C15421" s="29"/>
      <c r="D15421" s="27"/>
      <c r="E15421" s="27"/>
      <c r="F15421" s="27"/>
      <c r="G15421" s="1"/>
      <c r="H15421" s="1"/>
      <c r="I15421" s="1"/>
    </row>
    <row r="15422" spans="2:9">
      <c r="B15422" s="1"/>
      <c r="C15422" s="29"/>
      <c r="D15422" s="27"/>
      <c r="E15422" s="27"/>
      <c r="F15422" s="27"/>
      <c r="G15422" s="1"/>
      <c r="H15422" s="1"/>
      <c r="I15422" s="1"/>
    </row>
    <row r="15423" spans="2:9">
      <c r="B15423" s="1"/>
      <c r="C15423" s="29"/>
      <c r="D15423" s="27"/>
      <c r="E15423" s="27"/>
      <c r="F15423" s="27"/>
      <c r="G15423" s="1"/>
      <c r="H15423" s="1"/>
      <c r="I15423" s="1"/>
    </row>
    <row r="15424" spans="2:9">
      <c r="B15424" s="1"/>
      <c r="C15424" s="29"/>
      <c r="D15424" s="27"/>
      <c r="E15424" s="27"/>
      <c r="F15424" s="27"/>
      <c r="G15424" s="1"/>
      <c r="H15424" s="1"/>
      <c r="I15424" s="1"/>
    </row>
    <row r="15425" spans="2:9">
      <c r="B15425" s="1"/>
      <c r="C15425" s="29"/>
      <c r="D15425" s="27"/>
      <c r="E15425" s="27"/>
      <c r="F15425" s="27"/>
      <c r="G15425" s="1"/>
      <c r="H15425" s="1"/>
      <c r="I15425" s="1"/>
    </row>
    <row r="15426" spans="2:9">
      <c r="B15426" s="1"/>
      <c r="C15426" s="29"/>
      <c r="D15426" s="27"/>
      <c r="E15426" s="27"/>
      <c r="F15426" s="27"/>
      <c r="G15426" s="1"/>
      <c r="H15426" s="1"/>
      <c r="I15426" s="1"/>
    </row>
    <row r="15427" spans="2:9">
      <c r="B15427" s="1"/>
      <c r="C15427" s="29"/>
      <c r="D15427" s="27"/>
      <c r="E15427" s="27"/>
      <c r="F15427" s="27"/>
      <c r="G15427" s="1"/>
      <c r="H15427" s="1"/>
      <c r="I15427" s="1"/>
    </row>
    <row r="15428" spans="2:9">
      <c r="B15428" s="1"/>
      <c r="C15428" s="29"/>
      <c r="D15428" s="27"/>
      <c r="E15428" s="27"/>
      <c r="F15428" s="27"/>
      <c r="G15428" s="1"/>
      <c r="H15428" s="1"/>
      <c r="I15428" s="1"/>
    </row>
    <row r="15429" spans="2:9">
      <c r="B15429" s="1"/>
      <c r="C15429" s="29"/>
      <c r="D15429" s="27"/>
      <c r="E15429" s="27"/>
      <c r="F15429" s="27"/>
      <c r="G15429" s="1"/>
      <c r="H15429" s="1"/>
      <c r="I15429" s="1"/>
    </row>
    <row r="15430" spans="2:9">
      <c r="B15430" s="1"/>
      <c r="C15430" s="29"/>
      <c r="D15430" s="27"/>
      <c r="E15430" s="27"/>
      <c r="F15430" s="27"/>
      <c r="G15430" s="1"/>
      <c r="H15430" s="1"/>
      <c r="I15430" s="1"/>
    </row>
    <row r="15431" spans="2:9">
      <c r="B15431" s="1"/>
      <c r="C15431" s="29"/>
      <c r="D15431" s="27"/>
      <c r="E15431" s="27"/>
      <c r="F15431" s="27"/>
      <c r="G15431" s="1"/>
      <c r="H15431" s="1"/>
      <c r="I15431" s="1"/>
    </row>
    <row r="15432" spans="2:9">
      <c r="B15432" s="1"/>
      <c r="C15432" s="29"/>
      <c r="D15432" s="27"/>
      <c r="E15432" s="27"/>
      <c r="F15432" s="27"/>
      <c r="G15432" s="1"/>
      <c r="H15432" s="1"/>
      <c r="I15432" s="1"/>
    </row>
    <row r="15433" spans="2:9">
      <c r="B15433" s="1"/>
      <c r="C15433" s="29"/>
      <c r="D15433" s="27"/>
      <c r="E15433" s="27"/>
      <c r="F15433" s="27"/>
      <c r="G15433" s="1"/>
      <c r="H15433" s="1"/>
      <c r="I15433" s="1"/>
    </row>
    <row r="15434" spans="2:9">
      <c r="B15434" s="1"/>
      <c r="C15434" s="29"/>
      <c r="D15434" s="27"/>
      <c r="E15434" s="27"/>
      <c r="F15434" s="27"/>
      <c r="G15434" s="1"/>
      <c r="H15434" s="1"/>
      <c r="I15434" s="1"/>
    </row>
    <row r="15435" spans="2:9">
      <c r="B15435" s="1"/>
      <c r="C15435" s="29"/>
      <c r="D15435" s="27"/>
      <c r="E15435" s="27"/>
      <c r="F15435" s="27"/>
      <c r="G15435" s="1"/>
      <c r="H15435" s="1"/>
      <c r="I15435" s="1"/>
    </row>
    <row r="15436" spans="2:9">
      <c r="B15436" s="1"/>
      <c r="C15436" s="29"/>
      <c r="D15436" s="27"/>
      <c r="E15436" s="27"/>
      <c r="F15436" s="27"/>
      <c r="G15436" s="1"/>
      <c r="H15436" s="1"/>
      <c r="I15436" s="1"/>
    </row>
    <row r="15437" spans="2:9">
      <c r="B15437" s="1"/>
      <c r="C15437" s="29"/>
      <c r="D15437" s="27"/>
      <c r="E15437" s="27"/>
      <c r="F15437" s="27"/>
      <c r="G15437" s="1"/>
      <c r="H15437" s="1"/>
      <c r="I15437" s="1"/>
    </row>
    <row r="15438" spans="2:9">
      <c r="B15438" s="1"/>
      <c r="C15438" s="29"/>
      <c r="D15438" s="27"/>
      <c r="E15438" s="27"/>
      <c r="F15438" s="27"/>
      <c r="G15438" s="1"/>
      <c r="H15438" s="1"/>
      <c r="I15438" s="1"/>
    </row>
    <row r="15439" spans="2:9">
      <c r="B15439" s="1"/>
      <c r="C15439" s="29"/>
      <c r="D15439" s="27"/>
      <c r="E15439" s="27"/>
      <c r="F15439" s="27"/>
      <c r="G15439" s="1"/>
      <c r="H15439" s="1"/>
      <c r="I15439" s="1"/>
    </row>
    <row r="15440" spans="2:9">
      <c r="B15440" s="1"/>
      <c r="C15440" s="29"/>
      <c r="D15440" s="27"/>
      <c r="E15440" s="27"/>
      <c r="F15440" s="27"/>
      <c r="G15440" s="1"/>
      <c r="H15440" s="1"/>
      <c r="I15440" s="1"/>
    </row>
    <row r="15441" spans="2:9">
      <c r="B15441" s="1"/>
      <c r="C15441" s="29"/>
      <c r="D15441" s="27"/>
      <c r="E15441" s="27"/>
      <c r="F15441" s="27"/>
      <c r="G15441" s="1"/>
      <c r="H15441" s="1"/>
      <c r="I15441" s="1"/>
    </row>
    <row r="15442" spans="2:9">
      <c r="B15442" s="1"/>
      <c r="C15442" s="29"/>
      <c r="D15442" s="27"/>
      <c r="E15442" s="27"/>
      <c r="F15442" s="27"/>
      <c r="G15442" s="1"/>
      <c r="H15442" s="1"/>
      <c r="I15442" s="1"/>
    </row>
    <row r="15443" spans="2:9">
      <c r="B15443" s="1"/>
      <c r="C15443" s="29"/>
      <c r="D15443" s="27"/>
      <c r="E15443" s="27"/>
      <c r="F15443" s="27"/>
      <c r="G15443" s="1"/>
      <c r="H15443" s="1"/>
      <c r="I15443" s="1"/>
    </row>
    <row r="15444" spans="2:9">
      <c r="B15444" s="1"/>
      <c r="C15444" s="29"/>
      <c r="D15444" s="27"/>
      <c r="E15444" s="27"/>
      <c r="F15444" s="27"/>
      <c r="G15444" s="1"/>
      <c r="H15444" s="1"/>
      <c r="I15444" s="1"/>
    </row>
    <row r="15445" spans="2:9">
      <c r="B15445" s="1"/>
      <c r="C15445" s="29"/>
      <c r="D15445" s="27"/>
      <c r="E15445" s="27"/>
      <c r="F15445" s="27"/>
      <c r="G15445" s="1"/>
      <c r="H15445" s="1"/>
      <c r="I15445" s="1"/>
    </row>
    <row r="15446" spans="2:9">
      <c r="B15446" s="1"/>
      <c r="C15446" s="29"/>
      <c r="D15446" s="27"/>
      <c r="E15446" s="27"/>
      <c r="F15446" s="27"/>
      <c r="G15446" s="1"/>
      <c r="H15446" s="1"/>
      <c r="I15446" s="1"/>
    </row>
    <row r="15447" spans="2:9">
      <c r="B15447" s="1"/>
      <c r="C15447" s="29"/>
      <c r="D15447" s="27"/>
      <c r="E15447" s="27"/>
      <c r="F15447" s="27"/>
      <c r="G15447" s="1"/>
      <c r="H15447" s="1"/>
      <c r="I15447" s="1"/>
    </row>
    <row r="15448" spans="2:9">
      <c r="B15448" s="1"/>
      <c r="C15448" s="29"/>
      <c r="D15448" s="27"/>
      <c r="E15448" s="27"/>
      <c r="F15448" s="27"/>
      <c r="G15448" s="1"/>
      <c r="H15448" s="1"/>
      <c r="I15448" s="1"/>
    </row>
    <row r="15449" spans="2:9">
      <c r="B15449" s="1"/>
      <c r="C15449" s="29"/>
      <c r="D15449" s="27"/>
      <c r="E15449" s="27"/>
      <c r="F15449" s="27"/>
      <c r="G15449" s="1"/>
      <c r="H15449" s="1"/>
      <c r="I15449" s="1"/>
    </row>
    <row r="15450" spans="2:9">
      <c r="B15450" s="1"/>
      <c r="C15450" s="29"/>
      <c r="D15450" s="27"/>
      <c r="E15450" s="27"/>
      <c r="F15450" s="27"/>
      <c r="G15450" s="1"/>
      <c r="H15450" s="1"/>
      <c r="I15450" s="1"/>
    </row>
    <row r="15451" spans="2:9">
      <c r="B15451" s="1"/>
      <c r="C15451" s="29"/>
      <c r="D15451" s="27"/>
      <c r="E15451" s="27"/>
      <c r="F15451" s="27"/>
      <c r="G15451" s="1"/>
      <c r="H15451" s="1"/>
      <c r="I15451" s="1"/>
    </row>
    <row r="15452" spans="2:9">
      <c r="B15452" s="1"/>
      <c r="C15452" s="29"/>
      <c r="D15452" s="27"/>
      <c r="E15452" s="27"/>
      <c r="F15452" s="27"/>
      <c r="G15452" s="1"/>
      <c r="H15452" s="1"/>
      <c r="I15452" s="1"/>
    </row>
    <row r="15453" spans="2:9">
      <c r="B15453" s="1"/>
      <c r="C15453" s="29"/>
      <c r="D15453" s="27"/>
      <c r="E15453" s="27"/>
      <c r="F15453" s="27"/>
      <c r="G15453" s="1"/>
      <c r="H15453" s="1"/>
      <c r="I15453" s="1"/>
    </row>
    <row r="15454" spans="2:9">
      <c r="B15454" s="1"/>
      <c r="C15454" s="29"/>
      <c r="D15454" s="27"/>
      <c r="E15454" s="27"/>
      <c r="F15454" s="27"/>
      <c r="G15454" s="1"/>
      <c r="H15454" s="1"/>
      <c r="I15454" s="1"/>
    </row>
    <row r="15455" spans="2:9">
      <c r="B15455" s="1"/>
      <c r="C15455" s="29"/>
      <c r="D15455" s="27"/>
      <c r="E15455" s="27"/>
      <c r="F15455" s="27"/>
      <c r="G15455" s="1"/>
      <c r="H15455" s="1"/>
      <c r="I15455" s="1"/>
    </row>
    <row r="15456" spans="2:9">
      <c r="B15456" s="1"/>
      <c r="C15456" s="29"/>
      <c r="D15456" s="27"/>
      <c r="E15456" s="27"/>
      <c r="F15456" s="27"/>
      <c r="G15456" s="1"/>
      <c r="H15456" s="1"/>
      <c r="I15456" s="1"/>
    </row>
    <row r="15457" spans="2:9">
      <c r="B15457" s="1"/>
      <c r="C15457" s="29"/>
      <c r="D15457" s="27"/>
      <c r="E15457" s="27"/>
      <c r="F15457" s="27"/>
      <c r="G15457" s="1"/>
      <c r="H15457" s="1"/>
      <c r="I15457" s="1"/>
    </row>
    <row r="15458" spans="2:9">
      <c r="B15458" s="1"/>
      <c r="C15458" s="29"/>
      <c r="D15458" s="27"/>
      <c r="E15458" s="27"/>
      <c r="F15458" s="27"/>
      <c r="G15458" s="1"/>
      <c r="H15458" s="1"/>
      <c r="I15458" s="1"/>
    </row>
    <row r="15459" spans="2:9">
      <c r="B15459" s="1"/>
      <c r="C15459" s="29"/>
      <c r="D15459" s="27"/>
      <c r="E15459" s="27"/>
      <c r="F15459" s="27"/>
      <c r="G15459" s="1"/>
      <c r="H15459" s="1"/>
      <c r="I15459" s="1"/>
    </row>
    <row r="15460" spans="2:9">
      <c r="B15460" s="1"/>
      <c r="C15460" s="29"/>
      <c r="D15460" s="27"/>
      <c r="E15460" s="27"/>
      <c r="F15460" s="27"/>
      <c r="G15460" s="1"/>
      <c r="H15460" s="1"/>
      <c r="I15460" s="1"/>
    </row>
    <row r="15461" spans="2:9">
      <c r="B15461" s="1"/>
      <c r="C15461" s="29"/>
      <c r="D15461" s="27"/>
      <c r="E15461" s="27"/>
      <c r="F15461" s="27"/>
      <c r="G15461" s="1"/>
      <c r="H15461" s="1"/>
      <c r="I15461" s="1"/>
    </row>
    <row r="15462" spans="2:9">
      <c r="B15462" s="1"/>
      <c r="C15462" s="29"/>
      <c r="D15462" s="27"/>
      <c r="E15462" s="27"/>
      <c r="F15462" s="27"/>
      <c r="G15462" s="1"/>
      <c r="H15462" s="1"/>
      <c r="I15462" s="1"/>
    </row>
    <row r="15463" spans="2:9">
      <c r="B15463" s="1"/>
      <c r="C15463" s="29"/>
      <c r="D15463" s="27"/>
      <c r="E15463" s="27"/>
      <c r="F15463" s="27"/>
      <c r="G15463" s="1"/>
      <c r="H15463" s="1"/>
      <c r="I15463" s="1"/>
    </row>
    <row r="15464" spans="2:9">
      <c r="B15464" s="1"/>
      <c r="C15464" s="29"/>
      <c r="D15464" s="27"/>
      <c r="E15464" s="27"/>
      <c r="F15464" s="27"/>
      <c r="G15464" s="1"/>
      <c r="H15464" s="1"/>
      <c r="I15464" s="1"/>
    </row>
    <row r="15465" spans="2:9">
      <c r="B15465" s="1"/>
      <c r="C15465" s="29"/>
      <c r="D15465" s="27"/>
      <c r="E15465" s="27"/>
      <c r="F15465" s="27"/>
      <c r="G15465" s="1"/>
      <c r="H15465" s="1"/>
      <c r="I15465" s="1"/>
    </row>
    <row r="15466" spans="2:9">
      <c r="B15466" s="1"/>
      <c r="C15466" s="29"/>
      <c r="D15466" s="27"/>
      <c r="E15466" s="27"/>
      <c r="F15466" s="27"/>
      <c r="G15466" s="1"/>
      <c r="H15466" s="1"/>
      <c r="I15466" s="1"/>
    </row>
    <row r="15467" spans="2:9">
      <c r="B15467" s="1"/>
      <c r="C15467" s="29"/>
      <c r="D15467" s="27"/>
      <c r="E15467" s="27"/>
      <c r="F15467" s="27"/>
      <c r="G15467" s="1"/>
      <c r="H15467" s="1"/>
      <c r="I15467" s="1"/>
    </row>
    <row r="15468" spans="2:9">
      <c r="B15468" s="1"/>
      <c r="C15468" s="29"/>
      <c r="D15468" s="27"/>
      <c r="E15468" s="27"/>
      <c r="F15468" s="27"/>
      <c r="G15468" s="1"/>
      <c r="H15468" s="1"/>
      <c r="I15468" s="1"/>
    </row>
    <row r="15469" spans="2:9">
      <c r="B15469" s="1"/>
      <c r="C15469" s="29"/>
      <c r="D15469" s="27"/>
      <c r="E15469" s="27"/>
      <c r="F15469" s="27"/>
      <c r="G15469" s="1"/>
      <c r="H15469" s="1"/>
      <c r="I15469" s="1"/>
    </row>
    <row r="15470" spans="2:9">
      <c r="B15470" s="1"/>
      <c r="C15470" s="29"/>
      <c r="D15470" s="27"/>
      <c r="E15470" s="27"/>
      <c r="F15470" s="27"/>
      <c r="G15470" s="1"/>
      <c r="H15470" s="1"/>
      <c r="I15470" s="1"/>
    </row>
    <row r="15471" spans="2:9">
      <c r="B15471" s="1"/>
      <c r="C15471" s="29"/>
      <c r="D15471" s="27"/>
      <c r="E15471" s="27"/>
      <c r="F15471" s="27"/>
      <c r="G15471" s="1"/>
      <c r="H15471" s="1"/>
      <c r="I15471" s="1"/>
    </row>
    <row r="15472" spans="2:9">
      <c r="B15472" s="1"/>
      <c r="C15472" s="29"/>
      <c r="D15472" s="27"/>
      <c r="E15472" s="27"/>
      <c r="F15472" s="27"/>
      <c r="G15472" s="1"/>
      <c r="H15472" s="1"/>
      <c r="I15472" s="1"/>
    </row>
    <row r="15473" spans="2:9">
      <c r="B15473" s="1"/>
      <c r="C15473" s="29"/>
      <c r="D15473" s="27"/>
      <c r="E15473" s="27"/>
      <c r="F15473" s="27"/>
      <c r="G15473" s="1"/>
      <c r="H15473" s="1"/>
      <c r="I15473" s="1"/>
    </row>
    <row r="15474" spans="2:9">
      <c r="B15474" s="1"/>
      <c r="C15474" s="29"/>
      <c r="D15474" s="27"/>
      <c r="E15474" s="27"/>
      <c r="F15474" s="27"/>
      <c r="G15474" s="1"/>
      <c r="H15474" s="1"/>
      <c r="I15474" s="1"/>
    </row>
    <row r="15475" spans="2:9">
      <c r="B15475" s="1"/>
      <c r="C15475" s="29"/>
      <c r="D15475" s="27"/>
      <c r="E15475" s="27"/>
      <c r="F15475" s="27"/>
      <c r="G15475" s="1"/>
      <c r="H15475" s="1"/>
      <c r="I15475" s="1"/>
    </row>
    <row r="15476" spans="2:9">
      <c r="B15476" s="1"/>
      <c r="C15476" s="29"/>
      <c r="D15476" s="27"/>
      <c r="E15476" s="27"/>
      <c r="F15476" s="27"/>
      <c r="G15476" s="1"/>
      <c r="H15476" s="1"/>
      <c r="I15476" s="1"/>
    </row>
    <row r="15477" spans="2:9">
      <c r="B15477" s="1"/>
      <c r="C15477" s="29"/>
      <c r="D15477" s="27"/>
      <c r="E15477" s="27"/>
      <c r="F15477" s="27"/>
      <c r="G15477" s="1"/>
      <c r="H15477" s="1"/>
      <c r="I15477" s="1"/>
    </row>
    <row r="15478" spans="2:9">
      <c r="B15478" s="1"/>
      <c r="C15478" s="29"/>
      <c r="D15478" s="27"/>
      <c r="E15478" s="27"/>
      <c r="F15478" s="27"/>
      <c r="G15478" s="1"/>
      <c r="H15478" s="1"/>
      <c r="I15478" s="1"/>
    </row>
    <row r="15479" spans="2:9">
      <c r="B15479" s="1"/>
      <c r="C15479" s="29"/>
      <c r="D15479" s="27"/>
      <c r="E15479" s="27"/>
      <c r="F15479" s="27"/>
      <c r="G15479" s="1"/>
      <c r="H15479" s="1"/>
      <c r="I15479" s="1"/>
    </row>
    <row r="15480" spans="2:9">
      <c r="B15480" s="1"/>
      <c r="C15480" s="29"/>
      <c r="D15480" s="27"/>
      <c r="E15480" s="27"/>
      <c r="F15480" s="27"/>
      <c r="G15480" s="1"/>
      <c r="H15480" s="1"/>
      <c r="I15480" s="1"/>
    </row>
    <row r="15481" spans="2:9">
      <c r="B15481" s="1"/>
      <c r="C15481" s="29"/>
      <c r="D15481" s="27"/>
      <c r="E15481" s="27"/>
      <c r="F15481" s="27"/>
      <c r="G15481" s="1"/>
      <c r="H15481" s="1"/>
      <c r="I15481" s="1"/>
    </row>
    <row r="15482" spans="2:9">
      <c r="B15482" s="1"/>
      <c r="C15482" s="29"/>
      <c r="D15482" s="27"/>
      <c r="E15482" s="27"/>
      <c r="F15482" s="27"/>
      <c r="G15482" s="1"/>
      <c r="H15482" s="1"/>
      <c r="I15482" s="1"/>
    </row>
    <row r="15483" spans="2:9">
      <c r="B15483" s="1"/>
      <c r="C15483" s="29"/>
      <c r="D15483" s="27"/>
      <c r="E15483" s="27"/>
      <c r="F15483" s="27"/>
      <c r="G15483" s="1"/>
      <c r="H15483" s="1"/>
      <c r="I15483" s="1"/>
    </row>
    <row r="15484" spans="2:9">
      <c r="B15484" s="1"/>
      <c r="C15484" s="29"/>
      <c r="D15484" s="27"/>
      <c r="E15484" s="27"/>
      <c r="F15484" s="27"/>
      <c r="G15484" s="1"/>
      <c r="H15484" s="1"/>
      <c r="I15484" s="1"/>
    </row>
    <row r="15485" spans="2:9">
      <c r="B15485" s="1"/>
      <c r="C15485" s="29"/>
      <c r="D15485" s="27"/>
      <c r="E15485" s="27"/>
      <c r="F15485" s="27"/>
      <c r="G15485" s="1"/>
      <c r="H15485" s="1"/>
      <c r="I15485" s="1"/>
    </row>
    <row r="15486" spans="2:9">
      <c r="B15486" s="1"/>
      <c r="C15486" s="29"/>
      <c r="D15486" s="27"/>
      <c r="E15486" s="27"/>
      <c r="F15486" s="27"/>
      <c r="G15486" s="1"/>
      <c r="H15486" s="1"/>
      <c r="I15486" s="1"/>
    </row>
    <row r="15487" spans="2:9">
      <c r="B15487" s="1"/>
      <c r="C15487" s="29"/>
      <c r="D15487" s="27"/>
      <c r="E15487" s="27"/>
      <c r="F15487" s="27"/>
      <c r="G15487" s="1"/>
      <c r="H15487" s="1"/>
      <c r="I15487" s="1"/>
    </row>
    <row r="15488" spans="2:9">
      <c r="B15488" s="1"/>
      <c r="C15488" s="29"/>
      <c r="D15488" s="27"/>
      <c r="E15488" s="27"/>
      <c r="F15488" s="27"/>
      <c r="G15488" s="1"/>
      <c r="H15488" s="1"/>
      <c r="I15488" s="1"/>
    </row>
    <row r="15489" spans="2:9">
      <c r="B15489" s="1"/>
      <c r="C15489" s="29"/>
      <c r="D15489" s="27"/>
      <c r="E15489" s="27"/>
      <c r="F15489" s="27"/>
      <c r="G15489" s="1"/>
      <c r="H15489" s="1"/>
      <c r="I15489" s="1"/>
    </row>
    <row r="15490" spans="2:9">
      <c r="B15490" s="1"/>
      <c r="C15490" s="29"/>
      <c r="D15490" s="27"/>
      <c r="E15490" s="27"/>
      <c r="F15490" s="27"/>
      <c r="G15490" s="1"/>
      <c r="H15490" s="1"/>
      <c r="I15490" s="1"/>
    </row>
    <row r="15491" spans="2:9">
      <c r="B15491" s="1"/>
      <c r="C15491" s="29"/>
      <c r="D15491" s="27"/>
      <c r="E15491" s="27"/>
      <c r="F15491" s="27"/>
      <c r="G15491" s="1"/>
      <c r="H15491" s="1"/>
      <c r="I15491" s="1"/>
    </row>
    <row r="15492" spans="2:9">
      <c r="B15492" s="1"/>
      <c r="C15492" s="29"/>
      <c r="D15492" s="27"/>
      <c r="E15492" s="27"/>
      <c r="F15492" s="27"/>
      <c r="G15492" s="1"/>
      <c r="H15492" s="1"/>
      <c r="I15492" s="1"/>
    </row>
    <row r="15493" spans="2:9">
      <c r="B15493" s="1"/>
      <c r="C15493" s="29"/>
      <c r="D15493" s="27"/>
      <c r="E15493" s="27"/>
      <c r="F15493" s="27"/>
      <c r="G15493" s="1"/>
      <c r="H15493" s="1"/>
      <c r="I15493" s="1"/>
    </row>
    <row r="15494" spans="2:9">
      <c r="B15494" s="1"/>
      <c r="C15494" s="29"/>
      <c r="D15494" s="27"/>
      <c r="E15494" s="27"/>
      <c r="F15494" s="27"/>
      <c r="G15494" s="1"/>
      <c r="H15494" s="1"/>
      <c r="I15494" s="1"/>
    </row>
    <row r="15495" spans="2:9">
      <c r="B15495" s="1"/>
      <c r="C15495" s="29"/>
      <c r="D15495" s="27"/>
      <c r="E15495" s="27"/>
      <c r="F15495" s="27"/>
      <c r="G15495" s="1"/>
      <c r="H15495" s="1"/>
      <c r="I15495" s="1"/>
    </row>
    <row r="15496" spans="2:9">
      <c r="B15496" s="1"/>
      <c r="C15496" s="29"/>
      <c r="D15496" s="27"/>
      <c r="E15496" s="27"/>
      <c r="F15496" s="27"/>
      <c r="G15496" s="1"/>
      <c r="H15496" s="1"/>
      <c r="I15496" s="1"/>
    </row>
    <row r="15497" spans="2:9">
      <c r="B15497" s="1"/>
      <c r="C15497" s="29"/>
      <c r="D15497" s="27"/>
      <c r="E15497" s="27"/>
      <c r="F15497" s="27"/>
      <c r="G15497" s="1"/>
      <c r="H15497" s="1"/>
      <c r="I15497" s="1"/>
    </row>
    <row r="15498" spans="2:9">
      <c r="B15498" s="1"/>
      <c r="C15498" s="29"/>
      <c r="D15498" s="27"/>
      <c r="E15498" s="27"/>
      <c r="F15498" s="27"/>
      <c r="G15498" s="1"/>
      <c r="H15498" s="1"/>
      <c r="I15498" s="1"/>
    </row>
    <row r="15499" spans="2:9">
      <c r="B15499" s="1"/>
      <c r="C15499" s="29"/>
      <c r="D15499" s="27"/>
      <c r="E15499" s="27"/>
      <c r="F15499" s="27"/>
      <c r="G15499" s="1"/>
      <c r="H15499" s="1"/>
      <c r="I15499" s="1"/>
    </row>
    <row r="15500" spans="2:9">
      <c r="B15500" s="1"/>
      <c r="C15500" s="29"/>
      <c r="D15500" s="27"/>
      <c r="E15500" s="27"/>
      <c r="F15500" s="27"/>
      <c r="G15500" s="1"/>
      <c r="H15500" s="1"/>
      <c r="I15500" s="1"/>
    </row>
    <row r="15501" spans="2:9">
      <c r="B15501" s="1"/>
      <c r="C15501" s="29"/>
      <c r="D15501" s="27"/>
      <c r="E15501" s="27"/>
      <c r="F15501" s="27"/>
      <c r="G15501" s="1"/>
      <c r="H15501" s="1"/>
      <c r="I15501" s="1"/>
    </row>
    <row r="15502" spans="2:9">
      <c r="B15502" s="1"/>
      <c r="C15502" s="29"/>
      <c r="D15502" s="27"/>
      <c r="E15502" s="27"/>
      <c r="F15502" s="27"/>
      <c r="G15502" s="1"/>
      <c r="H15502" s="1"/>
      <c r="I15502" s="1"/>
    </row>
    <row r="15503" spans="2:9">
      <c r="B15503" s="1"/>
      <c r="C15503" s="29"/>
      <c r="D15503" s="27"/>
      <c r="E15503" s="27"/>
      <c r="F15503" s="27"/>
      <c r="G15503" s="1"/>
      <c r="H15503" s="1"/>
      <c r="I15503" s="1"/>
    </row>
    <row r="15504" spans="2:9">
      <c r="B15504" s="1"/>
      <c r="C15504" s="29"/>
      <c r="D15504" s="27"/>
      <c r="E15504" s="27"/>
      <c r="F15504" s="27"/>
      <c r="G15504" s="1"/>
      <c r="H15504" s="1"/>
      <c r="I15504" s="1"/>
    </row>
    <row r="15505" spans="2:9">
      <c r="B15505" s="1"/>
      <c r="C15505" s="29"/>
      <c r="D15505" s="27"/>
      <c r="E15505" s="27"/>
      <c r="F15505" s="27"/>
      <c r="G15505" s="1"/>
      <c r="H15505" s="1"/>
      <c r="I15505" s="1"/>
    </row>
    <row r="15506" spans="2:9">
      <c r="B15506" s="1"/>
      <c r="C15506" s="29"/>
      <c r="D15506" s="27"/>
      <c r="E15506" s="27"/>
      <c r="F15506" s="27"/>
      <c r="G15506" s="1"/>
      <c r="H15506" s="1"/>
      <c r="I15506" s="1"/>
    </row>
    <row r="15507" spans="2:9">
      <c r="B15507" s="1"/>
      <c r="C15507" s="29"/>
      <c r="D15507" s="27"/>
      <c r="E15507" s="27"/>
      <c r="F15507" s="27"/>
      <c r="G15507" s="1"/>
      <c r="H15507" s="1"/>
      <c r="I15507" s="1"/>
    </row>
    <row r="15508" spans="2:9">
      <c r="B15508" s="1"/>
      <c r="C15508" s="29"/>
      <c r="D15508" s="27"/>
      <c r="E15508" s="27"/>
      <c r="F15508" s="27"/>
      <c r="G15508" s="1"/>
      <c r="H15508" s="1"/>
      <c r="I15508" s="1"/>
    </row>
    <row r="15509" spans="2:9">
      <c r="B15509" s="1"/>
      <c r="C15509" s="29"/>
      <c r="D15509" s="27"/>
      <c r="E15509" s="27"/>
      <c r="F15509" s="27"/>
      <c r="G15509" s="1"/>
      <c r="H15509" s="1"/>
      <c r="I15509" s="1"/>
    </row>
    <row r="15510" spans="2:9">
      <c r="B15510" s="1"/>
      <c r="C15510" s="29"/>
      <c r="D15510" s="27"/>
      <c r="E15510" s="27"/>
      <c r="F15510" s="27"/>
      <c r="G15510" s="1"/>
      <c r="H15510" s="1"/>
      <c r="I15510" s="1"/>
    </row>
    <row r="15511" spans="2:9">
      <c r="B15511" s="1"/>
      <c r="C15511" s="29"/>
      <c r="D15511" s="27"/>
      <c r="E15511" s="27"/>
      <c r="F15511" s="27"/>
      <c r="G15511" s="1"/>
      <c r="H15511" s="1"/>
      <c r="I15511" s="1"/>
    </row>
    <row r="15512" spans="2:9">
      <c r="B15512" s="1"/>
      <c r="C15512" s="29"/>
      <c r="D15512" s="27"/>
      <c r="E15512" s="27"/>
      <c r="F15512" s="27"/>
      <c r="G15512" s="1"/>
      <c r="H15512" s="1"/>
      <c r="I15512" s="1"/>
    </row>
    <row r="15513" spans="2:9">
      <c r="B15513" s="1"/>
      <c r="C15513" s="29"/>
      <c r="D15513" s="27"/>
      <c r="E15513" s="27"/>
      <c r="F15513" s="27"/>
      <c r="G15513" s="1"/>
      <c r="H15513" s="1"/>
      <c r="I15513" s="1"/>
    </row>
    <row r="15514" spans="2:9">
      <c r="B15514" s="1"/>
      <c r="C15514" s="29"/>
      <c r="D15514" s="27"/>
      <c r="E15514" s="27"/>
      <c r="F15514" s="27"/>
      <c r="G15514" s="1"/>
      <c r="H15514" s="1"/>
      <c r="I15514" s="1"/>
    </row>
    <row r="15515" spans="2:9">
      <c r="B15515" s="1"/>
      <c r="C15515" s="29"/>
      <c r="D15515" s="27"/>
      <c r="E15515" s="27"/>
      <c r="F15515" s="27"/>
      <c r="G15515" s="1"/>
      <c r="H15515" s="1"/>
      <c r="I15515" s="1"/>
    </row>
    <row r="15516" spans="2:9">
      <c r="B15516" s="1"/>
      <c r="C15516" s="29"/>
      <c r="D15516" s="27"/>
      <c r="E15516" s="27"/>
      <c r="F15516" s="27"/>
      <c r="G15516" s="1"/>
      <c r="H15516" s="1"/>
      <c r="I15516" s="1"/>
    </row>
    <row r="15517" spans="2:9">
      <c r="B15517" s="1"/>
      <c r="C15517" s="29"/>
      <c r="D15517" s="27"/>
      <c r="E15517" s="27"/>
      <c r="F15517" s="27"/>
      <c r="G15517" s="1"/>
      <c r="H15517" s="1"/>
      <c r="I15517" s="1"/>
    </row>
    <row r="15518" spans="2:9">
      <c r="B15518" s="1"/>
      <c r="C15518" s="29"/>
      <c r="D15518" s="27"/>
      <c r="E15518" s="27"/>
      <c r="F15518" s="27"/>
      <c r="G15518" s="1"/>
      <c r="H15518" s="1"/>
      <c r="I15518" s="1"/>
    </row>
    <row r="15519" spans="2:9">
      <c r="B15519" s="1"/>
      <c r="C15519" s="29"/>
      <c r="D15519" s="27"/>
      <c r="E15519" s="27"/>
      <c r="F15519" s="27"/>
      <c r="G15519" s="1"/>
      <c r="H15519" s="1"/>
      <c r="I15519" s="1"/>
    </row>
    <row r="15520" spans="2:9">
      <c r="B15520" s="1"/>
      <c r="C15520" s="29"/>
      <c r="D15520" s="27"/>
      <c r="E15520" s="27"/>
      <c r="F15520" s="27"/>
      <c r="G15520" s="1"/>
      <c r="H15520" s="1"/>
      <c r="I15520" s="1"/>
    </row>
    <row r="15521" spans="2:9">
      <c r="B15521" s="1"/>
      <c r="C15521" s="29"/>
      <c r="D15521" s="27"/>
      <c r="E15521" s="27"/>
      <c r="F15521" s="27"/>
      <c r="G15521" s="1"/>
      <c r="H15521" s="1"/>
      <c r="I15521" s="1"/>
    </row>
    <row r="15522" spans="2:9">
      <c r="B15522" s="1"/>
      <c r="C15522" s="29"/>
      <c r="D15522" s="27"/>
      <c r="E15522" s="27"/>
      <c r="F15522" s="27"/>
      <c r="G15522" s="1"/>
      <c r="H15522" s="1"/>
      <c r="I15522" s="1"/>
    </row>
    <row r="15523" spans="2:9">
      <c r="B15523" s="1"/>
      <c r="C15523" s="29"/>
      <c r="D15523" s="27"/>
      <c r="E15523" s="27"/>
      <c r="F15523" s="27"/>
      <c r="G15523" s="1"/>
      <c r="H15523" s="1"/>
      <c r="I15523" s="1"/>
    </row>
    <row r="15524" spans="2:9">
      <c r="B15524" s="1"/>
      <c r="C15524" s="29"/>
      <c r="D15524" s="27"/>
      <c r="E15524" s="27"/>
      <c r="F15524" s="27"/>
      <c r="G15524" s="1"/>
      <c r="H15524" s="1"/>
      <c r="I15524" s="1"/>
    </row>
    <row r="15525" spans="2:9">
      <c r="B15525" s="1"/>
      <c r="C15525" s="29"/>
      <c r="D15525" s="27"/>
      <c r="E15525" s="27"/>
      <c r="F15525" s="27"/>
      <c r="G15525" s="1"/>
      <c r="H15525" s="1"/>
      <c r="I15525" s="1"/>
    </row>
    <row r="15526" spans="2:9">
      <c r="B15526" s="1"/>
      <c r="C15526" s="29"/>
      <c r="D15526" s="27"/>
      <c r="E15526" s="27"/>
      <c r="F15526" s="27"/>
      <c r="G15526" s="1"/>
      <c r="H15526" s="1"/>
      <c r="I15526" s="1"/>
    </row>
    <row r="15527" spans="2:9">
      <c r="B15527" s="1"/>
      <c r="C15527" s="29"/>
      <c r="D15527" s="27"/>
      <c r="E15527" s="27"/>
      <c r="F15527" s="27"/>
      <c r="G15527" s="1"/>
      <c r="H15527" s="1"/>
      <c r="I15527" s="1"/>
    </row>
    <row r="15528" spans="2:9">
      <c r="B15528" s="1"/>
      <c r="C15528" s="29"/>
      <c r="D15528" s="27"/>
      <c r="E15528" s="27"/>
      <c r="F15528" s="27"/>
      <c r="G15528" s="1"/>
      <c r="H15528" s="1"/>
      <c r="I15528" s="1"/>
    </row>
    <row r="15529" spans="2:9">
      <c r="B15529" s="1"/>
      <c r="C15529" s="29"/>
      <c r="D15529" s="27"/>
      <c r="E15529" s="27"/>
      <c r="F15529" s="27"/>
      <c r="G15529" s="1"/>
      <c r="H15529" s="1"/>
      <c r="I15529" s="1"/>
    </row>
    <row r="15530" spans="2:9">
      <c r="B15530" s="1"/>
      <c r="C15530" s="29"/>
      <c r="D15530" s="27"/>
      <c r="E15530" s="27"/>
      <c r="F15530" s="27"/>
      <c r="G15530" s="1"/>
      <c r="H15530" s="1"/>
      <c r="I15530" s="1"/>
    </row>
    <row r="15531" spans="2:9">
      <c r="B15531" s="1"/>
      <c r="C15531" s="29"/>
      <c r="D15531" s="27"/>
      <c r="E15531" s="27"/>
      <c r="F15531" s="27"/>
      <c r="G15531" s="1"/>
      <c r="H15531" s="1"/>
      <c r="I15531" s="1"/>
    </row>
    <row r="15532" spans="2:9">
      <c r="B15532" s="1"/>
      <c r="C15532" s="29"/>
      <c r="D15532" s="27"/>
      <c r="E15532" s="27"/>
      <c r="F15532" s="27"/>
      <c r="G15532" s="1"/>
      <c r="H15532" s="1"/>
      <c r="I15532" s="1"/>
    </row>
    <row r="15533" spans="2:9">
      <c r="B15533" s="1"/>
      <c r="C15533" s="29"/>
      <c r="D15533" s="27"/>
      <c r="E15533" s="27"/>
      <c r="F15533" s="27"/>
      <c r="G15533" s="1"/>
      <c r="H15533" s="1"/>
      <c r="I15533" s="1"/>
    </row>
    <row r="15534" spans="2:9">
      <c r="B15534" s="1"/>
      <c r="C15534" s="29"/>
      <c r="D15534" s="27"/>
      <c r="E15534" s="27"/>
      <c r="F15534" s="27"/>
      <c r="G15534" s="1"/>
      <c r="H15534" s="1"/>
      <c r="I15534" s="1"/>
    </row>
    <row r="15535" spans="2:9">
      <c r="B15535" s="1"/>
      <c r="C15535" s="29"/>
      <c r="D15535" s="27"/>
      <c r="E15535" s="27"/>
      <c r="F15535" s="27"/>
      <c r="G15535" s="1"/>
      <c r="H15535" s="1"/>
      <c r="I15535" s="1"/>
    </row>
    <row r="15536" spans="2:9">
      <c r="B15536" s="1"/>
      <c r="C15536" s="29"/>
      <c r="D15536" s="27"/>
      <c r="E15536" s="27"/>
      <c r="F15536" s="27"/>
      <c r="G15536" s="1"/>
      <c r="H15536" s="1"/>
      <c r="I15536" s="1"/>
    </row>
    <row r="15537" spans="2:9">
      <c r="B15537" s="1"/>
      <c r="C15537" s="29"/>
      <c r="D15537" s="27"/>
      <c r="E15537" s="27"/>
      <c r="F15537" s="27"/>
      <c r="G15537" s="1"/>
      <c r="H15537" s="1"/>
      <c r="I15537" s="1"/>
    </row>
    <row r="15538" spans="2:9">
      <c r="B15538" s="1"/>
      <c r="C15538" s="29"/>
      <c r="D15538" s="27"/>
      <c r="E15538" s="27"/>
      <c r="F15538" s="27"/>
      <c r="G15538" s="1"/>
      <c r="H15538" s="1"/>
      <c r="I15538" s="1"/>
    </row>
    <row r="15539" spans="2:9">
      <c r="B15539" s="1"/>
      <c r="C15539" s="29"/>
      <c r="D15539" s="27"/>
      <c r="E15539" s="27"/>
      <c r="F15539" s="27"/>
      <c r="G15539" s="1"/>
      <c r="H15539" s="1"/>
      <c r="I15539" s="1"/>
    </row>
    <row r="15540" spans="2:9">
      <c r="B15540" s="1"/>
      <c r="C15540" s="29"/>
      <c r="D15540" s="27"/>
      <c r="E15540" s="27"/>
      <c r="F15540" s="27"/>
      <c r="G15540" s="1"/>
      <c r="H15540" s="1"/>
      <c r="I15540" s="1"/>
    </row>
    <row r="15541" spans="2:9">
      <c r="B15541" s="1"/>
      <c r="C15541" s="29"/>
      <c r="D15541" s="27"/>
      <c r="E15541" s="27"/>
      <c r="F15541" s="27"/>
      <c r="G15541" s="1"/>
      <c r="H15541" s="1"/>
      <c r="I15541" s="1"/>
    </row>
    <row r="15542" spans="2:9">
      <c r="B15542" s="1"/>
      <c r="C15542" s="29"/>
      <c r="D15542" s="27"/>
      <c r="E15542" s="27"/>
      <c r="F15542" s="27"/>
      <c r="G15542" s="1"/>
      <c r="H15542" s="1"/>
      <c r="I15542" s="1"/>
    </row>
    <row r="15543" spans="2:9">
      <c r="B15543" s="1"/>
      <c r="C15543" s="29"/>
      <c r="D15543" s="27"/>
      <c r="E15543" s="27"/>
      <c r="F15543" s="27"/>
      <c r="G15543" s="1"/>
      <c r="H15543" s="1"/>
      <c r="I15543" s="1"/>
    </row>
    <row r="15544" spans="2:9">
      <c r="B15544" s="1"/>
      <c r="C15544" s="29"/>
      <c r="D15544" s="27"/>
      <c r="E15544" s="27"/>
      <c r="F15544" s="27"/>
      <c r="G15544" s="1"/>
      <c r="H15544" s="1"/>
      <c r="I15544" s="1"/>
    </row>
    <row r="15545" spans="2:9">
      <c r="B15545" s="1"/>
      <c r="C15545" s="29"/>
      <c r="D15545" s="27"/>
      <c r="E15545" s="27"/>
      <c r="F15545" s="27"/>
      <c r="G15545" s="1"/>
      <c r="H15545" s="1"/>
      <c r="I15545" s="1"/>
    </row>
    <row r="15546" spans="2:9">
      <c r="B15546" s="1"/>
      <c r="C15546" s="29"/>
      <c r="D15546" s="27"/>
      <c r="E15546" s="27"/>
      <c r="F15546" s="27"/>
      <c r="G15546" s="1"/>
      <c r="H15546" s="1"/>
      <c r="I15546" s="1"/>
    </row>
    <row r="15547" spans="2:9">
      <c r="B15547" s="1"/>
      <c r="C15547" s="29"/>
      <c r="D15547" s="27"/>
      <c r="E15547" s="27"/>
      <c r="F15547" s="27"/>
      <c r="G15547" s="1"/>
      <c r="H15547" s="1"/>
      <c r="I15547" s="1"/>
    </row>
    <row r="15548" spans="2:9">
      <c r="B15548" s="1"/>
      <c r="C15548" s="29"/>
      <c r="D15548" s="27"/>
      <c r="E15548" s="27"/>
      <c r="F15548" s="27"/>
      <c r="G15548" s="1"/>
      <c r="H15548" s="1"/>
      <c r="I15548" s="1"/>
    </row>
    <row r="15549" spans="2:9">
      <c r="B15549" s="1"/>
      <c r="C15549" s="29"/>
      <c r="D15549" s="27"/>
      <c r="E15549" s="27"/>
      <c r="F15549" s="27"/>
      <c r="G15549" s="1"/>
      <c r="H15549" s="1"/>
      <c r="I15549" s="1"/>
    </row>
    <row r="15550" spans="2:9">
      <c r="B15550" s="1"/>
      <c r="C15550" s="29"/>
      <c r="D15550" s="27"/>
      <c r="E15550" s="27"/>
      <c r="F15550" s="27"/>
      <c r="G15550" s="1"/>
      <c r="H15550" s="1"/>
      <c r="I15550" s="1"/>
    </row>
    <row r="15551" spans="2:9">
      <c r="B15551" s="1"/>
      <c r="C15551" s="29"/>
      <c r="D15551" s="27"/>
      <c r="E15551" s="27"/>
      <c r="F15551" s="27"/>
      <c r="G15551" s="1"/>
      <c r="H15551" s="1"/>
      <c r="I15551" s="1"/>
    </row>
    <row r="15552" spans="2:9">
      <c r="B15552" s="1"/>
      <c r="C15552" s="29"/>
      <c r="D15552" s="27"/>
      <c r="E15552" s="27"/>
      <c r="F15552" s="27"/>
      <c r="G15552" s="1"/>
      <c r="H15552" s="1"/>
      <c r="I15552" s="1"/>
    </row>
    <row r="15553" spans="2:9">
      <c r="B15553" s="1"/>
      <c r="C15553" s="29"/>
      <c r="D15553" s="27"/>
      <c r="E15553" s="27"/>
      <c r="F15553" s="27"/>
      <c r="G15553" s="1"/>
      <c r="H15553" s="1"/>
      <c r="I15553" s="1"/>
    </row>
    <row r="15554" spans="2:9">
      <c r="B15554" s="1"/>
      <c r="C15554" s="29"/>
      <c r="D15554" s="27"/>
      <c r="E15554" s="27"/>
      <c r="F15554" s="27"/>
      <c r="G15554" s="1"/>
      <c r="H15554" s="1"/>
      <c r="I15554" s="1"/>
    </row>
    <row r="15555" spans="2:9">
      <c r="B15555" s="1"/>
      <c r="C15555" s="29"/>
      <c r="D15555" s="27"/>
      <c r="E15555" s="27"/>
      <c r="F15555" s="27"/>
      <c r="G15555" s="1"/>
      <c r="H15555" s="1"/>
      <c r="I15555" s="1"/>
    </row>
    <row r="15556" spans="2:9">
      <c r="B15556" s="1"/>
      <c r="C15556" s="29"/>
      <c r="D15556" s="27"/>
      <c r="E15556" s="27"/>
      <c r="F15556" s="27"/>
      <c r="G15556" s="1"/>
      <c r="H15556" s="1"/>
      <c r="I15556" s="1"/>
    </row>
    <row r="15557" spans="2:9">
      <c r="B15557" s="1"/>
      <c r="C15557" s="29"/>
      <c r="D15557" s="27"/>
      <c r="E15557" s="27"/>
      <c r="F15557" s="27"/>
      <c r="G15557" s="1"/>
      <c r="H15557" s="1"/>
      <c r="I15557" s="1"/>
    </row>
    <row r="15558" spans="2:9">
      <c r="B15558" s="1"/>
      <c r="C15558" s="29"/>
      <c r="D15558" s="27"/>
      <c r="E15558" s="27"/>
      <c r="F15558" s="27"/>
      <c r="G15558" s="1"/>
      <c r="H15558" s="1"/>
      <c r="I15558" s="1"/>
    </row>
    <row r="15559" spans="2:9">
      <c r="B15559" s="1"/>
      <c r="C15559" s="29"/>
      <c r="D15559" s="27"/>
      <c r="E15559" s="27"/>
      <c r="F15559" s="27"/>
      <c r="G15559" s="1"/>
      <c r="H15559" s="1"/>
      <c r="I15559" s="1"/>
    </row>
    <row r="15560" spans="2:9">
      <c r="B15560" s="1"/>
      <c r="C15560" s="29"/>
      <c r="D15560" s="27"/>
      <c r="E15560" s="27"/>
      <c r="F15560" s="27"/>
      <c r="G15560" s="1"/>
      <c r="H15560" s="1"/>
      <c r="I15560" s="1"/>
    </row>
    <row r="15561" spans="2:9">
      <c r="B15561" s="1"/>
      <c r="C15561" s="29"/>
      <c r="D15561" s="27"/>
      <c r="E15561" s="27"/>
      <c r="F15561" s="27"/>
      <c r="G15561" s="1"/>
      <c r="H15561" s="1"/>
      <c r="I15561" s="1"/>
    </row>
    <row r="15562" spans="2:9">
      <c r="B15562" s="1"/>
      <c r="C15562" s="29"/>
      <c r="D15562" s="27"/>
      <c r="E15562" s="27"/>
      <c r="F15562" s="27"/>
      <c r="G15562" s="1"/>
      <c r="H15562" s="1"/>
      <c r="I15562" s="1"/>
    </row>
    <row r="15563" spans="2:9">
      <c r="B15563" s="1"/>
      <c r="C15563" s="29"/>
      <c r="D15563" s="27"/>
      <c r="E15563" s="27"/>
      <c r="F15563" s="27"/>
      <c r="G15563" s="1"/>
      <c r="H15563" s="1"/>
      <c r="I15563" s="1"/>
    </row>
    <row r="15564" spans="2:9">
      <c r="B15564" s="1"/>
      <c r="C15564" s="29"/>
      <c r="D15564" s="27"/>
      <c r="E15564" s="27"/>
      <c r="F15564" s="27"/>
      <c r="G15564" s="1"/>
      <c r="H15564" s="1"/>
      <c r="I15564" s="1"/>
    </row>
    <row r="15565" spans="2:9">
      <c r="B15565" s="1"/>
      <c r="C15565" s="29"/>
      <c r="D15565" s="27"/>
      <c r="E15565" s="27"/>
      <c r="F15565" s="27"/>
      <c r="G15565" s="1"/>
      <c r="H15565" s="1"/>
      <c r="I15565" s="1"/>
    </row>
    <row r="15566" spans="2:9">
      <c r="B15566" s="1"/>
      <c r="C15566" s="29"/>
      <c r="D15566" s="27"/>
      <c r="E15566" s="27"/>
      <c r="F15566" s="27"/>
      <c r="G15566" s="1"/>
      <c r="H15566" s="1"/>
      <c r="I15566" s="1"/>
    </row>
    <row r="15567" spans="2:9">
      <c r="B15567" s="1"/>
      <c r="C15567" s="29"/>
      <c r="D15567" s="27"/>
      <c r="E15567" s="27"/>
      <c r="F15567" s="27"/>
      <c r="G15567" s="1"/>
      <c r="H15567" s="1"/>
      <c r="I15567" s="1"/>
    </row>
    <row r="15568" spans="2:9">
      <c r="B15568" s="1"/>
      <c r="C15568" s="29"/>
      <c r="D15568" s="27"/>
      <c r="E15568" s="27"/>
      <c r="F15568" s="27"/>
      <c r="G15568" s="1"/>
      <c r="H15568" s="1"/>
      <c r="I15568" s="1"/>
    </row>
    <row r="15569" spans="2:9">
      <c r="B15569" s="1"/>
      <c r="C15569" s="29"/>
      <c r="D15569" s="27"/>
      <c r="E15569" s="27"/>
      <c r="F15569" s="27"/>
      <c r="G15569" s="1"/>
      <c r="H15569" s="1"/>
      <c r="I15569" s="1"/>
    </row>
    <row r="15570" spans="2:9">
      <c r="B15570" s="1"/>
      <c r="C15570" s="29"/>
      <c r="D15570" s="27"/>
      <c r="E15570" s="27"/>
      <c r="F15570" s="27"/>
      <c r="G15570" s="1"/>
      <c r="H15570" s="1"/>
      <c r="I15570" s="1"/>
    </row>
    <row r="15571" spans="2:9">
      <c r="B15571" s="1"/>
      <c r="C15571" s="29"/>
      <c r="D15571" s="27"/>
      <c r="E15571" s="27"/>
      <c r="F15571" s="27"/>
      <c r="G15571" s="1"/>
      <c r="H15571" s="1"/>
      <c r="I15571" s="1"/>
    </row>
    <row r="15572" spans="2:9">
      <c r="B15572" s="1"/>
      <c r="C15572" s="29"/>
      <c r="D15572" s="27"/>
      <c r="E15572" s="27"/>
      <c r="F15572" s="27"/>
      <c r="G15572" s="1"/>
      <c r="H15572" s="1"/>
      <c r="I15572" s="1"/>
    </row>
    <row r="15573" spans="2:9">
      <c r="B15573" s="1"/>
      <c r="C15573" s="29"/>
      <c r="D15573" s="27"/>
      <c r="E15573" s="27"/>
      <c r="F15573" s="27"/>
      <c r="G15573" s="1"/>
      <c r="H15573" s="1"/>
      <c r="I15573" s="1"/>
    </row>
    <row r="15574" spans="2:9">
      <c r="B15574" s="1"/>
      <c r="C15574" s="29"/>
      <c r="D15574" s="27"/>
      <c r="E15574" s="27"/>
      <c r="F15574" s="27"/>
      <c r="G15574" s="1"/>
      <c r="H15574" s="1"/>
      <c r="I15574" s="1"/>
    </row>
    <row r="15575" spans="2:9">
      <c r="B15575" s="1"/>
      <c r="C15575" s="29"/>
      <c r="D15575" s="27"/>
      <c r="E15575" s="27"/>
      <c r="F15575" s="27"/>
      <c r="G15575" s="1"/>
      <c r="H15575" s="1"/>
      <c r="I15575" s="1"/>
    </row>
    <row r="15576" spans="2:9">
      <c r="B15576" s="1"/>
      <c r="C15576" s="29"/>
      <c r="D15576" s="27"/>
      <c r="E15576" s="27"/>
      <c r="F15576" s="27"/>
      <c r="G15576" s="1"/>
      <c r="H15576" s="1"/>
      <c r="I15576" s="1"/>
    </row>
    <row r="15577" spans="2:9">
      <c r="B15577" s="1"/>
      <c r="C15577" s="29"/>
      <c r="D15577" s="27"/>
      <c r="E15577" s="27"/>
      <c r="F15577" s="27"/>
      <c r="G15577" s="1"/>
      <c r="H15577" s="1"/>
      <c r="I15577" s="1"/>
    </row>
    <row r="15578" spans="2:9">
      <c r="B15578" s="1"/>
      <c r="C15578" s="29"/>
      <c r="D15578" s="27"/>
      <c r="E15578" s="27"/>
      <c r="F15578" s="27"/>
      <c r="G15578" s="1"/>
      <c r="H15578" s="1"/>
      <c r="I15578" s="1"/>
    </row>
    <row r="15579" spans="2:9">
      <c r="B15579" s="1"/>
      <c r="C15579" s="29"/>
      <c r="D15579" s="27"/>
      <c r="E15579" s="27"/>
      <c r="F15579" s="27"/>
      <c r="G15579" s="1"/>
      <c r="H15579" s="1"/>
      <c r="I15579" s="1"/>
    </row>
    <row r="15580" spans="2:9">
      <c r="B15580" s="1"/>
      <c r="C15580" s="29"/>
      <c r="D15580" s="27"/>
      <c r="E15580" s="27"/>
      <c r="F15580" s="27"/>
      <c r="G15580" s="1"/>
      <c r="H15580" s="1"/>
      <c r="I15580" s="1"/>
    </row>
    <row r="15581" spans="2:9">
      <c r="B15581" s="1"/>
      <c r="C15581" s="29"/>
      <c r="D15581" s="27"/>
      <c r="E15581" s="27"/>
      <c r="F15581" s="27"/>
      <c r="G15581" s="1"/>
      <c r="H15581" s="1"/>
      <c r="I15581" s="1"/>
    </row>
    <row r="15582" spans="2:9">
      <c r="B15582" s="1"/>
      <c r="C15582" s="29"/>
      <c r="D15582" s="27"/>
      <c r="E15582" s="27"/>
      <c r="F15582" s="27"/>
      <c r="G15582" s="1"/>
      <c r="H15582" s="1"/>
      <c r="I15582" s="1"/>
    </row>
    <row r="15583" spans="2:9">
      <c r="B15583" s="1"/>
      <c r="C15583" s="29"/>
      <c r="D15583" s="27"/>
      <c r="E15583" s="27"/>
      <c r="F15583" s="27"/>
      <c r="G15583" s="1"/>
      <c r="H15583" s="1"/>
      <c r="I15583" s="1"/>
    </row>
    <row r="15584" spans="2:9">
      <c r="B15584" s="1"/>
      <c r="C15584" s="29"/>
      <c r="D15584" s="27"/>
      <c r="E15584" s="27"/>
      <c r="F15584" s="27"/>
      <c r="G15584" s="1"/>
      <c r="H15584" s="1"/>
      <c r="I15584" s="1"/>
    </row>
    <row r="15585" spans="2:9">
      <c r="B15585" s="1"/>
      <c r="C15585" s="29"/>
      <c r="D15585" s="27"/>
      <c r="E15585" s="27"/>
      <c r="F15585" s="27"/>
      <c r="G15585" s="1"/>
      <c r="H15585" s="1"/>
      <c r="I15585" s="1"/>
    </row>
    <row r="15586" spans="2:9">
      <c r="B15586" s="1"/>
      <c r="C15586" s="29"/>
      <c r="D15586" s="27"/>
      <c r="E15586" s="27"/>
      <c r="F15586" s="27"/>
      <c r="G15586" s="1"/>
      <c r="H15586" s="1"/>
      <c r="I15586" s="1"/>
    </row>
    <row r="15587" spans="2:9">
      <c r="B15587" s="1"/>
      <c r="C15587" s="29"/>
      <c r="D15587" s="27"/>
      <c r="E15587" s="27"/>
      <c r="F15587" s="27"/>
      <c r="G15587" s="1"/>
      <c r="H15587" s="1"/>
      <c r="I15587" s="1"/>
    </row>
    <row r="15588" spans="2:9">
      <c r="B15588" s="1"/>
      <c r="C15588" s="29"/>
      <c r="D15588" s="27"/>
      <c r="E15588" s="27"/>
      <c r="F15588" s="27"/>
      <c r="G15588" s="1"/>
      <c r="H15588" s="1"/>
      <c r="I15588" s="1"/>
    </row>
    <row r="15589" spans="2:9">
      <c r="B15589" s="1"/>
      <c r="C15589" s="29"/>
      <c r="D15589" s="27"/>
      <c r="E15589" s="27"/>
      <c r="F15589" s="27"/>
      <c r="G15589" s="1"/>
      <c r="H15589" s="1"/>
      <c r="I15589" s="1"/>
    </row>
    <row r="15590" spans="2:9">
      <c r="B15590" s="1"/>
      <c r="C15590" s="29"/>
      <c r="D15590" s="27"/>
      <c r="E15590" s="27"/>
      <c r="F15590" s="27"/>
      <c r="G15590" s="1"/>
      <c r="H15590" s="1"/>
      <c r="I15590" s="1"/>
    </row>
    <row r="15591" spans="2:9">
      <c r="B15591" s="1"/>
      <c r="C15591" s="29"/>
      <c r="D15591" s="27"/>
      <c r="E15591" s="27"/>
      <c r="F15591" s="27"/>
      <c r="G15591" s="1"/>
      <c r="H15591" s="1"/>
      <c r="I15591" s="1"/>
    </row>
    <row r="15592" spans="2:9">
      <c r="B15592" s="1"/>
      <c r="C15592" s="29"/>
      <c r="D15592" s="27"/>
      <c r="E15592" s="27"/>
      <c r="F15592" s="27"/>
      <c r="G15592" s="1"/>
      <c r="H15592" s="1"/>
      <c r="I15592" s="1"/>
    </row>
    <row r="15593" spans="2:9">
      <c r="B15593" s="1"/>
      <c r="C15593" s="29"/>
      <c r="D15593" s="27"/>
      <c r="E15593" s="27"/>
      <c r="F15593" s="27"/>
      <c r="G15593" s="1"/>
      <c r="H15593" s="1"/>
      <c r="I15593" s="1"/>
    </row>
    <row r="15594" spans="2:9">
      <c r="B15594" s="1"/>
      <c r="C15594" s="29"/>
      <c r="D15594" s="27"/>
      <c r="E15594" s="27"/>
      <c r="F15594" s="27"/>
      <c r="G15594" s="1"/>
      <c r="H15594" s="1"/>
      <c r="I15594" s="1"/>
    </row>
    <row r="15595" spans="2:9">
      <c r="B15595" s="1"/>
      <c r="C15595" s="29"/>
      <c r="D15595" s="27"/>
      <c r="E15595" s="27"/>
      <c r="F15595" s="27"/>
      <c r="G15595" s="1"/>
      <c r="H15595" s="1"/>
      <c r="I15595" s="1"/>
    </row>
    <row r="15596" spans="2:9">
      <c r="B15596" s="1"/>
      <c r="C15596" s="29"/>
      <c r="D15596" s="27"/>
      <c r="E15596" s="27"/>
      <c r="F15596" s="27"/>
      <c r="G15596" s="1"/>
      <c r="H15596" s="1"/>
      <c r="I15596" s="1"/>
    </row>
    <row r="15597" spans="2:9">
      <c r="B15597" s="1"/>
      <c r="C15597" s="29"/>
      <c r="D15597" s="27"/>
      <c r="E15597" s="27"/>
      <c r="F15597" s="27"/>
      <c r="G15597" s="1"/>
      <c r="H15597" s="1"/>
      <c r="I15597" s="1"/>
    </row>
    <row r="15598" spans="2:9">
      <c r="B15598" s="1"/>
      <c r="C15598" s="29"/>
      <c r="D15598" s="27"/>
      <c r="E15598" s="27"/>
      <c r="F15598" s="27"/>
      <c r="G15598" s="1"/>
      <c r="H15598" s="1"/>
      <c r="I15598" s="1"/>
    </row>
    <row r="15599" spans="2:9">
      <c r="B15599" s="1"/>
      <c r="C15599" s="29"/>
      <c r="D15599" s="27"/>
      <c r="E15599" s="27"/>
      <c r="F15599" s="27"/>
      <c r="G15599" s="1"/>
      <c r="H15599" s="1"/>
      <c r="I15599" s="1"/>
    </row>
    <row r="15600" spans="2:9">
      <c r="B15600" s="1"/>
      <c r="C15600" s="29"/>
      <c r="D15600" s="27"/>
      <c r="E15600" s="27"/>
      <c r="F15600" s="27"/>
      <c r="G15600" s="1"/>
      <c r="H15600" s="1"/>
      <c r="I15600" s="1"/>
    </row>
    <row r="15601" spans="2:9">
      <c r="B15601" s="1"/>
      <c r="C15601" s="29"/>
      <c r="D15601" s="27"/>
      <c r="E15601" s="27"/>
      <c r="F15601" s="27"/>
      <c r="G15601" s="1"/>
      <c r="H15601" s="1"/>
      <c r="I15601" s="1"/>
    </row>
    <row r="15602" spans="2:9">
      <c r="B15602" s="1"/>
      <c r="C15602" s="29"/>
      <c r="D15602" s="27"/>
      <c r="E15602" s="27"/>
      <c r="F15602" s="27"/>
      <c r="G15602" s="1"/>
      <c r="H15602" s="1"/>
      <c r="I15602" s="1"/>
    </row>
    <row r="15603" spans="2:9">
      <c r="B15603" s="1"/>
      <c r="C15603" s="29"/>
      <c r="D15603" s="27"/>
      <c r="E15603" s="27"/>
      <c r="F15603" s="27"/>
      <c r="G15603" s="1"/>
      <c r="H15603" s="1"/>
      <c r="I15603" s="1"/>
    </row>
    <row r="15604" spans="2:9">
      <c r="B15604" s="1"/>
      <c r="C15604" s="29"/>
      <c r="D15604" s="27"/>
      <c r="E15604" s="27"/>
      <c r="F15604" s="27"/>
      <c r="G15604" s="1"/>
      <c r="H15604" s="1"/>
      <c r="I15604" s="1"/>
    </row>
    <row r="15605" spans="2:9">
      <c r="B15605" s="1"/>
      <c r="C15605" s="29"/>
      <c r="D15605" s="27"/>
      <c r="E15605" s="27"/>
      <c r="F15605" s="27"/>
      <c r="G15605" s="1"/>
      <c r="H15605" s="1"/>
      <c r="I15605" s="1"/>
    </row>
    <row r="15606" spans="2:9">
      <c r="B15606" s="1"/>
      <c r="C15606" s="29"/>
      <c r="D15606" s="27"/>
      <c r="E15606" s="27"/>
      <c r="F15606" s="27"/>
      <c r="G15606" s="1"/>
      <c r="H15606" s="1"/>
      <c r="I15606" s="1"/>
    </row>
    <row r="15607" spans="2:9">
      <c r="B15607" s="1"/>
      <c r="C15607" s="29"/>
      <c r="D15607" s="27"/>
      <c r="E15607" s="27"/>
      <c r="F15607" s="27"/>
      <c r="G15607" s="1"/>
      <c r="H15607" s="1"/>
      <c r="I15607" s="1"/>
    </row>
    <row r="15608" spans="2:9">
      <c r="B15608" s="1"/>
      <c r="C15608" s="29"/>
      <c r="D15608" s="27"/>
      <c r="E15608" s="27"/>
      <c r="F15608" s="27"/>
      <c r="G15608" s="1"/>
      <c r="H15608" s="1"/>
      <c r="I15608" s="1"/>
    </row>
    <row r="15609" spans="2:9">
      <c r="B15609" s="1"/>
      <c r="C15609" s="29"/>
      <c r="D15609" s="27"/>
      <c r="E15609" s="27"/>
      <c r="F15609" s="27"/>
      <c r="G15609" s="1"/>
      <c r="H15609" s="1"/>
      <c r="I15609" s="1"/>
    </row>
    <row r="15610" spans="2:9">
      <c r="B15610" s="1"/>
      <c r="C15610" s="29"/>
      <c r="D15610" s="27"/>
      <c r="E15610" s="27"/>
      <c r="F15610" s="27"/>
      <c r="G15610" s="1"/>
      <c r="H15610" s="1"/>
      <c r="I15610" s="1"/>
    </row>
    <row r="15611" spans="2:9">
      <c r="B15611" s="1"/>
      <c r="C15611" s="29"/>
      <c r="D15611" s="27"/>
      <c r="E15611" s="27"/>
      <c r="F15611" s="27"/>
      <c r="G15611" s="1"/>
      <c r="H15611" s="1"/>
      <c r="I15611" s="1"/>
    </row>
    <row r="15612" spans="2:9">
      <c r="B15612" s="1"/>
      <c r="C15612" s="29"/>
      <c r="D15612" s="27"/>
      <c r="E15612" s="27"/>
      <c r="F15612" s="27"/>
      <c r="G15612" s="1"/>
      <c r="H15612" s="1"/>
      <c r="I15612" s="1"/>
    </row>
    <row r="15613" spans="2:9">
      <c r="B15613" s="1"/>
      <c r="C15613" s="29"/>
      <c r="D15613" s="27"/>
      <c r="E15613" s="27"/>
      <c r="F15613" s="27"/>
      <c r="G15613" s="1"/>
      <c r="H15613" s="1"/>
      <c r="I15613" s="1"/>
    </row>
    <row r="15614" spans="2:9">
      <c r="B15614" s="1"/>
      <c r="C15614" s="29"/>
      <c r="D15614" s="27"/>
      <c r="E15614" s="27"/>
      <c r="F15614" s="27"/>
      <c r="G15614" s="1"/>
      <c r="H15614" s="1"/>
      <c r="I15614" s="1"/>
    </row>
    <row r="15615" spans="2:9">
      <c r="B15615" s="1"/>
      <c r="C15615" s="29"/>
      <c r="D15615" s="27"/>
      <c r="E15615" s="27"/>
      <c r="F15615" s="27"/>
      <c r="G15615" s="1"/>
      <c r="H15615" s="1"/>
      <c r="I15615" s="1"/>
    </row>
    <row r="15616" spans="2:9">
      <c r="B15616" s="1"/>
      <c r="C15616" s="29"/>
      <c r="D15616" s="27"/>
      <c r="E15616" s="27"/>
      <c r="F15616" s="27"/>
      <c r="G15616" s="1"/>
      <c r="H15616" s="1"/>
      <c r="I15616" s="1"/>
    </row>
    <row r="15617" spans="2:9">
      <c r="B15617" s="1"/>
      <c r="C15617" s="29"/>
      <c r="D15617" s="27"/>
      <c r="E15617" s="27"/>
      <c r="F15617" s="27"/>
      <c r="G15617" s="1"/>
      <c r="H15617" s="1"/>
      <c r="I15617" s="1"/>
    </row>
    <row r="15618" spans="2:9">
      <c r="B15618" s="1"/>
      <c r="C15618" s="29"/>
      <c r="D15618" s="27"/>
      <c r="E15618" s="27"/>
      <c r="F15618" s="27"/>
      <c r="G15618" s="1"/>
      <c r="H15618" s="1"/>
      <c r="I15618" s="1"/>
    </row>
    <row r="15619" spans="2:9">
      <c r="B15619" s="1"/>
      <c r="C15619" s="29"/>
      <c r="D15619" s="27"/>
      <c r="E15619" s="27"/>
      <c r="F15619" s="27"/>
      <c r="G15619" s="1"/>
      <c r="H15619" s="1"/>
      <c r="I15619" s="1"/>
    </row>
    <row r="15620" spans="2:9">
      <c r="B15620" s="1"/>
      <c r="C15620" s="29"/>
      <c r="D15620" s="27"/>
      <c r="E15620" s="27"/>
      <c r="F15620" s="27"/>
      <c r="G15620" s="1"/>
      <c r="H15620" s="1"/>
      <c r="I15620" s="1"/>
    </row>
    <row r="15621" spans="2:9">
      <c r="B15621" s="1"/>
      <c r="C15621" s="29"/>
      <c r="D15621" s="27"/>
      <c r="E15621" s="27"/>
      <c r="F15621" s="27"/>
      <c r="G15621" s="1"/>
      <c r="H15621" s="1"/>
      <c r="I15621" s="1"/>
    </row>
    <row r="15622" spans="2:9">
      <c r="B15622" s="1"/>
      <c r="C15622" s="29"/>
      <c r="D15622" s="27"/>
      <c r="E15622" s="27"/>
      <c r="F15622" s="27"/>
      <c r="G15622" s="1"/>
      <c r="H15622" s="1"/>
      <c r="I15622" s="1"/>
    </row>
    <row r="15623" spans="2:9">
      <c r="B15623" s="1"/>
      <c r="C15623" s="29"/>
      <c r="D15623" s="27"/>
      <c r="E15623" s="27"/>
      <c r="F15623" s="27"/>
      <c r="G15623" s="1"/>
      <c r="H15623" s="1"/>
      <c r="I15623" s="1"/>
    </row>
    <row r="15624" spans="2:9">
      <c r="B15624" s="1"/>
      <c r="C15624" s="29"/>
      <c r="D15624" s="27"/>
      <c r="E15624" s="27"/>
      <c r="F15624" s="27"/>
      <c r="G15624" s="1"/>
      <c r="H15624" s="1"/>
      <c r="I15624" s="1"/>
    </row>
    <row r="15625" spans="2:9">
      <c r="B15625" s="1"/>
      <c r="C15625" s="29"/>
      <c r="D15625" s="27"/>
      <c r="E15625" s="27"/>
      <c r="F15625" s="27"/>
      <c r="G15625" s="1"/>
      <c r="H15625" s="1"/>
      <c r="I15625" s="1"/>
    </row>
    <row r="15626" spans="2:9">
      <c r="B15626" s="1"/>
      <c r="C15626" s="29"/>
      <c r="D15626" s="27"/>
      <c r="E15626" s="27"/>
      <c r="F15626" s="27"/>
      <c r="G15626" s="1"/>
      <c r="H15626" s="1"/>
      <c r="I15626" s="1"/>
    </row>
    <row r="15627" spans="2:9">
      <c r="B15627" s="1"/>
      <c r="C15627" s="29"/>
      <c r="D15627" s="27"/>
      <c r="E15627" s="27"/>
      <c r="F15627" s="27"/>
      <c r="G15627" s="1"/>
      <c r="H15627" s="1"/>
      <c r="I15627" s="1"/>
    </row>
    <row r="15628" spans="2:9">
      <c r="B15628" s="1"/>
      <c r="C15628" s="29"/>
      <c r="D15628" s="27"/>
      <c r="E15628" s="27"/>
      <c r="F15628" s="27"/>
      <c r="G15628" s="1"/>
      <c r="H15628" s="1"/>
      <c r="I15628" s="1"/>
    </row>
    <row r="15629" spans="2:9">
      <c r="B15629" s="1"/>
      <c r="C15629" s="29"/>
      <c r="D15629" s="27"/>
      <c r="E15629" s="27"/>
      <c r="F15629" s="27"/>
      <c r="G15629" s="1"/>
      <c r="H15629" s="1"/>
      <c r="I15629" s="1"/>
    </row>
    <row r="15630" spans="2:9">
      <c r="B15630" s="1"/>
      <c r="C15630" s="29"/>
      <c r="D15630" s="27"/>
      <c r="E15630" s="27"/>
      <c r="F15630" s="27"/>
      <c r="G15630" s="1"/>
      <c r="H15630" s="1"/>
      <c r="I15630" s="1"/>
    </row>
    <row r="15631" spans="2:9">
      <c r="B15631" s="1"/>
      <c r="C15631" s="29"/>
      <c r="D15631" s="27"/>
      <c r="E15631" s="27"/>
      <c r="F15631" s="27"/>
      <c r="G15631" s="1"/>
      <c r="H15631" s="1"/>
      <c r="I15631" s="1"/>
    </row>
    <row r="15632" spans="2:9">
      <c r="B15632" s="1"/>
      <c r="C15632" s="29"/>
      <c r="D15632" s="27"/>
      <c r="E15632" s="27"/>
      <c r="F15632" s="27"/>
      <c r="G15632" s="1"/>
      <c r="H15632" s="1"/>
      <c r="I15632" s="1"/>
    </row>
    <row r="15633" spans="2:9">
      <c r="B15633" s="1"/>
      <c r="C15633" s="29"/>
      <c r="D15633" s="27"/>
      <c r="E15633" s="27"/>
      <c r="F15633" s="27"/>
      <c r="G15633" s="1"/>
      <c r="H15633" s="1"/>
      <c r="I15633" s="1"/>
    </row>
    <row r="15634" spans="2:9">
      <c r="B15634" s="1"/>
      <c r="C15634" s="29"/>
      <c r="D15634" s="27"/>
      <c r="E15634" s="27"/>
      <c r="F15634" s="27"/>
      <c r="G15634" s="1"/>
      <c r="H15634" s="1"/>
      <c r="I15634" s="1"/>
    </row>
    <row r="15635" spans="2:9">
      <c r="B15635" s="1"/>
      <c r="C15635" s="29"/>
      <c r="D15635" s="27"/>
      <c r="E15635" s="27"/>
      <c r="F15635" s="27"/>
      <c r="G15635" s="1"/>
      <c r="H15635" s="1"/>
      <c r="I15635" s="1"/>
    </row>
    <row r="15636" spans="2:9">
      <c r="B15636" s="1"/>
      <c r="C15636" s="29"/>
      <c r="D15636" s="27"/>
      <c r="E15636" s="27"/>
      <c r="F15636" s="27"/>
      <c r="G15636" s="1"/>
      <c r="H15636" s="1"/>
      <c r="I15636" s="1"/>
    </row>
    <row r="15637" spans="2:9">
      <c r="B15637" s="1"/>
      <c r="C15637" s="29"/>
      <c r="D15637" s="27"/>
      <c r="E15637" s="27"/>
      <c r="F15637" s="27"/>
      <c r="G15637" s="1"/>
      <c r="H15637" s="1"/>
      <c r="I15637" s="1"/>
    </row>
    <row r="15638" spans="2:9">
      <c r="B15638" s="1"/>
      <c r="C15638" s="29"/>
      <c r="D15638" s="27"/>
      <c r="E15638" s="27"/>
      <c r="F15638" s="27"/>
      <c r="G15638" s="1"/>
      <c r="H15638" s="1"/>
      <c r="I15638" s="1"/>
    </row>
    <row r="15639" spans="2:9">
      <c r="B15639" s="1"/>
      <c r="C15639" s="29"/>
      <c r="D15639" s="27"/>
      <c r="E15639" s="27"/>
      <c r="F15639" s="27"/>
      <c r="G15639" s="1"/>
      <c r="H15639" s="1"/>
      <c r="I15639" s="1"/>
    </row>
    <row r="15640" spans="2:9">
      <c r="B15640" s="1"/>
      <c r="C15640" s="29"/>
      <c r="D15640" s="27"/>
      <c r="E15640" s="27"/>
      <c r="F15640" s="27"/>
      <c r="G15640" s="1"/>
      <c r="H15640" s="1"/>
      <c r="I15640" s="1"/>
    </row>
    <row r="15641" spans="2:9">
      <c r="B15641" s="1"/>
      <c r="C15641" s="29"/>
      <c r="D15641" s="27"/>
      <c r="E15641" s="27"/>
      <c r="F15641" s="27"/>
      <c r="G15641" s="1"/>
      <c r="H15641" s="1"/>
      <c r="I15641" s="1"/>
    </row>
    <row r="15642" spans="2:9">
      <c r="B15642" s="1"/>
      <c r="C15642" s="29"/>
      <c r="D15642" s="27"/>
      <c r="E15642" s="27"/>
      <c r="F15642" s="27"/>
      <c r="G15642" s="1"/>
      <c r="H15642" s="1"/>
      <c r="I15642" s="1"/>
    </row>
    <row r="15643" spans="2:9">
      <c r="B15643" s="1"/>
      <c r="C15643" s="29"/>
      <c r="D15643" s="27"/>
      <c r="E15643" s="27"/>
      <c r="F15643" s="27"/>
      <c r="G15643" s="1"/>
      <c r="H15643" s="1"/>
      <c r="I15643" s="1"/>
    </row>
    <row r="15644" spans="2:9">
      <c r="B15644" s="1"/>
      <c r="C15644" s="29"/>
      <c r="D15644" s="27"/>
      <c r="E15644" s="27"/>
      <c r="F15644" s="27"/>
      <c r="G15644" s="1"/>
      <c r="H15644" s="1"/>
      <c r="I15644" s="1"/>
    </row>
    <row r="15645" spans="2:9">
      <c r="B15645" s="1"/>
      <c r="C15645" s="29"/>
      <c r="D15645" s="27"/>
      <c r="E15645" s="27"/>
      <c r="F15645" s="27"/>
      <c r="G15645" s="1"/>
      <c r="H15645" s="1"/>
      <c r="I15645" s="1"/>
    </row>
    <row r="15646" spans="2:9">
      <c r="B15646" s="1"/>
      <c r="C15646" s="29"/>
      <c r="D15646" s="27"/>
      <c r="E15646" s="27"/>
      <c r="F15646" s="27"/>
      <c r="G15646" s="1"/>
      <c r="H15646" s="1"/>
      <c r="I15646" s="1"/>
    </row>
    <row r="15647" spans="2:9">
      <c r="B15647" s="1"/>
      <c r="C15647" s="29"/>
      <c r="D15647" s="27"/>
      <c r="E15647" s="27"/>
      <c r="F15647" s="27"/>
      <c r="G15647" s="1"/>
      <c r="H15647" s="1"/>
      <c r="I15647" s="1"/>
    </row>
    <row r="15648" spans="2:9">
      <c r="B15648" s="1"/>
      <c r="C15648" s="29"/>
      <c r="D15648" s="27"/>
      <c r="E15648" s="27"/>
      <c r="F15648" s="27"/>
      <c r="G15648" s="1"/>
      <c r="H15648" s="1"/>
      <c r="I15648" s="1"/>
    </row>
    <row r="15649" spans="2:9">
      <c r="B15649" s="1"/>
      <c r="C15649" s="29"/>
      <c r="D15649" s="27"/>
      <c r="E15649" s="27"/>
      <c r="F15649" s="27"/>
      <c r="G15649" s="1"/>
      <c r="H15649" s="1"/>
      <c r="I15649" s="1"/>
    </row>
    <row r="15650" spans="2:9">
      <c r="B15650" s="1"/>
      <c r="C15650" s="29"/>
      <c r="D15650" s="27"/>
      <c r="E15650" s="27"/>
      <c r="F15650" s="27"/>
      <c r="G15650" s="1"/>
      <c r="H15650" s="1"/>
      <c r="I15650" s="1"/>
    </row>
    <row r="15651" spans="2:9">
      <c r="B15651" s="1"/>
      <c r="C15651" s="29"/>
      <c r="D15651" s="27"/>
      <c r="E15651" s="27"/>
      <c r="F15651" s="27"/>
      <c r="G15651" s="1"/>
      <c r="H15651" s="1"/>
      <c r="I15651" s="1"/>
    </row>
    <row r="15652" spans="2:9">
      <c r="B15652" s="1"/>
      <c r="C15652" s="29"/>
      <c r="D15652" s="27"/>
      <c r="E15652" s="27"/>
      <c r="F15652" s="27"/>
      <c r="G15652" s="1"/>
      <c r="H15652" s="1"/>
      <c r="I15652" s="1"/>
    </row>
    <row r="15653" spans="2:9">
      <c r="B15653" s="1"/>
      <c r="C15653" s="29"/>
      <c r="D15653" s="27"/>
      <c r="E15653" s="27"/>
      <c r="F15653" s="27"/>
      <c r="G15653" s="1"/>
      <c r="H15653" s="1"/>
      <c r="I15653" s="1"/>
    </row>
    <row r="15654" spans="2:9">
      <c r="B15654" s="1"/>
      <c r="C15654" s="29"/>
      <c r="D15654" s="27"/>
      <c r="E15654" s="27"/>
      <c r="F15654" s="27"/>
      <c r="G15654" s="1"/>
      <c r="H15654" s="1"/>
      <c r="I15654" s="1"/>
    </row>
    <row r="15655" spans="2:9">
      <c r="B15655" s="1"/>
      <c r="C15655" s="29"/>
      <c r="D15655" s="27"/>
      <c r="E15655" s="27"/>
      <c r="F15655" s="27"/>
      <c r="G15655" s="1"/>
      <c r="H15655" s="1"/>
      <c r="I15655" s="1"/>
    </row>
    <row r="15656" spans="2:9">
      <c r="B15656" s="1"/>
      <c r="C15656" s="29"/>
      <c r="D15656" s="27"/>
      <c r="E15656" s="27"/>
      <c r="F15656" s="27"/>
      <c r="G15656" s="1"/>
      <c r="H15656" s="1"/>
      <c r="I15656" s="1"/>
    </row>
    <row r="15657" spans="2:9">
      <c r="B15657" s="1"/>
      <c r="C15657" s="29"/>
      <c r="D15657" s="27"/>
      <c r="E15657" s="27"/>
      <c r="F15657" s="27"/>
      <c r="G15657" s="1"/>
      <c r="H15657" s="1"/>
      <c r="I15657" s="1"/>
    </row>
    <row r="15658" spans="2:9">
      <c r="B15658" s="1"/>
      <c r="C15658" s="29"/>
      <c r="D15658" s="27"/>
      <c r="E15658" s="27"/>
      <c r="F15658" s="27"/>
      <c r="G15658" s="1"/>
      <c r="H15658" s="1"/>
      <c r="I15658" s="1"/>
    </row>
    <row r="15659" spans="2:9">
      <c r="B15659" s="1"/>
      <c r="C15659" s="29"/>
      <c r="D15659" s="27"/>
      <c r="E15659" s="27"/>
      <c r="F15659" s="27"/>
      <c r="G15659" s="1"/>
      <c r="H15659" s="1"/>
      <c r="I15659" s="1"/>
    </row>
    <row r="15660" spans="2:9">
      <c r="B15660" s="1"/>
      <c r="C15660" s="29"/>
      <c r="D15660" s="27"/>
      <c r="E15660" s="27"/>
      <c r="F15660" s="27"/>
      <c r="G15660" s="1"/>
      <c r="H15660" s="1"/>
      <c r="I15660" s="1"/>
    </row>
    <row r="15661" spans="2:9">
      <c r="B15661" s="1"/>
      <c r="C15661" s="29"/>
      <c r="D15661" s="27"/>
      <c r="E15661" s="27"/>
      <c r="F15661" s="27"/>
      <c r="G15661" s="1"/>
      <c r="H15661" s="1"/>
      <c r="I15661" s="1"/>
    </row>
    <row r="15662" spans="2:9">
      <c r="B15662" s="1"/>
      <c r="C15662" s="29"/>
      <c r="D15662" s="27"/>
      <c r="E15662" s="27"/>
      <c r="F15662" s="27"/>
      <c r="G15662" s="1"/>
      <c r="H15662" s="1"/>
      <c r="I15662" s="1"/>
    </row>
    <row r="15663" spans="2:9">
      <c r="B15663" s="1"/>
      <c r="C15663" s="29"/>
      <c r="D15663" s="27"/>
      <c r="E15663" s="27"/>
      <c r="F15663" s="27"/>
      <c r="G15663" s="1"/>
      <c r="H15663" s="1"/>
      <c r="I15663" s="1"/>
    </row>
    <row r="15664" spans="2:9">
      <c r="B15664" s="1"/>
      <c r="C15664" s="29"/>
      <c r="D15664" s="27"/>
      <c r="E15664" s="27"/>
      <c r="F15664" s="27"/>
      <c r="G15664" s="1"/>
      <c r="H15664" s="1"/>
      <c r="I15664" s="1"/>
    </row>
    <row r="15665" spans="2:9">
      <c r="B15665" s="1"/>
      <c r="C15665" s="29"/>
      <c r="D15665" s="27"/>
      <c r="E15665" s="27"/>
      <c r="F15665" s="27"/>
      <c r="G15665" s="1"/>
      <c r="H15665" s="1"/>
      <c r="I15665" s="1"/>
    </row>
    <row r="15666" spans="2:9">
      <c r="B15666" s="1"/>
      <c r="C15666" s="29"/>
      <c r="D15666" s="27"/>
      <c r="E15666" s="27"/>
      <c r="F15666" s="27"/>
      <c r="G15666" s="1"/>
      <c r="H15666" s="1"/>
      <c r="I15666" s="1"/>
    </row>
    <row r="15667" spans="2:9">
      <c r="B15667" s="1"/>
      <c r="C15667" s="29"/>
      <c r="D15667" s="27"/>
      <c r="E15667" s="27"/>
      <c r="F15667" s="27"/>
      <c r="G15667" s="1"/>
      <c r="H15667" s="1"/>
      <c r="I15667" s="1"/>
    </row>
    <row r="15668" spans="2:9">
      <c r="B15668" s="1"/>
      <c r="C15668" s="29"/>
      <c r="D15668" s="27"/>
      <c r="E15668" s="27"/>
      <c r="F15668" s="27"/>
      <c r="G15668" s="1"/>
      <c r="H15668" s="1"/>
      <c r="I15668" s="1"/>
    </row>
    <row r="15669" spans="2:9">
      <c r="B15669" s="1"/>
      <c r="C15669" s="29"/>
      <c r="D15669" s="27"/>
      <c r="E15669" s="27"/>
      <c r="F15669" s="27"/>
      <c r="G15669" s="1"/>
      <c r="H15669" s="1"/>
      <c r="I15669" s="1"/>
    </row>
    <row r="15670" spans="2:9">
      <c r="B15670" s="1"/>
      <c r="C15670" s="29"/>
      <c r="D15670" s="27"/>
      <c r="E15670" s="27"/>
      <c r="F15670" s="27"/>
      <c r="G15670" s="1"/>
      <c r="H15670" s="1"/>
      <c r="I15670" s="1"/>
    </row>
    <row r="15671" spans="2:9">
      <c r="B15671" s="1"/>
      <c r="C15671" s="29"/>
      <c r="D15671" s="27"/>
      <c r="E15671" s="27"/>
      <c r="F15671" s="27"/>
      <c r="G15671" s="1"/>
      <c r="H15671" s="1"/>
      <c r="I15671" s="1"/>
    </row>
    <row r="15672" spans="2:9">
      <c r="B15672" s="1"/>
      <c r="C15672" s="29"/>
      <c r="D15672" s="27"/>
      <c r="E15672" s="27"/>
      <c r="F15672" s="27"/>
      <c r="G15672" s="1"/>
      <c r="H15672" s="1"/>
      <c r="I15672" s="1"/>
    </row>
    <row r="15673" spans="2:9">
      <c r="B15673" s="1"/>
      <c r="C15673" s="29"/>
      <c r="D15673" s="27"/>
      <c r="E15673" s="27"/>
      <c r="F15673" s="27"/>
      <c r="G15673" s="1"/>
      <c r="H15673" s="1"/>
      <c r="I15673" s="1"/>
    </row>
    <row r="15674" spans="2:9">
      <c r="B15674" s="1"/>
      <c r="C15674" s="29"/>
      <c r="D15674" s="27"/>
      <c r="E15674" s="27"/>
      <c r="F15674" s="27"/>
      <c r="G15674" s="1"/>
      <c r="H15674" s="1"/>
      <c r="I15674" s="1"/>
    </row>
    <row r="15675" spans="2:9">
      <c r="B15675" s="1"/>
      <c r="C15675" s="29"/>
      <c r="D15675" s="27"/>
      <c r="E15675" s="27"/>
      <c r="F15675" s="27"/>
      <c r="G15675" s="1"/>
      <c r="H15675" s="1"/>
      <c r="I15675" s="1"/>
    </row>
    <row r="15676" spans="2:9">
      <c r="B15676" s="1"/>
      <c r="C15676" s="29"/>
      <c r="D15676" s="27"/>
      <c r="E15676" s="27"/>
      <c r="F15676" s="27"/>
      <c r="G15676" s="1"/>
      <c r="H15676" s="1"/>
      <c r="I15676" s="1"/>
    </row>
    <row r="15677" spans="2:9">
      <c r="B15677" s="1"/>
      <c r="C15677" s="29"/>
      <c r="D15677" s="27"/>
      <c r="E15677" s="27"/>
      <c r="F15677" s="27"/>
      <c r="G15677" s="1"/>
      <c r="H15677" s="1"/>
      <c r="I15677" s="1"/>
    </row>
    <row r="15678" spans="2:9">
      <c r="B15678" s="1"/>
      <c r="C15678" s="29"/>
      <c r="D15678" s="27"/>
      <c r="E15678" s="27"/>
      <c r="F15678" s="27"/>
      <c r="G15678" s="1"/>
      <c r="H15678" s="1"/>
      <c r="I15678" s="1"/>
    </row>
    <row r="15679" spans="2:9">
      <c r="B15679" s="1"/>
      <c r="C15679" s="29"/>
      <c r="D15679" s="27"/>
      <c r="E15679" s="27"/>
      <c r="F15679" s="27"/>
      <c r="G15679" s="1"/>
      <c r="H15679" s="1"/>
      <c r="I15679" s="1"/>
    </row>
    <row r="15680" spans="2:9">
      <c r="B15680" s="1"/>
      <c r="C15680" s="29"/>
      <c r="D15680" s="27"/>
      <c r="E15680" s="27"/>
      <c r="F15680" s="27"/>
      <c r="G15680" s="1"/>
      <c r="H15680" s="1"/>
      <c r="I15680" s="1"/>
    </row>
    <row r="15681" spans="2:9">
      <c r="B15681" s="1"/>
      <c r="C15681" s="29"/>
      <c r="D15681" s="27"/>
      <c r="E15681" s="27"/>
      <c r="F15681" s="27"/>
      <c r="G15681" s="1"/>
      <c r="H15681" s="1"/>
      <c r="I15681" s="1"/>
    </row>
    <row r="15682" spans="2:9">
      <c r="B15682" s="1"/>
      <c r="C15682" s="29"/>
      <c r="D15682" s="27"/>
      <c r="E15682" s="27"/>
      <c r="F15682" s="27"/>
      <c r="G15682" s="1"/>
      <c r="H15682" s="1"/>
      <c r="I15682" s="1"/>
    </row>
    <row r="15683" spans="2:9">
      <c r="B15683" s="1"/>
      <c r="C15683" s="29"/>
      <c r="D15683" s="27"/>
      <c r="E15683" s="27"/>
      <c r="F15683" s="27"/>
      <c r="G15683" s="1"/>
      <c r="H15683" s="1"/>
      <c r="I15683" s="1"/>
    </row>
    <row r="15684" spans="2:9">
      <c r="B15684" s="1"/>
      <c r="C15684" s="29"/>
      <c r="D15684" s="27"/>
      <c r="E15684" s="27"/>
      <c r="F15684" s="27"/>
      <c r="G15684" s="1"/>
      <c r="H15684" s="1"/>
      <c r="I15684" s="1"/>
    </row>
    <row r="15685" spans="2:9">
      <c r="B15685" s="1"/>
      <c r="C15685" s="29"/>
      <c r="D15685" s="27"/>
      <c r="E15685" s="27"/>
      <c r="F15685" s="27"/>
      <c r="G15685" s="1"/>
      <c r="H15685" s="1"/>
      <c r="I15685" s="1"/>
    </row>
    <row r="15686" spans="2:9">
      <c r="B15686" s="1"/>
      <c r="C15686" s="29"/>
      <c r="D15686" s="27"/>
      <c r="E15686" s="27"/>
      <c r="F15686" s="27"/>
      <c r="G15686" s="1"/>
      <c r="H15686" s="1"/>
      <c r="I15686" s="1"/>
    </row>
    <row r="15687" spans="2:9">
      <c r="B15687" s="1"/>
      <c r="C15687" s="29"/>
      <c r="D15687" s="27"/>
      <c r="E15687" s="27"/>
      <c r="F15687" s="27"/>
      <c r="G15687" s="1"/>
      <c r="H15687" s="1"/>
      <c r="I15687" s="1"/>
    </row>
    <row r="15688" spans="2:9">
      <c r="B15688" s="1"/>
      <c r="C15688" s="29"/>
      <c r="D15688" s="27"/>
      <c r="E15688" s="27"/>
      <c r="F15688" s="27"/>
      <c r="G15688" s="1"/>
      <c r="H15688" s="1"/>
      <c r="I15688" s="1"/>
    </row>
    <row r="15689" spans="2:9">
      <c r="B15689" s="1"/>
      <c r="C15689" s="29"/>
      <c r="D15689" s="27"/>
      <c r="E15689" s="27"/>
      <c r="F15689" s="27"/>
      <c r="G15689" s="1"/>
      <c r="H15689" s="1"/>
      <c r="I15689" s="1"/>
    </row>
    <row r="15690" spans="2:9">
      <c r="B15690" s="1"/>
      <c r="C15690" s="29"/>
      <c r="D15690" s="27"/>
      <c r="E15690" s="27"/>
      <c r="F15690" s="27"/>
      <c r="G15690" s="1"/>
      <c r="H15690" s="1"/>
      <c r="I15690" s="1"/>
    </row>
    <row r="15691" spans="2:9">
      <c r="B15691" s="1"/>
      <c r="C15691" s="29"/>
      <c r="D15691" s="27"/>
      <c r="E15691" s="27"/>
      <c r="F15691" s="27"/>
      <c r="G15691" s="1"/>
      <c r="H15691" s="1"/>
      <c r="I15691" s="1"/>
    </row>
    <row r="15692" spans="2:9">
      <c r="B15692" s="1"/>
      <c r="C15692" s="29"/>
      <c r="D15692" s="27"/>
      <c r="E15692" s="27"/>
      <c r="F15692" s="27"/>
      <c r="G15692" s="1"/>
      <c r="H15692" s="1"/>
      <c r="I15692" s="1"/>
    </row>
    <row r="15693" spans="2:9">
      <c r="B15693" s="1"/>
      <c r="C15693" s="29"/>
      <c r="D15693" s="27"/>
      <c r="E15693" s="27"/>
      <c r="F15693" s="27"/>
      <c r="G15693" s="1"/>
      <c r="H15693" s="1"/>
      <c r="I15693" s="1"/>
    </row>
    <row r="15694" spans="2:9">
      <c r="B15694" s="1"/>
      <c r="C15694" s="29"/>
      <c r="D15694" s="27"/>
      <c r="E15694" s="27"/>
      <c r="F15694" s="27"/>
      <c r="G15694" s="1"/>
      <c r="H15694" s="1"/>
      <c r="I15694" s="1"/>
    </row>
    <row r="15695" spans="2:9">
      <c r="B15695" s="1"/>
      <c r="C15695" s="29"/>
      <c r="D15695" s="27"/>
      <c r="E15695" s="27"/>
      <c r="F15695" s="27"/>
      <c r="G15695" s="1"/>
      <c r="H15695" s="1"/>
      <c r="I15695" s="1"/>
    </row>
    <row r="15696" spans="2:9">
      <c r="B15696" s="1"/>
      <c r="C15696" s="29"/>
      <c r="D15696" s="27"/>
      <c r="E15696" s="27"/>
      <c r="F15696" s="27"/>
      <c r="G15696" s="1"/>
      <c r="H15696" s="1"/>
      <c r="I15696" s="1"/>
    </row>
    <row r="15697" spans="2:9">
      <c r="B15697" s="1"/>
      <c r="C15697" s="29"/>
      <c r="D15697" s="27"/>
      <c r="E15697" s="27"/>
      <c r="F15697" s="27"/>
      <c r="G15697" s="1"/>
      <c r="H15697" s="1"/>
      <c r="I15697" s="1"/>
    </row>
    <row r="15698" spans="2:9">
      <c r="B15698" s="1"/>
      <c r="C15698" s="29"/>
      <c r="D15698" s="27"/>
      <c r="E15698" s="27"/>
      <c r="F15698" s="27"/>
      <c r="G15698" s="1"/>
      <c r="H15698" s="1"/>
      <c r="I15698" s="1"/>
    </row>
    <row r="15699" spans="2:9">
      <c r="B15699" s="1"/>
      <c r="C15699" s="29"/>
      <c r="D15699" s="27"/>
      <c r="E15699" s="27"/>
      <c r="F15699" s="27"/>
      <c r="G15699" s="1"/>
      <c r="H15699" s="1"/>
      <c r="I15699" s="1"/>
    </row>
    <row r="15700" spans="2:9">
      <c r="B15700" s="1"/>
      <c r="C15700" s="29"/>
      <c r="D15700" s="27"/>
      <c r="E15700" s="27"/>
      <c r="F15700" s="27"/>
      <c r="G15700" s="1"/>
      <c r="H15700" s="1"/>
      <c r="I15700" s="1"/>
    </row>
    <row r="15701" spans="2:9">
      <c r="B15701" s="1"/>
      <c r="C15701" s="29"/>
      <c r="D15701" s="27"/>
      <c r="E15701" s="27"/>
      <c r="F15701" s="27"/>
      <c r="G15701" s="1"/>
      <c r="H15701" s="1"/>
      <c r="I15701" s="1"/>
    </row>
    <row r="15702" spans="2:9">
      <c r="B15702" s="1"/>
      <c r="C15702" s="29"/>
      <c r="D15702" s="27"/>
      <c r="E15702" s="27"/>
      <c r="F15702" s="27"/>
      <c r="G15702" s="1"/>
      <c r="H15702" s="1"/>
      <c r="I15702" s="1"/>
    </row>
    <row r="15703" spans="2:9">
      <c r="B15703" s="1"/>
      <c r="C15703" s="29"/>
      <c r="D15703" s="27"/>
      <c r="E15703" s="27"/>
      <c r="F15703" s="27"/>
      <c r="G15703" s="1"/>
      <c r="H15703" s="1"/>
      <c r="I15703" s="1"/>
    </row>
    <row r="15704" spans="2:9">
      <c r="B15704" s="1"/>
      <c r="C15704" s="29"/>
      <c r="D15704" s="27"/>
      <c r="E15704" s="27"/>
      <c r="F15704" s="27"/>
      <c r="G15704" s="1"/>
      <c r="H15704" s="1"/>
      <c r="I15704" s="1"/>
    </row>
    <row r="15705" spans="2:9">
      <c r="B15705" s="1"/>
      <c r="C15705" s="29"/>
      <c r="D15705" s="27"/>
      <c r="E15705" s="27"/>
      <c r="F15705" s="27"/>
      <c r="G15705" s="1"/>
      <c r="H15705" s="1"/>
      <c r="I15705" s="1"/>
    </row>
    <row r="15706" spans="2:9">
      <c r="B15706" s="1"/>
      <c r="C15706" s="29"/>
      <c r="D15706" s="27"/>
      <c r="E15706" s="27"/>
      <c r="F15706" s="27"/>
      <c r="G15706" s="1"/>
      <c r="H15706" s="1"/>
      <c r="I15706" s="1"/>
    </row>
    <row r="15707" spans="2:9">
      <c r="B15707" s="1"/>
      <c r="C15707" s="29"/>
      <c r="D15707" s="27"/>
      <c r="E15707" s="27"/>
      <c r="F15707" s="27"/>
      <c r="G15707" s="1"/>
      <c r="H15707" s="1"/>
      <c r="I15707" s="1"/>
    </row>
    <row r="15708" spans="2:9">
      <c r="B15708" s="1"/>
      <c r="C15708" s="29"/>
      <c r="D15708" s="27"/>
      <c r="E15708" s="27"/>
      <c r="F15708" s="27"/>
      <c r="G15708" s="1"/>
      <c r="H15708" s="1"/>
      <c r="I15708" s="1"/>
    </row>
    <row r="15709" spans="2:9">
      <c r="B15709" s="1"/>
      <c r="C15709" s="29"/>
      <c r="D15709" s="27"/>
      <c r="E15709" s="27"/>
      <c r="F15709" s="27"/>
      <c r="G15709" s="1"/>
      <c r="H15709" s="1"/>
      <c r="I15709" s="1"/>
    </row>
    <row r="15710" spans="2:9">
      <c r="B15710" s="1"/>
      <c r="C15710" s="29"/>
      <c r="D15710" s="27"/>
      <c r="E15710" s="27"/>
      <c r="F15710" s="27"/>
      <c r="G15710" s="1"/>
      <c r="H15710" s="1"/>
      <c r="I15710" s="1"/>
    </row>
    <row r="15711" spans="2:9">
      <c r="B15711" s="1"/>
      <c r="C15711" s="29"/>
      <c r="D15711" s="27"/>
      <c r="E15711" s="27"/>
      <c r="F15711" s="27"/>
      <c r="G15711" s="1"/>
      <c r="H15711" s="1"/>
      <c r="I15711" s="1"/>
    </row>
    <row r="15712" spans="2:9">
      <c r="B15712" s="1"/>
      <c r="C15712" s="29"/>
      <c r="D15712" s="27"/>
      <c r="E15712" s="27"/>
      <c r="F15712" s="27"/>
      <c r="G15712" s="1"/>
      <c r="H15712" s="1"/>
      <c r="I15712" s="1"/>
    </row>
    <row r="15713" spans="2:9">
      <c r="B15713" s="1"/>
      <c r="C15713" s="29"/>
      <c r="D15713" s="27"/>
      <c r="E15713" s="27"/>
      <c r="F15713" s="27"/>
      <c r="G15713" s="1"/>
      <c r="H15713" s="1"/>
      <c r="I15713" s="1"/>
    </row>
    <row r="15714" spans="2:9">
      <c r="B15714" s="1"/>
      <c r="C15714" s="29"/>
      <c r="D15714" s="27"/>
      <c r="E15714" s="27"/>
      <c r="F15714" s="27"/>
      <c r="G15714" s="1"/>
      <c r="H15714" s="1"/>
      <c r="I15714" s="1"/>
    </row>
    <row r="15715" spans="2:9">
      <c r="B15715" s="1"/>
      <c r="C15715" s="29"/>
      <c r="D15715" s="27"/>
      <c r="E15715" s="27"/>
      <c r="F15715" s="27"/>
      <c r="G15715" s="1"/>
      <c r="H15715" s="1"/>
      <c r="I15715" s="1"/>
    </row>
    <row r="15716" spans="2:9">
      <c r="B15716" s="1"/>
      <c r="C15716" s="29"/>
      <c r="D15716" s="27"/>
      <c r="E15716" s="27"/>
      <c r="F15716" s="27"/>
      <c r="G15716" s="1"/>
      <c r="H15716" s="1"/>
      <c r="I15716" s="1"/>
    </row>
    <row r="15717" spans="2:9">
      <c r="B15717" s="1"/>
      <c r="C15717" s="29"/>
      <c r="D15717" s="27"/>
      <c r="E15717" s="27"/>
      <c r="F15717" s="27"/>
      <c r="G15717" s="1"/>
      <c r="H15717" s="1"/>
      <c r="I15717" s="1"/>
    </row>
    <row r="15718" spans="2:9">
      <c r="B15718" s="1"/>
      <c r="C15718" s="29"/>
      <c r="D15718" s="27"/>
      <c r="E15718" s="27"/>
      <c r="F15718" s="27"/>
      <c r="G15718" s="1"/>
      <c r="H15718" s="1"/>
      <c r="I15718" s="1"/>
    </row>
    <row r="15719" spans="2:9">
      <c r="B15719" s="1"/>
      <c r="C15719" s="29"/>
      <c r="D15719" s="27"/>
      <c r="E15719" s="27"/>
      <c r="F15719" s="27"/>
      <c r="G15719" s="1"/>
      <c r="H15719" s="1"/>
      <c r="I15719" s="1"/>
    </row>
    <row r="15720" spans="2:9">
      <c r="B15720" s="1"/>
      <c r="C15720" s="29"/>
      <c r="D15720" s="27"/>
      <c r="E15720" s="27"/>
      <c r="F15720" s="27"/>
      <c r="G15720" s="1"/>
      <c r="H15720" s="1"/>
      <c r="I15720" s="1"/>
    </row>
    <row r="15721" spans="2:9">
      <c r="B15721" s="1"/>
      <c r="C15721" s="29"/>
      <c r="D15721" s="27"/>
      <c r="E15721" s="27"/>
      <c r="F15721" s="27"/>
      <c r="G15721" s="1"/>
      <c r="H15721" s="1"/>
      <c r="I15721" s="1"/>
    </row>
    <row r="15722" spans="2:9">
      <c r="B15722" s="1"/>
      <c r="C15722" s="29"/>
      <c r="D15722" s="27"/>
      <c r="E15722" s="27"/>
      <c r="F15722" s="27"/>
      <c r="G15722" s="1"/>
      <c r="H15722" s="1"/>
      <c r="I15722" s="1"/>
    </row>
    <row r="15723" spans="2:9">
      <c r="B15723" s="1"/>
      <c r="C15723" s="29"/>
      <c r="D15723" s="27"/>
      <c r="E15723" s="27"/>
      <c r="F15723" s="27"/>
      <c r="G15723" s="1"/>
      <c r="H15723" s="1"/>
      <c r="I15723" s="1"/>
    </row>
    <row r="15724" spans="2:9">
      <c r="B15724" s="1"/>
      <c r="C15724" s="29"/>
      <c r="D15724" s="27"/>
      <c r="E15724" s="27"/>
      <c r="F15724" s="27"/>
      <c r="G15724" s="1"/>
      <c r="H15724" s="1"/>
      <c r="I15724" s="1"/>
    </row>
    <row r="15725" spans="2:9">
      <c r="B15725" s="1"/>
      <c r="C15725" s="29"/>
      <c r="D15725" s="27"/>
      <c r="E15725" s="27"/>
      <c r="F15725" s="27"/>
      <c r="G15725" s="1"/>
      <c r="H15725" s="1"/>
      <c r="I15725" s="1"/>
    </row>
    <row r="15726" spans="2:9">
      <c r="B15726" s="1"/>
      <c r="C15726" s="29"/>
      <c r="D15726" s="27"/>
      <c r="E15726" s="27"/>
      <c r="F15726" s="27"/>
      <c r="G15726" s="1"/>
      <c r="H15726" s="1"/>
      <c r="I15726" s="1"/>
    </row>
    <row r="15727" spans="2:9">
      <c r="B15727" s="1"/>
      <c r="C15727" s="29"/>
      <c r="D15727" s="27"/>
      <c r="E15727" s="27"/>
      <c r="F15727" s="27"/>
      <c r="G15727" s="1"/>
      <c r="H15727" s="1"/>
      <c r="I15727" s="1"/>
    </row>
    <row r="15728" spans="2:9">
      <c r="B15728" s="1"/>
      <c r="C15728" s="29"/>
      <c r="D15728" s="27"/>
      <c r="E15728" s="27"/>
      <c r="F15728" s="27"/>
      <c r="G15728" s="1"/>
      <c r="H15728" s="1"/>
      <c r="I15728" s="1"/>
    </row>
    <row r="15729" spans="2:9">
      <c r="B15729" s="1"/>
      <c r="C15729" s="29"/>
      <c r="D15729" s="27"/>
      <c r="E15729" s="27"/>
      <c r="F15729" s="27"/>
      <c r="G15729" s="1"/>
      <c r="H15729" s="1"/>
      <c r="I15729" s="1"/>
    </row>
    <row r="15730" spans="2:9">
      <c r="B15730" s="1"/>
      <c r="C15730" s="29"/>
      <c r="D15730" s="27"/>
      <c r="E15730" s="27"/>
      <c r="F15730" s="27"/>
      <c r="G15730" s="1"/>
      <c r="H15730" s="1"/>
      <c r="I15730" s="1"/>
    </row>
    <row r="15731" spans="2:9">
      <c r="B15731" s="1"/>
      <c r="C15731" s="29"/>
      <c r="D15731" s="27"/>
      <c r="E15731" s="27"/>
      <c r="F15731" s="27"/>
      <c r="G15731" s="1"/>
      <c r="H15731" s="1"/>
      <c r="I15731" s="1"/>
    </row>
    <row r="15732" spans="2:9">
      <c r="B15732" s="1"/>
      <c r="C15732" s="29"/>
      <c r="D15732" s="27"/>
      <c r="E15732" s="27"/>
      <c r="F15732" s="27"/>
      <c r="G15732" s="1"/>
      <c r="H15732" s="1"/>
      <c r="I15732" s="1"/>
    </row>
    <row r="15733" spans="2:9">
      <c r="B15733" s="1"/>
      <c r="C15733" s="29"/>
      <c r="D15733" s="27"/>
      <c r="E15733" s="27"/>
      <c r="F15733" s="27"/>
      <c r="G15733" s="1"/>
      <c r="H15733" s="1"/>
      <c r="I15733" s="1"/>
    </row>
    <row r="15734" spans="2:9">
      <c r="B15734" s="1"/>
      <c r="C15734" s="29"/>
      <c r="D15734" s="27"/>
      <c r="E15734" s="27"/>
      <c r="F15734" s="27"/>
      <c r="G15734" s="1"/>
      <c r="H15734" s="1"/>
      <c r="I15734" s="1"/>
    </row>
    <row r="15735" spans="2:9">
      <c r="B15735" s="1"/>
      <c r="C15735" s="29"/>
      <c r="D15735" s="27"/>
      <c r="E15735" s="27"/>
      <c r="F15735" s="27"/>
      <c r="G15735" s="1"/>
      <c r="H15735" s="1"/>
      <c r="I15735" s="1"/>
    </row>
    <row r="15736" spans="2:9">
      <c r="B15736" s="1"/>
      <c r="C15736" s="29"/>
      <c r="D15736" s="27"/>
      <c r="E15736" s="27"/>
      <c r="F15736" s="27"/>
      <c r="G15736" s="1"/>
      <c r="H15736" s="1"/>
      <c r="I15736" s="1"/>
    </row>
    <row r="15737" spans="2:9">
      <c r="B15737" s="1"/>
      <c r="C15737" s="29"/>
      <c r="D15737" s="27"/>
      <c r="E15737" s="27"/>
      <c r="F15737" s="27"/>
      <c r="G15737" s="1"/>
      <c r="H15737" s="1"/>
      <c r="I15737" s="1"/>
    </row>
    <row r="15738" spans="2:9">
      <c r="B15738" s="1"/>
      <c r="C15738" s="29"/>
      <c r="D15738" s="27"/>
      <c r="E15738" s="27"/>
      <c r="F15738" s="27"/>
      <c r="G15738" s="1"/>
      <c r="H15738" s="1"/>
      <c r="I15738" s="1"/>
    </row>
    <row r="15739" spans="2:9">
      <c r="B15739" s="1"/>
      <c r="C15739" s="29"/>
      <c r="D15739" s="27"/>
      <c r="E15739" s="27"/>
      <c r="F15739" s="27"/>
      <c r="G15739" s="1"/>
      <c r="H15739" s="1"/>
      <c r="I15739" s="1"/>
    </row>
    <row r="15740" spans="2:9">
      <c r="B15740" s="1"/>
      <c r="C15740" s="29"/>
      <c r="D15740" s="27"/>
      <c r="E15740" s="27"/>
      <c r="F15740" s="27"/>
      <c r="G15740" s="1"/>
      <c r="H15740" s="1"/>
      <c r="I15740" s="1"/>
    </row>
    <row r="15741" spans="2:9">
      <c r="B15741" s="1"/>
      <c r="C15741" s="29"/>
      <c r="D15741" s="27"/>
      <c r="E15741" s="27"/>
      <c r="F15741" s="27"/>
      <c r="G15741" s="1"/>
      <c r="H15741" s="1"/>
      <c r="I15741" s="1"/>
    </row>
    <row r="15742" spans="2:9">
      <c r="B15742" s="1"/>
      <c r="C15742" s="29"/>
      <c r="D15742" s="27"/>
      <c r="E15742" s="27"/>
      <c r="F15742" s="27"/>
      <c r="G15742" s="1"/>
      <c r="H15742" s="1"/>
      <c r="I15742" s="1"/>
    </row>
    <row r="15743" spans="2:9">
      <c r="B15743" s="1"/>
      <c r="C15743" s="29"/>
      <c r="D15743" s="27"/>
      <c r="E15743" s="27"/>
      <c r="F15743" s="27"/>
      <c r="G15743" s="1"/>
      <c r="H15743" s="1"/>
      <c r="I15743" s="1"/>
    </row>
    <row r="15744" spans="2:9">
      <c r="B15744" s="1"/>
      <c r="C15744" s="29"/>
      <c r="D15744" s="27"/>
      <c r="E15744" s="27"/>
      <c r="F15744" s="27"/>
      <c r="G15744" s="1"/>
      <c r="H15744" s="1"/>
      <c r="I15744" s="1"/>
    </row>
    <row r="15745" spans="2:9">
      <c r="B15745" s="1"/>
      <c r="C15745" s="29"/>
      <c r="D15745" s="27"/>
      <c r="E15745" s="27"/>
      <c r="F15745" s="27"/>
      <c r="G15745" s="1"/>
      <c r="H15745" s="1"/>
      <c r="I15745" s="1"/>
    </row>
    <row r="15746" spans="2:9">
      <c r="B15746" s="1"/>
      <c r="C15746" s="29"/>
      <c r="D15746" s="27"/>
      <c r="E15746" s="27"/>
      <c r="F15746" s="27"/>
      <c r="G15746" s="1"/>
      <c r="H15746" s="1"/>
      <c r="I15746" s="1"/>
    </row>
    <row r="15747" spans="2:9">
      <c r="B15747" s="1"/>
      <c r="C15747" s="29"/>
      <c r="D15747" s="27"/>
      <c r="E15747" s="27"/>
      <c r="F15747" s="27"/>
      <c r="G15747" s="1"/>
      <c r="H15747" s="1"/>
      <c r="I15747" s="1"/>
    </row>
    <row r="15748" spans="2:9">
      <c r="B15748" s="1"/>
      <c r="C15748" s="29"/>
      <c r="D15748" s="27"/>
      <c r="E15748" s="27"/>
      <c r="F15748" s="27"/>
      <c r="G15748" s="1"/>
      <c r="H15748" s="1"/>
      <c r="I15748" s="1"/>
    </row>
    <row r="15749" spans="2:9">
      <c r="B15749" s="1"/>
      <c r="C15749" s="29"/>
      <c r="D15749" s="27"/>
      <c r="E15749" s="27"/>
      <c r="F15749" s="27"/>
      <c r="G15749" s="1"/>
      <c r="H15749" s="1"/>
      <c r="I15749" s="1"/>
    </row>
    <row r="15750" spans="2:9">
      <c r="B15750" s="1"/>
      <c r="C15750" s="29"/>
      <c r="D15750" s="27"/>
      <c r="E15750" s="27"/>
      <c r="F15750" s="27"/>
      <c r="G15750" s="1"/>
      <c r="H15750" s="1"/>
      <c r="I15750" s="1"/>
    </row>
    <row r="15751" spans="2:9">
      <c r="B15751" s="1"/>
      <c r="C15751" s="29"/>
      <c r="D15751" s="27"/>
      <c r="E15751" s="27"/>
      <c r="F15751" s="27"/>
      <c r="G15751" s="1"/>
      <c r="H15751" s="1"/>
      <c r="I15751" s="1"/>
    </row>
    <row r="15752" spans="2:9">
      <c r="B15752" s="1"/>
      <c r="C15752" s="29"/>
      <c r="D15752" s="27"/>
      <c r="E15752" s="27"/>
      <c r="F15752" s="27"/>
      <c r="G15752" s="1"/>
      <c r="H15752" s="1"/>
      <c r="I15752" s="1"/>
    </row>
    <row r="15753" spans="2:9">
      <c r="B15753" s="1"/>
      <c r="C15753" s="29"/>
      <c r="D15753" s="27"/>
      <c r="E15753" s="27"/>
      <c r="F15753" s="27"/>
      <c r="G15753" s="1"/>
      <c r="H15753" s="1"/>
      <c r="I15753" s="1"/>
    </row>
    <row r="15754" spans="2:9">
      <c r="B15754" s="1"/>
      <c r="C15754" s="29"/>
      <c r="D15754" s="27"/>
      <c r="E15754" s="27"/>
      <c r="F15754" s="27"/>
      <c r="G15754" s="1"/>
      <c r="H15754" s="1"/>
      <c r="I15754" s="1"/>
    </row>
    <row r="15755" spans="2:9">
      <c r="B15755" s="1"/>
      <c r="C15755" s="29"/>
      <c r="D15755" s="27"/>
      <c r="E15755" s="27"/>
      <c r="F15755" s="27"/>
      <c r="G15755" s="1"/>
      <c r="H15755" s="1"/>
      <c r="I15755" s="1"/>
    </row>
    <row r="15756" spans="2:9">
      <c r="B15756" s="1"/>
      <c r="C15756" s="29"/>
      <c r="D15756" s="27"/>
      <c r="E15756" s="27"/>
      <c r="F15756" s="27"/>
      <c r="G15756" s="1"/>
      <c r="H15756" s="1"/>
      <c r="I15756" s="1"/>
    </row>
    <row r="15757" spans="2:9">
      <c r="B15757" s="1"/>
      <c r="C15757" s="29"/>
      <c r="D15757" s="27"/>
      <c r="E15757" s="27"/>
      <c r="F15757" s="27"/>
      <c r="G15757" s="1"/>
      <c r="H15757" s="1"/>
      <c r="I15757" s="1"/>
    </row>
    <row r="15758" spans="2:9">
      <c r="B15758" s="1"/>
      <c r="C15758" s="29"/>
      <c r="D15758" s="27"/>
      <c r="E15758" s="27"/>
      <c r="F15758" s="27"/>
      <c r="G15758" s="1"/>
      <c r="H15758" s="1"/>
      <c r="I15758" s="1"/>
    </row>
    <row r="15759" spans="2:9">
      <c r="B15759" s="1"/>
      <c r="C15759" s="29"/>
      <c r="D15759" s="27"/>
      <c r="E15759" s="27"/>
      <c r="F15759" s="27"/>
      <c r="G15759" s="1"/>
      <c r="H15759" s="1"/>
      <c r="I15759" s="1"/>
    </row>
    <row r="15760" spans="2:9">
      <c r="B15760" s="1"/>
      <c r="C15760" s="29"/>
      <c r="D15760" s="27"/>
      <c r="E15760" s="27"/>
      <c r="F15760" s="27"/>
      <c r="G15760" s="1"/>
      <c r="H15760" s="1"/>
      <c r="I15760" s="1"/>
    </row>
    <row r="15761" spans="2:9">
      <c r="B15761" s="1"/>
      <c r="C15761" s="29"/>
      <c r="D15761" s="27"/>
      <c r="E15761" s="27"/>
      <c r="F15761" s="27"/>
      <c r="G15761" s="1"/>
      <c r="H15761" s="1"/>
      <c r="I15761" s="1"/>
    </row>
    <row r="15762" spans="2:9">
      <c r="B15762" s="1"/>
      <c r="C15762" s="29"/>
      <c r="D15762" s="27"/>
      <c r="E15762" s="27"/>
      <c r="F15762" s="27"/>
      <c r="G15762" s="1"/>
      <c r="H15762" s="1"/>
      <c r="I15762" s="1"/>
    </row>
    <row r="15763" spans="2:9">
      <c r="B15763" s="1"/>
      <c r="C15763" s="29"/>
      <c r="D15763" s="27"/>
      <c r="E15763" s="27"/>
      <c r="F15763" s="27"/>
      <c r="G15763" s="1"/>
      <c r="H15763" s="1"/>
      <c r="I15763" s="1"/>
    </row>
    <row r="15764" spans="2:9">
      <c r="B15764" s="1"/>
      <c r="C15764" s="29"/>
      <c r="D15764" s="27"/>
      <c r="E15764" s="27"/>
      <c r="F15764" s="27"/>
      <c r="G15764" s="1"/>
      <c r="H15764" s="1"/>
      <c r="I15764" s="1"/>
    </row>
    <row r="15765" spans="2:9">
      <c r="B15765" s="1"/>
      <c r="C15765" s="29"/>
      <c r="D15765" s="27"/>
      <c r="E15765" s="27"/>
      <c r="F15765" s="27"/>
      <c r="G15765" s="1"/>
      <c r="H15765" s="1"/>
      <c r="I15765" s="1"/>
    </row>
    <row r="15766" spans="2:9">
      <c r="B15766" s="1"/>
      <c r="C15766" s="29"/>
      <c r="D15766" s="27"/>
      <c r="E15766" s="27"/>
      <c r="F15766" s="27"/>
      <c r="G15766" s="1"/>
      <c r="H15766" s="1"/>
      <c r="I15766" s="1"/>
    </row>
    <row r="15767" spans="2:9">
      <c r="B15767" s="1"/>
      <c r="C15767" s="29"/>
      <c r="D15767" s="27"/>
      <c r="E15767" s="27"/>
      <c r="F15767" s="27"/>
      <c r="G15767" s="1"/>
      <c r="H15767" s="1"/>
      <c r="I15767" s="1"/>
    </row>
    <row r="15768" spans="2:9">
      <c r="B15768" s="1"/>
      <c r="C15768" s="29"/>
      <c r="D15768" s="27"/>
      <c r="E15768" s="27"/>
      <c r="F15768" s="27"/>
      <c r="G15768" s="1"/>
      <c r="H15768" s="1"/>
      <c r="I15768" s="1"/>
    </row>
    <row r="15769" spans="2:9">
      <c r="B15769" s="1"/>
      <c r="C15769" s="29"/>
      <c r="D15769" s="27"/>
      <c r="E15769" s="27"/>
      <c r="F15769" s="27"/>
      <c r="G15769" s="1"/>
      <c r="H15769" s="1"/>
      <c r="I15769" s="1"/>
    </row>
    <row r="15770" spans="2:9">
      <c r="B15770" s="1"/>
      <c r="C15770" s="29"/>
      <c r="D15770" s="27"/>
      <c r="E15770" s="27"/>
      <c r="F15770" s="27"/>
      <c r="G15770" s="1"/>
      <c r="H15770" s="1"/>
      <c r="I15770" s="1"/>
    </row>
    <row r="15771" spans="2:9">
      <c r="B15771" s="1"/>
      <c r="C15771" s="29"/>
      <c r="D15771" s="27"/>
      <c r="E15771" s="27"/>
      <c r="F15771" s="27"/>
      <c r="G15771" s="1"/>
      <c r="H15771" s="1"/>
      <c r="I15771" s="1"/>
    </row>
    <row r="15772" spans="2:9">
      <c r="B15772" s="1"/>
      <c r="C15772" s="29"/>
      <c r="D15772" s="27"/>
      <c r="E15772" s="27"/>
      <c r="F15772" s="27"/>
      <c r="G15772" s="1"/>
      <c r="H15772" s="1"/>
      <c r="I15772" s="1"/>
    </row>
    <row r="15773" spans="2:9">
      <c r="B15773" s="1"/>
      <c r="C15773" s="29"/>
      <c r="D15773" s="27"/>
      <c r="E15773" s="27"/>
      <c r="F15773" s="27"/>
      <c r="G15773" s="1"/>
      <c r="H15773" s="1"/>
      <c r="I15773" s="1"/>
    </row>
    <row r="15774" spans="2:9">
      <c r="B15774" s="1"/>
      <c r="C15774" s="29"/>
      <c r="D15774" s="27"/>
      <c r="E15774" s="27"/>
      <c r="F15774" s="27"/>
      <c r="G15774" s="1"/>
      <c r="H15774" s="1"/>
      <c r="I15774" s="1"/>
    </row>
    <row r="15775" spans="2:9">
      <c r="B15775" s="1"/>
      <c r="C15775" s="29"/>
      <c r="D15775" s="27"/>
      <c r="E15775" s="27"/>
      <c r="F15775" s="27"/>
      <c r="G15775" s="1"/>
      <c r="H15775" s="1"/>
      <c r="I15775" s="1"/>
    </row>
    <row r="15776" spans="2:9">
      <c r="B15776" s="1"/>
      <c r="C15776" s="29"/>
      <c r="D15776" s="27"/>
      <c r="E15776" s="27"/>
      <c r="F15776" s="27"/>
      <c r="G15776" s="1"/>
      <c r="H15776" s="1"/>
      <c r="I15776" s="1"/>
    </row>
    <row r="15777" spans="2:9">
      <c r="B15777" s="1"/>
      <c r="C15777" s="29"/>
      <c r="D15777" s="27"/>
      <c r="E15777" s="27"/>
      <c r="F15777" s="27"/>
      <c r="G15777" s="1"/>
      <c r="H15777" s="1"/>
      <c r="I15777" s="1"/>
    </row>
    <row r="15778" spans="2:9">
      <c r="B15778" s="1"/>
      <c r="C15778" s="29"/>
      <c r="D15778" s="27"/>
      <c r="E15778" s="27"/>
      <c r="F15778" s="27"/>
      <c r="G15778" s="1"/>
      <c r="H15778" s="1"/>
      <c r="I15778" s="1"/>
    </row>
    <row r="15779" spans="2:9">
      <c r="B15779" s="1"/>
      <c r="C15779" s="29"/>
      <c r="D15779" s="27"/>
      <c r="E15779" s="27"/>
      <c r="F15779" s="27"/>
      <c r="G15779" s="1"/>
      <c r="H15779" s="1"/>
      <c r="I15779" s="1"/>
    </row>
    <row r="15780" spans="2:9">
      <c r="B15780" s="1"/>
      <c r="C15780" s="29"/>
      <c r="D15780" s="27"/>
      <c r="E15780" s="27"/>
      <c r="F15780" s="27"/>
      <c r="G15780" s="1"/>
      <c r="H15780" s="1"/>
      <c r="I15780" s="1"/>
    </row>
    <row r="15781" spans="2:9">
      <c r="B15781" s="1"/>
      <c r="C15781" s="29"/>
      <c r="D15781" s="27"/>
      <c r="E15781" s="27"/>
      <c r="F15781" s="27"/>
      <c r="G15781" s="1"/>
      <c r="H15781" s="1"/>
      <c r="I15781" s="1"/>
    </row>
    <row r="15782" spans="2:9">
      <c r="B15782" s="1"/>
      <c r="C15782" s="29"/>
      <c r="D15782" s="27"/>
      <c r="E15782" s="27"/>
      <c r="F15782" s="27"/>
      <c r="G15782" s="1"/>
      <c r="H15782" s="1"/>
      <c r="I15782" s="1"/>
    </row>
    <row r="15783" spans="2:9">
      <c r="B15783" s="1"/>
      <c r="C15783" s="29"/>
      <c r="D15783" s="27"/>
      <c r="E15783" s="27"/>
      <c r="F15783" s="27"/>
      <c r="G15783" s="1"/>
      <c r="H15783" s="1"/>
      <c r="I15783" s="1"/>
    </row>
    <row r="15784" spans="2:9">
      <c r="B15784" s="1"/>
      <c r="C15784" s="29"/>
      <c r="D15784" s="27"/>
      <c r="E15784" s="27"/>
      <c r="F15784" s="27"/>
      <c r="G15784" s="1"/>
      <c r="H15784" s="1"/>
      <c r="I15784" s="1"/>
    </row>
    <row r="15785" spans="2:9">
      <c r="B15785" s="1"/>
      <c r="C15785" s="29"/>
      <c r="D15785" s="27"/>
      <c r="E15785" s="27"/>
      <c r="F15785" s="27"/>
      <c r="G15785" s="1"/>
      <c r="H15785" s="1"/>
      <c r="I15785" s="1"/>
    </row>
    <row r="15786" spans="2:9">
      <c r="B15786" s="1"/>
      <c r="C15786" s="29"/>
      <c r="D15786" s="27"/>
      <c r="E15786" s="27"/>
      <c r="F15786" s="27"/>
      <c r="G15786" s="1"/>
      <c r="H15786" s="1"/>
      <c r="I15786" s="1"/>
    </row>
    <row r="15787" spans="2:9">
      <c r="B15787" s="1"/>
      <c r="C15787" s="29"/>
      <c r="D15787" s="27"/>
      <c r="E15787" s="27"/>
      <c r="F15787" s="27"/>
      <c r="G15787" s="1"/>
      <c r="H15787" s="1"/>
      <c r="I15787" s="1"/>
    </row>
    <row r="15788" spans="2:9">
      <c r="B15788" s="1"/>
      <c r="C15788" s="29"/>
      <c r="D15788" s="27"/>
      <c r="E15788" s="27"/>
      <c r="F15788" s="27"/>
      <c r="G15788" s="1"/>
      <c r="H15788" s="1"/>
      <c r="I15788" s="1"/>
    </row>
    <row r="15789" spans="2:9">
      <c r="B15789" s="1"/>
      <c r="C15789" s="29"/>
      <c r="D15789" s="27"/>
      <c r="E15789" s="27"/>
      <c r="F15789" s="27"/>
      <c r="G15789" s="1"/>
      <c r="H15789" s="1"/>
      <c r="I15789" s="1"/>
    </row>
    <row r="15790" spans="2:9">
      <c r="B15790" s="1"/>
      <c r="C15790" s="29"/>
      <c r="D15790" s="27"/>
      <c r="E15790" s="27"/>
      <c r="F15790" s="27"/>
      <c r="G15790" s="1"/>
      <c r="H15790" s="1"/>
      <c r="I15790" s="1"/>
    </row>
    <row r="15791" spans="2:9">
      <c r="B15791" s="1"/>
      <c r="C15791" s="29"/>
      <c r="D15791" s="27"/>
      <c r="E15791" s="27"/>
      <c r="F15791" s="27"/>
      <c r="G15791" s="1"/>
      <c r="H15791" s="1"/>
      <c r="I15791" s="1"/>
    </row>
    <row r="15792" spans="2:9">
      <c r="B15792" s="1"/>
      <c r="C15792" s="29"/>
      <c r="D15792" s="27"/>
      <c r="E15792" s="27"/>
      <c r="F15792" s="27"/>
      <c r="G15792" s="1"/>
      <c r="H15792" s="1"/>
      <c r="I15792" s="1"/>
    </row>
    <row r="15793" spans="2:9">
      <c r="B15793" s="1"/>
      <c r="C15793" s="29"/>
      <c r="D15793" s="27"/>
      <c r="E15793" s="27"/>
      <c r="F15793" s="27"/>
      <c r="G15793" s="1"/>
      <c r="H15793" s="1"/>
      <c r="I15793" s="1"/>
    </row>
    <row r="15794" spans="2:9">
      <c r="B15794" s="1"/>
      <c r="C15794" s="29"/>
      <c r="D15794" s="27"/>
      <c r="E15794" s="27"/>
      <c r="F15794" s="27"/>
      <c r="G15794" s="1"/>
      <c r="H15794" s="1"/>
      <c r="I15794" s="1"/>
    </row>
    <row r="15795" spans="2:9">
      <c r="B15795" s="1"/>
      <c r="C15795" s="29"/>
      <c r="D15795" s="27"/>
      <c r="E15795" s="27"/>
      <c r="F15795" s="27"/>
      <c r="G15795" s="1"/>
      <c r="H15795" s="1"/>
      <c r="I15795" s="1"/>
    </row>
    <row r="15796" spans="2:9">
      <c r="B15796" s="1"/>
      <c r="C15796" s="29"/>
      <c r="D15796" s="27"/>
      <c r="E15796" s="27"/>
      <c r="F15796" s="27"/>
      <c r="G15796" s="1"/>
      <c r="H15796" s="1"/>
      <c r="I15796" s="1"/>
    </row>
    <row r="15797" spans="2:9">
      <c r="B15797" s="1"/>
      <c r="C15797" s="29"/>
      <c r="D15797" s="27"/>
      <c r="E15797" s="27"/>
      <c r="F15797" s="27"/>
      <c r="G15797" s="1"/>
      <c r="H15797" s="1"/>
      <c r="I15797" s="1"/>
    </row>
    <row r="15798" spans="2:9">
      <c r="B15798" s="1"/>
      <c r="C15798" s="29"/>
      <c r="D15798" s="27"/>
      <c r="E15798" s="27"/>
      <c r="F15798" s="27"/>
      <c r="G15798" s="1"/>
      <c r="H15798" s="1"/>
      <c r="I15798" s="1"/>
    </row>
    <row r="15799" spans="2:9">
      <c r="B15799" s="1"/>
      <c r="C15799" s="29"/>
      <c r="D15799" s="27"/>
      <c r="E15799" s="27"/>
      <c r="F15799" s="27"/>
      <c r="G15799" s="1"/>
      <c r="H15799" s="1"/>
      <c r="I15799" s="1"/>
    </row>
    <row r="15800" spans="2:9">
      <c r="B15800" s="1"/>
      <c r="C15800" s="29"/>
      <c r="D15800" s="27"/>
      <c r="E15800" s="27"/>
      <c r="F15800" s="27"/>
      <c r="G15800" s="1"/>
      <c r="H15800" s="1"/>
      <c r="I15800" s="1"/>
    </row>
    <row r="15801" spans="2:9">
      <c r="B15801" s="1"/>
      <c r="C15801" s="29"/>
      <c r="D15801" s="27"/>
      <c r="E15801" s="27"/>
      <c r="F15801" s="27"/>
      <c r="G15801" s="1"/>
      <c r="H15801" s="1"/>
      <c r="I15801" s="1"/>
    </row>
    <row r="15802" spans="2:9">
      <c r="B15802" s="1"/>
      <c r="C15802" s="29"/>
      <c r="D15802" s="27"/>
      <c r="E15802" s="27"/>
      <c r="F15802" s="27"/>
      <c r="G15802" s="1"/>
      <c r="H15802" s="1"/>
      <c r="I15802" s="1"/>
    </row>
    <row r="15803" spans="2:9">
      <c r="B15803" s="1"/>
      <c r="C15803" s="29"/>
      <c r="D15803" s="27"/>
      <c r="E15803" s="27"/>
      <c r="F15803" s="27"/>
      <c r="G15803" s="1"/>
      <c r="H15803" s="1"/>
      <c r="I15803" s="1"/>
    </row>
    <row r="15804" spans="2:9">
      <c r="B15804" s="1"/>
      <c r="C15804" s="29"/>
      <c r="D15804" s="27"/>
      <c r="E15804" s="27"/>
      <c r="F15804" s="27"/>
      <c r="G15804" s="1"/>
      <c r="H15804" s="1"/>
      <c r="I15804" s="1"/>
    </row>
    <row r="15805" spans="2:9">
      <c r="B15805" s="1"/>
      <c r="C15805" s="29"/>
      <c r="D15805" s="27"/>
      <c r="E15805" s="27"/>
      <c r="F15805" s="27"/>
      <c r="G15805" s="1"/>
      <c r="H15805" s="1"/>
      <c r="I15805" s="1"/>
    </row>
    <row r="15806" spans="2:9">
      <c r="B15806" s="1"/>
      <c r="C15806" s="29"/>
      <c r="D15806" s="27"/>
      <c r="E15806" s="27"/>
      <c r="F15806" s="27"/>
      <c r="G15806" s="1"/>
      <c r="H15806" s="1"/>
      <c r="I15806" s="1"/>
    </row>
    <row r="15807" spans="2:9">
      <c r="B15807" s="1"/>
      <c r="C15807" s="29"/>
      <c r="D15807" s="27"/>
      <c r="E15807" s="27"/>
      <c r="F15807" s="27"/>
      <c r="G15807" s="1"/>
      <c r="H15807" s="1"/>
      <c r="I15807" s="1"/>
    </row>
    <row r="15808" spans="2:9">
      <c r="B15808" s="1"/>
      <c r="C15808" s="29"/>
      <c r="D15808" s="27"/>
      <c r="E15808" s="27"/>
      <c r="F15808" s="27"/>
      <c r="G15808" s="1"/>
      <c r="H15808" s="1"/>
      <c r="I15808" s="1"/>
    </row>
    <row r="15809" spans="2:9">
      <c r="B15809" s="1"/>
      <c r="C15809" s="29"/>
      <c r="D15809" s="27"/>
      <c r="E15809" s="27"/>
      <c r="F15809" s="27"/>
      <c r="G15809" s="1"/>
      <c r="H15809" s="1"/>
      <c r="I15809" s="1"/>
    </row>
    <row r="15810" spans="2:9">
      <c r="B15810" s="1"/>
      <c r="C15810" s="29"/>
      <c r="D15810" s="27"/>
      <c r="E15810" s="27"/>
      <c r="F15810" s="27"/>
      <c r="G15810" s="1"/>
      <c r="H15810" s="1"/>
      <c r="I15810" s="1"/>
    </row>
    <row r="15811" spans="2:9">
      <c r="B15811" s="1"/>
      <c r="C15811" s="29"/>
      <c r="D15811" s="27"/>
      <c r="E15811" s="27"/>
      <c r="F15811" s="27"/>
      <c r="G15811" s="1"/>
      <c r="H15811" s="1"/>
      <c r="I15811" s="1"/>
    </row>
    <row r="15812" spans="2:9">
      <c r="B15812" s="1"/>
      <c r="C15812" s="29"/>
      <c r="D15812" s="27"/>
      <c r="E15812" s="27"/>
      <c r="F15812" s="27"/>
      <c r="G15812" s="1"/>
      <c r="H15812" s="1"/>
      <c r="I15812" s="1"/>
    </row>
    <row r="15813" spans="2:9">
      <c r="B15813" s="1"/>
      <c r="C15813" s="29"/>
      <c r="D15813" s="27"/>
      <c r="E15813" s="27"/>
      <c r="F15813" s="27"/>
      <c r="G15813" s="1"/>
      <c r="H15813" s="1"/>
      <c r="I15813" s="1"/>
    </row>
    <row r="15814" spans="2:9">
      <c r="B15814" s="1"/>
      <c r="C15814" s="29"/>
      <c r="D15814" s="27"/>
      <c r="E15814" s="27"/>
      <c r="F15814" s="27"/>
      <c r="G15814" s="1"/>
      <c r="H15814" s="1"/>
      <c r="I15814" s="1"/>
    </row>
    <row r="15815" spans="2:9">
      <c r="B15815" s="1"/>
      <c r="C15815" s="29"/>
      <c r="D15815" s="27"/>
      <c r="E15815" s="27"/>
      <c r="F15815" s="27"/>
      <c r="G15815" s="1"/>
      <c r="H15815" s="1"/>
      <c r="I15815" s="1"/>
    </row>
    <row r="15816" spans="2:9">
      <c r="B15816" s="1"/>
      <c r="C15816" s="29"/>
      <c r="D15816" s="27"/>
      <c r="E15816" s="27"/>
      <c r="F15816" s="27"/>
      <c r="G15816" s="1"/>
      <c r="H15816" s="1"/>
      <c r="I15816" s="1"/>
    </row>
    <row r="15817" spans="2:9">
      <c r="B15817" s="1"/>
      <c r="C15817" s="29"/>
      <c r="D15817" s="27"/>
      <c r="E15817" s="27"/>
      <c r="F15817" s="27"/>
      <c r="G15817" s="1"/>
      <c r="H15817" s="1"/>
      <c r="I15817" s="1"/>
    </row>
    <row r="15818" spans="2:9">
      <c r="B15818" s="1"/>
      <c r="C15818" s="29"/>
      <c r="D15818" s="27"/>
      <c r="E15818" s="27"/>
      <c r="F15818" s="27"/>
      <c r="G15818" s="1"/>
      <c r="H15818" s="1"/>
      <c r="I15818" s="1"/>
    </row>
    <row r="15819" spans="2:9">
      <c r="B15819" s="1"/>
      <c r="C15819" s="29"/>
      <c r="D15819" s="27"/>
      <c r="E15819" s="27"/>
      <c r="F15819" s="27"/>
      <c r="G15819" s="1"/>
      <c r="H15819" s="1"/>
      <c r="I15819" s="1"/>
    </row>
    <row r="15820" spans="2:9">
      <c r="B15820" s="1"/>
      <c r="C15820" s="29"/>
      <c r="D15820" s="27"/>
      <c r="E15820" s="27"/>
      <c r="F15820" s="27"/>
      <c r="G15820" s="1"/>
      <c r="H15820" s="1"/>
      <c r="I15820" s="1"/>
    </row>
    <row r="15821" spans="2:9">
      <c r="B15821" s="1"/>
      <c r="C15821" s="29"/>
      <c r="D15821" s="27"/>
      <c r="E15821" s="27"/>
      <c r="F15821" s="27"/>
      <c r="G15821" s="1"/>
      <c r="H15821" s="1"/>
      <c r="I15821" s="1"/>
    </row>
    <row r="15822" spans="2:9">
      <c r="B15822" s="1"/>
      <c r="C15822" s="29"/>
      <c r="D15822" s="27"/>
      <c r="E15822" s="27"/>
      <c r="F15822" s="27"/>
      <c r="G15822" s="1"/>
      <c r="H15822" s="1"/>
      <c r="I15822" s="1"/>
    </row>
    <row r="15823" spans="2:9">
      <c r="B15823" s="1"/>
      <c r="C15823" s="29"/>
      <c r="D15823" s="27"/>
      <c r="E15823" s="27"/>
      <c r="F15823" s="27"/>
      <c r="G15823" s="1"/>
      <c r="H15823" s="1"/>
      <c r="I15823" s="1"/>
    </row>
    <row r="15824" spans="2:9">
      <c r="B15824" s="1"/>
      <c r="C15824" s="29"/>
      <c r="D15824" s="27"/>
      <c r="E15824" s="27"/>
      <c r="F15824" s="27"/>
      <c r="G15824" s="1"/>
      <c r="H15824" s="1"/>
      <c r="I15824" s="1"/>
    </row>
    <row r="15825" spans="2:9">
      <c r="B15825" s="1"/>
      <c r="C15825" s="29"/>
      <c r="D15825" s="27"/>
      <c r="E15825" s="27"/>
      <c r="F15825" s="27"/>
      <c r="G15825" s="1"/>
      <c r="H15825" s="1"/>
      <c r="I15825" s="1"/>
    </row>
    <row r="15826" spans="2:9">
      <c r="B15826" s="1"/>
      <c r="C15826" s="29"/>
      <c r="D15826" s="27"/>
      <c r="E15826" s="27"/>
      <c r="F15826" s="27"/>
      <c r="G15826" s="1"/>
      <c r="H15826" s="1"/>
      <c r="I15826" s="1"/>
    </row>
    <row r="15827" spans="2:9">
      <c r="B15827" s="1"/>
      <c r="C15827" s="29"/>
      <c r="D15827" s="27"/>
      <c r="E15827" s="27"/>
      <c r="F15827" s="27"/>
      <c r="G15827" s="1"/>
      <c r="H15827" s="1"/>
      <c r="I15827" s="1"/>
    </row>
    <row r="15828" spans="2:9">
      <c r="B15828" s="1"/>
      <c r="C15828" s="29"/>
      <c r="D15828" s="27"/>
      <c r="E15828" s="27"/>
      <c r="F15828" s="27"/>
      <c r="G15828" s="1"/>
      <c r="H15828" s="1"/>
      <c r="I15828" s="1"/>
    </row>
    <row r="15829" spans="2:9">
      <c r="B15829" s="1"/>
      <c r="C15829" s="29"/>
      <c r="D15829" s="27"/>
      <c r="E15829" s="27"/>
      <c r="F15829" s="27"/>
      <c r="G15829" s="1"/>
      <c r="H15829" s="1"/>
      <c r="I15829" s="1"/>
    </row>
    <row r="15830" spans="2:9">
      <c r="B15830" s="1"/>
      <c r="C15830" s="29"/>
      <c r="D15830" s="27"/>
      <c r="E15830" s="27"/>
      <c r="F15830" s="27"/>
      <c r="G15830" s="1"/>
      <c r="H15830" s="1"/>
      <c r="I15830" s="1"/>
    </row>
    <row r="15831" spans="2:9">
      <c r="B15831" s="1"/>
      <c r="C15831" s="29"/>
      <c r="D15831" s="27"/>
      <c r="E15831" s="27"/>
      <c r="F15831" s="27"/>
      <c r="G15831" s="1"/>
      <c r="H15831" s="1"/>
      <c r="I15831" s="1"/>
    </row>
    <row r="15832" spans="2:9">
      <c r="B15832" s="1"/>
      <c r="C15832" s="29"/>
      <c r="D15832" s="27"/>
      <c r="E15832" s="27"/>
      <c r="F15832" s="27"/>
      <c r="G15832" s="1"/>
      <c r="H15832" s="1"/>
      <c r="I15832" s="1"/>
    </row>
    <row r="15833" spans="2:9">
      <c r="B15833" s="1"/>
      <c r="C15833" s="29"/>
      <c r="D15833" s="27"/>
      <c r="E15833" s="27"/>
      <c r="F15833" s="27"/>
      <c r="G15833" s="1"/>
      <c r="H15833" s="1"/>
      <c r="I15833" s="1"/>
    </row>
    <row r="15834" spans="2:9">
      <c r="B15834" s="1"/>
      <c r="C15834" s="29"/>
      <c r="D15834" s="27"/>
      <c r="E15834" s="27"/>
      <c r="F15834" s="27"/>
      <c r="G15834" s="1"/>
      <c r="H15834" s="1"/>
      <c r="I15834" s="1"/>
    </row>
    <row r="15835" spans="2:9">
      <c r="B15835" s="1"/>
      <c r="C15835" s="29"/>
      <c r="D15835" s="27"/>
      <c r="E15835" s="27"/>
      <c r="F15835" s="27"/>
      <c r="G15835" s="1"/>
      <c r="H15835" s="1"/>
      <c r="I15835" s="1"/>
    </row>
    <row r="15836" spans="2:9">
      <c r="B15836" s="1"/>
      <c r="C15836" s="29"/>
      <c r="D15836" s="27"/>
      <c r="E15836" s="27"/>
      <c r="F15836" s="27"/>
      <c r="G15836" s="1"/>
      <c r="H15836" s="1"/>
      <c r="I15836" s="1"/>
    </row>
    <row r="15837" spans="2:9">
      <c r="B15837" s="1"/>
      <c r="C15837" s="29"/>
      <c r="D15837" s="27"/>
      <c r="E15837" s="27"/>
      <c r="F15837" s="27"/>
      <c r="G15837" s="1"/>
      <c r="H15837" s="1"/>
      <c r="I15837" s="1"/>
    </row>
    <row r="15838" spans="2:9">
      <c r="B15838" s="1"/>
      <c r="C15838" s="29"/>
      <c r="D15838" s="27"/>
      <c r="E15838" s="27"/>
      <c r="F15838" s="27"/>
      <c r="G15838" s="1"/>
      <c r="H15838" s="1"/>
      <c r="I15838" s="1"/>
    </row>
    <row r="15839" spans="2:9">
      <c r="B15839" s="1"/>
      <c r="C15839" s="29"/>
      <c r="D15839" s="27"/>
      <c r="E15839" s="27"/>
      <c r="F15839" s="27"/>
      <c r="G15839" s="1"/>
      <c r="H15839" s="1"/>
      <c r="I15839" s="1"/>
    </row>
    <row r="15840" spans="2:9">
      <c r="B15840" s="1"/>
      <c r="C15840" s="29"/>
      <c r="D15840" s="27"/>
      <c r="E15840" s="27"/>
      <c r="F15840" s="27"/>
      <c r="G15840" s="1"/>
      <c r="H15840" s="1"/>
      <c r="I15840" s="1"/>
    </row>
    <row r="15841" spans="2:9">
      <c r="B15841" s="1"/>
      <c r="C15841" s="29"/>
      <c r="D15841" s="27"/>
      <c r="E15841" s="27"/>
      <c r="F15841" s="27"/>
      <c r="G15841" s="1"/>
      <c r="H15841" s="1"/>
      <c r="I15841" s="1"/>
    </row>
    <row r="15842" spans="2:9">
      <c r="B15842" s="1"/>
      <c r="C15842" s="29"/>
      <c r="D15842" s="27"/>
      <c r="E15842" s="27"/>
      <c r="F15842" s="27"/>
      <c r="G15842" s="1"/>
      <c r="H15842" s="1"/>
      <c r="I15842" s="1"/>
    </row>
    <row r="15843" spans="2:9">
      <c r="B15843" s="1"/>
      <c r="C15843" s="29"/>
      <c r="D15843" s="27"/>
      <c r="E15843" s="27"/>
      <c r="F15843" s="27"/>
      <c r="G15843" s="1"/>
      <c r="H15843" s="1"/>
      <c r="I15843" s="1"/>
    </row>
    <row r="15844" spans="2:9">
      <c r="B15844" s="1"/>
      <c r="C15844" s="29"/>
      <c r="D15844" s="27"/>
      <c r="E15844" s="27"/>
      <c r="F15844" s="27"/>
      <c r="G15844" s="1"/>
      <c r="H15844" s="1"/>
      <c r="I15844" s="1"/>
    </row>
    <row r="15845" spans="2:9">
      <c r="B15845" s="1"/>
      <c r="C15845" s="29"/>
      <c r="D15845" s="27"/>
      <c r="E15845" s="27"/>
      <c r="F15845" s="27"/>
      <c r="G15845" s="1"/>
      <c r="H15845" s="1"/>
      <c r="I15845" s="1"/>
    </row>
    <row r="15846" spans="2:9">
      <c r="B15846" s="1"/>
      <c r="C15846" s="29"/>
      <c r="D15846" s="27"/>
      <c r="E15846" s="27"/>
      <c r="F15846" s="27"/>
      <c r="G15846" s="1"/>
      <c r="H15846" s="1"/>
      <c r="I15846" s="1"/>
    </row>
    <row r="15847" spans="2:9">
      <c r="B15847" s="1"/>
      <c r="C15847" s="29"/>
      <c r="D15847" s="27"/>
      <c r="E15847" s="27"/>
      <c r="F15847" s="27"/>
      <c r="G15847" s="1"/>
      <c r="H15847" s="1"/>
      <c r="I15847" s="1"/>
    </row>
    <row r="15848" spans="2:9">
      <c r="B15848" s="1"/>
      <c r="C15848" s="29"/>
      <c r="D15848" s="27"/>
      <c r="E15848" s="27"/>
      <c r="F15848" s="27"/>
      <c r="G15848" s="1"/>
      <c r="H15848" s="1"/>
      <c r="I15848" s="1"/>
    </row>
    <row r="15849" spans="2:9">
      <c r="B15849" s="1"/>
      <c r="C15849" s="29"/>
      <c r="D15849" s="27"/>
      <c r="E15849" s="27"/>
      <c r="F15849" s="27"/>
      <c r="G15849" s="1"/>
      <c r="H15849" s="1"/>
      <c r="I15849" s="1"/>
    </row>
    <row r="15850" spans="2:9">
      <c r="B15850" s="1"/>
      <c r="C15850" s="29"/>
      <c r="D15850" s="27"/>
      <c r="E15850" s="27"/>
      <c r="F15850" s="27"/>
      <c r="G15850" s="1"/>
      <c r="H15850" s="1"/>
      <c r="I15850" s="1"/>
    </row>
    <row r="15851" spans="2:9">
      <c r="B15851" s="1"/>
      <c r="C15851" s="29"/>
      <c r="D15851" s="27"/>
      <c r="E15851" s="27"/>
      <c r="F15851" s="27"/>
      <c r="G15851" s="1"/>
      <c r="H15851" s="1"/>
      <c r="I15851" s="1"/>
    </row>
    <row r="15852" spans="2:9">
      <c r="B15852" s="1"/>
      <c r="C15852" s="29"/>
      <c r="D15852" s="27"/>
      <c r="E15852" s="27"/>
      <c r="F15852" s="27"/>
      <c r="G15852" s="1"/>
      <c r="H15852" s="1"/>
      <c r="I15852" s="1"/>
    </row>
    <row r="15853" spans="2:9">
      <c r="B15853" s="1"/>
      <c r="C15853" s="29"/>
      <c r="D15853" s="27"/>
      <c r="E15853" s="27"/>
      <c r="F15853" s="27"/>
      <c r="G15853" s="1"/>
      <c r="H15853" s="1"/>
      <c r="I15853" s="1"/>
    </row>
    <row r="15854" spans="2:9">
      <c r="B15854" s="1"/>
      <c r="C15854" s="29"/>
      <c r="D15854" s="27"/>
      <c r="E15854" s="27"/>
      <c r="F15854" s="27"/>
      <c r="G15854" s="1"/>
      <c r="H15854" s="1"/>
      <c r="I15854" s="1"/>
    </row>
    <row r="15855" spans="2:9">
      <c r="B15855" s="1"/>
      <c r="C15855" s="29"/>
      <c r="D15855" s="27"/>
      <c r="E15855" s="27"/>
      <c r="F15855" s="27"/>
      <c r="G15855" s="1"/>
      <c r="H15855" s="1"/>
      <c r="I15855" s="1"/>
    </row>
    <row r="15856" spans="2:9">
      <c r="B15856" s="1"/>
      <c r="C15856" s="29"/>
      <c r="D15856" s="27"/>
      <c r="E15856" s="27"/>
      <c r="F15856" s="27"/>
      <c r="G15856" s="1"/>
      <c r="H15856" s="1"/>
      <c r="I15856" s="1"/>
    </row>
    <row r="15857" spans="2:9">
      <c r="B15857" s="1"/>
      <c r="C15857" s="29"/>
      <c r="D15857" s="27"/>
      <c r="E15857" s="27"/>
      <c r="F15857" s="27"/>
      <c r="G15857" s="1"/>
      <c r="H15857" s="1"/>
      <c r="I15857" s="1"/>
    </row>
    <row r="15858" spans="2:9">
      <c r="B15858" s="1"/>
      <c r="C15858" s="29"/>
      <c r="D15858" s="27"/>
      <c r="E15858" s="27"/>
      <c r="F15858" s="27"/>
      <c r="G15858" s="1"/>
      <c r="H15858" s="1"/>
      <c r="I15858" s="1"/>
    </row>
    <row r="15859" spans="2:9">
      <c r="B15859" s="1"/>
      <c r="C15859" s="29"/>
      <c r="D15859" s="27"/>
      <c r="E15859" s="27"/>
      <c r="F15859" s="27"/>
      <c r="G15859" s="1"/>
      <c r="H15859" s="1"/>
      <c r="I15859" s="1"/>
    </row>
    <row r="15860" spans="2:9">
      <c r="B15860" s="1"/>
      <c r="C15860" s="29"/>
      <c r="D15860" s="27"/>
      <c r="E15860" s="27"/>
      <c r="F15860" s="27"/>
      <c r="G15860" s="1"/>
      <c r="H15860" s="1"/>
      <c r="I15860" s="1"/>
    </row>
    <row r="15861" spans="2:9">
      <c r="B15861" s="1"/>
      <c r="C15861" s="29"/>
      <c r="D15861" s="27"/>
      <c r="E15861" s="27"/>
      <c r="F15861" s="27"/>
      <c r="G15861" s="1"/>
      <c r="H15861" s="1"/>
      <c r="I15861" s="1"/>
    </row>
    <row r="15862" spans="2:9">
      <c r="B15862" s="1"/>
      <c r="C15862" s="29"/>
      <c r="D15862" s="27"/>
      <c r="E15862" s="27"/>
      <c r="F15862" s="27"/>
      <c r="G15862" s="1"/>
      <c r="H15862" s="1"/>
      <c r="I15862" s="1"/>
    </row>
    <row r="15863" spans="2:9">
      <c r="B15863" s="1"/>
      <c r="C15863" s="29"/>
      <c r="D15863" s="27"/>
      <c r="E15863" s="27"/>
      <c r="F15863" s="27"/>
      <c r="G15863" s="1"/>
      <c r="H15863" s="1"/>
      <c r="I15863" s="1"/>
    </row>
    <row r="15864" spans="2:9">
      <c r="B15864" s="1"/>
      <c r="C15864" s="29"/>
      <c r="D15864" s="27"/>
      <c r="E15864" s="27"/>
      <c r="F15864" s="27"/>
      <c r="G15864" s="1"/>
      <c r="H15864" s="1"/>
      <c r="I15864" s="1"/>
    </row>
    <row r="15865" spans="2:9">
      <c r="B15865" s="1"/>
      <c r="C15865" s="29"/>
      <c r="D15865" s="27"/>
      <c r="E15865" s="27"/>
      <c r="F15865" s="27"/>
      <c r="G15865" s="1"/>
      <c r="H15865" s="1"/>
      <c r="I15865" s="1"/>
    </row>
    <row r="15866" spans="2:9">
      <c r="B15866" s="1"/>
      <c r="C15866" s="29"/>
      <c r="D15866" s="27"/>
      <c r="E15866" s="27"/>
      <c r="F15866" s="27"/>
      <c r="G15866" s="1"/>
      <c r="H15866" s="1"/>
      <c r="I15866" s="1"/>
    </row>
    <row r="15867" spans="2:9">
      <c r="B15867" s="1"/>
      <c r="C15867" s="29"/>
      <c r="D15867" s="27"/>
      <c r="E15867" s="27"/>
      <c r="F15867" s="27"/>
      <c r="G15867" s="1"/>
      <c r="H15867" s="1"/>
      <c r="I15867" s="1"/>
    </row>
    <row r="15868" spans="2:9">
      <c r="B15868" s="1"/>
      <c r="C15868" s="29"/>
      <c r="D15868" s="27"/>
      <c r="E15868" s="27"/>
      <c r="F15868" s="27"/>
      <c r="G15868" s="1"/>
      <c r="H15868" s="1"/>
      <c r="I15868" s="1"/>
    </row>
    <row r="15869" spans="2:9">
      <c r="B15869" s="1"/>
      <c r="C15869" s="29"/>
      <c r="D15869" s="27"/>
      <c r="E15869" s="27"/>
      <c r="F15869" s="27"/>
      <c r="G15869" s="1"/>
      <c r="H15869" s="1"/>
      <c r="I15869" s="1"/>
    </row>
    <row r="15870" spans="2:9">
      <c r="B15870" s="1"/>
      <c r="C15870" s="29"/>
      <c r="D15870" s="27"/>
      <c r="E15870" s="27"/>
      <c r="F15870" s="27"/>
      <c r="G15870" s="1"/>
      <c r="H15870" s="1"/>
      <c r="I15870" s="1"/>
    </row>
    <row r="15871" spans="2:9">
      <c r="B15871" s="1"/>
      <c r="C15871" s="29"/>
      <c r="D15871" s="27"/>
      <c r="E15871" s="27"/>
      <c r="F15871" s="27"/>
      <c r="G15871" s="1"/>
      <c r="H15871" s="1"/>
      <c r="I15871" s="1"/>
    </row>
    <row r="15872" spans="2:9">
      <c r="B15872" s="1"/>
      <c r="C15872" s="29"/>
      <c r="D15872" s="27"/>
      <c r="E15872" s="27"/>
      <c r="F15872" s="27"/>
      <c r="G15872" s="1"/>
      <c r="H15872" s="1"/>
      <c r="I15872" s="1"/>
    </row>
    <row r="15873" spans="2:9">
      <c r="B15873" s="1"/>
      <c r="C15873" s="29"/>
      <c r="D15873" s="27"/>
      <c r="E15873" s="27"/>
      <c r="F15873" s="27"/>
      <c r="G15873" s="1"/>
      <c r="H15873" s="1"/>
      <c r="I15873" s="1"/>
    </row>
    <row r="15874" spans="2:9">
      <c r="B15874" s="1"/>
      <c r="C15874" s="29"/>
      <c r="D15874" s="27"/>
      <c r="E15874" s="27"/>
      <c r="F15874" s="27"/>
      <c r="G15874" s="1"/>
      <c r="H15874" s="1"/>
      <c r="I15874" s="1"/>
    </row>
    <row r="15875" spans="2:9">
      <c r="B15875" s="1"/>
      <c r="C15875" s="29"/>
      <c r="D15875" s="27"/>
      <c r="E15875" s="27"/>
      <c r="F15875" s="27"/>
      <c r="G15875" s="1"/>
      <c r="H15875" s="1"/>
      <c r="I15875" s="1"/>
    </row>
    <row r="15876" spans="2:9">
      <c r="B15876" s="1"/>
      <c r="C15876" s="29"/>
      <c r="D15876" s="27"/>
      <c r="E15876" s="27"/>
      <c r="F15876" s="27"/>
      <c r="G15876" s="1"/>
      <c r="H15876" s="1"/>
      <c r="I15876" s="1"/>
    </row>
    <row r="15877" spans="2:9">
      <c r="B15877" s="1"/>
      <c r="C15877" s="29"/>
      <c r="D15877" s="27"/>
      <c r="E15877" s="27"/>
      <c r="F15877" s="27"/>
      <c r="G15877" s="1"/>
      <c r="H15877" s="1"/>
      <c r="I15877" s="1"/>
    </row>
    <row r="15878" spans="2:9">
      <c r="B15878" s="1"/>
      <c r="C15878" s="29"/>
      <c r="D15878" s="27"/>
      <c r="E15878" s="27"/>
      <c r="F15878" s="27"/>
      <c r="G15878" s="1"/>
      <c r="H15878" s="1"/>
      <c r="I15878" s="1"/>
    </row>
    <row r="15879" spans="2:9">
      <c r="B15879" s="1"/>
      <c r="C15879" s="29"/>
      <c r="D15879" s="27"/>
      <c r="E15879" s="27"/>
      <c r="F15879" s="27"/>
      <c r="G15879" s="1"/>
      <c r="H15879" s="1"/>
      <c r="I15879" s="1"/>
    </row>
    <row r="15880" spans="2:9">
      <c r="B15880" s="1"/>
      <c r="C15880" s="29"/>
      <c r="D15880" s="27"/>
      <c r="E15880" s="27"/>
      <c r="F15880" s="27"/>
      <c r="G15880" s="1"/>
      <c r="H15880" s="1"/>
      <c r="I15880" s="1"/>
    </row>
    <row r="15881" spans="2:9">
      <c r="B15881" s="1"/>
      <c r="C15881" s="29"/>
      <c r="D15881" s="27"/>
      <c r="E15881" s="27"/>
      <c r="F15881" s="27"/>
      <c r="G15881" s="1"/>
      <c r="H15881" s="1"/>
      <c r="I15881" s="1"/>
    </row>
    <row r="15882" spans="2:9">
      <c r="B15882" s="1"/>
      <c r="C15882" s="29"/>
      <c r="D15882" s="27"/>
      <c r="E15882" s="27"/>
      <c r="F15882" s="27"/>
      <c r="G15882" s="1"/>
      <c r="H15882" s="1"/>
      <c r="I15882" s="1"/>
    </row>
    <row r="15883" spans="2:9">
      <c r="B15883" s="1"/>
      <c r="C15883" s="29"/>
      <c r="D15883" s="27"/>
      <c r="E15883" s="27"/>
      <c r="F15883" s="27"/>
      <c r="G15883" s="1"/>
      <c r="H15883" s="1"/>
      <c r="I15883" s="1"/>
    </row>
    <row r="15884" spans="2:9">
      <c r="B15884" s="1"/>
      <c r="C15884" s="29"/>
      <c r="D15884" s="27"/>
      <c r="E15884" s="27"/>
      <c r="F15884" s="27"/>
      <c r="G15884" s="1"/>
      <c r="H15884" s="1"/>
      <c r="I15884" s="1"/>
    </row>
    <row r="15885" spans="2:9">
      <c r="B15885" s="1"/>
      <c r="C15885" s="29"/>
      <c r="D15885" s="27"/>
      <c r="E15885" s="27"/>
      <c r="F15885" s="27"/>
      <c r="G15885" s="1"/>
      <c r="H15885" s="1"/>
      <c r="I15885" s="1"/>
    </row>
    <row r="15886" spans="2:9">
      <c r="B15886" s="1"/>
      <c r="C15886" s="29"/>
      <c r="D15886" s="27"/>
      <c r="E15886" s="27"/>
      <c r="F15886" s="27"/>
      <c r="G15886" s="1"/>
      <c r="H15886" s="1"/>
      <c r="I15886" s="1"/>
    </row>
    <row r="15887" spans="2:9">
      <c r="B15887" s="1"/>
      <c r="C15887" s="29"/>
      <c r="D15887" s="27"/>
      <c r="E15887" s="27"/>
      <c r="F15887" s="27"/>
      <c r="G15887" s="1"/>
      <c r="H15887" s="1"/>
      <c r="I15887" s="1"/>
    </row>
    <row r="15888" spans="2:9">
      <c r="B15888" s="1"/>
      <c r="C15888" s="29"/>
      <c r="D15888" s="27"/>
      <c r="E15888" s="27"/>
      <c r="F15888" s="27"/>
      <c r="G15888" s="1"/>
      <c r="H15888" s="1"/>
      <c r="I15888" s="1"/>
    </row>
    <row r="15889" spans="2:9">
      <c r="B15889" s="1"/>
      <c r="C15889" s="29"/>
      <c r="D15889" s="27"/>
      <c r="E15889" s="27"/>
      <c r="F15889" s="27"/>
      <c r="G15889" s="1"/>
      <c r="H15889" s="1"/>
      <c r="I15889" s="1"/>
    </row>
    <row r="15890" spans="2:9">
      <c r="B15890" s="1"/>
      <c r="C15890" s="29"/>
      <c r="D15890" s="27"/>
      <c r="E15890" s="27"/>
      <c r="F15890" s="27"/>
      <c r="G15890" s="1"/>
      <c r="H15890" s="1"/>
      <c r="I15890" s="1"/>
    </row>
    <row r="15891" spans="2:9">
      <c r="B15891" s="1"/>
      <c r="C15891" s="29"/>
      <c r="D15891" s="27"/>
      <c r="E15891" s="27"/>
      <c r="F15891" s="27"/>
      <c r="G15891" s="1"/>
      <c r="H15891" s="1"/>
      <c r="I15891" s="1"/>
    </row>
    <row r="15892" spans="2:9">
      <c r="B15892" s="1"/>
      <c r="C15892" s="29"/>
      <c r="D15892" s="27"/>
      <c r="E15892" s="27"/>
      <c r="F15892" s="27"/>
      <c r="G15892" s="1"/>
      <c r="H15892" s="1"/>
      <c r="I15892" s="1"/>
    </row>
    <row r="15893" spans="2:9">
      <c r="B15893" s="1"/>
      <c r="C15893" s="29"/>
      <c r="D15893" s="27"/>
      <c r="E15893" s="27"/>
      <c r="F15893" s="27"/>
      <c r="G15893" s="1"/>
      <c r="H15893" s="1"/>
      <c r="I15893" s="1"/>
    </row>
    <row r="15894" spans="2:9">
      <c r="B15894" s="1"/>
      <c r="C15894" s="29"/>
      <c r="D15894" s="27"/>
      <c r="E15894" s="27"/>
      <c r="F15894" s="27"/>
      <c r="G15894" s="1"/>
      <c r="H15894" s="1"/>
      <c r="I15894" s="1"/>
    </row>
    <row r="15895" spans="2:9">
      <c r="B15895" s="1"/>
      <c r="C15895" s="29"/>
      <c r="D15895" s="27"/>
      <c r="E15895" s="27"/>
      <c r="F15895" s="27"/>
      <c r="G15895" s="1"/>
      <c r="H15895" s="1"/>
      <c r="I15895" s="1"/>
    </row>
    <row r="15896" spans="2:9">
      <c r="B15896" s="1"/>
      <c r="C15896" s="29"/>
      <c r="D15896" s="27"/>
      <c r="E15896" s="27"/>
      <c r="F15896" s="27"/>
      <c r="G15896" s="1"/>
      <c r="H15896" s="1"/>
      <c r="I15896" s="1"/>
    </row>
    <row r="15897" spans="2:9">
      <c r="B15897" s="1"/>
      <c r="C15897" s="29"/>
      <c r="D15897" s="27"/>
      <c r="E15897" s="27"/>
      <c r="F15897" s="27"/>
      <c r="G15897" s="1"/>
      <c r="H15897" s="1"/>
      <c r="I15897" s="1"/>
    </row>
    <row r="15898" spans="2:9">
      <c r="B15898" s="1"/>
      <c r="C15898" s="29"/>
      <c r="D15898" s="27"/>
      <c r="E15898" s="27"/>
      <c r="F15898" s="27"/>
      <c r="G15898" s="1"/>
      <c r="H15898" s="1"/>
      <c r="I15898" s="1"/>
    </row>
    <row r="15899" spans="2:9">
      <c r="B15899" s="1"/>
      <c r="C15899" s="29"/>
      <c r="D15899" s="27"/>
      <c r="E15899" s="27"/>
      <c r="F15899" s="27"/>
      <c r="G15899" s="1"/>
      <c r="H15899" s="1"/>
      <c r="I15899" s="1"/>
    </row>
    <row r="15900" spans="2:9">
      <c r="B15900" s="1"/>
      <c r="C15900" s="29"/>
      <c r="D15900" s="27"/>
      <c r="E15900" s="27"/>
      <c r="F15900" s="27"/>
      <c r="G15900" s="1"/>
      <c r="H15900" s="1"/>
      <c r="I15900" s="1"/>
    </row>
    <row r="15901" spans="2:9">
      <c r="B15901" s="1"/>
      <c r="C15901" s="29"/>
      <c r="D15901" s="27"/>
      <c r="E15901" s="27"/>
      <c r="F15901" s="27"/>
      <c r="G15901" s="1"/>
      <c r="H15901" s="1"/>
      <c r="I15901" s="1"/>
    </row>
    <row r="15902" spans="2:9">
      <c r="B15902" s="1"/>
      <c r="C15902" s="29"/>
      <c r="D15902" s="27"/>
      <c r="E15902" s="27"/>
      <c r="F15902" s="27"/>
      <c r="G15902" s="1"/>
      <c r="H15902" s="1"/>
      <c r="I15902" s="1"/>
    </row>
    <row r="15903" spans="2:9">
      <c r="B15903" s="1"/>
      <c r="C15903" s="29"/>
      <c r="D15903" s="27"/>
      <c r="E15903" s="27"/>
      <c r="F15903" s="27"/>
      <c r="G15903" s="1"/>
      <c r="H15903" s="1"/>
      <c r="I15903" s="1"/>
    </row>
    <row r="15904" spans="2:9">
      <c r="B15904" s="1"/>
      <c r="C15904" s="29"/>
      <c r="D15904" s="27"/>
      <c r="E15904" s="27"/>
      <c r="F15904" s="27"/>
      <c r="G15904" s="1"/>
      <c r="H15904" s="1"/>
      <c r="I15904" s="1"/>
    </row>
    <row r="15905" spans="2:9">
      <c r="B15905" s="1"/>
      <c r="C15905" s="29"/>
      <c r="D15905" s="27"/>
      <c r="E15905" s="27"/>
      <c r="F15905" s="27"/>
      <c r="G15905" s="1"/>
      <c r="H15905" s="1"/>
      <c r="I15905" s="1"/>
    </row>
    <row r="15906" spans="2:9">
      <c r="B15906" s="1"/>
      <c r="C15906" s="29"/>
      <c r="D15906" s="27"/>
      <c r="E15906" s="27"/>
      <c r="F15906" s="27"/>
      <c r="G15906" s="1"/>
      <c r="H15906" s="1"/>
      <c r="I15906" s="1"/>
    </row>
    <row r="15907" spans="2:9">
      <c r="B15907" s="1"/>
      <c r="C15907" s="29"/>
      <c r="D15907" s="27"/>
      <c r="E15907" s="27"/>
      <c r="F15907" s="27"/>
      <c r="G15907" s="1"/>
      <c r="H15907" s="1"/>
      <c r="I15907" s="1"/>
    </row>
    <row r="15908" spans="2:9">
      <c r="B15908" s="1"/>
      <c r="C15908" s="29"/>
      <c r="D15908" s="27"/>
      <c r="E15908" s="27"/>
      <c r="F15908" s="27"/>
      <c r="G15908" s="1"/>
      <c r="H15908" s="1"/>
      <c r="I15908" s="1"/>
    </row>
    <row r="15909" spans="2:9">
      <c r="B15909" s="1"/>
      <c r="C15909" s="29"/>
      <c r="D15909" s="27"/>
      <c r="E15909" s="27"/>
      <c r="F15909" s="27"/>
      <c r="G15909" s="1"/>
      <c r="H15909" s="1"/>
      <c r="I15909" s="1"/>
    </row>
    <row r="15910" spans="2:9">
      <c r="B15910" s="1"/>
      <c r="C15910" s="29"/>
      <c r="D15910" s="27"/>
      <c r="E15910" s="27"/>
      <c r="F15910" s="27"/>
      <c r="G15910" s="1"/>
      <c r="H15910" s="1"/>
      <c r="I15910" s="1"/>
    </row>
    <row r="15911" spans="2:9">
      <c r="B15911" s="1"/>
      <c r="C15911" s="29"/>
      <c r="D15911" s="27"/>
      <c r="E15911" s="27"/>
      <c r="F15911" s="27"/>
      <c r="G15911" s="1"/>
      <c r="H15911" s="1"/>
      <c r="I15911" s="1"/>
    </row>
    <row r="15912" spans="2:9">
      <c r="B15912" s="1"/>
      <c r="C15912" s="29"/>
      <c r="D15912" s="27"/>
      <c r="E15912" s="27"/>
      <c r="F15912" s="27"/>
      <c r="G15912" s="1"/>
      <c r="H15912" s="1"/>
      <c r="I15912" s="1"/>
    </row>
    <row r="15913" spans="2:9">
      <c r="B15913" s="1"/>
      <c r="C15913" s="29"/>
      <c r="D15913" s="27"/>
      <c r="E15913" s="27"/>
      <c r="F15913" s="27"/>
      <c r="G15913" s="1"/>
      <c r="H15913" s="1"/>
      <c r="I15913" s="1"/>
    </row>
    <row r="15914" spans="2:9">
      <c r="B15914" s="1"/>
      <c r="C15914" s="29"/>
      <c r="D15914" s="27"/>
      <c r="E15914" s="27"/>
      <c r="F15914" s="27"/>
      <c r="G15914" s="1"/>
      <c r="H15914" s="1"/>
      <c r="I15914" s="1"/>
    </row>
    <row r="15915" spans="2:9">
      <c r="B15915" s="1"/>
      <c r="C15915" s="29"/>
      <c r="D15915" s="27"/>
      <c r="E15915" s="27"/>
      <c r="F15915" s="27"/>
      <c r="G15915" s="1"/>
      <c r="H15915" s="1"/>
      <c r="I15915" s="1"/>
    </row>
    <row r="15916" spans="2:9">
      <c r="B15916" s="1"/>
      <c r="C15916" s="29"/>
      <c r="D15916" s="27"/>
      <c r="E15916" s="27"/>
      <c r="F15916" s="27"/>
      <c r="G15916" s="1"/>
      <c r="H15916" s="1"/>
      <c r="I15916" s="1"/>
    </row>
    <row r="15917" spans="2:9">
      <c r="B15917" s="1"/>
      <c r="C15917" s="29"/>
      <c r="D15917" s="27"/>
      <c r="E15917" s="27"/>
      <c r="F15917" s="27"/>
      <c r="G15917" s="1"/>
      <c r="H15917" s="1"/>
      <c r="I15917" s="1"/>
    </row>
    <row r="15918" spans="2:9">
      <c r="B15918" s="1"/>
      <c r="C15918" s="29"/>
      <c r="D15918" s="27"/>
      <c r="E15918" s="27"/>
      <c r="F15918" s="27"/>
      <c r="G15918" s="1"/>
      <c r="H15918" s="1"/>
      <c r="I15918" s="1"/>
    </row>
    <row r="15919" spans="2:9">
      <c r="B15919" s="1"/>
      <c r="C15919" s="29"/>
      <c r="D15919" s="27"/>
      <c r="E15919" s="27"/>
      <c r="F15919" s="27"/>
      <c r="G15919" s="1"/>
      <c r="H15919" s="1"/>
      <c r="I15919" s="1"/>
    </row>
    <row r="15920" spans="2:9">
      <c r="B15920" s="1"/>
      <c r="C15920" s="29"/>
      <c r="D15920" s="27"/>
      <c r="E15920" s="27"/>
      <c r="F15920" s="27"/>
      <c r="G15920" s="1"/>
      <c r="H15920" s="1"/>
      <c r="I15920" s="1"/>
    </row>
    <row r="15921" spans="2:9">
      <c r="B15921" s="1"/>
      <c r="C15921" s="29"/>
      <c r="D15921" s="27"/>
      <c r="E15921" s="27"/>
      <c r="F15921" s="27"/>
      <c r="G15921" s="1"/>
      <c r="H15921" s="1"/>
      <c r="I15921" s="1"/>
    </row>
    <row r="15922" spans="2:9">
      <c r="B15922" s="1"/>
      <c r="C15922" s="29"/>
      <c r="D15922" s="27"/>
      <c r="E15922" s="27"/>
      <c r="F15922" s="27"/>
      <c r="G15922" s="1"/>
      <c r="H15922" s="1"/>
      <c r="I15922" s="1"/>
    </row>
    <row r="15923" spans="2:9">
      <c r="B15923" s="1"/>
      <c r="C15923" s="29"/>
      <c r="D15923" s="27"/>
      <c r="E15923" s="27"/>
      <c r="F15923" s="27"/>
      <c r="G15923" s="1"/>
      <c r="H15923" s="1"/>
      <c r="I15923" s="1"/>
    </row>
    <row r="15924" spans="2:9">
      <c r="B15924" s="1"/>
      <c r="C15924" s="29"/>
      <c r="D15924" s="27"/>
      <c r="E15924" s="27"/>
      <c r="F15924" s="27"/>
      <c r="G15924" s="1"/>
      <c r="H15924" s="1"/>
      <c r="I15924" s="1"/>
    </row>
    <row r="15925" spans="2:9">
      <c r="B15925" s="1"/>
      <c r="C15925" s="29"/>
      <c r="D15925" s="27"/>
      <c r="E15925" s="27"/>
      <c r="F15925" s="27"/>
      <c r="G15925" s="1"/>
      <c r="H15925" s="1"/>
      <c r="I15925" s="1"/>
    </row>
    <row r="15926" spans="2:9">
      <c r="B15926" s="1"/>
      <c r="C15926" s="29"/>
      <c r="D15926" s="27"/>
      <c r="E15926" s="27"/>
      <c r="F15926" s="27"/>
      <c r="G15926" s="1"/>
      <c r="H15926" s="1"/>
      <c r="I15926" s="1"/>
    </row>
    <row r="15927" spans="2:9">
      <c r="B15927" s="1"/>
      <c r="C15927" s="29"/>
      <c r="D15927" s="27"/>
      <c r="E15927" s="27"/>
      <c r="F15927" s="27"/>
      <c r="G15927" s="1"/>
      <c r="H15927" s="1"/>
      <c r="I15927" s="1"/>
    </row>
    <row r="15928" spans="2:9">
      <c r="B15928" s="1"/>
      <c r="C15928" s="29"/>
      <c r="D15928" s="27"/>
      <c r="E15928" s="27"/>
      <c r="F15928" s="27"/>
      <c r="G15928" s="1"/>
      <c r="H15928" s="1"/>
      <c r="I15928" s="1"/>
    </row>
    <row r="15929" spans="2:9">
      <c r="B15929" s="1"/>
      <c r="C15929" s="29"/>
      <c r="D15929" s="27"/>
      <c r="E15929" s="27"/>
      <c r="F15929" s="27"/>
      <c r="G15929" s="1"/>
      <c r="H15929" s="1"/>
      <c r="I15929" s="1"/>
    </row>
    <row r="15930" spans="2:9">
      <c r="B15930" s="1"/>
      <c r="C15930" s="29"/>
      <c r="D15930" s="27"/>
      <c r="E15930" s="27"/>
      <c r="F15930" s="27"/>
      <c r="G15930" s="1"/>
      <c r="H15930" s="1"/>
      <c r="I15930" s="1"/>
    </row>
    <row r="15931" spans="2:9">
      <c r="B15931" s="1"/>
      <c r="C15931" s="29"/>
      <c r="D15931" s="27"/>
      <c r="E15931" s="27"/>
      <c r="F15931" s="27"/>
      <c r="G15931" s="1"/>
      <c r="H15931" s="1"/>
      <c r="I15931" s="1"/>
    </row>
    <row r="15932" spans="2:9">
      <c r="B15932" s="1"/>
      <c r="C15932" s="29"/>
      <c r="D15932" s="27"/>
      <c r="E15932" s="27"/>
      <c r="F15932" s="27"/>
      <c r="G15932" s="1"/>
      <c r="H15932" s="1"/>
      <c r="I15932" s="1"/>
    </row>
    <row r="15933" spans="2:9">
      <c r="B15933" s="1"/>
      <c r="C15933" s="29"/>
      <c r="D15933" s="27"/>
      <c r="E15933" s="27"/>
      <c r="F15933" s="27"/>
      <c r="G15933" s="1"/>
      <c r="H15933" s="1"/>
      <c r="I15933" s="1"/>
    </row>
    <row r="15934" spans="2:9">
      <c r="B15934" s="1"/>
      <c r="C15934" s="29"/>
      <c r="D15934" s="27"/>
      <c r="E15934" s="27"/>
      <c r="F15934" s="27"/>
      <c r="G15934" s="1"/>
      <c r="H15934" s="1"/>
      <c r="I15934" s="1"/>
    </row>
    <row r="15935" spans="2:9">
      <c r="B15935" s="1"/>
      <c r="C15935" s="29"/>
      <c r="D15935" s="27"/>
      <c r="E15935" s="27"/>
      <c r="F15935" s="27"/>
      <c r="G15935" s="1"/>
      <c r="H15935" s="1"/>
      <c r="I15935" s="1"/>
    </row>
    <row r="15936" spans="2:9">
      <c r="B15936" s="1"/>
      <c r="C15936" s="29"/>
      <c r="D15936" s="27"/>
      <c r="E15936" s="27"/>
      <c r="F15936" s="27"/>
      <c r="G15936" s="1"/>
      <c r="H15936" s="1"/>
      <c r="I15936" s="1"/>
    </row>
    <row r="15937" spans="2:9">
      <c r="B15937" s="1"/>
      <c r="C15937" s="29"/>
      <c r="D15937" s="27"/>
      <c r="E15937" s="27"/>
      <c r="F15937" s="27"/>
      <c r="G15937" s="1"/>
      <c r="H15937" s="1"/>
      <c r="I15937" s="1"/>
    </row>
    <row r="15938" spans="2:9">
      <c r="B15938" s="1"/>
      <c r="C15938" s="29"/>
      <c r="D15938" s="27"/>
      <c r="E15938" s="27"/>
      <c r="F15938" s="27"/>
      <c r="G15938" s="1"/>
      <c r="H15938" s="1"/>
      <c r="I15938" s="1"/>
    </row>
    <row r="15939" spans="2:9">
      <c r="B15939" s="1"/>
      <c r="C15939" s="29"/>
      <c r="D15939" s="27"/>
      <c r="E15939" s="27"/>
      <c r="F15939" s="27"/>
      <c r="G15939" s="1"/>
      <c r="H15939" s="1"/>
      <c r="I15939" s="1"/>
    </row>
    <row r="15940" spans="2:9">
      <c r="B15940" s="1"/>
      <c r="C15940" s="29"/>
      <c r="D15940" s="27"/>
      <c r="E15940" s="27"/>
      <c r="F15940" s="27"/>
      <c r="G15940" s="1"/>
      <c r="H15940" s="1"/>
      <c r="I15940" s="1"/>
    </row>
    <row r="15941" spans="2:9">
      <c r="B15941" s="1"/>
      <c r="C15941" s="29"/>
      <c r="D15941" s="27"/>
      <c r="E15941" s="27"/>
      <c r="F15941" s="27"/>
      <c r="G15941" s="1"/>
      <c r="H15941" s="1"/>
      <c r="I15941" s="1"/>
    </row>
    <row r="15942" spans="2:9">
      <c r="B15942" s="1"/>
      <c r="C15942" s="29"/>
      <c r="D15942" s="27"/>
      <c r="E15942" s="27"/>
      <c r="F15942" s="27"/>
      <c r="G15942" s="1"/>
      <c r="H15942" s="1"/>
      <c r="I15942" s="1"/>
    </row>
    <row r="15943" spans="2:9">
      <c r="B15943" s="1"/>
      <c r="C15943" s="29"/>
      <c r="D15943" s="27"/>
      <c r="E15943" s="27"/>
      <c r="F15943" s="27"/>
      <c r="G15943" s="1"/>
      <c r="H15943" s="1"/>
      <c r="I15943" s="1"/>
    </row>
    <row r="15944" spans="2:9">
      <c r="B15944" s="1"/>
      <c r="C15944" s="29"/>
      <c r="D15944" s="27"/>
      <c r="E15944" s="27"/>
      <c r="F15944" s="27"/>
      <c r="G15944" s="1"/>
      <c r="H15944" s="1"/>
      <c r="I15944" s="1"/>
    </row>
    <row r="15945" spans="2:9">
      <c r="B15945" s="1"/>
      <c r="C15945" s="29"/>
      <c r="D15945" s="27"/>
      <c r="E15945" s="27"/>
      <c r="F15945" s="27"/>
      <c r="G15945" s="1"/>
      <c r="H15945" s="1"/>
      <c r="I15945" s="1"/>
    </row>
    <row r="15946" spans="2:9">
      <c r="B15946" s="1"/>
      <c r="C15946" s="29"/>
      <c r="D15946" s="27"/>
      <c r="E15946" s="27"/>
      <c r="F15946" s="27"/>
      <c r="G15946" s="1"/>
      <c r="H15946" s="1"/>
      <c r="I15946" s="1"/>
    </row>
    <row r="15947" spans="2:9">
      <c r="B15947" s="1"/>
      <c r="C15947" s="29"/>
      <c r="D15947" s="27"/>
      <c r="E15947" s="27"/>
      <c r="F15947" s="27"/>
      <c r="G15947" s="1"/>
      <c r="H15947" s="1"/>
      <c r="I15947" s="1"/>
    </row>
    <row r="15948" spans="2:9">
      <c r="B15948" s="1"/>
      <c r="C15948" s="29"/>
      <c r="D15948" s="27"/>
      <c r="E15948" s="27"/>
      <c r="F15948" s="27"/>
      <c r="G15948" s="1"/>
      <c r="H15948" s="1"/>
      <c r="I15948" s="1"/>
    </row>
    <row r="15949" spans="2:9">
      <c r="B15949" s="1"/>
      <c r="C15949" s="29"/>
      <c r="D15949" s="27"/>
      <c r="E15949" s="27"/>
      <c r="F15949" s="27"/>
      <c r="G15949" s="1"/>
      <c r="H15949" s="1"/>
      <c r="I15949" s="1"/>
    </row>
    <row r="15950" spans="2:9">
      <c r="B15950" s="1"/>
      <c r="C15950" s="29"/>
      <c r="D15950" s="27"/>
      <c r="E15950" s="27"/>
      <c r="F15950" s="27"/>
      <c r="G15950" s="1"/>
      <c r="H15950" s="1"/>
      <c r="I15950" s="1"/>
    </row>
    <row r="15951" spans="2:9">
      <c r="B15951" s="1"/>
      <c r="C15951" s="29"/>
      <c r="D15951" s="27"/>
      <c r="E15951" s="27"/>
      <c r="F15951" s="27"/>
      <c r="G15951" s="1"/>
      <c r="H15951" s="1"/>
      <c r="I15951" s="1"/>
    </row>
    <row r="15952" spans="2:9">
      <c r="B15952" s="1"/>
      <c r="C15952" s="29"/>
      <c r="D15952" s="27"/>
      <c r="E15952" s="27"/>
      <c r="F15952" s="27"/>
      <c r="G15952" s="1"/>
      <c r="H15952" s="1"/>
      <c r="I15952" s="1"/>
    </row>
    <row r="15953" spans="2:9">
      <c r="B15953" s="1"/>
      <c r="C15953" s="29"/>
      <c r="D15953" s="27"/>
      <c r="E15953" s="27"/>
      <c r="F15953" s="27"/>
      <c r="G15953" s="1"/>
      <c r="H15953" s="1"/>
      <c r="I15953" s="1"/>
    </row>
    <row r="15954" spans="2:9">
      <c r="B15954" s="1"/>
      <c r="C15954" s="29"/>
      <c r="D15954" s="27"/>
      <c r="E15954" s="27"/>
      <c r="F15954" s="27"/>
      <c r="G15954" s="1"/>
      <c r="H15954" s="1"/>
      <c r="I15954" s="1"/>
    </row>
    <row r="15955" spans="2:9">
      <c r="B15955" s="1"/>
      <c r="C15955" s="29"/>
      <c r="D15955" s="27"/>
      <c r="E15955" s="27"/>
      <c r="F15955" s="27"/>
      <c r="G15955" s="1"/>
      <c r="H15955" s="1"/>
      <c r="I15955" s="1"/>
    </row>
    <row r="15956" spans="2:9">
      <c r="B15956" s="1"/>
      <c r="C15956" s="29"/>
      <c r="D15956" s="27"/>
      <c r="E15956" s="27"/>
      <c r="F15956" s="27"/>
      <c r="G15956" s="1"/>
      <c r="H15956" s="1"/>
      <c r="I15956" s="1"/>
    </row>
    <row r="15957" spans="2:9">
      <c r="B15957" s="1"/>
      <c r="C15957" s="29"/>
      <c r="D15957" s="27"/>
      <c r="E15957" s="27"/>
      <c r="F15957" s="27"/>
      <c r="G15957" s="1"/>
      <c r="H15957" s="1"/>
      <c r="I15957" s="1"/>
    </row>
    <row r="15958" spans="2:9">
      <c r="B15958" s="1"/>
      <c r="C15958" s="29"/>
      <c r="D15958" s="27"/>
      <c r="E15958" s="27"/>
      <c r="F15958" s="27"/>
      <c r="G15958" s="1"/>
      <c r="H15958" s="1"/>
      <c r="I15958" s="1"/>
    </row>
    <row r="15959" spans="2:9">
      <c r="B15959" s="1"/>
      <c r="C15959" s="29"/>
      <c r="D15959" s="27"/>
      <c r="E15959" s="27"/>
      <c r="F15959" s="27"/>
      <c r="G15959" s="1"/>
      <c r="H15959" s="1"/>
      <c r="I15959" s="1"/>
    </row>
    <row r="15960" spans="2:9">
      <c r="B15960" s="1"/>
      <c r="C15960" s="29"/>
      <c r="D15960" s="27"/>
      <c r="E15960" s="27"/>
      <c r="F15960" s="27"/>
      <c r="G15960" s="1"/>
      <c r="H15960" s="1"/>
      <c r="I15960" s="1"/>
    </row>
    <row r="15961" spans="2:9">
      <c r="B15961" s="1"/>
      <c r="C15961" s="29"/>
      <c r="D15961" s="27"/>
      <c r="E15961" s="27"/>
      <c r="F15961" s="27"/>
      <c r="G15961" s="1"/>
      <c r="H15961" s="1"/>
      <c r="I15961" s="1"/>
    </row>
    <row r="15962" spans="2:9">
      <c r="B15962" s="1"/>
      <c r="C15962" s="29"/>
      <c r="D15962" s="27"/>
      <c r="E15962" s="27"/>
      <c r="F15962" s="27"/>
      <c r="G15962" s="1"/>
      <c r="H15962" s="1"/>
      <c r="I15962" s="1"/>
    </row>
    <row r="15963" spans="2:9">
      <c r="B15963" s="1"/>
      <c r="C15963" s="29"/>
      <c r="D15963" s="27"/>
      <c r="E15963" s="27"/>
      <c r="F15963" s="27"/>
      <c r="G15963" s="1"/>
      <c r="H15963" s="1"/>
      <c r="I15963" s="1"/>
    </row>
    <row r="15964" spans="2:9">
      <c r="B15964" s="1"/>
      <c r="C15964" s="29"/>
      <c r="D15964" s="27"/>
      <c r="E15964" s="27"/>
      <c r="F15964" s="27"/>
      <c r="G15964" s="1"/>
      <c r="H15964" s="1"/>
      <c r="I15964" s="1"/>
    </row>
    <row r="15965" spans="2:9">
      <c r="B15965" s="1"/>
      <c r="C15965" s="29"/>
      <c r="D15965" s="27"/>
      <c r="E15965" s="27"/>
      <c r="F15965" s="27"/>
      <c r="G15965" s="1"/>
      <c r="H15965" s="1"/>
      <c r="I15965" s="1"/>
    </row>
    <row r="15966" spans="2:9">
      <c r="B15966" s="1"/>
      <c r="C15966" s="29"/>
      <c r="D15966" s="27"/>
      <c r="E15966" s="27"/>
      <c r="F15966" s="27"/>
      <c r="G15966" s="1"/>
      <c r="H15966" s="1"/>
      <c r="I15966" s="1"/>
    </row>
    <row r="15967" spans="2:9">
      <c r="B15967" s="1"/>
      <c r="C15967" s="29"/>
      <c r="D15967" s="27"/>
      <c r="E15967" s="27"/>
      <c r="F15967" s="27"/>
      <c r="G15967" s="1"/>
      <c r="H15967" s="1"/>
      <c r="I15967" s="1"/>
    </row>
    <row r="15968" spans="2:9">
      <c r="B15968" s="1"/>
      <c r="C15968" s="29"/>
      <c r="D15968" s="27"/>
      <c r="E15968" s="27"/>
      <c r="F15968" s="27"/>
      <c r="G15968" s="1"/>
      <c r="H15968" s="1"/>
      <c r="I15968" s="1"/>
    </row>
    <row r="15969" spans="2:9">
      <c r="B15969" s="1"/>
      <c r="C15969" s="29"/>
      <c r="D15969" s="27"/>
      <c r="E15969" s="27"/>
      <c r="F15969" s="27"/>
      <c r="G15969" s="1"/>
      <c r="H15969" s="1"/>
      <c r="I15969" s="1"/>
    </row>
    <row r="15970" spans="2:9">
      <c r="B15970" s="1"/>
      <c r="C15970" s="29"/>
      <c r="D15970" s="27"/>
      <c r="E15970" s="27"/>
      <c r="F15970" s="27"/>
      <c r="G15970" s="1"/>
      <c r="H15970" s="1"/>
      <c r="I15970" s="1"/>
    </row>
    <row r="15971" spans="2:9">
      <c r="B15971" s="1"/>
      <c r="C15971" s="29"/>
      <c r="D15971" s="27"/>
      <c r="E15971" s="27"/>
      <c r="F15971" s="27"/>
      <c r="G15971" s="1"/>
      <c r="H15971" s="1"/>
      <c r="I15971" s="1"/>
    </row>
    <row r="15972" spans="2:9">
      <c r="B15972" s="1"/>
      <c r="C15972" s="29"/>
      <c r="D15972" s="27"/>
      <c r="E15972" s="27"/>
      <c r="F15972" s="27"/>
      <c r="G15972" s="1"/>
      <c r="H15972" s="1"/>
      <c r="I15972" s="1"/>
    </row>
    <row r="15973" spans="2:9">
      <c r="B15973" s="1"/>
      <c r="C15973" s="29"/>
      <c r="D15973" s="27"/>
      <c r="E15973" s="27"/>
      <c r="F15973" s="27"/>
      <c r="G15973" s="1"/>
      <c r="H15973" s="1"/>
      <c r="I15973" s="1"/>
    </row>
    <row r="15974" spans="2:9">
      <c r="B15974" s="1"/>
      <c r="C15974" s="29"/>
      <c r="D15974" s="27"/>
      <c r="E15974" s="27"/>
      <c r="F15974" s="27"/>
      <c r="G15974" s="1"/>
      <c r="H15974" s="1"/>
      <c r="I15974" s="1"/>
    </row>
    <row r="15975" spans="2:9">
      <c r="B15975" s="1"/>
      <c r="C15975" s="29"/>
      <c r="D15975" s="27"/>
      <c r="E15975" s="27"/>
      <c r="F15975" s="27"/>
      <c r="G15975" s="1"/>
      <c r="H15975" s="1"/>
      <c r="I15975" s="1"/>
    </row>
    <row r="15976" spans="2:9">
      <c r="B15976" s="1"/>
      <c r="C15976" s="29"/>
      <c r="D15976" s="27"/>
      <c r="E15976" s="27"/>
      <c r="F15976" s="27"/>
      <c r="G15976" s="1"/>
      <c r="H15976" s="1"/>
      <c r="I15976" s="1"/>
    </row>
    <row r="15977" spans="2:9">
      <c r="B15977" s="1"/>
      <c r="C15977" s="29"/>
      <c r="D15977" s="27"/>
      <c r="E15977" s="27"/>
      <c r="F15977" s="27"/>
      <c r="G15977" s="1"/>
      <c r="H15977" s="1"/>
      <c r="I15977" s="1"/>
    </row>
    <row r="15978" spans="2:9">
      <c r="B15978" s="1"/>
      <c r="C15978" s="29"/>
      <c r="D15978" s="27"/>
      <c r="E15978" s="27"/>
      <c r="F15978" s="27"/>
      <c r="G15978" s="1"/>
      <c r="H15978" s="1"/>
      <c r="I15978" s="1"/>
    </row>
    <row r="15979" spans="2:9">
      <c r="B15979" s="1"/>
      <c r="C15979" s="29"/>
      <c r="D15979" s="27"/>
      <c r="E15979" s="27"/>
      <c r="F15979" s="27"/>
      <c r="G15979" s="1"/>
      <c r="H15979" s="1"/>
      <c r="I15979" s="1"/>
    </row>
    <row r="15980" spans="2:9">
      <c r="B15980" s="1"/>
      <c r="C15980" s="29"/>
      <c r="D15980" s="27"/>
      <c r="E15980" s="27"/>
      <c r="F15980" s="27"/>
      <c r="G15980" s="1"/>
      <c r="H15980" s="1"/>
      <c r="I15980" s="1"/>
    </row>
    <row r="15981" spans="2:9">
      <c r="B15981" s="1"/>
      <c r="C15981" s="29"/>
      <c r="D15981" s="27"/>
      <c r="E15981" s="27"/>
      <c r="F15981" s="27"/>
      <c r="G15981" s="1"/>
      <c r="H15981" s="1"/>
      <c r="I15981" s="1"/>
    </row>
    <row r="15982" spans="2:9">
      <c r="B15982" s="1"/>
      <c r="C15982" s="29"/>
      <c r="D15982" s="27"/>
      <c r="E15982" s="27"/>
      <c r="F15982" s="27"/>
      <c r="G15982" s="1"/>
      <c r="H15982" s="1"/>
      <c r="I15982" s="1"/>
    </row>
    <row r="15983" spans="2:9">
      <c r="B15983" s="1"/>
      <c r="C15983" s="29"/>
      <c r="D15983" s="27"/>
      <c r="E15983" s="27"/>
      <c r="F15983" s="27"/>
      <c r="G15983" s="1"/>
      <c r="H15983" s="1"/>
      <c r="I15983" s="1"/>
    </row>
    <row r="15984" spans="2:9">
      <c r="B15984" s="1"/>
      <c r="C15984" s="29"/>
      <c r="D15984" s="27"/>
      <c r="E15984" s="27"/>
      <c r="F15984" s="27"/>
      <c r="G15984" s="1"/>
      <c r="H15984" s="1"/>
      <c r="I15984" s="1"/>
    </row>
    <row r="15985" spans="2:9">
      <c r="B15985" s="1"/>
      <c r="C15985" s="29"/>
      <c r="D15985" s="27"/>
      <c r="E15985" s="27"/>
      <c r="F15985" s="27"/>
      <c r="G15985" s="1"/>
      <c r="H15985" s="1"/>
      <c r="I15985" s="1"/>
    </row>
    <row r="15986" spans="2:9">
      <c r="B15986" s="1"/>
      <c r="C15986" s="29"/>
      <c r="D15986" s="27"/>
      <c r="E15986" s="27"/>
      <c r="F15986" s="27"/>
      <c r="G15986" s="1"/>
      <c r="H15986" s="1"/>
      <c r="I15986" s="1"/>
    </row>
    <row r="15987" spans="2:9">
      <c r="B15987" s="1"/>
      <c r="C15987" s="29"/>
      <c r="D15987" s="27"/>
      <c r="E15987" s="27"/>
      <c r="F15987" s="27"/>
      <c r="G15987" s="1"/>
      <c r="H15987" s="1"/>
      <c r="I15987" s="1"/>
    </row>
    <row r="15988" spans="2:9">
      <c r="B15988" s="1"/>
      <c r="C15988" s="29"/>
      <c r="D15988" s="27"/>
      <c r="E15988" s="27"/>
      <c r="F15988" s="27"/>
      <c r="G15988" s="1"/>
      <c r="H15988" s="1"/>
      <c r="I15988" s="1"/>
    </row>
    <row r="15989" spans="2:9">
      <c r="B15989" s="1"/>
      <c r="C15989" s="29"/>
      <c r="D15989" s="27"/>
      <c r="E15989" s="27"/>
      <c r="F15989" s="27"/>
      <c r="G15989" s="1"/>
      <c r="H15989" s="1"/>
      <c r="I15989" s="1"/>
    </row>
    <row r="15990" spans="2:9">
      <c r="B15990" s="1"/>
      <c r="C15990" s="29"/>
      <c r="D15990" s="27"/>
      <c r="E15990" s="27"/>
      <c r="F15990" s="27"/>
      <c r="G15990" s="1"/>
      <c r="H15990" s="1"/>
      <c r="I15990" s="1"/>
    </row>
    <row r="15991" spans="2:9">
      <c r="B15991" s="1"/>
      <c r="C15991" s="29"/>
      <c r="D15991" s="27"/>
      <c r="E15991" s="27"/>
      <c r="F15991" s="27"/>
      <c r="G15991" s="1"/>
      <c r="H15991" s="1"/>
      <c r="I15991" s="1"/>
    </row>
    <row r="15992" spans="2:9">
      <c r="B15992" s="1"/>
      <c r="C15992" s="29"/>
      <c r="D15992" s="27"/>
      <c r="E15992" s="27"/>
      <c r="F15992" s="27"/>
      <c r="G15992" s="1"/>
      <c r="H15992" s="1"/>
      <c r="I15992" s="1"/>
    </row>
    <row r="15993" spans="2:9">
      <c r="B15993" s="1"/>
      <c r="C15993" s="29"/>
      <c r="D15993" s="27"/>
      <c r="E15993" s="27"/>
      <c r="F15993" s="27"/>
      <c r="G15993" s="1"/>
      <c r="H15993" s="1"/>
      <c r="I15993" s="1"/>
    </row>
    <row r="15994" spans="2:9">
      <c r="B15994" s="1"/>
      <c r="C15994" s="29"/>
      <c r="D15994" s="27"/>
      <c r="E15994" s="27"/>
      <c r="F15994" s="27"/>
      <c r="G15994" s="1"/>
      <c r="H15994" s="1"/>
      <c r="I15994" s="1"/>
    </row>
    <row r="15995" spans="2:9">
      <c r="B15995" s="1"/>
      <c r="C15995" s="29"/>
      <c r="D15995" s="27"/>
      <c r="E15995" s="27"/>
      <c r="F15995" s="27"/>
      <c r="G15995" s="1"/>
      <c r="H15995" s="1"/>
      <c r="I15995" s="1"/>
    </row>
    <row r="15996" spans="2:9">
      <c r="B15996" s="1"/>
      <c r="C15996" s="29"/>
      <c r="D15996" s="27"/>
      <c r="E15996" s="27"/>
      <c r="F15996" s="27"/>
      <c r="G15996" s="1"/>
      <c r="H15996" s="1"/>
      <c r="I15996" s="1"/>
    </row>
    <row r="15997" spans="2:9">
      <c r="B15997" s="1"/>
      <c r="C15997" s="29"/>
      <c r="D15997" s="27"/>
      <c r="E15997" s="27"/>
      <c r="F15997" s="27"/>
      <c r="G15997" s="1"/>
      <c r="H15997" s="1"/>
      <c r="I15997" s="1"/>
    </row>
    <row r="15998" spans="2:9">
      <c r="B15998" s="1"/>
      <c r="C15998" s="29"/>
      <c r="D15998" s="27"/>
      <c r="E15998" s="27"/>
      <c r="F15998" s="27"/>
      <c r="G15998" s="1"/>
      <c r="H15998" s="1"/>
      <c r="I15998" s="1"/>
    </row>
    <row r="15999" spans="2:9">
      <c r="B15999" s="1"/>
      <c r="C15999" s="29"/>
      <c r="D15999" s="27"/>
      <c r="E15999" s="27"/>
      <c r="F15999" s="27"/>
      <c r="G15999" s="1"/>
      <c r="H15999" s="1"/>
      <c r="I15999" s="1"/>
    </row>
    <row r="16000" spans="2:9">
      <c r="B16000" s="1"/>
      <c r="C16000" s="29"/>
      <c r="D16000" s="27"/>
      <c r="E16000" s="27"/>
      <c r="F16000" s="27"/>
      <c r="G16000" s="1"/>
      <c r="H16000" s="1"/>
      <c r="I16000" s="1"/>
    </row>
    <row r="16001" spans="2:9">
      <c r="B16001" s="1"/>
      <c r="C16001" s="29"/>
      <c r="D16001" s="27"/>
      <c r="E16001" s="27"/>
      <c r="F16001" s="27"/>
      <c r="G16001" s="1"/>
      <c r="H16001" s="1"/>
      <c r="I16001" s="1"/>
    </row>
    <row r="16002" spans="2:9">
      <c r="B16002" s="1"/>
      <c r="C16002" s="29"/>
      <c r="D16002" s="27"/>
      <c r="E16002" s="27"/>
      <c r="F16002" s="27"/>
      <c r="G16002" s="1"/>
      <c r="H16002" s="1"/>
      <c r="I16002" s="1"/>
    </row>
    <row r="16003" spans="2:9">
      <c r="B16003" s="1"/>
      <c r="C16003" s="29"/>
      <c r="D16003" s="27"/>
      <c r="E16003" s="27"/>
      <c r="F16003" s="27"/>
      <c r="G16003" s="1"/>
      <c r="H16003" s="1"/>
      <c r="I16003" s="1"/>
    </row>
    <row r="16004" spans="2:9">
      <c r="B16004" s="1"/>
      <c r="C16004" s="29"/>
      <c r="D16004" s="27"/>
      <c r="E16004" s="27"/>
      <c r="F16004" s="27"/>
      <c r="G16004" s="1"/>
      <c r="H16004" s="1"/>
      <c r="I16004" s="1"/>
    </row>
    <row r="16005" spans="2:9">
      <c r="B16005" s="1"/>
      <c r="C16005" s="29"/>
      <c r="D16005" s="27"/>
      <c r="E16005" s="27"/>
      <c r="F16005" s="27"/>
      <c r="G16005" s="1"/>
      <c r="H16005" s="1"/>
      <c r="I16005" s="1"/>
    </row>
    <row r="16006" spans="2:9">
      <c r="B16006" s="1"/>
      <c r="C16006" s="29"/>
      <c r="D16006" s="27"/>
      <c r="E16006" s="27"/>
      <c r="F16006" s="27"/>
      <c r="G16006" s="1"/>
      <c r="H16006" s="1"/>
      <c r="I16006" s="1"/>
    </row>
    <row r="16007" spans="2:9">
      <c r="B16007" s="1"/>
      <c r="C16007" s="29"/>
      <c r="D16007" s="27"/>
      <c r="E16007" s="27"/>
      <c r="F16007" s="27"/>
      <c r="G16007" s="1"/>
      <c r="H16007" s="1"/>
      <c r="I16007" s="1"/>
    </row>
    <row r="16008" spans="2:9">
      <c r="B16008" s="1"/>
      <c r="C16008" s="29"/>
      <c r="D16008" s="27"/>
      <c r="E16008" s="27"/>
      <c r="F16008" s="27"/>
      <c r="G16008" s="1"/>
      <c r="H16008" s="1"/>
      <c r="I16008" s="1"/>
    </row>
    <row r="16009" spans="2:9">
      <c r="B16009" s="1"/>
      <c r="C16009" s="29"/>
      <c r="D16009" s="27"/>
      <c r="E16009" s="27"/>
      <c r="F16009" s="27"/>
      <c r="G16009" s="1"/>
      <c r="H16009" s="1"/>
      <c r="I16009" s="1"/>
    </row>
    <row r="16010" spans="2:9">
      <c r="B16010" s="1"/>
      <c r="C16010" s="29"/>
      <c r="D16010" s="27"/>
      <c r="E16010" s="27"/>
      <c r="F16010" s="27"/>
      <c r="G16010" s="1"/>
      <c r="H16010" s="1"/>
      <c r="I16010" s="1"/>
    </row>
    <row r="16011" spans="2:9">
      <c r="B16011" s="1"/>
      <c r="C16011" s="29"/>
      <c r="D16011" s="27"/>
      <c r="E16011" s="27"/>
      <c r="F16011" s="27"/>
      <c r="G16011" s="1"/>
      <c r="H16011" s="1"/>
      <c r="I16011" s="1"/>
    </row>
    <row r="16012" spans="2:9">
      <c r="B16012" s="1"/>
      <c r="C16012" s="29"/>
      <c r="D16012" s="27"/>
      <c r="E16012" s="27"/>
      <c r="F16012" s="27"/>
      <c r="G16012" s="1"/>
      <c r="H16012" s="1"/>
      <c r="I16012" s="1"/>
    </row>
    <row r="16013" spans="2:9">
      <c r="B16013" s="1"/>
      <c r="C16013" s="29"/>
      <c r="D16013" s="27"/>
      <c r="E16013" s="27"/>
      <c r="F16013" s="27"/>
      <c r="G16013" s="1"/>
      <c r="H16013" s="1"/>
      <c r="I16013" s="1"/>
    </row>
    <row r="16014" spans="2:9">
      <c r="B16014" s="1"/>
      <c r="C16014" s="29"/>
      <c r="D16014" s="27"/>
      <c r="E16014" s="27"/>
      <c r="F16014" s="27"/>
      <c r="G16014" s="1"/>
      <c r="H16014" s="1"/>
      <c r="I16014" s="1"/>
    </row>
    <row r="16015" spans="2:9">
      <c r="B16015" s="1"/>
      <c r="C16015" s="29"/>
      <c r="D16015" s="27"/>
      <c r="E16015" s="27"/>
      <c r="F16015" s="27"/>
      <c r="G16015" s="1"/>
      <c r="H16015" s="1"/>
      <c r="I16015" s="1"/>
    </row>
    <row r="16016" spans="2:9">
      <c r="B16016" s="1"/>
      <c r="C16016" s="29"/>
      <c r="D16016" s="27"/>
      <c r="E16016" s="27"/>
      <c r="F16016" s="27"/>
      <c r="G16016" s="1"/>
      <c r="H16016" s="1"/>
      <c r="I16016" s="1"/>
    </row>
    <row r="16017" spans="2:9">
      <c r="B16017" s="1"/>
      <c r="C16017" s="29"/>
      <c r="D16017" s="27"/>
      <c r="E16017" s="27"/>
      <c r="F16017" s="27"/>
      <c r="G16017" s="1"/>
      <c r="H16017" s="1"/>
      <c r="I16017" s="1"/>
    </row>
    <row r="16018" spans="2:9">
      <c r="B16018" s="1"/>
      <c r="C16018" s="29"/>
      <c r="D16018" s="27"/>
      <c r="E16018" s="27"/>
      <c r="F16018" s="27"/>
      <c r="G16018" s="1"/>
      <c r="H16018" s="1"/>
      <c r="I16018" s="1"/>
    </row>
    <row r="16019" spans="2:9">
      <c r="B16019" s="1"/>
      <c r="C16019" s="29"/>
      <c r="D16019" s="27"/>
      <c r="E16019" s="27"/>
      <c r="F16019" s="27"/>
      <c r="G16019" s="1"/>
      <c r="H16019" s="1"/>
      <c r="I16019" s="1"/>
    </row>
    <row r="16020" spans="2:9">
      <c r="B16020" s="1"/>
      <c r="C16020" s="29"/>
      <c r="D16020" s="27"/>
      <c r="E16020" s="27"/>
      <c r="F16020" s="27"/>
      <c r="G16020" s="1"/>
      <c r="H16020" s="1"/>
      <c r="I16020" s="1"/>
    </row>
    <row r="16021" spans="2:9">
      <c r="B16021" s="1"/>
      <c r="C16021" s="29"/>
      <c r="D16021" s="27"/>
      <c r="E16021" s="27"/>
      <c r="F16021" s="27"/>
      <c r="G16021" s="1"/>
      <c r="H16021" s="1"/>
      <c r="I16021" s="1"/>
    </row>
    <row r="16022" spans="2:9">
      <c r="B16022" s="1"/>
      <c r="C16022" s="29"/>
      <c r="D16022" s="27"/>
      <c r="E16022" s="27"/>
      <c r="F16022" s="27"/>
      <c r="G16022" s="1"/>
      <c r="H16022" s="1"/>
      <c r="I16022" s="1"/>
    </row>
    <row r="16023" spans="2:9">
      <c r="B16023" s="1"/>
      <c r="C16023" s="29"/>
      <c r="D16023" s="27"/>
      <c r="E16023" s="27"/>
      <c r="F16023" s="27"/>
      <c r="G16023" s="1"/>
      <c r="H16023" s="1"/>
      <c r="I16023" s="1"/>
    </row>
    <row r="16024" spans="2:9">
      <c r="B16024" s="1"/>
      <c r="C16024" s="29"/>
      <c r="D16024" s="27"/>
      <c r="E16024" s="27"/>
      <c r="F16024" s="27"/>
      <c r="G16024" s="1"/>
      <c r="H16024" s="1"/>
      <c r="I16024" s="1"/>
    </row>
    <row r="16025" spans="2:9">
      <c r="B16025" s="1"/>
      <c r="C16025" s="29"/>
      <c r="D16025" s="27"/>
      <c r="E16025" s="27"/>
      <c r="F16025" s="27"/>
      <c r="G16025" s="1"/>
      <c r="H16025" s="1"/>
      <c r="I16025" s="1"/>
    </row>
    <row r="16026" spans="2:9">
      <c r="B16026" s="1"/>
      <c r="C16026" s="29"/>
      <c r="D16026" s="27"/>
      <c r="E16026" s="27"/>
      <c r="F16026" s="27"/>
      <c r="G16026" s="1"/>
      <c r="H16026" s="1"/>
      <c r="I16026" s="1"/>
    </row>
    <row r="16027" spans="2:9">
      <c r="B16027" s="1"/>
      <c r="C16027" s="29"/>
      <c r="D16027" s="27"/>
      <c r="E16027" s="27"/>
      <c r="F16027" s="27"/>
      <c r="G16027" s="1"/>
      <c r="H16027" s="1"/>
      <c r="I16027" s="1"/>
    </row>
    <row r="16028" spans="2:9">
      <c r="B16028" s="1"/>
      <c r="C16028" s="29"/>
      <c r="D16028" s="27"/>
      <c r="E16028" s="27"/>
      <c r="F16028" s="27"/>
      <c r="G16028" s="1"/>
      <c r="H16028" s="1"/>
      <c r="I16028" s="1"/>
    </row>
    <row r="16029" spans="2:9">
      <c r="B16029" s="1"/>
      <c r="C16029" s="29"/>
      <c r="D16029" s="27"/>
      <c r="E16029" s="27"/>
      <c r="F16029" s="27"/>
      <c r="G16029" s="1"/>
      <c r="H16029" s="1"/>
      <c r="I16029" s="1"/>
    </row>
    <row r="16030" spans="2:9">
      <c r="B16030" s="1"/>
      <c r="C16030" s="29"/>
      <c r="D16030" s="27"/>
      <c r="E16030" s="27"/>
      <c r="F16030" s="27"/>
      <c r="G16030" s="1"/>
      <c r="H16030" s="1"/>
      <c r="I16030" s="1"/>
    </row>
    <row r="16031" spans="2:9">
      <c r="B16031" s="1"/>
      <c r="C16031" s="29"/>
      <c r="D16031" s="27"/>
      <c r="E16031" s="27"/>
      <c r="F16031" s="27"/>
      <c r="G16031" s="1"/>
      <c r="H16031" s="1"/>
      <c r="I16031" s="1"/>
    </row>
    <row r="16032" spans="2:9">
      <c r="B16032" s="1"/>
      <c r="C16032" s="29"/>
      <c r="D16032" s="27"/>
      <c r="E16032" s="27"/>
      <c r="F16032" s="27"/>
      <c r="G16032" s="1"/>
      <c r="H16032" s="1"/>
      <c r="I16032" s="1"/>
    </row>
    <row r="16033" spans="2:9">
      <c r="B16033" s="1"/>
      <c r="C16033" s="29"/>
      <c r="D16033" s="27"/>
      <c r="E16033" s="27"/>
      <c r="F16033" s="27"/>
      <c r="G16033" s="1"/>
      <c r="H16033" s="1"/>
      <c r="I16033" s="1"/>
    </row>
    <row r="16034" spans="2:9">
      <c r="B16034" s="1"/>
      <c r="C16034" s="29"/>
      <c r="D16034" s="27"/>
      <c r="E16034" s="27"/>
      <c r="F16034" s="27"/>
      <c r="G16034" s="1"/>
      <c r="H16034" s="1"/>
      <c r="I16034" s="1"/>
    </row>
    <row r="16035" spans="2:9">
      <c r="B16035" s="1"/>
      <c r="C16035" s="29"/>
      <c r="D16035" s="27"/>
      <c r="E16035" s="27"/>
      <c r="F16035" s="27"/>
      <c r="G16035" s="1"/>
      <c r="H16035" s="1"/>
      <c r="I16035" s="1"/>
    </row>
    <row r="16036" spans="2:9">
      <c r="B16036" s="1"/>
      <c r="C16036" s="29"/>
      <c r="D16036" s="27"/>
      <c r="E16036" s="27"/>
      <c r="F16036" s="27"/>
      <c r="G16036" s="1"/>
      <c r="H16036" s="1"/>
      <c r="I16036" s="1"/>
    </row>
    <row r="16037" spans="2:9">
      <c r="B16037" s="1"/>
      <c r="C16037" s="29"/>
      <c r="D16037" s="27"/>
      <c r="E16037" s="27"/>
      <c r="F16037" s="27"/>
      <c r="G16037" s="1"/>
      <c r="H16037" s="1"/>
      <c r="I16037" s="1"/>
    </row>
    <row r="16038" spans="2:9">
      <c r="B16038" s="1"/>
      <c r="C16038" s="29"/>
      <c r="D16038" s="27"/>
      <c r="E16038" s="27"/>
      <c r="F16038" s="27"/>
      <c r="G16038" s="1"/>
      <c r="H16038" s="1"/>
      <c r="I16038" s="1"/>
    </row>
    <row r="16039" spans="2:9">
      <c r="B16039" s="1"/>
      <c r="C16039" s="29"/>
      <c r="D16039" s="27"/>
      <c r="E16039" s="27"/>
      <c r="F16039" s="27"/>
      <c r="G16039" s="1"/>
      <c r="H16039" s="1"/>
      <c r="I16039" s="1"/>
    </row>
    <row r="16040" spans="2:9">
      <c r="B16040" s="1"/>
      <c r="C16040" s="29"/>
      <c r="D16040" s="27"/>
      <c r="E16040" s="27"/>
      <c r="F16040" s="27"/>
      <c r="G16040" s="1"/>
      <c r="H16040" s="1"/>
      <c r="I16040" s="1"/>
    </row>
    <row r="16041" spans="2:9">
      <c r="B16041" s="1"/>
      <c r="C16041" s="29"/>
      <c r="D16041" s="27"/>
      <c r="E16041" s="27"/>
      <c r="F16041" s="27"/>
      <c r="G16041" s="1"/>
      <c r="H16041" s="1"/>
      <c r="I16041" s="1"/>
    </row>
    <row r="16042" spans="2:9">
      <c r="B16042" s="1"/>
      <c r="C16042" s="29"/>
      <c r="D16042" s="27"/>
      <c r="E16042" s="27"/>
      <c r="F16042" s="27"/>
      <c r="G16042" s="1"/>
      <c r="H16042" s="1"/>
      <c r="I16042" s="1"/>
    </row>
    <row r="16043" spans="2:9">
      <c r="B16043" s="1"/>
      <c r="C16043" s="29"/>
      <c r="D16043" s="27"/>
      <c r="E16043" s="27"/>
      <c r="F16043" s="27"/>
      <c r="G16043" s="1"/>
      <c r="H16043" s="1"/>
      <c r="I16043" s="1"/>
    </row>
    <row r="16044" spans="2:9">
      <c r="B16044" s="1"/>
      <c r="C16044" s="29"/>
      <c r="D16044" s="27"/>
      <c r="E16044" s="27"/>
      <c r="F16044" s="27"/>
      <c r="G16044" s="1"/>
      <c r="H16044" s="1"/>
      <c r="I16044" s="1"/>
    </row>
    <row r="16045" spans="2:9">
      <c r="B16045" s="1"/>
      <c r="C16045" s="29"/>
      <c r="D16045" s="27"/>
      <c r="E16045" s="27"/>
      <c r="F16045" s="27"/>
      <c r="G16045" s="1"/>
      <c r="H16045" s="1"/>
      <c r="I16045" s="1"/>
    </row>
    <row r="16046" spans="2:9">
      <c r="B16046" s="1"/>
      <c r="C16046" s="29"/>
      <c r="D16046" s="27"/>
      <c r="E16046" s="27"/>
      <c r="F16046" s="27"/>
      <c r="G16046" s="1"/>
      <c r="H16046" s="1"/>
      <c r="I16046" s="1"/>
    </row>
    <row r="16047" spans="2:9">
      <c r="B16047" s="1"/>
      <c r="C16047" s="29"/>
      <c r="D16047" s="27"/>
      <c r="E16047" s="27"/>
      <c r="F16047" s="27"/>
      <c r="G16047" s="1"/>
      <c r="H16047" s="1"/>
      <c r="I16047" s="1"/>
    </row>
    <row r="16048" spans="2:9">
      <c r="B16048" s="1"/>
      <c r="C16048" s="29"/>
      <c r="D16048" s="27"/>
      <c r="E16048" s="27"/>
      <c r="F16048" s="27"/>
      <c r="G16048" s="1"/>
      <c r="H16048" s="1"/>
      <c r="I16048" s="1"/>
    </row>
    <row r="16049" spans="2:9">
      <c r="B16049" s="1"/>
      <c r="C16049" s="29"/>
      <c r="D16049" s="27"/>
      <c r="E16049" s="27"/>
      <c r="F16049" s="27"/>
      <c r="G16049" s="1"/>
      <c r="H16049" s="1"/>
      <c r="I16049" s="1"/>
    </row>
    <row r="16050" spans="2:9">
      <c r="B16050" s="1"/>
      <c r="C16050" s="29"/>
      <c r="D16050" s="27"/>
      <c r="E16050" s="27"/>
      <c r="F16050" s="27"/>
      <c r="G16050" s="1"/>
      <c r="H16050" s="1"/>
      <c r="I16050" s="1"/>
    </row>
    <row r="16051" spans="2:9">
      <c r="B16051" s="1"/>
      <c r="C16051" s="29"/>
      <c r="D16051" s="27"/>
      <c r="E16051" s="27"/>
      <c r="F16051" s="27"/>
      <c r="G16051" s="1"/>
      <c r="H16051" s="1"/>
      <c r="I16051" s="1"/>
    </row>
    <row r="16052" spans="2:9">
      <c r="B16052" s="1"/>
      <c r="C16052" s="29"/>
      <c r="D16052" s="27"/>
      <c r="E16052" s="27"/>
      <c r="F16052" s="27"/>
      <c r="G16052" s="1"/>
      <c r="H16052" s="1"/>
      <c r="I16052" s="1"/>
    </row>
    <row r="16053" spans="2:9">
      <c r="B16053" s="1"/>
      <c r="C16053" s="29"/>
      <c r="D16053" s="27"/>
      <c r="E16053" s="27"/>
      <c r="F16053" s="27"/>
      <c r="G16053" s="1"/>
      <c r="H16053" s="1"/>
      <c r="I16053" s="1"/>
    </row>
    <row r="16054" spans="2:9">
      <c r="B16054" s="1"/>
      <c r="C16054" s="29"/>
      <c r="D16054" s="27"/>
      <c r="E16054" s="27"/>
      <c r="F16054" s="27"/>
      <c r="G16054" s="1"/>
      <c r="H16054" s="1"/>
      <c r="I16054" s="1"/>
    </row>
    <row r="16055" spans="2:9">
      <c r="B16055" s="1"/>
      <c r="C16055" s="29"/>
      <c r="D16055" s="27"/>
      <c r="E16055" s="27"/>
      <c r="F16055" s="27"/>
      <c r="G16055" s="1"/>
      <c r="H16055" s="1"/>
      <c r="I16055" s="1"/>
    </row>
    <row r="16056" spans="2:9">
      <c r="B16056" s="1"/>
      <c r="C16056" s="29"/>
      <c r="D16056" s="27"/>
      <c r="E16056" s="27"/>
      <c r="F16056" s="27"/>
      <c r="G16056" s="1"/>
      <c r="H16056" s="1"/>
      <c r="I16056" s="1"/>
    </row>
    <row r="16057" spans="2:9">
      <c r="B16057" s="1"/>
      <c r="C16057" s="29"/>
      <c r="D16057" s="27"/>
      <c r="E16057" s="27"/>
      <c r="F16057" s="27"/>
      <c r="G16057" s="1"/>
      <c r="H16057" s="1"/>
      <c r="I16057" s="1"/>
    </row>
    <row r="16058" spans="2:9">
      <c r="B16058" s="1"/>
      <c r="C16058" s="29"/>
      <c r="D16058" s="27"/>
      <c r="E16058" s="27"/>
      <c r="F16058" s="27"/>
      <c r="G16058" s="1"/>
      <c r="H16058" s="1"/>
      <c r="I16058" s="1"/>
    </row>
    <row r="16059" spans="2:9">
      <c r="B16059" s="1"/>
      <c r="C16059" s="29"/>
      <c r="D16059" s="27"/>
      <c r="E16059" s="27"/>
      <c r="F16059" s="27"/>
      <c r="G16059" s="1"/>
      <c r="H16059" s="1"/>
      <c r="I16059" s="1"/>
    </row>
    <row r="16060" spans="2:9">
      <c r="B16060" s="1"/>
      <c r="C16060" s="29"/>
      <c r="D16060" s="27"/>
      <c r="E16060" s="27"/>
      <c r="F16060" s="27"/>
      <c r="G16060" s="1"/>
      <c r="H16060" s="1"/>
      <c r="I16060" s="1"/>
    </row>
    <row r="16061" spans="2:9">
      <c r="B16061" s="1"/>
      <c r="C16061" s="29"/>
      <c r="D16061" s="27"/>
      <c r="E16061" s="27"/>
      <c r="F16061" s="27"/>
      <c r="G16061" s="1"/>
      <c r="H16061" s="1"/>
      <c r="I16061" s="1"/>
    </row>
    <row r="16062" spans="2:9">
      <c r="B16062" s="1"/>
      <c r="C16062" s="29"/>
      <c r="D16062" s="27"/>
      <c r="E16062" s="27"/>
      <c r="F16062" s="27"/>
      <c r="G16062" s="1"/>
      <c r="H16062" s="1"/>
      <c r="I16062" s="1"/>
    </row>
    <row r="16063" spans="2:9">
      <c r="B16063" s="1"/>
      <c r="C16063" s="29"/>
      <c r="D16063" s="27"/>
      <c r="E16063" s="27"/>
      <c r="F16063" s="27"/>
      <c r="G16063" s="1"/>
      <c r="H16063" s="1"/>
      <c r="I16063" s="1"/>
    </row>
    <row r="16064" spans="2:9">
      <c r="B16064" s="1"/>
      <c r="C16064" s="29"/>
      <c r="D16064" s="27"/>
      <c r="E16064" s="27"/>
      <c r="F16064" s="27"/>
      <c r="G16064" s="1"/>
      <c r="H16064" s="1"/>
      <c r="I16064" s="1"/>
    </row>
    <row r="16065" spans="2:9">
      <c r="B16065" s="1"/>
      <c r="C16065" s="29"/>
      <c r="D16065" s="27"/>
      <c r="E16065" s="27"/>
      <c r="F16065" s="27"/>
      <c r="G16065" s="1"/>
      <c r="H16065" s="1"/>
      <c r="I16065" s="1"/>
    </row>
    <row r="16066" spans="2:9">
      <c r="B16066" s="1"/>
      <c r="C16066" s="29"/>
      <c r="D16066" s="27"/>
      <c r="E16066" s="27"/>
      <c r="F16066" s="27"/>
      <c r="G16066" s="1"/>
      <c r="H16066" s="1"/>
      <c r="I16066" s="1"/>
    </row>
    <row r="16067" spans="2:9">
      <c r="B16067" s="1"/>
      <c r="C16067" s="29"/>
      <c r="D16067" s="27"/>
      <c r="E16067" s="27"/>
      <c r="F16067" s="27"/>
      <c r="G16067" s="1"/>
      <c r="H16067" s="1"/>
      <c r="I16067" s="1"/>
    </row>
    <row r="16068" spans="2:9">
      <c r="B16068" s="1"/>
      <c r="C16068" s="29"/>
      <c r="D16068" s="27"/>
      <c r="E16068" s="27"/>
      <c r="F16068" s="27"/>
      <c r="G16068" s="1"/>
      <c r="H16068" s="1"/>
      <c r="I16068" s="1"/>
    </row>
    <row r="16069" spans="2:9">
      <c r="B16069" s="1"/>
      <c r="C16069" s="29"/>
      <c r="D16069" s="27"/>
      <c r="E16069" s="27"/>
      <c r="F16069" s="27"/>
      <c r="G16069" s="1"/>
      <c r="H16069" s="1"/>
      <c r="I16069" s="1"/>
    </row>
    <row r="16070" spans="2:9">
      <c r="B16070" s="1"/>
      <c r="C16070" s="29"/>
      <c r="D16070" s="27"/>
      <c r="E16070" s="27"/>
      <c r="F16070" s="27"/>
      <c r="G16070" s="1"/>
      <c r="H16070" s="1"/>
      <c r="I16070" s="1"/>
    </row>
    <row r="16071" spans="2:9">
      <c r="B16071" s="1"/>
      <c r="C16071" s="29"/>
      <c r="D16071" s="27"/>
      <c r="E16071" s="27"/>
      <c r="F16071" s="27"/>
      <c r="G16071" s="1"/>
      <c r="H16071" s="1"/>
      <c r="I16071" s="1"/>
    </row>
    <row r="16072" spans="2:9">
      <c r="B16072" s="1"/>
      <c r="C16072" s="29"/>
      <c r="D16072" s="27"/>
      <c r="E16072" s="27"/>
      <c r="F16072" s="27"/>
      <c r="G16072" s="1"/>
      <c r="H16072" s="1"/>
      <c r="I16072" s="1"/>
    </row>
    <row r="16073" spans="2:9">
      <c r="B16073" s="1"/>
      <c r="C16073" s="29"/>
      <c r="D16073" s="27"/>
      <c r="E16073" s="27"/>
      <c r="F16073" s="27"/>
      <c r="G16073" s="1"/>
      <c r="H16073" s="1"/>
      <c r="I16073" s="1"/>
    </row>
    <row r="16074" spans="2:9">
      <c r="B16074" s="1"/>
      <c r="C16074" s="29"/>
      <c r="D16074" s="27"/>
      <c r="E16074" s="27"/>
      <c r="F16074" s="27"/>
      <c r="G16074" s="1"/>
      <c r="H16074" s="1"/>
      <c r="I16074" s="1"/>
    </row>
    <row r="16075" spans="2:9">
      <c r="B16075" s="1"/>
      <c r="C16075" s="29"/>
      <c r="D16075" s="27"/>
      <c r="E16075" s="27"/>
      <c r="F16075" s="27"/>
      <c r="G16075" s="1"/>
      <c r="H16075" s="1"/>
      <c r="I16075" s="1"/>
    </row>
    <row r="16076" spans="2:9">
      <c r="B16076" s="1"/>
      <c r="C16076" s="29"/>
      <c r="D16076" s="27"/>
      <c r="E16076" s="27"/>
      <c r="F16076" s="27"/>
      <c r="G16076" s="1"/>
      <c r="H16076" s="1"/>
      <c r="I16076" s="1"/>
    </row>
    <row r="16077" spans="2:9">
      <c r="B16077" s="1"/>
      <c r="C16077" s="29"/>
      <c r="D16077" s="27"/>
      <c r="E16077" s="27"/>
      <c r="F16077" s="27"/>
      <c r="G16077" s="1"/>
      <c r="H16077" s="1"/>
      <c r="I16077" s="1"/>
    </row>
    <row r="16078" spans="2:9">
      <c r="B16078" s="1"/>
      <c r="C16078" s="29"/>
      <c r="D16078" s="27"/>
      <c r="E16078" s="27"/>
      <c r="F16078" s="27"/>
      <c r="G16078" s="1"/>
      <c r="H16078" s="1"/>
      <c r="I16078" s="1"/>
    </row>
    <row r="16079" spans="2:9">
      <c r="B16079" s="1"/>
      <c r="C16079" s="29"/>
      <c r="D16079" s="27"/>
      <c r="E16079" s="27"/>
      <c r="F16079" s="27"/>
      <c r="G16079" s="1"/>
      <c r="H16079" s="1"/>
      <c r="I16079" s="1"/>
    </row>
    <row r="16080" spans="2:9">
      <c r="B16080" s="1"/>
      <c r="C16080" s="29"/>
      <c r="D16080" s="27"/>
      <c r="E16080" s="27"/>
      <c r="F16080" s="27"/>
      <c r="G16080" s="1"/>
      <c r="H16080" s="1"/>
      <c r="I16080" s="1"/>
    </row>
    <row r="16081" spans="2:9">
      <c r="B16081" s="1"/>
      <c r="C16081" s="29"/>
      <c r="D16081" s="27"/>
      <c r="E16081" s="27"/>
      <c r="F16081" s="27"/>
      <c r="G16081" s="1"/>
      <c r="H16081" s="1"/>
      <c r="I16081" s="1"/>
    </row>
    <row r="16082" spans="2:9">
      <c r="B16082" s="1"/>
      <c r="C16082" s="29"/>
      <c r="D16082" s="27"/>
      <c r="E16082" s="27"/>
      <c r="F16082" s="27"/>
      <c r="G16082" s="1"/>
      <c r="H16082" s="1"/>
      <c r="I16082" s="1"/>
    </row>
    <row r="16083" spans="2:9">
      <c r="B16083" s="1"/>
      <c r="C16083" s="29"/>
      <c r="D16083" s="27"/>
      <c r="E16083" s="27"/>
      <c r="F16083" s="27"/>
      <c r="G16083" s="1"/>
      <c r="H16083" s="1"/>
      <c r="I16083" s="1"/>
    </row>
    <row r="16084" spans="2:9">
      <c r="B16084" s="1"/>
      <c r="C16084" s="29"/>
      <c r="D16084" s="27"/>
      <c r="E16084" s="27"/>
      <c r="F16084" s="27"/>
      <c r="G16084" s="1"/>
      <c r="H16084" s="1"/>
      <c r="I16084" s="1"/>
    </row>
    <row r="16085" spans="2:9">
      <c r="B16085" s="1"/>
      <c r="C16085" s="29"/>
      <c r="D16085" s="27"/>
      <c r="E16085" s="27"/>
      <c r="F16085" s="27"/>
      <c r="G16085" s="1"/>
      <c r="H16085" s="1"/>
      <c r="I16085" s="1"/>
    </row>
    <row r="16086" spans="2:9">
      <c r="B16086" s="1"/>
      <c r="C16086" s="29"/>
      <c r="D16086" s="27"/>
      <c r="E16086" s="27"/>
      <c r="F16086" s="27"/>
      <c r="G16086" s="1"/>
      <c r="H16086" s="1"/>
      <c r="I16086" s="1"/>
    </row>
    <row r="16087" spans="2:9">
      <c r="B16087" s="1"/>
      <c r="C16087" s="29"/>
      <c r="D16087" s="27"/>
      <c r="E16087" s="27"/>
      <c r="F16087" s="27"/>
      <c r="G16087" s="1"/>
      <c r="H16087" s="1"/>
      <c r="I16087" s="1"/>
    </row>
    <row r="16088" spans="2:9">
      <c r="B16088" s="1"/>
      <c r="C16088" s="29"/>
      <c r="D16088" s="27"/>
      <c r="E16088" s="27"/>
      <c r="F16088" s="27"/>
      <c r="G16088" s="1"/>
      <c r="H16088" s="1"/>
      <c r="I16088" s="1"/>
    </row>
    <row r="16089" spans="2:9">
      <c r="B16089" s="1"/>
      <c r="C16089" s="29"/>
      <c r="D16089" s="27"/>
      <c r="E16089" s="27"/>
      <c r="F16089" s="27"/>
      <c r="G16089" s="1"/>
      <c r="H16089" s="1"/>
      <c r="I16089" s="1"/>
    </row>
    <row r="16090" spans="2:9">
      <c r="B16090" s="1"/>
      <c r="C16090" s="29"/>
      <c r="D16090" s="27"/>
      <c r="E16090" s="27"/>
      <c r="F16090" s="27"/>
      <c r="G16090" s="1"/>
      <c r="H16090" s="1"/>
      <c r="I16090" s="1"/>
    </row>
    <row r="16091" spans="2:9">
      <c r="B16091" s="1"/>
      <c r="C16091" s="29"/>
      <c r="D16091" s="27"/>
      <c r="E16091" s="27"/>
      <c r="F16091" s="27"/>
      <c r="G16091" s="1"/>
      <c r="H16091" s="1"/>
      <c r="I16091" s="1"/>
    </row>
    <row r="16092" spans="2:9">
      <c r="B16092" s="1"/>
      <c r="C16092" s="29"/>
      <c r="D16092" s="27"/>
      <c r="E16092" s="27"/>
      <c r="F16092" s="27"/>
      <c r="G16092" s="1"/>
      <c r="H16092" s="1"/>
      <c r="I16092" s="1"/>
    </row>
    <row r="16093" spans="2:9">
      <c r="B16093" s="1"/>
      <c r="C16093" s="29"/>
      <c r="D16093" s="27"/>
      <c r="E16093" s="27"/>
      <c r="F16093" s="27"/>
      <c r="G16093" s="1"/>
      <c r="H16093" s="1"/>
      <c r="I16093" s="1"/>
    </row>
    <row r="16094" spans="2:9">
      <c r="B16094" s="1"/>
      <c r="C16094" s="29"/>
      <c r="D16094" s="27"/>
      <c r="E16094" s="27"/>
      <c r="F16094" s="27"/>
      <c r="G16094" s="1"/>
      <c r="H16094" s="1"/>
      <c r="I16094" s="1"/>
    </row>
    <row r="16095" spans="2:9">
      <c r="B16095" s="1"/>
      <c r="C16095" s="29"/>
      <c r="D16095" s="27"/>
      <c r="E16095" s="27"/>
      <c r="F16095" s="27"/>
      <c r="G16095" s="1"/>
      <c r="H16095" s="1"/>
      <c r="I16095" s="1"/>
    </row>
    <row r="16096" spans="2:9">
      <c r="B16096" s="1"/>
      <c r="C16096" s="29"/>
      <c r="D16096" s="27"/>
      <c r="E16096" s="27"/>
      <c r="F16096" s="27"/>
      <c r="G16096" s="1"/>
      <c r="H16096" s="1"/>
      <c r="I16096" s="1"/>
    </row>
    <row r="16097" spans="2:9">
      <c r="B16097" s="1"/>
      <c r="C16097" s="29"/>
      <c r="D16097" s="27"/>
      <c r="E16097" s="27"/>
      <c r="F16097" s="27"/>
      <c r="G16097" s="1"/>
      <c r="H16097" s="1"/>
      <c r="I16097" s="1"/>
    </row>
    <row r="16098" spans="2:9">
      <c r="B16098" s="1"/>
      <c r="C16098" s="29"/>
      <c r="D16098" s="27"/>
      <c r="E16098" s="27"/>
      <c r="F16098" s="27"/>
      <c r="G16098" s="1"/>
      <c r="H16098" s="1"/>
      <c r="I16098" s="1"/>
    </row>
    <row r="16099" spans="2:9">
      <c r="B16099" s="1"/>
      <c r="C16099" s="29"/>
      <c r="D16099" s="27"/>
      <c r="E16099" s="27"/>
      <c r="F16099" s="27"/>
      <c r="G16099" s="1"/>
      <c r="H16099" s="1"/>
      <c r="I16099" s="1"/>
    </row>
    <row r="16100" spans="2:9">
      <c r="B16100" s="1"/>
      <c r="C16100" s="29"/>
      <c r="D16100" s="27"/>
      <c r="E16100" s="27"/>
      <c r="F16100" s="27"/>
      <c r="G16100" s="1"/>
      <c r="H16100" s="1"/>
      <c r="I16100" s="1"/>
    </row>
    <row r="16101" spans="2:9">
      <c r="B16101" s="1"/>
      <c r="C16101" s="29"/>
      <c r="D16101" s="27"/>
      <c r="E16101" s="27"/>
      <c r="F16101" s="27"/>
      <c r="G16101" s="1"/>
      <c r="H16101" s="1"/>
      <c r="I16101" s="1"/>
    </row>
    <row r="16102" spans="2:9">
      <c r="B16102" s="1"/>
      <c r="C16102" s="29"/>
      <c r="D16102" s="27"/>
      <c r="E16102" s="27"/>
      <c r="F16102" s="27"/>
      <c r="G16102" s="1"/>
      <c r="H16102" s="1"/>
      <c r="I16102" s="1"/>
    </row>
    <row r="16103" spans="2:9">
      <c r="B16103" s="1"/>
      <c r="C16103" s="29"/>
      <c r="D16103" s="27"/>
      <c r="E16103" s="27"/>
      <c r="F16103" s="27"/>
      <c r="G16103" s="1"/>
      <c r="H16103" s="1"/>
      <c r="I16103" s="1"/>
    </row>
    <row r="16104" spans="2:9">
      <c r="B16104" s="1"/>
      <c r="C16104" s="29"/>
      <c r="D16104" s="27"/>
      <c r="E16104" s="27"/>
      <c r="F16104" s="27"/>
      <c r="G16104" s="1"/>
      <c r="H16104" s="1"/>
      <c r="I16104" s="1"/>
    </row>
    <row r="16105" spans="2:9">
      <c r="B16105" s="1"/>
      <c r="C16105" s="29"/>
      <c r="D16105" s="27"/>
      <c r="E16105" s="27"/>
      <c r="F16105" s="27"/>
      <c r="G16105" s="1"/>
      <c r="H16105" s="1"/>
      <c r="I16105" s="1"/>
    </row>
    <row r="16106" spans="2:9">
      <c r="B16106" s="1"/>
      <c r="C16106" s="29"/>
      <c r="D16106" s="27"/>
      <c r="E16106" s="27"/>
      <c r="F16106" s="27"/>
      <c r="G16106" s="1"/>
      <c r="H16106" s="1"/>
      <c r="I16106" s="1"/>
    </row>
    <row r="16107" spans="2:9">
      <c r="B16107" s="1"/>
      <c r="C16107" s="29"/>
      <c r="D16107" s="27"/>
      <c r="E16107" s="27"/>
      <c r="F16107" s="27"/>
      <c r="G16107" s="1"/>
      <c r="H16107" s="1"/>
      <c r="I16107" s="1"/>
    </row>
    <row r="16108" spans="2:9">
      <c r="B16108" s="1"/>
      <c r="C16108" s="29"/>
      <c r="D16108" s="27"/>
      <c r="E16108" s="27"/>
      <c r="F16108" s="27"/>
      <c r="G16108" s="1"/>
      <c r="H16108" s="1"/>
      <c r="I16108" s="1"/>
    </row>
    <row r="16109" spans="2:9">
      <c r="B16109" s="1"/>
      <c r="C16109" s="29"/>
      <c r="D16109" s="27"/>
      <c r="E16109" s="27"/>
      <c r="F16109" s="27"/>
      <c r="G16109" s="1"/>
      <c r="H16109" s="1"/>
      <c r="I16109" s="1"/>
    </row>
    <row r="16110" spans="2:9">
      <c r="B16110" s="1"/>
      <c r="C16110" s="29"/>
      <c r="D16110" s="27"/>
      <c r="E16110" s="27"/>
      <c r="F16110" s="27"/>
      <c r="G16110" s="1"/>
      <c r="H16110" s="1"/>
      <c r="I16110" s="1"/>
    </row>
    <row r="16111" spans="2:9">
      <c r="B16111" s="1"/>
      <c r="C16111" s="29"/>
      <c r="D16111" s="27"/>
      <c r="E16111" s="27"/>
      <c r="F16111" s="27"/>
      <c r="G16111" s="1"/>
      <c r="H16111" s="1"/>
      <c r="I16111" s="1"/>
    </row>
    <row r="16112" spans="2:9">
      <c r="B16112" s="1"/>
      <c r="C16112" s="29"/>
      <c r="D16112" s="27"/>
      <c r="E16112" s="27"/>
      <c r="F16112" s="27"/>
      <c r="G16112" s="1"/>
      <c r="H16112" s="1"/>
      <c r="I16112" s="1"/>
    </row>
    <row r="16113" spans="2:9">
      <c r="B16113" s="1"/>
      <c r="C16113" s="29"/>
      <c r="D16113" s="27"/>
      <c r="E16113" s="27"/>
      <c r="F16113" s="27"/>
      <c r="G16113" s="1"/>
      <c r="H16113" s="1"/>
      <c r="I16113" s="1"/>
    </row>
    <row r="16114" spans="2:9">
      <c r="B16114" s="1"/>
      <c r="C16114" s="29"/>
      <c r="D16114" s="27"/>
      <c r="E16114" s="27"/>
      <c r="F16114" s="27"/>
      <c r="G16114" s="1"/>
      <c r="H16114" s="1"/>
      <c r="I16114" s="1"/>
    </row>
    <row r="16115" spans="2:9">
      <c r="B16115" s="1"/>
      <c r="C16115" s="29"/>
      <c r="D16115" s="27"/>
      <c r="E16115" s="27"/>
      <c r="F16115" s="27"/>
      <c r="G16115" s="1"/>
      <c r="H16115" s="1"/>
      <c r="I16115" s="1"/>
    </row>
    <row r="16116" spans="2:9">
      <c r="B16116" s="1"/>
      <c r="C16116" s="29"/>
      <c r="D16116" s="27"/>
      <c r="E16116" s="27"/>
      <c r="F16116" s="27"/>
      <c r="G16116" s="1"/>
      <c r="H16116" s="1"/>
      <c r="I16116" s="1"/>
    </row>
    <row r="16117" spans="2:9">
      <c r="B16117" s="1"/>
      <c r="C16117" s="29"/>
      <c r="D16117" s="27"/>
      <c r="E16117" s="27"/>
      <c r="F16117" s="27"/>
      <c r="G16117" s="1"/>
      <c r="H16117" s="1"/>
      <c r="I16117" s="1"/>
    </row>
    <row r="16118" spans="2:9">
      <c r="B16118" s="1"/>
      <c r="C16118" s="29"/>
      <c r="D16118" s="27"/>
      <c r="E16118" s="27"/>
      <c r="F16118" s="27"/>
      <c r="G16118" s="1"/>
      <c r="H16118" s="1"/>
      <c r="I16118" s="1"/>
    </row>
    <row r="16119" spans="2:9">
      <c r="B16119" s="1"/>
      <c r="C16119" s="29"/>
      <c r="D16119" s="27"/>
      <c r="E16119" s="27"/>
      <c r="F16119" s="27"/>
      <c r="G16119" s="1"/>
      <c r="H16119" s="1"/>
      <c r="I16119" s="1"/>
    </row>
    <row r="16120" spans="2:9">
      <c r="B16120" s="1"/>
      <c r="C16120" s="29"/>
      <c r="D16120" s="27"/>
      <c r="E16120" s="27"/>
      <c r="F16120" s="27"/>
      <c r="G16120" s="1"/>
      <c r="H16120" s="1"/>
      <c r="I16120" s="1"/>
    </row>
    <row r="16121" spans="2:9">
      <c r="B16121" s="1"/>
      <c r="C16121" s="29"/>
      <c r="D16121" s="27"/>
      <c r="E16121" s="27"/>
      <c r="F16121" s="27"/>
      <c r="G16121" s="1"/>
      <c r="H16121" s="1"/>
      <c r="I16121" s="1"/>
    </row>
    <row r="16122" spans="2:9">
      <c r="B16122" s="1"/>
      <c r="C16122" s="29"/>
      <c r="D16122" s="27"/>
      <c r="E16122" s="27"/>
      <c r="F16122" s="27"/>
      <c r="G16122" s="1"/>
      <c r="H16122" s="1"/>
      <c r="I16122" s="1"/>
    </row>
    <row r="16123" spans="2:9">
      <c r="B16123" s="1"/>
      <c r="C16123" s="29"/>
      <c r="D16123" s="27"/>
      <c r="E16123" s="27"/>
      <c r="F16123" s="27"/>
      <c r="G16123" s="1"/>
      <c r="H16123" s="1"/>
      <c r="I16123" s="1"/>
    </row>
    <row r="16124" spans="2:9">
      <c r="B16124" s="1"/>
      <c r="C16124" s="29"/>
      <c r="D16124" s="27"/>
      <c r="E16124" s="27"/>
      <c r="F16124" s="27"/>
      <c r="G16124" s="1"/>
      <c r="H16124" s="1"/>
      <c r="I16124" s="1"/>
    </row>
    <row r="16125" spans="2:9">
      <c r="B16125" s="1"/>
      <c r="C16125" s="29"/>
      <c r="D16125" s="27"/>
      <c r="E16125" s="27"/>
      <c r="F16125" s="27"/>
      <c r="G16125" s="1"/>
      <c r="H16125" s="1"/>
      <c r="I16125" s="1"/>
    </row>
    <row r="16126" spans="2:9">
      <c r="B16126" s="1"/>
      <c r="C16126" s="29"/>
      <c r="D16126" s="27"/>
      <c r="E16126" s="27"/>
      <c r="F16126" s="27"/>
      <c r="G16126" s="1"/>
      <c r="H16126" s="1"/>
      <c r="I16126" s="1"/>
    </row>
    <row r="16127" spans="2:9">
      <c r="B16127" s="1"/>
      <c r="C16127" s="29"/>
      <c r="D16127" s="27"/>
      <c r="E16127" s="27"/>
      <c r="F16127" s="27"/>
      <c r="G16127" s="1"/>
      <c r="H16127" s="1"/>
      <c r="I16127" s="1"/>
    </row>
    <row r="16128" spans="2:9">
      <c r="B16128" s="1"/>
      <c r="C16128" s="29"/>
      <c r="D16128" s="27"/>
      <c r="E16128" s="27"/>
      <c r="F16128" s="27"/>
      <c r="G16128" s="1"/>
      <c r="H16128" s="1"/>
      <c r="I16128" s="1"/>
    </row>
    <row r="16129" spans="2:9">
      <c r="B16129" s="1"/>
      <c r="C16129" s="29"/>
      <c r="D16129" s="27"/>
      <c r="E16129" s="27"/>
      <c r="F16129" s="27"/>
      <c r="G16129" s="1"/>
      <c r="H16129" s="1"/>
      <c r="I16129" s="1"/>
    </row>
    <row r="16130" spans="2:9">
      <c r="B16130" s="1"/>
      <c r="C16130" s="29"/>
      <c r="D16130" s="27"/>
      <c r="E16130" s="27"/>
      <c r="F16130" s="27"/>
      <c r="G16130" s="1"/>
      <c r="H16130" s="1"/>
      <c r="I16130" s="1"/>
    </row>
    <row r="16131" spans="2:9">
      <c r="B16131" s="1"/>
      <c r="C16131" s="29"/>
      <c r="D16131" s="27"/>
      <c r="E16131" s="27"/>
      <c r="F16131" s="27"/>
      <c r="G16131" s="1"/>
      <c r="H16131" s="1"/>
      <c r="I16131" s="1"/>
    </row>
    <row r="16132" spans="2:9">
      <c r="B16132" s="1"/>
      <c r="C16132" s="29"/>
      <c r="D16132" s="27"/>
      <c r="E16132" s="27"/>
      <c r="F16132" s="27"/>
      <c r="G16132" s="1"/>
      <c r="H16132" s="1"/>
      <c r="I16132" s="1"/>
    </row>
    <row r="16133" spans="2:9">
      <c r="B16133" s="1"/>
      <c r="C16133" s="29"/>
      <c r="D16133" s="27"/>
      <c r="E16133" s="27"/>
      <c r="F16133" s="27"/>
      <c r="G16133" s="1"/>
      <c r="H16133" s="1"/>
      <c r="I16133" s="1"/>
    </row>
    <row r="16134" spans="2:9">
      <c r="B16134" s="1"/>
      <c r="C16134" s="29"/>
      <c r="D16134" s="27"/>
      <c r="E16134" s="27"/>
      <c r="F16134" s="27"/>
      <c r="G16134" s="1"/>
      <c r="H16134" s="1"/>
      <c r="I16134" s="1"/>
    </row>
    <row r="16135" spans="2:9">
      <c r="B16135" s="1"/>
      <c r="C16135" s="29"/>
      <c r="D16135" s="27"/>
      <c r="E16135" s="27"/>
      <c r="F16135" s="27"/>
      <c r="G16135" s="1"/>
      <c r="H16135" s="1"/>
      <c r="I16135" s="1"/>
    </row>
    <row r="16136" spans="2:9">
      <c r="B16136" s="1"/>
      <c r="C16136" s="29"/>
      <c r="D16136" s="27"/>
      <c r="E16136" s="27"/>
      <c r="F16136" s="27"/>
      <c r="G16136" s="1"/>
      <c r="H16136" s="1"/>
      <c r="I16136" s="1"/>
    </row>
    <row r="16137" spans="2:9">
      <c r="B16137" s="1"/>
      <c r="C16137" s="29"/>
      <c r="D16137" s="27"/>
      <c r="E16137" s="27"/>
      <c r="F16137" s="27"/>
      <c r="G16137" s="1"/>
      <c r="H16137" s="1"/>
      <c r="I16137" s="1"/>
    </row>
    <row r="16138" spans="2:9">
      <c r="B16138" s="1"/>
      <c r="C16138" s="29"/>
      <c r="D16138" s="27"/>
      <c r="E16138" s="27"/>
      <c r="F16138" s="27"/>
      <c r="G16138" s="1"/>
      <c r="H16138" s="1"/>
      <c r="I16138" s="1"/>
    </row>
    <row r="16139" spans="2:9">
      <c r="B16139" s="1"/>
      <c r="C16139" s="29"/>
      <c r="D16139" s="27"/>
      <c r="E16139" s="27"/>
      <c r="F16139" s="27"/>
      <c r="G16139" s="1"/>
      <c r="H16139" s="1"/>
      <c r="I16139" s="1"/>
    </row>
    <row r="16140" spans="2:9">
      <c r="B16140" s="1"/>
      <c r="C16140" s="29"/>
      <c r="D16140" s="27"/>
      <c r="E16140" s="27"/>
      <c r="F16140" s="27"/>
      <c r="G16140" s="1"/>
      <c r="H16140" s="1"/>
      <c r="I16140" s="1"/>
    </row>
    <row r="16141" spans="2:9">
      <c r="B16141" s="1"/>
      <c r="C16141" s="29"/>
      <c r="D16141" s="27"/>
      <c r="E16141" s="27"/>
      <c r="F16141" s="27"/>
      <c r="G16141" s="1"/>
      <c r="H16141" s="1"/>
      <c r="I16141" s="1"/>
    </row>
    <row r="16142" spans="2:9">
      <c r="B16142" s="1"/>
      <c r="C16142" s="29"/>
      <c r="D16142" s="27"/>
      <c r="E16142" s="27"/>
      <c r="F16142" s="27"/>
      <c r="G16142" s="1"/>
      <c r="H16142" s="1"/>
      <c r="I16142" s="1"/>
    </row>
    <row r="16143" spans="2:9">
      <c r="B16143" s="1"/>
      <c r="C16143" s="29"/>
      <c r="D16143" s="27"/>
      <c r="E16143" s="27"/>
      <c r="F16143" s="27"/>
      <c r="G16143" s="1"/>
      <c r="H16143" s="1"/>
      <c r="I16143" s="1"/>
    </row>
    <row r="16144" spans="2:9">
      <c r="B16144" s="1"/>
      <c r="C16144" s="29"/>
      <c r="D16144" s="27"/>
      <c r="E16144" s="27"/>
      <c r="F16144" s="27"/>
      <c r="G16144" s="1"/>
      <c r="H16144" s="1"/>
      <c r="I16144" s="1"/>
    </row>
    <row r="16145" spans="2:9">
      <c r="B16145" s="1"/>
      <c r="C16145" s="29"/>
      <c r="D16145" s="27"/>
      <c r="E16145" s="27"/>
      <c r="F16145" s="27"/>
      <c r="G16145" s="1"/>
      <c r="H16145" s="1"/>
      <c r="I16145" s="1"/>
    </row>
    <row r="16146" spans="2:9">
      <c r="B16146" s="1"/>
      <c r="C16146" s="29"/>
      <c r="D16146" s="27"/>
      <c r="E16146" s="27"/>
      <c r="F16146" s="27"/>
      <c r="G16146" s="1"/>
      <c r="H16146" s="1"/>
      <c r="I16146" s="1"/>
    </row>
    <row r="16147" spans="2:9">
      <c r="B16147" s="1"/>
      <c r="C16147" s="29"/>
      <c r="D16147" s="27"/>
      <c r="E16147" s="27"/>
      <c r="F16147" s="27"/>
      <c r="G16147" s="1"/>
      <c r="H16147" s="1"/>
      <c r="I16147" s="1"/>
    </row>
    <row r="16148" spans="2:9">
      <c r="B16148" s="1"/>
      <c r="C16148" s="29"/>
      <c r="D16148" s="27"/>
      <c r="E16148" s="27"/>
      <c r="F16148" s="27"/>
      <c r="G16148" s="1"/>
      <c r="H16148" s="1"/>
      <c r="I16148" s="1"/>
    </row>
    <row r="16149" spans="2:9">
      <c r="B16149" s="1"/>
      <c r="C16149" s="29"/>
      <c r="D16149" s="27"/>
      <c r="E16149" s="27"/>
      <c r="F16149" s="27"/>
      <c r="G16149" s="1"/>
      <c r="H16149" s="1"/>
      <c r="I16149" s="1"/>
    </row>
    <row r="16150" spans="2:9">
      <c r="B16150" s="1"/>
      <c r="C16150" s="29"/>
      <c r="D16150" s="27"/>
      <c r="E16150" s="27"/>
      <c r="F16150" s="27"/>
      <c r="G16150" s="1"/>
      <c r="H16150" s="1"/>
      <c r="I16150" s="1"/>
    </row>
    <row r="16151" spans="2:9">
      <c r="B16151" s="1"/>
      <c r="C16151" s="29"/>
      <c r="D16151" s="27"/>
      <c r="E16151" s="27"/>
      <c r="F16151" s="27"/>
      <c r="G16151" s="1"/>
      <c r="H16151" s="1"/>
      <c r="I16151" s="1"/>
    </row>
    <row r="16152" spans="2:9">
      <c r="B16152" s="1"/>
      <c r="C16152" s="29"/>
      <c r="D16152" s="27"/>
      <c r="E16152" s="27"/>
      <c r="F16152" s="27"/>
      <c r="G16152" s="1"/>
      <c r="H16152" s="1"/>
      <c r="I16152" s="1"/>
    </row>
    <row r="16153" spans="2:9">
      <c r="B16153" s="1"/>
      <c r="C16153" s="29"/>
      <c r="D16153" s="27"/>
      <c r="E16153" s="27"/>
      <c r="F16153" s="27"/>
      <c r="G16153" s="1"/>
      <c r="H16153" s="1"/>
      <c r="I16153" s="1"/>
    </row>
    <row r="16154" spans="2:9">
      <c r="B16154" s="1"/>
      <c r="C16154" s="29"/>
      <c r="D16154" s="27"/>
      <c r="E16154" s="27"/>
      <c r="F16154" s="27"/>
      <c r="G16154" s="1"/>
      <c r="H16154" s="1"/>
      <c r="I16154" s="1"/>
    </row>
    <row r="16155" spans="2:9">
      <c r="B16155" s="1"/>
      <c r="C16155" s="29"/>
      <c r="D16155" s="27"/>
      <c r="E16155" s="27"/>
      <c r="F16155" s="27"/>
      <c r="G16155" s="1"/>
      <c r="H16155" s="1"/>
      <c r="I16155" s="1"/>
    </row>
    <row r="16156" spans="2:9">
      <c r="B16156" s="1"/>
      <c r="C16156" s="29"/>
      <c r="D16156" s="27"/>
      <c r="E16156" s="27"/>
      <c r="F16156" s="27"/>
      <c r="G16156" s="1"/>
      <c r="H16156" s="1"/>
      <c r="I16156" s="1"/>
    </row>
    <row r="16157" spans="2:9">
      <c r="B16157" s="1"/>
      <c r="C16157" s="29"/>
      <c r="D16157" s="27"/>
      <c r="E16157" s="27"/>
      <c r="F16157" s="27"/>
      <c r="G16157" s="1"/>
      <c r="H16157" s="1"/>
      <c r="I16157" s="1"/>
    </row>
    <row r="16158" spans="2:9">
      <c r="B16158" s="1"/>
      <c r="C16158" s="29"/>
      <c r="D16158" s="27"/>
      <c r="E16158" s="27"/>
      <c r="F16158" s="27"/>
      <c r="G16158" s="1"/>
      <c r="H16158" s="1"/>
      <c r="I16158" s="1"/>
    </row>
    <row r="16159" spans="2:9">
      <c r="B16159" s="1"/>
      <c r="C16159" s="29"/>
      <c r="D16159" s="27"/>
      <c r="E16159" s="27"/>
      <c r="F16159" s="27"/>
      <c r="G16159" s="1"/>
      <c r="H16159" s="1"/>
      <c r="I16159" s="1"/>
    </row>
    <row r="16160" spans="2:9">
      <c r="B16160" s="1"/>
      <c r="C16160" s="29"/>
      <c r="D16160" s="27"/>
      <c r="E16160" s="27"/>
      <c r="F16160" s="27"/>
      <c r="G16160" s="1"/>
      <c r="H16160" s="1"/>
      <c r="I16160" s="1"/>
    </row>
    <row r="16161" spans="2:9">
      <c r="B16161" s="1"/>
      <c r="C16161" s="29"/>
      <c r="D16161" s="27"/>
      <c r="E16161" s="27"/>
      <c r="F16161" s="27"/>
      <c r="G16161" s="1"/>
      <c r="H16161" s="1"/>
      <c r="I16161" s="1"/>
    </row>
    <row r="16162" spans="2:9">
      <c r="B16162" s="1"/>
      <c r="C16162" s="29"/>
      <c r="D16162" s="27"/>
      <c r="E16162" s="27"/>
      <c r="F16162" s="27"/>
      <c r="G16162" s="1"/>
      <c r="H16162" s="1"/>
      <c r="I16162" s="1"/>
    </row>
    <row r="16163" spans="2:9">
      <c r="B16163" s="1"/>
      <c r="C16163" s="29"/>
      <c r="D16163" s="27"/>
      <c r="E16163" s="27"/>
      <c r="F16163" s="27"/>
      <c r="G16163" s="1"/>
      <c r="H16163" s="1"/>
      <c r="I16163" s="1"/>
    </row>
    <row r="16164" spans="2:9">
      <c r="B16164" s="1"/>
      <c r="C16164" s="29"/>
      <c r="D16164" s="27"/>
      <c r="E16164" s="27"/>
      <c r="F16164" s="27"/>
      <c r="G16164" s="1"/>
      <c r="H16164" s="1"/>
      <c r="I16164" s="1"/>
    </row>
    <row r="16165" spans="2:9">
      <c r="B16165" s="1"/>
      <c r="C16165" s="29"/>
      <c r="D16165" s="27"/>
      <c r="E16165" s="27"/>
      <c r="F16165" s="27"/>
      <c r="G16165" s="1"/>
      <c r="H16165" s="1"/>
      <c r="I16165" s="1"/>
    </row>
    <row r="16166" spans="2:9">
      <c r="B16166" s="1"/>
      <c r="C16166" s="29"/>
      <c r="D16166" s="27"/>
      <c r="E16166" s="27"/>
      <c r="F16166" s="27"/>
      <c r="G16166" s="1"/>
      <c r="H16166" s="1"/>
      <c r="I16166" s="1"/>
    </row>
    <row r="16167" spans="2:9">
      <c r="B16167" s="1"/>
      <c r="C16167" s="29"/>
      <c r="D16167" s="27"/>
      <c r="E16167" s="27"/>
      <c r="F16167" s="27"/>
      <c r="G16167" s="1"/>
      <c r="H16167" s="1"/>
      <c r="I16167" s="1"/>
    </row>
    <row r="16168" spans="2:9">
      <c r="B16168" s="1"/>
      <c r="C16168" s="29"/>
      <c r="D16168" s="27"/>
      <c r="E16168" s="27"/>
      <c r="F16168" s="27"/>
      <c r="G16168" s="1"/>
      <c r="H16168" s="1"/>
      <c r="I16168" s="1"/>
    </row>
    <row r="16169" spans="2:9">
      <c r="B16169" s="1"/>
      <c r="C16169" s="29"/>
      <c r="D16169" s="27"/>
      <c r="E16169" s="27"/>
      <c r="F16169" s="27"/>
      <c r="G16169" s="1"/>
      <c r="H16169" s="1"/>
      <c r="I16169" s="1"/>
    </row>
    <row r="16170" spans="2:9">
      <c r="B16170" s="1"/>
      <c r="C16170" s="29"/>
      <c r="D16170" s="27"/>
      <c r="E16170" s="27"/>
      <c r="F16170" s="27"/>
      <c r="G16170" s="1"/>
      <c r="H16170" s="1"/>
      <c r="I16170" s="1"/>
    </row>
    <row r="16171" spans="2:9">
      <c r="B16171" s="1"/>
      <c r="C16171" s="29"/>
      <c r="D16171" s="27"/>
      <c r="E16171" s="27"/>
      <c r="F16171" s="27"/>
      <c r="G16171" s="1"/>
      <c r="H16171" s="1"/>
      <c r="I16171" s="1"/>
    </row>
    <row r="16172" spans="2:9">
      <c r="B16172" s="1"/>
      <c r="C16172" s="29"/>
      <c r="D16172" s="27"/>
      <c r="E16172" s="27"/>
      <c r="F16172" s="27"/>
      <c r="G16172" s="1"/>
      <c r="H16172" s="1"/>
      <c r="I16172" s="1"/>
    </row>
    <row r="16173" spans="2:9">
      <c r="B16173" s="1"/>
      <c r="C16173" s="29"/>
      <c r="D16173" s="27"/>
      <c r="E16173" s="27"/>
      <c r="F16173" s="27"/>
      <c r="G16173" s="1"/>
      <c r="H16173" s="1"/>
      <c r="I16173" s="1"/>
    </row>
    <row r="16174" spans="2:9">
      <c r="B16174" s="1"/>
      <c r="C16174" s="29"/>
      <c r="D16174" s="27"/>
      <c r="E16174" s="27"/>
      <c r="F16174" s="27"/>
      <c r="G16174" s="1"/>
      <c r="H16174" s="1"/>
      <c r="I16174" s="1"/>
    </row>
    <row r="16175" spans="2:9">
      <c r="B16175" s="1"/>
      <c r="C16175" s="29"/>
      <c r="D16175" s="27"/>
      <c r="E16175" s="27"/>
      <c r="F16175" s="27"/>
      <c r="G16175" s="1"/>
      <c r="H16175" s="1"/>
      <c r="I16175" s="1"/>
    </row>
    <row r="16176" spans="2:9">
      <c r="B16176" s="1"/>
      <c r="C16176" s="29"/>
      <c r="D16176" s="27"/>
      <c r="E16176" s="27"/>
      <c r="F16176" s="27"/>
      <c r="G16176" s="1"/>
      <c r="H16176" s="1"/>
      <c r="I16176" s="1"/>
    </row>
    <row r="16177" spans="2:9">
      <c r="B16177" s="1"/>
      <c r="C16177" s="29"/>
      <c r="D16177" s="27"/>
      <c r="E16177" s="27"/>
      <c r="F16177" s="27"/>
      <c r="G16177" s="1"/>
      <c r="H16177" s="1"/>
      <c r="I16177" s="1"/>
    </row>
    <row r="16178" spans="2:9">
      <c r="B16178" s="1"/>
      <c r="C16178" s="29"/>
      <c r="D16178" s="27"/>
      <c r="E16178" s="27"/>
      <c r="F16178" s="27"/>
      <c r="G16178" s="1"/>
      <c r="H16178" s="1"/>
      <c r="I16178" s="1"/>
    </row>
    <row r="16179" spans="2:9">
      <c r="B16179" s="1"/>
      <c r="C16179" s="29"/>
      <c r="D16179" s="27"/>
      <c r="E16179" s="27"/>
      <c r="F16179" s="27"/>
      <c r="G16179" s="1"/>
      <c r="H16179" s="1"/>
      <c r="I16179" s="1"/>
    </row>
    <row r="16180" spans="2:9">
      <c r="B16180" s="1"/>
      <c r="C16180" s="29"/>
      <c r="D16180" s="27"/>
      <c r="E16180" s="27"/>
      <c r="F16180" s="27"/>
      <c r="G16180" s="1"/>
      <c r="H16180" s="1"/>
      <c r="I16180" s="1"/>
    </row>
    <row r="16181" spans="2:9">
      <c r="B16181" s="1"/>
      <c r="C16181" s="29"/>
      <c r="D16181" s="27"/>
      <c r="E16181" s="27"/>
      <c r="F16181" s="27"/>
      <c r="G16181" s="1"/>
      <c r="H16181" s="1"/>
      <c r="I16181" s="1"/>
    </row>
    <row r="16182" spans="2:9">
      <c r="B16182" s="1"/>
      <c r="C16182" s="29"/>
      <c r="D16182" s="27"/>
      <c r="E16182" s="27"/>
      <c r="F16182" s="27"/>
      <c r="G16182" s="1"/>
      <c r="H16182" s="1"/>
      <c r="I16182" s="1"/>
    </row>
    <row r="16183" spans="2:9">
      <c r="B16183" s="1"/>
      <c r="C16183" s="29"/>
      <c r="D16183" s="27"/>
      <c r="E16183" s="27"/>
      <c r="F16183" s="27"/>
      <c r="G16183" s="1"/>
      <c r="H16183" s="1"/>
      <c r="I16183" s="1"/>
    </row>
    <row r="16184" spans="2:9">
      <c r="B16184" s="1"/>
      <c r="C16184" s="29"/>
      <c r="D16184" s="27"/>
      <c r="E16184" s="27"/>
      <c r="F16184" s="27"/>
      <c r="G16184" s="1"/>
      <c r="H16184" s="1"/>
      <c r="I16184" s="1"/>
    </row>
    <row r="16185" spans="2:9">
      <c r="B16185" s="1"/>
      <c r="C16185" s="29"/>
      <c r="D16185" s="27"/>
      <c r="E16185" s="27"/>
      <c r="F16185" s="27"/>
      <c r="G16185" s="1"/>
      <c r="H16185" s="1"/>
      <c r="I16185" s="1"/>
    </row>
    <row r="16186" spans="2:9">
      <c r="B16186" s="1"/>
      <c r="C16186" s="29"/>
      <c r="D16186" s="27"/>
      <c r="E16186" s="27"/>
      <c r="F16186" s="27"/>
      <c r="G16186" s="1"/>
      <c r="H16186" s="1"/>
      <c r="I16186" s="1"/>
    </row>
    <row r="16187" spans="2:9">
      <c r="B16187" s="1"/>
      <c r="C16187" s="29"/>
      <c r="D16187" s="27"/>
      <c r="E16187" s="27"/>
      <c r="F16187" s="27"/>
      <c r="G16187" s="1"/>
      <c r="H16187" s="1"/>
      <c r="I16187" s="1"/>
    </row>
    <row r="16188" spans="2:9">
      <c r="B16188" s="1"/>
      <c r="C16188" s="29"/>
      <c r="D16188" s="27"/>
      <c r="E16188" s="27"/>
      <c r="F16188" s="27"/>
      <c r="G16188" s="1"/>
      <c r="H16188" s="1"/>
      <c r="I16188" s="1"/>
    </row>
    <row r="16189" spans="2:9">
      <c r="B16189" s="1"/>
      <c r="C16189" s="29"/>
      <c r="D16189" s="27"/>
      <c r="E16189" s="27"/>
      <c r="F16189" s="27"/>
      <c r="G16189" s="1"/>
      <c r="H16189" s="1"/>
      <c r="I16189" s="1"/>
    </row>
    <row r="16190" spans="2:9">
      <c r="B16190" s="1"/>
      <c r="C16190" s="29"/>
      <c r="D16190" s="27"/>
      <c r="E16190" s="27"/>
      <c r="F16190" s="27"/>
      <c r="G16190" s="1"/>
      <c r="H16190" s="1"/>
      <c r="I16190" s="1"/>
    </row>
    <row r="16191" spans="2:9">
      <c r="B16191" s="1"/>
      <c r="C16191" s="29"/>
      <c r="D16191" s="27"/>
      <c r="E16191" s="27"/>
      <c r="F16191" s="27"/>
      <c r="G16191" s="1"/>
      <c r="H16191" s="1"/>
      <c r="I16191" s="1"/>
    </row>
    <row r="16192" spans="2:9">
      <c r="B16192" s="1"/>
      <c r="C16192" s="29"/>
      <c r="D16192" s="27"/>
      <c r="E16192" s="27"/>
      <c r="F16192" s="27"/>
      <c r="G16192" s="1"/>
      <c r="H16192" s="1"/>
      <c r="I16192" s="1"/>
    </row>
    <row r="16193" spans="2:9">
      <c r="B16193" s="1"/>
      <c r="C16193" s="29"/>
      <c r="D16193" s="27"/>
      <c r="E16193" s="27"/>
      <c r="F16193" s="27"/>
      <c r="G16193" s="1"/>
      <c r="H16193" s="1"/>
      <c r="I16193" s="1"/>
    </row>
    <row r="16194" spans="2:9">
      <c r="B16194" s="1"/>
      <c r="C16194" s="29"/>
      <c r="D16194" s="27"/>
      <c r="E16194" s="27"/>
      <c r="F16194" s="27"/>
      <c r="G16194" s="1"/>
      <c r="H16194" s="1"/>
      <c r="I16194" s="1"/>
    </row>
    <row r="16195" spans="2:9">
      <c r="B16195" s="1"/>
      <c r="C16195" s="29"/>
      <c r="D16195" s="27"/>
      <c r="E16195" s="27"/>
      <c r="F16195" s="27"/>
      <c r="G16195" s="1"/>
      <c r="H16195" s="1"/>
      <c r="I16195" s="1"/>
    </row>
    <row r="16196" spans="2:9">
      <c r="B16196" s="1"/>
      <c r="C16196" s="29"/>
      <c r="D16196" s="27"/>
      <c r="E16196" s="27"/>
      <c r="F16196" s="27"/>
      <c r="G16196" s="1"/>
      <c r="H16196" s="1"/>
      <c r="I16196" s="1"/>
    </row>
    <row r="16197" spans="2:9">
      <c r="B16197" s="1"/>
      <c r="C16197" s="29"/>
      <c r="D16197" s="27"/>
      <c r="E16197" s="27"/>
      <c r="F16197" s="27"/>
      <c r="G16197" s="1"/>
      <c r="H16197" s="1"/>
      <c r="I16197" s="1"/>
    </row>
    <row r="16198" spans="2:9">
      <c r="B16198" s="1"/>
      <c r="C16198" s="29"/>
      <c r="D16198" s="27"/>
      <c r="E16198" s="27"/>
      <c r="F16198" s="27"/>
      <c r="G16198" s="1"/>
      <c r="H16198" s="1"/>
      <c r="I16198" s="1"/>
    </row>
    <row r="16199" spans="2:9">
      <c r="B16199" s="1"/>
      <c r="C16199" s="29"/>
      <c r="D16199" s="27"/>
      <c r="E16199" s="27"/>
      <c r="F16199" s="27"/>
      <c r="G16199" s="1"/>
      <c r="H16199" s="1"/>
      <c r="I16199" s="1"/>
    </row>
    <row r="16200" spans="2:9">
      <c r="B16200" s="1"/>
      <c r="C16200" s="29"/>
      <c r="D16200" s="27"/>
      <c r="E16200" s="27"/>
      <c r="F16200" s="27"/>
      <c r="G16200" s="1"/>
      <c r="H16200" s="1"/>
      <c r="I16200" s="1"/>
    </row>
    <row r="16201" spans="2:9">
      <c r="B16201" s="1"/>
      <c r="C16201" s="29"/>
      <c r="D16201" s="27"/>
      <c r="E16201" s="27"/>
      <c r="F16201" s="27"/>
      <c r="G16201" s="1"/>
      <c r="H16201" s="1"/>
      <c r="I16201" s="1"/>
    </row>
    <row r="16202" spans="2:9">
      <c r="B16202" s="1"/>
      <c r="C16202" s="29"/>
      <c r="D16202" s="27"/>
      <c r="E16202" s="27"/>
      <c r="F16202" s="27"/>
      <c r="G16202" s="1"/>
      <c r="H16202" s="1"/>
      <c r="I16202" s="1"/>
    </row>
    <row r="16203" spans="2:9">
      <c r="B16203" s="1"/>
      <c r="C16203" s="29"/>
      <c r="D16203" s="27"/>
      <c r="E16203" s="27"/>
      <c r="F16203" s="27"/>
      <c r="G16203" s="1"/>
      <c r="H16203" s="1"/>
      <c r="I16203" s="1"/>
    </row>
    <row r="16204" spans="2:9">
      <c r="B16204" s="1"/>
      <c r="C16204" s="29"/>
      <c r="D16204" s="27"/>
      <c r="E16204" s="27"/>
      <c r="F16204" s="27"/>
      <c r="G16204" s="1"/>
      <c r="H16204" s="1"/>
      <c r="I16204" s="1"/>
    </row>
    <row r="16205" spans="2:9">
      <c r="B16205" s="1"/>
      <c r="C16205" s="29"/>
      <c r="D16205" s="27"/>
      <c r="E16205" s="27"/>
      <c r="F16205" s="27"/>
      <c r="G16205" s="1"/>
      <c r="H16205" s="1"/>
      <c r="I16205" s="1"/>
    </row>
    <row r="16206" spans="2:9">
      <c r="B16206" s="1"/>
      <c r="C16206" s="29"/>
      <c r="D16206" s="27"/>
      <c r="E16206" s="27"/>
      <c r="F16206" s="27"/>
      <c r="G16206" s="1"/>
      <c r="H16206" s="1"/>
      <c r="I16206" s="1"/>
    </row>
    <row r="16207" spans="2:9">
      <c r="B16207" s="1"/>
      <c r="C16207" s="29"/>
      <c r="D16207" s="27"/>
      <c r="E16207" s="27"/>
      <c r="F16207" s="27"/>
      <c r="G16207" s="1"/>
      <c r="H16207" s="1"/>
      <c r="I16207" s="1"/>
    </row>
    <row r="16208" spans="2:9">
      <c r="B16208" s="1"/>
      <c r="C16208" s="29"/>
      <c r="D16208" s="27"/>
      <c r="E16208" s="27"/>
      <c r="F16208" s="27"/>
      <c r="G16208" s="1"/>
      <c r="H16208" s="1"/>
      <c r="I16208" s="1"/>
    </row>
    <row r="16209" spans="2:9">
      <c r="B16209" s="1"/>
      <c r="C16209" s="29"/>
      <c r="D16209" s="27"/>
      <c r="E16209" s="27"/>
      <c r="F16209" s="27"/>
      <c r="G16209" s="1"/>
      <c r="H16209" s="1"/>
      <c r="I16209" s="1"/>
    </row>
    <row r="16210" spans="2:9">
      <c r="B16210" s="1"/>
      <c r="C16210" s="29"/>
      <c r="D16210" s="27"/>
      <c r="E16210" s="27"/>
      <c r="F16210" s="27"/>
      <c r="G16210" s="1"/>
      <c r="H16210" s="1"/>
      <c r="I16210" s="1"/>
    </row>
    <row r="16211" spans="2:9">
      <c r="B16211" s="1"/>
      <c r="C16211" s="29"/>
      <c r="D16211" s="27"/>
      <c r="E16211" s="27"/>
      <c r="F16211" s="27"/>
      <c r="G16211" s="1"/>
      <c r="H16211" s="1"/>
      <c r="I16211" s="1"/>
    </row>
    <row r="16212" spans="2:9">
      <c r="B16212" s="1"/>
      <c r="C16212" s="29"/>
      <c r="D16212" s="27"/>
      <c r="E16212" s="27"/>
      <c r="F16212" s="27"/>
      <c r="G16212" s="1"/>
      <c r="H16212" s="1"/>
      <c r="I16212" s="1"/>
    </row>
    <row r="16213" spans="2:9">
      <c r="B16213" s="1"/>
      <c r="C16213" s="29"/>
      <c r="D16213" s="27"/>
      <c r="E16213" s="27"/>
      <c r="F16213" s="27"/>
      <c r="G16213" s="1"/>
      <c r="H16213" s="1"/>
      <c r="I16213" s="1"/>
    </row>
    <row r="16214" spans="2:9">
      <c r="B16214" s="1"/>
      <c r="C16214" s="29"/>
      <c r="D16214" s="27"/>
      <c r="E16214" s="27"/>
      <c r="F16214" s="27"/>
      <c r="G16214" s="1"/>
      <c r="H16214" s="1"/>
      <c r="I16214" s="1"/>
    </row>
    <row r="16215" spans="2:9">
      <c r="B16215" s="1"/>
      <c r="C16215" s="29"/>
      <c r="D16215" s="27"/>
      <c r="E16215" s="27"/>
      <c r="F16215" s="27"/>
      <c r="G16215" s="1"/>
      <c r="H16215" s="1"/>
      <c r="I16215" s="1"/>
    </row>
    <row r="16216" spans="2:9">
      <c r="B16216" s="1"/>
      <c r="C16216" s="29"/>
      <c r="D16216" s="27"/>
      <c r="E16216" s="27"/>
      <c r="F16216" s="27"/>
      <c r="G16216" s="1"/>
      <c r="H16216" s="1"/>
      <c r="I16216" s="1"/>
    </row>
    <row r="16217" spans="2:9">
      <c r="B16217" s="1"/>
      <c r="C16217" s="29"/>
      <c r="D16217" s="27"/>
      <c r="E16217" s="27"/>
      <c r="F16217" s="27"/>
      <c r="G16217" s="1"/>
      <c r="H16217" s="1"/>
      <c r="I16217" s="1"/>
    </row>
    <row r="16218" spans="2:9">
      <c r="B16218" s="1"/>
      <c r="C16218" s="29"/>
      <c r="D16218" s="27"/>
      <c r="E16218" s="27"/>
      <c r="F16218" s="27"/>
      <c r="G16218" s="1"/>
      <c r="H16218" s="1"/>
      <c r="I16218" s="1"/>
    </row>
    <row r="16219" spans="2:9">
      <c r="B16219" s="1"/>
      <c r="C16219" s="29"/>
      <c r="D16219" s="27"/>
      <c r="E16219" s="27"/>
      <c r="F16219" s="27"/>
      <c r="G16219" s="1"/>
      <c r="H16219" s="1"/>
      <c r="I16219" s="1"/>
    </row>
    <row r="16220" spans="2:9">
      <c r="B16220" s="1"/>
      <c r="C16220" s="29"/>
      <c r="D16220" s="27"/>
      <c r="E16220" s="27"/>
      <c r="F16220" s="27"/>
      <c r="G16220" s="1"/>
      <c r="H16220" s="1"/>
      <c r="I16220" s="1"/>
    </row>
    <row r="16221" spans="2:9">
      <c r="B16221" s="1"/>
      <c r="C16221" s="29"/>
      <c r="D16221" s="27"/>
      <c r="E16221" s="27"/>
      <c r="F16221" s="27"/>
      <c r="G16221" s="1"/>
      <c r="H16221" s="1"/>
      <c r="I16221" s="1"/>
    </row>
    <row r="16222" spans="2:9">
      <c r="B16222" s="1"/>
      <c r="C16222" s="29"/>
      <c r="D16222" s="27"/>
      <c r="E16222" s="27"/>
      <c r="F16222" s="27"/>
      <c r="G16222" s="1"/>
      <c r="H16222" s="1"/>
      <c r="I16222" s="1"/>
    </row>
    <row r="16223" spans="2:9">
      <c r="B16223" s="1"/>
      <c r="C16223" s="29"/>
      <c r="D16223" s="27"/>
      <c r="E16223" s="27"/>
      <c r="F16223" s="27"/>
      <c r="G16223" s="1"/>
      <c r="H16223" s="1"/>
      <c r="I16223" s="1"/>
    </row>
    <row r="16224" spans="2:9">
      <c r="B16224" s="1"/>
      <c r="C16224" s="29"/>
      <c r="D16224" s="27"/>
      <c r="E16224" s="27"/>
      <c r="F16224" s="27"/>
      <c r="G16224" s="1"/>
      <c r="H16224" s="1"/>
      <c r="I16224" s="1"/>
    </row>
    <row r="16225" spans="2:9">
      <c r="B16225" s="1"/>
      <c r="C16225" s="29"/>
      <c r="D16225" s="27"/>
      <c r="E16225" s="27"/>
      <c r="F16225" s="27"/>
      <c r="G16225" s="1"/>
      <c r="H16225" s="1"/>
      <c r="I16225" s="1"/>
    </row>
    <row r="16226" spans="2:9">
      <c r="B16226" s="1"/>
      <c r="C16226" s="29"/>
      <c r="D16226" s="27"/>
      <c r="E16226" s="27"/>
      <c r="F16226" s="27"/>
      <c r="G16226" s="1"/>
      <c r="H16226" s="1"/>
      <c r="I16226" s="1"/>
    </row>
    <row r="16227" spans="2:9">
      <c r="B16227" s="1"/>
      <c r="C16227" s="29"/>
      <c r="D16227" s="27"/>
      <c r="E16227" s="27"/>
      <c r="F16227" s="27"/>
      <c r="G16227" s="1"/>
      <c r="H16227" s="1"/>
      <c r="I16227" s="1"/>
    </row>
    <row r="16228" spans="2:9">
      <c r="B16228" s="1"/>
      <c r="C16228" s="29"/>
      <c r="D16228" s="27"/>
      <c r="E16228" s="27"/>
      <c r="F16228" s="27"/>
      <c r="G16228" s="1"/>
      <c r="H16228" s="1"/>
      <c r="I16228" s="1"/>
    </row>
    <row r="16229" spans="2:9">
      <c r="B16229" s="1"/>
      <c r="C16229" s="29"/>
      <c r="D16229" s="27"/>
      <c r="E16229" s="27"/>
      <c r="F16229" s="27"/>
      <c r="G16229" s="1"/>
      <c r="H16229" s="1"/>
      <c r="I16229" s="1"/>
    </row>
    <row r="16230" spans="2:9">
      <c r="B16230" s="1"/>
      <c r="C16230" s="29"/>
      <c r="D16230" s="27"/>
      <c r="E16230" s="27"/>
      <c r="F16230" s="27"/>
      <c r="G16230" s="1"/>
      <c r="H16230" s="1"/>
      <c r="I16230" s="1"/>
    </row>
    <row r="16231" spans="2:9">
      <c r="B16231" s="1"/>
      <c r="C16231" s="29"/>
      <c r="D16231" s="27"/>
      <c r="E16231" s="27"/>
      <c r="F16231" s="27"/>
      <c r="G16231" s="1"/>
      <c r="H16231" s="1"/>
      <c r="I16231" s="1"/>
    </row>
    <row r="16232" spans="2:9">
      <c r="B16232" s="1"/>
      <c r="C16232" s="29"/>
      <c r="D16232" s="27"/>
      <c r="E16232" s="27"/>
      <c r="F16232" s="27"/>
      <c r="G16232" s="1"/>
      <c r="H16232" s="1"/>
      <c r="I16232" s="1"/>
    </row>
    <row r="16233" spans="2:9">
      <c r="B16233" s="1"/>
      <c r="C16233" s="29"/>
      <c r="D16233" s="27"/>
      <c r="E16233" s="27"/>
      <c r="F16233" s="27"/>
      <c r="G16233" s="1"/>
      <c r="H16233" s="1"/>
      <c r="I16233" s="1"/>
    </row>
    <row r="16234" spans="2:9">
      <c r="B16234" s="1"/>
      <c r="C16234" s="29"/>
      <c r="D16234" s="27"/>
      <c r="E16234" s="27"/>
      <c r="F16234" s="27"/>
      <c r="G16234" s="1"/>
      <c r="H16234" s="1"/>
      <c r="I16234" s="1"/>
    </row>
    <row r="16235" spans="2:9">
      <c r="B16235" s="1"/>
      <c r="C16235" s="29"/>
      <c r="D16235" s="27"/>
      <c r="E16235" s="27"/>
      <c r="F16235" s="27"/>
      <c r="G16235" s="1"/>
      <c r="H16235" s="1"/>
      <c r="I16235" s="1"/>
    </row>
    <row r="16236" spans="2:9">
      <c r="B16236" s="1"/>
      <c r="C16236" s="29"/>
      <c r="D16236" s="27"/>
      <c r="E16236" s="27"/>
      <c r="F16236" s="27"/>
      <c r="G16236" s="1"/>
      <c r="H16236" s="1"/>
      <c r="I16236" s="1"/>
    </row>
    <row r="16237" spans="2:9">
      <c r="B16237" s="1"/>
      <c r="C16237" s="29"/>
      <c r="D16237" s="27"/>
      <c r="E16237" s="27"/>
      <c r="F16237" s="27"/>
      <c r="G16237" s="1"/>
      <c r="H16237" s="1"/>
      <c r="I16237" s="1"/>
    </row>
    <row r="16238" spans="2:9">
      <c r="B16238" s="1"/>
      <c r="C16238" s="29"/>
      <c r="D16238" s="27"/>
      <c r="E16238" s="27"/>
      <c r="F16238" s="27"/>
      <c r="G16238" s="1"/>
      <c r="H16238" s="1"/>
      <c r="I16238" s="1"/>
    </row>
    <row r="16239" spans="2:9">
      <c r="B16239" s="1"/>
      <c r="C16239" s="29"/>
      <c r="D16239" s="27"/>
      <c r="E16239" s="27"/>
      <c r="F16239" s="27"/>
      <c r="G16239" s="1"/>
      <c r="H16239" s="1"/>
      <c r="I16239" s="1"/>
    </row>
    <row r="16240" spans="2:9">
      <c r="B16240" s="1"/>
      <c r="C16240" s="29"/>
      <c r="D16240" s="27"/>
      <c r="E16240" s="27"/>
      <c r="F16240" s="27"/>
      <c r="G16240" s="1"/>
      <c r="H16240" s="1"/>
      <c r="I16240" s="1"/>
    </row>
    <row r="16241" spans="2:9">
      <c r="B16241" s="1"/>
      <c r="C16241" s="29"/>
      <c r="D16241" s="27"/>
      <c r="E16241" s="27"/>
      <c r="F16241" s="27"/>
      <c r="G16241" s="1"/>
      <c r="H16241" s="1"/>
      <c r="I16241" s="1"/>
    </row>
    <row r="16242" spans="2:9">
      <c r="B16242" s="1"/>
      <c r="C16242" s="29"/>
      <c r="D16242" s="27"/>
      <c r="E16242" s="27"/>
      <c r="F16242" s="27"/>
      <c r="G16242" s="1"/>
      <c r="H16242" s="1"/>
      <c r="I16242" s="1"/>
    </row>
    <row r="16243" spans="2:9">
      <c r="B16243" s="1"/>
      <c r="C16243" s="29"/>
      <c r="D16243" s="27"/>
      <c r="E16243" s="27"/>
      <c r="F16243" s="27"/>
      <c r="G16243" s="1"/>
      <c r="H16243" s="1"/>
      <c r="I16243" s="1"/>
    </row>
    <row r="16244" spans="2:9">
      <c r="B16244" s="1"/>
      <c r="C16244" s="29"/>
      <c r="D16244" s="27"/>
      <c r="E16244" s="27"/>
      <c r="F16244" s="27"/>
      <c r="G16244" s="1"/>
      <c r="H16244" s="1"/>
      <c r="I16244" s="1"/>
    </row>
    <row r="16245" spans="2:9">
      <c r="B16245" s="1"/>
      <c r="C16245" s="29"/>
      <c r="D16245" s="27"/>
      <c r="E16245" s="27"/>
      <c r="F16245" s="27"/>
      <c r="G16245" s="1"/>
      <c r="H16245" s="1"/>
      <c r="I16245" s="1"/>
    </row>
    <row r="16246" spans="2:9">
      <c r="B16246" s="1"/>
      <c r="C16246" s="29"/>
      <c r="D16246" s="27"/>
      <c r="E16246" s="27"/>
      <c r="F16246" s="27"/>
      <c r="G16246" s="1"/>
      <c r="H16246" s="1"/>
      <c r="I16246" s="1"/>
    </row>
    <row r="16247" spans="2:9">
      <c r="B16247" s="1"/>
      <c r="C16247" s="29"/>
      <c r="D16247" s="27"/>
      <c r="E16247" s="27"/>
      <c r="F16247" s="27"/>
      <c r="G16247" s="1"/>
      <c r="H16247" s="1"/>
      <c r="I16247" s="1"/>
    </row>
    <row r="16248" spans="2:9">
      <c r="B16248" s="1"/>
      <c r="C16248" s="29"/>
      <c r="D16248" s="27"/>
      <c r="E16248" s="27"/>
      <c r="F16248" s="27"/>
      <c r="G16248" s="1"/>
      <c r="H16248" s="1"/>
      <c r="I16248" s="1"/>
    </row>
    <row r="16249" spans="2:9">
      <c r="B16249" s="1"/>
      <c r="C16249" s="29"/>
      <c r="D16249" s="27"/>
      <c r="E16249" s="27"/>
      <c r="F16249" s="27"/>
      <c r="G16249" s="1"/>
      <c r="H16249" s="1"/>
      <c r="I16249" s="1"/>
    </row>
    <row r="16250" spans="2:9">
      <c r="B16250" s="1"/>
      <c r="C16250" s="29"/>
      <c r="D16250" s="27"/>
      <c r="E16250" s="27"/>
      <c r="F16250" s="27"/>
      <c r="G16250" s="1"/>
      <c r="H16250" s="1"/>
      <c r="I16250" s="1"/>
    </row>
    <row r="16251" spans="2:9">
      <c r="B16251" s="1"/>
      <c r="C16251" s="29"/>
      <c r="D16251" s="27"/>
      <c r="E16251" s="27"/>
      <c r="F16251" s="27"/>
      <c r="G16251" s="1"/>
      <c r="H16251" s="1"/>
      <c r="I16251" s="1"/>
    </row>
    <row r="16252" spans="2:9">
      <c r="B16252" s="1"/>
      <c r="C16252" s="29"/>
      <c r="D16252" s="27"/>
      <c r="E16252" s="27"/>
      <c r="F16252" s="27"/>
      <c r="G16252" s="1"/>
      <c r="H16252" s="1"/>
      <c r="I16252" s="1"/>
    </row>
    <row r="16253" spans="2:9">
      <c r="B16253" s="1"/>
      <c r="C16253" s="29"/>
      <c r="D16253" s="27"/>
      <c r="E16253" s="27"/>
      <c r="F16253" s="27"/>
      <c r="G16253" s="1"/>
      <c r="H16253" s="1"/>
      <c r="I16253" s="1"/>
    </row>
    <row r="16254" spans="2:9">
      <c r="B16254" s="1"/>
      <c r="C16254" s="29"/>
      <c r="D16254" s="27"/>
      <c r="E16254" s="27"/>
      <c r="F16254" s="27"/>
      <c r="G16254" s="1"/>
      <c r="H16254" s="1"/>
      <c r="I16254" s="1"/>
    </row>
    <row r="16255" spans="2:9">
      <c r="B16255" s="1"/>
      <c r="C16255" s="29"/>
      <c r="D16255" s="27"/>
      <c r="E16255" s="27"/>
      <c r="F16255" s="27"/>
      <c r="G16255" s="1"/>
      <c r="H16255" s="1"/>
      <c r="I16255" s="1"/>
    </row>
    <row r="16256" spans="2:9">
      <c r="B16256" s="1"/>
      <c r="C16256" s="29"/>
      <c r="D16256" s="27"/>
      <c r="E16256" s="27"/>
      <c r="F16256" s="27"/>
      <c r="G16256" s="1"/>
      <c r="H16256" s="1"/>
      <c r="I16256" s="1"/>
    </row>
    <row r="16257" spans="2:9">
      <c r="B16257" s="1"/>
      <c r="C16257" s="29"/>
      <c r="D16257" s="27"/>
      <c r="E16257" s="27"/>
      <c r="F16257" s="27"/>
      <c r="G16257" s="1"/>
      <c r="H16257" s="1"/>
      <c r="I16257" s="1"/>
    </row>
    <row r="16258" spans="2:9">
      <c r="B16258" s="1"/>
      <c r="C16258" s="29"/>
      <c r="D16258" s="27"/>
      <c r="E16258" s="27"/>
      <c r="F16258" s="27"/>
      <c r="G16258" s="1"/>
      <c r="H16258" s="1"/>
      <c r="I16258" s="1"/>
    </row>
    <row r="16259" spans="2:9">
      <c r="B16259" s="1"/>
      <c r="C16259" s="29"/>
      <c r="D16259" s="27"/>
      <c r="E16259" s="27"/>
      <c r="F16259" s="27"/>
      <c r="G16259" s="1"/>
      <c r="H16259" s="1"/>
      <c r="I16259" s="1"/>
    </row>
    <row r="16260" spans="2:9">
      <c r="B16260" s="1"/>
      <c r="C16260" s="29"/>
      <c r="D16260" s="27"/>
      <c r="E16260" s="27"/>
      <c r="F16260" s="27"/>
      <c r="G16260" s="1"/>
      <c r="H16260" s="1"/>
      <c r="I16260" s="1"/>
    </row>
    <row r="16261" spans="2:9">
      <c r="B16261" s="1"/>
      <c r="C16261" s="29"/>
      <c r="D16261" s="27"/>
      <c r="E16261" s="27"/>
      <c r="F16261" s="27"/>
      <c r="G16261" s="1"/>
      <c r="H16261" s="1"/>
      <c r="I16261" s="1"/>
    </row>
    <row r="16262" spans="2:9">
      <c r="B16262" s="1"/>
      <c r="C16262" s="29"/>
      <c r="D16262" s="27"/>
      <c r="E16262" s="27"/>
      <c r="F16262" s="27"/>
      <c r="G16262" s="1"/>
      <c r="H16262" s="1"/>
      <c r="I16262" s="1"/>
    </row>
    <row r="16263" spans="2:9">
      <c r="B16263" s="1"/>
      <c r="C16263" s="29"/>
      <c r="D16263" s="27"/>
      <c r="E16263" s="27"/>
      <c r="F16263" s="27"/>
      <c r="G16263" s="1"/>
      <c r="H16263" s="1"/>
      <c r="I16263" s="1"/>
    </row>
    <row r="16264" spans="2:9">
      <c r="B16264" s="1"/>
      <c r="C16264" s="29"/>
      <c r="D16264" s="27"/>
      <c r="E16264" s="27"/>
      <c r="F16264" s="27"/>
      <c r="G16264" s="1"/>
      <c r="H16264" s="1"/>
      <c r="I16264" s="1"/>
    </row>
    <row r="16265" spans="2:9">
      <c r="B16265" s="1"/>
      <c r="C16265" s="29"/>
      <c r="D16265" s="27"/>
      <c r="E16265" s="27"/>
      <c r="F16265" s="27"/>
      <c r="G16265" s="1"/>
      <c r="H16265" s="1"/>
      <c r="I16265" s="1"/>
    </row>
    <row r="16266" spans="2:9">
      <c r="B16266" s="1"/>
      <c r="C16266" s="29"/>
      <c r="D16266" s="27"/>
      <c r="E16266" s="27"/>
      <c r="F16266" s="27"/>
      <c r="G16266" s="1"/>
      <c r="H16266" s="1"/>
      <c r="I16266" s="1"/>
    </row>
    <row r="16267" spans="2:9">
      <c r="B16267" s="1"/>
      <c r="C16267" s="29"/>
      <c r="D16267" s="27"/>
      <c r="E16267" s="27"/>
      <c r="F16267" s="27"/>
      <c r="G16267" s="1"/>
      <c r="H16267" s="1"/>
      <c r="I16267" s="1"/>
    </row>
    <row r="16268" spans="2:9">
      <c r="B16268" s="1"/>
      <c r="C16268" s="29"/>
      <c r="D16268" s="27"/>
      <c r="E16268" s="27"/>
      <c r="F16268" s="27"/>
      <c r="G16268" s="1"/>
      <c r="H16268" s="1"/>
      <c r="I16268" s="1"/>
    </row>
    <row r="16269" spans="2:9">
      <c r="B16269" s="1"/>
      <c r="C16269" s="29"/>
      <c r="D16269" s="27"/>
      <c r="E16269" s="27"/>
      <c r="F16269" s="27"/>
      <c r="G16269" s="1"/>
      <c r="H16269" s="1"/>
      <c r="I16269" s="1"/>
    </row>
    <row r="16270" spans="2:9">
      <c r="B16270" s="1"/>
      <c r="C16270" s="29"/>
      <c r="D16270" s="27"/>
      <c r="E16270" s="27"/>
      <c r="F16270" s="27"/>
      <c r="G16270" s="1"/>
      <c r="H16270" s="1"/>
      <c r="I16270" s="1"/>
    </row>
    <row r="16271" spans="2:9">
      <c r="B16271" s="1"/>
      <c r="C16271" s="29"/>
      <c r="D16271" s="27"/>
      <c r="E16271" s="27"/>
      <c r="F16271" s="27"/>
      <c r="G16271" s="1"/>
      <c r="H16271" s="1"/>
      <c r="I16271" s="1"/>
    </row>
    <row r="16272" spans="2:9">
      <c r="B16272" s="1"/>
      <c r="C16272" s="29"/>
      <c r="D16272" s="27"/>
      <c r="E16272" s="27"/>
      <c r="F16272" s="27"/>
      <c r="G16272" s="1"/>
      <c r="H16272" s="1"/>
      <c r="I16272" s="1"/>
    </row>
    <row r="16273" spans="2:9">
      <c r="B16273" s="1"/>
      <c r="C16273" s="29"/>
      <c r="D16273" s="27"/>
      <c r="E16273" s="27"/>
      <c r="F16273" s="27"/>
      <c r="G16273" s="1"/>
      <c r="H16273" s="1"/>
      <c r="I16273" s="1"/>
    </row>
    <row r="16274" spans="2:9">
      <c r="B16274" s="1"/>
      <c r="C16274" s="29"/>
      <c r="D16274" s="27"/>
      <c r="E16274" s="27"/>
      <c r="F16274" s="27"/>
      <c r="G16274" s="1"/>
      <c r="H16274" s="1"/>
      <c r="I16274" s="1"/>
    </row>
    <row r="16275" spans="2:9">
      <c r="B16275" s="1"/>
      <c r="C16275" s="29"/>
      <c r="D16275" s="27"/>
      <c r="E16275" s="27"/>
      <c r="F16275" s="27"/>
      <c r="G16275" s="1"/>
      <c r="H16275" s="1"/>
      <c r="I16275" s="1"/>
    </row>
    <row r="16276" spans="2:9">
      <c r="B16276" s="1"/>
      <c r="C16276" s="29"/>
      <c r="D16276" s="27"/>
      <c r="E16276" s="27"/>
      <c r="F16276" s="27"/>
      <c r="G16276" s="1"/>
      <c r="H16276" s="1"/>
      <c r="I16276" s="1"/>
    </row>
    <row r="16277" spans="2:9">
      <c r="B16277" s="1"/>
      <c r="C16277" s="29"/>
      <c r="D16277" s="27"/>
      <c r="E16277" s="27"/>
      <c r="F16277" s="27"/>
      <c r="G16277" s="1"/>
      <c r="H16277" s="1"/>
      <c r="I16277" s="1"/>
    </row>
    <row r="16278" spans="2:9">
      <c r="B16278" s="1"/>
      <c r="C16278" s="29"/>
      <c r="D16278" s="27"/>
      <c r="E16278" s="27"/>
      <c r="F16278" s="27"/>
      <c r="G16278" s="1"/>
      <c r="H16278" s="1"/>
      <c r="I16278" s="1"/>
    </row>
    <row r="16279" spans="2:9">
      <c r="B16279" s="1"/>
      <c r="C16279" s="29"/>
      <c r="D16279" s="27"/>
      <c r="E16279" s="27"/>
      <c r="F16279" s="27"/>
      <c r="G16279" s="1"/>
      <c r="H16279" s="1"/>
      <c r="I16279" s="1"/>
    </row>
    <row r="16280" spans="2:9">
      <c r="B16280" s="1"/>
      <c r="C16280" s="29"/>
      <c r="D16280" s="27"/>
      <c r="E16280" s="27"/>
      <c r="F16280" s="27"/>
      <c r="G16280" s="1"/>
      <c r="H16280" s="1"/>
      <c r="I16280" s="1"/>
    </row>
    <row r="16281" spans="2:9">
      <c r="B16281" s="1"/>
      <c r="C16281" s="29"/>
      <c r="D16281" s="27"/>
      <c r="E16281" s="27"/>
      <c r="F16281" s="27"/>
      <c r="G16281" s="1"/>
      <c r="H16281" s="1"/>
      <c r="I16281" s="1"/>
    </row>
    <row r="16282" spans="2:9">
      <c r="B16282" s="1"/>
      <c r="C16282" s="29"/>
      <c r="D16282" s="27"/>
      <c r="E16282" s="27"/>
      <c r="F16282" s="27"/>
      <c r="G16282" s="1"/>
      <c r="H16282" s="1"/>
      <c r="I16282" s="1"/>
    </row>
    <row r="16283" spans="2:9">
      <c r="B16283" s="1"/>
      <c r="C16283" s="29"/>
      <c r="D16283" s="27"/>
      <c r="E16283" s="27"/>
      <c r="F16283" s="27"/>
      <c r="G16283" s="1"/>
      <c r="H16283" s="1"/>
      <c r="I16283" s="1"/>
    </row>
    <row r="16284" spans="2:9">
      <c r="B16284" s="1"/>
      <c r="C16284" s="29"/>
      <c r="D16284" s="27"/>
      <c r="E16284" s="27"/>
      <c r="F16284" s="27"/>
      <c r="G16284" s="1"/>
      <c r="H16284" s="1"/>
      <c r="I16284" s="1"/>
    </row>
    <row r="16285" spans="2:9">
      <c r="B16285" s="1"/>
      <c r="C16285" s="29"/>
      <c r="D16285" s="27"/>
      <c r="E16285" s="27"/>
      <c r="F16285" s="27"/>
      <c r="G16285" s="1"/>
      <c r="H16285" s="1"/>
      <c r="I16285" s="1"/>
    </row>
    <row r="16286" spans="2:9">
      <c r="B16286" s="1"/>
      <c r="C16286" s="29"/>
      <c r="D16286" s="27"/>
      <c r="E16286" s="27"/>
      <c r="F16286" s="27"/>
      <c r="G16286" s="1"/>
      <c r="H16286" s="1"/>
      <c r="I16286" s="1"/>
    </row>
    <row r="16287" spans="2:9">
      <c r="B16287" s="1"/>
      <c r="C16287" s="29"/>
      <c r="D16287" s="27"/>
      <c r="E16287" s="27"/>
      <c r="F16287" s="27"/>
      <c r="G16287" s="1"/>
      <c r="H16287" s="1"/>
      <c r="I16287" s="1"/>
    </row>
    <row r="16288" spans="2:9">
      <c r="B16288" s="1"/>
      <c r="C16288" s="29"/>
      <c r="D16288" s="27"/>
      <c r="E16288" s="27"/>
      <c r="F16288" s="27"/>
      <c r="G16288" s="1"/>
      <c r="H16288" s="1"/>
      <c r="I16288" s="1"/>
    </row>
    <row r="16289" spans="2:9">
      <c r="B16289" s="1"/>
      <c r="C16289" s="29"/>
      <c r="D16289" s="27"/>
      <c r="E16289" s="27"/>
      <c r="F16289" s="27"/>
      <c r="G16289" s="1"/>
      <c r="H16289" s="1"/>
      <c r="I16289" s="1"/>
    </row>
    <row r="16290" spans="2:9">
      <c r="B16290" s="1"/>
      <c r="C16290" s="29"/>
      <c r="D16290" s="27"/>
      <c r="E16290" s="27"/>
      <c r="F16290" s="27"/>
      <c r="G16290" s="1"/>
      <c r="H16290" s="1"/>
      <c r="I16290" s="1"/>
    </row>
    <row r="16291" spans="2:9">
      <c r="B16291" s="1"/>
      <c r="C16291" s="29"/>
      <c r="D16291" s="27"/>
      <c r="E16291" s="27"/>
      <c r="F16291" s="27"/>
      <c r="G16291" s="1"/>
      <c r="H16291" s="1"/>
      <c r="I16291" s="1"/>
    </row>
    <row r="16292" spans="2:9">
      <c r="B16292" s="1"/>
      <c r="C16292" s="29"/>
      <c r="D16292" s="27"/>
      <c r="E16292" s="27"/>
      <c r="F16292" s="27"/>
      <c r="G16292" s="1"/>
      <c r="H16292" s="1"/>
      <c r="I16292" s="1"/>
    </row>
    <row r="16293" spans="2:9">
      <c r="B16293" s="1"/>
      <c r="C16293" s="29"/>
      <c r="D16293" s="27"/>
      <c r="E16293" s="27"/>
      <c r="F16293" s="27"/>
      <c r="G16293" s="1"/>
      <c r="H16293" s="1"/>
      <c r="I16293" s="1"/>
    </row>
    <row r="16294" spans="2:9">
      <c r="B16294" s="1"/>
      <c r="C16294" s="29"/>
      <c r="D16294" s="27"/>
      <c r="E16294" s="27"/>
      <c r="F16294" s="27"/>
      <c r="G16294" s="1"/>
      <c r="H16294" s="1"/>
      <c r="I16294" s="1"/>
    </row>
    <row r="16295" spans="2:9">
      <c r="B16295" s="1"/>
      <c r="C16295" s="29"/>
      <c r="D16295" s="27"/>
      <c r="E16295" s="27"/>
      <c r="F16295" s="27"/>
      <c r="G16295" s="1"/>
      <c r="H16295" s="1"/>
      <c r="I16295" s="1"/>
    </row>
    <row r="16296" spans="2:9">
      <c r="B16296" s="1"/>
      <c r="C16296" s="29"/>
      <c r="D16296" s="27"/>
      <c r="E16296" s="27"/>
      <c r="F16296" s="27"/>
      <c r="G16296" s="1"/>
      <c r="H16296" s="1"/>
      <c r="I16296" s="1"/>
    </row>
    <row r="16297" spans="2:9">
      <c r="B16297" s="1"/>
      <c r="C16297" s="29"/>
      <c r="D16297" s="27"/>
      <c r="E16297" s="27"/>
      <c r="F16297" s="27"/>
      <c r="G16297" s="1"/>
      <c r="H16297" s="1"/>
      <c r="I16297" s="1"/>
    </row>
    <row r="16298" spans="2:9">
      <c r="B16298" s="1"/>
      <c r="C16298" s="29"/>
      <c r="D16298" s="27"/>
      <c r="E16298" s="27"/>
      <c r="F16298" s="27"/>
      <c r="G16298" s="1"/>
      <c r="H16298" s="1"/>
      <c r="I16298" s="1"/>
    </row>
    <row r="16299" spans="2:9">
      <c r="B16299" s="1"/>
      <c r="C16299" s="29"/>
      <c r="D16299" s="27"/>
      <c r="E16299" s="27"/>
      <c r="F16299" s="27"/>
      <c r="G16299" s="1"/>
      <c r="H16299" s="1"/>
      <c r="I16299" s="1"/>
    </row>
    <row r="16300" spans="2:9">
      <c r="B16300" s="1"/>
      <c r="C16300" s="29"/>
      <c r="D16300" s="27"/>
      <c r="E16300" s="27"/>
      <c r="F16300" s="27"/>
      <c r="G16300" s="1"/>
      <c r="H16300" s="1"/>
      <c r="I16300" s="1"/>
    </row>
    <row r="16301" spans="2:9">
      <c r="B16301" s="1"/>
      <c r="C16301" s="29"/>
      <c r="D16301" s="27"/>
      <c r="E16301" s="27"/>
      <c r="F16301" s="27"/>
      <c r="G16301" s="1"/>
      <c r="H16301" s="1"/>
      <c r="I16301" s="1"/>
    </row>
    <row r="16302" spans="2:9">
      <c r="B16302" s="1"/>
      <c r="C16302" s="29"/>
      <c r="D16302" s="27"/>
      <c r="E16302" s="27"/>
      <c r="F16302" s="27"/>
      <c r="G16302" s="1"/>
      <c r="H16302" s="1"/>
      <c r="I16302" s="1"/>
    </row>
    <row r="16303" spans="2:9">
      <c r="B16303" s="1"/>
      <c r="C16303" s="29"/>
      <c r="D16303" s="27"/>
      <c r="E16303" s="27"/>
      <c r="F16303" s="27"/>
      <c r="G16303" s="1"/>
      <c r="H16303" s="1"/>
      <c r="I16303" s="1"/>
    </row>
    <row r="16304" spans="2:9">
      <c r="B16304" s="1"/>
      <c r="C16304" s="29"/>
      <c r="D16304" s="27"/>
      <c r="E16304" s="27"/>
      <c r="F16304" s="27"/>
      <c r="G16304" s="1"/>
      <c r="H16304" s="1"/>
      <c r="I16304" s="1"/>
    </row>
    <row r="16305" spans="2:9">
      <c r="B16305" s="1"/>
      <c r="C16305" s="29"/>
      <c r="D16305" s="27"/>
      <c r="E16305" s="27"/>
      <c r="F16305" s="27"/>
      <c r="G16305" s="1"/>
      <c r="H16305" s="1"/>
      <c r="I16305" s="1"/>
    </row>
    <row r="16306" spans="2:9">
      <c r="B16306" s="1"/>
      <c r="C16306" s="29"/>
      <c r="D16306" s="27"/>
      <c r="E16306" s="27"/>
      <c r="F16306" s="27"/>
      <c r="G16306" s="1"/>
      <c r="H16306" s="1"/>
      <c r="I16306" s="1"/>
    </row>
    <row r="16307" spans="2:9">
      <c r="B16307" s="1"/>
      <c r="C16307" s="29"/>
      <c r="D16307" s="27"/>
      <c r="E16307" s="27"/>
      <c r="F16307" s="27"/>
      <c r="G16307" s="1"/>
      <c r="H16307" s="1"/>
      <c r="I16307" s="1"/>
    </row>
    <row r="16308" spans="2:9">
      <c r="B16308" s="1"/>
      <c r="C16308" s="29"/>
      <c r="D16308" s="27"/>
      <c r="E16308" s="27"/>
      <c r="F16308" s="27"/>
      <c r="G16308" s="1"/>
      <c r="H16308" s="1"/>
      <c r="I16308" s="1"/>
    </row>
    <row r="16309" spans="2:9">
      <c r="B16309" s="1"/>
      <c r="C16309" s="29"/>
      <c r="D16309" s="27"/>
      <c r="E16309" s="27"/>
      <c r="F16309" s="27"/>
      <c r="G16309" s="1"/>
      <c r="H16309" s="1"/>
      <c r="I16309" s="1"/>
    </row>
    <row r="16310" spans="2:9">
      <c r="B16310" s="1"/>
      <c r="C16310" s="29"/>
      <c r="D16310" s="27"/>
      <c r="E16310" s="27"/>
      <c r="F16310" s="27"/>
      <c r="G16310" s="1"/>
      <c r="H16310" s="1"/>
      <c r="I16310" s="1"/>
    </row>
    <row r="16311" spans="2:9">
      <c r="B16311" s="1"/>
      <c r="C16311" s="29"/>
      <c r="D16311" s="27"/>
      <c r="E16311" s="27"/>
      <c r="F16311" s="27"/>
      <c r="G16311" s="1"/>
      <c r="H16311" s="1"/>
      <c r="I16311" s="1"/>
    </row>
    <row r="16312" spans="2:9">
      <c r="B16312" s="1"/>
      <c r="C16312" s="29"/>
      <c r="D16312" s="27"/>
      <c r="E16312" s="27"/>
      <c r="F16312" s="27"/>
      <c r="G16312" s="1"/>
      <c r="H16312" s="1"/>
      <c r="I16312" s="1"/>
    </row>
    <row r="16313" spans="2:9">
      <c r="B16313" s="1"/>
      <c r="C16313" s="29"/>
      <c r="D16313" s="27"/>
      <c r="E16313" s="27"/>
      <c r="F16313" s="27"/>
      <c r="G16313" s="1"/>
      <c r="H16313" s="1"/>
      <c r="I16313" s="1"/>
    </row>
    <row r="16314" spans="2:9">
      <c r="B16314" s="1"/>
      <c r="C16314" s="29"/>
      <c r="D16314" s="27"/>
      <c r="E16314" s="27"/>
      <c r="F16314" s="27"/>
      <c r="G16314" s="1"/>
      <c r="H16314" s="1"/>
      <c r="I16314" s="1"/>
    </row>
    <row r="16315" spans="2:9">
      <c r="B16315" s="1"/>
      <c r="C16315" s="29"/>
      <c r="D16315" s="27"/>
      <c r="E16315" s="27"/>
      <c r="F16315" s="27"/>
      <c r="G16315" s="1"/>
      <c r="H16315" s="1"/>
      <c r="I16315" s="1"/>
    </row>
    <row r="16316" spans="2:9">
      <c r="B16316" s="1"/>
      <c r="C16316" s="29"/>
      <c r="D16316" s="27"/>
      <c r="E16316" s="27"/>
      <c r="F16316" s="27"/>
      <c r="G16316" s="1"/>
      <c r="H16316" s="1"/>
      <c r="I16316" s="1"/>
    </row>
    <row r="16317" spans="2:9">
      <c r="B16317" s="1"/>
      <c r="C16317" s="29"/>
      <c r="D16317" s="27"/>
      <c r="E16317" s="27"/>
      <c r="F16317" s="27"/>
      <c r="G16317" s="1"/>
      <c r="H16317" s="1"/>
      <c r="I16317" s="1"/>
    </row>
    <row r="16318" spans="2:9">
      <c r="B16318" s="1"/>
      <c r="C16318" s="29"/>
      <c r="D16318" s="27"/>
      <c r="E16318" s="27"/>
      <c r="F16318" s="27"/>
      <c r="G16318" s="1"/>
      <c r="H16318" s="1"/>
      <c r="I16318" s="1"/>
    </row>
    <row r="16319" spans="2:9">
      <c r="B16319" s="1"/>
      <c r="C16319" s="29"/>
      <c r="D16319" s="27"/>
      <c r="E16319" s="27"/>
      <c r="F16319" s="27"/>
      <c r="G16319" s="1"/>
      <c r="H16319" s="1"/>
      <c r="I16319" s="1"/>
    </row>
    <row r="16320" spans="2:9">
      <c r="B16320" s="1"/>
      <c r="C16320" s="29"/>
      <c r="D16320" s="27"/>
      <c r="E16320" s="27"/>
      <c r="F16320" s="27"/>
      <c r="G16320" s="1"/>
      <c r="H16320" s="1"/>
      <c r="I16320" s="1"/>
    </row>
    <row r="16321" spans="2:9">
      <c r="B16321" s="1"/>
      <c r="C16321" s="29"/>
      <c r="D16321" s="27"/>
      <c r="E16321" s="27"/>
      <c r="F16321" s="27"/>
      <c r="G16321" s="1"/>
      <c r="H16321" s="1"/>
      <c r="I16321" s="1"/>
    </row>
    <row r="16322" spans="2:9">
      <c r="B16322" s="1"/>
      <c r="C16322" s="29"/>
      <c r="D16322" s="27"/>
      <c r="E16322" s="27"/>
      <c r="F16322" s="27"/>
      <c r="G16322" s="1"/>
      <c r="H16322" s="1"/>
      <c r="I16322" s="1"/>
    </row>
    <row r="16323" spans="2:9">
      <c r="B16323" s="1"/>
      <c r="C16323" s="29"/>
      <c r="D16323" s="27"/>
      <c r="E16323" s="27"/>
      <c r="F16323" s="27"/>
      <c r="G16323" s="1"/>
      <c r="H16323" s="1"/>
      <c r="I16323" s="1"/>
    </row>
    <row r="16324" spans="2:9">
      <c r="B16324" s="1"/>
      <c r="C16324" s="29"/>
      <c r="D16324" s="27"/>
      <c r="E16324" s="27"/>
      <c r="F16324" s="27"/>
      <c r="G16324" s="1"/>
      <c r="H16324" s="1"/>
      <c r="I16324" s="1"/>
    </row>
    <row r="16325" spans="2:9">
      <c r="B16325" s="1"/>
      <c r="C16325" s="29"/>
      <c r="D16325" s="27"/>
      <c r="E16325" s="27"/>
      <c r="F16325" s="27"/>
      <c r="G16325" s="1"/>
      <c r="H16325" s="1"/>
      <c r="I16325" s="1"/>
    </row>
    <row r="16326" spans="2:9">
      <c r="B16326" s="1"/>
      <c r="C16326" s="29"/>
      <c r="D16326" s="27"/>
      <c r="E16326" s="27"/>
      <c r="F16326" s="27"/>
      <c r="G16326" s="1"/>
      <c r="H16326" s="1"/>
      <c r="I16326" s="1"/>
    </row>
    <row r="16327" spans="2:9">
      <c r="B16327" s="1"/>
      <c r="C16327" s="29"/>
      <c r="D16327" s="27"/>
      <c r="E16327" s="27"/>
      <c r="F16327" s="27"/>
      <c r="G16327" s="1"/>
      <c r="H16327" s="1"/>
      <c r="I16327" s="1"/>
    </row>
    <row r="16328" spans="2:9">
      <c r="B16328" s="1"/>
      <c r="C16328" s="29"/>
      <c r="D16328" s="27"/>
      <c r="E16328" s="27"/>
      <c r="F16328" s="27"/>
      <c r="G16328" s="1"/>
      <c r="H16328" s="1"/>
      <c r="I16328" s="1"/>
    </row>
    <row r="16329" spans="2:9">
      <c r="B16329" s="1"/>
      <c r="C16329" s="29"/>
      <c r="D16329" s="27"/>
      <c r="E16329" s="27"/>
      <c r="F16329" s="27"/>
      <c r="G16329" s="1"/>
      <c r="H16329" s="1"/>
      <c r="I16329" s="1"/>
    </row>
    <row r="16330" spans="2:9">
      <c r="B16330" s="1"/>
      <c r="C16330" s="29"/>
      <c r="D16330" s="27"/>
      <c r="E16330" s="27"/>
      <c r="F16330" s="27"/>
      <c r="G16330" s="1"/>
      <c r="H16330" s="1"/>
      <c r="I16330" s="1"/>
    </row>
    <row r="16331" spans="2:9">
      <c r="B16331" s="1"/>
      <c r="C16331" s="29"/>
      <c r="D16331" s="27"/>
      <c r="E16331" s="27"/>
      <c r="F16331" s="27"/>
      <c r="G16331" s="1"/>
      <c r="H16331" s="1"/>
      <c r="I16331" s="1"/>
    </row>
    <row r="16332" spans="2:9">
      <c r="B16332" s="1"/>
      <c r="C16332" s="29"/>
      <c r="D16332" s="27"/>
      <c r="E16332" s="27"/>
      <c r="F16332" s="27"/>
      <c r="G16332" s="1"/>
      <c r="H16332" s="1"/>
      <c r="I16332" s="1"/>
    </row>
    <row r="16333" spans="2:9">
      <c r="B16333" s="1"/>
      <c r="C16333" s="29"/>
      <c r="D16333" s="27"/>
      <c r="E16333" s="27"/>
      <c r="F16333" s="27"/>
      <c r="G16333" s="1"/>
      <c r="H16333" s="1"/>
      <c r="I16333" s="1"/>
    </row>
    <row r="16334" spans="2:9">
      <c r="B16334" s="1"/>
      <c r="C16334" s="29"/>
      <c r="D16334" s="27"/>
      <c r="E16334" s="27"/>
      <c r="F16334" s="27"/>
      <c r="G16334" s="1"/>
      <c r="H16334" s="1"/>
      <c r="I16334" s="1"/>
    </row>
    <row r="16335" spans="2:9">
      <c r="B16335" s="1"/>
      <c r="C16335" s="29"/>
      <c r="D16335" s="27"/>
      <c r="E16335" s="27"/>
      <c r="F16335" s="27"/>
      <c r="G16335" s="1"/>
      <c r="H16335" s="1"/>
      <c r="I16335" s="1"/>
    </row>
    <row r="16336" spans="2:9">
      <c r="B16336" s="1"/>
      <c r="C16336" s="29"/>
      <c r="D16336" s="27"/>
      <c r="E16336" s="27"/>
      <c r="F16336" s="27"/>
      <c r="G16336" s="1"/>
      <c r="H16336" s="1"/>
      <c r="I16336" s="1"/>
    </row>
    <row r="16337" spans="2:9">
      <c r="B16337" s="1"/>
      <c r="C16337" s="29"/>
      <c r="D16337" s="27"/>
      <c r="E16337" s="27"/>
      <c r="F16337" s="27"/>
      <c r="G16337" s="1"/>
      <c r="H16337" s="1"/>
      <c r="I16337" s="1"/>
    </row>
    <row r="16338" spans="2:9">
      <c r="B16338" s="1"/>
      <c r="C16338" s="29"/>
      <c r="D16338" s="27"/>
      <c r="E16338" s="27"/>
      <c r="F16338" s="27"/>
      <c r="G16338" s="1"/>
      <c r="H16338" s="1"/>
      <c r="I16338" s="1"/>
    </row>
    <row r="16339" spans="2:9">
      <c r="B16339" s="1"/>
      <c r="C16339" s="29"/>
      <c r="D16339" s="27"/>
      <c r="E16339" s="27"/>
      <c r="F16339" s="27"/>
      <c r="G16339" s="1"/>
      <c r="H16339" s="1"/>
      <c r="I16339" s="1"/>
    </row>
    <row r="16340" spans="2:9">
      <c r="B16340" s="1"/>
      <c r="C16340" s="29"/>
      <c r="D16340" s="27"/>
      <c r="E16340" s="27"/>
      <c r="F16340" s="27"/>
      <c r="G16340" s="1"/>
      <c r="H16340" s="1"/>
      <c r="I16340" s="1"/>
    </row>
    <row r="16341" spans="2:9">
      <c r="B16341" s="1"/>
      <c r="C16341" s="29"/>
      <c r="D16341" s="27"/>
      <c r="E16341" s="27"/>
      <c r="F16341" s="27"/>
      <c r="G16341" s="1"/>
      <c r="H16341" s="1"/>
      <c r="I16341" s="1"/>
    </row>
    <row r="16342" spans="2:9">
      <c r="B16342" s="1"/>
      <c r="C16342" s="29"/>
      <c r="D16342" s="27"/>
      <c r="E16342" s="27"/>
      <c r="F16342" s="27"/>
      <c r="G16342" s="1"/>
      <c r="H16342" s="1"/>
      <c r="I16342" s="1"/>
    </row>
    <row r="16343" spans="2:9">
      <c r="B16343" s="1"/>
      <c r="C16343" s="29"/>
      <c r="D16343" s="27"/>
      <c r="E16343" s="27"/>
      <c r="F16343" s="27"/>
      <c r="G16343" s="1"/>
      <c r="H16343" s="1"/>
      <c r="I16343" s="1"/>
    </row>
    <row r="16344" spans="2:9">
      <c r="B16344" s="1"/>
      <c r="C16344" s="29"/>
      <c r="D16344" s="27"/>
      <c r="E16344" s="27"/>
      <c r="F16344" s="27"/>
      <c r="G16344" s="1"/>
      <c r="H16344" s="1"/>
      <c r="I16344" s="1"/>
    </row>
    <row r="16345" spans="2:9">
      <c r="B16345" s="1"/>
      <c r="C16345" s="29"/>
      <c r="D16345" s="27"/>
      <c r="E16345" s="27"/>
      <c r="F16345" s="27"/>
      <c r="G16345" s="1"/>
      <c r="H16345" s="1"/>
      <c r="I16345" s="1"/>
    </row>
    <row r="16346" spans="2:9">
      <c r="B16346" s="1"/>
      <c r="C16346" s="29"/>
      <c r="D16346" s="27"/>
      <c r="E16346" s="27"/>
      <c r="F16346" s="27"/>
      <c r="G16346" s="1"/>
      <c r="H16346" s="1"/>
      <c r="I16346" s="1"/>
    </row>
    <row r="16347" spans="2:9">
      <c r="B16347" s="1"/>
      <c r="C16347" s="29"/>
      <c r="D16347" s="27"/>
      <c r="E16347" s="27"/>
      <c r="F16347" s="27"/>
      <c r="G16347" s="1"/>
      <c r="H16347" s="1"/>
      <c r="I16347" s="1"/>
    </row>
    <row r="16348" spans="2:9">
      <c r="B16348" s="1"/>
      <c r="C16348" s="29"/>
      <c r="D16348" s="27"/>
      <c r="E16348" s="27"/>
      <c r="F16348" s="27"/>
      <c r="G16348" s="1"/>
      <c r="H16348" s="1"/>
      <c r="I16348" s="1"/>
    </row>
    <row r="16349" spans="2:9">
      <c r="B16349" s="1"/>
      <c r="C16349" s="29"/>
      <c r="D16349" s="27"/>
      <c r="E16349" s="27"/>
      <c r="F16349" s="27"/>
      <c r="G16349" s="1"/>
      <c r="H16349" s="1"/>
      <c r="I16349" s="1"/>
    </row>
    <row r="16350" spans="2:9">
      <c r="B16350" s="1"/>
      <c r="C16350" s="29"/>
      <c r="D16350" s="27"/>
      <c r="E16350" s="27"/>
      <c r="F16350" s="27"/>
      <c r="G16350" s="1"/>
      <c r="H16350" s="1"/>
      <c r="I16350" s="1"/>
    </row>
    <row r="16351" spans="2:9">
      <c r="B16351" s="1"/>
      <c r="C16351" s="29"/>
      <c r="D16351" s="27"/>
      <c r="E16351" s="27"/>
      <c r="F16351" s="27"/>
      <c r="G16351" s="1"/>
      <c r="H16351" s="1"/>
      <c r="I16351" s="1"/>
    </row>
    <row r="16352" spans="2:9">
      <c r="B16352" s="1"/>
      <c r="C16352" s="29"/>
      <c r="D16352" s="27"/>
      <c r="E16352" s="27"/>
      <c r="F16352" s="27"/>
      <c r="G16352" s="1"/>
      <c r="H16352" s="1"/>
      <c r="I16352" s="1"/>
    </row>
    <row r="16353" spans="2:9">
      <c r="B16353" s="1"/>
      <c r="C16353" s="29"/>
      <c r="D16353" s="27"/>
      <c r="E16353" s="27"/>
      <c r="F16353" s="27"/>
      <c r="G16353" s="1"/>
      <c r="H16353" s="1"/>
      <c r="I16353" s="1"/>
    </row>
    <row r="16354" spans="2:9">
      <c r="B16354" s="1"/>
      <c r="C16354" s="29"/>
      <c r="D16354" s="27"/>
      <c r="E16354" s="27"/>
      <c r="F16354" s="27"/>
      <c r="G16354" s="1"/>
      <c r="H16354" s="1"/>
      <c r="I16354" s="1"/>
    </row>
    <row r="16355" spans="2:9">
      <c r="B16355" s="1"/>
      <c r="C16355" s="29"/>
      <c r="D16355" s="27"/>
      <c r="E16355" s="27"/>
      <c r="F16355" s="27"/>
      <c r="G16355" s="1"/>
      <c r="H16355" s="1"/>
      <c r="I16355" s="1"/>
    </row>
    <row r="16356" spans="2:9">
      <c r="B16356" s="1"/>
      <c r="C16356" s="29"/>
      <c r="D16356" s="27"/>
      <c r="E16356" s="27"/>
      <c r="F16356" s="27"/>
      <c r="G16356" s="1"/>
      <c r="H16356" s="1"/>
      <c r="I16356" s="1"/>
    </row>
    <row r="16357" spans="2:9">
      <c r="B16357" s="1"/>
      <c r="C16357" s="29"/>
      <c r="D16357" s="27"/>
      <c r="E16357" s="27"/>
      <c r="F16357" s="27"/>
      <c r="G16357" s="1"/>
      <c r="H16357" s="1"/>
      <c r="I16357" s="1"/>
    </row>
    <row r="16358" spans="2:9">
      <c r="B16358" s="1"/>
      <c r="C16358" s="29"/>
      <c r="D16358" s="27"/>
      <c r="E16358" s="27"/>
      <c r="F16358" s="27"/>
      <c r="G16358" s="1"/>
      <c r="H16358" s="1"/>
      <c r="I16358" s="1"/>
    </row>
    <row r="16359" spans="2:9">
      <c r="B16359" s="1"/>
      <c r="C16359" s="29"/>
      <c r="D16359" s="27"/>
      <c r="E16359" s="27"/>
      <c r="F16359" s="27"/>
      <c r="G16359" s="1"/>
      <c r="H16359" s="1"/>
      <c r="I16359" s="1"/>
    </row>
    <row r="16360" spans="2:9">
      <c r="B16360" s="1"/>
      <c r="C16360" s="29"/>
      <c r="D16360" s="27"/>
      <c r="E16360" s="27"/>
      <c r="F16360" s="27"/>
      <c r="G16360" s="1"/>
      <c r="H16360" s="1"/>
      <c r="I16360" s="1"/>
    </row>
    <row r="16361" spans="2:9">
      <c r="B16361" s="1"/>
      <c r="C16361" s="29"/>
      <c r="D16361" s="27"/>
      <c r="E16361" s="27"/>
      <c r="F16361" s="27"/>
      <c r="G16361" s="1"/>
      <c r="H16361" s="1"/>
      <c r="I16361" s="1"/>
    </row>
    <row r="16362" spans="2:9">
      <c r="B16362" s="1"/>
      <c r="C16362" s="29"/>
      <c r="D16362" s="27"/>
      <c r="E16362" s="27"/>
      <c r="F16362" s="27"/>
      <c r="G16362" s="1"/>
      <c r="H16362" s="1"/>
      <c r="I16362" s="1"/>
    </row>
    <row r="16363" spans="2:9">
      <c r="B16363" s="1"/>
      <c r="C16363" s="29"/>
      <c r="D16363" s="27"/>
      <c r="E16363" s="27"/>
      <c r="F16363" s="27"/>
      <c r="G16363" s="1"/>
      <c r="H16363" s="1"/>
      <c r="I16363" s="1"/>
    </row>
    <row r="16364" spans="2:9">
      <c r="B16364" s="1"/>
      <c r="C16364" s="29"/>
      <c r="D16364" s="27"/>
      <c r="E16364" s="27"/>
      <c r="F16364" s="27"/>
      <c r="G16364" s="1"/>
      <c r="H16364" s="1"/>
      <c r="I16364" s="1"/>
    </row>
    <row r="16365" spans="2:9">
      <c r="B16365" s="1"/>
      <c r="C16365" s="29"/>
      <c r="D16365" s="27"/>
      <c r="E16365" s="27"/>
      <c r="F16365" s="27"/>
      <c r="G16365" s="1"/>
      <c r="H16365" s="1"/>
      <c r="I16365" s="1"/>
    </row>
    <row r="16366" spans="2:9">
      <c r="B16366" s="1"/>
      <c r="C16366" s="29"/>
      <c r="D16366" s="27"/>
      <c r="E16366" s="27"/>
      <c r="F16366" s="27"/>
      <c r="G16366" s="1"/>
      <c r="H16366" s="1"/>
      <c r="I16366" s="1"/>
    </row>
    <row r="16367" spans="2:9">
      <c r="B16367" s="1"/>
      <c r="C16367" s="29"/>
      <c r="D16367" s="27"/>
      <c r="E16367" s="27"/>
      <c r="F16367" s="27"/>
      <c r="G16367" s="1"/>
      <c r="H16367" s="1"/>
      <c r="I16367" s="1"/>
    </row>
    <row r="16368" spans="2:9">
      <c r="B16368" s="1"/>
      <c r="C16368" s="29"/>
      <c r="D16368" s="27"/>
      <c r="E16368" s="27"/>
      <c r="F16368" s="27"/>
      <c r="G16368" s="1"/>
      <c r="H16368" s="1"/>
      <c r="I16368" s="1"/>
    </row>
    <row r="16369" spans="2:9">
      <c r="B16369" s="1"/>
      <c r="C16369" s="29"/>
      <c r="D16369" s="27"/>
      <c r="E16369" s="27"/>
      <c r="F16369" s="27"/>
      <c r="G16369" s="1"/>
      <c r="H16369" s="1"/>
      <c r="I16369" s="1"/>
    </row>
    <row r="16370" spans="2:9">
      <c r="B16370" s="1"/>
      <c r="C16370" s="29"/>
      <c r="D16370" s="27"/>
      <c r="E16370" s="27"/>
      <c r="F16370" s="27"/>
      <c r="G16370" s="1"/>
      <c r="H16370" s="1"/>
      <c r="I16370" s="1"/>
    </row>
    <row r="16371" spans="2:9">
      <c r="B16371" s="1"/>
      <c r="C16371" s="29"/>
      <c r="D16371" s="27"/>
      <c r="E16371" s="27"/>
      <c r="F16371" s="27"/>
      <c r="G16371" s="1"/>
      <c r="H16371" s="1"/>
      <c r="I16371" s="1"/>
    </row>
    <row r="16372" spans="2:9">
      <c r="B16372" s="1"/>
      <c r="C16372" s="29"/>
      <c r="D16372" s="27"/>
      <c r="E16372" s="27"/>
      <c r="F16372" s="27"/>
      <c r="G16372" s="1"/>
      <c r="H16372" s="1"/>
      <c r="I16372" s="1"/>
    </row>
    <row r="16373" spans="2:9">
      <c r="B16373" s="1"/>
      <c r="C16373" s="29"/>
      <c r="D16373" s="27"/>
      <c r="E16373" s="27"/>
      <c r="F16373" s="27"/>
      <c r="G16373" s="1"/>
      <c r="H16373" s="1"/>
      <c r="I16373" s="1"/>
    </row>
    <row r="16374" spans="2:9">
      <c r="B16374" s="1"/>
      <c r="C16374" s="29"/>
      <c r="D16374" s="27"/>
      <c r="E16374" s="27"/>
      <c r="F16374" s="27"/>
      <c r="G16374" s="1"/>
      <c r="H16374" s="1"/>
      <c r="I16374" s="1"/>
    </row>
    <row r="16375" spans="2:9">
      <c r="B16375" s="1"/>
      <c r="C16375" s="29"/>
      <c r="D16375" s="27"/>
      <c r="E16375" s="27"/>
      <c r="F16375" s="27"/>
      <c r="G16375" s="1"/>
      <c r="H16375" s="1"/>
      <c r="I16375" s="1"/>
    </row>
    <row r="16376" spans="2:9">
      <c r="B16376" s="1"/>
      <c r="C16376" s="29"/>
      <c r="D16376" s="27"/>
      <c r="E16376" s="27"/>
      <c r="F16376" s="27"/>
      <c r="G16376" s="1"/>
      <c r="H16376" s="1"/>
      <c r="I16376" s="1"/>
    </row>
    <row r="16377" spans="2:9">
      <c r="B16377" s="1"/>
      <c r="C16377" s="29"/>
      <c r="D16377" s="27"/>
      <c r="E16377" s="27"/>
      <c r="F16377" s="27"/>
      <c r="G16377" s="1"/>
      <c r="H16377" s="1"/>
      <c r="I16377" s="1"/>
    </row>
    <row r="16378" spans="2:9">
      <c r="B16378" s="1"/>
      <c r="C16378" s="29"/>
      <c r="D16378" s="27"/>
      <c r="E16378" s="27"/>
      <c r="F16378" s="27"/>
      <c r="G16378" s="1"/>
      <c r="H16378" s="1"/>
      <c r="I16378" s="1"/>
    </row>
    <row r="16379" spans="2:9">
      <c r="B16379" s="1"/>
      <c r="C16379" s="29"/>
      <c r="D16379" s="27"/>
      <c r="E16379" s="27"/>
      <c r="F16379" s="27"/>
      <c r="G16379" s="1"/>
      <c r="H16379" s="1"/>
      <c r="I16379" s="1"/>
    </row>
    <row r="16380" spans="2:9">
      <c r="B16380" s="1"/>
      <c r="C16380" s="29"/>
      <c r="D16380" s="27"/>
      <c r="E16380" s="27"/>
      <c r="F16380" s="27"/>
      <c r="G16380" s="1"/>
      <c r="H16380" s="1"/>
      <c r="I16380" s="1"/>
    </row>
    <row r="16381" spans="2:9">
      <c r="B16381" s="1"/>
      <c r="C16381" s="29"/>
      <c r="D16381" s="27"/>
      <c r="E16381" s="27"/>
      <c r="F16381" s="27"/>
      <c r="G16381" s="1"/>
      <c r="H16381" s="1"/>
      <c r="I16381" s="1"/>
    </row>
    <row r="16382" spans="2:9">
      <c r="B16382" s="1"/>
      <c r="C16382" s="29"/>
      <c r="D16382" s="27"/>
      <c r="E16382" s="27"/>
      <c r="F16382" s="27"/>
      <c r="G16382" s="1"/>
      <c r="H16382" s="1"/>
      <c r="I16382" s="1"/>
    </row>
    <row r="16383" spans="2:9">
      <c r="B16383" s="1"/>
      <c r="C16383" s="29"/>
      <c r="D16383" s="27"/>
      <c r="E16383" s="27"/>
      <c r="F16383" s="27"/>
      <c r="G16383" s="1"/>
      <c r="H16383" s="1"/>
      <c r="I16383" s="1"/>
    </row>
    <row r="16384" spans="2:9">
      <c r="B16384" s="1"/>
      <c r="C16384" s="29"/>
      <c r="D16384" s="27"/>
      <c r="E16384" s="27"/>
      <c r="F16384" s="27"/>
      <c r="G16384" s="1"/>
      <c r="H16384" s="1"/>
      <c r="I16384" s="1"/>
    </row>
    <row r="16385" spans="2:9">
      <c r="B16385" s="1"/>
      <c r="C16385" s="29"/>
      <c r="D16385" s="27"/>
      <c r="E16385" s="27"/>
      <c r="F16385" s="27"/>
      <c r="G16385" s="1"/>
      <c r="H16385" s="1"/>
      <c r="I16385" s="1"/>
    </row>
    <row r="16386" spans="2:9">
      <c r="B16386" s="1"/>
      <c r="C16386" s="29"/>
      <c r="D16386" s="27"/>
      <c r="E16386" s="27"/>
      <c r="F16386" s="27"/>
      <c r="G16386" s="1"/>
      <c r="H16386" s="1"/>
      <c r="I16386" s="1"/>
    </row>
    <row r="16387" spans="2:9">
      <c r="B16387" s="1"/>
      <c r="C16387" s="29"/>
      <c r="D16387" s="27"/>
      <c r="E16387" s="27"/>
      <c r="F16387" s="27"/>
      <c r="G16387" s="1"/>
      <c r="H16387" s="1"/>
      <c r="I16387" s="1"/>
    </row>
    <row r="16388" spans="2:9">
      <c r="B16388" s="1"/>
      <c r="C16388" s="29"/>
      <c r="D16388" s="27"/>
      <c r="E16388" s="27"/>
      <c r="F16388" s="27"/>
      <c r="G16388" s="1"/>
      <c r="H16388" s="1"/>
      <c r="I16388" s="1"/>
    </row>
    <row r="16389" spans="2:9">
      <c r="B16389" s="1"/>
      <c r="C16389" s="29"/>
      <c r="D16389" s="27"/>
      <c r="E16389" s="27"/>
      <c r="F16389" s="27"/>
      <c r="G16389" s="1"/>
      <c r="H16389" s="1"/>
      <c r="I16389" s="1"/>
    </row>
    <row r="16390" spans="2:9">
      <c r="B16390" s="1"/>
      <c r="C16390" s="29"/>
      <c r="D16390" s="27"/>
      <c r="E16390" s="27"/>
      <c r="F16390" s="27"/>
      <c r="G16390" s="1"/>
      <c r="H16390" s="1"/>
      <c r="I16390" s="1"/>
    </row>
    <row r="16391" spans="2:9">
      <c r="B16391" s="1"/>
      <c r="C16391" s="29"/>
      <c r="D16391" s="27"/>
      <c r="E16391" s="27"/>
      <c r="F16391" s="27"/>
      <c r="G16391" s="1"/>
      <c r="H16391" s="1"/>
      <c r="I16391" s="1"/>
    </row>
    <row r="16392" spans="2:9">
      <c r="B16392" s="1"/>
      <c r="C16392" s="29"/>
      <c r="D16392" s="27"/>
      <c r="E16392" s="27"/>
      <c r="F16392" s="27"/>
      <c r="G16392" s="1"/>
      <c r="H16392" s="1"/>
      <c r="I16392" s="1"/>
    </row>
    <row r="16393" spans="2:9">
      <c r="B16393" s="1"/>
      <c r="C16393" s="29"/>
      <c r="D16393" s="27"/>
      <c r="E16393" s="27"/>
      <c r="F16393" s="27"/>
      <c r="G16393" s="1"/>
      <c r="H16393" s="1"/>
      <c r="I16393" s="1"/>
    </row>
    <row r="16394" spans="2:9">
      <c r="B16394" s="1"/>
      <c r="C16394" s="29"/>
      <c r="D16394" s="27"/>
      <c r="E16394" s="27"/>
      <c r="F16394" s="27"/>
      <c r="G16394" s="1"/>
      <c r="H16394" s="1"/>
      <c r="I16394" s="1"/>
    </row>
    <row r="16395" spans="2:9">
      <c r="B16395" s="1"/>
      <c r="C16395" s="29"/>
      <c r="D16395" s="27"/>
      <c r="E16395" s="27"/>
      <c r="F16395" s="27"/>
      <c r="G16395" s="1"/>
      <c r="H16395" s="1"/>
      <c r="I16395" s="1"/>
    </row>
    <row r="16396" spans="2:9">
      <c r="B16396" s="1"/>
      <c r="C16396" s="29"/>
      <c r="D16396" s="27"/>
      <c r="E16396" s="27"/>
      <c r="F16396" s="27"/>
      <c r="G16396" s="1"/>
      <c r="H16396" s="1"/>
      <c r="I16396" s="1"/>
    </row>
    <row r="16397" spans="2:9">
      <c r="B16397" s="1"/>
      <c r="C16397" s="29"/>
      <c r="D16397" s="27"/>
      <c r="E16397" s="27"/>
      <c r="F16397" s="27"/>
      <c r="G16397" s="1"/>
      <c r="H16397" s="1"/>
      <c r="I16397" s="1"/>
    </row>
    <row r="16398" spans="2:9">
      <c r="B16398" s="1"/>
      <c r="C16398" s="29"/>
      <c r="D16398" s="27"/>
      <c r="E16398" s="27"/>
      <c r="F16398" s="27"/>
      <c r="G16398" s="1"/>
      <c r="H16398" s="1"/>
      <c r="I16398" s="1"/>
    </row>
    <row r="16399" spans="2:9">
      <c r="B16399" s="1"/>
      <c r="C16399" s="29"/>
      <c r="D16399" s="27"/>
      <c r="E16399" s="27"/>
      <c r="F16399" s="27"/>
      <c r="G16399" s="1"/>
      <c r="H16399" s="1"/>
      <c r="I16399" s="1"/>
    </row>
    <row r="16400" spans="2:9">
      <c r="B16400" s="1"/>
      <c r="C16400" s="29"/>
      <c r="D16400" s="27"/>
      <c r="E16400" s="27"/>
      <c r="F16400" s="27"/>
      <c r="G16400" s="1"/>
      <c r="H16400" s="1"/>
      <c r="I16400" s="1"/>
    </row>
    <row r="16401" spans="2:9">
      <c r="B16401" s="1"/>
      <c r="C16401" s="29"/>
      <c r="D16401" s="27"/>
      <c r="E16401" s="27"/>
      <c r="F16401" s="27"/>
      <c r="G16401" s="1"/>
      <c r="H16401" s="1"/>
      <c r="I16401" s="1"/>
    </row>
    <row r="16402" spans="2:9">
      <c r="B16402" s="1"/>
      <c r="C16402" s="29"/>
      <c r="D16402" s="27"/>
      <c r="E16402" s="27"/>
      <c r="F16402" s="27"/>
      <c r="G16402" s="1"/>
      <c r="H16402" s="1"/>
      <c r="I16402" s="1"/>
    </row>
    <row r="16403" spans="2:9">
      <c r="B16403" s="1"/>
      <c r="C16403" s="29"/>
      <c r="D16403" s="27"/>
      <c r="E16403" s="27"/>
      <c r="F16403" s="27"/>
      <c r="G16403" s="1"/>
      <c r="H16403" s="1"/>
      <c r="I16403" s="1"/>
    </row>
    <row r="16404" spans="2:9">
      <c r="B16404" s="1"/>
      <c r="C16404" s="29"/>
      <c r="D16404" s="27"/>
      <c r="E16404" s="27"/>
      <c r="F16404" s="27"/>
      <c r="G16404" s="1"/>
      <c r="H16404" s="1"/>
      <c r="I16404" s="1"/>
    </row>
    <row r="16405" spans="2:9">
      <c r="B16405" s="1"/>
      <c r="C16405" s="29"/>
      <c r="D16405" s="27"/>
      <c r="E16405" s="27"/>
      <c r="F16405" s="27"/>
      <c r="G16405" s="1"/>
      <c r="H16405" s="1"/>
      <c r="I16405" s="1"/>
    </row>
    <row r="16406" spans="2:9">
      <c r="B16406" s="1"/>
      <c r="C16406" s="29"/>
      <c r="D16406" s="27"/>
      <c r="E16406" s="27"/>
      <c r="F16406" s="27"/>
      <c r="G16406" s="1"/>
      <c r="H16406" s="1"/>
      <c r="I16406" s="1"/>
    </row>
    <row r="16407" spans="2:9">
      <c r="B16407" s="1"/>
      <c r="C16407" s="29"/>
      <c r="D16407" s="27"/>
      <c r="E16407" s="27"/>
      <c r="F16407" s="27"/>
      <c r="G16407" s="1"/>
      <c r="H16407" s="1"/>
      <c r="I16407" s="1"/>
    </row>
    <row r="16408" spans="2:9">
      <c r="B16408" s="1"/>
      <c r="C16408" s="29"/>
      <c r="D16408" s="27"/>
      <c r="E16408" s="27"/>
      <c r="F16408" s="27"/>
      <c r="G16408" s="1"/>
      <c r="H16408" s="1"/>
      <c r="I16408" s="1"/>
    </row>
    <row r="16409" spans="2:9">
      <c r="B16409" s="1"/>
      <c r="C16409" s="29"/>
      <c r="D16409" s="27"/>
      <c r="E16409" s="27"/>
      <c r="F16409" s="27"/>
      <c r="G16409" s="1"/>
      <c r="H16409" s="1"/>
      <c r="I16409" s="1"/>
    </row>
    <row r="16410" spans="2:9">
      <c r="B16410" s="1"/>
      <c r="C16410" s="29"/>
      <c r="D16410" s="27"/>
      <c r="E16410" s="27"/>
      <c r="F16410" s="27"/>
      <c r="G16410" s="1"/>
      <c r="H16410" s="1"/>
      <c r="I16410" s="1"/>
    </row>
    <row r="16411" spans="2:9">
      <c r="B16411" s="1"/>
      <c r="C16411" s="29"/>
      <c r="D16411" s="27"/>
      <c r="E16411" s="27"/>
      <c r="F16411" s="27"/>
      <c r="G16411" s="1"/>
      <c r="H16411" s="1"/>
      <c r="I16411" s="1"/>
    </row>
    <row r="16412" spans="2:9">
      <c r="B16412" s="1"/>
      <c r="C16412" s="29"/>
      <c r="D16412" s="27"/>
      <c r="E16412" s="27"/>
      <c r="F16412" s="27"/>
      <c r="G16412" s="1"/>
      <c r="H16412" s="1"/>
      <c r="I16412" s="1"/>
    </row>
    <row r="16413" spans="2:9">
      <c r="B16413" s="1"/>
      <c r="C16413" s="29"/>
      <c r="D16413" s="27"/>
      <c r="E16413" s="27"/>
      <c r="F16413" s="27"/>
      <c r="G16413" s="1"/>
      <c r="H16413" s="1"/>
      <c r="I16413" s="1"/>
    </row>
    <row r="16414" spans="2:9">
      <c r="B16414" s="1"/>
      <c r="C16414" s="29"/>
      <c r="D16414" s="27"/>
      <c r="E16414" s="27"/>
      <c r="F16414" s="27"/>
      <c r="G16414" s="1"/>
      <c r="H16414" s="1"/>
      <c r="I16414" s="1"/>
    </row>
    <row r="16415" spans="2:9">
      <c r="B16415" s="1"/>
      <c r="C16415" s="29"/>
      <c r="D16415" s="27"/>
      <c r="E16415" s="27"/>
      <c r="F16415" s="27"/>
      <c r="G16415" s="1"/>
      <c r="H16415" s="1"/>
      <c r="I16415" s="1"/>
    </row>
    <row r="16416" spans="2:9">
      <c r="B16416" s="1"/>
      <c r="C16416" s="29"/>
      <c r="D16416" s="27"/>
      <c r="E16416" s="27"/>
      <c r="F16416" s="27"/>
      <c r="G16416" s="1"/>
      <c r="H16416" s="1"/>
      <c r="I16416" s="1"/>
    </row>
    <row r="16417" spans="2:9">
      <c r="B16417" s="1"/>
      <c r="C16417" s="29"/>
      <c r="D16417" s="27"/>
      <c r="E16417" s="27"/>
      <c r="F16417" s="27"/>
      <c r="G16417" s="1"/>
      <c r="H16417" s="1"/>
      <c r="I16417" s="1"/>
    </row>
    <row r="16418" spans="2:9">
      <c r="B16418" s="1"/>
      <c r="C16418" s="29"/>
      <c r="D16418" s="27"/>
      <c r="E16418" s="27"/>
      <c r="F16418" s="27"/>
      <c r="G16418" s="1"/>
      <c r="H16418" s="1"/>
      <c r="I16418" s="1"/>
    </row>
    <row r="16419" spans="2:9">
      <c r="B16419" s="1"/>
      <c r="C16419" s="29"/>
      <c r="D16419" s="27"/>
      <c r="E16419" s="27"/>
      <c r="F16419" s="27"/>
      <c r="G16419" s="1"/>
      <c r="H16419" s="1"/>
      <c r="I16419" s="1"/>
    </row>
    <row r="16420" spans="2:9">
      <c r="B16420" s="1"/>
      <c r="C16420" s="29"/>
      <c r="D16420" s="27"/>
      <c r="E16420" s="27"/>
      <c r="F16420" s="27"/>
      <c r="G16420" s="1"/>
      <c r="H16420" s="1"/>
      <c r="I16420" s="1"/>
    </row>
    <row r="16421" spans="2:9">
      <c r="B16421" s="1"/>
      <c r="C16421" s="29"/>
      <c r="D16421" s="27"/>
      <c r="E16421" s="27"/>
      <c r="F16421" s="27"/>
      <c r="G16421" s="1"/>
      <c r="H16421" s="1"/>
      <c r="I16421" s="1"/>
    </row>
    <row r="16422" spans="2:9">
      <c r="B16422" s="1"/>
      <c r="C16422" s="29"/>
      <c r="D16422" s="27"/>
      <c r="E16422" s="27"/>
      <c r="F16422" s="27"/>
      <c r="G16422" s="1"/>
      <c r="H16422" s="1"/>
      <c r="I16422" s="1"/>
    </row>
    <row r="16423" spans="2:9">
      <c r="B16423" s="1"/>
      <c r="C16423" s="29"/>
      <c r="D16423" s="27"/>
      <c r="E16423" s="27"/>
      <c r="F16423" s="27"/>
      <c r="G16423" s="1"/>
      <c r="H16423" s="1"/>
      <c r="I16423" s="1"/>
    </row>
    <row r="16424" spans="2:9">
      <c r="B16424" s="1"/>
      <c r="C16424" s="29"/>
      <c r="D16424" s="27"/>
      <c r="E16424" s="27"/>
      <c r="F16424" s="27"/>
      <c r="G16424" s="1"/>
      <c r="H16424" s="1"/>
      <c r="I16424" s="1"/>
    </row>
    <row r="16425" spans="2:9">
      <c r="B16425" s="1"/>
      <c r="C16425" s="29"/>
      <c r="D16425" s="27"/>
      <c r="E16425" s="27"/>
      <c r="F16425" s="27"/>
      <c r="G16425" s="1"/>
      <c r="H16425" s="1"/>
      <c r="I16425" s="1"/>
    </row>
    <row r="16426" spans="2:9">
      <c r="B16426" s="1"/>
      <c r="C16426" s="29"/>
      <c r="D16426" s="27"/>
      <c r="E16426" s="27"/>
      <c r="F16426" s="27"/>
      <c r="G16426" s="1"/>
      <c r="H16426" s="1"/>
      <c r="I16426" s="1"/>
    </row>
    <row r="16427" spans="2:9">
      <c r="B16427" s="1"/>
      <c r="C16427" s="29"/>
      <c r="D16427" s="27"/>
      <c r="E16427" s="27"/>
      <c r="F16427" s="27"/>
      <c r="G16427" s="1"/>
      <c r="H16427" s="1"/>
      <c r="I16427" s="1"/>
    </row>
    <row r="16428" spans="2:9">
      <c r="B16428" s="1"/>
      <c r="C16428" s="29"/>
      <c r="D16428" s="27"/>
      <c r="E16428" s="27"/>
      <c r="F16428" s="27"/>
      <c r="G16428" s="1"/>
      <c r="H16428" s="1"/>
      <c r="I16428" s="1"/>
    </row>
    <row r="16429" spans="2:9">
      <c r="B16429" s="1"/>
      <c r="C16429" s="29"/>
      <c r="D16429" s="27"/>
      <c r="E16429" s="27"/>
      <c r="F16429" s="27"/>
      <c r="G16429" s="1"/>
      <c r="H16429" s="1"/>
      <c r="I16429" s="1"/>
    </row>
    <row r="16430" spans="2:9">
      <c r="B16430" s="1"/>
      <c r="C16430" s="29"/>
      <c r="D16430" s="27"/>
      <c r="E16430" s="27"/>
      <c r="F16430" s="27"/>
      <c r="G16430" s="1"/>
      <c r="H16430" s="1"/>
      <c r="I16430" s="1"/>
    </row>
    <row r="16431" spans="2:9">
      <c r="B16431" s="1"/>
      <c r="C16431" s="29"/>
      <c r="D16431" s="27"/>
      <c r="E16431" s="27"/>
      <c r="F16431" s="27"/>
      <c r="G16431" s="1"/>
      <c r="H16431" s="1"/>
      <c r="I16431" s="1"/>
    </row>
    <row r="16432" spans="2:9">
      <c r="B16432" s="1"/>
      <c r="C16432" s="29"/>
      <c r="D16432" s="27"/>
      <c r="E16432" s="27"/>
      <c r="F16432" s="27"/>
      <c r="G16432" s="1"/>
      <c r="H16432" s="1"/>
      <c r="I16432" s="1"/>
    </row>
    <row r="16433" spans="2:9">
      <c r="B16433" s="1"/>
      <c r="C16433" s="29"/>
      <c r="D16433" s="27"/>
      <c r="E16433" s="27"/>
      <c r="F16433" s="27"/>
      <c r="G16433" s="1"/>
      <c r="H16433" s="1"/>
      <c r="I16433" s="1"/>
    </row>
    <row r="16434" spans="2:9">
      <c r="B16434" s="1"/>
      <c r="C16434" s="29"/>
      <c r="D16434" s="27"/>
      <c r="E16434" s="27"/>
      <c r="F16434" s="27"/>
      <c r="G16434" s="1"/>
      <c r="H16434" s="1"/>
      <c r="I16434" s="1"/>
    </row>
    <row r="16435" spans="2:9">
      <c r="B16435" s="1"/>
      <c r="C16435" s="29"/>
      <c r="D16435" s="27"/>
      <c r="E16435" s="27"/>
      <c r="F16435" s="27"/>
      <c r="G16435" s="1"/>
      <c r="H16435" s="1"/>
      <c r="I16435" s="1"/>
    </row>
    <row r="16436" spans="2:9">
      <c r="B16436" s="1"/>
      <c r="C16436" s="29"/>
      <c r="D16436" s="27"/>
      <c r="E16436" s="27"/>
      <c r="F16436" s="27"/>
      <c r="G16436" s="1"/>
      <c r="H16436" s="1"/>
      <c r="I16436" s="1"/>
    </row>
    <row r="16437" spans="2:9">
      <c r="B16437" s="1"/>
      <c r="C16437" s="29"/>
      <c r="D16437" s="27"/>
      <c r="E16437" s="27"/>
      <c r="F16437" s="27"/>
      <c r="G16437" s="1"/>
      <c r="H16437" s="1"/>
      <c r="I16437" s="1"/>
    </row>
    <row r="16438" spans="2:9">
      <c r="B16438" s="1"/>
      <c r="C16438" s="29"/>
      <c r="D16438" s="27"/>
      <c r="E16438" s="27"/>
      <c r="F16438" s="27"/>
      <c r="G16438" s="1"/>
      <c r="H16438" s="1"/>
      <c r="I16438" s="1"/>
    </row>
    <row r="16439" spans="2:9">
      <c r="B16439" s="1"/>
      <c r="C16439" s="29"/>
      <c r="D16439" s="27"/>
      <c r="E16439" s="27"/>
      <c r="F16439" s="27"/>
      <c r="G16439" s="1"/>
      <c r="H16439" s="1"/>
      <c r="I16439" s="1"/>
    </row>
    <row r="16440" spans="2:9">
      <c r="B16440" s="1"/>
      <c r="C16440" s="29"/>
      <c r="D16440" s="27"/>
      <c r="E16440" s="27"/>
      <c r="F16440" s="27"/>
      <c r="G16440" s="1"/>
      <c r="H16440" s="1"/>
      <c r="I16440" s="1"/>
    </row>
    <row r="16441" spans="2:9">
      <c r="B16441" s="1"/>
      <c r="C16441" s="29"/>
      <c r="D16441" s="27"/>
      <c r="E16441" s="27"/>
      <c r="F16441" s="27"/>
      <c r="G16441" s="1"/>
      <c r="H16441" s="1"/>
      <c r="I16441" s="1"/>
    </row>
    <row r="16442" spans="2:9">
      <c r="B16442" s="1"/>
      <c r="C16442" s="29"/>
      <c r="D16442" s="27"/>
      <c r="E16442" s="27"/>
      <c r="F16442" s="27"/>
      <c r="G16442" s="1"/>
      <c r="H16442" s="1"/>
      <c r="I16442" s="1"/>
    </row>
    <row r="16443" spans="2:9">
      <c r="B16443" s="1"/>
      <c r="C16443" s="29"/>
      <c r="D16443" s="27"/>
      <c r="E16443" s="27"/>
      <c r="F16443" s="27"/>
      <c r="G16443" s="1"/>
      <c r="H16443" s="1"/>
      <c r="I16443" s="1"/>
    </row>
    <row r="16444" spans="2:9">
      <c r="B16444" s="1"/>
      <c r="C16444" s="29"/>
      <c r="D16444" s="27"/>
      <c r="E16444" s="27"/>
      <c r="F16444" s="27"/>
      <c r="G16444" s="1"/>
      <c r="H16444" s="1"/>
      <c r="I16444" s="1"/>
    </row>
    <row r="16445" spans="2:9">
      <c r="B16445" s="1"/>
      <c r="C16445" s="29"/>
      <c r="D16445" s="27"/>
      <c r="E16445" s="27"/>
      <c r="F16445" s="27"/>
      <c r="G16445" s="1"/>
      <c r="H16445" s="1"/>
      <c r="I16445" s="1"/>
    </row>
    <row r="16446" spans="2:9">
      <c r="B16446" s="1"/>
      <c r="C16446" s="29"/>
      <c r="D16446" s="27"/>
      <c r="E16446" s="27"/>
      <c r="F16446" s="27"/>
      <c r="G16446" s="1"/>
      <c r="H16446" s="1"/>
      <c r="I16446" s="1"/>
    </row>
    <row r="16447" spans="2:9">
      <c r="B16447" s="1"/>
      <c r="C16447" s="29"/>
      <c r="D16447" s="27"/>
      <c r="E16447" s="27"/>
      <c r="F16447" s="27"/>
      <c r="G16447" s="1"/>
      <c r="H16447" s="1"/>
      <c r="I16447" s="1"/>
    </row>
    <row r="16448" spans="2:9">
      <c r="B16448" s="1"/>
      <c r="C16448" s="29"/>
      <c r="D16448" s="27"/>
      <c r="E16448" s="27"/>
      <c r="F16448" s="27"/>
      <c r="G16448" s="1"/>
      <c r="H16448" s="1"/>
      <c r="I16448" s="1"/>
    </row>
    <row r="16449" spans="2:9">
      <c r="B16449" s="1"/>
      <c r="C16449" s="29"/>
      <c r="D16449" s="27"/>
      <c r="E16449" s="27"/>
      <c r="F16449" s="27"/>
      <c r="G16449" s="1"/>
      <c r="H16449" s="1"/>
      <c r="I16449" s="1"/>
    </row>
    <row r="16450" spans="2:9">
      <c r="B16450" s="1"/>
      <c r="C16450" s="29"/>
      <c r="D16450" s="27"/>
      <c r="E16450" s="27"/>
      <c r="F16450" s="27"/>
      <c r="G16450" s="1"/>
      <c r="H16450" s="1"/>
      <c r="I16450" s="1"/>
    </row>
    <row r="16451" spans="2:9">
      <c r="B16451" s="1"/>
      <c r="C16451" s="29"/>
      <c r="D16451" s="27"/>
      <c r="E16451" s="27"/>
      <c r="F16451" s="27"/>
      <c r="G16451" s="1"/>
      <c r="H16451" s="1"/>
      <c r="I16451" s="1"/>
    </row>
    <row r="16452" spans="2:9">
      <c r="B16452" s="1"/>
      <c r="C16452" s="29"/>
      <c r="D16452" s="27"/>
      <c r="E16452" s="27"/>
      <c r="F16452" s="27"/>
      <c r="G16452" s="1"/>
      <c r="H16452" s="1"/>
      <c r="I16452" s="1"/>
    </row>
    <row r="16453" spans="2:9">
      <c r="B16453" s="1"/>
      <c r="C16453" s="29"/>
      <c r="D16453" s="27"/>
      <c r="E16453" s="27"/>
      <c r="F16453" s="27"/>
      <c r="G16453" s="1"/>
      <c r="H16453" s="1"/>
      <c r="I16453" s="1"/>
    </row>
    <row r="16454" spans="2:9">
      <c r="B16454" s="1"/>
      <c r="C16454" s="29"/>
      <c r="D16454" s="27"/>
      <c r="E16454" s="27"/>
      <c r="F16454" s="27"/>
      <c r="G16454" s="1"/>
      <c r="H16454" s="1"/>
      <c r="I16454" s="1"/>
    </row>
    <row r="16455" spans="2:9">
      <c r="B16455" s="1"/>
      <c r="C16455" s="29"/>
      <c r="D16455" s="27"/>
      <c r="E16455" s="27"/>
      <c r="F16455" s="27"/>
      <c r="G16455" s="1"/>
      <c r="H16455" s="1"/>
      <c r="I16455" s="1"/>
    </row>
    <row r="16456" spans="2:9">
      <c r="B16456" s="1"/>
      <c r="C16456" s="29"/>
      <c r="D16456" s="27"/>
      <c r="E16456" s="27"/>
      <c r="F16456" s="27"/>
      <c r="G16456" s="1"/>
      <c r="H16456" s="1"/>
      <c r="I16456" s="1"/>
    </row>
    <row r="16457" spans="2:9">
      <c r="B16457" s="1"/>
      <c r="C16457" s="29"/>
      <c r="D16457" s="27"/>
      <c r="E16457" s="27"/>
      <c r="F16457" s="27"/>
      <c r="G16457" s="1"/>
      <c r="H16457" s="1"/>
      <c r="I16457" s="1"/>
    </row>
    <row r="16458" spans="2:9">
      <c r="B16458" s="1"/>
      <c r="C16458" s="29"/>
      <c r="D16458" s="27"/>
      <c r="E16458" s="27"/>
      <c r="F16458" s="27"/>
      <c r="G16458" s="1"/>
      <c r="H16458" s="1"/>
      <c r="I16458" s="1"/>
    </row>
    <row r="16459" spans="2:9">
      <c r="B16459" s="1"/>
      <c r="C16459" s="29"/>
      <c r="D16459" s="27"/>
      <c r="E16459" s="27"/>
      <c r="F16459" s="27"/>
      <c r="G16459" s="1"/>
      <c r="H16459" s="1"/>
      <c r="I16459" s="1"/>
    </row>
    <row r="16460" spans="2:9">
      <c r="B16460" s="1"/>
      <c r="C16460" s="29"/>
      <c r="D16460" s="27"/>
      <c r="E16460" s="27"/>
      <c r="F16460" s="27"/>
      <c r="G16460" s="1"/>
      <c r="H16460" s="1"/>
      <c r="I16460" s="1"/>
    </row>
    <row r="16461" spans="2:9">
      <c r="B16461" s="1"/>
      <c r="C16461" s="29"/>
      <c r="D16461" s="27"/>
      <c r="E16461" s="27"/>
      <c r="F16461" s="27"/>
      <c r="G16461" s="1"/>
      <c r="H16461" s="1"/>
      <c r="I16461" s="1"/>
    </row>
    <row r="16462" spans="2:9">
      <c r="B16462" s="1"/>
      <c r="C16462" s="29"/>
      <c r="D16462" s="27"/>
      <c r="E16462" s="27"/>
      <c r="F16462" s="27"/>
      <c r="G16462" s="1"/>
      <c r="H16462" s="1"/>
      <c r="I16462" s="1"/>
    </row>
    <row r="16463" spans="2:9">
      <c r="B16463" s="1"/>
      <c r="C16463" s="29"/>
      <c r="D16463" s="27"/>
      <c r="E16463" s="27"/>
      <c r="F16463" s="27"/>
      <c r="G16463" s="1"/>
      <c r="H16463" s="1"/>
      <c r="I16463" s="1"/>
    </row>
    <row r="16464" spans="2:9">
      <c r="B16464" s="1"/>
      <c r="C16464" s="29"/>
      <c r="D16464" s="27"/>
      <c r="E16464" s="27"/>
      <c r="F16464" s="27"/>
      <c r="G16464" s="1"/>
      <c r="H16464" s="1"/>
      <c r="I16464" s="1"/>
    </row>
    <row r="16465" spans="2:9">
      <c r="B16465" s="1"/>
      <c r="C16465" s="29"/>
      <c r="D16465" s="27"/>
      <c r="E16465" s="27"/>
      <c r="F16465" s="27"/>
      <c r="G16465" s="1"/>
      <c r="H16465" s="1"/>
      <c r="I16465" s="1"/>
    </row>
    <row r="16466" spans="2:9">
      <c r="B16466" s="1"/>
      <c r="C16466" s="29"/>
      <c r="D16466" s="27"/>
      <c r="E16466" s="27"/>
      <c r="F16466" s="27"/>
      <c r="G16466" s="1"/>
      <c r="H16466" s="1"/>
      <c r="I16466" s="1"/>
    </row>
    <row r="16467" spans="2:9">
      <c r="B16467" s="1"/>
      <c r="C16467" s="29"/>
      <c r="D16467" s="27"/>
      <c r="E16467" s="27"/>
      <c r="F16467" s="27"/>
      <c r="G16467" s="1"/>
      <c r="H16467" s="1"/>
      <c r="I16467" s="1"/>
    </row>
    <row r="16468" spans="2:9">
      <c r="B16468" s="1"/>
      <c r="C16468" s="29"/>
      <c r="D16468" s="27"/>
      <c r="E16468" s="27"/>
      <c r="F16468" s="27"/>
      <c r="G16468" s="1"/>
      <c r="H16468" s="1"/>
      <c r="I16468" s="1"/>
    </row>
    <row r="16469" spans="2:9">
      <c r="B16469" s="1"/>
      <c r="C16469" s="29"/>
      <c r="D16469" s="27"/>
      <c r="E16469" s="27"/>
      <c r="F16469" s="27"/>
      <c r="G16469" s="1"/>
      <c r="H16469" s="1"/>
      <c r="I16469" s="1"/>
    </row>
    <row r="16470" spans="2:9">
      <c r="B16470" s="1"/>
      <c r="C16470" s="29"/>
      <c r="D16470" s="27"/>
      <c r="E16470" s="27"/>
      <c r="F16470" s="27"/>
      <c r="G16470" s="1"/>
      <c r="H16470" s="1"/>
      <c r="I16470" s="1"/>
    </row>
    <row r="16471" spans="2:9">
      <c r="B16471" s="1"/>
      <c r="C16471" s="29"/>
      <c r="D16471" s="27"/>
      <c r="E16471" s="27"/>
      <c r="F16471" s="27"/>
      <c r="G16471" s="1"/>
      <c r="H16471" s="1"/>
      <c r="I16471" s="1"/>
    </row>
    <row r="16472" spans="2:9">
      <c r="B16472" s="1"/>
      <c r="C16472" s="29"/>
      <c r="D16472" s="27"/>
      <c r="E16472" s="27"/>
      <c r="F16472" s="27"/>
      <c r="G16472" s="1"/>
      <c r="H16472" s="1"/>
      <c r="I16472" s="1"/>
    </row>
    <row r="16473" spans="2:9">
      <c r="B16473" s="1"/>
      <c r="C16473" s="29"/>
      <c r="D16473" s="27"/>
      <c r="E16473" s="27"/>
      <c r="F16473" s="27"/>
      <c r="G16473" s="1"/>
      <c r="H16473" s="1"/>
      <c r="I16473" s="1"/>
    </row>
    <row r="16474" spans="2:9">
      <c r="B16474" s="1"/>
      <c r="C16474" s="29"/>
      <c r="D16474" s="27"/>
      <c r="E16474" s="27"/>
      <c r="F16474" s="27"/>
      <c r="G16474" s="1"/>
      <c r="H16474" s="1"/>
      <c r="I16474" s="1"/>
    </row>
    <row r="16475" spans="2:9">
      <c r="B16475" s="1"/>
      <c r="C16475" s="29"/>
      <c r="D16475" s="27"/>
      <c r="E16475" s="27"/>
      <c r="F16475" s="27"/>
      <c r="G16475" s="1"/>
      <c r="H16475" s="1"/>
      <c r="I16475" s="1"/>
    </row>
    <row r="16476" spans="2:9">
      <c r="B16476" s="1"/>
      <c r="C16476" s="29"/>
      <c r="D16476" s="27"/>
      <c r="E16476" s="27"/>
      <c r="F16476" s="27"/>
      <c r="G16476" s="1"/>
      <c r="H16476" s="1"/>
      <c r="I16476" s="1"/>
    </row>
    <row r="16477" spans="2:9">
      <c r="B16477" s="1"/>
      <c r="C16477" s="29"/>
      <c r="D16477" s="27"/>
      <c r="E16477" s="27"/>
      <c r="F16477" s="27"/>
      <c r="G16477" s="1"/>
      <c r="H16477" s="1"/>
      <c r="I16477" s="1"/>
    </row>
    <row r="16478" spans="2:9">
      <c r="B16478" s="1"/>
      <c r="C16478" s="29"/>
      <c r="D16478" s="27"/>
      <c r="E16478" s="27"/>
      <c r="F16478" s="27"/>
      <c r="G16478" s="1"/>
      <c r="H16478" s="1"/>
      <c r="I16478" s="1"/>
    </row>
    <row r="16479" spans="2:9">
      <c r="B16479" s="1"/>
      <c r="C16479" s="29"/>
      <c r="D16479" s="27"/>
      <c r="E16479" s="27"/>
      <c r="F16479" s="27"/>
      <c r="G16479" s="1"/>
      <c r="H16479" s="1"/>
      <c r="I16479" s="1"/>
    </row>
    <row r="16480" spans="2:9">
      <c r="B16480" s="1"/>
      <c r="C16480" s="29"/>
      <c r="D16480" s="27"/>
      <c r="E16480" s="27"/>
      <c r="F16480" s="27"/>
      <c r="G16480" s="1"/>
      <c r="H16480" s="1"/>
      <c r="I16480" s="1"/>
    </row>
    <row r="16481" spans="2:9">
      <c r="B16481" s="1"/>
      <c r="C16481" s="29"/>
      <c r="D16481" s="27"/>
      <c r="E16481" s="27"/>
      <c r="F16481" s="27"/>
      <c r="G16481" s="1"/>
      <c r="H16481" s="1"/>
      <c r="I16481" s="1"/>
    </row>
    <row r="16482" spans="2:9">
      <c r="B16482" s="1"/>
      <c r="C16482" s="29"/>
      <c r="D16482" s="27"/>
      <c r="E16482" s="27"/>
      <c r="F16482" s="27"/>
      <c r="G16482" s="1"/>
      <c r="H16482" s="1"/>
      <c r="I16482" s="1"/>
    </row>
    <row r="16483" spans="2:9">
      <c r="B16483" s="1"/>
      <c r="C16483" s="29"/>
      <c r="D16483" s="27"/>
      <c r="E16483" s="27"/>
      <c r="F16483" s="27"/>
      <c r="G16483" s="1"/>
      <c r="H16483" s="1"/>
      <c r="I16483" s="1"/>
    </row>
    <row r="16484" spans="2:9">
      <c r="B16484" s="1"/>
      <c r="C16484" s="29"/>
      <c r="D16484" s="27"/>
      <c r="E16484" s="27"/>
      <c r="F16484" s="27"/>
      <c r="G16484" s="1"/>
      <c r="H16484" s="1"/>
      <c r="I16484" s="1"/>
    </row>
    <row r="16485" spans="2:9">
      <c r="B16485" s="1"/>
      <c r="C16485" s="29"/>
      <c r="D16485" s="27"/>
      <c r="E16485" s="27"/>
      <c r="F16485" s="27"/>
      <c r="G16485" s="1"/>
      <c r="H16485" s="1"/>
      <c r="I16485" s="1"/>
    </row>
    <row r="16486" spans="2:9">
      <c r="B16486" s="1"/>
      <c r="C16486" s="29"/>
      <c r="D16486" s="27"/>
      <c r="E16486" s="27"/>
      <c r="F16486" s="27"/>
      <c r="G16486" s="1"/>
      <c r="H16486" s="1"/>
      <c r="I16486" s="1"/>
    </row>
    <row r="16487" spans="2:9">
      <c r="B16487" s="1"/>
      <c r="C16487" s="29"/>
      <c r="D16487" s="27"/>
      <c r="E16487" s="27"/>
      <c r="F16487" s="27"/>
      <c r="G16487" s="1"/>
      <c r="H16487" s="1"/>
      <c r="I16487" s="1"/>
    </row>
    <row r="16488" spans="2:9">
      <c r="B16488" s="1"/>
      <c r="C16488" s="29"/>
      <c r="D16488" s="27"/>
      <c r="E16488" s="27"/>
      <c r="F16488" s="27"/>
      <c r="G16488" s="1"/>
      <c r="H16488" s="1"/>
      <c r="I16488" s="1"/>
    </row>
    <row r="16489" spans="2:9">
      <c r="B16489" s="1"/>
      <c r="C16489" s="29"/>
      <c r="D16489" s="27"/>
      <c r="E16489" s="27"/>
      <c r="F16489" s="27"/>
      <c r="G16489" s="1"/>
      <c r="H16489" s="1"/>
      <c r="I16489" s="1"/>
    </row>
    <row r="16490" spans="2:9">
      <c r="B16490" s="1"/>
      <c r="C16490" s="29"/>
      <c r="D16490" s="27"/>
      <c r="E16490" s="27"/>
      <c r="F16490" s="27"/>
      <c r="G16490" s="1"/>
      <c r="H16490" s="1"/>
      <c r="I16490" s="1"/>
    </row>
    <row r="16491" spans="2:9">
      <c r="B16491" s="1"/>
      <c r="C16491" s="29"/>
      <c r="D16491" s="27"/>
      <c r="E16491" s="27"/>
      <c r="F16491" s="27"/>
      <c r="G16491" s="1"/>
      <c r="H16491" s="1"/>
      <c r="I16491" s="1"/>
    </row>
    <row r="16492" spans="2:9">
      <c r="B16492" s="1"/>
      <c r="C16492" s="29"/>
      <c r="D16492" s="27"/>
      <c r="E16492" s="27"/>
      <c r="F16492" s="27"/>
      <c r="G16492" s="1"/>
      <c r="H16492" s="1"/>
      <c r="I16492" s="1"/>
    </row>
    <row r="16493" spans="2:9">
      <c r="B16493" s="1"/>
      <c r="C16493" s="29"/>
      <c r="D16493" s="27"/>
      <c r="E16493" s="27"/>
      <c r="F16493" s="27"/>
      <c r="G16493" s="1"/>
      <c r="H16493" s="1"/>
      <c r="I16493" s="1"/>
    </row>
    <row r="16494" spans="2:9">
      <c r="B16494" s="1"/>
      <c r="C16494" s="29"/>
      <c r="D16494" s="27"/>
      <c r="E16494" s="27"/>
      <c r="F16494" s="27"/>
      <c r="G16494" s="1"/>
      <c r="H16494" s="1"/>
      <c r="I16494" s="1"/>
    </row>
    <row r="16495" spans="2:9">
      <c r="B16495" s="1"/>
      <c r="C16495" s="29"/>
      <c r="D16495" s="27"/>
      <c r="E16495" s="27"/>
      <c r="F16495" s="27"/>
      <c r="G16495" s="1"/>
      <c r="H16495" s="1"/>
      <c r="I16495" s="1"/>
    </row>
    <row r="16496" spans="2:9">
      <c r="B16496" s="1"/>
      <c r="C16496" s="29"/>
      <c r="D16496" s="27"/>
      <c r="E16496" s="27"/>
      <c r="F16496" s="27"/>
      <c r="G16496" s="1"/>
      <c r="H16496" s="1"/>
      <c r="I16496" s="1"/>
    </row>
    <row r="16497" spans="2:9">
      <c r="B16497" s="1"/>
      <c r="C16497" s="29"/>
      <c r="D16497" s="27"/>
      <c r="E16497" s="27"/>
      <c r="F16497" s="27"/>
      <c r="G16497" s="1"/>
      <c r="H16497" s="1"/>
      <c r="I16497" s="1"/>
    </row>
    <row r="16498" spans="2:9">
      <c r="B16498" s="1"/>
      <c r="C16498" s="29"/>
      <c r="D16498" s="27"/>
      <c r="E16498" s="27"/>
      <c r="F16498" s="27"/>
      <c r="G16498" s="1"/>
      <c r="H16498" s="1"/>
      <c r="I16498" s="1"/>
    </row>
    <row r="16499" spans="2:9">
      <c r="B16499" s="1"/>
      <c r="C16499" s="29"/>
      <c r="D16499" s="27"/>
      <c r="E16499" s="27"/>
      <c r="F16499" s="27"/>
      <c r="G16499" s="1"/>
      <c r="H16499" s="1"/>
      <c r="I16499" s="1"/>
    </row>
    <row r="16500" spans="2:9">
      <c r="B16500" s="1"/>
      <c r="C16500" s="29"/>
      <c r="D16500" s="27"/>
      <c r="E16500" s="27"/>
      <c r="F16500" s="27"/>
      <c r="G16500" s="1"/>
      <c r="H16500" s="1"/>
      <c r="I16500" s="1"/>
    </row>
    <row r="16501" spans="2:9">
      <c r="B16501" s="1"/>
      <c r="C16501" s="29"/>
      <c r="D16501" s="27"/>
      <c r="E16501" s="27"/>
      <c r="F16501" s="27"/>
      <c r="G16501" s="1"/>
      <c r="H16501" s="1"/>
      <c r="I16501" s="1"/>
    </row>
    <row r="16502" spans="2:9">
      <c r="B16502" s="1"/>
      <c r="C16502" s="29"/>
      <c r="D16502" s="27"/>
      <c r="E16502" s="27"/>
      <c r="F16502" s="27"/>
      <c r="G16502" s="1"/>
      <c r="H16502" s="1"/>
      <c r="I16502" s="1"/>
    </row>
    <row r="16503" spans="2:9">
      <c r="B16503" s="1"/>
      <c r="C16503" s="29"/>
      <c r="D16503" s="27"/>
      <c r="E16503" s="27"/>
      <c r="F16503" s="27"/>
      <c r="G16503" s="1"/>
      <c r="H16503" s="1"/>
      <c r="I16503" s="1"/>
    </row>
    <row r="16504" spans="2:9">
      <c r="B16504" s="1"/>
      <c r="C16504" s="29"/>
      <c r="D16504" s="27"/>
      <c r="E16504" s="27"/>
      <c r="F16504" s="27"/>
      <c r="G16504" s="1"/>
      <c r="H16504" s="1"/>
      <c r="I16504" s="1"/>
    </row>
    <row r="16505" spans="2:9">
      <c r="B16505" s="1"/>
      <c r="C16505" s="29"/>
      <c r="D16505" s="27"/>
      <c r="E16505" s="27"/>
      <c r="F16505" s="27"/>
      <c r="G16505" s="1"/>
      <c r="H16505" s="1"/>
      <c r="I16505" s="1"/>
    </row>
    <row r="16506" spans="2:9">
      <c r="B16506" s="1"/>
      <c r="C16506" s="29"/>
      <c r="D16506" s="27"/>
      <c r="E16506" s="27"/>
      <c r="F16506" s="27"/>
      <c r="G16506" s="1"/>
      <c r="H16506" s="1"/>
      <c r="I16506" s="1"/>
    </row>
    <row r="16507" spans="2:9">
      <c r="B16507" s="1"/>
      <c r="C16507" s="29"/>
      <c r="D16507" s="27"/>
      <c r="E16507" s="27"/>
      <c r="F16507" s="27"/>
      <c r="G16507" s="1"/>
      <c r="H16507" s="1"/>
      <c r="I16507" s="1"/>
    </row>
    <row r="16508" spans="2:9">
      <c r="B16508" s="1"/>
      <c r="C16508" s="29"/>
      <c r="D16508" s="27"/>
      <c r="E16508" s="27"/>
      <c r="F16508" s="27"/>
      <c r="G16508" s="1"/>
      <c r="H16508" s="1"/>
      <c r="I16508" s="1"/>
    </row>
    <row r="16509" spans="2:9">
      <c r="B16509" s="1"/>
      <c r="C16509" s="29"/>
      <c r="D16509" s="27"/>
      <c r="E16509" s="27"/>
      <c r="F16509" s="27"/>
      <c r="G16509" s="1"/>
      <c r="H16509" s="1"/>
      <c r="I16509" s="1"/>
    </row>
    <row r="16510" spans="2:9">
      <c r="B16510" s="1"/>
      <c r="C16510" s="29"/>
      <c r="D16510" s="27"/>
      <c r="E16510" s="27"/>
      <c r="F16510" s="27"/>
      <c r="G16510" s="1"/>
      <c r="H16510" s="1"/>
      <c r="I16510" s="1"/>
    </row>
    <row r="16511" spans="2:9">
      <c r="B16511" s="1"/>
      <c r="C16511" s="29"/>
      <c r="D16511" s="27"/>
      <c r="E16511" s="27"/>
      <c r="F16511" s="27"/>
      <c r="G16511" s="1"/>
      <c r="H16511" s="1"/>
      <c r="I16511" s="1"/>
    </row>
    <row r="16512" spans="2:9">
      <c r="B16512" s="1"/>
      <c r="C16512" s="29"/>
      <c r="D16512" s="27"/>
      <c r="E16512" s="27"/>
      <c r="F16512" s="27"/>
      <c r="G16512" s="1"/>
      <c r="H16512" s="1"/>
      <c r="I16512" s="1"/>
    </row>
    <row r="16513" spans="2:9">
      <c r="B16513" s="1"/>
      <c r="C16513" s="29"/>
      <c r="D16513" s="27"/>
      <c r="E16513" s="27"/>
      <c r="F16513" s="27"/>
      <c r="G16513" s="1"/>
      <c r="H16513" s="1"/>
      <c r="I16513" s="1"/>
    </row>
    <row r="16514" spans="2:9">
      <c r="B16514" s="1"/>
      <c r="C16514" s="29"/>
      <c r="D16514" s="27"/>
      <c r="E16514" s="27"/>
      <c r="F16514" s="27"/>
      <c r="G16514" s="1"/>
      <c r="H16514" s="1"/>
      <c r="I16514" s="1"/>
    </row>
    <row r="16515" spans="2:9">
      <c r="B16515" s="1"/>
      <c r="C16515" s="29"/>
      <c r="D16515" s="27"/>
      <c r="E16515" s="27"/>
      <c r="F16515" s="27"/>
      <c r="G16515" s="1"/>
      <c r="H16515" s="1"/>
      <c r="I16515" s="1"/>
    </row>
    <row r="16516" spans="2:9">
      <c r="B16516" s="1"/>
      <c r="C16516" s="29"/>
      <c r="D16516" s="27"/>
      <c r="E16516" s="27"/>
      <c r="F16516" s="27"/>
      <c r="G16516" s="1"/>
      <c r="H16516" s="1"/>
      <c r="I16516" s="1"/>
    </row>
    <row r="16517" spans="2:9">
      <c r="B16517" s="1"/>
      <c r="C16517" s="29"/>
      <c r="D16517" s="27"/>
      <c r="E16517" s="27"/>
      <c r="F16517" s="27"/>
      <c r="G16517" s="1"/>
      <c r="H16517" s="1"/>
      <c r="I16517" s="1"/>
    </row>
    <row r="16518" spans="2:9">
      <c r="B16518" s="1"/>
      <c r="C16518" s="29"/>
      <c r="D16518" s="27"/>
      <c r="E16518" s="27"/>
      <c r="F16518" s="27"/>
      <c r="G16518" s="1"/>
      <c r="H16518" s="1"/>
      <c r="I16518" s="1"/>
    </row>
    <row r="16519" spans="2:9">
      <c r="B16519" s="1"/>
      <c r="C16519" s="29"/>
      <c r="D16519" s="27"/>
      <c r="E16519" s="27"/>
      <c r="F16519" s="27"/>
      <c r="G16519" s="1"/>
      <c r="H16519" s="1"/>
      <c r="I16519" s="1"/>
    </row>
    <row r="16520" spans="2:9">
      <c r="B16520" s="1"/>
      <c r="C16520" s="29"/>
      <c r="D16520" s="27"/>
      <c r="E16520" s="27"/>
      <c r="F16520" s="27"/>
      <c r="G16520" s="1"/>
      <c r="H16520" s="1"/>
      <c r="I16520" s="1"/>
    </row>
    <row r="16521" spans="2:9">
      <c r="B16521" s="1"/>
      <c r="C16521" s="29"/>
      <c r="D16521" s="27"/>
      <c r="E16521" s="27"/>
      <c r="F16521" s="27"/>
      <c r="G16521" s="1"/>
      <c r="H16521" s="1"/>
      <c r="I16521" s="1"/>
    </row>
    <row r="16522" spans="2:9">
      <c r="B16522" s="1"/>
      <c r="C16522" s="29"/>
      <c r="D16522" s="27"/>
      <c r="E16522" s="27"/>
      <c r="F16522" s="27"/>
      <c r="G16522" s="1"/>
      <c r="H16522" s="1"/>
      <c r="I16522" s="1"/>
    </row>
    <row r="16523" spans="2:9">
      <c r="B16523" s="1"/>
      <c r="C16523" s="29"/>
      <c r="D16523" s="27"/>
      <c r="E16523" s="27"/>
      <c r="F16523" s="27"/>
      <c r="G16523" s="1"/>
      <c r="H16523" s="1"/>
      <c r="I16523" s="1"/>
    </row>
    <row r="16524" spans="2:9">
      <c r="B16524" s="1"/>
      <c r="C16524" s="29"/>
      <c r="D16524" s="27"/>
      <c r="E16524" s="27"/>
      <c r="F16524" s="27"/>
      <c r="G16524" s="1"/>
      <c r="H16524" s="1"/>
      <c r="I16524" s="1"/>
    </row>
    <row r="16525" spans="2:9">
      <c r="B16525" s="1"/>
      <c r="C16525" s="29"/>
      <c r="D16525" s="27"/>
      <c r="E16525" s="27"/>
      <c r="F16525" s="27"/>
      <c r="G16525" s="1"/>
      <c r="H16525" s="1"/>
      <c r="I16525" s="1"/>
    </row>
    <row r="16526" spans="2:9">
      <c r="B16526" s="1"/>
      <c r="C16526" s="29"/>
      <c r="D16526" s="27"/>
      <c r="E16526" s="27"/>
      <c r="F16526" s="27"/>
      <c r="G16526" s="1"/>
      <c r="H16526" s="1"/>
      <c r="I16526" s="1"/>
    </row>
    <row r="16527" spans="2:9">
      <c r="B16527" s="1"/>
      <c r="C16527" s="29"/>
      <c r="D16527" s="27"/>
      <c r="E16527" s="27"/>
      <c r="F16527" s="27"/>
      <c r="G16527" s="1"/>
      <c r="H16527" s="1"/>
      <c r="I16527" s="1"/>
    </row>
    <row r="16528" spans="2:9">
      <c r="B16528" s="1"/>
      <c r="C16528" s="29"/>
      <c r="D16528" s="27"/>
      <c r="E16528" s="27"/>
      <c r="F16528" s="27"/>
      <c r="G16528" s="1"/>
      <c r="H16528" s="1"/>
      <c r="I16528" s="1"/>
    </row>
    <row r="16529" spans="2:9">
      <c r="B16529" s="1"/>
      <c r="C16529" s="29"/>
      <c r="D16529" s="27"/>
      <c r="E16529" s="27"/>
      <c r="F16529" s="27"/>
      <c r="G16529" s="1"/>
      <c r="H16529" s="1"/>
      <c r="I16529" s="1"/>
    </row>
    <row r="16530" spans="2:9">
      <c r="B16530" s="1"/>
      <c r="C16530" s="29"/>
      <c r="D16530" s="27"/>
      <c r="E16530" s="27"/>
      <c r="F16530" s="27"/>
      <c r="G16530" s="1"/>
      <c r="H16530" s="1"/>
      <c r="I16530" s="1"/>
    </row>
    <row r="16531" spans="2:9">
      <c r="B16531" s="1"/>
      <c r="C16531" s="29"/>
      <c r="D16531" s="27"/>
      <c r="E16531" s="27"/>
      <c r="F16531" s="27"/>
      <c r="G16531" s="1"/>
      <c r="H16531" s="1"/>
      <c r="I16531" s="1"/>
    </row>
    <row r="16532" spans="2:9">
      <c r="B16532" s="1"/>
      <c r="C16532" s="29"/>
      <c r="D16532" s="27"/>
      <c r="E16532" s="27"/>
      <c r="F16532" s="27"/>
      <c r="G16532" s="1"/>
      <c r="H16532" s="1"/>
      <c r="I16532" s="1"/>
    </row>
    <row r="16533" spans="2:9">
      <c r="B16533" s="1"/>
      <c r="C16533" s="29"/>
      <c r="D16533" s="27"/>
      <c r="E16533" s="27"/>
      <c r="F16533" s="27"/>
      <c r="G16533" s="1"/>
      <c r="H16533" s="1"/>
      <c r="I16533" s="1"/>
    </row>
    <row r="16534" spans="2:9">
      <c r="B16534" s="1"/>
      <c r="C16534" s="29"/>
      <c r="D16534" s="27"/>
      <c r="E16534" s="27"/>
      <c r="F16534" s="27"/>
      <c r="G16534" s="1"/>
      <c r="H16534" s="1"/>
      <c r="I16534" s="1"/>
    </row>
    <row r="16535" spans="2:9">
      <c r="B16535" s="1"/>
      <c r="C16535" s="29"/>
      <c r="D16535" s="27"/>
      <c r="E16535" s="27"/>
      <c r="F16535" s="27"/>
      <c r="G16535" s="1"/>
      <c r="H16535" s="1"/>
      <c r="I16535" s="1"/>
    </row>
    <row r="16536" spans="2:9">
      <c r="B16536" s="1"/>
      <c r="C16536" s="29"/>
      <c r="D16536" s="27"/>
      <c r="E16536" s="27"/>
      <c r="F16536" s="27"/>
      <c r="G16536" s="1"/>
      <c r="H16536" s="1"/>
      <c r="I16536" s="1"/>
    </row>
    <row r="16537" spans="2:9">
      <c r="B16537" s="1"/>
      <c r="C16537" s="29"/>
      <c r="D16537" s="27"/>
      <c r="E16537" s="27"/>
      <c r="F16537" s="27"/>
      <c r="G16537" s="1"/>
      <c r="H16537" s="1"/>
      <c r="I16537" s="1"/>
    </row>
    <row r="16538" spans="2:9">
      <c r="B16538" s="1"/>
      <c r="C16538" s="29"/>
      <c r="D16538" s="27"/>
      <c r="E16538" s="27"/>
      <c r="F16538" s="27"/>
      <c r="G16538" s="1"/>
      <c r="H16538" s="1"/>
      <c r="I16538" s="1"/>
    </row>
    <row r="16539" spans="2:9">
      <c r="B16539" s="1"/>
      <c r="C16539" s="29"/>
      <c r="D16539" s="27"/>
      <c r="E16539" s="27"/>
      <c r="F16539" s="27"/>
      <c r="G16539" s="1"/>
      <c r="H16539" s="1"/>
      <c r="I16539" s="1"/>
    </row>
    <row r="16540" spans="2:9">
      <c r="B16540" s="1"/>
      <c r="C16540" s="29"/>
      <c r="D16540" s="27"/>
      <c r="E16540" s="27"/>
      <c r="F16540" s="27"/>
      <c r="G16540" s="1"/>
      <c r="H16540" s="1"/>
      <c r="I16540" s="1"/>
    </row>
    <row r="16541" spans="2:9">
      <c r="B16541" s="1"/>
      <c r="C16541" s="29"/>
      <c r="D16541" s="27"/>
      <c r="E16541" s="27"/>
      <c r="F16541" s="27"/>
      <c r="G16541" s="1"/>
      <c r="H16541" s="1"/>
      <c r="I16541" s="1"/>
    </row>
    <row r="16542" spans="2:9">
      <c r="B16542" s="1"/>
      <c r="C16542" s="29"/>
      <c r="D16542" s="27"/>
      <c r="E16542" s="27"/>
      <c r="F16542" s="27"/>
      <c r="G16542" s="1"/>
      <c r="H16542" s="1"/>
      <c r="I16542" s="1"/>
    </row>
    <row r="16543" spans="2:9">
      <c r="B16543" s="1"/>
      <c r="C16543" s="29"/>
      <c r="D16543" s="27"/>
      <c r="E16543" s="27"/>
      <c r="F16543" s="27"/>
      <c r="G16543" s="1"/>
      <c r="H16543" s="1"/>
      <c r="I16543" s="1"/>
    </row>
    <row r="16544" spans="2:9">
      <c r="B16544" s="1"/>
      <c r="C16544" s="29"/>
      <c r="D16544" s="27"/>
      <c r="E16544" s="27"/>
      <c r="F16544" s="27"/>
      <c r="G16544" s="1"/>
      <c r="H16544" s="1"/>
      <c r="I16544" s="1"/>
    </row>
    <row r="16545" spans="2:9">
      <c r="B16545" s="1"/>
      <c r="C16545" s="29"/>
      <c r="D16545" s="27"/>
      <c r="E16545" s="27"/>
      <c r="F16545" s="27"/>
      <c r="G16545" s="1"/>
      <c r="H16545" s="1"/>
      <c r="I16545" s="1"/>
    </row>
    <row r="16546" spans="2:9">
      <c r="B16546" s="1"/>
      <c r="C16546" s="29"/>
      <c r="D16546" s="27"/>
      <c r="E16546" s="27"/>
      <c r="F16546" s="27"/>
      <c r="G16546" s="1"/>
      <c r="H16546" s="1"/>
      <c r="I16546" s="1"/>
    </row>
    <row r="16547" spans="2:9">
      <c r="B16547" s="1"/>
      <c r="C16547" s="29"/>
      <c r="D16547" s="27"/>
      <c r="E16547" s="27"/>
      <c r="F16547" s="27"/>
      <c r="G16547" s="1"/>
      <c r="H16547" s="1"/>
      <c r="I16547" s="1"/>
    </row>
    <row r="16548" spans="2:9">
      <c r="B16548" s="1"/>
      <c r="C16548" s="29"/>
      <c r="D16548" s="27"/>
      <c r="E16548" s="27"/>
      <c r="F16548" s="27"/>
      <c r="G16548" s="1"/>
      <c r="H16548" s="1"/>
      <c r="I16548" s="1"/>
    </row>
    <row r="16549" spans="2:9">
      <c r="B16549" s="1"/>
      <c r="C16549" s="29"/>
      <c r="D16549" s="27"/>
      <c r="E16549" s="27"/>
      <c r="F16549" s="27"/>
      <c r="G16549" s="1"/>
      <c r="H16549" s="1"/>
      <c r="I16549" s="1"/>
    </row>
    <row r="16550" spans="2:9">
      <c r="B16550" s="1"/>
      <c r="C16550" s="29"/>
      <c r="D16550" s="27"/>
      <c r="E16550" s="27"/>
      <c r="F16550" s="27"/>
      <c r="G16550" s="1"/>
      <c r="H16550" s="1"/>
      <c r="I16550" s="1"/>
    </row>
    <row r="16551" spans="2:9">
      <c r="B16551" s="1"/>
      <c r="C16551" s="29"/>
      <c r="D16551" s="27"/>
      <c r="E16551" s="27"/>
      <c r="F16551" s="27"/>
      <c r="G16551" s="1"/>
      <c r="H16551" s="1"/>
      <c r="I16551" s="1"/>
    </row>
    <row r="16552" spans="2:9">
      <c r="B16552" s="1"/>
      <c r="C16552" s="29"/>
      <c r="D16552" s="27"/>
      <c r="E16552" s="27"/>
      <c r="F16552" s="27"/>
      <c r="G16552" s="1"/>
      <c r="H16552" s="1"/>
      <c r="I16552" s="1"/>
    </row>
    <row r="16553" spans="2:9">
      <c r="B16553" s="1"/>
      <c r="C16553" s="29"/>
      <c r="D16553" s="27"/>
      <c r="E16553" s="27"/>
      <c r="F16553" s="27"/>
      <c r="G16553" s="1"/>
      <c r="H16553" s="1"/>
      <c r="I16553" s="1"/>
    </row>
    <row r="16554" spans="2:9">
      <c r="B16554" s="1"/>
      <c r="C16554" s="29"/>
      <c r="D16554" s="27"/>
      <c r="E16554" s="27"/>
      <c r="F16554" s="27"/>
      <c r="G16554" s="1"/>
      <c r="H16554" s="1"/>
      <c r="I16554" s="1"/>
    </row>
    <row r="16555" spans="2:9">
      <c r="B16555" s="1"/>
      <c r="C16555" s="29"/>
      <c r="D16555" s="27"/>
      <c r="E16555" s="27"/>
      <c r="F16555" s="27"/>
      <c r="G16555" s="1"/>
      <c r="H16555" s="1"/>
      <c r="I16555" s="1"/>
    </row>
    <row r="16556" spans="2:9">
      <c r="B16556" s="1"/>
      <c r="C16556" s="29"/>
      <c r="D16556" s="27"/>
      <c r="E16556" s="27"/>
      <c r="F16556" s="27"/>
      <c r="G16556" s="1"/>
      <c r="H16556" s="1"/>
      <c r="I16556" s="1"/>
    </row>
    <row r="16557" spans="2:9">
      <c r="B16557" s="1"/>
      <c r="C16557" s="29"/>
      <c r="D16557" s="27"/>
      <c r="E16557" s="27"/>
      <c r="F16557" s="27"/>
      <c r="G16557" s="1"/>
      <c r="H16557" s="1"/>
      <c r="I16557" s="1"/>
    </row>
    <row r="16558" spans="2:9">
      <c r="B16558" s="1"/>
      <c r="C16558" s="29"/>
      <c r="D16558" s="27"/>
      <c r="E16558" s="27"/>
      <c r="F16558" s="27"/>
      <c r="G16558" s="1"/>
      <c r="H16558" s="1"/>
      <c r="I16558" s="1"/>
    </row>
    <row r="16559" spans="2:9">
      <c r="B16559" s="1"/>
      <c r="C16559" s="29"/>
      <c r="D16559" s="27"/>
      <c r="E16559" s="27"/>
      <c r="F16559" s="27"/>
      <c r="G16559" s="1"/>
      <c r="H16559" s="1"/>
      <c r="I16559" s="1"/>
    </row>
    <row r="16560" spans="2:9">
      <c r="B16560" s="1"/>
      <c r="C16560" s="29"/>
      <c r="D16560" s="27"/>
      <c r="E16560" s="27"/>
      <c r="F16560" s="27"/>
      <c r="G16560" s="1"/>
      <c r="H16560" s="1"/>
      <c r="I16560" s="1"/>
    </row>
    <row r="16561" spans="2:9">
      <c r="B16561" s="1"/>
      <c r="C16561" s="29"/>
      <c r="D16561" s="27"/>
      <c r="E16561" s="27"/>
      <c r="F16561" s="27"/>
      <c r="G16561" s="1"/>
      <c r="H16561" s="1"/>
      <c r="I16561" s="1"/>
    </row>
    <row r="16562" spans="2:9">
      <c r="B16562" s="1"/>
      <c r="C16562" s="29"/>
      <c r="D16562" s="27"/>
      <c r="E16562" s="27"/>
      <c r="F16562" s="27"/>
      <c r="G16562" s="1"/>
      <c r="H16562" s="1"/>
      <c r="I16562" s="1"/>
    </row>
    <row r="16563" spans="2:9">
      <c r="B16563" s="1"/>
      <c r="C16563" s="29"/>
      <c r="D16563" s="27"/>
      <c r="E16563" s="27"/>
      <c r="F16563" s="27"/>
      <c r="G16563" s="1"/>
      <c r="H16563" s="1"/>
      <c r="I16563" s="1"/>
    </row>
    <row r="16564" spans="2:9">
      <c r="B16564" s="1"/>
      <c r="C16564" s="29"/>
      <c r="D16564" s="27"/>
      <c r="E16564" s="27"/>
      <c r="F16564" s="27"/>
      <c r="G16564" s="1"/>
      <c r="H16564" s="1"/>
      <c r="I16564" s="1"/>
    </row>
    <row r="16565" spans="2:9">
      <c r="B16565" s="1"/>
      <c r="C16565" s="29"/>
      <c r="D16565" s="27"/>
      <c r="E16565" s="27"/>
      <c r="F16565" s="27"/>
      <c r="G16565" s="1"/>
      <c r="H16565" s="1"/>
      <c r="I16565" s="1"/>
    </row>
    <row r="16566" spans="2:9">
      <c r="B16566" s="1"/>
      <c r="C16566" s="29"/>
      <c r="D16566" s="27"/>
      <c r="E16566" s="27"/>
      <c r="F16566" s="27"/>
      <c r="G16566" s="1"/>
      <c r="H16566" s="1"/>
      <c r="I16566" s="1"/>
    </row>
    <row r="16567" spans="2:9">
      <c r="B16567" s="1"/>
      <c r="C16567" s="29"/>
      <c r="D16567" s="27"/>
      <c r="E16567" s="27"/>
      <c r="F16567" s="27"/>
      <c r="G16567" s="1"/>
      <c r="H16567" s="1"/>
      <c r="I16567" s="1"/>
    </row>
    <row r="16568" spans="2:9">
      <c r="B16568" s="1"/>
      <c r="C16568" s="29"/>
      <c r="D16568" s="27"/>
      <c r="E16568" s="27"/>
      <c r="F16568" s="27"/>
      <c r="G16568" s="1"/>
      <c r="H16568" s="1"/>
      <c r="I16568" s="1"/>
    </row>
    <row r="16569" spans="2:9">
      <c r="B16569" s="1"/>
      <c r="C16569" s="29"/>
      <c r="D16569" s="27"/>
      <c r="E16569" s="27"/>
      <c r="F16569" s="27"/>
      <c r="G16569" s="1"/>
      <c r="H16569" s="1"/>
      <c r="I16569" s="1"/>
    </row>
    <row r="16570" spans="2:9">
      <c r="B16570" s="1"/>
      <c r="C16570" s="29"/>
      <c r="D16570" s="27"/>
      <c r="E16570" s="27"/>
      <c r="F16570" s="27"/>
      <c r="G16570" s="1"/>
      <c r="H16570" s="1"/>
      <c r="I16570" s="1"/>
    </row>
    <row r="16571" spans="2:9">
      <c r="B16571" s="1"/>
      <c r="C16571" s="29"/>
      <c r="D16571" s="27"/>
      <c r="E16571" s="27"/>
      <c r="F16571" s="27"/>
      <c r="G16571" s="1"/>
      <c r="H16571" s="1"/>
      <c r="I16571" s="1"/>
    </row>
    <row r="16572" spans="2:9">
      <c r="B16572" s="1"/>
      <c r="C16572" s="29"/>
      <c r="D16572" s="27"/>
      <c r="E16572" s="27"/>
      <c r="F16572" s="27"/>
      <c r="G16572" s="1"/>
      <c r="H16572" s="1"/>
      <c r="I16572" s="1"/>
    </row>
    <row r="16573" spans="2:9">
      <c r="B16573" s="1"/>
      <c r="C16573" s="29"/>
      <c r="D16573" s="27"/>
      <c r="E16573" s="27"/>
      <c r="F16573" s="27"/>
      <c r="G16573" s="1"/>
      <c r="H16573" s="1"/>
      <c r="I16573" s="1"/>
    </row>
    <row r="16574" spans="2:9">
      <c r="B16574" s="1"/>
      <c r="C16574" s="29"/>
      <c r="D16574" s="27"/>
      <c r="E16574" s="27"/>
      <c r="F16574" s="27"/>
      <c r="G16574" s="1"/>
      <c r="H16574" s="1"/>
      <c r="I16574" s="1"/>
    </row>
    <row r="16575" spans="2:9">
      <c r="B16575" s="1"/>
      <c r="C16575" s="29"/>
      <c r="D16575" s="27"/>
      <c r="E16575" s="27"/>
      <c r="F16575" s="27"/>
      <c r="G16575" s="1"/>
      <c r="H16575" s="1"/>
      <c r="I16575" s="1"/>
    </row>
    <row r="16576" spans="2:9">
      <c r="B16576" s="1"/>
      <c r="C16576" s="29"/>
      <c r="D16576" s="27"/>
      <c r="E16576" s="27"/>
      <c r="F16576" s="27"/>
      <c r="G16576" s="1"/>
      <c r="H16576" s="1"/>
      <c r="I16576" s="1"/>
    </row>
    <row r="16577" spans="2:9">
      <c r="B16577" s="1"/>
      <c r="C16577" s="29"/>
      <c r="D16577" s="27"/>
      <c r="E16577" s="27"/>
      <c r="F16577" s="27"/>
      <c r="G16577" s="1"/>
      <c r="H16577" s="1"/>
      <c r="I16577" s="1"/>
    </row>
    <row r="16578" spans="2:9">
      <c r="B16578" s="1"/>
      <c r="C16578" s="29"/>
      <c r="D16578" s="27"/>
      <c r="E16578" s="27"/>
      <c r="F16578" s="27"/>
      <c r="G16578" s="1"/>
      <c r="H16578" s="1"/>
      <c r="I16578" s="1"/>
    </row>
    <row r="16579" spans="2:9">
      <c r="B16579" s="1"/>
      <c r="C16579" s="29"/>
      <c r="D16579" s="27"/>
      <c r="E16579" s="27"/>
      <c r="F16579" s="27"/>
      <c r="G16579" s="1"/>
      <c r="H16579" s="1"/>
      <c r="I16579" s="1"/>
    </row>
    <row r="16580" spans="2:9">
      <c r="B16580" s="1"/>
      <c r="C16580" s="29"/>
      <c r="D16580" s="27"/>
      <c r="E16580" s="27"/>
      <c r="F16580" s="27"/>
      <c r="G16580" s="1"/>
      <c r="H16580" s="1"/>
      <c r="I16580" s="1"/>
    </row>
    <row r="16581" spans="2:9">
      <c r="B16581" s="1"/>
      <c r="C16581" s="29"/>
      <c r="D16581" s="27"/>
      <c r="E16581" s="27"/>
      <c r="F16581" s="27"/>
      <c r="G16581" s="1"/>
      <c r="H16581" s="1"/>
      <c r="I16581" s="1"/>
    </row>
    <row r="16582" spans="2:9">
      <c r="B16582" s="1"/>
      <c r="C16582" s="29"/>
      <c r="D16582" s="27"/>
      <c r="E16582" s="27"/>
      <c r="F16582" s="27"/>
      <c r="G16582" s="1"/>
      <c r="H16582" s="1"/>
      <c r="I16582" s="1"/>
    </row>
    <row r="16583" spans="2:9">
      <c r="B16583" s="1"/>
      <c r="C16583" s="29"/>
      <c r="D16583" s="27"/>
      <c r="E16583" s="27"/>
      <c r="F16583" s="27"/>
      <c r="G16583" s="1"/>
      <c r="H16583" s="1"/>
      <c r="I16583" s="1"/>
    </row>
    <row r="16584" spans="2:9">
      <c r="B16584" s="1"/>
      <c r="C16584" s="29"/>
      <c r="D16584" s="27"/>
      <c r="E16584" s="27"/>
      <c r="F16584" s="27"/>
      <c r="G16584" s="1"/>
      <c r="H16584" s="1"/>
      <c r="I16584" s="1"/>
    </row>
    <row r="16585" spans="2:9">
      <c r="B16585" s="1"/>
      <c r="C16585" s="29"/>
      <c r="D16585" s="27"/>
      <c r="E16585" s="27"/>
      <c r="F16585" s="27"/>
      <c r="G16585" s="1"/>
      <c r="H16585" s="1"/>
      <c r="I16585" s="1"/>
    </row>
    <row r="16586" spans="2:9">
      <c r="B16586" s="1"/>
      <c r="C16586" s="29"/>
      <c r="D16586" s="27"/>
      <c r="E16586" s="27"/>
      <c r="F16586" s="27"/>
      <c r="G16586" s="1"/>
      <c r="H16586" s="1"/>
      <c r="I16586" s="1"/>
    </row>
    <row r="16587" spans="2:9">
      <c r="B16587" s="1"/>
      <c r="C16587" s="29"/>
      <c r="D16587" s="27"/>
      <c r="E16587" s="27"/>
      <c r="F16587" s="27"/>
      <c r="G16587" s="1"/>
      <c r="H16587" s="1"/>
      <c r="I16587" s="1"/>
    </row>
    <row r="16588" spans="2:9">
      <c r="B16588" s="1"/>
      <c r="C16588" s="29"/>
      <c r="D16588" s="27"/>
      <c r="E16588" s="27"/>
      <c r="F16588" s="27"/>
      <c r="G16588" s="1"/>
      <c r="H16588" s="1"/>
      <c r="I16588" s="1"/>
    </row>
    <row r="16589" spans="2:9">
      <c r="B16589" s="1"/>
      <c r="C16589" s="29"/>
      <c r="D16589" s="27"/>
      <c r="E16589" s="27"/>
      <c r="F16589" s="27"/>
      <c r="G16589" s="1"/>
      <c r="H16589" s="1"/>
      <c r="I16589" s="1"/>
    </row>
    <row r="16590" spans="2:9">
      <c r="B16590" s="1"/>
      <c r="C16590" s="29"/>
      <c r="D16590" s="27"/>
      <c r="E16590" s="27"/>
      <c r="F16590" s="27"/>
      <c r="G16590" s="1"/>
      <c r="H16590" s="1"/>
      <c r="I16590" s="1"/>
    </row>
    <row r="16591" spans="2:9">
      <c r="B16591" s="1"/>
      <c r="C16591" s="29"/>
      <c r="D16591" s="27"/>
      <c r="E16591" s="27"/>
      <c r="F16591" s="27"/>
      <c r="G16591" s="1"/>
      <c r="H16591" s="1"/>
      <c r="I16591" s="1"/>
    </row>
    <row r="16592" spans="2:9">
      <c r="B16592" s="1"/>
      <c r="C16592" s="29"/>
      <c r="D16592" s="27"/>
      <c r="E16592" s="27"/>
      <c r="F16592" s="27"/>
      <c r="G16592" s="1"/>
      <c r="H16592" s="1"/>
      <c r="I16592" s="1"/>
    </row>
    <row r="16593" spans="2:9">
      <c r="B16593" s="1"/>
      <c r="C16593" s="29"/>
      <c r="D16593" s="27"/>
      <c r="E16593" s="27"/>
      <c r="F16593" s="27"/>
      <c r="G16593" s="1"/>
      <c r="H16593" s="1"/>
      <c r="I16593" s="1"/>
    </row>
    <row r="16594" spans="2:9">
      <c r="B16594" s="1"/>
      <c r="C16594" s="29"/>
      <c r="D16594" s="27"/>
      <c r="E16594" s="27"/>
      <c r="F16594" s="27"/>
      <c r="G16594" s="1"/>
      <c r="H16594" s="1"/>
      <c r="I16594" s="1"/>
    </row>
    <row r="16595" spans="2:9">
      <c r="B16595" s="1"/>
      <c r="C16595" s="29"/>
      <c r="D16595" s="27"/>
      <c r="E16595" s="27"/>
      <c r="F16595" s="27"/>
      <c r="G16595" s="1"/>
      <c r="H16595" s="1"/>
      <c r="I16595" s="1"/>
    </row>
    <row r="16596" spans="2:9">
      <c r="B16596" s="1"/>
      <c r="C16596" s="29"/>
      <c r="D16596" s="27"/>
      <c r="E16596" s="27"/>
      <c r="F16596" s="27"/>
      <c r="G16596" s="1"/>
      <c r="H16596" s="1"/>
      <c r="I16596" s="1"/>
    </row>
    <row r="16597" spans="2:9">
      <c r="B16597" s="1"/>
      <c r="C16597" s="29"/>
      <c r="D16597" s="27"/>
      <c r="E16597" s="27"/>
      <c r="F16597" s="27"/>
      <c r="G16597" s="1"/>
      <c r="H16597" s="1"/>
      <c r="I16597" s="1"/>
    </row>
    <row r="16598" spans="2:9">
      <c r="B16598" s="1"/>
      <c r="C16598" s="29"/>
      <c r="D16598" s="27"/>
      <c r="E16598" s="27"/>
      <c r="F16598" s="27"/>
      <c r="G16598" s="1"/>
      <c r="H16598" s="1"/>
      <c r="I16598" s="1"/>
    </row>
    <row r="16599" spans="2:9">
      <c r="B16599" s="1"/>
      <c r="C16599" s="29"/>
      <c r="D16599" s="27"/>
      <c r="E16599" s="27"/>
      <c r="F16599" s="27"/>
      <c r="G16599" s="1"/>
      <c r="H16599" s="1"/>
      <c r="I16599" s="1"/>
    </row>
    <row r="16600" spans="2:9">
      <c r="B16600" s="1"/>
      <c r="C16600" s="29"/>
      <c r="D16600" s="27"/>
      <c r="E16600" s="27"/>
      <c r="F16600" s="27"/>
      <c r="G16600" s="1"/>
      <c r="H16600" s="1"/>
      <c r="I16600" s="1"/>
    </row>
    <row r="16601" spans="2:9">
      <c r="B16601" s="1"/>
      <c r="C16601" s="29"/>
      <c r="D16601" s="27"/>
      <c r="E16601" s="27"/>
      <c r="F16601" s="27"/>
      <c r="G16601" s="1"/>
      <c r="H16601" s="1"/>
      <c r="I16601" s="1"/>
    </row>
    <row r="16602" spans="2:9">
      <c r="B16602" s="1"/>
      <c r="C16602" s="29"/>
      <c r="D16602" s="27"/>
      <c r="E16602" s="27"/>
      <c r="F16602" s="27"/>
      <c r="G16602" s="1"/>
      <c r="H16602" s="1"/>
      <c r="I16602" s="1"/>
    </row>
    <row r="16603" spans="2:9">
      <c r="B16603" s="1"/>
      <c r="C16603" s="29"/>
      <c r="D16603" s="27"/>
      <c r="E16603" s="27"/>
      <c r="F16603" s="27"/>
      <c r="G16603" s="1"/>
      <c r="H16603" s="1"/>
      <c r="I16603" s="1"/>
    </row>
    <row r="16604" spans="2:9">
      <c r="B16604" s="1"/>
      <c r="C16604" s="29"/>
      <c r="D16604" s="27"/>
      <c r="E16604" s="27"/>
      <c r="F16604" s="27"/>
      <c r="G16604" s="1"/>
      <c r="H16604" s="1"/>
      <c r="I16604" s="1"/>
    </row>
    <row r="16605" spans="2:9">
      <c r="B16605" s="1"/>
      <c r="C16605" s="29"/>
      <c r="D16605" s="27"/>
      <c r="E16605" s="27"/>
      <c r="F16605" s="27"/>
      <c r="G16605" s="1"/>
      <c r="H16605" s="1"/>
      <c r="I16605" s="1"/>
    </row>
    <row r="16606" spans="2:9">
      <c r="B16606" s="1"/>
      <c r="C16606" s="29"/>
      <c r="D16606" s="27"/>
      <c r="E16606" s="27"/>
      <c r="F16606" s="27"/>
      <c r="G16606" s="1"/>
      <c r="H16606" s="1"/>
      <c r="I16606" s="1"/>
    </row>
    <row r="16607" spans="2:9">
      <c r="B16607" s="1"/>
      <c r="C16607" s="29"/>
      <c r="D16607" s="27"/>
      <c r="E16607" s="27"/>
      <c r="F16607" s="27"/>
      <c r="G16607" s="1"/>
      <c r="H16607" s="1"/>
      <c r="I16607" s="1"/>
    </row>
    <row r="16608" spans="2:9">
      <c r="B16608" s="1"/>
      <c r="C16608" s="29"/>
      <c r="D16608" s="27"/>
      <c r="E16608" s="27"/>
      <c r="F16608" s="27"/>
      <c r="G16608" s="1"/>
      <c r="H16608" s="1"/>
      <c r="I16608" s="1"/>
    </row>
    <row r="16609" spans="2:9">
      <c r="B16609" s="1"/>
      <c r="C16609" s="29"/>
      <c r="D16609" s="27"/>
      <c r="E16609" s="27"/>
      <c r="F16609" s="27"/>
      <c r="G16609" s="1"/>
      <c r="H16609" s="1"/>
      <c r="I16609" s="1"/>
    </row>
    <row r="16610" spans="2:9">
      <c r="B16610" s="1"/>
      <c r="C16610" s="29"/>
      <c r="D16610" s="27"/>
      <c r="E16610" s="27"/>
      <c r="F16610" s="27"/>
      <c r="G16610" s="1"/>
      <c r="H16610" s="1"/>
      <c r="I16610" s="1"/>
    </row>
    <row r="16611" spans="2:9">
      <c r="B16611" s="1"/>
      <c r="C16611" s="29"/>
      <c r="D16611" s="27"/>
      <c r="E16611" s="27"/>
      <c r="F16611" s="27"/>
      <c r="G16611" s="1"/>
      <c r="H16611" s="1"/>
      <c r="I16611" s="1"/>
    </row>
    <row r="16612" spans="2:9">
      <c r="B16612" s="1"/>
      <c r="C16612" s="29"/>
      <c r="D16612" s="27"/>
      <c r="E16612" s="27"/>
      <c r="F16612" s="27"/>
      <c r="G16612" s="1"/>
      <c r="H16612" s="1"/>
      <c r="I16612" s="1"/>
    </row>
    <row r="16613" spans="2:9">
      <c r="B16613" s="1"/>
      <c r="C16613" s="29"/>
      <c r="D16613" s="27"/>
      <c r="E16613" s="27"/>
      <c r="F16613" s="27"/>
      <c r="G16613" s="1"/>
      <c r="H16613" s="1"/>
      <c r="I16613" s="1"/>
    </row>
    <row r="16614" spans="2:9">
      <c r="B16614" s="1"/>
      <c r="C16614" s="29"/>
      <c r="D16614" s="27"/>
      <c r="E16614" s="27"/>
      <c r="F16614" s="27"/>
      <c r="G16614" s="1"/>
      <c r="H16614" s="1"/>
      <c r="I16614" s="1"/>
    </row>
    <row r="16615" spans="2:9">
      <c r="B16615" s="1"/>
      <c r="C16615" s="29"/>
      <c r="D16615" s="27"/>
      <c r="E16615" s="27"/>
      <c r="F16615" s="27"/>
      <c r="G16615" s="1"/>
      <c r="H16615" s="1"/>
      <c r="I16615" s="1"/>
    </row>
    <row r="16616" spans="2:9">
      <c r="B16616" s="1"/>
      <c r="C16616" s="29"/>
      <c r="D16616" s="27"/>
      <c r="E16616" s="27"/>
      <c r="F16616" s="27"/>
      <c r="G16616" s="1"/>
      <c r="H16616" s="1"/>
      <c r="I16616" s="1"/>
    </row>
    <row r="16617" spans="2:9">
      <c r="B16617" s="1"/>
      <c r="C16617" s="29"/>
      <c r="D16617" s="27"/>
      <c r="E16617" s="27"/>
      <c r="F16617" s="27"/>
      <c r="G16617" s="1"/>
      <c r="H16617" s="1"/>
      <c r="I16617" s="1"/>
    </row>
    <row r="16618" spans="2:9">
      <c r="B16618" s="1"/>
      <c r="C16618" s="29"/>
      <c r="D16618" s="27"/>
      <c r="E16618" s="27"/>
      <c r="F16618" s="27"/>
      <c r="G16618" s="1"/>
      <c r="H16618" s="1"/>
      <c r="I16618" s="1"/>
    </row>
    <row r="16619" spans="2:9">
      <c r="B16619" s="1"/>
      <c r="C16619" s="29"/>
      <c r="D16619" s="27"/>
      <c r="E16619" s="27"/>
      <c r="F16619" s="27"/>
      <c r="G16619" s="1"/>
      <c r="H16619" s="1"/>
      <c r="I16619" s="1"/>
    </row>
    <row r="16620" spans="2:9">
      <c r="B16620" s="1"/>
      <c r="C16620" s="29"/>
      <c r="D16620" s="27"/>
      <c r="E16620" s="27"/>
      <c r="F16620" s="27"/>
      <c r="G16620" s="1"/>
      <c r="H16620" s="1"/>
      <c r="I16620" s="1"/>
    </row>
    <row r="16621" spans="2:9">
      <c r="B16621" s="1"/>
      <c r="C16621" s="29"/>
      <c r="D16621" s="27"/>
      <c r="E16621" s="27"/>
      <c r="F16621" s="27"/>
      <c r="G16621" s="1"/>
      <c r="H16621" s="1"/>
      <c r="I16621" s="1"/>
    </row>
    <row r="16622" spans="2:9">
      <c r="B16622" s="1"/>
      <c r="C16622" s="29"/>
      <c r="D16622" s="27"/>
      <c r="E16622" s="27"/>
      <c r="F16622" s="27"/>
      <c r="G16622" s="1"/>
      <c r="H16622" s="1"/>
      <c r="I16622" s="1"/>
    </row>
    <row r="16623" spans="2:9">
      <c r="B16623" s="1"/>
      <c r="C16623" s="29"/>
      <c r="D16623" s="27"/>
      <c r="E16623" s="27"/>
      <c r="F16623" s="27"/>
      <c r="G16623" s="1"/>
      <c r="H16623" s="1"/>
      <c r="I16623" s="1"/>
    </row>
    <row r="16624" spans="2:9">
      <c r="B16624" s="1"/>
      <c r="C16624" s="29"/>
      <c r="D16624" s="27"/>
      <c r="E16624" s="27"/>
      <c r="F16624" s="27"/>
      <c r="G16624" s="1"/>
      <c r="H16624" s="1"/>
      <c r="I16624" s="1"/>
    </row>
    <row r="16625" spans="2:9">
      <c r="B16625" s="1"/>
      <c r="C16625" s="29"/>
      <c r="D16625" s="27"/>
      <c r="E16625" s="27"/>
      <c r="F16625" s="27"/>
      <c r="G16625" s="1"/>
      <c r="H16625" s="1"/>
      <c r="I16625" s="1"/>
    </row>
    <row r="16626" spans="2:9">
      <c r="B16626" s="1"/>
      <c r="C16626" s="29"/>
      <c r="D16626" s="27"/>
      <c r="E16626" s="27"/>
      <c r="F16626" s="27"/>
      <c r="G16626" s="1"/>
      <c r="H16626" s="1"/>
      <c r="I16626" s="1"/>
    </row>
    <row r="16627" spans="2:9">
      <c r="B16627" s="1"/>
      <c r="C16627" s="29"/>
      <c r="D16627" s="27"/>
      <c r="E16627" s="27"/>
      <c r="F16627" s="27"/>
      <c r="G16627" s="1"/>
      <c r="H16627" s="1"/>
      <c r="I16627" s="1"/>
    </row>
    <row r="16628" spans="2:9">
      <c r="B16628" s="1"/>
      <c r="C16628" s="29"/>
      <c r="D16628" s="27"/>
      <c r="E16628" s="27"/>
      <c r="F16628" s="27"/>
      <c r="G16628" s="1"/>
      <c r="H16628" s="1"/>
      <c r="I16628" s="1"/>
    </row>
    <row r="16629" spans="2:9">
      <c r="B16629" s="1"/>
      <c r="C16629" s="29"/>
      <c r="D16629" s="27"/>
      <c r="E16629" s="27"/>
      <c r="F16629" s="27"/>
      <c r="G16629" s="1"/>
      <c r="H16629" s="1"/>
      <c r="I16629" s="1"/>
    </row>
    <row r="16630" spans="2:9">
      <c r="B16630" s="1"/>
      <c r="C16630" s="29"/>
      <c r="D16630" s="27"/>
      <c r="E16630" s="27"/>
      <c r="F16630" s="27"/>
      <c r="G16630" s="1"/>
      <c r="H16630" s="1"/>
      <c r="I16630" s="1"/>
    </row>
    <row r="16631" spans="2:9">
      <c r="B16631" s="1"/>
      <c r="C16631" s="29"/>
      <c r="D16631" s="27"/>
      <c r="E16631" s="27"/>
      <c r="F16631" s="27"/>
      <c r="G16631" s="1"/>
      <c r="H16631" s="1"/>
      <c r="I16631" s="1"/>
    </row>
    <row r="16632" spans="2:9">
      <c r="B16632" s="1"/>
      <c r="C16632" s="29"/>
      <c r="D16632" s="27"/>
      <c r="E16632" s="27"/>
      <c r="F16632" s="27"/>
      <c r="G16632" s="1"/>
      <c r="H16632" s="1"/>
      <c r="I16632" s="1"/>
    </row>
    <row r="16633" spans="2:9">
      <c r="B16633" s="1"/>
      <c r="C16633" s="29"/>
      <c r="D16633" s="27"/>
      <c r="E16633" s="27"/>
      <c r="F16633" s="27"/>
      <c r="G16633" s="1"/>
      <c r="H16633" s="1"/>
      <c r="I16633" s="1"/>
    </row>
    <row r="16634" spans="2:9">
      <c r="B16634" s="1"/>
      <c r="C16634" s="29"/>
      <c r="D16634" s="27"/>
      <c r="E16634" s="27"/>
      <c r="F16634" s="27"/>
      <c r="G16634" s="1"/>
      <c r="H16634" s="1"/>
      <c r="I16634" s="1"/>
    </row>
    <row r="16635" spans="2:9">
      <c r="B16635" s="1"/>
      <c r="C16635" s="29"/>
      <c r="D16635" s="27"/>
      <c r="E16635" s="27"/>
      <c r="F16635" s="27"/>
      <c r="G16635" s="1"/>
      <c r="H16635" s="1"/>
      <c r="I16635" s="1"/>
    </row>
    <row r="16636" spans="2:9">
      <c r="B16636" s="1"/>
      <c r="C16636" s="29"/>
      <c r="D16636" s="27"/>
      <c r="E16636" s="27"/>
      <c r="F16636" s="27"/>
      <c r="G16636" s="1"/>
      <c r="H16636" s="1"/>
      <c r="I16636" s="1"/>
    </row>
    <row r="16637" spans="2:9">
      <c r="B16637" s="1"/>
      <c r="C16637" s="29"/>
      <c r="D16637" s="27"/>
      <c r="E16637" s="27"/>
      <c r="F16637" s="27"/>
      <c r="G16637" s="1"/>
      <c r="H16637" s="1"/>
      <c r="I16637" s="1"/>
    </row>
    <row r="16638" spans="2:9">
      <c r="B16638" s="1"/>
      <c r="C16638" s="29"/>
      <c r="D16638" s="27"/>
      <c r="E16638" s="27"/>
      <c r="F16638" s="27"/>
      <c r="G16638" s="1"/>
      <c r="H16638" s="1"/>
      <c r="I16638" s="1"/>
    </row>
    <row r="16639" spans="2:9">
      <c r="B16639" s="1"/>
      <c r="C16639" s="29"/>
      <c r="D16639" s="27"/>
      <c r="E16639" s="27"/>
      <c r="F16639" s="27"/>
      <c r="G16639" s="1"/>
      <c r="H16639" s="1"/>
      <c r="I16639" s="1"/>
    </row>
    <row r="16640" spans="2:9">
      <c r="B16640" s="1"/>
      <c r="C16640" s="29"/>
      <c r="D16640" s="27"/>
      <c r="E16640" s="27"/>
      <c r="F16640" s="27"/>
      <c r="G16640" s="1"/>
      <c r="H16640" s="1"/>
      <c r="I16640" s="1"/>
    </row>
    <row r="16641" spans="2:9">
      <c r="B16641" s="1"/>
      <c r="C16641" s="29"/>
      <c r="D16641" s="27"/>
      <c r="E16641" s="27"/>
      <c r="F16641" s="27"/>
      <c r="G16641" s="1"/>
      <c r="H16641" s="1"/>
      <c r="I16641" s="1"/>
    </row>
    <row r="16642" spans="2:9">
      <c r="B16642" s="1"/>
      <c r="C16642" s="29"/>
      <c r="D16642" s="27"/>
      <c r="E16642" s="27"/>
      <c r="F16642" s="27"/>
      <c r="G16642" s="1"/>
      <c r="H16642" s="1"/>
      <c r="I16642" s="1"/>
    </row>
    <row r="16643" spans="2:9">
      <c r="B16643" s="1"/>
      <c r="C16643" s="29"/>
      <c r="D16643" s="27"/>
      <c r="E16643" s="27"/>
      <c r="F16643" s="27"/>
      <c r="G16643" s="1"/>
      <c r="H16643" s="1"/>
      <c r="I16643" s="1"/>
    </row>
    <row r="16644" spans="2:9">
      <c r="B16644" s="1"/>
      <c r="C16644" s="29"/>
      <c r="D16644" s="27"/>
      <c r="E16644" s="27"/>
      <c r="F16644" s="27"/>
      <c r="G16644" s="1"/>
      <c r="H16644" s="1"/>
      <c r="I16644" s="1"/>
    </row>
    <row r="16645" spans="2:9">
      <c r="B16645" s="1"/>
      <c r="C16645" s="29"/>
      <c r="D16645" s="27"/>
      <c r="E16645" s="27"/>
      <c r="F16645" s="27"/>
      <c r="G16645" s="1"/>
      <c r="H16645" s="1"/>
      <c r="I16645" s="1"/>
    </row>
    <row r="16646" spans="2:9">
      <c r="B16646" s="1"/>
      <c r="C16646" s="29"/>
      <c r="D16646" s="27"/>
      <c r="E16646" s="27"/>
      <c r="F16646" s="27"/>
      <c r="G16646" s="1"/>
      <c r="H16646" s="1"/>
      <c r="I16646" s="1"/>
    </row>
    <row r="16647" spans="2:9">
      <c r="B16647" s="1"/>
      <c r="C16647" s="29"/>
      <c r="D16647" s="27"/>
      <c r="E16647" s="27"/>
      <c r="F16647" s="27"/>
      <c r="G16647" s="1"/>
      <c r="H16647" s="1"/>
      <c r="I16647" s="1"/>
    </row>
    <row r="16648" spans="2:9">
      <c r="B16648" s="1"/>
      <c r="C16648" s="29"/>
      <c r="D16648" s="27"/>
      <c r="E16648" s="27"/>
      <c r="F16648" s="27"/>
      <c r="G16648" s="1"/>
      <c r="H16648" s="1"/>
      <c r="I16648" s="1"/>
    </row>
    <row r="16649" spans="2:9">
      <c r="B16649" s="1"/>
      <c r="C16649" s="29"/>
      <c r="D16649" s="27"/>
      <c r="E16649" s="27"/>
      <c r="F16649" s="27"/>
      <c r="G16649" s="1"/>
      <c r="H16649" s="1"/>
      <c r="I16649" s="1"/>
    </row>
    <row r="16650" spans="2:9">
      <c r="B16650" s="1"/>
      <c r="C16650" s="29"/>
      <c r="D16650" s="27"/>
      <c r="E16650" s="27"/>
      <c r="F16650" s="27"/>
      <c r="G16650" s="1"/>
      <c r="H16650" s="1"/>
      <c r="I16650" s="1"/>
    </row>
    <row r="16651" spans="2:9">
      <c r="B16651" s="1"/>
      <c r="C16651" s="29"/>
      <c r="D16651" s="27"/>
      <c r="E16651" s="27"/>
      <c r="F16651" s="27"/>
      <c r="G16651" s="1"/>
      <c r="H16651" s="1"/>
      <c r="I16651" s="1"/>
    </row>
    <row r="16652" spans="2:9">
      <c r="B16652" s="1"/>
      <c r="C16652" s="29"/>
      <c r="D16652" s="27"/>
      <c r="E16652" s="27"/>
      <c r="F16652" s="27"/>
      <c r="G16652" s="1"/>
      <c r="H16652" s="1"/>
      <c r="I16652" s="1"/>
    </row>
    <row r="16653" spans="2:9">
      <c r="B16653" s="1"/>
      <c r="C16653" s="29"/>
      <c r="D16653" s="27"/>
      <c r="E16653" s="27"/>
      <c r="F16653" s="27"/>
      <c r="G16653" s="1"/>
      <c r="H16653" s="1"/>
      <c r="I16653" s="1"/>
    </row>
    <row r="16654" spans="2:9">
      <c r="B16654" s="1"/>
      <c r="C16654" s="29"/>
      <c r="D16654" s="27"/>
      <c r="E16654" s="27"/>
      <c r="F16654" s="27"/>
      <c r="G16654" s="1"/>
      <c r="H16654" s="1"/>
      <c r="I16654" s="1"/>
    </row>
    <row r="16655" spans="2:9">
      <c r="B16655" s="1"/>
      <c r="C16655" s="29"/>
      <c r="D16655" s="27"/>
      <c r="E16655" s="27"/>
      <c r="F16655" s="27"/>
      <c r="G16655" s="1"/>
      <c r="H16655" s="1"/>
      <c r="I16655" s="1"/>
    </row>
    <row r="16656" spans="2:9">
      <c r="B16656" s="1"/>
      <c r="C16656" s="29"/>
      <c r="D16656" s="27"/>
      <c r="E16656" s="27"/>
      <c r="F16656" s="27"/>
      <c r="G16656" s="1"/>
      <c r="H16656" s="1"/>
      <c r="I16656" s="1"/>
    </row>
    <row r="16657" spans="2:9">
      <c r="B16657" s="1"/>
      <c r="C16657" s="29"/>
      <c r="D16657" s="27"/>
      <c r="E16657" s="27"/>
      <c r="F16657" s="27"/>
      <c r="G16657" s="1"/>
      <c r="H16657" s="1"/>
      <c r="I16657" s="1"/>
    </row>
    <row r="16658" spans="2:9">
      <c r="B16658" s="1"/>
      <c r="C16658" s="29"/>
      <c r="D16658" s="27"/>
      <c r="E16658" s="27"/>
      <c r="F16658" s="27"/>
      <c r="G16658" s="1"/>
      <c r="H16658" s="1"/>
      <c r="I16658" s="1"/>
    </row>
    <row r="16659" spans="2:9">
      <c r="B16659" s="1"/>
      <c r="C16659" s="29"/>
      <c r="D16659" s="27"/>
      <c r="E16659" s="27"/>
      <c r="F16659" s="27"/>
      <c r="G16659" s="1"/>
      <c r="H16659" s="1"/>
      <c r="I16659" s="1"/>
    </row>
    <row r="16660" spans="2:9">
      <c r="B16660" s="1"/>
      <c r="C16660" s="29"/>
      <c r="D16660" s="27"/>
      <c r="E16660" s="27"/>
      <c r="F16660" s="27"/>
      <c r="G16660" s="1"/>
      <c r="H16660" s="1"/>
      <c r="I16660" s="1"/>
    </row>
    <row r="16661" spans="2:9">
      <c r="B16661" s="1"/>
      <c r="C16661" s="29"/>
      <c r="D16661" s="27"/>
      <c r="E16661" s="27"/>
      <c r="F16661" s="27"/>
      <c r="G16661" s="1"/>
      <c r="H16661" s="1"/>
      <c r="I16661" s="1"/>
    </row>
    <row r="16662" spans="2:9">
      <c r="B16662" s="1"/>
      <c r="C16662" s="29"/>
      <c r="D16662" s="27"/>
      <c r="E16662" s="27"/>
      <c r="F16662" s="27"/>
      <c r="G16662" s="1"/>
      <c r="H16662" s="1"/>
      <c r="I16662" s="1"/>
    </row>
    <row r="16663" spans="2:9">
      <c r="B16663" s="1"/>
      <c r="C16663" s="29"/>
      <c r="D16663" s="27"/>
      <c r="E16663" s="27"/>
      <c r="F16663" s="27"/>
      <c r="G16663" s="1"/>
      <c r="H16663" s="1"/>
      <c r="I16663" s="1"/>
    </row>
    <row r="16664" spans="2:9">
      <c r="B16664" s="1"/>
      <c r="C16664" s="29"/>
      <c r="D16664" s="27"/>
      <c r="E16664" s="27"/>
      <c r="F16664" s="27"/>
      <c r="G16664" s="1"/>
      <c r="H16664" s="1"/>
      <c r="I16664" s="1"/>
    </row>
    <row r="16665" spans="2:9">
      <c r="B16665" s="1"/>
      <c r="C16665" s="29"/>
      <c r="D16665" s="27"/>
      <c r="E16665" s="27"/>
      <c r="F16665" s="27"/>
      <c r="G16665" s="1"/>
      <c r="H16665" s="1"/>
      <c r="I16665" s="1"/>
    </row>
    <row r="16666" spans="2:9">
      <c r="B16666" s="1"/>
      <c r="C16666" s="29"/>
      <c r="D16666" s="27"/>
      <c r="E16666" s="27"/>
      <c r="F16666" s="27"/>
      <c r="G16666" s="1"/>
      <c r="H16666" s="1"/>
      <c r="I16666" s="1"/>
    </row>
    <row r="16667" spans="2:9">
      <c r="B16667" s="1"/>
      <c r="C16667" s="29"/>
      <c r="D16667" s="27"/>
      <c r="E16667" s="27"/>
      <c r="F16667" s="27"/>
      <c r="G16667" s="1"/>
      <c r="H16667" s="1"/>
      <c r="I16667" s="1"/>
    </row>
    <row r="16668" spans="2:9">
      <c r="B16668" s="1"/>
      <c r="C16668" s="29"/>
      <c r="D16668" s="27"/>
      <c r="E16668" s="27"/>
      <c r="F16668" s="27"/>
      <c r="G16668" s="1"/>
      <c r="H16668" s="1"/>
      <c r="I16668" s="1"/>
    </row>
    <row r="16669" spans="2:9">
      <c r="B16669" s="1"/>
      <c r="C16669" s="29"/>
      <c r="D16669" s="27"/>
      <c r="E16669" s="27"/>
      <c r="F16669" s="27"/>
      <c r="G16669" s="1"/>
      <c r="H16669" s="1"/>
      <c r="I16669" s="1"/>
    </row>
    <row r="16670" spans="2:9">
      <c r="B16670" s="1"/>
      <c r="C16670" s="29"/>
      <c r="D16670" s="27"/>
      <c r="E16670" s="27"/>
      <c r="F16670" s="27"/>
      <c r="G16670" s="1"/>
      <c r="H16670" s="1"/>
      <c r="I16670" s="1"/>
    </row>
    <row r="16671" spans="2:9">
      <c r="B16671" s="1"/>
      <c r="C16671" s="29"/>
      <c r="D16671" s="27"/>
      <c r="E16671" s="27"/>
      <c r="F16671" s="27"/>
      <c r="G16671" s="1"/>
      <c r="H16671" s="1"/>
      <c r="I16671" s="1"/>
    </row>
    <row r="16672" spans="2:9">
      <c r="B16672" s="1"/>
      <c r="C16672" s="29"/>
      <c r="D16672" s="27"/>
      <c r="E16672" s="27"/>
      <c r="F16672" s="27"/>
      <c r="G16672" s="1"/>
      <c r="H16672" s="1"/>
      <c r="I16672" s="1"/>
    </row>
    <row r="16673" spans="2:9">
      <c r="B16673" s="1"/>
      <c r="C16673" s="29"/>
      <c r="D16673" s="27"/>
      <c r="E16673" s="27"/>
      <c r="F16673" s="27"/>
      <c r="G16673" s="1"/>
      <c r="H16673" s="1"/>
      <c r="I16673" s="1"/>
    </row>
    <row r="16674" spans="2:9">
      <c r="B16674" s="1"/>
      <c r="C16674" s="29"/>
      <c r="D16674" s="27"/>
      <c r="E16674" s="27"/>
      <c r="F16674" s="27"/>
      <c r="G16674" s="1"/>
      <c r="H16674" s="1"/>
      <c r="I16674" s="1"/>
    </row>
    <row r="16675" spans="2:9">
      <c r="B16675" s="1"/>
      <c r="C16675" s="29"/>
      <c r="D16675" s="27"/>
      <c r="E16675" s="27"/>
      <c r="F16675" s="27"/>
      <c r="G16675" s="1"/>
      <c r="H16675" s="1"/>
      <c r="I16675" s="1"/>
    </row>
    <row r="16676" spans="2:9">
      <c r="B16676" s="1"/>
      <c r="C16676" s="29"/>
      <c r="D16676" s="27"/>
      <c r="E16676" s="27"/>
      <c r="F16676" s="27"/>
      <c r="G16676" s="1"/>
      <c r="H16676" s="1"/>
      <c r="I16676" s="1"/>
    </row>
    <row r="16677" spans="2:9">
      <c r="B16677" s="1"/>
      <c r="C16677" s="29"/>
      <c r="D16677" s="27"/>
      <c r="E16677" s="27"/>
      <c r="F16677" s="27"/>
      <c r="G16677" s="1"/>
      <c r="H16677" s="1"/>
      <c r="I16677" s="1"/>
    </row>
    <row r="16678" spans="2:9">
      <c r="B16678" s="1"/>
      <c r="C16678" s="29"/>
      <c r="D16678" s="27"/>
      <c r="E16678" s="27"/>
      <c r="F16678" s="27"/>
      <c r="G16678" s="1"/>
      <c r="H16678" s="1"/>
      <c r="I16678" s="1"/>
    </row>
    <row r="16679" spans="2:9">
      <c r="B16679" s="1"/>
      <c r="C16679" s="29"/>
      <c r="D16679" s="27"/>
      <c r="E16679" s="27"/>
      <c r="F16679" s="27"/>
      <c r="G16679" s="1"/>
      <c r="H16679" s="1"/>
      <c r="I16679" s="1"/>
    </row>
    <row r="16680" spans="2:9">
      <c r="B16680" s="1"/>
      <c r="C16680" s="29"/>
      <c r="D16680" s="27"/>
      <c r="E16680" s="27"/>
      <c r="F16680" s="27"/>
      <c r="G16680" s="1"/>
      <c r="H16680" s="1"/>
      <c r="I16680" s="1"/>
    </row>
    <row r="16681" spans="2:9">
      <c r="B16681" s="1"/>
      <c r="C16681" s="29"/>
      <c r="D16681" s="27"/>
      <c r="E16681" s="27"/>
      <c r="F16681" s="27"/>
      <c r="G16681" s="1"/>
      <c r="H16681" s="1"/>
      <c r="I16681" s="1"/>
    </row>
    <row r="16682" spans="2:9">
      <c r="B16682" s="1"/>
      <c r="C16682" s="29"/>
      <c r="D16682" s="27"/>
      <c r="E16682" s="27"/>
      <c r="F16682" s="27"/>
      <c r="G16682" s="1"/>
      <c r="H16682" s="1"/>
      <c r="I16682" s="1"/>
    </row>
    <row r="16683" spans="2:9">
      <c r="B16683" s="1"/>
      <c r="C16683" s="29"/>
      <c r="D16683" s="27"/>
      <c r="E16683" s="27"/>
      <c r="F16683" s="27"/>
      <c r="G16683" s="1"/>
      <c r="H16683" s="1"/>
      <c r="I16683" s="1"/>
    </row>
    <row r="16684" spans="2:9">
      <c r="B16684" s="1"/>
      <c r="C16684" s="29"/>
      <c r="D16684" s="27"/>
      <c r="E16684" s="27"/>
      <c r="F16684" s="27"/>
      <c r="G16684" s="1"/>
      <c r="H16684" s="1"/>
      <c r="I16684" s="1"/>
    </row>
    <row r="16685" spans="2:9">
      <c r="B16685" s="1"/>
      <c r="C16685" s="29"/>
      <c r="D16685" s="27"/>
      <c r="E16685" s="27"/>
      <c r="F16685" s="27"/>
      <c r="G16685" s="1"/>
      <c r="H16685" s="1"/>
      <c r="I16685" s="1"/>
    </row>
    <row r="16686" spans="2:9">
      <c r="B16686" s="1"/>
      <c r="C16686" s="29"/>
      <c r="D16686" s="27"/>
      <c r="E16686" s="27"/>
      <c r="F16686" s="27"/>
      <c r="G16686" s="1"/>
      <c r="H16686" s="1"/>
      <c r="I16686" s="1"/>
    </row>
    <row r="16687" spans="2:9">
      <c r="B16687" s="1"/>
      <c r="C16687" s="29"/>
      <c r="D16687" s="27"/>
      <c r="E16687" s="27"/>
      <c r="F16687" s="27"/>
      <c r="G16687" s="1"/>
      <c r="H16687" s="1"/>
      <c r="I16687" s="1"/>
    </row>
    <row r="16688" spans="2:9">
      <c r="B16688" s="1"/>
      <c r="C16688" s="29"/>
      <c r="D16688" s="27"/>
      <c r="E16688" s="27"/>
      <c r="F16688" s="27"/>
      <c r="G16688" s="1"/>
      <c r="H16688" s="1"/>
      <c r="I16688" s="1"/>
    </row>
    <row r="16689" spans="2:9">
      <c r="B16689" s="1"/>
      <c r="C16689" s="29"/>
      <c r="D16689" s="27"/>
      <c r="E16689" s="27"/>
      <c r="F16689" s="27"/>
      <c r="G16689" s="1"/>
      <c r="H16689" s="1"/>
      <c r="I16689" s="1"/>
    </row>
    <row r="16690" spans="2:9">
      <c r="B16690" s="1"/>
      <c r="C16690" s="29"/>
      <c r="D16690" s="27"/>
      <c r="E16690" s="27"/>
      <c r="F16690" s="27"/>
      <c r="G16690" s="1"/>
      <c r="H16690" s="1"/>
      <c r="I16690" s="1"/>
    </row>
    <row r="16691" spans="2:9">
      <c r="B16691" s="1"/>
      <c r="C16691" s="29"/>
      <c r="D16691" s="27"/>
      <c r="E16691" s="27"/>
      <c r="F16691" s="27"/>
      <c r="G16691" s="1"/>
      <c r="H16691" s="1"/>
      <c r="I16691" s="1"/>
    </row>
    <row r="16692" spans="2:9">
      <c r="B16692" s="1"/>
      <c r="C16692" s="29"/>
      <c r="D16692" s="27"/>
      <c r="E16692" s="27"/>
      <c r="F16692" s="27"/>
      <c r="G16692" s="1"/>
      <c r="H16692" s="1"/>
      <c r="I16692" s="1"/>
    </row>
    <row r="16693" spans="2:9">
      <c r="B16693" s="1"/>
      <c r="C16693" s="29"/>
      <c r="D16693" s="27"/>
      <c r="E16693" s="27"/>
      <c r="F16693" s="27"/>
      <c r="G16693" s="1"/>
      <c r="H16693" s="1"/>
      <c r="I16693" s="1"/>
    </row>
    <row r="16694" spans="2:9">
      <c r="B16694" s="1"/>
      <c r="C16694" s="29"/>
      <c r="D16694" s="27"/>
      <c r="E16694" s="27"/>
      <c r="F16694" s="27"/>
      <c r="G16694" s="1"/>
      <c r="H16694" s="1"/>
      <c r="I16694" s="1"/>
    </row>
    <row r="16695" spans="2:9">
      <c r="B16695" s="1"/>
      <c r="C16695" s="29"/>
      <c r="D16695" s="27"/>
      <c r="E16695" s="27"/>
      <c r="F16695" s="27"/>
      <c r="G16695" s="1"/>
      <c r="H16695" s="1"/>
      <c r="I16695" s="1"/>
    </row>
    <row r="16696" spans="2:9">
      <c r="B16696" s="1"/>
      <c r="C16696" s="29"/>
      <c r="D16696" s="27"/>
      <c r="E16696" s="27"/>
      <c r="F16696" s="27"/>
      <c r="G16696" s="1"/>
      <c r="H16696" s="1"/>
      <c r="I16696" s="1"/>
    </row>
    <row r="16697" spans="2:9">
      <c r="B16697" s="1"/>
      <c r="C16697" s="29"/>
      <c r="D16697" s="27"/>
      <c r="E16697" s="27"/>
      <c r="F16697" s="27"/>
      <c r="G16697" s="1"/>
      <c r="H16697" s="1"/>
      <c r="I16697" s="1"/>
    </row>
    <row r="16698" spans="2:9">
      <c r="B16698" s="1"/>
      <c r="C16698" s="29"/>
      <c r="D16698" s="27"/>
      <c r="E16698" s="27"/>
      <c r="F16698" s="27"/>
      <c r="G16698" s="1"/>
      <c r="H16698" s="1"/>
      <c r="I16698" s="1"/>
    </row>
    <row r="16699" spans="2:9">
      <c r="B16699" s="1"/>
      <c r="C16699" s="29"/>
      <c r="D16699" s="27"/>
      <c r="E16699" s="27"/>
      <c r="F16699" s="27"/>
      <c r="G16699" s="1"/>
      <c r="H16699" s="1"/>
      <c r="I16699" s="1"/>
    </row>
    <row r="16700" spans="2:9">
      <c r="B16700" s="1"/>
      <c r="C16700" s="29"/>
      <c r="D16700" s="27"/>
      <c r="E16700" s="27"/>
      <c r="F16700" s="27"/>
      <c r="G16700" s="1"/>
      <c r="H16700" s="1"/>
      <c r="I16700" s="1"/>
    </row>
    <row r="16701" spans="2:9">
      <c r="B16701" s="1"/>
      <c r="C16701" s="29"/>
      <c r="D16701" s="27"/>
      <c r="E16701" s="27"/>
      <c r="F16701" s="27"/>
      <c r="G16701" s="1"/>
      <c r="H16701" s="1"/>
      <c r="I16701" s="1"/>
    </row>
    <row r="16702" spans="2:9">
      <c r="B16702" s="1"/>
      <c r="C16702" s="29"/>
      <c r="D16702" s="27"/>
      <c r="E16702" s="27"/>
      <c r="F16702" s="27"/>
      <c r="G16702" s="1"/>
      <c r="H16702" s="1"/>
      <c r="I16702" s="1"/>
    </row>
    <row r="16703" spans="2:9">
      <c r="B16703" s="1"/>
      <c r="C16703" s="29"/>
      <c r="D16703" s="27"/>
      <c r="E16703" s="27"/>
      <c r="F16703" s="27"/>
      <c r="G16703" s="1"/>
      <c r="H16703" s="1"/>
      <c r="I16703" s="1"/>
    </row>
    <row r="16704" spans="2:9">
      <c r="B16704" s="1"/>
      <c r="C16704" s="29"/>
      <c r="D16704" s="27"/>
      <c r="E16704" s="27"/>
      <c r="F16704" s="27"/>
      <c r="G16704" s="1"/>
      <c r="H16704" s="1"/>
      <c r="I16704" s="1"/>
    </row>
    <row r="16705" spans="2:9">
      <c r="B16705" s="1"/>
      <c r="C16705" s="29"/>
      <c r="D16705" s="27"/>
      <c r="E16705" s="27"/>
      <c r="F16705" s="27"/>
      <c r="G16705" s="1"/>
      <c r="H16705" s="1"/>
      <c r="I16705" s="1"/>
    </row>
    <row r="16706" spans="2:9">
      <c r="B16706" s="1"/>
      <c r="C16706" s="29"/>
      <c r="D16706" s="27"/>
      <c r="E16706" s="27"/>
      <c r="F16706" s="27"/>
      <c r="G16706" s="1"/>
      <c r="H16706" s="1"/>
      <c r="I16706" s="1"/>
    </row>
    <row r="16707" spans="2:9">
      <c r="B16707" s="1"/>
      <c r="C16707" s="29"/>
      <c r="D16707" s="27"/>
      <c r="E16707" s="27"/>
      <c r="F16707" s="27"/>
      <c r="G16707" s="1"/>
      <c r="H16707" s="1"/>
      <c r="I16707" s="1"/>
    </row>
    <row r="16708" spans="2:9">
      <c r="B16708" s="1"/>
      <c r="C16708" s="29"/>
      <c r="D16708" s="27"/>
      <c r="E16708" s="27"/>
      <c r="F16708" s="27"/>
      <c r="G16708" s="1"/>
      <c r="H16708" s="1"/>
      <c r="I16708" s="1"/>
    </row>
    <row r="16709" spans="2:9">
      <c r="B16709" s="1"/>
      <c r="C16709" s="29"/>
      <c r="D16709" s="27"/>
      <c r="E16709" s="27"/>
      <c r="F16709" s="27"/>
      <c r="G16709" s="1"/>
      <c r="H16709" s="1"/>
      <c r="I16709" s="1"/>
    </row>
    <row r="16710" spans="2:9">
      <c r="B16710" s="1"/>
      <c r="C16710" s="29"/>
      <c r="D16710" s="27"/>
      <c r="E16710" s="27"/>
      <c r="F16710" s="27"/>
      <c r="G16710" s="1"/>
      <c r="H16710" s="1"/>
      <c r="I16710" s="1"/>
    </row>
    <row r="16711" spans="2:9">
      <c r="B16711" s="1"/>
      <c r="C16711" s="29"/>
      <c r="D16711" s="27"/>
      <c r="E16711" s="27"/>
      <c r="F16711" s="27"/>
      <c r="G16711" s="1"/>
      <c r="H16711" s="1"/>
      <c r="I16711" s="1"/>
    </row>
    <row r="16712" spans="2:9">
      <c r="B16712" s="1"/>
      <c r="C16712" s="29"/>
      <c r="D16712" s="27"/>
      <c r="E16712" s="27"/>
      <c r="F16712" s="27"/>
      <c r="G16712" s="1"/>
      <c r="H16712" s="1"/>
      <c r="I16712" s="1"/>
    </row>
    <row r="16713" spans="2:9">
      <c r="B16713" s="1"/>
      <c r="C16713" s="29"/>
      <c r="D16713" s="27"/>
      <c r="E16713" s="27"/>
      <c r="F16713" s="27"/>
      <c r="G16713" s="1"/>
      <c r="H16713" s="1"/>
      <c r="I16713" s="1"/>
    </row>
    <row r="16714" spans="2:9">
      <c r="B16714" s="1"/>
      <c r="C16714" s="29"/>
      <c r="D16714" s="27"/>
      <c r="E16714" s="27"/>
      <c r="F16714" s="27"/>
      <c r="G16714" s="1"/>
      <c r="H16714" s="1"/>
      <c r="I16714" s="1"/>
    </row>
    <row r="16715" spans="2:9">
      <c r="B16715" s="1"/>
      <c r="C16715" s="29"/>
      <c r="D16715" s="27"/>
      <c r="E16715" s="27"/>
      <c r="F16715" s="27"/>
      <c r="G16715" s="1"/>
      <c r="H16715" s="1"/>
      <c r="I16715" s="1"/>
    </row>
    <row r="16716" spans="2:9">
      <c r="B16716" s="1"/>
      <c r="C16716" s="29"/>
      <c r="D16716" s="27"/>
      <c r="E16716" s="27"/>
      <c r="F16716" s="27"/>
      <c r="G16716" s="1"/>
      <c r="H16716" s="1"/>
      <c r="I16716" s="1"/>
    </row>
    <row r="16717" spans="2:9">
      <c r="B16717" s="1"/>
      <c r="C16717" s="29"/>
      <c r="D16717" s="27"/>
      <c r="E16717" s="27"/>
      <c r="F16717" s="27"/>
      <c r="G16717" s="1"/>
      <c r="H16717" s="1"/>
      <c r="I16717" s="1"/>
    </row>
    <row r="16718" spans="2:9">
      <c r="B16718" s="1"/>
      <c r="C16718" s="29"/>
      <c r="D16718" s="27"/>
      <c r="E16718" s="27"/>
      <c r="F16718" s="27"/>
      <c r="G16718" s="1"/>
      <c r="H16718" s="1"/>
      <c r="I16718" s="1"/>
    </row>
    <row r="16719" spans="2:9">
      <c r="B16719" s="1"/>
      <c r="C16719" s="29"/>
      <c r="D16719" s="27"/>
      <c r="E16719" s="27"/>
      <c r="F16719" s="27"/>
      <c r="G16719" s="1"/>
      <c r="H16719" s="1"/>
      <c r="I16719" s="1"/>
    </row>
    <row r="16720" spans="2:9">
      <c r="B16720" s="1"/>
      <c r="C16720" s="29"/>
      <c r="D16720" s="27"/>
      <c r="E16720" s="27"/>
      <c r="F16720" s="27"/>
      <c r="G16720" s="1"/>
      <c r="H16720" s="1"/>
      <c r="I16720" s="1"/>
    </row>
    <row r="16721" spans="2:9">
      <c r="B16721" s="1"/>
      <c r="C16721" s="29"/>
      <c r="D16721" s="27"/>
      <c r="E16721" s="27"/>
      <c r="F16721" s="27"/>
      <c r="G16721" s="1"/>
      <c r="H16721" s="1"/>
      <c r="I16721" s="1"/>
    </row>
    <row r="16722" spans="2:9">
      <c r="B16722" s="1"/>
      <c r="C16722" s="29"/>
      <c r="D16722" s="27"/>
      <c r="E16722" s="27"/>
      <c r="F16722" s="27"/>
      <c r="G16722" s="1"/>
      <c r="H16722" s="1"/>
      <c r="I16722" s="1"/>
    </row>
    <row r="16723" spans="2:9">
      <c r="B16723" s="1"/>
      <c r="C16723" s="29"/>
      <c r="D16723" s="27"/>
      <c r="E16723" s="27"/>
      <c r="F16723" s="27"/>
      <c r="G16723" s="1"/>
      <c r="H16723" s="1"/>
      <c r="I16723" s="1"/>
    </row>
    <row r="16724" spans="2:9">
      <c r="B16724" s="1"/>
      <c r="C16724" s="29"/>
      <c r="D16724" s="27"/>
      <c r="E16724" s="27"/>
      <c r="F16724" s="27"/>
      <c r="G16724" s="1"/>
      <c r="H16724" s="1"/>
      <c r="I16724" s="1"/>
    </row>
    <row r="16725" spans="2:9">
      <c r="B16725" s="1"/>
      <c r="C16725" s="29"/>
      <c r="D16725" s="27"/>
      <c r="E16725" s="27"/>
      <c r="F16725" s="27"/>
      <c r="G16725" s="1"/>
      <c r="H16725" s="1"/>
      <c r="I16725" s="1"/>
    </row>
    <row r="16726" spans="2:9">
      <c r="B16726" s="1"/>
      <c r="C16726" s="29"/>
      <c r="D16726" s="27"/>
      <c r="E16726" s="27"/>
      <c r="F16726" s="27"/>
      <c r="G16726" s="1"/>
      <c r="H16726" s="1"/>
      <c r="I16726" s="1"/>
    </row>
    <row r="16727" spans="2:9">
      <c r="B16727" s="1"/>
      <c r="C16727" s="29"/>
      <c r="D16727" s="27"/>
      <c r="E16727" s="27"/>
      <c r="F16727" s="27"/>
      <c r="G16727" s="1"/>
      <c r="H16727" s="1"/>
      <c r="I16727" s="1"/>
    </row>
    <row r="16728" spans="2:9">
      <c r="B16728" s="1"/>
      <c r="C16728" s="29"/>
      <c r="D16728" s="27"/>
      <c r="E16728" s="27"/>
      <c r="F16728" s="27"/>
      <c r="G16728" s="1"/>
      <c r="H16728" s="1"/>
      <c r="I16728" s="1"/>
    </row>
    <row r="16729" spans="2:9">
      <c r="B16729" s="1"/>
      <c r="C16729" s="29"/>
      <c r="D16729" s="27"/>
      <c r="E16729" s="27"/>
      <c r="F16729" s="27"/>
      <c r="G16729" s="1"/>
      <c r="H16729" s="1"/>
      <c r="I16729" s="1"/>
    </row>
    <row r="16730" spans="2:9">
      <c r="B16730" s="1"/>
      <c r="C16730" s="29"/>
      <c r="D16730" s="27"/>
      <c r="E16730" s="27"/>
      <c r="F16730" s="27"/>
      <c r="G16730" s="1"/>
      <c r="H16730" s="1"/>
      <c r="I16730" s="1"/>
    </row>
    <row r="16731" spans="2:9">
      <c r="B16731" s="1"/>
      <c r="C16731" s="29"/>
      <c r="D16731" s="27"/>
      <c r="E16731" s="27"/>
      <c r="F16731" s="27"/>
      <c r="G16731" s="1"/>
      <c r="H16731" s="1"/>
      <c r="I16731" s="1"/>
    </row>
    <row r="16732" spans="2:9">
      <c r="B16732" s="1"/>
      <c r="C16732" s="29"/>
      <c r="D16732" s="27"/>
      <c r="E16732" s="27"/>
      <c r="F16732" s="27"/>
      <c r="G16732" s="1"/>
      <c r="H16732" s="1"/>
      <c r="I16732" s="1"/>
    </row>
    <row r="16733" spans="2:9">
      <c r="B16733" s="1"/>
      <c r="C16733" s="29"/>
      <c r="D16733" s="27"/>
      <c r="E16733" s="27"/>
      <c r="F16733" s="27"/>
      <c r="G16733" s="1"/>
      <c r="H16733" s="1"/>
      <c r="I16733" s="1"/>
    </row>
    <row r="16734" spans="2:9">
      <c r="B16734" s="1"/>
      <c r="C16734" s="29"/>
      <c r="D16734" s="27"/>
      <c r="E16734" s="27"/>
      <c r="F16734" s="27"/>
      <c r="G16734" s="1"/>
      <c r="H16734" s="1"/>
      <c r="I16734" s="1"/>
    </row>
    <row r="16735" spans="2:9">
      <c r="B16735" s="1"/>
      <c r="C16735" s="29"/>
      <c r="D16735" s="27"/>
      <c r="E16735" s="27"/>
      <c r="F16735" s="27"/>
      <c r="G16735" s="1"/>
      <c r="H16735" s="1"/>
      <c r="I16735" s="1"/>
    </row>
    <row r="16736" spans="2:9">
      <c r="B16736" s="1"/>
      <c r="C16736" s="29"/>
      <c r="D16736" s="27"/>
      <c r="E16736" s="27"/>
      <c r="F16736" s="27"/>
      <c r="G16736" s="1"/>
      <c r="H16736" s="1"/>
      <c r="I16736" s="1"/>
    </row>
    <row r="16737" spans="2:9">
      <c r="B16737" s="1"/>
      <c r="C16737" s="29"/>
      <c r="D16737" s="27"/>
      <c r="E16737" s="27"/>
      <c r="F16737" s="27"/>
      <c r="G16737" s="1"/>
      <c r="H16737" s="1"/>
      <c r="I16737" s="1"/>
    </row>
    <row r="16738" spans="2:9">
      <c r="B16738" s="1"/>
      <c r="C16738" s="29"/>
      <c r="D16738" s="27"/>
      <c r="E16738" s="27"/>
      <c r="F16738" s="27"/>
      <c r="G16738" s="1"/>
      <c r="H16738" s="1"/>
      <c r="I16738" s="1"/>
    </row>
    <row r="16739" spans="2:9">
      <c r="B16739" s="1"/>
      <c r="C16739" s="29"/>
      <c r="D16739" s="27"/>
      <c r="E16739" s="27"/>
      <c r="F16739" s="27"/>
      <c r="G16739" s="1"/>
      <c r="H16739" s="1"/>
      <c r="I16739" s="1"/>
    </row>
    <row r="16740" spans="2:9">
      <c r="B16740" s="1"/>
      <c r="C16740" s="29"/>
      <c r="D16740" s="27"/>
      <c r="E16740" s="27"/>
      <c r="F16740" s="27"/>
      <c r="G16740" s="1"/>
      <c r="H16740" s="1"/>
      <c r="I16740" s="1"/>
    </row>
    <row r="16741" spans="2:9">
      <c r="B16741" s="1"/>
      <c r="C16741" s="29"/>
      <c r="D16741" s="27"/>
      <c r="E16741" s="27"/>
      <c r="F16741" s="27"/>
      <c r="G16741" s="1"/>
      <c r="H16741" s="1"/>
      <c r="I16741" s="1"/>
    </row>
    <row r="16742" spans="2:9">
      <c r="B16742" s="1"/>
      <c r="C16742" s="29"/>
      <c r="D16742" s="27"/>
      <c r="E16742" s="27"/>
      <c r="F16742" s="27"/>
      <c r="G16742" s="1"/>
      <c r="H16742" s="1"/>
      <c r="I16742" s="1"/>
    </row>
    <row r="16743" spans="2:9">
      <c r="B16743" s="1"/>
      <c r="C16743" s="29"/>
      <c r="D16743" s="27"/>
      <c r="E16743" s="27"/>
      <c r="F16743" s="27"/>
      <c r="G16743" s="1"/>
      <c r="H16743" s="1"/>
      <c r="I16743" s="1"/>
    </row>
    <row r="16744" spans="2:9">
      <c r="B16744" s="1"/>
      <c r="C16744" s="29"/>
      <c r="D16744" s="27"/>
      <c r="E16744" s="27"/>
      <c r="F16744" s="27"/>
      <c r="G16744" s="1"/>
      <c r="H16744" s="1"/>
      <c r="I16744" s="1"/>
    </row>
    <row r="16745" spans="2:9">
      <c r="B16745" s="1"/>
      <c r="C16745" s="29"/>
      <c r="D16745" s="27"/>
      <c r="E16745" s="27"/>
      <c r="F16745" s="27"/>
      <c r="G16745" s="1"/>
      <c r="H16745" s="1"/>
      <c r="I16745" s="1"/>
    </row>
    <row r="16746" spans="2:9">
      <c r="B16746" s="1"/>
      <c r="C16746" s="29"/>
      <c r="D16746" s="27"/>
      <c r="E16746" s="27"/>
      <c r="F16746" s="27"/>
      <c r="G16746" s="1"/>
      <c r="H16746" s="1"/>
      <c r="I16746" s="1"/>
    </row>
    <row r="16747" spans="2:9">
      <c r="B16747" s="1"/>
      <c r="C16747" s="29"/>
      <c r="D16747" s="27"/>
      <c r="E16747" s="27"/>
      <c r="F16747" s="27"/>
      <c r="G16747" s="1"/>
      <c r="H16747" s="1"/>
      <c r="I16747" s="1"/>
    </row>
    <row r="16748" spans="2:9">
      <c r="B16748" s="1"/>
      <c r="C16748" s="29"/>
      <c r="D16748" s="27"/>
      <c r="E16748" s="27"/>
      <c r="F16748" s="27"/>
      <c r="G16748" s="1"/>
      <c r="H16748" s="1"/>
      <c r="I16748" s="1"/>
    </row>
    <row r="16749" spans="2:9">
      <c r="B16749" s="1"/>
      <c r="C16749" s="29"/>
      <c r="D16749" s="27"/>
      <c r="E16749" s="27"/>
      <c r="F16749" s="27"/>
      <c r="G16749" s="1"/>
      <c r="H16749" s="1"/>
      <c r="I16749" s="1"/>
    </row>
    <row r="16750" spans="2:9">
      <c r="B16750" s="1"/>
      <c r="C16750" s="29"/>
      <c r="D16750" s="27"/>
      <c r="E16750" s="27"/>
      <c r="F16750" s="27"/>
      <c r="G16750" s="1"/>
      <c r="H16750" s="1"/>
      <c r="I16750" s="1"/>
    </row>
    <row r="16751" spans="2:9">
      <c r="B16751" s="1"/>
      <c r="C16751" s="29"/>
      <c r="D16751" s="27"/>
      <c r="E16751" s="27"/>
      <c r="F16751" s="27"/>
      <c r="G16751" s="1"/>
      <c r="H16751" s="1"/>
      <c r="I16751" s="1"/>
    </row>
    <row r="16752" spans="2:9">
      <c r="B16752" s="1"/>
      <c r="C16752" s="29"/>
      <c r="D16752" s="27"/>
      <c r="E16752" s="27"/>
      <c r="F16752" s="27"/>
      <c r="G16752" s="1"/>
      <c r="H16752" s="1"/>
      <c r="I16752" s="1"/>
    </row>
    <row r="16753" spans="2:9">
      <c r="B16753" s="1"/>
      <c r="C16753" s="29"/>
      <c r="D16753" s="27"/>
      <c r="E16753" s="27"/>
      <c r="F16753" s="27"/>
      <c r="G16753" s="1"/>
      <c r="H16753" s="1"/>
      <c r="I16753" s="1"/>
    </row>
    <row r="16754" spans="2:9">
      <c r="B16754" s="1"/>
      <c r="C16754" s="29"/>
      <c r="D16754" s="27"/>
      <c r="E16754" s="27"/>
      <c r="F16754" s="27"/>
      <c r="G16754" s="1"/>
      <c r="H16754" s="1"/>
      <c r="I16754" s="1"/>
    </row>
    <row r="16755" spans="2:9">
      <c r="B16755" s="1"/>
      <c r="C16755" s="29"/>
      <c r="D16755" s="27"/>
      <c r="E16755" s="27"/>
      <c r="F16755" s="27"/>
      <c r="G16755" s="1"/>
      <c r="H16755" s="1"/>
      <c r="I16755" s="1"/>
    </row>
    <row r="16756" spans="2:9">
      <c r="B16756" s="1"/>
      <c r="C16756" s="29"/>
      <c r="D16756" s="27"/>
      <c r="E16756" s="27"/>
      <c r="F16756" s="27"/>
      <c r="G16756" s="1"/>
      <c r="H16756" s="1"/>
      <c r="I16756" s="1"/>
    </row>
    <row r="16757" spans="2:9">
      <c r="B16757" s="1"/>
      <c r="C16757" s="29"/>
      <c r="D16757" s="27"/>
      <c r="E16757" s="27"/>
      <c r="F16757" s="27"/>
      <c r="G16757" s="1"/>
      <c r="H16757" s="1"/>
      <c r="I16757" s="1"/>
    </row>
    <row r="16758" spans="2:9">
      <c r="B16758" s="1"/>
      <c r="C16758" s="29"/>
      <c r="D16758" s="27"/>
      <c r="E16758" s="27"/>
      <c r="F16758" s="27"/>
      <c r="G16758" s="1"/>
      <c r="H16758" s="1"/>
      <c r="I16758" s="1"/>
    </row>
    <row r="16759" spans="2:9">
      <c r="B16759" s="1"/>
      <c r="C16759" s="29"/>
      <c r="D16759" s="27"/>
      <c r="E16759" s="27"/>
      <c r="F16759" s="27"/>
      <c r="G16759" s="1"/>
      <c r="H16759" s="1"/>
      <c r="I16759" s="1"/>
    </row>
    <row r="16760" spans="2:9">
      <c r="B16760" s="1"/>
      <c r="C16760" s="29"/>
      <c r="D16760" s="27"/>
      <c r="E16760" s="27"/>
      <c r="F16760" s="27"/>
      <c r="G16760" s="1"/>
      <c r="H16760" s="1"/>
      <c r="I16760" s="1"/>
    </row>
    <row r="16761" spans="2:9">
      <c r="B16761" s="1"/>
      <c r="C16761" s="29"/>
      <c r="D16761" s="27"/>
      <c r="E16761" s="27"/>
      <c r="F16761" s="27"/>
      <c r="G16761" s="1"/>
      <c r="H16761" s="1"/>
      <c r="I16761" s="1"/>
    </row>
    <row r="16762" spans="2:9">
      <c r="B16762" s="1"/>
      <c r="C16762" s="29"/>
      <c r="D16762" s="27"/>
      <c r="E16762" s="27"/>
      <c r="F16762" s="27"/>
      <c r="G16762" s="1"/>
      <c r="H16762" s="1"/>
      <c r="I16762" s="1"/>
    </row>
    <row r="16763" spans="2:9">
      <c r="B16763" s="1"/>
      <c r="C16763" s="29"/>
      <c r="D16763" s="27"/>
      <c r="E16763" s="27"/>
      <c r="F16763" s="27"/>
      <c r="G16763" s="1"/>
      <c r="H16763" s="1"/>
      <c r="I16763" s="1"/>
    </row>
    <row r="16764" spans="2:9">
      <c r="B16764" s="1"/>
      <c r="C16764" s="29"/>
      <c r="D16764" s="27"/>
      <c r="E16764" s="27"/>
      <c r="F16764" s="27"/>
      <c r="G16764" s="1"/>
      <c r="H16764" s="1"/>
      <c r="I16764" s="1"/>
    </row>
    <row r="16765" spans="2:9">
      <c r="B16765" s="1"/>
      <c r="C16765" s="29"/>
      <c r="D16765" s="27"/>
      <c r="E16765" s="27"/>
      <c r="F16765" s="27"/>
      <c r="G16765" s="1"/>
      <c r="H16765" s="1"/>
      <c r="I16765" s="1"/>
    </row>
    <row r="16766" spans="2:9">
      <c r="B16766" s="1"/>
      <c r="C16766" s="29"/>
      <c r="D16766" s="27"/>
      <c r="E16766" s="27"/>
      <c r="F16766" s="27"/>
      <c r="G16766" s="1"/>
      <c r="H16766" s="1"/>
      <c r="I16766" s="1"/>
    </row>
    <row r="16767" spans="2:9">
      <c r="B16767" s="1"/>
      <c r="C16767" s="29"/>
      <c r="D16767" s="27"/>
      <c r="E16767" s="27"/>
      <c r="F16767" s="27"/>
      <c r="G16767" s="1"/>
      <c r="H16767" s="1"/>
      <c r="I16767" s="1"/>
    </row>
    <row r="16768" spans="2:9">
      <c r="B16768" s="1"/>
      <c r="C16768" s="29"/>
      <c r="D16768" s="27"/>
      <c r="E16768" s="27"/>
      <c r="F16768" s="27"/>
      <c r="G16768" s="1"/>
      <c r="H16768" s="1"/>
      <c r="I16768" s="1"/>
    </row>
    <row r="16769" spans="2:9">
      <c r="B16769" s="1"/>
      <c r="C16769" s="29"/>
      <c r="D16769" s="27"/>
      <c r="E16769" s="27"/>
      <c r="F16769" s="27"/>
      <c r="G16769" s="1"/>
      <c r="H16769" s="1"/>
      <c r="I16769" s="1"/>
    </row>
    <row r="16770" spans="2:9">
      <c r="B16770" s="1"/>
      <c r="C16770" s="29"/>
      <c r="D16770" s="27"/>
      <c r="E16770" s="27"/>
      <c r="F16770" s="27"/>
      <c r="G16770" s="1"/>
      <c r="H16770" s="1"/>
      <c r="I16770" s="1"/>
    </row>
    <row r="16771" spans="2:9">
      <c r="B16771" s="1"/>
      <c r="C16771" s="29"/>
      <c r="D16771" s="27"/>
      <c r="E16771" s="27"/>
      <c r="F16771" s="27"/>
      <c r="G16771" s="1"/>
      <c r="H16771" s="1"/>
      <c r="I16771" s="1"/>
    </row>
    <row r="16772" spans="2:9">
      <c r="B16772" s="1"/>
      <c r="C16772" s="29"/>
      <c r="D16772" s="27"/>
      <c r="E16772" s="27"/>
      <c r="F16772" s="27"/>
      <c r="G16772" s="1"/>
      <c r="H16772" s="1"/>
      <c r="I16772" s="1"/>
    </row>
    <row r="16773" spans="2:9">
      <c r="B16773" s="1"/>
      <c r="C16773" s="29"/>
      <c r="D16773" s="27"/>
      <c r="E16773" s="27"/>
      <c r="F16773" s="27"/>
      <c r="G16773" s="1"/>
      <c r="H16773" s="1"/>
      <c r="I16773" s="1"/>
    </row>
    <row r="16774" spans="2:9">
      <c r="B16774" s="1"/>
      <c r="C16774" s="29"/>
      <c r="D16774" s="27"/>
      <c r="E16774" s="27"/>
      <c r="F16774" s="27"/>
      <c r="G16774" s="1"/>
      <c r="H16774" s="1"/>
      <c r="I16774" s="1"/>
    </row>
    <row r="16775" spans="2:9">
      <c r="B16775" s="1"/>
      <c r="C16775" s="29"/>
      <c r="D16775" s="27"/>
      <c r="E16775" s="27"/>
      <c r="F16775" s="27"/>
      <c r="G16775" s="1"/>
      <c r="H16775" s="1"/>
      <c r="I16775" s="1"/>
    </row>
    <row r="16776" spans="2:9">
      <c r="B16776" s="1"/>
      <c r="C16776" s="29"/>
      <c r="D16776" s="27"/>
      <c r="E16776" s="27"/>
      <c r="F16776" s="27"/>
      <c r="G16776" s="1"/>
      <c r="H16776" s="1"/>
      <c r="I16776" s="1"/>
    </row>
    <row r="16777" spans="2:9">
      <c r="B16777" s="1"/>
      <c r="C16777" s="29"/>
      <c r="D16777" s="27"/>
      <c r="E16777" s="27"/>
      <c r="F16777" s="27"/>
      <c r="G16777" s="1"/>
      <c r="H16777" s="1"/>
      <c r="I16777" s="1"/>
    </row>
    <row r="16778" spans="2:9">
      <c r="B16778" s="1"/>
      <c r="C16778" s="29"/>
      <c r="D16778" s="27"/>
      <c r="E16778" s="27"/>
      <c r="F16778" s="27"/>
      <c r="G16778" s="1"/>
      <c r="H16778" s="1"/>
      <c r="I16778" s="1"/>
    </row>
    <row r="16779" spans="2:9">
      <c r="B16779" s="1"/>
      <c r="C16779" s="29"/>
      <c r="D16779" s="27"/>
      <c r="E16779" s="27"/>
      <c r="F16779" s="27"/>
      <c r="G16779" s="1"/>
      <c r="H16779" s="1"/>
      <c r="I16779" s="1"/>
    </row>
    <row r="16780" spans="2:9">
      <c r="B16780" s="1"/>
      <c r="C16780" s="29"/>
      <c r="D16780" s="27"/>
      <c r="E16780" s="27"/>
      <c r="F16780" s="27"/>
      <c r="G16780" s="1"/>
      <c r="H16780" s="1"/>
      <c r="I16780" s="1"/>
    </row>
    <row r="16781" spans="2:9">
      <c r="B16781" s="1"/>
      <c r="C16781" s="29"/>
      <c r="D16781" s="27"/>
      <c r="E16781" s="27"/>
      <c r="F16781" s="27"/>
      <c r="G16781" s="1"/>
      <c r="H16781" s="1"/>
      <c r="I16781" s="1"/>
    </row>
    <row r="16782" spans="2:9">
      <c r="B16782" s="1"/>
      <c r="C16782" s="29"/>
      <c r="D16782" s="27"/>
      <c r="E16782" s="27"/>
      <c r="F16782" s="27"/>
      <c r="G16782" s="1"/>
      <c r="H16782" s="1"/>
      <c r="I16782" s="1"/>
    </row>
    <row r="16783" spans="2:9">
      <c r="B16783" s="1"/>
      <c r="C16783" s="29"/>
      <c r="D16783" s="27"/>
      <c r="E16783" s="27"/>
      <c r="F16783" s="27"/>
      <c r="G16783" s="1"/>
      <c r="H16783" s="1"/>
      <c r="I16783" s="1"/>
    </row>
    <row r="16784" spans="2:9">
      <c r="B16784" s="1"/>
      <c r="C16784" s="29"/>
      <c r="D16784" s="27"/>
      <c r="E16784" s="27"/>
      <c r="F16784" s="27"/>
      <c r="G16784" s="1"/>
      <c r="H16784" s="1"/>
      <c r="I16784" s="1"/>
    </row>
    <row r="16785" spans="2:9">
      <c r="B16785" s="1"/>
      <c r="C16785" s="29"/>
      <c r="D16785" s="27"/>
      <c r="E16785" s="27"/>
      <c r="F16785" s="27"/>
      <c r="G16785" s="1"/>
      <c r="H16785" s="1"/>
      <c r="I16785" s="1"/>
    </row>
    <row r="16786" spans="2:9">
      <c r="B16786" s="1"/>
      <c r="C16786" s="29"/>
      <c r="D16786" s="27"/>
      <c r="E16786" s="27"/>
      <c r="F16786" s="27"/>
      <c r="G16786" s="1"/>
      <c r="H16786" s="1"/>
      <c r="I16786" s="1"/>
    </row>
    <row r="16787" spans="2:9">
      <c r="B16787" s="1"/>
      <c r="C16787" s="29"/>
      <c r="D16787" s="27"/>
      <c r="E16787" s="27"/>
      <c r="F16787" s="27"/>
      <c r="G16787" s="1"/>
      <c r="H16787" s="1"/>
      <c r="I16787" s="1"/>
    </row>
    <row r="16788" spans="2:9">
      <c r="B16788" s="1"/>
      <c r="C16788" s="29"/>
      <c r="D16788" s="27"/>
      <c r="E16788" s="27"/>
      <c r="F16788" s="27"/>
      <c r="G16788" s="1"/>
      <c r="H16788" s="1"/>
      <c r="I16788" s="1"/>
    </row>
    <row r="16789" spans="2:9">
      <c r="B16789" s="1"/>
      <c r="C16789" s="29"/>
      <c r="D16789" s="27"/>
      <c r="E16789" s="27"/>
      <c r="F16789" s="27"/>
      <c r="G16789" s="1"/>
      <c r="H16789" s="1"/>
      <c r="I16789" s="1"/>
    </row>
    <row r="16790" spans="2:9">
      <c r="B16790" s="1"/>
      <c r="C16790" s="29"/>
      <c r="D16790" s="27"/>
      <c r="E16790" s="27"/>
      <c r="F16790" s="27"/>
      <c r="G16790" s="1"/>
      <c r="H16790" s="1"/>
      <c r="I16790" s="1"/>
    </row>
    <row r="16791" spans="2:9">
      <c r="B16791" s="1"/>
      <c r="C16791" s="29"/>
      <c r="D16791" s="27"/>
      <c r="E16791" s="27"/>
      <c r="F16791" s="27"/>
      <c r="G16791" s="1"/>
      <c r="H16791" s="1"/>
      <c r="I16791" s="1"/>
    </row>
    <row r="16792" spans="2:9">
      <c r="B16792" s="1"/>
      <c r="C16792" s="29"/>
      <c r="D16792" s="27"/>
      <c r="E16792" s="27"/>
      <c r="F16792" s="27"/>
      <c r="G16792" s="1"/>
      <c r="H16792" s="1"/>
      <c r="I16792" s="1"/>
    </row>
    <row r="16793" spans="2:9">
      <c r="B16793" s="1"/>
      <c r="C16793" s="29"/>
      <c r="D16793" s="27"/>
      <c r="E16793" s="27"/>
      <c r="F16793" s="27"/>
      <c r="G16793" s="1"/>
      <c r="H16793" s="1"/>
      <c r="I16793" s="1"/>
    </row>
    <row r="16794" spans="2:9">
      <c r="B16794" s="1"/>
      <c r="C16794" s="29"/>
      <c r="D16794" s="27"/>
      <c r="E16794" s="27"/>
      <c r="F16794" s="27"/>
      <c r="G16794" s="1"/>
      <c r="H16794" s="1"/>
      <c r="I16794" s="1"/>
    </row>
    <row r="16795" spans="2:9">
      <c r="B16795" s="1"/>
      <c r="C16795" s="29"/>
      <c r="D16795" s="27"/>
      <c r="E16795" s="27"/>
      <c r="F16795" s="27"/>
      <c r="G16795" s="1"/>
      <c r="H16795" s="1"/>
      <c r="I16795" s="1"/>
    </row>
    <row r="16796" spans="2:9">
      <c r="B16796" s="1"/>
      <c r="C16796" s="29"/>
      <c r="D16796" s="27"/>
      <c r="E16796" s="27"/>
      <c r="F16796" s="27"/>
      <c r="G16796" s="1"/>
      <c r="H16796" s="1"/>
      <c r="I16796" s="1"/>
    </row>
    <row r="16797" spans="2:9">
      <c r="B16797" s="1"/>
      <c r="C16797" s="29"/>
      <c r="D16797" s="27"/>
      <c r="E16797" s="27"/>
      <c r="F16797" s="27"/>
      <c r="G16797" s="1"/>
      <c r="H16797" s="1"/>
      <c r="I16797" s="1"/>
    </row>
    <row r="16798" spans="2:9">
      <c r="B16798" s="1"/>
      <c r="C16798" s="29"/>
      <c r="D16798" s="27"/>
      <c r="E16798" s="27"/>
      <c r="F16798" s="27"/>
      <c r="G16798" s="1"/>
      <c r="H16798" s="1"/>
      <c r="I16798" s="1"/>
    </row>
    <row r="16799" spans="2:9">
      <c r="B16799" s="1"/>
      <c r="C16799" s="29"/>
      <c r="D16799" s="27"/>
      <c r="E16799" s="27"/>
      <c r="F16799" s="27"/>
      <c r="G16799" s="1"/>
      <c r="H16799" s="1"/>
      <c r="I16799" s="1"/>
    </row>
    <row r="16800" spans="2:9">
      <c r="B16800" s="1"/>
      <c r="C16800" s="29"/>
      <c r="D16800" s="27"/>
      <c r="E16800" s="27"/>
      <c r="F16800" s="27"/>
      <c r="G16800" s="1"/>
      <c r="H16800" s="1"/>
      <c r="I16800" s="1"/>
    </row>
    <row r="16801" spans="2:9">
      <c r="B16801" s="1"/>
      <c r="C16801" s="29"/>
      <c r="D16801" s="27"/>
      <c r="E16801" s="27"/>
      <c r="F16801" s="27"/>
      <c r="G16801" s="1"/>
      <c r="H16801" s="1"/>
      <c r="I16801" s="1"/>
    </row>
    <row r="16802" spans="2:9">
      <c r="B16802" s="1"/>
      <c r="C16802" s="29"/>
      <c r="D16802" s="27"/>
      <c r="E16802" s="27"/>
      <c r="F16802" s="27"/>
      <c r="G16802" s="1"/>
      <c r="H16802" s="1"/>
      <c r="I16802" s="1"/>
    </row>
    <row r="16803" spans="2:9">
      <c r="B16803" s="1"/>
      <c r="C16803" s="29"/>
      <c r="D16803" s="27"/>
      <c r="E16803" s="27"/>
      <c r="F16803" s="27"/>
      <c r="G16803" s="1"/>
      <c r="H16803" s="1"/>
      <c r="I16803" s="1"/>
    </row>
    <row r="16804" spans="2:9">
      <c r="B16804" s="1"/>
      <c r="C16804" s="29"/>
      <c r="D16804" s="27"/>
      <c r="E16804" s="27"/>
      <c r="F16804" s="27"/>
      <c r="G16804" s="1"/>
      <c r="H16804" s="1"/>
      <c r="I16804" s="1"/>
    </row>
    <row r="16805" spans="2:9">
      <c r="B16805" s="1"/>
      <c r="C16805" s="29"/>
      <c r="D16805" s="27"/>
      <c r="E16805" s="27"/>
      <c r="F16805" s="27"/>
      <c r="G16805" s="1"/>
      <c r="H16805" s="1"/>
      <c r="I16805" s="1"/>
    </row>
    <row r="16806" spans="2:9">
      <c r="B16806" s="1"/>
      <c r="C16806" s="29"/>
      <c r="D16806" s="27"/>
      <c r="E16806" s="27"/>
      <c r="F16806" s="27"/>
      <c r="G16806" s="1"/>
      <c r="H16806" s="1"/>
      <c r="I16806" s="1"/>
    </row>
    <row r="16807" spans="2:9">
      <c r="B16807" s="1"/>
      <c r="C16807" s="29"/>
      <c r="D16807" s="27"/>
      <c r="E16807" s="27"/>
      <c r="F16807" s="27"/>
      <c r="G16807" s="1"/>
      <c r="H16807" s="1"/>
      <c r="I16807" s="1"/>
    </row>
    <row r="16808" spans="2:9">
      <c r="B16808" s="1"/>
      <c r="C16808" s="29"/>
      <c r="D16808" s="27"/>
      <c r="E16808" s="27"/>
      <c r="F16808" s="27"/>
      <c r="G16808" s="1"/>
      <c r="H16808" s="1"/>
      <c r="I16808" s="1"/>
    </row>
    <row r="16809" spans="2:9">
      <c r="B16809" s="1"/>
      <c r="C16809" s="29"/>
      <c r="D16809" s="27"/>
      <c r="E16809" s="27"/>
      <c r="F16809" s="27"/>
      <c r="G16809" s="1"/>
      <c r="H16809" s="1"/>
      <c r="I16809" s="1"/>
    </row>
    <row r="16810" spans="2:9">
      <c r="B16810" s="1"/>
      <c r="C16810" s="29"/>
      <c r="D16810" s="27"/>
      <c r="E16810" s="27"/>
      <c r="F16810" s="27"/>
      <c r="G16810" s="1"/>
      <c r="H16810" s="1"/>
      <c r="I16810" s="1"/>
    </row>
    <row r="16811" spans="2:9">
      <c r="B16811" s="1"/>
      <c r="C16811" s="29"/>
      <c r="D16811" s="27"/>
      <c r="E16811" s="27"/>
      <c r="F16811" s="27"/>
      <c r="G16811" s="1"/>
      <c r="H16811" s="1"/>
      <c r="I16811" s="1"/>
    </row>
    <row r="16812" spans="2:9">
      <c r="B16812" s="1"/>
      <c r="C16812" s="29"/>
      <c r="D16812" s="27"/>
      <c r="E16812" s="27"/>
      <c r="F16812" s="27"/>
      <c r="G16812" s="1"/>
      <c r="H16812" s="1"/>
      <c r="I16812" s="1"/>
    </row>
    <row r="16813" spans="2:9">
      <c r="B16813" s="1"/>
      <c r="C16813" s="29"/>
      <c r="D16813" s="27"/>
      <c r="E16813" s="27"/>
      <c r="F16813" s="27"/>
      <c r="G16813" s="1"/>
      <c r="H16813" s="1"/>
      <c r="I16813" s="1"/>
    </row>
    <row r="16814" spans="2:9">
      <c r="B16814" s="1"/>
      <c r="C16814" s="29"/>
      <c r="D16814" s="27"/>
      <c r="E16814" s="27"/>
      <c r="F16814" s="27"/>
      <c r="G16814" s="1"/>
      <c r="H16814" s="1"/>
      <c r="I16814" s="1"/>
    </row>
    <row r="16815" spans="2:9">
      <c r="B16815" s="1"/>
      <c r="C16815" s="29"/>
      <c r="D16815" s="27"/>
      <c r="E16815" s="27"/>
      <c r="F16815" s="27"/>
      <c r="G16815" s="1"/>
      <c r="H16815" s="1"/>
      <c r="I16815" s="1"/>
    </row>
    <row r="16816" spans="2:9">
      <c r="B16816" s="1"/>
      <c r="C16816" s="29"/>
      <c r="D16816" s="27"/>
      <c r="E16816" s="27"/>
      <c r="F16816" s="27"/>
      <c r="G16816" s="1"/>
      <c r="H16816" s="1"/>
      <c r="I16816" s="1"/>
    </row>
    <row r="16817" spans="2:9">
      <c r="B16817" s="1"/>
      <c r="C16817" s="29"/>
      <c r="D16817" s="27"/>
      <c r="E16817" s="27"/>
      <c r="F16817" s="27"/>
      <c r="G16817" s="1"/>
      <c r="H16817" s="1"/>
      <c r="I16817" s="1"/>
    </row>
    <row r="16818" spans="2:9">
      <c r="B16818" s="1"/>
      <c r="C16818" s="29"/>
      <c r="D16818" s="27"/>
      <c r="E16818" s="27"/>
      <c r="F16818" s="27"/>
      <c r="G16818" s="1"/>
      <c r="H16818" s="1"/>
      <c r="I16818" s="1"/>
    </row>
    <row r="16819" spans="2:9">
      <c r="B16819" s="1"/>
      <c r="C16819" s="29"/>
      <c r="D16819" s="27"/>
      <c r="E16819" s="27"/>
      <c r="F16819" s="27"/>
      <c r="G16819" s="1"/>
      <c r="H16819" s="1"/>
      <c r="I16819" s="1"/>
    </row>
    <row r="16820" spans="2:9">
      <c r="B16820" s="1"/>
      <c r="C16820" s="29"/>
      <c r="D16820" s="27"/>
      <c r="E16820" s="27"/>
      <c r="F16820" s="27"/>
      <c r="G16820" s="1"/>
      <c r="H16820" s="1"/>
      <c r="I16820" s="1"/>
    </row>
    <row r="16821" spans="2:9">
      <c r="B16821" s="1"/>
      <c r="C16821" s="29"/>
      <c r="D16821" s="27"/>
      <c r="E16821" s="27"/>
      <c r="F16821" s="27"/>
      <c r="G16821" s="1"/>
      <c r="H16821" s="1"/>
      <c r="I16821" s="1"/>
    </row>
    <row r="16822" spans="2:9">
      <c r="B16822" s="1"/>
      <c r="C16822" s="29"/>
      <c r="D16822" s="27"/>
      <c r="E16822" s="27"/>
      <c r="F16822" s="27"/>
      <c r="G16822" s="1"/>
      <c r="H16822" s="1"/>
      <c r="I16822" s="1"/>
    </row>
    <row r="16823" spans="2:9">
      <c r="B16823" s="1"/>
      <c r="C16823" s="29"/>
      <c r="D16823" s="27"/>
      <c r="E16823" s="27"/>
      <c r="F16823" s="27"/>
      <c r="G16823" s="1"/>
      <c r="H16823" s="1"/>
      <c r="I16823" s="1"/>
    </row>
    <row r="16824" spans="2:9">
      <c r="B16824" s="1"/>
      <c r="C16824" s="29"/>
      <c r="D16824" s="27"/>
      <c r="E16824" s="27"/>
      <c r="F16824" s="27"/>
      <c r="G16824" s="1"/>
      <c r="H16824" s="1"/>
      <c r="I16824" s="1"/>
    </row>
    <row r="16825" spans="2:9">
      <c r="B16825" s="1"/>
      <c r="C16825" s="29"/>
      <c r="D16825" s="27"/>
      <c r="E16825" s="27"/>
      <c r="F16825" s="27"/>
      <c r="G16825" s="1"/>
      <c r="H16825" s="1"/>
      <c r="I16825" s="1"/>
    </row>
    <row r="16826" spans="2:9">
      <c r="B16826" s="1"/>
      <c r="C16826" s="29"/>
      <c r="D16826" s="27"/>
      <c r="E16826" s="27"/>
      <c r="F16826" s="27"/>
      <c r="G16826" s="1"/>
      <c r="H16826" s="1"/>
      <c r="I16826" s="1"/>
    </row>
    <row r="16827" spans="2:9">
      <c r="B16827" s="1"/>
      <c r="C16827" s="29"/>
      <c r="D16827" s="27"/>
      <c r="E16827" s="27"/>
      <c r="F16827" s="27"/>
      <c r="G16827" s="1"/>
      <c r="H16827" s="1"/>
      <c r="I16827" s="1"/>
    </row>
    <row r="16828" spans="2:9">
      <c r="B16828" s="1"/>
      <c r="C16828" s="29"/>
      <c r="D16828" s="27"/>
      <c r="E16828" s="27"/>
      <c r="F16828" s="27"/>
      <c r="G16828" s="1"/>
      <c r="H16828" s="1"/>
      <c r="I16828" s="1"/>
    </row>
    <row r="16829" spans="2:9">
      <c r="B16829" s="1"/>
      <c r="C16829" s="29"/>
      <c r="D16829" s="27"/>
      <c r="E16829" s="27"/>
      <c r="F16829" s="27"/>
      <c r="G16829" s="1"/>
      <c r="H16829" s="1"/>
      <c r="I16829" s="1"/>
    </row>
    <row r="16830" spans="2:9">
      <c r="B16830" s="1"/>
      <c r="C16830" s="29"/>
      <c r="D16830" s="27"/>
      <c r="E16830" s="27"/>
      <c r="F16830" s="27"/>
      <c r="G16830" s="1"/>
      <c r="H16830" s="1"/>
      <c r="I16830" s="1"/>
    </row>
    <row r="16831" spans="2:9">
      <c r="B16831" s="1"/>
      <c r="C16831" s="29"/>
      <c r="D16831" s="27"/>
      <c r="E16831" s="27"/>
      <c r="F16831" s="27"/>
      <c r="G16831" s="1"/>
      <c r="H16831" s="1"/>
      <c r="I16831" s="1"/>
    </row>
    <row r="16832" spans="2:9">
      <c r="B16832" s="1"/>
      <c r="C16832" s="29"/>
      <c r="D16832" s="27"/>
      <c r="E16832" s="27"/>
      <c r="F16832" s="27"/>
      <c r="G16832" s="1"/>
      <c r="H16832" s="1"/>
      <c r="I16832" s="1"/>
    </row>
    <row r="16833" spans="2:9">
      <c r="B16833" s="1"/>
      <c r="C16833" s="29"/>
      <c r="D16833" s="27"/>
      <c r="E16833" s="27"/>
      <c r="F16833" s="27"/>
      <c r="G16833" s="1"/>
      <c r="H16833" s="1"/>
      <c r="I16833" s="1"/>
    </row>
    <row r="16834" spans="2:9">
      <c r="B16834" s="1"/>
      <c r="C16834" s="29"/>
      <c r="D16834" s="27"/>
      <c r="E16834" s="27"/>
      <c r="F16834" s="27"/>
      <c r="G16834" s="1"/>
      <c r="H16834" s="1"/>
      <c r="I16834" s="1"/>
    </row>
    <row r="16835" spans="2:9">
      <c r="B16835" s="1"/>
      <c r="C16835" s="29"/>
      <c r="D16835" s="27"/>
      <c r="E16835" s="27"/>
      <c r="F16835" s="27"/>
      <c r="G16835" s="1"/>
      <c r="H16835" s="1"/>
      <c r="I16835" s="1"/>
    </row>
    <row r="16836" spans="2:9">
      <c r="B16836" s="1"/>
      <c r="C16836" s="29"/>
      <c r="D16836" s="27"/>
      <c r="E16836" s="27"/>
      <c r="F16836" s="27"/>
      <c r="G16836" s="1"/>
      <c r="H16836" s="1"/>
      <c r="I16836" s="1"/>
    </row>
    <row r="16837" spans="2:9">
      <c r="B16837" s="1"/>
      <c r="C16837" s="29"/>
      <c r="D16837" s="27"/>
      <c r="E16837" s="27"/>
      <c r="F16837" s="27"/>
      <c r="G16837" s="1"/>
      <c r="H16837" s="1"/>
      <c r="I16837" s="1"/>
    </row>
    <row r="16838" spans="2:9">
      <c r="B16838" s="1"/>
      <c r="C16838" s="29"/>
      <c r="D16838" s="27"/>
      <c r="E16838" s="27"/>
      <c r="F16838" s="27"/>
      <c r="G16838" s="1"/>
      <c r="H16838" s="1"/>
      <c r="I16838" s="1"/>
    </row>
    <row r="16839" spans="2:9">
      <c r="B16839" s="1"/>
      <c r="C16839" s="29"/>
      <c r="D16839" s="27"/>
      <c r="E16839" s="27"/>
      <c r="F16839" s="27"/>
      <c r="G16839" s="1"/>
      <c r="H16839" s="1"/>
      <c r="I16839" s="1"/>
    </row>
    <row r="16840" spans="2:9">
      <c r="B16840" s="1"/>
      <c r="C16840" s="29"/>
      <c r="D16840" s="27"/>
      <c r="E16840" s="27"/>
      <c r="F16840" s="27"/>
      <c r="G16840" s="1"/>
      <c r="H16840" s="1"/>
      <c r="I16840" s="1"/>
    </row>
    <row r="16841" spans="2:9">
      <c r="B16841" s="1"/>
      <c r="C16841" s="29"/>
      <c r="D16841" s="27"/>
      <c r="E16841" s="27"/>
      <c r="F16841" s="27"/>
      <c r="G16841" s="1"/>
      <c r="H16841" s="1"/>
      <c r="I16841" s="1"/>
    </row>
    <row r="16842" spans="2:9">
      <c r="B16842" s="1"/>
      <c r="C16842" s="29"/>
      <c r="D16842" s="27"/>
      <c r="E16842" s="27"/>
      <c r="F16842" s="27"/>
      <c r="G16842" s="1"/>
      <c r="H16842" s="1"/>
      <c r="I16842" s="1"/>
    </row>
    <row r="16843" spans="2:9">
      <c r="B16843" s="1"/>
      <c r="C16843" s="29"/>
      <c r="D16843" s="27"/>
      <c r="E16843" s="27"/>
      <c r="F16843" s="27"/>
      <c r="G16843" s="1"/>
      <c r="H16843" s="1"/>
      <c r="I16843" s="1"/>
    </row>
    <row r="16844" spans="2:9">
      <c r="B16844" s="1"/>
      <c r="C16844" s="29"/>
      <c r="D16844" s="27"/>
      <c r="E16844" s="27"/>
      <c r="F16844" s="27"/>
      <c r="G16844" s="1"/>
      <c r="H16844" s="1"/>
      <c r="I16844" s="1"/>
    </row>
    <row r="16845" spans="2:9">
      <c r="B16845" s="1"/>
      <c r="C16845" s="29"/>
      <c r="D16845" s="27"/>
      <c r="E16845" s="27"/>
      <c r="F16845" s="27"/>
      <c r="G16845" s="1"/>
      <c r="H16845" s="1"/>
      <c r="I16845" s="1"/>
    </row>
    <row r="16846" spans="2:9">
      <c r="B16846" s="1"/>
      <c r="C16846" s="29"/>
      <c r="D16846" s="27"/>
      <c r="E16846" s="27"/>
      <c r="F16846" s="27"/>
      <c r="G16846" s="1"/>
      <c r="H16846" s="1"/>
      <c r="I16846" s="1"/>
    </row>
    <row r="16847" spans="2:9">
      <c r="B16847" s="1"/>
      <c r="C16847" s="29"/>
      <c r="D16847" s="27"/>
      <c r="E16847" s="27"/>
      <c r="F16847" s="27"/>
      <c r="G16847" s="1"/>
      <c r="H16847" s="1"/>
      <c r="I16847" s="1"/>
    </row>
    <row r="16848" spans="2:9">
      <c r="B16848" s="1"/>
      <c r="C16848" s="29"/>
      <c r="D16848" s="27"/>
      <c r="E16848" s="27"/>
      <c r="F16848" s="27"/>
      <c r="G16848" s="1"/>
      <c r="H16848" s="1"/>
      <c r="I16848" s="1"/>
    </row>
    <row r="16849" spans="2:9">
      <c r="B16849" s="1"/>
      <c r="C16849" s="29"/>
      <c r="D16849" s="27"/>
      <c r="E16849" s="27"/>
      <c r="F16849" s="27"/>
      <c r="G16849" s="1"/>
      <c r="H16849" s="1"/>
      <c r="I16849" s="1"/>
    </row>
    <row r="16850" spans="2:9">
      <c r="B16850" s="1"/>
      <c r="C16850" s="29"/>
      <c r="D16850" s="27"/>
      <c r="E16850" s="27"/>
      <c r="F16850" s="27"/>
      <c r="G16850" s="1"/>
      <c r="H16850" s="1"/>
      <c r="I16850" s="1"/>
    </row>
    <row r="16851" spans="2:9">
      <c r="B16851" s="1"/>
      <c r="C16851" s="29"/>
      <c r="D16851" s="27"/>
      <c r="E16851" s="27"/>
      <c r="F16851" s="27"/>
      <c r="G16851" s="1"/>
      <c r="H16851" s="1"/>
      <c r="I16851" s="1"/>
    </row>
    <row r="16852" spans="2:9">
      <c r="B16852" s="1"/>
      <c r="C16852" s="29"/>
      <c r="D16852" s="27"/>
      <c r="E16852" s="27"/>
      <c r="F16852" s="27"/>
      <c r="G16852" s="1"/>
      <c r="H16852" s="1"/>
      <c r="I16852" s="1"/>
    </row>
    <row r="16853" spans="2:9">
      <c r="B16853" s="1"/>
      <c r="C16853" s="29"/>
      <c r="D16853" s="27"/>
      <c r="E16853" s="27"/>
      <c r="F16853" s="27"/>
      <c r="G16853" s="1"/>
      <c r="H16853" s="1"/>
      <c r="I16853" s="1"/>
    </row>
    <row r="16854" spans="2:9">
      <c r="B16854" s="1"/>
      <c r="C16854" s="29"/>
      <c r="D16854" s="27"/>
      <c r="E16854" s="27"/>
      <c r="F16854" s="27"/>
      <c r="G16854" s="1"/>
      <c r="H16854" s="1"/>
      <c r="I16854" s="1"/>
    </row>
    <row r="16855" spans="2:9">
      <c r="B16855" s="1"/>
      <c r="C16855" s="29"/>
      <c r="D16855" s="27"/>
      <c r="E16855" s="27"/>
      <c r="F16855" s="27"/>
      <c r="G16855" s="1"/>
      <c r="H16855" s="1"/>
      <c r="I16855" s="1"/>
    </row>
    <row r="16856" spans="2:9">
      <c r="B16856" s="1"/>
      <c r="C16856" s="29"/>
      <c r="D16856" s="27"/>
      <c r="E16856" s="27"/>
      <c r="F16856" s="27"/>
      <c r="G16856" s="1"/>
      <c r="H16856" s="1"/>
      <c r="I16856" s="1"/>
    </row>
    <row r="16857" spans="2:9">
      <c r="B16857" s="1"/>
      <c r="C16857" s="29"/>
      <c r="D16857" s="27"/>
      <c r="E16857" s="27"/>
      <c r="F16857" s="27"/>
      <c r="G16857" s="1"/>
      <c r="H16857" s="1"/>
      <c r="I16857" s="1"/>
    </row>
    <row r="16858" spans="2:9">
      <c r="B16858" s="1"/>
      <c r="C16858" s="29"/>
      <c r="D16858" s="27"/>
      <c r="E16858" s="27"/>
      <c r="F16858" s="27"/>
      <c r="G16858" s="1"/>
      <c r="H16858" s="1"/>
      <c r="I16858" s="1"/>
    </row>
    <row r="16859" spans="2:9">
      <c r="B16859" s="1"/>
      <c r="C16859" s="29"/>
      <c r="D16859" s="27"/>
      <c r="E16859" s="27"/>
      <c r="F16859" s="27"/>
      <c r="G16859" s="1"/>
      <c r="H16859" s="1"/>
      <c r="I16859" s="1"/>
    </row>
    <row r="16860" spans="2:9">
      <c r="B16860" s="1"/>
      <c r="C16860" s="29"/>
      <c r="D16860" s="27"/>
      <c r="E16860" s="27"/>
      <c r="F16860" s="27"/>
      <c r="G16860" s="1"/>
      <c r="H16860" s="1"/>
      <c r="I16860" s="1"/>
    </row>
    <row r="16861" spans="2:9">
      <c r="B16861" s="1"/>
      <c r="C16861" s="29"/>
      <c r="D16861" s="27"/>
      <c r="E16861" s="27"/>
      <c r="F16861" s="27"/>
      <c r="G16861" s="1"/>
      <c r="H16861" s="1"/>
      <c r="I16861" s="1"/>
    </row>
    <row r="16862" spans="2:9">
      <c r="B16862" s="1"/>
      <c r="C16862" s="29"/>
      <c r="D16862" s="27"/>
      <c r="E16862" s="27"/>
      <c r="F16862" s="27"/>
      <c r="G16862" s="1"/>
      <c r="H16862" s="1"/>
      <c r="I16862" s="1"/>
    </row>
    <row r="16863" spans="2:9">
      <c r="B16863" s="1"/>
      <c r="C16863" s="29"/>
      <c r="D16863" s="27"/>
      <c r="E16863" s="27"/>
      <c r="F16863" s="27"/>
      <c r="G16863" s="1"/>
      <c r="H16863" s="1"/>
      <c r="I16863" s="1"/>
    </row>
    <row r="16864" spans="2:9">
      <c r="B16864" s="1"/>
      <c r="C16864" s="29"/>
      <c r="D16864" s="27"/>
      <c r="E16864" s="27"/>
      <c r="F16864" s="27"/>
      <c r="G16864" s="1"/>
      <c r="H16864" s="1"/>
      <c r="I16864" s="1"/>
    </row>
    <row r="16865" spans="2:9">
      <c r="B16865" s="1"/>
      <c r="C16865" s="29"/>
      <c r="D16865" s="27"/>
      <c r="E16865" s="27"/>
      <c r="F16865" s="27"/>
      <c r="G16865" s="1"/>
      <c r="H16865" s="1"/>
      <c r="I16865" s="1"/>
    </row>
    <row r="16866" spans="2:9">
      <c r="B16866" s="1"/>
      <c r="C16866" s="29"/>
      <c r="D16866" s="27"/>
      <c r="E16866" s="27"/>
      <c r="F16866" s="27"/>
      <c r="G16866" s="1"/>
      <c r="H16866" s="1"/>
      <c r="I16866" s="1"/>
    </row>
    <row r="16867" spans="2:9">
      <c r="B16867" s="1"/>
      <c r="C16867" s="29"/>
      <c r="D16867" s="27"/>
      <c r="E16867" s="27"/>
      <c r="F16867" s="27"/>
      <c r="G16867" s="1"/>
      <c r="H16867" s="1"/>
      <c r="I16867" s="1"/>
    </row>
    <row r="16868" spans="2:9">
      <c r="B16868" s="1"/>
      <c r="C16868" s="29"/>
      <c r="D16868" s="27"/>
      <c r="E16868" s="27"/>
      <c r="F16868" s="27"/>
      <c r="G16868" s="1"/>
      <c r="H16868" s="1"/>
      <c r="I16868" s="1"/>
    </row>
    <row r="16869" spans="2:9">
      <c r="B16869" s="1"/>
      <c r="C16869" s="29"/>
      <c r="D16869" s="27"/>
      <c r="E16869" s="27"/>
      <c r="F16869" s="27"/>
      <c r="G16869" s="1"/>
      <c r="H16869" s="1"/>
      <c r="I16869" s="1"/>
    </row>
    <row r="16870" spans="2:9">
      <c r="B16870" s="1"/>
      <c r="C16870" s="29"/>
      <c r="D16870" s="27"/>
      <c r="E16870" s="27"/>
      <c r="F16870" s="27"/>
      <c r="G16870" s="1"/>
      <c r="H16870" s="1"/>
      <c r="I16870" s="1"/>
    </row>
    <row r="16871" spans="2:9">
      <c r="B16871" s="1"/>
      <c r="C16871" s="29"/>
      <c r="D16871" s="27"/>
      <c r="E16871" s="27"/>
      <c r="F16871" s="27"/>
      <c r="G16871" s="1"/>
      <c r="H16871" s="1"/>
      <c r="I16871" s="1"/>
    </row>
    <row r="16872" spans="2:9">
      <c r="B16872" s="1"/>
      <c r="C16872" s="29"/>
      <c r="D16872" s="27"/>
      <c r="E16872" s="27"/>
      <c r="F16872" s="27"/>
      <c r="G16872" s="1"/>
      <c r="H16872" s="1"/>
      <c r="I16872" s="1"/>
    </row>
    <row r="16873" spans="2:9">
      <c r="B16873" s="1"/>
      <c r="C16873" s="29"/>
      <c r="D16873" s="27"/>
      <c r="E16873" s="27"/>
      <c r="F16873" s="27"/>
      <c r="G16873" s="1"/>
      <c r="H16873" s="1"/>
      <c r="I16873" s="1"/>
    </row>
    <row r="16874" spans="2:9">
      <c r="B16874" s="1"/>
      <c r="C16874" s="29"/>
      <c r="D16874" s="27"/>
      <c r="E16874" s="27"/>
      <c r="F16874" s="27"/>
      <c r="G16874" s="1"/>
      <c r="H16874" s="1"/>
      <c r="I16874" s="1"/>
    </row>
    <row r="16875" spans="2:9">
      <c r="B16875" s="1"/>
      <c r="C16875" s="29"/>
      <c r="D16875" s="27"/>
      <c r="E16875" s="27"/>
      <c r="F16875" s="27"/>
      <c r="G16875" s="1"/>
      <c r="H16875" s="1"/>
      <c r="I16875" s="1"/>
    </row>
    <row r="16876" spans="2:9">
      <c r="B16876" s="1"/>
      <c r="C16876" s="29"/>
      <c r="D16876" s="27"/>
      <c r="E16876" s="27"/>
      <c r="F16876" s="27"/>
      <c r="G16876" s="1"/>
      <c r="H16876" s="1"/>
      <c r="I16876" s="1"/>
    </row>
    <row r="16877" spans="2:9">
      <c r="B16877" s="1"/>
      <c r="C16877" s="29"/>
      <c r="D16877" s="27"/>
      <c r="E16877" s="27"/>
      <c r="F16877" s="27"/>
      <c r="G16877" s="1"/>
      <c r="H16877" s="1"/>
      <c r="I16877" s="1"/>
    </row>
    <row r="16878" spans="2:9">
      <c r="B16878" s="1"/>
      <c r="C16878" s="29"/>
      <c r="D16878" s="27"/>
      <c r="E16878" s="27"/>
      <c r="F16878" s="27"/>
      <c r="G16878" s="1"/>
      <c r="H16878" s="1"/>
      <c r="I16878" s="1"/>
    </row>
    <row r="16879" spans="2:9">
      <c r="B16879" s="1"/>
      <c r="C16879" s="29"/>
      <c r="D16879" s="27"/>
      <c r="E16879" s="27"/>
      <c r="F16879" s="27"/>
      <c r="G16879" s="1"/>
      <c r="H16879" s="1"/>
      <c r="I16879" s="1"/>
    </row>
    <row r="16880" spans="2:9">
      <c r="B16880" s="1"/>
      <c r="C16880" s="29"/>
      <c r="D16880" s="27"/>
      <c r="E16880" s="27"/>
      <c r="F16880" s="27"/>
      <c r="G16880" s="1"/>
      <c r="H16880" s="1"/>
      <c r="I16880" s="1"/>
    </row>
    <row r="16881" spans="2:9">
      <c r="B16881" s="1"/>
      <c r="C16881" s="29"/>
      <c r="D16881" s="27"/>
      <c r="E16881" s="27"/>
      <c r="F16881" s="27"/>
      <c r="G16881" s="1"/>
      <c r="H16881" s="1"/>
      <c r="I16881" s="1"/>
    </row>
    <row r="16882" spans="2:9">
      <c r="B16882" s="1"/>
      <c r="C16882" s="29"/>
      <c r="D16882" s="27"/>
      <c r="E16882" s="27"/>
      <c r="F16882" s="27"/>
      <c r="G16882" s="1"/>
      <c r="H16882" s="1"/>
      <c r="I16882" s="1"/>
    </row>
    <row r="16883" spans="2:9">
      <c r="B16883" s="1"/>
      <c r="C16883" s="29"/>
      <c r="D16883" s="27"/>
      <c r="E16883" s="27"/>
      <c r="F16883" s="27"/>
      <c r="G16883" s="1"/>
      <c r="H16883" s="1"/>
      <c r="I16883" s="1"/>
    </row>
    <row r="16884" spans="2:9">
      <c r="B16884" s="1"/>
      <c r="C16884" s="29"/>
      <c r="D16884" s="27"/>
      <c r="E16884" s="27"/>
      <c r="F16884" s="27"/>
      <c r="G16884" s="1"/>
      <c r="H16884" s="1"/>
      <c r="I16884" s="1"/>
    </row>
    <row r="16885" spans="2:9">
      <c r="B16885" s="1"/>
      <c r="C16885" s="29"/>
      <c r="D16885" s="27"/>
      <c r="E16885" s="27"/>
      <c r="F16885" s="27"/>
      <c r="G16885" s="1"/>
      <c r="H16885" s="1"/>
      <c r="I16885" s="1"/>
    </row>
    <row r="16886" spans="2:9">
      <c r="B16886" s="1"/>
      <c r="C16886" s="29"/>
      <c r="D16886" s="27"/>
      <c r="E16886" s="27"/>
      <c r="F16886" s="27"/>
      <c r="G16886" s="1"/>
      <c r="H16886" s="1"/>
      <c r="I16886" s="1"/>
    </row>
    <row r="16887" spans="2:9">
      <c r="B16887" s="1"/>
      <c r="C16887" s="29"/>
      <c r="D16887" s="27"/>
      <c r="E16887" s="27"/>
      <c r="F16887" s="27"/>
      <c r="G16887" s="1"/>
      <c r="H16887" s="1"/>
      <c r="I16887" s="1"/>
    </row>
    <row r="16888" spans="2:9">
      <c r="B16888" s="1"/>
      <c r="C16888" s="29"/>
      <c r="D16888" s="27"/>
      <c r="E16888" s="27"/>
      <c r="F16888" s="27"/>
      <c r="G16888" s="1"/>
      <c r="H16888" s="1"/>
      <c r="I16888" s="1"/>
    </row>
    <row r="16889" spans="2:9">
      <c r="B16889" s="1"/>
      <c r="C16889" s="29"/>
      <c r="D16889" s="27"/>
      <c r="E16889" s="27"/>
      <c r="F16889" s="27"/>
      <c r="G16889" s="1"/>
      <c r="H16889" s="1"/>
      <c r="I16889" s="1"/>
    </row>
    <row r="16890" spans="2:9">
      <c r="B16890" s="1"/>
      <c r="C16890" s="29"/>
      <c r="D16890" s="27"/>
      <c r="E16890" s="27"/>
      <c r="F16890" s="27"/>
      <c r="G16890" s="1"/>
      <c r="H16890" s="1"/>
      <c r="I16890" s="1"/>
    </row>
    <row r="16891" spans="2:9">
      <c r="B16891" s="1"/>
      <c r="C16891" s="29"/>
      <c r="D16891" s="27"/>
      <c r="E16891" s="27"/>
      <c r="F16891" s="27"/>
      <c r="G16891" s="1"/>
      <c r="H16891" s="1"/>
      <c r="I16891" s="1"/>
    </row>
    <row r="16892" spans="2:9">
      <c r="B16892" s="1"/>
      <c r="C16892" s="29"/>
      <c r="D16892" s="27"/>
      <c r="E16892" s="27"/>
      <c r="F16892" s="27"/>
      <c r="G16892" s="1"/>
      <c r="H16892" s="1"/>
      <c r="I16892" s="1"/>
    </row>
    <row r="16893" spans="2:9">
      <c r="B16893" s="1"/>
      <c r="C16893" s="29"/>
      <c r="D16893" s="27"/>
      <c r="E16893" s="27"/>
      <c r="F16893" s="27"/>
      <c r="G16893" s="1"/>
      <c r="H16893" s="1"/>
      <c r="I16893" s="1"/>
    </row>
    <row r="16894" spans="2:9">
      <c r="B16894" s="1"/>
      <c r="C16894" s="29"/>
      <c r="D16894" s="27"/>
      <c r="E16894" s="27"/>
      <c r="F16894" s="27"/>
      <c r="G16894" s="1"/>
      <c r="H16894" s="1"/>
      <c r="I16894" s="1"/>
    </row>
    <row r="16895" spans="2:9">
      <c r="B16895" s="1"/>
      <c r="C16895" s="29"/>
      <c r="D16895" s="27"/>
      <c r="E16895" s="27"/>
      <c r="F16895" s="27"/>
      <c r="G16895" s="1"/>
      <c r="H16895" s="1"/>
      <c r="I16895" s="1"/>
    </row>
    <row r="16896" spans="2:9">
      <c r="B16896" s="1"/>
      <c r="C16896" s="29"/>
      <c r="D16896" s="27"/>
      <c r="E16896" s="27"/>
      <c r="F16896" s="27"/>
      <c r="G16896" s="1"/>
      <c r="H16896" s="1"/>
      <c r="I16896" s="1"/>
    </row>
    <row r="16897" spans="2:9">
      <c r="B16897" s="1"/>
      <c r="C16897" s="29"/>
      <c r="D16897" s="27"/>
      <c r="E16897" s="27"/>
      <c r="F16897" s="27"/>
      <c r="G16897" s="1"/>
      <c r="H16897" s="1"/>
      <c r="I16897" s="1"/>
    </row>
    <row r="16898" spans="2:9">
      <c r="B16898" s="1"/>
      <c r="C16898" s="29"/>
      <c r="D16898" s="27"/>
      <c r="E16898" s="27"/>
      <c r="F16898" s="27"/>
      <c r="G16898" s="1"/>
      <c r="H16898" s="1"/>
      <c r="I16898" s="1"/>
    </row>
    <row r="16899" spans="2:9">
      <c r="B16899" s="1"/>
      <c r="C16899" s="29"/>
      <c r="D16899" s="27"/>
      <c r="E16899" s="27"/>
      <c r="F16899" s="27"/>
      <c r="G16899" s="1"/>
      <c r="H16899" s="1"/>
      <c r="I16899" s="1"/>
    </row>
    <row r="16900" spans="2:9">
      <c r="B16900" s="1"/>
      <c r="C16900" s="29"/>
      <c r="D16900" s="27"/>
      <c r="E16900" s="27"/>
      <c r="F16900" s="27"/>
      <c r="G16900" s="1"/>
      <c r="H16900" s="1"/>
      <c r="I16900" s="1"/>
    </row>
    <row r="16901" spans="2:9">
      <c r="B16901" s="1"/>
      <c r="C16901" s="29"/>
      <c r="D16901" s="27"/>
      <c r="E16901" s="27"/>
      <c r="F16901" s="27"/>
      <c r="G16901" s="1"/>
      <c r="H16901" s="1"/>
      <c r="I16901" s="1"/>
    </row>
    <row r="16902" spans="2:9">
      <c r="B16902" s="1"/>
      <c r="C16902" s="29"/>
      <c r="D16902" s="27"/>
      <c r="E16902" s="27"/>
      <c r="F16902" s="27"/>
      <c r="G16902" s="1"/>
      <c r="H16902" s="1"/>
      <c r="I16902" s="1"/>
    </row>
    <row r="16903" spans="2:9">
      <c r="B16903" s="1"/>
      <c r="C16903" s="29"/>
      <c r="D16903" s="27"/>
      <c r="E16903" s="27"/>
      <c r="F16903" s="27"/>
      <c r="G16903" s="1"/>
      <c r="H16903" s="1"/>
      <c r="I16903" s="1"/>
    </row>
    <row r="16904" spans="2:9">
      <c r="B16904" s="1"/>
      <c r="C16904" s="29"/>
      <c r="D16904" s="27"/>
      <c r="E16904" s="27"/>
      <c r="F16904" s="27"/>
      <c r="G16904" s="1"/>
      <c r="H16904" s="1"/>
      <c r="I16904" s="1"/>
    </row>
    <row r="16905" spans="2:9">
      <c r="B16905" s="1"/>
      <c r="C16905" s="29"/>
      <c r="D16905" s="27"/>
      <c r="E16905" s="27"/>
      <c r="F16905" s="27"/>
      <c r="G16905" s="1"/>
      <c r="H16905" s="1"/>
      <c r="I16905" s="1"/>
    </row>
    <row r="16906" spans="2:9">
      <c r="B16906" s="1"/>
      <c r="C16906" s="29"/>
      <c r="D16906" s="27"/>
      <c r="E16906" s="27"/>
      <c r="F16906" s="27"/>
      <c r="G16906" s="1"/>
      <c r="H16906" s="1"/>
      <c r="I16906" s="1"/>
    </row>
    <row r="16907" spans="2:9">
      <c r="B16907" s="1"/>
      <c r="C16907" s="29"/>
      <c r="D16907" s="27"/>
      <c r="E16907" s="27"/>
      <c r="F16907" s="27"/>
      <c r="G16907" s="1"/>
      <c r="H16907" s="1"/>
      <c r="I16907" s="1"/>
    </row>
    <row r="16908" spans="2:9">
      <c r="B16908" s="1"/>
      <c r="C16908" s="29"/>
      <c r="D16908" s="27"/>
      <c r="E16908" s="27"/>
      <c r="F16908" s="27"/>
      <c r="G16908" s="1"/>
      <c r="H16908" s="1"/>
      <c r="I16908" s="1"/>
    </row>
    <row r="16909" spans="2:9">
      <c r="B16909" s="1"/>
      <c r="C16909" s="29"/>
      <c r="D16909" s="27"/>
      <c r="E16909" s="27"/>
      <c r="F16909" s="27"/>
      <c r="G16909" s="1"/>
      <c r="H16909" s="1"/>
      <c r="I16909" s="1"/>
    </row>
    <row r="16910" spans="2:9">
      <c r="B16910" s="1"/>
      <c r="C16910" s="29"/>
      <c r="D16910" s="27"/>
      <c r="E16910" s="27"/>
      <c r="F16910" s="27"/>
      <c r="G16910" s="1"/>
      <c r="H16910" s="1"/>
      <c r="I16910" s="1"/>
    </row>
    <row r="16911" spans="2:9">
      <c r="B16911" s="1"/>
      <c r="C16911" s="29"/>
      <c r="D16911" s="27"/>
      <c r="E16911" s="27"/>
      <c r="F16911" s="27"/>
      <c r="G16911" s="1"/>
      <c r="H16911" s="1"/>
      <c r="I16911" s="1"/>
    </row>
    <row r="16912" spans="2:9">
      <c r="B16912" s="1"/>
      <c r="C16912" s="29"/>
      <c r="D16912" s="27"/>
      <c r="E16912" s="27"/>
      <c r="F16912" s="27"/>
      <c r="G16912" s="1"/>
      <c r="H16912" s="1"/>
      <c r="I16912" s="1"/>
    </row>
    <row r="16913" spans="2:9">
      <c r="B16913" s="1"/>
      <c r="C16913" s="29"/>
      <c r="D16913" s="27"/>
      <c r="E16913" s="27"/>
      <c r="F16913" s="27"/>
      <c r="G16913" s="1"/>
      <c r="H16913" s="1"/>
      <c r="I16913" s="1"/>
    </row>
    <row r="16914" spans="2:9">
      <c r="B16914" s="1"/>
      <c r="C16914" s="29"/>
      <c r="D16914" s="27"/>
      <c r="E16914" s="27"/>
      <c r="F16914" s="27"/>
      <c r="G16914" s="1"/>
      <c r="H16914" s="1"/>
      <c r="I16914" s="1"/>
    </row>
    <row r="16915" spans="2:9">
      <c r="B16915" s="1"/>
      <c r="C16915" s="29"/>
      <c r="D16915" s="27"/>
      <c r="E16915" s="27"/>
      <c r="F16915" s="27"/>
      <c r="G16915" s="1"/>
      <c r="H16915" s="1"/>
      <c r="I16915" s="1"/>
    </row>
    <row r="16916" spans="2:9">
      <c r="B16916" s="1"/>
      <c r="C16916" s="29"/>
      <c r="D16916" s="27"/>
      <c r="E16916" s="27"/>
      <c r="F16916" s="27"/>
      <c r="G16916" s="1"/>
      <c r="H16916" s="1"/>
      <c r="I16916" s="1"/>
    </row>
    <row r="16917" spans="2:9">
      <c r="B16917" s="1"/>
      <c r="C16917" s="29"/>
      <c r="D16917" s="27"/>
      <c r="E16917" s="27"/>
      <c r="F16917" s="27"/>
      <c r="G16917" s="1"/>
      <c r="H16917" s="1"/>
      <c r="I16917" s="1"/>
    </row>
    <row r="16918" spans="2:9">
      <c r="B16918" s="1"/>
      <c r="C16918" s="29"/>
      <c r="D16918" s="27"/>
      <c r="E16918" s="27"/>
      <c r="F16918" s="27"/>
      <c r="G16918" s="1"/>
      <c r="H16918" s="1"/>
      <c r="I16918" s="1"/>
    </row>
    <row r="16919" spans="2:9">
      <c r="B16919" s="1"/>
      <c r="C16919" s="29"/>
      <c r="D16919" s="27"/>
      <c r="E16919" s="27"/>
      <c r="F16919" s="27"/>
      <c r="G16919" s="1"/>
      <c r="H16919" s="1"/>
      <c r="I16919" s="1"/>
    </row>
    <row r="16920" spans="2:9">
      <c r="B16920" s="1"/>
      <c r="C16920" s="29"/>
      <c r="D16920" s="27"/>
      <c r="E16920" s="27"/>
      <c r="F16920" s="27"/>
      <c r="G16920" s="1"/>
      <c r="H16920" s="1"/>
      <c r="I16920" s="1"/>
    </row>
    <row r="16921" spans="2:9">
      <c r="B16921" s="1"/>
      <c r="C16921" s="29"/>
      <c r="D16921" s="27"/>
      <c r="E16921" s="27"/>
      <c r="F16921" s="27"/>
      <c r="G16921" s="1"/>
      <c r="H16921" s="1"/>
      <c r="I16921" s="1"/>
    </row>
    <row r="16922" spans="2:9">
      <c r="B16922" s="1"/>
      <c r="C16922" s="29"/>
      <c r="D16922" s="27"/>
      <c r="E16922" s="27"/>
      <c r="F16922" s="27"/>
      <c r="G16922" s="1"/>
      <c r="H16922" s="1"/>
      <c r="I16922" s="1"/>
    </row>
    <row r="16923" spans="2:9">
      <c r="B16923" s="1"/>
      <c r="C16923" s="29"/>
      <c r="D16923" s="27"/>
      <c r="E16923" s="27"/>
      <c r="F16923" s="27"/>
      <c r="G16923" s="1"/>
      <c r="H16923" s="1"/>
      <c r="I16923" s="1"/>
    </row>
    <row r="16924" spans="2:9">
      <c r="B16924" s="1"/>
      <c r="C16924" s="29"/>
      <c r="D16924" s="27"/>
      <c r="E16924" s="27"/>
      <c r="F16924" s="27"/>
      <c r="G16924" s="1"/>
      <c r="H16924" s="1"/>
      <c r="I16924" s="1"/>
    </row>
    <row r="16925" spans="2:9">
      <c r="B16925" s="1"/>
      <c r="C16925" s="29"/>
      <c r="D16925" s="27"/>
      <c r="E16925" s="27"/>
      <c r="F16925" s="27"/>
      <c r="G16925" s="1"/>
      <c r="H16925" s="1"/>
      <c r="I16925" s="1"/>
    </row>
    <row r="16926" spans="2:9">
      <c r="B16926" s="1"/>
      <c r="C16926" s="29"/>
      <c r="D16926" s="27"/>
      <c r="E16926" s="27"/>
      <c r="F16926" s="27"/>
      <c r="G16926" s="1"/>
      <c r="H16926" s="1"/>
      <c r="I16926" s="1"/>
    </row>
    <row r="16927" spans="2:9">
      <c r="B16927" s="1"/>
      <c r="C16927" s="29"/>
      <c r="D16927" s="27"/>
      <c r="E16927" s="27"/>
      <c r="F16927" s="27"/>
      <c r="G16927" s="1"/>
      <c r="H16927" s="1"/>
      <c r="I16927" s="1"/>
    </row>
    <row r="16928" spans="2:9">
      <c r="B16928" s="1"/>
      <c r="C16928" s="29"/>
      <c r="D16928" s="27"/>
      <c r="E16928" s="27"/>
      <c r="F16928" s="27"/>
      <c r="G16928" s="1"/>
      <c r="H16928" s="1"/>
      <c r="I16928" s="1"/>
    </row>
    <row r="16929" spans="2:9">
      <c r="B16929" s="1"/>
      <c r="C16929" s="29"/>
      <c r="D16929" s="27"/>
      <c r="E16929" s="27"/>
      <c r="F16929" s="27"/>
      <c r="G16929" s="1"/>
      <c r="H16929" s="1"/>
      <c r="I16929" s="1"/>
    </row>
    <row r="16930" spans="2:9">
      <c r="B16930" s="1"/>
      <c r="C16930" s="29"/>
      <c r="D16930" s="27"/>
      <c r="E16930" s="27"/>
      <c r="F16930" s="27"/>
      <c r="G16930" s="1"/>
      <c r="H16930" s="1"/>
      <c r="I16930" s="1"/>
    </row>
    <row r="16931" spans="2:9">
      <c r="B16931" s="1"/>
      <c r="C16931" s="29"/>
      <c r="D16931" s="27"/>
      <c r="E16931" s="27"/>
      <c r="F16931" s="27"/>
      <c r="G16931" s="1"/>
      <c r="H16931" s="1"/>
      <c r="I16931" s="1"/>
    </row>
    <row r="16932" spans="2:9">
      <c r="B16932" s="1"/>
      <c r="C16932" s="29"/>
      <c r="D16932" s="27"/>
      <c r="E16932" s="27"/>
      <c r="F16932" s="27"/>
      <c r="G16932" s="1"/>
      <c r="H16932" s="1"/>
      <c r="I16932" s="1"/>
    </row>
    <row r="16933" spans="2:9">
      <c r="B16933" s="1"/>
      <c r="C16933" s="29"/>
      <c r="D16933" s="27"/>
      <c r="E16933" s="27"/>
      <c r="F16933" s="27"/>
      <c r="G16933" s="1"/>
      <c r="H16933" s="1"/>
      <c r="I16933" s="1"/>
    </row>
    <row r="16934" spans="2:9">
      <c r="B16934" s="1"/>
      <c r="C16934" s="29"/>
      <c r="D16934" s="27"/>
      <c r="E16934" s="27"/>
      <c r="F16934" s="27"/>
      <c r="G16934" s="1"/>
      <c r="H16934" s="1"/>
      <c r="I16934" s="1"/>
    </row>
    <row r="16935" spans="2:9">
      <c r="B16935" s="1"/>
      <c r="C16935" s="29"/>
      <c r="D16935" s="27"/>
      <c r="E16935" s="27"/>
      <c r="F16935" s="27"/>
      <c r="G16935" s="1"/>
      <c r="H16935" s="1"/>
      <c r="I16935" s="1"/>
    </row>
    <row r="16936" spans="2:9">
      <c r="B16936" s="1"/>
      <c r="C16936" s="29"/>
      <c r="D16936" s="27"/>
      <c r="E16936" s="27"/>
      <c r="F16936" s="27"/>
      <c r="G16936" s="1"/>
      <c r="H16936" s="1"/>
      <c r="I16936" s="1"/>
    </row>
    <row r="16937" spans="2:9">
      <c r="B16937" s="1"/>
      <c r="C16937" s="29"/>
      <c r="D16937" s="27"/>
      <c r="E16937" s="27"/>
      <c r="F16937" s="27"/>
      <c r="G16937" s="1"/>
      <c r="H16937" s="1"/>
      <c r="I16937" s="1"/>
    </row>
    <row r="16938" spans="2:9">
      <c r="B16938" s="1"/>
      <c r="C16938" s="29"/>
      <c r="D16938" s="27"/>
      <c r="E16938" s="27"/>
      <c r="F16938" s="27"/>
      <c r="G16938" s="1"/>
      <c r="H16938" s="1"/>
      <c r="I16938" s="1"/>
    </row>
    <row r="16939" spans="2:9">
      <c r="B16939" s="1"/>
      <c r="C16939" s="29"/>
      <c r="D16939" s="27"/>
      <c r="E16939" s="27"/>
      <c r="F16939" s="27"/>
      <c r="G16939" s="1"/>
      <c r="H16939" s="1"/>
      <c r="I16939" s="1"/>
    </row>
    <row r="16940" spans="2:9">
      <c r="B16940" s="1"/>
      <c r="C16940" s="29"/>
      <c r="D16940" s="27"/>
      <c r="E16940" s="27"/>
      <c r="F16940" s="27"/>
      <c r="G16940" s="1"/>
      <c r="H16940" s="1"/>
      <c r="I16940" s="1"/>
    </row>
    <row r="16941" spans="2:9">
      <c r="B16941" s="1"/>
      <c r="C16941" s="29"/>
      <c r="D16941" s="27"/>
      <c r="E16941" s="27"/>
      <c r="F16941" s="27"/>
      <c r="G16941" s="1"/>
      <c r="H16941" s="1"/>
      <c r="I16941" s="1"/>
    </row>
    <row r="16942" spans="2:9">
      <c r="B16942" s="1"/>
      <c r="C16942" s="29"/>
      <c r="D16942" s="27"/>
      <c r="E16942" s="27"/>
      <c r="F16942" s="27"/>
      <c r="G16942" s="1"/>
      <c r="H16942" s="1"/>
      <c r="I16942" s="1"/>
    </row>
    <row r="16943" spans="2:9">
      <c r="B16943" s="1"/>
      <c r="C16943" s="29"/>
      <c r="D16943" s="27"/>
      <c r="E16943" s="27"/>
      <c r="F16943" s="27"/>
      <c r="G16943" s="1"/>
      <c r="H16943" s="1"/>
      <c r="I16943" s="1"/>
    </row>
    <row r="16944" spans="2:9">
      <c r="B16944" s="1"/>
      <c r="C16944" s="29"/>
      <c r="D16944" s="27"/>
      <c r="E16944" s="27"/>
      <c r="F16944" s="27"/>
      <c r="G16944" s="1"/>
      <c r="H16944" s="1"/>
      <c r="I16944" s="1"/>
    </row>
    <row r="16945" spans="2:9">
      <c r="B16945" s="1"/>
      <c r="C16945" s="29"/>
      <c r="D16945" s="27"/>
      <c r="E16945" s="27"/>
      <c r="F16945" s="27"/>
      <c r="G16945" s="1"/>
      <c r="H16945" s="1"/>
      <c r="I16945" s="1"/>
    </row>
    <row r="16946" spans="2:9">
      <c r="B16946" s="1"/>
      <c r="C16946" s="29"/>
      <c r="D16946" s="27"/>
      <c r="E16946" s="27"/>
      <c r="F16946" s="27"/>
      <c r="G16946" s="1"/>
      <c r="H16946" s="1"/>
      <c r="I16946" s="1"/>
    </row>
    <row r="16947" spans="2:9">
      <c r="B16947" s="1"/>
      <c r="C16947" s="29"/>
      <c r="D16947" s="27"/>
      <c r="E16947" s="27"/>
      <c r="F16947" s="27"/>
      <c r="G16947" s="1"/>
      <c r="H16947" s="1"/>
      <c r="I16947" s="1"/>
    </row>
    <row r="16948" spans="2:9">
      <c r="B16948" s="1"/>
      <c r="C16948" s="29"/>
      <c r="D16948" s="27"/>
      <c r="E16948" s="27"/>
      <c r="F16948" s="27"/>
      <c r="G16948" s="1"/>
      <c r="H16948" s="1"/>
      <c r="I16948" s="1"/>
    </row>
    <row r="16949" spans="2:9">
      <c r="B16949" s="1"/>
      <c r="C16949" s="29"/>
      <c r="D16949" s="27"/>
      <c r="E16949" s="27"/>
      <c r="F16949" s="27"/>
      <c r="G16949" s="1"/>
      <c r="H16949" s="1"/>
      <c r="I16949" s="1"/>
    </row>
    <row r="16950" spans="2:9">
      <c r="B16950" s="1"/>
      <c r="C16950" s="29"/>
      <c r="D16950" s="27"/>
      <c r="E16950" s="27"/>
      <c r="F16950" s="27"/>
      <c r="G16950" s="1"/>
      <c r="H16950" s="1"/>
      <c r="I16950" s="1"/>
    </row>
    <row r="16951" spans="2:9">
      <c r="B16951" s="1"/>
      <c r="C16951" s="29"/>
      <c r="D16951" s="27"/>
      <c r="E16951" s="27"/>
      <c r="F16951" s="27"/>
      <c r="G16951" s="1"/>
      <c r="H16951" s="1"/>
      <c r="I16951" s="1"/>
    </row>
    <row r="16952" spans="2:9">
      <c r="B16952" s="1"/>
      <c r="C16952" s="29"/>
      <c r="D16952" s="27"/>
      <c r="E16952" s="27"/>
      <c r="F16952" s="27"/>
      <c r="G16952" s="1"/>
      <c r="H16952" s="1"/>
      <c r="I16952" s="1"/>
    </row>
    <row r="16953" spans="2:9">
      <c r="B16953" s="1"/>
      <c r="C16953" s="29"/>
      <c r="D16953" s="27"/>
      <c r="E16953" s="27"/>
      <c r="F16953" s="27"/>
      <c r="G16953" s="1"/>
      <c r="H16953" s="1"/>
      <c r="I16953" s="1"/>
    </row>
    <row r="16954" spans="2:9">
      <c r="B16954" s="1"/>
      <c r="C16954" s="29"/>
      <c r="D16954" s="27"/>
      <c r="E16954" s="27"/>
      <c r="F16954" s="27"/>
      <c r="G16954" s="1"/>
      <c r="H16954" s="1"/>
      <c r="I16954" s="1"/>
    </row>
    <row r="16955" spans="2:9">
      <c r="B16955" s="1"/>
      <c r="C16955" s="29"/>
      <c r="D16955" s="27"/>
      <c r="E16955" s="27"/>
      <c r="F16955" s="27"/>
      <c r="G16955" s="1"/>
      <c r="H16955" s="1"/>
      <c r="I16955" s="1"/>
    </row>
    <row r="16956" spans="2:9">
      <c r="B16956" s="1"/>
      <c r="C16956" s="29"/>
      <c r="D16956" s="27"/>
      <c r="E16956" s="27"/>
      <c r="F16956" s="27"/>
      <c r="G16956" s="1"/>
      <c r="H16956" s="1"/>
      <c r="I16956" s="1"/>
    </row>
    <row r="16957" spans="2:9">
      <c r="B16957" s="1"/>
      <c r="C16957" s="29"/>
      <c r="D16957" s="27"/>
      <c r="E16957" s="27"/>
      <c r="F16957" s="27"/>
      <c r="G16957" s="1"/>
      <c r="H16957" s="1"/>
      <c r="I16957" s="1"/>
    </row>
    <row r="16958" spans="2:9">
      <c r="B16958" s="1"/>
      <c r="C16958" s="29"/>
      <c r="D16958" s="27"/>
      <c r="E16958" s="27"/>
      <c r="F16958" s="27"/>
      <c r="G16958" s="1"/>
      <c r="H16958" s="1"/>
      <c r="I16958" s="1"/>
    </row>
    <row r="16959" spans="2:9">
      <c r="B16959" s="1"/>
      <c r="C16959" s="29"/>
      <c r="D16959" s="27"/>
      <c r="E16959" s="27"/>
      <c r="F16959" s="27"/>
      <c r="G16959" s="1"/>
      <c r="H16959" s="1"/>
      <c r="I16959" s="1"/>
    </row>
    <row r="16960" spans="2:9">
      <c r="B16960" s="1"/>
      <c r="C16960" s="29"/>
      <c r="D16960" s="27"/>
      <c r="E16960" s="27"/>
      <c r="F16960" s="27"/>
      <c r="G16960" s="1"/>
      <c r="H16960" s="1"/>
      <c r="I16960" s="1"/>
    </row>
    <row r="16961" spans="2:9">
      <c r="B16961" s="1"/>
      <c r="C16961" s="29"/>
      <c r="D16961" s="27"/>
      <c r="E16961" s="27"/>
      <c r="F16961" s="27"/>
      <c r="G16961" s="1"/>
      <c r="H16961" s="1"/>
      <c r="I16961" s="1"/>
    </row>
    <row r="16962" spans="2:9">
      <c r="B16962" s="1"/>
      <c r="C16962" s="29"/>
      <c r="D16962" s="27"/>
      <c r="E16962" s="27"/>
      <c r="F16962" s="27"/>
      <c r="G16962" s="1"/>
      <c r="H16962" s="1"/>
      <c r="I16962" s="1"/>
    </row>
    <row r="16963" spans="2:9">
      <c r="B16963" s="1"/>
      <c r="C16963" s="29"/>
      <c r="D16963" s="27"/>
      <c r="E16963" s="27"/>
      <c r="F16963" s="27"/>
      <c r="G16963" s="1"/>
      <c r="H16963" s="1"/>
      <c r="I16963" s="1"/>
    </row>
    <row r="16964" spans="2:9">
      <c r="B16964" s="1"/>
      <c r="C16964" s="29"/>
      <c r="D16964" s="27"/>
      <c r="E16964" s="27"/>
      <c r="F16964" s="27"/>
      <c r="G16964" s="1"/>
      <c r="H16964" s="1"/>
      <c r="I16964" s="1"/>
    </row>
    <row r="16965" spans="2:9">
      <c r="B16965" s="1"/>
      <c r="C16965" s="29"/>
      <c r="D16965" s="27"/>
      <c r="E16965" s="27"/>
      <c r="F16965" s="27"/>
      <c r="G16965" s="1"/>
      <c r="H16965" s="1"/>
      <c r="I16965" s="1"/>
    </row>
    <row r="16966" spans="2:9">
      <c r="B16966" s="1"/>
      <c r="C16966" s="29"/>
      <c r="D16966" s="27"/>
      <c r="E16966" s="27"/>
      <c r="F16966" s="27"/>
      <c r="G16966" s="1"/>
      <c r="H16966" s="1"/>
      <c r="I16966" s="1"/>
    </row>
    <row r="16967" spans="2:9">
      <c r="B16967" s="1"/>
      <c r="C16967" s="29"/>
      <c r="D16967" s="27"/>
      <c r="E16967" s="27"/>
      <c r="F16967" s="27"/>
      <c r="G16967" s="1"/>
      <c r="H16967" s="1"/>
      <c r="I16967" s="1"/>
    </row>
    <row r="16968" spans="2:9">
      <c r="B16968" s="1"/>
      <c r="C16968" s="29"/>
      <c r="D16968" s="27"/>
      <c r="E16968" s="27"/>
      <c r="F16968" s="27"/>
      <c r="G16968" s="1"/>
      <c r="H16968" s="1"/>
      <c r="I16968" s="1"/>
    </row>
    <row r="16969" spans="2:9">
      <c r="B16969" s="1"/>
      <c r="C16969" s="29"/>
      <c r="D16969" s="27"/>
      <c r="E16969" s="27"/>
      <c r="F16969" s="27"/>
      <c r="G16969" s="1"/>
      <c r="H16969" s="1"/>
      <c r="I16969" s="1"/>
    </row>
    <row r="16970" spans="2:9">
      <c r="B16970" s="1"/>
      <c r="C16970" s="29"/>
      <c r="D16970" s="27"/>
      <c r="E16970" s="27"/>
      <c r="F16970" s="27"/>
      <c r="G16970" s="1"/>
      <c r="H16970" s="1"/>
      <c r="I16970" s="1"/>
    </row>
    <row r="16971" spans="2:9">
      <c r="B16971" s="1"/>
      <c r="C16971" s="29"/>
      <c r="D16971" s="27"/>
      <c r="E16971" s="27"/>
      <c r="F16971" s="27"/>
      <c r="G16971" s="1"/>
      <c r="H16971" s="1"/>
      <c r="I16971" s="1"/>
    </row>
    <row r="16972" spans="2:9">
      <c r="B16972" s="1"/>
      <c r="C16972" s="29"/>
      <c r="D16972" s="27"/>
      <c r="E16972" s="27"/>
      <c r="F16972" s="27"/>
      <c r="G16972" s="1"/>
      <c r="H16972" s="1"/>
      <c r="I16972" s="1"/>
    </row>
    <row r="16973" spans="2:9">
      <c r="B16973" s="1"/>
      <c r="C16973" s="29"/>
      <c r="D16973" s="27"/>
      <c r="E16973" s="27"/>
      <c r="F16973" s="27"/>
      <c r="G16973" s="1"/>
      <c r="H16973" s="1"/>
      <c r="I16973" s="1"/>
    </row>
    <row r="16974" spans="2:9">
      <c r="B16974" s="1"/>
      <c r="C16974" s="29"/>
      <c r="D16974" s="27"/>
      <c r="E16974" s="27"/>
      <c r="F16974" s="27"/>
      <c r="G16974" s="1"/>
      <c r="H16974" s="1"/>
      <c r="I16974" s="1"/>
    </row>
    <row r="16975" spans="2:9">
      <c r="B16975" s="1"/>
      <c r="C16975" s="29"/>
      <c r="D16975" s="27"/>
      <c r="E16975" s="27"/>
      <c r="F16975" s="27"/>
      <c r="G16975" s="1"/>
      <c r="H16975" s="1"/>
      <c r="I16975" s="1"/>
    </row>
    <row r="16976" spans="2:9">
      <c r="B16976" s="1"/>
      <c r="C16976" s="29"/>
      <c r="D16976" s="27"/>
      <c r="E16976" s="27"/>
      <c r="F16976" s="27"/>
      <c r="G16976" s="1"/>
      <c r="H16976" s="1"/>
      <c r="I16976" s="1"/>
    </row>
    <row r="16977" spans="2:9">
      <c r="B16977" s="1"/>
      <c r="C16977" s="29"/>
      <c r="D16977" s="27"/>
      <c r="E16977" s="27"/>
      <c r="F16977" s="27"/>
      <c r="G16977" s="1"/>
      <c r="H16977" s="1"/>
      <c r="I16977" s="1"/>
    </row>
    <row r="16978" spans="2:9">
      <c r="B16978" s="1"/>
      <c r="C16978" s="29"/>
      <c r="D16978" s="27"/>
      <c r="E16978" s="27"/>
      <c r="F16978" s="27"/>
      <c r="G16978" s="1"/>
      <c r="H16978" s="1"/>
      <c r="I16978" s="1"/>
    </row>
    <row r="16979" spans="2:9">
      <c r="B16979" s="1"/>
      <c r="C16979" s="29"/>
      <c r="D16979" s="27"/>
      <c r="E16979" s="27"/>
      <c r="F16979" s="27"/>
      <c r="G16979" s="1"/>
      <c r="H16979" s="1"/>
      <c r="I16979" s="1"/>
    </row>
    <row r="16980" spans="2:9">
      <c r="B16980" s="1"/>
      <c r="C16980" s="29"/>
      <c r="D16980" s="27"/>
      <c r="E16980" s="27"/>
      <c r="F16980" s="27"/>
      <c r="G16980" s="1"/>
      <c r="H16980" s="1"/>
      <c r="I16980" s="1"/>
    </row>
    <row r="16981" spans="2:9">
      <c r="B16981" s="1"/>
      <c r="C16981" s="29"/>
      <c r="D16981" s="27"/>
      <c r="E16981" s="27"/>
      <c r="F16981" s="27"/>
      <c r="G16981" s="1"/>
      <c r="H16981" s="1"/>
      <c r="I16981" s="1"/>
    </row>
    <row r="16982" spans="2:9">
      <c r="B16982" s="1"/>
      <c r="C16982" s="29"/>
      <c r="D16982" s="27"/>
      <c r="E16982" s="27"/>
      <c r="F16982" s="27"/>
      <c r="G16982" s="1"/>
      <c r="H16982" s="1"/>
      <c r="I16982" s="1"/>
    </row>
    <row r="16983" spans="2:9">
      <c r="B16983" s="1"/>
      <c r="C16983" s="29"/>
      <c r="D16983" s="27"/>
      <c r="E16983" s="27"/>
      <c r="F16983" s="27"/>
      <c r="G16983" s="1"/>
      <c r="H16983" s="1"/>
      <c r="I16983" s="1"/>
    </row>
    <row r="16984" spans="2:9">
      <c r="B16984" s="1"/>
      <c r="C16984" s="29"/>
      <c r="D16984" s="27"/>
      <c r="E16984" s="27"/>
      <c r="F16984" s="27"/>
      <c r="G16984" s="1"/>
      <c r="H16984" s="1"/>
      <c r="I16984" s="1"/>
    </row>
    <row r="16985" spans="2:9">
      <c r="B16985" s="1"/>
      <c r="C16985" s="29"/>
      <c r="D16985" s="27"/>
      <c r="E16985" s="27"/>
      <c r="F16985" s="27"/>
      <c r="G16985" s="1"/>
      <c r="H16985" s="1"/>
      <c r="I16985" s="1"/>
    </row>
    <row r="16986" spans="2:9">
      <c r="B16986" s="1"/>
      <c r="C16986" s="29"/>
      <c r="D16986" s="27"/>
      <c r="E16986" s="27"/>
      <c r="F16986" s="27"/>
      <c r="G16986" s="1"/>
      <c r="H16986" s="1"/>
      <c r="I16986" s="1"/>
    </row>
    <row r="16987" spans="2:9">
      <c r="B16987" s="1"/>
      <c r="C16987" s="29"/>
      <c r="D16987" s="27"/>
      <c r="E16987" s="27"/>
      <c r="F16987" s="27"/>
      <c r="G16987" s="1"/>
      <c r="H16987" s="1"/>
      <c r="I16987" s="1"/>
    </row>
    <row r="16988" spans="2:9">
      <c r="B16988" s="1"/>
      <c r="C16988" s="29"/>
      <c r="D16988" s="27"/>
      <c r="E16988" s="27"/>
      <c r="F16988" s="27"/>
      <c r="G16988" s="1"/>
      <c r="H16988" s="1"/>
      <c r="I16988" s="1"/>
    </row>
    <row r="16989" spans="2:9">
      <c r="B16989" s="1"/>
      <c r="C16989" s="29"/>
      <c r="D16989" s="27"/>
      <c r="E16989" s="27"/>
      <c r="F16989" s="27"/>
      <c r="G16989" s="1"/>
      <c r="H16989" s="1"/>
      <c r="I16989" s="1"/>
    </row>
    <row r="16990" spans="2:9">
      <c r="B16990" s="1"/>
      <c r="C16990" s="29"/>
      <c r="D16990" s="27"/>
      <c r="E16990" s="27"/>
      <c r="F16990" s="27"/>
      <c r="G16990" s="1"/>
      <c r="H16990" s="1"/>
      <c r="I16990" s="1"/>
    </row>
    <row r="16991" spans="2:9">
      <c r="B16991" s="1"/>
      <c r="C16991" s="29"/>
      <c r="D16991" s="27"/>
      <c r="E16991" s="27"/>
      <c r="F16991" s="27"/>
      <c r="G16991" s="1"/>
      <c r="H16991" s="1"/>
      <c r="I16991" s="1"/>
    </row>
    <row r="16992" spans="2:9">
      <c r="B16992" s="1"/>
      <c r="C16992" s="29"/>
      <c r="D16992" s="27"/>
      <c r="E16992" s="27"/>
      <c r="F16992" s="27"/>
      <c r="G16992" s="1"/>
      <c r="H16992" s="1"/>
      <c r="I16992" s="1"/>
    </row>
    <row r="16993" spans="2:9">
      <c r="B16993" s="1"/>
      <c r="C16993" s="29"/>
      <c r="D16993" s="27"/>
      <c r="E16993" s="27"/>
      <c r="F16993" s="27"/>
      <c r="G16993" s="1"/>
      <c r="H16993" s="1"/>
      <c r="I16993" s="1"/>
    </row>
    <row r="16994" spans="2:9">
      <c r="B16994" s="1"/>
      <c r="C16994" s="29"/>
      <c r="D16994" s="27"/>
      <c r="E16994" s="27"/>
      <c r="F16994" s="27"/>
      <c r="G16994" s="1"/>
      <c r="H16994" s="1"/>
      <c r="I16994" s="1"/>
    </row>
    <row r="16995" spans="2:9">
      <c r="B16995" s="1"/>
      <c r="C16995" s="29"/>
      <c r="D16995" s="27"/>
      <c r="E16995" s="27"/>
      <c r="F16995" s="27"/>
      <c r="G16995" s="1"/>
      <c r="H16995" s="1"/>
      <c r="I16995" s="1"/>
    </row>
    <row r="16996" spans="2:9">
      <c r="B16996" s="1"/>
      <c r="C16996" s="29"/>
      <c r="D16996" s="27"/>
      <c r="E16996" s="27"/>
      <c r="F16996" s="27"/>
      <c r="G16996" s="1"/>
      <c r="H16996" s="1"/>
      <c r="I16996" s="1"/>
    </row>
    <row r="16997" spans="2:9">
      <c r="B16997" s="1"/>
      <c r="C16997" s="29"/>
      <c r="D16997" s="27"/>
      <c r="E16997" s="27"/>
      <c r="F16997" s="27"/>
      <c r="G16997" s="1"/>
      <c r="H16997" s="1"/>
      <c r="I16997" s="1"/>
    </row>
    <row r="16998" spans="2:9">
      <c r="B16998" s="1"/>
      <c r="C16998" s="29"/>
      <c r="D16998" s="27"/>
      <c r="E16998" s="27"/>
      <c r="F16998" s="27"/>
      <c r="G16998" s="1"/>
      <c r="H16998" s="1"/>
      <c r="I16998" s="1"/>
    </row>
    <row r="16999" spans="2:9">
      <c r="B16999" s="1"/>
      <c r="C16999" s="29"/>
      <c r="D16999" s="27"/>
      <c r="E16999" s="27"/>
      <c r="F16999" s="27"/>
      <c r="G16999" s="1"/>
      <c r="H16999" s="1"/>
      <c r="I16999" s="1"/>
    </row>
    <row r="17000" spans="2:9">
      <c r="B17000" s="1"/>
      <c r="C17000" s="29"/>
      <c r="D17000" s="27"/>
      <c r="E17000" s="27"/>
      <c r="F17000" s="27"/>
      <c r="G17000" s="1"/>
      <c r="H17000" s="1"/>
      <c r="I17000" s="1"/>
    </row>
    <row r="17001" spans="2:9">
      <c r="B17001" s="1"/>
      <c r="C17001" s="29"/>
      <c r="D17001" s="27"/>
      <c r="E17001" s="27"/>
      <c r="F17001" s="27"/>
      <c r="G17001" s="1"/>
      <c r="H17001" s="1"/>
      <c r="I17001" s="1"/>
    </row>
    <row r="17002" spans="2:9">
      <c r="B17002" s="1"/>
      <c r="C17002" s="29"/>
      <c r="D17002" s="27"/>
      <c r="E17002" s="27"/>
      <c r="F17002" s="27"/>
      <c r="G17002" s="1"/>
      <c r="H17002" s="1"/>
      <c r="I17002" s="1"/>
    </row>
    <row r="17003" spans="2:9">
      <c r="B17003" s="1"/>
      <c r="C17003" s="29"/>
      <c r="D17003" s="27"/>
      <c r="E17003" s="27"/>
      <c r="F17003" s="27"/>
      <c r="G17003" s="1"/>
      <c r="H17003" s="1"/>
      <c r="I17003" s="1"/>
    </row>
    <row r="17004" spans="2:9">
      <c r="B17004" s="1"/>
      <c r="C17004" s="29"/>
      <c r="D17004" s="27"/>
      <c r="E17004" s="27"/>
      <c r="F17004" s="27"/>
      <c r="G17004" s="1"/>
      <c r="H17004" s="1"/>
      <c r="I17004" s="1"/>
    </row>
    <row r="17005" spans="2:9">
      <c r="B17005" s="1"/>
      <c r="C17005" s="29"/>
      <c r="D17005" s="27"/>
      <c r="E17005" s="27"/>
      <c r="F17005" s="27"/>
      <c r="G17005" s="1"/>
      <c r="H17005" s="1"/>
      <c r="I17005" s="1"/>
    </row>
    <row r="17006" spans="2:9">
      <c r="B17006" s="1"/>
      <c r="C17006" s="29"/>
      <c r="D17006" s="27"/>
      <c r="E17006" s="27"/>
      <c r="F17006" s="27"/>
      <c r="G17006" s="1"/>
      <c r="H17006" s="1"/>
      <c r="I17006" s="1"/>
    </row>
    <row r="17007" spans="2:9">
      <c r="B17007" s="1"/>
      <c r="C17007" s="29"/>
      <c r="D17007" s="27"/>
      <c r="E17007" s="27"/>
      <c r="F17007" s="27"/>
      <c r="G17007" s="1"/>
      <c r="H17007" s="1"/>
      <c r="I17007" s="1"/>
    </row>
    <row r="17008" spans="2:9">
      <c r="B17008" s="1"/>
      <c r="C17008" s="29"/>
      <c r="D17008" s="27"/>
      <c r="E17008" s="27"/>
      <c r="F17008" s="27"/>
      <c r="G17008" s="1"/>
      <c r="H17008" s="1"/>
      <c r="I17008" s="1"/>
    </row>
    <row r="17009" spans="2:9">
      <c r="B17009" s="1"/>
      <c r="C17009" s="29"/>
      <c r="D17009" s="27"/>
      <c r="E17009" s="27"/>
      <c r="F17009" s="27"/>
      <c r="G17009" s="1"/>
      <c r="H17009" s="1"/>
      <c r="I17009" s="1"/>
    </row>
    <row r="17010" spans="2:9">
      <c r="B17010" s="1"/>
      <c r="C17010" s="29"/>
      <c r="D17010" s="27"/>
      <c r="E17010" s="27"/>
      <c r="F17010" s="27"/>
      <c r="G17010" s="1"/>
      <c r="H17010" s="1"/>
      <c r="I17010" s="1"/>
    </row>
    <row r="17011" spans="2:9">
      <c r="B17011" s="1"/>
      <c r="C17011" s="29"/>
      <c r="D17011" s="27"/>
      <c r="E17011" s="27"/>
      <c r="F17011" s="27"/>
      <c r="G17011" s="1"/>
      <c r="H17011" s="1"/>
      <c r="I17011" s="1"/>
    </row>
    <row r="17012" spans="2:9">
      <c r="B17012" s="1"/>
      <c r="C17012" s="29"/>
      <c r="D17012" s="27"/>
      <c r="E17012" s="27"/>
      <c r="F17012" s="27"/>
      <c r="G17012" s="1"/>
      <c r="H17012" s="1"/>
      <c r="I17012" s="1"/>
    </row>
    <row r="17013" spans="2:9">
      <c r="B17013" s="1"/>
      <c r="C17013" s="29"/>
      <c r="D17013" s="27"/>
      <c r="E17013" s="27"/>
      <c r="F17013" s="27"/>
      <c r="G17013" s="1"/>
      <c r="H17013" s="1"/>
      <c r="I17013" s="1"/>
    </row>
    <row r="17014" spans="2:9">
      <c r="B17014" s="1"/>
      <c r="C17014" s="29"/>
      <c r="D17014" s="27"/>
      <c r="E17014" s="27"/>
      <c r="F17014" s="27"/>
      <c r="G17014" s="1"/>
      <c r="H17014" s="1"/>
      <c r="I17014" s="1"/>
    </row>
    <row r="17015" spans="2:9">
      <c r="B17015" s="1"/>
      <c r="C17015" s="29"/>
      <c r="D17015" s="27"/>
      <c r="E17015" s="27"/>
      <c r="F17015" s="27"/>
      <c r="G17015" s="1"/>
      <c r="H17015" s="1"/>
      <c r="I17015" s="1"/>
    </row>
    <row r="17016" spans="2:9">
      <c r="B17016" s="1"/>
      <c r="C17016" s="29"/>
      <c r="D17016" s="27"/>
      <c r="E17016" s="27"/>
      <c r="F17016" s="27"/>
      <c r="G17016" s="1"/>
      <c r="H17016" s="1"/>
      <c r="I17016" s="1"/>
    </row>
    <row r="17017" spans="2:9">
      <c r="B17017" s="1"/>
      <c r="C17017" s="29"/>
      <c r="D17017" s="27"/>
      <c r="E17017" s="27"/>
      <c r="F17017" s="27"/>
      <c r="G17017" s="1"/>
      <c r="H17017" s="1"/>
      <c r="I17017" s="1"/>
    </row>
    <row r="17018" spans="2:9">
      <c r="B17018" s="1"/>
      <c r="C17018" s="29"/>
      <c r="D17018" s="27"/>
      <c r="E17018" s="27"/>
      <c r="F17018" s="27"/>
      <c r="G17018" s="1"/>
      <c r="H17018" s="1"/>
      <c r="I17018" s="1"/>
    </row>
    <row r="17019" spans="2:9">
      <c r="B17019" s="1"/>
      <c r="C17019" s="29"/>
      <c r="D17019" s="27"/>
      <c r="E17019" s="27"/>
      <c r="F17019" s="27"/>
      <c r="G17019" s="1"/>
      <c r="H17019" s="1"/>
      <c r="I17019" s="1"/>
    </row>
    <row r="17020" spans="2:9">
      <c r="B17020" s="1"/>
      <c r="C17020" s="29"/>
      <c r="D17020" s="27"/>
      <c r="E17020" s="27"/>
      <c r="F17020" s="27"/>
      <c r="G17020" s="1"/>
      <c r="H17020" s="1"/>
      <c r="I17020" s="1"/>
    </row>
    <row r="17021" spans="2:9">
      <c r="B17021" s="1"/>
      <c r="C17021" s="29"/>
      <c r="D17021" s="27"/>
      <c r="E17021" s="27"/>
      <c r="F17021" s="27"/>
      <c r="G17021" s="1"/>
      <c r="H17021" s="1"/>
      <c r="I17021" s="1"/>
    </row>
    <row r="17022" spans="2:9">
      <c r="B17022" s="1"/>
      <c r="C17022" s="29"/>
      <c r="D17022" s="27"/>
      <c r="E17022" s="27"/>
      <c r="F17022" s="27"/>
      <c r="G17022" s="1"/>
      <c r="H17022" s="1"/>
      <c r="I17022" s="1"/>
    </row>
    <row r="17023" spans="2:9">
      <c r="B17023" s="1"/>
      <c r="C17023" s="29"/>
      <c r="D17023" s="27"/>
      <c r="E17023" s="27"/>
      <c r="F17023" s="27"/>
      <c r="G17023" s="1"/>
      <c r="H17023" s="1"/>
      <c r="I17023" s="1"/>
    </row>
    <row r="17024" spans="2:9">
      <c r="B17024" s="1"/>
      <c r="C17024" s="29"/>
      <c r="D17024" s="27"/>
      <c r="E17024" s="27"/>
      <c r="F17024" s="27"/>
      <c r="G17024" s="1"/>
      <c r="H17024" s="1"/>
      <c r="I17024" s="1"/>
    </row>
    <row r="17025" spans="2:9">
      <c r="B17025" s="1"/>
      <c r="C17025" s="29"/>
      <c r="D17025" s="27"/>
      <c r="E17025" s="27"/>
      <c r="F17025" s="27"/>
      <c r="G17025" s="1"/>
      <c r="H17025" s="1"/>
      <c r="I17025" s="1"/>
    </row>
    <row r="17026" spans="2:9">
      <c r="B17026" s="1"/>
      <c r="C17026" s="29"/>
      <c r="D17026" s="27"/>
      <c r="E17026" s="27"/>
      <c r="F17026" s="27"/>
      <c r="G17026" s="1"/>
      <c r="H17026" s="1"/>
      <c r="I17026" s="1"/>
    </row>
    <row r="17027" spans="2:9">
      <c r="B17027" s="1"/>
      <c r="C17027" s="29"/>
      <c r="D17027" s="27"/>
      <c r="E17027" s="27"/>
      <c r="F17027" s="27"/>
      <c r="G17027" s="1"/>
      <c r="H17027" s="1"/>
      <c r="I17027" s="1"/>
    </row>
    <row r="17028" spans="2:9">
      <c r="B17028" s="1"/>
      <c r="C17028" s="29"/>
      <c r="D17028" s="27"/>
      <c r="E17028" s="27"/>
      <c r="F17028" s="27"/>
      <c r="G17028" s="1"/>
      <c r="H17028" s="1"/>
      <c r="I17028" s="1"/>
    </row>
    <row r="17029" spans="2:9">
      <c r="B17029" s="1"/>
      <c r="C17029" s="29"/>
      <c r="D17029" s="27"/>
      <c r="E17029" s="27"/>
      <c r="F17029" s="27"/>
      <c r="G17029" s="1"/>
      <c r="H17029" s="1"/>
      <c r="I17029" s="1"/>
    </row>
    <row r="17030" spans="2:9">
      <c r="B17030" s="1"/>
      <c r="C17030" s="29"/>
      <c r="D17030" s="27"/>
      <c r="E17030" s="27"/>
      <c r="F17030" s="27"/>
      <c r="G17030" s="1"/>
      <c r="H17030" s="1"/>
      <c r="I17030" s="1"/>
    </row>
    <row r="17031" spans="2:9">
      <c r="B17031" s="1"/>
      <c r="C17031" s="29"/>
      <c r="D17031" s="27"/>
      <c r="E17031" s="27"/>
      <c r="F17031" s="27"/>
      <c r="G17031" s="1"/>
      <c r="H17031" s="1"/>
      <c r="I17031" s="1"/>
    </row>
    <row r="17032" spans="2:9">
      <c r="B17032" s="1"/>
      <c r="C17032" s="29"/>
      <c r="D17032" s="27"/>
      <c r="E17032" s="27"/>
      <c r="F17032" s="27"/>
      <c r="G17032" s="1"/>
      <c r="H17032" s="1"/>
      <c r="I17032" s="1"/>
    </row>
    <row r="17033" spans="2:9">
      <c r="B17033" s="1"/>
      <c r="C17033" s="29"/>
      <c r="D17033" s="27"/>
      <c r="E17033" s="27"/>
      <c r="F17033" s="27"/>
      <c r="G17033" s="1"/>
      <c r="H17033" s="1"/>
      <c r="I17033" s="1"/>
    </row>
    <row r="17034" spans="2:9">
      <c r="B17034" s="1"/>
      <c r="C17034" s="29"/>
      <c r="D17034" s="27"/>
      <c r="E17034" s="27"/>
      <c r="F17034" s="27"/>
      <c r="G17034" s="1"/>
      <c r="H17034" s="1"/>
      <c r="I17034" s="1"/>
    </row>
    <row r="17035" spans="2:9">
      <c r="B17035" s="1"/>
      <c r="C17035" s="29"/>
      <c r="D17035" s="27"/>
      <c r="E17035" s="27"/>
      <c r="F17035" s="27"/>
      <c r="G17035" s="1"/>
      <c r="H17035" s="1"/>
      <c r="I17035" s="1"/>
    </row>
    <row r="17036" spans="2:9">
      <c r="B17036" s="1"/>
      <c r="C17036" s="29"/>
      <c r="D17036" s="27"/>
      <c r="E17036" s="27"/>
      <c r="F17036" s="27"/>
      <c r="G17036" s="1"/>
      <c r="H17036" s="1"/>
      <c r="I17036" s="1"/>
    </row>
    <row r="17037" spans="2:9">
      <c r="B17037" s="1"/>
      <c r="C17037" s="29"/>
      <c r="D17037" s="27"/>
      <c r="E17037" s="27"/>
      <c r="F17037" s="27"/>
      <c r="G17037" s="1"/>
      <c r="H17037" s="1"/>
      <c r="I17037" s="1"/>
    </row>
    <row r="17038" spans="2:9">
      <c r="B17038" s="1"/>
      <c r="C17038" s="29"/>
      <c r="D17038" s="27"/>
      <c r="E17038" s="27"/>
      <c r="F17038" s="27"/>
      <c r="G17038" s="1"/>
      <c r="H17038" s="1"/>
      <c r="I17038" s="1"/>
    </row>
    <row r="17039" spans="2:9">
      <c r="B17039" s="1"/>
      <c r="C17039" s="29"/>
      <c r="D17039" s="27"/>
      <c r="E17039" s="27"/>
      <c r="F17039" s="27"/>
      <c r="G17039" s="1"/>
      <c r="H17039" s="1"/>
      <c r="I17039" s="1"/>
    </row>
    <row r="17040" spans="2:9">
      <c r="B17040" s="1"/>
      <c r="C17040" s="29"/>
      <c r="D17040" s="27"/>
      <c r="E17040" s="27"/>
      <c r="F17040" s="27"/>
      <c r="G17040" s="1"/>
      <c r="H17040" s="1"/>
      <c r="I17040" s="1"/>
    </row>
    <row r="17041" spans="2:9">
      <c r="B17041" s="1"/>
      <c r="C17041" s="29"/>
      <c r="D17041" s="27"/>
      <c r="E17041" s="27"/>
      <c r="F17041" s="27"/>
      <c r="G17041" s="1"/>
      <c r="H17041" s="1"/>
      <c r="I17041" s="1"/>
    </row>
    <row r="17042" spans="2:9">
      <c r="B17042" s="1"/>
      <c r="C17042" s="29"/>
      <c r="D17042" s="27"/>
      <c r="E17042" s="27"/>
      <c r="F17042" s="27"/>
      <c r="G17042" s="1"/>
      <c r="H17042" s="1"/>
      <c r="I17042" s="1"/>
    </row>
    <row r="17043" spans="2:9">
      <c r="B17043" s="1"/>
      <c r="C17043" s="29"/>
      <c r="D17043" s="27"/>
      <c r="E17043" s="27"/>
      <c r="F17043" s="27"/>
      <c r="G17043" s="1"/>
      <c r="H17043" s="1"/>
      <c r="I17043" s="1"/>
    </row>
    <row r="17044" spans="2:9">
      <c r="B17044" s="1"/>
      <c r="C17044" s="29"/>
      <c r="D17044" s="27"/>
      <c r="E17044" s="27"/>
      <c r="F17044" s="27"/>
      <c r="G17044" s="1"/>
      <c r="H17044" s="1"/>
      <c r="I17044" s="1"/>
    </row>
    <row r="17045" spans="2:9">
      <c r="B17045" s="1"/>
      <c r="C17045" s="29"/>
      <c r="D17045" s="27"/>
      <c r="E17045" s="27"/>
      <c r="F17045" s="27"/>
      <c r="G17045" s="1"/>
      <c r="H17045" s="1"/>
      <c r="I17045" s="1"/>
    </row>
    <row r="17046" spans="2:9">
      <c r="B17046" s="1"/>
      <c r="C17046" s="29"/>
      <c r="D17046" s="27"/>
      <c r="E17046" s="27"/>
      <c r="F17046" s="27"/>
      <c r="G17046" s="1"/>
      <c r="H17046" s="1"/>
      <c r="I17046" s="1"/>
    </row>
    <row r="17047" spans="2:9">
      <c r="B17047" s="1"/>
      <c r="C17047" s="29"/>
      <c r="D17047" s="27"/>
      <c r="E17047" s="27"/>
      <c r="F17047" s="27"/>
      <c r="G17047" s="1"/>
      <c r="H17047" s="1"/>
      <c r="I17047" s="1"/>
    </row>
    <row r="17048" spans="2:9">
      <c r="B17048" s="1"/>
      <c r="C17048" s="29"/>
      <c r="D17048" s="27"/>
      <c r="E17048" s="27"/>
      <c r="F17048" s="27"/>
      <c r="G17048" s="1"/>
      <c r="H17048" s="1"/>
      <c r="I17048" s="1"/>
    </row>
    <row r="17049" spans="2:9">
      <c r="B17049" s="1"/>
      <c r="C17049" s="29"/>
      <c r="D17049" s="27"/>
      <c r="E17049" s="27"/>
      <c r="F17049" s="27"/>
      <c r="G17049" s="1"/>
      <c r="H17049" s="1"/>
      <c r="I17049" s="1"/>
    </row>
    <row r="17050" spans="2:9">
      <c r="B17050" s="1"/>
      <c r="C17050" s="29"/>
      <c r="D17050" s="27"/>
      <c r="E17050" s="27"/>
      <c r="F17050" s="27"/>
      <c r="G17050" s="1"/>
      <c r="H17050" s="1"/>
      <c r="I17050" s="1"/>
    </row>
    <row r="17051" spans="2:9">
      <c r="B17051" s="1"/>
      <c r="C17051" s="29"/>
      <c r="D17051" s="27"/>
      <c r="E17051" s="27"/>
      <c r="F17051" s="27"/>
      <c r="G17051" s="1"/>
      <c r="H17051" s="1"/>
      <c r="I17051" s="1"/>
    </row>
    <row r="17052" spans="2:9">
      <c r="B17052" s="1"/>
      <c r="C17052" s="29"/>
      <c r="D17052" s="27"/>
      <c r="E17052" s="27"/>
      <c r="F17052" s="27"/>
      <c r="G17052" s="1"/>
      <c r="H17052" s="1"/>
      <c r="I17052" s="1"/>
    </row>
    <row r="17053" spans="2:9">
      <c r="B17053" s="1"/>
      <c r="C17053" s="29"/>
      <c r="D17053" s="27"/>
      <c r="E17053" s="27"/>
      <c r="F17053" s="27"/>
      <c r="G17053" s="1"/>
      <c r="H17053" s="1"/>
      <c r="I17053" s="1"/>
    </row>
    <row r="17054" spans="2:9">
      <c r="B17054" s="1"/>
      <c r="C17054" s="29"/>
      <c r="D17054" s="27"/>
      <c r="E17054" s="27"/>
      <c r="F17054" s="27"/>
      <c r="G17054" s="1"/>
      <c r="H17054" s="1"/>
      <c r="I17054" s="1"/>
    </row>
    <row r="17055" spans="2:9">
      <c r="B17055" s="1"/>
      <c r="C17055" s="29"/>
      <c r="D17055" s="27"/>
      <c r="E17055" s="27"/>
      <c r="F17055" s="27"/>
      <c r="G17055" s="1"/>
      <c r="H17055" s="1"/>
      <c r="I17055" s="1"/>
    </row>
    <row r="17056" spans="2:9">
      <c r="B17056" s="1"/>
      <c r="C17056" s="29"/>
      <c r="D17056" s="27"/>
      <c r="E17056" s="27"/>
      <c r="F17056" s="27"/>
      <c r="G17056" s="1"/>
      <c r="H17056" s="1"/>
      <c r="I17056" s="1"/>
    </row>
    <row r="17057" spans="2:9">
      <c r="B17057" s="1"/>
      <c r="C17057" s="29"/>
      <c r="D17057" s="27"/>
      <c r="E17057" s="27"/>
      <c r="F17057" s="27"/>
      <c r="G17057" s="1"/>
      <c r="H17057" s="1"/>
      <c r="I17057" s="1"/>
    </row>
    <row r="17058" spans="2:9">
      <c r="B17058" s="1"/>
      <c r="C17058" s="29"/>
      <c r="D17058" s="27"/>
      <c r="E17058" s="27"/>
      <c r="F17058" s="27"/>
      <c r="G17058" s="1"/>
      <c r="H17058" s="1"/>
      <c r="I17058" s="1"/>
    </row>
    <row r="17059" spans="2:9">
      <c r="B17059" s="1"/>
      <c r="C17059" s="29"/>
      <c r="D17059" s="27"/>
      <c r="E17059" s="27"/>
      <c r="F17059" s="27"/>
      <c r="G17059" s="1"/>
      <c r="H17059" s="1"/>
      <c r="I17059" s="1"/>
    </row>
    <row r="17060" spans="2:9">
      <c r="B17060" s="1"/>
      <c r="C17060" s="29"/>
      <c r="D17060" s="27"/>
      <c r="E17060" s="27"/>
      <c r="F17060" s="27"/>
      <c r="G17060" s="1"/>
      <c r="H17060" s="1"/>
      <c r="I17060" s="1"/>
    </row>
    <row r="17061" spans="2:9">
      <c r="B17061" s="1"/>
      <c r="C17061" s="29"/>
      <c r="D17061" s="27"/>
      <c r="E17061" s="27"/>
      <c r="F17061" s="27"/>
      <c r="G17061" s="1"/>
      <c r="H17061" s="1"/>
      <c r="I17061" s="1"/>
    </row>
    <row r="17062" spans="2:9">
      <c r="B17062" s="1"/>
      <c r="C17062" s="29"/>
      <c r="D17062" s="27"/>
      <c r="E17062" s="27"/>
      <c r="F17062" s="27"/>
      <c r="G17062" s="1"/>
      <c r="H17062" s="1"/>
      <c r="I17062" s="1"/>
    </row>
    <row r="17063" spans="2:9">
      <c r="B17063" s="1"/>
      <c r="C17063" s="29"/>
      <c r="D17063" s="27"/>
      <c r="E17063" s="27"/>
      <c r="F17063" s="27"/>
      <c r="G17063" s="1"/>
      <c r="H17063" s="1"/>
      <c r="I17063" s="1"/>
    </row>
    <row r="17064" spans="2:9">
      <c r="B17064" s="1"/>
      <c r="C17064" s="29"/>
      <c r="D17064" s="27"/>
      <c r="E17064" s="27"/>
      <c r="F17064" s="27"/>
      <c r="G17064" s="1"/>
      <c r="H17064" s="1"/>
      <c r="I17064" s="1"/>
    </row>
    <row r="17065" spans="2:9">
      <c r="B17065" s="1"/>
      <c r="C17065" s="29"/>
      <c r="D17065" s="27"/>
      <c r="E17065" s="27"/>
      <c r="F17065" s="27"/>
      <c r="G17065" s="1"/>
      <c r="H17065" s="1"/>
      <c r="I17065" s="1"/>
    </row>
    <row r="17066" spans="2:9">
      <c r="B17066" s="1"/>
      <c r="C17066" s="29"/>
      <c r="D17066" s="27"/>
      <c r="E17066" s="27"/>
      <c r="F17066" s="27"/>
      <c r="G17066" s="1"/>
      <c r="H17066" s="1"/>
      <c r="I17066" s="1"/>
    </row>
    <row r="17067" spans="2:9">
      <c r="B17067" s="1"/>
      <c r="C17067" s="29"/>
      <c r="D17067" s="27"/>
      <c r="E17067" s="27"/>
      <c r="F17067" s="27"/>
      <c r="G17067" s="1"/>
      <c r="H17067" s="1"/>
      <c r="I17067" s="1"/>
    </row>
    <row r="17068" spans="2:9">
      <c r="B17068" s="1"/>
      <c r="C17068" s="29"/>
      <c r="D17068" s="27"/>
      <c r="E17068" s="27"/>
      <c r="F17068" s="27"/>
      <c r="G17068" s="1"/>
      <c r="H17068" s="1"/>
      <c r="I17068" s="1"/>
    </row>
    <row r="17069" spans="2:9">
      <c r="B17069" s="1"/>
      <c r="C17069" s="29"/>
      <c r="D17069" s="27"/>
      <c r="E17069" s="27"/>
      <c r="F17069" s="27"/>
      <c r="G17069" s="1"/>
      <c r="H17069" s="1"/>
      <c r="I17069" s="1"/>
    </row>
    <row r="17070" spans="2:9">
      <c r="B17070" s="1"/>
      <c r="C17070" s="29"/>
      <c r="D17070" s="27"/>
      <c r="E17070" s="27"/>
      <c r="F17070" s="27"/>
      <c r="G17070" s="1"/>
      <c r="H17070" s="1"/>
      <c r="I17070" s="1"/>
    </row>
    <row r="17071" spans="2:9">
      <c r="B17071" s="1"/>
      <c r="C17071" s="29"/>
      <c r="D17071" s="27"/>
      <c r="E17071" s="27"/>
      <c r="F17071" s="27"/>
      <c r="G17071" s="1"/>
      <c r="H17071" s="1"/>
      <c r="I17071" s="1"/>
    </row>
    <row r="17072" spans="2:9">
      <c r="B17072" s="1"/>
      <c r="C17072" s="29"/>
      <c r="D17072" s="27"/>
      <c r="E17072" s="27"/>
      <c r="F17072" s="27"/>
      <c r="G17072" s="1"/>
      <c r="H17072" s="1"/>
      <c r="I17072" s="1"/>
    </row>
    <row r="17073" spans="2:9">
      <c r="B17073" s="1"/>
      <c r="C17073" s="29"/>
      <c r="D17073" s="27"/>
      <c r="E17073" s="27"/>
      <c r="F17073" s="27"/>
      <c r="G17073" s="1"/>
      <c r="H17073" s="1"/>
      <c r="I17073" s="1"/>
    </row>
    <row r="17074" spans="2:9">
      <c r="B17074" s="1"/>
      <c r="C17074" s="29"/>
      <c r="D17074" s="27"/>
      <c r="E17074" s="27"/>
      <c r="F17074" s="27"/>
      <c r="G17074" s="1"/>
      <c r="H17074" s="1"/>
      <c r="I17074" s="1"/>
    </row>
    <row r="17075" spans="2:9">
      <c r="B17075" s="1"/>
      <c r="C17075" s="29"/>
      <c r="D17075" s="27"/>
      <c r="E17075" s="27"/>
      <c r="F17075" s="27"/>
      <c r="G17075" s="1"/>
      <c r="H17075" s="1"/>
      <c r="I17075" s="1"/>
    </row>
    <row r="17076" spans="2:9">
      <c r="B17076" s="1"/>
      <c r="C17076" s="29"/>
      <c r="D17076" s="27"/>
      <c r="E17076" s="27"/>
      <c r="F17076" s="27"/>
      <c r="G17076" s="1"/>
      <c r="H17076" s="1"/>
      <c r="I17076" s="1"/>
    </row>
    <row r="17077" spans="2:9">
      <c r="B17077" s="1"/>
      <c r="C17077" s="29"/>
      <c r="D17077" s="27"/>
      <c r="E17077" s="27"/>
      <c r="F17077" s="27"/>
      <c r="G17077" s="1"/>
      <c r="H17077" s="1"/>
      <c r="I17077" s="1"/>
    </row>
    <row r="17078" spans="2:9">
      <c r="B17078" s="1"/>
      <c r="C17078" s="29"/>
      <c r="D17078" s="27"/>
      <c r="E17078" s="27"/>
      <c r="F17078" s="27"/>
      <c r="G17078" s="1"/>
      <c r="H17078" s="1"/>
      <c r="I17078" s="1"/>
    </row>
    <row r="17079" spans="2:9">
      <c r="B17079" s="1"/>
      <c r="C17079" s="29"/>
      <c r="D17079" s="27"/>
      <c r="E17079" s="27"/>
      <c r="F17079" s="27"/>
      <c r="G17079" s="1"/>
      <c r="H17079" s="1"/>
      <c r="I17079" s="1"/>
    </row>
    <row r="17080" spans="2:9">
      <c r="B17080" s="1"/>
      <c r="C17080" s="29"/>
      <c r="D17080" s="27"/>
      <c r="E17080" s="27"/>
      <c r="F17080" s="27"/>
      <c r="G17080" s="1"/>
      <c r="H17080" s="1"/>
      <c r="I17080" s="1"/>
    </row>
    <row r="17081" spans="2:9">
      <c r="B17081" s="1"/>
      <c r="C17081" s="29"/>
      <c r="D17081" s="27"/>
      <c r="E17081" s="27"/>
      <c r="F17081" s="27"/>
      <c r="G17081" s="1"/>
      <c r="H17081" s="1"/>
      <c r="I17081" s="1"/>
    </row>
    <row r="17082" spans="2:9">
      <c r="B17082" s="1"/>
      <c r="C17082" s="29"/>
      <c r="D17082" s="27"/>
      <c r="E17082" s="27"/>
      <c r="F17082" s="27"/>
      <c r="G17082" s="1"/>
      <c r="H17082" s="1"/>
      <c r="I17082" s="1"/>
    </row>
    <row r="17083" spans="2:9">
      <c r="B17083" s="1"/>
      <c r="C17083" s="29"/>
      <c r="D17083" s="27"/>
      <c r="E17083" s="27"/>
      <c r="F17083" s="27"/>
      <c r="G17083" s="1"/>
      <c r="H17083" s="1"/>
      <c r="I17083" s="1"/>
    </row>
    <row r="17084" spans="2:9">
      <c r="B17084" s="1"/>
      <c r="C17084" s="29"/>
      <c r="D17084" s="27"/>
      <c r="E17084" s="27"/>
      <c r="F17084" s="27"/>
      <c r="G17084" s="1"/>
      <c r="H17084" s="1"/>
      <c r="I17084" s="1"/>
    </row>
    <row r="17085" spans="2:9">
      <c r="B17085" s="1"/>
      <c r="C17085" s="29"/>
      <c r="D17085" s="27"/>
      <c r="E17085" s="27"/>
      <c r="F17085" s="27"/>
      <c r="G17085" s="1"/>
      <c r="H17085" s="1"/>
      <c r="I17085" s="1"/>
    </row>
    <row r="17086" spans="2:9">
      <c r="B17086" s="1"/>
      <c r="C17086" s="29"/>
      <c r="D17086" s="27"/>
      <c r="E17086" s="27"/>
      <c r="F17086" s="27"/>
      <c r="G17086" s="1"/>
      <c r="H17086" s="1"/>
      <c r="I17086" s="1"/>
    </row>
    <row r="17087" spans="2:9">
      <c r="B17087" s="1"/>
      <c r="C17087" s="29"/>
      <c r="D17087" s="27"/>
      <c r="E17087" s="27"/>
      <c r="F17087" s="27"/>
      <c r="G17087" s="1"/>
      <c r="H17087" s="1"/>
      <c r="I17087" s="1"/>
    </row>
    <row r="17088" spans="2:9">
      <c r="B17088" s="1"/>
      <c r="C17088" s="29"/>
      <c r="D17088" s="27"/>
      <c r="E17088" s="27"/>
      <c r="F17088" s="27"/>
      <c r="G17088" s="1"/>
      <c r="H17088" s="1"/>
      <c r="I17088" s="1"/>
    </row>
    <row r="17089" spans="2:9">
      <c r="B17089" s="1"/>
      <c r="C17089" s="29"/>
      <c r="D17089" s="27"/>
      <c r="E17089" s="27"/>
      <c r="F17089" s="27"/>
      <c r="G17089" s="1"/>
      <c r="H17089" s="1"/>
      <c r="I17089" s="1"/>
    </row>
    <row r="17090" spans="2:9">
      <c r="B17090" s="1"/>
      <c r="C17090" s="29"/>
      <c r="D17090" s="27"/>
      <c r="E17090" s="27"/>
      <c r="F17090" s="27"/>
      <c r="G17090" s="1"/>
      <c r="H17090" s="1"/>
      <c r="I17090" s="1"/>
    </row>
    <row r="17091" spans="2:9">
      <c r="B17091" s="1"/>
      <c r="C17091" s="29"/>
      <c r="D17091" s="27"/>
      <c r="E17091" s="27"/>
      <c r="F17091" s="27"/>
      <c r="G17091" s="1"/>
      <c r="H17091" s="1"/>
      <c r="I17091" s="1"/>
    </row>
    <row r="17092" spans="2:9">
      <c r="B17092" s="1"/>
      <c r="C17092" s="29"/>
      <c r="D17092" s="27"/>
      <c r="E17092" s="27"/>
      <c r="F17092" s="27"/>
      <c r="G17092" s="1"/>
      <c r="H17092" s="1"/>
      <c r="I17092" s="1"/>
    </row>
    <row r="17093" spans="2:9">
      <c r="B17093" s="1"/>
      <c r="C17093" s="29"/>
      <c r="D17093" s="27"/>
      <c r="E17093" s="27"/>
      <c r="F17093" s="27"/>
      <c r="G17093" s="1"/>
      <c r="H17093" s="1"/>
      <c r="I17093" s="1"/>
    </row>
    <row r="17094" spans="2:9">
      <c r="B17094" s="1"/>
      <c r="C17094" s="29"/>
      <c r="D17094" s="27"/>
      <c r="E17094" s="27"/>
      <c r="F17094" s="27"/>
      <c r="G17094" s="1"/>
      <c r="H17094" s="1"/>
      <c r="I17094" s="1"/>
    </row>
    <row r="17095" spans="2:9">
      <c r="B17095" s="1"/>
      <c r="C17095" s="29"/>
      <c r="D17095" s="27"/>
      <c r="E17095" s="27"/>
      <c r="F17095" s="27"/>
      <c r="G17095" s="1"/>
      <c r="H17095" s="1"/>
      <c r="I17095" s="1"/>
    </row>
    <row r="17096" spans="2:9">
      <c r="B17096" s="1"/>
      <c r="C17096" s="29"/>
      <c r="D17096" s="27"/>
      <c r="E17096" s="27"/>
      <c r="F17096" s="27"/>
      <c r="G17096" s="1"/>
      <c r="H17096" s="1"/>
      <c r="I17096" s="1"/>
    </row>
    <row r="17097" spans="2:9">
      <c r="B17097" s="1"/>
      <c r="C17097" s="29"/>
      <c r="D17097" s="27"/>
      <c r="E17097" s="27"/>
      <c r="F17097" s="27"/>
      <c r="G17097" s="1"/>
      <c r="H17097" s="1"/>
      <c r="I17097" s="1"/>
    </row>
    <row r="17098" spans="2:9">
      <c r="B17098" s="1"/>
      <c r="C17098" s="29"/>
      <c r="D17098" s="27"/>
      <c r="E17098" s="27"/>
      <c r="F17098" s="27"/>
      <c r="G17098" s="1"/>
      <c r="H17098" s="1"/>
      <c r="I17098" s="1"/>
    </row>
    <row r="17099" spans="2:9">
      <c r="B17099" s="1"/>
      <c r="C17099" s="29"/>
      <c r="D17099" s="27"/>
      <c r="E17099" s="27"/>
      <c r="F17099" s="27"/>
      <c r="G17099" s="1"/>
      <c r="H17099" s="1"/>
      <c r="I17099" s="1"/>
    </row>
    <row r="17100" spans="2:9">
      <c r="B17100" s="1"/>
      <c r="C17100" s="29"/>
      <c r="D17100" s="27"/>
      <c r="E17100" s="27"/>
      <c r="F17100" s="27"/>
      <c r="G17100" s="1"/>
      <c r="H17100" s="1"/>
      <c r="I17100" s="1"/>
    </row>
    <row r="17101" spans="2:9">
      <c r="B17101" s="1"/>
      <c r="C17101" s="29"/>
      <c r="D17101" s="27"/>
      <c r="E17101" s="27"/>
      <c r="F17101" s="27"/>
      <c r="G17101" s="1"/>
      <c r="H17101" s="1"/>
      <c r="I17101" s="1"/>
    </row>
    <row r="17102" spans="2:9">
      <c r="B17102" s="1"/>
      <c r="C17102" s="29"/>
      <c r="D17102" s="27"/>
      <c r="E17102" s="27"/>
      <c r="F17102" s="27"/>
      <c r="G17102" s="1"/>
      <c r="H17102" s="1"/>
      <c r="I17102" s="1"/>
    </row>
    <row r="17103" spans="2:9">
      <c r="B17103" s="1"/>
      <c r="C17103" s="29"/>
      <c r="D17103" s="27"/>
      <c r="E17103" s="27"/>
      <c r="F17103" s="27"/>
      <c r="G17103" s="1"/>
      <c r="H17103" s="1"/>
      <c r="I17103" s="1"/>
    </row>
    <row r="17104" spans="2:9">
      <c r="B17104" s="1"/>
      <c r="C17104" s="29"/>
      <c r="D17104" s="27"/>
      <c r="E17104" s="27"/>
      <c r="F17104" s="27"/>
      <c r="G17104" s="1"/>
      <c r="H17104" s="1"/>
      <c r="I17104" s="1"/>
    </row>
    <row r="17105" spans="2:9">
      <c r="B17105" s="1"/>
      <c r="C17105" s="29"/>
      <c r="D17105" s="27"/>
      <c r="E17105" s="27"/>
      <c r="F17105" s="27"/>
      <c r="G17105" s="1"/>
      <c r="H17105" s="1"/>
      <c r="I17105" s="1"/>
    </row>
    <row r="17106" spans="2:9">
      <c r="B17106" s="1"/>
      <c r="C17106" s="29"/>
      <c r="D17106" s="27"/>
      <c r="E17106" s="27"/>
      <c r="F17106" s="27"/>
      <c r="G17106" s="1"/>
      <c r="H17106" s="1"/>
      <c r="I17106" s="1"/>
    </row>
    <row r="17107" spans="2:9">
      <c r="B17107" s="1"/>
      <c r="C17107" s="29"/>
      <c r="D17107" s="27"/>
      <c r="E17107" s="27"/>
      <c r="F17107" s="27"/>
      <c r="G17107" s="1"/>
      <c r="H17107" s="1"/>
      <c r="I17107" s="1"/>
    </row>
    <row r="17108" spans="2:9">
      <c r="B17108" s="1"/>
      <c r="C17108" s="29"/>
      <c r="D17108" s="27"/>
      <c r="E17108" s="27"/>
      <c r="F17108" s="27"/>
      <c r="G17108" s="1"/>
      <c r="H17108" s="1"/>
      <c r="I17108" s="1"/>
    </row>
    <row r="17109" spans="2:9">
      <c r="B17109" s="1"/>
      <c r="C17109" s="29"/>
      <c r="D17109" s="27"/>
      <c r="E17109" s="27"/>
      <c r="F17109" s="27"/>
      <c r="G17109" s="1"/>
      <c r="H17109" s="1"/>
      <c r="I17109" s="1"/>
    </row>
    <row r="17110" spans="2:9">
      <c r="B17110" s="1"/>
      <c r="C17110" s="29"/>
      <c r="D17110" s="27"/>
      <c r="E17110" s="27"/>
      <c r="F17110" s="27"/>
      <c r="G17110" s="1"/>
      <c r="H17110" s="1"/>
      <c r="I17110" s="1"/>
    </row>
    <row r="17111" spans="2:9">
      <c r="B17111" s="1"/>
      <c r="C17111" s="29"/>
      <c r="D17111" s="27"/>
      <c r="E17111" s="27"/>
      <c r="F17111" s="27"/>
      <c r="G17111" s="1"/>
      <c r="H17111" s="1"/>
      <c r="I17111" s="1"/>
    </row>
    <row r="17112" spans="2:9">
      <c r="B17112" s="1"/>
      <c r="C17112" s="29"/>
      <c r="D17112" s="27"/>
      <c r="E17112" s="27"/>
      <c r="F17112" s="27"/>
      <c r="G17112" s="1"/>
      <c r="H17112" s="1"/>
      <c r="I17112" s="1"/>
    </row>
    <row r="17113" spans="2:9">
      <c r="B17113" s="1"/>
      <c r="C17113" s="29"/>
      <c r="D17113" s="27"/>
      <c r="E17113" s="27"/>
      <c r="F17113" s="27"/>
      <c r="G17113" s="1"/>
      <c r="H17113" s="1"/>
      <c r="I17113" s="1"/>
    </row>
    <row r="17114" spans="2:9">
      <c r="B17114" s="1"/>
      <c r="C17114" s="29"/>
      <c r="D17114" s="27"/>
      <c r="E17114" s="27"/>
      <c r="F17114" s="27"/>
      <c r="G17114" s="1"/>
      <c r="H17114" s="1"/>
      <c r="I17114" s="1"/>
    </row>
    <row r="17115" spans="2:9">
      <c r="B17115" s="1"/>
      <c r="C17115" s="29"/>
      <c r="D17115" s="27"/>
      <c r="E17115" s="27"/>
      <c r="F17115" s="27"/>
      <c r="G17115" s="1"/>
      <c r="H17115" s="1"/>
      <c r="I17115" s="1"/>
    </row>
    <row r="17116" spans="2:9">
      <c r="B17116" s="1"/>
      <c r="C17116" s="29"/>
      <c r="D17116" s="27"/>
      <c r="E17116" s="27"/>
      <c r="F17116" s="27"/>
      <c r="G17116" s="1"/>
      <c r="H17116" s="1"/>
      <c r="I17116" s="1"/>
    </row>
    <row r="17117" spans="2:9">
      <c r="B17117" s="1"/>
      <c r="C17117" s="29"/>
      <c r="D17117" s="27"/>
      <c r="E17117" s="27"/>
      <c r="F17117" s="27"/>
      <c r="G17117" s="1"/>
      <c r="H17117" s="1"/>
      <c r="I17117" s="1"/>
    </row>
    <row r="17118" spans="2:9">
      <c r="B17118" s="1"/>
      <c r="C17118" s="29"/>
      <c r="D17118" s="27"/>
      <c r="E17118" s="27"/>
      <c r="F17118" s="27"/>
      <c r="G17118" s="1"/>
      <c r="H17118" s="1"/>
      <c r="I17118" s="1"/>
    </row>
    <row r="17119" spans="2:9">
      <c r="B17119" s="1"/>
      <c r="C17119" s="29"/>
      <c r="D17119" s="27"/>
      <c r="E17119" s="27"/>
      <c r="F17119" s="27"/>
      <c r="G17119" s="1"/>
      <c r="H17119" s="1"/>
      <c r="I17119" s="1"/>
    </row>
    <row r="17120" spans="2:9">
      <c r="B17120" s="1"/>
      <c r="C17120" s="29"/>
      <c r="D17120" s="27"/>
      <c r="E17120" s="27"/>
      <c r="F17120" s="27"/>
      <c r="G17120" s="1"/>
      <c r="H17120" s="1"/>
      <c r="I17120" s="1"/>
    </row>
    <row r="17121" spans="2:9">
      <c r="B17121" s="1"/>
      <c r="C17121" s="29"/>
      <c r="D17121" s="27"/>
      <c r="E17121" s="27"/>
      <c r="F17121" s="27"/>
      <c r="G17121" s="1"/>
      <c r="H17121" s="1"/>
      <c r="I17121" s="1"/>
    </row>
    <row r="17122" spans="2:9">
      <c r="B17122" s="1"/>
      <c r="C17122" s="29"/>
      <c r="D17122" s="27"/>
      <c r="E17122" s="27"/>
      <c r="F17122" s="27"/>
      <c r="G17122" s="1"/>
      <c r="H17122" s="1"/>
      <c r="I17122" s="1"/>
    </row>
    <row r="17123" spans="2:9">
      <c r="B17123" s="1"/>
      <c r="C17123" s="29"/>
      <c r="D17123" s="27"/>
      <c r="E17123" s="27"/>
      <c r="F17123" s="27"/>
      <c r="G17123" s="1"/>
      <c r="H17123" s="1"/>
      <c r="I17123" s="1"/>
    </row>
    <row r="17124" spans="2:9">
      <c r="B17124" s="1"/>
      <c r="C17124" s="29"/>
      <c r="D17124" s="27"/>
      <c r="E17124" s="27"/>
      <c r="F17124" s="27"/>
      <c r="G17124" s="1"/>
      <c r="H17124" s="1"/>
      <c r="I17124" s="1"/>
    </row>
    <row r="17125" spans="2:9">
      <c r="B17125" s="1"/>
      <c r="C17125" s="29"/>
      <c r="D17125" s="27"/>
      <c r="E17125" s="27"/>
      <c r="F17125" s="27"/>
      <c r="G17125" s="1"/>
      <c r="H17125" s="1"/>
      <c r="I17125" s="1"/>
    </row>
    <row r="17126" spans="2:9">
      <c r="B17126" s="1"/>
      <c r="C17126" s="29"/>
      <c r="D17126" s="27"/>
      <c r="E17126" s="27"/>
      <c r="F17126" s="27"/>
      <c r="G17126" s="1"/>
      <c r="H17126" s="1"/>
      <c r="I17126" s="1"/>
    </row>
    <row r="17127" spans="2:9">
      <c r="B17127" s="1"/>
      <c r="C17127" s="29"/>
      <c r="D17127" s="27"/>
      <c r="E17127" s="27"/>
      <c r="F17127" s="27"/>
      <c r="G17127" s="1"/>
      <c r="H17127" s="1"/>
      <c r="I17127" s="1"/>
    </row>
    <row r="17128" spans="2:9">
      <c r="B17128" s="1"/>
      <c r="C17128" s="29"/>
      <c r="D17128" s="27"/>
      <c r="E17128" s="27"/>
      <c r="F17128" s="27"/>
      <c r="G17128" s="1"/>
      <c r="H17128" s="1"/>
      <c r="I17128" s="1"/>
    </row>
    <row r="17129" spans="2:9">
      <c r="B17129" s="1"/>
      <c r="C17129" s="29"/>
      <c r="D17129" s="27"/>
      <c r="E17129" s="27"/>
      <c r="F17129" s="27"/>
      <c r="G17129" s="1"/>
      <c r="H17129" s="1"/>
      <c r="I17129" s="1"/>
    </row>
    <row r="17130" spans="2:9">
      <c r="B17130" s="1"/>
      <c r="C17130" s="29"/>
      <c r="D17130" s="27"/>
      <c r="E17130" s="27"/>
      <c r="F17130" s="27"/>
      <c r="G17130" s="1"/>
      <c r="H17130" s="1"/>
      <c r="I17130" s="1"/>
    </row>
    <row r="17131" spans="2:9">
      <c r="B17131" s="1"/>
      <c r="C17131" s="29"/>
      <c r="D17131" s="27"/>
      <c r="E17131" s="27"/>
      <c r="F17131" s="27"/>
      <c r="G17131" s="1"/>
      <c r="H17131" s="1"/>
      <c r="I17131" s="1"/>
    </row>
    <row r="17132" spans="2:9">
      <c r="B17132" s="1"/>
      <c r="C17132" s="29"/>
      <c r="D17132" s="27"/>
      <c r="E17132" s="27"/>
      <c r="F17132" s="27"/>
      <c r="G17132" s="1"/>
      <c r="H17132" s="1"/>
      <c r="I17132" s="1"/>
    </row>
    <row r="17133" spans="2:9">
      <c r="B17133" s="1"/>
      <c r="C17133" s="29"/>
      <c r="D17133" s="27"/>
      <c r="E17133" s="27"/>
      <c r="F17133" s="27"/>
      <c r="G17133" s="1"/>
      <c r="H17133" s="1"/>
      <c r="I17133" s="1"/>
    </row>
    <row r="17134" spans="2:9">
      <c r="B17134" s="1"/>
      <c r="C17134" s="29"/>
      <c r="D17134" s="27"/>
      <c r="E17134" s="27"/>
      <c r="F17134" s="27"/>
      <c r="G17134" s="1"/>
      <c r="H17134" s="1"/>
      <c r="I17134" s="1"/>
    </row>
    <row r="17135" spans="2:9">
      <c r="B17135" s="1"/>
      <c r="C17135" s="29"/>
      <c r="D17135" s="27"/>
      <c r="E17135" s="27"/>
      <c r="F17135" s="27"/>
      <c r="G17135" s="1"/>
      <c r="H17135" s="1"/>
      <c r="I17135" s="1"/>
    </row>
    <row r="17136" spans="2:9">
      <c r="B17136" s="1"/>
      <c r="C17136" s="29"/>
      <c r="D17136" s="27"/>
      <c r="E17136" s="27"/>
      <c r="F17136" s="27"/>
      <c r="G17136" s="1"/>
      <c r="H17136" s="1"/>
      <c r="I17136" s="1"/>
    </row>
    <row r="17137" spans="2:9">
      <c r="B17137" s="1"/>
      <c r="C17137" s="29"/>
      <c r="D17137" s="27"/>
      <c r="E17137" s="27"/>
      <c r="F17137" s="27"/>
      <c r="G17137" s="1"/>
      <c r="H17137" s="1"/>
      <c r="I17137" s="1"/>
    </row>
    <row r="17138" spans="2:9">
      <c r="B17138" s="1"/>
      <c r="C17138" s="29"/>
      <c r="D17138" s="27"/>
      <c r="E17138" s="27"/>
      <c r="F17138" s="27"/>
      <c r="G17138" s="1"/>
      <c r="H17138" s="1"/>
      <c r="I17138" s="1"/>
    </row>
    <row r="17139" spans="2:9">
      <c r="B17139" s="1"/>
      <c r="C17139" s="29"/>
      <c r="D17139" s="27"/>
      <c r="E17139" s="27"/>
      <c r="F17139" s="27"/>
      <c r="G17139" s="1"/>
      <c r="H17139" s="1"/>
      <c r="I17139" s="1"/>
    </row>
    <row r="17140" spans="2:9">
      <c r="B17140" s="1"/>
      <c r="C17140" s="29"/>
      <c r="D17140" s="27"/>
      <c r="E17140" s="27"/>
      <c r="F17140" s="27"/>
      <c r="G17140" s="1"/>
      <c r="H17140" s="1"/>
      <c r="I17140" s="1"/>
    </row>
    <row r="17141" spans="2:9">
      <c r="B17141" s="1"/>
      <c r="C17141" s="29"/>
      <c r="D17141" s="27"/>
      <c r="E17141" s="27"/>
      <c r="F17141" s="27"/>
      <c r="G17141" s="1"/>
      <c r="H17141" s="1"/>
      <c r="I17141" s="1"/>
    </row>
    <row r="17142" spans="2:9">
      <c r="B17142" s="1"/>
      <c r="C17142" s="29"/>
      <c r="D17142" s="27"/>
      <c r="E17142" s="27"/>
      <c r="F17142" s="27"/>
      <c r="G17142" s="1"/>
      <c r="H17142" s="1"/>
      <c r="I17142" s="1"/>
    </row>
    <row r="17143" spans="2:9">
      <c r="B17143" s="1"/>
      <c r="C17143" s="29"/>
      <c r="D17143" s="27"/>
      <c r="E17143" s="27"/>
      <c r="F17143" s="27"/>
      <c r="G17143" s="1"/>
      <c r="H17143" s="1"/>
      <c r="I17143" s="1"/>
    </row>
    <row r="17144" spans="2:9">
      <c r="B17144" s="1"/>
      <c r="C17144" s="29"/>
      <c r="D17144" s="27"/>
      <c r="E17144" s="27"/>
      <c r="F17144" s="27"/>
      <c r="G17144" s="1"/>
      <c r="H17144" s="1"/>
      <c r="I17144" s="1"/>
    </row>
    <row r="17145" spans="2:9">
      <c r="B17145" s="1"/>
      <c r="C17145" s="29"/>
      <c r="D17145" s="27"/>
      <c r="E17145" s="27"/>
      <c r="F17145" s="27"/>
      <c r="G17145" s="1"/>
      <c r="H17145" s="1"/>
      <c r="I17145" s="1"/>
    </row>
    <row r="17146" spans="2:9">
      <c r="B17146" s="1"/>
      <c r="C17146" s="29"/>
      <c r="D17146" s="27"/>
      <c r="E17146" s="27"/>
      <c r="F17146" s="27"/>
      <c r="G17146" s="1"/>
      <c r="H17146" s="1"/>
      <c r="I17146" s="1"/>
    </row>
    <row r="17147" spans="2:9">
      <c r="B17147" s="1"/>
      <c r="C17147" s="29"/>
      <c r="D17147" s="27"/>
      <c r="E17147" s="27"/>
      <c r="F17147" s="27"/>
      <c r="G17147" s="1"/>
      <c r="H17147" s="1"/>
      <c r="I17147" s="1"/>
    </row>
    <row r="17148" spans="2:9">
      <c r="B17148" s="1"/>
      <c r="C17148" s="29"/>
      <c r="D17148" s="27"/>
      <c r="E17148" s="27"/>
      <c r="F17148" s="27"/>
      <c r="G17148" s="1"/>
      <c r="H17148" s="1"/>
      <c r="I17148" s="1"/>
    </row>
    <row r="17149" spans="2:9">
      <c r="B17149" s="1"/>
      <c r="C17149" s="29"/>
      <c r="D17149" s="27"/>
      <c r="E17149" s="27"/>
      <c r="F17149" s="27"/>
      <c r="G17149" s="1"/>
      <c r="H17149" s="1"/>
      <c r="I17149" s="1"/>
    </row>
    <row r="17150" spans="2:9">
      <c r="B17150" s="1"/>
      <c r="C17150" s="29"/>
      <c r="D17150" s="27"/>
      <c r="E17150" s="27"/>
      <c r="F17150" s="27"/>
      <c r="G17150" s="1"/>
      <c r="H17150" s="1"/>
      <c r="I17150" s="1"/>
    </row>
    <row r="17151" spans="2:9">
      <c r="B17151" s="1"/>
      <c r="C17151" s="29"/>
      <c r="D17151" s="27"/>
      <c r="E17151" s="27"/>
      <c r="F17151" s="27"/>
      <c r="G17151" s="1"/>
      <c r="H17151" s="1"/>
      <c r="I17151" s="1"/>
    </row>
    <row r="17152" spans="2:9">
      <c r="B17152" s="1"/>
      <c r="C17152" s="29"/>
      <c r="D17152" s="27"/>
      <c r="E17152" s="27"/>
      <c r="F17152" s="27"/>
      <c r="G17152" s="1"/>
      <c r="H17152" s="1"/>
      <c r="I17152" s="1"/>
    </row>
    <row r="17153" spans="2:9">
      <c r="B17153" s="1"/>
      <c r="C17153" s="29"/>
      <c r="D17153" s="27"/>
      <c r="E17153" s="27"/>
      <c r="F17153" s="27"/>
      <c r="G17153" s="1"/>
      <c r="H17153" s="1"/>
      <c r="I17153" s="1"/>
    </row>
    <row r="17154" spans="2:9">
      <c r="B17154" s="1"/>
      <c r="C17154" s="29"/>
      <c r="D17154" s="27"/>
      <c r="E17154" s="27"/>
      <c r="F17154" s="27"/>
      <c r="G17154" s="1"/>
      <c r="H17154" s="1"/>
      <c r="I17154" s="1"/>
    </row>
    <row r="17155" spans="2:9">
      <c r="B17155" s="1"/>
      <c r="C17155" s="29"/>
      <c r="D17155" s="27"/>
      <c r="E17155" s="27"/>
      <c r="F17155" s="27"/>
      <c r="G17155" s="1"/>
      <c r="H17155" s="1"/>
      <c r="I17155" s="1"/>
    </row>
    <row r="17156" spans="2:9">
      <c r="B17156" s="1"/>
      <c r="C17156" s="29"/>
      <c r="D17156" s="27"/>
      <c r="E17156" s="27"/>
      <c r="F17156" s="27"/>
      <c r="G17156" s="1"/>
      <c r="H17156" s="1"/>
      <c r="I17156" s="1"/>
    </row>
    <row r="17157" spans="2:9">
      <c r="B17157" s="1"/>
      <c r="C17157" s="29"/>
      <c r="D17157" s="27"/>
      <c r="E17157" s="27"/>
      <c r="F17157" s="27"/>
      <c r="G17157" s="1"/>
      <c r="H17157" s="1"/>
      <c r="I17157" s="1"/>
    </row>
    <row r="17158" spans="2:9">
      <c r="B17158" s="1"/>
      <c r="C17158" s="29"/>
      <c r="D17158" s="27"/>
      <c r="E17158" s="27"/>
      <c r="F17158" s="27"/>
      <c r="G17158" s="1"/>
      <c r="H17158" s="1"/>
      <c r="I17158" s="1"/>
    </row>
    <row r="17159" spans="2:9">
      <c r="B17159" s="1"/>
      <c r="C17159" s="29"/>
      <c r="D17159" s="27"/>
      <c r="E17159" s="27"/>
      <c r="F17159" s="27"/>
      <c r="G17159" s="1"/>
      <c r="H17159" s="1"/>
      <c r="I17159" s="1"/>
    </row>
    <row r="17160" spans="2:9">
      <c r="B17160" s="1"/>
      <c r="C17160" s="29"/>
      <c r="D17160" s="27"/>
      <c r="E17160" s="27"/>
      <c r="F17160" s="27"/>
      <c r="G17160" s="1"/>
      <c r="H17160" s="1"/>
      <c r="I17160" s="1"/>
    </row>
    <row r="17161" spans="2:9">
      <c r="B17161" s="1"/>
      <c r="C17161" s="29"/>
      <c r="D17161" s="27"/>
      <c r="E17161" s="27"/>
      <c r="F17161" s="27"/>
      <c r="G17161" s="1"/>
      <c r="H17161" s="1"/>
      <c r="I17161" s="1"/>
    </row>
    <row r="17162" spans="2:9">
      <c r="B17162" s="1"/>
      <c r="C17162" s="29"/>
      <c r="D17162" s="27"/>
      <c r="E17162" s="27"/>
      <c r="F17162" s="27"/>
      <c r="G17162" s="1"/>
      <c r="H17162" s="1"/>
      <c r="I17162" s="1"/>
    </row>
    <row r="17163" spans="2:9">
      <c r="B17163" s="1"/>
      <c r="C17163" s="29"/>
      <c r="D17163" s="27"/>
      <c r="E17163" s="27"/>
      <c r="F17163" s="27"/>
      <c r="G17163" s="1"/>
      <c r="H17163" s="1"/>
      <c r="I17163" s="1"/>
    </row>
    <row r="17164" spans="2:9">
      <c r="B17164" s="1"/>
      <c r="C17164" s="29"/>
      <c r="D17164" s="27"/>
      <c r="E17164" s="27"/>
      <c r="F17164" s="27"/>
      <c r="G17164" s="1"/>
      <c r="H17164" s="1"/>
      <c r="I17164" s="1"/>
    </row>
    <row r="17165" spans="2:9">
      <c r="B17165" s="1"/>
      <c r="C17165" s="29"/>
      <c r="D17165" s="27"/>
      <c r="E17165" s="27"/>
      <c r="F17165" s="27"/>
      <c r="G17165" s="1"/>
      <c r="H17165" s="1"/>
      <c r="I17165" s="1"/>
    </row>
    <row r="17166" spans="2:9">
      <c r="B17166" s="1"/>
      <c r="C17166" s="29"/>
      <c r="D17166" s="27"/>
      <c r="E17166" s="27"/>
      <c r="F17166" s="27"/>
      <c r="G17166" s="1"/>
      <c r="H17166" s="1"/>
      <c r="I17166" s="1"/>
    </row>
    <row r="17167" spans="2:9">
      <c r="B17167" s="1"/>
      <c r="C17167" s="29"/>
      <c r="D17167" s="27"/>
      <c r="E17167" s="27"/>
      <c r="F17167" s="27"/>
      <c r="G17167" s="1"/>
      <c r="H17167" s="1"/>
      <c r="I17167" s="1"/>
    </row>
    <row r="17168" spans="2:9">
      <c r="B17168" s="1"/>
      <c r="C17168" s="29"/>
      <c r="D17168" s="27"/>
      <c r="E17168" s="27"/>
      <c r="F17168" s="27"/>
      <c r="G17168" s="1"/>
      <c r="H17168" s="1"/>
      <c r="I17168" s="1"/>
    </row>
    <row r="17169" spans="2:9">
      <c r="B17169" s="1"/>
      <c r="C17169" s="29"/>
      <c r="D17169" s="27"/>
      <c r="E17169" s="27"/>
      <c r="F17169" s="27"/>
      <c r="G17169" s="1"/>
      <c r="H17169" s="1"/>
      <c r="I17169" s="1"/>
    </row>
    <row r="17170" spans="2:9">
      <c r="B17170" s="1"/>
      <c r="C17170" s="29"/>
      <c r="D17170" s="27"/>
      <c r="E17170" s="27"/>
      <c r="F17170" s="27"/>
      <c r="G17170" s="1"/>
      <c r="H17170" s="1"/>
      <c r="I17170" s="1"/>
    </row>
    <row r="17171" spans="2:9">
      <c r="B17171" s="1"/>
      <c r="C17171" s="29"/>
      <c r="D17171" s="27"/>
      <c r="E17171" s="27"/>
      <c r="F17171" s="27"/>
      <c r="G17171" s="1"/>
      <c r="H17171" s="1"/>
      <c r="I17171" s="1"/>
    </row>
    <row r="17172" spans="2:9">
      <c r="B17172" s="1"/>
      <c r="C17172" s="29"/>
      <c r="D17172" s="27"/>
      <c r="E17172" s="27"/>
      <c r="F17172" s="27"/>
      <c r="G17172" s="1"/>
      <c r="H17172" s="1"/>
      <c r="I17172" s="1"/>
    </row>
    <row r="17173" spans="2:9">
      <c r="B17173" s="1"/>
      <c r="C17173" s="29"/>
      <c r="D17173" s="27"/>
      <c r="E17173" s="27"/>
      <c r="F17173" s="27"/>
      <c r="G17173" s="1"/>
      <c r="H17173" s="1"/>
      <c r="I17173" s="1"/>
    </row>
    <row r="17174" spans="2:9">
      <c r="B17174" s="1"/>
      <c r="C17174" s="29"/>
      <c r="D17174" s="27"/>
      <c r="E17174" s="27"/>
      <c r="F17174" s="27"/>
      <c r="G17174" s="1"/>
      <c r="H17174" s="1"/>
      <c r="I17174" s="1"/>
    </row>
    <row r="17175" spans="2:9">
      <c r="B17175" s="1"/>
      <c r="C17175" s="29"/>
      <c r="D17175" s="27"/>
      <c r="E17175" s="27"/>
      <c r="F17175" s="27"/>
      <c r="G17175" s="1"/>
      <c r="H17175" s="1"/>
      <c r="I17175" s="1"/>
    </row>
    <row r="17176" spans="2:9">
      <c r="B17176" s="1"/>
      <c r="C17176" s="29"/>
      <c r="D17176" s="27"/>
      <c r="E17176" s="27"/>
      <c r="F17176" s="27"/>
      <c r="G17176" s="1"/>
      <c r="H17176" s="1"/>
      <c r="I17176" s="1"/>
    </row>
    <row r="17177" spans="2:9">
      <c r="B17177" s="1"/>
      <c r="C17177" s="29"/>
      <c r="D17177" s="27"/>
      <c r="E17177" s="27"/>
      <c r="F17177" s="27"/>
      <c r="G17177" s="1"/>
      <c r="H17177" s="1"/>
      <c r="I17177" s="1"/>
    </row>
    <row r="17178" spans="2:9">
      <c r="B17178" s="1"/>
      <c r="C17178" s="29"/>
      <c r="D17178" s="27"/>
      <c r="E17178" s="27"/>
      <c r="F17178" s="27"/>
      <c r="G17178" s="1"/>
      <c r="H17178" s="1"/>
      <c r="I17178" s="1"/>
    </row>
    <row r="17179" spans="2:9">
      <c r="B17179" s="1"/>
      <c r="C17179" s="29"/>
      <c r="D17179" s="27"/>
      <c r="E17179" s="27"/>
      <c r="F17179" s="27"/>
      <c r="G17179" s="1"/>
      <c r="H17179" s="1"/>
      <c r="I17179" s="1"/>
    </row>
    <row r="17180" spans="2:9">
      <c r="B17180" s="1"/>
      <c r="C17180" s="29"/>
      <c r="D17180" s="27"/>
      <c r="E17180" s="27"/>
      <c r="F17180" s="27"/>
      <c r="G17180" s="1"/>
      <c r="H17180" s="1"/>
      <c r="I17180" s="1"/>
    </row>
    <row r="17181" spans="2:9">
      <c r="B17181" s="1"/>
      <c r="C17181" s="29"/>
      <c r="D17181" s="27"/>
      <c r="E17181" s="27"/>
      <c r="F17181" s="27"/>
      <c r="G17181" s="1"/>
      <c r="H17181" s="1"/>
      <c r="I17181" s="1"/>
    </row>
    <row r="17182" spans="2:9">
      <c r="B17182" s="1"/>
      <c r="C17182" s="29"/>
      <c r="D17182" s="27"/>
      <c r="E17182" s="27"/>
      <c r="F17182" s="27"/>
      <c r="G17182" s="1"/>
      <c r="H17182" s="1"/>
      <c r="I17182" s="1"/>
    </row>
    <row r="17183" spans="2:9">
      <c r="B17183" s="1"/>
      <c r="C17183" s="29"/>
      <c r="D17183" s="27"/>
      <c r="E17183" s="27"/>
      <c r="F17183" s="27"/>
      <c r="G17183" s="1"/>
      <c r="H17183" s="1"/>
      <c r="I17183" s="1"/>
    </row>
    <row r="17184" spans="2:9">
      <c r="B17184" s="1"/>
      <c r="C17184" s="29"/>
      <c r="D17184" s="27"/>
      <c r="E17184" s="27"/>
      <c r="F17184" s="27"/>
      <c r="G17184" s="1"/>
      <c r="H17184" s="1"/>
      <c r="I17184" s="1"/>
    </row>
    <row r="17185" spans="2:9">
      <c r="B17185" s="1"/>
      <c r="C17185" s="29"/>
      <c r="D17185" s="27"/>
      <c r="E17185" s="27"/>
      <c r="F17185" s="27"/>
      <c r="G17185" s="1"/>
      <c r="H17185" s="1"/>
      <c r="I17185" s="1"/>
    </row>
    <row r="17186" spans="2:9">
      <c r="B17186" s="1"/>
      <c r="C17186" s="29"/>
      <c r="D17186" s="27"/>
      <c r="E17186" s="27"/>
      <c r="F17186" s="27"/>
      <c r="G17186" s="1"/>
      <c r="H17186" s="1"/>
      <c r="I17186" s="1"/>
    </row>
    <row r="17187" spans="2:9">
      <c r="B17187" s="1"/>
      <c r="C17187" s="29"/>
      <c r="D17187" s="27"/>
      <c r="E17187" s="27"/>
      <c r="F17187" s="27"/>
      <c r="G17187" s="1"/>
      <c r="H17187" s="1"/>
      <c r="I17187" s="1"/>
    </row>
    <row r="17188" spans="2:9">
      <c r="B17188" s="1"/>
      <c r="C17188" s="29"/>
      <c r="D17188" s="27"/>
      <c r="E17188" s="27"/>
      <c r="F17188" s="27"/>
      <c r="G17188" s="1"/>
      <c r="H17188" s="1"/>
      <c r="I17188" s="1"/>
    </row>
    <row r="17189" spans="2:9">
      <c r="B17189" s="1"/>
      <c r="C17189" s="29"/>
      <c r="D17189" s="27"/>
      <c r="E17189" s="27"/>
      <c r="F17189" s="27"/>
      <c r="G17189" s="1"/>
      <c r="H17189" s="1"/>
      <c r="I17189" s="1"/>
    </row>
    <row r="17190" spans="2:9">
      <c r="B17190" s="1"/>
      <c r="C17190" s="29"/>
      <c r="D17190" s="27"/>
      <c r="E17190" s="27"/>
      <c r="F17190" s="27"/>
      <c r="G17190" s="1"/>
      <c r="H17190" s="1"/>
      <c r="I17190" s="1"/>
    </row>
    <row r="17191" spans="2:9">
      <c r="B17191" s="1"/>
      <c r="C17191" s="29"/>
      <c r="D17191" s="27"/>
      <c r="E17191" s="27"/>
      <c r="F17191" s="27"/>
      <c r="G17191" s="1"/>
      <c r="H17191" s="1"/>
      <c r="I17191" s="1"/>
    </row>
    <row r="17192" spans="2:9">
      <c r="B17192" s="1"/>
      <c r="C17192" s="29"/>
      <c r="D17192" s="27"/>
      <c r="E17192" s="27"/>
      <c r="F17192" s="27"/>
      <c r="G17192" s="1"/>
      <c r="H17192" s="1"/>
      <c r="I17192" s="1"/>
    </row>
    <row r="17193" spans="2:9">
      <c r="B17193" s="1"/>
      <c r="C17193" s="29"/>
      <c r="D17193" s="27"/>
      <c r="E17193" s="27"/>
      <c r="F17193" s="27"/>
      <c r="G17193" s="1"/>
      <c r="H17193" s="1"/>
      <c r="I17193" s="1"/>
    </row>
    <row r="17194" spans="2:9">
      <c r="B17194" s="1"/>
      <c r="C17194" s="29"/>
      <c r="D17194" s="27"/>
      <c r="E17194" s="27"/>
      <c r="F17194" s="27"/>
      <c r="G17194" s="1"/>
      <c r="H17194" s="1"/>
      <c r="I17194" s="1"/>
    </row>
    <row r="17195" spans="2:9">
      <c r="B17195" s="1"/>
      <c r="C17195" s="29"/>
      <c r="D17195" s="27"/>
      <c r="E17195" s="27"/>
      <c r="F17195" s="27"/>
      <c r="G17195" s="1"/>
      <c r="H17195" s="1"/>
      <c r="I17195" s="1"/>
    </row>
    <row r="17196" spans="2:9">
      <c r="B17196" s="1"/>
      <c r="C17196" s="29"/>
      <c r="D17196" s="27"/>
      <c r="E17196" s="27"/>
      <c r="F17196" s="27"/>
      <c r="G17196" s="1"/>
      <c r="H17196" s="1"/>
      <c r="I17196" s="1"/>
    </row>
    <row r="17197" spans="2:9">
      <c r="B17197" s="1"/>
      <c r="C17197" s="29"/>
      <c r="D17197" s="27"/>
      <c r="E17197" s="27"/>
      <c r="F17197" s="27"/>
      <c r="G17197" s="1"/>
      <c r="H17197" s="1"/>
      <c r="I17197" s="1"/>
    </row>
    <row r="17198" spans="2:9">
      <c r="B17198" s="1"/>
      <c r="C17198" s="29"/>
      <c r="D17198" s="27"/>
      <c r="E17198" s="27"/>
      <c r="F17198" s="27"/>
      <c r="G17198" s="1"/>
      <c r="H17198" s="1"/>
      <c r="I17198" s="1"/>
    </row>
    <row r="17199" spans="2:9">
      <c r="B17199" s="1"/>
      <c r="C17199" s="29"/>
      <c r="D17199" s="27"/>
      <c r="E17199" s="27"/>
      <c r="F17199" s="27"/>
      <c r="G17199" s="1"/>
      <c r="H17199" s="1"/>
      <c r="I17199" s="1"/>
    </row>
    <row r="17200" spans="2:9">
      <c r="B17200" s="1"/>
      <c r="C17200" s="29"/>
      <c r="D17200" s="27"/>
      <c r="E17200" s="27"/>
      <c r="F17200" s="27"/>
      <c r="G17200" s="1"/>
      <c r="H17200" s="1"/>
      <c r="I17200" s="1"/>
    </row>
    <row r="17201" spans="2:9">
      <c r="B17201" s="1"/>
      <c r="C17201" s="29"/>
      <c r="D17201" s="27"/>
      <c r="E17201" s="27"/>
      <c r="F17201" s="27"/>
      <c r="G17201" s="1"/>
      <c r="H17201" s="1"/>
      <c r="I17201" s="1"/>
    </row>
    <row r="17202" spans="2:9">
      <c r="B17202" s="1"/>
      <c r="C17202" s="29"/>
      <c r="D17202" s="27"/>
      <c r="E17202" s="27"/>
      <c r="F17202" s="27"/>
      <c r="G17202" s="1"/>
      <c r="H17202" s="1"/>
      <c r="I17202" s="1"/>
    </row>
    <row r="17203" spans="2:9">
      <c r="B17203" s="1"/>
      <c r="C17203" s="29"/>
      <c r="D17203" s="27"/>
      <c r="E17203" s="27"/>
      <c r="F17203" s="27"/>
      <c r="G17203" s="1"/>
      <c r="H17203" s="1"/>
      <c r="I17203" s="1"/>
    </row>
    <row r="17204" spans="2:9">
      <c r="B17204" s="1"/>
      <c r="C17204" s="29"/>
      <c r="D17204" s="27"/>
      <c r="E17204" s="27"/>
      <c r="F17204" s="27"/>
      <c r="G17204" s="1"/>
      <c r="H17204" s="1"/>
      <c r="I17204" s="1"/>
    </row>
    <row r="17205" spans="2:9">
      <c r="B17205" s="1"/>
      <c r="C17205" s="29"/>
      <c r="D17205" s="27"/>
      <c r="E17205" s="27"/>
      <c r="F17205" s="27"/>
      <c r="G17205" s="1"/>
      <c r="H17205" s="1"/>
      <c r="I17205" s="1"/>
    </row>
    <row r="17206" spans="2:9">
      <c r="B17206" s="1"/>
      <c r="C17206" s="29"/>
      <c r="D17206" s="27"/>
      <c r="E17206" s="27"/>
      <c r="F17206" s="27"/>
      <c r="G17206" s="1"/>
      <c r="H17206" s="1"/>
      <c r="I17206" s="1"/>
    </row>
    <row r="17207" spans="2:9">
      <c r="B17207" s="1"/>
      <c r="C17207" s="29"/>
      <c r="D17207" s="27"/>
      <c r="E17207" s="27"/>
      <c r="F17207" s="27"/>
      <c r="G17207" s="1"/>
      <c r="H17207" s="1"/>
      <c r="I17207" s="1"/>
    </row>
    <row r="17208" spans="2:9">
      <c r="B17208" s="1"/>
      <c r="C17208" s="29"/>
      <c r="D17208" s="27"/>
      <c r="E17208" s="27"/>
      <c r="F17208" s="27"/>
      <c r="G17208" s="1"/>
      <c r="H17208" s="1"/>
      <c r="I17208" s="1"/>
    </row>
    <row r="17209" spans="2:9">
      <c r="B17209" s="1"/>
      <c r="C17209" s="29"/>
      <c r="D17209" s="27"/>
      <c r="E17209" s="27"/>
      <c r="F17209" s="27"/>
      <c r="G17209" s="1"/>
      <c r="H17209" s="1"/>
      <c r="I17209" s="1"/>
    </row>
    <row r="17210" spans="2:9">
      <c r="B17210" s="1"/>
      <c r="C17210" s="29"/>
      <c r="D17210" s="27"/>
      <c r="E17210" s="27"/>
      <c r="F17210" s="27"/>
      <c r="G17210" s="1"/>
      <c r="H17210" s="1"/>
      <c r="I17210" s="1"/>
    </row>
    <row r="17211" spans="2:9">
      <c r="B17211" s="1"/>
      <c r="C17211" s="29"/>
      <c r="D17211" s="27"/>
      <c r="E17211" s="27"/>
      <c r="F17211" s="27"/>
      <c r="G17211" s="1"/>
      <c r="H17211" s="1"/>
      <c r="I17211" s="1"/>
    </row>
    <row r="17212" spans="2:9">
      <c r="B17212" s="1"/>
      <c r="C17212" s="29"/>
      <c r="D17212" s="27"/>
      <c r="E17212" s="27"/>
      <c r="F17212" s="27"/>
      <c r="G17212" s="1"/>
      <c r="H17212" s="1"/>
      <c r="I17212" s="1"/>
    </row>
    <row r="17213" spans="2:9">
      <c r="B17213" s="1"/>
      <c r="C17213" s="29"/>
      <c r="D17213" s="27"/>
      <c r="E17213" s="27"/>
      <c r="F17213" s="27"/>
      <c r="G17213" s="1"/>
      <c r="H17213" s="1"/>
      <c r="I17213" s="1"/>
    </row>
    <row r="17214" spans="2:9">
      <c r="B17214" s="1"/>
      <c r="C17214" s="29"/>
      <c r="D17214" s="27"/>
      <c r="E17214" s="27"/>
      <c r="F17214" s="27"/>
      <c r="G17214" s="1"/>
      <c r="H17214" s="1"/>
      <c r="I17214" s="1"/>
    </row>
    <row r="17215" spans="2:9">
      <c r="B17215" s="1"/>
      <c r="C17215" s="29"/>
      <c r="D17215" s="27"/>
      <c r="E17215" s="27"/>
      <c r="F17215" s="27"/>
      <c r="G17215" s="1"/>
      <c r="H17215" s="1"/>
      <c r="I17215" s="1"/>
    </row>
    <row r="17216" spans="2:9">
      <c r="B17216" s="1"/>
      <c r="C17216" s="29"/>
      <c r="D17216" s="27"/>
      <c r="E17216" s="27"/>
      <c r="F17216" s="27"/>
      <c r="G17216" s="1"/>
      <c r="H17216" s="1"/>
      <c r="I17216" s="1"/>
    </row>
    <row r="17217" spans="2:9">
      <c r="B17217" s="1"/>
      <c r="C17217" s="29"/>
      <c r="D17217" s="27"/>
      <c r="E17217" s="27"/>
      <c r="F17217" s="27"/>
      <c r="G17217" s="1"/>
      <c r="H17217" s="1"/>
      <c r="I17217" s="1"/>
    </row>
    <row r="17218" spans="2:9">
      <c r="B17218" s="1"/>
      <c r="C17218" s="29"/>
      <c r="D17218" s="27"/>
      <c r="E17218" s="27"/>
      <c r="F17218" s="27"/>
      <c r="G17218" s="1"/>
      <c r="H17218" s="1"/>
      <c r="I17218" s="1"/>
    </row>
    <row r="17219" spans="2:9">
      <c r="B17219" s="1"/>
      <c r="C17219" s="29"/>
      <c r="D17219" s="27"/>
      <c r="E17219" s="27"/>
      <c r="F17219" s="27"/>
      <c r="G17219" s="1"/>
      <c r="H17219" s="1"/>
      <c r="I17219" s="1"/>
    </row>
    <row r="17220" spans="2:9">
      <c r="B17220" s="1"/>
      <c r="C17220" s="29"/>
      <c r="D17220" s="27"/>
      <c r="E17220" s="27"/>
      <c r="F17220" s="27"/>
      <c r="G17220" s="1"/>
      <c r="H17220" s="1"/>
      <c r="I17220" s="1"/>
    </row>
    <row r="17221" spans="2:9">
      <c r="B17221" s="1"/>
      <c r="C17221" s="29"/>
      <c r="D17221" s="27"/>
      <c r="E17221" s="27"/>
      <c r="F17221" s="27"/>
      <c r="G17221" s="1"/>
      <c r="H17221" s="1"/>
      <c r="I17221" s="1"/>
    </row>
    <row r="17222" spans="2:9">
      <c r="B17222" s="1"/>
      <c r="C17222" s="29"/>
      <c r="D17222" s="27"/>
      <c r="E17222" s="27"/>
      <c r="F17222" s="27"/>
      <c r="G17222" s="1"/>
      <c r="H17222" s="1"/>
      <c r="I17222" s="1"/>
    </row>
    <row r="17223" spans="2:9">
      <c r="B17223" s="1"/>
      <c r="C17223" s="29"/>
      <c r="D17223" s="27"/>
      <c r="E17223" s="27"/>
      <c r="F17223" s="27"/>
      <c r="G17223" s="1"/>
      <c r="H17223" s="1"/>
      <c r="I17223" s="1"/>
    </row>
    <row r="17224" spans="2:9">
      <c r="B17224" s="1"/>
      <c r="C17224" s="29"/>
      <c r="D17224" s="27"/>
      <c r="E17224" s="27"/>
      <c r="F17224" s="27"/>
      <c r="G17224" s="1"/>
      <c r="H17224" s="1"/>
      <c r="I17224" s="1"/>
    </row>
    <row r="17225" spans="2:9">
      <c r="B17225" s="1"/>
      <c r="C17225" s="29"/>
      <c r="D17225" s="27"/>
      <c r="E17225" s="27"/>
      <c r="F17225" s="27"/>
      <c r="G17225" s="1"/>
      <c r="H17225" s="1"/>
      <c r="I17225" s="1"/>
    </row>
    <row r="17226" spans="2:9">
      <c r="B17226" s="1"/>
      <c r="C17226" s="29"/>
      <c r="D17226" s="27"/>
      <c r="E17226" s="27"/>
      <c r="F17226" s="27"/>
      <c r="G17226" s="1"/>
      <c r="H17226" s="1"/>
      <c r="I17226" s="1"/>
    </row>
    <row r="17227" spans="2:9">
      <c r="B17227" s="1"/>
      <c r="C17227" s="29"/>
      <c r="D17227" s="27"/>
      <c r="E17227" s="27"/>
      <c r="F17227" s="27"/>
      <c r="G17227" s="1"/>
      <c r="H17227" s="1"/>
      <c r="I17227" s="1"/>
    </row>
    <row r="17228" spans="2:9">
      <c r="B17228" s="1"/>
      <c r="C17228" s="29"/>
      <c r="D17228" s="27"/>
      <c r="E17228" s="27"/>
      <c r="F17228" s="27"/>
      <c r="G17228" s="1"/>
      <c r="H17228" s="1"/>
      <c r="I17228" s="1"/>
    </row>
    <row r="17229" spans="2:9">
      <c r="B17229" s="1"/>
      <c r="C17229" s="29"/>
      <c r="D17229" s="27"/>
      <c r="E17229" s="27"/>
      <c r="F17229" s="27"/>
      <c r="G17229" s="1"/>
      <c r="H17229" s="1"/>
      <c r="I17229" s="1"/>
    </row>
    <row r="17230" spans="2:9">
      <c r="B17230" s="1"/>
      <c r="C17230" s="29"/>
      <c r="D17230" s="27"/>
      <c r="E17230" s="27"/>
      <c r="F17230" s="27"/>
      <c r="G17230" s="1"/>
      <c r="H17230" s="1"/>
      <c r="I17230" s="1"/>
    </row>
    <row r="17231" spans="2:9">
      <c r="B17231" s="1"/>
      <c r="C17231" s="29"/>
      <c r="D17231" s="27"/>
      <c r="E17231" s="27"/>
      <c r="F17231" s="27"/>
      <c r="G17231" s="1"/>
      <c r="H17231" s="1"/>
      <c r="I17231" s="1"/>
    </row>
    <row r="17232" spans="2:9">
      <c r="B17232" s="1"/>
      <c r="C17232" s="29"/>
      <c r="D17232" s="27"/>
      <c r="E17232" s="27"/>
      <c r="F17232" s="27"/>
      <c r="G17232" s="1"/>
      <c r="H17232" s="1"/>
      <c r="I17232" s="1"/>
    </row>
    <row r="17233" spans="2:9">
      <c r="B17233" s="1"/>
      <c r="C17233" s="29"/>
      <c r="D17233" s="27"/>
      <c r="E17233" s="27"/>
      <c r="F17233" s="27"/>
      <c r="G17233" s="1"/>
      <c r="H17233" s="1"/>
      <c r="I17233" s="1"/>
    </row>
    <row r="17234" spans="2:9">
      <c r="B17234" s="1"/>
      <c r="C17234" s="29"/>
      <c r="D17234" s="27"/>
      <c r="E17234" s="27"/>
      <c r="F17234" s="27"/>
      <c r="G17234" s="1"/>
      <c r="H17234" s="1"/>
      <c r="I17234" s="1"/>
    </row>
    <row r="17235" spans="2:9">
      <c r="B17235" s="1"/>
      <c r="C17235" s="29"/>
      <c r="D17235" s="27"/>
      <c r="E17235" s="27"/>
      <c r="F17235" s="27"/>
      <c r="G17235" s="1"/>
      <c r="H17235" s="1"/>
      <c r="I17235" s="1"/>
    </row>
    <row r="17236" spans="2:9">
      <c r="B17236" s="1"/>
      <c r="C17236" s="29"/>
      <c r="D17236" s="27"/>
      <c r="E17236" s="27"/>
      <c r="F17236" s="27"/>
      <c r="G17236" s="1"/>
      <c r="H17236" s="1"/>
      <c r="I17236" s="1"/>
    </row>
    <row r="17237" spans="2:9">
      <c r="B17237" s="1"/>
      <c r="C17237" s="29"/>
      <c r="D17237" s="27"/>
      <c r="E17237" s="27"/>
      <c r="F17237" s="27"/>
      <c r="G17237" s="1"/>
      <c r="H17237" s="1"/>
      <c r="I17237" s="1"/>
    </row>
    <row r="17238" spans="2:9">
      <c r="B17238" s="1"/>
      <c r="C17238" s="29"/>
      <c r="D17238" s="27"/>
      <c r="E17238" s="27"/>
      <c r="F17238" s="27"/>
      <c r="G17238" s="1"/>
      <c r="H17238" s="1"/>
      <c r="I17238" s="1"/>
    </row>
    <row r="17239" spans="2:9">
      <c r="B17239" s="1"/>
      <c r="C17239" s="29"/>
      <c r="D17239" s="27"/>
      <c r="E17239" s="27"/>
      <c r="F17239" s="27"/>
      <c r="G17239" s="1"/>
      <c r="H17239" s="1"/>
      <c r="I17239" s="1"/>
    </row>
    <row r="17240" spans="2:9">
      <c r="B17240" s="1"/>
      <c r="C17240" s="29"/>
      <c r="D17240" s="27"/>
      <c r="E17240" s="27"/>
      <c r="F17240" s="27"/>
      <c r="G17240" s="1"/>
      <c r="H17240" s="1"/>
      <c r="I17240" s="1"/>
    </row>
    <row r="17241" spans="2:9">
      <c r="B17241" s="1"/>
      <c r="C17241" s="29"/>
      <c r="D17241" s="27"/>
      <c r="E17241" s="27"/>
      <c r="F17241" s="27"/>
      <c r="G17241" s="1"/>
      <c r="H17241" s="1"/>
      <c r="I17241" s="1"/>
    </row>
    <row r="17242" spans="2:9">
      <c r="B17242" s="1"/>
      <c r="C17242" s="29"/>
      <c r="D17242" s="27"/>
      <c r="E17242" s="27"/>
      <c r="F17242" s="27"/>
      <c r="G17242" s="1"/>
      <c r="H17242" s="1"/>
      <c r="I17242" s="1"/>
    </row>
    <row r="17243" spans="2:9">
      <c r="B17243" s="1"/>
      <c r="C17243" s="29"/>
      <c r="D17243" s="27"/>
      <c r="E17243" s="27"/>
      <c r="F17243" s="27"/>
      <c r="G17243" s="1"/>
      <c r="H17243" s="1"/>
      <c r="I17243" s="1"/>
    </row>
    <row r="17244" spans="2:9">
      <c r="B17244" s="1"/>
      <c r="C17244" s="29"/>
      <c r="D17244" s="27"/>
      <c r="E17244" s="27"/>
      <c r="F17244" s="27"/>
      <c r="G17244" s="1"/>
      <c r="H17244" s="1"/>
      <c r="I17244" s="1"/>
    </row>
    <row r="17245" spans="2:9">
      <c r="B17245" s="1"/>
      <c r="C17245" s="29"/>
      <c r="D17245" s="27"/>
      <c r="E17245" s="27"/>
      <c r="F17245" s="27"/>
      <c r="G17245" s="1"/>
      <c r="H17245" s="1"/>
      <c r="I17245" s="1"/>
    </row>
    <row r="17246" spans="2:9">
      <c r="B17246" s="1"/>
      <c r="C17246" s="29"/>
      <c r="D17246" s="27"/>
      <c r="E17246" s="27"/>
      <c r="F17246" s="27"/>
      <c r="G17246" s="1"/>
      <c r="H17246" s="1"/>
      <c r="I17246" s="1"/>
    </row>
    <row r="17247" spans="2:9">
      <c r="B17247" s="1"/>
      <c r="C17247" s="29"/>
      <c r="D17247" s="27"/>
      <c r="E17247" s="27"/>
      <c r="F17247" s="27"/>
      <c r="G17247" s="1"/>
      <c r="H17247" s="1"/>
      <c r="I17247" s="1"/>
    </row>
    <row r="17248" spans="2:9">
      <c r="B17248" s="1"/>
      <c r="C17248" s="29"/>
      <c r="D17248" s="27"/>
      <c r="E17248" s="27"/>
      <c r="F17248" s="27"/>
      <c r="G17248" s="1"/>
      <c r="H17248" s="1"/>
      <c r="I17248" s="1"/>
    </row>
    <row r="17249" spans="2:9">
      <c r="B17249" s="1"/>
      <c r="C17249" s="29"/>
      <c r="D17249" s="27"/>
      <c r="E17249" s="27"/>
      <c r="F17249" s="27"/>
      <c r="G17249" s="1"/>
      <c r="H17249" s="1"/>
      <c r="I17249" s="1"/>
    </row>
    <row r="17250" spans="2:9">
      <c r="B17250" s="1"/>
      <c r="C17250" s="29"/>
      <c r="D17250" s="27"/>
      <c r="E17250" s="27"/>
      <c r="F17250" s="27"/>
      <c r="G17250" s="1"/>
      <c r="H17250" s="1"/>
      <c r="I17250" s="1"/>
    </row>
    <row r="17251" spans="2:9">
      <c r="B17251" s="1"/>
      <c r="C17251" s="29"/>
      <c r="D17251" s="27"/>
      <c r="E17251" s="27"/>
      <c r="F17251" s="27"/>
      <c r="G17251" s="1"/>
      <c r="H17251" s="1"/>
      <c r="I17251" s="1"/>
    </row>
    <row r="17252" spans="2:9">
      <c r="B17252" s="1"/>
      <c r="C17252" s="29"/>
      <c r="D17252" s="27"/>
      <c r="E17252" s="27"/>
      <c r="F17252" s="27"/>
      <c r="G17252" s="1"/>
      <c r="H17252" s="1"/>
      <c r="I17252" s="1"/>
    </row>
    <row r="17253" spans="2:9">
      <c r="B17253" s="1"/>
      <c r="C17253" s="29"/>
      <c r="D17253" s="27"/>
      <c r="E17253" s="27"/>
      <c r="F17253" s="27"/>
      <c r="G17253" s="1"/>
      <c r="H17253" s="1"/>
      <c r="I17253" s="1"/>
    </row>
    <row r="17254" spans="2:9">
      <c r="B17254" s="1"/>
      <c r="C17254" s="29"/>
      <c r="D17254" s="27"/>
      <c r="E17254" s="27"/>
      <c r="F17254" s="27"/>
      <c r="G17254" s="1"/>
      <c r="H17254" s="1"/>
      <c r="I17254" s="1"/>
    </row>
    <row r="17255" spans="2:9">
      <c r="B17255" s="1"/>
      <c r="C17255" s="29"/>
      <c r="D17255" s="27"/>
      <c r="E17255" s="27"/>
      <c r="F17255" s="27"/>
      <c r="G17255" s="1"/>
      <c r="H17255" s="1"/>
      <c r="I17255" s="1"/>
    </row>
    <row r="17256" spans="2:9">
      <c r="B17256" s="1"/>
      <c r="C17256" s="29"/>
      <c r="D17256" s="27"/>
      <c r="E17256" s="27"/>
      <c r="F17256" s="27"/>
      <c r="G17256" s="1"/>
      <c r="H17256" s="1"/>
      <c r="I17256" s="1"/>
    </row>
    <row r="17257" spans="2:9">
      <c r="B17257" s="1"/>
      <c r="C17257" s="29"/>
      <c r="D17257" s="27"/>
      <c r="E17257" s="27"/>
      <c r="F17257" s="27"/>
      <c r="G17257" s="1"/>
      <c r="H17257" s="1"/>
      <c r="I17257" s="1"/>
    </row>
    <row r="17258" spans="2:9">
      <c r="B17258" s="1"/>
      <c r="C17258" s="29"/>
      <c r="D17258" s="27"/>
      <c r="E17258" s="27"/>
      <c r="F17258" s="27"/>
      <c r="G17258" s="1"/>
      <c r="H17258" s="1"/>
      <c r="I17258" s="1"/>
    </row>
    <row r="17259" spans="2:9">
      <c r="B17259" s="1"/>
      <c r="C17259" s="29"/>
      <c r="D17259" s="27"/>
      <c r="E17259" s="27"/>
      <c r="F17259" s="27"/>
      <c r="G17259" s="1"/>
      <c r="H17259" s="1"/>
      <c r="I17259" s="1"/>
    </row>
    <row r="17260" spans="2:9">
      <c r="B17260" s="1"/>
      <c r="C17260" s="29"/>
      <c r="D17260" s="27"/>
      <c r="E17260" s="27"/>
      <c r="F17260" s="27"/>
      <c r="G17260" s="1"/>
      <c r="H17260" s="1"/>
      <c r="I17260" s="1"/>
    </row>
    <row r="17261" spans="2:9">
      <c r="B17261" s="1"/>
      <c r="C17261" s="29"/>
      <c r="D17261" s="27"/>
      <c r="E17261" s="27"/>
      <c r="F17261" s="27"/>
      <c r="G17261" s="1"/>
      <c r="H17261" s="1"/>
      <c r="I17261" s="1"/>
    </row>
    <row r="17262" spans="2:9">
      <c r="B17262" s="1"/>
      <c r="C17262" s="29"/>
      <c r="D17262" s="27"/>
      <c r="E17262" s="27"/>
      <c r="F17262" s="27"/>
      <c r="G17262" s="1"/>
      <c r="H17262" s="1"/>
      <c r="I17262" s="1"/>
    </row>
    <row r="17263" spans="2:9">
      <c r="B17263" s="1"/>
      <c r="C17263" s="29"/>
      <c r="D17263" s="27"/>
      <c r="E17263" s="27"/>
      <c r="F17263" s="27"/>
      <c r="G17263" s="1"/>
      <c r="H17263" s="1"/>
      <c r="I17263" s="1"/>
    </row>
    <row r="17264" spans="2:9">
      <c r="B17264" s="1"/>
      <c r="C17264" s="29"/>
      <c r="D17264" s="27"/>
      <c r="E17264" s="27"/>
      <c r="F17264" s="27"/>
      <c r="G17264" s="1"/>
      <c r="H17264" s="1"/>
      <c r="I17264" s="1"/>
    </row>
    <row r="17265" spans="2:9">
      <c r="B17265" s="1"/>
      <c r="C17265" s="29"/>
      <c r="D17265" s="27"/>
      <c r="E17265" s="27"/>
      <c r="F17265" s="27"/>
      <c r="G17265" s="1"/>
      <c r="H17265" s="1"/>
      <c r="I17265" s="1"/>
    </row>
    <row r="17266" spans="2:9">
      <c r="B17266" s="1"/>
      <c r="C17266" s="29"/>
      <c r="D17266" s="27"/>
      <c r="E17266" s="27"/>
      <c r="F17266" s="27"/>
      <c r="G17266" s="1"/>
      <c r="H17266" s="1"/>
      <c r="I17266" s="1"/>
    </row>
    <row r="17267" spans="2:9">
      <c r="B17267" s="1"/>
      <c r="C17267" s="29"/>
      <c r="D17267" s="27"/>
      <c r="E17267" s="27"/>
      <c r="F17267" s="27"/>
      <c r="G17267" s="1"/>
      <c r="H17267" s="1"/>
      <c r="I17267" s="1"/>
    </row>
    <row r="17268" spans="2:9">
      <c r="B17268" s="1"/>
      <c r="C17268" s="29"/>
      <c r="D17268" s="27"/>
      <c r="E17268" s="27"/>
      <c r="F17268" s="27"/>
      <c r="G17268" s="1"/>
      <c r="H17268" s="1"/>
      <c r="I17268" s="1"/>
    </row>
    <row r="17269" spans="2:9">
      <c r="B17269" s="1"/>
      <c r="C17269" s="29"/>
      <c r="D17269" s="27"/>
      <c r="E17269" s="27"/>
      <c r="F17269" s="27"/>
      <c r="G17269" s="1"/>
      <c r="H17269" s="1"/>
      <c r="I17269" s="1"/>
    </row>
    <row r="17270" spans="2:9">
      <c r="B17270" s="1"/>
      <c r="C17270" s="29"/>
      <c r="D17270" s="27"/>
      <c r="E17270" s="27"/>
      <c r="F17270" s="27"/>
      <c r="G17270" s="1"/>
      <c r="H17270" s="1"/>
      <c r="I17270" s="1"/>
    </row>
    <row r="17271" spans="2:9">
      <c r="B17271" s="1"/>
      <c r="C17271" s="29"/>
      <c r="D17271" s="27"/>
      <c r="E17271" s="27"/>
      <c r="F17271" s="27"/>
      <c r="G17271" s="1"/>
      <c r="H17271" s="1"/>
      <c r="I17271" s="1"/>
    </row>
    <row r="17272" spans="2:9">
      <c r="B17272" s="1"/>
      <c r="C17272" s="29"/>
      <c r="D17272" s="27"/>
      <c r="E17272" s="27"/>
      <c r="F17272" s="27"/>
      <c r="G17272" s="1"/>
      <c r="H17272" s="1"/>
      <c r="I17272" s="1"/>
    </row>
    <row r="17273" spans="2:9">
      <c r="B17273" s="1"/>
      <c r="C17273" s="29"/>
      <c r="D17273" s="27"/>
      <c r="E17273" s="27"/>
      <c r="F17273" s="27"/>
      <c r="G17273" s="1"/>
      <c r="H17273" s="1"/>
      <c r="I17273" s="1"/>
    </row>
    <row r="17274" spans="2:9">
      <c r="B17274" s="1"/>
      <c r="C17274" s="29"/>
      <c r="D17274" s="27"/>
      <c r="E17274" s="27"/>
      <c r="F17274" s="27"/>
      <c r="G17274" s="1"/>
      <c r="H17274" s="1"/>
      <c r="I17274" s="1"/>
    </row>
    <row r="17275" spans="2:9">
      <c r="B17275" s="1"/>
      <c r="C17275" s="29"/>
      <c r="D17275" s="27"/>
      <c r="E17275" s="27"/>
      <c r="F17275" s="27"/>
      <c r="G17275" s="1"/>
      <c r="H17275" s="1"/>
      <c r="I17275" s="1"/>
    </row>
    <row r="17276" spans="2:9">
      <c r="B17276" s="1"/>
      <c r="C17276" s="29"/>
      <c r="D17276" s="27"/>
      <c r="E17276" s="27"/>
      <c r="F17276" s="27"/>
      <c r="G17276" s="1"/>
      <c r="H17276" s="1"/>
      <c r="I17276" s="1"/>
    </row>
    <row r="17277" spans="2:9">
      <c r="B17277" s="1"/>
      <c r="C17277" s="29"/>
      <c r="D17277" s="27"/>
      <c r="E17277" s="27"/>
      <c r="F17277" s="27"/>
      <c r="G17277" s="1"/>
      <c r="H17277" s="1"/>
      <c r="I17277" s="1"/>
    </row>
    <row r="17278" spans="2:9">
      <c r="B17278" s="1"/>
      <c r="C17278" s="29"/>
      <c r="D17278" s="27"/>
      <c r="E17278" s="27"/>
      <c r="F17278" s="27"/>
      <c r="G17278" s="1"/>
      <c r="H17278" s="1"/>
      <c r="I17278" s="1"/>
    </row>
    <row r="17279" spans="2:9">
      <c r="B17279" s="1"/>
      <c r="C17279" s="29"/>
      <c r="D17279" s="27"/>
      <c r="E17279" s="27"/>
      <c r="F17279" s="27"/>
      <c r="G17279" s="1"/>
      <c r="H17279" s="1"/>
      <c r="I17279" s="1"/>
    </row>
    <row r="17280" spans="2:9">
      <c r="B17280" s="1"/>
      <c r="C17280" s="29"/>
      <c r="D17280" s="27"/>
      <c r="E17280" s="27"/>
      <c r="F17280" s="27"/>
      <c r="G17280" s="1"/>
      <c r="H17280" s="1"/>
      <c r="I17280" s="1"/>
    </row>
    <row r="17281" spans="2:9">
      <c r="B17281" s="1"/>
      <c r="C17281" s="29"/>
      <c r="D17281" s="27"/>
      <c r="E17281" s="27"/>
      <c r="F17281" s="27"/>
      <c r="G17281" s="1"/>
      <c r="H17281" s="1"/>
      <c r="I17281" s="1"/>
    </row>
    <row r="17282" spans="2:9">
      <c r="B17282" s="1"/>
      <c r="C17282" s="29"/>
      <c r="D17282" s="27"/>
      <c r="E17282" s="27"/>
      <c r="F17282" s="27"/>
      <c r="G17282" s="1"/>
      <c r="H17282" s="1"/>
      <c r="I17282" s="1"/>
    </row>
    <row r="17283" spans="2:9">
      <c r="B17283" s="1"/>
      <c r="C17283" s="29"/>
      <c r="D17283" s="27"/>
      <c r="E17283" s="27"/>
      <c r="F17283" s="27"/>
      <c r="G17283" s="1"/>
      <c r="H17283" s="1"/>
      <c r="I17283" s="1"/>
    </row>
    <row r="17284" spans="2:9">
      <c r="B17284" s="1"/>
      <c r="C17284" s="29"/>
      <c r="D17284" s="27"/>
      <c r="E17284" s="27"/>
      <c r="F17284" s="27"/>
      <c r="G17284" s="1"/>
      <c r="H17284" s="1"/>
      <c r="I17284" s="1"/>
    </row>
    <row r="17285" spans="2:9">
      <c r="B17285" s="1"/>
      <c r="C17285" s="29"/>
      <c r="D17285" s="27"/>
      <c r="E17285" s="27"/>
      <c r="F17285" s="27"/>
      <c r="G17285" s="1"/>
      <c r="H17285" s="1"/>
      <c r="I17285" s="1"/>
    </row>
    <row r="17286" spans="2:9">
      <c r="B17286" s="1"/>
      <c r="C17286" s="29"/>
      <c r="D17286" s="27"/>
      <c r="E17286" s="27"/>
      <c r="F17286" s="27"/>
      <c r="G17286" s="1"/>
      <c r="H17286" s="1"/>
      <c r="I17286" s="1"/>
    </row>
    <row r="17287" spans="2:9">
      <c r="B17287" s="1"/>
      <c r="C17287" s="29"/>
      <c r="D17287" s="27"/>
      <c r="E17287" s="27"/>
      <c r="F17287" s="27"/>
      <c r="G17287" s="1"/>
      <c r="H17287" s="1"/>
      <c r="I17287" s="1"/>
    </row>
    <row r="17288" spans="2:9">
      <c r="B17288" s="1"/>
      <c r="C17288" s="29"/>
      <c r="D17288" s="27"/>
      <c r="E17288" s="27"/>
      <c r="F17288" s="27"/>
      <c r="G17288" s="1"/>
      <c r="H17288" s="1"/>
      <c r="I17288" s="1"/>
    </row>
    <row r="17289" spans="2:9">
      <c r="B17289" s="1"/>
      <c r="C17289" s="29"/>
      <c r="D17289" s="27"/>
      <c r="E17289" s="27"/>
      <c r="F17289" s="27"/>
      <c r="G17289" s="1"/>
      <c r="H17289" s="1"/>
      <c r="I17289" s="1"/>
    </row>
    <row r="17290" spans="2:9">
      <c r="B17290" s="1"/>
      <c r="C17290" s="29"/>
      <c r="D17290" s="27"/>
      <c r="E17290" s="27"/>
      <c r="F17290" s="27"/>
      <c r="G17290" s="1"/>
      <c r="H17290" s="1"/>
      <c r="I17290" s="1"/>
    </row>
    <row r="17291" spans="2:9">
      <c r="B17291" s="1"/>
      <c r="C17291" s="29"/>
      <c r="D17291" s="27"/>
      <c r="E17291" s="27"/>
      <c r="F17291" s="27"/>
      <c r="G17291" s="1"/>
      <c r="H17291" s="1"/>
      <c r="I17291" s="1"/>
    </row>
    <row r="17292" spans="2:9">
      <c r="B17292" s="1"/>
      <c r="C17292" s="29"/>
      <c r="D17292" s="27"/>
      <c r="E17292" s="27"/>
      <c r="F17292" s="27"/>
      <c r="G17292" s="1"/>
      <c r="H17292" s="1"/>
      <c r="I17292" s="1"/>
    </row>
    <row r="17293" spans="2:9">
      <c r="B17293" s="1"/>
      <c r="C17293" s="29"/>
      <c r="D17293" s="27"/>
      <c r="E17293" s="27"/>
      <c r="F17293" s="27"/>
      <c r="G17293" s="1"/>
      <c r="H17293" s="1"/>
      <c r="I17293" s="1"/>
    </row>
    <row r="17294" spans="2:9">
      <c r="B17294" s="1"/>
      <c r="C17294" s="29"/>
      <c r="D17294" s="27"/>
      <c r="E17294" s="27"/>
      <c r="F17294" s="27"/>
      <c r="G17294" s="1"/>
      <c r="H17294" s="1"/>
      <c r="I17294" s="1"/>
    </row>
    <row r="17295" spans="2:9">
      <c r="B17295" s="1"/>
      <c r="C17295" s="29"/>
      <c r="D17295" s="27"/>
      <c r="E17295" s="27"/>
      <c r="F17295" s="27"/>
      <c r="G17295" s="1"/>
      <c r="H17295" s="1"/>
      <c r="I17295" s="1"/>
    </row>
    <row r="17296" spans="2:9">
      <c r="B17296" s="1"/>
      <c r="C17296" s="29"/>
      <c r="D17296" s="27"/>
      <c r="E17296" s="27"/>
      <c r="F17296" s="27"/>
      <c r="G17296" s="1"/>
      <c r="H17296" s="1"/>
      <c r="I17296" s="1"/>
    </row>
    <row r="17297" spans="2:9">
      <c r="B17297" s="1"/>
      <c r="C17297" s="29"/>
      <c r="D17297" s="27"/>
      <c r="E17297" s="27"/>
      <c r="F17297" s="27"/>
      <c r="G17297" s="1"/>
      <c r="H17297" s="1"/>
      <c r="I17297" s="1"/>
    </row>
    <row r="17298" spans="2:9">
      <c r="B17298" s="1"/>
      <c r="C17298" s="29"/>
      <c r="D17298" s="27"/>
      <c r="E17298" s="27"/>
      <c r="F17298" s="27"/>
      <c r="G17298" s="1"/>
      <c r="H17298" s="1"/>
      <c r="I17298" s="1"/>
    </row>
    <row r="17299" spans="2:9">
      <c r="B17299" s="1"/>
      <c r="C17299" s="29"/>
      <c r="D17299" s="27"/>
      <c r="E17299" s="27"/>
      <c r="F17299" s="27"/>
      <c r="G17299" s="1"/>
      <c r="H17299" s="1"/>
      <c r="I17299" s="1"/>
    </row>
    <row r="17300" spans="2:9">
      <c r="B17300" s="1"/>
      <c r="C17300" s="29"/>
      <c r="D17300" s="27"/>
      <c r="E17300" s="27"/>
      <c r="F17300" s="27"/>
      <c r="G17300" s="1"/>
      <c r="H17300" s="1"/>
      <c r="I17300" s="1"/>
    </row>
    <row r="17301" spans="2:9">
      <c r="B17301" s="1"/>
      <c r="C17301" s="29"/>
      <c r="D17301" s="27"/>
      <c r="E17301" s="27"/>
      <c r="F17301" s="27"/>
      <c r="G17301" s="1"/>
      <c r="H17301" s="1"/>
      <c r="I17301" s="1"/>
    </row>
    <row r="17302" spans="2:9">
      <c r="B17302" s="1"/>
      <c r="C17302" s="29"/>
      <c r="D17302" s="27"/>
      <c r="E17302" s="27"/>
      <c r="F17302" s="27"/>
      <c r="G17302" s="1"/>
      <c r="H17302" s="1"/>
      <c r="I17302" s="1"/>
    </row>
    <row r="17303" spans="2:9">
      <c r="B17303" s="1"/>
      <c r="C17303" s="29"/>
      <c r="D17303" s="27"/>
      <c r="E17303" s="27"/>
      <c r="F17303" s="27"/>
      <c r="G17303" s="1"/>
      <c r="H17303" s="1"/>
      <c r="I17303" s="1"/>
    </row>
    <row r="17304" spans="2:9">
      <c r="B17304" s="1"/>
      <c r="C17304" s="29"/>
      <c r="D17304" s="27"/>
      <c r="E17304" s="27"/>
      <c r="F17304" s="27"/>
      <c r="G17304" s="1"/>
      <c r="H17304" s="1"/>
      <c r="I17304" s="1"/>
    </row>
    <row r="17305" spans="2:9">
      <c r="B17305" s="1"/>
      <c r="C17305" s="29"/>
      <c r="D17305" s="27"/>
      <c r="E17305" s="27"/>
      <c r="F17305" s="27"/>
      <c r="G17305" s="1"/>
      <c r="H17305" s="1"/>
      <c r="I17305" s="1"/>
    </row>
    <row r="17306" spans="2:9">
      <c r="B17306" s="1"/>
      <c r="C17306" s="29"/>
      <c r="D17306" s="27"/>
      <c r="E17306" s="27"/>
      <c r="F17306" s="27"/>
      <c r="G17306" s="1"/>
      <c r="H17306" s="1"/>
      <c r="I17306" s="1"/>
    </row>
    <row r="17307" spans="2:9">
      <c r="B17307" s="1"/>
      <c r="C17307" s="29"/>
      <c r="D17307" s="27"/>
      <c r="E17307" s="27"/>
      <c r="F17307" s="27"/>
      <c r="G17307" s="1"/>
      <c r="H17307" s="1"/>
      <c r="I17307" s="1"/>
    </row>
    <row r="17308" spans="2:9">
      <c r="B17308" s="1"/>
      <c r="C17308" s="29"/>
      <c r="D17308" s="27"/>
      <c r="E17308" s="27"/>
      <c r="F17308" s="27"/>
      <c r="G17308" s="1"/>
      <c r="H17308" s="1"/>
      <c r="I17308" s="1"/>
    </row>
    <row r="17309" spans="2:9">
      <c r="B17309" s="1"/>
      <c r="C17309" s="29"/>
      <c r="D17309" s="27"/>
      <c r="E17309" s="27"/>
      <c r="F17309" s="27"/>
      <c r="G17309" s="1"/>
      <c r="H17309" s="1"/>
      <c r="I17309" s="1"/>
    </row>
    <row r="17310" spans="2:9">
      <c r="B17310" s="1"/>
      <c r="C17310" s="29"/>
      <c r="D17310" s="27"/>
      <c r="E17310" s="27"/>
      <c r="F17310" s="27"/>
      <c r="G17310" s="1"/>
      <c r="H17310" s="1"/>
      <c r="I17310" s="1"/>
    </row>
    <row r="17311" spans="2:9">
      <c r="B17311" s="1"/>
      <c r="C17311" s="29"/>
      <c r="D17311" s="27"/>
      <c r="E17311" s="27"/>
      <c r="F17311" s="27"/>
      <c r="G17311" s="1"/>
      <c r="H17311" s="1"/>
      <c r="I17311" s="1"/>
    </row>
    <row r="17312" spans="2:9">
      <c r="B17312" s="1"/>
      <c r="C17312" s="29"/>
      <c r="D17312" s="27"/>
      <c r="E17312" s="27"/>
      <c r="F17312" s="27"/>
      <c r="G17312" s="1"/>
      <c r="H17312" s="1"/>
      <c r="I17312" s="1"/>
    </row>
    <row r="17313" spans="2:9">
      <c r="B17313" s="1"/>
      <c r="C17313" s="29"/>
      <c r="D17313" s="27"/>
      <c r="E17313" s="27"/>
      <c r="F17313" s="27"/>
      <c r="G17313" s="1"/>
      <c r="H17313" s="1"/>
      <c r="I17313" s="1"/>
    </row>
    <row r="17314" spans="2:9">
      <c r="B17314" s="1"/>
      <c r="C17314" s="29"/>
      <c r="D17314" s="27"/>
      <c r="E17314" s="27"/>
      <c r="F17314" s="27"/>
      <c r="G17314" s="1"/>
      <c r="H17314" s="1"/>
      <c r="I17314" s="1"/>
    </row>
    <row r="17315" spans="2:9">
      <c r="B17315" s="1"/>
      <c r="C17315" s="29"/>
      <c r="D17315" s="27"/>
      <c r="E17315" s="27"/>
      <c r="F17315" s="27"/>
      <c r="G17315" s="1"/>
      <c r="H17315" s="1"/>
      <c r="I17315" s="1"/>
    </row>
    <row r="17316" spans="2:9">
      <c r="B17316" s="1"/>
      <c r="C17316" s="29"/>
      <c r="D17316" s="27"/>
      <c r="E17316" s="27"/>
      <c r="F17316" s="27"/>
      <c r="G17316" s="1"/>
      <c r="H17316" s="1"/>
      <c r="I17316" s="1"/>
    </row>
    <row r="17317" spans="2:9">
      <c r="B17317" s="1"/>
      <c r="C17317" s="29"/>
      <c r="D17317" s="27"/>
      <c r="E17317" s="27"/>
      <c r="F17317" s="27"/>
      <c r="G17317" s="1"/>
      <c r="H17317" s="1"/>
      <c r="I17317" s="1"/>
    </row>
    <row r="17318" spans="2:9">
      <c r="B17318" s="1"/>
      <c r="C17318" s="29"/>
      <c r="D17318" s="27"/>
      <c r="E17318" s="27"/>
      <c r="F17318" s="27"/>
      <c r="G17318" s="1"/>
      <c r="H17318" s="1"/>
      <c r="I17318" s="1"/>
    </row>
    <row r="17319" spans="2:9">
      <c r="B17319" s="1"/>
      <c r="C17319" s="29"/>
      <c r="D17319" s="27"/>
      <c r="E17319" s="27"/>
      <c r="F17319" s="27"/>
      <c r="G17319" s="1"/>
      <c r="H17319" s="1"/>
      <c r="I17319" s="1"/>
    </row>
    <row r="17320" spans="2:9">
      <c r="B17320" s="1"/>
      <c r="C17320" s="29"/>
      <c r="D17320" s="27"/>
      <c r="E17320" s="27"/>
      <c r="F17320" s="27"/>
      <c r="G17320" s="1"/>
      <c r="H17320" s="1"/>
      <c r="I17320" s="1"/>
    </row>
    <row r="17321" spans="2:9">
      <c r="B17321" s="1"/>
      <c r="C17321" s="29"/>
      <c r="D17321" s="27"/>
      <c r="E17321" s="27"/>
      <c r="F17321" s="27"/>
      <c r="G17321" s="1"/>
      <c r="H17321" s="1"/>
      <c r="I17321" s="1"/>
    </row>
    <row r="17322" spans="2:9">
      <c r="B17322" s="1"/>
      <c r="C17322" s="29"/>
      <c r="D17322" s="27"/>
      <c r="E17322" s="27"/>
      <c r="F17322" s="27"/>
      <c r="G17322" s="1"/>
      <c r="H17322" s="1"/>
      <c r="I17322" s="1"/>
    </row>
    <row r="17323" spans="2:9">
      <c r="B17323" s="1"/>
      <c r="C17323" s="29"/>
      <c r="D17323" s="27"/>
      <c r="E17323" s="27"/>
      <c r="F17323" s="27"/>
      <c r="G17323" s="1"/>
      <c r="H17323" s="1"/>
      <c r="I17323" s="1"/>
    </row>
    <row r="17324" spans="2:9">
      <c r="B17324" s="1"/>
      <c r="C17324" s="29"/>
      <c r="D17324" s="27"/>
      <c r="E17324" s="27"/>
      <c r="F17324" s="27"/>
      <c r="G17324" s="1"/>
      <c r="H17324" s="1"/>
      <c r="I17324" s="1"/>
    </row>
    <row r="17325" spans="2:9">
      <c r="B17325" s="1"/>
      <c r="C17325" s="29"/>
      <c r="D17325" s="27"/>
      <c r="E17325" s="27"/>
      <c r="F17325" s="27"/>
      <c r="G17325" s="1"/>
      <c r="H17325" s="1"/>
      <c r="I17325" s="1"/>
    </row>
    <row r="17326" spans="2:9">
      <c r="B17326" s="1"/>
      <c r="C17326" s="29"/>
      <c r="D17326" s="27"/>
      <c r="E17326" s="27"/>
      <c r="F17326" s="27"/>
      <c r="G17326" s="1"/>
      <c r="H17326" s="1"/>
      <c r="I17326" s="1"/>
    </row>
    <row r="17327" spans="2:9">
      <c r="B17327" s="1"/>
      <c r="C17327" s="29"/>
      <c r="D17327" s="27"/>
      <c r="E17327" s="27"/>
      <c r="F17327" s="27"/>
      <c r="G17327" s="1"/>
      <c r="H17327" s="1"/>
      <c r="I17327" s="1"/>
    </row>
    <row r="17328" spans="2:9">
      <c r="B17328" s="1"/>
      <c r="C17328" s="29"/>
      <c r="D17328" s="27"/>
      <c r="E17328" s="27"/>
      <c r="F17328" s="27"/>
      <c r="G17328" s="1"/>
      <c r="H17328" s="1"/>
      <c r="I17328" s="1"/>
    </row>
    <row r="17329" spans="2:9">
      <c r="B17329" s="1"/>
      <c r="C17329" s="29"/>
      <c r="D17329" s="27"/>
      <c r="E17329" s="27"/>
      <c r="F17329" s="27"/>
      <c r="G17329" s="1"/>
      <c r="H17329" s="1"/>
      <c r="I17329" s="1"/>
    </row>
    <row r="17330" spans="2:9">
      <c r="B17330" s="1"/>
      <c r="C17330" s="29"/>
      <c r="D17330" s="27"/>
      <c r="E17330" s="27"/>
      <c r="F17330" s="27"/>
      <c r="G17330" s="1"/>
      <c r="H17330" s="1"/>
      <c r="I17330" s="1"/>
    </row>
    <row r="17331" spans="2:9">
      <c r="B17331" s="1"/>
      <c r="C17331" s="29"/>
      <c r="D17331" s="27"/>
      <c r="E17331" s="27"/>
      <c r="F17331" s="27"/>
      <c r="G17331" s="1"/>
      <c r="H17331" s="1"/>
      <c r="I17331" s="1"/>
    </row>
    <row r="17332" spans="2:9">
      <c r="B17332" s="1"/>
      <c r="C17332" s="29"/>
      <c r="D17332" s="27"/>
      <c r="E17332" s="27"/>
      <c r="F17332" s="27"/>
      <c r="G17332" s="1"/>
      <c r="H17332" s="1"/>
      <c r="I17332" s="1"/>
    </row>
    <row r="17333" spans="2:9">
      <c r="B17333" s="1"/>
      <c r="C17333" s="29"/>
      <c r="D17333" s="27"/>
      <c r="E17333" s="27"/>
      <c r="F17333" s="27"/>
      <c r="G17333" s="1"/>
      <c r="H17333" s="1"/>
      <c r="I17333" s="1"/>
    </row>
    <row r="17334" spans="2:9">
      <c r="B17334" s="1"/>
      <c r="C17334" s="29"/>
      <c r="D17334" s="27"/>
      <c r="E17334" s="27"/>
      <c r="F17334" s="27"/>
      <c r="G17334" s="1"/>
      <c r="H17334" s="1"/>
      <c r="I17334" s="1"/>
    </row>
    <row r="17335" spans="2:9">
      <c r="B17335" s="1"/>
      <c r="C17335" s="29"/>
      <c r="D17335" s="27"/>
      <c r="E17335" s="27"/>
      <c r="F17335" s="27"/>
      <c r="G17335" s="1"/>
      <c r="H17335" s="1"/>
      <c r="I17335" s="1"/>
    </row>
    <row r="17336" spans="2:9">
      <c r="B17336" s="1"/>
      <c r="C17336" s="29"/>
      <c r="D17336" s="27"/>
      <c r="E17336" s="27"/>
      <c r="F17336" s="27"/>
      <c r="G17336" s="1"/>
      <c r="H17336" s="1"/>
      <c r="I17336" s="1"/>
    </row>
    <row r="17337" spans="2:9">
      <c r="B17337" s="1"/>
      <c r="C17337" s="29"/>
      <c r="D17337" s="27"/>
      <c r="E17337" s="27"/>
      <c r="F17337" s="27"/>
      <c r="G17337" s="1"/>
      <c r="H17337" s="1"/>
      <c r="I17337" s="1"/>
    </row>
    <row r="17338" spans="2:9">
      <c r="B17338" s="1"/>
      <c r="C17338" s="29"/>
      <c r="D17338" s="27"/>
      <c r="E17338" s="27"/>
      <c r="F17338" s="27"/>
      <c r="G17338" s="1"/>
      <c r="H17338" s="1"/>
      <c r="I17338" s="1"/>
    </row>
    <row r="17339" spans="2:9">
      <c r="B17339" s="1"/>
      <c r="C17339" s="29"/>
      <c r="D17339" s="27"/>
      <c r="E17339" s="27"/>
      <c r="F17339" s="27"/>
      <c r="G17339" s="1"/>
      <c r="H17339" s="1"/>
      <c r="I17339" s="1"/>
    </row>
    <row r="17340" spans="2:9">
      <c r="B17340" s="1"/>
      <c r="C17340" s="29"/>
      <c r="D17340" s="27"/>
      <c r="E17340" s="27"/>
      <c r="F17340" s="27"/>
      <c r="G17340" s="1"/>
      <c r="H17340" s="1"/>
      <c r="I17340" s="1"/>
    </row>
    <row r="17341" spans="2:9">
      <c r="B17341" s="1"/>
      <c r="C17341" s="29"/>
      <c r="D17341" s="27"/>
      <c r="E17341" s="27"/>
      <c r="F17341" s="27"/>
      <c r="G17341" s="1"/>
      <c r="H17341" s="1"/>
      <c r="I17341" s="1"/>
    </row>
    <row r="17342" spans="2:9">
      <c r="B17342" s="1"/>
      <c r="C17342" s="29"/>
      <c r="D17342" s="27"/>
      <c r="E17342" s="27"/>
      <c r="F17342" s="27"/>
      <c r="G17342" s="1"/>
      <c r="H17342" s="1"/>
      <c r="I17342" s="1"/>
    </row>
    <row r="17343" spans="2:9">
      <c r="B17343" s="1"/>
      <c r="C17343" s="29"/>
      <c r="D17343" s="27"/>
      <c r="E17343" s="27"/>
      <c r="F17343" s="27"/>
      <c r="G17343" s="1"/>
      <c r="H17343" s="1"/>
      <c r="I17343" s="1"/>
    </row>
    <row r="17344" spans="2:9">
      <c r="B17344" s="1"/>
      <c r="C17344" s="29"/>
      <c r="D17344" s="27"/>
      <c r="E17344" s="27"/>
      <c r="F17344" s="27"/>
      <c r="G17344" s="1"/>
      <c r="H17344" s="1"/>
      <c r="I17344" s="1"/>
    </row>
    <row r="17345" spans="2:9">
      <c r="B17345" s="1"/>
      <c r="C17345" s="29"/>
      <c r="D17345" s="27"/>
      <c r="E17345" s="27"/>
      <c r="F17345" s="27"/>
      <c r="G17345" s="1"/>
      <c r="H17345" s="1"/>
      <c r="I17345" s="1"/>
    </row>
    <row r="17346" spans="2:9">
      <c r="B17346" s="1"/>
      <c r="C17346" s="29"/>
      <c r="D17346" s="27"/>
      <c r="E17346" s="27"/>
      <c r="F17346" s="27"/>
      <c r="G17346" s="1"/>
      <c r="H17346" s="1"/>
      <c r="I17346" s="1"/>
    </row>
    <row r="17347" spans="2:9">
      <c r="B17347" s="1"/>
      <c r="C17347" s="29"/>
      <c r="D17347" s="27"/>
      <c r="E17347" s="27"/>
      <c r="F17347" s="27"/>
      <c r="G17347" s="1"/>
      <c r="H17347" s="1"/>
      <c r="I17347" s="1"/>
    </row>
    <row r="17348" spans="2:9">
      <c r="B17348" s="1"/>
      <c r="C17348" s="29"/>
      <c r="D17348" s="27"/>
      <c r="E17348" s="27"/>
      <c r="F17348" s="27"/>
      <c r="G17348" s="1"/>
      <c r="H17348" s="1"/>
      <c r="I17348" s="1"/>
    </row>
    <row r="17349" spans="2:9">
      <c r="B17349" s="1"/>
      <c r="C17349" s="29"/>
      <c r="D17349" s="27"/>
      <c r="E17349" s="27"/>
      <c r="F17349" s="27"/>
      <c r="G17349" s="1"/>
      <c r="H17349" s="1"/>
      <c r="I17349" s="1"/>
    </row>
    <row r="17350" spans="2:9">
      <c r="B17350" s="1"/>
      <c r="C17350" s="29"/>
      <c r="D17350" s="27"/>
      <c r="E17350" s="27"/>
      <c r="F17350" s="27"/>
      <c r="G17350" s="1"/>
      <c r="H17350" s="1"/>
      <c r="I17350" s="1"/>
    </row>
    <row r="17351" spans="2:9">
      <c r="B17351" s="1"/>
      <c r="C17351" s="29"/>
      <c r="D17351" s="27"/>
      <c r="E17351" s="27"/>
      <c r="F17351" s="27"/>
      <c r="G17351" s="1"/>
      <c r="H17351" s="1"/>
      <c r="I17351" s="1"/>
    </row>
    <row r="17352" spans="2:9">
      <c r="B17352" s="1"/>
      <c r="C17352" s="29"/>
      <c r="D17352" s="27"/>
      <c r="E17352" s="27"/>
      <c r="F17352" s="27"/>
      <c r="G17352" s="1"/>
      <c r="H17352" s="1"/>
      <c r="I17352" s="1"/>
    </row>
    <row r="17353" spans="2:9">
      <c r="B17353" s="1"/>
      <c r="C17353" s="29"/>
      <c r="D17353" s="27"/>
      <c r="E17353" s="27"/>
      <c r="F17353" s="27"/>
      <c r="G17353" s="1"/>
      <c r="H17353" s="1"/>
      <c r="I17353" s="1"/>
    </row>
    <row r="17354" spans="2:9">
      <c r="B17354" s="1"/>
      <c r="C17354" s="29"/>
      <c r="D17354" s="27"/>
      <c r="E17354" s="27"/>
      <c r="F17354" s="27"/>
      <c r="G17354" s="1"/>
      <c r="H17354" s="1"/>
      <c r="I17354" s="1"/>
    </row>
    <row r="17355" spans="2:9">
      <c r="B17355" s="1"/>
      <c r="C17355" s="29"/>
      <c r="D17355" s="27"/>
      <c r="E17355" s="27"/>
      <c r="F17355" s="27"/>
      <c r="G17355" s="1"/>
      <c r="H17355" s="1"/>
      <c r="I17355" s="1"/>
    </row>
    <row r="17356" spans="2:9">
      <c r="B17356" s="1"/>
      <c r="C17356" s="29"/>
      <c r="D17356" s="27"/>
      <c r="E17356" s="27"/>
      <c r="F17356" s="27"/>
      <c r="G17356" s="1"/>
      <c r="H17356" s="1"/>
      <c r="I17356" s="1"/>
    </row>
    <row r="17357" spans="2:9">
      <c r="B17357" s="1"/>
      <c r="C17357" s="29"/>
      <c r="D17357" s="27"/>
      <c r="E17357" s="27"/>
      <c r="F17357" s="27"/>
      <c r="G17357" s="1"/>
      <c r="H17357" s="1"/>
      <c r="I17357" s="1"/>
    </row>
    <row r="17358" spans="2:9">
      <c r="B17358" s="1"/>
      <c r="C17358" s="29"/>
      <c r="D17358" s="27"/>
      <c r="E17358" s="27"/>
      <c r="F17358" s="27"/>
      <c r="G17358" s="1"/>
      <c r="H17358" s="1"/>
      <c r="I17358" s="1"/>
    </row>
    <row r="17359" spans="2:9">
      <c r="B17359" s="1"/>
      <c r="C17359" s="29"/>
      <c r="D17359" s="27"/>
      <c r="E17359" s="27"/>
      <c r="F17359" s="27"/>
      <c r="G17359" s="1"/>
      <c r="H17359" s="1"/>
      <c r="I17359" s="1"/>
    </row>
    <row r="17360" spans="2:9">
      <c r="B17360" s="1"/>
      <c r="C17360" s="29"/>
      <c r="D17360" s="27"/>
      <c r="E17360" s="27"/>
      <c r="F17360" s="27"/>
      <c r="G17360" s="1"/>
      <c r="H17360" s="1"/>
      <c r="I17360" s="1"/>
    </row>
    <row r="17361" spans="2:9">
      <c r="B17361" s="1"/>
      <c r="C17361" s="29"/>
      <c r="D17361" s="27"/>
      <c r="E17361" s="27"/>
      <c r="F17361" s="27"/>
      <c r="G17361" s="1"/>
      <c r="H17361" s="1"/>
      <c r="I17361" s="1"/>
    </row>
    <row r="17362" spans="2:9">
      <c r="B17362" s="1"/>
      <c r="C17362" s="29"/>
      <c r="D17362" s="27"/>
      <c r="E17362" s="27"/>
      <c r="F17362" s="27"/>
      <c r="G17362" s="1"/>
      <c r="H17362" s="1"/>
      <c r="I17362" s="1"/>
    </row>
    <row r="17363" spans="2:9">
      <c r="B17363" s="1"/>
      <c r="C17363" s="29"/>
      <c r="D17363" s="27"/>
      <c r="E17363" s="27"/>
      <c r="F17363" s="27"/>
      <c r="G17363" s="1"/>
      <c r="H17363" s="1"/>
      <c r="I17363" s="1"/>
    </row>
    <row r="17364" spans="2:9">
      <c r="B17364" s="1"/>
      <c r="C17364" s="29"/>
      <c r="D17364" s="27"/>
      <c r="E17364" s="27"/>
      <c r="F17364" s="27"/>
      <c r="G17364" s="1"/>
      <c r="H17364" s="1"/>
      <c r="I17364" s="1"/>
    </row>
    <row r="17365" spans="2:9">
      <c r="B17365" s="1"/>
      <c r="C17365" s="29"/>
      <c r="D17365" s="27"/>
      <c r="E17365" s="27"/>
      <c r="F17365" s="27"/>
      <c r="G17365" s="1"/>
      <c r="H17365" s="1"/>
      <c r="I17365" s="1"/>
    </row>
    <row r="17366" spans="2:9">
      <c r="B17366" s="1"/>
      <c r="C17366" s="29"/>
      <c r="D17366" s="27"/>
      <c r="E17366" s="27"/>
      <c r="F17366" s="27"/>
      <c r="G17366" s="1"/>
      <c r="H17366" s="1"/>
      <c r="I17366" s="1"/>
    </row>
    <row r="17367" spans="2:9">
      <c r="B17367" s="1"/>
      <c r="C17367" s="29"/>
      <c r="D17367" s="27"/>
      <c r="E17367" s="27"/>
      <c r="F17367" s="27"/>
      <c r="G17367" s="1"/>
      <c r="H17367" s="1"/>
      <c r="I17367" s="1"/>
    </row>
    <row r="17368" spans="2:9">
      <c r="B17368" s="1"/>
      <c r="C17368" s="29"/>
      <c r="D17368" s="27"/>
      <c r="E17368" s="27"/>
      <c r="F17368" s="27"/>
      <c r="G17368" s="1"/>
      <c r="H17368" s="1"/>
      <c r="I17368" s="1"/>
    </row>
    <row r="17369" spans="2:9">
      <c r="B17369" s="1"/>
      <c r="C17369" s="29"/>
      <c r="D17369" s="27"/>
      <c r="E17369" s="27"/>
      <c r="F17369" s="27"/>
      <c r="G17369" s="1"/>
      <c r="H17369" s="1"/>
      <c r="I17369" s="1"/>
    </row>
    <row r="17370" spans="2:9">
      <c r="B17370" s="1"/>
      <c r="C17370" s="29"/>
      <c r="D17370" s="27"/>
      <c r="E17370" s="27"/>
      <c r="F17370" s="27"/>
      <c r="G17370" s="1"/>
      <c r="H17370" s="1"/>
      <c r="I17370" s="1"/>
    </row>
    <row r="17371" spans="2:9">
      <c r="B17371" s="1"/>
      <c r="C17371" s="29"/>
      <c r="D17371" s="27"/>
      <c r="E17371" s="27"/>
      <c r="F17371" s="27"/>
      <c r="G17371" s="1"/>
      <c r="H17371" s="1"/>
      <c r="I17371" s="1"/>
    </row>
    <row r="17372" spans="2:9">
      <c r="B17372" s="1"/>
      <c r="C17372" s="29"/>
      <c r="D17372" s="27"/>
      <c r="E17372" s="27"/>
      <c r="F17372" s="27"/>
      <c r="G17372" s="1"/>
      <c r="H17372" s="1"/>
      <c r="I17372" s="1"/>
    </row>
    <row r="17373" spans="2:9">
      <c r="B17373" s="1"/>
      <c r="C17373" s="29"/>
      <c r="D17373" s="27"/>
      <c r="E17373" s="27"/>
      <c r="F17373" s="27"/>
      <c r="G17373" s="1"/>
      <c r="H17373" s="1"/>
      <c r="I17373" s="1"/>
    </row>
    <row r="17374" spans="2:9">
      <c r="B17374" s="1"/>
      <c r="C17374" s="29"/>
      <c r="D17374" s="27"/>
      <c r="E17374" s="27"/>
      <c r="F17374" s="27"/>
      <c r="G17374" s="1"/>
      <c r="H17374" s="1"/>
      <c r="I17374" s="1"/>
    </row>
    <row r="17375" spans="2:9">
      <c r="B17375" s="1"/>
      <c r="C17375" s="29"/>
      <c r="D17375" s="27"/>
      <c r="E17375" s="27"/>
      <c r="F17375" s="27"/>
      <c r="G17375" s="1"/>
      <c r="H17375" s="1"/>
      <c r="I17375" s="1"/>
    </row>
    <row r="17376" spans="2:9">
      <c r="B17376" s="1"/>
      <c r="C17376" s="29"/>
      <c r="D17376" s="27"/>
      <c r="E17376" s="27"/>
      <c r="F17376" s="27"/>
      <c r="G17376" s="1"/>
      <c r="H17376" s="1"/>
      <c r="I17376" s="1"/>
    </row>
    <row r="17377" spans="2:9">
      <c r="B17377" s="1"/>
      <c r="C17377" s="29"/>
      <c r="D17377" s="27"/>
      <c r="E17377" s="27"/>
      <c r="F17377" s="27"/>
      <c r="G17377" s="1"/>
      <c r="H17377" s="1"/>
      <c r="I17377" s="1"/>
    </row>
    <row r="17378" spans="2:9">
      <c r="B17378" s="1"/>
      <c r="C17378" s="29"/>
      <c r="D17378" s="27"/>
      <c r="E17378" s="27"/>
      <c r="F17378" s="27"/>
      <c r="G17378" s="1"/>
      <c r="H17378" s="1"/>
      <c r="I17378" s="1"/>
    </row>
    <row r="17379" spans="2:9">
      <c r="B17379" s="1"/>
      <c r="C17379" s="29"/>
      <c r="D17379" s="27"/>
      <c r="E17379" s="27"/>
      <c r="F17379" s="27"/>
      <c r="G17379" s="1"/>
      <c r="H17379" s="1"/>
      <c r="I17379" s="1"/>
    </row>
    <row r="17380" spans="2:9">
      <c r="B17380" s="1"/>
      <c r="C17380" s="29"/>
      <c r="D17380" s="27"/>
      <c r="E17380" s="27"/>
      <c r="F17380" s="27"/>
      <c r="G17380" s="1"/>
      <c r="H17380" s="1"/>
      <c r="I17380" s="1"/>
    </row>
    <row r="17381" spans="2:9">
      <c r="B17381" s="1"/>
      <c r="C17381" s="29"/>
      <c r="D17381" s="27"/>
      <c r="E17381" s="27"/>
      <c r="F17381" s="27"/>
      <c r="G17381" s="1"/>
      <c r="H17381" s="1"/>
      <c r="I17381" s="1"/>
    </row>
    <row r="17382" spans="2:9">
      <c r="B17382" s="1"/>
      <c r="C17382" s="29"/>
      <c r="D17382" s="27"/>
      <c r="E17382" s="27"/>
      <c r="F17382" s="27"/>
      <c r="G17382" s="1"/>
      <c r="H17382" s="1"/>
      <c r="I17382" s="1"/>
    </row>
    <row r="17383" spans="2:9">
      <c r="B17383" s="1"/>
      <c r="C17383" s="29"/>
      <c r="D17383" s="27"/>
      <c r="E17383" s="27"/>
      <c r="F17383" s="27"/>
      <c r="G17383" s="1"/>
      <c r="H17383" s="1"/>
      <c r="I17383" s="1"/>
    </row>
    <row r="17384" spans="2:9">
      <c r="B17384" s="1"/>
      <c r="C17384" s="29"/>
      <c r="D17384" s="27"/>
      <c r="E17384" s="27"/>
      <c r="F17384" s="27"/>
      <c r="G17384" s="1"/>
      <c r="H17384" s="1"/>
      <c r="I17384" s="1"/>
    </row>
    <row r="17385" spans="2:9">
      <c r="B17385" s="1"/>
      <c r="C17385" s="29"/>
      <c r="D17385" s="27"/>
      <c r="E17385" s="27"/>
      <c r="F17385" s="27"/>
      <c r="G17385" s="1"/>
      <c r="H17385" s="1"/>
      <c r="I17385" s="1"/>
    </row>
    <row r="17386" spans="2:9">
      <c r="B17386" s="1"/>
      <c r="C17386" s="29"/>
      <c r="D17386" s="27"/>
      <c r="E17386" s="27"/>
      <c r="F17386" s="27"/>
      <c r="G17386" s="1"/>
      <c r="H17386" s="1"/>
      <c r="I17386" s="1"/>
    </row>
    <row r="17387" spans="2:9">
      <c r="B17387" s="1"/>
      <c r="C17387" s="29"/>
      <c r="D17387" s="27"/>
      <c r="E17387" s="27"/>
      <c r="F17387" s="27"/>
      <c r="G17387" s="1"/>
      <c r="H17387" s="1"/>
      <c r="I17387" s="1"/>
    </row>
    <row r="17388" spans="2:9">
      <c r="B17388" s="1"/>
      <c r="C17388" s="29"/>
      <c r="D17388" s="27"/>
      <c r="E17388" s="27"/>
      <c r="F17388" s="27"/>
      <c r="G17388" s="1"/>
      <c r="H17388" s="1"/>
      <c r="I17388" s="1"/>
    </row>
    <row r="17389" spans="2:9">
      <c r="B17389" s="1"/>
      <c r="C17389" s="29"/>
      <c r="D17389" s="27"/>
      <c r="E17389" s="27"/>
      <c r="F17389" s="27"/>
      <c r="G17389" s="1"/>
      <c r="H17389" s="1"/>
      <c r="I17389" s="1"/>
    </row>
    <row r="17390" spans="2:9">
      <c r="B17390" s="1"/>
      <c r="C17390" s="29"/>
      <c r="D17390" s="27"/>
      <c r="E17390" s="27"/>
      <c r="F17390" s="27"/>
      <c r="G17390" s="1"/>
      <c r="H17390" s="1"/>
      <c r="I17390" s="1"/>
    </row>
    <row r="17391" spans="2:9">
      <c r="B17391" s="1"/>
      <c r="C17391" s="29"/>
      <c r="D17391" s="27"/>
      <c r="E17391" s="27"/>
      <c r="F17391" s="27"/>
      <c r="G17391" s="1"/>
      <c r="H17391" s="1"/>
      <c r="I17391" s="1"/>
    </row>
    <row r="17392" spans="2:9">
      <c r="B17392" s="1"/>
      <c r="C17392" s="29"/>
      <c r="D17392" s="27"/>
      <c r="E17392" s="27"/>
      <c r="F17392" s="27"/>
      <c r="G17392" s="1"/>
      <c r="H17392" s="1"/>
      <c r="I17392" s="1"/>
    </row>
    <row r="17393" spans="2:9">
      <c r="B17393" s="1"/>
      <c r="C17393" s="29"/>
      <c r="D17393" s="27"/>
      <c r="E17393" s="27"/>
      <c r="F17393" s="27"/>
      <c r="G17393" s="1"/>
      <c r="H17393" s="1"/>
      <c r="I17393" s="1"/>
    </row>
    <row r="17394" spans="2:9">
      <c r="B17394" s="1"/>
      <c r="C17394" s="29"/>
      <c r="D17394" s="27"/>
      <c r="E17394" s="27"/>
      <c r="F17394" s="27"/>
      <c r="G17394" s="1"/>
      <c r="H17394" s="1"/>
      <c r="I17394" s="1"/>
    </row>
    <row r="17395" spans="2:9">
      <c r="B17395" s="1"/>
      <c r="C17395" s="29"/>
      <c r="D17395" s="27"/>
      <c r="E17395" s="27"/>
      <c r="F17395" s="27"/>
      <c r="G17395" s="1"/>
      <c r="H17395" s="1"/>
      <c r="I17395" s="1"/>
    </row>
    <row r="17396" spans="2:9">
      <c r="B17396" s="1"/>
      <c r="C17396" s="29"/>
      <c r="D17396" s="27"/>
      <c r="E17396" s="27"/>
      <c r="F17396" s="27"/>
      <c r="G17396" s="1"/>
      <c r="H17396" s="1"/>
      <c r="I17396" s="1"/>
    </row>
    <row r="17397" spans="2:9">
      <c r="B17397" s="1"/>
      <c r="C17397" s="29"/>
      <c r="D17397" s="27"/>
      <c r="E17397" s="27"/>
      <c r="F17397" s="27"/>
      <c r="G17397" s="1"/>
      <c r="H17397" s="1"/>
      <c r="I17397" s="1"/>
    </row>
    <row r="17398" spans="2:9">
      <c r="B17398" s="1"/>
      <c r="C17398" s="29"/>
      <c r="D17398" s="27"/>
      <c r="E17398" s="27"/>
      <c r="F17398" s="27"/>
      <c r="G17398" s="1"/>
      <c r="H17398" s="1"/>
      <c r="I17398" s="1"/>
    </row>
    <row r="17399" spans="2:9">
      <c r="B17399" s="1"/>
      <c r="C17399" s="29"/>
      <c r="D17399" s="27"/>
      <c r="E17399" s="27"/>
      <c r="F17399" s="27"/>
      <c r="G17399" s="1"/>
      <c r="H17399" s="1"/>
      <c r="I17399" s="1"/>
    </row>
    <row r="17400" spans="2:9">
      <c r="B17400" s="1"/>
      <c r="C17400" s="29"/>
      <c r="D17400" s="27"/>
      <c r="E17400" s="27"/>
      <c r="F17400" s="27"/>
      <c r="G17400" s="1"/>
      <c r="H17400" s="1"/>
      <c r="I17400" s="1"/>
    </row>
    <row r="17401" spans="2:9">
      <c r="B17401" s="1"/>
      <c r="C17401" s="29"/>
      <c r="D17401" s="27"/>
      <c r="E17401" s="27"/>
      <c r="F17401" s="27"/>
      <c r="G17401" s="1"/>
      <c r="H17401" s="1"/>
      <c r="I17401" s="1"/>
    </row>
    <row r="17402" spans="2:9">
      <c r="B17402" s="1"/>
      <c r="C17402" s="29"/>
      <c r="D17402" s="27"/>
      <c r="E17402" s="27"/>
      <c r="F17402" s="27"/>
      <c r="G17402" s="1"/>
      <c r="H17402" s="1"/>
      <c r="I17402" s="1"/>
    </row>
    <row r="17403" spans="2:9">
      <c r="B17403" s="1"/>
      <c r="C17403" s="29"/>
      <c r="D17403" s="27"/>
      <c r="E17403" s="27"/>
      <c r="F17403" s="27"/>
      <c r="G17403" s="1"/>
      <c r="H17403" s="1"/>
      <c r="I17403" s="1"/>
    </row>
    <row r="17404" spans="2:9">
      <c r="B17404" s="1"/>
      <c r="C17404" s="29"/>
      <c r="D17404" s="27"/>
      <c r="E17404" s="27"/>
      <c r="F17404" s="27"/>
      <c r="G17404" s="1"/>
      <c r="H17404" s="1"/>
      <c r="I17404" s="1"/>
    </row>
    <row r="17405" spans="2:9">
      <c r="B17405" s="1"/>
      <c r="C17405" s="29"/>
      <c r="D17405" s="27"/>
      <c r="E17405" s="27"/>
      <c r="F17405" s="27"/>
      <c r="G17405" s="1"/>
      <c r="H17405" s="1"/>
      <c r="I17405" s="1"/>
    </row>
    <row r="17406" spans="2:9">
      <c r="B17406" s="1"/>
      <c r="C17406" s="29"/>
      <c r="D17406" s="27"/>
      <c r="E17406" s="27"/>
      <c r="F17406" s="27"/>
      <c r="G17406" s="1"/>
      <c r="H17406" s="1"/>
      <c r="I17406" s="1"/>
    </row>
    <row r="17407" spans="2:9">
      <c r="B17407" s="1"/>
      <c r="C17407" s="29"/>
      <c r="D17407" s="27"/>
      <c r="E17407" s="27"/>
      <c r="F17407" s="27"/>
      <c r="G17407" s="1"/>
      <c r="H17407" s="1"/>
      <c r="I17407" s="1"/>
    </row>
    <row r="17408" spans="2:9">
      <c r="B17408" s="1"/>
      <c r="C17408" s="29"/>
      <c r="D17408" s="27"/>
      <c r="E17408" s="27"/>
      <c r="F17408" s="27"/>
      <c r="G17408" s="1"/>
      <c r="H17408" s="1"/>
      <c r="I17408" s="1"/>
    </row>
    <row r="17409" spans="2:9">
      <c r="B17409" s="1"/>
      <c r="C17409" s="29"/>
      <c r="D17409" s="27"/>
      <c r="E17409" s="27"/>
      <c r="F17409" s="27"/>
      <c r="G17409" s="1"/>
      <c r="H17409" s="1"/>
      <c r="I17409" s="1"/>
    </row>
    <row r="17410" spans="2:9">
      <c r="B17410" s="1"/>
      <c r="C17410" s="29"/>
      <c r="D17410" s="27"/>
      <c r="E17410" s="27"/>
      <c r="F17410" s="27"/>
      <c r="G17410" s="1"/>
      <c r="H17410" s="1"/>
      <c r="I17410" s="1"/>
    </row>
    <row r="17411" spans="2:9">
      <c r="B17411" s="1"/>
      <c r="C17411" s="29"/>
      <c r="D17411" s="27"/>
      <c r="E17411" s="27"/>
      <c r="F17411" s="27"/>
      <c r="G17411" s="1"/>
      <c r="H17411" s="1"/>
      <c r="I17411" s="1"/>
    </row>
    <row r="17412" spans="2:9">
      <c r="B17412" s="1"/>
      <c r="C17412" s="29"/>
      <c r="D17412" s="27"/>
      <c r="E17412" s="27"/>
      <c r="F17412" s="27"/>
      <c r="G17412" s="1"/>
      <c r="H17412" s="1"/>
      <c r="I17412" s="1"/>
    </row>
    <row r="17413" spans="2:9">
      <c r="B17413" s="1"/>
      <c r="C17413" s="29"/>
      <c r="D17413" s="27"/>
      <c r="E17413" s="27"/>
      <c r="F17413" s="27"/>
      <c r="G17413" s="1"/>
      <c r="H17413" s="1"/>
      <c r="I17413" s="1"/>
    </row>
    <row r="17414" spans="2:9">
      <c r="B17414" s="1"/>
      <c r="C17414" s="29"/>
      <c r="D17414" s="27"/>
      <c r="E17414" s="27"/>
      <c r="F17414" s="27"/>
      <c r="G17414" s="1"/>
      <c r="H17414" s="1"/>
      <c r="I17414" s="1"/>
    </row>
    <row r="17415" spans="2:9">
      <c r="B17415" s="1"/>
      <c r="C17415" s="29"/>
      <c r="D17415" s="27"/>
      <c r="E17415" s="27"/>
      <c r="F17415" s="27"/>
      <c r="G17415" s="1"/>
      <c r="H17415" s="1"/>
      <c r="I17415" s="1"/>
    </row>
    <row r="17416" spans="2:9">
      <c r="B17416" s="1"/>
      <c r="C17416" s="29"/>
      <c r="D17416" s="27"/>
      <c r="E17416" s="27"/>
      <c r="F17416" s="27"/>
      <c r="G17416" s="1"/>
      <c r="H17416" s="1"/>
      <c r="I17416" s="1"/>
    </row>
    <row r="17417" spans="2:9">
      <c r="B17417" s="1"/>
      <c r="C17417" s="29"/>
      <c r="D17417" s="27"/>
      <c r="E17417" s="27"/>
      <c r="F17417" s="27"/>
      <c r="G17417" s="1"/>
      <c r="H17417" s="1"/>
      <c r="I17417" s="1"/>
    </row>
    <row r="17418" spans="2:9">
      <c r="B17418" s="1"/>
      <c r="C17418" s="29"/>
      <c r="D17418" s="27"/>
      <c r="E17418" s="27"/>
      <c r="F17418" s="27"/>
      <c r="G17418" s="1"/>
      <c r="H17418" s="1"/>
      <c r="I17418" s="1"/>
    </row>
    <row r="17419" spans="2:9">
      <c r="B17419" s="1"/>
      <c r="C17419" s="29"/>
      <c r="D17419" s="27"/>
      <c r="E17419" s="27"/>
      <c r="F17419" s="27"/>
      <c r="G17419" s="1"/>
      <c r="H17419" s="1"/>
      <c r="I17419" s="1"/>
    </row>
    <row r="17420" spans="2:9">
      <c r="B17420" s="1"/>
      <c r="C17420" s="29"/>
      <c r="D17420" s="27"/>
      <c r="E17420" s="27"/>
      <c r="F17420" s="27"/>
      <c r="G17420" s="1"/>
      <c r="H17420" s="1"/>
      <c r="I17420" s="1"/>
    </row>
    <row r="17421" spans="2:9">
      <c r="B17421" s="1"/>
      <c r="C17421" s="29"/>
      <c r="D17421" s="27"/>
      <c r="E17421" s="27"/>
      <c r="F17421" s="27"/>
      <c r="G17421" s="1"/>
      <c r="H17421" s="1"/>
      <c r="I17421" s="1"/>
    </row>
    <row r="17422" spans="2:9">
      <c r="B17422" s="1"/>
      <c r="C17422" s="29"/>
      <c r="D17422" s="27"/>
      <c r="E17422" s="27"/>
      <c r="F17422" s="27"/>
      <c r="G17422" s="1"/>
      <c r="H17422" s="1"/>
      <c r="I17422" s="1"/>
    </row>
    <row r="17423" spans="2:9">
      <c r="B17423" s="1"/>
      <c r="C17423" s="29"/>
      <c r="D17423" s="27"/>
      <c r="E17423" s="27"/>
      <c r="F17423" s="27"/>
      <c r="G17423" s="1"/>
      <c r="H17423" s="1"/>
      <c r="I17423" s="1"/>
    </row>
    <row r="17424" spans="2:9">
      <c r="B17424" s="1"/>
      <c r="C17424" s="29"/>
      <c r="D17424" s="27"/>
      <c r="E17424" s="27"/>
      <c r="F17424" s="27"/>
      <c r="G17424" s="1"/>
      <c r="H17424" s="1"/>
      <c r="I17424" s="1"/>
    </row>
    <row r="17425" spans="2:9">
      <c r="B17425" s="1"/>
      <c r="C17425" s="29"/>
      <c r="D17425" s="27"/>
      <c r="E17425" s="27"/>
      <c r="F17425" s="27"/>
      <c r="G17425" s="1"/>
      <c r="H17425" s="1"/>
      <c r="I17425" s="1"/>
    </row>
    <row r="17426" spans="2:9">
      <c r="B17426" s="1"/>
      <c r="C17426" s="29"/>
      <c r="D17426" s="27"/>
      <c r="E17426" s="27"/>
      <c r="F17426" s="27"/>
      <c r="G17426" s="1"/>
      <c r="H17426" s="1"/>
      <c r="I17426" s="1"/>
    </row>
    <row r="17427" spans="2:9">
      <c r="B17427" s="1"/>
      <c r="C17427" s="29"/>
      <c r="D17427" s="27"/>
      <c r="E17427" s="27"/>
      <c r="F17427" s="27"/>
      <c r="G17427" s="1"/>
      <c r="H17427" s="1"/>
      <c r="I17427" s="1"/>
    </row>
    <row r="17428" spans="2:9">
      <c r="B17428" s="1"/>
      <c r="C17428" s="29"/>
      <c r="D17428" s="27"/>
      <c r="E17428" s="27"/>
      <c r="F17428" s="27"/>
      <c r="G17428" s="1"/>
      <c r="H17428" s="1"/>
      <c r="I17428" s="1"/>
    </row>
    <row r="17429" spans="2:9">
      <c r="B17429" s="1"/>
      <c r="C17429" s="29"/>
      <c r="D17429" s="27"/>
      <c r="E17429" s="27"/>
      <c r="F17429" s="27"/>
      <c r="G17429" s="1"/>
      <c r="H17429" s="1"/>
      <c r="I17429" s="1"/>
    </row>
    <row r="17430" spans="2:9">
      <c r="B17430" s="1"/>
      <c r="C17430" s="29"/>
      <c r="D17430" s="27"/>
      <c r="E17430" s="27"/>
      <c r="F17430" s="27"/>
      <c r="G17430" s="1"/>
      <c r="H17430" s="1"/>
      <c r="I17430" s="1"/>
    </row>
    <row r="17431" spans="2:9">
      <c r="B17431" s="1"/>
      <c r="C17431" s="29"/>
      <c r="D17431" s="27"/>
      <c r="E17431" s="27"/>
      <c r="F17431" s="27"/>
      <c r="G17431" s="1"/>
      <c r="H17431" s="1"/>
      <c r="I17431" s="1"/>
    </row>
    <row r="17432" spans="2:9">
      <c r="B17432" s="1"/>
      <c r="C17432" s="29"/>
      <c r="D17432" s="27"/>
      <c r="E17432" s="27"/>
      <c r="F17432" s="27"/>
      <c r="G17432" s="1"/>
      <c r="H17432" s="1"/>
      <c r="I17432" s="1"/>
    </row>
    <row r="17433" spans="2:9">
      <c r="B17433" s="1"/>
      <c r="C17433" s="29"/>
      <c r="D17433" s="27"/>
      <c r="E17433" s="27"/>
      <c r="F17433" s="27"/>
      <c r="G17433" s="1"/>
      <c r="H17433" s="1"/>
      <c r="I17433" s="1"/>
    </row>
    <row r="17434" spans="2:9">
      <c r="B17434" s="1"/>
      <c r="C17434" s="29"/>
      <c r="D17434" s="27"/>
      <c r="E17434" s="27"/>
      <c r="F17434" s="27"/>
      <c r="G17434" s="1"/>
      <c r="H17434" s="1"/>
      <c r="I17434" s="1"/>
    </row>
    <row r="17435" spans="2:9">
      <c r="B17435" s="1"/>
      <c r="C17435" s="29"/>
      <c r="D17435" s="27"/>
      <c r="E17435" s="27"/>
      <c r="F17435" s="27"/>
      <c r="G17435" s="1"/>
      <c r="H17435" s="1"/>
      <c r="I17435" s="1"/>
    </row>
    <row r="17436" spans="2:9">
      <c r="B17436" s="1"/>
      <c r="C17436" s="29"/>
      <c r="D17436" s="27"/>
      <c r="E17436" s="27"/>
      <c r="F17436" s="27"/>
      <c r="G17436" s="1"/>
      <c r="H17436" s="1"/>
      <c r="I17436" s="1"/>
    </row>
    <row r="17437" spans="2:9">
      <c r="B17437" s="1"/>
      <c r="C17437" s="29"/>
      <c r="D17437" s="27"/>
      <c r="E17437" s="27"/>
      <c r="F17437" s="27"/>
      <c r="G17437" s="1"/>
      <c r="H17437" s="1"/>
      <c r="I17437" s="1"/>
    </row>
    <row r="17438" spans="2:9">
      <c r="B17438" s="1"/>
      <c r="C17438" s="29"/>
      <c r="D17438" s="27"/>
      <c r="E17438" s="27"/>
      <c r="F17438" s="27"/>
      <c r="G17438" s="1"/>
      <c r="H17438" s="1"/>
      <c r="I17438" s="1"/>
    </row>
    <row r="17439" spans="2:9">
      <c r="B17439" s="1"/>
      <c r="C17439" s="29"/>
      <c r="D17439" s="27"/>
      <c r="E17439" s="27"/>
      <c r="F17439" s="27"/>
      <c r="G17439" s="1"/>
      <c r="H17439" s="1"/>
      <c r="I17439" s="1"/>
    </row>
    <row r="17440" spans="2:9">
      <c r="B17440" s="1"/>
      <c r="C17440" s="29"/>
      <c r="D17440" s="27"/>
      <c r="E17440" s="27"/>
      <c r="F17440" s="27"/>
      <c r="G17440" s="1"/>
      <c r="H17440" s="1"/>
      <c r="I17440" s="1"/>
    </row>
    <row r="17441" spans="2:9">
      <c r="B17441" s="1"/>
      <c r="C17441" s="29"/>
      <c r="D17441" s="27"/>
      <c r="E17441" s="27"/>
      <c r="F17441" s="27"/>
      <c r="G17441" s="1"/>
      <c r="H17441" s="1"/>
      <c r="I17441" s="1"/>
    </row>
    <row r="17442" spans="2:9">
      <c r="B17442" s="1"/>
      <c r="C17442" s="29"/>
      <c r="D17442" s="27"/>
      <c r="E17442" s="27"/>
      <c r="F17442" s="27"/>
      <c r="G17442" s="1"/>
      <c r="H17442" s="1"/>
      <c r="I17442" s="1"/>
    </row>
    <row r="17443" spans="2:9">
      <c r="B17443" s="1"/>
      <c r="C17443" s="29"/>
      <c r="D17443" s="27"/>
      <c r="E17443" s="27"/>
      <c r="F17443" s="27"/>
      <c r="G17443" s="1"/>
      <c r="H17443" s="1"/>
      <c r="I17443" s="1"/>
    </row>
    <row r="17444" spans="2:9">
      <c r="B17444" s="1"/>
      <c r="C17444" s="29"/>
      <c r="D17444" s="27"/>
      <c r="E17444" s="27"/>
      <c r="F17444" s="27"/>
      <c r="G17444" s="1"/>
      <c r="H17444" s="1"/>
      <c r="I17444" s="1"/>
    </row>
    <row r="17445" spans="2:9">
      <c r="B17445" s="1"/>
      <c r="C17445" s="29"/>
      <c r="D17445" s="27"/>
      <c r="E17445" s="27"/>
      <c r="F17445" s="27"/>
      <c r="G17445" s="1"/>
      <c r="H17445" s="1"/>
      <c r="I17445" s="1"/>
    </row>
    <row r="17446" spans="2:9">
      <c r="B17446" s="1"/>
      <c r="C17446" s="29"/>
      <c r="D17446" s="27"/>
      <c r="E17446" s="27"/>
      <c r="F17446" s="27"/>
      <c r="G17446" s="1"/>
      <c r="H17446" s="1"/>
      <c r="I17446" s="1"/>
    </row>
    <row r="17447" spans="2:9">
      <c r="B17447" s="1"/>
      <c r="C17447" s="29"/>
      <c r="D17447" s="27"/>
      <c r="E17447" s="27"/>
      <c r="F17447" s="27"/>
      <c r="G17447" s="1"/>
      <c r="H17447" s="1"/>
      <c r="I17447" s="1"/>
    </row>
    <row r="17448" spans="2:9">
      <c r="B17448" s="1"/>
      <c r="C17448" s="29"/>
      <c r="D17448" s="27"/>
      <c r="E17448" s="27"/>
      <c r="F17448" s="27"/>
      <c r="G17448" s="1"/>
      <c r="H17448" s="1"/>
      <c r="I17448" s="1"/>
    </row>
    <row r="17449" spans="2:9">
      <c r="B17449" s="1"/>
      <c r="C17449" s="29"/>
      <c r="D17449" s="27"/>
      <c r="E17449" s="27"/>
      <c r="F17449" s="27"/>
      <c r="G17449" s="1"/>
      <c r="H17449" s="1"/>
      <c r="I17449" s="1"/>
    </row>
    <row r="17450" spans="2:9">
      <c r="B17450" s="1"/>
      <c r="C17450" s="29"/>
      <c r="D17450" s="27"/>
      <c r="E17450" s="27"/>
      <c r="F17450" s="27"/>
      <c r="G17450" s="1"/>
      <c r="H17450" s="1"/>
      <c r="I17450" s="1"/>
    </row>
    <row r="17451" spans="2:9">
      <c r="B17451" s="1"/>
      <c r="C17451" s="29"/>
      <c r="D17451" s="27"/>
      <c r="E17451" s="27"/>
      <c r="F17451" s="27"/>
      <c r="G17451" s="1"/>
      <c r="H17451" s="1"/>
      <c r="I17451" s="1"/>
    </row>
    <row r="17452" spans="2:9">
      <c r="B17452" s="1"/>
      <c r="C17452" s="29"/>
      <c r="D17452" s="27"/>
      <c r="E17452" s="27"/>
      <c r="F17452" s="27"/>
      <c r="G17452" s="1"/>
      <c r="H17452" s="1"/>
      <c r="I17452" s="1"/>
    </row>
    <row r="17453" spans="2:9">
      <c r="B17453" s="1"/>
      <c r="C17453" s="29"/>
      <c r="D17453" s="27"/>
      <c r="E17453" s="27"/>
      <c r="F17453" s="27"/>
      <c r="G17453" s="1"/>
      <c r="H17453" s="1"/>
      <c r="I17453" s="1"/>
    </row>
    <row r="17454" spans="2:9">
      <c r="B17454" s="1"/>
      <c r="C17454" s="29"/>
      <c r="D17454" s="27"/>
      <c r="E17454" s="27"/>
      <c r="F17454" s="27"/>
      <c r="G17454" s="1"/>
      <c r="H17454" s="1"/>
      <c r="I17454" s="1"/>
    </row>
    <row r="17455" spans="2:9">
      <c r="B17455" s="1"/>
      <c r="C17455" s="29"/>
      <c r="D17455" s="27"/>
      <c r="E17455" s="27"/>
      <c r="F17455" s="27"/>
      <c r="G17455" s="1"/>
      <c r="H17455" s="1"/>
      <c r="I17455" s="1"/>
    </row>
    <row r="17456" spans="2:9">
      <c r="B17456" s="1"/>
      <c r="C17456" s="29"/>
      <c r="D17456" s="27"/>
      <c r="E17456" s="27"/>
      <c r="F17456" s="27"/>
      <c r="G17456" s="1"/>
      <c r="H17456" s="1"/>
      <c r="I17456" s="1"/>
    </row>
    <row r="17457" spans="2:9">
      <c r="B17457" s="1"/>
      <c r="C17457" s="29"/>
      <c r="D17457" s="27"/>
      <c r="E17457" s="27"/>
      <c r="F17457" s="27"/>
      <c r="G17457" s="1"/>
      <c r="H17457" s="1"/>
      <c r="I17457" s="1"/>
    </row>
    <row r="17458" spans="2:9">
      <c r="B17458" s="1"/>
      <c r="C17458" s="29"/>
      <c r="D17458" s="27"/>
      <c r="E17458" s="27"/>
      <c r="F17458" s="27"/>
      <c r="G17458" s="1"/>
      <c r="H17458" s="1"/>
      <c r="I17458" s="1"/>
    </row>
    <row r="17459" spans="2:9">
      <c r="B17459" s="1"/>
      <c r="C17459" s="29"/>
      <c r="D17459" s="27"/>
      <c r="E17459" s="27"/>
      <c r="F17459" s="27"/>
      <c r="G17459" s="1"/>
      <c r="H17459" s="1"/>
      <c r="I17459" s="1"/>
    </row>
    <row r="17460" spans="2:9">
      <c r="B17460" s="1"/>
      <c r="C17460" s="29"/>
      <c r="D17460" s="27"/>
      <c r="E17460" s="27"/>
      <c r="F17460" s="27"/>
      <c r="G17460" s="1"/>
      <c r="H17460" s="1"/>
      <c r="I17460" s="1"/>
    </row>
    <row r="17461" spans="2:9">
      <c r="B17461" s="1"/>
      <c r="C17461" s="29"/>
      <c r="D17461" s="27"/>
      <c r="E17461" s="27"/>
      <c r="F17461" s="27"/>
      <c r="G17461" s="1"/>
      <c r="H17461" s="1"/>
      <c r="I17461" s="1"/>
    </row>
    <row r="17462" spans="2:9">
      <c r="B17462" s="1"/>
      <c r="C17462" s="29"/>
      <c r="D17462" s="27"/>
      <c r="E17462" s="27"/>
      <c r="F17462" s="27"/>
      <c r="G17462" s="1"/>
      <c r="H17462" s="1"/>
      <c r="I17462" s="1"/>
    </row>
    <row r="17463" spans="2:9">
      <c r="B17463" s="1"/>
      <c r="C17463" s="29"/>
      <c r="D17463" s="27"/>
      <c r="E17463" s="27"/>
      <c r="F17463" s="27"/>
      <c r="G17463" s="1"/>
      <c r="H17463" s="1"/>
      <c r="I17463" s="1"/>
    </row>
    <row r="17464" spans="2:9">
      <c r="B17464" s="1"/>
      <c r="C17464" s="29"/>
      <c r="D17464" s="27"/>
      <c r="E17464" s="27"/>
      <c r="F17464" s="27"/>
      <c r="G17464" s="1"/>
      <c r="H17464" s="1"/>
      <c r="I17464" s="1"/>
    </row>
    <row r="17465" spans="2:9">
      <c r="B17465" s="1"/>
      <c r="C17465" s="29"/>
      <c r="D17465" s="27"/>
      <c r="E17465" s="27"/>
      <c r="F17465" s="27"/>
      <c r="G17465" s="1"/>
      <c r="H17465" s="1"/>
      <c r="I17465" s="1"/>
    </row>
    <row r="17466" spans="2:9">
      <c r="B17466" s="1"/>
      <c r="C17466" s="29"/>
      <c r="D17466" s="27"/>
      <c r="E17466" s="27"/>
      <c r="F17466" s="27"/>
      <c r="G17466" s="1"/>
      <c r="H17466" s="1"/>
      <c r="I17466" s="1"/>
    </row>
    <row r="17467" spans="2:9">
      <c r="B17467" s="1"/>
      <c r="C17467" s="29"/>
      <c r="D17467" s="27"/>
      <c r="E17467" s="27"/>
      <c r="F17467" s="27"/>
      <c r="G17467" s="1"/>
      <c r="H17467" s="1"/>
      <c r="I17467" s="1"/>
    </row>
    <row r="17468" spans="2:9">
      <c r="B17468" s="1"/>
      <c r="C17468" s="29"/>
      <c r="D17468" s="27"/>
      <c r="E17468" s="27"/>
      <c r="F17468" s="27"/>
      <c r="G17468" s="1"/>
      <c r="H17468" s="1"/>
      <c r="I17468" s="1"/>
    </row>
    <row r="17469" spans="2:9">
      <c r="B17469" s="1"/>
      <c r="C17469" s="29"/>
      <c r="D17469" s="27"/>
      <c r="E17469" s="27"/>
      <c r="F17469" s="27"/>
      <c r="G17469" s="1"/>
      <c r="H17469" s="1"/>
      <c r="I17469" s="1"/>
    </row>
    <row r="17470" spans="2:9">
      <c r="B17470" s="1"/>
      <c r="C17470" s="29"/>
      <c r="D17470" s="27"/>
      <c r="E17470" s="27"/>
      <c r="F17470" s="27"/>
      <c r="G17470" s="1"/>
      <c r="H17470" s="1"/>
      <c r="I17470" s="1"/>
    </row>
    <row r="17471" spans="2:9">
      <c r="B17471" s="1"/>
      <c r="C17471" s="29"/>
      <c r="D17471" s="27"/>
      <c r="E17471" s="27"/>
      <c r="F17471" s="27"/>
      <c r="G17471" s="1"/>
      <c r="H17471" s="1"/>
      <c r="I17471" s="1"/>
    </row>
    <row r="17472" spans="2:9">
      <c r="B17472" s="1"/>
      <c r="C17472" s="29"/>
      <c r="D17472" s="27"/>
      <c r="E17472" s="27"/>
      <c r="F17472" s="27"/>
      <c r="G17472" s="1"/>
      <c r="H17472" s="1"/>
      <c r="I17472" s="1"/>
    </row>
    <row r="17473" spans="2:9">
      <c r="B17473" s="1"/>
      <c r="C17473" s="29"/>
      <c r="D17473" s="27"/>
      <c r="E17473" s="27"/>
      <c r="F17473" s="27"/>
      <c r="G17473" s="1"/>
      <c r="H17473" s="1"/>
      <c r="I17473" s="1"/>
    </row>
    <row r="17474" spans="2:9">
      <c r="B17474" s="1"/>
      <c r="C17474" s="29"/>
      <c r="D17474" s="27"/>
      <c r="E17474" s="27"/>
      <c r="F17474" s="27"/>
      <c r="G17474" s="1"/>
      <c r="H17474" s="1"/>
      <c r="I17474" s="1"/>
    </row>
    <row r="17475" spans="2:9">
      <c r="B17475" s="1"/>
      <c r="C17475" s="29"/>
      <c r="D17475" s="27"/>
      <c r="E17475" s="27"/>
      <c r="F17475" s="27"/>
      <c r="G17475" s="1"/>
      <c r="H17475" s="1"/>
      <c r="I17475" s="1"/>
    </row>
    <row r="17476" spans="2:9">
      <c r="B17476" s="1"/>
      <c r="C17476" s="29"/>
      <c r="D17476" s="27"/>
      <c r="E17476" s="27"/>
      <c r="F17476" s="27"/>
      <c r="G17476" s="1"/>
      <c r="H17476" s="1"/>
      <c r="I17476" s="1"/>
    </row>
    <row r="17477" spans="2:9">
      <c r="B17477" s="1"/>
      <c r="C17477" s="29"/>
      <c r="D17477" s="27"/>
      <c r="E17477" s="27"/>
      <c r="F17477" s="27"/>
      <c r="G17477" s="1"/>
      <c r="H17477" s="1"/>
      <c r="I17477" s="1"/>
    </row>
    <row r="17478" spans="2:9">
      <c r="B17478" s="1"/>
      <c r="C17478" s="29"/>
      <c r="D17478" s="27"/>
      <c r="E17478" s="27"/>
      <c r="F17478" s="27"/>
      <c r="G17478" s="1"/>
      <c r="H17478" s="1"/>
      <c r="I17478" s="1"/>
    </row>
    <row r="17479" spans="2:9">
      <c r="B17479" s="1"/>
      <c r="C17479" s="29"/>
      <c r="D17479" s="27"/>
      <c r="E17479" s="27"/>
      <c r="F17479" s="27"/>
      <c r="G17479" s="1"/>
      <c r="H17479" s="1"/>
      <c r="I17479" s="1"/>
    </row>
    <row r="17480" spans="2:9">
      <c r="B17480" s="1"/>
      <c r="C17480" s="29"/>
      <c r="D17480" s="27"/>
      <c r="E17480" s="27"/>
      <c r="F17480" s="27"/>
      <c r="G17480" s="1"/>
      <c r="H17480" s="1"/>
      <c r="I17480" s="1"/>
    </row>
    <row r="17481" spans="2:9">
      <c r="B17481" s="1"/>
      <c r="C17481" s="29"/>
      <c r="D17481" s="27"/>
      <c r="E17481" s="27"/>
      <c r="F17481" s="27"/>
      <c r="G17481" s="1"/>
      <c r="H17481" s="1"/>
      <c r="I17481" s="1"/>
    </row>
    <row r="17482" spans="2:9">
      <c r="B17482" s="1"/>
      <c r="C17482" s="29"/>
      <c r="D17482" s="27"/>
      <c r="E17482" s="27"/>
      <c r="F17482" s="27"/>
      <c r="G17482" s="1"/>
      <c r="H17482" s="1"/>
      <c r="I17482" s="1"/>
    </row>
    <row r="17483" spans="2:9">
      <c r="B17483" s="1"/>
      <c r="C17483" s="29"/>
      <c r="D17483" s="27"/>
      <c r="E17483" s="27"/>
      <c r="F17483" s="27"/>
      <c r="G17483" s="1"/>
      <c r="H17483" s="1"/>
      <c r="I17483" s="1"/>
    </row>
    <row r="17484" spans="2:9">
      <c r="B17484" s="1"/>
      <c r="C17484" s="29"/>
      <c r="D17484" s="27"/>
      <c r="E17484" s="27"/>
      <c r="F17484" s="27"/>
      <c r="G17484" s="1"/>
      <c r="H17484" s="1"/>
      <c r="I17484" s="1"/>
    </row>
    <row r="17485" spans="2:9">
      <c r="B17485" s="1"/>
      <c r="C17485" s="29"/>
      <c r="D17485" s="27"/>
      <c r="E17485" s="27"/>
      <c r="F17485" s="27"/>
      <c r="G17485" s="1"/>
      <c r="H17485" s="1"/>
      <c r="I17485" s="1"/>
    </row>
    <row r="17486" spans="2:9">
      <c r="B17486" s="1"/>
      <c r="C17486" s="29"/>
      <c r="D17486" s="27"/>
      <c r="E17486" s="27"/>
      <c r="F17486" s="27"/>
      <c r="G17486" s="1"/>
      <c r="H17486" s="1"/>
      <c r="I17486" s="1"/>
    </row>
    <row r="17487" spans="2:9">
      <c r="B17487" s="1"/>
      <c r="C17487" s="29"/>
      <c r="D17487" s="27"/>
      <c r="E17487" s="27"/>
      <c r="F17487" s="27"/>
      <c r="G17487" s="1"/>
      <c r="H17487" s="1"/>
      <c r="I17487" s="1"/>
    </row>
    <row r="17488" spans="2:9">
      <c r="B17488" s="1"/>
      <c r="C17488" s="29"/>
      <c r="D17488" s="27"/>
      <c r="E17488" s="27"/>
      <c r="F17488" s="27"/>
      <c r="G17488" s="1"/>
      <c r="H17488" s="1"/>
      <c r="I17488" s="1"/>
    </row>
    <row r="17489" spans="2:9">
      <c r="B17489" s="1"/>
      <c r="C17489" s="29"/>
      <c r="D17489" s="27"/>
      <c r="E17489" s="27"/>
      <c r="F17489" s="27"/>
      <c r="G17489" s="1"/>
      <c r="H17489" s="1"/>
      <c r="I17489" s="1"/>
    </row>
    <row r="17490" spans="2:9">
      <c r="B17490" s="1"/>
      <c r="C17490" s="29"/>
      <c r="D17490" s="27"/>
      <c r="E17490" s="27"/>
      <c r="F17490" s="27"/>
      <c r="G17490" s="1"/>
      <c r="H17490" s="1"/>
      <c r="I17490" s="1"/>
    </row>
    <row r="17491" spans="2:9">
      <c r="B17491" s="1"/>
      <c r="C17491" s="29"/>
      <c r="D17491" s="27"/>
      <c r="E17491" s="27"/>
      <c r="F17491" s="27"/>
      <c r="G17491" s="1"/>
      <c r="H17491" s="1"/>
      <c r="I17491" s="1"/>
    </row>
    <row r="17492" spans="2:9">
      <c r="B17492" s="1"/>
      <c r="C17492" s="29"/>
      <c r="D17492" s="27"/>
      <c r="E17492" s="27"/>
      <c r="F17492" s="27"/>
      <c r="G17492" s="1"/>
      <c r="H17492" s="1"/>
      <c r="I17492" s="1"/>
    </row>
    <row r="17493" spans="2:9">
      <c r="B17493" s="1"/>
      <c r="C17493" s="29"/>
      <c r="D17493" s="27"/>
      <c r="E17493" s="27"/>
      <c r="F17493" s="27"/>
      <c r="G17493" s="1"/>
      <c r="H17493" s="1"/>
      <c r="I17493" s="1"/>
    </row>
    <row r="17494" spans="2:9">
      <c r="B17494" s="1"/>
      <c r="C17494" s="29"/>
      <c r="D17494" s="27"/>
      <c r="E17494" s="27"/>
      <c r="F17494" s="27"/>
      <c r="G17494" s="1"/>
      <c r="H17494" s="1"/>
      <c r="I17494" s="1"/>
    </row>
    <row r="17495" spans="2:9">
      <c r="B17495" s="1"/>
      <c r="C17495" s="29"/>
      <c r="D17495" s="27"/>
      <c r="E17495" s="27"/>
      <c r="F17495" s="27"/>
      <c r="G17495" s="1"/>
      <c r="H17495" s="1"/>
      <c r="I17495" s="1"/>
    </row>
    <row r="17496" spans="2:9">
      <c r="B17496" s="1"/>
      <c r="C17496" s="29"/>
      <c r="D17496" s="27"/>
      <c r="E17496" s="27"/>
      <c r="F17496" s="27"/>
      <c r="G17496" s="1"/>
      <c r="H17496" s="1"/>
      <c r="I17496" s="1"/>
    </row>
    <row r="17497" spans="2:9">
      <c r="B17497" s="1"/>
      <c r="C17497" s="29"/>
      <c r="D17497" s="27"/>
      <c r="E17497" s="27"/>
      <c r="F17497" s="27"/>
      <c r="G17497" s="1"/>
      <c r="H17497" s="1"/>
      <c r="I17497" s="1"/>
    </row>
    <row r="17498" spans="2:9">
      <c r="B17498" s="1"/>
      <c r="C17498" s="29"/>
      <c r="D17498" s="27"/>
      <c r="E17498" s="27"/>
      <c r="F17498" s="27"/>
      <c r="G17498" s="1"/>
      <c r="H17498" s="1"/>
      <c r="I17498" s="1"/>
    </row>
    <row r="17499" spans="2:9">
      <c r="B17499" s="1"/>
      <c r="C17499" s="29"/>
      <c r="D17499" s="27"/>
      <c r="E17499" s="27"/>
      <c r="F17499" s="27"/>
      <c r="G17499" s="1"/>
      <c r="H17499" s="1"/>
      <c r="I17499" s="1"/>
    </row>
    <row r="17500" spans="2:9">
      <c r="B17500" s="1"/>
      <c r="C17500" s="29"/>
      <c r="D17500" s="27"/>
      <c r="E17500" s="27"/>
      <c r="F17500" s="27"/>
      <c r="G17500" s="1"/>
      <c r="H17500" s="1"/>
      <c r="I17500" s="1"/>
    </row>
    <row r="17501" spans="2:9">
      <c r="B17501" s="1"/>
      <c r="C17501" s="29"/>
      <c r="D17501" s="27"/>
      <c r="E17501" s="27"/>
      <c r="F17501" s="27"/>
      <c r="G17501" s="1"/>
      <c r="H17501" s="1"/>
      <c r="I17501" s="1"/>
    </row>
    <row r="17502" spans="2:9">
      <c r="B17502" s="1"/>
      <c r="C17502" s="29"/>
      <c r="D17502" s="27"/>
      <c r="E17502" s="27"/>
      <c r="F17502" s="27"/>
      <c r="G17502" s="1"/>
      <c r="H17502" s="1"/>
      <c r="I17502" s="1"/>
    </row>
    <row r="17503" spans="2:9">
      <c r="B17503" s="1"/>
      <c r="C17503" s="29"/>
      <c r="D17503" s="27"/>
      <c r="E17503" s="27"/>
      <c r="F17503" s="27"/>
      <c r="G17503" s="1"/>
      <c r="H17503" s="1"/>
      <c r="I17503" s="1"/>
    </row>
    <row r="17504" spans="2:9">
      <c r="B17504" s="1"/>
      <c r="C17504" s="29"/>
      <c r="D17504" s="27"/>
      <c r="E17504" s="27"/>
      <c r="F17504" s="27"/>
      <c r="G17504" s="1"/>
      <c r="H17504" s="1"/>
      <c r="I17504" s="1"/>
    </row>
    <row r="17505" spans="2:9">
      <c r="B17505" s="1"/>
      <c r="C17505" s="29"/>
      <c r="D17505" s="27"/>
      <c r="E17505" s="27"/>
      <c r="F17505" s="27"/>
      <c r="G17505" s="1"/>
      <c r="H17505" s="1"/>
      <c r="I17505" s="1"/>
    </row>
    <row r="17506" spans="2:9">
      <c r="B17506" s="1"/>
      <c r="C17506" s="29"/>
      <c r="D17506" s="27"/>
      <c r="E17506" s="27"/>
      <c r="F17506" s="27"/>
      <c r="G17506" s="1"/>
      <c r="H17506" s="1"/>
      <c r="I17506" s="1"/>
    </row>
    <row r="17507" spans="2:9">
      <c r="B17507" s="1"/>
      <c r="C17507" s="29"/>
      <c r="D17507" s="27"/>
      <c r="E17507" s="27"/>
      <c r="F17507" s="27"/>
      <c r="G17507" s="1"/>
      <c r="H17507" s="1"/>
      <c r="I17507" s="1"/>
    </row>
    <row r="17508" spans="2:9">
      <c r="B17508" s="1"/>
      <c r="C17508" s="29"/>
      <c r="D17508" s="27"/>
      <c r="E17508" s="27"/>
      <c r="F17508" s="27"/>
      <c r="G17508" s="1"/>
      <c r="H17508" s="1"/>
      <c r="I17508" s="1"/>
    </row>
    <row r="17509" spans="2:9">
      <c r="B17509" s="1"/>
      <c r="C17509" s="29"/>
      <c r="D17509" s="27"/>
      <c r="E17509" s="27"/>
      <c r="F17509" s="27"/>
      <c r="G17509" s="1"/>
      <c r="H17509" s="1"/>
      <c r="I17509" s="1"/>
    </row>
    <row r="17510" spans="2:9">
      <c r="B17510" s="1"/>
      <c r="C17510" s="29"/>
      <c r="D17510" s="27"/>
      <c r="E17510" s="27"/>
      <c r="F17510" s="27"/>
      <c r="G17510" s="1"/>
      <c r="H17510" s="1"/>
      <c r="I17510" s="1"/>
    </row>
    <row r="17511" spans="2:9">
      <c r="B17511" s="1"/>
      <c r="C17511" s="29"/>
      <c r="D17511" s="27"/>
      <c r="E17511" s="27"/>
      <c r="F17511" s="27"/>
      <c r="G17511" s="1"/>
      <c r="H17511" s="1"/>
      <c r="I17511" s="1"/>
    </row>
    <row r="17512" spans="2:9">
      <c r="B17512" s="1"/>
      <c r="C17512" s="29"/>
      <c r="D17512" s="27"/>
      <c r="E17512" s="27"/>
      <c r="F17512" s="27"/>
      <c r="G17512" s="1"/>
      <c r="H17512" s="1"/>
      <c r="I17512" s="1"/>
    </row>
    <row r="17513" spans="2:9">
      <c r="B17513" s="1"/>
      <c r="C17513" s="29"/>
      <c r="D17513" s="27"/>
      <c r="E17513" s="27"/>
      <c r="F17513" s="27"/>
      <c r="G17513" s="1"/>
      <c r="H17513" s="1"/>
      <c r="I17513" s="1"/>
    </row>
    <row r="17514" spans="2:9">
      <c r="B17514" s="1"/>
      <c r="C17514" s="29"/>
      <c r="D17514" s="27"/>
      <c r="E17514" s="27"/>
      <c r="F17514" s="27"/>
      <c r="G17514" s="1"/>
      <c r="H17514" s="1"/>
      <c r="I17514" s="1"/>
    </row>
    <row r="17515" spans="2:9">
      <c r="B17515" s="1"/>
      <c r="C17515" s="29"/>
      <c r="D17515" s="27"/>
      <c r="E17515" s="27"/>
      <c r="F17515" s="27"/>
      <c r="G17515" s="1"/>
      <c r="H17515" s="1"/>
      <c r="I17515" s="1"/>
    </row>
    <row r="17516" spans="2:9">
      <c r="B17516" s="1"/>
      <c r="C17516" s="29"/>
      <c r="D17516" s="27"/>
      <c r="E17516" s="27"/>
      <c r="F17516" s="27"/>
      <c r="G17516" s="1"/>
      <c r="H17516" s="1"/>
      <c r="I17516" s="1"/>
    </row>
    <row r="17517" spans="2:9">
      <c r="B17517" s="1"/>
      <c r="C17517" s="29"/>
      <c r="D17517" s="27"/>
      <c r="E17517" s="27"/>
      <c r="F17517" s="27"/>
      <c r="G17517" s="1"/>
      <c r="H17517" s="1"/>
      <c r="I17517" s="1"/>
    </row>
    <row r="17518" spans="2:9">
      <c r="B17518" s="1"/>
      <c r="C17518" s="29"/>
      <c r="D17518" s="27"/>
      <c r="E17518" s="27"/>
      <c r="F17518" s="27"/>
      <c r="G17518" s="1"/>
      <c r="H17518" s="1"/>
      <c r="I17518" s="1"/>
    </row>
    <row r="17519" spans="2:9">
      <c r="B17519" s="1"/>
      <c r="C17519" s="29"/>
      <c r="D17519" s="27"/>
      <c r="E17519" s="27"/>
      <c r="F17519" s="27"/>
      <c r="G17519" s="1"/>
      <c r="H17519" s="1"/>
      <c r="I17519" s="1"/>
    </row>
    <row r="17520" spans="2:9">
      <c r="B17520" s="1"/>
      <c r="C17520" s="29"/>
      <c r="D17520" s="27"/>
      <c r="E17520" s="27"/>
      <c r="F17520" s="27"/>
      <c r="G17520" s="1"/>
      <c r="H17520" s="1"/>
      <c r="I17520" s="1"/>
    </row>
    <row r="17521" spans="2:9">
      <c r="B17521" s="1"/>
      <c r="C17521" s="29"/>
      <c r="D17521" s="27"/>
      <c r="E17521" s="27"/>
      <c r="F17521" s="27"/>
      <c r="G17521" s="1"/>
      <c r="H17521" s="1"/>
      <c r="I17521" s="1"/>
    </row>
    <row r="17522" spans="2:9">
      <c r="B17522" s="1"/>
      <c r="C17522" s="29"/>
      <c r="D17522" s="27"/>
      <c r="E17522" s="27"/>
      <c r="F17522" s="27"/>
      <c r="G17522" s="1"/>
      <c r="H17522" s="1"/>
      <c r="I17522" s="1"/>
    </row>
    <row r="17523" spans="2:9">
      <c r="B17523" s="1"/>
      <c r="C17523" s="29"/>
      <c r="D17523" s="27"/>
      <c r="E17523" s="27"/>
      <c r="F17523" s="27"/>
      <c r="G17523" s="1"/>
      <c r="H17523" s="1"/>
      <c r="I17523" s="1"/>
    </row>
    <row r="17524" spans="2:9">
      <c r="B17524" s="1"/>
      <c r="C17524" s="29"/>
      <c r="D17524" s="27"/>
      <c r="E17524" s="27"/>
      <c r="F17524" s="27"/>
      <c r="G17524" s="1"/>
      <c r="H17524" s="1"/>
      <c r="I17524" s="1"/>
    </row>
    <row r="17525" spans="2:9">
      <c r="B17525" s="1"/>
      <c r="C17525" s="29"/>
      <c r="D17525" s="27"/>
      <c r="E17525" s="27"/>
      <c r="F17525" s="27"/>
      <c r="G17525" s="1"/>
      <c r="H17525" s="1"/>
      <c r="I17525" s="1"/>
    </row>
    <row r="17526" spans="2:9">
      <c r="B17526" s="1"/>
      <c r="C17526" s="29"/>
      <c r="D17526" s="27"/>
      <c r="E17526" s="27"/>
      <c r="F17526" s="27"/>
      <c r="G17526" s="1"/>
      <c r="H17526" s="1"/>
      <c r="I17526" s="1"/>
    </row>
    <row r="17527" spans="2:9">
      <c r="B17527" s="1"/>
      <c r="C17527" s="29"/>
      <c r="D17527" s="27"/>
      <c r="E17527" s="27"/>
      <c r="F17527" s="27"/>
      <c r="G17527" s="1"/>
      <c r="H17527" s="1"/>
      <c r="I17527" s="1"/>
    </row>
    <row r="17528" spans="2:9">
      <c r="B17528" s="1"/>
      <c r="C17528" s="29"/>
      <c r="D17528" s="27"/>
      <c r="E17528" s="27"/>
      <c r="F17528" s="27"/>
      <c r="G17528" s="1"/>
      <c r="H17528" s="1"/>
      <c r="I17528" s="1"/>
    </row>
    <row r="17529" spans="2:9">
      <c r="B17529" s="1"/>
      <c r="C17529" s="29"/>
      <c r="D17529" s="27"/>
      <c r="E17529" s="27"/>
      <c r="F17529" s="27"/>
      <c r="G17529" s="1"/>
      <c r="H17529" s="1"/>
      <c r="I17529" s="1"/>
    </row>
    <row r="17530" spans="2:9">
      <c r="B17530" s="1"/>
      <c r="C17530" s="29"/>
      <c r="D17530" s="27"/>
      <c r="E17530" s="27"/>
      <c r="F17530" s="27"/>
      <c r="G17530" s="1"/>
      <c r="H17530" s="1"/>
      <c r="I17530" s="1"/>
    </row>
    <row r="17531" spans="2:9">
      <c r="B17531" s="1"/>
      <c r="C17531" s="29"/>
      <c r="D17531" s="27"/>
      <c r="E17531" s="27"/>
      <c r="F17531" s="27"/>
      <c r="G17531" s="1"/>
      <c r="H17531" s="1"/>
      <c r="I17531" s="1"/>
    </row>
    <row r="17532" spans="2:9">
      <c r="B17532" s="1"/>
      <c r="C17532" s="29"/>
      <c r="D17532" s="27"/>
      <c r="E17532" s="27"/>
      <c r="F17532" s="27"/>
      <c r="G17532" s="1"/>
      <c r="H17532" s="1"/>
      <c r="I17532" s="1"/>
    </row>
    <row r="17533" spans="2:9">
      <c r="B17533" s="1"/>
      <c r="C17533" s="29"/>
      <c r="D17533" s="27"/>
      <c r="E17533" s="27"/>
      <c r="F17533" s="27"/>
      <c r="G17533" s="1"/>
      <c r="H17533" s="1"/>
      <c r="I17533" s="1"/>
    </row>
    <row r="17534" spans="2:9">
      <c r="B17534" s="1"/>
      <c r="C17534" s="29"/>
      <c r="D17534" s="27"/>
      <c r="E17534" s="27"/>
      <c r="F17534" s="27"/>
      <c r="G17534" s="1"/>
      <c r="H17534" s="1"/>
      <c r="I17534" s="1"/>
    </row>
    <row r="17535" spans="2:9">
      <c r="B17535" s="1"/>
      <c r="C17535" s="29"/>
      <c r="D17535" s="27"/>
      <c r="E17535" s="27"/>
      <c r="F17535" s="27"/>
      <c r="G17535" s="1"/>
      <c r="H17535" s="1"/>
      <c r="I17535" s="1"/>
    </row>
    <row r="17536" spans="2:9">
      <c r="B17536" s="1"/>
      <c r="C17536" s="29"/>
      <c r="D17536" s="27"/>
      <c r="E17536" s="27"/>
      <c r="F17536" s="27"/>
      <c r="G17536" s="1"/>
      <c r="H17536" s="1"/>
      <c r="I17536" s="1"/>
    </row>
    <row r="17537" spans="2:9">
      <c r="B17537" s="1"/>
      <c r="C17537" s="29"/>
      <c r="D17537" s="27"/>
      <c r="E17537" s="27"/>
      <c r="F17537" s="27"/>
      <c r="G17537" s="1"/>
      <c r="H17537" s="1"/>
      <c r="I17537" s="1"/>
    </row>
    <row r="17538" spans="2:9">
      <c r="B17538" s="1"/>
      <c r="C17538" s="29"/>
      <c r="D17538" s="27"/>
      <c r="E17538" s="27"/>
      <c r="F17538" s="27"/>
      <c r="G17538" s="1"/>
      <c r="H17538" s="1"/>
      <c r="I17538" s="1"/>
    </row>
    <row r="17539" spans="2:9">
      <c r="B17539" s="1"/>
      <c r="C17539" s="29"/>
      <c r="D17539" s="27"/>
      <c r="E17539" s="27"/>
      <c r="F17539" s="27"/>
      <c r="G17539" s="1"/>
      <c r="H17539" s="1"/>
      <c r="I17539" s="1"/>
    </row>
    <row r="17540" spans="2:9">
      <c r="B17540" s="1"/>
      <c r="C17540" s="29"/>
      <c r="D17540" s="27"/>
      <c r="E17540" s="27"/>
      <c r="F17540" s="27"/>
      <c r="G17540" s="1"/>
      <c r="H17540" s="1"/>
      <c r="I17540" s="1"/>
    </row>
    <row r="17541" spans="2:9">
      <c r="B17541" s="1"/>
      <c r="C17541" s="29"/>
      <c r="D17541" s="27"/>
      <c r="E17541" s="27"/>
      <c r="F17541" s="27"/>
      <c r="G17541" s="1"/>
      <c r="H17541" s="1"/>
      <c r="I17541" s="1"/>
    </row>
    <row r="17542" spans="2:9">
      <c r="B17542" s="1"/>
      <c r="C17542" s="29"/>
      <c r="D17542" s="27"/>
      <c r="E17542" s="27"/>
      <c r="F17542" s="27"/>
      <c r="G17542" s="1"/>
      <c r="H17542" s="1"/>
      <c r="I17542" s="1"/>
    </row>
    <row r="17543" spans="2:9">
      <c r="B17543" s="1"/>
      <c r="C17543" s="29"/>
      <c r="D17543" s="27"/>
      <c r="E17543" s="27"/>
      <c r="F17543" s="27"/>
      <c r="G17543" s="1"/>
      <c r="H17543" s="1"/>
      <c r="I17543" s="1"/>
    </row>
    <row r="17544" spans="2:9">
      <c r="B17544" s="1"/>
      <c r="C17544" s="29"/>
      <c r="D17544" s="27"/>
      <c r="E17544" s="27"/>
      <c r="F17544" s="27"/>
      <c r="G17544" s="1"/>
      <c r="H17544" s="1"/>
      <c r="I17544" s="1"/>
    </row>
    <row r="17545" spans="2:9">
      <c r="B17545" s="1"/>
      <c r="C17545" s="29"/>
      <c r="D17545" s="27"/>
      <c r="E17545" s="27"/>
      <c r="F17545" s="27"/>
      <c r="G17545" s="1"/>
      <c r="H17545" s="1"/>
      <c r="I17545" s="1"/>
    </row>
    <row r="17546" spans="2:9">
      <c r="B17546" s="1"/>
      <c r="C17546" s="29"/>
      <c r="D17546" s="27"/>
      <c r="E17546" s="27"/>
      <c r="F17546" s="27"/>
      <c r="G17546" s="1"/>
      <c r="H17546" s="1"/>
      <c r="I17546" s="1"/>
    </row>
    <row r="17547" spans="2:9">
      <c r="B17547" s="1"/>
      <c r="C17547" s="29"/>
      <c r="D17547" s="27"/>
      <c r="E17547" s="27"/>
      <c r="F17547" s="27"/>
      <c r="G17547" s="1"/>
      <c r="H17547" s="1"/>
      <c r="I17547" s="1"/>
    </row>
    <row r="17548" spans="2:9">
      <c r="B17548" s="1"/>
      <c r="C17548" s="29"/>
      <c r="D17548" s="27"/>
      <c r="E17548" s="27"/>
      <c r="F17548" s="27"/>
      <c r="G17548" s="1"/>
      <c r="H17548" s="1"/>
      <c r="I17548" s="1"/>
    </row>
    <row r="17549" spans="2:9">
      <c r="B17549" s="1"/>
      <c r="C17549" s="29"/>
      <c r="D17549" s="27"/>
      <c r="E17549" s="27"/>
      <c r="F17549" s="27"/>
      <c r="G17549" s="1"/>
      <c r="H17549" s="1"/>
      <c r="I17549" s="1"/>
    </row>
    <row r="17550" spans="2:9">
      <c r="B17550" s="1"/>
      <c r="C17550" s="29"/>
      <c r="D17550" s="27"/>
      <c r="E17550" s="27"/>
      <c r="F17550" s="27"/>
      <c r="G17550" s="1"/>
      <c r="H17550" s="1"/>
      <c r="I17550" s="1"/>
    </row>
    <row r="17551" spans="2:9">
      <c r="B17551" s="1"/>
      <c r="C17551" s="29"/>
      <c r="D17551" s="27"/>
      <c r="E17551" s="27"/>
      <c r="F17551" s="27"/>
      <c r="G17551" s="1"/>
      <c r="H17551" s="1"/>
      <c r="I17551" s="1"/>
    </row>
    <row r="17552" spans="2:9">
      <c r="B17552" s="1"/>
      <c r="C17552" s="29"/>
      <c r="D17552" s="27"/>
      <c r="E17552" s="27"/>
      <c r="F17552" s="27"/>
      <c r="G17552" s="1"/>
      <c r="H17552" s="1"/>
      <c r="I17552" s="1"/>
    </row>
    <row r="17553" spans="2:9">
      <c r="B17553" s="1"/>
      <c r="C17553" s="29"/>
      <c r="D17553" s="27"/>
      <c r="E17553" s="27"/>
      <c r="F17553" s="27"/>
      <c r="G17553" s="1"/>
      <c r="H17553" s="1"/>
      <c r="I17553" s="1"/>
    </row>
    <row r="17554" spans="2:9">
      <c r="B17554" s="1"/>
      <c r="C17554" s="29"/>
      <c r="D17554" s="27"/>
      <c r="E17554" s="27"/>
      <c r="F17554" s="27"/>
      <c r="G17554" s="1"/>
      <c r="H17554" s="1"/>
      <c r="I17554" s="1"/>
    </row>
    <row r="17555" spans="2:9">
      <c r="B17555" s="1"/>
      <c r="C17555" s="29"/>
      <c r="D17555" s="27"/>
      <c r="E17555" s="27"/>
      <c r="F17555" s="27"/>
      <c r="G17555" s="1"/>
      <c r="H17555" s="1"/>
      <c r="I17555" s="1"/>
    </row>
    <row r="17556" spans="2:9">
      <c r="B17556" s="1"/>
      <c r="C17556" s="29"/>
      <c r="D17556" s="27"/>
      <c r="E17556" s="27"/>
      <c r="F17556" s="27"/>
      <c r="G17556" s="1"/>
      <c r="H17556" s="1"/>
      <c r="I17556" s="1"/>
    </row>
    <row r="17557" spans="2:9">
      <c r="B17557" s="1"/>
      <c r="C17557" s="29"/>
      <c r="D17557" s="27"/>
      <c r="E17557" s="27"/>
      <c r="F17557" s="27"/>
      <c r="G17557" s="1"/>
      <c r="H17557" s="1"/>
      <c r="I17557" s="1"/>
    </row>
    <row r="17558" spans="2:9">
      <c r="B17558" s="1"/>
      <c r="C17558" s="29"/>
      <c r="D17558" s="27"/>
      <c r="E17558" s="27"/>
      <c r="F17558" s="27"/>
      <c r="G17558" s="1"/>
      <c r="H17558" s="1"/>
      <c r="I17558" s="1"/>
    </row>
    <row r="17559" spans="2:9">
      <c r="B17559" s="1"/>
      <c r="C17559" s="29"/>
      <c r="D17559" s="27"/>
      <c r="E17559" s="27"/>
      <c r="F17559" s="27"/>
      <c r="G17559" s="1"/>
      <c r="H17559" s="1"/>
      <c r="I17559" s="1"/>
    </row>
    <row r="17560" spans="2:9">
      <c r="B17560" s="1"/>
      <c r="C17560" s="29"/>
      <c r="D17560" s="27"/>
      <c r="E17560" s="27"/>
      <c r="F17560" s="27"/>
      <c r="G17560" s="1"/>
      <c r="H17560" s="1"/>
      <c r="I17560" s="1"/>
    </row>
    <row r="17561" spans="2:9">
      <c r="B17561" s="1"/>
      <c r="C17561" s="29"/>
      <c r="D17561" s="27"/>
      <c r="E17561" s="27"/>
      <c r="F17561" s="27"/>
      <c r="G17561" s="1"/>
      <c r="H17561" s="1"/>
      <c r="I17561" s="1"/>
    </row>
    <row r="17562" spans="2:9">
      <c r="B17562" s="1"/>
      <c r="C17562" s="29"/>
      <c r="D17562" s="27"/>
      <c r="E17562" s="27"/>
      <c r="F17562" s="27"/>
      <c r="G17562" s="1"/>
      <c r="H17562" s="1"/>
      <c r="I17562" s="1"/>
    </row>
    <row r="17563" spans="2:9">
      <c r="B17563" s="1"/>
      <c r="C17563" s="29"/>
      <c r="D17563" s="27"/>
      <c r="E17563" s="27"/>
      <c r="F17563" s="27"/>
      <c r="G17563" s="1"/>
      <c r="H17563" s="1"/>
      <c r="I17563" s="1"/>
    </row>
    <row r="17564" spans="2:9">
      <c r="B17564" s="1"/>
      <c r="C17564" s="29"/>
      <c r="D17564" s="27"/>
      <c r="E17564" s="27"/>
      <c r="F17564" s="27"/>
      <c r="G17564" s="1"/>
      <c r="H17564" s="1"/>
      <c r="I17564" s="1"/>
    </row>
    <row r="17565" spans="2:9">
      <c r="B17565" s="1"/>
      <c r="C17565" s="29"/>
      <c r="D17565" s="27"/>
      <c r="E17565" s="27"/>
      <c r="F17565" s="27"/>
      <c r="G17565" s="1"/>
      <c r="H17565" s="1"/>
      <c r="I17565" s="1"/>
    </row>
    <row r="17566" spans="2:9">
      <c r="B17566" s="1"/>
      <c r="C17566" s="29"/>
      <c r="D17566" s="27"/>
      <c r="E17566" s="27"/>
      <c r="F17566" s="27"/>
      <c r="G17566" s="1"/>
      <c r="H17566" s="1"/>
      <c r="I17566" s="1"/>
    </row>
    <row r="17567" spans="2:9">
      <c r="B17567" s="1"/>
      <c r="C17567" s="29"/>
      <c r="D17567" s="27"/>
      <c r="E17567" s="27"/>
      <c r="F17567" s="27"/>
      <c r="G17567" s="1"/>
      <c r="H17567" s="1"/>
      <c r="I17567" s="1"/>
    </row>
    <row r="17568" spans="2:9">
      <c r="B17568" s="1"/>
      <c r="C17568" s="29"/>
      <c r="D17568" s="27"/>
      <c r="E17568" s="27"/>
      <c r="F17568" s="27"/>
      <c r="G17568" s="1"/>
      <c r="H17568" s="1"/>
      <c r="I17568" s="1"/>
    </row>
    <row r="17569" spans="2:9">
      <c r="B17569" s="1"/>
      <c r="C17569" s="29"/>
      <c r="D17569" s="27"/>
      <c r="E17569" s="27"/>
      <c r="F17569" s="27"/>
      <c r="G17569" s="1"/>
      <c r="H17569" s="1"/>
      <c r="I17569" s="1"/>
    </row>
    <row r="17570" spans="2:9">
      <c r="B17570" s="1"/>
      <c r="C17570" s="29"/>
      <c r="D17570" s="27"/>
      <c r="E17570" s="27"/>
      <c r="F17570" s="27"/>
      <c r="G17570" s="1"/>
      <c r="H17570" s="1"/>
      <c r="I17570" s="1"/>
    </row>
    <row r="17571" spans="2:9">
      <c r="B17571" s="1"/>
      <c r="C17571" s="29"/>
      <c r="D17571" s="27"/>
      <c r="E17571" s="27"/>
      <c r="F17571" s="27"/>
      <c r="G17571" s="1"/>
      <c r="H17571" s="1"/>
      <c r="I17571" s="1"/>
    </row>
    <row r="17572" spans="2:9">
      <c r="B17572" s="1"/>
      <c r="C17572" s="29"/>
      <c r="D17572" s="27"/>
      <c r="E17572" s="27"/>
      <c r="F17572" s="27"/>
      <c r="G17572" s="1"/>
      <c r="H17572" s="1"/>
      <c r="I17572" s="1"/>
    </row>
    <row r="17573" spans="2:9">
      <c r="B17573" s="1"/>
      <c r="C17573" s="29"/>
      <c r="D17573" s="27"/>
      <c r="E17573" s="27"/>
      <c r="F17573" s="27"/>
      <c r="G17573" s="1"/>
      <c r="H17573" s="1"/>
      <c r="I17573" s="1"/>
    </row>
    <row r="17574" spans="2:9">
      <c r="B17574" s="1"/>
      <c r="C17574" s="29"/>
      <c r="D17574" s="27"/>
      <c r="E17574" s="27"/>
      <c r="F17574" s="27"/>
      <c r="G17574" s="1"/>
      <c r="H17574" s="1"/>
      <c r="I17574" s="1"/>
    </row>
    <row r="17575" spans="2:9">
      <c r="B17575" s="1"/>
      <c r="C17575" s="29"/>
      <c r="D17575" s="27"/>
      <c r="E17575" s="27"/>
      <c r="F17575" s="27"/>
      <c r="G17575" s="1"/>
      <c r="H17575" s="1"/>
      <c r="I17575" s="1"/>
    </row>
    <row r="17576" spans="2:9">
      <c r="B17576" s="1"/>
      <c r="C17576" s="29"/>
      <c r="D17576" s="27"/>
      <c r="E17576" s="27"/>
      <c r="F17576" s="27"/>
      <c r="G17576" s="1"/>
      <c r="H17576" s="1"/>
      <c r="I17576" s="1"/>
    </row>
    <row r="17577" spans="2:9">
      <c r="B17577" s="1"/>
      <c r="C17577" s="29"/>
      <c r="D17577" s="27"/>
      <c r="E17577" s="27"/>
      <c r="F17577" s="27"/>
      <c r="G17577" s="1"/>
      <c r="H17577" s="1"/>
      <c r="I17577" s="1"/>
    </row>
    <row r="17578" spans="2:9">
      <c r="B17578" s="1"/>
      <c r="C17578" s="29"/>
      <c r="D17578" s="27"/>
      <c r="E17578" s="27"/>
      <c r="F17578" s="27"/>
      <c r="G17578" s="1"/>
      <c r="H17578" s="1"/>
      <c r="I17578" s="1"/>
    </row>
    <row r="17579" spans="2:9">
      <c r="B17579" s="1"/>
      <c r="C17579" s="29"/>
      <c r="D17579" s="27"/>
      <c r="E17579" s="27"/>
      <c r="F17579" s="27"/>
      <c r="G17579" s="1"/>
      <c r="H17579" s="1"/>
      <c r="I17579" s="1"/>
    </row>
    <row r="17580" spans="2:9">
      <c r="B17580" s="1"/>
      <c r="C17580" s="29"/>
      <c r="D17580" s="27"/>
      <c r="E17580" s="27"/>
      <c r="F17580" s="27"/>
      <c r="G17580" s="1"/>
      <c r="H17580" s="1"/>
      <c r="I17580" s="1"/>
    </row>
    <row r="17581" spans="2:9">
      <c r="B17581" s="1"/>
      <c r="C17581" s="29"/>
      <c r="D17581" s="27"/>
      <c r="E17581" s="27"/>
      <c r="F17581" s="27"/>
      <c r="G17581" s="1"/>
      <c r="H17581" s="1"/>
      <c r="I17581" s="1"/>
    </row>
    <row r="17582" spans="2:9">
      <c r="B17582" s="1"/>
      <c r="C17582" s="29"/>
      <c r="D17582" s="27"/>
      <c r="E17582" s="27"/>
      <c r="F17582" s="27"/>
      <c r="G17582" s="1"/>
      <c r="H17582" s="1"/>
      <c r="I17582" s="1"/>
    </row>
    <row r="17583" spans="2:9">
      <c r="B17583" s="1"/>
      <c r="C17583" s="29"/>
      <c r="D17583" s="27"/>
      <c r="E17583" s="27"/>
      <c r="F17583" s="27"/>
      <c r="G17583" s="1"/>
      <c r="H17583" s="1"/>
      <c r="I17583" s="1"/>
    </row>
    <row r="17584" spans="2:9">
      <c r="B17584" s="1"/>
      <c r="C17584" s="29"/>
      <c r="D17584" s="27"/>
      <c r="E17584" s="27"/>
      <c r="F17584" s="27"/>
      <c r="G17584" s="1"/>
      <c r="H17584" s="1"/>
      <c r="I17584" s="1"/>
    </row>
    <row r="17585" spans="2:9">
      <c r="B17585" s="1"/>
      <c r="C17585" s="29"/>
      <c r="D17585" s="27"/>
      <c r="E17585" s="27"/>
      <c r="F17585" s="27"/>
      <c r="G17585" s="1"/>
      <c r="H17585" s="1"/>
      <c r="I17585" s="1"/>
    </row>
    <row r="17586" spans="2:9">
      <c r="B17586" s="1"/>
      <c r="C17586" s="29"/>
      <c r="D17586" s="27"/>
      <c r="E17586" s="27"/>
      <c r="F17586" s="27"/>
      <c r="G17586" s="1"/>
      <c r="H17586" s="1"/>
      <c r="I17586" s="1"/>
    </row>
    <row r="17587" spans="2:9">
      <c r="B17587" s="1"/>
      <c r="C17587" s="29"/>
      <c r="D17587" s="27"/>
      <c r="E17587" s="27"/>
      <c r="F17587" s="27"/>
      <c r="G17587" s="1"/>
      <c r="H17587" s="1"/>
      <c r="I17587" s="1"/>
    </row>
    <row r="17588" spans="2:9">
      <c r="B17588" s="1"/>
      <c r="C17588" s="29"/>
      <c r="D17588" s="27"/>
      <c r="E17588" s="27"/>
      <c r="F17588" s="27"/>
      <c r="G17588" s="1"/>
      <c r="H17588" s="1"/>
      <c r="I17588" s="1"/>
    </row>
    <row r="17589" spans="2:9">
      <c r="B17589" s="1"/>
      <c r="C17589" s="29"/>
      <c r="D17589" s="27"/>
      <c r="E17589" s="27"/>
      <c r="F17589" s="27"/>
      <c r="G17589" s="1"/>
      <c r="H17589" s="1"/>
      <c r="I17589" s="1"/>
    </row>
    <row r="17590" spans="2:9">
      <c r="B17590" s="1"/>
      <c r="C17590" s="29"/>
      <c r="D17590" s="27"/>
      <c r="E17590" s="27"/>
      <c r="F17590" s="27"/>
      <c r="G17590" s="1"/>
      <c r="H17590" s="1"/>
      <c r="I17590" s="1"/>
    </row>
    <row r="17591" spans="2:9">
      <c r="B17591" s="1"/>
      <c r="C17591" s="29"/>
      <c r="D17591" s="27"/>
      <c r="E17591" s="27"/>
      <c r="F17591" s="27"/>
      <c r="G17591" s="1"/>
      <c r="H17591" s="1"/>
      <c r="I17591" s="1"/>
    </row>
    <row r="17592" spans="2:9">
      <c r="B17592" s="1"/>
      <c r="C17592" s="29"/>
      <c r="D17592" s="27"/>
      <c r="E17592" s="27"/>
      <c r="F17592" s="27"/>
      <c r="G17592" s="1"/>
      <c r="H17592" s="1"/>
      <c r="I17592" s="1"/>
    </row>
    <row r="17593" spans="2:9">
      <c r="B17593" s="1"/>
      <c r="C17593" s="29"/>
      <c r="D17593" s="27"/>
      <c r="E17593" s="27"/>
      <c r="F17593" s="27"/>
      <c r="G17593" s="1"/>
      <c r="H17593" s="1"/>
      <c r="I17593" s="1"/>
    </row>
    <row r="17594" spans="2:9">
      <c r="B17594" s="1"/>
      <c r="C17594" s="29"/>
      <c r="D17594" s="27"/>
      <c r="E17594" s="27"/>
      <c r="F17594" s="27"/>
      <c r="G17594" s="1"/>
      <c r="H17594" s="1"/>
      <c r="I17594" s="1"/>
    </row>
    <row r="17595" spans="2:9">
      <c r="B17595" s="1"/>
      <c r="C17595" s="29"/>
      <c r="D17595" s="27"/>
      <c r="E17595" s="27"/>
      <c r="F17595" s="27"/>
      <c r="G17595" s="1"/>
      <c r="H17595" s="1"/>
      <c r="I17595" s="1"/>
    </row>
    <row r="17596" spans="2:9">
      <c r="B17596" s="1"/>
      <c r="C17596" s="29"/>
      <c r="D17596" s="27"/>
      <c r="E17596" s="27"/>
      <c r="F17596" s="27"/>
      <c r="G17596" s="1"/>
      <c r="H17596" s="1"/>
      <c r="I17596" s="1"/>
    </row>
    <row r="17597" spans="2:9">
      <c r="B17597" s="1"/>
      <c r="C17597" s="29"/>
      <c r="D17597" s="27"/>
      <c r="E17597" s="27"/>
      <c r="F17597" s="27"/>
      <c r="G17597" s="1"/>
      <c r="H17597" s="1"/>
      <c r="I17597" s="1"/>
    </row>
    <row r="17598" spans="2:9">
      <c r="B17598" s="1"/>
      <c r="C17598" s="29"/>
      <c r="D17598" s="27"/>
      <c r="E17598" s="27"/>
      <c r="F17598" s="27"/>
      <c r="G17598" s="1"/>
      <c r="H17598" s="1"/>
      <c r="I17598" s="1"/>
    </row>
    <row r="17599" spans="2:9">
      <c r="B17599" s="1"/>
      <c r="C17599" s="29"/>
      <c r="D17599" s="27"/>
      <c r="E17599" s="27"/>
      <c r="F17599" s="27"/>
      <c r="G17599" s="1"/>
      <c r="H17599" s="1"/>
      <c r="I17599" s="1"/>
    </row>
    <row r="17600" spans="2:9">
      <c r="B17600" s="1"/>
      <c r="C17600" s="29"/>
      <c r="D17600" s="27"/>
      <c r="E17600" s="27"/>
      <c r="F17600" s="27"/>
      <c r="G17600" s="1"/>
      <c r="H17600" s="1"/>
      <c r="I17600" s="1"/>
    </row>
    <row r="17601" spans="2:9">
      <c r="B17601" s="1"/>
      <c r="C17601" s="29"/>
      <c r="D17601" s="27"/>
      <c r="E17601" s="27"/>
      <c r="F17601" s="27"/>
      <c r="G17601" s="1"/>
      <c r="H17601" s="1"/>
      <c r="I17601" s="1"/>
    </row>
    <row r="17602" spans="2:9">
      <c r="B17602" s="1"/>
      <c r="C17602" s="29"/>
      <c r="D17602" s="27"/>
      <c r="E17602" s="27"/>
      <c r="F17602" s="27"/>
      <c r="G17602" s="1"/>
      <c r="H17602" s="1"/>
      <c r="I17602" s="1"/>
    </row>
    <row r="17603" spans="2:9">
      <c r="B17603" s="1"/>
      <c r="C17603" s="29"/>
      <c r="D17603" s="27"/>
      <c r="E17603" s="27"/>
      <c r="F17603" s="27"/>
      <c r="G17603" s="1"/>
      <c r="H17603" s="1"/>
      <c r="I17603" s="1"/>
    </row>
    <row r="17604" spans="2:9">
      <c r="B17604" s="1"/>
      <c r="C17604" s="29"/>
      <c r="D17604" s="27"/>
      <c r="E17604" s="27"/>
      <c r="F17604" s="27"/>
      <c r="G17604" s="1"/>
      <c r="H17604" s="1"/>
      <c r="I17604" s="1"/>
    </row>
    <row r="17605" spans="2:9">
      <c r="B17605" s="1"/>
      <c r="C17605" s="29"/>
      <c r="D17605" s="27"/>
      <c r="E17605" s="27"/>
      <c r="F17605" s="27"/>
      <c r="G17605" s="1"/>
      <c r="H17605" s="1"/>
      <c r="I17605" s="1"/>
    </row>
    <row r="17606" spans="2:9">
      <c r="B17606" s="1"/>
      <c r="C17606" s="29"/>
      <c r="D17606" s="27"/>
      <c r="E17606" s="27"/>
      <c r="F17606" s="27"/>
      <c r="G17606" s="1"/>
      <c r="H17606" s="1"/>
      <c r="I17606" s="1"/>
    </row>
    <row r="17607" spans="2:9">
      <c r="B17607" s="1"/>
      <c r="C17607" s="29"/>
      <c r="D17607" s="27"/>
      <c r="E17607" s="27"/>
      <c r="F17607" s="27"/>
      <c r="G17607" s="1"/>
      <c r="H17607" s="1"/>
      <c r="I17607" s="1"/>
    </row>
    <row r="17608" spans="2:9">
      <c r="B17608" s="1"/>
      <c r="C17608" s="29"/>
      <c r="D17608" s="27"/>
      <c r="E17608" s="27"/>
      <c r="F17608" s="27"/>
      <c r="G17608" s="1"/>
      <c r="H17608" s="1"/>
      <c r="I17608" s="1"/>
    </row>
    <row r="17609" spans="2:9">
      <c r="B17609" s="1"/>
      <c r="C17609" s="29"/>
      <c r="D17609" s="27"/>
      <c r="E17609" s="27"/>
      <c r="F17609" s="27"/>
      <c r="G17609" s="1"/>
      <c r="H17609" s="1"/>
      <c r="I17609" s="1"/>
    </row>
    <row r="17610" spans="2:9">
      <c r="B17610" s="1"/>
      <c r="C17610" s="29"/>
      <c r="D17610" s="27"/>
      <c r="E17610" s="27"/>
      <c r="F17610" s="27"/>
      <c r="G17610" s="1"/>
      <c r="H17610" s="1"/>
      <c r="I17610" s="1"/>
    </row>
    <row r="17611" spans="2:9">
      <c r="B17611" s="1"/>
      <c r="C17611" s="29"/>
      <c r="D17611" s="27"/>
      <c r="E17611" s="27"/>
      <c r="F17611" s="27"/>
      <c r="G17611" s="1"/>
      <c r="H17611" s="1"/>
      <c r="I17611" s="1"/>
    </row>
    <row r="17612" spans="2:9">
      <c r="B17612" s="1"/>
      <c r="C17612" s="29"/>
      <c r="D17612" s="27"/>
      <c r="E17612" s="27"/>
      <c r="F17612" s="27"/>
      <c r="G17612" s="1"/>
      <c r="H17612" s="1"/>
      <c r="I17612" s="1"/>
    </row>
    <row r="17613" spans="2:9">
      <c r="B17613" s="1"/>
      <c r="C17613" s="29"/>
      <c r="D17613" s="27"/>
      <c r="E17613" s="27"/>
      <c r="F17613" s="27"/>
      <c r="G17613" s="1"/>
      <c r="H17613" s="1"/>
      <c r="I17613" s="1"/>
    </row>
    <row r="17614" spans="2:9">
      <c r="B17614" s="1"/>
      <c r="C17614" s="29"/>
      <c r="D17614" s="27"/>
      <c r="E17614" s="27"/>
      <c r="F17614" s="27"/>
      <c r="G17614" s="1"/>
      <c r="H17614" s="1"/>
      <c r="I17614" s="1"/>
    </row>
    <row r="17615" spans="2:9">
      <c r="B17615" s="1"/>
      <c r="C17615" s="29"/>
      <c r="D17615" s="27"/>
      <c r="E17615" s="27"/>
      <c r="F17615" s="27"/>
      <c r="G17615" s="1"/>
      <c r="H17615" s="1"/>
      <c r="I17615" s="1"/>
    </row>
    <row r="17616" spans="2:9">
      <c r="B17616" s="1"/>
      <c r="C17616" s="29"/>
      <c r="D17616" s="27"/>
      <c r="E17616" s="27"/>
      <c r="F17616" s="27"/>
      <c r="G17616" s="1"/>
      <c r="H17616" s="1"/>
      <c r="I17616" s="1"/>
    </row>
    <row r="17617" spans="2:9">
      <c r="B17617" s="1"/>
      <c r="C17617" s="29"/>
      <c r="D17617" s="27"/>
      <c r="E17617" s="27"/>
      <c r="F17617" s="27"/>
      <c r="G17617" s="1"/>
      <c r="H17617" s="1"/>
      <c r="I17617" s="1"/>
    </row>
    <row r="17618" spans="2:9">
      <c r="B17618" s="1"/>
      <c r="C17618" s="29"/>
      <c r="D17618" s="27"/>
      <c r="E17618" s="27"/>
      <c r="F17618" s="27"/>
      <c r="G17618" s="1"/>
      <c r="H17618" s="1"/>
      <c r="I17618" s="1"/>
    </row>
    <row r="17619" spans="2:9">
      <c r="B17619" s="1"/>
      <c r="C17619" s="29"/>
      <c r="D17619" s="27"/>
      <c r="E17619" s="27"/>
      <c r="F17619" s="27"/>
      <c r="G17619" s="1"/>
      <c r="H17619" s="1"/>
      <c r="I17619" s="1"/>
    </row>
    <row r="17620" spans="2:9">
      <c r="B17620" s="1"/>
      <c r="C17620" s="29"/>
      <c r="D17620" s="27"/>
      <c r="E17620" s="27"/>
      <c r="F17620" s="27"/>
      <c r="G17620" s="1"/>
      <c r="H17620" s="1"/>
      <c r="I17620" s="1"/>
    </row>
    <row r="17621" spans="2:9">
      <c r="B17621" s="1"/>
      <c r="C17621" s="29"/>
      <c r="D17621" s="27"/>
      <c r="E17621" s="27"/>
      <c r="F17621" s="27"/>
      <c r="G17621" s="1"/>
      <c r="H17621" s="1"/>
      <c r="I17621" s="1"/>
    </row>
    <row r="17622" spans="2:9">
      <c r="B17622" s="1"/>
      <c r="C17622" s="29"/>
      <c r="D17622" s="27"/>
      <c r="E17622" s="27"/>
      <c r="F17622" s="27"/>
      <c r="G17622" s="1"/>
      <c r="H17622" s="1"/>
      <c r="I17622" s="1"/>
    </row>
    <row r="17623" spans="2:9">
      <c r="B17623" s="1"/>
      <c r="C17623" s="29"/>
      <c r="D17623" s="27"/>
      <c r="E17623" s="27"/>
      <c r="F17623" s="27"/>
      <c r="G17623" s="1"/>
      <c r="H17623" s="1"/>
      <c r="I17623" s="1"/>
    </row>
    <row r="17624" spans="2:9">
      <c r="B17624" s="1"/>
      <c r="C17624" s="29"/>
      <c r="D17624" s="27"/>
      <c r="E17624" s="27"/>
      <c r="F17624" s="27"/>
      <c r="G17624" s="1"/>
      <c r="H17624" s="1"/>
      <c r="I17624" s="1"/>
    </row>
    <row r="17625" spans="2:9">
      <c r="B17625" s="1"/>
      <c r="C17625" s="29"/>
      <c r="D17625" s="27"/>
      <c r="E17625" s="27"/>
      <c r="F17625" s="27"/>
      <c r="G17625" s="1"/>
      <c r="H17625" s="1"/>
      <c r="I17625" s="1"/>
    </row>
    <row r="17626" spans="2:9">
      <c r="B17626" s="1"/>
      <c r="C17626" s="29"/>
      <c r="D17626" s="27"/>
      <c r="E17626" s="27"/>
      <c r="F17626" s="27"/>
      <c r="G17626" s="1"/>
      <c r="H17626" s="1"/>
      <c r="I17626" s="1"/>
    </row>
    <row r="17627" spans="2:9">
      <c r="B17627" s="1"/>
      <c r="C17627" s="29"/>
      <c r="D17627" s="27"/>
      <c r="E17627" s="27"/>
      <c r="F17627" s="27"/>
      <c r="G17627" s="1"/>
      <c r="H17627" s="1"/>
      <c r="I17627" s="1"/>
    </row>
    <row r="17628" spans="2:9">
      <c r="B17628" s="1"/>
      <c r="C17628" s="29"/>
      <c r="D17628" s="27"/>
      <c r="E17628" s="27"/>
      <c r="F17628" s="27"/>
      <c r="G17628" s="1"/>
      <c r="H17628" s="1"/>
      <c r="I17628" s="1"/>
    </row>
    <row r="17629" spans="2:9">
      <c r="B17629" s="1"/>
      <c r="C17629" s="29"/>
      <c r="D17629" s="27"/>
      <c r="E17629" s="27"/>
      <c r="F17629" s="27"/>
      <c r="G17629" s="1"/>
      <c r="H17629" s="1"/>
      <c r="I17629" s="1"/>
    </row>
    <row r="17630" spans="2:9">
      <c r="B17630" s="1"/>
      <c r="C17630" s="29"/>
      <c r="D17630" s="27"/>
      <c r="E17630" s="27"/>
      <c r="F17630" s="27"/>
      <c r="G17630" s="1"/>
      <c r="H17630" s="1"/>
      <c r="I17630" s="1"/>
    </row>
    <row r="17631" spans="2:9">
      <c r="B17631" s="1"/>
      <c r="C17631" s="29"/>
      <c r="D17631" s="27"/>
      <c r="E17631" s="27"/>
      <c r="F17631" s="27"/>
      <c r="G17631" s="1"/>
      <c r="H17631" s="1"/>
      <c r="I17631" s="1"/>
    </row>
    <row r="17632" spans="2:9">
      <c r="B17632" s="1"/>
      <c r="C17632" s="29"/>
      <c r="D17632" s="27"/>
      <c r="E17632" s="27"/>
      <c r="F17632" s="27"/>
      <c r="G17632" s="1"/>
      <c r="H17632" s="1"/>
      <c r="I17632" s="1"/>
    </row>
    <row r="17633" spans="2:9">
      <c r="B17633" s="1"/>
      <c r="C17633" s="29"/>
      <c r="D17633" s="27"/>
      <c r="E17633" s="27"/>
      <c r="F17633" s="27"/>
      <c r="G17633" s="1"/>
      <c r="H17633" s="1"/>
      <c r="I17633" s="1"/>
    </row>
    <row r="17634" spans="2:9">
      <c r="B17634" s="1"/>
      <c r="C17634" s="29"/>
      <c r="D17634" s="27"/>
      <c r="E17634" s="27"/>
      <c r="F17634" s="27"/>
      <c r="G17634" s="1"/>
      <c r="H17634" s="1"/>
      <c r="I17634" s="1"/>
    </row>
    <row r="17635" spans="2:9">
      <c r="B17635" s="1"/>
      <c r="C17635" s="29"/>
      <c r="D17635" s="27"/>
      <c r="E17635" s="27"/>
      <c r="F17635" s="27"/>
      <c r="G17635" s="1"/>
      <c r="H17635" s="1"/>
      <c r="I17635" s="1"/>
    </row>
    <row r="17636" spans="2:9">
      <c r="B17636" s="1"/>
      <c r="C17636" s="29"/>
      <c r="D17636" s="27"/>
      <c r="E17636" s="27"/>
      <c r="F17636" s="27"/>
      <c r="G17636" s="1"/>
      <c r="H17636" s="1"/>
      <c r="I17636" s="1"/>
    </row>
    <row r="17637" spans="2:9">
      <c r="B17637" s="1"/>
      <c r="C17637" s="29"/>
      <c r="D17637" s="27"/>
      <c r="E17637" s="27"/>
      <c r="F17637" s="27"/>
      <c r="G17637" s="1"/>
      <c r="H17637" s="1"/>
      <c r="I17637" s="1"/>
    </row>
    <row r="17638" spans="2:9">
      <c r="B17638" s="1"/>
      <c r="C17638" s="29"/>
      <c r="D17638" s="27"/>
      <c r="E17638" s="27"/>
      <c r="F17638" s="27"/>
      <c r="G17638" s="1"/>
      <c r="H17638" s="1"/>
      <c r="I17638" s="1"/>
    </row>
    <row r="17639" spans="2:9">
      <c r="B17639" s="1"/>
      <c r="C17639" s="29"/>
      <c r="D17639" s="27"/>
      <c r="E17639" s="27"/>
      <c r="F17639" s="27"/>
      <c r="G17639" s="1"/>
      <c r="H17639" s="1"/>
      <c r="I17639" s="1"/>
    </row>
    <row r="17640" spans="2:9">
      <c r="B17640" s="1"/>
      <c r="C17640" s="29"/>
      <c r="D17640" s="27"/>
      <c r="E17640" s="27"/>
      <c r="F17640" s="27"/>
      <c r="G17640" s="1"/>
      <c r="H17640" s="1"/>
      <c r="I17640" s="1"/>
    </row>
    <row r="17641" spans="2:9">
      <c r="B17641" s="1"/>
      <c r="C17641" s="29"/>
      <c r="D17641" s="27"/>
      <c r="E17641" s="27"/>
      <c r="F17641" s="27"/>
      <c r="G17641" s="1"/>
      <c r="H17641" s="1"/>
      <c r="I17641" s="1"/>
    </row>
    <row r="17642" spans="2:9">
      <c r="B17642" s="1"/>
      <c r="C17642" s="29"/>
      <c r="D17642" s="27"/>
      <c r="E17642" s="27"/>
      <c r="F17642" s="27"/>
      <c r="G17642" s="1"/>
      <c r="H17642" s="1"/>
      <c r="I17642" s="1"/>
    </row>
    <row r="17643" spans="2:9">
      <c r="B17643" s="1"/>
      <c r="C17643" s="29"/>
      <c r="D17643" s="27"/>
      <c r="E17643" s="27"/>
      <c r="F17643" s="27"/>
      <c r="G17643" s="1"/>
      <c r="H17643" s="1"/>
      <c r="I17643" s="1"/>
    </row>
    <row r="17644" spans="2:9">
      <c r="B17644" s="1"/>
      <c r="C17644" s="29"/>
      <c r="D17644" s="27"/>
      <c r="E17644" s="27"/>
      <c r="F17644" s="27"/>
      <c r="G17644" s="1"/>
      <c r="H17644" s="1"/>
      <c r="I17644" s="1"/>
    </row>
    <row r="17645" spans="2:9">
      <c r="B17645" s="1"/>
      <c r="C17645" s="29"/>
      <c r="D17645" s="27"/>
      <c r="E17645" s="27"/>
      <c r="F17645" s="27"/>
      <c r="G17645" s="1"/>
      <c r="H17645" s="1"/>
      <c r="I17645" s="1"/>
    </row>
    <row r="17646" spans="2:9">
      <c r="B17646" s="1"/>
      <c r="C17646" s="29"/>
      <c r="D17646" s="27"/>
      <c r="E17646" s="27"/>
      <c r="F17646" s="27"/>
      <c r="G17646" s="1"/>
      <c r="H17646" s="1"/>
      <c r="I17646" s="1"/>
    </row>
    <row r="17647" spans="2:9">
      <c r="B17647" s="1"/>
      <c r="C17647" s="29"/>
      <c r="D17647" s="27"/>
      <c r="E17647" s="27"/>
      <c r="F17647" s="27"/>
      <c r="G17647" s="1"/>
      <c r="H17647" s="1"/>
      <c r="I17647" s="1"/>
    </row>
    <row r="17648" spans="2:9">
      <c r="B17648" s="1"/>
      <c r="C17648" s="29"/>
      <c r="D17648" s="27"/>
      <c r="E17648" s="27"/>
      <c r="F17648" s="27"/>
      <c r="G17648" s="1"/>
      <c r="H17648" s="1"/>
      <c r="I17648" s="1"/>
    </row>
    <row r="17649" spans="2:9">
      <c r="B17649" s="1"/>
      <c r="C17649" s="29"/>
      <c r="D17649" s="27"/>
      <c r="E17649" s="27"/>
      <c r="F17649" s="27"/>
      <c r="G17649" s="1"/>
      <c r="H17649" s="1"/>
      <c r="I17649" s="1"/>
    </row>
    <row r="17650" spans="2:9">
      <c r="B17650" s="1"/>
      <c r="C17650" s="29"/>
      <c r="D17650" s="27"/>
      <c r="E17650" s="27"/>
      <c r="F17650" s="27"/>
      <c r="G17650" s="1"/>
      <c r="H17650" s="1"/>
      <c r="I17650" s="1"/>
    </row>
    <row r="17651" spans="2:9">
      <c r="B17651" s="1"/>
      <c r="C17651" s="29"/>
      <c r="D17651" s="27"/>
      <c r="E17651" s="27"/>
      <c r="F17651" s="27"/>
      <c r="G17651" s="1"/>
      <c r="H17651" s="1"/>
      <c r="I17651" s="1"/>
    </row>
    <row r="17652" spans="2:9">
      <c r="B17652" s="1"/>
      <c r="C17652" s="29"/>
      <c r="D17652" s="27"/>
      <c r="E17652" s="27"/>
      <c r="F17652" s="27"/>
      <c r="G17652" s="1"/>
      <c r="H17652" s="1"/>
      <c r="I17652" s="1"/>
    </row>
    <row r="17653" spans="2:9">
      <c r="B17653" s="1"/>
      <c r="C17653" s="29"/>
      <c r="D17653" s="27"/>
      <c r="E17653" s="27"/>
      <c r="F17653" s="27"/>
      <c r="G17653" s="1"/>
      <c r="H17653" s="1"/>
      <c r="I17653" s="1"/>
    </row>
    <row r="17654" spans="2:9">
      <c r="B17654" s="1"/>
      <c r="C17654" s="29"/>
      <c r="D17654" s="27"/>
      <c r="E17654" s="27"/>
      <c r="F17654" s="27"/>
      <c r="G17654" s="1"/>
      <c r="H17654" s="1"/>
      <c r="I17654" s="1"/>
    </row>
    <row r="17655" spans="2:9">
      <c r="B17655" s="1"/>
      <c r="C17655" s="29"/>
      <c r="D17655" s="27"/>
      <c r="E17655" s="27"/>
      <c r="F17655" s="27"/>
      <c r="G17655" s="1"/>
      <c r="H17655" s="1"/>
      <c r="I17655" s="1"/>
    </row>
    <row r="17656" spans="2:9">
      <c r="B17656" s="1"/>
      <c r="C17656" s="29"/>
      <c r="D17656" s="27"/>
      <c r="E17656" s="27"/>
      <c r="F17656" s="27"/>
      <c r="G17656" s="1"/>
      <c r="H17656" s="1"/>
      <c r="I17656" s="1"/>
    </row>
    <row r="17657" spans="2:9">
      <c r="B17657" s="1"/>
      <c r="C17657" s="29"/>
      <c r="D17657" s="27"/>
      <c r="E17657" s="27"/>
      <c r="F17657" s="27"/>
      <c r="G17657" s="1"/>
      <c r="H17657" s="1"/>
      <c r="I17657" s="1"/>
    </row>
    <row r="17658" spans="2:9">
      <c r="B17658" s="1"/>
      <c r="C17658" s="29"/>
      <c r="D17658" s="27"/>
      <c r="E17658" s="27"/>
      <c r="F17658" s="27"/>
      <c r="G17658" s="1"/>
      <c r="H17658" s="1"/>
      <c r="I17658" s="1"/>
    </row>
    <row r="17659" spans="2:9">
      <c r="B17659" s="1"/>
      <c r="C17659" s="29"/>
      <c r="D17659" s="27"/>
      <c r="E17659" s="27"/>
      <c r="F17659" s="27"/>
      <c r="G17659" s="1"/>
      <c r="H17659" s="1"/>
      <c r="I17659" s="1"/>
    </row>
    <row r="17660" spans="2:9">
      <c r="B17660" s="1"/>
      <c r="C17660" s="29"/>
      <c r="D17660" s="27"/>
      <c r="E17660" s="27"/>
      <c r="F17660" s="27"/>
      <c r="G17660" s="1"/>
      <c r="H17660" s="1"/>
      <c r="I17660" s="1"/>
    </row>
    <row r="17661" spans="2:9">
      <c r="B17661" s="1"/>
      <c r="C17661" s="29"/>
      <c r="D17661" s="27"/>
      <c r="E17661" s="27"/>
      <c r="F17661" s="27"/>
      <c r="G17661" s="1"/>
      <c r="H17661" s="1"/>
      <c r="I17661" s="1"/>
    </row>
    <row r="17662" spans="2:9">
      <c r="B17662" s="1"/>
      <c r="C17662" s="29"/>
      <c r="D17662" s="27"/>
      <c r="E17662" s="27"/>
      <c r="F17662" s="27"/>
      <c r="G17662" s="1"/>
      <c r="H17662" s="1"/>
      <c r="I17662" s="1"/>
    </row>
    <row r="17663" spans="2:9">
      <c r="B17663" s="1"/>
      <c r="C17663" s="29"/>
      <c r="D17663" s="27"/>
      <c r="E17663" s="27"/>
      <c r="F17663" s="27"/>
      <c r="G17663" s="1"/>
      <c r="H17663" s="1"/>
      <c r="I17663" s="1"/>
    </row>
    <row r="17664" spans="2:9">
      <c r="B17664" s="1"/>
      <c r="C17664" s="29"/>
      <c r="D17664" s="27"/>
      <c r="E17664" s="27"/>
      <c r="F17664" s="27"/>
      <c r="G17664" s="1"/>
      <c r="H17664" s="1"/>
      <c r="I17664" s="1"/>
    </row>
    <row r="17665" spans="2:9">
      <c r="B17665" s="1"/>
      <c r="C17665" s="29"/>
      <c r="D17665" s="27"/>
      <c r="E17665" s="27"/>
      <c r="F17665" s="27"/>
      <c r="G17665" s="1"/>
      <c r="H17665" s="1"/>
      <c r="I17665" s="1"/>
    </row>
    <row r="17666" spans="2:9">
      <c r="B17666" s="1"/>
      <c r="C17666" s="29"/>
      <c r="D17666" s="27"/>
      <c r="E17666" s="27"/>
      <c r="F17666" s="27"/>
      <c r="G17666" s="1"/>
      <c r="H17666" s="1"/>
      <c r="I17666" s="1"/>
    </row>
    <row r="17667" spans="2:9">
      <c r="B17667" s="1"/>
      <c r="C17667" s="29"/>
      <c r="D17667" s="27"/>
      <c r="E17667" s="27"/>
      <c r="F17667" s="27"/>
      <c r="G17667" s="1"/>
      <c r="H17667" s="1"/>
      <c r="I17667" s="1"/>
    </row>
    <row r="17668" spans="2:9">
      <c r="B17668" s="1"/>
      <c r="C17668" s="29"/>
      <c r="D17668" s="27"/>
      <c r="E17668" s="27"/>
      <c r="F17668" s="27"/>
      <c r="G17668" s="1"/>
      <c r="H17668" s="1"/>
      <c r="I17668" s="1"/>
    </row>
    <row r="17669" spans="2:9">
      <c r="B17669" s="1"/>
      <c r="C17669" s="29"/>
      <c r="D17669" s="27"/>
      <c r="E17669" s="27"/>
      <c r="F17669" s="27"/>
      <c r="G17669" s="1"/>
      <c r="H17669" s="1"/>
      <c r="I17669" s="1"/>
    </row>
    <row r="17670" spans="2:9">
      <c r="B17670" s="1"/>
      <c r="C17670" s="29"/>
      <c r="D17670" s="27"/>
      <c r="E17670" s="27"/>
      <c r="F17670" s="27"/>
      <c r="G17670" s="1"/>
      <c r="H17670" s="1"/>
      <c r="I17670" s="1"/>
    </row>
    <row r="17671" spans="2:9">
      <c r="B17671" s="1"/>
      <c r="C17671" s="29"/>
      <c r="D17671" s="27"/>
      <c r="E17671" s="27"/>
      <c r="F17671" s="27"/>
      <c r="G17671" s="1"/>
      <c r="H17671" s="1"/>
      <c r="I17671" s="1"/>
    </row>
    <row r="17672" spans="2:9">
      <c r="B17672" s="1"/>
      <c r="C17672" s="29"/>
      <c r="D17672" s="27"/>
      <c r="E17672" s="27"/>
      <c r="F17672" s="27"/>
      <c r="G17672" s="1"/>
      <c r="H17672" s="1"/>
      <c r="I17672" s="1"/>
    </row>
    <row r="17673" spans="2:9">
      <c r="B17673" s="1"/>
      <c r="C17673" s="29"/>
      <c r="D17673" s="27"/>
      <c r="E17673" s="27"/>
      <c r="F17673" s="27"/>
      <c r="G17673" s="1"/>
      <c r="H17673" s="1"/>
      <c r="I17673" s="1"/>
    </row>
    <row r="17674" spans="2:9">
      <c r="B17674" s="1"/>
      <c r="C17674" s="29"/>
      <c r="D17674" s="27"/>
      <c r="E17674" s="27"/>
      <c r="F17674" s="27"/>
      <c r="G17674" s="1"/>
      <c r="H17674" s="1"/>
      <c r="I17674" s="1"/>
    </row>
    <row r="17675" spans="2:9">
      <c r="B17675" s="1"/>
      <c r="C17675" s="29"/>
      <c r="D17675" s="27"/>
      <c r="E17675" s="27"/>
      <c r="F17675" s="27"/>
      <c r="G17675" s="1"/>
      <c r="H17675" s="1"/>
      <c r="I17675" s="1"/>
    </row>
    <row r="17676" spans="2:9">
      <c r="B17676" s="1"/>
      <c r="C17676" s="29"/>
      <c r="D17676" s="27"/>
      <c r="E17676" s="27"/>
      <c r="F17676" s="27"/>
      <c r="G17676" s="1"/>
      <c r="H17676" s="1"/>
      <c r="I17676" s="1"/>
    </row>
    <row r="17677" spans="2:9">
      <c r="B17677" s="1"/>
      <c r="C17677" s="29"/>
      <c r="D17677" s="27"/>
      <c r="E17677" s="27"/>
      <c r="F17677" s="27"/>
      <c r="G17677" s="1"/>
      <c r="H17677" s="1"/>
      <c r="I17677" s="1"/>
    </row>
    <row r="17678" spans="2:9">
      <c r="B17678" s="1"/>
      <c r="C17678" s="29"/>
      <c r="D17678" s="27"/>
      <c r="E17678" s="27"/>
      <c r="F17678" s="27"/>
      <c r="G17678" s="1"/>
      <c r="H17678" s="1"/>
      <c r="I17678" s="1"/>
    </row>
    <row r="17679" spans="2:9">
      <c r="B17679" s="1"/>
      <c r="C17679" s="29"/>
      <c r="D17679" s="27"/>
      <c r="E17679" s="27"/>
      <c r="F17679" s="27"/>
      <c r="G17679" s="1"/>
      <c r="H17679" s="1"/>
      <c r="I17679" s="1"/>
    </row>
    <row r="17680" spans="2:9">
      <c r="B17680" s="1"/>
      <c r="C17680" s="29"/>
      <c r="D17680" s="27"/>
      <c r="E17680" s="27"/>
      <c r="F17680" s="27"/>
      <c r="G17680" s="1"/>
      <c r="H17680" s="1"/>
      <c r="I17680" s="1"/>
    </row>
    <row r="17681" spans="2:9">
      <c r="B17681" s="1"/>
      <c r="C17681" s="29"/>
      <c r="D17681" s="27"/>
      <c r="E17681" s="27"/>
      <c r="F17681" s="27"/>
      <c r="G17681" s="1"/>
      <c r="H17681" s="1"/>
      <c r="I17681" s="1"/>
    </row>
    <row r="17682" spans="2:9">
      <c r="B17682" s="1"/>
      <c r="C17682" s="29"/>
      <c r="D17682" s="27"/>
      <c r="E17682" s="27"/>
      <c r="F17682" s="27"/>
      <c r="G17682" s="1"/>
      <c r="H17682" s="1"/>
      <c r="I17682" s="1"/>
    </row>
    <row r="17683" spans="2:9">
      <c r="B17683" s="1"/>
      <c r="C17683" s="29"/>
      <c r="D17683" s="27"/>
      <c r="E17683" s="27"/>
      <c r="F17683" s="27"/>
      <c r="G17683" s="1"/>
      <c r="H17683" s="1"/>
      <c r="I17683" s="1"/>
    </row>
    <row r="17684" spans="2:9">
      <c r="B17684" s="1"/>
      <c r="C17684" s="29"/>
      <c r="D17684" s="27"/>
      <c r="E17684" s="27"/>
      <c r="F17684" s="27"/>
      <c r="G17684" s="1"/>
      <c r="H17684" s="1"/>
      <c r="I17684" s="1"/>
    </row>
    <row r="17685" spans="2:9">
      <c r="B17685" s="1"/>
      <c r="C17685" s="29"/>
      <c r="D17685" s="27"/>
      <c r="E17685" s="27"/>
      <c r="F17685" s="27"/>
      <c r="G17685" s="1"/>
      <c r="H17685" s="1"/>
      <c r="I17685" s="1"/>
    </row>
    <row r="17686" spans="2:9">
      <c r="B17686" s="1"/>
      <c r="C17686" s="29"/>
      <c r="D17686" s="27"/>
      <c r="E17686" s="27"/>
      <c r="F17686" s="27"/>
      <c r="G17686" s="1"/>
      <c r="H17686" s="1"/>
      <c r="I17686" s="1"/>
    </row>
    <row r="17687" spans="2:9">
      <c r="B17687" s="1"/>
      <c r="C17687" s="29"/>
      <c r="D17687" s="27"/>
      <c r="E17687" s="27"/>
      <c r="F17687" s="27"/>
      <c r="G17687" s="1"/>
      <c r="H17687" s="1"/>
      <c r="I17687" s="1"/>
    </row>
    <row r="17688" spans="2:9">
      <c r="B17688" s="1"/>
      <c r="C17688" s="29"/>
      <c r="D17688" s="27"/>
      <c r="E17688" s="27"/>
      <c r="F17688" s="27"/>
      <c r="G17688" s="1"/>
      <c r="H17688" s="1"/>
      <c r="I17688" s="1"/>
    </row>
    <row r="17689" spans="2:9">
      <c r="B17689" s="1"/>
      <c r="C17689" s="29"/>
      <c r="D17689" s="27"/>
      <c r="E17689" s="27"/>
      <c r="F17689" s="27"/>
      <c r="G17689" s="1"/>
      <c r="H17689" s="1"/>
      <c r="I17689" s="1"/>
    </row>
    <row r="17690" spans="2:9">
      <c r="B17690" s="1"/>
      <c r="C17690" s="29"/>
      <c r="D17690" s="27"/>
      <c r="E17690" s="27"/>
      <c r="F17690" s="27"/>
      <c r="G17690" s="1"/>
      <c r="H17690" s="1"/>
      <c r="I17690" s="1"/>
    </row>
    <row r="17691" spans="2:9">
      <c r="B17691" s="1"/>
      <c r="C17691" s="29"/>
      <c r="D17691" s="27"/>
      <c r="E17691" s="27"/>
      <c r="F17691" s="27"/>
      <c r="G17691" s="1"/>
      <c r="H17691" s="1"/>
      <c r="I17691" s="1"/>
    </row>
    <row r="17692" spans="2:9">
      <c r="B17692" s="1"/>
      <c r="C17692" s="29"/>
      <c r="D17692" s="27"/>
      <c r="E17692" s="27"/>
      <c r="F17692" s="27"/>
      <c r="G17692" s="1"/>
      <c r="H17692" s="1"/>
      <c r="I17692" s="1"/>
    </row>
    <row r="17693" spans="2:9">
      <c r="B17693" s="1"/>
      <c r="C17693" s="29"/>
      <c r="D17693" s="27"/>
      <c r="E17693" s="27"/>
      <c r="F17693" s="27"/>
      <c r="G17693" s="1"/>
      <c r="H17693" s="1"/>
      <c r="I17693" s="1"/>
    </row>
    <row r="17694" spans="2:9">
      <c r="B17694" s="1"/>
      <c r="C17694" s="29"/>
      <c r="D17694" s="27"/>
      <c r="E17694" s="27"/>
      <c r="F17694" s="27"/>
      <c r="G17694" s="1"/>
      <c r="H17694" s="1"/>
      <c r="I17694" s="1"/>
    </row>
    <row r="17695" spans="2:9">
      <c r="B17695" s="1"/>
      <c r="C17695" s="29"/>
      <c r="D17695" s="27"/>
      <c r="E17695" s="27"/>
      <c r="F17695" s="27"/>
      <c r="G17695" s="1"/>
      <c r="H17695" s="1"/>
      <c r="I17695" s="1"/>
    </row>
    <row r="17696" spans="2:9">
      <c r="B17696" s="1"/>
      <c r="C17696" s="29"/>
      <c r="D17696" s="27"/>
      <c r="E17696" s="27"/>
      <c r="F17696" s="27"/>
      <c r="G17696" s="1"/>
      <c r="H17696" s="1"/>
      <c r="I17696" s="1"/>
    </row>
    <row r="17697" spans="2:9">
      <c r="B17697" s="1"/>
      <c r="C17697" s="29"/>
      <c r="D17697" s="27"/>
      <c r="E17697" s="27"/>
      <c r="F17697" s="27"/>
      <c r="G17697" s="1"/>
      <c r="H17697" s="1"/>
      <c r="I17697" s="1"/>
    </row>
    <row r="17698" spans="2:9">
      <c r="B17698" s="1"/>
      <c r="C17698" s="29"/>
      <c r="D17698" s="27"/>
      <c r="E17698" s="27"/>
      <c r="F17698" s="27"/>
      <c r="G17698" s="1"/>
      <c r="H17698" s="1"/>
      <c r="I17698" s="1"/>
    </row>
    <row r="17699" spans="2:9">
      <c r="B17699" s="1"/>
      <c r="C17699" s="29"/>
      <c r="D17699" s="27"/>
      <c r="E17699" s="27"/>
      <c r="F17699" s="27"/>
      <c r="G17699" s="1"/>
      <c r="H17699" s="1"/>
      <c r="I17699" s="1"/>
    </row>
    <row r="17700" spans="2:9">
      <c r="B17700" s="1"/>
      <c r="C17700" s="29"/>
      <c r="D17700" s="27"/>
      <c r="E17700" s="27"/>
      <c r="F17700" s="27"/>
      <c r="G17700" s="1"/>
      <c r="H17700" s="1"/>
      <c r="I17700" s="1"/>
    </row>
    <row r="17701" spans="2:9">
      <c r="B17701" s="1"/>
      <c r="C17701" s="29"/>
      <c r="D17701" s="27"/>
      <c r="E17701" s="27"/>
      <c r="F17701" s="27"/>
      <c r="G17701" s="1"/>
      <c r="H17701" s="1"/>
      <c r="I17701" s="1"/>
    </row>
    <row r="17702" spans="2:9">
      <c r="B17702" s="1"/>
      <c r="C17702" s="29"/>
      <c r="D17702" s="27"/>
      <c r="E17702" s="27"/>
      <c r="F17702" s="27"/>
      <c r="G17702" s="1"/>
      <c r="H17702" s="1"/>
      <c r="I17702" s="1"/>
    </row>
    <row r="17703" spans="2:9">
      <c r="B17703" s="1"/>
      <c r="C17703" s="29"/>
      <c r="D17703" s="27"/>
      <c r="E17703" s="27"/>
      <c r="F17703" s="27"/>
      <c r="G17703" s="1"/>
      <c r="H17703" s="1"/>
      <c r="I17703" s="1"/>
    </row>
    <row r="17704" spans="2:9">
      <c r="B17704" s="1"/>
      <c r="C17704" s="29"/>
      <c r="D17704" s="27"/>
      <c r="E17704" s="27"/>
      <c r="F17704" s="27"/>
      <c r="G17704" s="1"/>
      <c r="H17704" s="1"/>
      <c r="I17704" s="1"/>
    </row>
    <row r="17705" spans="2:9">
      <c r="B17705" s="1"/>
      <c r="C17705" s="29"/>
      <c r="D17705" s="27"/>
      <c r="E17705" s="27"/>
      <c r="F17705" s="27"/>
      <c r="G17705" s="1"/>
      <c r="H17705" s="1"/>
      <c r="I17705" s="1"/>
    </row>
    <row r="17706" spans="2:9">
      <c r="B17706" s="1"/>
      <c r="C17706" s="29"/>
      <c r="D17706" s="27"/>
      <c r="E17706" s="27"/>
      <c r="F17706" s="27"/>
      <c r="G17706" s="1"/>
      <c r="H17706" s="1"/>
      <c r="I17706" s="1"/>
    </row>
    <row r="17707" spans="2:9">
      <c r="B17707" s="1"/>
      <c r="C17707" s="29"/>
      <c r="D17707" s="27"/>
      <c r="E17707" s="27"/>
      <c r="F17707" s="27"/>
      <c r="G17707" s="1"/>
      <c r="H17707" s="1"/>
      <c r="I17707" s="1"/>
    </row>
    <row r="17708" spans="2:9">
      <c r="B17708" s="1"/>
      <c r="C17708" s="29"/>
      <c r="D17708" s="27"/>
      <c r="E17708" s="27"/>
      <c r="F17708" s="27"/>
      <c r="G17708" s="1"/>
      <c r="H17708" s="1"/>
      <c r="I17708" s="1"/>
    </row>
    <row r="17709" spans="2:9">
      <c r="B17709" s="1"/>
      <c r="C17709" s="29"/>
      <c r="D17709" s="27"/>
      <c r="E17709" s="27"/>
      <c r="F17709" s="27"/>
      <c r="G17709" s="1"/>
      <c r="H17709" s="1"/>
      <c r="I17709" s="1"/>
    </row>
    <row r="17710" spans="2:9">
      <c r="B17710" s="1"/>
      <c r="C17710" s="29"/>
      <c r="D17710" s="27"/>
      <c r="E17710" s="27"/>
      <c r="F17710" s="27"/>
      <c r="G17710" s="1"/>
      <c r="H17710" s="1"/>
      <c r="I17710" s="1"/>
    </row>
    <row r="17711" spans="2:9">
      <c r="B17711" s="1"/>
      <c r="C17711" s="29"/>
      <c r="D17711" s="27"/>
      <c r="E17711" s="27"/>
      <c r="F17711" s="27"/>
      <c r="G17711" s="1"/>
      <c r="H17711" s="1"/>
      <c r="I17711" s="1"/>
    </row>
    <row r="17712" spans="2:9">
      <c r="B17712" s="1"/>
      <c r="C17712" s="29"/>
      <c r="D17712" s="27"/>
      <c r="E17712" s="27"/>
      <c r="F17712" s="27"/>
      <c r="G17712" s="1"/>
      <c r="H17712" s="1"/>
      <c r="I17712" s="1"/>
    </row>
    <row r="17713" spans="2:9">
      <c r="B17713" s="1"/>
      <c r="C17713" s="29"/>
      <c r="D17713" s="27"/>
      <c r="E17713" s="27"/>
      <c r="F17713" s="27"/>
      <c r="G17713" s="1"/>
      <c r="H17713" s="1"/>
      <c r="I17713" s="1"/>
    </row>
    <row r="17714" spans="2:9">
      <c r="B17714" s="1"/>
      <c r="C17714" s="29"/>
      <c r="D17714" s="27"/>
      <c r="E17714" s="27"/>
      <c r="F17714" s="27"/>
      <c r="G17714" s="1"/>
      <c r="H17714" s="1"/>
      <c r="I17714" s="1"/>
    </row>
    <row r="17715" spans="2:9">
      <c r="B17715" s="1"/>
      <c r="C17715" s="29"/>
      <c r="D17715" s="27"/>
      <c r="E17715" s="27"/>
      <c r="F17715" s="27"/>
      <c r="G17715" s="1"/>
      <c r="H17715" s="1"/>
      <c r="I17715" s="1"/>
    </row>
    <row r="17716" spans="2:9">
      <c r="B17716" s="1"/>
      <c r="C17716" s="29"/>
      <c r="D17716" s="27"/>
      <c r="E17716" s="27"/>
      <c r="F17716" s="27"/>
      <c r="G17716" s="1"/>
      <c r="H17716" s="1"/>
      <c r="I17716" s="1"/>
    </row>
    <row r="17717" spans="2:9">
      <c r="B17717" s="1"/>
      <c r="C17717" s="29"/>
      <c r="D17717" s="27"/>
      <c r="E17717" s="27"/>
      <c r="F17717" s="27"/>
      <c r="G17717" s="1"/>
      <c r="H17717" s="1"/>
      <c r="I17717" s="1"/>
    </row>
    <row r="17718" spans="2:9">
      <c r="B17718" s="1"/>
      <c r="C17718" s="29"/>
      <c r="D17718" s="27"/>
      <c r="E17718" s="27"/>
      <c r="F17718" s="27"/>
      <c r="G17718" s="1"/>
      <c r="H17718" s="1"/>
      <c r="I17718" s="1"/>
    </row>
    <row r="17719" spans="2:9">
      <c r="B17719" s="1"/>
      <c r="C17719" s="29"/>
      <c r="D17719" s="27"/>
      <c r="E17719" s="27"/>
      <c r="F17719" s="27"/>
      <c r="G17719" s="1"/>
      <c r="H17719" s="1"/>
      <c r="I17719" s="1"/>
    </row>
    <row r="17720" spans="2:9">
      <c r="B17720" s="1"/>
      <c r="C17720" s="29"/>
      <c r="D17720" s="27"/>
      <c r="E17720" s="27"/>
      <c r="F17720" s="27"/>
      <c r="G17720" s="1"/>
      <c r="H17720" s="1"/>
      <c r="I17720" s="1"/>
    </row>
    <row r="17721" spans="2:9">
      <c r="B17721" s="1"/>
      <c r="C17721" s="29"/>
      <c r="D17721" s="27"/>
      <c r="E17721" s="27"/>
      <c r="F17721" s="27"/>
      <c r="G17721" s="1"/>
      <c r="H17721" s="1"/>
      <c r="I17721" s="1"/>
    </row>
    <row r="17722" spans="2:9">
      <c r="B17722" s="1"/>
      <c r="C17722" s="29"/>
      <c r="D17722" s="27"/>
      <c r="E17722" s="27"/>
      <c r="F17722" s="27"/>
      <c r="G17722" s="1"/>
      <c r="H17722" s="1"/>
      <c r="I17722" s="1"/>
    </row>
    <row r="17723" spans="2:9">
      <c r="B17723" s="1"/>
      <c r="C17723" s="29"/>
      <c r="D17723" s="27"/>
      <c r="E17723" s="27"/>
      <c r="F17723" s="27"/>
      <c r="G17723" s="1"/>
      <c r="H17723" s="1"/>
      <c r="I17723" s="1"/>
    </row>
    <row r="17724" spans="2:9">
      <c r="B17724" s="1"/>
      <c r="C17724" s="29"/>
      <c r="D17724" s="27"/>
      <c r="E17724" s="27"/>
      <c r="F17724" s="27"/>
      <c r="G17724" s="1"/>
      <c r="H17724" s="1"/>
      <c r="I17724" s="1"/>
    </row>
    <row r="17725" spans="2:9">
      <c r="B17725" s="1"/>
      <c r="C17725" s="29"/>
      <c r="D17725" s="27"/>
      <c r="E17725" s="27"/>
      <c r="F17725" s="27"/>
      <c r="G17725" s="1"/>
      <c r="H17725" s="1"/>
      <c r="I17725" s="1"/>
    </row>
    <row r="17726" spans="2:9">
      <c r="B17726" s="1"/>
      <c r="C17726" s="29"/>
      <c r="D17726" s="27"/>
      <c r="E17726" s="27"/>
      <c r="F17726" s="27"/>
      <c r="G17726" s="1"/>
      <c r="H17726" s="1"/>
      <c r="I17726" s="1"/>
    </row>
    <row r="17727" spans="2:9">
      <c r="B17727" s="1"/>
      <c r="C17727" s="29"/>
      <c r="D17727" s="27"/>
      <c r="E17727" s="27"/>
      <c r="F17727" s="27"/>
      <c r="G17727" s="1"/>
      <c r="H17727" s="1"/>
      <c r="I17727" s="1"/>
    </row>
    <row r="17728" spans="2:9">
      <c r="B17728" s="1"/>
      <c r="C17728" s="29"/>
      <c r="D17728" s="27"/>
      <c r="E17728" s="27"/>
      <c r="F17728" s="27"/>
      <c r="G17728" s="1"/>
      <c r="H17728" s="1"/>
      <c r="I17728" s="1"/>
    </row>
    <row r="17729" spans="2:9">
      <c r="B17729" s="1"/>
      <c r="C17729" s="29"/>
      <c r="D17729" s="27"/>
      <c r="E17729" s="27"/>
      <c r="F17729" s="27"/>
      <c r="G17729" s="1"/>
      <c r="H17729" s="1"/>
      <c r="I17729" s="1"/>
    </row>
    <row r="17730" spans="2:9">
      <c r="B17730" s="1"/>
      <c r="C17730" s="29"/>
      <c r="D17730" s="27"/>
      <c r="E17730" s="27"/>
      <c r="F17730" s="27"/>
      <c r="G17730" s="1"/>
      <c r="H17730" s="1"/>
      <c r="I17730" s="1"/>
    </row>
    <row r="17731" spans="2:9">
      <c r="B17731" s="1"/>
      <c r="C17731" s="29"/>
      <c r="D17731" s="27"/>
      <c r="E17731" s="27"/>
      <c r="F17731" s="27"/>
      <c r="G17731" s="1"/>
      <c r="H17731" s="1"/>
      <c r="I17731" s="1"/>
    </row>
    <row r="17732" spans="2:9">
      <c r="B17732" s="1"/>
      <c r="C17732" s="29"/>
      <c r="D17732" s="27"/>
      <c r="E17732" s="27"/>
      <c r="F17732" s="27"/>
      <c r="G17732" s="1"/>
      <c r="H17732" s="1"/>
      <c r="I17732" s="1"/>
    </row>
    <row r="17733" spans="2:9">
      <c r="B17733" s="1"/>
      <c r="C17733" s="29"/>
      <c r="D17733" s="27"/>
      <c r="E17733" s="27"/>
      <c r="F17733" s="27"/>
      <c r="G17733" s="1"/>
      <c r="H17733" s="1"/>
      <c r="I17733" s="1"/>
    </row>
    <row r="17734" spans="2:9">
      <c r="B17734" s="1"/>
      <c r="C17734" s="29"/>
      <c r="D17734" s="27"/>
      <c r="E17734" s="27"/>
      <c r="F17734" s="27"/>
      <c r="G17734" s="1"/>
      <c r="H17734" s="1"/>
      <c r="I17734" s="1"/>
    </row>
    <row r="17735" spans="2:9">
      <c r="B17735" s="1"/>
      <c r="C17735" s="29"/>
      <c r="D17735" s="27"/>
      <c r="E17735" s="27"/>
      <c r="F17735" s="27"/>
      <c r="G17735" s="1"/>
      <c r="H17735" s="1"/>
      <c r="I17735" s="1"/>
    </row>
    <row r="17736" spans="2:9">
      <c r="B17736" s="1"/>
      <c r="C17736" s="29"/>
      <c r="D17736" s="27"/>
      <c r="E17736" s="27"/>
      <c r="F17736" s="27"/>
      <c r="G17736" s="1"/>
      <c r="H17736" s="1"/>
      <c r="I17736" s="1"/>
    </row>
    <row r="17737" spans="2:9">
      <c r="B17737" s="1"/>
      <c r="C17737" s="29"/>
      <c r="D17737" s="27"/>
      <c r="E17737" s="27"/>
      <c r="F17737" s="27"/>
      <c r="G17737" s="1"/>
      <c r="H17737" s="1"/>
      <c r="I17737" s="1"/>
    </row>
    <row r="17738" spans="2:9">
      <c r="B17738" s="1"/>
      <c r="C17738" s="29"/>
      <c r="D17738" s="27"/>
      <c r="E17738" s="27"/>
      <c r="F17738" s="27"/>
      <c r="G17738" s="1"/>
      <c r="H17738" s="1"/>
      <c r="I17738" s="1"/>
    </row>
    <row r="17739" spans="2:9">
      <c r="B17739" s="1"/>
      <c r="C17739" s="29"/>
      <c r="D17739" s="27"/>
      <c r="E17739" s="27"/>
      <c r="F17739" s="27"/>
      <c r="G17739" s="1"/>
      <c r="H17739" s="1"/>
      <c r="I17739" s="1"/>
    </row>
    <row r="17740" spans="2:9">
      <c r="B17740" s="1"/>
      <c r="C17740" s="29"/>
      <c r="D17740" s="27"/>
      <c r="E17740" s="27"/>
      <c r="F17740" s="27"/>
      <c r="G17740" s="1"/>
      <c r="H17740" s="1"/>
      <c r="I17740" s="1"/>
    </row>
    <row r="17741" spans="2:9">
      <c r="B17741" s="1"/>
      <c r="C17741" s="29"/>
      <c r="D17741" s="27"/>
      <c r="E17741" s="27"/>
      <c r="F17741" s="27"/>
      <c r="G17741" s="1"/>
      <c r="H17741" s="1"/>
      <c r="I17741" s="1"/>
    </row>
    <row r="17742" spans="2:9">
      <c r="B17742" s="1"/>
      <c r="C17742" s="29"/>
      <c r="D17742" s="27"/>
      <c r="E17742" s="27"/>
      <c r="F17742" s="27"/>
      <c r="G17742" s="1"/>
      <c r="H17742" s="1"/>
      <c r="I17742" s="1"/>
    </row>
    <row r="17743" spans="2:9">
      <c r="B17743" s="1"/>
      <c r="C17743" s="29"/>
      <c r="D17743" s="27"/>
      <c r="E17743" s="27"/>
      <c r="F17743" s="27"/>
      <c r="G17743" s="1"/>
      <c r="H17743" s="1"/>
      <c r="I17743" s="1"/>
    </row>
    <row r="17744" spans="2:9">
      <c r="B17744" s="1"/>
      <c r="C17744" s="29"/>
      <c r="D17744" s="27"/>
      <c r="E17744" s="27"/>
      <c r="F17744" s="27"/>
      <c r="G17744" s="1"/>
      <c r="H17744" s="1"/>
      <c r="I17744" s="1"/>
    </row>
    <row r="17745" spans="2:9">
      <c r="B17745" s="1"/>
      <c r="C17745" s="29"/>
      <c r="D17745" s="27"/>
      <c r="E17745" s="27"/>
      <c r="F17745" s="27"/>
      <c r="G17745" s="1"/>
      <c r="H17745" s="1"/>
      <c r="I17745" s="1"/>
    </row>
    <row r="17746" spans="2:9">
      <c r="B17746" s="1"/>
      <c r="C17746" s="29"/>
      <c r="D17746" s="27"/>
      <c r="E17746" s="27"/>
      <c r="F17746" s="27"/>
      <c r="G17746" s="1"/>
      <c r="H17746" s="1"/>
      <c r="I17746" s="1"/>
    </row>
    <row r="17747" spans="2:9">
      <c r="B17747" s="1"/>
      <c r="C17747" s="29"/>
      <c r="D17747" s="27"/>
      <c r="E17747" s="27"/>
      <c r="F17747" s="27"/>
      <c r="G17747" s="1"/>
      <c r="H17747" s="1"/>
      <c r="I17747" s="1"/>
    </row>
    <row r="17748" spans="2:9">
      <c r="B17748" s="1"/>
      <c r="C17748" s="29"/>
      <c r="D17748" s="27"/>
      <c r="E17748" s="27"/>
      <c r="F17748" s="27"/>
      <c r="G17748" s="1"/>
      <c r="H17748" s="1"/>
      <c r="I17748" s="1"/>
    </row>
    <row r="17749" spans="2:9">
      <c r="B17749" s="1"/>
      <c r="C17749" s="29"/>
      <c r="D17749" s="27"/>
      <c r="E17749" s="27"/>
      <c r="F17749" s="27"/>
      <c r="G17749" s="1"/>
      <c r="H17749" s="1"/>
      <c r="I17749" s="1"/>
    </row>
    <row r="17750" spans="2:9">
      <c r="B17750" s="1"/>
      <c r="C17750" s="29"/>
      <c r="D17750" s="27"/>
      <c r="E17750" s="27"/>
      <c r="F17750" s="27"/>
      <c r="G17750" s="1"/>
      <c r="H17750" s="1"/>
      <c r="I17750" s="1"/>
    </row>
    <row r="17751" spans="2:9">
      <c r="B17751" s="1"/>
      <c r="C17751" s="29"/>
      <c r="D17751" s="27"/>
      <c r="E17751" s="27"/>
      <c r="F17751" s="27"/>
      <c r="G17751" s="1"/>
      <c r="H17751" s="1"/>
      <c r="I17751" s="1"/>
    </row>
    <row r="17752" spans="2:9">
      <c r="B17752" s="1"/>
      <c r="C17752" s="29"/>
      <c r="D17752" s="27"/>
      <c r="E17752" s="27"/>
      <c r="F17752" s="27"/>
      <c r="G17752" s="1"/>
      <c r="H17752" s="1"/>
      <c r="I17752" s="1"/>
    </row>
    <row r="17753" spans="2:9">
      <c r="B17753" s="1"/>
      <c r="C17753" s="29"/>
      <c r="D17753" s="27"/>
      <c r="E17753" s="27"/>
      <c r="F17753" s="27"/>
      <c r="G17753" s="1"/>
      <c r="H17753" s="1"/>
      <c r="I17753" s="1"/>
    </row>
    <row r="17754" spans="2:9">
      <c r="B17754" s="1"/>
      <c r="C17754" s="29"/>
      <c r="D17754" s="27"/>
      <c r="E17754" s="27"/>
      <c r="F17754" s="27"/>
      <c r="G17754" s="1"/>
      <c r="H17754" s="1"/>
      <c r="I17754" s="1"/>
    </row>
    <row r="17755" spans="2:9">
      <c r="B17755" s="1"/>
      <c r="C17755" s="29"/>
      <c r="D17755" s="27"/>
      <c r="E17755" s="27"/>
      <c r="F17755" s="27"/>
      <c r="G17755" s="1"/>
      <c r="H17755" s="1"/>
      <c r="I17755" s="1"/>
    </row>
    <row r="17756" spans="2:9">
      <c r="B17756" s="1"/>
      <c r="C17756" s="29"/>
      <c r="D17756" s="27"/>
      <c r="E17756" s="27"/>
      <c r="F17756" s="27"/>
      <c r="G17756" s="1"/>
      <c r="H17756" s="1"/>
      <c r="I17756" s="1"/>
    </row>
    <row r="17757" spans="2:9">
      <c r="B17757" s="1"/>
      <c r="C17757" s="29"/>
      <c r="D17757" s="27"/>
      <c r="E17757" s="27"/>
      <c r="F17757" s="27"/>
      <c r="G17757" s="1"/>
      <c r="H17757" s="1"/>
      <c r="I17757" s="1"/>
    </row>
    <row r="17758" spans="2:9">
      <c r="B17758" s="1"/>
      <c r="C17758" s="29"/>
      <c r="D17758" s="27"/>
      <c r="E17758" s="27"/>
      <c r="F17758" s="27"/>
      <c r="G17758" s="1"/>
      <c r="H17758" s="1"/>
      <c r="I17758" s="1"/>
    </row>
    <row r="17759" spans="2:9">
      <c r="B17759" s="1"/>
      <c r="C17759" s="29"/>
      <c r="D17759" s="27"/>
      <c r="E17759" s="27"/>
      <c r="F17759" s="27"/>
      <c r="G17759" s="1"/>
      <c r="H17759" s="1"/>
      <c r="I17759" s="1"/>
    </row>
    <row r="17760" spans="2:9">
      <c r="B17760" s="1"/>
      <c r="C17760" s="29"/>
      <c r="D17760" s="27"/>
      <c r="E17760" s="27"/>
      <c r="F17760" s="27"/>
      <c r="G17760" s="1"/>
      <c r="H17760" s="1"/>
      <c r="I17760" s="1"/>
    </row>
    <row r="17761" spans="2:9">
      <c r="B17761" s="1"/>
      <c r="C17761" s="29"/>
      <c r="D17761" s="27"/>
      <c r="E17761" s="27"/>
      <c r="F17761" s="27"/>
      <c r="G17761" s="1"/>
      <c r="H17761" s="1"/>
      <c r="I17761" s="1"/>
    </row>
    <row r="17762" spans="2:9">
      <c r="B17762" s="1"/>
      <c r="C17762" s="29"/>
      <c r="D17762" s="27"/>
      <c r="E17762" s="27"/>
      <c r="F17762" s="27"/>
      <c r="G17762" s="1"/>
      <c r="H17762" s="1"/>
      <c r="I17762" s="1"/>
    </row>
    <row r="17763" spans="2:9">
      <c r="B17763" s="1"/>
      <c r="C17763" s="29"/>
      <c r="D17763" s="27"/>
      <c r="E17763" s="27"/>
      <c r="F17763" s="27"/>
      <c r="G17763" s="1"/>
      <c r="H17763" s="1"/>
      <c r="I17763" s="1"/>
    </row>
    <row r="17764" spans="2:9">
      <c r="B17764" s="1"/>
      <c r="C17764" s="29"/>
      <c r="D17764" s="27"/>
      <c r="E17764" s="27"/>
      <c r="F17764" s="27"/>
      <c r="G17764" s="1"/>
      <c r="H17764" s="1"/>
      <c r="I17764" s="1"/>
    </row>
    <row r="17765" spans="2:9">
      <c r="B17765" s="1"/>
      <c r="C17765" s="29"/>
      <c r="D17765" s="27"/>
      <c r="E17765" s="27"/>
      <c r="F17765" s="27"/>
      <c r="G17765" s="1"/>
      <c r="H17765" s="1"/>
      <c r="I17765" s="1"/>
    </row>
    <row r="17766" spans="2:9">
      <c r="B17766" s="1"/>
      <c r="C17766" s="29"/>
      <c r="D17766" s="27"/>
      <c r="E17766" s="27"/>
      <c r="F17766" s="27"/>
      <c r="G17766" s="1"/>
      <c r="H17766" s="1"/>
      <c r="I17766" s="1"/>
    </row>
    <row r="17767" spans="2:9">
      <c r="B17767" s="1"/>
      <c r="C17767" s="29"/>
      <c r="D17767" s="27"/>
      <c r="E17767" s="27"/>
      <c r="F17767" s="27"/>
      <c r="G17767" s="1"/>
      <c r="H17767" s="1"/>
      <c r="I17767" s="1"/>
    </row>
    <row r="17768" spans="2:9">
      <c r="B17768" s="1"/>
      <c r="C17768" s="29"/>
      <c r="D17768" s="27"/>
      <c r="E17768" s="27"/>
      <c r="F17768" s="27"/>
      <c r="G17768" s="1"/>
      <c r="H17768" s="1"/>
      <c r="I17768" s="1"/>
    </row>
    <row r="17769" spans="2:9">
      <c r="B17769" s="1"/>
      <c r="C17769" s="29"/>
      <c r="D17769" s="27"/>
      <c r="E17769" s="27"/>
      <c r="F17769" s="27"/>
      <c r="G17769" s="1"/>
      <c r="H17769" s="1"/>
      <c r="I17769" s="1"/>
    </row>
    <row r="17770" spans="2:9">
      <c r="B17770" s="1"/>
      <c r="C17770" s="29"/>
      <c r="D17770" s="27"/>
      <c r="E17770" s="27"/>
      <c r="F17770" s="27"/>
      <c r="G17770" s="1"/>
      <c r="H17770" s="1"/>
      <c r="I17770" s="1"/>
    </row>
    <row r="17771" spans="2:9">
      <c r="B17771" s="1"/>
      <c r="C17771" s="29"/>
      <c r="D17771" s="27"/>
      <c r="E17771" s="27"/>
      <c r="F17771" s="27"/>
      <c r="G17771" s="1"/>
      <c r="H17771" s="1"/>
      <c r="I17771" s="1"/>
    </row>
    <row r="17772" spans="2:9">
      <c r="B17772" s="1"/>
      <c r="C17772" s="29"/>
      <c r="D17772" s="27"/>
      <c r="E17772" s="27"/>
      <c r="F17772" s="27"/>
      <c r="G17772" s="1"/>
      <c r="H17772" s="1"/>
      <c r="I17772" s="1"/>
    </row>
    <row r="17773" spans="2:9">
      <c r="B17773" s="1"/>
      <c r="C17773" s="29"/>
      <c r="D17773" s="27"/>
      <c r="E17773" s="27"/>
      <c r="F17773" s="27"/>
      <c r="G17773" s="1"/>
      <c r="H17773" s="1"/>
      <c r="I17773" s="1"/>
    </row>
    <row r="17774" spans="2:9">
      <c r="B17774" s="1"/>
      <c r="C17774" s="29"/>
      <c r="D17774" s="27"/>
      <c r="E17774" s="27"/>
      <c r="F17774" s="27"/>
      <c r="G17774" s="1"/>
      <c r="H17774" s="1"/>
      <c r="I17774" s="1"/>
    </row>
    <row r="17775" spans="2:9">
      <c r="B17775" s="1"/>
      <c r="C17775" s="29"/>
      <c r="D17775" s="27"/>
      <c r="E17775" s="27"/>
      <c r="F17775" s="27"/>
      <c r="G17775" s="1"/>
      <c r="H17775" s="1"/>
      <c r="I17775" s="1"/>
    </row>
    <row r="17776" spans="2:9">
      <c r="B17776" s="1"/>
      <c r="C17776" s="29"/>
      <c r="D17776" s="27"/>
      <c r="E17776" s="27"/>
      <c r="F17776" s="27"/>
      <c r="G17776" s="1"/>
      <c r="H17776" s="1"/>
      <c r="I17776" s="1"/>
    </row>
    <row r="17777" spans="2:9">
      <c r="B17777" s="1"/>
      <c r="C17777" s="29"/>
      <c r="D17777" s="27"/>
      <c r="E17777" s="27"/>
      <c r="F17777" s="27"/>
      <c r="G17777" s="1"/>
      <c r="H17777" s="1"/>
      <c r="I17777" s="1"/>
    </row>
    <row r="17778" spans="2:9">
      <c r="B17778" s="1"/>
      <c r="C17778" s="29"/>
      <c r="D17778" s="27"/>
      <c r="E17778" s="27"/>
      <c r="F17778" s="27"/>
      <c r="G17778" s="1"/>
      <c r="H17778" s="1"/>
      <c r="I17778" s="1"/>
    </row>
    <row r="17779" spans="2:9">
      <c r="B17779" s="1"/>
      <c r="C17779" s="29"/>
      <c r="D17779" s="27"/>
      <c r="E17779" s="27"/>
      <c r="F17779" s="27"/>
      <c r="G17779" s="1"/>
      <c r="H17779" s="1"/>
      <c r="I17779" s="1"/>
    </row>
    <row r="17780" spans="2:9">
      <c r="B17780" s="1"/>
      <c r="C17780" s="29"/>
      <c r="D17780" s="27"/>
      <c r="E17780" s="27"/>
      <c r="F17780" s="27"/>
      <c r="G17780" s="1"/>
      <c r="H17780" s="1"/>
      <c r="I17780" s="1"/>
    </row>
    <row r="17781" spans="2:9">
      <c r="B17781" s="1"/>
      <c r="C17781" s="29"/>
      <c r="D17781" s="27"/>
      <c r="E17781" s="27"/>
      <c r="F17781" s="27"/>
      <c r="G17781" s="1"/>
      <c r="H17781" s="1"/>
      <c r="I17781" s="1"/>
    </row>
    <row r="17782" spans="2:9">
      <c r="B17782" s="1"/>
      <c r="C17782" s="29"/>
      <c r="D17782" s="27"/>
      <c r="E17782" s="27"/>
      <c r="F17782" s="27"/>
      <c r="G17782" s="1"/>
      <c r="H17782" s="1"/>
      <c r="I17782" s="1"/>
    </row>
    <row r="17783" spans="2:9">
      <c r="B17783" s="1"/>
      <c r="C17783" s="29"/>
      <c r="D17783" s="27"/>
      <c r="E17783" s="27"/>
      <c r="F17783" s="27"/>
      <c r="G17783" s="1"/>
      <c r="H17783" s="1"/>
      <c r="I17783" s="1"/>
    </row>
    <row r="17784" spans="2:9">
      <c r="B17784" s="1"/>
      <c r="C17784" s="29"/>
      <c r="D17784" s="27"/>
      <c r="E17784" s="27"/>
      <c r="F17784" s="27"/>
      <c r="G17784" s="1"/>
      <c r="H17784" s="1"/>
      <c r="I17784" s="1"/>
    </row>
    <row r="17785" spans="2:9">
      <c r="B17785" s="1"/>
      <c r="C17785" s="29"/>
      <c r="D17785" s="27"/>
      <c r="E17785" s="27"/>
      <c r="F17785" s="27"/>
      <c r="G17785" s="1"/>
      <c r="H17785" s="1"/>
      <c r="I17785" s="1"/>
    </row>
    <row r="17786" spans="2:9">
      <c r="B17786" s="1"/>
      <c r="C17786" s="29"/>
      <c r="D17786" s="27"/>
      <c r="E17786" s="27"/>
      <c r="F17786" s="27"/>
      <c r="G17786" s="1"/>
      <c r="H17786" s="1"/>
      <c r="I17786" s="1"/>
    </row>
    <row r="17787" spans="2:9">
      <c r="B17787" s="1"/>
      <c r="C17787" s="29"/>
      <c r="D17787" s="27"/>
      <c r="E17787" s="27"/>
      <c r="F17787" s="27"/>
      <c r="G17787" s="1"/>
      <c r="H17787" s="1"/>
      <c r="I17787" s="1"/>
    </row>
    <row r="17788" spans="2:9">
      <c r="B17788" s="1"/>
      <c r="C17788" s="29"/>
      <c r="D17788" s="27"/>
      <c r="E17788" s="27"/>
      <c r="F17788" s="27"/>
      <c r="G17788" s="1"/>
      <c r="H17788" s="1"/>
      <c r="I17788" s="1"/>
    </row>
    <row r="17789" spans="2:9">
      <c r="B17789" s="1"/>
      <c r="C17789" s="29"/>
      <c r="D17789" s="27"/>
      <c r="E17789" s="27"/>
      <c r="F17789" s="27"/>
      <c r="G17789" s="1"/>
      <c r="H17789" s="1"/>
      <c r="I17789" s="1"/>
    </row>
    <row r="17790" spans="2:9">
      <c r="B17790" s="1"/>
      <c r="C17790" s="29"/>
      <c r="D17790" s="27"/>
      <c r="E17790" s="27"/>
      <c r="F17790" s="27"/>
      <c r="G17790" s="1"/>
      <c r="H17790" s="1"/>
      <c r="I17790" s="1"/>
    </row>
    <row r="17791" spans="2:9">
      <c r="B17791" s="1"/>
      <c r="C17791" s="29"/>
      <c r="D17791" s="27"/>
      <c r="E17791" s="27"/>
      <c r="F17791" s="27"/>
      <c r="G17791" s="1"/>
      <c r="H17791" s="1"/>
      <c r="I17791" s="1"/>
    </row>
    <row r="17792" spans="2:9">
      <c r="B17792" s="1"/>
      <c r="C17792" s="29"/>
      <c r="D17792" s="27"/>
      <c r="E17792" s="27"/>
      <c r="F17792" s="27"/>
      <c r="G17792" s="1"/>
      <c r="H17792" s="1"/>
      <c r="I17792" s="1"/>
    </row>
    <row r="17793" spans="2:9">
      <c r="B17793" s="1"/>
      <c r="C17793" s="29"/>
      <c r="D17793" s="27"/>
      <c r="E17793" s="27"/>
      <c r="F17793" s="27"/>
      <c r="G17793" s="1"/>
      <c r="H17793" s="1"/>
      <c r="I17793" s="1"/>
    </row>
    <row r="17794" spans="2:9">
      <c r="B17794" s="1"/>
      <c r="C17794" s="29"/>
      <c r="D17794" s="27"/>
      <c r="E17794" s="27"/>
      <c r="F17794" s="27"/>
      <c r="G17794" s="1"/>
      <c r="H17794" s="1"/>
      <c r="I17794" s="1"/>
    </row>
    <row r="17795" spans="2:9">
      <c r="B17795" s="1"/>
      <c r="C17795" s="29"/>
      <c r="D17795" s="27"/>
      <c r="E17795" s="27"/>
      <c r="F17795" s="27"/>
      <c r="G17795" s="1"/>
      <c r="H17795" s="1"/>
      <c r="I17795" s="1"/>
    </row>
    <row r="17796" spans="2:9">
      <c r="B17796" s="1"/>
      <c r="C17796" s="29"/>
      <c r="D17796" s="27"/>
      <c r="E17796" s="27"/>
      <c r="F17796" s="27"/>
      <c r="G17796" s="1"/>
      <c r="H17796" s="1"/>
      <c r="I17796" s="1"/>
    </row>
    <row r="17797" spans="2:9">
      <c r="B17797" s="1"/>
      <c r="C17797" s="29"/>
      <c r="D17797" s="27"/>
      <c r="E17797" s="27"/>
      <c r="F17797" s="27"/>
      <c r="G17797" s="1"/>
      <c r="H17797" s="1"/>
      <c r="I17797" s="1"/>
    </row>
    <row r="17798" spans="2:9">
      <c r="B17798" s="1"/>
      <c r="C17798" s="29"/>
      <c r="D17798" s="27"/>
      <c r="E17798" s="27"/>
      <c r="F17798" s="27"/>
      <c r="G17798" s="1"/>
      <c r="H17798" s="1"/>
      <c r="I17798" s="1"/>
    </row>
    <row r="17799" spans="2:9">
      <c r="B17799" s="1"/>
      <c r="C17799" s="29"/>
      <c r="D17799" s="27"/>
      <c r="E17799" s="27"/>
      <c r="F17799" s="27"/>
      <c r="G17799" s="1"/>
      <c r="H17799" s="1"/>
      <c r="I17799" s="1"/>
    </row>
    <row r="17800" spans="2:9">
      <c r="B17800" s="1"/>
      <c r="C17800" s="29"/>
      <c r="D17800" s="27"/>
      <c r="E17800" s="27"/>
      <c r="F17800" s="27"/>
      <c r="G17800" s="1"/>
      <c r="H17800" s="1"/>
      <c r="I17800" s="1"/>
    </row>
    <row r="17801" spans="2:9">
      <c r="B17801" s="1"/>
      <c r="C17801" s="29"/>
      <c r="D17801" s="27"/>
      <c r="E17801" s="27"/>
      <c r="F17801" s="27"/>
      <c r="G17801" s="1"/>
      <c r="H17801" s="1"/>
      <c r="I17801" s="1"/>
    </row>
    <row r="17802" spans="2:9">
      <c r="B17802" s="1"/>
      <c r="C17802" s="29"/>
      <c r="D17802" s="27"/>
      <c r="E17802" s="27"/>
      <c r="F17802" s="27"/>
      <c r="G17802" s="1"/>
      <c r="H17802" s="1"/>
      <c r="I17802" s="1"/>
    </row>
    <row r="17803" spans="2:9">
      <c r="B17803" s="1"/>
      <c r="C17803" s="29"/>
      <c r="D17803" s="27"/>
      <c r="E17803" s="27"/>
      <c r="F17803" s="27"/>
      <c r="G17803" s="1"/>
      <c r="H17803" s="1"/>
      <c r="I17803" s="1"/>
    </row>
    <row r="17804" spans="2:9">
      <c r="B17804" s="1"/>
      <c r="C17804" s="29"/>
      <c r="D17804" s="27"/>
      <c r="E17804" s="27"/>
      <c r="F17804" s="27"/>
      <c r="G17804" s="1"/>
      <c r="H17804" s="1"/>
      <c r="I17804" s="1"/>
    </row>
    <row r="17805" spans="2:9">
      <c r="B17805" s="1"/>
      <c r="C17805" s="29"/>
      <c r="D17805" s="27"/>
      <c r="E17805" s="27"/>
      <c r="F17805" s="27"/>
      <c r="G17805" s="1"/>
      <c r="H17805" s="1"/>
      <c r="I17805" s="1"/>
    </row>
    <row r="17806" spans="2:9">
      <c r="B17806" s="1"/>
      <c r="C17806" s="29"/>
      <c r="D17806" s="27"/>
      <c r="E17806" s="27"/>
      <c r="F17806" s="27"/>
      <c r="G17806" s="1"/>
      <c r="H17806" s="1"/>
      <c r="I17806" s="1"/>
    </row>
    <row r="17807" spans="2:9">
      <c r="B17807" s="1"/>
      <c r="C17807" s="29"/>
      <c r="D17807" s="27"/>
      <c r="E17807" s="27"/>
      <c r="F17807" s="27"/>
      <c r="G17807" s="1"/>
      <c r="H17807" s="1"/>
      <c r="I17807" s="1"/>
    </row>
    <row r="17808" spans="2:9">
      <c r="B17808" s="1"/>
      <c r="C17808" s="29"/>
      <c r="D17808" s="27"/>
      <c r="E17808" s="27"/>
      <c r="F17808" s="27"/>
      <c r="G17808" s="1"/>
      <c r="H17808" s="1"/>
      <c r="I17808" s="1"/>
    </row>
    <row r="17809" spans="2:9">
      <c r="B17809" s="1"/>
      <c r="C17809" s="29"/>
      <c r="D17809" s="27"/>
      <c r="E17809" s="27"/>
      <c r="F17809" s="27"/>
      <c r="G17809" s="1"/>
      <c r="H17809" s="1"/>
      <c r="I17809" s="1"/>
    </row>
    <row r="17810" spans="2:9">
      <c r="B17810" s="1"/>
      <c r="C17810" s="29"/>
      <c r="D17810" s="27"/>
      <c r="E17810" s="27"/>
      <c r="F17810" s="27"/>
      <c r="G17810" s="1"/>
      <c r="H17810" s="1"/>
      <c r="I17810" s="1"/>
    </row>
    <row r="17811" spans="2:9">
      <c r="B17811" s="1"/>
      <c r="C17811" s="29"/>
      <c r="D17811" s="27"/>
      <c r="E17811" s="27"/>
      <c r="F17811" s="27"/>
      <c r="G17811" s="1"/>
      <c r="H17811" s="1"/>
      <c r="I17811" s="1"/>
    </row>
    <row r="17812" spans="2:9">
      <c r="B17812" s="1"/>
      <c r="C17812" s="29"/>
      <c r="D17812" s="27"/>
      <c r="E17812" s="27"/>
      <c r="F17812" s="27"/>
      <c r="G17812" s="1"/>
      <c r="H17812" s="1"/>
      <c r="I17812" s="1"/>
    </row>
    <row r="17813" spans="2:9">
      <c r="B17813" s="1"/>
      <c r="C17813" s="29"/>
      <c r="D17813" s="27"/>
      <c r="E17813" s="27"/>
      <c r="F17813" s="27"/>
      <c r="G17813" s="1"/>
      <c r="H17813" s="1"/>
      <c r="I17813" s="1"/>
    </row>
    <row r="17814" spans="2:9">
      <c r="B17814" s="1"/>
      <c r="C17814" s="29"/>
      <c r="D17814" s="27"/>
      <c r="E17814" s="27"/>
      <c r="F17814" s="27"/>
      <c r="G17814" s="1"/>
      <c r="H17814" s="1"/>
      <c r="I17814" s="1"/>
    </row>
    <row r="17815" spans="2:9">
      <c r="B17815" s="1"/>
      <c r="C17815" s="29"/>
      <c r="D17815" s="27"/>
      <c r="E17815" s="27"/>
      <c r="F17815" s="27"/>
      <c r="G17815" s="1"/>
      <c r="H17815" s="1"/>
      <c r="I17815" s="1"/>
    </row>
    <row r="17816" spans="2:9">
      <c r="B17816" s="1"/>
      <c r="C17816" s="29"/>
      <c r="D17816" s="27"/>
      <c r="E17816" s="27"/>
      <c r="F17816" s="27"/>
      <c r="G17816" s="1"/>
      <c r="H17816" s="1"/>
      <c r="I17816" s="1"/>
    </row>
    <row r="17817" spans="2:9">
      <c r="B17817" s="1"/>
      <c r="C17817" s="29"/>
      <c r="D17817" s="27"/>
      <c r="E17817" s="27"/>
      <c r="F17817" s="27"/>
      <c r="G17817" s="1"/>
      <c r="H17817" s="1"/>
      <c r="I17817" s="1"/>
    </row>
    <row r="17818" spans="2:9">
      <c r="B17818" s="1"/>
      <c r="C17818" s="29"/>
      <c r="D17818" s="27"/>
      <c r="E17818" s="27"/>
      <c r="F17818" s="27"/>
      <c r="G17818" s="1"/>
      <c r="H17818" s="1"/>
      <c r="I17818" s="1"/>
    </row>
    <row r="17819" spans="2:9">
      <c r="B17819" s="1"/>
      <c r="C17819" s="29"/>
      <c r="D17819" s="27"/>
      <c r="E17819" s="27"/>
      <c r="F17819" s="27"/>
      <c r="G17819" s="1"/>
      <c r="H17819" s="1"/>
      <c r="I17819" s="1"/>
    </row>
    <row r="17820" spans="2:9">
      <c r="B17820" s="1"/>
      <c r="C17820" s="29"/>
      <c r="D17820" s="27"/>
      <c r="E17820" s="27"/>
      <c r="F17820" s="27"/>
      <c r="G17820" s="1"/>
      <c r="H17820" s="1"/>
      <c r="I17820" s="1"/>
    </row>
    <row r="17821" spans="2:9">
      <c r="B17821" s="1"/>
      <c r="C17821" s="29"/>
      <c r="D17821" s="27"/>
      <c r="E17821" s="27"/>
      <c r="F17821" s="27"/>
      <c r="G17821" s="1"/>
      <c r="H17821" s="1"/>
      <c r="I17821" s="1"/>
    </row>
    <row r="17822" spans="2:9">
      <c r="B17822" s="1"/>
      <c r="C17822" s="29"/>
      <c r="D17822" s="27"/>
      <c r="E17822" s="27"/>
      <c r="F17822" s="27"/>
      <c r="G17822" s="1"/>
      <c r="H17822" s="1"/>
      <c r="I17822" s="1"/>
    </row>
    <row r="17823" spans="2:9">
      <c r="B17823" s="1"/>
      <c r="C17823" s="29"/>
      <c r="D17823" s="27"/>
      <c r="E17823" s="27"/>
      <c r="F17823" s="27"/>
      <c r="G17823" s="1"/>
      <c r="H17823" s="1"/>
      <c r="I17823" s="1"/>
    </row>
    <row r="17824" spans="2:9">
      <c r="B17824" s="1"/>
      <c r="C17824" s="29"/>
      <c r="D17824" s="27"/>
      <c r="E17824" s="27"/>
      <c r="F17824" s="27"/>
      <c r="G17824" s="1"/>
      <c r="H17824" s="1"/>
      <c r="I17824" s="1"/>
    </row>
    <row r="17825" spans="2:9">
      <c r="B17825" s="1"/>
      <c r="C17825" s="29"/>
      <c r="D17825" s="27"/>
      <c r="E17825" s="27"/>
      <c r="F17825" s="27"/>
      <c r="G17825" s="1"/>
      <c r="H17825" s="1"/>
      <c r="I17825" s="1"/>
    </row>
    <row r="17826" spans="2:9">
      <c r="B17826" s="1"/>
      <c r="C17826" s="29"/>
      <c r="D17826" s="27"/>
      <c r="E17826" s="27"/>
      <c r="F17826" s="27"/>
      <c r="G17826" s="1"/>
      <c r="H17826" s="1"/>
      <c r="I17826" s="1"/>
    </row>
    <row r="17827" spans="2:9">
      <c r="B17827" s="1"/>
      <c r="C17827" s="29"/>
      <c r="D17827" s="27"/>
      <c r="E17827" s="27"/>
      <c r="F17827" s="27"/>
      <c r="G17827" s="1"/>
      <c r="H17827" s="1"/>
      <c r="I17827" s="1"/>
    </row>
    <row r="17828" spans="2:9">
      <c r="B17828" s="1"/>
      <c r="C17828" s="29"/>
      <c r="D17828" s="27"/>
      <c r="E17828" s="27"/>
      <c r="F17828" s="27"/>
      <c r="G17828" s="1"/>
      <c r="H17828" s="1"/>
      <c r="I17828" s="1"/>
    </row>
    <row r="17829" spans="2:9">
      <c r="B17829" s="1"/>
      <c r="C17829" s="29"/>
      <c r="D17829" s="27"/>
      <c r="E17829" s="27"/>
      <c r="F17829" s="27"/>
      <c r="G17829" s="1"/>
      <c r="H17829" s="1"/>
      <c r="I17829" s="1"/>
    </row>
    <row r="17830" spans="2:9">
      <c r="B17830" s="1"/>
      <c r="C17830" s="29"/>
      <c r="D17830" s="27"/>
      <c r="E17830" s="27"/>
      <c r="F17830" s="27"/>
      <c r="G17830" s="1"/>
      <c r="H17830" s="1"/>
      <c r="I17830" s="1"/>
    </row>
    <row r="17831" spans="2:9">
      <c r="B17831" s="1"/>
      <c r="C17831" s="29"/>
      <c r="D17831" s="27"/>
      <c r="E17831" s="27"/>
      <c r="F17831" s="27"/>
      <c r="G17831" s="1"/>
      <c r="H17831" s="1"/>
      <c r="I17831" s="1"/>
    </row>
    <row r="17832" spans="2:9">
      <c r="B17832" s="1"/>
      <c r="C17832" s="29"/>
      <c r="D17832" s="27"/>
      <c r="E17832" s="27"/>
      <c r="F17832" s="27"/>
      <c r="G17832" s="1"/>
      <c r="H17832" s="1"/>
      <c r="I17832" s="1"/>
    </row>
    <row r="17833" spans="2:9">
      <c r="B17833" s="1"/>
      <c r="C17833" s="29"/>
      <c r="D17833" s="27"/>
      <c r="E17833" s="27"/>
      <c r="F17833" s="27"/>
      <c r="G17833" s="1"/>
      <c r="H17833" s="1"/>
      <c r="I17833" s="1"/>
    </row>
    <row r="17834" spans="2:9">
      <c r="B17834" s="1"/>
      <c r="C17834" s="29"/>
      <c r="D17834" s="27"/>
      <c r="E17834" s="27"/>
      <c r="F17834" s="27"/>
      <c r="G17834" s="1"/>
      <c r="H17834" s="1"/>
      <c r="I17834" s="1"/>
    </row>
    <row r="17835" spans="2:9">
      <c r="B17835" s="1"/>
      <c r="C17835" s="29"/>
      <c r="D17835" s="27"/>
      <c r="E17835" s="27"/>
      <c r="F17835" s="27"/>
      <c r="G17835" s="1"/>
      <c r="H17835" s="1"/>
      <c r="I17835" s="1"/>
    </row>
    <row r="17836" spans="2:9">
      <c r="B17836" s="1"/>
      <c r="C17836" s="29"/>
      <c r="D17836" s="27"/>
      <c r="E17836" s="27"/>
      <c r="F17836" s="27"/>
      <c r="G17836" s="1"/>
      <c r="H17836" s="1"/>
      <c r="I17836" s="1"/>
    </row>
    <row r="17837" spans="2:9">
      <c r="B17837" s="1"/>
      <c r="C17837" s="29"/>
      <c r="D17837" s="27"/>
      <c r="E17837" s="27"/>
      <c r="F17837" s="27"/>
      <c r="G17837" s="1"/>
      <c r="H17837" s="1"/>
      <c r="I17837" s="1"/>
    </row>
    <row r="17838" spans="2:9">
      <c r="B17838" s="1"/>
      <c r="C17838" s="29"/>
      <c r="D17838" s="27"/>
      <c r="E17838" s="27"/>
      <c r="F17838" s="27"/>
      <c r="G17838" s="1"/>
      <c r="H17838" s="1"/>
      <c r="I17838" s="1"/>
    </row>
    <row r="17839" spans="2:9">
      <c r="B17839" s="1"/>
      <c r="C17839" s="29"/>
      <c r="D17839" s="27"/>
      <c r="E17839" s="27"/>
      <c r="F17839" s="27"/>
      <c r="G17839" s="1"/>
      <c r="H17839" s="1"/>
      <c r="I17839" s="1"/>
    </row>
    <row r="17840" spans="2:9">
      <c r="B17840" s="1"/>
      <c r="C17840" s="29"/>
      <c r="D17840" s="27"/>
      <c r="E17840" s="27"/>
      <c r="F17840" s="27"/>
      <c r="G17840" s="1"/>
      <c r="H17840" s="1"/>
      <c r="I17840" s="1"/>
    </row>
    <row r="17841" spans="2:9">
      <c r="B17841" s="1"/>
      <c r="C17841" s="29"/>
      <c r="D17841" s="27"/>
      <c r="E17841" s="27"/>
      <c r="F17841" s="27"/>
      <c r="G17841" s="1"/>
      <c r="H17841" s="1"/>
      <c r="I17841" s="1"/>
    </row>
    <row r="17842" spans="2:9">
      <c r="B17842" s="1"/>
      <c r="C17842" s="29"/>
      <c r="D17842" s="27"/>
      <c r="E17842" s="27"/>
      <c r="F17842" s="27"/>
      <c r="G17842" s="1"/>
      <c r="H17842" s="1"/>
      <c r="I17842" s="1"/>
    </row>
    <row r="17843" spans="2:9">
      <c r="B17843" s="1"/>
      <c r="C17843" s="29"/>
      <c r="D17843" s="27"/>
      <c r="E17843" s="27"/>
      <c r="F17843" s="27"/>
      <c r="G17843" s="1"/>
      <c r="H17843" s="1"/>
      <c r="I17843" s="1"/>
    </row>
    <row r="17844" spans="2:9">
      <c r="B17844" s="1"/>
      <c r="C17844" s="29"/>
      <c r="D17844" s="27"/>
      <c r="E17844" s="27"/>
      <c r="F17844" s="27"/>
      <c r="G17844" s="1"/>
      <c r="H17844" s="1"/>
      <c r="I17844" s="1"/>
    </row>
    <row r="17845" spans="2:9">
      <c r="B17845" s="1"/>
      <c r="C17845" s="29"/>
      <c r="D17845" s="27"/>
      <c r="E17845" s="27"/>
      <c r="F17845" s="27"/>
      <c r="G17845" s="1"/>
      <c r="H17845" s="1"/>
      <c r="I17845" s="1"/>
    </row>
    <row r="17846" spans="2:9">
      <c r="B17846" s="1"/>
      <c r="C17846" s="29"/>
      <c r="D17846" s="27"/>
      <c r="E17846" s="27"/>
      <c r="F17846" s="27"/>
      <c r="G17846" s="1"/>
      <c r="H17846" s="1"/>
      <c r="I17846" s="1"/>
    </row>
    <row r="17847" spans="2:9">
      <c r="B17847" s="1"/>
      <c r="C17847" s="29"/>
      <c r="D17847" s="27"/>
      <c r="E17847" s="27"/>
      <c r="F17847" s="27"/>
      <c r="G17847" s="1"/>
      <c r="H17847" s="1"/>
      <c r="I17847" s="1"/>
    </row>
    <row r="17848" spans="2:9">
      <c r="B17848" s="1"/>
      <c r="C17848" s="29"/>
      <c r="D17848" s="27"/>
      <c r="E17848" s="27"/>
      <c r="F17848" s="27"/>
      <c r="G17848" s="1"/>
      <c r="H17848" s="1"/>
      <c r="I17848" s="1"/>
    </row>
    <row r="17849" spans="2:9">
      <c r="B17849" s="1"/>
      <c r="C17849" s="29"/>
      <c r="D17849" s="27"/>
      <c r="E17849" s="27"/>
      <c r="F17849" s="27"/>
      <c r="G17849" s="1"/>
      <c r="H17849" s="1"/>
      <c r="I17849" s="1"/>
    </row>
    <row r="17850" spans="2:9">
      <c r="B17850" s="1"/>
      <c r="C17850" s="29"/>
      <c r="D17850" s="27"/>
      <c r="E17850" s="27"/>
      <c r="F17850" s="27"/>
      <c r="G17850" s="1"/>
      <c r="H17850" s="1"/>
      <c r="I17850" s="1"/>
    </row>
    <row r="17851" spans="2:9">
      <c r="B17851" s="1"/>
      <c r="C17851" s="29"/>
      <c r="D17851" s="27"/>
      <c r="E17851" s="27"/>
      <c r="F17851" s="27"/>
      <c r="G17851" s="1"/>
      <c r="H17851" s="1"/>
      <c r="I17851" s="1"/>
    </row>
    <row r="17852" spans="2:9">
      <c r="B17852" s="1"/>
      <c r="C17852" s="29"/>
      <c r="D17852" s="27"/>
      <c r="E17852" s="27"/>
      <c r="F17852" s="27"/>
      <c r="G17852" s="1"/>
      <c r="H17852" s="1"/>
      <c r="I17852" s="1"/>
    </row>
    <row r="17853" spans="2:9">
      <c r="B17853" s="1"/>
      <c r="C17853" s="29"/>
      <c r="D17853" s="27"/>
      <c r="E17853" s="27"/>
      <c r="F17853" s="27"/>
      <c r="G17853" s="1"/>
      <c r="H17853" s="1"/>
      <c r="I17853" s="1"/>
    </row>
    <row r="17854" spans="2:9">
      <c r="B17854" s="1"/>
      <c r="C17854" s="29"/>
      <c r="D17854" s="27"/>
      <c r="E17854" s="27"/>
      <c r="F17854" s="27"/>
      <c r="G17854" s="1"/>
      <c r="H17854" s="1"/>
      <c r="I17854" s="1"/>
    </row>
    <row r="17855" spans="2:9">
      <c r="B17855" s="1"/>
      <c r="C17855" s="29"/>
      <c r="D17855" s="27"/>
      <c r="E17855" s="27"/>
      <c r="F17855" s="27"/>
      <c r="G17855" s="1"/>
      <c r="H17855" s="1"/>
      <c r="I17855" s="1"/>
    </row>
    <row r="17856" spans="2:9">
      <c r="B17856" s="1"/>
      <c r="C17856" s="29"/>
      <c r="D17856" s="27"/>
      <c r="E17856" s="27"/>
      <c r="F17856" s="27"/>
      <c r="G17856" s="1"/>
      <c r="H17856" s="1"/>
      <c r="I17856" s="1"/>
    </row>
    <row r="17857" spans="2:9">
      <c r="B17857" s="1"/>
      <c r="C17857" s="29"/>
      <c r="D17857" s="27"/>
      <c r="E17857" s="27"/>
      <c r="F17857" s="27"/>
      <c r="G17857" s="1"/>
      <c r="H17857" s="1"/>
      <c r="I17857" s="1"/>
    </row>
    <row r="17858" spans="2:9">
      <c r="B17858" s="1"/>
      <c r="C17858" s="29"/>
      <c r="D17858" s="27"/>
      <c r="E17858" s="27"/>
      <c r="F17858" s="27"/>
      <c r="G17858" s="1"/>
      <c r="H17858" s="1"/>
      <c r="I17858" s="1"/>
    </row>
    <row r="17859" spans="2:9">
      <c r="B17859" s="1"/>
      <c r="C17859" s="29"/>
      <c r="D17859" s="27"/>
      <c r="E17859" s="27"/>
      <c r="F17859" s="27"/>
      <c r="G17859" s="1"/>
      <c r="H17859" s="1"/>
      <c r="I17859" s="1"/>
    </row>
    <row r="17860" spans="2:9">
      <c r="B17860" s="1"/>
      <c r="C17860" s="29"/>
      <c r="D17860" s="27"/>
      <c r="E17860" s="27"/>
      <c r="F17860" s="27"/>
      <c r="G17860" s="1"/>
      <c r="H17860" s="1"/>
      <c r="I17860" s="1"/>
    </row>
    <row r="17861" spans="2:9">
      <c r="B17861" s="1"/>
      <c r="C17861" s="29"/>
      <c r="D17861" s="27"/>
      <c r="E17861" s="27"/>
      <c r="F17861" s="27"/>
      <c r="G17861" s="1"/>
      <c r="H17861" s="1"/>
      <c r="I17861" s="1"/>
    </row>
    <row r="17862" spans="2:9">
      <c r="B17862" s="1"/>
      <c r="C17862" s="29"/>
      <c r="D17862" s="27"/>
      <c r="E17862" s="27"/>
      <c r="F17862" s="27"/>
      <c r="G17862" s="1"/>
      <c r="H17862" s="1"/>
      <c r="I17862" s="1"/>
    </row>
    <row r="17863" spans="2:9">
      <c r="B17863" s="1"/>
      <c r="C17863" s="29"/>
      <c r="D17863" s="27"/>
      <c r="E17863" s="27"/>
      <c r="F17863" s="27"/>
      <c r="G17863" s="1"/>
      <c r="H17863" s="1"/>
      <c r="I17863" s="1"/>
    </row>
    <row r="17864" spans="2:9">
      <c r="B17864" s="1"/>
      <c r="C17864" s="29"/>
      <c r="D17864" s="27"/>
      <c r="E17864" s="27"/>
      <c r="F17864" s="27"/>
      <c r="G17864" s="1"/>
      <c r="H17864" s="1"/>
      <c r="I17864" s="1"/>
    </row>
    <row r="17865" spans="2:9">
      <c r="B17865" s="1"/>
      <c r="C17865" s="29"/>
      <c r="D17865" s="27"/>
      <c r="E17865" s="27"/>
      <c r="F17865" s="27"/>
      <c r="G17865" s="1"/>
      <c r="H17865" s="1"/>
      <c r="I17865" s="1"/>
    </row>
    <row r="17866" spans="2:9">
      <c r="B17866" s="1"/>
      <c r="C17866" s="29"/>
      <c r="D17866" s="27"/>
      <c r="E17866" s="27"/>
      <c r="F17866" s="27"/>
      <c r="G17866" s="1"/>
      <c r="H17866" s="1"/>
      <c r="I17866" s="1"/>
    </row>
    <row r="17867" spans="2:9">
      <c r="B17867" s="1"/>
      <c r="C17867" s="29"/>
      <c r="D17867" s="27"/>
      <c r="E17867" s="27"/>
      <c r="F17867" s="27"/>
      <c r="G17867" s="1"/>
      <c r="H17867" s="1"/>
      <c r="I17867" s="1"/>
    </row>
    <row r="17868" spans="2:9">
      <c r="B17868" s="1"/>
      <c r="C17868" s="29"/>
      <c r="D17868" s="27"/>
      <c r="E17868" s="27"/>
      <c r="F17868" s="27"/>
      <c r="G17868" s="1"/>
      <c r="H17868" s="1"/>
      <c r="I17868" s="1"/>
    </row>
    <row r="17869" spans="2:9">
      <c r="B17869" s="1"/>
      <c r="C17869" s="29"/>
      <c r="D17869" s="27"/>
      <c r="E17869" s="27"/>
      <c r="F17869" s="27"/>
      <c r="G17869" s="1"/>
      <c r="H17869" s="1"/>
      <c r="I17869" s="1"/>
    </row>
    <row r="17870" spans="2:9">
      <c r="B17870" s="1"/>
      <c r="C17870" s="29"/>
      <c r="D17870" s="27"/>
      <c r="E17870" s="27"/>
      <c r="F17870" s="27"/>
      <c r="G17870" s="1"/>
      <c r="H17870" s="1"/>
      <c r="I17870" s="1"/>
    </row>
    <row r="17871" spans="2:9">
      <c r="B17871" s="1"/>
      <c r="C17871" s="29"/>
      <c r="D17871" s="27"/>
      <c r="E17871" s="27"/>
      <c r="F17871" s="27"/>
      <c r="G17871" s="1"/>
      <c r="H17871" s="1"/>
      <c r="I17871" s="1"/>
    </row>
    <row r="17872" spans="2:9">
      <c r="B17872" s="1"/>
      <c r="C17872" s="29"/>
      <c r="D17872" s="27"/>
      <c r="E17872" s="27"/>
      <c r="F17872" s="27"/>
      <c r="G17872" s="1"/>
      <c r="H17872" s="1"/>
      <c r="I17872" s="1"/>
    </row>
    <row r="17873" spans="2:9">
      <c r="B17873" s="1"/>
      <c r="C17873" s="29"/>
      <c r="D17873" s="27"/>
      <c r="E17873" s="27"/>
      <c r="F17873" s="27"/>
      <c r="G17873" s="1"/>
      <c r="H17873" s="1"/>
      <c r="I17873" s="1"/>
    </row>
    <row r="17874" spans="2:9">
      <c r="B17874" s="1"/>
      <c r="C17874" s="29"/>
      <c r="D17874" s="27"/>
      <c r="E17874" s="27"/>
      <c r="F17874" s="27"/>
      <c r="G17874" s="1"/>
      <c r="H17874" s="1"/>
      <c r="I17874" s="1"/>
    </row>
    <row r="17875" spans="2:9">
      <c r="B17875" s="1"/>
      <c r="C17875" s="29"/>
      <c r="D17875" s="27"/>
      <c r="E17875" s="27"/>
      <c r="F17875" s="27"/>
      <c r="G17875" s="1"/>
      <c r="H17875" s="1"/>
      <c r="I17875" s="1"/>
    </row>
    <row r="17876" spans="2:9">
      <c r="B17876" s="1"/>
      <c r="C17876" s="29"/>
      <c r="D17876" s="27"/>
      <c r="E17876" s="27"/>
      <c r="F17876" s="27"/>
      <c r="G17876" s="1"/>
      <c r="H17876" s="1"/>
      <c r="I17876" s="1"/>
    </row>
    <row r="17877" spans="2:9">
      <c r="B17877" s="1"/>
      <c r="C17877" s="29"/>
      <c r="D17877" s="27"/>
      <c r="E17877" s="27"/>
      <c r="F17877" s="27"/>
      <c r="G17877" s="1"/>
      <c r="H17877" s="1"/>
      <c r="I17877" s="1"/>
    </row>
    <row r="17878" spans="2:9">
      <c r="B17878" s="1"/>
      <c r="C17878" s="29"/>
      <c r="D17878" s="27"/>
      <c r="E17878" s="27"/>
      <c r="F17878" s="27"/>
      <c r="G17878" s="1"/>
      <c r="H17878" s="1"/>
      <c r="I17878" s="1"/>
    </row>
    <row r="17879" spans="2:9">
      <c r="B17879" s="1"/>
      <c r="C17879" s="29"/>
      <c r="D17879" s="27"/>
      <c r="E17879" s="27"/>
      <c r="F17879" s="27"/>
      <c r="G17879" s="1"/>
      <c r="H17879" s="1"/>
      <c r="I17879" s="1"/>
    </row>
    <row r="17880" spans="2:9">
      <c r="B17880" s="1"/>
      <c r="C17880" s="29"/>
      <c r="D17880" s="27"/>
      <c r="E17880" s="27"/>
      <c r="F17880" s="27"/>
      <c r="G17880" s="1"/>
      <c r="H17880" s="1"/>
      <c r="I17880" s="1"/>
    </row>
    <row r="17881" spans="2:9">
      <c r="B17881" s="1"/>
      <c r="C17881" s="29"/>
      <c r="D17881" s="27"/>
      <c r="E17881" s="27"/>
      <c r="F17881" s="27"/>
      <c r="G17881" s="1"/>
      <c r="H17881" s="1"/>
      <c r="I17881" s="1"/>
    </row>
    <row r="17882" spans="2:9">
      <c r="B17882" s="1"/>
      <c r="C17882" s="29"/>
      <c r="D17882" s="27"/>
      <c r="E17882" s="27"/>
      <c r="F17882" s="27"/>
      <c r="G17882" s="1"/>
      <c r="H17882" s="1"/>
      <c r="I17882" s="1"/>
    </row>
    <row r="17883" spans="2:9">
      <c r="B17883" s="1"/>
      <c r="C17883" s="29"/>
      <c r="D17883" s="27"/>
      <c r="E17883" s="27"/>
      <c r="F17883" s="27"/>
      <c r="G17883" s="1"/>
      <c r="H17883" s="1"/>
      <c r="I17883" s="1"/>
    </row>
    <row r="17884" spans="2:9">
      <c r="B17884" s="1"/>
      <c r="C17884" s="29"/>
      <c r="D17884" s="27"/>
      <c r="E17884" s="27"/>
      <c r="F17884" s="27"/>
      <c r="G17884" s="1"/>
      <c r="H17884" s="1"/>
      <c r="I17884" s="1"/>
    </row>
    <row r="17885" spans="2:9">
      <c r="B17885" s="1"/>
      <c r="C17885" s="29"/>
      <c r="D17885" s="27"/>
      <c r="E17885" s="27"/>
      <c r="F17885" s="27"/>
      <c r="G17885" s="1"/>
      <c r="H17885" s="1"/>
      <c r="I17885" s="1"/>
    </row>
    <row r="17886" spans="2:9">
      <c r="B17886" s="1"/>
      <c r="C17886" s="29"/>
      <c r="D17886" s="27"/>
      <c r="E17886" s="27"/>
      <c r="F17886" s="27"/>
      <c r="G17886" s="1"/>
      <c r="H17886" s="1"/>
      <c r="I17886" s="1"/>
    </row>
    <row r="17887" spans="2:9">
      <c r="B17887" s="1"/>
      <c r="C17887" s="29"/>
      <c r="D17887" s="27"/>
      <c r="E17887" s="27"/>
      <c r="F17887" s="27"/>
      <c r="G17887" s="1"/>
      <c r="H17887" s="1"/>
      <c r="I17887" s="1"/>
    </row>
    <row r="17888" spans="2:9">
      <c r="B17888" s="1"/>
      <c r="C17888" s="29"/>
      <c r="D17888" s="27"/>
      <c r="E17888" s="27"/>
      <c r="F17888" s="27"/>
      <c r="G17888" s="1"/>
      <c r="H17888" s="1"/>
      <c r="I17888" s="1"/>
    </row>
    <row r="17889" spans="2:9">
      <c r="B17889" s="1"/>
      <c r="C17889" s="29"/>
      <c r="D17889" s="27"/>
      <c r="E17889" s="27"/>
      <c r="F17889" s="27"/>
      <c r="G17889" s="1"/>
      <c r="H17889" s="1"/>
      <c r="I17889" s="1"/>
    </row>
    <row r="17890" spans="2:9">
      <c r="B17890" s="1"/>
      <c r="C17890" s="29"/>
      <c r="D17890" s="27"/>
      <c r="E17890" s="27"/>
      <c r="F17890" s="27"/>
      <c r="G17890" s="1"/>
      <c r="H17890" s="1"/>
      <c r="I17890" s="1"/>
    </row>
    <row r="17891" spans="2:9">
      <c r="B17891" s="1"/>
      <c r="C17891" s="29"/>
      <c r="D17891" s="27"/>
      <c r="E17891" s="27"/>
      <c r="F17891" s="27"/>
      <c r="G17891" s="1"/>
      <c r="H17891" s="1"/>
      <c r="I17891" s="1"/>
    </row>
    <row r="17892" spans="2:9">
      <c r="B17892" s="1"/>
      <c r="C17892" s="29"/>
      <c r="D17892" s="27"/>
      <c r="E17892" s="27"/>
      <c r="F17892" s="27"/>
      <c r="G17892" s="1"/>
      <c r="H17892" s="1"/>
      <c r="I17892" s="1"/>
    </row>
    <row r="17893" spans="2:9">
      <c r="B17893" s="1"/>
      <c r="C17893" s="29"/>
      <c r="D17893" s="27"/>
      <c r="E17893" s="27"/>
      <c r="F17893" s="27"/>
      <c r="G17893" s="1"/>
      <c r="H17893" s="1"/>
      <c r="I17893" s="1"/>
    </row>
    <row r="17894" spans="2:9">
      <c r="B17894" s="1"/>
      <c r="C17894" s="29"/>
      <c r="D17894" s="27"/>
      <c r="E17894" s="27"/>
      <c r="F17894" s="27"/>
      <c r="G17894" s="1"/>
      <c r="H17894" s="1"/>
      <c r="I17894" s="1"/>
    </row>
    <row r="17895" spans="2:9">
      <c r="B17895" s="1"/>
      <c r="C17895" s="29"/>
      <c r="D17895" s="27"/>
      <c r="E17895" s="27"/>
      <c r="F17895" s="27"/>
      <c r="G17895" s="1"/>
      <c r="H17895" s="1"/>
      <c r="I17895" s="1"/>
    </row>
    <row r="17896" spans="2:9">
      <c r="B17896" s="1"/>
      <c r="C17896" s="29"/>
      <c r="D17896" s="27"/>
      <c r="E17896" s="27"/>
      <c r="F17896" s="27"/>
      <c r="G17896" s="1"/>
      <c r="H17896" s="1"/>
      <c r="I17896" s="1"/>
    </row>
    <row r="17897" spans="2:9">
      <c r="B17897" s="1"/>
      <c r="C17897" s="29"/>
      <c r="D17897" s="27"/>
      <c r="E17897" s="27"/>
      <c r="F17897" s="27"/>
      <c r="G17897" s="1"/>
      <c r="H17897" s="1"/>
      <c r="I17897" s="1"/>
    </row>
    <row r="17898" spans="2:9">
      <c r="B17898" s="1"/>
      <c r="C17898" s="29"/>
      <c r="D17898" s="27"/>
      <c r="E17898" s="27"/>
      <c r="F17898" s="27"/>
      <c r="G17898" s="1"/>
      <c r="H17898" s="1"/>
      <c r="I17898" s="1"/>
    </row>
    <row r="17899" spans="2:9">
      <c r="B17899" s="1"/>
      <c r="C17899" s="29"/>
      <c r="D17899" s="27"/>
      <c r="E17899" s="27"/>
      <c r="F17899" s="27"/>
      <c r="G17899" s="1"/>
      <c r="H17899" s="1"/>
      <c r="I17899" s="1"/>
    </row>
    <row r="17900" spans="2:9">
      <c r="B17900" s="1"/>
      <c r="C17900" s="29"/>
      <c r="D17900" s="27"/>
      <c r="E17900" s="27"/>
      <c r="F17900" s="27"/>
      <c r="G17900" s="1"/>
      <c r="H17900" s="1"/>
      <c r="I17900" s="1"/>
    </row>
    <row r="17901" spans="2:9">
      <c r="B17901" s="1"/>
      <c r="C17901" s="29"/>
      <c r="D17901" s="27"/>
      <c r="E17901" s="27"/>
      <c r="F17901" s="27"/>
      <c r="G17901" s="1"/>
      <c r="H17901" s="1"/>
      <c r="I17901" s="1"/>
    </row>
    <row r="17902" spans="2:9">
      <c r="B17902" s="1"/>
      <c r="C17902" s="29"/>
      <c r="D17902" s="27"/>
      <c r="E17902" s="27"/>
      <c r="F17902" s="27"/>
      <c r="G17902" s="1"/>
      <c r="H17902" s="1"/>
      <c r="I17902" s="1"/>
    </row>
    <row r="17903" spans="2:9">
      <c r="B17903" s="1"/>
      <c r="C17903" s="29"/>
      <c r="D17903" s="27"/>
      <c r="E17903" s="27"/>
      <c r="F17903" s="27"/>
      <c r="G17903" s="1"/>
      <c r="H17903" s="1"/>
      <c r="I17903" s="1"/>
    </row>
    <row r="17904" spans="2:9">
      <c r="B17904" s="1"/>
      <c r="C17904" s="29"/>
      <c r="D17904" s="27"/>
      <c r="E17904" s="27"/>
      <c r="F17904" s="27"/>
      <c r="G17904" s="1"/>
      <c r="H17904" s="1"/>
      <c r="I17904" s="1"/>
    </row>
    <row r="17905" spans="2:9">
      <c r="B17905" s="1"/>
      <c r="C17905" s="29"/>
      <c r="D17905" s="27"/>
      <c r="E17905" s="27"/>
      <c r="F17905" s="27"/>
      <c r="G17905" s="1"/>
      <c r="H17905" s="1"/>
      <c r="I17905" s="1"/>
    </row>
    <row r="17906" spans="2:9">
      <c r="B17906" s="1"/>
      <c r="C17906" s="29"/>
      <c r="D17906" s="27"/>
      <c r="E17906" s="27"/>
      <c r="F17906" s="27"/>
      <c r="G17906" s="1"/>
      <c r="H17906" s="1"/>
      <c r="I17906" s="1"/>
    </row>
    <row r="17907" spans="2:9">
      <c r="B17907" s="1"/>
      <c r="C17907" s="29"/>
      <c r="D17907" s="27"/>
      <c r="E17907" s="27"/>
      <c r="F17907" s="27"/>
      <c r="G17907" s="1"/>
      <c r="H17907" s="1"/>
      <c r="I17907" s="1"/>
    </row>
    <row r="17908" spans="2:9">
      <c r="B17908" s="1"/>
      <c r="C17908" s="29"/>
      <c r="D17908" s="27"/>
      <c r="E17908" s="27"/>
      <c r="F17908" s="27"/>
      <c r="G17908" s="1"/>
      <c r="H17908" s="1"/>
      <c r="I17908" s="1"/>
    </row>
    <row r="17909" spans="2:9">
      <c r="B17909" s="1"/>
      <c r="C17909" s="29"/>
      <c r="D17909" s="27"/>
      <c r="E17909" s="27"/>
      <c r="F17909" s="27"/>
      <c r="G17909" s="1"/>
      <c r="H17909" s="1"/>
      <c r="I17909" s="1"/>
    </row>
    <row r="17910" spans="2:9">
      <c r="B17910" s="1"/>
      <c r="C17910" s="29"/>
      <c r="D17910" s="27"/>
      <c r="E17910" s="27"/>
      <c r="F17910" s="27"/>
      <c r="G17910" s="1"/>
      <c r="H17910" s="1"/>
      <c r="I17910" s="1"/>
    </row>
    <row r="17911" spans="2:9">
      <c r="B17911" s="1"/>
      <c r="C17911" s="29"/>
      <c r="D17911" s="27"/>
      <c r="E17911" s="27"/>
      <c r="F17911" s="27"/>
      <c r="G17911" s="1"/>
      <c r="H17911" s="1"/>
      <c r="I17911" s="1"/>
    </row>
    <row r="17912" spans="2:9">
      <c r="B17912" s="1"/>
      <c r="C17912" s="29"/>
      <c r="D17912" s="27"/>
      <c r="E17912" s="27"/>
      <c r="F17912" s="27"/>
      <c r="G17912" s="1"/>
      <c r="H17912" s="1"/>
      <c r="I17912" s="1"/>
    </row>
    <row r="17913" spans="2:9">
      <c r="B17913" s="1"/>
      <c r="C17913" s="29"/>
      <c r="D17913" s="27"/>
      <c r="E17913" s="27"/>
      <c r="F17913" s="27"/>
      <c r="G17913" s="1"/>
      <c r="H17913" s="1"/>
      <c r="I17913" s="1"/>
    </row>
    <row r="17914" spans="2:9">
      <c r="B17914" s="1"/>
      <c r="C17914" s="29"/>
      <c r="D17914" s="27"/>
      <c r="E17914" s="27"/>
      <c r="F17914" s="27"/>
      <c r="G17914" s="1"/>
      <c r="H17914" s="1"/>
      <c r="I17914" s="1"/>
    </row>
    <row r="17915" spans="2:9">
      <c r="B17915" s="1"/>
      <c r="C17915" s="29"/>
      <c r="D17915" s="27"/>
      <c r="E17915" s="27"/>
      <c r="F17915" s="27"/>
      <c r="G17915" s="1"/>
      <c r="H17915" s="1"/>
      <c r="I17915" s="1"/>
    </row>
    <row r="17916" spans="2:9">
      <c r="B17916" s="1"/>
      <c r="C17916" s="29"/>
      <c r="D17916" s="27"/>
      <c r="E17916" s="27"/>
      <c r="F17916" s="27"/>
      <c r="G17916" s="1"/>
      <c r="H17916" s="1"/>
      <c r="I17916" s="1"/>
    </row>
    <row r="17917" spans="2:9">
      <c r="B17917" s="1"/>
      <c r="C17917" s="29"/>
      <c r="D17917" s="27"/>
      <c r="E17917" s="27"/>
      <c r="F17917" s="27"/>
      <c r="G17917" s="1"/>
      <c r="H17917" s="1"/>
      <c r="I17917" s="1"/>
    </row>
    <row r="17918" spans="2:9">
      <c r="B17918" s="1"/>
      <c r="C17918" s="29"/>
      <c r="D17918" s="27"/>
      <c r="E17918" s="27"/>
      <c r="F17918" s="27"/>
      <c r="G17918" s="1"/>
      <c r="H17918" s="1"/>
      <c r="I17918" s="1"/>
    </row>
    <row r="17919" spans="2:9">
      <c r="B17919" s="1"/>
      <c r="C17919" s="29"/>
      <c r="D17919" s="27"/>
      <c r="E17919" s="27"/>
      <c r="F17919" s="27"/>
      <c r="G17919" s="1"/>
      <c r="H17919" s="1"/>
      <c r="I17919" s="1"/>
    </row>
    <row r="17920" spans="2:9">
      <c r="B17920" s="1"/>
      <c r="C17920" s="29"/>
      <c r="D17920" s="27"/>
      <c r="E17920" s="27"/>
      <c r="F17920" s="27"/>
      <c r="G17920" s="1"/>
      <c r="H17920" s="1"/>
      <c r="I17920" s="1"/>
    </row>
    <row r="17921" spans="2:9">
      <c r="B17921" s="1"/>
      <c r="C17921" s="29"/>
      <c r="D17921" s="27"/>
      <c r="E17921" s="27"/>
      <c r="F17921" s="27"/>
      <c r="G17921" s="1"/>
      <c r="H17921" s="1"/>
      <c r="I17921" s="1"/>
    </row>
    <row r="17922" spans="2:9">
      <c r="B17922" s="1"/>
      <c r="C17922" s="29"/>
      <c r="D17922" s="27"/>
      <c r="E17922" s="27"/>
      <c r="F17922" s="27"/>
      <c r="G17922" s="1"/>
      <c r="H17922" s="1"/>
      <c r="I17922" s="1"/>
    </row>
    <row r="17923" spans="2:9">
      <c r="B17923" s="1"/>
      <c r="C17923" s="29"/>
      <c r="D17923" s="27"/>
      <c r="E17923" s="27"/>
      <c r="F17923" s="27"/>
      <c r="G17923" s="1"/>
      <c r="H17923" s="1"/>
      <c r="I17923" s="1"/>
    </row>
    <row r="17924" spans="2:9">
      <c r="B17924" s="1"/>
      <c r="C17924" s="29"/>
      <c r="D17924" s="27"/>
      <c r="E17924" s="27"/>
      <c r="F17924" s="27"/>
      <c r="G17924" s="1"/>
      <c r="H17924" s="1"/>
      <c r="I17924" s="1"/>
    </row>
    <row r="17925" spans="2:9">
      <c r="B17925" s="1"/>
      <c r="C17925" s="29"/>
      <c r="D17925" s="27"/>
      <c r="E17925" s="27"/>
      <c r="F17925" s="27"/>
      <c r="G17925" s="1"/>
      <c r="H17925" s="1"/>
      <c r="I17925" s="1"/>
    </row>
    <row r="17926" spans="2:9">
      <c r="B17926" s="1"/>
      <c r="C17926" s="29"/>
      <c r="D17926" s="27"/>
      <c r="E17926" s="27"/>
      <c r="F17926" s="27"/>
      <c r="G17926" s="1"/>
      <c r="H17926" s="1"/>
      <c r="I17926" s="1"/>
    </row>
    <row r="17927" spans="2:9">
      <c r="B17927" s="1"/>
      <c r="C17927" s="29"/>
      <c r="D17927" s="27"/>
      <c r="E17927" s="27"/>
      <c r="F17927" s="27"/>
      <c r="G17927" s="1"/>
      <c r="H17927" s="1"/>
      <c r="I17927" s="1"/>
    </row>
    <row r="17928" spans="2:9">
      <c r="B17928" s="1"/>
      <c r="C17928" s="29"/>
      <c r="D17928" s="27"/>
      <c r="E17928" s="27"/>
      <c r="F17928" s="27"/>
      <c r="G17928" s="1"/>
      <c r="H17928" s="1"/>
      <c r="I17928" s="1"/>
    </row>
    <row r="17929" spans="2:9">
      <c r="B17929" s="1"/>
      <c r="C17929" s="29"/>
      <c r="D17929" s="27"/>
      <c r="E17929" s="27"/>
      <c r="F17929" s="27"/>
      <c r="G17929" s="1"/>
      <c r="H17929" s="1"/>
      <c r="I17929" s="1"/>
    </row>
    <row r="17930" spans="2:9">
      <c r="B17930" s="1"/>
      <c r="C17930" s="29"/>
      <c r="D17930" s="27"/>
      <c r="E17930" s="27"/>
      <c r="F17930" s="27"/>
      <c r="G17930" s="1"/>
      <c r="H17930" s="1"/>
      <c r="I17930" s="1"/>
    </row>
    <row r="17931" spans="2:9">
      <c r="B17931" s="1"/>
      <c r="C17931" s="29"/>
      <c r="D17931" s="27"/>
      <c r="E17931" s="27"/>
      <c r="F17931" s="27"/>
      <c r="G17931" s="1"/>
      <c r="H17931" s="1"/>
      <c r="I17931" s="1"/>
    </row>
    <row r="17932" spans="2:9">
      <c r="B17932" s="1"/>
      <c r="C17932" s="29"/>
      <c r="D17932" s="27"/>
      <c r="E17932" s="27"/>
      <c r="F17932" s="27"/>
      <c r="G17932" s="1"/>
      <c r="H17932" s="1"/>
      <c r="I17932" s="1"/>
    </row>
    <row r="17933" spans="2:9">
      <c r="B17933" s="1"/>
      <c r="C17933" s="29"/>
      <c r="D17933" s="27"/>
      <c r="E17933" s="27"/>
      <c r="F17933" s="27"/>
      <c r="G17933" s="1"/>
      <c r="H17933" s="1"/>
      <c r="I17933" s="1"/>
    </row>
    <row r="17934" spans="2:9">
      <c r="B17934" s="1"/>
      <c r="C17934" s="29"/>
      <c r="D17934" s="27"/>
      <c r="E17934" s="27"/>
      <c r="F17934" s="27"/>
      <c r="G17934" s="1"/>
      <c r="H17934" s="1"/>
      <c r="I17934" s="1"/>
    </row>
    <row r="17935" spans="2:9">
      <c r="B17935" s="1"/>
      <c r="C17935" s="29"/>
      <c r="D17935" s="27"/>
      <c r="E17935" s="27"/>
      <c r="F17935" s="27"/>
      <c r="G17935" s="1"/>
      <c r="H17935" s="1"/>
      <c r="I17935" s="1"/>
    </row>
    <row r="17936" spans="2:9">
      <c r="B17936" s="1"/>
      <c r="C17936" s="29"/>
      <c r="D17936" s="27"/>
      <c r="E17936" s="27"/>
      <c r="F17936" s="27"/>
      <c r="G17936" s="1"/>
      <c r="H17936" s="1"/>
      <c r="I17936" s="1"/>
    </row>
    <row r="17937" spans="2:9">
      <c r="B17937" s="1"/>
      <c r="C17937" s="29"/>
      <c r="D17937" s="27"/>
      <c r="E17937" s="27"/>
      <c r="F17937" s="27"/>
      <c r="G17937" s="1"/>
      <c r="H17937" s="1"/>
      <c r="I17937" s="1"/>
    </row>
    <row r="17938" spans="2:9">
      <c r="B17938" s="1"/>
      <c r="C17938" s="29"/>
      <c r="D17938" s="27"/>
      <c r="E17938" s="27"/>
      <c r="F17938" s="27"/>
      <c r="G17938" s="1"/>
      <c r="H17938" s="1"/>
      <c r="I17938" s="1"/>
    </row>
    <row r="17939" spans="2:9">
      <c r="B17939" s="1"/>
      <c r="C17939" s="29"/>
      <c r="D17939" s="27"/>
      <c r="E17939" s="27"/>
      <c r="F17939" s="27"/>
      <c r="G17939" s="1"/>
      <c r="H17939" s="1"/>
      <c r="I17939" s="1"/>
    </row>
    <row r="17940" spans="2:9">
      <c r="B17940" s="1"/>
      <c r="C17940" s="29"/>
      <c r="D17940" s="27"/>
      <c r="E17940" s="27"/>
      <c r="F17940" s="27"/>
      <c r="G17940" s="1"/>
      <c r="H17940" s="1"/>
      <c r="I17940" s="1"/>
    </row>
    <row r="17941" spans="2:9">
      <c r="B17941" s="1"/>
      <c r="C17941" s="29"/>
      <c r="D17941" s="27"/>
      <c r="E17941" s="27"/>
      <c r="F17941" s="27"/>
      <c r="G17941" s="1"/>
      <c r="H17941" s="1"/>
      <c r="I17941" s="1"/>
    </row>
    <row r="17942" spans="2:9">
      <c r="B17942" s="1"/>
      <c r="C17942" s="29"/>
      <c r="D17942" s="27"/>
      <c r="E17942" s="27"/>
      <c r="F17942" s="27"/>
      <c r="G17942" s="1"/>
      <c r="H17942" s="1"/>
      <c r="I17942" s="1"/>
    </row>
    <row r="17943" spans="2:9">
      <c r="B17943" s="1"/>
      <c r="C17943" s="29"/>
      <c r="D17943" s="27"/>
      <c r="E17943" s="27"/>
      <c r="F17943" s="27"/>
      <c r="G17943" s="1"/>
      <c r="H17943" s="1"/>
      <c r="I17943" s="1"/>
    </row>
    <row r="17944" spans="2:9">
      <c r="B17944" s="1"/>
      <c r="C17944" s="29"/>
      <c r="D17944" s="27"/>
      <c r="E17944" s="27"/>
      <c r="F17944" s="27"/>
      <c r="G17944" s="1"/>
      <c r="H17944" s="1"/>
      <c r="I17944" s="1"/>
    </row>
    <row r="17945" spans="2:9">
      <c r="B17945" s="1"/>
      <c r="C17945" s="29"/>
      <c r="D17945" s="27"/>
      <c r="E17945" s="27"/>
      <c r="F17945" s="27"/>
      <c r="G17945" s="1"/>
      <c r="H17945" s="1"/>
      <c r="I17945" s="1"/>
    </row>
    <row r="17946" spans="2:9">
      <c r="B17946" s="1"/>
      <c r="C17946" s="29"/>
      <c r="D17946" s="27"/>
      <c r="E17946" s="27"/>
      <c r="F17946" s="27"/>
      <c r="G17946" s="1"/>
      <c r="H17946" s="1"/>
      <c r="I17946" s="1"/>
    </row>
    <row r="17947" spans="2:9">
      <c r="B17947" s="1"/>
      <c r="C17947" s="29"/>
      <c r="D17947" s="27"/>
      <c r="E17947" s="27"/>
      <c r="F17947" s="27"/>
      <c r="G17947" s="1"/>
      <c r="H17947" s="1"/>
      <c r="I17947" s="1"/>
    </row>
    <row r="17948" spans="2:9">
      <c r="B17948" s="1"/>
      <c r="C17948" s="29"/>
      <c r="D17948" s="27"/>
      <c r="E17948" s="27"/>
      <c r="F17948" s="27"/>
      <c r="G17948" s="1"/>
      <c r="H17948" s="1"/>
      <c r="I17948" s="1"/>
    </row>
    <row r="17949" spans="2:9">
      <c r="B17949" s="1"/>
      <c r="C17949" s="29"/>
      <c r="D17949" s="27"/>
      <c r="E17949" s="27"/>
      <c r="F17949" s="27"/>
      <c r="G17949" s="1"/>
      <c r="H17949" s="1"/>
      <c r="I17949" s="1"/>
    </row>
    <row r="17950" spans="2:9">
      <c r="B17950" s="1"/>
      <c r="C17950" s="29"/>
      <c r="D17950" s="27"/>
      <c r="E17950" s="27"/>
      <c r="F17950" s="27"/>
      <c r="G17950" s="1"/>
      <c r="H17950" s="1"/>
      <c r="I17950" s="1"/>
    </row>
    <row r="17951" spans="2:9">
      <c r="B17951" s="1"/>
      <c r="C17951" s="29"/>
      <c r="D17951" s="27"/>
      <c r="E17951" s="27"/>
      <c r="F17951" s="27"/>
      <c r="G17951" s="1"/>
      <c r="H17951" s="1"/>
      <c r="I17951" s="1"/>
    </row>
    <row r="17952" spans="2:9">
      <c r="B17952" s="1"/>
      <c r="C17952" s="29"/>
      <c r="D17952" s="27"/>
      <c r="E17952" s="27"/>
      <c r="F17952" s="27"/>
      <c r="G17952" s="1"/>
      <c r="H17952" s="1"/>
      <c r="I17952" s="1"/>
    </row>
    <row r="17953" spans="2:9">
      <c r="B17953" s="1"/>
      <c r="C17953" s="29"/>
      <c r="D17953" s="27"/>
      <c r="E17953" s="27"/>
      <c r="F17953" s="27"/>
      <c r="G17953" s="1"/>
      <c r="H17953" s="1"/>
      <c r="I17953" s="1"/>
    </row>
    <row r="17954" spans="2:9">
      <c r="B17954" s="1"/>
      <c r="C17954" s="29"/>
      <c r="D17954" s="27"/>
      <c r="E17954" s="27"/>
      <c r="F17954" s="27"/>
      <c r="G17954" s="1"/>
      <c r="H17954" s="1"/>
      <c r="I17954" s="1"/>
    </row>
    <row r="17955" spans="2:9">
      <c r="B17955" s="1"/>
      <c r="C17955" s="29"/>
      <c r="D17955" s="27"/>
      <c r="E17955" s="27"/>
      <c r="F17955" s="27"/>
      <c r="G17955" s="1"/>
      <c r="H17955" s="1"/>
      <c r="I17955" s="1"/>
    </row>
    <row r="17956" spans="2:9">
      <c r="B17956" s="1"/>
      <c r="C17956" s="29"/>
      <c r="D17956" s="27"/>
      <c r="E17956" s="27"/>
      <c r="F17956" s="27"/>
      <c r="G17956" s="1"/>
      <c r="H17956" s="1"/>
      <c r="I17956" s="1"/>
    </row>
    <row r="17957" spans="2:9">
      <c r="B17957" s="1"/>
      <c r="C17957" s="29"/>
      <c r="D17957" s="27"/>
      <c r="E17957" s="27"/>
      <c r="F17957" s="27"/>
      <c r="G17957" s="1"/>
      <c r="H17957" s="1"/>
      <c r="I17957" s="1"/>
    </row>
    <row r="17958" spans="2:9">
      <c r="B17958" s="1"/>
      <c r="C17958" s="29"/>
      <c r="D17958" s="27"/>
      <c r="E17958" s="27"/>
      <c r="F17958" s="27"/>
      <c r="G17958" s="1"/>
      <c r="H17958" s="1"/>
      <c r="I17958" s="1"/>
    </row>
    <row r="17959" spans="2:9">
      <c r="B17959" s="1"/>
      <c r="C17959" s="29"/>
      <c r="D17959" s="27"/>
      <c r="E17959" s="27"/>
      <c r="F17959" s="27"/>
      <c r="G17959" s="1"/>
      <c r="H17959" s="1"/>
      <c r="I17959" s="1"/>
    </row>
    <row r="17960" spans="2:9">
      <c r="B17960" s="1"/>
      <c r="C17960" s="29"/>
      <c r="D17960" s="27"/>
      <c r="E17960" s="27"/>
      <c r="F17960" s="27"/>
      <c r="G17960" s="1"/>
      <c r="H17960" s="1"/>
      <c r="I17960" s="1"/>
    </row>
    <row r="17961" spans="2:9">
      <c r="B17961" s="1"/>
      <c r="C17961" s="29"/>
      <c r="D17961" s="27"/>
      <c r="E17961" s="27"/>
      <c r="F17961" s="27"/>
      <c r="G17961" s="1"/>
      <c r="H17961" s="1"/>
      <c r="I17961" s="1"/>
    </row>
    <row r="17962" spans="2:9">
      <c r="B17962" s="1"/>
      <c r="C17962" s="29"/>
      <c r="D17962" s="27"/>
      <c r="E17962" s="27"/>
      <c r="F17962" s="27"/>
      <c r="G17962" s="1"/>
      <c r="H17962" s="1"/>
      <c r="I17962" s="1"/>
    </row>
    <row r="17963" spans="2:9">
      <c r="B17963" s="1"/>
      <c r="C17963" s="29"/>
      <c r="D17963" s="27"/>
      <c r="E17963" s="27"/>
      <c r="F17963" s="27"/>
      <c r="G17963" s="1"/>
      <c r="H17963" s="1"/>
      <c r="I17963" s="1"/>
    </row>
    <row r="17964" spans="2:9">
      <c r="B17964" s="1"/>
      <c r="C17964" s="29"/>
      <c r="D17964" s="27"/>
      <c r="E17964" s="27"/>
      <c r="F17964" s="27"/>
      <c r="G17964" s="1"/>
      <c r="H17964" s="1"/>
      <c r="I17964" s="1"/>
    </row>
    <row r="17965" spans="2:9">
      <c r="B17965" s="1"/>
      <c r="C17965" s="29"/>
      <c r="D17965" s="27"/>
      <c r="E17965" s="27"/>
      <c r="F17965" s="27"/>
      <c r="G17965" s="1"/>
      <c r="H17965" s="1"/>
      <c r="I17965" s="1"/>
    </row>
    <row r="17966" spans="2:9">
      <c r="B17966" s="1"/>
      <c r="C17966" s="29"/>
      <c r="D17966" s="27"/>
      <c r="E17966" s="27"/>
      <c r="F17966" s="27"/>
      <c r="G17966" s="1"/>
      <c r="H17966" s="1"/>
      <c r="I17966" s="1"/>
    </row>
    <row r="17967" spans="2:9">
      <c r="B17967" s="1"/>
      <c r="C17967" s="29"/>
      <c r="D17967" s="27"/>
      <c r="E17967" s="27"/>
      <c r="F17967" s="27"/>
      <c r="G17967" s="1"/>
      <c r="H17967" s="1"/>
      <c r="I17967" s="1"/>
    </row>
    <row r="17968" spans="2:9">
      <c r="B17968" s="1"/>
      <c r="C17968" s="29"/>
      <c r="D17968" s="27"/>
      <c r="E17968" s="27"/>
      <c r="F17968" s="27"/>
      <c r="G17968" s="1"/>
      <c r="H17968" s="1"/>
      <c r="I17968" s="1"/>
    </row>
    <row r="17969" spans="2:9">
      <c r="B17969" s="1"/>
      <c r="C17969" s="29"/>
      <c r="D17969" s="27"/>
      <c r="E17969" s="27"/>
      <c r="F17969" s="27"/>
      <c r="G17969" s="1"/>
      <c r="H17969" s="1"/>
      <c r="I17969" s="1"/>
    </row>
    <row r="17970" spans="2:9">
      <c r="B17970" s="1"/>
      <c r="C17970" s="29"/>
      <c r="D17970" s="27"/>
      <c r="E17970" s="27"/>
      <c r="F17970" s="27"/>
      <c r="G17970" s="1"/>
      <c r="H17970" s="1"/>
      <c r="I17970" s="1"/>
    </row>
    <row r="17971" spans="2:9">
      <c r="B17971" s="1"/>
      <c r="C17971" s="29"/>
      <c r="D17971" s="27"/>
      <c r="E17971" s="27"/>
      <c r="F17971" s="27"/>
      <c r="G17971" s="1"/>
      <c r="H17971" s="1"/>
      <c r="I17971" s="1"/>
    </row>
    <row r="17972" spans="2:9">
      <c r="B17972" s="1"/>
      <c r="C17972" s="29"/>
      <c r="D17972" s="27"/>
      <c r="E17972" s="27"/>
      <c r="F17972" s="27"/>
      <c r="G17972" s="1"/>
      <c r="H17972" s="1"/>
      <c r="I17972" s="1"/>
    </row>
    <row r="17973" spans="2:9">
      <c r="B17973" s="1"/>
      <c r="C17973" s="29"/>
      <c r="D17973" s="27"/>
      <c r="E17973" s="27"/>
      <c r="F17973" s="27"/>
      <c r="G17973" s="1"/>
      <c r="H17973" s="1"/>
      <c r="I17973" s="1"/>
    </row>
    <row r="17974" spans="2:9">
      <c r="B17974" s="1"/>
      <c r="C17974" s="29"/>
      <c r="D17974" s="27"/>
      <c r="E17974" s="27"/>
      <c r="F17974" s="27"/>
      <c r="G17974" s="1"/>
      <c r="H17974" s="1"/>
      <c r="I17974" s="1"/>
    </row>
    <row r="17975" spans="2:9">
      <c r="B17975" s="1"/>
      <c r="C17975" s="29"/>
      <c r="D17975" s="27"/>
      <c r="E17975" s="27"/>
      <c r="F17975" s="27"/>
      <c r="G17975" s="1"/>
      <c r="H17975" s="1"/>
      <c r="I17975" s="1"/>
    </row>
    <row r="17976" spans="2:9">
      <c r="B17976" s="1"/>
      <c r="C17976" s="29"/>
      <c r="D17976" s="27"/>
      <c r="E17976" s="27"/>
      <c r="F17976" s="27"/>
      <c r="G17976" s="1"/>
      <c r="H17976" s="1"/>
      <c r="I17976" s="1"/>
    </row>
    <row r="17977" spans="2:9">
      <c r="B17977" s="1"/>
      <c r="C17977" s="29"/>
      <c r="D17977" s="27"/>
      <c r="E17977" s="27"/>
      <c r="F17977" s="27"/>
      <c r="G17977" s="1"/>
      <c r="H17977" s="1"/>
      <c r="I17977" s="1"/>
    </row>
    <row r="17978" spans="2:9">
      <c r="B17978" s="1"/>
      <c r="C17978" s="29"/>
      <c r="D17978" s="27"/>
      <c r="E17978" s="27"/>
      <c r="F17978" s="27"/>
      <c r="G17978" s="1"/>
      <c r="H17978" s="1"/>
      <c r="I17978" s="1"/>
    </row>
    <row r="17979" spans="2:9">
      <c r="B17979" s="1"/>
      <c r="C17979" s="29"/>
      <c r="D17979" s="27"/>
      <c r="E17979" s="27"/>
      <c r="F17979" s="27"/>
      <c r="G17979" s="1"/>
      <c r="H17979" s="1"/>
      <c r="I17979" s="1"/>
    </row>
    <row r="17980" spans="2:9">
      <c r="B17980" s="1"/>
      <c r="C17980" s="29"/>
      <c r="D17980" s="27"/>
      <c r="E17980" s="27"/>
      <c r="F17980" s="27"/>
      <c r="G17980" s="1"/>
      <c r="H17980" s="1"/>
      <c r="I17980" s="1"/>
    </row>
    <row r="17981" spans="2:9">
      <c r="B17981" s="1"/>
      <c r="C17981" s="29"/>
      <c r="D17981" s="27"/>
      <c r="E17981" s="27"/>
      <c r="F17981" s="27"/>
      <c r="G17981" s="1"/>
      <c r="H17981" s="1"/>
      <c r="I17981" s="1"/>
    </row>
    <row r="17982" spans="2:9">
      <c r="B17982" s="1"/>
      <c r="C17982" s="29"/>
      <c r="D17982" s="27"/>
      <c r="E17982" s="27"/>
      <c r="F17982" s="27"/>
      <c r="G17982" s="1"/>
      <c r="H17982" s="1"/>
      <c r="I17982" s="1"/>
    </row>
    <row r="17983" spans="2:9">
      <c r="B17983" s="1"/>
      <c r="C17983" s="29"/>
      <c r="D17983" s="27"/>
      <c r="E17983" s="27"/>
      <c r="F17983" s="27"/>
      <c r="G17983" s="1"/>
      <c r="H17983" s="1"/>
      <c r="I17983" s="1"/>
    </row>
    <row r="17984" spans="2:9">
      <c r="B17984" s="1"/>
      <c r="C17984" s="29"/>
      <c r="D17984" s="27"/>
      <c r="E17984" s="27"/>
      <c r="F17984" s="27"/>
      <c r="G17984" s="1"/>
      <c r="H17984" s="1"/>
      <c r="I17984" s="1"/>
    </row>
    <row r="17985" spans="2:9">
      <c r="B17985" s="1"/>
      <c r="C17985" s="29"/>
      <c r="D17985" s="27"/>
      <c r="E17985" s="27"/>
      <c r="F17985" s="27"/>
      <c r="G17985" s="1"/>
      <c r="H17985" s="1"/>
      <c r="I17985" s="1"/>
    </row>
    <row r="17986" spans="2:9">
      <c r="B17986" s="1"/>
      <c r="C17986" s="29"/>
      <c r="D17986" s="27"/>
      <c r="E17986" s="27"/>
      <c r="F17986" s="27"/>
      <c r="G17986" s="1"/>
      <c r="H17986" s="1"/>
      <c r="I17986" s="1"/>
    </row>
    <row r="17987" spans="2:9">
      <c r="B17987" s="1"/>
      <c r="C17987" s="29"/>
      <c r="D17987" s="27"/>
      <c r="E17987" s="27"/>
      <c r="F17987" s="27"/>
      <c r="G17987" s="1"/>
      <c r="H17987" s="1"/>
      <c r="I17987" s="1"/>
    </row>
    <row r="17988" spans="2:9">
      <c r="B17988" s="1"/>
      <c r="C17988" s="29"/>
      <c r="D17988" s="27"/>
      <c r="E17988" s="27"/>
      <c r="F17988" s="27"/>
      <c r="G17988" s="1"/>
      <c r="H17988" s="1"/>
      <c r="I17988" s="1"/>
    </row>
    <row r="17989" spans="2:9">
      <c r="B17989" s="1"/>
      <c r="C17989" s="29"/>
      <c r="D17989" s="27"/>
      <c r="E17989" s="27"/>
      <c r="F17989" s="27"/>
      <c r="G17989" s="1"/>
      <c r="H17989" s="1"/>
      <c r="I17989" s="1"/>
    </row>
    <row r="17990" spans="2:9">
      <c r="B17990" s="1"/>
      <c r="C17990" s="29"/>
      <c r="D17990" s="27"/>
      <c r="E17990" s="27"/>
      <c r="F17990" s="27"/>
      <c r="G17990" s="1"/>
      <c r="H17990" s="1"/>
      <c r="I17990" s="1"/>
    </row>
    <row r="17991" spans="2:9">
      <c r="B17991" s="1"/>
      <c r="C17991" s="29"/>
      <c r="D17991" s="27"/>
      <c r="E17991" s="27"/>
      <c r="F17991" s="27"/>
      <c r="G17991" s="1"/>
      <c r="H17991" s="1"/>
      <c r="I17991" s="1"/>
    </row>
    <row r="17992" spans="2:9">
      <c r="B17992" s="1"/>
      <c r="C17992" s="29"/>
      <c r="D17992" s="27"/>
      <c r="E17992" s="27"/>
      <c r="F17992" s="27"/>
      <c r="G17992" s="1"/>
      <c r="H17992" s="1"/>
      <c r="I17992" s="1"/>
    </row>
    <row r="17993" spans="2:9">
      <c r="B17993" s="1"/>
      <c r="C17993" s="29"/>
      <c r="D17993" s="27"/>
      <c r="E17993" s="27"/>
      <c r="F17993" s="27"/>
      <c r="G17993" s="1"/>
      <c r="H17993" s="1"/>
      <c r="I17993" s="1"/>
    </row>
    <row r="17994" spans="2:9">
      <c r="B17994" s="1"/>
      <c r="C17994" s="29"/>
      <c r="D17994" s="27"/>
      <c r="E17994" s="27"/>
      <c r="F17994" s="27"/>
      <c r="G17994" s="1"/>
      <c r="H17994" s="1"/>
      <c r="I17994" s="1"/>
    </row>
    <row r="17995" spans="2:9">
      <c r="B17995" s="1"/>
      <c r="C17995" s="29"/>
      <c r="D17995" s="27"/>
      <c r="E17995" s="27"/>
      <c r="F17995" s="27"/>
      <c r="G17995" s="1"/>
      <c r="H17995" s="1"/>
      <c r="I17995" s="1"/>
    </row>
    <row r="17996" spans="2:9">
      <c r="B17996" s="1"/>
      <c r="C17996" s="29"/>
      <c r="D17996" s="27"/>
      <c r="E17996" s="27"/>
      <c r="F17996" s="27"/>
      <c r="G17996" s="1"/>
      <c r="H17996" s="1"/>
      <c r="I17996" s="1"/>
    </row>
    <row r="17997" spans="2:9">
      <c r="B17997" s="1"/>
      <c r="C17997" s="29"/>
      <c r="D17997" s="27"/>
      <c r="E17997" s="27"/>
      <c r="F17997" s="27"/>
      <c r="G17997" s="1"/>
      <c r="H17997" s="1"/>
      <c r="I17997" s="1"/>
    </row>
    <row r="17998" spans="2:9">
      <c r="B17998" s="1"/>
      <c r="C17998" s="29"/>
      <c r="D17998" s="27"/>
      <c r="E17998" s="27"/>
      <c r="F17998" s="27"/>
      <c r="G17998" s="1"/>
      <c r="H17998" s="1"/>
      <c r="I17998" s="1"/>
    </row>
    <row r="17999" spans="2:9">
      <c r="B17999" s="1"/>
      <c r="C17999" s="29"/>
      <c r="D17999" s="27"/>
      <c r="E17999" s="27"/>
      <c r="F17999" s="27"/>
      <c r="G17999" s="1"/>
      <c r="H17999" s="1"/>
      <c r="I17999" s="1"/>
    </row>
    <row r="18000" spans="2:9">
      <c r="B18000" s="1"/>
      <c r="C18000" s="29"/>
      <c r="D18000" s="27"/>
      <c r="E18000" s="27"/>
      <c r="F18000" s="27"/>
      <c r="G18000" s="1"/>
      <c r="H18000" s="1"/>
      <c r="I18000" s="1"/>
    </row>
    <row r="18001" spans="2:9">
      <c r="B18001" s="1"/>
      <c r="C18001" s="29"/>
      <c r="D18001" s="27"/>
      <c r="E18001" s="27"/>
      <c r="F18001" s="27"/>
      <c r="G18001" s="1"/>
      <c r="H18001" s="1"/>
      <c r="I18001" s="1"/>
    </row>
    <row r="18002" spans="2:9">
      <c r="B18002" s="1"/>
      <c r="C18002" s="29"/>
      <c r="D18002" s="27"/>
      <c r="E18002" s="27"/>
      <c r="F18002" s="27"/>
      <c r="G18002" s="1"/>
      <c r="H18002" s="1"/>
      <c r="I18002" s="1"/>
    </row>
    <row r="18003" spans="2:9">
      <c r="B18003" s="1"/>
      <c r="C18003" s="29"/>
      <c r="D18003" s="27"/>
      <c r="E18003" s="27"/>
      <c r="F18003" s="27"/>
      <c r="G18003" s="1"/>
      <c r="H18003" s="1"/>
      <c r="I18003" s="1"/>
    </row>
    <row r="18004" spans="2:9">
      <c r="B18004" s="1"/>
      <c r="C18004" s="29"/>
      <c r="D18004" s="27"/>
      <c r="E18004" s="27"/>
      <c r="F18004" s="27"/>
      <c r="G18004" s="1"/>
      <c r="H18004" s="1"/>
      <c r="I18004" s="1"/>
    </row>
    <row r="18005" spans="2:9">
      <c r="B18005" s="1"/>
      <c r="C18005" s="29"/>
      <c r="D18005" s="27"/>
      <c r="E18005" s="27"/>
      <c r="F18005" s="27"/>
      <c r="G18005" s="1"/>
      <c r="H18005" s="1"/>
      <c r="I18005" s="1"/>
    </row>
    <row r="18006" spans="2:9">
      <c r="B18006" s="1"/>
      <c r="C18006" s="29"/>
      <c r="D18006" s="27"/>
      <c r="E18006" s="27"/>
      <c r="F18006" s="27"/>
      <c r="G18006" s="1"/>
      <c r="H18006" s="1"/>
      <c r="I18006" s="1"/>
    </row>
    <row r="18007" spans="2:9">
      <c r="B18007" s="1"/>
      <c r="C18007" s="29"/>
      <c r="D18007" s="27"/>
      <c r="E18007" s="27"/>
      <c r="F18007" s="27"/>
      <c r="G18007" s="1"/>
      <c r="H18007" s="1"/>
      <c r="I18007" s="1"/>
    </row>
    <row r="18008" spans="2:9">
      <c r="B18008" s="1"/>
      <c r="C18008" s="29"/>
      <c r="D18008" s="27"/>
      <c r="E18008" s="27"/>
      <c r="F18008" s="27"/>
      <c r="G18008" s="1"/>
      <c r="H18008" s="1"/>
      <c r="I18008" s="1"/>
    </row>
    <row r="18009" spans="2:9">
      <c r="B18009" s="1"/>
      <c r="C18009" s="29"/>
      <c r="D18009" s="27"/>
      <c r="E18009" s="27"/>
      <c r="F18009" s="27"/>
      <c r="G18009" s="1"/>
      <c r="H18009" s="1"/>
      <c r="I18009" s="1"/>
    </row>
    <row r="18010" spans="2:9">
      <c r="B18010" s="1"/>
      <c r="C18010" s="29"/>
      <c r="D18010" s="27"/>
      <c r="E18010" s="27"/>
      <c r="F18010" s="27"/>
      <c r="G18010" s="1"/>
      <c r="H18010" s="1"/>
      <c r="I18010" s="1"/>
    </row>
    <row r="18011" spans="2:9">
      <c r="B18011" s="1"/>
      <c r="C18011" s="29"/>
      <c r="D18011" s="27"/>
      <c r="E18011" s="27"/>
      <c r="F18011" s="27"/>
      <c r="G18011" s="1"/>
      <c r="H18011" s="1"/>
      <c r="I18011" s="1"/>
    </row>
    <row r="18012" spans="2:9">
      <c r="B18012" s="1"/>
      <c r="C18012" s="29"/>
      <c r="D18012" s="27"/>
      <c r="E18012" s="27"/>
      <c r="F18012" s="27"/>
      <c r="G18012" s="1"/>
      <c r="H18012" s="1"/>
      <c r="I18012" s="1"/>
    </row>
    <row r="18013" spans="2:9">
      <c r="B18013" s="1"/>
      <c r="C18013" s="29"/>
      <c r="D18013" s="27"/>
      <c r="E18013" s="27"/>
      <c r="F18013" s="27"/>
      <c r="G18013" s="1"/>
      <c r="H18013" s="1"/>
      <c r="I18013" s="1"/>
    </row>
    <row r="18014" spans="2:9">
      <c r="B18014" s="1"/>
      <c r="C18014" s="29"/>
      <c r="D18014" s="27"/>
      <c r="E18014" s="27"/>
      <c r="F18014" s="27"/>
      <c r="G18014" s="1"/>
      <c r="H18014" s="1"/>
      <c r="I18014" s="1"/>
    </row>
    <row r="18015" spans="2:9">
      <c r="B18015" s="1"/>
      <c r="C18015" s="29"/>
      <c r="D18015" s="27"/>
      <c r="E18015" s="27"/>
      <c r="F18015" s="27"/>
      <c r="G18015" s="1"/>
      <c r="H18015" s="1"/>
      <c r="I18015" s="1"/>
    </row>
    <row r="18016" spans="2:9">
      <c r="B18016" s="1"/>
      <c r="C18016" s="29"/>
      <c r="D18016" s="27"/>
      <c r="E18016" s="27"/>
      <c r="F18016" s="27"/>
      <c r="G18016" s="1"/>
      <c r="H18016" s="1"/>
      <c r="I18016" s="1"/>
    </row>
    <row r="18017" spans="2:9">
      <c r="B18017" s="1"/>
      <c r="C18017" s="29"/>
      <c r="D18017" s="27"/>
      <c r="E18017" s="27"/>
      <c r="F18017" s="27"/>
      <c r="G18017" s="1"/>
      <c r="H18017" s="1"/>
      <c r="I18017" s="1"/>
    </row>
    <row r="18018" spans="2:9">
      <c r="B18018" s="1"/>
      <c r="C18018" s="29"/>
      <c r="D18018" s="27"/>
      <c r="E18018" s="27"/>
      <c r="F18018" s="27"/>
      <c r="G18018" s="1"/>
      <c r="H18018" s="1"/>
      <c r="I18018" s="1"/>
    </row>
    <row r="18019" spans="2:9">
      <c r="B18019" s="1"/>
      <c r="C18019" s="29"/>
      <c r="D18019" s="27"/>
      <c r="E18019" s="27"/>
      <c r="F18019" s="27"/>
      <c r="G18019" s="1"/>
      <c r="H18019" s="1"/>
      <c r="I18019" s="1"/>
    </row>
    <row r="18020" spans="2:9">
      <c r="B18020" s="1"/>
      <c r="C18020" s="29"/>
      <c r="D18020" s="27"/>
      <c r="E18020" s="27"/>
      <c r="F18020" s="27"/>
      <c r="G18020" s="1"/>
      <c r="H18020" s="1"/>
      <c r="I18020" s="1"/>
    </row>
    <row r="18021" spans="2:9">
      <c r="B18021" s="1"/>
      <c r="C18021" s="29"/>
      <c r="D18021" s="27"/>
      <c r="E18021" s="27"/>
      <c r="F18021" s="27"/>
      <c r="G18021" s="1"/>
      <c r="H18021" s="1"/>
      <c r="I18021" s="1"/>
    </row>
    <row r="18022" spans="2:9">
      <c r="B18022" s="1"/>
      <c r="C18022" s="29"/>
      <c r="D18022" s="27"/>
      <c r="E18022" s="27"/>
      <c r="F18022" s="27"/>
      <c r="G18022" s="1"/>
      <c r="H18022" s="1"/>
      <c r="I18022" s="1"/>
    </row>
    <row r="18023" spans="2:9">
      <c r="B18023" s="1"/>
      <c r="C18023" s="29"/>
      <c r="D18023" s="27"/>
      <c r="E18023" s="27"/>
      <c r="F18023" s="27"/>
      <c r="G18023" s="1"/>
      <c r="H18023" s="1"/>
      <c r="I18023" s="1"/>
    </row>
    <row r="18024" spans="2:9">
      <c r="B18024" s="1"/>
      <c r="C18024" s="29"/>
      <c r="D18024" s="27"/>
      <c r="E18024" s="27"/>
      <c r="F18024" s="27"/>
      <c r="G18024" s="1"/>
      <c r="H18024" s="1"/>
      <c r="I18024" s="1"/>
    </row>
    <row r="18025" spans="2:9">
      <c r="B18025" s="1"/>
      <c r="C18025" s="29"/>
      <c r="D18025" s="27"/>
      <c r="E18025" s="27"/>
      <c r="F18025" s="27"/>
      <c r="G18025" s="1"/>
      <c r="H18025" s="1"/>
      <c r="I18025" s="1"/>
    </row>
    <row r="18026" spans="2:9">
      <c r="B18026" s="1"/>
      <c r="C18026" s="29"/>
      <c r="D18026" s="27"/>
      <c r="E18026" s="27"/>
      <c r="F18026" s="27"/>
      <c r="G18026" s="1"/>
      <c r="H18026" s="1"/>
      <c r="I18026" s="1"/>
    </row>
    <row r="18027" spans="2:9">
      <c r="B18027" s="1"/>
      <c r="C18027" s="29"/>
      <c r="D18027" s="27"/>
      <c r="E18027" s="27"/>
      <c r="F18027" s="27"/>
      <c r="G18027" s="1"/>
      <c r="H18027" s="1"/>
      <c r="I18027" s="1"/>
    </row>
    <row r="18028" spans="2:9">
      <c r="B18028" s="1"/>
      <c r="C18028" s="29"/>
      <c r="D18028" s="27"/>
      <c r="E18028" s="27"/>
      <c r="F18028" s="27"/>
      <c r="G18028" s="1"/>
      <c r="H18028" s="1"/>
      <c r="I18028" s="1"/>
    </row>
    <row r="18029" spans="2:9">
      <c r="B18029" s="1"/>
      <c r="C18029" s="29"/>
      <c r="D18029" s="27"/>
      <c r="E18029" s="27"/>
      <c r="F18029" s="27"/>
      <c r="G18029" s="1"/>
      <c r="H18029" s="1"/>
      <c r="I18029" s="1"/>
    </row>
    <row r="18030" spans="2:9">
      <c r="B18030" s="1"/>
      <c r="C18030" s="29"/>
      <c r="D18030" s="27"/>
      <c r="E18030" s="27"/>
      <c r="F18030" s="27"/>
      <c r="G18030" s="1"/>
      <c r="H18030" s="1"/>
      <c r="I18030" s="1"/>
    </row>
    <row r="18031" spans="2:9">
      <c r="B18031" s="1"/>
      <c r="C18031" s="29"/>
      <c r="D18031" s="27"/>
      <c r="E18031" s="27"/>
      <c r="F18031" s="27"/>
      <c r="G18031" s="1"/>
      <c r="H18031" s="1"/>
      <c r="I18031" s="1"/>
    </row>
    <row r="18032" spans="2:9">
      <c r="B18032" s="1"/>
      <c r="C18032" s="29"/>
      <c r="D18032" s="27"/>
      <c r="E18032" s="27"/>
      <c r="F18032" s="27"/>
      <c r="G18032" s="1"/>
      <c r="H18032" s="1"/>
      <c r="I18032" s="1"/>
    </row>
    <row r="18033" spans="2:9">
      <c r="B18033" s="1"/>
      <c r="C18033" s="29"/>
      <c r="D18033" s="27"/>
      <c r="E18033" s="27"/>
      <c r="F18033" s="27"/>
      <c r="G18033" s="1"/>
      <c r="H18033" s="1"/>
      <c r="I18033" s="1"/>
    </row>
    <row r="18034" spans="2:9">
      <c r="B18034" s="1"/>
      <c r="C18034" s="29"/>
      <c r="D18034" s="27"/>
      <c r="E18034" s="27"/>
      <c r="F18034" s="27"/>
      <c r="G18034" s="1"/>
      <c r="H18034" s="1"/>
      <c r="I18034" s="1"/>
    </row>
    <row r="18035" spans="2:9">
      <c r="B18035" s="1"/>
      <c r="C18035" s="29"/>
      <c r="D18035" s="27"/>
      <c r="E18035" s="27"/>
      <c r="F18035" s="27"/>
      <c r="G18035" s="1"/>
      <c r="H18035" s="1"/>
      <c r="I18035" s="1"/>
    </row>
    <row r="18036" spans="2:9">
      <c r="B18036" s="1"/>
      <c r="C18036" s="29"/>
      <c r="D18036" s="27"/>
      <c r="E18036" s="27"/>
      <c r="F18036" s="27"/>
      <c r="G18036" s="1"/>
      <c r="H18036" s="1"/>
      <c r="I18036" s="1"/>
    </row>
    <row r="18037" spans="2:9">
      <c r="B18037" s="1"/>
      <c r="C18037" s="29"/>
      <c r="D18037" s="27"/>
      <c r="E18037" s="27"/>
      <c r="F18037" s="27"/>
      <c r="G18037" s="1"/>
      <c r="H18037" s="1"/>
      <c r="I18037" s="1"/>
    </row>
    <row r="18038" spans="2:9">
      <c r="B18038" s="1"/>
      <c r="C18038" s="29"/>
      <c r="D18038" s="27"/>
      <c r="E18038" s="27"/>
      <c r="F18038" s="27"/>
      <c r="G18038" s="1"/>
      <c r="H18038" s="1"/>
      <c r="I18038" s="1"/>
    </row>
    <row r="18039" spans="2:9">
      <c r="B18039" s="1"/>
      <c r="C18039" s="29"/>
      <c r="D18039" s="27"/>
      <c r="E18039" s="27"/>
      <c r="F18039" s="27"/>
      <c r="G18039" s="1"/>
      <c r="H18039" s="1"/>
      <c r="I18039" s="1"/>
    </row>
    <row r="18040" spans="2:9">
      <c r="B18040" s="1"/>
      <c r="C18040" s="29"/>
      <c r="D18040" s="27"/>
      <c r="E18040" s="27"/>
      <c r="F18040" s="27"/>
      <c r="G18040" s="1"/>
      <c r="H18040" s="1"/>
      <c r="I18040" s="1"/>
    </row>
    <row r="18041" spans="2:9">
      <c r="B18041" s="1"/>
      <c r="C18041" s="29"/>
      <c r="D18041" s="27"/>
      <c r="E18041" s="27"/>
      <c r="F18041" s="27"/>
      <c r="G18041" s="1"/>
      <c r="H18041" s="1"/>
      <c r="I18041" s="1"/>
    </row>
    <row r="18042" spans="2:9">
      <c r="B18042" s="1"/>
      <c r="C18042" s="29"/>
      <c r="D18042" s="27"/>
      <c r="E18042" s="27"/>
      <c r="F18042" s="27"/>
      <c r="G18042" s="1"/>
      <c r="H18042" s="1"/>
      <c r="I18042" s="1"/>
    </row>
    <row r="18043" spans="2:9">
      <c r="B18043" s="1"/>
      <c r="C18043" s="29"/>
      <c r="D18043" s="27"/>
      <c r="E18043" s="27"/>
      <c r="F18043" s="27"/>
      <c r="G18043" s="1"/>
      <c r="H18043" s="1"/>
      <c r="I18043" s="1"/>
    </row>
    <row r="18044" spans="2:9">
      <c r="B18044" s="1"/>
      <c r="C18044" s="29"/>
      <c r="D18044" s="27"/>
      <c r="E18044" s="27"/>
      <c r="F18044" s="27"/>
      <c r="G18044" s="1"/>
      <c r="H18044" s="1"/>
      <c r="I18044" s="1"/>
    </row>
    <row r="18045" spans="2:9">
      <c r="B18045" s="1"/>
      <c r="C18045" s="29"/>
      <c r="D18045" s="27"/>
      <c r="E18045" s="27"/>
      <c r="F18045" s="27"/>
      <c r="G18045" s="1"/>
      <c r="H18045" s="1"/>
      <c r="I18045" s="1"/>
    </row>
    <row r="18046" spans="2:9">
      <c r="B18046" s="1"/>
      <c r="C18046" s="29"/>
      <c r="D18046" s="27"/>
      <c r="E18046" s="27"/>
      <c r="F18046" s="27"/>
      <c r="G18046" s="1"/>
      <c r="H18046" s="1"/>
      <c r="I18046" s="1"/>
    </row>
    <row r="18047" spans="2:9">
      <c r="B18047" s="1"/>
      <c r="C18047" s="29"/>
      <c r="D18047" s="27"/>
      <c r="E18047" s="27"/>
      <c r="F18047" s="27"/>
      <c r="G18047" s="1"/>
      <c r="H18047" s="1"/>
      <c r="I18047" s="1"/>
    </row>
    <row r="18048" spans="2:9">
      <c r="B18048" s="1"/>
      <c r="C18048" s="29"/>
      <c r="D18048" s="27"/>
      <c r="E18048" s="27"/>
      <c r="F18048" s="27"/>
      <c r="G18048" s="1"/>
      <c r="H18048" s="1"/>
      <c r="I18048" s="1"/>
    </row>
    <row r="18049" spans="2:9">
      <c r="B18049" s="1"/>
      <c r="C18049" s="29"/>
      <c r="D18049" s="27"/>
      <c r="E18049" s="27"/>
      <c r="F18049" s="27"/>
      <c r="G18049" s="1"/>
      <c r="H18049" s="1"/>
      <c r="I18049" s="1"/>
    </row>
    <row r="18050" spans="2:9">
      <c r="B18050" s="1"/>
      <c r="C18050" s="29"/>
      <c r="D18050" s="27"/>
      <c r="E18050" s="27"/>
      <c r="F18050" s="27"/>
      <c r="G18050" s="1"/>
      <c r="H18050" s="1"/>
      <c r="I18050" s="1"/>
    </row>
    <row r="18051" spans="2:9">
      <c r="B18051" s="1"/>
      <c r="C18051" s="29"/>
      <c r="D18051" s="27"/>
      <c r="E18051" s="27"/>
      <c r="F18051" s="27"/>
      <c r="G18051" s="1"/>
      <c r="H18051" s="1"/>
      <c r="I18051" s="1"/>
    </row>
    <row r="18052" spans="2:9">
      <c r="B18052" s="1"/>
      <c r="C18052" s="29"/>
      <c r="D18052" s="27"/>
      <c r="E18052" s="27"/>
      <c r="F18052" s="27"/>
      <c r="G18052" s="1"/>
      <c r="H18052" s="1"/>
      <c r="I18052" s="1"/>
    </row>
    <row r="18053" spans="2:9">
      <c r="B18053" s="1"/>
      <c r="C18053" s="29"/>
      <c r="D18053" s="27"/>
      <c r="E18053" s="27"/>
      <c r="F18053" s="27"/>
      <c r="G18053" s="1"/>
      <c r="H18053" s="1"/>
      <c r="I18053" s="1"/>
    </row>
    <row r="18054" spans="2:9">
      <c r="B18054" s="1"/>
      <c r="C18054" s="29"/>
      <c r="D18054" s="27"/>
      <c r="E18054" s="27"/>
      <c r="F18054" s="27"/>
      <c r="G18054" s="1"/>
      <c r="H18054" s="1"/>
      <c r="I18054" s="1"/>
    </row>
    <row r="18055" spans="2:9">
      <c r="B18055" s="1"/>
      <c r="C18055" s="29"/>
      <c r="D18055" s="27"/>
      <c r="E18055" s="27"/>
      <c r="F18055" s="27"/>
      <c r="G18055" s="1"/>
      <c r="H18055" s="1"/>
      <c r="I18055" s="1"/>
    </row>
    <row r="18056" spans="2:9">
      <c r="B18056" s="1"/>
      <c r="C18056" s="29"/>
      <c r="D18056" s="27"/>
      <c r="E18056" s="27"/>
      <c r="F18056" s="27"/>
      <c r="G18056" s="1"/>
      <c r="H18056" s="1"/>
      <c r="I18056" s="1"/>
    </row>
    <row r="18057" spans="2:9">
      <c r="B18057" s="1"/>
      <c r="C18057" s="29"/>
      <c r="D18057" s="27"/>
      <c r="E18057" s="27"/>
      <c r="F18057" s="27"/>
      <c r="G18057" s="1"/>
      <c r="H18057" s="1"/>
      <c r="I18057" s="1"/>
    </row>
    <row r="18058" spans="2:9">
      <c r="B18058" s="1"/>
      <c r="C18058" s="29"/>
      <c r="D18058" s="27"/>
      <c r="E18058" s="27"/>
      <c r="F18058" s="27"/>
      <c r="G18058" s="1"/>
      <c r="H18058" s="1"/>
      <c r="I18058" s="1"/>
    </row>
    <row r="18059" spans="2:9">
      <c r="B18059" s="1"/>
      <c r="C18059" s="29"/>
      <c r="D18059" s="27"/>
      <c r="E18059" s="27"/>
      <c r="F18059" s="27"/>
      <c r="G18059" s="1"/>
      <c r="H18059" s="1"/>
      <c r="I18059" s="1"/>
    </row>
    <row r="18060" spans="2:9">
      <c r="B18060" s="1"/>
      <c r="C18060" s="29"/>
      <c r="D18060" s="27"/>
      <c r="E18060" s="27"/>
      <c r="F18060" s="27"/>
      <c r="G18060" s="1"/>
      <c r="H18060" s="1"/>
      <c r="I18060" s="1"/>
    </row>
    <row r="18061" spans="2:9">
      <c r="B18061" s="1"/>
      <c r="C18061" s="29"/>
      <c r="D18061" s="27"/>
      <c r="E18061" s="27"/>
      <c r="F18061" s="27"/>
      <c r="G18061" s="1"/>
      <c r="H18061" s="1"/>
      <c r="I18061" s="1"/>
    </row>
    <row r="18062" spans="2:9">
      <c r="B18062" s="1"/>
      <c r="C18062" s="29"/>
      <c r="D18062" s="27"/>
      <c r="E18062" s="27"/>
      <c r="F18062" s="27"/>
      <c r="G18062" s="1"/>
      <c r="H18062" s="1"/>
      <c r="I18062" s="1"/>
    </row>
    <row r="18063" spans="2:9">
      <c r="B18063" s="1"/>
      <c r="C18063" s="29"/>
      <c r="D18063" s="27"/>
      <c r="E18063" s="27"/>
      <c r="F18063" s="27"/>
      <c r="G18063" s="1"/>
      <c r="H18063" s="1"/>
      <c r="I18063" s="1"/>
    </row>
    <row r="18064" spans="2:9">
      <c r="B18064" s="1"/>
      <c r="C18064" s="29"/>
      <c r="D18064" s="27"/>
      <c r="E18064" s="27"/>
      <c r="F18064" s="27"/>
      <c r="G18064" s="1"/>
      <c r="H18064" s="1"/>
      <c r="I18064" s="1"/>
    </row>
    <row r="18065" spans="2:9">
      <c r="B18065" s="1"/>
      <c r="C18065" s="29"/>
      <c r="D18065" s="27"/>
      <c r="E18065" s="27"/>
      <c r="F18065" s="27"/>
      <c r="G18065" s="1"/>
      <c r="H18065" s="1"/>
      <c r="I18065" s="1"/>
    </row>
    <row r="18066" spans="2:9">
      <c r="B18066" s="1"/>
      <c r="C18066" s="29"/>
      <c r="D18066" s="27"/>
      <c r="E18066" s="27"/>
      <c r="F18066" s="27"/>
      <c r="G18066" s="1"/>
      <c r="H18066" s="1"/>
      <c r="I18066" s="1"/>
    </row>
    <row r="18067" spans="2:9">
      <c r="B18067" s="1"/>
      <c r="C18067" s="29"/>
      <c r="D18067" s="27"/>
      <c r="E18067" s="27"/>
      <c r="F18067" s="27"/>
      <c r="G18067" s="1"/>
      <c r="H18067" s="1"/>
      <c r="I18067" s="1"/>
    </row>
    <row r="18068" spans="2:9">
      <c r="B18068" s="1"/>
      <c r="C18068" s="29"/>
      <c r="D18068" s="27"/>
      <c r="E18068" s="27"/>
      <c r="F18068" s="27"/>
      <c r="G18068" s="1"/>
      <c r="H18068" s="1"/>
      <c r="I18068" s="1"/>
    </row>
    <row r="18069" spans="2:9">
      <c r="B18069" s="1"/>
      <c r="C18069" s="29"/>
      <c r="D18069" s="27"/>
      <c r="E18069" s="27"/>
      <c r="F18069" s="27"/>
      <c r="G18069" s="1"/>
      <c r="H18069" s="1"/>
      <c r="I18069" s="1"/>
    </row>
    <row r="18070" spans="2:9">
      <c r="B18070" s="1"/>
      <c r="C18070" s="29"/>
      <c r="D18070" s="27"/>
      <c r="E18070" s="27"/>
      <c r="F18070" s="27"/>
      <c r="G18070" s="1"/>
      <c r="H18070" s="1"/>
      <c r="I18070" s="1"/>
    </row>
    <row r="18071" spans="2:9">
      <c r="B18071" s="1"/>
      <c r="C18071" s="29"/>
      <c r="D18071" s="27"/>
      <c r="E18071" s="27"/>
      <c r="F18071" s="27"/>
      <c r="G18071" s="1"/>
      <c r="H18071" s="1"/>
      <c r="I18071" s="1"/>
    </row>
    <row r="18072" spans="2:9">
      <c r="B18072" s="1"/>
      <c r="C18072" s="29"/>
      <c r="D18072" s="27"/>
      <c r="E18072" s="27"/>
      <c r="F18072" s="27"/>
      <c r="G18072" s="1"/>
      <c r="H18072" s="1"/>
      <c r="I18072" s="1"/>
    </row>
    <row r="18073" spans="2:9">
      <c r="B18073" s="1"/>
      <c r="C18073" s="29"/>
      <c r="D18073" s="27"/>
      <c r="E18073" s="27"/>
      <c r="F18073" s="27"/>
      <c r="G18073" s="1"/>
      <c r="H18073" s="1"/>
      <c r="I18073" s="1"/>
    </row>
    <row r="18074" spans="2:9">
      <c r="B18074" s="1"/>
      <c r="C18074" s="29"/>
      <c r="D18074" s="27"/>
      <c r="E18074" s="27"/>
      <c r="F18074" s="27"/>
      <c r="G18074" s="1"/>
      <c r="H18074" s="1"/>
      <c r="I18074" s="1"/>
    </row>
    <row r="18075" spans="2:9">
      <c r="B18075" s="1"/>
      <c r="C18075" s="29"/>
      <c r="D18075" s="27"/>
      <c r="E18075" s="27"/>
      <c r="F18075" s="27"/>
      <c r="G18075" s="1"/>
      <c r="H18075" s="1"/>
      <c r="I18075" s="1"/>
    </row>
    <row r="18076" spans="2:9">
      <c r="B18076" s="1"/>
      <c r="C18076" s="29"/>
      <c r="D18076" s="27"/>
      <c r="E18076" s="27"/>
      <c r="F18076" s="27"/>
      <c r="G18076" s="1"/>
      <c r="H18076" s="1"/>
      <c r="I18076" s="1"/>
    </row>
    <row r="18077" spans="2:9">
      <c r="B18077" s="1"/>
      <c r="C18077" s="29"/>
      <c r="D18077" s="27"/>
      <c r="E18077" s="27"/>
      <c r="F18077" s="27"/>
      <c r="G18077" s="1"/>
      <c r="H18077" s="1"/>
      <c r="I18077" s="1"/>
    </row>
    <row r="18078" spans="2:9">
      <c r="B18078" s="1"/>
      <c r="C18078" s="29"/>
      <c r="D18078" s="27"/>
      <c r="E18078" s="27"/>
      <c r="F18078" s="27"/>
      <c r="G18078" s="1"/>
      <c r="H18078" s="1"/>
      <c r="I18078" s="1"/>
    </row>
    <row r="18079" spans="2:9">
      <c r="B18079" s="1"/>
      <c r="C18079" s="29"/>
      <c r="D18079" s="27"/>
      <c r="E18079" s="27"/>
      <c r="F18079" s="27"/>
      <c r="G18079" s="1"/>
      <c r="H18079" s="1"/>
      <c r="I18079" s="1"/>
    </row>
    <row r="18080" spans="2:9">
      <c r="B18080" s="1"/>
      <c r="C18080" s="29"/>
      <c r="D18080" s="27"/>
      <c r="E18080" s="27"/>
      <c r="F18080" s="27"/>
      <c r="G18080" s="1"/>
      <c r="H18080" s="1"/>
      <c r="I18080" s="1"/>
    </row>
    <row r="18081" spans="2:9">
      <c r="B18081" s="1"/>
      <c r="C18081" s="29"/>
      <c r="D18081" s="27"/>
      <c r="E18081" s="27"/>
      <c r="F18081" s="27"/>
      <c r="G18081" s="1"/>
      <c r="H18081" s="1"/>
      <c r="I18081" s="1"/>
    </row>
    <row r="18082" spans="2:9">
      <c r="B18082" s="1"/>
      <c r="C18082" s="29"/>
      <c r="D18082" s="27"/>
      <c r="E18082" s="27"/>
      <c r="F18082" s="27"/>
      <c r="G18082" s="1"/>
      <c r="H18082" s="1"/>
      <c r="I18082" s="1"/>
    </row>
    <row r="18083" spans="2:9">
      <c r="B18083" s="1"/>
      <c r="C18083" s="29"/>
      <c r="D18083" s="27"/>
      <c r="E18083" s="27"/>
      <c r="F18083" s="27"/>
      <c r="G18083" s="1"/>
      <c r="H18083" s="1"/>
      <c r="I18083" s="1"/>
    </row>
    <row r="18084" spans="2:9">
      <c r="B18084" s="1"/>
      <c r="C18084" s="29"/>
      <c r="D18084" s="27"/>
      <c r="E18084" s="27"/>
      <c r="F18084" s="27"/>
      <c r="G18084" s="1"/>
      <c r="H18084" s="1"/>
      <c r="I18084" s="1"/>
    </row>
    <row r="18085" spans="2:9">
      <c r="B18085" s="1"/>
      <c r="C18085" s="29"/>
      <c r="D18085" s="27"/>
      <c r="E18085" s="27"/>
      <c r="F18085" s="27"/>
      <c r="G18085" s="1"/>
      <c r="H18085" s="1"/>
      <c r="I18085" s="1"/>
    </row>
    <row r="18086" spans="2:9">
      <c r="B18086" s="1"/>
      <c r="C18086" s="29"/>
      <c r="D18086" s="27"/>
      <c r="E18086" s="27"/>
      <c r="F18086" s="27"/>
      <c r="G18086" s="1"/>
      <c r="H18086" s="1"/>
      <c r="I18086" s="1"/>
    </row>
    <row r="18087" spans="2:9">
      <c r="B18087" s="1"/>
      <c r="C18087" s="29"/>
      <c r="D18087" s="27"/>
      <c r="E18087" s="27"/>
      <c r="F18087" s="27"/>
      <c r="G18087" s="1"/>
      <c r="H18087" s="1"/>
      <c r="I18087" s="1"/>
    </row>
    <row r="18088" spans="2:9">
      <c r="B18088" s="1"/>
      <c r="C18088" s="29"/>
      <c r="D18088" s="27"/>
      <c r="E18088" s="27"/>
      <c r="F18088" s="27"/>
      <c r="G18088" s="1"/>
      <c r="H18088" s="1"/>
      <c r="I18088" s="1"/>
    </row>
    <row r="18089" spans="2:9">
      <c r="B18089" s="1"/>
      <c r="C18089" s="29"/>
      <c r="D18089" s="27"/>
      <c r="E18089" s="27"/>
      <c r="F18089" s="27"/>
      <c r="G18089" s="1"/>
      <c r="H18089" s="1"/>
      <c r="I18089" s="1"/>
    </row>
    <row r="18090" spans="2:9">
      <c r="B18090" s="1"/>
      <c r="C18090" s="29"/>
      <c r="D18090" s="27"/>
      <c r="E18090" s="27"/>
      <c r="F18090" s="27"/>
      <c r="G18090" s="1"/>
      <c r="H18090" s="1"/>
      <c r="I18090" s="1"/>
    </row>
    <row r="18091" spans="2:9">
      <c r="B18091" s="1"/>
      <c r="C18091" s="29"/>
      <c r="D18091" s="27"/>
      <c r="E18091" s="27"/>
      <c r="F18091" s="27"/>
      <c r="G18091" s="1"/>
      <c r="H18091" s="1"/>
      <c r="I18091" s="1"/>
    </row>
    <row r="18092" spans="2:9">
      <c r="B18092" s="1"/>
      <c r="C18092" s="29"/>
      <c r="D18092" s="27"/>
      <c r="E18092" s="27"/>
      <c r="F18092" s="27"/>
      <c r="G18092" s="1"/>
      <c r="H18092" s="1"/>
      <c r="I18092" s="1"/>
    </row>
    <row r="18093" spans="2:9">
      <c r="B18093" s="1"/>
      <c r="C18093" s="29"/>
      <c r="D18093" s="27"/>
      <c r="E18093" s="27"/>
      <c r="F18093" s="27"/>
      <c r="G18093" s="1"/>
      <c r="H18093" s="1"/>
      <c r="I18093" s="1"/>
    </row>
    <row r="18094" spans="2:9">
      <c r="B18094" s="1"/>
      <c r="C18094" s="29"/>
      <c r="D18094" s="27"/>
      <c r="E18094" s="27"/>
      <c r="F18094" s="27"/>
      <c r="G18094" s="1"/>
      <c r="H18094" s="1"/>
      <c r="I18094" s="1"/>
    </row>
    <row r="18095" spans="2:9">
      <c r="B18095" s="1"/>
      <c r="C18095" s="29"/>
      <c r="D18095" s="27"/>
      <c r="E18095" s="27"/>
      <c r="F18095" s="27"/>
      <c r="G18095" s="1"/>
      <c r="H18095" s="1"/>
      <c r="I18095" s="1"/>
    </row>
    <row r="18096" spans="2:9">
      <c r="B18096" s="1"/>
      <c r="C18096" s="29"/>
      <c r="D18096" s="27"/>
      <c r="E18096" s="27"/>
      <c r="F18096" s="27"/>
      <c r="G18096" s="1"/>
      <c r="H18096" s="1"/>
      <c r="I18096" s="1"/>
    </row>
    <row r="18097" spans="2:9">
      <c r="B18097" s="1"/>
      <c r="C18097" s="29"/>
      <c r="D18097" s="27"/>
      <c r="E18097" s="27"/>
      <c r="F18097" s="27"/>
      <c r="G18097" s="1"/>
      <c r="H18097" s="1"/>
      <c r="I18097" s="1"/>
    </row>
    <row r="18098" spans="2:9">
      <c r="B18098" s="1"/>
      <c r="C18098" s="29"/>
      <c r="D18098" s="27"/>
      <c r="E18098" s="27"/>
      <c r="F18098" s="27"/>
      <c r="G18098" s="1"/>
      <c r="H18098" s="1"/>
      <c r="I18098" s="1"/>
    </row>
    <row r="18099" spans="2:9">
      <c r="B18099" s="1"/>
      <c r="C18099" s="29"/>
      <c r="D18099" s="27"/>
      <c r="E18099" s="27"/>
      <c r="F18099" s="27"/>
      <c r="G18099" s="1"/>
      <c r="H18099" s="1"/>
      <c r="I18099" s="1"/>
    </row>
    <row r="18100" spans="2:9">
      <c r="B18100" s="1"/>
      <c r="C18100" s="29"/>
      <c r="D18100" s="27"/>
      <c r="E18100" s="27"/>
      <c r="F18100" s="27"/>
      <c r="G18100" s="1"/>
      <c r="H18100" s="1"/>
      <c r="I18100" s="1"/>
    </row>
    <row r="18101" spans="2:9">
      <c r="B18101" s="1"/>
      <c r="C18101" s="29"/>
      <c r="D18101" s="27"/>
      <c r="E18101" s="27"/>
      <c r="F18101" s="27"/>
      <c r="G18101" s="1"/>
      <c r="H18101" s="1"/>
      <c r="I18101" s="1"/>
    </row>
    <row r="18102" spans="2:9">
      <c r="B18102" s="1"/>
      <c r="C18102" s="29"/>
      <c r="D18102" s="27"/>
      <c r="E18102" s="27"/>
      <c r="F18102" s="27"/>
      <c r="G18102" s="1"/>
      <c r="H18102" s="1"/>
      <c r="I18102" s="1"/>
    </row>
    <row r="18103" spans="2:9">
      <c r="B18103" s="1"/>
      <c r="C18103" s="29"/>
      <c r="D18103" s="27"/>
      <c r="E18103" s="27"/>
      <c r="F18103" s="27"/>
      <c r="G18103" s="1"/>
      <c r="H18103" s="1"/>
      <c r="I18103" s="1"/>
    </row>
    <row r="18104" spans="2:9">
      <c r="B18104" s="1"/>
      <c r="C18104" s="29"/>
      <c r="D18104" s="27"/>
      <c r="E18104" s="27"/>
      <c r="F18104" s="27"/>
      <c r="G18104" s="1"/>
      <c r="H18104" s="1"/>
      <c r="I18104" s="1"/>
    </row>
    <row r="18105" spans="2:9">
      <c r="B18105" s="1"/>
      <c r="C18105" s="29"/>
      <c r="D18105" s="27"/>
      <c r="E18105" s="27"/>
      <c r="F18105" s="27"/>
      <c r="G18105" s="1"/>
      <c r="H18105" s="1"/>
      <c r="I18105" s="1"/>
    </row>
    <row r="18106" spans="2:9">
      <c r="B18106" s="1"/>
      <c r="C18106" s="29"/>
      <c r="D18106" s="27"/>
      <c r="E18106" s="27"/>
      <c r="F18106" s="27"/>
      <c r="G18106" s="1"/>
      <c r="H18106" s="1"/>
      <c r="I18106" s="1"/>
    </row>
    <row r="18107" spans="2:9">
      <c r="B18107" s="1"/>
      <c r="C18107" s="29"/>
      <c r="D18107" s="27"/>
      <c r="E18107" s="27"/>
      <c r="F18107" s="27"/>
      <c r="G18107" s="1"/>
      <c r="H18107" s="1"/>
      <c r="I18107" s="1"/>
    </row>
    <row r="18108" spans="2:9">
      <c r="B18108" s="1"/>
      <c r="C18108" s="29"/>
      <c r="D18108" s="27"/>
      <c r="E18108" s="27"/>
      <c r="F18108" s="27"/>
      <c r="G18108" s="1"/>
      <c r="H18108" s="1"/>
      <c r="I18108" s="1"/>
    </row>
    <row r="18109" spans="2:9">
      <c r="B18109" s="1"/>
      <c r="C18109" s="29"/>
      <c r="D18109" s="27"/>
      <c r="E18109" s="27"/>
      <c r="F18109" s="27"/>
      <c r="G18109" s="1"/>
      <c r="H18109" s="1"/>
      <c r="I18109" s="1"/>
    </row>
    <row r="18110" spans="2:9">
      <c r="B18110" s="1"/>
      <c r="C18110" s="29"/>
      <c r="D18110" s="27"/>
      <c r="E18110" s="27"/>
      <c r="F18110" s="27"/>
      <c r="G18110" s="1"/>
      <c r="H18110" s="1"/>
      <c r="I18110" s="1"/>
    </row>
    <row r="18111" spans="2:9">
      <c r="B18111" s="1"/>
      <c r="C18111" s="29"/>
      <c r="D18111" s="27"/>
      <c r="E18111" s="27"/>
      <c r="F18111" s="27"/>
      <c r="G18111" s="1"/>
      <c r="H18111" s="1"/>
      <c r="I18111" s="1"/>
    </row>
    <row r="18112" spans="2:9">
      <c r="B18112" s="1"/>
      <c r="C18112" s="29"/>
      <c r="D18112" s="27"/>
      <c r="E18112" s="27"/>
      <c r="F18112" s="27"/>
      <c r="G18112" s="1"/>
      <c r="H18112" s="1"/>
      <c r="I18112" s="1"/>
    </row>
    <row r="18113" spans="2:9">
      <c r="B18113" s="1"/>
      <c r="C18113" s="29"/>
      <c r="D18113" s="27"/>
      <c r="E18113" s="27"/>
      <c r="F18113" s="27"/>
      <c r="G18113" s="1"/>
      <c r="H18113" s="1"/>
      <c r="I18113" s="1"/>
    </row>
    <row r="18114" spans="2:9">
      <c r="B18114" s="1"/>
      <c r="C18114" s="29"/>
      <c r="D18114" s="27"/>
      <c r="E18114" s="27"/>
      <c r="F18114" s="27"/>
      <c r="G18114" s="1"/>
      <c r="H18114" s="1"/>
      <c r="I18114" s="1"/>
    </row>
    <row r="18115" spans="2:9">
      <c r="B18115" s="1"/>
      <c r="C18115" s="29"/>
      <c r="D18115" s="27"/>
      <c r="E18115" s="27"/>
      <c r="F18115" s="27"/>
      <c r="G18115" s="1"/>
      <c r="H18115" s="1"/>
      <c r="I18115" s="1"/>
    </row>
    <row r="18116" spans="2:9">
      <c r="B18116" s="1"/>
      <c r="C18116" s="29"/>
      <c r="D18116" s="27"/>
      <c r="E18116" s="27"/>
      <c r="F18116" s="27"/>
      <c r="G18116" s="1"/>
      <c r="H18116" s="1"/>
      <c r="I18116" s="1"/>
    </row>
    <row r="18117" spans="2:9">
      <c r="B18117" s="1"/>
      <c r="C18117" s="29"/>
      <c r="D18117" s="27"/>
      <c r="E18117" s="27"/>
      <c r="F18117" s="27"/>
      <c r="G18117" s="1"/>
      <c r="H18117" s="1"/>
      <c r="I18117" s="1"/>
    </row>
    <row r="18118" spans="2:9">
      <c r="B18118" s="1"/>
      <c r="C18118" s="29"/>
      <c r="D18118" s="27"/>
      <c r="E18118" s="27"/>
      <c r="F18118" s="27"/>
      <c r="G18118" s="1"/>
      <c r="H18118" s="1"/>
      <c r="I18118" s="1"/>
    </row>
    <row r="18119" spans="2:9">
      <c r="B18119" s="1"/>
      <c r="C18119" s="29"/>
      <c r="D18119" s="27"/>
      <c r="E18119" s="27"/>
      <c r="F18119" s="27"/>
      <c r="G18119" s="1"/>
      <c r="H18119" s="1"/>
      <c r="I18119" s="1"/>
    </row>
    <row r="18120" spans="2:9">
      <c r="B18120" s="1"/>
      <c r="C18120" s="29"/>
      <c r="D18120" s="27"/>
      <c r="E18120" s="27"/>
      <c r="F18120" s="27"/>
      <c r="G18120" s="1"/>
      <c r="H18120" s="1"/>
      <c r="I18120" s="1"/>
    </row>
    <row r="18121" spans="2:9">
      <c r="B18121" s="1"/>
      <c r="C18121" s="29"/>
      <c r="D18121" s="27"/>
      <c r="E18121" s="27"/>
      <c r="F18121" s="27"/>
      <c r="G18121" s="1"/>
      <c r="H18121" s="1"/>
      <c r="I18121" s="1"/>
    </row>
    <row r="18122" spans="2:9">
      <c r="B18122" s="1"/>
      <c r="C18122" s="29"/>
      <c r="D18122" s="27"/>
      <c r="E18122" s="27"/>
      <c r="F18122" s="27"/>
      <c r="G18122" s="1"/>
      <c r="H18122" s="1"/>
      <c r="I18122" s="1"/>
    </row>
    <row r="18123" spans="2:9">
      <c r="B18123" s="1"/>
      <c r="C18123" s="29"/>
      <c r="D18123" s="27"/>
      <c r="E18123" s="27"/>
      <c r="F18123" s="27"/>
      <c r="G18123" s="1"/>
      <c r="H18123" s="1"/>
      <c r="I18123" s="1"/>
    </row>
    <row r="18124" spans="2:9">
      <c r="B18124" s="1"/>
      <c r="C18124" s="29"/>
      <c r="D18124" s="27"/>
      <c r="E18124" s="27"/>
      <c r="F18124" s="27"/>
      <c r="G18124" s="1"/>
      <c r="H18124" s="1"/>
      <c r="I18124" s="1"/>
    </row>
    <row r="18125" spans="2:9">
      <c r="B18125" s="1"/>
      <c r="C18125" s="29"/>
      <c r="D18125" s="27"/>
      <c r="E18125" s="27"/>
      <c r="F18125" s="27"/>
      <c r="G18125" s="1"/>
      <c r="H18125" s="1"/>
      <c r="I18125" s="1"/>
    </row>
    <row r="18126" spans="2:9">
      <c r="B18126" s="1"/>
      <c r="C18126" s="29"/>
      <c r="D18126" s="27"/>
      <c r="E18126" s="27"/>
      <c r="F18126" s="27"/>
      <c r="G18126" s="1"/>
      <c r="H18126" s="1"/>
      <c r="I18126" s="1"/>
    </row>
    <row r="18127" spans="2:9">
      <c r="B18127" s="1"/>
      <c r="C18127" s="29"/>
      <c r="D18127" s="27"/>
      <c r="E18127" s="27"/>
      <c r="F18127" s="27"/>
      <c r="G18127" s="1"/>
      <c r="H18127" s="1"/>
      <c r="I18127" s="1"/>
    </row>
    <row r="18128" spans="2:9">
      <c r="B18128" s="1"/>
      <c r="C18128" s="29"/>
      <c r="D18128" s="27"/>
      <c r="E18128" s="27"/>
      <c r="F18128" s="27"/>
      <c r="G18128" s="1"/>
      <c r="H18128" s="1"/>
      <c r="I18128" s="1"/>
    </row>
    <row r="18129" spans="2:9">
      <c r="B18129" s="1"/>
      <c r="C18129" s="29"/>
      <c r="D18129" s="27"/>
      <c r="E18129" s="27"/>
      <c r="F18129" s="27"/>
      <c r="G18129" s="1"/>
      <c r="H18129" s="1"/>
      <c r="I18129" s="1"/>
    </row>
    <row r="18130" spans="2:9">
      <c r="B18130" s="1"/>
      <c r="C18130" s="29"/>
      <c r="D18130" s="27"/>
      <c r="E18130" s="27"/>
      <c r="F18130" s="27"/>
      <c r="G18130" s="1"/>
      <c r="H18130" s="1"/>
      <c r="I18130" s="1"/>
    </row>
    <row r="18131" spans="2:9">
      <c r="B18131" s="1"/>
      <c r="C18131" s="29"/>
      <c r="D18131" s="27"/>
      <c r="E18131" s="27"/>
      <c r="F18131" s="27"/>
      <c r="G18131" s="1"/>
      <c r="H18131" s="1"/>
      <c r="I18131" s="1"/>
    </row>
    <row r="18132" spans="2:9">
      <c r="B18132" s="1"/>
      <c r="C18132" s="29"/>
      <c r="D18132" s="27"/>
      <c r="E18132" s="27"/>
      <c r="F18132" s="27"/>
      <c r="G18132" s="1"/>
      <c r="H18132" s="1"/>
      <c r="I18132" s="1"/>
    </row>
    <row r="18133" spans="2:9">
      <c r="B18133" s="1"/>
      <c r="C18133" s="29"/>
      <c r="D18133" s="27"/>
      <c r="E18133" s="27"/>
      <c r="F18133" s="27"/>
      <c r="G18133" s="1"/>
      <c r="H18133" s="1"/>
      <c r="I18133" s="1"/>
    </row>
    <row r="18134" spans="2:9">
      <c r="B18134" s="1"/>
      <c r="C18134" s="29"/>
      <c r="D18134" s="27"/>
      <c r="E18134" s="27"/>
      <c r="F18134" s="27"/>
      <c r="G18134" s="1"/>
      <c r="H18134" s="1"/>
      <c r="I18134" s="1"/>
    </row>
    <row r="18135" spans="2:9">
      <c r="B18135" s="1"/>
      <c r="C18135" s="29"/>
      <c r="D18135" s="27"/>
      <c r="E18135" s="27"/>
      <c r="F18135" s="27"/>
      <c r="G18135" s="1"/>
      <c r="H18135" s="1"/>
      <c r="I18135" s="1"/>
    </row>
    <row r="18136" spans="2:9">
      <c r="B18136" s="1"/>
      <c r="C18136" s="29"/>
      <c r="D18136" s="27"/>
      <c r="E18136" s="27"/>
      <c r="F18136" s="27"/>
      <c r="G18136" s="1"/>
      <c r="H18136" s="1"/>
      <c r="I18136" s="1"/>
    </row>
    <row r="18137" spans="2:9">
      <c r="B18137" s="1"/>
      <c r="C18137" s="29"/>
      <c r="D18137" s="27"/>
      <c r="E18137" s="27"/>
      <c r="F18137" s="27"/>
      <c r="G18137" s="1"/>
      <c r="H18137" s="1"/>
      <c r="I18137" s="1"/>
    </row>
    <row r="18138" spans="2:9">
      <c r="B18138" s="1"/>
      <c r="C18138" s="29"/>
      <c r="D18138" s="27"/>
      <c r="E18138" s="27"/>
      <c r="F18138" s="27"/>
      <c r="G18138" s="1"/>
      <c r="H18138" s="1"/>
      <c r="I18138" s="1"/>
    </row>
    <row r="18139" spans="2:9">
      <c r="B18139" s="1"/>
      <c r="C18139" s="29"/>
      <c r="D18139" s="27"/>
      <c r="E18139" s="27"/>
      <c r="F18139" s="27"/>
      <c r="G18139" s="1"/>
      <c r="H18139" s="1"/>
      <c r="I18139" s="1"/>
    </row>
    <row r="18140" spans="2:9">
      <c r="B18140" s="1"/>
      <c r="C18140" s="29"/>
      <c r="D18140" s="27"/>
      <c r="E18140" s="27"/>
      <c r="F18140" s="27"/>
      <c r="G18140" s="1"/>
      <c r="H18140" s="1"/>
      <c r="I18140" s="1"/>
    </row>
    <row r="18141" spans="2:9">
      <c r="B18141" s="1"/>
      <c r="C18141" s="29"/>
      <c r="D18141" s="27"/>
      <c r="E18141" s="27"/>
      <c r="F18141" s="27"/>
      <c r="G18141" s="1"/>
      <c r="H18141" s="1"/>
      <c r="I18141" s="1"/>
    </row>
    <row r="18142" spans="2:9">
      <c r="B18142" s="1"/>
      <c r="C18142" s="29"/>
      <c r="D18142" s="27"/>
      <c r="E18142" s="27"/>
      <c r="F18142" s="27"/>
      <c r="G18142" s="1"/>
      <c r="H18142" s="1"/>
      <c r="I18142" s="1"/>
    </row>
    <row r="18143" spans="2:9">
      <c r="B18143" s="1"/>
      <c r="C18143" s="29"/>
      <c r="D18143" s="27"/>
      <c r="E18143" s="27"/>
      <c r="F18143" s="27"/>
      <c r="G18143" s="1"/>
      <c r="H18143" s="1"/>
      <c r="I18143" s="1"/>
    </row>
    <row r="18144" spans="2:9">
      <c r="B18144" s="1"/>
      <c r="C18144" s="29"/>
      <c r="D18144" s="27"/>
      <c r="E18144" s="27"/>
      <c r="F18144" s="27"/>
      <c r="G18144" s="1"/>
      <c r="H18144" s="1"/>
      <c r="I18144" s="1"/>
    </row>
    <row r="18145" spans="2:9">
      <c r="B18145" s="1"/>
      <c r="C18145" s="29"/>
      <c r="D18145" s="27"/>
      <c r="E18145" s="27"/>
      <c r="F18145" s="27"/>
      <c r="G18145" s="1"/>
      <c r="H18145" s="1"/>
      <c r="I18145" s="1"/>
    </row>
    <row r="18146" spans="2:9">
      <c r="B18146" s="1"/>
      <c r="C18146" s="29"/>
      <c r="D18146" s="27"/>
      <c r="E18146" s="27"/>
      <c r="F18146" s="27"/>
      <c r="G18146" s="1"/>
      <c r="H18146" s="1"/>
      <c r="I18146" s="1"/>
    </row>
    <row r="18147" spans="2:9">
      <c r="B18147" s="1"/>
      <c r="C18147" s="29"/>
      <c r="D18147" s="27"/>
      <c r="E18147" s="27"/>
      <c r="F18147" s="27"/>
      <c r="G18147" s="1"/>
      <c r="H18147" s="1"/>
      <c r="I18147" s="1"/>
    </row>
    <row r="18148" spans="2:9">
      <c r="B18148" s="1"/>
      <c r="C18148" s="29"/>
      <c r="D18148" s="27"/>
      <c r="E18148" s="27"/>
      <c r="F18148" s="27"/>
      <c r="G18148" s="1"/>
      <c r="H18148" s="1"/>
      <c r="I18148" s="1"/>
    </row>
    <row r="18149" spans="2:9">
      <c r="B18149" s="1"/>
      <c r="C18149" s="29"/>
      <c r="D18149" s="27"/>
      <c r="E18149" s="27"/>
      <c r="F18149" s="27"/>
      <c r="G18149" s="1"/>
      <c r="H18149" s="1"/>
      <c r="I18149" s="1"/>
    </row>
    <row r="18150" spans="2:9">
      <c r="B18150" s="1"/>
      <c r="C18150" s="29"/>
      <c r="D18150" s="27"/>
      <c r="E18150" s="27"/>
      <c r="F18150" s="27"/>
      <c r="G18150" s="1"/>
      <c r="H18150" s="1"/>
      <c r="I18150" s="1"/>
    </row>
    <row r="18151" spans="2:9">
      <c r="B18151" s="1"/>
      <c r="C18151" s="29"/>
      <c r="D18151" s="27"/>
      <c r="E18151" s="27"/>
      <c r="F18151" s="27"/>
      <c r="G18151" s="1"/>
      <c r="H18151" s="1"/>
      <c r="I18151" s="1"/>
    </row>
    <row r="18152" spans="2:9">
      <c r="B18152" s="1"/>
      <c r="C18152" s="29"/>
      <c r="D18152" s="27"/>
      <c r="E18152" s="27"/>
      <c r="F18152" s="27"/>
      <c r="G18152" s="1"/>
      <c r="H18152" s="1"/>
      <c r="I18152" s="1"/>
    </row>
    <row r="18153" spans="2:9">
      <c r="B18153" s="1"/>
      <c r="C18153" s="29"/>
      <c r="D18153" s="27"/>
      <c r="E18153" s="27"/>
      <c r="F18153" s="27"/>
      <c r="G18153" s="1"/>
      <c r="H18153" s="1"/>
      <c r="I18153" s="1"/>
    </row>
    <row r="18154" spans="2:9">
      <c r="B18154" s="1"/>
      <c r="C18154" s="29"/>
      <c r="D18154" s="27"/>
      <c r="E18154" s="27"/>
      <c r="F18154" s="27"/>
      <c r="G18154" s="1"/>
      <c r="H18154" s="1"/>
      <c r="I18154" s="1"/>
    </row>
    <row r="18155" spans="2:9">
      <c r="B18155" s="1"/>
      <c r="C18155" s="29"/>
      <c r="D18155" s="27"/>
      <c r="E18155" s="27"/>
      <c r="F18155" s="27"/>
      <c r="G18155" s="1"/>
      <c r="H18155" s="1"/>
      <c r="I18155" s="1"/>
    </row>
    <row r="18156" spans="2:9">
      <c r="B18156" s="1"/>
      <c r="C18156" s="29"/>
      <c r="D18156" s="27"/>
      <c r="E18156" s="27"/>
      <c r="F18156" s="27"/>
      <c r="G18156" s="1"/>
      <c r="H18156" s="1"/>
      <c r="I18156" s="1"/>
    </row>
    <row r="18157" spans="2:9">
      <c r="B18157" s="1"/>
      <c r="C18157" s="29"/>
      <c r="D18157" s="27"/>
      <c r="E18157" s="27"/>
      <c r="F18157" s="27"/>
      <c r="G18157" s="1"/>
      <c r="H18157" s="1"/>
      <c r="I18157" s="1"/>
    </row>
    <row r="18158" spans="2:9">
      <c r="B18158" s="1"/>
      <c r="C18158" s="29"/>
      <c r="D18158" s="27"/>
      <c r="E18158" s="27"/>
      <c r="F18158" s="27"/>
      <c r="G18158" s="1"/>
      <c r="H18158" s="1"/>
      <c r="I18158" s="1"/>
    </row>
    <row r="18159" spans="2:9">
      <c r="B18159" s="1"/>
      <c r="C18159" s="29"/>
      <c r="D18159" s="27"/>
      <c r="E18159" s="27"/>
      <c r="F18159" s="27"/>
      <c r="G18159" s="1"/>
      <c r="H18159" s="1"/>
      <c r="I18159" s="1"/>
    </row>
    <row r="18160" spans="2:9">
      <c r="B18160" s="1"/>
      <c r="C18160" s="29"/>
      <c r="D18160" s="27"/>
      <c r="E18160" s="27"/>
      <c r="F18160" s="27"/>
      <c r="G18160" s="1"/>
      <c r="H18160" s="1"/>
      <c r="I18160" s="1"/>
    </row>
    <row r="18161" spans="2:9">
      <c r="B18161" s="1"/>
      <c r="C18161" s="29"/>
      <c r="D18161" s="27"/>
      <c r="E18161" s="27"/>
      <c r="F18161" s="27"/>
      <c r="G18161" s="1"/>
      <c r="H18161" s="1"/>
      <c r="I18161" s="1"/>
    </row>
    <row r="18162" spans="2:9">
      <c r="B18162" s="1"/>
      <c r="C18162" s="29"/>
      <c r="D18162" s="27"/>
      <c r="E18162" s="27"/>
      <c r="F18162" s="27"/>
      <c r="G18162" s="1"/>
      <c r="H18162" s="1"/>
      <c r="I18162" s="1"/>
    </row>
    <row r="18163" spans="2:9">
      <c r="B18163" s="1"/>
      <c r="C18163" s="29"/>
      <c r="D18163" s="27"/>
      <c r="E18163" s="27"/>
      <c r="F18163" s="27"/>
      <c r="G18163" s="1"/>
      <c r="H18163" s="1"/>
      <c r="I18163" s="1"/>
    </row>
    <row r="18164" spans="2:9">
      <c r="B18164" s="1"/>
      <c r="C18164" s="29"/>
      <c r="D18164" s="27"/>
      <c r="E18164" s="27"/>
      <c r="F18164" s="27"/>
      <c r="G18164" s="1"/>
      <c r="H18164" s="1"/>
      <c r="I18164" s="1"/>
    </row>
    <row r="18165" spans="2:9">
      <c r="B18165" s="1"/>
      <c r="C18165" s="29"/>
      <c r="D18165" s="27"/>
      <c r="E18165" s="27"/>
      <c r="F18165" s="27"/>
      <c r="G18165" s="1"/>
      <c r="H18165" s="1"/>
      <c r="I18165" s="1"/>
    </row>
    <row r="18166" spans="2:9">
      <c r="B18166" s="1"/>
      <c r="C18166" s="29"/>
      <c r="D18166" s="27"/>
      <c r="E18166" s="27"/>
      <c r="F18166" s="27"/>
      <c r="G18166" s="1"/>
      <c r="H18166" s="1"/>
      <c r="I18166" s="1"/>
    </row>
    <row r="18167" spans="2:9">
      <c r="B18167" s="1"/>
      <c r="C18167" s="29"/>
      <c r="D18167" s="27"/>
      <c r="E18167" s="27"/>
      <c r="F18167" s="27"/>
      <c r="G18167" s="1"/>
      <c r="H18167" s="1"/>
      <c r="I18167" s="1"/>
    </row>
    <row r="18168" spans="2:9">
      <c r="B18168" s="1"/>
      <c r="C18168" s="29"/>
      <c r="D18168" s="27"/>
      <c r="E18168" s="27"/>
      <c r="F18168" s="27"/>
      <c r="G18168" s="1"/>
      <c r="H18168" s="1"/>
      <c r="I18168" s="1"/>
    </row>
    <row r="18169" spans="2:9">
      <c r="B18169" s="1"/>
      <c r="C18169" s="29"/>
      <c r="D18169" s="27"/>
      <c r="E18169" s="27"/>
      <c r="F18169" s="27"/>
      <c r="G18169" s="1"/>
      <c r="H18169" s="1"/>
      <c r="I18169" s="1"/>
    </row>
    <row r="18170" spans="2:9">
      <c r="B18170" s="1"/>
      <c r="C18170" s="29"/>
      <c r="D18170" s="27"/>
      <c r="E18170" s="27"/>
      <c r="F18170" s="27"/>
      <c r="G18170" s="1"/>
      <c r="H18170" s="1"/>
      <c r="I18170" s="1"/>
    </row>
    <row r="18171" spans="2:9">
      <c r="B18171" s="1"/>
      <c r="C18171" s="29"/>
      <c r="D18171" s="27"/>
      <c r="E18171" s="27"/>
      <c r="F18171" s="27"/>
      <c r="G18171" s="1"/>
      <c r="H18171" s="1"/>
      <c r="I18171" s="1"/>
    </row>
    <row r="18172" spans="2:9">
      <c r="B18172" s="1"/>
      <c r="C18172" s="29"/>
      <c r="D18172" s="27"/>
      <c r="E18172" s="27"/>
      <c r="F18172" s="27"/>
      <c r="G18172" s="1"/>
      <c r="H18172" s="1"/>
      <c r="I18172" s="1"/>
    </row>
    <row r="18173" spans="2:9">
      <c r="B18173" s="1"/>
      <c r="C18173" s="29"/>
      <c r="D18173" s="27"/>
      <c r="E18173" s="27"/>
      <c r="F18173" s="27"/>
      <c r="G18173" s="1"/>
      <c r="H18173" s="1"/>
      <c r="I18173" s="1"/>
    </row>
    <row r="18174" spans="2:9">
      <c r="B18174" s="1"/>
      <c r="C18174" s="29"/>
      <c r="D18174" s="27"/>
      <c r="E18174" s="27"/>
      <c r="F18174" s="27"/>
      <c r="G18174" s="1"/>
      <c r="H18174" s="1"/>
      <c r="I18174" s="1"/>
    </row>
    <row r="18175" spans="2:9">
      <c r="B18175" s="1"/>
      <c r="C18175" s="29"/>
      <c r="D18175" s="27"/>
      <c r="E18175" s="27"/>
      <c r="F18175" s="27"/>
      <c r="G18175" s="1"/>
      <c r="H18175" s="1"/>
      <c r="I18175" s="1"/>
    </row>
    <row r="18176" spans="2:9">
      <c r="B18176" s="1"/>
      <c r="C18176" s="29"/>
      <c r="D18176" s="27"/>
      <c r="E18176" s="27"/>
      <c r="F18176" s="27"/>
      <c r="G18176" s="1"/>
      <c r="H18176" s="1"/>
      <c r="I18176" s="1"/>
    </row>
    <row r="18177" spans="2:9">
      <c r="B18177" s="1"/>
      <c r="C18177" s="29"/>
      <c r="D18177" s="27"/>
      <c r="E18177" s="27"/>
      <c r="F18177" s="27"/>
      <c r="G18177" s="1"/>
      <c r="H18177" s="1"/>
      <c r="I18177" s="1"/>
    </row>
    <row r="18178" spans="2:9">
      <c r="B18178" s="1"/>
      <c r="C18178" s="29"/>
      <c r="D18178" s="27"/>
      <c r="E18178" s="27"/>
      <c r="F18178" s="27"/>
      <c r="G18178" s="1"/>
      <c r="H18178" s="1"/>
      <c r="I18178" s="1"/>
    </row>
    <row r="18179" spans="2:9">
      <c r="B18179" s="1"/>
      <c r="C18179" s="29"/>
      <c r="D18179" s="27"/>
      <c r="E18179" s="27"/>
      <c r="F18179" s="27"/>
      <c r="G18179" s="1"/>
      <c r="H18179" s="1"/>
      <c r="I18179" s="1"/>
    </row>
    <row r="18180" spans="2:9">
      <c r="B18180" s="1"/>
      <c r="C18180" s="29"/>
      <c r="D18180" s="27"/>
      <c r="E18180" s="27"/>
      <c r="F18180" s="27"/>
      <c r="G18180" s="1"/>
      <c r="H18180" s="1"/>
      <c r="I18180" s="1"/>
    </row>
    <row r="18181" spans="2:9">
      <c r="B18181" s="1"/>
      <c r="C18181" s="29"/>
      <c r="D18181" s="27"/>
      <c r="E18181" s="27"/>
      <c r="F18181" s="27"/>
      <c r="G18181" s="1"/>
      <c r="H18181" s="1"/>
      <c r="I18181" s="1"/>
    </row>
    <row r="18182" spans="2:9">
      <c r="B18182" s="1"/>
      <c r="C18182" s="29"/>
      <c r="D18182" s="27"/>
      <c r="E18182" s="27"/>
      <c r="F18182" s="27"/>
      <c r="G18182" s="1"/>
      <c r="H18182" s="1"/>
      <c r="I18182" s="1"/>
    </row>
    <row r="18183" spans="2:9">
      <c r="B18183" s="1"/>
      <c r="C18183" s="29"/>
      <c r="D18183" s="27"/>
      <c r="E18183" s="27"/>
      <c r="F18183" s="27"/>
      <c r="G18183" s="1"/>
      <c r="H18183" s="1"/>
      <c r="I18183" s="1"/>
    </row>
    <row r="18184" spans="2:9">
      <c r="B18184" s="1"/>
      <c r="C18184" s="29"/>
      <c r="D18184" s="27"/>
      <c r="E18184" s="27"/>
      <c r="F18184" s="27"/>
      <c r="G18184" s="1"/>
      <c r="H18184" s="1"/>
      <c r="I18184" s="1"/>
    </row>
    <row r="18185" spans="2:9">
      <c r="B18185" s="1"/>
      <c r="C18185" s="29"/>
      <c r="D18185" s="27"/>
      <c r="E18185" s="27"/>
      <c r="F18185" s="27"/>
      <c r="G18185" s="1"/>
      <c r="H18185" s="1"/>
      <c r="I18185" s="1"/>
    </row>
    <row r="18186" spans="2:9">
      <c r="B18186" s="1"/>
      <c r="C18186" s="29"/>
      <c r="D18186" s="27"/>
      <c r="E18186" s="27"/>
      <c r="F18186" s="27"/>
      <c r="G18186" s="1"/>
      <c r="H18186" s="1"/>
      <c r="I18186" s="1"/>
    </row>
    <row r="18187" spans="2:9">
      <c r="B18187" s="1"/>
      <c r="C18187" s="29"/>
      <c r="D18187" s="27"/>
      <c r="E18187" s="27"/>
      <c r="F18187" s="27"/>
      <c r="G18187" s="1"/>
      <c r="H18187" s="1"/>
      <c r="I18187" s="1"/>
    </row>
    <row r="18188" spans="2:9">
      <c r="B18188" s="1"/>
      <c r="C18188" s="29"/>
      <c r="D18188" s="27"/>
      <c r="E18188" s="27"/>
      <c r="F18188" s="27"/>
      <c r="G18188" s="1"/>
      <c r="H18188" s="1"/>
      <c r="I18188" s="1"/>
    </row>
    <row r="18189" spans="2:9">
      <c r="B18189" s="1"/>
      <c r="C18189" s="29"/>
      <c r="D18189" s="27"/>
      <c r="E18189" s="27"/>
      <c r="F18189" s="27"/>
      <c r="G18189" s="1"/>
      <c r="H18189" s="1"/>
      <c r="I18189" s="1"/>
    </row>
    <row r="18190" spans="2:9">
      <c r="B18190" s="1"/>
      <c r="C18190" s="29"/>
      <c r="D18190" s="27"/>
      <c r="E18190" s="27"/>
      <c r="F18190" s="27"/>
      <c r="G18190" s="1"/>
      <c r="H18190" s="1"/>
      <c r="I18190" s="1"/>
    </row>
    <row r="18191" spans="2:9">
      <c r="B18191" s="1"/>
      <c r="C18191" s="29"/>
      <c r="D18191" s="27"/>
      <c r="E18191" s="27"/>
      <c r="F18191" s="27"/>
      <c r="G18191" s="1"/>
      <c r="H18191" s="1"/>
      <c r="I18191" s="1"/>
    </row>
    <row r="18192" spans="2:9">
      <c r="B18192" s="1"/>
      <c r="C18192" s="29"/>
      <c r="D18192" s="27"/>
      <c r="E18192" s="27"/>
      <c r="F18192" s="27"/>
      <c r="G18192" s="1"/>
      <c r="H18192" s="1"/>
      <c r="I18192" s="1"/>
    </row>
    <row r="18193" spans="2:9">
      <c r="B18193" s="1"/>
      <c r="C18193" s="29"/>
      <c r="D18193" s="27"/>
      <c r="E18193" s="27"/>
      <c r="F18193" s="27"/>
      <c r="G18193" s="1"/>
      <c r="H18193" s="1"/>
      <c r="I18193" s="1"/>
    </row>
    <row r="18194" spans="2:9">
      <c r="B18194" s="1"/>
      <c r="C18194" s="29"/>
      <c r="D18194" s="27"/>
      <c r="E18194" s="27"/>
      <c r="F18194" s="27"/>
      <c r="G18194" s="1"/>
      <c r="H18194" s="1"/>
      <c r="I18194" s="1"/>
    </row>
    <row r="18195" spans="2:9">
      <c r="B18195" s="1"/>
      <c r="C18195" s="29"/>
      <c r="D18195" s="27"/>
      <c r="E18195" s="27"/>
      <c r="F18195" s="27"/>
      <c r="G18195" s="1"/>
      <c r="H18195" s="1"/>
      <c r="I18195" s="1"/>
    </row>
    <row r="18196" spans="2:9">
      <c r="B18196" s="1"/>
      <c r="C18196" s="29"/>
      <c r="D18196" s="27"/>
      <c r="E18196" s="27"/>
      <c r="F18196" s="27"/>
      <c r="G18196" s="1"/>
      <c r="H18196" s="1"/>
      <c r="I18196" s="1"/>
    </row>
    <row r="18197" spans="2:9">
      <c r="B18197" s="1"/>
      <c r="C18197" s="29"/>
      <c r="D18197" s="27"/>
      <c r="E18197" s="27"/>
      <c r="F18197" s="27"/>
      <c r="G18197" s="1"/>
      <c r="H18197" s="1"/>
      <c r="I18197" s="1"/>
    </row>
    <row r="18198" spans="2:9">
      <c r="B18198" s="1"/>
      <c r="C18198" s="29"/>
      <c r="D18198" s="27"/>
      <c r="E18198" s="27"/>
      <c r="F18198" s="27"/>
      <c r="G18198" s="1"/>
      <c r="H18198" s="1"/>
      <c r="I18198" s="1"/>
    </row>
    <row r="18199" spans="2:9">
      <c r="B18199" s="1"/>
      <c r="C18199" s="29"/>
      <c r="D18199" s="27"/>
      <c r="E18199" s="27"/>
      <c r="F18199" s="27"/>
      <c r="G18199" s="1"/>
      <c r="H18199" s="1"/>
      <c r="I18199" s="1"/>
    </row>
    <row r="18200" spans="2:9">
      <c r="B18200" s="1"/>
      <c r="C18200" s="29"/>
      <c r="D18200" s="27"/>
      <c r="E18200" s="27"/>
      <c r="F18200" s="27"/>
      <c r="G18200" s="1"/>
      <c r="H18200" s="1"/>
      <c r="I18200" s="1"/>
    </row>
    <row r="18201" spans="2:9">
      <c r="B18201" s="1"/>
      <c r="C18201" s="29"/>
      <c r="D18201" s="27"/>
      <c r="E18201" s="27"/>
      <c r="F18201" s="27"/>
      <c r="G18201" s="1"/>
      <c r="H18201" s="1"/>
      <c r="I18201" s="1"/>
    </row>
    <row r="18202" spans="2:9">
      <c r="B18202" s="1"/>
      <c r="C18202" s="29"/>
      <c r="D18202" s="27"/>
      <c r="E18202" s="27"/>
      <c r="F18202" s="27"/>
      <c r="G18202" s="1"/>
      <c r="H18202" s="1"/>
      <c r="I18202" s="1"/>
    </row>
    <row r="18203" spans="2:9">
      <c r="B18203" s="1"/>
      <c r="C18203" s="29"/>
      <c r="D18203" s="27"/>
      <c r="E18203" s="27"/>
      <c r="F18203" s="27"/>
      <c r="G18203" s="1"/>
      <c r="H18203" s="1"/>
      <c r="I18203" s="1"/>
    </row>
    <row r="18204" spans="2:9">
      <c r="B18204" s="1"/>
      <c r="C18204" s="29"/>
      <c r="D18204" s="27"/>
      <c r="E18204" s="27"/>
      <c r="F18204" s="27"/>
      <c r="G18204" s="1"/>
      <c r="H18204" s="1"/>
      <c r="I18204" s="1"/>
    </row>
    <row r="18205" spans="2:9">
      <c r="B18205" s="1"/>
      <c r="C18205" s="29"/>
      <c r="D18205" s="27"/>
      <c r="E18205" s="27"/>
      <c r="F18205" s="27"/>
      <c r="G18205" s="1"/>
      <c r="H18205" s="1"/>
      <c r="I18205" s="1"/>
    </row>
    <row r="18206" spans="2:9">
      <c r="B18206" s="1"/>
      <c r="C18206" s="29"/>
      <c r="D18206" s="27"/>
      <c r="E18206" s="27"/>
      <c r="F18206" s="27"/>
      <c r="G18206" s="1"/>
      <c r="H18206" s="1"/>
      <c r="I18206" s="1"/>
    </row>
    <row r="18207" spans="2:9">
      <c r="B18207" s="1"/>
      <c r="C18207" s="29"/>
      <c r="D18207" s="27"/>
      <c r="E18207" s="27"/>
      <c r="F18207" s="27"/>
      <c r="G18207" s="1"/>
      <c r="H18207" s="1"/>
      <c r="I18207" s="1"/>
    </row>
    <row r="18208" spans="2:9">
      <c r="B18208" s="1"/>
      <c r="C18208" s="29"/>
      <c r="D18208" s="27"/>
      <c r="E18208" s="27"/>
      <c r="F18208" s="27"/>
      <c r="G18208" s="1"/>
      <c r="H18208" s="1"/>
      <c r="I18208" s="1"/>
    </row>
    <row r="18209" spans="2:9">
      <c r="B18209" s="1"/>
      <c r="C18209" s="29"/>
      <c r="D18209" s="27"/>
      <c r="E18209" s="27"/>
      <c r="F18209" s="27"/>
      <c r="G18209" s="1"/>
      <c r="H18209" s="1"/>
      <c r="I18209" s="1"/>
    </row>
    <row r="18210" spans="2:9">
      <c r="B18210" s="1"/>
      <c r="C18210" s="29"/>
      <c r="D18210" s="27"/>
      <c r="E18210" s="27"/>
      <c r="F18210" s="27"/>
      <c r="G18210" s="1"/>
      <c r="H18210" s="1"/>
      <c r="I18210" s="1"/>
    </row>
    <row r="18211" spans="2:9">
      <c r="B18211" s="1"/>
      <c r="C18211" s="29"/>
      <c r="D18211" s="27"/>
      <c r="E18211" s="27"/>
      <c r="F18211" s="27"/>
      <c r="G18211" s="1"/>
      <c r="H18211" s="1"/>
      <c r="I18211" s="1"/>
    </row>
    <row r="18212" spans="2:9">
      <c r="B18212" s="1"/>
      <c r="C18212" s="29"/>
      <c r="D18212" s="27"/>
      <c r="E18212" s="27"/>
      <c r="F18212" s="27"/>
      <c r="G18212" s="1"/>
      <c r="H18212" s="1"/>
      <c r="I18212" s="1"/>
    </row>
    <row r="18213" spans="2:9">
      <c r="B18213" s="1"/>
      <c r="C18213" s="29"/>
      <c r="D18213" s="27"/>
      <c r="E18213" s="27"/>
      <c r="F18213" s="27"/>
      <c r="G18213" s="1"/>
      <c r="H18213" s="1"/>
      <c r="I18213" s="1"/>
    </row>
    <row r="18214" spans="2:9">
      <c r="B18214" s="1"/>
      <c r="C18214" s="29"/>
      <c r="D18214" s="27"/>
      <c r="E18214" s="27"/>
      <c r="F18214" s="27"/>
      <c r="G18214" s="1"/>
      <c r="H18214" s="1"/>
      <c r="I18214" s="1"/>
    </row>
    <row r="18215" spans="2:9">
      <c r="B18215" s="1"/>
      <c r="C18215" s="29"/>
      <c r="D18215" s="27"/>
      <c r="E18215" s="27"/>
      <c r="F18215" s="27"/>
      <c r="G18215" s="1"/>
      <c r="H18215" s="1"/>
      <c r="I18215" s="1"/>
    </row>
    <row r="18216" spans="2:9">
      <c r="B18216" s="1"/>
      <c r="C18216" s="29"/>
      <c r="D18216" s="27"/>
      <c r="E18216" s="27"/>
      <c r="F18216" s="27"/>
      <c r="G18216" s="1"/>
      <c r="H18216" s="1"/>
      <c r="I18216" s="1"/>
    </row>
    <row r="18217" spans="2:9">
      <c r="B18217" s="1"/>
      <c r="C18217" s="29"/>
      <c r="D18217" s="27"/>
      <c r="E18217" s="27"/>
      <c r="F18217" s="27"/>
      <c r="G18217" s="1"/>
      <c r="H18217" s="1"/>
      <c r="I18217" s="1"/>
    </row>
    <row r="18218" spans="2:9">
      <c r="B18218" s="1"/>
      <c r="C18218" s="29"/>
      <c r="D18218" s="27"/>
      <c r="E18218" s="27"/>
      <c r="F18218" s="27"/>
      <c r="G18218" s="1"/>
      <c r="H18218" s="1"/>
      <c r="I18218" s="1"/>
    </row>
    <row r="18219" spans="2:9">
      <c r="B18219" s="1"/>
      <c r="C18219" s="29"/>
      <c r="D18219" s="27"/>
      <c r="E18219" s="27"/>
      <c r="F18219" s="27"/>
      <c r="G18219" s="1"/>
      <c r="H18219" s="1"/>
      <c r="I18219" s="1"/>
    </row>
    <row r="18220" spans="2:9">
      <c r="B18220" s="1"/>
      <c r="C18220" s="29"/>
      <c r="D18220" s="27"/>
      <c r="E18220" s="27"/>
      <c r="F18220" s="27"/>
      <c r="G18220" s="1"/>
      <c r="H18220" s="1"/>
      <c r="I18220" s="1"/>
    </row>
    <row r="18221" spans="2:9">
      <c r="B18221" s="1"/>
      <c r="C18221" s="29"/>
      <c r="D18221" s="27"/>
      <c r="E18221" s="27"/>
      <c r="F18221" s="27"/>
      <c r="G18221" s="1"/>
      <c r="H18221" s="1"/>
      <c r="I18221" s="1"/>
    </row>
    <row r="18222" spans="2:9">
      <c r="B18222" s="1"/>
      <c r="C18222" s="29"/>
      <c r="D18222" s="27"/>
      <c r="E18222" s="27"/>
      <c r="F18222" s="27"/>
      <c r="G18222" s="1"/>
      <c r="H18222" s="1"/>
      <c r="I18222" s="1"/>
    </row>
    <row r="18223" spans="2:9">
      <c r="B18223" s="1"/>
      <c r="C18223" s="29"/>
      <c r="D18223" s="27"/>
      <c r="E18223" s="27"/>
      <c r="F18223" s="27"/>
      <c r="G18223" s="1"/>
      <c r="H18223" s="1"/>
      <c r="I18223" s="1"/>
    </row>
    <row r="18224" spans="2:9">
      <c r="B18224" s="1"/>
      <c r="C18224" s="29"/>
      <c r="D18224" s="27"/>
      <c r="E18224" s="27"/>
      <c r="F18224" s="27"/>
      <c r="G18224" s="1"/>
      <c r="H18224" s="1"/>
      <c r="I18224" s="1"/>
    </row>
    <row r="18225" spans="2:9">
      <c r="B18225" s="1"/>
      <c r="C18225" s="29"/>
      <c r="D18225" s="27"/>
      <c r="E18225" s="27"/>
      <c r="F18225" s="27"/>
      <c r="G18225" s="1"/>
      <c r="H18225" s="1"/>
      <c r="I18225" s="1"/>
    </row>
    <row r="18226" spans="2:9">
      <c r="B18226" s="1"/>
      <c r="C18226" s="29"/>
      <c r="D18226" s="27"/>
      <c r="E18226" s="27"/>
      <c r="F18226" s="27"/>
      <c r="G18226" s="1"/>
      <c r="H18226" s="1"/>
      <c r="I18226" s="1"/>
    </row>
    <row r="18227" spans="2:9">
      <c r="B18227" s="1"/>
      <c r="C18227" s="29"/>
      <c r="D18227" s="27"/>
      <c r="E18227" s="27"/>
      <c r="F18227" s="27"/>
      <c r="G18227" s="1"/>
      <c r="H18227" s="1"/>
      <c r="I18227" s="1"/>
    </row>
    <row r="18228" spans="2:9">
      <c r="B18228" s="1"/>
      <c r="C18228" s="29"/>
      <c r="D18228" s="27"/>
      <c r="E18228" s="27"/>
      <c r="F18228" s="27"/>
      <c r="G18228" s="1"/>
      <c r="H18228" s="1"/>
      <c r="I18228" s="1"/>
    </row>
    <row r="18229" spans="2:9">
      <c r="B18229" s="1"/>
      <c r="C18229" s="29"/>
      <c r="D18229" s="27"/>
      <c r="E18229" s="27"/>
      <c r="F18229" s="27"/>
      <c r="G18229" s="1"/>
      <c r="H18229" s="1"/>
      <c r="I18229" s="1"/>
    </row>
    <row r="18230" spans="2:9">
      <c r="B18230" s="1"/>
      <c r="C18230" s="29"/>
      <c r="D18230" s="27"/>
      <c r="E18230" s="27"/>
      <c r="F18230" s="27"/>
      <c r="G18230" s="1"/>
      <c r="H18230" s="1"/>
      <c r="I18230" s="1"/>
    </row>
    <row r="18231" spans="2:9">
      <c r="B18231" s="1"/>
      <c r="C18231" s="29"/>
      <c r="D18231" s="27"/>
      <c r="E18231" s="27"/>
      <c r="F18231" s="27"/>
      <c r="G18231" s="1"/>
      <c r="H18231" s="1"/>
      <c r="I18231" s="1"/>
    </row>
    <row r="18232" spans="2:9">
      <c r="B18232" s="1"/>
      <c r="C18232" s="29"/>
      <c r="D18232" s="27"/>
      <c r="E18232" s="27"/>
      <c r="F18232" s="27"/>
      <c r="G18232" s="1"/>
      <c r="H18232" s="1"/>
      <c r="I18232" s="1"/>
    </row>
    <row r="18233" spans="2:9">
      <c r="B18233" s="1"/>
      <c r="C18233" s="29"/>
      <c r="D18233" s="27"/>
      <c r="E18233" s="27"/>
      <c r="F18233" s="27"/>
      <c r="G18233" s="1"/>
      <c r="H18233" s="1"/>
      <c r="I18233" s="1"/>
    </row>
    <row r="18234" spans="2:9">
      <c r="B18234" s="1"/>
      <c r="C18234" s="29"/>
      <c r="D18234" s="27"/>
      <c r="E18234" s="27"/>
      <c r="F18234" s="27"/>
      <c r="G18234" s="1"/>
      <c r="H18234" s="1"/>
      <c r="I18234" s="1"/>
    </row>
    <row r="18235" spans="2:9">
      <c r="B18235" s="1"/>
      <c r="C18235" s="29"/>
      <c r="D18235" s="27"/>
      <c r="E18235" s="27"/>
      <c r="F18235" s="27"/>
      <c r="G18235" s="1"/>
      <c r="H18235" s="1"/>
      <c r="I18235" s="1"/>
    </row>
    <row r="18236" spans="2:9">
      <c r="B18236" s="1"/>
      <c r="C18236" s="29"/>
      <c r="D18236" s="27"/>
      <c r="E18236" s="27"/>
      <c r="F18236" s="27"/>
      <c r="G18236" s="1"/>
      <c r="H18236" s="1"/>
      <c r="I18236" s="1"/>
    </row>
    <row r="18237" spans="2:9">
      <c r="B18237" s="1"/>
      <c r="C18237" s="29"/>
      <c r="D18237" s="27"/>
      <c r="E18237" s="27"/>
      <c r="F18237" s="27"/>
      <c r="G18237" s="1"/>
      <c r="H18237" s="1"/>
      <c r="I18237" s="1"/>
    </row>
    <row r="18238" spans="2:9">
      <c r="B18238" s="1"/>
      <c r="C18238" s="29"/>
      <c r="D18238" s="27"/>
      <c r="E18238" s="27"/>
      <c r="F18238" s="27"/>
      <c r="G18238" s="1"/>
      <c r="H18238" s="1"/>
      <c r="I18238" s="1"/>
    </row>
    <row r="18239" spans="2:9">
      <c r="B18239" s="1"/>
      <c r="C18239" s="29"/>
      <c r="D18239" s="27"/>
      <c r="E18239" s="27"/>
      <c r="F18239" s="27"/>
      <c r="G18239" s="1"/>
      <c r="H18239" s="1"/>
      <c r="I18239" s="1"/>
    </row>
    <row r="18240" spans="2:9">
      <c r="B18240" s="1"/>
      <c r="C18240" s="29"/>
      <c r="D18240" s="27"/>
      <c r="E18240" s="27"/>
      <c r="F18240" s="27"/>
      <c r="G18240" s="1"/>
      <c r="H18240" s="1"/>
      <c r="I18240" s="1"/>
    </row>
    <row r="18241" spans="2:9">
      <c r="B18241" s="1"/>
      <c r="C18241" s="29"/>
      <c r="D18241" s="27"/>
      <c r="E18241" s="27"/>
      <c r="F18241" s="27"/>
      <c r="G18241" s="1"/>
      <c r="H18241" s="1"/>
      <c r="I18241" s="1"/>
    </row>
    <row r="18242" spans="2:9">
      <c r="B18242" s="1"/>
      <c r="C18242" s="29"/>
      <c r="D18242" s="27"/>
      <c r="E18242" s="27"/>
      <c r="F18242" s="27"/>
      <c r="G18242" s="1"/>
      <c r="H18242" s="1"/>
      <c r="I18242" s="1"/>
    </row>
    <row r="18243" spans="2:9">
      <c r="B18243" s="1"/>
      <c r="C18243" s="29"/>
      <c r="D18243" s="27"/>
      <c r="E18243" s="27"/>
      <c r="F18243" s="27"/>
      <c r="G18243" s="1"/>
      <c r="H18243" s="1"/>
      <c r="I18243" s="1"/>
    </row>
    <row r="18244" spans="2:9">
      <c r="B18244" s="1"/>
      <c r="C18244" s="29"/>
      <c r="D18244" s="27"/>
      <c r="E18244" s="27"/>
      <c r="F18244" s="27"/>
      <c r="G18244" s="1"/>
      <c r="H18244" s="1"/>
      <c r="I18244" s="1"/>
    </row>
    <row r="18245" spans="2:9">
      <c r="B18245" s="1"/>
      <c r="C18245" s="29"/>
      <c r="D18245" s="27"/>
      <c r="E18245" s="27"/>
      <c r="F18245" s="27"/>
      <c r="G18245" s="1"/>
      <c r="H18245" s="1"/>
      <c r="I18245" s="1"/>
    </row>
    <row r="18246" spans="2:9">
      <c r="B18246" s="1"/>
      <c r="C18246" s="29"/>
      <c r="D18246" s="27"/>
      <c r="E18246" s="27"/>
      <c r="F18246" s="27"/>
      <c r="G18246" s="1"/>
      <c r="H18246" s="1"/>
      <c r="I18246" s="1"/>
    </row>
    <row r="18247" spans="2:9">
      <c r="B18247" s="1"/>
      <c r="C18247" s="29"/>
      <c r="D18247" s="27"/>
      <c r="E18247" s="27"/>
      <c r="F18247" s="27"/>
      <c r="G18247" s="1"/>
      <c r="H18247" s="1"/>
      <c r="I18247" s="1"/>
    </row>
    <row r="18248" spans="2:9">
      <c r="B18248" s="1"/>
      <c r="C18248" s="29"/>
      <c r="D18248" s="27"/>
      <c r="E18248" s="27"/>
      <c r="F18248" s="27"/>
      <c r="G18248" s="1"/>
      <c r="H18248" s="1"/>
      <c r="I18248" s="1"/>
    </row>
    <row r="18249" spans="2:9">
      <c r="B18249" s="1"/>
      <c r="C18249" s="29"/>
      <c r="D18249" s="27"/>
      <c r="E18249" s="27"/>
      <c r="F18249" s="27"/>
      <c r="G18249" s="1"/>
      <c r="H18249" s="1"/>
      <c r="I18249" s="1"/>
    </row>
    <row r="18250" spans="2:9">
      <c r="B18250" s="1"/>
      <c r="C18250" s="29"/>
      <c r="D18250" s="27"/>
      <c r="E18250" s="27"/>
      <c r="F18250" s="27"/>
      <c r="G18250" s="1"/>
      <c r="H18250" s="1"/>
      <c r="I18250" s="1"/>
    </row>
    <row r="18251" spans="2:9">
      <c r="B18251" s="1"/>
      <c r="C18251" s="29"/>
      <c r="D18251" s="27"/>
      <c r="E18251" s="27"/>
      <c r="F18251" s="27"/>
      <c r="G18251" s="1"/>
      <c r="H18251" s="1"/>
      <c r="I18251" s="1"/>
    </row>
    <row r="18252" spans="2:9">
      <c r="B18252" s="1"/>
      <c r="C18252" s="29"/>
      <c r="D18252" s="27"/>
      <c r="E18252" s="27"/>
      <c r="F18252" s="27"/>
      <c r="G18252" s="1"/>
      <c r="H18252" s="1"/>
      <c r="I18252" s="1"/>
    </row>
    <row r="18253" spans="2:9">
      <c r="B18253" s="1"/>
      <c r="C18253" s="29"/>
      <c r="D18253" s="27"/>
      <c r="E18253" s="27"/>
      <c r="F18253" s="27"/>
      <c r="G18253" s="1"/>
      <c r="H18253" s="1"/>
      <c r="I18253" s="1"/>
    </row>
    <row r="18254" spans="2:9">
      <c r="B18254" s="1"/>
      <c r="C18254" s="29"/>
      <c r="D18254" s="27"/>
      <c r="E18254" s="27"/>
      <c r="F18254" s="27"/>
      <c r="G18254" s="1"/>
      <c r="H18254" s="1"/>
      <c r="I18254" s="1"/>
    </row>
    <row r="18255" spans="2:9">
      <c r="B18255" s="1"/>
      <c r="C18255" s="29"/>
      <c r="D18255" s="27"/>
      <c r="E18255" s="27"/>
      <c r="F18255" s="27"/>
      <c r="G18255" s="1"/>
      <c r="H18255" s="1"/>
      <c r="I18255" s="1"/>
    </row>
    <row r="18256" spans="2:9">
      <c r="B18256" s="1"/>
      <c r="C18256" s="29"/>
      <c r="D18256" s="27"/>
      <c r="E18256" s="27"/>
      <c r="F18256" s="27"/>
      <c r="G18256" s="1"/>
      <c r="H18256" s="1"/>
      <c r="I18256" s="1"/>
    </row>
    <row r="18257" spans="2:9">
      <c r="B18257" s="1"/>
      <c r="C18257" s="29"/>
      <c r="D18257" s="27"/>
      <c r="E18257" s="27"/>
      <c r="F18257" s="27"/>
      <c r="G18257" s="1"/>
      <c r="H18257" s="1"/>
      <c r="I18257" s="1"/>
    </row>
    <row r="18258" spans="2:9">
      <c r="B18258" s="1"/>
      <c r="C18258" s="29"/>
      <c r="D18258" s="27"/>
      <c r="E18258" s="27"/>
      <c r="F18258" s="27"/>
      <c r="G18258" s="1"/>
      <c r="H18258" s="1"/>
      <c r="I18258" s="1"/>
    </row>
    <row r="18259" spans="2:9">
      <c r="B18259" s="1"/>
      <c r="C18259" s="29"/>
      <c r="D18259" s="27"/>
      <c r="E18259" s="27"/>
      <c r="F18259" s="27"/>
      <c r="G18259" s="1"/>
      <c r="H18259" s="1"/>
      <c r="I18259" s="1"/>
    </row>
    <row r="18260" spans="2:9">
      <c r="B18260" s="1"/>
      <c r="C18260" s="29"/>
      <c r="D18260" s="27"/>
      <c r="E18260" s="27"/>
      <c r="F18260" s="27"/>
      <c r="G18260" s="1"/>
      <c r="H18260" s="1"/>
      <c r="I18260" s="1"/>
    </row>
    <row r="18261" spans="2:9">
      <c r="B18261" s="1"/>
      <c r="C18261" s="29"/>
      <c r="D18261" s="27"/>
      <c r="E18261" s="27"/>
      <c r="F18261" s="27"/>
      <c r="G18261" s="1"/>
      <c r="H18261" s="1"/>
      <c r="I18261" s="1"/>
    </row>
    <row r="18262" spans="2:9">
      <c r="B18262" s="1"/>
      <c r="C18262" s="29"/>
      <c r="D18262" s="27"/>
      <c r="E18262" s="27"/>
      <c r="F18262" s="27"/>
      <c r="G18262" s="1"/>
      <c r="H18262" s="1"/>
      <c r="I18262" s="1"/>
    </row>
    <row r="18263" spans="2:9">
      <c r="B18263" s="1"/>
      <c r="C18263" s="29"/>
      <c r="D18263" s="27"/>
      <c r="E18263" s="27"/>
      <c r="F18263" s="27"/>
      <c r="G18263" s="1"/>
      <c r="H18263" s="1"/>
      <c r="I18263" s="1"/>
    </row>
    <row r="18264" spans="2:9">
      <c r="B18264" s="1"/>
      <c r="C18264" s="29"/>
      <c r="D18264" s="27"/>
      <c r="E18264" s="27"/>
      <c r="F18264" s="27"/>
      <c r="G18264" s="1"/>
      <c r="H18264" s="1"/>
      <c r="I18264" s="1"/>
    </row>
    <row r="18265" spans="2:9">
      <c r="B18265" s="1"/>
      <c r="C18265" s="29"/>
      <c r="D18265" s="27"/>
      <c r="E18265" s="27"/>
      <c r="F18265" s="27"/>
      <c r="G18265" s="1"/>
      <c r="H18265" s="1"/>
      <c r="I18265" s="1"/>
    </row>
    <row r="18266" spans="2:9">
      <c r="B18266" s="1"/>
      <c r="C18266" s="29"/>
      <c r="D18266" s="27"/>
      <c r="E18266" s="27"/>
      <c r="F18266" s="27"/>
      <c r="G18266" s="1"/>
      <c r="H18266" s="1"/>
      <c r="I18266" s="1"/>
    </row>
    <row r="18267" spans="2:9">
      <c r="B18267" s="1"/>
      <c r="C18267" s="29"/>
      <c r="D18267" s="27"/>
      <c r="E18267" s="27"/>
      <c r="F18267" s="27"/>
      <c r="G18267" s="1"/>
      <c r="H18267" s="1"/>
      <c r="I18267" s="1"/>
    </row>
    <row r="18268" spans="2:9">
      <c r="B18268" s="1"/>
      <c r="C18268" s="29"/>
      <c r="D18268" s="27"/>
      <c r="E18268" s="27"/>
      <c r="F18268" s="27"/>
      <c r="G18268" s="1"/>
      <c r="H18268" s="1"/>
      <c r="I18268" s="1"/>
    </row>
    <row r="18269" spans="2:9">
      <c r="B18269" s="1"/>
      <c r="C18269" s="29"/>
      <c r="D18269" s="27"/>
      <c r="E18269" s="27"/>
      <c r="F18269" s="27"/>
      <c r="G18269" s="1"/>
      <c r="H18269" s="1"/>
      <c r="I18269" s="1"/>
    </row>
    <row r="18270" spans="2:9">
      <c r="B18270" s="1"/>
      <c r="C18270" s="29"/>
      <c r="D18270" s="27"/>
      <c r="E18270" s="27"/>
      <c r="F18270" s="27"/>
      <c r="G18270" s="1"/>
      <c r="H18270" s="1"/>
      <c r="I18270" s="1"/>
    </row>
    <row r="18271" spans="2:9">
      <c r="B18271" s="1"/>
      <c r="C18271" s="29"/>
      <c r="D18271" s="27"/>
      <c r="E18271" s="27"/>
      <c r="F18271" s="27"/>
      <c r="G18271" s="1"/>
      <c r="H18271" s="1"/>
      <c r="I18271" s="1"/>
    </row>
    <row r="18272" spans="2:9">
      <c r="B18272" s="1"/>
      <c r="C18272" s="29"/>
      <c r="D18272" s="27"/>
      <c r="E18272" s="27"/>
      <c r="F18272" s="27"/>
      <c r="G18272" s="1"/>
      <c r="H18272" s="1"/>
      <c r="I18272" s="1"/>
    </row>
    <row r="18273" spans="2:9">
      <c r="B18273" s="1"/>
      <c r="C18273" s="29"/>
      <c r="D18273" s="27"/>
      <c r="E18273" s="27"/>
      <c r="F18273" s="27"/>
      <c r="G18273" s="1"/>
      <c r="H18273" s="1"/>
      <c r="I18273" s="1"/>
    </row>
    <row r="18274" spans="2:9">
      <c r="B18274" s="1"/>
      <c r="C18274" s="29"/>
      <c r="D18274" s="27"/>
      <c r="E18274" s="27"/>
      <c r="F18274" s="27"/>
      <c r="G18274" s="1"/>
      <c r="H18274" s="1"/>
      <c r="I18274" s="1"/>
    </row>
    <row r="18275" spans="2:9">
      <c r="B18275" s="1"/>
      <c r="C18275" s="29"/>
      <c r="D18275" s="27"/>
      <c r="E18275" s="27"/>
      <c r="F18275" s="27"/>
      <c r="G18275" s="1"/>
      <c r="H18275" s="1"/>
      <c r="I18275" s="1"/>
    </row>
    <row r="18276" spans="2:9">
      <c r="B18276" s="1"/>
      <c r="C18276" s="29"/>
      <c r="D18276" s="27"/>
      <c r="E18276" s="27"/>
      <c r="F18276" s="27"/>
      <c r="G18276" s="1"/>
      <c r="H18276" s="1"/>
      <c r="I18276" s="1"/>
    </row>
    <row r="18277" spans="2:9">
      <c r="B18277" s="1"/>
      <c r="C18277" s="29"/>
      <c r="D18277" s="27"/>
      <c r="E18277" s="27"/>
      <c r="F18277" s="27"/>
      <c r="G18277" s="1"/>
      <c r="H18277" s="1"/>
      <c r="I18277" s="1"/>
    </row>
    <row r="18278" spans="2:9">
      <c r="B18278" s="1"/>
      <c r="C18278" s="29"/>
      <c r="D18278" s="27"/>
      <c r="E18278" s="27"/>
      <c r="F18278" s="27"/>
      <c r="G18278" s="1"/>
      <c r="H18278" s="1"/>
      <c r="I18278" s="1"/>
    </row>
    <row r="18279" spans="2:9">
      <c r="B18279" s="1"/>
      <c r="C18279" s="29"/>
      <c r="D18279" s="27"/>
      <c r="E18279" s="27"/>
      <c r="F18279" s="27"/>
      <c r="G18279" s="1"/>
      <c r="H18279" s="1"/>
      <c r="I18279" s="1"/>
    </row>
    <row r="18280" spans="2:9">
      <c r="B18280" s="1"/>
      <c r="C18280" s="29"/>
      <c r="D18280" s="27"/>
      <c r="E18280" s="27"/>
      <c r="F18280" s="27"/>
      <c r="G18280" s="1"/>
      <c r="H18280" s="1"/>
      <c r="I18280" s="1"/>
    </row>
    <row r="18281" spans="2:9">
      <c r="B18281" s="1"/>
      <c r="C18281" s="29"/>
      <c r="D18281" s="27"/>
      <c r="E18281" s="27"/>
      <c r="F18281" s="27"/>
      <c r="G18281" s="1"/>
      <c r="H18281" s="1"/>
      <c r="I18281" s="1"/>
    </row>
    <row r="18282" spans="2:9">
      <c r="B18282" s="1"/>
      <c r="C18282" s="29"/>
      <c r="D18282" s="27"/>
      <c r="E18282" s="27"/>
      <c r="F18282" s="27"/>
      <c r="G18282" s="1"/>
      <c r="H18282" s="1"/>
      <c r="I18282" s="1"/>
    </row>
    <row r="18283" spans="2:9">
      <c r="B18283" s="1"/>
      <c r="C18283" s="29"/>
      <c r="D18283" s="27"/>
      <c r="E18283" s="27"/>
      <c r="F18283" s="27"/>
      <c r="G18283" s="1"/>
      <c r="H18283" s="1"/>
      <c r="I18283" s="1"/>
    </row>
    <row r="18284" spans="2:9">
      <c r="B18284" s="1"/>
      <c r="C18284" s="29"/>
      <c r="D18284" s="27"/>
      <c r="E18284" s="27"/>
      <c r="F18284" s="27"/>
      <c r="G18284" s="1"/>
      <c r="H18284" s="1"/>
      <c r="I18284" s="1"/>
    </row>
    <row r="18285" spans="2:9">
      <c r="B18285" s="1"/>
      <c r="C18285" s="29"/>
      <c r="D18285" s="27"/>
      <c r="E18285" s="27"/>
      <c r="F18285" s="27"/>
      <c r="G18285" s="1"/>
      <c r="H18285" s="1"/>
      <c r="I18285" s="1"/>
    </row>
    <row r="18286" spans="2:9">
      <c r="B18286" s="1"/>
      <c r="C18286" s="29"/>
      <c r="D18286" s="27"/>
      <c r="E18286" s="27"/>
      <c r="F18286" s="27"/>
      <c r="G18286" s="1"/>
      <c r="H18286" s="1"/>
      <c r="I18286" s="1"/>
    </row>
    <row r="18287" spans="2:9">
      <c r="B18287" s="1"/>
      <c r="C18287" s="29"/>
      <c r="D18287" s="27"/>
      <c r="E18287" s="27"/>
      <c r="F18287" s="27"/>
      <c r="G18287" s="1"/>
      <c r="H18287" s="1"/>
      <c r="I18287" s="1"/>
    </row>
    <row r="18288" spans="2:9">
      <c r="B18288" s="1"/>
      <c r="C18288" s="29"/>
      <c r="D18288" s="27"/>
      <c r="E18288" s="27"/>
      <c r="F18288" s="27"/>
      <c r="G18288" s="1"/>
      <c r="H18288" s="1"/>
      <c r="I18288" s="1"/>
    </row>
    <row r="18289" spans="2:9">
      <c r="B18289" s="1"/>
      <c r="C18289" s="29"/>
      <c r="D18289" s="27"/>
      <c r="E18289" s="27"/>
      <c r="F18289" s="27"/>
      <c r="G18289" s="1"/>
      <c r="H18289" s="1"/>
      <c r="I18289" s="1"/>
    </row>
    <row r="18290" spans="2:9">
      <c r="B18290" s="1"/>
      <c r="C18290" s="29"/>
      <c r="D18290" s="27"/>
      <c r="E18290" s="27"/>
      <c r="F18290" s="27"/>
      <c r="G18290" s="1"/>
      <c r="H18290" s="1"/>
      <c r="I18290" s="1"/>
    </row>
    <row r="18291" spans="2:9">
      <c r="B18291" s="1"/>
      <c r="C18291" s="29"/>
      <c r="D18291" s="27"/>
      <c r="E18291" s="27"/>
      <c r="F18291" s="27"/>
      <c r="G18291" s="1"/>
      <c r="H18291" s="1"/>
      <c r="I18291" s="1"/>
    </row>
    <row r="18292" spans="2:9">
      <c r="B18292" s="1"/>
      <c r="C18292" s="29"/>
      <c r="D18292" s="27"/>
      <c r="E18292" s="27"/>
      <c r="F18292" s="27"/>
      <c r="G18292" s="1"/>
      <c r="H18292" s="1"/>
      <c r="I18292" s="1"/>
    </row>
    <row r="18293" spans="2:9">
      <c r="B18293" s="1"/>
      <c r="C18293" s="29"/>
      <c r="D18293" s="27"/>
      <c r="E18293" s="27"/>
      <c r="F18293" s="27"/>
      <c r="G18293" s="1"/>
      <c r="H18293" s="1"/>
      <c r="I18293" s="1"/>
    </row>
    <row r="18294" spans="2:9">
      <c r="B18294" s="1"/>
      <c r="C18294" s="29"/>
      <c r="D18294" s="27"/>
      <c r="E18294" s="27"/>
      <c r="F18294" s="27"/>
      <c r="G18294" s="1"/>
      <c r="H18294" s="1"/>
      <c r="I18294" s="1"/>
    </row>
    <row r="18295" spans="2:9">
      <c r="B18295" s="1"/>
      <c r="C18295" s="29"/>
      <c r="D18295" s="27"/>
      <c r="E18295" s="27"/>
      <c r="F18295" s="27"/>
      <c r="G18295" s="1"/>
      <c r="H18295" s="1"/>
      <c r="I18295" s="1"/>
    </row>
    <row r="18296" spans="2:9">
      <c r="B18296" s="1"/>
      <c r="C18296" s="29"/>
      <c r="D18296" s="27"/>
      <c r="E18296" s="27"/>
      <c r="F18296" s="27"/>
      <c r="G18296" s="1"/>
      <c r="H18296" s="1"/>
      <c r="I18296" s="1"/>
    </row>
    <row r="18297" spans="2:9">
      <c r="B18297" s="1"/>
      <c r="C18297" s="29"/>
      <c r="D18297" s="27"/>
      <c r="E18297" s="27"/>
      <c r="F18297" s="27"/>
      <c r="G18297" s="1"/>
      <c r="H18297" s="1"/>
      <c r="I18297" s="1"/>
    </row>
    <row r="18298" spans="2:9">
      <c r="B18298" s="1"/>
      <c r="C18298" s="29"/>
      <c r="D18298" s="27"/>
      <c r="E18298" s="27"/>
      <c r="F18298" s="27"/>
      <c r="G18298" s="1"/>
      <c r="H18298" s="1"/>
      <c r="I18298" s="1"/>
    </row>
    <row r="18299" spans="2:9">
      <c r="B18299" s="1"/>
      <c r="C18299" s="29"/>
      <c r="D18299" s="27"/>
      <c r="E18299" s="27"/>
      <c r="F18299" s="27"/>
      <c r="G18299" s="1"/>
      <c r="H18299" s="1"/>
      <c r="I18299" s="1"/>
    </row>
    <row r="18300" spans="2:9">
      <c r="B18300" s="1"/>
      <c r="C18300" s="29"/>
      <c r="D18300" s="27"/>
      <c r="E18300" s="27"/>
      <c r="F18300" s="27"/>
      <c r="G18300" s="1"/>
      <c r="H18300" s="1"/>
      <c r="I18300" s="1"/>
    </row>
    <row r="18301" spans="2:9">
      <c r="B18301" s="1"/>
      <c r="C18301" s="29"/>
      <c r="D18301" s="27"/>
      <c r="E18301" s="27"/>
      <c r="F18301" s="27"/>
      <c r="G18301" s="1"/>
      <c r="H18301" s="1"/>
      <c r="I18301" s="1"/>
    </row>
    <row r="18302" spans="2:9">
      <c r="B18302" s="1"/>
      <c r="C18302" s="29"/>
      <c r="D18302" s="27"/>
      <c r="E18302" s="27"/>
      <c r="F18302" s="27"/>
      <c r="G18302" s="1"/>
      <c r="H18302" s="1"/>
      <c r="I18302" s="1"/>
    </row>
    <row r="18303" spans="2:9">
      <c r="B18303" s="1"/>
      <c r="C18303" s="29"/>
      <c r="D18303" s="27"/>
      <c r="E18303" s="27"/>
      <c r="F18303" s="27"/>
      <c r="G18303" s="1"/>
      <c r="H18303" s="1"/>
      <c r="I18303" s="1"/>
    </row>
    <row r="18304" spans="2:9">
      <c r="B18304" s="1"/>
      <c r="C18304" s="29"/>
      <c r="D18304" s="27"/>
      <c r="E18304" s="27"/>
      <c r="F18304" s="27"/>
      <c r="G18304" s="1"/>
      <c r="H18304" s="1"/>
      <c r="I18304" s="1"/>
    </row>
    <row r="18305" spans="2:9">
      <c r="B18305" s="1"/>
      <c r="C18305" s="29"/>
      <c r="D18305" s="27"/>
      <c r="E18305" s="27"/>
      <c r="F18305" s="27"/>
      <c r="G18305" s="1"/>
      <c r="H18305" s="1"/>
      <c r="I18305" s="1"/>
    </row>
    <row r="18306" spans="2:9">
      <c r="B18306" s="1"/>
      <c r="C18306" s="29"/>
      <c r="D18306" s="27"/>
      <c r="E18306" s="27"/>
      <c r="F18306" s="27"/>
      <c r="G18306" s="1"/>
      <c r="H18306" s="1"/>
      <c r="I18306" s="1"/>
    </row>
    <row r="18307" spans="2:9">
      <c r="B18307" s="1"/>
      <c r="C18307" s="29"/>
      <c r="D18307" s="27"/>
      <c r="E18307" s="27"/>
      <c r="F18307" s="27"/>
      <c r="G18307" s="1"/>
      <c r="H18307" s="1"/>
      <c r="I18307" s="1"/>
    </row>
    <row r="18308" spans="2:9">
      <c r="B18308" s="1"/>
      <c r="C18308" s="29"/>
      <c r="D18308" s="27"/>
      <c r="E18308" s="27"/>
      <c r="F18308" s="27"/>
      <c r="G18308" s="1"/>
      <c r="H18308" s="1"/>
      <c r="I18308" s="1"/>
    </row>
    <row r="18309" spans="2:9">
      <c r="B18309" s="1"/>
      <c r="C18309" s="29"/>
      <c r="D18309" s="27"/>
      <c r="E18309" s="27"/>
      <c r="F18309" s="27"/>
      <c r="G18309" s="1"/>
      <c r="H18309" s="1"/>
      <c r="I18309" s="1"/>
    </row>
    <row r="18310" spans="2:9">
      <c r="B18310" s="1"/>
      <c r="C18310" s="29"/>
      <c r="D18310" s="27"/>
      <c r="E18310" s="27"/>
      <c r="F18310" s="27"/>
      <c r="G18310" s="1"/>
      <c r="H18310" s="1"/>
      <c r="I18310" s="1"/>
    </row>
    <row r="18311" spans="2:9">
      <c r="B18311" s="1"/>
      <c r="C18311" s="29"/>
      <c r="D18311" s="27"/>
      <c r="E18311" s="27"/>
      <c r="F18311" s="27"/>
      <c r="G18311" s="1"/>
      <c r="H18311" s="1"/>
      <c r="I18311" s="1"/>
    </row>
    <row r="18312" spans="2:9">
      <c r="B18312" s="1"/>
      <c r="C18312" s="29"/>
      <c r="D18312" s="27"/>
      <c r="E18312" s="27"/>
      <c r="F18312" s="27"/>
      <c r="G18312" s="1"/>
      <c r="H18312" s="1"/>
      <c r="I18312" s="1"/>
    </row>
    <row r="18313" spans="2:9">
      <c r="B18313" s="1"/>
      <c r="C18313" s="29"/>
      <c r="D18313" s="27"/>
      <c r="E18313" s="27"/>
      <c r="F18313" s="27"/>
      <c r="G18313" s="1"/>
      <c r="H18313" s="1"/>
      <c r="I18313" s="1"/>
    </row>
    <row r="18314" spans="2:9">
      <c r="B18314" s="1"/>
      <c r="C18314" s="29"/>
      <c r="D18314" s="27"/>
      <c r="E18314" s="27"/>
      <c r="F18314" s="27"/>
      <c r="G18314" s="1"/>
      <c r="H18314" s="1"/>
      <c r="I18314" s="1"/>
    </row>
    <row r="18315" spans="2:9">
      <c r="B18315" s="1"/>
      <c r="C18315" s="29"/>
      <c r="D18315" s="27"/>
      <c r="E18315" s="27"/>
      <c r="F18315" s="27"/>
      <c r="G18315" s="1"/>
      <c r="H18315" s="1"/>
      <c r="I18315" s="1"/>
    </row>
    <row r="18316" spans="2:9">
      <c r="B18316" s="1"/>
      <c r="C18316" s="29"/>
      <c r="D18316" s="27"/>
      <c r="E18316" s="27"/>
      <c r="F18316" s="27"/>
      <c r="G18316" s="1"/>
      <c r="H18316" s="1"/>
      <c r="I18316" s="1"/>
    </row>
    <row r="18317" spans="2:9">
      <c r="B18317" s="1"/>
      <c r="C18317" s="29"/>
      <c r="D18317" s="27"/>
      <c r="E18317" s="27"/>
      <c r="F18317" s="27"/>
      <c r="G18317" s="1"/>
      <c r="H18317" s="1"/>
      <c r="I18317" s="1"/>
    </row>
    <row r="18318" spans="2:9">
      <c r="B18318" s="1"/>
      <c r="C18318" s="29"/>
      <c r="D18318" s="27"/>
      <c r="E18318" s="27"/>
      <c r="F18318" s="27"/>
      <c r="G18318" s="1"/>
      <c r="H18318" s="1"/>
      <c r="I18318" s="1"/>
    </row>
    <row r="18319" spans="2:9">
      <c r="B18319" s="1"/>
      <c r="C18319" s="29"/>
      <c r="D18319" s="27"/>
      <c r="E18319" s="27"/>
      <c r="F18319" s="27"/>
      <c r="G18319" s="1"/>
      <c r="H18319" s="1"/>
      <c r="I18319" s="1"/>
    </row>
    <row r="18320" spans="2:9">
      <c r="B18320" s="1"/>
      <c r="C18320" s="29"/>
      <c r="D18320" s="27"/>
      <c r="E18320" s="27"/>
      <c r="F18320" s="27"/>
      <c r="G18320" s="1"/>
      <c r="H18320" s="1"/>
      <c r="I18320" s="1"/>
    </row>
    <row r="18321" spans="2:9">
      <c r="B18321" s="1"/>
      <c r="C18321" s="29"/>
      <c r="D18321" s="27"/>
      <c r="E18321" s="27"/>
      <c r="F18321" s="27"/>
      <c r="G18321" s="1"/>
      <c r="H18321" s="1"/>
      <c r="I18321" s="1"/>
    </row>
    <row r="18322" spans="2:9">
      <c r="B18322" s="1"/>
      <c r="C18322" s="29"/>
      <c r="D18322" s="27"/>
      <c r="E18322" s="27"/>
      <c r="F18322" s="27"/>
      <c r="G18322" s="1"/>
      <c r="H18322" s="1"/>
      <c r="I18322" s="1"/>
    </row>
    <row r="18323" spans="2:9">
      <c r="B18323" s="1"/>
      <c r="C18323" s="29"/>
      <c r="D18323" s="27"/>
      <c r="E18323" s="27"/>
      <c r="F18323" s="27"/>
      <c r="G18323" s="1"/>
      <c r="H18323" s="1"/>
      <c r="I18323" s="1"/>
    </row>
    <row r="18324" spans="2:9">
      <c r="B18324" s="1"/>
      <c r="C18324" s="29"/>
      <c r="D18324" s="27"/>
      <c r="E18324" s="27"/>
      <c r="F18324" s="27"/>
      <c r="G18324" s="1"/>
      <c r="H18324" s="1"/>
      <c r="I18324" s="1"/>
    </row>
    <row r="18325" spans="2:9">
      <c r="B18325" s="1"/>
      <c r="C18325" s="29"/>
      <c r="D18325" s="27"/>
      <c r="E18325" s="27"/>
      <c r="F18325" s="27"/>
      <c r="G18325" s="1"/>
      <c r="H18325" s="1"/>
      <c r="I18325" s="1"/>
    </row>
    <row r="18326" spans="2:9">
      <c r="B18326" s="1"/>
      <c r="C18326" s="29"/>
      <c r="D18326" s="27"/>
      <c r="E18326" s="27"/>
      <c r="F18326" s="27"/>
      <c r="G18326" s="1"/>
      <c r="H18326" s="1"/>
      <c r="I18326" s="1"/>
    </row>
    <row r="18327" spans="2:9">
      <c r="B18327" s="1"/>
      <c r="C18327" s="29"/>
      <c r="D18327" s="27"/>
      <c r="E18327" s="27"/>
      <c r="F18327" s="27"/>
      <c r="G18327" s="1"/>
      <c r="H18327" s="1"/>
      <c r="I18327" s="1"/>
    </row>
    <row r="18328" spans="2:9">
      <c r="B18328" s="1"/>
      <c r="C18328" s="29"/>
      <c r="D18328" s="27"/>
      <c r="E18328" s="27"/>
      <c r="F18328" s="27"/>
      <c r="G18328" s="1"/>
      <c r="H18328" s="1"/>
      <c r="I18328" s="1"/>
    </row>
    <row r="18329" spans="2:9">
      <c r="B18329" s="1"/>
      <c r="C18329" s="29"/>
      <c r="D18329" s="27"/>
      <c r="E18329" s="27"/>
      <c r="F18329" s="27"/>
      <c r="G18329" s="1"/>
      <c r="H18329" s="1"/>
      <c r="I18329" s="1"/>
    </row>
    <row r="18330" spans="2:9">
      <c r="B18330" s="1"/>
      <c r="C18330" s="29"/>
      <c r="D18330" s="27"/>
      <c r="E18330" s="27"/>
      <c r="F18330" s="27"/>
      <c r="G18330" s="1"/>
      <c r="H18330" s="1"/>
      <c r="I18330" s="1"/>
    </row>
    <row r="18331" spans="2:9">
      <c r="B18331" s="1"/>
      <c r="C18331" s="29"/>
      <c r="D18331" s="27"/>
      <c r="E18331" s="27"/>
      <c r="F18331" s="27"/>
      <c r="G18331" s="1"/>
      <c r="H18331" s="1"/>
      <c r="I18331" s="1"/>
    </row>
    <row r="18332" spans="2:9">
      <c r="B18332" s="1"/>
      <c r="C18332" s="29"/>
      <c r="D18332" s="27"/>
      <c r="E18332" s="27"/>
      <c r="F18332" s="27"/>
      <c r="G18332" s="1"/>
      <c r="H18332" s="1"/>
      <c r="I18332" s="1"/>
    </row>
    <row r="18333" spans="2:9">
      <c r="B18333" s="1"/>
      <c r="C18333" s="29"/>
      <c r="D18333" s="27"/>
      <c r="E18333" s="27"/>
      <c r="F18333" s="27"/>
      <c r="G18333" s="1"/>
      <c r="H18333" s="1"/>
      <c r="I18333" s="1"/>
    </row>
    <row r="18334" spans="2:9">
      <c r="B18334" s="1"/>
      <c r="C18334" s="29"/>
      <c r="D18334" s="27"/>
      <c r="E18334" s="27"/>
      <c r="F18334" s="27"/>
      <c r="G18334" s="1"/>
      <c r="H18334" s="1"/>
      <c r="I18334" s="1"/>
    </row>
    <row r="18335" spans="2:9">
      <c r="B18335" s="1"/>
      <c r="C18335" s="29"/>
      <c r="D18335" s="27"/>
      <c r="E18335" s="27"/>
      <c r="F18335" s="27"/>
      <c r="G18335" s="1"/>
      <c r="H18335" s="1"/>
      <c r="I18335" s="1"/>
    </row>
    <row r="18336" spans="2:9">
      <c r="B18336" s="1"/>
      <c r="C18336" s="29"/>
      <c r="D18336" s="27"/>
      <c r="E18336" s="27"/>
      <c r="F18336" s="27"/>
      <c r="G18336" s="1"/>
      <c r="H18336" s="1"/>
      <c r="I18336" s="1"/>
    </row>
    <row r="18337" spans="2:9">
      <c r="B18337" s="1"/>
      <c r="C18337" s="29"/>
      <c r="D18337" s="27"/>
      <c r="E18337" s="27"/>
      <c r="F18337" s="27"/>
      <c r="G18337" s="1"/>
      <c r="H18337" s="1"/>
      <c r="I18337" s="1"/>
    </row>
    <row r="18338" spans="2:9">
      <c r="B18338" s="1"/>
      <c r="C18338" s="29"/>
      <c r="D18338" s="27"/>
      <c r="E18338" s="27"/>
      <c r="F18338" s="27"/>
      <c r="G18338" s="1"/>
      <c r="H18338" s="1"/>
      <c r="I18338" s="1"/>
    </row>
    <row r="18339" spans="2:9">
      <c r="B18339" s="1"/>
      <c r="C18339" s="29"/>
      <c r="D18339" s="27"/>
      <c r="E18339" s="27"/>
      <c r="F18339" s="27"/>
      <c r="G18339" s="1"/>
      <c r="H18339" s="1"/>
      <c r="I18339" s="1"/>
    </row>
    <row r="18340" spans="2:9">
      <c r="B18340" s="1"/>
      <c r="C18340" s="29"/>
      <c r="D18340" s="27"/>
      <c r="E18340" s="27"/>
      <c r="F18340" s="27"/>
      <c r="G18340" s="1"/>
      <c r="H18340" s="1"/>
      <c r="I18340" s="1"/>
    </row>
    <row r="18341" spans="2:9">
      <c r="B18341" s="1"/>
      <c r="C18341" s="29"/>
      <c r="D18341" s="27"/>
      <c r="E18341" s="27"/>
      <c r="F18341" s="27"/>
      <c r="G18341" s="1"/>
      <c r="H18341" s="1"/>
      <c r="I18341" s="1"/>
    </row>
    <row r="18342" spans="2:9">
      <c r="B18342" s="1"/>
      <c r="C18342" s="29"/>
      <c r="D18342" s="27"/>
      <c r="E18342" s="27"/>
      <c r="F18342" s="27"/>
      <c r="G18342" s="1"/>
      <c r="H18342" s="1"/>
      <c r="I18342" s="1"/>
    </row>
    <row r="18343" spans="2:9">
      <c r="B18343" s="1"/>
      <c r="C18343" s="29"/>
      <c r="D18343" s="27"/>
      <c r="E18343" s="27"/>
      <c r="F18343" s="27"/>
      <c r="G18343" s="1"/>
      <c r="H18343" s="1"/>
      <c r="I18343" s="1"/>
    </row>
    <row r="18344" spans="2:9">
      <c r="B18344" s="1"/>
      <c r="C18344" s="29"/>
      <c r="D18344" s="27"/>
      <c r="E18344" s="27"/>
      <c r="F18344" s="27"/>
      <c r="G18344" s="1"/>
      <c r="H18344" s="1"/>
      <c r="I18344" s="1"/>
    </row>
    <row r="18345" spans="2:9">
      <c r="B18345" s="1"/>
      <c r="C18345" s="29"/>
      <c r="D18345" s="27"/>
      <c r="E18345" s="27"/>
      <c r="F18345" s="27"/>
      <c r="G18345" s="1"/>
      <c r="H18345" s="1"/>
      <c r="I18345" s="1"/>
    </row>
    <row r="18346" spans="2:9">
      <c r="B18346" s="1"/>
      <c r="C18346" s="29"/>
      <c r="D18346" s="27"/>
      <c r="E18346" s="27"/>
      <c r="F18346" s="27"/>
      <c r="G18346" s="1"/>
      <c r="H18346" s="1"/>
      <c r="I18346" s="1"/>
    </row>
    <row r="18347" spans="2:9">
      <c r="B18347" s="1"/>
      <c r="C18347" s="29"/>
      <c r="D18347" s="27"/>
      <c r="E18347" s="27"/>
      <c r="F18347" s="27"/>
      <c r="G18347" s="1"/>
      <c r="H18347" s="1"/>
      <c r="I18347" s="1"/>
    </row>
    <row r="18348" spans="2:9">
      <c r="B18348" s="1"/>
      <c r="C18348" s="29"/>
      <c r="D18348" s="27"/>
      <c r="E18348" s="27"/>
      <c r="F18348" s="27"/>
      <c r="G18348" s="1"/>
      <c r="H18348" s="1"/>
      <c r="I18348" s="1"/>
    </row>
    <row r="18349" spans="2:9">
      <c r="B18349" s="1"/>
      <c r="C18349" s="29"/>
      <c r="D18349" s="27"/>
      <c r="E18349" s="27"/>
      <c r="F18349" s="27"/>
      <c r="G18349" s="1"/>
      <c r="H18349" s="1"/>
      <c r="I18349" s="1"/>
    </row>
    <row r="18350" spans="2:9">
      <c r="B18350" s="1"/>
      <c r="C18350" s="29"/>
      <c r="D18350" s="27"/>
      <c r="E18350" s="27"/>
      <c r="F18350" s="27"/>
      <c r="G18350" s="1"/>
      <c r="H18350" s="1"/>
      <c r="I18350" s="1"/>
    </row>
    <row r="18351" spans="2:9">
      <c r="B18351" s="1"/>
      <c r="C18351" s="29"/>
      <c r="D18351" s="27"/>
      <c r="E18351" s="27"/>
      <c r="F18351" s="27"/>
      <c r="G18351" s="1"/>
      <c r="H18351" s="1"/>
      <c r="I18351" s="1"/>
    </row>
    <row r="18352" spans="2:9">
      <c r="B18352" s="1"/>
      <c r="C18352" s="29"/>
      <c r="D18352" s="27"/>
      <c r="E18352" s="27"/>
      <c r="F18352" s="27"/>
      <c r="G18352" s="1"/>
      <c r="H18352" s="1"/>
      <c r="I18352" s="1"/>
    </row>
    <row r="18353" spans="2:9">
      <c r="B18353" s="1"/>
      <c r="C18353" s="29"/>
      <c r="D18353" s="27"/>
      <c r="E18353" s="27"/>
      <c r="F18353" s="27"/>
      <c r="G18353" s="1"/>
      <c r="H18353" s="1"/>
      <c r="I18353" s="1"/>
    </row>
    <row r="18354" spans="2:9">
      <c r="B18354" s="1"/>
      <c r="C18354" s="29"/>
      <c r="D18354" s="27"/>
      <c r="E18354" s="27"/>
      <c r="F18354" s="27"/>
      <c r="G18354" s="1"/>
      <c r="H18354" s="1"/>
      <c r="I18354" s="1"/>
    </row>
    <row r="18355" spans="2:9">
      <c r="B18355" s="1"/>
      <c r="C18355" s="29"/>
      <c r="D18355" s="27"/>
      <c r="E18355" s="27"/>
      <c r="F18355" s="27"/>
      <c r="G18355" s="1"/>
      <c r="H18355" s="1"/>
      <c r="I18355" s="1"/>
    </row>
    <row r="18356" spans="2:9">
      <c r="B18356" s="1"/>
      <c r="C18356" s="29"/>
      <c r="D18356" s="27"/>
      <c r="E18356" s="27"/>
      <c r="F18356" s="27"/>
      <c r="G18356" s="1"/>
      <c r="H18356" s="1"/>
      <c r="I18356" s="1"/>
    </row>
    <row r="18357" spans="2:9">
      <c r="B18357" s="1"/>
      <c r="C18357" s="29"/>
      <c r="D18357" s="27"/>
      <c r="E18357" s="27"/>
      <c r="F18357" s="27"/>
      <c r="G18357" s="1"/>
      <c r="H18357" s="1"/>
      <c r="I18357" s="1"/>
    </row>
    <row r="18358" spans="2:9">
      <c r="B18358" s="1"/>
      <c r="C18358" s="29"/>
      <c r="D18358" s="27"/>
      <c r="E18358" s="27"/>
      <c r="F18358" s="27"/>
      <c r="G18358" s="1"/>
      <c r="H18358" s="1"/>
      <c r="I18358" s="1"/>
    </row>
    <row r="18359" spans="2:9">
      <c r="B18359" s="1"/>
      <c r="C18359" s="29"/>
      <c r="D18359" s="27"/>
      <c r="E18359" s="27"/>
      <c r="F18359" s="27"/>
      <c r="G18359" s="1"/>
      <c r="H18359" s="1"/>
      <c r="I18359" s="1"/>
    </row>
    <row r="18360" spans="2:9">
      <c r="B18360" s="1"/>
      <c r="C18360" s="29"/>
      <c r="D18360" s="27"/>
      <c r="E18360" s="27"/>
      <c r="F18360" s="27"/>
      <c r="G18360" s="1"/>
      <c r="H18360" s="1"/>
      <c r="I18360" s="1"/>
    </row>
    <row r="18361" spans="2:9">
      <c r="B18361" s="1"/>
      <c r="C18361" s="29"/>
      <c r="D18361" s="27"/>
      <c r="E18361" s="27"/>
      <c r="F18361" s="27"/>
      <c r="G18361" s="1"/>
      <c r="H18361" s="1"/>
      <c r="I18361" s="1"/>
    </row>
    <row r="18362" spans="2:9">
      <c r="B18362" s="1"/>
      <c r="C18362" s="29"/>
      <c r="D18362" s="27"/>
      <c r="E18362" s="27"/>
      <c r="F18362" s="27"/>
      <c r="G18362" s="1"/>
      <c r="H18362" s="1"/>
      <c r="I18362" s="1"/>
    </row>
    <row r="18363" spans="2:9">
      <c r="B18363" s="1"/>
      <c r="C18363" s="29"/>
      <c r="D18363" s="27"/>
      <c r="E18363" s="27"/>
      <c r="F18363" s="27"/>
      <c r="G18363" s="1"/>
      <c r="H18363" s="1"/>
      <c r="I18363" s="1"/>
    </row>
    <row r="18364" spans="2:9">
      <c r="B18364" s="1"/>
      <c r="C18364" s="29"/>
      <c r="D18364" s="27"/>
      <c r="E18364" s="27"/>
      <c r="F18364" s="27"/>
      <c r="G18364" s="1"/>
      <c r="H18364" s="1"/>
      <c r="I18364" s="1"/>
    </row>
    <row r="18365" spans="2:9">
      <c r="B18365" s="1"/>
      <c r="C18365" s="29"/>
      <c r="D18365" s="27"/>
      <c r="E18365" s="27"/>
      <c r="F18365" s="27"/>
      <c r="G18365" s="1"/>
      <c r="H18365" s="1"/>
      <c r="I18365" s="1"/>
    </row>
    <row r="18366" spans="2:9">
      <c r="B18366" s="1"/>
      <c r="C18366" s="29"/>
      <c r="D18366" s="27"/>
      <c r="E18366" s="27"/>
      <c r="F18366" s="27"/>
      <c r="G18366" s="1"/>
      <c r="H18366" s="1"/>
      <c r="I18366" s="1"/>
    </row>
    <row r="18367" spans="2:9">
      <c r="B18367" s="1"/>
      <c r="C18367" s="29"/>
      <c r="D18367" s="27"/>
      <c r="E18367" s="27"/>
      <c r="F18367" s="27"/>
      <c r="G18367" s="1"/>
      <c r="H18367" s="1"/>
      <c r="I18367" s="1"/>
    </row>
    <row r="18368" spans="2:9">
      <c r="B18368" s="1"/>
      <c r="C18368" s="29"/>
      <c r="D18368" s="27"/>
      <c r="E18368" s="27"/>
      <c r="F18368" s="27"/>
      <c r="G18368" s="1"/>
      <c r="H18368" s="1"/>
      <c r="I18368" s="1"/>
    </row>
    <row r="18369" spans="2:9">
      <c r="B18369" s="1"/>
      <c r="C18369" s="29"/>
      <c r="D18369" s="27"/>
      <c r="E18369" s="27"/>
      <c r="F18369" s="27"/>
      <c r="G18369" s="1"/>
      <c r="H18369" s="1"/>
      <c r="I18369" s="1"/>
    </row>
    <row r="18370" spans="2:9">
      <c r="B18370" s="1"/>
      <c r="C18370" s="29"/>
      <c r="D18370" s="27"/>
      <c r="E18370" s="27"/>
      <c r="F18370" s="27"/>
      <c r="G18370" s="1"/>
      <c r="H18370" s="1"/>
      <c r="I18370" s="1"/>
    </row>
    <row r="18371" spans="2:9">
      <c r="B18371" s="1"/>
      <c r="C18371" s="29"/>
      <c r="D18371" s="27"/>
      <c r="E18371" s="27"/>
      <c r="F18371" s="27"/>
      <c r="G18371" s="1"/>
      <c r="H18371" s="1"/>
      <c r="I18371" s="1"/>
    </row>
    <row r="18372" spans="2:9">
      <c r="B18372" s="1"/>
      <c r="C18372" s="29"/>
      <c r="D18372" s="27"/>
      <c r="E18372" s="27"/>
      <c r="F18372" s="27"/>
      <c r="G18372" s="1"/>
      <c r="H18372" s="1"/>
      <c r="I18372" s="1"/>
    </row>
    <row r="18373" spans="2:9">
      <c r="B18373" s="1"/>
      <c r="C18373" s="29"/>
      <c r="D18373" s="27"/>
      <c r="E18373" s="27"/>
      <c r="F18373" s="27"/>
      <c r="G18373" s="1"/>
      <c r="H18373" s="1"/>
      <c r="I18373" s="1"/>
    </row>
    <row r="18374" spans="2:9">
      <c r="B18374" s="1"/>
      <c r="C18374" s="29"/>
      <c r="D18374" s="27"/>
      <c r="E18374" s="27"/>
      <c r="F18374" s="27"/>
      <c r="G18374" s="1"/>
      <c r="H18374" s="1"/>
      <c r="I18374" s="1"/>
    </row>
    <row r="18375" spans="2:9">
      <c r="B18375" s="1"/>
      <c r="C18375" s="29"/>
      <c r="D18375" s="27"/>
      <c r="E18375" s="27"/>
      <c r="F18375" s="27"/>
      <c r="G18375" s="1"/>
      <c r="H18375" s="1"/>
      <c r="I18375" s="1"/>
    </row>
    <row r="18376" spans="2:9">
      <c r="B18376" s="1"/>
      <c r="C18376" s="29"/>
      <c r="D18376" s="27"/>
      <c r="E18376" s="27"/>
      <c r="F18376" s="27"/>
      <c r="G18376" s="1"/>
      <c r="H18376" s="1"/>
      <c r="I18376" s="1"/>
    </row>
    <row r="18377" spans="2:9">
      <c r="B18377" s="1"/>
      <c r="C18377" s="29"/>
      <c r="D18377" s="27"/>
      <c r="E18377" s="27"/>
      <c r="F18377" s="27"/>
      <c r="G18377" s="1"/>
      <c r="H18377" s="1"/>
      <c r="I18377" s="1"/>
    </row>
    <row r="18378" spans="2:9">
      <c r="B18378" s="1"/>
      <c r="C18378" s="29"/>
      <c r="D18378" s="27"/>
      <c r="E18378" s="27"/>
      <c r="F18378" s="27"/>
      <c r="G18378" s="1"/>
      <c r="H18378" s="1"/>
      <c r="I18378" s="1"/>
    </row>
    <row r="18379" spans="2:9">
      <c r="B18379" s="1"/>
      <c r="C18379" s="29"/>
      <c r="D18379" s="27"/>
      <c r="E18379" s="27"/>
      <c r="F18379" s="27"/>
      <c r="G18379" s="1"/>
      <c r="H18379" s="1"/>
      <c r="I18379" s="1"/>
    </row>
    <row r="18380" spans="2:9">
      <c r="B18380" s="1"/>
      <c r="C18380" s="29"/>
      <c r="D18380" s="27"/>
      <c r="E18380" s="27"/>
      <c r="F18380" s="27"/>
      <c r="G18380" s="1"/>
      <c r="H18380" s="1"/>
      <c r="I18380" s="1"/>
    </row>
    <row r="18381" spans="2:9">
      <c r="B18381" s="1"/>
      <c r="C18381" s="29"/>
      <c r="D18381" s="27"/>
      <c r="E18381" s="27"/>
      <c r="F18381" s="27"/>
      <c r="G18381" s="1"/>
      <c r="H18381" s="1"/>
      <c r="I18381" s="1"/>
    </row>
    <row r="18382" spans="2:9">
      <c r="B18382" s="1"/>
      <c r="C18382" s="29"/>
      <c r="D18382" s="27"/>
      <c r="E18382" s="27"/>
      <c r="F18382" s="27"/>
      <c r="G18382" s="1"/>
      <c r="H18382" s="1"/>
      <c r="I18382" s="1"/>
    </row>
    <row r="18383" spans="2:9">
      <c r="B18383" s="1"/>
      <c r="C18383" s="29"/>
      <c r="D18383" s="27"/>
      <c r="E18383" s="27"/>
      <c r="F18383" s="27"/>
      <c r="G18383" s="1"/>
      <c r="H18383" s="1"/>
      <c r="I18383" s="1"/>
    </row>
    <row r="18384" spans="2:9">
      <c r="B18384" s="1"/>
      <c r="C18384" s="29"/>
      <c r="D18384" s="27"/>
      <c r="E18384" s="27"/>
      <c r="F18384" s="27"/>
      <c r="G18384" s="1"/>
      <c r="H18384" s="1"/>
      <c r="I18384" s="1"/>
    </row>
    <row r="18385" spans="2:9">
      <c r="B18385" s="1"/>
      <c r="C18385" s="29"/>
      <c r="D18385" s="27"/>
      <c r="E18385" s="27"/>
      <c r="F18385" s="27"/>
      <c r="G18385" s="1"/>
      <c r="H18385" s="1"/>
      <c r="I18385" s="1"/>
    </row>
    <row r="18386" spans="2:9">
      <c r="B18386" s="1"/>
      <c r="C18386" s="29"/>
      <c r="D18386" s="27"/>
      <c r="E18386" s="27"/>
      <c r="F18386" s="27"/>
      <c r="G18386" s="1"/>
      <c r="H18386" s="1"/>
      <c r="I18386" s="1"/>
    </row>
    <row r="18387" spans="2:9">
      <c r="B18387" s="1"/>
      <c r="C18387" s="29"/>
      <c r="D18387" s="27"/>
      <c r="E18387" s="27"/>
      <c r="F18387" s="27"/>
      <c r="G18387" s="1"/>
      <c r="H18387" s="1"/>
      <c r="I18387" s="1"/>
    </row>
    <row r="18388" spans="2:9">
      <c r="B18388" s="1"/>
      <c r="C18388" s="29"/>
      <c r="D18388" s="27"/>
      <c r="E18388" s="27"/>
      <c r="F18388" s="27"/>
      <c r="G18388" s="1"/>
      <c r="H18388" s="1"/>
      <c r="I18388" s="1"/>
    </row>
    <row r="18389" spans="2:9">
      <c r="B18389" s="1"/>
      <c r="C18389" s="29"/>
      <c r="D18389" s="27"/>
      <c r="E18389" s="27"/>
      <c r="F18389" s="27"/>
      <c r="G18389" s="1"/>
      <c r="H18389" s="1"/>
      <c r="I18389" s="1"/>
    </row>
    <row r="18390" spans="2:9">
      <c r="B18390" s="1"/>
      <c r="C18390" s="29"/>
      <c r="D18390" s="27"/>
      <c r="E18390" s="27"/>
      <c r="F18390" s="27"/>
      <c r="G18390" s="1"/>
      <c r="H18390" s="1"/>
      <c r="I18390" s="1"/>
    </row>
    <row r="18391" spans="2:9">
      <c r="B18391" s="1"/>
      <c r="C18391" s="29"/>
      <c r="D18391" s="27"/>
      <c r="E18391" s="27"/>
      <c r="F18391" s="27"/>
      <c r="G18391" s="1"/>
      <c r="H18391" s="1"/>
      <c r="I18391" s="1"/>
    </row>
    <row r="18392" spans="2:9">
      <c r="B18392" s="1"/>
      <c r="C18392" s="29"/>
      <c r="D18392" s="27"/>
      <c r="E18392" s="27"/>
      <c r="F18392" s="27"/>
      <c r="G18392" s="1"/>
      <c r="H18392" s="1"/>
      <c r="I18392" s="1"/>
    </row>
    <row r="18393" spans="2:9">
      <c r="B18393" s="1"/>
      <c r="C18393" s="29"/>
      <c r="D18393" s="27"/>
      <c r="E18393" s="27"/>
      <c r="F18393" s="27"/>
      <c r="G18393" s="1"/>
      <c r="H18393" s="1"/>
      <c r="I18393" s="1"/>
    </row>
    <row r="18394" spans="2:9">
      <c r="B18394" s="1"/>
      <c r="C18394" s="29"/>
      <c r="D18394" s="27"/>
      <c r="E18394" s="27"/>
      <c r="F18394" s="27"/>
      <c r="G18394" s="1"/>
      <c r="H18394" s="1"/>
      <c r="I18394" s="1"/>
    </row>
    <row r="18395" spans="2:9">
      <c r="B18395" s="1"/>
      <c r="C18395" s="29"/>
      <c r="D18395" s="27"/>
      <c r="E18395" s="27"/>
      <c r="F18395" s="27"/>
      <c r="G18395" s="1"/>
      <c r="H18395" s="1"/>
      <c r="I18395" s="1"/>
    </row>
    <row r="18396" spans="2:9">
      <c r="B18396" s="1"/>
      <c r="C18396" s="29"/>
      <c r="D18396" s="27"/>
      <c r="E18396" s="27"/>
      <c r="F18396" s="27"/>
      <c r="G18396" s="1"/>
      <c r="H18396" s="1"/>
      <c r="I18396" s="1"/>
    </row>
    <row r="18397" spans="2:9">
      <c r="B18397" s="1"/>
      <c r="C18397" s="29"/>
      <c r="D18397" s="27"/>
      <c r="E18397" s="27"/>
      <c r="F18397" s="27"/>
      <c r="G18397" s="1"/>
      <c r="H18397" s="1"/>
      <c r="I18397" s="1"/>
    </row>
    <row r="18398" spans="2:9">
      <c r="B18398" s="1"/>
      <c r="C18398" s="29"/>
      <c r="D18398" s="27"/>
      <c r="E18398" s="27"/>
      <c r="F18398" s="27"/>
      <c r="G18398" s="1"/>
      <c r="H18398" s="1"/>
      <c r="I18398" s="1"/>
    </row>
    <row r="18399" spans="2:9">
      <c r="B18399" s="1"/>
      <c r="C18399" s="29"/>
      <c r="D18399" s="27"/>
      <c r="E18399" s="27"/>
      <c r="F18399" s="27"/>
      <c r="G18399" s="1"/>
      <c r="H18399" s="1"/>
      <c r="I18399" s="1"/>
    </row>
    <row r="18400" spans="2:9">
      <c r="B18400" s="1"/>
      <c r="C18400" s="29"/>
      <c r="D18400" s="27"/>
      <c r="E18400" s="27"/>
      <c r="F18400" s="27"/>
      <c r="G18400" s="1"/>
      <c r="H18400" s="1"/>
      <c r="I18400" s="1"/>
    </row>
    <row r="18401" spans="2:9">
      <c r="B18401" s="1"/>
      <c r="C18401" s="29"/>
      <c r="D18401" s="27"/>
      <c r="E18401" s="27"/>
      <c r="F18401" s="27"/>
      <c r="G18401" s="1"/>
      <c r="H18401" s="1"/>
      <c r="I18401" s="1"/>
    </row>
    <row r="18402" spans="2:9">
      <c r="B18402" s="1"/>
      <c r="C18402" s="29"/>
      <c r="D18402" s="27"/>
      <c r="E18402" s="27"/>
      <c r="F18402" s="27"/>
      <c r="G18402" s="1"/>
      <c r="H18402" s="1"/>
      <c r="I18402" s="1"/>
    </row>
    <row r="18403" spans="2:9">
      <c r="B18403" s="1"/>
      <c r="C18403" s="29"/>
      <c r="D18403" s="27"/>
      <c r="E18403" s="27"/>
      <c r="F18403" s="27"/>
      <c r="G18403" s="1"/>
      <c r="H18403" s="1"/>
      <c r="I18403" s="1"/>
    </row>
    <row r="18404" spans="2:9">
      <c r="B18404" s="1"/>
      <c r="C18404" s="29"/>
      <c r="D18404" s="27"/>
      <c r="E18404" s="27"/>
      <c r="F18404" s="27"/>
      <c r="G18404" s="1"/>
      <c r="H18404" s="1"/>
      <c r="I18404" s="1"/>
    </row>
    <row r="18405" spans="2:9">
      <c r="B18405" s="1"/>
      <c r="C18405" s="29"/>
      <c r="D18405" s="27"/>
      <c r="E18405" s="27"/>
      <c r="F18405" s="27"/>
      <c r="G18405" s="1"/>
      <c r="H18405" s="1"/>
      <c r="I18405" s="1"/>
    </row>
    <row r="18406" spans="2:9">
      <c r="B18406" s="1"/>
      <c r="C18406" s="29"/>
      <c r="D18406" s="27"/>
      <c r="E18406" s="27"/>
      <c r="F18406" s="27"/>
      <c r="G18406" s="1"/>
      <c r="H18406" s="1"/>
      <c r="I18406" s="1"/>
    </row>
    <row r="18407" spans="2:9">
      <c r="B18407" s="1"/>
      <c r="C18407" s="29"/>
      <c r="D18407" s="27"/>
      <c r="E18407" s="27"/>
      <c r="F18407" s="27"/>
      <c r="G18407" s="1"/>
      <c r="H18407" s="1"/>
      <c r="I18407" s="1"/>
    </row>
    <row r="18408" spans="2:9">
      <c r="B18408" s="1"/>
      <c r="C18408" s="29"/>
      <c r="D18408" s="27"/>
      <c r="E18408" s="27"/>
      <c r="F18408" s="27"/>
      <c r="G18408" s="1"/>
      <c r="H18408" s="1"/>
      <c r="I18408" s="1"/>
    </row>
    <row r="18409" spans="2:9">
      <c r="B18409" s="1"/>
      <c r="C18409" s="29"/>
      <c r="D18409" s="27"/>
      <c r="E18409" s="27"/>
      <c r="F18409" s="27"/>
      <c r="G18409" s="1"/>
      <c r="H18409" s="1"/>
      <c r="I18409" s="1"/>
    </row>
    <row r="18410" spans="2:9">
      <c r="B18410" s="1"/>
      <c r="C18410" s="29"/>
      <c r="D18410" s="27"/>
      <c r="E18410" s="27"/>
      <c r="F18410" s="27"/>
      <c r="G18410" s="1"/>
      <c r="H18410" s="1"/>
      <c r="I18410" s="1"/>
    </row>
    <row r="18411" spans="2:9">
      <c r="B18411" s="1"/>
      <c r="C18411" s="29"/>
      <c r="D18411" s="27"/>
      <c r="E18411" s="27"/>
      <c r="F18411" s="27"/>
      <c r="G18411" s="1"/>
      <c r="H18411" s="1"/>
      <c r="I18411" s="1"/>
    </row>
    <row r="18412" spans="2:9">
      <c r="B18412" s="1"/>
      <c r="C18412" s="29"/>
      <c r="D18412" s="27"/>
      <c r="E18412" s="27"/>
      <c r="F18412" s="27"/>
      <c r="G18412" s="1"/>
      <c r="H18412" s="1"/>
      <c r="I18412" s="1"/>
    </row>
    <row r="18413" spans="2:9">
      <c r="B18413" s="1"/>
      <c r="C18413" s="29"/>
      <c r="D18413" s="27"/>
      <c r="E18413" s="27"/>
      <c r="F18413" s="27"/>
      <c r="G18413" s="1"/>
      <c r="H18413" s="1"/>
      <c r="I18413" s="1"/>
    </row>
    <row r="18414" spans="2:9">
      <c r="B18414" s="1"/>
      <c r="C18414" s="29"/>
      <c r="D18414" s="27"/>
      <c r="E18414" s="27"/>
      <c r="F18414" s="27"/>
      <c r="G18414" s="1"/>
      <c r="H18414" s="1"/>
      <c r="I18414" s="1"/>
    </row>
    <row r="18415" spans="2:9">
      <c r="B18415" s="1"/>
      <c r="C18415" s="29"/>
      <c r="D18415" s="27"/>
      <c r="E18415" s="27"/>
      <c r="F18415" s="27"/>
      <c r="G18415" s="1"/>
      <c r="H18415" s="1"/>
      <c r="I18415" s="1"/>
    </row>
    <row r="18416" spans="2:9">
      <c r="B18416" s="1"/>
      <c r="C18416" s="29"/>
      <c r="D18416" s="27"/>
      <c r="E18416" s="27"/>
      <c r="F18416" s="27"/>
      <c r="G18416" s="1"/>
      <c r="H18416" s="1"/>
      <c r="I18416" s="1"/>
    </row>
    <row r="18417" spans="2:9">
      <c r="B18417" s="1"/>
      <c r="C18417" s="29"/>
      <c r="D18417" s="27"/>
      <c r="E18417" s="27"/>
      <c r="F18417" s="27"/>
      <c r="G18417" s="1"/>
      <c r="H18417" s="1"/>
      <c r="I18417" s="1"/>
    </row>
    <row r="18418" spans="2:9">
      <c r="B18418" s="1"/>
      <c r="C18418" s="29"/>
      <c r="D18418" s="27"/>
      <c r="E18418" s="27"/>
      <c r="F18418" s="27"/>
      <c r="G18418" s="1"/>
      <c r="H18418" s="1"/>
      <c r="I18418" s="1"/>
    </row>
    <row r="18419" spans="2:9">
      <c r="B18419" s="1"/>
      <c r="C18419" s="29"/>
      <c r="D18419" s="27"/>
      <c r="E18419" s="27"/>
      <c r="F18419" s="27"/>
      <c r="G18419" s="1"/>
      <c r="H18419" s="1"/>
      <c r="I18419" s="1"/>
    </row>
    <row r="18420" spans="2:9">
      <c r="B18420" s="1"/>
      <c r="C18420" s="29"/>
      <c r="D18420" s="27"/>
      <c r="E18420" s="27"/>
      <c r="F18420" s="27"/>
      <c r="G18420" s="1"/>
      <c r="H18420" s="1"/>
      <c r="I18420" s="1"/>
    </row>
    <row r="18421" spans="2:9">
      <c r="B18421" s="1"/>
      <c r="C18421" s="29"/>
      <c r="D18421" s="27"/>
      <c r="E18421" s="27"/>
      <c r="F18421" s="27"/>
      <c r="G18421" s="1"/>
      <c r="H18421" s="1"/>
      <c r="I18421" s="1"/>
    </row>
    <row r="18422" spans="2:9">
      <c r="B18422" s="1"/>
      <c r="C18422" s="29"/>
      <c r="D18422" s="27"/>
      <c r="E18422" s="27"/>
      <c r="F18422" s="27"/>
      <c r="G18422" s="1"/>
      <c r="H18422" s="1"/>
      <c r="I18422" s="1"/>
    </row>
    <row r="18423" spans="2:9">
      <c r="B18423" s="1"/>
      <c r="C18423" s="29"/>
      <c r="D18423" s="27"/>
      <c r="E18423" s="27"/>
      <c r="F18423" s="27"/>
      <c r="G18423" s="1"/>
      <c r="H18423" s="1"/>
      <c r="I18423" s="1"/>
    </row>
    <row r="18424" spans="2:9">
      <c r="B18424" s="1"/>
      <c r="C18424" s="29"/>
      <c r="D18424" s="27"/>
      <c r="E18424" s="27"/>
      <c r="F18424" s="27"/>
      <c r="G18424" s="1"/>
      <c r="H18424" s="1"/>
      <c r="I18424" s="1"/>
    </row>
    <row r="18425" spans="2:9">
      <c r="B18425" s="1"/>
      <c r="C18425" s="29"/>
      <c r="D18425" s="27"/>
      <c r="E18425" s="27"/>
      <c r="F18425" s="27"/>
      <c r="G18425" s="1"/>
      <c r="H18425" s="1"/>
      <c r="I18425" s="1"/>
    </row>
    <row r="18426" spans="2:9">
      <c r="B18426" s="1"/>
      <c r="C18426" s="29"/>
      <c r="D18426" s="27"/>
      <c r="E18426" s="27"/>
      <c r="F18426" s="27"/>
      <c r="G18426" s="1"/>
      <c r="H18426" s="1"/>
      <c r="I18426" s="1"/>
    </row>
    <row r="18427" spans="2:9">
      <c r="B18427" s="1"/>
      <c r="C18427" s="29"/>
      <c r="D18427" s="27"/>
      <c r="E18427" s="27"/>
      <c r="F18427" s="27"/>
      <c r="G18427" s="1"/>
      <c r="H18427" s="1"/>
      <c r="I18427" s="1"/>
    </row>
    <row r="18428" spans="2:9">
      <c r="B18428" s="1"/>
      <c r="C18428" s="29"/>
      <c r="D18428" s="27"/>
      <c r="E18428" s="27"/>
      <c r="F18428" s="27"/>
      <c r="G18428" s="1"/>
      <c r="H18428" s="1"/>
      <c r="I18428" s="1"/>
    </row>
    <row r="18429" spans="2:9">
      <c r="B18429" s="1"/>
      <c r="C18429" s="29"/>
      <c r="D18429" s="27"/>
      <c r="E18429" s="27"/>
      <c r="F18429" s="27"/>
      <c r="G18429" s="1"/>
      <c r="H18429" s="1"/>
      <c r="I18429" s="1"/>
    </row>
    <row r="18430" spans="2:9">
      <c r="B18430" s="1"/>
      <c r="C18430" s="29"/>
      <c r="D18430" s="27"/>
      <c r="E18430" s="27"/>
      <c r="F18430" s="27"/>
      <c r="G18430" s="1"/>
      <c r="H18430" s="1"/>
      <c r="I18430" s="1"/>
    </row>
    <row r="18431" spans="2:9">
      <c r="B18431" s="1"/>
      <c r="C18431" s="29"/>
      <c r="D18431" s="27"/>
      <c r="E18431" s="27"/>
      <c r="F18431" s="27"/>
      <c r="G18431" s="1"/>
      <c r="H18431" s="1"/>
      <c r="I18431" s="1"/>
    </row>
    <row r="18432" spans="2:9">
      <c r="B18432" s="1"/>
      <c r="C18432" s="29"/>
      <c r="D18432" s="27"/>
      <c r="E18432" s="27"/>
      <c r="F18432" s="27"/>
      <c r="G18432" s="1"/>
      <c r="H18432" s="1"/>
      <c r="I18432" s="1"/>
    </row>
    <row r="18433" spans="2:9">
      <c r="B18433" s="1"/>
      <c r="C18433" s="29"/>
      <c r="D18433" s="27"/>
      <c r="E18433" s="27"/>
      <c r="F18433" s="27"/>
      <c r="G18433" s="1"/>
      <c r="H18433" s="1"/>
      <c r="I18433" s="1"/>
    </row>
    <row r="18434" spans="2:9">
      <c r="B18434" s="1"/>
      <c r="C18434" s="29"/>
      <c r="D18434" s="27"/>
      <c r="E18434" s="27"/>
      <c r="F18434" s="27"/>
      <c r="G18434" s="1"/>
      <c r="H18434" s="1"/>
      <c r="I18434" s="1"/>
    </row>
    <row r="18435" spans="2:9">
      <c r="B18435" s="1"/>
      <c r="C18435" s="29"/>
      <c r="D18435" s="27"/>
      <c r="E18435" s="27"/>
      <c r="F18435" s="27"/>
      <c r="G18435" s="1"/>
      <c r="H18435" s="1"/>
      <c r="I18435" s="1"/>
    </row>
    <row r="18436" spans="2:9">
      <c r="B18436" s="1"/>
      <c r="C18436" s="29"/>
      <c r="D18436" s="27"/>
      <c r="E18436" s="27"/>
      <c r="F18436" s="27"/>
      <c r="G18436" s="1"/>
      <c r="H18436" s="1"/>
      <c r="I18436" s="1"/>
    </row>
    <row r="18437" spans="2:9">
      <c r="B18437" s="1"/>
      <c r="C18437" s="29"/>
      <c r="D18437" s="27"/>
      <c r="E18437" s="27"/>
      <c r="F18437" s="27"/>
      <c r="G18437" s="1"/>
      <c r="H18437" s="1"/>
      <c r="I18437" s="1"/>
    </row>
    <row r="18438" spans="2:9">
      <c r="B18438" s="1"/>
      <c r="C18438" s="29"/>
      <c r="D18438" s="27"/>
      <c r="E18438" s="27"/>
      <c r="F18438" s="27"/>
      <c r="G18438" s="1"/>
      <c r="H18438" s="1"/>
      <c r="I18438" s="1"/>
    </row>
    <row r="18439" spans="2:9">
      <c r="B18439" s="1"/>
      <c r="C18439" s="29"/>
      <c r="D18439" s="27"/>
      <c r="E18439" s="27"/>
      <c r="F18439" s="27"/>
      <c r="G18439" s="1"/>
      <c r="H18439" s="1"/>
      <c r="I18439" s="1"/>
    </row>
    <row r="18440" spans="2:9">
      <c r="B18440" s="1"/>
      <c r="C18440" s="29"/>
      <c r="D18440" s="27"/>
      <c r="E18440" s="27"/>
      <c r="F18440" s="27"/>
      <c r="G18440" s="1"/>
      <c r="H18440" s="1"/>
      <c r="I18440" s="1"/>
    </row>
    <row r="18441" spans="2:9">
      <c r="B18441" s="1"/>
      <c r="C18441" s="29"/>
      <c r="D18441" s="27"/>
      <c r="E18441" s="27"/>
      <c r="F18441" s="27"/>
      <c r="G18441" s="1"/>
      <c r="H18441" s="1"/>
      <c r="I18441" s="1"/>
    </row>
    <row r="18442" spans="2:9">
      <c r="B18442" s="1"/>
      <c r="C18442" s="29"/>
      <c r="D18442" s="27"/>
      <c r="E18442" s="27"/>
      <c r="F18442" s="27"/>
      <c r="G18442" s="1"/>
      <c r="H18442" s="1"/>
      <c r="I18442" s="1"/>
    </row>
    <row r="18443" spans="2:9">
      <c r="B18443" s="1"/>
      <c r="C18443" s="29"/>
      <c r="D18443" s="27"/>
      <c r="E18443" s="27"/>
      <c r="F18443" s="27"/>
      <c r="G18443" s="1"/>
      <c r="H18443" s="1"/>
      <c r="I18443" s="1"/>
    </row>
    <row r="18444" spans="2:9">
      <c r="B18444" s="1"/>
      <c r="C18444" s="29"/>
      <c r="D18444" s="27"/>
      <c r="E18444" s="27"/>
      <c r="F18444" s="27"/>
      <c r="G18444" s="1"/>
      <c r="H18444" s="1"/>
      <c r="I18444" s="1"/>
    </row>
    <row r="18445" spans="2:9">
      <c r="B18445" s="1"/>
      <c r="C18445" s="29"/>
      <c r="D18445" s="27"/>
      <c r="E18445" s="27"/>
      <c r="F18445" s="27"/>
      <c r="G18445" s="1"/>
      <c r="H18445" s="1"/>
      <c r="I18445" s="1"/>
    </row>
    <row r="18446" spans="2:9">
      <c r="B18446" s="1"/>
      <c r="C18446" s="29"/>
      <c r="D18446" s="27"/>
      <c r="E18446" s="27"/>
      <c r="F18446" s="27"/>
      <c r="G18446" s="1"/>
      <c r="H18446" s="1"/>
      <c r="I18446" s="1"/>
    </row>
    <row r="18447" spans="2:9">
      <c r="B18447" s="1"/>
      <c r="C18447" s="29"/>
      <c r="D18447" s="27"/>
      <c r="E18447" s="27"/>
      <c r="F18447" s="27"/>
      <c r="G18447" s="1"/>
      <c r="H18447" s="1"/>
      <c r="I18447" s="1"/>
    </row>
    <row r="18448" spans="2:9">
      <c r="B18448" s="1"/>
      <c r="C18448" s="29"/>
      <c r="D18448" s="27"/>
      <c r="E18448" s="27"/>
      <c r="F18448" s="27"/>
      <c r="G18448" s="1"/>
      <c r="H18448" s="1"/>
      <c r="I18448" s="1"/>
    </row>
    <row r="18449" spans="2:9">
      <c r="B18449" s="1"/>
      <c r="C18449" s="29"/>
      <c r="D18449" s="27"/>
      <c r="E18449" s="27"/>
      <c r="F18449" s="27"/>
      <c r="G18449" s="1"/>
      <c r="H18449" s="1"/>
      <c r="I18449" s="1"/>
    </row>
    <row r="18450" spans="2:9">
      <c r="B18450" s="1"/>
      <c r="C18450" s="29"/>
      <c r="D18450" s="27"/>
      <c r="E18450" s="27"/>
      <c r="F18450" s="27"/>
      <c r="G18450" s="1"/>
      <c r="H18450" s="1"/>
      <c r="I18450" s="1"/>
    </row>
    <row r="18451" spans="2:9">
      <c r="B18451" s="1"/>
      <c r="C18451" s="29"/>
      <c r="D18451" s="27"/>
      <c r="E18451" s="27"/>
      <c r="F18451" s="27"/>
      <c r="G18451" s="1"/>
      <c r="H18451" s="1"/>
      <c r="I18451" s="1"/>
    </row>
    <row r="18452" spans="2:9">
      <c r="B18452" s="1"/>
      <c r="C18452" s="29"/>
      <c r="D18452" s="27"/>
      <c r="E18452" s="27"/>
      <c r="F18452" s="27"/>
      <c r="G18452" s="1"/>
      <c r="H18452" s="1"/>
      <c r="I18452" s="1"/>
    </row>
    <row r="18453" spans="2:9">
      <c r="B18453" s="1"/>
      <c r="C18453" s="29"/>
      <c r="D18453" s="27"/>
      <c r="E18453" s="27"/>
      <c r="F18453" s="27"/>
      <c r="G18453" s="1"/>
      <c r="H18453" s="1"/>
      <c r="I18453" s="1"/>
    </row>
    <row r="18454" spans="2:9">
      <c r="B18454" s="1"/>
      <c r="C18454" s="29"/>
      <c r="D18454" s="27"/>
      <c r="E18454" s="27"/>
      <c r="F18454" s="27"/>
      <c r="G18454" s="1"/>
      <c r="H18454" s="1"/>
      <c r="I18454" s="1"/>
    </row>
    <row r="18455" spans="2:9">
      <c r="B18455" s="1"/>
      <c r="C18455" s="29"/>
      <c r="D18455" s="27"/>
      <c r="E18455" s="27"/>
      <c r="F18455" s="27"/>
      <c r="G18455" s="1"/>
      <c r="H18455" s="1"/>
      <c r="I18455" s="1"/>
    </row>
    <row r="18456" spans="2:9">
      <c r="B18456" s="1"/>
      <c r="C18456" s="29"/>
      <c r="D18456" s="27"/>
      <c r="E18456" s="27"/>
      <c r="F18456" s="27"/>
      <c r="G18456" s="1"/>
      <c r="H18456" s="1"/>
      <c r="I18456" s="1"/>
    </row>
    <row r="18457" spans="2:9">
      <c r="B18457" s="1"/>
      <c r="C18457" s="29"/>
      <c r="D18457" s="27"/>
      <c r="E18457" s="27"/>
      <c r="F18457" s="27"/>
      <c r="G18457" s="1"/>
      <c r="H18457" s="1"/>
      <c r="I18457" s="1"/>
    </row>
    <row r="18458" spans="2:9">
      <c r="B18458" s="1"/>
      <c r="C18458" s="29"/>
      <c r="D18458" s="27"/>
      <c r="E18458" s="27"/>
      <c r="F18458" s="27"/>
      <c r="G18458" s="1"/>
      <c r="H18458" s="1"/>
      <c r="I18458" s="1"/>
    </row>
    <row r="18459" spans="2:9">
      <c r="B18459" s="1"/>
      <c r="C18459" s="29"/>
      <c r="D18459" s="27"/>
      <c r="E18459" s="27"/>
      <c r="F18459" s="27"/>
      <c r="G18459" s="1"/>
      <c r="H18459" s="1"/>
      <c r="I18459" s="1"/>
    </row>
    <row r="18460" spans="2:9">
      <c r="B18460" s="1"/>
      <c r="C18460" s="29"/>
      <c r="D18460" s="27"/>
      <c r="E18460" s="27"/>
      <c r="F18460" s="27"/>
      <c r="G18460" s="1"/>
      <c r="H18460" s="1"/>
      <c r="I18460" s="1"/>
    </row>
    <row r="18461" spans="2:9">
      <c r="B18461" s="1"/>
      <c r="C18461" s="29"/>
      <c r="D18461" s="27"/>
      <c r="E18461" s="27"/>
      <c r="F18461" s="27"/>
      <c r="G18461" s="1"/>
      <c r="H18461" s="1"/>
      <c r="I18461" s="1"/>
    </row>
    <row r="18462" spans="2:9">
      <c r="B18462" s="1"/>
      <c r="C18462" s="29"/>
      <c r="D18462" s="27"/>
      <c r="E18462" s="27"/>
      <c r="F18462" s="27"/>
      <c r="G18462" s="1"/>
      <c r="H18462" s="1"/>
      <c r="I18462" s="1"/>
    </row>
    <row r="18463" spans="2:9">
      <c r="B18463" s="1"/>
      <c r="C18463" s="29"/>
      <c r="D18463" s="27"/>
      <c r="E18463" s="27"/>
      <c r="F18463" s="27"/>
      <c r="G18463" s="1"/>
      <c r="H18463" s="1"/>
      <c r="I18463" s="1"/>
    </row>
    <row r="18464" spans="2:9">
      <c r="B18464" s="1"/>
      <c r="C18464" s="29"/>
      <c r="D18464" s="27"/>
      <c r="E18464" s="27"/>
      <c r="F18464" s="27"/>
      <c r="G18464" s="1"/>
      <c r="H18464" s="1"/>
      <c r="I18464" s="1"/>
    </row>
    <row r="18465" spans="2:9">
      <c r="B18465" s="1"/>
      <c r="C18465" s="29"/>
      <c r="D18465" s="27"/>
      <c r="E18465" s="27"/>
      <c r="F18465" s="27"/>
      <c r="G18465" s="1"/>
      <c r="H18465" s="1"/>
      <c r="I18465" s="1"/>
    </row>
    <row r="18466" spans="2:9">
      <c r="B18466" s="1"/>
      <c r="C18466" s="29"/>
      <c r="D18466" s="27"/>
      <c r="E18466" s="27"/>
      <c r="F18466" s="27"/>
      <c r="G18466" s="1"/>
      <c r="H18466" s="1"/>
      <c r="I18466" s="1"/>
    </row>
    <row r="18467" spans="2:9">
      <c r="B18467" s="1"/>
      <c r="C18467" s="29"/>
      <c r="D18467" s="27"/>
      <c r="E18467" s="27"/>
      <c r="F18467" s="27"/>
      <c r="G18467" s="1"/>
      <c r="H18467" s="1"/>
      <c r="I18467" s="1"/>
    </row>
    <row r="18468" spans="2:9">
      <c r="B18468" s="1"/>
      <c r="C18468" s="29"/>
      <c r="D18468" s="27"/>
      <c r="E18468" s="27"/>
      <c r="F18468" s="27"/>
      <c r="G18468" s="1"/>
      <c r="H18468" s="1"/>
      <c r="I18468" s="1"/>
    </row>
    <row r="18469" spans="2:9">
      <c r="B18469" s="1"/>
      <c r="C18469" s="29"/>
      <c r="D18469" s="27"/>
      <c r="E18469" s="27"/>
      <c r="F18469" s="27"/>
      <c r="G18469" s="1"/>
      <c r="H18469" s="1"/>
      <c r="I18469" s="1"/>
    </row>
    <row r="18470" spans="2:9">
      <c r="B18470" s="1"/>
      <c r="C18470" s="29"/>
      <c r="D18470" s="27"/>
      <c r="E18470" s="27"/>
      <c r="F18470" s="27"/>
      <c r="G18470" s="1"/>
      <c r="H18470" s="1"/>
      <c r="I18470" s="1"/>
    </row>
    <row r="18471" spans="2:9">
      <c r="B18471" s="1"/>
      <c r="C18471" s="29"/>
      <c r="D18471" s="27"/>
      <c r="E18471" s="27"/>
      <c r="F18471" s="27"/>
      <c r="G18471" s="1"/>
      <c r="H18471" s="1"/>
      <c r="I18471" s="1"/>
    </row>
    <row r="18472" spans="2:9">
      <c r="B18472" s="1"/>
      <c r="C18472" s="29"/>
      <c r="D18472" s="27"/>
      <c r="E18472" s="27"/>
      <c r="F18472" s="27"/>
      <c r="G18472" s="1"/>
      <c r="H18472" s="1"/>
      <c r="I18472" s="1"/>
    </row>
    <row r="18473" spans="2:9">
      <c r="B18473" s="1"/>
      <c r="C18473" s="29"/>
      <c r="D18473" s="27"/>
      <c r="E18473" s="27"/>
      <c r="F18473" s="27"/>
      <c r="G18473" s="1"/>
      <c r="H18473" s="1"/>
      <c r="I18473" s="1"/>
    </row>
    <row r="18474" spans="2:9">
      <c r="B18474" s="1"/>
      <c r="C18474" s="29"/>
      <c r="D18474" s="27"/>
      <c r="E18474" s="27"/>
      <c r="F18474" s="27"/>
      <c r="G18474" s="1"/>
      <c r="H18474" s="1"/>
      <c r="I18474" s="1"/>
    </row>
    <row r="18475" spans="2:9">
      <c r="B18475" s="1"/>
      <c r="C18475" s="29"/>
      <c r="D18475" s="27"/>
      <c r="E18475" s="27"/>
      <c r="F18475" s="27"/>
      <c r="G18475" s="1"/>
      <c r="H18475" s="1"/>
      <c r="I18475" s="1"/>
    </row>
    <row r="18476" spans="2:9">
      <c r="B18476" s="1"/>
      <c r="C18476" s="29"/>
      <c r="D18476" s="27"/>
      <c r="E18476" s="27"/>
      <c r="F18476" s="27"/>
      <c r="G18476" s="1"/>
      <c r="H18476" s="1"/>
      <c r="I18476" s="1"/>
    </row>
    <row r="18477" spans="2:9">
      <c r="B18477" s="1"/>
      <c r="C18477" s="29"/>
      <c r="D18477" s="27"/>
      <c r="E18477" s="27"/>
      <c r="F18477" s="27"/>
      <c r="G18477" s="1"/>
      <c r="H18477" s="1"/>
      <c r="I18477" s="1"/>
    </row>
    <row r="18478" spans="2:9">
      <c r="B18478" s="1"/>
      <c r="C18478" s="29"/>
      <c r="D18478" s="27"/>
      <c r="E18478" s="27"/>
      <c r="F18478" s="27"/>
      <c r="G18478" s="1"/>
      <c r="H18478" s="1"/>
      <c r="I18478" s="1"/>
    </row>
    <row r="18479" spans="2:9">
      <c r="B18479" s="1"/>
      <c r="C18479" s="29"/>
      <c r="D18479" s="27"/>
      <c r="E18479" s="27"/>
      <c r="F18479" s="27"/>
      <c r="G18479" s="1"/>
      <c r="H18479" s="1"/>
      <c r="I18479" s="1"/>
    </row>
    <row r="18480" spans="2:9">
      <c r="B18480" s="1"/>
      <c r="C18480" s="29"/>
      <c r="D18480" s="27"/>
      <c r="E18480" s="27"/>
      <c r="F18480" s="27"/>
      <c r="G18480" s="1"/>
      <c r="H18480" s="1"/>
      <c r="I18480" s="1"/>
    </row>
    <row r="18481" spans="2:9">
      <c r="B18481" s="1"/>
      <c r="C18481" s="29"/>
      <c r="D18481" s="27"/>
      <c r="E18481" s="27"/>
      <c r="F18481" s="27"/>
      <c r="G18481" s="1"/>
      <c r="H18481" s="1"/>
      <c r="I18481" s="1"/>
    </row>
    <row r="18482" spans="2:9">
      <c r="B18482" s="1"/>
      <c r="C18482" s="29"/>
      <c r="D18482" s="27"/>
      <c r="E18482" s="27"/>
      <c r="F18482" s="27"/>
      <c r="G18482" s="1"/>
      <c r="H18482" s="1"/>
      <c r="I18482" s="1"/>
    </row>
    <row r="18483" spans="2:9">
      <c r="B18483" s="1"/>
      <c r="C18483" s="29"/>
      <c r="D18483" s="27"/>
      <c r="E18483" s="27"/>
      <c r="F18483" s="27"/>
      <c r="G18483" s="1"/>
      <c r="H18483" s="1"/>
      <c r="I18483" s="1"/>
    </row>
    <row r="18484" spans="2:9">
      <c r="B18484" s="1"/>
      <c r="C18484" s="29"/>
      <c r="D18484" s="27"/>
      <c r="E18484" s="27"/>
      <c r="F18484" s="27"/>
      <c r="G18484" s="1"/>
      <c r="H18484" s="1"/>
      <c r="I18484" s="1"/>
    </row>
    <row r="18485" spans="2:9">
      <c r="B18485" s="1"/>
      <c r="C18485" s="29"/>
      <c r="D18485" s="27"/>
      <c r="E18485" s="27"/>
      <c r="F18485" s="27"/>
      <c r="G18485" s="1"/>
      <c r="H18485" s="1"/>
      <c r="I18485" s="1"/>
    </row>
    <row r="18486" spans="2:9">
      <c r="B18486" s="1"/>
      <c r="C18486" s="29"/>
      <c r="D18486" s="27"/>
      <c r="E18486" s="27"/>
      <c r="F18486" s="27"/>
      <c r="G18486" s="1"/>
      <c r="H18486" s="1"/>
      <c r="I18486" s="1"/>
    </row>
    <row r="18487" spans="2:9">
      <c r="B18487" s="1"/>
      <c r="C18487" s="29"/>
      <c r="D18487" s="27"/>
      <c r="E18487" s="27"/>
      <c r="F18487" s="27"/>
      <c r="G18487" s="1"/>
      <c r="H18487" s="1"/>
      <c r="I18487" s="1"/>
    </row>
    <row r="18488" spans="2:9">
      <c r="B18488" s="1"/>
      <c r="C18488" s="29"/>
      <c r="D18488" s="27"/>
      <c r="E18488" s="27"/>
      <c r="F18488" s="27"/>
      <c r="G18488" s="1"/>
      <c r="H18488" s="1"/>
      <c r="I18488" s="1"/>
    </row>
    <row r="18489" spans="2:9">
      <c r="B18489" s="1"/>
      <c r="C18489" s="29"/>
      <c r="D18489" s="27"/>
      <c r="E18489" s="27"/>
      <c r="F18489" s="27"/>
      <c r="G18489" s="1"/>
      <c r="H18489" s="1"/>
      <c r="I18489" s="1"/>
    </row>
    <row r="18490" spans="2:9">
      <c r="B18490" s="1"/>
      <c r="C18490" s="29"/>
      <c r="D18490" s="27"/>
      <c r="E18490" s="27"/>
      <c r="F18490" s="27"/>
      <c r="G18490" s="1"/>
      <c r="H18490" s="1"/>
      <c r="I18490" s="1"/>
    </row>
    <row r="18491" spans="2:9">
      <c r="B18491" s="1"/>
      <c r="C18491" s="29"/>
      <c r="D18491" s="27"/>
      <c r="E18491" s="27"/>
      <c r="F18491" s="27"/>
      <c r="G18491" s="1"/>
      <c r="H18491" s="1"/>
      <c r="I18491" s="1"/>
    </row>
    <row r="18492" spans="2:9">
      <c r="B18492" s="1"/>
      <c r="C18492" s="29"/>
      <c r="D18492" s="27"/>
      <c r="E18492" s="27"/>
      <c r="F18492" s="27"/>
      <c r="G18492" s="1"/>
      <c r="H18492" s="1"/>
      <c r="I18492" s="1"/>
    </row>
    <row r="18493" spans="2:9">
      <c r="B18493" s="1"/>
      <c r="C18493" s="29"/>
      <c r="D18493" s="27"/>
      <c r="E18493" s="27"/>
      <c r="F18493" s="27"/>
      <c r="G18493" s="1"/>
      <c r="H18493" s="1"/>
      <c r="I18493" s="1"/>
    </row>
    <row r="18494" spans="2:9">
      <c r="B18494" s="1"/>
      <c r="C18494" s="29"/>
      <c r="D18494" s="27"/>
      <c r="E18494" s="27"/>
      <c r="F18494" s="27"/>
      <c r="G18494" s="1"/>
      <c r="H18494" s="1"/>
      <c r="I18494" s="1"/>
    </row>
    <row r="18495" spans="2:9">
      <c r="B18495" s="1"/>
      <c r="C18495" s="29"/>
      <c r="D18495" s="27"/>
      <c r="E18495" s="27"/>
      <c r="F18495" s="27"/>
      <c r="G18495" s="1"/>
      <c r="H18495" s="1"/>
      <c r="I18495" s="1"/>
    </row>
    <row r="18496" spans="2:9">
      <c r="B18496" s="1"/>
      <c r="C18496" s="29"/>
      <c r="D18496" s="27"/>
      <c r="E18496" s="27"/>
      <c r="F18496" s="27"/>
      <c r="G18496" s="1"/>
      <c r="H18496" s="1"/>
      <c r="I18496" s="1"/>
    </row>
    <row r="18497" spans="2:9">
      <c r="B18497" s="1"/>
      <c r="C18497" s="29"/>
      <c r="D18497" s="27"/>
      <c r="E18497" s="27"/>
      <c r="F18497" s="27"/>
      <c r="G18497" s="1"/>
      <c r="H18497" s="1"/>
      <c r="I18497" s="1"/>
    </row>
    <row r="18498" spans="2:9">
      <c r="B18498" s="1"/>
      <c r="C18498" s="29"/>
      <c r="D18498" s="27"/>
      <c r="E18498" s="27"/>
      <c r="F18498" s="27"/>
      <c r="G18498" s="1"/>
      <c r="H18498" s="1"/>
      <c r="I18498" s="1"/>
    </row>
    <row r="18499" spans="2:9">
      <c r="B18499" s="1"/>
      <c r="C18499" s="29"/>
      <c r="D18499" s="27"/>
      <c r="E18499" s="27"/>
      <c r="F18499" s="27"/>
      <c r="G18499" s="1"/>
      <c r="H18499" s="1"/>
      <c r="I18499" s="1"/>
    </row>
    <row r="18500" spans="2:9">
      <c r="B18500" s="1"/>
      <c r="C18500" s="29"/>
      <c r="D18500" s="27"/>
      <c r="E18500" s="27"/>
      <c r="F18500" s="27"/>
      <c r="G18500" s="1"/>
      <c r="H18500" s="1"/>
      <c r="I18500" s="1"/>
    </row>
    <row r="18501" spans="2:9">
      <c r="B18501" s="1"/>
      <c r="C18501" s="29"/>
      <c r="D18501" s="27"/>
      <c r="E18501" s="27"/>
      <c r="F18501" s="27"/>
      <c r="G18501" s="1"/>
      <c r="H18501" s="1"/>
      <c r="I18501" s="1"/>
    </row>
    <row r="18502" spans="2:9">
      <c r="B18502" s="1"/>
      <c r="C18502" s="29"/>
      <c r="D18502" s="27"/>
      <c r="E18502" s="27"/>
      <c r="F18502" s="27"/>
      <c r="G18502" s="1"/>
      <c r="H18502" s="1"/>
      <c r="I18502" s="1"/>
    </row>
    <row r="18503" spans="2:9">
      <c r="B18503" s="1"/>
      <c r="C18503" s="29"/>
      <c r="D18503" s="27"/>
      <c r="E18503" s="27"/>
      <c r="F18503" s="27"/>
      <c r="G18503" s="1"/>
      <c r="H18503" s="1"/>
      <c r="I18503" s="1"/>
    </row>
    <row r="18504" spans="2:9">
      <c r="B18504" s="1"/>
      <c r="C18504" s="29"/>
      <c r="D18504" s="27"/>
      <c r="E18504" s="27"/>
      <c r="F18504" s="27"/>
      <c r="G18504" s="1"/>
      <c r="H18504" s="1"/>
      <c r="I18504" s="1"/>
    </row>
    <row r="18505" spans="2:9">
      <c r="B18505" s="1"/>
      <c r="C18505" s="29"/>
      <c r="D18505" s="27"/>
      <c r="E18505" s="27"/>
      <c r="F18505" s="27"/>
      <c r="G18505" s="1"/>
      <c r="H18505" s="1"/>
      <c r="I18505" s="1"/>
    </row>
    <row r="18506" spans="2:9">
      <c r="B18506" s="1"/>
      <c r="C18506" s="29"/>
      <c r="D18506" s="27"/>
      <c r="E18506" s="27"/>
      <c r="F18506" s="27"/>
      <c r="G18506" s="1"/>
      <c r="H18506" s="1"/>
      <c r="I18506" s="1"/>
    </row>
    <row r="18507" spans="2:9">
      <c r="B18507" s="1"/>
      <c r="C18507" s="29"/>
      <c r="D18507" s="27"/>
      <c r="E18507" s="27"/>
      <c r="F18507" s="27"/>
      <c r="G18507" s="1"/>
      <c r="H18507" s="1"/>
      <c r="I18507" s="1"/>
    </row>
    <row r="18508" spans="2:9">
      <c r="B18508" s="1"/>
      <c r="C18508" s="29"/>
      <c r="D18508" s="27"/>
      <c r="E18508" s="27"/>
      <c r="F18508" s="27"/>
      <c r="G18508" s="1"/>
      <c r="H18508" s="1"/>
      <c r="I18508" s="1"/>
    </row>
    <row r="18509" spans="2:9">
      <c r="B18509" s="1"/>
      <c r="C18509" s="29"/>
      <c r="D18509" s="27"/>
      <c r="E18509" s="27"/>
      <c r="F18509" s="27"/>
      <c r="G18509" s="1"/>
      <c r="H18509" s="1"/>
      <c r="I18509" s="1"/>
    </row>
    <row r="18510" spans="2:9">
      <c r="B18510" s="1"/>
      <c r="C18510" s="29"/>
      <c r="D18510" s="27"/>
      <c r="E18510" s="27"/>
      <c r="F18510" s="27"/>
      <c r="G18510" s="1"/>
      <c r="H18510" s="1"/>
      <c r="I18510" s="1"/>
    </row>
    <row r="18511" spans="2:9">
      <c r="B18511" s="1"/>
      <c r="C18511" s="29"/>
      <c r="D18511" s="27"/>
      <c r="E18511" s="27"/>
      <c r="F18511" s="27"/>
      <c r="G18511" s="1"/>
      <c r="H18511" s="1"/>
      <c r="I18511" s="1"/>
    </row>
    <row r="18512" spans="2:9">
      <c r="B18512" s="1"/>
      <c r="C18512" s="29"/>
      <c r="D18512" s="27"/>
      <c r="E18512" s="27"/>
      <c r="F18512" s="27"/>
      <c r="G18512" s="1"/>
      <c r="H18512" s="1"/>
      <c r="I18512" s="1"/>
    </row>
    <row r="18513" spans="2:9">
      <c r="B18513" s="1"/>
      <c r="C18513" s="29"/>
      <c r="D18513" s="27"/>
      <c r="E18513" s="27"/>
      <c r="F18513" s="27"/>
      <c r="G18513" s="1"/>
      <c r="H18513" s="1"/>
      <c r="I18513" s="1"/>
    </row>
    <row r="18514" spans="2:9">
      <c r="B18514" s="1"/>
      <c r="C18514" s="29"/>
      <c r="D18514" s="27"/>
      <c r="E18514" s="27"/>
      <c r="F18514" s="27"/>
      <c r="G18514" s="1"/>
      <c r="H18514" s="1"/>
      <c r="I18514" s="1"/>
    </row>
    <row r="18515" spans="2:9">
      <c r="B18515" s="1"/>
      <c r="C18515" s="29"/>
      <c r="D18515" s="27"/>
      <c r="E18515" s="27"/>
      <c r="F18515" s="27"/>
      <c r="G18515" s="1"/>
      <c r="H18515" s="1"/>
      <c r="I18515" s="1"/>
    </row>
    <row r="18516" spans="2:9">
      <c r="B18516" s="1"/>
      <c r="C18516" s="29"/>
      <c r="D18516" s="27"/>
      <c r="E18516" s="27"/>
      <c r="F18516" s="27"/>
      <c r="G18516" s="1"/>
      <c r="H18516" s="1"/>
      <c r="I18516" s="1"/>
    </row>
    <row r="18517" spans="2:9">
      <c r="B18517" s="1"/>
      <c r="C18517" s="29"/>
      <c r="D18517" s="27"/>
      <c r="E18517" s="27"/>
      <c r="F18517" s="27"/>
      <c r="G18517" s="1"/>
      <c r="H18517" s="1"/>
      <c r="I18517" s="1"/>
    </row>
    <row r="18518" spans="2:9">
      <c r="B18518" s="1"/>
      <c r="C18518" s="29"/>
      <c r="D18518" s="27"/>
      <c r="E18518" s="27"/>
      <c r="F18518" s="27"/>
      <c r="G18518" s="1"/>
      <c r="H18518" s="1"/>
      <c r="I18518" s="1"/>
    </row>
    <row r="18519" spans="2:9">
      <c r="B18519" s="1"/>
      <c r="C18519" s="29"/>
      <c r="D18519" s="27"/>
      <c r="E18519" s="27"/>
      <c r="F18519" s="27"/>
      <c r="G18519" s="1"/>
      <c r="H18519" s="1"/>
      <c r="I18519" s="1"/>
    </row>
    <row r="18520" spans="2:9">
      <c r="B18520" s="1"/>
      <c r="C18520" s="29"/>
      <c r="D18520" s="27"/>
      <c r="E18520" s="27"/>
      <c r="F18520" s="27"/>
      <c r="G18520" s="1"/>
      <c r="H18520" s="1"/>
      <c r="I18520" s="1"/>
    </row>
    <row r="18521" spans="2:9">
      <c r="B18521" s="1"/>
      <c r="C18521" s="29"/>
      <c r="D18521" s="27"/>
      <c r="E18521" s="27"/>
      <c r="F18521" s="27"/>
      <c r="G18521" s="1"/>
      <c r="H18521" s="1"/>
      <c r="I18521" s="1"/>
    </row>
    <row r="18522" spans="2:9">
      <c r="B18522" s="1"/>
      <c r="C18522" s="29"/>
      <c r="D18522" s="27"/>
      <c r="E18522" s="27"/>
      <c r="F18522" s="27"/>
      <c r="G18522" s="1"/>
      <c r="H18522" s="1"/>
      <c r="I18522" s="1"/>
    </row>
    <row r="18523" spans="2:9">
      <c r="B18523" s="1"/>
      <c r="C18523" s="29"/>
      <c r="D18523" s="27"/>
      <c r="E18523" s="27"/>
      <c r="F18523" s="27"/>
      <c r="G18523" s="1"/>
      <c r="H18523" s="1"/>
      <c r="I18523" s="1"/>
    </row>
    <row r="18524" spans="2:9">
      <c r="B18524" s="1"/>
      <c r="C18524" s="29"/>
      <c r="D18524" s="27"/>
      <c r="E18524" s="27"/>
      <c r="F18524" s="27"/>
      <c r="G18524" s="1"/>
      <c r="H18524" s="1"/>
      <c r="I18524" s="1"/>
    </row>
    <row r="18525" spans="2:9">
      <c r="B18525" s="1"/>
      <c r="C18525" s="29"/>
      <c r="D18525" s="27"/>
      <c r="E18525" s="27"/>
      <c r="F18525" s="27"/>
      <c r="G18525" s="1"/>
      <c r="H18525" s="1"/>
      <c r="I18525" s="1"/>
    </row>
    <row r="18526" spans="2:9">
      <c r="B18526" s="1"/>
      <c r="C18526" s="29"/>
      <c r="D18526" s="27"/>
      <c r="E18526" s="27"/>
      <c r="F18526" s="27"/>
      <c r="G18526" s="1"/>
      <c r="H18526" s="1"/>
      <c r="I18526" s="1"/>
    </row>
    <row r="18527" spans="2:9">
      <c r="B18527" s="1"/>
      <c r="C18527" s="29"/>
      <c r="D18527" s="27"/>
      <c r="E18527" s="27"/>
      <c r="F18527" s="27"/>
      <c r="G18527" s="1"/>
      <c r="H18527" s="1"/>
      <c r="I18527" s="1"/>
    </row>
    <row r="18528" spans="2:9">
      <c r="B18528" s="1"/>
      <c r="C18528" s="29"/>
      <c r="D18528" s="27"/>
      <c r="E18528" s="27"/>
      <c r="F18528" s="27"/>
      <c r="G18528" s="1"/>
      <c r="H18528" s="1"/>
      <c r="I18528" s="1"/>
    </row>
    <row r="18529" spans="2:9">
      <c r="B18529" s="1"/>
      <c r="C18529" s="29"/>
      <c r="D18529" s="27"/>
      <c r="E18529" s="27"/>
      <c r="F18529" s="27"/>
      <c r="G18529" s="1"/>
      <c r="H18529" s="1"/>
      <c r="I18529" s="1"/>
    </row>
    <row r="18530" spans="2:9">
      <c r="B18530" s="1"/>
      <c r="C18530" s="29"/>
      <c r="D18530" s="27"/>
      <c r="E18530" s="27"/>
      <c r="F18530" s="27"/>
      <c r="G18530" s="1"/>
      <c r="H18530" s="1"/>
      <c r="I18530" s="1"/>
    </row>
    <row r="18531" spans="2:9">
      <c r="B18531" s="1"/>
      <c r="C18531" s="29"/>
      <c r="D18531" s="27"/>
      <c r="E18531" s="27"/>
      <c r="F18531" s="27"/>
      <c r="G18531" s="1"/>
      <c r="H18531" s="1"/>
      <c r="I18531" s="1"/>
    </row>
    <row r="18532" spans="2:9">
      <c r="B18532" s="1"/>
      <c r="C18532" s="29"/>
      <c r="D18532" s="27"/>
      <c r="E18532" s="27"/>
      <c r="F18532" s="27"/>
      <c r="G18532" s="1"/>
      <c r="H18532" s="1"/>
      <c r="I18532" s="1"/>
    </row>
    <row r="18533" spans="2:9">
      <c r="B18533" s="1"/>
      <c r="C18533" s="29"/>
      <c r="D18533" s="27"/>
      <c r="E18533" s="27"/>
      <c r="F18533" s="27"/>
      <c r="G18533" s="1"/>
      <c r="H18533" s="1"/>
      <c r="I18533" s="1"/>
    </row>
    <row r="18534" spans="2:9">
      <c r="B18534" s="1"/>
      <c r="C18534" s="29"/>
      <c r="D18534" s="27"/>
      <c r="E18534" s="27"/>
      <c r="F18534" s="27"/>
      <c r="G18534" s="1"/>
      <c r="H18534" s="1"/>
      <c r="I18534" s="1"/>
    </row>
    <row r="18535" spans="2:9">
      <c r="B18535" s="1"/>
      <c r="C18535" s="29"/>
      <c r="D18535" s="27"/>
      <c r="E18535" s="27"/>
      <c r="F18535" s="27"/>
      <c r="G18535" s="1"/>
      <c r="H18535" s="1"/>
      <c r="I18535" s="1"/>
    </row>
    <row r="18536" spans="2:9">
      <c r="B18536" s="1"/>
      <c r="C18536" s="29"/>
      <c r="D18536" s="27"/>
      <c r="E18536" s="27"/>
      <c r="F18536" s="27"/>
      <c r="G18536" s="1"/>
      <c r="H18536" s="1"/>
      <c r="I18536" s="1"/>
    </row>
    <row r="18537" spans="2:9">
      <c r="B18537" s="1"/>
      <c r="C18537" s="29"/>
      <c r="D18537" s="27"/>
      <c r="E18537" s="27"/>
      <c r="F18537" s="27"/>
      <c r="G18537" s="1"/>
      <c r="H18537" s="1"/>
      <c r="I18537" s="1"/>
    </row>
    <row r="18538" spans="2:9">
      <c r="B18538" s="1"/>
      <c r="C18538" s="29"/>
      <c r="D18538" s="27"/>
      <c r="E18538" s="27"/>
      <c r="F18538" s="27"/>
      <c r="G18538" s="1"/>
      <c r="H18538" s="1"/>
      <c r="I18538" s="1"/>
    </row>
    <row r="18539" spans="2:9">
      <c r="B18539" s="1"/>
      <c r="C18539" s="29"/>
      <c r="D18539" s="27"/>
      <c r="E18539" s="27"/>
      <c r="F18539" s="27"/>
      <c r="G18539" s="1"/>
      <c r="H18539" s="1"/>
      <c r="I18539" s="1"/>
    </row>
    <row r="18540" spans="2:9">
      <c r="B18540" s="1"/>
      <c r="C18540" s="29"/>
      <c r="D18540" s="27"/>
      <c r="E18540" s="27"/>
      <c r="F18540" s="27"/>
      <c r="G18540" s="1"/>
      <c r="H18540" s="1"/>
      <c r="I18540" s="1"/>
    </row>
    <row r="18541" spans="2:9">
      <c r="B18541" s="1"/>
      <c r="C18541" s="29"/>
      <c r="D18541" s="27"/>
      <c r="E18541" s="27"/>
      <c r="F18541" s="27"/>
      <c r="G18541" s="1"/>
      <c r="H18541" s="1"/>
      <c r="I18541" s="1"/>
    </row>
    <row r="18542" spans="2:9">
      <c r="B18542" s="1"/>
      <c r="C18542" s="29"/>
      <c r="D18542" s="27"/>
      <c r="E18542" s="27"/>
      <c r="F18542" s="27"/>
      <c r="G18542" s="1"/>
      <c r="H18542" s="1"/>
      <c r="I18542" s="1"/>
    </row>
    <row r="18543" spans="2:9">
      <c r="B18543" s="1"/>
      <c r="C18543" s="29"/>
      <c r="D18543" s="27"/>
      <c r="E18543" s="27"/>
      <c r="F18543" s="27"/>
      <c r="G18543" s="1"/>
      <c r="H18543" s="1"/>
      <c r="I18543" s="1"/>
    </row>
    <row r="18544" spans="2:9">
      <c r="B18544" s="1"/>
      <c r="C18544" s="29"/>
      <c r="D18544" s="27"/>
      <c r="E18544" s="27"/>
      <c r="F18544" s="27"/>
      <c r="G18544" s="1"/>
      <c r="H18544" s="1"/>
      <c r="I18544" s="1"/>
    </row>
    <row r="18545" spans="2:9">
      <c r="B18545" s="1"/>
      <c r="C18545" s="29"/>
      <c r="D18545" s="27"/>
      <c r="E18545" s="27"/>
      <c r="F18545" s="27"/>
      <c r="G18545" s="1"/>
      <c r="H18545" s="1"/>
      <c r="I18545" s="1"/>
    </row>
    <row r="18546" spans="2:9">
      <c r="B18546" s="1"/>
      <c r="C18546" s="29"/>
      <c r="D18546" s="27"/>
      <c r="E18546" s="27"/>
      <c r="F18546" s="27"/>
      <c r="G18546" s="1"/>
      <c r="H18546" s="1"/>
      <c r="I18546" s="1"/>
    </row>
    <row r="18547" spans="2:9">
      <c r="B18547" s="1"/>
      <c r="C18547" s="29"/>
      <c r="D18547" s="27"/>
      <c r="E18547" s="27"/>
      <c r="F18547" s="27"/>
      <c r="G18547" s="1"/>
      <c r="H18547" s="1"/>
      <c r="I18547" s="1"/>
    </row>
    <row r="18548" spans="2:9">
      <c r="B18548" s="1"/>
      <c r="C18548" s="29"/>
      <c r="D18548" s="27"/>
      <c r="E18548" s="27"/>
      <c r="F18548" s="27"/>
      <c r="G18548" s="1"/>
      <c r="H18548" s="1"/>
      <c r="I18548" s="1"/>
    </row>
    <row r="18549" spans="2:9">
      <c r="B18549" s="1"/>
      <c r="C18549" s="29"/>
      <c r="D18549" s="27"/>
      <c r="E18549" s="27"/>
      <c r="F18549" s="27"/>
      <c r="G18549" s="1"/>
      <c r="H18549" s="1"/>
      <c r="I18549" s="1"/>
    </row>
    <row r="18550" spans="2:9">
      <c r="B18550" s="1"/>
      <c r="C18550" s="29"/>
      <c r="D18550" s="27"/>
      <c r="E18550" s="27"/>
      <c r="F18550" s="27"/>
      <c r="G18550" s="1"/>
      <c r="H18550" s="1"/>
      <c r="I18550" s="1"/>
    </row>
    <row r="18551" spans="2:9">
      <c r="B18551" s="1"/>
      <c r="C18551" s="29"/>
      <c r="D18551" s="27"/>
      <c r="E18551" s="27"/>
      <c r="F18551" s="27"/>
      <c r="G18551" s="1"/>
      <c r="H18551" s="1"/>
      <c r="I18551" s="1"/>
    </row>
    <row r="18552" spans="2:9">
      <c r="B18552" s="1"/>
      <c r="C18552" s="29"/>
      <c r="D18552" s="27"/>
      <c r="E18552" s="27"/>
      <c r="F18552" s="27"/>
      <c r="G18552" s="1"/>
      <c r="H18552" s="1"/>
      <c r="I18552" s="1"/>
    </row>
    <row r="18553" spans="2:9">
      <c r="B18553" s="1"/>
      <c r="C18553" s="29"/>
      <c r="D18553" s="27"/>
      <c r="E18553" s="27"/>
      <c r="F18553" s="27"/>
      <c r="G18553" s="1"/>
      <c r="H18553" s="1"/>
      <c r="I18553" s="1"/>
    </row>
    <row r="18554" spans="2:9">
      <c r="B18554" s="1"/>
      <c r="C18554" s="29"/>
      <c r="D18554" s="27"/>
      <c r="E18554" s="27"/>
      <c r="F18554" s="27"/>
      <c r="G18554" s="1"/>
      <c r="H18554" s="1"/>
      <c r="I18554" s="1"/>
    </row>
    <row r="18555" spans="2:9">
      <c r="B18555" s="1"/>
      <c r="C18555" s="29"/>
      <c r="D18555" s="27"/>
      <c r="E18555" s="27"/>
      <c r="F18555" s="27"/>
      <c r="G18555" s="1"/>
      <c r="H18555" s="1"/>
      <c r="I18555" s="1"/>
    </row>
    <row r="18556" spans="2:9">
      <c r="B18556" s="1"/>
      <c r="C18556" s="29"/>
      <c r="D18556" s="27"/>
      <c r="E18556" s="27"/>
      <c r="F18556" s="27"/>
      <c r="G18556" s="1"/>
      <c r="H18556" s="1"/>
      <c r="I18556" s="1"/>
    </row>
    <row r="18557" spans="2:9">
      <c r="B18557" s="1"/>
      <c r="C18557" s="29"/>
      <c r="D18557" s="27"/>
      <c r="E18557" s="27"/>
      <c r="F18557" s="27"/>
      <c r="G18557" s="1"/>
      <c r="H18557" s="1"/>
      <c r="I18557" s="1"/>
    </row>
    <row r="18558" spans="2:9">
      <c r="B18558" s="1"/>
      <c r="C18558" s="29"/>
      <c r="D18558" s="27"/>
      <c r="E18558" s="27"/>
      <c r="F18558" s="27"/>
      <c r="G18558" s="1"/>
      <c r="H18558" s="1"/>
      <c r="I18558" s="1"/>
    </row>
    <row r="18559" spans="2:9">
      <c r="B18559" s="1"/>
      <c r="C18559" s="29"/>
      <c r="D18559" s="27"/>
      <c r="E18559" s="27"/>
      <c r="F18559" s="27"/>
      <c r="G18559" s="1"/>
      <c r="H18559" s="1"/>
      <c r="I18559" s="1"/>
    </row>
    <row r="18560" spans="2:9">
      <c r="B18560" s="1"/>
      <c r="C18560" s="29"/>
      <c r="D18560" s="27"/>
      <c r="E18560" s="27"/>
      <c r="F18560" s="27"/>
      <c r="G18560" s="1"/>
      <c r="H18560" s="1"/>
      <c r="I18560" s="1"/>
    </row>
    <row r="18561" spans="2:9">
      <c r="B18561" s="1"/>
      <c r="C18561" s="29"/>
      <c r="D18561" s="27"/>
      <c r="E18561" s="27"/>
      <c r="F18561" s="27"/>
      <c r="G18561" s="1"/>
      <c r="H18561" s="1"/>
      <c r="I18561" s="1"/>
    </row>
    <row r="18562" spans="2:9">
      <c r="B18562" s="1"/>
      <c r="C18562" s="29"/>
      <c r="D18562" s="27"/>
      <c r="E18562" s="27"/>
      <c r="F18562" s="27"/>
      <c r="G18562" s="1"/>
      <c r="H18562" s="1"/>
      <c r="I18562" s="1"/>
    </row>
    <row r="18563" spans="2:9">
      <c r="B18563" s="1"/>
      <c r="C18563" s="29"/>
      <c r="D18563" s="27"/>
      <c r="E18563" s="27"/>
      <c r="F18563" s="27"/>
      <c r="G18563" s="1"/>
      <c r="H18563" s="1"/>
      <c r="I18563" s="1"/>
    </row>
    <row r="18564" spans="2:9">
      <c r="B18564" s="1"/>
      <c r="C18564" s="29"/>
      <c r="D18564" s="27"/>
      <c r="E18564" s="27"/>
      <c r="F18564" s="27"/>
      <c r="G18564" s="1"/>
      <c r="H18564" s="1"/>
      <c r="I18564" s="1"/>
    </row>
    <row r="18565" spans="2:9">
      <c r="B18565" s="1"/>
      <c r="C18565" s="29"/>
      <c r="D18565" s="27"/>
      <c r="E18565" s="27"/>
      <c r="F18565" s="27"/>
      <c r="G18565" s="1"/>
      <c r="H18565" s="1"/>
      <c r="I18565" s="1"/>
    </row>
    <row r="18566" spans="2:9">
      <c r="B18566" s="1"/>
      <c r="C18566" s="29"/>
      <c r="D18566" s="27"/>
      <c r="E18566" s="27"/>
      <c r="F18566" s="27"/>
      <c r="G18566" s="1"/>
      <c r="H18566" s="1"/>
      <c r="I18566" s="1"/>
    </row>
    <row r="18567" spans="2:9">
      <c r="B18567" s="1"/>
      <c r="C18567" s="29"/>
      <c r="D18567" s="27"/>
      <c r="E18567" s="27"/>
      <c r="F18567" s="27"/>
      <c r="G18567" s="1"/>
      <c r="H18567" s="1"/>
      <c r="I18567" s="1"/>
    </row>
    <row r="18568" spans="2:9">
      <c r="B18568" s="1"/>
      <c r="C18568" s="29"/>
      <c r="D18568" s="27"/>
      <c r="E18568" s="27"/>
      <c r="F18568" s="27"/>
      <c r="G18568" s="1"/>
      <c r="H18568" s="1"/>
      <c r="I18568" s="1"/>
    </row>
    <row r="18569" spans="2:9">
      <c r="B18569" s="1"/>
      <c r="C18569" s="29"/>
      <c r="D18569" s="27"/>
      <c r="E18569" s="27"/>
      <c r="F18569" s="27"/>
      <c r="G18569" s="1"/>
      <c r="H18569" s="1"/>
      <c r="I18569" s="1"/>
    </row>
    <row r="18570" spans="2:9">
      <c r="B18570" s="1"/>
      <c r="C18570" s="29"/>
      <c r="D18570" s="27"/>
      <c r="E18570" s="27"/>
      <c r="F18570" s="27"/>
      <c r="G18570" s="1"/>
      <c r="H18570" s="1"/>
      <c r="I18570" s="1"/>
    </row>
    <row r="18571" spans="2:9">
      <c r="B18571" s="1"/>
      <c r="C18571" s="29"/>
      <c r="D18571" s="27"/>
      <c r="E18571" s="27"/>
      <c r="F18571" s="27"/>
      <c r="G18571" s="1"/>
      <c r="H18571" s="1"/>
      <c r="I18571" s="1"/>
    </row>
    <row r="18572" spans="2:9">
      <c r="B18572" s="1"/>
      <c r="C18572" s="29"/>
      <c r="D18572" s="27"/>
      <c r="E18572" s="27"/>
      <c r="F18572" s="27"/>
      <c r="G18572" s="1"/>
      <c r="H18572" s="1"/>
      <c r="I18572" s="1"/>
    </row>
    <row r="18573" spans="2:9">
      <c r="B18573" s="1"/>
      <c r="C18573" s="29"/>
      <c r="D18573" s="27"/>
      <c r="E18573" s="27"/>
      <c r="F18573" s="27"/>
      <c r="G18573" s="1"/>
      <c r="H18573" s="1"/>
      <c r="I18573" s="1"/>
    </row>
    <row r="18574" spans="2:9">
      <c r="B18574" s="1"/>
      <c r="C18574" s="29"/>
      <c r="D18574" s="27"/>
      <c r="E18574" s="27"/>
      <c r="F18574" s="27"/>
      <c r="G18574" s="1"/>
      <c r="H18574" s="1"/>
      <c r="I18574" s="1"/>
    </row>
    <row r="18575" spans="2:9">
      <c r="B18575" s="1"/>
      <c r="C18575" s="29"/>
      <c r="D18575" s="27"/>
      <c r="E18575" s="27"/>
      <c r="F18575" s="27"/>
      <c r="G18575" s="1"/>
      <c r="H18575" s="1"/>
      <c r="I18575" s="1"/>
    </row>
    <row r="18576" spans="2:9">
      <c r="B18576" s="1"/>
      <c r="C18576" s="29"/>
      <c r="D18576" s="27"/>
      <c r="E18576" s="27"/>
      <c r="F18576" s="27"/>
      <c r="G18576" s="1"/>
      <c r="H18576" s="1"/>
      <c r="I18576" s="1"/>
    </row>
    <row r="18577" spans="2:9">
      <c r="B18577" s="1"/>
      <c r="C18577" s="29"/>
      <c r="D18577" s="27"/>
      <c r="E18577" s="27"/>
      <c r="F18577" s="27"/>
      <c r="G18577" s="1"/>
      <c r="H18577" s="1"/>
      <c r="I18577" s="1"/>
    </row>
    <row r="18578" spans="2:9">
      <c r="B18578" s="1"/>
      <c r="C18578" s="29"/>
      <c r="D18578" s="27"/>
      <c r="E18578" s="27"/>
      <c r="F18578" s="27"/>
      <c r="G18578" s="1"/>
      <c r="H18578" s="1"/>
      <c r="I18578" s="1"/>
    </row>
    <row r="18579" spans="2:9">
      <c r="B18579" s="1"/>
      <c r="C18579" s="29"/>
      <c r="D18579" s="27"/>
      <c r="E18579" s="27"/>
      <c r="F18579" s="27"/>
      <c r="G18579" s="1"/>
      <c r="H18579" s="1"/>
      <c r="I18579" s="1"/>
    </row>
    <row r="18580" spans="2:9">
      <c r="B18580" s="1"/>
      <c r="C18580" s="29"/>
      <c r="D18580" s="27"/>
      <c r="E18580" s="27"/>
      <c r="F18580" s="27"/>
      <c r="G18580" s="1"/>
      <c r="H18580" s="1"/>
      <c r="I18580" s="1"/>
    </row>
    <row r="18581" spans="2:9">
      <c r="B18581" s="1"/>
      <c r="C18581" s="29"/>
      <c r="D18581" s="27"/>
      <c r="E18581" s="27"/>
      <c r="F18581" s="27"/>
      <c r="G18581" s="1"/>
      <c r="H18581" s="1"/>
      <c r="I18581" s="1"/>
    </row>
    <row r="18582" spans="2:9">
      <c r="B18582" s="1"/>
      <c r="C18582" s="29"/>
      <c r="D18582" s="27"/>
      <c r="E18582" s="27"/>
      <c r="F18582" s="27"/>
      <c r="G18582" s="1"/>
      <c r="H18582" s="1"/>
      <c r="I18582" s="1"/>
    </row>
    <row r="18583" spans="2:9">
      <c r="B18583" s="1"/>
      <c r="C18583" s="29"/>
      <c r="D18583" s="27"/>
      <c r="E18583" s="27"/>
      <c r="F18583" s="27"/>
      <c r="G18583" s="1"/>
      <c r="H18583" s="1"/>
      <c r="I18583" s="1"/>
    </row>
    <row r="18584" spans="2:9">
      <c r="B18584" s="1"/>
      <c r="C18584" s="29"/>
      <c r="D18584" s="27"/>
      <c r="E18584" s="27"/>
      <c r="F18584" s="27"/>
      <c r="G18584" s="1"/>
      <c r="H18584" s="1"/>
      <c r="I18584" s="1"/>
    </row>
    <row r="18585" spans="2:9">
      <c r="B18585" s="1"/>
      <c r="C18585" s="29"/>
      <c r="D18585" s="27"/>
      <c r="E18585" s="27"/>
      <c r="F18585" s="27"/>
      <c r="G18585" s="1"/>
      <c r="H18585" s="1"/>
      <c r="I18585" s="1"/>
    </row>
    <row r="18586" spans="2:9">
      <c r="B18586" s="1"/>
      <c r="C18586" s="29"/>
      <c r="D18586" s="27"/>
      <c r="E18586" s="27"/>
      <c r="F18586" s="27"/>
      <c r="G18586" s="1"/>
      <c r="H18586" s="1"/>
      <c r="I18586" s="1"/>
    </row>
    <row r="18587" spans="2:9">
      <c r="B18587" s="1"/>
      <c r="C18587" s="29"/>
      <c r="D18587" s="27"/>
      <c r="E18587" s="27"/>
      <c r="F18587" s="27"/>
      <c r="G18587" s="1"/>
      <c r="H18587" s="1"/>
      <c r="I18587" s="1"/>
    </row>
    <row r="18588" spans="2:9">
      <c r="B18588" s="1"/>
      <c r="C18588" s="29"/>
      <c r="D18588" s="27"/>
      <c r="E18588" s="27"/>
      <c r="F18588" s="27"/>
      <c r="G18588" s="1"/>
      <c r="H18588" s="1"/>
      <c r="I18588" s="1"/>
    </row>
    <row r="18589" spans="2:9">
      <c r="B18589" s="1"/>
      <c r="C18589" s="29"/>
      <c r="D18589" s="27"/>
      <c r="E18589" s="27"/>
      <c r="F18589" s="27"/>
      <c r="G18589" s="1"/>
      <c r="H18589" s="1"/>
      <c r="I18589" s="1"/>
    </row>
    <row r="18590" spans="2:9">
      <c r="B18590" s="1"/>
      <c r="C18590" s="29"/>
      <c r="D18590" s="27"/>
      <c r="E18590" s="27"/>
      <c r="F18590" s="27"/>
      <c r="G18590" s="1"/>
      <c r="H18590" s="1"/>
      <c r="I18590" s="1"/>
    </row>
    <row r="18591" spans="2:9">
      <c r="B18591" s="1"/>
      <c r="C18591" s="29"/>
      <c r="D18591" s="27"/>
      <c r="E18591" s="27"/>
      <c r="F18591" s="27"/>
      <c r="G18591" s="1"/>
      <c r="H18591" s="1"/>
      <c r="I18591" s="1"/>
    </row>
    <row r="18592" spans="2:9">
      <c r="B18592" s="1"/>
      <c r="C18592" s="29"/>
      <c r="D18592" s="27"/>
      <c r="E18592" s="27"/>
      <c r="F18592" s="27"/>
      <c r="G18592" s="1"/>
      <c r="H18592" s="1"/>
      <c r="I18592" s="1"/>
    </row>
    <row r="18593" spans="2:9">
      <c r="B18593" s="1"/>
      <c r="C18593" s="29"/>
      <c r="D18593" s="27"/>
      <c r="E18593" s="27"/>
      <c r="F18593" s="27"/>
      <c r="G18593" s="1"/>
      <c r="H18593" s="1"/>
      <c r="I18593" s="1"/>
    </row>
    <row r="18594" spans="2:9">
      <c r="B18594" s="1"/>
      <c r="C18594" s="29"/>
      <c r="D18594" s="27"/>
      <c r="E18594" s="27"/>
      <c r="F18594" s="27"/>
      <c r="G18594" s="1"/>
      <c r="H18594" s="1"/>
      <c r="I18594" s="1"/>
    </row>
    <row r="18595" spans="2:9">
      <c r="B18595" s="1"/>
      <c r="C18595" s="29"/>
      <c r="D18595" s="27"/>
      <c r="E18595" s="27"/>
      <c r="F18595" s="27"/>
      <c r="G18595" s="1"/>
      <c r="H18595" s="1"/>
      <c r="I18595" s="1"/>
    </row>
    <row r="18596" spans="2:9">
      <c r="B18596" s="1"/>
      <c r="C18596" s="29"/>
      <c r="D18596" s="27"/>
      <c r="E18596" s="27"/>
      <c r="F18596" s="27"/>
      <c r="G18596" s="1"/>
      <c r="H18596" s="1"/>
      <c r="I18596" s="1"/>
    </row>
    <row r="18597" spans="2:9">
      <c r="B18597" s="1"/>
      <c r="C18597" s="29"/>
      <c r="D18597" s="27"/>
      <c r="E18597" s="27"/>
      <c r="F18597" s="27"/>
      <c r="G18597" s="1"/>
      <c r="H18597" s="1"/>
      <c r="I18597" s="1"/>
    </row>
    <row r="18598" spans="2:9">
      <c r="B18598" s="1"/>
      <c r="C18598" s="29"/>
      <c r="D18598" s="27"/>
      <c r="E18598" s="27"/>
      <c r="F18598" s="27"/>
      <c r="G18598" s="1"/>
      <c r="H18598" s="1"/>
      <c r="I18598" s="1"/>
    </row>
    <row r="18599" spans="2:9">
      <c r="B18599" s="1"/>
      <c r="C18599" s="29"/>
      <c r="D18599" s="27"/>
      <c r="E18599" s="27"/>
      <c r="F18599" s="27"/>
      <c r="G18599" s="1"/>
      <c r="H18599" s="1"/>
      <c r="I18599" s="1"/>
    </row>
    <row r="18600" spans="2:9">
      <c r="B18600" s="1"/>
      <c r="C18600" s="29"/>
      <c r="D18600" s="27"/>
      <c r="E18600" s="27"/>
      <c r="F18600" s="27"/>
      <c r="G18600" s="1"/>
      <c r="H18600" s="1"/>
      <c r="I18600" s="1"/>
    </row>
    <row r="18601" spans="2:9">
      <c r="B18601" s="1"/>
      <c r="C18601" s="29"/>
      <c r="D18601" s="27"/>
      <c r="E18601" s="27"/>
      <c r="F18601" s="27"/>
      <c r="G18601" s="1"/>
      <c r="H18601" s="1"/>
      <c r="I18601" s="1"/>
    </row>
    <row r="18602" spans="2:9">
      <c r="B18602" s="1"/>
      <c r="C18602" s="29"/>
      <c r="D18602" s="27"/>
      <c r="E18602" s="27"/>
      <c r="F18602" s="27"/>
      <c r="G18602" s="1"/>
      <c r="H18602" s="1"/>
      <c r="I18602" s="1"/>
    </row>
    <row r="18603" spans="2:9">
      <c r="B18603" s="1"/>
      <c r="C18603" s="29"/>
      <c r="D18603" s="27"/>
      <c r="E18603" s="27"/>
      <c r="F18603" s="27"/>
      <c r="G18603" s="1"/>
      <c r="H18603" s="1"/>
      <c r="I18603" s="1"/>
    </row>
    <row r="18604" spans="2:9">
      <c r="B18604" s="1"/>
      <c r="C18604" s="29"/>
      <c r="D18604" s="27"/>
      <c r="E18604" s="27"/>
      <c r="F18604" s="27"/>
      <c r="G18604" s="1"/>
      <c r="H18604" s="1"/>
      <c r="I18604" s="1"/>
    </row>
    <row r="18605" spans="2:9">
      <c r="B18605" s="1"/>
      <c r="C18605" s="29"/>
      <c r="D18605" s="27"/>
      <c r="E18605" s="27"/>
      <c r="F18605" s="27"/>
      <c r="G18605" s="1"/>
      <c r="H18605" s="1"/>
      <c r="I18605" s="1"/>
    </row>
    <row r="18606" spans="2:9">
      <c r="B18606" s="1"/>
      <c r="C18606" s="29"/>
      <c r="D18606" s="27"/>
      <c r="E18606" s="27"/>
      <c r="F18606" s="27"/>
      <c r="G18606" s="1"/>
      <c r="H18606" s="1"/>
      <c r="I18606" s="1"/>
    </row>
    <row r="18607" spans="2:9">
      <c r="B18607" s="1"/>
      <c r="C18607" s="29"/>
      <c r="D18607" s="27"/>
      <c r="E18607" s="27"/>
      <c r="F18607" s="27"/>
      <c r="G18607" s="1"/>
      <c r="H18607" s="1"/>
      <c r="I18607" s="1"/>
    </row>
    <row r="18608" spans="2:9">
      <c r="B18608" s="1"/>
      <c r="C18608" s="29"/>
      <c r="D18608" s="27"/>
      <c r="E18608" s="27"/>
      <c r="F18608" s="27"/>
      <c r="G18608" s="1"/>
      <c r="H18608" s="1"/>
      <c r="I18608" s="1"/>
    </row>
    <row r="18609" spans="2:9">
      <c r="B18609" s="1"/>
      <c r="C18609" s="29"/>
      <c r="D18609" s="27"/>
      <c r="E18609" s="27"/>
      <c r="F18609" s="27"/>
      <c r="G18609" s="1"/>
      <c r="H18609" s="1"/>
      <c r="I18609" s="1"/>
    </row>
    <row r="18610" spans="2:9">
      <c r="B18610" s="1"/>
      <c r="C18610" s="29"/>
      <c r="D18610" s="27"/>
      <c r="E18610" s="27"/>
      <c r="F18610" s="27"/>
      <c r="G18610" s="1"/>
      <c r="H18610" s="1"/>
      <c r="I18610" s="1"/>
    </row>
    <row r="18611" spans="2:9">
      <c r="B18611" s="1"/>
      <c r="C18611" s="29"/>
      <c r="D18611" s="27"/>
      <c r="E18611" s="27"/>
      <c r="F18611" s="27"/>
      <c r="G18611" s="1"/>
      <c r="H18611" s="1"/>
      <c r="I18611" s="1"/>
    </row>
    <row r="18612" spans="2:9">
      <c r="B18612" s="1"/>
      <c r="C18612" s="29"/>
      <c r="D18612" s="27"/>
      <c r="E18612" s="27"/>
      <c r="F18612" s="27"/>
      <c r="G18612" s="1"/>
      <c r="H18612" s="1"/>
      <c r="I18612" s="1"/>
    </row>
    <row r="18613" spans="2:9">
      <c r="B18613" s="1"/>
      <c r="C18613" s="29"/>
      <c r="D18613" s="27"/>
      <c r="E18613" s="27"/>
      <c r="F18613" s="27"/>
      <c r="G18613" s="1"/>
      <c r="H18613" s="1"/>
      <c r="I18613" s="1"/>
    </row>
    <row r="18614" spans="2:9">
      <c r="B18614" s="1"/>
      <c r="C18614" s="29"/>
      <c r="D18614" s="27"/>
      <c r="E18614" s="27"/>
      <c r="F18614" s="27"/>
      <c r="G18614" s="1"/>
      <c r="H18614" s="1"/>
      <c r="I18614" s="1"/>
    </row>
    <row r="18615" spans="2:9">
      <c r="B18615" s="1"/>
      <c r="C18615" s="29"/>
      <c r="D18615" s="27"/>
      <c r="E18615" s="27"/>
      <c r="F18615" s="27"/>
      <c r="G18615" s="1"/>
      <c r="H18615" s="1"/>
      <c r="I18615" s="1"/>
    </row>
    <row r="18616" spans="2:9">
      <c r="B18616" s="1"/>
      <c r="C18616" s="29"/>
      <c r="D18616" s="27"/>
      <c r="E18616" s="27"/>
      <c r="F18616" s="27"/>
      <c r="G18616" s="1"/>
      <c r="H18616" s="1"/>
      <c r="I18616" s="1"/>
    </row>
    <row r="18617" spans="2:9">
      <c r="B18617" s="1"/>
      <c r="C18617" s="29"/>
      <c r="D18617" s="27"/>
      <c r="E18617" s="27"/>
      <c r="F18617" s="27"/>
      <c r="G18617" s="1"/>
      <c r="H18617" s="1"/>
      <c r="I18617" s="1"/>
    </row>
    <row r="18618" spans="2:9">
      <c r="B18618" s="1"/>
      <c r="C18618" s="29"/>
      <c r="D18618" s="27"/>
      <c r="E18618" s="27"/>
      <c r="F18618" s="27"/>
      <c r="G18618" s="1"/>
      <c r="H18618" s="1"/>
      <c r="I18618" s="1"/>
    </row>
    <row r="18619" spans="2:9">
      <c r="B18619" s="1"/>
      <c r="C18619" s="29"/>
      <c r="D18619" s="27"/>
      <c r="E18619" s="27"/>
      <c r="F18619" s="27"/>
      <c r="G18619" s="1"/>
      <c r="H18619" s="1"/>
      <c r="I18619" s="1"/>
    </row>
    <row r="18620" spans="2:9">
      <c r="B18620" s="1"/>
      <c r="C18620" s="29"/>
      <c r="D18620" s="27"/>
      <c r="E18620" s="27"/>
      <c r="F18620" s="27"/>
      <c r="G18620" s="1"/>
      <c r="H18620" s="1"/>
      <c r="I18620" s="1"/>
    </row>
    <row r="18621" spans="2:9">
      <c r="B18621" s="1"/>
      <c r="C18621" s="29"/>
      <c r="D18621" s="27"/>
      <c r="E18621" s="27"/>
      <c r="F18621" s="27"/>
      <c r="G18621" s="1"/>
      <c r="H18621" s="1"/>
      <c r="I18621" s="1"/>
    </row>
    <row r="18622" spans="2:9">
      <c r="B18622" s="1"/>
      <c r="C18622" s="29"/>
      <c r="D18622" s="27"/>
      <c r="E18622" s="27"/>
      <c r="F18622" s="27"/>
      <c r="G18622" s="1"/>
      <c r="H18622" s="1"/>
      <c r="I18622" s="1"/>
    </row>
    <row r="18623" spans="2:9">
      <c r="B18623" s="1"/>
      <c r="C18623" s="29"/>
      <c r="D18623" s="27"/>
      <c r="E18623" s="27"/>
      <c r="F18623" s="27"/>
      <c r="G18623" s="1"/>
      <c r="H18623" s="1"/>
      <c r="I18623" s="1"/>
    </row>
    <row r="18624" spans="2:9">
      <c r="B18624" s="1"/>
      <c r="C18624" s="29"/>
      <c r="D18624" s="27"/>
      <c r="E18624" s="27"/>
      <c r="F18624" s="27"/>
      <c r="G18624" s="1"/>
      <c r="H18624" s="1"/>
      <c r="I18624" s="1"/>
    </row>
    <row r="18625" spans="2:9">
      <c r="B18625" s="1"/>
      <c r="C18625" s="29"/>
      <c r="D18625" s="27"/>
      <c r="E18625" s="27"/>
      <c r="F18625" s="27"/>
      <c r="G18625" s="1"/>
      <c r="H18625" s="1"/>
      <c r="I18625" s="1"/>
    </row>
    <row r="18626" spans="2:9">
      <c r="B18626" s="1"/>
      <c r="C18626" s="29"/>
      <c r="D18626" s="27"/>
      <c r="E18626" s="27"/>
      <c r="F18626" s="27"/>
      <c r="G18626" s="1"/>
      <c r="H18626" s="1"/>
      <c r="I18626" s="1"/>
    </row>
    <row r="18627" spans="2:9">
      <c r="B18627" s="1"/>
      <c r="C18627" s="29"/>
      <c r="D18627" s="27"/>
      <c r="E18627" s="27"/>
      <c r="F18627" s="27"/>
      <c r="G18627" s="1"/>
      <c r="H18627" s="1"/>
      <c r="I18627" s="1"/>
    </row>
    <row r="18628" spans="2:9">
      <c r="B18628" s="1"/>
      <c r="C18628" s="29"/>
      <c r="D18628" s="27"/>
      <c r="E18628" s="27"/>
      <c r="F18628" s="27"/>
      <c r="G18628" s="1"/>
      <c r="H18628" s="1"/>
      <c r="I18628" s="1"/>
    </row>
    <row r="18629" spans="2:9">
      <c r="B18629" s="1"/>
      <c r="C18629" s="29"/>
      <c r="D18629" s="27"/>
      <c r="E18629" s="27"/>
      <c r="F18629" s="27"/>
      <c r="G18629" s="1"/>
      <c r="H18629" s="1"/>
      <c r="I18629" s="1"/>
    </row>
    <row r="18630" spans="2:9">
      <c r="B18630" s="1"/>
      <c r="C18630" s="29"/>
      <c r="D18630" s="27"/>
      <c r="E18630" s="27"/>
      <c r="F18630" s="27"/>
      <c r="G18630" s="1"/>
      <c r="H18630" s="1"/>
      <c r="I18630" s="1"/>
    </row>
    <row r="18631" spans="2:9">
      <c r="B18631" s="1"/>
      <c r="C18631" s="29"/>
      <c r="D18631" s="27"/>
      <c r="E18631" s="27"/>
      <c r="F18631" s="27"/>
      <c r="G18631" s="1"/>
      <c r="H18631" s="1"/>
      <c r="I18631" s="1"/>
    </row>
    <row r="18632" spans="2:9">
      <c r="B18632" s="1"/>
      <c r="C18632" s="29"/>
      <c r="D18632" s="27"/>
      <c r="E18632" s="27"/>
      <c r="F18632" s="27"/>
      <c r="G18632" s="1"/>
      <c r="H18632" s="1"/>
      <c r="I18632" s="1"/>
    </row>
    <row r="18633" spans="2:9">
      <c r="B18633" s="1"/>
      <c r="C18633" s="29"/>
      <c r="D18633" s="27"/>
      <c r="E18633" s="27"/>
      <c r="F18633" s="27"/>
      <c r="G18633" s="1"/>
      <c r="H18633" s="1"/>
      <c r="I18633" s="1"/>
    </row>
    <row r="18634" spans="2:9">
      <c r="B18634" s="1"/>
      <c r="C18634" s="29"/>
      <c r="D18634" s="27"/>
      <c r="E18634" s="27"/>
      <c r="F18634" s="27"/>
      <c r="G18634" s="1"/>
      <c r="H18634" s="1"/>
      <c r="I18634" s="1"/>
    </row>
    <row r="18635" spans="2:9">
      <c r="B18635" s="1"/>
      <c r="C18635" s="29"/>
      <c r="D18635" s="27"/>
      <c r="E18635" s="27"/>
      <c r="F18635" s="27"/>
      <c r="G18635" s="1"/>
      <c r="H18635" s="1"/>
      <c r="I18635" s="1"/>
    </row>
    <row r="18636" spans="2:9">
      <c r="B18636" s="1"/>
      <c r="C18636" s="29"/>
      <c r="D18636" s="27"/>
      <c r="E18636" s="27"/>
      <c r="F18636" s="27"/>
      <c r="G18636" s="1"/>
      <c r="H18636" s="1"/>
      <c r="I18636" s="1"/>
    </row>
    <row r="18637" spans="2:9">
      <c r="B18637" s="1"/>
      <c r="C18637" s="29"/>
      <c r="D18637" s="27"/>
      <c r="E18637" s="27"/>
      <c r="F18637" s="27"/>
      <c r="G18637" s="1"/>
      <c r="H18637" s="1"/>
      <c r="I18637" s="1"/>
    </row>
    <row r="18638" spans="2:9">
      <c r="B18638" s="1"/>
      <c r="C18638" s="29"/>
      <c r="D18638" s="27"/>
      <c r="E18638" s="27"/>
      <c r="F18638" s="27"/>
      <c r="G18638" s="1"/>
      <c r="H18638" s="1"/>
      <c r="I18638" s="1"/>
    </row>
    <row r="18639" spans="2:9">
      <c r="B18639" s="1"/>
      <c r="C18639" s="29"/>
      <c r="D18639" s="27"/>
      <c r="E18639" s="27"/>
      <c r="F18639" s="27"/>
      <c r="G18639" s="1"/>
      <c r="H18639" s="1"/>
      <c r="I18639" s="1"/>
    </row>
    <row r="18640" spans="2:9">
      <c r="B18640" s="1"/>
      <c r="C18640" s="29"/>
      <c r="D18640" s="27"/>
      <c r="E18640" s="27"/>
      <c r="F18640" s="27"/>
      <c r="G18640" s="1"/>
      <c r="H18640" s="1"/>
      <c r="I18640" s="1"/>
    </row>
    <row r="18641" spans="2:9">
      <c r="B18641" s="1"/>
      <c r="C18641" s="29"/>
      <c r="D18641" s="27"/>
      <c r="E18641" s="27"/>
      <c r="F18641" s="27"/>
      <c r="G18641" s="1"/>
      <c r="H18641" s="1"/>
      <c r="I18641" s="1"/>
    </row>
    <row r="18642" spans="2:9">
      <c r="B18642" s="1"/>
      <c r="C18642" s="29"/>
      <c r="D18642" s="27"/>
      <c r="E18642" s="27"/>
      <c r="F18642" s="27"/>
      <c r="G18642" s="1"/>
      <c r="H18642" s="1"/>
      <c r="I18642" s="1"/>
    </row>
    <row r="18643" spans="2:9">
      <c r="B18643" s="1"/>
      <c r="C18643" s="29"/>
      <c r="D18643" s="27"/>
      <c r="E18643" s="27"/>
      <c r="F18643" s="27"/>
      <c r="G18643" s="1"/>
      <c r="H18643" s="1"/>
      <c r="I18643" s="1"/>
    </row>
    <row r="18644" spans="2:9">
      <c r="B18644" s="1"/>
      <c r="C18644" s="29"/>
      <c r="D18644" s="27"/>
      <c r="E18644" s="27"/>
      <c r="F18644" s="27"/>
      <c r="G18644" s="1"/>
      <c r="H18644" s="1"/>
      <c r="I18644" s="1"/>
    </row>
    <row r="18645" spans="2:9">
      <c r="B18645" s="1"/>
      <c r="C18645" s="29"/>
      <c r="D18645" s="27"/>
      <c r="E18645" s="27"/>
      <c r="F18645" s="27"/>
      <c r="G18645" s="1"/>
      <c r="H18645" s="1"/>
      <c r="I18645" s="1"/>
    </row>
    <row r="18646" spans="2:9">
      <c r="B18646" s="1"/>
      <c r="C18646" s="29"/>
      <c r="D18646" s="27"/>
      <c r="E18646" s="27"/>
      <c r="F18646" s="27"/>
      <c r="G18646" s="1"/>
      <c r="H18646" s="1"/>
      <c r="I18646" s="1"/>
    </row>
    <row r="18647" spans="2:9">
      <c r="B18647" s="1"/>
      <c r="C18647" s="29"/>
      <c r="D18647" s="27"/>
      <c r="E18647" s="27"/>
      <c r="F18647" s="27"/>
      <c r="G18647" s="1"/>
      <c r="H18647" s="1"/>
      <c r="I18647" s="1"/>
    </row>
    <row r="18648" spans="2:9">
      <c r="B18648" s="1"/>
      <c r="C18648" s="29"/>
      <c r="D18648" s="27"/>
      <c r="E18648" s="27"/>
      <c r="F18648" s="27"/>
      <c r="G18648" s="1"/>
      <c r="H18648" s="1"/>
      <c r="I18648" s="1"/>
    </row>
    <row r="18649" spans="2:9">
      <c r="B18649" s="1"/>
      <c r="C18649" s="29"/>
      <c r="D18649" s="27"/>
      <c r="E18649" s="27"/>
      <c r="F18649" s="27"/>
      <c r="G18649" s="1"/>
      <c r="H18649" s="1"/>
      <c r="I18649" s="1"/>
    </row>
    <row r="18650" spans="2:9">
      <c r="B18650" s="1"/>
      <c r="C18650" s="29"/>
      <c r="D18650" s="27"/>
      <c r="E18650" s="27"/>
      <c r="F18650" s="27"/>
      <c r="G18650" s="1"/>
      <c r="H18650" s="1"/>
      <c r="I18650" s="1"/>
    </row>
    <row r="18651" spans="2:9">
      <c r="B18651" s="1"/>
      <c r="C18651" s="29"/>
      <c r="D18651" s="27"/>
      <c r="E18651" s="27"/>
      <c r="F18651" s="27"/>
      <c r="G18651" s="1"/>
      <c r="H18651" s="1"/>
      <c r="I18651" s="1"/>
    </row>
    <row r="18652" spans="2:9">
      <c r="B18652" s="1"/>
      <c r="C18652" s="29"/>
      <c r="D18652" s="27"/>
      <c r="E18652" s="27"/>
      <c r="F18652" s="27"/>
      <c r="G18652" s="1"/>
      <c r="H18652" s="1"/>
      <c r="I18652" s="1"/>
    </row>
    <row r="18653" spans="2:9">
      <c r="B18653" s="1"/>
      <c r="C18653" s="29"/>
      <c r="D18653" s="27"/>
      <c r="E18653" s="27"/>
      <c r="F18653" s="27"/>
      <c r="G18653" s="1"/>
      <c r="H18653" s="1"/>
      <c r="I18653" s="1"/>
    </row>
    <row r="18654" spans="2:9">
      <c r="B18654" s="1"/>
      <c r="C18654" s="29"/>
      <c r="D18654" s="27"/>
      <c r="E18654" s="27"/>
      <c r="F18654" s="27"/>
      <c r="G18654" s="1"/>
      <c r="H18654" s="1"/>
      <c r="I18654" s="1"/>
    </row>
    <row r="18655" spans="2:9">
      <c r="B18655" s="1"/>
      <c r="C18655" s="29"/>
      <c r="D18655" s="27"/>
      <c r="E18655" s="27"/>
      <c r="F18655" s="27"/>
      <c r="G18655" s="1"/>
      <c r="H18655" s="1"/>
      <c r="I18655" s="1"/>
    </row>
    <row r="18656" spans="2:9">
      <c r="B18656" s="1"/>
      <c r="C18656" s="29"/>
      <c r="D18656" s="27"/>
      <c r="E18656" s="27"/>
      <c r="F18656" s="27"/>
      <c r="G18656" s="1"/>
      <c r="H18656" s="1"/>
      <c r="I18656" s="1"/>
    </row>
    <row r="18657" spans="2:9">
      <c r="B18657" s="1"/>
      <c r="C18657" s="29"/>
      <c r="D18657" s="27"/>
      <c r="E18657" s="27"/>
      <c r="F18657" s="27"/>
      <c r="G18657" s="1"/>
      <c r="H18657" s="1"/>
      <c r="I18657" s="1"/>
    </row>
    <row r="18658" spans="2:9">
      <c r="B18658" s="1"/>
      <c r="C18658" s="29"/>
      <c r="D18658" s="27"/>
      <c r="E18658" s="27"/>
      <c r="F18658" s="27"/>
      <c r="G18658" s="1"/>
      <c r="H18658" s="1"/>
      <c r="I18658" s="1"/>
    </row>
    <row r="18659" spans="2:9">
      <c r="B18659" s="1"/>
      <c r="C18659" s="29"/>
      <c r="D18659" s="27"/>
      <c r="E18659" s="27"/>
      <c r="F18659" s="27"/>
      <c r="G18659" s="1"/>
      <c r="H18659" s="1"/>
      <c r="I18659" s="1"/>
    </row>
    <row r="18660" spans="2:9">
      <c r="B18660" s="1"/>
      <c r="C18660" s="29"/>
      <c r="D18660" s="27"/>
      <c r="E18660" s="27"/>
      <c r="F18660" s="27"/>
      <c r="G18660" s="1"/>
      <c r="H18660" s="1"/>
      <c r="I18660" s="1"/>
    </row>
    <row r="18661" spans="2:9">
      <c r="B18661" s="1"/>
      <c r="C18661" s="29"/>
      <c r="D18661" s="27"/>
      <c r="E18661" s="27"/>
      <c r="F18661" s="27"/>
      <c r="G18661" s="1"/>
      <c r="H18661" s="1"/>
      <c r="I18661" s="1"/>
    </row>
    <row r="18662" spans="2:9">
      <c r="B18662" s="1"/>
      <c r="C18662" s="29"/>
      <c r="D18662" s="27"/>
      <c r="E18662" s="27"/>
      <c r="F18662" s="27"/>
      <c r="G18662" s="1"/>
      <c r="H18662" s="1"/>
      <c r="I18662" s="1"/>
    </row>
    <row r="18663" spans="2:9">
      <c r="B18663" s="1"/>
      <c r="C18663" s="29"/>
      <c r="D18663" s="27"/>
      <c r="E18663" s="27"/>
      <c r="F18663" s="27"/>
      <c r="G18663" s="1"/>
      <c r="H18663" s="1"/>
      <c r="I18663" s="1"/>
    </row>
    <row r="18664" spans="2:9">
      <c r="B18664" s="1"/>
      <c r="C18664" s="29"/>
      <c r="D18664" s="27"/>
      <c r="E18664" s="27"/>
      <c r="F18664" s="27"/>
      <c r="G18664" s="1"/>
      <c r="H18664" s="1"/>
      <c r="I18664" s="1"/>
    </row>
    <row r="18665" spans="2:9">
      <c r="B18665" s="1"/>
      <c r="C18665" s="29"/>
      <c r="D18665" s="27"/>
      <c r="E18665" s="27"/>
      <c r="F18665" s="27"/>
      <c r="G18665" s="1"/>
      <c r="H18665" s="1"/>
      <c r="I18665" s="1"/>
    </row>
    <row r="18666" spans="2:9">
      <c r="B18666" s="1"/>
      <c r="C18666" s="29"/>
      <c r="D18666" s="27"/>
      <c r="E18666" s="27"/>
      <c r="F18666" s="27"/>
      <c r="G18666" s="1"/>
      <c r="H18666" s="1"/>
      <c r="I18666" s="1"/>
    </row>
    <row r="18667" spans="2:9">
      <c r="B18667" s="1"/>
      <c r="C18667" s="29"/>
      <c r="D18667" s="27"/>
      <c r="E18667" s="27"/>
      <c r="F18667" s="27"/>
      <c r="G18667" s="1"/>
      <c r="H18667" s="1"/>
      <c r="I18667" s="1"/>
    </row>
    <row r="18668" spans="2:9">
      <c r="B18668" s="1"/>
      <c r="C18668" s="29"/>
      <c r="D18668" s="27"/>
      <c r="E18668" s="27"/>
      <c r="F18668" s="27"/>
      <c r="G18668" s="1"/>
      <c r="H18668" s="1"/>
      <c r="I18668" s="1"/>
    </row>
    <row r="18669" spans="2:9">
      <c r="B18669" s="1"/>
      <c r="C18669" s="29"/>
      <c r="D18669" s="27"/>
      <c r="E18669" s="27"/>
      <c r="F18669" s="27"/>
      <c r="G18669" s="1"/>
      <c r="H18669" s="1"/>
      <c r="I18669" s="1"/>
    </row>
    <row r="18670" spans="2:9">
      <c r="B18670" s="1"/>
      <c r="C18670" s="29"/>
      <c r="D18670" s="27"/>
      <c r="E18670" s="27"/>
      <c r="F18670" s="27"/>
      <c r="G18670" s="1"/>
      <c r="H18670" s="1"/>
      <c r="I18670" s="1"/>
    </row>
    <row r="18671" spans="2:9">
      <c r="B18671" s="1"/>
      <c r="C18671" s="29"/>
      <c r="D18671" s="27"/>
      <c r="E18671" s="27"/>
      <c r="F18671" s="27"/>
      <c r="G18671" s="1"/>
      <c r="H18671" s="1"/>
      <c r="I18671" s="1"/>
    </row>
    <row r="18672" spans="2:9">
      <c r="B18672" s="1"/>
      <c r="C18672" s="29"/>
      <c r="D18672" s="27"/>
      <c r="E18672" s="27"/>
      <c r="F18672" s="27"/>
      <c r="G18672" s="1"/>
      <c r="H18672" s="1"/>
      <c r="I18672" s="1"/>
    </row>
    <row r="18673" spans="2:9">
      <c r="B18673" s="1"/>
      <c r="C18673" s="29"/>
      <c r="D18673" s="27"/>
      <c r="E18673" s="27"/>
      <c r="F18673" s="27"/>
      <c r="G18673" s="1"/>
      <c r="H18673" s="1"/>
      <c r="I18673" s="1"/>
    </row>
    <row r="18674" spans="2:9">
      <c r="B18674" s="1"/>
      <c r="C18674" s="29"/>
      <c r="D18674" s="27"/>
      <c r="E18674" s="27"/>
      <c r="F18674" s="27"/>
      <c r="G18674" s="1"/>
      <c r="H18674" s="1"/>
      <c r="I18674" s="1"/>
    </row>
    <row r="18675" spans="2:9">
      <c r="B18675" s="1"/>
      <c r="C18675" s="29"/>
      <c r="D18675" s="27"/>
      <c r="E18675" s="27"/>
      <c r="F18675" s="27"/>
      <c r="G18675" s="1"/>
      <c r="H18675" s="1"/>
      <c r="I18675" s="1"/>
    </row>
    <row r="18676" spans="2:9">
      <c r="B18676" s="1"/>
      <c r="C18676" s="29"/>
      <c r="D18676" s="27"/>
      <c r="E18676" s="27"/>
      <c r="F18676" s="27"/>
      <c r="G18676" s="1"/>
      <c r="H18676" s="1"/>
      <c r="I18676" s="1"/>
    </row>
    <row r="18677" spans="2:9">
      <c r="B18677" s="1"/>
      <c r="C18677" s="29"/>
      <c r="D18677" s="27"/>
      <c r="E18677" s="27"/>
      <c r="F18677" s="27"/>
      <c r="G18677" s="1"/>
      <c r="H18677" s="1"/>
      <c r="I18677" s="1"/>
    </row>
    <row r="18678" spans="2:9">
      <c r="B18678" s="1"/>
      <c r="C18678" s="29"/>
      <c r="D18678" s="27"/>
      <c r="E18678" s="27"/>
      <c r="F18678" s="27"/>
      <c r="G18678" s="1"/>
      <c r="H18678" s="1"/>
      <c r="I18678" s="1"/>
    </row>
    <row r="18679" spans="2:9">
      <c r="B18679" s="1"/>
      <c r="C18679" s="29"/>
      <c r="D18679" s="27"/>
      <c r="E18679" s="27"/>
      <c r="F18679" s="27"/>
      <c r="G18679" s="1"/>
      <c r="H18679" s="1"/>
      <c r="I18679" s="1"/>
    </row>
    <row r="18680" spans="2:9">
      <c r="B18680" s="1"/>
      <c r="C18680" s="29"/>
      <c r="D18680" s="27"/>
      <c r="E18680" s="27"/>
      <c r="F18680" s="27"/>
      <c r="G18680" s="1"/>
      <c r="H18680" s="1"/>
      <c r="I18680" s="1"/>
    </row>
    <row r="18681" spans="2:9">
      <c r="B18681" s="1"/>
      <c r="C18681" s="29"/>
      <c r="D18681" s="27"/>
      <c r="E18681" s="27"/>
      <c r="F18681" s="27"/>
      <c r="G18681" s="1"/>
      <c r="H18681" s="1"/>
      <c r="I18681" s="1"/>
    </row>
    <row r="18682" spans="2:9">
      <c r="B18682" s="1"/>
      <c r="C18682" s="29"/>
      <c r="D18682" s="27"/>
      <c r="E18682" s="27"/>
      <c r="F18682" s="27"/>
      <c r="G18682" s="1"/>
      <c r="H18682" s="1"/>
      <c r="I18682" s="1"/>
    </row>
    <row r="18683" spans="2:9">
      <c r="B18683" s="1"/>
      <c r="C18683" s="29"/>
      <c r="D18683" s="27"/>
      <c r="E18683" s="27"/>
      <c r="F18683" s="27"/>
      <c r="G18683" s="1"/>
      <c r="H18683" s="1"/>
      <c r="I18683" s="1"/>
    </row>
    <row r="18684" spans="2:9">
      <c r="B18684" s="1"/>
      <c r="C18684" s="29"/>
      <c r="D18684" s="27"/>
      <c r="E18684" s="27"/>
      <c r="F18684" s="27"/>
      <c r="G18684" s="1"/>
      <c r="H18684" s="1"/>
      <c r="I18684" s="1"/>
    </row>
    <row r="18685" spans="2:9">
      <c r="B18685" s="1"/>
      <c r="C18685" s="29"/>
      <c r="D18685" s="27"/>
      <c r="E18685" s="27"/>
      <c r="F18685" s="27"/>
      <c r="G18685" s="1"/>
      <c r="H18685" s="1"/>
      <c r="I18685" s="1"/>
    </row>
    <row r="18686" spans="2:9">
      <c r="B18686" s="1"/>
      <c r="C18686" s="29"/>
      <c r="D18686" s="27"/>
      <c r="E18686" s="27"/>
      <c r="F18686" s="27"/>
      <c r="G18686" s="1"/>
      <c r="H18686" s="1"/>
      <c r="I18686" s="1"/>
    </row>
    <row r="18687" spans="2:9">
      <c r="B18687" s="1"/>
      <c r="C18687" s="29"/>
      <c r="D18687" s="27"/>
      <c r="E18687" s="27"/>
      <c r="F18687" s="27"/>
      <c r="G18687" s="1"/>
      <c r="H18687" s="1"/>
      <c r="I18687" s="1"/>
    </row>
    <row r="18688" spans="2:9">
      <c r="B18688" s="1"/>
      <c r="C18688" s="29"/>
      <c r="D18688" s="27"/>
      <c r="E18688" s="27"/>
      <c r="F18688" s="27"/>
      <c r="G18688" s="1"/>
      <c r="H18688" s="1"/>
      <c r="I18688" s="1"/>
    </row>
    <row r="18689" spans="2:9">
      <c r="B18689" s="1"/>
      <c r="C18689" s="29"/>
      <c r="D18689" s="27"/>
      <c r="E18689" s="27"/>
      <c r="F18689" s="27"/>
      <c r="G18689" s="1"/>
      <c r="H18689" s="1"/>
      <c r="I18689" s="1"/>
    </row>
    <row r="18690" spans="2:9">
      <c r="B18690" s="1"/>
      <c r="C18690" s="29"/>
      <c r="D18690" s="27"/>
      <c r="E18690" s="27"/>
      <c r="F18690" s="27"/>
      <c r="G18690" s="1"/>
      <c r="H18690" s="1"/>
      <c r="I18690" s="1"/>
    </row>
    <row r="18691" spans="2:9">
      <c r="B18691" s="1"/>
      <c r="C18691" s="29"/>
      <c r="D18691" s="27"/>
      <c r="E18691" s="27"/>
      <c r="F18691" s="27"/>
      <c r="G18691" s="1"/>
      <c r="H18691" s="1"/>
      <c r="I18691" s="1"/>
    </row>
    <row r="18692" spans="2:9">
      <c r="B18692" s="1"/>
      <c r="C18692" s="29"/>
      <c r="D18692" s="27"/>
      <c r="E18692" s="27"/>
      <c r="F18692" s="27"/>
      <c r="G18692" s="1"/>
      <c r="H18692" s="1"/>
      <c r="I18692" s="1"/>
    </row>
    <row r="18693" spans="2:9">
      <c r="B18693" s="1"/>
      <c r="C18693" s="29"/>
      <c r="D18693" s="27"/>
      <c r="E18693" s="27"/>
      <c r="F18693" s="27"/>
      <c r="G18693" s="1"/>
      <c r="H18693" s="1"/>
      <c r="I18693" s="1"/>
    </row>
    <row r="18694" spans="2:9">
      <c r="B18694" s="1"/>
      <c r="C18694" s="29"/>
      <c r="D18694" s="27"/>
      <c r="E18694" s="27"/>
      <c r="F18694" s="27"/>
      <c r="G18694" s="1"/>
      <c r="H18694" s="1"/>
      <c r="I18694" s="1"/>
    </row>
    <row r="18695" spans="2:9">
      <c r="B18695" s="1"/>
      <c r="C18695" s="29"/>
      <c r="D18695" s="27"/>
      <c r="E18695" s="27"/>
      <c r="F18695" s="27"/>
      <c r="G18695" s="1"/>
      <c r="H18695" s="1"/>
      <c r="I18695" s="1"/>
    </row>
    <row r="18696" spans="2:9">
      <c r="B18696" s="1"/>
      <c r="C18696" s="29"/>
      <c r="D18696" s="27"/>
      <c r="E18696" s="27"/>
      <c r="F18696" s="27"/>
      <c r="G18696" s="1"/>
      <c r="H18696" s="1"/>
      <c r="I18696" s="1"/>
    </row>
    <row r="18697" spans="2:9">
      <c r="B18697" s="1"/>
      <c r="C18697" s="29"/>
      <c r="D18697" s="27"/>
      <c r="E18697" s="27"/>
      <c r="F18697" s="27"/>
      <c r="G18697" s="1"/>
      <c r="H18697" s="1"/>
      <c r="I18697" s="1"/>
    </row>
    <row r="18698" spans="2:9">
      <c r="B18698" s="1"/>
      <c r="C18698" s="29"/>
      <c r="D18698" s="27"/>
      <c r="E18698" s="27"/>
      <c r="F18698" s="27"/>
      <c r="G18698" s="1"/>
      <c r="H18698" s="1"/>
      <c r="I18698" s="1"/>
    </row>
    <row r="18699" spans="2:9">
      <c r="B18699" s="1"/>
      <c r="C18699" s="29"/>
      <c r="D18699" s="27"/>
      <c r="E18699" s="27"/>
      <c r="F18699" s="27"/>
      <c r="G18699" s="1"/>
      <c r="H18699" s="1"/>
      <c r="I18699" s="1"/>
    </row>
    <row r="18700" spans="2:9">
      <c r="B18700" s="1"/>
      <c r="C18700" s="29"/>
      <c r="D18700" s="27"/>
      <c r="E18700" s="27"/>
      <c r="F18700" s="27"/>
      <c r="G18700" s="1"/>
      <c r="H18700" s="1"/>
      <c r="I18700" s="1"/>
    </row>
    <row r="18701" spans="2:9">
      <c r="B18701" s="1"/>
      <c r="C18701" s="29"/>
      <c r="D18701" s="27"/>
      <c r="E18701" s="27"/>
      <c r="F18701" s="27"/>
      <c r="G18701" s="1"/>
      <c r="H18701" s="1"/>
      <c r="I18701" s="1"/>
    </row>
    <row r="18702" spans="2:9">
      <c r="B18702" s="1"/>
      <c r="C18702" s="29"/>
      <c r="D18702" s="27"/>
      <c r="E18702" s="27"/>
      <c r="F18702" s="27"/>
      <c r="G18702" s="1"/>
      <c r="H18702" s="1"/>
      <c r="I18702" s="1"/>
    </row>
    <row r="18703" spans="2:9">
      <c r="B18703" s="1"/>
      <c r="C18703" s="29"/>
      <c r="D18703" s="27"/>
      <c r="E18703" s="27"/>
      <c r="F18703" s="27"/>
      <c r="G18703" s="1"/>
      <c r="H18703" s="1"/>
      <c r="I18703" s="1"/>
    </row>
    <row r="18704" spans="2:9">
      <c r="B18704" s="1"/>
      <c r="C18704" s="29"/>
      <c r="D18704" s="27"/>
      <c r="E18704" s="27"/>
      <c r="F18704" s="27"/>
      <c r="G18704" s="1"/>
      <c r="H18704" s="1"/>
      <c r="I18704" s="1"/>
    </row>
    <row r="18705" spans="2:9">
      <c r="B18705" s="1"/>
      <c r="C18705" s="29"/>
      <c r="D18705" s="27"/>
      <c r="E18705" s="27"/>
      <c r="F18705" s="27"/>
      <c r="G18705" s="1"/>
      <c r="H18705" s="1"/>
      <c r="I18705" s="1"/>
    </row>
    <row r="18706" spans="2:9">
      <c r="B18706" s="1"/>
      <c r="C18706" s="29"/>
      <c r="D18706" s="27"/>
      <c r="E18706" s="27"/>
      <c r="F18706" s="27"/>
      <c r="G18706" s="1"/>
      <c r="H18706" s="1"/>
      <c r="I18706" s="1"/>
    </row>
    <row r="18707" spans="2:9">
      <c r="B18707" s="1"/>
      <c r="C18707" s="29"/>
      <c r="D18707" s="27"/>
      <c r="E18707" s="27"/>
      <c r="F18707" s="27"/>
      <c r="G18707" s="1"/>
      <c r="H18707" s="1"/>
      <c r="I18707" s="1"/>
    </row>
    <row r="18708" spans="2:9">
      <c r="B18708" s="1"/>
      <c r="C18708" s="29"/>
      <c r="D18708" s="27"/>
      <c r="E18708" s="27"/>
      <c r="F18708" s="27"/>
      <c r="G18708" s="1"/>
      <c r="H18708" s="1"/>
      <c r="I18708" s="1"/>
    </row>
    <row r="18709" spans="2:9">
      <c r="B18709" s="1"/>
      <c r="C18709" s="29"/>
      <c r="D18709" s="27"/>
      <c r="E18709" s="27"/>
      <c r="F18709" s="27"/>
      <c r="G18709" s="1"/>
      <c r="H18709" s="1"/>
      <c r="I18709" s="1"/>
    </row>
    <row r="18710" spans="2:9">
      <c r="B18710" s="1"/>
      <c r="C18710" s="29"/>
      <c r="D18710" s="27"/>
      <c r="E18710" s="27"/>
      <c r="F18710" s="27"/>
      <c r="G18710" s="1"/>
      <c r="H18710" s="1"/>
      <c r="I18710" s="1"/>
    </row>
    <row r="18711" spans="2:9">
      <c r="B18711" s="1"/>
      <c r="C18711" s="29"/>
      <c r="D18711" s="27"/>
      <c r="E18711" s="27"/>
      <c r="F18711" s="27"/>
      <c r="G18711" s="1"/>
      <c r="H18711" s="1"/>
      <c r="I18711" s="1"/>
    </row>
    <row r="18712" spans="2:9">
      <c r="B18712" s="1"/>
      <c r="C18712" s="29"/>
      <c r="D18712" s="27"/>
      <c r="E18712" s="27"/>
      <c r="F18712" s="27"/>
      <c r="G18712" s="1"/>
      <c r="H18712" s="1"/>
      <c r="I18712" s="1"/>
    </row>
    <row r="18713" spans="2:9">
      <c r="B18713" s="1"/>
      <c r="C18713" s="29"/>
      <c r="D18713" s="27"/>
      <c r="E18713" s="27"/>
      <c r="F18713" s="27"/>
      <c r="G18713" s="1"/>
      <c r="H18713" s="1"/>
      <c r="I18713" s="1"/>
    </row>
    <row r="18714" spans="2:9">
      <c r="B18714" s="1"/>
      <c r="C18714" s="29"/>
      <c r="D18714" s="27"/>
      <c r="E18714" s="27"/>
      <c r="F18714" s="27"/>
      <c r="G18714" s="1"/>
      <c r="H18714" s="1"/>
      <c r="I18714" s="1"/>
    </row>
    <row r="18715" spans="2:9">
      <c r="B18715" s="1"/>
      <c r="C18715" s="29"/>
      <c r="D18715" s="27"/>
      <c r="E18715" s="27"/>
      <c r="F18715" s="27"/>
      <c r="G18715" s="1"/>
      <c r="H18715" s="1"/>
      <c r="I18715" s="1"/>
    </row>
    <row r="18716" spans="2:9">
      <c r="B18716" s="1"/>
      <c r="C18716" s="29"/>
      <c r="D18716" s="27"/>
      <c r="E18716" s="27"/>
      <c r="F18716" s="27"/>
      <c r="G18716" s="1"/>
      <c r="H18716" s="1"/>
      <c r="I18716" s="1"/>
    </row>
    <row r="18717" spans="2:9">
      <c r="B18717" s="1"/>
      <c r="C18717" s="29"/>
      <c r="D18717" s="27"/>
      <c r="E18717" s="27"/>
      <c r="F18717" s="27"/>
      <c r="G18717" s="1"/>
      <c r="H18717" s="1"/>
      <c r="I18717" s="1"/>
    </row>
    <row r="18718" spans="2:9">
      <c r="B18718" s="1"/>
      <c r="C18718" s="29"/>
      <c r="D18718" s="27"/>
      <c r="E18718" s="27"/>
      <c r="F18718" s="27"/>
      <c r="G18718" s="1"/>
      <c r="H18718" s="1"/>
      <c r="I18718" s="1"/>
    </row>
    <row r="18719" spans="2:9">
      <c r="B18719" s="1"/>
      <c r="C18719" s="29"/>
      <c r="D18719" s="27"/>
      <c r="E18719" s="27"/>
      <c r="F18719" s="27"/>
      <c r="G18719" s="1"/>
      <c r="H18719" s="1"/>
      <c r="I18719" s="1"/>
    </row>
    <row r="18720" spans="2:9">
      <c r="B18720" s="1"/>
      <c r="C18720" s="29"/>
      <c r="D18720" s="27"/>
      <c r="E18720" s="27"/>
      <c r="F18720" s="27"/>
      <c r="G18720" s="1"/>
      <c r="H18720" s="1"/>
      <c r="I18720" s="1"/>
    </row>
    <row r="18721" spans="2:9">
      <c r="B18721" s="1"/>
      <c r="C18721" s="29"/>
      <c r="D18721" s="27"/>
      <c r="E18721" s="27"/>
      <c r="F18721" s="27"/>
      <c r="G18721" s="1"/>
      <c r="H18721" s="1"/>
      <c r="I18721" s="1"/>
    </row>
    <row r="18722" spans="2:9">
      <c r="B18722" s="1"/>
      <c r="C18722" s="29"/>
      <c r="D18722" s="27"/>
      <c r="E18722" s="27"/>
      <c r="F18722" s="27"/>
      <c r="G18722" s="1"/>
      <c r="H18722" s="1"/>
      <c r="I18722" s="1"/>
    </row>
    <row r="18723" spans="2:9">
      <c r="B18723" s="1"/>
      <c r="C18723" s="29"/>
      <c r="D18723" s="27"/>
      <c r="E18723" s="27"/>
      <c r="F18723" s="27"/>
      <c r="G18723" s="1"/>
      <c r="H18723" s="1"/>
      <c r="I18723" s="1"/>
    </row>
    <row r="18724" spans="2:9">
      <c r="B18724" s="1"/>
      <c r="C18724" s="29"/>
      <c r="D18724" s="27"/>
      <c r="E18724" s="27"/>
      <c r="F18724" s="27"/>
      <c r="G18724" s="1"/>
      <c r="H18724" s="1"/>
      <c r="I18724" s="1"/>
    </row>
    <row r="18725" spans="2:9">
      <c r="B18725" s="1"/>
      <c r="C18725" s="29"/>
      <c r="D18725" s="27"/>
      <c r="E18725" s="27"/>
      <c r="F18725" s="27"/>
      <c r="G18725" s="1"/>
      <c r="H18725" s="1"/>
      <c r="I18725" s="1"/>
    </row>
    <row r="18726" spans="2:9">
      <c r="B18726" s="1"/>
      <c r="C18726" s="29"/>
      <c r="D18726" s="27"/>
      <c r="E18726" s="27"/>
      <c r="F18726" s="27"/>
      <c r="G18726" s="1"/>
      <c r="H18726" s="1"/>
      <c r="I18726" s="1"/>
    </row>
    <row r="18727" spans="2:9">
      <c r="B18727" s="1"/>
      <c r="C18727" s="29"/>
      <c r="D18727" s="27"/>
      <c r="E18727" s="27"/>
      <c r="F18727" s="27"/>
      <c r="G18727" s="1"/>
      <c r="H18727" s="1"/>
      <c r="I18727" s="1"/>
    </row>
    <row r="18728" spans="2:9">
      <c r="B18728" s="1"/>
      <c r="C18728" s="29"/>
      <c r="D18728" s="27"/>
      <c r="E18728" s="27"/>
      <c r="F18728" s="27"/>
      <c r="G18728" s="1"/>
      <c r="H18728" s="1"/>
      <c r="I18728" s="1"/>
    </row>
    <row r="18729" spans="2:9">
      <c r="B18729" s="1"/>
      <c r="C18729" s="29"/>
      <c r="D18729" s="27"/>
      <c r="E18729" s="27"/>
      <c r="F18729" s="27"/>
      <c r="G18729" s="1"/>
      <c r="H18729" s="1"/>
      <c r="I18729" s="1"/>
    </row>
    <row r="18730" spans="2:9">
      <c r="B18730" s="1"/>
      <c r="C18730" s="29"/>
      <c r="D18730" s="27"/>
      <c r="E18730" s="27"/>
      <c r="F18730" s="27"/>
      <c r="G18730" s="1"/>
      <c r="H18730" s="1"/>
      <c r="I18730" s="1"/>
    </row>
    <row r="18731" spans="2:9">
      <c r="B18731" s="1"/>
      <c r="C18731" s="29"/>
      <c r="D18731" s="27"/>
      <c r="E18731" s="27"/>
      <c r="F18731" s="27"/>
      <c r="G18731" s="1"/>
      <c r="H18731" s="1"/>
      <c r="I18731" s="1"/>
    </row>
    <row r="18732" spans="2:9">
      <c r="B18732" s="1"/>
      <c r="C18732" s="29"/>
      <c r="D18732" s="27"/>
      <c r="E18732" s="27"/>
      <c r="F18732" s="27"/>
      <c r="G18732" s="1"/>
      <c r="H18732" s="1"/>
      <c r="I18732" s="1"/>
    </row>
    <row r="18733" spans="2:9">
      <c r="B18733" s="1"/>
      <c r="C18733" s="29"/>
      <c r="D18733" s="27"/>
      <c r="E18733" s="27"/>
      <c r="F18733" s="27"/>
      <c r="G18733" s="1"/>
      <c r="H18733" s="1"/>
      <c r="I18733" s="1"/>
    </row>
    <row r="18734" spans="2:9">
      <c r="B18734" s="1"/>
      <c r="C18734" s="29"/>
      <c r="D18734" s="27"/>
      <c r="E18734" s="27"/>
      <c r="F18734" s="27"/>
      <c r="G18734" s="1"/>
      <c r="H18734" s="1"/>
      <c r="I18734" s="1"/>
    </row>
    <row r="18735" spans="2:9">
      <c r="B18735" s="1"/>
      <c r="C18735" s="29"/>
      <c r="D18735" s="27"/>
      <c r="E18735" s="27"/>
      <c r="F18735" s="27"/>
      <c r="G18735" s="1"/>
      <c r="H18735" s="1"/>
      <c r="I18735" s="1"/>
    </row>
    <row r="18736" spans="2:9">
      <c r="B18736" s="1"/>
      <c r="C18736" s="29"/>
      <c r="D18736" s="27"/>
      <c r="E18736" s="27"/>
      <c r="F18736" s="27"/>
      <c r="G18736" s="1"/>
      <c r="H18736" s="1"/>
      <c r="I18736" s="1"/>
    </row>
    <row r="18737" spans="2:9">
      <c r="B18737" s="1"/>
      <c r="C18737" s="29"/>
      <c r="D18737" s="27"/>
      <c r="E18737" s="27"/>
      <c r="F18737" s="27"/>
      <c r="G18737" s="1"/>
      <c r="H18737" s="1"/>
      <c r="I18737" s="1"/>
    </row>
    <row r="18738" spans="2:9">
      <c r="B18738" s="1"/>
      <c r="C18738" s="29"/>
      <c r="D18738" s="27"/>
      <c r="E18738" s="27"/>
      <c r="F18738" s="27"/>
      <c r="G18738" s="1"/>
      <c r="H18738" s="1"/>
      <c r="I18738" s="1"/>
    </row>
    <row r="18739" spans="2:9">
      <c r="B18739" s="1"/>
      <c r="C18739" s="29"/>
      <c r="D18739" s="27"/>
      <c r="E18739" s="27"/>
      <c r="F18739" s="27"/>
      <c r="G18739" s="1"/>
      <c r="H18739" s="1"/>
      <c r="I18739" s="1"/>
    </row>
    <row r="18740" spans="2:9">
      <c r="B18740" s="1"/>
      <c r="C18740" s="29"/>
      <c r="D18740" s="27"/>
      <c r="E18740" s="27"/>
      <c r="F18740" s="27"/>
      <c r="G18740" s="1"/>
      <c r="H18740" s="1"/>
      <c r="I18740" s="1"/>
    </row>
    <row r="18741" spans="2:9">
      <c r="B18741" s="1"/>
      <c r="C18741" s="29"/>
      <c r="D18741" s="27"/>
      <c r="E18741" s="27"/>
      <c r="F18741" s="27"/>
      <c r="G18741" s="1"/>
      <c r="H18741" s="1"/>
      <c r="I18741" s="1"/>
    </row>
    <row r="18742" spans="2:9">
      <c r="B18742" s="1"/>
      <c r="C18742" s="29"/>
      <c r="D18742" s="27"/>
      <c r="E18742" s="27"/>
      <c r="F18742" s="27"/>
      <c r="G18742" s="1"/>
      <c r="H18742" s="1"/>
      <c r="I18742" s="1"/>
    </row>
    <row r="18743" spans="2:9">
      <c r="B18743" s="1"/>
      <c r="C18743" s="29"/>
      <c r="D18743" s="27"/>
      <c r="E18743" s="27"/>
      <c r="F18743" s="27"/>
      <c r="G18743" s="1"/>
      <c r="H18743" s="1"/>
      <c r="I18743" s="1"/>
    </row>
    <row r="18744" spans="2:9">
      <c r="B18744" s="1"/>
      <c r="C18744" s="29"/>
      <c r="D18744" s="27"/>
      <c r="E18744" s="27"/>
      <c r="F18744" s="27"/>
      <c r="G18744" s="1"/>
      <c r="H18744" s="1"/>
      <c r="I18744" s="1"/>
    </row>
    <row r="18745" spans="2:9">
      <c r="B18745" s="1"/>
      <c r="C18745" s="29"/>
      <c r="D18745" s="27"/>
      <c r="E18745" s="27"/>
      <c r="F18745" s="27"/>
      <c r="G18745" s="1"/>
      <c r="H18745" s="1"/>
      <c r="I18745" s="1"/>
    </row>
    <row r="18746" spans="2:9">
      <c r="B18746" s="1"/>
      <c r="C18746" s="29"/>
      <c r="D18746" s="27"/>
      <c r="E18746" s="27"/>
      <c r="F18746" s="27"/>
      <c r="G18746" s="1"/>
      <c r="H18746" s="1"/>
      <c r="I18746" s="1"/>
    </row>
    <row r="18747" spans="2:9">
      <c r="B18747" s="1"/>
      <c r="C18747" s="29"/>
      <c r="D18747" s="27"/>
      <c r="E18747" s="27"/>
      <c r="F18747" s="27"/>
      <c r="G18747" s="1"/>
      <c r="H18747" s="1"/>
      <c r="I18747" s="1"/>
    </row>
    <row r="18748" spans="2:9">
      <c r="B18748" s="1"/>
      <c r="C18748" s="29"/>
      <c r="D18748" s="27"/>
      <c r="E18748" s="27"/>
      <c r="F18748" s="27"/>
      <c r="G18748" s="1"/>
      <c r="H18748" s="1"/>
      <c r="I18748" s="1"/>
    </row>
    <row r="18749" spans="2:9">
      <c r="B18749" s="1"/>
      <c r="C18749" s="29"/>
      <c r="D18749" s="27"/>
      <c r="E18749" s="27"/>
      <c r="F18749" s="27"/>
      <c r="G18749" s="1"/>
      <c r="H18749" s="1"/>
      <c r="I18749" s="1"/>
    </row>
    <row r="18750" spans="2:9">
      <c r="B18750" s="1"/>
      <c r="C18750" s="29"/>
      <c r="D18750" s="27"/>
      <c r="E18750" s="27"/>
      <c r="F18750" s="27"/>
      <c r="G18750" s="1"/>
      <c r="H18750" s="1"/>
      <c r="I18750" s="1"/>
    </row>
    <row r="18751" spans="2:9">
      <c r="B18751" s="1"/>
      <c r="C18751" s="29"/>
      <c r="D18751" s="27"/>
      <c r="E18751" s="27"/>
      <c r="F18751" s="27"/>
      <c r="G18751" s="1"/>
      <c r="H18751" s="1"/>
      <c r="I18751" s="1"/>
    </row>
    <row r="18752" spans="2:9">
      <c r="B18752" s="1"/>
      <c r="C18752" s="29"/>
      <c r="D18752" s="27"/>
      <c r="E18752" s="27"/>
      <c r="F18752" s="27"/>
      <c r="G18752" s="1"/>
      <c r="H18752" s="1"/>
      <c r="I18752" s="1"/>
    </row>
    <row r="18753" spans="2:9">
      <c r="B18753" s="1"/>
      <c r="C18753" s="29"/>
      <c r="D18753" s="27"/>
      <c r="E18753" s="27"/>
      <c r="F18753" s="27"/>
      <c r="G18753" s="1"/>
      <c r="H18753" s="1"/>
      <c r="I18753" s="1"/>
    </row>
    <row r="18754" spans="2:9">
      <c r="B18754" s="1"/>
      <c r="C18754" s="29"/>
      <c r="D18754" s="27"/>
      <c r="E18754" s="27"/>
      <c r="F18754" s="27"/>
      <c r="G18754" s="1"/>
      <c r="H18754" s="1"/>
      <c r="I18754" s="1"/>
    </row>
    <row r="18755" spans="2:9">
      <c r="B18755" s="1"/>
      <c r="C18755" s="29"/>
      <c r="D18755" s="27"/>
      <c r="E18755" s="27"/>
      <c r="F18755" s="27"/>
      <c r="G18755" s="1"/>
      <c r="H18755" s="1"/>
      <c r="I18755" s="1"/>
    </row>
    <row r="18756" spans="2:9">
      <c r="B18756" s="1"/>
      <c r="C18756" s="29"/>
      <c r="D18756" s="27"/>
      <c r="E18756" s="27"/>
      <c r="F18756" s="27"/>
      <c r="G18756" s="1"/>
      <c r="H18756" s="1"/>
      <c r="I18756" s="1"/>
    </row>
    <row r="18757" spans="2:9">
      <c r="B18757" s="1"/>
      <c r="C18757" s="29"/>
      <c r="D18757" s="27"/>
      <c r="E18757" s="27"/>
      <c r="F18757" s="27"/>
      <c r="G18757" s="1"/>
      <c r="H18757" s="1"/>
      <c r="I18757" s="1"/>
    </row>
    <row r="18758" spans="2:9">
      <c r="B18758" s="1"/>
      <c r="C18758" s="29"/>
      <c r="D18758" s="27"/>
      <c r="E18758" s="27"/>
      <c r="F18758" s="27"/>
      <c r="G18758" s="1"/>
      <c r="H18758" s="1"/>
      <c r="I18758" s="1"/>
    </row>
    <row r="18759" spans="2:9">
      <c r="B18759" s="1"/>
      <c r="C18759" s="29"/>
      <c r="D18759" s="27"/>
      <c r="E18759" s="27"/>
      <c r="F18759" s="27"/>
      <c r="G18759" s="1"/>
      <c r="H18759" s="1"/>
      <c r="I18759" s="1"/>
    </row>
    <row r="18760" spans="2:9">
      <c r="B18760" s="1"/>
      <c r="C18760" s="29"/>
      <c r="D18760" s="27"/>
      <c r="E18760" s="27"/>
      <c r="F18760" s="27"/>
      <c r="G18760" s="1"/>
      <c r="H18760" s="1"/>
      <c r="I18760" s="1"/>
    </row>
    <row r="18761" spans="2:9">
      <c r="B18761" s="1"/>
      <c r="C18761" s="29"/>
      <c r="D18761" s="27"/>
      <c r="E18761" s="27"/>
      <c r="F18761" s="27"/>
      <c r="G18761" s="1"/>
      <c r="H18761" s="1"/>
      <c r="I18761" s="1"/>
    </row>
    <row r="18762" spans="2:9">
      <c r="B18762" s="1"/>
      <c r="C18762" s="29"/>
      <c r="D18762" s="27"/>
      <c r="E18762" s="27"/>
      <c r="F18762" s="27"/>
      <c r="G18762" s="1"/>
      <c r="H18762" s="1"/>
      <c r="I18762" s="1"/>
    </row>
    <row r="18763" spans="2:9">
      <c r="B18763" s="1"/>
      <c r="C18763" s="29"/>
      <c r="D18763" s="27"/>
      <c r="E18763" s="27"/>
      <c r="F18763" s="27"/>
      <c r="G18763" s="1"/>
      <c r="H18763" s="1"/>
      <c r="I18763" s="1"/>
    </row>
    <row r="18764" spans="2:9">
      <c r="B18764" s="1"/>
      <c r="C18764" s="29"/>
      <c r="D18764" s="27"/>
      <c r="E18764" s="27"/>
      <c r="F18764" s="27"/>
      <c r="G18764" s="1"/>
      <c r="H18764" s="1"/>
      <c r="I18764" s="1"/>
    </row>
    <row r="18765" spans="2:9">
      <c r="B18765" s="1"/>
      <c r="C18765" s="29"/>
      <c r="D18765" s="27"/>
      <c r="E18765" s="27"/>
      <c r="F18765" s="27"/>
      <c r="G18765" s="1"/>
      <c r="H18765" s="1"/>
      <c r="I18765" s="1"/>
    </row>
    <row r="18766" spans="2:9">
      <c r="B18766" s="1"/>
      <c r="C18766" s="29"/>
      <c r="D18766" s="27"/>
      <c r="E18766" s="27"/>
      <c r="F18766" s="27"/>
      <c r="G18766" s="1"/>
      <c r="H18766" s="1"/>
      <c r="I18766" s="1"/>
    </row>
    <row r="18767" spans="2:9">
      <c r="B18767" s="1"/>
      <c r="C18767" s="29"/>
      <c r="D18767" s="27"/>
      <c r="E18767" s="27"/>
      <c r="F18767" s="27"/>
      <c r="G18767" s="1"/>
      <c r="H18767" s="1"/>
      <c r="I18767" s="1"/>
    </row>
    <row r="18768" spans="2:9">
      <c r="B18768" s="1"/>
      <c r="C18768" s="29"/>
      <c r="D18768" s="27"/>
      <c r="E18768" s="27"/>
      <c r="F18768" s="27"/>
      <c r="G18768" s="1"/>
      <c r="H18768" s="1"/>
      <c r="I18768" s="1"/>
    </row>
    <row r="18769" spans="2:9">
      <c r="B18769" s="1"/>
      <c r="C18769" s="29"/>
      <c r="D18769" s="27"/>
      <c r="E18769" s="27"/>
      <c r="F18769" s="27"/>
      <c r="G18769" s="1"/>
      <c r="H18769" s="1"/>
      <c r="I18769" s="1"/>
    </row>
    <row r="18770" spans="2:9">
      <c r="B18770" s="1"/>
      <c r="C18770" s="29"/>
      <c r="D18770" s="27"/>
      <c r="E18770" s="27"/>
      <c r="F18770" s="27"/>
      <c r="G18770" s="1"/>
      <c r="H18770" s="1"/>
      <c r="I18770" s="1"/>
    </row>
    <row r="18771" spans="2:9">
      <c r="B18771" s="1"/>
      <c r="C18771" s="29"/>
      <c r="D18771" s="27"/>
      <c r="E18771" s="27"/>
      <c r="F18771" s="27"/>
      <c r="G18771" s="1"/>
      <c r="H18771" s="1"/>
      <c r="I18771" s="1"/>
    </row>
    <row r="18772" spans="2:9">
      <c r="B18772" s="1"/>
      <c r="C18772" s="29"/>
      <c r="D18772" s="27"/>
      <c r="E18772" s="27"/>
      <c r="F18772" s="27"/>
      <c r="G18772" s="1"/>
      <c r="H18772" s="1"/>
      <c r="I18772" s="1"/>
    </row>
    <row r="18773" spans="2:9">
      <c r="B18773" s="1"/>
      <c r="C18773" s="29"/>
      <c r="D18773" s="27"/>
      <c r="E18773" s="27"/>
      <c r="F18773" s="27"/>
      <c r="G18773" s="1"/>
      <c r="H18773" s="1"/>
      <c r="I18773" s="1"/>
    </row>
    <row r="18774" spans="2:9">
      <c r="B18774" s="1"/>
      <c r="C18774" s="29"/>
      <c r="D18774" s="27"/>
      <c r="E18774" s="27"/>
      <c r="F18774" s="27"/>
      <c r="G18774" s="1"/>
      <c r="H18774" s="1"/>
      <c r="I18774" s="1"/>
    </row>
    <row r="18775" spans="2:9">
      <c r="B18775" s="1"/>
      <c r="C18775" s="29"/>
      <c r="D18775" s="27"/>
      <c r="E18775" s="27"/>
      <c r="F18775" s="27"/>
      <c r="G18775" s="1"/>
      <c r="H18775" s="1"/>
      <c r="I18775" s="1"/>
    </row>
    <row r="18776" spans="2:9">
      <c r="B18776" s="1"/>
      <c r="C18776" s="29"/>
      <c r="D18776" s="27"/>
      <c r="E18776" s="27"/>
      <c r="F18776" s="27"/>
      <c r="G18776" s="1"/>
      <c r="H18776" s="1"/>
      <c r="I18776" s="1"/>
    </row>
    <row r="18777" spans="2:9">
      <c r="B18777" s="1"/>
      <c r="C18777" s="29"/>
      <c r="D18777" s="27"/>
      <c r="E18777" s="27"/>
      <c r="F18777" s="27"/>
      <c r="G18777" s="1"/>
      <c r="H18777" s="1"/>
      <c r="I18777" s="1"/>
    </row>
    <row r="18778" spans="2:9">
      <c r="B18778" s="1"/>
      <c r="C18778" s="29"/>
      <c r="D18778" s="27"/>
      <c r="E18778" s="27"/>
      <c r="F18778" s="27"/>
      <c r="G18778" s="1"/>
      <c r="H18778" s="1"/>
      <c r="I18778" s="1"/>
    </row>
    <row r="18779" spans="2:9">
      <c r="B18779" s="1"/>
      <c r="C18779" s="29"/>
      <c r="D18779" s="27"/>
      <c r="E18779" s="27"/>
      <c r="F18779" s="27"/>
      <c r="G18779" s="1"/>
      <c r="H18779" s="1"/>
      <c r="I18779" s="1"/>
    </row>
    <row r="18780" spans="2:9">
      <c r="B18780" s="1"/>
      <c r="C18780" s="29"/>
      <c r="D18780" s="27"/>
      <c r="E18780" s="27"/>
      <c r="F18780" s="27"/>
      <c r="G18780" s="1"/>
      <c r="H18780" s="1"/>
      <c r="I18780" s="1"/>
    </row>
    <row r="18781" spans="2:9">
      <c r="B18781" s="1"/>
      <c r="C18781" s="29"/>
      <c r="D18781" s="27"/>
      <c r="E18781" s="27"/>
      <c r="F18781" s="27"/>
      <c r="G18781" s="1"/>
      <c r="H18781" s="1"/>
      <c r="I18781" s="1"/>
    </row>
    <row r="18782" spans="2:9">
      <c r="B18782" s="1"/>
      <c r="C18782" s="29"/>
      <c r="D18782" s="27"/>
      <c r="E18782" s="27"/>
      <c r="F18782" s="27"/>
      <c r="G18782" s="1"/>
      <c r="H18782" s="1"/>
      <c r="I18782" s="1"/>
    </row>
    <row r="18783" spans="2:9">
      <c r="B18783" s="1"/>
      <c r="C18783" s="29"/>
      <c r="D18783" s="27"/>
      <c r="E18783" s="27"/>
      <c r="F18783" s="27"/>
      <c r="G18783" s="1"/>
      <c r="H18783" s="1"/>
      <c r="I18783" s="1"/>
    </row>
    <row r="18784" spans="2:9">
      <c r="B18784" s="1"/>
      <c r="C18784" s="29"/>
      <c r="D18784" s="27"/>
      <c r="E18784" s="27"/>
      <c r="F18784" s="27"/>
      <c r="G18784" s="1"/>
      <c r="H18784" s="1"/>
      <c r="I18784" s="1"/>
    </row>
    <row r="18785" spans="2:9">
      <c r="B18785" s="1"/>
      <c r="C18785" s="29"/>
      <c r="D18785" s="27"/>
      <c r="E18785" s="27"/>
      <c r="F18785" s="27"/>
      <c r="G18785" s="1"/>
      <c r="H18785" s="1"/>
      <c r="I18785" s="1"/>
    </row>
    <row r="18786" spans="2:9">
      <c r="B18786" s="1"/>
      <c r="C18786" s="29"/>
      <c r="D18786" s="27"/>
      <c r="E18786" s="27"/>
      <c r="F18786" s="27"/>
      <c r="G18786" s="1"/>
      <c r="H18786" s="1"/>
      <c r="I18786" s="1"/>
    </row>
    <row r="18787" spans="2:9">
      <c r="B18787" s="1"/>
      <c r="C18787" s="29"/>
      <c r="D18787" s="27"/>
      <c r="E18787" s="27"/>
      <c r="F18787" s="27"/>
      <c r="G18787" s="1"/>
      <c r="H18787" s="1"/>
      <c r="I18787" s="1"/>
    </row>
    <row r="18788" spans="2:9">
      <c r="B18788" s="1"/>
      <c r="C18788" s="29"/>
      <c r="D18788" s="27"/>
      <c r="E18788" s="27"/>
      <c r="F18788" s="27"/>
      <c r="G18788" s="1"/>
      <c r="H18788" s="1"/>
      <c r="I18788" s="1"/>
    </row>
    <row r="18789" spans="2:9">
      <c r="B18789" s="1"/>
      <c r="C18789" s="29"/>
      <c r="D18789" s="27"/>
      <c r="E18789" s="27"/>
      <c r="F18789" s="27"/>
      <c r="G18789" s="1"/>
      <c r="H18789" s="1"/>
      <c r="I18789" s="1"/>
    </row>
    <row r="18790" spans="2:9">
      <c r="B18790" s="1"/>
      <c r="C18790" s="29"/>
      <c r="D18790" s="27"/>
      <c r="E18790" s="27"/>
      <c r="F18790" s="27"/>
      <c r="G18790" s="1"/>
      <c r="H18790" s="1"/>
      <c r="I18790" s="1"/>
    </row>
    <row r="18791" spans="2:9">
      <c r="B18791" s="1"/>
      <c r="C18791" s="29"/>
      <c r="D18791" s="27"/>
      <c r="E18791" s="27"/>
      <c r="F18791" s="27"/>
      <c r="G18791" s="1"/>
      <c r="H18791" s="1"/>
      <c r="I18791" s="1"/>
    </row>
    <row r="18792" spans="2:9">
      <c r="B18792" s="1"/>
      <c r="C18792" s="29"/>
      <c r="D18792" s="27"/>
      <c r="E18792" s="27"/>
      <c r="F18792" s="27"/>
      <c r="G18792" s="1"/>
      <c r="H18792" s="1"/>
      <c r="I18792" s="1"/>
    </row>
    <row r="18793" spans="2:9">
      <c r="B18793" s="1"/>
      <c r="C18793" s="29"/>
      <c r="D18793" s="27"/>
      <c r="E18793" s="27"/>
      <c r="F18793" s="27"/>
      <c r="G18793" s="1"/>
      <c r="H18793" s="1"/>
      <c r="I18793" s="1"/>
    </row>
    <row r="18794" spans="2:9">
      <c r="B18794" s="1"/>
      <c r="C18794" s="29"/>
      <c r="D18794" s="27"/>
      <c r="E18794" s="27"/>
      <c r="F18794" s="27"/>
      <c r="G18794" s="1"/>
      <c r="H18794" s="1"/>
      <c r="I18794" s="1"/>
    </row>
    <row r="18795" spans="2:9">
      <c r="B18795" s="1"/>
      <c r="C18795" s="29"/>
      <c r="D18795" s="27"/>
      <c r="E18795" s="27"/>
      <c r="F18795" s="27"/>
      <c r="G18795" s="1"/>
      <c r="H18795" s="1"/>
      <c r="I18795" s="1"/>
    </row>
    <row r="18796" spans="2:9">
      <c r="B18796" s="1"/>
      <c r="C18796" s="29"/>
      <c r="D18796" s="27"/>
      <c r="E18796" s="27"/>
      <c r="F18796" s="27"/>
      <c r="G18796" s="1"/>
      <c r="H18796" s="1"/>
      <c r="I18796" s="1"/>
    </row>
    <row r="18797" spans="2:9">
      <c r="B18797" s="1"/>
      <c r="C18797" s="29"/>
      <c r="D18797" s="27"/>
      <c r="E18797" s="27"/>
      <c r="F18797" s="27"/>
      <c r="G18797" s="1"/>
      <c r="H18797" s="1"/>
      <c r="I18797" s="1"/>
    </row>
    <row r="18798" spans="2:9">
      <c r="B18798" s="1"/>
      <c r="C18798" s="29"/>
      <c r="D18798" s="27"/>
      <c r="E18798" s="27"/>
      <c r="F18798" s="27"/>
      <c r="G18798" s="1"/>
      <c r="H18798" s="1"/>
      <c r="I18798" s="1"/>
    </row>
    <row r="18799" spans="2:9">
      <c r="B18799" s="1"/>
      <c r="C18799" s="29"/>
      <c r="D18799" s="27"/>
      <c r="E18799" s="27"/>
      <c r="F18799" s="27"/>
      <c r="G18799" s="1"/>
      <c r="H18799" s="1"/>
      <c r="I18799" s="1"/>
    </row>
    <row r="18800" spans="2:9">
      <c r="B18800" s="1"/>
      <c r="C18800" s="29"/>
      <c r="D18800" s="27"/>
      <c r="E18800" s="27"/>
      <c r="F18800" s="27"/>
      <c r="G18800" s="1"/>
      <c r="H18800" s="1"/>
      <c r="I18800" s="1"/>
    </row>
    <row r="18801" spans="2:9">
      <c r="B18801" s="1"/>
      <c r="C18801" s="29"/>
      <c r="D18801" s="27"/>
      <c r="E18801" s="27"/>
      <c r="F18801" s="27"/>
      <c r="G18801" s="1"/>
      <c r="H18801" s="1"/>
      <c r="I18801" s="1"/>
    </row>
    <row r="18802" spans="2:9">
      <c r="B18802" s="1"/>
      <c r="C18802" s="29"/>
      <c r="D18802" s="27"/>
      <c r="E18802" s="27"/>
      <c r="F18802" s="27"/>
      <c r="G18802" s="1"/>
      <c r="H18802" s="1"/>
      <c r="I18802" s="1"/>
    </row>
    <row r="18803" spans="2:9">
      <c r="B18803" s="1"/>
      <c r="C18803" s="29"/>
      <c r="D18803" s="27"/>
      <c r="E18803" s="27"/>
      <c r="F18803" s="27"/>
      <c r="G18803" s="1"/>
      <c r="H18803" s="1"/>
      <c r="I18803" s="1"/>
    </row>
    <row r="18804" spans="2:9">
      <c r="B18804" s="1"/>
      <c r="C18804" s="29"/>
      <c r="D18804" s="27"/>
      <c r="E18804" s="27"/>
      <c r="F18804" s="27"/>
      <c r="G18804" s="1"/>
      <c r="H18804" s="1"/>
      <c r="I18804" s="1"/>
    </row>
    <row r="18805" spans="2:9">
      <c r="B18805" s="1"/>
      <c r="C18805" s="29"/>
      <c r="D18805" s="27"/>
      <c r="E18805" s="27"/>
      <c r="F18805" s="27"/>
      <c r="G18805" s="1"/>
      <c r="H18805" s="1"/>
      <c r="I18805" s="1"/>
    </row>
    <row r="18806" spans="2:9">
      <c r="B18806" s="1"/>
      <c r="C18806" s="29"/>
      <c r="D18806" s="27"/>
      <c r="E18806" s="27"/>
      <c r="F18806" s="27"/>
      <c r="G18806" s="1"/>
      <c r="H18806" s="1"/>
      <c r="I18806" s="1"/>
    </row>
    <row r="18807" spans="2:9">
      <c r="B18807" s="1"/>
      <c r="C18807" s="29"/>
      <c r="D18807" s="27"/>
      <c r="E18807" s="27"/>
      <c r="F18807" s="27"/>
      <c r="G18807" s="1"/>
      <c r="H18807" s="1"/>
      <c r="I18807" s="1"/>
    </row>
    <row r="18808" spans="2:9">
      <c r="B18808" s="1"/>
      <c r="C18808" s="29"/>
      <c r="D18808" s="27"/>
      <c r="E18808" s="27"/>
      <c r="F18808" s="27"/>
      <c r="G18808" s="1"/>
      <c r="H18808" s="1"/>
      <c r="I18808" s="1"/>
    </row>
    <row r="18809" spans="2:9">
      <c r="B18809" s="1"/>
      <c r="C18809" s="29"/>
      <c r="D18809" s="27"/>
      <c r="E18809" s="27"/>
      <c r="F18809" s="27"/>
      <c r="G18809" s="1"/>
      <c r="H18809" s="1"/>
      <c r="I18809" s="1"/>
    </row>
    <row r="18810" spans="2:9">
      <c r="B18810" s="1"/>
      <c r="C18810" s="29"/>
      <c r="D18810" s="27"/>
      <c r="E18810" s="27"/>
      <c r="F18810" s="27"/>
      <c r="G18810" s="1"/>
      <c r="H18810" s="1"/>
      <c r="I18810" s="1"/>
    </row>
    <row r="18811" spans="2:9">
      <c r="B18811" s="1"/>
      <c r="C18811" s="29"/>
      <c r="D18811" s="27"/>
      <c r="E18811" s="27"/>
      <c r="F18811" s="27"/>
      <c r="G18811" s="1"/>
      <c r="H18811" s="1"/>
      <c r="I18811" s="1"/>
    </row>
    <row r="18812" spans="2:9">
      <c r="B18812" s="1"/>
      <c r="C18812" s="29"/>
      <c r="D18812" s="27"/>
      <c r="E18812" s="27"/>
      <c r="F18812" s="27"/>
      <c r="G18812" s="1"/>
      <c r="H18812" s="1"/>
      <c r="I18812" s="1"/>
    </row>
    <row r="18813" spans="2:9">
      <c r="B18813" s="1"/>
      <c r="C18813" s="29"/>
      <c r="D18813" s="27"/>
      <c r="E18813" s="27"/>
      <c r="F18813" s="27"/>
      <c r="G18813" s="1"/>
      <c r="H18813" s="1"/>
      <c r="I18813" s="1"/>
    </row>
    <row r="18814" spans="2:9">
      <c r="B18814" s="1"/>
      <c r="C18814" s="29"/>
      <c r="D18814" s="27"/>
      <c r="E18814" s="27"/>
      <c r="F18814" s="27"/>
      <c r="G18814" s="1"/>
      <c r="H18814" s="1"/>
      <c r="I18814" s="1"/>
    </row>
    <row r="18815" spans="2:9">
      <c r="B18815" s="1"/>
      <c r="C18815" s="29"/>
      <c r="D18815" s="27"/>
      <c r="E18815" s="27"/>
      <c r="F18815" s="27"/>
      <c r="G18815" s="1"/>
      <c r="H18815" s="1"/>
      <c r="I18815" s="1"/>
    </row>
    <row r="18816" spans="2:9">
      <c r="B18816" s="1"/>
      <c r="C18816" s="29"/>
      <c r="D18816" s="27"/>
      <c r="E18816" s="27"/>
      <c r="F18816" s="27"/>
      <c r="G18816" s="1"/>
      <c r="H18816" s="1"/>
      <c r="I18816" s="1"/>
    </row>
    <row r="18817" spans="2:9">
      <c r="B18817" s="1"/>
      <c r="C18817" s="29"/>
      <c r="D18817" s="27"/>
      <c r="E18817" s="27"/>
      <c r="F18817" s="27"/>
      <c r="G18817" s="1"/>
      <c r="H18817" s="1"/>
      <c r="I18817" s="1"/>
    </row>
    <row r="18818" spans="2:9">
      <c r="B18818" s="1"/>
      <c r="C18818" s="29"/>
      <c r="D18818" s="27"/>
      <c r="E18818" s="27"/>
      <c r="F18818" s="27"/>
      <c r="G18818" s="1"/>
      <c r="H18818" s="1"/>
      <c r="I18818" s="1"/>
    </row>
    <row r="18819" spans="2:9">
      <c r="B18819" s="1"/>
      <c r="C18819" s="29"/>
      <c r="D18819" s="27"/>
      <c r="E18819" s="27"/>
      <c r="F18819" s="27"/>
      <c r="G18819" s="1"/>
      <c r="H18819" s="1"/>
      <c r="I18819" s="1"/>
    </row>
    <row r="18820" spans="2:9">
      <c r="B18820" s="1"/>
      <c r="C18820" s="29"/>
      <c r="D18820" s="27"/>
      <c r="E18820" s="27"/>
      <c r="F18820" s="27"/>
      <c r="G18820" s="1"/>
      <c r="H18820" s="1"/>
      <c r="I18820" s="1"/>
    </row>
    <row r="18821" spans="2:9">
      <c r="B18821" s="1"/>
      <c r="C18821" s="29"/>
      <c r="D18821" s="27"/>
      <c r="E18821" s="27"/>
      <c r="F18821" s="27"/>
      <c r="G18821" s="1"/>
      <c r="H18821" s="1"/>
      <c r="I18821" s="1"/>
    </row>
    <row r="18822" spans="2:9">
      <c r="B18822" s="1"/>
      <c r="C18822" s="29"/>
      <c r="D18822" s="27"/>
      <c r="E18822" s="27"/>
      <c r="F18822" s="27"/>
      <c r="G18822" s="1"/>
      <c r="H18822" s="1"/>
      <c r="I18822" s="1"/>
    </row>
    <row r="18823" spans="2:9">
      <c r="B18823" s="1"/>
      <c r="C18823" s="29"/>
      <c r="D18823" s="27"/>
      <c r="E18823" s="27"/>
      <c r="F18823" s="27"/>
      <c r="G18823" s="1"/>
      <c r="H18823" s="1"/>
      <c r="I18823" s="1"/>
    </row>
    <row r="18824" spans="2:9">
      <c r="B18824" s="1"/>
      <c r="C18824" s="29"/>
      <c r="D18824" s="27"/>
      <c r="E18824" s="27"/>
      <c r="F18824" s="27"/>
      <c r="G18824" s="1"/>
      <c r="H18824" s="1"/>
      <c r="I18824" s="1"/>
    </row>
    <row r="18825" spans="2:9">
      <c r="B18825" s="1"/>
      <c r="C18825" s="29"/>
      <c r="D18825" s="27"/>
      <c r="E18825" s="27"/>
      <c r="F18825" s="27"/>
      <c r="G18825" s="1"/>
      <c r="H18825" s="1"/>
      <c r="I18825" s="1"/>
    </row>
    <row r="18826" spans="2:9">
      <c r="B18826" s="1"/>
      <c r="C18826" s="29"/>
      <c r="D18826" s="27"/>
      <c r="E18826" s="27"/>
      <c r="F18826" s="27"/>
      <c r="G18826" s="1"/>
      <c r="H18826" s="1"/>
      <c r="I18826" s="1"/>
    </row>
    <row r="18827" spans="2:9">
      <c r="B18827" s="1"/>
      <c r="C18827" s="29"/>
      <c r="D18827" s="27"/>
      <c r="E18827" s="27"/>
      <c r="F18827" s="27"/>
      <c r="G18827" s="1"/>
      <c r="H18827" s="1"/>
      <c r="I18827" s="1"/>
    </row>
    <row r="18828" spans="2:9">
      <c r="B18828" s="1"/>
      <c r="C18828" s="29"/>
      <c r="D18828" s="27"/>
      <c r="E18828" s="27"/>
      <c r="F18828" s="27"/>
      <c r="G18828" s="1"/>
      <c r="H18828" s="1"/>
      <c r="I18828" s="1"/>
    </row>
    <row r="18829" spans="2:9">
      <c r="B18829" s="1"/>
      <c r="C18829" s="29"/>
      <c r="D18829" s="27"/>
      <c r="E18829" s="27"/>
      <c r="F18829" s="27"/>
      <c r="G18829" s="1"/>
      <c r="H18829" s="1"/>
      <c r="I18829" s="1"/>
    </row>
    <row r="18830" spans="2:9">
      <c r="B18830" s="1"/>
      <c r="C18830" s="29"/>
      <c r="D18830" s="27"/>
      <c r="E18830" s="27"/>
      <c r="F18830" s="27"/>
      <c r="G18830" s="1"/>
      <c r="H18830" s="1"/>
      <c r="I18830" s="1"/>
    </row>
    <row r="18831" spans="2:9">
      <c r="B18831" s="1"/>
      <c r="C18831" s="29"/>
      <c r="D18831" s="27"/>
      <c r="E18831" s="27"/>
      <c r="F18831" s="27"/>
      <c r="G18831" s="1"/>
      <c r="H18831" s="1"/>
      <c r="I18831" s="1"/>
    </row>
    <row r="18832" spans="2:9">
      <c r="B18832" s="1"/>
      <c r="C18832" s="29"/>
      <c r="D18832" s="27"/>
      <c r="E18832" s="27"/>
      <c r="F18832" s="27"/>
      <c r="G18832" s="1"/>
      <c r="H18832" s="1"/>
      <c r="I18832" s="1"/>
    </row>
    <row r="18833" spans="2:9">
      <c r="B18833" s="1"/>
      <c r="C18833" s="29"/>
      <c r="D18833" s="27"/>
      <c r="E18833" s="27"/>
      <c r="F18833" s="27"/>
      <c r="G18833" s="1"/>
      <c r="H18833" s="1"/>
      <c r="I18833" s="1"/>
    </row>
    <row r="18834" spans="2:9">
      <c r="B18834" s="1"/>
      <c r="C18834" s="29"/>
      <c r="D18834" s="27"/>
      <c r="E18834" s="27"/>
      <c r="F18834" s="27"/>
      <c r="G18834" s="1"/>
      <c r="H18834" s="1"/>
      <c r="I18834" s="1"/>
    </row>
    <row r="18835" spans="2:9">
      <c r="B18835" s="1"/>
      <c r="C18835" s="29"/>
      <c r="D18835" s="27"/>
      <c r="E18835" s="27"/>
      <c r="F18835" s="27"/>
      <c r="G18835" s="1"/>
      <c r="H18835" s="1"/>
      <c r="I18835" s="1"/>
    </row>
    <row r="18836" spans="2:9">
      <c r="B18836" s="1"/>
      <c r="C18836" s="29"/>
      <c r="D18836" s="27"/>
      <c r="E18836" s="27"/>
      <c r="F18836" s="27"/>
      <c r="G18836" s="1"/>
      <c r="H18836" s="1"/>
      <c r="I18836" s="1"/>
    </row>
    <row r="18837" spans="2:9">
      <c r="B18837" s="1"/>
      <c r="C18837" s="29"/>
      <c r="D18837" s="27"/>
      <c r="E18837" s="27"/>
      <c r="F18837" s="27"/>
      <c r="G18837" s="1"/>
      <c r="H18837" s="1"/>
      <c r="I18837" s="1"/>
    </row>
    <row r="18838" spans="2:9">
      <c r="B18838" s="1"/>
      <c r="C18838" s="29"/>
      <c r="D18838" s="27"/>
      <c r="E18838" s="27"/>
      <c r="F18838" s="27"/>
      <c r="G18838" s="1"/>
      <c r="H18838" s="1"/>
      <c r="I18838" s="1"/>
    </row>
    <row r="18839" spans="2:9">
      <c r="B18839" s="1"/>
      <c r="C18839" s="29"/>
      <c r="D18839" s="27"/>
      <c r="E18839" s="27"/>
      <c r="F18839" s="27"/>
      <c r="G18839" s="1"/>
      <c r="H18839" s="1"/>
      <c r="I18839" s="1"/>
    </row>
    <row r="18840" spans="2:9">
      <c r="B18840" s="1"/>
      <c r="C18840" s="29"/>
      <c r="D18840" s="27"/>
      <c r="E18840" s="27"/>
      <c r="F18840" s="27"/>
      <c r="G18840" s="1"/>
      <c r="H18840" s="1"/>
      <c r="I18840" s="1"/>
    </row>
    <row r="18841" spans="2:9">
      <c r="B18841" s="1"/>
      <c r="C18841" s="29"/>
      <c r="D18841" s="27"/>
      <c r="E18841" s="27"/>
      <c r="F18841" s="27"/>
      <c r="G18841" s="1"/>
      <c r="H18841" s="1"/>
      <c r="I18841" s="1"/>
    </row>
    <row r="18842" spans="2:9">
      <c r="B18842" s="1"/>
      <c r="C18842" s="29"/>
      <c r="D18842" s="27"/>
      <c r="E18842" s="27"/>
      <c r="F18842" s="27"/>
      <c r="G18842" s="1"/>
      <c r="H18842" s="1"/>
      <c r="I18842" s="1"/>
    </row>
    <row r="18843" spans="2:9">
      <c r="B18843" s="1"/>
      <c r="C18843" s="29"/>
      <c r="D18843" s="27"/>
      <c r="E18843" s="27"/>
      <c r="F18843" s="27"/>
      <c r="G18843" s="1"/>
      <c r="H18843" s="1"/>
      <c r="I18843" s="1"/>
    </row>
    <row r="18844" spans="2:9">
      <c r="B18844" s="1"/>
      <c r="C18844" s="29"/>
      <c r="D18844" s="27"/>
      <c r="E18844" s="27"/>
      <c r="F18844" s="27"/>
      <c r="G18844" s="1"/>
      <c r="H18844" s="1"/>
      <c r="I18844" s="1"/>
    </row>
    <row r="18845" spans="2:9">
      <c r="B18845" s="1"/>
      <c r="C18845" s="29"/>
      <c r="D18845" s="27"/>
      <c r="E18845" s="27"/>
      <c r="F18845" s="27"/>
      <c r="G18845" s="1"/>
      <c r="H18845" s="1"/>
      <c r="I18845" s="1"/>
    </row>
    <row r="18846" spans="2:9">
      <c r="B18846" s="1"/>
      <c r="C18846" s="29"/>
      <c r="D18846" s="27"/>
      <c r="E18846" s="27"/>
      <c r="F18846" s="27"/>
      <c r="G18846" s="1"/>
      <c r="H18846" s="1"/>
      <c r="I18846" s="1"/>
    </row>
    <row r="18847" spans="2:9">
      <c r="B18847" s="1"/>
      <c r="C18847" s="29"/>
      <c r="D18847" s="27"/>
      <c r="E18847" s="27"/>
      <c r="F18847" s="27"/>
      <c r="G18847" s="1"/>
      <c r="H18847" s="1"/>
      <c r="I18847" s="1"/>
    </row>
    <row r="18848" spans="2:9">
      <c r="B18848" s="1"/>
      <c r="C18848" s="29"/>
      <c r="D18848" s="27"/>
      <c r="E18848" s="27"/>
      <c r="F18848" s="27"/>
      <c r="G18848" s="1"/>
      <c r="H18848" s="1"/>
      <c r="I18848" s="1"/>
    </row>
    <row r="18849" spans="2:9">
      <c r="B18849" s="1"/>
      <c r="C18849" s="29"/>
      <c r="D18849" s="27"/>
      <c r="E18849" s="27"/>
      <c r="F18849" s="27"/>
      <c r="G18849" s="1"/>
      <c r="H18849" s="1"/>
      <c r="I18849" s="1"/>
    </row>
    <row r="18850" spans="2:9">
      <c r="B18850" s="1"/>
      <c r="C18850" s="29"/>
      <c r="D18850" s="27"/>
      <c r="E18850" s="27"/>
      <c r="F18850" s="27"/>
      <c r="G18850" s="1"/>
      <c r="H18850" s="1"/>
      <c r="I18850" s="1"/>
    </row>
    <row r="18851" spans="2:9">
      <c r="B18851" s="1"/>
      <c r="C18851" s="29"/>
      <c r="D18851" s="27"/>
      <c r="E18851" s="27"/>
      <c r="F18851" s="27"/>
      <c r="G18851" s="1"/>
      <c r="H18851" s="1"/>
      <c r="I18851" s="1"/>
    </row>
    <row r="18852" spans="2:9">
      <c r="B18852" s="1"/>
      <c r="C18852" s="29"/>
      <c r="D18852" s="27"/>
      <c r="E18852" s="27"/>
      <c r="F18852" s="27"/>
      <c r="G18852" s="1"/>
      <c r="H18852" s="1"/>
      <c r="I18852" s="1"/>
    </row>
    <row r="18853" spans="2:9">
      <c r="B18853" s="1"/>
      <c r="C18853" s="29"/>
      <c r="D18853" s="27"/>
      <c r="E18853" s="27"/>
      <c r="F18853" s="27"/>
      <c r="G18853" s="1"/>
      <c r="H18853" s="1"/>
      <c r="I18853" s="1"/>
    </row>
    <row r="18854" spans="2:9">
      <c r="B18854" s="1"/>
      <c r="C18854" s="29"/>
      <c r="D18854" s="27"/>
      <c r="E18854" s="27"/>
      <c r="F18854" s="27"/>
      <c r="G18854" s="1"/>
      <c r="H18854" s="1"/>
      <c r="I18854" s="1"/>
    </row>
    <row r="18855" spans="2:9">
      <c r="B18855" s="1"/>
      <c r="C18855" s="29"/>
      <c r="D18855" s="27"/>
      <c r="E18855" s="27"/>
      <c r="F18855" s="27"/>
      <c r="G18855" s="1"/>
      <c r="H18855" s="1"/>
      <c r="I18855" s="1"/>
    </row>
    <row r="18856" spans="2:9">
      <c r="B18856" s="1"/>
      <c r="C18856" s="29"/>
      <c r="D18856" s="27"/>
      <c r="E18856" s="27"/>
      <c r="F18856" s="27"/>
      <c r="G18856" s="1"/>
      <c r="H18856" s="1"/>
      <c r="I18856" s="1"/>
    </row>
    <row r="18857" spans="2:9">
      <c r="B18857" s="1"/>
      <c r="C18857" s="29"/>
      <c r="D18857" s="27"/>
      <c r="E18857" s="27"/>
      <c r="F18857" s="27"/>
      <c r="G18857" s="1"/>
      <c r="H18857" s="1"/>
      <c r="I18857" s="1"/>
    </row>
    <row r="18858" spans="2:9">
      <c r="B18858" s="1"/>
      <c r="C18858" s="29"/>
      <c r="D18858" s="27"/>
      <c r="E18858" s="27"/>
      <c r="F18858" s="27"/>
      <c r="G18858" s="1"/>
      <c r="H18858" s="1"/>
      <c r="I18858" s="1"/>
    </row>
    <row r="18859" spans="2:9">
      <c r="B18859" s="1"/>
      <c r="C18859" s="29"/>
      <c r="D18859" s="27"/>
      <c r="E18859" s="27"/>
      <c r="F18859" s="27"/>
      <c r="G18859" s="1"/>
      <c r="H18859" s="1"/>
      <c r="I18859" s="1"/>
    </row>
    <row r="18860" spans="2:9">
      <c r="B18860" s="1"/>
      <c r="C18860" s="29"/>
      <c r="D18860" s="27"/>
      <c r="E18860" s="27"/>
      <c r="F18860" s="27"/>
      <c r="G18860" s="1"/>
      <c r="H18860" s="1"/>
      <c r="I18860" s="1"/>
    </row>
    <row r="18861" spans="2:9">
      <c r="B18861" s="1"/>
      <c r="C18861" s="29"/>
      <c r="D18861" s="27"/>
      <c r="E18861" s="27"/>
      <c r="F18861" s="27"/>
      <c r="G18861" s="1"/>
      <c r="H18861" s="1"/>
      <c r="I18861" s="1"/>
    </row>
    <row r="18862" spans="2:9">
      <c r="B18862" s="1"/>
      <c r="C18862" s="29"/>
      <c r="D18862" s="27"/>
      <c r="E18862" s="27"/>
      <c r="F18862" s="27"/>
      <c r="G18862" s="1"/>
      <c r="H18862" s="1"/>
      <c r="I18862" s="1"/>
    </row>
    <row r="18863" spans="2:9">
      <c r="B18863" s="1"/>
      <c r="C18863" s="29"/>
      <c r="D18863" s="27"/>
      <c r="E18863" s="27"/>
      <c r="F18863" s="27"/>
      <c r="G18863" s="1"/>
      <c r="H18863" s="1"/>
      <c r="I18863" s="1"/>
    </row>
    <row r="18864" spans="2:9">
      <c r="B18864" s="1"/>
      <c r="C18864" s="29"/>
      <c r="D18864" s="27"/>
      <c r="E18864" s="27"/>
      <c r="F18864" s="27"/>
      <c r="G18864" s="1"/>
      <c r="H18864" s="1"/>
      <c r="I18864" s="1"/>
    </row>
    <row r="18865" spans="2:9">
      <c r="B18865" s="1"/>
      <c r="C18865" s="29"/>
      <c r="D18865" s="27"/>
      <c r="E18865" s="27"/>
      <c r="F18865" s="27"/>
      <c r="G18865" s="1"/>
      <c r="H18865" s="1"/>
      <c r="I18865" s="1"/>
    </row>
    <row r="18866" spans="2:9">
      <c r="B18866" s="1"/>
      <c r="C18866" s="29"/>
      <c r="D18866" s="27"/>
      <c r="E18866" s="27"/>
      <c r="F18866" s="27"/>
      <c r="G18866" s="1"/>
      <c r="H18866" s="1"/>
      <c r="I18866" s="1"/>
    </row>
    <row r="18867" spans="2:9">
      <c r="B18867" s="1"/>
      <c r="C18867" s="29"/>
      <c r="D18867" s="27"/>
      <c r="E18867" s="27"/>
      <c r="F18867" s="27"/>
      <c r="G18867" s="1"/>
      <c r="H18867" s="1"/>
      <c r="I18867" s="1"/>
    </row>
    <row r="18868" spans="2:9">
      <c r="B18868" s="1"/>
      <c r="C18868" s="29"/>
      <c r="D18868" s="27"/>
      <c r="E18868" s="27"/>
      <c r="F18868" s="27"/>
      <c r="G18868" s="1"/>
      <c r="H18868" s="1"/>
      <c r="I18868" s="1"/>
    </row>
    <row r="18869" spans="2:9">
      <c r="B18869" s="1"/>
      <c r="C18869" s="29"/>
      <c r="D18869" s="27"/>
      <c r="E18869" s="27"/>
      <c r="F18869" s="27"/>
      <c r="G18869" s="1"/>
      <c r="H18869" s="1"/>
      <c r="I18869" s="1"/>
    </row>
    <row r="18870" spans="2:9">
      <c r="B18870" s="1"/>
      <c r="C18870" s="29"/>
      <c r="D18870" s="27"/>
      <c r="E18870" s="27"/>
      <c r="F18870" s="27"/>
      <c r="G18870" s="1"/>
      <c r="H18870" s="1"/>
      <c r="I18870" s="1"/>
    </row>
    <row r="18871" spans="2:9">
      <c r="B18871" s="1"/>
      <c r="C18871" s="29"/>
      <c r="D18871" s="27"/>
      <c r="E18871" s="27"/>
      <c r="F18871" s="27"/>
      <c r="G18871" s="1"/>
      <c r="H18871" s="1"/>
      <c r="I18871" s="1"/>
    </row>
    <row r="18872" spans="2:9">
      <c r="B18872" s="1"/>
      <c r="C18872" s="29"/>
      <c r="D18872" s="27"/>
      <c r="E18872" s="27"/>
      <c r="F18872" s="27"/>
      <c r="G18872" s="1"/>
      <c r="H18872" s="1"/>
      <c r="I18872" s="1"/>
    </row>
    <row r="18873" spans="2:9">
      <c r="B18873" s="1"/>
      <c r="C18873" s="29"/>
      <c r="D18873" s="27"/>
      <c r="E18873" s="27"/>
      <c r="F18873" s="27"/>
      <c r="G18873" s="1"/>
      <c r="H18873" s="1"/>
      <c r="I18873" s="1"/>
    </row>
    <row r="18874" spans="2:9">
      <c r="B18874" s="1"/>
      <c r="C18874" s="29"/>
      <c r="D18874" s="27"/>
      <c r="E18874" s="27"/>
      <c r="F18874" s="27"/>
      <c r="G18874" s="1"/>
      <c r="H18874" s="1"/>
      <c r="I18874" s="1"/>
    </row>
    <row r="18875" spans="2:9">
      <c r="B18875" s="1"/>
      <c r="C18875" s="29"/>
      <c r="D18875" s="27"/>
      <c r="E18875" s="27"/>
      <c r="F18875" s="27"/>
      <c r="G18875" s="1"/>
      <c r="H18875" s="1"/>
      <c r="I18875" s="1"/>
    </row>
    <row r="18876" spans="2:9">
      <c r="B18876" s="1"/>
      <c r="C18876" s="29"/>
      <c r="D18876" s="27"/>
      <c r="E18876" s="27"/>
      <c r="F18876" s="27"/>
      <c r="G18876" s="1"/>
      <c r="H18876" s="1"/>
      <c r="I18876" s="1"/>
    </row>
    <row r="18877" spans="2:9">
      <c r="B18877" s="1"/>
      <c r="C18877" s="29"/>
      <c r="D18877" s="27"/>
      <c r="E18877" s="27"/>
      <c r="F18877" s="27"/>
      <c r="G18877" s="1"/>
      <c r="H18877" s="1"/>
      <c r="I18877" s="1"/>
    </row>
    <row r="18878" spans="2:9">
      <c r="B18878" s="1"/>
      <c r="C18878" s="29"/>
      <c r="D18878" s="27"/>
      <c r="E18878" s="27"/>
      <c r="F18878" s="27"/>
      <c r="G18878" s="1"/>
      <c r="H18878" s="1"/>
      <c r="I18878" s="1"/>
    </row>
    <row r="18879" spans="2:9">
      <c r="B18879" s="1"/>
      <c r="C18879" s="29"/>
      <c r="D18879" s="27"/>
      <c r="E18879" s="27"/>
      <c r="F18879" s="27"/>
      <c r="G18879" s="1"/>
      <c r="H18879" s="1"/>
      <c r="I18879" s="1"/>
    </row>
    <row r="18880" spans="2:9">
      <c r="B18880" s="1"/>
      <c r="C18880" s="29"/>
      <c r="D18880" s="27"/>
      <c r="E18880" s="27"/>
      <c r="F18880" s="27"/>
      <c r="G18880" s="1"/>
      <c r="H18880" s="1"/>
      <c r="I18880" s="1"/>
    </row>
    <row r="18881" spans="2:9">
      <c r="B18881" s="1"/>
      <c r="C18881" s="29"/>
      <c r="D18881" s="27"/>
      <c r="E18881" s="27"/>
      <c r="F18881" s="27"/>
      <c r="G18881" s="1"/>
      <c r="H18881" s="1"/>
      <c r="I18881" s="1"/>
    </row>
    <row r="18882" spans="2:9">
      <c r="B18882" s="1"/>
      <c r="C18882" s="29"/>
      <c r="D18882" s="27"/>
      <c r="E18882" s="27"/>
      <c r="F18882" s="27"/>
      <c r="G18882" s="1"/>
      <c r="H18882" s="1"/>
      <c r="I18882" s="1"/>
    </row>
    <row r="18883" spans="2:9">
      <c r="B18883" s="1"/>
      <c r="C18883" s="29"/>
      <c r="D18883" s="27"/>
      <c r="E18883" s="27"/>
      <c r="F18883" s="27"/>
      <c r="G18883" s="1"/>
      <c r="H18883" s="1"/>
      <c r="I18883" s="1"/>
    </row>
    <row r="18884" spans="2:9">
      <c r="B18884" s="1"/>
      <c r="C18884" s="29"/>
      <c r="D18884" s="27"/>
      <c r="E18884" s="27"/>
      <c r="F18884" s="27"/>
      <c r="G18884" s="1"/>
      <c r="H18884" s="1"/>
      <c r="I18884" s="1"/>
    </row>
    <row r="18885" spans="2:9">
      <c r="B18885" s="1"/>
      <c r="C18885" s="29"/>
      <c r="D18885" s="27"/>
      <c r="E18885" s="27"/>
      <c r="F18885" s="27"/>
      <c r="G18885" s="1"/>
      <c r="H18885" s="1"/>
      <c r="I18885" s="1"/>
    </row>
    <row r="18886" spans="2:9">
      <c r="B18886" s="1"/>
      <c r="C18886" s="29"/>
      <c r="D18886" s="27"/>
      <c r="E18886" s="27"/>
      <c r="F18886" s="27"/>
      <c r="G18886" s="1"/>
      <c r="H18886" s="1"/>
      <c r="I18886" s="1"/>
    </row>
    <row r="18887" spans="2:9">
      <c r="B18887" s="1"/>
      <c r="C18887" s="29"/>
      <c r="D18887" s="27"/>
      <c r="E18887" s="27"/>
      <c r="F18887" s="27"/>
      <c r="G18887" s="1"/>
      <c r="H18887" s="1"/>
      <c r="I18887" s="1"/>
    </row>
    <row r="18888" spans="2:9">
      <c r="B18888" s="1"/>
      <c r="C18888" s="29"/>
      <c r="D18888" s="27"/>
      <c r="E18888" s="27"/>
      <c r="F18888" s="27"/>
      <c r="G18888" s="1"/>
      <c r="H18888" s="1"/>
      <c r="I18888" s="1"/>
    </row>
    <row r="18889" spans="2:9">
      <c r="B18889" s="1"/>
      <c r="C18889" s="29"/>
      <c r="D18889" s="27"/>
      <c r="E18889" s="27"/>
      <c r="F18889" s="27"/>
      <c r="G18889" s="1"/>
      <c r="H18889" s="1"/>
      <c r="I18889" s="1"/>
    </row>
    <row r="18890" spans="2:9">
      <c r="B18890" s="1"/>
      <c r="C18890" s="29"/>
      <c r="D18890" s="27"/>
      <c r="E18890" s="27"/>
      <c r="F18890" s="27"/>
      <c r="G18890" s="1"/>
      <c r="H18890" s="1"/>
      <c r="I18890" s="1"/>
    </row>
    <row r="18891" spans="2:9">
      <c r="B18891" s="1"/>
      <c r="C18891" s="29"/>
      <c r="D18891" s="27"/>
      <c r="E18891" s="27"/>
      <c r="F18891" s="27"/>
      <c r="G18891" s="1"/>
      <c r="H18891" s="1"/>
      <c r="I18891" s="1"/>
    </row>
    <row r="18892" spans="2:9">
      <c r="B18892" s="1"/>
      <c r="C18892" s="29"/>
      <c r="D18892" s="27"/>
      <c r="E18892" s="27"/>
      <c r="F18892" s="27"/>
      <c r="G18892" s="1"/>
      <c r="H18892" s="1"/>
      <c r="I18892" s="1"/>
    </row>
    <row r="18893" spans="2:9">
      <c r="B18893" s="1"/>
      <c r="C18893" s="29"/>
      <c r="D18893" s="27"/>
      <c r="E18893" s="27"/>
      <c r="F18893" s="27"/>
      <c r="G18893" s="1"/>
      <c r="H18893" s="1"/>
      <c r="I18893" s="1"/>
    </row>
    <row r="18894" spans="2:9">
      <c r="B18894" s="1"/>
      <c r="C18894" s="29"/>
      <c r="D18894" s="27"/>
      <c r="E18894" s="27"/>
      <c r="F18894" s="27"/>
      <c r="G18894" s="1"/>
      <c r="H18894" s="1"/>
      <c r="I18894" s="1"/>
    </row>
    <row r="18895" spans="2:9">
      <c r="B18895" s="1"/>
      <c r="C18895" s="29"/>
      <c r="D18895" s="27"/>
      <c r="E18895" s="27"/>
      <c r="F18895" s="27"/>
      <c r="G18895" s="1"/>
      <c r="H18895" s="1"/>
      <c r="I18895" s="1"/>
    </row>
    <row r="18896" spans="2:9">
      <c r="B18896" s="1"/>
      <c r="C18896" s="29"/>
      <c r="D18896" s="27"/>
      <c r="E18896" s="27"/>
      <c r="F18896" s="27"/>
      <c r="G18896" s="1"/>
      <c r="H18896" s="1"/>
      <c r="I18896" s="1"/>
    </row>
    <row r="18897" spans="2:9">
      <c r="B18897" s="1"/>
      <c r="C18897" s="29"/>
      <c r="D18897" s="27"/>
      <c r="E18897" s="27"/>
      <c r="F18897" s="27"/>
      <c r="G18897" s="1"/>
      <c r="H18897" s="1"/>
      <c r="I18897" s="1"/>
    </row>
    <row r="18898" spans="2:9">
      <c r="B18898" s="1"/>
      <c r="C18898" s="29"/>
      <c r="D18898" s="27"/>
      <c r="E18898" s="27"/>
      <c r="F18898" s="27"/>
      <c r="G18898" s="1"/>
      <c r="H18898" s="1"/>
      <c r="I18898" s="1"/>
    </row>
    <row r="18899" spans="2:9">
      <c r="B18899" s="1"/>
      <c r="C18899" s="29"/>
      <c r="D18899" s="27"/>
      <c r="E18899" s="27"/>
      <c r="F18899" s="27"/>
      <c r="G18899" s="1"/>
      <c r="H18899" s="1"/>
      <c r="I18899" s="1"/>
    </row>
    <row r="18900" spans="2:9">
      <c r="B18900" s="1"/>
      <c r="C18900" s="29"/>
      <c r="D18900" s="27"/>
      <c r="E18900" s="27"/>
      <c r="F18900" s="27"/>
      <c r="G18900" s="1"/>
      <c r="H18900" s="1"/>
      <c r="I18900" s="1"/>
    </row>
    <row r="18901" spans="2:9">
      <c r="B18901" s="1"/>
      <c r="C18901" s="29"/>
      <c r="D18901" s="27"/>
      <c r="E18901" s="27"/>
      <c r="F18901" s="27"/>
      <c r="G18901" s="1"/>
      <c r="H18901" s="1"/>
      <c r="I18901" s="1"/>
    </row>
    <row r="18902" spans="2:9">
      <c r="B18902" s="1"/>
      <c r="C18902" s="29"/>
      <c r="D18902" s="27"/>
      <c r="E18902" s="27"/>
      <c r="F18902" s="27"/>
      <c r="G18902" s="1"/>
      <c r="H18902" s="1"/>
      <c r="I18902" s="1"/>
    </row>
    <row r="18903" spans="2:9">
      <c r="B18903" s="1"/>
      <c r="C18903" s="29"/>
      <c r="D18903" s="27"/>
      <c r="E18903" s="27"/>
      <c r="F18903" s="27"/>
      <c r="G18903" s="1"/>
      <c r="H18903" s="1"/>
      <c r="I18903" s="1"/>
    </row>
    <row r="18904" spans="2:9">
      <c r="B18904" s="1"/>
      <c r="C18904" s="29"/>
      <c r="D18904" s="27"/>
      <c r="E18904" s="27"/>
      <c r="F18904" s="27"/>
      <c r="G18904" s="1"/>
      <c r="H18904" s="1"/>
      <c r="I18904" s="1"/>
    </row>
    <row r="18905" spans="2:9">
      <c r="B18905" s="1"/>
      <c r="C18905" s="29"/>
      <c r="D18905" s="27"/>
      <c r="E18905" s="27"/>
      <c r="F18905" s="27"/>
      <c r="G18905" s="1"/>
      <c r="H18905" s="1"/>
      <c r="I18905" s="1"/>
    </row>
    <row r="18906" spans="2:9">
      <c r="B18906" s="1"/>
      <c r="C18906" s="29"/>
      <c r="D18906" s="27"/>
      <c r="E18906" s="27"/>
      <c r="F18906" s="27"/>
      <c r="G18906" s="1"/>
      <c r="H18906" s="1"/>
      <c r="I18906" s="1"/>
    </row>
    <row r="18907" spans="2:9">
      <c r="B18907" s="1"/>
      <c r="C18907" s="29"/>
      <c r="D18907" s="27"/>
      <c r="E18907" s="27"/>
      <c r="F18907" s="27"/>
      <c r="G18907" s="1"/>
      <c r="H18907" s="1"/>
      <c r="I18907" s="1"/>
    </row>
    <row r="18908" spans="2:9">
      <c r="B18908" s="1"/>
      <c r="C18908" s="29"/>
      <c r="D18908" s="27"/>
      <c r="E18908" s="27"/>
      <c r="F18908" s="27"/>
      <c r="G18908" s="1"/>
      <c r="H18908" s="1"/>
      <c r="I18908" s="1"/>
    </row>
    <row r="18909" spans="2:9">
      <c r="B18909" s="1"/>
      <c r="C18909" s="29"/>
      <c r="D18909" s="27"/>
      <c r="E18909" s="27"/>
      <c r="F18909" s="27"/>
      <c r="G18909" s="1"/>
      <c r="H18909" s="1"/>
      <c r="I18909" s="1"/>
    </row>
    <row r="18910" spans="2:9">
      <c r="B18910" s="1"/>
      <c r="C18910" s="29"/>
      <c r="D18910" s="27"/>
      <c r="E18910" s="27"/>
      <c r="F18910" s="27"/>
      <c r="G18910" s="1"/>
      <c r="H18910" s="1"/>
      <c r="I18910" s="1"/>
    </row>
    <row r="18911" spans="2:9">
      <c r="B18911" s="1"/>
      <c r="C18911" s="29"/>
      <c r="D18911" s="27"/>
      <c r="E18911" s="27"/>
      <c r="F18911" s="27"/>
      <c r="G18911" s="1"/>
      <c r="H18911" s="1"/>
      <c r="I18911" s="1"/>
    </row>
    <row r="18912" spans="2:9">
      <c r="B18912" s="1"/>
      <c r="C18912" s="29"/>
      <c r="D18912" s="27"/>
      <c r="E18912" s="27"/>
      <c r="F18912" s="27"/>
      <c r="G18912" s="1"/>
      <c r="H18912" s="1"/>
      <c r="I18912" s="1"/>
    </row>
    <row r="18913" spans="2:9">
      <c r="B18913" s="1"/>
      <c r="C18913" s="29"/>
      <c r="D18913" s="27"/>
      <c r="E18913" s="27"/>
      <c r="F18913" s="27"/>
      <c r="G18913" s="1"/>
      <c r="H18913" s="1"/>
      <c r="I18913" s="1"/>
    </row>
    <row r="18914" spans="2:9">
      <c r="B18914" s="1"/>
      <c r="C18914" s="29"/>
      <c r="D18914" s="27"/>
      <c r="E18914" s="27"/>
      <c r="F18914" s="27"/>
      <c r="G18914" s="1"/>
      <c r="H18914" s="1"/>
      <c r="I18914" s="1"/>
    </row>
    <row r="18915" spans="2:9">
      <c r="B18915" s="1"/>
      <c r="C18915" s="29"/>
      <c r="D18915" s="27"/>
      <c r="E18915" s="27"/>
      <c r="F18915" s="27"/>
      <c r="G18915" s="1"/>
      <c r="H18915" s="1"/>
      <c r="I18915" s="1"/>
    </row>
    <row r="18916" spans="2:9">
      <c r="B18916" s="1"/>
      <c r="C18916" s="29"/>
      <c r="D18916" s="27"/>
      <c r="E18916" s="27"/>
      <c r="F18916" s="27"/>
      <c r="G18916" s="1"/>
      <c r="H18916" s="1"/>
      <c r="I18916" s="1"/>
    </row>
    <row r="18917" spans="2:9">
      <c r="B18917" s="1"/>
      <c r="C18917" s="29"/>
      <c r="D18917" s="27"/>
      <c r="E18917" s="27"/>
      <c r="F18917" s="27"/>
      <c r="G18917" s="1"/>
      <c r="H18917" s="1"/>
      <c r="I18917" s="1"/>
    </row>
    <row r="18918" spans="2:9">
      <c r="B18918" s="1"/>
      <c r="C18918" s="29"/>
      <c r="D18918" s="27"/>
      <c r="E18918" s="27"/>
      <c r="F18918" s="27"/>
      <c r="G18918" s="1"/>
      <c r="H18918" s="1"/>
      <c r="I18918" s="1"/>
    </row>
    <row r="18919" spans="2:9">
      <c r="B18919" s="1"/>
      <c r="C18919" s="29"/>
      <c r="D18919" s="27"/>
      <c r="E18919" s="27"/>
      <c r="F18919" s="27"/>
      <c r="G18919" s="1"/>
      <c r="H18919" s="1"/>
      <c r="I18919" s="1"/>
    </row>
    <row r="18920" spans="2:9">
      <c r="B18920" s="1"/>
      <c r="C18920" s="29"/>
      <c r="D18920" s="27"/>
      <c r="E18920" s="27"/>
      <c r="F18920" s="27"/>
      <c r="G18920" s="1"/>
      <c r="H18920" s="1"/>
      <c r="I18920" s="1"/>
    </row>
    <row r="18921" spans="2:9">
      <c r="B18921" s="1"/>
      <c r="C18921" s="29"/>
      <c r="D18921" s="27"/>
      <c r="E18921" s="27"/>
      <c r="F18921" s="27"/>
      <c r="G18921" s="1"/>
      <c r="H18921" s="1"/>
      <c r="I18921" s="1"/>
    </row>
    <row r="18922" spans="2:9">
      <c r="B18922" s="1"/>
      <c r="C18922" s="29"/>
      <c r="D18922" s="27"/>
      <c r="E18922" s="27"/>
      <c r="F18922" s="27"/>
      <c r="G18922" s="1"/>
      <c r="H18922" s="1"/>
      <c r="I18922" s="1"/>
    </row>
    <row r="18923" spans="2:9">
      <c r="B18923" s="1"/>
      <c r="C18923" s="29"/>
      <c r="D18923" s="27"/>
      <c r="E18923" s="27"/>
      <c r="F18923" s="27"/>
      <c r="G18923" s="1"/>
      <c r="H18923" s="1"/>
      <c r="I18923" s="1"/>
    </row>
    <row r="18924" spans="2:9">
      <c r="B18924" s="1"/>
      <c r="C18924" s="29"/>
      <c r="D18924" s="27"/>
      <c r="E18924" s="27"/>
      <c r="F18924" s="27"/>
      <c r="G18924" s="1"/>
      <c r="H18924" s="1"/>
      <c r="I18924" s="1"/>
    </row>
    <row r="18925" spans="2:9">
      <c r="B18925" s="1"/>
      <c r="C18925" s="29"/>
      <c r="D18925" s="27"/>
      <c r="E18925" s="27"/>
      <c r="F18925" s="27"/>
      <c r="G18925" s="1"/>
      <c r="H18925" s="1"/>
      <c r="I18925" s="1"/>
    </row>
    <row r="18926" spans="2:9">
      <c r="B18926" s="1"/>
      <c r="C18926" s="29"/>
      <c r="D18926" s="27"/>
      <c r="E18926" s="27"/>
      <c r="F18926" s="27"/>
      <c r="G18926" s="1"/>
      <c r="H18926" s="1"/>
      <c r="I18926" s="1"/>
    </row>
    <row r="18927" spans="2:9">
      <c r="B18927" s="1"/>
      <c r="C18927" s="29"/>
      <c r="D18927" s="27"/>
      <c r="E18927" s="27"/>
      <c r="F18927" s="27"/>
      <c r="G18927" s="1"/>
      <c r="H18927" s="1"/>
      <c r="I18927" s="1"/>
    </row>
    <row r="18928" spans="2:9">
      <c r="B18928" s="1"/>
      <c r="C18928" s="29"/>
      <c r="D18928" s="27"/>
      <c r="E18928" s="27"/>
      <c r="F18928" s="27"/>
      <c r="G18928" s="1"/>
      <c r="H18928" s="1"/>
      <c r="I18928" s="1"/>
    </row>
    <row r="18929" spans="2:9">
      <c r="B18929" s="1"/>
      <c r="C18929" s="29"/>
      <c r="D18929" s="27"/>
      <c r="E18929" s="27"/>
      <c r="F18929" s="27"/>
      <c r="G18929" s="1"/>
      <c r="H18929" s="1"/>
      <c r="I18929" s="1"/>
    </row>
    <row r="18930" spans="2:9">
      <c r="B18930" s="1"/>
      <c r="C18930" s="29"/>
      <c r="D18930" s="27"/>
      <c r="E18930" s="27"/>
      <c r="F18930" s="27"/>
      <c r="G18930" s="1"/>
      <c r="H18930" s="1"/>
      <c r="I18930" s="1"/>
    </row>
    <row r="18931" spans="2:9">
      <c r="B18931" s="1"/>
      <c r="C18931" s="29"/>
      <c r="D18931" s="27"/>
      <c r="E18931" s="27"/>
      <c r="F18931" s="27"/>
      <c r="G18931" s="1"/>
      <c r="H18931" s="1"/>
      <c r="I18931" s="1"/>
    </row>
    <row r="18932" spans="2:9">
      <c r="B18932" s="1"/>
      <c r="C18932" s="29"/>
      <c r="D18932" s="27"/>
      <c r="E18932" s="27"/>
      <c r="F18932" s="27"/>
      <c r="G18932" s="1"/>
      <c r="H18932" s="1"/>
      <c r="I18932" s="1"/>
    </row>
    <row r="18933" spans="2:9">
      <c r="B18933" s="1"/>
      <c r="C18933" s="29"/>
      <c r="D18933" s="27"/>
      <c r="E18933" s="27"/>
      <c r="F18933" s="27"/>
      <c r="G18933" s="1"/>
      <c r="H18933" s="1"/>
      <c r="I18933" s="1"/>
    </row>
    <row r="18934" spans="2:9">
      <c r="B18934" s="1"/>
      <c r="C18934" s="29"/>
      <c r="D18934" s="27"/>
      <c r="E18934" s="27"/>
      <c r="F18934" s="27"/>
      <c r="G18934" s="1"/>
      <c r="H18934" s="1"/>
      <c r="I18934" s="1"/>
    </row>
    <row r="18935" spans="2:9">
      <c r="B18935" s="1"/>
      <c r="C18935" s="29"/>
      <c r="D18935" s="27"/>
      <c r="E18935" s="27"/>
      <c r="F18935" s="27"/>
      <c r="G18935" s="1"/>
      <c r="H18935" s="1"/>
      <c r="I18935" s="1"/>
    </row>
    <row r="18936" spans="2:9">
      <c r="B18936" s="1"/>
      <c r="C18936" s="29"/>
      <c r="D18936" s="27"/>
      <c r="E18936" s="27"/>
      <c r="F18936" s="27"/>
      <c r="G18936" s="1"/>
      <c r="H18936" s="1"/>
      <c r="I18936" s="1"/>
    </row>
    <row r="18937" spans="2:9">
      <c r="B18937" s="1"/>
      <c r="C18937" s="29"/>
      <c r="D18937" s="27"/>
      <c r="E18937" s="27"/>
      <c r="F18937" s="27"/>
      <c r="G18937" s="1"/>
      <c r="H18937" s="1"/>
      <c r="I18937" s="1"/>
    </row>
    <row r="18938" spans="2:9">
      <c r="B18938" s="1"/>
      <c r="C18938" s="29"/>
      <c r="D18938" s="27"/>
      <c r="E18938" s="27"/>
      <c r="F18938" s="27"/>
      <c r="G18938" s="1"/>
      <c r="H18938" s="1"/>
      <c r="I18938" s="1"/>
    </row>
    <row r="18939" spans="2:9">
      <c r="B18939" s="1"/>
      <c r="C18939" s="29"/>
      <c r="D18939" s="27"/>
      <c r="E18939" s="27"/>
      <c r="F18939" s="27"/>
      <c r="G18939" s="1"/>
      <c r="H18939" s="1"/>
      <c r="I18939" s="1"/>
    </row>
    <row r="18940" spans="2:9">
      <c r="B18940" s="1"/>
      <c r="C18940" s="29"/>
      <c r="D18940" s="27"/>
      <c r="E18940" s="27"/>
      <c r="F18940" s="27"/>
      <c r="G18940" s="1"/>
      <c r="H18940" s="1"/>
      <c r="I18940" s="1"/>
    </row>
    <row r="18941" spans="2:9">
      <c r="B18941" s="1"/>
      <c r="C18941" s="29"/>
      <c r="D18941" s="27"/>
      <c r="E18941" s="27"/>
      <c r="F18941" s="27"/>
      <c r="G18941" s="1"/>
      <c r="H18941" s="1"/>
      <c r="I18941" s="1"/>
    </row>
    <row r="18942" spans="2:9">
      <c r="B18942" s="1"/>
      <c r="C18942" s="29"/>
      <c r="D18942" s="27"/>
      <c r="E18942" s="27"/>
      <c r="F18942" s="27"/>
      <c r="G18942" s="1"/>
      <c r="H18942" s="1"/>
      <c r="I18942" s="1"/>
    </row>
    <row r="18943" spans="2:9">
      <c r="B18943" s="1"/>
      <c r="C18943" s="29"/>
      <c r="D18943" s="27"/>
      <c r="E18943" s="27"/>
      <c r="F18943" s="27"/>
      <c r="G18943" s="1"/>
      <c r="H18943" s="1"/>
      <c r="I18943" s="1"/>
    </row>
    <row r="18944" spans="2:9">
      <c r="B18944" s="1"/>
      <c r="C18944" s="29"/>
      <c r="D18944" s="27"/>
      <c r="E18944" s="27"/>
      <c r="F18944" s="27"/>
      <c r="G18944" s="1"/>
      <c r="H18944" s="1"/>
      <c r="I18944" s="1"/>
    </row>
    <row r="18945" spans="2:9">
      <c r="B18945" s="1"/>
      <c r="C18945" s="29"/>
      <c r="D18945" s="27"/>
      <c r="E18945" s="27"/>
      <c r="F18945" s="27"/>
      <c r="G18945" s="1"/>
      <c r="H18945" s="1"/>
      <c r="I18945" s="1"/>
    </row>
    <row r="18946" spans="2:9">
      <c r="B18946" s="1"/>
      <c r="C18946" s="29"/>
      <c r="D18946" s="27"/>
      <c r="E18946" s="27"/>
      <c r="F18946" s="27"/>
      <c r="G18946" s="1"/>
      <c r="H18946" s="1"/>
      <c r="I18946" s="1"/>
    </row>
    <row r="18947" spans="2:9">
      <c r="B18947" s="1"/>
      <c r="C18947" s="29"/>
      <c r="D18947" s="27"/>
      <c r="E18947" s="27"/>
      <c r="F18947" s="27"/>
      <c r="G18947" s="1"/>
      <c r="H18947" s="1"/>
      <c r="I18947" s="1"/>
    </row>
    <row r="18948" spans="2:9">
      <c r="B18948" s="1"/>
      <c r="C18948" s="29"/>
      <c r="D18948" s="27"/>
      <c r="E18948" s="27"/>
      <c r="F18948" s="27"/>
      <c r="G18948" s="1"/>
      <c r="H18948" s="1"/>
      <c r="I18948" s="1"/>
    </row>
    <row r="18949" spans="2:9">
      <c r="B18949" s="1"/>
      <c r="C18949" s="29"/>
      <c r="D18949" s="27"/>
      <c r="E18949" s="27"/>
      <c r="F18949" s="27"/>
      <c r="G18949" s="1"/>
      <c r="H18949" s="1"/>
      <c r="I18949" s="1"/>
    </row>
    <row r="18950" spans="2:9">
      <c r="B18950" s="1"/>
      <c r="C18950" s="29"/>
      <c r="D18950" s="27"/>
      <c r="E18950" s="27"/>
      <c r="F18950" s="27"/>
      <c r="G18950" s="1"/>
      <c r="H18950" s="1"/>
      <c r="I18950" s="1"/>
    </row>
    <row r="18951" spans="2:9">
      <c r="B18951" s="1"/>
      <c r="C18951" s="29"/>
      <c r="D18951" s="27"/>
      <c r="E18951" s="27"/>
      <c r="F18951" s="27"/>
      <c r="G18951" s="1"/>
      <c r="H18951" s="1"/>
      <c r="I18951" s="1"/>
    </row>
    <row r="18952" spans="2:9">
      <c r="B18952" s="1"/>
      <c r="C18952" s="29"/>
      <c r="D18952" s="27"/>
      <c r="E18952" s="27"/>
      <c r="F18952" s="27"/>
      <c r="G18952" s="1"/>
      <c r="H18952" s="1"/>
      <c r="I18952" s="1"/>
    </row>
    <row r="18953" spans="2:9">
      <c r="B18953" s="1"/>
      <c r="C18953" s="29"/>
      <c r="D18953" s="27"/>
      <c r="E18953" s="27"/>
      <c r="F18953" s="27"/>
      <c r="G18953" s="1"/>
      <c r="H18953" s="1"/>
      <c r="I18953" s="1"/>
    </row>
    <row r="18954" spans="2:9">
      <c r="B18954" s="1"/>
      <c r="C18954" s="29"/>
      <c r="D18954" s="27"/>
      <c r="E18954" s="27"/>
      <c r="F18954" s="27"/>
      <c r="G18954" s="1"/>
      <c r="H18954" s="1"/>
      <c r="I18954" s="1"/>
    </row>
    <row r="18955" spans="2:9">
      <c r="B18955" s="1"/>
      <c r="C18955" s="29"/>
      <c r="D18955" s="27"/>
      <c r="E18955" s="27"/>
      <c r="F18955" s="27"/>
      <c r="G18955" s="1"/>
      <c r="H18955" s="1"/>
      <c r="I18955" s="1"/>
    </row>
    <row r="18956" spans="2:9">
      <c r="B18956" s="1"/>
      <c r="C18956" s="29"/>
      <c r="D18956" s="27"/>
      <c r="E18956" s="27"/>
      <c r="F18956" s="27"/>
      <c r="G18956" s="1"/>
      <c r="H18956" s="1"/>
      <c r="I18956" s="1"/>
    </row>
    <row r="18957" spans="2:9">
      <c r="B18957" s="1"/>
      <c r="C18957" s="29"/>
      <c r="D18957" s="27"/>
      <c r="E18957" s="27"/>
      <c r="F18957" s="27"/>
      <c r="G18957" s="1"/>
      <c r="H18957" s="1"/>
      <c r="I18957" s="1"/>
    </row>
    <row r="18958" spans="2:9">
      <c r="B18958" s="1"/>
      <c r="C18958" s="29"/>
      <c r="D18958" s="27"/>
      <c r="E18958" s="27"/>
      <c r="F18958" s="27"/>
      <c r="G18958" s="1"/>
      <c r="H18958" s="1"/>
      <c r="I18958" s="1"/>
    </row>
    <row r="18959" spans="2:9">
      <c r="B18959" s="1"/>
      <c r="C18959" s="29"/>
      <c r="D18959" s="27"/>
      <c r="E18959" s="27"/>
      <c r="F18959" s="27"/>
      <c r="G18959" s="1"/>
      <c r="H18959" s="1"/>
      <c r="I18959" s="1"/>
    </row>
    <row r="18960" spans="2:9">
      <c r="B18960" s="1"/>
      <c r="C18960" s="29"/>
      <c r="D18960" s="27"/>
      <c r="E18960" s="27"/>
      <c r="F18960" s="27"/>
      <c r="G18960" s="1"/>
      <c r="H18960" s="1"/>
      <c r="I18960" s="1"/>
    </row>
    <row r="18961" spans="2:9">
      <c r="B18961" s="1"/>
      <c r="C18961" s="29"/>
      <c r="D18961" s="27"/>
      <c r="E18961" s="27"/>
      <c r="F18961" s="27"/>
      <c r="G18961" s="1"/>
      <c r="H18961" s="1"/>
      <c r="I18961" s="1"/>
    </row>
    <row r="18962" spans="2:9">
      <c r="B18962" s="1"/>
      <c r="C18962" s="29"/>
      <c r="D18962" s="27"/>
      <c r="E18962" s="27"/>
      <c r="F18962" s="27"/>
      <c r="G18962" s="1"/>
      <c r="H18962" s="1"/>
      <c r="I18962" s="1"/>
    </row>
    <row r="18963" spans="2:9">
      <c r="B18963" s="1"/>
      <c r="C18963" s="29"/>
      <c r="D18963" s="27"/>
      <c r="E18963" s="27"/>
      <c r="F18963" s="27"/>
      <c r="G18963" s="1"/>
      <c r="H18963" s="1"/>
      <c r="I18963" s="1"/>
    </row>
    <row r="18964" spans="2:9">
      <c r="B18964" s="1"/>
      <c r="C18964" s="29"/>
      <c r="D18964" s="27"/>
      <c r="E18964" s="27"/>
      <c r="F18964" s="27"/>
      <c r="G18964" s="1"/>
      <c r="H18964" s="1"/>
      <c r="I18964" s="1"/>
    </row>
    <row r="18965" spans="2:9">
      <c r="B18965" s="1"/>
      <c r="C18965" s="29"/>
      <c r="D18965" s="27"/>
      <c r="E18965" s="27"/>
      <c r="F18965" s="27"/>
      <c r="G18965" s="1"/>
      <c r="H18965" s="1"/>
      <c r="I18965" s="1"/>
    </row>
    <row r="18966" spans="2:9">
      <c r="B18966" s="1"/>
      <c r="C18966" s="29"/>
      <c r="D18966" s="27"/>
      <c r="E18966" s="27"/>
      <c r="F18966" s="27"/>
      <c r="G18966" s="1"/>
      <c r="H18966" s="1"/>
      <c r="I18966" s="1"/>
    </row>
    <row r="18967" spans="2:9">
      <c r="B18967" s="1"/>
      <c r="C18967" s="29"/>
      <c r="D18967" s="27"/>
      <c r="E18967" s="27"/>
      <c r="F18967" s="27"/>
      <c r="G18967" s="1"/>
      <c r="H18967" s="1"/>
      <c r="I18967" s="1"/>
    </row>
    <row r="18968" spans="2:9">
      <c r="B18968" s="1"/>
      <c r="C18968" s="29"/>
      <c r="D18968" s="27"/>
      <c r="E18968" s="27"/>
      <c r="F18968" s="27"/>
      <c r="G18968" s="1"/>
      <c r="H18968" s="1"/>
      <c r="I18968" s="1"/>
    </row>
    <row r="18969" spans="2:9">
      <c r="B18969" s="1"/>
      <c r="C18969" s="29"/>
      <c r="D18969" s="27"/>
      <c r="E18969" s="27"/>
      <c r="F18969" s="27"/>
      <c r="G18969" s="1"/>
      <c r="H18969" s="1"/>
      <c r="I18969" s="1"/>
    </row>
    <row r="18970" spans="2:9">
      <c r="B18970" s="1"/>
      <c r="C18970" s="29"/>
      <c r="D18970" s="27"/>
      <c r="E18970" s="27"/>
      <c r="F18970" s="27"/>
      <c r="G18970" s="1"/>
      <c r="H18970" s="1"/>
      <c r="I18970" s="1"/>
    </row>
    <row r="18971" spans="2:9">
      <c r="B18971" s="1"/>
      <c r="C18971" s="29"/>
      <c r="D18971" s="27"/>
      <c r="E18971" s="27"/>
      <c r="F18971" s="27"/>
      <c r="G18971" s="1"/>
      <c r="H18971" s="1"/>
      <c r="I18971" s="1"/>
    </row>
    <row r="18972" spans="2:9">
      <c r="B18972" s="1"/>
      <c r="C18972" s="29"/>
      <c r="D18972" s="27"/>
      <c r="E18972" s="27"/>
      <c r="F18972" s="27"/>
      <c r="G18972" s="1"/>
      <c r="H18972" s="1"/>
      <c r="I18972" s="1"/>
    </row>
    <row r="18973" spans="2:9">
      <c r="B18973" s="1"/>
      <c r="C18973" s="29"/>
      <c r="D18973" s="27"/>
      <c r="E18973" s="27"/>
      <c r="F18973" s="27"/>
      <c r="G18973" s="1"/>
      <c r="H18973" s="1"/>
      <c r="I18973" s="1"/>
    </row>
    <row r="18974" spans="2:9">
      <c r="B18974" s="1"/>
      <c r="C18974" s="29"/>
      <c r="D18974" s="27"/>
      <c r="E18974" s="27"/>
      <c r="F18974" s="27"/>
      <c r="G18974" s="1"/>
      <c r="H18974" s="1"/>
      <c r="I18974" s="1"/>
    </row>
    <row r="18975" spans="2:9">
      <c r="B18975" s="1"/>
      <c r="C18975" s="29"/>
      <c r="D18975" s="27"/>
      <c r="E18975" s="27"/>
      <c r="F18975" s="27"/>
      <c r="G18975" s="1"/>
      <c r="H18975" s="1"/>
      <c r="I18975" s="1"/>
    </row>
    <row r="18976" spans="2:9">
      <c r="B18976" s="1"/>
      <c r="C18976" s="29"/>
      <c r="D18976" s="27"/>
      <c r="E18976" s="27"/>
      <c r="F18976" s="27"/>
      <c r="G18976" s="1"/>
      <c r="H18976" s="1"/>
      <c r="I18976" s="1"/>
    </row>
    <row r="18977" spans="2:9">
      <c r="B18977" s="1"/>
      <c r="C18977" s="29"/>
      <c r="D18977" s="27"/>
      <c r="E18977" s="27"/>
      <c r="F18977" s="27"/>
      <c r="G18977" s="1"/>
      <c r="H18977" s="1"/>
      <c r="I18977" s="1"/>
    </row>
    <row r="18978" spans="2:9">
      <c r="B18978" s="1"/>
      <c r="C18978" s="29"/>
      <c r="D18978" s="27"/>
      <c r="E18978" s="27"/>
      <c r="F18978" s="27"/>
      <c r="G18978" s="1"/>
      <c r="H18978" s="1"/>
      <c r="I18978" s="1"/>
    </row>
    <row r="18979" spans="2:9">
      <c r="B18979" s="1"/>
      <c r="C18979" s="29"/>
      <c r="D18979" s="27"/>
      <c r="E18979" s="27"/>
      <c r="F18979" s="27"/>
      <c r="G18979" s="1"/>
      <c r="H18979" s="1"/>
      <c r="I18979" s="1"/>
    </row>
    <row r="18980" spans="2:9">
      <c r="B18980" s="1"/>
      <c r="C18980" s="29"/>
      <c r="D18980" s="27"/>
      <c r="E18980" s="27"/>
      <c r="F18980" s="27"/>
      <c r="G18980" s="1"/>
      <c r="H18980" s="1"/>
      <c r="I18980" s="1"/>
    </row>
    <row r="18981" spans="2:9">
      <c r="B18981" s="1"/>
      <c r="C18981" s="29"/>
      <c r="D18981" s="27"/>
      <c r="E18981" s="27"/>
      <c r="F18981" s="27"/>
      <c r="G18981" s="1"/>
      <c r="H18981" s="1"/>
      <c r="I18981" s="1"/>
    </row>
    <row r="18982" spans="2:9">
      <c r="B18982" s="1"/>
      <c r="C18982" s="29"/>
      <c r="D18982" s="27"/>
      <c r="E18982" s="27"/>
      <c r="F18982" s="27"/>
      <c r="G18982" s="1"/>
      <c r="H18982" s="1"/>
      <c r="I18982" s="1"/>
    </row>
    <row r="18983" spans="2:9">
      <c r="B18983" s="1"/>
      <c r="C18983" s="29"/>
      <c r="D18983" s="27"/>
      <c r="E18983" s="27"/>
      <c r="F18983" s="27"/>
      <c r="G18983" s="1"/>
      <c r="H18983" s="1"/>
      <c r="I18983" s="1"/>
    </row>
    <row r="18984" spans="2:9">
      <c r="B18984" s="1"/>
      <c r="C18984" s="29"/>
      <c r="D18984" s="27"/>
      <c r="E18984" s="27"/>
      <c r="F18984" s="27"/>
      <c r="G18984" s="1"/>
      <c r="H18984" s="1"/>
      <c r="I18984" s="1"/>
    </row>
    <row r="18985" spans="2:9">
      <c r="B18985" s="1"/>
      <c r="C18985" s="29"/>
      <c r="D18985" s="27"/>
      <c r="E18985" s="27"/>
      <c r="F18985" s="27"/>
      <c r="G18985" s="1"/>
      <c r="H18985" s="1"/>
      <c r="I18985" s="1"/>
    </row>
    <row r="18986" spans="2:9">
      <c r="B18986" s="1"/>
      <c r="C18986" s="29"/>
      <c r="D18986" s="27"/>
      <c r="E18986" s="27"/>
      <c r="F18986" s="27"/>
      <c r="G18986" s="1"/>
      <c r="H18986" s="1"/>
      <c r="I18986" s="1"/>
    </row>
    <row r="18987" spans="2:9">
      <c r="B18987" s="1"/>
      <c r="C18987" s="29"/>
      <c r="D18987" s="27"/>
      <c r="E18987" s="27"/>
      <c r="F18987" s="27"/>
      <c r="G18987" s="1"/>
      <c r="H18987" s="1"/>
      <c r="I18987" s="1"/>
    </row>
    <row r="18988" spans="2:9">
      <c r="B18988" s="1"/>
      <c r="C18988" s="29"/>
      <c r="D18988" s="27"/>
      <c r="E18988" s="27"/>
      <c r="F18988" s="27"/>
      <c r="G18988" s="1"/>
      <c r="H18988" s="1"/>
      <c r="I18988" s="1"/>
    </row>
    <row r="18989" spans="2:9">
      <c r="B18989" s="1"/>
      <c r="C18989" s="29"/>
      <c r="D18989" s="27"/>
      <c r="E18989" s="27"/>
      <c r="F18989" s="27"/>
      <c r="G18989" s="1"/>
      <c r="H18989" s="1"/>
      <c r="I18989" s="1"/>
    </row>
    <row r="18990" spans="2:9">
      <c r="B18990" s="1"/>
      <c r="C18990" s="29"/>
      <c r="D18990" s="27"/>
      <c r="E18990" s="27"/>
      <c r="F18990" s="27"/>
      <c r="G18990" s="1"/>
      <c r="H18990" s="1"/>
      <c r="I18990" s="1"/>
    </row>
    <row r="18991" spans="2:9">
      <c r="B18991" s="1"/>
      <c r="C18991" s="29"/>
      <c r="D18991" s="27"/>
      <c r="E18991" s="27"/>
      <c r="F18991" s="27"/>
      <c r="G18991" s="1"/>
      <c r="H18991" s="1"/>
      <c r="I18991" s="1"/>
    </row>
    <row r="18992" spans="2:9">
      <c r="B18992" s="1"/>
      <c r="C18992" s="29"/>
      <c r="D18992" s="27"/>
      <c r="E18992" s="27"/>
      <c r="F18992" s="27"/>
      <c r="G18992" s="1"/>
      <c r="H18992" s="1"/>
      <c r="I18992" s="1"/>
    </row>
    <row r="18993" spans="2:9">
      <c r="B18993" s="1"/>
      <c r="C18993" s="29"/>
      <c r="D18993" s="27"/>
      <c r="E18993" s="27"/>
      <c r="F18993" s="27"/>
      <c r="G18993" s="1"/>
      <c r="H18993" s="1"/>
      <c r="I18993" s="1"/>
    </row>
    <row r="18994" spans="2:9">
      <c r="B18994" s="1"/>
      <c r="C18994" s="29"/>
      <c r="D18994" s="27"/>
      <c r="E18994" s="27"/>
      <c r="F18994" s="27"/>
      <c r="G18994" s="1"/>
      <c r="H18994" s="1"/>
      <c r="I18994" s="1"/>
    </row>
    <row r="18995" spans="2:9">
      <c r="B18995" s="1"/>
      <c r="C18995" s="29"/>
      <c r="D18995" s="27"/>
      <c r="E18995" s="27"/>
      <c r="F18995" s="27"/>
      <c r="G18995" s="1"/>
      <c r="H18995" s="1"/>
      <c r="I18995" s="1"/>
    </row>
    <row r="18996" spans="2:9">
      <c r="B18996" s="1"/>
      <c r="C18996" s="29"/>
      <c r="D18996" s="27"/>
      <c r="E18996" s="27"/>
      <c r="F18996" s="27"/>
      <c r="G18996" s="1"/>
      <c r="H18996" s="1"/>
      <c r="I18996" s="1"/>
    </row>
    <row r="18997" spans="2:9">
      <c r="B18997" s="1"/>
      <c r="C18997" s="29"/>
      <c r="D18997" s="27"/>
      <c r="E18997" s="27"/>
      <c r="F18997" s="27"/>
      <c r="G18997" s="1"/>
      <c r="H18997" s="1"/>
      <c r="I18997" s="1"/>
    </row>
    <row r="18998" spans="2:9">
      <c r="B18998" s="1"/>
      <c r="C18998" s="29"/>
      <c r="D18998" s="27"/>
      <c r="E18998" s="27"/>
      <c r="F18998" s="27"/>
      <c r="G18998" s="1"/>
      <c r="H18998" s="1"/>
      <c r="I18998" s="1"/>
    </row>
    <row r="18999" spans="2:9">
      <c r="B18999" s="1"/>
      <c r="C18999" s="29"/>
      <c r="D18999" s="27"/>
      <c r="E18999" s="27"/>
      <c r="F18999" s="27"/>
      <c r="G18999" s="1"/>
      <c r="H18999" s="1"/>
      <c r="I18999" s="1"/>
    </row>
    <row r="19000" spans="2:9">
      <c r="B19000" s="1"/>
      <c r="C19000" s="29"/>
      <c r="D19000" s="27"/>
      <c r="E19000" s="27"/>
      <c r="F19000" s="27"/>
      <c r="G19000" s="1"/>
      <c r="H19000" s="1"/>
      <c r="I19000" s="1"/>
    </row>
    <row r="19001" spans="2:9">
      <c r="B19001" s="1"/>
      <c r="C19001" s="29"/>
      <c r="D19001" s="27"/>
      <c r="E19001" s="27"/>
      <c r="F19001" s="27"/>
      <c r="G19001" s="1"/>
      <c r="H19001" s="1"/>
      <c r="I19001" s="1"/>
    </row>
    <row r="19002" spans="2:9">
      <c r="B19002" s="1"/>
      <c r="C19002" s="29"/>
      <c r="D19002" s="27"/>
      <c r="E19002" s="27"/>
      <c r="F19002" s="27"/>
      <c r="G19002" s="1"/>
      <c r="H19002" s="1"/>
      <c r="I19002" s="1"/>
    </row>
    <row r="19003" spans="2:9">
      <c r="B19003" s="1"/>
      <c r="C19003" s="29"/>
      <c r="D19003" s="27"/>
      <c r="E19003" s="27"/>
      <c r="F19003" s="27"/>
      <c r="G19003" s="1"/>
      <c r="H19003" s="1"/>
      <c r="I19003" s="1"/>
    </row>
    <row r="19004" spans="2:9">
      <c r="B19004" s="1"/>
      <c r="C19004" s="29"/>
      <c r="D19004" s="27"/>
      <c r="E19004" s="27"/>
      <c r="F19004" s="27"/>
      <c r="G19004" s="1"/>
      <c r="H19004" s="1"/>
      <c r="I19004" s="1"/>
    </row>
    <row r="19005" spans="2:9">
      <c r="B19005" s="1"/>
      <c r="C19005" s="29"/>
      <c r="D19005" s="27"/>
      <c r="E19005" s="27"/>
      <c r="F19005" s="27"/>
      <c r="G19005" s="1"/>
      <c r="H19005" s="1"/>
      <c r="I19005" s="1"/>
    </row>
    <row r="19006" spans="2:9">
      <c r="B19006" s="1"/>
      <c r="C19006" s="29"/>
      <c r="D19006" s="27"/>
      <c r="E19006" s="27"/>
      <c r="F19006" s="27"/>
      <c r="G19006" s="1"/>
      <c r="H19006" s="1"/>
      <c r="I19006" s="1"/>
    </row>
    <row r="19007" spans="2:9">
      <c r="B19007" s="1"/>
      <c r="C19007" s="29"/>
      <c r="D19007" s="27"/>
      <c r="E19007" s="27"/>
      <c r="F19007" s="27"/>
      <c r="G19007" s="1"/>
      <c r="H19007" s="1"/>
      <c r="I19007" s="1"/>
    </row>
    <row r="19008" spans="2:9">
      <c r="B19008" s="1"/>
      <c r="C19008" s="29"/>
      <c r="D19008" s="27"/>
      <c r="E19008" s="27"/>
      <c r="F19008" s="27"/>
      <c r="G19008" s="1"/>
      <c r="H19008" s="1"/>
      <c r="I19008" s="1"/>
    </row>
    <row r="19009" spans="2:9">
      <c r="B19009" s="1"/>
      <c r="C19009" s="29"/>
      <c r="D19009" s="27"/>
      <c r="E19009" s="27"/>
      <c r="F19009" s="27"/>
      <c r="G19009" s="1"/>
      <c r="H19009" s="1"/>
      <c r="I19009" s="1"/>
    </row>
    <row r="19010" spans="2:9">
      <c r="B19010" s="1"/>
      <c r="C19010" s="29"/>
      <c r="D19010" s="27"/>
      <c r="E19010" s="27"/>
      <c r="F19010" s="27"/>
      <c r="G19010" s="1"/>
      <c r="H19010" s="1"/>
      <c r="I19010" s="1"/>
    </row>
    <row r="19011" spans="2:9">
      <c r="B19011" s="1"/>
      <c r="C19011" s="29"/>
      <c r="D19011" s="27"/>
      <c r="E19011" s="27"/>
      <c r="F19011" s="27"/>
      <c r="G19011" s="1"/>
      <c r="H19011" s="1"/>
      <c r="I19011" s="1"/>
    </row>
    <row r="19012" spans="2:9">
      <c r="B19012" s="1"/>
      <c r="C19012" s="29"/>
      <c r="D19012" s="27"/>
      <c r="E19012" s="27"/>
      <c r="F19012" s="27"/>
      <c r="G19012" s="1"/>
      <c r="H19012" s="1"/>
      <c r="I19012" s="1"/>
    </row>
    <row r="19013" spans="2:9">
      <c r="B19013" s="1"/>
      <c r="C19013" s="29"/>
      <c r="D19013" s="27"/>
      <c r="E19013" s="27"/>
      <c r="F19013" s="27"/>
      <c r="G19013" s="1"/>
      <c r="H19013" s="1"/>
      <c r="I19013" s="1"/>
    </row>
    <row r="19014" spans="2:9">
      <c r="B19014" s="1"/>
      <c r="C19014" s="29"/>
      <c r="D19014" s="27"/>
      <c r="E19014" s="27"/>
      <c r="F19014" s="27"/>
      <c r="G19014" s="1"/>
      <c r="H19014" s="1"/>
      <c r="I19014" s="1"/>
    </row>
    <row r="19015" spans="2:9">
      <c r="B19015" s="1"/>
      <c r="C19015" s="29"/>
      <c r="D19015" s="27"/>
      <c r="E19015" s="27"/>
      <c r="F19015" s="27"/>
      <c r="G19015" s="1"/>
      <c r="H19015" s="1"/>
      <c r="I19015" s="1"/>
    </row>
    <row r="19016" spans="2:9">
      <c r="B19016" s="1"/>
      <c r="C19016" s="29"/>
      <c r="D19016" s="27"/>
      <c r="E19016" s="27"/>
      <c r="F19016" s="27"/>
      <c r="G19016" s="1"/>
      <c r="H19016" s="1"/>
      <c r="I19016" s="1"/>
    </row>
    <row r="19017" spans="2:9">
      <c r="B19017" s="1"/>
      <c r="C19017" s="29"/>
      <c r="D19017" s="27"/>
      <c r="E19017" s="27"/>
      <c r="F19017" s="27"/>
      <c r="G19017" s="1"/>
      <c r="H19017" s="1"/>
      <c r="I19017" s="1"/>
    </row>
    <row r="19018" spans="2:9">
      <c r="B19018" s="1"/>
      <c r="C19018" s="29"/>
      <c r="D19018" s="27"/>
      <c r="E19018" s="27"/>
      <c r="F19018" s="27"/>
      <c r="G19018" s="1"/>
      <c r="H19018" s="1"/>
      <c r="I19018" s="1"/>
    </row>
    <row r="19019" spans="2:9">
      <c r="B19019" s="1"/>
      <c r="C19019" s="29"/>
      <c r="D19019" s="27"/>
      <c r="E19019" s="27"/>
      <c r="F19019" s="27"/>
      <c r="G19019" s="1"/>
      <c r="H19019" s="1"/>
      <c r="I19019" s="1"/>
    </row>
    <row r="19020" spans="2:9">
      <c r="B19020" s="1"/>
      <c r="C19020" s="29"/>
      <c r="D19020" s="27"/>
      <c r="E19020" s="27"/>
      <c r="F19020" s="27"/>
      <c r="G19020" s="1"/>
      <c r="H19020" s="1"/>
      <c r="I19020" s="1"/>
    </row>
    <row r="19021" spans="2:9">
      <c r="B19021" s="1"/>
      <c r="C19021" s="29"/>
      <c r="D19021" s="27"/>
      <c r="E19021" s="27"/>
      <c r="F19021" s="27"/>
      <c r="G19021" s="1"/>
      <c r="H19021" s="1"/>
      <c r="I19021" s="1"/>
    </row>
    <row r="19022" spans="2:9">
      <c r="B19022" s="1"/>
      <c r="C19022" s="29"/>
      <c r="D19022" s="27"/>
      <c r="E19022" s="27"/>
      <c r="F19022" s="27"/>
      <c r="G19022" s="1"/>
      <c r="H19022" s="1"/>
      <c r="I19022" s="1"/>
    </row>
    <row r="19023" spans="2:9">
      <c r="B19023" s="1"/>
      <c r="C19023" s="29"/>
      <c r="D19023" s="27"/>
      <c r="E19023" s="27"/>
      <c r="F19023" s="27"/>
      <c r="G19023" s="1"/>
      <c r="H19023" s="1"/>
      <c r="I19023" s="1"/>
    </row>
    <row r="19024" spans="2:9">
      <c r="B19024" s="1"/>
      <c r="C19024" s="29"/>
      <c r="D19024" s="27"/>
      <c r="E19024" s="27"/>
      <c r="F19024" s="27"/>
      <c r="G19024" s="1"/>
      <c r="H19024" s="1"/>
      <c r="I19024" s="1"/>
    </row>
    <row r="19025" spans="2:9">
      <c r="B19025" s="1"/>
      <c r="C19025" s="29"/>
      <c r="D19025" s="27"/>
      <c r="E19025" s="27"/>
      <c r="F19025" s="27"/>
      <c r="G19025" s="1"/>
      <c r="H19025" s="1"/>
      <c r="I19025" s="1"/>
    </row>
    <row r="19026" spans="2:9">
      <c r="B19026" s="1"/>
      <c r="C19026" s="29"/>
      <c r="D19026" s="27"/>
      <c r="E19026" s="27"/>
      <c r="F19026" s="27"/>
      <c r="G19026" s="1"/>
      <c r="H19026" s="1"/>
      <c r="I19026" s="1"/>
    </row>
    <row r="19027" spans="2:9">
      <c r="B19027" s="1"/>
      <c r="C19027" s="29"/>
      <c r="D19027" s="27"/>
      <c r="E19027" s="27"/>
      <c r="F19027" s="27"/>
      <c r="G19027" s="1"/>
      <c r="H19027" s="1"/>
      <c r="I19027" s="1"/>
    </row>
    <row r="19028" spans="2:9">
      <c r="B19028" s="1"/>
      <c r="C19028" s="29"/>
      <c r="D19028" s="27"/>
      <c r="E19028" s="27"/>
      <c r="F19028" s="27"/>
      <c r="G19028" s="1"/>
      <c r="H19028" s="1"/>
      <c r="I19028" s="1"/>
    </row>
    <row r="19029" spans="2:9">
      <c r="B19029" s="1"/>
      <c r="C19029" s="29"/>
      <c r="D19029" s="27"/>
      <c r="E19029" s="27"/>
      <c r="F19029" s="27"/>
      <c r="G19029" s="1"/>
      <c r="H19029" s="1"/>
      <c r="I19029" s="1"/>
    </row>
    <row r="19030" spans="2:9">
      <c r="B19030" s="1"/>
      <c r="C19030" s="29"/>
      <c r="D19030" s="27"/>
      <c r="E19030" s="27"/>
      <c r="F19030" s="27"/>
      <c r="G19030" s="1"/>
      <c r="H19030" s="1"/>
      <c r="I19030" s="1"/>
    </row>
    <row r="19031" spans="2:9">
      <c r="B19031" s="1"/>
      <c r="C19031" s="29"/>
      <c r="D19031" s="27"/>
      <c r="E19031" s="27"/>
      <c r="F19031" s="27"/>
      <c r="G19031" s="1"/>
      <c r="H19031" s="1"/>
      <c r="I19031" s="1"/>
    </row>
    <row r="19032" spans="2:9">
      <c r="B19032" s="1"/>
      <c r="C19032" s="29"/>
      <c r="D19032" s="27"/>
      <c r="E19032" s="27"/>
      <c r="F19032" s="27"/>
      <c r="G19032" s="1"/>
      <c r="H19032" s="1"/>
      <c r="I19032" s="1"/>
    </row>
    <row r="19033" spans="2:9">
      <c r="B19033" s="1"/>
      <c r="C19033" s="29"/>
      <c r="D19033" s="27"/>
      <c r="E19033" s="27"/>
      <c r="F19033" s="27"/>
      <c r="G19033" s="1"/>
      <c r="H19033" s="1"/>
      <c r="I19033" s="1"/>
    </row>
    <row r="19034" spans="2:9">
      <c r="B19034" s="1"/>
      <c r="C19034" s="29"/>
      <c r="D19034" s="27"/>
      <c r="E19034" s="27"/>
      <c r="F19034" s="27"/>
      <c r="G19034" s="1"/>
      <c r="H19034" s="1"/>
      <c r="I19034" s="1"/>
    </row>
    <row r="19035" spans="2:9">
      <c r="B19035" s="1"/>
      <c r="C19035" s="29"/>
      <c r="D19035" s="27"/>
      <c r="E19035" s="27"/>
      <c r="F19035" s="27"/>
      <c r="G19035" s="1"/>
      <c r="H19035" s="1"/>
      <c r="I19035" s="1"/>
    </row>
    <row r="19036" spans="2:9">
      <c r="B19036" s="1"/>
      <c r="C19036" s="29"/>
      <c r="D19036" s="27"/>
      <c r="E19036" s="27"/>
      <c r="F19036" s="27"/>
      <c r="G19036" s="1"/>
      <c r="H19036" s="1"/>
      <c r="I19036" s="1"/>
    </row>
    <row r="19037" spans="2:9">
      <c r="B19037" s="1"/>
      <c r="C19037" s="29"/>
      <c r="D19037" s="27"/>
      <c r="E19037" s="27"/>
      <c r="F19037" s="27"/>
      <c r="G19037" s="1"/>
      <c r="H19037" s="1"/>
      <c r="I19037" s="1"/>
    </row>
    <row r="19038" spans="2:9">
      <c r="B19038" s="1"/>
      <c r="C19038" s="29"/>
      <c r="D19038" s="27"/>
      <c r="E19038" s="27"/>
      <c r="F19038" s="27"/>
      <c r="G19038" s="1"/>
      <c r="H19038" s="1"/>
      <c r="I19038" s="1"/>
    </row>
    <row r="19039" spans="2:9">
      <c r="B19039" s="1"/>
      <c r="C19039" s="29"/>
      <c r="D19039" s="27"/>
      <c r="E19039" s="27"/>
      <c r="F19039" s="27"/>
      <c r="G19039" s="1"/>
      <c r="H19039" s="1"/>
      <c r="I19039" s="1"/>
    </row>
    <row r="19040" spans="2:9">
      <c r="B19040" s="1"/>
      <c r="C19040" s="29"/>
      <c r="D19040" s="27"/>
      <c r="E19040" s="27"/>
      <c r="F19040" s="27"/>
      <c r="G19040" s="1"/>
      <c r="H19040" s="1"/>
      <c r="I19040" s="1"/>
    </row>
    <row r="19041" spans="2:9">
      <c r="B19041" s="1"/>
      <c r="C19041" s="29"/>
      <c r="D19041" s="27"/>
      <c r="E19041" s="27"/>
      <c r="F19041" s="27"/>
      <c r="G19041" s="1"/>
      <c r="H19041" s="1"/>
      <c r="I19041" s="1"/>
    </row>
    <row r="19042" spans="2:9">
      <c r="B19042" s="1"/>
      <c r="C19042" s="29"/>
      <c r="D19042" s="27"/>
      <c r="E19042" s="27"/>
      <c r="F19042" s="27"/>
      <c r="G19042" s="1"/>
      <c r="H19042" s="1"/>
      <c r="I19042" s="1"/>
    </row>
    <row r="19043" spans="2:9">
      <c r="B19043" s="1"/>
      <c r="C19043" s="29"/>
      <c r="D19043" s="27"/>
      <c r="E19043" s="27"/>
      <c r="F19043" s="27"/>
      <c r="G19043" s="1"/>
      <c r="H19043" s="1"/>
      <c r="I19043" s="1"/>
    </row>
    <row r="19044" spans="2:9">
      <c r="B19044" s="1"/>
      <c r="C19044" s="29"/>
      <c r="D19044" s="27"/>
      <c r="E19044" s="27"/>
      <c r="F19044" s="27"/>
      <c r="G19044" s="1"/>
      <c r="H19044" s="1"/>
      <c r="I19044" s="1"/>
    </row>
    <row r="19045" spans="2:9">
      <c r="B19045" s="1"/>
      <c r="C19045" s="29"/>
      <c r="D19045" s="27"/>
      <c r="E19045" s="27"/>
      <c r="F19045" s="27"/>
      <c r="G19045" s="1"/>
      <c r="H19045" s="1"/>
      <c r="I19045" s="1"/>
    </row>
    <row r="19046" spans="2:9">
      <c r="B19046" s="1"/>
      <c r="C19046" s="29"/>
      <c r="D19046" s="27"/>
      <c r="E19046" s="27"/>
      <c r="F19046" s="27"/>
      <c r="G19046" s="1"/>
      <c r="H19046" s="1"/>
      <c r="I19046" s="1"/>
    </row>
    <row r="19047" spans="2:9">
      <c r="B19047" s="1"/>
      <c r="C19047" s="29"/>
      <c r="D19047" s="27"/>
      <c r="E19047" s="27"/>
      <c r="F19047" s="27"/>
      <c r="G19047" s="1"/>
      <c r="H19047" s="1"/>
      <c r="I19047" s="1"/>
    </row>
    <row r="19048" spans="2:9">
      <c r="B19048" s="1"/>
      <c r="C19048" s="29"/>
      <c r="D19048" s="27"/>
      <c r="E19048" s="27"/>
      <c r="F19048" s="27"/>
      <c r="G19048" s="1"/>
      <c r="H19048" s="1"/>
      <c r="I19048" s="1"/>
    </row>
    <row r="19049" spans="2:9">
      <c r="B19049" s="1"/>
      <c r="C19049" s="29"/>
      <c r="D19049" s="27"/>
      <c r="E19049" s="27"/>
      <c r="F19049" s="27"/>
      <c r="G19049" s="1"/>
      <c r="H19049" s="1"/>
      <c r="I19049" s="1"/>
    </row>
    <row r="19050" spans="2:9">
      <c r="B19050" s="1"/>
      <c r="C19050" s="29"/>
      <c r="D19050" s="27"/>
      <c r="E19050" s="27"/>
      <c r="F19050" s="27"/>
      <c r="G19050" s="1"/>
      <c r="H19050" s="1"/>
      <c r="I19050" s="1"/>
    </row>
    <row r="19051" spans="2:9">
      <c r="B19051" s="1"/>
      <c r="C19051" s="29"/>
      <c r="D19051" s="27"/>
      <c r="E19051" s="27"/>
      <c r="F19051" s="27"/>
      <c r="G19051" s="1"/>
      <c r="H19051" s="1"/>
      <c r="I19051" s="1"/>
    </row>
    <row r="19052" spans="2:9">
      <c r="B19052" s="1"/>
      <c r="C19052" s="29"/>
      <c r="D19052" s="27"/>
      <c r="E19052" s="27"/>
      <c r="F19052" s="27"/>
      <c r="G19052" s="1"/>
      <c r="H19052" s="1"/>
      <c r="I19052" s="1"/>
    </row>
    <row r="19053" spans="2:9">
      <c r="B19053" s="1"/>
      <c r="C19053" s="29"/>
      <c r="D19053" s="27"/>
      <c r="E19053" s="27"/>
      <c r="F19053" s="27"/>
      <c r="G19053" s="1"/>
      <c r="H19053" s="1"/>
      <c r="I19053" s="1"/>
    </row>
    <row r="19054" spans="2:9">
      <c r="B19054" s="1"/>
      <c r="C19054" s="29"/>
      <c r="D19054" s="27"/>
      <c r="E19054" s="27"/>
      <c r="F19054" s="27"/>
      <c r="G19054" s="1"/>
      <c r="H19054" s="1"/>
      <c r="I19054" s="1"/>
    </row>
    <row r="19055" spans="2:9">
      <c r="B19055" s="1"/>
      <c r="C19055" s="29"/>
      <c r="D19055" s="27"/>
      <c r="E19055" s="27"/>
      <c r="F19055" s="27"/>
      <c r="G19055" s="1"/>
      <c r="H19055" s="1"/>
      <c r="I19055" s="1"/>
    </row>
    <row r="19056" spans="2:9">
      <c r="B19056" s="1"/>
      <c r="C19056" s="29"/>
      <c r="D19056" s="27"/>
      <c r="E19056" s="27"/>
      <c r="F19056" s="27"/>
      <c r="G19056" s="1"/>
      <c r="H19056" s="1"/>
      <c r="I19056" s="1"/>
    </row>
    <row r="19057" spans="2:9">
      <c r="B19057" s="1"/>
      <c r="C19057" s="29"/>
      <c r="D19057" s="27"/>
      <c r="E19057" s="27"/>
      <c r="F19057" s="27"/>
      <c r="G19057" s="1"/>
      <c r="H19057" s="1"/>
      <c r="I19057" s="1"/>
    </row>
    <row r="19058" spans="2:9">
      <c r="B19058" s="1"/>
      <c r="C19058" s="29"/>
      <c r="D19058" s="27"/>
      <c r="E19058" s="27"/>
      <c r="F19058" s="27"/>
      <c r="G19058" s="1"/>
      <c r="H19058" s="1"/>
      <c r="I19058" s="1"/>
    </row>
    <row r="19059" spans="2:9">
      <c r="B19059" s="1"/>
      <c r="C19059" s="29"/>
      <c r="D19059" s="27"/>
      <c r="E19059" s="27"/>
      <c r="F19059" s="27"/>
      <c r="G19059" s="1"/>
      <c r="H19059" s="1"/>
      <c r="I19059" s="1"/>
    </row>
    <row r="19060" spans="2:9">
      <c r="B19060" s="1"/>
      <c r="C19060" s="29"/>
      <c r="D19060" s="27"/>
      <c r="E19060" s="27"/>
      <c r="F19060" s="27"/>
      <c r="G19060" s="1"/>
      <c r="H19060" s="1"/>
      <c r="I19060" s="1"/>
    </row>
    <row r="19061" spans="2:9">
      <c r="B19061" s="1"/>
      <c r="C19061" s="29"/>
      <c r="D19061" s="27"/>
      <c r="E19061" s="27"/>
      <c r="F19061" s="27"/>
      <c r="G19061" s="1"/>
      <c r="H19061" s="1"/>
      <c r="I19061" s="1"/>
    </row>
    <row r="19062" spans="2:9">
      <c r="B19062" s="1"/>
      <c r="C19062" s="29"/>
      <c r="D19062" s="27"/>
      <c r="E19062" s="27"/>
      <c r="F19062" s="27"/>
      <c r="G19062" s="1"/>
      <c r="H19062" s="1"/>
      <c r="I19062" s="1"/>
    </row>
    <row r="19063" spans="2:9">
      <c r="B19063" s="1"/>
      <c r="C19063" s="29"/>
      <c r="D19063" s="27"/>
      <c r="E19063" s="27"/>
      <c r="F19063" s="27"/>
      <c r="G19063" s="1"/>
      <c r="H19063" s="1"/>
      <c r="I19063" s="1"/>
    </row>
    <row r="19064" spans="2:9">
      <c r="B19064" s="1"/>
      <c r="C19064" s="29"/>
      <c r="D19064" s="27"/>
      <c r="E19064" s="27"/>
      <c r="F19064" s="27"/>
      <c r="G19064" s="1"/>
      <c r="H19064" s="1"/>
      <c r="I19064" s="1"/>
    </row>
    <row r="19065" spans="2:9">
      <c r="B19065" s="1"/>
      <c r="C19065" s="29"/>
      <c r="D19065" s="27"/>
      <c r="E19065" s="27"/>
      <c r="F19065" s="27"/>
      <c r="G19065" s="1"/>
      <c r="H19065" s="1"/>
      <c r="I19065" s="1"/>
    </row>
    <row r="19066" spans="2:9">
      <c r="B19066" s="1"/>
      <c r="C19066" s="29"/>
      <c r="D19066" s="27"/>
      <c r="E19066" s="27"/>
      <c r="F19066" s="27"/>
      <c r="G19066" s="1"/>
      <c r="H19066" s="1"/>
      <c r="I19066" s="1"/>
    </row>
    <row r="19067" spans="2:9">
      <c r="B19067" s="1"/>
      <c r="C19067" s="29"/>
      <c r="D19067" s="27"/>
      <c r="E19067" s="27"/>
      <c r="F19067" s="27"/>
      <c r="G19067" s="1"/>
      <c r="H19067" s="1"/>
      <c r="I19067" s="1"/>
    </row>
    <row r="19068" spans="2:9">
      <c r="B19068" s="1"/>
      <c r="C19068" s="29"/>
      <c r="D19068" s="27"/>
      <c r="E19068" s="27"/>
      <c r="F19068" s="27"/>
      <c r="G19068" s="1"/>
      <c r="H19068" s="1"/>
      <c r="I19068" s="1"/>
    </row>
    <row r="19069" spans="2:9">
      <c r="B19069" s="1"/>
      <c r="C19069" s="29"/>
      <c r="D19069" s="27"/>
      <c r="E19069" s="27"/>
      <c r="F19069" s="27"/>
      <c r="G19069" s="1"/>
      <c r="H19069" s="1"/>
      <c r="I19069" s="1"/>
    </row>
    <row r="19070" spans="2:9">
      <c r="B19070" s="1"/>
      <c r="C19070" s="29"/>
      <c r="D19070" s="27"/>
      <c r="E19070" s="27"/>
      <c r="F19070" s="27"/>
      <c r="G19070" s="1"/>
      <c r="H19070" s="1"/>
      <c r="I19070" s="1"/>
    </row>
    <row r="19071" spans="2:9">
      <c r="B19071" s="1"/>
      <c r="C19071" s="29"/>
      <c r="D19071" s="27"/>
      <c r="E19071" s="27"/>
      <c r="F19071" s="27"/>
      <c r="G19071" s="1"/>
      <c r="H19071" s="1"/>
      <c r="I19071" s="1"/>
    </row>
    <row r="19072" spans="2:9">
      <c r="B19072" s="1"/>
      <c r="C19072" s="29"/>
      <c r="D19072" s="27"/>
      <c r="E19072" s="27"/>
      <c r="F19072" s="27"/>
      <c r="G19072" s="1"/>
      <c r="H19072" s="1"/>
      <c r="I19072" s="1"/>
    </row>
    <row r="19073" spans="2:9">
      <c r="B19073" s="1"/>
      <c r="C19073" s="29"/>
      <c r="D19073" s="27"/>
      <c r="E19073" s="27"/>
      <c r="F19073" s="27"/>
      <c r="G19073" s="1"/>
      <c r="H19073" s="1"/>
      <c r="I19073" s="1"/>
    </row>
    <row r="19074" spans="2:9">
      <c r="B19074" s="1"/>
      <c r="C19074" s="29"/>
      <c r="D19074" s="27"/>
      <c r="E19074" s="27"/>
      <c r="F19074" s="27"/>
      <c r="G19074" s="1"/>
      <c r="H19074" s="1"/>
      <c r="I19074" s="1"/>
    </row>
    <row r="19075" spans="2:9">
      <c r="B19075" s="1"/>
      <c r="C19075" s="29"/>
      <c r="D19075" s="27"/>
      <c r="E19075" s="27"/>
      <c r="F19075" s="27"/>
      <c r="G19075" s="1"/>
      <c r="H19075" s="1"/>
      <c r="I19075" s="1"/>
    </row>
    <row r="19076" spans="2:9">
      <c r="B19076" s="1"/>
      <c r="C19076" s="29"/>
      <c r="D19076" s="27"/>
      <c r="E19076" s="27"/>
      <c r="F19076" s="27"/>
      <c r="G19076" s="1"/>
      <c r="H19076" s="1"/>
      <c r="I19076" s="1"/>
    </row>
    <row r="19077" spans="2:9">
      <c r="B19077" s="1"/>
      <c r="C19077" s="29"/>
      <c r="D19077" s="27"/>
      <c r="E19077" s="27"/>
      <c r="F19077" s="27"/>
      <c r="G19077" s="1"/>
      <c r="H19077" s="1"/>
      <c r="I19077" s="1"/>
    </row>
    <row r="19078" spans="2:9">
      <c r="B19078" s="1"/>
      <c r="C19078" s="29"/>
      <c r="D19078" s="27"/>
      <c r="E19078" s="27"/>
      <c r="F19078" s="27"/>
      <c r="G19078" s="1"/>
      <c r="H19078" s="1"/>
      <c r="I19078" s="1"/>
    </row>
    <row r="19079" spans="2:9">
      <c r="B19079" s="1"/>
      <c r="C19079" s="29"/>
      <c r="D19079" s="27"/>
      <c r="E19079" s="27"/>
      <c r="F19079" s="27"/>
      <c r="G19079" s="1"/>
      <c r="H19079" s="1"/>
      <c r="I19079" s="1"/>
    </row>
    <row r="19080" spans="2:9">
      <c r="B19080" s="1"/>
      <c r="C19080" s="29"/>
      <c r="D19080" s="27"/>
      <c r="E19080" s="27"/>
      <c r="F19080" s="27"/>
      <c r="G19080" s="1"/>
      <c r="H19080" s="1"/>
      <c r="I19080" s="1"/>
    </row>
    <row r="19081" spans="2:9">
      <c r="B19081" s="1"/>
      <c r="C19081" s="29"/>
      <c r="D19081" s="27"/>
      <c r="E19081" s="27"/>
      <c r="F19081" s="27"/>
      <c r="G19081" s="1"/>
      <c r="H19081" s="1"/>
      <c r="I19081" s="1"/>
    </row>
    <row r="19082" spans="2:9">
      <c r="B19082" s="1"/>
      <c r="C19082" s="29"/>
      <c r="D19082" s="27"/>
      <c r="E19082" s="27"/>
      <c r="F19082" s="27"/>
      <c r="G19082" s="1"/>
      <c r="H19082" s="1"/>
      <c r="I19082" s="1"/>
    </row>
    <row r="19083" spans="2:9">
      <c r="B19083" s="1"/>
      <c r="C19083" s="29"/>
      <c r="D19083" s="27"/>
      <c r="E19083" s="27"/>
      <c r="F19083" s="27"/>
      <c r="G19083" s="1"/>
      <c r="H19083" s="1"/>
      <c r="I19083" s="1"/>
    </row>
    <row r="19084" spans="2:9">
      <c r="B19084" s="1"/>
      <c r="C19084" s="29"/>
      <c r="D19084" s="27"/>
      <c r="E19084" s="27"/>
      <c r="F19084" s="27"/>
      <c r="G19084" s="1"/>
      <c r="H19084" s="1"/>
      <c r="I19084" s="1"/>
    </row>
    <row r="19085" spans="2:9">
      <c r="B19085" s="1"/>
      <c r="C19085" s="29"/>
      <c r="D19085" s="27"/>
      <c r="E19085" s="27"/>
      <c r="F19085" s="27"/>
      <c r="G19085" s="1"/>
      <c r="H19085" s="1"/>
      <c r="I19085" s="1"/>
    </row>
    <row r="19086" spans="2:9">
      <c r="B19086" s="1"/>
      <c r="C19086" s="29"/>
      <c r="D19086" s="27"/>
      <c r="E19086" s="27"/>
      <c r="F19086" s="27"/>
      <c r="G19086" s="1"/>
      <c r="H19086" s="1"/>
      <c r="I19086" s="1"/>
    </row>
    <row r="19087" spans="2:9">
      <c r="B19087" s="1"/>
      <c r="C19087" s="29"/>
      <c r="D19087" s="27"/>
      <c r="E19087" s="27"/>
      <c r="F19087" s="27"/>
      <c r="G19087" s="1"/>
      <c r="H19087" s="1"/>
      <c r="I19087" s="1"/>
    </row>
    <row r="19088" spans="2:9">
      <c r="B19088" s="1"/>
      <c r="C19088" s="29"/>
      <c r="D19088" s="27"/>
      <c r="E19088" s="27"/>
      <c r="F19088" s="27"/>
      <c r="G19088" s="1"/>
      <c r="H19088" s="1"/>
      <c r="I19088" s="1"/>
    </row>
    <row r="19089" spans="2:9">
      <c r="B19089" s="1"/>
      <c r="C19089" s="29"/>
      <c r="D19089" s="27"/>
      <c r="E19089" s="27"/>
      <c r="F19089" s="27"/>
      <c r="G19089" s="1"/>
      <c r="H19089" s="1"/>
      <c r="I19089" s="1"/>
    </row>
    <row r="19090" spans="2:9">
      <c r="B19090" s="1"/>
      <c r="C19090" s="29"/>
      <c r="D19090" s="27"/>
      <c r="E19090" s="27"/>
      <c r="F19090" s="27"/>
      <c r="G19090" s="1"/>
      <c r="H19090" s="1"/>
      <c r="I19090" s="1"/>
    </row>
    <row r="19091" spans="2:9">
      <c r="B19091" s="1"/>
      <c r="C19091" s="29"/>
      <c r="D19091" s="27"/>
      <c r="E19091" s="27"/>
      <c r="F19091" s="27"/>
      <c r="G19091" s="1"/>
      <c r="H19091" s="1"/>
      <c r="I19091" s="1"/>
    </row>
    <row r="19092" spans="2:9">
      <c r="B19092" s="1"/>
      <c r="C19092" s="29"/>
      <c r="D19092" s="27"/>
      <c r="E19092" s="27"/>
      <c r="F19092" s="27"/>
      <c r="G19092" s="1"/>
      <c r="H19092" s="1"/>
      <c r="I19092" s="1"/>
    </row>
    <row r="19093" spans="2:9">
      <c r="B19093" s="1"/>
      <c r="C19093" s="29"/>
      <c r="D19093" s="27"/>
      <c r="E19093" s="27"/>
      <c r="F19093" s="27"/>
      <c r="G19093" s="1"/>
      <c r="H19093" s="1"/>
      <c r="I19093" s="1"/>
    </row>
    <row r="19094" spans="2:9">
      <c r="B19094" s="1"/>
      <c r="C19094" s="29"/>
      <c r="D19094" s="27"/>
      <c r="E19094" s="27"/>
      <c r="F19094" s="27"/>
      <c r="G19094" s="1"/>
      <c r="H19094" s="1"/>
      <c r="I19094" s="1"/>
    </row>
    <row r="19095" spans="2:9">
      <c r="B19095" s="1"/>
      <c r="C19095" s="29"/>
      <c r="D19095" s="27"/>
      <c r="E19095" s="27"/>
      <c r="F19095" s="27"/>
      <c r="G19095" s="1"/>
      <c r="H19095" s="1"/>
      <c r="I19095" s="1"/>
    </row>
    <row r="19096" spans="2:9">
      <c r="B19096" s="1"/>
      <c r="C19096" s="29"/>
      <c r="D19096" s="27"/>
      <c r="E19096" s="27"/>
      <c r="F19096" s="27"/>
      <c r="G19096" s="1"/>
      <c r="H19096" s="1"/>
      <c r="I19096" s="1"/>
    </row>
    <row r="19097" spans="2:9">
      <c r="B19097" s="1"/>
      <c r="C19097" s="29"/>
      <c r="D19097" s="27"/>
      <c r="E19097" s="27"/>
      <c r="F19097" s="27"/>
      <c r="G19097" s="1"/>
      <c r="H19097" s="1"/>
      <c r="I19097" s="1"/>
    </row>
    <row r="19098" spans="2:9">
      <c r="B19098" s="1"/>
      <c r="C19098" s="29"/>
      <c r="D19098" s="27"/>
      <c r="E19098" s="27"/>
      <c r="F19098" s="27"/>
      <c r="G19098" s="1"/>
      <c r="H19098" s="1"/>
      <c r="I19098" s="1"/>
    </row>
    <row r="19099" spans="2:9">
      <c r="B19099" s="1"/>
      <c r="C19099" s="29"/>
      <c r="D19099" s="27"/>
      <c r="E19099" s="27"/>
      <c r="F19099" s="27"/>
      <c r="G19099" s="1"/>
      <c r="H19099" s="1"/>
      <c r="I19099" s="1"/>
    </row>
    <row r="19100" spans="2:9">
      <c r="B19100" s="1"/>
      <c r="C19100" s="29"/>
      <c r="D19100" s="27"/>
      <c r="E19100" s="27"/>
      <c r="F19100" s="27"/>
      <c r="G19100" s="1"/>
      <c r="H19100" s="1"/>
      <c r="I19100" s="1"/>
    </row>
    <row r="19101" spans="2:9">
      <c r="B19101" s="1"/>
      <c r="C19101" s="29"/>
      <c r="D19101" s="27"/>
      <c r="E19101" s="27"/>
      <c r="F19101" s="27"/>
      <c r="G19101" s="1"/>
      <c r="H19101" s="1"/>
      <c r="I19101" s="1"/>
    </row>
    <row r="19102" spans="2:9">
      <c r="B19102" s="1"/>
      <c r="C19102" s="29"/>
      <c r="D19102" s="27"/>
      <c r="E19102" s="27"/>
      <c r="F19102" s="27"/>
      <c r="G19102" s="1"/>
      <c r="H19102" s="1"/>
      <c r="I19102" s="1"/>
    </row>
    <row r="19103" spans="2:9">
      <c r="B19103" s="1"/>
      <c r="C19103" s="29"/>
      <c r="D19103" s="27"/>
      <c r="E19103" s="27"/>
      <c r="F19103" s="27"/>
      <c r="G19103" s="1"/>
      <c r="H19103" s="1"/>
      <c r="I19103" s="1"/>
    </row>
    <row r="19104" spans="2:9">
      <c r="B19104" s="1"/>
      <c r="C19104" s="29"/>
      <c r="D19104" s="27"/>
      <c r="E19104" s="27"/>
      <c r="F19104" s="27"/>
      <c r="G19104" s="1"/>
      <c r="H19104" s="1"/>
      <c r="I19104" s="1"/>
    </row>
    <row r="19105" spans="2:9">
      <c r="B19105" s="1"/>
      <c r="C19105" s="29"/>
      <c r="D19105" s="27"/>
      <c r="E19105" s="27"/>
      <c r="F19105" s="27"/>
      <c r="G19105" s="1"/>
      <c r="H19105" s="1"/>
      <c r="I19105" s="1"/>
    </row>
    <row r="19106" spans="2:9">
      <c r="B19106" s="1"/>
      <c r="C19106" s="29"/>
      <c r="D19106" s="27"/>
      <c r="E19106" s="27"/>
      <c r="F19106" s="27"/>
      <c r="G19106" s="1"/>
      <c r="H19106" s="1"/>
      <c r="I19106" s="1"/>
    </row>
    <row r="19107" spans="2:9">
      <c r="B19107" s="1"/>
      <c r="C19107" s="29"/>
      <c r="D19107" s="27"/>
      <c r="E19107" s="27"/>
      <c r="F19107" s="27"/>
      <c r="G19107" s="1"/>
      <c r="H19107" s="1"/>
      <c r="I19107" s="1"/>
    </row>
    <row r="19108" spans="2:9">
      <c r="B19108" s="1"/>
      <c r="C19108" s="29"/>
      <c r="D19108" s="27"/>
      <c r="E19108" s="27"/>
      <c r="F19108" s="27"/>
      <c r="G19108" s="1"/>
      <c r="H19108" s="1"/>
      <c r="I19108" s="1"/>
    </row>
    <row r="19109" spans="2:9">
      <c r="B19109" s="1"/>
      <c r="C19109" s="29"/>
      <c r="D19109" s="27"/>
      <c r="E19109" s="27"/>
      <c r="F19109" s="27"/>
      <c r="G19109" s="1"/>
      <c r="H19109" s="1"/>
      <c r="I19109" s="1"/>
    </row>
    <row r="19110" spans="2:9">
      <c r="B19110" s="1"/>
      <c r="C19110" s="29"/>
      <c r="D19110" s="27"/>
      <c r="E19110" s="27"/>
      <c r="F19110" s="27"/>
      <c r="G19110" s="1"/>
      <c r="H19110" s="1"/>
      <c r="I19110" s="1"/>
    </row>
    <row r="19111" spans="2:9">
      <c r="B19111" s="1"/>
      <c r="C19111" s="29"/>
      <c r="D19111" s="27"/>
      <c r="E19111" s="27"/>
      <c r="F19111" s="27"/>
      <c r="G19111" s="1"/>
      <c r="H19111" s="1"/>
      <c r="I19111" s="1"/>
    </row>
    <row r="19112" spans="2:9">
      <c r="B19112" s="1"/>
      <c r="C19112" s="29"/>
      <c r="D19112" s="27"/>
      <c r="E19112" s="27"/>
      <c r="F19112" s="27"/>
      <c r="G19112" s="1"/>
      <c r="H19112" s="1"/>
      <c r="I19112" s="1"/>
    </row>
    <row r="19113" spans="2:9">
      <c r="B19113" s="1"/>
      <c r="C19113" s="29"/>
      <c r="D19113" s="27"/>
      <c r="E19113" s="27"/>
      <c r="F19113" s="27"/>
      <c r="G19113" s="1"/>
      <c r="H19113" s="1"/>
      <c r="I19113" s="1"/>
    </row>
    <row r="19114" spans="2:9">
      <c r="B19114" s="1"/>
      <c r="C19114" s="29"/>
      <c r="D19114" s="27"/>
      <c r="E19114" s="27"/>
      <c r="F19114" s="27"/>
      <c r="G19114" s="1"/>
      <c r="H19114" s="1"/>
      <c r="I19114" s="1"/>
    </row>
    <row r="19115" spans="2:9">
      <c r="B19115" s="1"/>
      <c r="C19115" s="29"/>
      <c r="D19115" s="27"/>
      <c r="E19115" s="27"/>
      <c r="F19115" s="27"/>
      <c r="G19115" s="1"/>
      <c r="H19115" s="1"/>
      <c r="I19115" s="1"/>
    </row>
    <row r="19116" spans="2:9">
      <c r="B19116" s="1"/>
      <c r="C19116" s="29"/>
      <c r="D19116" s="27"/>
      <c r="E19116" s="27"/>
      <c r="F19116" s="27"/>
      <c r="G19116" s="1"/>
      <c r="H19116" s="1"/>
      <c r="I19116" s="1"/>
    </row>
    <row r="19117" spans="2:9">
      <c r="B19117" s="1"/>
      <c r="C19117" s="29"/>
      <c r="D19117" s="27"/>
      <c r="E19117" s="27"/>
      <c r="F19117" s="27"/>
      <c r="G19117" s="1"/>
      <c r="H19117" s="1"/>
      <c r="I19117" s="1"/>
    </row>
    <row r="19118" spans="2:9">
      <c r="B19118" s="1"/>
      <c r="C19118" s="29"/>
      <c r="D19118" s="27"/>
      <c r="E19118" s="27"/>
      <c r="F19118" s="27"/>
      <c r="G19118" s="1"/>
      <c r="H19118" s="1"/>
      <c r="I19118" s="1"/>
    </row>
    <row r="19119" spans="2:9">
      <c r="B19119" s="1"/>
      <c r="C19119" s="29"/>
      <c r="D19119" s="27"/>
      <c r="E19119" s="27"/>
      <c r="F19119" s="27"/>
      <c r="G19119" s="1"/>
      <c r="H19119" s="1"/>
      <c r="I19119" s="1"/>
    </row>
    <row r="19120" spans="2:9">
      <c r="B19120" s="1"/>
      <c r="C19120" s="29"/>
      <c r="D19120" s="27"/>
      <c r="E19120" s="27"/>
      <c r="F19120" s="27"/>
      <c r="G19120" s="1"/>
      <c r="H19120" s="1"/>
      <c r="I19120" s="1"/>
    </row>
    <row r="19121" spans="2:9">
      <c r="B19121" s="1"/>
      <c r="C19121" s="29"/>
      <c r="D19121" s="27"/>
      <c r="E19121" s="27"/>
      <c r="F19121" s="27"/>
      <c r="G19121" s="1"/>
      <c r="H19121" s="1"/>
      <c r="I19121" s="1"/>
    </row>
    <row r="19122" spans="2:9">
      <c r="B19122" s="1"/>
      <c r="C19122" s="29"/>
      <c r="D19122" s="27"/>
      <c r="E19122" s="27"/>
      <c r="F19122" s="27"/>
      <c r="G19122" s="1"/>
      <c r="H19122" s="1"/>
      <c r="I19122" s="1"/>
    </row>
    <row r="19123" spans="2:9">
      <c r="B19123" s="1"/>
      <c r="C19123" s="29"/>
      <c r="D19123" s="27"/>
      <c r="E19123" s="27"/>
      <c r="F19123" s="27"/>
      <c r="G19123" s="1"/>
      <c r="H19123" s="1"/>
      <c r="I19123" s="1"/>
    </row>
    <row r="19124" spans="2:9">
      <c r="B19124" s="1"/>
      <c r="C19124" s="29"/>
      <c r="D19124" s="27"/>
      <c r="E19124" s="27"/>
      <c r="F19124" s="27"/>
      <c r="G19124" s="1"/>
      <c r="H19124" s="1"/>
      <c r="I19124" s="1"/>
    </row>
    <row r="19125" spans="2:9">
      <c r="B19125" s="1"/>
      <c r="C19125" s="29"/>
      <c r="D19125" s="27"/>
      <c r="E19125" s="27"/>
      <c r="F19125" s="27"/>
      <c r="G19125" s="1"/>
      <c r="H19125" s="1"/>
      <c r="I19125" s="1"/>
    </row>
    <row r="19126" spans="2:9">
      <c r="B19126" s="1"/>
      <c r="C19126" s="29"/>
      <c r="D19126" s="27"/>
      <c r="E19126" s="27"/>
      <c r="F19126" s="27"/>
      <c r="G19126" s="1"/>
      <c r="H19126" s="1"/>
      <c r="I19126" s="1"/>
    </row>
    <row r="19127" spans="2:9">
      <c r="B19127" s="1"/>
      <c r="C19127" s="29"/>
      <c r="D19127" s="27"/>
      <c r="E19127" s="27"/>
      <c r="F19127" s="27"/>
      <c r="G19127" s="1"/>
      <c r="H19127" s="1"/>
      <c r="I19127" s="1"/>
    </row>
    <row r="19128" spans="2:9">
      <c r="B19128" s="1"/>
      <c r="C19128" s="29"/>
      <c r="D19128" s="27"/>
      <c r="E19128" s="27"/>
      <c r="F19128" s="27"/>
      <c r="G19128" s="1"/>
      <c r="H19128" s="1"/>
      <c r="I19128" s="1"/>
    </row>
    <row r="19129" spans="2:9">
      <c r="B19129" s="1"/>
      <c r="C19129" s="29"/>
      <c r="D19129" s="27"/>
      <c r="E19129" s="27"/>
      <c r="F19129" s="27"/>
      <c r="G19129" s="1"/>
      <c r="H19129" s="1"/>
      <c r="I19129" s="1"/>
    </row>
    <row r="19130" spans="2:9">
      <c r="B19130" s="1"/>
      <c r="C19130" s="29"/>
      <c r="D19130" s="27"/>
      <c r="E19130" s="27"/>
      <c r="F19130" s="27"/>
      <c r="G19130" s="1"/>
      <c r="H19130" s="1"/>
      <c r="I19130" s="1"/>
    </row>
    <row r="19131" spans="2:9">
      <c r="B19131" s="1"/>
      <c r="C19131" s="29"/>
      <c r="D19131" s="27"/>
      <c r="E19131" s="27"/>
      <c r="F19131" s="27"/>
      <c r="G19131" s="1"/>
      <c r="H19131" s="1"/>
      <c r="I19131" s="1"/>
    </row>
    <row r="19132" spans="2:9">
      <c r="B19132" s="1"/>
      <c r="C19132" s="29"/>
      <c r="D19132" s="27"/>
      <c r="E19132" s="27"/>
      <c r="F19132" s="27"/>
      <c r="G19132" s="1"/>
      <c r="H19132" s="1"/>
      <c r="I19132" s="1"/>
    </row>
    <row r="19133" spans="2:9">
      <c r="B19133" s="1"/>
      <c r="C19133" s="29"/>
      <c r="D19133" s="27"/>
      <c r="E19133" s="27"/>
      <c r="F19133" s="27"/>
      <c r="G19133" s="1"/>
      <c r="H19133" s="1"/>
      <c r="I19133" s="1"/>
    </row>
    <row r="19134" spans="2:9">
      <c r="B19134" s="1"/>
      <c r="C19134" s="29"/>
      <c r="D19134" s="27"/>
      <c r="E19134" s="27"/>
      <c r="F19134" s="27"/>
      <c r="G19134" s="1"/>
      <c r="H19134" s="1"/>
      <c r="I19134" s="1"/>
    </row>
    <row r="19135" spans="2:9">
      <c r="B19135" s="1"/>
      <c r="C19135" s="29"/>
      <c r="D19135" s="27"/>
      <c r="E19135" s="27"/>
      <c r="F19135" s="27"/>
      <c r="G19135" s="1"/>
      <c r="H19135" s="1"/>
      <c r="I19135" s="1"/>
    </row>
    <row r="19136" spans="2:9">
      <c r="B19136" s="1"/>
      <c r="C19136" s="29"/>
      <c r="D19136" s="27"/>
      <c r="E19136" s="27"/>
      <c r="F19136" s="27"/>
      <c r="G19136" s="1"/>
      <c r="H19136" s="1"/>
      <c r="I19136" s="1"/>
    </row>
    <row r="19137" spans="2:9">
      <c r="B19137" s="1"/>
      <c r="C19137" s="29"/>
      <c r="D19137" s="27"/>
      <c r="E19137" s="27"/>
      <c r="F19137" s="27"/>
      <c r="G19137" s="1"/>
      <c r="H19137" s="1"/>
      <c r="I19137" s="1"/>
    </row>
    <row r="19138" spans="2:9">
      <c r="B19138" s="1"/>
      <c r="C19138" s="29"/>
      <c r="D19138" s="27"/>
      <c r="E19138" s="27"/>
      <c r="F19138" s="27"/>
      <c r="G19138" s="1"/>
      <c r="H19138" s="1"/>
      <c r="I19138" s="1"/>
    </row>
    <row r="19139" spans="2:9">
      <c r="B19139" s="1"/>
      <c r="C19139" s="29"/>
      <c r="D19139" s="27"/>
      <c r="E19139" s="27"/>
      <c r="F19139" s="27"/>
      <c r="G19139" s="1"/>
      <c r="H19139" s="1"/>
      <c r="I19139" s="1"/>
    </row>
    <row r="19140" spans="2:9">
      <c r="B19140" s="1"/>
      <c r="C19140" s="29"/>
      <c r="D19140" s="27"/>
      <c r="E19140" s="27"/>
      <c r="F19140" s="27"/>
      <c r="G19140" s="1"/>
      <c r="H19140" s="1"/>
      <c r="I19140" s="1"/>
    </row>
    <row r="19141" spans="2:9">
      <c r="B19141" s="1"/>
      <c r="C19141" s="29"/>
      <c r="D19141" s="27"/>
      <c r="E19141" s="27"/>
      <c r="F19141" s="27"/>
      <c r="G19141" s="1"/>
      <c r="H19141" s="1"/>
      <c r="I19141" s="1"/>
    </row>
    <row r="19142" spans="2:9">
      <c r="B19142" s="1"/>
      <c r="C19142" s="29"/>
      <c r="D19142" s="27"/>
      <c r="E19142" s="27"/>
      <c r="F19142" s="27"/>
      <c r="G19142" s="1"/>
      <c r="H19142" s="1"/>
      <c r="I19142" s="1"/>
    </row>
    <row r="19143" spans="2:9">
      <c r="B19143" s="1"/>
      <c r="C19143" s="29"/>
      <c r="D19143" s="27"/>
      <c r="E19143" s="27"/>
      <c r="F19143" s="27"/>
      <c r="G19143" s="1"/>
      <c r="H19143" s="1"/>
      <c r="I19143" s="1"/>
    </row>
    <row r="19144" spans="2:9">
      <c r="B19144" s="1"/>
      <c r="C19144" s="29"/>
      <c r="D19144" s="27"/>
      <c r="E19144" s="27"/>
      <c r="F19144" s="27"/>
      <c r="G19144" s="1"/>
      <c r="H19144" s="1"/>
      <c r="I19144" s="1"/>
    </row>
    <row r="19145" spans="2:9">
      <c r="B19145" s="1"/>
      <c r="C19145" s="29"/>
      <c r="D19145" s="27"/>
      <c r="E19145" s="27"/>
      <c r="F19145" s="27"/>
      <c r="G19145" s="1"/>
      <c r="H19145" s="1"/>
      <c r="I19145" s="1"/>
    </row>
    <row r="19146" spans="2:9">
      <c r="B19146" s="1"/>
      <c r="C19146" s="29"/>
      <c r="D19146" s="27"/>
      <c r="E19146" s="27"/>
      <c r="F19146" s="27"/>
      <c r="G19146" s="1"/>
      <c r="H19146" s="1"/>
      <c r="I19146" s="1"/>
    </row>
    <row r="19147" spans="2:9">
      <c r="B19147" s="1"/>
      <c r="C19147" s="29"/>
      <c r="D19147" s="27"/>
      <c r="E19147" s="27"/>
      <c r="F19147" s="27"/>
      <c r="G19147" s="1"/>
      <c r="H19147" s="1"/>
      <c r="I19147" s="1"/>
    </row>
    <row r="19148" spans="2:9">
      <c r="B19148" s="1"/>
      <c r="C19148" s="29"/>
      <c r="D19148" s="27"/>
      <c r="E19148" s="27"/>
      <c r="F19148" s="27"/>
      <c r="G19148" s="1"/>
      <c r="H19148" s="1"/>
      <c r="I19148" s="1"/>
    </row>
    <row r="19149" spans="2:9">
      <c r="B19149" s="1"/>
      <c r="C19149" s="29"/>
      <c r="D19149" s="27"/>
      <c r="E19149" s="27"/>
      <c r="F19149" s="27"/>
      <c r="G19149" s="1"/>
      <c r="H19149" s="1"/>
      <c r="I19149" s="1"/>
    </row>
    <row r="19150" spans="2:9">
      <c r="B19150" s="1"/>
      <c r="C19150" s="29"/>
      <c r="D19150" s="27"/>
      <c r="E19150" s="27"/>
      <c r="F19150" s="27"/>
      <c r="G19150" s="1"/>
      <c r="H19150" s="1"/>
      <c r="I19150" s="1"/>
    </row>
    <row r="19151" spans="2:9">
      <c r="B19151" s="1"/>
      <c r="C19151" s="29"/>
      <c r="D19151" s="27"/>
      <c r="E19151" s="27"/>
      <c r="F19151" s="27"/>
      <c r="G19151" s="1"/>
      <c r="H19151" s="1"/>
      <c r="I19151" s="1"/>
    </row>
    <row r="19152" spans="2:9">
      <c r="B19152" s="1"/>
      <c r="C19152" s="29"/>
      <c r="D19152" s="27"/>
      <c r="E19152" s="27"/>
      <c r="F19152" s="27"/>
      <c r="G19152" s="1"/>
      <c r="H19152" s="1"/>
      <c r="I19152" s="1"/>
    </row>
    <row r="19153" spans="2:9">
      <c r="B19153" s="1"/>
      <c r="C19153" s="29"/>
      <c r="D19153" s="27"/>
      <c r="E19153" s="27"/>
      <c r="F19153" s="27"/>
      <c r="G19153" s="1"/>
      <c r="H19153" s="1"/>
      <c r="I19153" s="1"/>
    </row>
    <row r="19154" spans="2:9">
      <c r="B19154" s="1"/>
      <c r="C19154" s="29"/>
      <c r="D19154" s="27"/>
      <c r="E19154" s="27"/>
      <c r="F19154" s="27"/>
      <c r="G19154" s="1"/>
      <c r="H19154" s="1"/>
      <c r="I19154" s="1"/>
    </row>
    <row r="19155" spans="2:9">
      <c r="B19155" s="1"/>
      <c r="C19155" s="29"/>
      <c r="D19155" s="27"/>
      <c r="E19155" s="27"/>
      <c r="F19155" s="27"/>
      <c r="G19155" s="1"/>
      <c r="H19155" s="1"/>
      <c r="I19155" s="1"/>
    </row>
    <row r="19156" spans="2:9">
      <c r="B19156" s="1"/>
      <c r="C19156" s="29"/>
      <c r="D19156" s="27"/>
      <c r="E19156" s="27"/>
      <c r="F19156" s="27"/>
      <c r="G19156" s="1"/>
      <c r="H19156" s="1"/>
      <c r="I19156" s="1"/>
    </row>
    <row r="19157" spans="2:9">
      <c r="B19157" s="1"/>
      <c r="C19157" s="29"/>
      <c r="D19157" s="27"/>
      <c r="E19157" s="27"/>
      <c r="F19157" s="27"/>
      <c r="G19157" s="1"/>
      <c r="H19157" s="1"/>
      <c r="I19157" s="1"/>
    </row>
    <row r="19158" spans="2:9">
      <c r="B19158" s="1"/>
      <c r="C19158" s="29"/>
      <c r="D19158" s="27"/>
      <c r="E19158" s="27"/>
      <c r="F19158" s="27"/>
      <c r="G19158" s="1"/>
      <c r="H19158" s="1"/>
      <c r="I19158" s="1"/>
    </row>
    <row r="19159" spans="2:9">
      <c r="B19159" s="1"/>
      <c r="C19159" s="29"/>
      <c r="D19159" s="27"/>
      <c r="E19159" s="27"/>
      <c r="F19159" s="27"/>
      <c r="G19159" s="1"/>
      <c r="H19159" s="1"/>
      <c r="I19159" s="1"/>
    </row>
    <row r="19160" spans="2:9">
      <c r="B19160" s="1"/>
      <c r="C19160" s="29"/>
      <c r="D19160" s="27"/>
      <c r="E19160" s="27"/>
      <c r="F19160" s="27"/>
      <c r="G19160" s="1"/>
      <c r="H19160" s="1"/>
      <c r="I19160" s="1"/>
    </row>
    <row r="19161" spans="2:9">
      <c r="B19161" s="1"/>
      <c r="C19161" s="29"/>
      <c r="D19161" s="27"/>
      <c r="E19161" s="27"/>
      <c r="F19161" s="27"/>
      <c r="G19161" s="1"/>
      <c r="H19161" s="1"/>
      <c r="I19161" s="1"/>
    </row>
    <row r="19162" spans="2:9">
      <c r="B19162" s="1"/>
      <c r="C19162" s="29"/>
      <c r="D19162" s="27"/>
      <c r="E19162" s="27"/>
      <c r="F19162" s="27"/>
      <c r="G19162" s="1"/>
      <c r="H19162" s="1"/>
      <c r="I19162" s="1"/>
    </row>
    <row r="19163" spans="2:9">
      <c r="B19163" s="1"/>
      <c r="C19163" s="29"/>
      <c r="D19163" s="27"/>
      <c r="E19163" s="27"/>
      <c r="F19163" s="27"/>
      <c r="G19163" s="1"/>
      <c r="H19163" s="1"/>
      <c r="I19163" s="1"/>
    </row>
    <row r="19164" spans="2:9">
      <c r="B19164" s="1"/>
      <c r="C19164" s="29"/>
      <c r="D19164" s="27"/>
      <c r="E19164" s="27"/>
      <c r="F19164" s="27"/>
      <c r="G19164" s="1"/>
      <c r="H19164" s="1"/>
      <c r="I19164" s="1"/>
    </row>
    <row r="19165" spans="2:9">
      <c r="B19165" s="1"/>
      <c r="C19165" s="29"/>
      <c r="D19165" s="27"/>
      <c r="E19165" s="27"/>
      <c r="F19165" s="27"/>
      <c r="G19165" s="1"/>
      <c r="H19165" s="1"/>
      <c r="I19165" s="1"/>
    </row>
    <row r="19166" spans="2:9">
      <c r="B19166" s="1"/>
      <c r="C19166" s="29"/>
      <c r="D19166" s="27"/>
      <c r="E19166" s="27"/>
      <c r="F19166" s="27"/>
      <c r="G19166" s="1"/>
      <c r="H19166" s="1"/>
      <c r="I19166" s="1"/>
    </row>
    <row r="19167" spans="2:9">
      <c r="B19167" s="1"/>
      <c r="C19167" s="29"/>
      <c r="D19167" s="27"/>
      <c r="E19167" s="27"/>
      <c r="F19167" s="27"/>
      <c r="G19167" s="1"/>
      <c r="H19167" s="1"/>
      <c r="I19167" s="1"/>
    </row>
    <row r="19168" spans="2:9">
      <c r="B19168" s="1"/>
      <c r="C19168" s="29"/>
      <c r="D19168" s="27"/>
      <c r="E19168" s="27"/>
      <c r="F19168" s="27"/>
      <c r="G19168" s="1"/>
      <c r="H19168" s="1"/>
      <c r="I19168" s="1"/>
    </row>
    <row r="19169" spans="2:9">
      <c r="B19169" s="1"/>
      <c r="C19169" s="29"/>
      <c r="D19169" s="27"/>
      <c r="E19169" s="27"/>
      <c r="F19169" s="27"/>
      <c r="G19169" s="1"/>
      <c r="H19169" s="1"/>
      <c r="I19169" s="1"/>
    </row>
    <row r="19170" spans="2:9">
      <c r="B19170" s="1"/>
      <c r="C19170" s="29"/>
      <c r="D19170" s="27"/>
      <c r="E19170" s="27"/>
      <c r="F19170" s="27"/>
      <c r="G19170" s="1"/>
      <c r="H19170" s="1"/>
      <c r="I19170" s="1"/>
    </row>
    <row r="19171" spans="2:9">
      <c r="B19171" s="1"/>
      <c r="C19171" s="29"/>
      <c r="D19171" s="27"/>
      <c r="E19171" s="27"/>
      <c r="F19171" s="27"/>
      <c r="G19171" s="1"/>
      <c r="H19171" s="1"/>
      <c r="I19171" s="1"/>
    </row>
    <row r="19172" spans="2:9">
      <c r="B19172" s="1"/>
      <c r="C19172" s="29"/>
      <c r="D19172" s="27"/>
      <c r="E19172" s="27"/>
      <c r="F19172" s="27"/>
      <c r="G19172" s="1"/>
      <c r="H19172" s="1"/>
      <c r="I19172" s="1"/>
    </row>
    <row r="19173" spans="2:9">
      <c r="B19173" s="1"/>
      <c r="C19173" s="29"/>
      <c r="D19173" s="27"/>
      <c r="E19173" s="27"/>
      <c r="F19173" s="27"/>
      <c r="G19173" s="1"/>
      <c r="H19173" s="1"/>
      <c r="I19173" s="1"/>
    </row>
    <row r="19174" spans="2:9">
      <c r="B19174" s="1"/>
      <c r="C19174" s="29"/>
      <c r="D19174" s="27"/>
      <c r="E19174" s="27"/>
      <c r="F19174" s="27"/>
      <c r="G19174" s="1"/>
      <c r="H19174" s="1"/>
      <c r="I19174" s="1"/>
    </row>
    <row r="19175" spans="2:9">
      <c r="B19175" s="1"/>
      <c r="C19175" s="29"/>
      <c r="D19175" s="27"/>
      <c r="E19175" s="27"/>
      <c r="F19175" s="27"/>
      <c r="G19175" s="1"/>
      <c r="H19175" s="1"/>
      <c r="I19175" s="1"/>
    </row>
    <row r="19176" spans="2:9">
      <c r="B19176" s="1"/>
      <c r="C19176" s="29"/>
      <c r="D19176" s="27"/>
      <c r="E19176" s="27"/>
      <c r="F19176" s="27"/>
      <c r="G19176" s="1"/>
      <c r="H19176" s="1"/>
      <c r="I19176" s="1"/>
    </row>
    <row r="19177" spans="2:9">
      <c r="B19177" s="1"/>
      <c r="C19177" s="29"/>
      <c r="D19177" s="27"/>
      <c r="E19177" s="27"/>
      <c r="F19177" s="27"/>
      <c r="G19177" s="1"/>
      <c r="H19177" s="1"/>
      <c r="I19177" s="1"/>
    </row>
    <row r="19178" spans="2:9">
      <c r="B19178" s="1"/>
      <c r="C19178" s="29"/>
      <c r="D19178" s="27"/>
      <c r="E19178" s="27"/>
      <c r="F19178" s="27"/>
      <c r="G19178" s="1"/>
      <c r="H19178" s="1"/>
      <c r="I19178" s="1"/>
    </row>
    <row r="19179" spans="2:9">
      <c r="B19179" s="1"/>
      <c r="C19179" s="29"/>
      <c r="D19179" s="27"/>
      <c r="E19179" s="27"/>
      <c r="F19179" s="27"/>
      <c r="G19179" s="1"/>
      <c r="H19179" s="1"/>
      <c r="I19179" s="1"/>
    </row>
    <row r="19180" spans="2:9">
      <c r="B19180" s="1"/>
      <c r="C19180" s="29"/>
      <c r="D19180" s="27"/>
      <c r="E19180" s="27"/>
      <c r="F19180" s="27"/>
      <c r="G19180" s="1"/>
      <c r="H19180" s="1"/>
      <c r="I19180" s="1"/>
    </row>
    <row r="19181" spans="2:9">
      <c r="B19181" s="1"/>
      <c r="C19181" s="29"/>
      <c r="D19181" s="27"/>
      <c r="E19181" s="27"/>
      <c r="F19181" s="27"/>
      <c r="G19181" s="1"/>
      <c r="H19181" s="1"/>
      <c r="I19181" s="1"/>
    </row>
    <row r="19182" spans="2:9">
      <c r="B19182" s="1"/>
      <c r="C19182" s="29"/>
      <c r="D19182" s="27"/>
      <c r="E19182" s="27"/>
      <c r="F19182" s="27"/>
      <c r="G19182" s="1"/>
      <c r="H19182" s="1"/>
      <c r="I19182" s="1"/>
    </row>
    <row r="19183" spans="2:9">
      <c r="B19183" s="1"/>
      <c r="C19183" s="29"/>
      <c r="D19183" s="27"/>
      <c r="E19183" s="27"/>
      <c r="F19183" s="27"/>
      <c r="G19183" s="1"/>
      <c r="H19183" s="1"/>
      <c r="I19183" s="1"/>
    </row>
    <row r="19184" spans="2:9">
      <c r="B19184" s="1"/>
      <c r="C19184" s="29"/>
      <c r="D19184" s="27"/>
      <c r="E19184" s="27"/>
      <c r="F19184" s="27"/>
      <c r="G19184" s="1"/>
      <c r="H19184" s="1"/>
      <c r="I19184" s="1"/>
    </row>
    <row r="19185" spans="2:9">
      <c r="B19185" s="1"/>
      <c r="C19185" s="29"/>
      <c r="D19185" s="27"/>
      <c r="E19185" s="27"/>
      <c r="F19185" s="27"/>
      <c r="G19185" s="1"/>
      <c r="H19185" s="1"/>
      <c r="I19185" s="1"/>
    </row>
    <row r="19186" spans="2:9">
      <c r="B19186" s="1"/>
      <c r="C19186" s="29"/>
      <c r="D19186" s="27"/>
      <c r="E19186" s="27"/>
      <c r="F19186" s="27"/>
      <c r="G19186" s="1"/>
      <c r="H19186" s="1"/>
      <c r="I19186" s="1"/>
    </row>
    <row r="19187" spans="2:9">
      <c r="B19187" s="1"/>
      <c r="C19187" s="29"/>
      <c r="D19187" s="27"/>
      <c r="E19187" s="27"/>
      <c r="F19187" s="27"/>
      <c r="G19187" s="1"/>
      <c r="H19187" s="1"/>
      <c r="I19187" s="1"/>
    </row>
    <row r="19188" spans="2:9">
      <c r="B19188" s="1"/>
      <c r="C19188" s="29"/>
      <c r="D19188" s="27"/>
      <c r="E19188" s="27"/>
      <c r="F19188" s="27"/>
      <c r="G19188" s="1"/>
      <c r="H19188" s="1"/>
      <c r="I19188" s="1"/>
    </row>
    <row r="19189" spans="2:9">
      <c r="B19189" s="1"/>
      <c r="C19189" s="29"/>
      <c r="D19189" s="27"/>
      <c r="E19189" s="27"/>
      <c r="F19189" s="27"/>
      <c r="G19189" s="1"/>
      <c r="H19189" s="1"/>
      <c r="I19189" s="1"/>
    </row>
    <row r="19190" spans="2:9">
      <c r="B19190" s="1"/>
      <c r="C19190" s="29"/>
      <c r="D19190" s="27"/>
      <c r="E19190" s="27"/>
      <c r="F19190" s="27"/>
      <c r="G19190" s="1"/>
      <c r="H19190" s="1"/>
      <c r="I19190" s="1"/>
    </row>
    <row r="19191" spans="2:9">
      <c r="B19191" s="1"/>
      <c r="C19191" s="29"/>
      <c r="D19191" s="27"/>
      <c r="E19191" s="27"/>
      <c r="F19191" s="27"/>
      <c r="G19191" s="1"/>
      <c r="H19191" s="1"/>
      <c r="I19191" s="1"/>
    </row>
    <row r="19192" spans="2:9">
      <c r="B19192" s="1"/>
      <c r="C19192" s="29"/>
      <c r="D19192" s="27"/>
      <c r="E19192" s="27"/>
      <c r="F19192" s="27"/>
      <c r="G19192" s="1"/>
      <c r="H19192" s="1"/>
      <c r="I19192" s="1"/>
    </row>
    <row r="19193" spans="2:9">
      <c r="B19193" s="1"/>
      <c r="C19193" s="29"/>
      <c r="D19193" s="27"/>
      <c r="E19193" s="27"/>
      <c r="F19193" s="27"/>
      <c r="G19193" s="1"/>
      <c r="H19193" s="1"/>
      <c r="I19193" s="1"/>
    </row>
    <row r="19194" spans="2:9">
      <c r="B19194" s="1"/>
      <c r="C19194" s="29"/>
      <c r="D19194" s="27"/>
      <c r="E19194" s="27"/>
      <c r="F19194" s="27"/>
      <c r="G19194" s="1"/>
      <c r="H19194" s="1"/>
      <c r="I19194" s="1"/>
    </row>
    <row r="19195" spans="2:9">
      <c r="B19195" s="1"/>
      <c r="C19195" s="29"/>
      <c r="D19195" s="27"/>
      <c r="E19195" s="27"/>
      <c r="F19195" s="27"/>
      <c r="G19195" s="1"/>
      <c r="H19195" s="1"/>
      <c r="I19195" s="1"/>
    </row>
    <row r="19196" spans="2:9">
      <c r="B19196" s="1"/>
      <c r="C19196" s="29"/>
      <c r="D19196" s="27"/>
      <c r="E19196" s="27"/>
      <c r="F19196" s="27"/>
      <c r="G19196" s="1"/>
      <c r="H19196" s="1"/>
      <c r="I19196" s="1"/>
    </row>
    <row r="19197" spans="2:9">
      <c r="B19197" s="1"/>
      <c r="C19197" s="29"/>
      <c r="D19197" s="27"/>
      <c r="E19197" s="27"/>
      <c r="F19197" s="27"/>
      <c r="G19197" s="1"/>
      <c r="H19197" s="1"/>
      <c r="I19197" s="1"/>
    </row>
    <row r="19198" spans="2:9">
      <c r="B19198" s="1"/>
      <c r="C19198" s="29"/>
      <c r="D19198" s="27"/>
      <c r="E19198" s="27"/>
      <c r="F19198" s="27"/>
      <c r="G19198" s="1"/>
      <c r="H19198" s="1"/>
      <c r="I19198" s="1"/>
    </row>
    <row r="19199" spans="2:9">
      <c r="B19199" s="1"/>
      <c r="C19199" s="29"/>
      <c r="D19199" s="27"/>
      <c r="E19199" s="27"/>
      <c r="F19199" s="27"/>
      <c r="G19199" s="1"/>
      <c r="H19199" s="1"/>
      <c r="I19199" s="1"/>
    </row>
    <row r="19200" spans="2:9">
      <c r="B19200" s="1"/>
      <c r="C19200" s="29"/>
      <c r="D19200" s="27"/>
      <c r="E19200" s="27"/>
      <c r="F19200" s="27"/>
      <c r="G19200" s="1"/>
      <c r="H19200" s="1"/>
      <c r="I19200" s="1"/>
    </row>
    <row r="19201" spans="2:9">
      <c r="B19201" s="1"/>
      <c r="C19201" s="29"/>
      <c r="D19201" s="27"/>
      <c r="E19201" s="27"/>
      <c r="F19201" s="27"/>
      <c r="G19201" s="1"/>
      <c r="H19201" s="1"/>
      <c r="I19201" s="1"/>
    </row>
    <row r="19202" spans="2:9">
      <c r="B19202" s="1"/>
      <c r="C19202" s="29"/>
      <c r="D19202" s="27"/>
      <c r="E19202" s="27"/>
      <c r="F19202" s="27"/>
      <c r="G19202" s="1"/>
      <c r="H19202" s="1"/>
      <c r="I19202" s="1"/>
    </row>
    <row r="19203" spans="2:9">
      <c r="B19203" s="1"/>
      <c r="C19203" s="29"/>
      <c r="D19203" s="27"/>
      <c r="E19203" s="27"/>
      <c r="F19203" s="27"/>
      <c r="G19203" s="1"/>
      <c r="H19203" s="1"/>
      <c r="I19203" s="1"/>
    </row>
    <row r="19204" spans="2:9">
      <c r="B19204" s="1"/>
      <c r="C19204" s="29"/>
      <c r="D19204" s="27"/>
      <c r="E19204" s="27"/>
      <c r="F19204" s="27"/>
      <c r="G19204" s="1"/>
      <c r="H19204" s="1"/>
      <c r="I19204" s="1"/>
    </row>
    <row r="19205" spans="2:9">
      <c r="B19205" s="1"/>
      <c r="C19205" s="29"/>
      <c r="D19205" s="27"/>
      <c r="E19205" s="27"/>
      <c r="F19205" s="27"/>
      <c r="G19205" s="1"/>
      <c r="H19205" s="1"/>
      <c r="I19205" s="1"/>
    </row>
    <row r="19206" spans="2:9">
      <c r="B19206" s="1"/>
      <c r="C19206" s="29"/>
      <c r="D19206" s="27"/>
      <c r="E19206" s="27"/>
      <c r="F19206" s="27"/>
      <c r="G19206" s="1"/>
      <c r="H19206" s="1"/>
      <c r="I19206" s="1"/>
    </row>
    <row r="19207" spans="2:9">
      <c r="B19207" s="1"/>
      <c r="C19207" s="29"/>
      <c r="D19207" s="27"/>
      <c r="E19207" s="27"/>
      <c r="F19207" s="27"/>
      <c r="G19207" s="1"/>
      <c r="H19207" s="1"/>
      <c r="I19207" s="1"/>
    </row>
    <row r="19208" spans="2:9">
      <c r="B19208" s="1"/>
      <c r="C19208" s="29"/>
      <c r="D19208" s="27"/>
      <c r="E19208" s="27"/>
      <c r="F19208" s="27"/>
      <c r="G19208" s="1"/>
      <c r="H19208" s="1"/>
      <c r="I19208" s="1"/>
    </row>
    <row r="19209" spans="2:9">
      <c r="B19209" s="1"/>
      <c r="C19209" s="29"/>
      <c r="D19209" s="27"/>
      <c r="E19209" s="27"/>
      <c r="F19209" s="27"/>
      <c r="G19209" s="1"/>
      <c r="H19209" s="1"/>
      <c r="I19209" s="1"/>
    </row>
    <row r="19210" spans="2:9">
      <c r="B19210" s="1"/>
      <c r="C19210" s="29"/>
      <c r="D19210" s="27"/>
      <c r="E19210" s="27"/>
      <c r="F19210" s="27"/>
      <c r="G19210" s="1"/>
      <c r="H19210" s="1"/>
      <c r="I19210" s="1"/>
    </row>
    <row r="19211" spans="2:9">
      <c r="B19211" s="1"/>
      <c r="C19211" s="29"/>
      <c r="D19211" s="27"/>
      <c r="E19211" s="27"/>
      <c r="F19211" s="27"/>
      <c r="G19211" s="1"/>
      <c r="H19211" s="1"/>
      <c r="I19211" s="1"/>
    </row>
    <row r="19212" spans="2:9">
      <c r="B19212" s="1"/>
      <c r="C19212" s="29"/>
      <c r="D19212" s="27"/>
      <c r="E19212" s="27"/>
      <c r="F19212" s="27"/>
      <c r="G19212" s="1"/>
      <c r="H19212" s="1"/>
      <c r="I19212" s="1"/>
    </row>
    <row r="19213" spans="2:9">
      <c r="B19213" s="1"/>
      <c r="C19213" s="29"/>
      <c r="D19213" s="27"/>
      <c r="E19213" s="27"/>
      <c r="F19213" s="27"/>
      <c r="G19213" s="1"/>
      <c r="H19213" s="1"/>
      <c r="I19213" s="1"/>
    </row>
    <row r="19214" spans="2:9">
      <c r="B19214" s="1"/>
      <c r="C19214" s="29"/>
      <c r="D19214" s="27"/>
      <c r="E19214" s="27"/>
      <c r="F19214" s="27"/>
      <c r="G19214" s="1"/>
      <c r="H19214" s="1"/>
      <c r="I19214" s="1"/>
    </row>
    <row r="19215" spans="2:9">
      <c r="B19215" s="1"/>
      <c r="C19215" s="29"/>
      <c r="D19215" s="27"/>
      <c r="E19215" s="27"/>
      <c r="F19215" s="27"/>
      <c r="G19215" s="1"/>
      <c r="H19215" s="1"/>
      <c r="I19215" s="1"/>
    </row>
    <row r="19216" spans="2:9">
      <c r="B19216" s="1"/>
      <c r="C19216" s="29"/>
      <c r="D19216" s="27"/>
      <c r="E19216" s="27"/>
      <c r="F19216" s="27"/>
      <c r="G19216" s="1"/>
      <c r="H19216" s="1"/>
      <c r="I19216" s="1"/>
    </row>
    <row r="19217" spans="2:9">
      <c r="B19217" s="1"/>
      <c r="C19217" s="29"/>
      <c r="D19217" s="27"/>
      <c r="E19217" s="27"/>
      <c r="F19217" s="27"/>
      <c r="G19217" s="1"/>
      <c r="H19217" s="1"/>
      <c r="I19217" s="1"/>
    </row>
    <row r="19218" spans="2:9">
      <c r="B19218" s="1"/>
      <c r="C19218" s="29"/>
      <c r="D19218" s="27"/>
      <c r="E19218" s="27"/>
      <c r="F19218" s="27"/>
      <c r="G19218" s="1"/>
      <c r="H19218" s="1"/>
      <c r="I19218" s="1"/>
    </row>
    <row r="19219" spans="2:9">
      <c r="B19219" s="1"/>
      <c r="C19219" s="29"/>
      <c r="D19219" s="27"/>
      <c r="E19219" s="27"/>
      <c r="F19219" s="27"/>
      <c r="G19219" s="1"/>
      <c r="H19219" s="1"/>
      <c r="I19219" s="1"/>
    </row>
    <row r="19220" spans="2:9">
      <c r="B19220" s="1"/>
      <c r="C19220" s="29"/>
      <c r="D19220" s="27"/>
      <c r="E19220" s="27"/>
      <c r="F19220" s="27"/>
      <c r="G19220" s="1"/>
      <c r="H19220" s="1"/>
      <c r="I19220" s="1"/>
    </row>
    <row r="19221" spans="2:9">
      <c r="B19221" s="1"/>
      <c r="C19221" s="29"/>
      <c r="D19221" s="27"/>
      <c r="E19221" s="27"/>
      <c r="F19221" s="27"/>
      <c r="G19221" s="1"/>
      <c r="H19221" s="1"/>
      <c r="I19221" s="1"/>
    </row>
    <row r="19222" spans="2:9">
      <c r="B19222" s="1"/>
      <c r="C19222" s="29"/>
      <c r="D19222" s="27"/>
      <c r="E19222" s="27"/>
      <c r="F19222" s="27"/>
      <c r="G19222" s="1"/>
      <c r="H19222" s="1"/>
      <c r="I19222" s="1"/>
    </row>
    <row r="19223" spans="2:9">
      <c r="B19223" s="1"/>
      <c r="C19223" s="29"/>
      <c r="D19223" s="27"/>
      <c r="E19223" s="27"/>
      <c r="F19223" s="27"/>
      <c r="G19223" s="1"/>
      <c r="H19223" s="1"/>
      <c r="I19223" s="1"/>
    </row>
    <row r="19224" spans="2:9">
      <c r="B19224" s="1"/>
      <c r="C19224" s="29"/>
      <c r="D19224" s="27"/>
      <c r="E19224" s="27"/>
      <c r="F19224" s="27"/>
      <c r="G19224" s="1"/>
      <c r="H19224" s="1"/>
      <c r="I19224" s="1"/>
    </row>
    <row r="19225" spans="2:9">
      <c r="B19225" s="1"/>
      <c r="C19225" s="29"/>
      <c r="D19225" s="27"/>
      <c r="E19225" s="27"/>
      <c r="F19225" s="27"/>
      <c r="G19225" s="1"/>
      <c r="H19225" s="1"/>
      <c r="I19225" s="1"/>
    </row>
    <row r="19226" spans="2:9">
      <c r="B19226" s="1"/>
      <c r="C19226" s="29"/>
      <c r="D19226" s="27"/>
      <c r="E19226" s="27"/>
      <c r="F19226" s="27"/>
      <c r="G19226" s="1"/>
      <c r="H19226" s="1"/>
      <c r="I19226" s="1"/>
    </row>
    <row r="19227" spans="2:9">
      <c r="B19227" s="1"/>
      <c r="C19227" s="29"/>
      <c r="D19227" s="27"/>
      <c r="E19227" s="27"/>
      <c r="F19227" s="27"/>
      <c r="G19227" s="1"/>
      <c r="H19227" s="1"/>
      <c r="I19227" s="1"/>
    </row>
    <row r="19228" spans="2:9">
      <c r="B19228" s="1"/>
      <c r="C19228" s="29"/>
      <c r="D19228" s="27"/>
      <c r="E19228" s="27"/>
      <c r="F19228" s="27"/>
      <c r="G19228" s="1"/>
      <c r="H19228" s="1"/>
      <c r="I19228" s="1"/>
    </row>
    <row r="19229" spans="2:9">
      <c r="B19229" s="1"/>
      <c r="C19229" s="29"/>
      <c r="D19229" s="27"/>
      <c r="E19229" s="27"/>
      <c r="F19229" s="27"/>
      <c r="G19229" s="1"/>
      <c r="H19229" s="1"/>
      <c r="I19229" s="1"/>
    </row>
    <row r="19230" spans="2:9">
      <c r="B19230" s="1"/>
      <c r="C19230" s="29"/>
      <c r="D19230" s="27"/>
      <c r="E19230" s="27"/>
      <c r="F19230" s="27"/>
      <c r="G19230" s="1"/>
      <c r="H19230" s="1"/>
      <c r="I19230" s="1"/>
    </row>
    <row r="19231" spans="2:9">
      <c r="B19231" s="1"/>
      <c r="C19231" s="29"/>
      <c r="D19231" s="27"/>
      <c r="E19231" s="27"/>
      <c r="F19231" s="27"/>
      <c r="G19231" s="1"/>
      <c r="H19231" s="1"/>
      <c r="I19231" s="1"/>
    </row>
    <row r="19232" spans="2:9">
      <c r="B19232" s="1"/>
      <c r="C19232" s="29"/>
      <c r="D19232" s="27"/>
      <c r="E19232" s="27"/>
      <c r="F19232" s="27"/>
      <c r="G19232" s="1"/>
      <c r="H19232" s="1"/>
      <c r="I19232" s="1"/>
    </row>
    <row r="19233" spans="2:9">
      <c r="B19233" s="1"/>
      <c r="C19233" s="29"/>
      <c r="D19233" s="27"/>
      <c r="E19233" s="27"/>
      <c r="F19233" s="27"/>
      <c r="G19233" s="1"/>
      <c r="H19233" s="1"/>
      <c r="I19233" s="1"/>
    </row>
    <row r="19234" spans="2:9">
      <c r="B19234" s="1"/>
      <c r="C19234" s="29"/>
      <c r="D19234" s="27"/>
      <c r="E19234" s="27"/>
      <c r="F19234" s="27"/>
      <c r="G19234" s="1"/>
      <c r="H19234" s="1"/>
      <c r="I19234" s="1"/>
    </row>
    <row r="19235" spans="2:9">
      <c r="B19235" s="1"/>
      <c r="C19235" s="29"/>
      <c r="D19235" s="27"/>
      <c r="E19235" s="27"/>
      <c r="F19235" s="27"/>
      <c r="G19235" s="1"/>
      <c r="H19235" s="1"/>
      <c r="I19235" s="1"/>
    </row>
    <row r="19236" spans="2:9">
      <c r="B19236" s="1"/>
      <c r="C19236" s="29"/>
      <c r="D19236" s="27"/>
      <c r="E19236" s="27"/>
      <c r="F19236" s="27"/>
      <c r="G19236" s="1"/>
      <c r="H19236" s="1"/>
      <c r="I19236" s="1"/>
    </row>
    <row r="19237" spans="2:9">
      <c r="B19237" s="1"/>
      <c r="C19237" s="29"/>
      <c r="D19237" s="27"/>
      <c r="E19237" s="27"/>
      <c r="F19237" s="27"/>
      <c r="G19237" s="1"/>
      <c r="H19237" s="1"/>
      <c r="I19237" s="1"/>
    </row>
    <row r="19238" spans="2:9">
      <c r="B19238" s="1"/>
      <c r="C19238" s="29"/>
      <c r="D19238" s="27"/>
      <c r="E19238" s="27"/>
      <c r="F19238" s="27"/>
      <c r="G19238" s="1"/>
      <c r="H19238" s="1"/>
      <c r="I19238" s="1"/>
    </row>
    <row r="19239" spans="2:9">
      <c r="B19239" s="1"/>
      <c r="C19239" s="29"/>
      <c r="D19239" s="27"/>
      <c r="E19239" s="27"/>
      <c r="F19239" s="27"/>
      <c r="G19239" s="1"/>
      <c r="H19239" s="1"/>
      <c r="I19239" s="1"/>
    </row>
    <row r="19240" spans="2:9">
      <c r="B19240" s="1"/>
      <c r="C19240" s="29"/>
      <c r="D19240" s="27"/>
      <c r="E19240" s="27"/>
      <c r="F19240" s="27"/>
      <c r="G19240" s="1"/>
      <c r="H19240" s="1"/>
      <c r="I19240" s="1"/>
    </row>
    <row r="19241" spans="2:9">
      <c r="B19241" s="1"/>
      <c r="C19241" s="29"/>
      <c r="D19241" s="27"/>
      <c r="E19241" s="27"/>
      <c r="F19241" s="27"/>
      <c r="G19241" s="1"/>
      <c r="H19241" s="1"/>
      <c r="I19241" s="1"/>
    </row>
    <row r="19242" spans="2:9">
      <c r="B19242" s="1"/>
      <c r="C19242" s="29"/>
      <c r="D19242" s="27"/>
      <c r="E19242" s="27"/>
      <c r="F19242" s="27"/>
      <c r="G19242" s="1"/>
      <c r="H19242" s="1"/>
      <c r="I19242" s="1"/>
    </row>
    <row r="19243" spans="2:9">
      <c r="B19243" s="1"/>
      <c r="C19243" s="29"/>
      <c r="D19243" s="27"/>
      <c r="E19243" s="27"/>
      <c r="F19243" s="27"/>
      <c r="G19243" s="1"/>
      <c r="H19243" s="1"/>
      <c r="I19243" s="1"/>
    </row>
    <row r="19244" spans="2:9">
      <c r="B19244" s="1"/>
      <c r="C19244" s="29"/>
      <c r="D19244" s="27"/>
      <c r="E19244" s="27"/>
      <c r="F19244" s="27"/>
      <c r="G19244" s="1"/>
      <c r="H19244" s="1"/>
      <c r="I19244" s="1"/>
    </row>
    <row r="19245" spans="2:9">
      <c r="B19245" s="1"/>
      <c r="C19245" s="29"/>
      <c r="D19245" s="27"/>
      <c r="E19245" s="27"/>
      <c r="F19245" s="27"/>
      <c r="G19245" s="1"/>
      <c r="H19245" s="1"/>
      <c r="I19245" s="1"/>
    </row>
    <row r="19246" spans="2:9">
      <c r="B19246" s="1"/>
      <c r="C19246" s="29"/>
      <c r="D19246" s="27"/>
      <c r="E19246" s="27"/>
      <c r="F19246" s="27"/>
      <c r="G19246" s="1"/>
      <c r="H19246" s="1"/>
      <c r="I19246" s="1"/>
    </row>
    <row r="19247" spans="2:9">
      <c r="B19247" s="1"/>
      <c r="C19247" s="29"/>
      <c r="D19247" s="27"/>
      <c r="E19247" s="27"/>
      <c r="F19247" s="27"/>
      <c r="G19247" s="1"/>
      <c r="H19247" s="1"/>
      <c r="I19247" s="1"/>
    </row>
    <row r="19248" spans="2:9">
      <c r="B19248" s="1"/>
      <c r="C19248" s="29"/>
      <c r="D19248" s="27"/>
      <c r="E19248" s="27"/>
      <c r="F19248" s="27"/>
      <c r="G19248" s="1"/>
      <c r="H19248" s="1"/>
      <c r="I19248" s="1"/>
    </row>
    <row r="19249" spans="2:9">
      <c r="B19249" s="1"/>
      <c r="C19249" s="29"/>
      <c r="D19249" s="27"/>
      <c r="E19249" s="27"/>
      <c r="F19249" s="27"/>
      <c r="G19249" s="1"/>
      <c r="H19249" s="1"/>
      <c r="I19249" s="1"/>
    </row>
    <row r="19250" spans="2:9">
      <c r="B19250" s="1"/>
      <c r="C19250" s="29"/>
      <c r="D19250" s="27"/>
      <c r="E19250" s="27"/>
      <c r="F19250" s="27"/>
      <c r="G19250" s="1"/>
      <c r="H19250" s="1"/>
      <c r="I19250" s="1"/>
    </row>
    <row r="19251" spans="2:9">
      <c r="B19251" s="1"/>
      <c r="C19251" s="29"/>
      <c r="D19251" s="27"/>
      <c r="E19251" s="27"/>
      <c r="F19251" s="27"/>
      <c r="G19251" s="1"/>
      <c r="H19251" s="1"/>
      <c r="I19251" s="1"/>
    </row>
    <row r="19252" spans="2:9">
      <c r="B19252" s="1"/>
      <c r="C19252" s="29"/>
      <c r="D19252" s="27"/>
      <c r="E19252" s="27"/>
      <c r="F19252" s="27"/>
      <c r="G19252" s="1"/>
      <c r="H19252" s="1"/>
      <c r="I19252" s="1"/>
    </row>
    <row r="19253" spans="2:9">
      <c r="B19253" s="1"/>
      <c r="C19253" s="29"/>
      <c r="D19253" s="27"/>
      <c r="E19253" s="27"/>
      <c r="F19253" s="27"/>
      <c r="G19253" s="1"/>
      <c r="H19253" s="1"/>
      <c r="I19253" s="1"/>
    </row>
    <row r="19254" spans="2:9">
      <c r="B19254" s="1"/>
      <c r="C19254" s="29"/>
      <c r="D19254" s="27"/>
      <c r="E19254" s="27"/>
      <c r="F19254" s="27"/>
      <c r="G19254" s="1"/>
      <c r="H19254" s="1"/>
      <c r="I19254" s="1"/>
    </row>
    <row r="19255" spans="2:9">
      <c r="B19255" s="1"/>
      <c r="C19255" s="29"/>
      <c r="D19255" s="27"/>
      <c r="E19255" s="27"/>
      <c r="F19255" s="27"/>
      <c r="G19255" s="1"/>
      <c r="H19255" s="1"/>
      <c r="I19255" s="1"/>
    </row>
    <row r="19256" spans="2:9">
      <c r="B19256" s="1"/>
      <c r="C19256" s="29"/>
      <c r="D19256" s="27"/>
      <c r="E19256" s="27"/>
      <c r="F19256" s="27"/>
      <c r="G19256" s="1"/>
      <c r="H19256" s="1"/>
      <c r="I19256" s="1"/>
    </row>
    <row r="19257" spans="2:9">
      <c r="B19257" s="1"/>
      <c r="C19257" s="29"/>
      <c r="D19257" s="27"/>
      <c r="E19257" s="27"/>
      <c r="F19257" s="27"/>
      <c r="G19257" s="1"/>
      <c r="H19257" s="1"/>
      <c r="I19257" s="1"/>
    </row>
    <row r="19258" spans="2:9">
      <c r="B19258" s="1"/>
      <c r="C19258" s="29"/>
      <c r="D19258" s="27"/>
      <c r="E19258" s="27"/>
      <c r="F19258" s="27"/>
      <c r="G19258" s="1"/>
      <c r="H19258" s="1"/>
      <c r="I19258" s="1"/>
    </row>
    <row r="19259" spans="2:9">
      <c r="B19259" s="1"/>
      <c r="C19259" s="29"/>
      <c r="D19259" s="27"/>
      <c r="E19259" s="27"/>
      <c r="F19259" s="27"/>
      <c r="G19259" s="1"/>
      <c r="H19259" s="1"/>
      <c r="I19259" s="1"/>
    </row>
    <row r="19260" spans="2:9">
      <c r="B19260" s="1"/>
      <c r="C19260" s="29"/>
      <c r="D19260" s="27"/>
      <c r="E19260" s="27"/>
      <c r="F19260" s="27"/>
      <c r="G19260" s="1"/>
      <c r="H19260" s="1"/>
      <c r="I19260" s="1"/>
    </row>
    <row r="19261" spans="2:9">
      <c r="B19261" s="1"/>
      <c r="C19261" s="29"/>
      <c r="D19261" s="27"/>
      <c r="E19261" s="27"/>
      <c r="F19261" s="27"/>
      <c r="G19261" s="1"/>
      <c r="H19261" s="1"/>
      <c r="I19261" s="1"/>
    </row>
    <row r="19262" spans="2:9">
      <c r="B19262" s="1"/>
      <c r="C19262" s="29"/>
      <c r="D19262" s="27"/>
      <c r="E19262" s="27"/>
      <c r="F19262" s="27"/>
      <c r="G19262" s="1"/>
      <c r="H19262" s="1"/>
      <c r="I19262" s="1"/>
    </row>
    <row r="19263" spans="2:9">
      <c r="B19263" s="1"/>
      <c r="C19263" s="29"/>
      <c r="D19263" s="27"/>
      <c r="E19263" s="27"/>
      <c r="F19263" s="27"/>
      <c r="G19263" s="1"/>
      <c r="H19263" s="1"/>
      <c r="I19263" s="1"/>
    </row>
    <row r="19264" spans="2:9">
      <c r="B19264" s="1"/>
      <c r="C19264" s="29"/>
      <c r="D19264" s="27"/>
      <c r="E19264" s="27"/>
      <c r="F19264" s="27"/>
      <c r="G19264" s="1"/>
      <c r="H19264" s="1"/>
      <c r="I19264" s="1"/>
    </row>
    <row r="19265" spans="2:9">
      <c r="B19265" s="1"/>
      <c r="C19265" s="29"/>
      <c r="D19265" s="27"/>
      <c r="E19265" s="27"/>
      <c r="F19265" s="27"/>
      <c r="G19265" s="1"/>
      <c r="H19265" s="1"/>
      <c r="I19265" s="1"/>
    </row>
    <row r="19266" spans="2:9">
      <c r="B19266" s="1"/>
      <c r="C19266" s="29"/>
      <c r="D19266" s="27"/>
      <c r="E19266" s="27"/>
      <c r="F19266" s="27"/>
      <c r="G19266" s="1"/>
      <c r="H19266" s="1"/>
      <c r="I19266" s="1"/>
    </row>
    <row r="19267" spans="2:9">
      <c r="B19267" s="1"/>
      <c r="C19267" s="29"/>
      <c r="D19267" s="27"/>
      <c r="E19267" s="27"/>
      <c r="F19267" s="27"/>
      <c r="G19267" s="1"/>
      <c r="H19267" s="1"/>
      <c r="I19267" s="1"/>
    </row>
    <row r="19268" spans="2:9">
      <c r="B19268" s="1"/>
      <c r="C19268" s="29"/>
      <c r="D19268" s="27"/>
      <c r="E19268" s="27"/>
      <c r="F19268" s="27"/>
      <c r="G19268" s="1"/>
      <c r="H19268" s="1"/>
      <c r="I19268" s="1"/>
    </row>
    <row r="19269" spans="2:9">
      <c r="B19269" s="1"/>
      <c r="C19269" s="29"/>
      <c r="D19269" s="27"/>
      <c r="E19269" s="27"/>
      <c r="F19269" s="27"/>
      <c r="G19269" s="1"/>
      <c r="H19269" s="1"/>
      <c r="I19269" s="1"/>
    </row>
    <row r="19270" spans="2:9">
      <c r="B19270" s="1"/>
      <c r="C19270" s="29"/>
      <c r="D19270" s="27"/>
      <c r="E19270" s="27"/>
      <c r="F19270" s="27"/>
      <c r="G19270" s="1"/>
      <c r="H19270" s="1"/>
      <c r="I19270" s="1"/>
    </row>
    <row r="19271" spans="2:9">
      <c r="B19271" s="1"/>
      <c r="C19271" s="29"/>
      <c r="D19271" s="27"/>
      <c r="E19271" s="27"/>
      <c r="F19271" s="27"/>
      <c r="G19271" s="1"/>
      <c r="H19271" s="1"/>
      <c r="I19271" s="1"/>
    </row>
    <row r="19272" spans="2:9">
      <c r="B19272" s="1"/>
      <c r="C19272" s="29"/>
      <c r="D19272" s="27"/>
      <c r="E19272" s="27"/>
      <c r="F19272" s="27"/>
      <c r="G19272" s="1"/>
      <c r="H19272" s="1"/>
      <c r="I19272" s="1"/>
    </row>
    <row r="19273" spans="2:9">
      <c r="B19273" s="1"/>
      <c r="C19273" s="29"/>
      <c r="D19273" s="27"/>
      <c r="E19273" s="27"/>
      <c r="F19273" s="27"/>
      <c r="G19273" s="1"/>
      <c r="H19273" s="1"/>
      <c r="I19273" s="1"/>
    </row>
    <row r="19274" spans="2:9">
      <c r="B19274" s="1"/>
      <c r="C19274" s="29"/>
      <c r="D19274" s="27"/>
      <c r="E19274" s="27"/>
      <c r="F19274" s="27"/>
      <c r="G19274" s="1"/>
      <c r="H19274" s="1"/>
      <c r="I19274" s="1"/>
    </row>
    <row r="19275" spans="2:9">
      <c r="B19275" s="1"/>
      <c r="C19275" s="29"/>
      <c r="D19275" s="27"/>
      <c r="E19275" s="27"/>
      <c r="F19275" s="27"/>
      <c r="G19275" s="1"/>
      <c r="H19275" s="1"/>
      <c r="I19275" s="1"/>
    </row>
    <row r="19276" spans="2:9">
      <c r="B19276" s="1"/>
      <c r="C19276" s="29"/>
      <c r="D19276" s="27"/>
      <c r="E19276" s="27"/>
      <c r="F19276" s="27"/>
      <c r="G19276" s="1"/>
      <c r="H19276" s="1"/>
      <c r="I19276" s="1"/>
    </row>
    <row r="19277" spans="2:9">
      <c r="B19277" s="1"/>
      <c r="C19277" s="29"/>
      <c r="D19277" s="27"/>
      <c r="E19277" s="27"/>
      <c r="F19277" s="27"/>
      <c r="G19277" s="1"/>
      <c r="H19277" s="1"/>
      <c r="I19277" s="1"/>
    </row>
    <row r="19278" spans="2:9">
      <c r="B19278" s="1"/>
      <c r="C19278" s="29"/>
      <c r="D19278" s="27"/>
      <c r="E19278" s="27"/>
      <c r="F19278" s="27"/>
      <c r="G19278" s="1"/>
      <c r="H19278" s="1"/>
      <c r="I19278" s="1"/>
    </row>
    <row r="19279" spans="2:9">
      <c r="B19279" s="1"/>
      <c r="C19279" s="29"/>
      <c r="D19279" s="27"/>
      <c r="E19279" s="27"/>
      <c r="F19279" s="27"/>
      <c r="G19279" s="1"/>
      <c r="H19279" s="1"/>
      <c r="I19279" s="1"/>
    </row>
    <row r="19280" spans="2:9">
      <c r="B19280" s="1"/>
      <c r="C19280" s="29"/>
      <c r="D19280" s="27"/>
      <c r="E19280" s="27"/>
      <c r="F19280" s="27"/>
      <c r="G19280" s="1"/>
      <c r="H19280" s="1"/>
      <c r="I19280" s="1"/>
    </row>
    <row r="19281" spans="2:9">
      <c r="B19281" s="1"/>
      <c r="C19281" s="29"/>
      <c r="D19281" s="27"/>
      <c r="E19281" s="27"/>
      <c r="F19281" s="27"/>
      <c r="G19281" s="1"/>
      <c r="H19281" s="1"/>
      <c r="I19281" s="1"/>
    </row>
    <row r="19282" spans="2:9">
      <c r="B19282" s="1"/>
      <c r="C19282" s="29"/>
      <c r="D19282" s="27"/>
      <c r="E19282" s="27"/>
      <c r="F19282" s="27"/>
      <c r="G19282" s="1"/>
      <c r="H19282" s="1"/>
      <c r="I19282" s="1"/>
    </row>
    <row r="19283" spans="2:9">
      <c r="B19283" s="1"/>
      <c r="C19283" s="29"/>
      <c r="D19283" s="27"/>
      <c r="E19283" s="27"/>
      <c r="F19283" s="27"/>
      <c r="G19283" s="1"/>
      <c r="H19283" s="1"/>
      <c r="I19283" s="1"/>
    </row>
    <row r="19284" spans="2:9">
      <c r="B19284" s="1"/>
      <c r="C19284" s="29"/>
      <c r="D19284" s="27"/>
      <c r="E19284" s="27"/>
      <c r="F19284" s="27"/>
      <c r="G19284" s="1"/>
      <c r="H19284" s="1"/>
      <c r="I19284" s="1"/>
    </row>
    <row r="19285" spans="2:9">
      <c r="B19285" s="1"/>
      <c r="C19285" s="29"/>
      <c r="D19285" s="27"/>
      <c r="E19285" s="27"/>
      <c r="F19285" s="27"/>
      <c r="G19285" s="1"/>
      <c r="H19285" s="1"/>
      <c r="I19285" s="1"/>
    </row>
    <row r="19286" spans="2:9">
      <c r="B19286" s="1"/>
      <c r="C19286" s="29"/>
      <c r="D19286" s="27"/>
      <c r="E19286" s="27"/>
      <c r="F19286" s="27"/>
      <c r="G19286" s="1"/>
      <c r="H19286" s="1"/>
      <c r="I19286" s="1"/>
    </row>
    <row r="19287" spans="2:9">
      <c r="B19287" s="1"/>
      <c r="C19287" s="29"/>
      <c r="D19287" s="27"/>
      <c r="E19287" s="27"/>
      <c r="F19287" s="27"/>
      <c r="G19287" s="1"/>
      <c r="H19287" s="1"/>
      <c r="I19287" s="1"/>
    </row>
    <row r="19288" spans="2:9">
      <c r="B19288" s="1"/>
      <c r="C19288" s="29"/>
      <c r="D19288" s="27"/>
      <c r="E19288" s="27"/>
      <c r="F19288" s="27"/>
      <c r="G19288" s="1"/>
      <c r="H19288" s="1"/>
      <c r="I19288" s="1"/>
    </row>
    <row r="19289" spans="2:9">
      <c r="B19289" s="1"/>
      <c r="C19289" s="29"/>
      <c r="D19289" s="27"/>
      <c r="E19289" s="27"/>
      <c r="F19289" s="27"/>
      <c r="G19289" s="1"/>
      <c r="H19289" s="1"/>
      <c r="I19289" s="1"/>
    </row>
    <row r="19290" spans="2:9">
      <c r="B19290" s="1"/>
      <c r="C19290" s="29"/>
      <c r="D19290" s="27"/>
      <c r="E19290" s="27"/>
      <c r="F19290" s="27"/>
      <c r="G19290" s="1"/>
      <c r="H19290" s="1"/>
      <c r="I19290" s="1"/>
    </row>
    <row r="19291" spans="2:9">
      <c r="B19291" s="1"/>
      <c r="C19291" s="29"/>
      <c r="D19291" s="27"/>
      <c r="E19291" s="27"/>
      <c r="F19291" s="27"/>
      <c r="G19291" s="1"/>
      <c r="H19291" s="1"/>
      <c r="I19291" s="1"/>
    </row>
    <row r="19292" spans="2:9">
      <c r="B19292" s="1"/>
      <c r="C19292" s="29"/>
      <c r="D19292" s="27"/>
      <c r="E19292" s="27"/>
      <c r="F19292" s="27"/>
      <c r="G19292" s="1"/>
      <c r="H19292" s="1"/>
      <c r="I19292" s="1"/>
    </row>
    <row r="19293" spans="2:9">
      <c r="B19293" s="1"/>
      <c r="C19293" s="29"/>
      <c r="D19293" s="27"/>
      <c r="E19293" s="27"/>
      <c r="F19293" s="27"/>
      <c r="G19293" s="1"/>
      <c r="H19293" s="1"/>
      <c r="I19293" s="1"/>
    </row>
    <row r="19294" spans="2:9">
      <c r="B19294" s="1"/>
      <c r="C19294" s="29"/>
      <c r="D19294" s="27"/>
      <c r="E19294" s="27"/>
      <c r="F19294" s="27"/>
      <c r="G19294" s="1"/>
      <c r="H19294" s="1"/>
      <c r="I19294" s="1"/>
    </row>
    <row r="19295" spans="2:9">
      <c r="B19295" s="1"/>
      <c r="C19295" s="29"/>
      <c r="D19295" s="27"/>
      <c r="E19295" s="27"/>
      <c r="F19295" s="27"/>
      <c r="G19295" s="1"/>
      <c r="H19295" s="1"/>
      <c r="I19295" s="1"/>
    </row>
    <row r="19296" spans="2:9">
      <c r="B19296" s="1"/>
      <c r="C19296" s="29"/>
      <c r="D19296" s="27"/>
      <c r="E19296" s="27"/>
      <c r="F19296" s="27"/>
      <c r="G19296" s="1"/>
      <c r="H19296" s="1"/>
      <c r="I19296" s="1"/>
    </row>
    <row r="19297" spans="2:9">
      <c r="B19297" s="1"/>
      <c r="C19297" s="29"/>
      <c r="D19297" s="27"/>
      <c r="E19297" s="27"/>
      <c r="F19297" s="27"/>
      <c r="G19297" s="1"/>
      <c r="H19297" s="1"/>
      <c r="I19297" s="1"/>
    </row>
    <row r="19298" spans="2:9">
      <c r="B19298" s="1"/>
      <c r="C19298" s="29"/>
      <c r="D19298" s="27"/>
      <c r="E19298" s="27"/>
      <c r="F19298" s="27"/>
      <c r="G19298" s="1"/>
      <c r="H19298" s="1"/>
      <c r="I19298" s="1"/>
    </row>
    <row r="19299" spans="2:9">
      <c r="B19299" s="1"/>
      <c r="C19299" s="29"/>
      <c r="D19299" s="27"/>
      <c r="E19299" s="27"/>
      <c r="F19299" s="27"/>
      <c r="G19299" s="1"/>
      <c r="H19299" s="1"/>
      <c r="I19299" s="1"/>
    </row>
    <row r="19300" spans="2:9">
      <c r="B19300" s="1"/>
      <c r="C19300" s="29"/>
      <c r="D19300" s="27"/>
      <c r="E19300" s="27"/>
      <c r="F19300" s="27"/>
      <c r="G19300" s="1"/>
      <c r="H19300" s="1"/>
      <c r="I19300" s="1"/>
    </row>
    <row r="19301" spans="2:9">
      <c r="B19301" s="1"/>
      <c r="C19301" s="29"/>
      <c r="D19301" s="27"/>
      <c r="E19301" s="27"/>
      <c r="F19301" s="27"/>
      <c r="G19301" s="1"/>
      <c r="H19301" s="1"/>
      <c r="I19301" s="1"/>
    </row>
    <row r="19302" spans="2:9">
      <c r="B19302" s="1"/>
      <c r="C19302" s="29"/>
      <c r="D19302" s="27"/>
      <c r="E19302" s="27"/>
      <c r="F19302" s="27"/>
      <c r="G19302" s="1"/>
      <c r="H19302" s="1"/>
      <c r="I19302" s="1"/>
    </row>
    <row r="19303" spans="2:9">
      <c r="B19303" s="1"/>
      <c r="C19303" s="29"/>
      <c r="D19303" s="27"/>
      <c r="E19303" s="27"/>
      <c r="F19303" s="27"/>
      <c r="G19303" s="1"/>
      <c r="H19303" s="1"/>
      <c r="I19303" s="1"/>
    </row>
    <row r="19304" spans="2:9">
      <c r="B19304" s="1"/>
      <c r="C19304" s="29"/>
      <c r="D19304" s="27"/>
      <c r="E19304" s="27"/>
      <c r="F19304" s="27"/>
      <c r="G19304" s="1"/>
      <c r="H19304" s="1"/>
      <c r="I19304" s="1"/>
    </row>
    <row r="19305" spans="2:9">
      <c r="B19305" s="1"/>
      <c r="C19305" s="29"/>
      <c r="D19305" s="27"/>
      <c r="E19305" s="27"/>
      <c r="F19305" s="27"/>
      <c r="G19305" s="1"/>
      <c r="H19305" s="1"/>
      <c r="I19305" s="1"/>
    </row>
    <row r="19306" spans="2:9">
      <c r="B19306" s="1"/>
      <c r="C19306" s="29"/>
      <c r="D19306" s="27"/>
      <c r="E19306" s="27"/>
      <c r="F19306" s="27"/>
      <c r="G19306" s="1"/>
      <c r="H19306" s="1"/>
      <c r="I19306" s="1"/>
    </row>
    <row r="19307" spans="2:9">
      <c r="B19307" s="1"/>
      <c r="C19307" s="29"/>
      <c r="D19307" s="27"/>
      <c r="E19307" s="27"/>
      <c r="F19307" s="27"/>
      <c r="G19307" s="1"/>
      <c r="H19307" s="1"/>
      <c r="I19307" s="1"/>
    </row>
    <row r="19308" spans="2:9">
      <c r="B19308" s="1"/>
      <c r="C19308" s="29"/>
      <c r="D19308" s="27"/>
      <c r="E19308" s="27"/>
      <c r="F19308" s="27"/>
      <c r="G19308" s="1"/>
      <c r="H19308" s="1"/>
      <c r="I19308" s="1"/>
    </row>
    <row r="19309" spans="2:9">
      <c r="B19309" s="1"/>
      <c r="C19309" s="29"/>
      <c r="D19309" s="27"/>
      <c r="E19309" s="27"/>
      <c r="F19309" s="27"/>
      <c r="G19309" s="1"/>
      <c r="H19309" s="1"/>
      <c r="I19309" s="1"/>
    </row>
    <row r="19310" spans="2:9">
      <c r="B19310" s="1"/>
      <c r="C19310" s="29"/>
      <c r="D19310" s="27"/>
      <c r="E19310" s="27"/>
      <c r="F19310" s="27"/>
      <c r="G19310" s="1"/>
      <c r="H19310" s="1"/>
      <c r="I19310" s="1"/>
    </row>
    <row r="19311" spans="2:9">
      <c r="B19311" s="1"/>
      <c r="C19311" s="29"/>
      <c r="D19311" s="27"/>
      <c r="E19311" s="27"/>
      <c r="F19311" s="27"/>
      <c r="G19311" s="1"/>
      <c r="H19311" s="1"/>
      <c r="I19311" s="1"/>
    </row>
    <row r="19312" spans="2:9">
      <c r="B19312" s="1"/>
      <c r="C19312" s="29"/>
      <c r="D19312" s="27"/>
      <c r="E19312" s="27"/>
      <c r="F19312" s="27"/>
      <c r="G19312" s="1"/>
      <c r="H19312" s="1"/>
      <c r="I19312" s="1"/>
    </row>
    <row r="19313" spans="2:9">
      <c r="B19313" s="1"/>
      <c r="C19313" s="29"/>
      <c r="D19313" s="27"/>
      <c r="E19313" s="27"/>
      <c r="F19313" s="27"/>
      <c r="G19313" s="1"/>
      <c r="H19313" s="1"/>
      <c r="I19313" s="1"/>
    </row>
    <row r="19314" spans="2:9">
      <c r="B19314" s="1"/>
      <c r="C19314" s="29"/>
      <c r="D19314" s="27"/>
      <c r="E19314" s="27"/>
      <c r="F19314" s="27"/>
      <c r="G19314" s="1"/>
      <c r="H19314" s="1"/>
      <c r="I19314" s="1"/>
    </row>
    <row r="19315" spans="2:9">
      <c r="B19315" s="1"/>
      <c r="C19315" s="29"/>
      <c r="D19315" s="27"/>
      <c r="E19315" s="27"/>
      <c r="F19315" s="27"/>
      <c r="G19315" s="1"/>
      <c r="H19315" s="1"/>
      <c r="I19315" s="1"/>
    </row>
    <row r="19316" spans="2:9">
      <c r="B19316" s="1"/>
      <c r="C19316" s="29"/>
      <c r="D19316" s="27"/>
      <c r="E19316" s="27"/>
      <c r="F19316" s="27"/>
      <c r="G19316" s="1"/>
      <c r="H19316" s="1"/>
      <c r="I19316" s="1"/>
    </row>
    <row r="19317" spans="2:9">
      <c r="B19317" s="1"/>
      <c r="C19317" s="29"/>
      <c r="D19317" s="27"/>
      <c r="E19317" s="27"/>
      <c r="F19317" s="27"/>
      <c r="G19317" s="1"/>
      <c r="H19317" s="1"/>
      <c r="I19317" s="1"/>
    </row>
    <row r="19318" spans="2:9">
      <c r="B19318" s="1"/>
      <c r="C19318" s="29"/>
      <c r="D19318" s="27"/>
      <c r="E19318" s="27"/>
      <c r="F19318" s="27"/>
      <c r="G19318" s="1"/>
      <c r="H19318" s="1"/>
      <c r="I19318" s="1"/>
    </row>
    <row r="19319" spans="2:9">
      <c r="B19319" s="1"/>
      <c r="C19319" s="29"/>
      <c r="D19319" s="27"/>
      <c r="E19319" s="27"/>
      <c r="F19319" s="27"/>
      <c r="G19319" s="1"/>
      <c r="H19319" s="1"/>
      <c r="I19319" s="1"/>
    </row>
    <row r="19320" spans="2:9">
      <c r="B19320" s="1"/>
      <c r="C19320" s="29"/>
      <c r="D19320" s="27"/>
      <c r="E19320" s="27"/>
      <c r="F19320" s="27"/>
      <c r="G19320" s="1"/>
      <c r="H19320" s="1"/>
      <c r="I19320" s="1"/>
    </row>
    <row r="19321" spans="2:9">
      <c r="B19321" s="1"/>
      <c r="C19321" s="29"/>
      <c r="D19321" s="27"/>
      <c r="E19321" s="27"/>
      <c r="F19321" s="27"/>
      <c r="G19321" s="1"/>
      <c r="H19321" s="1"/>
      <c r="I19321" s="1"/>
    </row>
    <row r="19322" spans="2:9">
      <c r="B19322" s="1"/>
      <c r="C19322" s="29"/>
      <c r="D19322" s="27"/>
      <c r="E19322" s="27"/>
      <c r="F19322" s="27"/>
      <c r="G19322" s="1"/>
      <c r="H19322" s="1"/>
      <c r="I19322" s="1"/>
    </row>
    <row r="19323" spans="2:9">
      <c r="B19323" s="1"/>
      <c r="C19323" s="29"/>
      <c r="D19323" s="27"/>
      <c r="E19323" s="27"/>
      <c r="F19323" s="27"/>
      <c r="G19323" s="1"/>
      <c r="H19323" s="1"/>
      <c r="I19323" s="1"/>
    </row>
    <row r="19324" spans="2:9">
      <c r="B19324" s="1"/>
      <c r="C19324" s="29"/>
      <c r="D19324" s="27"/>
      <c r="E19324" s="27"/>
      <c r="F19324" s="27"/>
      <c r="G19324" s="1"/>
      <c r="H19324" s="1"/>
      <c r="I19324" s="1"/>
    </row>
    <row r="19325" spans="2:9">
      <c r="B19325" s="1"/>
      <c r="C19325" s="29"/>
      <c r="D19325" s="27"/>
      <c r="E19325" s="27"/>
      <c r="F19325" s="27"/>
      <c r="G19325" s="1"/>
      <c r="H19325" s="1"/>
      <c r="I19325" s="1"/>
    </row>
    <row r="19326" spans="2:9">
      <c r="B19326" s="1"/>
      <c r="C19326" s="29"/>
      <c r="D19326" s="27"/>
      <c r="E19326" s="27"/>
      <c r="F19326" s="27"/>
      <c r="G19326" s="1"/>
      <c r="H19326" s="1"/>
      <c r="I19326" s="1"/>
    </row>
    <row r="19327" spans="2:9">
      <c r="B19327" s="1"/>
      <c r="C19327" s="29"/>
      <c r="D19327" s="27"/>
      <c r="E19327" s="27"/>
      <c r="F19327" s="27"/>
      <c r="G19327" s="1"/>
      <c r="H19327" s="1"/>
      <c r="I19327" s="1"/>
    </row>
    <row r="19328" spans="2:9">
      <c r="B19328" s="1"/>
      <c r="C19328" s="29"/>
      <c r="D19328" s="27"/>
      <c r="E19328" s="27"/>
      <c r="F19328" s="27"/>
      <c r="G19328" s="1"/>
      <c r="H19328" s="1"/>
      <c r="I19328" s="1"/>
    </row>
    <row r="19329" spans="2:9">
      <c r="B19329" s="1"/>
      <c r="C19329" s="29"/>
      <c r="D19329" s="27"/>
      <c r="E19329" s="27"/>
      <c r="F19329" s="27"/>
      <c r="G19329" s="1"/>
      <c r="H19329" s="1"/>
      <c r="I19329" s="1"/>
    </row>
    <row r="19330" spans="2:9">
      <c r="B19330" s="1"/>
      <c r="C19330" s="29"/>
      <c r="D19330" s="27"/>
      <c r="E19330" s="27"/>
      <c r="F19330" s="27"/>
      <c r="G19330" s="1"/>
      <c r="H19330" s="1"/>
      <c r="I19330" s="1"/>
    </row>
    <row r="19331" spans="2:9">
      <c r="B19331" s="1"/>
      <c r="C19331" s="29"/>
      <c r="D19331" s="27"/>
      <c r="E19331" s="27"/>
      <c r="F19331" s="27"/>
      <c r="G19331" s="1"/>
      <c r="H19331" s="1"/>
      <c r="I19331" s="1"/>
    </row>
    <row r="19332" spans="2:9">
      <c r="B19332" s="1"/>
      <c r="C19332" s="29"/>
      <c r="D19332" s="27"/>
      <c r="E19332" s="27"/>
      <c r="F19332" s="27"/>
      <c r="G19332" s="1"/>
      <c r="H19332" s="1"/>
      <c r="I19332" s="1"/>
    </row>
    <row r="19333" spans="2:9">
      <c r="B19333" s="1"/>
      <c r="C19333" s="29"/>
      <c r="D19333" s="27"/>
      <c r="E19333" s="27"/>
      <c r="F19333" s="27"/>
      <c r="G19333" s="1"/>
      <c r="H19333" s="1"/>
      <c r="I19333" s="1"/>
    </row>
    <row r="19334" spans="2:9">
      <c r="B19334" s="1"/>
      <c r="C19334" s="29"/>
      <c r="D19334" s="27"/>
      <c r="E19334" s="27"/>
      <c r="F19334" s="27"/>
      <c r="G19334" s="1"/>
      <c r="H19334" s="1"/>
      <c r="I19334" s="1"/>
    </row>
    <row r="19335" spans="2:9">
      <c r="B19335" s="1"/>
      <c r="C19335" s="29"/>
      <c r="D19335" s="27"/>
      <c r="E19335" s="27"/>
      <c r="F19335" s="27"/>
      <c r="G19335" s="1"/>
      <c r="H19335" s="1"/>
      <c r="I19335" s="1"/>
    </row>
    <row r="19336" spans="2:9">
      <c r="B19336" s="1"/>
      <c r="C19336" s="29"/>
      <c r="D19336" s="27"/>
      <c r="E19336" s="27"/>
      <c r="F19336" s="27"/>
      <c r="G19336" s="1"/>
      <c r="H19336" s="1"/>
      <c r="I19336" s="1"/>
    </row>
    <row r="19337" spans="2:9">
      <c r="B19337" s="1"/>
      <c r="C19337" s="29"/>
      <c r="D19337" s="27"/>
      <c r="E19337" s="27"/>
      <c r="F19337" s="27"/>
      <c r="G19337" s="1"/>
      <c r="H19337" s="1"/>
      <c r="I19337" s="1"/>
    </row>
    <row r="19338" spans="2:9">
      <c r="B19338" s="1"/>
      <c r="C19338" s="29"/>
      <c r="D19338" s="27"/>
      <c r="E19338" s="27"/>
      <c r="F19338" s="27"/>
      <c r="G19338" s="1"/>
      <c r="H19338" s="1"/>
      <c r="I19338" s="1"/>
    </row>
    <row r="19339" spans="2:9">
      <c r="B19339" s="1"/>
      <c r="C19339" s="29"/>
      <c r="D19339" s="27"/>
      <c r="E19339" s="27"/>
      <c r="F19339" s="27"/>
      <c r="G19339" s="1"/>
      <c r="H19339" s="1"/>
      <c r="I19339" s="1"/>
    </row>
    <row r="19340" spans="2:9">
      <c r="B19340" s="1"/>
      <c r="C19340" s="29"/>
      <c r="D19340" s="27"/>
      <c r="E19340" s="27"/>
      <c r="F19340" s="27"/>
      <c r="G19340" s="1"/>
      <c r="H19340" s="1"/>
      <c r="I19340" s="1"/>
    </row>
    <row r="19341" spans="2:9">
      <c r="B19341" s="1"/>
      <c r="C19341" s="29"/>
      <c r="D19341" s="27"/>
      <c r="E19341" s="27"/>
      <c r="F19341" s="27"/>
      <c r="G19341" s="1"/>
      <c r="H19341" s="1"/>
      <c r="I19341" s="1"/>
    </row>
    <row r="19342" spans="2:9">
      <c r="B19342" s="1"/>
      <c r="C19342" s="29"/>
      <c r="D19342" s="27"/>
      <c r="E19342" s="27"/>
      <c r="F19342" s="27"/>
      <c r="G19342" s="1"/>
      <c r="H19342" s="1"/>
      <c r="I19342" s="1"/>
    </row>
    <row r="19343" spans="2:9">
      <c r="B19343" s="1"/>
      <c r="C19343" s="29"/>
      <c r="D19343" s="27"/>
      <c r="E19343" s="27"/>
      <c r="F19343" s="27"/>
      <c r="G19343" s="1"/>
      <c r="H19343" s="1"/>
      <c r="I19343" s="1"/>
    </row>
    <row r="19344" spans="2:9">
      <c r="B19344" s="1"/>
      <c r="C19344" s="29"/>
      <c r="D19344" s="27"/>
      <c r="E19344" s="27"/>
      <c r="F19344" s="27"/>
      <c r="G19344" s="1"/>
      <c r="H19344" s="1"/>
      <c r="I19344" s="1"/>
    </row>
    <row r="19345" spans="2:9">
      <c r="B19345" s="1"/>
      <c r="C19345" s="29"/>
      <c r="D19345" s="27"/>
      <c r="E19345" s="27"/>
      <c r="F19345" s="27"/>
      <c r="G19345" s="1"/>
      <c r="H19345" s="1"/>
      <c r="I19345" s="1"/>
    </row>
    <row r="19346" spans="2:9">
      <c r="B19346" s="1"/>
      <c r="C19346" s="29"/>
      <c r="D19346" s="27"/>
      <c r="E19346" s="27"/>
      <c r="F19346" s="27"/>
      <c r="G19346" s="1"/>
      <c r="H19346" s="1"/>
      <c r="I19346" s="1"/>
    </row>
    <row r="19347" spans="2:9">
      <c r="B19347" s="1"/>
      <c r="C19347" s="29"/>
      <c r="D19347" s="27"/>
      <c r="E19347" s="27"/>
      <c r="F19347" s="27"/>
      <c r="G19347" s="1"/>
      <c r="H19347" s="1"/>
      <c r="I19347" s="1"/>
    </row>
    <row r="19348" spans="2:9">
      <c r="B19348" s="1"/>
      <c r="C19348" s="29"/>
      <c r="D19348" s="27"/>
      <c r="E19348" s="27"/>
      <c r="F19348" s="27"/>
      <c r="G19348" s="1"/>
      <c r="H19348" s="1"/>
      <c r="I19348" s="1"/>
    </row>
    <row r="19349" spans="2:9">
      <c r="B19349" s="1"/>
      <c r="C19349" s="29"/>
      <c r="D19349" s="27"/>
      <c r="E19349" s="27"/>
      <c r="F19349" s="27"/>
      <c r="G19349" s="1"/>
      <c r="H19349" s="1"/>
      <c r="I19349" s="1"/>
    </row>
    <row r="19350" spans="2:9">
      <c r="B19350" s="1"/>
      <c r="C19350" s="29"/>
      <c r="D19350" s="27"/>
      <c r="E19350" s="27"/>
      <c r="F19350" s="27"/>
      <c r="G19350" s="1"/>
      <c r="H19350" s="1"/>
      <c r="I19350" s="1"/>
    </row>
    <row r="19351" spans="2:9">
      <c r="B19351" s="1"/>
      <c r="C19351" s="29"/>
      <c r="D19351" s="27"/>
      <c r="E19351" s="27"/>
      <c r="F19351" s="27"/>
      <c r="G19351" s="1"/>
      <c r="H19351" s="1"/>
      <c r="I19351" s="1"/>
    </row>
    <row r="19352" spans="2:9">
      <c r="B19352" s="1"/>
      <c r="C19352" s="29"/>
      <c r="D19352" s="27"/>
      <c r="E19352" s="27"/>
      <c r="F19352" s="27"/>
      <c r="G19352" s="1"/>
      <c r="H19352" s="1"/>
      <c r="I19352" s="1"/>
    </row>
    <row r="19353" spans="2:9">
      <c r="B19353" s="1"/>
      <c r="C19353" s="29"/>
      <c r="D19353" s="27"/>
      <c r="E19353" s="27"/>
      <c r="F19353" s="27"/>
      <c r="G19353" s="1"/>
      <c r="H19353" s="1"/>
      <c r="I19353" s="1"/>
    </row>
    <row r="19354" spans="2:9">
      <c r="B19354" s="1"/>
      <c r="C19354" s="29"/>
      <c r="D19354" s="27"/>
      <c r="E19354" s="27"/>
      <c r="F19354" s="27"/>
      <c r="G19354" s="1"/>
      <c r="H19354" s="1"/>
      <c r="I19354" s="1"/>
    </row>
    <row r="19355" spans="2:9">
      <c r="B19355" s="1"/>
      <c r="C19355" s="29"/>
      <c r="D19355" s="27"/>
      <c r="E19355" s="27"/>
      <c r="F19355" s="27"/>
      <c r="G19355" s="1"/>
      <c r="H19355" s="1"/>
      <c r="I19355" s="1"/>
    </row>
    <row r="19356" spans="2:9">
      <c r="B19356" s="1"/>
      <c r="C19356" s="29"/>
      <c r="D19356" s="27"/>
      <c r="E19356" s="27"/>
      <c r="F19356" s="27"/>
      <c r="G19356" s="1"/>
      <c r="H19356" s="1"/>
      <c r="I19356" s="1"/>
    </row>
    <row r="19357" spans="2:9">
      <c r="B19357" s="1"/>
      <c r="C19357" s="29"/>
      <c r="D19357" s="27"/>
      <c r="E19357" s="27"/>
      <c r="F19357" s="27"/>
      <c r="G19357" s="1"/>
      <c r="H19357" s="1"/>
      <c r="I19357" s="1"/>
    </row>
    <row r="19358" spans="2:9">
      <c r="B19358" s="1"/>
      <c r="C19358" s="29"/>
      <c r="D19358" s="27"/>
      <c r="E19358" s="27"/>
      <c r="F19358" s="27"/>
      <c r="G19358" s="1"/>
      <c r="H19358" s="1"/>
      <c r="I19358" s="1"/>
    </row>
    <row r="19359" spans="2:9">
      <c r="B19359" s="1"/>
      <c r="C19359" s="29"/>
      <c r="D19359" s="27"/>
      <c r="E19359" s="27"/>
      <c r="F19359" s="27"/>
      <c r="G19359" s="1"/>
      <c r="H19359" s="1"/>
      <c r="I19359" s="1"/>
    </row>
    <row r="19360" spans="2:9">
      <c r="B19360" s="1"/>
      <c r="C19360" s="29"/>
      <c r="D19360" s="27"/>
      <c r="E19360" s="27"/>
      <c r="F19360" s="27"/>
      <c r="G19360" s="1"/>
      <c r="H19360" s="1"/>
      <c r="I19360" s="1"/>
    </row>
    <row r="19361" spans="2:9">
      <c r="B19361" s="1"/>
      <c r="C19361" s="29"/>
      <c r="D19361" s="27"/>
      <c r="E19361" s="27"/>
      <c r="F19361" s="27"/>
      <c r="G19361" s="1"/>
      <c r="H19361" s="1"/>
      <c r="I19361" s="1"/>
    </row>
    <row r="19362" spans="2:9">
      <c r="B19362" s="1"/>
      <c r="C19362" s="29"/>
      <c r="D19362" s="27"/>
      <c r="E19362" s="27"/>
      <c r="F19362" s="27"/>
      <c r="G19362" s="1"/>
      <c r="H19362" s="1"/>
      <c r="I19362" s="1"/>
    </row>
    <row r="19363" spans="2:9">
      <c r="B19363" s="1"/>
      <c r="C19363" s="29"/>
      <c r="D19363" s="27"/>
      <c r="E19363" s="27"/>
      <c r="F19363" s="27"/>
      <c r="G19363" s="1"/>
      <c r="H19363" s="1"/>
      <c r="I19363" s="1"/>
    </row>
    <row r="19364" spans="2:9">
      <c r="B19364" s="1"/>
      <c r="C19364" s="29"/>
      <c r="D19364" s="27"/>
      <c r="E19364" s="27"/>
      <c r="F19364" s="27"/>
      <c r="G19364" s="1"/>
      <c r="H19364" s="1"/>
      <c r="I19364" s="1"/>
    </row>
    <row r="19365" spans="2:9">
      <c r="B19365" s="1"/>
      <c r="C19365" s="29"/>
      <c r="D19365" s="27"/>
      <c r="E19365" s="27"/>
      <c r="F19365" s="27"/>
      <c r="G19365" s="1"/>
      <c r="H19365" s="1"/>
      <c r="I19365" s="1"/>
    </row>
    <row r="19366" spans="2:9">
      <c r="B19366" s="1"/>
      <c r="C19366" s="29"/>
      <c r="D19366" s="27"/>
      <c r="E19366" s="27"/>
      <c r="F19366" s="27"/>
      <c r="G19366" s="1"/>
      <c r="H19366" s="1"/>
      <c r="I19366" s="1"/>
    </row>
    <row r="19367" spans="2:9">
      <c r="B19367" s="1"/>
      <c r="C19367" s="29"/>
      <c r="D19367" s="27"/>
      <c r="E19367" s="27"/>
      <c r="F19367" s="27"/>
      <c r="G19367" s="1"/>
      <c r="H19367" s="1"/>
      <c r="I19367" s="1"/>
    </row>
    <row r="19368" spans="2:9">
      <c r="B19368" s="1"/>
      <c r="C19368" s="29"/>
      <c r="D19368" s="27"/>
      <c r="E19368" s="27"/>
      <c r="F19368" s="27"/>
      <c r="G19368" s="1"/>
      <c r="H19368" s="1"/>
      <c r="I19368" s="1"/>
    </row>
    <row r="19369" spans="2:9">
      <c r="B19369" s="1"/>
      <c r="C19369" s="29"/>
      <c r="D19369" s="27"/>
      <c r="E19369" s="27"/>
      <c r="F19369" s="27"/>
      <c r="G19369" s="1"/>
      <c r="H19369" s="1"/>
      <c r="I19369" s="1"/>
    </row>
    <row r="19370" spans="2:9">
      <c r="B19370" s="1"/>
      <c r="C19370" s="29"/>
      <c r="D19370" s="27"/>
      <c r="E19370" s="27"/>
      <c r="F19370" s="27"/>
      <c r="G19370" s="1"/>
      <c r="H19370" s="1"/>
      <c r="I19370" s="1"/>
    </row>
    <row r="19371" spans="2:9">
      <c r="B19371" s="1"/>
      <c r="C19371" s="29"/>
      <c r="D19371" s="27"/>
      <c r="E19371" s="27"/>
      <c r="F19371" s="27"/>
      <c r="G19371" s="1"/>
      <c r="H19371" s="1"/>
      <c r="I19371" s="1"/>
    </row>
    <row r="19372" spans="2:9">
      <c r="B19372" s="1"/>
      <c r="C19372" s="29"/>
      <c r="D19372" s="27"/>
      <c r="E19372" s="27"/>
      <c r="F19372" s="27"/>
      <c r="G19372" s="1"/>
      <c r="H19372" s="1"/>
      <c r="I19372" s="1"/>
    </row>
    <row r="19373" spans="2:9">
      <c r="B19373" s="1"/>
      <c r="C19373" s="29"/>
      <c r="D19373" s="27"/>
      <c r="E19373" s="27"/>
      <c r="F19373" s="27"/>
      <c r="G19373" s="1"/>
      <c r="H19373" s="1"/>
      <c r="I19373" s="1"/>
    </row>
    <row r="19374" spans="2:9">
      <c r="B19374" s="1"/>
      <c r="C19374" s="29"/>
      <c r="D19374" s="27"/>
      <c r="E19374" s="27"/>
      <c r="F19374" s="27"/>
      <c r="G19374" s="1"/>
      <c r="H19374" s="1"/>
      <c r="I19374" s="1"/>
    </row>
    <row r="19375" spans="2:9">
      <c r="B19375" s="1"/>
      <c r="C19375" s="29"/>
      <c r="D19375" s="27"/>
      <c r="E19375" s="27"/>
      <c r="F19375" s="27"/>
      <c r="G19375" s="1"/>
      <c r="H19375" s="1"/>
      <c r="I19375" s="1"/>
    </row>
    <row r="19376" spans="2:9">
      <c r="B19376" s="1"/>
      <c r="C19376" s="29"/>
      <c r="D19376" s="27"/>
      <c r="E19376" s="27"/>
      <c r="F19376" s="27"/>
      <c r="G19376" s="1"/>
      <c r="H19376" s="1"/>
      <c r="I19376" s="1"/>
    </row>
    <row r="19377" spans="2:9">
      <c r="B19377" s="1"/>
      <c r="C19377" s="29"/>
      <c r="D19377" s="27"/>
      <c r="E19377" s="27"/>
      <c r="F19377" s="27"/>
      <c r="G19377" s="1"/>
      <c r="H19377" s="1"/>
      <c r="I19377" s="1"/>
    </row>
    <row r="19378" spans="2:9">
      <c r="B19378" s="1"/>
      <c r="C19378" s="29"/>
      <c r="D19378" s="27"/>
      <c r="E19378" s="27"/>
      <c r="F19378" s="27"/>
      <c r="G19378" s="1"/>
      <c r="H19378" s="1"/>
      <c r="I19378" s="1"/>
    </row>
    <row r="19379" spans="2:9">
      <c r="B19379" s="1"/>
      <c r="C19379" s="29"/>
      <c r="D19379" s="27"/>
      <c r="E19379" s="27"/>
      <c r="F19379" s="27"/>
      <c r="G19379" s="1"/>
      <c r="H19379" s="1"/>
      <c r="I19379" s="1"/>
    </row>
    <row r="19380" spans="2:9">
      <c r="B19380" s="1"/>
      <c r="C19380" s="29"/>
      <c r="D19380" s="27"/>
      <c r="E19380" s="27"/>
      <c r="F19380" s="27"/>
      <c r="G19380" s="1"/>
      <c r="H19380" s="1"/>
      <c r="I19380" s="1"/>
    </row>
    <row r="19381" spans="2:9">
      <c r="B19381" s="1"/>
      <c r="C19381" s="29"/>
      <c r="D19381" s="27"/>
      <c r="E19381" s="27"/>
      <c r="F19381" s="27"/>
      <c r="G19381" s="1"/>
      <c r="H19381" s="1"/>
      <c r="I19381" s="1"/>
    </row>
    <row r="19382" spans="2:9">
      <c r="B19382" s="1"/>
      <c r="C19382" s="29"/>
      <c r="D19382" s="27"/>
      <c r="E19382" s="27"/>
      <c r="F19382" s="27"/>
      <c r="G19382" s="1"/>
      <c r="H19382" s="1"/>
      <c r="I19382" s="1"/>
    </row>
    <row r="19383" spans="2:9">
      <c r="B19383" s="1"/>
      <c r="C19383" s="29"/>
      <c r="D19383" s="27"/>
      <c r="E19383" s="27"/>
      <c r="F19383" s="27"/>
      <c r="G19383" s="1"/>
      <c r="H19383" s="1"/>
      <c r="I19383" s="1"/>
    </row>
    <row r="19384" spans="2:9">
      <c r="B19384" s="1"/>
      <c r="C19384" s="29"/>
      <c r="D19384" s="27"/>
      <c r="E19384" s="27"/>
      <c r="F19384" s="27"/>
      <c r="G19384" s="1"/>
      <c r="H19384" s="1"/>
      <c r="I19384" s="1"/>
    </row>
    <row r="19385" spans="2:9">
      <c r="B19385" s="1"/>
      <c r="C19385" s="29"/>
      <c r="D19385" s="27"/>
      <c r="E19385" s="27"/>
      <c r="F19385" s="27"/>
      <c r="G19385" s="1"/>
      <c r="H19385" s="1"/>
      <c r="I19385" s="1"/>
    </row>
    <row r="19386" spans="2:9">
      <c r="B19386" s="1"/>
      <c r="C19386" s="29"/>
      <c r="D19386" s="27"/>
      <c r="E19386" s="27"/>
      <c r="F19386" s="27"/>
      <c r="G19386" s="1"/>
      <c r="H19386" s="1"/>
      <c r="I19386" s="1"/>
    </row>
    <row r="19387" spans="2:9">
      <c r="B19387" s="1"/>
      <c r="C19387" s="29"/>
      <c r="D19387" s="27"/>
      <c r="E19387" s="27"/>
      <c r="F19387" s="27"/>
      <c r="G19387" s="1"/>
      <c r="H19387" s="1"/>
      <c r="I19387" s="1"/>
    </row>
    <row r="19388" spans="2:9">
      <c r="B19388" s="1"/>
      <c r="C19388" s="29"/>
      <c r="D19388" s="27"/>
      <c r="E19388" s="27"/>
      <c r="F19388" s="27"/>
      <c r="G19388" s="1"/>
      <c r="H19388" s="1"/>
      <c r="I19388" s="1"/>
    </row>
    <row r="19389" spans="2:9">
      <c r="B19389" s="1"/>
      <c r="C19389" s="29"/>
      <c r="D19389" s="27"/>
      <c r="E19389" s="27"/>
      <c r="F19389" s="27"/>
      <c r="G19389" s="1"/>
      <c r="H19389" s="1"/>
      <c r="I19389" s="1"/>
    </row>
    <row r="19390" spans="2:9">
      <c r="B19390" s="1"/>
      <c r="C19390" s="29"/>
      <c r="D19390" s="27"/>
      <c r="E19390" s="27"/>
      <c r="F19390" s="27"/>
      <c r="G19390" s="1"/>
      <c r="H19390" s="1"/>
      <c r="I19390" s="1"/>
    </row>
    <row r="19391" spans="2:9">
      <c r="B19391" s="1"/>
      <c r="C19391" s="29"/>
      <c r="D19391" s="27"/>
      <c r="E19391" s="27"/>
      <c r="F19391" s="27"/>
      <c r="G19391" s="1"/>
      <c r="H19391" s="1"/>
      <c r="I19391" s="1"/>
    </row>
    <row r="19392" spans="2:9">
      <c r="B19392" s="1"/>
      <c r="C19392" s="29"/>
      <c r="D19392" s="27"/>
      <c r="E19392" s="27"/>
      <c r="F19392" s="27"/>
      <c r="G19392" s="1"/>
      <c r="H19392" s="1"/>
      <c r="I19392" s="1"/>
    </row>
    <row r="19393" spans="2:9">
      <c r="B19393" s="1"/>
      <c r="C19393" s="29"/>
      <c r="D19393" s="27"/>
      <c r="E19393" s="27"/>
      <c r="F19393" s="27"/>
      <c r="G19393" s="1"/>
      <c r="H19393" s="1"/>
      <c r="I19393" s="1"/>
    </row>
    <row r="19394" spans="2:9">
      <c r="B19394" s="1"/>
      <c r="C19394" s="29"/>
      <c r="D19394" s="27"/>
      <c r="E19394" s="27"/>
      <c r="F19394" s="27"/>
      <c r="G19394" s="1"/>
      <c r="H19394" s="1"/>
      <c r="I19394" s="1"/>
    </row>
    <row r="19395" spans="2:9">
      <c r="B19395" s="1"/>
      <c r="C19395" s="29"/>
      <c r="D19395" s="27"/>
      <c r="E19395" s="27"/>
      <c r="F19395" s="27"/>
      <c r="G19395" s="1"/>
      <c r="H19395" s="1"/>
      <c r="I19395" s="1"/>
    </row>
    <row r="19396" spans="2:9">
      <c r="B19396" s="1"/>
      <c r="C19396" s="29"/>
      <c r="D19396" s="27"/>
      <c r="E19396" s="27"/>
      <c r="F19396" s="27"/>
      <c r="G19396" s="1"/>
      <c r="H19396" s="1"/>
      <c r="I19396" s="1"/>
    </row>
    <row r="19397" spans="2:9">
      <c r="B19397" s="1"/>
      <c r="C19397" s="29"/>
      <c r="D19397" s="27"/>
      <c r="E19397" s="27"/>
      <c r="F19397" s="27"/>
      <c r="G19397" s="1"/>
      <c r="H19397" s="1"/>
      <c r="I19397" s="1"/>
    </row>
    <row r="19398" spans="2:9">
      <c r="B19398" s="1"/>
      <c r="C19398" s="29"/>
      <c r="D19398" s="27"/>
      <c r="E19398" s="27"/>
      <c r="F19398" s="27"/>
      <c r="G19398" s="1"/>
      <c r="H19398" s="1"/>
      <c r="I19398" s="1"/>
    </row>
    <row r="19399" spans="2:9">
      <c r="B19399" s="1"/>
      <c r="C19399" s="29"/>
      <c r="D19399" s="27"/>
      <c r="E19399" s="27"/>
      <c r="F19399" s="27"/>
      <c r="G19399" s="1"/>
      <c r="H19399" s="1"/>
      <c r="I19399" s="1"/>
    </row>
    <row r="19400" spans="2:9">
      <c r="B19400" s="1"/>
      <c r="C19400" s="29"/>
      <c r="D19400" s="27"/>
      <c r="E19400" s="27"/>
      <c r="F19400" s="27"/>
      <c r="G19400" s="1"/>
      <c r="H19400" s="1"/>
      <c r="I19400" s="1"/>
    </row>
    <row r="19401" spans="2:9">
      <c r="B19401" s="1"/>
      <c r="C19401" s="29"/>
      <c r="D19401" s="27"/>
      <c r="E19401" s="27"/>
      <c r="F19401" s="27"/>
      <c r="G19401" s="1"/>
      <c r="H19401" s="1"/>
      <c r="I19401" s="1"/>
    </row>
    <row r="19402" spans="2:9">
      <c r="B19402" s="1"/>
      <c r="C19402" s="29"/>
      <c r="D19402" s="27"/>
      <c r="E19402" s="27"/>
      <c r="F19402" s="27"/>
      <c r="G19402" s="1"/>
      <c r="H19402" s="1"/>
      <c r="I19402" s="1"/>
    </row>
    <row r="19403" spans="2:9">
      <c r="B19403" s="1"/>
      <c r="C19403" s="29"/>
      <c r="D19403" s="27"/>
      <c r="E19403" s="27"/>
      <c r="F19403" s="27"/>
      <c r="G19403" s="1"/>
      <c r="H19403" s="1"/>
      <c r="I19403" s="1"/>
    </row>
    <row r="19404" spans="2:9">
      <c r="B19404" s="1"/>
      <c r="C19404" s="29"/>
      <c r="D19404" s="27"/>
      <c r="E19404" s="27"/>
      <c r="F19404" s="27"/>
      <c r="G19404" s="1"/>
      <c r="H19404" s="1"/>
      <c r="I19404" s="1"/>
    </row>
    <row r="19405" spans="2:9">
      <c r="B19405" s="1"/>
      <c r="C19405" s="29"/>
      <c r="D19405" s="27"/>
      <c r="E19405" s="27"/>
      <c r="F19405" s="27"/>
      <c r="G19405" s="1"/>
      <c r="H19405" s="1"/>
      <c r="I19405" s="1"/>
    </row>
    <row r="19406" spans="2:9">
      <c r="B19406" s="1"/>
      <c r="C19406" s="29"/>
      <c r="D19406" s="27"/>
      <c r="E19406" s="27"/>
      <c r="F19406" s="27"/>
      <c r="G19406" s="1"/>
      <c r="H19406" s="1"/>
      <c r="I19406" s="1"/>
    </row>
    <row r="19407" spans="2:9">
      <c r="B19407" s="1"/>
      <c r="C19407" s="29"/>
      <c r="D19407" s="27"/>
      <c r="E19407" s="27"/>
      <c r="F19407" s="27"/>
      <c r="G19407" s="1"/>
      <c r="H19407" s="1"/>
      <c r="I19407" s="1"/>
    </row>
    <row r="19408" spans="2:9">
      <c r="B19408" s="1"/>
      <c r="C19408" s="29"/>
      <c r="D19408" s="27"/>
      <c r="E19408" s="27"/>
      <c r="F19408" s="27"/>
      <c r="G19408" s="1"/>
      <c r="H19408" s="1"/>
      <c r="I19408" s="1"/>
    </row>
    <row r="19409" spans="2:9">
      <c r="B19409" s="1"/>
      <c r="C19409" s="29"/>
      <c r="D19409" s="27"/>
      <c r="E19409" s="27"/>
      <c r="F19409" s="27"/>
      <c r="G19409" s="1"/>
      <c r="H19409" s="1"/>
      <c r="I19409" s="1"/>
    </row>
    <row r="19410" spans="2:9">
      <c r="B19410" s="1"/>
      <c r="C19410" s="29"/>
      <c r="D19410" s="27"/>
      <c r="E19410" s="27"/>
      <c r="F19410" s="27"/>
      <c r="G19410" s="1"/>
      <c r="H19410" s="1"/>
      <c r="I19410" s="1"/>
    </row>
    <row r="19411" spans="2:9">
      <c r="B19411" s="1"/>
      <c r="C19411" s="29"/>
      <c r="D19411" s="27"/>
      <c r="E19411" s="27"/>
      <c r="F19411" s="27"/>
      <c r="G19411" s="1"/>
      <c r="H19411" s="1"/>
      <c r="I19411" s="1"/>
    </row>
    <row r="19412" spans="2:9">
      <c r="B19412" s="1"/>
      <c r="C19412" s="29"/>
      <c r="D19412" s="27"/>
      <c r="E19412" s="27"/>
      <c r="F19412" s="27"/>
      <c r="G19412" s="1"/>
      <c r="H19412" s="1"/>
      <c r="I19412" s="1"/>
    </row>
    <row r="19413" spans="2:9">
      <c r="B19413" s="1"/>
      <c r="C19413" s="29"/>
      <c r="D19413" s="27"/>
      <c r="E19413" s="27"/>
      <c r="F19413" s="27"/>
      <c r="G19413" s="1"/>
      <c r="H19413" s="1"/>
      <c r="I19413" s="1"/>
    </row>
    <row r="19414" spans="2:9">
      <c r="B19414" s="1"/>
      <c r="C19414" s="29"/>
      <c r="D19414" s="27"/>
      <c r="E19414" s="27"/>
      <c r="F19414" s="27"/>
      <c r="G19414" s="1"/>
      <c r="H19414" s="1"/>
      <c r="I19414" s="1"/>
    </row>
    <row r="19415" spans="2:9">
      <c r="B19415" s="1"/>
      <c r="C19415" s="29"/>
      <c r="D19415" s="27"/>
      <c r="E19415" s="27"/>
      <c r="F19415" s="27"/>
      <c r="G19415" s="1"/>
      <c r="H19415" s="1"/>
      <c r="I19415" s="1"/>
    </row>
    <row r="19416" spans="2:9">
      <c r="B19416" s="1"/>
      <c r="C19416" s="29"/>
      <c r="D19416" s="27"/>
      <c r="E19416" s="27"/>
      <c r="F19416" s="27"/>
      <c r="G19416" s="1"/>
      <c r="H19416" s="1"/>
      <c r="I19416" s="1"/>
    </row>
    <row r="19417" spans="2:9">
      <c r="B19417" s="1"/>
      <c r="C19417" s="29"/>
      <c r="D19417" s="27"/>
      <c r="E19417" s="27"/>
      <c r="F19417" s="27"/>
      <c r="G19417" s="1"/>
      <c r="H19417" s="1"/>
      <c r="I19417" s="1"/>
    </row>
    <row r="19418" spans="2:9">
      <c r="B19418" s="1"/>
      <c r="C19418" s="29"/>
      <c r="D19418" s="27"/>
      <c r="E19418" s="27"/>
      <c r="F19418" s="27"/>
      <c r="G19418" s="1"/>
      <c r="H19418" s="1"/>
      <c r="I19418" s="1"/>
    </row>
    <row r="19419" spans="2:9">
      <c r="B19419" s="1"/>
      <c r="C19419" s="29"/>
      <c r="D19419" s="27"/>
      <c r="E19419" s="27"/>
      <c r="F19419" s="27"/>
      <c r="G19419" s="1"/>
      <c r="H19419" s="1"/>
      <c r="I19419" s="1"/>
    </row>
    <row r="19420" spans="2:9">
      <c r="B19420" s="1"/>
      <c r="C19420" s="29"/>
      <c r="D19420" s="27"/>
      <c r="E19420" s="27"/>
      <c r="F19420" s="27"/>
      <c r="G19420" s="1"/>
      <c r="H19420" s="1"/>
      <c r="I19420" s="1"/>
    </row>
    <row r="19421" spans="2:9">
      <c r="B19421" s="1"/>
      <c r="C19421" s="29"/>
      <c r="D19421" s="27"/>
      <c r="E19421" s="27"/>
      <c r="F19421" s="27"/>
      <c r="G19421" s="1"/>
      <c r="H19421" s="1"/>
      <c r="I19421" s="1"/>
    </row>
    <row r="19422" spans="2:9">
      <c r="B19422" s="1"/>
      <c r="C19422" s="29"/>
      <c r="D19422" s="27"/>
      <c r="E19422" s="27"/>
      <c r="F19422" s="27"/>
      <c r="G19422" s="1"/>
      <c r="H19422" s="1"/>
      <c r="I19422" s="1"/>
    </row>
    <row r="19423" spans="2:9">
      <c r="B19423" s="1"/>
      <c r="C19423" s="29"/>
      <c r="D19423" s="27"/>
      <c r="E19423" s="27"/>
      <c r="F19423" s="27"/>
      <c r="G19423" s="1"/>
      <c r="H19423" s="1"/>
      <c r="I19423" s="1"/>
    </row>
    <row r="19424" spans="2:9">
      <c r="B19424" s="1"/>
      <c r="C19424" s="29"/>
      <c r="D19424" s="27"/>
      <c r="E19424" s="27"/>
      <c r="F19424" s="27"/>
      <c r="G19424" s="1"/>
      <c r="H19424" s="1"/>
      <c r="I19424" s="1"/>
    </row>
    <row r="19425" spans="2:9">
      <c r="B19425" s="1"/>
      <c r="C19425" s="29"/>
      <c r="D19425" s="27"/>
      <c r="E19425" s="27"/>
      <c r="F19425" s="27"/>
      <c r="G19425" s="1"/>
      <c r="H19425" s="1"/>
      <c r="I19425" s="1"/>
    </row>
    <row r="19426" spans="2:9">
      <c r="B19426" s="1"/>
      <c r="C19426" s="29"/>
      <c r="D19426" s="27"/>
      <c r="E19426" s="27"/>
      <c r="F19426" s="27"/>
      <c r="G19426" s="1"/>
      <c r="H19426" s="1"/>
      <c r="I19426" s="1"/>
    </row>
    <row r="19427" spans="2:9">
      <c r="B19427" s="1"/>
      <c r="C19427" s="29"/>
      <c r="D19427" s="27"/>
      <c r="E19427" s="27"/>
      <c r="F19427" s="27"/>
      <c r="G19427" s="1"/>
      <c r="H19427" s="1"/>
      <c r="I19427" s="1"/>
    </row>
    <row r="19428" spans="2:9">
      <c r="B19428" s="1"/>
      <c r="C19428" s="29"/>
      <c r="D19428" s="27"/>
      <c r="E19428" s="27"/>
      <c r="F19428" s="27"/>
      <c r="G19428" s="1"/>
      <c r="H19428" s="1"/>
      <c r="I19428" s="1"/>
    </row>
    <row r="19429" spans="2:9">
      <c r="B19429" s="1"/>
      <c r="C19429" s="29"/>
      <c r="D19429" s="27"/>
      <c r="E19429" s="27"/>
      <c r="F19429" s="27"/>
      <c r="G19429" s="1"/>
      <c r="H19429" s="1"/>
      <c r="I19429" s="1"/>
    </row>
    <row r="19430" spans="2:9">
      <c r="B19430" s="1"/>
      <c r="C19430" s="29"/>
      <c r="D19430" s="27"/>
      <c r="E19430" s="27"/>
      <c r="F19430" s="27"/>
      <c r="G19430" s="1"/>
      <c r="H19430" s="1"/>
      <c r="I19430" s="1"/>
    </row>
    <row r="19431" spans="2:9">
      <c r="B19431" s="1"/>
      <c r="C19431" s="29"/>
      <c r="D19431" s="27"/>
      <c r="E19431" s="27"/>
      <c r="F19431" s="27"/>
      <c r="G19431" s="1"/>
      <c r="H19431" s="1"/>
      <c r="I19431" s="1"/>
    </row>
    <row r="19432" spans="2:9">
      <c r="B19432" s="1"/>
      <c r="C19432" s="29"/>
      <c r="D19432" s="27"/>
      <c r="E19432" s="27"/>
      <c r="F19432" s="27"/>
      <c r="G19432" s="1"/>
      <c r="H19432" s="1"/>
      <c r="I19432" s="1"/>
    </row>
    <row r="19433" spans="2:9">
      <c r="B19433" s="1"/>
      <c r="C19433" s="29"/>
      <c r="D19433" s="27"/>
      <c r="E19433" s="27"/>
      <c r="F19433" s="27"/>
      <c r="G19433" s="1"/>
      <c r="H19433" s="1"/>
      <c r="I19433" s="1"/>
    </row>
    <row r="19434" spans="2:9">
      <c r="B19434" s="1"/>
      <c r="C19434" s="29"/>
      <c r="D19434" s="27"/>
      <c r="E19434" s="27"/>
      <c r="F19434" s="27"/>
      <c r="G19434" s="1"/>
      <c r="H19434" s="1"/>
      <c r="I19434" s="1"/>
    </row>
    <row r="19435" spans="2:9">
      <c r="B19435" s="1"/>
      <c r="C19435" s="29"/>
      <c r="D19435" s="27"/>
      <c r="E19435" s="27"/>
      <c r="F19435" s="27"/>
      <c r="G19435" s="1"/>
      <c r="H19435" s="1"/>
      <c r="I19435" s="1"/>
    </row>
    <row r="19436" spans="2:9">
      <c r="B19436" s="1"/>
      <c r="C19436" s="29"/>
      <c r="D19436" s="27"/>
      <c r="E19436" s="27"/>
      <c r="F19436" s="27"/>
      <c r="G19436" s="1"/>
      <c r="H19436" s="1"/>
      <c r="I19436" s="1"/>
    </row>
    <row r="19437" spans="2:9">
      <c r="B19437" s="1"/>
      <c r="C19437" s="29"/>
      <c r="D19437" s="27"/>
      <c r="E19437" s="27"/>
      <c r="F19437" s="27"/>
      <c r="G19437" s="1"/>
      <c r="H19437" s="1"/>
      <c r="I19437" s="1"/>
    </row>
    <row r="19438" spans="2:9">
      <c r="B19438" s="1"/>
      <c r="C19438" s="29"/>
      <c r="D19438" s="27"/>
      <c r="E19438" s="27"/>
      <c r="F19438" s="27"/>
      <c r="G19438" s="1"/>
      <c r="H19438" s="1"/>
      <c r="I19438" s="1"/>
    </row>
    <row r="19439" spans="2:9">
      <c r="B19439" s="1"/>
      <c r="C19439" s="29"/>
      <c r="D19439" s="27"/>
      <c r="E19439" s="27"/>
      <c r="F19439" s="27"/>
      <c r="G19439" s="1"/>
      <c r="H19439" s="1"/>
      <c r="I19439" s="1"/>
    </row>
    <row r="19440" spans="2:9">
      <c r="B19440" s="1"/>
      <c r="C19440" s="29"/>
      <c r="D19440" s="27"/>
      <c r="E19440" s="27"/>
      <c r="F19440" s="27"/>
      <c r="G19440" s="1"/>
      <c r="H19440" s="1"/>
      <c r="I19440" s="1"/>
    </row>
    <row r="19441" spans="2:9">
      <c r="B19441" s="1"/>
      <c r="C19441" s="29"/>
      <c r="D19441" s="27"/>
      <c r="E19441" s="27"/>
      <c r="F19441" s="27"/>
      <c r="G19441" s="1"/>
      <c r="H19441" s="1"/>
      <c r="I19441" s="1"/>
    </row>
    <row r="19442" spans="2:9">
      <c r="B19442" s="1"/>
      <c r="C19442" s="29"/>
      <c r="D19442" s="27"/>
      <c r="E19442" s="27"/>
      <c r="F19442" s="27"/>
      <c r="G19442" s="1"/>
      <c r="H19442" s="1"/>
      <c r="I19442" s="1"/>
    </row>
    <row r="19443" spans="2:9">
      <c r="B19443" s="1"/>
      <c r="C19443" s="29"/>
      <c r="D19443" s="27"/>
      <c r="E19443" s="27"/>
      <c r="F19443" s="27"/>
      <c r="G19443" s="1"/>
      <c r="H19443" s="1"/>
      <c r="I19443" s="1"/>
    </row>
    <row r="19444" spans="2:9">
      <c r="B19444" s="1"/>
      <c r="C19444" s="29"/>
      <c r="D19444" s="27"/>
      <c r="E19444" s="27"/>
      <c r="F19444" s="27"/>
      <c r="G19444" s="1"/>
      <c r="H19444" s="1"/>
      <c r="I19444" s="1"/>
    </row>
    <row r="19445" spans="2:9">
      <c r="B19445" s="1"/>
      <c r="C19445" s="29"/>
      <c r="D19445" s="27"/>
      <c r="E19445" s="27"/>
      <c r="F19445" s="27"/>
      <c r="G19445" s="1"/>
      <c r="H19445" s="1"/>
      <c r="I19445" s="1"/>
    </row>
    <row r="19446" spans="2:9">
      <c r="B19446" s="1"/>
      <c r="C19446" s="29"/>
      <c r="D19446" s="27"/>
      <c r="E19446" s="27"/>
      <c r="F19446" s="27"/>
      <c r="G19446" s="1"/>
      <c r="H19446" s="1"/>
      <c r="I19446" s="1"/>
    </row>
    <row r="19447" spans="2:9">
      <c r="B19447" s="1"/>
      <c r="C19447" s="29"/>
      <c r="D19447" s="27"/>
      <c r="E19447" s="27"/>
      <c r="F19447" s="27"/>
      <c r="G19447" s="1"/>
      <c r="H19447" s="1"/>
      <c r="I19447" s="1"/>
    </row>
    <row r="19448" spans="2:9">
      <c r="B19448" s="1"/>
      <c r="C19448" s="29"/>
      <c r="D19448" s="27"/>
      <c r="E19448" s="27"/>
      <c r="F19448" s="27"/>
      <c r="G19448" s="1"/>
      <c r="H19448" s="1"/>
      <c r="I19448" s="1"/>
    </row>
    <row r="19449" spans="2:9">
      <c r="B19449" s="1"/>
      <c r="C19449" s="29"/>
      <c r="D19449" s="27"/>
      <c r="E19449" s="27"/>
      <c r="F19449" s="27"/>
      <c r="G19449" s="1"/>
      <c r="H19449" s="1"/>
      <c r="I19449" s="1"/>
    </row>
    <row r="19450" spans="2:9">
      <c r="B19450" s="1"/>
      <c r="C19450" s="29"/>
      <c r="D19450" s="27"/>
      <c r="E19450" s="27"/>
      <c r="F19450" s="27"/>
      <c r="G19450" s="1"/>
      <c r="H19450" s="1"/>
      <c r="I19450" s="1"/>
    </row>
    <row r="19451" spans="2:9">
      <c r="B19451" s="1"/>
      <c r="C19451" s="29"/>
      <c r="D19451" s="27"/>
      <c r="E19451" s="27"/>
      <c r="F19451" s="27"/>
      <c r="G19451" s="1"/>
      <c r="H19451" s="1"/>
      <c r="I19451" s="1"/>
    </row>
    <row r="19452" spans="2:9">
      <c r="B19452" s="1"/>
      <c r="C19452" s="29"/>
      <c r="D19452" s="27"/>
      <c r="E19452" s="27"/>
      <c r="F19452" s="27"/>
      <c r="G19452" s="1"/>
      <c r="H19452" s="1"/>
      <c r="I19452" s="1"/>
    </row>
    <row r="19453" spans="2:9">
      <c r="B19453" s="1"/>
      <c r="C19453" s="29"/>
      <c r="D19453" s="27"/>
      <c r="E19453" s="27"/>
      <c r="F19453" s="27"/>
      <c r="G19453" s="1"/>
      <c r="H19453" s="1"/>
      <c r="I19453" s="1"/>
    </row>
    <row r="19454" spans="2:9">
      <c r="B19454" s="1"/>
      <c r="C19454" s="29"/>
      <c r="D19454" s="27"/>
      <c r="E19454" s="27"/>
      <c r="F19454" s="27"/>
      <c r="G19454" s="1"/>
      <c r="H19454" s="1"/>
      <c r="I19454" s="1"/>
    </row>
    <row r="19455" spans="2:9">
      <c r="B19455" s="1"/>
      <c r="C19455" s="29"/>
      <c r="D19455" s="27"/>
      <c r="E19455" s="27"/>
      <c r="F19455" s="27"/>
      <c r="G19455" s="1"/>
      <c r="H19455" s="1"/>
      <c r="I19455" s="1"/>
    </row>
    <row r="19456" spans="2:9">
      <c r="B19456" s="1"/>
      <c r="C19456" s="29"/>
      <c r="D19456" s="27"/>
      <c r="E19456" s="27"/>
      <c r="F19456" s="27"/>
      <c r="G19456" s="1"/>
      <c r="H19456" s="1"/>
      <c r="I19456" s="1"/>
    </row>
    <row r="19457" spans="2:9">
      <c r="B19457" s="1"/>
      <c r="C19457" s="29"/>
      <c r="D19457" s="27"/>
      <c r="E19457" s="27"/>
      <c r="F19457" s="27"/>
      <c r="G19457" s="1"/>
      <c r="H19457" s="1"/>
      <c r="I19457" s="1"/>
    </row>
    <row r="19458" spans="2:9">
      <c r="B19458" s="1"/>
      <c r="C19458" s="29"/>
      <c r="D19458" s="27"/>
      <c r="E19458" s="27"/>
      <c r="F19458" s="27"/>
      <c r="G19458" s="1"/>
      <c r="H19458" s="1"/>
      <c r="I19458" s="1"/>
    </row>
    <row r="19459" spans="2:9">
      <c r="B19459" s="1"/>
      <c r="C19459" s="29"/>
      <c r="D19459" s="27"/>
      <c r="E19459" s="27"/>
      <c r="F19459" s="27"/>
      <c r="G19459" s="1"/>
      <c r="H19459" s="1"/>
      <c r="I19459" s="1"/>
    </row>
    <row r="19460" spans="2:9">
      <c r="B19460" s="1"/>
      <c r="C19460" s="29"/>
      <c r="D19460" s="27"/>
      <c r="E19460" s="27"/>
      <c r="F19460" s="27"/>
      <c r="G19460" s="1"/>
      <c r="H19460" s="1"/>
      <c r="I19460" s="1"/>
    </row>
    <row r="19461" spans="2:9">
      <c r="B19461" s="1"/>
      <c r="C19461" s="29"/>
      <c r="D19461" s="27"/>
      <c r="E19461" s="27"/>
      <c r="F19461" s="27"/>
      <c r="G19461" s="1"/>
      <c r="H19461" s="1"/>
      <c r="I19461" s="1"/>
    </row>
    <row r="19462" spans="2:9">
      <c r="B19462" s="1"/>
      <c r="C19462" s="29"/>
      <c r="D19462" s="27"/>
      <c r="E19462" s="27"/>
      <c r="F19462" s="27"/>
      <c r="G19462" s="1"/>
      <c r="H19462" s="1"/>
      <c r="I19462" s="1"/>
    </row>
    <row r="19463" spans="2:9">
      <c r="B19463" s="1"/>
      <c r="C19463" s="29"/>
      <c r="D19463" s="27"/>
      <c r="E19463" s="27"/>
      <c r="F19463" s="27"/>
      <c r="G19463" s="1"/>
      <c r="H19463" s="1"/>
      <c r="I19463" s="1"/>
    </row>
    <row r="19464" spans="2:9">
      <c r="B19464" s="1"/>
      <c r="C19464" s="29"/>
      <c r="D19464" s="27"/>
      <c r="E19464" s="27"/>
      <c r="F19464" s="27"/>
      <c r="G19464" s="1"/>
      <c r="H19464" s="1"/>
      <c r="I19464" s="1"/>
    </row>
    <row r="19465" spans="2:9">
      <c r="B19465" s="1"/>
      <c r="C19465" s="29"/>
      <c r="D19465" s="27"/>
      <c r="E19465" s="27"/>
      <c r="F19465" s="27"/>
      <c r="G19465" s="1"/>
      <c r="H19465" s="1"/>
      <c r="I19465" s="1"/>
    </row>
    <row r="19466" spans="2:9">
      <c r="B19466" s="1"/>
      <c r="C19466" s="29"/>
      <c r="D19466" s="27"/>
      <c r="E19466" s="27"/>
      <c r="F19466" s="27"/>
      <c r="G19466" s="1"/>
      <c r="H19466" s="1"/>
      <c r="I19466" s="1"/>
    </row>
    <row r="19467" spans="2:9">
      <c r="B19467" s="1"/>
      <c r="C19467" s="29"/>
      <c r="D19467" s="27"/>
      <c r="E19467" s="27"/>
      <c r="F19467" s="27"/>
      <c r="G19467" s="1"/>
      <c r="H19467" s="1"/>
      <c r="I19467" s="1"/>
    </row>
    <row r="19468" spans="2:9">
      <c r="B19468" s="1"/>
      <c r="C19468" s="29"/>
      <c r="D19468" s="27"/>
      <c r="E19468" s="27"/>
      <c r="F19468" s="27"/>
      <c r="G19468" s="1"/>
      <c r="H19468" s="1"/>
      <c r="I19468" s="1"/>
    </row>
    <row r="19469" spans="2:9">
      <c r="B19469" s="1"/>
      <c r="C19469" s="29"/>
      <c r="D19469" s="27"/>
      <c r="E19469" s="27"/>
      <c r="F19469" s="27"/>
      <c r="G19469" s="1"/>
      <c r="H19469" s="1"/>
      <c r="I19469" s="1"/>
    </row>
    <row r="19470" spans="2:9">
      <c r="B19470" s="1"/>
      <c r="C19470" s="29"/>
      <c r="D19470" s="27"/>
      <c r="E19470" s="27"/>
      <c r="F19470" s="27"/>
      <c r="G19470" s="1"/>
      <c r="H19470" s="1"/>
      <c r="I19470" s="1"/>
    </row>
    <row r="19471" spans="2:9">
      <c r="B19471" s="1"/>
      <c r="C19471" s="29"/>
      <c r="D19471" s="27"/>
      <c r="E19471" s="27"/>
      <c r="F19471" s="27"/>
      <c r="G19471" s="1"/>
      <c r="H19471" s="1"/>
      <c r="I19471" s="1"/>
    </row>
    <row r="19472" spans="2:9">
      <c r="B19472" s="1"/>
      <c r="C19472" s="29"/>
      <c r="D19472" s="27"/>
      <c r="E19472" s="27"/>
      <c r="F19472" s="27"/>
      <c r="G19472" s="1"/>
      <c r="H19472" s="1"/>
      <c r="I19472" s="1"/>
    </row>
    <row r="19473" spans="2:9">
      <c r="B19473" s="1"/>
      <c r="C19473" s="29"/>
      <c r="D19473" s="27"/>
      <c r="E19473" s="27"/>
      <c r="F19473" s="27"/>
      <c r="G19473" s="1"/>
      <c r="H19473" s="1"/>
      <c r="I19473" s="1"/>
    </row>
    <row r="19474" spans="2:9">
      <c r="B19474" s="1"/>
      <c r="C19474" s="29"/>
      <c r="D19474" s="27"/>
      <c r="E19474" s="27"/>
      <c r="F19474" s="27"/>
      <c r="G19474" s="1"/>
      <c r="H19474" s="1"/>
      <c r="I19474" s="1"/>
    </row>
    <row r="19475" spans="2:9">
      <c r="B19475" s="1"/>
      <c r="C19475" s="29"/>
      <c r="D19475" s="27"/>
      <c r="E19475" s="27"/>
      <c r="F19475" s="27"/>
      <c r="G19475" s="1"/>
      <c r="H19475" s="1"/>
      <c r="I19475" s="1"/>
    </row>
    <row r="19476" spans="2:9">
      <c r="B19476" s="1"/>
      <c r="C19476" s="29"/>
      <c r="D19476" s="27"/>
      <c r="E19476" s="27"/>
      <c r="F19476" s="27"/>
      <c r="G19476" s="1"/>
      <c r="H19476" s="1"/>
      <c r="I19476" s="1"/>
    </row>
    <row r="19477" spans="2:9">
      <c r="B19477" s="1"/>
      <c r="C19477" s="29"/>
      <c r="D19477" s="27"/>
      <c r="E19477" s="27"/>
      <c r="F19477" s="27"/>
      <c r="G19477" s="1"/>
      <c r="H19477" s="1"/>
      <c r="I19477" s="1"/>
    </row>
    <row r="19478" spans="2:9">
      <c r="B19478" s="1"/>
      <c r="C19478" s="29"/>
      <c r="D19478" s="27"/>
      <c r="E19478" s="27"/>
      <c r="F19478" s="27"/>
      <c r="G19478" s="1"/>
      <c r="H19478" s="1"/>
      <c r="I19478" s="1"/>
    </row>
    <row r="19479" spans="2:9">
      <c r="B19479" s="1"/>
      <c r="C19479" s="29"/>
      <c r="D19479" s="27"/>
      <c r="E19479" s="27"/>
      <c r="F19479" s="27"/>
      <c r="G19479" s="1"/>
      <c r="H19479" s="1"/>
      <c r="I19479" s="1"/>
    </row>
    <row r="19480" spans="2:9">
      <c r="B19480" s="1"/>
      <c r="C19480" s="29"/>
      <c r="D19480" s="27"/>
      <c r="E19480" s="27"/>
      <c r="F19480" s="27"/>
      <c r="G19480" s="1"/>
      <c r="H19480" s="1"/>
      <c r="I19480" s="1"/>
    </row>
    <row r="19481" spans="2:9">
      <c r="B19481" s="1"/>
      <c r="C19481" s="29"/>
      <c r="D19481" s="27"/>
      <c r="E19481" s="27"/>
      <c r="F19481" s="27"/>
      <c r="G19481" s="1"/>
      <c r="H19481" s="1"/>
      <c r="I19481" s="1"/>
    </row>
    <row r="19482" spans="2:9">
      <c r="B19482" s="1"/>
      <c r="C19482" s="29"/>
      <c r="D19482" s="27"/>
      <c r="E19482" s="27"/>
      <c r="F19482" s="27"/>
      <c r="G19482" s="1"/>
      <c r="H19482" s="1"/>
      <c r="I19482" s="1"/>
    </row>
    <row r="19483" spans="2:9">
      <c r="B19483" s="1"/>
      <c r="C19483" s="29"/>
      <c r="D19483" s="27"/>
      <c r="E19483" s="27"/>
      <c r="F19483" s="27"/>
      <c r="G19483" s="1"/>
      <c r="H19483" s="1"/>
      <c r="I19483" s="1"/>
    </row>
    <row r="19484" spans="2:9">
      <c r="B19484" s="1"/>
      <c r="C19484" s="29"/>
      <c r="D19484" s="27"/>
      <c r="E19484" s="27"/>
      <c r="F19484" s="27"/>
      <c r="G19484" s="1"/>
      <c r="H19484" s="1"/>
      <c r="I19484" s="1"/>
    </row>
    <row r="19485" spans="2:9">
      <c r="B19485" s="1"/>
      <c r="C19485" s="29"/>
      <c r="D19485" s="27"/>
      <c r="E19485" s="27"/>
      <c r="F19485" s="27"/>
      <c r="G19485" s="1"/>
      <c r="H19485" s="1"/>
      <c r="I19485" s="1"/>
    </row>
    <row r="19486" spans="2:9">
      <c r="B19486" s="1"/>
      <c r="C19486" s="29"/>
      <c r="D19486" s="27"/>
      <c r="E19486" s="27"/>
      <c r="F19486" s="27"/>
      <c r="G19486" s="1"/>
      <c r="H19486" s="1"/>
      <c r="I19486" s="1"/>
    </row>
    <row r="19487" spans="2:9">
      <c r="B19487" s="1"/>
      <c r="C19487" s="29"/>
      <c r="D19487" s="27"/>
      <c r="E19487" s="27"/>
      <c r="F19487" s="27"/>
      <c r="G19487" s="1"/>
      <c r="H19487" s="1"/>
      <c r="I19487" s="1"/>
    </row>
    <row r="19488" spans="2:9">
      <c r="B19488" s="1"/>
      <c r="C19488" s="29"/>
      <c r="D19488" s="27"/>
      <c r="E19488" s="27"/>
      <c r="F19488" s="27"/>
      <c r="G19488" s="1"/>
      <c r="H19488" s="1"/>
      <c r="I19488" s="1"/>
    </row>
    <row r="19489" spans="2:9">
      <c r="B19489" s="1"/>
      <c r="C19489" s="29"/>
      <c r="D19489" s="27"/>
      <c r="E19489" s="27"/>
      <c r="F19489" s="27"/>
      <c r="G19489" s="1"/>
      <c r="H19489" s="1"/>
      <c r="I19489" s="1"/>
    </row>
    <row r="19490" spans="2:9">
      <c r="B19490" s="1"/>
      <c r="C19490" s="29"/>
      <c r="D19490" s="27"/>
      <c r="E19490" s="27"/>
      <c r="F19490" s="27"/>
      <c r="G19490" s="1"/>
      <c r="H19490" s="1"/>
      <c r="I19490" s="1"/>
    </row>
    <row r="19491" spans="2:9">
      <c r="B19491" s="1"/>
      <c r="C19491" s="29"/>
      <c r="D19491" s="27"/>
      <c r="E19491" s="27"/>
      <c r="F19491" s="27"/>
      <c r="G19491" s="1"/>
      <c r="H19491" s="1"/>
      <c r="I19491" s="1"/>
    </row>
    <row r="19492" spans="2:9">
      <c r="B19492" s="1"/>
      <c r="C19492" s="29"/>
      <c r="D19492" s="27"/>
      <c r="E19492" s="27"/>
      <c r="F19492" s="27"/>
      <c r="G19492" s="1"/>
      <c r="H19492" s="1"/>
      <c r="I19492" s="1"/>
    </row>
    <row r="19493" spans="2:9">
      <c r="B19493" s="1"/>
      <c r="C19493" s="29"/>
      <c r="D19493" s="27"/>
      <c r="E19493" s="27"/>
      <c r="F19493" s="27"/>
      <c r="G19493" s="1"/>
      <c r="H19493" s="1"/>
      <c r="I19493" s="1"/>
    </row>
    <row r="19494" spans="2:9">
      <c r="B19494" s="1"/>
      <c r="C19494" s="29"/>
      <c r="D19494" s="27"/>
      <c r="E19494" s="27"/>
      <c r="F19494" s="27"/>
      <c r="G19494" s="1"/>
      <c r="H19494" s="1"/>
      <c r="I19494" s="1"/>
    </row>
    <row r="19495" spans="2:9">
      <c r="B19495" s="1"/>
      <c r="C19495" s="29"/>
      <c r="D19495" s="27"/>
      <c r="E19495" s="27"/>
      <c r="F19495" s="27"/>
      <c r="G19495" s="1"/>
      <c r="H19495" s="1"/>
      <c r="I19495" s="1"/>
    </row>
    <row r="19496" spans="2:9">
      <c r="B19496" s="1"/>
      <c r="C19496" s="29"/>
      <c r="D19496" s="27"/>
      <c r="E19496" s="27"/>
      <c r="F19496" s="27"/>
      <c r="G19496" s="1"/>
      <c r="H19496" s="1"/>
      <c r="I19496" s="1"/>
    </row>
    <row r="19497" spans="2:9">
      <c r="B19497" s="1"/>
      <c r="C19497" s="29"/>
      <c r="D19497" s="27"/>
      <c r="E19497" s="27"/>
      <c r="F19497" s="27"/>
      <c r="G19497" s="1"/>
      <c r="H19497" s="1"/>
      <c r="I19497" s="1"/>
    </row>
    <row r="19498" spans="2:9">
      <c r="B19498" s="1"/>
      <c r="C19498" s="29"/>
      <c r="D19498" s="27"/>
      <c r="E19498" s="27"/>
      <c r="F19498" s="27"/>
      <c r="G19498" s="1"/>
      <c r="H19498" s="1"/>
      <c r="I19498" s="1"/>
    </row>
    <row r="19499" spans="2:9">
      <c r="B19499" s="1"/>
      <c r="C19499" s="29"/>
      <c r="D19499" s="27"/>
      <c r="E19499" s="27"/>
      <c r="F19499" s="27"/>
      <c r="G19499" s="1"/>
      <c r="H19499" s="1"/>
      <c r="I19499" s="1"/>
    </row>
    <row r="19500" spans="2:9">
      <c r="B19500" s="1"/>
      <c r="C19500" s="29"/>
      <c r="D19500" s="27"/>
      <c r="E19500" s="27"/>
      <c r="F19500" s="27"/>
      <c r="G19500" s="1"/>
      <c r="H19500" s="1"/>
      <c r="I19500" s="1"/>
    </row>
    <row r="19501" spans="2:9">
      <c r="B19501" s="1"/>
      <c r="C19501" s="29"/>
      <c r="D19501" s="27"/>
      <c r="E19501" s="27"/>
      <c r="F19501" s="27"/>
      <c r="G19501" s="1"/>
      <c r="H19501" s="1"/>
      <c r="I19501" s="1"/>
    </row>
    <row r="19502" spans="2:9">
      <c r="B19502" s="1"/>
      <c r="C19502" s="29"/>
      <c r="D19502" s="27"/>
      <c r="E19502" s="27"/>
      <c r="F19502" s="27"/>
      <c r="G19502" s="1"/>
      <c r="H19502" s="1"/>
      <c r="I19502" s="1"/>
    </row>
    <row r="19503" spans="2:9">
      <c r="B19503" s="1"/>
      <c r="C19503" s="29"/>
      <c r="D19503" s="27"/>
      <c r="E19503" s="27"/>
      <c r="F19503" s="27"/>
      <c r="G19503" s="1"/>
      <c r="H19503" s="1"/>
      <c r="I19503" s="1"/>
    </row>
    <row r="19504" spans="2:9">
      <c r="B19504" s="1"/>
      <c r="C19504" s="29"/>
      <c r="D19504" s="27"/>
      <c r="E19504" s="27"/>
      <c r="F19504" s="27"/>
      <c r="G19504" s="1"/>
      <c r="H19504" s="1"/>
      <c r="I19504" s="1"/>
    </row>
    <row r="19505" spans="2:9">
      <c r="B19505" s="1"/>
      <c r="C19505" s="29"/>
      <c r="D19505" s="27"/>
      <c r="E19505" s="27"/>
      <c r="F19505" s="27"/>
      <c r="G19505" s="1"/>
      <c r="H19505" s="1"/>
      <c r="I19505" s="1"/>
    </row>
    <row r="19506" spans="2:9">
      <c r="B19506" s="1"/>
      <c r="C19506" s="29"/>
      <c r="D19506" s="27"/>
      <c r="E19506" s="27"/>
      <c r="F19506" s="27"/>
      <c r="G19506" s="1"/>
      <c r="H19506" s="1"/>
      <c r="I19506" s="1"/>
    </row>
    <row r="19507" spans="2:9">
      <c r="B19507" s="1"/>
      <c r="C19507" s="29"/>
      <c r="D19507" s="27"/>
      <c r="E19507" s="27"/>
      <c r="F19507" s="27"/>
      <c r="G19507" s="1"/>
      <c r="H19507" s="1"/>
      <c r="I19507" s="1"/>
    </row>
    <row r="19508" spans="2:9">
      <c r="B19508" s="1"/>
      <c r="C19508" s="29"/>
      <c r="D19508" s="27"/>
      <c r="E19508" s="27"/>
      <c r="F19508" s="27"/>
      <c r="G19508" s="1"/>
      <c r="H19508" s="1"/>
      <c r="I19508" s="1"/>
    </row>
    <row r="19509" spans="2:9">
      <c r="B19509" s="1"/>
      <c r="C19509" s="29"/>
      <c r="D19509" s="27"/>
      <c r="E19509" s="27"/>
      <c r="F19509" s="27"/>
      <c r="G19509" s="1"/>
      <c r="H19509" s="1"/>
      <c r="I19509" s="1"/>
    </row>
    <row r="19510" spans="2:9">
      <c r="B19510" s="1"/>
      <c r="C19510" s="29"/>
      <c r="D19510" s="27"/>
      <c r="E19510" s="27"/>
      <c r="F19510" s="27"/>
      <c r="G19510" s="1"/>
      <c r="H19510" s="1"/>
      <c r="I19510" s="1"/>
    </row>
    <row r="19511" spans="2:9">
      <c r="B19511" s="1"/>
      <c r="C19511" s="29"/>
      <c r="D19511" s="27"/>
      <c r="E19511" s="27"/>
      <c r="F19511" s="27"/>
      <c r="G19511" s="1"/>
      <c r="H19511" s="1"/>
      <c r="I19511" s="1"/>
    </row>
    <row r="19512" spans="2:9">
      <c r="B19512" s="1"/>
      <c r="C19512" s="29"/>
      <c r="D19512" s="27"/>
      <c r="E19512" s="27"/>
      <c r="F19512" s="27"/>
      <c r="G19512" s="1"/>
      <c r="H19512" s="1"/>
      <c r="I19512" s="1"/>
    </row>
    <row r="19513" spans="2:9">
      <c r="B19513" s="1"/>
      <c r="C19513" s="29"/>
      <c r="D19513" s="27"/>
      <c r="E19513" s="27"/>
      <c r="F19513" s="27"/>
      <c r="G19513" s="1"/>
      <c r="H19513" s="1"/>
      <c r="I19513" s="1"/>
    </row>
    <row r="19514" spans="2:9">
      <c r="B19514" s="1"/>
      <c r="C19514" s="29"/>
      <c r="D19514" s="27"/>
      <c r="E19514" s="27"/>
      <c r="F19514" s="27"/>
      <c r="G19514" s="1"/>
      <c r="H19514" s="1"/>
      <c r="I19514" s="1"/>
    </row>
    <row r="19515" spans="2:9">
      <c r="B19515" s="1"/>
      <c r="C19515" s="29"/>
      <c r="D19515" s="27"/>
      <c r="E19515" s="27"/>
      <c r="F19515" s="27"/>
      <c r="G19515" s="1"/>
      <c r="H19515" s="1"/>
      <c r="I19515" s="1"/>
    </row>
    <row r="19516" spans="2:9">
      <c r="B19516" s="1"/>
      <c r="C19516" s="29"/>
      <c r="D19516" s="27"/>
      <c r="E19516" s="27"/>
      <c r="F19516" s="27"/>
      <c r="G19516" s="1"/>
      <c r="H19516" s="1"/>
      <c r="I19516" s="1"/>
    </row>
    <row r="19517" spans="2:9">
      <c r="B19517" s="1"/>
      <c r="C19517" s="29"/>
      <c r="D19517" s="27"/>
      <c r="E19517" s="27"/>
      <c r="F19517" s="27"/>
      <c r="G19517" s="1"/>
      <c r="H19517" s="1"/>
      <c r="I19517" s="1"/>
    </row>
    <row r="19518" spans="2:9">
      <c r="B19518" s="1"/>
      <c r="C19518" s="29"/>
      <c r="D19518" s="27"/>
      <c r="E19518" s="27"/>
      <c r="F19518" s="27"/>
      <c r="G19518" s="1"/>
      <c r="H19518" s="1"/>
      <c r="I19518" s="1"/>
    </row>
    <row r="19519" spans="2:9">
      <c r="B19519" s="1"/>
      <c r="C19519" s="29"/>
      <c r="D19519" s="27"/>
      <c r="E19519" s="27"/>
      <c r="F19519" s="27"/>
      <c r="G19519" s="1"/>
      <c r="H19519" s="1"/>
      <c r="I19519" s="1"/>
    </row>
    <row r="19520" spans="2:9">
      <c r="B19520" s="1"/>
      <c r="C19520" s="29"/>
      <c r="D19520" s="27"/>
      <c r="E19520" s="27"/>
      <c r="F19520" s="27"/>
      <c r="G19520" s="1"/>
      <c r="H19520" s="1"/>
      <c r="I19520" s="1"/>
    </row>
    <row r="19521" spans="2:9">
      <c r="B19521" s="1"/>
      <c r="C19521" s="29"/>
      <c r="D19521" s="27"/>
      <c r="E19521" s="27"/>
      <c r="F19521" s="27"/>
      <c r="G19521" s="1"/>
      <c r="H19521" s="1"/>
      <c r="I19521" s="1"/>
    </row>
    <row r="19522" spans="2:9">
      <c r="B19522" s="1"/>
      <c r="C19522" s="29"/>
      <c r="D19522" s="27"/>
      <c r="E19522" s="27"/>
      <c r="F19522" s="27"/>
      <c r="G19522" s="1"/>
      <c r="H19522" s="1"/>
      <c r="I19522" s="1"/>
    </row>
    <row r="19523" spans="2:9">
      <c r="B19523" s="1"/>
      <c r="C19523" s="29"/>
      <c r="D19523" s="27"/>
      <c r="E19523" s="27"/>
      <c r="F19523" s="27"/>
      <c r="G19523" s="1"/>
      <c r="H19523" s="1"/>
      <c r="I19523" s="1"/>
    </row>
    <row r="19524" spans="2:9">
      <c r="B19524" s="1"/>
      <c r="C19524" s="29"/>
      <c r="D19524" s="27"/>
      <c r="E19524" s="27"/>
      <c r="F19524" s="27"/>
      <c r="G19524" s="1"/>
      <c r="H19524" s="1"/>
      <c r="I19524" s="1"/>
    </row>
    <row r="19525" spans="2:9">
      <c r="B19525" s="1"/>
      <c r="C19525" s="29"/>
      <c r="D19525" s="27"/>
      <c r="E19525" s="27"/>
      <c r="F19525" s="27"/>
      <c r="G19525" s="1"/>
      <c r="H19525" s="1"/>
      <c r="I19525" s="1"/>
    </row>
    <row r="19526" spans="2:9">
      <c r="B19526" s="1"/>
      <c r="C19526" s="29"/>
      <c r="D19526" s="27"/>
      <c r="E19526" s="27"/>
      <c r="F19526" s="27"/>
      <c r="G19526" s="1"/>
      <c r="H19526" s="1"/>
      <c r="I19526" s="1"/>
    </row>
    <row r="19527" spans="2:9">
      <c r="B19527" s="1"/>
      <c r="C19527" s="29"/>
      <c r="D19527" s="27"/>
      <c r="E19527" s="27"/>
      <c r="F19527" s="27"/>
      <c r="G19527" s="1"/>
      <c r="H19527" s="1"/>
      <c r="I19527" s="1"/>
    </row>
    <row r="19528" spans="2:9">
      <c r="B19528" s="1"/>
      <c r="C19528" s="29"/>
      <c r="D19528" s="27"/>
      <c r="E19528" s="27"/>
      <c r="F19528" s="27"/>
      <c r="G19528" s="1"/>
      <c r="H19528" s="1"/>
      <c r="I19528" s="1"/>
    </row>
    <row r="19529" spans="2:9">
      <c r="B19529" s="1"/>
      <c r="C19529" s="29"/>
      <c r="D19529" s="27"/>
      <c r="E19529" s="27"/>
      <c r="F19529" s="27"/>
      <c r="G19529" s="1"/>
      <c r="H19529" s="1"/>
      <c r="I19529" s="1"/>
    </row>
    <row r="19530" spans="2:9">
      <c r="B19530" s="1"/>
      <c r="C19530" s="29"/>
      <c r="D19530" s="27"/>
      <c r="E19530" s="27"/>
      <c r="F19530" s="27"/>
      <c r="G19530" s="1"/>
      <c r="H19530" s="1"/>
      <c r="I19530" s="1"/>
    </row>
    <row r="19531" spans="2:9">
      <c r="B19531" s="1"/>
      <c r="C19531" s="29"/>
      <c r="D19531" s="27"/>
      <c r="E19531" s="27"/>
      <c r="F19531" s="27"/>
      <c r="G19531" s="1"/>
      <c r="H19531" s="1"/>
      <c r="I19531" s="1"/>
    </row>
    <row r="19532" spans="2:9">
      <c r="B19532" s="1"/>
      <c r="C19532" s="29"/>
      <c r="D19532" s="27"/>
      <c r="E19532" s="27"/>
      <c r="F19532" s="27"/>
      <c r="G19532" s="1"/>
      <c r="H19532" s="1"/>
      <c r="I19532" s="1"/>
    </row>
    <row r="19533" spans="2:9">
      <c r="B19533" s="1"/>
      <c r="C19533" s="29"/>
      <c r="D19533" s="27"/>
      <c r="E19533" s="27"/>
      <c r="F19533" s="27"/>
      <c r="G19533" s="1"/>
      <c r="H19533" s="1"/>
      <c r="I19533" s="1"/>
    </row>
    <row r="19534" spans="2:9">
      <c r="B19534" s="1"/>
      <c r="C19534" s="29"/>
      <c r="D19534" s="27"/>
      <c r="E19534" s="27"/>
      <c r="F19534" s="27"/>
      <c r="G19534" s="1"/>
      <c r="H19534" s="1"/>
      <c r="I19534" s="1"/>
    </row>
    <row r="19535" spans="2:9">
      <c r="B19535" s="1"/>
      <c r="C19535" s="29"/>
      <c r="D19535" s="27"/>
      <c r="E19535" s="27"/>
      <c r="F19535" s="27"/>
      <c r="G19535" s="1"/>
      <c r="H19535" s="1"/>
      <c r="I19535" s="1"/>
    </row>
    <row r="19536" spans="2:9">
      <c r="B19536" s="1"/>
      <c r="C19536" s="29"/>
      <c r="D19536" s="27"/>
      <c r="E19536" s="27"/>
      <c r="F19536" s="27"/>
      <c r="G19536" s="1"/>
      <c r="H19536" s="1"/>
      <c r="I19536" s="1"/>
    </row>
    <row r="19537" spans="2:9">
      <c r="B19537" s="1"/>
      <c r="C19537" s="29"/>
      <c r="D19537" s="27"/>
      <c r="E19537" s="27"/>
      <c r="F19537" s="27"/>
      <c r="G19537" s="1"/>
      <c r="H19537" s="1"/>
      <c r="I19537" s="1"/>
    </row>
    <row r="19538" spans="2:9">
      <c r="B19538" s="1"/>
      <c r="C19538" s="29"/>
      <c r="D19538" s="27"/>
      <c r="E19538" s="27"/>
      <c r="F19538" s="27"/>
      <c r="G19538" s="1"/>
      <c r="H19538" s="1"/>
      <c r="I19538" s="1"/>
    </row>
    <row r="19539" spans="2:9">
      <c r="B19539" s="1"/>
      <c r="C19539" s="29"/>
      <c r="D19539" s="27"/>
      <c r="E19539" s="27"/>
      <c r="F19539" s="27"/>
      <c r="G19539" s="1"/>
      <c r="H19539" s="1"/>
      <c r="I19539" s="1"/>
    </row>
    <row r="19540" spans="2:9">
      <c r="B19540" s="1"/>
      <c r="C19540" s="29"/>
      <c r="D19540" s="27"/>
      <c r="E19540" s="27"/>
      <c r="F19540" s="27"/>
      <c r="G19540" s="1"/>
      <c r="H19540" s="1"/>
      <c r="I19540" s="1"/>
    </row>
    <row r="19541" spans="2:9">
      <c r="B19541" s="1"/>
      <c r="C19541" s="29"/>
      <c r="D19541" s="27"/>
      <c r="E19541" s="27"/>
      <c r="F19541" s="27"/>
      <c r="G19541" s="1"/>
      <c r="H19541" s="1"/>
      <c r="I19541" s="1"/>
    </row>
    <row r="19542" spans="2:9">
      <c r="B19542" s="1"/>
      <c r="C19542" s="29"/>
      <c r="D19542" s="27"/>
      <c r="E19542" s="27"/>
      <c r="F19542" s="27"/>
      <c r="G19542" s="1"/>
      <c r="H19542" s="1"/>
      <c r="I19542" s="1"/>
    </row>
    <row r="19543" spans="2:9">
      <c r="B19543" s="1"/>
      <c r="C19543" s="29"/>
      <c r="D19543" s="27"/>
      <c r="E19543" s="27"/>
      <c r="F19543" s="27"/>
      <c r="G19543" s="1"/>
      <c r="H19543" s="1"/>
      <c r="I19543" s="1"/>
    </row>
    <row r="19544" spans="2:9">
      <c r="B19544" s="1"/>
      <c r="C19544" s="29"/>
      <c r="D19544" s="27"/>
      <c r="E19544" s="27"/>
      <c r="F19544" s="27"/>
      <c r="G19544" s="1"/>
      <c r="H19544" s="1"/>
      <c r="I19544" s="1"/>
    </row>
    <row r="19545" spans="2:9">
      <c r="B19545" s="1"/>
      <c r="C19545" s="29"/>
      <c r="D19545" s="27"/>
      <c r="E19545" s="27"/>
      <c r="F19545" s="27"/>
      <c r="G19545" s="1"/>
      <c r="H19545" s="1"/>
      <c r="I19545" s="1"/>
    </row>
    <row r="19546" spans="2:9">
      <c r="B19546" s="1"/>
      <c r="C19546" s="29"/>
      <c r="D19546" s="27"/>
      <c r="E19546" s="27"/>
      <c r="F19546" s="27"/>
      <c r="G19546" s="1"/>
      <c r="H19546" s="1"/>
      <c r="I19546" s="1"/>
    </row>
    <row r="19547" spans="2:9">
      <c r="B19547" s="1"/>
      <c r="C19547" s="29"/>
      <c r="D19547" s="27"/>
      <c r="E19547" s="27"/>
      <c r="F19547" s="27"/>
      <c r="G19547" s="1"/>
      <c r="H19547" s="1"/>
      <c r="I19547" s="1"/>
    </row>
    <row r="19548" spans="2:9">
      <c r="B19548" s="1"/>
      <c r="C19548" s="29"/>
      <c r="D19548" s="27"/>
      <c r="E19548" s="27"/>
      <c r="F19548" s="27"/>
      <c r="G19548" s="1"/>
      <c r="H19548" s="1"/>
      <c r="I19548" s="1"/>
    </row>
    <row r="19549" spans="2:9">
      <c r="B19549" s="1"/>
      <c r="C19549" s="29"/>
      <c r="D19549" s="27"/>
      <c r="E19549" s="27"/>
      <c r="F19549" s="27"/>
      <c r="G19549" s="1"/>
      <c r="H19549" s="1"/>
      <c r="I19549" s="1"/>
    </row>
    <row r="19550" spans="2:9">
      <c r="B19550" s="1"/>
      <c r="C19550" s="29"/>
      <c r="D19550" s="27"/>
      <c r="E19550" s="27"/>
      <c r="F19550" s="27"/>
      <c r="G19550" s="1"/>
      <c r="H19550" s="1"/>
      <c r="I19550" s="1"/>
    </row>
    <row r="19551" spans="2:9">
      <c r="B19551" s="1"/>
      <c r="C19551" s="29"/>
      <c r="D19551" s="27"/>
      <c r="E19551" s="27"/>
      <c r="F19551" s="27"/>
      <c r="G19551" s="1"/>
      <c r="H19551" s="1"/>
      <c r="I19551" s="1"/>
    </row>
    <row r="19552" spans="2:9">
      <c r="B19552" s="1"/>
      <c r="C19552" s="29"/>
      <c r="D19552" s="27"/>
      <c r="E19552" s="27"/>
      <c r="F19552" s="27"/>
      <c r="G19552" s="1"/>
      <c r="H19552" s="1"/>
      <c r="I19552" s="1"/>
    </row>
    <row r="19553" spans="2:9">
      <c r="B19553" s="1"/>
      <c r="C19553" s="29"/>
      <c r="D19553" s="27"/>
      <c r="E19553" s="27"/>
      <c r="F19553" s="27"/>
      <c r="G19553" s="1"/>
      <c r="H19553" s="1"/>
      <c r="I19553" s="1"/>
    </row>
    <row r="19554" spans="2:9">
      <c r="B19554" s="1"/>
      <c r="C19554" s="29"/>
      <c r="D19554" s="27"/>
      <c r="E19554" s="27"/>
      <c r="F19554" s="27"/>
      <c r="G19554" s="1"/>
      <c r="H19554" s="1"/>
      <c r="I19554" s="1"/>
    </row>
    <row r="19555" spans="2:9">
      <c r="B19555" s="1"/>
      <c r="C19555" s="29"/>
      <c r="D19555" s="27"/>
      <c r="E19555" s="27"/>
      <c r="F19555" s="27"/>
      <c r="G19555" s="1"/>
      <c r="H19555" s="1"/>
      <c r="I19555" s="1"/>
    </row>
    <row r="19556" spans="2:9">
      <c r="B19556" s="1"/>
      <c r="C19556" s="29"/>
      <c r="D19556" s="27"/>
      <c r="E19556" s="27"/>
      <c r="F19556" s="27"/>
      <c r="G19556" s="1"/>
      <c r="H19556" s="1"/>
      <c r="I19556" s="1"/>
    </row>
    <row r="19557" spans="2:9">
      <c r="B19557" s="1"/>
      <c r="C19557" s="29"/>
      <c r="D19557" s="27"/>
      <c r="E19557" s="27"/>
      <c r="F19557" s="27"/>
      <c r="G19557" s="1"/>
      <c r="H19557" s="1"/>
      <c r="I19557" s="1"/>
    </row>
    <row r="19558" spans="2:9">
      <c r="B19558" s="1"/>
      <c r="C19558" s="29"/>
      <c r="D19558" s="27"/>
      <c r="E19558" s="27"/>
      <c r="F19558" s="27"/>
      <c r="G19558" s="1"/>
      <c r="H19558" s="1"/>
      <c r="I19558" s="1"/>
    </row>
    <row r="19559" spans="2:9">
      <c r="B19559" s="1"/>
      <c r="C19559" s="29"/>
      <c r="D19559" s="27"/>
      <c r="E19559" s="27"/>
      <c r="F19559" s="27"/>
      <c r="G19559" s="1"/>
      <c r="H19559" s="1"/>
      <c r="I19559" s="1"/>
    </row>
    <row r="19560" spans="2:9">
      <c r="B19560" s="1"/>
      <c r="C19560" s="29"/>
      <c r="D19560" s="27"/>
      <c r="E19560" s="27"/>
      <c r="F19560" s="27"/>
      <c r="G19560" s="1"/>
      <c r="H19560" s="1"/>
      <c r="I19560" s="1"/>
    </row>
    <row r="19561" spans="2:9">
      <c r="B19561" s="1"/>
      <c r="C19561" s="29"/>
      <c r="D19561" s="27"/>
      <c r="E19561" s="27"/>
      <c r="F19561" s="27"/>
      <c r="G19561" s="1"/>
      <c r="H19561" s="1"/>
      <c r="I19561" s="1"/>
    </row>
    <row r="19562" spans="2:9">
      <c r="B19562" s="1"/>
      <c r="C19562" s="29"/>
      <c r="D19562" s="27"/>
      <c r="E19562" s="27"/>
      <c r="F19562" s="27"/>
      <c r="G19562" s="1"/>
      <c r="H19562" s="1"/>
      <c r="I19562" s="1"/>
    </row>
    <row r="19563" spans="2:9">
      <c r="B19563" s="1"/>
      <c r="C19563" s="29"/>
      <c r="D19563" s="27"/>
      <c r="E19563" s="27"/>
      <c r="F19563" s="27"/>
      <c r="G19563" s="1"/>
      <c r="H19563" s="1"/>
      <c r="I19563" s="1"/>
    </row>
    <row r="19564" spans="2:9">
      <c r="B19564" s="1"/>
      <c r="C19564" s="29"/>
      <c r="D19564" s="27"/>
      <c r="E19564" s="27"/>
      <c r="F19564" s="27"/>
      <c r="G19564" s="1"/>
      <c r="H19564" s="1"/>
      <c r="I19564" s="1"/>
    </row>
    <row r="19565" spans="2:9">
      <c r="B19565" s="1"/>
      <c r="C19565" s="29"/>
      <c r="D19565" s="27"/>
      <c r="E19565" s="27"/>
      <c r="F19565" s="27"/>
      <c r="G19565" s="1"/>
      <c r="H19565" s="1"/>
      <c r="I19565" s="1"/>
    </row>
    <row r="19566" spans="2:9">
      <c r="B19566" s="1"/>
      <c r="C19566" s="29"/>
      <c r="D19566" s="27"/>
      <c r="E19566" s="27"/>
      <c r="F19566" s="27"/>
      <c r="G19566" s="1"/>
      <c r="H19566" s="1"/>
      <c r="I19566" s="1"/>
    </row>
    <row r="19567" spans="2:9">
      <c r="B19567" s="1"/>
      <c r="C19567" s="29"/>
      <c r="D19567" s="27"/>
      <c r="E19567" s="27"/>
      <c r="F19567" s="27"/>
      <c r="G19567" s="1"/>
      <c r="H19567" s="1"/>
      <c r="I19567" s="1"/>
    </row>
    <row r="19568" spans="2:9">
      <c r="B19568" s="1"/>
      <c r="C19568" s="29"/>
      <c r="D19568" s="27"/>
      <c r="E19568" s="27"/>
      <c r="F19568" s="27"/>
      <c r="G19568" s="1"/>
      <c r="H19568" s="1"/>
      <c r="I19568" s="1"/>
    </row>
    <row r="19569" spans="2:9">
      <c r="B19569" s="1"/>
      <c r="C19569" s="29"/>
      <c r="D19569" s="27"/>
      <c r="E19569" s="27"/>
      <c r="F19569" s="27"/>
      <c r="G19569" s="1"/>
      <c r="H19569" s="1"/>
      <c r="I19569" s="1"/>
    </row>
    <row r="19570" spans="2:9">
      <c r="B19570" s="1"/>
      <c r="C19570" s="29"/>
      <c r="D19570" s="27"/>
      <c r="E19570" s="27"/>
      <c r="F19570" s="27"/>
      <c r="G19570" s="1"/>
      <c r="H19570" s="1"/>
      <c r="I19570" s="1"/>
    </row>
    <row r="19571" spans="2:9">
      <c r="B19571" s="1"/>
      <c r="C19571" s="29"/>
      <c r="D19571" s="27"/>
      <c r="E19571" s="27"/>
      <c r="F19571" s="27"/>
      <c r="G19571" s="1"/>
      <c r="H19571" s="1"/>
      <c r="I19571" s="1"/>
    </row>
    <row r="19572" spans="2:9">
      <c r="B19572" s="1"/>
      <c r="C19572" s="29"/>
      <c r="D19572" s="27"/>
      <c r="E19572" s="27"/>
      <c r="F19572" s="27"/>
      <c r="G19572" s="1"/>
      <c r="H19572" s="1"/>
      <c r="I19572" s="1"/>
    </row>
    <row r="19573" spans="2:9">
      <c r="B19573" s="1"/>
      <c r="C19573" s="29"/>
      <c r="D19573" s="27"/>
      <c r="E19573" s="27"/>
      <c r="F19573" s="27"/>
      <c r="G19573" s="1"/>
      <c r="H19573" s="1"/>
      <c r="I19573" s="1"/>
    </row>
    <row r="19574" spans="2:9">
      <c r="B19574" s="1"/>
      <c r="C19574" s="29"/>
      <c r="D19574" s="27"/>
      <c r="E19574" s="27"/>
      <c r="F19574" s="27"/>
      <c r="G19574" s="1"/>
      <c r="H19574" s="1"/>
      <c r="I19574" s="1"/>
    </row>
    <row r="19575" spans="2:9">
      <c r="B19575" s="1"/>
      <c r="C19575" s="29"/>
      <c r="D19575" s="27"/>
      <c r="E19575" s="27"/>
      <c r="F19575" s="27"/>
      <c r="G19575" s="1"/>
      <c r="H19575" s="1"/>
      <c r="I19575" s="1"/>
    </row>
    <row r="19576" spans="2:9">
      <c r="B19576" s="1"/>
      <c r="C19576" s="29"/>
      <c r="D19576" s="27"/>
      <c r="E19576" s="27"/>
      <c r="F19576" s="27"/>
      <c r="G19576" s="1"/>
      <c r="H19576" s="1"/>
      <c r="I19576" s="1"/>
    </row>
    <row r="19577" spans="2:9">
      <c r="B19577" s="1"/>
      <c r="C19577" s="29"/>
      <c r="D19577" s="27"/>
      <c r="E19577" s="27"/>
      <c r="F19577" s="27"/>
      <c r="G19577" s="1"/>
      <c r="H19577" s="1"/>
      <c r="I19577" s="1"/>
    </row>
    <row r="19578" spans="2:9">
      <c r="B19578" s="1"/>
      <c r="C19578" s="29"/>
      <c r="D19578" s="27"/>
      <c r="E19578" s="27"/>
      <c r="F19578" s="27"/>
      <c r="G19578" s="1"/>
      <c r="H19578" s="1"/>
      <c r="I19578" s="1"/>
    </row>
    <row r="19579" spans="2:9">
      <c r="B19579" s="1"/>
      <c r="C19579" s="29"/>
      <c r="D19579" s="27"/>
      <c r="E19579" s="27"/>
      <c r="F19579" s="27"/>
      <c r="G19579" s="1"/>
      <c r="H19579" s="1"/>
      <c r="I19579" s="1"/>
    </row>
    <row r="19580" spans="2:9">
      <c r="B19580" s="1"/>
      <c r="C19580" s="29"/>
      <c r="D19580" s="27"/>
      <c r="E19580" s="27"/>
      <c r="F19580" s="27"/>
      <c r="G19580" s="1"/>
      <c r="H19580" s="1"/>
      <c r="I19580" s="1"/>
    </row>
    <row r="19581" spans="2:9">
      <c r="B19581" s="1"/>
      <c r="C19581" s="29"/>
      <c r="D19581" s="27"/>
      <c r="E19581" s="27"/>
      <c r="F19581" s="27"/>
      <c r="G19581" s="1"/>
      <c r="H19581" s="1"/>
      <c r="I19581" s="1"/>
    </row>
    <row r="19582" spans="2:9">
      <c r="B19582" s="1"/>
      <c r="C19582" s="29"/>
      <c r="D19582" s="27"/>
      <c r="E19582" s="27"/>
      <c r="F19582" s="27"/>
      <c r="G19582" s="1"/>
      <c r="H19582" s="1"/>
      <c r="I19582" s="1"/>
    </row>
    <row r="19583" spans="2:9">
      <c r="B19583" s="1"/>
      <c r="C19583" s="29"/>
      <c r="D19583" s="27"/>
      <c r="E19583" s="27"/>
      <c r="F19583" s="27"/>
      <c r="G19583" s="1"/>
      <c r="H19583" s="1"/>
      <c r="I19583" s="1"/>
    </row>
    <row r="19584" spans="2:9">
      <c r="B19584" s="1"/>
      <c r="C19584" s="29"/>
      <c r="D19584" s="27"/>
      <c r="E19584" s="27"/>
      <c r="F19584" s="27"/>
      <c r="G19584" s="1"/>
      <c r="H19584" s="1"/>
      <c r="I19584" s="1"/>
    </row>
    <row r="19585" spans="2:9">
      <c r="B19585" s="1"/>
      <c r="C19585" s="29"/>
      <c r="D19585" s="27"/>
      <c r="E19585" s="27"/>
      <c r="F19585" s="27"/>
      <c r="G19585" s="1"/>
      <c r="H19585" s="1"/>
      <c r="I19585" s="1"/>
    </row>
    <row r="19586" spans="2:9">
      <c r="B19586" s="1"/>
      <c r="C19586" s="29"/>
      <c r="D19586" s="27"/>
      <c r="E19586" s="27"/>
      <c r="F19586" s="27"/>
      <c r="G19586" s="1"/>
      <c r="H19586" s="1"/>
      <c r="I19586" s="1"/>
    </row>
    <row r="19587" spans="2:9">
      <c r="B19587" s="1"/>
      <c r="C19587" s="29"/>
      <c r="D19587" s="27"/>
      <c r="E19587" s="27"/>
      <c r="F19587" s="27"/>
      <c r="G19587" s="1"/>
      <c r="H19587" s="1"/>
      <c r="I19587" s="1"/>
    </row>
    <row r="19588" spans="2:9">
      <c r="B19588" s="1"/>
      <c r="C19588" s="29"/>
      <c r="D19588" s="27"/>
      <c r="E19588" s="27"/>
      <c r="F19588" s="27"/>
      <c r="G19588" s="1"/>
      <c r="H19588" s="1"/>
      <c r="I19588" s="1"/>
    </row>
    <row r="19589" spans="2:9">
      <c r="B19589" s="1"/>
      <c r="C19589" s="29"/>
      <c r="D19589" s="27"/>
      <c r="E19589" s="27"/>
      <c r="F19589" s="27"/>
      <c r="G19589" s="1"/>
      <c r="H19589" s="1"/>
      <c r="I19589" s="1"/>
    </row>
    <row r="19590" spans="2:9">
      <c r="B19590" s="1"/>
      <c r="C19590" s="29"/>
      <c r="D19590" s="27"/>
      <c r="E19590" s="27"/>
      <c r="F19590" s="27"/>
      <c r="G19590" s="1"/>
      <c r="H19590" s="1"/>
      <c r="I19590" s="1"/>
    </row>
    <row r="19591" spans="2:9">
      <c r="B19591" s="1"/>
      <c r="C19591" s="29"/>
      <c r="D19591" s="27"/>
      <c r="E19591" s="27"/>
      <c r="F19591" s="27"/>
      <c r="G19591" s="1"/>
      <c r="H19591" s="1"/>
      <c r="I19591" s="1"/>
    </row>
    <row r="19592" spans="2:9">
      <c r="B19592" s="1"/>
      <c r="C19592" s="29"/>
      <c r="D19592" s="27"/>
      <c r="E19592" s="27"/>
      <c r="F19592" s="27"/>
      <c r="G19592" s="1"/>
      <c r="H19592" s="1"/>
      <c r="I19592" s="1"/>
    </row>
    <row r="19593" spans="2:9">
      <c r="B19593" s="1"/>
      <c r="C19593" s="29"/>
      <c r="D19593" s="27"/>
      <c r="E19593" s="27"/>
      <c r="F19593" s="27"/>
      <c r="G19593" s="1"/>
      <c r="H19593" s="1"/>
      <c r="I19593" s="1"/>
    </row>
    <row r="19594" spans="2:9">
      <c r="B19594" s="1"/>
      <c r="C19594" s="29"/>
      <c r="D19594" s="27"/>
      <c r="E19594" s="27"/>
      <c r="F19594" s="27"/>
      <c r="G19594" s="1"/>
      <c r="H19594" s="1"/>
      <c r="I19594" s="1"/>
    </row>
    <row r="19595" spans="2:9">
      <c r="B19595" s="1"/>
      <c r="C19595" s="29"/>
      <c r="D19595" s="27"/>
      <c r="E19595" s="27"/>
      <c r="F19595" s="27"/>
      <c r="G19595" s="1"/>
      <c r="H19595" s="1"/>
      <c r="I19595" s="1"/>
    </row>
    <row r="19596" spans="2:9">
      <c r="B19596" s="1"/>
      <c r="C19596" s="29"/>
      <c r="D19596" s="27"/>
      <c r="E19596" s="27"/>
      <c r="F19596" s="27"/>
      <c r="G19596" s="1"/>
      <c r="H19596" s="1"/>
      <c r="I19596" s="1"/>
    </row>
    <row r="19597" spans="2:9">
      <c r="B19597" s="1"/>
      <c r="C19597" s="29"/>
      <c r="D19597" s="27"/>
      <c r="E19597" s="27"/>
      <c r="F19597" s="27"/>
      <c r="G19597" s="1"/>
      <c r="H19597" s="1"/>
      <c r="I19597" s="1"/>
    </row>
    <row r="19598" spans="2:9">
      <c r="B19598" s="1"/>
      <c r="C19598" s="29"/>
      <c r="D19598" s="27"/>
      <c r="E19598" s="27"/>
      <c r="F19598" s="27"/>
      <c r="G19598" s="1"/>
      <c r="H19598" s="1"/>
      <c r="I19598" s="1"/>
    </row>
    <row r="19599" spans="2:9">
      <c r="B19599" s="1"/>
      <c r="C19599" s="29"/>
      <c r="D19599" s="27"/>
      <c r="E19599" s="27"/>
      <c r="F19599" s="27"/>
      <c r="G19599" s="1"/>
      <c r="H19599" s="1"/>
      <c r="I19599" s="1"/>
    </row>
    <row r="19600" spans="2:9">
      <c r="B19600" s="1"/>
      <c r="C19600" s="29"/>
      <c r="D19600" s="27"/>
      <c r="E19600" s="27"/>
      <c r="F19600" s="27"/>
      <c r="G19600" s="1"/>
      <c r="H19600" s="1"/>
      <c r="I19600" s="1"/>
    </row>
    <row r="19601" spans="2:9">
      <c r="B19601" s="1"/>
      <c r="C19601" s="29"/>
      <c r="D19601" s="27"/>
      <c r="E19601" s="27"/>
      <c r="F19601" s="27"/>
      <c r="G19601" s="1"/>
      <c r="H19601" s="1"/>
      <c r="I19601" s="1"/>
    </row>
    <row r="19602" spans="2:9">
      <c r="B19602" s="1"/>
      <c r="C19602" s="29"/>
      <c r="D19602" s="27"/>
      <c r="E19602" s="27"/>
      <c r="F19602" s="27"/>
      <c r="G19602" s="1"/>
      <c r="H19602" s="1"/>
      <c r="I19602" s="1"/>
    </row>
    <row r="19603" spans="2:9">
      <c r="B19603" s="1"/>
      <c r="C19603" s="29"/>
      <c r="D19603" s="27"/>
      <c r="E19603" s="27"/>
      <c r="F19603" s="27"/>
      <c r="G19603" s="1"/>
      <c r="H19603" s="1"/>
      <c r="I19603" s="1"/>
    </row>
    <row r="19604" spans="2:9">
      <c r="B19604" s="1"/>
      <c r="C19604" s="29"/>
      <c r="D19604" s="27"/>
      <c r="E19604" s="27"/>
      <c r="F19604" s="27"/>
      <c r="G19604" s="1"/>
      <c r="H19604" s="1"/>
      <c r="I19604" s="1"/>
    </row>
    <row r="19605" spans="2:9">
      <c r="B19605" s="1"/>
      <c r="C19605" s="29"/>
      <c r="D19605" s="27"/>
      <c r="E19605" s="27"/>
      <c r="F19605" s="27"/>
      <c r="G19605" s="1"/>
      <c r="H19605" s="1"/>
      <c r="I19605" s="1"/>
    </row>
    <row r="19606" spans="2:9">
      <c r="B19606" s="1"/>
      <c r="C19606" s="29"/>
      <c r="D19606" s="27"/>
      <c r="E19606" s="27"/>
      <c r="F19606" s="27"/>
      <c r="G19606" s="1"/>
      <c r="H19606" s="1"/>
      <c r="I19606" s="1"/>
    </row>
    <row r="19607" spans="2:9">
      <c r="B19607" s="1"/>
      <c r="C19607" s="29"/>
      <c r="D19607" s="27"/>
      <c r="E19607" s="27"/>
      <c r="F19607" s="27"/>
      <c r="G19607" s="1"/>
      <c r="H19607" s="1"/>
      <c r="I19607" s="1"/>
    </row>
    <row r="19608" spans="2:9">
      <c r="B19608" s="1"/>
      <c r="C19608" s="29"/>
      <c r="D19608" s="27"/>
      <c r="E19608" s="27"/>
      <c r="F19608" s="27"/>
      <c r="G19608" s="1"/>
      <c r="H19608" s="1"/>
      <c r="I19608" s="1"/>
    </row>
    <row r="19609" spans="2:9">
      <c r="B19609" s="1"/>
      <c r="C19609" s="29"/>
      <c r="D19609" s="27"/>
      <c r="E19609" s="27"/>
      <c r="F19609" s="27"/>
      <c r="G19609" s="1"/>
      <c r="H19609" s="1"/>
      <c r="I19609" s="1"/>
    </row>
    <row r="19610" spans="2:9">
      <c r="B19610" s="1"/>
      <c r="C19610" s="29"/>
      <c r="D19610" s="27"/>
      <c r="E19610" s="27"/>
      <c r="F19610" s="27"/>
      <c r="G19610" s="1"/>
      <c r="H19610" s="1"/>
      <c r="I19610" s="1"/>
    </row>
    <row r="19611" spans="2:9">
      <c r="B19611" s="1"/>
      <c r="C19611" s="29"/>
      <c r="D19611" s="27"/>
      <c r="E19611" s="27"/>
      <c r="F19611" s="27"/>
      <c r="G19611" s="1"/>
      <c r="H19611" s="1"/>
      <c r="I19611" s="1"/>
    </row>
    <row r="19612" spans="2:9">
      <c r="B19612" s="1"/>
      <c r="C19612" s="29"/>
      <c r="D19612" s="27"/>
      <c r="E19612" s="27"/>
      <c r="F19612" s="27"/>
      <c r="G19612" s="1"/>
      <c r="H19612" s="1"/>
      <c r="I19612" s="1"/>
    </row>
    <row r="19613" spans="2:9">
      <c r="B19613" s="1"/>
      <c r="C19613" s="29"/>
      <c r="D19613" s="27"/>
      <c r="E19613" s="27"/>
      <c r="F19613" s="27"/>
      <c r="G19613" s="1"/>
      <c r="H19613" s="1"/>
      <c r="I19613" s="1"/>
    </row>
    <row r="19614" spans="2:9">
      <c r="B19614" s="1"/>
      <c r="C19614" s="29"/>
      <c r="D19614" s="27"/>
      <c r="E19614" s="27"/>
      <c r="F19614" s="27"/>
      <c r="G19614" s="1"/>
      <c r="H19614" s="1"/>
      <c r="I19614" s="1"/>
    </row>
    <row r="19615" spans="2:9">
      <c r="B19615" s="1"/>
      <c r="C19615" s="29"/>
      <c r="D19615" s="27"/>
      <c r="E19615" s="27"/>
      <c r="F19615" s="27"/>
      <c r="G19615" s="1"/>
      <c r="H19615" s="1"/>
      <c r="I19615" s="1"/>
    </row>
    <row r="19616" spans="2:9">
      <c r="B19616" s="1"/>
      <c r="C19616" s="29"/>
      <c r="D19616" s="27"/>
      <c r="E19616" s="27"/>
      <c r="F19616" s="27"/>
      <c r="G19616" s="1"/>
      <c r="H19616" s="1"/>
      <c r="I19616" s="1"/>
    </row>
    <row r="19617" spans="2:9">
      <c r="B19617" s="1"/>
      <c r="C19617" s="29"/>
      <c r="D19617" s="27"/>
      <c r="E19617" s="27"/>
      <c r="F19617" s="27"/>
      <c r="G19617" s="1"/>
      <c r="H19617" s="1"/>
      <c r="I19617" s="1"/>
    </row>
    <row r="19618" spans="2:9">
      <c r="B19618" s="1"/>
      <c r="C19618" s="29"/>
      <c r="D19618" s="27"/>
      <c r="E19618" s="27"/>
      <c r="F19618" s="27"/>
      <c r="G19618" s="1"/>
      <c r="H19618" s="1"/>
      <c r="I19618" s="1"/>
    </row>
    <row r="19619" spans="2:9">
      <c r="B19619" s="1"/>
      <c r="C19619" s="29"/>
      <c r="D19619" s="27"/>
      <c r="E19619" s="27"/>
      <c r="F19619" s="27"/>
      <c r="G19619" s="1"/>
      <c r="H19619" s="1"/>
      <c r="I19619" s="1"/>
    </row>
    <row r="19620" spans="2:9">
      <c r="B19620" s="1"/>
      <c r="C19620" s="29"/>
      <c r="D19620" s="27"/>
      <c r="E19620" s="27"/>
      <c r="F19620" s="27"/>
      <c r="G19620" s="1"/>
      <c r="H19620" s="1"/>
      <c r="I19620" s="1"/>
    </row>
    <row r="19621" spans="2:9">
      <c r="B19621" s="1"/>
      <c r="C19621" s="29"/>
      <c r="D19621" s="27"/>
      <c r="E19621" s="27"/>
      <c r="F19621" s="27"/>
      <c r="G19621" s="1"/>
      <c r="H19621" s="1"/>
      <c r="I19621" s="1"/>
    </row>
    <row r="19622" spans="2:9">
      <c r="B19622" s="1"/>
      <c r="C19622" s="29"/>
      <c r="D19622" s="27"/>
      <c r="E19622" s="27"/>
      <c r="F19622" s="27"/>
      <c r="G19622" s="1"/>
      <c r="H19622" s="1"/>
      <c r="I19622" s="1"/>
    </row>
    <row r="19623" spans="2:9">
      <c r="B19623" s="1"/>
      <c r="C19623" s="29"/>
      <c r="D19623" s="27"/>
      <c r="E19623" s="27"/>
      <c r="F19623" s="27"/>
      <c r="G19623" s="1"/>
      <c r="H19623" s="1"/>
      <c r="I19623" s="1"/>
    </row>
    <row r="19624" spans="2:9">
      <c r="B19624" s="1"/>
      <c r="C19624" s="29"/>
      <c r="D19624" s="27"/>
      <c r="E19624" s="27"/>
      <c r="F19624" s="27"/>
      <c r="G19624" s="1"/>
      <c r="H19624" s="1"/>
      <c r="I19624" s="1"/>
    </row>
    <row r="19625" spans="2:9">
      <c r="B19625" s="1"/>
      <c r="C19625" s="29"/>
      <c r="D19625" s="27"/>
      <c r="E19625" s="27"/>
      <c r="F19625" s="27"/>
      <c r="G19625" s="1"/>
      <c r="H19625" s="1"/>
      <c r="I19625" s="1"/>
    </row>
    <row r="19626" spans="2:9">
      <c r="B19626" s="1"/>
      <c r="C19626" s="29"/>
      <c r="D19626" s="27"/>
      <c r="E19626" s="27"/>
      <c r="F19626" s="27"/>
      <c r="G19626" s="1"/>
      <c r="H19626" s="1"/>
      <c r="I19626" s="1"/>
    </row>
    <row r="19627" spans="2:9">
      <c r="B19627" s="1"/>
      <c r="C19627" s="29"/>
      <c r="D19627" s="27"/>
      <c r="E19627" s="27"/>
      <c r="F19627" s="27"/>
      <c r="G19627" s="1"/>
      <c r="H19627" s="1"/>
      <c r="I19627" s="1"/>
    </row>
    <row r="19628" spans="2:9">
      <c r="B19628" s="1"/>
      <c r="C19628" s="29"/>
      <c r="D19628" s="27"/>
      <c r="E19628" s="27"/>
      <c r="F19628" s="27"/>
      <c r="G19628" s="1"/>
      <c r="H19628" s="1"/>
      <c r="I19628" s="1"/>
    </row>
    <row r="19629" spans="2:9">
      <c r="B19629" s="1"/>
      <c r="C19629" s="29"/>
      <c r="D19629" s="27"/>
      <c r="E19629" s="27"/>
      <c r="F19629" s="27"/>
      <c r="G19629" s="1"/>
      <c r="H19629" s="1"/>
      <c r="I19629" s="1"/>
    </row>
    <row r="19630" spans="2:9">
      <c r="B19630" s="1"/>
      <c r="C19630" s="29"/>
      <c r="D19630" s="27"/>
      <c r="E19630" s="27"/>
      <c r="F19630" s="27"/>
      <c r="G19630" s="1"/>
      <c r="H19630" s="1"/>
      <c r="I19630" s="1"/>
    </row>
    <row r="19631" spans="2:9">
      <c r="B19631" s="1"/>
      <c r="C19631" s="29"/>
      <c r="D19631" s="27"/>
      <c r="E19631" s="27"/>
      <c r="F19631" s="27"/>
      <c r="G19631" s="1"/>
      <c r="H19631" s="1"/>
      <c r="I19631" s="1"/>
    </row>
    <row r="19632" spans="2:9">
      <c r="B19632" s="1"/>
      <c r="C19632" s="29"/>
      <c r="D19632" s="27"/>
      <c r="E19632" s="27"/>
      <c r="F19632" s="27"/>
      <c r="G19632" s="1"/>
      <c r="H19632" s="1"/>
      <c r="I19632" s="1"/>
    </row>
    <row r="19633" spans="2:9">
      <c r="B19633" s="1"/>
      <c r="C19633" s="29"/>
      <c r="D19633" s="27"/>
      <c r="E19633" s="27"/>
      <c r="F19633" s="27"/>
      <c r="G19633" s="1"/>
      <c r="H19633" s="1"/>
      <c r="I19633" s="1"/>
    </row>
    <row r="19634" spans="2:9">
      <c r="B19634" s="1"/>
      <c r="C19634" s="29"/>
      <c r="D19634" s="27"/>
      <c r="E19634" s="27"/>
      <c r="F19634" s="27"/>
      <c r="G19634" s="1"/>
      <c r="H19634" s="1"/>
      <c r="I19634" s="1"/>
    </row>
    <row r="19635" spans="2:9">
      <c r="B19635" s="1"/>
      <c r="C19635" s="29"/>
      <c r="D19635" s="27"/>
      <c r="E19635" s="27"/>
      <c r="F19635" s="27"/>
      <c r="G19635" s="1"/>
      <c r="H19635" s="1"/>
      <c r="I19635" s="1"/>
    </row>
    <row r="19636" spans="2:9">
      <c r="B19636" s="1"/>
      <c r="C19636" s="29"/>
      <c r="D19636" s="27"/>
      <c r="E19636" s="27"/>
      <c r="F19636" s="27"/>
      <c r="G19636" s="1"/>
      <c r="H19636" s="1"/>
      <c r="I19636" s="1"/>
    </row>
    <row r="19637" spans="2:9">
      <c r="B19637" s="1"/>
      <c r="C19637" s="29"/>
      <c r="D19637" s="27"/>
      <c r="E19637" s="27"/>
      <c r="F19637" s="27"/>
      <c r="G19637" s="1"/>
      <c r="H19637" s="1"/>
      <c r="I19637" s="1"/>
    </row>
    <row r="19638" spans="2:9">
      <c r="B19638" s="1"/>
      <c r="C19638" s="29"/>
      <c r="D19638" s="27"/>
      <c r="E19638" s="27"/>
      <c r="F19638" s="27"/>
      <c r="G19638" s="1"/>
      <c r="H19638" s="1"/>
      <c r="I19638" s="1"/>
    </row>
    <row r="19639" spans="2:9">
      <c r="B19639" s="1"/>
      <c r="C19639" s="29"/>
      <c r="D19639" s="27"/>
      <c r="E19639" s="27"/>
      <c r="F19639" s="27"/>
      <c r="G19639" s="1"/>
      <c r="H19639" s="1"/>
      <c r="I19639" s="1"/>
    </row>
    <row r="19640" spans="2:9">
      <c r="B19640" s="1"/>
      <c r="C19640" s="29"/>
      <c r="D19640" s="27"/>
      <c r="E19640" s="27"/>
      <c r="F19640" s="27"/>
      <c r="G19640" s="1"/>
      <c r="H19640" s="1"/>
      <c r="I19640" s="1"/>
    </row>
    <row r="19641" spans="2:9">
      <c r="B19641" s="1"/>
      <c r="C19641" s="29"/>
      <c r="D19641" s="27"/>
      <c r="E19641" s="27"/>
      <c r="F19641" s="27"/>
      <c r="G19641" s="1"/>
      <c r="H19641" s="1"/>
      <c r="I19641" s="1"/>
    </row>
    <row r="19642" spans="2:9">
      <c r="B19642" s="1"/>
      <c r="C19642" s="29"/>
      <c r="D19642" s="27"/>
      <c r="E19642" s="27"/>
      <c r="F19642" s="27"/>
      <c r="G19642" s="1"/>
      <c r="H19642" s="1"/>
      <c r="I19642" s="1"/>
    </row>
    <row r="19643" spans="2:9">
      <c r="B19643" s="1"/>
      <c r="C19643" s="29"/>
      <c r="D19643" s="27"/>
      <c r="E19643" s="27"/>
      <c r="F19643" s="27"/>
      <c r="G19643" s="1"/>
      <c r="H19643" s="1"/>
      <c r="I19643" s="1"/>
    </row>
    <row r="19644" spans="2:9">
      <c r="B19644" s="1"/>
      <c r="C19644" s="29"/>
      <c r="D19644" s="27"/>
      <c r="E19644" s="27"/>
      <c r="F19644" s="27"/>
      <c r="G19644" s="1"/>
      <c r="H19644" s="1"/>
      <c r="I19644" s="1"/>
    </row>
    <row r="19645" spans="2:9">
      <c r="B19645" s="1"/>
      <c r="C19645" s="29"/>
      <c r="D19645" s="27"/>
      <c r="E19645" s="27"/>
      <c r="F19645" s="27"/>
      <c r="G19645" s="1"/>
      <c r="H19645" s="1"/>
      <c r="I19645" s="1"/>
    </row>
    <row r="19646" spans="2:9">
      <c r="B19646" s="1"/>
      <c r="C19646" s="29"/>
      <c r="D19646" s="27"/>
      <c r="E19646" s="27"/>
      <c r="F19646" s="27"/>
      <c r="G19646" s="1"/>
      <c r="H19646" s="1"/>
      <c r="I19646" s="1"/>
    </row>
    <row r="19647" spans="2:9">
      <c r="B19647" s="1"/>
      <c r="C19647" s="29"/>
      <c r="D19647" s="27"/>
      <c r="E19647" s="27"/>
      <c r="F19647" s="27"/>
      <c r="G19647" s="1"/>
      <c r="H19647" s="1"/>
      <c r="I19647" s="1"/>
    </row>
    <row r="19648" spans="2:9">
      <c r="B19648" s="1"/>
      <c r="C19648" s="29"/>
      <c r="D19648" s="27"/>
      <c r="E19648" s="27"/>
      <c r="F19648" s="27"/>
      <c r="G19648" s="1"/>
      <c r="H19648" s="1"/>
      <c r="I19648" s="1"/>
    </row>
    <row r="19649" spans="2:9">
      <c r="B19649" s="1"/>
      <c r="C19649" s="29"/>
      <c r="D19649" s="27"/>
      <c r="E19649" s="27"/>
      <c r="F19649" s="27"/>
      <c r="G19649" s="1"/>
      <c r="H19649" s="1"/>
      <c r="I19649" s="1"/>
    </row>
    <row r="19650" spans="2:9">
      <c r="B19650" s="1"/>
      <c r="C19650" s="29"/>
      <c r="D19650" s="27"/>
      <c r="E19650" s="27"/>
      <c r="F19650" s="27"/>
      <c r="G19650" s="1"/>
      <c r="H19650" s="1"/>
      <c r="I19650" s="1"/>
    </row>
    <row r="19651" spans="2:9">
      <c r="B19651" s="1"/>
      <c r="C19651" s="29"/>
      <c r="D19651" s="27"/>
      <c r="E19651" s="27"/>
      <c r="F19651" s="27"/>
      <c r="G19651" s="1"/>
      <c r="H19651" s="1"/>
      <c r="I19651" s="1"/>
    </row>
    <row r="19652" spans="2:9">
      <c r="B19652" s="1"/>
      <c r="C19652" s="29"/>
      <c r="D19652" s="27"/>
      <c r="E19652" s="27"/>
      <c r="F19652" s="27"/>
      <c r="G19652" s="1"/>
      <c r="H19652" s="1"/>
      <c r="I19652" s="1"/>
    </row>
    <row r="19653" spans="2:9">
      <c r="B19653" s="1"/>
      <c r="C19653" s="29"/>
      <c r="D19653" s="27"/>
      <c r="E19653" s="27"/>
      <c r="F19653" s="27"/>
      <c r="G19653" s="1"/>
      <c r="H19653" s="1"/>
      <c r="I19653" s="1"/>
    </row>
    <row r="19654" spans="2:9">
      <c r="B19654" s="1"/>
      <c r="C19654" s="29"/>
      <c r="D19654" s="27"/>
      <c r="E19654" s="27"/>
      <c r="F19654" s="27"/>
      <c r="G19654" s="1"/>
      <c r="H19654" s="1"/>
      <c r="I19654" s="1"/>
    </row>
    <row r="19655" spans="2:9">
      <c r="B19655" s="1"/>
      <c r="C19655" s="29"/>
      <c r="D19655" s="27"/>
      <c r="E19655" s="27"/>
      <c r="F19655" s="27"/>
      <c r="G19655" s="1"/>
      <c r="H19655" s="1"/>
      <c r="I19655" s="1"/>
    </row>
    <row r="19656" spans="2:9">
      <c r="B19656" s="1"/>
      <c r="C19656" s="29"/>
      <c r="D19656" s="27"/>
      <c r="E19656" s="27"/>
      <c r="F19656" s="27"/>
      <c r="G19656" s="1"/>
      <c r="H19656" s="1"/>
      <c r="I19656" s="1"/>
    </row>
    <row r="19657" spans="2:9">
      <c r="B19657" s="1"/>
      <c r="C19657" s="29"/>
      <c r="D19657" s="27"/>
      <c r="E19657" s="27"/>
      <c r="F19657" s="27"/>
      <c r="G19657" s="1"/>
      <c r="H19657" s="1"/>
      <c r="I19657" s="1"/>
    </row>
    <row r="19658" spans="2:9">
      <c r="B19658" s="1"/>
      <c r="C19658" s="29"/>
      <c r="D19658" s="27"/>
      <c r="E19658" s="27"/>
      <c r="F19658" s="27"/>
      <c r="G19658" s="1"/>
      <c r="H19658" s="1"/>
      <c r="I19658" s="1"/>
    </row>
    <row r="19659" spans="2:9">
      <c r="B19659" s="1"/>
      <c r="C19659" s="29"/>
      <c r="D19659" s="27"/>
      <c r="E19659" s="27"/>
      <c r="F19659" s="27"/>
      <c r="G19659" s="1"/>
      <c r="H19659" s="1"/>
      <c r="I19659" s="1"/>
    </row>
    <row r="19660" spans="2:9">
      <c r="B19660" s="1"/>
      <c r="C19660" s="29"/>
      <c r="D19660" s="27"/>
      <c r="E19660" s="27"/>
      <c r="F19660" s="27"/>
      <c r="G19660" s="1"/>
      <c r="H19660" s="1"/>
      <c r="I19660" s="1"/>
    </row>
    <row r="19661" spans="2:9">
      <c r="B19661" s="1"/>
      <c r="C19661" s="29"/>
      <c r="D19661" s="27"/>
      <c r="E19661" s="27"/>
      <c r="F19661" s="27"/>
      <c r="G19661" s="1"/>
      <c r="H19661" s="1"/>
      <c r="I19661" s="1"/>
    </row>
    <row r="19662" spans="2:9">
      <c r="B19662" s="1"/>
      <c r="C19662" s="29"/>
      <c r="D19662" s="27"/>
      <c r="E19662" s="27"/>
      <c r="F19662" s="27"/>
      <c r="G19662" s="1"/>
      <c r="H19662" s="1"/>
      <c r="I19662" s="1"/>
    </row>
    <row r="19663" spans="2:9">
      <c r="B19663" s="1"/>
      <c r="C19663" s="29"/>
      <c r="D19663" s="27"/>
      <c r="E19663" s="27"/>
      <c r="F19663" s="27"/>
      <c r="G19663" s="1"/>
      <c r="H19663" s="1"/>
      <c r="I19663" s="1"/>
    </row>
    <row r="19664" spans="2:9">
      <c r="B19664" s="1"/>
      <c r="C19664" s="29"/>
      <c r="D19664" s="27"/>
      <c r="E19664" s="27"/>
      <c r="F19664" s="27"/>
      <c r="G19664" s="1"/>
      <c r="H19664" s="1"/>
      <c r="I19664" s="1"/>
    </row>
    <row r="19665" spans="2:9">
      <c r="B19665" s="1"/>
      <c r="C19665" s="29"/>
      <c r="D19665" s="27"/>
      <c r="E19665" s="27"/>
      <c r="F19665" s="27"/>
      <c r="G19665" s="1"/>
      <c r="H19665" s="1"/>
      <c r="I19665" s="1"/>
    </row>
    <row r="19666" spans="2:9">
      <c r="B19666" s="1"/>
      <c r="C19666" s="29"/>
      <c r="D19666" s="27"/>
      <c r="E19666" s="27"/>
      <c r="F19666" s="27"/>
      <c r="G19666" s="1"/>
      <c r="H19666" s="1"/>
      <c r="I19666" s="1"/>
    </row>
    <row r="19667" spans="2:9">
      <c r="B19667" s="1"/>
      <c r="C19667" s="29"/>
      <c r="D19667" s="27"/>
      <c r="E19667" s="27"/>
      <c r="F19667" s="27"/>
      <c r="G19667" s="1"/>
      <c r="H19667" s="1"/>
      <c r="I19667" s="1"/>
    </row>
    <row r="19668" spans="2:9">
      <c r="B19668" s="1"/>
      <c r="C19668" s="29"/>
      <c r="D19668" s="27"/>
      <c r="E19668" s="27"/>
      <c r="F19668" s="27"/>
      <c r="G19668" s="1"/>
      <c r="H19668" s="1"/>
      <c r="I19668" s="1"/>
    </row>
    <row r="19669" spans="2:9">
      <c r="B19669" s="1"/>
      <c r="C19669" s="29"/>
      <c r="D19669" s="27"/>
      <c r="E19669" s="27"/>
      <c r="F19669" s="27"/>
      <c r="G19669" s="1"/>
      <c r="H19669" s="1"/>
      <c r="I19669" s="1"/>
    </row>
    <row r="19670" spans="2:9">
      <c r="B19670" s="1"/>
      <c r="C19670" s="29"/>
      <c r="D19670" s="27"/>
      <c r="E19670" s="27"/>
      <c r="F19670" s="27"/>
      <c r="G19670" s="1"/>
      <c r="H19670" s="1"/>
      <c r="I19670" s="1"/>
    </row>
    <row r="19671" spans="2:9">
      <c r="B19671" s="1"/>
      <c r="C19671" s="29"/>
      <c r="D19671" s="27"/>
      <c r="E19671" s="27"/>
      <c r="F19671" s="27"/>
      <c r="G19671" s="1"/>
      <c r="H19671" s="1"/>
      <c r="I19671" s="1"/>
    </row>
    <row r="19672" spans="2:9">
      <c r="B19672" s="1"/>
      <c r="C19672" s="29"/>
      <c r="D19672" s="27"/>
      <c r="E19672" s="27"/>
      <c r="F19672" s="27"/>
      <c r="G19672" s="1"/>
      <c r="H19672" s="1"/>
      <c r="I19672" s="1"/>
    </row>
    <row r="19673" spans="2:9">
      <c r="B19673" s="1"/>
      <c r="C19673" s="29"/>
      <c r="D19673" s="27"/>
      <c r="E19673" s="27"/>
      <c r="F19673" s="27"/>
      <c r="G19673" s="1"/>
      <c r="H19673" s="1"/>
      <c r="I19673" s="1"/>
    </row>
    <row r="19674" spans="2:9">
      <c r="B19674" s="1"/>
      <c r="C19674" s="29"/>
      <c r="D19674" s="27"/>
      <c r="E19674" s="27"/>
      <c r="F19674" s="27"/>
      <c r="G19674" s="1"/>
      <c r="H19674" s="1"/>
      <c r="I19674" s="1"/>
    </row>
    <row r="19675" spans="2:9">
      <c r="B19675" s="1"/>
      <c r="C19675" s="29"/>
      <c r="D19675" s="27"/>
      <c r="E19675" s="27"/>
      <c r="F19675" s="27"/>
      <c r="G19675" s="1"/>
      <c r="H19675" s="1"/>
      <c r="I19675" s="1"/>
    </row>
    <row r="19676" spans="2:9">
      <c r="B19676" s="1"/>
      <c r="C19676" s="29"/>
      <c r="D19676" s="27"/>
      <c r="E19676" s="27"/>
      <c r="F19676" s="27"/>
      <c r="G19676" s="1"/>
      <c r="H19676" s="1"/>
      <c r="I19676" s="1"/>
    </row>
    <row r="19677" spans="2:9">
      <c r="B19677" s="1"/>
      <c r="C19677" s="29"/>
      <c r="D19677" s="27"/>
      <c r="E19677" s="27"/>
      <c r="F19677" s="27"/>
      <c r="G19677" s="1"/>
      <c r="H19677" s="1"/>
      <c r="I19677" s="1"/>
    </row>
    <row r="19678" spans="2:9">
      <c r="B19678" s="1"/>
      <c r="C19678" s="29"/>
      <c r="D19678" s="27"/>
      <c r="E19678" s="27"/>
      <c r="F19678" s="27"/>
      <c r="G19678" s="1"/>
      <c r="H19678" s="1"/>
      <c r="I19678" s="1"/>
    </row>
    <row r="19679" spans="2:9">
      <c r="B19679" s="1"/>
      <c r="C19679" s="29"/>
      <c r="D19679" s="27"/>
      <c r="E19679" s="27"/>
      <c r="F19679" s="27"/>
      <c r="G19679" s="1"/>
      <c r="H19679" s="1"/>
      <c r="I19679" s="1"/>
    </row>
    <row r="19680" spans="2:9">
      <c r="B19680" s="1"/>
      <c r="C19680" s="29"/>
      <c r="D19680" s="27"/>
      <c r="E19680" s="27"/>
      <c r="F19680" s="27"/>
      <c r="G19680" s="1"/>
      <c r="H19680" s="1"/>
      <c r="I19680" s="1"/>
    </row>
    <row r="19681" spans="2:9">
      <c r="B19681" s="1"/>
      <c r="C19681" s="29"/>
      <c r="D19681" s="27"/>
      <c r="E19681" s="27"/>
      <c r="F19681" s="27"/>
      <c r="G19681" s="1"/>
      <c r="H19681" s="1"/>
      <c r="I19681" s="1"/>
    </row>
    <row r="19682" spans="2:9">
      <c r="B19682" s="1"/>
      <c r="C19682" s="29"/>
      <c r="D19682" s="27"/>
      <c r="E19682" s="27"/>
      <c r="F19682" s="27"/>
      <c r="G19682" s="1"/>
      <c r="H19682" s="1"/>
      <c r="I19682" s="1"/>
    </row>
    <row r="19683" spans="2:9">
      <c r="B19683" s="1"/>
      <c r="C19683" s="29"/>
      <c r="D19683" s="27"/>
      <c r="E19683" s="27"/>
      <c r="F19683" s="27"/>
      <c r="G19683" s="1"/>
      <c r="H19683" s="1"/>
      <c r="I19683" s="1"/>
    </row>
    <row r="19684" spans="2:9">
      <c r="B19684" s="1"/>
      <c r="C19684" s="29"/>
      <c r="D19684" s="27"/>
      <c r="E19684" s="27"/>
      <c r="F19684" s="27"/>
      <c r="G19684" s="1"/>
      <c r="H19684" s="1"/>
      <c r="I19684" s="1"/>
    </row>
    <row r="19685" spans="2:9">
      <c r="B19685" s="1"/>
      <c r="C19685" s="29"/>
      <c r="D19685" s="27"/>
      <c r="E19685" s="27"/>
      <c r="F19685" s="27"/>
      <c r="G19685" s="1"/>
      <c r="H19685" s="1"/>
      <c r="I19685" s="1"/>
    </row>
    <row r="19686" spans="2:9">
      <c r="B19686" s="1"/>
      <c r="C19686" s="29"/>
      <c r="D19686" s="27"/>
      <c r="E19686" s="27"/>
      <c r="F19686" s="27"/>
      <c r="G19686" s="1"/>
      <c r="H19686" s="1"/>
      <c r="I19686" s="1"/>
    </row>
    <row r="19687" spans="2:9">
      <c r="B19687" s="1"/>
      <c r="C19687" s="29"/>
      <c r="D19687" s="27"/>
      <c r="E19687" s="27"/>
      <c r="F19687" s="27"/>
      <c r="G19687" s="1"/>
      <c r="H19687" s="1"/>
      <c r="I19687" s="1"/>
    </row>
    <row r="19688" spans="2:9">
      <c r="B19688" s="1"/>
      <c r="C19688" s="29"/>
      <c r="D19688" s="27"/>
      <c r="E19688" s="27"/>
      <c r="F19688" s="27"/>
      <c r="G19688" s="1"/>
      <c r="H19688" s="1"/>
      <c r="I19688" s="1"/>
    </row>
    <row r="19689" spans="2:9">
      <c r="B19689" s="1"/>
      <c r="C19689" s="29"/>
      <c r="D19689" s="27"/>
      <c r="E19689" s="27"/>
      <c r="F19689" s="27"/>
      <c r="G19689" s="1"/>
      <c r="H19689" s="1"/>
      <c r="I19689" s="1"/>
    </row>
    <row r="19690" spans="2:9">
      <c r="B19690" s="1"/>
      <c r="C19690" s="29"/>
      <c r="D19690" s="27"/>
      <c r="E19690" s="27"/>
      <c r="F19690" s="27"/>
      <c r="G19690" s="1"/>
      <c r="H19690" s="1"/>
      <c r="I19690" s="1"/>
    </row>
    <row r="19691" spans="2:9">
      <c r="B19691" s="1"/>
      <c r="C19691" s="29"/>
      <c r="D19691" s="27"/>
      <c r="E19691" s="27"/>
      <c r="F19691" s="27"/>
      <c r="G19691" s="1"/>
      <c r="H19691" s="1"/>
      <c r="I19691" s="1"/>
    </row>
    <row r="19692" spans="2:9">
      <c r="B19692" s="1"/>
      <c r="C19692" s="29"/>
      <c r="D19692" s="27"/>
      <c r="E19692" s="27"/>
      <c r="F19692" s="27"/>
      <c r="G19692" s="1"/>
      <c r="H19692" s="1"/>
      <c r="I19692" s="1"/>
    </row>
    <row r="19693" spans="2:9">
      <c r="B19693" s="1"/>
      <c r="C19693" s="29"/>
      <c r="D19693" s="27"/>
      <c r="E19693" s="27"/>
      <c r="F19693" s="27"/>
      <c r="G19693" s="1"/>
      <c r="H19693" s="1"/>
      <c r="I19693" s="1"/>
    </row>
    <row r="19694" spans="2:9">
      <c r="B19694" s="1"/>
      <c r="C19694" s="29"/>
      <c r="D19694" s="27"/>
      <c r="E19694" s="27"/>
      <c r="F19694" s="27"/>
      <c r="G19694" s="1"/>
      <c r="H19694" s="1"/>
      <c r="I19694" s="1"/>
    </row>
    <row r="19695" spans="2:9">
      <c r="B19695" s="1"/>
      <c r="C19695" s="29"/>
      <c r="D19695" s="27"/>
      <c r="E19695" s="27"/>
      <c r="F19695" s="27"/>
      <c r="G19695" s="1"/>
      <c r="H19695" s="1"/>
      <c r="I19695" s="1"/>
    </row>
    <row r="19696" spans="2:9">
      <c r="B19696" s="1"/>
      <c r="C19696" s="29"/>
      <c r="D19696" s="27"/>
      <c r="E19696" s="27"/>
      <c r="F19696" s="27"/>
      <c r="G19696" s="1"/>
      <c r="H19696" s="1"/>
      <c r="I19696" s="1"/>
    </row>
    <row r="19697" spans="2:9">
      <c r="B19697" s="1"/>
      <c r="C19697" s="29"/>
      <c r="D19697" s="27"/>
      <c r="E19697" s="27"/>
      <c r="F19697" s="27"/>
      <c r="G19697" s="1"/>
      <c r="H19697" s="1"/>
      <c r="I19697" s="1"/>
    </row>
    <row r="19698" spans="2:9">
      <c r="B19698" s="1"/>
      <c r="C19698" s="29"/>
      <c r="D19698" s="27"/>
      <c r="E19698" s="27"/>
      <c r="F19698" s="27"/>
      <c r="G19698" s="1"/>
      <c r="H19698" s="1"/>
      <c r="I19698" s="1"/>
    </row>
    <row r="19699" spans="2:9">
      <c r="B19699" s="1"/>
      <c r="C19699" s="29"/>
      <c r="D19699" s="27"/>
      <c r="E19699" s="27"/>
      <c r="F19699" s="27"/>
      <c r="G19699" s="1"/>
      <c r="H19699" s="1"/>
      <c r="I19699" s="1"/>
    </row>
    <row r="19700" spans="2:9">
      <c r="B19700" s="1"/>
      <c r="C19700" s="29"/>
      <c r="D19700" s="27"/>
      <c r="E19700" s="27"/>
      <c r="F19700" s="27"/>
      <c r="G19700" s="1"/>
      <c r="H19700" s="1"/>
      <c r="I19700" s="1"/>
    </row>
    <row r="19701" spans="2:9">
      <c r="B19701" s="1"/>
      <c r="C19701" s="29"/>
      <c r="D19701" s="27"/>
      <c r="E19701" s="27"/>
      <c r="F19701" s="27"/>
      <c r="G19701" s="1"/>
      <c r="H19701" s="1"/>
      <c r="I19701" s="1"/>
    </row>
    <row r="19702" spans="2:9">
      <c r="B19702" s="1"/>
      <c r="C19702" s="29"/>
      <c r="D19702" s="27"/>
      <c r="E19702" s="27"/>
      <c r="F19702" s="27"/>
      <c r="G19702" s="1"/>
      <c r="H19702" s="1"/>
      <c r="I19702" s="1"/>
    </row>
    <row r="19703" spans="2:9">
      <c r="B19703" s="1"/>
      <c r="C19703" s="29"/>
      <c r="D19703" s="27"/>
      <c r="E19703" s="27"/>
      <c r="F19703" s="27"/>
      <c r="G19703" s="1"/>
      <c r="H19703" s="1"/>
      <c r="I19703" s="1"/>
    </row>
    <row r="19704" spans="2:9">
      <c r="B19704" s="1"/>
      <c r="C19704" s="29"/>
      <c r="D19704" s="27"/>
      <c r="E19704" s="27"/>
      <c r="F19704" s="27"/>
      <c r="G19704" s="1"/>
      <c r="H19704" s="1"/>
      <c r="I19704" s="1"/>
    </row>
    <row r="19705" spans="2:9">
      <c r="B19705" s="1"/>
      <c r="C19705" s="29"/>
      <c r="D19705" s="27"/>
      <c r="E19705" s="27"/>
      <c r="F19705" s="27"/>
      <c r="G19705" s="1"/>
      <c r="H19705" s="1"/>
      <c r="I19705" s="1"/>
    </row>
    <row r="19706" spans="2:9">
      <c r="B19706" s="1"/>
      <c r="C19706" s="29"/>
      <c r="D19706" s="27"/>
      <c r="E19706" s="27"/>
      <c r="F19706" s="27"/>
      <c r="G19706" s="1"/>
      <c r="H19706" s="1"/>
      <c r="I19706" s="1"/>
    </row>
    <row r="19707" spans="2:9">
      <c r="B19707" s="1"/>
      <c r="C19707" s="29"/>
      <c r="D19707" s="27"/>
      <c r="E19707" s="27"/>
      <c r="F19707" s="27"/>
      <c r="G19707" s="1"/>
      <c r="H19707" s="1"/>
      <c r="I19707" s="1"/>
    </row>
    <row r="19708" spans="2:9">
      <c r="B19708" s="1"/>
      <c r="C19708" s="29"/>
      <c r="D19708" s="27"/>
      <c r="E19708" s="27"/>
      <c r="F19708" s="27"/>
      <c r="G19708" s="1"/>
      <c r="H19708" s="1"/>
      <c r="I19708" s="1"/>
    </row>
    <row r="19709" spans="2:9">
      <c r="B19709" s="1"/>
      <c r="C19709" s="29"/>
      <c r="D19709" s="27"/>
      <c r="E19709" s="27"/>
      <c r="F19709" s="27"/>
      <c r="G19709" s="1"/>
      <c r="H19709" s="1"/>
      <c r="I19709" s="1"/>
    </row>
    <row r="19710" spans="2:9">
      <c r="B19710" s="1"/>
      <c r="C19710" s="29"/>
      <c r="D19710" s="27"/>
      <c r="E19710" s="27"/>
      <c r="F19710" s="27"/>
      <c r="G19710" s="1"/>
      <c r="H19710" s="1"/>
      <c r="I19710" s="1"/>
    </row>
    <row r="19711" spans="2:9">
      <c r="B19711" s="1"/>
      <c r="C19711" s="29"/>
      <c r="D19711" s="27"/>
      <c r="E19711" s="27"/>
      <c r="F19711" s="27"/>
      <c r="G19711" s="1"/>
      <c r="H19711" s="1"/>
      <c r="I19711" s="1"/>
    </row>
    <row r="19712" spans="2:9">
      <c r="B19712" s="1"/>
      <c r="C19712" s="29"/>
      <c r="D19712" s="27"/>
      <c r="E19712" s="27"/>
      <c r="F19712" s="27"/>
      <c r="G19712" s="1"/>
      <c r="H19712" s="1"/>
      <c r="I19712" s="1"/>
    </row>
    <row r="19713" spans="2:9">
      <c r="B19713" s="1"/>
      <c r="C19713" s="29"/>
      <c r="D19713" s="27"/>
      <c r="E19713" s="27"/>
      <c r="F19713" s="27"/>
      <c r="G19713" s="1"/>
      <c r="H19713" s="1"/>
      <c r="I19713" s="1"/>
    </row>
    <row r="19714" spans="2:9">
      <c r="B19714" s="1"/>
      <c r="C19714" s="29"/>
      <c r="D19714" s="27"/>
      <c r="E19714" s="27"/>
      <c r="F19714" s="27"/>
      <c r="G19714" s="1"/>
      <c r="H19714" s="1"/>
      <c r="I19714" s="1"/>
    </row>
    <row r="19715" spans="2:9">
      <c r="B19715" s="1"/>
      <c r="C19715" s="29"/>
      <c r="D19715" s="27"/>
      <c r="E19715" s="27"/>
      <c r="F19715" s="27"/>
      <c r="G19715" s="1"/>
      <c r="H19715" s="1"/>
      <c r="I19715" s="1"/>
    </row>
    <row r="19716" spans="2:9">
      <c r="B19716" s="1"/>
      <c r="C19716" s="29"/>
      <c r="D19716" s="27"/>
      <c r="E19716" s="27"/>
      <c r="F19716" s="27"/>
      <c r="G19716" s="1"/>
      <c r="H19716" s="1"/>
      <c r="I19716" s="1"/>
    </row>
    <row r="19717" spans="2:9">
      <c r="B19717" s="1"/>
      <c r="C19717" s="29"/>
      <c r="D19717" s="27"/>
      <c r="E19717" s="27"/>
      <c r="F19717" s="27"/>
      <c r="G19717" s="1"/>
      <c r="H19717" s="1"/>
      <c r="I19717" s="1"/>
    </row>
    <row r="19718" spans="2:9">
      <c r="B19718" s="1"/>
      <c r="C19718" s="29"/>
      <c r="D19718" s="27"/>
      <c r="E19718" s="27"/>
      <c r="F19718" s="27"/>
      <c r="G19718" s="1"/>
      <c r="H19718" s="1"/>
      <c r="I19718" s="1"/>
    </row>
    <row r="19719" spans="2:9">
      <c r="B19719" s="1"/>
      <c r="C19719" s="29"/>
      <c r="D19719" s="27"/>
      <c r="E19719" s="27"/>
      <c r="F19719" s="27"/>
      <c r="G19719" s="1"/>
      <c r="H19719" s="1"/>
      <c r="I19719" s="1"/>
    </row>
    <row r="19720" spans="2:9">
      <c r="B19720" s="1"/>
      <c r="C19720" s="29"/>
      <c r="D19720" s="27"/>
      <c r="E19720" s="27"/>
      <c r="F19720" s="27"/>
      <c r="G19720" s="1"/>
      <c r="H19720" s="1"/>
      <c r="I19720" s="1"/>
    </row>
    <row r="19721" spans="2:9">
      <c r="B19721" s="1"/>
      <c r="C19721" s="29"/>
      <c r="D19721" s="27"/>
      <c r="E19721" s="27"/>
      <c r="F19721" s="27"/>
      <c r="G19721" s="1"/>
      <c r="H19721" s="1"/>
      <c r="I19721" s="1"/>
    </row>
    <row r="19722" spans="2:9">
      <c r="B19722" s="1"/>
      <c r="C19722" s="29"/>
      <c r="D19722" s="27"/>
      <c r="E19722" s="27"/>
      <c r="F19722" s="27"/>
      <c r="G19722" s="1"/>
      <c r="H19722" s="1"/>
      <c r="I19722" s="1"/>
    </row>
    <row r="19723" spans="2:9">
      <c r="B19723" s="1"/>
      <c r="C19723" s="29"/>
      <c r="D19723" s="27"/>
      <c r="E19723" s="27"/>
      <c r="F19723" s="27"/>
      <c r="G19723" s="1"/>
      <c r="H19723" s="1"/>
      <c r="I19723" s="1"/>
    </row>
    <row r="19724" spans="2:9">
      <c r="B19724" s="1"/>
      <c r="C19724" s="29"/>
      <c r="D19724" s="27"/>
      <c r="E19724" s="27"/>
      <c r="F19724" s="27"/>
      <c r="G19724" s="1"/>
      <c r="H19724" s="1"/>
      <c r="I19724" s="1"/>
    </row>
    <row r="19725" spans="2:9">
      <c r="B19725" s="1"/>
      <c r="C19725" s="29"/>
      <c r="D19725" s="27"/>
      <c r="E19725" s="27"/>
      <c r="F19725" s="27"/>
      <c r="G19725" s="1"/>
      <c r="H19725" s="1"/>
      <c r="I19725" s="1"/>
    </row>
    <row r="19726" spans="2:9">
      <c r="B19726" s="1"/>
      <c r="C19726" s="29"/>
      <c r="D19726" s="27"/>
      <c r="E19726" s="27"/>
      <c r="F19726" s="27"/>
      <c r="G19726" s="1"/>
      <c r="H19726" s="1"/>
      <c r="I19726" s="1"/>
    </row>
    <row r="19727" spans="2:9">
      <c r="B19727" s="1"/>
      <c r="C19727" s="29"/>
      <c r="D19727" s="27"/>
      <c r="E19727" s="27"/>
      <c r="F19727" s="27"/>
      <c r="G19727" s="1"/>
      <c r="H19727" s="1"/>
      <c r="I19727" s="1"/>
    </row>
    <row r="19728" spans="2:9">
      <c r="B19728" s="1"/>
      <c r="C19728" s="29"/>
      <c r="D19728" s="27"/>
      <c r="E19728" s="27"/>
      <c r="F19728" s="27"/>
      <c r="G19728" s="1"/>
      <c r="H19728" s="1"/>
      <c r="I19728" s="1"/>
    </row>
    <row r="19729" spans="2:9">
      <c r="B19729" s="1"/>
      <c r="C19729" s="29"/>
      <c r="D19729" s="27"/>
      <c r="E19729" s="27"/>
      <c r="F19729" s="27"/>
      <c r="G19729" s="1"/>
      <c r="H19729" s="1"/>
      <c r="I19729" s="1"/>
    </row>
    <row r="19730" spans="2:9">
      <c r="B19730" s="1"/>
      <c r="C19730" s="29"/>
      <c r="D19730" s="27"/>
      <c r="E19730" s="27"/>
      <c r="F19730" s="27"/>
      <c r="G19730" s="1"/>
      <c r="H19730" s="1"/>
      <c r="I19730" s="1"/>
    </row>
    <row r="19731" spans="2:9">
      <c r="B19731" s="1"/>
      <c r="C19731" s="29"/>
      <c r="D19731" s="27"/>
      <c r="E19731" s="27"/>
      <c r="F19731" s="27"/>
      <c r="G19731" s="1"/>
      <c r="H19731" s="1"/>
      <c r="I19731" s="1"/>
    </row>
    <row r="19732" spans="2:9">
      <c r="B19732" s="1"/>
      <c r="C19732" s="29"/>
      <c r="D19732" s="27"/>
      <c r="E19732" s="27"/>
      <c r="F19732" s="27"/>
      <c r="G19732" s="1"/>
      <c r="H19732" s="1"/>
      <c r="I19732" s="1"/>
    </row>
    <row r="19733" spans="2:9">
      <c r="B19733" s="1"/>
      <c r="C19733" s="29"/>
      <c r="D19733" s="27"/>
      <c r="E19733" s="27"/>
      <c r="F19733" s="27"/>
      <c r="G19733" s="1"/>
      <c r="H19733" s="1"/>
      <c r="I19733" s="1"/>
    </row>
    <row r="19734" spans="2:9">
      <c r="B19734" s="1"/>
      <c r="C19734" s="29"/>
      <c r="D19734" s="27"/>
      <c r="E19734" s="27"/>
      <c r="F19734" s="27"/>
      <c r="G19734" s="1"/>
      <c r="H19734" s="1"/>
      <c r="I19734" s="1"/>
    </row>
    <row r="19735" spans="2:9">
      <c r="B19735" s="1"/>
      <c r="C19735" s="29"/>
      <c r="D19735" s="27"/>
      <c r="E19735" s="27"/>
      <c r="F19735" s="27"/>
      <c r="G19735" s="1"/>
      <c r="H19735" s="1"/>
      <c r="I19735" s="1"/>
    </row>
    <row r="19736" spans="2:9">
      <c r="B19736" s="1"/>
      <c r="C19736" s="29"/>
      <c r="D19736" s="27"/>
      <c r="E19736" s="27"/>
      <c r="F19736" s="27"/>
      <c r="G19736" s="1"/>
      <c r="H19736" s="1"/>
      <c r="I19736" s="1"/>
    </row>
    <row r="19737" spans="2:9">
      <c r="B19737" s="1"/>
      <c r="C19737" s="29"/>
      <c r="D19737" s="27"/>
      <c r="E19737" s="27"/>
      <c r="F19737" s="27"/>
      <c r="G19737" s="1"/>
      <c r="H19737" s="1"/>
      <c r="I19737" s="1"/>
    </row>
    <row r="19738" spans="2:9">
      <c r="B19738" s="1"/>
      <c r="C19738" s="29"/>
      <c r="D19738" s="27"/>
      <c r="E19738" s="27"/>
      <c r="F19738" s="27"/>
      <c r="G19738" s="1"/>
      <c r="H19738" s="1"/>
      <c r="I19738" s="1"/>
    </row>
    <row r="19739" spans="2:9">
      <c r="B19739" s="1"/>
      <c r="C19739" s="29"/>
      <c r="D19739" s="27"/>
      <c r="E19739" s="27"/>
      <c r="F19739" s="27"/>
      <c r="G19739" s="1"/>
      <c r="H19739" s="1"/>
      <c r="I19739" s="1"/>
    </row>
    <row r="19740" spans="2:9">
      <c r="B19740" s="1"/>
      <c r="C19740" s="29"/>
      <c r="D19740" s="27"/>
      <c r="E19740" s="27"/>
      <c r="F19740" s="27"/>
      <c r="G19740" s="1"/>
      <c r="H19740" s="1"/>
      <c r="I19740" s="1"/>
    </row>
    <row r="19741" spans="2:9">
      <c r="B19741" s="1"/>
      <c r="C19741" s="29"/>
      <c r="D19741" s="27"/>
      <c r="E19741" s="27"/>
      <c r="F19741" s="27"/>
      <c r="G19741" s="1"/>
      <c r="H19741" s="1"/>
      <c r="I19741" s="1"/>
    </row>
    <row r="19742" spans="2:9">
      <c r="B19742" s="1"/>
      <c r="C19742" s="29"/>
      <c r="D19742" s="27"/>
      <c r="E19742" s="27"/>
      <c r="F19742" s="27"/>
      <c r="G19742" s="1"/>
      <c r="H19742" s="1"/>
      <c r="I19742" s="1"/>
    </row>
    <row r="19743" spans="2:9">
      <c r="B19743" s="1"/>
      <c r="C19743" s="29"/>
      <c r="D19743" s="27"/>
      <c r="E19743" s="27"/>
      <c r="F19743" s="27"/>
      <c r="G19743" s="1"/>
      <c r="H19743" s="1"/>
      <c r="I19743" s="1"/>
    </row>
    <row r="19744" spans="2:9">
      <c r="B19744" s="1"/>
      <c r="C19744" s="29"/>
      <c r="D19744" s="27"/>
      <c r="E19744" s="27"/>
      <c r="F19744" s="27"/>
      <c r="G19744" s="1"/>
      <c r="H19744" s="1"/>
      <c r="I19744" s="1"/>
    </row>
    <row r="19745" spans="2:9">
      <c r="B19745" s="1"/>
      <c r="C19745" s="29"/>
      <c r="D19745" s="27"/>
      <c r="E19745" s="27"/>
      <c r="F19745" s="27"/>
      <c r="G19745" s="1"/>
      <c r="H19745" s="1"/>
      <c r="I19745" s="1"/>
    </row>
    <row r="19746" spans="2:9">
      <c r="B19746" s="1"/>
      <c r="C19746" s="29"/>
      <c r="D19746" s="27"/>
      <c r="E19746" s="27"/>
      <c r="F19746" s="27"/>
      <c r="G19746" s="1"/>
      <c r="H19746" s="1"/>
      <c r="I19746" s="1"/>
    </row>
    <row r="19747" spans="2:9">
      <c r="B19747" s="1"/>
      <c r="C19747" s="29"/>
      <c r="D19747" s="27"/>
      <c r="E19747" s="27"/>
      <c r="F19747" s="27"/>
      <c r="G19747" s="1"/>
      <c r="H19747" s="1"/>
      <c r="I19747" s="1"/>
    </row>
    <row r="19748" spans="2:9">
      <c r="B19748" s="1"/>
      <c r="C19748" s="29"/>
      <c r="D19748" s="27"/>
      <c r="E19748" s="27"/>
      <c r="F19748" s="27"/>
      <c r="G19748" s="1"/>
      <c r="H19748" s="1"/>
      <c r="I19748" s="1"/>
    </row>
    <row r="19749" spans="2:9">
      <c r="B19749" s="1"/>
      <c r="C19749" s="29"/>
      <c r="D19749" s="27"/>
      <c r="E19749" s="27"/>
      <c r="F19749" s="27"/>
      <c r="G19749" s="1"/>
      <c r="H19749" s="1"/>
      <c r="I19749" s="1"/>
    </row>
    <row r="19750" spans="2:9">
      <c r="B19750" s="1"/>
      <c r="C19750" s="29"/>
      <c r="D19750" s="27"/>
      <c r="E19750" s="27"/>
      <c r="F19750" s="27"/>
      <c r="G19750" s="1"/>
      <c r="H19750" s="1"/>
      <c r="I19750" s="1"/>
    </row>
    <row r="19751" spans="2:9">
      <c r="B19751" s="1"/>
      <c r="C19751" s="29"/>
      <c r="D19751" s="27"/>
      <c r="E19751" s="27"/>
      <c r="F19751" s="27"/>
      <c r="G19751" s="1"/>
      <c r="H19751" s="1"/>
      <c r="I19751" s="1"/>
    </row>
    <row r="19752" spans="2:9">
      <c r="B19752" s="1"/>
      <c r="C19752" s="29"/>
      <c r="D19752" s="27"/>
      <c r="E19752" s="27"/>
      <c r="F19752" s="27"/>
      <c r="G19752" s="1"/>
      <c r="H19752" s="1"/>
      <c r="I19752" s="1"/>
    </row>
    <row r="19753" spans="2:9">
      <c r="B19753" s="1"/>
      <c r="C19753" s="29"/>
      <c r="D19753" s="27"/>
      <c r="E19753" s="27"/>
      <c r="F19753" s="27"/>
      <c r="G19753" s="1"/>
      <c r="H19753" s="1"/>
      <c r="I19753" s="1"/>
    </row>
    <row r="19754" spans="2:9">
      <c r="B19754" s="1"/>
      <c r="C19754" s="29"/>
      <c r="D19754" s="27"/>
      <c r="E19754" s="27"/>
      <c r="F19754" s="27"/>
      <c r="G19754" s="1"/>
      <c r="H19754" s="1"/>
      <c r="I19754" s="1"/>
    </row>
    <row r="19755" spans="2:9">
      <c r="B19755" s="1"/>
      <c r="C19755" s="29"/>
      <c r="D19755" s="27"/>
      <c r="E19755" s="27"/>
      <c r="F19755" s="27"/>
      <c r="G19755" s="1"/>
      <c r="H19755" s="1"/>
      <c r="I19755" s="1"/>
    </row>
    <row r="19756" spans="2:9">
      <c r="B19756" s="1"/>
      <c r="C19756" s="29"/>
      <c r="D19756" s="27"/>
      <c r="E19756" s="27"/>
      <c r="F19756" s="27"/>
      <c r="G19756" s="1"/>
      <c r="H19756" s="1"/>
      <c r="I19756" s="1"/>
    </row>
    <row r="19757" spans="2:9">
      <c r="B19757" s="1"/>
      <c r="C19757" s="29"/>
      <c r="D19757" s="27"/>
      <c r="E19757" s="27"/>
      <c r="F19757" s="27"/>
      <c r="G19757" s="1"/>
      <c r="H19757" s="1"/>
      <c r="I19757" s="1"/>
    </row>
    <row r="19758" spans="2:9">
      <c r="B19758" s="1"/>
      <c r="C19758" s="29"/>
      <c r="D19758" s="27"/>
      <c r="E19758" s="27"/>
      <c r="F19758" s="27"/>
      <c r="G19758" s="1"/>
      <c r="H19758" s="1"/>
      <c r="I19758" s="1"/>
    </row>
    <row r="19759" spans="2:9">
      <c r="B19759" s="1"/>
      <c r="C19759" s="29"/>
      <c r="D19759" s="27"/>
      <c r="E19759" s="27"/>
      <c r="F19759" s="27"/>
      <c r="G19759" s="1"/>
      <c r="H19759" s="1"/>
      <c r="I19759" s="1"/>
    </row>
    <row r="19760" spans="2:9">
      <c r="B19760" s="1"/>
      <c r="C19760" s="29"/>
      <c r="D19760" s="27"/>
      <c r="E19760" s="27"/>
      <c r="F19760" s="27"/>
      <c r="G19760" s="1"/>
      <c r="H19760" s="1"/>
      <c r="I19760" s="1"/>
    </row>
    <row r="19761" spans="2:9">
      <c r="B19761" s="1"/>
      <c r="C19761" s="29"/>
      <c r="D19761" s="27"/>
      <c r="E19761" s="27"/>
      <c r="F19761" s="27"/>
      <c r="G19761" s="1"/>
      <c r="H19761" s="1"/>
      <c r="I19761" s="1"/>
    </row>
    <row r="19762" spans="2:9">
      <c r="B19762" s="1"/>
      <c r="C19762" s="29"/>
      <c r="D19762" s="27"/>
      <c r="E19762" s="27"/>
      <c r="F19762" s="27"/>
      <c r="G19762" s="1"/>
      <c r="H19762" s="1"/>
      <c r="I19762" s="1"/>
    </row>
    <row r="19763" spans="2:9">
      <c r="B19763" s="1"/>
      <c r="C19763" s="29"/>
      <c r="D19763" s="27"/>
      <c r="E19763" s="27"/>
      <c r="F19763" s="27"/>
      <c r="G19763" s="1"/>
      <c r="H19763" s="1"/>
      <c r="I19763" s="1"/>
    </row>
    <row r="19764" spans="2:9">
      <c r="B19764" s="1"/>
      <c r="C19764" s="29"/>
      <c r="D19764" s="27"/>
      <c r="E19764" s="27"/>
      <c r="F19764" s="27"/>
      <c r="G19764" s="1"/>
      <c r="H19764" s="1"/>
      <c r="I19764" s="1"/>
    </row>
    <row r="19765" spans="2:9">
      <c r="B19765" s="1"/>
      <c r="C19765" s="29"/>
      <c r="D19765" s="27"/>
      <c r="E19765" s="27"/>
      <c r="F19765" s="27"/>
      <c r="G19765" s="1"/>
      <c r="H19765" s="1"/>
      <c r="I19765" s="1"/>
    </row>
    <row r="19766" spans="2:9">
      <c r="B19766" s="1"/>
      <c r="C19766" s="29"/>
      <c r="D19766" s="27"/>
      <c r="E19766" s="27"/>
      <c r="F19766" s="27"/>
      <c r="G19766" s="1"/>
      <c r="H19766" s="1"/>
      <c r="I19766" s="1"/>
    </row>
    <row r="19767" spans="2:9">
      <c r="B19767" s="1"/>
      <c r="C19767" s="29"/>
      <c r="D19767" s="27"/>
      <c r="E19767" s="27"/>
      <c r="F19767" s="27"/>
      <c r="G19767" s="1"/>
      <c r="H19767" s="1"/>
      <c r="I19767" s="1"/>
    </row>
    <row r="19768" spans="2:9">
      <c r="B19768" s="1"/>
      <c r="C19768" s="29"/>
      <c r="D19768" s="27"/>
      <c r="E19768" s="27"/>
      <c r="F19768" s="27"/>
      <c r="G19768" s="1"/>
      <c r="H19768" s="1"/>
      <c r="I19768" s="1"/>
    </row>
    <row r="19769" spans="2:9">
      <c r="B19769" s="1"/>
      <c r="C19769" s="29"/>
      <c r="D19769" s="27"/>
      <c r="E19769" s="27"/>
      <c r="F19769" s="27"/>
      <c r="G19769" s="1"/>
      <c r="H19769" s="1"/>
      <c r="I19769" s="1"/>
    </row>
    <row r="19770" spans="2:9">
      <c r="B19770" s="1"/>
      <c r="C19770" s="29"/>
      <c r="D19770" s="27"/>
      <c r="E19770" s="27"/>
      <c r="F19770" s="27"/>
      <c r="G19770" s="1"/>
      <c r="H19770" s="1"/>
      <c r="I19770" s="1"/>
    </row>
    <row r="19771" spans="2:9">
      <c r="B19771" s="1"/>
      <c r="C19771" s="29"/>
      <c r="D19771" s="27"/>
      <c r="E19771" s="27"/>
      <c r="F19771" s="27"/>
      <c r="G19771" s="1"/>
      <c r="H19771" s="1"/>
      <c r="I19771" s="1"/>
    </row>
    <row r="19772" spans="2:9">
      <c r="B19772" s="1"/>
      <c r="C19772" s="29"/>
      <c r="D19772" s="27"/>
      <c r="E19772" s="27"/>
      <c r="F19772" s="27"/>
      <c r="G19772" s="1"/>
      <c r="H19772" s="1"/>
      <c r="I19772" s="1"/>
    </row>
    <row r="19773" spans="2:9">
      <c r="B19773" s="1"/>
      <c r="C19773" s="29"/>
      <c r="D19773" s="27"/>
      <c r="E19773" s="27"/>
      <c r="F19773" s="27"/>
      <c r="G19773" s="1"/>
      <c r="H19773" s="1"/>
      <c r="I19773" s="1"/>
    </row>
    <row r="19774" spans="2:9">
      <c r="B19774" s="1"/>
      <c r="C19774" s="29"/>
      <c r="D19774" s="27"/>
      <c r="E19774" s="27"/>
      <c r="F19774" s="27"/>
      <c r="G19774" s="1"/>
      <c r="H19774" s="1"/>
      <c r="I19774" s="1"/>
    </row>
    <row r="19775" spans="2:9">
      <c r="B19775" s="1"/>
      <c r="C19775" s="29"/>
      <c r="D19775" s="27"/>
      <c r="E19775" s="27"/>
      <c r="F19775" s="27"/>
      <c r="G19775" s="1"/>
      <c r="H19775" s="1"/>
      <c r="I19775" s="1"/>
    </row>
    <row r="19776" spans="2:9">
      <c r="B19776" s="1"/>
      <c r="C19776" s="29"/>
      <c r="D19776" s="27"/>
      <c r="E19776" s="27"/>
      <c r="F19776" s="27"/>
      <c r="G19776" s="1"/>
      <c r="H19776" s="1"/>
      <c r="I19776" s="1"/>
    </row>
    <row r="19777" spans="2:9">
      <c r="B19777" s="1"/>
      <c r="C19777" s="29"/>
      <c r="D19777" s="27"/>
      <c r="E19777" s="27"/>
      <c r="F19777" s="27"/>
      <c r="G19777" s="1"/>
      <c r="H19777" s="1"/>
      <c r="I19777" s="1"/>
    </row>
    <row r="19778" spans="2:9">
      <c r="B19778" s="1"/>
      <c r="C19778" s="29"/>
      <c r="D19778" s="27"/>
      <c r="E19778" s="27"/>
      <c r="F19778" s="27"/>
      <c r="G19778" s="1"/>
      <c r="H19778" s="1"/>
      <c r="I19778" s="1"/>
    </row>
    <row r="19779" spans="2:9">
      <c r="B19779" s="1"/>
      <c r="C19779" s="29"/>
      <c r="D19779" s="27"/>
      <c r="E19779" s="27"/>
      <c r="F19779" s="27"/>
      <c r="G19779" s="1"/>
      <c r="H19779" s="1"/>
      <c r="I19779" s="1"/>
    </row>
    <row r="19780" spans="2:9">
      <c r="B19780" s="1"/>
      <c r="C19780" s="29"/>
      <c r="D19780" s="27"/>
      <c r="E19780" s="27"/>
      <c r="F19780" s="27"/>
      <c r="G19780" s="1"/>
      <c r="H19780" s="1"/>
      <c r="I19780" s="1"/>
    </row>
    <row r="19781" spans="2:9">
      <c r="B19781" s="1"/>
      <c r="C19781" s="29"/>
      <c r="D19781" s="27"/>
      <c r="E19781" s="27"/>
      <c r="F19781" s="27"/>
      <c r="G19781" s="1"/>
      <c r="H19781" s="1"/>
      <c r="I19781" s="1"/>
    </row>
    <row r="19782" spans="2:9">
      <c r="B19782" s="1"/>
      <c r="C19782" s="29"/>
      <c r="D19782" s="27"/>
      <c r="E19782" s="27"/>
      <c r="F19782" s="27"/>
      <c r="G19782" s="1"/>
      <c r="H19782" s="1"/>
      <c r="I19782" s="1"/>
    </row>
    <row r="19783" spans="2:9">
      <c r="B19783" s="1"/>
      <c r="C19783" s="29"/>
      <c r="D19783" s="27"/>
      <c r="E19783" s="27"/>
      <c r="F19783" s="27"/>
      <c r="G19783" s="1"/>
      <c r="H19783" s="1"/>
      <c r="I19783" s="1"/>
    </row>
    <row r="19784" spans="2:9">
      <c r="B19784" s="1"/>
      <c r="C19784" s="29"/>
      <c r="D19784" s="27"/>
      <c r="E19784" s="27"/>
      <c r="F19784" s="27"/>
      <c r="G19784" s="1"/>
      <c r="H19784" s="1"/>
      <c r="I19784" s="1"/>
    </row>
    <row r="19785" spans="2:9">
      <c r="B19785" s="1"/>
      <c r="C19785" s="29"/>
      <c r="D19785" s="27"/>
      <c r="E19785" s="27"/>
      <c r="F19785" s="27"/>
      <c r="G19785" s="1"/>
      <c r="H19785" s="1"/>
      <c r="I19785" s="1"/>
    </row>
    <row r="19786" spans="2:9">
      <c r="B19786" s="1"/>
      <c r="C19786" s="29"/>
      <c r="D19786" s="27"/>
      <c r="E19786" s="27"/>
      <c r="F19786" s="27"/>
      <c r="G19786" s="1"/>
      <c r="H19786" s="1"/>
      <c r="I19786" s="1"/>
    </row>
    <row r="19787" spans="2:9">
      <c r="B19787" s="1"/>
      <c r="C19787" s="29"/>
      <c r="D19787" s="27"/>
      <c r="E19787" s="27"/>
      <c r="F19787" s="27"/>
      <c r="G19787" s="1"/>
      <c r="H19787" s="1"/>
      <c r="I19787" s="1"/>
    </row>
    <row r="19788" spans="2:9">
      <c r="B19788" s="1"/>
      <c r="C19788" s="29"/>
      <c r="D19788" s="27"/>
      <c r="E19788" s="27"/>
      <c r="F19788" s="27"/>
      <c r="G19788" s="1"/>
      <c r="H19788" s="1"/>
      <c r="I19788" s="1"/>
    </row>
    <row r="19789" spans="2:9">
      <c r="B19789" s="1"/>
      <c r="C19789" s="29"/>
      <c r="D19789" s="27"/>
      <c r="E19789" s="27"/>
      <c r="F19789" s="27"/>
      <c r="G19789" s="1"/>
      <c r="H19789" s="1"/>
      <c r="I19789" s="1"/>
    </row>
    <row r="19790" spans="2:9">
      <c r="B19790" s="1"/>
      <c r="C19790" s="29"/>
      <c r="D19790" s="27"/>
      <c r="E19790" s="27"/>
      <c r="F19790" s="27"/>
      <c r="G19790" s="1"/>
      <c r="H19790" s="1"/>
      <c r="I19790" s="1"/>
    </row>
    <row r="19791" spans="2:9">
      <c r="B19791" s="1"/>
      <c r="C19791" s="29"/>
      <c r="D19791" s="27"/>
      <c r="E19791" s="27"/>
      <c r="F19791" s="27"/>
      <c r="G19791" s="1"/>
      <c r="H19791" s="1"/>
      <c r="I19791" s="1"/>
    </row>
    <row r="19792" spans="2:9">
      <c r="B19792" s="1"/>
      <c r="C19792" s="29"/>
      <c r="D19792" s="27"/>
      <c r="E19792" s="27"/>
      <c r="F19792" s="27"/>
      <c r="G19792" s="1"/>
      <c r="H19792" s="1"/>
      <c r="I19792" s="1"/>
    </row>
    <row r="19793" spans="2:9">
      <c r="B19793" s="1"/>
      <c r="C19793" s="29"/>
      <c r="D19793" s="27"/>
      <c r="E19793" s="27"/>
      <c r="F19793" s="27"/>
      <c r="G19793" s="1"/>
      <c r="H19793" s="1"/>
      <c r="I19793" s="1"/>
    </row>
    <row r="19794" spans="2:9">
      <c r="B19794" s="1"/>
      <c r="C19794" s="29"/>
      <c r="D19794" s="27"/>
      <c r="E19794" s="27"/>
      <c r="F19794" s="27"/>
      <c r="G19794" s="1"/>
      <c r="H19794" s="1"/>
      <c r="I19794" s="1"/>
    </row>
    <row r="19795" spans="2:9">
      <c r="B19795" s="1"/>
      <c r="C19795" s="29"/>
      <c r="D19795" s="27"/>
      <c r="E19795" s="27"/>
      <c r="F19795" s="27"/>
      <c r="G19795" s="1"/>
      <c r="H19795" s="1"/>
      <c r="I19795" s="1"/>
    </row>
    <row r="19796" spans="2:9">
      <c r="B19796" s="1"/>
      <c r="C19796" s="29"/>
      <c r="D19796" s="27"/>
      <c r="E19796" s="27"/>
      <c r="F19796" s="27"/>
      <c r="G19796" s="1"/>
      <c r="H19796" s="1"/>
      <c r="I19796" s="1"/>
    </row>
    <row r="19797" spans="2:9">
      <c r="B19797" s="1"/>
      <c r="C19797" s="29"/>
      <c r="D19797" s="27"/>
      <c r="E19797" s="27"/>
      <c r="F19797" s="27"/>
      <c r="G19797" s="1"/>
      <c r="H19797" s="1"/>
      <c r="I19797" s="1"/>
    </row>
    <row r="19798" spans="2:9">
      <c r="B19798" s="1"/>
      <c r="C19798" s="29"/>
      <c r="D19798" s="27"/>
      <c r="E19798" s="27"/>
      <c r="F19798" s="27"/>
      <c r="G19798" s="1"/>
      <c r="H19798" s="1"/>
      <c r="I19798" s="1"/>
    </row>
    <row r="19799" spans="2:9">
      <c r="B19799" s="1"/>
      <c r="C19799" s="29"/>
      <c r="D19799" s="27"/>
      <c r="E19799" s="27"/>
      <c r="F19799" s="27"/>
      <c r="G19799" s="1"/>
      <c r="H19799" s="1"/>
      <c r="I19799" s="1"/>
    </row>
    <row r="19800" spans="2:9">
      <c r="B19800" s="1"/>
      <c r="C19800" s="29"/>
      <c r="D19800" s="27"/>
      <c r="E19800" s="27"/>
      <c r="F19800" s="27"/>
      <c r="G19800" s="1"/>
      <c r="H19800" s="1"/>
      <c r="I19800" s="1"/>
    </row>
    <row r="19801" spans="2:9">
      <c r="B19801" s="1"/>
      <c r="C19801" s="29"/>
      <c r="D19801" s="27"/>
      <c r="E19801" s="27"/>
      <c r="F19801" s="27"/>
      <c r="G19801" s="1"/>
      <c r="H19801" s="1"/>
      <c r="I19801" s="1"/>
    </row>
    <row r="19802" spans="2:9">
      <c r="B19802" s="1"/>
      <c r="C19802" s="29"/>
      <c r="D19802" s="27"/>
      <c r="E19802" s="27"/>
      <c r="F19802" s="27"/>
      <c r="G19802" s="1"/>
      <c r="H19802" s="1"/>
      <c r="I19802" s="1"/>
    </row>
    <row r="19803" spans="2:9">
      <c r="B19803" s="1"/>
      <c r="C19803" s="29"/>
      <c r="D19803" s="27"/>
      <c r="E19803" s="27"/>
      <c r="F19803" s="27"/>
      <c r="G19803" s="1"/>
      <c r="H19803" s="1"/>
      <c r="I19803" s="1"/>
    </row>
    <row r="19804" spans="2:9">
      <c r="B19804" s="1"/>
      <c r="C19804" s="29"/>
      <c r="D19804" s="27"/>
      <c r="E19804" s="27"/>
      <c r="F19804" s="27"/>
      <c r="G19804" s="1"/>
      <c r="H19804" s="1"/>
      <c r="I19804" s="1"/>
    </row>
    <row r="19805" spans="2:9">
      <c r="B19805" s="1"/>
      <c r="C19805" s="29"/>
      <c r="D19805" s="27"/>
      <c r="E19805" s="27"/>
      <c r="F19805" s="27"/>
      <c r="G19805" s="1"/>
      <c r="H19805" s="1"/>
      <c r="I19805" s="1"/>
    </row>
    <row r="19806" spans="2:9">
      <c r="B19806" s="1"/>
      <c r="C19806" s="29"/>
      <c r="D19806" s="27"/>
      <c r="E19806" s="27"/>
      <c r="F19806" s="27"/>
      <c r="G19806" s="1"/>
      <c r="H19806" s="1"/>
      <c r="I19806" s="1"/>
    </row>
    <row r="19807" spans="2:9">
      <c r="B19807" s="1"/>
      <c r="C19807" s="29"/>
      <c r="D19807" s="27"/>
      <c r="E19807" s="27"/>
      <c r="F19807" s="27"/>
      <c r="G19807" s="1"/>
      <c r="H19807" s="1"/>
      <c r="I19807" s="1"/>
    </row>
    <row r="19808" spans="2:9">
      <c r="B19808" s="1"/>
      <c r="C19808" s="29"/>
      <c r="D19808" s="27"/>
      <c r="E19808" s="27"/>
      <c r="F19808" s="27"/>
      <c r="G19808" s="1"/>
      <c r="H19808" s="1"/>
      <c r="I19808" s="1"/>
    </row>
    <row r="19809" spans="2:9">
      <c r="B19809" s="1"/>
      <c r="C19809" s="29"/>
      <c r="D19809" s="27"/>
      <c r="E19809" s="27"/>
      <c r="F19809" s="27"/>
      <c r="G19809" s="1"/>
      <c r="H19809" s="1"/>
      <c r="I19809" s="1"/>
    </row>
    <row r="19810" spans="2:9">
      <c r="B19810" s="1"/>
      <c r="C19810" s="29"/>
      <c r="D19810" s="27"/>
      <c r="E19810" s="27"/>
      <c r="F19810" s="27"/>
      <c r="G19810" s="1"/>
      <c r="H19810" s="1"/>
      <c r="I19810" s="1"/>
    </row>
    <row r="19811" spans="2:9">
      <c r="B19811" s="1"/>
      <c r="C19811" s="29"/>
      <c r="D19811" s="27"/>
      <c r="E19811" s="27"/>
      <c r="F19811" s="27"/>
      <c r="G19811" s="1"/>
      <c r="H19811" s="1"/>
      <c r="I19811" s="1"/>
    </row>
    <row r="19812" spans="2:9">
      <c r="B19812" s="1"/>
      <c r="C19812" s="29"/>
      <c r="D19812" s="27"/>
      <c r="E19812" s="27"/>
      <c r="F19812" s="27"/>
      <c r="G19812" s="1"/>
      <c r="H19812" s="1"/>
      <c r="I19812" s="1"/>
    </row>
    <row r="19813" spans="2:9">
      <c r="B19813" s="1"/>
      <c r="C19813" s="29"/>
      <c r="D19813" s="27"/>
      <c r="E19813" s="27"/>
      <c r="F19813" s="27"/>
      <c r="G19813" s="1"/>
      <c r="H19813" s="1"/>
      <c r="I19813" s="1"/>
    </row>
    <row r="19814" spans="2:9">
      <c r="B19814" s="1"/>
      <c r="C19814" s="29"/>
      <c r="D19814" s="27"/>
      <c r="E19814" s="27"/>
      <c r="F19814" s="27"/>
      <c r="G19814" s="1"/>
      <c r="H19814" s="1"/>
      <c r="I19814" s="1"/>
    </row>
    <row r="19815" spans="2:9">
      <c r="B19815" s="1"/>
      <c r="C19815" s="29"/>
      <c r="D19815" s="27"/>
      <c r="E19815" s="27"/>
      <c r="F19815" s="27"/>
      <c r="G19815" s="1"/>
      <c r="H19815" s="1"/>
      <c r="I19815" s="1"/>
    </row>
    <row r="19816" spans="2:9">
      <c r="B19816" s="1"/>
      <c r="C19816" s="29"/>
      <c r="D19816" s="27"/>
      <c r="E19816" s="27"/>
      <c r="F19816" s="27"/>
      <c r="G19816" s="1"/>
      <c r="H19816" s="1"/>
      <c r="I19816" s="1"/>
    </row>
    <row r="19817" spans="2:9">
      <c r="B19817" s="1"/>
      <c r="C19817" s="29"/>
      <c r="D19817" s="27"/>
      <c r="E19817" s="27"/>
      <c r="F19817" s="27"/>
      <c r="G19817" s="1"/>
      <c r="H19817" s="1"/>
      <c r="I19817" s="1"/>
    </row>
    <row r="19818" spans="2:9">
      <c r="B19818" s="1"/>
      <c r="C19818" s="29"/>
      <c r="D19818" s="27"/>
      <c r="E19818" s="27"/>
      <c r="F19818" s="27"/>
      <c r="G19818" s="1"/>
      <c r="H19818" s="1"/>
      <c r="I19818" s="1"/>
    </row>
    <row r="19819" spans="2:9">
      <c r="B19819" s="1"/>
      <c r="C19819" s="29"/>
      <c r="D19819" s="27"/>
      <c r="E19819" s="27"/>
      <c r="F19819" s="27"/>
      <c r="G19819" s="1"/>
      <c r="H19819" s="1"/>
      <c r="I19819" s="1"/>
    </row>
    <row r="19820" spans="2:9">
      <c r="B19820" s="1"/>
      <c r="C19820" s="29"/>
      <c r="D19820" s="27"/>
      <c r="E19820" s="27"/>
      <c r="F19820" s="27"/>
      <c r="G19820" s="1"/>
      <c r="H19820" s="1"/>
      <c r="I19820" s="1"/>
    </row>
    <row r="19821" spans="2:9">
      <c r="B19821" s="1"/>
      <c r="C19821" s="29"/>
      <c r="D19821" s="27"/>
      <c r="E19821" s="27"/>
      <c r="F19821" s="27"/>
      <c r="G19821" s="1"/>
      <c r="H19821" s="1"/>
      <c r="I19821" s="1"/>
    </row>
    <row r="19822" spans="2:9">
      <c r="B19822" s="1"/>
      <c r="C19822" s="29"/>
      <c r="D19822" s="27"/>
      <c r="E19822" s="27"/>
      <c r="F19822" s="27"/>
      <c r="G19822" s="1"/>
      <c r="H19822" s="1"/>
      <c r="I19822" s="1"/>
    </row>
    <row r="19823" spans="2:9">
      <c r="B19823" s="1"/>
      <c r="C19823" s="29"/>
      <c r="D19823" s="27"/>
      <c r="E19823" s="27"/>
      <c r="F19823" s="27"/>
      <c r="G19823" s="1"/>
      <c r="H19823" s="1"/>
      <c r="I19823" s="1"/>
    </row>
    <row r="19824" spans="2:9">
      <c r="B19824" s="1"/>
      <c r="C19824" s="29"/>
      <c r="D19824" s="27"/>
      <c r="E19824" s="27"/>
      <c r="F19824" s="27"/>
      <c r="G19824" s="1"/>
      <c r="H19824" s="1"/>
      <c r="I19824" s="1"/>
    </row>
    <row r="19825" spans="2:9">
      <c r="B19825" s="1"/>
      <c r="C19825" s="29"/>
      <c r="D19825" s="27"/>
      <c r="E19825" s="27"/>
      <c r="F19825" s="27"/>
      <c r="G19825" s="1"/>
      <c r="H19825" s="1"/>
      <c r="I19825" s="1"/>
    </row>
    <row r="19826" spans="2:9">
      <c r="B19826" s="1"/>
      <c r="C19826" s="29"/>
      <c r="D19826" s="27"/>
      <c r="E19826" s="27"/>
      <c r="F19826" s="27"/>
      <c r="G19826" s="1"/>
      <c r="H19826" s="1"/>
      <c r="I19826" s="1"/>
    </row>
    <row r="19827" spans="2:9">
      <c r="B19827" s="1"/>
      <c r="C19827" s="29"/>
      <c r="D19827" s="27"/>
      <c r="E19827" s="27"/>
      <c r="F19827" s="27"/>
      <c r="G19827" s="1"/>
      <c r="H19827" s="1"/>
      <c r="I19827" s="1"/>
    </row>
    <row r="19828" spans="2:9">
      <c r="B19828" s="1"/>
      <c r="C19828" s="29"/>
      <c r="D19828" s="27"/>
      <c r="E19828" s="27"/>
      <c r="F19828" s="27"/>
      <c r="G19828" s="1"/>
      <c r="H19828" s="1"/>
      <c r="I19828" s="1"/>
    </row>
    <row r="19829" spans="2:9">
      <c r="B19829" s="1"/>
      <c r="C19829" s="29"/>
      <c r="D19829" s="27"/>
      <c r="E19829" s="27"/>
      <c r="F19829" s="27"/>
      <c r="G19829" s="1"/>
      <c r="H19829" s="1"/>
      <c r="I19829" s="1"/>
    </row>
    <row r="19830" spans="2:9">
      <c r="B19830" s="1"/>
      <c r="C19830" s="29"/>
      <c r="D19830" s="27"/>
      <c r="E19830" s="27"/>
      <c r="F19830" s="27"/>
      <c r="G19830" s="1"/>
      <c r="H19830" s="1"/>
      <c r="I19830" s="1"/>
    </row>
    <row r="19831" spans="2:9">
      <c r="B19831" s="1"/>
      <c r="C19831" s="29"/>
      <c r="D19831" s="27"/>
      <c r="E19831" s="27"/>
      <c r="F19831" s="27"/>
      <c r="G19831" s="1"/>
      <c r="H19831" s="1"/>
      <c r="I19831" s="1"/>
    </row>
    <row r="19832" spans="2:9">
      <c r="B19832" s="1"/>
      <c r="C19832" s="29"/>
      <c r="D19832" s="27"/>
      <c r="E19832" s="27"/>
      <c r="F19832" s="27"/>
      <c r="G19832" s="1"/>
      <c r="H19832" s="1"/>
      <c r="I19832" s="1"/>
    </row>
    <row r="19833" spans="2:9">
      <c r="B19833" s="1"/>
      <c r="C19833" s="29"/>
      <c r="D19833" s="27"/>
      <c r="E19833" s="27"/>
      <c r="F19833" s="27"/>
      <c r="G19833" s="1"/>
      <c r="H19833" s="1"/>
      <c r="I19833" s="1"/>
    </row>
    <row r="19834" spans="2:9">
      <c r="B19834" s="1"/>
      <c r="C19834" s="29"/>
      <c r="D19834" s="27"/>
      <c r="E19834" s="27"/>
      <c r="F19834" s="27"/>
      <c r="G19834" s="1"/>
      <c r="H19834" s="1"/>
      <c r="I19834" s="1"/>
    </row>
    <row r="19835" spans="2:9">
      <c r="B19835" s="1"/>
      <c r="C19835" s="29"/>
      <c r="D19835" s="27"/>
      <c r="E19835" s="27"/>
      <c r="F19835" s="27"/>
      <c r="G19835" s="1"/>
      <c r="H19835" s="1"/>
      <c r="I19835" s="1"/>
    </row>
    <row r="19836" spans="2:9">
      <c r="B19836" s="1"/>
      <c r="C19836" s="29"/>
      <c r="D19836" s="27"/>
      <c r="E19836" s="27"/>
      <c r="F19836" s="27"/>
      <c r="G19836" s="1"/>
      <c r="H19836" s="1"/>
      <c r="I19836" s="1"/>
    </row>
    <row r="19837" spans="2:9">
      <c r="B19837" s="1"/>
      <c r="C19837" s="29"/>
      <c r="D19837" s="27"/>
      <c r="E19837" s="27"/>
      <c r="F19837" s="27"/>
      <c r="G19837" s="1"/>
      <c r="H19837" s="1"/>
      <c r="I19837" s="1"/>
    </row>
    <row r="19838" spans="2:9">
      <c r="B19838" s="1"/>
      <c r="C19838" s="29"/>
      <c r="D19838" s="27"/>
      <c r="E19838" s="27"/>
      <c r="F19838" s="27"/>
      <c r="G19838" s="1"/>
      <c r="H19838" s="1"/>
      <c r="I19838" s="1"/>
    </row>
    <row r="19839" spans="2:9">
      <c r="B19839" s="1"/>
      <c r="C19839" s="29"/>
      <c r="D19839" s="27"/>
      <c r="E19839" s="27"/>
      <c r="F19839" s="27"/>
      <c r="G19839" s="1"/>
      <c r="H19839" s="1"/>
      <c r="I19839" s="1"/>
    </row>
    <row r="19840" spans="2:9">
      <c r="B19840" s="1"/>
      <c r="C19840" s="29"/>
      <c r="D19840" s="27"/>
      <c r="E19840" s="27"/>
      <c r="F19840" s="27"/>
      <c r="G19840" s="1"/>
      <c r="H19840" s="1"/>
      <c r="I19840" s="1"/>
    </row>
    <row r="19841" spans="2:9">
      <c r="B19841" s="1"/>
      <c r="C19841" s="29"/>
      <c r="D19841" s="27"/>
      <c r="E19841" s="27"/>
      <c r="F19841" s="27"/>
      <c r="G19841" s="1"/>
      <c r="H19841" s="1"/>
      <c r="I19841" s="1"/>
    </row>
    <row r="19842" spans="2:9">
      <c r="B19842" s="1"/>
      <c r="C19842" s="29"/>
      <c r="D19842" s="27"/>
      <c r="E19842" s="27"/>
      <c r="F19842" s="27"/>
      <c r="G19842" s="1"/>
      <c r="H19842" s="1"/>
      <c r="I19842" s="1"/>
    </row>
    <row r="19843" spans="2:9">
      <c r="B19843" s="1"/>
      <c r="C19843" s="29"/>
      <c r="D19843" s="27"/>
      <c r="E19843" s="27"/>
      <c r="F19843" s="27"/>
      <c r="G19843" s="1"/>
      <c r="H19843" s="1"/>
      <c r="I19843" s="1"/>
    </row>
    <row r="19844" spans="2:9">
      <c r="B19844" s="1"/>
      <c r="C19844" s="29"/>
      <c r="D19844" s="27"/>
      <c r="E19844" s="27"/>
      <c r="F19844" s="27"/>
      <c r="G19844" s="1"/>
      <c r="H19844" s="1"/>
      <c r="I19844" s="1"/>
    </row>
    <row r="19845" spans="2:9">
      <c r="B19845" s="1"/>
      <c r="C19845" s="29"/>
      <c r="D19845" s="27"/>
      <c r="E19845" s="27"/>
      <c r="F19845" s="27"/>
      <c r="G19845" s="1"/>
      <c r="H19845" s="1"/>
      <c r="I19845" s="1"/>
    </row>
    <row r="19846" spans="2:9">
      <c r="B19846" s="1"/>
      <c r="C19846" s="29"/>
      <c r="D19846" s="27"/>
      <c r="E19846" s="27"/>
      <c r="F19846" s="27"/>
      <c r="G19846" s="1"/>
      <c r="H19846" s="1"/>
      <c r="I19846" s="1"/>
    </row>
    <row r="19847" spans="2:9">
      <c r="B19847" s="1"/>
      <c r="C19847" s="29"/>
      <c r="D19847" s="27"/>
      <c r="E19847" s="27"/>
      <c r="F19847" s="27"/>
      <c r="G19847" s="1"/>
      <c r="H19847" s="1"/>
      <c r="I19847" s="1"/>
    </row>
    <row r="19848" spans="2:9">
      <c r="B19848" s="1"/>
      <c r="C19848" s="29"/>
      <c r="D19848" s="27"/>
      <c r="E19848" s="27"/>
      <c r="F19848" s="27"/>
      <c r="G19848" s="1"/>
      <c r="H19848" s="1"/>
      <c r="I19848" s="1"/>
    </row>
    <row r="19849" spans="2:9">
      <c r="B19849" s="1"/>
      <c r="C19849" s="29"/>
      <c r="D19849" s="27"/>
      <c r="E19849" s="27"/>
      <c r="F19849" s="27"/>
      <c r="G19849" s="1"/>
      <c r="H19849" s="1"/>
      <c r="I19849" s="1"/>
    </row>
    <row r="19850" spans="2:9">
      <c r="B19850" s="1"/>
      <c r="C19850" s="29"/>
      <c r="D19850" s="27"/>
      <c r="E19850" s="27"/>
      <c r="F19850" s="27"/>
      <c r="G19850" s="1"/>
      <c r="H19850" s="1"/>
      <c r="I19850" s="1"/>
    </row>
    <row r="19851" spans="2:9">
      <c r="B19851" s="1"/>
      <c r="C19851" s="29"/>
      <c r="D19851" s="27"/>
      <c r="E19851" s="27"/>
      <c r="F19851" s="27"/>
      <c r="G19851" s="1"/>
      <c r="H19851" s="1"/>
      <c r="I19851" s="1"/>
    </row>
    <row r="19852" spans="2:9">
      <c r="B19852" s="1"/>
      <c r="C19852" s="29"/>
      <c r="D19852" s="27"/>
      <c r="E19852" s="27"/>
      <c r="F19852" s="27"/>
      <c r="G19852" s="1"/>
      <c r="H19852" s="1"/>
      <c r="I19852" s="1"/>
    </row>
    <row r="19853" spans="2:9">
      <c r="B19853" s="1"/>
      <c r="C19853" s="29"/>
      <c r="D19853" s="27"/>
      <c r="E19853" s="27"/>
      <c r="F19853" s="27"/>
      <c r="G19853" s="1"/>
      <c r="H19853" s="1"/>
      <c r="I19853" s="1"/>
    </row>
    <row r="19854" spans="2:9">
      <c r="B19854" s="1"/>
      <c r="C19854" s="29"/>
      <c r="D19854" s="27"/>
      <c r="E19854" s="27"/>
      <c r="F19854" s="27"/>
      <c r="G19854" s="1"/>
      <c r="H19854" s="1"/>
      <c r="I19854" s="1"/>
    </row>
    <row r="19855" spans="2:9">
      <c r="B19855" s="1"/>
      <c r="C19855" s="29"/>
      <c r="D19855" s="27"/>
      <c r="E19855" s="27"/>
      <c r="F19855" s="27"/>
      <c r="G19855" s="1"/>
      <c r="H19855" s="1"/>
      <c r="I19855" s="1"/>
    </row>
    <row r="19856" spans="2:9">
      <c r="B19856" s="1"/>
      <c r="C19856" s="29"/>
      <c r="D19856" s="27"/>
      <c r="E19856" s="27"/>
      <c r="F19856" s="27"/>
      <c r="G19856" s="1"/>
      <c r="H19856" s="1"/>
      <c r="I19856" s="1"/>
    </row>
    <row r="19857" spans="2:9">
      <c r="B19857" s="1"/>
      <c r="C19857" s="29"/>
      <c r="D19857" s="27"/>
      <c r="E19857" s="27"/>
      <c r="F19857" s="27"/>
      <c r="G19857" s="1"/>
      <c r="H19857" s="1"/>
      <c r="I19857" s="1"/>
    </row>
    <row r="19858" spans="2:9">
      <c r="B19858" s="1"/>
      <c r="C19858" s="29"/>
      <c r="D19858" s="27"/>
      <c r="E19858" s="27"/>
      <c r="F19858" s="27"/>
      <c r="G19858" s="1"/>
      <c r="H19858" s="1"/>
      <c r="I19858" s="1"/>
    </row>
    <row r="19859" spans="2:9">
      <c r="B19859" s="1"/>
      <c r="C19859" s="29"/>
      <c r="D19859" s="27"/>
      <c r="E19859" s="27"/>
      <c r="F19859" s="27"/>
      <c r="G19859" s="1"/>
      <c r="H19859" s="1"/>
      <c r="I19859" s="1"/>
    </row>
    <row r="19860" spans="2:9">
      <c r="B19860" s="1"/>
      <c r="C19860" s="29"/>
      <c r="D19860" s="27"/>
      <c r="E19860" s="27"/>
      <c r="F19860" s="27"/>
      <c r="G19860" s="1"/>
      <c r="H19860" s="1"/>
      <c r="I19860" s="1"/>
    </row>
    <row r="19861" spans="2:9">
      <c r="B19861" s="1"/>
      <c r="C19861" s="29"/>
      <c r="D19861" s="27"/>
      <c r="E19861" s="27"/>
      <c r="F19861" s="27"/>
      <c r="G19861" s="1"/>
      <c r="H19861" s="1"/>
      <c r="I19861" s="1"/>
    </row>
    <row r="19862" spans="2:9">
      <c r="B19862" s="1"/>
      <c r="C19862" s="29"/>
      <c r="D19862" s="27"/>
      <c r="E19862" s="27"/>
      <c r="F19862" s="27"/>
      <c r="G19862" s="1"/>
      <c r="H19862" s="1"/>
      <c r="I19862" s="1"/>
    </row>
    <row r="19863" spans="2:9">
      <c r="B19863" s="1"/>
      <c r="C19863" s="29"/>
      <c r="D19863" s="27"/>
      <c r="E19863" s="27"/>
      <c r="F19863" s="27"/>
      <c r="G19863" s="1"/>
      <c r="H19863" s="1"/>
      <c r="I19863" s="1"/>
    </row>
    <row r="19864" spans="2:9">
      <c r="B19864" s="1"/>
      <c r="C19864" s="29"/>
      <c r="D19864" s="27"/>
      <c r="E19864" s="27"/>
      <c r="F19864" s="27"/>
      <c r="G19864" s="1"/>
      <c r="H19864" s="1"/>
      <c r="I19864" s="1"/>
    </row>
    <row r="19865" spans="2:9">
      <c r="B19865" s="1"/>
      <c r="C19865" s="29"/>
      <c r="D19865" s="27"/>
      <c r="E19865" s="27"/>
      <c r="F19865" s="27"/>
      <c r="G19865" s="1"/>
      <c r="H19865" s="1"/>
      <c r="I19865" s="1"/>
    </row>
    <row r="19866" spans="2:9">
      <c r="B19866" s="1"/>
      <c r="C19866" s="29"/>
      <c r="D19866" s="27"/>
      <c r="E19866" s="27"/>
      <c r="F19866" s="27"/>
      <c r="G19866" s="1"/>
      <c r="H19866" s="1"/>
      <c r="I19866" s="1"/>
    </row>
    <row r="19867" spans="2:9">
      <c r="B19867" s="1"/>
      <c r="C19867" s="29"/>
      <c r="D19867" s="27"/>
      <c r="E19867" s="27"/>
      <c r="F19867" s="27"/>
      <c r="G19867" s="1"/>
      <c r="H19867" s="1"/>
      <c r="I19867" s="1"/>
    </row>
    <row r="19868" spans="2:9">
      <c r="B19868" s="1"/>
      <c r="C19868" s="29"/>
      <c r="D19868" s="27"/>
      <c r="E19868" s="27"/>
      <c r="F19868" s="27"/>
      <c r="G19868" s="1"/>
      <c r="H19868" s="1"/>
      <c r="I19868" s="1"/>
    </row>
    <row r="19869" spans="2:9">
      <c r="B19869" s="1"/>
      <c r="C19869" s="29"/>
      <c r="D19869" s="27"/>
      <c r="E19869" s="27"/>
      <c r="F19869" s="27"/>
      <c r="G19869" s="1"/>
      <c r="H19869" s="1"/>
      <c r="I19869" s="1"/>
    </row>
    <row r="19870" spans="2:9">
      <c r="B19870" s="1"/>
      <c r="C19870" s="29"/>
      <c r="D19870" s="27"/>
      <c r="E19870" s="27"/>
      <c r="F19870" s="27"/>
      <c r="G19870" s="1"/>
      <c r="H19870" s="1"/>
      <c r="I19870" s="1"/>
    </row>
    <row r="19871" spans="2:9">
      <c r="B19871" s="1"/>
      <c r="C19871" s="29"/>
      <c r="D19871" s="27"/>
      <c r="E19871" s="27"/>
      <c r="F19871" s="27"/>
      <c r="G19871" s="1"/>
      <c r="H19871" s="1"/>
      <c r="I19871" s="1"/>
    </row>
    <row r="19872" spans="2:9">
      <c r="B19872" s="1"/>
      <c r="C19872" s="29"/>
      <c r="D19872" s="27"/>
      <c r="E19872" s="27"/>
      <c r="F19872" s="27"/>
      <c r="G19872" s="1"/>
      <c r="H19872" s="1"/>
      <c r="I19872" s="1"/>
    </row>
    <row r="19873" spans="2:9">
      <c r="B19873" s="1"/>
      <c r="C19873" s="29"/>
      <c r="D19873" s="27"/>
      <c r="E19873" s="27"/>
      <c r="F19873" s="27"/>
      <c r="G19873" s="1"/>
      <c r="H19873" s="1"/>
      <c r="I19873" s="1"/>
    </row>
    <row r="19874" spans="2:9">
      <c r="B19874" s="1"/>
      <c r="C19874" s="29"/>
      <c r="D19874" s="27"/>
      <c r="E19874" s="27"/>
      <c r="F19874" s="27"/>
      <c r="G19874" s="1"/>
      <c r="H19874" s="1"/>
      <c r="I19874" s="1"/>
    </row>
    <row r="19875" spans="2:9">
      <c r="B19875" s="1"/>
      <c r="C19875" s="29"/>
      <c r="D19875" s="27"/>
      <c r="E19875" s="27"/>
      <c r="F19875" s="27"/>
      <c r="G19875" s="1"/>
      <c r="H19875" s="1"/>
      <c r="I19875" s="1"/>
    </row>
    <row r="19876" spans="2:9">
      <c r="B19876" s="1"/>
      <c r="C19876" s="29"/>
      <c r="D19876" s="27"/>
      <c r="E19876" s="27"/>
      <c r="F19876" s="27"/>
      <c r="G19876" s="1"/>
      <c r="H19876" s="1"/>
      <c r="I19876" s="1"/>
    </row>
    <row r="19877" spans="2:9">
      <c r="B19877" s="1"/>
      <c r="C19877" s="29"/>
      <c r="D19877" s="27"/>
      <c r="E19877" s="27"/>
      <c r="F19877" s="27"/>
      <c r="G19877" s="1"/>
      <c r="H19877" s="1"/>
      <c r="I19877" s="1"/>
    </row>
    <row r="19878" spans="2:9">
      <c r="B19878" s="1"/>
      <c r="C19878" s="29"/>
      <c r="D19878" s="27"/>
      <c r="E19878" s="27"/>
      <c r="F19878" s="27"/>
      <c r="G19878" s="1"/>
      <c r="H19878" s="1"/>
      <c r="I19878" s="1"/>
    </row>
    <row r="19879" spans="2:9">
      <c r="B19879" s="1"/>
      <c r="C19879" s="29"/>
      <c r="D19879" s="27"/>
      <c r="E19879" s="27"/>
      <c r="F19879" s="27"/>
      <c r="G19879" s="1"/>
      <c r="H19879" s="1"/>
      <c r="I19879" s="1"/>
    </row>
    <row r="19880" spans="2:9">
      <c r="B19880" s="1"/>
      <c r="C19880" s="29"/>
      <c r="D19880" s="27"/>
      <c r="E19880" s="27"/>
      <c r="F19880" s="27"/>
      <c r="G19880" s="1"/>
      <c r="H19880" s="1"/>
      <c r="I19880" s="1"/>
    </row>
    <row r="19881" spans="2:9">
      <c r="B19881" s="1"/>
      <c r="C19881" s="29"/>
      <c r="D19881" s="27"/>
      <c r="E19881" s="27"/>
      <c r="F19881" s="27"/>
      <c r="G19881" s="1"/>
      <c r="H19881" s="1"/>
      <c r="I19881" s="1"/>
    </row>
    <row r="19882" spans="2:9">
      <c r="B19882" s="1"/>
      <c r="C19882" s="29"/>
      <c r="D19882" s="27"/>
      <c r="E19882" s="27"/>
      <c r="F19882" s="27"/>
      <c r="G19882" s="1"/>
      <c r="H19882" s="1"/>
      <c r="I19882" s="1"/>
    </row>
    <row r="19883" spans="2:9">
      <c r="B19883" s="1"/>
      <c r="C19883" s="29"/>
      <c r="D19883" s="27"/>
      <c r="E19883" s="27"/>
      <c r="F19883" s="27"/>
      <c r="G19883" s="1"/>
      <c r="H19883" s="1"/>
      <c r="I19883" s="1"/>
    </row>
    <row r="19884" spans="2:9">
      <c r="B19884" s="1"/>
      <c r="C19884" s="29"/>
      <c r="D19884" s="27"/>
      <c r="E19884" s="27"/>
      <c r="F19884" s="27"/>
      <c r="G19884" s="1"/>
      <c r="H19884" s="1"/>
      <c r="I19884" s="1"/>
    </row>
    <row r="19885" spans="2:9">
      <c r="B19885" s="1"/>
      <c r="C19885" s="29"/>
      <c r="D19885" s="27"/>
      <c r="E19885" s="27"/>
      <c r="F19885" s="27"/>
      <c r="G19885" s="1"/>
      <c r="H19885" s="1"/>
      <c r="I19885" s="1"/>
    </row>
    <row r="19886" spans="2:9">
      <c r="B19886" s="1"/>
      <c r="C19886" s="29"/>
      <c r="D19886" s="27"/>
      <c r="E19886" s="27"/>
      <c r="F19886" s="27"/>
      <c r="G19886" s="1"/>
      <c r="H19886" s="1"/>
      <c r="I19886" s="1"/>
    </row>
    <row r="19887" spans="2:9">
      <c r="B19887" s="1"/>
      <c r="C19887" s="29"/>
      <c r="D19887" s="27"/>
      <c r="E19887" s="27"/>
      <c r="F19887" s="27"/>
      <c r="G19887" s="1"/>
      <c r="H19887" s="1"/>
      <c r="I19887" s="1"/>
    </row>
    <row r="19888" spans="2:9">
      <c r="B19888" s="1"/>
      <c r="C19888" s="29"/>
      <c r="D19888" s="27"/>
      <c r="E19888" s="27"/>
      <c r="F19888" s="27"/>
      <c r="G19888" s="1"/>
      <c r="H19888" s="1"/>
      <c r="I19888" s="1"/>
    </row>
    <row r="19889" spans="2:9">
      <c r="B19889" s="1"/>
      <c r="C19889" s="29"/>
      <c r="D19889" s="27"/>
      <c r="E19889" s="27"/>
      <c r="F19889" s="27"/>
      <c r="G19889" s="1"/>
      <c r="H19889" s="1"/>
      <c r="I19889" s="1"/>
    </row>
    <row r="19890" spans="2:9">
      <c r="B19890" s="1"/>
      <c r="C19890" s="29"/>
      <c r="D19890" s="27"/>
      <c r="E19890" s="27"/>
      <c r="F19890" s="27"/>
      <c r="G19890" s="1"/>
      <c r="H19890" s="1"/>
      <c r="I19890" s="1"/>
    </row>
    <row r="19891" spans="2:9">
      <c r="B19891" s="1"/>
      <c r="C19891" s="29"/>
      <c r="D19891" s="27"/>
      <c r="E19891" s="27"/>
      <c r="F19891" s="27"/>
      <c r="G19891" s="1"/>
      <c r="H19891" s="1"/>
      <c r="I19891" s="1"/>
    </row>
    <row r="19892" spans="2:9">
      <c r="B19892" s="1"/>
      <c r="C19892" s="29"/>
      <c r="D19892" s="27"/>
      <c r="E19892" s="27"/>
      <c r="F19892" s="27"/>
      <c r="G19892" s="1"/>
      <c r="H19892" s="1"/>
      <c r="I19892" s="1"/>
    </row>
    <row r="19893" spans="2:9">
      <c r="B19893" s="1"/>
      <c r="C19893" s="29"/>
      <c r="D19893" s="27"/>
      <c r="E19893" s="27"/>
      <c r="F19893" s="27"/>
      <c r="G19893" s="1"/>
      <c r="H19893" s="1"/>
      <c r="I19893" s="1"/>
    </row>
    <row r="19894" spans="2:9">
      <c r="B19894" s="1"/>
      <c r="C19894" s="29"/>
      <c r="D19894" s="27"/>
      <c r="E19894" s="27"/>
      <c r="F19894" s="27"/>
      <c r="G19894" s="1"/>
      <c r="H19894" s="1"/>
      <c r="I19894" s="1"/>
    </row>
    <row r="19895" spans="2:9">
      <c r="B19895" s="1"/>
      <c r="C19895" s="29"/>
      <c r="D19895" s="27"/>
      <c r="E19895" s="27"/>
      <c r="F19895" s="27"/>
      <c r="G19895" s="1"/>
      <c r="H19895" s="1"/>
      <c r="I19895" s="1"/>
    </row>
    <row r="19896" spans="2:9">
      <c r="B19896" s="1"/>
      <c r="C19896" s="29"/>
      <c r="D19896" s="27"/>
      <c r="E19896" s="27"/>
      <c r="F19896" s="27"/>
      <c r="G19896" s="1"/>
      <c r="H19896" s="1"/>
      <c r="I19896" s="1"/>
    </row>
    <row r="19897" spans="2:9">
      <c r="B19897" s="1"/>
      <c r="C19897" s="29"/>
      <c r="D19897" s="27"/>
      <c r="E19897" s="27"/>
      <c r="F19897" s="27"/>
      <c r="G19897" s="1"/>
      <c r="H19897" s="1"/>
      <c r="I19897" s="1"/>
    </row>
    <row r="19898" spans="2:9">
      <c r="B19898" s="1"/>
      <c r="C19898" s="29"/>
      <c r="D19898" s="27"/>
      <c r="E19898" s="27"/>
      <c r="F19898" s="27"/>
      <c r="G19898" s="1"/>
      <c r="H19898" s="1"/>
      <c r="I19898" s="1"/>
    </row>
    <row r="19899" spans="2:9">
      <c r="B19899" s="1"/>
      <c r="C19899" s="29"/>
      <c r="D19899" s="27"/>
      <c r="E19899" s="27"/>
      <c r="F19899" s="27"/>
      <c r="G19899" s="1"/>
      <c r="H19899" s="1"/>
      <c r="I19899" s="1"/>
    </row>
    <row r="19900" spans="2:9">
      <c r="B19900" s="1"/>
      <c r="C19900" s="29"/>
      <c r="D19900" s="27"/>
      <c r="E19900" s="27"/>
      <c r="F19900" s="27"/>
      <c r="G19900" s="1"/>
      <c r="H19900" s="1"/>
      <c r="I19900" s="1"/>
    </row>
    <row r="19901" spans="2:9">
      <c r="B19901" s="1"/>
      <c r="C19901" s="29"/>
      <c r="D19901" s="27"/>
      <c r="E19901" s="27"/>
      <c r="F19901" s="27"/>
      <c r="G19901" s="1"/>
      <c r="H19901" s="1"/>
      <c r="I19901" s="1"/>
    </row>
    <row r="19902" spans="2:9">
      <c r="B19902" s="1"/>
      <c r="C19902" s="29"/>
      <c r="D19902" s="27"/>
      <c r="E19902" s="27"/>
      <c r="F19902" s="27"/>
      <c r="G19902" s="1"/>
      <c r="H19902" s="1"/>
      <c r="I19902" s="1"/>
    </row>
    <row r="19903" spans="2:9">
      <c r="B19903" s="1"/>
      <c r="C19903" s="29"/>
      <c r="D19903" s="27"/>
      <c r="E19903" s="27"/>
      <c r="F19903" s="27"/>
      <c r="G19903" s="1"/>
      <c r="H19903" s="1"/>
      <c r="I19903" s="1"/>
    </row>
    <row r="19904" spans="2:9">
      <c r="B19904" s="1"/>
      <c r="C19904" s="29"/>
      <c r="D19904" s="27"/>
      <c r="E19904" s="27"/>
      <c r="F19904" s="27"/>
      <c r="G19904" s="1"/>
      <c r="H19904" s="1"/>
      <c r="I19904" s="1"/>
    </row>
    <row r="19905" spans="2:9">
      <c r="B19905" s="1"/>
      <c r="C19905" s="29"/>
      <c r="D19905" s="27"/>
      <c r="E19905" s="27"/>
      <c r="F19905" s="27"/>
      <c r="G19905" s="1"/>
      <c r="H19905" s="1"/>
      <c r="I19905" s="1"/>
    </row>
    <row r="19906" spans="2:9">
      <c r="B19906" s="1"/>
      <c r="C19906" s="29"/>
      <c r="D19906" s="27"/>
      <c r="E19906" s="27"/>
      <c r="F19906" s="27"/>
      <c r="G19906" s="1"/>
      <c r="H19906" s="1"/>
      <c r="I19906" s="1"/>
    </row>
    <row r="19907" spans="2:9">
      <c r="B19907" s="1"/>
      <c r="C19907" s="29"/>
      <c r="D19907" s="27"/>
      <c r="E19907" s="27"/>
      <c r="F19907" s="27"/>
      <c r="G19907" s="1"/>
      <c r="H19907" s="1"/>
      <c r="I19907" s="1"/>
    </row>
    <row r="19908" spans="2:9">
      <c r="B19908" s="1"/>
      <c r="C19908" s="29"/>
      <c r="D19908" s="27"/>
      <c r="E19908" s="27"/>
      <c r="F19908" s="27"/>
      <c r="G19908" s="1"/>
      <c r="H19908" s="1"/>
      <c r="I19908" s="1"/>
    </row>
    <row r="19909" spans="2:9">
      <c r="B19909" s="1"/>
      <c r="C19909" s="29"/>
      <c r="D19909" s="27"/>
      <c r="E19909" s="27"/>
      <c r="F19909" s="27"/>
      <c r="G19909" s="1"/>
      <c r="H19909" s="1"/>
      <c r="I19909" s="1"/>
    </row>
    <row r="19910" spans="2:9">
      <c r="B19910" s="1"/>
      <c r="C19910" s="29"/>
      <c r="D19910" s="27"/>
      <c r="E19910" s="27"/>
      <c r="F19910" s="27"/>
      <c r="G19910" s="1"/>
      <c r="H19910" s="1"/>
      <c r="I19910" s="1"/>
    </row>
    <row r="19911" spans="2:9">
      <c r="B19911" s="1"/>
      <c r="C19911" s="29"/>
      <c r="D19911" s="27"/>
      <c r="E19911" s="27"/>
      <c r="F19911" s="27"/>
      <c r="G19911" s="1"/>
      <c r="H19911" s="1"/>
      <c r="I19911" s="1"/>
    </row>
    <row r="19912" spans="2:9">
      <c r="B19912" s="1"/>
      <c r="C19912" s="29"/>
      <c r="D19912" s="27"/>
      <c r="E19912" s="27"/>
      <c r="F19912" s="27"/>
      <c r="G19912" s="1"/>
      <c r="H19912" s="1"/>
      <c r="I19912" s="1"/>
    </row>
    <row r="19913" spans="2:9">
      <c r="B19913" s="1"/>
      <c r="C19913" s="29"/>
      <c r="D19913" s="27"/>
      <c r="E19913" s="27"/>
      <c r="F19913" s="27"/>
      <c r="G19913" s="1"/>
      <c r="H19913" s="1"/>
      <c r="I19913" s="1"/>
    </row>
    <row r="19914" spans="2:9">
      <c r="B19914" s="1"/>
      <c r="C19914" s="29"/>
      <c r="D19914" s="27"/>
      <c r="E19914" s="27"/>
      <c r="F19914" s="27"/>
      <c r="G19914" s="1"/>
      <c r="H19914" s="1"/>
      <c r="I19914" s="1"/>
    </row>
    <row r="19915" spans="2:9">
      <c r="B19915" s="1"/>
      <c r="C19915" s="29"/>
      <c r="D19915" s="27"/>
      <c r="E19915" s="27"/>
      <c r="F19915" s="27"/>
      <c r="G19915" s="1"/>
      <c r="H19915" s="1"/>
      <c r="I19915" s="1"/>
    </row>
    <row r="19916" spans="2:9">
      <c r="B19916" s="1"/>
      <c r="C19916" s="29"/>
      <c r="D19916" s="27"/>
      <c r="E19916" s="27"/>
      <c r="F19916" s="27"/>
      <c r="G19916" s="1"/>
      <c r="H19916" s="1"/>
      <c r="I19916" s="1"/>
    </row>
    <row r="19917" spans="2:9">
      <c r="B19917" s="1"/>
      <c r="C19917" s="29"/>
      <c r="D19917" s="27"/>
      <c r="E19917" s="27"/>
      <c r="F19917" s="27"/>
      <c r="G19917" s="1"/>
      <c r="H19917" s="1"/>
      <c r="I19917" s="1"/>
    </row>
    <row r="19918" spans="2:9">
      <c r="B19918" s="1"/>
      <c r="C19918" s="29"/>
      <c r="D19918" s="27"/>
      <c r="E19918" s="27"/>
      <c r="F19918" s="27"/>
      <c r="G19918" s="1"/>
      <c r="H19918" s="1"/>
      <c r="I19918" s="1"/>
    </row>
    <row r="19919" spans="2:9">
      <c r="B19919" s="1"/>
      <c r="C19919" s="29"/>
      <c r="D19919" s="27"/>
      <c r="E19919" s="27"/>
      <c r="F19919" s="27"/>
      <c r="G19919" s="1"/>
      <c r="H19919" s="1"/>
      <c r="I19919" s="1"/>
    </row>
    <row r="19920" spans="2:9">
      <c r="B19920" s="1"/>
      <c r="C19920" s="29"/>
      <c r="D19920" s="27"/>
      <c r="E19920" s="27"/>
      <c r="F19920" s="27"/>
      <c r="G19920" s="1"/>
      <c r="H19920" s="1"/>
      <c r="I19920" s="1"/>
    </row>
    <row r="19921" spans="2:9">
      <c r="B19921" s="1"/>
      <c r="C19921" s="29"/>
      <c r="D19921" s="27"/>
      <c r="E19921" s="27"/>
      <c r="F19921" s="27"/>
      <c r="G19921" s="1"/>
      <c r="H19921" s="1"/>
      <c r="I19921" s="1"/>
    </row>
    <row r="19922" spans="2:9">
      <c r="B19922" s="1"/>
      <c r="C19922" s="29"/>
      <c r="D19922" s="27"/>
      <c r="E19922" s="27"/>
      <c r="F19922" s="27"/>
      <c r="G19922" s="1"/>
      <c r="H19922" s="1"/>
      <c r="I19922" s="1"/>
    </row>
    <row r="19923" spans="2:9">
      <c r="B19923" s="1"/>
      <c r="C19923" s="29"/>
      <c r="D19923" s="27"/>
      <c r="E19923" s="27"/>
      <c r="F19923" s="27"/>
      <c r="G19923" s="1"/>
      <c r="H19923" s="1"/>
      <c r="I19923" s="1"/>
    </row>
    <row r="19924" spans="2:9">
      <c r="B19924" s="1"/>
      <c r="C19924" s="29"/>
      <c r="D19924" s="27"/>
      <c r="E19924" s="27"/>
      <c r="F19924" s="27"/>
      <c r="G19924" s="1"/>
      <c r="H19924" s="1"/>
      <c r="I19924" s="1"/>
    </row>
    <row r="19925" spans="2:9">
      <c r="B19925" s="1"/>
      <c r="C19925" s="29"/>
      <c r="D19925" s="27"/>
      <c r="E19925" s="27"/>
      <c r="F19925" s="27"/>
      <c r="G19925" s="1"/>
      <c r="H19925" s="1"/>
      <c r="I19925" s="1"/>
    </row>
    <row r="19926" spans="2:9">
      <c r="B19926" s="1"/>
      <c r="C19926" s="29"/>
      <c r="D19926" s="27"/>
      <c r="E19926" s="27"/>
      <c r="F19926" s="27"/>
      <c r="G19926" s="1"/>
      <c r="H19926" s="1"/>
      <c r="I19926" s="1"/>
    </row>
    <row r="19927" spans="2:9">
      <c r="B19927" s="1"/>
      <c r="C19927" s="29"/>
      <c r="D19927" s="27"/>
      <c r="E19927" s="27"/>
      <c r="F19927" s="27"/>
      <c r="G19927" s="1"/>
      <c r="H19927" s="1"/>
      <c r="I19927" s="1"/>
    </row>
    <row r="19928" spans="2:9">
      <c r="B19928" s="1"/>
      <c r="C19928" s="29"/>
      <c r="D19928" s="27"/>
      <c r="E19928" s="27"/>
      <c r="F19928" s="27"/>
      <c r="G19928" s="1"/>
      <c r="H19928" s="1"/>
      <c r="I19928" s="1"/>
    </row>
    <row r="19929" spans="2:9">
      <c r="B19929" s="1"/>
      <c r="C19929" s="29"/>
      <c r="D19929" s="27"/>
      <c r="E19929" s="27"/>
      <c r="F19929" s="27"/>
      <c r="G19929" s="1"/>
      <c r="H19929" s="1"/>
      <c r="I19929" s="1"/>
    </row>
    <row r="19930" spans="2:9">
      <c r="B19930" s="1"/>
      <c r="C19930" s="29"/>
      <c r="D19930" s="27"/>
      <c r="E19930" s="27"/>
      <c r="F19930" s="27"/>
      <c r="G19930" s="1"/>
      <c r="H19930" s="1"/>
      <c r="I19930" s="1"/>
    </row>
    <row r="19931" spans="2:9">
      <c r="B19931" s="1"/>
      <c r="C19931" s="29"/>
      <c r="D19931" s="27"/>
      <c r="E19931" s="27"/>
      <c r="F19931" s="27"/>
      <c r="G19931" s="1"/>
      <c r="H19931" s="1"/>
      <c r="I19931" s="1"/>
    </row>
    <row r="19932" spans="2:9">
      <c r="B19932" s="1"/>
      <c r="C19932" s="29"/>
      <c r="D19932" s="27"/>
      <c r="E19932" s="27"/>
      <c r="F19932" s="27"/>
      <c r="G19932" s="1"/>
      <c r="H19932" s="1"/>
      <c r="I19932" s="1"/>
    </row>
    <row r="19933" spans="2:9">
      <c r="B19933" s="1"/>
      <c r="C19933" s="29"/>
      <c r="D19933" s="27"/>
      <c r="E19933" s="27"/>
      <c r="F19933" s="27"/>
      <c r="G19933" s="1"/>
      <c r="H19933" s="1"/>
      <c r="I19933" s="1"/>
    </row>
    <row r="19934" spans="2:9">
      <c r="B19934" s="1"/>
      <c r="C19934" s="29"/>
      <c r="D19934" s="27"/>
      <c r="E19934" s="27"/>
      <c r="F19934" s="27"/>
      <c r="G19934" s="1"/>
      <c r="H19934" s="1"/>
      <c r="I19934" s="1"/>
    </row>
    <row r="19935" spans="2:9">
      <c r="B19935" s="1"/>
      <c r="C19935" s="29"/>
      <c r="D19935" s="27"/>
      <c r="E19935" s="27"/>
      <c r="F19935" s="27"/>
      <c r="G19935" s="1"/>
      <c r="H19935" s="1"/>
      <c r="I19935" s="1"/>
    </row>
    <row r="19936" spans="2:9">
      <c r="B19936" s="1"/>
      <c r="C19936" s="29"/>
      <c r="D19936" s="27"/>
      <c r="E19936" s="27"/>
      <c r="F19936" s="27"/>
      <c r="G19936" s="1"/>
      <c r="H19936" s="1"/>
      <c r="I19936" s="1"/>
    </row>
    <row r="19937" spans="2:9">
      <c r="B19937" s="1"/>
      <c r="C19937" s="29"/>
      <c r="D19937" s="27"/>
      <c r="E19937" s="27"/>
      <c r="F19937" s="27"/>
      <c r="G19937" s="1"/>
      <c r="H19937" s="1"/>
      <c r="I19937" s="1"/>
    </row>
    <row r="19938" spans="2:9">
      <c r="B19938" s="1"/>
      <c r="C19938" s="29"/>
      <c r="D19938" s="27"/>
      <c r="E19938" s="27"/>
      <c r="F19938" s="27"/>
      <c r="G19938" s="1"/>
      <c r="H19938" s="1"/>
      <c r="I19938" s="1"/>
    </row>
    <row r="19939" spans="2:9">
      <c r="B19939" s="1"/>
      <c r="C19939" s="29"/>
      <c r="D19939" s="27"/>
      <c r="E19939" s="27"/>
      <c r="F19939" s="27"/>
      <c r="G19939" s="1"/>
      <c r="H19939" s="1"/>
      <c r="I19939" s="1"/>
    </row>
    <row r="19940" spans="2:9">
      <c r="B19940" s="1"/>
      <c r="C19940" s="29"/>
      <c r="D19940" s="27"/>
      <c r="E19940" s="27"/>
      <c r="F19940" s="27"/>
      <c r="G19940" s="1"/>
      <c r="H19940" s="1"/>
      <c r="I19940" s="1"/>
    </row>
    <row r="19941" spans="2:9">
      <c r="B19941" s="1"/>
      <c r="C19941" s="29"/>
      <c r="D19941" s="27"/>
      <c r="E19941" s="27"/>
      <c r="F19941" s="27"/>
      <c r="G19941" s="1"/>
      <c r="H19941" s="1"/>
      <c r="I19941" s="1"/>
    </row>
    <row r="19942" spans="2:9">
      <c r="B19942" s="1"/>
      <c r="C19942" s="29"/>
      <c r="D19942" s="27"/>
      <c r="E19942" s="27"/>
      <c r="F19942" s="27"/>
      <c r="G19942" s="1"/>
      <c r="H19942" s="1"/>
      <c r="I19942" s="1"/>
    </row>
    <row r="19943" spans="2:9">
      <c r="B19943" s="1"/>
      <c r="C19943" s="29"/>
      <c r="D19943" s="27"/>
      <c r="E19943" s="27"/>
      <c r="F19943" s="27"/>
      <c r="G19943" s="1"/>
      <c r="H19943" s="1"/>
      <c r="I19943" s="1"/>
    </row>
    <row r="19944" spans="2:9">
      <c r="B19944" s="1"/>
      <c r="C19944" s="29"/>
      <c r="D19944" s="27"/>
      <c r="E19944" s="27"/>
      <c r="F19944" s="27"/>
      <c r="G19944" s="1"/>
      <c r="H19944" s="1"/>
      <c r="I19944" s="1"/>
    </row>
    <row r="19945" spans="2:9">
      <c r="B19945" s="1"/>
      <c r="C19945" s="29"/>
      <c r="D19945" s="27"/>
      <c r="E19945" s="27"/>
      <c r="F19945" s="27"/>
      <c r="G19945" s="1"/>
      <c r="H19945" s="1"/>
      <c r="I19945" s="1"/>
    </row>
    <row r="19946" spans="2:9">
      <c r="B19946" s="1"/>
      <c r="C19946" s="29"/>
      <c r="D19946" s="27"/>
      <c r="E19946" s="27"/>
      <c r="F19946" s="27"/>
      <c r="G19946" s="1"/>
      <c r="H19946" s="1"/>
      <c r="I19946" s="1"/>
    </row>
    <row r="19947" spans="2:9">
      <c r="B19947" s="1"/>
      <c r="C19947" s="29"/>
      <c r="D19947" s="27"/>
      <c r="E19947" s="27"/>
      <c r="F19947" s="27"/>
      <c r="G19947" s="1"/>
      <c r="H19947" s="1"/>
      <c r="I19947" s="1"/>
    </row>
    <row r="19948" spans="2:9">
      <c r="B19948" s="1"/>
      <c r="C19948" s="29"/>
      <c r="D19948" s="27"/>
      <c r="E19948" s="27"/>
      <c r="F19948" s="27"/>
      <c r="G19948" s="1"/>
      <c r="H19948" s="1"/>
      <c r="I19948" s="1"/>
    </row>
    <row r="19949" spans="2:9">
      <c r="B19949" s="1"/>
      <c r="C19949" s="29"/>
      <c r="D19949" s="27"/>
      <c r="E19949" s="27"/>
      <c r="F19949" s="27"/>
      <c r="G19949" s="1"/>
      <c r="H19949" s="1"/>
      <c r="I19949" s="1"/>
    </row>
    <row r="19950" spans="2:9">
      <c r="B19950" s="1"/>
      <c r="C19950" s="29"/>
      <c r="D19950" s="27"/>
      <c r="E19950" s="27"/>
      <c r="F19950" s="27"/>
      <c r="G19950" s="1"/>
      <c r="H19950" s="1"/>
      <c r="I19950" s="1"/>
    </row>
    <row r="19951" spans="2:9">
      <c r="B19951" s="1"/>
      <c r="C19951" s="29"/>
      <c r="D19951" s="27"/>
      <c r="E19951" s="27"/>
      <c r="F19951" s="27"/>
      <c r="G19951" s="1"/>
      <c r="H19951" s="1"/>
      <c r="I19951" s="1"/>
    </row>
    <row r="19952" spans="2:9">
      <c r="B19952" s="1"/>
      <c r="C19952" s="29"/>
      <c r="D19952" s="27"/>
      <c r="E19952" s="27"/>
      <c r="F19952" s="27"/>
      <c r="G19952" s="1"/>
      <c r="H19952" s="1"/>
      <c r="I19952" s="1"/>
    </row>
    <row r="19953" spans="2:9">
      <c r="B19953" s="1"/>
      <c r="C19953" s="29"/>
      <c r="D19953" s="27"/>
      <c r="E19953" s="27"/>
      <c r="F19953" s="27"/>
      <c r="G19953" s="1"/>
      <c r="H19953" s="1"/>
      <c r="I19953" s="1"/>
    </row>
    <row r="19954" spans="2:9">
      <c r="B19954" s="1"/>
      <c r="C19954" s="29"/>
      <c r="D19954" s="27"/>
      <c r="E19954" s="27"/>
      <c r="F19954" s="27"/>
      <c r="G19954" s="1"/>
      <c r="H19954" s="1"/>
      <c r="I19954" s="1"/>
    </row>
    <row r="19955" spans="2:9">
      <c r="B19955" s="1"/>
      <c r="C19955" s="29"/>
      <c r="D19955" s="27"/>
      <c r="E19955" s="27"/>
      <c r="F19955" s="27"/>
      <c r="G19955" s="1"/>
      <c r="H19955" s="1"/>
      <c r="I19955" s="1"/>
    </row>
    <row r="19956" spans="2:9">
      <c r="B19956" s="1"/>
      <c r="C19956" s="29"/>
      <c r="D19956" s="27"/>
      <c r="E19956" s="27"/>
      <c r="F19956" s="27"/>
      <c r="G19956" s="1"/>
      <c r="H19956" s="1"/>
      <c r="I19956" s="1"/>
    </row>
    <row r="19957" spans="2:9">
      <c r="B19957" s="1"/>
      <c r="C19957" s="29"/>
      <c r="D19957" s="27"/>
      <c r="E19957" s="27"/>
      <c r="F19957" s="27"/>
      <c r="G19957" s="1"/>
      <c r="H19957" s="1"/>
      <c r="I19957" s="1"/>
    </row>
    <row r="19958" spans="2:9">
      <c r="B19958" s="1"/>
      <c r="C19958" s="29"/>
      <c r="D19958" s="27"/>
      <c r="E19958" s="27"/>
      <c r="F19958" s="27"/>
      <c r="G19958" s="1"/>
      <c r="H19958" s="1"/>
      <c r="I19958" s="1"/>
    </row>
    <row r="19959" spans="2:9">
      <c r="B19959" s="1"/>
      <c r="C19959" s="29"/>
      <c r="D19959" s="27"/>
      <c r="E19959" s="27"/>
      <c r="F19959" s="27"/>
      <c r="G19959" s="1"/>
      <c r="H19959" s="1"/>
      <c r="I19959" s="1"/>
    </row>
    <row r="19960" spans="2:9">
      <c r="B19960" s="1"/>
      <c r="C19960" s="29"/>
      <c r="D19960" s="27"/>
      <c r="E19960" s="27"/>
      <c r="F19960" s="27"/>
      <c r="G19960" s="1"/>
      <c r="H19960" s="1"/>
      <c r="I19960" s="1"/>
    </row>
    <row r="19961" spans="2:9">
      <c r="B19961" s="1"/>
      <c r="C19961" s="29"/>
      <c r="D19961" s="27"/>
      <c r="E19961" s="27"/>
      <c r="F19961" s="27"/>
      <c r="G19961" s="1"/>
      <c r="H19961" s="1"/>
      <c r="I19961" s="1"/>
    </row>
    <row r="19962" spans="2:9">
      <c r="B19962" s="1"/>
      <c r="C19962" s="29"/>
      <c r="D19962" s="27"/>
      <c r="E19962" s="27"/>
      <c r="F19962" s="27"/>
      <c r="G19962" s="1"/>
      <c r="H19962" s="1"/>
      <c r="I19962" s="1"/>
    </row>
    <row r="19963" spans="2:9">
      <c r="B19963" s="1"/>
      <c r="C19963" s="29"/>
      <c r="D19963" s="27"/>
      <c r="E19963" s="27"/>
      <c r="F19963" s="27"/>
      <c r="G19963" s="1"/>
      <c r="H19963" s="1"/>
      <c r="I19963" s="1"/>
    </row>
    <row r="19964" spans="2:9">
      <c r="B19964" s="1"/>
      <c r="C19964" s="29"/>
      <c r="D19964" s="27"/>
      <c r="E19964" s="27"/>
      <c r="F19964" s="27"/>
      <c r="G19964" s="1"/>
      <c r="H19964" s="1"/>
      <c r="I19964" s="1"/>
    </row>
    <row r="19965" spans="2:9">
      <c r="B19965" s="1"/>
      <c r="C19965" s="29"/>
      <c r="D19965" s="27"/>
      <c r="E19965" s="27"/>
      <c r="F19965" s="27"/>
      <c r="G19965" s="1"/>
      <c r="H19965" s="1"/>
      <c r="I19965" s="1"/>
    </row>
    <row r="19966" spans="2:9">
      <c r="B19966" s="1"/>
      <c r="C19966" s="29"/>
      <c r="D19966" s="27"/>
      <c r="E19966" s="27"/>
      <c r="F19966" s="27"/>
      <c r="G19966" s="1"/>
      <c r="H19966" s="1"/>
      <c r="I19966" s="1"/>
    </row>
    <row r="19967" spans="2:9">
      <c r="B19967" s="1"/>
      <c r="C19967" s="29"/>
      <c r="D19967" s="27"/>
      <c r="E19967" s="27"/>
      <c r="F19967" s="27"/>
      <c r="G19967" s="1"/>
      <c r="H19967" s="1"/>
      <c r="I19967" s="1"/>
    </row>
    <row r="19968" spans="2:9">
      <c r="B19968" s="1"/>
      <c r="C19968" s="29"/>
      <c r="D19968" s="27"/>
      <c r="E19968" s="27"/>
      <c r="F19968" s="27"/>
      <c r="G19968" s="1"/>
      <c r="H19968" s="1"/>
      <c r="I19968" s="1"/>
    </row>
    <row r="19969" spans="2:9">
      <c r="B19969" s="1"/>
      <c r="C19969" s="29"/>
      <c r="D19969" s="27"/>
      <c r="E19969" s="27"/>
      <c r="F19969" s="27"/>
      <c r="G19969" s="1"/>
      <c r="H19969" s="1"/>
      <c r="I19969" s="1"/>
    </row>
    <row r="19970" spans="2:9">
      <c r="B19970" s="1"/>
      <c r="C19970" s="29"/>
      <c r="D19970" s="27"/>
      <c r="E19970" s="27"/>
      <c r="F19970" s="27"/>
      <c r="G19970" s="1"/>
      <c r="H19970" s="1"/>
      <c r="I19970" s="1"/>
    </row>
    <row r="19971" spans="2:9">
      <c r="B19971" s="1"/>
      <c r="C19971" s="29"/>
      <c r="D19971" s="27"/>
      <c r="E19971" s="27"/>
      <c r="F19971" s="27"/>
      <c r="G19971" s="1"/>
      <c r="H19971" s="1"/>
      <c r="I19971" s="1"/>
    </row>
    <row r="19972" spans="2:9">
      <c r="B19972" s="1"/>
      <c r="C19972" s="29"/>
      <c r="D19972" s="27"/>
      <c r="E19972" s="27"/>
      <c r="F19972" s="27"/>
      <c r="G19972" s="1"/>
      <c r="H19972" s="1"/>
      <c r="I19972" s="1"/>
    </row>
    <row r="19973" spans="2:9">
      <c r="B19973" s="1"/>
      <c r="C19973" s="29"/>
      <c r="D19973" s="27"/>
      <c r="E19973" s="27"/>
      <c r="F19973" s="27"/>
      <c r="G19973" s="1"/>
      <c r="H19973" s="1"/>
      <c r="I19973" s="1"/>
    </row>
    <row r="19974" spans="2:9">
      <c r="B19974" s="1"/>
      <c r="C19974" s="29"/>
      <c r="D19974" s="27"/>
      <c r="E19974" s="27"/>
      <c r="F19974" s="27"/>
      <c r="G19974" s="1"/>
      <c r="H19974" s="1"/>
      <c r="I19974" s="1"/>
    </row>
    <row r="19975" spans="2:9">
      <c r="B19975" s="1"/>
      <c r="C19975" s="29"/>
      <c r="D19975" s="27"/>
      <c r="E19975" s="27"/>
      <c r="F19975" s="27"/>
      <c r="G19975" s="1"/>
      <c r="H19975" s="1"/>
      <c r="I19975" s="1"/>
    </row>
    <row r="19976" spans="2:9">
      <c r="B19976" s="1"/>
      <c r="C19976" s="29"/>
      <c r="D19976" s="27"/>
      <c r="E19976" s="27"/>
      <c r="F19976" s="27"/>
      <c r="G19976" s="1"/>
      <c r="H19976" s="1"/>
      <c r="I19976" s="1"/>
    </row>
    <row r="19977" spans="2:9">
      <c r="B19977" s="1"/>
      <c r="C19977" s="29"/>
      <c r="D19977" s="27"/>
      <c r="E19977" s="27"/>
      <c r="F19977" s="27"/>
      <c r="G19977" s="1"/>
      <c r="H19977" s="1"/>
      <c r="I19977" s="1"/>
    </row>
    <row r="19978" spans="2:9">
      <c r="B19978" s="1"/>
      <c r="C19978" s="29"/>
      <c r="D19978" s="27"/>
      <c r="E19978" s="27"/>
      <c r="F19978" s="27"/>
      <c r="G19978" s="1"/>
      <c r="H19978" s="1"/>
      <c r="I19978" s="1"/>
    </row>
    <row r="19979" spans="2:9">
      <c r="B19979" s="1"/>
      <c r="C19979" s="29"/>
      <c r="D19979" s="27"/>
      <c r="E19979" s="27"/>
      <c r="F19979" s="27"/>
      <c r="G19979" s="1"/>
      <c r="H19979" s="1"/>
      <c r="I19979" s="1"/>
    </row>
    <row r="19980" spans="2:9">
      <c r="B19980" s="1"/>
      <c r="C19980" s="29"/>
      <c r="D19980" s="27"/>
      <c r="E19980" s="27"/>
      <c r="F19980" s="27"/>
      <c r="G19980" s="1"/>
      <c r="H19980" s="1"/>
      <c r="I19980" s="1"/>
    </row>
    <row r="19981" spans="2:9">
      <c r="B19981" s="1"/>
      <c r="C19981" s="29"/>
      <c r="D19981" s="27"/>
      <c r="E19981" s="27"/>
      <c r="F19981" s="27"/>
      <c r="G19981" s="1"/>
      <c r="H19981" s="1"/>
      <c r="I19981" s="1"/>
    </row>
    <row r="19982" spans="2:9">
      <c r="B19982" s="1"/>
      <c r="C19982" s="29"/>
      <c r="D19982" s="27"/>
      <c r="E19982" s="27"/>
      <c r="F19982" s="27"/>
      <c r="G19982" s="1"/>
      <c r="H19982" s="1"/>
      <c r="I19982" s="1"/>
    </row>
    <row r="19983" spans="2:9">
      <c r="B19983" s="1"/>
      <c r="C19983" s="29"/>
      <c r="D19983" s="27"/>
      <c r="E19983" s="27"/>
      <c r="F19983" s="27"/>
      <c r="G19983" s="1"/>
      <c r="H19983" s="1"/>
      <c r="I19983" s="1"/>
    </row>
    <row r="19984" spans="2:9">
      <c r="B19984" s="1"/>
      <c r="C19984" s="29"/>
      <c r="D19984" s="27"/>
      <c r="E19984" s="27"/>
      <c r="F19984" s="27"/>
      <c r="G19984" s="1"/>
      <c r="H19984" s="1"/>
      <c r="I19984" s="1"/>
    </row>
    <row r="19985" spans="2:9">
      <c r="B19985" s="1"/>
      <c r="C19985" s="29"/>
      <c r="D19985" s="27"/>
      <c r="E19985" s="27"/>
      <c r="F19985" s="27"/>
      <c r="G19985" s="1"/>
      <c r="H19985" s="1"/>
      <c r="I19985" s="1"/>
    </row>
    <row r="19986" spans="2:9">
      <c r="B19986" s="1"/>
      <c r="C19986" s="29"/>
      <c r="D19986" s="27"/>
      <c r="E19986" s="27"/>
      <c r="F19986" s="27"/>
      <c r="G19986" s="1"/>
      <c r="H19986" s="1"/>
      <c r="I19986" s="1"/>
    </row>
    <row r="19987" spans="2:9">
      <c r="B19987" s="1"/>
      <c r="C19987" s="29"/>
      <c r="D19987" s="27"/>
      <c r="E19987" s="27"/>
      <c r="F19987" s="27"/>
      <c r="G19987" s="1"/>
      <c r="H19987" s="1"/>
      <c r="I19987" s="1"/>
    </row>
    <row r="19988" spans="2:9">
      <c r="B19988" s="1"/>
      <c r="C19988" s="29"/>
      <c r="D19988" s="27"/>
      <c r="E19988" s="27"/>
      <c r="F19988" s="27"/>
      <c r="G19988" s="1"/>
      <c r="H19988" s="1"/>
      <c r="I19988" s="1"/>
    </row>
    <row r="19989" spans="2:9">
      <c r="B19989" s="1"/>
      <c r="C19989" s="29"/>
      <c r="D19989" s="27"/>
      <c r="E19989" s="27"/>
      <c r="F19989" s="27"/>
      <c r="G19989" s="1"/>
      <c r="H19989" s="1"/>
      <c r="I19989" s="1"/>
    </row>
    <row r="19990" spans="2:9">
      <c r="B19990" s="1"/>
      <c r="C19990" s="29"/>
      <c r="D19990" s="27"/>
      <c r="E19990" s="27"/>
      <c r="F19990" s="27"/>
      <c r="G19990" s="1"/>
      <c r="H19990" s="1"/>
      <c r="I19990" s="1"/>
    </row>
    <row r="19991" spans="2:9">
      <c r="B19991" s="1"/>
      <c r="C19991" s="29"/>
      <c r="D19991" s="27"/>
      <c r="E19991" s="27"/>
      <c r="F19991" s="27"/>
      <c r="G19991" s="1"/>
      <c r="H19991" s="1"/>
      <c r="I19991" s="1"/>
    </row>
    <row r="19992" spans="2:9">
      <c r="B19992" s="1"/>
      <c r="C19992" s="29"/>
      <c r="D19992" s="27"/>
      <c r="E19992" s="27"/>
      <c r="F19992" s="27"/>
      <c r="G19992" s="1"/>
      <c r="H19992" s="1"/>
      <c r="I19992" s="1"/>
    </row>
    <row r="19993" spans="2:9">
      <c r="B19993" s="1"/>
      <c r="C19993" s="29"/>
      <c r="D19993" s="27"/>
      <c r="E19993" s="27"/>
      <c r="F19993" s="27"/>
      <c r="G19993" s="1"/>
      <c r="H19993" s="1"/>
      <c r="I19993" s="1"/>
    </row>
    <row r="19994" spans="2:9">
      <c r="B19994" s="1"/>
      <c r="C19994" s="29"/>
      <c r="D19994" s="27"/>
      <c r="E19994" s="27"/>
      <c r="F19994" s="27"/>
      <c r="G19994" s="1"/>
      <c r="H19994" s="1"/>
      <c r="I19994" s="1"/>
    </row>
    <row r="19995" spans="2:9">
      <c r="B19995" s="1"/>
      <c r="C19995" s="29"/>
      <c r="D19995" s="27"/>
      <c r="E19995" s="27"/>
      <c r="F19995" s="27"/>
      <c r="G19995" s="1"/>
      <c r="H19995" s="1"/>
      <c r="I19995" s="1"/>
    </row>
    <row r="19996" spans="2:9">
      <c r="B19996" s="1"/>
      <c r="C19996" s="29"/>
      <c r="D19996" s="27"/>
      <c r="E19996" s="27"/>
      <c r="F19996" s="27"/>
      <c r="G19996" s="1"/>
      <c r="H19996" s="1"/>
      <c r="I19996" s="1"/>
    </row>
    <row r="19997" spans="2:9">
      <c r="B19997" s="1"/>
      <c r="C19997" s="29"/>
      <c r="D19997" s="27"/>
      <c r="E19997" s="27"/>
      <c r="F19997" s="27"/>
      <c r="G19997" s="1"/>
      <c r="H19997" s="1"/>
      <c r="I19997" s="1"/>
    </row>
    <row r="19998" spans="2:9">
      <c r="B19998" s="1"/>
      <c r="C19998" s="29"/>
      <c r="D19998" s="27"/>
      <c r="E19998" s="27"/>
      <c r="F19998" s="27"/>
      <c r="G19998" s="1"/>
      <c r="H19998" s="1"/>
      <c r="I19998" s="1"/>
    </row>
    <row r="19999" spans="2:9">
      <c r="B19999" s="1"/>
      <c r="C19999" s="29"/>
      <c r="D19999" s="27"/>
      <c r="E19999" s="27"/>
      <c r="F19999" s="27"/>
      <c r="G19999" s="1"/>
      <c r="H19999" s="1"/>
      <c r="I19999" s="1"/>
    </row>
    <row r="20000" spans="2:9">
      <c r="B20000" s="1"/>
      <c r="C20000" s="29"/>
      <c r="D20000" s="27"/>
      <c r="E20000" s="27"/>
      <c r="F20000" s="27"/>
      <c r="G20000" s="1"/>
      <c r="H20000" s="1"/>
      <c r="I20000" s="1"/>
    </row>
    <row r="20001" spans="2:9">
      <c r="B20001" s="1"/>
      <c r="C20001" s="29"/>
      <c r="D20001" s="27"/>
      <c r="E20001" s="27"/>
      <c r="F20001" s="27"/>
      <c r="G20001" s="1"/>
      <c r="H20001" s="1"/>
      <c r="I20001" s="1"/>
    </row>
    <row r="20002" spans="2:9">
      <c r="B20002" s="1"/>
      <c r="C20002" s="29"/>
      <c r="D20002" s="27"/>
      <c r="E20002" s="27"/>
      <c r="F20002" s="27"/>
      <c r="G20002" s="1"/>
      <c r="H20002" s="1"/>
      <c r="I20002" s="1"/>
    </row>
    <row r="20003" spans="2:9">
      <c r="B20003" s="1"/>
      <c r="C20003" s="29"/>
      <c r="D20003" s="27"/>
      <c r="E20003" s="27"/>
      <c r="F20003" s="27"/>
      <c r="G20003" s="1"/>
      <c r="H20003" s="1"/>
      <c r="I20003" s="1"/>
    </row>
    <row r="20004" spans="2:9">
      <c r="B20004" s="1"/>
      <c r="C20004" s="29"/>
      <c r="D20004" s="27"/>
      <c r="E20004" s="27"/>
      <c r="F20004" s="27"/>
      <c r="G20004" s="1"/>
      <c r="H20004" s="1"/>
      <c r="I20004" s="1"/>
    </row>
    <row r="20005" spans="2:9">
      <c r="B20005" s="1"/>
      <c r="C20005" s="29"/>
      <c r="D20005" s="27"/>
      <c r="E20005" s="27"/>
      <c r="F20005" s="27"/>
      <c r="G20005" s="1"/>
      <c r="H20005" s="1"/>
      <c r="I20005" s="1"/>
    </row>
    <row r="20006" spans="2:9">
      <c r="B20006" s="1"/>
      <c r="C20006" s="29"/>
      <c r="D20006" s="27"/>
      <c r="E20006" s="27"/>
      <c r="F20006" s="27"/>
      <c r="G20006" s="1"/>
      <c r="H20006" s="1"/>
      <c r="I20006" s="1"/>
    </row>
    <row r="20007" spans="2:9">
      <c r="B20007" s="1"/>
      <c r="C20007" s="29"/>
      <c r="D20007" s="27"/>
      <c r="E20007" s="27"/>
      <c r="F20007" s="27"/>
      <c r="G20007" s="1"/>
      <c r="H20007" s="1"/>
      <c r="I20007" s="1"/>
    </row>
    <row r="20008" spans="2:9">
      <c r="B20008" s="1"/>
      <c r="C20008" s="29"/>
      <c r="D20008" s="27"/>
      <c r="E20008" s="27"/>
      <c r="F20008" s="27"/>
      <c r="G20008" s="1"/>
      <c r="H20008" s="1"/>
      <c r="I20008" s="1"/>
    </row>
    <row r="20009" spans="2:9">
      <c r="B20009" s="1"/>
      <c r="C20009" s="29"/>
      <c r="D20009" s="27"/>
      <c r="E20009" s="27"/>
      <c r="F20009" s="27"/>
      <c r="G20009" s="1"/>
      <c r="H20009" s="1"/>
      <c r="I20009" s="1"/>
    </row>
    <row r="20010" spans="2:9">
      <c r="B20010" s="1"/>
      <c r="C20010" s="29"/>
      <c r="D20010" s="27"/>
      <c r="E20010" s="27"/>
      <c r="F20010" s="27"/>
      <c r="G20010" s="1"/>
      <c r="H20010" s="1"/>
      <c r="I20010" s="1"/>
    </row>
    <row r="20011" spans="2:9">
      <c r="B20011" s="1"/>
      <c r="C20011" s="29"/>
      <c r="D20011" s="27"/>
      <c r="E20011" s="27"/>
      <c r="F20011" s="27"/>
      <c r="G20011" s="1"/>
      <c r="H20011" s="1"/>
      <c r="I20011" s="1"/>
    </row>
    <row r="20012" spans="2:9">
      <c r="B20012" s="1"/>
      <c r="C20012" s="29"/>
      <c r="D20012" s="27"/>
      <c r="E20012" s="27"/>
      <c r="F20012" s="27"/>
      <c r="G20012" s="1"/>
      <c r="H20012" s="1"/>
      <c r="I20012" s="1"/>
    </row>
    <row r="20013" spans="2:9">
      <c r="B20013" s="1"/>
      <c r="C20013" s="29"/>
      <c r="D20013" s="27"/>
      <c r="E20013" s="27"/>
      <c r="F20013" s="27"/>
      <c r="G20013" s="1"/>
      <c r="H20013" s="1"/>
      <c r="I20013" s="1"/>
    </row>
    <row r="20014" spans="2:9">
      <c r="B20014" s="1"/>
      <c r="C20014" s="29"/>
      <c r="D20014" s="27"/>
      <c r="E20014" s="27"/>
      <c r="F20014" s="27"/>
      <c r="G20014" s="1"/>
      <c r="H20014" s="1"/>
      <c r="I20014" s="1"/>
    </row>
    <row r="20015" spans="2:9">
      <c r="B20015" s="1"/>
      <c r="C20015" s="29"/>
      <c r="D20015" s="27"/>
      <c r="E20015" s="27"/>
      <c r="F20015" s="27"/>
      <c r="G20015" s="1"/>
      <c r="H20015" s="1"/>
      <c r="I20015" s="1"/>
    </row>
    <row r="20016" spans="2:9">
      <c r="B20016" s="1"/>
      <c r="C20016" s="29"/>
      <c r="D20016" s="27"/>
      <c r="E20016" s="27"/>
      <c r="F20016" s="27"/>
      <c r="G20016" s="1"/>
      <c r="H20016" s="1"/>
      <c r="I20016" s="1"/>
    </row>
    <row r="20017" spans="2:9">
      <c r="B20017" s="1"/>
      <c r="C20017" s="29"/>
      <c r="D20017" s="27"/>
      <c r="E20017" s="27"/>
      <c r="F20017" s="27"/>
      <c r="G20017" s="1"/>
      <c r="H20017" s="1"/>
      <c r="I20017" s="1"/>
    </row>
    <row r="20018" spans="2:9">
      <c r="B20018" s="1"/>
      <c r="C20018" s="29"/>
      <c r="D20018" s="27"/>
      <c r="E20018" s="27"/>
      <c r="F20018" s="27"/>
      <c r="G20018" s="1"/>
      <c r="H20018" s="1"/>
      <c r="I20018" s="1"/>
    </row>
    <row r="20019" spans="2:9">
      <c r="B20019" s="1"/>
      <c r="C20019" s="29"/>
      <c r="D20019" s="27"/>
      <c r="E20019" s="27"/>
      <c r="F20019" s="27"/>
      <c r="G20019" s="1"/>
      <c r="H20019" s="1"/>
      <c r="I20019" s="1"/>
    </row>
    <row r="20020" spans="2:9">
      <c r="B20020" s="1"/>
      <c r="C20020" s="29"/>
      <c r="D20020" s="27"/>
      <c r="E20020" s="27"/>
      <c r="F20020" s="27"/>
      <c r="G20020" s="1"/>
      <c r="H20020" s="1"/>
      <c r="I20020" s="1"/>
    </row>
    <row r="20021" spans="2:9">
      <c r="B20021" s="1"/>
      <c r="C20021" s="29"/>
      <c r="D20021" s="27"/>
      <c r="E20021" s="27"/>
      <c r="F20021" s="27"/>
      <c r="G20021" s="1"/>
      <c r="H20021" s="1"/>
      <c r="I20021" s="1"/>
    </row>
    <row r="20022" spans="2:9">
      <c r="B20022" s="1"/>
      <c r="C20022" s="29"/>
      <c r="D20022" s="27"/>
      <c r="E20022" s="27"/>
      <c r="F20022" s="27"/>
      <c r="G20022" s="1"/>
      <c r="H20022" s="1"/>
      <c r="I20022" s="1"/>
    </row>
    <row r="20023" spans="2:9">
      <c r="B20023" s="1"/>
      <c r="C20023" s="29"/>
      <c r="D20023" s="27"/>
      <c r="E20023" s="27"/>
      <c r="F20023" s="27"/>
      <c r="G20023" s="1"/>
      <c r="H20023" s="1"/>
      <c r="I20023" s="1"/>
    </row>
    <row r="20024" spans="2:9">
      <c r="B20024" s="1"/>
      <c r="C20024" s="29"/>
      <c r="D20024" s="27"/>
      <c r="E20024" s="27"/>
      <c r="F20024" s="27"/>
      <c r="G20024" s="1"/>
      <c r="H20024" s="1"/>
      <c r="I20024" s="1"/>
    </row>
    <row r="20025" spans="2:9">
      <c r="B20025" s="1"/>
      <c r="C20025" s="29"/>
      <c r="D20025" s="27"/>
      <c r="E20025" s="27"/>
      <c r="F20025" s="27"/>
      <c r="G20025" s="1"/>
      <c r="H20025" s="1"/>
      <c r="I20025" s="1"/>
    </row>
    <row r="20026" spans="2:9">
      <c r="B20026" s="1"/>
      <c r="C20026" s="29"/>
      <c r="D20026" s="27"/>
      <c r="E20026" s="27"/>
      <c r="F20026" s="27"/>
      <c r="G20026" s="1"/>
      <c r="H20026" s="1"/>
      <c r="I20026" s="1"/>
    </row>
    <row r="20027" spans="2:9">
      <c r="B20027" s="1"/>
      <c r="C20027" s="29"/>
      <c r="D20027" s="27"/>
      <c r="E20027" s="27"/>
      <c r="F20027" s="27"/>
      <c r="G20027" s="1"/>
      <c r="H20027" s="1"/>
      <c r="I20027" s="1"/>
    </row>
    <row r="20028" spans="2:9">
      <c r="B20028" s="1"/>
      <c r="C20028" s="29"/>
      <c r="D20028" s="27"/>
      <c r="E20028" s="27"/>
      <c r="F20028" s="27"/>
      <c r="G20028" s="1"/>
      <c r="H20028" s="1"/>
      <c r="I20028" s="1"/>
    </row>
    <row r="20029" spans="2:9">
      <c r="B20029" s="1"/>
      <c r="C20029" s="29"/>
      <c r="D20029" s="27"/>
      <c r="E20029" s="27"/>
      <c r="F20029" s="27"/>
      <c r="G20029" s="1"/>
      <c r="H20029" s="1"/>
      <c r="I20029" s="1"/>
    </row>
    <row r="20030" spans="2:9">
      <c r="B20030" s="1"/>
      <c r="C20030" s="29"/>
      <c r="D20030" s="27"/>
      <c r="E20030" s="27"/>
      <c r="F20030" s="27"/>
      <c r="G20030" s="1"/>
      <c r="H20030" s="1"/>
      <c r="I20030" s="1"/>
    </row>
    <row r="20031" spans="2:9">
      <c r="B20031" s="1"/>
      <c r="C20031" s="29"/>
      <c r="D20031" s="27"/>
      <c r="E20031" s="27"/>
      <c r="F20031" s="27"/>
      <c r="G20031" s="1"/>
      <c r="H20031" s="1"/>
      <c r="I20031" s="1"/>
    </row>
    <row r="20032" spans="2:9">
      <c r="B20032" s="1"/>
      <c r="C20032" s="29"/>
      <c r="D20032" s="27"/>
      <c r="E20032" s="27"/>
      <c r="F20032" s="27"/>
      <c r="G20032" s="1"/>
      <c r="H20032" s="1"/>
      <c r="I20032" s="1"/>
    </row>
    <row r="20033" spans="2:9">
      <c r="B20033" s="1"/>
      <c r="C20033" s="29"/>
      <c r="D20033" s="27"/>
      <c r="E20033" s="27"/>
      <c r="F20033" s="27"/>
      <c r="G20033" s="1"/>
      <c r="H20033" s="1"/>
      <c r="I20033" s="1"/>
    </row>
    <row r="20034" spans="2:9">
      <c r="B20034" s="1"/>
      <c r="C20034" s="29"/>
      <c r="D20034" s="27"/>
      <c r="E20034" s="27"/>
      <c r="F20034" s="27"/>
      <c r="G20034" s="1"/>
      <c r="H20034" s="1"/>
      <c r="I20034" s="1"/>
    </row>
    <row r="20035" spans="2:9">
      <c r="B20035" s="1"/>
      <c r="C20035" s="29"/>
      <c r="D20035" s="27"/>
      <c r="E20035" s="27"/>
      <c r="F20035" s="27"/>
      <c r="G20035" s="1"/>
      <c r="H20035" s="1"/>
      <c r="I20035" s="1"/>
    </row>
    <row r="20036" spans="2:9">
      <c r="B20036" s="1"/>
      <c r="C20036" s="29"/>
      <c r="D20036" s="27"/>
      <c r="E20036" s="27"/>
      <c r="F20036" s="27"/>
      <c r="G20036" s="1"/>
      <c r="H20036" s="1"/>
      <c r="I20036" s="1"/>
    </row>
    <row r="20037" spans="2:9">
      <c r="B20037" s="1"/>
      <c r="C20037" s="29"/>
      <c r="D20037" s="27"/>
      <c r="E20037" s="27"/>
      <c r="F20037" s="27"/>
      <c r="G20037" s="1"/>
      <c r="H20037" s="1"/>
      <c r="I20037" s="1"/>
    </row>
    <row r="20038" spans="2:9">
      <c r="B20038" s="1"/>
      <c r="C20038" s="29"/>
      <c r="D20038" s="27"/>
      <c r="E20038" s="27"/>
      <c r="F20038" s="27"/>
      <c r="G20038" s="1"/>
      <c r="H20038" s="1"/>
      <c r="I20038" s="1"/>
    </row>
    <row r="20039" spans="2:9">
      <c r="B20039" s="1"/>
      <c r="C20039" s="29"/>
      <c r="D20039" s="27"/>
      <c r="E20039" s="27"/>
      <c r="F20039" s="27"/>
      <c r="G20039" s="1"/>
      <c r="H20039" s="1"/>
      <c r="I20039" s="1"/>
    </row>
    <row r="20040" spans="2:9">
      <c r="B20040" s="1"/>
      <c r="C20040" s="29"/>
      <c r="D20040" s="27"/>
      <c r="E20040" s="27"/>
      <c r="F20040" s="27"/>
      <c r="G20040" s="1"/>
      <c r="H20040" s="1"/>
      <c r="I20040" s="1"/>
    </row>
    <row r="20041" spans="2:9">
      <c r="B20041" s="1"/>
      <c r="C20041" s="29"/>
      <c r="D20041" s="27"/>
      <c r="E20041" s="27"/>
      <c r="F20041" s="27"/>
      <c r="G20041" s="1"/>
      <c r="H20041" s="1"/>
      <c r="I20041" s="1"/>
    </row>
    <row r="20042" spans="2:9">
      <c r="B20042" s="1"/>
      <c r="C20042" s="29"/>
      <c r="D20042" s="27"/>
      <c r="E20042" s="27"/>
      <c r="F20042" s="27"/>
      <c r="G20042" s="1"/>
      <c r="H20042" s="1"/>
      <c r="I20042" s="1"/>
    </row>
    <row r="20043" spans="2:9">
      <c r="B20043" s="1"/>
      <c r="C20043" s="29"/>
      <c r="D20043" s="27"/>
      <c r="E20043" s="27"/>
      <c r="F20043" s="27"/>
      <c r="G20043" s="1"/>
      <c r="H20043" s="1"/>
      <c r="I20043" s="1"/>
    </row>
    <row r="20044" spans="2:9">
      <c r="B20044" s="1"/>
      <c r="C20044" s="29"/>
      <c r="D20044" s="27"/>
      <c r="E20044" s="27"/>
      <c r="F20044" s="27"/>
      <c r="G20044" s="1"/>
      <c r="H20044" s="1"/>
      <c r="I20044" s="1"/>
    </row>
    <row r="20045" spans="2:9">
      <c r="B20045" s="1"/>
      <c r="C20045" s="29"/>
      <c r="D20045" s="27"/>
      <c r="E20045" s="27"/>
      <c r="F20045" s="27"/>
      <c r="G20045" s="1"/>
      <c r="H20045" s="1"/>
      <c r="I20045" s="1"/>
    </row>
    <row r="20046" spans="2:9">
      <c r="B20046" s="1"/>
      <c r="C20046" s="29"/>
      <c r="D20046" s="27"/>
      <c r="E20046" s="27"/>
      <c r="F20046" s="27"/>
      <c r="G20046" s="1"/>
      <c r="H20046" s="1"/>
      <c r="I20046" s="1"/>
    </row>
    <row r="20047" spans="2:9">
      <c r="B20047" s="1"/>
      <c r="C20047" s="29"/>
      <c r="D20047" s="27"/>
      <c r="E20047" s="27"/>
      <c r="F20047" s="27"/>
      <c r="G20047" s="1"/>
      <c r="H20047" s="1"/>
      <c r="I20047" s="1"/>
    </row>
    <row r="20048" spans="2:9">
      <c r="B20048" s="1"/>
      <c r="C20048" s="29"/>
      <c r="D20048" s="27"/>
      <c r="E20048" s="27"/>
      <c r="F20048" s="27"/>
      <c r="G20048" s="1"/>
      <c r="H20048" s="1"/>
      <c r="I20048" s="1"/>
    </row>
    <row r="20049" spans="2:9">
      <c r="B20049" s="1"/>
      <c r="C20049" s="29"/>
      <c r="D20049" s="27"/>
      <c r="E20049" s="27"/>
      <c r="F20049" s="27"/>
      <c r="G20049" s="1"/>
      <c r="H20049" s="1"/>
      <c r="I20049" s="1"/>
    </row>
    <row r="20050" spans="2:9">
      <c r="B20050" s="1"/>
      <c r="C20050" s="29"/>
      <c r="D20050" s="27"/>
      <c r="E20050" s="27"/>
      <c r="F20050" s="27"/>
      <c r="G20050" s="1"/>
      <c r="H20050" s="1"/>
      <c r="I20050" s="1"/>
    </row>
    <row r="20051" spans="2:9">
      <c r="B20051" s="1"/>
      <c r="C20051" s="29"/>
      <c r="D20051" s="27"/>
      <c r="E20051" s="27"/>
      <c r="F20051" s="27"/>
      <c r="G20051" s="1"/>
      <c r="H20051" s="1"/>
      <c r="I20051" s="1"/>
    </row>
    <row r="20052" spans="2:9">
      <c r="B20052" s="1"/>
      <c r="C20052" s="29"/>
      <c r="D20052" s="27"/>
      <c r="E20052" s="27"/>
      <c r="F20052" s="27"/>
      <c r="G20052" s="1"/>
      <c r="H20052" s="1"/>
      <c r="I20052" s="1"/>
    </row>
    <row r="20053" spans="2:9">
      <c r="B20053" s="1"/>
      <c r="C20053" s="29"/>
      <c r="D20053" s="27"/>
      <c r="E20053" s="27"/>
      <c r="F20053" s="27"/>
      <c r="G20053" s="1"/>
      <c r="H20053" s="1"/>
      <c r="I20053" s="1"/>
    </row>
    <row r="20054" spans="2:9">
      <c r="B20054" s="1"/>
      <c r="C20054" s="29"/>
      <c r="D20054" s="27"/>
      <c r="E20054" s="27"/>
      <c r="F20054" s="27"/>
      <c r="G20054" s="1"/>
      <c r="H20054" s="1"/>
      <c r="I20054" s="1"/>
    </row>
    <row r="20055" spans="2:9">
      <c r="B20055" s="1"/>
      <c r="C20055" s="29"/>
      <c r="D20055" s="27"/>
      <c r="E20055" s="27"/>
      <c r="F20055" s="27"/>
      <c r="G20055" s="1"/>
      <c r="H20055" s="1"/>
      <c r="I20055" s="1"/>
    </row>
    <row r="20056" spans="2:9">
      <c r="B20056" s="1"/>
      <c r="C20056" s="29"/>
      <c r="D20056" s="27"/>
      <c r="E20056" s="27"/>
      <c r="F20056" s="27"/>
      <c r="G20056" s="1"/>
      <c r="H20056" s="1"/>
      <c r="I20056" s="1"/>
    </row>
    <row r="20057" spans="2:9">
      <c r="B20057" s="1"/>
      <c r="C20057" s="29"/>
      <c r="D20057" s="27"/>
      <c r="E20057" s="27"/>
      <c r="F20057" s="27"/>
      <c r="G20057" s="1"/>
      <c r="H20057" s="1"/>
      <c r="I20057" s="1"/>
    </row>
    <row r="20058" spans="2:9">
      <c r="B20058" s="1"/>
      <c r="C20058" s="29"/>
      <c r="D20058" s="27"/>
      <c r="E20058" s="27"/>
      <c r="F20058" s="27"/>
      <c r="G20058" s="1"/>
      <c r="H20058" s="1"/>
      <c r="I20058" s="1"/>
    </row>
    <row r="20059" spans="2:9">
      <c r="B20059" s="1"/>
      <c r="C20059" s="29"/>
      <c r="D20059" s="27"/>
      <c r="E20059" s="27"/>
      <c r="F20059" s="27"/>
      <c r="G20059" s="1"/>
      <c r="H20059" s="1"/>
      <c r="I20059" s="1"/>
    </row>
    <row r="20060" spans="2:9">
      <c r="B20060" s="1"/>
      <c r="C20060" s="29"/>
      <c r="D20060" s="27"/>
      <c r="E20060" s="27"/>
      <c r="F20060" s="27"/>
      <c r="G20060" s="1"/>
      <c r="H20060" s="1"/>
      <c r="I20060" s="1"/>
    </row>
    <row r="20061" spans="2:9">
      <c r="B20061" s="1"/>
      <c r="C20061" s="29"/>
      <c r="D20061" s="27"/>
      <c r="E20061" s="27"/>
      <c r="F20061" s="27"/>
      <c r="G20061" s="1"/>
      <c r="H20061" s="1"/>
      <c r="I20061" s="1"/>
    </row>
    <row r="20062" spans="2:9">
      <c r="B20062" s="1"/>
      <c r="C20062" s="29"/>
      <c r="D20062" s="27"/>
      <c r="E20062" s="27"/>
      <c r="F20062" s="27"/>
      <c r="G20062" s="1"/>
      <c r="H20062" s="1"/>
      <c r="I20062" s="1"/>
    </row>
    <row r="20063" spans="2:9">
      <c r="B20063" s="1"/>
      <c r="C20063" s="29"/>
      <c r="D20063" s="27"/>
      <c r="E20063" s="27"/>
      <c r="F20063" s="27"/>
      <c r="G20063" s="1"/>
      <c r="H20063" s="1"/>
      <c r="I20063" s="1"/>
    </row>
    <row r="20064" spans="2:9">
      <c r="B20064" s="1"/>
      <c r="C20064" s="29"/>
      <c r="D20064" s="27"/>
      <c r="E20064" s="27"/>
      <c r="F20064" s="27"/>
      <c r="G20064" s="1"/>
      <c r="H20064" s="1"/>
      <c r="I20064" s="1"/>
    </row>
    <row r="20065" spans="2:9">
      <c r="B20065" s="1"/>
      <c r="C20065" s="29"/>
      <c r="D20065" s="27"/>
      <c r="E20065" s="27"/>
      <c r="F20065" s="27"/>
      <c r="G20065" s="1"/>
      <c r="H20065" s="1"/>
      <c r="I20065" s="1"/>
    </row>
    <row r="20066" spans="2:9">
      <c r="B20066" s="1"/>
      <c r="C20066" s="29"/>
      <c r="D20066" s="27"/>
      <c r="E20066" s="27"/>
      <c r="F20066" s="27"/>
      <c r="G20066" s="1"/>
      <c r="H20066" s="1"/>
      <c r="I20066" s="1"/>
    </row>
    <row r="20067" spans="2:9">
      <c r="B20067" s="1"/>
      <c r="C20067" s="29"/>
      <c r="D20067" s="27"/>
      <c r="E20067" s="27"/>
      <c r="F20067" s="27"/>
      <c r="G20067" s="1"/>
      <c r="H20067" s="1"/>
      <c r="I20067" s="1"/>
    </row>
    <row r="20068" spans="2:9">
      <c r="B20068" s="1"/>
      <c r="C20068" s="29"/>
      <c r="D20068" s="27"/>
      <c r="E20068" s="27"/>
      <c r="F20068" s="27"/>
      <c r="G20068" s="1"/>
      <c r="H20068" s="1"/>
      <c r="I20068" s="1"/>
    </row>
    <row r="20069" spans="2:9">
      <c r="B20069" s="1"/>
      <c r="C20069" s="29"/>
      <c r="D20069" s="27"/>
      <c r="E20069" s="27"/>
      <c r="F20069" s="27"/>
      <c r="G20069" s="1"/>
      <c r="H20069" s="1"/>
      <c r="I20069" s="1"/>
    </row>
    <row r="20070" spans="2:9">
      <c r="B20070" s="1"/>
      <c r="C20070" s="29"/>
      <c r="D20070" s="27"/>
      <c r="E20070" s="27"/>
      <c r="F20070" s="27"/>
      <c r="G20070" s="1"/>
      <c r="H20070" s="1"/>
      <c r="I20070" s="1"/>
    </row>
    <row r="20071" spans="2:9">
      <c r="B20071" s="1"/>
      <c r="C20071" s="29"/>
      <c r="D20071" s="27"/>
      <c r="E20071" s="27"/>
      <c r="F20071" s="27"/>
      <c r="G20071" s="1"/>
      <c r="H20071" s="1"/>
      <c r="I20071" s="1"/>
    </row>
    <row r="20072" spans="2:9">
      <c r="B20072" s="1"/>
      <c r="C20072" s="29"/>
      <c r="D20072" s="27"/>
      <c r="E20072" s="27"/>
      <c r="F20072" s="27"/>
      <c r="G20072" s="1"/>
      <c r="H20072" s="1"/>
      <c r="I20072" s="1"/>
    </row>
    <row r="20073" spans="2:9">
      <c r="B20073" s="1"/>
      <c r="C20073" s="29"/>
      <c r="D20073" s="27"/>
      <c r="E20073" s="27"/>
      <c r="F20073" s="27"/>
      <c r="G20073" s="1"/>
      <c r="H20073" s="1"/>
      <c r="I20073" s="1"/>
    </row>
    <row r="20074" spans="2:9">
      <c r="B20074" s="1"/>
      <c r="C20074" s="29"/>
      <c r="D20074" s="27"/>
      <c r="E20074" s="27"/>
      <c r="F20074" s="27"/>
      <c r="G20074" s="1"/>
      <c r="H20074" s="1"/>
      <c r="I20074" s="1"/>
    </row>
    <row r="20075" spans="2:9">
      <c r="B20075" s="1"/>
      <c r="C20075" s="29"/>
      <c r="D20075" s="27"/>
      <c r="E20075" s="27"/>
      <c r="F20075" s="27"/>
      <c r="G20075" s="1"/>
      <c r="H20075" s="1"/>
      <c r="I20075" s="1"/>
    </row>
    <row r="20076" spans="2:9">
      <c r="B20076" s="1"/>
      <c r="C20076" s="29"/>
      <c r="D20076" s="27"/>
      <c r="E20076" s="27"/>
      <c r="F20076" s="27"/>
      <c r="G20076" s="1"/>
      <c r="H20076" s="1"/>
      <c r="I20076" s="1"/>
    </row>
    <row r="20077" spans="2:9">
      <c r="B20077" s="1"/>
      <c r="C20077" s="29"/>
      <c r="D20077" s="27"/>
      <c r="E20077" s="27"/>
      <c r="F20077" s="27"/>
      <c r="G20077" s="1"/>
      <c r="H20077" s="1"/>
      <c r="I20077" s="1"/>
    </row>
    <row r="20078" spans="2:9">
      <c r="B20078" s="1"/>
      <c r="C20078" s="29"/>
      <c r="D20078" s="27"/>
      <c r="E20078" s="27"/>
      <c r="F20078" s="27"/>
      <c r="G20078" s="1"/>
      <c r="H20078" s="1"/>
      <c r="I20078" s="1"/>
    </row>
    <row r="20079" spans="2:9">
      <c r="B20079" s="1"/>
      <c r="C20079" s="29"/>
      <c r="D20079" s="27"/>
      <c r="E20079" s="27"/>
      <c r="F20079" s="27"/>
      <c r="G20079" s="1"/>
      <c r="H20079" s="1"/>
      <c r="I20079" s="1"/>
    </row>
    <row r="20080" spans="2:9">
      <c r="B20080" s="1"/>
      <c r="C20080" s="29"/>
      <c r="D20080" s="27"/>
      <c r="E20080" s="27"/>
      <c r="F20080" s="27"/>
      <c r="G20080" s="1"/>
      <c r="H20080" s="1"/>
      <c r="I20080" s="1"/>
    </row>
    <row r="20081" spans="2:9">
      <c r="B20081" s="1"/>
      <c r="C20081" s="29"/>
      <c r="D20081" s="27"/>
      <c r="E20081" s="27"/>
      <c r="F20081" s="27"/>
      <c r="G20081" s="1"/>
      <c r="H20081" s="1"/>
      <c r="I20081" s="1"/>
    </row>
    <row r="20082" spans="2:9">
      <c r="B20082" s="1"/>
      <c r="C20082" s="29"/>
      <c r="D20082" s="27"/>
      <c r="E20082" s="27"/>
      <c r="F20082" s="27"/>
      <c r="G20082" s="1"/>
      <c r="H20082" s="1"/>
      <c r="I20082" s="1"/>
    </row>
    <row r="20083" spans="2:9">
      <c r="B20083" s="1"/>
      <c r="C20083" s="29"/>
      <c r="D20083" s="27"/>
      <c r="E20083" s="27"/>
      <c r="F20083" s="27"/>
      <c r="G20083" s="1"/>
      <c r="H20083" s="1"/>
      <c r="I20083" s="1"/>
    </row>
    <row r="20084" spans="2:9">
      <c r="B20084" s="1"/>
      <c r="C20084" s="29"/>
      <c r="D20084" s="27"/>
      <c r="E20084" s="27"/>
      <c r="F20084" s="27"/>
      <c r="G20084" s="1"/>
      <c r="H20084" s="1"/>
      <c r="I20084" s="1"/>
    </row>
    <row r="20085" spans="2:9">
      <c r="B20085" s="1"/>
      <c r="C20085" s="29"/>
      <c r="D20085" s="27"/>
      <c r="E20085" s="27"/>
      <c r="F20085" s="27"/>
      <c r="G20085" s="1"/>
      <c r="H20085" s="1"/>
      <c r="I20085" s="1"/>
    </row>
    <row r="20086" spans="2:9">
      <c r="B20086" s="1"/>
      <c r="C20086" s="29"/>
      <c r="D20086" s="27"/>
      <c r="E20086" s="27"/>
      <c r="F20086" s="27"/>
      <c r="G20086" s="1"/>
      <c r="H20086" s="1"/>
      <c r="I20086" s="1"/>
    </row>
    <row r="20087" spans="2:9">
      <c r="B20087" s="1"/>
      <c r="C20087" s="29"/>
      <c r="D20087" s="27"/>
      <c r="E20087" s="27"/>
      <c r="F20087" s="27"/>
      <c r="G20087" s="1"/>
      <c r="H20087" s="1"/>
      <c r="I20087" s="1"/>
    </row>
    <row r="20088" spans="2:9">
      <c r="B20088" s="1"/>
      <c r="C20088" s="29"/>
      <c r="D20088" s="27"/>
      <c r="E20088" s="27"/>
      <c r="F20088" s="27"/>
      <c r="G20088" s="1"/>
      <c r="H20088" s="1"/>
      <c r="I20088" s="1"/>
    </row>
    <row r="20089" spans="2:9">
      <c r="B20089" s="1"/>
      <c r="C20089" s="29"/>
      <c r="D20089" s="27"/>
      <c r="E20089" s="27"/>
      <c r="F20089" s="27"/>
      <c r="G20089" s="1"/>
      <c r="H20089" s="1"/>
      <c r="I20089" s="1"/>
    </row>
    <row r="20090" spans="2:9">
      <c r="B20090" s="1"/>
      <c r="C20090" s="29"/>
      <c r="D20090" s="27"/>
      <c r="E20090" s="27"/>
      <c r="F20090" s="27"/>
      <c r="G20090" s="1"/>
      <c r="H20090" s="1"/>
      <c r="I20090" s="1"/>
    </row>
    <row r="20091" spans="2:9">
      <c r="B20091" s="1"/>
      <c r="C20091" s="29"/>
      <c r="D20091" s="27"/>
      <c r="E20091" s="27"/>
      <c r="F20091" s="27"/>
      <c r="G20091" s="1"/>
      <c r="H20091" s="1"/>
      <c r="I20091" s="1"/>
    </row>
    <row r="20092" spans="2:9">
      <c r="B20092" s="1"/>
      <c r="C20092" s="29"/>
      <c r="D20092" s="27"/>
      <c r="E20092" s="27"/>
      <c r="F20092" s="27"/>
      <c r="G20092" s="1"/>
      <c r="H20092" s="1"/>
      <c r="I20092" s="1"/>
    </row>
    <row r="20093" spans="2:9">
      <c r="B20093" s="1"/>
      <c r="C20093" s="29"/>
      <c r="D20093" s="27"/>
      <c r="E20093" s="27"/>
      <c r="F20093" s="27"/>
      <c r="G20093" s="1"/>
      <c r="H20093" s="1"/>
      <c r="I20093" s="1"/>
    </row>
    <row r="20094" spans="2:9">
      <c r="B20094" s="1"/>
      <c r="C20094" s="29"/>
      <c r="D20094" s="27"/>
      <c r="E20094" s="27"/>
      <c r="F20094" s="27"/>
      <c r="G20094" s="1"/>
      <c r="H20094" s="1"/>
      <c r="I20094" s="1"/>
    </row>
    <row r="20095" spans="2:9">
      <c r="B20095" s="1"/>
      <c r="C20095" s="29"/>
      <c r="D20095" s="27"/>
      <c r="E20095" s="27"/>
      <c r="F20095" s="27"/>
      <c r="G20095" s="1"/>
      <c r="H20095" s="1"/>
      <c r="I20095" s="1"/>
    </row>
    <row r="20096" spans="2:9">
      <c r="B20096" s="1"/>
      <c r="C20096" s="29"/>
      <c r="D20096" s="27"/>
      <c r="E20096" s="27"/>
      <c r="F20096" s="27"/>
      <c r="G20096" s="1"/>
      <c r="H20096" s="1"/>
      <c r="I20096" s="1"/>
    </row>
    <row r="20097" spans="2:9">
      <c r="B20097" s="1"/>
      <c r="C20097" s="29"/>
      <c r="D20097" s="27"/>
      <c r="E20097" s="27"/>
      <c r="F20097" s="27"/>
      <c r="G20097" s="1"/>
      <c r="H20097" s="1"/>
      <c r="I20097" s="1"/>
    </row>
    <row r="20098" spans="2:9">
      <c r="B20098" s="1"/>
      <c r="C20098" s="29"/>
      <c r="D20098" s="27"/>
      <c r="E20098" s="27"/>
      <c r="F20098" s="27"/>
      <c r="G20098" s="1"/>
      <c r="H20098" s="1"/>
      <c r="I20098" s="1"/>
    </row>
    <row r="20099" spans="2:9">
      <c r="B20099" s="1"/>
      <c r="C20099" s="29"/>
      <c r="D20099" s="27"/>
      <c r="E20099" s="27"/>
      <c r="F20099" s="27"/>
      <c r="G20099" s="1"/>
      <c r="H20099" s="1"/>
      <c r="I20099" s="1"/>
    </row>
    <row r="20100" spans="2:9">
      <c r="B20100" s="1"/>
      <c r="C20100" s="29"/>
      <c r="D20100" s="27"/>
      <c r="E20100" s="27"/>
      <c r="F20100" s="27"/>
      <c r="G20100" s="1"/>
      <c r="H20100" s="1"/>
      <c r="I20100" s="1"/>
    </row>
    <row r="20101" spans="2:9">
      <c r="B20101" s="1"/>
      <c r="C20101" s="29"/>
      <c r="D20101" s="27"/>
      <c r="E20101" s="27"/>
      <c r="F20101" s="27"/>
      <c r="G20101" s="1"/>
      <c r="H20101" s="1"/>
      <c r="I20101" s="1"/>
    </row>
    <row r="20102" spans="2:9">
      <c r="B20102" s="1"/>
      <c r="C20102" s="29"/>
      <c r="D20102" s="27"/>
      <c r="E20102" s="27"/>
      <c r="F20102" s="27"/>
      <c r="G20102" s="1"/>
      <c r="H20102" s="1"/>
      <c r="I20102" s="1"/>
    </row>
    <row r="20103" spans="2:9">
      <c r="B20103" s="1"/>
      <c r="C20103" s="29"/>
      <c r="D20103" s="27"/>
      <c r="E20103" s="27"/>
      <c r="F20103" s="27"/>
      <c r="G20103" s="1"/>
      <c r="H20103" s="1"/>
      <c r="I20103" s="1"/>
    </row>
    <row r="20104" spans="2:9">
      <c r="B20104" s="1"/>
      <c r="C20104" s="29"/>
      <c r="D20104" s="27"/>
      <c r="E20104" s="27"/>
      <c r="F20104" s="27"/>
      <c r="G20104" s="1"/>
      <c r="H20104" s="1"/>
      <c r="I20104" s="1"/>
    </row>
    <row r="20105" spans="2:9">
      <c r="B20105" s="1"/>
      <c r="C20105" s="29"/>
      <c r="D20105" s="27"/>
      <c r="E20105" s="27"/>
      <c r="F20105" s="27"/>
      <c r="G20105" s="1"/>
      <c r="H20105" s="1"/>
      <c r="I20105" s="1"/>
    </row>
    <row r="20106" spans="2:9">
      <c r="B20106" s="1"/>
      <c r="C20106" s="29"/>
      <c r="D20106" s="27"/>
      <c r="E20106" s="27"/>
      <c r="F20106" s="27"/>
      <c r="G20106" s="1"/>
      <c r="H20106" s="1"/>
      <c r="I20106" s="1"/>
    </row>
    <row r="20107" spans="2:9">
      <c r="B20107" s="1"/>
      <c r="C20107" s="29"/>
      <c r="D20107" s="27"/>
      <c r="E20107" s="27"/>
      <c r="F20107" s="27"/>
      <c r="G20107" s="1"/>
      <c r="H20107" s="1"/>
      <c r="I20107" s="1"/>
    </row>
    <row r="20108" spans="2:9">
      <c r="B20108" s="1"/>
      <c r="C20108" s="29"/>
      <c r="D20108" s="27"/>
      <c r="E20108" s="27"/>
      <c r="F20108" s="27"/>
      <c r="G20108" s="1"/>
      <c r="H20108" s="1"/>
      <c r="I20108" s="1"/>
    </row>
    <row r="20109" spans="2:9">
      <c r="B20109" s="1"/>
      <c r="C20109" s="29"/>
      <c r="D20109" s="27"/>
      <c r="E20109" s="27"/>
      <c r="F20109" s="27"/>
      <c r="G20109" s="1"/>
      <c r="H20109" s="1"/>
      <c r="I20109" s="1"/>
    </row>
    <row r="20110" spans="2:9">
      <c r="B20110" s="1"/>
      <c r="C20110" s="29"/>
      <c r="D20110" s="27"/>
      <c r="E20110" s="27"/>
      <c r="F20110" s="27"/>
      <c r="G20110" s="1"/>
      <c r="H20110" s="1"/>
      <c r="I20110" s="1"/>
    </row>
    <row r="20111" spans="2:9">
      <c r="B20111" s="1"/>
      <c r="C20111" s="29"/>
      <c r="D20111" s="27"/>
      <c r="E20111" s="27"/>
      <c r="F20111" s="27"/>
      <c r="G20111" s="1"/>
      <c r="H20111" s="1"/>
      <c r="I20111" s="1"/>
    </row>
    <row r="20112" spans="2:9">
      <c r="B20112" s="1"/>
      <c r="C20112" s="29"/>
      <c r="D20112" s="27"/>
      <c r="E20112" s="27"/>
      <c r="F20112" s="27"/>
      <c r="G20112" s="1"/>
      <c r="H20112" s="1"/>
      <c r="I20112" s="1"/>
    </row>
    <row r="20113" spans="2:9">
      <c r="B20113" s="1"/>
      <c r="C20113" s="29"/>
      <c r="D20113" s="27"/>
      <c r="E20113" s="27"/>
      <c r="F20113" s="27"/>
      <c r="G20113" s="1"/>
      <c r="H20113" s="1"/>
      <c r="I20113" s="1"/>
    </row>
    <row r="20114" spans="2:9">
      <c r="B20114" s="1"/>
      <c r="C20114" s="29"/>
      <c r="D20114" s="27"/>
      <c r="E20114" s="27"/>
      <c r="F20114" s="27"/>
      <c r="G20114" s="1"/>
      <c r="H20114" s="1"/>
      <c r="I20114" s="1"/>
    </row>
    <row r="20115" spans="2:9">
      <c r="B20115" s="1"/>
      <c r="C20115" s="29"/>
      <c r="D20115" s="27"/>
      <c r="E20115" s="27"/>
      <c r="F20115" s="27"/>
      <c r="G20115" s="1"/>
      <c r="H20115" s="1"/>
      <c r="I20115" s="1"/>
    </row>
    <row r="20116" spans="2:9">
      <c r="B20116" s="1"/>
      <c r="C20116" s="29"/>
      <c r="D20116" s="27"/>
      <c r="E20116" s="27"/>
      <c r="F20116" s="27"/>
      <c r="G20116" s="1"/>
      <c r="H20116" s="1"/>
      <c r="I20116" s="1"/>
    </row>
    <row r="20117" spans="2:9">
      <c r="B20117" s="1"/>
      <c r="C20117" s="29"/>
      <c r="D20117" s="27"/>
      <c r="E20117" s="27"/>
      <c r="F20117" s="27"/>
      <c r="G20117" s="1"/>
      <c r="H20117" s="1"/>
      <c r="I20117" s="1"/>
    </row>
    <row r="20118" spans="2:9">
      <c r="B20118" s="1"/>
      <c r="C20118" s="29"/>
      <c r="D20118" s="27"/>
      <c r="E20118" s="27"/>
      <c r="F20118" s="27"/>
      <c r="G20118" s="1"/>
      <c r="H20118" s="1"/>
      <c r="I20118" s="1"/>
    </row>
    <row r="20119" spans="2:9">
      <c r="B20119" s="1"/>
      <c r="C20119" s="29"/>
      <c r="D20119" s="27"/>
      <c r="E20119" s="27"/>
      <c r="F20119" s="27"/>
      <c r="G20119" s="1"/>
      <c r="H20119" s="1"/>
      <c r="I20119" s="1"/>
    </row>
    <row r="20120" spans="2:9">
      <c r="B20120" s="1"/>
      <c r="C20120" s="29"/>
      <c r="D20120" s="27"/>
      <c r="E20120" s="27"/>
      <c r="F20120" s="27"/>
      <c r="G20120" s="1"/>
      <c r="H20120" s="1"/>
      <c r="I20120" s="1"/>
    </row>
    <row r="20121" spans="2:9">
      <c r="B20121" s="1"/>
      <c r="C20121" s="29"/>
      <c r="D20121" s="27"/>
      <c r="E20121" s="27"/>
      <c r="F20121" s="27"/>
      <c r="G20121" s="1"/>
      <c r="H20121" s="1"/>
      <c r="I20121" s="1"/>
    </row>
    <row r="20122" spans="2:9">
      <c r="B20122" s="1"/>
      <c r="C20122" s="29"/>
      <c r="D20122" s="27"/>
      <c r="E20122" s="27"/>
      <c r="F20122" s="27"/>
      <c r="G20122" s="1"/>
      <c r="H20122" s="1"/>
      <c r="I20122" s="1"/>
    </row>
    <row r="20123" spans="2:9">
      <c r="B20123" s="1"/>
      <c r="C20123" s="29"/>
      <c r="D20123" s="27"/>
      <c r="E20123" s="27"/>
      <c r="F20123" s="27"/>
      <c r="G20123" s="1"/>
      <c r="H20123" s="1"/>
      <c r="I20123" s="1"/>
    </row>
    <row r="20124" spans="2:9">
      <c r="B20124" s="1"/>
      <c r="C20124" s="29"/>
      <c r="D20124" s="27"/>
      <c r="E20124" s="27"/>
      <c r="F20124" s="27"/>
      <c r="G20124" s="1"/>
      <c r="H20124" s="1"/>
      <c r="I20124" s="1"/>
    </row>
    <row r="20125" spans="2:9">
      <c r="B20125" s="1"/>
      <c r="C20125" s="29"/>
      <c r="D20125" s="27"/>
      <c r="E20125" s="27"/>
      <c r="F20125" s="27"/>
      <c r="G20125" s="1"/>
      <c r="H20125" s="1"/>
      <c r="I20125" s="1"/>
    </row>
    <row r="20126" spans="2:9">
      <c r="B20126" s="1"/>
      <c r="C20126" s="29"/>
      <c r="D20126" s="27"/>
      <c r="E20126" s="27"/>
      <c r="F20126" s="27"/>
      <c r="G20126" s="1"/>
      <c r="H20126" s="1"/>
      <c r="I20126" s="1"/>
    </row>
    <row r="20127" spans="2:9">
      <c r="B20127" s="1"/>
      <c r="C20127" s="29"/>
      <c r="D20127" s="27"/>
      <c r="E20127" s="27"/>
      <c r="F20127" s="27"/>
      <c r="G20127" s="1"/>
      <c r="H20127" s="1"/>
      <c r="I20127" s="1"/>
    </row>
    <row r="20128" spans="2:9">
      <c r="B20128" s="1"/>
      <c r="C20128" s="29"/>
      <c r="D20128" s="27"/>
      <c r="E20128" s="27"/>
      <c r="F20128" s="27"/>
      <c r="G20128" s="1"/>
      <c r="H20128" s="1"/>
      <c r="I20128" s="1"/>
    </row>
    <row r="20129" spans="2:9">
      <c r="B20129" s="1"/>
      <c r="C20129" s="29"/>
      <c r="D20129" s="27"/>
      <c r="E20129" s="27"/>
      <c r="F20129" s="27"/>
      <c r="G20129" s="1"/>
      <c r="H20129" s="1"/>
      <c r="I20129" s="1"/>
    </row>
    <row r="20130" spans="2:9">
      <c r="B20130" s="1"/>
      <c r="C20130" s="29"/>
      <c r="D20130" s="27"/>
      <c r="E20130" s="27"/>
      <c r="F20130" s="27"/>
      <c r="G20130" s="1"/>
      <c r="H20130" s="1"/>
      <c r="I20130" s="1"/>
    </row>
    <row r="20131" spans="2:9">
      <c r="B20131" s="1"/>
      <c r="C20131" s="29"/>
      <c r="D20131" s="27"/>
      <c r="E20131" s="27"/>
      <c r="F20131" s="27"/>
      <c r="G20131" s="1"/>
      <c r="H20131" s="1"/>
      <c r="I20131" s="1"/>
    </row>
    <row r="20132" spans="2:9">
      <c r="B20132" s="1"/>
      <c r="C20132" s="29"/>
      <c r="D20132" s="27"/>
      <c r="E20132" s="27"/>
      <c r="F20132" s="27"/>
      <c r="G20132" s="1"/>
      <c r="H20132" s="1"/>
      <c r="I20132" s="1"/>
    </row>
    <row r="20133" spans="2:9">
      <c r="B20133" s="1"/>
      <c r="C20133" s="29"/>
      <c r="D20133" s="27"/>
      <c r="E20133" s="27"/>
      <c r="F20133" s="27"/>
      <c r="G20133" s="1"/>
      <c r="H20133" s="1"/>
      <c r="I20133" s="1"/>
    </row>
    <row r="20134" spans="2:9">
      <c r="B20134" s="1"/>
      <c r="C20134" s="29"/>
      <c r="D20134" s="27"/>
      <c r="E20134" s="27"/>
      <c r="F20134" s="27"/>
      <c r="G20134" s="1"/>
      <c r="H20134" s="1"/>
      <c r="I20134" s="1"/>
    </row>
    <row r="20135" spans="2:9">
      <c r="B20135" s="1"/>
      <c r="C20135" s="29"/>
      <c r="D20135" s="27"/>
      <c r="E20135" s="27"/>
      <c r="F20135" s="27"/>
      <c r="G20135" s="1"/>
      <c r="H20135" s="1"/>
      <c r="I20135" s="1"/>
    </row>
    <row r="20136" spans="2:9">
      <c r="B20136" s="1"/>
      <c r="C20136" s="29"/>
      <c r="D20136" s="27"/>
      <c r="E20136" s="27"/>
      <c r="F20136" s="27"/>
      <c r="G20136" s="1"/>
      <c r="H20136" s="1"/>
      <c r="I20136" s="1"/>
    </row>
    <row r="20137" spans="2:9">
      <c r="B20137" s="1"/>
      <c r="C20137" s="29"/>
      <c r="D20137" s="27"/>
      <c r="E20137" s="27"/>
      <c r="F20137" s="27"/>
      <c r="G20137" s="1"/>
      <c r="H20137" s="1"/>
      <c r="I20137" s="1"/>
    </row>
    <row r="20138" spans="2:9">
      <c r="B20138" s="1"/>
      <c r="C20138" s="29"/>
      <c r="D20138" s="27"/>
      <c r="E20138" s="27"/>
      <c r="F20138" s="27"/>
      <c r="G20138" s="1"/>
      <c r="H20138" s="1"/>
      <c r="I20138" s="1"/>
    </row>
    <row r="20139" spans="2:9">
      <c r="B20139" s="1"/>
      <c r="C20139" s="29"/>
      <c r="D20139" s="27"/>
      <c r="E20139" s="27"/>
      <c r="F20139" s="27"/>
      <c r="G20139" s="1"/>
      <c r="H20139" s="1"/>
      <c r="I20139" s="1"/>
    </row>
    <row r="20140" spans="2:9">
      <c r="B20140" s="1"/>
      <c r="C20140" s="29"/>
      <c r="D20140" s="27"/>
      <c r="E20140" s="27"/>
      <c r="F20140" s="27"/>
      <c r="G20140" s="1"/>
      <c r="H20140" s="1"/>
      <c r="I20140" s="1"/>
    </row>
    <row r="20141" spans="2:9">
      <c r="B20141" s="1"/>
      <c r="C20141" s="29"/>
      <c r="D20141" s="27"/>
      <c r="E20141" s="27"/>
      <c r="F20141" s="27"/>
      <c r="G20141" s="1"/>
      <c r="H20141" s="1"/>
      <c r="I20141" s="1"/>
    </row>
    <row r="20142" spans="2:9">
      <c r="B20142" s="1"/>
      <c r="C20142" s="29"/>
      <c r="D20142" s="27"/>
      <c r="E20142" s="27"/>
      <c r="F20142" s="27"/>
      <c r="G20142" s="1"/>
      <c r="H20142" s="1"/>
      <c r="I20142" s="1"/>
    </row>
    <row r="20143" spans="2:9">
      <c r="B20143" s="1"/>
      <c r="C20143" s="29"/>
      <c r="D20143" s="27"/>
      <c r="E20143" s="27"/>
      <c r="F20143" s="27"/>
      <c r="G20143" s="1"/>
      <c r="H20143" s="1"/>
      <c r="I20143" s="1"/>
    </row>
    <row r="20144" spans="2:9">
      <c r="B20144" s="1"/>
      <c r="C20144" s="29"/>
      <c r="D20144" s="27"/>
      <c r="E20144" s="27"/>
      <c r="F20144" s="27"/>
      <c r="G20144" s="1"/>
      <c r="H20144" s="1"/>
      <c r="I20144" s="1"/>
    </row>
    <row r="20145" spans="2:9">
      <c r="B20145" s="1"/>
      <c r="C20145" s="29"/>
      <c r="D20145" s="27"/>
      <c r="E20145" s="27"/>
      <c r="F20145" s="27"/>
      <c r="G20145" s="1"/>
      <c r="H20145" s="1"/>
      <c r="I20145" s="1"/>
    </row>
    <row r="20146" spans="2:9">
      <c r="B20146" s="1"/>
      <c r="C20146" s="29"/>
      <c r="D20146" s="27"/>
      <c r="E20146" s="27"/>
      <c r="F20146" s="27"/>
      <c r="G20146" s="1"/>
      <c r="H20146" s="1"/>
      <c r="I20146" s="1"/>
    </row>
    <row r="20147" spans="2:9">
      <c r="B20147" s="1"/>
      <c r="C20147" s="29"/>
      <c r="D20147" s="27"/>
      <c r="E20147" s="27"/>
      <c r="F20147" s="27"/>
      <c r="G20147" s="1"/>
      <c r="H20147" s="1"/>
      <c r="I20147" s="1"/>
    </row>
    <row r="20148" spans="2:9">
      <c r="B20148" s="1"/>
      <c r="C20148" s="29"/>
      <c r="D20148" s="27"/>
      <c r="E20148" s="27"/>
      <c r="F20148" s="27"/>
      <c r="G20148" s="1"/>
      <c r="H20148" s="1"/>
      <c r="I20148" s="1"/>
    </row>
    <row r="20149" spans="2:9">
      <c r="B20149" s="1"/>
      <c r="C20149" s="29"/>
      <c r="D20149" s="27"/>
      <c r="E20149" s="27"/>
      <c r="F20149" s="27"/>
      <c r="G20149" s="1"/>
      <c r="H20149" s="1"/>
      <c r="I20149" s="1"/>
    </row>
    <row r="20150" spans="2:9">
      <c r="B20150" s="1"/>
      <c r="C20150" s="29"/>
      <c r="D20150" s="27"/>
      <c r="E20150" s="27"/>
      <c r="F20150" s="27"/>
      <c r="G20150" s="1"/>
      <c r="H20150" s="1"/>
      <c r="I20150" s="1"/>
    </row>
    <row r="20151" spans="2:9">
      <c r="B20151" s="1"/>
      <c r="C20151" s="29"/>
      <c r="D20151" s="27"/>
      <c r="E20151" s="27"/>
      <c r="F20151" s="27"/>
      <c r="G20151" s="1"/>
      <c r="H20151" s="1"/>
      <c r="I20151" s="1"/>
    </row>
    <row r="20152" spans="2:9">
      <c r="B20152" s="1"/>
      <c r="C20152" s="29"/>
      <c r="D20152" s="27"/>
      <c r="E20152" s="27"/>
      <c r="F20152" s="27"/>
      <c r="G20152" s="1"/>
      <c r="H20152" s="1"/>
      <c r="I20152" s="1"/>
    </row>
    <row r="20153" spans="2:9">
      <c r="B20153" s="1"/>
      <c r="C20153" s="29"/>
      <c r="D20153" s="27"/>
      <c r="E20153" s="27"/>
      <c r="F20153" s="27"/>
      <c r="G20153" s="1"/>
      <c r="H20153" s="1"/>
      <c r="I20153" s="1"/>
    </row>
    <row r="20154" spans="2:9">
      <c r="B20154" s="1"/>
      <c r="C20154" s="29"/>
      <c r="D20154" s="27"/>
      <c r="E20154" s="27"/>
      <c r="F20154" s="27"/>
      <c r="G20154" s="1"/>
      <c r="H20154" s="1"/>
      <c r="I20154" s="1"/>
    </row>
    <row r="20155" spans="2:9">
      <c r="B20155" s="1"/>
      <c r="C20155" s="29"/>
      <c r="D20155" s="27"/>
      <c r="E20155" s="27"/>
      <c r="F20155" s="27"/>
      <c r="G20155" s="1"/>
      <c r="H20155" s="1"/>
      <c r="I20155" s="1"/>
    </row>
    <row r="20156" spans="2:9">
      <c r="B20156" s="1"/>
      <c r="C20156" s="29"/>
      <c r="D20156" s="27"/>
      <c r="E20156" s="27"/>
      <c r="F20156" s="27"/>
      <c r="G20156" s="1"/>
      <c r="H20156" s="1"/>
      <c r="I20156" s="1"/>
    </row>
    <row r="20157" spans="2:9">
      <c r="B20157" s="1"/>
      <c r="C20157" s="29"/>
      <c r="D20157" s="27"/>
      <c r="E20157" s="27"/>
      <c r="F20157" s="27"/>
      <c r="G20157" s="1"/>
      <c r="H20157" s="1"/>
      <c r="I20157" s="1"/>
    </row>
    <row r="20158" spans="2:9">
      <c r="B20158" s="1"/>
      <c r="C20158" s="29"/>
      <c r="D20158" s="27"/>
      <c r="E20158" s="27"/>
      <c r="F20158" s="27"/>
      <c r="G20158" s="1"/>
      <c r="H20158" s="1"/>
      <c r="I20158" s="1"/>
    </row>
    <row r="20159" spans="2:9">
      <c r="B20159" s="1"/>
      <c r="C20159" s="29"/>
      <c r="D20159" s="27"/>
      <c r="E20159" s="27"/>
      <c r="F20159" s="27"/>
      <c r="G20159" s="1"/>
      <c r="H20159" s="1"/>
      <c r="I20159" s="1"/>
    </row>
    <row r="20160" spans="2:9">
      <c r="B20160" s="1"/>
      <c r="C20160" s="29"/>
      <c r="D20160" s="27"/>
      <c r="E20160" s="27"/>
      <c r="F20160" s="27"/>
      <c r="G20160" s="1"/>
      <c r="H20160" s="1"/>
      <c r="I20160" s="1"/>
    </row>
    <row r="20161" spans="2:9">
      <c r="B20161" s="1"/>
      <c r="C20161" s="29"/>
      <c r="D20161" s="27"/>
      <c r="E20161" s="27"/>
      <c r="F20161" s="27"/>
      <c r="G20161" s="1"/>
      <c r="H20161" s="1"/>
      <c r="I20161" s="1"/>
    </row>
    <row r="20162" spans="2:9">
      <c r="B20162" s="1"/>
      <c r="C20162" s="29"/>
      <c r="D20162" s="27"/>
      <c r="E20162" s="27"/>
      <c r="F20162" s="27"/>
      <c r="G20162" s="1"/>
      <c r="H20162" s="1"/>
      <c r="I20162" s="1"/>
    </row>
    <row r="20163" spans="2:9">
      <c r="B20163" s="1"/>
      <c r="C20163" s="29"/>
      <c r="D20163" s="27"/>
      <c r="E20163" s="27"/>
      <c r="F20163" s="27"/>
      <c r="G20163" s="1"/>
      <c r="H20163" s="1"/>
      <c r="I20163" s="1"/>
    </row>
    <row r="20164" spans="2:9">
      <c r="B20164" s="1"/>
      <c r="C20164" s="29"/>
      <c r="D20164" s="27"/>
      <c r="E20164" s="27"/>
      <c r="F20164" s="27"/>
      <c r="G20164" s="1"/>
      <c r="H20164" s="1"/>
      <c r="I20164" s="1"/>
    </row>
    <row r="20165" spans="2:9">
      <c r="B20165" s="1"/>
      <c r="C20165" s="29"/>
      <c r="D20165" s="27"/>
      <c r="E20165" s="27"/>
      <c r="F20165" s="27"/>
      <c r="G20165" s="1"/>
      <c r="H20165" s="1"/>
      <c r="I20165" s="1"/>
    </row>
    <row r="20166" spans="2:9">
      <c r="B20166" s="1"/>
      <c r="C20166" s="29"/>
      <c r="D20166" s="27"/>
      <c r="E20166" s="27"/>
      <c r="F20166" s="27"/>
      <c r="G20166" s="1"/>
      <c r="H20166" s="1"/>
      <c r="I20166" s="1"/>
    </row>
    <row r="20167" spans="2:9">
      <c r="B20167" s="1"/>
      <c r="C20167" s="29"/>
      <c r="D20167" s="27"/>
      <c r="E20167" s="27"/>
      <c r="F20167" s="27"/>
      <c r="G20167" s="1"/>
      <c r="H20167" s="1"/>
      <c r="I20167" s="1"/>
    </row>
    <row r="20168" spans="2:9">
      <c r="B20168" s="1"/>
      <c r="C20168" s="29"/>
      <c r="D20168" s="27"/>
      <c r="E20168" s="27"/>
      <c r="F20168" s="27"/>
      <c r="G20168" s="1"/>
      <c r="H20168" s="1"/>
      <c r="I20168" s="1"/>
    </row>
    <row r="20169" spans="2:9">
      <c r="B20169" s="1"/>
      <c r="C20169" s="29"/>
      <c r="D20169" s="27"/>
      <c r="E20169" s="27"/>
      <c r="F20169" s="27"/>
      <c r="G20169" s="1"/>
      <c r="H20169" s="1"/>
      <c r="I20169" s="1"/>
    </row>
    <row r="20170" spans="2:9">
      <c r="B20170" s="1"/>
      <c r="C20170" s="29"/>
      <c r="D20170" s="27"/>
      <c r="E20170" s="27"/>
      <c r="F20170" s="27"/>
      <c r="G20170" s="1"/>
      <c r="H20170" s="1"/>
      <c r="I20170" s="1"/>
    </row>
    <row r="20171" spans="2:9">
      <c r="B20171" s="1"/>
      <c r="C20171" s="29"/>
      <c r="D20171" s="27"/>
      <c r="E20171" s="27"/>
      <c r="F20171" s="27"/>
      <c r="G20171" s="1"/>
      <c r="H20171" s="1"/>
      <c r="I20171" s="1"/>
    </row>
    <row r="20172" spans="2:9">
      <c r="B20172" s="1"/>
      <c r="C20172" s="29"/>
      <c r="D20172" s="27"/>
      <c r="E20172" s="27"/>
      <c r="F20172" s="27"/>
      <c r="G20172" s="1"/>
      <c r="H20172" s="1"/>
      <c r="I20172" s="1"/>
    </row>
    <row r="20173" spans="2:9">
      <c r="B20173" s="1"/>
      <c r="C20173" s="29"/>
      <c r="D20173" s="27"/>
      <c r="E20173" s="27"/>
      <c r="F20173" s="27"/>
      <c r="G20173" s="1"/>
      <c r="H20173" s="1"/>
      <c r="I20173" s="1"/>
    </row>
    <row r="20174" spans="2:9">
      <c r="B20174" s="1"/>
      <c r="C20174" s="29"/>
      <c r="D20174" s="27"/>
      <c r="E20174" s="27"/>
      <c r="F20174" s="27"/>
      <c r="G20174" s="1"/>
      <c r="H20174" s="1"/>
      <c r="I20174" s="1"/>
    </row>
    <row r="20175" spans="2:9">
      <c r="B20175" s="1"/>
      <c r="C20175" s="29"/>
      <c r="D20175" s="27"/>
      <c r="E20175" s="27"/>
      <c r="F20175" s="27"/>
      <c r="G20175" s="1"/>
      <c r="H20175" s="1"/>
      <c r="I20175" s="1"/>
    </row>
    <row r="20176" spans="2:9">
      <c r="B20176" s="1"/>
      <c r="C20176" s="29"/>
      <c r="D20176" s="27"/>
      <c r="E20176" s="27"/>
      <c r="F20176" s="27"/>
      <c r="G20176" s="1"/>
      <c r="H20176" s="1"/>
      <c r="I20176" s="1"/>
    </row>
    <row r="20177" spans="2:9">
      <c r="B20177" s="1"/>
      <c r="C20177" s="29"/>
      <c r="D20177" s="27"/>
      <c r="E20177" s="27"/>
      <c r="F20177" s="27"/>
      <c r="G20177" s="1"/>
      <c r="H20177" s="1"/>
      <c r="I20177" s="1"/>
    </row>
    <row r="20178" spans="2:9">
      <c r="B20178" s="1"/>
      <c r="C20178" s="29"/>
      <c r="D20178" s="27"/>
      <c r="E20178" s="27"/>
      <c r="F20178" s="27"/>
      <c r="G20178" s="1"/>
      <c r="H20178" s="1"/>
      <c r="I20178" s="1"/>
    </row>
    <row r="20179" spans="2:9">
      <c r="B20179" s="1"/>
      <c r="C20179" s="29"/>
      <c r="D20179" s="27"/>
      <c r="E20179" s="27"/>
      <c r="F20179" s="27"/>
      <c r="G20179" s="1"/>
      <c r="H20179" s="1"/>
      <c r="I20179" s="1"/>
    </row>
    <row r="20180" spans="2:9">
      <c r="B20180" s="1"/>
      <c r="C20180" s="29"/>
      <c r="D20180" s="27"/>
      <c r="E20180" s="27"/>
      <c r="F20180" s="27"/>
      <c r="G20180" s="1"/>
      <c r="H20180" s="1"/>
      <c r="I20180" s="1"/>
    </row>
    <row r="20181" spans="2:9">
      <c r="B20181" s="1"/>
      <c r="C20181" s="29"/>
      <c r="D20181" s="27"/>
      <c r="E20181" s="27"/>
      <c r="F20181" s="27"/>
      <c r="G20181" s="1"/>
      <c r="H20181" s="1"/>
      <c r="I20181" s="1"/>
    </row>
    <row r="20182" spans="2:9">
      <c r="B20182" s="1"/>
      <c r="C20182" s="29"/>
      <c r="D20182" s="27"/>
      <c r="E20182" s="27"/>
      <c r="F20182" s="27"/>
      <c r="G20182" s="1"/>
      <c r="H20182" s="1"/>
      <c r="I20182" s="1"/>
    </row>
    <row r="20183" spans="2:9">
      <c r="B20183" s="1"/>
      <c r="C20183" s="29"/>
      <c r="D20183" s="27"/>
      <c r="E20183" s="27"/>
      <c r="F20183" s="27"/>
      <c r="G20183" s="1"/>
      <c r="H20183" s="1"/>
      <c r="I20183" s="1"/>
    </row>
    <row r="20184" spans="2:9">
      <c r="B20184" s="1"/>
      <c r="C20184" s="29"/>
      <c r="D20184" s="27"/>
      <c r="E20184" s="27"/>
      <c r="F20184" s="27"/>
      <c r="G20184" s="1"/>
      <c r="H20184" s="1"/>
      <c r="I20184" s="1"/>
    </row>
    <row r="20185" spans="2:9">
      <c r="B20185" s="1"/>
      <c r="C20185" s="29"/>
      <c r="D20185" s="27"/>
      <c r="E20185" s="27"/>
      <c r="F20185" s="27"/>
      <c r="G20185" s="1"/>
      <c r="H20185" s="1"/>
      <c r="I20185" s="1"/>
    </row>
    <row r="20186" spans="2:9">
      <c r="B20186" s="1"/>
      <c r="C20186" s="29"/>
      <c r="D20186" s="27"/>
      <c r="E20186" s="27"/>
      <c r="F20186" s="27"/>
      <c r="G20186" s="1"/>
      <c r="H20186" s="1"/>
      <c r="I20186" s="1"/>
    </row>
    <row r="20187" spans="2:9">
      <c r="B20187" s="1"/>
      <c r="C20187" s="29"/>
      <c r="D20187" s="27"/>
      <c r="E20187" s="27"/>
      <c r="F20187" s="27"/>
      <c r="G20187" s="1"/>
      <c r="H20187" s="1"/>
      <c r="I20187" s="1"/>
    </row>
    <row r="20188" spans="2:9">
      <c r="B20188" s="1"/>
      <c r="C20188" s="29"/>
      <c r="D20188" s="27"/>
      <c r="E20188" s="27"/>
      <c r="F20188" s="27"/>
      <c r="G20188" s="1"/>
      <c r="H20188" s="1"/>
      <c r="I20188" s="1"/>
    </row>
    <row r="20189" spans="2:9">
      <c r="B20189" s="1"/>
      <c r="C20189" s="29"/>
      <c r="D20189" s="27"/>
      <c r="E20189" s="27"/>
      <c r="F20189" s="27"/>
      <c r="G20189" s="1"/>
      <c r="H20189" s="1"/>
      <c r="I20189" s="1"/>
    </row>
    <row r="20190" spans="2:9">
      <c r="B20190" s="1"/>
      <c r="C20190" s="29"/>
      <c r="D20190" s="27"/>
      <c r="E20190" s="27"/>
      <c r="F20190" s="27"/>
      <c r="G20190" s="1"/>
      <c r="H20190" s="1"/>
      <c r="I20190" s="1"/>
    </row>
    <row r="20191" spans="2:9">
      <c r="B20191" s="1"/>
      <c r="C20191" s="29"/>
      <c r="D20191" s="27"/>
      <c r="E20191" s="27"/>
      <c r="F20191" s="27"/>
      <c r="G20191" s="1"/>
      <c r="H20191" s="1"/>
      <c r="I20191" s="1"/>
    </row>
    <row r="20192" spans="2:9">
      <c r="B20192" s="1"/>
      <c r="C20192" s="29"/>
      <c r="D20192" s="27"/>
      <c r="E20192" s="27"/>
      <c r="F20192" s="27"/>
      <c r="G20192" s="1"/>
      <c r="H20192" s="1"/>
      <c r="I20192" s="1"/>
    </row>
    <row r="20193" spans="2:9">
      <c r="B20193" s="1"/>
      <c r="C20193" s="29"/>
      <c r="D20193" s="27"/>
      <c r="E20193" s="27"/>
      <c r="F20193" s="27"/>
      <c r="G20193" s="1"/>
      <c r="H20193" s="1"/>
      <c r="I20193" s="1"/>
    </row>
    <row r="20194" spans="2:9">
      <c r="B20194" s="1"/>
      <c r="C20194" s="29"/>
      <c r="D20194" s="27"/>
      <c r="E20194" s="27"/>
      <c r="F20194" s="27"/>
      <c r="G20194" s="1"/>
      <c r="H20194" s="1"/>
      <c r="I20194" s="1"/>
    </row>
    <row r="20195" spans="2:9">
      <c r="B20195" s="1"/>
      <c r="C20195" s="29"/>
      <c r="D20195" s="27"/>
      <c r="E20195" s="27"/>
      <c r="F20195" s="27"/>
      <c r="G20195" s="1"/>
      <c r="H20195" s="1"/>
      <c r="I20195" s="1"/>
    </row>
    <row r="20196" spans="2:9">
      <c r="B20196" s="1"/>
      <c r="C20196" s="29"/>
      <c r="D20196" s="27"/>
      <c r="E20196" s="27"/>
      <c r="F20196" s="27"/>
      <c r="G20196" s="1"/>
      <c r="H20196" s="1"/>
      <c r="I20196" s="1"/>
    </row>
    <row r="20197" spans="2:9">
      <c r="B20197" s="1"/>
      <c r="C20197" s="29"/>
      <c r="D20197" s="27"/>
      <c r="E20197" s="27"/>
      <c r="F20197" s="27"/>
      <c r="G20197" s="1"/>
      <c r="H20197" s="1"/>
      <c r="I20197" s="1"/>
    </row>
    <row r="20198" spans="2:9">
      <c r="B20198" s="1"/>
      <c r="C20198" s="29"/>
      <c r="D20198" s="27"/>
      <c r="E20198" s="27"/>
      <c r="F20198" s="27"/>
      <c r="G20198" s="1"/>
      <c r="H20198" s="1"/>
      <c r="I20198" s="1"/>
    </row>
    <row r="20199" spans="2:9">
      <c r="B20199" s="1"/>
      <c r="C20199" s="29"/>
      <c r="D20199" s="27"/>
      <c r="E20199" s="27"/>
      <c r="F20199" s="27"/>
      <c r="G20199" s="1"/>
      <c r="H20199" s="1"/>
      <c r="I20199" s="1"/>
    </row>
    <row r="20200" spans="2:9">
      <c r="B20200" s="1"/>
      <c r="C20200" s="29"/>
      <c r="D20200" s="27"/>
      <c r="E20200" s="27"/>
      <c r="F20200" s="27"/>
      <c r="G20200" s="1"/>
      <c r="H20200" s="1"/>
      <c r="I20200" s="1"/>
    </row>
    <row r="20201" spans="2:9">
      <c r="B20201" s="1"/>
      <c r="C20201" s="29"/>
      <c r="D20201" s="27"/>
      <c r="E20201" s="27"/>
      <c r="F20201" s="27"/>
      <c r="G20201" s="1"/>
      <c r="H20201" s="1"/>
      <c r="I20201" s="1"/>
    </row>
    <row r="20202" spans="2:9">
      <c r="B20202" s="1"/>
      <c r="C20202" s="29"/>
      <c r="D20202" s="27"/>
      <c r="E20202" s="27"/>
      <c r="F20202" s="27"/>
      <c r="G20202" s="1"/>
      <c r="H20202" s="1"/>
      <c r="I20202" s="1"/>
    </row>
    <row r="20203" spans="2:9">
      <c r="B20203" s="1"/>
      <c r="C20203" s="29"/>
      <c r="D20203" s="27"/>
      <c r="E20203" s="27"/>
      <c r="F20203" s="27"/>
      <c r="G20203" s="1"/>
      <c r="H20203" s="1"/>
      <c r="I20203" s="1"/>
    </row>
    <row r="20204" spans="2:9">
      <c r="B20204" s="1"/>
      <c r="C20204" s="29"/>
      <c r="D20204" s="27"/>
      <c r="E20204" s="27"/>
      <c r="F20204" s="27"/>
      <c r="G20204" s="1"/>
      <c r="H20204" s="1"/>
      <c r="I20204" s="1"/>
    </row>
    <row r="20205" spans="2:9">
      <c r="B20205" s="1"/>
      <c r="C20205" s="29"/>
      <c r="D20205" s="27"/>
      <c r="E20205" s="27"/>
      <c r="F20205" s="27"/>
      <c r="G20205" s="1"/>
      <c r="H20205" s="1"/>
      <c r="I20205" s="1"/>
    </row>
    <row r="20206" spans="2:9">
      <c r="B20206" s="1"/>
      <c r="C20206" s="29"/>
      <c r="D20206" s="27"/>
      <c r="E20206" s="27"/>
      <c r="F20206" s="27"/>
      <c r="G20206" s="1"/>
      <c r="H20206" s="1"/>
      <c r="I20206" s="1"/>
    </row>
    <row r="20207" spans="2:9">
      <c r="B20207" s="1"/>
      <c r="C20207" s="29"/>
      <c r="D20207" s="27"/>
      <c r="E20207" s="27"/>
      <c r="F20207" s="27"/>
      <c r="G20207" s="1"/>
      <c r="H20207" s="1"/>
      <c r="I20207" s="1"/>
    </row>
    <row r="20208" spans="2:9">
      <c r="B20208" s="1"/>
      <c r="C20208" s="29"/>
      <c r="D20208" s="27"/>
      <c r="E20208" s="27"/>
      <c r="F20208" s="27"/>
      <c r="G20208" s="1"/>
      <c r="H20208" s="1"/>
      <c r="I20208" s="1"/>
    </row>
    <row r="20209" spans="2:9">
      <c r="B20209" s="1"/>
      <c r="C20209" s="29"/>
      <c r="D20209" s="27"/>
      <c r="E20209" s="27"/>
      <c r="F20209" s="27"/>
      <c r="G20209" s="1"/>
      <c r="H20209" s="1"/>
      <c r="I20209" s="1"/>
    </row>
    <row r="20210" spans="2:9">
      <c r="B20210" s="1"/>
      <c r="C20210" s="29"/>
      <c r="D20210" s="27"/>
      <c r="E20210" s="27"/>
      <c r="F20210" s="27"/>
      <c r="G20210" s="1"/>
      <c r="H20210" s="1"/>
      <c r="I20210" s="1"/>
    </row>
    <row r="20211" spans="2:9">
      <c r="B20211" s="1"/>
      <c r="C20211" s="29"/>
      <c r="D20211" s="27"/>
      <c r="E20211" s="27"/>
      <c r="F20211" s="27"/>
      <c r="G20211" s="1"/>
      <c r="H20211" s="1"/>
      <c r="I20211" s="1"/>
    </row>
    <row r="20212" spans="2:9">
      <c r="B20212" s="1"/>
      <c r="C20212" s="29"/>
      <c r="D20212" s="27"/>
      <c r="E20212" s="27"/>
      <c r="F20212" s="27"/>
      <c r="G20212" s="1"/>
      <c r="H20212" s="1"/>
      <c r="I20212" s="1"/>
    </row>
    <row r="20213" spans="2:9">
      <c r="B20213" s="1"/>
      <c r="C20213" s="29"/>
      <c r="D20213" s="27"/>
      <c r="E20213" s="27"/>
      <c r="F20213" s="27"/>
      <c r="G20213" s="1"/>
      <c r="H20213" s="1"/>
      <c r="I20213" s="1"/>
    </row>
    <row r="20214" spans="2:9">
      <c r="B20214" s="1"/>
      <c r="C20214" s="29"/>
      <c r="D20214" s="27"/>
      <c r="E20214" s="27"/>
      <c r="F20214" s="27"/>
      <c r="G20214" s="1"/>
      <c r="H20214" s="1"/>
      <c r="I20214" s="1"/>
    </row>
    <row r="20215" spans="2:9">
      <c r="B20215" s="1"/>
      <c r="C20215" s="29"/>
      <c r="D20215" s="27"/>
      <c r="E20215" s="27"/>
      <c r="F20215" s="27"/>
      <c r="G20215" s="1"/>
      <c r="H20215" s="1"/>
      <c r="I20215" s="1"/>
    </row>
    <row r="20216" spans="2:9">
      <c r="B20216" s="1"/>
      <c r="C20216" s="29"/>
      <c r="D20216" s="27"/>
      <c r="E20216" s="27"/>
      <c r="F20216" s="27"/>
      <c r="G20216" s="1"/>
      <c r="H20216" s="1"/>
      <c r="I20216" s="1"/>
    </row>
    <row r="20217" spans="2:9">
      <c r="B20217" s="1"/>
      <c r="C20217" s="29"/>
      <c r="D20217" s="27"/>
      <c r="E20217" s="27"/>
      <c r="F20217" s="27"/>
      <c r="G20217" s="1"/>
      <c r="H20217" s="1"/>
      <c r="I20217" s="1"/>
    </row>
    <row r="20218" spans="2:9">
      <c r="B20218" s="1"/>
      <c r="C20218" s="29"/>
      <c r="D20218" s="27"/>
      <c r="E20218" s="27"/>
      <c r="F20218" s="27"/>
      <c r="G20218" s="1"/>
      <c r="H20218" s="1"/>
      <c r="I20218" s="1"/>
    </row>
    <row r="20219" spans="2:9">
      <c r="B20219" s="1"/>
      <c r="C20219" s="29"/>
      <c r="D20219" s="27"/>
      <c r="E20219" s="27"/>
      <c r="F20219" s="27"/>
      <c r="G20219" s="1"/>
      <c r="H20219" s="1"/>
      <c r="I20219" s="1"/>
    </row>
    <row r="20220" spans="2:9">
      <c r="B20220" s="1"/>
      <c r="C20220" s="29"/>
      <c r="D20220" s="27"/>
      <c r="E20220" s="27"/>
      <c r="F20220" s="27"/>
      <c r="G20220" s="1"/>
      <c r="H20220" s="1"/>
      <c r="I20220" s="1"/>
    </row>
    <row r="20221" spans="2:9">
      <c r="B20221" s="1"/>
      <c r="C20221" s="29"/>
      <c r="D20221" s="27"/>
      <c r="E20221" s="27"/>
      <c r="F20221" s="27"/>
      <c r="G20221" s="1"/>
      <c r="H20221" s="1"/>
      <c r="I20221" s="1"/>
    </row>
    <row r="20222" spans="2:9">
      <c r="B20222" s="1"/>
      <c r="C20222" s="29"/>
      <c r="D20222" s="27"/>
      <c r="E20222" s="27"/>
      <c r="F20222" s="27"/>
      <c r="G20222" s="1"/>
      <c r="H20222" s="1"/>
      <c r="I20222" s="1"/>
    </row>
    <row r="20223" spans="2:9">
      <c r="B20223" s="1"/>
      <c r="C20223" s="29"/>
      <c r="D20223" s="27"/>
      <c r="E20223" s="27"/>
      <c r="F20223" s="27"/>
      <c r="G20223" s="1"/>
      <c r="H20223" s="1"/>
      <c r="I20223" s="1"/>
    </row>
    <row r="20224" spans="2:9">
      <c r="B20224" s="1"/>
      <c r="C20224" s="29"/>
      <c r="D20224" s="27"/>
      <c r="E20224" s="27"/>
      <c r="F20224" s="27"/>
      <c r="G20224" s="1"/>
      <c r="H20224" s="1"/>
      <c r="I20224" s="1"/>
    </row>
    <row r="20225" spans="2:9">
      <c r="B20225" s="1"/>
      <c r="C20225" s="29"/>
      <c r="D20225" s="27"/>
      <c r="E20225" s="27"/>
      <c r="F20225" s="27"/>
      <c r="G20225" s="1"/>
      <c r="H20225" s="1"/>
      <c r="I20225" s="1"/>
    </row>
    <row r="20226" spans="2:9">
      <c r="B20226" s="1"/>
      <c r="C20226" s="29"/>
      <c r="D20226" s="27"/>
      <c r="E20226" s="27"/>
      <c r="F20226" s="27"/>
      <c r="G20226" s="1"/>
      <c r="H20226" s="1"/>
      <c r="I20226" s="1"/>
    </row>
    <row r="20227" spans="2:9">
      <c r="B20227" s="1"/>
      <c r="C20227" s="29"/>
      <c r="D20227" s="27"/>
      <c r="E20227" s="27"/>
      <c r="F20227" s="27"/>
      <c r="G20227" s="1"/>
      <c r="H20227" s="1"/>
      <c r="I20227" s="1"/>
    </row>
    <row r="20228" spans="2:9">
      <c r="B20228" s="1"/>
      <c r="C20228" s="29"/>
      <c r="D20228" s="27"/>
      <c r="E20228" s="27"/>
      <c r="F20228" s="27"/>
      <c r="G20228" s="1"/>
      <c r="H20228" s="1"/>
      <c r="I20228" s="1"/>
    </row>
    <row r="20229" spans="2:9">
      <c r="B20229" s="1"/>
      <c r="C20229" s="29"/>
      <c r="D20229" s="27"/>
      <c r="E20229" s="27"/>
      <c r="F20229" s="27"/>
      <c r="G20229" s="1"/>
      <c r="H20229" s="1"/>
      <c r="I20229" s="1"/>
    </row>
    <row r="20230" spans="2:9">
      <c r="B20230" s="1"/>
      <c r="C20230" s="29"/>
      <c r="D20230" s="27"/>
      <c r="E20230" s="27"/>
      <c r="F20230" s="27"/>
      <c r="G20230" s="1"/>
      <c r="H20230" s="1"/>
      <c r="I20230" s="1"/>
    </row>
    <row r="20231" spans="2:9">
      <c r="B20231" s="1"/>
      <c r="C20231" s="29"/>
      <c r="D20231" s="27"/>
      <c r="E20231" s="27"/>
      <c r="F20231" s="27"/>
      <c r="G20231" s="1"/>
      <c r="H20231" s="1"/>
      <c r="I20231" s="1"/>
    </row>
    <row r="20232" spans="2:9">
      <c r="B20232" s="1"/>
      <c r="C20232" s="29"/>
      <c r="D20232" s="27"/>
      <c r="E20232" s="27"/>
      <c r="F20232" s="27"/>
      <c r="G20232" s="1"/>
      <c r="H20232" s="1"/>
      <c r="I20232" s="1"/>
    </row>
    <row r="20233" spans="2:9">
      <c r="B20233" s="1"/>
      <c r="C20233" s="29"/>
      <c r="D20233" s="27"/>
      <c r="E20233" s="27"/>
      <c r="F20233" s="27"/>
      <c r="G20233" s="1"/>
      <c r="H20233" s="1"/>
      <c r="I20233" s="1"/>
    </row>
    <row r="20234" spans="2:9">
      <c r="B20234" s="1"/>
      <c r="C20234" s="29"/>
      <c r="D20234" s="27"/>
      <c r="E20234" s="27"/>
      <c r="F20234" s="27"/>
      <c r="G20234" s="1"/>
      <c r="H20234" s="1"/>
      <c r="I20234" s="1"/>
    </row>
    <row r="20235" spans="2:9">
      <c r="B20235" s="1"/>
      <c r="C20235" s="29"/>
      <c r="D20235" s="27"/>
      <c r="E20235" s="27"/>
      <c r="F20235" s="27"/>
      <c r="G20235" s="1"/>
      <c r="H20235" s="1"/>
      <c r="I20235" s="1"/>
    </row>
    <row r="20236" spans="2:9">
      <c r="B20236" s="1"/>
      <c r="C20236" s="29"/>
      <c r="D20236" s="27"/>
      <c r="E20236" s="27"/>
      <c r="F20236" s="27"/>
      <c r="G20236" s="1"/>
      <c r="H20236" s="1"/>
      <c r="I20236" s="1"/>
    </row>
    <row r="20237" spans="2:9">
      <c r="B20237" s="1"/>
      <c r="C20237" s="29"/>
      <c r="D20237" s="27"/>
      <c r="E20237" s="27"/>
      <c r="F20237" s="27"/>
      <c r="G20237" s="1"/>
      <c r="H20237" s="1"/>
      <c r="I20237" s="1"/>
    </row>
    <row r="20238" spans="2:9">
      <c r="B20238" s="1"/>
      <c r="C20238" s="29"/>
      <c r="D20238" s="27"/>
      <c r="E20238" s="27"/>
      <c r="F20238" s="27"/>
      <c r="G20238" s="1"/>
      <c r="H20238" s="1"/>
      <c r="I20238" s="1"/>
    </row>
    <row r="20239" spans="2:9">
      <c r="B20239" s="1"/>
      <c r="C20239" s="29"/>
      <c r="D20239" s="27"/>
      <c r="E20239" s="27"/>
      <c r="F20239" s="27"/>
      <c r="G20239" s="1"/>
      <c r="H20239" s="1"/>
      <c r="I20239" s="1"/>
    </row>
    <row r="20240" spans="2:9">
      <c r="B20240" s="1"/>
      <c r="C20240" s="29"/>
      <c r="D20240" s="27"/>
      <c r="E20240" s="27"/>
      <c r="F20240" s="27"/>
      <c r="G20240" s="1"/>
      <c r="H20240" s="1"/>
      <c r="I20240" s="1"/>
    </row>
    <row r="20241" spans="2:9">
      <c r="B20241" s="1"/>
      <c r="C20241" s="29"/>
      <c r="D20241" s="27"/>
      <c r="E20241" s="27"/>
      <c r="F20241" s="27"/>
      <c r="G20241" s="1"/>
      <c r="H20241" s="1"/>
      <c r="I20241" s="1"/>
    </row>
    <row r="20242" spans="2:9">
      <c r="B20242" s="1"/>
      <c r="C20242" s="29"/>
      <c r="D20242" s="27"/>
      <c r="E20242" s="27"/>
      <c r="F20242" s="27"/>
      <c r="G20242" s="1"/>
      <c r="H20242" s="1"/>
      <c r="I20242" s="1"/>
    </row>
    <row r="20243" spans="2:9">
      <c r="B20243" s="1"/>
      <c r="C20243" s="29"/>
      <c r="D20243" s="27"/>
      <c r="E20243" s="27"/>
      <c r="F20243" s="27"/>
      <c r="G20243" s="1"/>
      <c r="H20243" s="1"/>
      <c r="I20243" s="1"/>
    </row>
    <row r="20244" spans="2:9">
      <c r="B20244" s="1"/>
      <c r="C20244" s="29"/>
      <c r="D20244" s="27"/>
      <c r="E20244" s="27"/>
      <c r="F20244" s="27"/>
      <c r="G20244" s="1"/>
      <c r="H20244" s="1"/>
      <c r="I20244" s="1"/>
    </row>
    <row r="20245" spans="2:9">
      <c r="B20245" s="1"/>
      <c r="C20245" s="29"/>
      <c r="D20245" s="27"/>
      <c r="E20245" s="27"/>
      <c r="F20245" s="27"/>
      <c r="G20245" s="1"/>
      <c r="H20245" s="1"/>
      <c r="I20245" s="1"/>
    </row>
    <row r="20246" spans="2:9">
      <c r="B20246" s="1"/>
      <c r="C20246" s="29"/>
      <c r="D20246" s="27"/>
      <c r="E20246" s="27"/>
      <c r="F20246" s="27"/>
      <c r="G20246" s="1"/>
      <c r="H20246" s="1"/>
      <c r="I20246" s="1"/>
    </row>
    <row r="20247" spans="2:9">
      <c r="B20247" s="1"/>
      <c r="C20247" s="29"/>
      <c r="D20247" s="27"/>
      <c r="E20247" s="27"/>
      <c r="F20247" s="27"/>
      <c r="G20247" s="1"/>
      <c r="H20247" s="1"/>
      <c r="I20247" s="1"/>
    </row>
    <row r="20248" spans="2:9">
      <c r="B20248" s="1"/>
      <c r="C20248" s="29"/>
      <c r="D20248" s="27"/>
      <c r="E20248" s="27"/>
      <c r="F20248" s="27"/>
      <c r="G20248" s="1"/>
      <c r="H20248" s="1"/>
      <c r="I20248" s="1"/>
    </row>
    <row r="20249" spans="2:9">
      <c r="B20249" s="1"/>
      <c r="C20249" s="29"/>
      <c r="D20249" s="27"/>
      <c r="E20249" s="27"/>
      <c r="F20249" s="27"/>
      <c r="G20249" s="1"/>
      <c r="H20249" s="1"/>
      <c r="I20249" s="1"/>
    </row>
    <row r="20250" spans="2:9">
      <c r="B20250" s="1"/>
      <c r="C20250" s="29"/>
      <c r="D20250" s="27"/>
      <c r="E20250" s="27"/>
      <c r="F20250" s="27"/>
      <c r="G20250" s="1"/>
      <c r="H20250" s="1"/>
      <c r="I20250" s="1"/>
    </row>
    <row r="20251" spans="2:9">
      <c r="B20251" s="1"/>
      <c r="C20251" s="29"/>
      <c r="D20251" s="27"/>
      <c r="E20251" s="27"/>
      <c r="F20251" s="27"/>
      <c r="G20251" s="1"/>
      <c r="H20251" s="1"/>
      <c r="I20251" s="1"/>
    </row>
    <row r="20252" spans="2:9">
      <c r="B20252" s="1"/>
      <c r="C20252" s="29"/>
      <c r="D20252" s="27"/>
      <c r="E20252" s="27"/>
      <c r="F20252" s="27"/>
      <c r="G20252" s="1"/>
      <c r="H20252" s="1"/>
      <c r="I20252" s="1"/>
    </row>
    <row r="20253" spans="2:9">
      <c r="B20253" s="1"/>
      <c r="C20253" s="29"/>
      <c r="D20253" s="27"/>
      <c r="E20253" s="27"/>
      <c r="F20253" s="27"/>
      <c r="G20253" s="1"/>
      <c r="H20253" s="1"/>
      <c r="I20253" s="1"/>
    </row>
    <row r="20254" spans="2:9">
      <c r="B20254" s="1"/>
      <c r="C20254" s="29"/>
      <c r="D20254" s="27"/>
      <c r="E20254" s="27"/>
      <c r="F20254" s="27"/>
      <c r="G20254" s="1"/>
      <c r="H20254" s="1"/>
      <c r="I20254" s="1"/>
    </row>
    <row r="20255" spans="2:9">
      <c r="B20255" s="1"/>
      <c r="C20255" s="29"/>
      <c r="D20255" s="27"/>
      <c r="E20255" s="27"/>
      <c r="F20255" s="27"/>
      <c r="G20255" s="1"/>
      <c r="H20255" s="1"/>
      <c r="I20255" s="1"/>
    </row>
    <row r="20256" spans="2:9">
      <c r="B20256" s="1"/>
      <c r="C20256" s="29"/>
      <c r="D20256" s="27"/>
      <c r="E20256" s="27"/>
      <c r="F20256" s="27"/>
      <c r="G20256" s="1"/>
      <c r="H20256" s="1"/>
      <c r="I20256" s="1"/>
    </row>
    <row r="20257" spans="2:9">
      <c r="B20257" s="1"/>
      <c r="C20257" s="29"/>
      <c r="D20257" s="27"/>
      <c r="E20257" s="27"/>
      <c r="F20257" s="27"/>
      <c r="G20257" s="1"/>
      <c r="H20257" s="1"/>
      <c r="I20257" s="1"/>
    </row>
    <row r="20258" spans="2:9">
      <c r="B20258" s="1"/>
      <c r="C20258" s="29"/>
      <c r="D20258" s="27"/>
      <c r="E20258" s="27"/>
      <c r="F20258" s="27"/>
      <c r="G20258" s="1"/>
      <c r="H20258" s="1"/>
      <c r="I20258" s="1"/>
    </row>
    <row r="20259" spans="2:9">
      <c r="B20259" s="1"/>
      <c r="C20259" s="29"/>
      <c r="D20259" s="27"/>
      <c r="E20259" s="27"/>
      <c r="F20259" s="27"/>
      <c r="G20259" s="1"/>
      <c r="H20259" s="1"/>
      <c r="I20259" s="1"/>
    </row>
    <row r="20260" spans="2:9">
      <c r="B20260" s="1"/>
      <c r="C20260" s="29"/>
      <c r="D20260" s="27"/>
      <c r="E20260" s="27"/>
      <c r="F20260" s="27"/>
      <c r="G20260" s="1"/>
      <c r="H20260" s="1"/>
      <c r="I20260" s="1"/>
    </row>
    <row r="20261" spans="2:9">
      <c r="B20261" s="1"/>
      <c r="C20261" s="29"/>
      <c r="D20261" s="27"/>
      <c r="E20261" s="27"/>
      <c r="F20261" s="27"/>
      <c r="G20261" s="1"/>
      <c r="H20261" s="1"/>
      <c r="I20261" s="1"/>
    </row>
    <row r="20262" spans="2:9">
      <c r="B20262" s="1"/>
      <c r="C20262" s="29"/>
      <c r="D20262" s="27"/>
      <c r="E20262" s="27"/>
      <c r="F20262" s="27"/>
      <c r="G20262" s="1"/>
      <c r="H20262" s="1"/>
      <c r="I20262" s="1"/>
    </row>
    <row r="20263" spans="2:9">
      <c r="B20263" s="1"/>
      <c r="C20263" s="29"/>
      <c r="D20263" s="27"/>
      <c r="E20263" s="27"/>
      <c r="F20263" s="27"/>
      <c r="G20263" s="1"/>
      <c r="H20263" s="1"/>
      <c r="I20263" s="1"/>
    </row>
    <row r="20264" spans="2:9">
      <c r="B20264" s="1"/>
      <c r="C20264" s="29"/>
      <c r="D20264" s="27"/>
      <c r="E20264" s="27"/>
      <c r="F20264" s="27"/>
      <c r="G20264" s="1"/>
      <c r="H20264" s="1"/>
      <c r="I20264" s="1"/>
    </row>
    <row r="20265" spans="2:9">
      <c r="B20265" s="1"/>
      <c r="C20265" s="29"/>
      <c r="D20265" s="27"/>
      <c r="E20265" s="27"/>
      <c r="F20265" s="27"/>
      <c r="G20265" s="1"/>
      <c r="H20265" s="1"/>
      <c r="I20265" s="1"/>
    </row>
    <row r="20266" spans="2:9">
      <c r="B20266" s="1"/>
      <c r="C20266" s="29"/>
      <c r="D20266" s="27"/>
      <c r="E20266" s="27"/>
      <c r="F20266" s="27"/>
      <c r="G20266" s="1"/>
      <c r="H20266" s="1"/>
      <c r="I20266" s="1"/>
    </row>
    <row r="20267" spans="2:9">
      <c r="B20267" s="1"/>
      <c r="C20267" s="29"/>
      <c r="D20267" s="27"/>
      <c r="E20267" s="27"/>
      <c r="F20267" s="27"/>
      <c r="G20267" s="1"/>
      <c r="H20267" s="1"/>
      <c r="I20267" s="1"/>
    </row>
    <row r="20268" spans="2:9">
      <c r="B20268" s="1"/>
      <c r="C20268" s="29"/>
      <c r="D20268" s="27"/>
      <c r="E20268" s="27"/>
      <c r="F20268" s="27"/>
      <c r="G20268" s="1"/>
      <c r="H20268" s="1"/>
      <c r="I20268" s="1"/>
    </row>
    <row r="20269" spans="2:9">
      <c r="B20269" s="1"/>
      <c r="C20269" s="29"/>
      <c r="D20269" s="27"/>
      <c r="E20269" s="27"/>
      <c r="F20269" s="27"/>
      <c r="G20269" s="1"/>
      <c r="H20269" s="1"/>
      <c r="I20269" s="1"/>
    </row>
    <row r="20270" spans="2:9">
      <c r="B20270" s="1"/>
      <c r="C20270" s="29"/>
      <c r="D20270" s="27"/>
      <c r="E20270" s="27"/>
      <c r="F20270" s="27"/>
      <c r="G20270" s="1"/>
      <c r="H20270" s="1"/>
      <c r="I20270" s="1"/>
    </row>
    <row r="20271" spans="2:9">
      <c r="B20271" s="1"/>
      <c r="C20271" s="29"/>
      <c r="D20271" s="27"/>
      <c r="E20271" s="27"/>
      <c r="F20271" s="27"/>
      <c r="G20271" s="1"/>
      <c r="H20271" s="1"/>
      <c r="I20271" s="1"/>
    </row>
    <row r="20272" spans="2:9">
      <c r="B20272" s="1"/>
      <c r="C20272" s="29"/>
      <c r="D20272" s="27"/>
      <c r="E20272" s="27"/>
      <c r="F20272" s="27"/>
      <c r="G20272" s="1"/>
      <c r="H20272" s="1"/>
      <c r="I20272" s="1"/>
    </row>
    <row r="20273" spans="2:9">
      <c r="B20273" s="1"/>
      <c r="C20273" s="29"/>
      <c r="D20273" s="27"/>
      <c r="E20273" s="27"/>
      <c r="F20273" s="27"/>
      <c r="G20273" s="1"/>
      <c r="H20273" s="1"/>
      <c r="I20273" s="1"/>
    </row>
    <row r="20274" spans="2:9">
      <c r="B20274" s="1"/>
      <c r="C20274" s="29"/>
      <c r="D20274" s="27"/>
      <c r="E20274" s="27"/>
      <c r="F20274" s="27"/>
      <c r="G20274" s="1"/>
      <c r="H20274" s="1"/>
      <c r="I20274" s="1"/>
    </row>
    <row r="20275" spans="2:9">
      <c r="B20275" s="1"/>
      <c r="C20275" s="29"/>
      <c r="D20275" s="27"/>
      <c r="E20275" s="27"/>
      <c r="F20275" s="27"/>
      <c r="G20275" s="1"/>
      <c r="H20275" s="1"/>
      <c r="I20275" s="1"/>
    </row>
    <row r="20276" spans="2:9">
      <c r="B20276" s="1"/>
      <c r="C20276" s="29"/>
      <c r="D20276" s="27"/>
      <c r="E20276" s="27"/>
      <c r="F20276" s="27"/>
      <c r="G20276" s="1"/>
      <c r="H20276" s="1"/>
      <c r="I20276" s="1"/>
    </row>
    <row r="20277" spans="2:9">
      <c r="B20277" s="1"/>
      <c r="C20277" s="29"/>
      <c r="D20277" s="27"/>
      <c r="E20277" s="27"/>
      <c r="F20277" s="27"/>
      <c r="G20277" s="1"/>
      <c r="H20277" s="1"/>
      <c r="I20277" s="1"/>
    </row>
    <row r="20278" spans="2:9">
      <c r="B20278" s="1"/>
      <c r="C20278" s="29"/>
      <c r="D20278" s="27"/>
      <c r="E20278" s="27"/>
      <c r="F20278" s="27"/>
      <c r="G20278" s="1"/>
      <c r="H20278" s="1"/>
      <c r="I20278" s="1"/>
    </row>
    <row r="20279" spans="2:9">
      <c r="B20279" s="1"/>
      <c r="C20279" s="29"/>
      <c r="D20279" s="27"/>
      <c r="E20279" s="27"/>
      <c r="F20279" s="27"/>
      <c r="G20279" s="1"/>
      <c r="H20279" s="1"/>
      <c r="I20279" s="1"/>
    </row>
    <row r="20280" spans="2:9">
      <c r="B20280" s="1"/>
      <c r="C20280" s="29"/>
      <c r="D20280" s="27"/>
      <c r="E20280" s="27"/>
      <c r="F20280" s="27"/>
      <c r="G20280" s="1"/>
      <c r="H20280" s="1"/>
      <c r="I20280" s="1"/>
    </row>
    <row r="20281" spans="2:9">
      <c r="B20281" s="1"/>
      <c r="C20281" s="29"/>
      <c r="D20281" s="27"/>
      <c r="E20281" s="27"/>
      <c r="F20281" s="27"/>
      <c r="G20281" s="1"/>
      <c r="H20281" s="1"/>
      <c r="I20281" s="1"/>
    </row>
    <row r="20282" spans="2:9">
      <c r="B20282" s="1"/>
      <c r="C20282" s="29"/>
      <c r="D20282" s="27"/>
      <c r="E20282" s="27"/>
      <c r="F20282" s="27"/>
      <c r="G20282" s="1"/>
      <c r="H20282" s="1"/>
      <c r="I20282" s="1"/>
    </row>
    <row r="20283" spans="2:9">
      <c r="B20283" s="1"/>
      <c r="C20283" s="29"/>
      <c r="D20283" s="27"/>
      <c r="E20283" s="27"/>
      <c r="F20283" s="27"/>
      <c r="G20283" s="1"/>
      <c r="H20283" s="1"/>
      <c r="I20283" s="1"/>
    </row>
    <row r="20284" spans="2:9">
      <c r="B20284" s="1"/>
      <c r="C20284" s="29"/>
      <c r="D20284" s="27"/>
      <c r="E20284" s="27"/>
      <c r="F20284" s="27"/>
      <c r="G20284" s="1"/>
      <c r="H20284" s="1"/>
      <c r="I20284" s="1"/>
    </row>
    <row r="20285" spans="2:9">
      <c r="B20285" s="1"/>
      <c r="C20285" s="29"/>
      <c r="D20285" s="27"/>
      <c r="E20285" s="27"/>
      <c r="F20285" s="27"/>
      <c r="G20285" s="1"/>
      <c r="H20285" s="1"/>
      <c r="I20285" s="1"/>
    </row>
    <row r="20286" spans="2:9">
      <c r="B20286" s="1"/>
      <c r="C20286" s="29"/>
      <c r="D20286" s="27"/>
      <c r="E20286" s="27"/>
      <c r="F20286" s="27"/>
      <c r="G20286" s="1"/>
      <c r="H20286" s="1"/>
      <c r="I20286" s="1"/>
    </row>
    <row r="20287" spans="2:9">
      <c r="B20287" s="1"/>
      <c r="C20287" s="29"/>
      <c r="D20287" s="27"/>
      <c r="E20287" s="27"/>
      <c r="F20287" s="27"/>
      <c r="G20287" s="1"/>
      <c r="H20287" s="1"/>
      <c r="I20287" s="1"/>
    </row>
    <row r="20288" spans="2:9">
      <c r="B20288" s="1"/>
      <c r="C20288" s="29"/>
      <c r="D20288" s="27"/>
      <c r="E20288" s="27"/>
      <c r="F20288" s="27"/>
      <c r="G20288" s="1"/>
      <c r="H20288" s="1"/>
      <c r="I20288" s="1"/>
    </row>
    <row r="20289" spans="2:9">
      <c r="B20289" s="1"/>
      <c r="C20289" s="29"/>
      <c r="D20289" s="27"/>
      <c r="E20289" s="27"/>
      <c r="F20289" s="27"/>
      <c r="G20289" s="1"/>
      <c r="H20289" s="1"/>
      <c r="I20289" s="1"/>
    </row>
    <row r="20290" spans="2:9">
      <c r="B20290" s="1"/>
      <c r="C20290" s="29"/>
      <c r="D20290" s="27"/>
      <c r="E20290" s="27"/>
      <c r="F20290" s="27"/>
      <c r="G20290" s="1"/>
      <c r="H20290" s="1"/>
      <c r="I20290" s="1"/>
    </row>
    <row r="20291" spans="2:9">
      <c r="B20291" s="1"/>
      <c r="C20291" s="29"/>
      <c r="D20291" s="27"/>
      <c r="E20291" s="27"/>
      <c r="F20291" s="27"/>
      <c r="G20291" s="1"/>
      <c r="H20291" s="1"/>
      <c r="I20291" s="1"/>
    </row>
    <row r="20292" spans="2:9">
      <c r="B20292" s="1"/>
      <c r="C20292" s="29"/>
      <c r="D20292" s="27"/>
      <c r="E20292" s="27"/>
      <c r="F20292" s="27"/>
      <c r="G20292" s="1"/>
      <c r="H20292" s="1"/>
      <c r="I20292" s="1"/>
    </row>
    <row r="20293" spans="2:9">
      <c r="B20293" s="1"/>
      <c r="C20293" s="29"/>
      <c r="D20293" s="27"/>
      <c r="E20293" s="27"/>
      <c r="F20293" s="27"/>
      <c r="G20293" s="1"/>
      <c r="H20293" s="1"/>
      <c r="I20293" s="1"/>
    </row>
    <row r="20294" spans="2:9">
      <c r="B20294" s="1"/>
      <c r="C20294" s="29"/>
      <c r="D20294" s="27"/>
      <c r="E20294" s="27"/>
      <c r="F20294" s="27"/>
      <c r="G20294" s="1"/>
      <c r="H20294" s="1"/>
      <c r="I20294" s="1"/>
    </row>
    <row r="20295" spans="2:9">
      <c r="B20295" s="1"/>
      <c r="C20295" s="29"/>
      <c r="D20295" s="27"/>
      <c r="E20295" s="27"/>
      <c r="F20295" s="27"/>
      <c r="G20295" s="1"/>
      <c r="H20295" s="1"/>
      <c r="I20295" s="1"/>
    </row>
    <row r="20296" spans="2:9">
      <c r="B20296" s="1"/>
      <c r="C20296" s="29"/>
      <c r="D20296" s="27"/>
      <c r="E20296" s="27"/>
      <c r="F20296" s="27"/>
      <c r="G20296" s="1"/>
      <c r="H20296" s="1"/>
      <c r="I20296" s="1"/>
    </row>
    <row r="20297" spans="2:9">
      <c r="B20297" s="1"/>
      <c r="C20297" s="29"/>
      <c r="D20297" s="27"/>
      <c r="E20297" s="27"/>
      <c r="F20297" s="27"/>
      <c r="G20297" s="1"/>
      <c r="H20297" s="1"/>
      <c r="I20297" s="1"/>
    </row>
    <row r="20298" spans="2:9">
      <c r="B20298" s="1"/>
      <c r="C20298" s="29"/>
      <c r="D20298" s="27"/>
      <c r="E20298" s="27"/>
      <c r="F20298" s="27"/>
      <c r="G20298" s="1"/>
      <c r="H20298" s="1"/>
      <c r="I20298" s="1"/>
    </row>
    <row r="20299" spans="2:9">
      <c r="B20299" s="1"/>
      <c r="C20299" s="29"/>
      <c r="D20299" s="27"/>
      <c r="E20299" s="27"/>
      <c r="F20299" s="27"/>
      <c r="G20299" s="1"/>
      <c r="H20299" s="1"/>
      <c r="I20299" s="1"/>
    </row>
    <row r="20300" spans="2:9">
      <c r="B20300" s="1"/>
      <c r="C20300" s="29"/>
      <c r="D20300" s="27"/>
      <c r="E20300" s="27"/>
      <c r="F20300" s="27"/>
      <c r="G20300" s="1"/>
      <c r="H20300" s="1"/>
      <c r="I20300" s="1"/>
    </row>
    <row r="20301" spans="2:9">
      <c r="B20301" s="1"/>
      <c r="C20301" s="29"/>
      <c r="D20301" s="27"/>
      <c r="E20301" s="27"/>
      <c r="F20301" s="27"/>
      <c r="G20301" s="1"/>
      <c r="H20301" s="1"/>
      <c r="I20301" s="1"/>
    </row>
    <row r="20302" spans="2:9">
      <c r="B20302" s="1"/>
      <c r="C20302" s="29"/>
      <c r="D20302" s="27"/>
      <c r="E20302" s="27"/>
      <c r="F20302" s="27"/>
      <c r="G20302" s="1"/>
      <c r="H20302" s="1"/>
      <c r="I20302" s="1"/>
    </row>
    <row r="20303" spans="2:9">
      <c r="B20303" s="1"/>
      <c r="C20303" s="29"/>
      <c r="D20303" s="27"/>
      <c r="E20303" s="27"/>
      <c r="F20303" s="27"/>
      <c r="G20303" s="1"/>
      <c r="H20303" s="1"/>
      <c r="I20303" s="1"/>
    </row>
    <row r="20304" spans="2:9">
      <c r="B20304" s="1"/>
      <c r="C20304" s="29"/>
      <c r="D20304" s="27"/>
      <c r="E20304" s="27"/>
      <c r="F20304" s="27"/>
      <c r="G20304" s="1"/>
      <c r="H20304" s="1"/>
      <c r="I20304" s="1"/>
    </row>
    <row r="20305" spans="2:9">
      <c r="B20305" s="1"/>
      <c r="C20305" s="29"/>
      <c r="D20305" s="27"/>
      <c r="E20305" s="27"/>
      <c r="F20305" s="27"/>
      <c r="G20305" s="1"/>
      <c r="H20305" s="1"/>
      <c r="I20305" s="1"/>
    </row>
    <row r="20306" spans="2:9">
      <c r="B20306" s="1"/>
      <c r="C20306" s="29"/>
      <c r="D20306" s="27"/>
      <c r="E20306" s="27"/>
      <c r="F20306" s="27"/>
      <c r="G20306" s="1"/>
      <c r="H20306" s="1"/>
      <c r="I20306" s="1"/>
    </row>
    <row r="20307" spans="2:9">
      <c r="B20307" s="1"/>
      <c r="C20307" s="29"/>
      <c r="D20307" s="27"/>
      <c r="E20307" s="27"/>
      <c r="F20307" s="27"/>
      <c r="G20307" s="1"/>
      <c r="H20307" s="1"/>
      <c r="I20307" s="1"/>
    </row>
    <row r="20308" spans="2:9">
      <c r="B20308" s="1"/>
      <c r="C20308" s="29"/>
      <c r="D20308" s="27"/>
      <c r="E20308" s="27"/>
      <c r="F20308" s="27"/>
      <c r="G20308" s="1"/>
      <c r="H20308" s="1"/>
      <c r="I20308" s="1"/>
    </row>
    <row r="20309" spans="2:9">
      <c r="B20309" s="1"/>
      <c r="C20309" s="29"/>
      <c r="D20309" s="27"/>
      <c r="E20309" s="27"/>
      <c r="F20309" s="27"/>
      <c r="G20309" s="1"/>
      <c r="H20309" s="1"/>
      <c r="I20309" s="1"/>
    </row>
    <row r="20310" spans="2:9">
      <c r="B20310" s="1"/>
      <c r="C20310" s="29"/>
      <c r="D20310" s="27"/>
      <c r="E20310" s="27"/>
      <c r="F20310" s="27"/>
      <c r="G20310" s="1"/>
      <c r="H20310" s="1"/>
      <c r="I20310" s="1"/>
    </row>
    <row r="20311" spans="2:9">
      <c r="B20311" s="1"/>
      <c r="C20311" s="29"/>
      <c r="D20311" s="27"/>
      <c r="E20311" s="27"/>
      <c r="F20311" s="27"/>
      <c r="G20311" s="1"/>
      <c r="H20311" s="1"/>
      <c r="I20311" s="1"/>
    </row>
    <row r="20312" spans="2:9">
      <c r="B20312" s="1"/>
      <c r="C20312" s="29"/>
      <c r="D20312" s="27"/>
      <c r="E20312" s="27"/>
      <c r="F20312" s="27"/>
      <c r="G20312" s="1"/>
      <c r="H20312" s="1"/>
      <c r="I20312" s="1"/>
    </row>
    <row r="20313" spans="2:9">
      <c r="B20313" s="1"/>
      <c r="C20313" s="29"/>
      <c r="D20313" s="27"/>
      <c r="E20313" s="27"/>
      <c r="F20313" s="27"/>
      <c r="G20313" s="1"/>
      <c r="H20313" s="1"/>
      <c r="I20313" s="1"/>
    </row>
    <row r="20314" spans="2:9">
      <c r="B20314" s="1"/>
      <c r="C20314" s="29"/>
      <c r="D20314" s="27"/>
      <c r="E20314" s="27"/>
      <c r="F20314" s="27"/>
      <c r="G20314" s="1"/>
      <c r="H20314" s="1"/>
      <c r="I20314" s="1"/>
    </row>
    <row r="20315" spans="2:9">
      <c r="B20315" s="1"/>
      <c r="C20315" s="29"/>
      <c r="D20315" s="27"/>
      <c r="E20315" s="27"/>
      <c r="F20315" s="27"/>
      <c r="G20315" s="1"/>
      <c r="H20315" s="1"/>
      <c r="I20315" s="1"/>
    </row>
    <row r="20316" spans="2:9">
      <c r="B20316" s="1"/>
      <c r="C20316" s="29"/>
      <c r="D20316" s="27"/>
      <c r="E20316" s="27"/>
      <c r="F20316" s="27"/>
      <c r="G20316" s="1"/>
      <c r="H20316" s="1"/>
      <c r="I20316" s="1"/>
    </row>
    <row r="20317" spans="2:9">
      <c r="B20317" s="1"/>
      <c r="C20317" s="29"/>
      <c r="D20317" s="27"/>
      <c r="E20317" s="27"/>
      <c r="F20317" s="27"/>
      <c r="G20317" s="1"/>
      <c r="H20317" s="1"/>
      <c r="I20317" s="1"/>
    </row>
    <row r="20318" spans="2:9">
      <c r="B20318" s="1"/>
      <c r="C20318" s="29"/>
      <c r="D20318" s="27"/>
      <c r="E20318" s="27"/>
      <c r="F20318" s="27"/>
      <c r="G20318" s="1"/>
      <c r="H20318" s="1"/>
      <c r="I20318" s="1"/>
    </row>
    <row r="20319" spans="2:9">
      <c r="B20319" s="1"/>
      <c r="C20319" s="29"/>
      <c r="D20319" s="27"/>
      <c r="E20319" s="27"/>
      <c r="F20319" s="27"/>
      <c r="G20319" s="1"/>
      <c r="H20319" s="1"/>
      <c r="I20319" s="1"/>
    </row>
    <row r="20320" spans="2:9">
      <c r="B20320" s="1"/>
      <c r="C20320" s="29"/>
      <c r="D20320" s="27"/>
      <c r="E20320" s="27"/>
      <c r="F20320" s="27"/>
      <c r="G20320" s="1"/>
      <c r="H20320" s="1"/>
      <c r="I20320" s="1"/>
    </row>
    <row r="20321" spans="2:9">
      <c r="B20321" s="1"/>
      <c r="C20321" s="29"/>
      <c r="D20321" s="27"/>
      <c r="E20321" s="27"/>
      <c r="F20321" s="27"/>
      <c r="G20321" s="1"/>
      <c r="H20321" s="1"/>
      <c r="I20321" s="1"/>
    </row>
    <row r="20322" spans="2:9">
      <c r="B20322" s="1"/>
      <c r="C20322" s="29"/>
      <c r="D20322" s="27"/>
      <c r="E20322" s="27"/>
      <c r="F20322" s="27"/>
      <c r="G20322" s="1"/>
      <c r="H20322" s="1"/>
      <c r="I20322" s="1"/>
    </row>
    <row r="20323" spans="2:9">
      <c r="B20323" s="1"/>
      <c r="C20323" s="29"/>
      <c r="D20323" s="27"/>
      <c r="E20323" s="27"/>
      <c r="F20323" s="27"/>
      <c r="G20323" s="1"/>
      <c r="H20323" s="1"/>
      <c r="I20323" s="1"/>
    </row>
    <row r="20324" spans="2:9">
      <c r="B20324" s="1"/>
      <c r="C20324" s="29"/>
      <c r="D20324" s="27"/>
      <c r="E20324" s="27"/>
      <c r="F20324" s="27"/>
      <c r="G20324" s="1"/>
      <c r="H20324" s="1"/>
      <c r="I20324" s="1"/>
    </row>
    <row r="20325" spans="2:9">
      <c r="B20325" s="1"/>
      <c r="C20325" s="29"/>
      <c r="D20325" s="27"/>
      <c r="E20325" s="27"/>
      <c r="F20325" s="27"/>
      <c r="G20325" s="1"/>
      <c r="H20325" s="1"/>
      <c r="I20325" s="1"/>
    </row>
    <row r="20326" spans="2:9">
      <c r="B20326" s="1"/>
      <c r="C20326" s="29"/>
      <c r="D20326" s="27"/>
      <c r="E20326" s="27"/>
      <c r="F20326" s="27"/>
      <c r="G20326" s="1"/>
      <c r="H20326" s="1"/>
      <c r="I20326" s="1"/>
    </row>
    <row r="20327" spans="2:9">
      <c r="B20327" s="1"/>
      <c r="C20327" s="29"/>
      <c r="D20327" s="27"/>
      <c r="E20327" s="27"/>
      <c r="F20327" s="27"/>
      <c r="G20327" s="1"/>
      <c r="H20327" s="1"/>
      <c r="I20327" s="1"/>
    </row>
    <row r="20328" spans="2:9">
      <c r="B20328" s="1"/>
      <c r="C20328" s="29"/>
      <c r="D20328" s="27"/>
      <c r="E20328" s="27"/>
      <c r="F20328" s="27"/>
      <c r="G20328" s="1"/>
      <c r="H20328" s="1"/>
      <c r="I20328" s="1"/>
    </row>
    <row r="20329" spans="2:9">
      <c r="B20329" s="1"/>
      <c r="C20329" s="29"/>
      <c r="D20329" s="27"/>
      <c r="E20329" s="27"/>
      <c r="F20329" s="27"/>
      <c r="G20329" s="1"/>
      <c r="H20329" s="1"/>
      <c r="I20329" s="1"/>
    </row>
    <row r="20330" spans="2:9">
      <c r="B20330" s="1"/>
      <c r="C20330" s="29"/>
      <c r="D20330" s="27"/>
      <c r="E20330" s="27"/>
      <c r="F20330" s="27"/>
      <c r="G20330" s="1"/>
      <c r="H20330" s="1"/>
      <c r="I20330" s="1"/>
    </row>
    <row r="20331" spans="2:9">
      <c r="B20331" s="1"/>
      <c r="C20331" s="29"/>
      <c r="D20331" s="27"/>
      <c r="E20331" s="27"/>
      <c r="F20331" s="27"/>
      <c r="G20331" s="1"/>
      <c r="H20331" s="1"/>
      <c r="I20331" s="1"/>
    </row>
    <row r="20332" spans="2:9">
      <c r="B20332" s="1"/>
      <c r="C20332" s="29"/>
      <c r="D20332" s="27"/>
      <c r="E20332" s="27"/>
      <c r="F20332" s="27"/>
      <c r="G20332" s="1"/>
      <c r="H20332" s="1"/>
      <c r="I20332" s="1"/>
    </row>
    <row r="20333" spans="2:9">
      <c r="B20333" s="1"/>
      <c r="C20333" s="29"/>
      <c r="D20333" s="27"/>
      <c r="E20333" s="27"/>
      <c r="F20333" s="27"/>
      <c r="G20333" s="1"/>
      <c r="H20333" s="1"/>
      <c r="I20333" s="1"/>
    </row>
    <row r="20334" spans="2:9">
      <c r="B20334" s="1"/>
      <c r="C20334" s="29"/>
      <c r="D20334" s="27"/>
      <c r="E20334" s="27"/>
      <c r="F20334" s="27"/>
      <c r="G20334" s="1"/>
      <c r="H20334" s="1"/>
      <c r="I20334" s="1"/>
    </row>
    <row r="20335" spans="2:9">
      <c r="B20335" s="1"/>
      <c r="C20335" s="29"/>
      <c r="D20335" s="27"/>
      <c r="E20335" s="27"/>
      <c r="F20335" s="27"/>
      <c r="G20335" s="1"/>
      <c r="H20335" s="1"/>
      <c r="I20335" s="1"/>
    </row>
    <row r="20336" spans="2:9">
      <c r="B20336" s="1"/>
      <c r="C20336" s="29"/>
      <c r="D20336" s="27"/>
      <c r="E20336" s="27"/>
      <c r="F20336" s="27"/>
      <c r="G20336" s="1"/>
      <c r="H20336" s="1"/>
      <c r="I20336" s="1"/>
    </row>
    <row r="20337" spans="2:9">
      <c r="B20337" s="1"/>
      <c r="C20337" s="29"/>
      <c r="D20337" s="27"/>
      <c r="E20337" s="27"/>
      <c r="F20337" s="27"/>
      <c r="G20337" s="1"/>
      <c r="H20337" s="1"/>
      <c r="I20337" s="1"/>
    </row>
    <row r="20338" spans="2:9">
      <c r="B20338" s="1"/>
      <c r="C20338" s="29"/>
      <c r="D20338" s="27"/>
      <c r="E20338" s="27"/>
      <c r="F20338" s="27"/>
      <c r="G20338" s="1"/>
      <c r="H20338" s="1"/>
      <c r="I20338" s="1"/>
    </row>
    <row r="20339" spans="2:9">
      <c r="B20339" s="1"/>
      <c r="C20339" s="29"/>
      <c r="D20339" s="27"/>
      <c r="E20339" s="27"/>
      <c r="F20339" s="27"/>
      <c r="G20339" s="1"/>
      <c r="H20339" s="1"/>
      <c r="I20339" s="1"/>
    </row>
    <row r="20340" spans="2:9">
      <c r="B20340" s="1"/>
      <c r="C20340" s="29"/>
      <c r="D20340" s="27"/>
      <c r="E20340" s="27"/>
      <c r="F20340" s="27"/>
      <c r="G20340" s="1"/>
      <c r="H20340" s="1"/>
      <c r="I20340" s="1"/>
    </row>
    <row r="20341" spans="2:9">
      <c r="B20341" s="1"/>
      <c r="C20341" s="29"/>
      <c r="D20341" s="27"/>
      <c r="E20341" s="27"/>
      <c r="F20341" s="27"/>
      <c r="G20341" s="1"/>
      <c r="H20341" s="1"/>
      <c r="I20341" s="1"/>
    </row>
    <row r="20342" spans="2:9">
      <c r="B20342" s="1"/>
      <c r="C20342" s="29"/>
      <c r="D20342" s="27"/>
      <c r="E20342" s="27"/>
      <c r="F20342" s="27"/>
      <c r="G20342" s="1"/>
      <c r="H20342" s="1"/>
      <c r="I20342" s="1"/>
    </row>
    <row r="20343" spans="2:9">
      <c r="B20343" s="1"/>
      <c r="C20343" s="29"/>
      <c r="D20343" s="27"/>
      <c r="E20343" s="27"/>
      <c r="F20343" s="27"/>
      <c r="G20343" s="1"/>
      <c r="H20343" s="1"/>
      <c r="I20343" s="1"/>
    </row>
    <row r="20344" spans="2:9">
      <c r="B20344" s="1"/>
      <c r="C20344" s="29"/>
      <c r="D20344" s="27"/>
      <c r="E20344" s="27"/>
      <c r="F20344" s="27"/>
      <c r="G20344" s="1"/>
      <c r="H20344" s="1"/>
      <c r="I20344" s="1"/>
    </row>
    <row r="20345" spans="2:9">
      <c r="B20345" s="1"/>
      <c r="C20345" s="29"/>
      <c r="D20345" s="27"/>
      <c r="E20345" s="27"/>
      <c r="F20345" s="27"/>
      <c r="G20345" s="1"/>
      <c r="H20345" s="1"/>
      <c r="I20345" s="1"/>
    </row>
    <row r="20346" spans="2:9">
      <c r="B20346" s="1"/>
      <c r="C20346" s="29"/>
      <c r="D20346" s="27"/>
      <c r="E20346" s="27"/>
      <c r="F20346" s="27"/>
      <c r="G20346" s="1"/>
      <c r="H20346" s="1"/>
      <c r="I20346" s="1"/>
    </row>
    <row r="20347" spans="2:9">
      <c r="B20347" s="1"/>
      <c r="C20347" s="29"/>
      <c r="D20347" s="27"/>
      <c r="E20347" s="27"/>
      <c r="F20347" s="27"/>
      <c r="G20347" s="1"/>
      <c r="H20347" s="1"/>
      <c r="I20347" s="1"/>
    </row>
    <row r="20348" spans="2:9">
      <c r="B20348" s="1"/>
      <c r="C20348" s="29"/>
      <c r="D20348" s="27"/>
      <c r="E20348" s="27"/>
      <c r="F20348" s="27"/>
      <c r="G20348" s="1"/>
      <c r="H20348" s="1"/>
      <c r="I20348" s="1"/>
    </row>
    <row r="20349" spans="2:9">
      <c r="B20349" s="1"/>
      <c r="C20349" s="29"/>
      <c r="D20349" s="27"/>
      <c r="E20349" s="27"/>
      <c r="F20349" s="27"/>
      <c r="G20349" s="1"/>
      <c r="H20349" s="1"/>
      <c r="I20349" s="1"/>
    </row>
    <row r="20350" spans="2:9">
      <c r="B20350" s="1"/>
      <c r="C20350" s="29"/>
      <c r="D20350" s="27"/>
      <c r="E20350" s="27"/>
      <c r="F20350" s="27"/>
      <c r="G20350" s="1"/>
      <c r="H20350" s="1"/>
      <c r="I20350" s="1"/>
    </row>
    <row r="20351" spans="2:9">
      <c r="B20351" s="1"/>
      <c r="C20351" s="29"/>
      <c r="D20351" s="27"/>
      <c r="E20351" s="27"/>
      <c r="F20351" s="27"/>
      <c r="G20351" s="1"/>
      <c r="H20351" s="1"/>
      <c r="I20351" s="1"/>
    </row>
    <row r="20352" spans="2:9">
      <c r="B20352" s="1"/>
      <c r="C20352" s="29"/>
      <c r="D20352" s="27"/>
      <c r="E20352" s="27"/>
      <c r="F20352" s="27"/>
      <c r="G20352" s="1"/>
      <c r="H20352" s="1"/>
      <c r="I20352" s="1"/>
    </row>
    <row r="20353" spans="2:9">
      <c r="B20353" s="1"/>
      <c r="C20353" s="29"/>
      <c r="D20353" s="27"/>
      <c r="E20353" s="27"/>
      <c r="F20353" s="27"/>
      <c r="G20353" s="1"/>
      <c r="H20353" s="1"/>
      <c r="I20353" s="1"/>
    </row>
    <row r="20354" spans="2:9">
      <c r="B20354" s="1"/>
      <c r="C20354" s="29"/>
      <c r="D20354" s="27"/>
      <c r="E20354" s="27"/>
      <c r="F20354" s="27"/>
      <c r="G20354" s="1"/>
      <c r="H20354" s="1"/>
      <c r="I20354" s="1"/>
    </row>
    <row r="20355" spans="2:9">
      <c r="B20355" s="1"/>
      <c r="C20355" s="29"/>
      <c r="D20355" s="27"/>
      <c r="E20355" s="27"/>
      <c r="F20355" s="27"/>
      <c r="G20355" s="1"/>
      <c r="H20355" s="1"/>
      <c r="I20355" s="1"/>
    </row>
    <row r="20356" spans="2:9">
      <c r="B20356" s="1"/>
      <c r="C20356" s="29"/>
      <c r="D20356" s="27"/>
      <c r="E20356" s="27"/>
      <c r="F20356" s="27"/>
      <c r="G20356" s="1"/>
      <c r="H20356" s="1"/>
      <c r="I20356" s="1"/>
    </row>
    <row r="20357" spans="2:9">
      <c r="B20357" s="1"/>
      <c r="C20357" s="29"/>
      <c r="D20357" s="27"/>
      <c r="E20357" s="27"/>
      <c r="F20357" s="27"/>
      <c r="G20357" s="1"/>
      <c r="H20357" s="1"/>
      <c r="I20357" s="1"/>
    </row>
    <row r="20358" spans="2:9">
      <c r="B20358" s="1"/>
      <c r="C20358" s="29"/>
      <c r="D20358" s="27"/>
      <c r="E20358" s="27"/>
      <c r="F20358" s="27"/>
      <c r="G20358" s="1"/>
      <c r="H20358" s="1"/>
      <c r="I20358" s="1"/>
    </row>
    <row r="20359" spans="2:9">
      <c r="B20359" s="1"/>
      <c r="C20359" s="29"/>
      <c r="D20359" s="27"/>
      <c r="E20359" s="27"/>
      <c r="F20359" s="27"/>
      <c r="G20359" s="1"/>
      <c r="H20359" s="1"/>
      <c r="I20359" s="1"/>
    </row>
    <row r="20360" spans="2:9">
      <c r="B20360" s="1"/>
      <c r="C20360" s="29"/>
      <c r="D20360" s="27"/>
      <c r="E20360" s="27"/>
      <c r="F20360" s="27"/>
      <c r="G20360" s="1"/>
      <c r="H20360" s="1"/>
      <c r="I20360" s="1"/>
    </row>
    <row r="20361" spans="2:9">
      <c r="B20361" s="1"/>
      <c r="C20361" s="29"/>
      <c r="D20361" s="27"/>
      <c r="E20361" s="27"/>
      <c r="F20361" s="27"/>
      <c r="G20361" s="1"/>
      <c r="H20361" s="1"/>
      <c r="I20361" s="1"/>
    </row>
    <row r="20362" spans="2:9">
      <c r="B20362" s="1"/>
      <c r="C20362" s="29"/>
      <c r="D20362" s="27"/>
      <c r="E20362" s="27"/>
      <c r="F20362" s="27"/>
      <c r="G20362" s="1"/>
      <c r="H20362" s="1"/>
      <c r="I20362" s="1"/>
    </row>
    <row r="20363" spans="2:9">
      <c r="B20363" s="1"/>
      <c r="C20363" s="29"/>
      <c r="D20363" s="27"/>
      <c r="E20363" s="27"/>
      <c r="F20363" s="27"/>
      <c r="G20363" s="1"/>
      <c r="H20363" s="1"/>
      <c r="I20363" s="1"/>
    </row>
    <row r="20364" spans="2:9">
      <c r="B20364" s="1"/>
      <c r="C20364" s="29"/>
      <c r="D20364" s="27"/>
      <c r="E20364" s="27"/>
      <c r="F20364" s="27"/>
      <c r="G20364" s="1"/>
      <c r="H20364" s="1"/>
      <c r="I20364" s="1"/>
    </row>
    <row r="20365" spans="2:9">
      <c r="B20365" s="1"/>
      <c r="C20365" s="29"/>
      <c r="D20365" s="27"/>
      <c r="E20365" s="27"/>
      <c r="F20365" s="27"/>
      <c r="G20365" s="1"/>
      <c r="H20365" s="1"/>
      <c r="I20365" s="1"/>
    </row>
    <row r="20366" spans="2:9">
      <c r="B20366" s="1"/>
      <c r="C20366" s="29"/>
      <c r="D20366" s="27"/>
      <c r="E20366" s="27"/>
      <c r="F20366" s="27"/>
      <c r="G20366" s="1"/>
      <c r="H20366" s="1"/>
      <c r="I20366" s="1"/>
    </row>
    <row r="20367" spans="2:9">
      <c r="B20367" s="1"/>
      <c r="C20367" s="29"/>
      <c r="D20367" s="27"/>
      <c r="E20367" s="27"/>
      <c r="F20367" s="27"/>
      <c r="G20367" s="1"/>
      <c r="H20367" s="1"/>
      <c r="I20367" s="1"/>
    </row>
    <row r="20368" spans="2:9">
      <c r="B20368" s="1"/>
      <c r="C20368" s="29"/>
      <c r="D20368" s="27"/>
      <c r="E20368" s="27"/>
      <c r="F20368" s="27"/>
      <c r="G20368" s="1"/>
      <c r="H20368" s="1"/>
      <c r="I20368" s="1"/>
    </row>
    <row r="20369" spans="2:9">
      <c r="B20369" s="1"/>
      <c r="C20369" s="29"/>
      <c r="D20369" s="27"/>
      <c r="E20369" s="27"/>
      <c r="F20369" s="27"/>
      <c r="G20369" s="1"/>
      <c r="H20369" s="1"/>
      <c r="I20369" s="1"/>
    </row>
    <row r="20370" spans="2:9">
      <c r="B20370" s="1"/>
      <c r="C20370" s="29"/>
      <c r="D20370" s="27"/>
      <c r="E20370" s="27"/>
      <c r="F20370" s="27"/>
      <c r="G20370" s="1"/>
      <c r="H20370" s="1"/>
      <c r="I20370" s="1"/>
    </row>
    <row r="20371" spans="2:9">
      <c r="B20371" s="1"/>
      <c r="C20371" s="29"/>
      <c r="D20371" s="27"/>
      <c r="E20371" s="27"/>
      <c r="F20371" s="27"/>
      <c r="G20371" s="1"/>
      <c r="H20371" s="1"/>
      <c r="I20371" s="1"/>
    </row>
    <row r="20372" spans="2:9">
      <c r="B20372" s="1"/>
      <c r="C20372" s="29"/>
      <c r="D20372" s="27"/>
      <c r="E20372" s="27"/>
      <c r="F20372" s="27"/>
      <c r="G20372" s="1"/>
      <c r="H20372" s="1"/>
      <c r="I20372" s="1"/>
    </row>
    <row r="20373" spans="2:9">
      <c r="B20373" s="1"/>
      <c r="C20373" s="29"/>
      <c r="D20373" s="27"/>
      <c r="E20373" s="27"/>
      <c r="F20373" s="27"/>
      <c r="G20373" s="1"/>
      <c r="H20373" s="1"/>
      <c r="I20373" s="1"/>
    </row>
    <row r="20374" spans="2:9">
      <c r="B20374" s="1"/>
      <c r="C20374" s="29"/>
      <c r="D20374" s="27"/>
      <c r="E20374" s="27"/>
      <c r="F20374" s="27"/>
      <c r="G20374" s="1"/>
      <c r="H20374" s="1"/>
      <c r="I20374" s="1"/>
    </row>
    <row r="20375" spans="2:9">
      <c r="B20375" s="1"/>
      <c r="C20375" s="29"/>
      <c r="D20375" s="27"/>
      <c r="E20375" s="27"/>
      <c r="F20375" s="27"/>
      <c r="G20375" s="1"/>
      <c r="H20375" s="1"/>
      <c r="I20375" s="1"/>
    </row>
    <row r="20376" spans="2:9">
      <c r="B20376" s="1"/>
      <c r="C20376" s="29"/>
      <c r="D20376" s="27"/>
      <c r="E20376" s="27"/>
      <c r="F20376" s="27"/>
      <c r="G20376" s="1"/>
      <c r="H20376" s="1"/>
      <c r="I20376" s="1"/>
    </row>
    <row r="20377" spans="2:9">
      <c r="B20377" s="1"/>
      <c r="C20377" s="29"/>
      <c r="D20377" s="27"/>
      <c r="E20377" s="27"/>
      <c r="F20377" s="27"/>
      <c r="G20377" s="1"/>
      <c r="H20377" s="1"/>
      <c r="I20377" s="1"/>
    </row>
    <row r="20378" spans="2:9">
      <c r="B20378" s="1"/>
      <c r="C20378" s="29"/>
      <c r="D20378" s="27"/>
      <c r="E20378" s="27"/>
      <c r="F20378" s="27"/>
      <c r="G20378" s="1"/>
      <c r="H20378" s="1"/>
      <c r="I20378" s="1"/>
    </row>
    <row r="20379" spans="2:9">
      <c r="B20379" s="1"/>
      <c r="C20379" s="29"/>
      <c r="D20379" s="27"/>
      <c r="E20379" s="27"/>
      <c r="F20379" s="27"/>
      <c r="G20379" s="1"/>
      <c r="H20379" s="1"/>
      <c r="I20379" s="1"/>
    </row>
    <row r="20380" spans="2:9">
      <c r="B20380" s="1"/>
      <c r="C20380" s="29"/>
      <c r="D20380" s="27"/>
      <c r="E20380" s="27"/>
      <c r="F20380" s="27"/>
      <c r="G20380" s="1"/>
      <c r="H20380" s="1"/>
      <c r="I20380" s="1"/>
    </row>
    <row r="20381" spans="2:9">
      <c r="B20381" s="1"/>
      <c r="C20381" s="29"/>
      <c r="D20381" s="27"/>
      <c r="E20381" s="27"/>
      <c r="F20381" s="27"/>
      <c r="G20381" s="1"/>
      <c r="H20381" s="1"/>
      <c r="I20381" s="1"/>
    </row>
    <row r="20382" spans="2:9">
      <c r="B20382" s="1"/>
      <c r="C20382" s="29"/>
      <c r="D20382" s="27"/>
      <c r="E20382" s="27"/>
      <c r="F20382" s="27"/>
      <c r="G20382" s="1"/>
      <c r="H20382" s="1"/>
      <c r="I20382" s="1"/>
    </row>
    <row r="20383" spans="2:9">
      <c r="B20383" s="1"/>
      <c r="C20383" s="29"/>
      <c r="D20383" s="27"/>
      <c r="E20383" s="27"/>
      <c r="F20383" s="27"/>
      <c r="G20383" s="1"/>
      <c r="H20383" s="1"/>
      <c r="I20383" s="1"/>
    </row>
    <row r="20384" spans="2:9">
      <c r="B20384" s="1"/>
      <c r="C20384" s="29"/>
      <c r="D20384" s="27"/>
      <c r="E20384" s="27"/>
      <c r="F20384" s="27"/>
      <c r="G20384" s="1"/>
      <c r="H20384" s="1"/>
      <c r="I20384" s="1"/>
    </row>
    <row r="20385" spans="2:9">
      <c r="B20385" s="1"/>
      <c r="C20385" s="29"/>
      <c r="D20385" s="27"/>
      <c r="E20385" s="27"/>
      <c r="F20385" s="27"/>
      <c r="G20385" s="1"/>
      <c r="H20385" s="1"/>
      <c r="I20385" s="1"/>
    </row>
    <row r="20386" spans="2:9">
      <c r="B20386" s="1"/>
      <c r="C20386" s="29"/>
      <c r="D20386" s="27"/>
      <c r="E20386" s="27"/>
      <c r="F20386" s="27"/>
      <c r="G20386" s="1"/>
      <c r="H20386" s="1"/>
      <c r="I20386" s="1"/>
    </row>
    <row r="20387" spans="2:9">
      <c r="B20387" s="1"/>
      <c r="C20387" s="29"/>
      <c r="D20387" s="27"/>
      <c r="E20387" s="27"/>
      <c r="F20387" s="27"/>
      <c r="G20387" s="1"/>
      <c r="H20387" s="1"/>
      <c r="I20387" s="1"/>
    </row>
    <row r="20388" spans="2:9">
      <c r="B20388" s="1"/>
      <c r="C20388" s="29"/>
      <c r="D20388" s="27"/>
      <c r="E20388" s="27"/>
      <c r="F20388" s="27"/>
      <c r="G20388" s="1"/>
      <c r="H20388" s="1"/>
      <c r="I20388" s="1"/>
    </row>
    <row r="20389" spans="2:9">
      <c r="B20389" s="1"/>
      <c r="C20389" s="29"/>
      <c r="D20389" s="27"/>
      <c r="E20389" s="27"/>
      <c r="F20389" s="27"/>
      <c r="G20389" s="1"/>
      <c r="H20389" s="1"/>
      <c r="I20389" s="1"/>
    </row>
    <row r="20390" spans="2:9">
      <c r="B20390" s="1"/>
      <c r="C20390" s="29"/>
      <c r="D20390" s="27"/>
      <c r="E20390" s="27"/>
      <c r="F20390" s="27"/>
      <c r="G20390" s="1"/>
      <c r="H20390" s="1"/>
      <c r="I20390" s="1"/>
    </row>
    <row r="20391" spans="2:9">
      <c r="B20391" s="1"/>
      <c r="C20391" s="29"/>
      <c r="D20391" s="27"/>
      <c r="E20391" s="27"/>
      <c r="F20391" s="27"/>
      <c r="G20391" s="1"/>
      <c r="H20391" s="1"/>
      <c r="I20391" s="1"/>
    </row>
    <row r="20392" spans="2:9">
      <c r="B20392" s="1"/>
      <c r="C20392" s="29"/>
      <c r="D20392" s="27"/>
      <c r="E20392" s="27"/>
      <c r="F20392" s="27"/>
      <c r="G20392" s="1"/>
      <c r="H20392" s="1"/>
      <c r="I20392" s="1"/>
    </row>
    <row r="20393" spans="2:9">
      <c r="B20393" s="1"/>
      <c r="C20393" s="29"/>
      <c r="D20393" s="27"/>
      <c r="E20393" s="27"/>
      <c r="F20393" s="27"/>
      <c r="G20393" s="1"/>
      <c r="H20393" s="1"/>
      <c r="I20393" s="1"/>
    </row>
    <row r="20394" spans="2:9">
      <c r="B20394" s="1"/>
      <c r="C20394" s="29"/>
      <c r="D20394" s="27"/>
      <c r="E20394" s="27"/>
      <c r="F20394" s="27"/>
      <c r="G20394" s="1"/>
      <c r="H20394" s="1"/>
      <c r="I20394" s="1"/>
    </row>
    <row r="20395" spans="2:9">
      <c r="B20395" s="1"/>
      <c r="C20395" s="29"/>
      <c r="D20395" s="27"/>
      <c r="E20395" s="27"/>
      <c r="F20395" s="27"/>
      <c r="G20395" s="1"/>
      <c r="H20395" s="1"/>
      <c r="I20395" s="1"/>
    </row>
    <row r="20396" spans="2:9">
      <c r="B20396" s="1"/>
      <c r="C20396" s="29"/>
      <c r="D20396" s="27"/>
      <c r="E20396" s="27"/>
      <c r="F20396" s="27"/>
      <c r="G20396" s="1"/>
      <c r="H20396" s="1"/>
      <c r="I20396" s="1"/>
    </row>
    <row r="20397" spans="2:9">
      <c r="B20397" s="1"/>
      <c r="C20397" s="29"/>
      <c r="D20397" s="27"/>
      <c r="E20397" s="27"/>
      <c r="F20397" s="27"/>
      <c r="G20397" s="1"/>
      <c r="H20397" s="1"/>
      <c r="I20397" s="1"/>
    </row>
    <row r="20398" spans="2:9">
      <c r="B20398" s="1"/>
      <c r="C20398" s="29"/>
      <c r="D20398" s="27"/>
      <c r="E20398" s="27"/>
      <c r="F20398" s="27"/>
      <c r="G20398" s="1"/>
      <c r="H20398" s="1"/>
      <c r="I20398" s="1"/>
    </row>
    <row r="20399" spans="2:9">
      <c r="B20399" s="1"/>
      <c r="C20399" s="29"/>
      <c r="D20399" s="27"/>
      <c r="E20399" s="27"/>
      <c r="F20399" s="27"/>
      <c r="G20399" s="1"/>
      <c r="H20399" s="1"/>
      <c r="I20399" s="1"/>
    </row>
    <row r="20400" spans="2:9">
      <c r="B20400" s="1"/>
      <c r="C20400" s="29"/>
      <c r="D20400" s="27"/>
      <c r="E20400" s="27"/>
      <c r="F20400" s="27"/>
      <c r="G20400" s="1"/>
      <c r="H20400" s="1"/>
      <c r="I20400" s="1"/>
    </row>
    <row r="20401" spans="2:9">
      <c r="B20401" s="1"/>
      <c r="C20401" s="29"/>
      <c r="D20401" s="27"/>
      <c r="E20401" s="27"/>
      <c r="F20401" s="27"/>
      <c r="G20401" s="1"/>
      <c r="H20401" s="1"/>
      <c r="I20401" s="1"/>
    </row>
    <row r="20402" spans="2:9">
      <c r="B20402" s="1"/>
      <c r="C20402" s="29"/>
      <c r="D20402" s="27"/>
      <c r="E20402" s="27"/>
      <c r="F20402" s="27"/>
      <c r="G20402" s="1"/>
      <c r="H20402" s="1"/>
      <c r="I20402" s="1"/>
    </row>
    <row r="20403" spans="2:9">
      <c r="B20403" s="1"/>
      <c r="C20403" s="29"/>
      <c r="D20403" s="27"/>
      <c r="E20403" s="27"/>
      <c r="F20403" s="27"/>
      <c r="G20403" s="1"/>
      <c r="H20403" s="1"/>
      <c r="I20403" s="1"/>
    </row>
    <row r="20404" spans="2:9">
      <c r="B20404" s="1"/>
      <c r="C20404" s="29"/>
      <c r="D20404" s="27"/>
      <c r="E20404" s="27"/>
      <c r="F20404" s="27"/>
      <c r="G20404" s="1"/>
      <c r="H20404" s="1"/>
      <c r="I20404" s="1"/>
    </row>
    <row r="20405" spans="2:9">
      <c r="B20405" s="1"/>
      <c r="C20405" s="29"/>
      <c r="D20405" s="27"/>
      <c r="E20405" s="27"/>
      <c r="F20405" s="27"/>
      <c r="G20405" s="1"/>
      <c r="H20405" s="1"/>
      <c r="I20405" s="1"/>
    </row>
    <row r="20406" spans="2:9">
      <c r="B20406" s="1"/>
      <c r="C20406" s="29"/>
      <c r="D20406" s="27"/>
      <c r="E20406" s="27"/>
      <c r="F20406" s="27"/>
      <c r="G20406" s="1"/>
      <c r="H20406" s="1"/>
      <c r="I20406" s="1"/>
    </row>
    <row r="20407" spans="2:9">
      <c r="B20407" s="1"/>
      <c r="C20407" s="29"/>
      <c r="D20407" s="27"/>
      <c r="E20407" s="27"/>
      <c r="F20407" s="27"/>
      <c r="G20407" s="1"/>
      <c r="H20407" s="1"/>
      <c r="I20407" s="1"/>
    </row>
    <row r="20408" spans="2:9">
      <c r="B20408" s="1"/>
      <c r="C20408" s="29"/>
      <c r="D20408" s="27"/>
      <c r="E20408" s="27"/>
      <c r="F20408" s="27"/>
      <c r="G20408" s="1"/>
      <c r="H20408" s="1"/>
      <c r="I20408" s="1"/>
    </row>
    <row r="20409" spans="2:9">
      <c r="B20409" s="1"/>
      <c r="C20409" s="29"/>
      <c r="D20409" s="27"/>
      <c r="E20409" s="27"/>
      <c r="F20409" s="27"/>
      <c r="G20409" s="1"/>
      <c r="H20409" s="1"/>
      <c r="I20409" s="1"/>
    </row>
    <row r="20410" spans="2:9">
      <c r="B20410" s="1"/>
      <c r="C20410" s="29"/>
      <c r="D20410" s="27"/>
      <c r="E20410" s="27"/>
      <c r="F20410" s="27"/>
      <c r="G20410" s="1"/>
      <c r="H20410" s="1"/>
      <c r="I20410" s="1"/>
    </row>
    <row r="20411" spans="2:9">
      <c r="B20411" s="1"/>
      <c r="C20411" s="29"/>
      <c r="D20411" s="27"/>
      <c r="E20411" s="27"/>
      <c r="F20411" s="27"/>
      <c r="G20411" s="1"/>
      <c r="H20411" s="1"/>
      <c r="I20411" s="1"/>
    </row>
    <row r="20412" spans="2:9">
      <c r="B20412" s="1"/>
      <c r="C20412" s="29"/>
      <c r="D20412" s="27"/>
      <c r="E20412" s="27"/>
      <c r="F20412" s="27"/>
      <c r="G20412" s="1"/>
      <c r="H20412" s="1"/>
      <c r="I20412" s="1"/>
    </row>
    <row r="20413" spans="2:9">
      <c r="B20413" s="1"/>
      <c r="C20413" s="29"/>
      <c r="D20413" s="27"/>
      <c r="E20413" s="27"/>
      <c r="F20413" s="27"/>
      <c r="G20413" s="1"/>
      <c r="H20413" s="1"/>
      <c r="I20413" s="1"/>
    </row>
    <row r="20414" spans="2:9">
      <c r="B20414" s="1"/>
      <c r="C20414" s="29"/>
      <c r="D20414" s="27"/>
      <c r="E20414" s="27"/>
      <c r="F20414" s="27"/>
      <c r="G20414" s="1"/>
      <c r="H20414" s="1"/>
      <c r="I20414" s="1"/>
    </row>
    <row r="20415" spans="2:9">
      <c r="B20415" s="1"/>
      <c r="C20415" s="29"/>
      <c r="D20415" s="27"/>
      <c r="E20415" s="27"/>
      <c r="F20415" s="27"/>
      <c r="G20415" s="1"/>
      <c r="H20415" s="1"/>
      <c r="I20415" s="1"/>
    </row>
    <row r="20416" spans="2:9">
      <c r="B20416" s="1"/>
      <c r="C20416" s="29"/>
      <c r="D20416" s="27"/>
      <c r="E20416" s="27"/>
      <c r="F20416" s="27"/>
      <c r="G20416" s="1"/>
      <c r="H20416" s="1"/>
      <c r="I20416" s="1"/>
    </row>
    <row r="20417" spans="2:9">
      <c r="B20417" s="1"/>
      <c r="C20417" s="29"/>
      <c r="D20417" s="27"/>
      <c r="E20417" s="27"/>
      <c r="F20417" s="27"/>
      <c r="G20417" s="1"/>
      <c r="H20417" s="1"/>
      <c r="I20417" s="1"/>
    </row>
    <row r="20418" spans="2:9">
      <c r="B20418" s="1"/>
      <c r="C20418" s="29"/>
      <c r="D20418" s="27"/>
      <c r="E20418" s="27"/>
      <c r="F20418" s="27"/>
      <c r="G20418" s="1"/>
      <c r="H20418" s="1"/>
      <c r="I20418" s="1"/>
    </row>
    <row r="20419" spans="2:9">
      <c r="B20419" s="1"/>
      <c r="C20419" s="29"/>
      <c r="D20419" s="27"/>
      <c r="E20419" s="27"/>
      <c r="F20419" s="27"/>
      <c r="G20419" s="1"/>
      <c r="H20419" s="1"/>
      <c r="I20419" s="1"/>
    </row>
    <row r="20420" spans="2:9">
      <c r="B20420" s="1"/>
      <c r="C20420" s="29"/>
      <c r="D20420" s="27"/>
      <c r="E20420" s="27"/>
      <c r="F20420" s="27"/>
      <c r="G20420" s="1"/>
      <c r="H20420" s="1"/>
      <c r="I20420" s="1"/>
    </row>
    <row r="20421" spans="2:9">
      <c r="B20421" s="1"/>
      <c r="C20421" s="29"/>
      <c r="D20421" s="27"/>
      <c r="E20421" s="27"/>
      <c r="F20421" s="27"/>
      <c r="G20421" s="1"/>
      <c r="H20421" s="1"/>
      <c r="I20421" s="1"/>
    </row>
    <row r="20422" spans="2:9">
      <c r="B20422" s="1"/>
      <c r="C20422" s="29"/>
      <c r="D20422" s="27"/>
      <c r="E20422" s="27"/>
      <c r="F20422" s="27"/>
      <c r="G20422" s="1"/>
      <c r="H20422" s="1"/>
      <c r="I20422" s="1"/>
    </row>
    <row r="20423" spans="2:9">
      <c r="B20423" s="1"/>
      <c r="C20423" s="29"/>
      <c r="D20423" s="27"/>
      <c r="E20423" s="27"/>
      <c r="F20423" s="27"/>
      <c r="G20423" s="1"/>
      <c r="H20423" s="1"/>
      <c r="I20423" s="1"/>
    </row>
    <row r="20424" spans="2:9">
      <c r="B20424" s="1"/>
      <c r="C20424" s="29"/>
      <c r="D20424" s="27"/>
      <c r="E20424" s="27"/>
      <c r="F20424" s="27"/>
      <c r="G20424" s="1"/>
      <c r="H20424" s="1"/>
      <c r="I20424" s="1"/>
    </row>
    <row r="20425" spans="2:9">
      <c r="B20425" s="1"/>
      <c r="C20425" s="29"/>
      <c r="D20425" s="27"/>
      <c r="E20425" s="27"/>
      <c r="F20425" s="27"/>
      <c r="G20425" s="1"/>
      <c r="H20425" s="1"/>
      <c r="I20425" s="1"/>
    </row>
    <row r="20426" spans="2:9">
      <c r="B20426" s="1"/>
      <c r="C20426" s="29"/>
      <c r="D20426" s="27"/>
      <c r="E20426" s="27"/>
      <c r="F20426" s="27"/>
      <c r="G20426" s="1"/>
      <c r="H20426" s="1"/>
      <c r="I20426" s="1"/>
    </row>
    <row r="20427" spans="2:9">
      <c r="B20427" s="1"/>
      <c r="C20427" s="29"/>
      <c r="D20427" s="27"/>
      <c r="E20427" s="27"/>
      <c r="F20427" s="27"/>
      <c r="G20427" s="1"/>
      <c r="H20427" s="1"/>
      <c r="I20427" s="1"/>
    </row>
    <row r="20428" spans="2:9">
      <c r="B20428" s="1"/>
      <c r="C20428" s="29"/>
      <c r="D20428" s="27"/>
      <c r="E20428" s="27"/>
      <c r="F20428" s="27"/>
      <c r="G20428" s="1"/>
      <c r="H20428" s="1"/>
      <c r="I20428" s="1"/>
    </row>
    <row r="20429" spans="2:9">
      <c r="B20429" s="1"/>
      <c r="C20429" s="29"/>
      <c r="D20429" s="27"/>
      <c r="E20429" s="27"/>
      <c r="F20429" s="27"/>
      <c r="G20429" s="1"/>
      <c r="H20429" s="1"/>
      <c r="I20429" s="1"/>
    </row>
    <row r="20430" spans="2:9">
      <c r="B20430" s="1"/>
      <c r="C20430" s="29"/>
      <c r="D20430" s="27"/>
      <c r="E20430" s="27"/>
      <c r="F20430" s="27"/>
      <c r="G20430" s="1"/>
      <c r="H20430" s="1"/>
      <c r="I20430" s="1"/>
    </row>
    <row r="20431" spans="2:9">
      <c r="B20431" s="1"/>
      <c r="C20431" s="29"/>
      <c r="D20431" s="27"/>
      <c r="E20431" s="27"/>
      <c r="F20431" s="27"/>
      <c r="G20431" s="1"/>
      <c r="H20431" s="1"/>
      <c r="I20431" s="1"/>
    </row>
    <row r="20432" spans="2:9">
      <c r="B20432" s="1"/>
      <c r="C20432" s="29"/>
      <c r="D20432" s="27"/>
      <c r="E20432" s="27"/>
      <c r="F20432" s="27"/>
      <c r="G20432" s="1"/>
      <c r="H20432" s="1"/>
      <c r="I20432" s="1"/>
    </row>
    <row r="20433" spans="2:9">
      <c r="B20433" s="1"/>
      <c r="C20433" s="29"/>
      <c r="D20433" s="27"/>
      <c r="E20433" s="27"/>
      <c r="F20433" s="27"/>
      <c r="G20433" s="1"/>
      <c r="H20433" s="1"/>
      <c r="I20433" s="1"/>
    </row>
    <row r="20434" spans="2:9">
      <c r="B20434" s="1"/>
      <c r="C20434" s="29"/>
      <c r="D20434" s="27"/>
      <c r="E20434" s="27"/>
      <c r="F20434" s="27"/>
      <c r="G20434" s="1"/>
      <c r="H20434" s="1"/>
      <c r="I20434" s="1"/>
    </row>
    <row r="20435" spans="2:9">
      <c r="B20435" s="1"/>
      <c r="C20435" s="29"/>
      <c r="D20435" s="27"/>
      <c r="E20435" s="27"/>
      <c r="F20435" s="27"/>
      <c r="G20435" s="1"/>
      <c r="H20435" s="1"/>
      <c r="I20435" s="1"/>
    </row>
    <row r="20436" spans="2:9">
      <c r="B20436" s="1"/>
      <c r="C20436" s="29"/>
      <c r="D20436" s="27"/>
      <c r="E20436" s="27"/>
      <c r="F20436" s="27"/>
      <c r="G20436" s="1"/>
      <c r="H20436" s="1"/>
      <c r="I20436" s="1"/>
    </row>
    <row r="20437" spans="2:9">
      <c r="B20437" s="1"/>
      <c r="C20437" s="29"/>
      <c r="D20437" s="27"/>
      <c r="E20437" s="27"/>
      <c r="F20437" s="27"/>
      <c r="G20437" s="1"/>
      <c r="H20437" s="1"/>
      <c r="I20437" s="1"/>
    </row>
    <row r="20438" spans="2:9">
      <c r="B20438" s="1"/>
      <c r="C20438" s="29"/>
      <c r="D20438" s="27"/>
      <c r="E20438" s="27"/>
      <c r="F20438" s="27"/>
      <c r="G20438" s="1"/>
      <c r="H20438" s="1"/>
      <c r="I20438" s="1"/>
    </row>
    <row r="20439" spans="2:9">
      <c r="B20439" s="1"/>
      <c r="C20439" s="29"/>
      <c r="D20439" s="27"/>
      <c r="E20439" s="27"/>
      <c r="F20439" s="27"/>
      <c r="G20439" s="1"/>
      <c r="H20439" s="1"/>
      <c r="I20439" s="1"/>
    </row>
    <row r="20440" spans="2:9">
      <c r="B20440" s="1"/>
      <c r="C20440" s="29"/>
      <c r="D20440" s="27"/>
      <c r="E20440" s="27"/>
      <c r="F20440" s="27"/>
      <c r="G20440" s="1"/>
      <c r="H20440" s="1"/>
      <c r="I20440" s="1"/>
    </row>
    <row r="20441" spans="2:9">
      <c r="B20441" s="1"/>
      <c r="C20441" s="29"/>
      <c r="D20441" s="27"/>
      <c r="E20441" s="27"/>
      <c r="F20441" s="27"/>
      <c r="G20441" s="1"/>
      <c r="H20441" s="1"/>
      <c r="I20441" s="1"/>
    </row>
    <row r="20442" spans="2:9">
      <c r="B20442" s="1"/>
      <c r="C20442" s="29"/>
      <c r="D20442" s="27"/>
      <c r="E20442" s="27"/>
      <c r="F20442" s="27"/>
      <c r="G20442" s="1"/>
      <c r="H20442" s="1"/>
      <c r="I20442" s="1"/>
    </row>
    <row r="20443" spans="2:9">
      <c r="B20443" s="1"/>
      <c r="C20443" s="29"/>
      <c r="D20443" s="27"/>
      <c r="E20443" s="27"/>
      <c r="F20443" s="27"/>
      <c r="G20443" s="1"/>
      <c r="H20443" s="1"/>
      <c r="I20443" s="1"/>
    </row>
    <row r="20444" spans="2:9">
      <c r="B20444" s="1"/>
      <c r="C20444" s="29"/>
      <c r="D20444" s="27"/>
      <c r="E20444" s="27"/>
      <c r="F20444" s="27"/>
      <c r="G20444" s="1"/>
      <c r="H20444" s="1"/>
      <c r="I20444" s="1"/>
    </row>
    <row r="20445" spans="2:9">
      <c r="B20445" s="1"/>
      <c r="C20445" s="29"/>
      <c r="D20445" s="27"/>
      <c r="E20445" s="27"/>
      <c r="F20445" s="27"/>
      <c r="G20445" s="1"/>
      <c r="H20445" s="1"/>
      <c r="I20445" s="1"/>
    </row>
    <row r="20446" spans="2:9">
      <c r="B20446" s="1"/>
      <c r="C20446" s="29"/>
      <c r="D20446" s="27"/>
      <c r="E20446" s="27"/>
      <c r="F20446" s="27"/>
      <c r="G20446" s="1"/>
      <c r="H20446" s="1"/>
      <c r="I20446" s="1"/>
    </row>
    <row r="20447" spans="2:9">
      <c r="B20447" s="1"/>
      <c r="C20447" s="29"/>
      <c r="D20447" s="27"/>
      <c r="E20447" s="27"/>
      <c r="F20447" s="27"/>
      <c r="G20447" s="1"/>
      <c r="H20447" s="1"/>
      <c r="I20447" s="1"/>
    </row>
    <row r="20448" spans="2:9">
      <c r="B20448" s="1"/>
      <c r="C20448" s="29"/>
      <c r="D20448" s="27"/>
      <c r="E20448" s="27"/>
      <c r="F20448" s="27"/>
      <c r="G20448" s="1"/>
      <c r="H20448" s="1"/>
      <c r="I20448" s="1"/>
    </row>
    <row r="20449" spans="2:9">
      <c r="B20449" s="1"/>
      <c r="C20449" s="29"/>
      <c r="D20449" s="27"/>
      <c r="E20449" s="27"/>
      <c r="F20449" s="27"/>
      <c r="G20449" s="1"/>
      <c r="H20449" s="1"/>
      <c r="I20449" s="1"/>
    </row>
    <row r="20450" spans="2:9">
      <c r="B20450" s="1"/>
      <c r="C20450" s="29"/>
      <c r="D20450" s="27"/>
      <c r="E20450" s="27"/>
      <c r="F20450" s="27"/>
      <c r="G20450" s="1"/>
      <c r="H20450" s="1"/>
      <c r="I20450" s="1"/>
    </row>
    <row r="20451" spans="2:9">
      <c r="B20451" s="1"/>
      <c r="C20451" s="29"/>
      <c r="D20451" s="27"/>
      <c r="E20451" s="27"/>
      <c r="F20451" s="27"/>
      <c r="G20451" s="1"/>
      <c r="H20451" s="1"/>
      <c r="I20451" s="1"/>
    </row>
    <row r="20452" spans="2:9">
      <c r="B20452" s="1"/>
      <c r="C20452" s="29"/>
      <c r="D20452" s="27"/>
      <c r="E20452" s="27"/>
      <c r="F20452" s="27"/>
      <c r="G20452" s="1"/>
      <c r="H20452" s="1"/>
      <c r="I20452" s="1"/>
    </row>
    <row r="20453" spans="2:9">
      <c r="B20453" s="1"/>
      <c r="C20453" s="29"/>
      <c r="D20453" s="27"/>
      <c r="E20453" s="27"/>
      <c r="F20453" s="27"/>
      <c r="G20453" s="1"/>
      <c r="H20453" s="1"/>
      <c r="I20453" s="1"/>
    </row>
    <row r="20454" spans="2:9">
      <c r="B20454" s="1"/>
      <c r="C20454" s="29"/>
      <c r="D20454" s="27"/>
      <c r="E20454" s="27"/>
      <c r="F20454" s="27"/>
      <c r="G20454" s="1"/>
      <c r="H20454" s="1"/>
      <c r="I20454" s="1"/>
    </row>
    <row r="20455" spans="2:9">
      <c r="B20455" s="1"/>
      <c r="C20455" s="29"/>
      <c r="D20455" s="27"/>
      <c r="E20455" s="27"/>
      <c r="F20455" s="27"/>
      <c r="G20455" s="1"/>
      <c r="H20455" s="1"/>
      <c r="I20455" s="1"/>
    </row>
    <row r="20456" spans="2:9">
      <c r="B20456" s="1"/>
      <c r="C20456" s="29"/>
      <c r="D20456" s="27"/>
      <c r="E20456" s="27"/>
      <c r="F20456" s="27"/>
      <c r="G20456" s="1"/>
      <c r="H20456" s="1"/>
      <c r="I20456" s="1"/>
    </row>
    <row r="20457" spans="2:9">
      <c r="B20457" s="1"/>
      <c r="C20457" s="29"/>
      <c r="D20457" s="27"/>
      <c r="E20457" s="27"/>
      <c r="F20457" s="27"/>
      <c r="G20457" s="1"/>
      <c r="H20457" s="1"/>
      <c r="I20457" s="1"/>
    </row>
    <row r="20458" spans="2:9">
      <c r="B20458" s="1"/>
      <c r="C20458" s="29"/>
      <c r="D20458" s="27"/>
      <c r="E20458" s="27"/>
      <c r="F20458" s="27"/>
      <c r="G20458" s="1"/>
      <c r="H20458" s="1"/>
      <c r="I20458" s="1"/>
    </row>
    <row r="20459" spans="2:9">
      <c r="B20459" s="1"/>
      <c r="C20459" s="29"/>
      <c r="D20459" s="27"/>
      <c r="E20459" s="27"/>
      <c r="F20459" s="27"/>
      <c r="G20459" s="1"/>
      <c r="H20459" s="1"/>
      <c r="I20459" s="1"/>
    </row>
    <row r="20460" spans="2:9">
      <c r="B20460" s="1"/>
      <c r="C20460" s="29"/>
      <c r="D20460" s="27"/>
      <c r="E20460" s="27"/>
      <c r="F20460" s="27"/>
      <c r="G20460" s="1"/>
      <c r="H20460" s="1"/>
      <c r="I20460" s="1"/>
    </row>
    <row r="20461" spans="2:9">
      <c r="B20461" s="1"/>
      <c r="C20461" s="29"/>
      <c r="D20461" s="27"/>
      <c r="E20461" s="27"/>
      <c r="F20461" s="27"/>
      <c r="G20461" s="1"/>
      <c r="H20461" s="1"/>
      <c r="I20461" s="1"/>
    </row>
    <row r="20462" spans="2:9">
      <c r="B20462" s="1"/>
      <c r="C20462" s="29"/>
      <c r="D20462" s="27"/>
      <c r="E20462" s="27"/>
      <c r="F20462" s="27"/>
      <c r="G20462" s="1"/>
      <c r="H20462" s="1"/>
      <c r="I20462" s="1"/>
    </row>
    <row r="20463" spans="2:9">
      <c r="B20463" s="1"/>
      <c r="C20463" s="29"/>
      <c r="D20463" s="27"/>
      <c r="E20463" s="27"/>
      <c r="F20463" s="27"/>
      <c r="G20463" s="1"/>
      <c r="H20463" s="1"/>
      <c r="I20463" s="1"/>
    </row>
    <row r="20464" spans="2:9">
      <c r="B20464" s="1"/>
      <c r="C20464" s="29"/>
      <c r="D20464" s="27"/>
      <c r="E20464" s="27"/>
      <c r="F20464" s="27"/>
      <c r="G20464" s="1"/>
      <c r="H20464" s="1"/>
      <c r="I20464" s="1"/>
    </row>
    <row r="20465" spans="2:9">
      <c r="B20465" s="1"/>
      <c r="C20465" s="29"/>
      <c r="D20465" s="27"/>
      <c r="E20465" s="27"/>
      <c r="F20465" s="27"/>
      <c r="G20465" s="1"/>
      <c r="H20465" s="1"/>
      <c r="I20465" s="1"/>
    </row>
    <row r="20466" spans="2:9">
      <c r="B20466" s="1"/>
      <c r="C20466" s="29"/>
      <c r="D20466" s="27"/>
      <c r="E20466" s="27"/>
      <c r="F20466" s="27"/>
      <c r="G20466" s="1"/>
      <c r="H20466" s="1"/>
      <c r="I20466" s="1"/>
    </row>
    <row r="20467" spans="2:9">
      <c r="B20467" s="1"/>
      <c r="C20467" s="29"/>
      <c r="D20467" s="27"/>
      <c r="E20467" s="27"/>
      <c r="F20467" s="27"/>
      <c r="G20467" s="1"/>
      <c r="H20467" s="1"/>
      <c r="I20467" s="1"/>
    </row>
    <row r="20468" spans="2:9">
      <c r="B20468" s="1"/>
      <c r="C20468" s="29"/>
      <c r="D20468" s="27"/>
      <c r="E20468" s="27"/>
      <c r="F20468" s="27"/>
      <c r="G20468" s="1"/>
      <c r="H20468" s="1"/>
      <c r="I20468" s="1"/>
    </row>
    <row r="20469" spans="2:9">
      <c r="B20469" s="1"/>
      <c r="C20469" s="29"/>
      <c r="D20469" s="27"/>
      <c r="E20469" s="27"/>
      <c r="F20469" s="27"/>
      <c r="G20469" s="1"/>
      <c r="H20469" s="1"/>
      <c r="I20469" s="1"/>
    </row>
    <row r="20470" spans="2:9">
      <c r="B20470" s="1"/>
      <c r="C20470" s="29"/>
      <c r="D20470" s="27"/>
      <c r="E20470" s="27"/>
      <c r="F20470" s="27"/>
      <c r="G20470" s="1"/>
      <c r="H20470" s="1"/>
      <c r="I20470" s="1"/>
    </row>
    <row r="20471" spans="2:9">
      <c r="B20471" s="1"/>
      <c r="C20471" s="29"/>
      <c r="D20471" s="27"/>
      <c r="E20471" s="27"/>
      <c r="F20471" s="27"/>
      <c r="G20471" s="1"/>
      <c r="H20471" s="1"/>
      <c r="I20471" s="1"/>
    </row>
    <row r="20472" spans="2:9">
      <c r="B20472" s="1"/>
      <c r="C20472" s="29"/>
      <c r="D20472" s="27"/>
      <c r="E20472" s="27"/>
      <c r="F20472" s="27"/>
      <c r="G20472" s="1"/>
      <c r="H20472" s="1"/>
      <c r="I20472" s="1"/>
    </row>
    <row r="20473" spans="2:9">
      <c r="B20473" s="1"/>
      <c r="C20473" s="29"/>
      <c r="D20473" s="27"/>
      <c r="E20473" s="27"/>
      <c r="F20473" s="27"/>
      <c r="G20473" s="1"/>
      <c r="H20473" s="1"/>
      <c r="I20473" s="1"/>
    </row>
    <row r="20474" spans="2:9">
      <c r="B20474" s="1"/>
      <c r="C20474" s="29"/>
      <c r="D20474" s="27"/>
      <c r="E20474" s="27"/>
      <c r="F20474" s="27"/>
      <c r="G20474" s="1"/>
      <c r="H20474" s="1"/>
      <c r="I20474" s="1"/>
    </row>
    <row r="20475" spans="2:9">
      <c r="B20475" s="1"/>
      <c r="C20475" s="29"/>
      <c r="D20475" s="27"/>
      <c r="E20475" s="27"/>
      <c r="F20475" s="27"/>
      <c r="G20475" s="1"/>
      <c r="H20475" s="1"/>
      <c r="I20475" s="1"/>
    </row>
    <row r="20476" spans="2:9">
      <c r="B20476" s="1"/>
      <c r="C20476" s="29"/>
      <c r="D20476" s="27"/>
      <c r="E20476" s="27"/>
      <c r="F20476" s="27"/>
      <c r="G20476" s="1"/>
      <c r="H20476" s="1"/>
      <c r="I20476" s="1"/>
    </row>
    <row r="20477" spans="2:9">
      <c r="B20477" s="1"/>
      <c r="C20477" s="29"/>
      <c r="D20477" s="27"/>
      <c r="E20477" s="27"/>
      <c r="F20477" s="27"/>
      <c r="G20477" s="1"/>
      <c r="H20477" s="1"/>
      <c r="I20477" s="1"/>
    </row>
    <row r="20478" spans="2:9">
      <c r="B20478" s="1"/>
      <c r="C20478" s="29"/>
      <c r="D20478" s="27"/>
      <c r="E20478" s="27"/>
      <c r="F20478" s="27"/>
      <c r="G20478" s="1"/>
      <c r="H20478" s="1"/>
      <c r="I20478" s="1"/>
    </row>
    <row r="20479" spans="2:9">
      <c r="B20479" s="1"/>
      <c r="C20479" s="29"/>
      <c r="D20479" s="27"/>
      <c r="E20479" s="27"/>
      <c r="F20479" s="27"/>
      <c r="G20479" s="1"/>
      <c r="H20479" s="1"/>
      <c r="I20479" s="1"/>
    </row>
    <row r="20480" spans="2:9">
      <c r="B20480" s="1"/>
      <c r="C20480" s="29"/>
      <c r="D20480" s="27"/>
      <c r="E20480" s="27"/>
      <c r="F20480" s="27"/>
      <c r="G20480" s="1"/>
      <c r="H20480" s="1"/>
      <c r="I20480" s="1"/>
    </row>
    <row r="20481" spans="2:9">
      <c r="B20481" s="1"/>
      <c r="C20481" s="29"/>
      <c r="D20481" s="27"/>
      <c r="E20481" s="27"/>
      <c r="F20481" s="27"/>
      <c r="G20481" s="1"/>
      <c r="H20481" s="1"/>
      <c r="I20481" s="1"/>
    </row>
    <row r="20482" spans="2:9">
      <c r="B20482" s="1"/>
      <c r="C20482" s="29"/>
      <c r="D20482" s="27"/>
      <c r="E20482" s="27"/>
      <c r="F20482" s="27"/>
      <c r="G20482" s="1"/>
      <c r="H20482" s="1"/>
      <c r="I20482" s="1"/>
    </row>
    <row r="20483" spans="2:9">
      <c r="B20483" s="1"/>
      <c r="C20483" s="29"/>
      <c r="D20483" s="27"/>
      <c r="E20483" s="27"/>
      <c r="F20483" s="27"/>
      <c r="G20483" s="1"/>
      <c r="H20483" s="1"/>
      <c r="I20483" s="1"/>
    </row>
    <row r="20484" spans="2:9">
      <c r="B20484" s="1"/>
      <c r="C20484" s="29"/>
      <c r="D20484" s="27"/>
      <c r="E20484" s="27"/>
      <c r="F20484" s="27"/>
      <c r="G20484" s="1"/>
      <c r="H20484" s="1"/>
      <c r="I20484" s="1"/>
    </row>
    <row r="20485" spans="2:9">
      <c r="B20485" s="1"/>
      <c r="C20485" s="29"/>
      <c r="D20485" s="27"/>
      <c r="E20485" s="27"/>
      <c r="F20485" s="27"/>
      <c r="G20485" s="1"/>
      <c r="H20485" s="1"/>
      <c r="I20485" s="1"/>
    </row>
    <row r="20486" spans="2:9">
      <c r="B20486" s="1"/>
      <c r="C20486" s="29"/>
      <c r="D20486" s="27"/>
      <c r="E20486" s="27"/>
      <c r="F20486" s="27"/>
      <c r="G20486" s="1"/>
      <c r="H20486" s="1"/>
      <c r="I20486" s="1"/>
    </row>
    <row r="20487" spans="2:9">
      <c r="B20487" s="1"/>
      <c r="C20487" s="29"/>
      <c r="D20487" s="27"/>
      <c r="E20487" s="27"/>
      <c r="F20487" s="27"/>
      <c r="G20487" s="1"/>
      <c r="H20487" s="1"/>
      <c r="I20487" s="1"/>
    </row>
    <row r="20488" spans="2:9">
      <c r="B20488" s="1"/>
      <c r="C20488" s="29"/>
      <c r="D20488" s="27"/>
      <c r="E20488" s="27"/>
      <c r="F20488" s="27"/>
      <c r="G20488" s="1"/>
      <c r="H20488" s="1"/>
      <c r="I20488" s="1"/>
    </row>
    <row r="20489" spans="2:9">
      <c r="B20489" s="1"/>
      <c r="C20489" s="29"/>
      <c r="D20489" s="27"/>
      <c r="E20489" s="27"/>
      <c r="F20489" s="27"/>
      <c r="G20489" s="1"/>
      <c r="H20489" s="1"/>
      <c r="I20489" s="1"/>
    </row>
    <row r="20490" spans="2:9">
      <c r="B20490" s="1"/>
      <c r="C20490" s="29"/>
      <c r="D20490" s="27"/>
      <c r="E20490" s="27"/>
      <c r="F20490" s="27"/>
      <c r="G20490" s="1"/>
      <c r="H20490" s="1"/>
      <c r="I20490" s="1"/>
    </row>
    <row r="20491" spans="2:9">
      <c r="B20491" s="1"/>
      <c r="C20491" s="29"/>
      <c r="D20491" s="27"/>
      <c r="E20491" s="27"/>
      <c r="F20491" s="27"/>
      <c r="G20491" s="1"/>
      <c r="H20491" s="1"/>
      <c r="I20491" s="1"/>
    </row>
    <row r="20492" spans="2:9">
      <c r="B20492" s="1"/>
      <c r="C20492" s="29"/>
      <c r="D20492" s="27"/>
      <c r="E20492" s="27"/>
      <c r="F20492" s="27"/>
      <c r="G20492" s="1"/>
      <c r="H20492" s="1"/>
      <c r="I20492" s="1"/>
    </row>
    <row r="20493" spans="2:9">
      <c r="B20493" s="1"/>
      <c r="C20493" s="29"/>
      <c r="D20493" s="27"/>
      <c r="E20493" s="27"/>
      <c r="F20493" s="27"/>
      <c r="G20493" s="1"/>
      <c r="H20493" s="1"/>
      <c r="I20493" s="1"/>
    </row>
    <row r="20494" spans="2:9">
      <c r="B20494" s="1"/>
      <c r="C20494" s="29"/>
      <c r="D20494" s="27"/>
      <c r="E20494" s="27"/>
      <c r="F20494" s="27"/>
      <c r="G20494" s="1"/>
      <c r="H20494" s="1"/>
      <c r="I20494" s="1"/>
    </row>
    <row r="20495" spans="2:9">
      <c r="B20495" s="1"/>
      <c r="C20495" s="29"/>
      <c r="D20495" s="27"/>
      <c r="E20495" s="27"/>
      <c r="F20495" s="27"/>
      <c r="G20495" s="1"/>
      <c r="H20495" s="1"/>
      <c r="I20495" s="1"/>
    </row>
    <row r="20496" spans="2:9">
      <c r="B20496" s="1"/>
      <c r="C20496" s="29"/>
      <c r="D20496" s="27"/>
      <c r="E20496" s="27"/>
      <c r="F20496" s="27"/>
      <c r="G20496" s="1"/>
      <c r="H20496" s="1"/>
      <c r="I20496" s="1"/>
    </row>
    <row r="20497" spans="2:9">
      <c r="B20497" s="1"/>
      <c r="C20497" s="29"/>
      <c r="D20497" s="27"/>
      <c r="E20497" s="27"/>
      <c r="F20497" s="27"/>
      <c r="G20497" s="1"/>
      <c r="H20497" s="1"/>
      <c r="I20497" s="1"/>
    </row>
    <row r="20498" spans="2:9">
      <c r="B20498" s="1"/>
      <c r="C20498" s="29"/>
      <c r="D20498" s="27"/>
      <c r="E20498" s="27"/>
      <c r="F20498" s="27"/>
      <c r="G20498" s="1"/>
      <c r="H20498" s="1"/>
      <c r="I20498" s="1"/>
    </row>
    <row r="20499" spans="2:9">
      <c r="B20499" s="1"/>
      <c r="C20499" s="29"/>
      <c r="D20499" s="27"/>
      <c r="E20499" s="27"/>
      <c r="F20499" s="27"/>
      <c r="G20499" s="1"/>
      <c r="H20499" s="1"/>
      <c r="I20499" s="1"/>
    </row>
    <row r="20500" spans="2:9">
      <c r="B20500" s="1"/>
      <c r="C20500" s="29"/>
      <c r="D20500" s="27"/>
      <c r="E20500" s="27"/>
      <c r="F20500" s="27"/>
      <c r="G20500" s="1"/>
      <c r="H20500" s="1"/>
      <c r="I20500" s="1"/>
    </row>
    <row r="20501" spans="2:9">
      <c r="B20501" s="1"/>
      <c r="C20501" s="29"/>
      <c r="D20501" s="27"/>
      <c r="E20501" s="27"/>
      <c r="F20501" s="27"/>
      <c r="G20501" s="1"/>
      <c r="H20501" s="1"/>
      <c r="I20501" s="1"/>
    </row>
    <row r="20502" spans="2:9">
      <c r="B20502" s="1"/>
      <c r="C20502" s="29"/>
      <c r="D20502" s="27"/>
      <c r="E20502" s="27"/>
      <c r="F20502" s="27"/>
      <c r="G20502" s="1"/>
      <c r="H20502" s="1"/>
      <c r="I20502" s="1"/>
    </row>
    <row r="20503" spans="2:9">
      <c r="B20503" s="1"/>
      <c r="C20503" s="29"/>
      <c r="D20503" s="27"/>
      <c r="E20503" s="27"/>
      <c r="F20503" s="27"/>
      <c r="G20503" s="1"/>
      <c r="H20503" s="1"/>
      <c r="I20503" s="1"/>
    </row>
    <row r="20504" spans="2:9">
      <c r="B20504" s="1"/>
      <c r="C20504" s="29"/>
      <c r="D20504" s="27"/>
      <c r="E20504" s="27"/>
      <c r="F20504" s="27"/>
      <c r="G20504" s="1"/>
      <c r="H20504" s="1"/>
      <c r="I20504" s="1"/>
    </row>
    <row r="20505" spans="2:9">
      <c r="B20505" s="1"/>
      <c r="C20505" s="29"/>
      <c r="D20505" s="27"/>
      <c r="E20505" s="27"/>
      <c r="F20505" s="27"/>
      <c r="G20505" s="1"/>
      <c r="H20505" s="1"/>
      <c r="I20505" s="1"/>
    </row>
    <row r="20506" spans="2:9">
      <c r="B20506" s="1"/>
      <c r="C20506" s="29"/>
      <c r="D20506" s="27"/>
      <c r="E20506" s="27"/>
      <c r="F20506" s="27"/>
      <c r="G20506" s="1"/>
      <c r="H20506" s="1"/>
      <c r="I20506" s="1"/>
    </row>
    <row r="20507" spans="2:9">
      <c r="B20507" s="1"/>
      <c r="C20507" s="29"/>
      <c r="D20507" s="27"/>
      <c r="E20507" s="27"/>
      <c r="F20507" s="27"/>
      <c r="G20507" s="1"/>
      <c r="H20507" s="1"/>
      <c r="I20507" s="1"/>
    </row>
    <row r="20508" spans="2:9">
      <c r="B20508" s="1"/>
      <c r="C20508" s="29"/>
      <c r="D20508" s="27"/>
      <c r="E20508" s="27"/>
      <c r="F20508" s="27"/>
      <c r="G20508" s="1"/>
      <c r="H20508" s="1"/>
      <c r="I20508" s="1"/>
    </row>
    <row r="20509" spans="2:9">
      <c r="B20509" s="1"/>
      <c r="C20509" s="29"/>
      <c r="D20509" s="27"/>
      <c r="E20509" s="27"/>
      <c r="F20509" s="27"/>
      <c r="G20509" s="1"/>
      <c r="H20509" s="1"/>
      <c r="I20509" s="1"/>
    </row>
    <row r="20510" spans="2:9">
      <c r="B20510" s="1"/>
      <c r="C20510" s="29"/>
      <c r="D20510" s="27"/>
      <c r="E20510" s="27"/>
      <c r="F20510" s="27"/>
      <c r="G20510" s="1"/>
      <c r="H20510" s="1"/>
      <c r="I20510" s="1"/>
    </row>
    <row r="20511" spans="2:9">
      <c r="B20511" s="1"/>
      <c r="C20511" s="29"/>
      <c r="D20511" s="27"/>
      <c r="E20511" s="27"/>
      <c r="F20511" s="27"/>
      <c r="G20511" s="1"/>
      <c r="H20511" s="1"/>
      <c r="I20511" s="1"/>
    </row>
    <row r="20512" spans="2:9">
      <c r="B20512" s="1"/>
      <c r="C20512" s="29"/>
      <c r="D20512" s="27"/>
      <c r="E20512" s="27"/>
      <c r="F20512" s="27"/>
      <c r="G20512" s="1"/>
      <c r="H20512" s="1"/>
      <c r="I20512" s="1"/>
    </row>
    <row r="20513" spans="2:9">
      <c r="B20513" s="1"/>
      <c r="C20513" s="29"/>
      <c r="D20513" s="27"/>
      <c r="E20513" s="27"/>
      <c r="F20513" s="27"/>
      <c r="G20513" s="1"/>
      <c r="H20513" s="1"/>
      <c r="I20513" s="1"/>
    </row>
    <row r="20514" spans="2:9">
      <c r="B20514" s="1"/>
      <c r="C20514" s="29"/>
      <c r="D20514" s="27"/>
      <c r="E20514" s="27"/>
      <c r="F20514" s="27"/>
      <c r="G20514" s="1"/>
      <c r="H20514" s="1"/>
      <c r="I20514" s="1"/>
    </row>
    <row r="20515" spans="2:9">
      <c r="B20515" s="1"/>
      <c r="C20515" s="29"/>
      <c r="D20515" s="27"/>
      <c r="E20515" s="27"/>
      <c r="F20515" s="27"/>
      <c r="G20515" s="1"/>
      <c r="H20515" s="1"/>
      <c r="I20515" s="1"/>
    </row>
    <row r="20516" spans="2:9">
      <c r="B20516" s="1"/>
      <c r="C20516" s="29"/>
      <c r="D20516" s="27"/>
      <c r="E20516" s="27"/>
      <c r="F20516" s="27"/>
      <c r="G20516" s="1"/>
      <c r="H20516" s="1"/>
      <c r="I20516" s="1"/>
    </row>
    <row r="20517" spans="2:9">
      <c r="B20517" s="1"/>
      <c r="C20517" s="29"/>
      <c r="D20517" s="27"/>
      <c r="E20517" s="27"/>
      <c r="F20517" s="27"/>
      <c r="G20517" s="1"/>
      <c r="H20517" s="1"/>
      <c r="I20517" s="1"/>
    </row>
    <row r="20518" spans="2:9">
      <c r="B20518" s="1"/>
      <c r="C20518" s="29"/>
      <c r="D20518" s="27"/>
      <c r="E20518" s="27"/>
      <c r="F20518" s="27"/>
      <c r="G20518" s="1"/>
      <c r="H20518" s="1"/>
      <c r="I20518" s="1"/>
    </row>
    <row r="20519" spans="2:9">
      <c r="B20519" s="1"/>
      <c r="C20519" s="29"/>
      <c r="D20519" s="27"/>
      <c r="E20519" s="27"/>
      <c r="F20519" s="27"/>
      <c r="G20519" s="1"/>
      <c r="H20519" s="1"/>
      <c r="I20519" s="1"/>
    </row>
    <row r="20520" spans="2:9">
      <c r="B20520" s="1"/>
      <c r="C20520" s="29"/>
      <c r="D20520" s="27"/>
      <c r="E20520" s="27"/>
      <c r="F20520" s="27"/>
      <c r="G20520" s="1"/>
      <c r="H20520" s="1"/>
      <c r="I20520" s="1"/>
    </row>
    <row r="20521" spans="2:9">
      <c r="B20521" s="1"/>
      <c r="C20521" s="29"/>
      <c r="D20521" s="27"/>
      <c r="E20521" s="27"/>
      <c r="F20521" s="27"/>
      <c r="G20521" s="1"/>
      <c r="H20521" s="1"/>
      <c r="I20521" s="1"/>
    </row>
    <row r="20522" spans="2:9">
      <c r="B20522" s="1"/>
      <c r="C20522" s="29"/>
      <c r="D20522" s="27"/>
      <c r="E20522" s="27"/>
      <c r="F20522" s="27"/>
      <c r="G20522" s="1"/>
      <c r="H20522" s="1"/>
      <c r="I20522" s="1"/>
    </row>
    <row r="20523" spans="2:9">
      <c r="B20523" s="1"/>
      <c r="C20523" s="29"/>
      <c r="D20523" s="27"/>
      <c r="E20523" s="27"/>
      <c r="F20523" s="27"/>
      <c r="G20523" s="1"/>
      <c r="H20523" s="1"/>
      <c r="I20523" s="1"/>
    </row>
    <row r="20524" spans="2:9">
      <c r="B20524" s="1"/>
      <c r="C20524" s="29"/>
      <c r="D20524" s="27"/>
      <c r="E20524" s="27"/>
      <c r="F20524" s="27"/>
      <c r="G20524" s="1"/>
      <c r="H20524" s="1"/>
      <c r="I20524" s="1"/>
    </row>
    <row r="20525" spans="2:9">
      <c r="B20525" s="1"/>
      <c r="C20525" s="29"/>
      <c r="D20525" s="27"/>
      <c r="E20525" s="27"/>
      <c r="F20525" s="27"/>
      <c r="G20525" s="1"/>
      <c r="H20525" s="1"/>
      <c r="I20525" s="1"/>
    </row>
    <row r="20526" spans="2:9">
      <c r="B20526" s="1"/>
      <c r="C20526" s="29"/>
      <c r="D20526" s="27"/>
      <c r="E20526" s="27"/>
      <c r="F20526" s="27"/>
      <c r="G20526" s="1"/>
      <c r="H20526" s="1"/>
      <c r="I20526" s="1"/>
    </row>
    <row r="20527" spans="2:9">
      <c r="B20527" s="1"/>
      <c r="C20527" s="29"/>
      <c r="D20527" s="27"/>
      <c r="E20527" s="27"/>
      <c r="F20527" s="27"/>
      <c r="G20527" s="1"/>
      <c r="H20527" s="1"/>
      <c r="I20527" s="1"/>
    </row>
    <row r="20528" spans="2:9">
      <c r="B20528" s="1"/>
      <c r="C20528" s="29"/>
      <c r="D20528" s="27"/>
      <c r="E20528" s="27"/>
      <c r="F20528" s="27"/>
      <c r="G20528" s="1"/>
      <c r="H20528" s="1"/>
      <c r="I20528" s="1"/>
    </row>
    <row r="20529" spans="2:9">
      <c r="B20529" s="1"/>
      <c r="C20529" s="29"/>
      <c r="D20529" s="27"/>
      <c r="E20529" s="27"/>
      <c r="F20529" s="27"/>
      <c r="G20529" s="1"/>
      <c r="H20529" s="1"/>
      <c r="I20529" s="1"/>
    </row>
    <row r="20530" spans="2:9">
      <c r="B20530" s="1"/>
      <c r="C20530" s="29"/>
      <c r="D20530" s="27"/>
      <c r="E20530" s="27"/>
      <c r="F20530" s="27"/>
      <c r="G20530" s="1"/>
      <c r="H20530" s="1"/>
      <c r="I20530" s="1"/>
    </row>
    <row r="20531" spans="2:9">
      <c r="B20531" s="1"/>
      <c r="C20531" s="29"/>
      <c r="D20531" s="27"/>
      <c r="E20531" s="27"/>
      <c r="F20531" s="27"/>
      <c r="G20531" s="1"/>
      <c r="H20531" s="1"/>
      <c r="I20531" s="1"/>
    </row>
    <row r="20532" spans="2:9">
      <c r="B20532" s="1"/>
      <c r="C20532" s="29"/>
      <c r="D20532" s="27"/>
      <c r="E20532" s="27"/>
      <c r="F20532" s="27"/>
      <c r="G20532" s="1"/>
      <c r="H20532" s="1"/>
      <c r="I20532" s="1"/>
    </row>
    <row r="20533" spans="2:9">
      <c r="B20533" s="1"/>
      <c r="C20533" s="29"/>
      <c r="D20533" s="27"/>
      <c r="E20533" s="27"/>
      <c r="F20533" s="27"/>
      <c r="G20533" s="1"/>
      <c r="H20533" s="1"/>
      <c r="I20533" s="1"/>
    </row>
    <row r="20534" spans="2:9">
      <c r="B20534" s="1"/>
      <c r="C20534" s="29"/>
      <c r="D20534" s="27"/>
      <c r="E20534" s="27"/>
      <c r="F20534" s="27"/>
      <c r="G20534" s="1"/>
      <c r="H20534" s="1"/>
      <c r="I20534" s="1"/>
    </row>
    <row r="20535" spans="2:9">
      <c r="B20535" s="1"/>
      <c r="C20535" s="29"/>
      <c r="D20535" s="27"/>
      <c r="E20535" s="27"/>
      <c r="F20535" s="27"/>
      <c r="G20535" s="1"/>
      <c r="H20535" s="1"/>
      <c r="I20535" s="1"/>
    </row>
    <row r="20536" spans="2:9">
      <c r="B20536" s="1"/>
      <c r="C20536" s="29"/>
      <c r="D20536" s="27"/>
      <c r="E20536" s="27"/>
      <c r="F20536" s="27"/>
      <c r="G20536" s="1"/>
      <c r="H20536" s="1"/>
      <c r="I20536" s="1"/>
    </row>
    <row r="20537" spans="2:9">
      <c r="B20537" s="1"/>
      <c r="C20537" s="29"/>
      <c r="D20537" s="27"/>
      <c r="E20537" s="27"/>
      <c r="F20537" s="27"/>
      <c r="G20537" s="1"/>
      <c r="H20537" s="1"/>
      <c r="I20537" s="1"/>
    </row>
    <row r="20538" spans="2:9">
      <c r="B20538" s="1"/>
      <c r="C20538" s="29"/>
      <c r="D20538" s="27"/>
      <c r="E20538" s="27"/>
      <c r="F20538" s="27"/>
      <c r="G20538" s="1"/>
      <c r="H20538" s="1"/>
      <c r="I20538" s="1"/>
    </row>
    <row r="20539" spans="2:9">
      <c r="B20539" s="1"/>
      <c r="C20539" s="29"/>
      <c r="D20539" s="27"/>
      <c r="E20539" s="27"/>
      <c r="F20539" s="27"/>
      <c r="G20539" s="1"/>
      <c r="H20539" s="1"/>
      <c r="I20539" s="1"/>
    </row>
    <row r="20540" spans="2:9">
      <c r="B20540" s="1"/>
      <c r="C20540" s="29"/>
      <c r="D20540" s="27"/>
      <c r="E20540" s="27"/>
      <c r="F20540" s="27"/>
      <c r="G20540" s="1"/>
      <c r="H20540" s="1"/>
      <c r="I20540" s="1"/>
    </row>
    <row r="20541" spans="2:9">
      <c r="B20541" s="1"/>
      <c r="C20541" s="29"/>
      <c r="D20541" s="27"/>
      <c r="E20541" s="27"/>
      <c r="F20541" s="27"/>
      <c r="G20541" s="1"/>
      <c r="H20541" s="1"/>
      <c r="I20541" s="1"/>
    </row>
    <row r="20542" spans="2:9">
      <c r="B20542" s="1"/>
      <c r="C20542" s="29"/>
      <c r="D20542" s="27"/>
      <c r="E20542" s="27"/>
      <c r="F20542" s="27"/>
      <c r="G20542" s="1"/>
      <c r="H20542" s="1"/>
      <c r="I20542" s="1"/>
    </row>
    <row r="20543" spans="2:9">
      <c r="B20543" s="1"/>
      <c r="C20543" s="29"/>
      <c r="D20543" s="27"/>
      <c r="E20543" s="27"/>
      <c r="F20543" s="27"/>
      <c r="G20543" s="1"/>
      <c r="H20543" s="1"/>
      <c r="I20543" s="1"/>
    </row>
    <row r="20544" spans="2:9">
      <c r="B20544" s="1"/>
      <c r="C20544" s="29"/>
      <c r="D20544" s="27"/>
      <c r="E20544" s="27"/>
      <c r="F20544" s="27"/>
      <c r="G20544" s="1"/>
      <c r="H20544" s="1"/>
      <c r="I20544" s="1"/>
    </row>
    <row r="20545" spans="2:9">
      <c r="B20545" s="1"/>
      <c r="C20545" s="29"/>
      <c r="D20545" s="27"/>
      <c r="E20545" s="27"/>
      <c r="F20545" s="27"/>
      <c r="G20545" s="1"/>
      <c r="H20545" s="1"/>
      <c r="I20545" s="1"/>
    </row>
    <row r="20546" spans="2:9">
      <c r="B20546" s="1"/>
      <c r="C20546" s="29"/>
      <c r="D20546" s="27"/>
      <c r="E20546" s="27"/>
      <c r="F20546" s="27"/>
      <c r="G20546" s="1"/>
      <c r="H20546" s="1"/>
      <c r="I20546" s="1"/>
    </row>
    <row r="20547" spans="2:9">
      <c r="B20547" s="1"/>
      <c r="C20547" s="29"/>
      <c r="D20547" s="27"/>
      <c r="E20547" s="27"/>
      <c r="F20547" s="27"/>
      <c r="G20547" s="1"/>
      <c r="H20547" s="1"/>
      <c r="I20547" s="1"/>
    </row>
    <row r="20548" spans="2:9">
      <c r="B20548" s="1"/>
      <c r="C20548" s="29"/>
      <c r="D20548" s="27"/>
      <c r="E20548" s="27"/>
      <c r="F20548" s="27"/>
      <c r="G20548" s="1"/>
      <c r="H20548" s="1"/>
      <c r="I20548" s="1"/>
    </row>
    <row r="20549" spans="2:9">
      <c r="B20549" s="1"/>
      <c r="C20549" s="29"/>
      <c r="D20549" s="27"/>
      <c r="E20549" s="27"/>
      <c r="F20549" s="27"/>
      <c r="G20549" s="1"/>
      <c r="H20549" s="1"/>
      <c r="I20549" s="1"/>
    </row>
    <row r="20550" spans="2:9">
      <c r="B20550" s="1"/>
      <c r="C20550" s="29"/>
      <c r="D20550" s="27"/>
      <c r="E20550" s="27"/>
      <c r="F20550" s="27"/>
      <c r="G20550" s="1"/>
      <c r="H20550" s="1"/>
      <c r="I20550" s="1"/>
    </row>
    <row r="20551" spans="2:9">
      <c r="B20551" s="1"/>
      <c r="C20551" s="29"/>
      <c r="D20551" s="27"/>
      <c r="E20551" s="27"/>
      <c r="F20551" s="27"/>
      <c r="G20551" s="1"/>
      <c r="H20551" s="1"/>
      <c r="I20551" s="1"/>
    </row>
    <row r="20552" spans="2:9">
      <c r="B20552" s="1"/>
      <c r="C20552" s="29"/>
      <c r="D20552" s="27"/>
      <c r="E20552" s="27"/>
      <c r="F20552" s="27"/>
      <c r="G20552" s="1"/>
      <c r="H20552" s="1"/>
      <c r="I20552" s="1"/>
    </row>
    <row r="20553" spans="2:9">
      <c r="B20553" s="1"/>
      <c r="C20553" s="29"/>
      <c r="D20553" s="27"/>
      <c r="E20553" s="27"/>
      <c r="F20553" s="27"/>
      <c r="G20553" s="1"/>
      <c r="H20553" s="1"/>
      <c r="I20553" s="1"/>
    </row>
    <row r="20554" spans="2:9">
      <c r="B20554" s="1"/>
      <c r="C20554" s="29"/>
      <c r="D20554" s="27"/>
      <c r="E20554" s="27"/>
      <c r="F20554" s="27"/>
      <c r="G20554" s="1"/>
      <c r="H20554" s="1"/>
      <c r="I20554" s="1"/>
    </row>
    <row r="20555" spans="2:9">
      <c r="B20555" s="1"/>
      <c r="C20555" s="29"/>
      <c r="D20555" s="27"/>
      <c r="E20555" s="27"/>
      <c r="F20555" s="27"/>
      <c r="G20555" s="1"/>
      <c r="H20555" s="1"/>
      <c r="I20555" s="1"/>
    </row>
    <row r="20556" spans="2:9">
      <c r="B20556" s="1"/>
      <c r="C20556" s="29"/>
      <c r="D20556" s="27"/>
      <c r="E20556" s="27"/>
      <c r="F20556" s="27"/>
      <c r="G20556" s="1"/>
      <c r="H20556" s="1"/>
      <c r="I20556" s="1"/>
    </row>
    <row r="20557" spans="2:9">
      <c r="B20557" s="1"/>
      <c r="C20557" s="29"/>
      <c r="D20557" s="27"/>
      <c r="E20557" s="27"/>
      <c r="F20557" s="27"/>
      <c r="G20557" s="1"/>
      <c r="H20557" s="1"/>
      <c r="I20557" s="1"/>
    </row>
    <row r="20558" spans="2:9">
      <c r="B20558" s="1"/>
      <c r="C20558" s="29"/>
      <c r="D20558" s="27"/>
      <c r="E20558" s="27"/>
      <c r="F20558" s="27"/>
      <c r="G20558" s="1"/>
      <c r="H20558" s="1"/>
      <c r="I20558" s="1"/>
    </row>
    <row r="20559" spans="2:9">
      <c r="B20559" s="1"/>
      <c r="C20559" s="29"/>
      <c r="D20559" s="27"/>
      <c r="E20559" s="27"/>
      <c r="F20559" s="27"/>
      <c r="G20559" s="1"/>
      <c r="H20559" s="1"/>
      <c r="I20559" s="1"/>
    </row>
    <row r="20560" spans="2:9">
      <c r="B20560" s="1"/>
      <c r="C20560" s="29"/>
      <c r="D20560" s="27"/>
      <c r="E20560" s="27"/>
      <c r="F20560" s="27"/>
      <c r="G20560" s="1"/>
      <c r="H20560" s="1"/>
      <c r="I20560" s="1"/>
    </row>
    <row r="20561" spans="2:9">
      <c r="B20561" s="1"/>
      <c r="C20561" s="29"/>
      <c r="D20561" s="27"/>
      <c r="E20561" s="27"/>
      <c r="F20561" s="27"/>
      <c r="G20561" s="1"/>
      <c r="H20561" s="1"/>
      <c r="I20561" s="1"/>
    </row>
    <row r="20562" spans="2:9">
      <c r="B20562" s="1"/>
      <c r="C20562" s="29"/>
      <c r="D20562" s="27"/>
      <c r="E20562" s="27"/>
      <c r="F20562" s="27"/>
      <c r="G20562" s="1"/>
      <c r="H20562" s="1"/>
      <c r="I20562" s="1"/>
    </row>
    <row r="20563" spans="2:9">
      <c r="B20563" s="1"/>
      <c r="C20563" s="29"/>
      <c r="D20563" s="27"/>
      <c r="E20563" s="27"/>
      <c r="F20563" s="27"/>
      <c r="G20563" s="1"/>
      <c r="H20563" s="1"/>
      <c r="I20563" s="1"/>
    </row>
    <row r="20564" spans="2:9">
      <c r="B20564" s="1"/>
      <c r="C20564" s="29"/>
      <c r="D20564" s="27"/>
      <c r="E20564" s="27"/>
      <c r="F20564" s="27"/>
      <c r="G20564" s="1"/>
      <c r="H20564" s="1"/>
      <c r="I20564" s="1"/>
    </row>
    <row r="20565" spans="2:9">
      <c r="B20565" s="1"/>
      <c r="C20565" s="29"/>
      <c r="D20565" s="27"/>
      <c r="E20565" s="27"/>
      <c r="F20565" s="27"/>
      <c r="G20565" s="1"/>
      <c r="H20565" s="1"/>
      <c r="I20565" s="1"/>
    </row>
    <row r="20566" spans="2:9">
      <c r="B20566" s="1"/>
      <c r="C20566" s="29"/>
      <c r="D20566" s="27"/>
      <c r="E20566" s="27"/>
      <c r="F20566" s="27"/>
      <c r="G20566" s="1"/>
      <c r="H20566" s="1"/>
      <c r="I20566" s="1"/>
    </row>
    <row r="20567" spans="2:9">
      <c r="B20567" s="1"/>
      <c r="C20567" s="29"/>
      <c r="D20567" s="27"/>
      <c r="E20567" s="27"/>
      <c r="F20567" s="27"/>
      <c r="G20567" s="1"/>
      <c r="H20567" s="1"/>
      <c r="I20567" s="1"/>
    </row>
    <row r="20568" spans="2:9">
      <c r="B20568" s="1"/>
      <c r="C20568" s="29"/>
      <c r="D20568" s="27"/>
      <c r="E20568" s="27"/>
      <c r="F20568" s="27"/>
      <c r="G20568" s="1"/>
      <c r="H20568" s="1"/>
      <c r="I20568" s="1"/>
    </row>
    <row r="20569" spans="2:9">
      <c r="B20569" s="1"/>
      <c r="C20569" s="29"/>
      <c r="D20569" s="27"/>
      <c r="E20569" s="27"/>
      <c r="F20569" s="27"/>
      <c r="G20569" s="1"/>
      <c r="H20569" s="1"/>
      <c r="I20569" s="1"/>
    </row>
    <row r="20570" spans="2:9">
      <c r="B20570" s="1"/>
      <c r="C20570" s="29"/>
      <c r="D20570" s="27"/>
      <c r="E20570" s="27"/>
      <c r="F20570" s="27"/>
      <c r="G20570" s="1"/>
      <c r="H20570" s="1"/>
      <c r="I20570" s="1"/>
    </row>
    <row r="20571" spans="2:9">
      <c r="B20571" s="1"/>
      <c r="C20571" s="29"/>
      <c r="D20571" s="27"/>
      <c r="E20571" s="27"/>
      <c r="F20571" s="27"/>
      <c r="G20571" s="1"/>
      <c r="H20571" s="1"/>
      <c r="I20571" s="1"/>
    </row>
    <row r="20572" spans="2:9">
      <c r="B20572" s="1"/>
      <c r="C20572" s="29"/>
      <c r="D20572" s="27"/>
      <c r="E20572" s="27"/>
      <c r="F20572" s="27"/>
      <c r="G20572" s="1"/>
      <c r="H20572" s="1"/>
      <c r="I20572" s="1"/>
    </row>
    <row r="20573" spans="2:9">
      <c r="B20573" s="1"/>
      <c r="C20573" s="29"/>
      <c r="D20573" s="27"/>
      <c r="E20573" s="27"/>
      <c r="F20573" s="27"/>
      <c r="G20573" s="1"/>
      <c r="H20573" s="1"/>
      <c r="I20573" s="1"/>
    </row>
    <row r="20574" spans="2:9">
      <c r="B20574" s="1"/>
      <c r="C20574" s="29"/>
      <c r="D20574" s="27"/>
      <c r="E20574" s="27"/>
      <c r="F20574" s="27"/>
      <c r="G20574" s="1"/>
      <c r="H20574" s="1"/>
      <c r="I20574" s="1"/>
    </row>
    <row r="20575" spans="2:9">
      <c r="B20575" s="1"/>
      <c r="C20575" s="29"/>
      <c r="D20575" s="27"/>
      <c r="E20575" s="27"/>
      <c r="F20575" s="27"/>
      <c r="G20575" s="1"/>
      <c r="H20575" s="1"/>
      <c r="I20575" s="1"/>
    </row>
    <row r="20576" spans="2:9">
      <c r="B20576" s="1"/>
      <c r="C20576" s="29"/>
      <c r="D20576" s="27"/>
      <c r="E20576" s="27"/>
      <c r="F20576" s="27"/>
      <c r="G20576" s="1"/>
      <c r="H20576" s="1"/>
      <c r="I20576" s="1"/>
    </row>
    <row r="20577" spans="2:9">
      <c r="B20577" s="1"/>
      <c r="C20577" s="29"/>
      <c r="D20577" s="27"/>
      <c r="E20577" s="27"/>
      <c r="F20577" s="27"/>
      <c r="G20577" s="1"/>
      <c r="H20577" s="1"/>
      <c r="I20577" s="1"/>
    </row>
    <row r="20578" spans="2:9">
      <c r="B20578" s="1"/>
      <c r="C20578" s="29"/>
      <c r="D20578" s="27"/>
      <c r="E20578" s="27"/>
      <c r="F20578" s="27"/>
      <c r="G20578" s="1"/>
      <c r="H20578" s="1"/>
      <c r="I20578" s="1"/>
    </row>
    <row r="20579" spans="2:9">
      <c r="B20579" s="1"/>
      <c r="C20579" s="29"/>
      <c r="D20579" s="27"/>
      <c r="E20579" s="27"/>
      <c r="F20579" s="27"/>
      <c r="G20579" s="1"/>
      <c r="H20579" s="1"/>
      <c r="I20579" s="1"/>
    </row>
    <row r="20580" spans="2:9">
      <c r="B20580" s="1"/>
      <c r="C20580" s="29"/>
      <c r="D20580" s="27"/>
      <c r="E20580" s="27"/>
      <c r="F20580" s="27"/>
      <c r="G20580" s="1"/>
      <c r="H20580" s="1"/>
      <c r="I20580" s="1"/>
    </row>
    <row r="20581" spans="2:9">
      <c r="B20581" s="1"/>
      <c r="C20581" s="29"/>
      <c r="D20581" s="27"/>
      <c r="E20581" s="27"/>
      <c r="F20581" s="27"/>
      <c r="G20581" s="1"/>
      <c r="H20581" s="1"/>
      <c r="I20581" s="1"/>
    </row>
    <row r="20582" spans="2:9">
      <c r="B20582" s="1"/>
      <c r="C20582" s="29"/>
      <c r="D20582" s="27"/>
      <c r="E20582" s="27"/>
      <c r="F20582" s="27"/>
      <c r="G20582" s="1"/>
      <c r="H20582" s="1"/>
      <c r="I20582" s="1"/>
    </row>
    <row r="20583" spans="2:9">
      <c r="B20583" s="1"/>
      <c r="C20583" s="29"/>
      <c r="D20583" s="27"/>
      <c r="E20583" s="27"/>
      <c r="F20583" s="27"/>
      <c r="G20583" s="1"/>
      <c r="H20583" s="1"/>
      <c r="I20583" s="1"/>
    </row>
    <row r="20584" spans="2:9">
      <c r="B20584" s="1"/>
      <c r="C20584" s="29"/>
      <c r="D20584" s="27"/>
      <c r="E20584" s="27"/>
      <c r="F20584" s="27"/>
      <c r="G20584" s="1"/>
      <c r="H20584" s="1"/>
      <c r="I20584" s="1"/>
    </row>
    <row r="20585" spans="2:9">
      <c r="B20585" s="1"/>
      <c r="C20585" s="29"/>
      <c r="D20585" s="27"/>
      <c r="E20585" s="27"/>
      <c r="F20585" s="27"/>
      <c r="G20585" s="1"/>
      <c r="H20585" s="1"/>
      <c r="I20585" s="1"/>
    </row>
    <row r="20586" spans="2:9">
      <c r="B20586" s="1"/>
      <c r="C20586" s="29"/>
      <c r="D20586" s="27"/>
      <c r="E20586" s="27"/>
      <c r="F20586" s="27"/>
      <c r="G20586" s="1"/>
      <c r="H20586" s="1"/>
      <c r="I20586" s="1"/>
    </row>
    <row r="20587" spans="2:9">
      <c r="B20587" s="1"/>
      <c r="C20587" s="29"/>
      <c r="D20587" s="27"/>
      <c r="E20587" s="27"/>
      <c r="F20587" s="27"/>
      <c r="G20587" s="1"/>
      <c r="H20587" s="1"/>
      <c r="I20587" s="1"/>
    </row>
    <row r="20588" spans="2:9">
      <c r="B20588" s="1"/>
      <c r="C20588" s="29"/>
      <c r="D20588" s="27"/>
      <c r="E20588" s="27"/>
      <c r="F20588" s="27"/>
      <c r="G20588" s="1"/>
      <c r="H20588" s="1"/>
      <c r="I20588" s="1"/>
    </row>
    <row r="20589" spans="2:9">
      <c r="B20589" s="1"/>
      <c r="C20589" s="29"/>
      <c r="D20589" s="27"/>
      <c r="E20589" s="27"/>
      <c r="F20589" s="27"/>
      <c r="G20589" s="1"/>
      <c r="H20589" s="1"/>
      <c r="I20589" s="1"/>
    </row>
    <row r="20590" spans="2:9">
      <c r="B20590" s="1"/>
      <c r="C20590" s="29"/>
      <c r="D20590" s="27"/>
      <c r="E20590" s="27"/>
      <c r="F20590" s="27"/>
      <c r="G20590" s="1"/>
      <c r="H20590" s="1"/>
      <c r="I20590" s="1"/>
    </row>
    <row r="20591" spans="2:9">
      <c r="B20591" s="1"/>
      <c r="C20591" s="29"/>
      <c r="D20591" s="27"/>
      <c r="E20591" s="27"/>
      <c r="F20591" s="27"/>
      <c r="G20591" s="1"/>
      <c r="H20591" s="1"/>
      <c r="I20591" s="1"/>
    </row>
    <row r="20592" spans="2:9">
      <c r="B20592" s="1"/>
      <c r="C20592" s="29"/>
      <c r="D20592" s="27"/>
      <c r="E20592" s="27"/>
      <c r="F20592" s="27"/>
      <c r="G20592" s="1"/>
      <c r="H20592" s="1"/>
      <c r="I20592" s="1"/>
    </row>
    <row r="20593" spans="2:9">
      <c r="B20593" s="1"/>
      <c r="C20593" s="29"/>
      <c r="D20593" s="27"/>
      <c r="E20593" s="27"/>
      <c r="F20593" s="27"/>
      <c r="G20593" s="1"/>
      <c r="H20593" s="1"/>
      <c r="I20593" s="1"/>
    </row>
    <row r="20594" spans="2:9">
      <c r="B20594" s="1"/>
      <c r="C20594" s="29"/>
      <c r="D20594" s="27"/>
      <c r="E20594" s="27"/>
      <c r="F20594" s="27"/>
      <c r="G20594" s="1"/>
      <c r="H20594" s="1"/>
      <c r="I20594" s="1"/>
    </row>
    <row r="20595" spans="2:9">
      <c r="B20595" s="1"/>
      <c r="C20595" s="29"/>
      <c r="D20595" s="27"/>
      <c r="E20595" s="27"/>
      <c r="F20595" s="27"/>
      <c r="G20595" s="1"/>
      <c r="H20595" s="1"/>
      <c r="I20595" s="1"/>
    </row>
    <row r="20596" spans="2:9">
      <c r="B20596" s="1"/>
      <c r="C20596" s="29"/>
      <c r="D20596" s="27"/>
      <c r="E20596" s="27"/>
      <c r="F20596" s="27"/>
      <c r="G20596" s="1"/>
      <c r="H20596" s="1"/>
      <c r="I20596" s="1"/>
    </row>
    <row r="20597" spans="2:9">
      <c r="B20597" s="1"/>
      <c r="C20597" s="29"/>
      <c r="D20597" s="27"/>
      <c r="E20597" s="27"/>
      <c r="F20597" s="27"/>
      <c r="G20597" s="1"/>
      <c r="H20597" s="1"/>
      <c r="I20597" s="1"/>
    </row>
    <row r="20598" spans="2:9">
      <c r="B20598" s="1"/>
      <c r="C20598" s="29"/>
      <c r="D20598" s="27"/>
      <c r="E20598" s="27"/>
      <c r="F20598" s="27"/>
      <c r="G20598" s="1"/>
      <c r="H20598" s="1"/>
      <c r="I20598" s="1"/>
    </row>
    <row r="20599" spans="2:9">
      <c r="B20599" s="1"/>
      <c r="C20599" s="29"/>
      <c r="D20599" s="27"/>
      <c r="E20599" s="27"/>
      <c r="F20599" s="27"/>
      <c r="G20599" s="1"/>
      <c r="H20599" s="1"/>
      <c r="I20599" s="1"/>
    </row>
    <row r="20600" spans="2:9">
      <c r="B20600" s="1"/>
      <c r="C20600" s="29"/>
      <c r="D20600" s="27"/>
      <c r="E20600" s="27"/>
      <c r="F20600" s="27"/>
      <c r="G20600" s="1"/>
      <c r="H20600" s="1"/>
      <c r="I20600" s="1"/>
    </row>
    <row r="20601" spans="2:9">
      <c r="B20601" s="1"/>
      <c r="C20601" s="29"/>
      <c r="D20601" s="27"/>
      <c r="E20601" s="27"/>
      <c r="F20601" s="27"/>
      <c r="G20601" s="1"/>
      <c r="H20601" s="1"/>
      <c r="I20601" s="1"/>
    </row>
    <row r="20602" spans="2:9">
      <c r="B20602" s="1"/>
      <c r="C20602" s="29"/>
      <c r="D20602" s="27"/>
      <c r="E20602" s="27"/>
      <c r="F20602" s="27"/>
      <c r="G20602" s="1"/>
      <c r="H20602" s="1"/>
      <c r="I20602" s="1"/>
    </row>
    <row r="20603" spans="2:9">
      <c r="B20603" s="1"/>
      <c r="C20603" s="29"/>
      <c r="D20603" s="27"/>
      <c r="E20603" s="27"/>
      <c r="F20603" s="27"/>
      <c r="G20603" s="1"/>
      <c r="H20603" s="1"/>
      <c r="I20603" s="1"/>
    </row>
    <row r="20604" spans="2:9">
      <c r="B20604" s="1"/>
      <c r="C20604" s="29"/>
      <c r="D20604" s="27"/>
      <c r="E20604" s="27"/>
      <c r="F20604" s="27"/>
      <c r="G20604" s="1"/>
      <c r="H20604" s="1"/>
      <c r="I20604" s="1"/>
    </row>
    <row r="20605" spans="2:9">
      <c r="B20605" s="1"/>
      <c r="C20605" s="29"/>
      <c r="D20605" s="27"/>
      <c r="E20605" s="27"/>
      <c r="F20605" s="27"/>
      <c r="G20605" s="1"/>
      <c r="H20605" s="1"/>
      <c r="I20605" s="1"/>
    </row>
    <row r="20606" spans="2:9">
      <c r="B20606" s="1"/>
      <c r="C20606" s="29"/>
      <c r="D20606" s="27"/>
      <c r="E20606" s="27"/>
      <c r="F20606" s="27"/>
      <c r="G20606" s="1"/>
      <c r="H20606" s="1"/>
      <c r="I20606" s="1"/>
    </row>
    <row r="20607" spans="2:9">
      <c r="B20607" s="1"/>
      <c r="C20607" s="29"/>
      <c r="D20607" s="27"/>
      <c r="E20607" s="27"/>
      <c r="F20607" s="27"/>
      <c r="G20607" s="1"/>
      <c r="H20607" s="1"/>
      <c r="I20607" s="1"/>
    </row>
    <row r="20608" spans="2:9">
      <c r="B20608" s="1"/>
      <c r="C20608" s="29"/>
      <c r="D20608" s="27"/>
      <c r="E20608" s="27"/>
      <c r="F20608" s="27"/>
      <c r="G20608" s="1"/>
      <c r="H20608" s="1"/>
      <c r="I20608" s="1"/>
    </row>
    <row r="20609" spans="2:9">
      <c r="B20609" s="1"/>
      <c r="C20609" s="29"/>
      <c r="D20609" s="27"/>
      <c r="E20609" s="27"/>
      <c r="F20609" s="27"/>
      <c r="G20609" s="1"/>
      <c r="H20609" s="1"/>
      <c r="I20609" s="1"/>
    </row>
    <row r="20610" spans="2:9">
      <c r="B20610" s="1"/>
      <c r="C20610" s="29"/>
      <c r="D20610" s="27"/>
      <c r="E20610" s="27"/>
      <c r="F20610" s="27"/>
      <c r="G20610" s="1"/>
      <c r="H20610" s="1"/>
      <c r="I20610" s="1"/>
    </row>
    <row r="20611" spans="2:9">
      <c r="B20611" s="1"/>
      <c r="C20611" s="29"/>
      <c r="D20611" s="27"/>
      <c r="E20611" s="27"/>
      <c r="F20611" s="27"/>
      <c r="G20611" s="1"/>
      <c r="H20611" s="1"/>
      <c r="I20611" s="1"/>
    </row>
    <row r="20612" spans="2:9">
      <c r="B20612" s="1"/>
      <c r="C20612" s="29"/>
      <c r="D20612" s="27"/>
      <c r="E20612" s="27"/>
      <c r="F20612" s="27"/>
      <c r="G20612" s="1"/>
      <c r="H20612" s="1"/>
      <c r="I20612" s="1"/>
    </row>
    <row r="20613" spans="2:9">
      <c r="B20613" s="1"/>
      <c r="C20613" s="29"/>
      <c r="D20613" s="27"/>
      <c r="E20613" s="27"/>
      <c r="F20613" s="27"/>
      <c r="G20613" s="1"/>
      <c r="H20613" s="1"/>
      <c r="I20613" s="1"/>
    </row>
    <row r="20614" spans="2:9">
      <c r="B20614" s="1"/>
      <c r="C20614" s="29"/>
      <c r="D20614" s="27"/>
      <c r="E20614" s="27"/>
      <c r="F20614" s="27"/>
      <c r="G20614" s="1"/>
      <c r="H20614" s="1"/>
      <c r="I20614" s="1"/>
    </row>
    <row r="20615" spans="2:9">
      <c r="B20615" s="1"/>
      <c r="C20615" s="29"/>
      <c r="D20615" s="27"/>
      <c r="E20615" s="27"/>
      <c r="F20615" s="27"/>
      <c r="G20615" s="1"/>
      <c r="H20615" s="1"/>
      <c r="I20615" s="1"/>
    </row>
    <row r="20616" spans="2:9">
      <c r="B20616" s="1"/>
      <c r="C20616" s="29"/>
      <c r="D20616" s="27"/>
      <c r="E20616" s="27"/>
      <c r="F20616" s="27"/>
      <c r="G20616" s="1"/>
      <c r="H20616" s="1"/>
      <c r="I20616" s="1"/>
    </row>
    <row r="20617" spans="2:9">
      <c r="B20617" s="1"/>
      <c r="C20617" s="29"/>
      <c r="D20617" s="27"/>
      <c r="E20617" s="27"/>
      <c r="F20617" s="27"/>
      <c r="G20617" s="1"/>
      <c r="H20617" s="1"/>
      <c r="I20617" s="1"/>
    </row>
    <row r="20618" spans="2:9">
      <c r="B20618" s="1"/>
      <c r="C20618" s="29"/>
      <c r="D20618" s="27"/>
      <c r="E20618" s="27"/>
      <c r="F20618" s="27"/>
      <c r="G20618" s="1"/>
      <c r="H20618" s="1"/>
      <c r="I20618" s="1"/>
    </row>
    <row r="20619" spans="2:9">
      <c r="B20619" s="1"/>
      <c r="C20619" s="29"/>
      <c r="D20619" s="27"/>
      <c r="E20619" s="27"/>
      <c r="F20619" s="27"/>
      <c r="G20619" s="1"/>
      <c r="H20619" s="1"/>
      <c r="I20619" s="1"/>
    </row>
    <row r="20620" spans="2:9">
      <c r="B20620" s="1"/>
      <c r="C20620" s="29"/>
      <c r="D20620" s="27"/>
      <c r="E20620" s="27"/>
      <c r="F20620" s="27"/>
      <c r="G20620" s="1"/>
      <c r="H20620" s="1"/>
      <c r="I20620" s="1"/>
    </row>
    <row r="20621" spans="2:9">
      <c r="B20621" s="1"/>
      <c r="C20621" s="29"/>
      <c r="D20621" s="27"/>
      <c r="E20621" s="27"/>
      <c r="F20621" s="27"/>
      <c r="G20621" s="1"/>
      <c r="H20621" s="1"/>
      <c r="I20621" s="1"/>
    </row>
    <row r="20622" spans="2:9">
      <c r="B20622" s="1"/>
      <c r="C20622" s="29"/>
      <c r="D20622" s="27"/>
      <c r="E20622" s="27"/>
      <c r="F20622" s="27"/>
      <c r="G20622" s="1"/>
      <c r="H20622" s="1"/>
      <c r="I20622" s="1"/>
    </row>
    <row r="20623" spans="2:9">
      <c r="B20623" s="1"/>
      <c r="C20623" s="29"/>
      <c r="D20623" s="27"/>
      <c r="E20623" s="27"/>
      <c r="F20623" s="27"/>
      <c r="G20623" s="1"/>
      <c r="H20623" s="1"/>
      <c r="I20623" s="1"/>
    </row>
    <row r="20624" spans="2:9">
      <c r="B20624" s="1"/>
      <c r="C20624" s="29"/>
      <c r="D20624" s="27"/>
      <c r="E20624" s="27"/>
      <c r="F20624" s="27"/>
      <c r="G20624" s="1"/>
      <c r="H20624" s="1"/>
      <c r="I20624" s="1"/>
    </row>
    <row r="20625" spans="2:9">
      <c r="B20625" s="1"/>
      <c r="C20625" s="29"/>
      <c r="D20625" s="27"/>
      <c r="E20625" s="27"/>
      <c r="F20625" s="27"/>
      <c r="G20625" s="1"/>
      <c r="H20625" s="1"/>
      <c r="I20625" s="1"/>
    </row>
    <row r="20626" spans="2:9">
      <c r="B20626" s="1"/>
      <c r="C20626" s="29"/>
      <c r="D20626" s="27"/>
      <c r="E20626" s="27"/>
      <c r="F20626" s="27"/>
      <c r="G20626" s="1"/>
      <c r="H20626" s="1"/>
      <c r="I20626" s="1"/>
    </row>
    <row r="20627" spans="2:9">
      <c r="B20627" s="1"/>
      <c r="C20627" s="29"/>
      <c r="D20627" s="27"/>
      <c r="E20627" s="27"/>
      <c r="F20627" s="27"/>
      <c r="G20627" s="1"/>
      <c r="H20627" s="1"/>
      <c r="I20627" s="1"/>
    </row>
    <row r="20628" spans="2:9">
      <c r="B20628" s="1"/>
      <c r="C20628" s="29"/>
      <c r="D20628" s="27"/>
      <c r="E20628" s="27"/>
      <c r="F20628" s="27"/>
      <c r="G20628" s="1"/>
      <c r="H20628" s="1"/>
      <c r="I20628" s="1"/>
    </row>
    <row r="20629" spans="2:9">
      <c r="B20629" s="1"/>
      <c r="C20629" s="29"/>
      <c r="D20629" s="27"/>
      <c r="E20629" s="27"/>
      <c r="F20629" s="27"/>
      <c r="G20629" s="1"/>
      <c r="H20629" s="1"/>
      <c r="I20629" s="1"/>
    </row>
    <row r="20630" spans="2:9">
      <c r="B20630" s="1"/>
      <c r="C20630" s="29"/>
      <c r="D20630" s="27"/>
      <c r="E20630" s="27"/>
      <c r="F20630" s="27"/>
      <c r="G20630" s="1"/>
      <c r="H20630" s="1"/>
      <c r="I20630" s="1"/>
    </row>
    <row r="20631" spans="2:9">
      <c r="B20631" s="1"/>
      <c r="C20631" s="29"/>
      <c r="D20631" s="27"/>
      <c r="E20631" s="27"/>
      <c r="F20631" s="27"/>
      <c r="G20631" s="1"/>
      <c r="H20631" s="1"/>
      <c r="I20631" s="1"/>
    </row>
    <row r="20632" spans="2:9">
      <c r="B20632" s="1"/>
      <c r="C20632" s="29"/>
      <c r="D20632" s="27"/>
      <c r="E20632" s="27"/>
      <c r="F20632" s="27"/>
      <c r="G20632" s="1"/>
      <c r="H20632" s="1"/>
      <c r="I20632" s="1"/>
    </row>
    <row r="20633" spans="2:9">
      <c r="B20633" s="1"/>
      <c r="C20633" s="29"/>
      <c r="D20633" s="27"/>
      <c r="E20633" s="27"/>
      <c r="F20633" s="27"/>
      <c r="G20633" s="1"/>
      <c r="H20633" s="1"/>
      <c r="I20633" s="1"/>
    </row>
    <row r="20634" spans="2:9">
      <c r="B20634" s="1"/>
      <c r="C20634" s="29"/>
      <c r="D20634" s="27"/>
      <c r="E20634" s="27"/>
      <c r="F20634" s="27"/>
      <c r="G20634" s="1"/>
      <c r="H20634" s="1"/>
      <c r="I20634" s="1"/>
    </row>
    <row r="20635" spans="2:9">
      <c r="B20635" s="1"/>
      <c r="C20635" s="29"/>
      <c r="D20635" s="27"/>
      <c r="E20635" s="27"/>
      <c r="F20635" s="27"/>
      <c r="G20635" s="1"/>
      <c r="H20635" s="1"/>
      <c r="I20635" s="1"/>
    </row>
    <row r="20636" spans="2:9">
      <c r="B20636" s="1"/>
      <c r="C20636" s="29"/>
      <c r="D20636" s="27"/>
      <c r="E20636" s="27"/>
      <c r="F20636" s="27"/>
      <c r="G20636" s="1"/>
      <c r="H20636" s="1"/>
      <c r="I20636" s="1"/>
    </row>
    <row r="20637" spans="2:9">
      <c r="B20637" s="1"/>
      <c r="C20637" s="29"/>
      <c r="D20637" s="27"/>
      <c r="E20637" s="27"/>
      <c r="F20637" s="27"/>
      <c r="G20637" s="1"/>
      <c r="H20637" s="1"/>
      <c r="I20637" s="1"/>
    </row>
    <row r="20638" spans="2:9">
      <c r="B20638" s="1"/>
      <c r="C20638" s="29"/>
      <c r="D20638" s="27"/>
      <c r="E20638" s="27"/>
      <c r="F20638" s="27"/>
      <c r="G20638" s="1"/>
      <c r="H20638" s="1"/>
      <c r="I20638" s="1"/>
    </row>
    <row r="20639" spans="2:9">
      <c r="B20639" s="1"/>
      <c r="C20639" s="29"/>
      <c r="D20639" s="27"/>
      <c r="E20639" s="27"/>
      <c r="F20639" s="27"/>
      <c r="G20639" s="1"/>
      <c r="H20639" s="1"/>
      <c r="I20639" s="1"/>
    </row>
    <row r="20640" spans="2:9">
      <c r="B20640" s="1"/>
      <c r="C20640" s="29"/>
      <c r="D20640" s="27"/>
      <c r="E20640" s="27"/>
      <c r="F20640" s="27"/>
      <c r="G20640" s="1"/>
      <c r="H20640" s="1"/>
      <c r="I20640" s="1"/>
    </row>
    <row r="20641" spans="2:9">
      <c r="B20641" s="1"/>
      <c r="C20641" s="29"/>
      <c r="D20641" s="27"/>
      <c r="E20641" s="27"/>
      <c r="F20641" s="27"/>
      <c r="G20641" s="1"/>
      <c r="H20641" s="1"/>
      <c r="I20641" s="1"/>
    </row>
    <row r="20642" spans="2:9">
      <c r="B20642" s="1"/>
      <c r="C20642" s="29"/>
      <c r="D20642" s="27"/>
      <c r="E20642" s="27"/>
      <c r="F20642" s="27"/>
      <c r="G20642" s="1"/>
      <c r="H20642" s="1"/>
      <c r="I20642" s="1"/>
    </row>
    <row r="20643" spans="2:9">
      <c r="B20643" s="1"/>
      <c r="C20643" s="29"/>
      <c r="D20643" s="27"/>
      <c r="E20643" s="27"/>
      <c r="F20643" s="27"/>
      <c r="G20643" s="1"/>
      <c r="H20643" s="1"/>
      <c r="I20643" s="1"/>
    </row>
    <row r="20644" spans="2:9">
      <c r="B20644" s="1"/>
      <c r="C20644" s="29"/>
      <c r="D20644" s="27"/>
      <c r="E20644" s="27"/>
      <c r="F20644" s="27"/>
      <c r="G20644" s="1"/>
      <c r="H20644" s="1"/>
      <c r="I20644" s="1"/>
    </row>
    <row r="20645" spans="2:9">
      <c r="B20645" s="1"/>
      <c r="C20645" s="29"/>
      <c r="D20645" s="27"/>
      <c r="E20645" s="27"/>
      <c r="F20645" s="27"/>
      <c r="G20645" s="1"/>
      <c r="H20645" s="1"/>
      <c r="I20645" s="1"/>
    </row>
    <row r="20646" spans="2:9">
      <c r="B20646" s="1"/>
      <c r="C20646" s="29"/>
      <c r="D20646" s="27"/>
      <c r="E20646" s="27"/>
      <c r="F20646" s="27"/>
      <c r="G20646" s="1"/>
      <c r="H20646" s="1"/>
      <c r="I20646" s="1"/>
    </row>
    <row r="20647" spans="2:9">
      <c r="B20647" s="1"/>
      <c r="C20647" s="29"/>
      <c r="D20647" s="27"/>
      <c r="E20647" s="27"/>
      <c r="F20647" s="27"/>
      <c r="G20647" s="1"/>
      <c r="H20647" s="1"/>
      <c r="I20647" s="1"/>
    </row>
    <row r="20648" spans="2:9">
      <c r="B20648" s="1"/>
      <c r="C20648" s="29"/>
      <c r="D20648" s="27"/>
      <c r="E20648" s="27"/>
      <c r="F20648" s="27"/>
      <c r="G20648" s="1"/>
      <c r="H20648" s="1"/>
      <c r="I20648" s="1"/>
    </row>
    <row r="20649" spans="2:9">
      <c r="B20649" s="1"/>
      <c r="C20649" s="29"/>
      <c r="D20649" s="27"/>
      <c r="E20649" s="27"/>
      <c r="F20649" s="27"/>
      <c r="G20649" s="1"/>
      <c r="H20649" s="1"/>
      <c r="I20649" s="1"/>
    </row>
    <row r="20650" spans="2:9">
      <c r="B20650" s="1"/>
      <c r="C20650" s="29"/>
      <c r="D20650" s="27"/>
      <c r="E20650" s="27"/>
      <c r="F20650" s="27"/>
      <c r="G20650" s="1"/>
      <c r="H20650" s="1"/>
      <c r="I20650" s="1"/>
    </row>
    <row r="20651" spans="2:9">
      <c r="B20651" s="1"/>
      <c r="C20651" s="29"/>
      <c r="D20651" s="27"/>
      <c r="E20651" s="27"/>
      <c r="F20651" s="27"/>
      <c r="G20651" s="1"/>
      <c r="H20651" s="1"/>
      <c r="I20651" s="1"/>
    </row>
    <row r="20652" spans="2:9">
      <c r="B20652" s="1"/>
      <c r="C20652" s="29"/>
      <c r="D20652" s="27"/>
      <c r="E20652" s="27"/>
      <c r="F20652" s="27"/>
      <c r="G20652" s="1"/>
      <c r="H20652" s="1"/>
      <c r="I20652" s="1"/>
    </row>
    <row r="20653" spans="2:9">
      <c r="B20653" s="1"/>
      <c r="C20653" s="29"/>
      <c r="D20653" s="27"/>
      <c r="E20653" s="27"/>
      <c r="F20653" s="27"/>
      <c r="G20653" s="1"/>
      <c r="H20653" s="1"/>
      <c r="I20653" s="1"/>
    </row>
    <row r="20654" spans="2:9">
      <c r="B20654" s="1"/>
      <c r="C20654" s="29"/>
      <c r="D20654" s="27"/>
      <c r="E20654" s="27"/>
      <c r="F20654" s="27"/>
      <c r="G20654" s="1"/>
      <c r="H20654" s="1"/>
      <c r="I20654" s="1"/>
    </row>
    <row r="20655" spans="2:9">
      <c r="B20655" s="1"/>
      <c r="C20655" s="29"/>
      <c r="D20655" s="27"/>
      <c r="E20655" s="27"/>
      <c r="F20655" s="27"/>
      <c r="G20655" s="1"/>
      <c r="H20655" s="1"/>
      <c r="I20655" s="1"/>
    </row>
    <row r="20656" spans="2:9">
      <c r="B20656" s="1"/>
      <c r="C20656" s="29"/>
      <c r="D20656" s="27"/>
      <c r="E20656" s="27"/>
      <c r="F20656" s="27"/>
      <c r="G20656" s="1"/>
      <c r="H20656" s="1"/>
      <c r="I20656" s="1"/>
    </row>
    <row r="20657" spans="2:9">
      <c r="B20657" s="1"/>
      <c r="C20657" s="29"/>
      <c r="D20657" s="27"/>
      <c r="E20657" s="27"/>
      <c r="F20657" s="27"/>
      <c r="G20657" s="1"/>
      <c r="H20657" s="1"/>
      <c r="I20657" s="1"/>
    </row>
    <row r="20658" spans="2:9">
      <c r="B20658" s="1"/>
      <c r="C20658" s="29"/>
      <c r="D20658" s="27"/>
      <c r="E20658" s="27"/>
      <c r="F20658" s="27"/>
      <c r="G20658" s="1"/>
      <c r="H20658" s="1"/>
      <c r="I20658" s="1"/>
    </row>
    <row r="20659" spans="2:9">
      <c r="B20659" s="1"/>
      <c r="C20659" s="29"/>
      <c r="D20659" s="27"/>
      <c r="E20659" s="27"/>
      <c r="F20659" s="27"/>
      <c r="G20659" s="1"/>
      <c r="H20659" s="1"/>
      <c r="I20659" s="1"/>
    </row>
    <row r="20660" spans="2:9">
      <c r="B20660" s="1"/>
      <c r="C20660" s="29"/>
      <c r="D20660" s="27"/>
      <c r="E20660" s="27"/>
      <c r="F20660" s="27"/>
      <c r="G20660" s="1"/>
      <c r="H20660" s="1"/>
      <c r="I20660" s="1"/>
    </row>
    <row r="20661" spans="2:9">
      <c r="B20661" s="1"/>
      <c r="C20661" s="29"/>
      <c r="D20661" s="27"/>
      <c r="E20661" s="27"/>
      <c r="F20661" s="27"/>
      <c r="G20661" s="1"/>
      <c r="H20661" s="1"/>
      <c r="I20661" s="1"/>
    </row>
    <row r="20662" spans="2:9">
      <c r="B20662" s="1"/>
      <c r="C20662" s="29"/>
      <c r="D20662" s="27"/>
      <c r="E20662" s="27"/>
      <c r="F20662" s="27"/>
      <c r="G20662" s="1"/>
      <c r="H20662" s="1"/>
      <c r="I20662" s="1"/>
    </row>
    <row r="20663" spans="2:9">
      <c r="B20663" s="1"/>
      <c r="C20663" s="29"/>
      <c r="D20663" s="27"/>
      <c r="E20663" s="27"/>
      <c r="F20663" s="27"/>
      <c r="G20663" s="1"/>
      <c r="H20663" s="1"/>
      <c r="I20663" s="1"/>
    </row>
    <row r="20664" spans="2:9">
      <c r="B20664" s="1"/>
      <c r="C20664" s="29"/>
      <c r="D20664" s="27"/>
      <c r="E20664" s="27"/>
      <c r="F20664" s="27"/>
      <c r="G20664" s="1"/>
      <c r="H20664" s="1"/>
      <c r="I20664" s="1"/>
    </row>
    <row r="20665" spans="2:9">
      <c r="B20665" s="1"/>
      <c r="C20665" s="29"/>
      <c r="D20665" s="27"/>
      <c r="E20665" s="27"/>
      <c r="F20665" s="27"/>
      <c r="G20665" s="1"/>
      <c r="H20665" s="1"/>
      <c r="I20665" s="1"/>
    </row>
    <row r="20666" spans="2:9">
      <c r="B20666" s="1"/>
      <c r="C20666" s="29"/>
      <c r="D20666" s="27"/>
      <c r="E20666" s="27"/>
      <c r="F20666" s="27"/>
      <c r="G20666" s="1"/>
      <c r="H20666" s="1"/>
      <c r="I20666" s="1"/>
    </row>
    <row r="20667" spans="2:9">
      <c r="B20667" s="1"/>
      <c r="C20667" s="29"/>
      <c r="D20667" s="27"/>
      <c r="E20667" s="27"/>
      <c r="F20667" s="27"/>
      <c r="G20667" s="1"/>
      <c r="H20667" s="1"/>
      <c r="I20667" s="1"/>
    </row>
    <row r="20668" spans="2:9">
      <c r="B20668" s="1"/>
      <c r="C20668" s="29"/>
      <c r="D20668" s="27"/>
      <c r="E20668" s="27"/>
      <c r="F20668" s="27"/>
      <c r="G20668" s="1"/>
      <c r="H20668" s="1"/>
      <c r="I20668" s="1"/>
    </row>
    <row r="20669" spans="2:9">
      <c r="B20669" s="1"/>
      <c r="C20669" s="29"/>
      <c r="D20669" s="27"/>
      <c r="E20669" s="27"/>
      <c r="F20669" s="27"/>
      <c r="G20669" s="1"/>
      <c r="H20669" s="1"/>
      <c r="I20669" s="1"/>
    </row>
    <row r="20670" spans="2:9">
      <c r="B20670" s="1"/>
      <c r="C20670" s="29"/>
      <c r="D20670" s="27"/>
      <c r="E20670" s="27"/>
      <c r="F20670" s="27"/>
      <c r="G20670" s="1"/>
      <c r="H20670" s="1"/>
      <c r="I20670" s="1"/>
    </row>
    <row r="20671" spans="2:9">
      <c r="B20671" s="1"/>
      <c r="C20671" s="29"/>
      <c r="D20671" s="27"/>
      <c r="E20671" s="27"/>
      <c r="F20671" s="27"/>
      <c r="G20671" s="1"/>
      <c r="H20671" s="1"/>
      <c r="I20671" s="1"/>
    </row>
    <row r="20672" spans="2:9">
      <c r="B20672" s="1"/>
      <c r="C20672" s="29"/>
      <c r="D20672" s="27"/>
      <c r="E20672" s="27"/>
      <c r="F20672" s="27"/>
      <c r="G20672" s="1"/>
      <c r="H20672" s="1"/>
      <c r="I20672" s="1"/>
    </row>
    <row r="20673" spans="2:9">
      <c r="B20673" s="1"/>
      <c r="C20673" s="29"/>
      <c r="D20673" s="27"/>
      <c r="E20673" s="27"/>
      <c r="F20673" s="27"/>
      <c r="G20673" s="1"/>
      <c r="H20673" s="1"/>
      <c r="I20673" s="1"/>
    </row>
    <row r="20674" spans="2:9">
      <c r="B20674" s="1"/>
      <c r="C20674" s="29"/>
      <c r="D20674" s="27"/>
      <c r="E20674" s="27"/>
      <c r="F20674" s="27"/>
      <c r="G20674" s="1"/>
      <c r="H20674" s="1"/>
      <c r="I20674" s="1"/>
    </row>
    <row r="20675" spans="2:9">
      <c r="B20675" s="1"/>
      <c r="C20675" s="29"/>
      <c r="D20675" s="27"/>
      <c r="E20675" s="27"/>
      <c r="F20675" s="27"/>
      <c r="G20675" s="1"/>
      <c r="H20675" s="1"/>
      <c r="I20675" s="1"/>
    </row>
    <row r="20676" spans="2:9">
      <c r="B20676" s="1"/>
      <c r="C20676" s="29"/>
      <c r="D20676" s="27"/>
      <c r="E20676" s="27"/>
      <c r="F20676" s="27"/>
      <c r="G20676" s="1"/>
      <c r="H20676" s="1"/>
      <c r="I20676" s="1"/>
    </row>
    <row r="20677" spans="2:9">
      <c r="B20677" s="1"/>
      <c r="C20677" s="29"/>
      <c r="D20677" s="27"/>
      <c r="E20677" s="27"/>
      <c r="F20677" s="27"/>
      <c r="G20677" s="1"/>
      <c r="H20677" s="1"/>
      <c r="I20677" s="1"/>
    </row>
    <row r="20678" spans="2:9">
      <c r="B20678" s="1"/>
      <c r="C20678" s="29"/>
      <c r="D20678" s="27"/>
      <c r="E20678" s="27"/>
      <c r="F20678" s="27"/>
      <c r="G20678" s="1"/>
      <c r="H20678" s="1"/>
      <c r="I20678" s="1"/>
    </row>
    <row r="20679" spans="2:9">
      <c r="B20679" s="1"/>
      <c r="C20679" s="29"/>
      <c r="D20679" s="27"/>
      <c r="E20679" s="27"/>
      <c r="F20679" s="27"/>
      <c r="G20679" s="1"/>
      <c r="H20679" s="1"/>
      <c r="I20679" s="1"/>
    </row>
    <row r="20680" spans="2:9">
      <c r="B20680" s="1"/>
      <c r="C20680" s="29"/>
      <c r="D20680" s="27"/>
      <c r="E20680" s="27"/>
      <c r="F20680" s="27"/>
      <c r="G20680" s="1"/>
      <c r="H20680" s="1"/>
      <c r="I20680" s="1"/>
    </row>
    <row r="20681" spans="2:9">
      <c r="B20681" s="1"/>
      <c r="C20681" s="29"/>
      <c r="D20681" s="27"/>
      <c r="E20681" s="27"/>
      <c r="F20681" s="27"/>
      <c r="G20681" s="1"/>
      <c r="H20681" s="1"/>
      <c r="I20681" s="1"/>
    </row>
    <row r="20682" spans="2:9">
      <c r="B20682" s="1"/>
      <c r="C20682" s="29"/>
      <c r="D20682" s="27"/>
      <c r="E20682" s="27"/>
      <c r="F20682" s="27"/>
      <c r="G20682" s="1"/>
      <c r="H20682" s="1"/>
      <c r="I20682" s="1"/>
    </row>
    <row r="20683" spans="2:9">
      <c r="B20683" s="1"/>
      <c r="C20683" s="29"/>
      <c r="D20683" s="27"/>
      <c r="E20683" s="27"/>
      <c r="F20683" s="27"/>
      <c r="G20683" s="1"/>
      <c r="H20683" s="1"/>
      <c r="I20683" s="1"/>
    </row>
    <row r="20684" spans="2:9">
      <c r="B20684" s="1"/>
      <c r="C20684" s="29"/>
      <c r="D20684" s="27"/>
      <c r="E20684" s="27"/>
      <c r="F20684" s="27"/>
      <c r="G20684" s="1"/>
      <c r="H20684" s="1"/>
      <c r="I20684" s="1"/>
    </row>
    <row r="20685" spans="2:9">
      <c r="B20685" s="1"/>
      <c r="C20685" s="29"/>
      <c r="D20685" s="27"/>
      <c r="E20685" s="27"/>
      <c r="F20685" s="27"/>
      <c r="G20685" s="1"/>
      <c r="H20685" s="1"/>
      <c r="I20685" s="1"/>
    </row>
    <row r="20686" spans="2:9">
      <c r="B20686" s="1"/>
      <c r="C20686" s="29"/>
      <c r="D20686" s="27"/>
      <c r="E20686" s="27"/>
      <c r="F20686" s="27"/>
      <c r="G20686" s="1"/>
      <c r="H20686" s="1"/>
      <c r="I20686" s="1"/>
    </row>
    <row r="20687" spans="2:9">
      <c r="B20687" s="1"/>
      <c r="C20687" s="29"/>
      <c r="D20687" s="27"/>
      <c r="E20687" s="27"/>
      <c r="F20687" s="27"/>
      <c r="G20687" s="1"/>
      <c r="H20687" s="1"/>
      <c r="I20687" s="1"/>
    </row>
    <row r="20688" spans="2:9">
      <c r="B20688" s="1"/>
      <c r="C20688" s="29"/>
      <c r="D20688" s="27"/>
      <c r="E20688" s="27"/>
      <c r="F20688" s="27"/>
      <c r="G20688" s="1"/>
      <c r="H20688" s="1"/>
      <c r="I20688" s="1"/>
    </row>
    <row r="20689" spans="2:9">
      <c r="B20689" s="1"/>
      <c r="C20689" s="29"/>
      <c r="D20689" s="27"/>
      <c r="E20689" s="27"/>
      <c r="F20689" s="27"/>
      <c r="G20689" s="1"/>
      <c r="H20689" s="1"/>
      <c r="I20689" s="1"/>
    </row>
    <row r="20690" spans="2:9">
      <c r="B20690" s="1"/>
      <c r="C20690" s="29"/>
      <c r="D20690" s="27"/>
      <c r="E20690" s="27"/>
      <c r="F20690" s="27"/>
      <c r="G20690" s="1"/>
      <c r="H20690" s="1"/>
      <c r="I20690" s="1"/>
    </row>
    <row r="20691" spans="2:9">
      <c r="B20691" s="1"/>
      <c r="C20691" s="29"/>
      <c r="D20691" s="27"/>
      <c r="E20691" s="27"/>
      <c r="F20691" s="27"/>
      <c r="G20691" s="1"/>
      <c r="H20691" s="1"/>
      <c r="I20691" s="1"/>
    </row>
    <row r="20692" spans="2:9">
      <c r="B20692" s="1"/>
      <c r="C20692" s="29"/>
      <c r="D20692" s="27"/>
      <c r="E20692" s="27"/>
      <c r="F20692" s="27"/>
      <c r="G20692" s="1"/>
      <c r="H20692" s="1"/>
      <c r="I20692" s="1"/>
    </row>
    <row r="20693" spans="2:9">
      <c r="B20693" s="1"/>
      <c r="C20693" s="29"/>
      <c r="D20693" s="27"/>
      <c r="E20693" s="27"/>
      <c r="F20693" s="27"/>
      <c r="G20693" s="1"/>
      <c r="H20693" s="1"/>
      <c r="I20693" s="1"/>
    </row>
    <row r="20694" spans="2:9">
      <c r="B20694" s="1"/>
      <c r="C20694" s="29"/>
      <c r="D20694" s="27"/>
      <c r="E20694" s="27"/>
      <c r="F20694" s="27"/>
      <c r="G20694" s="1"/>
      <c r="H20694" s="1"/>
      <c r="I20694" s="1"/>
    </row>
    <row r="20695" spans="2:9">
      <c r="B20695" s="1"/>
      <c r="C20695" s="29"/>
      <c r="D20695" s="27"/>
      <c r="E20695" s="27"/>
      <c r="F20695" s="27"/>
      <c r="G20695" s="1"/>
      <c r="H20695" s="1"/>
      <c r="I20695" s="1"/>
    </row>
    <row r="20696" spans="2:9">
      <c r="B20696" s="1"/>
      <c r="C20696" s="29"/>
      <c r="D20696" s="27"/>
      <c r="E20696" s="27"/>
      <c r="F20696" s="27"/>
      <c r="G20696" s="1"/>
      <c r="H20696" s="1"/>
      <c r="I20696" s="1"/>
    </row>
    <row r="20697" spans="2:9">
      <c r="B20697" s="1"/>
      <c r="C20697" s="29"/>
      <c r="D20697" s="27"/>
      <c r="E20697" s="27"/>
      <c r="F20697" s="27"/>
      <c r="G20697" s="1"/>
      <c r="H20697" s="1"/>
      <c r="I20697" s="1"/>
    </row>
    <row r="20698" spans="2:9">
      <c r="B20698" s="1"/>
      <c r="C20698" s="29"/>
      <c r="D20698" s="27"/>
      <c r="E20698" s="27"/>
      <c r="F20698" s="27"/>
      <c r="G20698" s="1"/>
      <c r="H20698" s="1"/>
      <c r="I20698" s="1"/>
    </row>
    <row r="20699" spans="2:9">
      <c r="B20699" s="1"/>
      <c r="C20699" s="29"/>
      <c r="D20699" s="27"/>
      <c r="E20699" s="27"/>
      <c r="F20699" s="27"/>
      <c r="G20699" s="1"/>
      <c r="H20699" s="1"/>
      <c r="I20699" s="1"/>
    </row>
    <row r="20700" spans="2:9">
      <c r="B20700" s="1"/>
      <c r="C20700" s="29"/>
      <c r="D20700" s="27"/>
      <c r="E20700" s="27"/>
      <c r="F20700" s="27"/>
      <c r="G20700" s="1"/>
      <c r="H20700" s="1"/>
      <c r="I20700" s="1"/>
    </row>
    <row r="20701" spans="2:9">
      <c r="B20701" s="1"/>
      <c r="C20701" s="29"/>
      <c r="D20701" s="27"/>
      <c r="E20701" s="27"/>
      <c r="F20701" s="27"/>
      <c r="G20701" s="1"/>
      <c r="H20701" s="1"/>
      <c r="I20701" s="1"/>
    </row>
    <row r="20702" spans="2:9">
      <c r="B20702" s="1"/>
      <c r="C20702" s="29"/>
      <c r="D20702" s="27"/>
      <c r="E20702" s="27"/>
      <c r="F20702" s="27"/>
      <c r="G20702" s="1"/>
      <c r="H20702" s="1"/>
      <c r="I20702" s="1"/>
    </row>
    <row r="20703" spans="2:9">
      <c r="B20703" s="1"/>
      <c r="C20703" s="29"/>
      <c r="D20703" s="27"/>
      <c r="E20703" s="27"/>
      <c r="F20703" s="27"/>
      <c r="G20703" s="1"/>
      <c r="H20703" s="1"/>
      <c r="I20703" s="1"/>
    </row>
    <row r="20704" spans="2:9">
      <c r="B20704" s="1"/>
      <c r="C20704" s="29"/>
      <c r="D20704" s="27"/>
      <c r="E20704" s="27"/>
      <c r="F20704" s="27"/>
      <c r="G20704" s="1"/>
      <c r="H20704" s="1"/>
      <c r="I20704" s="1"/>
    </row>
    <row r="20705" spans="2:9">
      <c r="B20705" s="1"/>
      <c r="C20705" s="29"/>
      <c r="D20705" s="27"/>
      <c r="E20705" s="27"/>
      <c r="F20705" s="27"/>
      <c r="G20705" s="1"/>
      <c r="H20705" s="1"/>
      <c r="I20705" s="1"/>
    </row>
    <row r="20706" spans="2:9">
      <c r="B20706" s="1"/>
      <c r="C20706" s="29"/>
      <c r="D20706" s="27"/>
      <c r="E20706" s="27"/>
      <c r="F20706" s="27"/>
      <c r="G20706" s="1"/>
      <c r="H20706" s="1"/>
      <c r="I20706" s="1"/>
    </row>
    <row r="20707" spans="2:9">
      <c r="B20707" s="1"/>
      <c r="C20707" s="29"/>
      <c r="D20707" s="27"/>
      <c r="E20707" s="27"/>
      <c r="F20707" s="27"/>
      <c r="G20707" s="1"/>
      <c r="H20707" s="1"/>
      <c r="I20707" s="1"/>
    </row>
    <row r="20708" spans="2:9">
      <c r="B20708" s="1"/>
      <c r="C20708" s="29"/>
      <c r="D20708" s="27"/>
      <c r="E20708" s="27"/>
      <c r="F20708" s="27"/>
      <c r="G20708" s="1"/>
      <c r="H20708" s="1"/>
      <c r="I20708" s="1"/>
    </row>
    <row r="20709" spans="2:9">
      <c r="B20709" s="1"/>
      <c r="C20709" s="29"/>
      <c r="D20709" s="27"/>
      <c r="E20709" s="27"/>
      <c r="F20709" s="27"/>
      <c r="G20709" s="1"/>
      <c r="H20709" s="1"/>
      <c r="I20709" s="1"/>
    </row>
    <row r="20710" spans="2:9">
      <c r="B20710" s="1"/>
      <c r="C20710" s="29"/>
      <c r="D20710" s="27"/>
      <c r="E20710" s="27"/>
      <c r="F20710" s="27"/>
      <c r="G20710" s="1"/>
      <c r="H20710" s="1"/>
      <c r="I20710" s="1"/>
    </row>
    <row r="20711" spans="2:9">
      <c r="B20711" s="1"/>
      <c r="C20711" s="29"/>
      <c r="D20711" s="27"/>
      <c r="E20711" s="27"/>
      <c r="F20711" s="27"/>
      <c r="G20711" s="1"/>
      <c r="H20711" s="1"/>
      <c r="I20711" s="1"/>
    </row>
    <row r="20712" spans="2:9">
      <c r="B20712" s="1"/>
      <c r="C20712" s="29"/>
      <c r="D20712" s="27"/>
      <c r="E20712" s="27"/>
      <c r="F20712" s="27"/>
      <c r="G20712" s="1"/>
      <c r="H20712" s="1"/>
      <c r="I20712" s="1"/>
    </row>
    <row r="20713" spans="2:9">
      <c r="B20713" s="1"/>
      <c r="C20713" s="29"/>
      <c r="D20713" s="27"/>
      <c r="E20713" s="27"/>
      <c r="F20713" s="27"/>
      <c r="G20713" s="1"/>
      <c r="H20713" s="1"/>
      <c r="I20713" s="1"/>
    </row>
    <row r="20714" spans="2:9">
      <c r="B20714" s="1"/>
      <c r="C20714" s="29"/>
      <c r="D20714" s="27"/>
      <c r="E20714" s="27"/>
      <c r="F20714" s="27"/>
      <c r="G20714" s="1"/>
      <c r="H20714" s="1"/>
      <c r="I20714" s="1"/>
    </row>
    <row r="20715" spans="2:9">
      <c r="B20715" s="1"/>
      <c r="C20715" s="29"/>
      <c r="D20715" s="27"/>
      <c r="E20715" s="27"/>
      <c r="F20715" s="27"/>
      <c r="G20715" s="1"/>
      <c r="H20715" s="1"/>
      <c r="I20715" s="1"/>
    </row>
    <row r="20716" spans="2:9">
      <c r="B20716" s="1"/>
      <c r="C20716" s="29"/>
      <c r="D20716" s="27"/>
      <c r="E20716" s="27"/>
      <c r="F20716" s="27"/>
      <c r="G20716" s="1"/>
      <c r="H20716" s="1"/>
      <c r="I20716" s="1"/>
    </row>
    <row r="20717" spans="2:9">
      <c r="B20717" s="1"/>
      <c r="C20717" s="29"/>
      <c r="D20717" s="27"/>
      <c r="E20717" s="27"/>
      <c r="F20717" s="27"/>
      <c r="G20717" s="1"/>
      <c r="H20717" s="1"/>
      <c r="I20717" s="1"/>
    </row>
    <row r="20718" spans="2:9">
      <c r="B20718" s="1"/>
      <c r="C20718" s="29"/>
      <c r="D20718" s="27"/>
      <c r="E20718" s="27"/>
      <c r="F20718" s="27"/>
      <c r="G20718" s="1"/>
      <c r="H20718" s="1"/>
      <c r="I20718" s="1"/>
    </row>
    <row r="20719" spans="2:9">
      <c r="B20719" s="1"/>
      <c r="C20719" s="29"/>
      <c r="D20719" s="27"/>
      <c r="E20719" s="27"/>
      <c r="F20719" s="27"/>
      <c r="G20719" s="1"/>
      <c r="H20719" s="1"/>
      <c r="I20719" s="1"/>
    </row>
    <row r="20720" spans="2:9">
      <c r="B20720" s="1"/>
      <c r="C20720" s="29"/>
      <c r="D20720" s="27"/>
      <c r="E20720" s="27"/>
      <c r="F20720" s="27"/>
      <c r="G20720" s="1"/>
      <c r="H20720" s="1"/>
      <c r="I20720" s="1"/>
    </row>
    <row r="20721" spans="2:9">
      <c r="B20721" s="1"/>
      <c r="C20721" s="29"/>
      <c r="D20721" s="27"/>
      <c r="E20721" s="27"/>
      <c r="F20721" s="27"/>
      <c r="G20721" s="1"/>
      <c r="H20721" s="1"/>
      <c r="I20721" s="1"/>
    </row>
    <row r="20722" spans="2:9">
      <c r="B20722" s="1"/>
      <c r="C20722" s="29"/>
      <c r="D20722" s="27"/>
      <c r="E20722" s="27"/>
      <c r="F20722" s="27"/>
      <c r="G20722" s="1"/>
      <c r="H20722" s="1"/>
      <c r="I20722" s="1"/>
    </row>
    <row r="20723" spans="2:9">
      <c r="B20723" s="1"/>
      <c r="C20723" s="29"/>
      <c r="D20723" s="27"/>
      <c r="E20723" s="27"/>
      <c r="F20723" s="27"/>
      <c r="G20723" s="1"/>
      <c r="H20723" s="1"/>
      <c r="I20723" s="1"/>
    </row>
    <row r="20724" spans="2:9">
      <c r="B20724" s="1"/>
      <c r="C20724" s="29"/>
      <c r="D20724" s="27"/>
      <c r="E20724" s="27"/>
      <c r="F20724" s="27"/>
      <c r="G20724" s="1"/>
      <c r="H20724" s="1"/>
      <c r="I20724" s="1"/>
    </row>
    <row r="20725" spans="2:9">
      <c r="B20725" s="1"/>
      <c r="C20725" s="29"/>
      <c r="D20725" s="27"/>
      <c r="E20725" s="27"/>
      <c r="F20725" s="27"/>
      <c r="G20725" s="1"/>
      <c r="H20725" s="1"/>
      <c r="I20725" s="1"/>
    </row>
    <row r="20726" spans="2:9">
      <c r="B20726" s="1"/>
      <c r="C20726" s="29"/>
      <c r="D20726" s="27"/>
      <c r="E20726" s="27"/>
      <c r="F20726" s="27"/>
      <c r="G20726" s="1"/>
      <c r="H20726" s="1"/>
      <c r="I20726" s="1"/>
    </row>
    <row r="20727" spans="2:9">
      <c r="B20727" s="1"/>
      <c r="C20727" s="29"/>
      <c r="D20727" s="27"/>
      <c r="E20727" s="27"/>
      <c r="F20727" s="27"/>
      <c r="G20727" s="1"/>
      <c r="H20727" s="1"/>
      <c r="I20727" s="1"/>
    </row>
    <row r="20728" spans="2:9">
      <c r="B20728" s="1"/>
      <c r="C20728" s="29"/>
      <c r="D20728" s="27"/>
      <c r="E20728" s="27"/>
      <c r="F20728" s="27"/>
      <c r="G20728" s="1"/>
      <c r="H20728" s="1"/>
      <c r="I20728" s="1"/>
    </row>
    <row r="20729" spans="2:9">
      <c r="B20729" s="1"/>
      <c r="C20729" s="29"/>
      <c r="D20729" s="27"/>
      <c r="E20729" s="27"/>
      <c r="F20729" s="27"/>
      <c r="G20729" s="1"/>
      <c r="H20729" s="1"/>
      <c r="I20729" s="1"/>
    </row>
    <row r="20730" spans="2:9">
      <c r="B20730" s="1"/>
      <c r="C20730" s="29"/>
      <c r="D20730" s="27"/>
      <c r="E20730" s="27"/>
      <c r="F20730" s="27"/>
      <c r="G20730" s="1"/>
      <c r="H20730" s="1"/>
      <c r="I20730" s="1"/>
    </row>
    <row r="20731" spans="2:9">
      <c r="B20731" s="1"/>
      <c r="C20731" s="29"/>
      <c r="D20731" s="27"/>
      <c r="E20731" s="27"/>
      <c r="F20731" s="27"/>
      <c r="G20731" s="1"/>
      <c r="H20731" s="1"/>
      <c r="I20731" s="1"/>
    </row>
    <row r="20732" spans="2:9">
      <c r="B20732" s="1"/>
      <c r="C20732" s="29"/>
      <c r="D20732" s="27"/>
      <c r="E20732" s="27"/>
      <c r="F20732" s="27"/>
      <c r="G20732" s="1"/>
      <c r="H20732" s="1"/>
      <c r="I20732" s="1"/>
    </row>
    <row r="20733" spans="2:9">
      <c r="B20733" s="1"/>
      <c r="C20733" s="29"/>
      <c r="D20733" s="27"/>
      <c r="E20733" s="27"/>
      <c r="F20733" s="27"/>
      <c r="G20733" s="1"/>
      <c r="H20733" s="1"/>
      <c r="I20733" s="1"/>
    </row>
    <row r="20734" spans="2:9">
      <c r="B20734" s="1"/>
      <c r="C20734" s="29"/>
      <c r="D20734" s="27"/>
      <c r="E20734" s="27"/>
      <c r="F20734" s="27"/>
      <c r="G20734" s="1"/>
      <c r="H20734" s="1"/>
      <c r="I20734" s="1"/>
    </row>
    <row r="20735" spans="2:9">
      <c r="B20735" s="1"/>
      <c r="C20735" s="29"/>
      <c r="D20735" s="27"/>
      <c r="E20735" s="27"/>
      <c r="F20735" s="27"/>
      <c r="G20735" s="1"/>
      <c r="H20735" s="1"/>
      <c r="I20735" s="1"/>
    </row>
    <row r="20736" spans="2:9">
      <c r="B20736" s="1"/>
      <c r="C20736" s="29"/>
      <c r="D20736" s="27"/>
      <c r="E20736" s="27"/>
      <c r="F20736" s="27"/>
      <c r="G20736" s="1"/>
      <c r="H20736" s="1"/>
      <c r="I20736" s="1"/>
    </row>
    <row r="20737" spans="2:9">
      <c r="B20737" s="1"/>
      <c r="C20737" s="29"/>
      <c r="D20737" s="27"/>
      <c r="E20737" s="27"/>
      <c r="F20737" s="27"/>
      <c r="G20737" s="1"/>
      <c r="H20737" s="1"/>
      <c r="I20737" s="1"/>
    </row>
    <row r="20738" spans="2:9">
      <c r="B20738" s="1"/>
      <c r="C20738" s="29"/>
      <c r="D20738" s="27"/>
      <c r="E20738" s="27"/>
      <c r="F20738" s="27"/>
      <c r="G20738" s="1"/>
      <c r="H20738" s="1"/>
      <c r="I20738" s="1"/>
    </row>
    <row r="20739" spans="2:9">
      <c r="B20739" s="1"/>
      <c r="C20739" s="29"/>
      <c r="D20739" s="27"/>
      <c r="E20739" s="27"/>
      <c r="F20739" s="27"/>
      <c r="G20739" s="1"/>
      <c r="H20739" s="1"/>
      <c r="I20739" s="1"/>
    </row>
    <row r="20740" spans="2:9">
      <c r="B20740" s="1"/>
      <c r="C20740" s="29"/>
      <c r="D20740" s="27"/>
      <c r="E20740" s="27"/>
      <c r="F20740" s="27"/>
      <c r="G20740" s="1"/>
      <c r="H20740" s="1"/>
      <c r="I20740" s="1"/>
    </row>
    <row r="20741" spans="2:9">
      <c r="B20741" s="1"/>
      <c r="C20741" s="29"/>
      <c r="D20741" s="27"/>
      <c r="E20741" s="27"/>
      <c r="F20741" s="27"/>
      <c r="G20741" s="1"/>
      <c r="H20741" s="1"/>
      <c r="I20741" s="1"/>
    </row>
    <row r="20742" spans="2:9">
      <c r="B20742" s="1"/>
      <c r="C20742" s="29"/>
      <c r="D20742" s="27"/>
      <c r="E20742" s="27"/>
      <c r="F20742" s="27"/>
      <c r="G20742" s="1"/>
      <c r="H20742" s="1"/>
      <c r="I20742" s="1"/>
    </row>
    <row r="20743" spans="2:9">
      <c r="B20743" s="1"/>
      <c r="C20743" s="29"/>
      <c r="D20743" s="27"/>
      <c r="E20743" s="27"/>
      <c r="F20743" s="27"/>
      <c r="G20743" s="1"/>
      <c r="H20743" s="1"/>
      <c r="I20743" s="1"/>
    </row>
    <row r="20744" spans="2:9">
      <c r="B20744" s="1"/>
      <c r="C20744" s="29"/>
      <c r="D20744" s="27"/>
      <c r="E20744" s="27"/>
      <c r="F20744" s="27"/>
      <c r="G20744" s="1"/>
      <c r="H20744" s="1"/>
      <c r="I20744" s="1"/>
    </row>
    <row r="20745" spans="2:9">
      <c r="B20745" s="1"/>
      <c r="C20745" s="29"/>
      <c r="D20745" s="27"/>
      <c r="E20745" s="27"/>
      <c r="F20745" s="27"/>
      <c r="G20745" s="1"/>
      <c r="H20745" s="1"/>
      <c r="I20745" s="1"/>
    </row>
    <row r="20746" spans="2:9">
      <c r="B20746" s="1"/>
      <c r="C20746" s="29"/>
      <c r="D20746" s="27"/>
      <c r="E20746" s="27"/>
      <c r="F20746" s="27"/>
      <c r="G20746" s="1"/>
      <c r="H20746" s="1"/>
      <c r="I20746" s="1"/>
    </row>
    <row r="20747" spans="2:9">
      <c r="B20747" s="1"/>
      <c r="C20747" s="29"/>
      <c r="D20747" s="27"/>
      <c r="E20747" s="27"/>
      <c r="F20747" s="27"/>
      <c r="G20747" s="1"/>
      <c r="H20747" s="1"/>
      <c r="I20747" s="1"/>
    </row>
    <row r="20748" spans="2:9">
      <c r="B20748" s="1"/>
      <c r="C20748" s="29"/>
      <c r="D20748" s="27"/>
      <c r="E20748" s="27"/>
      <c r="F20748" s="27"/>
      <c r="G20748" s="1"/>
      <c r="H20748" s="1"/>
      <c r="I20748" s="1"/>
    </row>
    <row r="20749" spans="2:9">
      <c r="B20749" s="1"/>
      <c r="C20749" s="29"/>
      <c r="D20749" s="27"/>
      <c r="E20749" s="27"/>
      <c r="F20749" s="27"/>
      <c r="G20749" s="1"/>
      <c r="H20749" s="1"/>
      <c r="I20749" s="1"/>
    </row>
    <row r="20750" spans="2:9">
      <c r="B20750" s="1"/>
      <c r="C20750" s="29"/>
      <c r="D20750" s="27"/>
      <c r="E20750" s="27"/>
      <c r="F20750" s="27"/>
      <c r="G20750" s="1"/>
      <c r="H20750" s="1"/>
      <c r="I20750" s="1"/>
    </row>
    <row r="20751" spans="2:9">
      <c r="B20751" s="1"/>
      <c r="C20751" s="29"/>
      <c r="D20751" s="27"/>
      <c r="E20751" s="27"/>
      <c r="F20751" s="27"/>
      <c r="G20751" s="1"/>
      <c r="H20751" s="1"/>
      <c r="I20751" s="1"/>
    </row>
    <row r="20752" spans="2:9">
      <c r="B20752" s="1"/>
      <c r="C20752" s="29"/>
      <c r="D20752" s="27"/>
      <c r="E20752" s="27"/>
      <c r="F20752" s="27"/>
      <c r="G20752" s="1"/>
      <c r="H20752" s="1"/>
      <c r="I20752" s="1"/>
    </row>
    <row r="20753" spans="2:9">
      <c r="B20753" s="1"/>
      <c r="C20753" s="29"/>
      <c r="D20753" s="27"/>
      <c r="E20753" s="27"/>
      <c r="F20753" s="27"/>
      <c r="G20753" s="1"/>
      <c r="H20753" s="1"/>
      <c r="I20753" s="1"/>
    </row>
    <row r="20754" spans="2:9">
      <c r="B20754" s="1"/>
      <c r="C20754" s="29"/>
      <c r="D20754" s="27"/>
      <c r="E20754" s="27"/>
      <c r="F20754" s="27"/>
      <c r="G20754" s="1"/>
      <c r="H20754" s="1"/>
      <c r="I20754" s="1"/>
    </row>
    <row r="20755" spans="2:9">
      <c r="B20755" s="1"/>
      <c r="C20755" s="29"/>
      <c r="D20755" s="27"/>
      <c r="E20755" s="27"/>
      <c r="F20755" s="27"/>
      <c r="G20755" s="1"/>
      <c r="H20755" s="1"/>
      <c r="I20755" s="1"/>
    </row>
    <row r="20756" spans="2:9">
      <c r="B20756" s="1"/>
      <c r="C20756" s="29"/>
      <c r="D20756" s="27"/>
      <c r="E20756" s="27"/>
      <c r="F20756" s="27"/>
      <c r="G20756" s="1"/>
      <c r="H20756" s="1"/>
      <c r="I20756" s="1"/>
    </row>
    <row r="20757" spans="2:9">
      <c r="B20757" s="1"/>
      <c r="C20757" s="29"/>
      <c r="D20757" s="27"/>
      <c r="E20757" s="27"/>
      <c r="F20757" s="27"/>
      <c r="G20757" s="1"/>
      <c r="H20757" s="1"/>
      <c r="I20757" s="1"/>
    </row>
    <row r="20758" spans="2:9">
      <c r="B20758" s="1"/>
      <c r="C20758" s="29"/>
      <c r="D20758" s="27"/>
      <c r="E20758" s="27"/>
      <c r="F20758" s="27"/>
      <c r="G20758" s="1"/>
      <c r="H20758" s="1"/>
      <c r="I20758" s="1"/>
    </row>
    <row r="20759" spans="2:9">
      <c r="B20759" s="1"/>
      <c r="C20759" s="29"/>
      <c r="D20759" s="27"/>
      <c r="E20759" s="27"/>
      <c r="F20759" s="27"/>
      <c r="G20759" s="1"/>
      <c r="H20759" s="1"/>
      <c r="I20759" s="1"/>
    </row>
    <row r="20760" spans="2:9">
      <c r="B20760" s="1"/>
      <c r="C20760" s="29"/>
      <c r="D20760" s="27"/>
      <c r="E20760" s="27"/>
      <c r="F20760" s="27"/>
      <c r="G20760" s="1"/>
      <c r="H20760" s="1"/>
      <c r="I20760" s="1"/>
    </row>
    <row r="20761" spans="2:9">
      <c r="B20761" s="1"/>
      <c r="C20761" s="29"/>
      <c r="D20761" s="27"/>
      <c r="E20761" s="27"/>
      <c r="F20761" s="27"/>
      <c r="G20761" s="1"/>
      <c r="H20761" s="1"/>
      <c r="I20761" s="1"/>
    </row>
    <row r="20762" spans="2:9">
      <c r="B20762" s="1"/>
      <c r="C20762" s="29"/>
      <c r="D20762" s="27"/>
      <c r="E20762" s="27"/>
      <c r="F20762" s="27"/>
      <c r="G20762" s="1"/>
      <c r="H20762" s="1"/>
      <c r="I20762" s="1"/>
    </row>
    <row r="20763" spans="2:9">
      <c r="B20763" s="1"/>
      <c r="C20763" s="29"/>
      <c r="D20763" s="27"/>
      <c r="E20763" s="27"/>
      <c r="F20763" s="27"/>
      <c r="G20763" s="1"/>
      <c r="H20763" s="1"/>
      <c r="I20763" s="1"/>
    </row>
    <row r="20764" spans="2:9">
      <c r="B20764" s="1"/>
      <c r="C20764" s="29"/>
      <c r="D20764" s="27"/>
      <c r="E20764" s="27"/>
      <c r="F20764" s="27"/>
      <c r="G20764" s="1"/>
      <c r="H20764" s="1"/>
      <c r="I20764" s="1"/>
    </row>
    <row r="20765" spans="2:9">
      <c r="B20765" s="1"/>
      <c r="C20765" s="29"/>
      <c r="D20765" s="27"/>
      <c r="E20765" s="27"/>
      <c r="F20765" s="27"/>
      <c r="G20765" s="1"/>
      <c r="H20765" s="1"/>
      <c r="I20765" s="1"/>
    </row>
    <row r="20766" spans="2:9">
      <c r="B20766" s="1"/>
      <c r="C20766" s="29"/>
      <c r="D20766" s="27"/>
      <c r="E20766" s="27"/>
      <c r="F20766" s="27"/>
      <c r="G20766" s="1"/>
      <c r="H20766" s="1"/>
      <c r="I20766" s="1"/>
    </row>
    <row r="20767" spans="2:9">
      <c r="B20767" s="1"/>
      <c r="C20767" s="29"/>
      <c r="D20767" s="27"/>
      <c r="E20767" s="27"/>
      <c r="F20767" s="27"/>
      <c r="G20767" s="1"/>
      <c r="H20767" s="1"/>
      <c r="I20767" s="1"/>
    </row>
    <row r="20768" spans="2:9">
      <c r="B20768" s="1"/>
      <c r="C20768" s="29"/>
      <c r="D20768" s="27"/>
      <c r="E20768" s="27"/>
      <c r="F20768" s="27"/>
      <c r="G20768" s="1"/>
      <c r="H20768" s="1"/>
      <c r="I20768" s="1"/>
    </row>
    <row r="20769" spans="2:9">
      <c r="B20769" s="1"/>
      <c r="C20769" s="29"/>
      <c r="D20769" s="27"/>
      <c r="E20769" s="27"/>
      <c r="F20769" s="27"/>
      <c r="G20769" s="1"/>
      <c r="H20769" s="1"/>
      <c r="I20769" s="1"/>
    </row>
    <row r="20770" spans="2:9">
      <c r="B20770" s="1"/>
      <c r="C20770" s="29"/>
      <c r="D20770" s="27"/>
      <c r="E20770" s="27"/>
      <c r="F20770" s="27"/>
      <c r="G20770" s="1"/>
      <c r="H20770" s="1"/>
      <c r="I20770" s="1"/>
    </row>
    <row r="20771" spans="2:9">
      <c r="B20771" s="1"/>
      <c r="C20771" s="29"/>
      <c r="D20771" s="27"/>
      <c r="E20771" s="27"/>
      <c r="F20771" s="27"/>
      <c r="G20771" s="1"/>
      <c r="H20771" s="1"/>
      <c r="I20771" s="1"/>
    </row>
    <row r="20772" spans="2:9">
      <c r="B20772" s="1"/>
      <c r="C20772" s="29"/>
      <c r="D20772" s="27"/>
      <c r="E20772" s="27"/>
      <c r="F20772" s="27"/>
      <c r="G20772" s="1"/>
      <c r="H20772" s="1"/>
      <c r="I20772" s="1"/>
    </row>
    <row r="20773" spans="2:9">
      <c r="B20773" s="1"/>
      <c r="C20773" s="29"/>
      <c r="D20773" s="27"/>
      <c r="E20773" s="27"/>
      <c r="F20773" s="27"/>
      <c r="G20773" s="1"/>
      <c r="H20773" s="1"/>
      <c r="I20773" s="1"/>
    </row>
    <row r="20774" spans="2:9">
      <c r="B20774" s="1"/>
      <c r="C20774" s="29"/>
      <c r="D20774" s="27"/>
      <c r="E20774" s="27"/>
      <c r="F20774" s="27"/>
      <c r="G20774" s="1"/>
      <c r="H20774" s="1"/>
      <c r="I20774" s="1"/>
    </row>
    <row r="20775" spans="2:9">
      <c r="B20775" s="1"/>
      <c r="C20775" s="29"/>
      <c r="D20775" s="27"/>
      <c r="E20775" s="27"/>
      <c r="F20775" s="27"/>
      <c r="G20775" s="1"/>
      <c r="H20775" s="1"/>
      <c r="I20775" s="1"/>
    </row>
    <row r="20776" spans="2:9">
      <c r="B20776" s="1"/>
      <c r="C20776" s="29"/>
      <c r="D20776" s="27"/>
      <c r="E20776" s="27"/>
      <c r="F20776" s="27"/>
      <c r="G20776" s="1"/>
      <c r="H20776" s="1"/>
      <c r="I20776" s="1"/>
    </row>
    <row r="20777" spans="2:9">
      <c r="B20777" s="1"/>
      <c r="C20777" s="29"/>
      <c r="D20777" s="27"/>
      <c r="E20777" s="27"/>
      <c r="F20777" s="27"/>
      <c r="G20777" s="1"/>
      <c r="H20777" s="1"/>
      <c r="I20777" s="1"/>
    </row>
    <row r="20778" spans="2:9">
      <c r="B20778" s="1"/>
      <c r="C20778" s="29"/>
      <c r="D20778" s="27"/>
      <c r="E20778" s="27"/>
      <c r="F20778" s="27"/>
      <c r="G20778" s="1"/>
      <c r="H20778" s="1"/>
      <c r="I20778" s="1"/>
    </row>
    <row r="20779" spans="2:9">
      <c r="B20779" s="1"/>
      <c r="C20779" s="29"/>
      <c r="D20779" s="27"/>
      <c r="E20779" s="27"/>
      <c r="F20779" s="27"/>
      <c r="G20779" s="1"/>
      <c r="H20779" s="1"/>
      <c r="I20779" s="1"/>
    </row>
    <row r="20780" spans="2:9">
      <c r="B20780" s="1"/>
      <c r="C20780" s="29"/>
      <c r="D20780" s="27"/>
      <c r="E20780" s="27"/>
      <c r="F20780" s="27"/>
      <c r="G20780" s="1"/>
      <c r="H20780" s="1"/>
      <c r="I20780" s="1"/>
    </row>
    <row r="20781" spans="2:9">
      <c r="B20781" s="1"/>
      <c r="C20781" s="29"/>
      <c r="D20781" s="27"/>
      <c r="E20781" s="27"/>
      <c r="F20781" s="27"/>
      <c r="G20781" s="1"/>
      <c r="H20781" s="1"/>
      <c r="I20781" s="1"/>
    </row>
    <row r="20782" spans="2:9">
      <c r="B20782" s="1"/>
      <c r="C20782" s="29"/>
      <c r="D20782" s="27"/>
      <c r="E20782" s="27"/>
      <c r="F20782" s="27"/>
      <c r="G20782" s="1"/>
      <c r="H20782" s="1"/>
      <c r="I20782" s="1"/>
    </row>
    <row r="20783" spans="2:9">
      <c r="B20783" s="1"/>
      <c r="C20783" s="29"/>
      <c r="D20783" s="27"/>
      <c r="E20783" s="27"/>
      <c r="F20783" s="27"/>
      <c r="G20783" s="1"/>
      <c r="H20783" s="1"/>
      <c r="I20783" s="1"/>
    </row>
    <row r="20784" spans="2:9">
      <c r="B20784" s="1"/>
      <c r="C20784" s="29"/>
      <c r="D20784" s="27"/>
      <c r="E20784" s="27"/>
      <c r="F20784" s="27"/>
      <c r="G20784" s="1"/>
      <c r="H20784" s="1"/>
      <c r="I20784" s="1"/>
    </row>
    <row r="20785" spans="2:9">
      <c r="B20785" s="1"/>
      <c r="C20785" s="29"/>
      <c r="D20785" s="27"/>
      <c r="E20785" s="27"/>
      <c r="F20785" s="27"/>
      <c r="G20785" s="1"/>
      <c r="H20785" s="1"/>
      <c r="I20785" s="1"/>
    </row>
    <row r="20786" spans="2:9">
      <c r="B20786" s="1"/>
      <c r="C20786" s="29"/>
      <c r="D20786" s="27"/>
      <c r="E20786" s="27"/>
      <c r="F20786" s="27"/>
      <c r="G20786" s="1"/>
      <c r="H20786" s="1"/>
      <c r="I20786" s="1"/>
    </row>
    <row r="20787" spans="2:9">
      <c r="B20787" s="1"/>
      <c r="C20787" s="29"/>
      <c r="D20787" s="27"/>
      <c r="E20787" s="27"/>
      <c r="F20787" s="27"/>
      <c r="G20787" s="1"/>
      <c r="H20787" s="1"/>
      <c r="I20787" s="1"/>
    </row>
    <row r="20788" spans="2:9">
      <c r="B20788" s="1"/>
      <c r="C20788" s="29"/>
      <c r="D20788" s="27"/>
      <c r="E20788" s="27"/>
      <c r="F20788" s="27"/>
      <c r="G20788" s="1"/>
      <c r="H20788" s="1"/>
      <c r="I20788" s="1"/>
    </row>
    <row r="20789" spans="2:9">
      <c r="B20789" s="1"/>
      <c r="C20789" s="29"/>
      <c r="D20789" s="27"/>
      <c r="E20789" s="27"/>
      <c r="F20789" s="27"/>
      <c r="G20789" s="1"/>
      <c r="H20789" s="1"/>
      <c r="I20789" s="1"/>
    </row>
    <row r="20790" spans="2:9">
      <c r="B20790" s="1"/>
      <c r="C20790" s="29"/>
      <c r="D20790" s="27"/>
      <c r="E20790" s="27"/>
      <c r="F20790" s="27"/>
      <c r="G20790" s="1"/>
      <c r="H20790" s="1"/>
      <c r="I20790" s="1"/>
    </row>
    <row r="20791" spans="2:9">
      <c r="B20791" s="1"/>
      <c r="C20791" s="29"/>
      <c r="D20791" s="27"/>
      <c r="E20791" s="27"/>
      <c r="F20791" s="27"/>
      <c r="G20791" s="1"/>
      <c r="H20791" s="1"/>
      <c r="I20791" s="1"/>
    </row>
    <row r="20792" spans="2:9">
      <c r="B20792" s="1"/>
      <c r="C20792" s="29"/>
      <c r="D20792" s="27"/>
      <c r="E20792" s="27"/>
      <c r="F20792" s="27"/>
      <c r="G20792" s="1"/>
      <c r="H20792" s="1"/>
      <c r="I20792" s="1"/>
    </row>
    <row r="20793" spans="2:9">
      <c r="B20793" s="1"/>
      <c r="C20793" s="29"/>
      <c r="D20793" s="27"/>
      <c r="E20793" s="27"/>
      <c r="F20793" s="27"/>
      <c r="G20793" s="1"/>
      <c r="H20793" s="1"/>
      <c r="I20793" s="1"/>
    </row>
    <row r="20794" spans="2:9">
      <c r="B20794" s="1"/>
      <c r="C20794" s="29"/>
      <c r="D20794" s="27"/>
      <c r="E20794" s="27"/>
      <c r="F20794" s="27"/>
      <c r="G20794" s="1"/>
      <c r="H20794" s="1"/>
      <c r="I20794" s="1"/>
    </row>
    <row r="20795" spans="2:9">
      <c r="B20795" s="1"/>
      <c r="C20795" s="29"/>
      <c r="D20795" s="27"/>
      <c r="E20795" s="27"/>
      <c r="F20795" s="27"/>
      <c r="G20795" s="1"/>
      <c r="H20795" s="1"/>
      <c r="I20795" s="1"/>
    </row>
    <row r="20796" spans="2:9">
      <c r="B20796" s="1"/>
      <c r="C20796" s="29"/>
      <c r="D20796" s="27"/>
      <c r="E20796" s="27"/>
      <c r="F20796" s="27"/>
      <c r="G20796" s="1"/>
      <c r="H20796" s="1"/>
      <c r="I20796" s="1"/>
    </row>
    <row r="20797" spans="2:9">
      <c r="B20797" s="1"/>
      <c r="C20797" s="29"/>
      <c r="D20797" s="27"/>
      <c r="E20797" s="27"/>
      <c r="F20797" s="27"/>
      <c r="G20797" s="1"/>
      <c r="H20797" s="1"/>
      <c r="I20797" s="1"/>
    </row>
    <row r="20798" spans="2:9">
      <c r="B20798" s="1"/>
      <c r="C20798" s="29"/>
      <c r="D20798" s="27"/>
      <c r="E20798" s="27"/>
      <c r="F20798" s="27"/>
      <c r="G20798" s="1"/>
      <c r="H20798" s="1"/>
      <c r="I20798" s="1"/>
    </row>
    <row r="20799" spans="2:9">
      <c r="B20799" s="1"/>
      <c r="C20799" s="29"/>
      <c r="D20799" s="27"/>
      <c r="E20799" s="27"/>
      <c r="F20799" s="27"/>
      <c r="G20799" s="1"/>
      <c r="H20799" s="1"/>
      <c r="I20799" s="1"/>
    </row>
    <row r="20800" spans="2:9">
      <c r="B20800" s="1"/>
      <c r="C20800" s="29"/>
      <c r="D20800" s="27"/>
      <c r="E20800" s="27"/>
      <c r="F20800" s="27"/>
      <c r="G20800" s="1"/>
      <c r="H20800" s="1"/>
      <c r="I20800" s="1"/>
    </row>
    <row r="20801" spans="2:9">
      <c r="B20801" s="1"/>
      <c r="C20801" s="29"/>
      <c r="D20801" s="27"/>
      <c r="E20801" s="27"/>
      <c r="F20801" s="27"/>
      <c r="G20801" s="1"/>
      <c r="H20801" s="1"/>
      <c r="I20801" s="1"/>
    </row>
    <row r="20802" spans="2:9">
      <c r="B20802" s="1"/>
      <c r="C20802" s="29"/>
      <c r="D20802" s="27"/>
      <c r="E20802" s="27"/>
      <c r="F20802" s="27"/>
      <c r="G20802" s="1"/>
      <c r="H20802" s="1"/>
      <c r="I20802" s="1"/>
    </row>
    <row r="20803" spans="2:9">
      <c r="B20803" s="1"/>
      <c r="C20803" s="29"/>
      <c r="D20803" s="27"/>
      <c r="E20803" s="27"/>
      <c r="F20803" s="27"/>
      <c r="G20803" s="1"/>
      <c r="H20803" s="1"/>
      <c r="I20803" s="1"/>
    </row>
    <row r="20804" spans="2:9">
      <c r="B20804" s="1"/>
      <c r="C20804" s="29"/>
      <c r="D20804" s="27"/>
      <c r="E20804" s="27"/>
      <c r="F20804" s="27"/>
      <c r="G20804" s="1"/>
      <c r="H20804" s="1"/>
      <c r="I20804" s="1"/>
    </row>
    <row r="20805" spans="2:9">
      <c r="B20805" s="1"/>
      <c r="C20805" s="29"/>
      <c r="D20805" s="27"/>
      <c r="E20805" s="27"/>
      <c r="F20805" s="27"/>
      <c r="G20805" s="1"/>
      <c r="H20805" s="1"/>
      <c r="I20805" s="1"/>
    </row>
    <row r="20806" spans="2:9">
      <c r="B20806" s="1"/>
      <c r="C20806" s="29"/>
      <c r="D20806" s="27"/>
      <c r="E20806" s="27"/>
      <c r="F20806" s="27"/>
      <c r="G20806" s="1"/>
      <c r="H20806" s="1"/>
      <c r="I20806" s="1"/>
    </row>
    <row r="20807" spans="2:9">
      <c r="B20807" s="1"/>
      <c r="C20807" s="29"/>
      <c r="D20807" s="27"/>
      <c r="E20807" s="27"/>
      <c r="F20807" s="27"/>
      <c r="G20807" s="1"/>
      <c r="H20807" s="1"/>
      <c r="I20807" s="1"/>
    </row>
    <row r="20808" spans="2:9">
      <c r="B20808" s="1"/>
      <c r="C20808" s="29"/>
      <c r="D20808" s="27"/>
      <c r="E20808" s="27"/>
      <c r="F20808" s="27"/>
      <c r="G20808" s="1"/>
      <c r="H20808" s="1"/>
      <c r="I20808" s="1"/>
    </row>
    <row r="20809" spans="2:9">
      <c r="B20809" s="1"/>
      <c r="C20809" s="29"/>
      <c r="D20809" s="27"/>
      <c r="E20809" s="27"/>
      <c r="F20809" s="27"/>
      <c r="G20809" s="1"/>
      <c r="H20809" s="1"/>
      <c r="I20809" s="1"/>
    </row>
    <row r="20810" spans="2:9">
      <c r="B20810" s="1"/>
      <c r="C20810" s="29"/>
      <c r="D20810" s="27"/>
      <c r="E20810" s="27"/>
      <c r="F20810" s="27"/>
      <c r="G20810" s="1"/>
      <c r="H20810" s="1"/>
      <c r="I20810" s="1"/>
    </row>
    <row r="20811" spans="2:9">
      <c r="B20811" s="1"/>
      <c r="C20811" s="29"/>
      <c r="D20811" s="27"/>
      <c r="E20811" s="27"/>
      <c r="F20811" s="27"/>
      <c r="G20811" s="1"/>
      <c r="H20811" s="1"/>
      <c r="I20811" s="1"/>
    </row>
    <row r="20812" spans="2:9">
      <c r="B20812" s="1"/>
      <c r="C20812" s="29"/>
      <c r="D20812" s="27"/>
      <c r="E20812" s="27"/>
      <c r="F20812" s="27"/>
      <c r="G20812" s="1"/>
      <c r="H20812" s="1"/>
      <c r="I20812" s="1"/>
    </row>
    <row r="20813" spans="2:9">
      <c r="B20813" s="1"/>
      <c r="C20813" s="29"/>
      <c r="D20813" s="27"/>
      <c r="E20813" s="27"/>
      <c r="F20813" s="27"/>
      <c r="G20813" s="1"/>
      <c r="H20813" s="1"/>
      <c r="I20813" s="1"/>
    </row>
    <row r="20814" spans="2:9">
      <c r="B20814" s="1"/>
      <c r="C20814" s="29"/>
      <c r="D20814" s="27"/>
      <c r="E20814" s="27"/>
      <c r="F20814" s="27"/>
      <c r="G20814" s="1"/>
      <c r="H20814" s="1"/>
      <c r="I20814" s="1"/>
    </row>
    <row r="20815" spans="2:9">
      <c r="B20815" s="1"/>
      <c r="C20815" s="29"/>
      <c r="D20815" s="27"/>
      <c r="E20815" s="27"/>
      <c r="F20815" s="27"/>
      <c r="G20815" s="1"/>
      <c r="H20815" s="1"/>
      <c r="I20815" s="1"/>
    </row>
    <row r="20816" spans="2:9">
      <c r="B20816" s="1"/>
      <c r="C20816" s="29"/>
      <c r="D20816" s="27"/>
      <c r="E20816" s="27"/>
      <c r="F20816" s="27"/>
      <c r="G20816" s="1"/>
      <c r="H20816" s="1"/>
      <c r="I20816" s="1"/>
    </row>
    <row r="20817" spans="2:9">
      <c r="B20817" s="1"/>
      <c r="C20817" s="29"/>
      <c r="D20817" s="27"/>
      <c r="E20817" s="27"/>
      <c r="F20817" s="27"/>
      <c r="G20817" s="1"/>
      <c r="H20817" s="1"/>
      <c r="I20817" s="1"/>
    </row>
    <row r="20818" spans="2:9">
      <c r="B20818" s="1"/>
      <c r="C20818" s="29"/>
      <c r="D20818" s="27"/>
      <c r="E20818" s="27"/>
      <c r="F20818" s="27"/>
      <c r="G20818" s="1"/>
      <c r="H20818" s="1"/>
      <c r="I20818" s="1"/>
    </row>
    <row r="20819" spans="2:9">
      <c r="B20819" s="1"/>
      <c r="C20819" s="29"/>
      <c r="D20819" s="27"/>
      <c r="E20819" s="27"/>
      <c r="F20819" s="27"/>
      <c r="G20819" s="1"/>
      <c r="H20819" s="1"/>
      <c r="I20819" s="1"/>
    </row>
    <row r="20820" spans="2:9">
      <c r="B20820" s="1"/>
      <c r="C20820" s="29"/>
      <c r="D20820" s="27"/>
      <c r="E20820" s="27"/>
      <c r="F20820" s="27"/>
      <c r="G20820" s="1"/>
      <c r="H20820" s="1"/>
      <c r="I20820" s="1"/>
    </row>
    <row r="20821" spans="2:9">
      <c r="B20821" s="1"/>
      <c r="C20821" s="29"/>
      <c r="D20821" s="27"/>
      <c r="E20821" s="27"/>
      <c r="F20821" s="27"/>
      <c r="G20821" s="1"/>
      <c r="H20821" s="1"/>
      <c r="I20821" s="1"/>
    </row>
    <row r="20822" spans="2:9">
      <c r="B20822" s="1"/>
      <c r="C20822" s="29"/>
      <c r="D20822" s="27"/>
      <c r="E20822" s="27"/>
      <c r="F20822" s="27"/>
      <c r="G20822" s="1"/>
      <c r="H20822" s="1"/>
      <c r="I20822" s="1"/>
    </row>
    <row r="20823" spans="2:9">
      <c r="B20823" s="1"/>
      <c r="C20823" s="29"/>
      <c r="D20823" s="27"/>
      <c r="E20823" s="27"/>
      <c r="F20823" s="27"/>
      <c r="G20823" s="1"/>
      <c r="H20823" s="1"/>
      <c r="I20823" s="1"/>
    </row>
    <row r="20824" spans="2:9">
      <c r="B20824" s="1"/>
      <c r="C20824" s="29"/>
      <c r="D20824" s="27"/>
      <c r="E20824" s="27"/>
      <c r="F20824" s="27"/>
      <c r="G20824" s="1"/>
      <c r="H20824" s="1"/>
      <c r="I20824" s="1"/>
    </row>
    <row r="20825" spans="2:9">
      <c r="B20825" s="1"/>
      <c r="C20825" s="29"/>
      <c r="D20825" s="27"/>
      <c r="E20825" s="27"/>
      <c r="F20825" s="27"/>
      <c r="G20825" s="1"/>
      <c r="H20825" s="1"/>
      <c r="I20825" s="1"/>
    </row>
    <row r="20826" spans="2:9">
      <c r="B20826" s="1"/>
      <c r="C20826" s="29"/>
      <c r="D20826" s="27"/>
      <c r="E20826" s="27"/>
      <c r="F20826" s="27"/>
      <c r="G20826" s="1"/>
      <c r="H20826" s="1"/>
      <c r="I20826" s="1"/>
    </row>
    <row r="20827" spans="2:9">
      <c r="B20827" s="1"/>
      <c r="C20827" s="29"/>
      <c r="D20827" s="27"/>
      <c r="E20827" s="27"/>
      <c r="F20827" s="27"/>
      <c r="G20827" s="1"/>
      <c r="H20827" s="1"/>
      <c r="I20827" s="1"/>
    </row>
    <row r="20828" spans="2:9">
      <c r="B20828" s="1"/>
      <c r="C20828" s="29"/>
      <c r="D20828" s="27"/>
      <c r="E20828" s="27"/>
      <c r="F20828" s="27"/>
      <c r="G20828" s="1"/>
      <c r="H20828" s="1"/>
      <c r="I20828" s="1"/>
    </row>
    <row r="20829" spans="2:9">
      <c r="B20829" s="1"/>
      <c r="C20829" s="29"/>
      <c r="D20829" s="27"/>
      <c r="E20829" s="27"/>
      <c r="F20829" s="27"/>
      <c r="G20829" s="1"/>
      <c r="H20829" s="1"/>
      <c r="I20829" s="1"/>
    </row>
    <row r="20830" spans="2:9">
      <c r="B20830" s="1"/>
      <c r="C20830" s="29"/>
      <c r="D20830" s="27"/>
      <c r="E20830" s="27"/>
      <c r="F20830" s="27"/>
      <c r="G20830" s="1"/>
      <c r="H20830" s="1"/>
      <c r="I20830" s="1"/>
    </row>
    <row r="20831" spans="2:9">
      <c r="B20831" s="1"/>
      <c r="C20831" s="29"/>
      <c r="D20831" s="27"/>
      <c r="E20831" s="27"/>
      <c r="F20831" s="27"/>
      <c r="G20831" s="1"/>
      <c r="H20831" s="1"/>
      <c r="I20831" s="1"/>
    </row>
    <row r="20832" spans="2:9">
      <c r="B20832" s="1"/>
      <c r="C20832" s="29"/>
      <c r="D20832" s="27"/>
      <c r="E20832" s="27"/>
      <c r="F20832" s="27"/>
      <c r="G20832" s="1"/>
      <c r="H20832" s="1"/>
      <c r="I20832" s="1"/>
    </row>
    <row r="20833" spans="2:9">
      <c r="B20833" s="1"/>
      <c r="C20833" s="29"/>
      <c r="D20833" s="27"/>
      <c r="E20833" s="27"/>
      <c r="F20833" s="27"/>
      <c r="G20833" s="1"/>
      <c r="H20833" s="1"/>
      <c r="I20833" s="1"/>
    </row>
    <row r="20834" spans="2:9">
      <c r="B20834" s="1"/>
      <c r="C20834" s="29"/>
      <c r="D20834" s="27"/>
      <c r="E20834" s="27"/>
      <c r="F20834" s="27"/>
      <c r="G20834" s="1"/>
      <c r="H20834" s="1"/>
      <c r="I20834" s="1"/>
    </row>
    <row r="20835" spans="2:9">
      <c r="B20835" s="1"/>
      <c r="C20835" s="29"/>
      <c r="D20835" s="27"/>
      <c r="E20835" s="27"/>
      <c r="F20835" s="27"/>
      <c r="G20835" s="1"/>
      <c r="H20835" s="1"/>
      <c r="I20835" s="1"/>
    </row>
    <row r="20836" spans="2:9">
      <c r="B20836" s="1"/>
      <c r="C20836" s="29"/>
      <c r="D20836" s="27"/>
      <c r="E20836" s="27"/>
      <c r="F20836" s="27"/>
      <c r="G20836" s="1"/>
      <c r="H20836" s="1"/>
      <c r="I20836" s="1"/>
    </row>
    <row r="20837" spans="2:9">
      <c r="B20837" s="1"/>
      <c r="C20837" s="29"/>
      <c r="D20837" s="27"/>
      <c r="E20837" s="27"/>
      <c r="F20837" s="27"/>
      <c r="G20837" s="1"/>
      <c r="H20837" s="1"/>
      <c r="I20837" s="1"/>
    </row>
    <row r="20838" spans="2:9">
      <c r="B20838" s="1"/>
      <c r="C20838" s="29"/>
      <c r="D20838" s="27"/>
      <c r="E20838" s="27"/>
      <c r="F20838" s="27"/>
      <c r="G20838" s="1"/>
      <c r="H20838" s="1"/>
      <c r="I20838" s="1"/>
    </row>
    <row r="20839" spans="2:9">
      <c r="B20839" s="1"/>
      <c r="C20839" s="29"/>
      <c r="D20839" s="27"/>
      <c r="E20839" s="27"/>
      <c r="F20839" s="27"/>
      <c r="G20839" s="1"/>
      <c r="H20839" s="1"/>
      <c r="I20839" s="1"/>
    </row>
    <row r="20840" spans="2:9">
      <c r="B20840" s="1"/>
      <c r="C20840" s="29"/>
      <c r="D20840" s="27"/>
      <c r="E20840" s="27"/>
      <c r="F20840" s="27"/>
      <c r="G20840" s="1"/>
      <c r="H20840" s="1"/>
      <c r="I20840" s="1"/>
    </row>
    <row r="20841" spans="2:9">
      <c r="B20841" s="1"/>
      <c r="C20841" s="29"/>
      <c r="D20841" s="27"/>
      <c r="E20841" s="27"/>
      <c r="F20841" s="27"/>
      <c r="G20841" s="1"/>
      <c r="H20841" s="1"/>
      <c r="I20841" s="1"/>
    </row>
    <row r="20842" spans="2:9">
      <c r="B20842" s="1"/>
      <c r="C20842" s="29"/>
      <c r="D20842" s="27"/>
      <c r="E20842" s="27"/>
      <c r="F20842" s="27"/>
      <c r="G20842" s="1"/>
      <c r="H20842" s="1"/>
      <c r="I20842" s="1"/>
    </row>
    <row r="20843" spans="2:9">
      <c r="B20843" s="1"/>
      <c r="C20843" s="29"/>
      <c r="D20843" s="27"/>
      <c r="E20843" s="27"/>
      <c r="F20843" s="27"/>
      <c r="G20843" s="1"/>
      <c r="H20843" s="1"/>
      <c r="I20843" s="1"/>
    </row>
    <row r="20844" spans="2:9">
      <c r="B20844" s="1"/>
      <c r="C20844" s="29"/>
      <c r="D20844" s="27"/>
      <c r="E20844" s="27"/>
      <c r="F20844" s="27"/>
      <c r="G20844" s="1"/>
      <c r="H20844" s="1"/>
      <c r="I20844" s="1"/>
    </row>
    <row r="20845" spans="2:9">
      <c r="B20845" s="1"/>
      <c r="C20845" s="29"/>
      <c r="D20845" s="27"/>
      <c r="E20845" s="27"/>
      <c r="F20845" s="27"/>
      <c r="G20845" s="1"/>
      <c r="H20845" s="1"/>
      <c r="I20845" s="1"/>
    </row>
    <row r="20846" spans="2:9">
      <c r="B20846" s="1"/>
      <c r="C20846" s="29"/>
      <c r="D20846" s="27"/>
      <c r="E20846" s="27"/>
      <c r="F20846" s="27"/>
      <c r="G20846" s="1"/>
      <c r="H20846" s="1"/>
      <c r="I20846" s="1"/>
    </row>
    <row r="20847" spans="2:9">
      <c r="B20847" s="1"/>
      <c r="C20847" s="29"/>
      <c r="D20847" s="27"/>
      <c r="E20847" s="27"/>
      <c r="F20847" s="27"/>
      <c r="G20847" s="1"/>
      <c r="H20847" s="1"/>
      <c r="I20847" s="1"/>
    </row>
    <row r="20848" spans="2:9">
      <c r="B20848" s="1"/>
      <c r="C20848" s="29"/>
      <c r="D20848" s="27"/>
      <c r="E20848" s="27"/>
      <c r="F20848" s="27"/>
      <c r="G20848" s="1"/>
      <c r="H20848" s="1"/>
      <c r="I20848" s="1"/>
    </row>
    <row r="20849" spans="2:9">
      <c r="B20849" s="1"/>
      <c r="C20849" s="29"/>
      <c r="D20849" s="27"/>
      <c r="E20849" s="27"/>
      <c r="F20849" s="27"/>
      <c r="G20849" s="1"/>
      <c r="H20849" s="1"/>
      <c r="I20849" s="1"/>
    </row>
    <row r="20850" spans="2:9">
      <c r="B20850" s="1"/>
      <c r="C20850" s="29"/>
      <c r="D20850" s="27"/>
      <c r="E20850" s="27"/>
      <c r="F20850" s="27"/>
      <c r="G20850" s="1"/>
      <c r="H20850" s="1"/>
      <c r="I20850" s="1"/>
    </row>
    <row r="20851" spans="2:9">
      <c r="B20851" s="1"/>
      <c r="C20851" s="29"/>
      <c r="D20851" s="27"/>
      <c r="E20851" s="27"/>
      <c r="F20851" s="27"/>
      <c r="G20851" s="1"/>
      <c r="H20851" s="1"/>
      <c r="I20851" s="1"/>
    </row>
    <row r="20852" spans="2:9">
      <c r="B20852" s="1"/>
      <c r="C20852" s="29"/>
      <c r="D20852" s="27"/>
      <c r="E20852" s="27"/>
      <c r="F20852" s="27"/>
      <c r="G20852" s="1"/>
      <c r="H20852" s="1"/>
      <c r="I20852" s="1"/>
    </row>
    <row r="20853" spans="2:9">
      <c r="B20853" s="1"/>
      <c r="C20853" s="29"/>
      <c r="D20853" s="27"/>
      <c r="E20853" s="27"/>
      <c r="F20853" s="27"/>
      <c r="G20853" s="1"/>
      <c r="H20853" s="1"/>
      <c r="I20853" s="1"/>
    </row>
    <row r="20854" spans="2:9">
      <c r="B20854" s="1"/>
      <c r="C20854" s="29"/>
      <c r="D20854" s="27"/>
      <c r="E20854" s="27"/>
      <c r="F20854" s="27"/>
      <c r="G20854" s="1"/>
      <c r="H20854" s="1"/>
      <c r="I20854" s="1"/>
    </row>
    <row r="20855" spans="2:9">
      <c r="B20855" s="1"/>
      <c r="C20855" s="29"/>
      <c r="D20855" s="27"/>
      <c r="E20855" s="27"/>
      <c r="F20855" s="27"/>
      <c r="G20855" s="1"/>
      <c r="H20855" s="1"/>
      <c r="I20855" s="1"/>
    </row>
    <row r="20856" spans="2:9">
      <c r="B20856" s="1"/>
      <c r="C20856" s="29"/>
      <c r="D20856" s="27"/>
      <c r="E20856" s="27"/>
      <c r="F20856" s="27"/>
      <c r="G20856" s="1"/>
      <c r="H20856" s="1"/>
      <c r="I20856" s="1"/>
    </row>
    <row r="20857" spans="2:9">
      <c r="B20857" s="1"/>
      <c r="C20857" s="29"/>
      <c r="D20857" s="27"/>
      <c r="E20857" s="27"/>
      <c r="F20857" s="27"/>
      <c r="G20857" s="1"/>
      <c r="H20857" s="1"/>
      <c r="I20857" s="1"/>
    </row>
    <row r="20858" spans="2:9">
      <c r="B20858" s="1"/>
      <c r="C20858" s="29"/>
      <c r="D20858" s="27"/>
      <c r="E20858" s="27"/>
      <c r="F20858" s="27"/>
      <c r="G20858" s="1"/>
      <c r="H20858" s="1"/>
      <c r="I20858" s="1"/>
    </row>
    <row r="20859" spans="2:9">
      <c r="B20859" s="1"/>
      <c r="C20859" s="29"/>
      <c r="D20859" s="27"/>
      <c r="E20859" s="27"/>
      <c r="F20859" s="27"/>
      <c r="G20859" s="1"/>
      <c r="H20859" s="1"/>
      <c r="I20859" s="1"/>
    </row>
    <row r="20860" spans="2:9">
      <c r="B20860" s="1"/>
      <c r="C20860" s="29"/>
      <c r="D20860" s="27"/>
      <c r="E20860" s="27"/>
      <c r="F20860" s="27"/>
      <c r="G20860" s="1"/>
      <c r="H20860" s="1"/>
      <c r="I20860" s="1"/>
    </row>
    <row r="20861" spans="2:9">
      <c r="B20861" s="1"/>
      <c r="C20861" s="29"/>
      <c r="D20861" s="27"/>
      <c r="E20861" s="27"/>
      <c r="F20861" s="27"/>
      <c r="G20861" s="1"/>
      <c r="H20861" s="1"/>
      <c r="I20861" s="1"/>
    </row>
    <row r="20862" spans="2:9">
      <c r="B20862" s="1"/>
      <c r="C20862" s="29"/>
      <c r="D20862" s="27"/>
      <c r="E20862" s="27"/>
      <c r="F20862" s="27"/>
      <c r="G20862" s="1"/>
      <c r="H20862" s="1"/>
      <c r="I20862" s="1"/>
    </row>
    <row r="20863" spans="2:9">
      <c r="B20863" s="1"/>
      <c r="C20863" s="29"/>
      <c r="D20863" s="27"/>
      <c r="E20863" s="27"/>
      <c r="F20863" s="27"/>
      <c r="G20863" s="1"/>
      <c r="H20863" s="1"/>
      <c r="I20863" s="1"/>
    </row>
    <row r="20864" spans="2:9">
      <c r="B20864" s="1"/>
      <c r="C20864" s="29"/>
      <c r="D20864" s="27"/>
      <c r="E20864" s="27"/>
      <c r="F20864" s="27"/>
      <c r="G20864" s="1"/>
      <c r="H20864" s="1"/>
      <c r="I20864" s="1"/>
    </row>
    <row r="20865" spans="2:9">
      <c r="B20865" s="1"/>
      <c r="C20865" s="29"/>
      <c r="D20865" s="27"/>
      <c r="E20865" s="27"/>
      <c r="F20865" s="27"/>
      <c r="G20865" s="1"/>
      <c r="H20865" s="1"/>
      <c r="I20865" s="1"/>
    </row>
    <row r="20866" spans="2:9">
      <c r="B20866" s="1"/>
      <c r="C20866" s="29"/>
      <c r="D20866" s="27"/>
      <c r="E20866" s="27"/>
      <c r="F20866" s="27"/>
      <c r="G20866" s="1"/>
      <c r="H20866" s="1"/>
      <c r="I20866" s="1"/>
    </row>
    <row r="20867" spans="2:9">
      <c r="B20867" s="1"/>
      <c r="C20867" s="29"/>
      <c r="D20867" s="27"/>
      <c r="E20867" s="27"/>
      <c r="F20867" s="27"/>
      <c r="G20867" s="1"/>
      <c r="H20867" s="1"/>
      <c r="I20867" s="1"/>
    </row>
    <row r="20868" spans="2:9">
      <c r="B20868" s="1"/>
      <c r="C20868" s="29"/>
      <c r="D20868" s="27"/>
      <c r="E20868" s="27"/>
      <c r="F20868" s="27"/>
      <c r="G20868" s="1"/>
      <c r="H20868" s="1"/>
      <c r="I20868" s="1"/>
    </row>
    <row r="20869" spans="2:9">
      <c r="B20869" s="1"/>
      <c r="C20869" s="29"/>
      <c r="D20869" s="27"/>
      <c r="E20869" s="27"/>
      <c r="F20869" s="27"/>
      <c r="G20869" s="1"/>
      <c r="H20869" s="1"/>
      <c r="I20869" s="1"/>
    </row>
    <row r="20870" spans="2:9">
      <c r="B20870" s="1"/>
      <c r="C20870" s="29"/>
      <c r="D20870" s="27"/>
      <c r="E20870" s="27"/>
      <c r="F20870" s="27"/>
      <c r="G20870" s="1"/>
      <c r="H20870" s="1"/>
      <c r="I20870" s="1"/>
    </row>
    <row r="20871" spans="2:9">
      <c r="B20871" s="1"/>
      <c r="C20871" s="29"/>
      <c r="D20871" s="27"/>
      <c r="E20871" s="27"/>
      <c r="F20871" s="27"/>
      <c r="G20871" s="1"/>
      <c r="H20871" s="1"/>
      <c r="I20871" s="1"/>
    </row>
    <row r="20872" spans="2:9">
      <c r="B20872" s="1"/>
      <c r="C20872" s="29"/>
      <c r="D20872" s="27"/>
      <c r="E20872" s="27"/>
      <c r="F20872" s="27"/>
      <c r="G20872" s="1"/>
      <c r="H20872" s="1"/>
      <c r="I20872" s="1"/>
    </row>
    <row r="20873" spans="2:9">
      <c r="B20873" s="1"/>
      <c r="C20873" s="29"/>
      <c r="D20873" s="27"/>
      <c r="E20873" s="27"/>
      <c r="F20873" s="27"/>
      <c r="G20873" s="1"/>
      <c r="H20873" s="1"/>
      <c r="I20873" s="1"/>
    </row>
    <row r="20874" spans="2:9">
      <c r="B20874" s="1"/>
      <c r="C20874" s="29"/>
      <c r="D20874" s="27"/>
      <c r="E20874" s="27"/>
      <c r="F20874" s="27"/>
      <c r="G20874" s="1"/>
      <c r="H20874" s="1"/>
      <c r="I20874" s="1"/>
    </row>
    <row r="20875" spans="2:9">
      <c r="B20875" s="1"/>
      <c r="C20875" s="29"/>
      <c r="D20875" s="27"/>
      <c r="E20875" s="27"/>
      <c r="F20875" s="27"/>
      <c r="G20875" s="1"/>
      <c r="H20875" s="1"/>
      <c r="I20875" s="1"/>
    </row>
    <row r="20876" spans="2:9">
      <c r="B20876" s="1"/>
      <c r="C20876" s="29"/>
      <c r="D20876" s="27"/>
      <c r="E20876" s="27"/>
      <c r="F20876" s="27"/>
      <c r="G20876" s="1"/>
      <c r="H20876" s="1"/>
      <c r="I20876" s="1"/>
    </row>
    <row r="20877" spans="2:9">
      <c r="B20877" s="1"/>
      <c r="C20877" s="29"/>
      <c r="D20877" s="27"/>
      <c r="E20877" s="27"/>
      <c r="F20877" s="27"/>
      <c r="G20877" s="1"/>
      <c r="H20877" s="1"/>
      <c r="I20877" s="1"/>
    </row>
    <row r="20878" spans="2:9">
      <c r="B20878" s="1"/>
      <c r="C20878" s="29"/>
      <c r="D20878" s="27"/>
      <c r="E20878" s="27"/>
      <c r="F20878" s="27"/>
      <c r="G20878" s="1"/>
      <c r="H20878" s="1"/>
      <c r="I20878" s="1"/>
    </row>
    <row r="20879" spans="2:9">
      <c r="B20879" s="1"/>
      <c r="C20879" s="29"/>
      <c r="D20879" s="27"/>
      <c r="E20879" s="27"/>
      <c r="F20879" s="27"/>
      <c r="G20879" s="1"/>
      <c r="H20879" s="1"/>
      <c r="I20879" s="1"/>
    </row>
    <row r="20880" spans="2:9">
      <c r="B20880" s="1"/>
      <c r="C20880" s="29"/>
      <c r="D20880" s="27"/>
      <c r="E20880" s="27"/>
      <c r="F20880" s="27"/>
      <c r="G20880" s="1"/>
      <c r="H20880" s="1"/>
      <c r="I20880" s="1"/>
    </row>
    <row r="20881" spans="2:9">
      <c r="B20881" s="1"/>
      <c r="C20881" s="29"/>
      <c r="D20881" s="27"/>
      <c r="E20881" s="27"/>
      <c r="F20881" s="27"/>
      <c r="G20881" s="1"/>
      <c r="H20881" s="1"/>
      <c r="I20881" s="1"/>
    </row>
    <row r="20882" spans="2:9">
      <c r="B20882" s="1"/>
      <c r="C20882" s="29"/>
      <c r="D20882" s="27"/>
      <c r="E20882" s="27"/>
      <c r="F20882" s="27"/>
      <c r="G20882" s="1"/>
      <c r="H20882" s="1"/>
      <c r="I20882" s="1"/>
    </row>
    <row r="20883" spans="2:9">
      <c r="B20883" s="1"/>
      <c r="C20883" s="29"/>
      <c r="D20883" s="27"/>
      <c r="E20883" s="27"/>
      <c r="F20883" s="27"/>
      <c r="G20883" s="1"/>
      <c r="H20883" s="1"/>
      <c r="I20883" s="1"/>
    </row>
    <row r="20884" spans="2:9">
      <c r="B20884" s="1"/>
      <c r="C20884" s="29"/>
      <c r="D20884" s="27"/>
      <c r="E20884" s="27"/>
      <c r="F20884" s="27"/>
      <c r="G20884" s="1"/>
      <c r="H20884" s="1"/>
      <c r="I20884" s="1"/>
    </row>
    <row r="20885" spans="2:9">
      <c r="B20885" s="1"/>
      <c r="C20885" s="29"/>
      <c r="D20885" s="27"/>
      <c r="E20885" s="27"/>
      <c r="F20885" s="27"/>
      <c r="G20885" s="1"/>
      <c r="H20885" s="1"/>
      <c r="I20885" s="1"/>
    </row>
    <row r="20886" spans="2:9">
      <c r="B20886" s="1"/>
      <c r="C20886" s="29"/>
      <c r="D20886" s="27"/>
      <c r="E20886" s="27"/>
      <c r="F20886" s="27"/>
      <c r="G20886" s="1"/>
      <c r="H20886" s="1"/>
      <c r="I20886" s="1"/>
    </row>
    <row r="20887" spans="2:9">
      <c r="B20887" s="1"/>
      <c r="C20887" s="29"/>
      <c r="D20887" s="27"/>
      <c r="E20887" s="27"/>
      <c r="F20887" s="27"/>
      <c r="G20887" s="1"/>
      <c r="H20887" s="1"/>
      <c r="I20887" s="1"/>
    </row>
    <row r="20888" spans="2:9">
      <c r="B20888" s="1"/>
      <c r="C20888" s="29"/>
      <c r="D20888" s="27"/>
      <c r="E20888" s="27"/>
      <c r="F20888" s="27"/>
      <c r="G20888" s="1"/>
      <c r="H20888" s="1"/>
      <c r="I20888" s="1"/>
    </row>
    <row r="20889" spans="2:9">
      <c r="B20889" s="1"/>
      <c r="C20889" s="29"/>
      <c r="D20889" s="27"/>
      <c r="E20889" s="27"/>
      <c r="F20889" s="27"/>
      <c r="G20889" s="1"/>
      <c r="H20889" s="1"/>
      <c r="I20889" s="1"/>
    </row>
    <row r="20890" spans="2:9">
      <c r="B20890" s="1"/>
      <c r="C20890" s="29"/>
      <c r="D20890" s="27"/>
      <c r="E20890" s="27"/>
      <c r="F20890" s="27"/>
      <c r="G20890" s="1"/>
      <c r="H20890" s="1"/>
      <c r="I20890" s="1"/>
    </row>
    <row r="20891" spans="2:9">
      <c r="B20891" s="1"/>
      <c r="C20891" s="29"/>
      <c r="D20891" s="27"/>
      <c r="E20891" s="27"/>
      <c r="F20891" s="27"/>
      <c r="G20891" s="1"/>
      <c r="H20891" s="1"/>
      <c r="I20891" s="1"/>
    </row>
    <row r="20892" spans="2:9">
      <c r="B20892" s="1"/>
      <c r="C20892" s="29"/>
      <c r="D20892" s="27"/>
      <c r="E20892" s="27"/>
      <c r="F20892" s="27"/>
      <c r="G20892" s="1"/>
      <c r="H20892" s="1"/>
      <c r="I20892" s="1"/>
    </row>
    <row r="20893" spans="2:9">
      <c r="B20893" s="1"/>
      <c r="C20893" s="29"/>
      <c r="D20893" s="27"/>
      <c r="E20893" s="27"/>
      <c r="F20893" s="27"/>
      <c r="G20893" s="1"/>
      <c r="H20893" s="1"/>
      <c r="I20893" s="1"/>
    </row>
    <row r="20894" spans="2:9">
      <c r="B20894" s="1"/>
      <c r="C20894" s="29"/>
      <c r="D20894" s="27"/>
      <c r="E20894" s="27"/>
      <c r="F20894" s="27"/>
      <c r="G20894" s="1"/>
      <c r="H20894" s="1"/>
      <c r="I20894" s="1"/>
    </row>
    <row r="20895" spans="2:9">
      <c r="B20895" s="1"/>
      <c r="C20895" s="29"/>
      <c r="D20895" s="27"/>
      <c r="E20895" s="27"/>
      <c r="F20895" s="27"/>
      <c r="G20895" s="1"/>
      <c r="H20895" s="1"/>
      <c r="I20895" s="1"/>
    </row>
    <row r="20896" spans="2:9">
      <c r="B20896" s="1"/>
      <c r="C20896" s="29"/>
      <c r="D20896" s="27"/>
      <c r="E20896" s="27"/>
      <c r="F20896" s="27"/>
      <c r="G20896" s="1"/>
      <c r="H20896" s="1"/>
      <c r="I20896" s="1"/>
    </row>
    <row r="20897" spans="2:9">
      <c r="B20897" s="1"/>
      <c r="C20897" s="29"/>
      <c r="D20897" s="27"/>
      <c r="E20897" s="27"/>
      <c r="F20897" s="27"/>
      <c r="G20897" s="1"/>
      <c r="H20897" s="1"/>
      <c r="I20897" s="1"/>
    </row>
    <row r="20898" spans="2:9">
      <c r="B20898" s="1"/>
      <c r="C20898" s="29"/>
      <c r="D20898" s="27"/>
      <c r="E20898" s="27"/>
      <c r="F20898" s="27"/>
      <c r="G20898" s="1"/>
      <c r="H20898" s="1"/>
      <c r="I20898" s="1"/>
    </row>
    <row r="20899" spans="2:9">
      <c r="B20899" s="1"/>
      <c r="C20899" s="29"/>
      <c r="D20899" s="27"/>
      <c r="E20899" s="27"/>
      <c r="F20899" s="27"/>
      <c r="G20899" s="1"/>
      <c r="H20899" s="1"/>
      <c r="I20899" s="1"/>
    </row>
    <row r="20900" spans="2:9">
      <c r="B20900" s="1"/>
      <c r="C20900" s="29"/>
      <c r="D20900" s="27"/>
      <c r="E20900" s="27"/>
      <c r="F20900" s="27"/>
      <c r="G20900" s="1"/>
      <c r="H20900" s="1"/>
      <c r="I20900" s="1"/>
    </row>
    <row r="20901" spans="2:9">
      <c r="B20901" s="1"/>
      <c r="C20901" s="29"/>
      <c r="D20901" s="27"/>
      <c r="E20901" s="27"/>
      <c r="F20901" s="27"/>
      <c r="G20901" s="1"/>
      <c r="H20901" s="1"/>
      <c r="I20901" s="1"/>
    </row>
    <row r="20902" spans="2:9">
      <c r="B20902" s="1"/>
      <c r="C20902" s="29"/>
      <c r="D20902" s="27"/>
      <c r="E20902" s="27"/>
      <c r="F20902" s="27"/>
      <c r="G20902" s="1"/>
      <c r="H20902" s="1"/>
      <c r="I20902" s="1"/>
    </row>
    <row r="20903" spans="2:9">
      <c r="B20903" s="1"/>
      <c r="C20903" s="29"/>
      <c r="D20903" s="27"/>
      <c r="E20903" s="27"/>
      <c r="F20903" s="27"/>
      <c r="G20903" s="1"/>
      <c r="H20903" s="1"/>
      <c r="I20903" s="1"/>
    </row>
    <row r="20904" spans="2:9">
      <c r="B20904" s="1"/>
      <c r="C20904" s="29"/>
      <c r="D20904" s="27"/>
      <c r="E20904" s="27"/>
      <c r="F20904" s="27"/>
      <c r="G20904" s="1"/>
      <c r="H20904" s="1"/>
      <c r="I20904" s="1"/>
    </row>
    <row r="20905" spans="2:9">
      <c r="B20905" s="1"/>
      <c r="C20905" s="29"/>
      <c r="D20905" s="27"/>
      <c r="E20905" s="27"/>
      <c r="F20905" s="27"/>
      <c r="G20905" s="1"/>
      <c r="H20905" s="1"/>
      <c r="I20905" s="1"/>
    </row>
    <row r="20906" spans="2:9">
      <c r="B20906" s="1"/>
      <c r="C20906" s="29"/>
      <c r="D20906" s="27"/>
      <c r="E20906" s="27"/>
      <c r="F20906" s="27"/>
      <c r="G20906" s="1"/>
      <c r="H20906" s="1"/>
      <c r="I20906" s="1"/>
    </row>
    <row r="20907" spans="2:9">
      <c r="B20907" s="1"/>
      <c r="C20907" s="29"/>
      <c r="D20907" s="27"/>
      <c r="E20907" s="27"/>
      <c r="F20907" s="27"/>
      <c r="G20907" s="1"/>
      <c r="H20907" s="1"/>
      <c r="I20907" s="1"/>
    </row>
    <row r="20908" spans="2:9">
      <c r="B20908" s="1"/>
      <c r="C20908" s="29"/>
      <c r="D20908" s="27"/>
      <c r="E20908" s="27"/>
      <c r="F20908" s="27"/>
      <c r="G20908" s="1"/>
      <c r="H20908" s="1"/>
      <c r="I20908" s="1"/>
    </row>
    <row r="20909" spans="2:9">
      <c r="B20909" s="1"/>
      <c r="C20909" s="29"/>
      <c r="D20909" s="27"/>
      <c r="E20909" s="27"/>
      <c r="F20909" s="27"/>
      <c r="G20909" s="1"/>
      <c r="H20909" s="1"/>
      <c r="I20909" s="1"/>
    </row>
    <row r="20910" spans="2:9">
      <c r="B20910" s="1"/>
      <c r="C20910" s="29"/>
      <c r="D20910" s="27"/>
      <c r="E20910" s="27"/>
      <c r="F20910" s="27"/>
      <c r="G20910" s="1"/>
      <c r="H20910" s="1"/>
      <c r="I20910" s="1"/>
    </row>
    <row r="20911" spans="2:9">
      <c r="B20911" s="1"/>
      <c r="C20911" s="29"/>
      <c r="D20911" s="27"/>
      <c r="E20911" s="27"/>
      <c r="F20911" s="27"/>
      <c r="G20911" s="1"/>
      <c r="H20911" s="1"/>
      <c r="I20911" s="1"/>
    </row>
    <row r="20912" spans="2:9">
      <c r="B20912" s="1"/>
      <c r="C20912" s="29"/>
      <c r="D20912" s="27"/>
      <c r="E20912" s="27"/>
      <c r="F20912" s="27"/>
      <c r="G20912" s="1"/>
      <c r="H20912" s="1"/>
      <c r="I20912" s="1"/>
    </row>
    <row r="20913" spans="2:9">
      <c r="B20913" s="1"/>
      <c r="C20913" s="29"/>
      <c r="D20913" s="27"/>
      <c r="E20913" s="27"/>
      <c r="F20913" s="27"/>
      <c r="G20913" s="1"/>
      <c r="H20913" s="1"/>
      <c r="I20913" s="1"/>
    </row>
    <row r="20914" spans="2:9">
      <c r="B20914" s="1"/>
      <c r="C20914" s="29"/>
      <c r="D20914" s="27"/>
      <c r="E20914" s="27"/>
      <c r="F20914" s="27"/>
      <c r="G20914" s="1"/>
      <c r="H20914" s="1"/>
      <c r="I20914" s="1"/>
    </row>
    <row r="20915" spans="2:9">
      <c r="B20915" s="1"/>
      <c r="C20915" s="29"/>
      <c r="D20915" s="27"/>
      <c r="E20915" s="27"/>
      <c r="F20915" s="27"/>
      <c r="G20915" s="1"/>
      <c r="H20915" s="1"/>
      <c r="I20915" s="1"/>
    </row>
    <row r="20916" spans="2:9">
      <c r="B20916" s="1"/>
      <c r="C20916" s="29"/>
      <c r="D20916" s="27"/>
      <c r="E20916" s="27"/>
      <c r="F20916" s="27"/>
      <c r="G20916" s="1"/>
      <c r="H20916" s="1"/>
      <c r="I20916" s="1"/>
    </row>
    <row r="20917" spans="2:9">
      <c r="B20917" s="1"/>
      <c r="C20917" s="29"/>
      <c r="D20917" s="27"/>
      <c r="E20917" s="27"/>
      <c r="F20917" s="27"/>
      <c r="G20917" s="1"/>
      <c r="H20917" s="1"/>
      <c r="I20917" s="1"/>
    </row>
    <row r="20918" spans="2:9">
      <c r="B20918" s="1"/>
      <c r="C20918" s="29"/>
      <c r="D20918" s="27"/>
      <c r="E20918" s="27"/>
      <c r="F20918" s="27"/>
      <c r="G20918" s="1"/>
      <c r="H20918" s="1"/>
      <c r="I20918" s="1"/>
    </row>
    <row r="20919" spans="2:9">
      <c r="B20919" s="1"/>
      <c r="C20919" s="29"/>
      <c r="D20919" s="27"/>
      <c r="E20919" s="27"/>
      <c r="F20919" s="27"/>
      <c r="G20919" s="1"/>
      <c r="H20919" s="1"/>
      <c r="I20919" s="1"/>
    </row>
    <row r="20920" spans="2:9">
      <c r="B20920" s="1"/>
      <c r="C20920" s="29"/>
      <c r="D20920" s="27"/>
      <c r="E20920" s="27"/>
      <c r="F20920" s="27"/>
      <c r="G20920" s="1"/>
      <c r="H20920" s="1"/>
      <c r="I20920" s="1"/>
    </row>
    <row r="20921" spans="2:9">
      <c r="B20921" s="1"/>
      <c r="C20921" s="29"/>
      <c r="D20921" s="27"/>
      <c r="E20921" s="27"/>
      <c r="F20921" s="27"/>
      <c r="G20921" s="1"/>
      <c r="H20921" s="1"/>
      <c r="I20921" s="1"/>
    </row>
    <row r="20922" spans="2:9">
      <c r="B20922" s="1"/>
      <c r="C20922" s="29"/>
      <c r="D20922" s="27"/>
      <c r="E20922" s="27"/>
      <c r="F20922" s="27"/>
      <c r="G20922" s="1"/>
      <c r="H20922" s="1"/>
      <c r="I20922" s="1"/>
    </row>
    <row r="20923" spans="2:9">
      <c r="B20923" s="1"/>
      <c r="C20923" s="29"/>
      <c r="D20923" s="27"/>
      <c r="E20923" s="27"/>
      <c r="F20923" s="27"/>
      <c r="G20923" s="1"/>
      <c r="H20923" s="1"/>
      <c r="I20923" s="1"/>
    </row>
    <row r="20924" spans="2:9">
      <c r="B20924" s="1"/>
      <c r="C20924" s="29"/>
      <c r="D20924" s="27"/>
      <c r="E20924" s="27"/>
      <c r="F20924" s="27"/>
      <c r="G20924" s="1"/>
      <c r="H20924" s="1"/>
      <c r="I20924" s="1"/>
    </row>
    <row r="20925" spans="2:9">
      <c r="B20925" s="1"/>
      <c r="C20925" s="29"/>
      <c r="D20925" s="27"/>
      <c r="E20925" s="27"/>
      <c r="F20925" s="27"/>
      <c r="G20925" s="1"/>
      <c r="H20925" s="1"/>
      <c r="I20925" s="1"/>
    </row>
    <row r="20926" spans="2:9">
      <c r="B20926" s="1"/>
      <c r="C20926" s="29"/>
      <c r="D20926" s="27"/>
      <c r="E20926" s="27"/>
      <c r="F20926" s="27"/>
      <c r="G20926" s="1"/>
      <c r="H20926" s="1"/>
      <c r="I20926" s="1"/>
    </row>
    <row r="20927" spans="2:9">
      <c r="B20927" s="1"/>
      <c r="C20927" s="29"/>
      <c r="D20927" s="27"/>
      <c r="E20927" s="27"/>
      <c r="F20927" s="27"/>
      <c r="G20927" s="1"/>
      <c r="H20927" s="1"/>
      <c r="I20927" s="1"/>
    </row>
    <row r="20928" spans="2:9">
      <c r="B20928" s="1"/>
      <c r="C20928" s="29"/>
      <c r="D20928" s="27"/>
      <c r="E20928" s="27"/>
      <c r="F20928" s="27"/>
      <c r="G20928" s="1"/>
      <c r="H20928" s="1"/>
      <c r="I20928" s="1"/>
    </row>
    <row r="20929" spans="2:9">
      <c r="B20929" s="1"/>
      <c r="C20929" s="29"/>
      <c r="D20929" s="27"/>
      <c r="E20929" s="27"/>
      <c r="F20929" s="27"/>
      <c r="G20929" s="1"/>
      <c r="H20929" s="1"/>
      <c r="I20929" s="1"/>
    </row>
    <row r="20930" spans="2:9">
      <c r="B20930" s="1"/>
      <c r="C20930" s="29"/>
      <c r="D20930" s="27"/>
      <c r="E20930" s="27"/>
      <c r="F20930" s="27"/>
      <c r="G20930" s="1"/>
      <c r="H20930" s="1"/>
      <c r="I20930" s="1"/>
    </row>
    <row r="20931" spans="2:9">
      <c r="B20931" s="1"/>
      <c r="C20931" s="29"/>
      <c r="D20931" s="27"/>
      <c r="E20931" s="27"/>
      <c r="F20931" s="27"/>
      <c r="G20931" s="1"/>
      <c r="H20931" s="1"/>
      <c r="I20931" s="1"/>
    </row>
    <row r="20932" spans="2:9">
      <c r="B20932" s="1"/>
      <c r="C20932" s="29"/>
      <c r="D20932" s="27"/>
      <c r="E20932" s="27"/>
      <c r="F20932" s="27"/>
      <c r="G20932" s="1"/>
      <c r="H20932" s="1"/>
      <c r="I20932" s="1"/>
    </row>
    <row r="20933" spans="2:9">
      <c r="B20933" s="1"/>
      <c r="C20933" s="29"/>
      <c r="D20933" s="27"/>
      <c r="E20933" s="27"/>
      <c r="F20933" s="27"/>
      <c r="G20933" s="1"/>
      <c r="H20933" s="1"/>
      <c r="I20933" s="1"/>
    </row>
    <row r="20934" spans="2:9">
      <c r="B20934" s="1"/>
      <c r="C20934" s="29"/>
      <c r="D20934" s="27"/>
      <c r="E20934" s="27"/>
      <c r="F20934" s="27"/>
      <c r="G20934" s="1"/>
      <c r="H20934" s="1"/>
      <c r="I20934" s="1"/>
    </row>
    <row r="20935" spans="2:9">
      <c r="B20935" s="1"/>
      <c r="C20935" s="29"/>
      <c r="D20935" s="27"/>
      <c r="E20935" s="27"/>
      <c r="F20935" s="27"/>
      <c r="G20935" s="1"/>
      <c r="H20935" s="1"/>
      <c r="I20935" s="1"/>
    </row>
    <row r="20936" spans="2:9">
      <c r="B20936" s="1"/>
      <c r="C20936" s="29"/>
      <c r="D20936" s="27"/>
      <c r="E20936" s="27"/>
      <c r="F20936" s="27"/>
      <c r="G20936" s="1"/>
      <c r="H20936" s="1"/>
      <c r="I20936" s="1"/>
    </row>
    <row r="20937" spans="2:9">
      <c r="B20937" s="1"/>
      <c r="C20937" s="29"/>
      <c r="D20937" s="27"/>
      <c r="E20937" s="27"/>
      <c r="F20937" s="27"/>
      <c r="G20937" s="1"/>
      <c r="H20937" s="1"/>
      <c r="I20937" s="1"/>
    </row>
    <row r="20938" spans="2:9">
      <c r="B20938" s="1"/>
      <c r="C20938" s="29"/>
      <c r="D20938" s="27"/>
      <c r="E20938" s="27"/>
      <c r="F20938" s="27"/>
      <c r="G20938" s="1"/>
      <c r="H20938" s="1"/>
      <c r="I20938" s="1"/>
    </row>
    <row r="20939" spans="2:9">
      <c r="B20939" s="1"/>
      <c r="C20939" s="29"/>
      <c r="D20939" s="27"/>
      <c r="E20939" s="27"/>
      <c r="F20939" s="27"/>
      <c r="G20939" s="1"/>
      <c r="H20939" s="1"/>
      <c r="I20939" s="1"/>
    </row>
    <row r="20940" spans="2:9">
      <c r="B20940" s="1"/>
      <c r="C20940" s="29"/>
      <c r="D20940" s="27"/>
      <c r="E20940" s="27"/>
      <c r="F20940" s="27"/>
      <c r="G20940" s="1"/>
      <c r="H20940" s="1"/>
      <c r="I20940" s="1"/>
    </row>
    <row r="20941" spans="2:9">
      <c r="B20941" s="1"/>
      <c r="C20941" s="29"/>
      <c r="D20941" s="27"/>
      <c r="E20941" s="27"/>
      <c r="F20941" s="27"/>
      <c r="G20941" s="1"/>
      <c r="H20941" s="1"/>
      <c r="I20941" s="1"/>
    </row>
    <row r="20942" spans="2:9">
      <c r="B20942" s="1"/>
      <c r="C20942" s="29"/>
      <c r="D20942" s="27"/>
      <c r="E20942" s="27"/>
      <c r="F20942" s="27"/>
      <c r="G20942" s="1"/>
      <c r="H20942" s="1"/>
      <c r="I20942" s="1"/>
    </row>
    <row r="20943" spans="2:9">
      <c r="B20943" s="1"/>
      <c r="C20943" s="29"/>
      <c r="D20943" s="27"/>
      <c r="E20943" s="27"/>
      <c r="F20943" s="27"/>
      <c r="G20943" s="1"/>
      <c r="H20943" s="1"/>
      <c r="I20943" s="1"/>
    </row>
    <row r="20944" spans="2:9">
      <c r="B20944" s="1"/>
      <c r="C20944" s="29"/>
      <c r="D20944" s="27"/>
      <c r="E20944" s="27"/>
      <c r="F20944" s="27"/>
      <c r="G20944" s="1"/>
      <c r="H20944" s="1"/>
      <c r="I20944" s="1"/>
    </row>
    <row r="20945" spans="2:9">
      <c r="B20945" s="1"/>
      <c r="C20945" s="29"/>
      <c r="D20945" s="27"/>
      <c r="E20945" s="27"/>
      <c r="F20945" s="27"/>
      <c r="G20945" s="1"/>
      <c r="H20945" s="1"/>
      <c r="I20945" s="1"/>
    </row>
    <row r="20946" spans="2:9">
      <c r="B20946" s="1"/>
      <c r="C20946" s="29"/>
      <c r="D20946" s="27"/>
      <c r="E20946" s="27"/>
      <c r="F20946" s="27"/>
      <c r="G20946" s="1"/>
      <c r="H20946" s="1"/>
      <c r="I20946" s="1"/>
    </row>
    <row r="20947" spans="2:9">
      <c r="B20947" s="1"/>
      <c r="C20947" s="29"/>
      <c r="D20947" s="27"/>
      <c r="E20947" s="27"/>
      <c r="F20947" s="27"/>
      <c r="G20947" s="1"/>
      <c r="H20947" s="1"/>
      <c r="I20947" s="1"/>
    </row>
    <row r="20948" spans="2:9">
      <c r="B20948" s="1"/>
      <c r="C20948" s="29"/>
      <c r="D20948" s="27"/>
      <c r="E20948" s="27"/>
      <c r="F20948" s="27"/>
      <c r="G20948" s="1"/>
      <c r="H20948" s="1"/>
      <c r="I20948" s="1"/>
    </row>
    <row r="20949" spans="2:9">
      <c r="B20949" s="1"/>
      <c r="C20949" s="29"/>
      <c r="D20949" s="27"/>
      <c r="E20949" s="27"/>
      <c r="F20949" s="27"/>
      <c r="G20949" s="1"/>
      <c r="H20949" s="1"/>
      <c r="I20949" s="1"/>
    </row>
    <row r="20950" spans="2:9">
      <c r="B20950" s="1"/>
      <c r="C20950" s="29"/>
      <c r="D20950" s="27"/>
      <c r="E20950" s="27"/>
      <c r="F20950" s="27"/>
      <c r="G20950" s="1"/>
      <c r="H20950" s="1"/>
      <c r="I20950" s="1"/>
    </row>
    <row r="20951" spans="2:9">
      <c r="B20951" s="1"/>
      <c r="C20951" s="29"/>
      <c r="D20951" s="27"/>
      <c r="E20951" s="27"/>
      <c r="F20951" s="27"/>
      <c r="G20951" s="1"/>
      <c r="H20951" s="1"/>
      <c r="I20951" s="1"/>
    </row>
    <row r="20952" spans="2:9">
      <c r="B20952" s="1"/>
      <c r="C20952" s="29"/>
      <c r="D20952" s="27"/>
      <c r="E20952" s="27"/>
      <c r="F20952" s="27"/>
      <c r="G20952" s="1"/>
      <c r="H20952" s="1"/>
      <c r="I20952" s="1"/>
    </row>
    <row r="20953" spans="2:9">
      <c r="B20953" s="1"/>
      <c r="C20953" s="29"/>
      <c r="D20953" s="27"/>
      <c r="E20953" s="27"/>
      <c r="F20953" s="27"/>
      <c r="G20953" s="1"/>
      <c r="H20953" s="1"/>
      <c r="I20953" s="1"/>
    </row>
    <row r="20954" spans="2:9">
      <c r="B20954" s="1"/>
      <c r="C20954" s="29"/>
      <c r="D20954" s="27"/>
      <c r="E20954" s="27"/>
      <c r="F20954" s="27"/>
      <c r="G20954" s="1"/>
      <c r="H20954" s="1"/>
      <c r="I20954" s="1"/>
    </row>
    <row r="20955" spans="2:9">
      <c r="B20955" s="1"/>
      <c r="C20955" s="29"/>
      <c r="D20955" s="27"/>
      <c r="E20955" s="27"/>
      <c r="F20955" s="27"/>
      <c r="G20955" s="1"/>
      <c r="H20955" s="1"/>
      <c r="I20955" s="1"/>
    </row>
    <row r="20956" spans="2:9">
      <c r="B20956" s="1"/>
      <c r="C20956" s="29"/>
      <c r="D20956" s="27"/>
      <c r="E20956" s="27"/>
      <c r="F20956" s="27"/>
      <c r="G20956" s="1"/>
      <c r="H20956" s="1"/>
      <c r="I20956" s="1"/>
    </row>
    <row r="20957" spans="2:9">
      <c r="B20957" s="1"/>
      <c r="C20957" s="29"/>
      <c r="D20957" s="27"/>
      <c r="E20957" s="27"/>
      <c r="F20957" s="27"/>
      <c r="G20957" s="1"/>
      <c r="H20957" s="1"/>
      <c r="I20957" s="1"/>
    </row>
    <row r="20958" spans="2:9">
      <c r="B20958" s="1"/>
      <c r="C20958" s="29"/>
      <c r="D20958" s="27"/>
      <c r="E20958" s="27"/>
      <c r="F20958" s="27"/>
      <c r="G20958" s="1"/>
      <c r="H20958" s="1"/>
      <c r="I20958" s="1"/>
    </row>
    <row r="20959" spans="2:9">
      <c r="B20959" s="1"/>
      <c r="C20959" s="29"/>
      <c r="D20959" s="27"/>
      <c r="E20959" s="27"/>
      <c r="F20959" s="27"/>
      <c r="G20959" s="1"/>
      <c r="H20959" s="1"/>
      <c r="I20959" s="1"/>
    </row>
    <row r="20960" spans="2:9">
      <c r="B20960" s="1"/>
      <c r="C20960" s="29"/>
      <c r="D20960" s="27"/>
      <c r="E20960" s="27"/>
      <c r="F20960" s="27"/>
      <c r="G20960" s="1"/>
      <c r="H20960" s="1"/>
      <c r="I20960" s="1"/>
    </row>
    <row r="20961" spans="2:9">
      <c r="B20961" s="1"/>
      <c r="C20961" s="29"/>
      <c r="D20961" s="27"/>
      <c r="E20961" s="27"/>
      <c r="F20961" s="27"/>
      <c r="G20961" s="1"/>
      <c r="H20961" s="1"/>
      <c r="I20961" s="1"/>
    </row>
    <row r="20962" spans="2:9">
      <c r="B20962" s="1"/>
      <c r="C20962" s="29"/>
      <c r="D20962" s="27"/>
      <c r="E20962" s="27"/>
      <c r="F20962" s="27"/>
      <c r="G20962" s="1"/>
      <c r="H20962" s="1"/>
      <c r="I20962" s="1"/>
    </row>
    <row r="20963" spans="2:9">
      <c r="B20963" s="1"/>
      <c r="C20963" s="29"/>
      <c r="D20963" s="27"/>
      <c r="E20963" s="27"/>
      <c r="F20963" s="27"/>
      <c r="G20963" s="1"/>
      <c r="H20963" s="1"/>
      <c r="I20963" s="1"/>
    </row>
    <row r="20964" spans="2:9">
      <c r="B20964" s="1"/>
      <c r="C20964" s="29"/>
      <c r="D20964" s="27"/>
      <c r="E20964" s="27"/>
      <c r="F20964" s="27"/>
      <c r="G20964" s="1"/>
      <c r="H20964" s="1"/>
      <c r="I20964" s="1"/>
    </row>
    <row r="20965" spans="2:9">
      <c r="B20965" s="1"/>
      <c r="C20965" s="29"/>
      <c r="D20965" s="27"/>
      <c r="E20965" s="27"/>
      <c r="F20965" s="27"/>
      <c r="G20965" s="1"/>
      <c r="H20965" s="1"/>
      <c r="I20965" s="1"/>
    </row>
    <row r="20966" spans="2:9">
      <c r="B20966" s="1"/>
      <c r="C20966" s="29"/>
      <c r="D20966" s="27"/>
      <c r="E20966" s="27"/>
      <c r="F20966" s="27"/>
      <c r="G20966" s="1"/>
      <c r="H20966" s="1"/>
      <c r="I20966" s="1"/>
    </row>
    <row r="20967" spans="2:9">
      <c r="B20967" s="1"/>
      <c r="C20967" s="29"/>
      <c r="D20967" s="27"/>
      <c r="E20967" s="27"/>
      <c r="F20967" s="27"/>
      <c r="G20967" s="1"/>
      <c r="H20967" s="1"/>
      <c r="I20967" s="1"/>
    </row>
    <row r="20968" spans="2:9">
      <c r="B20968" s="1"/>
      <c r="C20968" s="29"/>
      <c r="D20968" s="27"/>
      <c r="E20968" s="27"/>
      <c r="F20968" s="27"/>
      <c r="G20968" s="1"/>
      <c r="H20968" s="1"/>
      <c r="I20968" s="1"/>
    </row>
    <row r="20969" spans="2:9">
      <c r="B20969" s="1"/>
      <c r="C20969" s="29"/>
      <c r="D20969" s="27"/>
      <c r="E20969" s="27"/>
      <c r="F20969" s="27"/>
      <c r="G20969" s="1"/>
      <c r="H20969" s="1"/>
      <c r="I20969" s="1"/>
    </row>
    <row r="20970" spans="2:9">
      <c r="B20970" s="1"/>
      <c r="C20970" s="29"/>
      <c r="D20970" s="27"/>
      <c r="E20970" s="27"/>
      <c r="F20970" s="27"/>
      <c r="G20970" s="1"/>
      <c r="H20970" s="1"/>
      <c r="I20970" s="1"/>
    </row>
    <row r="20971" spans="2:9">
      <c r="B20971" s="1"/>
      <c r="C20971" s="29"/>
      <c r="D20971" s="27"/>
      <c r="E20971" s="27"/>
      <c r="F20971" s="27"/>
      <c r="G20971" s="1"/>
      <c r="H20971" s="1"/>
      <c r="I20971" s="1"/>
    </row>
    <row r="20972" spans="2:9">
      <c r="B20972" s="1"/>
      <c r="C20972" s="29"/>
      <c r="D20972" s="27"/>
      <c r="E20972" s="27"/>
      <c r="F20972" s="27"/>
      <c r="G20972" s="1"/>
      <c r="H20972" s="1"/>
      <c r="I20972" s="1"/>
    </row>
    <row r="20973" spans="2:9">
      <c r="B20973" s="1"/>
      <c r="C20973" s="29"/>
      <c r="D20973" s="27"/>
      <c r="E20973" s="27"/>
      <c r="F20973" s="27"/>
      <c r="G20973" s="1"/>
      <c r="H20973" s="1"/>
      <c r="I20973" s="1"/>
    </row>
    <row r="20974" spans="2:9">
      <c r="B20974" s="1"/>
      <c r="C20974" s="29"/>
      <c r="D20974" s="27"/>
      <c r="E20974" s="27"/>
      <c r="F20974" s="27"/>
      <c r="G20974" s="1"/>
      <c r="H20974" s="1"/>
      <c r="I20974" s="1"/>
    </row>
    <row r="20975" spans="2:9">
      <c r="B20975" s="1"/>
      <c r="C20975" s="29"/>
      <c r="D20975" s="27"/>
      <c r="E20975" s="27"/>
      <c r="F20975" s="27"/>
      <c r="G20975" s="1"/>
      <c r="H20975" s="1"/>
      <c r="I20975" s="1"/>
    </row>
    <row r="20976" spans="2:9">
      <c r="B20976" s="1"/>
      <c r="C20976" s="29"/>
      <c r="D20976" s="27"/>
      <c r="E20976" s="27"/>
      <c r="F20976" s="27"/>
      <c r="G20976" s="1"/>
      <c r="H20976" s="1"/>
      <c r="I20976" s="1"/>
    </row>
    <row r="20977" spans="2:9">
      <c r="B20977" s="1"/>
      <c r="C20977" s="29"/>
      <c r="D20977" s="27"/>
      <c r="E20977" s="27"/>
      <c r="F20977" s="27"/>
      <c r="G20977" s="1"/>
      <c r="H20977" s="1"/>
      <c r="I20977" s="1"/>
    </row>
    <row r="20978" spans="2:9">
      <c r="B20978" s="1"/>
      <c r="C20978" s="29"/>
      <c r="D20978" s="27"/>
      <c r="E20978" s="27"/>
      <c r="F20978" s="27"/>
      <c r="G20978" s="1"/>
      <c r="H20978" s="1"/>
      <c r="I20978" s="1"/>
    </row>
    <row r="20979" spans="2:9">
      <c r="B20979" s="1"/>
      <c r="C20979" s="29"/>
      <c r="D20979" s="27"/>
      <c r="E20979" s="27"/>
      <c r="F20979" s="27"/>
      <c r="G20979" s="1"/>
      <c r="H20979" s="1"/>
      <c r="I20979" s="1"/>
    </row>
    <row r="20980" spans="2:9">
      <c r="B20980" s="1"/>
      <c r="C20980" s="29"/>
      <c r="D20980" s="27"/>
      <c r="E20980" s="27"/>
      <c r="F20980" s="27"/>
      <c r="G20980" s="1"/>
      <c r="H20980" s="1"/>
      <c r="I20980" s="1"/>
    </row>
    <row r="20981" spans="2:9">
      <c r="B20981" s="1"/>
      <c r="C20981" s="29"/>
      <c r="D20981" s="27"/>
      <c r="E20981" s="27"/>
      <c r="F20981" s="27"/>
      <c r="G20981" s="1"/>
      <c r="H20981" s="1"/>
      <c r="I20981" s="1"/>
    </row>
    <row r="20982" spans="2:9">
      <c r="B20982" s="1"/>
      <c r="C20982" s="29"/>
      <c r="D20982" s="27"/>
      <c r="E20982" s="27"/>
      <c r="F20982" s="27"/>
      <c r="G20982" s="1"/>
      <c r="H20982" s="1"/>
      <c r="I20982" s="1"/>
    </row>
    <row r="20983" spans="2:9">
      <c r="B20983" s="1"/>
      <c r="C20983" s="29"/>
      <c r="D20983" s="27"/>
      <c r="E20983" s="27"/>
      <c r="F20983" s="27"/>
      <c r="G20983" s="1"/>
      <c r="H20983" s="1"/>
      <c r="I20983" s="1"/>
    </row>
    <row r="20984" spans="2:9">
      <c r="B20984" s="1"/>
      <c r="C20984" s="29"/>
      <c r="D20984" s="27"/>
      <c r="E20984" s="27"/>
      <c r="F20984" s="27"/>
      <c r="G20984" s="1"/>
      <c r="H20984" s="1"/>
      <c r="I20984" s="1"/>
    </row>
    <row r="20985" spans="2:9">
      <c r="B20985" s="1"/>
      <c r="C20985" s="29"/>
      <c r="D20985" s="27"/>
      <c r="E20985" s="27"/>
      <c r="F20985" s="27"/>
      <c r="G20985" s="1"/>
      <c r="H20985" s="1"/>
      <c r="I20985" s="1"/>
    </row>
    <row r="20986" spans="2:9">
      <c r="B20986" s="1"/>
      <c r="C20986" s="29"/>
      <c r="D20986" s="27"/>
      <c r="E20986" s="27"/>
      <c r="F20986" s="27"/>
      <c r="G20986" s="1"/>
      <c r="H20986" s="1"/>
      <c r="I20986" s="1"/>
    </row>
    <row r="20987" spans="2:9">
      <c r="B20987" s="1"/>
      <c r="C20987" s="29"/>
      <c r="D20987" s="27"/>
      <c r="E20987" s="27"/>
      <c r="F20987" s="27"/>
      <c r="G20987" s="1"/>
      <c r="H20987" s="1"/>
      <c r="I20987" s="1"/>
    </row>
    <row r="20988" spans="2:9">
      <c r="B20988" s="1"/>
      <c r="C20988" s="29"/>
      <c r="D20988" s="27"/>
      <c r="E20988" s="27"/>
      <c r="F20988" s="27"/>
      <c r="G20988" s="1"/>
      <c r="H20988" s="1"/>
      <c r="I20988" s="1"/>
    </row>
    <row r="20989" spans="2:9">
      <c r="B20989" s="1"/>
      <c r="C20989" s="29"/>
      <c r="D20989" s="27"/>
      <c r="E20989" s="27"/>
      <c r="F20989" s="27"/>
      <c r="G20989" s="1"/>
      <c r="H20989" s="1"/>
      <c r="I20989" s="1"/>
    </row>
    <row r="20990" spans="2:9">
      <c r="B20990" s="1"/>
      <c r="C20990" s="29"/>
      <c r="D20990" s="27"/>
      <c r="E20990" s="27"/>
      <c r="F20990" s="27"/>
      <c r="G20990" s="1"/>
      <c r="H20990" s="1"/>
      <c r="I20990" s="1"/>
    </row>
    <row r="20991" spans="2:9">
      <c r="B20991" s="1"/>
      <c r="C20991" s="29"/>
      <c r="D20991" s="27"/>
      <c r="E20991" s="27"/>
      <c r="F20991" s="27"/>
      <c r="G20991" s="1"/>
      <c r="H20991" s="1"/>
      <c r="I20991" s="1"/>
    </row>
    <row r="20992" spans="2:9">
      <c r="B20992" s="1"/>
      <c r="C20992" s="29"/>
      <c r="D20992" s="27"/>
      <c r="E20992" s="27"/>
      <c r="F20992" s="27"/>
      <c r="G20992" s="1"/>
      <c r="H20992" s="1"/>
      <c r="I20992" s="1"/>
    </row>
    <row r="20993" spans="2:9">
      <c r="B20993" s="1"/>
      <c r="C20993" s="29"/>
      <c r="D20993" s="27"/>
      <c r="E20993" s="27"/>
      <c r="F20993" s="27"/>
      <c r="G20993" s="1"/>
      <c r="H20993" s="1"/>
      <c r="I20993" s="1"/>
    </row>
    <row r="20994" spans="2:9">
      <c r="B20994" s="1"/>
      <c r="C20994" s="29"/>
      <c r="D20994" s="27"/>
      <c r="E20994" s="27"/>
      <c r="F20994" s="27"/>
      <c r="G20994" s="1"/>
      <c r="H20994" s="1"/>
      <c r="I20994" s="1"/>
    </row>
    <row r="20995" spans="2:9">
      <c r="B20995" s="1"/>
      <c r="C20995" s="29"/>
      <c r="D20995" s="27"/>
      <c r="E20995" s="27"/>
      <c r="F20995" s="27"/>
      <c r="G20995" s="1"/>
      <c r="H20995" s="1"/>
      <c r="I20995" s="1"/>
    </row>
    <row r="20996" spans="2:9">
      <c r="B20996" s="1"/>
      <c r="C20996" s="29"/>
      <c r="D20996" s="27"/>
      <c r="E20996" s="27"/>
      <c r="F20996" s="27"/>
      <c r="G20996" s="1"/>
      <c r="H20996" s="1"/>
      <c r="I20996" s="1"/>
    </row>
    <row r="20997" spans="2:9">
      <c r="B20997" s="1"/>
      <c r="C20997" s="29"/>
      <c r="D20997" s="27"/>
      <c r="E20997" s="27"/>
      <c r="F20997" s="27"/>
      <c r="G20997" s="1"/>
      <c r="H20997" s="1"/>
      <c r="I20997" s="1"/>
    </row>
    <row r="20998" spans="2:9">
      <c r="B20998" s="1"/>
      <c r="C20998" s="29"/>
      <c r="D20998" s="27"/>
      <c r="E20998" s="27"/>
      <c r="F20998" s="27"/>
      <c r="G20998" s="1"/>
      <c r="H20998" s="1"/>
      <c r="I20998" s="1"/>
    </row>
    <row r="20999" spans="2:9">
      <c r="B20999" s="1"/>
      <c r="C20999" s="29"/>
      <c r="D20999" s="27"/>
      <c r="E20999" s="27"/>
      <c r="F20999" s="27"/>
      <c r="G20999" s="1"/>
      <c r="H20999" s="1"/>
      <c r="I20999" s="1"/>
    </row>
    <row r="21000" spans="2:9">
      <c r="B21000" s="1"/>
      <c r="C21000" s="29"/>
      <c r="D21000" s="27"/>
      <c r="E21000" s="27"/>
      <c r="F21000" s="27"/>
      <c r="G21000" s="1"/>
      <c r="H21000" s="1"/>
      <c r="I21000" s="1"/>
    </row>
    <row r="21001" spans="2:9">
      <c r="B21001" s="1"/>
      <c r="C21001" s="29"/>
      <c r="D21001" s="27"/>
      <c r="E21001" s="27"/>
      <c r="F21001" s="27"/>
      <c r="G21001" s="1"/>
      <c r="H21001" s="1"/>
      <c r="I21001" s="1"/>
    </row>
    <row r="21002" spans="2:9">
      <c r="B21002" s="1"/>
      <c r="C21002" s="29"/>
      <c r="D21002" s="27"/>
      <c r="E21002" s="27"/>
      <c r="F21002" s="27"/>
      <c r="G21002" s="1"/>
      <c r="H21002" s="1"/>
      <c r="I21002" s="1"/>
    </row>
    <row r="21003" spans="2:9">
      <c r="B21003" s="1"/>
      <c r="C21003" s="29"/>
      <c r="D21003" s="27"/>
      <c r="E21003" s="27"/>
      <c r="F21003" s="27"/>
      <c r="G21003" s="1"/>
      <c r="H21003" s="1"/>
      <c r="I21003" s="1"/>
    </row>
    <row r="21004" spans="2:9">
      <c r="B21004" s="1"/>
      <c r="C21004" s="29"/>
      <c r="D21004" s="27"/>
      <c r="E21004" s="27"/>
      <c r="F21004" s="27"/>
      <c r="G21004" s="1"/>
      <c r="H21004" s="1"/>
      <c r="I21004" s="1"/>
    </row>
    <row r="21005" spans="2:9">
      <c r="B21005" s="1"/>
      <c r="C21005" s="29"/>
      <c r="D21005" s="27"/>
      <c r="E21005" s="27"/>
      <c r="F21005" s="27"/>
      <c r="G21005" s="1"/>
      <c r="H21005" s="1"/>
      <c r="I21005" s="1"/>
    </row>
    <row r="21006" spans="2:9">
      <c r="B21006" s="1"/>
      <c r="C21006" s="29"/>
      <c r="D21006" s="27"/>
      <c r="E21006" s="27"/>
      <c r="F21006" s="27"/>
      <c r="G21006" s="1"/>
      <c r="H21006" s="1"/>
      <c r="I21006" s="1"/>
    </row>
    <row r="21007" spans="2:9">
      <c r="B21007" s="1"/>
      <c r="C21007" s="29"/>
      <c r="D21007" s="27"/>
      <c r="E21007" s="27"/>
      <c r="F21007" s="27"/>
      <c r="G21007" s="1"/>
      <c r="H21007" s="1"/>
      <c r="I21007" s="1"/>
    </row>
    <row r="21008" spans="2:9">
      <c r="B21008" s="1"/>
      <c r="C21008" s="29"/>
      <c r="D21008" s="27"/>
      <c r="E21008" s="27"/>
      <c r="F21008" s="27"/>
      <c r="G21008" s="1"/>
      <c r="H21008" s="1"/>
      <c r="I21008" s="1"/>
    </row>
    <row r="21009" spans="2:9">
      <c r="B21009" s="1"/>
      <c r="C21009" s="29"/>
      <c r="D21009" s="27"/>
      <c r="E21009" s="27"/>
      <c r="F21009" s="27"/>
      <c r="G21009" s="1"/>
      <c r="H21009" s="1"/>
      <c r="I21009" s="1"/>
    </row>
    <row r="21010" spans="2:9">
      <c r="B21010" s="1"/>
      <c r="C21010" s="29"/>
      <c r="D21010" s="27"/>
      <c r="E21010" s="27"/>
      <c r="F21010" s="27"/>
      <c r="G21010" s="1"/>
      <c r="H21010" s="1"/>
      <c r="I21010" s="1"/>
    </row>
    <row r="21011" spans="2:9">
      <c r="B21011" s="1"/>
      <c r="C21011" s="29"/>
      <c r="D21011" s="27"/>
      <c r="E21011" s="27"/>
      <c r="F21011" s="27"/>
      <c r="G21011" s="1"/>
      <c r="H21011" s="1"/>
      <c r="I21011" s="1"/>
    </row>
    <row r="21012" spans="2:9">
      <c r="B21012" s="1"/>
      <c r="C21012" s="29"/>
      <c r="D21012" s="27"/>
      <c r="E21012" s="27"/>
      <c r="F21012" s="27"/>
      <c r="G21012" s="1"/>
      <c r="H21012" s="1"/>
      <c r="I21012" s="1"/>
    </row>
    <row r="21013" spans="2:9">
      <c r="B21013" s="1"/>
      <c r="C21013" s="29"/>
      <c r="D21013" s="27"/>
      <c r="E21013" s="27"/>
      <c r="F21013" s="27"/>
      <c r="G21013" s="1"/>
      <c r="H21013" s="1"/>
      <c r="I21013" s="1"/>
    </row>
    <row r="21014" spans="2:9">
      <c r="B21014" s="1"/>
      <c r="C21014" s="29"/>
      <c r="D21014" s="27"/>
      <c r="E21014" s="27"/>
      <c r="F21014" s="27"/>
      <c r="G21014" s="1"/>
      <c r="H21014" s="1"/>
      <c r="I21014" s="1"/>
    </row>
    <row r="21015" spans="2:9">
      <c r="B21015" s="1"/>
      <c r="C21015" s="29"/>
      <c r="D21015" s="27"/>
      <c r="E21015" s="27"/>
      <c r="F21015" s="27"/>
      <c r="G21015" s="1"/>
      <c r="H21015" s="1"/>
      <c r="I21015" s="1"/>
    </row>
    <row r="21016" spans="2:9">
      <c r="B21016" s="1"/>
      <c r="C21016" s="29"/>
      <c r="D21016" s="27"/>
      <c r="E21016" s="27"/>
      <c r="F21016" s="27"/>
      <c r="G21016" s="1"/>
      <c r="H21016" s="1"/>
      <c r="I21016" s="1"/>
    </row>
    <row r="21017" spans="2:9">
      <c r="B21017" s="1"/>
      <c r="C21017" s="29"/>
      <c r="D21017" s="27"/>
      <c r="E21017" s="27"/>
      <c r="F21017" s="27"/>
      <c r="G21017" s="1"/>
      <c r="H21017" s="1"/>
      <c r="I21017" s="1"/>
    </row>
    <row r="21018" spans="2:9">
      <c r="B21018" s="1"/>
      <c r="C21018" s="29"/>
      <c r="D21018" s="27"/>
      <c r="E21018" s="27"/>
      <c r="F21018" s="27"/>
      <c r="G21018" s="1"/>
      <c r="H21018" s="1"/>
      <c r="I21018" s="1"/>
    </row>
    <row r="21019" spans="2:9">
      <c r="B21019" s="1"/>
      <c r="C21019" s="29"/>
      <c r="D21019" s="27"/>
      <c r="E21019" s="27"/>
      <c r="F21019" s="27"/>
      <c r="G21019" s="1"/>
      <c r="H21019" s="1"/>
      <c r="I21019" s="1"/>
    </row>
    <row r="21020" spans="2:9">
      <c r="B21020" s="1"/>
      <c r="C21020" s="29"/>
      <c r="D21020" s="27"/>
      <c r="E21020" s="27"/>
      <c r="F21020" s="27"/>
      <c r="G21020" s="1"/>
      <c r="H21020" s="1"/>
      <c r="I21020" s="1"/>
    </row>
    <row r="21021" spans="2:9">
      <c r="B21021" s="1"/>
      <c r="C21021" s="29"/>
      <c r="D21021" s="27"/>
      <c r="E21021" s="27"/>
      <c r="F21021" s="27"/>
      <c r="G21021" s="1"/>
      <c r="H21021" s="1"/>
      <c r="I21021" s="1"/>
    </row>
    <row r="21022" spans="2:9">
      <c r="B21022" s="1"/>
      <c r="C21022" s="29"/>
      <c r="D21022" s="27"/>
      <c r="E21022" s="27"/>
      <c r="F21022" s="27"/>
      <c r="G21022" s="1"/>
      <c r="H21022" s="1"/>
      <c r="I21022" s="1"/>
    </row>
    <row r="21023" spans="2:9">
      <c r="B21023" s="1"/>
      <c r="C21023" s="29"/>
      <c r="D21023" s="27"/>
      <c r="E21023" s="27"/>
      <c r="F21023" s="27"/>
      <c r="G21023" s="1"/>
      <c r="H21023" s="1"/>
      <c r="I21023" s="1"/>
    </row>
    <row r="21024" spans="2:9">
      <c r="B21024" s="1"/>
      <c r="C21024" s="29"/>
      <c r="D21024" s="27"/>
      <c r="E21024" s="27"/>
      <c r="F21024" s="27"/>
      <c r="G21024" s="1"/>
      <c r="H21024" s="1"/>
      <c r="I21024" s="1"/>
    </row>
    <row r="21025" spans="2:9">
      <c r="B21025" s="1"/>
      <c r="C21025" s="29"/>
      <c r="D21025" s="27"/>
      <c r="E21025" s="27"/>
      <c r="F21025" s="27"/>
      <c r="G21025" s="1"/>
      <c r="H21025" s="1"/>
      <c r="I21025" s="1"/>
    </row>
    <row r="21026" spans="2:9">
      <c r="B21026" s="1"/>
      <c r="C21026" s="29"/>
      <c r="D21026" s="27"/>
      <c r="E21026" s="27"/>
      <c r="F21026" s="27"/>
      <c r="G21026" s="1"/>
      <c r="H21026" s="1"/>
      <c r="I21026" s="1"/>
    </row>
    <row r="21027" spans="2:9">
      <c r="B21027" s="1"/>
      <c r="C21027" s="29"/>
      <c r="D21027" s="27"/>
      <c r="E21027" s="27"/>
      <c r="F21027" s="27"/>
      <c r="G21027" s="1"/>
      <c r="H21027" s="1"/>
      <c r="I21027" s="1"/>
    </row>
    <row r="21028" spans="2:9">
      <c r="B21028" s="1"/>
      <c r="C21028" s="29"/>
      <c r="D21028" s="27"/>
      <c r="E21028" s="27"/>
      <c r="F21028" s="27"/>
      <c r="G21028" s="1"/>
      <c r="H21028" s="1"/>
      <c r="I21028" s="1"/>
    </row>
    <row r="21029" spans="2:9">
      <c r="B21029" s="1"/>
      <c r="C21029" s="29"/>
      <c r="D21029" s="27"/>
      <c r="E21029" s="27"/>
      <c r="F21029" s="27"/>
      <c r="G21029" s="1"/>
      <c r="H21029" s="1"/>
      <c r="I21029" s="1"/>
    </row>
    <row r="21030" spans="2:9">
      <c r="B21030" s="1"/>
      <c r="C21030" s="29"/>
      <c r="D21030" s="27"/>
      <c r="E21030" s="27"/>
      <c r="F21030" s="27"/>
      <c r="G21030" s="1"/>
      <c r="H21030" s="1"/>
      <c r="I21030" s="1"/>
    </row>
    <row r="21031" spans="2:9">
      <c r="B21031" s="1"/>
      <c r="C21031" s="29"/>
      <c r="D21031" s="27"/>
      <c r="E21031" s="27"/>
      <c r="F21031" s="27"/>
      <c r="G21031" s="1"/>
      <c r="H21031" s="1"/>
      <c r="I21031" s="1"/>
    </row>
    <row r="21032" spans="2:9">
      <c r="B21032" s="1"/>
      <c r="C21032" s="29"/>
      <c r="D21032" s="27"/>
      <c r="E21032" s="27"/>
      <c r="F21032" s="27"/>
      <c r="G21032" s="1"/>
      <c r="H21032" s="1"/>
      <c r="I21032" s="1"/>
    </row>
    <row r="21033" spans="2:9">
      <c r="B21033" s="1"/>
      <c r="C21033" s="29"/>
      <c r="D21033" s="27"/>
      <c r="E21033" s="27"/>
      <c r="F21033" s="27"/>
      <c r="G21033" s="1"/>
      <c r="H21033" s="1"/>
      <c r="I21033" s="1"/>
    </row>
    <row r="21034" spans="2:9">
      <c r="B21034" s="1"/>
      <c r="C21034" s="29"/>
      <c r="D21034" s="27"/>
      <c r="E21034" s="27"/>
      <c r="F21034" s="27"/>
      <c r="G21034" s="1"/>
      <c r="H21034" s="1"/>
      <c r="I21034" s="1"/>
    </row>
    <row r="21035" spans="2:9">
      <c r="B21035" s="1"/>
      <c r="C21035" s="29"/>
      <c r="D21035" s="27"/>
      <c r="E21035" s="27"/>
      <c r="F21035" s="27"/>
      <c r="G21035" s="1"/>
      <c r="H21035" s="1"/>
      <c r="I21035" s="1"/>
    </row>
    <row r="21036" spans="2:9">
      <c r="B21036" s="1"/>
      <c r="C21036" s="29"/>
      <c r="D21036" s="27"/>
      <c r="E21036" s="27"/>
      <c r="F21036" s="27"/>
      <c r="G21036" s="1"/>
      <c r="H21036" s="1"/>
      <c r="I21036" s="1"/>
    </row>
    <row r="21037" spans="2:9">
      <c r="B21037" s="1"/>
      <c r="C21037" s="29"/>
      <c r="D21037" s="27"/>
      <c r="E21037" s="27"/>
      <c r="F21037" s="27"/>
      <c r="G21037" s="1"/>
      <c r="H21037" s="1"/>
      <c r="I21037" s="1"/>
    </row>
    <row r="21038" spans="2:9">
      <c r="B21038" s="1"/>
      <c r="C21038" s="29"/>
      <c r="D21038" s="27"/>
      <c r="E21038" s="27"/>
      <c r="F21038" s="27"/>
      <c r="G21038" s="1"/>
      <c r="H21038" s="1"/>
      <c r="I21038" s="1"/>
    </row>
    <row r="21039" spans="2:9">
      <c r="B21039" s="1"/>
      <c r="C21039" s="29"/>
      <c r="D21039" s="27"/>
      <c r="E21039" s="27"/>
      <c r="F21039" s="27"/>
      <c r="G21039" s="1"/>
      <c r="H21039" s="1"/>
      <c r="I21039" s="1"/>
    </row>
    <row r="21040" spans="2:9">
      <c r="B21040" s="1"/>
      <c r="C21040" s="29"/>
      <c r="D21040" s="27"/>
      <c r="E21040" s="27"/>
      <c r="F21040" s="27"/>
      <c r="G21040" s="1"/>
      <c r="H21040" s="1"/>
      <c r="I21040" s="1"/>
    </row>
    <row r="21041" spans="2:9">
      <c r="B21041" s="1"/>
      <c r="C21041" s="29"/>
      <c r="D21041" s="27"/>
      <c r="E21041" s="27"/>
      <c r="F21041" s="27"/>
      <c r="G21041" s="1"/>
      <c r="H21041" s="1"/>
      <c r="I21041" s="1"/>
    </row>
    <row r="21042" spans="2:9">
      <c r="B21042" s="1"/>
      <c r="C21042" s="29"/>
      <c r="D21042" s="27"/>
      <c r="E21042" s="27"/>
      <c r="F21042" s="27"/>
      <c r="G21042" s="1"/>
      <c r="H21042" s="1"/>
      <c r="I21042" s="1"/>
    </row>
    <row r="21043" spans="2:9">
      <c r="B21043" s="1"/>
      <c r="C21043" s="29"/>
      <c r="D21043" s="27"/>
      <c r="E21043" s="27"/>
      <c r="F21043" s="27"/>
      <c r="G21043" s="1"/>
      <c r="H21043" s="1"/>
      <c r="I21043" s="1"/>
    </row>
    <row r="21044" spans="2:9">
      <c r="B21044" s="1"/>
      <c r="C21044" s="29"/>
      <c r="D21044" s="27"/>
      <c r="E21044" s="27"/>
      <c r="F21044" s="27"/>
      <c r="G21044" s="1"/>
      <c r="H21044" s="1"/>
      <c r="I21044" s="1"/>
    </row>
    <row r="21045" spans="2:9">
      <c r="B21045" s="1"/>
      <c r="C21045" s="29"/>
      <c r="D21045" s="27"/>
      <c r="E21045" s="27"/>
      <c r="F21045" s="27"/>
      <c r="G21045" s="1"/>
      <c r="H21045" s="1"/>
      <c r="I21045" s="1"/>
    </row>
    <row r="21046" spans="2:9">
      <c r="B21046" s="1"/>
      <c r="C21046" s="29"/>
      <c r="D21046" s="27"/>
      <c r="E21046" s="27"/>
      <c r="F21046" s="27"/>
      <c r="G21046" s="1"/>
      <c r="H21046" s="1"/>
      <c r="I21046" s="1"/>
    </row>
    <row r="21047" spans="2:9">
      <c r="B21047" s="1"/>
      <c r="C21047" s="29"/>
      <c r="D21047" s="27"/>
      <c r="E21047" s="27"/>
      <c r="F21047" s="27"/>
      <c r="G21047" s="1"/>
      <c r="H21047" s="1"/>
      <c r="I21047" s="1"/>
    </row>
    <row r="21048" spans="2:9">
      <c r="B21048" s="1"/>
      <c r="C21048" s="29"/>
      <c r="D21048" s="27"/>
      <c r="E21048" s="27"/>
      <c r="F21048" s="27"/>
      <c r="G21048" s="1"/>
      <c r="H21048" s="1"/>
      <c r="I21048" s="1"/>
    </row>
    <row r="21049" spans="2:9">
      <c r="B21049" s="1"/>
      <c r="C21049" s="29"/>
      <c r="D21049" s="27"/>
      <c r="E21049" s="27"/>
      <c r="F21049" s="27"/>
      <c r="G21049" s="1"/>
      <c r="H21049" s="1"/>
      <c r="I21049" s="1"/>
    </row>
    <row r="21050" spans="2:9">
      <c r="B21050" s="1"/>
      <c r="C21050" s="29"/>
      <c r="D21050" s="27"/>
      <c r="E21050" s="27"/>
      <c r="F21050" s="27"/>
      <c r="G21050" s="1"/>
      <c r="H21050" s="1"/>
      <c r="I21050" s="1"/>
    </row>
    <row r="21051" spans="2:9">
      <c r="B21051" s="1"/>
      <c r="C21051" s="29"/>
      <c r="D21051" s="27"/>
      <c r="E21051" s="27"/>
      <c r="F21051" s="27"/>
      <c r="G21051" s="1"/>
      <c r="H21051" s="1"/>
      <c r="I21051" s="1"/>
    </row>
    <row r="21052" spans="2:9">
      <c r="B21052" s="1"/>
      <c r="C21052" s="29"/>
      <c r="D21052" s="27"/>
      <c r="E21052" s="27"/>
      <c r="F21052" s="27"/>
      <c r="G21052" s="1"/>
      <c r="H21052" s="1"/>
      <c r="I21052" s="1"/>
    </row>
    <row r="21053" spans="2:9">
      <c r="B21053" s="1"/>
      <c r="C21053" s="29"/>
      <c r="D21053" s="27"/>
      <c r="E21053" s="27"/>
      <c r="F21053" s="27"/>
      <c r="G21053" s="1"/>
      <c r="H21053" s="1"/>
      <c r="I21053" s="1"/>
    </row>
    <row r="21054" spans="2:9">
      <c r="B21054" s="1"/>
      <c r="C21054" s="29"/>
      <c r="D21054" s="27"/>
      <c r="E21054" s="27"/>
      <c r="F21054" s="27"/>
      <c r="G21054" s="1"/>
      <c r="H21054" s="1"/>
      <c r="I21054" s="1"/>
    </row>
    <row r="21055" spans="2:9">
      <c r="B21055" s="1"/>
      <c r="C21055" s="29"/>
      <c r="D21055" s="27"/>
      <c r="E21055" s="27"/>
      <c r="F21055" s="27"/>
      <c r="G21055" s="1"/>
      <c r="H21055" s="1"/>
      <c r="I21055" s="1"/>
    </row>
    <row r="21056" spans="2:9">
      <c r="B21056" s="1"/>
      <c r="C21056" s="29"/>
      <c r="D21056" s="27"/>
      <c r="E21056" s="27"/>
      <c r="F21056" s="27"/>
      <c r="G21056" s="1"/>
      <c r="H21056" s="1"/>
      <c r="I21056" s="1"/>
    </row>
    <row r="21057" spans="2:9">
      <c r="B21057" s="1"/>
      <c r="C21057" s="29"/>
      <c r="D21057" s="27"/>
      <c r="E21057" s="27"/>
      <c r="F21057" s="27"/>
      <c r="G21057" s="1"/>
      <c r="H21057" s="1"/>
      <c r="I21057" s="1"/>
    </row>
    <row r="21058" spans="2:9">
      <c r="B21058" s="1"/>
      <c r="C21058" s="29"/>
      <c r="D21058" s="27"/>
      <c r="E21058" s="27"/>
      <c r="F21058" s="27"/>
      <c r="G21058" s="1"/>
      <c r="H21058" s="1"/>
      <c r="I21058" s="1"/>
    </row>
    <row r="21059" spans="2:9">
      <c r="B21059" s="1"/>
      <c r="C21059" s="29"/>
      <c r="D21059" s="27"/>
      <c r="E21059" s="27"/>
      <c r="F21059" s="27"/>
      <c r="G21059" s="1"/>
      <c r="H21059" s="1"/>
      <c r="I21059" s="1"/>
    </row>
    <row r="21060" spans="2:9">
      <c r="B21060" s="1"/>
      <c r="C21060" s="29"/>
      <c r="D21060" s="27"/>
      <c r="E21060" s="27"/>
      <c r="F21060" s="27"/>
      <c r="G21060" s="1"/>
      <c r="H21060" s="1"/>
      <c r="I21060" s="1"/>
    </row>
    <row r="21061" spans="2:9">
      <c r="B21061" s="1"/>
      <c r="C21061" s="29"/>
      <c r="D21061" s="27"/>
      <c r="E21061" s="27"/>
      <c r="F21061" s="27"/>
      <c r="G21061" s="1"/>
      <c r="H21061" s="1"/>
      <c r="I21061" s="1"/>
    </row>
    <row r="21062" spans="2:9">
      <c r="B21062" s="1"/>
      <c r="C21062" s="29"/>
      <c r="D21062" s="27"/>
      <c r="E21062" s="27"/>
      <c r="F21062" s="27"/>
      <c r="G21062" s="1"/>
      <c r="H21062" s="1"/>
      <c r="I21062" s="1"/>
    </row>
    <row r="21063" spans="2:9">
      <c r="B21063" s="1"/>
      <c r="C21063" s="29"/>
      <c r="D21063" s="27"/>
      <c r="E21063" s="27"/>
      <c r="F21063" s="27"/>
      <c r="G21063" s="1"/>
      <c r="H21063" s="1"/>
      <c r="I21063" s="1"/>
    </row>
    <row r="21064" spans="2:9">
      <c r="B21064" s="1"/>
      <c r="C21064" s="29"/>
      <c r="D21064" s="27"/>
      <c r="E21064" s="27"/>
      <c r="F21064" s="27"/>
      <c r="G21064" s="1"/>
      <c r="H21064" s="1"/>
      <c r="I21064" s="1"/>
    </row>
    <row r="21065" spans="2:9">
      <c r="B21065" s="1"/>
      <c r="C21065" s="29"/>
      <c r="D21065" s="27"/>
      <c r="E21065" s="27"/>
      <c r="F21065" s="27"/>
      <c r="G21065" s="1"/>
      <c r="H21065" s="1"/>
      <c r="I21065" s="1"/>
    </row>
    <row r="21066" spans="2:9">
      <c r="B21066" s="1"/>
      <c r="C21066" s="29"/>
      <c r="D21066" s="27"/>
      <c r="E21066" s="27"/>
      <c r="F21066" s="27"/>
      <c r="G21066" s="1"/>
      <c r="H21066" s="1"/>
      <c r="I21066" s="1"/>
    </row>
    <row r="21067" spans="2:9">
      <c r="B21067" s="1"/>
      <c r="C21067" s="29"/>
      <c r="D21067" s="27"/>
      <c r="E21067" s="27"/>
      <c r="F21067" s="27"/>
      <c r="G21067" s="1"/>
      <c r="H21067" s="1"/>
      <c r="I21067" s="1"/>
    </row>
    <row r="21068" spans="2:9">
      <c r="B21068" s="1"/>
      <c r="C21068" s="29"/>
      <c r="D21068" s="27"/>
      <c r="E21068" s="27"/>
      <c r="F21068" s="27"/>
      <c r="G21068" s="1"/>
      <c r="H21068" s="1"/>
      <c r="I21068" s="1"/>
    </row>
    <row r="21069" spans="2:9">
      <c r="B21069" s="1"/>
      <c r="C21069" s="29"/>
      <c r="D21069" s="27"/>
      <c r="E21069" s="27"/>
      <c r="F21069" s="27"/>
      <c r="G21069" s="1"/>
      <c r="H21069" s="1"/>
      <c r="I21069" s="1"/>
    </row>
    <row r="21070" spans="2:9">
      <c r="B21070" s="1"/>
      <c r="C21070" s="29"/>
      <c r="D21070" s="27"/>
      <c r="E21070" s="27"/>
      <c r="F21070" s="27"/>
      <c r="G21070" s="1"/>
      <c r="H21070" s="1"/>
      <c r="I21070" s="1"/>
    </row>
    <row r="21071" spans="2:9">
      <c r="B21071" s="1"/>
      <c r="C21071" s="29"/>
      <c r="D21071" s="27"/>
      <c r="E21071" s="27"/>
      <c r="F21071" s="27"/>
      <c r="G21071" s="1"/>
      <c r="H21071" s="1"/>
      <c r="I21071" s="1"/>
    </row>
    <row r="21072" spans="2:9">
      <c r="B21072" s="1"/>
      <c r="C21072" s="29"/>
      <c r="D21072" s="27"/>
      <c r="E21072" s="27"/>
      <c r="F21072" s="27"/>
      <c r="G21072" s="1"/>
      <c r="H21072" s="1"/>
      <c r="I21072" s="1"/>
    </row>
    <row r="21073" spans="2:9">
      <c r="B21073" s="1"/>
      <c r="C21073" s="29"/>
      <c r="D21073" s="27"/>
      <c r="E21073" s="27"/>
      <c r="F21073" s="27"/>
      <c r="G21073" s="1"/>
      <c r="H21073" s="1"/>
      <c r="I21073" s="1"/>
    </row>
    <row r="21074" spans="2:9">
      <c r="B21074" s="1"/>
      <c r="C21074" s="29"/>
      <c r="D21074" s="27"/>
      <c r="E21074" s="27"/>
      <c r="F21074" s="27"/>
      <c r="G21074" s="1"/>
      <c r="H21074" s="1"/>
      <c r="I21074" s="1"/>
    </row>
    <row r="21075" spans="2:9">
      <c r="B21075" s="1"/>
      <c r="C21075" s="29"/>
      <c r="D21075" s="27"/>
      <c r="E21075" s="27"/>
      <c r="F21075" s="27"/>
      <c r="G21075" s="1"/>
      <c r="H21075" s="1"/>
      <c r="I21075" s="1"/>
    </row>
    <row r="21076" spans="2:9">
      <c r="B21076" s="1"/>
      <c r="C21076" s="29"/>
      <c r="D21076" s="27"/>
      <c r="E21076" s="27"/>
      <c r="F21076" s="27"/>
      <c r="G21076" s="1"/>
      <c r="H21076" s="1"/>
      <c r="I21076" s="1"/>
    </row>
    <row r="21077" spans="2:9">
      <c r="B21077" s="1"/>
      <c r="C21077" s="29"/>
      <c r="D21077" s="27"/>
      <c r="E21077" s="27"/>
      <c r="F21077" s="27"/>
      <c r="G21077" s="1"/>
      <c r="H21077" s="1"/>
      <c r="I21077" s="1"/>
    </row>
    <row r="21078" spans="2:9">
      <c r="B21078" s="1"/>
      <c r="C21078" s="29"/>
      <c r="D21078" s="27"/>
      <c r="E21078" s="27"/>
      <c r="F21078" s="27"/>
      <c r="G21078" s="1"/>
      <c r="H21078" s="1"/>
      <c r="I21078" s="1"/>
    </row>
    <row r="21079" spans="2:9">
      <c r="B21079" s="1"/>
      <c r="C21079" s="29"/>
      <c r="D21079" s="27"/>
      <c r="E21079" s="27"/>
      <c r="F21079" s="27"/>
      <c r="G21079" s="1"/>
      <c r="H21079" s="1"/>
      <c r="I21079" s="1"/>
    </row>
    <row r="21080" spans="2:9">
      <c r="B21080" s="1"/>
      <c r="C21080" s="29"/>
      <c r="D21080" s="27"/>
      <c r="E21080" s="27"/>
      <c r="F21080" s="27"/>
      <c r="G21080" s="1"/>
      <c r="H21080" s="1"/>
      <c r="I21080" s="1"/>
    </row>
    <row r="21081" spans="2:9">
      <c r="B21081" s="1"/>
      <c r="C21081" s="29"/>
      <c r="D21081" s="27"/>
      <c r="E21081" s="27"/>
      <c r="F21081" s="27"/>
      <c r="G21081" s="1"/>
      <c r="H21081" s="1"/>
      <c r="I21081" s="1"/>
    </row>
    <row r="21082" spans="2:9">
      <c r="B21082" s="1"/>
      <c r="C21082" s="29"/>
      <c r="D21082" s="27"/>
      <c r="E21082" s="27"/>
      <c r="F21082" s="27"/>
      <c r="G21082" s="1"/>
      <c r="H21082" s="1"/>
      <c r="I21082" s="1"/>
    </row>
    <row r="21083" spans="2:9">
      <c r="B21083" s="1"/>
      <c r="C21083" s="29"/>
      <c r="D21083" s="27"/>
      <c r="E21083" s="27"/>
      <c r="F21083" s="27"/>
      <c r="G21083" s="1"/>
      <c r="H21083" s="1"/>
      <c r="I21083" s="1"/>
    </row>
    <row r="21084" spans="2:9">
      <c r="B21084" s="1"/>
      <c r="C21084" s="29"/>
      <c r="D21084" s="27"/>
      <c r="E21084" s="27"/>
      <c r="F21084" s="27"/>
      <c r="G21084" s="1"/>
      <c r="H21084" s="1"/>
      <c r="I21084" s="1"/>
    </row>
    <row r="21085" spans="2:9">
      <c r="B21085" s="1"/>
      <c r="C21085" s="29"/>
      <c r="D21085" s="27"/>
      <c r="E21085" s="27"/>
      <c r="F21085" s="27"/>
      <c r="G21085" s="1"/>
      <c r="H21085" s="1"/>
      <c r="I21085" s="1"/>
    </row>
    <row r="21086" spans="2:9">
      <c r="B21086" s="1"/>
      <c r="C21086" s="29"/>
      <c r="D21086" s="27"/>
      <c r="E21086" s="27"/>
      <c r="F21086" s="27"/>
      <c r="G21086" s="1"/>
      <c r="H21086" s="1"/>
      <c r="I21086" s="1"/>
    </row>
    <row r="21087" spans="2:9">
      <c r="B21087" s="1"/>
      <c r="C21087" s="29"/>
      <c r="D21087" s="27"/>
      <c r="E21087" s="27"/>
      <c r="F21087" s="27"/>
      <c r="G21087" s="1"/>
      <c r="H21087" s="1"/>
      <c r="I21087" s="1"/>
    </row>
    <row r="21088" spans="2:9">
      <c r="B21088" s="1"/>
      <c r="C21088" s="29"/>
      <c r="D21088" s="27"/>
      <c r="E21088" s="27"/>
      <c r="F21088" s="27"/>
      <c r="G21088" s="1"/>
      <c r="H21088" s="1"/>
      <c r="I21088" s="1"/>
    </row>
    <row r="21089" spans="2:9">
      <c r="B21089" s="1"/>
      <c r="C21089" s="29"/>
      <c r="D21089" s="27"/>
      <c r="E21089" s="27"/>
      <c r="F21089" s="27"/>
      <c r="G21089" s="1"/>
      <c r="H21089" s="1"/>
      <c r="I21089" s="1"/>
    </row>
    <row r="21090" spans="2:9">
      <c r="B21090" s="1"/>
      <c r="C21090" s="29"/>
      <c r="D21090" s="27"/>
      <c r="E21090" s="27"/>
      <c r="F21090" s="27"/>
      <c r="G21090" s="1"/>
      <c r="H21090" s="1"/>
      <c r="I21090" s="1"/>
    </row>
    <row r="21091" spans="2:9">
      <c r="B21091" s="1"/>
      <c r="C21091" s="29"/>
      <c r="D21091" s="27"/>
      <c r="E21091" s="27"/>
      <c r="F21091" s="27"/>
      <c r="G21091" s="1"/>
      <c r="H21091" s="1"/>
      <c r="I21091" s="1"/>
    </row>
    <row r="21092" spans="2:9">
      <c r="B21092" s="1"/>
      <c r="C21092" s="29"/>
      <c r="D21092" s="27"/>
      <c r="E21092" s="27"/>
      <c r="F21092" s="27"/>
      <c r="G21092" s="1"/>
      <c r="H21092" s="1"/>
      <c r="I21092" s="1"/>
    </row>
    <row r="21093" spans="2:9">
      <c r="B21093" s="1"/>
      <c r="C21093" s="29"/>
      <c r="D21093" s="27"/>
      <c r="E21093" s="27"/>
      <c r="F21093" s="27"/>
      <c r="G21093" s="1"/>
      <c r="H21093" s="1"/>
      <c r="I21093" s="1"/>
    </row>
    <row r="21094" spans="2:9">
      <c r="B21094" s="1"/>
      <c r="C21094" s="29"/>
      <c r="D21094" s="27"/>
      <c r="E21094" s="27"/>
      <c r="F21094" s="27"/>
      <c r="G21094" s="1"/>
      <c r="H21094" s="1"/>
      <c r="I21094" s="1"/>
    </row>
    <row r="21095" spans="2:9">
      <c r="B21095" s="1"/>
      <c r="C21095" s="29"/>
      <c r="D21095" s="27"/>
      <c r="E21095" s="27"/>
      <c r="F21095" s="27"/>
      <c r="G21095" s="1"/>
      <c r="H21095" s="1"/>
      <c r="I21095" s="1"/>
    </row>
    <row r="21096" spans="2:9">
      <c r="B21096" s="1"/>
      <c r="C21096" s="29"/>
      <c r="D21096" s="27"/>
      <c r="E21096" s="27"/>
      <c r="F21096" s="27"/>
      <c r="G21096" s="1"/>
      <c r="H21096" s="1"/>
      <c r="I21096" s="1"/>
    </row>
    <row r="21097" spans="2:9">
      <c r="B21097" s="1"/>
      <c r="C21097" s="29"/>
      <c r="D21097" s="27"/>
      <c r="E21097" s="27"/>
      <c r="F21097" s="27"/>
      <c r="G21097" s="1"/>
      <c r="H21097" s="1"/>
      <c r="I21097" s="1"/>
    </row>
    <row r="21098" spans="2:9">
      <c r="B21098" s="1"/>
      <c r="C21098" s="29"/>
      <c r="D21098" s="27"/>
      <c r="E21098" s="27"/>
      <c r="F21098" s="27"/>
      <c r="G21098" s="1"/>
      <c r="H21098" s="1"/>
      <c r="I21098" s="1"/>
    </row>
    <row r="21099" spans="2:9">
      <c r="B21099" s="1"/>
      <c r="C21099" s="29"/>
      <c r="D21099" s="27"/>
      <c r="E21099" s="27"/>
      <c r="F21099" s="27"/>
      <c r="G21099" s="1"/>
      <c r="H21099" s="1"/>
      <c r="I21099" s="1"/>
    </row>
    <row r="21100" spans="2:9">
      <c r="B21100" s="1"/>
      <c r="C21100" s="29"/>
      <c r="D21100" s="27"/>
      <c r="E21100" s="27"/>
      <c r="F21100" s="27"/>
      <c r="G21100" s="1"/>
      <c r="H21100" s="1"/>
      <c r="I21100" s="1"/>
    </row>
    <row r="21101" spans="2:9">
      <c r="B21101" s="1"/>
      <c r="C21101" s="29"/>
      <c r="D21101" s="27"/>
      <c r="E21101" s="27"/>
      <c r="F21101" s="27"/>
      <c r="G21101" s="1"/>
      <c r="H21101" s="1"/>
      <c r="I21101" s="1"/>
    </row>
    <row r="21102" spans="2:9">
      <c r="B21102" s="1"/>
      <c r="C21102" s="29"/>
      <c r="D21102" s="27"/>
      <c r="E21102" s="27"/>
      <c r="F21102" s="27"/>
      <c r="G21102" s="1"/>
      <c r="H21102" s="1"/>
      <c r="I21102" s="1"/>
    </row>
    <row r="21103" spans="2:9">
      <c r="B21103" s="1"/>
      <c r="C21103" s="29"/>
      <c r="D21103" s="27"/>
      <c r="E21103" s="27"/>
      <c r="F21103" s="27"/>
      <c r="G21103" s="1"/>
      <c r="H21103" s="1"/>
      <c r="I21103" s="1"/>
    </row>
    <row r="21104" spans="2:9">
      <c r="B21104" s="1"/>
      <c r="C21104" s="29"/>
      <c r="D21104" s="27"/>
      <c r="E21104" s="27"/>
      <c r="F21104" s="27"/>
      <c r="G21104" s="1"/>
      <c r="H21104" s="1"/>
      <c r="I21104" s="1"/>
    </row>
    <row r="21105" spans="2:9">
      <c r="B21105" s="1"/>
      <c r="C21105" s="29"/>
      <c r="D21105" s="27"/>
      <c r="E21105" s="27"/>
      <c r="F21105" s="27"/>
      <c r="G21105" s="1"/>
      <c r="H21105" s="1"/>
      <c r="I21105" s="1"/>
    </row>
    <row r="21106" spans="2:9">
      <c r="B21106" s="1"/>
      <c r="C21106" s="29"/>
      <c r="D21106" s="27"/>
      <c r="E21106" s="27"/>
      <c r="F21106" s="27"/>
      <c r="G21106" s="1"/>
      <c r="H21106" s="1"/>
      <c r="I21106" s="1"/>
    </row>
    <row r="21107" spans="2:9">
      <c r="B21107" s="1"/>
      <c r="C21107" s="29"/>
      <c r="D21107" s="27"/>
      <c r="E21107" s="27"/>
      <c r="F21107" s="27"/>
      <c r="G21107" s="1"/>
      <c r="H21107" s="1"/>
      <c r="I21107" s="1"/>
    </row>
    <row r="21108" spans="2:9">
      <c r="B21108" s="1"/>
      <c r="C21108" s="29"/>
      <c r="D21108" s="27"/>
      <c r="E21108" s="27"/>
      <c r="F21108" s="27"/>
      <c r="G21108" s="1"/>
      <c r="H21108" s="1"/>
      <c r="I21108" s="1"/>
    </row>
    <row r="21109" spans="2:9">
      <c r="B21109" s="1"/>
      <c r="C21109" s="29"/>
      <c r="D21109" s="27"/>
      <c r="E21109" s="27"/>
      <c r="F21109" s="27"/>
      <c r="G21109" s="1"/>
      <c r="H21109" s="1"/>
      <c r="I21109" s="1"/>
    </row>
    <row r="21110" spans="2:9">
      <c r="B21110" s="1"/>
      <c r="C21110" s="29"/>
      <c r="D21110" s="27"/>
      <c r="E21110" s="27"/>
      <c r="F21110" s="27"/>
      <c r="G21110" s="1"/>
      <c r="H21110" s="1"/>
      <c r="I21110" s="1"/>
    </row>
    <row r="21111" spans="2:9">
      <c r="B21111" s="1"/>
      <c r="C21111" s="29"/>
      <c r="D21111" s="27"/>
      <c r="E21111" s="27"/>
      <c r="F21111" s="27"/>
      <c r="G21111" s="1"/>
      <c r="H21111" s="1"/>
      <c r="I21111" s="1"/>
    </row>
    <row r="21112" spans="2:9">
      <c r="B21112" s="1"/>
      <c r="C21112" s="29"/>
      <c r="D21112" s="27"/>
      <c r="E21112" s="27"/>
      <c r="F21112" s="27"/>
      <c r="G21112" s="1"/>
      <c r="H21112" s="1"/>
      <c r="I21112" s="1"/>
    </row>
    <row r="21113" spans="2:9">
      <c r="B21113" s="1"/>
      <c r="C21113" s="29"/>
      <c r="D21113" s="27"/>
      <c r="E21113" s="27"/>
      <c r="F21113" s="27"/>
      <c r="G21113" s="1"/>
      <c r="H21113" s="1"/>
      <c r="I21113" s="1"/>
    </row>
    <row r="21114" spans="2:9">
      <c r="B21114" s="1"/>
      <c r="C21114" s="29"/>
      <c r="D21114" s="27"/>
      <c r="E21114" s="27"/>
      <c r="F21114" s="27"/>
      <c r="G21114" s="1"/>
      <c r="H21114" s="1"/>
      <c r="I21114" s="1"/>
    </row>
    <row r="21115" spans="2:9">
      <c r="B21115" s="1"/>
      <c r="C21115" s="29"/>
      <c r="D21115" s="27"/>
      <c r="E21115" s="27"/>
      <c r="F21115" s="27"/>
      <c r="G21115" s="1"/>
      <c r="H21115" s="1"/>
      <c r="I21115" s="1"/>
    </row>
    <row r="21116" spans="2:9">
      <c r="B21116" s="1"/>
      <c r="C21116" s="29"/>
      <c r="D21116" s="27"/>
      <c r="E21116" s="27"/>
      <c r="F21116" s="27"/>
      <c r="G21116" s="1"/>
      <c r="H21116" s="1"/>
      <c r="I21116" s="1"/>
    </row>
    <row r="21117" spans="2:9">
      <c r="B21117" s="1"/>
      <c r="C21117" s="29"/>
      <c r="D21117" s="27"/>
      <c r="E21117" s="27"/>
      <c r="F21117" s="27"/>
      <c r="G21117" s="1"/>
      <c r="H21117" s="1"/>
      <c r="I21117" s="1"/>
    </row>
    <row r="21118" spans="2:9">
      <c r="B21118" s="1"/>
      <c r="C21118" s="29"/>
      <c r="D21118" s="27"/>
      <c r="E21118" s="27"/>
      <c r="F21118" s="27"/>
      <c r="G21118" s="1"/>
      <c r="H21118" s="1"/>
      <c r="I21118" s="1"/>
    </row>
    <row r="21119" spans="2:9">
      <c r="B21119" s="1"/>
      <c r="C21119" s="29"/>
      <c r="D21119" s="27"/>
      <c r="E21119" s="27"/>
      <c r="F21119" s="27"/>
      <c r="G21119" s="1"/>
      <c r="H21119" s="1"/>
      <c r="I21119" s="1"/>
    </row>
    <row r="21120" spans="2:9">
      <c r="B21120" s="1"/>
      <c r="C21120" s="29"/>
      <c r="D21120" s="27"/>
      <c r="E21120" s="27"/>
      <c r="F21120" s="27"/>
      <c r="G21120" s="1"/>
      <c r="H21120" s="1"/>
      <c r="I21120" s="1"/>
    </row>
    <row r="21121" spans="2:9">
      <c r="B21121" s="1"/>
      <c r="C21121" s="29"/>
      <c r="D21121" s="27"/>
      <c r="E21121" s="27"/>
      <c r="F21121" s="27"/>
      <c r="G21121" s="1"/>
      <c r="H21121" s="1"/>
      <c r="I21121" s="1"/>
    </row>
    <row r="21122" spans="2:9">
      <c r="B21122" s="1"/>
      <c r="C21122" s="29"/>
      <c r="D21122" s="27"/>
      <c r="E21122" s="27"/>
      <c r="F21122" s="27"/>
      <c r="G21122" s="1"/>
      <c r="H21122" s="1"/>
      <c r="I21122" s="1"/>
    </row>
    <row r="21123" spans="2:9">
      <c r="B21123" s="1"/>
      <c r="C21123" s="29"/>
      <c r="D21123" s="27"/>
      <c r="E21123" s="27"/>
      <c r="F21123" s="27"/>
      <c r="G21123" s="1"/>
      <c r="H21123" s="1"/>
      <c r="I21123" s="1"/>
    </row>
    <row r="21124" spans="2:9">
      <c r="B21124" s="1"/>
      <c r="C21124" s="29"/>
      <c r="D21124" s="27"/>
      <c r="E21124" s="27"/>
      <c r="F21124" s="27"/>
      <c r="G21124" s="1"/>
      <c r="H21124" s="1"/>
      <c r="I21124" s="1"/>
    </row>
    <row r="21125" spans="2:9">
      <c r="B21125" s="1"/>
      <c r="C21125" s="29"/>
      <c r="D21125" s="27"/>
      <c r="E21125" s="27"/>
      <c r="F21125" s="27"/>
      <c r="G21125" s="1"/>
      <c r="H21125" s="1"/>
      <c r="I21125" s="1"/>
    </row>
    <row r="21126" spans="2:9">
      <c r="B21126" s="1"/>
      <c r="C21126" s="29"/>
      <c r="D21126" s="27"/>
      <c r="E21126" s="27"/>
      <c r="F21126" s="27"/>
      <c r="G21126" s="1"/>
      <c r="H21126" s="1"/>
      <c r="I21126" s="1"/>
    </row>
    <row r="21127" spans="2:9">
      <c r="B21127" s="1"/>
      <c r="C21127" s="29"/>
      <c r="D21127" s="27"/>
      <c r="E21127" s="27"/>
      <c r="F21127" s="27"/>
      <c r="G21127" s="1"/>
      <c r="H21127" s="1"/>
      <c r="I21127" s="1"/>
    </row>
    <row r="21128" spans="2:9">
      <c r="B21128" s="1"/>
      <c r="C21128" s="29"/>
      <c r="D21128" s="27"/>
      <c r="E21128" s="27"/>
      <c r="F21128" s="27"/>
      <c r="G21128" s="1"/>
      <c r="H21128" s="1"/>
      <c r="I21128" s="1"/>
    </row>
    <row r="21129" spans="2:9">
      <c r="B21129" s="1"/>
      <c r="C21129" s="29"/>
      <c r="D21129" s="27"/>
      <c r="E21129" s="27"/>
      <c r="F21129" s="27"/>
      <c r="G21129" s="1"/>
      <c r="H21129" s="1"/>
      <c r="I21129" s="1"/>
    </row>
    <row r="21130" spans="2:9">
      <c r="B21130" s="1"/>
      <c r="C21130" s="29"/>
      <c r="D21130" s="27"/>
      <c r="E21130" s="27"/>
      <c r="F21130" s="27"/>
      <c r="G21130" s="1"/>
      <c r="H21130" s="1"/>
      <c r="I21130" s="1"/>
    </row>
    <row r="21131" spans="2:9">
      <c r="B21131" s="1"/>
      <c r="C21131" s="29"/>
      <c r="D21131" s="27"/>
      <c r="E21131" s="27"/>
      <c r="F21131" s="27"/>
      <c r="G21131" s="1"/>
      <c r="H21131" s="1"/>
      <c r="I21131" s="1"/>
    </row>
    <row r="21132" spans="2:9">
      <c r="B21132" s="1"/>
      <c r="C21132" s="29"/>
      <c r="D21132" s="27"/>
      <c r="E21132" s="27"/>
      <c r="F21132" s="27"/>
      <c r="G21132" s="1"/>
      <c r="H21132" s="1"/>
      <c r="I21132" s="1"/>
    </row>
    <row r="21133" spans="2:9">
      <c r="B21133" s="1"/>
      <c r="C21133" s="29"/>
      <c r="D21133" s="27"/>
      <c r="E21133" s="27"/>
      <c r="F21133" s="27"/>
      <c r="G21133" s="1"/>
      <c r="H21133" s="1"/>
      <c r="I21133" s="1"/>
    </row>
    <row r="21134" spans="2:9">
      <c r="B21134" s="1"/>
      <c r="C21134" s="29"/>
      <c r="D21134" s="27"/>
      <c r="E21134" s="27"/>
      <c r="F21134" s="27"/>
      <c r="G21134" s="1"/>
      <c r="H21134" s="1"/>
      <c r="I21134" s="1"/>
    </row>
    <row r="21135" spans="2:9">
      <c r="B21135" s="1"/>
      <c r="C21135" s="29"/>
      <c r="D21135" s="27"/>
      <c r="E21135" s="27"/>
      <c r="F21135" s="27"/>
      <c r="G21135" s="1"/>
      <c r="H21135" s="1"/>
      <c r="I21135" s="1"/>
    </row>
    <row r="21136" spans="2:9">
      <c r="B21136" s="1"/>
      <c r="C21136" s="29"/>
      <c r="D21136" s="27"/>
      <c r="E21136" s="27"/>
      <c r="F21136" s="27"/>
      <c r="G21136" s="1"/>
      <c r="H21136" s="1"/>
      <c r="I21136" s="1"/>
    </row>
    <row r="21137" spans="2:9">
      <c r="B21137" s="1"/>
      <c r="C21137" s="29"/>
      <c r="D21137" s="27"/>
      <c r="E21137" s="27"/>
      <c r="F21137" s="27"/>
      <c r="G21137" s="1"/>
      <c r="H21137" s="1"/>
      <c r="I21137" s="1"/>
    </row>
    <row r="21138" spans="2:9">
      <c r="B21138" s="1"/>
      <c r="C21138" s="29"/>
      <c r="D21138" s="27"/>
      <c r="E21138" s="27"/>
      <c r="F21138" s="27"/>
      <c r="G21138" s="1"/>
      <c r="H21138" s="1"/>
      <c r="I21138" s="1"/>
    </row>
    <row r="21139" spans="2:9">
      <c r="B21139" s="1"/>
      <c r="C21139" s="29"/>
      <c r="D21139" s="27"/>
      <c r="E21139" s="27"/>
      <c r="F21139" s="27"/>
      <c r="G21139" s="1"/>
      <c r="H21139" s="1"/>
      <c r="I21139" s="1"/>
    </row>
    <row r="21140" spans="2:9">
      <c r="B21140" s="1"/>
      <c r="C21140" s="29"/>
      <c r="D21140" s="27"/>
      <c r="E21140" s="27"/>
      <c r="F21140" s="27"/>
      <c r="G21140" s="1"/>
      <c r="H21140" s="1"/>
      <c r="I21140" s="1"/>
    </row>
    <row r="21141" spans="2:9">
      <c r="B21141" s="1"/>
      <c r="C21141" s="29"/>
      <c r="D21141" s="27"/>
      <c r="E21141" s="27"/>
      <c r="F21141" s="27"/>
      <c r="G21141" s="1"/>
      <c r="H21141" s="1"/>
      <c r="I21141" s="1"/>
    </row>
    <row r="21142" spans="2:9">
      <c r="B21142" s="1"/>
      <c r="C21142" s="29"/>
      <c r="D21142" s="27"/>
      <c r="E21142" s="27"/>
      <c r="F21142" s="27"/>
      <c r="G21142" s="1"/>
      <c r="H21142" s="1"/>
      <c r="I21142" s="1"/>
    </row>
    <row r="21143" spans="2:9">
      <c r="B21143" s="1"/>
      <c r="C21143" s="29"/>
      <c r="D21143" s="27"/>
      <c r="E21143" s="27"/>
      <c r="F21143" s="27"/>
      <c r="G21143" s="1"/>
      <c r="H21143" s="1"/>
      <c r="I21143" s="1"/>
    </row>
    <row r="21144" spans="2:9">
      <c r="B21144" s="1"/>
      <c r="C21144" s="29"/>
      <c r="D21144" s="27"/>
      <c r="E21144" s="27"/>
      <c r="F21144" s="27"/>
      <c r="G21144" s="1"/>
      <c r="H21144" s="1"/>
      <c r="I21144" s="1"/>
    </row>
    <row r="21145" spans="2:9">
      <c r="B21145" s="1"/>
      <c r="C21145" s="29"/>
      <c r="D21145" s="27"/>
      <c r="E21145" s="27"/>
      <c r="F21145" s="27"/>
      <c r="G21145" s="1"/>
      <c r="H21145" s="1"/>
      <c r="I21145" s="1"/>
    </row>
    <row r="21146" spans="2:9">
      <c r="B21146" s="1"/>
      <c r="C21146" s="29"/>
      <c r="D21146" s="27"/>
      <c r="E21146" s="27"/>
      <c r="F21146" s="27"/>
      <c r="G21146" s="1"/>
      <c r="H21146" s="1"/>
      <c r="I21146" s="1"/>
    </row>
    <row r="21147" spans="2:9">
      <c r="B21147" s="1"/>
      <c r="C21147" s="29"/>
      <c r="D21147" s="27"/>
      <c r="E21147" s="27"/>
      <c r="F21147" s="27"/>
      <c r="G21147" s="1"/>
      <c r="H21147" s="1"/>
      <c r="I21147" s="1"/>
    </row>
    <row r="21148" spans="2:9">
      <c r="B21148" s="1"/>
      <c r="C21148" s="29"/>
      <c r="D21148" s="27"/>
      <c r="E21148" s="27"/>
      <c r="F21148" s="27"/>
      <c r="G21148" s="1"/>
      <c r="H21148" s="1"/>
      <c r="I21148" s="1"/>
    </row>
    <row r="21149" spans="2:9">
      <c r="B21149" s="1"/>
      <c r="C21149" s="29"/>
      <c r="D21149" s="27"/>
      <c r="E21149" s="27"/>
      <c r="F21149" s="27"/>
      <c r="G21149" s="1"/>
      <c r="H21149" s="1"/>
      <c r="I21149" s="1"/>
    </row>
    <row r="21150" spans="2:9">
      <c r="B21150" s="1"/>
      <c r="C21150" s="29"/>
      <c r="D21150" s="27"/>
      <c r="E21150" s="27"/>
      <c r="F21150" s="27"/>
      <c r="G21150" s="1"/>
      <c r="H21150" s="1"/>
      <c r="I21150" s="1"/>
    </row>
    <row r="21151" spans="2:9">
      <c r="B21151" s="1"/>
      <c r="C21151" s="29"/>
      <c r="D21151" s="27"/>
      <c r="E21151" s="27"/>
      <c r="F21151" s="27"/>
      <c r="G21151" s="1"/>
      <c r="H21151" s="1"/>
      <c r="I21151" s="1"/>
    </row>
    <row r="21152" spans="2:9">
      <c r="B21152" s="1"/>
      <c r="C21152" s="29"/>
      <c r="D21152" s="27"/>
      <c r="E21152" s="27"/>
      <c r="F21152" s="27"/>
      <c r="G21152" s="1"/>
      <c r="H21152" s="1"/>
      <c r="I21152" s="1"/>
    </row>
    <row r="21153" spans="2:9">
      <c r="B21153" s="1"/>
      <c r="C21153" s="29"/>
      <c r="D21153" s="27"/>
      <c r="E21153" s="27"/>
      <c r="F21153" s="27"/>
      <c r="G21153" s="1"/>
      <c r="H21153" s="1"/>
      <c r="I21153" s="1"/>
    </row>
    <row r="21154" spans="2:9">
      <c r="B21154" s="1"/>
      <c r="C21154" s="29"/>
      <c r="D21154" s="27"/>
      <c r="E21154" s="27"/>
      <c r="F21154" s="27"/>
      <c r="G21154" s="1"/>
      <c r="H21154" s="1"/>
      <c r="I21154" s="1"/>
    </row>
    <row r="21155" spans="2:9">
      <c r="B21155" s="1"/>
      <c r="C21155" s="29"/>
      <c r="D21155" s="27"/>
      <c r="E21155" s="27"/>
      <c r="F21155" s="27"/>
      <c r="G21155" s="1"/>
      <c r="H21155" s="1"/>
      <c r="I21155" s="1"/>
    </row>
    <row r="21156" spans="2:9">
      <c r="B21156" s="1"/>
      <c r="C21156" s="29"/>
      <c r="D21156" s="27"/>
      <c r="E21156" s="27"/>
      <c r="F21156" s="27"/>
      <c r="G21156" s="1"/>
      <c r="H21156" s="1"/>
      <c r="I21156" s="1"/>
    </row>
    <row r="21157" spans="2:9">
      <c r="B21157" s="1"/>
      <c r="C21157" s="29"/>
      <c r="D21157" s="27"/>
      <c r="E21157" s="27"/>
      <c r="F21157" s="27"/>
      <c r="G21157" s="1"/>
      <c r="H21157" s="1"/>
      <c r="I21157" s="1"/>
    </row>
    <row r="21158" spans="2:9">
      <c r="B21158" s="1"/>
      <c r="C21158" s="29"/>
      <c r="D21158" s="27"/>
      <c r="E21158" s="27"/>
      <c r="F21158" s="27"/>
      <c r="G21158" s="1"/>
      <c r="H21158" s="1"/>
      <c r="I21158" s="1"/>
    </row>
    <row r="21159" spans="2:9">
      <c r="B21159" s="1"/>
      <c r="C21159" s="29"/>
      <c r="D21159" s="27"/>
      <c r="E21159" s="27"/>
      <c r="F21159" s="27"/>
      <c r="G21159" s="1"/>
      <c r="H21159" s="1"/>
      <c r="I21159" s="1"/>
    </row>
    <row r="21160" spans="2:9">
      <c r="B21160" s="1"/>
      <c r="C21160" s="29"/>
      <c r="D21160" s="27"/>
      <c r="E21160" s="27"/>
      <c r="F21160" s="27"/>
      <c r="G21160" s="1"/>
      <c r="H21160" s="1"/>
      <c r="I21160" s="1"/>
    </row>
    <row r="21161" spans="2:9">
      <c r="B21161" s="1"/>
      <c r="C21161" s="29"/>
      <c r="D21161" s="27"/>
      <c r="E21161" s="27"/>
      <c r="F21161" s="27"/>
      <c r="G21161" s="1"/>
      <c r="H21161" s="1"/>
      <c r="I21161" s="1"/>
    </row>
    <row r="21162" spans="2:9">
      <c r="B21162" s="1"/>
      <c r="C21162" s="29"/>
      <c r="D21162" s="27"/>
      <c r="E21162" s="27"/>
      <c r="F21162" s="27"/>
      <c r="G21162" s="1"/>
      <c r="H21162" s="1"/>
      <c r="I21162" s="1"/>
    </row>
    <row r="21163" spans="2:9">
      <c r="B21163" s="1"/>
      <c r="C21163" s="29"/>
      <c r="D21163" s="27"/>
      <c r="E21163" s="27"/>
      <c r="F21163" s="27"/>
      <c r="G21163" s="1"/>
      <c r="H21163" s="1"/>
      <c r="I21163" s="1"/>
    </row>
    <row r="21164" spans="2:9">
      <c r="B21164" s="1"/>
      <c r="C21164" s="29"/>
      <c r="D21164" s="27"/>
      <c r="E21164" s="27"/>
      <c r="F21164" s="27"/>
      <c r="G21164" s="1"/>
      <c r="H21164" s="1"/>
      <c r="I21164" s="1"/>
    </row>
    <row r="21165" spans="2:9">
      <c r="B21165" s="1"/>
      <c r="C21165" s="29"/>
      <c r="D21165" s="27"/>
      <c r="E21165" s="27"/>
      <c r="F21165" s="27"/>
      <c r="G21165" s="1"/>
      <c r="H21165" s="1"/>
      <c r="I21165" s="1"/>
    </row>
    <row r="21166" spans="2:9">
      <c r="B21166" s="1"/>
      <c r="C21166" s="29"/>
      <c r="D21166" s="27"/>
      <c r="E21166" s="27"/>
      <c r="F21166" s="27"/>
      <c r="G21166" s="1"/>
      <c r="H21166" s="1"/>
      <c r="I21166" s="1"/>
    </row>
    <row r="21167" spans="2:9">
      <c r="B21167" s="1"/>
      <c r="C21167" s="29"/>
      <c r="D21167" s="27"/>
      <c r="E21167" s="27"/>
      <c r="F21167" s="27"/>
      <c r="G21167" s="1"/>
      <c r="H21167" s="1"/>
      <c r="I21167" s="1"/>
    </row>
    <row r="21168" spans="2:9">
      <c r="B21168" s="1"/>
      <c r="C21168" s="29"/>
      <c r="D21168" s="27"/>
      <c r="E21168" s="27"/>
      <c r="F21168" s="27"/>
      <c r="G21168" s="1"/>
      <c r="H21168" s="1"/>
      <c r="I21168" s="1"/>
    </row>
    <row r="21169" spans="2:9">
      <c r="B21169" s="1"/>
      <c r="C21169" s="29"/>
      <c r="D21169" s="27"/>
      <c r="E21169" s="27"/>
      <c r="F21169" s="27"/>
      <c r="G21169" s="1"/>
      <c r="H21169" s="1"/>
      <c r="I21169" s="1"/>
    </row>
    <row r="21170" spans="2:9">
      <c r="B21170" s="1"/>
      <c r="C21170" s="29"/>
      <c r="D21170" s="27"/>
      <c r="E21170" s="27"/>
      <c r="F21170" s="27"/>
      <c r="G21170" s="1"/>
      <c r="H21170" s="1"/>
      <c r="I21170" s="1"/>
    </row>
    <row r="21171" spans="2:9">
      <c r="B21171" s="1"/>
      <c r="C21171" s="29"/>
      <c r="D21171" s="27"/>
      <c r="E21171" s="27"/>
      <c r="F21171" s="27"/>
      <c r="G21171" s="1"/>
      <c r="H21171" s="1"/>
      <c r="I21171" s="1"/>
    </row>
    <row r="21172" spans="2:9">
      <c r="B21172" s="1"/>
      <c r="C21172" s="29"/>
      <c r="D21172" s="27"/>
      <c r="E21172" s="27"/>
      <c r="F21172" s="27"/>
      <c r="G21172" s="1"/>
      <c r="H21172" s="1"/>
      <c r="I21172" s="1"/>
    </row>
    <row r="21173" spans="2:9">
      <c r="B21173" s="1"/>
      <c r="C21173" s="29"/>
      <c r="D21173" s="27"/>
      <c r="E21173" s="27"/>
      <c r="F21173" s="27"/>
      <c r="G21173" s="1"/>
      <c r="H21173" s="1"/>
      <c r="I21173" s="1"/>
    </row>
    <row r="21174" spans="2:9">
      <c r="B21174" s="1"/>
      <c r="C21174" s="29"/>
      <c r="D21174" s="27"/>
      <c r="E21174" s="27"/>
      <c r="F21174" s="27"/>
      <c r="G21174" s="1"/>
      <c r="H21174" s="1"/>
      <c r="I21174" s="1"/>
    </row>
    <row r="21175" spans="2:9">
      <c r="B21175" s="1"/>
      <c r="C21175" s="29"/>
      <c r="D21175" s="27"/>
      <c r="E21175" s="27"/>
      <c r="F21175" s="27"/>
      <c r="G21175" s="1"/>
      <c r="H21175" s="1"/>
      <c r="I21175" s="1"/>
    </row>
    <row r="21176" spans="2:9">
      <c r="B21176" s="1"/>
      <c r="C21176" s="29"/>
      <c r="D21176" s="27"/>
      <c r="E21176" s="27"/>
      <c r="F21176" s="27"/>
      <c r="G21176" s="1"/>
      <c r="H21176" s="1"/>
      <c r="I21176" s="1"/>
    </row>
    <row r="21177" spans="2:9">
      <c r="B21177" s="1"/>
      <c r="C21177" s="29"/>
      <c r="D21177" s="27"/>
      <c r="E21177" s="27"/>
      <c r="F21177" s="27"/>
      <c r="G21177" s="1"/>
      <c r="H21177" s="1"/>
      <c r="I21177" s="1"/>
    </row>
    <row r="21178" spans="2:9">
      <c r="B21178" s="1"/>
      <c r="C21178" s="29"/>
      <c r="D21178" s="27"/>
      <c r="E21178" s="27"/>
      <c r="F21178" s="27"/>
      <c r="G21178" s="1"/>
      <c r="H21178" s="1"/>
      <c r="I21178" s="1"/>
    </row>
    <row r="21179" spans="2:9">
      <c r="B21179" s="1"/>
      <c r="C21179" s="29"/>
      <c r="D21179" s="27"/>
      <c r="E21179" s="27"/>
      <c r="F21179" s="27"/>
      <c r="G21179" s="1"/>
      <c r="H21179" s="1"/>
      <c r="I21179" s="1"/>
    </row>
    <row r="21180" spans="2:9">
      <c r="B21180" s="1"/>
      <c r="C21180" s="29"/>
      <c r="D21180" s="27"/>
      <c r="E21180" s="27"/>
      <c r="F21180" s="27"/>
      <c r="G21180" s="1"/>
      <c r="H21180" s="1"/>
      <c r="I21180" s="1"/>
    </row>
    <row r="21181" spans="2:9">
      <c r="B21181" s="1"/>
      <c r="C21181" s="29"/>
      <c r="D21181" s="27"/>
      <c r="E21181" s="27"/>
      <c r="F21181" s="27"/>
      <c r="G21181" s="1"/>
      <c r="H21181" s="1"/>
      <c r="I21181" s="1"/>
    </row>
    <row r="21182" spans="2:9">
      <c r="B21182" s="1"/>
      <c r="C21182" s="29"/>
      <c r="D21182" s="27"/>
      <c r="E21182" s="27"/>
      <c r="F21182" s="27"/>
      <c r="G21182" s="1"/>
      <c r="H21182" s="1"/>
      <c r="I21182" s="1"/>
    </row>
    <row r="21183" spans="2:9">
      <c r="B21183" s="1"/>
      <c r="C21183" s="29"/>
      <c r="D21183" s="27"/>
      <c r="E21183" s="27"/>
      <c r="F21183" s="27"/>
      <c r="G21183" s="1"/>
      <c r="H21183" s="1"/>
      <c r="I21183" s="1"/>
    </row>
    <row r="21184" spans="2:9">
      <c r="B21184" s="1"/>
      <c r="C21184" s="29"/>
      <c r="D21184" s="27"/>
      <c r="E21184" s="27"/>
      <c r="F21184" s="27"/>
      <c r="G21184" s="1"/>
      <c r="H21184" s="1"/>
      <c r="I21184" s="1"/>
    </row>
    <row r="21185" spans="2:9">
      <c r="B21185" s="1"/>
      <c r="C21185" s="29"/>
      <c r="D21185" s="27"/>
      <c r="E21185" s="27"/>
      <c r="F21185" s="27"/>
      <c r="G21185" s="1"/>
      <c r="H21185" s="1"/>
      <c r="I21185" s="1"/>
    </row>
    <row r="21186" spans="2:9">
      <c r="B21186" s="1"/>
      <c r="C21186" s="29"/>
      <c r="D21186" s="27"/>
      <c r="E21186" s="27"/>
      <c r="F21186" s="27"/>
      <c r="G21186" s="1"/>
      <c r="H21186" s="1"/>
      <c r="I21186" s="1"/>
    </row>
    <row r="21187" spans="2:9">
      <c r="B21187" s="1"/>
      <c r="C21187" s="29"/>
      <c r="D21187" s="27"/>
      <c r="E21187" s="27"/>
      <c r="F21187" s="27"/>
      <c r="G21187" s="1"/>
      <c r="H21187" s="1"/>
      <c r="I21187" s="1"/>
    </row>
    <row r="21188" spans="2:9">
      <c r="B21188" s="1"/>
      <c r="C21188" s="29"/>
      <c r="D21188" s="27"/>
      <c r="E21188" s="27"/>
      <c r="F21188" s="27"/>
      <c r="G21188" s="1"/>
      <c r="H21188" s="1"/>
      <c r="I21188" s="1"/>
    </row>
    <row r="21189" spans="2:9">
      <c r="B21189" s="1"/>
      <c r="C21189" s="29"/>
      <c r="D21189" s="27"/>
      <c r="E21189" s="27"/>
      <c r="F21189" s="27"/>
      <c r="G21189" s="1"/>
      <c r="H21189" s="1"/>
      <c r="I21189" s="1"/>
    </row>
    <row r="21190" spans="2:9">
      <c r="B21190" s="1"/>
      <c r="C21190" s="29"/>
      <c r="D21190" s="27"/>
      <c r="E21190" s="27"/>
      <c r="F21190" s="27"/>
      <c r="G21190" s="1"/>
      <c r="H21190" s="1"/>
      <c r="I21190" s="1"/>
    </row>
    <row r="21191" spans="2:9">
      <c r="B21191" s="1"/>
      <c r="C21191" s="29"/>
      <c r="D21191" s="27"/>
      <c r="E21191" s="27"/>
      <c r="F21191" s="27"/>
      <c r="G21191" s="1"/>
      <c r="H21191" s="1"/>
      <c r="I21191" s="1"/>
    </row>
    <row r="21192" spans="2:9">
      <c r="B21192" s="1"/>
      <c r="C21192" s="29"/>
      <c r="D21192" s="27"/>
      <c r="E21192" s="27"/>
      <c r="F21192" s="27"/>
      <c r="G21192" s="1"/>
      <c r="H21192" s="1"/>
      <c r="I21192" s="1"/>
    </row>
    <row r="21193" spans="2:9">
      <c r="B21193" s="1"/>
      <c r="C21193" s="29"/>
      <c r="D21193" s="27"/>
      <c r="E21193" s="27"/>
      <c r="F21193" s="27"/>
      <c r="G21193" s="1"/>
      <c r="H21193" s="1"/>
      <c r="I21193" s="1"/>
    </row>
    <row r="21194" spans="2:9">
      <c r="B21194" s="1"/>
      <c r="C21194" s="29"/>
      <c r="D21194" s="27"/>
      <c r="E21194" s="27"/>
      <c r="F21194" s="27"/>
      <c r="G21194" s="1"/>
      <c r="H21194" s="1"/>
      <c r="I21194" s="1"/>
    </row>
    <row r="21195" spans="2:9">
      <c r="B21195" s="1"/>
      <c r="C21195" s="29"/>
      <c r="D21195" s="27"/>
      <c r="E21195" s="27"/>
      <c r="F21195" s="27"/>
      <c r="G21195" s="1"/>
      <c r="H21195" s="1"/>
      <c r="I21195" s="1"/>
    </row>
    <row r="21196" spans="2:9">
      <c r="B21196" s="1"/>
      <c r="C21196" s="29"/>
      <c r="D21196" s="27"/>
      <c r="E21196" s="27"/>
      <c r="F21196" s="27"/>
      <c r="G21196" s="1"/>
      <c r="H21196" s="1"/>
      <c r="I21196" s="1"/>
    </row>
    <row r="21197" spans="2:9">
      <c r="B21197" s="1"/>
      <c r="C21197" s="29"/>
      <c r="D21197" s="27"/>
      <c r="E21197" s="27"/>
      <c r="F21197" s="27"/>
      <c r="G21197" s="1"/>
      <c r="H21197" s="1"/>
      <c r="I21197" s="1"/>
    </row>
    <row r="21198" spans="2:9">
      <c r="B21198" s="1"/>
      <c r="C21198" s="29"/>
      <c r="D21198" s="27"/>
      <c r="E21198" s="27"/>
      <c r="F21198" s="27"/>
      <c r="G21198" s="1"/>
      <c r="H21198" s="1"/>
      <c r="I21198" s="1"/>
    </row>
    <row r="21199" spans="2:9">
      <c r="B21199" s="1"/>
      <c r="C21199" s="29"/>
      <c r="D21199" s="27"/>
      <c r="E21199" s="27"/>
      <c r="F21199" s="27"/>
      <c r="G21199" s="1"/>
      <c r="H21199" s="1"/>
      <c r="I21199" s="1"/>
    </row>
    <row r="21200" spans="2:9">
      <c r="B21200" s="1"/>
      <c r="C21200" s="29"/>
      <c r="D21200" s="27"/>
      <c r="E21200" s="27"/>
      <c r="F21200" s="27"/>
      <c r="G21200" s="1"/>
      <c r="H21200" s="1"/>
      <c r="I21200" s="1"/>
    </row>
    <row r="21201" spans="2:9">
      <c r="B21201" s="1"/>
      <c r="C21201" s="29"/>
      <c r="D21201" s="27"/>
      <c r="E21201" s="27"/>
      <c r="F21201" s="27"/>
      <c r="G21201" s="1"/>
      <c r="H21201" s="1"/>
      <c r="I21201" s="1"/>
    </row>
    <row r="21202" spans="2:9">
      <c r="B21202" s="1"/>
      <c r="C21202" s="29"/>
      <c r="D21202" s="27"/>
      <c r="E21202" s="27"/>
      <c r="F21202" s="27"/>
      <c r="G21202" s="1"/>
      <c r="H21202" s="1"/>
      <c r="I21202" s="1"/>
    </row>
    <row r="21203" spans="2:9">
      <c r="B21203" s="1"/>
      <c r="C21203" s="29"/>
      <c r="D21203" s="27"/>
      <c r="E21203" s="27"/>
      <c r="F21203" s="27"/>
      <c r="G21203" s="1"/>
      <c r="H21203" s="1"/>
      <c r="I21203" s="1"/>
    </row>
    <row r="21204" spans="2:9">
      <c r="B21204" s="1"/>
      <c r="C21204" s="29"/>
      <c r="D21204" s="27"/>
      <c r="E21204" s="27"/>
      <c r="F21204" s="27"/>
      <c r="G21204" s="1"/>
      <c r="H21204" s="1"/>
      <c r="I21204" s="1"/>
    </row>
    <row r="21205" spans="2:9">
      <c r="B21205" s="1"/>
      <c r="C21205" s="29"/>
      <c r="D21205" s="27"/>
      <c r="E21205" s="27"/>
      <c r="F21205" s="27"/>
      <c r="G21205" s="1"/>
      <c r="H21205" s="1"/>
      <c r="I21205" s="1"/>
    </row>
    <row r="21206" spans="2:9">
      <c r="B21206" s="1"/>
      <c r="C21206" s="29"/>
      <c r="D21206" s="27"/>
      <c r="E21206" s="27"/>
      <c r="F21206" s="27"/>
      <c r="G21206" s="1"/>
      <c r="H21206" s="1"/>
      <c r="I21206" s="1"/>
    </row>
    <row r="21207" spans="2:9">
      <c r="B21207" s="1"/>
      <c r="C21207" s="29"/>
      <c r="D21207" s="27"/>
      <c r="E21207" s="27"/>
      <c r="F21207" s="27"/>
      <c r="G21207" s="1"/>
      <c r="H21207" s="1"/>
      <c r="I21207" s="1"/>
    </row>
    <row r="21208" spans="2:9">
      <c r="B21208" s="1"/>
      <c r="C21208" s="29"/>
      <c r="D21208" s="27"/>
      <c r="E21208" s="27"/>
      <c r="F21208" s="27"/>
      <c r="G21208" s="1"/>
      <c r="H21208" s="1"/>
      <c r="I21208" s="1"/>
    </row>
    <row r="21209" spans="2:9">
      <c r="B21209" s="1"/>
      <c r="C21209" s="29"/>
      <c r="D21209" s="27"/>
      <c r="E21209" s="27"/>
      <c r="F21209" s="27"/>
      <c r="G21209" s="1"/>
      <c r="H21209" s="1"/>
      <c r="I21209" s="1"/>
    </row>
    <row r="21210" spans="2:9">
      <c r="B21210" s="1"/>
      <c r="C21210" s="29"/>
      <c r="D21210" s="27"/>
      <c r="E21210" s="27"/>
      <c r="F21210" s="27"/>
      <c r="G21210" s="1"/>
      <c r="H21210" s="1"/>
      <c r="I21210" s="1"/>
    </row>
    <row r="21211" spans="2:9">
      <c r="B21211" s="1"/>
      <c r="C21211" s="29"/>
      <c r="D21211" s="27"/>
      <c r="E21211" s="27"/>
      <c r="F21211" s="27"/>
      <c r="G21211" s="1"/>
      <c r="H21211" s="1"/>
      <c r="I21211" s="1"/>
    </row>
    <row r="21212" spans="2:9">
      <c r="B21212" s="1"/>
      <c r="C21212" s="29"/>
      <c r="D21212" s="27"/>
      <c r="E21212" s="27"/>
      <c r="F21212" s="27"/>
      <c r="G21212" s="1"/>
      <c r="H21212" s="1"/>
      <c r="I21212" s="1"/>
    </row>
    <row r="21213" spans="2:9">
      <c r="B21213" s="1"/>
      <c r="C21213" s="29"/>
      <c r="D21213" s="27"/>
      <c r="E21213" s="27"/>
      <c r="F21213" s="27"/>
      <c r="G21213" s="1"/>
      <c r="H21213" s="1"/>
      <c r="I21213" s="1"/>
    </row>
    <row r="21214" spans="2:9">
      <c r="B21214" s="1"/>
      <c r="C21214" s="29"/>
      <c r="D21214" s="27"/>
      <c r="E21214" s="27"/>
      <c r="F21214" s="27"/>
      <c r="G21214" s="1"/>
      <c r="H21214" s="1"/>
      <c r="I21214" s="1"/>
    </row>
    <row r="21215" spans="2:9">
      <c r="B21215" s="1"/>
      <c r="C21215" s="29"/>
      <c r="D21215" s="27"/>
      <c r="E21215" s="27"/>
      <c r="F21215" s="27"/>
      <c r="G21215" s="1"/>
      <c r="H21215" s="1"/>
      <c r="I21215" s="1"/>
    </row>
    <row r="21216" spans="2:9">
      <c r="B21216" s="1"/>
      <c r="C21216" s="29"/>
      <c r="D21216" s="27"/>
      <c r="E21216" s="27"/>
      <c r="F21216" s="27"/>
      <c r="G21216" s="1"/>
      <c r="H21216" s="1"/>
      <c r="I21216" s="1"/>
    </row>
    <row r="21217" spans="2:9">
      <c r="B21217" s="1"/>
      <c r="C21217" s="29"/>
      <c r="D21217" s="27"/>
      <c r="E21217" s="27"/>
      <c r="F21217" s="27"/>
      <c r="G21217" s="1"/>
      <c r="H21217" s="1"/>
      <c r="I21217" s="1"/>
    </row>
    <row r="21218" spans="2:9">
      <c r="B21218" s="1"/>
      <c r="C21218" s="29"/>
      <c r="D21218" s="27"/>
      <c r="E21218" s="27"/>
      <c r="F21218" s="27"/>
      <c r="G21218" s="1"/>
      <c r="H21218" s="1"/>
      <c r="I21218" s="1"/>
    </row>
    <row r="21219" spans="2:9">
      <c r="B21219" s="1"/>
      <c r="C21219" s="29"/>
      <c r="D21219" s="27"/>
      <c r="E21219" s="27"/>
      <c r="F21219" s="27"/>
      <c r="G21219" s="1"/>
      <c r="H21219" s="1"/>
      <c r="I21219" s="1"/>
    </row>
    <row r="21220" spans="2:9">
      <c r="B21220" s="1"/>
      <c r="C21220" s="29"/>
      <c r="D21220" s="27"/>
      <c r="E21220" s="27"/>
      <c r="F21220" s="27"/>
      <c r="G21220" s="1"/>
      <c r="H21220" s="1"/>
      <c r="I21220" s="1"/>
    </row>
    <row r="21221" spans="2:9">
      <c r="B21221" s="1"/>
      <c r="C21221" s="29"/>
      <c r="D21221" s="27"/>
      <c r="E21221" s="27"/>
      <c r="F21221" s="27"/>
      <c r="G21221" s="1"/>
      <c r="H21221" s="1"/>
      <c r="I21221" s="1"/>
    </row>
    <row r="21222" spans="2:9">
      <c r="B21222" s="1"/>
      <c r="C21222" s="29"/>
      <c r="D21222" s="27"/>
      <c r="E21222" s="27"/>
      <c r="F21222" s="27"/>
      <c r="G21222" s="1"/>
      <c r="H21222" s="1"/>
      <c r="I21222" s="1"/>
    </row>
    <row r="21223" spans="2:9">
      <c r="B21223" s="1"/>
      <c r="C21223" s="29"/>
      <c r="D21223" s="27"/>
      <c r="E21223" s="27"/>
      <c r="F21223" s="27"/>
      <c r="G21223" s="1"/>
      <c r="H21223" s="1"/>
      <c r="I21223" s="1"/>
    </row>
    <row r="21224" spans="2:9">
      <c r="B21224" s="1"/>
      <c r="C21224" s="29"/>
      <c r="D21224" s="27"/>
      <c r="E21224" s="27"/>
      <c r="F21224" s="27"/>
      <c r="G21224" s="1"/>
      <c r="H21224" s="1"/>
      <c r="I21224" s="1"/>
    </row>
    <row r="21225" spans="2:9">
      <c r="B21225" s="1"/>
      <c r="C21225" s="29"/>
      <c r="D21225" s="27"/>
      <c r="E21225" s="27"/>
      <c r="F21225" s="27"/>
      <c r="G21225" s="1"/>
      <c r="H21225" s="1"/>
      <c r="I21225" s="1"/>
    </row>
    <row r="21226" spans="2:9">
      <c r="B21226" s="1"/>
      <c r="C21226" s="29"/>
      <c r="D21226" s="27"/>
      <c r="E21226" s="27"/>
      <c r="F21226" s="27"/>
      <c r="G21226" s="1"/>
      <c r="H21226" s="1"/>
      <c r="I21226" s="1"/>
    </row>
    <row r="21227" spans="2:9">
      <c r="B21227" s="1"/>
      <c r="C21227" s="29"/>
      <c r="D21227" s="27"/>
      <c r="E21227" s="27"/>
      <c r="F21227" s="27"/>
      <c r="G21227" s="1"/>
      <c r="H21227" s="1"/>
      <c r="I21227" s="1"/>
    </row>
    <row r="21228" spans="2:9">
      <c r="B21228" s="1"/>
      <c r="C21228" s="29"/>
      <c r="D21228" s="27"/>
      <c r="E21228" s="27"/>
      <c r="F21228" s="27"/>
      <c r="G21228" s="1"/>
      <c r="H21228" s="1"/>
      <c r="I21228" s="1"/>
    </row>
    <row r="21229" spans="2:9">
      <c r="B21229" s="1"/>
      <c r="C21229" s="29"/>
      <c r="D21229" s="27"/>
      <c r="E21229" s="27"/>
      <c r="F21229" s="27"/>
      <c r="G21229" s="1"/>
      <c r="H21229" s="1"/>
      <c r="I21229" s="1"/>
    </row>
    <row r="21230" spans="2:9">
      <c r="B21230" s="1"/>
      <c r="C21230" s="29"/>
      <c r="D21230" s="27"/>
      <c r="E21230" s="27"/>
      <c r="F21230" s="27"/>
      <c r="G21230" s="1"/>
      <c r="H21230" s="1"/>
      <c r="I21230" s="1"/>
    </row>
    <row r="21231" spans="2:9">
      <c r="B21231" s="1"/>
      <c r="C21231" s="29"/>
      <c r="D21231" s="27"/>
      <c r="E21231" s="27"/>
      <c r="F21231" s="27"/>
      <c r="G21231" s="1"/>
      <c r="H21231" s="1"/>
      <c r="I21231" s="1"/>
    </row>
    <row r="21232" spans="2:9">
      <c r="B21232" s="1"/>
      <c r="C21232" s="29"/>
      <c r="D21232" s="27"/>
      <c r="E21232" s="27"/>
      <c r="F21232" s="27"/>
      <c r="G21232" s="1"/>
      <c r="H21232" s="1"/>
      <c r="I21232" s="1"/>
    </row>
    <row r="21233" spans="2:9">
      <c r="B21233" s="1"/>
      <c r="C21233" s="29"/>
      <c r="D21233" s="27"/>
      <c r="E21233" s="27"/>
      <c r="F21233" s="27"/>
      <c r="G21233" s="1"/>
      <c r="H21233" s="1"/>
      <c r="I21233" s="1"/>
    </row>
    <row r="21234" spans="2:9">
      <c r="B21234" s="1"/>
      <c r="C21234" s="29"/>
      <c r="D21234" s="27"/>
      <c r="E21234" s="27"/>
      <c r="F21234" s="27"/>
      <c r="G21234" s="1"/>
      <c r="H21234" s="1"/>
      <c r="I21234" s="1"/>
    </row>
    <row r="21235" spans="2:9">
      <c r="B21235" s="1"/>
      <c r="C21235" s="29"/>
      <c r="D21235" s="27"/>
      <c r="E21235" s="27"/>
      <c r="F21235" s="27"/>
      <c r="G21235" s="1"/>
      <c r="H21235" s="1"/>
      <c r="I21235" s="1"/>
    </row>
    <row r="21236" spans="2:9">
      <c r="B21236" s="1"/>
      <c r="C21236" s="29"/>
      <c r="D21236" s="27"/>
      <c r="E21236" s="27"/>
      <c r="F21236" s="27"/>
      <c r="G21236" s="1"/>
      <c r="H21236" s="1"/>
      <c r="I21236" s="1"/>
    </row>
    <row r="21237" spans="2:9">
      <c r="B21237" s="1"/>
      <c r="C21237" s="29"/>
      <c r="D21237" s="27"/>
      <c r="E21237" s="27"/>
      <c r="F21237" s="27"/>
      <c r="G21237" s="1"/>
      <c r="H21237" s="1"/>
      <c r="I21237" s="1"/>
    </row>
    <row r="21238" spans="2:9">
      <c r="B21238" s="1"/>
      <c r="C21238" s="29"/>
      <c r="D21238" s="27"/>
      <c r="E21238" s="27"/>
      <c r="F21238" s="27"/>
      <c r="G21238" s="1"/>
      <c r="H21238" s="1"/>
      <c r="I21238" s="1"/>
    </row>
    <row r="21239" spans="2:9">
      <c r="B21239" s="1"/>
      <c r="C21239" s="29"/>
      <c r="D21239" s="27"/>
      <c r="E21239" s="27"/>
      <c r="F21239" s="27"/>
      <c r="G21239" s="1"/>
      <c r="H21239" s="1"/>
      <c r="I21239" s="1"/>
    </row>
    <row r="21240" spans="2:9">
      <c r="B21240" s="1"/>
      <c r="C21240" s="29"/>
      <c r="D21240" s="27"/>
      <c r="E21240" s="27"/>
      <c r="F21240" s="27"/>
      <c r="G21240" s="1"/>
      <c r="H21240" s="1"/>
      <c r="I21240" s="1"/>
    </row>
    <row r="21241" spans="2:9">
      <c r="B21241" s="1"/>
      <c r="C21241" s="29"/>
      <c r="D21241" s="27"/>
      <c r="E21241" s="27"/>
      <c r="F21241" s="27"/>
      <c r="G21241" s="1"/>
      <c r="H21241" s="1"/>
      <c r="I21241" s="1"/>
    </row>
    <row r="21242" spans="2:9">
      <c r="B21242" s="1"/>
      <c r="C21242" s="29"/>
      <c r="D21242" s="27"/>
      <c r="E21242" s="27"/>
      <c r="F21242" s="27"/>
      <c r="G21242" s="1"/>
      <c r="H21242" s="1"/>
      <c r="I21242" s="1"/>
    </row>
    <row r="21243" spans="2:9">
      <c r="B21243" s="1"/>
      <c r="C21243" s="29"/>
      <c r="D21243" s="27"/>
      <c r="E21243" s="27"/>
      <c r="F21243" s="27"/>
      <c r="G21243" s="1"/>
      <c r="H21243" s="1"/>
      <c r="I21243" s="1"/>
    </row>
    <row r="21244" spans="2:9">
      <c r="B21244" s="1"/>
      <c r="C21244" s="29"/>
      <c r="D21244" s="27"/>
      <c r="E21244" s="27"/>
      <c r="F21244" s="27"/>
      <c r="G21244" s="1"/>
      <c r="H21244" s="1"/>
      <c r="I21244" s="1"/>
    </row>
    <row r="21245" spans="2:9">
      <c r="B21245" s="1"/>
      <c r="C21245" s="29"/>
      <c r="D21245" s="27"/>
      <c r="E21245" s="27"/>
      <c r="F21245" s="27"/>
      <c r="G21245" s="1"/>
      <c r="H21245" s="1"/>
      <c r="I21245" s="1"/>
    </row>
    <row r="21246" spans="2:9">
      <c r="B21246" s="1"/>
      <c r="C21246" s="29"/>
      <c r="D21246" s="27"/>
      <c r="E21246" s="27"/>
      <c r="F21246" s="27"/>
      <c r="G21246" s="1"/>
      <c r="H21246" s="1"/>
      <c r="I21246" s="1"/>
    </row>
    <row r="21247" spans="2:9">
      <c r="B21247" s="1"/>
      <c r="C21247" s="29"/>
      <c r="D21247" s="27"/>
      <c r="E21247" s="27"/>
      <c r="F21247" s="27"/>
      <c r="G21247" s="1"/>
      <c r="H21247" s="1"/>
      <c r="I21247" s="1"/>
    </row>
    <row r="21248" spans="2:9">
      <c r="B21248" s="1"/>
      <c r="C21248" s="29"/>
      <c r="D21248" s="27"/>
      <c r="E21248" s="27"/>
      <c r="F21248" s="27"/>
      <c r="G21248" s="1"/>
      <c r="H21248" s="1"/>
      <c r="I21248" s="1"/>
    </row>
    <row r="21249" spans="2:9">
      <c r="B21249" s="1"/>
      <c r="C21249" s="29"/>
      <c r="D21249" s="27"/>
      <c r="E21249" s="27"/>
      <c r="F21249" s="27"/>
      <c r="G21249" s="1"/>
      <c r="H21249" s="1"/>
      <c r="I21249" s="1"/>
    </row>
    <row r="21250" spans="2:9">
      <c r="B21250" s="1"/>
      <c r="C21250" s="29"/>
      <c r="D21250" s="27"/>
      <c r="E21250" s="27"/>
      <c r="F21250" s="27"/>
      <c r="G21250" s="1"/>
      <c r="H21250" s="1"/>
      <c r="I21250" s="1"/>
    </row>
    <row r="21251" spans="2:9">
      <c r="B21251" s="1"/>
      <c r="C21251" s="29"/>
      <c r="D21251" s="27"/>
      <c r="E21251" s="27"/>
      <c r="F21251" s="27"/>
      <c r="G21251" s="1"/>
      <c r="H21251" s="1"/>
      <c r="I21251" s="1"/>
    </row>
    <row r="21252" spans="2:9">
      <c r="B21252" s="1"/>
      <c r="C21252" s="29"/>
      <c r="D21252" s="27"/>
      <c r="E21252" s="27"/>
      <c r="F21252" s="27"/>
      <c r="G21252" s="1"/>
      <c r="H21252" s="1"/>
      <c r="I21252" s="1"/>
    </row>
    <row r="21253" spans="2:9">
      <c r="B21253" s="1"/>
      <c r="C21253" s="29"/>
      <c r="D21253" s="27"/>
      <c r="E21253" s="27"/>
      <c r="F21253" s="27"/>
      <c r="G21253" s="1"/>
      <c r="H21253" s="1"/>
      <c r="I21253" s="1"/>
    </row>
    <row r="21254" spans="2:9">
      <c r="B21254" s="1"/>
      <c r="C21254" s="29"/>
      <c r="D21254" s="27"/>
      <c r="E21254" s="27"/>
      <c r="F21254" s="27"/>
      <c r="G21254" s="1"/>
      <c r="H21254" s="1"/>
      <c r="I21254" s="1"/>
    </row>
    <row r="21255" spans="2:9">
      <c r="B21255" s="1"/>
      <c r="C21255" s="29"/>
      <c r="D21255" s="27"/>
      <c r="E21255" s="27"/>
      <c r="F21255" s="27"/>
      <c r="G21255" s="1"/>
      <c r="H21255" s="1"/>
      <c r="I21255" s="1"/>
    </row>
    <row r="21256" spans="2:9">
      <c r="B21256" s="1"/>
      <c r="C21256" s="29"/>
      <c r="D21256" s="27"/>
      <c r="E21256" s="27"/>
      <c r="F21256" s="27"/>
      <c r="G21256" s="1"/>
      <c r="H21256" s="1"/>
      <c r="I21256" s="1"/>
    </row>
    <row r="21257" spans="2:9">
      <c r="B21257" s="1"/>
      <c r="C21257" s="29"/>
      <c r="D21257" s="27"/>
      <c r="E21257" s="27"/>
      <c r="F21257" s="27"/>
      <c r="G21257" s="1"/>
      <c r="H21257" s="1"/>
      <c r="I21257" s="1"/>
    </row>
    <row r="21258" spans="2:9">
      <c r="B21258" s="1"/>
      <c r="C21258" s="29"/>
      <c r="D21258" s="27"/>
      <c r="E21258" s="27"/>
      <c r="F21258" s="27"/>
      <c r="G21258" s="1"/>
      <c r="H21258" s="1"/>
      <c r="I21258" s="1"/>
    </row>
    <row r="21259" spans="2:9">
      <c r="B21259" s="1"/>
      <c r="C21259" s="29"/>
      <c r="D21259" s="27"/>
      <c r="E21259" s="27"/>
      <c r="F21259" s="27"/>
      <c r="G21259" s="1"/>
      <c r="H21259" s="1"/>
      <c r="I21259" s="1"/>
    </row>
    <row r="21260" spans="2:9">
      <c r="B21260" s="1"/>
      <c r="C21260" s="29"/>
      <c r="D21260" s="27"/>
      <c r="E21260" s="27"/>
      <c r="F21260" s="27"/>
      <c r="G21260" s="1"/>
      <c r="H21260" s="1"/>
      <c r="I21260" s="1"/>
    </row>
    <row r="21261" spans="2:9">
      <c r="B21261" s="1"/>
      <c r="C21261" s="29"/>
      <c r="D21261" s="27"/>
      <c r="E21261" s="27"/>
      <c r="F21261" s="27"/>
      <c r="G21261" s="1"/>
      <c r="H21261" s="1"/>
      <c r="I21261" s="1"/>
    </row>
    <row r="21262" spans="2:9">
      <c r="B21262" s="1"/>
      <c r="C21262" s="29"/>
      <c r="D21262" s="27"/>
      <c r="E21262" s="27"/>
      <c r="F21262" s="27"/>
      <c r="G21262" s="1"/>
      <c r="H21262" s="1"/>
      <c r="I21262" s="1"/>
    </row>
    <row r="21263" spans="2:9">
      <c r="B21263" s="1"/>
      <c r="C21263" s="29"/>
      <c r="D21263" s="27"/>
      <c r="E21263" s="27"/>
      <c r="F21263" s="27"/>
      <c r="G21263" s="1"/>
      <c r="H21263" s="1"/>
      <c r="I21263" s="1"/>
    </row>
    <row r="21264" spans="2:9">
      <c r="B21264" s="1"/>
      <c r="C21264" s="29"/>
      <c r="D21264" s="27"/>
      <c r="E21264" s="27"/>
      <c r="F21264" s="27"/>
      <c r="G21264" s="1"/>
      <c r="H21264" s="1"/>
      <c r="I21264" s="1"/>
    </row>
    <row r="21265" spans="2:9">
      <c r="B21265" s="1"/>
      <c r="C21265" s="29"/>
      <c r="D21265" s="27"/>
      <c r="E21265" s="27"/>
      <c r="F21265" s="27"/>
      <c r="G21265" s="1"/>
      <c r="H21265" s="1"/>
      <c r="I21265" s="1"/>
    </row>
    <row r="21266" spans="2:9">
      <c r="B21266" s="1"/>
      <c r="C21266" s="29"/>
      <c r="D21266" s="27"/>
      <c r="E21266" s="27"/>
      <c r="F21266" s="27"/>
      <c r="G21266" s="1"/>
      <c r="H21266" s="1"/>
      <c r="I21266" s="1"/>
    </row>
    <row r="21267" spans="2:9">
      <c r="B21267" s="1"/>
      <c r="C21267" s="29"/>
      <c r="D21267" s="27"/>
      <c r="E21267" s="27"/>
      <c r="F21267" s="27"/>
      <c r="G21267" s="1"/>
      <c r="H21267" s="1"/>
      <c r="I21267" s="1"/>
    </row>
    <row r="21268" spans="2:9">
      <c r="B21268" s="1"/>
      <c r="C21268" s="29"/>
      <c r="D21268" s="27"/>
      <c r="E21268" s="27"/>
      <c r="F21268" s="27"/>
      <c r="G21268" s="1"/>
      <c r="H21268" s="1"/>
      <c r="I21268" s="1"/>
    </row>
    <row r="21269" spans="2:9">
      <c r="B21269" s="1"/>
      <c r="C21269" s="29"/>
      <c r="D21269" s="27"/>
      <c r="E21269" s="27"/>
      <c r="F21269" s="27"/>
      <c r="G21269" s="1"/>
      <c r="H21269" s="1"/>
      <c r="I21269" s="1"/>
    </row>
    <row r="21270" spans="2:9">
      <c r="B21270" s="1"/>
      <c r="C21270" s="29"/>
      <c r="D21270" s="27"/>
      <c r="E21270" s="27"/>
      <c r="F21270" s="27"/>
      <c r="G21270" s="1"/>
      <c r="H21270" s="1"/>
      <c r="I21270" s="1"/>
    </row>
    <row r="21271" spans="2:9">
      <c r="B21271" s="1"/>
      <c r="C21271" s="29"/>
      <c r="D21271" s="27"/>
      <c r="E21271" s="27"/>
      <c r="F21271" s="27"/>
      <c r="G21271" s="1"/>
      <c r="H21271" s="1"/>
      <c r="I21271" s="1"/>
    </row>
    <row r="21272" spans="2:9">
      <c r="B21272" s="1"/>
      <c r="C21272" s="29"/>
      <c r="D21272" s="27"/>
      <c r="E21272" s="27"/>
      <c r="F21272" s="27"/>
      <c r="G21272" s="1"/>
      <c r="H21272" s="1"/>
      <c r="I21272" s="1"/>
    </row>
    <row r="21273" spans="2:9">
      <c r="B21273" s="1"/>
      <c r="C21273" s="29"/>
      <c r="D21273" s="27"/>
      <c r="E21273" s="27"/>
      <c r="F21273" s="27"/>
      <c r="G21273" s="1"/>
      <c r="H21273" s="1"/>
      <c r="I21273" s="1"/>
    </row>
    <row r="21274" spans="2:9">
      <c r="B21274" s="1"/>
      <c r="C21274" s="29"/>
      <c r="D21274" s="27"/>
      <c r="E21274" s="27"/>
      <c r="F21274" s="27"/>
      <c r="G21274" s="1"/>
      <c r="H21274" s="1"/>
      <c r="I21274" s="1"/>
    </row>
    <row r="21275" spans="2:9">
      <c r="B21275" s="1"/>
      <c r="C21275" s="29"/>
      <c r="D21275" s="27"/>
      <c r="E21275" s="27"/>
      <c r="F21275" s="27"/>
      <c r="G21275" s="1"/>
      <c r="H21275" s="1"/>
      <c r="I21275" s="1"/>
    </row>
    <row r="21276" spans="2:9">
      <c r="B21276" s="1"/>
      <c r="C21276" s="29"/>
      <c r="D21276" s="27"/>
      <c r="E21276" s="27"/>
      <c r="F21276" s="27"/>
      <c r="G21276" s="1"/>
      <c r="H21276" s="1"/>
      <c r="I21276" s="1"/>
    </row>
    <row r="21277" spans="2:9">
      <c r="B21277" s="1"/>
      <c r="C21277" s="29"/>
      <c r="D21277" s="27"/>
      <c r="E21277" s="27"/>
      <c r="F21277" s="27"/>
      <c r="G21277" s="1"/>
      <c r="H21277" s="1"/>
      <c r="I21277" s="1"/>
    </row>
    <row r="21278" spans="2:9">
      <c r="B21278" s="1"/>
      <c r="C21278" s="29"/>
      <c r="D21278" s="27"/>
      <c r="E21278" s="27"/>
      <c r="F21278" s="27"/>
      <c r="G21278" s="1"/>
      <c r="H21278" s="1"/>
      <c r="I21278" s="1"/>
    </row>
    <row r="21279" spans="2:9">
      <c r="B21279" s="1"/>
      <c r="C21279" s="29"/>
      <c r="D21279" s="27"/>
      <c r="E21279" s="27"/>
      <c r="F21279" s="27"/>
      <c r="G21279" s="1"/>
      <c r="H21279" s="1"/>
      <c r="I21279" s="1"/>
    </row>
    <row r="21280" spans="2:9">
      <c r="B21280" s="1"/>
      <c r="C21280" s="29"/>
      <c r="D21280" s="27"/>
      <c r="E21280" s="27"/>
      <c r="F21280" s="27"/>
      <c r="G21280" s="1"/>
      <c r="H21280" s="1"/>
      <c r="I21280" s="1"/>
    </row>
    <row r="21281" spans="2:9">
      <c r="B21281" s="1"/>
      <c r="C21281" s="29"/>
      <c r="D21281" s="27"/>
      <c r="E21281" s="27"/>
      <c r="F21281" s="27"/>
      <c r="G21281" s="1"/>
      <c r="H21281" s="1"/>
      <c r="I21281" s="1"/>
    </row>
    <row r="21282" spans="2:9">
      <c r="B21282" s="1"/>
      <c r="C21282" s="29"/>
      <c r="D21282" s="27"/>
      <c r="E21282" s="27"/>
      <c r="F21282" s="27"/>
      <c r="G21282" s="1"/>
      <c r="H21282" s="1"/>
      <c r="I21282" s="1"/>
    </row>
    <row r="21283" spans="2:9">
      <c r="B21283" s="1"/>
      <c r="C21283" s="29"/>
      <c r="D21283" s="27"/>
      <c r="E21283" s="27"/>
      <c r="F21283" s="27"/>
      <c r="G21283" s="1"/>
      <c r="H21283" s="1"/>
      <c r="I21283" s="1"/>
    </row>
    <row r="21284" spans="2:9">
      <c r="B21284" s="1"/>
      <c r="C21284" s="29"/>
      <c r="D21284" s="27"/>
      <c r="E21284" s="27"/>
      <c r="F21284" s="27"/>
      <c r="G21284" s="1"/>
      <c r="H21284" s="1"/>
      <c r="I21284" s="1"/>
    </row>
    <row r="21285" spans="2:9">
      <c r="B21285" s="1"/>
      <c r="C21285" s="29"/>
      <c r="D21285" s="27"/>
      <c r="E21285" s="27"/>
      <c r="F21285" s="27"/>
      <c r="G21285" s="1"/>
      <c r="H21285" s="1"/>
      <c r="I21285" s="1"/>
    </row>
    <row r="21286" spans="2:9">
      <c r="B21286" s="1"/>
      <c r="C21286" s="29"/>
      <c r="D21286" s="27"/>
      <c r="E21286" s="27"/>
      <c r="F21286" s="27"/>
      <c r="G21286" s="1"/>
      <c r="H21286" s="1"/>
      <c r="I21286" s="1"/>
    </row>
    <row r="21287" spans="2:9">
      <c r="B21287" s="1"/>
      <c r="C21287" s="29"/>
      <c r="D21287" s="27"/>
      <c r="E21287" s="27"/>
      <c r="F21287" s="27"/>
      <c r="G21287" s="1"/>
      <c r="H21287" s="1"/>
      <c r="I21287" s="1"/>
    </row>
    <row r="21288" spans="2:9">
      <c r="B21288" s="1"/>
      <c r="C21288" s="29"/>
      <c r="D21288" s="27"/>
      <c r="E21288" s="27"/>
      <c r="F21288" s="27"/>
      <c r="G21288" s="1"/>
      <c r="H21288" s="1"/>
      <c r="I21288" s="1"/>
    </row>
    <row r="21289" spans="2:9">
      <c r="B21289" s="1"/>
      <c r="C21289" s="29"/>
      <c r="D21289" s="27"/>
      <c r="E21289" s="27"/>
      <c r="F21289" s="27"/>
      <c r="G21289" s="1"/>
      <c r="H21289" s="1"/>
      <c r="I21289" s="1"/>
    </row>
    <row r="21290" spans="2:9">
      <c r="B21290" s="1"/>
      <c r="C21290" s="29"/>
      <c r="D21290" s="27"/>
      <c r="E21290" s="27"/>
      <c r="F21290" s="27"/>
      <c r="G21290" s="1"/>
      <c r="H21290" s="1"/>
      <c r="I21290" s="1"/>
    </row>
    <row r="21291" spans="2:9">
      <c r="B21291" s="1"/>
      <c r="C21291" s="29"/>
      <c r="D21291" s="27"/>
      <c r="E21291" s="27"/>
      <c r="F21291" s="27"/>
      <c r="G21291" s="1"/>
      <c r="H21291" s="1"/>
      <c r="I21291" s="1"/>
    </row>
    <row r="21292" spans="2:9">
      <c r="B21292" s="1"/>
      <c r="C21292" s="29"/>
      <c r="D21292" s="27"/>
      <c r="E21292" s="27"/>
      <c r="F21292" s="27"/>
      <c r="G21292" s="1"/>
      <c r="H21292" s="1"/>
      <c r="I21292" s="1"/>
    </row>
    <row r="21293" spans="2:9">
      <c r="B21293" s="1"/>
      <c r="C21293" s="29"/>
      <c r="D21293" s="27"/>
      <c r="E21293" s="27"/>
      <c r="F21293" s="27"/>
      <c r="G21293" s="1"/>
      <c r="H21293" s="1"/>
      <c r="I21293" s="1"/>
    </row>
    <row r="21294" spans="2:9">
      <c r="B21294" s="1"/>
      <c r="C21294" s="29"/>
      <c r="D21294" s="27"/>
      <c r="E21294" s="27"/>
      <c r="F21294" s="27"/>
      <c r="G21294" s="1"/>
      <c r="H21294" s="1"/>
      <c r="I21294" s="1"/>
    </row>
    <row r="21295" spans="2:9">
      <c r="B21295" s="1"/>
      <c r="C21295" s="29"/>
      <c r="D21295" s="27"/>
      <c r="E21295" s="27"/>
      <c r="F21295" s="27"/>
      <c r="G21295" s="1"/>
      <c r="H21295" s="1"/>
      <c r="I21295" s="1"/>
    </row>
    <row r="21296" spans="2:9">
      <c r="B21296" s="1"/>
      <c r="C21296" s="29"/>
      <c r="D21296" s="27"/>
      <c r="E21296" s="27"/>
      <c r="F21296" s="27"/>
      <c r="G21296" s="1"/>
      <c r="H21296" s="1"/>
      <c r="I21296" s="1"/>
    </row>
    <row r="21297" spans="2:9">
      <c r="B21297" s="1"/>
      <c r="C21297" s="29"/>
      <c r="D21297" s="27"/>
      <c r="E21297" s="27"/>
      <c r="F21297" s="27"/>
      <c r="G21297" s="1"/>
      <c r="H21297" s="1"/>
      <c r="I21297" s="1"/>
    </row>
    <row r="21298" spans="2:9">
      <c r="B21298" s="1"/>
      <c r="C21298" s="29"/>
      <c r="D21298" s="27"/>
      <c r="E21298" s="27"/>
      <c r="F21298" s="27"/>
      <c r="G21298" s="1"/>
      <c r="H21298" s="1"/>
      <c r="I21298" s="1"/>
    </row>
    <row r="21299" spans="2:9">
      <c r="B21299" s="1"/>
      <c r="C21299" s="29"/>
      <c r="D21299" s="27"/>
      <c r="E21299" s="27"/>
      <c r="F21299" s="27"/>
      <c r="G21299" s="1"/>
      <c r="H21299" s="1"/>
      <c r="I21299" s="1"/>
    </row>
    <row r="21300" spans="2:9">
      <c r="B21300" s="1"/>
      <c r="C21300" s="29"/>
      <c r="D21300" s="27"/>
      <c r="E21300" s="27"/>
      <c r="F21300" s="27"/>
      <c r="G21300" s="1"/>
      <c r="H21300" s="1"/>
      <c r="I21300" s="1"/>
    </row>
    <row r="21301" spans="2:9">
      <c r="B21301" s="1"/>
      <c r="C21301" s="29"/>
      <c r="D21301" s="27"/>
      <c r="E21301" s="27"/>
      <c r="F21301" s="27"/>
      <c r="G21301" s="1"/>
      <c r="H21301" s="1"/>
      <c r="I21301" s="1"/>
    </row>
    <row r="21302" spans="2:9">
      <c r="B21302" s="1"/>
      <c r="C21302" s="29"/>
      <c r="D21302" s="27"/>
      <c r="E21302" s="27"/>
      <c r="F21302" s="27"/>
      <c r="G21302" s="1"/>
      <c r="H21302" s="1"/>
      <c r="I21302" s="1"/>
    </row>
    <row r="21303" spans="2:9">
      <c r="B21303" s="1"/>
      <c r="C21303" s="29"/>
      <c r="D21303" s="27"/>
      <c r="E21303" s="27"/>
      <c r="F21303" s="27"/>
      <c r="G21303" s="1"/>
      <c r="H21303" s="1"/>
      <c r="I21303" s="1"/>
    </row>
    <row r="21304" spans="2:9">
      <c r="B21304" s="1"/>
      <c r="C21304" s="29"/>
      <c r="D21304" s="27"/>
      <c r="E21304" s="27"/>
      <c r="F21304" s="27"/>
      <c r="G21304" s="1"/>
      <c r="H21304" s="1"/>
      <c r="I21304" s="1"/>
    </row>
    <row r="21305" spans="2:9">
      <c r="B21305" s="1"/>
      <c r="C21305" s="29"/>
      <c r="D21305" s="27"/>
      <c r="E21305" s="27"/>
      <c r="F21305" s="27"/>
      <c r="G21305" s="1"/>
      <c r="H21305" s="1"/>
      <c r="I21305" s="1"/>
    </row>
    <row r="21306" spans="2:9">
      <c r="B21306" s="1"/>
      <c r="C21306" s="29"/>
      <c r="D21306" s="27"/>
      <c r="E21306" s="27"/>
      <c r="F21306" s="27"/>
      <c r="G21306" s="1"/>
      <c r="H21306" s="1"/>
      <c r="I21306" s="1"/>
    </row>
    <row r="21307" spans="2:9">
      <c r="B21307" s="1"/>
      <c r="C21307" s="29"/>
      <c r="D21307" s="27"/>
      <c r="E21307" s="27"/>
      <c r="F21307" s="27"/>
      <c r="G21307" s="1"/>
      <c r="H21307" s="1"/>
      <c r="I21307" s="1"/>
    </row>
    <row r="21308" spans="2:9">
      <c r="B21308" s="1"/>
      <c r="C21308" s="29"/>
      <c r="D21308" s="27"/>
      <c r="E21308" s="27"/>
      <c r="F21308" s="27"/>
      <c r="G21308" s="1"/>
      <c r="H21308" s="1"/>
      <c r="I21308" s="1"/>
    </row>
    <row r="21309" spans="2:9">
      <c r="B21309" s="1"/>
      <c r="C21309" s="29"/>
      <c r="D21309" s="27"/>
      <c r="E21309" s="27"/>
      <c r="F21309" s="27"/>
      <c r="G21309" s="1"/>
      <c r="H21309" s="1"/>
      <c r="I21309" s="1"/>
    </row>
    <row r="21310" spans="2:9">
      <c r="B21310" s="1"/>
      <c r="C21310" s="29"/>
      <c r="D21310" s="27"/>
      <c r="E21310" s="27"/>
      <c r="F21310" s="27"/>
      <c r="G21310" s="1"/>
      <c r="H21310" s="1"/>
      <c r="I21310" s="1"/>
    </row>
    <row r="21311" spans="2:9">
      <c r="B21311" s="1"/>
      <c r="C21311" s="29"/>
      <c r="D21311" s="27"/>
      <c r="E21311" s="27"/>
      <c r="F21311" s="27"/>
      <c r="G21311" s="1"/>
      <c r="H21311" s="1"/>
      <c r="I21311" s="1"/>
    </row>
    <row r="21312" spans="2:9">
      <c r="B21312" s="1"/>
      <c r="C21312" s="29"/>
      <c r="D21312" s="27"/>
      <c r="E21312" s="27"/>
      <c r="F21312" s="27"/>
      <c r="G21312" s="1"/>
      <c r="H21312" s="1"/>
      <c r="I21312" s="1"/>
    </row>
    <row r="21313" spans="2:9">
      <c r="B21313" s="1"/>
      <c r="C21313" s="29"/>
      <c r="D21313" s="27"/>
      <c r="E21313" s="27"/>
      <c r="F21313" s="27"/>
      <c r="G21313" s="1"/>
      <c r="H21313" s="1"/>
      <c r="I21313" s="1"/>
    </row>
    <row r="21314" spans="2:9">
      <c r="B21314" s="1"/>
      <c r="C21314" s="29"/>
      <c r="D21314" s="27"/>
      <c r="E21314" s="27"/>
      <c r="F21314" s="27"/>
      <c r="G21314" s="1"/>
      <c r="H21314" s="1"/>
      <c r="I21314" s="1"/>
    </row>
    <row r="21315" spans="2:9">
      <c r="B21315" s="1"/>
      <c r="C21315" s="29"/>
      <c r="D21315" s="27"/>
      <c r="E21315" s="27"/>
      <c r="F21315" s="27"/>
      <c r="G21315" s="1"/>
      <c r="H21315" s="1"/>
      <c r="I21315" s="1"/>
    </row>
    <row r="21316" spans="2:9">
      <c r="B21316" s="1"/>
      <c r="C21316" s="29"/>
      <c r="D21316" s="27"/>
      <c r="E21316" s="27"/>
      <c r="F21316" s="27"/>
      <c r="G21316" s="1"/>
      <c r="H21316" s="1"/>
      <c r="I21316" s="1"/>
    </row>
    <row r="21317" spans="2:9">
      <c r="B21317" s="1"/>
      <c r="C21317" s="29"/>
      <c r="D21317" s="27"/>
      <c r="E21317" s="27"/>
      <c r="F21317" s="27"/>
      <c r="G21317" s="1"/>
      <c r="H21317" s="1"/>
      <c r="I21317" s="1"/>
    </row>
    <row r="21318" spans="2:9">
      <c r="B21318" s="1"/>
      <c r="C21318" s="29"/>
      <c r="D21318" s="27"/>
      <c r="E21318" s="27"/>
      <c r="F21318" s="27"/>
      <c r="G21318" s="1"/>
      <c r="H21318" s="1"/>
      <c r="I21318" s="1"/>
    </row>
    <row r="21319" spans="2:9">
      <c r="B21319" s="1"/>
      <c r="C21319" s="29"/>
      <c r="D21319" s="27"/>
      <c r="E21319" s="27"/>
      <c r="F21319" s="27"/>
      <c r="G21319" s="1"/>
      <c r="H21319" s="1"/>
      <c r="I21319" s="1"/>
    </row>
    <row r="21320" spans="2:9">
      <c r="B21320" s="1"/>
      <c r="C21320" s="29"/>
      <c r="D21320" s="27"/>
      <c r="E21320" s="27"/>
      <c r="F21320" s="27"/>
      <c r="G21320" s="1"/>
      <c r="H21320" s="1"/>
      <c r="I21320" s="1"/>
    </row>
    <row r="21321" spans="2:9">
      <c r="B21321" s="1"/>
      <c r="C21321" s="29"/>
      <c r="D21321" s="27"/>
      <c r="E21321" s="27"/>
      <c r="F21321" s="27"/>
      <c r="G21321" s="1"/>
      <c r="H21321" s="1"/>
      <c r="I21321" s="1"/>
    </row>
    <row r="21322" spans="2:9">
      <c r="B21322" s="1"/>
      <c r="C21322" s="29"/>
      <c r="D21322" s="27"/>
      <c r="E21322" s="27"/>
      <c r="F21322" s="27"/>
      <c r="G21322" s="1"/>
      <c r="H21322" s="1"/>
      <c r="I21322" s="1"/>
    </row>
    <row r="21323" spans="2:9">
      <c r="B21323" s="1"/>
      <c r="C21323" s="29"/>
      <c r="D21323" s="27"/>
      <c r="E21323" s="27"/>
      <c r="F21323" s="27"/>
      <c r="G21323" s="1"/>
      <c r="H21323" s="1"/>
      <c r="I21323" s="1"/>
    </row>
    <row r="21324" spans="2:9">
      <c r="B21324" s="1"/>
      <c r="C21324" s="29"/>
      <c r="D21324" s="27"/>
      <c r="E21324" s="27"/>
      <c r="F21324" s="27"/>
      <c r="G21324" s="1"/>
      <c r="H21324" s="1"/>
      <c r="I21324" s="1"/>
    </row>
    <row r="21325" spans="2:9">
      <c r="B21325" s="1"/>
      <c r="C21325" s="29"/>
      <c r="D21325" s="27"/>
      <c r="E21325" s="27"/>
      <c r="F21325" s="27"/>
      <c r="G21325" s="1"/>
      <c r="H21325" s="1"/>
      <c r="I21325" s="1"/>
    </row>
    <row r="21326" spans="2:9">
      <c r="B21326" s="1"/>
      <c r="C21326" s="29"/>
      <c r="D21326" s="27"/>
      <c r="E21326" s="27"/>
      <c r="F21326" s="27"/>
      <c r="G21326" s="1"/>
      <c r="H21326" s="1"/>
      <c r="I21326" s="1"/>
    </row>
    <row r="21327" spans="2:9">
      <c r="B21327" s="1"/>
      <c r="C21327" s="29"/>
      <c r="D21327" s="27"/>
      <c r="E21327" s="27"/>
      <c r="F21327" s="27"/>
      <c r="G21327" s="1"/>
      <c r="H21327" s="1"/>
      <c r="I21327" s="1"/>
    </row>
    <row r="21328" spans="2:9">
      <c r="B21328" s="1"/>
      <c r="C21328" s="29"/>
      <c r="D21328" s="27"/>
      <c r="E21328" s="27"/>
      <c r="F21328" s="27"/>
      <c r="G21328" s="1"/>
      <c r="H21328" s="1"/>
      <c r="I21328" s="1"/>
    </row>
    <row r="21329" spans="2:9">
      <c r="B21329" s="1"/>
      <c r="C21329" s="29"/>
      <c r="D21329" s="27"/>
      <c r="E21329" s="27"/>
      <c r="F21329" s="27"/>
      <c r="G21329" s="1"/>
      <c r="H21329" s="1"/>
      <c r="I21329" s="1"/>
    </row>
    <row r="21330" spans="2:9">
      <c r="B21330" s="1"/>
      <c r="C21330" s="29"/>
      <c r="D21330" s="27"/>
      <c r="E21330" s="27"/>
      <c r="F21330" s="27"/>
      <c r="G21330" s="1"/>
      <c r="H21330" s="1"/>
      <c r="I21330" s="1"/>
    </row>
    <row r="21331" spans="2:9">
      <c r="B21331" s="1"/>
      <c r="C21331" s="29"/>
      <c r="D21331" s="27"/>
      <c r="E21331" s="27"/>
      <c r="F21331" s="27"/>
      <c r="G21331" s="1"/>
      <c r="H21331" s="1"/>
      <c r="I21331" s="1"/>
    </row>
    <row r="21332" spans="2:9">
      <c r="B21332" s="1"/>
      <c r="C21332" s="29"/>
      <c r="D21332" s="27"/>
      <c r="E21332" s="27"/>
      <c r="F21332" s="27"/>
      <c r="G21332" s="1"/>
      <c r="H21332" s="1"/>
      <c r="I21332" s="1"/>
    </row>
    <row r="21333" spans="2:9">
      <c r="B21333" s="1"/>
      <c r="C21333" s="29"/>
      <c r="D21333" s="27"/>
      <c r="E21333" s="27"/>
      <c r="F21333" s="27"/>
      <c r="G21333" s="1"/>
      <c r="H21333" s="1"/>
      <c r="I21333" s="1"/>
    </row>
    <row r="21334" spans="2:9">
      <c r="B21334" s="1"/>
      <c r="C21334" s="29"/>
      <c r="D21334" s="27"/>
      <c r="E21334" s="27"/>
      <c r="F21334" s="27"/>
      <c r="G21334" s="1"/>
      <c r="H21334" s="1"/>
      <c r="I21334" s="1"/>
    </row>
    <row r="21335" spans="2:9">
      <c r="B21335" s="1"/>
      <c r="C21335" s="29"/>
      <c r="D21335" s="27"/>
      <c r="E21335" s="27"/>
      <c r="F21335" s="27"/>
      <c r="G21335" s="1"/>
      <c r="H21335" s="1"/>
      <c r="I21335" s="1"/>
    </row>
    <row r="21336" spans="2:9">
      <c r="B21336" s="1"/>
      <c r="C21336" s="29"/>
      <c r="D21336" s="27"/>
      <c r="E21336" s="27"/>
      <c r="F21336" s="27"/>
      <c r="G21336" s="1"/>
      <c r="H21336" s="1"/>
      <c r="I21336" s="1"/>
    </row>
    <row r="21337" spans="2:9">
      <c r="B21337" s="1"/>
      <c r="C21337" s="29"/>
      <c r="D21337" s="27"/>
      <c r="E21337" s="27"/>
      <c r="F21337" s="27"/>
      <c r="G21337" s="1"/>
      <c r="H21337" s="1"/>
      <c r="I21337" s="1"/>
    </row>
    <row r="21338" spans="2:9">
      <c r="B21338" s="1"/>
      <c r="C21338" s="29"/>
      <c r="D21338" s="27"/>
      <c r="E21338" s="27"/>
      <c r="F21338" s="27"/>
      <c r="G21338" s="1"/>
      <c r="H21338" s="1"/>
      <c r="I21338" s="1"/>
    </row>
    <row r="21339" spans="2:9">
      <c r="B21339" s="1"/>
      <c r="C21339" s="29"/>
      <c r="D21339" s="27"/>
      <c r="E21339" s="27"/>
      <c r="F21339" s="27"/>
      <c r="G21339" s="1"/>
      <c r="H21339" s="1"/>
      <c r="I21339" s="1"/>
    </row>
    <row r="21340" spans="2:9">
      <c r="B21340" s="1"/>
      <c r="C21340" s="29"/>
      <c r="D21340" s="27"/>
      <c r="E21340" s="27"/>
      <c r="F21340" s="27"/>
      <c r="G21340" s="1"/>
      <c r="H21340" s="1"/>
      <c r="I21340" s="1"/>
    </row>
    <row r="21341" spans="2:9">
      <c r="B21341" s="1"/>
      <c r="C21341" s="29"/>
      <c r="D21341" s="27"/>
      <c r="E21341" s="27"/>
      <c r="F21341" s="27"/>
      <c r="G21341" s="1"/>
      <c r="H21341" s="1"/>
      <c r="I21341" s="1"/>
    </row>
    <row r="21342" spans="2:9">
      <c r="B21342" s="1"/>
      <c r="C21342" s="29"/>
      <c r="D21342" s="27"/>
      <c r="E21342" s="27"/>
      <c r="F21342" s="27"/>
      <c r="G21342" s="1"/>
      <c r="H21342" s="1"/>
      <c r="I21342" s="1"/>
    </row>
    <row r="21343" spans="2:9">
      <c r="B21343" s="1"/>
      <c r="C21343" s="29"/>
      <c r="D21343" s="27"/>
      <c r="E21343" s="27"/>
      <c r="F21343" s="27"/>
      <c r="G21343" s="1"/>
      <c r="H21343" s="1"/>
      <c r="I21343" s="1"/>
    </row>
    <row r="21344" spans="2:9">
      <c r="B21344" s="1"/>
      <c r="C21344" s="29"/>
      <c r="D21344" s="27"/>
      <c r="E21344" s="27"/>
      <c r="F21344" s="27"/>
      <c r="G21344" s="1"/>
      <c r="H21344" s="1"/>
      <c r="I21344" s="1"/>
    </row>
    <row r="21345" spans="2:9">
      <c r="B21345" s="1"/>
      <c r="C21345" s="29"/>
      <c r="D21345" s="27"/>
      <c r="E21345" s="27"/>
      <c r="F21345" s="27"/>
      <c r="G21345" s="1"/>
      <c r="H21345" s="1"/>
      <c r="I21345" s="1"/>
    </row>
    <row r="21346" spans="2:9">
      <c r="B21346" s="1"/>
      <c r="C21346" s="29"/>
      <c r="D21346" s="27"/>
      <c r="E21346" s="27"/>
      <c r="F21346" s="27"/>
      <c r="G21346" s="1"/>
      <c r="H21346" s="1"/>
      <c r="I21346" s="1"/>
    </row>
    <row r="21347" spans="2:9">
      <c r="B21347" s="1"/>
      <c r="C21347" s="29"/>
      <c r="D21347" s="27"/>
      <c r="E21347" s="27"/>
      <c r="F21347" s="27"/>
      <c r="G21347" s="1"/>
      <c r="H21347" s="1"/>
      <c r="I21347" s="1"/>
    </row>
    <row r="21348" spans="2:9">
      <c r="B21348" s="1"/>
      <c r="C21348" s="29"/>
      <c r="D21348" s="27"/>
      <c r="E21348" s="27"/>
      <c r="F21348" s="27"/>
      <c r="G21348" s="1"/>
      <c r="H21348" s="1"/>
      <c r="I21348" s="1"/>
    </row>
    <row r="21349" spans="2:9">
      <c r="B21349" s="1"/>
      <c r="C21349" s="29"/>
      <c r="D21349" s="27"/>
      <c r="E21349" s="27"/>
      <c r="F21349" s="27"/>
      <c r="G21349" s="1"/>
      <c r="H21349" s="1"/>
      <c r="I21349" s="1"/>
    </row>
    <row r="21350" spans="2:9">
      <c r="B21350" s="1"/>
      <c r="C21350" s="29"/>
      <c r="D21350" s="27"/>
      <c r="E21350" s="27"/>
      <c r="F21350" s="27"/>
      <c r="G21350" s="1"/>
      <c r="H21350" s="1"/>
      <c r="I21350" s="1"/>
    </row>
    <row r="21351" spans="2:9">
      <c r="B21351" s="1"/>
      <c r="C21351" s="29"/>
      <c r="D21351" s="27"/>
      <c r="E21351" s="27"/>
      <c r="F21351" s="27"/>
      <c r="G21351" s="1"/>
      <c r="H21351" s="1"/>
      <c r="I21351" s="1"/>
    </row>
    <row r="21352" spans="2:9">
      <c r="B21352" s="1"/>
      <c r="C21352" s="29"/>
      <c r="D21352" s="27"/>
      <c r="E21352" s="27"/>
      <c r="F21352" s="27"/>
      <c r="G21352" s="1"/>
      <c r="H21352" s="1"/>
      <c r="I21352" s="1"/>
    </row>
    <row r="21353" spans="2:9">
      <c r="B21353" s="1"/>
      <c r="C21353" s="29"/>
      <c r="D21353" s="27"/>
      <c r="E21353" s="27"/>
      <c r="F21353" s="27"/>
      <c r="G21353" s="1"/>
      <c r="H21353" s="1"/>
      <c r="I21353" s="1"/>
    </row>
    <row r="21354" spans="2:9">
      <c r="B21354" s="1"/>
      <c r="C21354" s="29"/>
      <c r="D21354" s="27"/>
      <c r="E21354" s="27"/>
      <c r="F21354" s="27"/>
      <c r="G21354" s="1"/>
      <c r="H21354" s="1"/>
      <c r="I21354" s="1"/>
    </row>
    <row r="21355" spans="2:9">
      <c r="B21355" s="1"/>
      <c r="C21355" s="29"/>
      <c r="D21355" s="27"/>
      <c r="E21355" s="27"/>
      <c r="F21355" s="27"/>
      <c r="G21355" s="1"/>
      <c r="H21355" s="1"/>
      <c r="I21355" s="1"/>
    </row>
    <row r="21356" spans="2:9">
      <c r="B21356" s="1"/>
      <c r="C21356" s="29"/>
      <c r="D21356" s="27"/>
      <c r="E21356" s="27"/>
      <c r="F21356" s="27"/>
      <c r="G21356" s="1"/>
      <c r="H21356" s="1"/>
      <c r="I21356" s="1"/>
    </row>
    <row r="21357" spans="2:9">
      <c r="B21357" s="1"/>
      <c r="C21357" s="29"/>
      <c r="D21357" s="27"/>
      <c r="E21357" s="27"/>
      <c r="F21357" s="27"/>
      <c r="G21357" s="1"/>
      <c r="H21357" s="1"/>
      <c r="I21357" s="1"/>
    </row>
    <row r="21358" spans="2:9">
      <c r="B21358" s="1"/>
      <c r="C21358" s="29"/>
      <c r="D21358" s="27"/>
      <c r="E21358" s="27"/>
      <c r="F21358" s="27"/>
      <c r="G21358" s="1"/>
      <c r="H21358" s="1"/>
      <c r="I21358" s="1"/>
    </row>
    <row r="21359" spans="2:9">
      <c r="B21359" s="1"/>
      <c r="C21359" s="29"/>
      <c r="D21359" s="27"/>
      <c r="E21359" s="27"/>
      <c r="F21359" s="27"/>
      <c r="G21359" s="1"/>
      <c r="H21359" s="1"/>
      <c r="I21359" s="1"/>
    </row>
    <row r="21360" spans="2:9">
      <c r="B21360" s="1"/>
      <c r="C21360" s="29"/>
      <c r="D21360" s="27"/>
      <c r="E21360" s="27"/>
      <c r="F21360" s="27"/>
      <c r="G21360" s="1"/>
      <c r="H21360" s="1"/>
      <c r="I21360" s="1"/>
    </row>
    <row r="21361" spans="2:9">
      <c r="B21361" s="1"/>
      <c r="C21361" s="29"/>
      <c r="D21361" s="27"/>
      <c r="E21361" s="27"/>
      <c r="F21361" s="27"/>
      <c r="G21361" s="1"/>
      <c r="H21361" s="1"/>
      <c r="I21361" s="1"/>
    </row>
    <row r="21362" spans="2:9">
      <c r="B21362" s="1"/>
      <c r="C21362" s="29"/>
      <c r="D21362" s="27"/>
      <c r="E21362" s="27"/>
      <c r="F21362" s="27"/>
      <c r="G21362" s="1"/>
      <c r="H21362" s="1"/>
      <c r="I21362" s="1"/>
    </row>
    <row r="21363" spans="2:9">
      <c r="B21363" s="1"/>
      <c r="C21363" s="29"/>
      <c r="D21363" s="27"/>
      <c r="E21363" s="27"/>
      <c r="F21363" s="27"/>
      <c r="G21363" s="1"/>
      <c r="H21363" s="1"/>
      <c r="I21363" s="1"/>
    </row>
    <row r="21364" spans="2:9">
      <c r="B21364" s="1"/>
      <c r="C21364" s="29"/>
      <c r="D21364" s="27"/>
      <c r="E21364" s="27"/>
      <c r="F21364" s="27"/>
      <c r="G21364" s="1"/>
      <c r="H21364" s="1"/>
      <c r="I21364" s="1"/>
    </row>
    <row r="21365" spans="2:9">
      <c r="B21365" s="1"/>
      <c r="C21365" s="29"/>
      <c r="D21365" s="27"/>
      <c r="E21365" s="27"/>
      <c r="F21365" s="27"/>
      <c r="G21365" s="1"/>
      <c r="H21365" s="1"/>
      <c r="I21365" s="1"/>
    </row>
    <row r="21366" spans="2:9">
      <c r="B21366" s="1"/>
      <c r="C21366" s="29"/>
      <c r="D21366" s="27"/>
      <c r="E21366" s="27"/>
      <c r="F21366" s="27"/>
      <c r="G21366" s="1"/>
      <c r="H21366" s="1"/>
      <c r="I21366" s="1"/>
    </row>
    <row r="21367" spans="2:9">
      <c r="B21367" s="1"/>
      <c r="C21367" s="29"/>
      <c r="D21367" s="27"/>
      <c r="E21367" s="27"/>
      <c r="F21367" s="27"/>
      <c r="G21367" s="1"/>
      <c r="H21367" s="1"/>
      <c r="I21367" s="1"/>
    </row>
    <row r="21368" spans="2:9">
      <c r="B21368" s="1"/>
      <c r="C21368" s="29"/>
      <c r="D21368" s="27"/>
      <c r="E21368" s="27"/>
      <c r="F21368" s="27"/>
      <c r="G21368" s="1"/>
      <c r="H21368" s="1"/>
      <c r="I21368" s="1"/>
    </row>
    <row r="21369" spans="2:9">
      <c r="B21369" s="1"/>
      <c r="C21369" s="29"/>
      <c r="D21369" s="27"/>
      <c r="E21369" s="27"/>
      <c r="F21369" s="27"/>
      <c r="G21369" s="1"/>
      <c r="H21369" s="1"/>
      <c r="I21369" s="1"/>
    </row>
    <row r="21370" spans="2:9">
      <c r="B21370" s="1"/>
      <c r="C21370" s="29"/>
      <c r="D21370" s="27"/>
      <c r="E21370" s="27"/>
      <c r="F21370" s="27"/>
      <c r="G21370" s="1"/>
      <c r="H21370" s="1"/>
      <c r="I21370" s="1"/>
    </row>
    <row r="21371" spans="2:9">
      <c r="B21371" s="1"/>
      <c r="C21371" s="29"/>
      <c r="D21371" s="27"/>
      <c r="E21371" s="27"/>
      <c r="F21371" s="27"/>
      <c r="G21371" s="1"/>
      <c r="H21371" s="1"/>
      <c r="I21371" s="1"/>
    </row>
    <row r="21372" spans="2:9">
      <c r="B21372" s="1"/>
      <c r="C21372" s="29"/>
      <c r="D21372" s="27"/>
      <c r="E21372" s="27"/>
      <c r="F21372" s="27"/>
      <c r="G21372" s="1"/>
      <c r="H21372" s="1"/>
      <c r="I21372" s="1"/>
    </row>
    <row r="21373" spans="2:9">
      <c r="B21373" s="1"/>
      <c r="C21373" s="29"/>
      <c r="D21373" s="27"/>
      <c r="E21373" s="27"/>
      <c r="F21373" s="27"/>
      <c r="G21373" s="1"/>
      <c r="H21373" s="1"/>
      <c r="I21373" s="1"/>
    </row>
    <row r="21374" spans="2:9">
      <c r="B21374" s="1"/>
      <c r="C21374" s="29"/>
      <c r="D21374" s="27"/>
      <c r="E21374" s="27"/>
      <c r="F21374" s="27"/>
      <c r="G21374" s="1"/>
      <c r="H21374" s="1"/>
      <c r="I21374" s="1"/>
    </row>
    <row r="21375" spans="2:9">
      <c r="B21375" s="1"/>
      <c r="C21375" s="29"/>
      <c r="D21375" s="27"/>
      <c r="E21375" s="27"/>
      <c r="F21375" s="27"/>
      <c r="G21375" s="1"/>
      <c r="H21375" s="1"/>
      <c r="I21375" s="1"/>
    </row>
    <row r="21376" spans="2:9">
      <c r="B21376" s="1"/>
      <c r="C21376" s="29"/>
      <c r="D21376" s="27"/>
      <c r="E21376" s="27"/>
      <c r="F21376" s="27"/>
      <c r="G21376" s="1"/>
      <c r="H21376" s="1"/>
      <c r="I21376" s="1"/>
    </row>
    <row r="21377" spans="2:9">
      <c r="B21377" s="1"/>
      <c r="C21377" s="29"/>
      <c r="D21377" s="27"/>
      <c r="E21377" s="27"/>
      <c r="F21377" s="27"/>
      <c r="G21377" s="1"/>
      <c r="H21377" s="1"/>
      <c r="I21377" s="1"/>
    </row>
    <row r="21378" spans="2:9">
      <c r="B21378" s="1"/>
      <c r="C21378" s="29"/>
      <c r="D21378" s="27"/>
      <c r="E21378" s="27"/>
      <c r="F21378" s="27"/>
      <c r="G21378" s="1"/>
      <c r="H21378" s="1"/>
      <c r="I21378" s="1"/>
    </row>
    <row r="21379" spans="2:9">
      <c r="B21379" s="1"/>
      <c r="C21379" s="29"/>
      <c r="D21379" s="27"/>
      <c r="E21379" s="27"/>
      <c r="F21379" s="27"/>
      <c r="G21379" s="1"/>
      <c r="H21379" s="1"/>
      <c r="I21379" s="1"/>
    </row>
    <row r="21380" spans="2:9">
      <c r="B21380" s="1"/>
      <c r="C21380" s="29"/>
      <c r="D21380" s="27"/>
      <c r="E21380" s="27"/>
      <c r="F21380" s="27"/>
      <c r="G21380" s="1"/>
      <c r="H21380" s="1"/>
      <c r="I21380" s="1"/>
    </row>
    <row r="21381" spans="2:9">
      <c r="B21381" s="1"/>
      <c r="C21381" s="29"/>
      <c r="D21381" s="27"/>
      <c r="E21381" s="27"/>
      <c r="F21381" s="27"/>
      <c r="G21381" s="1"/>
      <c r="H21381" s="1"/>
      <c r="I21381" s="1"/>
    </row>
    <row r="21382" spans="2:9">
      <c r="B21382" s="1"/>
      <c r="C21382" s="29"/>
      <c r="D21382" s="27"/>
      <c r="E21382" s="27"/>
      <c r="F21382" s="27"/>
      <c r="G21382" s="1"/>
      <c r="H21382" s="1"/>
      <c r="I21382" s="1"/>
    </row>
    <row r="21383" spans="2:9">
      <c r="B21383" s="1"/>
      <c r="C21383" s="29"/>
      <c r="D21383" s="27"/>
      <c r="E21383" s="27"/>
      <c r="F21383" s="27"/>
      <c r="G21383" s="1"/>
      <c r="H21383" s="1"/>
      <c r="I21383" s="1"/>
    </row>
    <row r="21384" spans="2:9">
      <c r="B21384" s="1"/>
      <c r="C21384" s="29"/>
      <c r="D21384" s="27"/>
      <c r="E21384" s="27"/>
      <c r="F21384" s="27"/>
      <c r="G21384" s="1"/>
      <c r="H21384" s="1"/>
      <c r="I21384" s="1"/>
    </row>
    <row r="21385" spans="2:9">
      <c r="B21385" s="1"/>
      <c r="C21385" s="29"/>
      <c r="D21385" s="27"/>
      <c r="E21385" s="27"/>
      <c r="F21385" s="27"/>
      <c r="G21385" s="1"/>
      <c r="H21385" s="1"/>
      <c r="I21385" s="1"/>
    </row>
    <row r="21386" spans="2:9">
      <c r="B21386" s="1"/>
      <c r="C21386" s="29"/>
      <c r="D21386" s="27"/>
      <c r="E21386" s="27"/>
      <c r="F21386" s="27"/>
      <c r="G21386" s="1"/>
      <c r="H21386" s="1"/>
      <c r="I21386" s="1"/>
    </row>
    <row r="21387" spans="2:9">
      <c r="B21387" s="1"/>
      <c r="C21387" s="29"/>
      <c r="D21387" s="27"/>
      <c r="E21387" s="27"/>
      <c r="F21387" s="27"/>
      <c r="G21387" s="1"/>
      <c r="H21387" s="1"/>
      <c r="I21387" s="1"/>
    </row>
    <row r="21388" spans="2:9">
      <c r="B21388" s="1"/>
      <c r="C21388" s="29"/>
      <c r="D21388" s="27"/>
      <c r="E21388" s="27"/>
      <c r="F21388" s="27"/>
      <c r="G21388" s="1"/>
      <c r="H21388" s="1"/>
      <c r="I21388" s="1"/>
    </row>
    <row r="21389" spans="2:9">
      <c r="B21389" s="1"/>
      <c r="C21389" s="29"/>
      <c r="D21389" s="27"/>
      <c r="E21389" s="27"/>
      <c r="F21389" s="27"/>
      <c r="G21389" s="1"/>
      <c r="H21389" s="1"/>
      <c r="I21389" s="1"/>
    </row>
    <row r="21390" spans="2:9">
      <c r="B21390" s="1"/>
      <c r="C21390" s="29"/>
      <c r="D21390" s="27"/>
      <c r="E21390" s="27"/>
      <c r="F21390" s="27"/>
      <c r="G21390" s="1"/>
      <c r="H21390" s="1"/>
      <c r="I21390" s="1"/>
    </row>
    <row r="21391" spans="2:9">
      <c r="B21391" s="1"/>
      <c r="C21391" s="29"/>
      <c r="D21391" s="27"/>
      <c r="E21391" s="27"/>
      <c r="F21391" s="27"/>
      <c r="G21391" s="1"/>
      <c r="H21391" s="1"/>
      <c r="I21391" s="1"/>
    </row>
    <row r="21392" spans="2:9">
      <c r="B21392" s="1"/>
      <c r="C21392" s="29"/>
      <c r="D21392" s="27"/>
      <c r="E21392" s="27"/>
      <c r="F21392" s="27"/>
      <c r="G21392" s="1"/>
      <c r="H21392" s="1"/>
      <c r="I21392" s="1"/>
    </row>
    <row r="21393" spans="2:9">
      <c r="B21393" s="1"/>
      <c r="C21393" s="29"/>
      <c r="D21393" s="27"/>
      <c r="E21393" s="27"/>
      <c r="F21393" s="27"/>
      <c r="G21393" s="1"/>
      <c r="H21393" s="1"/>
      <c r="I21393" s="1"/>
    </row>
    <row r="21394" spans="2:9">
      <c r="B21394" s="1"/>
      <c r="C21394" s="29"/>
      <c r="D21394" s="27"/>
      <c r="E21394" s="27"/>
      <c r="F21394" s="27"/>
      <c r="G21394" s="1"/>
      <c r="H21394" s="1"/>
      <c r="I21394" s="1"/>
    </row>
    <row r="21395" spans="2:9">
      <c r="B21395" s="1"/>
      <c r="C21395" s="29"/>
      <c r="D21395" s="27"/>
      <c r="E21395" s="27"/>
      <c r="F21395" s="27"/>
      <c r="G21395" s="1"/>
      <c r="H21395" s="1"/>
      <c r="I21395" s="1"/>
    </row>
    <row r="21396" spans="2:9">
      <c r="B21396" s="1"/>
      <c r="C21396" s="29"/>
      <c r="D21396" s="27"/>
      <c r="E21396" s="27"/>
      <c r="F21396" s="27"/>
      <c r="G21396" s="1"/>
      <c r="H21396" s="1"/>
      <c r="I21396" s="1"/>
    </row>
    <row r="21397" spans="2:9">
      <c r="B21397" s="1"/>
      <c r="C21397" s="29"/>
      <c r="D21397" s="27"/>
      <c r="E21397" s="27"/>
      <c r="F21397" s="27"/>
      <c r="G21397" s="1"/>
      <c r="H21397" s="1"/>
      <c r="I21397" s="1"/>
    </row>
    <row r="21398" spans="2:9">
      <c r="B21398" s="1"/>
      <c r="C21398" s="29"/>
      <c r="D21398" s="27"/>
      <c r="E21398" s="27"/>
      <c r="F21398" s="27"/>
      <c r="G21398" s="1"/>
      <c r="H21398" s="1"/>
      <c r="I21398" s="1"/>
    </row>
    <row r="21399" spans="2:9">
      <c r="B21399" s="1"/>
      <c r="C21399" s="29"/>
      <c r="D21399" s="27"/>
      <c r="E21399" s="27"/>
      <c r="F21399" s="27"/>
      <c r="G21399" s="1"/>
      <c r="H21399" s="1"/>
      <c r="I21399" s="1"/>
    </row>
    <row r="21400" spans="2:9">
      <c r="B21400" s="1"/>
      <c r="C21400" s="29"/>
      <c r="D21400" s="27"/>
      <c r="E21400" s="27"/>
      <c r="F21400" s="27"/>
      <c r="G21400" s="1"/>
      <c r="H21400" s="1"/>
      <c r="I21400" s="1"/>
    </row>
    <row r="21401" spans="2:9">
      <c r="B21401" s="1"/>
      <c r="C21401" s="29"/>
      <c r="D21401" s="27"/>
      <c r="E21401" s="27"/>
      <c r="F21401" s="27"/>
      <c r="G21401" s="1"/>
      <c r="H21401" s="1"/>
      <c r="I21401" s="1"/>
    </row>
    <row r="21402" spans="2:9">
      <c r="B21402" s="1"/>
      <c r="C21402" s="29"/>
      <c r="D21402" s="27"/>
      <c r="E21402" s="27"/>
      <c r="F21402" s="27"/>
      <c r="G21402" s="1"/>
      <c r="H21402" s="1"/>
      <c r="I21402" s="1"/>
    </row>
    <row r="21403" spans="2:9">
      <c r="B21403" s="1"/>
      <c r="C21403" s="29"/>
      <c r="D21403" s="27"/>
      <c r="E21403" s="27"/>
      <c r="F21403" s="27"/>
      <c r="G21403" s="1"/>
      <c r="H21403" s="1"/>
      <c r="I21403" s="1"/>
    </row>
    <row r="21404" spans="2:9">
      <c r="B21404" s="1"/>
      <c r="C21404" s="29"/>
      <c r="D21404" s="27"/>
      <c r="E21404" s="27"/>
      <c r="F21404" s="27"/>
      <c r="G21404" s="1"/>
      <c r="H21404" s="1"/>
      <c r="I21404" s="1"/>
    </row>
    <row r="21405" spans="2:9">
      <c r="B21405" s="1"/>
      <c r="C21405" s="29"/>
      <c r="D21405" s="27"/>
      <c r="E21405" s="27"/>
      <c r="F21405" s="27"/>
      <c r="G21405" s="1"/>
      <c r="H21405" s="1"/>
      <c r="I21405" s="1"/>
    </row>
    <row r="21406" spans="2:9">
      <c r="B21406" s="1"/>
      <c r="C21406" s="29"/>
      <c r="D21406" s="27"/>
      <c r="E21406" s="27"/>
      <c r="F21406" s="27"/>
      <c r="G21406" s="1"/>
      <c r="H21406" s="1"/>
      <c r="I21406" s="1"/>
    </row>
    <row r="21407" spans="2:9">
      <c r="B21407" s="1"/>
      <c r="C21407" s="29"/>
      <c r="D21407" s="27"/>
      <c r="E21407" s="27"/>
      <c r="F21407" s="27"/>
      <c r="G21407" s="1"/>
      <c r="H21407" s="1"/>
      <c r="I21407" s="1"/>
    </row>
    <row r="21408" spans="2:9">
      <c r="B21408" s="1"/>
      <c r="C21408" s="29"/>
      <c r="D21408" s="27"/>
      <c r="E21408" s="27"/>
      <c r="F21408" s="27"/>
      <c r="G21408" s="1"/>
      <c r="H21408" s="1"/>
      <c r="I21408" s="1"/>
    </row>
    <row r="21409" spans="2:9">
      <c r="B21409" s="1"/>
      <c r="C21409" s="29"/>
      <c r="D21409" s="27"/>
      <c r="E21409" s="27"/>
      <c r="F21409" s="27"/>
      <c r="G21409" s="1"/>
      <c r="H21409" s="1"/>
      <c r="I21409" s="1"/>
    </row>
    <row r="21410" spans="2:9">
      <c r="B21410" s="1"/>
      <c r="C21410" s="29"/>
      <c r="D21410" s="27"/>
      <c r="E21410" s="27"/>
      <c r="F21410" s="27"/>
      <c r="G21410" s="1"/>
      <c r="H21410" s="1"/>
      <c r="I21410" s="1"/>
    </row>
    <row r="21411" spans="2:9">
      <c r="B21411" s="1"/>
      <c r="C21411" s="29"/>
      <c r="D21411" s="27"/>
      <c r="E21411" s="27"/>
      <c r="F21411" s="27"/>
      <c r="G21411" s="1"/>
      <c r="H21411" s="1"/>
      <c r="I21411" s="1"/>
    </row>
    <row r="21412" spans="2:9">
      <c r="B21412" s="1"/>
      <c r="C21412" s="29"/>
      <c r="D21412" s="27"/>
      <c r="E21412" s="27"/>
      <c r="F21412" s="27"/>
      <c r="G21412" s="1"/>
      <c r="H21412" s="1"/>
      <c r="I21412" s="1"/>
    </row>
    <row r="21413" spans="2:9">
      <c r="B21413" s="1"/>
      <c r="C21413" s="29"/>
      <c r="D21413" s="27"/>
      <c r="E21413" s="27"/>
      <c r="F21413" s="27"/>
      <c r="G21413" s="1"/>
      <c r="H21413" s="1"/>
      <c r="I21413" s="1"/>
    </row>
    <row r="21414" spans="2:9">
      <c r="B21414" s="1"/>
      <c r="C21414" s="29"/>
      <c r="D21414" s="27"/>
      <c r="E21414" s="27"/>
      <c r="F21414" s="27"/>
      <c r="G21414" s="1"/>
      <c r="H21414" s="1"/>
      <c r="I21414" s="1"/>
    </row>
    <row r="21415" spans="2:9">
      <c r="B21415" s="1"/>
      <c r="C21415" s="29"/>
      <c r="D21415" s="27"/>
      <c r="E21415" s="27"/>
      <c r="F21415" s="27"/>
      <c r="G21415" s="1"/>
      <c r="H21415" s="1"/>
      <c r="I21415" s="1"/>
    </row>
    <row r="21416" spans="2:9">
      <c r="B21416" s="1"/>
      <c r="C21416" s="29"/>
      <c r="D21416" s="27"/>
      <c r="E21416" s="27"/>
      <c r="F21416" s="27"/>
      <c r="G21416" s="1"/>
      <c r="H21416" s="1"/>
      <c r="I21416" s="1"/>
    </row>
    <row r="21417" spans="2:9">
      <c r="B21417" s="1"/>
      <c r="C21417" s="29"/>
      <c r="D21417" s="27"/>
      <c r="E21417" s="27"/>
      <c r="F21417" s="27"/>
      <c r="G21417" s="1"/>
      <c r="H21417" s="1"/>
      <c r="I21417" s="1"/>
    </row>
    <row r="21418" spans="2:9">
      <c r="B21418" s="1"/>
      <c r="C21418" s="29"/>
      <c r="D21418" s="27"/>
      <c r="E21418" s="27"/>
      <c r="F21418" s="27"/>
      <c r="G21418" s="1"/>
      <c r="H21418" s="1"/>
      <c r="I21418" s="1"/>
    </row>
    <row r="21419" spans="2:9">
      <c r="B21419" s="1"/>
      <c r="C21419" s="29"/>
      <c r="D21419" s="27"/>
      <c r="E21419" s="27"/>
      <c r="F21419" s="27"/>
      <c r="G21419" s="1"/>
      <c r="H21419" s="1"/>
      <c r="I21419" s="1"/>
    </row>
    <row r="21420" spans="2:9">
      <c r="B21420" s="1"/>
      <c r="C21420" s="29"/>
      <c r="D21420" s="27"/>
      <c r="E21420" s="27"/>
      <c r="F21420" s="27"/>
      <c r="G21420" s="1"/>
      <c r="H21420" s="1"/>
      <c r="I21420" s="1"/>
    </row>
    <row r="21421" spans="2:9">
      <c r="B21421" s="1"/>
      <c r="C21421" s="29"/>
      <c r="D21421" s="27"/>
      <c r="E21421" s="27"/>
      <c r="F21421" s="27"/>
      <c r="G21421" s="1"/>
      <c r="H21421" s="1"/>
      <c r="I21421" s="1"/>
    </row>
    <row r="21422" spans="2:9">
      <c r="B21422" s="1"/>
      <c r="C21422" s="29"/>
      <c r="D21422" s="27"/>
      <c r="E21422" s="27"/>
      <c r="F21422" s="27"/>
      <c r="G21422" s="1"/>
      <c r="H21422" s="1"/>
      <c r="I21422" s="1"/>
    </row>
    <row r="21423" spans="2:9">
      <c r="B21423" s="1"/>
      <c r="C21423" s="29"/>
      <c r="D21423" s="27"/>
      <c r="E21423" s="27"/>
      <c r="F21423" s="27"/>
      <c r="G21423" s="1"/>
      <c r="H21423" s="1"/>
      <c r="I21423" s="1"/>
    </row>
    <row r="21424" spans="2:9">
      <c r="B21424" s="1"/>
      <c r="C21424" s="29"/>
      <c r="D21424" s="27"/>
      <c r="E21424" s="27"/>
      <c r="F21424" s="27"/>
      <c r="G21424" s="1"/>
      <c r="H21424" s="1"/>
      <c r="I21424" s="1"/>
    </row>
    <row r="21425" spans="2:9">
      <c r="B21425" s="1"/>
      <c r="C21425" s="29"/>
      <c r="D21425" s="27"/>
      <c r="E21425" s="27"/>
      <c r="F21425" s="27"/>
      <c r="G21425" s="1"/>
      <c r="H21425" s="1"/>
      <c r="I21425" s="1"/>
    </row>
    <row r="21426" spans="2:9">
      <c r="B21426" s="1"/>
      <c r="C21426" s="29"/>
      <c r="D21426" s="27"/>
      <c r="E21426" s="27"/>
      <c r="F21426" s="27"/>
      <c r="G21426" s="1"/>
      <c r="H21426" s="1"/>
      <c r="I21426" s="1"/>
    </row>
    <row r="21427" spans="2:9">
      <c r="B21427" s="1"/>
      <c r="C21427" s="29"/>
      <c r="D21427" s="27"/>
      <c r="E21427" s="27"/>
      <c r="F21427" s="27"/>
      <c r="G21427" s="1"/>
      <c r="H21427" s="1"/>
      <c r="I21427" s="1"/>
    </row>
    <row r="21428" spans="2:9">
      <c r="B21428" s="1"/>
      <c r="C21428" s="29"/>
      <c r="D21428" s="27"/>
      <c r="E21428" s="27"/>
      <c r="F21428" s="27"/>
      <c r="G21428" s="1"/>
      <c r="H21428" s="1"/>
      <c r="I21428" s="1"/>
    </row>
    <row r="21429" spans="2:9">
      <c r="B21429" s="1"/>
      <c r="C21429" s="29"/>
      <c r="D21429" s="27"/>
      <c r="E21429" s="27"/>
      <c r="F21429" s="27"/>
      <c r="G21429" s="1"/>
      <c r="H21429" s="1"/>
      <c r="I21429" s="1"/>
    </row>
    <row r="21430" spans="2:9">
      <c r="B21430" s="1"/>
      <c r="C21430" s="29"/>
      <c r="D21430" s="27"/>
      <c r="E21430" s="27"/>
      <c r="F21430" s="27"/>
      <c r="G21430" s="1"/>
      <c r="H21430" s="1"/>
      <c r="I21430" s="1"/>
    </row>
    <row r="21431" spans="2:9">
      <c r="B21431" s="1"/>
      <c r="C21431" s="29"/>
      <c r="D21431" s="27"/>
      <c r="E21431" s="27"/>
      <c r="F21431" s="27"/>
      <c r="G21431" s="1"/>
      <c r="H21431" s="1"/>
      <c r="I21431" s="1"/>
    </row>
    <row r="21432" spans="2:9">
      <c r="B21432" s="1"/>
      <c r="C21432" s="29"/>
      <c r="D21432" s="27"/>
      <c r="E21432" s="27"/>
      <c r="F21432" s="27"/>
      <c r="G21432" s="1"/>
      <c r="H21432" s="1"/>
      <c r="I21432" s="1"/>
    </row>
    <row r="21433" spans="2:9">
      <c r="B21433" s="1"/>
      <c r="C21433" s="29"/>
      <c r="D21433" s="27"/>
      <c r="E21433" s="27"/>
      <c r="F21433" s="27"/>
      <c r="G21433" s="1"/>
      <c r="H21433" s="1"/>
      <c r="I21433" s="1"/>
    </row>
    <row r="21434" spans="2:9">
      <c r="B21434" s="1"/>
      <c r="C21434" s="29"/>
      <c r="D21434" s="27"/>
      <c r="E21434" s="27"/>
      <c r="F21434" s="27"/>
      <c r="G21434" s="1"/>
      <c r="H21434" s="1"/>
      <c r="I21434" s="1"/>
    </row>
    <row r="21435" spans="2:9">
      <c r="B21435" s="1"/>
      <c r="C21435" s="29"/>
      <c r="D21435" s="27"/>
      <c r="E21435" s="27"/>
      <c r="F21435" s="27"/>
      <c r="G21435" s="1"/>
      <c r="H21435" s="1"/>
      <c r="I21435" s="1"/>
    </row>
    <row r="21436" spans="2:9">
      <c r="B21436" s="1"/>
      <c r="C21436" s="29"/>
      <c r="D21436" s="27"/>
      <c r="E21436" s="27"/>
      <c r="F21436" s="27"/>
      <c r="G21436" s="1"/>
      <c r="H21436" s="1"/>
      <c r="I21436" s="1"/>
    </row>
    <row r="21437" spans="2:9">
      <c r="B21437" s="1"/>
      <c r="C21437" s="29"/>
      <c r="D21437" s="27"/>
      <c r="E21437" s="27"/>
      <c r="F21437" s="27"/>
      <c r="G21437" s="1"/>
      <c r="H21437" s="1"/>
      <c r="I21437" s="1"/>
    </row>
    <row r="21438" spans="2:9">
      <c r="B21438" s="1"/>
      <c r="C21438" s="29"/>
      <c r="D21438" s="27"/>
      <c r="E21438" s="27"/>
      <c r="F21438" s="27"/>
      <c r="G21438" s="1"/>
      <c r="H21438" s="1"/>
      <c r="I21438" s="1"/>
    </row>
    <row r="21439" spans="2:9">
      <c r="B21439" s="1"/>
      <c r="C21439" s="29"/>
      <c r="D21439" s="27"/>
      <c r="E21439" s="27"/>
      <c r="F21439" s="27"/>
      <c r="G21439" s="1"/>
      <c r="H21439" s="1"/>
      <c r="I21439" s="1"/>
    </row>
    <row r="21440" spans="2:9">
      <c r="B21440" s="1"/>
      <c r="C21440" s="29"/>
      <c r="D21440" s="27"/>
      <c r="E21440" s="27"/>
      <c r="F21440" s="27"/>
      <c r="G21440" s="1"/>
      <c r="H21440" s="1"/>
      <c r="I21440" s="1"/>
    </row>
    <row r="21441" spans="2:9">
      <c r="B21441" s="1"/>
      <c r="C21441" s="29"/>
      <c r="D21441" s="27"/>
      <c r="E21441" s="27"/>
      <c r="F21441" s="27"/>
      <c r="G21441" s="1"/>
      <c r="H21441" s="1"/>
      <c r="I21441" s="1"/>
    </row>
    <row r="21442" spans="2:9">
      <c r="B21442" s="1"/>
      <c r="C21442" s="29"/>
      <c r="D21442" s="27"/>
      <c r="E21442" s="27"/>
      <c r="F21442" s="27"/>
      <c r="G21442" s="1"/>
      <c r="H21442" s="1"/>
      <c r="I21442" s="1"/>
    </row>
    <row r="21443" spans="2:9">
      <c r="B21443" s="1"/>
      <c r="C21443" s="29"/>
      <c r="D21443" s="27"/>
      <c r="E21443" s="27"/>
      <c r="F21443" s="27"/>
      <c r="G21443" s="1"/>
      <c r="H21443" s="1"/>
      <c r="I21443" s="1"/>
    </row>
    <row r="21444" spans="2:9">
      <c r="B21444" s="1"/>
      <c r="C21444" s="29"/>
      <c r="D21444" s="27"/>
      <c r="E21444" s="27"/>
      <c r="F21444" s="27"/>
      <c r="G21444" s="1"/>
      <c r="H21444" s="1"/>
      <c r="I21444" s="1"/>
    </row>
    <row r="21445" spans="2:9">
      <c r="B21445" s="1"/>
      <c r="C21445" s="29"/>
      <c r="D21445" s="27"/>
      <c r="E21445" s="27"/>
      <c r="F21445" s="27"/>
      <c r="G21445" s="1"/>
      <c r="H21445" s="1"/>
      <c r="I21445" s="1"/>
    </row>
    <row r="21446" spans="2:9">
      <c r="B21446" s="1"/>
      <c r="C21446" s="29"/>
      <c r="D21446" s="27"/>
      <c r="E21446" s="27"/>
      <c r="F21446" s="27"/>
      <c r="G21446" s="1"/>
      <c r="H21446" s="1"/>
      <c r="I21446" s="1"/>
    </row>
    <row r="21447" spans="2:9">
      <c r="B21447" s="1"/>
      <c r="C21447" s="29"/>
      <c r="D21447" s="27"/>
      <c r="E21447" s="27"/>
      <c r="F21447" s="27"/>
      <c r="G21447" s="1"/>
      <c r="H21447" s="1"/>
      <c r="I21447" s="1"/>
    </row>
    <row r="21448" spans="2:9">
      <c r="B21448" s="1"/>
      <c r="C21448" s="29"/>
      <c r="D21448" s="27"/>
      <c r="E21448" s="27"/>
      <c r="F21448" s="27"/>
      <c r="G21448" s="1"/>
      <c r="H21448" s="1"/>
      <c r="I21448" s="1"/>
    </row>
    <row r="21449" spans="2:9">
      <c r="B21449" s="1"/>
      <c r="C21449" s="29"/>
      <c r="D21449" s="27"/>
      <c r="E21449" s="27"/>
      <c r="F21449" s="27"/>
      <c r="G21449" s="1"/>
      <c r="H21449" s="1"/>
      <c r="I21449" s="1"/>
    </row>
    <row r="21450" spans="2:9">
      <c r="B21450" s="1"/>
      <c r="C21450" s="29"/>
      <c r="D21450" s="27"/>
      <c r="E21450" s="27"/>
      <c r="F21450" s="27"/>
      <c r="G21450" s="1"/>
      <c r="H21450" s="1"/>
      <c r="I21450" s="1"/>
    </row>
    <row r="21451" spans="2:9">
      <c r="B21451" s="1"/>
      <c r="C21451" s="29"/>
      <c r="D21451" s="27"/>
      <c r="E21451" s="27"/>
      <c r="F21451" s="27"/>
      <c r="G21451" s="1"/>
      <c r="H21451" s="1"/>
      <c r="I21451" s="1"/>
    </row>
    <row r="21452" spans="2:9">
      <c r="B21452" s="1"/>
      <c r="C21452" s="29"/>
      <c r="D21452" s="27"/>
      <c r="E21452" s="27"/>
      <c r="F21452" s="27"/>
      <c r="G21452" s="1"/>
      <c r="H21452" s="1"/>
      <c r="I21452" s="1"/>
    </row>
    <row r="21453" spans="2:9">
      <c r="B21453" s="1"/>
      <c r="C21453" s="29"/>
      <c r="D21453" s="27"/>
      <c r="E21453" s="27"/>
      <c r="F21453" s="27"/>
      <c r="G21453" s="1"/>
      <c r="H21453" s="1"/>
      <c r="I21453" s="1"/>
    </row>
    <row r="21454" spans="2:9">
      <c r="B21454" s="1"/>
      <c r="C21454" s="29"/>
      <c r="D21454" s="27"/>
      <c r="E21454" s="27"/>
      <c r="F21454" s="27"/>
      <c r="G21454" s="1"/>
      <c r="H21454" s="1"/>
      <c r="I21454" s="1"/>
    </row>
    <row r="21455" spans="2:9">
      <c r="B21455" s="1"/>
      <c r="C21455" s="29"/>
      <c r="D21455" s="27"/>
      <c r="E21455" s="27"/>
      <c r="F21455" s="27"/>
      <c r="G21455" s="1"/>
      <c r="H21455" s="1"/>
      <c r="I21455" s="1"/>
    </row>
    <row r="21456" spans="2:9">
      <c r="B21456" s="1"/>
      <c r="C21456" s="29"/>
      <c r="D21456" s="27"/>
      <c r="E21456" s="27"/>
      <c r="F21456" s="27"/>
      <c r="G21456" s="1"/>
      <c r="H21456" s="1"/>
      <c r="I21456" s="1"/>
    </row>
    <row r="21457" spans="2:9">
      <c r="B21457" s="1"/>
      <c r="C21457" s="29"/>
      <c r="D21457" s="27"/>
      <c r="E21457" s="27"/>
      <c r="F21457" s="27"/>
      <c r="G21457" s="1"/>
      <c r="H21457" s="1"/>
      <c r="I21457" s="1"/>
    </row>
    <row r="21458" spans="2:9">
      <c r="B21458" s="1"/>
      <c r="C21458" s="29"/>
      <c r="D21458" s="27"/>
      <c r="E21458" s="27"/>
      <c r="F21458" s="27"/>
      <c r="G21458" s="1"/>
      <c r="H21458" s="1"/>
      <c r="I21458" s="1"/>
    </row>
    <row r="21459" spans="2:9">
      <c r="B21459" s="1"/>
      <c r="C21459" s="29"/>
      <c r="D21459" s="27"/>
      <c r="E21459" s="27"/>
      <c r="F21459" s="27"/>
      <c r="G21459" s="1"/>
      <c r="H21459" s="1"/>
      <c r="I21459" s="1"/>
    </row>
    <row r="21460" spans="2:9">
      <c r="B21460" s="1"/>
      <c r="C21460" s="29"/>
      <c r="D21460" s="27"/>
      <c r="E21460" s="27"/>
      <c r="F21460" s="27"/>
      <c r="G21460" s="1"/>
      <c r="H21460" s="1"/>
      <c r="I21460" s="1"/>
    </row>
    <row r="21461" spans="2:9">
      <c r="B21461" s="1"/>
      <c r="C21461" s="29"/>
      <c r="D21461" s="27"/>
      <c r="E21461" s="27"/>
      <c r="F21461" s="27"/>
      <c r="G21461" s="1"/>
      <c r="H21461" s="1"/>
      <c r="I21461" s="1"/>
    </row>
    <row r="21462" spans="2:9">
      <c r="B21462" s="1"/>
      <c r="C21462" s="29"/>
      <c r="D21462" s="27"/>
      <c r="E21462" s="27"/>
      <c r="F21462" s="27"/>
      <c r="G21462" s="1"/>
      <c r="H21462" s="1"/>
      <c r="I21462" s="1"/>
    </row>
    <row r="21463" spans="2:9">
      <c r="B21463" s="1"/>
      <c r="C21463" s="29"/>
      <c r="D21463" s="27"/>
      <c r="E21463" s="27"/>
      <c r="F21463" s="27"/>
      <c r="G21463" s="1"/>
      <c r="H21463" s="1"/>
      <c r="I21463" s="1"/>
    </row>
    <row r="21464" spans="2:9">
      <c r="B21464" s="1"/>
      <c r="C21464" s="29"/>
      <c r="D21464" s="27"/>
      <c r="E21464" s="27"/>
      <c r="F21464" s="27"/>
      <c r="G21464" s="1"/>
      <c r="H21464" s="1"/>
      <c r="I21464" s="1"/>
    </row>
    <row r="21465" spans="2:9">
      <c r="B21465" s="1"/>
      <c r="C21465" s="29"/>
      <c r="D21465" s="27"/>
      <c r="E21465" s="27"/>
      <c r="F21465" s="27"/>
      <c r="G21465" s="1"/>
      <c r="H21465" s="1"/>
      <c r="I21465" s="1"/>
    </row>
    <row r="21466" spans="2:9">
      <c r="B21466" s="1"/>
      <c r="C21466" s="29"/>
      <c r="D21466" s="27"/>
      <c r="E21466" s="27"/>
      <c r="F21466" s="27"/>
      <c r="G21466" s="1"/>
      <c r="H21466" s="1"/>
      <c r="I21466" s="1"/>
    </row>
    <row r="21467" spans="2:9">
      <c r="B21467" s="1"/>
      <c r="C21467" s="29"/>
      <c r="D21467" s="27"/>
      <c r="E21467" s="27"/>
      <c r="F21467" s="27"/>
      <c r="G21467" s="1"/>
      <c r="H21467" s="1"/>
      <c r="I21467" s="1"/>
    </row>
    <row r="21468" spans="2:9">
      <c r="B21468" s="1"/>
      <c r="C21468" s="29"/>
      <c r="D21468" s="27"/>
      <c r="E21468" s="27"/>
      <c r="F21468" s="27"/>
      <c r="G21468" s="1"/>
      <c r="H21468" s="1"/>
      <c r="I21468" s="1"/>
    </row>
    <row r="21469" spans="2:9">
      <c r="B21469" s="1"/>
      <c r="C21469" s="29"/>
      <c r="D21469" s="27"/>
      <c r="E21469" s="27"/>
      <c r="F21469" s="27"/>
      <c r="G21469" s="1"/>
      <c r="H21469" s="1"/>
      <c r="I21469" s="1"/>
    </row>
    <row r="21470" spans="2:9">
      <c r="B21470" s="1"/>
      <c r="C21470" s="29"/>
      <c r="D21470" s="27"/>
      <c r="E21470" s="27"/>
      <c r="F21470" s="27"/>
      <c r="G21470" s="1"/>
      <c r="H21470" s="1"/>
      <c r="I21470" s="1"/>
    </row>
    <row r="21471" spans="2:9">
      <c r="B21471" s="1"/>
      <c r="C21471" s="29"/>
      <c r="D21471" s="27"/>
      <c r="E21471" s="27"/>
      <c r="F21471" s="27"/>
      <c r="G21471" s="1"/>
      <c r="H21471" s="1"/>
      <c r="I21471" s="1"/>
    </row>
    <row r="21472" spans="2:9">
      <c r="B21472" s="1"/>
      <c r="C21472" s="29"/>
      <c r="D21472" s="27"/>
      <c r="E21472" s="27"/>
      <c r="F21472" s="27"/>
      <c r="G21472" s="1"/>
      <c r="H21472" s="1"/>
      <c r="I21472" s="1"/>
    </row>
    <row r="21473" spans="2:9">
      <c r="B21473" s="1"/>
      <c r="C21473" s="29"/>
      <c r="D21473" s="27"/>
      <c r="E21473" s="27"/>
      <c r="F21473" s="27"/>
      <c r="G21473" s="1"/>
      <c r="H21473" s="1"/>
      <c r="I21473" s="1"/>
    </row>
    <row r="21474" spans="2:9">
      <c r="B21474" s="1"/>
      <c r="C21474" s="29"/>
      <c r="D21474" s="27"/>
      <c r="E21474" s="27"/>
      <c r="F21474" s="27"/>
      <c r="G21474" s="1"/>
      <c r="H21474" s="1"/>
      <c r="I21474" s="1"/>
    </row>
    <row r="21475" spans="2:9">
      <c r="B21475" s="1"/>
      <c r="C21475" s="29"/>
      <c r="D21475" s="27"/>
      <c r="E21475" s="27"/>
      <c r="F21475" s="27"/>
      <c r="G21475" s="1"/>
      <c r="H21475" s="1"/>
      <c r="I21475" s="1"/>
    </row>
    <row r="21476" spans="2:9">
      <c r="B21476" s="1"/>
      <c r="C21476" s="29"/>
      <c r="D21476" s="27"/>
      <c r="E21476" s="27"/>
      <c r="F21476" s="27"/>
      <c r="G21476" s="1"/>
      <c r="H21476" s="1"/>
      <c r="I21476" s="1"/>
    </row>
    <row r="21477" spans="2:9">
      <c r="B21477" s="1"/>
      <c r="C21477" s="29"/>
      <c r="D21477" s="27"/>
      <c r="E21477" s="27"/>
      <c r="F21477" s="27"/>
      <c r="G21477" s="1"/>
      <c r="H21477" s="1"/>
      <c r="I21477" s="1"/>
    </row>
    <row r="21478" spans="2:9">
      <c r="B21478" s="1"/>
      <c r="C21478" s="29"/>
      <c r="D21478" s="27"/>
      <c r="E21478" s="27"/>
      <c r="F21478" s="27"/>
      <c r="G21478" s="1"/>
      <c r="H21478" s="1"/>
      <c r="I21478" s="1"/>
    </row>
    <row r="21479" spans="2:9">
      <c r="B21479" s="1"/>
      <c r="C21479" s="29"/>
      <c r="D21479" s="27"/>
      <c r="E21479" s="27"/>
      <c r="F21479" s="27"/>
      <c r="G21479" s="1"/>
      <c r="H21479" s="1"/>
      <c r="I21479" s="1"/>
    </row>
    <row r="21480" spans="2:9">
      <c r="B21480" s="1"/>
      <c r="C21480" s="29"/>
      <c r="D21480" s="27"/>
      <c r="E21480" s="27"/>
      <c r="F21480" s="27"/>
      <c r="G21480" s="1"/>
      <c r="H21480" s="1"/>
      <c r="I21480" s="1"/>
    </row>
    <row r="21481" spans="2:9">
      <c r="B21481" s="1"/>
      <c r="C21481" s="29"/>
      <c r="D21481" s="27"/>
      <c r="E21481" s="27"/>
      <c r="F21481" s="27"/>
      <c r="G21481" s="1"/>
      <c r="H21481" s="1"/>
      <c r="I21481" s="1"/>
    </row>
    <row r="21482" spans="2:9">
      <c r="B21482" s="1"/>
      <c r="C21482" s="29"/>
      <c r="D21482" s="27"/>
      <c r="E21482" s="27"/>
      <c r="F21482" s="27"/>
      <c r="G21482" s="1"/>
      <c r="H21482" s="1"/>
      <c r="I21482" s="1"/>
    </row>
    <row r="21483" spans="2:9">
      <c r="B21483" s="1"/>
      <c r="C21483" s="29"/>
      <c r="D21483" s="27"/>
      <c r="E21483" s="27"/>
      <c r="F21483" s="27"/>
      <c r="G21483" s="1"/>
      <c r="H21483" s="1"/>
      <c r="I21483" s="1"/>
    </row>
    <row r="21484" spans="2:9">
      <c r="B21484" s="1"/>
      <c r="C21484" s="29"/>
      <c r="D21484" s="27"/>
      <c r="E21484" s="27"/>
      <c r="F21484" s="27"/>
      <c r="G21484" s="1"/>
      <c r="H21484" s="1"/>
      <c r="I21484" s="1"/>
    </row>
    <row r="21485" spans="2:9">
      <c r="B21485" s="1"/>
      <c r="C21485" s="29"/>
      <c r="D21485" s="27"/>
      <c r="E21485" s="27"/>
      <c r="F21485" s="27"/>
      <c r="G21485" s="1"/>
      <c r="H21485" s="1"/>
      <c r="I21485" s="1"/>
    </row>
    <row r="21486" spans="2:9">
      <c r="B21486" s="1"/>
      <c r="C21486" s="29"/>
      <c r="D21486" s="27"/>
      <c r="E21486" s="27"/>
      <c r="F21486" s="27"/>
      <c r="G21486" s="1"/>
      <c r="H21486" s="1"/>
      <c r="I21486" s="1"/>
    </row>
    <row r="21487" spans="2:9">
      <c r="B21487" s="1"/>
      <c r="C21487" s="29"/>
      <c r="D21487" s="27"/>
      <c r="E21487" s="27"/>
      <c r="F21487" s="27"/>
      <c r="G21487" s="1"/>
      <c r="H21487" s="1"/>
      <c r="I21487" s="1"/>
    </row>
    <row r="21488" spans="2:9">
      <c r="B21488" s="1"/>
      <c r="C21488" s="29"/>
      <c r="D21488" s="27"/>
      <c r="E21488" s="27"/>
      <c r="F21488" s="27"/>
      <c r="G21488" s="1"/>
      <c r="H21488" s="1"/>
      <c r="I21488" s="1"/>
    </row>
    <row r="21489" spans="2:9">
      <c r="B21489" s="1"/>
      <c r="C21489" s="29"/>
      <c r="D21489" s="27"/>
      <c r="E21489" s="27"/>
      <c r="F21489" s="27"/>
      <c r="G21489" s="1"/>
      <c r="H21489" s="1"/>
      <c r="I21489" s="1"/>
    </row>
    <row r="21490" spans="2:9">
      <c r="B21490" s="1"/>
      <c r="C21490" s="29"/>
      <c r="D21490" s="27"/>
      <c r="E21490" s="27"/>
      <c r="F21490" s="27"/>
      <c r="G21490" s="1"/>
      <c r="H21490" s="1"/>
      <c r="I21490" s="1"/>
    </row>
    <row r="21491" spans="2:9">
      <c r="B21491" s="1"/>
      <c r="C21491" s="29"/>
      <c r="D21491" s="27"/>
      <c r="E21491" s="27"/>
      <c r="F21491" s="27"/>
      <c r="G21491" s="1"/>
      <c r="H21491" s="1"/>
      <c r="I21491" s="1"/>
    </row>
    <row r="21492" spans="2:9">
      <c r="B21492" s="1"/>
      <c r="C21492" s="29"/>
      <c r="D21492" s="27"/>
      <c r="E21492" s="27"/>
      <c r="F21492" s="27"/>
      <c r="G21492" s="1"/>
      <c r="H21492" s="1"/>
      <c r="I21492" s="1"/>
    </row>
    <row r="21493" spans="2:9">
      <c r="B21493" s="1"/>
      <c r="C21493" s="29"/>
      <c r="D21493" s="27"/>
      <c r="E21493" s="27"/>
      <c r="F21493" s="27"/>
      <c r="G21493" s="1"/>
      <c r="H21493" s="1"/>
      <c r="I21493" s="1"/>
    </row>
    <row r="21494" spans="2:9">
      <c r="B21494" s="1"/>
      <c r="C21494" s="29"/>
      <c r="D21494" s="27"/>
      <c r="E21494" s="27"/>
      <c r="F21494" s="27"/>
      <c r="G21494" s="1"/>
      <c r="H21494" s="1"/>
      <c r="I21494" s="1"/>
    </row>
    <row r="21495" spans="2:9">
      <c r="B21495" s="1"/>
      <c r="C21495" s="29"/>
      <c r="D21495" s="27"/>
      <c r="E21495" s="27"/>
      <c r="F21495" s="27"/>
      <c r="G21495" s="1"/>
      <c r="H21495" s="1"/>
      <c r="I21495" s="1"/>
    </row>
    <row r="21496" spans="2:9">
      <c r="B21496" s="1"/>
      <c r="C21496" s="29"/>
      <c r="D21496" s="27"/>
      <c r="E21496" s="27"/>
      <c r="F21496" s="27"/>
      <c r="G21496" s="1"/>
      <c r="H21496" s="1"/>
      <c r="I21496" s="1"/>
    </row>
    <row r="21497" spans="2:9">
      <c r="B21497" s="1"/>
      <c r="C21497" s="29"/>
      <c r="D21497" s="27"/>
      <c r="E21497" s="27"/>
      <c r="F21497" s="27"/>
      <c r="G21497" s="1"/>
      <c r="H21497" s="1"/>
      <c r="I21497" s="1"/>
    </row>
    <row r="21498" spans="2:9">
      <c r="B21498" s="1"/>
      <c r="C21498" s="29"/>
      <c r="D21498" s="27"/>
      <c r="E21498" s="27"/>
      <c r="F21498" s="27"/>
      <c r="G21498" s="1"/>
      <c r="H21498" s="1"/>
      <c r="I21498" s="1"/>
    </row>
    <row r="21499" spans="2:9">
      <c r="B21499" s="1"/>
      <c r="C21499" s="29"/>
      <c r="D21499" s="27"/>
      <c r="E21499" s="27"/>
      <c r="F21499" s="27"/>
      <c r="G21499" s="1"/>
      <c r="H21499" s="1"/>
      <c r="I21499" s="1"/>
    </row>
    <row r="21500" spans="2:9">
      <c r="B21500" s="1"/>
      <c r="C21500" s="29"/>
      <c r="D21500" s="27"/>
      <c r="E21500" s="27"/>
      <c r="F21500" s="27"/>
      <c r="G21500" s="1"/>
      <c r="H21500" s="1"/>
      <c r="I21500" s="1"/>
    </row>
    <row r="21501" spans="2:9">
      <c r="B21501" s="1"/>
      <c r="C21501" s="29"/>
      <c r="D21501" s="27"/>
      <c r="E21501" s="27"/>
      <c r="F21501" s="27"/>
      <c r="G21501" s="1"/>
      <c r="H21501" s="1"/>
      <c r="I21501" s="1"/>
    </row>
    <row r="21502" spans="2:9">
      <c r="B21502" s="1"/>
      <c r="C21502" s="29"/>
      <c r="D21502" s="27"/>
      <c r="E21502" s="27"/>
      <c r="F21502" s="27"/>
      <c r="G21502" s="1"/>
      <c r="H21502" s="1"/>
      <c r="I21502" s="1"/>
    </row>
    <row r="21503" spans="2:9">
      <c r="B21503" s="1"/>
      <c r="C21503" s="29"/>
      <c r="D21503" s="27"/>
      <c r="E21503" s="27"/>
      <c r="F21503" s="27"/>
      <c r="G21503" s="1"/>
      <c r="H21503" s="1"/>
      <c r="I21503" s="1"/>
    </row>
    <row r="21504" spans="2:9">
      <c r="B21504" s="1"/>
      <c r="C21504" s="29"/>
      <c r="D21504" s="27"/>
      <c r="E21504" s="27"/>
      <c r="F21504" s="27"/>
      <c r="G21504" s="1"/>
      <c r="H21504" s="1"/>
      <c r="I21504" s="1"/>
    </row>
    <row r="21505" spans="2:9">
      <c r="B21505" s="1"/>
      <c r="C21505" s="29"/>
      <c r="D21505" s="27"/>
      <c r="E21505" s="27"/>
      <c r="F21505" s="27"/>
      <c r="G21505" s="1"/>
      <c r="H21505" s="1"/>
      <c r="I21505" s="1"/>
    </row>
    <row r="21506" spans="2:9">
      <c r="B21506" s="1"/>
      <c r="C21506" s="29"/>
      <c r="D21506" s="27"/>
      <c r="E21506" s="27"/>
      <c r="F21506" s="27"/>
      <c r="G21506" s="1"/>
      <c r="H21506" s="1"/>
      <c r="I21506" s="1"/>
    </row>
    <row r="21507" spans="2:9">
      <c r="B21507" s="1"/>
      <c r="C21507" s="29"/>
      <c r="D21507" s="27"/>
      <c r="E21507" s="27"/>
      <c r="F21507" s="27"/>
      <c r="G21507" s="1"/>
      <c r="H21507" s="1"/>
      <c r="I21507" s="1"/>
    </row>
    <row r="21508" spans="2:9">
      <c r="B21508" s="1"/>
      <c r="C21508" s="29"/>
      <c r="D21508" s="27"/>
      <c r="E21508" s="27"/>
      <c r="F21508" s="27"/>
      <c r="G21508" s="1"/>
      <c r="H21508" s="1"/>
      <c r="I21508" s="1"/>
    </row>
    <row r="21509" spans="2:9">
      <c r="B21509" s="1"/>
      <c r="C21509" s="29"/>
      <c r="D21509" s="27"/>
      <c r="E21509" s="27"/>
      <c r="F21509" s="27"/>
      <c r="G21509" s="1"/>
      <c r="H21509" s="1"/>
      <c r="I21509" s="1"/>
    </row>
    <row r="21510" spans="2:9">
      <c r="B21510" s="1"/>
      <c r="C21510" s="29"/>
      <c r="D21510" s="27"/>
      <c r="E21510" s="27"/>
      <c r="F21510" s="27"/>
      <c r="G21510" s="1"/>
      <c r="H21510" s="1"/>
      <c r="I21510" s="1"/>
    </row>
    <row r="21511" spans="2:9">
      <c r="B21511" s="1"/>
      <c r="C21511" s="29"/>
      <c r="D21511" s="27"/>
      <c r="E21511" s="27"/>
      <c r="F21511" s="27"/>
      <c r="G21511" s="1"/>
      <c r="H21511" s="1"/>
      <c r="I21511" s="1"/>
    </row>
    <row r="21512" spans="2:9">
      <c r="B21512" s="1"/>
      <c r="C21512" s="29"/>
      <c r="D21512" s="27"/>
      <c r="E21512" s="27"/>
      <c r="F21512" s="27"/>
      <c r="G21512" s="1"/>
      <c r="H21512" s="1"/>
      <c r="I21512" s="1"/>
    </row>
    <row r="21513" spans="2:9">
      <c r="B21513" s="1"/>
      <c r="C21513" s="29"/>
      <c r="D21513" s="27"/>
      <c r="E21513" s="27"/>
      <c r="F21513" s="27"/>
      <c r="G21513" s="1"/>
      <c r="H21513" s="1"/>
      <c r="I21513" s="1"/>
    </row>
    <row r="21514" spans="2:9">
      <c r="B21514" s="1"/>
      <c r="C21514" s="29"/>
      <c r="D21514" s="27"/>
      <c r="E21514" s="27"/>
      <c r="F21514" s="27"/>
      <c r="G21514" s="1"/>
      <c r="H21514" s="1"/>
      <c r="I21514" s="1"/>
    </row>
    <row r="21515" spans="2:9">
      <c r="B21515" s="1"/>
      <c r="C21515" s="29"/>
      <c r="D21515" s="27"/>
      <c r="E21515" s="27"/>
      <c r="F21515" s="27"/>
      <c r="G21515" s="1"/>
      <c r="H21515" s="1"/>
      <c r="I21515" s="1"/>
    </row>
    <row r="21516" spans="2:9">
      <c r="B21516" s="1"/>
      <c r="C21516" s="29"/>
      <c r="D21516" s="27"/>
      <c r="E21516" s="27"/>
      <c r="F21516" s="27"/>
      <c r="G21516" s="1"/>
      <c r="H21516" s="1"/>
      <c r="I21516" s="1"/>
    </row>
    <row r="21517" spans="2:9">
      <c r="B21517" s="1"/>
      <c r="C21517" s="29"/>
      <c r="D21517" s="27"/>
      <c r="E21517" s="27"/>
      <c r="F21517" s="27"/>
      <c r="G21517" s="1"/>
      <c r="H21517" s="1"/>
      <c r="I21517" s="1"/>
    </row>
    <row r="21518" spans="2:9">
      <c r="B21518" s="1"/>
      <c r="C21518" s="29"/>
      <c r="D21518" s="27"/>
      <c r="E21518" s="27"/>
      <c r="F21518" s="27"/>
      <c r="G21518" s="1"/>
      <c r="H21518" s="1"/>
      <c r="I21518" s="1"/>
    </row>
    <row r="21519" spans="2:9">
      <c r="B21519" s="1"/>
      <c r="C21519" s="29"/>
      <c r="D21519" s="27"/>
      <c r="E21519" s="27"/>
      <c r="F21519" s="27"/>
      <c r="G21519" s="1"/>
      <c r="H21519" s="1"/>
      <c r="I21519" s="1"/>
    </row>
    <row r="21520" spans="2:9">
      <c r="B21520" s="1"/>
      <c r="C21520" s="29"/>
      <c r="D21520" s="27"/>
      <c r="E21520" s="27"/>
      <c r="F21520" s="27"/>
      <c r="G21520" s="1"/>
      <c r="H21520" s="1"/>
      <c r="I21520" s="1"/>
    </row>
    <row r="21521" spans="2:9">
      <c r="B21521" s="1"/>
      <c r="C21521" s="29"/>
      <c r="D21521" s="27"/>
      <c r="E21521" s="27"/>
      <c r="F21521" s="27"/>
      <c r="G21521" s="1"/>
      <c r="H21521" s="1"/>
      <c r="I21521" s="1"/>
    </row>
    <row r="21522" spans="2:9">
      <c r="B21522" s="1"/>
      <c r="C21522" s="29"/>
      <c r="D21522" s="27"/>
      <c r="E21522" s="27"/>
      <c r="F21522" s="27"/>
      <c r="G21522" s="1"/>
      <c r="H21522" s="1"/>
      <c r="I21522" s="1"/>
    </row>
    <row r="21523" spans="2:9">
      <c r="B21523" s="1"/>
      <c r="C21523" s="29"/>
      <c r="D21523" s="27"/>
      <c r="E21523" s="27"/>
      <c r="F21523" s="27"/>
      <c r="G21523" s="1"/>
      <c r="H21523" s="1"/>
      <c r="I21523" s="1"/>
    </row>
    <row r="21524" spans="2:9">
      <c r="B21524" s="1"/>
      <c r="C21524" s="29"/>
      <c r="D21524" s="27"/>
      <c r="E21524" s="27"/>
      <c r="F21524" s="27"/>
      <c r="G21524" s="1"/>
      <c r="H21524" s="1"/>
      <c r="I21524" s="1"/>
    </row>
    <row r="21525" spans="2:9">
      <c r="B21525" s="1"/>
      <c r="C21525" s="29"/>
      <c r="D21525" s="27"/>
      <c r="E21525" s="27"/>
      <c r="F21525" s="27"/>
      <c r="G21525" s="1"/>
      <c r="H21525" s="1"/>
      <c r="I21525" s="1"/>
    </row>
    <row r="21526" spans="2:9">
      <c r="B21526" s="1"/>
      <c r="C21526" s="29"/>
      <c r="D21526" s="27"/>
      <c r="E21526" s="27"/>
      <c r="F21526" s="27"/>
      <c r="G21526" s="1"/>
      <c r="H21526" s="1"/>
      <c r="I21526" s="1"/>
    </row>
    <row r="21527" spans="2:9">
      <c r="B21527" s="1"/>
      <c r="C21527" s="29"/>
      <c r="D21527" s="27"/>
      <c r="E21527" s="27"/>
      <c r="F21527" s="27"/>
      <c r="G21527" s="1"/>
      <c r="H21527" s="1"/>
      <c r="I21527" s="1"/>
    </row>
    <row r="21528" spans="2:9">
      <c r="B21528" s="1"/>
      <c r="C21528" s="29"/>
      <c r="D21528" s="27"/>
      <c r="E21528" s="27"/>
      <c r="F21528" s="27"/>
      <c r="G21528" s="1"/>
      <c r="H21528" s="1"/>
      <c r="I21528" s="1"/>
    </row>
    <row r="21529" spans="2:9">
      <c r="B21529" s="1"/>
      <c r="C21529" s="29"/>
      <c r="D21529" s="27"/>
      <c r="E21529" s="27"/>
      <c r="F21529" s="27"/>
      <c r="G21529" s="1"/>
      <c r="H21529" s="1"/>
      <c r="I21529" s="1"/>
    </row>
    <row r="21530" spans="2:9">
      <c r="B21530" s="1"/>
      <c r="C21530" s="29"/>
      <c r="D21530" s="27"/>
      <c r="E21530" s="27"/>
      <c r="F21530" s="27"/>
      <c r="G21530" s="1"/>
      <c r="H21530" s="1"/>
      <c r="I21530" s="1"/>
    </row>
    <row r="21531" spans="2:9">
      <c r="B21531" s="1"/>
      <c r="C21531" s="29"/>
      <c r="D21531" s="27"/>
      <c r="E21531" s="27"/>
      <c r="F21531" s="27"/>
      <c r="G21531" s="1"/>
      <c r="H21531" s="1"/>
      <c r="I21531" s="1"/>
    </row>
    <row r="21532" spans="2:9">
      <c r="B21532" s="1"/>
      <c r="C21532" s="29"/>
      <c r="D21532" s="27"/>
      <c r="E21532" s="27"/>
      <c r="F21532" s="27"/>
      <c r="G21532" s="1"/>
      <c r="H21532" s="1"/>
      <c r="I21532" s="1"/>
    </row>
    <row r="21533" spans="2:9">
      <c r="B21533" s="1"/>
      <c r="C21533" s="29"/>
      <c r="D21533" s="27"/>
      <c r="E21533" s="27"/>
      <c r="F21533" s="27"/>
      <c r="G21533" s="1"/>
      <c r="H21533" s="1"/>
      <c r="I21533" s="1"/>
    </row>
    <row r="21534" spans="2:9">
      <c r="B21534" s="1"/>
      <c r="C21534" s="29"/>
      <c r="D21534" s="27"/>
      <c r="E21534" s="27"/>
      <c r="F21534" s="27"/>
      <c r="G21534" s="1"/>
      <c r="H21534" s="1"/>
      <c r="I21534" s="1"/>
    </row>
    <row r="21535" spans="2:9">
      <c r="B21535" s="1"/>
      <c r="C21535" s="29"/>
      <c r="D21535" s="27"/>
      <c r="E21535" s="27"/>
      <c r="F21535" s="27"/>
      <c r="G21535" s="1"/>
      <c r="H21535" s="1"/>
      <c r="I21535" s="1"/>
    </row>
    <row r="21536" spans="2:9">
      <c r="B21536" s="1"/>
      <c r="C21536" s="29"/>
      <c r="D21536" s="27"/>
      <c r="E21536" s="27"/>
      <c r="F21536" s="27"/>
      <c r="G21536" s="1"/>
      <c r="H21536" s="1"/>
      <c r="I21536" s="1"/>
    </row>
    <row r="21537" spans="2:9">
      <c r="B21537" s="1"/>
      <c r="C21537" s="29"/>
      <c r="D21537" s="27"/>
      <c r="E21537" s="27"/>
      <c r="F21537" s="27"/>
      <c r="G21537" s="1"/>
      <c r="H21537" s="1"/>
      <c r="I21537" s="1"/>
    </row>
    <row r="21538" spans="2:9">
      <c r="B21538" s="1"/>
      <c r="C21538" s="29"/>
      <c r="D21538" s="27"/>
      <c r="E21538" s="27"/>
      <c r="F21538" s="27"/>
      <c r="G21538" s="1"/>
      <c r="H21538" s="1"/>
      <c r="I21538" s="1"/>
    </row>
    <row r="21539" spans="2:9">
      <c r="B21539" s="1"/>
      <c r="C21539" s="29"/>
      <c r="D21539" s="27"/>
      <c r="E21539" s="27"/>
      <c r="F21539" s="27"/>
      <c r="G21539" s="1"/>
      <c r="H21539" s="1"/>
      <c r="I21539" s="1"/>
    </row>
    <row r="21540" spans="2:9">
      <c r="B21540" s="1"/>
      <c r="C21540" s="29"/>
      <c r="D21540" s="27"/>
      <c r="E21540" s="27"/>
      <c r="F21540" s="27"/>
      <c r="G21540" s="1"/>
      <c r="H21540" s="1"/>
      <c r="I21540" s="1"/>
    </row>
    <row r="21541" spans="2:9">
      <c r="B21541" s="1"/>
      <c r="C21541" s="29"/>
      <c r="D21541" s="27"/>
      <c r="E21541" s="27"/>
      <c r="F21541" s="27"/>
      <c r="G21541" s="1"/>
      <c r="H21541" s="1"/>
      <c r="I21541" s="1"/>
    </row>
    <row r="21542" spans="2:9">
      <c r="B21542" s="1"/>
      <c r="C21542" s="29"/>
      <c r="D21542" s="27"/>
      <c r="E21542" s="27"/>
      <c r="F21542" s="27"/>
      <c r="G21542" s="1"/>
      <c r="H21542" s="1"/>
      <c r="I21542" s="1"/>
    </row>
    <row r="21543" spans="2:9">
      <c r="B21543" s="1"/>
      <c r="C21543" s="29"/>
      <c r="D21543" s="27"/>
      <c r="E21543" s="27"/>
      <c r="F21543" s="27"/>
      <c r="G21543" s="1"/>
      <c r="H21543" s="1"/>
      <c r="I21543" s="1"/>
    </row>
    <row r="21544" spans="2:9">
      <c r="B21544" s="1"/>
      <c r="C21544" s="29"/>
      <c r="D21544" s="27"/>
      <c r="E21544" s="27"/>
      <c r="F21544" s="27"/>
      <c r="G21544" s="1"/>
      <c r="H21544" s="1"/>
      <c r="I21544" s="1"/>
    </row>
    <row r="21545" spans="2:9">
      <c r="B21545" s="1"/>
      <c r="C21545" s="29"/>
      <c r="D21545" s="27"/>
      <c r="E21545" s="27"/>
      <c r="F21545" s="27"/>
      <c r="G21545" s="1"/>
      <c r="H21545" s="1"/>
      <c r="I21545" s="1"/>
    </row>
    <row r="21546" spans="2:9">
      <c r="B21546" s="1"/>
      <c r="C21546" s="29"/>
      <c r="D21546" s="27"/>
      <c r="E21546" s="27"/>
      <c r="F21546" s="27"/>
      <c r="G21546" s="1"/>
      <c r="H21546" s="1"/>
      <c r="I21546" s="1"/>
    </row>
    <row r="21547" spans="2:9">
      <c r="B21547" s="1"/>
      <c r="C21547" s="29"/>
      <c r="D21547" s="27"/>
      <c r="E21547" s="27"/>
      <c r="F21547" s="27"/>
      <c r="G21547" s="1"/>
      <c r="H21547" s="1"/>
      <c r="I21547" s="1"/>
    </row>
    <row r="21548" spans="2:9">
      <c r="B21548" s="1"/>
      <c r="C21548" s="29"/>
      <c r="D21548" s="27"/>
      <c r="E21548" s="27"/>
      <c r="F21548" s="27"/>
      <c r="G21548" s="1"/>
      <c r="H21548" s="1"/>
      <c r="I21548" s="1"/>
    </row>
    <row r="21549" spans="2:9">
      <c r="B21549" s="1"/>
      <c r="C21549" s="29"/>
      <c r="D21549" s="27"/>
      <c r="E21549" s="27"/>
      <c r="F21549" s="27"/>
      <c r="G21549" s="1"/>
      <c r="H21549" s="1"/>
      <c r="I21549" s="1"/>
    </row>
    <row r="21550" spans="2:9">
      <c r="B21550" s="1"/>
      <c r="C21550" s="29"/>
      <c r="D21550" s="27"/>
      <c r="E21550" s="27"/>
      <c r="F21550" s="27"/>
      <c r="G21550" s="1"/>
      <c r="H21550" s="1"/>
      <c r="I21550" s="1"/>
    </row>
    <row r="21551" spans="2:9">
      <c r="B21551" s="1"/>
      <c r="C21551" s="29"/>
      <c r="D21551" s="27"/>
      <c r="E21551" s="27"/>
      <c r="F21551" s="27"/>
      <c r="G21551" s="1"/>
      <c r="H21551" s="1"/>
      <c r="I21551" s="1"/>
    </row>
    <row r="21552" spans="2:9">
      <c r="B21552" s="1"/>
      <c r="C21552" s="29"/>
      <c r="D21552" s="27"/>
      <c r="E21552" s="27"/>
      <c r="F21552" s="27"/>
      <c r="G21552" s="1"/>
      <c r="H21552" s="1"/>
      <c r="I21552" s="1"/>
    </row>
    <row r="21553" spans="2:9">
      <c r="B21553" s="1"/>
      <c r="C21553" s="29"/>
      <c r="D21553" s="27"/>
      <c r="E21553" s="27"/>
      <c r="F21553" s="27"/>
      <c r="G21553" s="1"/>
      <c r="H21553" s="1"/>
      <c r="I21553" s="1"/>
    </row>
    <row r="21554" spans="2:9">
      <c r="B21554" s="1"/>
      <c r="C21554" s="29"/>
      <c r="D21554" s="27"/>
      <c r="E21554" s="27"/>
      <c r="F21554" s="27"/>
      <c r="G21554" s="1"/>
      <c r="H21554" s="1"/>
      <c r="I21554" s="1"/>
    </row>
    <row r="21555" spans="2:9">
      <c r="B21555" s="1"/>
      <c r="C21555" s="29"/>
      <c r="D21555" s="27"/>
      <c r="E21555" s="27"/>
      <c r="F21555" s="27"/>
      <c r="G21555" s="1"/>
      <c r="H21555" s="1"/>
      <c r="I21555" s="1"/>
    </row>
    <row r="21556" spans="2:9">
      <c r="B21556" s="1"/>
      <c r="C21556" s="29"/>
      <c r="D21556" s="27"/>
      <c r="E21556" s="27"/>
      <c r="F21556" s="27"/>
      <c r="G21556" s="1"/>
      <c r="H21556" s="1"/>
      <c r="I21556" s="1"/>
    </row>
    <row r="21557" spans="2:9">
      <c r="B21557" s="1"/>
      <c r="C21557" s="29"/>
      <c r="D21557" s="27"/>
      <c r="E21557" s="27"/>
      <c r="F21557" s="27"/>
      <c r="G21557" s="1"/>
      <c r="H21557" s="1"/>
      <c r="I21557" s="1"/>
    </row>
    <row r="21558" spans="2:9">
      <c r="B21558" s="1"/>
      <c r="C21558" s="29"/>
      <c r="D21558" s="27"/>
      <c r="E21558" s="27"/>
      <c r="F21558" s="27"/>
      <c r="G21558" s="1"/>
      <c r="H21558" s="1"/>
      <c r="I21558" s="1"/>
    </row>
    <row r="21559" spans="2:9">
      <c r="B21559" s="1"/>
      <c r="C21559" s="29"/>
      <c r="D21559" s="27"/>
      <c r="E21559" s="27"/>
      <c r="F21559" s="27"/>
      <c r="G21559" s="1"/>
      <c r="H21559" s="1"/>
      <c r="I21559" s="1"/>
    </row>
    <row r="21560" spans="2:9">
      <c r="B21560" s="1"/>
      <c r="C21560" s="29"/>
      <c r="D21560" s="27"/>
      <c r="E21560" s="27"/>
      <c r="F21560" s="27"/>
      <c r="G21560" s="1"/>
      <c r="H21560" s="1"/>
      <c r="I21560" s="1"/>
    </row>
    <row r="21561" spans="2:9">
      <c r="B21561" s="1"/>
      <c r="C21561" s="29"/>
      <c r="D21561" s="27"/>
      <c r="E21561" s="27"/>
      <c r="F21561" s="27"/>
      <c r="G21561" s="1"/>
      <c r="H21561" s="1"/>
      <c r="I21561" s="1"/>
    </row>
    <row r="21562" spans="2:9">
      <c r="B21562" s="1"/>
      <c r="C21562" s="29"/>
      <c r="D21562" s="27"/>
      <c r="E21562" s="27"/>
      <c r="F21562" s="27"/>
      <c r="G21562" s="1"/>
      <c r="H21562" s="1"/>
      <c r="I21562" s="1"/>
    </row>
    <row r="21563" spans="2:9">
      <c r="B21563" s="1"/>
      <c r="C21563" s="29"/>
      <c r="D21563" s="27"/>
      <c r="E21563" s="27"/>
      <c r="F21563" s="27"/>
      <c r="G21563" s="1"/>
      <c r="H21563" s="1"/>
      <c r="I21563" s="1"/>
    </row>
    <row r="21564" spans="2:9">
      <c r="B21564" s="1"/>
      <c r="C21564" s="29"/>
      <c r="D21564" s="27"/>
      <c r="E21564" s="27"/>
      <c r="F21564" s="27"/>
      <c r="G21564" s="1"/>
      <c r="H21564" s="1"/>
      <c r="I21564" s="1"/>
    </row>
    <row r="21565" spans="2:9">
      <c r="B21565" s="1"/>
      <c r="C21565" s="29"/>
      <c r="D21565" s="27"/>
      <c r="E21565" s="27"/>
      <c r="F21565" s="27"/>
      <c r="G21565" s="1"/>
      <c r="H21565" s="1"/>
      <c r="I21565" s="1"/>
    </row>
    <row r="21566" spans="2:9">
      <c r="B21566" s="1"/>
      <c r="C21566" s="29"/>
      <c r="D21566" s="27"/>
      <c r="E21566" s="27"/>
      <c r="F21566" s="27"/>
      <c r="G21566" s="1"/>
      <c r="H21566" s="1"/>
      <c r="I21566" s="1"/>
    </row>
    <row r="21567" spans="2:9">
      <c r="B21567" s="1"/>
      <c r="C21567" s="29"/>
      <c r="D21567" s="27"/>
      <c r="E21567" s="27"/>
      <c r="F21567" s="27"/>
      <c r="G21567" s="1"/>
      <c r="H21567" s="1"/>
      <c r="I21567" s="1"/>
    </row>
    <row r="21568" spans="2:9">
      <c r="B21568" s="1"/>
      <c r="C21568" s="29"/>
      <c r="D21568" s="27"/>
      <c r="E21568" s="27"/>
      <c r="F21568" s="27"/>
      <c r="G21568" s="1"/>
      <c r="H21568" s="1"/>
      <c r="I21568" s="1"/>
    </row>
    <row r="21569" spans="2:9">
      <c r="B21569" s="1"/>
      <c r="C21569" s="29"/>
      <c r="D21569" s="27"/>
      <c r="E21569" s="27"/>
      <c r="F21569" s="27"/>
      <c r="G21569" s="1"/>
      <c r="H21569" s="1"/>
      <c r="I21569" s="1"/>
    </row>
    <row r="21570" spans="2:9">
      <c r="B21570" s="1"/>
      <c r="C21570" s="29"/>
      <c r="D21570" s="27"/>
      <c r="E21570" s="27"/>
      <c r="F21570" s="27"/>
      <c r="G21570" s="1"/>
      <c r="H21570" s="1"/>
      <c r="I21570" s="1"/>
    </row>
    <row r="21571" spans="2:9">
      <c r="B21571" s="1"/>
      <c r="C21571" s="29"/>
      <c r="D21571" s="27"/>
      <c r="E21571" s="27"/>
      <c r="F21571" s="27"/>
      <c r="G21571" s="1"/>
      <c r="H21571" s="1"/>
      <c r="I21571" s="1"/>
    </row>
    <row r="21572" spans="2:9">
      <c r="B21572" s="1"/>
      <c r="C21572" s="29"/>
      <c r="D21572" s="27"/>
      <c r="E21572" s="27"/>
      <c r="F21572" s="27"/>
      <c r="G21572" s="1"/>
      <c r="H21572" s="1"/>
      <c r="I21572" s="1"/>
    </row>
    <row r="21573" spans="2:9">
      <c r="B21573" s="1"/>
      <c r="C21573" s="29"/>
      <c r="D21573" s="27"/>
      <c r="E21573" s="27"/>
      <c r="F21573" s="27"/>
      <c r="G21573" s="1"/>
      <c r="H21573" s="1"/>
      <c r="I21573" s="1"/>
    </row>
    <row r="21574" spans="2:9">
      <c r="B21574" s="1"/>
      <c r="C21574" s="29"/>
      <c r="D21574" s="27"/>
      <c r="E21574" s="27"/>
      <c r="F21574" s="27"/>
      <c r="G21574" s="1"/>
      <c r="H21574" s="1"/>
      <c r="I21574" s="1"/>
    </row>
    <row r="21575" spans="2:9">
      <c r="B21575" s="1"/>
      <c r="C21575" s="29"/>
      <c r="D21575" s="27"/>
      <c r="E21575" s="27"/>
      <c r="F21575" s="27"/>
      <c r="G21575" s="1"/>
      <c r="H21575" s="1"/>
      <c r="I21575" s="1"/>
    </row>
    <row r="21576" spans="2:9">
      <c r="B21576" s="1"/>
      <c r="C21576" s="29"/>
      <c r="D21576" s="27"/>
      <c r="E21576" s="27"/>
      <c r="F21576" s="27"/>
      <c r="G21576" s="1"/>
      <c r="H21576" s="1"/>
      <c r="I21576" s="1"/>
    </row>
    <row r="21577" spans="2:9">
      <c r="B21577" s="1"/>
      <c r="C21577" s="29"/>
      <c r="D21577" s="27"/>
      <c r="E21577" s="27"/>
      <c r="F21577" s="27"/>
      <c r="G21577" s="1"/>
      <c r="H21577" s="1"/>
      <c r="I21577" s="1"/>
    </row>
    <row r="21578" spans="2:9">
      <c r="B21578" s="1"/>
      <c r="C21578" s="29"/>
      <c r="D21578" s="27"/>
      <c r="E21578" s="27"/>
      <c r="F21578" s="27"/>
      <c r="G21578" s="1"/>
      <c r="H21578" s="1"/>
      <c r="I21578" s="1"/>
    </row>
    <row r="21579" spans="2:9">
      <c r="B21579" s="1"/>
      <c r="C21579" s="29"/>
      <c r="D21579" s="27"/>
      <c r="E21579" s="27"/>
      <c r="F21579" s="27"/>
      <c r="G21579" s="1"/>
      <c r="H21579" s="1"/>
      <c r="I21579" s="1"/>
    </row>
    <row r="21580" spans="2:9">
      <c r="B21580" s="1"/>
      <c r="C21580" s="29"/>
      <c r="D21580" s="27"/>
      <c r="E21580" s="27"/>
      <c r="F21580" s="27"/>
      <c r="G21580" s="1"/>
      <c r="H21580" s="1"/>
      <c r="I21580" s="1"/>
    </row>
    <row r="21581" spans="2:9">
      <c r="B21581" s="1"/>
      <c r="C21581" s="29"/>
      <c r="D21581" s="27"/>
      <c r="E21581" s="27"/>
      <c r="F21581" s="27"/>
      <c r="G21581" s="1"/>
      <c r="H21581" s="1"/>
      <c r="I21581" s="1"/>
    </row>
    <row r="21582" spans="2:9">
      <c r="B21582" s="1"/>
      <c r="C21582" s="29"/>
      <c r="D21582" s="27"/>
      <c r="E21582" s="27"/>
      <c r="F21582" s="27"/>
      <c r="G21582" s="1"/>
      <c r="H21582" s="1"/>
      <c r="I21582" s="1"/>
    </row>
    <row r="21583" spans="2:9">
      <c r="B21583" s="1"/>
      <c r="C21583" s="29"/>
      <c r="D21583" s="27"/>
      <c r="E21583" s="27"/>
      <c r="F21583" s="27"/>
      <c r="G21583" s="1"/>
      <c r="H21583" s="1"/>
      <c r="I21583" s="1"/>
    </row>
    <row r="21584" spans="2:9">
      <c r="B21584" s="1"/>
      <c r="C21584" s="29"/>
      <c r="D21584" s="27"/>
      <c r="E21584" s="27"/>
      <c r="F21584" s="27"/>
      <c r="G21584" s="1"/>
      <c r="H21584" s="1"/>
      <c r="I21584" s="1"/>
    </row>
    <row r="21585" spans="2:9">
      <c r="B21585" s="1"/>
      <c r="C21585" s="29"/>
      <c r="D21585" s="27"/>
      <c r="E21585" s="27"/>
      <c r="F21585" s="27"/>
      <c r="G21585" s="1"/>
      <c r="H21585" s="1"/>
      <c r="I21585" s="1"/>
    </row>
    <row r="21586" spans="2:9">
      <c r="B21586" s="1"/>
      <c r="C21586" s="29"/>
      <c r="D21586" s="27"/>
      <c r="E21586" s="27"/>
      <c r="F21586" s="27"/>
      <c r="G21586" s="1"/>
      <c r="H21586" s="1"/>
      <c r="I21586" s="1"/>
    </row>
    <row r="21587" spans="2:9">
      <c r="B21587" s="1"/>
      <c r="C21587" s="29"/>
      <c r="D21587" s="27"/>
      <c r="E21587" s="27"/>
      <c r="F21587" s="27"/>
      <c r="G21587" s="1"/>
      <c r="H21587" s="1"/>
      <c r="I21587" s="1"/>
    </row>
    <row r="21588" spans="2:9">
      <c r="B21588" s="1"/>
      <c r="C21588" s="29"/>
      <c r="D21588" s="27"/>
      <c r="E21588" s="27"/>
      <c r="F21588" s="27"/>
      <c r="G21588" s="1"/>
      <c r="H21588" s="1"/>
      <c r="I21588" s="1"/>
    </row>
    <row r="21589" spans="2:9">
      <c r="B21589" s="1"/>
      <c r="C21589" s="29"/>
      <c r="D21589" s="27"/>
      <c r="E21589" s="27"/>
      <c r="F21589" s="27"/>
      <c r="G21589" s="1"/>
      <c r="H21589" s="1"/>
      <c r="I21589" s="1"/>
    </row>
    <row r="21590" spans="2:9">
      <c r="B21590" s="1"/>
      <c r="C21590" s="29"/>
      <c r="D21590" s="27"/>
      <c r="E21590" s="27"/>
      <c r="F21590" s="27"/>
      <c r="G21590" s="1"/>
      <c r="H21590" s="1"/>
      <c r="I21590" s="1"/>
    </row>
    <row r="21591" spans="2:9">
      <c r="B21591" s="1"/>
      <c r="C21591" s="29"/>
      <c r="D21591" s="27"/>
      <c r="E21591" s="27"/>
      <c r="F21591" s="27"/>
      <c r="G21591" s="1"/>
      <c r="H21591" s="1"/>
      <c r="I21591" s="1"/>
    </row>
    <row r="21592" spans="2:9">
      <c r="B21592" s="1"/>
      <c r="C21592" s="29"/>
      <c r="D21592" s="27"/>
      <c r="E21592" s="27"/>
      <c r="F21592" s="27"/>
      <c r="G21592" s="1"/>
      <c r="H21592" s="1"/>
      <c r="I21592" s="1"/>
    </row>
    <row r="21593" spans="2:9">
      <c r="B21593" s="1"/>
      <c r="C21593" s="29"/>
      <c r="D21593" s="27"/>
      <c r="E21593" s="27"/>
      <c r="F21593" s="27"/>
      <c r="G21593" s="1"/>
      <c r="H21593" s="1"/>
      <c r="I21593" s="1"/>
    </row>
    <row r="21594" spans="2:9">
      <c r="B21594" s="1"/>
      <c r="C21594" s="29"/>
      <c r="D21594" s="27"/>
      <c r="E21594" s="27"/>
      <c r="F21594" s="27"/>
      <c r="G21594" s="1"/>
      <c r="H21594" s="1"/>
      <c r="I21594" s="1"/>
    </row>
    <row r="21595" spans="2:9">
      <c r="B21595" s="1"/>
      <c r="C21595" s="29"/>
      <c r="D21595" s="27"/>
      <c r="E21595" s="27"/>
      <c r="F21595" s="27"/>
      <c r="G21595" s="1"/>
      <c r="H21595" s="1"/>
      <c r="I21595" s="1"/>
    </row>
    <row r="21596" spans="2:9">
      <c r="B21596" s="1"/>
      <c r="C21596" s="29"/>
      <c r="D21596" s="27"/>
      <c r="E21596" s="27"/>
      <c r="F21596" s="27"/>
      <c r="G21596" s="1"/>
      <c r="H21596" s="1"/>
      <c r="I21596" s="1"/>
    </row>
    <row r="21597" spans="2:9">
      <c r="B21597" s="1"/>
      <c r="C21597" s="29"/>
      <c r="D21597" s="27"/>
      <c r="E21597" s="27"/>
      <c r="F21597" s="27"/>
      <c r="G21597" s="1"/>
      <c r="H21597" s="1"/>
      <c r="I21597" s="1"/>
    </row>
    <row r="21598" spans="2:9">
      <c r="B21598" s="1"/>
      <c r="C21598" s="29"/>
      <c r="D21598" s="27"/>
      <c r="E21598" s="27"/>
      <c r="F21598" s="27"/>
      <c r="G21598" s="1"/>
      <c r="H21598" s="1"/>
      <c r="I21598" s="1"/>
    </row>
    <row r="21599" spans="2:9">
      <c r="B21599" s="1"/>
      <c r="C21599" s="29"/>
      <c r="D21599" s="27"/>
      <c r="E21599" s="27"/>
      <c r="F21599" s="27"/>
      <c r="G21599" s="1"/>
      <c r="H21599" s="1"/>
      <c r="I21599" s="1"/>
    </row>
    <row r="21600" spans="2:9">
      <c r="B21600" s="1"/>
      <c r="C21600" s="29"/>
      <c r="D21600" s="27"/>
      <c r="E21600" s="27"/>
      <c r="F21600" s="27"/>
      <c r="G21600" s="1"/>
      <c r="H21600" s="1"/>
      <c r="I21600" s="1"/>
    </row>
    <row r="21601" spans="2:9">
      <c r="B21601" s="1"/>
      <c r="C21601" s="29"/>
      <c r="D21601" s="27"/>
      <c r="E21601" s="27"/>
      <c r="F21601" s="27"/>
      <c r="G21601" s="1"/>
      <c r="H21601" s="1"/>
      <c r="I21601" s="1"/>
    </row>
    <row r="21602" spans="2:9">
      <c r="B21602" s="1"/>
      <c r="C21602" s="29"/>
      <c r="D21602" s="27"/>
      <c r="E21602" s="27"/>
      <c r="F21602" s="27"/>
      <c r="G21602" s="1"/>
      <c r="H21602" s="1"/>
      <c r="I21602" s="1"/>
    </row>
    <row r="21603" spans="2:9">
      <c r="B21603" s="1"/>
      <c r="C21603" s="29"/>
      <c r="D21603" s="27"/>
      <c r="E21603" s="27"/>
      <c r="F21603" s="27"/>
      <c r="G21603" s="1"/>
      <c r="H21603" s="1"/>
      <c r="I21603" s="1"/>
    </row>
    <row r="21604" spans="2:9">
      <c r="B21604" s="1"/>
      <c r="C21604" s="29"/>
      <c r="D21604" s="27"/>
      <c r="E21604" s="27"/>
      <c r="F21604" s="27"/>
      <c r="G21604" s="1"/>
      <c r="H21604" s="1"/>
      <c r="I21604" s="1"/>
    </row>
    <row r="21605" spans="2:9">
      <c r="B21605" s="1"/>
      <c r="C21605" s="29"/>
      <c r="D21605" s="27"/>
      <c r="E21605" s="27"/>
      <c r="F21605" s="27"/>
      <c r="G21605" s="1"/>
      <c r="H21605" s="1"/>
      <c r="I21605" s="1"/>
    </row>
    <row r="21606" spans="2:9">
      <c r="B21606" s="1"/>
      <c r="C21606" s="29"/>
      <c r="D21606" s="27"/>
      <c r="E21606" s="27"/>
      <c r="F21606" s="27"/>
      <c r="G21606" s="1"/>
      <c r="H21606" s="1"/>
      <c r="I21606" s="1"/>
    </row>
    <row r="21607" spans="2:9">
      <c r="B21607" s="1"/>
      <c r="C21607" s="29"/>
      <c r="D21607" s="27"/>
      <c r="E21607" s="27"/>
      <c r="F21607" s="27"/>
      <c r="G21607" s="1"/>
      <c r="H21607" s="1"/>
      <c r="I21607" s="1"/>
    </row>
    <row r="21608" spans="2:9">
      <c r="B21608" s="1"/>
      <c r="C21608" s="29"/>
      <c r="D21608" s="27"/>
      <c r="E21608" s="27"/>
      <c r="F21608" s="27"/>
      <c r="G21608" s="1"/>
      <c r="H21608" s="1"/>
      <c r="I21608" s="1"/>
    </row>
    <row r="21609" spans="2:9">
      <c r="B21609" s="1"/>
      <c r="C21609" s="29"/>
      <c r="D21609" s="27"/>
      <c r="E21609" s="27"/>
      <c r="F21609" s="27"/>
      <c r="G21609" s="1"/>
      <c r="H21609" s="1"/>
      <c r="I21609" s="1"/>
    </row>
    <row r="21610" spans="2:9">
      <c r="B21610" s="1"/>
      <c r="C21610" s="29"/>
      <c r="D21610" s="27"/>
      <c r="E21610" s="27"/>
      <c r="F21610" s="27"/>
      <c r="G21610" s="1"/>
      <c r="H21610" s="1"/>
      <c r="I21610" s="1"/>
    </row>
    <row r="21611" spans="2:9">
      <c r="B21611" s="1"/>
      <c r="C21611" s="29"/>
      <c r="D21611" s="27"/>
      <c r="E21611" s="27"/>
      <c r="F21611" s="27"/>
      <c r="G21611" s="1"/>
      <c r="H21611" s="1"/>
      <c r="I21611" s="1"/>
    </row>
    <row r="21612" spans="2:9">
      <c r="B21612" s="1"/>
      <c r="C21612" s="29"/>
      <c r="D21612" s="27"/>
      <c r="E21612" s="27"/>
      <c r="F21612" s="27"/>
      <c r="G21612" s="1"/>
      <c r="H21612" s="1"/>
      <c r="I21612" s="1"/>
    </row>
    <row r="21613" spans="2:9">
      <c r="B21613" s="1"/>
      <c r="C21613" s="29"/>
      <c r="D21613" s="27"/>
      <c r="E21613" s="27"/>
      <c r="F21613" s="27"/>
      <c r="G21613" s="1"/>
      <c r="H21613" s="1"/>
      <c r="I21613" s="1"/>
    </row>
    <row r="21614" spans="2:9">
      <c r="B21614" s="1"/>
      <c r="C21614" s="29"/>
      <c r="D21614" s="27"/>
      <c r="E21614" s="27"/>
      <c r="F21614" s="27"/>
      <c r="G21614" s="1"/>
      <c r="H21614" s="1"/>
      <c r="I21614" s="1"/>
    </row>
    <row r="21615" spans="2:9">
      <c r="B21615" s="1"/>
      <c r="C21615" s="29"/>
      <c r="D21615" s="27"/>
      <c r="E21615" s="27"/>
      <c r="F21615" s="27"/>
      <c r="G21615" s="1"/>
      <c r="H21615" s="1"/>
      <c r="I21615" s="1"/>
    </row>
    <row r="21616" spans="2:9">
      <c r="B21616" s="1"/>
      <c r="C21616" s="29"/>
      <c r="D21616" s="27"/>
      <c r="E21616" s="27"/>
      <c r="F21616" s="27"/>
      <c r="G21616" s="1"/>
      <c r="H21616" s="1"/>
      <c r="I21616" s="1"/>
    </row>
    <row r="21617" spans="2:9">
      <c r="B21617" s="1"/>
      <c r="C21617" s="29"/>
      <c r="D21617" s="27"/>
      <c r="E21617" s="27"/>
      <c r="F21617" s="27"/>
      <c r="G21617" s="1"/>
      <c r="H21617" s="1"/>
      <c r="I21617" s="1"/>
    </row>
    <row r="21618" spans="2:9">
      <c r="B21618" s="1"/>
      <c r="C21618" s="29"/>
      <c r="D21618" s="27"/>
      <c r="E21618" s="27"/>
      <c r="F21618" s="27"/>
      <c r="G21618" s="1"/>
      <c r="H21618" s="1"/>
      <c r="I21618" s="1"/>
    </row>
    <row r="21619" spans="2:9">
      <c r="B21619" s="1"/>
      <c r="C21619" s="29"/>
      <c r="D21619" s="27"/>
      <c r="E21619" s="27"/>
      <c r="F21619" s="27"/>
      <c r="G21619" s="1"/>
      <c r="H21619" s="1"/>
      <c r="I21619" s="1"/>
    </row>
    <row r="21620" spans="2:9">
      <c r="B21620" s="1"/>
      <c r="C21620" s="29"/>
      <c r="D21620" s="27"/>
      <c r="E21620" s="27"/>
      <c r="F21620" s="27"/>
      <c r="G21620" s="1"/>
      <c r="H21620" s="1"/>
      <c r="I21620" s="1"/>
    </row>
    <row r="21621" spans="2:9">
      <c r="B21621" s="1"/>
      <c r="C21621" s="29"/>
      <c r="D21621" s="27"/>
      <c r="E21621" s="27"/>
      <c r="F21621" s="27"/>
      <c r="G21621" s="1"/>
      <c r="H21621" s="1"/>
      <c r="I21621" s="1"/>
    </row>
    <row r="21622" spans="2:9">
      <c r="B21622" s="1"/>
      <c r="C21622" s="29"/>
      <c r="D21622" s="27"/>
      <c r="E21622" s="27"/>
      <c r="F21622" s="27"/>
      <c r="G21622" s="1"/>
      <c r="H21622" s="1"/>
      <c r="I21622" s="1"/>
    </row>
    <row r="21623" spans="2:9">
      <c r="B21623" s="1"/>
      <c r="C21623" s="29"/>
      <c r="D21623" s="27"/>
      <c r="E21623" s="27"/>
      <c r="F21623" s="27"/>
      <c r="G21623" s="1"/>
      <c r="H21623" s="1"/>
      <c r="I21623" s="1"/>
    </row>
    <row r="21624" spans="2:9">
      <c r="B21624" s="1"/>
      <c r="C21624" s="29"/>
      <c r="D21624" s="27"/>
      <c r="E21624" s="27"/>
      <c r="F21624" s="27"/>
      <c r="G21624" s="1"/>
      <c r="H21624" s="1"/>
      <c r="I21624" s="1"/>
    </row>
    <row r="21625" spans="2:9">
      <c r="B21625" s="1"/>
      <c r="C21625" s="29"/>
      <c r="D21625" s="27"/>
      <c r="E21625" s="27"/>
      <c r="F21625" s="27"/>
      <c r="G21625" s="1"/>
      <c r="H21625" s="1"/>
      <c r="I21625" s="1"/>
    </row>
    <row r="21626" spans="2:9">
      <c r="B21626" s="1"/>
      <c r="C21626" s="29"/>
      <c r="D21626" s="27"/>
      <c r="E21626" s="27"/>
      <c r="F21626" s="27"/>
      <c r="G21626" s="1"/>
      <c r="H21626" s="1"/>
      <c r="I21626" s="1"/>
    </row>
    <row r="21627" spans="2:9">
      <c r="B21627" s="1"/>
      <c r="C21627" s="29"/>
      <c r="D21627" s="27"/>
      <c r="E21627" s="27"/>
      <c r="F21627" s="27"/>
      <c r="G21627" s="1"/>
      <c r="H21627" s="1"/>
      <c r="I21627" s="1"/>
    </row>
    <row r="21628" spans="2:9">
      <c r="B21628" s="1"/>
      <c r="C21628" s="29"/>
      <c r="D21628" s="27"/>
      <c r="E21628" s="27"/>
      <c r="F21628" s="27"/>
      <c r="G21628" s="1"/>
      <c r="H21628" s="1"/>
      <c r="I21628" s="1"/>
    </row>
    <row r="21629" spans="2:9">
      <c r="B21629" s="1"/>
      <c r="C21629" s="29"/>
      <c r="D21629" s="27"/>
      <c r="E21629" s="27"/>
      <c r="F21629" s="27"/>
      <c r="G21629" s="1"/>
      <c r="H21629" s="1"/>
      <c r="I21629" s="1"/>
    </row>
    <row r="21630" spans="2:9">
      <c r="B21630" s="1"/>
      <c r="C21630" s="29"/>
      <c r="D21630" s="27"/>
      <c r="E21630" s="27"/>
      <c r="F21630" s="27"/>
      <c r="G21630" s="1"/>
      <c r="H21630" s="1"/>
      <c r="I21630" s="1"/>
    </row>
    <row r="21631" spans="2:9">
      <c r="B21631" s="1"/>
      <c r="C21631" s="29"/>
      <c r="D21631" s="27"/>
      <c r="E21631" s="27"/>
      <c r="F21631" s="27"/>
      <c r="G21631" s="1"/>
      <c r="H21631" s="1"/>
      <c r="I21631" s="1"/>
    </row>
    <row r="21632" spans="2:9">
      <c r="B21632" s="1"/>
      <c r="C21632" s="29"/>
      <c r="D21632" s="27"/>
      <c r="E21632" s="27"/>
      <c r="F21632" s="27"/>
      <c r="G21632" s="1"/>
      <c r="H21632" s="1"/>
      <c r="I21632" s="1"/>
    </row>
    <row r="21633" spans="2:9">
      <c r="B21633" s="1"/>
      <c r="C21633" s="29"/>
      <c r="D21633" s="27"/>
      <c r="E21633" s="27"/>
      <c r="F21633" s="27"/>
      <c r="G21633" s="1"/>
      <c r="H21633" s="1"/>
      <c r="I21633" s="1"/>
    </row>
    <row r="21634" spans="2:9">
      <c r="B21634" s="1"/>
      <c r="C21634" s="29"/>
      <c r="D21634" s="27"/>
      <c r="E21634" s="27"/>
      <c r="F21634" s="27"/>
      <c r="G21634" s="1"/>
      <c r="H21634" s="1"/>
      <c r="I21634" s="1"/>
    </row>
    <row r="21635" spans="2:9">
      <c r="B21635" s="1"/>
      <c r="C21635" s="29"/>
      <c r="D21635" s="27"/>
      <c r="E21635" s="27"/>
      <c r="F21635" s="27"/>
      <c r="G21635" s="1"/>
      <c r="H21635" s="1"/>
      <c r="I21635" s="1"/>
    </row>
    <row r="21636" spans="2:9">
      <c r="B21636" s="1"/>
      <c r="C21636" s="29"/>
      <c r="D21636" s="27"/>
      <c r="E21636" s="27"/>
      <c r="F21636" s="27"/>
      <c r="G21636" s="1"/>
      <c r="H21636" s="1"/>
      <c r="I21636" s="1"/>
    </row>
    <row r="21637" spans="2:9">
      <c r="B21637" s="1"/>
      <c r="C21637" s="29"/>
      <c r="D21637" s="27"/>
      <c r="E21637" s="27"/>
      <c r="F21637" s="27"/>
      <c r="G21637" s="1"/>
      <c r="H21637" s="1"/>
      <c r="I21637" s="1"/>
    </row>
    <row r="21638" spans="2:9">
      <c r="B21638" s="1"/>
      <c r="C21638" s="29"/>
      <c r="D21638" s="27"/>
      <c r="E21638" s="27"/>
      <c r="F21638" s="27"/>
      <c r="G21638" s="1"/>
      <c r="H21638" s="1"/>
      <c r="I21638" s="1"/>
    </row>
    <row r="21639" spans="2:9">
      <c r="B21639" s="1"/>
      <c r="C21639" s="29"/>
      <c r="D21639" s="27"/>
      <c r="E21639" s="27"/>
      <c r="F21639" s="27"/>
      <c r="G21639" s="1"/>
      <c r="H21639" s="1"/>
      <c r="I21639" s="1"/>
    </row>
    <row r="21640" spans="2:9">
      <c r="B21640" s="1"/>
      <c r="C21640" s="29"/>
      <c r="D21640" s="27"/>
      <c r="E21640" s="27"/>
      <c r="F21640" s="27"/>
      <c r="G21640" s="1"/>
      <c r="H21640" s="1"/>
      <c r="I21640" s="1"/>
    </row>
    <row r="21641" spans="2:9">
      <c r="B21641" s="1"/>
      <c r="C21641" s="29"/>
      <c r="D21641" s="27"/>
      <c r="E21641" s="27"/>
      <c r="F21641" s="27"/>
      <c r="G21641" s="1"/>
      <c r="H21641" s="1"/>
      <c r="I21641" s="1"/>
    </row>
    <row r="21642" spans="2:9">
      <c r="B21642" s="1"/>
      <c r="C21642" s="29"/>
      <c r="D21642" s="27"/>
      <c r="E21642" s="27"/>
      <c r="F21642" s="27"/>
      <c r="G21642" s="1"/>
      <c r="H21642" s="1"/>
      <c r="I21642" s="1"/>
    </row>
    <row r="21643" spans="2:9">
      <c r="B21643" s="1"/>
      <c r="C21643" s="29"/>
      <c r="D21643" s="27"/>
      <c r="E21643" s="27"/>
      <c r="F21643" s="27"/>
      <c r="G21643" s="1"/>
      <c r="H21643" s="1"/>
      <c r="I21643" s="1"/>
    </row>
    <row r="21644" spans="2:9">
      <c r="B21644" s="1"/>
      <c r="C21644" s="29"/>
      <c r="D21644" s="27"/>
      <c r="E21644" s="27"/>
      <c r="F21644" s="27"/>
      <c r="G21644" s="1"/>
      <c r="H21644" s="1"/>
      <c r="I21644" s="1"/>
    </row>
    <row r="21645" spans="2:9">
      <c r="B21645" s="1"/>
      <c r="C21645" s="29"/>
      <c r="D21645" s="27"/>
      <c r="E21645" s="27"/>
      <c r="F21645" s="27"/>
      <c r="G21645" s="1"/>
      <c r="H21645" s="1"/>
      <c r="I21645" s="1"/>
    </row>
    <row r="21646" spans="2:9">
      <c r="B21646" s="1"/>
      <c r="C21646" s="29"/>
      <c r="D21646" s="27"/>
      <c r="E21646" s="27"/>
      <c r="F21646" s="27"/>
      <c r="G21646" s="1"/>
      <c r="H21646" s="1"/>
      <c r="I21646" s="1"/>
    </row>
    <row r="21647" spans="2:9">
      <c r="B21647" s="1"/>
      <c r="C21647" s="29"/>
      <c r="D21647" s="27"/>
      <c r="E21647" s="27"/>
      <c r="F21647" s="27"/>
      <c r="G21647" s="1"/>
      <c r="H21647" s="1"/>
      <c r="I21647" s="1"/>
    </row>
    <row r="21648" spans="2:9">
      <c r="B21648" s="1"/>
      <c r="C21648" s="29"/>
      <c r="D21648" s="27"/>
      <c r="E21648" s="27"/>
      <c r="F21648" s="27"/>
      <c r="G21648" s="1"/>
      <c r="H21648" s="1"/>
      <c r="I21648" s="1"/>
    </row>
    <row r="21649" spans="2:9">
      <c r="B21649" s="1"/>
      <c r="C21649" s="29"/>
      <c r="D21649" s="27"/>
      <c r="E21649" s="27"/>
      <c r="F21649" s="27"/>
      <c r="G21649" s="1"/>
      <c r="H21649" s="1"/>
      <c r="I21649" s="1"/>
    </row>
    <row r="21650" spans="2:9">
      <c r="B21650" s="1"/>
      <c r="C21650" s="29"/>
      <c r="D21650" s="27"/>
      <c r="E21650" s="27"/>
      <c r="F21650" s="27"/>
      <c r="G21650" s="1"/>
      <c r="H21650" s="1"/>
      <c r="I21650" s="1"/>
    </row>
    <row r="21651" spans="2:9">
      <c r="B21651" s="1"/>
      <c r="C21651" s="29"/>
      <c r="D21651" s="27"/>
      <c r="E21651" s="27"/>
      <c r="F21651" s="27"/>
      <c r="G21651" s="1"/>
      <c r="H21651" s="1"/>
      <c r="I21651" s="1"/>
    </row>
    <row r="21652" spans="2:9">
      <c r="B21652" s="1"/>
      <c r="C21652" s="29"/>
      <c r="D21652" s="27"/>
      <c r="E21652" s="27"/>
      <c r="F21652" s="27"/>
      <c r="G21652" s="1"/>
      <c r="H21652" s="1"/>
      <c r="I21652" s="1"/>
    </row>
    <row r="21653" spans="2:9">
      <c r="B21653" s="1"/>
      <c r="C21653" s="29"/>
      <c r="D21653" s="27"/>
      <c r="E21653" s="27"/>
      <c r="F21653" s="27"/>
      <c r="G21653" s="1"/>
      <c r="H21653" s="1"/>
      <c r="I21653" s="1"/>
    </row>
    <row r="21654" spans="2:9">
      <c r="B21654" s="1"/>
      <c r="C21654" s="29"/>
      <c r="D21654" s="27"/>
      <c r="E21654" s="27"/>
      <c r="F21654" s="27"/>
      <c r="G21654" s="1"/>
      <c r="H21654" s="1"/>
      <c r="I21654" s="1"/>
    </row>
    <row r="21655" spans="2:9">
      <c r="B21655" s="1"/>
      <c r="C21655" s="29"/>
      <c r="D21655" s="27"/>
      <c r="E21655" s="27"/>
      <c r="F21655" s="27"/>
      <c r="G21655" s="1"/>
      <c r="H21655" s="1"/>
      <c r="I21655" s="1"/>
    </row>
    <row r="21656" spans="2:9">
      <c r="B21656" s="1"/>
      <c r="C21656" s="29"/>
      <c r="D21656" s="27"/>
      <c r="E21656" s="27"/>
      <c r="F21656" s="27"/>
      <c r="G21656" s="1"/>
      <c r="H21656" s="1"/>
      <c r="I21656" s="1"/>
    </row>
    <row r="21657" spans="2:9">
      <c r="B21657" s="1"/>
      <c r="C21657" s="29"/>
      <c r="D21657" s="27"/>
      <c r="E21657" s="27"/>
      <c r="F21657" s="27"/>
      <c r="G21657" s="1"/>
      <c r="H21657" s="1"/>
      <c r="I21657" s="1"/>
    </row>
    <row r="21658" spans="2:9">
      <c r="B21658" s="1"/>
      <c r="C21658" s="29"/>
      <c r="D21658" s="27"/>
      <c r="E21658" s="27"/>
      <c r="F21658" s="27"/>
      <c r="G21658" s="1"/>
      <c r="H21658" s="1"/>
      <c r="I21658" s="1"/>
    </row>
    <row r="21659" spans="2:9">
      <c r="B21659" s="1"/>
      <c r="C21659" s="29"/>
      <c r="D21659" s="27"/>
      <c r="E21659" s="27"/>
      <c r="F21659" s="27"/>
      <c r="G21659" s="1"/>
      <c r="H21659" s="1"/>
      <c r="I21659" s="1"/>
    </row>
    <row r="21660" spans="2:9">
      <c r="B21660" s="1"/>
      <c r="C21660" s="29"/>
      <c r="D21660" s="27"/>
      <c r="E21660" s="27"/>
      <c r="F21660" s="27"/>
      <c r="G21660" s="1"/>
      <c r="H21660" s="1"/>
      <c r="I21660" s="1"/>
    </row>
    <row r="21661" spans="2:9">
      <c r="B21661" s="1"/>
      <c r="C21661" s="29"/>
      <c r="D21661" s="27"/>
      <c r="E21661" s="27"/>
      <c r="F21661" s="27"/>
      <c r="G21661" s="1"/>
      <c r="H21661" s="1"/>
      <c r="I21661" s="1"/>
    </row>
    <row r="21662" spans="2:9">
      <c r="B21662" s="1"/>
      <c r="C21662" s="29"/>
      <c r="D21662" s="27"/>
      <c r="E21662" s="27"/>
      <c r="F21662" s="27"/>
      <c r="G21662" s="1"/>
      <c r="H21662" s="1"/>
      <c r="I21662" s="1"/>
    </row>
    <row r="21663" spans="2:9">
      <c r="B21663" s="1"/>
      <c r="C21663" s="29"/>
      <c r="D21663" s="27"/>
      <c r="E21663" s="27"/>
      <c r="F21663" s="27"/>
      <c r="G21663" s="1"/>
      <c r="H21663" s="1"/>
      <c r="I21663" s="1"/>
    </row>
    <row r="21664" spans="2:9">
      <c r="B21664" s="1"/>
      <c r="C21664" s="29"/>
      <c r="D21664" s="27"/>
      <c r="E21664" s="27"/>
      <c r="F21664" s="27"/>
      <c r="G21664" s="1"/>
      <c r="H21664" s="1"/>
      <c r="I21664" s="1"/>
    </row>
    <row r="21665" spans="2:9">
      <c r="B21665" s="1"/>
      <c r="C21665" s="29"/>
      <c r="D21665" s="27"/>
      <c r="E21665" s="27"/>
      <c r="F21665" s="27"/>
      <c r="G21665" s="1"/>
      <c r="H21665" s="1"/>
      <c r="I21665" s="1"/>
    </row>
    <row r="21666" spans="2:9">
      <c r="B21666" s="1"/>
      <c r="C21666" s="29"/>
      <c r="D21666" s="27"/>
      <c r="E21666" s="27"/>
      <c r="F21666" s="27"/>
      <c r="G21666" s="1"/>
      <c r="H21666" s="1"/>
      <c r="I21666" s="1"/>
    </row>
    <row r="21667" spans="2:9">
      <c r="B21667" s="1"/>
      <c r="C21667" s="29"/>
      <c r="D21667" s="27"/>
      <c r="E21667" s="27"/>
      <c r="F21667" s="27"/>
      <c r="G21667" s="1"/>
      <c r="H21667" s="1"/>
      <c r="I21667" s="1"/>
    </row>
    <row r="21668" spans="2:9">
      <c r="B21668" s="1"/>
      <c r="C21668" s="29"/>
      <c r="D21668" s="27"/>
      <c r="E21668" s="27"/>
      <c r="F21668" s="27"/>
      <c r="G21668" s="1"/>
      <c r="H21668" s="1"/>
      <c r="I21668" s="1"/>
    </row>
    <row r="21669" spans="2:9">
      <c r="B21669" s="1"/>
      <c r="C21669" s="29"/>
      <c r="D21669" s="27"/>
      <c r="E21669" s="27"/>
      <c r="F21669" s="27"/>
      <c r="G21669" s="1"/>
      <c r="H21669" s="1"/>
      <c r="I21669" s="1"/>
    </row>
    <row r="21670" spans="2:9">
      <c r="B21670" s="1"/>
      <c r="C21670" s="29"/>
      <c r="D21670" s="27"/>
      <c r="E21670" s="27"/>
      <c r="F21670" s="27"/>
      <c r="G21670" s="1"/>
      <c r="H21670" s="1"/>
      <c r="I21670" s="1"/>
    </row>
    <row r="21671" spans="2:9">
      <c r="B21671" s="1"/>
      <c r="C21671" s="29"/>
      <c r="D21671" s="27"/>
      <c r="E21671" s="27"/>
      <c r="F21671" s="27"/>
      <c r="G21671" s="1"/>
      <c r="H21671" s="1"/>
      <c r="I21671" s="1"/>
    </row>
    <row r="21672" spans="2:9">
      <c r="B21672" s="1"/>
      <c r="C21672" s="29"/>
      <c r="D21672" s="27"/>
      <c r="E21672" s="27"/>
      <c r="F21672" s="27"/>
      <c r="G21672" s="1"/>
      <c r="H21672" s="1"/>
      <c r="I21672" s="1"/>
    </row>
    <row r="21673" spans="2:9">
      <c r="B21673" s="1"/>
      <c r="C21673" s="29"/>
      <c r="D21673" s="27"/>
      <c r="E21673" s="27"/>
      <c r="F21673" s="27"/>
      <c r="G21673" s="1"/>
      <c r="H21673" s="1"/>
      <c r="I21673" s="1"/>
    </row>
    <row r="21674" spans="2:9">
      <c r="B21674" s="1"/>
      <c r="C21674" s="29"/>
      <c r="D21674" s="27"/>
      <c r="E21674" s="27"/>
      <c r="F21674" s="27"/>
      <c r="G21674" s="1"/>
      <c r="H21674" s="1"/>
      <c r="I21674" s="1"/>
    </row>
    <row r="21675" spans="2:9">
      <c r="B21675" s="1"/>
      <c r="C21675" s="29"/>
      <c r="D21675" s="27"/>
      <c r="E21675" s="27"/>
      <c r="F21675" s="27"/>
      <c r="G21675" s="1"/>
      <c r="H21675" s="1"/>
      <c r="I21675" s="1"/>
    </row>
    <row r="21676" spans="2:9">
      <c r="B21676" s="1"/>
      <c r="C21676" s="29"/>
      <c r="D21676" s="27"/>
      <c r="E21676" s="27"/>
      <c r="F21676" s="27"/>
      <c r="G21676" s="1"/>
      <c r="H21676" s="1"/>
      <c r="I21676" s="1"/>
    </row>
    <row r="21677" spans="2:9">
      <c r="B21677" s="1"/>
      <c r="C21677" s="29"/>
      <c r="D21677" s="27"/>
      <c r="E21677" s="27"/>
      <c r="F21677" s="27"/>
      <c r="G21677" s="1"/>
      <c r="H21677" s="1"/>
      <c r="I21677" s="1"/>
    </row>
    <row r="21678" spans="2:9">
      <c r="B21678" s="1"/>
      <c r="C21678" s="29"/>
      <c r="D21678" s="27"/>
      <c r="E21678" s="27"/>
      <c r="F21678" s="27"/>
      <c r="G21678" s="1"/>
      <c r="H21678" s="1"/>
      <c r="I21678" s="1"/>
    </row>
    <row r="21679" spans="2:9">
      <c r="B21679" s="1"/>
      <c r="C21679" s="29"/>
      <c r="D21679" s="27"/>
      <c r="E21679" s="27"/>
      <c r="F21679" s="27"/>
      <c r="G21679" s="1"/>
      <c r="H21679" s="1"/>
      <c r="I21679" s="1"/>
    </row>
    <row r="21680" spans="2:9">
      <c r="B21680" s="1"/>
      <c r="C21680" s="29"/>
      <c r="D21680" s="27"/>
      <c r="E21680" s="27"/>
      <c r="F21680" s="27"/>
      <c r="G21680" s="1"/>
      <c r="H21680" s="1"/>
      <c r="I21680" s="1"/>
    </row>
    <row r="21681" spans="2:9">
      <c r="B21681" s="1"/>
      <c r="C21681" s="29"/>
      <c r="D21681" s="27"/>
      <c r="E21681" s="27"/>
      <c r="F21681" s="27"/>
      <c r="G21681" s="1"/>
      <c r="H21681" s="1"/>
      <c r="I21681" s="1"/>
    </row>
    <row r="21682" spans="2:9">
      <c r="B21682" s="1"/>
      <c r="C21682" s="29"/>
      <c r="D21682" s="27"/>
      <c r="E21682" s="27"/>
      <c r="F21682" s="27"/>
      <c r="G21682" s="1"/>
      <c r="H21682" s="1"/>
      <c r="I21682" s="1"/>
    </row>
    <row r="21683" spans="2:9">
      <c r="B21683" s="1"/>
      <c r="C21683" s="29"/>
      <c r="D21683" s="27"/>
      <c r="E21683" s="27"/>
      <c r="F21683" s="27"/>
      <c r="G21683" s="1"/>
      <c r="H21683" s="1"/>
      <c r="I21683" s="1"/>
    </row>
    <row r="21684" spans="2:9">
      <c r="B21684" s="1"/>
      <c r="C21684" s="29"/>
      <c r="D21684" s="27"/>
      <c r="E21684" s="27"/>
      <c r="F21684" s="27"/>
      <c r="G21684" s="1"/>
      <c r="H21684" s="1"/>
      <c r="I21684" s="1"/>
    </row>
    <row r="21685" spans="2:9">
      <c r="B21685" s="1"/>
      <c r="C21685" s="29"/>
      <c r="D21685" s="27"/>
      <c r="E21685" s="27"/>
      <c r="F21685" s="27"/>
      <c r="G21685" s="1"/>
      <c r="H21685" s="1"/>
      <c r="I21685" s="1"/>
    </row>
    <row r="21686" spans="2:9">
      <c r="B21686" s="1"/>
      <c r="C21686" s="29"/>
      <c r="D21686" s="27"/>
      <c r="E21686" s="27"/>
      <c r="F21686" s="27"/>
      <c r="G21686" s="1"/>
      <c r="H21686" s="1"/>
      <c r="I21686" s="1"/>
    </row>
    <row r="21687" spans="2:9">
      <c r="B21687" s="1"/>
      <c r="C21687" s="29"/>
      <c r="D21687" s="27"/>
      <c r="E21687" s="27"/>
      <c r="F21687" s="27"/>
      <c r="G21687" s="1"/>
      <c r="H21687" s="1"/>
      <c r="I21687" s="1"/>
    </row>
    <row r="21688" spans="2:9">
      <c r="B21688" s="1"/>
      <c r="C21688" s="29"/>
      <c r="D21688" s="27"/>
      <c r="E21688" s="27"/>
      <c r="F21688" s="27"/>
      <c r="G21688" s="1"/>
      <c r="H21688" s="1"/>
      <c r="I21688" s="1"/>
    </row>
    <row r="21689" spans="2:9">
      <c r="B21689" s="1"/>
      <c r="C21689" s="29"/>
      <c r="D21689" s="27"/>
      <c r="E21689" s="27"/>
      <c r="F21689" s="27"/>
      <c r="G21689" s="1"/>
      <c r="H21689" s="1"/>
      <c r="I21689" s="1"/>
    </row>
    <row r="21690" spans="2:9">
      <c r="B21690" s="1"/>
      <c r="C21690" s="29"/>
      <c r="D21690" s="27"/>
      <c r="E21690" s="27"/>
      <c r="F21690" s="27"/>
      <c r="G21690" s="1"/>
      <c r="H21690" s="1"/>
      <c r="I21690" s="1"/>
    </row>
    <row r="21691" spans="2:9">
      <c r="B21691" s="1"/>
      <c r="C21691" s="29"/>
      <c r="D21691" s="27"/>
      <c r="E21691" s="27"/>
      <c r="F21691" s="27"/>
      <c r="G21691" s="1"/>
      <c r="H21691" s="1"/>
      <c r="I21691" s="1"/>
    </row>
    <row r="21692" spans="2:9">
      <c r="B21692" s="1"/>
      <c r="C21692" s="29"/>
      <c r="D21692" s="27"/>
      <c r="E21692" s="27"/>
      <c r="F21692" s="27"/>
      <c r="G21692" s="1"/>
      <c r="H21692" s="1"/>
      <c r="I21692" s="1"/>
    </row>
    <row r="21693" spans="2:9">
      <c r="B21693" s="1"/>
      <c r="C21693" s="29"/>
      <c r="D21693" s="27"/>
      <c r="E21693" s="27"/>
      <c r="F21693" s="27"/>
      <c r="G21693" s="1"/>
      <c r="H21693" s="1"/>
      <c r="I21693" s="1"/>
    </row>
    <row r="21694" spans="2:9">
      <c r="B21694" s="1"/>
      <c r="C21694" s="29"/>
      <c r="D21694" s="27"/>
      <c r="E21694" s="27"/>
      <c r="F21694" s="27"/>
      <c r="G21694" s="1"/>
      <c r="H21694" s="1"/>
      <c r="I21694" s="1"/>
    </row>
    <row r="21695" spans="2:9">
      <c r="B21695" s="1"/>
      <c r="C21695" s="29"/>
      <c r="D21695" s="27"/>
      <c r="E21695" s="27"/>
      <c r="F21695" s="27"/>
      <c r="G21695" s="1"/>
      <c r="H21695" s="1"/>
      <c r="I21695" s="1"/>
    </row>
    <row r="21696" spans="2:9">
      <c r="B21696" s="1"/>
      <c r="C21696" s="29"/>
      <c r="D21696" s="27"/>
      <c r="E21696" s="27"/>
      <c r="F21696" s="27"/>
      <c r="G21696" s="1"/>
      <c r="H21696" s="1"/>
      <c r="I21696" s="1"/>
    </row>
    <row r="21697" spans="2:9">
      <c r="B21697" s="1"/>
      <c r="C21697" s="29"/>
      <c r="D21697" s="27"/>
      <c r="E21697" s="27"/>
      <c r="F21697" s="27"/>
      <c r="G21697" s="1"/>
      <c r="H21697" s="1"/>
      <c r="I21697" s="1"/>
    </row>
    <row r="21698" spans="2:9">
      <c r="B21698" s="1"/>
      <c r="C21698" s="29"/>
      <c r="D21698" s="27"/>
      <c r="E21698" s="27"/>
      <c r="F21698" s="27"/>
      <c r="G21698" s="1"/>
      <c r="H21698" s="1"/>
      <c r="I21698" s="1"/>
    </row>
    <row r="21699" spans="2:9">
      <c r="B21699" s="1"/>
      <c r="C21699" s="29"/>
      <c r="D21699" s="27"/>
      <c r="E21699" s="27"/>
      <c r="F21699" s="27"/>
      <c r="G21699" s="1"/>
      <c r="H21699" s="1"/>
      <c r="I21699" s="1"/>
    </row>
    <row r="21700" spans="2:9">
      <c r="B21700" s="1"/>
      <c r="C21700" s="29"/>
      <c r="D21700" s="27"/>
      <c r="E21700" s="27"/>
      <c r="F21700" s="27"/>
      <c r="G21700" s="1"/>
      <c r="H21700" s="1"/>
      <c r="I21700" s="1"/>
    </row>
    <row r="21701" spans="2:9">
      <c r="B21701" s="1"/>
      <c r="C21701" s="29"/>
      <c r="D21701" s="27"/>
      <c r="E21701" s="27"/>
      <c r="F21701" s="27"/>
      <c r="G21701" s="1"/>
      <c r="H21701" s="1"/>
      <c r="I21701" s="1"/>
    </row>
    <row r="21702" spans="2:9">
      <c r="B21702" s="1"/>
      <c r="C21702" s="29"/>
      <c r="D21702" s="27"/>
      <c r="E21702" s="27"/>
      <c r="F21702" s="27"/>
      <c r="G21702" s="1"/>
      <c r="H21702" s="1"/>
      <c r="I21702" s="1"/>
    </row>
    <row r="21703" spans="2:9">
      <c r="B21703" s="1"/>
      <c r="C21703" s="29"/>
      <c r="D21703" s="27"/>
      <c r="E21703" s="27"/>
      <c r="F21703" s="27"/>
      <c r="G21703" s="1"/>
      <c r="H21703" s="1"/>
      <c r="I21703" s="1"/>
    </row>
    <row r="21704" spans="2:9">
      <c r="B21704" s="1"/>
      <c r="C21704" s="29"/>
      <c r="D21704" s="27"/>
      <c r="E21704" s="27"/>
      <c r="F21704" s="27"/>
      <c r="G21704" s="1"/>
      <c r="H21704" s="1"/>
      <c r="I21704" s="1"/>
    </row>
    <row r="21705" spans="2:9">
      <c r="B21705" s="1"/>
      <c r="C21705" s="29"/>
      <c r="D21705" s="27"/>
      <c r="E21705" s="27"/>
      <c r="F21705" s="27"/>
      <c r="G21705" s="1"/>
      <c r="H21705" s="1"/>
      <c r="I21705" s="1"/>
    </row>
    <row r="21706" spans="2:9">
      <c r="B21706" s="1"/>
      <c r="C21706" s="29"/>
      <c r="D21706" s="27"/>
      <c r="E21706" s="27"/>
      <c r="F21706" s="27"/>
      <c r="G21706" s="1"/>
      <c r="H21706" s="1"/>
      <c r="I21706" s="1"/>
    </row>
    <row r="21707" spans="2:9">
      <c r="B21707" s="1"/>
      <c r="C21707" s="29"/>
      <c r="D21707" s="27"/>
      <c r="E21707" s="27"/>
      <c r="F21707" s="27"/>
      <c r="G21707" s="1"/>
      <c r="H21707" s="1"/>
      <c r="I21707" s="1"/>
    </row>
    <row r="21708" spans="2:9">
      <c r="B21708" s="1"/>
      <c r="C21708" s="29"/>
      <c r="D21708" s="27"/>
      <c r="E21708" s="27"/>
      <c r="F21708" s="27"/>
      <c r="G21708" s="1"/>
      <c r="H21708" s="1"/>
      <c r="I21708" s="1"/>
    </row>
    <row r="21709" spans="2:9">
      <c r="B21709" s="1"/>
      <c r="C21709" s="29"/>
      <c r="D21709" s="27"/>
      <c r="E21709" s="27"/>
      <c r="F21709" s="27"/>
      <c r="G21709" s="1"/>
      <c r="H21709" s="1"/>
      <c r="I21709" s="1"/>
    </row>
    <row r="21710" spans="2:9">
      <c r="B21710" s="1"/>
      <c r="C21710" s="29"/>
      <c r="D21710" s="27"/>
      <c r="E21710" s="27"/>
      <c r="F21710" s="27"/>
      <c r="G21710" s="1"/>
      <c r="H21710" s="1"/>
      <c r="I21710" s="1"/>
    </row>
    <row r="21711" spans="2:9">
      <c r="B21711" s="1"/>
      <c r="C21711" s="29"/>
      <c r="D21711" s="27"/>
      <c r="E21711" s="27"/>
      <c r="F21711" s="27"/>
      <c r="G21711" s="1"/>
      <c r="H21711" s="1"/>
      <c r="I21711" s="1"/>
    </row>
    <row r="21712" spans="2:9">
      <c r="B21712" s="1"/>
      <c r="C21712" s="29"/>
      <c r="D21712" s="27"/>
      <c r="E21712" s="27"/>
      <c r="F21712" s="27"/>
      <c r="G21712" s="1"/>
      <c r="H21712" s="1"/>
      <c r="I21712" s="1"/>
    </row>
    <row r="21713" spans="2:9">
      <c r="B21713" s="1"/>
      <c r="C21713" s="29"/>
      <c r="D21713" s="27"/>
      <c r="E21713" s="27"/>
      <c r="F21713" s="27"/>
      <c r="G21713" s="1"/>
      <c r="H21713" s="1"/>
      <c r="I21713" s="1"/>
    </row>
    <row r="21714" spans="2:9">
      <c r="B21714" s="1"/>
      <c r="C21714" s="29"/>
      <c r="D21714" s="27"/>
      <c r="E21714" s="27"/>
      <c r="F21714" s="27"/>
      <c r="G21714" s="1"/>
      <c r="H21714" s="1"/>
      <c r="I21714" s="1"/>
    </row>
    <row r="21715" spans="2:9">
      <c r="B21715" s="1"/>
      <c r="C21715" s="29"/>
      <c r="D21715" s="27"/>
      <c r="E21715" s="27"/>
      <c r="F21715" s="27"/>
      <c r="G21715" s="1"/>
      <c r="H21715" s="1"/>
      <c r="I21715" s="1"/>
    </row>
    <row r="21716" spans="2:9">
      <c r="B21716" s="1"/>
      <c r="C21716" s="29"/>
      <c r="D21716" s="27"/>
      <c r="E21716" s="27"/>
      <c r="F21716" s="27"/>
      <c r="G21716" s="1"/>
      <c r="H21716" s="1"/>
      <c r="I21716" s="1"/>
    </row>
    <row r="21717" spans="2:9">
      <c r="B21717" s="1"/>
      <c r="C21717" s="29"/>
      <c r="D21717" s="27"/>
      <c r="E21717" s="27"/>
      <c r="F21717" s="27"/>
      <c r="G21717" s="1"/>
      <c r="H21717" s="1"/>
      <c r="I21717" s="1"/>
    </row>
    <row r="21718" spans="2:9">
      <c r="B21718" s="1"/>
      <c r="C21718" s="29"/>
      <c r="D21718" s="27"/>
      <c r="E21718" s="27"/>
      <c r="F21718" s="27"/>
      <c r="G21718" s="1"/>
      <c r="H21718" s="1"/>
      <c r="I21718" s="1"/>
    </row>
    <row r="21719" spans="2:9">
      <c r="B21719" s="1"/>
      <c r="C21719" s="29"/>
      <c r="D21719" s="27"/>
      <c r="E21719" s="27"/>
      <c r="F21719" s="27"/>
      <c r="G21719" s="1"/>
      <c r="H21719" s="1"/>
      <c r="I21719" s="1"/>
    </row>
    <row r="21720" spans="2:9">
      <c r="B21720" s="1"/>
      <c r="C21720" s="29"/>
      <c r="D21720" s="27"/>
      <c r="E21720" s="27"/>
      <c r="F21720" s="27"/>
      <c r="G21720" s="1"/>
      <c r="H21720" s="1"/>
      <c r="I21720" s="1"/>
    </row>
    <row r="21721" spans="2:9">
      <c r="B21721" s="1"/>
      <c r="C21721" s="29"/>
      <c r="D21721" s="27"/>
      <c r="E21721" s="27"/>
      <c r="F21721" s="27"/>
      <c r="G21721" s="1"/>
      <c r="H21721" s="1"/>
      <c r="I21721" s="1"/>
    </row>
    <row r="21722" spans="2:9">
      <c r="B21722" s="1"/>
      <c r="C21722" s="29"/>
      <c r="D21722" s="27"/>
      <c r="E21722" s="27"/>
      <c r="F21722" s="27"/>
      <c r="G21722" s="1"/>
      <c r="H21722" s="1"/>
      <c r="I21722" s="1"/>
    </row>
    <row r="21723" spans="2:9">
      <c r="B21723" s="1"/>
      <c r="C21723" s="29"/>
      <c r="D21723" s="27"/>
      <c r="E21723" s="27"/>
      <c r="F21723" s="27"/>
      <c r="G21723" s="1"/>
      <c r="H21723" s="1"/>
      <c r="I21723" s="1"/>
    </row>
    <row r="21724" spans="2:9">
      <c r="B21724" s="1"/>
      <c r="C21724" s="29"/>
      <c r="D21724" s="27"/>
      <c r="E21724" s="27"/>
      <c r="F21724" s="27"/>
      <c r="G21724" s="1"/>
      <c r="H21724" s="1"/>
      <c r="I21724" s="1"/>
    </row>
    <row r="21725" spans="2:9">
      <c r="B21725" s="1"/>
      <c r="C21725" s="29"/>
      <c r="D21725" s="27"/>
      <c r="E21725" s="27"/>
      <c r="F21725" s="27"/>
      <c r="G21725" s="1"/>
      <c r="H21725" s="1"/>
      <c r="I21725" s="1"/>
    </row>
    <row r="21726" spans="2:9">
      <c r="B21726" s="1"/>
      <c r="C21726" s="29"/>
      <c r="D21726" s="27"/>
      <c r="E21726" s="27"/>
      <c r="F21726" s="27"/>
      <c r="G21726" s="1"/>
      <c r="H21726" s="1"/>
      <c r="I21726" s="1"/>
    </row>
    <row r="21727" spans="2:9">
      <c r="B21727" s="1"/>
      <c r="C21727" s="29"/>
      <c r="D21727" s="27"/>
      <c r="E21727" s="27"/>
      <c r="F21727" s="27"/>
      <c r="G21727" s="1"/>
      <c r="H21727" s="1"/>
      <c r="I21727" s="1"/>
    </row>
    <row r="21728" spans="2:9">
      <c r="B21728" s="1"/>
      <c r="C21728" s="29"/>
      <c r="D21728" s="27"/>
      <c r="E21728" s="27"/>
      <c r="F21728" s="27"/>
      <c r="G21728" s="1"/>
      <c r="H21728" s="1"/>
      <c r="I21728" s="1"/>
    </row>
    <row r="21729" spans="2:9">
      <c r="B21729" s="1"/>
      <c r="C21729" s="29"/>
      <c r="D21729" s="27"/>
      <c r="E21729" s="27"/>
      <c r="F21729" s="27"/>
      <c r="G21729" s="1"/>
      <c r="H21729" s="1"/>
      <c r="I21729" s="1"/>
    </row>
    <row r="21730" spans="2:9">
      <c r="B21730" s="1"/>
      <c r="C21730" s="29"/>
      <c r="D21730" s="27"/>
      <c r="E21730" s="27"/>
      <c r="F21730" s="27"/>
      <c r="G21730" s="1"/>
      <c r="H21730" s="1"/>
      <c r="I21730" s="1"/>
    </row>
    <row r="21731" spans="2:9">
      <c r="B21731" s="1"/>
      <c r="C21731" s="29"/>
      <c r="D21731" s="27"/>
      <c r="E21731" s="27"/>
      <c r="F21731" s="27"/>
      <c r="G21731" s="1"/>
      <c r="H21731" s="1"/>
      <c r="I21731" s="1"/>
    </row>
    <row r="21732" spans="2:9">
      <c r="B21732" s="1"/>
      <c r="C21732" s="29"/>
      <c r="D21732" s="27"/>
      <c r="E21732" s="27"/>
      <c r="F21732" s="27"/>
      <c r="G21732" s="1"/>
      <c r="H21732" s="1"/>
      <c r="I21732" s="1"/>
    </row>
    <row r="21733" spans="2:9">
      <c r="B21733" s="1"/>
      <c r="C21733" s="29"/>
      <c r="D21733" s="27"/>
      <c r="E21733" s="27"/>
      <c r="F21733" s="27"/>
      <c r="G21733" s="1"/>
      <c r="H21733" s="1"/>
      <c r="I21733" s="1"/>
    </row>
    <row r="21734" spans="2:9">
      <c r="B21734" s="1"/>
      <c r="C21734" s="29"/>
      <c r="D21734" s="27"/>
      <c r="E21734" s="27"/>
      <c r="F21734" s="27"/>
      <c r="G21734" s="1"/>
      <c r="H21734" s="1"/>
      <c r="I21734" s="1"/>
    </row>
    <row r="21735" spans="2:9">
      <c r="B21735" s="1"/>
      <c r="C21735" s="29"/>
      <c r="D21735" s="27"/>
      <c r="E21735" s="27"/>
      <c r="F21735" s="27"/>
      <c r="G21735" s="1"/>
      <c r="H21735" s="1"/>
      <c r="I21735" s="1"/>
    </row>
    <row r="21736" spans="2:9">
      <c r="B21736" s="1"/>
      <c r="C21736" s="29"/>
      <c r="D21736" s="27"/>
      <c r="E21736" s="27"/>
      <c r="F21736" s="27"/>
      <c r="G21736" s="1"/>
      <c r="H21736" s="1"/>
      <c r="I21736" s="1"/>
    </row>
    <row r="21737" spans="2:9">
      <c r="B21737" s="1"/>
      <c r="C21737" s="29"/>
      <c r="D21737" s="27"/>
      <c r="E21737" s="27"/>
      <c r="F21737" s="27"/>
      <c r="G21737" s="1"/>
      <c r="H21737" s="1"/>
      <c r="I21737" s="1"/>
    </row>
    <row r="21738" spans="2:9">
      <c r="B21738" s="1"/>
      <c r="C21738" s="29"/>
      <c r="D21738" s="27"/>
      <c r="E21738" s="27"/>
      <c r="F21738" s="27"/>
      <c r="G21738" s="1"/>
      <c r="H21738" s="1"/>
      <c r="I21738" s="1"/>
    </row>
    <row r="21739" spans="2:9">
      <c r="B21739" s="1"/>
      <c r="C21739" s="29"/>
      <c r="D21739" s="27"/>
      <c r="E21739" s="27"/>
      <c r="F21739" s="27"/>
      <c r="G21739" s="1"/>
      <c r="H21739" s="1"/>
      <c r="I21739" s="1"/>
    </row>
    <row r="21740" spans="2:9">
      <c r="B21740" s="1"/>
      <c r="C21740" s="29"/>
      <c r="D21740" s="27"/>
      <c r="E21740" s="27"/>
      <c r="F21740" s="27"/>
      <c r="G21740" s="1"/>
      <c r="H21740" s="1"/>
      <c r="I21740" s="1"/>
    </row>
    <row r="21741" spans="2:9">
      <c r="B21741" s="1"/>
      <c r="C21741" s="29"/>
      <c r="D21741" s="27"/>
      <c r="E21741" s="27"/>
      <c r="F21741" s="27"/>
      <c r="G21741" s="1"/>
      <c r="H21741" s="1"/>
      <c r="I21741" s="1"/>
    </row>
    <row r="21742" spans="2:9">
      <c r="B21742" s="1"/>
      <c r="C21742" s="29"/>
      <c r="D21742" s="27"/>
      <c r="E21742" s="27"/>
      <c r="F21742" s="27"/>
      <c r="G21742" s="1"/>
      <c r="H21742" s="1"/>
      <c r="I21742" s="1"/>
    </row>
    <row r="21743" spans="2:9">
      <c r="B21743" s="1"/>
      <c r="C21743" s="29"/>
      <c r="D21743" s="27"/>
      <c r="E21743" s="27"/>
      <c r="F21743" s="27"/>
      <c r="G21743" s="1"/>
      <c r="H21743" s="1"/>
      <c r="I21743" s="1"/>
    </row>
    <row r="21744" spans="2:9">
      <c r="B21744" s="1"/>
      <c r="C21744" s="29"/>
      <c r="D21744" s="27"/>
      <c r="E21744" s="27"/>
      <c r="F21744" s="27"/>
      <c r="G21744" s="1"/>
      <c r="H21744" s="1"/>
      <c r="I21744" s="1"/>
    </row>
    <row r="21745" spans="2:9">
      <c r="B21745" s="1"/>
      <c r="C21745" s="29"/>
      <c r="D21745" s="27"/>
      <c r="E21745" s="27"/>
      <c r="F21745" s="27"/>
      <c r="G21745" s="1"/>
      <c r="H21745" s="1"/>
      <c r="I21745" s="1"/>
    </row>
    <row r="21746" spans="2:9">
      <c r="B21746" s="1"/>
      <c r="C21746" s="29"/>
      <c r="D21746" s="27"/>
      <c r="E21746" s="27"/>
      <c r="F21746" s="27"/>
      <c r="G21746" s="1"/>
      <c r="H21746" s="1"/>
      <c r="I21746" s="1"/>
    </row>
    <row r="21747" spans="2:9">
      <c r="B21747" s="1"/>
      <c r="C21747" s="29"/>
      <c r="D21747" s="27"/>
      <c r="E21747" s="27"/>
      <c r="F21747" s="27"/>
      <c r="G21747" s="1"/>
      <c r="H21747" s="1"/>
      <c r="I21747" s="1"/>
    </row>
    <row r="21748" spans="2:9">
      <c r="B21748" s="1"/>
      <c r="C21748" s="29"/>
      <c r="D21748" s="27"/>
      <c r="E21748" s="27"/>
      <c r="F21748" s="27"/>
      <c r="G21748" s="1"/>
      <c r="H21748" s="1"/>
      <c r="I21748" s="1"/>
    </row>
    <row r="21749" spans="2:9">
      <c r="B21749" s="1"/>
      <c r="C21749" s="29"/>
      <c r="D21749" s="27"/>
      <c r="E21749" s="27"/>
      <c r="F21749" s="27"/>
      <c r="G21749" s="1"/>
      <c r="H21749" s="1"/>
      <c r="I21749" s="1"/>
    </row>
    <row r="21750" spans="2:9">
      <c r="B21750" s="1"/>
      <c r="C21750" s="29"/>
      <c r="D21750" s="27"/>
      <c r="E21750" s="27"/>
      <c r="F21750" s="27"/>
      <c r="G21750" s="1"/>
      <c r="H21750" s="1"/>
      <c r="I21750" s="1"/>
    </row>
    <row r="21751" spans="2:9">
      <c r="B21751" s="1"/>
      <c r="C21751" s="29"/>
      <c r="D21751" s="27"/>
      <c r="E21751" s="27"/>
      <c r="F21751" s="27"/>
      <c r="G21751" s="1"/>
      <c r="H21751" s="1"/>
      <c r="I21751" s="1"/>
    </row>
    <row r="21752" spans="2:9">
      <c r="B21752" s="1"/>
      <c r="C21752" s="29"/>
      <c r="D21752" s="27"/>
      <c r="E21752" s="27"/>
      <c r="F21752" s="27"/>
      <c r="G21752" s="1"/>
      <c r="H21752" s="1"/>
      <c r="I21752" s="1"/>
    </row>
    <row r="21753" spans="2:9">
      <c r="B21753" s="1"/>
      <c r="C21753" s="29"/>
      <c r="D21753" s="27"/>
      <c r="E21753" s="27"/>
      <c r="F21753" s="27"/>
      <c r="G21753" s="1"/>
      <c r="H21753" s="1"/>
      <c r="I21753" s="1"/>
    </row>
    <row r="21754" spans="2:9">
      <c r="B21754" s="1"/>
      <c r="C21754" s="29"/>
      <c r="D21754" s="27"/>
      <c r="E21754" s="27"/>
      <c r="F21754" s="27"/>
      <c r="G21754" s="1"/>
      <c r="H21754" s="1"/>
      <c r="I21754" s="1"/>
    </row>
    <row r="21755" spans="2:9">
      <c r="B21755" s="1"/>
      <c r="C21755" s="29"/>
      <c r="D21755" s="27"/>
      <c r="E21755" s="27"/>
      <c r="F21755" s="27"/>
      <c r="G21755" s="1"/>
      <c r="H21755" s="1"/>
      <c r="I21755" s="1"/>
    </row>
    <row r="21756" spans="2:9">
      <c r="B21756" s="1"/>
      <c r="C21756" s="29"/>
      <c r="D21756" s="27"/>
      <c r="E21756" s="27"/>
      <c r="F21756" s="27"/>
      <c r="G21756" s="1"/>
      <c r="H21756" s="1"/>
      <c r="I21756" s="1"/>
    </row>
    <row r="21757" spans="2:9">
      <c r="B21757" s="1"/>
      <c r="C21757" s="29"/>
      <c r="D21757" s="27"/>
      <c r="E21757" s="27"/>
      <c r="F21757" s="27"/>
      <c r="G21757" s="1"/>
      <c r="H21757" s="1"/>
      <c r="I21757" s="1"/>
    </row>
    <row r="21758" spans="2:9">
      <c r="B21758" s="1"/>
      <c r="C21758" s="29"/>
      <c r="D21758" s="27"/>
      <c r="E21758" s="27"/>
      <c r="F21758" s="27"/>
      <c r="G21758" s="1"/>
      <c r="H21758" s="1"/>
      <c r="I21758" s="1"/>
    </row>
    <row r="21759" spans="2:9">
      <c r="B21759" s="1"/>
      <c r="C21759" s="29"/>
      <c r="D21759" s="27"/>
      <c r="E21759" s="27"/>
      <c r="F21759" s="27"/>
      <c r="G21759" s="1"/>
      <c r="H21759" s="1"/>
      <c r="I21759" s="1"/>
    </row>
    <row r="21760" spans="2:9">
      <c r="B21760" s="1"/>
      <c r="C21760" s="29"/>
      <c r="D21760" s="27"/>
      <c r="E21760" s="27"/>
      <c r="F21760" s="27"/>
      <c r="G21760" s="1"/>
      <c r="H21760" s="1"/>
      <c r="I21760" s="1"/>
    </row>
    <row r="21761" spans="2:9">
      <c r="B21761" s="1"/>
      <c r="C21761" s="29"/>
      <c r="D21761" s="27"/>
      <c r="E21761" s="27"/>
      <c r="F21761" s="27"/>
      <c r="G21761" s="1"/>
      <c r="H21761" s="1"/>
      <c r="I21761" s="1"/>
    </row>
    <row r="21762" spans="2:9">
      <c r="B21762" s="1"/>
      <c r="C21762" s="29"/>
      <c r="D21762" s="27"/>
      <c r="E21762" s="27"/>
      <c r="F21762" s="27"/>
      <c r="G21762" s="1"/>
      <c r="H21762" s="1"/>
      <c r="I21762" s="1"/>
    </row>
    <row r="21763" spans="2:9">
      <c r="B21763" s="1"/>
      <c r="C21763" s="29"/>
      <c r="D21763" s="27"/>
      <c r="E21763" s="27"/>
      <c r="F21763" s="27"/>
      <c r="G21763" s="1"/>
      <c r="H21763" s="1"/>
      <c r="I21763" s="1"/>
    </row>
    <row r="21764" spans="2:9">
      <c r="B21764" s="1"/>
      <c r="C21764" s="29"/>
      <c r="D21764" s="27"/>
      <c r="E21764" s="27"/>
      <c r="F21764" s="27"/>
      <c r="G21764" s="1"/>
      <c r="H21764" s="1"/>
      <c r="I21764" s="1"/>
    </row>
    <row r="21765" spans="2:9">
      <c r="B21765" s="1"/>
      <c r="C21765" s="29"/>
      <c r="D21765" s="27"/>
      <c r="E21765" s="27"/>
      <c r="F21765" s="27"/>
      <c r="G21765" s="1"/>
      <c r="H21765" s="1"/>
      <c r="I21765" s="1"/>
    </row>
    <row r="21766" spans="2:9">
      <c r="B21766" s="1"/>
      <c r="C21766" s="29"/>
      <c r="D21766" s="27"/>
      <c r="E21766" s="27"/>
      <c r="F21766" s="27"/>
      <c r="G21766" s="1"/>
      <c r="H21766" s="1"/>
      <c r="I21766" s="1"/>
    </row>
    <row r="21767" spans="2:9">
      <c r="B21767" s="1"/>
      <c r="C21767" s="29"/>
      <c r="D21767" s="27"/>
      <c r="E21767" s="27"/>
      <c r="F21767" s="27"/>
      <c r="G21767" s="1"/>
      <c r="H21767" s="1"/>
      <c r="I21767" s="1"/>
    </row>
    <row r="21768" spans="2:9">
      <c r="B21768" s="1"/>
      <c r="C21768" s="29"/>
      <c r="D21768" s="27"/>
      <c r="E21768" s="27"/>
      <c r="F21768" s="27"/>
      <c r="G21768" s="1"/>
      <c r="H21768" s="1"/>
      <c r="I21768" s="1"/>
    </row>
    <row r="21769" spans="2:9">
      <c r="B21769" s="1"/>
      <c r="C21769" s="29"/>
      <c r="D21769" s="27"/>
      <c r="E21769" s="27"/>
      <c r="F21769" s="27"/>
      <c r="G21769" s="1"/>
      <c r="H21769" s="1"/>
      <c r="I21769" s="1"/>
    </row>
    <row r="21770" spans="2:9">
      <c r="B21770" s="1"/>
      <c r="C21770" s="29"/>
      <c r="D21770" s="27"/>
      <c r="E21770" s="27"/>
      <c r="F21770" s="27"/>
      <c r="G21770" s="1"/>
      <c r="H21770" s="1"/>
      <c r="I21770" s="1"/>
    </row>
    <row r="21771" spans="2:9">
      <c r="B21771" s="1"/>
      <c r="C21771" s="29"/>
      <c r="D21771" s="27"/>
      <c r="E21771" s="27"/>
      <c r="F21771" s="27"/>
      <c r="G21771" s="1"/>
      <c r="H21771" s="1"/>
      <c r="I21771" s="1"/>
    </row>
    <row r="21772" spans="2:9">
      <c r="B21772" s="1"/>
      <c r="C21772" s="29"/>
      <c r="D21772" s="27"/>
      <c r="E21772" s="27"/>
      <c r="F21772" s="27"/>
      <c r="G21772" s="1"/>
      <c r="H21772" s="1"/>
      <c r="I21772" s="1"/>
    </row>
    <row r="21773" spans="2:9">
      <c r="B21773" s="1"/>
      <c r="C21773" s="29"/>
      <c r="D21773" s="27"/>
      <c r="E21773" s="27"/>
      <c r="F21773" s="27"/>
      <c r="G21773" s="1"/>
      <c r="H21773" s="1"/>
      <c r="I21773" s="1"/>
    </row>
    <row r="21774" spans="2:9">
      <c r="B21774" s="1"/>
      <c r="C21774" s="29"/>
      <c r="D21774" s="27"/>
      <c r="E21774" s="27"/>
      <c r="F21774" s="27"/>
      <c r="G21774" s="1"/>
      <c r="H21774" s="1"/>
      <c r="I21774" s="1"/>
    </row>
    <row r="21775" spans="2:9">
      <c r="B21775" s="1"/>
      <c r="C21775" s="29"/>
      <c r="D21775" s="27"/>
      <c r="E21775" s="27"/>
      <c r="F21775" s="27"/>
      <c r="G21775" s="1"/>
      <c r="H21775" s="1"/>
      <c r="I21775" s="1"/>
    </row>
    <row r="21776" spans="2:9">
      <c r="B21776" s="1"/>
      <c r="C21776" s="29"/>
      <c r="D21776" s="27"/>
      <c r="E21776" s="27"/>
      <c r="F21776" s="27"/>
      <c r="G21776" s="1"/>
      <c r="H21776" s="1"/>
      <c r="I21776" s="1"/>
    </row>
    <row r="21777" spans="2:9">
      <c r="B21777" s="1"/>
      <c r="C21777" s="29"/>
      <c r="D21777" s="27"/>
      <c r="E21777" s="27"/>
      <c r="F21777" s="27"/>
      <c r="G21777" s="1"/>
      <c r="H21777" s="1"/>
      <c r="I21777" s="1"/>
    </row>
    <row r="21778" spans="2:9">
      <c r="B21778" s="1"/>
      <c r="C21778" s="29"/>
      <c r="D21778" s="27"/>
      <c r="E21778" s="27"/>
      <c r="F21778" s="27"/>
      <c r="G21778" s="1"/>
      <c r="H21778" s="1"/>
      <c r="I21778" s="1"/>
    </row>
    <row r="21779" spans="2:9">
      <c r="B21779" s="1"/>
      <c r="C21779" s="29"/>
      <c r="D21779" s="27"/>
      <c r="E21779" s="27"/>
      <c r="F21779" s="27"/>
      <c r="G21779" s="1"/>
      <c r="H21779" s="1"/>
      <c r="I21779" s="1"/>
    </row>
    <row r="21780" spans="2:9">
      <c r="B21780" s="1"/>
      <c r="C21780" s="29"/>
      <c r="D21780" s="27"/>
      <c r="E21780" s="27"/>
      <c r="F21780" s="27"/>
      <c r="G21780" s="1"/>
      <c r="H21780" s="1"/>
      <c r="I21780" s="1"/>
    </row>
    <row r="21781" spans="2:9">
      <c r="B21781" s="1"/>
      <c r="C21781" s="29"/>
      <c r="D21781" s="27"/>
      <c r="E21781" s="27"/>
      <c r="F21781" s="27"/>
      <c r="G21781" s="1"/>
      <c r="H21781" s="1"/>
      <c r="I21781" s="1"/>
    </row>
    <row r="21782" spans="2:9">
      <c r="B21782" s="1"/>
      <c r="C21782" s="29"/>
      <c r="D21782" s="27"/>
      <c r="E21782" s="27"/>
      <c r="F21782" s="27"/>
      <c r="G21782" s="1"/>
      <c r="H21782" s="1"/>
      <c r="I21782" s="1"/>
    </row>
    <row r="21783" spans="2:9">
      <c r="B21783" s="1"/>
      <c r="C21783" s="29"/>
      <c r="D21783" s="27"/>
      <c r="E21783" s="27"/>
      <c r="F21783" s="27"/>
      <c r="G21783" s="1"/>
      <c r="H21783" s="1"/>
      <c r="I21783" s="1"/>
    </row>
    <row r="21784" spans="2:9">
      <c r="B21784" s="1"/>
      <c r="C21784" s="29"/>
      <c r="D21784" s="27"/>
      <c r="E21784" s="27"/>
      <c r="F21784" s="27"/>
      <c r="G21784" s="1"/>
      <c r="H21784" s="1"/>
      <c r="I21784" s="1"/>
    </row>
    <row r="21785" spans="2:9">
      <c r="B21785" s="1"/>
      <c r="C21785" s="29"/>
      <c r="D21785" s="27"/>
      <c r="E21785" s="27"/>
      <c r="F21785" s="27"/>
      <c r="G21785" s="1"/>
      <c r="H21785" s="1"/>
      <c r="I21785" s="1"/>
    </row>
    <row r="21786" spans="2:9">
      <c r="B21786" s="1"/>
      <c r="C21786" s="29"/>
      <c r="D21786" s="27"/>
      <c r="E21786" s="27"/>
      <c r="F21786" s="27"/>
      <c r="G21786" s="1"/>
      <c r="H21786" s="1"/>
      <c r="I21786" s="1"/>
    </row>
    <row r="21787" spans="2:9">
      <c r="B21787" s="1"/>
      <c r="C21787" s="29"/>
      <c r="D21787" s="27"/>
      <c r="E21787" s="27"/>
      <c r="F21787" s="27"/>
      <c r="G21787" s="1"/>
      <c r="H21787" s="1"/>
      <c r="I21787" s="1"/>
    </row>
    <row r="21788" spans="2:9">
      <c r="B21788" s="1"/>
      <c r="C21788" s="29"/>
      <c r="D21788" s="27"/>
      <c r="E21788" s="27"/>
      <c r="F21788" s="27"/>
      <c r="G21788" s="1"/>
      <c r="H21788" s="1"/>
      <c r="I21788" s="1"/>
    </row>
    <row r="21789" spans="2:9">
      <c r="B21789" s="1"/>
      <c r="C21789" s="29"/>
      <c r="D21789" s="27"/>
      <c r="E21789" s="27"/>
      <c r="F21789" s="27"/>
      <c r="G21789" s="1"/>
      <c r="H21789" s="1"/>
      <c r="I21789" s="1"/>
    </row>
    <row r="21790" spans="2:9">
      <c r="B21790" s="1"/>
      <c r="C21790" s="29"/>
      <c r="D21790" s="27"/>
      <c r="E21790" s="27"/>
      <c r="F21790" s="27"/>
      <c r="G21790" s="1"/>
      <c r="H21790" s="1"/>
      <c r="I21790" s="1"/>
    </row>
    <row r="21791" spans="2:9">
      <c r="B21791" s="1"/>
      <c r="C21791" s="29"/>
      <c r="D21791" s="27"/>
      <c r="E21791" s="27"/>
      <c r="F21791" s="27"/>
      <c r="G21791" s="1"/>
      <c r="H21791" s="1"/>
      <c r="I21791" s="1"/>
    </row>
    <row r="21792" spans="2:9">
      <c r="B21792" s="1"/>
      <c r="C21792" s="29"/>
      <c r="D21792" s="27"/>
      <c r="E21792" s="27"/>
      <c r="F21792" s="27"/>
      <c r="G21792" s="1"/>
      <c r="H21792" s="1"/>
      <c r="I21792" s="1"/>
    </row>
    <row r="21793" spans="2:9">
      <c r="B21793" s="1"/>
      <c r="C21793" s="29"/>
      <c r="D21793" s="27"/>
      <c r="E21793" s="27"/>
      <c r="F21793" s="27"/>
      <c r="G21793" s="1"/>
      <c r="H21793" s="1"/>
      <c r="I21793" s="1"/>
    </row>
    <row r="21794" spans="2:9">
      <c r="B21794" s="1"/>
      <c r="C21794" s="29"/>
      <c r="D21794" s="27"/>
      <c r="E21794" s="27"/>
      <c r="F21794" s="27"/>
      <c r="G21794" s="1"/>
      <c r="H21794" s="1"/>
      <c r="I21794" s="1"/>
    </row>
    <row r="21795" spans="2:9">
      <c r="B21795" s="1"/>
      <c r="C21795" s="29"/>
      <c r="D21795" s="27"/>
      <c r="E21795" s="27"/>
      <c r="F21795" s="27"/>
      <c r="G21795" s="1"/>
      <c r="H21795" s="1"/>
      <c r="I21795" s="1"/>
    </row>
    <row r="21796" spans="2:9">
      <c r="B21796" s="1"/>
      <c r="C21796" s="29"/>
      <c r="D21796" s="27"/>
      <c r="E21796" s="27"/>
      <c r="F21796" s="27"/>
      <c r="G21796" s="1"/>
      <c r="H21796" s="1"/>
      <c r="I21796" s="1"/>
    </row>
    <row r="21797" spans="2:9">
      <c r="B21797" s="1"/>
      <c r="C21797" s="29"/>
      <c r="D21797" s="27"/>
      <c r="E21797" s="27"/>
      <c r="F21797" s="27"/>
      <c r="G21797" s="1"/>
      <c r="H21797" s="1"/>
      <c r="I21797" s="1"/>
    </row>
    <row r="21798" spans="2:9">
      <c r="B21798" s="1"/>
      <c r="C21798" s="29"/>
      <c r="D21798" s="27"/>
      <c r="E21798" s="27"/>
      <c r="F21798" s="27"/>
      <c r="G21798" s="1"/>
      <c r="H21798" s="1"/>
      <c r="I21798" s="1"/>
    </row>
    <row r="21799" spans="2:9">
      <c r="B21799" s="1"/>
      <c r="C21799" s="29"/>
      <c r="D21799" s="27"/>
      <c r="E21799" s="27"/>
      <c r="F21799" s="27"/>
      <c r="G21799" s="1"/>
      <c r="H21799" s="1"/>
      <c r="I21799" s="1"/>
    </row>
    <row r="21800" spans="2:9">
      <c r="B21800" s="1"/>
      <c r="C21800" s="29"/>
      <c r="D21800" s="27"/>
      <c r="E21800" s="27"/>
      <c r="F21800" s="27"/>
      <c r="G21800" s="1"/>
      <c r="H21800" s="1"/>
      <c r="I21800" s="1"/>
    </row>
    <row r="21801" spans="2:9">
      <c r="B21801" s="1"/>
      <c r="C21801" s="29"/>
      <c r="D21801" s="27"/>
      <c r="E21801" s="27"/>
      <c r="F21801" s="27"/>
      <c r="G21801" s="1"/>
      <c r="H21801" s="1"/>
      <c r="I21801" s="1"/>
    </row>
    <row r="21802" spans="2:9">
      <c r="B21802" s="1"/>
      <c r="C21802" s="29"/>
      <c r="D21802" s="27"/>
      <c r="E21802" s="27"/>
      <c r="F21802" s="27"/>
      <c r="G21802" s="1"/>
      <c r="H21802" s="1"/>
      <c r="I21802" s="1"/>
    </row>
    <row r="21803" spans="2:9">
      <c r="B21803" s="1"/>
      <c r="C21803" s="29"/>
      <c r="D21803" s="27"/>
      <c r="E21803" s="27"/>
      <c r="F21803" s="27"/>
      <c r="G21803" s="1"/>
      <c r="H21803" s="1"/>
      <c r="I21803" s="1"/>
    </row>
    <row r="21804" spans="2:9">
      <c r="B21804" s="1"/>
      <c r="C21804" s="29"/>
      <c r="D21804" s="27"/>
      <c r="E21804" s="27"/>
      <c r="F21804" s="27"/>
      <c r="G21804" s="1"/>
      <c r="H21804" s="1"/>
      <c r="I21804" s="1"/>
    </row>
    <row r="21805" spans="2:9">
      <c r="B21805" s="1"/>
      <c r="C21805" s="29"/>
      <c r="D21805" s="27"/>
      <c r="E21805" s="27"/>
      <c r="F21805" s="27"/>
      <c r="G21805" s="1"/>
      <c r="H21805" s="1"/>
      <c r="I21805" s="1"/>
    </row>
    <row r="21806" spans="2:9">
      <c r="B21806" s="1"/>
      <c r="C21806" s="29"/>
      <c r="D21806" s="27"/>
      <c r="E21806" s="27"/>
      <c r="F21806" s="27"/>
      <c r="G21806" s="1"/>
      <c r="H21806" s="1"/>
      <c r="I21806" s="1"/>
    </row>
    <row r="21807" spans="2:9">
      <c r="B21807" s="1"/>
      <c r="C21807" s="29"/>
      <c r="D21807" s="27"/>
      <c r="E21807" s="27"/>
      <c r="F21807" s="27"/>
      <c r="G21807" s="1"/>
      <c r="H21807" s="1"/>
      <c r="I21807" s="1"/>
    </row>
    <row r="21808" spans="2:9">
      <c r="B21808" s="1"/>
      <c r="C21808" s="29"/>
      <c r="D21808" s="27"/>
      <c r="E21808" s="27"/>
      <c r="F21808" s="27"/>
      <c r="G21808" s="1"/>
      <c r="H21808" s="1"/>
      <c r="I21808" s="1"/>
    </row>
    <row r="21809" spans="2:9">
      <c r="B21809" s="1"/>
      <c r="C21809" s="29"/>
      <c r="D21809" s="27"/>
      <c r="E21809" s="27"/>
      <c r="F21809" s="27"/>
      <c r="G21809" s="1"/>
      <c r="H21809" s="1"/>
      <c r="I21809" s="1"/>
    </row>
    <row r="21810" spans="2:9">
      <c r="B21810" s="1"/>
      <c r="C21810" s="29"/>
      <c r="D21810" s="27"/>
      <c r="E21810" s="27"/>
      <c r="F21810" s="27"/>
      <c r="G21810" s="1"/>
      <c r="H21810" s="1"/>
      <c r="I21810" s="1"/>
    </row>
    <row r="21811" spans="2:9">
      <c r="B21811" s="1"/>
      <c r="C21811" s="29"/>
      <c r="D21811" s="27"/>
      <c r="E21811" s="27"/>
      <c r="F21811" s="27"/>
      <c r="G21811" s="1"/>
      <c r="H21811" s="1"/>
      <c r="I21811" s="1"/>
    </row>
    <row r="21812" spans="2:9">
      <c r="B21812" s="1"/>
      <c r="C21812" s="29"/>
      <c r="D21812" s="27"/>
      <c r="E21812" s="27"/>
      <c r="F21812" s="27"/>
      <c r="G21812" s="1"/>
      <c r="H21812" s="1"/>
      <c r="I21812" s="1"/>
    </row>
    <row r="21813" spans="2:9">
      <c r="B21813" s="1"/>
      <c r="C21813" s="29"/>
      <c r="D21813" s="27"/>
      <c r="E21813" s="27"/>
      <c r="F21813" s="27"/>
      <c r="G21813" s="1"/>
      <c r="H21813" s="1"/>
      <c r="I21813" s="1"/>
    </row>
    <row r="21814" spans="2:9">
      <c r="B21814" s="1"/>
      <c r="C21814" s="29"/>
      <c r="D21814" s="27"/>
      <c r="E21814" s="27"/>
      <c r="F21814" s="27"/>
      <c r="G21814" s="1"/>
      <c r="H21814" s="1"/>
      <c r="I21814" s="1"/>
    </row>
    <row r="21815" spans="2:9">
      <c r="B21815" s="1"/>
      <c r="C21815" s="29"/>
      <c r="D21815" s="27"/>
      <c r="E21815" s="27"/>
      <c r="F21815" s="27"/>
      <c r="G21815" s="1"/>
      <c r="H21815" s="1"/>
      <c r="I21815" s="1"/>
    </row>
    <row r="21816" spans="2:9">
      <c r="B21816" s="1"/>
      <c r="C21816" s="29"/>
      <c r="D21816" s="27"/>
      <c r="E21816" s="27"/>
      <c r="F21816" s="27"/>
      <c r="G21816" s="1"/>
      <c r="H21816" s="1"/>
      <c r="I21816" s="1"/>
    </row>
    <row r="21817" spans="2:9">
      <c r="B21817" s="1"/>
      <c r="C21817" s="29"/>
      <c r="D21817" s="27"/>
      <c r="E21817" s="27"/>
      <c r="F21817" s="27"/>
      <c r="G21817" s="1"/>
      <c r="H21817" s="1"/>
      <c r="I21817" s="1"/>
    </row>
    <row r="21818" spans="2:9">
      <c r="B21818" s="1"/>
      <c r="C21818" s="29"/>
      <c r="D21818" s="27"/>
      <c r="E21818" s="27"/>
      <c r="F21818" s="27"/>
      <c r="G21818" s="1"/>
      <c r="H21818" s="1"/>
      <c r="I21818" s="1"/>
    </row>
    <row r="21819" spans="2:9">
      <c r="B21819" s="1"/>
      <c r="C21819" s="29"/>
      <c r="D21819" s="27"/>
      <c r="E21819" s="27"/>
      <c r="F21819" s="27"/>
      <c r="G21819" s="1"/>
      <c r="H21819" s="1"/>
      <c r="I21819" s="1"/>
    </row>
    <row r="21820" spans="2:9">
      <c r="B21820" s="1"/>
      <c r="C21820" s="29"/>
      <c r="D21820" s="27"/>
      <c r="E21820" s="27"/>
      <c r="F21820" s="27"/>
      <c r="G21820" s="1"/>
      <c r="H21820" s="1"/>
      <c r="I21820" s="1"/>
    </row>
    <row r="21821" spans="2:9">
      <c r="B21821" s="1"/>
      <c r="C21821" s="29"/>
      <c r="D21821" s="27"/>
      <c r="E21821" s="27"/>
      <c r="F21821" s="27"/>
      <c r="G21821" s="1"/>
      <c r="H21821" s="1"/>
      <c r="I21821" s="1"/>
    </row>
    <row r="21822" spans="2:9">
      <c r="B21822" s="1"/>
      <c r="C21822" s="29"/>
      <c r="D21822" s="27"/>
      <c r="E21822" s="27"/>
      <c r="F21822" s="27"/>
      <c r="G21822" s="1"/>
      <c r="H21822" s="1"/>
      <c r="I21822" s="1"/>
    </row>
    <row r="21823" spans="2:9">
      <c r="B21823" s="1"/>
      <c r="C21823" s="29"/>
      <c r="D21823" s="27"/>
      <c r="E21823" s="27"/>
      <c r="F21823" s="27"/>
      <c r="G21823" s="1"/>
      <c r="H21823" s="1"/>
      <c r="I21823" s="1"/>
    </row>
    <row r="21824" spans="2:9">
      <c r="B21824" s="1"/>
      <c r="C21824" s="29"/>
      <c r="D21824" s="27"/>
      <c r="E21824" s="27"/>
      <c r="F21824" s="27"/>
      <c r="G21824" s="1"/>
      <c r="H21824" s="1"/>
      <c r="I21824" s="1"/>
    </row>
    <row r="21825" spans="2:9">
      <c r="B21825" s="1"/>
      <c r="C21825" s="29"/>
      <c r="D21825" s="27"/>
      <c r="E21825" s="27"/>
      <c r="F21825" s="27"/>
      <c r="G21825" s="1"/>
      <c r="H21825" s="1"/>
      <c r="I21825" s="1"/>
    </row>
    <row r="21826" spans="2:9">
      <c r="B21826" s="1"/>
      <c r="C21826" s="29"/>
      <c r="D21826" s="27"/>
      <c r="E21826" s="27"/>
      <c r="F21826" s="27"/>
      <c r="G21826" s="1"/>
      <c r="H21826" s="1"/>
      <c r="I21826" s="1"/>
    </row>
    <row r="21827" spans="2:9">
      <c r="B21827" s="1"/>
      <c r="C21827" s="29"/>
      <c r="D21827" s="27"/>
      <c r="E21827" s="27"/>
      <c r="F21827" s="27"/>
      <c r="G21827" s="1"/>
      <c r="H21827" s="1"/>
      <c r="I21827" s="1"/>
    </row>
    <row r="21828" spans="2:9">
      <c r="B21828" s="1"/>
      <c r="C21828" s="29"/>
      <c r="D21828" s="27"/>
      <c r="E21828" s="27"/>
      <c r="F21828" s="27"/>
      <c r="G21828" s="1"/>
      <c r="H21828" s="1"/>
      <c r="I21828" s="1"/>
    </row>
    <row r="21829" spans="2:9">
      <c r="B21829" s="1"/>
      <c r="C21829" s="29"/>
      <c r="D21829" s="27"/>
      <c r="E21829" s="27"/>
      <c r="F21829" s="27"/>
      <c r="G21829" s="1"/>
      <c r="H21829" s="1"/>
      <c r="I21829" s="1"/>
    </row>
    <row r="21830" spans="2:9">
      <c r="B21830" s="1"/>
      <c r="C21830" s="29"/>
      <c r="D21830" s="27"/>
      <c r="E21830" s="27"/>
      <c r="F21830" s="27"/>
      <c r="G21830" s="1"/>
      <c r="H21830" s="1"/>
      <c r="I21830" s="1"/>
    </row>
    <row r="21831" spans="2:9">
      <c r="B21831" s="1"/>
      <c r="C21831" s="29"/>
      <c r="D21831" s="27"/>
      <c r="E21831" s="27"/>
      <c r="F21831" s="27"/>
      <c r="G21831" s="1"/>
      <c r="H21831" s="1"/>
      <c r="I21831" s="1"/>
    </row>
    <row r="21832" spans="2:9">
      <c r="B21832" s="1"/>
      <c r="C21832" s="29"/>
      <c r="D21832" s="27"/>
      <c r="E21832" s="27"/>
      <c r="F21832" s="27"/>
      <c r="G21832" s="1"/>
      <c r="H21832" s="1"/>
      <c r="I21832" s="1"/>
    </row>
    <row r="21833" spans="2:9">
      <c r="B21833" s="1"/>
      <c r="C21833" s="29"/>
      <c r="D21833" s="27"/>
      <c r="E21833" s="27"/>
      <c r="F21833" s="27"/>
      <c r="G21833" s="1"/>
      <c r="H21833" s="1"/>
      <c r="I21833" s="1"/>
    </row>
    <row r="21834" spans="2:9">
      <c r="B21834" s="1"/>
      <c r="C21834" s="29"/>
      <c r="D21834" s="27"/>
      <c r="E21834" s="27"/>
      <c r="F21834" s="27"/>
      <c r="G21834" s="1"/>
      <c r="H21834" s="1"/>
      <c r="I21834" s="1"/>
    </row>
    <row r="21835" spans="2:9">
      <c r="B21835" s="1"/>
      <c r="C21835" s="29"/>
      <c r="D21835" s="27"/>
      <c r="E21835" s="27"/>
      <c r="F21835" s="27"/>
      <c r="G21835" s="1"/>
      <c r="H21835" s="1"/>
      <c r="I21835" s="1"/>
    </row>
    <row r="21836" spans="2:9">
      <c r="B21836" s="1"/>
      <c r="C21836" s="29"/>
      <c r="D21836" s="27"/>
      <c r="E21836" s="27"/>
      <c r="F21836" s="27"/>
      <c r="G21836" s="1"/>
      <c r="H21836" s="1"/>
      <c r="I21836" s="1"/>
    </row>
    <row r="21837" spans="2:9">
      <c r="B21837" s="1"/>
      <c r="C21837" s="29"/>
      <c r="D21837" s="27"/>
      <c r="E21837" s="27"/>
      <c r="F21837" s="27"/>
      <c r="G21837" s="1"/>
      <c r="H21837" s="1"/>
      <c r="I21837" s="1"/>
    </row>
    <row r="21838" spans="2:9">
      <c r="B21838" s="1"/>
      <c r="C21838" s="29"/>
      <c r="D21838" s="27"/>
      <c r="E21838" s="27"/>
      <c r="F21838" s="27"/>
      <c r="G21838" s="1"/>
      <c r="H21838" s="1"/>
      <c r="I21838" s="1"/>
    </row>
    <row r="21839" spans="2:9">
      <c r="B21839" s="1"/>
      <c r="C21839" s="29"/>
      <c r="D21839" s="27"/>
      <c r="E21839" s="27"/>
      <c r="F21839" s="27"/>
      <c r="G21839" s="1"/>
      <c r="H21839" s="1"/>
      <c r="I21839" s="1"/>
    </row>
    <row r="21840" spans="2:9">
      <c r="B21840" s="1"/>
      <c r="C21840" s="29"/>
      <c r="D21840" s="27"/>
      <c r="E21840" s="27"/>
      <c r="F21840" s="27"/>
      <c r="G21840" s="1"/>
      <c r="H21840" s="1"/>
      <c r="I21840" s="1"/>
    </row>
    <row r="21841" spans="2:9">
      <c r="B21841" s="1"/>
      <c r="C21841" s="29"/>
      <c r="D21841" s="27"/>
      <c r="E21841" s="27"/>
      <c r="F21841" s="27"/>
      <c r="G21841" s="1"/>
      <c r="H21841" s="1"/>
      <c r="I21841" s="1"/>
    </row>
    <row r="21842" spans="2:9">
      <c r="B21842" s="1"/>
      <c r="C21842" s="29"/>
      <c r="D21842" s="27"/>
      <c r="E21842" s="27"/>
      <c r="F21842" s="27"/>
      <c r="G21842" s="1"/>
      <c r="H21842" s="1"/>
      <c r="I21842" s="1"/>
    </row>
    <row r="21843" spans="2:9">
      <c r="B21843" s="1"/>
      <c r="C21843" s="29"/>
      <c r="D21843" s="27"/>
      <c r="E21843" s="27"/>
      <c r="F21843" s="27"/>
      <c r="G21843" s="1"/>
      <c r="H21843" s="1"/>
      <c r="I21843" s="1"/>
    </row>
    <row r="21844" spans="2:9">
      <c r="B21844" s="1"/>
      <c r="C21844" s="29"/>
      <c r="D21844" s="27"/>
      <c r="E21844" s="27"/>
      <c r="F21844" s="27"/>
      <c r="G21844" s="1"/>
      <c r="H21844" s="1"/>
      <c r="I21844" s="1"/>
    </row>
    <row r="21845" spans="2:9">
      <c r="B21845" s="1"/>
      <c r="C21845" s="29"/>
      <c r="D21845" s="27"/>
      <c r="E21845" s="27"/>
      <c r="F21845" s="27"/>
      <c r="G21845" s="1"/>
      <c r="H21845" s="1"/>
      <c r="I21845" s="1"/>
    </row>
    <row r="21846" spans="2:9">
      <c r="B21846" s="1"/>
      <c r="C21846" s="29"/>
      <c r="D21846" s="27"/>
      <c r="E21846" s="27"/>
      <c r="F21846" s="27"/>
      <c r="G21846" s="1"/>
      <c r="H21846" s="1"/>
      <c r="I21846" s="1"/>
    </row>
    <row r="21847" spans="2:9">
      <c r="B21847" s="1"/>
      <c r="C21847" s="29"/>
      <c r="D21847" s="27"/>
      <c r="E21847" s="27"/>
      <c r="F21847" s="27"/>
      <c r="G21847" s="1"/>
      <c r="H21847" s="1"/>
      <c r="I21847" s="1"/>
    </row>
    <row r="21848" spans="2:9">
      <c r="B21848" s="1"/>
      <c r="C21848" s="29"/>
      <c r="D21848" s="27"/>
      <c r="E21848" s="27"/>
      <c r="F21848" s="27"/>
      <c r="G21848" s="1"/>
      <c r="H21848" s="1"/>
      <c r="I21848" s="1"/>
    </row>
    <row r="21849" spans="2:9">
      <c r="B21849" s="1"/>
      <c r="C21849" s="29"/>
      <c r="D21849" s="27"/>
      <c r="E21849" s="27"/>
      <c r="F21849" s="27"/>
      <c r="G21849" s="1"/>
      <c r="H21849" s="1"/>
      <c r="I21849" s="1"/>
    </row>
    <row r="21850" spans="2:9">
      <c r="B21850" s="1"/>
      <c r="C21850" s="29"/>
      <c r="D21850" s="27"/>
      <c r="E21850" s="27"/>
      <c r="F21850" s="27"/>
      <c r="G21850" s="1"/>
      <c r="H21850" s="1"/>
      <c r="I21850" s="1"/>
    </row>
    <row r="21851" spans="2:9">
      <c r="B21851" s="1"/>
      <c r="C21851" s="29"/>
      <c r="D21851" s="27"/>
      <c r="E21851" s="27"/>
      <c r="F21851" s="27"/>
      <c r="G21851" s="1"/>
      <c r="H21851" s="1"/>
      <c r="I21851" s="1"/>
    </row>
    <row r="21852" spans="2:9">
      <c r="B21852" s="1"/>
      <c r="C21852" s="29"/>
      <c r="D21852" s="27"/>
      <c r="E21852" s="27"/>
      <c r="F21852" s="27"/>
      <c r="G21852" s="1"/>
      <c r="H21852" s="1"/>
      <c r="I21852" s="1"/>
    </row>
    <row r="21853" spans="2:9">
      <c r="B21853" s="1"/>
      <c r="C21853" s="29"/>
      <c r="D21853" s="27"/>
      <c r="E21853" s="27"/>
      <c r="F21853" s="27"/>
      <c r="G21853" s="1"/>
      <c r="H21853" s="1"/>
      <c r="I21853" s="1"/>
    </row>
    <row r="21854" spans="2:9">
      <c r="B21854" s="1"/>
      <c r="C21854" s="29"/>
      <c r="D21854" s="27"/>
      <c r="E21854" s="27"/>
      <c r="F21854" s="27"/>
      <c r="G21854" s="1"/>
      <c r="H21854" s="1"/>
      <c r="I21854" s="1"/>
    </row>
    <row r="21855" spans="2:9">
      <c r="B21855" s="1"/>
      <c r="C21855" s="29"/>
      <c r="D21855" s="27"/>
      <c r="E21855" s="27"/>
      <c r="F21855" s="27"/>
      <c r="G21855" s="1"/>
      <c r="H21855" s="1"/>
      <c r="I21855" s="1"/>
    </row>
    <row r="21856" spans="2:9">
      <c r="B21856" s="1"/>
      <c r="C21856" s="29"/>
      <c r="D21856" s="27"/>
      <c r="E21856" s="27"/>
      <c r="F21856" s="27"/>
      <c r="G21856" s="1"/>
      <c r="H21856" s="1"/>
      <c r="I21856" s="1"/>
    </row>
    <row r="21857" spans="2:9">
      <c r="B21857" s="1"/>
      <c r="C21857" s="29"/>
      <c r="D21857" s="27"/>
      <c r="E21857" s="27"/>
      <c r="F21857" s="27"/>
      <c r="G21857" s="1"/>
      <c r="H21857" s="1"/>
      <c r="I21857" s="1"/>
    </row>
    <row r="21858" spans="2:9">
      <c r="B21858" s="1"/>
      <c r="C21858" s="29"/>
      <c r="D21858" s="27"/>
      <c r="E21858" s="27"/>
      <c r="F21858" s="27"/>
      <c r="G21858" s="1"/>
      <c r="H21858" s="1"/>
      <c r="I21858" s="1"/>
    </row>
    <row r="21859" spans="2:9">
      <c r="B21859" s="1"/>
      <c r="C21859" s="29"/>
      <c r="D21859" s="27"/>
      <c r="E21859" s="27"/>
      <c r="F21859" s="27"/>
      <c r="G21859" s="1"/>
      <c r="H21859" s="1"/>
      <c r="I21859" s="1"/>
    </row>
    <row r="21860" spans="2:9">
      <c r="B21860" s="1"/>
      <c r="C21860" s="29"/>
      <c r="D21860" s="27"/>
      <c r="E21860" s="27"/>
      <c r="F21860" s="27"/>
      <c r="G21860" s="1"/>
      <c r="H21860" s="1"/>
      <c r="I21860" s="1"/>
    </row>
    <row r="21861" spans="2:9">
      <c r="B21861" s="1"/>
      <c r="C21861" s="29"/>
      <c r="D21861" s="27"/>
      <c r="E21861" s="27"/>
      <c r="F21861" s="27"/>
      <c r="G21861" s="1"/>
      <c r="H21861" s="1"/>
      <c r="I21861" s="1"/>
    </row>
    <row r="21862" spans="2:9">
      <c r="B21862" s="1"/>
      <c r="C21862" s="29"/>
      <c r="D21862" s="27"/>
      <c r="E21862" s="27"/>
      <c r="F21862" s="27"/>
      <c r="G21862" s="1"/>
      <c r="H21862" s="1"/>
      <c r="I21862" s="1"/>
    </row>
    <row r="21863" spans="2:9">
      <c r="B21863" s="1"/>
      <c r="C21863" s="29"/>
      <c r="D21863" s="27"/>
      <c r="E21863" s="27"/>
      <c r="F21863" s="27"/>
      <c r="G21863" s="1"/>
      <c r="H21863" s="1"/>
      <c r="I21863" s="1"/>
    </row>
    <row r="21864" spans="2:9">
      <c r="B21864" s="1"/>
      <c r="C21864" s="29"/>
      <c r="D21864" s="27"/>
      <c r="E21864" s="27"/>
      <c r="F21864" s="27"/>
      <c r="G21864" s="1"/>
      <c r="H21864" s="1"/>
      <c r="I21864" s="1"/>
    </row>
    <row r="21865" spans="2:9">
      <c r="B21865" s="1"/>
      <c r="C21865" s="29"/>
      <c r="D21865" s="27"/>
      <c r="E21865" s="27"/>
      <c r="F21865" s="27"/>
      <c r="G21865" s="1"/>
      <c r="H21865" s="1"/>
      <c r="I21865" s="1"/>
    </row>
    <row r="21866" spans="2:9">
      <c r="B21866" s="1"/>
      <c r="C21866" s="29"/>
      <c r="D21866" s="27"/>
      <c r="E21866" s="27"/>
      <c r="F21866" s="27"/>
      <c r="G21866" s="1"/>
      <c r="H21866" s="1"/>
      <c r="I21866" s="1"/>
    </row>
    <row r="21867" spans="2:9">
      <c r="B21867" s="1"/>
      <c r="C21867" s="29"/>
      <c r="D21867" s="27"/>
      <c r="E21867" s="27"/>
      <c r="F21867" s="27"/>
      <c r="G21867" s="1"/>
      <c r="H21867" s="1"/>
      <c r="I21867" s="1"/>
    </row>
    <row r="21868" spans="2:9">
      <c r="B21868" s="1"/>
      <c r="C21868" s="29"/>
      <c r="D21868" s="27"/>
      <c r="E21868" s="27"/>
      <c r="F21868" s="27"/>
      <c r="G21868" s="1"/>
      <c r="H21868" s="1"/>
      <c r="I21868" s="1"/>
    </row>
    <row r="21869" spans="2:9">
      <c r="B21869" s="1"/>
      <c r="C21869" s="29"/>
      <c r="D21869" s="27"/>
      <c r="E21869" s="27"/>
      <c r="F21869" s="27"/>
      <c r="G21869" s="1"/>
      <c r="H21869" s="1"/>
      <c r="I21869" s="1"/>
    </row>
    <row r="21870" spans="2:9">
      <c r="B21870" s="1"/>
      <c r="C21870" s="29"/>
      <c r="D21870" s="27"/>
      <c r="E21870" s="27"/>
      <c r="F21870" s="27"/>
      <c r="G21870" s="1"/>
      <c r="H21870" s="1"/>
      <c r="I21870" s="1"/>
    </row>
    <row r="21871" spans="2:9">
      <c r="B21871" s="1"/>
      <c r="C21871" s="29"/>
      <c r="D21871" s="27"/>
      <c r="E21871" s="27"/>
      <c r="F21871" s="27"/>
      <c r="G21871" s="1"/>
      <c r="H21871" s="1"/>
      <c r="I21871" s="1"/>
    </row>
    <row r="21872" spans="2:9">
      <c r="B21872" s="1"/>
      <c r="C21872" s="29"/>
      <c r="D21872" s="27"/>
      <c r="E21872" s="27"/>
      <c r="F21872" s="27"/>
      <c r="G21872" s="1"/>
      <c r="H21872" s="1"/>
      <c r="I21872" s="1"/>
    </row>
    <row r="21873" spans="2:9">
      <c r="B21873" s="1"/>
      <c r="C21873" s="29"/>
      <c r="D21873" s="27"/>
      <c r="E21873" s="27"/>
      <c r="F21873" s="27"/>
      <c r="G21873" s="1"/>
      <c r="H21873" s="1"/>
      <c r="I21873" s="1"/>
    </row>
    <row r="21874" spans="2:9">
      <c r="B21874" s="1"/>
      <c r="C21874" s="29"/>
      <c r="D21874" s="27"/>
      <c r="E21874" s="27"/>
      <c r="F21874" s="27"/>
      <c r="G21874" s="1"/>
      <c r="H21874" s="1"/>
      <c r="I21874" s="1"/>
    </row>
    <row r="21875" spans="2:9">
      <c r="B21875" s="1"/>
      <c r="C21875" s="29"/>
      <c r="D21875" s="27"/>
      <c r="E21875" s="27"/>
      <c r="F21875" s="27"/>
      <c r="G21875" s="1"/>
      <c r="H21875" s="1"/>
      <c r="I21875" s="1"/>
    </row>
    <row r="21876" spans="2:9">
      <c r="B21876" s="1"/>
      <c r="C21876" s="29"/>
      <c r="D21876" s="27"/>
      <c r="E21876" s="27"/>
      <c r="F21876" s="27"/>
      <c r="G21876" s="1"/>
      <c r="H21876" s="1"/>
      <c r="I21876" s="1"/>
    </row>
    <row r="21877" spans="2:9">
      <c r="B21877" s="1"/>
      <c r="C21877" s="29"/>
      <c r="D21877" s="27"/>
      <c r="E21877" s="27"/>
      <c r="F21877" s="27"/>
      <c r="G21877" s="1"/>
      <c r="H21877" s="1"/>
      <c r="I21877" s="1"/>
    </row>
    <row r="21878" spans="2:9">
      <c r="B21878" s="1"/>
      <c r="C21878" s="29"/>
      <c r="D21878" s="27"/>
      <c r="E21878" s="27"/>
      <c r="F21878" s="27"/>
      <c r="G21878" s="1"/>
      <c r="H21878" s="1"/>
      <c r="I21878" s="1"/>
    </row>
    <row r="21879" spans="2:9">
      <c r="B21879" s="1"/>
      <c r="C21879" s="29"/>
      <c r="D21879" s="27"/>
      <c r="E21879" s="27"/>
      <c r="F21879" s="27"/>
      <c r="G21879" s="1"/>
      <c r="H21879" s="1"/>
      <c r="I21879" s="1"/>
    </row>
    <row r="21880" spans="2:9">
      <c r="B21880" s="1"/>
      <c r="C21880" s="29"/>
      <c r="D21880" s="27"/>
      <c r="E21880" s="27"/>
      <c r="F21880" s="27"/>
      <c r="G21880" s="1"/>
      <c r="H21880" s="1"/>
      <c r="I21880" s="1"/>
    </row>
    <row r="21881" spans="2:9">
      <c r="B21881" s="1"/>
      <c r="C21881" s="29"/>
      <c r="D21881" s="27"/>
      <c r="E21881" s="27"/>
      <c r="F21881" s="27"/>
      <c r="G21881" s="1"/>
      <c r="H21881" s="1"/>
      <c r="I21881" s="1"/>
    </row>
    <row r="21882" spans="2:9">
      <c r="B21882" s="1"/>
      <c r="C21882" s="29"/>
      <c r="D21882" s="27"/>
      <c r="E21882" s="27"/>
      <c r="F21882" s="27"/>
      <c r="G21882" s="1"/>
      <c r="H21882" s="1"/>
      <c r="I21882" s="1"/>
    </row>
    <row r="21883" spans="2:9">
      <c r="B21883" s="1"/>
      <c r="C21883" s="29"/>
      <c r="D21883" s="27"/>
      <c r="E21883" s="27"/>
      <c r="F21883" s="27"/>
      <c r="G21883" s="1"/>
      <c r="H21883" s="1"/>
      <c r="I21883" s="1"/>
    </row>
    <row r="21884" spans="2:9">
      <c r="B21884" s="1"/>
      <c r="C21884" s="29"/>
      <c r="D21884" s="27"/>
      <c r="E21884" s="27"/>
      <c r="F21884" s="27"/>
      <c r="G21884" s="1"/>
      <c r="H21884" s="1"/>
      <c r="I21884" s="1"/>
    </row>
    <row r="21885" spans="2:9">
      <c r="B21885" s="1"/>
      <c r="C21885" s="29"/>
      <c r="D21885" s="27"/>
      <c r="E21885" s="27"/>
      <c r="F21885" s="27"/>
      <c r="G21885" s="1"/>
      <c r="H21885" s="1"/>
      <c r="I21885" s="1"/>
    </row>
    <row r="21886" spans="2:9">
      <c r="B21886" s="1"/>
      <c r="C21886" s="29"/>
      <c r="D21886" s="27"/>
      <c r="E21886" s="27"/>
      <c r="F21886" s="27"/>
      <c r="G21886" s="1"/>
      <c r="H21886" s="1"/>
      <c r="I21886" s="1"/>
    </row>
    <row r="21887" spans="2:9">
      <c r="B21887" s="1"/>
      <c r="C21887" s="29"/>
      <c r="D21887" s="27"/>
      <c r="E21887" s="27"/>
      <c r="F21887" s="27"/>
      <c r="G21887" s="1"/>
      <c r="H21887" s="1"/>
      <c r="I21887" s="1"/>
    </row>
    <row r="21888" spans="2:9">
      <c r="B21888" s="1"/>
      <c r="C21888" s="29"/>
      <c r="D21888" s="27"/>
      <c r="E21888" s="27"/>
      <c r="F21888" s="27"/>
      <c r="G21888" s="1"/>
      <c r="H21888" s="1"/>
      <c r="I21888" s="1"/>
    </row>
    <row r="21889" spans="2:9">
      <c r="B21889" s="1"/>
      <c r="C21889" s="29"/>
      <c r="D21889" s="27"/>
      <c r="E21889" s="27"/>
      <c r="F21889" s="27"/>
      <c r="G21889" s="1"/>
      <c r="H21889" s="1"/>
      <c r="I21889" s="1"/>
    </row>
    <row r="21890" spans="2:9">
      <c r="B21890" s="1"/>
      <c r="C21890" s="29"/>
      <c r="D21890" s="27"/>
      <c r="E21890" s="27"/>
      <c r="F21890" s="27"/>
      <c r="G21890" s="1"/>
      <c r="H21890" s="1"/>
      <c r="I21890" s="1"/>
    </row>
    <row r="21891" spans="2:9">
      <c r="B21891" s="1"/>
      <c r="C21891" s="29"/>
      <c r="D21891" s="27"/>
      <c r="E21891" s="27"/>
      <c r="F21891" s="27"/>
      <c r="G21891" s="1"/>
      <c r="H21891" s="1"/>
      <c r="I21891" s="1"/>
    </row>
    <row r="21892" spans="2:9">
      <c r="B21892" s="1"/>
      <c r="C21892" s="29"/>
      <c r="D21892" s="27"/>
      <c r="E21892" s="27"/>
      <c r="F21892" s="27"/>
      <c r="G21892" s="1"/>
      <c r="H21892" s="1"/>
      <c r="I21892" s="1"/>
    </row>
    <row r="21893" spans="2:9">
      <c r="B21893" s="1"/>
      <c r="C21893" s="29"/>
      <c r="D21893" s="27"/>
      <c r="E21893" s="27"/>
      <c r="F21893" s="27"/>
      <c r="G21893" s="1"/>
      <c r="H21893" s="1"/>
      <c r="I21893" s="1"/>
    </row>
    <row r="21894" spans="2:9">
      <c r="B21894" s="1"/>
      <c r="C21894" s="29"/>
      <c r="D21894" s="27"/>
      <c r="E21894" s="27"/>
      <c r="F21894" s="27"/>
      <c r="G21894" s="1"/>
      <c r="H21894" s="1"/>
      <c r="I21894" s="1"/>
    </row>
    <row r="21895" spans="2:9">
      <c r="B21895" s="1"/>
      <c r="C21895" s="29"/>
      <c r="D21895" s="27"/>
      <c r="E21895" s="27"/>
      <c r="F21895" s="27"/>
      <c r="G21895" s="1"/>
      <c r="H21895" s="1"/>
      <c r="I21895" s="1"/>
    </row>
    <row r="21896" spans="2:9">
      <c r="B21896" s="1"/>
      <c r="C21896" s="29"/>
      <c r="D21896" s="27"/>
      <c r="E21896" s="27"/>
      <c r="F21896" s="27"/>
      <c r="G21896" s="1"/>
      <c r="H21896" s="1"/>
      <c r="I21896" s="1"/>
    </row>
    <row r="21897" spans="2:9">
      <c r="B21897" s="1"/>
      <c r="C21897" s="29"/>
      <c r="D21897" s="27"/>
      <c r="E21897" s="27"/>
      <c r="F21897" s="27"/>
      <c r="G21897" s="1"/>
      <c r="H21897" s="1"/>
      <c r="I21897" s="1"/>
    </row>
    <row r="21898" spans="2:9">
      <c r="B21898" s="1"/>
      <c r="C21898" s="29"/>
      <c r="D21898" s="27"/>
      <c r="E21898" s="27"/>
      <c r="F21898" s="27"/>
      <c r="G21898" s="1"/>
      <c r="H21898" s="1"/>
      <c r="I21898" s="1"/>
    </row>
    <row r="21899" spans="2:9">
      <c r="B21899" s="1"/>
      <c r="C21899" s="29"/>
      <c r="D21899" s="27"/>
      <c r="E21899" s="27"/>
      <c r="F21899" s="27"/>
      <c r="G21899" s="1"/>
      <c r="H21899" s="1"/>
      <c r="I21899" s="1"/>
    </row>
    <row r="21900" spans="2:9">
      <c r="B21900" s="1"/>
      <c r="C21900" s="29"/>
      <c r="D21900" s="27"/>
      <c r="E21900" s="27"/>
      <c r="F21900" s="27"/>
      <c r="G21900" s="1"/>
      <c r="H21900" s="1"/>
      <c r="I21900" s="1"/>
    </row>
    <row r="21901" spans="2:9">
      <c r="B21901" s="1"/>
      <c r="C21901" s="29"/>
      <c r="D21901" s="27"/>
      <c r="E21901" s="27"/>
      <c r="F21901" s="27"/>
      <c r="G21901" s="1"/>
      <c r="H21901" s="1"/>
      <c r="I21901" s="1"/>
    </row>
    <row r="21902" spans="2:9">
      <c r="B21902" s="1"/>
      <c r="C21902" s="29"/>
      <c r="D21902" s="27"/>
      <c r="E21902" s="27"/>
      <c r="F21902" s="27"/>
      <c r="G21902" s="1"/>
      <c r="H21902" s="1"/>
      <c r="I21902" s="1"/>
    </row>
    <row r="21903" spans="2:9">
      <c r="B21903" s="1"/>
      <c r="C21903" s="29"/>
      <c r="D21903" s="27"/>
      <c r="E21903" s="27"/>
      <c r="F21903" s="27"/>
      <c r="G21903" s="1"/>
      <c r="H21903" s="1"/>
      <c r="I21903" s="1"/>
    </row>
    <row r="21904" spans="2:9">
      <c r="B21904" s="1"/>
      <c r="C21904" s="29"/>
      <c r="D21904" s="27"/>
      <c r="E21904" s="27"/>
      <c r="F21904" s="27"/>
      <c r="G21904" s="1"/>
      <c r="H21904" s="1"/>
      <c r="I21904" s="1"/>
    </row>
    <row r="21905" spans="2:9">
      <c r="B21905" s="1"/>
      <c r="C21905" s="29"/>
      <c r="D21905" s="27"/>
      <c r="E21905" s="27"/>
      <c r="F21905" s="27"/>
      <c r="G21905" s="1"/>
      <c r="H21905" s="1"/>
      <c r="I21905" s="1"/>
    </row>
    <row r="21906" spans="2:9">
      <c r="B21906" s="1"/>
      <c r="C21906" s="29"/>
      <c r="D21906" s="27"/>
      <c r="E21906" s="27"/>
      <c r="F21906" s="27"/>
      <c r="G21906" s="1"/>
      <c r="H21906" s="1"/>
      <c r="I21906" s="1"/>
    </row>
    <row r="21907" spans="2:9">
      <c r="B21907" s="1"/>
      <c r="C21907" s="29"/>
      <c r="D21907" s="27"/>
      <c r="E21907" s="27"/>
      <c r="F21907" s="27"/>
      <c r="G21907" s="1"/>
      <c r="H21907" s="1"/>
      <c r="I21907" s="1"/>
    </row>
    <row r="21908" spans="2:9">
      <c r="B21908" s="1"/>
      <c r="C21908" s="29"/>
      <c r="D21908" s="27"/>
      <c r="E21908" s="27"/>
      <c r="F21908" s="27"/>
      <c r="G21908" s="1"/>
      <c r="H21908" s="1"/>
      <c r="I21908" s="1"/>
    </row>
    <row r="21909" spans="2:9">
      <c r="B21909" s="1"/>
      <c r="C21909" s="29"/>
      <c r="D21909" s="27"/>
      <c r="E21909" s="27"/>
      <c r="F21909" s="27"/>
      <c r="G21909" s="1"/>
      <c r="H21909" s="1"/>
      <c r="I21909" s="1"/>
    </row>
    <row r="21910" spans="2:9">
      <c r="B21910" s="1"/>
      <c r="C21910" s="29"/>
      <c r="D21910" s="27"/>
      <c r="E21910" s="27"/>
      <c r="F21910" s="27"/>
      <c r="G21910" s="1"/>
      <c r="H21910" s="1"/>
      <c r="I21910" s="1"/>
    </row>
    <row r="21911" spans="2:9">
      <c r="B21911" s="1"/>
      <c r="C21911" s="29"/>
      <c r="D21911" s="27"/>
      <c r="E21911" s="27"/>
      <c r="F21911" s="27"/>
      <c r="G21911" s="1"/>
      <c r="H21911" s="1"/>
      <c r="I21911" s="1"/>
    </row>
    <row r="21912" spans="2:9">
      <c r="B21912" s="1"/>
      <c r="C21912" s="29"/>
      <c r="D21912" s="27"/>
      <c r="E21912" s="27"/>
      <c r="F21912" s="27"/>
      <c r="G21912" s="1"/>
      <c r="H21912" s="1"/>
      <c r="I21912" s="1"/>
    </row>
    <row r="21913" spans="2:9">
      <c r="B21913" s="1"/>
      <c r="C21913" s="29"/>
      <c r="D21913" s="27"/>
      <c r="E21913" s="27"/>
      <c r="F21913" s="27"/>
      <c r="G21913" s="1"/>
      <c r="H21913" s="1"/>
      <c r="I21913" s="1"/>
    </row>
    <row r="21914" spans="2:9">
      <c r="B21914" s="1"/>
      <c r="C21914" s="29"/>
      <c r="D21914" s="27"/>
      <c r="E21914" s="27"/>
      <c r="F21914" s="27"/>
      <c r="G21914" s="1"/>
      <c r="H21914" s="1"/>
      <c r="I21914" s="1"/>
    </row>
    <row r="21915" spans="2:9">
      <c r="B21915" s="1"/>
      <c r="C21915" s="29"/>
      <c r="D21915" s="27"/>
      <c r="E21915" s="27"/>
      <c r="F21915" s="27"/>
      <c r="G21915" s="1"/>
      <c r="H21915" s="1"/>
      <c r="I21915" s="1"/>
    </row>
    <row r="21916" spans="2:9">
      <c r="B21916" s="1"/>
      <c r="C21916" s="29"/>
      <c r="D21916" s="27"/>
      <c r="E21916" s="27"/>
      <c r="F21916" s="27"/>
      <c r="G21916" s="1"/>
      <c r="H21916" s="1"/>
      <c r="I21916" s="1"/>
    </row>
    <row r="21917" spans="2:9">
      <c r="B21917" s="1"/>
      <c r="C21917" s="29"/>
      <c r="D21917" s="27"/>
      <c r="E21917" s="27"/>
      <c r="F21917" s="27"/>
      <c r="G21917" s="1"/>
      <c r="H21917" s="1"/>
      <c r="I21917" s="1"/>
    </row>
    <row r="21918" spans="2:9">
      <c r="B21918" s="1"/>
      <c r="C21918" s="29"/>
      <c r="D21918" s="27"/>
      <c r="E21918" s="27"/>
      <c r="F21918" s="27"/>
      <c r="G21918" s="1"/>
      <c r="H21918" s="1"/>
      <c r="I21918" s="1"/>
    </row>
    <row r="21919" spans="2:9">
      <c r="B21919" s="1"/>
      <c r="C21919" s="29"/>
      <c r="D21919" s="27"/>
      <c r="E21919" s="27"/>
      <c r="F21919" s="27"/>
      <c r="G21919" s="1"/>
      <c r="H21919" s="1"/>
      <c r="I21919" s="1"/>
    </row>
    <row r="21920" spans="2:9">
      <c r="B21920" s="1"/>
      <c r="C21920" s="29"/>
      <c r="D21920" s="27"/>
      <c r="E21920" s="27"/>
      <c r="F21920" s="27"/>
      <c r="G21920" s="1"/>
      <c r="H21920" s="1"/>
      <c r="I21920" s="1"/>
    </row>
    <row r="21921" spans="2:9">
      <c r="B21921" s="1"/>
      <c r="C21921" s="29"/>
      <c r="D21921" s="27"/>
      <c r="E21921" s="27"/>
      <c r="F21921" s="27"/>
      <c r="G21921" s="1"/>
      <c r="H21921" s="1"/>
      <c r="I21921" s="1"/>
    </row>
    <row r="21922" spans="2:9">
      <c r="B21922" s="1"/>
      <c r="C21922" s="29"/>
      <c r="D21922" s="27"/>
      <c r="E21922" s="27"/>
      <c r="F21922" s="27"/>
      <c r="G21922" s="1"/>
      <c r="H21922" s="1"/>
      <c r="I21922" s="1"/>
    </row>
    <row r="21923" spans="2:9">
      <c r="B21923" s="1"/>
      <c r="C21923" s="29"/>
      <c r="D21923" s="27"/>
      <c r="E21923" s="27"/>
      <c r="F21923" s="27"/>
      <c r="G21923" s="1"/>
      <c r="H21923" s="1"/>
      <c r="I21923" s="1"/>
    </row>
    <row r="21924" spans="2:9">
      <c r="B21924" s="1"/>
      <c r="C21924" s="29"/>
      <c r="D21924" s="27"/>
      <c r="E21924" s="27"/>
      <c r="F21924" s="27"/>
      <c r="G21924" s="1"/>
      <c r="H21924" s="1"/>
      <c r="I21924" s="1"/>
    </row>
    <row r="21925" spans="2:9">
      <c r="B21925" s="1"/>
      <c r="C21925" s="29"/>
      <c r="D21925" s="27"/>
      <c r="E21925" s="27"/>
      <c r="F21925" s="27"/>
      <c r="G21925" s="1"/>
      <c r="H21925" s="1"/>
      <c r="I21925" s="1"/>
    </row>
    <row r="21926" spans="2:9">
      <c r="B21926" s="1"/>
      <c r="C21926" s="29"/>
      <c r="D21926" s="27"/>
      <c r="E21926" s="27"/>
      <c r="F21926" s="27"/>
      <c r="G21926" s="1"/>
      <c r="H21926" s="1"/>
      <c r="I21926" s="1"/>
    </row>
    <row r="21927" spans="2:9">
      <c r="B21927" s="1"/>
      <c r="C21927" s="29"/>
      <c r="D21927" s="27"/>
      <c r="E21927" s="27"/>
      <c r="F21927" s="27"/>
      <c r="G21927" s="1"/>
      <c r="H21927" s="1"/>
      <c r="I21927" s="1"/>
    </row>
    <row r="21928" spans="2:9">
      <c r="B21928" s="1"/>
      <c r="C21928" s="29"/>
      <c r="D21928" s="27"/>
      <c r="E21928" s="27"/>
      <c r="F21928" s="27"/>
      <c r="G21928" s="1"/>
      <c r="H21928" s="1"/>
      <c r="I21928" s="1"/>
    </row>
    <row r="21929" spans="2:9">
      <c r="B21929" s="1"/>
      <c r="C21929" s="29"/>
      <c r="D21929" s="27"/>
      <c r="E21929" s="27"/>
      <c r="F21929" s="27"/>
      <c r="G21929" s="1"/>
      <c r="H21929" s="1"/>
      <c r="I21929" s="1"/>
    </row>
    <row r="21930" spans="2:9">
      <c r="B21930" s="1"/>
      <c r="C21930" s="29"/>
      <c r="D21930" s="27"/>
      <c r="E21930" s="27"/>
      <c r="F21930" s="27"/>
      <c r="G21930" s="1"/>
      <c r="H21930" s="1"/>
      <c r="I21930" s="1"/>
    </row>
    <row r="21931" spans="2:9">
      <c r="B21931" s="1"/>
      <c r="C21931" s="29"/>
      <c r="D21931" s="27"/>
      <c r="E21931" s="27"/>
      <c r="F21931" s="27"/>
      <c r="G21931" s="1"/>
      <c r="H21931" s="1"/>
      <c r="I21931" s="1"/>
    </row>
    <row r="21932" spans="2:9">
      <c r="B21932" s="1"/>
      <c r="C21932" s="29"/>
      <c r="D21932" s="27"/>
      <c r="E21932" s="27"/>
      <c r="F21932" s="27"/>
      <c r="G21932" s="1"/>
      <c r="H21932" s="1"/>
      <c r="I21932" s="1"/>
    </row>
    <row r="21933" spans="2:9">
      <c r="B21933" s="1"/>
      <c r="C21933" s="29"/>
      <c r="D21933" s="27"/>
      <c r="E21933" s="27"/>
      <c r="F21933" s="27"/>
      <c r="G21933" s="1"/>
      <c r="H21933" s="1"/>
      <c r="I21933" s="1"/>
    </row>
    <row r="21934" spans="2:9">
      <c r="B21934" s="1"/>
      <c r="C21934" s="29"/>
      <c r="D21934" s="27"/>
      <c r="E21934" s="27"/>
      <c r="F21934" s="27"/>
      <c r="G21934" s="1"/>
      <c r="H21934" s="1"/>
      <c r="I21934" s="1"/>
    </row>
    <row r="21935" spans="2:9">
      <c r="B21935" s="1"/>
      <c r="C21935" s="29"/>
      <c r="D21935" s="27"/>
      <c r="E21935" s="27"/>
      <c r="F21935" s="27"/>
      <c r="G21935" s="1"/>
      <c r="H21935" s="1"/>
      <c r="I21935" s="1"/>
    </row>
    <row r="21936" spans="2:9">
      <c r="B21936" s="1"/>
      <c r="C21936" s="29"/>
      <c r="D21936" s="27"/>
      <c r="E21936" s="27"/>
      <c r="F21936" s="27"/>
      <c r="G21936" s="1"/>
      <c r="H21936" s="1"/>
      <c r="I21936" s="1"/>
    </row>
    <row r="21937" spans="2:9">
      <c r="B21937" s="1"/>
      <c r="C21937" s="29"/>
      <c r="D21937" s="27"/>
      <c r="E21937" s="27"/>
      <c r="F21937" s="27"/>
      <c r="G21937" s="1"/>
      <c r="H21937" s="1"/>
      <c r="I21937" s="1"/>
    </row>
    <row r="21938" spans="2:9">
      <c r="B21938" s="1"/>
      <c r="C21938" s="29"/>
      <c r="D21938" s="27"/>
      <c r="E21938" s="27"/>
      <c r="F21938" s="27"/>
      <c r="G21938" s="1"/>
      <c r="H21938" s="1"/>
      <c r="I21938" s="1"/>
    </row>
    <row r="21939" spans="2:9">
      <c r="B21939" s="1"/>
      <c r="C21939" s="29"/>
      <c r="D21939" s="27"/>
      <c r="E21939" s="27"/>
      <c r="F21939" s="27"/>
      <c r="G21939" s="1"/>
      <c r="H21939" s="1"/>
      <c r="I21939" s="1"/>
    </row>
    <row r="21940" spans="2:9">
      <c r="B21940" s="1"/>
      <c r="C21940" s="29"/>
      <c r="D21940" s="27"/>
      <c r="E21940" s="27"/>
      <c r="F21940" s="27"/>
      <c r="G21940" s="1"/>
      <c r="H21940" s="1"/>
      <c r="I21940" s="1"/>
    </row>
    <row r="21941" spans="2:9">
      <c r="B21941" s="1"/>
      <c r="C21941" s="29"/>
      <c r="D21941" s="27"/>
      <c r="E21941" s="27"/>
      <c r="F21941" s="27"/>
      <c r="G21941" s="1"/>
      <c r="H21941" s="1"/>
      <c r="I21941" s="1"/>
    </row>
    <row r="21942" spans="2:9">
      <c r="B21942" s="1"/>
      <c r="C21942" s="29"/>
      <c r="D21942" s="27"/>
      <c r="E21942" s="27"/>
      <c r="F21942" s="27"/>
      <c r="G21942" s="1"/>
      <c r="H21942" s="1"/>
      <c r="I21942" s="1"/>
    </row>
    <row r="21943" spans="2:9">
      <c r="B21943" s="1"/>
      <c r="C21943" s="29"/>
      <c r="D21943" s="27"/>
      <c r="E21943" s="27"/>
      <c r="F21943" s="27"/>
      <c r="G21943" s="1"/>
      <c r="H21943" s="1"/>
      <c r="I21943" s="1"/>
    </row>
    <row r="21944" spans="2:9">
      <c r="B21944" s="1"/>
      <c r="C21944" s="29"/>
      <c r="D21944" s="27"/>
      <c r="E21944" s="27"/>
      <c r="F21944" s="27"/>
      <c r="G21944" s="1"/>
      <c r="H21944" s="1"/>
      <c r="I21944" s="1"/>
    </row>
    <row r="21945" spans="2:9">
      <c r="B21945" s="1"/>
      <c r="C21945" s="29"/>
      <c r="D21945" s="27"/>
      <c r="E21945" s="27"/>
      <c r="F21945" s="27"/>
      <c r="G21945" s="1"/>
      <c r="H21945" s="1"/>
      <c r="I21945" s="1"/>
    </row>
    <row r="21946" spans="2:9">
      <c r="B21946" s="1"/>
      <c r="C21946" s="29"/>
      <c r="D21946" s="27"/>
      <c r="E21946" s="27"/>
      <c r="F21946" s="27"/>
      <c r="G21946" s="1"/>
      <c r="H21946" s="1"/>
      <c r="I21946" s="1"/>
    </row>
    <row r="21947" spans="2:9">
      <c r="B21947" s="1"/>
      <c r="C21947" s="29"/>
      <c r="D21947" s="27"/>
      <c r="E21947" s="27"/>
      <c r="F21947" s="27"/>
      <c r="G21947" s="1"/>
      <c r="H21947" s="1"/>
      <c r="I21947" s="1"/>
    </row>
    <row r="21948" spans="2:9">
      <c r="B21948" s="1"/>
      <c r="C21948" s="29"/>
      <c r="D21948" s="27"/>
      <c r="E21948" s="27"/>
      <c r="F21948" s="27"/>
      <c r="G21948" s="1"/>
      <c r="H21948" s="1"/>
      <c r="I21948" s="1"/>
    </row>
    <row r="21949" spans="2:9">
      <c r="B21949" s="1"/>
      <c r="C21949" s="29"/>
      <c r="D21949" s="27"/>
      <c r="E21949" s="27"/>
      <c r="F21949" s="27"/>
      <c r="G21949" s="1"/>
      <c r="H21949" s="1"/>
      <c r="I21949" s="1"/>
    </row>
    <row r="21950" spans="2:9">
      <c r="B21950" s="1"/>
      <c r="C21950" s="29"/>
      <c r="D21950" s="27"/>
      <c r="E21950" s="27"/>
      <c r="F21950" s="27"/>
      <c r="G21950" s="1"/>
      <c r="H21950" s="1"/>
      <c r="I21950" s="1"/>
    </row>
    <row r="21951" spans="2:9">
      <c r="B21951" s="1"/>
      <c r="C21951" s="29"/>
      <c r="D21951" s="27"/>
      <c r="E21951" s="27"/>
      <c r="F21951" s="27"/>
      <c r="G21951" s="1"/>
      <c r="H21951" s="1"/>
      <c r="I21951" s="1"/>
    </row>
    <row r="21952" spans="2:9">
      <c r="B21952" s="1"/>
      <c r="C21952" s="29"/>
      <c r="D21952" s="27"/>
      <c r="E21952" s="27"/>
      <c r="F21952" s="27"/>
      <c r="G21952" s="1"/>
      <c r="H21952" s="1"/>
      <c r="I21952" s="1"/>
    </row>
    <row r="21953" spans="2:9">
      <c r="B21953" s="1"/>
      <c r="C21953" s="29"/>
      <c r="D21953" s="27"/>
      <c r="E21953" s="27"/>
      <c r="F21953" s="27"/>
      <c r="G21953" s="1"/>
      <c r="H21953" s="1"/>
      <c r="I21953" s="1"/>
    </row>
    <row r="21954" spans="2:9">
      <c r="B21954" s="1"/>
      <c r="C21954" s="29"/>
      <c r="D21954" s="27"/>
      <c r="E21954" s="27"/>
      <c r="F21954" s="27"/>
      <c r="G21954" s="1"/>
      <c r="H21954" s="1"/>
      <c r="I21954" s="1"/>
    </row>
    <row r="21955" spans="2:9">
      <c r="B21955" s="1"/>
      <c r="C21955" s="29"/>
      <c r="D21955" s="27"/>
      <c r="E21955" s="27"/>
      <c r="F21955" s="27"/>
      <c r="G21955" s="1"/>
      <c r="H21955" s="1"/>
      <c r="I21955" s="1"/>
    </row>
    <row r="21956" spans="2:9">
      <c r="B21956" s="1"/>
      <c r="C21956" s="29"/>
      <c r="D21956" s="27"/>
      <c r="E21956" s="27"/>
      <c r="F21956" s="27"/>
      <c r="G21956" s="1"/>
      <c r="H21956" s="1"/>
      <c r="I21956" s="1"/>
    </row>
    <row r="21957" spans="2:9">
      <c r="B21957" s="1"/>
      <c r="C21957" s="29"/>
      <c r="D21957" s="27"/>
      <c r="E21957" s="27"/>
      <c r="F21957" s="27"/>
      <c r="G21957" s="1"/>
      <c r="H21957" s="1"/>
      <c r="I21957" s="1"/>
    </row>
    <row r="21958" spans="2:9">
      <c r="B21958" s="1"/>
      <c r="C21958" s="29"/>
      <c r="D21958" s="27"/>
      <c r="E21958" s="27"/>
      <c r="F21958" s="27"/>
      <c r="G21958" s="1"/>
      <c r="H21958" s="1"/>
      <c r="I21958" s="1"/>
    </row>
    <row r="21959" spans="2:9">
      <c r="B21959" s="1"/>
      <c r="C21959" s="29"/>
      <c r="D21959" s="27"/>
      <c r="E21959" s="27"/>
      <c r="F21959" s="27"/>
      <c r="G21959" s="1"/>
      <c r="H21959" s="1"/>
      <c r="I21959" s="1"/>
    </row>
    <row r="21960" spans="2:9">
      <c r="B21960" s="1"/>
      <c r="C21960" s="29"/>
      <c r="D21960" s="27"/>
      <c r="E21960" s="27"/>
      <c r="F21960" s="27"/>
      <c r="G21960" s="1"/>
      <c r="H21960" s="1"/>
      <c r="I21960" s="1"/>
    </row>
    <row r="21961" spans="2:9">
      <c r="B21961" s="1"/>
      <c r="C21961" s="29"/>
      <c r="D21961" s="27"/>
      <c r="E21961" s="27"/>
      <c r="F21961" s="27"/>
      <c r="G21961" s="1"/>
      <c r="H21961" s="1"/>
      <c r="I21961" s="1"/>
    </row>
    <row r="21962" spans="2:9">
      <c r="B21962" s="1"/>
      <c r="C21962" s="29"/>
      <c r="D21962" s="27"/>
      <c r="E21962" s="27"/>
      <c r="F21962" s="27"/>
      <c r="G21962" s="1"/>
      <c r="H21962" s="1"/>
      <c r="I21962" s="1"/>
    </row>
    <row r="21963" spans="2:9">
      <c r="B21963" s="1"/>
      <c r="C21963" s="29"/>
      <c r="D21963" s="27"/>
      <c r="E21963" s="27"/>
      <c r="F21963" s="27"/>
      <c r="G21963" s="1"/>
      <c r="H21963" s="1"/>
      <c r="I21963" s="1"/>
    </row>
    <row r="21964" spans="2:9">
      <c r="B21964" s="1"/>
      <c r="C21964" s="29"/>
      <c r="D21964" s="27"/>
      <c r="E21964" s="27"/>
      <c r="F21964" s="27"/>
      <c r="G21964" s="1"/>
      <c r="H21964" s="1"/>
      <c r="I21964" s="1"/>
    </row>
    <row r="21965" spans="2:9">
      <c r="B21965" s="1"/>
      <c r="C21965" s="29"/>
      <c r="D21965" s="27"/>
      <c r="E21965" s="27"/>
      <c r="F21965" s="27"/>
      <c r="G21965" s="1"/>
      <c r="H21965" s="1"/>
      <c r="I21965" s="1"/>
    </row>
    <row r="21966" spans="2:9">
      <c r="B21966" s="1"/>
      <c r="C21966" s="29"/>
      <c r="D21966" s="27"/>
      <c r="E21966" s="27"/>
      <c r="F21966" s="27"/>
      <c r="G21966" s="1"/>
      <c r="H21966" s="1"/>
      <c r="I21966" s="1"/>
    </row>
    <row r="21967" spans="2:9">
      <c r="B21967" s="1"/>
      <c r="C21967" s="29"/>
      <c r="D21967" s="27"/>
      <c r="E21967" s="27"/>
      <c r="F21967" s="27"/>
      <c r="G21967" s="1"/>
      <c r="H21967" s="1"/>
      <c r="I21967" s="1"/>
    </row>
    <row r="21968" spans="2:9">
      <c r="B21968" s="1"/>
      <c r="C21968" s="29"/>
      <c r="D21968" s="27"/>
      <c r="E21968" s="27"/>
      <c r="F21968" s="27"/>
      <c r="G21968" s="1"/>
      <c r="H21968" s="1"/>
      <c r="I21968" s="1"/>
    </row>
    <row r="21969" spans="2:9">
      <c r="B21969" s="1"/>
      <c r="C21969" s="29"/>
      <c r="D21969" s="27"/>
      <c r="E21969" s="27"/>
      <c r="F21969" s="27"/>
      <c r="G21969" s="1"/>
      <c r="H21969" s="1"/>
      <c r="I21969" s="1"/>
    </row>
    <row r="21970" spans="2:9">
      <c r="B21970" s="1"/>
      <c r="C21970" s="29"/>
      <c r="D21970" s="27"/>
      <c r="E21970" s="27"/>
      <c r="F21970" s="27"/>
      <c r="G21970" s="1"/>
      <c r="H21970" s="1"/>
      <c r="I21970" s="1"/>
    </row>
    <row r="21971" spans="2:9">
      <c r="B21971" s="1"/>
      <c r="C21971" s="29"/>
      <c r="D21971" s="27"/>
      <c r="E21971" s="27"/>
      <c r="F21971" s="27"/>
      <c r="G21971" s="1"/>
      <c r="H21971" s="1"/>
      <c r="I21971" s="1"/>
    </row>
    <row r="21972" spans="2:9">
      <c r="B21972" s="1"/>
      <c r="C21972" s="29"/>
      <c r="D21972" s="27"/>
      <c r="E21972" s="27"/>
      <c r="F21972" s="27"/>
      <c r="G21972" s="1"/>
      <c r="H21972" s="1"/>
      <c r="I21972" s="1"/>
    </row>
    <row r="21973" spans="2:9">
      <c r="B21973" s="1"/>
      <c r="C21973" s="29"/>
      <c r="D21973" s="27"/>
      <c r="E21973" s="27"/>
      <c r="F21973" s="27"/>
      <c r="G21973" s="1"/>
      <c r="H21973" s="1"/>
      <c r="I21973" s="1"/>
    </row>
    <row r="21974" spans="2:9">
      <c r="B21974" s="1"/>
      <c r="C21974" s="29"/>
      <c r="D21974" s="27"/>
      <c r="E21974" s="27"/>
      <c r="F21974" s="27"/>
      <c r="G21974" s="1"/>
      <c r="H21974" s="1"/>
      <c r="I21974" s="1"/>
    </row>
    <row r="21975" spans="2:9">
      <c r="B21975" s="1"/>
      <c r="C21975" s="29"/>
      <c r="D21975" s="27"/>
      <c r="E21975" s="27"/>
      <c r="F21975" s="27"/>
      <c r="G21975" s="1"/>
      <c r="H21975" s="1"/>
      <c r="I21975" s="1"/>
    </row>
    <row r="21976" spans="2:9">
      <c r="B21976" s="1"/>
      <c r="C21976" s="29"/>
      <c r="D21976" s="27"/>
      <c r="E21976" s="27"/>
      <c r="F21976" s="27"/>
      <c r="G21976" s="1"/>
      <c r="H21976" s="1"/>
      <c r="I21976" s="1"/>
    </row>
    <row r="21977" spans="2:9">
      <c r="B21977" s="1"/>
      <c r="C21977" s="29"/>
      <c r="D21977" s="27"/>
      <c r="E21977" s="27"/>
      <c r="F21977" s="27"/>
      <c r="G21977" s="1"/>
      <c r="H21977" s="1"/>
      <c r="I21977" s="1"/>
    </row>
    <row r="21978" spans="2:9">
      <c r="B21978" s="1"/>
      <c r="C21978" s="29"/>
      <c r="D21978" s="27"/>
      <c r="E21978" s="27"/>
      <c r="F21978" s="27"/>
      <c r="G21978" s="1"/>
      <c r="H21978" s="1"/>
      <c r="I21978" s="1"/>
    </row>
    <row r="21979" spans="2:9">
      <c r="B21979" s="1"/>
      <c r="C21979" s="29"/>
      <c r="D21979" s="27"/>
      <c r="E21979" s="27"/>
      <c r="F21979" s="27"/>
      <c r="G21979" s="1"/>
      <c r="H21979" s="1"/>
      <c r="I21979" s="1"/>
    </row>
    <row r="21980" spans="2:9">
      <c r="B21980" s="1"/>
      <c r="C21980" s="29"/>
      <c r="D21980" s="27"/>
      <c r="E21980" s="27"/>
      <c r="F21980" s="27"/>
      <c r="G21980" s="1"/>
      <c r="H21980" s="1"/>
      <c r="I21980" s="1"/>
    </row>
    <row r="21981" spans="2:9">
      <c r="B21981" s="1"/>
      <c r="C21981" s="29"/>
      <c r="D21981" s="27"/>
      <c r="E21981" s="27"/>
      <c r="F21981" s="27"/>
      <c r="G21981" s="1"/>
      <c r="H21981" s="1"/>
      <c r="I21981" s="1"/>
    </row>
    <row r="21982" spans="2:9">
      <c r="B21982" s="1"/>
      <c r="C21982" s="29"/>
      <c r="D21982" s="27"/>
      <c r="E21982" s="27"/>
      <c r="F21982" s="27"/>
      <c r="G21982" s="1"/>
      <c r="H21982" s="1"/>
      <c r="I21982" s="1"/>
    </row>
    <row r="21983" spans="2:9">
      <c r="B21983" s="1"/>
      <c r="C21983" s="29"/>
      <c r="D21983" s="27"/>
      <c r="E21983" s="27"/>
      <c r="F21983" s="27"/>
      <c r="G21983" s="1"/>
      <c r="H21983" s="1"/>
      <c r="I21983" s="1"/>
    </row>
    <row r="21984" spans="2:9">
      <c r="B21984" s="1"/>
      <c r="C21984" s="29"/>
      <c r="D21984" s="27"/>
      <c r="E21984" s="27"/>
      <c r="F21984" s="27"/>
      <c r="G21984" s="1"/>
      <c r="H21984" s="1"/>
      <c r="I21984" s="1"/>
    </row>
    <row r="21985" spans="2:9">
      <c r="B21985" s="1"/>
      <c r="C21985" s="29"/>
      <c r="D21985" s="27"/>
      <c r="E21985" s="27"/>
      <c r="F21985" s="27"/>
      <c r="G21985" s="1"/>
      <c r="H21985" s="1"/>
      <c r="I21985" s="1"/>
    </row>
    <row r="21986" spans="2:9">
      <c r="B21986" s="1"/>
      <c r="C21986" s="29"/>
      <c r="D21986" s="27"/>
      <c r="E21986" s="27"/>
      <c r="F21986" s="27"/>
      <c r="G21986" s="1"/>
      <c r="H21986" s="1"/>
      <c r="I21986" s="1"/>
    </row>
    <row r="21987" spans="2:9">
      <c r="B21987" s="1"/>
      <c r="C21987" s="29"/>
      <c r="D21987" s="27"/>
      <c r="E21987" s="27"/>
      <c r="F21987" s="27"/>
      <c r="G21987" s="1"/>
      <c r="H21987" s="1"/>
      <c r="I21987" s="1"/>
    </row>
    <row r="21988" spans="2:9">
      <c r="B21988" s="1"/>
      <c r="C21988" s="29"/>
      <c r="D21988" s="27"/>
      <c r="E21988" s="27"/>
      <c r="F21988" s="27"/>
      <c r="G21988" s="1"/>
      <c r="H21988" s="1"/>
      <c r="I21988" s="1"/>
    </row>
    <row r="21989" spans="2:9">
      <c r="B21989" s="1"/>
      <c r="C21989" s="29"/>
      <c r="D21989" s="27"/>
      <c r="E21989" s="27"/>
      <c r="F21989" s="27"/>
      <c r="G21989" s="1"/>
      <c r="H21989" s="1"/>
      <c r="I21989" s="1"/>
    </row>
    <row r="21990" spans="2:9">
      <c r="B21990" s="1"/>
      <c r="C21990" s="29"/>
      <c r="D21990" s="27"/>
      <c r="E21990" s="27"/>
      <c r="F21990" s="27"/>
      <c r="G21990" s="1"/>
      <c r="H21990" s="1"/>
      <c r="I21990" s="1"/>
    </row>
    <row r="21991" spans="2:9">
      <c r="B21991" s="1"/>
      <c r="C21991" s="29"/>
      <c r="D21991" s="27"/>
      <c r="E21991" s="27"/>
      <c r="F21991" s="27"/>
      <c r="G21991" s="1"/>
      <c r="H21991" s="1"/>
      <c r="I21991" s="1"/>
    </row>
    <row r="21992" spans="2:9">
      <c r="B21992" s="1"/>
      <c r="C21992" s="29"/>
      <c r="D21992" s="27"/>
      <c r="E21992" s="27"/>
      <c r="F21992" s="27"/>
      <c r="G21992" s="1"/>
      <c r="H21992" s="1"/>
      <c r="I21992" s="1"/>
    </row>
    <row r="21993" spans="2:9">
      <c r="B21993" s="1"/>
      <c r="C21993" s="29"/>
      <c r="D21993" s="27"/>
      <c r="E21993" s="27"/>
      <c r="F21993" s="27"/>
      <c r="G21993" s="1"/>
      <c r="H21993" s="1"/>
      <c r="I21993" s="1"/>
    </row>
    <row r="21994" spans="2:9">
      <c r="B21994" s="1"/>
      <c r="C21994" s="29"/>
      <c r="D21994" s="27"/>
      <c r="E21994" s="27"/>
      <c r="F21994" s="27"/>
      <c r="G21994" s="1"/>
      <c r="H21994" s="1"/>
      <c r="I21994" s="1"/>
    </row>
    <row r="21995" spans="2:9">
      <c r="B21995" s="1"/>
      <c r="C21995" s="29"/>
      <c r="D21995" s="27"/>
      <c r="E21995" s="27"/>
      <c r="F21995" s="27"/>
      <c r="G21995" s="1"/>
      <c r="H21995" s="1"/>
      <c r="I21995" s="1"/>
    </row>
    <row r="21996" spans="2:9">
      <c r="B21996" s="1"/>
      <c r="C21996" s="29"/>
      <c r="D21996" s="27"/>
      <c r="E21996" s="27"/>
      <c r="F21996" s="27"/>
      <c r="G21996" s="1"/>
      <c r="H21996" s="1"/>
      <c r="I21996" s="1"/>
    </row>
    <row r="21997" spans="2:9">
      <c r="B21997" s="1"/>
      <c r="C21997" s="29"/>
      <c r="D21997" s="27"/>
      <c r="E21997" s="27"/>
      <c r="F21997" s="27"/>
      <c r="G21997" s="1"/>
      <c r="H21997" s="1"/>
      <c r="I21997" s="1"/>
    </row>
    <row r="21998" spans="2:9">
      <c r="B21998" s="1"/>
      <c r="C21998" s="29"/>
      <c r="D21998" s="27"/>
      <c r="E21998" s="27"/>
      <c r="F21998" s="27"/>
      <c r="G21998" s="1"/>
      <c r="H21998" s="1"/>
      <c r="I21998" s="1"/>
    </row>
    <row r="21999" spans="2:9">
      <c r="B21999" s="1"/>
      <c r="C21999" s="29"/>
      <c r="D21999" s="27"/>
      <c r="E21999" s="27"/>
      <c r="F21999" s="27"/>
      <c r="G21999" s="1"/>
      <c r="H21999" s="1"/>
      <c r="I21999" s="1"/>
    </row>
    <row r="22000" spans="2:9">
      <c r="B22000" s="1"/>
      <c r="C22000" s="29"/>
      <c r="D22000" s="27"/>
      <c r="E22000" s="27"/>
      <c r="F22000" s="27"/>
      <c r="G22000" s="1"/>
      <c r="H22000" s="1"/>
      <c r="I22000" s="1"/>
    </row>
    <row r="22001" spans="2:9">
      <c r="B22001" s="1"/>
      <c r="C22001" s="29"/>
      <c r="D22001" s="27"/>
      <c r="E22001" s="27"/>
      <c r="F22001" s="27"/>
      <c r="G22001" s="1"/>
      <c r="H22001" s="1"/>
      <c r="I22001" s="1"/>
    </row>
    <row r="22002" spans="2:9">
      <c r="B22002" s="1"/>
      <c r="C22002" s="29"/>
      <c r="D22002" s="27"/>
      <c r="E22002" s="27"/>
      <c r="F22002" s="27"/>
      <c r="G22002" s="1"/>
      <c r="H22002" s="1"/>
      <c r="I22002" s="1"/>
    </row>
    <row r="22003" spans="2:9">
      <c r="B22003" s="1"/>
      <c r="C22003" s="29"/>
      <c r="D22003" s="27"/>
      <c r="E22003" s="27"/>
      <c r="F22003" s="27"/>
      <c r="G22003" s="1"/>
      <c r="H22003" s="1"/>
      <c r="I22003" s="1"/>
    </row>
    <row r="22004" spans="2:9">
      <c r="B22004" s="1"/>
      <c r="C22004" s="29"/>
      <c r="D22004" s="27"/>
      <c r="E22004" s="27"/>
      <c r="F22004" s="27"/>
      <c r="G22004" s="1"/>
      <c r="H22004" s="1"/>
      <c r="I22004" s="1"/>
    </row>
    <row r="22005" spans="2:9">
      <c r="B22005" s="1"/>
      <c r="C22005" s="29"/>
      <c r="D22005" s="27"/>
      <c r="E22005" s="27"/>
      <c r="F22005" s="27"/>
      <c r="G22005" s="1"/>
      <c r="H22005" s="1"/>
      <c r="I22005" s="1"/>
    </row>
    <row r="22006" spans="2:9">
      <c r="B22006" s="1"/>
      <c r="C22006" s="29"/>
      <c r="D22006" s="27"/>
      <c r="E22006" s="27"/>
      <c r="F22006" s="27"/>
      <c r="G22006" s="1"/>
      <c r="H22006" s="1"/>
      <c r="I22006" s="1"/>
    </row>
    <row r="22007" spans="2:9">
      <c r="B22007" s="1"/>
      <c r="C22007" s="29"/>
      <c r="D22007" s="27"/>
      <c r="E22007" s="27"/>
      <c r="F22007" s="27"/>
      <c r="G22007" s="1"/>
      <c r="H22007" s="1"/>
      <c r="I22007" s="1"/>
    </row>
    <row r="22008" spans="2:9">
      <c r="B22008" s="1"/>
      <c r="C22008" s="29"/>
      <c r="D22008" s="27"/>
      <c r="E22008" s="27"/>
      <c r="F22008" s="27"/>
      <c r="G22008" s="1"/>
      <c r="H22008" s="1"/>
      <c r="I22008" s="1"/>
    </row>
    <row r="22009" spans="2:9">
      <c r="B22009" s="1"/>
      <c r="C22009" s="29"/>
      <c r="D22009" s="27"/>
      <c r="E22009" s="27"/>
      <c r="F22009" s="27"/>
      <c r="G22009" s="1"/>
      <c r="H22009" s="1"/>
      <c r="I22009" s="1"/>
    </row>
    <row r="22010" spans="2:9">
      <c r="B22010" s="1"/>
      <c r="C22010" s="29"/>
      <c r="D22010" s="27"/>
      <c r="E22010" s="27"/>
      <c r="F22010" s="27"/>
      <c r="G22010" s="1"/>
      <c r="H22010" s="1"/>
      <c r="I22010" s="1"/>
    </row>
    <row r="22011" spans="2:9">
      <c r="B22011" s="1"/>
      <c r="C22011" s="29"/>
      <c r="D22011" s="27"/>
      <c r="E22011" s="27"/>
      <c r="F22011" s="27"/>
      <c r="G22011" s="1"/>
      <c r="H22011" s="1"/>
      <c r="I22011" s="1"/>
    </row>
    <row r="22012" spans="2:9">
      <c r="B22012" s="1"/>
      <c r="C22012" s="29"/>
      <c r="D22012" s="27"/>
      <c r="E22012" s="27"/>
      <c r="F22012" s="27"/>
      <c r="G22012" s="1"/>
      <c r="H22012" s="1"/>
      <c r="I22012" s="1"/>
    </row>
    <row r="22013" spans="2:9">
      <c r="B22013" s="1"/>
      <c r="C22013" s="29"/>
      <c r="D22013" s="27"/>
      <c r="E22013" s="27"/>
      <c r="F22013" s="27"/>
      <c r="G22013" s="1"/>
      <c r="H22013" s="1"/>
      <c r="I22013" s="1"/>
    </row>
    <row r="22014" spans="2:9">
      <c r="B22014" s="1"/>
      <c r="C22014" s="29"/>
      <c r="D22014" s="27"/>
      <c r="E22014" s="27"/>
      <c r="F22014" s="27"/>
      <c r="G22014" s="1"/>
      <c r="H22014" s="1"/>
      <c r="I22014" s="1"/>
    </row>
    <row r="22015" spans="2:9">
      <c r="B22015" s="1"/>
      <c r="C22015" s="29"/>
      <c r="D22015" s="27"/>
      <c r="E22015" s="27"/>
      <c r="F22015" s="27"/>
      <c r="G22015" s="1"/>
      <c r="H22015" s="1"/>
      <c r="I22015" s="1"/>
    </row>
    <row r="22016" spans="2:9">
      <c r="B22016" s="1"/>
      <c r="C22016" s="29"/>
      <c r="D22016" s="27"/>
      <c r="E22016" s="27"/>
      <c r="F22016" s="27"/>
      <c r="G22016" s="1"/>
      <c r="H22016" s="1"/>
      <c r="I22016" s="1"/>
    </row>
    <row r="22017" spans="2:9">
      <c r="B22017" s="1"/>
      <c r="C22017" s="29"/>
      <c r="D22017" s="27"/>
      <c r="E22017" s="27"/>
      <c r="F22017" s="27"/>
      <c r="G22017" s="1"/>
      <c r="H22017" s="1"/>
      <c r="I22017" s="1"/>
    </row>
    <row r="22018" spans="2:9">
      <c r="B22018" s="1"/>
      <c r="C22018" s="29"/>
      <c r="D22018" s="27"/>
      <c r="E22018" s="27"/>
      <c r="F22018" s="27"/>
      <c r="G22018" s="1"/>
      <c r="H22018" s="1"/>
      <c r="I22018" s="1"/>
    </row>
    <row r="22019" spans="2:9">
      <c r="B22019" s="1"/>
      <c r="C22019" s="29"/>
      <c r="D22019" s="27"/>
      <c r="E22019" s="27"/>
      <c r="F22019" s="27"/>
      <c r="G22019" s="1"/>
      <c r="H22019" s="1"/>
      <c r="I22019" s="1"/>
    </row>
    <row r="22020" spans="2:9">
      <c r="B22020" s="1"/>
      <c r="C22020" s="29"/>
      <c r="D22020" s="27"/>
      <c r="E22020" s="27"/>
      <c r="F22020" s="27"/>
      <c r="G22020" s="1"/>
      <c r="H22020" s="1"/>
      <c r="I22020" s="1"/>
    </row>
    <row r="22021" spans="2:9">
      <c r="B22021" s="1"/>
      <c r="C22021" s="29"/>
      <c r="D22021" s="27"/>
      <c r="E22021" s="27"/>
      <c r="F22021" s="27"/>
      <c r="G22021" s="1"/>
      <c r="H22021" s="1"/>
      <c r="I22021" s="1"/>
    </row>
    <row r="22022" spans="2:9">
      <c r="B22022" s="1"/>
      <c r="C22022" s="29"/>
      <c r="D22022" s="27"/>
      <c r="E22022" s="27"/>
      <c r="F22022" s="27"/>
      <c r="G22022" s="1"/>
      <c r="H22022" s="1"/>
      <c r="I22022" s="1"/>
    </row>
    <row r="22023" spans="2:9">
      <c r="B22023" s="1"/>
      <c r="C22023" s="29"/>
      <c r="D22023" s="27"/>
      <c r="E22023" s="27"/>
      <c r="F22023" s="27"/>
      <c r="G22023" s="1"/>
      <c r="H22023" s="1"/>
      <c r="I22023" s="1"/>
    </row>
    <row r="22024" spans="2:9">
      <c r="B22024" s="1"/>
      <c r="C22024" s="29"/>
      <c r="D22024" s="27"/>
      <c r="E22024" s="27"/>
      <c r="F22024" s="27"/>
      <c r="G22024" s="1"/>
      <c r="H22024" s="1"/>
      <c r="I22024" s="1"/>
    </row>
    <row r="22025" spans="2:9">
      <c r="B22025" s="1"/>
      <c r="C22025" s="29"/>
      <c r="D22025" s="27"/>
      <c r="E22025" s="27"/>
      <c r="F22025" s="27"/>
      <c r="G22025" s="1"/>
      <c r="H22025" s="1"/>
      <c r="I22025" s="1"/>
    </row>
    <row r="22026" spans="2:9">
      <c r="B22026" s="1"/>
      <c r="C22026" s="29"/>
      <c r="D22026" s="27"/>
      <c r="E22026" s="27"/>
      <c r="F22026" s="27"/>
      <c r="G22026" s="1"/>
      <c r="H22026" s="1"/>
      <c r="I22026" s="1"/>
    </row>
    <row r="22027" spans="2:9">
      <c r="B22027" s="1"/>
      <c r="C22027" s="29"/>
      <c r="D22027" s="27"/>
      <c r="E22027" s="27"/>
      <c r="F22027" s="27"/>
      <c r="G22027" s="1"/>
      <c r="H22027" s="1"/>
      <c r="I22027" s="1"/>
    </row>
    <row r="22028" spans="2:9">
      <c r="B22028" s="1"/>
      <c r="C22028" s="29"/>
      <c r="D22028" s="27"/>
      <c r="E22028" s="27"/>
      <c r="F22028" s="27"/>
      <c r="G22028" s="1"/>
      <c r="H22028" s="1"/>
      <c r="I22028" s="1"/>
    </row>
    <row r="22029" spans="2:9">
      <c r="B22029" s="1"/>
      <c r="C22029" s="29"/>
      <c r="D22029" s="27"/>
      <c r="E22029" s="27"/>
      <c r="F22029" s="27"/>
      <c r="G22029" s="1"/>
      <c r="H22029" s="1"/>
      <c r="I22029" s="1"/>
    </row>
    <row r="22030" spans="2:9">
      <c r="B22030" s="1"/>
      <c r="C22030" s="29"/>
      <c r="D22030" s="27"/>
      <c r="E22030" s="27"/>
      <c r="F22030" s="27"/>
      <c r="G22030" s="1"/>
      <c r="H22030" s="1"/>
      <c r="I22030" s="1"/>
    </row>
    <row r="22031" spans="2:9">
      <c r="B22031" s="1"/>
      <c r="C22031" s="29"/>
      <c r="D22031" s="27"/>
      <c r="E22031" s="27"/>
      <c r="F22031" s="27"/>
      <c r="G22031" s="1"/>
      <c r="H22031" s="1"/>
      <c r="I22031" s="1"/>
    </row>
    <row r="22032" spans="2:9">
      <c r="B22032" s="1"/>
      <c r="C22032" s="29"/>
      <c r="D22032" s="27"/>
      <c r="E22032" s="27"/>
      <c r="F22032" s="27"/>
      <c r="G22032" s="1"/>
      <c r="H22032" s="1"/>
      <c r="I22032" s="1"/>
    </row>
    <row r="22033" spans="2:9">
      <c r="B22033" s="1"/>
      <c r="C22033" s="29"/>
      <c r="D22033" s="27"/>
      <c r="E22033" s="27"/>
      <c r="F22033" s="27"/>
      <c r="G22033" s="1"/>
      <c r="H22033" s="1"/>
      <c r="I22033" s="1"/>
    </row>
    <row r="22034" spans="2:9">
      <c r="B22034" s="1"/>
      <c r="C22034" s="29"/>
      <c r="D22034" s="27"/>
      <c r="E22034" s="27"/>
      <c r="F22034" s="27"/>
      <c r="G22034" s="1"/>
      <c r="H22034" s="1"/>
      <c r="I22034" s="1"/>
    </row>
    <row r="22035" spans="2:9">
      <c r="B22035" s="1"/>
      <c r="C22035" s="29"/>
      <c r="D22035" s="27"/>
      <c r="E22035" s="27"/>
      <c r="F22035" s="27"/>
      <c r="G22035" s="1"/>
      <c r="H22035" s="1"/>
      <c r="I22035" s="1"/>
    </row>
    <row r="22036" spans="2:9">
      <c r="B22036" s="1"/>
      <c r="C22036" s="29"/>
      <c r="D22036" s="27"/>
      <c r="E22036" s="27"/>
      <c r="F22036" s="27"/>
      <c r="G22036" s="1"/>
      <c r="H22036" s="1"/>
      <c r="I22036" s="1"/>
    </row>
    <row r="22037" spans="2:9">
      <c r="B22037" s="1"/>
      <c r="C22037" s="29"/>
      <c r="D22037" s="27"/>
      <c r="E22037" s="27"/>
      <c r="F22037" s="27"/>
      <c r="G22037" s="1"/>
      <c r="H22037" s="1"/>
      <c r="I22037" s="1"/>
    </row>
    <row r="22038" spans="2:9">
      <c r="B22038" s="1"/>
      <c r="C22038" s="29"/>
      <c r="D22038" s="27"/>
      <c r="E22038" s="27"/>
      <c r="F22038" s="27"/>
      <c r="G22038" s="1"/>
      <c r="H22038" s="1"/>
      <c r="I22038" s="1"/>
    </row>
    <row r="22039" spans="2:9">
      <c r="B22039" s="1"/>
      <c r="C22039" s="29"/>
      <c r="D22039" s="27"/>
      <c r="E22039" s="27"/>
      <c r="F22039" s="27"/>
      <c r="G22039" s="1"/>
      <c r="H22039" s="1"/>
      <c r="I22039" s="1"/>
    </row>
    <row r="22040" spans="2:9">
      <c r="B22040" s="1"/>
      <c r="C22040" s="29"/>
      <c r="D22040" s="27"/>
      <c r="E22040" s="27"/>
      <c r="F22040" s="27"/>
      <c r="G22040" s="1"/>
      <c r="H22040" s="1"/>
      <c r="I22040" s="1"/>
    </row>
    <row r="22041" spans="2:9">
      <c r="B22041" s="1"/>
      <c r="C22041" s="29"/>
      <c r="D22041" s="27"/>
      <c r="E22041" s="27"/>
      <c r="F22041" s="27"/>
      <c r="G22041" s="1"/>
      <c r="H22041" s="1"/>
      <c r="I22041" s="1"/>
    </row>
    <row r="22042" spans="2:9">
      <c r="B22042" s="1"/>
      <c r="C22042" s="29"/>
      <c r="D22042" s="27"/>
      <c r="E22042" s="27"/>
      <c r="F22042" s="27"/>
      <c r="G22042" s="1"/>
      <c r="H22042" s="1"/>
      <c r="I22042" s="1"/>
    </row>
    <row r="22043" spans="2:9">
      <c r="B22043" s="1"/>
      <c r="C22043" s="29"/>
      <c r="D22043" s="27"/>
      <c r="E22043" s="27"/>
      <c r="F22043" s="27"/>
      <c r="G22043" s="1"/>
      <c r="H22043" s="1"/>
      <c r="I22043" s="1"/>
    </row>
    <row r="22044" spans="2:9">
      <c r="B22044" s="1"/>
      <c r="C22044" s="29"/>
      <c r="D22044" s="27"/>
      <c r="E22044" s="27"/>
      <c r="F22044" s="27"/>
      <c r="G22044" s="1"/>
      <c r="H22044" s="1"/>
      <c r="I22044" s="1"/>
    </row>
    <row r="22045" spans="2:9">
      <c r="B22045" s="1"/>
      <c r="C22045" s="29"/>
      <c r="D22045" s="27"/>
      <c r="E22045" s="27"/>
      <c r="F22045" s="27"/>
      <c r="G22045" s="1"/>
      <c r="H22045" s="1"/>
      <c r="I22045" s="1"/>
    </row>
    <row r="22046" spans="2:9">
      <c r="B22046" s="1"/>
      <c r="C22046" s="29"/>
      <c r="D22046" s="27"/>
      <c r="E22046" s="27"/>
      <c r="F22046" s="27"/>
      <c r="G22046" s="1"/>
      <c r="H22046" s="1"/>
      <c r="I22046" s="1"/>
    </row>
    <row r="22047" spans="2:9">
      <c r="B22047" s="1"/>
      <c r="C22047" s="29"/>
      <c r="D22047" s="27"/>
      <c r="E22047" s="27"/>
      <c r="F22047" s="27"/>
      <c r="G22047" s="1"/>
      <c r="H22047" s="1"/>
      <c r="I22047" s="1"/>
    </row>
    <row r="22048" spans="2:9">
      <c r="B22048" s="1"/>
      <c r="C22048" s="29"/>
      <c r="D22048" s="27"/>
      <c r="E22048" s="27"/>
      <c r="F22048" s="27"/>
      <c r="G22048" s="1"/>
      <c r="H22048" s="1"/>
      <c r="I22048" s="1"/>
    </row>
    <row r="22049" spans="2:9">
      <c r="B22049" s="1"/>
      <c r="C22049" s="29"/>
      <c r="D22049" s="27"/>
      <c r="E22049" s="27"/>
      <c r="F22049" s="27"/>
      <c r="G22049" s="1"/>
      <c r="H22049" s="1"/>
      <c r="I22049" s="1"/>
    </row>
    <row r="22050" spans="2:9">
      <c r="B22050" s="1"/>
      <c r="C22050" s="29"/>
      <c r="D22050" s="27"/>
      <c r="E22050" s="27"/>
      <c r="F22050" s="27"/>
      <c r="G22050" s="1"/>
      <c r="H22050" s="1"/>
      <c r="I22050" s="1"/>
    </row>
    <row r="22051" spans="2:9">
      <c r="B22051" s="1"/>
      <c r="C22051" s="29"/>
      <c r="D22051" s="27"/>
      <c r="E22051" s="27"/>
      <c r="F22051" s="27"/>
      <c r="G22051" s="1"/>
      <c r="H22051" s="1"/>
      <c r="I22051" s="1"/>
    </row>
    <row r="22052" spans="2:9">
      <c r="B22052" s="1"/>
      <c r="C22052" s="29"/>
      <c r="D22052" s="27"/>
      <c r="E22052" s="27"/>
      <c r="F22052" s="27"/>
      <c r="G22052" s="1"/>
      <c r="H22052" s="1"/>
      <c r="I22052" s="1"/>
    </row>
    <row r="22053" spans="2:9">
      <c r="B22053" s="1"/>
      <c r="C22053" s="29"/>
      <c r="D22053" s="27"/>
      <c r="E22053" s="27"/>
      <c r="F22053" s="27"/>
      <c r="G22053" s="1"/>
      <c r="H22053" s="1"/>
      <c r="I22053" s="1"/>
    </row>
    <row r="22054" spans="2:9">
      <c r="B22054" s="1"/>
      <c r="C22054" s="29"/>
      <c r="D22054" s="27"/>
      <c r="E22054" s="27"/>
      <c r="F22054" s="27"/>
      <c r="G22054" s="1"/>
      <c r="H22054" s="1"/>
      <c r="I22054" s="1"/>
    </row>
    <row r="22055" spans="2:9">
      <c r="B22055" s="1"/>
      <c r="C22055" s="29"/>
      <c r="D22055" s="27"/>
      <c r="E22055" s="27"/>
      <c r="F22055" s="27"/>
      <c r="G22055" s="1"/>
      <c r="H22055" s="1"/>
      <c r="I22055" s="1"/>
    </row>
    <row r="22056" spans="2:9">
      <c r="B22056" s="1"/>
      <c r="C22056" s="29"/>
      <c r="D22056" s="27"/>
      <c r="E22056" s="27"/>
      <c r="F22056" s="27"/>
      <c r="G22056" s="1"/>
      <c r="H22056" s="1"/>
      <c r="I22056" s="1"/>
    </row>
    <row r="22057" spans="2:9">
      <c r="B22057" s="1"/>
      <c r="C22057" s="29"/>
      <c r="D22057" s="27"/>
      <c r="E22057" s="27"/>
      <c r="F22057" s="27"/>
      <c r="G22057" s="1"/>
      <c r="H22057" s="1"/>
      <c r="I22057" s="1"/>
    </row>
    <row r="22058" spans="2:9">
      <c r="B22058" s="1"/>
      <c r="C22058" s="29"/>
      <c r="D22058" s="27"/>
      <c r="E22058" s="27"/>
      <c r="F22058" s="27"/>
      <c r="G22058" s="1"/>
      <c r="H22058" s="1"/>
      <c r="I22058" s="1"/>
    </row>
    <row r="22059" spans="2:9">
      <c r="B22059" s="1"/>
      <c r="C22059" s="29"/>
      <c r="D22059" s="27"/>
      <c r="E22059" s="27"/>
      <c r="F22059" s="27"/>
      <c r="G22059" s="1"/>
      <c r="H22059" s="1"/>
      <c r="I22059" s="1"/>
    </row>
    <row r="22060" spans="2:9">
      <c r="B22060" s="1"/>
      <c r="C22060" s="29"/>
      <c r="D22060" s="27"/>
      <c r="E22060" s="27"/>
      <c r="F22060" s="27"/>
      <c r="G22060" s="1"/>
      <c r="H22060" s="1"/>
      <c r="I22060" s="1"/>
    </row>
    <row r="22061" spans="2:9">
      <c r="B22061" s="1"/>
      <c r="C22061" s="29"/>
      <c r="D22061" s="27"/>
      <c r="E22061" s="27"/>
      <c r="F22061" s="27"/>
      <c r="G22061" s="1"/>
      <c r="H22061" s="1"/>
      <c r="I22061" s="1"/>
    </row>
    <row r="22062" spans="2:9">
      <c r="B22062" s="1"/>
      <c r="C22062" s="29"/>
      <c r="D22062" s="27"/>
      <c r="E22062" s="27"/>
      <c r="F22062" s="27"/>
      <c r="G22062" s="1"/>
      <c r="H22062" s="1"/>
      <c r="I22062" s="1"/>
    </row>
    <row r="22063" spans="2:9">
      <c r="B22063" s="1"/>
      <c r="C22063" s="29"/>
      <c r="D22063" s="27"/>
      <c r="E22063" s="27"/>
      <c r="F22063" s="27"/>
      <c r="G22063" s="1"/>
      <c r="H22063" s="1"/>
      <c r="I22063" s="1"/>
    </row>
    <row r="22064" spans="2:9">
      <c r="B22064" s="1"/>
      <c r="C22064" s="29"/>
      <c r="D22064" s="27"/>
      <c r="E22064" s="27"/>
      <c r="F22064" s="27"/>
      <c r="G22064" s="1"/>
      <c r="H22064" s="1"/>
      <c r="I22064" s="1"/>
    </row>
    <row r="22065" spans="2:9">
      <c r="B22065" s="1"/>
      <c r="C22065" s="29"/>
      <c r="D22065" s="27"/>
      <c r="E22065" s="27"/>
      <c r="F22065" s="27"/>
      <c r="G22065" s="1"/>
      <c r="H22065" s="1"/>
      <c r="I22065" s="1"/>
    </row>
    <row r="22066" spans="2:9">
      <c r="B22066" s="1"/>
      <c r="C22066" s="29"/>
      <c r="D22066" s="27"/>
      <c r="E22066" s="27"/>
      <c r="F22066" s="27"/>
      <c r="G22066" s="1"/>
      <c r="H22066" s="1"/>
      <c r="I22066" s="1"/>
    </row>
    <row r="22067" spans="2:9">
      <c r="B22067" s="1"/>
      <c r="C22067" s="29"/>
      <c r="D22067" s="27"/>
      <c r="E22067" s="27"/>
      <c r="F22067" s="27"/>
      <c r="G22067" s="1"/>
      <c r="H22067" s="1"/>
      <c r="I22067" s="1"/>
    </row>
    <row r="22068" spans="2:9">
      <c r="B22068" s="1"/>
      <c r="C22068" s="29"/>
      <c r="D22068" s="27"/>
      <c r="E22068" s="27"/>
      <c r="F22068" s="27"/>
      <c r="G22068" s="1"/>
      <c r="H22068" s="1"/>
      <c r="I22068" s="1"/>
    </row>
    <row r="22069" spans="2:9">
      <c r="B22069" s="1"/>
      <c r="C22069" s="29"/>
      <c r="D22069" s="27"/>
      <c r="E22069" s="27"/>
      <c r="F22069" s="27"/>
      <c r="G22069" s="1"/>
      <c r="H22069" s="1"/>
      <c r="I22069" s="1"/>
    </row>
    <row r="22070" spans="2:9">
      <c r="B22070" s="1"/>
      <c r="C22070" s="29"/>
      <c r="D22070" s="27"/>
      <c r="E22070" s="27"/>
      <c r="F22070" s="27"/>
      <c r="G22070" s="1"/>
      <c r="H22070" s="1"/>
      <c r="I22070" s="1"/>
    </row>
    <row r="22071" spans="2:9">
      <c r="B22071" s="1"/>
      <c r="C22071" s="29"/>
      <c r="D22071" s="27"/>
      <c r="E22071" s="27"/>
      <c r="F22071" s="27"/>
      <c r="G22071" s="1"/>
      <c r="H22071" s="1"/>
      <c r="I22071" s="1"/>
    </row>
    <row r="22072" spans="2:9">
      <c r="B22072" s="1"/>
      <c r="C22072" s="29"/>
      <c r="D22072" s="27"/>
      <c r="E22072" s="27"/>
      <c r="F22072" s="27"/>
      <c r="G22072" s="1"/>
      <c r="H22072" s="1"/>
      <c r="I22072" s="1"/>
    </row>
    <row r="22073" spans="2:9">
      <c r="B22073" s="1"/>
      <c r="C22073" s="29"/>
      <c r="D22073" s="27"/>
      <c r="E22073" s="27"/>
      <c r="F22073" s="27"/>
      <c r="G22073" s="1"/>
      <c r="H22073" s="1"/>
      <c r="I22073" s="1"/>
    </row>
    <row r="22074" spans="2:9">
      <c r="B22074" s="1"/>
      <c r="C22074" s="29"/>
      <c r="D22074" s="27"/>
      <c r="E22074" s="27"/>
      <c r="F22074" s="27"/>
      <c r="G22074" s="1"/>
      <c r="H22074" s="1"/>
      <c r="I22074" s="1"/>
    </row>
    <row r="22075" spans="2:9">
      <c r="B22075" s="1"/>
      <c r="C22075" s="29"/>
      <c r="D22075" s="27"/>
      <c r="E22075" s="27"/>
      <c r="F22075" s="27"/>
      <c r="G22075" s="1"/>
      <c r="H22075" s="1"/>
      <c r="I22075" s="1"/>
    </row>
    <row r="22076" spans="2:9">
      <c r="B22076" s="1"/>
      <c r="C22076" s="29"/>
      <c r="D22076" s="27"/>
      <c r="E22076" s="27"/>
      <c r="F22076" s="27"/>
      <c r="G22076" s="1"/>
      <c r="H22076" s="1"/>
      <c r="I22076" s="1"/>
    </row>
    <row r="22077" spans="2:9">
      <c r="B22077" s="1"/>
      <c r="C22077" s="29"/>
      <c r="D22077" s="27"/>
      <c r="E22077" s="27"/>
      <c r="F22077" s="27"/>
      <c r="G22077" s="1"/>
      <c r="H22077" s="1"/>
      <c r="I22077" s="1"/>
    </row>
    <row r="22078" spans="2:9">
      <c r="B22078" s="1"/>
      <c r="C22078" s="29"/>
      <c r="D22078" s="27"/>
      <c r="E22078" s="27"/>
      <c r="F22078" s="27"/>
      <c r="G22078" s="1"/>
      <c r="H22078" s="1"/>
      <c r="I22078" s="1"/>
    </row>
    <row r="22079" spans="2:9">
      <c r="B22079" s="1"/>
      <c r="C22079" s="29"/>
      <c r="D22079" s="27"/>
      <c r="E22079" s="27"/>
      <c r="F22079" s="27"/>
      <c r="G22079" s="1"/>
      <c r="H22079" s="1"/>
      <c r="I22079" s="1"/>
    </row>
    <row r="22080" spans="2:9">
      <c r="B22080" s="1"/>
      <c r="C22080" s="29"/>
      <c r="D22080" s="27"/>
      <c r="E22080" s="27"/>
      <c r="F22080" s="27"/>
      <c r="G22080" s="1"/>
      <c r="H22080" s="1"/>
      <c r="I22080" s="1"/>
    </row>
    <row r="22081" spans="2:9">
      <c r="B22081" s="1"/>
      <c r="C22081" s="29"/>
      <c r="D22081" s="27"/>
      <c r="E22081" s="27"/>
      <c r="F22081" s="27"/>
      <c r="G22081" s="1"/>
      <c r="H22081" s="1"/>
      <c r="I22081" s="1"/>
    </row>
    <row r="22082" spans="2:9">
      <c r="B22082" s="1"/>
      <c r="C22082" s="29"/>
      <c r="D22082" s="27"/>
      <c r="E22082" s="27"/>
      <c r="F22082" s="27"/>
      <c r="G22082" s="1"/>
      <c r="H22082" s="1"/>
      <c r="I22082" s="1"/>
    </row>
    <row r="22083" spans="2:9">
      <c r="B22083" s="1"/>
      <c r="C22083" s="29"/>
      <c r="D22083" s="27"/>
      <c r="E22083" s="27"/>
      <c r="F22083" s="27"/>
      <c r="G22083" s="1"/>
      <c r="H22083" s="1"/>
      <c r="I22083" s="1"/>
    </row>
    <row r="22084" spans="2:9">
      <c r="B22084" s="1"/>
      <c r="C22084" s="29"/>
      <c r="D22084" s="27"/>
      <c r="E22084" s="27"/>
      <c r="F22084" s="27"/>
      <c r="G22084" s="1"/>
      <c r="H22084" s="1"/>
      <c r="I22084" s="1"/>
    </row>
    <row r="22085" spans="2:9">
      <c r="B22085" s="1"/>
      <c r="C22085" s="29"/>
      <c r="D22085" s="27"/>
      <c r="E22085" s="27"/>
      <c r="F22085" s="27"/>
      <c r="G22085" s="1"/>
      <c r="H22085" s="1"/>
      <c r="I22085" s="1"/>
    </row>
    <row r="22086" spans="2:9">
      <c r="B22086" s="1"/>
      <c r="C22086" s="29"/>
      <c r="D22086" s="27"/>
      <c r="E22086" s="27"/>
      <c r="F22086" s="27"/>
      <c r="G22086" s="1"/>
      <c r="H22086" s="1"/>
      <c r="I22086" s="1"/>
    </row>
    <row r="22087" spans="2:9">
      <c r="B22087" s="1"/>
      <c r="C22087" s="29"/>
      <c r="D22087" s="27"/>
      <c r="E22087" s="27"/>
      <c r="F22087" s="27"/>
      <c r="G22087" s="1"/>
      <c r="H22087" s="1"/>
      <c r="I22087" s="1"/>
    </row>
    <row r="22088" spans="2:9">
      <c r="B22088" s="1"/>
      <c r="C22088" s="29"/>
      <c r="D22088" s="27"/>
      <c r="E22088" s="27"/>
      <c r="F22088" s="27"/>
      <c r="G22088" s="1"/>
      <c r="H22088" s="1"/>
      <c r="I22088" s="1"/>
    </row>
    <row r="22089" spans="2:9">
      <c r="B22089" s="1"/>
      <c r="C22089" s="29"/>
      <c r="D22089" s="27"/>
      <c r="E22089" s="27"/>
      <c r="F22089" s="27"/>
      <c r="G22089" s="1"/>
      <c r="H22089" s="1"/>
      <c r="I22089" s="1"/>
    </row>
    <row r="22090" spans="2:9">
      <c r="B22090" s="1"/>
      <c r="C22090" s="29"/>
      <c r="D22090" s="27"/>
      <c r="E22090" s="27"/>
      <c r="F22090" s="27"/>
      <c r="G22090" s="1"/>
      <c r="H22090" s="1"/>
      <c r="I22090" s="1"/>
    </row>
    <row r="22091" spans="2:9">
      <c r="B22091" s="1"/>
      <c r="C22091" s="29"/>
      <c r="D22091" s="27"/>
      <c r="E22091" s="27"/>
      <c r="F22091" s="27"/>
      <c r="G22091" s="1"/>
      <c r="H22091" s="1"/>
      <c r="I22091" s="1"/>
    </row>
    <row r="22092" spans="2:9">
      <c r="B22092" s="1"/>
      <c r="C22092" s="29"/>
      <c r="D22092" s="27"/>
      <c r="E22092" s="27"/>
      <c r="F22092" s="27"/>
      <c r="G22092" s="1"/>
      <c r="H22092" s="1"/>
      <c r="I22092" s="1"/>
    </row>
    <row r="22093" spans="2:9">
      <c r="B22093" s="1"/>
      <c r="C22093" s="29"/>
      <c r="D22093" s="27"/>
      <c r="E22093" s="27"/>
      <c r="F22093" s="27"/>
      <c r="G22093" s="1"/>
      <c r="H22093" s="1"/>
      <c r="I22093" s="1"/>
    </row>
    <row r="22094" spans="2:9">
      <c r="B22094" s="1"/>
      <c r="C22094" s="29"/>
      <c r="D22094" s="27"/>
      <c r="E22094" s="27"/>
      <c r="F22094" s="27"/>
      <c r="G22094" s="1"/>
      <c r="H22094" s="1"/>
      <c r="I22094" s="1"/>
    </row>
    <row r="22095" spans="2:9">
      <c r="B22095" s="1"/>
      <c r="C22095" s="29"/>
      <c r="D22095" s="27"/>
      <c r="E22095" s="27"/>
      <c r="F22095" s="27"/>
      <c r="G22095" s="1"/>
      <c r="H22095" s="1"/>
      <c r="I22095" s="1"/>
    </row>
    <row r="22096" spans="2:9">
      <c r="B22096" s="1"/>
      <c r="C22096" s="29"/>
      <c r="D22096" s="27"/>
      <c r="E22096" s="27"/>
      <c r="F22096" s="27"/>
      <c r="G22096" s="1"/>
      <c r="H22096" s="1"/>
      <c r="I22096" s="1"/>
    </row>
    <row r="22097" spans="2:9">
      <c r="B22097" s="1"/>
      <c r="C22097" s="29"/>
      <c r="D22097" s="27"/>
      <c r="E22097" s="27"/>
      <c r="F22097" s="27"/>
      <c r="G22097" s="1"/>
      <c r="H22097" s="1"/>
      <c r="I22097" s="1"/>
    </row>
    <row r="22098" spans="2:9">
      <c r="B22098" s="1"/>
      <c r="C22098" s="29"/>
      <c r="D22098" s="27"/>
      <c r="E22098" s="27"/>
      <c r="F22098" s="27"/>
      <c r="G22098" s="1"/>
      <c r="H22098" s="1"/>
      <c r="I22098" s="1"/>
    </row>
    <row r="22099" spans="2:9">
      <c r="B22099" s="1"/>
      <c r="C22099" s="29"/>
      <c r="D22099" s="27"/>
      <c r="E22099" s="27"/>
      <c r="F22099" s="27"/>
      <c r="G22099" s="1"/>
      <c r="H22099" s="1"/>
      <c r="I22099" s="1"/>
    </row>
    <row r="22100" spans="2:9">
      <c r="B22100" s="1"/>
      <c r="C22100" s="29"/>
      <c r="D22100" s="27"/>
      <c r="E22100" s="27"/>
      <c r="F22100" s="27"/>
      <c r="G22100" s="1"/>
      <c r="H22100" s="1"/>
      <c r="I22100" s="1"/>
    </row>
    <row r="22101" spans="2:9">
      <c r="B22101" s="1"/>
      <c r="C22101" s="29"/>
      <c r="D22101" s="27"/>
      <c r="E22101" s="27"/>
      <c r="F22101" s="27"/>
      <c r="G22101" s="1"/>
      <c r="H22101" s="1"/>
      <c r="I22101" s="1"/>
    </row>
    <row r="22102" spans="2:9">
      <c r="B22102" s="1"/>
      <c r="C22102" s="29"/>
      <c r="D22102" s="27"/>
      <c r="E22102" s="27"/>
      <c r="F22102" s="27"/>
      <c r="G22102" s="1"/>
      <c r="H22102" s="1"/>
      <c r="I22102" s="1"/>
    </row>
    <row r="22103" spans="2:9">
      <c r="B22103" s="1"/>
      <c r="C22103" s="29"/>
      <c r="D22103" s="27"/>
      <c r="E22103" s="27"/>
      <c r="F22103" s="27"/>
      <c r="G22103" s="1"/>
      <c r="H22103" s="1"/>
      <c r="I22103" s="1"/>
    </row>
    <row r="22104" spans="2:9">
      <c r="B22104" s="1"/>
      <c r="C22104" s="29"/>
      <c r="D22104" s="27"/>
      <c r="E22104" s="27"/>
      <c r="F22104" s="27"/>
      <c r="G22104" s="1"/>
      <c r="H22104" s="1"/>
      <c r="I22104" s="1"/>
    </row>
    <row r="22105" spans="2:9">
      <c r="B22105" s="1"/>
      <c r="C22105" s="29"/>
      <c r="D22105" s="27"/>
      <c r="E22105" s="27"/>
      <c r="F22105" s="27"/>
      <c r="G22105" s="1"/>
      <c r="H22105" s="1"/>
      <c r="I22105" s="1"/>
    </row>
    <row r="22106" spans="2:9">
      <c r="B22106" s="1"/>
      <c r="C22106" s="29"/>
      <c r="D22106" s="27"/>
      <c r="E22106" s="27"/>
      <c r="F22106" s="27"/>
      <c r="G22106" s="1"/>
      <c r="H22106" s="1"/>
      <c r="I22106" s="1"/>
    </row>
    <row r="22107" spans="2:9">
      <c r="B22107" s="1"/>
      <c r="C22107" s="29"/>
      <c r="D22107" s="27"/>
      <c r="E22107" s="27"/>
      <c r="F22107" s="27"/>
      <c r="G22107" s="1"/>
      <c r="H22107" s="1"/>
      <c r="I22107" s="1"/>
    </row>
    <row r="22108" spans="2:9">
      <c r="B22108" s="1"/>
      <c r="C22108" s="29"/>
      <c r="D22108" s="27"/>
      <c r="E22108" s="27"/>
      <c r="F22108" s="27"/>
      <c r="G22108" s="1"/>
      <c r="H22108" s="1"/>
      <c r="I22108" s="1"/>
    </row>
    <row r="22109" spans="2:9">
      <c r="B22109" s="1"/>
      <c r="C22109" s="29"/>
      <c r="D22109" s="27"/>
      <c r="E22109" s="27"/>
      <c r="F22109" s="27"/>
      <c r="G22109" s="1"/>
      <c r="H22109" s="1"/>
      <c r="I22109" s="1"/>
    </row>
    <row r="22110" spans="2:9">
      <c r="B22110" s="1"/>
      <c r="C22110" s="29"/>
      <c r="D22110" s="27"/>
      <c r="E22110" s="27"/>
      <c r="F22110" s="27"/>
      <c r="G22110" s="1"/>
      <c r="H22110" s="1"/>
      <c r="I22110" s="1"/>
    </row>
    <row r="22111" spans="2:9">
      <c r="B22111" s="1"/>
      <c r="C22111" s="29"/>
      <c r="D22111" s="27"/>
      <c r="E22111" s="27"/>
      <c r="F22111" s="27"/>
      <c r="G22111" s="1"/>
      <c r="H22111" s="1"/>
      <c r="I22111" s="1"/>
    </row>
    <row r="22112" spans="2:9">
      <c r="B22112" s="1"/>
      <c r="C22112" s="29"/>
      <c r="D22112" s="27"/>
      <c r="E22112" s="27"/>
      <c r="F22112" s="27"/>
      <c r="G22112" s="1"/>
      <c r="H22112" s="1"/>
      <c r="I22112" s="1"/>
    </row>
    <row r="22113" spans="2:9">
      <c r="B22113" s="1"/>
      <c r="C22113" s="29"/>
      <c r="D22113" s="27"/>
      <c r="E22113" s="27"/>
      <c r="F22113" s="27"/>
      <c r="G22113" s="1"/>
      <c r="H22113" s="1"/>
      <c r="I22113" s="1"/>
    </row>
    <row r="22114" spans="2:9">
      <c r="B22114" s="1"/>
      <c r="C22114" s="29"/>
      <c r="D22114" s="27"/>
      <c r="E22114" s="27"/>
      <c r="F22114" s="27"/>
      <c r="G22114" s="1"/>
      <c r="H22114" s="1"/>
      <c r="I22114" s="1"/>
    </row>
    <row r="22115" spans="2:9">
      <c r="B22115" s="1"/>
      <c r="C22115" s="29"/>
      <c r="D22115" s="27"/>
      <c r="E22115" s="27"/>
      <c r="F22115" s="27"/>
      <c r="G22115" s="1"/>
      <c r="H22115" s="1"/>
      <c r="I22115" s="1"/>
    </row>
    <row r="22116" spans="2:9">
      <c r="B22116" s="1"/>
      <c r="C22116" s="29"/>
      <c r="D22116" s="27"/>
      <c r="E22116" s="27"/>
      <c r="F22116" s="27"/>
      <c r="G22116" s="1"/>
      <c r="H22116" s="1"/>
      <c r="I22116" s="1"/>
    </row>
    <row r="22117" spans="2:9">
      <c r="B22117" s="1"/>
      <c r="C22117" s="29"/>
      <c r="D22117" s="27"/>
      <c r="E22117" s="27"/>
      <c r="F22117" s="27"/>
      <c r="G22117" s="1"/>
      <c r="H22117" s="1"/>
      <c r="I22117" s="1"/>
    </row>
    <row r="22118" spans="2:9">
      <c r="B22118" s="1"/>
      <c r="C22118" s="29"/>
      <c r="D22118" s="27"/>
      <c r="E22118" s="27"/>
      <c r="F22118" s="27"/>
      <c r="G22118" s="1"/>
      <c r="H22118" s="1"/>
      <c r="I22118" s="1"/>
    </row>
    <row r="22119" spans="2:9">
      <c r="B22119" s="1"/>
      <c r="C22119" s="29"/>
      <c r="D22119" s="27"/>
      <c r="E22119" s="27"/>
      <c r="F22119" s="27"/>
      <c r="G22119" s="1"/>
      <c r="H22119" s="1"/>
      <c r="I22119" s="1"/>
    </row>
    <row r="22120" spans="2:9">
      <c r="B22120" s="1"/>
      <c r="C22120" s="29"/>
      <c r="D22120" s="27"/>
      <c r="E22120" s="27"/>
      <c r="F22120" s="27"/>
      <c r="G22120" s="1"/>
      <c r="H22120" s="1"/>
      <c r="I22120" s="1"/>
    </row>
    <row r="22121" spans="2:9">
      <c r="B22121" s="1"/>
      <c r="C22121" s="29"/>
      <c r="D22121" s="27"/>
      <c r="E22121" s="27"/>
      <c r="F22121" s="27"/>
      <c r="G22121" s="1"/>
      <c r="H22121" s="1"/>
      <c r="I22121" s="1"/>
    </row>
    <row r="22122" spans="2:9">
      <c r="B22122" s="1"/>
      <c r="C22122" s="29"/>
      <c r="D22122" s="27"/>
      <c r="E22122" s="27"/>
      <c r="F22122" s="27"/>
      <c r="G22122" s="1"/>
      <c r="H22122" s="1"/>
      <c r="I22122" s="1"/>
    </row>
    <row r="22123" spans="2:9">
      <c r="B22123" s="1"/>
      <c r="C22123" s="29"/>
      <c r="D22123" s="27"/>
      <c r="E22123" s="27"/>
      <c r="F22123" s="27"/>
      <c r="G22123" s="1"/>
      <c r="H22123" s="1"/>
      <c r="I22123" s="1"/>
    </row>
    <row r="22124" spans="2:9">
      <c r="B22124" s="1"/>
      <c r="C22124" s="29"/>
      <c r="D22124" s="27"/>
      <c r="E22124" s="27"/>
      <c r="F22124" s="27"/>
      <c r="G22124" s="1"/>
      <c r="H22124" s="1"/>
      <c r="I22124" s="1"/>
    </row>
    <row r="22125" spans="2:9">
      <c r="B22125" s="1"/>
      <c r="C22125" s="29"/>
      <c r="D22125" s="27"/>
      <c r="E22125" s="27"/>
      <c r="F22125" s="27"/>
      <c r="G22125" s="1"/>
      <c r="H22125" s="1"/>
      <c r="I22125" s="1"/>
    </row>
    <row r="22126" spans="2:9">
      <c r="B22126" s="1"/>
      <c r="C22126" s="29"/>
      <c r="D22126" s="27"/>
      <c r="E22126" s="27"/>
      <c r="F22126" s="27"/>
      <c r="G22126" s="1"/>
      <c r="H22126" s="1"/>
      <c r="I22126" s="1"/>
    </row>
    <row r="22127" spans="2:9">
      <c r="B22127" s="1"/>
      <c r="C22127" s="29"/>
      <c r="D22127" s="27"/>
      <c r="E22127" s="27"/>
      <c r="F22127" s="27"/>
      <c r="G22127" s="1"/>
      <c r="H22127" s="1"/>
      <c r="I22127" s="1"/>
    </row>
    <row r="22128" spans="2:9">
      <c r="B22128" s="1"/>
      <c r="C22128" s="29"/>
      <c r="D22128" s="27"/>
      <c r="E22128" s="27"/>
      <c r="F22128" s="27"/>
      <c r="G22128" s="1"/>
      <c r="H22128" s="1"/>
      <c r="I22128" s="1"/>
    </row>
    <row r="22129" spans="2:9">
      <c r="B22129" s="1"/>
      <c r="C22129" s="29"/>
      <c r="D22129" s="27"/>
      <c r="E22129" s="27"/>
      <c r="F22129" s="27"/>
      <c r="G22129" s="1"/>
      <c r="H22129" s="1"/>
      <c r="I22129" s="1"/>
    </row>
    <row r="22130" spans="2:9">
      <c r="B22130" s="1"/>
      <c r="C22130" s="29"/>
      <c r="D22130" s="27"/>
      <c r="E22130" s="27"/>
      <c r="F22130" s="27"/>
      <c r="G22130" s="1"/>
      <c r="H22130" s="1"/>
      <c r="I22130" s="1"/>
    </row>
    <row r="22131" spans="2:9">
      <c r="B22131" s="1"/>
      <c r="C22131" s="29"/>
      <c r="D22131" s="27"/>
      <c r="E22131" s="27"/>
      <c r="F22131" s="27"/>
      <c r="G22131" s="1"/>
      <c r="H22131" s="1"/>
      <c r="I22131" s="1"/>
    </row>
    <row r="22132" spans="2:9">
      <c r="B22132" s="1"/>
      <c r="C22132" s="29"/>
      <c r="D22132" s="27"/>
      <c r="E22132" s="27"/>
      <c r="F22132" s="27"/>
      <c r="G22132" s="1"/>
      <c r="H22132" s="1"/>
      <c r="I22132" s="1"/>
    </row>
    <row r="22133" spans="2:9">
      <c r="B22133" s="1"/>
      <c r="C22133" s="29"/>
      <c r="D22133" s="27"/>
      <c r="E22133" s="27"/>
      <c r="F22133" s="27"/>
      <c r="G22133" s="1"/>
      <c r="H22133" s="1"/>
      <c r="I22133" s="1"/>
    </row>
    <row r="22134" spans="2:9">
      <c r="B22134" s="1"/>
      <c r="C22134" s="29"/>
      <c r="D22134" s="27"/>
      <c r="E22134" s="27"/>
      <c r="F22134" s="27"/>
      <c r="G22134" s="1"/>
      <c r="H22134" s="1"/>
      <c r="I22134" s="1"/>
    </row>
    <row r="22135" spans="2:9">
      <c r="B22135" s="1"/>
      <c r="C22135" s="29"/>
      <c r="D22135" s="27"/>
      <c r="E22135" s="27"/>
      <c r="F22135" s="27"/>
      <c r="G22135" s="1"/>
      <c r="H22135" s="1"/>
      <c r="I22135" s="1"/>
    </row>
    <row r="22136" spans="2:9">
      <c r="B22136" s="1"/>
      <c r="C22136" s="29"/>
      <c r="D22136" s="27"/>
      <c r="E22136" s="27"/>
      <c r="F22136" s="27"/>
      <c r="G22136" s="1"/>
      <c r="H22136" s="1"/>
      <c r="I22136" s="1"/>
    </row>
    <row r="22137" spans="2:9">
      <c r="B22137" s="1"/>
      <c r="C22137" s="29"/>
      <c r="D22137" s="27"/>
      <c r="E22137" s="27"/>
      <c r="F22137" s="27"/>
      <c r="G22137" s="1"/>
      <c r="H22137" s="1"/>
      <c r="I22137" s="1"/>
    </row>
    <row r="22138" spans="2:9">
      <c r="B22138" s="1"/>
      <c r="C22138" s="29"/>
      <c r="D22138" s="27"/>
      <c r="E22138" s="27"/>
      <c r="F22138" s="27"/>
      <c r="G22138" s="1"/>
      <c r="H22138" s="1"/>
      <c r="I22138" s="1"/>
    </row>
    <row r="22139" spans="2:9">
      <c r="B22139" s="1"/>
      <c r="C22139" s="29"/>
      <c r="D22139" s="27"/>
      <c r="E22139" s="27"/>
      <c r="F22139" s="27"/>
      <c r="G22139" s="1"/>
      <c r="H22139" s="1"/>
      <c r="I22139" s="1"/>
    </row>
    <row r="22140" spans="2:9">
      <c r="B22140" s="1"/>
      <c r="C22140" s="29"/>
      <c r="D22140" s="27"/>
      <c r="E22140" s="27"/>
      <c r="F22140" s="27"/>
      <c r="G22140" s="1"/>
      <c r="H22140" s="1"/>
      <c r="I22140" s="1"/>
    </row>
    <row r="22141" spans="2:9">
      <c r="B22141" s="1"/>
      <c r="C22141" s="29"/>
      <c r="D22141" s="27"/>
      <c r="E22141" s="27"/>
      <c r="F22141" s="27"/>
      <c r="G22141" s="1"/>
      <c r="H22141" s="1"/>
      <c r="I22141" s="1"/>
    </row>
    <row r="22142" spans="2:9">
      <c r="B22142" s="1"/>
      <c r="C22142" s="29"/>
      <c r="D22142" s="27"/>
      <c r="E22142" s="27"/>
      <c r="F22142" s="27"/>
      <c r="G22142" s="1"/>
      <c r="H22142" s="1"/>
      <c r="I22142" s="1"/>
    </row>
    <row r="22143" spans="2:9">
      <c r="B22143" s="1"/>
      <c r="C22143" s="29"/>
      <c r="D22143" s="27"/>
      <c r="E22143" s="27"/>
      <c r="F22143" s="27"/>
      <c r="G22143" s="1"/>
      <c r="H22143" s="1"/>
      <c r="I22143" s="1"/>
    </row>
    <row r="22144" spans="2:9">
      <c r="B22144" s="1"/>
      <c r="C22144" s="29"/>
      <c r="D22144" s="27"/>
      <c r="E22144" s="27"/>
      <c r="F22144" s="27"/>
      <c r="G22144" s="1"/>
      <c r="H22144" s="1"/>
      <c r="I22144" s="1"/>
    </row>
    <row r="22145" spans="2:9">
      <c r="B22145" s="1"/>
      <c r="C22145" s="29"/>
      <c r="D22145" s="27"/>
      <c r="E22145" s="27"/>
      <c r="F22145" s="27"/>
      <c r="G22145" s="1"/>
      <c r="H22145" s="1"/>
      <c r="I22145" s="1"/>
    </row>
    <row r="22146" spans="2:9">
      <c r="B22146" s="1"/>
      <c r="C22146" s="29"/>
      <c r="D22146" s="27"/>
      <c r="E22146" s="27"/>
      <c r="F22146" s="27"/>
      <c r="G22146" s="1"/>
      <c r="H22146" s="1"/>
      <c r="I22146" s="1"/>
    </row>
    <row r="22147" spans="2:9">
      <c r="B22147" s="1"/>
      <c r="C22147" s="29"/>
      <c r="D22147" s="27"/>
      <c r="E22147" s="27"/>
      <c r="F22147" s="27"/>
      <c r="G22147" s="1"/>
      <c r="H22147" s="1"/>
      <c r="I22147" s="1"/>
    </row>
    <row r="22148" spans="2:9">
      <c r="B22148" s="1"/>
      <c r="C22148" s="29"/>
      <c r="D22148" s="27"/>
      <c r="E22148" s="27"/>
      <c r="F22148" s="27"/>
      <c r="G22148" s="1"/>
      <c r="H22148" s="1"/>
      <c r="I22148" s="1"/>
    </row>
    <row r="22149" spans="2:9">
      <c r="B22149" s="1"/>
      <c r="C22149" s="29"/>
      <c r="D22149" s="27"/>
      <c r="E22149" s="27"/>
      <c r="F22149" s="27"/>
      <c r="G22149" s="1"/>
      <c r="H22149" s="1"/>
      <c r="I22149" s="1"/>
    </row>
    <row r="22150" spans="2:9">
      <c r="B22150" s="1"/>
      <c r="C22150" s="29"/>
      <c r="D22150" s="27"/>
      <c r="E22150" s="27"/>
      <c r="F22150" s="27"/>
      <c r="G22150" s="1"/>
      <c r="H22150" s="1"/>
      <c r="I22150" s="1"/>
    </row>
    <row r="22151" spans="2:9">
      <c r="B22151" s="1"/>
      <c r="C22151" s="29"/>
      <c r="D22151" s="27"/>
      <c r="E22151" s="27"/>
      <c r="F22151" s="27"/>
      <c r="G22151" s="1"/>
      <c r="H22151" s="1"/>
      <c r="I22151" s="1"/>
    </row>
    <row r="22152" spans="2:9">
      <c r="B22152" s="1"/>
      <c r="C22152" s="29"/>
      <c r="D22152" s="27"/>
      <c r="E22152" s="27"/>
      <c r="F22152" s="27"/>
      <c r="G22152" s="1"/>
      <c r="H22152" s="1"/>
      <c r="I22152" s="1"/>
    </row>
    <row r="22153" spans="2:9">
      <c r="B22153" s="1"/>
      <c r="C22153" s="29"/>
      <c r="D22153" s="27"/>
      <c r="E22153" s="27"/>
      <c r="F22153" s="27"/>
      <c r="G22153" s="1"/>
      <c r="H22153" s="1"/>
      <c r="I22153" s="1"/>
    </row>
    <row r="22154" spans="2:9">
      <c r="B22154" s="1"/>
      <c r="C22154" s="29"/>
      <c r="D22154" s="27"/>
      <c r="E22154" s="27"/>
      <c r="F22154" s="27"/>
      <c r="G22154" s="1"/>
      <c r="H22154" s="1"/>
      <c r="I22154" s="1"/>
    </row>
    <row r="22155" spans="2:9">
      <c r="B22155" s="1"/>
      <c r="C22155" s="29"/>
      <c r="D22155" s="27"/>
      <c r="E22155" s="27"/>
      <c r="F22155" s="27"/>
      <c r="G22155" s="1"/>
      <c r="H22155" s="1"/>
      <c r="I22155" s="1"/>
    </row>
    <row r="22156" spans="2:9">
      <c r="B22156" s="1"/>
      <c r="C22156" s="29"/>
      <c r="D22156" s="27"/>
      <c r="E22156" s="27"/>
      <c r="F22156" s="27"/>
      <c r="G22156" s="1"/>
      <c r="H22156" s="1"/>
      <c r="I22156" s="1"/>
    </row>
    <row r="22157" spans="2:9">
      <c r="B22157" s="1"/>
      <c r="C22157" s="29"/>
      <c r="D22157" s="27"/>
      <c r="E22157" s="27"/>
      <c r="F22157" s="27"/>
      <c r="G22157" s="1"/>
      <c r="H22157" s="1"/>
      <c r="I22157" s="1"/>
    </row>
    <row r="22158" spans="2:9">
      <c r="B22158" s="1"/>
      <c r="C22158" s="29"/>
      <c r="D22158" s="27"/>
      <c r="E22158" s="27"/>
      <c r="F22158" s="27"/>
      <c r="G22158" s="1"/>
      <c r="H22158" s="1"/>
      <c r="I22158" s="1"/>
    </row>
    <row r="22159" spans="2:9">
      <c r="B22159" s="1"/>
      <c r="C22159" s="29"/>
      <c r="D22159" s="27"/>
      <c r="E22159" s="27"/>
      <c r="F22159" s="27"/>
      <c r="G22159" s="1"/>
      <c r="H22159" s="1"/>
      <c r="I22159" s="1"/>
    </row>
    <row r="22160" spans="2:9">
      <c r="B22160" s="1"/>
      <c r="C22160" s="29"/>
      <c r="D22160" s="27"/>
      <c r="E22160" s="27"/>
      <c r="F22160" s="27"/>
      <c r="G22160" s="1"/>
      <c r="H22160" s="1"/>
      <c r="I22160" s="1"/>
    </row>
    <row r="22161" spans="2:9">
      <c r="B22161" s="1"/>
      <c r="C22161" s="29"/>
      <c r="D22161" s="27"/>
      <c r="E22161" s="27"/>
      <c r="F22161" s="27"/>
      <c r="G22161" s="1"/>
      <c r="H22161" s="1"/>
      <c r="I22161" s="1"/>
    </row>
    <row r="22162" spans="2:9">
      <c r="B22162" s="1"/>
      <c r="C22162" s="29"/>
      <c r="D22162" s="27"/>
      <c r="E22162" s="27"/>
      <c r="F22162" s="27"/>
      <c r="G22162" s="1"/>
      <c r="H22162" s="1"/>
      <c r="I22162" s="1"/>
    </row>
    <row r="22163" spans="2:9">
      <c r="B22163" s="1"/>
      <c r="C22163" s="29"/>
      <c r="D22163" s="27"/>
      <c r="E22163" s="27"/>
      <c r="F22163" s="27"/>
      <c r="G22163" s="1"/>
      <c r="H22163" s="1"/>
      <c r="I22163" s="1"/>
    </row>
    <row r="22164" spans="2:9">
      <c r="B22164" s="1"/>
      <c r="C22164" s="29"/>
      <c r="D22164" s="27"/>
      <c r="E22164" s="27"/>
      <c r="F22164" s="27"/>
      <c r="G22164" s="1"/>
      <c r="H22164" s="1"/>
      <c r="I22164" s="1"/>
    </row>
    <row r="22165" spans="2:9">
      <c r="B22165" s="1"/>
      <c r="C22165" s="29"/>
      <c r="D22165" s="27"/>
      <c r="E22165" s="27"/>
      <c r="F22165" s="27"/>
      <c r="G22165" s="1"/>
      <c r="H22165" s="1"/>
      <c r="I22165" s="1"/>
    </row>
    <row r="22166" spans="2:9">
      <c r="B22166" s="1"/>
      <c r="C22166" s="29"/>
      <c r="D22166" s="27"/>
      <c r="E22166" s="27"/>
      <c r="F22166" s="27"/>
      <c r="G22166" s="1"/>
      <c r="H22166" s="1"/>
      <c r="I22166" s="1"/>
    </row>
    <row r="22167" spans="2:9">
      <c r="B22167" s="1"/>
      <c r="C22167" s="29"/>
      <c r="D22167" s="27"/>
      <c r="E22167" s="27"/>
      <c r="F22167" s="27"/>
      <c r="G22167" s="1"/>
      <c r="H22167" s="1"/>
      <c r="I22167" s="1"/>
    </row>
    <row r="22168" spans="2:9">
      <c r="B22168" s="1"/>
      <c r="C22168" s="29"/>
      <c r="D22168" s="27"/>
      <c r="E22168" s="27"/>
      <c r="F22168" s="27"/>
      <c r="G22168" s="1"/>
      <c r="H22168" s="1"/>
      <c r="I22168" s="1"/>
    </row>
    <row r="22169" spans="2:9">
      <c r="B22169" s="1"/>
      <c r="C22169" s="29"/>
      <c r="D22169" s="27"/>
      <c r="E22169" s="27"/>
      <c r="F22169" s="27"/>
      <c r="G22169" s="1"/>
      <c r="H22169" s="1"/>
      <c r="I22169" s="1"/>
    </row>
    <row r="22170" spans="2:9">
      <c r="B22170" s="1"/>
      <c r="C22170" s="29"/>
      <c r="D22170" s="27"/>
      <c r="E22170" s="27"/>
      <c r="F22170" s="27"/>
      <c r="G22170" s="1"/>
      <c r="H22170" s="1"/>
      <c r="I22170" s="1"/>
    </row>
    <row r="22171" spans="2:9">
      <c r="B22171" s="1"/>
      <c r="C22171" s="29"/>
      <c r="D22171" s="27"/>
      <c r="E22171" s="27"/>
      <c r="F22171" s="27"/>
      <c r="G22171" s="1"/>
      <c r="H22171" s="1"/>
      <c r="I22171" s="1"/>
    </row>
    <row r="22172" spans="2:9">
      <c r="B22172" s="1"/>
      <c r="C22172" s="29"/>
      <c r="D22172" s="27"/>
      <c r="E22172" s="27"/>
      <c r="F22172" s="27"/>
      <c r="G22172" s="1"/>
      <c r="H22172" s="1"/>
      <c r="I22172" s="1"/>
    </row>
    <row r="22173" spans="2:9">
      <c r="B22173" s="1"/>
      <c r="C22173" s="29"/>
      <c r="D22173" s="27"/>
      <c r="E22173" s="27"/>
      <c r="F22173" s="27"/>
      <c r="G22173" s="1"/>
      <c r="H22173" s="1"/>
      <c r="I22173" s="1"/>
    </row>
    <row r="22174" spans="2:9">
      <c r="B22174" s="1"/>
      <c r="C22174" s="29"/>
      <c r="D22174" s="27"/>
      <c r="E22174" s="27"/>
      <c r="F22174" s="27"/>
      <c r="G22174" s="1"/>
      <c r="H22174" s="1"/>
      <c r="I22174" s="1"/>
    </row>
    <row r="22175" spans="2:9">
      <c r="B22175" s="1"/>
      <c r="C22175" s="29"/>
      <c r="D22175" s="27"/>
      <c r="E22175" s="27"/>
      <c r="F22175" s="27"/>
      <c r="G22175" s="1"/>
      <c r="H22175" s="1"/>
      <c r="I22175" s="1"/>
    </row>
    <row r="22176" spans="2:9">
      <c r="B22176" s="1"/>
      <c r="C22176" s="29"/>
      <c r="D22176" s="27"/>
      <c r="E22176" s="27"/>
      <c r="F22176" s="27"/>
      <c r="G22176" s="1"/>
      <c r="H22176" s="1"/>
      <c r="I22176" s="1"/>
    </row>
    <row r="22177" spans="2:9">
      <c r="B22177" s="1"/>
      <c r="C22177" s="29"/>
      <c r="D22177" s="27"/>
      <c r="E22177" s="27"/>
      <c r="F22177" s="27"/>
      <c r="G22177" s="1"/>
      <c r="H22177" s="1"/>
      <c r="I22177" s="1"/>
    </row>
    <row r="22178" spans="2:9">
      <c r="B22178" s="1"/>
      <c r="C22178" s="29"/>
      <c r="D22178" s="27"/>
      <c r="E22178" s="27"/>
      <c r="F22178" s="27"/>
      <c r="G22178" s="1"/>
      <c r="H22178" s="1"/>
      <c r="I22178" s="1"/>
    </row>
    <row r="22179" spans="2:9">
      <c r="B22179" s="1"/>
      <c r="C22179" s="29"/>
      <c r="D22179" s="27"/>
      <c r="E22179" s="27"/>
      <c r="F22179" s="27"/>
      <c r="G22179" s="1"/>
      <c r="H22179" s="1"/>
      <c r="I22179" s="1"/>
    </row>
    <row r="22180" spans="2:9">
      <c r="B22180" s="1"/>
      <c r="C22180" s="29"/>
      <c r="D22180" s="27"/>
      <c r="E22180" s="27"/>
      <c r="F22180" s="27"/>
      <c r="G22180" s="1"/>
      <c r="H22180" s="1"/>
      <c r="I22180" s="1"/>
    </row>
    <row r="22181" spans="2:9">
      <c r="B22181" s="1"/>
      <c r="C22181" s="29"/>
      <c r="D22181" s="27"/>
      <c r="E22181" s="27"/>
      <c r="F22181" s="27"/>
      <c r="G22181" s="1"/>
      <c r="H22181" s="1"/>
      <c r="I22181" s="1"/>
    </row>
    <row r="22182" spans="2:9">
      <c r="B22182" s="1"/>
      <c r="C22182" s="29"/>
      <c r="D22182" s="27"/>
      <c r="E22182" s="27"/>
      <c r="F22182" s="27"/>
      <c r="G22182" s="1"/>
      <c r="H22182" s="1"/>
      <c r="I22182" s="1"/>
    </row>
    <row r="22183" spans="2:9">
      <c r="B22183" s="1"/>
      <c r="C22183" s="29"/>
      <c r="D22183" s="27"/>
      <c r="E22183" s="27"/>
      <c r="F22183" s="27"/>
      <c r="G22183" s="1"/>
      <c r="H22183" s="1"/>
      <c r="I22183" s="1"/>
    </row>
    <row r="22184" spans="2:9">
      <c r="B22184" s="1"/>
      <c r="C22184" s="29"/>
      <c r="D22184" s="27"/>
      <c r="E22184" s="27"/>
      <c r="F22184" s="27"/>
      <c r="G22184" s="1"/>
      <c r="H22184" s="1"/>
      <c r="I22184" s="1"/>
    </row>
    <row r="22185" spans="2:9">
      <c r="B22185" s="1"/>
      <c r="C22185" s="29"/>
      <c r="D22185" s="27"/>
      <c r="E22185" s="27"/>
      <c r="F22185" s="27"/>
      <c r="G22185" s="1"/>
      <c r="H22185" s="1"/>
      <c r="I22185" s="1"/>
    </row>
    <row r="22186" spans="2:9">
      <c r="B22186" s="1"/>
      <c r="C22186" s="29"/>
      <c r="D22186" s="27"/>
      <c r="E22186" s="27"/>
      <c r="F22186" s="27"/>
      <c r="G22186" s="1"/>
      <c r="H22186" s="1"/>
      <c r="I22186" s="1"/>
    </row>
    <row r="22187" spans="2:9">
      <c r="B22187" s="1"/>
      <c r="C22187" s="29"/>
      <c r="D22187" s="27"/>
      <c r="E22187" s="27"/>
      <c r="F22187" s="27"/>
      <c r="G22187" s="1"/>
      <c r="H22187" s="1"/>
      <c r="I22187" s="1"/>
    </row>
    <row r="22188" spans="2:9">
      <c r="B22188" s="1"/>
      <c r="C22188" s="29"/>
      <c r="D22188" s="27"/>
      <c r="E22188" s="27"/>
      <c r="F22188" s="27"/>
      <c r="G22188" s="1"/>
      <c r="H22188" s="1"/>
      <c r="I22188" s="1"/>
    </row>
    <row r="22189" spans="2:9">
      <c r="B22189" s="1"/>
      <c r="C22189" s="29"/>
      <c r="D22189" s="27"/>
      <c r="E22189" s="27"/>
      <c r="F22189" s="27"/>
      <c r="G22189" s="1"/>
      <c r="H22189" s="1"/>
      <c r="I22189" s="1"/>
    </row>
    <row r="22190" spans="2:9">
      <c r="B22190" s="1"/>
      <c r="C22190" s="29"/>
      <c r="D22190" s="27"/>
      <c r="E22190" s="27"/>
      <c r="F22190" s="27"/>
      <c r="G22190" s="1"/>
      <c r="H22190" s="1"/>
      <c r="I22190" s="1"/>
    </row>
    <row r="22191" spans="2:9">
      <c r="B22191" s="1"/>
      <c r="C22191" s="29"/>
      <c r="D22191" s="27"/>
      <c r="E22191" s="27"/>
      <c r="F22191" s="27"/>
      <c r="G22191" s="1"/>
      <c r="H22191" s="1"/>
      <c r="I22191" s="1"/>
    </row>
    <row r="22192" spans="2:9">
      <c r="B22192" s="1"/>
      <c r="C22192" s="29"/>
      <c r="D22192" s="27"/>
      <c r="E22192" s="27"/>
      <c r="F22192" s="27"/>
      <c r="G22192" s="1"/>
      <c r="H22192" s="1"/>
      <c r="I22192" s="1"/>
    </row>
    <row r="22193" spans="2:9">
      <c r="B22193" s="1"/>
      <c r="C22193" s="29"/>
      <c r="D22193" s="27"/>
      <c r="E22193" s="27"/>
      <c r="F22193" s="27"/>
      <c r="G22193" s="1"/>
      <c r="H22193" s="1"/>
      <c r="I22193" s="1"/>
    </row>
    <row r="22194" spans="2:9">
      <c r="B22194" s="1"/>
      <c r="C22194" s="29"/>
      <c r="D22194" s="27"/>
      <c r="E22194" s="27"/>
      <c r="F22194" s="27"/>
      <c r="G22194" s="1"/>
      <c r="H22194" s="1"/>
      <c r="I22194" s="1"/>
    </row>
    <row r="22195" spans="2:9">
      <c r="B22195" s="1"/>
      <c r="C22195" s="29"/>
      <c r="D22195" s="27"/>
      <c r="E22195" s="27"/>
      <c r="F22195" s="27"/>
      <c r="G22195" s="1"/>
      <c r="H22195" s="1"/>
      <c r="I22195" s="1"/>
    </row>
    <row r="22196" spans="2:9">
      <c r="B22196" s="1"/>
      <c r="C22196" s="29"/>
      <c r="D22196" s="27"/>
      <c r="E22196" s="27"/>
      <c r="F22196" s="27"/>
      <c r="G22196" s="1"/>
      <c r="H22196" s="1"/>
      <c r="I22196" s="1"/>
    </row>
    <row r="22197" spans="2:9">
      <c r="B22197" s="1"/>
      <c r="C22197" s="29"/>
      <c r="D22197" s="27"/>
      <c r="E22197" s="27"/>
      <c r="F22197" s="27"/>
      <c r="G22197" s="1"/>
      <c r="H22197" s="1"/>
      <c r="I22197" s="1"/>
    </row>
    <row r="22198" spans="2:9">
      <c r="B22198" s="1"/>
      <c r="C22198" s="29"/>
      <c r="D22198" s="27"/>
      <c r="E22198" s="27"/>
      <c r="F22198" s="27"/>
      <c r="G22198" s="1"/>
      <c r="H22198" s="1"/>
      <c r="I22198" s="1"/>
    </row>
    <row r="22199" spans="2:9">
      <c r="B22199" s="1"/>
      <c r="C22199" s="29"/>
      <c r="D22199" s="27"/>
      <c r="E22199" s="27"/>
      <c r="F22199" s="27"/>
      <c r="G22199" s="1"/>
      <c r="H22199" s="1"/>
      <c r="I22199" s="1"/>
    </row>
    <row r="22200" spans="2:9">
      <c r="B22200" s="1"/>
      <c r="C22200" s="29"/>
      <c r="D22200" s="27"/>
      <c r="E22200" s="27"/>
      <c r="F22200" s="27"/>
      <c r="G22200" s="1"/>
      <c r="H22200" s="1"/>
      <c r="I22200" s="1"/>
    </row>
    <row r="22201" spans="2:9">
      <c r="B22201" s="1"/>
      <c r="C22201" s="29"/>
      <c r="D22201" s="27"/>
      <c r="E22201" s="27"/>
      <c r="F22201" s="27"/>
      <c r="G22201" s="1"/>
      <c r="H22201" s="1"/>
      <c r="I22201" s="1"/>
    </row>
    <row r="22202" spans="2:9">
      <c r="B22202" s="1"/>
      <c r="C22202" s="29"/>
      <c r="D22202" s="27"/>
      <c r="E22202" s="27"/>
      <c r="F22202" s="27"/>
      <c r="G22202" s="1"/>
      <c r="H22202" s="1"/>
      <c r="I22202" s="1"/>
    </row>
    <row r="22203" spans="2:9">
      <c r="B22203" s="1"/>
      <c r="C22203" s="29"/>
      <c r="D22203" s="27"/>
      <c r="E22203" s="27"/>
      <c r="F22203" s="27"/>
      <c r="G22203" s="1"/>
      <c r="H22203" s="1"/>
      <c r="I22203" s="1"/>
    </row>
    <row r="22204" spans="2:9">
      <c r="B22204" s="1"/>
      <c r="C22204" s="29"/>
      <c r="D22204" s="27"/>
      <c r="E22204" s="27"/>
      <c r="F22204" s="27"/>
      <c r="G22204" s="1"/>
      <c r="H22204" s="1"/>
      <c r="I22204" s="1"/>
    </row>
    <row r="22205" spans="2:9">
      <c r="B22205" s="1"/>
      <c r="C22205" s="29"/>
      <c r="D22205" s="27"/>
      <c r="E22205" s="27"/>
      <c r="F22205" s="27"/>
      <c r="G22205" s="1"/>
      <c r="H22205" s="1"/>
      <c r="I22205" s="1"/>
    </row>
    <row r="22206" spans="2:9">
      <c r="B22206" s="1"/>
      <c r="C22206" s="29"/>
      <c r="D22206" s="27"/>
      <c r="E22206" s="27"/>
      <c r="F22206" s="27"/>
      <c r="G22206" s="1"/>
      <c r="H22206" s="1"/>
      <c r="I22206" s="1"/>
    </row>
    <row r="22207" spans="2:9">
      <c r="B22207" s="1"/>
      <c r="C22207" s="29"/>
      <c r="D22207" s="27"/>
      <c r="E22207" s="27"/>
      <c r="F22207" s="27"/>
      <c r="G22207" s="1"/>
      <c r="H22207" s="1"/>
      <c r="I22207" s="1"/>
    </row>
    <row r="22208" spans="2:9">
      <c r="B22208" s="1"/>
      <c r="C22208" s="29"/>
      <c r="D22208" s="27"/>
      <c r="E22208" s="27"/>
      <c r="F22208" s="27"/>
      <c r="G22208" s="1"/>
      <c r="H22208" s="1"/>
      <c r="I22208" s="1"/>
    </row>
    <row r="22209" spans="2:9">
      <c r="B22209" s="1"/>
      <c r="C22209" s="29"/>
      <c r="D22209" s="27"/>
      <c r="E22209" s="27"/>
      <c r="F22209" s="27"/>
      <c r="G22209" s="1"/>
      <c r="H22209" s="1"/>
      <c r="I22209" s="1"/>
    </row>
    <row r="22210" spans="2:9">
      <c r="B22210" s="1"/>
      <c r="C22210" s="29"/>
      <c r="D22210" s="27"/>
      <c r="E22210" s="27"/>
      <c r="F22210" s="27"/>
      <c r="G22210" s="1"/>
      <c r="H22210" s="1"/>
      <c r="I22210" s="1"/>
    </row>
    <row r="22211" spans="2:9">
      <c r="B22211" s="1"/>
      <c r="C22211" s="29"/>
      <c r="D22211" s="27"/>
      <c r="E22211" s="27"/>
      <c r="F22211" s="27"/>
      <c r="G22211" s="1"/>
      <c r="H22211" s="1"/>
      <c r="I22211" s="1"/>
    </row>
    <row r="22212" spans="2:9">
      <c r="B22212" s="1"/>
      <c r="C22212" s="29"/>
      <c r="D22212" s="27"/>
      <c r="E22212" s="27"/>
      <c r="F22212" s="27"/>
      <c r="G22212" s="1"/>
      <c r="H22212" s="1"/>
      <c r="I22212" s="1"/>
    </row>
    <row r="22213" spans="2:9">
      <c r="B22213" s="1"/>
      <c r="C22213" s="29"/>
      <c r="D22213" s="27"/>
      <c r="E22213" s="27"/>
      <c r="F22213" s="27"/>
      <c r="G22213" s="1"/>
      <c r="H22213" s="1"/>
      <c r="I22213" s="1"/>
    </row>
    <row r="22214" spans="2:9">
      <c r="B22214" s="1"/>
      <c r="C22214" s="29"/>
      <c r="D22214" s="27"/>
      <c r="E22214" s="27"/>
      <c r="F22214" s="27"/>
      <c r="G22214" s="1"/>
      <c r="H22214" s="1"/>
      <c r="I22214" s="1"/>
    </row>
    <row r="22215" spans="2:9">
      <c r="B22215" s="1"/>
      <c r="C22215" s="29"/>
      <c r="D22215" s="27"/>
      <c r="E22215" s="27"/>
      <c r="F22215" s="27"/>
      <c r="G22215" s="1"/>
      <c r="H22215" s="1"/>
      <c r="I22215" s="1"/>
    </row>
    <row r="22216" spans="2:9">
      <c r="B22216" s="1"/>
      <c r="C22216" s="29"/>
      <c r="D22216" s="27"/>
      <c r="E22216" s="27"/>
      <c r="F22216" s="27"/>
      <c r="G22216" s="1"/>
      <c r="H22216" s="1"/>
      <c r="I22216" s="1"/>
    </row>
    <row r="22217" spans="2:9">
      <c r="B22217" s="1"/>
      <c r="C22217" s="29"/>
      <c r="D22217" s="27"/>
      <c r="E22217" s="27"/>
      <c r="F22217" s="27"/>
      <c r="G22217" s="1"/>
      <c r="H22217" s="1"/>
      <c r="I22217" s="1"/>
    </row>
    <row r="22218" spans="2:9">
      <c r="B22218" s="1"/>
      <c r="C22218" s="29"/>
      <c r="D22218" s="27"/>
      <c r="E22218" s="27"/>
      <c r="F22218" s="27"/>
      <c r="G22218" s="1"/>
      <c r="H22218" s="1"/>
      <c r="I22218" s="1"/>
    </row>
    <row r="22219" spans="2:9">
      <c r="B22219" s="1"/>
      <c r="C22219" s="29"/>
      <c r="D22219" s="27"/>
      <c r="E22219" s="27"/>
      <c r="F22219" s="27"/>
      <c r="G22219" s="1"/>
      <c r="H22219" s="1"/>
      <c r="I22219" s="1"/>
    </row>
    <row r="22220" spans="2:9">
      <c r="B22220" s="1"/>
      <c r="C22220" s="29"/>
      <c r="D22220" s="27"/>
      <c r="E22220" s="27"/>
      <c r="F22220" s="27"/>
      <c r="G22220" s="1"/>
      <c r="H22220" s="1"/>
      <c r="I22220" s="1"/>
    </row>
    <row r="22221" spans="2:9">
      <c r="B22221" s="1"/>
      <c r="C22221" s="29"/>
      <c r="D22221" s="27"/>
      <c r="E22221" s="27"/>
      <c r="F22221" s="27"/>
      <c r="G22221" s="1"/>
      <c r="H22221" s="1"/>
      <c r="I22221" s="1"/>
    </row>
    <row r="22222" spans="2:9">
      <c r="B22222" s="1"/>
      <c r="C22222" s="29"/>
      <c r="D22222" s="27"/>
      <c r="E22222" s="27"/>
      <c r="F22222" s="27"/>
      <c r="G22222" s="1"/>
      <c r="H22222" s="1"/>
      <c r="I22222" s="1"/>
    </row>
    <row r="22223" spans="2:9">
      <c r="B22223" s="1"/>
      <c r="C22223" s="29"/>
      <c r="D22223" s="27"/>
      <c r="E22223" s="27"/>
      <c r="F22223" s="27"/>
      <c r="G22223" s="1"/>
      <c r="H22223" s="1"/>
      <c r="I22223" s="1"/>
    </row>
    <row r="22224" spans="2:9">
      <c r="B22224" s="1"/>
      <c r="C22224" s="29"/>
      <c r="D22224" s="27"/>
      <c r="E22224" s="27"/>
      <c r="F22224" s="27"/>
      <c r="G22224" s="1"/>
      <c r="H22224" s="1"/>
      <c r="I22224" s="1"/>
    </row>
    <row r="22225" spans="2:9">
      <c r="B22225" s="1"/>
      <c r="C22225" s="29"/>
      <c r="D22225" s="27"/>
      <c r="E22225" s="27"/>
      <c r="F22225" s="27"/>
      <c r="G22225" s="1"/>
      <c r="H22225" s="1"/>
      <c r="I22225" s="1"/>
    </row>
    <row r="22226" spans="2:9">
      <c r="B22226" s="1"/>
      <c r="C22226" s="29"/>
      <c r="D22226" s="27"/>
      <c r="E22226" s="27"/>
      <c r="F22226" s="27"/>
      <c r="G22226" s="1"/>
      <c r="H22226" s="1"/>
      <c r="I22226" s="1"/>
    </row>
    <row r="22227" spans="2:9">
      <c r="B22227" s="1"/>
      <c r="C22227" s="29"/>
      <c r="D22227" s="27"/>
      <c r="E22227" s="27"/>
      <c r="F22227" s="27"/>
      <c r="G22227" s="1"/>
      <c r="H22227" s="1"/>
      <c r="I22227" s="1"/>
    </row>
    <row r="22228" spans="2:9">
      <c r="B22228" s="1"/>
      <c r="C22228" s="29"/>
      <c r="D22228" s="27"/>
      <c r="E22228" s="27"/>
      <c r="F22228" s="27"/>
      <c r="G22228" s="1"/>
      <c r="H22228" s="1"/>
      <c r="I22228" s="1"/>
    </row>
    <row r="22229" spans="2:9">
      <c r="B22229" s="1"/>
      <c r="C22229" s="29"/>
      <c r="D22229" s="27"/>
      <c r="E22229" s="27"/>
      <c r="F22229" s="27"/>
      <c r="G22229" s="1"/>
      <c r="H22229" s="1"/>
      <c r="I22229" s="1"/>
    </row>
    <row r="22230" spans="2:9">
      <c r="B22230" s="1"/>
      <c r="C22230" s="29"/>
      <c r="D22230" s="27"/>
      <c r="E22230" s="27"/>
      <c r="F22230" s="27"/>
      <c r="G22230" s="1"/>
      <c r="H22230" s="1"/>
      <c r="I22230" s="1"/>
    </row>
    <row r="22231" spans="2:9">
      <c r="B22231" s="1"/>
      <c r="C22231" s="29"/>
      <c r="D22231" s="27"/>
      <c r="E22231" s="27"/>
      <c r="F22231" s="27"/>
      <c r="G22231" s="1"/>
      <c r="H22231" s="1"/>
      <c r="I22231" s="1"/>
    </row>
    <row r="22232" spans="2:9">
      <c r="B22232" s="1"/>
      <c r="C22232" s="29"/>
      <c r="D22232" s="27"/>
      <c r="E22232" s="27"/>
      <c r="F22232" s="27"/>
      <c r="G22232" s="1"/>
      <c r="H22232" s="1"/>
      <c r="I22232" s="1"/>
    </row>
    <row r="22233" spans="2:9">
      <c r="B22233" s="1"/>
      <c r="C22233" s="29"/>
      <c r="D22233" s="27"/>
      <c r="E22233" s="27"/>
      <c r="F22233" s="27"/>
      <c r="G22233" s="1"/>
      <c r="H22233" s="1"/>
      <c r="I22233" s="1"/>
    </row>
    <row r="22234" spans="2:9">
      <c r="B22234" s="1"/>
      <c r="C22234" s="29"/>
      <c r="D22234" s="27"/>
      <c r="E22234" s="27"/>
      <c r="F22234" s="27"/>
      <c r="G22234" s="1"/>
      <c r="H22234" s="1"/>
      <c r="I22234" s="1"/>
    </row>
    <row r="22235" spans="2:9">
      <c r="B22235" s="1"/>
      <c r="C22235" s="29"/>
      <c r="D22235" s="27"/>
      <c r="E22235" s="27"/>
      <c r="F22235" s="27"/>
      <c r="G22235" s="1"/>
      <c r="H22235" s="1"/>
      <c r="I22235" s="1"/>
    </row>
    <row r="22236" spans="2:9">
      <c r="B22236" s="1"/>
      <c r="C22236" s="29"/>
      <c r="D22236" s="27"/>
      <c r="E22236" s="27"/>
      <c r="F22236" s="27"/>
      <c r="G22236" s="1"/>
      <c r="H22236" s="1"/>
      <c r="I22236" s="1"/>
    </row>
    <row r="22237" spans="2:9">
      <c r="B22237" s="1"/>
      <c r="C22237" s="29"/>
      <c r="D22237" s="27"/>
      <c r="E22237" s="27"/>
      <c r="F22237" s="27"/>
      <c r="G22237" s="1"/>
      <c r="H22237" s="1"/>
      <c r="I22237" s="1"/>
    </row>
    <row r="22238" spans="2:9">
      <c r="B22238" s="1"/>
      <c r="C22238" s="29"/>
      <c r="D22238" s="27"/>
      <c r="E22238" s="27"/>
      <c r="F22238" s="27"/>
      <c r="G22238" s="1"/>
      <c r="H22238" s="1"/>
      <c r="I22238" s="1"/>
    </row>
    <row r="22239" spans="2:9">
      <c r="B22239" s="1"/>
      <c r="C22239" s="29"/>
      <c r="D22239" s="27"/>
      <c r="E22239" s="27"/>
      <c r="F22239" s="27"/>
      <c r="G22239" s="1"/>
      <c r="H22239" s="1"/>
      <c r="I22239" s="1"/>
    </row>
    <row r="22240" spans="2:9">
      <c r="B22240" s="1"/>
      <c r="C22240" s="29"/>
      <c r="D22240" s="27"/>
      <c r="E22240" s="27"/>
      <c r="F22240" s="27"/>
      <c r="G22240" s="1"/>
      <c r="H22240" s="1"/>
      <c r="I22240" s="1"/>
    </row>
    <row r="22241" spans="2:9">
      <c r="B22241" s="1"/>
      <c r="C22241" s="29"/>
      <c r="D22241" s="27"/>
      <c r="E22241" s="27"/>
      <c r="F22241" s="27"/>
      <c r="G22241" s="1"/>
      <c r="H22241" s="1"/>
      <c r="I22241" s="1"/>
    </row>
    <row r="22242" spans="2:9">
      <c r="B22242" s="1"/>
      <c r="C22242" s="29"/>
      <c r="D22242" s="27"/>
      <c r="E22242" s="27"/>
      <c r="F22242" s="27"/>
      <c r="G22242" s="1"/>
      <c r="H22242" s="1"/>
      <c r="I22242" s="1"/>
    </row>
    <row r="22243" spans="2:9">
      <c r="B22243" s="1"/>
      <c r="C22243" s="29"/>
      <c r="D22243" s="27"/>
      <c r="E22243" s="27"/>
      <c r="F22243" s="27"/>
      <c r="G22243" s="1"/>
      <c r="H22243" s="1"/>
      <c r="I22243" s="1"/>
    </row>
    <row r="22244" spans="2:9">
      <c r="B22244" s="1"/>
      <c r="C22244" s="29"/>
      <c r="D22244" s="27"/>
      <c r="E22244" s="27"/>
      <c r="F22244" s="27"/>
      <c r="G22244" s="1"/>
      <c r="H22244" s="1"/>
      <c r="I22244" s="1"/>
    </row>
    <row r="22245" spans="2:9">
      <c r="B22245" s="1"/>
      <c r="C22245" s="29"/>
      <c r="D22245" s="27"/>
      <c r="E22245" s="27"/>
      <c r="F22245" s="27"/>
      <c r="G22245" s="1"/>
      <c r="H22245" s="1"/>
      <c r="I22245" s="1"/>
    </row>
    <row r="22246" spans="2:9">
      <c r="B22246" s="1"/>
      <c r="C22246" s="29"/>
      <c r="D22246" s="27"/>
      <c r="E22246" s="27"/>
      <c r="F22246" s="27"/>
      <c r="G22246" s="1"/>
      <c r="H22246" s="1"/>
      <c r="I22246" s="1"/>
    </row>
    <row r="22247" spans="2:9">
      <c r="B22247" s="1"/>
      <c r="C22247" s="29"/>
      <c r="D22247" s="27"/>
      <c r="E22247" s="27"/>
      <c r="F22247" s="27"/>
      <c r="G22247" s="1"/>
      <c r="H22247" s="1"/>
      <c r="I22247" s="1"/>
    </row>
    <row r="22248" spans="2:9">
      <c r="B22248" s="1"/>
      <c r="C22248" s="29"/>
      <c r="D22248" s="27"/>
      <c r="E22248" s="27"/>
      <c r="F22248" s="27"/>
      <c r="G22248" s="1"/>
      <c r="H22248" s="1"/>
      <c r="I22248" s="1"/>
    </row>
    <row r="22249" spans="2:9">
      <c r="B22249" s="1"/>
      <c r="C22249" s="29"/>
      <c r="D22249" s="27"/>
      <c r="E22249" s="27"/>
      <c r="F22249" s="27"/>
      <c r="G22249" s="1"/>
      <c r="H22249" s="1"/>
      <c r="I22249" s="1"/>
    </row>
    <row r="22250" spans="2:9">
      <c r="B22250" s="1"/>
      <c r="C22250" s="29"/>
      <c r="D22250" s="27"/>
      <c r="E22250" s="27"/>
      <c r="F22250" s="27"/>
      <c r="G22250" s="1"/>
      <c r="H22250" s="1"/>
      <c r="I22250" s="1"/>
    </row>
    <row r="22251" spans="2:9">
      <c r="B22251" s="1"/>
      <c r="C22251" s="29"/>
      <c r="D22251" s="27"/>
      <c r="E22251" s="27"/>
      <c r="F22251" s="27"/>
      <c r="G22251" s="1"/>
      <c r="H22251" s="1"/>
      <c r="I22251" s="1"/>
    </row>
    <row r="22252" spans="2:9">
      <c r="B22252" s="1"/>
      <c r="C22252" s="29"/>
      <c r="D22252" s="27"/>
      <c r="E22252" s="27"/>
      <c r="F22252" s="27"/>
      <c r="G22252" s="1"/>
      <c r="H22252" s="1"/>
      <c r="I22252" s="1"/>
    </row>
    <row r="22253" spans="2:9">
      <c r="B22253" s="1"/>
      <c r="C22253" s="29"/>
      <c r="D22253" s="27"/>
      <c r="E22253" s="27"/>
      <c r="F22253" s="27"/>
      <c r="G22253" s="1"/>
      <c r="H22253" s="1"/>
      <c r="I22253" s="1"/>
    </row>
    <row r="22254" spans="2:9">
      <c r="B22254" s="1"/>
      <c r="C22254" s="29"/>
      <c r="D22254" s="27"/>
      <c r="E22254" s="27"/>
      <c r="F22254" s="27"/>
      <c r="G22254" s="1"/>
      <c r="H22254" s="1"/>
      <c r="I22254" s="1"/>
    </row>
    <row r="22255" spans="2:9">
      <c r="B22255" s="1"/>
      <c r="C22255" s="29"/>
      <c r="D22255" s="27"/>
      <c r="E22255" s="27"/>
      <c r="F22255" s="27"/>
      <c r="G22255" s="1"/>
      <c r="H22255" s="1"/>
      <c r="I22255" s="1"/>
    </row>
    <row r="22256" spans="2:9">
      <c r="B22256" s="1"/>
      <c r="C22256" s="29"/>
      <c r="D22256" s="27"/>
      <c r="E22256" s="27"/>
      <c r="F22256" s="27"/>
      <c r="G22256" s="1"/>
      <c r="H22256" s="1"/>
      <c r="I22256" s="1"/>
    </row>
    <row r="22257" spans="2:9">
      <c r="B22257" s="1"/>
      <c r="C22257" s="29"/>
      <c r="D22257" s="27"/>
      <c r="E22257" s="27"/>
      <c r="F22257" s="27"/>
      <c r="G22257" s="1"/>
      <c r="H22257" s="1"/>
      <c r="I22257" s="1"/>
    </row>
    <row r="22258" spans="2:9">
      <c r="B22258" s="1"/>
      <c r="C22258" s="29"/>
      <c r="D22258" s="27"/>
      <c r="E22258" s="27"/>
      <c r="F22258" s="27"/>
      <c r="G22258" s="1"/>
      <c r="H22258" s="1"/>
      <c r="I22258" s="1"/>
    </row>
    <row r="22259" spans="2:9">
      <c r="B22259" s="1"/>
      <c r="C22259" s="29"/>
      <c r="D22259" s="27"/>
      <c r="E22259" s="27"/>
      <c r="F22259" s="27"/>
      <c r="G22259" s="1"/>
      <c r="H22259" s="1"/>
      <c r="I22259" s="1"/>
    </row>
    <row r="22260" spans="2:9">
      <c r="B22260" s="1"/>
      <c r="C22260" s="29"/>
      <c r="D22260" s="27"/>
      <c r="E22260" s="27"/>
      <c r="F22260" s="27"/>
      <c r="G22260" s="1"/>
      <c r="H22260" s="1"/>
      <c r="I22260" s="1"/>
    </row>
    <row r="22261" spans="2:9">
      <c r="B22261" s="1"/>
      <c r="C22261" s="29"/>
      <c r="D22261" s="27"/>
      <c r="E22261" s="27"/>
      <c r="F22261" s="27"/>
      <c r="G22261" s="1"/>
      <c r="H22261" s="1"/>
      <c r="I22261" s="1"/>
    </row>
    <row r="22262" spans="2:9">
      <c r="B22262" s="1"/>
      <c r="C22262" s="29"/>
      <c r="D22262" s="27"/>
      <c r="E22262" s="27"/>
      <c r="F22262" s="27"/>
      <c r="G22262" s="1"/>
      <c r="H22262" s="1"/>
      <c r="I22262" s="1"/>
    </row>
    <row r="22263" spans="2:9">
      <c r="B22263" s="1"/>
      <c r="C22263" s="29"/>
      <c r="D22263" s="27"/>
      <c r="E22263" s="27"/>
      <c r="F22263" s="27"/>
      <c r="G22263" s="1"/>
      <c r="H22263" s="1"/>
      <c r="I22263" s="1"/>
    </row>
    <row r="22264" spans="2:9">
      <c r="B22264" s="1"/>
      <c r="C22264" s="29"/>
      <c r="D22264" s="27"/>
      <c r="E22264" s="27"/>
      <c r="F22264" s="27"/>
      <c r="G22264" s="1"/>
      <c r="H22264" s="1"/>
      <c r="I22264" s="1"/>
    </row>
    <row r="22265" spans="2:9">
      <c r="B22265" s="1"/>
      <c r="C22265" s="29"/>
      <c r="D22265" s="27"/>
      <c r="E22265" s="27"/>
      <c r="F22265" s="27"/>
      <c r="G22265" s="1"/>
      <c r="H22265" s="1"/>
      <c r="I22265" s="1"/>
    </row>
    <row r="22266" spans="2:9">
      <c r="B22266" s="1"/>
      <c r="C22266" s="29"/>
      <c r="D22266" s="27"/>
      <c r="E22266" s="27"/>
      <c r="F22266" s="27"/>
      <c r="G22266" s="1"/>
      <c r="H22266" s="1"/>
      <c r="I22266" s="1"/>
    </row>
    <row r="22267" spans="2:9">
      <c r="B22267" s="1"/>
      <c r="C22267" s="29"/>
      <c r="D22267" s="27"/>
      <c r="E22267" s="27"/>
      <c r="F22267" s="27"/>
      <c r="G22267" s="1"/>
      <c r="H22267" s="1"/>
      <c r="I22267" s="1"/>
    </row>
    <row r="22268" spans="2:9">
      <c r="B22268" s="1"/>
      <c r="C22268" s="29"/>
      <c r="D22268" s="27"/>
      <c r="E22268" s="27"/>
      <c r="F22268" s="27"/>
      <c r="G22268" s="1"/>
      <c r="H22268" s="1"/>
      <c r="I22268" s="1"/>
    </row>
    <row r="22269" spans="2:9">
      <c r="B22269" s="1"/>
      <c r="C22269" s="29"/>
      <c r="D22269" s="27"/>
      <c r="E22269" s="27"/>
      <c r="F22269" s="27"/>
      <c r="G22269" s="1"/>
      <c r="H22269" s="1"/>
      <c r="I22269" s="1"/>
    </row>
    <row r="22270" spans="2:9">
      <c r="B22270" s="1"/>
      <c r="C22270" s="29"/>
      <c r="D22270" s="27"/>
      <c r="E22270" s="27"/>
      <c r="F22270" s="27"/>
      <c r="G22270" s="1"/>
      <c r="H22270" s="1"/>
      <c r="I22270" s="1"/>
    </row>
    <row r="22271" spans="2:9">
      <c r="B22271" s="1"/>
      <c r="C22271" s="29"/>
      <c r="D22271" s="27"/>
      <c r="E22271" s="27"/>
      <c r="F22271" s="27"/>
      <c r="G22271" s="1"/>
      <c r="H22271" s="1"/>
      <c r="I22271" s="1"/>
    </row>
    <row r="22272" spans="2:9">
      <c r="B22272" s="1"/>
      <c r="C22272" s="29"/>
      <c r="D22272" s="27"/>
      <c r="E22272" s="27"/>
      <c r="F22272" s="27"/>
      <c r="G22272" s="1"/>
      <c r="H22272" s="1"/>
      <c r="I22272" s="1"/>
    </row>
    <row r="22273" spans="2:9">
      <c r="B22273" s="1"/>
      <c r="C22273" s="29"/>
      <c r="D22273" s="27"/>
      <c r="E22273" s="27"/>
      <c r="F22273" s="27"/>
      <c r="G22273" s="1"/>
      <c r="H22273" s="1"/>
      <c r="I22273" s="1"/>
    </row>
    <row r="22274" spans="2:9">
      <c r="B22274" s="1"/>
      <c r="C22274" s="29"/>
      <c r="D22274" s="27"/>
      <c r="E22274" s="27"/>
      <c r="F22274" s="27"/>
      <c r="G22274" s="1"/>
      <c r="H22274" s="1"/>
      <c r="I22274" s="1"/>
    </row>
    <row r="22275" spans="2:9">
      <c r="B22275" s="1"/>
      <c r="C22275" s="29"/>
      <c r="D22275" s="27"/>
      <c r="E22275" s="27"/>
      <c r="F22275" s="27"/>
      <c r="G22275" s="1"/>
      <c r="H22275" s="1"/>
      <c r="I22275" s="1"/>
    </row>
    <row r="22276" spans="2:9">
      <c r="B22276" s="1"/>
      <c r="C22276" s="29"/>
      <c r="D22276" s="27"/>
      <c r="E22276" s="27"/>
      <c r="F22276" s="27"/>
      <c r="G22276" s="1"/>
      <c r="H22276" s="1"/>
      <c r="I22276" s="1"/>
    </row>
    <row r="22277" spans="2:9">
      <c r="B22277" s="1"/>
      <c r="C22277" s="29"/>
      <c r="D22277" s="27"/>
      <c r="E22277" s="27"/>
      <c r="F22277" s="27"/>
      <c r="G22277" s="1"/>
      <c r="H22277" s="1"/>
      <c r="I22277" s="1"/>
    </row>
    <row r="22278" spans="2:9">
      <c r="B22278" s="1"/>
      <c r="C22278" s="29"/>
      <c r="D22278" s="27"/>
      <c r="E22278" s="27"/>
      <c r="F22278" s="27"/>
      <c r="G22278" s="1"/>
      <c r="H22278" s="1"/>
      <c r="I22278" s="1"/>
    </row>
    <row r="22279" spans="2:9">
      <c r="B22279" s="1"/>
      <c r="C22279" s="29"/>
      <c r="D22279" s="27"/>
      <c r="E22279" s="27"/>
      <c r="F22279" s="27"/>
      <c r="G22279" s="1"/>
      <c r="H22279" s="1"/>
      <c r="I22279" s="1"/>
    </row>
    <row r="22280" spans="2:9">
      <c r="B22280" s="1"/>
      <c r="C22280" s="29"/>
      <c r="D22280" s="27"/>
      <c r="E22280" s="27"/>
      <c r="F22280" s="27"/>
      <c r="G22280" s="1"/>
      <c r="H22280" s="1"/>
      <c r="I22280" s="1"/>
    </row>
    <row r="22281" spans="2:9">
      <c r="B22281" s="1"/>
      <c r="C22281" s="29"/>
      <c r="D22281" s="27"/>
      <c r="E22281" s="27"/>
      <c r="F22281" s="27"/>
      <c r="G22281" s="1"/>
      <c r="H22281" s="1"/>
      <c r="I22281" s="1"/>
    </row>
    <row r="22282" spans="2:9">
      <c r="B22282" s="1"/>
      <c r="C22282" s="29"/>
      <c r="D22282" s="27"/>
      <c r="E22282" s="27"/>
      <c r="F22282" s="27"/>
      <c r="G22282" s="1"/>
      <c r="H22282" s="1"/>
      <c r="I22282" s="1"/>
    </row>
    <row r="22283" spans="2:9">
      <c r="B22283" s="1"/>
      <c r="C22283" s="29"/>
      <c r="D22283" s="27"/>
      <c r="E22283" s="27"/>
      <c r="F22283" s="27"/>
      <c r="G22283" s="1"/>
      <c r="H22283" s="1"/>
      <c r="I22283" s="1"/>
    </row>
    <row r="22284" spans="2:9">
      <c r="B22284" s="1"/>
      <c r="C22284" s="29"/>
      <c r="D22284" s="27"/>
      <c r="E22284" s="27"/>
      <c r="F22284" s="27"/>
      <c r="G22284" s="1"/>
      <c r="H22284" s="1"/>
      <c r="I22284" s="1"/>
    </row>
    <row r="22285" spans="2:9">
      <c r="B22285" s="1"/>
      <c r="C22285" s="29"/>
      <c r="D22285" s="27"/>
      <c r="E22285" s="27"/>
      <c r="F22285" s="27"/>
      <c r="G22285" s="1"/>
      <c r="H22285" s="1"/>
      <c r="I22285" s="1"/>
    </row>
    <row r="22286" spans="2:9">
      <c r="B22286" s="1"/>
      <c r="C22286" s="29"/>
      <c r="D22286" s="27"/>
      <c r="E22286" s="27"/>
      <c r="F22286" s="27"/>
      <c r="G22286" s="1"/>
      <c r="H22286" s="1"/>
      <c r="I22286" s="1"/>
    </row>
    <row r="22287" spans="2:9">
      <c r="B22287" s="1"/>
      <c r="C22287" s="29"/>
      <c r="D22287" s="27"/>
      <c r="E22287" s="27"/>
      <c r="F22287" s="27"/>
      <c r="G22287" s="1"/>
      <c r="H22287" s="1"/>
      <c r="I22287" s="1"/>
    </row>
    <row r="22288" spans="2:9">
      <c r="B22288" s="1"/>
      <c r="C22288" s="29"/>
      <c r="D22288" s="27"/>
      <c r="E22288" s="27"/>
      <c r="F22288" s="27"/>
      <c r="G22288" s="1"/>
      <c r="H22288" s="1"/>
      <c r="I22288" s="1"/>
    </row>
    <row r="22289" spans="2:9">
      <c r="B22289" s="1"/>
      <c r="C22289" s="29"/>
      <c r="D22289" s="27"/>
      <c r="E22289" s="27"/>
      <c r="F22289" s="27"/>
      <c r="G22289" s="1"/>
      <c r="H22289" s="1"/>
      <c r="I22289" s="1"/>
    </row>
    <row r="22290" spans="2:9">
      <c r="B22290" s="1"/>
      <c r="C22290" s="29"/>
      <c r="D22290" s="27"/>
      <c r="E22290" s="27"/>
      <c r="F22290" s="27"/>
      <c r="G22290" s="1"/>
      <c r="H22290" s="1"/>
      <c r="I22290" s="1"/>
    </row>
    <row r="22291" spans="2:9">
      <c r="B22291" s="1"/>
      <c r="C22291" s="29"/>
      <c r="D22291" s="27"/>
      <c r="E22291" s="27"/>
      <c r="F22291" s="27"/>
      <c r="G22291" s="1"/>
      <c r="H22291" s="1"/>
      <c r="I22291" s="1"/>
    </row>
    <row r="22292" spans="2:9">
      <c r="B22292" s="1"/>
      <c r="C22292" s="29"/>
      <c r="D22292" s="27"/>
      <c r="E22292" s="27"/>
      <c r="F22292" s="27"/>
      <c r="G22292" s="1"/>
      <c r="H22292" s="1"/>
      <c r="I22292" s="1"/>
    </row>
    <row r="22293" spans="2:9">
      <c r="B22293" s="1"/>
      <c r="C22293" s="29"/>
      <c r="D22293" s="27"/>
      <c r="E22293" s="27"/>
      <c r="F22293" s="27"/>
      <c r="G22293" s="1"/>
      <c r="H22293" s="1"/>
      <c r="I22293" s="1"/>
    </row>
    <row r="22294" spans="2:9">
      <c r="B22294" s="1"/>
      <c r="C22294" s="29"/>
      <c r="D22294" s="27"/>
      <c r="E22294" s="27"/>
      <c r="F22294" s="27"/>
      <c r="G22294" s="1"/>
      <c r="H22294" s="1"/>
      <c r="I22294" s="1"/>
    </row>
    <row r="22295" spans="2:9">
      <c r="B22295" s="1"/>
      <c r="C22295" s="29"/>
      <c r="D22295" s="27"/>
      <c r="E22295" s="27"/>
      <c r="F22295" s="27"/>
      <c r="G22295" s="1"/>
      <c r="H22295" s="1"/>
      <c r="I22295" s="1"/>
    </row>
    <row r="22296" spans="2:9">
      <c r="B22296" s="1"/>
      <c r="C22296" s="29"/>
      <c r="D22296" s="27"/>
      <c r="E22296" s="27"/>
      <c r="F22296" s="27"/>
      <c r="G22296" s="1"/>
      <c r="H22296" s="1"/>
      <c r="I22296" s="1"/>
    </row>
    <row r="22297" spans="2:9">
      <c r="B22297" s="1"/>
      <c r="C22297" s="29"/>
      <c r="D22297" s="27"/>
      <c r="E22297" s="27"/>
      <c r="F22297" s="27"/>
      <c r="G22297" s="1"/>
      <c r="H22297" s="1"/>
      <c r="I22297" s="1"/>
    </row>
    <row r="22298" spans="2:9">
      <c r="B22298" s="1"/>
      <c r="C22298" s="29"/>
      <c r="D22298" s="27"/>
      <c r="E22298" s="27"/>
      <c r="F22298" s="27"/>
      <c r="G22298" s="1"/>
      <c r="H22298" s="1"/>
      <c r="I22298" s="1"/>
    </row>
    <row r="22299" spans="2:9">
      <c r="B22299" s="1"/>
      <c r="C22299" s="29"/>
      <c r="D22299" s="27"/>
      <c r="E22299" s="27"/>
      <c r="F22299" s="27"/>
      <c r="G22299" s="1"/>
      <c r="H22299" s="1"/>
      <c r="I22299" s="1"/>
    </row>
    <row r="22300" spans="2:9">
      <c r="B22300" s="1"/>
      <c r="C22300" s="29"/>
      <c r="D22300" s="27"/>
      <c r="E22300" s="27"/>
      <c r="F22300" s="27"/>
      <c r="G22300" s="1"/>
      <c r="H22300" s="1"/>
      <c r="I22300" s="1"/>
    </row>
    <row r="22301" spans="2:9">
      <c r="B22301" s="1"/>
      <c r="C22301" s="29"/>
      <c r="D22301" s="27"/>
      <c r="E22301" s="27"/>
      <c r="F22301" s="27"/>
      <c r="G22301" s="1"/>
      <c r="H22301" s="1"/>
      <c r="I22301" s="1"/>
    </row>
    <row r="22302" spans="2:9">
      <c r="B22302" s="1"/>
      <c r="C22302" s="29"/>
      <c r="D22302" s="27"/>
      <c r="E22302" s="27"/>
      <c r="F22302" s="27"/>
      <c r="G22302" s="1"/>
      <c r="H22302" s="1"/>
      <c r="I22302" s="1"/>
    </row>
    <row r="22303" spans="2:9">
      <c r="B22303" s="1"/>
      <c r="C22303" s="29"/>
      <c r="D22303" s="27"/>
      <c r="E22303" s="27"/>
      <c r="F22303" s="27"/>
      <c r="G22303" s="1"/>
      <c r="H22303" s="1"/>
      <c r="I22303" s="1"/>
    </row>
    <row r="22304" spans="2:9">
      <c r="B22304" s="1"/>
      <c r="C22304" s="29"/>
      <c r="D22304" s="27"/>
      <c r="E22304" s="27"/>
      <c r="F22304" s="27"/>
      <c r="G22304" s="1"/>
      <c r="H22304" s="1"/>
      <c r="I22304" s="1"/>
    </row>
    <row r="22305" spans="2:9">
      <c r="B22305" s="1"/>
      <c r="C22305" s="29"/>
      <c r="D22305" s="27"/>
      <c r="E22305" s="27"/>
      <c r="F22305" s="27"/>
      <c r="G22305" s="1"/>
      <c r="H22305" s="1"/>
      <c r="I22305" s="1"/>
    </row>
    <row r="22306" spans="2:9">
      <c r="B22306" s="1"/>
      <c r="C22306" s="29"/>
      <c r="D22306" s="27"/>
      <c r="E22306" s="27"/>
      <c r="F22306" s="27"/>
      <c r="G22306" s="1"/>
      <c r="H22306" s="1"/>
      <c r="I22306" s="1"/>
    </row>
    <row r="22307" spans="2:9">
      <c r="B22307" s="1"/>
      <c r="C22307" s="29"/>
      <c r="D22307" s="27"/>
      <c r="E22307" s="27"/>
      <c r="F22307" s="27"/>
      <c r="G22307" s="1"/>
      <c r="H22307" s="1"/>
      <c r="I22307" s="1"/>
    </row>
    <row r="22308" spans="2:9">
      <c r="B22308" s="1"/>
      <c r="C22308" s="29"/>
      <c r="D22308" s="27"/>
      <c r="E22308" s="27"/>
      <c r="F22308" s="27"/>
      <c r="G22308" s="1"/>
      <c r="H22308" s="1"/>
      <c r="I22308" s="1"/>
    </row>
    <row r="22309" spans="2:9">
      <c r="B22309" s="1"/>
      <c r="C22309" s="29"/>
      <c r="D22309" s="27"/>
      <c r="E22309" s="27"/>
      <c r="F22309" s="27"/>
      <c r="G22309" s="1"/>
      <c r="H22309" s="1"/>
      <c r="I22309" s="1"/>
    </row>
    <row r="22310" spans="2:9">
      <c r="B22310" s="1"/>
      <c r="C22310" s="29"/>
      <c r="D22310" s="27"/>
      <c r="E22310" s="27"/>
      <c r="F22310" s="27"/>
      <c r="G22310" s="1"/>
      <c r="H22310" s="1"/>
      <c r="I22310" s="1"/>
    </row>
    <row r="22311" spans="2:9">
      <c r="B22311" s="1"/>
      <c r="C22311" s="29"/>
      <c r="D22311" s="27"/>
      <c r="E22311" s="27"/>
      <c r="F22311" s="27"/>
      <c r="G22311" s="1"/>
      <c r="H22311" s="1"/>
      <c r="I22311" s="1"/>
    </row>
    <row r="22312" spans="2:9">
      <c r="B22312" s="1"/>
      <c r="C22312" s="29"/>
      <c r="D22312" s="27"/>
      <c r="E22312" s="27"/>
      <c r="F22312" s="27"/>
      <c r="G22312" s="1"/>
      <c r="H22312" s="1"/>
      <c r="I22312" s="1"/>
    </row>
    <row r="22313" spans="2:9">
      <c r="B22313" s="1"/>
      <c r="C22313" s="29"/>
      <c r="D22313" s="27"/>
      <c r="E22313" s="27"/>
      <c r="F22313" s="27"/>
      <c r="G22313" s="1"/>
      <c r="H22313" s="1"/>
      <c r="I22313" s="1"/>
    </row>
    <row r="22314" spans="2:9">
      <c r="B22314" s="1"/>
      <c r="C22314" s="29"/>
      <c r="D22314" s="27"/>
      <c r="E22314" s="27"/>
      <c r="F22314" s="27"/>
      <c r="G22314" s="1"/>
      <c r="H22314" s="1"/>
      <c r="I22314" s="1"/>
    </row>
    <row r="22315" spans="2:9">
      <c r="B22315" s="1"/>
      <c r="C22315" s="29"/>
      <c r="D22315" s="27"/>
      <c r="E22315" s="27"/>
      <c r="F22315" s="27"/>
      <c r="G22315" s="1"/>
      <c r="H22315" s="1"/>
      <c r="I22315" s="1"/>
    </row>
    <row r="22316" spans="2:9">
      <c r="B22316" s="1"/>
      <c r="C22316" s="29"/>
      <c r="D22316" s="27"/>
      <c r="E22316" s="27"/>
      <c r="F22316" s="27"/>
      <c r="G22316" s="1"/>
      <c r="H22316" s="1"/>
      <c r="I22316" s="1"/>
    </row>
    <row r="22317" spans="2:9">
      <c r="B22317" s="1"/>
      <c r="C22317" s="29"/>
      <c r="D22317" s="27"/>
      <c r="E22317" s="27"/>
      <c r="F22317" s="27"/>
      <c r="G22317" s="1"/>
      <c r="H22317" s="1"/>
      <c r="I22317" s="1"/>
    </row>
    <row r="22318" spans="2:9">
      <c r="B22318" s="1"/>
      <c r="C22318" s="29"/>
      <c r="D22318" s="27"/>
      <c r="E22318" s="27"/>
      <c r="F22318" s="27"/>
      <c r="G22318" s="1"/>
      <c r="H22318" s="1"/>
      <c r="I22318" s="1"/>
    </row>
    <row r="22319" spans="2:9">
      <c r="B22319" s="1"/>
      <c r="C22319" s="29"/>
      <c r="D22319" s="27"/>
      <c r="E22319" s="27"/>
      <c r="F22319" s="27"/>
      <c r="G22319" s="1"/>
      <c r="H22319" s="1"/>
      <c r="I22319" s="1"/>
    </row>
    <row r="22320" spans="2:9">
      <c r="B22320" s="1"/>
      <c r="C22320" s="29"/>
      <c r="D22320" s="27"/>
      <c r="E22320" s="27"/>
      <c r="F22320" s="27"/>
      <c r="G22320" s="1"/>
      <c r="H22320" s="1"/>
      <c r="I22320" s="1"/>
    </row>
    <row r="22321" spans="2:9">
      <c r="B22321" s="1"/>
      <c r="C22321" s="29"/>
      <c r="D22321" s="27"/>
      <c r="E22321" s="27"/>
      <c r="F22321" s="27"/>
      <c r="G22321" s="1"/>
      <c r="H22321" s="1"/>
      <c r="I22321" s="1"/>
    </row>
    <row r="22322" spans="2:9">
      <c r="B22322" s="1"/>
      <c r="C22322" s="29"/>
      <c r="D22322" s="27"/>
      <c r="E22322" s="27"/>
      <c r="F22322" s="27"/>
      <c r="G22322" s="1"/>
      <c r="H22322" s="1"/>
      <c r="I22322" s="1"/>
    </row>
    <row r="22323" spans="2:9">
      <c r="B22323" s="1"/>
      <c r="C22323" s="29"/>
      <c r="D22323" s="27"/>
      <c r="E22323" s="27"/>
      <c r="F22323" s="27"/>
      <c r="G22323" s="1"/>
      <c r="H22323" s="1"/>
      <c r="I22323" s="1"/>
    </row>
    <row r="22324" spans="2:9">
      <c r="B22324" s="1"/>
      <c r="C22324" s="29"/>
      <c r="D22324" s="27"/>
      <c r="E22324" s="27"/>
      <c r="F22324" s="27"/>
      <c r="G22324" s="1"/>
      <c r="H22324" s="1"/>
      <c r="I22324" s="1"/>
    </row>
    <row r="22325" spans="2:9">
      <c r="B22325" s="1"/>
      <c r="C22325" s="29"/>
      <c r="D22325" s="27"/>
      <c r="E22325" s="27"/>
      <c r="F22325" s="27"/>
      <c r="G22325" s="1"/>
      <c r="H22325" s="1"/>
      <c r="I22325" s="1"/>
    </row>
    <row r="22326" spans="2:9">
      <c r="B22326" s="1"/>
      <c r="C22326" s="29"/>
      <c r="D22326" s="27"/>
      <c r="E22326" s="27"/>
      <c r="F22326" s="27"/>
      <c r="G22326" s="1"/>
      <c r="H22326" s="1"/>
      <c r="I22326" s="1"/>
    </row>
    <row r="22327" spans="2:9">
      <c r="B22327" s="1"/>
      <c r="C22327" s="29"/>
      <c r="D22327" s="27"/>
      <c r="E22327" s="27"/>
      <c r="F22327" s="27"/>
      <c r="G22327" s="1"/>
      <c r="H22327" s="1"/>
      <c r="I22327" s="1"/>
    </row>
    <row r="22328" spans="2:9">
      <c r="B22328" s="1"/>
      <c r="C22328" s="29"/>
      <c r="D22328" s="27"/>
      <c r="E22328" s="27"/>
      <c r="F22328" s="27"/>
      <c r="G22328" s="1"/>
      <c r="H22328" s="1"/>
      <c r="I22328" s="1"/>
    </row>
    <row r="22329" spans="2:9">
      <c r="B22329" s="1"/>
      <c r="C22329" s="29"/>
      <c r="D22329" s="27"/>
      <c r="E22329" s="27"/>
      <c r="F22329" s="27"/>
      <c r="G22329" s="1"/>
      <c r="H22329" s="1"/>
      <c r="I22329" s="1"/>
    </row>
    <row r="22330" spans="2:9">
      <c r="B22330" s="1"/>
      <c r="C22330" s="29"/>
      <c r="D22330" s="27"/>
      <c r="E22330" s="27"/>
      <c r="F22330" s="27"/>
      <c r="G22330" s="1"/>
      <c r="H22330" s="1"/>
      <c r="I22330" s="1"/>
    </row>
    <row r="22331" spans="2:9">
      <c r="B22331" s="1"/>
      <c r="C22331" s="29"/>
      <c r="D22331" s="27"/>
      <c r="E22331" s="27"/>
      <c r="F22331" s="27"/>
      <c r="G22331" s="1"/>
      <c r="H22331" s="1"/>
      <c r="I22331" s="1"/>
    </row>
    <row r="22332" spans="2:9">
      <c r="B22332" s="1"/>
      <c r="C22332" s="29"/>
      <c r="D22332" s="27"/>
      <c r="E22332" s="27"/>
      <c r="F22332" s="27"/>
      <c r="G22332" s="1"/>
      <c r="H22332" s="1"/>
      <c r="I22332" s="1"/>
    </row>
    <row r="22333" spans="2:9">
      <c r="B22333" s="1"/>
      <c r="C22333" s="29"/>
      <c r="D22333" s="27"/>
      <c r="E22333" s="27"/>
      <c r="F22333" s="27"/>
      <c r="G22333" s="1"/>
      <c r="H22333" s="1"/>
      <c r="I22333" s="1"/>
    </row>
    <row r="22334" spans="2:9">
      <c r="B22334" s="1"/>
      <c r="C22334" s="29"/>
      <c r="D22334" s="27"/>
      <c r="E22334" s="27"/>
      <c r="F22334" s="27"/>
      <c r="G22334" s="1"/>
      <c r="H22334" s="1"/>
      <c r="I22334" s="1"/>
    </row>
    <row r="22335" spans="2:9">
      <c r="B22335" s="1"/>
      <c r="C22335" s="29"/>
      <c r="D22335" s="27"/>
      <c r="E22335" s="27"/>
      <c r="F22335" s="27"/>
      <c r="G22335" s="1"/>
      <c r="H22335" s="1"/>
      <c r="I22335" s="1"/>
    </row>
    <row r="22336" spans="2:9">
      <c r="B22336" s="1"/>
      <c r="C22336" s="29"/>
      <c r="D22336" s="27"/>
      <c r="E22336" s="27"/>
      <c r="F22336" s="27"/>
      <c r="G22336" s="1"/>
      <c r="H22336" s="1"/>
      <c r="I22336" s="1"/>
    </row>
    <row r="22337" spans="2:9">
      <c r="B22337" s="1"/>
      <c r="C22337" s="29"/>
      <c r="D22337" s="27"/>
      <c r="E22337" s="27"/>
      <c r="F22337" s="27"/>
      <c r="G22337" s="1"/>
      <c r="H22337" s="1"/>
      <c r="I22337" s="1"/>
    </row>
    <row r="22338" spans="2:9">
      <c r="B22338" s="1"/>
      <c r="C22338" s="29"/>
      <c r="D22338" s="27"/>
      <c r="E22338" s="27"/>
      <c r="F22338" s="27"/>
      <c r="G22338" s="1"/>
      <c r="H22338" s="1"/>
      <c r="I22338" s="1"/>
    </row>
    <row r="22339" spans="2:9">
      <c r="B22339" s="1"/>
      <c r="C22339" s="29"/>
      <c r="D22339" s="27"/>
      <c r="E22339" s="27"/>
      <c r="F22339" s="27"/>
      <c r="G22339" s="1"/>
      <c r="H22339" s="1"/>
      <c r="I22339" s="1"/>
    </row>
    <row r="22340" spans="2:9">
      <c r="B22340" s="1"/>
      <c r="C22340" s="29"/>
      <c r="D22340" s="27"/>
      <c r="E22340" s="27"/>
      <c r="F22340" s="27"/>
      <c r="G22340" s="1"/>
      <c r="H22340" s="1"/>
      <c r="I22340" s="1"/>
    </row>
    <row r="22341" spans="2:9">
      <c r="B22341" s="1"/>
      <c r="C22341" s="29"/>
      <c r="D22341" s="27"/>
      <c r="E22341" s="27"/>
      <c r="F22341" s="27"/>
      <c r="G22341" s="1"/>
      <c r="H22341" s="1"/>
      <c r="I22341" s="1"/>
    </row>
    <row r="22342" spans="2:9">
      <c r="B22342" s="1"/>
      <c r="C22342" s="29"/>
      <c r="D22342" s="27"/>
      <c r="E22342" s="27"/>
      <c r="F22342" s="27"/>
      <c r="G22342" s="1"/>
      <c r="H22342" s="1"/>
      <c r="I22342" s="1"/>
    </row>
    <row r="22343" spans="2:9">
      <c r="B22343" s="1"/>
      <c r="C22343" s="29"/>
      <c r="D22343" s="27"/>
      <c r="E22343" s="27"/>
      <c r="F22343" s="27"/>
      <c r="G22343" s="1"/>
      <c r="H22343" s="1"/>
      <c r="I22343" s="1"/>
    </row>
    <row r="22344" spans="2:9">
      <c r="B22344" s="1"/>
      <c r="C22344" s="29"/>
      <c r="D22344" s="27"/>
      <c r="E22344" s="27"/>
      <c r="F22344" s="27"/>
      <c r="G22344" s="1"/>
      <c r="H22344" s="1"/>
      <c r="I22344" s="1"/>
    </row>
    <row r="22345" spans="2:9">
      <c r="B22345" s="1"/>
      <c r="C22345" s="29"/>
      <c r="D22345" s="27"/>
      <c r="E22345" s="27"/>
      <c r="F22345" s="27"/>
      <c r="G22345" s="1"/>
      <c r="H22345" s="1"/>
      <c r="I22345" s="1"/>
    </row>
    <row r="22346" spans="2:9">
      <c r="B22346" s="1"/>
      <c r="C22346" s="29"/>
      <c r="D22346" s="27"/>
      <c r="E22346" s="27"/>
      <c r="F22346" s="27"/>
      <c r="G22346" s="1"/>
      <c r="H22346" s="1"/>
      <c r="I22346" s="1"/>
    </row>
    <row r="22347" spans="2:9">
      <c r="B22347" s="1"/>
      <c r="C22347" s="29"/>
      <c r="D22347" s="27"/>
      <c r="E22347" s="27"/>
      <c r="F22347" s="27"/>
      <c r="G22347" s="1"/>
      <c r="H22347" s="1"/>
      <c r="I22347" s="1"/>
    </row>
    <row r="22348" spans="2:9">
      <c r="B22348" s="1"/>
      <c r="C22348" s="29"/>
      <c r="D22348" s="27"/>
      <c r="E22348" s="27"/>
      <c r="F22348" s="27"/>
      <c r="G22348" s="1"/>
      <c r="H22348" s="1"/>
      <c r="I22348" s="1"/>
    </row>
    <row r="22349" spans="2:9">
      <c r="B22349" s="1"/>
      <c r="C22349" s="29"/>
      <c r="D22349" s="27"/>
      <c r="E22349" s="27"/>
      <c r="F22349" s="27"/>
      <c r="G22349" s="1"/>
      <c r="H22349" s="1"/>
      <c r="I22349" s="1"/>
    </row>
    <row r="22350" spans="2:9">
      <c r="B22350" s="1"/>
      <c r="C22350" s="29"/>
      <c r="D22350" s="27"/>
      <c r="E22350" s="27"/>
      <c r="F22350" s="27"/>
      <c r="G22350" s="1"/>
      <c r="H22350" s="1"/>
      <c r="I22350" s="1"/>
    </row>
    <row r="22351" spans="2:9">
      <c r="B22351" s="1"/>
      <c r="C22351" s="29"/>
      <c r="D22351" s="27"/>
      <c r="E22351" s="27"/>
      <c r="F22351" s="27"/>
      <c r="G22351" s="1"/>
      <c r="H22351" s="1"/>
      <c r="I22351" s="1"/>
    </row>
    <row r="22352" spans="2:9">
      <c r="B22352" s="1"/>
      <c r="C22352" s="29"/>
      <c r="D22352" s="27"/>
      <c r="E22352" s="27"/>
      <c r="F22352" s="27"/>
      <c r="G22352" s="1"/>
      <c r="H22352" s="1"/>
      <c r="I22352" s="1"/>
    </row>
    <row r="22353" spans="2:9">
      <c r="B22353" s="1"/>
      <c r="C22353" s="29"/>
      <c r="D22353" s="27"/>
      <c r="E22353" s="27"/>
      <c r="F22353" s="27"/>
      <c r="G22353" s="1"/>
      <c r="H22353" s="1"/>
      <c r="I22353" s="1"/>
    </row>
    <row r="22354" spans="2:9">
      <c r="B22354" s="1"/>
      <c r="C22354" s="29"/>
      <c r="D22354" s="27"/>
      <c r="E22354" s="27"/>
      <c r="F22354" s="27"/>
      <c r="G22354" s="1"/>
      <c r="H22354" s="1"/>
      <c r="I22354" s="1"/>
    </row>
    <row r="22355" spans="2:9">
      <c r="B22355" s="1"/>
      <c r="C22355" s="29"/>
      <c r="D22355" s="27"/>
      <c r="E22355" s="27"/>
      <c r="F22355" s="27"/>
      <c r="G22355" s="1"/>
      <c r="H22355" s="1"/>
      <c r="I22355" s="1"/>
    </row>
    <row r="22356" spans="2:9">
      <c r="B22356" s="1"/>
      <c r="C22356" s="29"/>
      <c r="D22356" s="27"/>
      <c r="E22356" s="27"/>
      <c r="F22356" s="27"/>
      <c r="G22356" s="1"/>
      <c r="H22356" s="1"/>
      <c r="I22356" s="1"/>
    </row>
    <row r="22357" spans="2:9">
      <c r="B22357" s="1"/>
      <c r="C22357" s="29"/>
      <c r="D22357" s="27"/>
      <c r="E22357" s="27"/>
      <c r="F22357" s="27"/>
      <c r="G22357" s="1"/>
      <c r="H22357" s="1"/>
      <c r="I22357" s="1"/>
    </row>
    <row r="22358" spans="2:9">
      <c r="B22358" s="1"/>
      <c r="C22358" s="29"/>
      <c r="D22358" s="27"/>
      <c r="E22358" s="27"/>
      <c r="F22358" s="27"/>
      <c r="G22358" s="1"/>
      <c r="H22358" s="1"/>
      <c r="I22358" s="1"/>
    </row>
    <row r="22359" spans="2:9">
      <c r="B22359" s="1"/>
      <c r="C22359" s="29"/>
      <c r="D22359" s="27"/>
      <c r="E22359" s="27"/>
      <c r="F22359" s="27"/>
      <c r="G22359" s="1"/>
      <c r="H22359" s="1"/>
      <c r="I22359" s="1"/>
    </row>
    <row r="22360" spans="2:9">
      <c r="B22360" s="1"/>
      <c r="C22360" s="29"/>
      <c r="D22360" s="27"/>
      <c r="E22360" s="27"/>
      <c r="F22360" s="27"/>
      <c r="G22360" s="1"/>
      <c r="H22360" s="1"/>
      <c r="I22360" s="1"/>
    </row>
    <row r="22361" spans="2:9">
      <c r="B22361" s="1"/>
      <c r="C22361" s="29"/>
      <c r="D22361" s="27"/>
      <c r="E22361" s="27"/>
      <c r="F22361" s="27"/>
      <c r="G22361" s="1"/>
      <c r="H22361" s="1"/>
      <c r="I22361" s="1"/>
    </row>
    <row r="22362" spans="2:9">
      <c r="B22362" s="1"/>
      <c r="C22362" s="29"/>
      <c r="D22362" s="27"/>
      <c r="E22362" s="27"/>
      <c r="F22362" s="27"/>
      <c r="G22362" s="1"/>
      <c r="H22362" s="1"/>
      <c r="I22362" s="1"/>
    </row>
    <row r="22363" spans="2:9">
      <c r="B22363" s="1"/>
      <c r="C22363" s="29"/>
      <c r="D22363" s="27"/>
      <c r="E22363" s="27"/>
      <c r="F22363" s="27"/>
      <c r="G22363" s="1"/>
      <c r="H22363" s="1"/>
      <c r="I22363" s="1"/>
    </row>
    <row r="22364" spans="2:9">
      <c r="B22364" s="1"/>
      <c r="C22364" s="29"/>
      <c r="D22364" s="27"/>
      <c r="E22364" s="27"/>
      <c r="F22364" s="27"/>
      <c r="G22364" s="1"/>
      <c r="H22364" s="1"/>
      <c r="I22364" s="1"/>
    </row>
    <row r="22365" spans="2:9">
      <c r="B22365" s="1"/>
      <c r="C22365" s="29"/>
      <c r="D22365" s="27"/>
      <c r="E22365" s="27"/>
      <c r="F22365" s="27"/>
      <c r="G22365" s="1"/>
      <c r="H22365" s="1"/>
      <c r="I22365" s="1"/>
    </row>
    <row r="22366" spans="2:9">
      <c r="B22366" s="1"/>
      <c r="C22366" s="29"/>
      <c r="D22366" s="27"/>
      <c r="E22366" s="27"/>
      <c r="F22366" s="27"/>
      <c r="G22366" s="1"/>
      <c r="H22366" s="1"/>
      <c r="I22366" s="1"/>
    </row>
    <row r="22367" spans="2:9">
      <c r="B22367" s="1"/>
      <c r="C22367" s="29"/>
      <c r="D22367" s="27"/>
      <c r="E22367" s="27"/>
      <c r="F22367" s="27"/>
      <c r="G22367" s="1"/>
      <c r="H22367" s="1"/>
      <c r="I22367" s="1"/>
    </row>
    <row r="22368" spans="2:9">
      <c r="B22368" s="1"/>
      <c r="C22368" s="29"/>
      <c r="D22368" s="27"/>
      <c r="E22368" s="27"/>
      <c r="F22368" s="27"/>
      <c r="G22368" s="1"/>
      <c r="H22368" s="1"/>
      <c r="I22368" s="1"/>
    </row>
    <row r="22369" spans="2:9">
      <c r="B22369" s="1"/>
      <c r="C22369" s="29"/>
      <c r="D22369" s="27"/>
      <c r="E22369" s="27"/>
      <c r="F22369" s="27"/>
      <c r="G22369" s="1"/>
      <c r="H22369" s="1"/>
      <c r="I22369" s="1"/>
    </row>
    <row r="22370" spans="2:9">
      <c r="B22370" s="1"/>
      <c r="C22370" s="29"/>
      <c r="D22370" s="27"/>
      <c r="E22370" s="27"/>
      <c r="F22370" s="27"/>
      <c r="G22370" s="1"/>
      <c r="H22370" s="1"/>
      <c r="I22370" s="1"/>
    </row>
    <row r="22371" spans="2:9">
      <c r="B22371" s="1"/>
      <c r="C22371" s="29"/>
      <c r="D22371" s="27"/>
      <c r="E22371" s="27"/>
      <c r="F22371" s="27"/>
      <c r="G22371" s="1"/>
      <c r="H22371" s="1"/>
      <c r="I22371" s="1"/>
    </row>
    <row r="22372" spans="2:9">
      <c r="B22372" s="1"/>
      <c r="C22372" s="29"/>
      <c r="D22372" s="27"/>
      <c r="E22372" s="27"/>
      <c r="F22372" s="27"/>
      <c r="G22372" s="1"/>
      <c r="H22372" s="1"/>
      <c r="I22372" s="1"/>
    </row>
    <row r="22373" spans="2:9">
      <c r="B22373" s="1"/>
      <c r="C22373" s="29"/>
      <c r="D22373" s="27"/>
      <c r="E22373" s="27"/>
      <c r="F22373" s="27"/>
      <c r="G22373" s="1"/>
      <c r="H22373" s="1"/>
      <c r="I22373" s="1"/>
    </row>
    <row r="22374" spans="2:9">
      <c r="B22374" s="1"/>
      <c r="C22374" s="29"/>
      <c r="D22374" s="27"/>
      <c r="E22374" s="27"/>
      <c r="F22374" s="27"/>
      <c r="G22374" s="1"/>
      <c r="H22374" s="1"/>
      <c r="I22374" s="1"/>
    </row>
    <row r="22375" spans="2:9">
      <c r="B22375" s="1"/>
      <c r="C22375" s="29"/>
      <c r="D22375" s="27"/>
      <c r="E22375" s="27"/>
      <c r="F22375" s="27"/>
      <c r="G22375" s="1"/>
      <c r="H22375" s="1"/>
      <c r="I22375" s="1"/>
    </row>
    <row r="22376" spans="2:9">
      <c r="B22376" s="1"/>
      <c r="C22376" s="29"/>
      <c r="D22376" s="27"/>
      <c r="E22376" s="27"/>
      <c r="F22376" s="27"/>
      <c r="G22376" s="1"/>
      <c r="H22376" s="1"/>
      <c r="I22376" s="1"/>
    </row>
    <row r="22377" spans="2:9">
      <c r="B22377" s="1"/>
      <c r="C22377" s="29"/>
      <c r="D22377" s="27"/>
      <c r="E22377" s="27"/>
      <c r="F22377" s="27"/>
      <c r="G22377" s="1"/>
      <c r="H22377" s="1"/>
      <c r="I22377" s="1"/>
    </row>
    <row r="22378" spans="2:9">
      <c r="B22378" s="1"/>
      <c r="C22378" s="29"/>
      <c r="D22378" s="27"/>
      <c r="E22378" s="27"/>
      <c r="F22378" s="27"/>
      <c r="G22378" s="1"/>
      <c r="H22378" s="1"/>
      <c r="I22378" s="1"/>
    </row>
    <row r="22379" spans="2:9">
      <c r="B22379" s="1"/>
      <c r="C22379" s="29"/>
      <c r="D22379" s="27"/>
      <c r="E22379" s="27"/>
      <c r="F22379" s="27"/>
      <c r="G22379" s="1"/>
      <c r="H22379" s="1"/>
      <c r="I22379" s="1"/>
    </row>
    <row r="22380" spans="2:9">
      <c r="B22380" s="1"/>
      <c r="C22380" s="29"/>
      <c r="D22380" s="27"/>
      <c r="E22380" s="27"/>
      <c r="F22380" s="27"/>
      <c r="G22380" s="1"/>
      <c r="H22380" s="1"/>
      <c r="I22380" s="1"/>
    </row>
    <row r="22381" spans="2:9">
      <c r="B22381" s="1"/>
      <c r="C22381" s="29"/>
      <c r="D22381" s="27"/>
      <c r="E22381" s="27"/>
      <c r="F22381" s="27"/>
      <c r="G22381" s="1"/>
      <c r="H22381" s="1"/>
      <c r="I22381" s="1"/>
    </row>
    <row r="22382" spans="2:9">
      <c r="B22382" s="1"/>
      <c r="C22382" s="29"/>
      <c r="D22382" s="27"/>
      <c r="E22382" s="27"/>
      <c r="F22382" s="27"/>
      <c r="G22382" s="1"/>
      <c r="H22382" s="1"/>
      <c r="I22382" s="1"/>
    </row>
    <row r="22383" spans="2:9">
      <c r="B22383" s="1"/>
      <c r="C22383" s="29"/>
      <c r="D22383" s="27"/>
      <c r="E22383" s="27"/>
      <c r="F22383" s="27"/>
      <c r="G22383" s="1"/>
      <c r="H22383" s="1"/>
      <c r="I22383" s="1"/>
    </row>
    <row r="22384" spans="2:9">
      <c r="B22384" s="1"/>
      <c r="C22384" s="29"/>
      <c r="D22384" s="27"/>
      <c r="E22384" s="27"/>
      <c r="F22384" s="27"/>
      <c r="G22384" s="1"/>
      <c r="H22384" s="1"/>
      <c r="I22384" s="1"/>
    </row>
    <row r="22385" spans="2:9">
      <c r="B22385" s="1"/>
      <c r="C22385" s="29"/>
      <c r="D22385" s="27"/>
      <c r="E22385" s="27"/>
      <c r="F22385" s="27"/>
      <c r="G22385" s="1"/>
      <c r="H22385" s="1"/>
      <c r="I22385" s="1"/>
    </row>
    <row r="22386" spans="2:9">
      <c r="B22386" s="1"/>
      <c r="C22386" s="29"/>
      <c r="D22386" s="27"/>
      <c r="E22386" s="27"/>
      <c r="F22386" s="27"/>
      <c r="G22386" s="1"/>
      <c r="H22386" s="1"/>
      <c r="I22386" s="1"/>
    </row>
    <row r="22387" spans="2:9">
      <c r="B22387" s="1"/>
      <c r="C22387" s="29"/>
      <c r="D22387" s="27"/>
      <c r="E22387" s="27"/>
      <c r="F22387" s="27"/>
      <c r="G22387" s="1"/>
      <c r="H22387" s="1"/>
      <c r="I22387" s="1"/>
    </row>
    <row r="22388" spans="2:9">
      <c r="B22388" s="1"/>
      <c r="C22388" s="29"/>
      <c r="D22388" s="27"/>
      <c r="E22388" s="27"/>
      <c r="F22388" s="27"/>
      <c r="G22388" s="1"/>
      <c r="H22388" s="1"/>
      <c r="I22388" s="1"/>
    </row>
    <row r="22389" spans="2:9">
      <c r="B22389" s="1"/>
      <c r="C22389" s="29"/>
      <c r="D22389" s="27"/>
      <c r="E22389" s="27"/>
      <c r="F22389" s="27"/>
      <c r="G22389" s="1"/>
      <c r="H22389" s="1"/>
      <c r="I22389" s="1"/>
    </row>
    <row r="22390" spans="2:9">
      <c r="B22390" s="1"/>
      <c r="C22390" s="29"/>
      <c r="D22390" s="27"/>
      <c r="E22390" s="27"/>
      <c r="F22390" s="27"/>
      <c r="G22390" s="1"/>
      <c r="H22390" s="1"/>
      <c r="I22390" s="1"/>
    </row>
    <row r="22391" spans="2:9">
      <c r="B22391" s="1"/>
      <c r="C22391" s="29"/>
      <c r="D22391" s="27"/>
      <c r="E22391" s="27"/>
      <c r="F22391" s="27"/>
      <c r="G22391" s="1"/>
      <c r="H22391" s="1"/>
      <c r="I22391" s="1"/>
    </row>
    <row r="22392" spans="2:9">
      <c r="B22392" s="1"/>
      <c r="C22392" s="29"/>
      <c r="D22392" s="27"/>
      <c r="E22392" s="27"/>
      <c r="F22392" s="27"/>
      <c r="G22392" s="1"/>
      <c r="H22392" s="1"/>
      <c r="I22392" s="1"/>
    </row>
    <row r="22393" spans="2:9">
      <c r="B22393" s="1"/>
      <c r="C22393" s="29"/>
      <c r="D22393" s="27"/>
      <c r="E22393" s="27"/>
      <c r="F22393" s="27"/>
      <c r="G22393" s="1"/>
      <c r="H22393" s="1"/>
      <c r="I22393" s="1"/>
    </row>
    <row r="22394" spans="2:9">
      <c r="B22394" s="1"/>
      <c r="C22394" s="29"/>
      <c r="D22394" s="27"/>
      <c r="E22394" s="27"/>
      <c r="F22394" s="27"/>
      <c r="G22394" s="1"/>
      <c r="H22394" s="1"/>
      <c r="I22394" s="1"/>
    </row>
    <row r="22395" spans="2:9">
      <c r="B22395" s="1"/>
      <c r="C22395" s="29"/>
      <c r="D22395" s="27"/>
      <c r="E22395" s="27"/>
      <c r="F22395" s="27"/>
      <c r="G22395" s="1"/>
      <c r="H22395" s="1"/>
      <c r="I22395" s="1"/>
    </row>
    <row r="22396" spans="2:9">
      <c r="B22396" s="1"/>
      <c r="C22396" s="29"/>
      <c r="D22396" s="27"/>
      <c r="E22396" s="27"/>
      <c r="F22396" s="27"/>
      <c r="G22396" s="1"/>
      <c r="H22396" s="1"/>
      <c r="I22396" s="1"/>
    </row>
    <row r="22397" spans="2:9">
      <c r="B22397" s="1"/>
      <c r="C22397" s="29"/>
      <c r="D22397" s="27"/>
      <c r="E22397" s="27"/>
      <c r="F22397" s="27"/>
      <c r="G22397" s="1"/>
      <c r="H22397" s="1"/>
      <c r="I22397" s="1"/>
    </row>
    <row r="22398" spans="2:9">
      <c r="B22398" s="1"/>
      <c r="C22398" s="29"/>
      <c r="D22398" s="27"/>
      <c r="E22398" s="27"/>
      <c r="F22398" s="27"/>
      <c r="G22398" s="1"/>
      <c r="H22398" s="1"/>
      <c r="I22398" s="1"/>
    </row>
    <row r="22399" spans="2:9">
      <c r="B22399" s="1"/>
      <c r="C22399" s="29"/>
      <c r="D22399" s="27"/>
      <c r="E22399" s="27"/>
      <c r="F22399" s="27"/>
      <c r="G22399" s="1"/>
      <c r="H22399" s="1"/>
      <c r="I22399" s="1"/>
    </row>
    <row r="22400" spans="2:9">
      <c r="B22400" s="1"/>
      <c r="C22400" s="29"/>
      <c r="D22400" s="27"/>
      <c r="E22400" s="27"/>
      <c r="F22400" s="27"/>
      <c r="G22400" s="1"/>
      <c r="H22400" s="1"/>
      <c r="I22400" s="1"/>
    </row>
    <row r="22401" spans="2:9">
      <c r="B22401" s="1"/>
      <c r="C22401" s="29"/>
      <c r="D22401" s="27"/>
      <c r="E22401" s="27"/>
      <c r="F22401" s="27"/>
      <c r="G22401" s="1"/>
      <c r="H22401" s="1"/>
      <c r="I22401" s="1"/>
    </row>
    <row r="22402" spans="2:9">
      <c r="B22402" s="1"/>
      <c r="C22402" s="29"/>
      <c r="D22402" s="27"/>
      <c r="E22402" s="27"/>
      <c r="F22402" s="27"/>
      <c r="G22402" s="1"/>
      <c r="H22402" s="1"/>
      <c r="I22402" s="1"/>
    </row>
    <row r="22403" spans="2:9">
      <c r="B22403" s="1"/>
      <c r="C22403" s="29"/>
      <c r="D22403" s="27"/>
      <c r="E22403" s="27"/>
      <c r="F22403" s="27"/>
      <c r="G22403" s="1"/>
      <c r="H22403" s="1"/>
      <c r="I22403" s="1"/>
    </row>
    <row r="22404" spans="2:9">
      <c r="B22404" s="1"/>
      <c r="C22404" s="29"/>
      <c r="D22404" s="27"/>
      <c r="E22404" s="27"/>
      <c r="F22404" s="27"/>
      <c r="G22404" s="1"/>
      <c r="H22404" s="1"/>
      <c r="I22404" s="1"/>
    </row>
    <row r="22405" spans="2:9">
      <c r="B22405" s="1"/>
      <c r="C22405" s="29"/>
      <c r="D22405" s="27"/>
      <c r="E22405" s="27"/>
      <c r="F22405" s="27"/>
      <c r="G22405" s="1"/>
      <c r="H22405" s="1"/>
      <c r="I22405" s="1"/>
    </row>
    <row r="22406" spans="2:9">
      <c r="B22406" s="1"/>
      <c r="C22406" s="29"/>
      <c r="D22406" s="27"/>
      <c r="E22406" s="27"/>
      <c r="F22406" s="27"/>
      <c r="G22406" s="1"/>
      <c r="H22406" s="1"/>
      <c r="I22406" s="1"/>
    </row>
    <row r="22407" spans="2:9">
      <c r="B22407" s="1"/>
      <c r="C22407" s="29"/>
      <c r="D22407" s="27"/>
      <c r="E22407" s="27"/>
      <c r="F22407" s="27"/>
      <c r="G22407" s="1"/>
      <c r="H22407" s="1"/>
      <c r="I22407" s="1"/>
    </row>
    <row r="22408" spans="2:9">
      <c r="B22408" s="1"/>
      <c r="C22408" s="29"/>
      <c r="D22408" s="27"/>
      <c r="E22408" s="27"/>
      <c r="F22408" s="27"/>
      <c r="G22408" s="1"/>
      <c r="H22408" s="1"/>
      <c r="I22408" s="1"/>
    </row>
    <row r="22409" spans="2:9">
      <c r="B22409" s="1"/>
      <c r="C22409" s="29"/>
      <c r="D22409" s="27"/>
      <c r="E22409" s="27"/>
      <c r="F22409" s="27"/>
      <c r="G22409" s="1"/>
      <c r="H22409" s="1"/>
      <c r="I22409" s="1"/>
    </row>
    <row r="22410" spans="2:9">
      <c r="B22410" s="1"/>
      <c r="C22410" s="29"/>
      <c r="D22410" s="27"/>
      <c r="E22410" s="27"/>
      <c r="F22410" s="27"/>
      <c r="G22410" s="1"/>
      <c r="H22410" s="1"/>
      <c r="I22410" s="1"/>
    </row>
    <row r="22411" spans="2:9">
      <c r="B22411" s="1"/>
      <c r="C22411" s="29"/>
      <c r="D22411" s="27"/>
      <c r="E22411" s="27"/>
      <c r="F22411" s="27"/>
      <c r="G22411" s="1"/>
      <c r="H22411" s="1"/>
      <c r="I22411" s="1"/>
    </row>
    <row r="22412" spans="2:9">
      <c r="B22412" s="1"/>
      <c r="C22412" s="29"/>
      <c r="D22412" s="27"/>
      <c r="E22412" s="27"/>
      <c r="F22412" s="27"/>
      <c r="G22412" s="1"/>
      <c r="H22412" s="1"/>
      <c r="I22412" s="1"/>
    </row>
    <row r="22413" spans="2:9">
      <c r="B22413" s="1"/>
      <c r="C22413" s="29"/>
      <c r="D22413" s="27"/>
      <c r="E22413" s="27"/>
      <c r="F22413" s="27"/>
      <c r="G22413" s="1"/>
      <c r="H22413" s="1"/>
      <c r="I22413" s="1"/>
    </row>
    <row r="22414" spans="2:9">
      <c r="B22414" s="1"/>
      <c r="C22414" s="29"/>
      <c r="D22414" s="27"/>
      <c r="E22414" s="27"/>
      <c r="F22414" s="27"/>
      <c r="G22414" s="1"/>
      <c r="H22414" s="1"/>
      <c r="I22414" s="1"/>
    </row>
    <row r="22415" spans="2:9">
      <c r="B22415" s="1"/>
      <c r="C22415" s="29"/>
      <c r="D22415" s="27"/>
      <c r="E22415" s="27"/>
      <c r="F22415" s="27"/>
      <c r="G22415" s="1"/>
      <c r="H22415" s="1"/>
      <c r="I22415" s="1"/>
    </row>
    <row r="22416" spans="2:9">
      <c r="B22416" s="1"/>
      <c r="C22416" s="29"/>
      <c r="D22416" s="27"/>
      <c r="E22416" s="27"/>
      <c r="F22416" s="27"/>
      <c r="G22416" s="1"/>
      <c r="H22416" s="1"/>
      <c r="I22416" s="1"/>
    </row>
    <row r="22417" spans="2:9">
      <c r="B22417" s="1"/>
      <c r="C22417" s="29"/>
      <c r="D22417" s="27"/>
      <c r="E22417" s="27"/>
      <c r="F22417" s="27"/>
      <c r="G22417" s="1"/>
      <c r="H22417" s="1"/>
      <c r="I22417" s="1"/>
    </row>
    <row r="22418" spans="2:9">
      <c r="B22418" s="1"/>
      <c r="C22418" s="29"/>
      <c r="D22418" s="27"/>
      <c r="E22418" s="27"/>
      <c r="F22418" s="27"/>
      <c r="G22418" s="1"/>
      <c r="H22418" s="1"/>
      <c r="I22418" s="1"/>
    </row>
    <row r="22419" spans="2:9">
      <c r="B22419" s="1"/>
      <c r="C22419" s="29"/>
      <c r="D22419" s="27"/>
      <c r="E22419" s="27"/>
      <c r="F22419" s="27"/>
      <c r="G22419" s="1"/>
      <c r="H22419" s="1"/>
      <c r="I22419" s="1"/>
    </row>
    <row r="22420" spans="2:9">
      <c r="B22420" s="1"/>
      <c r="C22420" s="29"/>
      <c r="D22420" s="27"/>
      <c r="E22420" s="27"/>
      <c r="F22420" s="27"/>
      <c r="G22420" s="1"/>
      <c r="H22420" s="1"/>
      <c r="I22420" s="1"/>
    </row>
    <row r="22421" spans="2:9">
      <c r="B22421" s="1"/>
      <c r="C22421" s="29"/>
      <c r="D22421" s="27"/>
      <c r="E22421" s="27"/>
      <c r="F22421" s="27"/>
      <c r="G22421" s="1"/>
      <c r="H22421" s="1"/>
      <c r="I22421" s="1"/>
    </row>
    <row r="22422" spans="2:9">
      <c r="B22422" s="1"/>
      <c r="C22422" s="29"/>
      <c r="D22422" s="27"/>
      <c r="E22422" s="27"/>
      <c r="F22422" s="27"/>
      <c r="G22422" s="1"/>
      <c r="H22422" s="1"/>
      <c r="I22422" s="1"/>
    </row>
    <row r="22423" spans="2:9">
      <c r="B22423" s="1"/>
      <c r="C22423" s="29"/>
      <c r="D22423" s="27"/>
      <c r="E22423" s="27"/>
      <c r="F22423" s="27"/>
      <c r="G22423" s="1"/>
      <c r="H22423" s="1"/>
      <c r="I22423" s="1"/>
    </row>
    <row r="22424" spans="2:9">
      <c r="B22424" s="1"/>
      <c r="C22424" s="29"/>
      <c r="D22424" s="27"/>
      <c r="E22424" s="27"/>
      <c r="F22424" s="27"/>
      <c r="G22424" s="1"/>
      <c r="H22424" s="1"/>
      <c r="I22424" s="1"/>
    </row>
    <row r="22425" spans="2:9">
      <c r="B22425" s="1"/>
      <c r="C22425" s="29"/>
      <c r="D22425" s="27"/>
      <c r="E22425" s="27"/>
      <c r="F22425" s="27"/>
      <c r="G22425" s="1"/>
      <c r="H22425" s="1"/>
      <c r="I22425" s="1"/>
    </row>
    <row r="22426" spans="2:9">
      <c r="B22426" s="1"/>
      <c r="C22426" s="29"/>
      <c r="D22426" s="27"/>
      <c r="E22426" s="27"/>
      <c r="F22426" s="27"/>
      <c r="G22426" s="1"/>
      <c r="H22426" s="1"/>
      <c r="I22426" s="1"/>
    </row>
    <row r="22427" spans="2:9">
      <c r="B22427" s="1"/>
      <c r="C22427" s="29"/>
      <c r="D22427" s="27"/>
      <c r="E22427" s="27"/>
      <c r="F22427" s="27"/>
      <c r="G22427" s="1"/>
      <c r="H22427" s="1"/>
      <c r="I22427" s="1"/>
    </row>
    <row r="22428" spans="2:9">
      <c r="B22428" s="1"/>
      <c r="C22428" s="29"/>
      <c r="D22428" s="27"/>
      <c r="E22428" s="27"/>
      <c r="F22428" s="27"/>
      <c r="G22428" s="1"/>
      <c r="H22428" s="1"/>
      <c r="I22428" s="1"/>
    </row>
    <row r="22429" spans="2:9">
      <c r="B22429" s="1"/>
      <c r="C22429" s="29"/>
      <c r="D22429" s="27"/>
      <c r="E22429" s="27"/>
      <c r="F22429" s="27"/>
      <c r="G22429" s="1"/>
      <c r="H22429" s="1"/>
      <c r="I22429" s="1"/>
    </row>
    <row r="22430" spans="2:9">
      <c r="B22430" s="1"/>
      <c r="C22430" s="29"/>
      <c r="D22430" s="27"/>
      <c r="E22430" s="27"/>
      <c r="F22430" s="27"/>
      <c r="G22430" s="1"/>
      <c r="H22430" s="1"/>
      <c r="I22430" s="1"/>
    </row>
    <row r="22431" spans="2:9">
      <c r="B22431" s="1"/>
      <c r="C22431" s="29"/>
      <c r="D22431" s="27"/>
      <c r="E22431" s="27"/>
      <c r="F22431" s="27"/>
      <c r="G22431" s="1"/>
      <c r="H22431" s="1"/>
      <c r="I22431" s="1"/>
    </row>
    <row r="22432" spans="2:9">
      <c r="B22432" s="1"/>
      <c r="C22432" s="29"/>
      <c r="D22432" s="27"/>
      <c r="E22432" s="27"/>
      <c r="F22432" s="27"/>
      <c r="G22432" s="1"/>
      <c r="H22432" s="1"/>
      <c r="I22432" s="1"/>
    </row>
    <row r="22433" spans="2:9">
      <c r="B22433" s="1"/>
      <c r="C22433" s="29"/>
      <c r="D22433" s="27"/>
      <c r="E22433" s="27"/>
      <c r="F22433" s="27"/>
      <c r="G22433" s="1"/>
      <c r="H22433" s="1"/>
      <c r="I22433" s="1"/>
    </row>
    <row r="22434" spans="2:9">
      <c r="B22434" s="1"/>
      <c r="C22434" s="29"/>
      <c r="D22434" s="27"/>
      <c r="E22434" s="27"/>
      <c r="F22434" s="27"/>
      <c r="G22434" s="1"/>
      <c r="H22434" s="1"/>
      <c r="I22434" s="1"/>
    </row>
    <row r="22435" spans="2:9">
      <c r="B22435" s="1"/>
      <c r="C22435" s="29"/>
      <c r="D22435" s="27"/>
      <c r="E22435" s="27"/>
      <c r="F22435" s="27"/>
      <c r="G22435" s="1"/>
      <c r="H22435" s="1"/>
      <c r="I22435" s="1"/>
    </row>
    <row r="22436" spans="2:9">
      <c r="B22436" s="1"/>
      <c r="C22436" s="29"/>
      <c r="D22436" s="27"/>
      <c r="E22436" s="27"/>
      <c r="F22436" s="27"/>
      <c r="G22436" s="1"/>
      <c r="H22436" s="1"/>
      <c r="I22436" s="1"/>
    </row>
    <row r="22437" spans="2:9">
      <c r="B22437" s="1"/>
      <c r="C22437" s="29"/>
      <c r="D22437" s="27"/>
      <c r="E22437" s="27"/>
      <c r="F22437" s="27"/>
      <c r="G22437" s="1"/>
      <c r="H22437" s="1"/>
      <c r="I22437" s="1"/>
    </row>
    <row r="22438" spans="2:9">
      <c r="B22438" s="1"/>
      <c r="C22438" s="29"/>
      <c r="D22438" s="27"/>
      <c r="E22438" s="27"/>
      <c r="F22438" s="27"/>
      <c r="G22438" s="1"/>
      <c r="H22438" s="1"/>
      <c r="I22438" s="1"/>
    </row>
    <row r="22439" spans="2:9">
      <c r="B22439" s="1"/>
      <c r="C22439" s="29"/>
      <c r="D22439" s="27"/>
      <c r="E22439" s="27"/>
      <c r="F22439" s="27"/>
      <c r="G22439" s="1"/>
      <c r="H22439" s="1"/>
      <c r="I22439" s="1"/>
    </row>
    <row r="22440" spans="2:9">
      <c r="B22440" s="1"/>
      <c r="C22440" s="29"/>
      <c r="D22440" s="27"/>
      <c r="E22440" s="27"/>
      <c r="F22440" s="27"/>
      <c r="G22440" s="1"/>
      <c r="H22440" s="1"/>
      <c r="I22440" s="1"/>
    </row>
    <row r="22441" spans="2:9">
      <c r="B22441" s="1"/>
      <c r="C22441" s="29"/>
      <c r="D22441" s="27"/>
      <c r="E22441" s="27"/>
      <c r="F22441" s="27"/>
      <c r="G22441" s="1"/>
      <c r="H22441" s="1"/>
      <c r="I22441" s="1"/>
    </row>
    <row r="22442" spans="2:9">
      <c r="B22442" s="1"/>
      <c r="C22442" s="29"/>
      <c r="D22442" s="27"/>
      <c r="E22442" s="27"/>
      <c r="F22442" s="27"/>
      <c r="G22442" s="1"/>
      <c r="H22442" s="1"/>
      <c r="I22442" s="1"/>
    </row>
    <row r="22443" spans="2:9">
      <c r="B22443" s="1"/>
      <c r="C22443" s="29"/>
      <c r="D22443" s="27"/>
      <c r="E22443" s="27"/>
      <c r="F22443" s="27"/>
      <c r="G22443" s="1"/>
      <c r="H22443" s="1"/>
      <c r="I22443" s="1"/>
    </row>
    <row r="22444" spans="2:9">
      <c r="B22444" s="1"/>
      <c r="C22444" s="29"/>
      <c r="D22444" s="27"/>
      <c r="E22444" s="27"/>
      <c r="F22444" s="27"/>
      <c r="G22444" s="1"/>
      <c r="H22444" s="1"/>
      <c r="I22444" s="1"/>
    </row>
    <row r="22445" spans="2:9">
      <c r="B22445" s="1"/>
      <c r="C22445" s="29"/>
      <c r="D22445" s="27"/>
      <c r="E22445" s="27"/>
      <c r="F22445" s="27"/>
      <c r="G22445" s="1"/>
      <c r="H22445" s="1"/>
      <c r="I22445" s="1"/>
    </row>
    <row r="22446" spans="2:9">
      <c r="B22446" s="1"/>
      <c r="C22446" s="29"/>
      <c r="D22446" s="27"/>
      <c r="E22446" s="27"/>
      <c r="F22446" s="27"/>
      <c r="G22446" s="1"/>
      <c r="H22446" s="1"/>
      <c r="I22446" s="1"/>
    </row>
    <row r="22447" spans="2:9">
      <c r="B22447" s="1"/>
      <c r="C22447" s="29"/>
      <c r="D22447" s="27"/>
      <c r="E22447" s="27"/>
      <c r="F22447" s="27"/>
      <c r="G22447" s="1"/>
      <c r="H22447" s="1"/>
      <c r="I22447" s="1"/>
    </row>
    <row r="22448" spans="2:9">
      <c r="B22448" s="1"/>
      <c r="C22448" s="29"/>
      <c r="D22448" s="27"/>
      <c r="E22448" s="27"/>
      <c r="F22448" s="27"/>
      <c r="G22448" s="1"/>
      <c r="H22448" s="1"/>
      <c r="I22448" s="1"/>
    </row>
    <row r="22449" spans="2:9">
      <c r="B22449" s="1"/>
      <c r="C22449" s="29"/>
      <c r="D22449" s="27"/>
      <c r="E22449" s="27"/>
      <c r="F22449" s="27"/>
      <c r="G22449" s="1"/>
      <c r="H22449" s="1"/>
      <c r="I22449" s="1"/>
    </row>
    <row r="22450" spans="2:9">
      <c r="B22450" s="1"/>
      <c r="C22450" s="29"/>
      <c r="D22450" s="27"/>
      <c r="E22450" s="27"/>
      <c r="F22450" s="27"/>
      <c r="G22450" s="1"/>
      <c r="H22450" s="1"/>
      <c r="I22450" s="1"/>
    </row>
    <row r="22451" spans="2:9">
      <c r="B22451" s="1"/>
      <c r="C22451" s="29"/>
      <c r="D22451" s="27"/>
      <c r="E22451" s="27"/>
      <c r="F22451" s="27"/>
      <c r="G22451" s="1"/>
      <c r="H22451" s="1"/>
      <c r="I22451" s="1"/>
    </row>
    <row r="22452" spans="2:9">
      <c r="B22452" s="1"/>
      <c r="C22452" s="29"/>
      <c r="D22452" s="27"/>
      <c r="E22452" s="27"/>
      <c r="F22452" s="27"/>
      <c r="G22452" s="1"/>
      <c r="H22452" s="1"/>
      <c r="I22452" s="1"/>
    </row>
    <row r="22453" spans="2:9">
      <c r="B22453" s="1"/>
      <c r="C22453" s="29"/>
      <c r="D22453" s="27"/>
      <c r="E22453" s="27"/>
      <c r="F22453" s="27"/>
      <c r="G22453" s="1"/>
      <c r="H22453" s="1"/>
      <c r="I22453" s="1"/>
    </row>
    <row r="22454" spans="2:9">
      <c r="B22454" s="1"/>
      <c r="C22454" s="29"/>
      <c r="D22454" s="27"/>
      <c r="E22454" s="27"/>
      <c r="F22454" s="27"/>
      <c r="G22454" s="1"/>
      <c r="H22454" s="1"/>
      <c r="I22454" s="1"/>
    </row>
    <row r="22455" spans="2:9">
      <c r="B22455" s="1"/>
      <c r="C22455" s="29"/>
      <c r="D22455" s="27"/>
      <c r="E22455" s="27"/>
      <c r="F22455" s="27"/>
      <c r="G22455" s="1"/>
      <c r="H22455" s="1"/>
      <c r="I22455" s="1"/>
    </row>
    <row r="22456" spans="2:9">
      <c r="B22456" s="1"/>
      <c r="C22456" s="29"/>
      <c r="D22456" s="27"/>
      <c r="E22456" s="27"/>
      <c r="F22456" s="27"/>
      <c r="G22456" s="1"/>
      <c r="H22456" s="1"/>
      <c r="I22456" s="1"/>
    </row>
    <row r="22457" spans="2:9">
      <c r="B22457" s="1"/>
      <c r="C22457" s="29"/>
      <c r="D22457" s="27"/>
      <c r="E22457" s="27"/>
      <c r="F22457" s="27"/>
      <c r="G22457" s="1"/>
      <c r="H22457" s="1"/>
      <c r="I22457" s="1"/>
    </row>
    <row r="22458" spans="2:9">
      <c r="B22458" s="1"/>
      <c r="C22458" s="29"/>
      <c r="D22458" s="27"/>
      <c r="E22458" s="27"/>
      <c r="F22458" s="27"/>
      <c r="G22458" s="1"/>
      <c r="H22458" s="1"/>
      <c r="I22458" s="1"/>
    </row>
    <row r="22459" spans="2:9">
      <c r="B22459" s="1"/>
      <c r="C22459" s="29"/>
      <c r="D22459" s="27"/>
      <c r="E22459" s="27"/>
      <c r="F22459" s="27"/>
      <c r="G22459" s="1"/>
      <c r="H22459" s="1"/>
      <c r="I22459" s="1"/>
    </row>
    <row r="22460" spans="2:9">
      <c r="B22460" s="1"/>
      <c r="C22460" s="29"/>
      <c r="D22460" s="27"/>
      <c r="E22460" s="27"/>
      <c r="F22460" s="27"/>
      <c r="G22460" s="1"/>
      <c r="H22460" s="1"/>
      <c r="I22460" s="1"/>
    </row>
    <row r="22461" spans="2:9">
      <c r="B22461" s="1"/>
      <c r="C22461" s="29"/>
      <c r="D22461" s="27"/>
      <c r="E22461" s="27"/>
      <c r="F22461" s="27"/>
      <c r="G22461" s="1"/>
      <c r="H22461" s="1"/>
      <c r="I22461" s="1"/>
    </row>
    <row r="22462" spans="2:9">
      <c r="B22462" s="1"/>
      <c r="C22462" s="29"/>
      <c r="D22462" s="27"/>
      <c r="E22462" s="27"/>
      <c r="F22462" s="27"/>
      <c r="G22462" s="1"/>
      <c r="H22462" s="1"/>
      <c r="I22462" s="1"/>
    </row>
    <row r="22463" spans="2:9">
      <c r="B22463" s="1"/>
      <c r="C22463" s="29"/>
      <c r="D22463" s="27"/>
      <c r="E22463" s="27"/>
      <c r="F22463" s="27"/>
      <c r="G22463" s="1"/>
      <c r="H22463" s="1"/>
      <c r="I22463" s="1"/>
    </row>
    <row r="22464" spans="2:9">
      <c r="B22464" s="1"/>
      <c r="C22464" s="29"/>
      <c r="D22464" s="27"/>
      <c r="E22464" s="27"/>
      <c r="F22464" s="27"/>
      <c r="G22464" s="1"/>
      <c r="H22464" s="1"/>
      <c r="I22464" s="1"/>
    </row>
    <row r="22465" spans="2:9">
      <c r="B22465" s="1"/>
      <c r="C22465" s="29"/>
      <c r="D22465" s="27"/>
      <c r="E22465" s="27"/>
      <c r="F22465" s="27"/>
      <c r="G22465" s="1"/>
      <c r="H22465" s="1"/>
      <c r="I22465" s="1"/>
    </row>
    <row r="22466" spans="2:9">
      <c r="B22466" s="1"/>
      <c r="C22466" s="29"/>
      <c r="D22466" s="27"/>
      <c r="E22466" s="27"/>
      <c r="F22466" s="27"/>
      <c r="G22466" s="1"/>
      <c r="H22466" s="1"/>
      <c r="I22466" s="1"/>
    </row>
    <row r="22467" spans="2:9">
      <c r="B22467" s="1"/>
      <c r="C22467" s="29"/>
      <c r="D22467" s="27"/>
      <c r="E22467" s="27"/>
      <c r="F22467" s="27"/>
      <c r="G22467" s="1"/>
      <c r="H22467" s="1"/>
      <c r="I22467" s="1"/>
    </row>
    <row r="22468" spans="2:9">
      <c r="B22468" s="1"/>
      <c r="C22468" s="29"/>
      <c r="D22468" s="27"/>
      <c r="E22468" s="27"/>
      <c r="F22468" s="27"/>
      <c r="G22468" s="1"/>
      <c r="H22468" s="1"/>
      <c r="I22468" s="1"/>
    </row>
    <row r="22469" spans="2:9">
      <c r="B22469" s="1"/>
      <c r="C22469" s="29"/>
      <c r="D22469" s="27"/>
      <c r="E22469" s="27"/>
      <c r="F22469" s="27"/>
      <c r="G22469" s="1"/>
      <c r="H22469" s="1"/>
      <c r="I22469" s="1"/>
    </row>
    <row r="22470" spans="2:9">
      <c r="B22470" s="1"/>
      <c r="C22470" s="29"/>
      <c r="D22470" s="27"/>
      <c r="E22470" s="27"/>
      <c r="F22470" s="27"/>
      <c r="G22470" s="1"/>
      <c r="H22470" s="1"/>
      <c r="I22470" s="1"/>
    </row>
    <row r="22471" spans="2:9">
      <c r="B22471" s="1"/>
      <c r="C22471" s="29"/>
      <c r="D22471" s="27"/>
      <c r="E22471" s="27"/>
      <c r="F22471" s="27"/>
      <c r="G22471" s="1"/>
      <c r="H22471" s="1"/>
      <c r="I22471" s="1"/>
    </row>
    <row r="22472" spans="2:9">
      <c r="B22472" s="1"/>
      <c r="C22472" s="29"/>
      <c r="D22472" s="27"/>
      <c r="E22472" s="27"/>
      <c r="F22472" s="27"/>
      <c r="G22472" s="1"/>
      <c r="H22472" s="1"/>
      <c r="I22472" s="1"/>
    </row>
    <row r="22473" spans="2:9">
      <c r="B22473" s="1"/>
      <c r="C22473" s="29"/>
      <c r="D22473" s="27"/>
      <c r="E22473" s="27"/>
      <c r="F22473" s="27"/>
      <c r="G22473" s="1"/>
      <c r="H22473" s="1"/>
      <c r="I22473" s="1"/>
    </row>
    <row r="22474" spans="2:9">
      <c r="B22474" s="1"/>
      <c r="C22474" s="29"/>
      <c r="D22474" s="27"/>
      <c r="E22474" s="27"/>
      <c r="F22474" s="27"/>
      <c r="G22474" s="1"/>
      <c r="H22474" s="1"/>
      <c r="I22474" s="1"/>
    </row>
    <row r="22475" spans="2:9">
      <c r="B22475" s="1"/>
      <c r="C22475" s="29"/>
      <c r="D22475" s="27"/>
      <c r="E22475" s="27"/>
      <c r="F22475" s="27"/>
      <c r="G22475" s="1"/>
      <c r="H22475" s="1"/>
      <c r="I22475" s="1"/>
    </row>
    <row r="22476" spans="2:9">
      <c r="B22476" s="1"/>
      <c r="C22476" s="29"/>
      <c r="D22476" s="27"/>
      <c r="E22476" s="27"/>
      <c r="F22476" s="27"/>
      <c r="G22476" s="1"/>
      <c r="H22476" s="1"/>
      <c r="I22476" s="1"/>
    </row>
    <row r="22477" spans="2:9">
      <c r="B22477" s="1"/>
      <c r="C22477" s="29"/>
      <c r="D22477" s="27"/>
      <c r="E22477" s="27"/>
      <c r="F22477" s="27"/>
      <c r="G22477" s="1"/>
      <c r="H22477" s="1"/>
      <c r="I22477" s="1"/>
    </row>
    <row r="22478" spans="2:9">
      <c r="B22478" s="1"/>
      <c r="C22478" s="29"/>
      <c r="D22478" s="27"/>
      <c r="E22478" s="27"/>
      <c r="F22478" s="27"/>
      <c r="G22478" s="1"/>
      <c r="H22478" s="1"/>
      <c r="I22478" s="1"/>
    </row>
    <row r="22479" spans="2:9">
      <c r="B22479" s="1"/>
      <c r="C22479" s="29"/>
      <c r="D22479" s="27"/>
      <c r="E22479" s="27"/>
      <c r="F22479" s="27"/>
      <c r="G22479" s="1"/>
      <c r="H22479" s="1"/>
      <c r="I22479" s="1"/>
    </row>
    <row r="22480" spans="2:9">
      <c r="B22480" s="1"/>
      <c r="C22480" s="29"/>
      <c r="D22480" s="27"/>
      <c r="E22480" s="27"/>
      <c r="F22480" s="27"/>
      <c r="G22480" s="1"/>
      <c r="H22480" s="1"/>
      <c r="I22480" s="1"/>
    </row>
    <row r="22481" spans="2:9">
      <c r="B22481" s="1"/>
      <c r="C22481" s="29"/>
      <c r="D22481" s="27"/>
      <c r="E22481" s="27"/>
      <c r="F22481" s="27"/>
      <c r="G22481" s="1"/>
      <c r="H22481" s="1"/>
      <c r="I22481" s="1"/>
    </row>
    <row r="22482" spans="2:9">
      <c r="B22482" s="1"/>
      <c r="C22482" s="29"/>
      <c r="D22482" s="27"/>
      <c r="E22482" s="27"/>
      <c r="F22482" s="27"/>
      <c r="G22482" s="1"/>
      <c r="H22482" s="1"/>
      <c r="I22482" s="1"/>
    </row>
    <row r="22483" spans="2:9">
      <c r="B22483" s="1"/>
      <c r="C22483" s="29"/>
      <c r="D22483" s="27"/>
      <c r="E22483" s="27"/>
      <c r="F22483" s="27"/>
      <c r="G22483" s="1"/>
      <c r="H22483" s="1"/>
      <c r="I22483" s="1"/>
    </row>
    <row r="22484" spans="2:9">
      <c r="B22484" s="1"/>
      <c r="C22484" s="29"/>
      <c r="D22484" s="27"/>
      <c r="E22484" s="27"/>
      <c r="F22484" s="27"/>
      <c r="G22484" s="1"/>
      <c r="H22484" s="1"/>
      <c r="I22484" s="1"/>
    </row>
    <row r="22485" spans="2:9">
      <c r="B22485" s="1"/>
      <c r="C22485" s="29"/>
      <c r="D22485" s="27"/>
      <c r="E22485" s="27"/>
      <c r="F22485" s="27"/>
      <c r="G22485" s="1"/>
      <c r="H22485" s="1"/>
      <c r="I22485" s="1"/>
    </row>
    <row r="22486" spans="2:9">
      <c r="B22486" s="1"/>
      <c r="C22486" s="29"/>
      <c r="D22486" s="27"/>
      <c r="E22486" s="27"/>
      <c r="F22486" s="27"/>
      <c r="G22486" s="1"/>
      <c r="H22486" s="1"/>
      <c r="I22486" s="1"/>
    </row>
    <row r="22487" spans="2:9">
      <c r="B22487" s="1"/>
      <c r="C22487" s="29"/>
      <c r="D22487" s="27"/>
      <c r="E22487" s="27"/>
      <c r="F22487" s="27"/>
      <c r="G22487" s="1"/>
      <c r="H22487" s="1"/>
      <c r="I22487" s="1"/>
    </row>
    <row r="22488" spans="2:9">
      <c r="B22488" s="1"/>
      <c r="C22488" s="29"/>
      <c r="D22488" s="27"/>
      <c r="E22488" s="27"/>
      <c r="F22488" s="27"/>
      <c r="G22488" s="1"/>
      <c r="H22488" s="1"/>
      <c r="I22488" s="1"/>
    </row>
    <row r="22489" spans="2:9">
      <c r="B22489" s="1"/>
      <c r="C22489" s="29"/>
      <c r="D22489" s="27"/>
      <c r="E22489" s="27"/>
      <c r="F22489" s="27"/>
      <c r="G22489" s="1"/>
      <c r="H22489" s="1"/>
      <c r="I22489" s="1"/>
    </row>
    <row r="22490" spans="2:9">
      <c r="B22490" s="1"/>
      <c r="C22490" s="29"/>
      <c r="D22490" s="27"/>
      <c r="E22490" s="27"/>
      <c r="F22490" s="27"/>
      <c r="G22490" s="1"/>
      <c r="H22490" s="1"/>
      <c r="I22490" s="1"/>
    </row>
    <row r="22491" spans="2:9">
      <c r="B22491" s="1"/>
      <c r="C22491" s="29"/>
      <c r="D22491" s="27"/>
      <c r="E22491" s="27"/>
      <c r="F22491" s="27"/>
      <c r="G22491" s="1"/>
      <c r="H22491" s="1"/>
      <c r="I22491" s="1"/>
    </row>
    <row r="22492" spans="2:9">
      <c r="B22492" s="1"/>
      <c r="C22492" s="29"/>
      <c r="D22492" s="27"/>
      <c r="E22492" s="27"/>
      <c r="F22492" s="27"/>
      <c r="G22492" s="1"/>
      <c r="H22492" s="1"/>
      <c r="I22492" s="1"/>
    </row>
    <row r="22493" spans="2:9">
      <c r="B22493" s="1"/>
      <c r="C22493" s="29"/>
      <c r="D22493" s="27"/>
      <c r="E22493" s="27"/>
      <c r="F22493" s="27"/>
      <c r="G22493" s="1"/>
      <c r="H22493" s="1"/>
      <c r="I22493" s="1"/>
    </row>
    <row r="22494" spans="2:9">
      <c r="B22494" s="1"/>
      <c r="C22494" s="29"/>
      <c r="D22494" s="27"/>
      <c r="E22494" s="27"/>
      <c r="F22494" s="27"/>
      <c r="G22494" s="1"/>
      <c r="H22494" s="1"/>
      <c r="I22494" s="1"/>
    </row>
    <row r="22495" spans="2:9">
      <c r="B22495" s="1"/>
      <c r="C22495" s="29"/>
      <c r="D22495" s="27"/>
      <c r="E22495" s="27"/>
      <c r="F22495" s="27"/>
      <c r="G22495" s="1"/>
      <c r="H22495" s="1"/>
      <c r="I22495" s="1"/>
    </row>
    <row r="22496" spans="2:9">
      <c r="B22496" s="1"/>
      <c r="C22496" s="29"/>
      <c r="D22496" s="27"/>
      <c r="E22496" s="27"/>
      <c r="F22496" s="27"/>
      <c r="G22496" s="1"/>
      <c r="H22496" s="1"/>
      <c r="I22496" s="1"/>
    </row>
    <row r="22497" spans="2:9">
      <c r="B22497" s="1"/>
      <c r="C22497" s="29"/>
      <c r="D22497" s="27"/>
      <c r="E22497" s="27"/>
      <c r="F22497" s="27"/>
      <c r="G22497" s="1"/>
      <c r="H22497" s="1"/>
      <c r="I22497" s="1"/>
    </row>
    <row r="22498" spans="2:9">
      <c r="B22498" s="1"/>
      <c r="C22498" s="29"/>
      <c r="D22498" s="27"/>
      <c r="E22498" s="27"/>
      <c r="F22498" s="27"/>
      <c r="G22498" s="1"/>
      <c r="H22498" s="1"/>
      <c r="I22498" s="1"/>
    </row>
    <row r="22499" spans="2:9">
      <c r="B22499" s="1"/>
      <c r="C22499" s="29"/>
      <c r="D22499" s="27"/>
      <c r="E22499" s="27"/>
      <c r="F22499" s="27"/>
      <c r="G22499" s="1"/>
      <c r="H22499" s="1"/>
      <c r="I22499" s="1"/>
    </row>
    <row r="22500" spans="2:9">
      <c r="B22500" s="1"/>
      <c r="C22500" s="29"/>
      <c r="D22500" s="27"/>
      <c r="E22500" s="27"/>
      <c r="F22500" s="27"/>
      <c r="G22500" s="1"/>
      <c r="H22500" s="1"/>
      <c r="I22500" s="1"/>
    </row>
    <row r="22501" spans="2:9">
      <c r="B22501" s="1"/>
      <c r="C22501" s="29"/>
      <c r="D22501" s="27"/>
      <c r="E22501" s="27"/>
      <c r="F22501" s="27"/>
      <c r="G22501" s="1"/>
      <c r="H22501" s="1"/>
      <c r="I22501" s="1"/>
    </row>
    <row r="22502" spans="2:9">
      <c r="B22502" s="1"/>
      <c r="C22502" s="29"/>
      <c r="D22502" s="27"/>
      <c r="E22502" s="27"/>
      <c r="F22502" s="27"/>
      <c r="G22502" s="1"/>
      <c r="H22502" s="1"/>
      <c r="I22502" s="1"/>
    </row>
    <row r="22503" spans="2:9">
      <c r="B22503" s="1"/>
      <c r="C22503" s="29"/>
      <c r="D22503" s="27"/>
      <c r="E22503" s="27"/>
      <c r="F22503" s="27"/>
      <c r="G22503" s="1"/>
      <c r="H22503" s="1"/>
      <c r="I22503" s="1"/>
    </row>
    <row r="22504" spans="2:9">
      <c r="B22504" s="1"/>
      <c r="C22504" s="29"/>
      <c r="D22504" s="27"/>
      <c r="E22504" s="27"/>
      <c r="F22504" s="27"/>
      <c r="G22504" s="1"/>
      <c r="H22504" s="1"/>
      <c r="I22504" s="1"/>
    </row>
    <row r="22505" spans="2:9">
      <c r="B22505" s="1"/>
      <c r="C22505" s="29"/>
      <c r="D22505" s="27"/>
      <c r="E22505" s="27"/>
      <c r="F22505" s="27"/>
      <c r="G22505" s="1"/>
      <c r="H22505" s="1"/>
      <c r="I22505" s="1"/>
    </row>
    <row r="22506" spans="2:9">
      <c r="B22506" s="1"/>
      <c r="C22506" s="29"/>
      <c r="D22506" s="27"/>
      <c r="E22506" s="27"/>
      <c r="F22506" s="27"/>
      <c r="G22506" s="1"/>
      <c r="H22506" s="1"/>
      <c r="I22506" s="1"/>
    </row>
    <row r="22507" spans="2:9">
      <c r="B22507" s="1"/>
      <c r="C22507" s="29"/>
      <c r="D22507" s="27"/>
      <c r="E22507" s="27"/>
      <c r="F22507" s="27"/>
      <c r="G22507" s="1"/>
      <c r="H22507" s="1"/>
      <c r="I22507" s="1"/>
    </row>
    <row r="22508" spans="2:9">
      <c r="B22508" s="1"/>
      <c r="C22508" s="29"/>
      <c r="D22508" s="27"/>
      <c r="E22508" s="27"/>
      <c r="F22508" s="27"/>
      <c r="G22508" s="1"/>
      <c r="H22508" s="1"/>
      <c r="I22508" s="1"/>
    </row>
    <row r="22509" spans="2:9">
      <c r="B22509" s="1"/>
      <c r="C22509" s="29"/>
      <c r="D22509" s="27"/>
      <c r="E22509" s="27"/>
      <c r="F22509" s="27"/>
      <c r="G22509" s="1"/>
      <c r="H22509" s="1"/>
      <c r="I22509" s="1"/>
    </row>
    <row r="22510" spans="2:9">
      <c r="B22510" s="1"/>
      <c r="C22510" s="29"/>
      <c r="D22510" s="27"/>
      <c r="E22510" s="27"/>
      <c r="F22510" s="27"/>
      <c r="G22510" s="1"/>
      <c r="H22510" s="1"/>
      <c r="I22510" s="1"/>
    </row>
    <row r="22511" spans="2:9">
      <c r="B22511" s="1"/>
      <c r="C22511" s="29"/>
      <c r="D22511" s="27"/>
      <c r="E22511" s="27"/>
      <c r="F22511" s="27"/>
      <c r="G22511" s="1"/>
      <c r="H22511" s="1"/>
      <c r="I22511" s="1"/>
    </row>
    <row r="22512" spans="2:9">
      <c r="B22512" s="1"/>
      <c r="C22512" s="29"/>
      <c r="D22512" s="27"/>
      <c r="E22512" s="27"/>
      <c r="F22512" s="27"/>
      <c r="G22512" s="1"/>
      <c r="H22512" s="1"/>
      <c r="I22512" s="1"/>
    </row>
    <row r="22513" spans="2:9">
      <c r="B22513" s="1"/>
      <c r="C22513" s="29"/>
      <c r="D22513" s="27"/>
      <c r="E22513" s="27"/>
      <c r="F22513" s="27"/>
      <c r="G22513" s="1"/>
      <c r="H22513" s="1"/>
      <c r="I22513" s="1"/>
    </row>
    <row r="22514" spans="2:9">
      <c r="B22514" s="1"/>
      <c r="C22514" s="29"/>
      <c r="D22514" s="27"/>
      <c r="E22514" s="27"/>
      <c r="F22514" s="27"/>
      <c r="G22514" s="1"/>
      <c r="H22514" s="1"/>
      <c r="I22514" s="1"/>
    </row>
    <row r="22515" spans="2:9">
      <c r="B22515" s="1"/>
      <c r="C22515" s="29"/>
      <c r="D22515" s="27"/>
      <c r="E22515" s="27"/>
      <c r="F22515" s="27"/>
      <c r="G22515" s="1"/>
      <c r="H22515" s="1"/>
      <c r="I22515" s="1"/>
    </row>
    <row r="22516" spans="2:9">
      <c r="B22516" s="1"/>
      <c r="C22516" s="29"/>
      <c r="D22516" s="27"/>
      <c r="E22516" s="27"/>
      <c r="F22516" s="27"/>
      <c r="G22516" s="1"/>
      <c r="H22516" s="1"/>
      <c r="I22516" s="1"/>
    </row>
    <row r="22517" spans="2:9">
      <c r="B22517" s="1"/>
      <c r="C22517" s="29"/>
      <c r="D22517" s="27"/>
      <c r="E22517" s="27"/>
      <c r="F22517" s="27"/>
      <c r="G22517" s="1"/>
      <c r="H22517" s="1"/>
      <c r="I22517" s="1"/>
    </row>
    <row r="22518" spans="2:9">
      <c r="B22518" s="1"/>
      <c r="C22518" s="29"/>
      <c r="D22518" s="27"/>
      <c r="E22518" s="27"/>
      <c r="F22518" s="27"/>
      <c r="G22518" s="1"/>
      <c r="H22518" s="1"/>
      <c r="I22518" s="1"/>
    </row>
    <row r="22519" spans="2:9">
      <c r="B22519" s="1"/>
      <c r="C22519" s="29"/>
      <c r="D22519" s="27"/>
      <c r="E22519" s="27"/>
      <c r="F22519" s="27"/>
      <c r="G22519" s="1"/>
      <c r="H22519" s="1"/>
      <c r="I22519" s="1"/>
    </row>
    <row r="22520" spans="2:9">
      <c r="B22520" s="1"/>
      <c r="C22520" s="29"/>
      <c r="D22520" s="27"/>
      <c r="E22520" s="27"/>
      <c r="F22520" s="27"/>
      <c r="G22520" s="1"/>
      <c r="H22520" s="1"/>
      <c r="I22520" s="1"/>
    </row>
    <row r="22521" spans="2:9">
      <c r="B22521" s="1"/>
      <c r="C22521" s="29"/>
      <c r="D22521" s="27"/>
      <c r="E22521" s="27"/>
      <c r="F22521" s="27"/>
      <c r="G22521" s="1"/>
      <c r="H22521" s="1"/>
      <c r="I22521" s="1"/>
    </row>
    <row r="22522" spans="2:9">
      <c r="B22522" s="1"/>
      <c r="C22522" s="29"/>
      <c r="D22522" s="27"/>
      <c r="E22522" s="27"/>
      <c r="F22522" s="27"/>
      <c r="G22522" s="1"/>
      <c r="H22522" s="1"/>
      <c r="I22522" s="1"/>
    </row>
    <row r="22523" spans="2:9">
      <c r="B22523" s="1"/>
      <c r="C22523" s="29"/>
      <c r="D22523" s="27"/>
      <c r="E22523" s="27"/>
      <c r="F22523" s="27"/>
      <c r="G22523" s="1"/>
      <c r="H22523" s="1"/>
      <c r="I22523" s="1"/>
    </row>
    <row r="22524" spans="2:9">
      <c r="B22524" s="1"/>
      <c r="C22524" s="29"/>
      <c r="D22524" s="27"/>
      <c r="E22524" s="27"/>
      <c r="F22524" s="27"/>
      <c r="G22524" s="1"/>
      <c r="H22524" s="1"/>
      <c r="I22524" s="1"/>
    </row>
    <row r="22525" spans="2:9">
      <c r="B22525" s="1"/>
      <c r="C22525" s="29"/>
      <c r="D22525" s="27"/>
      <c r="E22525" s="27"/>
      <c r="F22525" s="27"/>
      <c r="G22525" s="1"/>
      <c r="H22525" s="1"/>
      <c r="I22525" s="1"/>
    </row>
    <row r="22526" spans="2:9">
      <c r="B22526" s="1"/>
      <c r="C22526" s="29"/>
      <c r="D22526" s="27"/>
      <c r="E22526" s="27"/>
      <c r="F22526" s="27"/>
      <c r="G22526" s="1"/>
      <c r="H22526" s="1"/>
      <c r="I22526" s="1"/>
    </row>
    <row r="22527" spans="2:9">
      <c r="B22527" s="1"/>
      <c r="C22527" s="29"/>
      <c r="D22527" s="27"/>
      <c r="E22527" s="27"/>
      <c r="F22527" s="27"/>
      <c r="G22527" s="1"/>
      <c r="H22527" s="1"/>
      <c r="I22527" s="1"/>
    </row>
    <row r="22528" spans="2:9">
      <c r="B22528" s="1"/>
      <c r="C22528" s="29"/>
      <c r="D22528" s="27"/>
      <c r="E22528" s="27"/>
      <c r="F22528" s="27"/>
      <c r="G22528" s="1"/>
      <c r="H22528" s="1"/>
      <c r="I22528" s="1"/>
    </row>
    <row r="22529" spans="2:9">
      <c r="B22529" s="1"/>
      <c r="C22529" s="29"/>
      <c r="D22529" s="27"/>
      <c r="E22529" s="27"/>
      <c r="F22529" s="27"/>
      <c r="G22529" s="1"/>
      <c r="H22529" s="1"/>
      <c r="I22529" s="1"/>
    </row>
    <row r="22530" spans="2:9">
      <c r="B22530" s="1"/>
      <c r="C22530" s="29"/>
      <c r="D22530" s="27"/>
      <c r="E22530" s="27"/>
      <c r="F22530" s="27"/>
      <c r="G22530" s="1"/>
      <c r="H22530" s="1"/>
      <c r="I22530" s="1"/>
    </row>
    <row r="22531" spans="2:9">
      <c r="B22531" s="1"/>
      <c r="C22531" s="29"/>
      <c r="D22531" s="27"/>
      <c r="E22531" s="27"/>
      <c r="F22531" s="27"/>
      <c r="G22531" s="1"/>
      <c r="H22531" s="1"/>
      <c r="I22531" s="1"/>
    </row>
    <row r="22532" spans="2:9">
      <c r="B22532" s="1"/>
      <c r="C22532" s="29"/>
      <c r="D22532" s="27"/>
      <c r="E22532" s="27"/>
      <c r="F22532" s="27"/>
      <c r="G22532" s="1"/>
      <c r="H22532" s="1"/>
      <c r="I22532" s="1"/>
    </row>
    <row r="22533" spans="2:9">
      <c r="B22533" s="1"/>
      <c r="C22533" s="29"/>
      <c r="D22533" s="27"/>
      <c r="E22533" s="27"/>
      <c r="F22533" s="27"/>
      <c r="G22533" s="1"/>
      <c r="H22533" s="1"/>
      <c r="I22533" s="1"/>
    </row>
    <row r="22534" spans="2:9">
      <c r="B22534" s="1"/>
      <c r="C22534" s="29"/>
      <c r="D22534" s="27"/>
      <c r="E22534" s="27"/>
      <c r="F22534" s="27"/>
      <c r="G22534" s="1"/>
      <c r="H22534" s="1"/>
      <c r="I22534" s="1"/>
    </row>
    <row r="22535" spans="2:9">
      <c r="B22535" s="1"/>
      <c r="C22535" s="29"/>
      <c r="D22535" s="27"/>
      <c r="E22535" s="27"/>
      <c r="F22535" s="27"/>
      <c r="G22535" s="1"/>
      <c r="H22535" s="1"/>
      <c r="I22535" s="1"/>
    </row>
    <row r="22536" spans="2:9">
      <c r="B22536" s="1"/>
      <c r="C22536" s="29"/>
      <c r="D22536" s="27"/>
      <c r="E22536" s="27"/>
      <c r="F22536" s="27"/>
      <c r="G22536" s="1"/>
      <c r="H22536" s="1"/>
      <c r="I22536" s="1"/>
    </row>
    <row r="22537" spans="2:9">
      <c r="B22537" s="1"/>
      <c r="C22537" s="29"/>
      <c r="D22537" s="27"/>
      <c r="E22537" s="27"/>
      <c r="F22537" s="27"/>
      <c r="G22537" s="1"/>
      <c r="H22537" s="1"/>
      <c r="I22537" s="1"/>
    </row>
    <row r="22538" spans="2:9">
      <c r="B22538" s="1"/>
      <c r="C22538" s="29"/>
      <c r="D22538" s="27"/>
      <c r="E22538" s="27"/>
      <c r="F22538" s="27"/>
      <c r="G22538" s="1"/>
      <c r="H22538" s="1"/>
      <c r="I22538" s="1"/>
    </row>
    <row r="22539" spans="2:9">
      <c r="B22539" s="1"/>
      <c r="C22539" s="29"/>
      <c r="D22539" s="27"/>
      <c r="E22539" s="27"/>
      <c r="F22539" s="27"/>
      <c r="G22539" s="1"/>
      <c r="H22539" s="1"/>
      <c r="I22539" s="1"/>
    </row>
    <row r="22540" spans="2:9">
      <c r="B22540" s="1"/>
      <c r="C22540" s="29"/>
      <c r="D22540" s="27"/>
      <c r="E22540" s="27"/>
      <c r="F22540" s="27"/>
      <c r="G22540" s="1"/>
      <c r="H22540" s="1"/>
      <c r="I22540" s="1"/>
    </row>
    <row r="22541" spans="2:9">
      <c r="B22541" s="1"/>
      <c r="C22541" s="29"/>
      <c r="D22541" s="27"/>
      <c r="E22541" s="27"/>
      <c r="F22541" s="27"/>
      <c r="G22541" s="1"/>
      <c r="H22541" s="1"/>
      <c r="I22541" s="1"/>
    </row>
    <row r="22542" spans="2:9">
      <c r="B22542" s="1"/>
      <c r="C22542" s="29"/>
      <c r="D22542" s="27"/>
      <c r="E22542" s="27"/>
      <c r="F22542" s="27"/>
      <c r="G22542" s="1"/>
      <c r="H22542" s="1"/>
      <c r="I22542" s="1"/>
    </row>
    <row r="22543" spans="2:9">
      <c r="B22543" s="1"/>
      <c r="C22543" s="29"/>
      <c r="D22543" s="27"/>
      <c r="E22543" s="27"/>
      <c r="F22543" s="27"/>
      <c r="G22543" s="1"/>
      <c r="H22543" s="1"/>
      <c r="I22543" s="1"/>
    </row>
    <row r="22544" spans="2:9">
      <c r="B22544" s="1"/>
      <c r="C22544" s="29"/>
      <c r="D22544" s="27"/>
      <c r="E22544" s="27"/>
      <c r="F22544" s="27"/>
      <c r="G22544" s="1"/>
      <c r="H22544" s="1"/>
      <c r="I22544" s="1"/>
    </row>
    <row r="22545" spans="2:9">
      <c r="B22545" s="1"/>
      <c r="C22545" s="29"/>
      <c r="D22545" s="27"/>
      <c r="E22545" s="27"/>
      <c r="F22545" s="27"/>
      <c r="G22545" s="1"/>
      <c r="H22545" s="1"/>
      <c r="I22545" s="1"/>
    </row>
    <row r="22546" spans="2:9">
      <c r="B22546" s="1"/>
      <c r="C22546" s="29"/>
      <c r="D22546" s="27"/>
      <c r="E22546" s="27"/>
      <c r="F22546" s="27"/>
      <c r="G22546" s="1"/>
      <c r="H22546" s="1"/>
      <c r="I22546" s="1"/>
    </row>
    <row r="22547" spans="2:9">
      <c r="B22547" s="1"/>
      <c r="C22547" s="29"/>
      <c r="D22547" s="27"/>
      <c r="E22547" s="27"/>
      <c r="F22547" s="27"/>
      <c r="G22547" s="1"/>
      <c r="H22547" s="1"/>
      <c r="I22547" s="1"/>
    </row>
    <row r="22548" spans="2:9">
      <c r="B22548" s="1"/>
      <c r="C22548" s="29"/>
      <c r="D22548" s="27"/>
      <c r="E22548" s="27"/>
      <c r="F22548" s="27"/>
      <c r="G22548" s="1"/>
      <c r="H22548" s="1"/>
      <c r="I22548" s="1"/>
    </row>
    <row r="22549" spans="2:9">
      <c r="B22549" s="1"/>
      <c r="C22549" s="29"/>
      <c r="D22549" s="27"/>
      <c r="E22549" s="27"/>
      <c r="F22549" s="27"/>
      <c r="G22549" s="1"/>
      <c r="H22549" s="1"/>
      <c r="I22549" s="1"/>
    </row>
    <row r="22550" spans="2:9">
      <c r="B22550" s="1"/>
      <c r="C22550" s="29"/>
      <c r="D22550" s="27"/>
      <c r="E22550" s="27"/>
      <c r="F22550" s="27"/>
      <c r="G22550" s="1"/>
      <c r="H22550" s="1"/>
      <c r="I22550" s="1"/>
    </row>
    <row r="22551" spans="2:9">
      <c r="B22551" s="1"/>
      <c r="C22551" s="29"/>
      <c r="D22551" s="27"/>
      <c r="E22551" s="27"/>
      <c r="F22551" s="27"/>
      <c r="G22551" s="1"/>
      <c r="H22551" s="1"/>
      <c r="I22551" s="1"/>
    </row>
    <row r="22552" spans="2:9">
      <c r="B22552" s="1"/>
      <c r="C22552" s="29"/>
      <c r="D22552" s="27"/>
      <c r="E22552" s="27"/>
      <c r="F22552" s="27"/>
      <c r="G22552" s="1"/>
      <c r="H22552" s="1"/>
      <c r="I22552" s="1"/>
    </row>
    <row r="22553" spans="2:9">
      <c r="B22553" s="1"/>
      <c r="C22553" s="29"/>
      <c r="D22553" s="27"/>
      <c r="E22553" s="27"/>
      <c r="F22553" s="27"/>
      <c r="G22553" s="1"/>
      <c r="H22553" s="1"/>
      <c r="I22553" s="1"/>
    </row>
    <row r="22554" spans="2:9">
      <c r="B22554" s="1"/>
      <c r="C22554" s="29"/>
      <c r="D22554" s="27"/>
      <c r="E22554" s="27"/>
      <c r="F22554" s="27"/>
      <c r="G22554" s="1"/>
      <c r="H22554" s="1"/>
      <c r="I22554" s="1"/>
    </row>
    <row r="22555" spans="2:9">
      <c r="B22555" s="1"/>
      <c r="C22555" s="29"/>
      <c r="D22555" s="27"/>
      <c r="E22555" s="27"/>
      <c r="F22555" s="27"/>
      <c r="G22555" s="1"/>
      <c r="H22555" s="1"/>
      <c r="I22555" s="1"/>
    </row>
    <row r="22556" spans="2:9">
      <c r="B22556" s="1"/>
      <c r="C22556" s="29"/>
      <c r="D22556" s="27"/>
      <c r="E22556" s="27"/>
      <c r="F22556" s="27"/>
      <c r="G22556" s="1"/>
      <c r="H22556" s="1"/>
      <c r="I22556" s="1"/>
    </row>
    <row r="22557" spans="2:9">
      <c r="B22557" s="1"/>
      <c r="C22557" s="29"/>
      <c r="D22557" s="27"/>
      <c r="E22557" s="27"/>
      <c r="F22557" s="27"/>
      <c r="G22557" s="1"/>
      <c r="H22557" s="1"/>
      <c r="I22557" s="1"/>
    </row>
    <row r="22558" spans="2:9">
      <c r="B22558" s="1"/>
      <c r="C22558" s="29"/>
      <c r="D22558" s="27"/>
      <c r="E22558" s="27"/>
      <c r="F22558" s="27"/>
      <c r="G22558" s="1"/>
      <c r="H22558" s="1"/>
      <c r="I22558" s="1"/>
    </row>
    <row r="22559" spans="2:9">
      <c r="B22559" s="1"/>
      <c r="C22559" s="29"/>
      <c r="D22559" s="27"/>
      <c r="E22559" s="27"/>
      <c r="F22559" s="27"/>
      <c r="G22559" s="1"/>
      <c r="H22559" s="1"/>
      <c r="I22559" s="1"/>
    </row>
    <row r="22560" spans="2:9">
      <c r="B22560" s="1"/>
      <c r="C22560" s="29"/>
      <c r="D22560" s="27"/>
      <c r="E22560" s="27"/>
      <c r="F22560" s="27"/>
      <c r="G22560" s="1"/>
      <c r="H22560" s="1"/>
      <c r="I22560" s="1"/>
    </row>
    <row r="22561" spans="2:9">
      <c r="B22561" s="1"/>
      <c r="C22561" s="29"/>
      <c r="D22561" s="27"/>
      <c r="E22561" s="27"/>
      <c r="F22561" s="27"/>
      <c r="G22561" s="1"/>
      <c r="H22561" s="1"/>
      <c r="I22561" s="1"/>
    </row>
    <row r="22562" spans="2:9">
      <c r="B22562" s="1"/>
      <c r="C22562" s="29"/>
      <c r="D22562" s="27"/>
      <c r="E22562" s="27"/>
      <c r="F22562" s="27"/>
      <c r="G22562" s="1"/>
      <c r="H22562" s="1"/>
      <c r="I22562" s="1"/>
    </row>
    <row r="22563" spans="2:9">
      <c r="B22563" s="1"/>
      <c r="C22563" s="29"/>
      <c r="D22563" s="27"/>
      <c r="E22563" s="27"/>
      <c r="F22563" s="27"/>
      <c r="G22563" s="1"/>
      <c r="H22563" s="1"/>
      <c r="I22563" s="1"/>
    </row>
    <row r="22564" spans="2:9">
      <c r="B22564" s="1"/>
      <c r="C22564" s="29"/>
      <c r="D22564" s="27"/>
      <c r="E22564" s="27"/>
      <c r="F22564" s="27"/>
      <c r="G22564" s="1"/>
      <c r="H22564" s="1"/>
      <c r="I22564" s="1"/>
    </row>
    <row r="22565" spans="2:9">
      <c r="B22565" s="1"/>
      <c r="C22565" s="29"/>
      <c r="D22565" s="27"/>
      <c r="E22565" s="27"/>
      <c r="F22565" s="27"/>
      <c r="G22565" s="1"/>
      <c r="H22565" s="1"/>
      <c r="I22565" s="1"/>
    </row>
    <row r="22566" spans="2:9">
      <c r="B22566" s="1"/>
      <c r="C22566" s="29"/>
      <c r="D22566" s="27"/>
      <c r="E22566" s="27"/>
      <c r="F22566" s="27"/>
      <c r="G22566" s="1"/>
      <c r="H22566" s="1"/>
      <c r="I22566" s="1"/>
    </row>
    <row r="22567" spans="2:9">
      <c r="B22567" s="1"/>
      <c r="C22567" s="29"/>
      <c r="D22567" s="27"/>
      <c r="E22567" s="27"/>
      <c r="F22567" s="27"/>
      <c r="G22567" s="1"/>
      <c r="H22567" s="1"/>
      <c r="I22567" s="1"/>
    </row>
    <row r="22568" spans="2:9">
      <c r="B22568" s="1"/>
      <c r="C22568" s="29"/>
      <c r="D22568" s="27"/>
      <c r="E22568" s="27"/>
      <c r="F22568" s="27"/>
      <c r="G22568" s="1"/>
      <c r="H22568" s="1"/>
      <c r="I22568" s="1"/>
    </row>
    <row r="22569" spans="2:9">
      <c r="B22569" s="1"/>
      <c r="C22569" s="29"/>
      <c r="D22569" s="27"/>
      <c r="E22569" s="27"/>
      <c r="F22569" s="27"/>
      <c r="G22569" s="1"/>
      <c r="H22569" s="1"/>
      <c r="I22569" s="1"/>
    </row>
    <row r="22570" spans="2:9">
      <c r="B22570" s="1"/>
      <c r="C22570" s="29"/>
      <c r="D22570" s="27"/>
      <c r="E22570" s="27"/>
      <c r="F22570" s="27"/>
      <c r="G22570" s="1"/>
      <c r="H22570" s="1"/>
      <c r="I22570" s="1"/>
    </row>
    <row r="22571" spans="2:9">
      <c r="B22571" s="1"/>
      <c r="C22571" s="29"/>
      <c r="D22571" s="27"/>
      <c r="E22571" s="27"/>
      <c r="F22571" s="27"/>
      <c r="G22571" s="1"/>
      <c r="H22571" s="1"/>
      <c r="I22571" s="1"/>
    </row>
    <row r="22572" spans="2:9">
      <c r="B22572" s="1"/>
      <c r="C22572" s="29"/>
      <c r="D22572" s="27"/>
      <c r="E22572" s="27"/>
      <c r="F22572" s="27"/>
      <c r="G22572" s="1"/>
      <c r="H22572" s="1"/>
      <c r="I22572" s="1"/>
    </row>
    <row r="22573" spans="2:9">
      <c r="B22573" s="1"/>
      <c r="C22573" s="29"/>
      <c r="D22573" s="27"/>
      <c r="E22573" s="27"/>
      <c r="F22573" s="27"/>
      <c r="G22573" s="1"/>
      <c r="H22573" s="1"/>
      <c r="I22573" s="1"/>
    </row>
    <row r="22574" spans="2:9">
      <c r="B22574" s="1"/>
      <c r="C22574" s="29"/>
      <c r="D22574" s="27"/>
      <c r="E22574" s="27"/>
      <c r="F22574" s="27"/>
      <c r="G22574" s="1"/>
      <c r="H22574" s="1"/>
      <c r="I22574" s="1"/>
    </row>
    <row r="22575" spans="2:9">
      <c r="B22575" s="1"/>
      <c r="C22575" s="29"/>
      <c r="D22575" s="27"/>
      <c r="E22575" s="27"/>
      <c r="F22575" s="27"/>
      <c r="G22575" s="1"/>
      <c r="H22575" s="1"/>
      <c r="I22575" s="1"/>
    </row>
    <row r="22576" spans="2:9">
      <c r="B22576" s="1"/>
      <c r="C22576" s="29"/>
      <c r="D22576" s="27"/>
      <c r="E22576" s="27"/>
      <c r="F22576" s="27"/>
      <c r="G22576" s="1"/>
      <c r="H22576" s="1"/>
      <c r="I22576" s="1"/>
    </row>
    <row r="22577" spans="2:9">
      <c r="B22577" s="1"/>
      <c r="C22577" s="29"/>
      <c r="D22577" s="27"/>
      <c r="E22577" s="27"/>
      <c r="F22577" s="27"/>
      <c r="G22577" s="1"/>
      <c r="H22577" s="1"/>
      <c r="I22577" s="1"/>
    </row>
    <row r="22578" spans="2:9">
      <c r="B22578" s="1"/>
      <c r="C22578" s="29"/>
      <c r="D22578" s="27"/>
      <c r="E22578" s="27"/>
      <c r="F22578" s="27"/>
      <c r="G22578" s="1"/>
      <c r="H22578" s="1"/>
      <c r="I22578" s="1"/>
    </row>
    <row r="22579" spans="2:9">
      <c r="B22579" s="1"/>
      <c r="C22579" s="29"/>
      <c r="D22579" s="27"/>
      <c r="E22579" s="27"/>
      <c r="F22579" s="27"/>
      <c r="G22579" s="1"/>
      <c r="H22579" s="1"/>
      <c r="I22579" s="1"/>
    </row>
    <row r="22580" spans="2:9">
      <c r="B22580" s="1"/>
      <c r="C22580" s="29"/>
      <c r="D22580" s="27"/>
      <c r="E22580" s="27"/>
      <c r="F22580" s="27"/>
      <c r="G22580" s="1"/>
      <c r="H22580" s="1"/>
      <c r="I22580" s="1"/>
    </row>
    <row r="22581" spans="2:9">
      <c r="B22581" s="1"/>
      <c r="C22581" s="29"/>
      <c r="D22581" s="27"/>
      <c r="E22581" s="27"/>
      <c r="F22581" s="27"/>
      <c r="G22581" s="1"/>
      <c r="H22581" s="1"/>
      <c r="I22581" s="1"/>
    </row>
    <row r="22582" spans="2:9">
      <c r="B22582" s="1"/>
      <c r="C22582" s="29"/>
      <c r="D22582" s="27"/>
      <c r="E22582" s="27"/>
      <c r="F22582" s="27"/>
      <c r="G22582" s="1"/>
      <c r="H22582" s="1"/>
      <c r="I22582" s="1"/>
    </row>
    <row r="22583" spans="2:9">
      <c r="B22583" s="1"/>
      <c r="C22583" s="29"/>
      <c r="D22583" s="27"/>
      <c r="E22583" s="27"/>
      <c r="F22583" s="27"/>
      <c r="G22583" s="1"/>
      <c r="H22583" s="1"/>
      <c r="I22583" s="1"/>
    </row>
    <row r="22584" spans="2:9">
      <c r="B22584" s="1"/>
      <c r="C22584" s="29"/>
      <c r="D22584" s="27"/>
      <c r="E22584" s="27"/>
      <c r="F22584" s="27"/>
      <c r="G22584" s="1"/>
      <c r="H22584" s="1"/>
      <c r="I22584" s="1"/>
    </row>
    <row r="22585" spans="2:9">
      <c r="B22585" s="1"/>
      <c r="C22585" s="29"/>
      <c r="D22585" s="27"/>
      <c r="E22585" s="27"/>
      <c r="F22585" s="27"/>
      <c r="G22585" s="1"/>
      <c r="H22585" s="1"/>
      <c r="I22585" s="1"/>
    </row>
    <row r="22586" spans="2:9">
      <c r="B22586" s="1"/>
      <c r="C22586" s="29"/>
      <c r="D22586" s="27"/>
      <c r="E22586" s="27"/>
      <c r="F22586" s="27"/>
      <c r="G22586" s="1"/>
      <c r="H22586" s="1"/>
      <c r="I22586" s="1"/>
    </row>
    <row r="22587" spans="2:9">
      <c r="B22587" s="1"/>
      <c r="C22587" s="29"/>
      <c r="D22587" s="27"/>
      <c r="E22587" s="27"/>
      <c r="F22587" s="27"/>
      <c r="G22587" s="1"/>
      <c r="H22587" s="1"/>
      <c r="I22587" s="1"/>
    </row>
    <row r="22588" spans="2:9">
      <c r="B22588" s="1"/>
      <c r="C22588" s="29"/>
      <c r="D22588" s="27"/>
      <c r="E22588" s="27"/>
      <c r="F22588" s="27"/>
      <c r="G22588" s="1"/>
      <c r="H22588" s="1"/>
      <c r="I22588" s="1"/>
    </row>
    <row r="22589" spans="2:9">
      <c r="B22589" s="1"/>
      <c r="C22589" s="29"/>
      <c r="D22589" s="27"/>
      <c r="E22589" s="27"/>
      <c r="F22589" s="27"/>
      <c r="G22589" s="1"/>
      <c r="H22589" s="1"/>
      <c r="I22589" s="1"/>
    </row>
    <row r="22590" spans="2:9">
      <c r="B22590" s="1"/>
      <c r="C22590" s="29"/>
      <c r="D22590" s="27"/>
      <c r="E22590" s="27"/>
      <c r="F22590" s="27"/>
      <c r="G22590" s="1"/>
      <c r="H22590" s="1"/>
      <c r="I22590" s="1"/>
    </row>
    <row r="22591" spans="2:9">
      <c r="B22591" s="1"/>
      <c r="C22591" s="29"/>
      <c r="D22591" s="27"/>
      <c r="E22591" s="27"/>
      <c r="F22591" s="27"/>
      <c r="G22591" s="1"/>
      <c r="H22591" s="1"/>
      <c r="I22591" s="1"/>
    </row>
    <row r="22592" spans="2:9">
      <c r="B22592" s="1"/>
      <c r="C22592" s="29"/>
      <c r="D22592" s="27"/>
      <c r="E22592" s="27"/>
      <c r="F22592" s="27"/>
      <c r="G22592" s="1"/>
      <c r="H22592" s="1"/>
      <c r="I22592" s="1"/>
    </row>
    <row r="22593" spans="2:9">
      <c r="B22593" s="1"/>
      <c r="C22593" s="29"/>
      <c r="D22593" s="27"/>
      <c r="E22593" s="27"/>
      <c r="F22593" s="27"/>
      <c r="G22593" s="1"/>
      <c r="H22593" s="1"/>
      <c r="I22593" s="1"/>
    </row>
    <row r="22594" spans="2:9">
      <c r="B22594" s="1"/>
      <c r="C22594" s="29"/>
      <c r="D22594" s="27"/>
      <c r="E22594" s="27"/>
      <c r="F22594" s="27"/>
      <c r="G22594" s="1"/>
      <c r="H22594" s="1"/>
      <c r="I22594" s="1"/>
    </row>
    <row r="22595" spans="2:9">
      <c r="B22595" s="1"/>
      <c r="C22595" s="29"/>
      <c r="D22595" s="27"/>
      <c r="E22595" s="27"/>
      <c r="F22595" s="27"/>
      <c r="G22595" s="1"/>
      <c r="H22595" s="1"/>
      <c r="I22595" s="1"/>
    </row>
    <row r="22596" spans="2:9">
      <c r="B22596" s="1"/>
      <c r="C22596" s="29"/>
      <c r="D22596" s="27"/>
      <c r="E22596" s="27"/>
      <c r="F22596" s="27"/>
      <c r="G22596" s="1"/>
      <c r="H22596" s="1"/>
      <c r="I22596" s="1"/>
    </row>
    <row r="22597" spans="2:9">
      <c r="B22597" s="1"/>
      <c r="C22597" s="29"/>
      <c r="D22597" s="27"/>
      <c r="E22597" s="27"/>
      <c r="F22597" s="27"/>
      <c r="G22597" s="1"/>
      <c r="H22597" s="1"/>
      <c r="I22597" s="1"/>
    </row>
    <row r="22598" spans="2:9">
      <c r="B22598" s="1"/>
      <c r="C22598" s="29"/>
      <c r="D22598" s="27"/>
      <c r="E22598" s="27"/>
      <c r="F22598" s="27"/>
      <c r="G22598" s="1"/>
      <c r="H22598" s="1"/>
      <c r="I22598" s="1"/>
    </row>
    <row r="22599" spans="2:9">
      <c r="B22599" s="1"/>
      <c r="C22599" s="29"/>
      <c r="D22599" s="27"/>
      <c r="E22599" s="27"/>
      <c r="F22599" s="27"/>
      <c r="G22599" s="1"/>
      <c r="H22599" s="1"/>
      <c r="I22599" s="1"/>
    </row>
    <row r="22600" spans="2:9">
      <c r="B22600" s="1"/>
      <c r="C22600" s="29"/>
      <c r="D22600" s="27"/>
      <c r="E22600" s="27"/>
      <c r="F22600" s="27"/>
      <c r="G22600" s="1"/>
      <c r="H22600" s="1"/>
      <c r="I22600" s="1"/>
    </row>
    <row r="22601" spans="2:9">
      <c r="B22601" s="1"/>
      <c r="C22601" s="29"/>
      <c r="D22601" s="27"/>
      <c r="E22601" s="27"/>
      <c r="F22601" s="27"/>
      <c r="G22601" s="1"/>
      <c r="H22601" s="1"/>
      <c r="I22601" s="1"/>
    </row>
    <row r="22602" spans="2:9">
      <c r="B22602" s="1"/>
      <c r="C22602" s="29"/>
      <c r="D22602" s="27"/>
      <c r="E22602" s="27"/>
      <c r="F22602" s="27"/>
      <c r="G22602" s="1"/>
      <c r="H22602" s="1"/>
      <c r="I22602" s="1"/>
    </row>
    <row r="22603" spans="2:9">
      <c r="B22603" s="1"/>
      <c r="C22603" s="29"/>
      <c r="D22603" s="27"/>
      <c r="E22603" s="27"/>
      <c r="F22603" s="27"/>
      <c r="G22603" s="1"/>
      <c r="H22603" s="1"/>
      <c r="I22603" s="1"/>
    </row>
    <row r="22604" spans="2:9">
      <c r="B22604" s="1"/>
      <c r="C22604" s="29"/>
      <c r="D22604" s="27"/>
      <c r="E22604" s="27"/>
      <c r="F22604" s="27"/>
      <c r="G22604" s="1"/>
      <c r="H22604" s="1"/>
      <c r="I22604" s="1"/>
    </row>
    <row r="22605" spans="2:9">
      <c r="B22605" s="1"/>
      <c r="C22605" s="29"/>
      <c r="D22605" s="27"/>
      <c r="E22605" s="27"/>
      <c r="F22605" s="27"/>
      <c r="G22605" s="1"/>
      <c r="H22605" s="1"/>
      <c r="I22605" s="1"/>
    </row>
    <row r="22606" spans="2:9">
      <c r="B22606" s="1"/>
      <c r="C22606" s="29"/>
      <c r="D22606" s="27"/>
      <c r="E22606" s="27"/>
      <c r="F22606" s="27"/>
      <c r="G22606" s="1"/>
      <c r="H22606" s="1"/>
      <c r="I22606" s="1"/>
    </row>
    <row r="22607" spans="2:9">
      <c r="B22607" s="1"/>
      <c r="C22607" s="29"/>
      <c r="D22607" s="27"/>
      <c r="E22607" s="27"/>
      <c r="F22607" s="27"/>
      <c r="G22607" s="1"/>
      <c r="H22607" s="1"/>
      <c r="I22607" s="1"/>
    </row>
    <row r="22608" spans="2:9">
      <c r="B22608" s="1"/>
      <c r="C22608" s="29"/>
      <c r="D22608" s="27"/>
      <c r="E22608" s="27"/>
      <c r="F22608" s="27"/>
      <c r="G22608" s="1"/>
      <c r="H22608" s="1"/>
      <c r="I22608" s="1"/>
    </row>
    <row r="22609" spans="2:9">
      <c r="B22609" s="1"/>
      <c r="C22609" s="29"/>
      <c r="D22609" s="27"/>
      <c r="E22609" s="27"/>
      <c r="F22609" s="27"/>
      <c r="G22609" s="1"/>
      <c r="H22609" s="1"/>
      <c r="I22609" s="1"/>
    </row>
    <row r="22610" spans="2:9">
      <c r="B22610" s="1"/>
      <c r="C22610" s="29"/>
      <c r="D22610" s="27"/>
      <c r="E22610" s="27"/>
      <c r="F22610" s="27"/>
      <c r="G22610" s="1"/>
      <c r="H22610" s="1"/>
      <c r="I22610" s="1"/>
    </row>
    <row r="22611" spans="2:9">
      <c r="B22611" s="1"/>
      <c r="C22611" s="29"/>
      <c r="D22611" s="27"/>
      <c r="E22611" s="27"/>
      <c r="F22611" s="27"/>
      <c r="G22611" s="1"/>
      <c r="H22611" s="1"/>
      <c r="I22611" s="1"/>
    </row>
    <row r="22612" spans="2:9">
      <c r="B22612" s="1"/>
      <c r="C22612" s="29"/>
      <c r="D22612" s="27"/>
      <c r="E22612" s="27"/>
      <c r="F22612" s="27"/>
      <c r="G22612" s="1"/>
      <c r="H22612" s="1"/>
      <c r="I22612" s="1"/>
    </row>
    <row r="22613" spans="2:9">
      <c r="B22613" s="1"/>
      <c r="C22613" s="29"/>
      <c r="D22613" s="27"/>
      <c r="E22613" s="27"/>
      <c r="F22613" s="27"/>
      <c r="G22613" s="1"/>
      <c r="H22613" s="1"/>
      <c r="I22613" s="1"/>
    </row>
    <row r="22614" spans="2:9">
      <c r="B22614" s="1"/>
      <c r="C22614" s="29"/>
      <c r="D22614" s="27"/>
      <c r="E22614" s="27"/>
      <c r="F22614" s="27"/>
      <c r="G22614" s="1"/>
      <c r="H22614" s="1"/>
      <c r="I22614" s="1"/>
    </row>
    <row r="22615" spans="2:9">
      <c r="B22615" s="1"/>
      <c r="C22615" s="29"/>
      <c r="D22615" s="27"/>
      <c r="E22615" s="27"/>
      <c r="F22615" s="27"/>
      <c r="G22615" s="1"/>
      <c r="H22615" s="1"/>
      <c r="I22615" s="1"/>
    </row>
    <row r="22616" spans="2:9">
      <c r="B22616" s="1"/>
      <c r="C22616" s="29"/>
      <c r="D22616" s="27"/>
      <c r="E22616" s="27"/>
      <c r="F22616" s="27"/>
      <c r="G22616" s="1"/>
      <c r="H22616" s="1"/>
      <c r="I22616" s="1"/>
    </row>
    <row r="22617" spans="2:9">
      <c r="B22617" s="1"/>
      <c r="C22617" s="29"/>
      <c r="D22617" s="27"/>
      <c r="E22617" s="27"/>
      <c r="F22617" s="27"/>
      <c r="G22617" s="1"/>
      <c r="H22617" s="1"/>
      <c r="I22617" s="1"/>
    </row>
    <row r="22618" spans="2:9">
      <c r="B22618" s="1"/>
      <c r="C22618" s="29"/>
      <c r="D22618" s="27"/>
      <c r="E22618" s="27"/>
      <c r="F22618" s="27"/>
      <c r="G22618" s="1"/>
      <c r="H22618" s="1"/>
      <c r="I22618" s="1"/>
    </row>
    <row r="22619" spans="2:9">
      <c r="B22619" s="1"/>
      <c r="C22619" s="29"/>
      <c r="D22619" s="27"/>
      <c r="E22619" s="27"/>
      <c r="F22619" s="27"/>
      <c r="G22619" s="1"/>
      <c r="H22619" s="1"/>
      <c r="I22619" s="1"/>
    </row>
    <row r="22620" spans="2:9">
      <c r="B22620" s="1"/>
      <c r="C22620" s="29"/>
      <c r="D22620" s="27"/>
      <c r="E22620" s="27"/>
      <c r="F22620" s="27"/>
      <c r="G22620" s="1"/>
      <c r="H22620" s="1"/>
      <c r="I22620" s="1"/>
    </row>
    <row r="22621" spans="2:9">
      <c r="B22621" s="1"/>
      <c r="C22621" s="29"/>
      <c r="D22621" s="27"/>
      <c r="E22621" s="27"/>
      <c r="F22621" s="27"/>
      <c r="G22621" s="1"/>
      <c r="H22621" s="1"/>
      <c r="I22621" s="1"/>
    </row>
    <row r="22622" spans="2:9">
      <c r="B22622" s="1"/>
      <c r="C22622" s="29"/>
      <c r="D22622" s="27"/>
      <c r="E22622" s="27"/>
      <c r="F22622" s="27"/>
      <c r="G22622" s="1"/>
      <c r="H22622" s="1"/>
      <c r="I22622" s="1"/>
    </row>
    <row r="22623" spans="2:9">
      <c r="B22623" s="1"/>
      <c r="C22623" s="29"/>
      <c r="D22623" s="27"/>
      <c r="E22623" s="27"/>
      <c r="F22623" s="27"/>
      <c r="G22623" s="1"/>
      <c r="H22623" s="1"/>
      <c r="I22623" s="1"/>
    </row>
    <row r="22624" spans="2:9">
      <c r="B22624" s="1"/>
      <c r="C22624" s="29"/>
      <c r="D22624" s="27"/>
      <c r="E22624" s="27"/>
      <c r="F22624" s="27"/>
      <c r="G22624" s="1"/>
      <c r="H22624" s="1"/>
      <c r="I22624" s="1"/>
    </row>
    <row r="22625" spans="2:9">
      <c r="B22625" s="1"/>
      <c r="C22625" s="29"/>
      <c r="D22625" s="27"/>
      <c r="E22625" s="27"/>
      <c r="F22625" s="27"/>
      <c r="G22625" s="1"/>
      <c r="H22625" s="1"/>
      <c r="I22625" s="1"/>
    </row>
    <row r="22626" spans="2:9">
      <c r="B22626" s="1"/>
      <c r="C22626" s="29"/>
      <c r="D22626" s="27"/>
      <c r="E22626" s="27"/>
      <c r="F22626" s="27"/>
      <c r="G22626" s="1"/>
      <c r="H22626" s="1"/>
      <c r="I22626" s="1"/>
    </row>
    <row r="22627" spans="2:9">
      <c r="B22627" s="1"/>
      <c r="C22627" s="29"/>
      <c r="D22627" s="27"/>
      <c r="E22627" s="27"/>
      <c r="F22627" s="27"/>
      <c r="G22627" s="1"/>
      <c r="H22627" s="1"/>
      <c r="I22627" s="1"/>
    </row>
    <row r="22628" spans="2:9">
      <c r="B22628" s="1"/>
      <c r="C22628" s="29"/>
      <c r="D22628" s="27"/>
      <c r="E22628" s="27"/>
      <c r="F22628" s="27"/>
      <c r="G22628" s="1"/>
      <c r="H22628" s="1"/>
      <c r="I22628" s="1"/>
    </row>
    <row r="22629" spans="2:9">
      <c r="B22629" s="1"/>
      <c r="C22629" s="29"/>
      <c r="D22629" s="27"/>
      <c r="E22629" s="27"/>
      <c r="F22629" s="27"/>
      <c r="G22629" s="1"/>
      <c r="H22629" s="1"/>
      <c r="I22629" s="1"/>
    </row>
    <row r="22630" spans="2:9">
      <c r="B22630" s="1"/>
      <c r="C22630" s="29"/>
      <c r="D22630" s="27"/>
      <c r="E22630" s="27"/>
      <c r="F22630" s="27"/>
      <c r="G22630" s="1"/>
      <c r="H22630" s="1"/>
      <c r="I22630" s="1"/>
    </row>
    <row r="22631" spans="2:9">
      <c r="B22631" s="1"/>
      <c r="C22631" s="29"/>
      <c r="D22631" s="27"/>
      <c r="E22631" s="27"/>
      <c r="F22631" s="27"/>
      <c r="G22631" s="1"/>
      <c r="H22631" s="1"/>
      <c r="I22631" s="1"/>
    </row>
    <row r="22632" spans="2:9">
      <c r="B22632" s="1"/>
      <c r="C22632" s="29"/>
      <c r="D22632" s="27"/>
      <c r="E22632" s="27"/>
      <c r="F22632" s="27"/>
      <c r="G22632" s="1"/>
      <c r="H22632" s="1"/>
      <c r="I22632" s="1"/>
    </row>
    <row r="22633" spans="2:9">
      <c r="B22633" s="1"/>
      <c r="C22633" s="29"/>
      <c r="D22633" s="27"/>
      <c r="E22633" s="27"/>
      <c r="F22633" s="27"/>
      <c r="G22633" s="1"/>
      <c r="H22633" s="1"/>
      <c r="I22633" s="1"/>
    </row>
    <row r="22634" spans="2:9">
      <c r="B22634" s="1"/>
      <c r="C22634" s="29"/>
      <c r="D22634" s="27"/>
      <c r="E22634" s="27"/>
      <c r="F22634" s="27"/>
      <c r="G22634" s="1"/>
      <c r="H22634" s="1"/>
      <c r="I22634" s="1"/>
    </row>
    <row r="22635" spans="2:9">
      <c r="B22635" s="1"/>
      <c r="C22635" s="29"/>
      <c r="D22635" s="27"/>
      <c r="E22635" s="27"/>
      <c r="F22635" s="27"/>
      <c r="G22635" s="1"/>
      <c r="H22635" s="1"/>
      <c r="I22635" s="1"/>
    </row>
    <row r="22636" spans="2:9">
      <c r="B22636" s="1"/>
      <c r="C22636" s="29"/>
      <c r="D22636" s="27"/>
      <c r="E22636" s="27"/>
      <c r="F22636" s="27"/>
      <c r="G22636" s="1"/>
      <c r="H22636" s="1"/>
      <c r="I22636" s="1"/>
    </row>
    <row r="22637" spans="2:9">
      <c r="B22637" s="1"/>
      <c r="C22637" s="29"/>
      <c r="D22637" s="27"/>
      <c r="E22637" s="27"/>
      <c r="F22637" s="27"/>
      <c r="G22637" s="1"/>
      <c r="H22637" s="1"/>
      <c r="I22637" s="1"/>
    </row>
    <row r="22638" spans="2:9">
      <c r="B22638" s="1"/>
      <c r="C22638" s="29"/>
      <c r="D22638" s="27"/>
      <c r="E22638" s="27"/>
      <c r="F22638" s="27"/>
      <c r="G22638" s="1"/>
      <c r="H22638" s="1"/>
      <c r="I22638" s="1"/>
    </row>
    <row r="22639" spans="2:9">
      <c r="B22639" s="1"/>
      <c r="C22639" s="29"/>
      <c r="D22639" s="27"/>
      <c r="E22639" s="27"/>
      <c r="F22639" s="27"/>
      <c r="G22639" s="1"/>
      <c r="H22639" s="1"/>
      <c r="I22639" s="1"/>
    </row>
    <row r="22640" spans="2:9">
      <c r="B22640" s="1"/>
      <c r="C22640" s="29"/>
      <c r="D22640" s="27"/>
      <c r="E22640" s="27"/>
      <c r="F22640" s="27"/>
      <c r="G22640" s="1"/>
      <c r="H22640" s="1"/>
      <c r="I22640" s="1"/>
    </row>
    <row r="22641" spans="2:9">
      <c r="B22641" s="1"/>
      <c r="C22641" s="29"/>
      <c r="D22641" s="27"/>
      <c r="E22641" s="27"/>
      <c r="F22641" s="27"/>
      <c r="G22641" s="1"/>
      <c r="H22641" s="1"/>
      <c r="I22641" s="1"/>
    </row>
    <row r="22642" spans="2:9">
      <c r="B22642" s="1"/>
      <c r="C22642" s="29"/>
      <c r="D22642" s="27"/>
      <c r="E22642" s="27"/>
      <c r="F22642" s="27"/>
      <c r="G22642" s="1"/>
      <c r="H22642" s="1"/>
      <c r="I22642" s="1"/>
    </row>
    <row r="22643" spans="2:9">
      <c r="B22643" s="1"/>
      <c r="C22643" s="29"/>
      <c r="D22643" s="27"/>
      <c r="E22643" s="27"/>
      <c r="F22643" s="27"/>
      <c r="G22643" s="1"/>
      <c r="H22643" s="1"/>
      <c r="I22643" s="1"/>
    </row>
    <row r="22644" spans="2:9">
      <c r="B22644" s="1"/>
      <c r="C22644" s="29"/>
      <c r="D22644" s="27"/>
      <c r="E22644" s="27"/>
      <c r="F22644" s="27"/>
      <c r="G22644" s="1"/>
      <c r="H22644" s="1"/>
      <c r="I22644" s="1"/>
    </row>
    <row r="22645" spans="2:9">
      <c r="B22645" s="1"/>
      <c r="C22645" s="29"/>
      <c r="D22645" s="27"/>
      <c r="E22645" s="27"/>
      <c r="F22645" s="27"/>
      <c r="G22645" s="1"/>
      <c r="H22645" s="1"/>
      <c r="I22645" s="1"/>
    </row>
    <row r="22646" spans="2:9">
      <c r="B22646" s="1"/>
      <c r="C22646" s="29"/>
      <c r="D22646" s="27"/>
      <c r="E22646" s="27"/>
      <c r="F22646" s="27"/>
      <c r="G22646" s="1"/>
      <c r="H22646" s="1"/>
      <c r="I22646" s="1"/>
    </row>
    <row r="22647" spans="2:9">
      <c r="B22647" s="1"/>
      <c r="C22647" s="29"/>
      <c r="D22647" s="27"/>
      <c r="E22647" s="27"/>
      <c r="F22647" s="27"/>
      <c r="G22647" s="1"/>
      <c r="H22647" s="1"/>
      <c r="I22647" s="1"/>
    </row>
    <row r="22648" spans="2:9">
      <c r="B22648" s="1"/>
      <c r="C22648" s="29"/>
      <c r="D22648" s="27"/>
      <c r="E22648" s="27"/>
      <c r="F22648" s="27"/>
      <c r="G22648" s="1"/>
      <c r="H22648" s="1"/>
      <c r="I22648" s="1"/>
    </row>
    <row r="22649" spans="2:9">
      <c r="B22649" s="1"/>
      <c r="C22649" s="29"/>
      <c r="D22649" s="27"/>
      <c r="E22649" s="27"/>
      <c r="F22649" s="27"/>
      <c r="G22649" s="1"/>
      <c r="H22649" s="1"/>
      <c r="I22649" s="1"/>
    </row>
    <row r="22650" spans="2:9">
      <c r="B22650" s="1"/>
      <c r="C22650" s="29"/>
      <c r="D22650" s="27"/>
      <c r="E22650" s="27"/>
      <c r="F22650" s="27"/>
      <c r="G22650" s="1"/>
      <c r="H22650" s="1"/>
      <c r="I22650" s="1"/>
    </row>
    <row r="22651" spans="2:9">
      <c r="B22651" s="1"/>
      <c r="C22651" s="29"/>
      <c r="D22651" s="27"/>
      <c r="E22651" s="27"/>
      <c r="F22651" s="27"/>
      <c r="G22651" s="1"/>
      <c r="H22651" s="1"/>
      <c r="I22651" s="1"/>
    </row>
    <row r="22652" spans="2:9">
      <c r="B22652" s="1"/>
      <c r="C22652" s="29"/>
      <c r="D22652" s="27"/>
      <c r="E22652" s="27"/>
      <c r="F22652" s="27"/>
      <c r="G22652" s="1"/>
      <c r="H22652" s="1"/>
      <c r="I22652" s="1"/>
    </row>
    <row r="22653" spans="2:9">
      <c r="B22653" s="1"/>
      <c r="C22653" s="29"/>
      <c r="D22653" s="27"/>
      <c r="E22653" s="27"/>
      <c r="F22653" s="27"/>
      <c r="G22653" s="1"/>
      <c r="H22653" s="1"/>
      <c r="I22653" s="1"/>
    </row>
    <row r="22654" spans="2:9">
      <c r="B22654" s="1"/>
      <c r="C22654" s="29"/>
      <c r="D22654" s="27"/>
      <c r="E22654" s="27"/>
      <c r="F22654" s="27"/>
      <c r="G22654" s="1"/>
      <c r="H22654" s="1"/>
      <c r="I22654" s="1"/>
    </row>
    <row r="22655" spans="2:9">
      <c r="B22655" s="1"/>
      <c r="C22655" s="29"/>
      <c r="D22655" s="27"/>
      <c r="E22655" s="27"/>
      <c r="F22655" s="27"/>
      <c r="G22655" s="1"/>
      <c r="H22655" s="1"/>
      <c r="I22655" s="1"/>
    </row>
    <row r="22656" spans="2:9">
      <c r="B22656" s="1"/>
      <c r="C22656" s="29"/>
      <c r="D22656" s="27"/>
      <c r="E22656" s="27"/>
      <c r="F22656" s="27"/>
      <c r="G22656" s="1"/>
      <c r="H22656" s="1"/>
      <c r="I22656" s="1"/>
    </row>
    <row r="22657" spans="2:9">
      <c r="B22657" s="1"/>
      <c r="C22657" s="29"/>
      <c r="D22657" s="27"/>
      <c r="E22657" s="27"/>
      <c r="F22657" s="27"/>
      <c r="G22657" s="1"/>
      <c r="H22657" s="1"/>
      <c r="I22657" s="1"/>
    </row>
    <row r="22658" spans="2:9">
      <c r="B22658" s="1"/>
      <c r="C22658" s="29"/>
      <c r="D22658" s="27"/>
      <c r="E22658" s="27"/>
      <c r="F22658" s="27"/>
      <c r="G22658" s="1"/>
      <c r="H22658" s="1"/>
      <c r="I22658" s="1"/>
    </row>
    <row r="22659" spans="2:9">
      <c r="B22659" s="1"/>
      <c r="C22659" s="29"/>
      <c r="D22659" s="27"/>
      <c r="E22659" s="27"/>
      <c r="F22659" s="27"/>
      <c r="G22659" s="1"/>
      <c r="H22659" s="1"/>
      <c r="I22659" s="1"/>
    </row>
    <row r="22660" spans="2:9">
      <c r="B22660" s="1"/>
      <c r="C22660" s="29"/>
      <c r="D22660" s="27"/>
      <c r="E22660" s="27"/>
      <c r="F22660" s="27"/>
      <c r="G22660" s="1"/>
      <c r="H22660" s="1"/>
      <c r="I22660" s="1"/>
    </row>
    <row r="22661" spans="2:9">
      <c r="B22661" s="1"/>
      <c r="C22661" s="29"/>
      <c r="D22661" s="27"/>
      <c r="E22661" s="27"/>
      <c r="F22661" s="27"/>
      <c r="G22661" s="1"/>
      <c r="H22661" s="1"/>
      <c r="I22661" s="1"/>
    </row>
    <row r="22662" spans="2:9">
      <c r="B22662" s="1"/>
      <c r="C22662" s="29"/>
      <c r="D22662" s="27"/>
      <c r="E22662" s="27"/>
      <c r="F22662" s="27"/>
      <c r="G22662" s="1"/>
      <c r="H22662" s="1"/>
      <c r="I22662" s="1"/>
    </row>
    <row r="22663" spans="2:9">
      <c r="B22663" s="1"/>
      <c r="C22663" s="29"/>
      <c r="D22663" s="27"/>
      <c r="E22663" s="27"/>
      <c r="F22663" s="27"/>
      <c r="G22663" s="1"/>
      <c r="H22663" s="1"/>
      <c r="I22663" s="1"/>
    </row>
    <row r="22664" spans="2:9">
      <c r="B22664" s="1"/>
      <c r="C22664" s="29"/>
      <c r="D22664" s="27"/>
      <c r="E22664" s="27"/>
      <c r="F22664" s="27"/>
      <c r="G22664" s="1"/>
      <c r="H22664" s="1"/>
      <c r="I22664" s="1"/>
    </row>
    <row r="22665" spans="2:9">
      <c r="B22665" s="1"/>
      <c r="C22665" s="29"/>
      <c r="D22665" s="27"/>
      <c r="E22665" s="27"/>
      <c r="F22665" s="27"/>
      <c r="G22665" s="1"/>
      <c r="H22665" s="1"/>
      <c r="I22665" s="1"/>
    </row>
    <row r="22666" spans="2:9">
      <c r="B22666" s="1"/>
      <c r="C22666" s="29"/>
      <c r="D22666" s="27"/>
      <c r="E22666" s="27"/>
      <c r="F22666" s="27"/>
      <c r="G22666" s="1"/>
      <c r="H22666" s="1"/>
      <c r="I22666" s="1"/>
    </row>
    <row r="22667" spans="2:9">
      <c r="B22667" s="1"/>
      <c r="C22667" s="29"/>
      <c r="D22667" s="27"/>
      <c r="E22667" s="27"/>
      <c r="F22667" s="27"/>
      <c r="G22667" s="1"/>
      <c r="H22667" s="1"/>
      <c r="I22667" s="1"/>
    </row>
    <row r="22668" spans="2:9">
      <c r="B22668" s="1"/>
      <c r="C22668" s="29"/>
      <c r="D22668" s="27"/>
      <c r="E22668" s="27"/>
      <c r="F22668" s="27"/>
      <c r="G22668" s="1"/>
      <c r="H22668" s="1"/>
      <c r="I22668" s="1"/>
    </row>
    <row r="22669" spans="2:9">
      <c r="B22669" s="1"/>
      <c r="C22669" s="29"/>
      <c r="D22669" s="27"/>
      <c r="E22669" s="27"/>
      <c r="F22669" s="27"/>
      <c r="G22669" s="1"/>
      <c r="H22669" s="1"/>
      <c r="I22669" s="1"/>
    </row>
    <row r="22670" spans="2:9">
      <c r="B22670" s="1"/>
      <c r="C22670" s="29"/>
      <c r="D22670" s="27"/>
      <c r="E22670" s="27"/>
      <c r="F22670" s="27"/>
      <c r="G22670" s="1"/>
      <c r="H22670" s="1"/>
      <c r="I22670" s="1"/>
    </row>
    <row r="22671" spans="2:9">
      <c r="B22671" s="1"/>
      <c r="C22671" s="29"/>
      <c r="D22671" s="27"/>
      <c r="E22671" s="27"/>
      <c r="F22671" s="27"/>
      <c r="G22671" s="1"/>
      <c r="H22671" s="1"/>
      <c r="I22671" s="1"/>
    </row>
    <row r="22672" spans="2:9">
      <c r="B22672" s="1"/>
      <c r="C22672" s="29"/>
      <c r="D22672" s="27"/>
      <c r="E22672" s="27"/>
      <c r="F22672" s="27"/>
      <c r="G22672" s="1"/>
      <c r="H22672" s="1"/>
      <c r="I22672" s="1"/>
    </row>
    <row r="22673" spans="2:9">
      <c r="B22673" s="1"/>
      <c r="C22673" s="29"/>
      <c r="D22673" s="27"/>
      <c r="E22673" s="27"/>
      <c r="F22673" s="27"/>
      <c r="G22673" s="1"/>
      <c r="H22673" s="1"/>
      <c r="I22673" s="1"/>
    </row>
    <row r="22674" spans="2:9">
      <c r="B22674" s="1"/>
      <c r="C22674" s="29"/>
      <c r="D22674" s="27"/>
      <c r="E22674" s="27"/>
      <c r="F22674" s="27"/>
      <c r="G22674" s="1"/>
      <c r="H22674" s="1"/>
      <c r="I22674" s="1"/>
    </row>
    <row r="22675" spans="2:9">
      <c r="B22675" s="1"/>
      <c r="C22675" s="29"/>
      <c r="D22675" s="27"/>
      <c r="E22675" s="27"/>
      <c r="F22675" s="27"/>
      <c r="G22675" s="1"/>
      <c r="H22675" s="1"/>
      <c r="I22675" s="1"/>
    </row>
    <row r="22676" spans="2:9">
      <c r="B22676" s="1"/>
      <c r="C22676" s="29"/>
      <c r="D22676" s="27"/>
      <c r="E22676" s="27"/>
      <c r="F22676" s="27"/>
      <c r="G22676" s="1"/>
      <c r="H22676" s="1"/>
      <c r="I22676" s="1"/>
    </row>
    <row r="22677" spans="2:9">
      <c r="B22677" s="1"/>
      <c r="C22677" s="29"/>
      <c r="D22677" s="27"/>
      <c r="E22677" s="27"/>
      <c r="F22677" s="27"/>
      <c r="G22677" s="1"/>
      <c r="H22677" s="1"/>
      <c r="I22677" s="1"/>
    </row>
    <row r="22678" spans="2:9">
      <c r="B22678" s="1"/>
      <c r="C22678" s="29"/>
      <c r="D22678" s="27"/>
      <c r="E22678" s="27"/>
      <c r="F22678" s="27"/>
      <c r="G22678" s="1"/>
      <c r="H22678" s="1"/>
      <c r="I22678" s="1"/>
    </row>
    <row r="22679" spans="2:9">
      <c r="B22679" s="1"/>
      <c r="C22679" s="29"/>
      <c r="D22679" s="27"/>
      <c r="E22679" s="27"/>
      <c r="F22679" s="27"/>
      <c r="G22679" s="1"/>
      <c r="H22679" s="1"/>
      <c r="I22679" s="1"/>
    </row>
    <row r="22680" spans="2:9">
      <c r="B22680" s="1"/>
      <c r="C22680" s="29"/>
      <c r="D22680" s="27"/>
      <c r="E22680" s="27"/>
      <c r="F22680" s="27"/>
      <c r="G22680" s="1"/>
      <c r="H22680" s="1"/>
      <c r="I22680" s="1"/>
    </row>
    <row r="22681" spans="2:9">
      <c r="B22681" s="1"/>
      <c r="C22681" s="29"/>
      <c r="D22681" s="27"/>
      <c r="E22681" s="27"/>
      <c r="F22681" s="27"/>
      <c r="G22681" s="1"/>
      <c r="H22681" s="1"/>
      <c r="I22681" s="1"/>
    </row>
    <row r="22682" spans="2:9">
      <c r="B22682" s="1"/>
      <c r="C22682" s="29"/>
      <c r="D22682" s="27"/>
      <c r="E22682" s="27"/>
      <c r="F22682" s="27"/>
      <c r="G22682" s="1"/>
      <c r="H22682" s="1"/>
      <c r="I22682" s="1"/>
    </row>
    <row r="22683" spans="2:9">
      <c r="B22683" s="1"/>
      <c r="C22683" s="29"/>
      <c r="D22683" s="27"/>
      <c r="E22683" s="27"/>
      <c r="F22683" s="27"/>
      <c r="G22683" s="1"/>
      <c r="H22683" s="1"/>
      <c r="I22683" s="1"/>
    </row>
    <row r="22684" spans="2:9">
      <c r="B22684" s="1"/>
      <c r="C22684" s="29"/>
      <c r="D22684" s="27"/>
      <c r="E22684" s="27"/>
      <c r="F22684" s="27"/>
      <c r="G22684" s="1"/>
      <c r="H22684" s="1"/>
      <c r="I22684" s="1"/>
    </row>
    <row r="22685" spans="2:9">
      <c r="B22685" s="1"/>
      <c r="C22685" s="29"/>
      <c r="D22685" s="27"/>
      <c r="E22685" s="27"/>
      <c r="F22685" s="27"/>
      <c r="G22685" s="1"/>
      <c r="H22685" s="1"/>
      <c r="I22685" s="1"/>
    </row>
    <row r="22686" spans="2:9">
      <c r="B22686" s="1"/>
      <c r="C22686" s="29"/>
      <c r="D22686" s="27"/>
      <c r="E22686" s="27"/>
      <c r="F22686" s="27"/>
      <c r="G22686" s="1"/>
      <c r="H22686" s="1"/>
      <c r="I22686" s="1"/>
    </row>
    <row r="22687" spans="2:9">
      <c r="B22687" s="1"/>
      <c r="C22687" s="29"/>
      <c r="D22687" s="27"/>
      <c r="E22687" s="27"/>
      <c r="F22687" s="27"/>
      <c r="G22687" s="1"/>
      <c r="H22687" s="1"/>
      <c r="I22687" s="1"/>
    </row>
    <row r="22688" spans="2:9">
      <c r="B22688" s="1"/>
      <c r="C22688" s="29"/>
      <c r="D22688" s="27"/>
      <c r="E22688" s="27"/>
      <c r="F22688" s="27"/>
      <c r="G22688" s="1"/>
      <c r="H22688" s="1"/>
      <c r="I22688" s="1"/>
    </row>
    <row r="22689" spans="2:9">
      <c r="B22689" s="1"/>
      <c r="C22689" s="29"/>
      <c r="D22689" s="27"/>
      <c r="E22689" s="27"/>
      <c r="F22689" s="27"/>
      <c r="G22689" s="1"/>
      <c r="H22689" s="1"/>
      <c r="I22689" s="1"/>
    </row>
    <row r="22690" spans="2:9">
      <c r="B22690" s="1"/>
      <c r="C22690" s="29"/>
      <c r="D22690" s="27"/>
      <c r="E22690" s="27"/>
      <c r="F22690" s="27"/>
      <c r="G22690" s="1"/>
      <c r="H22690" s="1"/>
      <c r="I22690" s="1"/>
    </row>
    <row r="22691" spans="2:9">
      <c r="B22691" s="1"/>
      <c r="C22691" s="29"/>
      <c r="D22691" s="27"/>
      <c r="E22691" s="27"/>
      <c r="F22691" s="27"/>
      <c r="G22691" s="1"/>
      <c r="H22691" s="1"/>
      <c r="I22691" s="1"/>
    </row>
    <row r="22692" spans="2:9">
      <c r="B22692" s="1"/>
      <c r="C22692" s="29"/>
      <c r="D22692" s="27"/>
      <c r="E22692" s="27"/>
      <c r="F22692" s="27"/>
      <c r="G22692" s="1"/>
      <c r="H22692" s="1"/>
      <c r="I22692" s="1"/>
    </row>
    <row r="22693" spans="2:9">
      <c r="B22693" s="1"/>
      <c r="C22693" s="29"/>
      <c r="D22693" s="27"/>
      <c r="E22693" s="27"/>
      <c r="F22693" s="27"/>
      <c r="G22693" s="1"/>
      <c r="H22693" s="1"/>
      <c r="I22693" s="1"/>
    </row>
    <row r="22694" spans="2:9">
      <c r="B22694" s="1"/>
      <c r="C22694" s="29"/>
      <c r="D22694" s="27"/>
      <c r="E22694" s="27"/>
      <c r="F22694" s="27"/>
      <c r="G22694" s="1"/>
      <c r="H22694" s="1"/>
      <c r="I22694" s="1"/>
    </row>
    <row r="22695" spans="2:9">
      <c r="B22695" s="1"/>
      <c r="C22695" s="29"/>
      <c r="D22695" s="27"/>
      <c r="E22695" s="27"/>
      <c r="F22695" s="27"/>
      <c r="G22695" s="1"/>
      <c r="H22695" s="1"/>
      <c r="I22695" s="1"/>
    </row>
    <row r="22696" spans="2:9">
      <c r="B22696" s="1"/>
      <c r="C22696" s="29"/>
      <c r="D22696" s="27"/>
      <c r="E22696" s="27"/>
      <c r="F22696" s="27"/>
      <c r="G22696" s="1"/>
      <c r="H22696" s="1"/>
      <c r="I22696" s="1"/>
    </row>
    <row r="22697" spans="2:9">
      <c r="B22697" s="1"/>
      <c r="C22697" s="29"/>
      <c r="D22697" s="27"/>
      <c r="E22697" s="27"/>
      <c r="F22697" s="27"/>
      <c r="G22697" s="1"/>
      <c r="H22697" s="1"/>
      <c r="I22697" s="1"/>
    </row>
    <row r="22698" spans="2:9">
      <c r="B22698" s="1"/>
      <c r="C22698" s="29"/>
      <c r="D22698" s="27"/>
      <c r="E22698" s="27"/>
      <c r="F22698" s="27"/>
      <c r="G22698" s="1"/>
      <c r="H22698" s="1"/>
      <c r="I22698" s="1"/>
    </row>
    <row r="22699" spans="2:9">
      <c r="B22699" s="1"/>
      <c r="C22699" s="29"/>
      <c r="D22699" s="27"/>
      <c r="E22699" s="27"/>
      <c r="F22699" s="27"/>
      <c r="G22699" s="1"/>
      <c r="H22699" s="1"/>
      <c r="I22699" s="1"/>
    </row>
    <row r="22700" spans="2:9">
      <c r="B22700" s="1"/>
      <c r="C22700" s="29"/>
      <c r="D22700" s="27"/>
      <c r="E22700" s="27"/>
      <c r="F22700" s="27"/>
      <c r="G22700" s="1"/>
      <c r="H22700" s="1"/>
      <c r="I22700" s="1"/>
    </row>
    <row r="22701" spans="2:9">
      <c r="B22701" s="1"/>
      <c r="C22701" s="29"/>
      <c r="D22701" s="27"/>
      <c r="E22701" s="27"/>
      <c r="F22701" s="27"/>
      <c r="G22701" s="1"/>
      <c r="H22701" s="1"/>
      <c r="I22701" s="1"/>
    </row>
    <row r="22702" spans="2:9">
      <c r="B22702" s="1"/>
      <c r="C22702" s="29"/>
      <c r="D22702" s="27"/>
      <c r="E22702" s="27"/>
      <c r="F22702" s="27"/>
      <c r="G22702" s="1"/>
      <c r="H22702" s="1"/>
      <c r="I22702" s="1"/>
    </row>
    <row r="22703" spans="2:9">
      <c r="B22703" s="1"/>
      <c r="C22703" s="29"/>
      <c r="D22703" s="27"/>
      <c r="E22703" s="27"/>
      <c r="F22703" s="27"/>
      <c r="G22703" s="1"/>
      <c r="H22703" s="1"/>
      <c r="I22703" s="1"/>
    </row>
    <row r="22704" spans="2:9">
      <c r="B22704" s="1"/>
      <c r="C22704" s="29"/>
      <c r="D22704" s="27"/>
      <c r="E22704" s="27"/>
      <c r="F22704" s="27"/>
      <c r="G22704" s="1"/>
      <c r="H22704" s="1"/>
      <c r="I22704" s="1"/>
    </row>
    <row r="22705" spans="2:9">
      <c r="B22705" s="1"/>
      <c r="C22705" s="29"/>
      <c r="D22705" s="27"/>
      <c r="E22705" s="27"/>
      <c r="F22705" s="27"/>
      <c r="G22705" s="1"/>
      <c r="H22705" s="1"/>
      <c r="I22705" s="1"/>
    </row>
    <row r="22706" spans="2:9">
      <c r="B22706" s="1"/>
      <c r="C22706" s="29"/>
      <c r="D22706" s="27"/>
      <c r="E22706" s="27"/>
      <c r="F22706" s="27"/>
      <c r="G22706" s="1"/>
      <c r="H22706" s="1"/>
      <c r="I22706" s="1"/>
    </row>
    <row r="22707" spans="2:9">
      <c r="B22707" s="1"/>
      <c r="C22707" s="29"/>
      <c r="D22707" s="27"/>
      <c r="E22707" s="27"/>
      <c r="F22707" s="27"/>
      <c r="G22707" s="1"/>
      <c r="H22707" s="1"/>
      <c r="I22707" s="1"/>
    </row>
    <row r="22708" spans="2:9">
      <c r="B22708" s="1"/>
      <c r="C22708" s="29"/>
      <c r="D22708" s="27"/>
      <c r="E22708" s="27"/>
      <c r="F22708" s="27"/>
      <c r="G22708" s="1"/>
      <c r="H22708" s="1"/>
      <c r="I22708" s="1"/>
    </row>
    <row r="22709" spans="2:9">
      <c r="B22709" s="1"/>
      <c r="C22709" s="29"/>
      <c r="D22709" s="27"/>
      <c r="E22709" s="27"/>
      <c r="F22709" s="27"/>
      <c r="G22709" s="1"/>
      <c r="H22709" s="1"/>
      <c r="I22709" s="1"/>
    </row>
    <row r="22710" spans="2:9">
      <c r="B22710" s="1"/>
      <c r="C22710" s="29"/>
      <c r="D22710" s="27"/>
      <c r="E22710" s="27"/>
      <c r="F22710" s="27"/>
      <c r="G22710" s="1"/>
      <c r="H22710" s="1"/>
      <c r="I22710" s="1"/>
    </row>
    <row r="22711" spans="2:9">
      <c r="B22711" s="1"/>
      <c r="C22711" s="29"/>
      <c r="D22711" s="27"/>
      <c r="E22711" s="27"/>
      <c r="F22711" s="27"/>
      <c r="G22711" s="1"/>
      <c r="H22711" s="1"/>
      <c r="I22711" s="1"/>
    </row>
    <row r="22712" spans="2:9">
      <c r="B22712" s="1"/>
      <c r="C22712" s="29"/>
      <c r="D22712" s="27"/>
      <c r="E22712" s="27"/>
      <c r="F22712" s="27"/>
      <c r="G22712" s="1"/>
      <c r="H22712" s="1"/>
      <c r="I22712" s="1"/>
    </row>
    <row r="22713" spans="2:9">
      <c r="B22713" s="1"/>
      <c r="C22713" s="29"/>
      <c r="D22713" s="27"/>
      <c r="E22713" s="27"/>
      <c r="F22713" s="27"/>
      <c r="G22713" s="1"/>
      <c r="H22713" s="1"/>
      <c r="I22713" s="1"/>
    </row>
    <row r="22714" spans="2:9">
      <c r="B22714" s="1"/>
      <c r="C22714" s="29"/>
      <c r="D22714" s="27"/>
      <c r="E22714" s="27"/>
      <c r="F22714" s="27"/>
      <c r="G22714" s="1"/>
      <c r="H22714" s="1"/>
      <c r="I22714" s="1"/>
    </row>
    <row r="22715" spans="2:9">
      <c r="B22715" s="1"/>
      <c r="C22715" s="29"/>
      <c r="D22715" s="27"/>
      <c r="E22715" s="27"/>
      <c r="F22715" s="27"/>
      <c r="G22715" s="1"/>
      <c r="H22715" s="1"/>
      <c r="I22715" s="1"/>
    </row>
    <row r="22716" spans="2:9">
      <c r="B22716" s="1"/>
      <c r="C22716" s="29"/>
      <c r="D22716" s="27"/>
      <c r="E22716" s="27"/>
      <c r="F22716" s="27"/>
      <c r="G22716" s="1"/>
      <c r="H22716" s="1"/>
      <c r="I22716" s="1"/>
    </row>
    <row r="22717" spans="2:9">
      <c r="B22717" s="1"/>
      <c r="C22717" s="29"/>
      <c r="D22717" s="27"/>
      <c r="E22717" s="27"/>
      <c r="F22717" s="27"/>
      <c r="G22717" s="1"/>
      <c r="H22717" s="1"/>
      <c r="I22717" s="1"/>
    </row>
    <row r="22718" spans="2:9">
      <c r="B22718" s="1"/>
      <c r="C22718" s="29"/>
      <c r="D22718" s="27"/>
      <c r="E22718" s="27"/>
      <c r="F22718" s="27"/>
      <c r="G22718" s="1"/>
      <c r="H22718" s="1"/>
      <c r="I22718" s="1"/>
    </row>
    <row r="22719" spans="2:9">
      <c r="B22719" s="1"/>
      <c r="C22719" s="29"/>
      <c r="D22719" s="27"/>
      <c r="E22719" s="27"/>
      <c r="F22719" s="27"/>
      <c r="G22719" s="1"/>
      <c r="H22719" s="1"/>
      <c r="I22719" s="1"/>
    </row>
    <row r="22720" spans="2:9">
      <c r="B22720" s="1"/>
      <c r="C22720" s="29"/>
      <c r="D22720" s="27"/>
      <c r="E22720" s="27"/>
      <c r="F22720" s="27"/>
      <c r="G22720" s="1"/>
      <c r="H22720" s="1"/>
      <c r="I22720" s="1"/>
    </row>
    <row r="22721" spans="2:9">
      <c r="B22721" s="1"/>
      <c r="C22721" s="29"/>
      <c r="D22721" s="27"/>
      <c r="E22721" s="27"/>
      <c r="F22721" s="27"/>
      <c r="G22721" s="1"/>
      <c r="H22721" s="1"/>
      <c r="I22721" s="1"/>
    </row>
    <row r="22722" spans="2:9">
      <c r="B22722" s="1"/>
      <c r="C22722" s="29"/>
      <c r="D22722" s="27"/>
      <c r="E22722" s="27"/>
      <c r="F22722" s="27"/>
      <c r="G22722" s="1"/>
      <c r="H22722" s="1"/>
      <c r="I22722" s="1"/>
    </row>
    <row r="22723" spans="2:9">
      <c r="B22723" s="1"/>
      <c r="C22723" s="29"/>
      <c r="D22723" s="27"/>
      <c r="E22723" s="27"/>
      <c r="F22723" s="27"/>
      <c r="G22723" s="1"/>
      <c r="H22723" s="1"/>
      <c r="I22723" s="1"/>
    </row>
    <row r="22724" spans="2:9">
      <c r="B22724" s="1"/>
      <c r="C22724" s="29"/>
      <c r="D22724" s="27"/>
      <c r="E22724" s="27"/>
      <c r="F22724" s="27"/>
      <c r="G22724" s="1"/>
      <c r="H22724" s="1"/>
      <c r="I22724" s="1"/>
    </row>
    <row r="22725" spans="2:9">
      <c r="B22725" s="1"/>
      <c r="C22725" s="29"/>
      <c r="D22725" s="27"/>
      <c r="E22725" s="27"/>
      <c r="F22725" s="27"/>
      <c r="G22725" s="1"/>
      <c r="H22725" s="1"/>
      <c r="I22725" s="1"/>
    </row>
    <row r="22726" spans="2:9">
      <c r="B22726" s="1"/>
      <c r="C22726" s="29"/>
      <c r="D22726" s="27"/>
      <c r="E22726" s="27"/>
      <c r="F22726" s="27"/>
      <c r="G22726" s="1"/>
      <c r="H22726" s="1"/>
      <c r="I22726" s="1"/>
    </row>
    <row r="22727" spans="2:9">
      <c r="B22727" s="1"/>
      <c r="C22727" s="29"/>
      <c r="D22727" s="27"/>
      <c r="E22727" s="27"/>
      <c r="F22727" s="27"/>
      <c r="G22727" s="1"/>
      <c r="H22727" s="1"/>
      <c r="I22727" s="1"/>
    </row>
    <row r="22728" spans="2:9">
      <c r="B22728" s="1"/>
      <c r="C22728" s="29"/>
      <c r="D22728" s="27"/>
      <c r="E22728" s="27"/>
      <c r="F22728" s="27"/>
      <c r="G22728" s="1"/>
      <c r="H22728" s="1"/>
      <c r="I22728" s="1"/>
    </row>
    <row r="22729" spans="2:9">
      <c r="B22729" s="1"/>
      <c r="C22729" s="29"/>
      <c r="D22729" s="27"/>
      <c r="E22729" s="27"/>
      <c r="F22729" s="27"/>
      <c r="G22729" s="1"/>
      <c r="H22729" s="1"/>
      <c r="I22729" s="1"/>
    </row>
    <row r="22730" spans="2:9">
      <c r="B22730" s="1"/>
      <c r="C22730" s="29"/>
      <c r="D22730" s="27"/>
      <c r="E22730" s="27"/>
      <c r="F22730" s="27"/>
      <c r="G22730" s="1"/>
      <c r="H22730" s="1"/>
      <c r="I22730" s="1"/>
    </row>
    <row r="22731" spans="2:9">
      <c r="B22731" s="1"/>
      <c r="C22731" s="29"/>
      <c r="D22731" s="27"/>
      <c r="E22731" s="27"/>
      <c r="F22731" s="27"/>
      <c r="G22731" s="1"/>
      <c r="H22731" s="1"/>
      <c r="I22731" s="1"/>
    </row>
    <row r="22732" spans="2:9">
      <c r="B22732" s="1"/>
      <c r="C22732" s="29"/>
      <c r="D22732" s="27"/>
      <c r="E22732" s="27"/>
      <c r="F22732" s="27"/>
      <c r="G22732" s="1"/>
      <c r="H22732" s="1"/>
      <c r="I22732" s="1"/>
    </row>
    <row r="22733" spans="2:9">
      <c r="B22733" s="1"/>
      <c r="C22733" s="29"/>
      <c r="D22733" s="27"/>
      <c r="E22733" s="27"/>
      <c r="F22733" s="27"/>
      <c r="G22733" s="1"/>
      <c r="H22733" s="1"/>
      <c r="I22733" s="1"/>
    </row>
    <row r="22734" spans="2:9">
      <c r="B22734" s="1"/>
      <c r="C22734" s="29"/>
      <c r="D22734" s="27"/>
      <c r="E22734" s="27"/>
      <c r="F22734" s="27"/>
      <c r="G22734" s="1"/>
      <c r="H22734" s="1"/>
      <c r="I22734" s="1"/>
    </row>
    <row r="22735" spans="2:9">
      <c r="B22735" s="1"/>
      <c r="C22735" s="29"/>
      <c r="D22735" s="27"/>
      <c r="E22735" s="27"/>
      <c r="F22735" s="27"/>
      <c r="G22735" s="1"/>
      <c r="H22735" s="1"/>
      <c r="I22735" s="1"/>
    </row>
    <row r="22736" spans="2:9">
      <c r="B22736" s="1"/>
      <c r="C22736" s="29"/>
      <c r="D22736" s="27"/>
      <c r="E22736" s="27"/>
      <c r="F22736" s="27"/>
      <c r="G22736" s="1"/>
      <c r="H22736" s="1"/>
      <c r="I22736" s="1"/>
    </row>
    <row r="22737" spans="2:9">
      <c r="B22737" s="1"/>
      <c r="C22737" s="29"/>
      <c r="D22737" s="27"/>
      <c r="E22737" s="27"/>
      <c r="F22737" s="27"/>
      <c r="G22737" s="1"/>
      <c r="H22737" s="1"/>
      <c r="I22737" s="1"/>
    </row>
    <row r="22738" spans="2:9">
      <c r="B22738" s="1"/>
      <c r="C22738" s="29"/>
      <c r="D22738" s="27"/>
      <c r="E22738" s="27"/>
      <c r="F22738" s="27"/>
      <c r="G22738" s="1"/>
      <c r="H22738" s="1"/>
      <c r="I22738" s="1"/>
    </row>
    <row r="22739" spans="2:9">
      <c r="B22739" s="1"/>
      <c r="C22739" s="29"/>
      <c r="D22739" s="27"/>
      <c r="E22739" s="27"/>
      <c r="F22739" s="27"/>
      <c r="G22739" s="1"/>
      <c r="H22739" s="1"/>
      <c r="I22739" s="1"/>
    </row>
    <row r="22740" spans="2:9">
      <c r="B22740" s="1"/>
      <c r="C22740" s="29"/>
      <c r="D22740" s="27"/>
      <c r="E22740" s="27"/>
      <c r="F22740" s="27"/>
      <c r="G22740" s="1"/>
      <c r="H22740" s="1"/>
      <c r="I22740" s="1"/>
    </row>
    <row r="22741" spans="2:9">
      <c r="B22741" s="1"/>
      <c r="C22741" s="29"/>
      <c r="D22741" s="27"/>
      <c r="E22741" s="27"/>
      <c r="F22741" s="27"/>
      <c r="G22741" s="1"/>
      <c r="H22741" s="1"/>
      <c r="I22741" s="1"/>
    </row>
    <row r="22742" spans="2:9">
      <c r="B22742" s="1"/>
      <c r="C22742" s="29"/>
      <c r="D22742" s="27"/>
      <c r="E22742" s="27"/>
      <c r="F22742" s="27"/>
      <c r="G22742" s="1"/>
      <c r="H22742" s="1"/>
      <c r="I22742" s="1"/>
    </row>
    <row r="22743" spans="2:9">
      <c r="B22743" s="1"/>
      <c r="C22743" s="29"/>
      <c r="D22743" s="27"/>
      <c r="E22743" s="27"/>
      <c r="F22743" s="27"/>
      <c r="G22743" s="1"/>
      <c r="H22743" s="1"/>
      <c r="I22743" s="1"/>
    </row>
    <row r="22744" spans="2:9">
      <c r="B22744" s="1"/>
      <c r="C22744" s="29"/>
      <c r="D22744" s="27"/>
      <c r="E22744" s="27"/>
      <c r="F22744" s="27"/>
      <c r="G22744" s="1"/>
      <c r="H22744" s="1"/>
      <c r="I22744" s="1"/>
    </row>
    <row r="22745" spans="2:9">
      <c r="B22745" s="1"/>
      <c r="C22745" s="29"/>
      <c r="D22745" s="27"/>
      <c r="E22745" s="27"/>
      <c r="F22745" s="27"/>
      <c r="G22745" s="1"/>
      <c r="H22745" s="1"/>
      <c r="I22745" s="1"/>
    </row>
    <row r="22746" spans="2:9">
      <c r="B22746" s="1"/>
      <c r="C22746" s="29"/>
      <c r="D22746" s="27"/>
      <c r="E22746" s="27"/>
      <c r="F22746" s="27"/>
      <c r="G22746" s="1"/>
      <c r="H22746" s="1"/>
      <c r="I22746" s="1"/>
    </row>
    <row r="22747" spans="2:9">
      <c r="B22747" s="1"/>
      <c r="C22747" s="29"/>
      <c r="D22747" s="27"/>
      <c r="E22747" s="27"/>
      <c r="F22747" s="27"/>
      <c r="G22747" s="1"/>
      <c r="H22747" s="1"/>
      <c r="I22747" s="1"/>
    </row>
    <row r="22748" spans="2:9">
      <c r="B22748" s="1"/>
      <c r="C22748" s="29"/>
      <c r="D22748" s="27"/>
      <c r="E22748" s="27"/>
      <c r="F22748" s="27"/>
      <c r="G22748" s="1"/>
      <c r="H22748" s="1"/>
      <c r="I22748" s="1"/>
    </row>
    <row r="22749" spans="2:9">
      <c r="B22749" s="1"/>
      <c r="C22749" s="29"/>
      <c r="D22749" s="27"/>
      <c r="E22749" s="27"/>
      <c r="F22749" s="27"/>
      <c r="G22749" s="1"/>
      <c r="H22749" s="1"/>
      <c r="I22749" s="1"/>
    </row>
    <row r="22750" spans="2:9">
      <c r="B22750" s="1"/>
      <c r="C22750" s="29"/>
      <c r="D22750" s="27"/>
      <c r="E22750" s="27"/>
      <c r="F22750" s="27"/>
      <c r="G22750" s="1"/>
      <c r="H22750" s="1"/>
      <c r="I22750" s="1"/>
    </row>
    <row r="22751" spans="2:9">
      <c r="B22751" s="1"/>
      <c r="C22751" s="29"/>
      <c r="D22751" s="27"/>
      <c r="E22751" s="27"/>
      <c r="F22751" s="27"/>
      <c r="G22751" s="1"/>
      <c r="H22751" s="1"/>
      <c r="I22751" s="1"/>
    </row>
    <row r="22752" spans="2:9">
      <c r="B22752" s="1"/>
      <c r="C22752" s="29"/>
      <c r="D22752" s="27"/>
      <c r="E22752" s="27"/>
      <c r="F22752" s="27"/>
      <c r="G22752" s="1"/>
      <c r="H22752" s="1"/>
      <c r="I22752" s="1"/>
    </row>
    <row r="22753" spans="2:9">
      <c r="B22753" s="1"/>
      <c r="C22753" s="29"/>
      <c r="D22753" s="27"/>
      <c r="E22753" s="27"/>
      <c r="F22753" s="27"/>
      <c r="G22753" s="1"/>
      <c r="H22753" s="1"/>
      <c r="I22753" s="1"/>
    </row>
    <row r="22754" spans="2:9">
      <c r="B22754" s="1"/>
      <c r="C22754" s="29"/>
      <c r="D22754" s="27"/>
      <c r="E22754" s="27"/>
      <c r="F22754" s="27"/>
      <c r="G22754" s="1"/>
      <c r="H22754" s="1"/>
      <c r="I22754" s="1"/>
    </row>
    <row r="22755" spans="2:9">
      <c r="B22755" s="1"/>
      <c r="C22755" s="29"/>
      <c r="D22755" s="27"/>
      <c r="E22755" s="27"/>
      <c r="F22755" s="27"/>
      <c r="G22755" s="1"/>
      <c r="H22755" s="1"/>
      <c r="I22755" s="1"/>
    </row>
    <row r="22756" spans="2:9">
      <c r="B22756" s="1"/>
      <c r="C22756" s="29"/>
      <c r="D22756" s="27"/>
      <c r="E22756" s="27"/>
      <c r="F22756" s="27"/>
      <c r="G22756" s="1"/>
      <c r="H22756" s="1"/>
      <c r="I22756" s="1"/>
    </row>
    <row r="22757" spans="2:9">
      <c r="B22757" s="1"/>
      <c r="C22757" s="29"/>
      <c r="D22757" s="27"/>
      <c r="E22757" s="27"/>
      <c r="F22757" s="27"/>
      <c r="G22757" s="1"/>
      <c r="H22757" s="1"/>
      <c r="I22757" s="1"/>
    </row>
    <row r="22758" spans="2:9">
      <c r="B22758" s="1"/>
      <c r="C22758" s="29"/>
      <c r="D22758" s="27"/>
      <c r="E22758" s="27"/>
      <c r="F22758" s="27"/>
      <c r="G22758" s="1"/>
      <c r="H22758" s="1"/>
      <c r="I22758" s="1"/>
    </row>
    <row r="22759" spans="2:9">
      <c r="B22759" s="1"/>
      <c r="C22759" s="29"/>
      <c r="D22759" s="27"/>
      <c r="E22759" s="27"/>
      <c r="F22759" s="27"/>
      <c r="G22759" s="1"/>
      <c r="H22759" s="1"/>
      <c r="I22759" s="1"/>
    </row>
    <row r="22760" spans="2:9">
      <c r="B22760" s="1"/>
      <c r="C22760" s="29"/>
      <c r="D22760" s="27"/>
      <c r="E22760" s="27"/>
      <c r="F22760" s="27"/>
      <c r="G22760" s="1"/>
      <c r="H22760" s="1"/>
      <c r="I22760" s="1"/>
    </row>
    <row r="22761" spans="2:9">
      <c r="B22761" s="1"/>
      <c r="C22761" s="29"/>
      <c r="D22761" s="27"/>
      <c r="E22761" s="27"/>
      <c r="F22761" s="27"/>
      <c r="G22761" s="1"/>
      <c r="H22761" s="1"/>
      <c r="I22761" s="1"/>
    </row>
    <row r="22762" spans="2:9">
      <c r="B22762" s="1"/>
      <c r="C22762" s="29"/>
      <c r="D22762" s="27"/>
      <c r="E22762" s="27"/>
      <c r="F22762" s="27"/>
      <c r="G22762" s="1"/>
      <c r="H22762" s="1"/>
      <c r="I22762" s="1"/>
    </row>
    <row r="22763" spans="2:9">
      <c r="B22763" s="1"/>
      <c r="C22763" s="29"/>
      <c r="D22763" s="27"/>
      <c r="E22763" s="27"/>
      <c r="F22763" s="27"/>
      <c r="G22763" s="1"/>
      <c r="H22763" s="1"/>
      <c r="I22763" s="1"/>
    </row>
    <row r="22764" spans="2:9">
      <c r="B22764" s="1"/>
      <c r="C22764" s="29"/>
      <c r="D22764" s="27"/>
      <c r="E22764" s="27"/>
      <c r="F22764" s="27"/>
      <c r="G22764" s="1"/>
      <c r="H22764" s="1"/>
      <c r="I22764" s="1"/>
    </row>
    <row r="22765" spans="2:9">
      <c r="B22765" s="1"/>
      <c r="C22765" s="29"/>
      <c r="D22765" s="27"/>
      <c r="E22765" s="27"/>
      <c r="F22765" s="27"/>
      <c r="G22765" s="1"/>
      <c r="H22765" s="1"/>
      <c r="I22765" s="1"/>
    </row>
    <row r="22766" spans="2:9">
      <c r="B22766" s="1"/>
      <c r="C22766" s="29"/>
      <c r="D22766" s="27"/>
      <c r="E22766" s="27"/>
      <c r="F22766" s="27"/>
      <c r="G22766" s="1"/>
      <c r="H22766" s="1"/>
      <c r="I22766" s="1"/>
    </row>
    <row r="22767" spans="2:9">
      <c r="B22767" s="1"/>
      <c r="C22767" s="29"/>
      <c r="D22767" s="27"/>
      <c r="E22767" s="27"/>
      <c r="F22767" s="27"/>
      <c r="G22767" s="1"/>
      <c r="H22767" s="1"/>
      <c r="I22767" s="1"/>
    </row>
    <row r="22768" spans="2:9">
      <c r="B22768" s="1"/>
      <c r="C22768" s="29"/>
      <c r="D22768" s="27"/>
      <c r="E22768" s="27"/>
      <c r="F22768" s="27"/>
      <c r="G22768" s="1"/>
      <c r="H22768" s="1"/>
      <c r="I22768" s="1"/>
    </row>
    <row r="22769" spans="2:9">
      <c r="B22769" s="1"/>
      <c r="C22769" s="29"/>
      <c r="D22769" s="27"/>
      <c r="E22769" s="27"/>
      <c r="F22769" s="27"/>
      <c r="G22769" s="1"/>
      <c r="H22769" s="1"/>
      <c r="I22769" s="1"/>
    </row>
    <row r="22770" spans="2:9">
      <c r="B22770" s="1"/>
      <c r="C22770" s="29"/>
      <c r="D22770" s="27"/>
      <c r="E22770" s="27"/>
      <c r="F22770" s="27"/>
      <c r="G22770" s="1"/>
      <c r="H22770" s="1"/>
      <c r="I22770" s="1"/>
    </row>
    <row r="22771" spans="2:9">
      <c r="B22771" s="1"/>
      <c r="C22771" s="29"/>
      <c r="D22771" s="27"/>
      <c r="E22771" s="27"/>
      <c r="F22771" s="27"/>
      <c r="G22771" s="1"/>
      <c r="H22771" s="1"/>
      <c r="I22771" s="1"/>
    </row>
    <row r="22772" spans="2:9">
      <c r="B22772" s="1"/>
      <c r="C22772" s="29"/>
      <c r="D22772" s="27"/>
      <c r="E22772" s="27"/>
      <c r="F22772" s="27"/>
      <c r="G22772" s="1"/>
      <c r="H22772" s="1"/>
      <c r="I22772" s="1"/>
    </row>
    <row r="22773" spans="2:9">
      <c r="B22773" s="1"/>
      <c r="C22773" s="29"/>
      <c r="D22773" s="27"/>
      <c r="E22773" s="27"/>
      <c r="F22773" s="27"/>
      <c r="G22773" s="1"/>
      <c r="H22773" s="1"/>
      <c r="I22773" s="1"/>
    </row>
    <row r="22774" spans="2:9">
      <c r="B22774" s="1"/>
      <c r="C22774" s="29"/>
      <c r="D22774" s="27"/>
      <c r="E22774" s="27"/>
      <c r="F22774" s="27"/>
      <c r="G22774" s="1"/>
      <c r="H22774" s="1"/>
      <c r="I22774" s="1"/>
    </row>
    <row r="22775" spans="2:9">
      <c r="B22775" s="1"/>
      <c r="C22775" s="29"/>
      <c r="D22775" s="27"/>
      <c r="E22775" s="27"/>
      <c r="F22775" s="27"/>
      <c r="G22775" s="1"/>
      <c r="H22775" s="1"/>
      <c r="I22775" s="1"/>
    </row>
    <row r="22776" spans="2:9">
      <c r="B22776" s="1"/>
      <c r="C22776" s="29"/>
      <c r="D22776" s="27"/>
      <c r="E22776" s="27"/>
      <c r="F22776" s="27"/>
      <c r="G22776" s="1"/>
      <c r="H22776" s="1"/>
      <c r="I22776" s="1"/>
    </row>
    <row r="22777" spans="2:9">
      <c r="B22777" s="1"/>
      <c r="C22777" s="29"/>
      <c r="D22777" s="27"/>
      <c r="E22777" s="27"/>
      <c r="F22777" s="27"/>
      <c r="G22777" s="1"/>
      <c r="H22777" s="1"/>
      <c r="I22777" s="1"/>
    </row>
    <row r="22778" spans="2:9">
      <c r="B22778" s="1"/>
      <c r="C22778" s="29"/>
      <c r="D22778" s="27"/>
      <c r="E22778" s="27"/>
      <c r="F22778" s="27"/>
      <c r="G22778" s="1"/>
      <c r="H22778" s="1"/>
      <c r="I22778" s="1"/>
    </row>
    <row r="22779" spans="2:9">
      <c r="B22779" s="1"/>
      <c r="C22779" s="29"/>
      <c r="D22779" s="27"/>
      <c r="E22779" s="27"/>
      <c r="F22779" s="27"/>
      <c r="G22779" s="1"/>
      <c r="H22779" s="1"/>
      <c r="I22779" s="1"/>
    </row>
    <row r="22780" spans="2:9">
      <c r="B22780" s="1"/>
      <c r="C22780" s="29"/>
      <c r="D22780" s="27"/>
      <c r="E22780" s="27"/>
      <c r="F22780" s="27"/>
      <c r="G22780" s="1"/>
      <c r="H22780" s="1"/>
      <c r="I22780" s="1"/>
    </row>
    <row r="22781" spans="2:9">
      <c r="B22781" s="1"/>
      <c r="C22781" s="29"/>
      <c r="D22781" s="27"/>
      <c r="E22781" s="27"/>
      <c r="F22781" s="27"/>
      <c r="G22781" s="1"/>
      <c r="H22781" s="1"/>
      <c r="I22781" s="1"/>
    </row>
    <row r="22782" spans="2:9">
      <c r="B22782" s="1"/>
      <c r="C22782" s="29"/>
      <c r="D22782" s="27"/>
      <c r="E22782" s="27"/>
      <c r="F22782" s="27"/>
      <c r="G22782" s="1"/>
      <c r="H22782" s="1"/>
      <c r="I22782" s="1"/>
    </row>
    <row r="22783" spans="2:9">
      <c r="B22783" s="1"/>
      <c r="C22783" s="29"/>
      <c r="D22783" s="27"/>
      <c r="E22783" s="27"/>
      <c r="F22783" s="27"/>
      <c r="G22783" s="1"/>
      <c r="H22783" s="1"/>
      <c r="I22783" s="1"/>
    </row>
    <row r="22784" spans="2:9">
      <c r="B22784" s="1"/>
      <c r="C22784" s="29"/>
      <c r="D22784" s="27"/>
      <c r="E22784" s="27"/>
      <c r="F22784" s="27"/>
      <c r="G22784" s="1"/>
      <c r="H22784" s="1"/>
      <c r="I22784" s="1"/>
    </row>
    <row r="22785" spans="2:9">
      <c r="B22785" s="1"/>
      <c r="C22785" s="29"/>
      <c r="D22785" s="27"/>
      <c r="E22785" s="27"/>
      <c r="F22785" s="27"/>
      <c r="G22785" s="1"/>
      <c r="H22785" s="1"/>
      <c r="I22785" s="1"/>
    </row>
    <row r="22786" spans="2:9">
      <c r="B22786" s="1"/>
      <c r="C22786" s="29"/>
      <c r="D22786" s="27"/>
      <c r="E22786" s="27"/>
      <c r="F22786" s="27"/>
      <c r="G22786" s="1"/>
      <c r="H22786" s="1"/>
      <c r="I22786" s="1"/>
    </row>
    <row r="22787" spans="2:9">
      <c r="B22787" s="1"/>
      <c r="C22787" s="29"/>
      <c r="D22787" s="27"/>
      <c r="E22787" s="27"/>
      <c r="F22787" s="27"/>
      <c r="G22787" s="1"/>
      <c r="H22787" s="1"/>
      <c r="I22787" s="1"/>
    </row>
    <row r="22788" spans="2:9">
      <c r="B22788" s="1"/>
      <c r="C22788" s="29"/>
      <c r="D22788" s="27"/>
      <c r="E22788" s="27"/>
      <c r="F22788" s="27"/>
      <c r="G22788" s="1"/>
      <c r="H22788" s="1"/>
      <c r="I22788" s="1"/>
    </row>
    <row r="22789" spans="2:9">
      <c r="B22789" s="1"/>
      <c r="C22789" s="29"/>
      <c r="D22789" s="27"/>
      <c r="E22789" s="27"/>
      <c r="F22789" s="27"/>
      <c r="G22789" s="1"/>
      <c r="H22789" s="1"/>
      <c r="I22789" s="1"/>
    </row>
    <row r="22790" spans="2:9">
      <c r="B22790" s="1"/>
      <c r="C22790" s="29"/>
      <c r="D22790" s="27"/>
      <c r="E22790" s="27"/>
      <c r="F22790" s="27"/>
      <c r="G22790" s="1"/>
      <c r="H22790" s="1"/>
      <c r="I22790" s="1"/>
    </row>
    <row r="22791" spans="2:9">
      <c r="B22791" s="1"/>
      <c r="C22791" s="29"/>
      <c r="D22791" s="27"/>
      <c r="E22791" s="27"/>
      <c r="F22791" s="27"/>
      <c r="G22791" s="1"/>
      <c r="H22791" s="1"/>
      <c r="I22791" s="1"/>
    </row>
    <row r="22792" spans="2:9">
      <c r="B22792" s="1"/>
      <c r="C22792" s="29"/>
      <c r="D22792" s="27"/>
      <c r="E22792" s="27"/>
      <c r="F22792" s="27"/>
      <c r="G22792" s="1"/>
      <c r="H22792" s="1"/>
      <c r="I22792" s="1"/>
    </row>
    <row r="22793" spans="2:9">
      <c r="B22793" s="1"/>
      <c r="C22793" s="29"/>
      <c r="D22793" s="27"/>
      <c r="E22793" s="27"/>
      <c r="F22793" s="27"/>
      <c r="G22793" s="1"/>
      <c r="H22793" s="1"/>
      <c r="I22793" s="1"/>
    </row>
    <row r="22794" spans="2:9">
      <c r="B22794" s="1"/>
      <c r="C22794" s="29"/>
      <c r="D22794" s="27"/>
      <c r="E22794" s="27"/>
      <c r="F22794" s="27"/>
      <c r="G22794" s="1"/>
      <c r="H22794" s="1"/>
      <c r="I22794" s="1"/>
    </row>
    <row r="22795" spans="2:9">
      <c r="B22795" s="1"/>
      <c r="C22795" s="29"/>
      <c r="D22795" s="27"/>
      <c r="E22795" s="27"/>
      <c r="F22795" s="27"/>
      <c r="G22795" s="1"/>
      <c r="H22795" s="1"/>
      <c r="I22795" s="1"/>
    </row>
    <row r="22796" spans="2:9">
      <c r="B22796" s="1"/>
      <c r="C22796" s="29"/>
      <c r="D22796" s="27"/>
      <c r="E22796" s="27"/>
      <c r="F22796" s="27"/>
      <c r="G22796" s="1"/>
      <c r="H22796" s="1"/>
      <c r="I22796" s="1"/>
    </row>
    <row r="22797" spans="2:9">
      <c r="B22797" s="1"/>
      <c r="C22797" s="29"/>
      <c r="D22797" s="27"/>
      <c r="E22797" s="27"/>
      <c r="F22797" s="27"/>
      <c r="G22797" s="1"/>
      <c r="H22797" s="1"/>
      <c r="I22797" s="1"/>
    </row>
    <row r="22798" spans="2:9">
      <c r="B22798" s="1"/>
      <c r="C22798" s="29"/>
      <c r="D22798" s="27"/>
      <c r="E22798" s="27"/>
      <c r="F22798" s="27"/>
      <c r="G22798" s="1"/>
      <c r="H22798" s="1"/>
      <c r="I22798" s="1"/>
    </row>
    <row r="22799" spans="2:9">
      <c r="B22799" s="1"/>
      <c r="C22799" s="29"/>
      <c r="D22799" s="27"/>
      <c r="E22799" s="27"/>
      <c r="F22799" s="27"/>
      <c r="G22799" s="1"/>
      <c r="H22799" s="1"/>
      <c r="I22799" s="1"/>
    </row>
    <row r="22800" spans="2:9">
      <c r="B22800" s="1"/>
      <c r="C22800" s="29"/>
      <c r="D22800" s="27"/>
      <c r="E22800" s="27"/>
      <c r="F22800" s="27"/>
      <c r="G22800" s="1"/>
      <c r="H22800" s="1"/>
      <c r="I22800" s="1"/>
    </row>
    <row r="22801" spans="2:9">
      <c r="B22801" s="1"/>
      <c r="C22801" s="29"/>
      <c r="D22801" s="27"/>
      <c r="E22801" s="27"/>
      <c r="F22801" s="27"/>
      <c r="G22801" s="1"/>
      <c r="H22801" s="1"/>
      <c r="I22801" s="1"/>
    </row>
    <row r="22802" spans="2:9">
      <c r="B22802" s="1"/>
      <c r="C22802" s="29"/>
      <c r="D22802" s="27"/>
      <c r="E22802" s="27"/>
      <c r="F22802" s="27"/>
      <c r="G22802" s="1"/>
      <c r="H22802" s="1"/>
      <c r="I22802" s="1"/>
    </row>
    <row r="22803" spans="2:9">
      <c r="B22803" s="1"/>
      <c r="C22803" s="29"/>
      <c r="D22803" s="27"/>
      <c r="E22803" s="27"/>
      <c r="F22803" s="27"/>
      <c r="G22803" s="1"/>
      <c r="H22803" s="1"/>
      <c r="I22803" s="1"/>
    </row>
    <row r="22804" spans="2:9">
      <c r="B22804" s="1"/>
      <c r="C22804" s="29"/>
      <c r="D22804" s="27"/>
      <c r="E22804" s="27"/>
      <c r="F22804" s="27"/>
      <c r="G22804" s="1"/>
      <c r="H22804" s="1"/>
      <c r="I22804" s="1"/>
    </row>
    <row r="22805" spans="2:9">
      <c r="B22805" s="1"/>
      <c r="C22805" s="29"/>
      <c r="D22805" s="27"/>
      <c r="E22805" s="27"/>
      <c r="F22805" s="27"/>
      <c r="G22805" s="1"/>
      <c r="H22805" s="1"/>
      <c r="I22805" s="1"/>
    </row>
    <row r="22806" spans="2:9">
      <c r="B22806" s="1"/>
      <c r="C22806" s="29"/>
      <c r="D22806" s="27"/>
      <c r="E22806" s="27"/>
      <c r="F22806" s="27"/>
      <c r="G22806" s="1"/>
      <c r="H22806" s="1"/>
      <c r="I22806" s="1"/>
    </row>
    <row r="22807" spans="2:9">
      <c r="B22807" s="1"/>
      <c r="C22807" s="29"/>
      <c r="D22807" s="27"/>
      <c r="E22807" s="27"/>
      <c r="F22807" s="27"/>
      <c r="G22807" s="1"/>
      <c r="H22807" s="1"/>
      <c r="I22807" s="1"/>
    </row>
    <row r="22808" spans="2:9">
      <c r="B22808" s="1"/>
      <c r="C22808" s="29"/>
      <c r="D22808" s="27"/>
      <c r="E22808" s="27"/>
      <c r="F22808" s="27"/>
      <c r="G22808" s="1"/>
      <c r="H22808" s="1"/>
      <c r="I22808" s="1"/>
    </row>
    <row r="22809" spans="2:9">
      <c r="B22809" s="1"/>
      <c r="C22809" s="29"/>
      <c r="D22809" s="27"/>
      <c r="E22809" s="27"/>
      <c r="F22809" s="27"/>
      <c r="G22809" s="1"/>
      <c r="H22809" s="1"/>
      <c r="I22809" s="1"/>
    </row>
    <row r="22810" spans="2:9">
      <c r="B22810" s="1"/>
      <c r="C22810" s="29"/>
      <c r="D22810" s="27"/>
      <c r="E22810" s="27"/>
      <c r="F22810" s="27"/>
      <c r="G22810" s="1"/>
      <c r="H22810" s="1"/>
      <c r="I22810" s="1"/>
    </row>
    <row r="22811" spans="2:9">
      <c r="B22811" s="1"/>
      <c r="C22811" s="29"/>
      <c r="D22811" s="27"/>
      <c r="E22811" s="27"/>
      <c r="F22811" s="27"/>
      <c r="G22811" s="1"/>
      <c r="H22811" s="1"/>
      <c r="I22811" s="1"/>
    </row>
    <row r="22812" spans="2:9">
      <c r="B22812" s="1"/>
      <c r="C22812" s="29"/>
      <c r="D22812" s="27"/>
      <c r="E22812" s="27"/>
      <c r="F22812" s="27"/>
      <c r="G22812" s="1"/>
      <c r="H22812" s="1"/>
      <c r="I22812" s="1"/>
    </row>
    <row r="22813" spans="2:9">
      <c r="B22813" s="1"/>
      <c r="C22813" s="29"/>
      <c r="D22813" s="27"/>
      <c r="E22813" s="27"/>
      <c r="F22813" s="27"/>
      <c r="G22813" s="1"/>
      <c r="H22813" s="1"/>
      <c r="I22813" s="1"/>
    </row>
    <row r="22814" spans="2:9">
      <c r="B22814" s="1"/>
      <c r="C22814" s="29"/>
      <c r="D22814" s="27"/>
      <c r="E22814" s="27"/>
      <c r="F22814" s="27"/>
      <c r="G22814" s="1"/>
      <c r="H22814" s="1"/>
      <c r="I22814" s="1"/>
    </row>
    <row r="22815" spans="2:9">
      <c r="B22815" s="1"/>
      <c r="C22815" s="29"/>
      <c r="D22815" s="27"/>
      <c r="E22815" s="27"/>
      <c r="F22815" s="27"/>
      <c r="G22815" s="1"/>
      <c r="H22815" s="1"/>
      <c r="I22815" s="1"/>
    </row>
    <row r="22816" spans="2:9">
      <c r="B22816" s="1"/>
      <c r="C22816" s="29"/>
      <c r="D22816" s="27"/>
      <c r="E22816" s="27"/>
      <c r="F22816" s="27"/>
      <c r="G22816" s="1"/>
      <c r="H22816" s="1"/>
      <c r="I22816" s="1"/>
    </row>
    <row r="22817" spans="2:9">
      <c r="B22817" s="1"/>
      <c r="C22817" s="29"/>
      <c r="D22817" s="27"/>
      <c r="E22817" s="27"/>
      <c r="F22817" s="27"/>
      <c r="G22817" s="1"/>
      <c r="H22817" s="1"/>
      <c r="I22817" s="1"/>
    </row>
    <row r="22818" spans="2:9">
      <c r="B22818" s="1"/>
      <c r="C22818" s="29"/>
      <c r="D22818" s="27"/>
      <c r="E22818" s="27"/>
      <c r="F22818" s="27"/>
      <c r="G22818" s="1"/>
      <c r="H22818" s="1"/>
      <c r="I22818" s="1"/>
    </row>
    <row r="22819" spans="2:9">
      <c r="B22819" s="1"/>
      <c r="C22819" s="29"/>
      <c r="D22819" s="27"/>
      <c r="E22819" s="27"/>
      <c r="F22819" s="27"/>
      <c r="G22819" s="1"/>
      <c r="H22819" s="1"/>
      <c r="I22819" s="1"/>
    </row>
    <row r="22820" spans="2:9">
      <c r="B22820" s="1"/>
      <c r="C22820" s="29"/>
      <c r="D22820" s="27"/>
      <c r="E22820" s="27"/>
      <c r="F22820" s="27"/>
      <c r="G22820" s="1"/>
      <c r="H22820" s="1"/>
      <c r="I22820" s="1"/>
    </row>
    <row r="22821" spans="2:9">
      <c r="B22821" s="1"/>
      <c r="C22821" s="29"/>
      <c r="D22821" s="27"/>
      <c r="E22821" s="27"/>
      <c r="F22821" s="27"/>
      <c r="G22821" s="1"/>
      <c r="H22821" s="1"/>
      <c r="I22821" s="1"/>
    </row>
    <row r="22822" spans="2:9">
      <c r="B22822" s="1"/>
      <c r="C22822" s="29"/>
      <c r="D22822" s="27"/>
      <c r="E22822" s="27"/>
      <c r="F22822" s="27"/>
      <c r="G22822" s="1"/>
      <c r="H22822" s="1"/>
      <c r="I22822" s="1"/>
    </row>
    <row r="22823" spans="2:9">
      <c r="B22823" s="1"/>
      <c r="C22823" s="29"/>
      <c r="D22823" s="27"/>
      <c r="E22823" s="27"/>
      <c r="F22823" s="27"/>
      <c r="G22823" s="1"/>
      <c r="H22823" s="1"/>
      <c r="I22823" s="1"/>
    </row>
    <row r="22824" spans="2:9">
      <c r="B22824" s="1"/>
      <c r="C22824" s="29"/>
      <c r="D22824" s="27"/>
      <c r="E22824" s="27"/>
      <c r="F22824" s="27"/>
      <c r="G22824" s="1"/>
      <c r="H22824" s="1"/>
      <c r="I22824" s="1"/>
    </row>
    <row r="22825" spans="2:9">
      <c r="B22825" s="1"/>
      <c r="C22825" s="29"/>
      <c r="D22825" s="27"/>
      <c r="E22825" s="27"/>
      <c r="F22825" s="27"/>
      <c r="G22825" s="1"/>
      <c r="H22825" s="1"/>
      <c r="I22825" s="1"/>
    </row>
    <row r="22826" spans="2:9">
      <c r="B22826" s="1"/>
      <c r="C22826" s="29"/>
      <c r="D22826" s="27"/>
      <c r="E22826" s="27"/>
      <c r="F22826" s="27"/>
      <c r="G22826" s="1"/>
      <c r="H22826" s="1"/>
      <c r="I22826" s="1"/>
    </row>
    <row r="22827" spans="2:9">
      <c r="B22827" s="1"/>
      <c r="C22827" s="29"/>
      <c r="D22827" s="27"/>
      <c r="E22827" s="27"/>
      <c r="F22827" s="27"/>
      <c r="G22827" s="1"/>
      <c r="H22827" s="1"/>
      <c r="I22827" s="1"/>
    </row>
    <row r="22828" spans="2:9">
      <c r="B22828" s="1"/>
      <c r="C22828" s="29"/>
      <c r="D22828" s="27"/>
      <c r="E22828" s="27"/>
      <c r="F22828" s="27"/>
      <c r="G22828" s="1"/>
      <c r="H22828" s="1"/>
      <c r="I22828" s="1"/>
    </row>
    <row r="22829" spans="2:9">
      <c r="B22829" s="1"/>
      <c r="C22829" s="29"/>
      <c r="D22829" s="27"/>
      <c r="E22829" s="27"/>
      <c r="F22829" s="27"/>
      <c r="G22829" s="1"/>
      <c r="H22829" s="1"/>
      <c r="I22829" s="1"/>
    </row>
    <row r="22830" spans="2:9">
      <c r="B22830" s="1"/>
      <c r="C22830" s="29"/>
      <c r="D22830" s="27"/>
      <c r="E22830" s="27"/>
      <c r="F22830" s="27"/>
      <c r="G22830" s="1"/>
      <c r="H22830" s="1"/>
      <c r="I22830" s="1"/>
    </row>
    <row r="22831" spans="2:9">
      <c r="B22831" s="1"/>
      <c r="C22831" s="29"/>
      <c r="D22831" s="27"/>
      <c r="E22831" s="27"/>
      <c r="F22831" s="27"/>
      <c r="G22831" s="1"/>
      <c r="H22831" s="1"/>
      <c r="I22831" s="1"/>
    </row>
    <row r="22832" spans="2:9">
      <c r="B22832" s="1"/>
      <c r="C22832" s="29"/>
      <c r="D22832" s="27"/>
      <c r="E22832" s="27"/>
      <c r="F22832" s="27"/>
      <c r="G22832" s="1"/>
      <c r="H22832" s="1"/>
      <c r="I22832" s="1"/>
    </row>
    <row r="22833" spans="2:9">
      <c r="B22833" s="1"/>
      <c r="C22833" s="29"/>
      <c r="D22833" s="27"/>
      <c r="E22833" s="27"/>
      <c r="F22833" s="27"/>
      <c r="G22833" s="1"/>
      <c r="H22833" s="1"/>
      <c r="I22833" s="1"/>
    </row>
    <row r="22834" spans="2:9">
      <c r="B22834" s="1"/>
      <c r="C22834" s="29"/>
      <c r="D22834" s="27"/>
      <c r="E22834" s="27"/>
      <c r="F22834" s="27"/>
      <c r="G22834" s="1"/>
      <c r="H22834" s="1"/>
      <c r="I22834" s="1"/>
    </row>
    <row r="22835" spans="2:9">
      <c r="B22835" s="1"/>
      <c r="C22835" s="29"/>
      <c r="D22835" s="27"/>
      <c r="E22835" s="27"/>
      <c r="F22835" s="27"/>
      <c r="G22835" s="1"/>
      <c r="H22835" s="1"/>
      <c r="I22835" s="1"/>
    </row>
    <row r="22836" spans="2:9">
      <c r="B22836" s="1"/>
      <c r="C22836" s="29"/>
      <c r="D22836" s="27"/>
      <c r="E22836" s="27"/>
      <c r="F22836" s="27"/>
      <c r="G22836" s="1"/>
      <c r="H22836" s="1"/>
      <c r="I22836" s="1"/>
    </row>
    <row r="22837" spans="2:9">
      <c r="B22837" s="1"/>
      <c r="C22837" s="29"/>
      <c r="D22837" s="27"/>
      <c r="E22837" s="27"/>
      <c r="F22837" s="27"/>
      <c r="G22837" s="1"/>
      <c r="H22837" s="1"/>
      <c r="I22837" s="1"/>
    </row>
    <row r="22838" spans="2:9">
      <c r="B22838" s="1"/>
      <c r="C22838" s="29"/>
      <c r="D22838" s="27"/>
      <c r="E22838" s="27"/>
      <c r="F22838" s="27"/>
      <c r="G22838" s="1"/>
      <c r="H22838" s="1"/>
      <c r="I22838" s="1"/>
    </row>
    <row r="22839" spans="2:9">
      <c r="B22839" s="1"/>
      <c r="C22839" s="29"/>
      <c r="D22839" s="27"/>
      <c r="E22839" s="27"/>
      <c r="F22839" s="27"/>
      <c r="G22839" s="1"/>
      <c r="H22839" s="1"/>
      <c r="I22839" s="1"/>
    </row>
    <row r="22840" spans="2:9">
      <c r="B22840" s="1"/>
      <c r="C22840" s="29"/>
      <c r="D22840" s="27"/>
      <c r="E22840" s="27"/>
      <c r="F22840" s="27"/>
      <c r="G22840" s="1"/>
      <c r="H22840" s="1"/>
      <c r="I22840" s="1"/>
    </row>
    <row r="22841" spans="2:9">
      <c r="B22841" s="1"/>
      <c r="C22841" s="29"/>
      <c r="D22841" s="27"/>
      <c r="E22841" s="27"/>
      <c r="F22841" s="27"/>
      <c r="G22841" s="1"/>
      <c r="H22841" s="1"/>
      <c r="I22841" s="1"/>
    </row>
    <row r="22842" spans="2:9">
      <c r="B22842" s="1"/>
      <c r="C22842" s="29"/>
      <c r="D22842" s="27"/>
      <c r="E22842" s="27"/>
      <c r="F22842" s="27"/>
      <c r="G22842" s="1"/>
      <c r="H22842" s="1"/>
      <c r="I22842" s="1"/>
    </row>
    <row r="22843" spans="2:9">
      <c r="B22843" s="1"/>
      <c r="C22843" s="29"/>
      <c r="D22843" s="27"/>
      <c r="E22843" s="27"/>
      <c r="F22843" s="27"/>
      <c r="G22843" s="1"/>
      <c r="H22843" s="1"/>
      <c r="I22843" s="1"/>
    </row>
    <row r="22844" spans="2:9">
      <c r="B22844" s="1"/>
      <c r="C22844" s="29"/>
      <c r="D22844" s="27"/>
      <c r="E22844" s="27"/>
      <c r="F22844" s="27"/>
      <c r="G22844" s="1"/>
      <c r="H22844" s="1"/>
      <c r="I22844" s="1"/>
    </row>
    <row r="22845" spans="2:9">
      <c r="B22845" s="1"/>
      <c r="C22845" s="29"/>
      <c r="D22845" s="27"/>
      <c r="E22845" s="27"/>
      <c r="F22845" s="27"/>
      <c r="G22845" s="1"/>
      <c r="H22845" s="1"/>
      <c r="I22845" s="1"/>
    </row>
    <row r="22846" spans="2:9">
      <c r="B22846" s="1"/>
      <c r="C22846" s="29"/>
      <c r="D22846" s="27"/>
      <c r="E22846" s="27"/>
      <c r="F22846" s="27"/>
      <c r="G22846" s="1"/>
      <c r="H22846" s="1"/>
      <c r="I22846" s="1"/>
    </row>
    <row r="22847" spans="2:9">
      <c r="B22847" s="1"/>
      <c r="C22847" s="29"/>
      <c r="D22847" s="27"/>
      <c r="E22847" s="27"/>
      <c r="F22847" s="27"/>
      <c r="G22847" s="1"/>
      <c r="H22847" s="1"/>
      <c r="I22847" s="1"/>
    </row>
    <row r="22848" spans="2:9">
      <c r="B22848" s="1"/>
      <c r="C22848" s="29"/>
      <c r="D22848" s="27"/>
      <c r="E22848" s="27"/>
      <c r="F22848" s="27"/>
      <c r="G22848" s="1"/>
      <c r="H22848" s="1"/>
      <c r="I22848" s="1"/>
    </row>
    <row r="22849" spans="2:9">
      <c r="B22849" s="1"/>
      <c r="C22849" s="29"/>
      <c r="D22849" s="27"/>
      <c r="E22849" s="27"/>
      <c r="F22849" s="27"/>
      <c r="G22849" s="1"/>
      <c r="H22849" s="1"/>
      <c r="I22849" s="1"/>
    </row>
    <row r="22850" spans="2:9">
      <c r="B22850" s="1"/>
      <c r="C22850" s="29"/>
      <c r="D22850" s="27"/>
      <c r="E22850" s="27"/>
      <c r="F22850" s="27"/>
      <c r="G22850" s="1"/>
      <c r="H22850" s="1"/>
      <c r="I22850" s="1"/>
    </row>
    <row r="22851" spans="2:9">
      <c r="B22851" s="1"/>
      <c r="C22851" s="29"/>
      <c r="D22851" s="27"/>
      <c r="E22851" s="27"/>
      <c r="F22851" s="27"/>
      <c r="G22851" s="1"/>
      <c r="H22851" s="1"/>
      <c r="I22851" s="1"/>
    </row>
    <row r="22852" spans="2:9">
      <c r="B22852" s="1"/>
      <c r="C22852" s="29"/>
      <c r="D22852" s="27"/>
      <c r="E22852" s="27"/>
      <c r="F22852" s="27"/>
      <c r="G22852" s="1"/>
      <c r="H22852" s="1"/>
      <c r="I22852" s="1"/>
    </row>
    <row r="22853" spans="2:9">
      <c r="B22853" s="1"/>
      <c r="C22853" s="29"/>
      <c r="D22853" s="27"/>
      <c r="E22853" s="27"/>
      <c r="F22853" s="27"/>
      <c r="G22853" s="1"/>
      <c r="H22853" s="1"/>
      <c r="I22853" s="1"/>
    </row>
    <row r="22854" spans="2:9">
      <c r="B22854" s="1"/>
      <c r="C22854" s="29"/>
      <c r="D22854" s="27"/>
      <c r="E22854" s="27"/>
      <c r="F22854" s="27"/>
      <c r="G22854" s="1"/>
      <c r="H22854" s="1"/>
      <c r="I22854" s="1"/>
    </row>
    <row r="22855" spans="2:9">
      <c r="B22855" s="1"/>
      <c r="C22855" s="29"/>
      <c r="D22855" s="27"/>
      <c r="E22855" s="27"/>
      <c r="F22855" s="27"/>
      <c r="G22855" s="1"/>
      <c r="H22855" s="1"/>
      <c r="I22855" s="1"/>
    </row>
    <row r="22856" spans="2:9">
      <c r="B22856" s="1"/>
      <c r="C22856" s="29"/>
      <c r="D22856" s="27"/>
      <c r="E22856" s="27"/>
      <c r="F22856" s="27"/>
      <c r="G22856" s="1"/>
      <c r="H22856" s="1"/>
      <c r="I22856" s="1"/>
    </row>
    <row r="22857" spans="2:9">
      <c r="B22857" s="1"/>
      <c r="C22857" s="29"/>
      <c r="D22857" s="27"/>
      <c r="E22857" s="27"/>
      <c r="F22857" s="27"/>
      <c r="G22857" s="1"/>
      <c r="H22857" s="1"/>
      <c r="I22857" s="1"/>
    </row>
    <row r="22858" spans="2:9">
      <c r="B22858" s="1"/>
      <c r="C22858" s="29"/>
      <c r="D22858" s="27"/>
      <c r="E22858" s="27"/>
      <c r="F22858" s="27"/>
      <c r="G22858" s="1"/>
      <c r="H22858" s="1"/>
      <c r="I22858" s="1"/>
    </row>
    <row r="22859" spans="2:9">
      <c r="B22859" s="1"/>
      <c r="C22859" s="29"/>
      <c r="D22859" s="27"/>
      <c r="E22859" s="27"/>
      <c r="F22859" s="27"/>
      <c r="G22859" s="1"/>
      <c r="H22859" s="1"/>
      <c r="I22859" s="1"/>
    </row>
    <row r="22860" spans="2:9">
      <c r="B22860" s="1"/>
      <c r="C22860" s="29"/>
      <c r="D22860" s="27"/>
      <c r="E22860" s="27"/>
      <c r="F22860" s="27"/>
      <c r="G22860" s="1"/>
      <c r="H22860" s="1"/>
      <c r="I22860" s="1"/>
    </row>
    <row r="22861" spans="2:9">
      <c r="B22861" s="1"/>
      <c r="C22861" s="29"/>
      <c r="D22861" s="27"/>
      <c r="E22861" s="27"/>
      <c r="F22861" s="27"/>
      <c r="G22861" s="1"/>
      <c r="H22861" s="1"/>
      <c r="I22861" s="1"/>
    </row>
    <row r="22862" spans="2:9">
      <c r="B22862" s="1"/>
      <c r="C22862" s="29"/>
      <c r="D22862" s="27"/>
      <c r="E22862" s="27"/>
      <c r="F22862" s="27"/>
      <c r="G22862" s="1"/>
      <c r="H22862" s="1"/>
      <c r="I22862" s="1"/>
    </row>
    <row r="22863" spans="2:9">
      <c r="B22863" s="1"/>
      <c r="C22863" s="29"/>
      <c r="D22863" s="27"/>
      <c r="E22863" s="27"/>
      <c r="F22863" s="27"/>
      <c r="G22863" s="1"/>
      <c r="H22863" s="1"/>
      <c r="I22863" s="1"/>
    </row>
    <row r="22864" spans="2:9">
      <c r="B22864" s="1"/>
      <c r="C22864" s="29"/>
      <c r="D22864" s="27"/>
      <c r="E22864" s="27"/>
      <c r="F22864" s="27"/>
      <c r="G22864" s="1"/>
      <c r="H22864" s="1"/>
      <c r="I22864" s="1"/>
    </row>
    <row r="22865" spans="2:9">
      <c r="B22865" s="1"/>
      <c r="C22865" s="29"/>
      <c r="D22865" s="27"/>
      <c r="E22865" s="27"/>
      <c r="F22865" s="27"/>
      <c r="G22865" s="1"/>
      <c r="H22865" s="1"/>
      <c r="I22865" s="1"/>
    </row>
    <row r="22866" spans="2:9">
      <c r="B22866" s="1"/>
      <c r="C22866" s="29"/>
      <c r="D22866" s="27"/>
      <c r="E22866" s="27"/>
      <c r="F22866" s="27"/>
      <c r="G22866" s="1"/>
      <c r="H22866" s="1"/>
      <c r="I22866" s="1"/>
    </row>
    <row r="22867" spans="2:9">
      <c r="B22867" s="1"/>
      <c r="C22867" s="29"/>
      <c r="D22867" s="27"/>
      <c r="E22867" s="27"/>
      <c r="F22867" s="27"/>
      <c r="G22867" s="1"/>
      <c r="H22867" s="1"/>
      <c r="I22867" s="1"/>
    </row>
    <row r="22868" spans="2:9">
      <c r="B22868" s="1"/>
      <c r="C22868" s="29"/>
      <c r="D22868" s="27"/>
      <c r="E22868" s="27"/>
      <c r="F22868" s="27"/>
      <c r="G22868" s="1"/>
      <c r="H22868" s="1"/>
      <c r="I22868" s="1"/>
    </row>
    <row r="22869" spans="2:9">
      <c r="B22869" s="1"/>
      <c r="C22869" s="29"/>
      <c r="D22869" s="27"/>
      <c r="E22869" s="27"/>
      <c r="F22869" s="27"/>
      <c r="G22869" s="1"/>
      <c r="H22869" s="1"/>
      <c r="I22869" s="1"/>
    </row>
    <row r="22870" spans="2:9">
      <c r="B22870" s="1"/>
      <c r="C22870" s="29"/>
      <c r="D22870" s="27"/>
      <c r="E22870" s="27"/>
      <c r="F22870" s="27"/>
      <c r="G22870" s="1"/>
      <c r="H22870" s="1"/>
      <c r="I22870" s="1"/>
    </row>
    <row r="22871" spans="2:9">
      <c r="B22871" s="1"/>
      <c r="C22871" s="29"/>
      <c r="D22871" s="27"/>
      <c r="E22871" s="27"/>
      <c r="F22871" s="27"/>
      <c r="G22871" s="1"/>
      <c r="H22871" s="1"/>
      <c r="I22871" s="1"/>
    </row>
    <row r="22872" spans="2:9">
      <c r="B22872" s="1"/>
      <c r="C22872" s="29"/>
      <c r="D22872" s="27"/>
      <c r="E22872" s="27"/>
      <c r="F22872" s="27"/>
      <c r="G22872" s="1"/>
      <c r="H22872" s="1"/>
      <c r="I22872" s="1"/>
    </row>
    <row r="22873" spans="2:9">
      <c r="B22873" s="1"/>
      <c r="C22873" s="29"/>
      <c r="D22873" s="27"/>
      <c r="E22873" s="27"/>
      <c r="F22873" s="27"/>
      <c r="G22873" s="1"/>
      <c r="H22873" s="1"/>
      <c r="I22873" s="1"/>
    </row>
    <row r="22874" spans="2:9">
      <c r="B22874" s="1"/>
      <c r="C22874" s="29"/>
      <c r="D22874" s="27"/>
      <c r="E22874" s="27"/>
      <c r="F22874" s="27"/>
      <c r="G22874" s="1"/>
      <c r="H22874" s="1"/>
      <c r="I22874" s="1"/>
    </row>
    <row r="22875" spans="2:9">
      <c r="B22875" s="1"/>
      <c r="C22875" s="29"/>
      <c r="D22875" s="27"/>
      <c r="E22875" s="27"/>
      <c r="F22875" s="27"/>
      <c r="G22875" s="1"/>
      <c r="H22875" s="1"/>
      <c r="I22875" s="1"/>
    </row>
    <row r="22876" spans="2:9">
      <c r="B22876" s="1"/>
      <c r="C22876" s="29"/>
      <c r="D22876" s="27"/>
      <c r="E22876" s="27"/>
      <c r="F22876" s="27"/>
      <c r="G22876" s="1"/>
      <c r="H22876" s="1"/>
      <c r="I22876" s="1"/>
    </row>
    <row r="22877" spans="2:9">
      <c r="B22877" s="1"/>
      <c r="C22877" s="29"/>
      <c r="D22877" s="27"/>
      <c r="E22877" s="27"/>
      <c r="F22877" s="27"/>
      <c r="G22877" s="1"/>
      <c r="H22877" s="1"/>
      <c r="I22877" s="1"/>
    </row>
    <row r="22878" spans="2:9">
      <c r="B22878" s="1"/>
      <c r="C22878" s="29"/>
      <c r="D22878" s="27"/>
      <c r="E22878" s="27"/>
      <c r="F22878" s="27"/>
      <c r="G22878" s="1"/>
      <c r="H22878" s="1"/>
      <c r="I22878" s="1"/>
    </row>
    <row r="22879" spans="2:9">
      <c r="B22879" s="1"/>
      <c r="C22879" s="29"/>
      <c r="D22879" s="27"/>
      <c r="E22879" s="27"/>
      <c r="F22879" s="27"/>
      <c r="G22879" s="1"/>
      <c r="H22879" s="1"/>
      <c r="I22879" s="1"/>
    </row>
    <row r="22880" spans="2:9">
      <c r="B22880" s="1"/>
      <c r="C22880" s="29"/>
      <c r="D22880" s="27"/>
      <c r="E22880" s="27"/>
      <c r="F22880" s="27"/>
      <c r="G22880" s="1"/>
      <c r="H22880" s="1"/>
      <c r="I22880" s="1"/>
    </row>
    <row r="22881" spans="2:9">
      <c r="B22881" s="1"/>
      <c r="C22881" s="29"/>
      <c r="D22881" s="27"/>
      <c r="E22881" s="27"/>
      <c r="F22881" s="27"/>
      <c r="G22881" s="1"/>
      <c r="H22881" s="1"/>
      <c r="I22881" s="1"/>
    </row>
    <row r="22882" spans="2:9">
      <c r="B22882" s="1"/>
      <c r="C22882" s="29"/>
      <c r="D22882" s="27"/>
      <c r="E22882" s="27"/>
      <c r="F22882" s="27"/>
      <c r="G22882" s="1"/>
      <c r="H22882" s="1"/>
      <c r="I22882" s="1"/>
    </row>
    <row r="22883" spans="2:9">
      <c r="B22883" s="1"/>
      <c r="C22883" s="29"/>
      <c r="D22883" s="27"/>
      <c r="E22883" s="27"/>
      <c r="F22883" s="27"/>
      <c r="G22883" s="1"/>
      <c r="H22883" s="1"/>
      <c r="I22883" s="1"/>
    </row>
    <row r="22884" spans="2:9">
      <c r="B22884" s="1"/>
      <c r="C22884" s="29"/>
      <c r="D22884" s="27"/>
      <c r="E22884" s="27"/>
      <c r="F22884" s="27"/>
      <c r="G22884" s="1"/>
      <c r="H22884" s="1"/>
      <c r="I22884" s="1"/>
    </row>
    <row r="22885" spans="2:9">
      <c r="B22885" s="1"/>
      <c r="C22885" s="29"/>
      <c r="D22885" s="27"/>
      <c r="E22885" s="27"/>
      <c r="F22885" s="27"/>
      <c r="G22885" s="1"/>
      <c r="H22885" s="1"/>
      <c r="I22885" s="1"/>
    </row>
    <row r="22886" spans="2:9">
      <c r="B22886" s="1"/>
      <c r="C22886" s="29"/>
      <c r="D22886" s="27"/>
      <c r="E22886" s="27"/>
      <c r="F22886" s="27"/>
      <c r="G22886" s="1"/>
      <c r="H22886" s="1"/>
      <c r="I22886" s="1"/>
    </row>
    <row r="22887" spans="2:9">
      <c r="B22887" s="1"/>
      <c r="C22887" s="29"/>
      <c r="D22887" s="27"/>
      <c r="E22887" s="27"/>
      <c r="F22887" s="27"/>
      <c r="G22887" s="1"/>
      <c r="H22887" s="1"/>
      <c r="I22887" s="1"/>
    </row>
    <row r="22888" spans="2:9">
      <c r="B22888" s="1"/>
      <c r="C22888" s="29"/>
      <c r="D22888" s="27"/>
      <c r="E22888" s="27"/>
      <c r="F22888" s="27"/>
      <c r="G22888" s="1"/>
      <c r="H22888" s="1"/>
      <c r="I22888" s="1"/>
    </row>
    <row r="22889" spans="2:9">
      <c r="B22889" s="1"/>
      <c r="C22889" s="29"/>
      <c r="D22889" s="27"/>
      <c r="E22889" s="27"/>
      <c r="F22889" s="27"/>
      <c r="G22889" s="1"/>
      <c r="H22889" s="1"/>
      <c r="I22889" s="1"/>
    </row>
    <row r="22890" spans="2:9">
      <c r="B22890" s="1"/>
      <c r="C22890" s="29"/>
      <c r="D22890" s="27"/>
      <c r="E22890" s="27"/>
      <c r="F22890" s="27"/>
      <c r="G22890" s="1"/>
      <c r="H22890" s="1"/>
      <c r="I22890" s="1"/>
    </row>
    <row r="22891" spans="2:9">
      <c r="B22891" s="1"/>
      <c r="C22891" s="29"/>
      <c r="D22891" s="27"/>
      <c r="E22891" s="27"/>
      <c r="F22891" s="27"/>
      <c r="G22891" s="1"/>
      <c r="H22891" s="1"/>
      <c r="I22891" s="1"/>
    </row>
    <row r="22892" spans="2:9">
      <c r="B22892" s="1"/>
      <c r="C22892" s="29"/>
      <c r="D22892" s="27"/>
      <c r="E22892" s="27"/>
      <c r="F22892" s="27"/>
      <c r="G22892" s="1"/>
      <c r="H22892" s="1"/>
      <c r="I22892" s="1"/>
    </row>
    <row r="22893" spans="2:9">
      <c r="B22893" s="1"/>
      <c r="C22893" s="29"/>
      <c r="D22893" s="27"/>
      <c r="E22893" s="27"/>
      <c r="F22893" s="27"/>
      <c r="G22893" s="1"/>
      <c r="H22893" s="1"/>
      <c r="I22893" s="1"/>
    </row>
    <row r="22894" spans="2:9">
      <c r="B22894" s="1"/>
      <c r="C22894" s="29"/>
      <c r="D22894" s="27"/>
      <c r="E22894" s="27"/>
      <c r="F22894" s="27"/>
      <c r="G22894" s="1"/>
      <c r="H22894" s="1"/>
      <c r="I22894" s="1"/>
    </row>
    <row r="22895" spans="2:9">
      <c r="B22895" s="1"/>
      <c r="C22895" s="29"/>
      <c r="D22895" s="27"/>
      <c r="E22895" s="27"/>
      <c r="F22895" s="27"/>
      <c r="G22895" s="1"/>
      <c r="H22895" s="1"/>
      <c r="I22895" s="1"/>
    </row>
    <row r="22896" spans="2:9">
      <c r="B22896" s="1"/>
      <c r="C22896" s="29"/>
      <c r="D22896" s="27"/>
      <c r="E22896" s="27"/>
      <c r="F22896" s="27"/>
      <c r="G22896" s="1"/>
      <c r="H22896" s="1"/>
      <c r="I22896" s="1"/>
    </row>
    <row r="22897" spans="2:9">
      <c r="B22897" s="1"/>
      <c r="C22897" s="29"/>
      <c r="D22897" s="27"/>
      <c r="E22897" s="27"/>
      <c r="F22897" s="27"/>
      <c r="G22897" s="1"/>
      <c r="H22897" s="1"/>
      <c r="I22897" s="1"/>
    </row>
    <row r="22898" spans="2:9">
      <c r="B22898" s="1"/>
      <c r="C22898" s="29"/>
      <c r="D22898" s="27"/>
      <c r="E22898" s="27"/>
      <c r="F22898" s="27"/>
      <c r="G22898" s="1"/>
      <c r="H22898" s="1"/>
      <c r="I22898" s="1"/>
    </row>
    <row r="22899" spans="2:9">
      <c r="B22899" s="1"/>
      <c r="C22899" s="29"/>
      <c r="D22899" s="27"/>
      <c r="E22899" s="27"/>
      <c r="F22899" s="27"/>
      <c r="G22899" s="1"/>
      <c r="H22899" s="1"/>
      <c r="I22899" s="1"/>
    </row>
    <row r="22900" spans="2:9">
      <c r="B22900" s="1"/>
      <c r="C22900" s="29"/>
      <c r="D22900" s="27"/>
      <c r="E22900" s="27"/>
      <c r="F22900" s="27"/>
      <c r="G22900" s="1"/>
      <c r="H22900" s="1"/>
      <c r="I22900" s="1"/>
    </row>
    <row r="22901" spans="2:9">
      <c r="B22901" s="1"/>
      <c r="C22901" s="29"/>
      <c r="D22901" s="27"/>
      <c r="E22901" s="27"/>
      <c r="F22901" s="27"/>
      <c r="G22901" s="1"/>
      <c r="H22901" s="1"/>
      <c r="I22901" s="1"/>
    </row>
    <row r="22902" spans="2:9">
      <c r="B22902" s="1"/>
      <c r="C22902" s="29"/>
      <c r="D22902" s="27"/>
      <c r="E22902" s="27"/>
      <c r="F22902" s="27"/>
      <c r="G22902" s="1"/>
      <c r="H22902" s="1"/>
      <c r="I22902" s="1"/>
    </row>
    <row r="22903" spans="2:9">
      <c r="B22903" s="1"/>
      <c r="C22903" s="29"/>
      <c r="D22903" s="27"/>
      <c r="E22903" s="27"/>
      <c r="F22903" s="27"/>
      <c r="G22903" s="1"/>
      <c r="H22903" s="1"/>
      <c r="I22903" s="1"/>
    </row>
    <row r="22904" spans="2:9">
      <c r="B22904" s="1"/>
      <c r="C22904" s="29"/>
      <c r="D22904" s="27"/>
      <c r="E22904" s="27"/>
      <c r="F22904" s="27"/>
      <c r="G22904" s="1"/>
      <c r="H22904" s="1"/>
      <c r="I22904" s="1"/>
    </row>
    <row r="22905" spans="2:9">
      <c r="B22905" s="1"/>
      <c r="C22905" s="29"/>
      <c r="D22905" s="27"/>
      <c r="E22905" s="27"/>
      <c r="F22905" s="27"/>
      <c r="G22905" s="1"/>
      <c r="H22905" s="1"/>
      <c r="I22905" s="1"/>
    </row>
    <row r="22906" spans="2:9">
      <c r="B22906" s="1"/>
      <c r="C22906" s="29"/>
      <c r="D22906" s="27"/>
      <c r="E22906" s="27"/>
      <c r="F22906" s="27"/>
      <c r="G22906" s="1"/>
      <c r="H22906" s="1"/>
      <c r="I22906" s="1"/>
    </row>
    <row r="22907" spans="2:9">
      <c r="B22907" s="1"/>
      <c r="C22907" s="29"/>
      <c r="D22907" s="27"/>
      <c r="E22907" s="27"/>
      <c r="F22907" s="27"/>
      <c r="G22907" s="1"/>
      <c r="H22907" s="1"/>
      <c r="I22907" s="1"/>
    </row>
    <row r="22908" spans="2:9">
      <c r="B22908" s="1"/>
      <c r="C22908" s="29"/>
      <c r="D22908" s="27"/>
      <c r="E22908" s="27"/>
      <c r="F22908" s="27"/>
      <c r="G22908" s="1"/>
      <c r="H22908" s="1"/>
      <c r="I22908" s="1"/>
    </row>
    <row r="22909" spans="2:9">
      <c r="B22909" s="1"/>
      <c r="C22909" s="29"/>
      <c r="D22909" s="27"/>
      <c r="E22909" s="27"/>
      <c r="F22909" s="27"/>
      <c r="G22909" s="1"/>
      <c r="H22909" s="1"/>
      <c r="I22909" s="1"/>
    </row>
    <row r="22910" spans="2:9">
      <c r="B22910" s="1"/>
      <c r="C22910" s="29"/>
      <c r="D22910" s="27"/>
      <c r="E22910" s="27"/>
      <c r="F22910" s="27"/>
      <c r="G22910" s="1"/>
      <c r="H22910" s="1"/>
      <c r="I22910" s="1"/>
    </row>
    <row r="22911" spans="2:9">
      <c r="B22911" s="1"/>
      <c r="C22911" s="29"/>
      <c r="D22911" s="27"/>
      <c r="E22911" s="27"/>
      <c r="F22911" s="27"/>
      <c r="G22911" s="1"/>
      <c r="H22911" s="1"/>
      <c r="I22911" s="1"/>
    </row>
    <row r="22912" spans="2:9">
      <c r="B22912" s="1"/>
      <c r="C22912" s="29"/>
      <c r="D22912" s="27"/>
      <c r="E22912" s="27"/>
      <c r="F22912" s="27"/>
      <c r="G22912" s="1"/>
      <c r="H22912" s="1"/>
      <c r="I22912" s="1"/>
    </row>
    <row r="22913" spans="2:9">
      <c r="B22913" s="1"/>
      <c r="C22913" s="29"/>
      <c r="D22913" s="27"/>
      <c r="E22913" s="27"/>
      <c r="F22913" s="27"/>
      <c r="G22913" s="1"/>
      <c r="H22913" s="1"/>
      <c r="I22913" s="1"/>
    </row>
    <row r="22914" spans="2:9">
      <c r="B22914" s="1"/>
      <c r="C22914" s="29"/>
      <c r="D22914" s="27"/>
      <c r="E22914" s="27"/>
      <c r="F22914" s="27"/>
      <c r="G22914" s="1"/>
      <c r="H22914" s="1"/>
      <c r="I22914" s="1"/>
    </row>
    <row r="22915" spans="2:9">
      <c r="B22915" s="1"/>
      <c r="C22915" s="29"/>
      <c r="D22915" s="27"/>
      <c r="E22915" s="27"/>
      <c r="F22915" s="27"/>
      <c r="G22915" s="1"/>
      <c r="H22915" s="1"/>
      <c r="I22915" s="1"/>
    </row>
    <row r="22916" spans="2:9">
      <c r="B22916" s="1"/>
      <c r="C22916" s="29"/>
      <c r="D22916" s="27"/>
      <c r="E22916" s="27"/>
      <c r="F22916" s="27"/>
      <c r="G22916" s="1"/>
      <c r="H22916" s="1"/>
      <c r="I22916" s="1"/>
    </row>
    <row r="22917" spans="2:9">
      <c r="B22917" s="1"/>
      <c r="C22917" s="29"/>
      <c r="D22917" s="27"/>
      <c r="E22917" s="27"/>
      <c r="F22917" s="27"/>
      <c r="G22917" s="1"/>
      <c r="H22917" s="1"/>
      <c r="I22917" s="1"/>
    </row>
    <row r="22918" spans="2:9">
      <c r="B22918" s="1"/>
      <c r="C22918" s="29"/>
      <c r="D22918" s="27"/>
      <c r="E22918" s="27"/>
      <c r="F22918" s="27"/>
      <c r="G22918" s="1"/>
      <c r="H22918" s="1"/>
      <c r="I22918" s="1"/>
    </row>
    <row r="22919" spans="2:9">
      <c r="B22919" s="1"/>
      <c r="C22919" s="29"/>
      <c r="D22919" s="27"/>
      <c r="E22919" s="27"/>
      <c r="F22919" s="27"/>
      <c r="G22919" s="1"/>
      <c r="H22919" s="1"/>
      <c r="I22919" s="1"/>
    </row>
    <row r="22920" spans="2:9">
      <c r="B22920" s="1"/>
      <c r="C22920" s="29"/>
      <c r="D22920" s="27"/>
      <c r="E22920" s="27"/>
      <c r="F22920" s="27"/>
      <c r="G22920" s="1"/>
      <c r="H22920" s="1"/>
      <c r="I22920" s="1"/>
    </row>
    <row r="22921" spans="2:9">
      <c r="B22921" s="1"/>
      <c r="C22921" s="29"/>
      <c r="D22921" s="27"/>
      <c r="E22921" s="27"/>
      <c r="F22921" s="27"/>
      <c r="G22921" s="1"/>
      <c r="H22921" s="1"/>
      <c r="I22921" s="1"/>
    </row>
    <row r="22922" spans="2:9">
      <c r="B22922" s="1"/>
      <c r="C22922" s="29"/>
      <c r="D22922" s="27"/>
      <c r="E22922" s="27"/>
      <c r="F22922" s="27"/>
      <c r="G22922" s="1"/>
      <c r="H22922" s="1"/>
      <c r="I22922" s="1"/>
    </row>
    <row r="22923" spans="2:9">
      <c r="B22923" s="1"/>
      <c r="C22923" s="29"/>
      <c r="D22923" s="27"/>
      <c r="E22923" s="27"/>
      <c r="F22923" s="27"/>
      <c r="G22923" s="1"/>
      <c r="H22923" s="1"/>
      <c r="I22923" s="1"/>
    </row>
    <row r="22924" spans="2:9">
      <c r="B22924" s="1"/>
      <c r="C22924" s="29"/>
      <c r="D22924" s="27"/>
      <c r="E22924" s="27"/>
      <c r="F22924" s="27"/>
      <c r="G22924" s="1"/>
      <c r="H22924" s="1"/>
      <c r="I22924" s="1"/>
    </row>
    <row r="22925" spans="2:9">
      <c r="B22925" s="1"/>
      <c r="C22925" s="29"/>
      <c r="D22925" s="27"/>
      <c r="E22925" s="27"/>
      <c r="F22925" s="27"/>
      <c r="G22925" s="1"/>
      <c r="H22925" s="1"/>
      <c r="I22925" s="1"/>
    </row>
    <row r="22926" spans="2:9">
      <c r="B22926" s="1"/>
      <c r="C22926" s="29"/>
      <c r="D22926" s="27"/>
      <c r="E22926" s="27"/>
      <c r="F22926" s="27"/>
      <c r="G22926" s="1"/>
      <c r="H22926" s="1"/>
      <c r="I22926" s="1"/>
    </row>
    <row r="22927" spans="2:9">
      <c r="B22927" s="1"/>
      <c r="C22927" s="29"/>
      <c r="D22927" s="27"/>
      <c r="E22927" s="27"/>
      <c r="F22927" s="27"/>
      <c r="G22927" s="1"/>
      <c r="H22927" s="1"/>
      <c r="I22927" s="1"/>
    </row>
    <row r="22928" spans="2:9">
      <c r="B22928" s="1"/>
      <c r="C22928" s="29"/>
      <c r="D22928" s="27"/>
      <c r="E22928" s="27"/>
      <c r="F22928" s="27"/>
      <c r="G22928" s="1"/>
      <c r="H22928" s="1"/>
      <c r="I22928" s="1"/>
    </row>
    <row r="22929" spans="2:9">
      <c r="B22929" s="1"/>
      <c r="C22929" s="29"/>
      <c r="D22929" s="27"/>
      <c r="E22929" s="27"/>
      <c r="F22929" s="27"/>
      <c r="G22929" s="1"/>
      <c r="H22929" s="1"/>
      <c r="I22929" s="1"/>
    </row>
    <row r="22930" spans="2:9">
      <c r="B22930" s="1"/>
      <c r="C22930" s="29"/>
      <c r="D22930" s="27"/>
      <c r="E22930" s="27"/>
      <c r="F22930" s="27"/>
      <c r="G22930" s="1"/>
      <c r="H22930" s="1"/>
      <c r="I22930" s="1"/>
    </row>
    <row r="22931" spans="2:9">
      <c r="B22931" s="1"/>
      <c r="C22931" s="29"/>
      <c r="D22931" s="27"/>
      <c r="E22931" s="27"/>
      <c r="F22931" s="27"/>
      <c r="G22931" s="1"/>
      <c r="H22931" s="1"/>
      <c r="I22931" s="1"/>
    </row>
    <row r="22932" spans="2:9">
      <c r="B22932" s="1"/>
      <c r="C22932" s="29"/>
      <c r="D22932" s="27"/>
      <c r="E22932" s="27"/>
      <c r="F22932" s="27"/>
      <c r="G22932" s="1"/>
      <c r="H22932" s="1"/>
      <c r="I22932" s="1"/>
    </row>
    <row r="22933" spans="2:9">
      <c r="B22933" s="1"/>
      <c r="C22933" s="29"/>
      <c r="D22933" s="27"/>
      <c r="E22933" s="27"/>
      <c r="F22933" s="27"/>
      <c r="G22933" s="1"/>
      <c r="H22933" s="1"/>
      <c r="I22933" s="1"/>
    </row>
    <row r="22934" spans="2:9">
      <c r="B22934" s="1"/>
      <c r="C22934" s="29"/>
      <c r="D22934" s="27"/>
      <c r="E22934" s="27"/>
      <c r="F22934" s="27"/>
      <c r="G22934" s="1"/>
      <c r="H22934" s="1"/>
      <c r="I22934" s="1"/>
    </row>
    <row r="22935" spans="2:9">
      <c r="B22935" s="1"/>
      <c r="C22935" s="29"/>
      <c r="D22935" s="27"/>
      <c r="E22935" s="27"/>
      <c r="F22935" s="27"/>
      <c r="G22935" s="1"/>
      <c r="H22935" s="1"/>
      <c r="I22935" s="1"/>
    </row>
    <row r="22936" spans="2:9">
      <c r="B22936" s="1"/>
      <c r="C22936" s="29"/>
      <c r="D22936" s="27"/>
      <c r="E22936" s="27"/>
      <c r="F22936" s="27"/>
      <c r="G22936" s="1"/>
      <c r="H22936" s="1"/>
      <c r="I22936" s="1"/>
    </row>
    <row r="22937" spans="2:9">
      <c r="B22937" s="1"/>
      <c r="C22937" s="29"/>
      <c r="D22937" s="27"/>
      <c r="E22937" s="27"/>
      <c r="F22937" s="27"/>
      <c r="G22937" s="1"/>
      <c r="H22937" s="1"/>
      <c r="I22937" s="1"/>
    </row>
    <row r="22938" spans="2:9">
      <c r="B22938" s="1"/>
      <c r="C22938" s="29"/>
      <c r="D22938" s="27"/>
      <c r="E22938" s="27"/>
      <c r="F22938" s="27"/>
      <c r="G22938" s="1"/>
      <c r="H22938" s="1"/>
      <c r="I22938" s="1"/>
    </row>
    <row r="22939" spans="2:9">
      <c r="B22939" s="1"/>
      <c r="C22939" s="29"/>
      <c r="D22939" s="27"/>
      <c r="E22939" s="27"/>
      <c r="F22939" s="27"/>
      <c r="G22939" s="1"/>
      <c r="H22939" s="1"/>
      <c r="I22939" s="1"/>
    </row>
    <row r="22940" spans="2:9">
      <c r="B22940" s="1"/>
      <c r="C22940" s="29"/>
      <c r="D22940" s="27"/>
      <c r="E22940" s="27"/>
      <c r="F22940" s="27"/>
      <c r="G22940" s="1"/>
      <c r="H22940" s="1"/>
      <c r="I22940" s="1"/>
    </row>
    <row r="22941" spans="2:9">
      <c r="B22941" s="1"/>
      <c r="C22941" s="29"/>
      <c r="D22941" s="27"/>
      <c r="E22941" s="27"/>
      <c r="F22941" s="27"/>
      <c r="G22941" s="1"/>
      <c r="H22941" s="1"/>
      <c r="I22941" s="1"/>
    </row>
    <row r="22942" spans="2:9">
      <c r="B22942" s="1"/>
      <c r="C22942" s="29"/>
      <c r="D22942" s="27"/>
      <c r="E22942" s="27"/>
      <c r="F22942" s="27"/>
      <c r="G22942" s="1"/>
      <c r="H22942" s="1"/>
      <c r="I22942" s="1"/>
    </row>
    <row r="22943" spans="2:9">
      <c r="B22943" s="1"/>
      <c r="C22943" s="29"/>
      <c r="D22943" s="27"/>
      <c r="E22943" s="27"/>
      <c r="F22943" s="27"/>
      <c r="G22943" s="1"/>
      <c r="H22943" s="1"/>
      <c r="I22943" s="1"/>
    </row>
    <row r="22944" spans="2:9">
      <c r="B22944" s="1"/>
      <c r="C22944" s="29"/>
      <c r="D22944" s="27"/>
      <c r="E22944" s="27"/>
      <c r="F22944" s="27"/>
      <c r="G22944" s="1"/>
      <c r="H22944" s="1"/>
      <c r="I22944" s="1"/>
    </row>
    <row r="22945" spans="2:9">
      <c r="B22945" s="1"/>
      <c r="C22945" s="29"/>
      <c r="D22945" s="27"/>
      <c r="E22945" s="27"/>
      <c r="F22945" s="27"/>
      <c r="G22945" s="1"/>
      <c r="H22945" s="1"/>
      <c r="I22945" s="1"/>
    </row>
    <row r="22946" spans="2:9">
      <c r="B22946" s="1"/>
      <c r="C22946" s="29"/>
      <c r="D22946" s="27"/>
      <c r="E22946" s="27"/>
      <c r="F22946" s="27"/>
      <c r="G22946" s="1"/>
      <c r="H22946" s="1"/>
      <c r="I22946" s="1"/>
    </row>
    <row r="22947" spans="2:9">
      <c r="B22947" s="1"/>
      <c r="C22947" s="29"/>
      <c r="D22947" s="27"/>
      <c r="E22947" s="27"/>
      <c r="F22947" s="27"/>
      <c r="G22947" s="1"/>
      <c r="H22947" s="1"/>
      <c r="I22947" s="1"/>
    </row>
    <row r="22948" spans="2:9">
      <c r="B22948" s="1"/>
      <c r="C22948" s="29"/>
      <c r="D22948" s="27"/>
      <c r="E22948" s="27"/>
      <c r="F22948" s="27"/>
      <c r="G22948" s="1"/>
      <c r="H22948" s="1"/>
      <c r="I22948" s="1"/>
    </row>
    <row r="22949" spans="2:9">
      <c r="B22949" s="1"/>
      <c r="C22949" s="29"/>
      <c r="D22949" s="27"/>
      <c r="E22949" s="27"/>
      <c r="F22949" s="27"/>
      <c r="G22949" s="1"/>
      <c r="H22949" s="1"/>
      <c r="I22949" s="1"/>
    </row>
    <row r="22950" spans="2:9">
      <c r="B22950" s="1"/>
      <c r="C22950" s="29"/>
      <c r="D22950" s="27"/>
      <c r="E22950" s="27"/>
      <c r="F22950" s="27"/>
      <c r="G22950" s="1"/>
      <c r="H22950" s="1"/>
      <c r="I22950" s="1"/>
    </row>
    <row r="22951" spans="2:9">
      <c r="B22951" s="1"/>
      <c r="C22951" s="29"/>
      <c r="D22951" s="27"/>
      <c r="E22951" s="27"/>
      <c r="F22951" s="27"/>
      <c r="G22951" s="1"/>
      <c r="H22951" s="1"/>
      <c r="I22951" s="1"/>
    </row>
    <row r="22952" spans="2:9">
      <c r="B22952" s="1"/>
      <c r="C22952" s="29"/>
      <c r="D22952" s="27"/>
      <c r="E22952" s="27"/>
      <c r="F22952" s="27"/>
      <c r="G22952" s="1"/>
      <c r="H22952" s="1"/>
      <c r="I22952" s="1"/>
    </row>
    <row r="22953" spans="2:9">
      <c r="B22953" s="1"/>
      <c r="C22953" s="29"/>
      <c r="D22953" s="27"/>
      <c r="E22953" s="27"/>
      <c r="F22953" s="27"/>
      <c r="G22953" s="1"/>
      <c r="H22953" s="1"/>
      <c r="I22953" s="1"/>
    </row>
    <row r="22954" spans="2:9">
      <c r="B22954" s="1"/>
      <c r="C22954" s="29"/>
      <c r="D22954" s="27"/>
      <c r="E22954" s="27"/>
      <c r="F22954" s="27"/>
      <c r="G22954" s="1"/>
      <c r="H22954" s="1"/>
      <c r="I22954" s="1"/>
    </row>
    <row r="22955" spans="2:9">
      <c r="B22955" s="1"/>
      <c r="C22955" s="29"/>
      <c r="D22955" s="27"/>
      <c r="E22955" s="27"/>
      <c r="F22955" s="27"/>
      <c r="G22955" s="1"/>
      <c r="H22955" s="1"/>
      <c r="I22955" s="1"/>
    </row>
    <row r="22956" spans="2:9">
      <c r="B22956" s="1"/>
      <c r="C22956" s="29"/>
      <c r="D22956" s="27"/>
      <c r="E22956" s="27"/>
      <c r="F22956" s="27"/>
      <c r="G22956" s="1"/>
      <c r="H22956" s="1"/>
      <c r="I22956" s="1"/>
    </row>
    <row r="22957" spans="2:9">
      <c r="B22957" s="1"/>
      <c r="C22957" s="29"/>
      <c r="D22957" s="27"/>
      <c r="E22957" s="27"/>
      <c r="F22957" s="27"/>
      <c r="G22957" s="1"/>
      <c r="H22957" s="1"/>
      <c r="I22957" s="1"/>
    </row>
    <row r="22958" spans="2:9">
      <c r="B22958" s="1"/>
      <c r="C22958" s="29"/>
      <c r="D22958" s="27"/>
      <c r="E22958" s="27"/>
      <c r="F22958" s="27"/>
      <c r="G22958" s="1"/>
      <c r="H22958" s="1"/>
      <c r="I22958" s="1"/>
    </row>
    <row r="22959" spans="2:9">
      <c r="B22959" s="1"/>
      <c r="C22959" s="29"/>
      <c r="D22959" s="27"/>
      <c r="E22959" s="27"/>
      <c r="F22959" s="27"/>
      <c r="G22959" s="1"/>
      <c r="H22959" s="1"/>
      <c r="I22959" s="1"/>
    </row>
    <row r="22960" spans="2:9">
      <c r="B22960" s="1"/>
      <c r="C22960" s="29"/>
      <c r="D22960" s="27"/>
      <c r="E22960" s="27"/>
      <c r="F22960" s="27"/>
      <c r="G22960" s="1"/>
      <c r="H22960" s="1"/>
      <c r="I22960" s="1"/>
    </row>
    <row r="22961" spans="2:9">
      <c r="B22961" s="1"/>
      <c r="C22961" s="29"/>
      <c r="D22961" s="27"/>
      <c r="E22961" s="27"/>
      <c r="F22961" s="27"/>
      <c r="G22961" s="1"/>
      <c r="H22961" s="1"/>
      <c r="I22961" s="1"/>
    </row>
    <row r="22962" spans="2:9">
      <c r="B22962" s="1"/>
      <c r="C22962" s="29"/>
      <c r="D22962" s="27"/>
      <c r="E22962" s="27"/>
      <c r="F22962" s="27"/>
      <c r="G22962" s="1"/>
      <c r="H22962" s="1"/>
      <c r="I22962" s="1"/>
    </row>
    <row r="22963" spans="2:9">
      <c r="B22963" s="1"/>
      <c r="C22963" s="29"/>
      <c r="D22963" s="27"/>
      <c r="E22963" s="27"/>
      <c r="F22963" s="27"/>
      <c r="G22963" s="1"/>
      <c r="H22963" s="1"/>
      <c r="I22963" s="1"/>
    </row>
    <row r="22964" spans="2:9">
      <c r="B22964" s="1"/>
      <c r="C22964" s="29"/>
      <c r="D22964" s="27"/>
      <c r="E22964" s="27"/>
      <c r="F22964" s="27"/>
      <c r="G22964" s="1"/>
      <c r="H22964" s="1"/>
      <c r="I22964" s="1"/>
    </row>
    <row r="22965" spans="2:9">
      <c r="B22965" s="1"/>
      <c r="C22965" s="29"/>
      <c r="D22965" s="27"/>
      <c r="E22965" s="27"/>
      <c r="F22965" s="27"/>
      <c r="G22965" s="1"/>
      <c r="H22965" s="1"/>
      <c r="I22965" s="1"/>
    </row>
    <row r="22966" spans="2:9">
      <c r="B22966" s="1"/>
      <c r="C22966" s="29"/>
      <c r="D22966" s="27"/>
      <c r="E22966" s="27"/>
      <c r="F22966" s="27"/>
      <c r="G22966" s="1"/>
      <c r="H22966" s="1"/>
      <c r="I22966" s="1"/>
    </row>
    <row r="22967" spans="2:9">
      <c r="B22967" s="1"/>
      <c r="C22967" s="29"/>
      <c r="D22967" s="27"/>
      <c r="E22967" s="27"/>
      <c r="F22967" s="27"/>
      <c r="G22967" s="1"/>
      <c r="H22967" s="1"/>
      <c r="I22967" s="1"/>
    </row>
    <row r="22968" spans="2:9">
      <c r="B22968" s="1"/>
      <c r="C22968" s="29"/>
      <c r="D22968" s="27"/>
      <c r="E22968" s="27"/>
      <c r="F22968" s="27"/>
      <c r="G22968" s="1"/>
      <c r="H22968" s="1"/>
      <c r="I22968" s="1"/>
    </row>
    <row r="22969" spans="2:9">
      <c r="B22969" s="1"/>
      <c r="C22969" s="29"/>
      <c r="D22969" s="27"/>
      <c r="E22969" s="27"/>
      <c r="F22969" s="27"/>
      <c r="G22969" s="1"/>
      <c r="H22969" s="1"/>
      <c r="I22969" s="1"/>
    </row>
    <row r="22970" spans="2:9">
      <c r="B22970" s="1"/>
      <c r="C22970" s="29"/>
      <c r="D22970" s="27"/>
      <c r="E22970" s="27"/>
      <c r="F22970" s="27"/>
      <c r="G22970" s="1"/>
      <c r="H22970" s="1"/>
      <c r="I22970" s="1"/>
    </row>
    <row r="22971" spans="2:9">
      <c r="B22971" s="1"/>
      <c r="C22971" s="29"/>
      <c r="D22971" s="27"/>
      <c r="E22971" s="27"/>
      <c r="F22971" s="27"/>
      <c r="G22971" s="1"/>
      <c r="H22971" s="1"/>
      <c r="I22971" s="1"/>
    </row>
    <row r="22972" spans="2:9">
      <c r="B22972" s="1"/>
      <c r="C22972" s="29"/>
      <c r="D22972" s="27"/>
      <c r="E22972" s="27"/>
      <c r="F22972" s="27"/>
      <c r="G22972" s="1"/>
      <c r="H22972" s="1"/>
      <c r="I22972" s="1"/>
    </row>
    <row r="22973" spans="2:9">
      <c r="B22973" s="1"/>
      <c r="C22973" s="29"/>
      <c r="D22973" s="27"/>
      <c r="E22973" s="27"/>
      <c r="F22973" s="27"/>
      <c r="G22973" s="1"/>
      <c r="H22973" s="1"/>
      <c r="I22973" s="1"/>
    </row>
    <row r="22974" spans="2:9">
      <c r="B22974" s="1"/>
      <c r="C22974" s="29"/>
      <c r="D22974" s="27"/>
      <c r="E22974" s="27"/>
      <c r="F22974" s="27"/>
      <c r="G22974" s="1"/>
      <c r="H22974" s="1"/>
      <c r="I22974" s="1"/>
    </row>
    <row r="22975" spans="2:9">
      <c r="B22975" s="1"/>
      <c r="C22975" s="29"/>
      <c r="D22975" s="27"/>
      <c r="E22975" s="27"/>
      <c r="F22975" s="27"/>
      <c r="G22975" s="1"/>
      <c r="H22975" s="1"/>
      <c r="I22975" s="1"/>
    </row>
    <row r="22976" spans="2:9">
      <c r="B22976" s="1"/>
      <c r="C22976" s="29"/>
      <c r="D22976" s="27"/>
      <c r="E22976" s="27"/>
      <c r="F22976" s="27"/>
      <c r="G22976" s="1"/>
      <c r="H22976" s="1"/>
      <c r="I22976" s="1"/>
    </row>
    <row r="22977" spans="2:9">
      <c r="B22977" s="1"/>
      <c r="C22977" s="29"/>
      <c r="D22977" s="27"/>
      <c r="E22977" s="27"/>
      <c r="F22977" s="27"/>
      <c r="G22977" s="1"/>
      <c r="H22977" s="1"/>
      <c r="I22977" s="1"/>
    </row>
    <row r="22978" spans="2:9">
      <c r="B22978" s="1"/>
      <c r="C22978" s="29"/>
      <c r="D22978" s="27"/>
      <c r="E22978" s="27"/>
      <c r="F22978" s="27"/>
      <c r="G22978" s="1"/>
      <c r="H22978" s="1"/>
      <c r="I22978" s="1"/>
    </row>
    <row r="22979" spans="2:9">
      <c r="B22979" s="1"/>
      <c r="C22979" s="29"/>
      <c r="D22979" s="27"/>
      <c r="E22979" s="27"/>
      <c r="F22979" s="27"/>
      <c r="G22979" s="1"/>
      <c r="H22979" s="1"/>
      <c r="I22979" s="1"/>
    </row>
    <row r="22980" spans="2:9">
      <c r="B22980" s="1"/>
      <c r="C22980" s="29"/>
      <c r="D22980" s="27"/>
      <c r="E22980" s="27"/>
      <c r="F22980" s="27"/>
      <c r="G22980" s="1"/>
      <c r="H22980" s="1"/>
      <c r="I22980" s="1"/>
    </row>
    <row r="22981" spans="2:9">
      <c r="B22981" s="1"/>
      <c r="C22981" s="29"/>
      <c r="D22981" s="27"/>
      <c r="E22981" s="27"/>
      <c r="F22981" s="27"/>
      <c r="G22981" s="1"/>
      <c r="H22981" s="1"/>
      <c r="I22981" s="1"/>
    </row>
    <row r="22982" spans="2:9">
      <c r="B22982" s="1"/>
      <c r="C22982" s="29"/>
      <c r="D22982" s="27"/>
      <c r="E22982" s="27"/>
      <c r="F22982" s="27"/>
      <c r="G22982" s="1"/>
      <c r="H22982" s="1"/>
      <c r="I22982" s="1"/>
    </row>
    <row r="22983" spans="2:9">
      <c r="B22983" s="1"/>
      <c r="C22983" s="29"/>
      <c r="D22983" s="27"/>
      <c r="E22983" s="27"/>
      <c r="F22983" s="27"/>
      <c r="G22983" s="1"/>
      <c r="H22983" s="1"/>
      <c r="I22983" s="1"/>
    </row>
    <row r="22984" spans="2:9">
      <c r="B22984" s="1"/>
      <c r="C22984" s="29"/>
      <c r="D22984" s="27"/>
      <c r="E22984" s="27"/>
      <c r="F22984" s="27"/>
      <c r="G22984" s="1"/>
      <c r="H22984" s="1"/>
      <c r="I22984" s="1"/>
    </row>
    <row r="22985" spans="2:9">
      <c r="B22985" s="1"/>
      <c r="C22985" s="29"/>
      <c r="D22985" s="27"/>
      <c r="E22985" s="27"/>
      <c r="F22985" s="27"/>
      <c r="G22985" s="1"/>
      <c r="H22985" s="1"/>
      <c r="I22985" s="1"/>
    </row>
    <row r="22986" spans="2:9">
      <c r="B22986" s="1"/>
      <c r="C22986" s="29"/>
      <c r="D22986" s="27"/>
      <c r="E22986" s="27"/>
      <c r="F22986" s="27"/>
      <c r="G22986" s="1"/>
      <c r="H22986" s="1"/>
      <c r="I22986" s="1"/>
    </row>
    <row r="22987" spans="2:9">
      <c r="B22987" s="1"/>
      <c r="C22987" s="29"/>
      <c r="D22987" s="27"/>
      <c r="E22987" s="27"/>
      <c r="F22987" s="27"/>
      <c r="G22987" s="1"/>
      <c r="H22987" s="1"/>
      <c r="I22987" s="1"/>
    </row>
    <row r="22988" spans="2:9">
      <c r="B22988" s="1"/>
      <c r="C22988" s="29"/>
      <c r="D22988" s="27"/>
      <c r="E22988" s="27"/>
      <c r="F22988" s="27"/>
      <c r="G22988" s="1"/>
      <c r="H22988" s="1"/>
      <c r="I22988" s="1"/>
    </row>
    <row r="22989" spans="2:9">
      <c r="B22989" s="1"/>
      <c r="C22989" s="29"/>
      <c r="D22989" s="27"/>
      <c r="E22989" s="27"/>
      <c r="F22989" s="27"/>
      <c r="G22989" s="1"/>
      <c r="H22989" s="1"/>
      <c r="I22989" s="1"/>
    </row>
    <row r="22990" spans="2:9">
      <c r="B22990" s="1"/>
      <c r="C22990" s="29"/>
      <c r="D22990" s="27"/>
      <c r="E22990" s="27"/>
      <c r="F22990" s="27"/>
      <c r="G22990" s="1"/>
      <c r="H22990" s="1"/>
      <c r="I22990" s="1"/>
    </row>
    <row r="22991" spans="2:9">
      <c r="B22991" s="1"/>
      <c r="C22991" s="29"/>
      <c r="D22991" s="27"/>
      <c r="E22991" s="27"/>
      <c r="F22991" s="27"/>
      <c r="G22991" s="1"/>
      <c r="H22991" s="1"/>
      <c r="I22991" s="1"/>
    </row>
    <row r="22992" spans="2:9">
      <c r="B22992" s="1"/>
      <c r="C22992" s="29"/>
      <c r="D22992" s="27"/>
      <c r="E22992" s="27"/>
      <c r="F22992" s="27"/>
      <c r="G22992" s="1"/>
      <c r="H22992" s="1"/>
      <c r="I22992" s="1"/>
    </row>
    <row r="22993" spans="2:9">
      <c r="B22993" s="1"/>
      <c r="C22993" s="29"/>
      <c r="D22993" s="27"/>
      <c r="E22993" s="27"/>
      <c r="F22993" s="27"/>
      <c r="G22993" s="1"/>
      <c r="H22993" s="1"/>
      <c r="I22993" s="1"/>
    </row>
    <row r="22994" spans="2:9">
      <c r="B22994" s="1"/>
      <c r="C22994" s="29"/>
      <c r="D22994" s="27"/>
      <c r="E22994" s="27"/>
      <c r="F22994" s="27"/>
      <c r="G22994" s="1"/>
      <c r="H22994" s="1"/>
      <c r="I22994" s="1"/>
    </row>
    <row r="22995" spans="2:9">
      <c r="B22995" s="1"/>
      <c r="C22995" s="29"/>
      <c r="D22995" s="27"/>
      <c r="E22995" s="27"/>
      <c r="F22995" s="27"/>
      <c r="G22995" s="1"/>
      <c r="H22995" s="1"/>
      <c r="I22995" s="1"/>
    </row>
    <row r="22996" spans="2:9">
      <c r="B22996" s="1"/>
      <c r="C22996" s="29"/>
      <c r="D22996" s="27"/>
      <c r="E22996" s="27"/>
      <c r="F22996" s="27"/>
      <c r="G22996" s="1"/>
      <c r="H22996" s="1"/>
      <c r="I22996" s="1"/>
    </row>
    <row r="22997" spans="2:9">
      <c r="B22997" s="1"/>
      <c r="C22997" s="29"/>
      <c r="D22997" s="27"/>
      <c r="E22997" s="27"/>
      <c r="F22997" s="27"/>
      <c r="G22997" s="1"/>
      <c r="H22997" s="1"/>
      <c r="I22997" s="1"/>
    </row>
    <row r="22998" spans="2:9">
      <c r="B22998" s="1"/>
      <c r="C22998" s="29"/>
      <c r="D22998" s="27"/>
      <c r="E22998" s="27"/>
      <c r="F22998" s="27"/>
      <c r="G22998" s="1"/>
      <c r="H22998" s="1"/>
      <c r="I22998" s="1"/>
    </row>
    <row r="22999" spans="2:9">
      <c r="B22999" s="1"/>
      <c r="C22999" s="29"/>
      <c r="D22999" s="27"/>
      <c r="E22999" s="27"/>
      <c r="F22999" s="27"/>
      <c r="G22999" s="1"/>
      <c r="H22999" s="1"/>
      <c r="I22999" s="1"/>
    </row>
    <row r="23000" spans="2:9">
      <c r="B23000" s="1"/>
      <c r="C23000" s="29"/>
      <c r="D23000" s="27"/>
      <c r="E23000" s="27"/>
      <c r="F23000" s="27"/>
      <c r="G23000" s="1"/>
      <c r="H23000" s="1"/>
      <c r="I23000" s="1"/>
    </row>
    <row r="23001" spans="2:9">
      <c r="B23001" s="1"/>
      <c r="C23001" s="29"/>
      <c r="D23001" s="27"/>
      <c r="E23001" s="27"/>
      <c r="F23001" s="27"/>
      <c r="G23001" s="1"/>
      <c r="H23001" s="1"/>
      <c r="I23001" s="1"/>
    </row>
    <row r="23002" spans="2:9">
      <c r="B23002" s="1"/>
      <c r="C23002" s="29"/>
      <c r="D23002" s="27"/>
      <c r="E23002" s="27"/>
      <c r="F23002" s="27"/>
      <c r="G23002" s="1"/>
      <c r="H23002" s="1"/>
      <c r="I23002" s="1"/>
    </row>
    <row r="23003" spans="2:9">
      <c r="B23003" s="1"/>
      <c r="C23003" s="29"/>
      <c r="D23003" s="27"/>
      <c r="E23003" s="27"/>
      <c r="F23003" s="27"/>
      <c r="G23003" s="1"/>
      <c r="H23003" s="1"/>
      <c r="I23003" s="1"/>
    </row>
    <row r="23004" spans="2:9">
      <c r="B23004" s="1"/>
      <c r="C23004" s="29"/>
      <c r="D23004" s="27"/>
      <c r="E23004" s="27"/>
      <c r="F23004" s="27"/>
      <c r="G23004" s="1"/>
      <c r="H23004" s="1"/>
      <c r="I23004" s="1"/>
    </row>
    <row r="23005" spans="2:9">
      <c r="B23005" s="1"/>
      <c r="C23005" s="29"/>
      <c r="D23005" s="27"/>
      <c r="E23005" s="27"/>
      <c r="F23005" s="27"/>
      <c r="G23005" s="1"/>
      <c r="H23005" s="1"/>
      <c r="I23005" s="1"/>
    </row>
    <row r="23006" spans="2:9">
      <c r="B23006" s="1"/>
      <c r="C23006" s="29"/>
      <c r="D23006" s="27"/>
      <c r="E23006" s="27"/>
      <c r="F23006" s="27"/>
      <c r="G23006" s="1"/>
      <c r="H23006" s="1"/>
      <c r="I23006" s="1"/>
    </row>
    <row r="23007" spans="2:9">
      <c r="B23007" s="1"/>
      <c r="C23007" s="29"/>
      <c r="D23007" s="27"/>
      <c r="E23007" s="27"/>
      <c r="F23007" s="27"/>
      <c r="G23007" s="1"/>
      <c r="H23007" s="1"/>
      <c r="I23007" s="1"/>
    </row>
    <row r="23008" spans="2:9">
      <c r="B23008" s="1"/>
      <c r="C23008" s="29"/>
      <c r="D23008" s="27"/>
      <c r="E23008" s="27"/>
      <c r="F23008" s="27"/>
      <c r="G23008" s="1"/>
      <c r="H23008" s="1"/>
      <c r="I23008" s="1"/>
    </row>
    <row r="23009" spans="2:9">
      <c r="B23009" s="1"/>
      <c r="C23009" s="29"/>
      <c r="D23009" s="27"/>
      <c r="E23009" s="27"/>
      <c r="F23009" s="27"/>
      <c r="G23009" s="1"/>
      <c r="H23009" s="1"/>
      <c r="I23009" s="1"/>
    </row>
    <row r="23010" spans="2:9">
      <c r="B23010" s="1"/>
      <c r="C23010" s="29"/>
      <c r="D23010" s="27"/>
      <c r="E23010" s="27"/>
      <c r="F23010" s="27"/>
      <c r="G23010" s="1"/>
      <c r="H23010" s="1"/>
      <c r="I23010" s="1"/>
    </row>
    <row r="23011" spans="2:9">
      <c r="B23011" s="1"/>
      <c r="C23011" s="29"/>
      <c r="D23011" s="27"/>
      <c r="E23011" s="27"/>
      <c r="F23011" s="27"/>
      <c r="G23011" s="1"/>
      <c r="H23011" s="1"/>
      <c r="I23011" s="1"/>
    </row>
    <row r="23012" spans="2:9">
      <c r="B23012" s="1"/>
      <c r="C23012" s="29"/>
      <c r="D23012" s="27"/>
      <c r="E23012" s="27"/>
      <c r="F23012" s="27"/>
      <c r="G23012" s="1"/>
      <c r="H23012" s="1"/>
      <c r="I23012" s="1"/>
    </row>
    <row r="23013" spans="2:9">
      <c r="B23013" s="1"/>
      <c r="C23013" s="29"/>
      <c r="D23013" s="27"/>
      <c r="E23013" s="27"/>
      <c r="F23013" s="27"/>
      <c r="G23013" s="1"/>
      <c r="H23013" s="1"/>
      <c r="I23013" s="1"/>
    </row>
    <row r="23014" spans="2:9">
      <c r="B23014" s="1"/>
      <c r="C23014" s="29"/>
      <c r="D23014" s="27"/>
      <c r="E23014" s="27"/>
      <c r="F23014" s="27"/>
      <c r="G23014" s="1"/>
      <c r="H23014" s="1"/>
      <c r="I23014" s="1"/>
    </row>
    <row r="23015" spans="2:9">
      <c r="B23015" s="1"/>
      <c r="C23015" s="29"/>
      <c r="D23015" s="27"/>
      <c r="E23015" s="27"/>
      <c r="F23015" s="27"/>
      <c r="G23015" s="1"/>
      <c r="H23015" s="1"/>
      <c r="I23015" s="1"/>
    </row>
    <row r="23016" spans="2:9">
      <c r="B23016" s="1"/>
      <c r="C23016" s="29"/>
      <c r="D23016" s="27"/>
      <c r="E23016" s="27"/>
      <c r="F23016" s="27"/>
      <c r="G23016" s="1"/>
      <c r="H23016" s="1"/>
      <c r="I23016" s="1"/>
    </row>
    <row r="23017" spans="2:9">
      <c r="B23017" s="1"/>
      <c r="C23017" s="29"/>
      <c r="D23017" s="27"/>
      <c r="E23017" s="27"/>
      <c r="F23017" s="27"/>
      <c r="G23017" s="1"/>
      <c r="H23017" s="1"/>
      <c r="I23017" s="1"/>
    </row>
    <row r="23018" spans="2:9">
      <c r="B23018" s="1"/>
      <c r="C23018" s="29"/>
      <c r="D23018" s="27"/>
      <c r="E23018" s="27"/>
      <c r="F23018" s="27"/>
      <c r="G23018" s="1"/>
      <c r="H23018" s="1"/>
      <c r="I23018" s="1"/>
    </row>
    <row r="23019" spans="2:9">
      <c r="B23019" s="1"/>
      <c r="C23019" s="29"/>
      <c r="D23019" s="27"/>
      <c r="E23019" s="27"/>
      <c r="F23019" s="27"/>
      <c r="G23019" s="1"/>
      <c r="H23019" s="1"/>
      <c r="I23019" s="1"/>
    </row>
    <row r="23020" spans="2:9">
      <c r="B23020" s="1"/>
      <c r="C23020" s="29"/>
      <c r="D23020" s="27"/>
      <c r="E23020" s="27"/>
      <c r="F23020" s="27"/>
      <c r="G23020" s="1"/>
      <c r="H23020" s="1"/>
      <c r="I23020" s="1"/>
    </row>
    <row r="23021" spans="2:9">
      <c r="B23021" s="1"/>
      <c r="C23021" s="29"/>
      <c r="D23021" s="27"/>
      <c r="E23021" s="27"/>
      <c r="F23021" s="27"/>
      <c r="G23021" s="1"/>
      <c r="H23021" s="1"/>
      <c r="I23021" s="1"/>
    </row>
    <row r="23022" spans="2:9">
      <c r="B23022" s="1"/>
      <c r="C23022" s="29"/>
      <c r="D23022" s="27"/>
      <c r="E23022" s="27"/>
      <c r="F23022" s="27"/>
      <c r="G23022" s="1"/>
      <c r="H23022" s="1"/>
      <c r="I23022" s="1"/>
    </row>
    <row r="23023" spans="2:9">
      <c r="B23023" s="1"/>
      <c r="C23023" s="29"/>
      <c r="D23023" s="27"/>
      <c r="E23023" s="27"/>
      <c r="F23023" s="27"/>
      <c r="G23023" s="1"/>
      <c r="H23023" s="1"/>
      <c r="I23023" s="1"/>
    </row>
    <row r="23024" spans="2:9">
      <c r="B23024" s="1"/>
      <c r="C23024" s="29"/>
      <c r="D23024" s="27"/>
      <c r="E23024" s="27"/>
      <c r="F23024" s="27"/>
      <c r="G23024" s="1"/>
      <c r="H23024" s="1"/>
      <c r="I23024" s="1"/>
    </row>
    <row r="23025" spans="2:9">
      <c r="B23025" s="1"/>
      <c r="C23025" s="29"/>
      <c r="D23025" s="27"/>
      <c r="E23025" s="27"/>
      <c r="F23025" s="27"/>
      <c r="G23025" s="1"/>
      <c r="H23025" s="1"/>
      <c r="I23025" s="1"/>
    </row>
    <row r="23026" spans="2:9">
      <c r="B23026" s="1"/>
      <c r="C23026" s="29"/>
      <c r="D23026" s="27"/>
      <c r="E23026" s="27"/>
      <c r="F23026" s="27"/>
      <c r="G23026" s="1"/>
      <c r="H23026" s="1"/>
      <c r="I23026" s="1"/>
    </row>
    <row r="23027" spans="2:9">
      <c r="B23027" s="1"/>
      <c r="C23027" s="29"/>
      <c r="D23027" s="27"/>
      <c r="E23027" s="27"/>
      <c r="F23027" s="27"/>
      <c r="G23027" s="1"/>
      <c r="H23027" s="1"/>
      <c r="I23027" s="1"/>
    </row>
    <row r="23028" spans="2:9">
      <c r="B23028" s="1"/>
      <c r="C23028" s="29"/>
      <c r="D23028" s="27"/>
      <c r="E23028" s="27"/>
      <c r="F23028" s="27"/>
      <c r="G23028" s="1"/>
      <c r="H23028" s="1"/>
      <c r="I23028" s="1"/>
    </row>
    <row r="23029" spans="2:9">
      <c r="B23029" s="1"/>
      <c r="C23029" s="29"/>
      <c r="D23029" s="27"/>
      <c r="E23029" s="27"/>
      <c r="F23029" s="27"/>
      <c r="G23029" s="1"/>
      <c r="H23029" s="1"/>
      <c r="I23029" s="1"/>
    </row>
    <row r="23030" spans="2:9">
      <c r="B23030" s="1"/>
      <c r="C23030" s="29"/>
      <c r="D23030" s="27"/>
      <c r="E23030" s="27"/>
      <c r="F23030" s="27"/>
      <c r="G23030" s="1"/>
      <c r="H23030" s="1"/>
      <c r="I23030" s="1"/>
    </row>
    <row r="23031" spans="2:9">
      <c r="B23031" s="1"/>
      <c r="C23031" s="29"/>
      <c r="D23031" s="27"/>
      <c r="E23031" s="27"/>
      <c r="F23031" s="27"/>
      <c r="G23031" s="1"/>
      <c r="H23031" s="1"/>
      <c r="I23031" s="1"/>
    </row>
    <row r="23032" spans="2:9">
      <c r="B23032" s="1"/>
      <c r="C23032" s="29"/>
      <c r="D23032" s="27"/>
      <c r="E23032" s="27"/>
      <c r="F23032" s="27"/>
      <c r="G23032" s="1"/>
      <c r="H23032" s="1"/>
      <c r="I23032" s="1"/>
    </row>
    <row r="23033" spans="2:9">
      <c r="B23033" s="1"/>
      <c r="C23033" s="29"/>
      <c r="D23033" s="27"/>
      <c r="E23033" s="27"/>
      <c r="F23033" s="27"/>
      <c r="G23033" s="1"/>
      <c r="H23033" s="1"/>
      <c r="I23033" s="1"/>
    </row>
    <row r="23034" spans="2:9">
      <c r="B23034" s="1"/>
      <c r="C23034" s="29"/>
      <c r="D23034" s="27"/>
      <c r="E23034" s="27"/>
      <c r="F23034" s="27"/>
      <c r="G23034" s="1"/>
      <c r="H23034" s="1"/>
      <c r="I23034" s="1"/>
    </row>
    <row r="23035" spans="2:9">
      <c r="B23035" s="1"/>
      <c r="C23035" s="29"/>
      <c r="D23035" s="27"/>
      <c r="E23035" s="27"/>
      <c r="F23035" s="27"/>
      <c r="G23035" s="1"/>
      <c r="H23035" s="1"/>
      <c r="I23035" s="1"/>
    </row>
    <row r="23036" spans="2:9">
      <c r="B23036" s="1"/>
      <c r="C23036" s="29"/>
      <c r="D23036" s="27"/>
      <c r="E23036" s="27"/>
      <c r="F23036" s="27"/>
      <c r="G23036" s="1"/>
      <c r="H23036" s="1"/>
      <c r="I23036" s="1"/>
    </row>
    <row r="23037" spans="2:9">
      <c r="B23037" s="1"/>
      <c r="C23037" s="29"/>
      <c r="D23037" s="27"/>
      <c r="E23037" s="27"/>
      <c r="F23037" s="27"/>
      <c r="G23037" s="1"/>
      <c r="H23037" s="1"/>
      <c r="I23037" s="1"/>
    </row>
    <row r="23038" spans="2:9">
      <c r="B23038" s="1"/>
      <c r="C23038" s="29"/>
      <c r="D23038" s="27"/>
      <c r="E23038" s="27"/>
      <c r="F23038" s="27"/>
      <c r="G23038" s="1"/>
      <c r="H23038" s="1"/>
      <c r="I23038" s="1"/>
    </row>
    <row r="23039" spans="2:9">
      <c r="B23039" s="1"/>
      <c r="C23039" s="29"/>
      <c r="D23039" s="27"/>
      <c r="E23039" s="27"/>
      <c r="F23039" s="27"/>
      <c r="G23039" s="1"/>
      <c r="H23039" s="1"/>
      <c r="I23039" s="1"/>
    </row>
    <row r="23040" spans="2:9">
      <c r="B23040" s="1"/>
      <c r="C23040" s="29"/>
      <c r="D23040" s="27"/>
      <c r="E23040" s="27"/>
      <c r="F23040" s="27"/>
      <c r="G23040" s="1"/>
      <c r="H23040" s="1"/>
      <c r="I23040" s="1"/>
    </row>
    <row r="23041" spans="2:9">
      <c r="B23041" s="1"/>
      <c r="C23041" s="29"/>
      <c r="D23041" s="27"/>
      <c r="E23041" s="27"/>
      <c r="F23041" s="27"/>
      <c r="G23041" s="1"/>
      <c r="H23041" s="1"/>
      <c r="I23041" s="1"/>
    </row>
    <row r="23042" spans="2:9">
      <c r="B23042" s="1"/>
      <c r="C23042" s="29"/>
      <c r="D23042" s="27"/>
      <c r="E23042" s="27"/>
      <c r="F23042" s="27"/>
      <c r="G23042" s="1"/>
      <c r="H23042" s="1"/>
      <c r="I23042" s="1"/>
    </row>
    <row r="23043" spans="2:9">
      <c r="B23043" s="1"/>
      <c r="C23043" s="29"/>
      <c r="D23043" s="27"/>
      <c r="E23043" s="27"/>
      <c r="F23043" s="27"/>
      <c r="G23043" s="1"/>
      <c r="H23043" s="1"/>
      <c r="I23043" s="1"/>
    </row>
    <row r="23044" spans="2:9">
      <c r="B23044" s="1"/>
      <c r="C23044" s="29"/>
      <c r="D23044" s="27"/>
      <c r="E23044" s="27"/>
      <c r="F23044" s="27"/>
      <c r="G23044" s="1"/>
      <c r="H23044" s="1"/>
      <c r="I23044" s="1"/>
    </row>
    <row r="23045" spans="2:9">
      <c r="B23045" s="1"/>
      <c r="C23045" s="29"/>
      <c r="D23045" s="27"/>
      <c r="E23045" s="27"/>
      <c r="F23045" s="27"/>
      <c r="G23045" s="1"/>
      <c r="H23045" s="1"/>
      <c r="I23045" s="1"/>
    </row>
    <row r="23046" spans="2:9">
      <c r="B23046" s="1"/>
      <c r="C23046" s="29"/>
      <c r="D23046" s="27"/>
      <c r="E23046" s="27"/>
      <c r="F23046" s="27"/>
      <c r="G23046" s="1"/>
      <c r="H23046" s="1"/>
      <c r="I23046" s="1"/>
    </row>
    <row r="23047" spans="2:9">
      <c r="B23047" s="1"/>
      <c r="C23047" s="29"/>
      <c r="D23047" s="27"/>
      <c r="E23047" s="27"/>
      <c r="F23047" s="27"/>
      <c r="G23047" s="1"/>
      <c r="H23047" s="1"/>
      <c r="I23047" s="1"/>
    </row>
    <row r="23048" spans="2:9">
      <c r="B23048" s="1"/>
      <c r="C23048" s="29"/>
      <c r="D23048" s="27"/>
      <c r="E23048" s="27"/>
      <c r="F23048" s="27"/>
      <c r="G23048" s="1"/>
      <c r="H23048" s="1"/>
      <c r="I23048" s="1"/>
    </row>
    <row r="23049" spans="2:9">
      <c r="B23049" s="1"/>
      <c r="C23049" s="29"/>
      <c r="D23049" s="27"/>
      <c r="E23049" s="27"/>
      <c r="F23049" s="27"/>
      <c r="G23049" s="1"/>
      <c r="H23049" s="1"/>
      <c r="I23049" s="1"/>
    </row>
    <row r="23050" spans="2:9">
      <c r="B23050" s="1"/>
      <c r="C23050" s="29"/>
      <c r="D23050" s="27"/>
      <c r="E23050" s="27"/>
      <c r="F23050" s="27"/>
      <c r="G23050" s="1"/>
      <c r="H23050" s="1"/>
      <c r="I23050" s="1"/>
    </row>
    <row r="23051" spans="2:9">
      <c r="B23051" s="1"/>
      <c r="C23051" s="29"/>
      <c r="D23051" s="27"/>
      <c r="E23051" s="27"/>
      <c r="F23051" s="27"/>
      <c r="G23051" s="1"/>
      <c r="H23051" s="1"/>
      <c r="I23051" s="1"/>
    </row>
    <row r="23052" spans="2:9">
      <c r="B23052" s="1"/>
      <c r="C23052" s="29"/>
      <c r="D23052" s="27"/>
      <c r="E23052" s="27"/>
      <c r="F23052" s="27"/>
      <c r="G23052" s="1"/>
      <c r="H23052" s="1"/>
      <c r="I23052" s="1"/>
    </row>
    <row r="23053" spans="2:9">
      <c r="B23053" s="1"/>
      <c r="C23053" s="29"/>
      <c r="D23053" s="27"/>
      <c r="E23053" s="27"/>
      <c r="F23053" s="27"/>
      <c r="G23053" s="1"/>
      <c r="H23053" s="1"/>
      <c r="I23053" s="1"/>
    </row>
    <row r="23054" spans="2:9">
      <c r="B23054" s="1"/>
      <c r="C23054" s="29"/>
      <c r="D23054" s="27"/>
      <c r="E23054" s="27"/>
      <c r="F23054" s="27"/>
      <c r="G23054" s="1"/>
      <c r="H23054" s="1"/>
      <c r="I23054" s="1"/>
    </row>
    <row r="23055" spans="2:9">
      <c r="B23055" s="1"/>
      <c r="C23055" s="29"/>
      <c r="D23055" s="27"/>
      <c r="E23055" s="27"/>
      <c r="F23055" s="27"/>
      <c r="G23055" s="1"/>
      <c r="H23055" s="1"/>
      <c r="I23055" s="1"/>
    </row>
    <row r="23056" spans="2:9">
      <c r="B23056" s="1"/>
      <c r="C23056" s="29"/>
      <c r="D23056" s="27"/>
      <c r="E23056" s="27"/>
      <c r="F23056" s="27"/>
      <c r="G23056" s="1"/>
      <c r="H23056" s="1"/>
      <c r="I23056" s="1"/>
    </row>
    <row r="23057" spans="2:9">
      <c r="B23057" s="1"/>
      <c r="C23057" s="29"/>
      <c r="D23057" s="27"/>
      <c r="E23057" s="27"/>
      <c r="F23057" s="27"/>
      <c r="G23057" s="1"/>
      <c r="H23057" s="1"/>
      <c r="I23057" s="1"/>
    </row>
    <row r="23058" spans="2:9">
      <c r="B23058" s="1"/>
      <c r="C23058" s="29"/>
      <c r="D23058" s="27"/>
      <c r="E23058" s="27"/>
      <c r="F23058" s="27"/>
      <c r="G23058" s="1"/>
      <c r="H23058" s="1"/>
      <c r="I23058" s="1"/>
    </row>
    <row r="23059" spans="2:9">
      <c r="B23059" s="1"/>
      <c r="C23059" s="29"/>
      <c r="D23059" s="27"/>
      <c r="E23059" s="27"/>
      <c r="F23059" s="27"/>
      <c r="G23059" s="1"/>
      <c r="H23059" s="1"/>
      <c r="I23059" s="1"/>
    </row>
    <row r="23060" spans="2:9">
      <c r="B23060" s="1"/>
      <c r="C23060" s="29"/>
      <c r="D23060" s="27"/>
      <c r="E23060" s="27"/>
      <c r="F23060" s="27"/>
      <c r="G23060" s="1"/>
      <c r="H23060" s="1"/>
      <c r="I23060" s="1"/>
    </row>
    <row r="23061" spans="2:9">
      <c r="B23061" s="1"/>
      <c r="C23061" s="29"/>
      <c r="D23061" s="27"/>
      <c r="E23061" s="27"/>
      <c r="F23061" s="27"/>
      <c r="G23061" s="1"/>
      <c r="H23061" s="1"/>
      <c r="I23061" s="1"/>
    </row>
    <row r="23062" spans="2:9">
      <c r="B23062" s="1"/>
      <c r="C23062" s="29"/>
      <c r="D23062" s="27"/>
      <c r="E23062" s="27"/>
      <c r="F23062" s="27"/>
      <c r="G23062" s="1"/>
      <c r="H23062" s="1"/>
      <c r="I23062" s="1"/>
    </row>
    <row r="23063" spans="2:9">
      <c r="B23063" s="1"/>
      <c r="C23063" s="29"/>
      <c r="D23063" s="27"/>
      <c r="E23063" s="27"/>
      <c r="F23063" s="27"/>
      <c r="G23063" s="1"/>
      <c r="H23063" s="1"/>
      <c r="I23063" s="1"/>
    </row>
    <row r="23064" spans="2:9">
      <c r="B23064" s="1"/>
      <c r="C23064" s="29"/>
      <c r="D23064" s="27"/>
      <c r="E23064" s="27"/>
      <c r="F23064" s="27"/>
      <c r="G23064" s="1"/>
      <c r="H23064" s="1"/>
      <c r="I23064" s="1"/>
    </row>
    <row r="23065" spans="2:9">
      <c r="B23065" s="1"/>
      <c r="C23065" s="29"/>
      <c r="D23065" s="27"/>
      <c r="E23065" s="27"/>
      <c r="F23065" s="27"/>
      <c r="G23065" s="1"/>
      <c r="H23065" s="1"/>
      <c r="I23065" s="1"/>
    </row>
    <row r="23066" spans="2:9">
      <c r="B23066" s="1"/>
      <c r="C23066" s="29"/>
      <c r="D23066" s="27"/>
      <c r="E23066" s="27"/>
      <c r="F23066" s="27"/>
      <c r="G23066" s="1"/>
      <c r="H23066" s="1"/>
      <c r="I23066" s="1"/>
    </row>
    <row r="23067" spans="2:9">
      <c r="B23067" s="1"/>
      <c r="C23067" s="29"/>
      <c r="D23067" s="27"/>
      <c r="E23067" s="27"/>
      <c r="F23067" s="27"/>
      <c r="G23067" s="1"/>
      <c r="H23067" s="1"/>
      <c r="I23067" s="1"/>
    </row>
    <row r="23068" spans="2:9">
      <c r="B23068" s="1"/>
      <c r="C23068" s="29"/>
      <c r="D23068" s="27"/>
      <c r="E23068" s="27"/>
      <c r="F23068" s="27"/>
      <c r="G23068" s="1"/>
      <c r="H23068" s="1"/>
      <c r="I23068" s="1"/>
    </row>
    <row r="23069" spans="2:9">
      <c r="B23069" s="1"/>
      <c r="C23069" s="29"/>
      <c r="D23069" s="27"/>
      <c r="E23069" s="27"/>
      <c r="F23069" s="27"/>
      <c r="G23069" s="1"/>
      <c r="H23069" s="1"/>
      <c r="I23069" s="1"/>
    </row>
    <row r="23070" spans="2:9">
      <c r="B23070" s="1"/>
      <c r="C23070" s="29"/>
      <c r="D23070" s="27"/>
      <c r="E23070" s="27"/>
      <c r="F23070" s="27"/>
      <c r="G23070" s="1"/>
      <c r="H23070" s="1"/>
      <c r="I23070" s="1"/>
    </row>
    <row r="23071" spans="2:9">
      <c r="B23071" s="1"/>
      <c r="C23071" s="29"/>
      <c r="D23071" s="27"/>
      <c r="E23071" s="27"/>
      <c r="F23071" s="27"/>
      <c r="G23071" s="1"/>
      <c r="H23071" s="1"/>
      <c r="I23071" s="1"/>
    </row>
    <row r="23072" spans="2:9">
      <c r="B23072" s="1"/>
      <c r="C23072" s="29"/>
      <c r="D23072" s="27"/>
      <c r="E23072" s="27"/>
      <c r="F23072" s="27"/>
      <c r="G23072" s="1"/>
      <c r="H23072" s="1"/>
      <c r="I23072" s="1"/>
    </row>
    <row r="23073" spans="2:9">
      <c r="B23073" s="1"/>
      <c r="C23073" s="29"/>
      <c r="D23073" s="27"/>
      <c r="E23073" s="27"/>
      <c r="F23073" s="27"/>
      <c r="G23073" s="1"/>
      <c r="H23073" s="1"/>
      <c r="I23073" s="1"/>
    </row>
    <row r="23074" spans="2:9">
      <c r="B23074" s="1"/>
      <c r="C23074" s="29"/>
      <c r="D23074" s="27"/>
      <c r="E23074" s="27"/>
      <c r="F23074" s="27"/>
      <c r="G23074" s="1"/>
      <c r="H23074" s="1"/>
      <c r="I23074" s="1"/>
    </row>
    <row r="23075" spans="2:9">
      <c r="B23075" s="1"/>
      <c r="C23075" s="29"/>
      <c r="D23075" s="27"/>
      <c r="E23075" s="27"/>
      <c r="F23075" s="27"/>
      <c r="G23075" s="1"/>
      <c r="H23075" s="1"/>
      <c r="I23075" s="1"/>
    </row>
    <row r="23076" spans="2:9">
      <c r="B23076" s="1"/>
      <c r="C23076" s="29"/>
      <c r="D23076" s="27"/>
      <c r="E23076" s="27"/>
      <c r="F23076" s="27"/>
      <c r="G23076" s="1"/>
      <c r="H23076" s="1"/>
      <c r="I23076" s="1"/>
    </row>
    <row r="23077" spans="2:9">
      <c r="B23077" s="1"/>
      <c r="C23077" s="29"/>
      <c r="D23077" s="27"/>
      <c r="E23077" s="27"/>
      <c r="F23077" s="27"/>
      <c r="G23077" s="1"/>
      <c r="H23077" s="1"/>
      <c r="I23077" s="1"/>
    </row>
    <row r="23078" spans="2:9">
      <c r="B23078" s="1"/>
      <c r="C23078" s="29"/>
      <c r="D23078" s="27"/>
      <c r="E23078" s="27"/>
      <c r="F23078" s="27"/>
      <c r="G23078" s="1"/>
      <c r="H23078" s="1"/>
      <c r="I23078" s="1"/>
    </row>
    <row r="23079" spans="2:9">
      <c r="B23079" s="1"/>
      <c r="C23079" s="29"/>
      <c r="D23079" s="27"/>
      <c r="E23079" s="27"/>
      <c r="F23079" s="27"/>
      <c r="G23079" s="1"/>
      <c r="H23079" s="1"/>
      <c r="I23079" s="1"/>
    </row>
    <row r="23080" spans="2:9">
      <c r="B23080" s="1"/>
      <c r="C23080" s="29"/>
      <c r="D23080" s="27"/>
      <c r="E23080" s="27"/>
      <c r="F23080" s="27"/>
      <c r="G23080" s="1"/>
      <c r="H23080" s="1"/>
      <c r="I23080" s="1"/>
    </row>
    <row r="23081" spans="2:9">
      <c r="B23081" s="1"/>
      <c r="C23081" s="29"/>
      <c r="D23081" s="27"/>
      <c r="E23081" s="27"/>
      <c r="F23081" s="27"/>
      <c r="G23081" s="1"/>
      <c r="H23081" s="1"/>
      <c r="I23081" s="1"/>
    </row>
    <row r="23082" spans="2:9">
      <c r="B23082" s="1"/>
      <c r="C23082" s="29"/>
      <c r="D23082" s="27"/>
      <c r="E23082" s="27"/>
      <c r="F23082" s="27"/>
      <c r="G23082" s="1"/>
      <c r="H23082" s="1"/>
      <c r="I23082" s="1"/>
    </row>
    <row r="23083" spans="2:9">
      <c r="B23083" s="1"/>
      <c r="C23083" s="29"/>
      <c r="D23083" s="27"/>
      <c r="E23083" s="27"/>
      <c r="F23083" s="27"/>
      <c r="G23083" s="1"/>
      <c r="H23083" s="1"/>
      <c r="I23083" s="1"/>
    </row>
    <row r="23084" spans="2:9">
      <c r="B23084" s="1"/>
      <c r="C23084" s="29"/>
      <c r="D23084" s="27"/>
      <c r="E23084" s="27"/>
      <c r="F23084" s="27"/>
      <c r="G23084" s="1"/>
      <c r="H23084" s="1"/>
      <c r="I23084" s="1"/>
    </row>
    <row r="23085" spans="2:9">
      <c r="B23085" s="1"/>
      <c r="C23085" s="29"/>
      <c r="D23085" s="27"/>
      <c r="E23085" s="27"/>
      <c r="F23085" s="27"/>
      <c r="G23085" s="1"/>
      <c r="H23085" s="1"/>
      <c r="I23085" s="1"/>
    </row>
    <row r="23086" spans="2:9">
      <c r="B23086" s="1"/>
      <c r="C23086" s="29"/>
      <c r="D23086" s="27"/>
      <c r="E23086" s="27"/>
      <c r="F23086" s="27"/>
      <c r="G23086" s="1"/>
      <c r="H23086" s="1"/>
      <c r="I23086" s="1"/>
    </row>
    <row r="23087" spans="2:9">
      <c r="B23087" s="1"/>
      <c r="C23087" s="29"/>
      <c r="D23087" s="27"/>
      <c r="E23087" s="27"/>
      <c r="F23087" s="27"/>
      <c r="G23087" s="1"/>
      <c r="H23087" s="1"/>
      <c r="I23087" s="1"/>
    </row>
    <row r="23088" spans="2:9">
      <c r="B23088" s="1"/>
      <c r="C23088" s="29"/>
      <c r="D23088" s="27"/>
      <c r="E23088" s="27"/>
      <c r="F23088" s="27"/>
      <c r="G23088" s="1"/>
      <c r="H23088" s="1"/>
      <c r="I23088" s="1"/>
    </row>
    <row r="23089" spans="2:9">
      <c r="B23089" s="1"/>
      <c r="C23089" s="29"/>
      <c r="D23089" s="27"/>
      <c r="E23089" s="27"/>
      <c r="F23089" s="27"/>
      <c r="G23089" s="1"/>
      <c r="H23089" s="1"/>
      <c r="I23089" s="1"/>
    </row>
    <row r="23090" spans="2:9">
      <c r="B23090" s="1"/>
      <c r="C23090" s="29"/>
      <c r="D23090" s="27"/>
      <c r="E23090" s="27"/>
      <c r="F23090" s="27"/>
      <c r="G23090" s="1"/>
      <c r="H23090" s="1"/>
      <c r="I23090" s="1"/>
    </row>
    <row r="23091" spans="2:9">
      <c r="B23091" s="1"/>
      <c r="C23091" s="29"/>
      <c r="D23091" s="27"/>
      <c r="E23091" s="27"/>
      <c r="F23091" s="27"/>
      <c r="G23091" s="1"/>
      <c r="H23091" s="1"/>
      <c r="I23091" s="1"/>
    </row>
    <row r="23092" spans="2:9">
      <c r="B23092" s="1"/>
      <c r="C23092" s="29"/>
      <c r="D23092" s="27"/>
      <c r="E23092" s="27"/>
      <c r="F23092" s="27"/>
      <c r="G23092" s="1"/>
      <c r="H23092" s="1"/>
      <c r="I23092" s="1"/>
    </row>
    <row r="23093" spans="2:9">
      <c r="B23093" s="1"/>
      <c r="C23093" s="29"/>
      <c r="D23093" s="27"/>
      <c r="E23093" s="27"/>
      <c r="F23093" s="27"/>
      <c r="G23093" s="1"/>
      <c r="H23093" s="1"/>
      <c r="I23093" s="1"/>
    </row>
    <row r="23094" spans="2:9">
      <c r="B23094" s="1"/>
      <c r="C23094" s="29"/>
      <c r="D23094" s="27"/>
      <c r="E23094" s="27"/>
      <c r="F23094" s="27"/>
      <c r="G23094" s="1"/>
      <c r="H23094" s="1"/>
      <c r="I23094" s="1"/>
    </row>
    <row r="23095" spans="2:9">
      <c r="B23095" s="1"/>
      <c r="C23095" s="29"/>
      <c r="D23095" s="27"/>
      <c r="E23095" s="27"/>
      <c r="F23095" s="27"/>
      <c r="G23095" s="1"/>
      <c r="H23095" s="1"/>
      <c r="I23095" s="1"/>
    </row>
    <row r="23096" spans="2:9">
      <c r="B23096" s="1"/>
      <c r="C23096" s="29"/>
      <c r="D23096" s="27"/>
      <c r="E23096" s="27"/>
      <c r="F23096" s="27"/>
      <c r="G23096" s="1"/>
      <c r="H23096" s="1"/>
      <c r="I23096" s="1"/>
    </row>
    <row r="23097" spans="2:9">
      <c r="B23097" s="1"/>
      <c r="C23097" s="29"/>
      <c r="D23097" s="27"/>
      <c r="E23097" s="27"/>
      <c r="F23097" s="27"/>
      <c r="G23097" s="1"/>
      <c r="H23097" s="1"/>
      <c r="I23097" s="1"/>
    </row>
    <row r="23098" spans="2:9">
      <c r="B23098" s="1"/>
      <c r="C23098" s="29"/>
      <c r="D23098" s="27"/>
      <c r="E23098" s="27"/>
      <c r="F23098" s="27"/>
      <c r="G23098" s="1"/>
      <c r="H23098" s="1"/>
      <c r="I23098" s="1"/>
    </row>
    <row r="23099" spans="2:9">
      <c r="B23099" s="1"/>
      <c r="C23099" s="29"/>
      <c r="D23099" s="27"/>
      <c r="E23099" s="27"/>
      <c r="F23099" s="27"/>
      <c r="G23099" s="1"/>
      <c r="H23099" s="1"/>
      <c r="I23099" s="1"/>
    </row>
    <row r="23100" spans="2:9">
      <c r="B23100" s="1"/>
      <c r="C23100" s="29"/>
      <c r="D23100" s="27"/>
      <c r="E23100" s="27"/>
      <c r="F23100" s="27"/>
      <c r="G23100" s="1"/>
      <c r="H23100" s="1"/>
      <c r="I23100" s="1"/>
    </row>
    <row r="23101" spans="2:9">
      <c r="B23101" s="1"/>
      <c r="C23101" s="29"/>
      <c r="D23101" s="27"/>
      <c r="E23101" s="27"/>
      <c r="F23101" s="27"/>
      <c r="G23101" s="1"/>
      <c r="H23101" s="1"/>
      <c r="I23101" s="1"/>
    </row>
    <row r="23102" spans="2:9">
      <c r="B23102" s="1"/>
      <c r="C23102" s="29"/>
      <c r="D23102" s="27"/>
      <c r="E23102" s="27"/>
      <c r="F23102" s="27"/>
      <c r="G23102" s="1"/>
      <c r="H23102" s="1"/>
      <c r="I23102" s="1"/>
    </row>
    <row r="23103" spans="2:9">
      <c r="B23103" s="1"/>
      <c r="C23103" s="29"/>
      <c r="D23103" s="27"/>
      <c r="E23103" s="27"/>
      <c r="F23103" s="27"/>
      <c r="G23103" s="1"/>
      <c r="H23103" s="1"/>
      <c r="I23103" s="1"/>
    </row>
    <row r="23104" spans="2:9">
      <c r="B23104" s="1"/>
      <c r="C23104" s="29"/>
      <c r="D23104" s="27"/>
      <c r="E23104" s="27"/>
      <c r="F23104" s="27"/>
      <c r="G23104" s="1"/>
      <c r="H23104" s="1"/>
      <c r="I23104" s="1"/>
    </row>
    <row r="23105" spans="2:9">
      <c r="B23105" s="1"/>
      <c r="C23105" s="29"/>
      <c r="D23105" s="27"/>
      <c r="E23105" s="27"/>
      <c r="F23105" s="27"/>
      <c r="G23105" s="1"/>
      <c r="H23105" s="1"/>
      <c r="I23105" s="1"/>
    </row>
    <row r="23106" spans="2:9">
      <c r="B23106" s="1"/>
      <c r="C23106" s="29"/>
      <c r="D23106" s="27"/>
      <c r="E23106" s="27"/>
      <c r="F23106" s="27"/>
      <c r="G23106" s="1"/>
      <c r="H23106" s="1"/>
      <c r="I23106" s="1"/>
    </row>
    <row r="23107" spans="2:9">
      <c r="B23107" s="1"/>
      <c r="C23107" s="29"/>
      <c r="D23107" s="27"/>
      <c r="E23107" s="27"/>
      <c r="F23107" s="27"/>
      <c r="G23107" s="1"/>
      <c r="H23107" s="1"/>
      <c r="I23107" s="1"/>
    </row>
    <row r="23108" spans="2:9">
      <c r="B23108" s="1"/>
      <c r="C23108" s="29"/>
      <c r="D23108" s="27"/>
      <c r="E23108" s="27"/>
      <c r="F23108" s="27"/>
      <c r="G23108" s="1"/>
      <c r="H23108" s="1"/>
      <c r="I23108" s="1"/>
    </row>
    <row r="23109" spans="2:9">
      <c r="B23109" s="1"/>
      <c r="C23109" s="29"/>
      <c r="D23109" s="27"/>
      <c r="E23109" s="27"/>
      <c r="F23109" s="27"/>
      <c r="G23109" s="1"/>
      <c r="H23109" s="1"/>
      <c r="I23109" s="1"/>
    </row>
    <row r="23110" spans="2:9">
      <c r="B23110" s="1"/>
      <c r="C23110" s="29"/>
      <c r="D23110" s="27"/>
      <c r="E23110" s="27"/>
      <c r="F23110" s="27"/>
      <c r="G23110" s="1"/>
      <c r="H23110" s="1"/>
      <c r="I23110" s="1"/>
    </row>
    <row r="23111" spans="2:9">
      <c r="B23111" s="1"/>
      <c r="C23111" s="29"/>
      <c r="D23111" s="27"/>
      <c r="E23111" s="27"/>
      <c r="F23111" s="27"/>
      <c r="G23111" s="1"/>
      <c r="H23111" s="1"/>
      <c r="I23111" s="1"/>
    </row>
    <row r="23112" spans="2:9">
      <c r="B23112" s="1"/>
      <c r="C23112" s="29"/>
      <c r="D23112" s="27"/>
      <c r="E23112" s="27"/>
      <c r="F23112" s="27"/>
      <c r="G23112" s="1"/>
      <c r="H23112" s="1"/>
      <c r="I23112" s="1"/>
    </row>
    <row r="23113" spans="2:9">
      <c r="B23113" s="1"/>
      <c r="C23113" s="29"/>
      <c r="D23113" s="27"/>
      <c r="E23113" s="27"/>
      <c r="F23113" s="27"/>
      <c r="G23113" s="1"/>
      <c r="H23113" s="1"/>
      <c r="I23113" s="1"/>
    </row>
    <row r="23114" spans="2:9">
      <c r="B23114" s="1"/>
      <c r="C23114" s="29"/>
      <c r="D23114" s="27"/>
      <c r="E23114" s="27"/>
      <c r="F23114" s="27"/>
      <c r="G23114" s="1"/>
      <c r="H23114" s="1"/>
      <c r="I23114" s="1"/>
    </row>
    <row r="23115" spans="2:9">
      <c r="B23115" s="1"/>
      <c r="C23115" s="29"/>
      <c r="D23115" s="27"/>
      <c r="E23115" s="27"/>
      <c r="F23115" s="27"/>
      <c r="G23115" s="1"/>
      <c r="H23115" s="1"/>
      <c r="I23115" s="1"/>
    </row>
    <row r="23116" spans="2:9">
      <c r="B23116" s="1"/>
      <c r="C23116" s="29"/>
      <c r="D23116" s="27"/>
      <c r="E23116" s="27"/>
      <c r="F23116" s="27"/>
      <c r="G23116" s="1"/>
      <c r="H23116" s="1"/>
      <c r="I23116" s="1"/>
    </row>
    <row r="23117" spans="2:9">
      <c r="B23117" s="1"/>
      <c r="C23117" s="29"/>
      <c r="D23117" s="27"/>
      <c r="E23117" s="27"/>
      <c r="F23117" s="27"/>
      <c r="G23117" s="1"/>
      <c r="H23117" s="1"/>
      <c r="I23117" s="1"/>
    </row>
    <row r="23118" spans="2:9">
      <c r="B23118" s="1"/>
      <c r="C23118" s="29"/>
      <c r="D23118" s="27"/>
      <c r="E23118" s="27"/>
      <c r="F23118" s="27"/>
      <c r="G23118" s="1"/>
      <c r="H23118" s="1"/>
      <c r="I23118" s="1"/>
    </row>
    <row r="23119" spans="2:9">
      <c r="B23119" s="1"/>
      <c r="C23119" s="29"/>
      <c r="D23119" s="27"/>
      <c r="E23119" s="27"/>
      <c r="F23119" s="27"/>
      <c r="G23119" s="1"/>
      <c r="H23119" s="1"/>
      <c r="I23119" s="1"/>
    </row>
    <row r="23120" spans="2:9">
      <c r="B23120" s="1"/>
      <c r="C23120" s="29"/>
      <c r="D23120" s="27"/>
      <c r="E23120" s="27"/>
      <c r="F23120" s="27"/>
      <c r="G23120" s="1"/>
      <c r="H23120" s="1"/>
      <c r="I23120" s="1"/>
    </row>
    <row r="23121" spans="2:9">
      <c r="B23121" s="1"/>
      <c r="C23121" s="29"/>
      <c r="D23121" s="27"/>
      <c r="E23121" s="27"/>
      <c r="F23121" s="27"/>
      <c r="G23121" s="1"/>
      <c r="H23121" s="1"/>
      <c r="I23121" s="1"/>
    </row>
    <row r="23122" spans="2:9">
      <c r="B23122" s="1"/>
      <c r="C23122" s="29"/>
      <c r="D23122" s="27"/>
      <c r="E23122" s="27"/>
      <c r="F23122" s="27"/>
      <c r="G23122" s="1"/>
      <c r="H23122" s="1"/>
      <c r="I23122" s="1"/>
    </row>
    <row r="23123" spans="2:9">
      <c r="B23123" s="1"/>
      <c r="C23123" s="29"/>
      <c r="D23123" s="27"/>
      <c r="E23123" s="27"/>
      <c r="F23123" s="27"/>
      <c r="G23123" s="1"/>
      <c r="H23123" s="1"/>
      <c r="I23123" s="1"/>
    </row>
    <row r="23124" spans="2:9">
      <c r="B23124" s="1"/>
      <c r="C23124" s="29"/>
      <c r="D23124" s="27"/>
      <c r="E23124" s="27"/>
      <c r="F23124" s="27"/>
      <c r="G23124" s="1"/>
      <c r="H23124" s="1"/>
      <c r="I23124" s="1"/>
    </row>
    <row r="23125" spans="2:9">
      <c r="B23125" s="1"/>
      <c r="C23125" s="29"/>
      <c r="D23125" s="27"/>
      <c r="E23125" s="27"/>
      <c r="F23125" s="27"/>
      <c r="G23125" s="1"/>
      <c r="H23125" s="1"/>
      <c r="I23125" s="1"/>
    </row>
    <row r="23126" spans="2:9">
      <c r="B23126" s="1"/>
      <c r="C23126" s="29"/>
      <c r="D23126" s="27"/>
      <c r="E23126" s="27"/>
      <c r="F23126" s="27"/>
      <c r="G23126" s="1"/>
      <c r="H23126" s="1"/>
      <c r="I23126" s="1"/>
    </row>
    <row r="23127" spans="2:9">
      <c r="B23127" s="1"/>
      <c r="C23127" s="29"/>
      <c r="D23127" s="27"/>
      <c r="E23127" s="27"/>
      <c r="F23127" s="27"/>
      <c r="G23127" s="1"/>
      <c r="H23127" s="1"/>
      <c r="I23127" s="1"/>
    </row>
    <row r="23128" spans="2:9">
      <c r="B23128" s="1"/>
      <c r="C23128" s="29"/>
      <c r="D23128" s="27"/>
      <c r="E23128" s="27"/>
      <c r="F23128" s="27"/>
      <c r="G23128" s="1"/>
      <c r="H23128" s="1"/>
      <c r="I23128" s="1"/>
    </row>
    <row r="23129" spans="2:9">
      <c r="B23129" s="1"/>
      <c r="C23129" s="29"/>
      <c r="D23129" s="27"/>
      <c r="E23129" s="27"/>
      <c r="F23129" s="27"/>
      <c r="G23129" s="1"/>
      <c r="H23129" s="1"/>
      <c r="I23129" s="1"/>
    </row>
    <row r="23130" spans="2:9">
      <c r="B23130" s="1"/>
      <c r="C23130" s="29"/>
      <c r="D23130" s="27"/>
      <c r="E23130" s="27"/>
      <c r="F23130" s="27"/>
      <c r="G23130" s="1"/>
      <c r="H23130" s="1"/>
      <c r="I23130" s="1"/>
    </row>
    <row r="23131" spans="2:9">
      <c r="B23131" s="1"/>
      <c r="C23131" s="29"/>
      <c r="D23131" s="27"/>
      <c r="E23131" s="27"/>
      <c r="F23131" s="27"/>
      <c r="G23131" s="1"/>
      <c r="H23131" s="1"/>
      <c r="I23131" s="1"/>
    </row>
    <row r="23132" spans="2:9">
      <c r="B23132" s="1"/>
      <c r="C23132" s="29"/>
      <c r="D23132" s="27"/>
      <c r="E23132" s="27"/>
      <c r="F23132" s="27"/>
      <c r="G23132" s="1"/>
      <c r="H23132" s="1"/>
      <c r="I23132" s="1"/>
    </row>
    <row r="23133" spans="2:9">
      <c r="B23133" s="1"/>
      <c r="C23133" s="29"/>
      <c r="D23133" s="27"/>
      <c r="E23133" s="27"/>
      <c r="F23133" s="27"/>
      <c r="G23133" s="1"/>
      <c r="H23133" s="1"/>
      <c r="I23133" s="1"/>
    </row>
    <row r="23134" spans="2:9">
      <c r="B23134" s="1"/>
      <c r="C23134" s="29"/>
      <c r="D23134" s="27"/>
      <c r="E23134" s="27"/>
      <c r="F23134" s="27"/>
      <c r="G23134" s="1"/>
      <c r="H23134" s="1"/>
      <c r="I23134" s="1"/>
    </row>
    <row r="23135" spans="2:9">
      <c r="B23135" s="1"/>
      <c r="C23135" s="29"/>
      <c r="D23135" s="27"/>
      <c r="E23135" s="27"/>
      <c r="F23135" s="27"/>
      <c r="G23135" s="1"/>
      <c r="H23135" s="1"/>
      <c r="I23135" s="1"/>
    </row>
    <row r="23136" spans="2:9">
      <c r="B23136" s="1"/>
      <c r="C23136" s="29"/>
      <c r="D23136" s="27"/>
      <c r="E23136" s="27"/>
      <c r="F23136" s="27"/>
      <c r="G23136" s="1"/>
      <c r="H23136" s="1"/>
      <c r="I23136" s="1"/>
    </row>
    <row r="23137" spans="2:9">
      <c r="B23137" s="1"/>
      <c r="C23137" s="29"/>
      <c r="D23137" s="27"/>
      <c r="E23137" s="27"/>
      <c r="F23137" s="27"/>
      <c r="G23137" s="1"/>
      <c r="H23137" s="1"/>
      <c r="I23137" s="1"/>
    </row>
    <row r="23138" spans="2:9">
      <c r="B23138" s="1"/>
      <c r="C23138" s="29"/>
      <c r="D23138" s="27"/>
      <c r="E23138" s="27"/>
      <c r="F23138" s="27"/>
      <c r="G23138" s="1"/>
      <c r="H23138" s="1"/>
      <c r="I23138" s="1"/>
    </row>
    <row r="23139" spans="2:9">
      <c r="B23139" s="1"/>
      <c r="C23139" s="29"/>
      <c r="D23139" s="27"/>
      <c r="E23139" s="27"/>
      <c r="F23139" s="27"/>
      <c r="G23139" s="1"/>
      <c r="H23139" s="1"/>
      <c r="I23139" s="1"/>
    </row>
    <row r="23140" spans="2:9">
      <c r="B23140" s="1"/>
      <c r="C23140" s="29"/>
      <c r="D23140" s="27"/>
      <c r="E23140" s="27"/>
      <c r="F23140" s="27"/>
      <c r="G23140" s="1"/>
      <c r="H23140" s="1"/>
      <c r="I23140" s="1"/>
    </row>
    <row r="23141" spans="2:9">
      <c r="B23141" s="1"/>
      <c r="C23141" s="29"/>
      <c r="D23141" s="27"/>
      <c r="E23141" s="27"/>
      <c r="F23141" s="27"/>
      <c r="G23141" s="1"/>
      <c r="H23141" s="1"/>
      <c r="I23141" s="1"/>
    </row>
    <row r="23142" spans="2:9">
      <c r="B23142" s="1"/>
      <c r="C23142" s="29"/>
      <c r="D23142" s="27"/>
      <c r="E23142" s="27"/>
      <c r="F23142" s="27"/>
      <c r="G23142" s="1"/>
      <c r="H23142" s="1"/>
      <c r="I23142" s="1"/>
    </row>
    <row r="23143" spans="2:9">
      <c r="B23143" s="1"/>
      <c r="C23143" s="29"/>
      <c r="D23143" s="27"/>
      <c r="E23143" s="27"/>
      <c r="F23143" s="27"/>
      <c r="G23143" s="1"/>
      <c r="H23143" s="1"/>
      <c r="I23143" s="1"/>
    </row>
    <row r="23144" spans="2:9">
      <c r="B23144" s="1"/>
      <c r="C23144" s="29"/>
      <c r="D23144" s="27"/>
      <c r="E23144" s="27"/>
      <c r="F23144" s="27"/>
      <c r="G23144" s="1"/>
      <c r="H23144" s="1"/>
      <c r="I23144" s="1"/>
    </row>
    <row r="23145" spans="2:9">
      <c r="B23145" s="1"/>
      <c r="C23145" s="29"/>
      <c r="D23145" s="27"/>
      <c r="E23145" s="27"/>
      <c r="F23145" s="27"/>
      <c r="G23145" s="1"/>
      <c r="H23145" s="1"/>
      <c r="I23145" s="1"/>
    </row>
    <row r="23146" spans="2:9">
      <c r="B23146" s="1"/>
      <c r="C23146" s="29"/>
      <c r="D23146" s="27"/>
      <c r="E23146" s="27"/>
      <c r="F23146" s="27"/>
      <c r="G23146" s="1"/>
      <c r="H23146" s="1"/>
      <c r="I23146" s="1"/>
    </row>
    <row r="23147" spans="2:9">
      <c r="B23147" s="1"/>
      <c r="C23147" s="29"/>
      <c r="D23147" s="27"/>
      <c r="E23147" s="27"/>
      <c r="F23147" s="27"/>
      <c r="G23147" s="1"/>
      <c r="H23147" s="1"/>
      <c r="I23147" s="1"/>
    </row>
    <row r="23148" spans="2:9">
      <c r="B23148" s="1"/>
      <c r="C23148" s="29"/>
      <c r="D23148" s="27"/>
      <c r="E23148" s="27"/>
      <c r="F23148" s="27"/>
      <c r="G23148" s="1"/>
      <c r="H23148" s="1"/>
      <c r="I23148" s="1"/>
    </row>
    <row r="23149" spans="2:9">
      <c r="B23149" s="1"/>
      <c r="C23149" s="29"/>
      <c r="D23149" s="27"/>
      <c r="E23149" s="27"/>
      <c r="F23149" s="27"/>
      <c r="G23149" s="1"/>
      <c r="H23149" s="1"/>
      <c r="I23149" s="1"/>
    </row>
    <row r="23150" spans="2:9">
      <c r="B23150" s="1"/>
      <c r="C23150" s="29"/>
      <c r="D23150" s="27"/>
      <c r="E23150" s="27"/>
      <c r="F23150" s="27"/>
      <c r="G23150" s="1"/>
      <c r="H23150" s="1"/>
      <c r="I23150" s="1"/>
    </row>
    <row r="23151" spans="2:9">
      <c r="B23151" s="1"/>
      <c r="C23151" s="29"/>
      <c r="D23151" s="27"/>
      <c r="E23151" s="27"/>
      <c r="F23151" s="27"/>
      <c r="G23151" s="1"/>
      <c r="H23151" s="1"/>
      <c r="I23151" s="1"/>
    </row>
    <row r="23152" spans="2:9">
      <c r="B23152" s="1"/>
      <c r="C23152" s="29"/>
      <c r="D23152" s="27"/>
      <c r="E23152" s="27"/>
      <c r="F23152" s="27"/>
      <c r="G23152" s="1"/>
      <c r="H23152" s="1"/>
      <c r="I23152" s="1"/>
    </row>
    <row r="23153" spans="2:9">
      <c r="B23153" s="1"/>
      <c r="C23153" s="29"/>
      <c r="D23153" s="27"/>
      <c r="E23153" s="27"/>
      <c r="F23153" s="27"/>
      <c r="G23153" s="1"/>
      <c r="H23153" s="1"/>
      <c r="I23153" s="1"/>
    </row>
    <row r="23154" spans="2:9">
      <c r="B23154" s="1"/>
      <c r="C23154" s="29"/>
      <c r="D23154" s="27"/>
      <c r="E23154" s="27"/>
      <c r="F23154" s="27"/>
      <c r="G23154" s="1"/>
      <c r="H23154" s="1"/>
      <c r="I23154" s="1"/>
    </row>
    <row r="23155" spans="2:9">
      <c r="B23155" s="1"/>
      <c r="C23155" s="29"/>
      <c r="D23155" s="27"/>
      <c r="E23155" s="27"/>
      <c r="F23155" s="27"/>
      <c r="G23155" s="1"/>
      <c r="H23155" s="1"/>
      <c r="I23155" s="1"/>
    </row>
    <row r="23156" spans="2:9">
      <c r="B23156" s="1"/>
      <c r="C23156" s="29"/>
      <c r="D23156" s="27"/>
      <c r="E23156" s="27"/>
      <c r="F23156" s="27"/>
      <c r="G23156" s="1"/>
      <c r="H23156" s="1"/>
      <c r="I23156" s="1"/>
    </row>
    <row r="23157" spans="2:9">
      <c r="B23157" s="1"/>
      <c r="C23157" s="29"/>
      <c r="D23157" s="27"/>
      <c r="E23157" s="27"/>
      <c r="F23157" s="27"/>
      <c r="G23157" s="1"/>
      <c r="H23157" s="1"/>
      <c r="I23157" s="1"/>
    </row>
    <row r="23158" spans="2:9">
      <c r="B23158" s="1"/>
      <c r="C23158" s="29"/>
      <c r="D23158" s="27"/>
      <c r="E23158" s="27"/>
      <c r="F23158" s="27"/>
      <c r="G23158" s="1"/>
      <c r="H23158" s="1"/>
      <c r="I23158" s="1"/>
    </row>
    <row r="23159" spans="2:9">
      <c r="B23159" s="1"/>
      <c r="C23159" s="29"/>
      <c r="D23159" s="27"/>
      <c r="E23159" s="27"/>
      <c r="F23159" s="27"/>
      <c r="G23159" s="1"/>
      <c r="H23159" s="1"/>
      <c r="I23159" s="1"/>
    </row>
    <row r="23160" spans="2:9">
      <c r="B23160" s="1"/>
      <c r="C23160" s="29"/>
      <c r="D23160" s="27"/>
      <c r="E23160" s="27"/>
      <c r="F23160" s="27"/>
      <c r="G23160" s="1"/>
      <c r="H23160" s="1"/>
      <c r="I23160" s="1"/>
    </row>
    <row r="23161" spans="2:9">
      <c r="B23161" s="1"/>
      <c r="C23161" s="29"/>
      <c r="D23161" s="27"/>
      <c r="E23161" s="27"/>
      <c r="F23161" s="27"/>
      <c r="G23161" s="1"/>
      <c r="H23161" s="1"/>
      <c r="I23161" s="1"/>
    </row>
    <row r="23162" spans="2:9">
      <c r="B23162" s="1"/>
      <c r="C23162" s="29"/>
      <c r="D23162" s="27"/>
      <c r="E23162" s="27"/>
      <c r="F23162" s="27"/>
      <c r="G23162" s="1"/>
      <c r="H23162" s="1"/>
      <c r="I23162" s="1"/>
    </row>
    <row r="23163" spans="2:9">
      <c r="B23163" s="1"/>
      <c r="C23163" s="29"/>
      <c r="D23163" s="27"/>
      <c r="E23163" s="27"/>
      <c r="F23163" s="27"/>
      <c r="G23163" s="1"/>
      <c r="H23163" s="1"/>
      <c r="I23163" s="1"/>
    </row>
    <row r="23164" spans="2:9">
      <c r="B23164" s="1"/>
      <c r="C23164" s="29"/>
      <c r="D23164" s="27"/>
      <c r="E23164" s="27"/>
      <c r="F23164" s="27"/>
      <c r="G23164" s="1"/>
      <c r="H23164" s="1"/>
      <c r="I23164" s="1"/>
    </row>
    <row r="23165" spans="2:9">
      <c r="B23165" s="1"/>
      <c r="C23165" s="29"/>
      <c r="D23165" s="27"/>
      <c r="E23165" s="27"/>
      <c r="F23165" s="27"/>
      <c r="G23165" s="1"/>
      <c r="H23165" s="1"/>
      <c r="I23165" s="1"/>
    </row>
    <row r="23166" spans="2:9">
      <c r="B23166" s="1"/>
      <c r="C23166" s="29"/>
      <c r="D23166" s="27"/>
      <c r="E23166" s="27"/>
      <c r="F23166" s="27"/>
      <c r="G23166" s="1"/>
      <c r="H23166" s="1"/>
      <c r="I23166" s="1"/>
    </row>
    <row r="23167" spans="2:9">
      <c r="B23167" s="1"/>
      <c r="C23167" s="29"/>
      <c r="D23167" s="27"/>
      <c r="E23167" s="27"/>
      <c r="F23167" s="27"/>
      <c r="G23167" s="1"/>
      <c r="H23167" s="1"/>
      <c r="I23167" s="1"/>
    </row>
    <row r="23168" spans="2:9">
      <c r="B23168" s="1"/>
      <c r="C23168" s="29"/>
      <c r="D23168" s="27"/>
      <c r="E23168" s="27"/>
      <c r="F23168" s="27"/>
      <c r="G23168" s="1"/>
      <c r="H23168" s="1"/>
      <c r="I23168" s="1"/>
    </row>
    <row r="23169" spans="2:9">
      <c r="B23169" s="1"/>
      <c r="C23169" s="29"/>
      <c r="D23169" s="27"/>
      <c r="E23169" s="27"/>
      <c r="F23169" s="27"/>
      <c r="G23169" s="1"/>
      <c r="H23169" s="1"/>
      <c r="I23169" s="1"/>
    </row>
    <row r="23170" spans="2:9">
      <c r="B23170" s="1"/>
      <c r="C23170" s="29"/>
      <c r="D23170" s="27"/>
      <c r="E23170" s="27"/>
      <c r="F23170" s="27"/>
      <c r="G23170" s="1"/>
      <c r="H23170" s="1"/>
      <c r="I23170" s="1"/>
    </row>
    <row r="23171" spans="2:9">
      <c r="B23171" s="1"/>
      <c r="C23171" s="29"/>
      <c r="D23171" s="27"/>
      <c r="E23171" s="27"/>
      <c r="F23171" s="27"/>
      <c r="G23171" s="1"/>
      <c r="H23171" s="1"/>
      <c r="I23171" s="1"/>
    </row>
    <row r="23172" spans="2:9">
      <c r="B23172" s="1"/>
      <c r="C23172" s="29"/>
      <c r="D23172" s="27"/>
      <c r="E23172" s="27"/>
      <c r="F23172" s="27"/>
      <c r="G23172" s="1"/>
      <c r="H23172" s="1"/>
      <c r="I23172" s="1"/>
    </row>
    <row r="23173" spans="2:9">
      <c r="B23173" s="1"/>
      <c r="C23173" s="29"/>
      <c r="D23173" s="27"/>
      <c r="E23173" s="27"/>
      <c r="F23173" s="27"/>
      <c r="G23173" s="1"/>
      <c r="H23173" s="1"/>
      <c r="I23173" s="1"/>
    </row>
    <row r="23174" spans="2:9">
      <c r="B23174" s="1"/>
      <c r="C23174" s="29"/>
      <c r="D23174" s="27"/>
      <c r="E23174" s="27"/>
      <c r="F23174" s="27"/>
      <c r="G23174" s="1"/>
      <c r="H23174" s="1"/>
      <c r="I23174" s="1"/>
    </row>
    <row r="23175" spans="2:9">
      <c r="B23175" s="1"/>
      <c r="C23175" s="29"/>
      <c r="D23175" s="27"/>
      <c r="E23175" s="27"/>
      <c r="F23175" s="27"/>
      <c r="G23175" s="1"/>
      <c r="H23175" s="1"/>
      <c r="I23175" s="1"/>
    </row>
    <row r="23176" spans="2:9">
      <c r="B23176" s="1"/>
      <c r="C23176" s="29"/>
      <c r="D23176" s="27"/>
      <c r="E23176" s="27"/>
      <c r="F23176" s="27"/>
      <c r="G23176" s="1"/>
      <c r="H23176" s="1"/>
      <c r="I23176" s="1"/>
    </row>
    <row r="23177" spans="2:9">
      <c r="B23177" s="1"/>
      <c r="C23177" s="29"/>
      <c r="D23177" s="27"/>
      <c r="E23177" s="27"/>
      <c r="F23177" s="27"/>
      <c r="G23177" s="1"/>
      <c r="H23177" s="1"/>
      <c r="I23177" s="1"/>
    </row>
    <row r="23178" spans="2:9">
      <c r="B23178" s="1"/>
      <c r="C23178" s="29"/>
      <c r="D23178" s="27"/>
      <c r="E23178" s="27"/>
      <c r="F23178" s="27"/>
      <c r="G23178" s="1"/>
      <c r="H23178" s="1"/>
      <c r="I23178" s="1"/>
    </row>
    <row r="23179" spans="2:9">
      <c r="B23179" s="1"/>
      <c r="C23179" s="29"/>
      <c r="D23179" s="27"/>
      <c r="E23179" s="27"/>
      <c r="F23179" s="27"/>
      <c r="G23179" s="1"/>
      <c r="H23179" s="1"/>
      <c r="I23179" s="1"/>
    </row>
    <row r="23180" spans="2:9">
      <c r="B23180" s="1"/>
      <c r="C23180" s="29"/>
      <c r="D23180" s="27"/>
      <c r="E23180" s="27"/>
      <c r="F23180" s="27"/>
      <c r="G23180" s="1"/>
      <c r="H23180" s="1"/>
      <c r="I23180" s="1"/>
    </row>
    <row r="23181" spans="2:9">
      <c r="B23181" s="1"/>
      <c r="C23181" s="29"/>
      <c r="D23181" s="27"/>
      <c r="E23181" s="27"/>
      <c r="F23181" s="27"/>
      <c r="G23181" s="1"/>
      <c r="H23181" s="1"/>
      <c r="I23181" s="1"/>
    </row>
    <row r="23182" spans="2:9">
      <c r="B23182" s="1"/>
      <c r="C23182" s="29"/>
      <c r="D23182" s="27"/>
      <c r="E23182" s="27"/>
      <c r="F23182" s="27"/>
      <c r="G23182" s="1"/>
      <c r="H23182" s="1"/>
      <c r="I23182" s="1"/>
    </row>
    <row r="23183" spans="2:9">
      <c r="B23183" s="1"/>
      <c r="C23183" s="29"/>
      <c r="D23183" s="27"/>
      <c r="E23183" s="27"/>
      <c r="F23183" s="27"/>
      <c r="G23183" s="1"/>
      <c r="H23183" s="1"/>
      <c r="I23183" s="1"/>
    </row>
    <row r="23184" spans="2:9">
      <c r="B23184" s="1"/>
      <c r="C23184" s="29"/>
      <c r="D23184" s="27"/>
      <c r="E23184" s="27"/>
      <c r="F23184" s="27"/>
      <c r="G23184" s="1"/>
      <c r="H23184" s="1"/>
      <c r="I23184" s="1"/>
    </row>
    <row r="23185" spans="2:9">
      <c r="B23185" s="1"/>
      <c r="C23185" s="29"/>
      <c r="D23185" s="27"/>
      <c r="E23185" s="27"/>
      <c r="F23185" s="27"/>
      <c r="G23185" s="1"/>
      <c r="H23185" s="1"/>
      <c r="I23185" s="1"/>
    </row>
    <row r="23186" spans="2:9">
      <c r="B23186" s="1"/>
      <c r="C23186" s="29"/>
      <c r="D23186" s="27"/>
      <c r="E23186" s="27"/>
      <c r="F23186" s="27"/>
      <c r="G23186" s="1"/>
      <c r="H23186" s="1"/>
      <c r="I23186" s="1"/>
    </row>
    <row r="23187" spans="2:9">
      <c r="B23187" s="1"/>
      <c r="C23187" s="29"/>
      <c r="D23187" s="27"/>
      <c r="E23187" s="27"/>
      <c r="F23187" s="27"/>
      <c r="G23187" s="1"/>
      <c r="H23187" s="1"/>
      <c r="I23187" s="1"/>
    </row>
    <row r="23188" spans="2:9">
      <c r="B23188" s="1"/>
      <c r="C23188" s="29"/>
      <c r="D23188" s="27"/>
      <c r="E23188" s="27"/>
      <c r="F23188" s="27"/>
      <c r="G23188" s="1"/>
      <c r="H23188" s="1"/>
      <c r="I23188" s="1"/>
    </row>
    <row r="23189" spans="2:9">
      <c r="B23189" s="1"/>
      <c r="C23189" s="29"/>
      <c r="D23189" s="27"/>
      <c r="E23189" s="27"/>
      <c r="F23189" s="27"/>
      <c r="G23189" s="1"/>
      <c r="H23189" s="1"/>
      <c r="I23189" s="1"/>
    </row>
    <row r="23190" spans="2:9">
      <c r="B23190" s="1"/>
      <c r="C23190" s="29"/>
      <c r="D23190" s="27"/>
      <c r="E23190" s="27"/>
      <c r="F23190" s="27"/>
      <c r="G23190" s="1"/>
      <c r="H23190" s="1"/>
      <c r="I23190" s="1"/>
    </row>
    <row r="23191" spans="2:9">
      <c r="B23191" s="1"/>
      <c r="C23191" s="29"/>
      <c r="D23191" s="27"/>
      <c r="E23191" s="27"/>
      <c r="F23191" s="27"/>
      <c r="G23191" s="1"/>
      <c r="H23191" s="1"/>
      <c r="I23191" s="1"/>
    </row>
    <row r="23192" spans="2:9">
      <c r="B23192" s="1"/>
      <c r="C23192" s="29"/>
      <c r="D23192" s="27"/>
      <c r="E23192" s="27"/>
      <c r="F23192" s="27"/>
      <c r="G23192" s="1"/>
      <c r="H23192" s="1"/>
      <c r="I23192" s="1"/>
    </row>
    <row r="23193" spans="2:9">
      <c r="B23193" s="1"/>
      <c r="C23193" s="29"/>
      <c r="D23193" s="27"/>
      <c r="E23193" s="27"/>
      <c r="F23193" s="27"/>
      <c r="G23193" s="1"/>
      <c r="H23193" s="1"/>
      <c r="I23193" s="1"/>
    </row>
    <row r="23194" spans="2:9">
      <c r="B23194" s="1"/>
      <c r="C23194" s="29"/>
      <c r="D23194" s="27"/>
      <c r="E23194" s="27"/>
      <c r="F23194" s="27"/>
      <c r="G23194" s="1"/>
      <c r="H23194" s="1"/>
      <c r="I23194" s="1"/>
    </row>
    <row r="23195" spans="2:9">
      <c r="B23195" s="1"/>
      <c r="C23195" s="29"/>
      <c r="D23195" s="27"/>
      <c r="E23195" s="27"/>
      <c r="F23195" s="27"/>
      <c r="G23195" s="1"/>
      <c r="H23195" s="1"/>
      <c r="I23195" s="1"/>
    </row>
    <row r="23196" spans="2:9">
      <c r="B23196" s="1"/>
      <c r="C23196" s="29"/>
      <c r="D23196" s="27"/>
      <c r="E23196" s="27"/>
      <c r="F23196" s="27"/>
      <c r="G23196" s="1"/>
      <c r="H23196" s="1"/>
      <c r="I23196" s="1"/>
    </row>
    <row r="23197" spans="2:9">
      <c r="B23197" s="1"/>
      <c r="C23197" s="29"/>
      <c r="D23197" s="27"/>
      <c r="E23197" s="27"/>
      <c r="F23197" s="27"/>
      <c r="G23197" s="1"/>
      <c r="H23197" s="1"/>
      <c r="I23197" s="1"/>
    </row>
    <row r="23198" spans="2:9">
      <c r="B23198" s="1"/>
      <c r="C23198" s="29"/>
      <c r="D23198" s="27"/>
      <c r="E23198" s="27"/>
      <c r="F23198" s="27"/>
      <c r="G23198" s="1"/>
      <c r="H23198" s="1"/>
      <c r="I23198" s="1"/>
    </row>
    <row r="23199" spans="2:9">
      <c r="B23199" s="1"/>
      <c r="C23199" s="29"/>
      <c r="D23199" s="27"/>
      <c r="E23199" s="27"/>
      <c r="F23199" s="27"/>
      <c r="G23199" s="1"/>
      <c r="H23199" s="1"/>
      <c r="I23199" s="1"/>
    </row>
    <row r="23200" spans="2:9">
      <c r="B23200" s="1"/>
      <c r="C23200" s="29"/>
      <c r="D23200" s="27"/>
      <c r="E23200" s="27"/>
      <c r="F23200" s="27"/>
      <c r="G23200" s="1"/>
      <c r="H23200" s="1"/>
      <c r="I23200" s="1"/>
    </row>
    <row r="23201" spans="2:9">
      <c r="B23201" s="1"/>
      <c r="C23201" s="29"/>
      <c r="D23201" s="27"/>
      <c r="E23201" s="27"/>
      <c r="F23201" s="27"/>
      <c r="G23201" s="1"/>
      <c r="H23201" s="1"/>
      <c r="I23201" s="1"/>
    </row>
    <row r="23202" spans="2:9">
      <c r="B23202" s="1"/>
      <c r="C23202" s="29"/>
      <c r="D23202" s="27"/>
      <c r="E23202" s="27"/>
      <c r="F23202" s="27"/>
      <c r="G23202" s="1"/>
      <c r="H23202" s="1"/>
      <c r="I23202" s="1"/>
    </row>
    <row r="23203" spans="2:9">
      <c r="B23203" s="1"/>
      <c r="C23203" s="29"/>
      <c r="D23203" s="27"/>
      <c r="E23203" s="27"/>
      <c r="F23203" s="27"/>
      <c r="G23203" s="1"/>
      <c r="H23203" s="1"/>
      <c r="I23203" s="1"/>
    </row>
    <row r="23204" spans="2:9">
      <c r="B23204" s="1"/>
      <c r="C23204" s="29"/>
      <c r="D23204" s="27"/>
      <c r="E23204" s="27"/>
      <c r="F23204" s="27"/>
      <c r="G23204" s="1"/>
      <c r="H23204" s="1"/>
      <c r="I23204" s="1"/>
    </row>
    <row r="23205" spans="2:9">
      <c r="B23205" s="1"/>
      <c r="C23205" s="29"/>
      <c r="D23205" s="27"/>
      <c r="E23205" s="27"/>
      <c r="F23205" s="27"/>
      <c r="G23205" s="1"/>
      <c r="H23205" s="1"/>
      <c r="I23205" s="1"/>
    </row>
    <row r="23206" spans="2:9">
      <c r="B23206" s="1"/>
      <c r="C23206" s="29"/>
      <c r="D23206" s="27"/>
      <c r="E23206" s="27"/>
      <c r="F23206" s="27"/>
      <c r="G23206" s="1"/>
      <c r="H23206" s="1"/>
      <c r="I23206" s="1"/>
    </row>
    <row r="23207" spans="2:9">
      <c r="B23207" s="1"/>
      <c r="C23207" s="29"/>
      <c r="D23207" s="27"/>
      <c r="E23207" s="27"/>
      <c r="F23207" s="27"/>
      <c r="G23207" s="1"/>
      <c r="H23207" s="1"/>
      <c r="I23207" s="1"/>
    </row>
    <row r="23208" spans="2:9">
      <c r="B23208" s="1"/>
      <c r="C23208" s="29"/>
      <c r="D23208" s="27"/>
      <c r="E23208" s="27"/>
      <c r="F23208" s="27"/>
      <c r="G23208" s="1"/>
      <c r="H23208" s="1"/>
      <c r="I23208" s="1"/>
    </row>
    <row r="23209" spans="2:9">
      <c r="B23209" s="1"/>
      <c r="C23209" s="29"/>
      <c r="D23209" s="27"/>
      <c r="E23209" s="27"/>
      <c r="F23209" s="27"/>
      <c r="G23209" s="1"/>
      <c r="H23209" s="1"/>
      <c r="I23209" s="1"/>
    </row>
    <row r="23210" spans="2:9">
      <c r="B23210" s="1"/>
      <c r="C23210" s="29"/>
      <c r="D23210" s="27"/>
      <c r="E23210" s="27"/>
      <c r="F23210" s="27"/>
      <c r="G23210" s="1"/>
      <c r="H23210" s="1"/>
      <c r="I23210" s="1"/>
    </row>
    <row r="23211" spans="2:9">
      <c r="B23211" s="1"/>
      <c r="C23211" s="29"/>
      <c r="D23211" s="27"/>
      <c r="E23211" s="27"/>
      <c r="F23211" s="27"/>
      <c r="G23211" s="1"/>
      <c r="H23211" s="1"/>
      <c r="I23211" s="1"/>
    </row>
    <row r="23212" spans="2:9">
      <c r="B23212" s="1"/>
      <c r="C23212" s="29"/>
      <c r="D23212" s="27"/>
      <c r="E23212" s="27"/>
      <c r="F23212" s="27"/>
      <c r="G23212" s="1"/>
      <c r="H23212" s="1"/>
      <c r="I23212" s="1"/>
    </row>
    <row r="23213" spans="2:9">
      <c r="B23213" s="1"/>
      <c r="C23213" s="29"/>
      <c r="D23213" s="27"/>
      <c r="E23213" s="27"/>
      <c r="F23213" s="27"/>
      <c r="G23213" s="1"/>
      <c r="H23213" s="1"/>
      <c r="I23213" s="1"/>
    </row>
    <row r="23214" spans="2:9">
      <c r="B23214" s="1"/>
      <c r="C23214" s="29"/>
      <c r="D23214" s="27"/>
      <c r="E23214" s="27"/>
      <c r="F23214" s="27"/>
      <c r="G23214" s="1"/>
      <c r="H23214" s="1"/>
      <c r="I23214" s="1"/>
    </row>
    <row r="23215" spans="2:9">
      <c r="B23215" s="1"/>
      <c r="C23215" s="29"/>
      <c r="D23215" s="27"/>
      <c r="E23215" s="27"/>
      <c r="F23215" s="27"/>
      <c r="G23215" s="1"/>
      <c r="H23215" s="1"/>
      <c r="I23215" s="1"/>
    </row>
    <row r="23216" spans="2:9">
      <c r="B23216" s="1"/>
      <c r="C23216" s="29"/>
      <c r="D23216" s="27"/>
      <c r="E23216" s="27"/>
      <c r="F23216" s="27"/>
      <c r="G23216" s="1"/>
      <c r="H23216" s="1"/>
      <c r="I23216" s="1"/>
    </row>
    <row r="23217" spans="2:9">
      <c r="B23217" s="1"/>
      <c r="C23217" s="29"/>
      <c r="D23217" s="27"/>
      <c r="E23217" s="27"/>
      <c r="F23217" s="27"/>
      <c r="G23217" s="1"/>
      <c r="H23217" s="1"/>
      <c r="I23217" s="1"/>
    </row>
    <row r="23218" spans="2:9">
      <c r="B23218" s="1"/>
      <c r="C23218" s="29"/>
      <c r="D23218" s="27"/>
      <c r="E23218" s="27"/>
      <c r="F23218" s="27"/>
      <c r="G23218" s="1"/>
      <c r="H23218" s="1"/>
      <c r="I23218" s="1"/>
    </row>
    <row r="23219" spans="2:9">
      <c r="B23219" s="1"/>
      <c r="C23219" s="29"/>
      <c r="D23219" s="27"/>
      <c r="E23219" s="27"/>
      <c r="F23219" s="27"/>
      <c r="G23219" s="1"/>
      <c r="H23219" s="1"/>
      <c r="I23219" s="1"/>
    </row>
    <row r="23220" spans="2:9">
      <c r="B23220" s="1"/>
      <c r="C23220" s="29"/>
      <c r="D23220" s="27"/>
      <c r="E23220" s="27"/>
      <c r="F23220" s="27"/>
      <c r="G23220" s="1"/>
      <c r="H23220" s="1"/>
      <c r="I23220" s="1"/>
    </row>
    <row r="23221" spans="2:9">
      <c r="B23221" s="1"/>
      <c r="C23221" s="29"/>
      <c r="D23221" s="27"/>
      <c r="E23221" s="27"/>
      <c r="F23221" s="27"/>
      <c r="G23221" s="1"/>
      <c r="H23221" s="1"/>
      <c r="I23221" s="1"/>
    </row>
    <row r="23222" spans="2:9">
      <c r="B23222" s="1"/>
      <c r="C23222" s="29"/>
      <c r="D23222" s="27"/>
      <c r="E23222" s="27"/>
      <c r="F23222" s="27"/>
      <c r="G23222" s="1"/>
      <c r="H23222" s="1"/>
      <c r="I23222" s="1"/>
    </row>
    <row r="23223" spans="2:9">
      <c r="B23223" s="1"/>
      <c r="C23223" s="29"/>
      <c r="D23223" s="27"/>
      <c r="E23223" s="27"/>
      <c r="F23223" s="27"/>
      <c r="G23223" s="1"/>
      <c r="H23223" s="1"/>
      <c r="I23223" s="1"/>
    </row>
    <row r="23224" spans="2:9">
      <c r="B23224" s="1"/>
      <c r="C23224" s="29"/>
      <c r="D23224" s="27"/>
      <c r="E23224" s="27"/>
      <c r="F23224" s="27"/>
      <c r="G23224" s="1"/>
      <c r="H23224" s="1"/>
      <c r="I23224" s="1"/>
    </row>
    <row r="23225" spans="2:9">
      <c r="B23225" s="1"/>
      <c r="C23225" s="29"/>
      <c r="D23225" s="27"/>
      <c r="E23225" s="27"/>
      <c r="F23225" s="27"/>
      <c r="G23225" s="1"/>
      <c r="H23225" s="1"/>
      <c r="I23225" s="1"/>
    </row>
    <row r="23226" spans="2:9">
      <c r="B23226" s="1"/>
      <c r="C23226" s="29"/>
      <c r="D23226" s="27"/>
      <c r="E23226" s="27"/>
      <c r="F23226" s="27"/>
      <c r="G23226" s="1"/>
      <c r="H23226" s="1"/>
      <c r="I23226" s="1"/>
    </row>
    <row r="23227" spans="2:9">
      <c r="B23227" s="1"/>
      <c r="C23227" s="29"/>
      <c r="D23227" s="27"/>
      <c r="E23227" s="27"/>
      <c r="F23227" s="27"/>
      <c r="G23227" s="1"/>
      <c r="H23227" s="1"/>
      <c r="I23227" s="1"/>
    </row>
    <row r="23228" spans="2:9">
      <c r="B23228" s="1"/>
      <c r="C23228" s="29"/>
      <c r="D23228" s="27"/>
      <c r="E23228" s="27"/>
      <c r="F23228" s="27"/>
      <c r="G23228" s="1"/>
      <c r="H23228" s="1"/>
      <c r="I23228" s="1"/>
    </row>
    <row r="23229" spans="2:9">
      <c r="B23229" s="1"/>
      <c r="C23229" s="29"/>
      <c r="D23229" s="27"/>
      <c r="E23229" s="27"/>
      <c r="F23229" s="27"/>
      <c r="G23229" s="1"/>
      <c r="H23229" s="1"/>
      <c r="I23229" s="1"/>
    </row>
    <row r="23230" spans="2:9">
      <c r="B23230" s="1"/>
      <c r="C23230" s="29"/>
      <c r="D23230" s="27"/>
      <c r="E23230" s="27"/>
      <c r="F23230" s="27"/>
      <c r="G23230" s="1"/>
      <c r="H23230" s="1"/>
      <c r="I23230" s="1"/>
    </row>
    <row r="23231" spans="2:9">
      <c r="B23231" s="1"/>
      <c r="C23231" s="29"/>
      <c r="D23231" s="27"/>
      <c r="E23231" s="27"/>
      <c r="F23231" s="27"/>
      <c r="G23231" s="1"/>
      <c r="H23231" s="1"/>
      <c r="I23231" s="1"/>
    </row>
    <row r="23232" spans="2:9">
      <c r="B23232" s="1"/>
      <c r="C23232" s="29"/>
      <c r="D23232" s="27"/>
      <c r="E23232" s="27"/>
      <c r="F23232" s="27"/>
      <c r="G23232" s="1"/>
      <c r="H23232" s="1"/>
      <c r="I23232" s="1"/>
    </row>
    <row r="23233" spans="2:9">
      <c r="B23233" s="1"/>
      <c r="C23233" s="29"/>
      <c r="D23233" s="27"/>
      <c r="E23233" s="27"/>
      <c r="F23233" s="27"/>
      <c r="G23233" s="1"/>
      <c r="H23233" s="1"/>
      <c r="I23233" s="1"/>
    </row>
    <row r="23234" spans="2:9">
      <c r="B23234" s="1"/>
      <c r="C23234" s="29"/>
      <c r="D23234" s="27"/>
      <c r="E23234" s="27"/>
      <c r="F23234" s="27"/>
      <c r="G23234" s="1"/>
      <c r="H23234" s="1"/>
      <c r="I23234" s="1"/>
    </row>
    <row r="23235" spans="2:9">
      <c r="B23235" s="1"/>
      <c r="C23235" s="29"/>
      <c r="D23235" s="27"/>
      <c r="E23235" s="27"/>
      <c r="F23235" s="27"/>
      <c r="G23235" s="1"/>
      <c r="H23235" s="1"/>
      <c r="I23235" s="1"/>
    </row>
    <row r="23236" spans="2:9">
      <c r="B23236" s="1"/>
      <c r="C23236" s="29"/>
      <c r="D23236" s="27"/>
      <c r="E23236" s="27"/>
      <c r="F23236" s="27"/>
      <c r="G23236" s="1"/>
      <c r="H23236" s="1"/>
      <c r="I23236" s="1"/>
    </row>
    <row r="23237" spans="2:9">
      <c r="B23237" s="1"/>
      <c r="C23237" s="29"/>
      <c r="D23237" s="27"/>
      <c r="E23237" s="27"/>
      <c r="F23237" s="27"/>
      <c r="G23237" s="1"/>
      <c r="H23237" s="1"/>
      <c r="I23237" s="1"/>
    </row>
    <row r="23238" spans="2:9">
      <c r="B23238" s="1"/>
      <c r="C23238" s="29"/>
      <c r="D23238" s="27"/>
      <c r="E23238" s="27"/>
      <c r="F23238" s="27"/>
      <c r="G23238" s="1"/>
      <c r="H23238" s="1"/>
      <c r="I23238" s="1"/>
    </row>
    <row r="23239" spans="2:9">
      <c r="B23239" s="1"/>
      <c r="C23239" s="29"/>
      <c r="D23239" s="27"/>
      <c r="E23239" s="27"/>
      <c r="F23239" s="27"/>
      <c r="G23239" s="1"/>
      <c r="H23239" s="1"/>
      <c r="I23239" s="1"/>
    </row>
    <row r="23240" spans="2:9">
      <c r="B23240" s="1"/>
      <c r="C23240" s="29"/>
      <c r="D23240" s="27"/>
      <c r="E23240" s="27"/>
      <c r="F23240" s="27"/>
      <c r="G23240" s="1"/>
      <c r="H23240" s="1"/>
      <c r="I23240" s="1"/>
    </row>
    <row r="23241" spans="2:9">
      <c r="B23241" s="1"/>
      <c r="C23241" s="29"/>
      <c r="D23241" s="27"/>
      <c r="E23241" s="27"/>
      <c r="F23241" s="27"/>
      <c r="G23241" s="1"/>
      <c r="H23241" s="1"/>
      <c r="I23241" s="1"/>
    </row>
    <row r="23242" spans="2:9">
      <c r="B23242" s="1"/>
      <c r="C23242" s="29"/>
      <c r="D23242" s="27"/>
      <c r="E23242" s="27"/>
      <c r="F23242" s="27"/>
      <c r="G23242" s="1"/>
      <c r="H23242" s="1"/>
      <c r="I23242" s="1"/>
    </row>
    <row r="23243" spans="2:9">
      <c r="B23243" s="1"/>
      <c r="C23243" s="29"/>
      <c r="D23243" s="27"/>
      <c r="E23243" s="27"/>
      <c r="F23243" s="27"/>
      <c r="G23243" s="1"/>
      <c r="H23243" s="1"/>
      <c r="I23243" s="1"/>
    </row>
    <row r="23244" spans="2:9">
      <c r="B23244" s="1"/>
      <c r="C23244" s="29"/>
      <c r="D23244" s="27"/>
      <c r="E23244" s="27"/>
      <c r="F23244" s="27"/>
      <c r="G23244" s="1"/>
      <c r="H23244" s="1"/>
      <c r="I23244" s="1"/>
    </row>
    <row r="23245" spans="2:9">
      <c r="B23245" s="1"/>
      <c r="C23245" s="29"/>
      <c r="D23245" s="27"/>
      <c r="E23245" s="27"/>
      <c r="F23245" s="27"/>
      <c r="G23245" s="1"/>
      <c r="H23245" s="1"/>
      <c r="I23245" s="1"/>
    </row>
    <row r="23246" spans="2:9">
      <c r="B23246" s="1"/>
      <c r="C23246" s="29"/>
      <c r="D23246" s="27"/>
      <c r="E23246" s="27"/>
      <c r="F23246" s="27"/>
      <c r="G23246" s="1"/>
      <c r="H23246" s="1"/>
      <c r="I23246" s="1"/>
    </row>
    <row r="23247" spans="2:9">
      <c r="B23247" s="1"/>
      <c r="C23247" s="29"/>
      <c r="D23247" s="27"/>
      <c r="E23247" s="27"/>
      <c r="F23247" s="27"/>
      <c r="G23247" s="1"/>
      <c r="H23247" s="1"/>
      <c r="I23247" s="1"/>
    </row>
    <row r="23248" spans="2:9">
      <c r="B23248" s="1"/>
      <c r="C23248" s="29"/>
      <c r="D23248" s="27"/>
      <c r="E23248" s="27"/>
      <c r="F23248" s="27"/>
      <c r="G23248" s="1"/>
      <c r="H23248" s="1"/>
      <c r="I23248" s="1"/>
    </row>
    <row r="23249" spans="2:9">
      <c r="B23249" s="1"/>
      <c r="C23249" s="29"/>
      <c r="D23249" s="27"/>
      <c r="E23249" s="27"/>
      <c r="F23249" s="27"/>
      <c r="G23249" s="1"/>
      <c r="H23249" s="1"/>
      <c r="I23249" s="1"/>
    </row>
    <row r="23250" spans="2:9">
      <c r="B23250" s="1"/>
      <c r="C23250" s="29"/>
      <c r="D23250" s="27"/>
      <c r="E23250" s="27"/>
      <c r="F23250" s="27"/>
      <c r="G23250" s="1"/>
      <c r="H23250" s="1"/>
      <c r="I23250" s="1"/>
    </row>
    <row r="23251" spans="2:9">
      <c r="B23251" s="1"/>
      <c r="C23251" s="29"/>
      <c r="D23251" s="27"/>
      <c r="E23251" s="27"/>
      <c r="F23251" s="27"/>
      <c r="G23251" s="1"/>
      <c r="H23251" s="1"/>
      <c r="I23251" s="1"/>
    </row>
    <row r="23252" spans="2:9">
      <c r="B23252" s="1"/>
      <c r="C23252" s="29"/>
      <c r="D23252" s="27"/>
      <c r="E23252" s="27"/>
      <c r="F23252" s="27"/>
      <c r="G23252" s="1"/>
      <c r="H23252" s="1"/>
      <c r="I23252" s="1"/>
    </row>
    <row r="23253" spans="2:9">
      <c r="B23253" s="1"/>
      <c r="C23253" s="29"/>
      <c r="D23253" s="27"/>
      <c r="E23253" s="27"/>
      <c r="F23253" s="27"/>
      <c r="G23253" s="1"/>
      <c r="H23253" s="1"/>
      <c r="I23253" s="1"/>
    </row>
    <row r="23254" spans="2:9">
      <c r="B23254" s="1"/>
      <c r="C23254" s="29"/>
      <c r="D23254" s="27"/>
      <c r="E23254" s="27"/>
      <c r="F23254" s="27"/>
      <c r="G23254" s="1"/>
      <c r="H23254" s="1"/>
      <c r="I23254" s="1"/>
    </row>
    <row r="23255" spans="2:9">
      <c r="B23255" s="1"/>
      <c r="C23255" s="29"/>
      <c r="D23255" s="27"/>
      <c r="E23255" s="27"/>
      <c r="F23255" s="27"/>
      <c r="G23255" s="1"/>
      <c r="H23255" s="1"/>
      <c r="I23255" s="1"/>
    </row>
    <row r="23256" spans="2:9">
      <c r="B23256" s="1"/>
      <c r="C23256" s="29"/>
      <c r="D23256" s="27"/>
      <c r="E23256" s="27"/>
      <c r="F23256" s="27"/>
      <c r="G23256" s="1"/>
      <c r="H23256" s="1"/>
      <c r="I23256" s="1"/>
    </row>
    <row r="23257" spans="2:9">
      <c r="B23257" s="1"/>
      <c r="C23257" s="29"/>
      <c r="D23257" s="27"/>
      <c r="E23257" s="27"/>
      <c r="F23257" s="27"/>
      <c r="G23257" s="1"/>
      <c r="H23257" s="1"/>
      <c r="I23257" s="1"/>
    </row>
    <row r="23258" spans="2:9">
      <c r="B23258" s="1"/>
      <c r="C23258" s="29"/>
      <c r="D23258" s="27"/>
      <c r="E23258" s="27"/>
      <c r="F23258" s="27"/>
      <c r="G23258" s="1"/>
      <c r="H23258" s="1"/>
      <c r="I23258" s="1"/>
    </row>
    <row r="23259" spans="2:9">
      <c r="B23259" s="1"/>
      <c r="C23259" s="29"/>
      <c r="D23259" s="27"/>
      <c r="E23259" s="27"/>
      <c r="F23259" s="27"/>
      <c r="G23259" s="1"/>
      <c r="H23259" s="1"/>
      <c r="I23259" s="1"/>
    </row>
    <row r="23260" spans="2:9">
      <c r="B23260" s="1"/>
      <c r="C23260" s="29"/>
      <c r="D23260" s="27"/>
      <c r="E23260" s="27"/>
      <c r="F23260" s="27"/>
      <c r="G23260" s="1"/>
      <c r="H23260" s="1"/>
      <c r="I23260" s="1"/>
    </row>
    <row r="23261" spans="2:9">
      <c r="B23261" s="1"/>
      <c r="C23261" s="29"/>
      <c r="D23261" s="27"/>
      <c r="E23261" s="27"/>
      <c r="F23261" s="27"/>
      <c r="G23261" s="1"/>
      <c r="H23261" s="1"/>
      <c r="I23261" s="1"/>
    </row>
    <row r="23262" spans="2:9">
      <c r="B23262" s="1"/>
      <c r="C23262" s="29"/>
      <c r="D23262" s="27"/>
      <c r="E23262" s="27"/>
      <c r="F23262" s="27"/>
      <c r="G23262" s="1"/>
      <c r="H23262" s="1"/>
      <c r="I23262" s="1"/>
    </row>
    <row r="23263" spans="2:9">
      <c r="B23263" s="1"/>
      <c r="C23263" s="29"/>
      <c r="D23263" s="27"/>
      <c r="E23263" s="27"/>
      <c r="F23263" s="27"/>
      <c r="G23263" s="1"/>
      <c r="H23263" s="1"/>
      <c r="I23263" s="1"/>
    </row>
    <row r="23264" spans="2:9">
      <c r="B23264" s="1"/>
      <c r="C23264" s="29"/>
      <c r="D23264" s="27"/>
      <c r="E23264" s="27"/>
      <c r="F23264" s="27"/>
      <c r="G23264" s="1"/>
      <c r="H23264" s="1"/>
      <c r="I23264" s="1"/>
    </row>
    <row r="23265" spans="2:9">
      <c r="B23265" s="1"/>
      <c r="C23265" s="29"/>
      <c r="D23265" s="27"/>
      <c r="E23265" s="27"/>
      <c r="F23265" s="27"/>
      <c r="G23265" s="1"/>
      <c r="H23265" s="1"/>
      <c r="I23265" s="1"/>
    </row>
    <row r="23266" spans="2:9">
      <c r="B23266" s="1"/>
      <c r="C23266" s="29"/>
      <c r="D23266" s="27"/>
      <c r="E23266" s="27"/>
      <c r="F23266" s="27"/>
      <c r="G23266" s="1"/>
      <c r="H23266" s="1"/>
      <c r="I23266" s="1"/>
    </row>
    <row r="23267" spans="2:9">
      <c r="B23267" s="1"/>
      <c r="C23267" s="29"/>
      <c r="D23267" s="27"/>
      <c r="E23267" s="27"/>
      <c r="F23267" s="27"/>
      <c r="G23267" s="1"/>
      <c r="H23267" s="1"/>
      <c r="I23267" s="1"/>
    </row>
    <row r="23268" spans="2:9">
      <c r="B23268" s="1"/>
      <c r="C23268" s="29"/>
      <c r="D23268" s="27"/>
      <c r="E23268" s="27"/>
      <c r="F23268" s="27"/>
      <c r="G23268" s="1"/>
      <c r="H23268" s="1"/>
      <c r="I23268" s="1"/>
    </row>
    <row r="23269" spans="2:9">
      <c r="B23269" s="1"/>
      <c r="C23269" s="29"/>
      <c r="D23269" s="27"/>
      <c r="E23269" s="27"/>
      <c r="F23269" s="27"/>
      <c r="G23269" s="1"/>
      <c r="H23269" s="1"/>
      <c r="I23269" s="1"/>
    </row>
    <row r="23270" spans="2:9">
      <c r="B23270" s="1"/>
      <c r="C23270" s="29"/>
      <c r="D23270" s="27"/>
      <c r="E23270" s="27"/>
      <c r="F23270" s="27"/>
      <c r="G23270" s="1"/>
      <c r="H23270" s="1"/>
      <c r="I23270" s="1"/>
    </row>
    <row r="23271" spans="2:9">
      <c r="B23271" s="1"/>
      <c r="C23271" s="29"/>
      <c r="D23271" s="27"/>
      <c r="E23271" s="27"/>
      <c r="F23271" s="27"/>
      <c r="G23271" s="1"/>
      <c r="H23271" s="1"/>
      <c r="I23271" s="1"/>
    </row>
    <row r="23272" spans="2:9">
      <c r="B23272" s="1"/>
      <c r="C23272" s="29"/>
      <c r="D23272" s="27"/>
      <c r="E23272" s="27"/>
      <c r="F23272" s="27"/>
      <c r="G23272" s="1"/>
      <c r="H23272" s="1"/>
      <c r="I23272" s="1"/>
    </row>
    <row r="23273" spans="2:9">
      <c r="B23273" s="1"/>
      <c r="C23273" s="29"/>
      <c r="D23273" s="27"/>
      <c r="E23273" s="27"/>
      <c r="F23273" s="27"/>
      <c r="G23273" s="1"/>
      <c r="H23273" s="1"/>
      <c r="I23273" s="1"/>
    </row>
    <row r="23274" spans="2:9">
      <c r="B23274" s="1"/>
      <c r="C23274" s="29"/>
      <c r="D23274" s="27"/>
      <c r="E23274" s="27"/>
      <c r="F23274" s="27"/>
      <c r="G23274" s="1"/>
      <c r="H23274" s="1"/>
      <c r="I23274" s="1"/>
    </row>
    <row r="23275" spans="2:9">
      <c r="B23275" s="1"/>
      <c r="C23275" s="29"/>
      <c r="D23275" s="27"/>
      <c r="E23275" s="27"/>
      <c r="F23275" s="27"/>
      <c r="G23275" s="1"/>
      <c r="H23275" s="1"/>
      <c r="I23275" s="1"/>
    </row>
    <row r="23276" spans="2:9">
      <c r="B23276" s="1"/>
      <c r="C23276" s="29"/>
      <c r="D23276" s="27"/>
      <c r="E23276" s="27"/>
      <c r="F23276" s="27"/>
      <c r="G23276" s="1"/>
      <c r="H23276" s="1"/>
      <c r="I23276" s="1"/>
    </row>
    <row r="23277" spans="2:9">
      <c r="B23277" s="1"/>
      <c r="C23277" s="29"/>
      <c r="D23277" s="27"/>
      <c r="E23277" s="27"/>
      <c r="F23277" s="27"/>
      <c r="G23277" s="1"/>
      <c r="H23277" s="1"/>
      <c r="I23277" s="1"/>
    </row>
    <row r="23278" spans="2:9">
      <c r="B23278" s="1"/>
      <c r="C23278" s="29"/>
      <c r="D23278" s="27"/>
      <c r="E23278" s="27"/>
      <c r="F23278" s="27"/>
      <c r="G23278" s="1"/>
      <c r="H23278" s="1"/>
      <c r="I23278" s="1"/>
    </row>
    <row r="23279" spans="2:9">
      <c r="B23279" s="1"/>
      <c r="C23279" s="29"/>
      <c r="D23279" s="27"/>
      <c r="E23279" s="27"/>
      <c r="F23279" s="27"/>
      <c r="G23279" s="1"/>
      <c r="H23279" s="1"/>
      <c r="I23279" s="1"/>
    </row>
    <row r="23280" spans="2:9">
      <c r="B23280" s="1"/>
      <c r="C23280" s="29"/>
      <c r="D23280" s="27"/>
      <c r="E23280" s="27"/>
      <c r="F23280" s="27"/>
      <c r="G23280" s="1"/>
      <c r="H23280" s="1"/>
      <c r="I23280" s="1"/>
    </row>
    <row r="23281" spans="2:9">
      <c r="B23281" s="1"/>
      <c r="C23281" s="29"/>
      <c r="D23281" s="27"/>
      <c r="E23281" s="27"/>
      <c r="F23281" s="27"/>
      <c r="G23281" s="1"/>
      <c r="H23281" s="1"/>
      <c r="I23281" s="1"/>
    </row>
    <row r="23282" spans="2:9">
      <c r="B23282" s="1"/>
      <c r="C23282" s="29"/>
      <c r="D23282" s="27"/>
      <c r="E23282" s="27"/>
      <c r="F23282" s="27"/>
      <c r="G23282" s="1"/>
      <c r="H23282" s="1"/>
      <c r="I23282" s="1"/>
    </row>
    <row r="23283" spans="2:9">
      <c r="B23283" s="1"/>
      <c r="C23283" s="29"/>
      <c r="D23283" s="27"/>
      <c r="E23283" s="27"/>
      <c r="F23283" s="27"/>
      <c r="G23283" s="1"/>
      <c r="H23283" s="1"/>
      <c r="I23283" s="1"/>
    </row>
    <row r="23284" spans="2:9">
      <c r="B23284" s="1"/>
      <c r="C23284" s="29"/>
      <c r="D23284" s="27"/>
      <c r="E23284" s="27"/>
      <c r="F23284" s="27"/>
      <c r="G23284" s="1"/>
      <c r="H23284" s="1"/>
      <c r="I23284" s="1"/>
    </row>
    <row r="23285" spans="2:9">
      <c r="B23285" s="1"/>
      <c r="C23285" s="29"/>
      <c r="D23285" s="27"/>
      <c r="E23285" s="27"/>
      <c r="F23285" s="27"/>
      <c r="G23285" s="1"/>
      <c r="H23285" s="1"/>
      <c r="I23285" s="1"/>
    </row>
    <row r="23286" spans="2:9">
      <c r="B23286" s="1"/>
      <c r="C23286" s="29"/>
      <c r="D23286" s="27"/>
      <c r="E23286" s="27"/>
      <c r="F23286" s="27"/>
      <c r="G23286" s="1"/>
      <c r="H23286" s="1"/>
      <c r="I23286" s="1"/>
    </row>
    <row r="23287" spans="2:9">
      <c r="B23287" s="1"/>
      <c r="C23287" s="29"/>
      <c r="D23287" s="27"/>
      <c r="E23287" s="27"/>
      <c r="F23287" s="27"/>
      <c r="G23287" s="1"/>
      <c r="H23287" s="1"/>
      <c r="I23287" s="1"/>
    </row>
    <row r="23288" spans="2:9">
      <c r="B23288" s="1"/>
      <c r="C23288" s="29"/>
      <c r="D23288" s="27"/>
      <c r="E23288" s="27"/>
      <c r="F23288" s="27"/>
      <c r="G23288" s="1"/>
      <c r="H23288" s="1"/>
      <c r="I23288" s="1"/>
    </row>
    <row r="23289" spans="2:9">
      <c r="B23289" s="1"/>
      <c r="C23289" s="29"/>
      <c r="D23289" s="27"/>
      <c r="E23289" s="27"/>
      <c r="F23289" s="27"/>
      <c r="G23289" s="1"/>
      <c r="H23289" s="1"/>
      <c r="I23289" s="1"/>
    </row>
    <row r="23290" spans="2:9">
      <c r="B23290" s="1"/>
      <c r="C23290" s="29"/>
      <c r="D23290" s="27"/>
      <c r="E23290" s="27"/>
      <c r="F23290" s="27"/>
      <c r="G23290" s="1"/>
      <c r="H23290" s="1"/>
      <c r="I23290" s="1"/>
    </row>
    <row r="23291" spans="2:9">
      <c r="B23291" s="1"/>
      <c r="C23291" s="29"/>
      <c r="D23291" s="27"/>
      <c r="E23291" s="27"/>
      <c r="F23291" s="27"/>
      <c r="G23291" s="1"/>
      <c r="H23291" s="1"/>
      <c r="I23291" s="1"/>
    </row>
    <row r="23292" spans="2:9">
      <c r="B23292" s="1"/>
      <c r="C23292" s="29"/>
      <c r="D23292" s="27"/>
      <c r="E23292" s="27"/>
      <c r="F23292" s="27"/>
      <c r="G23292" s="1"/>
      <c r="H23292" s="1"/>
      <c r="I23292" s="1"/>
    </row>
    <row r="23293" spans="2:9">
      <c r="B23293" s="1"/>
      <c r="C23293" s="29"/>
      <c r="D23293" s="27"/>
      <c r="E23293" s="27"/>
      <c r="F23293" s="27"/>
      <c r="G23293" s="1"/>
      <c r="H23293" s="1"/>
      <c r="I23293" s="1"/>
    </row>
    <row r="23294" spans="2:9">
      <c r="B23294" s="1"/>
      <c r="C23294" s="29"/>
      <c r="D23294" s="27"/>
      <c r="E23294" s="27"/>
      <c r="F23294" s="27"/>
      <c r="G23294" s="1"/>
      <c r="H23294" s="1"/>
      <c r="I23294" s="1"/>
    </row>
    <row r="23295" spans="2:9">
      <c r="B23295" s="1"/>
      <c r="C23295" s="29"/>
      <c r="D23295" s="27"/>
      <c r="E23295" s="27"/>
      <c r="F23295" s="27"/>
      <c r="G23295" s="1"/>
      <c r="H23295" s="1"/>
      <c r="I23295" s="1"/>
    </row>
    <row r="23296" spans="2:9">
      <c r="B23296" s="1"/>
      <c r="C23296" s="29"/>
      <c r="D23296" s="27"/>
      <c r="E23296" s="27"/>
      <c r="F23296" s="27"/>
      <c r="G23296" s="1"/>
      <c r="H23296" s="1"/>
      <c r="I23296" s="1"/>
    </row>
    <row r="23297" spans="2:9">
      <c r="B23297" s="1"/>
      <c r="C23297" s="29"/>
      <c r="D23297" s="27"/>
      <c r="E23297" s="27"/>
      <c r="F23297" s="27"/>
      <c r="G23297" s="1"/>
      <c r="H23297" s="1"/>
      <c r="I23297" s="1"/>
    </row>
    <row r="23298" spans="2:9">
      <c r="B23298" s="1"/>
      <c r="C23298" s="29"/>
      <c r="D23298" s="27"/>
      <c r="E23298" s="27"/>
      <c r="F23298" s="27"/>
      <c r="G23298" s="1"/>
      <c r="H23298" s="1"/>
      <c r="I23298" s="1"/>
    </row>
    <row r="23299" spans="2:9">
      <c r="B23299" s="1"/>
      <c r="C23299" s="29"/>
      <c r="D23299" s="27"/>
      <c r="E23299" s="27"/>
      <c r="F23299" s="27"/>
      <c r="G23299" s="1"/>
      <c r="H23299" s="1"/>
      <c r="I23299" s="1"/>
    </row>
    <row r="23300" spans="2:9">
      <c r="B23300" s="1"/>
      <c r="C23300" s="29"/>
      <c r="D23300" s="27"/>
      <c r="E23300" s="27"/>
      <c r="F23300" s="27"/>
      <c r="G23300" s="1"/>
      <c r="H23300" s="1"/>
      <c r="I23300" s="1"/>
    </row>
    <row r="23301" spans="2:9">
      <c r="B23301" s="1"/>
      <c r="C23301" s="29"/>
      <c r="D23301" s="27"/>
      <c r="E23301" s="27"/>
      <c r="F23301" s="27"/>
      <c r="G23301" s="1"/>
      <c r="H23301" s="1"/>
      <c r="I23301" s="1"/>
    </row>
    <row r="23302" spans="2:9">
      <c r="B23302" s="1"/>
      <c r="C23302" s="29"/>
      <c r="D23302" s="27"/>
      <c r="E23302" s="27"/>
      <c r="F23302" s="27"/>
      <c r="G23302" s="1"/>
      <c r="H23302" s="1"/>
      <c r="I23302" s="1"/>
    </row>
    <row r="23303" spans="2:9">
      <c r="B23303" s="1"/>
      <c r="C23303" s="29"/>
      <c r="D23303" s="27"/>
      <c r="E23303" s="27"/>
      <c r="F23303" s="27"/>
      <c r="G23303" s="1"/>
      <c r="H23303" s="1"/>
      <c r="I23303" s="1"/>
    </row>
    <row r="23304" spans="2:9">
      <c r="B23304" s="1"/>
      <c r="C23304" s="29"/>
      <c r="D23304" s="27"/>
      <c r="E23304" s="27"/>
      <c r="F23304" s="27"/>
      <c r="G23304" s="1"/>
      <c r="H23304" s="1"/>
      <c r="I23304" s="1"/>
    </row>
    <row r="23305" spans="2:9">
      <c r="B23305" s="1"/>
      <c r="C23305" s="29"/>
      <c r="D23305" s="27"/>
      <c r="E23305" s="27"/>
      <c r="F23305" s="27"/>
      <c r="G23305" s="1"/>
      <c r="H23305" s="1"/>
      <c r="I23305" s="1"/>
    </row>
    <row r="23306" spans="2:9">
      <c r="B23306" s="1"/>
      <c r="C23306" s="29"/>
      <c r="D23306" s="27"/>
      <c r="E23306" s="27"/>
      <c r="F23306" s="27"/>
      <c r="G23306" s="1"/>
      <c r="H23306" s="1"/>
      <c r="I23306" s="1"/>
    </row>
    <row r="23307" spans="2:9">
      <c r="B23307" s="1"/>
      <c r="C23307" s="29"/>
      <c r="D23307" s="27"/>
      <c r="E23307" s="27"/>
      <c r="F23307" s="27"/>
      <c r="G23307" s="1"/>
      <c r="H23307" s="1"/>
      <c r="I23307" s="1"/>
    </row>
    <row r="23308" spans="2:9">
      <c r="B23308" s="1"/>
      <c r="C23308" s="29"/>
      <c r="D23308" s="27"/>
      <c r="E23308" s="27"/>
      <c r="F23308" s="27"/>
      <c r="G23308" s="1"/>
      <c r="H23308" s="1"/>
      <c r="I23308" s="1"/>
    </row>
    <row r="23309" spans="2:9">
      <c r="B23309" s="1"/>
      <c r="C23309" s="29"/>
      <c r="D23309" s="27"/>
      <c r="E23309" s="27"/>
      <c r="F23309" s="27"/>
      <c r="G23309" s="1"/>
      <c r="H23309" s="1"/>
      <c r="I23309" s="1"/>
    </row>
    <row r="23310" spans="2:9">
      <c r="B23310" s="1"/>
      <c r="C23310" s="29"/>
      <c r="D23310" s="27"/>
      <c r="E23310" s="27"/>
      <c r="F23310" s="27"/>
      <c r="G23310" s="1"/>
      <c r="H23310" s="1"/>
      <c r="I23310" s="1"/>
    </row>
    <row r="23311" spans="2:9">
      <c r="B23311" s="1"/>
      <c r="C23311" s="29"/>
      <c r="D23311" s="27"/>
      <c r="E23311" s="27"/>
      <c r="F23311" s="27"/>
      <c r="G23311" s="1"/>
      <c r="H23311" s="1"/>
      <c r="I23311" s="1"/>
    </row>
    <row r="23312" spans="2:9">
      <c r="B23312" s="1"/>
      <c r="C23312" s="29"/>
      <c r="D23312" s="27"/>
      <c r="E23312" s="27"/>
      <c r="F23312" s="27"/>
      <c r="G23312" s="1"/>
      <c r="H23312" s="1"/>
      <c r="I23312" s="1"/>
    </row>
    <row r="23313" spans="2:9">
      <c r="B23313" s="1"/>
      <c r="C23313" s="29"/>
      <c r="D23313" s="27"/>
      <c r="E23313" s="27"/>
      <c r="F23313" s="27"/>
      <c r="G23313" s="1"/>
      <c r="H23313" s="1"/>
      <c r="I23313" s="1"/>
    </row>
    <row r="23314" spans="2:9">
      <c r="B23314" s="1"/>
      <c r="C23314" s="29"/>
      <c r="D23314" s="27"/>
      <c r="E23314" s="27"/>
      <c r="F23314" s="27"/>
      <c r="G23314" s="1"/>
      <c r="H23314" s="1"/>
      <c r="I23314" s="1"/>
    </row>
    <row r="23315" spans="2:9">
      <c r="B23315" s="1"/>
      <c r="C23315" s="29"/>
      <c r="D23315" s="27"/>
      <c r="E23315" s="27"/>
      <c r="F23315" s="27"/>
      <c r="G23315" s="1"/>
      <c r="H23315" s="1"/>
      <c r="I23315" s="1"/>
    </row>
    <row r="23316" spans="2:9">
      <c r="B23316" s="1"/>
      <c r="C23316" s="29"/>
      <c r="D23316" s="27"/>
      <c r="E23316" s="27"/>
      <c r="F23316" s="27"/>
      <c r="G23316" s="1"/>
      <c r="H23316" s="1"/>
      <c r="I23316" s="1"/>
    </row>
    <row r="23317" spans="2:9">
      <c r="B23317" s="1"/>
      <c r="C23317" s="29"/>
      <c r="D23317" s="27"/>
      <c r="E23317" s="27"/>
      <c r="F23317" s="27"/>
      <c r="G23317" s="1"/>
      <c r="H23317" s="1"/>
      <c r="I23317" s="1"/>
    </row>
    <row r="23318" spans="2:9">
      <c r="B23318" s="1"/>
      <c r="C23318" s="29"/>
      <c r="D23318" s="27"/>
      <c r="E23318" s="27"/>
      <c r="F23318" s="27"/>
      <c r="G23318" s="1"/>
      <c r="H23318" s="1"/>
      <c r="I23318" s="1"/>
    </row>
    <row r="23319" spans="2:9">
      <c r="B23319" s="1"/>
      <c r="C23319" s="29"/>
      <c r="D23319" s="27"/>
      <c r="E23319" s="27"/>
      <c r="F23319" s="27"/>
      <c r="G23319" s="1"/>
      <c r="H23319" s="1"/>
      <c r="I23319" s="1"/>
    </row>
    <row r="23320" spans="2:9">
      <c r="B23320" s="1"/>
      <c r="C23320" s="29"/>
      <c r="D23320" s="27"/>
      <c r="E23320" s="27"/>
      <c r="F23320" s="27"/>
      <c r="G23320" s="1"/>
      <c r="H23320" s="1"/>
      <c r="I23320" s="1"/>
    </row>
    <row r="23321" spans="2:9">
      <c r="B23321" s="1"/>
      <c r="C23321" s="29"/>
      <c r="D23321" s="27"/>
      <c r="E23321" s="27"/>
      <c r="F23321" s="27"/>
      <c r="G23321" s="1"/>
      <c r="H23321" s="1"/>
      <c r="I23321" s="1"/>
    </row>
    <row r="23322" spans="2:9">
      <c r="B23322" s="1"/>
      <c r="C23322" s="29"/>
      <c r="D23322" s="27"/>
      <c r="E23322" s="27"/>
      <c r="F23322" s="27"/>
      <c r="G23322" s="1"/>
      <c r="H23322" s="1"/>
      <c r="I23322" s="1"/>
    </row>
    <row r="23323" spans="2:9">
      <c r="B23323" s="1"/>
      <c r="C23323" s="29"/>
      <c r="D23323" s="27"/>
      <c r="E23323" s="27"/>
      <c r="F23323" s="27"/>
      <c r="G23323" s="1"/>
      <c r="H23323" s="1"/>
      <c r="I23323" s="1"/>
    </row>
    <row r="23324" spans="2:9">
      <c r="B23324" s="1"/>
      <c r="C23324" s="29"/>
      <c r="D23324" s="27"/>
      <c r="E23324" s="27"/>
      <c r="F23324" s="27"/>
      <c r="G23324" s="1"/>
      <c r="H23324" s="1"/>
      <c r="I23324" s="1"/>
    </row>
    <row r="23325" spans="2:9">
      <c r="B23325" s="1"/>
      <c r="C23325" s="29"/>
      <c r="D23325" s="27"/>
      <c r="E23325" s="27"/>
      <c r="F23325" s="27"/>
      <c r="G23325" s="1"/>
      <c r="H23325" s="1"/>
      <c r="I23325" s="1"/>
    </row>
    <row r="23326" spans="2:9">
      <c r="B23326" s="1"/>
      <c r="C23326" s="29"/>
      <c r="D23326" s="27"/>
      <c r="E23326" s="27"/>
      <c r="F23326" s="27"/>
      <c r="G23326" s="1"/>
      <c r="H23326" s="1"/>
      <c r="I23326" s="1"/>
    </row>
    <row r="23327" spans="2:9">
      <c r="B23327" s="1"/>
      <c r="C23327" s="29"/>
      <c r="D23327" s="27"/>
      <c r="E23327" s="27"/>
      <c r="F23327" s="27"/>
      <c r="G23327" s="1"/>
      <c r="H23327" s="1"/>
      <c r="I23327" s="1"/>
    </row>
    <row r="23328" spans="2:9">
      <c r="B23328" s="1"/>
      <c r="C23328" s="29"/>
      <c r="D23328" s="27"/>
      <c r="E23328" s="27"/>
      <c r="F23328" s="27"/>
      <c r="G23328" s="1"/>
      <c r="H23328" s="1"/>
      <c r="I23328" s="1"/>
    </row>
    <row r="23329" spans="2:9">
      <c r="B23329" s="1"/>
      <c r="C23329" s="29"/>
      <c r="D23329" s="27"/>
      <c r="E23329" s="27"/>
      <c r="F23329" s="27"/>
      <c r="G23329" s="1"/>
      <c r="H23329" s="1"/>
      <c r="I23329" s="1"/>
    </row>
    <row r="23330" spans="2:9">
      <c r="B23330" s="1"/>
      <c r="C23330" s="29"/>
      <c r="D23330" s="27"/>
      <c r="E23330" s="27"/>
      <c r="F23330" s="27"/>
      <c r="G23330" s="1"/>
      <c r="H23330" s="1"/>
      <c r="I23330" s="1"/>
    </row>
    <row r="23331" spans="2:9">
      <c r="B23331" s="1"/>
      <c r="C23331" s="29"/>
      <c r="D23331" s="27"/>
      <c r="E23331" s="27"/>
      <c r="F23331" s="27"/>
      <c r="G23331" s="1"/>
      <c r="H23331" s="1"/>
      <c r="I23331" s="1"/>
    </row>
    <row r="23332" spans="2:9">
      <c r="B23332" s="1"/>
      <c r="C23332" s="29"/>
      <c r="D23332" s="27"/>
      <c r="E23332" s="27"/>
      <c r="F23332" s="27"/>
      <c r="G23332" s="1"/>
      <c r="H23332" s="1"/>
      <c r="I23332" s="1"/>
    </row>
    <row r="23333" spans="2:9">
      <c r="B23333" s="1"/>
      <c r="C23333" s="29"/>
      <c r="D23333" s="27"/>
      <c r="E23333" s="27"/>
      <c r="F23333" s="27"/>
      <c r="G23333" s="1"/>
      <c r="H23333" s="1"/>
      <c r="I23333" s="1"/>
    </row>
    <row r="23334" spans="2:9">
      <c r="B23334" s="1"/>
      <c r="C23334" s="29"/>
      <c r="D23334" s="27"/>
      <c r="E23334" s="27"/>
      <c r="F23334" s="27"/>
      <c r="G23334" s="1"/>
      <c r="H23334" s="1"/>
      <c r="I23334" s="1"/>
    </row>
    <row r="23335" spans="2:9">
      <c r="B23335" s="1"/>
      <c r="C23335" s="29"/>
      <c r="D23335" s="27"/>
      <c r="E23335" s="27"/>
      <c r="F23335" s="27"/>
      <c r="G23335" s="1"/>
      <c r="H23335" s="1"/>
      <c r="I23335" s="1"/>
    </row>
    <row r="23336" spans="2:9">
      <c r="B23336" s="1"/>
      <c r="C23336" s="29"/>
      <c r="D23336" s="27"/>
      <c r="E23336" s="27"/>
      <c r="F23336" s="27"/>
      <c r="G23336" s="1"/>
      <c r="H23336" s="1"/>
      <c r="I23336" s="1"/>
    </row>
    <row r="23337" spans="2:9">
      <c r="B23337" s="1"/>
      <c r="C23337" s="29"/>
      <c r="D23337" s="27"/>
      <c r="E23337" s="27"/>
      <c r="F23337" s="27"/>
      <c r="G23337" s="1"/>
      <c r="H23337" s="1"/>
      <c r="I23337" s="1"/>
    </row>
    <row r="23338" spans="2:9">
      <c r="B23338" s="1"/>
      <c r="C23338" s="29"/>
      <c r="D23338" s="27"/>
      <c r="E23338" s="27"/>
      <c r="F23338" s="27"/>
      <c r="G23338" s="1"/>
      <c r="H23338" s="1"/>
      <c r="I23338" s="1"/>
    </row>
    <row r="23339" spans="2:9">
      <c r="B23339" s="1"/>
      <c r="C23339" s="29"/>
      <c r="D23339" s="27"/>
      <c r="E23339" s="27"/>
      <c r="F23339" s="27"/>
      <c r="G23339" s="1"/>
      <c r="H23339" s="1"/>
      <c r="I23339" s="1"/>
    </row>
    <row r="23340" spans="2:9">
      <c r="B23340" s="1"/>
      <c r="C23340" s="29"/>
      <c r="D23340" s="27"/>
      <c r="E23340" s="27"/>
      <c r="F23340" s="27"/>
      <c r="G23340" s="1"/>
      <c r="H23340" s="1"/>
      <c r="I23340" s="1"/>
    </row>
    <row r="23341" spans="2:9">
      <c r="B23341" s="1"/>
      <c r="C23341" s="29"/>
      <c r="D23341" s="27"/>
      <c r="E23341" s="27"/>
      <c r="F23341" s="27"/>
      <c r="G23341" s="1"/>
      <c r="H23341" s="1"/>
      <c r="I23341" s="1"/>
    </row>
    <row r="23342" spans="2:9">
      <c r="B23342" s="1"/>
      <c r="C23342" s="29"/>
      <c r="D23342" s="27"/>
      <c r="E23342" s="27"/>
      <c r="F23342" s="27"/>
      <c r="G23342" s="1"/>
      <c r="H23342" s="1"/>
      <c r="I23342" s="1"/>
    </row>
    <row r="23343" spans="2:9">
      <c r="B23343" s="1"/>
      <c r="C23343" s="29"/>
      <c r="D23343" s="27"/>
      <c r="E23343" s="27"/>
      <c r="F23343" s="27"/>
      <c r="G23343" s="1"/>
      <c r="H23343" s="1"/>
      <c r="I23343" s="1"/>
    </row>
    <row r="23344" spans="2:9">
      <c r="B23344" s="1"/>
      <c r="C23344" s="29"/>
      <c r="D23344" s="27"/>
      <c r="E23344" s="27"/>
      <c r="F23344" s="27"/>
      <c r="G23344" s="1"/>
      <c r="H23344" s="1"/>
      <c r="I23344" s="1"/>
    </row>
    <row r="23345" spans="2:9">
      <c r="B23345" s="1"/>
      <c r="C23345" s="29"/>
      <c r="D23345" s="27"/>
      <c r="E23345" s="27"/>
      <c r="F23345" s="27"/>
      <c r="G23345" s="1"/>
      <c r="H23345" s="1"/>
      <c r="I23345" s="1"/>
    </row>
    <row r="23346" spans="2:9">
      <c r="B23346" s="1"/>
      <c r="C23346" s="29"/>
      <c r="D23346" s="27"/>
      <c r="E23346" s="27"/>
      <c r="F23346" s="27"/>
      <c r="G23346" s="1"/>
      <c r="H23346" s="1"/>
      <c r="I23346" s="1"/>
    </row>
    <row r="23347" spans="2:9">
      <c r="B23347" s="1"/>
      <c r="C23347" s="29"/>
      <c r="D23347" s="27"/>
      <c r="E23347" s="27"/>
      <c r="F23347" s="27"/>
      <c r="G23347" s="1"/>
      <c r="H23347" s="1"/>
      <c r="I23347" s="1"/>
    </row>
    <row r="23348" spans="2:9">
      <c r="B23348" s="1"/>
      <c r="C23348" s="29"/>
      <c r="D23348" s="27"/>
      <c r="E23348" s="27"/>
      <c r="F23348" s="27"/>
      <c r="G23348" s="1"/>
      <c r="H23348" s="1"/>
      <c r="I23348" s="1"/>
    </row>
    <row r="23349" spans="2:9">
      <c r="B23349" s="1"/>
      <c r="C23349" s="29"/>
      <c r="D23349" s="27"/>
      <c r="E23349" s="27"/>
      <c r="F23349" s="27"/>
      <c r="G23349" s="1"/>
      <c r="H23349" s="1"/>
      <c r="I23349" s="1"/>
    </row>
    <row r="23350" spans="2:9">
      <c r="B23350" s="1"/>
      <c r="C23350" s="29"/>
      <c r="D23350" s="27"/>
      <c r="E23350" s="27"/>
      <c r="F23350" s="27"/>
      <c r="G23350" s="1"/>
      <c r="H23350" s="1"/>
      <c r="I23350" s="1"/>
    </row>
    <row r="23351" spans="2:9">
      <c r="B23351" s="1"/>
      <c r="C23351" s="29"/>
      <c r="D23351" s="27"/>
      <c r="E23351" s="27"/>
      <c r="F23351" s="27"/>
      <c r="G23351" s="1"/>
      <c r="H23351" s="1"/>
      <c r="I23351" s="1"/>
    </row>
    <row r="23352" spans="2:9">
      <c r="B23352" s="1"/>
      <c r="C23352" s="29"/>
      <c r="D23352" s="27"/>
      <c r="E23352" s="27"/>
      <c r="F23352" s="27"/>
      <c r="G23352" s="1"/>
      <c r="H23352" s="1"/>
      <c r="I23352" s="1"/>
    </row>
    <row r="23353" spans="2:9">
      <c r="B23353" s="1"/>
      <c r="C23353" s="29"/>
      <c r="D23353" s="27"/>
      <c r="E23353" s="27"/>
      <c r="F23353" s="27"/>
      <c r="G23353" s="1"/>
      <c r="H23353" s="1"/>
      <c r="I23353" s="1"/>
    </row>
    <row r="23354" spans="2:9">
      <c r="B23354" s="1"/>
      <c r="C23354" s="29"/>
      <c r="D23354" s="27"/>
      <c r="E23354" s="27"/>
      <c r="F23354" s="27"/>
      <c r="G23354" s="1"/>
      <c r="H23354" s="1"/>
      <c r="I23354" s="1"/>
    </row>
    <row r="23355" spans="2:9">
      <c r="B23355" s="1"/>
      <c r="C23355" s="29"/>
      <c r="D23355" s="27"/>
      <c r="E23355" s="27"/>
      <c r="F23355" s="27"/>
      <c r="G23355" s="1"/>
      <c r="H23355" s="1"/>
      <c r="I23355" s="1"/>
    </row>
    <row r="23356" spans="2:9">
      <c r="B23356" s="1"/>
      <c r="C23356" s="29"/>
      <c r="D23356" s="27"/>
      <c r="E23356" s="27"/>
      <c r="F23356" s="27"/>
      <c r="G23356" s="1"/>
      <c r="H23356" s="1"/>
      <c r="I23356" s="1"/>
    </row>
    <row r="23357" spans="2:9">
      <c r="B23357" s="1"/>
      <c r="C23357" s="29"/>
      <c r="D23357" s="27"/>
      <c r="E23357" s="27"/>
      <c r="F23357" s="27"/>
      <c r="G23357" s="1"/>
      <c r="H23357" s="1"/>
      <c r="I23357" s="1"/>
    </row>
    <row r="23358" spans="2:9">
      <c r="B23358" s="1"/>
      <c r="C23358" s="29"/>
      <c r="D23358" s="27"/>
      <c r="E23358" s="27"/>
      <c r="F23358" s="27"/>
      <c r="G23358" s="1"/>
      <c r="H23358" s="1"/>
      <c r="I23358" s="1"/>
    </row>
    <row r="23359" spans="2:9">
      <c r="B23359" s="1"/>
      <c r="C23359" s="29"/>
      <c r="D23359" s="27"/>
      <c r="E23359" s="27"/>
      <c r="F23359" s="27"/>
      <c r="G23359" s="1"/>
      <c r="H23359" s="1"/>
      <c r="I23359" s="1"/>
    </row>
    <row r="23360" spans="2:9">
      <c r="B23360" s="1"/>
      <c r="C23360" s="29"/>
      <c r="D23360" s="27"/>
      <c r="E23360" s="27"/>
      <c r="F23360" s="27"/>
      <c r="G23360" s="1"/>
      <c r="H23360" s="1"/>
      <c r="I23360" s="1"/>
    </row>
    <row r="23361" spans="2:9">
      <c r="B23361" s="1"/>
      <c r="C23361" s="29"/>
      <c r="D23361" s="27"/>
      <c r="E23361" s="27"/>
      <c r="F23361" s="27"/>
      <c r="G23361" s="1"/>
      <c r="H23361" s="1"/>
      <c r="I23361" s="1"/>
    </row>
    <row r="23362" spans="2:9">
      <c r="B23362" s="1"/>
      <c r="C23362" s="29"/>
      <c r="D23362" s="27"/>
      <c r="E23362" s="27"/>
      <c r="F23362" s="27"/>
      <c r="G23362" s="1"/>
      <c r="H23362" s="1"/>
      <c r="I23362" s="1"/>
    </row>
    <row r="23363" spans="2:9">
      <c r="B23363" s="1"/>
      <c r="C23363" s="29"/>
      <c r="D23363" s="27"/>
      <c r="E23363" s="27"/>
      <c r="F23363" s="27"/>
      <c r="G23363" s="1"/>
      <c r="H23363" s="1"/>
      <c r="I23363" s="1"/>
    </row>
    <row r="23364" spans="2:9">
      <c r="B23364" s="1"/>
      <c r="C23364" s="29"/>
      <c r="D23364" s="27"/>
      <c r="E23364" s="27"/>
      <c r="F23364" s="27"/>
      <c r="G23364" s="1"/>
      <c r="H23364" s="1"/>
      <c r="I23364" s="1"/>
    </row>
    <row r="23365" spans="2:9">
      <c r="B23365" s="1"/>
      <c r="C23365" s="29"/>
      <c r="D23365" s="27"/>
      <c r="E23365" s="27"/>
      <c r="F23365" s="27"/>
      <c r="G23365" s="1"/>
      <c r="H23365" s="1"/>
      <c r="I23365" s="1"/>
    </row>
    <row r="23366" spans="2:9">
      <c r="B23366" s="1"/>
      <c r="C23366" s="29"/>
      <c r="D23366" s="27"/>
      <c r="E23366" s="27"/>
      <c r="F23366" s="27"/>
      <c r="G23366" s="1"/>
      <c r="H23366" s="1"/>
      <c r="I23366" s="1"/>
    </row>
    <row r="23367" spans="2:9">
      <c r="B23367" s="1"/>
      <c r="C23367" s="29"/>
      <c r="D23367" s="27"/>
      <c r="E23367" s="27"/>
      <c r="F23367" s="27"/>
      <c r="G23367" s="1"/>
      <c r="H23367" s="1"/>
      <c r="I23367" s="1"/>
    </row>
    <row r="23368" spans="2:9">
      <c r="B23368" s="1"/>
      <c r="C23368" s="29"/>
      <c r="D23368" s="27"/>
      <c r="E23368" s="27"/>
      <c r="F23368" s="27"/>
      <c r="G23368" s="1"/>
      <c r="H23368" s="1"/>
      <c r="I23368" s="1"/>
    </row>
    <row r="23369" spans="2:9">
      <c r="B23369" s="1"/>
      <c r="C23369" s="29"/>
      <c r="D23369" s="27"/>
      <c r="E23369" s="27"/>
      <c r="F23369" s="27"/>
      <c r="G23369" s="1"/>
      <c r="H23369" s="1"/>
      <c r="I23369" s="1"/>
    </row>
    <row r="23370" spans="2:9">
      <c r="B23370" s="1"/>
      <c r="C23370" s="29"/>
      <c r="D23370" s="27"/>
      <c r="E23370" s="27"/>
      <c r="F23370" s="27"/>
      <c r="G23370" s="1"/>
      <c r="H23370" s="1"/>
      <c r="I23370" s="1"/>
    </row>
    <row r="23371" spans="2:9">
      <c r="B23371" s="1"/>
      <c r="C23371" s="29"/>
      <c r="D23371" s="27"/>
      <c r="E23371" s="27"/>
      <c r="F23371" s="27"/>
      <c r="G23371" s="1"/>
      <c r="H23371" s="1"/>
      <c r="I23371" s="1"/>
    </row>
    <row r="23372" spans="2:9">
      <c r="B23372" s="1"/>
      <c r="C23372" s="29"/>
      <c r="D23372" s="27"/>
      <c r="E23372" s="27"/>
      <c r="F23372" s="27"/>
      <c r="G23372" s="1"/>
      <c r="H23372" s="1"/>
      <c r="I23372" s="1"/>
    </row>
    <row r="23373" spans="2:9">
      <c r="B23373" s="1"/>
      <c r="C23373" s="29"/>
      <c r="D23373" s="27"/>
      <c r="E23373" s="27"/>
      <c r="F23373" s="27"/>
      <c r="G23373" s="1"/>
      <c r="H23373" s="1"/>
      <c r="I23373" s="1"/>
    </row>
    <row r="23374" spans="2:9">
      <c r="B23374" s="1"/>
      <c r="C23374" s="29"/>
      <c r="D23374" s="27"/>
      <c r="E23374" s="27"/>
      <c r="F23374" s="27"/>
      <c r="G23374" s="1"/>
      <c r="H23374" s="1"/>
      <c r="I23374" s="1"/>
    </row>
    <row r="23375" spans="2:9">
      <c r="B23375" s="1"/>
      <c r="C23375" s="29"/>
      <c r="D23375" s="27"/>
      <c r="E23375" s="27"/>
      <c r="F23375" s="27"/>
      <c r="G23375" s="1"/>
      <c r="H23375" s="1"/>
      <c r="I23375" s="1"/>
    </row>
    <row r="23376" spans="2:9">
      <c r="B23376" s="1"/>
      <c r="C23376" s="29"/>
      <c r="D23376" s="27"/>
      <c r="E23376" s="27"/>
      <c r="F23376" s="27"/>
      <c r="G23376" s="1"/>
      <c r="H23376" s="1"/>
      <c r="I23376" s="1"/>
    </row>
    <row r="23377" spans="2:9">
      <c r="B23377" s="1"/>
      <c r="C23377" s="29"/>
      <c r="D23377" s="27"/>
      <c r="E23377" s="27"/>
      <c r="F23377" s="27"/>
      <c r="G23377" s="1"/>
      <c r="H23377" s="1"/>
      <c r="I23377" s="1"/>
    </row>
    <row r="23378" spans="2:9">
      <c r="B23378" s="1"/>
      <c r="C23378" s="29"/>
      <c r="D23378" s="27"/>
      <c r="E23378" s="27"/>
      <c r="F23378" s="27"/>
      <c r="G23378" s="1"/>
      <c r="H23378" s="1"/>
      <c r="I23378" s="1"/>
    </row>
    <row r="23379" spans="2:9">
      <c r="B23379" s="1"/>
      <c r="C23379" s="29"/>
      <c r="D23379" s="27"/>
      <c r="E23379" s="27"/>
      <c r="F23379" s="27"/>
      <c r="G23379" s="1"/>
      <c r="H23379" s="1"/>
      <c r="I23379" s="1"/>
    </row>
    <row r="23380" spans="2:9">
      <c r="B23380" s="1"/>
      <c r="C23380" s="29"/>
      <c r="D23380" s="27"/>
      <c r="E23380" s="27"/>
      <c r="F23380" s="27"/>
      <c r="G23380" s="1"/>
      <c r="H23380" s="1"/>
      <c r="I23380" s="1"/>
    </row>
    <row r="23381" spans="2:9">
      <c r="B23381" s="1"/>
      <c r="C23381" s="29"/>
      <c r="D23381" s="27"/>
      <c r="E23381" s="27"/>
      <c r="F23381" s="27"/>
      <c r="G23381" s="1"/>
      <c r="H23381" s="1"/>
      <c r="I23381" s="1"/>
    </row>
    <row r="23382" spans="2:9">
      <c r="B23382" s="1"/>
      <c r="C23382" s="29"/>
      <c r="D23382" s="27"/>
      <c r="E23382" s="27"/>
      <c r="F23382" s="27"/>
      <c r="G23382" s="1"/>
      <c r="H23382" s="1"/>
      <c r="I23382" s="1"/>
    </row>
    <row r="23383" spans="2:9">
      <c r="B23383" s="1"/>
      <c r="C23383" s="29"/>
      <c r="D23383" s="27"/>
      <c r="E23383" s="27"/>
      <c r="F23383" s="27"/>
      <c r="G23383" s="1"/>
      <c r="H23383" s="1"/>
      <c r="I23383" s="1"/>
    </row>
    <row r="23384" spans="2:9">
      <c r="B23384" s="1"/>
      <c r="C23384" s="29"/>
      <c r="D23384" s="27"/>
      <c r="E23384" s="27"/>
      <c r="F23384" s="27"/>
      <c r="G23384" s="1"/>
      <c r="H23384" s="1"/>
      <c r="I23384" s="1"/>
    </row>
    <row r="23385" spans="2:9">
      <c r="B23385" s="1"/>
      <c r="C23385" s="29"/>
      <c r="D23385" s="27"/>
      <c r="E23385" s="27"/>
      <c r="F23385" s="27"/>
      <c r="G23385" s="1"/>
      <c r="H23385" s="1"/>
      <c r="I23385" s="1"/>
    </row>
    <row r="23386" spans="2:9">
      <c r="B23386" s="1"/>
      <c r="C23386" s="29"/>
      <c r="D23386" s="27"/>
      <c r="E23386" s="27"/>
      <c r="F23386" s="27"/>
      <c r="G23386" s="1"/>
      <c r="H23386" s="1"/>
      <c r="I23386" s="1"/>
    </row>
    <row r="23387" spans="2:9">
      <c r="B23387" s="1"/>
      <c r="C23387" s="29"/>
      <c r="D23387" s="27"/>
      <c r="E23387" s="27"/>
      <c r="F23387" s="27"/>
      <c r="G23387" s="1"/>
      <c r="H23387" s="1"/>
      <c r="I23387" s="1"/>
    </row>
    <row r="23388" spans="2:9">
      <c r="B23388" s="1"/>
      <c r="C23388" s="29"/>
      <c r="D23388" s="27"/>
      <c r="E23388" s="27"/>
      <c r="F23388" s="27"/>
      <c r="G23388" s="1"/>
      <c r="H23388" s="1"/>
      <c r="I23388" s="1"/>
    </row>
    <row r="23389" spans="2:9">
      <c r="B23389" s="1"/>
      <c r="C23389" s="29"/>
      <c r="D23389" s="27"/>
      <c r="E23389" s="27"/>
      <c r="F23389" s="27"/>
      <c r="G23389" s="1"/>
      <c r="H23389" s="1"/>
      <c r="I23389" s="1"/>
    </row>
    <row r="23390" spans="2:9">
      <c r="B23390" s="1"/>
      <c r="C23390" s="29"/>
      <c r="D23390" s="27"/>
      <c r="E23390" s="27"/>
      <c r="F23390" s="27"/>
      <c r="G23390" s="1"/>
      <c r="H23390" s="1"/>
      <c r="I23390" s="1"/>
    </row>
    <row r="23391" spans="2:9">
      <c r="B23391" s="1"/>
      <c r="C23391" s="29"/>
      <c r="D23391" s="27"/>
      <c r="E23391" s="27"/>
      <c r="F23391" s="27"/>
      <c r="G23391" s="1"/>
      <c r="H23391" s="1"/>
      <c r="I23391" s="1"/>
    </row>
    <row r="23392" spans="2:9">
      <c r="B23392" s="1"/>
      <c r="C23392" s="29"/>
      <c r="D23392" s="27"/>
      <c r="E23392" s="27"/>
      <c r="F23392" s="27"/>
      <c r="G23392" s="1"/>
      <c r="H23392" s="1"/>
      <c r="I23392" s="1"/>
    </row>
    <row r="23393" spans="2:9">
      <c r="B23393" s="1"/>
      <c r="C23393" s="29"/>
      <c r="D23393" s="27"/>
      <c r="E23393" s="27"/>
      <c r="F23393" s="27"/>
      <c r="G23393" s="1"/>
      <c r="H23393" s="1"/>
      <c r="I23393" s="1"/>
    </row>
    <row r="23394" spans="2:9">
      <c r="B23394" s="1"/>
      <c r="C23394" s="29"/>
      <c r="D23394" s="27"/>
      <c r="E23394" s="27"/>
      <c r="F23394" s="27"/>
      <c r="G23394" s="1"/>
      <c r="H23394" s="1"/>
      <c r="I23394" s="1"/>
    </row>
    <row r="23395" spans="2:9">
      <c r="B23395" s="1"/>
      <c r="C23395" s="29"/>
      <c r="D23395" s="27"/>
      <c r="E23395" s="27"/>
      <c r="F23395" s="27"/>
      <c r="G23395" s="1"/>
      <c r="H23395" s="1"/>
      <c r="I23395" s="1"/>
    </row>
    <row r="23396" spans="2:9">
      <c r="B23396" s="1"/>
      <c r="C23396" s="29"/>
      <c r="D23396" s="27"/>
      <c r="E23396" s="27"/>
      <c r="F23396" s="27"/>
      <c r="G23396" s="1"/>
      <c r="H23396" s="1"/>
      <c r="I23396" s="1"/>
    </row>
    <row r="23397" spans="2:9">
      <c r="B23397" s="1"/>
      <c r="C23397" s="29"/>
      <c r="D23397" s="27"/>
      <c r="E23397" s="27"/>
      <c r="F23397" s="27"/>
      <c r="G23397" s="1"/>
      <c r="H23397" s="1"/>
      <c r="I23397" s="1"/>
    </row>
    <row r="23398" spans="2:9">
      <c r="B23398" s="1"/>
      <c r="C23398" s="29"/>
      <c r="D23398" s="27"/>
      <c r="E23398" s="27"/>
      <c r="F23398" s="27"/>
      <c r="G23398" s="1"/>
      <c r="H23398" s="1"/>
      <c r="I23398" s="1"/>
    </row>
    <row r="23399" spans="2:9">
      <c r="B23399" s="1"/>
      <c r="C23399" s="29"/>
      <c r="D23399" s="27"/>
      <c r="E23399" s="27"/>
      <c r="F23399" s="27"/>
      <c r="G23399" s="1"/>
      <c r="H23399" s="1"/>
      <c r="I23399" s="1"/>
    </row>
    <row r="23400" spans="2:9">
      <c r="B23400" s="1"/>
      <c r="C23400" s="29"/>
      <c r="D23400" s="27"/>
      <c r="E23400" s="27"/>
      <c r="F23400" s="27"/>
      <c r="G23400" s="1"/>
      <c r="H23400" s="1"/>
      <c r="I23400" s="1"/>
    </row>
    <row r="23401" spans="2:9">
      <c r="B23401" s="1"/>
      <c r="C23401" s="29"/>
      <c r="D23401" s="27"/>
      <c r="E23401" s="27"/>
      <c r="F23401" s="27"/>
      <c r="G23401" s="1"/>
      <c r="H23401" s="1"/>
      <c r="I23401" s="1"/>
    </row>
    <row r="23402" spans="2:9">
      <c r="B23402" s="1"/>
      <c r="C23402" s="29"/>
      <c r="D23402" s="27"/>
      <c r="E23402" s="27"/>
      <c r="F23402" s="27"/>
      <c r="G23402" s="1"/>
      <c r="H23402" s="1"/>
      <c r="I23402" s="1"/>
    </row>
    <row r="23403" spans="2:9">
      <c r="B23403" s="1"/>
      <c r="C23403" s="29"/>
      <c r="D23403" s="27"/>
      <c r="E23403" s="27"/>
      <c r="F23403" s="27"/>
      <c r="G23403" s="1"/>
      <c r="H23403" s="1"/>
      <c r="I23403" s="1"/>
    </row>
    <row r="23404" spans="2:9">
      <c r="B23404" s="1"/>
      <c r="C23404" s="29"/>
      <c r="D23404" s="27"/>
      <c r="E23404" s="27"/>
      <c r="F23404" s="27"/>
      <c r="G23404" s="1"/>
      <c r="H23404" s="1"/>
      <c r="I23404" s="1"/>
    </row>
    <row r="23405" spans="2:9">
      <c r="B23405" s="1"/>
      <c r="C23405" s="29"/>
      <c r="D23405" s="27"/>
      <c r="E23405" s="27"/>
      <c r="F23405" s="27"/>
      <c r="G23405" s="1"/>
      <c r="H23405" s="1"/>
      <c r="I23405" s="1"/>
    </row>
    <row r="23406" spans="2:9">
      <c r="B23406" s="1"/>
      <c r="C23406" s="29"/>
      <c r="D23406" s="27"/>
      <c r="E23406" s="27"/>
      <c r="F23406" s="27"/>
      <c r="G23406" s="1"/>
      <c r="H23406" s="1"/>
      <c r="I23406" s="1"/>
    </row>
    <row r="23407" spans="2:9">
      <c r="B23407" s="1"/>
      <c r="C23407" s="29"/>
      <c r="D23407" s="27"/>
      <c r="E23407" s="27"/>
      <c r="F23407" s="27"/>
      <c r="G23407" s="1"/>
      <c r="H23407" s="1"/>
      <c r="I23407" s="1"/>
    </row>
    <row r="23408" spans="2:9">
      <c r="B23408" s="1"/>
      <c r="C23408" s="29"/>
      <c r="D23408" s="27"/>
      <c r="E23408" s="27"/>
      <c r="F23408" s="27"/>
      <c r="G23408" s="1"/>
      <c r="H23408" s="1"/>
      <c r="I23408" s="1"/>
    </row>
    <row r="23409" spans="2:9">
      <c r="B23409" s="1"/>
      <c r="C23409" s="29"/>
      <c r="D23409" s="27"/>
      <c r="E23409" s="27"/>
      <c r="F23409" s="27"/>
      <c r="G23409" s="1"/>
      <c r="H23409" s="1"/>
      <c r="I23409" s="1"/>
    </row>
    <row r="23410" spans="2:9">
      <c r="B23410" s="1"/>
      <c r="C23410" s="29"/>
      <c r="D23410" s="27"/>
      <c r="E23410" s="27"/>
      <c r="F23410" s="27"/>
      <c r="G23410" s="1"/>
      <c r="H23410" s="1"/>
      <c r="I23410" s="1"/>
    </row>
    <row r="23411" spans="2:9">
      <c r="B23411" s="1"/>
      <c r="C23411" s="29"/>
      <c r="D23411" s="27"/>
      <c r="E23411" s="27"/>
      <c r="F23411" s="27"/>
      <c r="G23411" s="1"/>
      <c r="H23411" s="1"/>
      <c r="I23411" s="1"/>
    </row>
    <row r="23412" spans="2:9">
      <c r="B23412" s="1"/>
      <c r="C23412" s="29"/>
      <c r="D23412" s="27"/>
      <c r="E23412" s="27"/>
      <c r="F23412" s="27"/>
      <c r="G23412" s="1"/>
      <c r="H23412" s="1"/>
      <c r="I23412" s="1"/>
    </row>
    <row r="23413" spans="2:9">
      <c r="B23413" s="1"/>
      <c r="C23413" s="29"/>
      <c r="D23413" s="27"/>
      <c r="E23413" s="27"/>
      <c r="F23413" s="27"/>
      <c r="G23413" s="1"/>
      <c r="H23413" s="1"/>
      <c r="I23413" s="1"/>
    </row>
    <row r="23414" spans="2:9">
      <c r="B23414" s="1"/>
      <c r="C23414" s="29"/>
      <c r="D23414" s="27"/>
      <c r="E23414" s="27"/>
      <c r="F23414" s="27"/>
      <c r="G23414" s="1"/>
      <c r="H23414" s="1"/>
      <c r="I23414" s="1"/>
    </row>
    <row r="23415" spans="2:9">
      <c r="B23415" s="1"/>
      <c r="C23415" s="29"/>
      <c r="D23415" s="27"/>
      <c r="E23415" s="27"/>
      <c r="F23415" s="27"/>
      <c r="G23415" s="1"/>
      <c r="H23415" s="1"/>
      <c r="I23415" s="1"/>
    </row>
    <row r="23416" spans="2:9">
      <c r="B23416" s="1"/>
      <c r="C23416" s="29"/>
      <c r="D23416" s="27"/>
      <c r="E23416" s="27"/>
      <c r="F23416" s="27"/>
      <c r="G23416" s="1"/>
      <c r="H23416" s="1"/>
      <c r="I23416" s="1"/>
    </row>
    <row r="23417" spans="2:9">
      <c r="B23417" s="1"/>
      <c r="C23417" s="29"/>
      <c r="D23417" s="27"/>
      <c r="E23417" s="27"/>
      <c r="F23417" s="27"/>
      <c r="G23417" s="1"/>
      <c r="H23417" s="1"/>
      <c r="I23417" s="1"/>
    </row>
    <row r="23418" spans="2:9">
      <c r="B23418" s="1"/>
      <c r="C23418" s="29"/>
      <c r="D23418" s="27"/>
      <c r="E23418" s="27"/>
      <c r="F23418" s="27"/>
      <c r="G23418" s="1"/>
      <c r="H23418" s="1"/>
      <c r="I23418" s="1"/>
    </row>
    <row r="23419" spans="2:9">
      <c r="B23419" s="1"/>
      <c r="C23419" s="29"/>
      <c r="D23419" s="27"/>
      <c r="E23419" s="27"/>
      <c r="F23419" s="27"/>
      <c r="G23419" s="1"/>
      <c r="H23419" s="1"/>
      <c r="I23419" s="1"/>
    </row>
    <row r="23420" spans="2:9">
      <c r="B23420" s="1"/>
      <c r="C23420" s="29"/>
      <c r="D23420" s="27"/>
      <c r="E23420" s="27"/>
      <c r="F23420" s="27"/>
      <c r="G23420" s="1"/>
      <c r="H23420" s="1"/>
      <c r="I23420" s="1"/>
    </row>
    <row r="23421" spans="2:9">
      <c r="B23421" s="1"/>
      <c r="C23421" s="29"/>
      <c r="D23421" s="27"/>
      <c r="E23421" s="27"/>
      <c r="F23421" s="27"/>
      <c r="G23421" s="1"/>
      <c r="H23421" s="1"/>
      <c r="I23421" s="1"/>
    </row>
    <row r="23422" spans="2:9">
      <c r="B23422" s="1"/>
      <c r="C23422" s="29"/>
      <c r="D23422" s="27"/>
      <c r="E23422" s="27"/>
      <c r="F23422" s="27"/>
      <c r="G23422" s="1"/>
      <c r="H23422" s="1"/>
      <c r="I23422" s="1"/>
    </row>
    <row r="23423" spans="2:9">
      <c r="B23423" s="1"/>
      <c r="C23423" s="29"/>
      <c r="D23423" s="27"/>
      <c r="E23423" s="27"/>
      <c r="F23423" s="27"/>
      <c r="G23423" s="1"/>
      <c r="H23423" s="1"/>
      <c r="I23423" s="1"/>
    </row>
    <row r="23424" spans="2:9">
      <c r="B23424" s="1"/>
      <c r="C23424" s="29"/>
      <c r="D23424" s="27"/>
      <c r="E23424" s="27"/>
      <c r="F23424" s="27"/>
      <c r="G23424" s="1"/>
      <c r="H23424" s="1"/>
      <c r="I23424" s="1"/>
    </row>
    <row r="23425" spans="2:9">
      <c r="B23425" s="1"/>
      <c r="C23425" s="29"/>
      <c r="D23425" s="27"/>
      <c r="E23425" s="27"/>
      <c r="F23425" s="27"/>
      <c r="G23425" s="1"/>
      <c r="H23425" s="1"/>
      <c r="I23425" s="1"/>
    </row>
    <row r="23426" spans="2:9">
      <c r="B23426" s="1"/>
      <c r="C23426" s="29"/>
      <c r="D23426" s="27"/>
      <c r="E23426" s="27"/>
      <c r="F23426" s="27"/>
      <c r="G23426" s="1"/>
      <c r="H23426" s="1"/>
      <c r="I23426" s="1"/>
    </row>
    <row r="23427" spans="2:9">
      <c r="B23427" s="1"/>
      <c r="C23427" s="29"/>
      <c r="D23427" s="27"/>
      <c r="E23427" s="27"/>
      <c r="F23427" s="27"/>
      <c r="G23427" s="1"/>
      <c r="H23427" s="1"/>
      <c r="I23427" s="1"/>
    </row>
    <row r="23428" spans="2:9">
      <c r="B23428" s="1"/>
      <c r="C23428" s="29"/>
      <c r="D23428" s="27"/>
      <c r="E23428" s="27"/>
      <c r="F23428" s="27"/>
      <c r="G23428" s="1"/>
      <c r="H23428" s="1"/>
      <c r="I23428" s="1"/>
    </row>
    <row r="23429" spans="2:9">
      <c r="B23429" s="1"/>
      <c r="C23429" s="29"/>
      <c r="D23429" s="27"/>
      <c r="E23429" s="27"/>
      <c r="F23429" s="27"/>
      <c r="G23429" s="1"/>
      <c r="H23429" s="1"/>
      <c r="I23429" s="1"/>
    </row>
    <row r="23430" spans="2:9">
      <c r="B23430" s="1"/>
      <c r="C23430" s="29"/>
      <c r="D23430" s="27"/>
      <c r="E23430" s="27"/>
      <c r="F23430" s="27"/>
      <c r="G23430" s="1"/>
      <c r="H23430" s="1"/>
      <c r="I23430" s="1"/>
    </row>
    <row r="23431" spans="2:9">
      <c r="B23431" s="1"/>
      <c r="C23431" s="29"/>
      <c r="D23431" s="27"/>
      <c r="E23431" s="27"/>
      <c r="F23431" s="27"/>
      <c r="G23431" s="1"/>
      <c r="H23431" s="1"/>
      <c r="I23431" s="1"/>
    </row>
    <row r="23432" spans="2:9">
      <c r="B23432" s="1"/>
      <c r="C23432" s="29"/>
      <c r="D23432" s="27"/>
      <c r="E23432" s="27"/>
      <c r="F23432" s="27"/>
      <c r="G23432" s="1"/>
      <c r="H23432" s="1"/>
      <c r="I23432" s="1"/>
    </row>
    <row r="23433" spans="2:9">
      <c r="B23433" s="1"/>
      <c r="C23433" s="29"/>
      <c r="D23433" s="27"/>
      <c r="E23433" s="27"/>
      <c r="F23433" s="27"/>
      <c r="G23433" s="1"/>
      <c r="H23433" s="1"/>
      <c r="I23433" s="1"/>
    </row>
    <row r="23434" spans="2:9">
      <c r="B23434" s="1"/>
      <c r="C23434" s="29"/>
      <c r="D23434" s="27"/>
      <c r="E23434" s="27"/>
      <c r="F23434" s="27"/>
      <c r="G23434" s="1"/>
      <c r="H23434" s="1"/>
      <c r="I23434" s="1"/>
    </row>
    <row r="23435" spans="2:9">
      <c r="B23435" s="1"/>
      <c r="C23435" s="29"/>
      <c r="D23435" s="27"/>
      <c r="E23435" s="27"/>
      <c r="F23435" s="27"/>
      <c r="G23435" s="1"/>
      <c r="H23435" s="1"/>
      <c r="I23435" s="1"/>
    </row>
    <row r="23436" spans="2:9">
      <c r="B23436" s="1"/>
      <c r="C23436" s="29"/>
      <c r="D23436" s="27"/>
      <c r="E23436" s="27"/>
      <c r="F23436" s="27"/>
      <c r="G23436" s="1"/>
      <c r="H23436" s="1"/>
      <c r="I23436" s="1"/>
    </row>
    <row r="23437" spans="2:9">
      <c r="B23437" s="1"/>
      <c r="C23437" s="29"/>
      <c r="D23437" s="27"/>
      <c r="E23437" s="27"/>
      <c r="F23437" s="27"/>
      <c r="G23437" s="1"/>
      <c r="H23437" s="1"/>
      <c r="I23437" s="1"/>
    </row>
    <row r="23438" spans="2:9">
      <c r="B23438" s="1"/>
      <c r="C23438" s="29"/>
      <c r="D23438" s="27"/>
      <c r="E23438" s="27"/>
      <c r="F23438" s="27"/>
      <c r="G23438" s="1"/>
      <c r="H23438" s="1"/>
      <c r="I23438" s="1"/>
    </row>
    <row r="23439" spans="2:9">
      <c r="B23439" s="1"/>
      <c r="C23439" s="29"/>
      <c r="D23439" s="27"/>
      <c r="E23439" s="27"/>
      <c r="F23439" s="27"/>
      <c r="G23439" s="1"/>
      <c r="H23439" s="1"/>
      <c r="I23439" s="1"/>
    </row>
    <row r="23440" spans="2:9">
      <c r="B23440" s="1"/>
      <c r="C23440" s="29"/>
      <c r="D23440" s="27"/>
      <c r="E23440" s="27"/>
      <c r="F23440" s="27"/>
      <c r="G23440" s="1"/>
      <c r="H23440" s="1"/>
      <c r="I23440" s="1"/>
    </row>
    <row r="23441" spans="2:9">
      <c r="B23441" s="1"/>
      <c r="C23441" s="29"/>
      <c r="D23441" s="27"/>
      <c r="E23441" s="27"/>
      <c r="F23441" s="27"/>
      <c r="G23441" s="1"/>
      <c r="H23441" s="1"/>
      <c r="I23441" s="1"/>
    </row>
    <row r="23442" spans="2:9">
      <c r="B23442" s="1"/>
      <c r="C23442" s="29"/>
      <c r="D23442" s="27"/>
      <c r="E23442" s="27"/>
      <c r="F23442" s="27"/>
      <c r="G23442" s="1"/>
      <c r="H23442" s="1"/>
      <c r="I23442" s="1"/>
    </row>
    <row r="23443" spans="2:9">
      <c r="B23443" s="1"/>
      <c r="C23443" s="29"/>
      <c r="D23443" s="27"/>
      <c r="E23443" s="27"/>
      <c r="F23443" s="27"/>
      <c r="G23443" s="1"/>
      <c r="H23443" s="1"/>
      <c r="I23443" s="1"/>
    </row>
    <row r="23444" spans="2:9">
      <c r="B23444" s="1"/>
      <c r="C23444" s="29"/>
      <c r="D23444" s="27"/>
      <c r="E23444" s="27"/>
      <c r="F23444" s="27"/>
      <c r="G23444" s="1"/>
      <c r="H23444" s="1"/>
      <c r="I23444" s="1"/>
    </row>
    <row r="23445" spans="2:9">
      <c r="B23445" s="1"/>
      <c r="C23445" s="29"/>
      <c r="D23445" s="27"/>
      <c r="E23445" s="27"/>
      <c r="F23445" s="27"/>
      <c r="G23445" s="1"/>
      <c r="H23445" s="1"/>
      <c r="I23445" s="1"/>
    </row>
    <row r="23446" spans="2:9">
      <c r="B23446" s="1"/>
      <c r="C23446" s="29"/>
      <c r="D23446" s="27"/>
      <c r="E23446" s="27"/>
      <c r="F23446" s="27"/>
      <c r="G23446" s="1"/>
      <c r="H23446" s="1"/>
      <c r="I23446" s="1"/>
    </row>
    <row r="23447" spans="2:9">
      <c r="B23447" s="1"/>
      <c r="C23447" s="29"/>
      <c r="D23447" s="27"/>
      <c r="E23447" s="27"/>
      <c r="F23447" s="27"/>
      <c r="G23447" s="1"/>
      <c r="H23447" s="1"/>
      <c r="I23447" s="1"/>
    </row>
    <row r="23448" spans="2:9">
      <c r="B23448" s="1"/>
      <c r="C23448" s="29"/>
      <c r="D23448" s="27"/>
      <c r="E23448" s="27"/>
      <c r="F23448" s="27"/>
      <c r="G23448" s="1"/>
      <c r="H23448" s="1"/>
      <c r="I23448" s="1"/>
    </row>
    <row r="23449" spans="2:9">
      <c r="B23449" s="1"/>
      <c r="C23449" s="29"/>
      <c r="D23449" s="27"/>
      <c r="E23449" s="27"/>
      <c r="F23449" s="27"/>
      <c r="G23449" s="1"/>
      <c r="H23449" s="1"/>
      <c r="I23449" s="1"/>
    </row>
    <row r="23450" spans="2:9">
      <c r="B23450" s="1"/>
      <c r="C23450" s="29"/>
      <c r="D23450" s="27"/>
      <c r="E23450" s="27"/>
      <c r="F23450" s="27"/>
      <c r="G23450" s="1"/>
      <c r="H23450" s="1"/>
      <c r="I23450" s="1"/>
    </row>
    <row r="23451" spans="2:9">
      <c r="B23451" s="1"/>
      <c r="C23451" s="29"/>
      <c r="D23451" s="27"/>
      <c r="E23451" s="27"/>
      <c r="F23451" s="27"/>
      <c r="G23451" s="1"/>
      <c r="H23451" s="1"/>
      <c r="I23451" s="1"/>
    </row>
    <row r="23452" spans="2:9">
      <c r="B23452" s="1"/>
      <c r="C23452" s="29"/>
      <c r="D23452" s="27"/>
      <c r="E23452" s="27"/>
      <c r="F23452" s="27"/>
      <c r="G23452" s="1"/>
      <c r="H23452" s="1"/>
      <c r="I23452" s="1"/>
    </row>
    <row r="23453" spans="2:9">
      <c r="B23453" s="1"/>
      <c r="C23453" s="29"/>
      <c r="D23453" s="27"/>
      <c r="E23453" s="27"/>
      <c r="F23453" s="27"/>
      <c r="G23453" s="1"/>
      <c r="H23453" s="1"/>
      <c r="I23453" s="1"/>
    </row>
    <row r="23454" spans="2:9">
      <c r="B23454" s="1"/>
      <c r="C23454" s="29"/>
      <c r="D23454" s="27"/>
      <c r="E23454" s="27"/>
      <c r="F23454" s="27"/>
      <c r="G23454" s="1"/>
      <c r="H23454" s="1"/>
      <c r="I23454" s="1"/>
    </row>
    <row r="23455" spans="2:9">
      <c r="B23455" s="1"/>
      <c r="C23455" s="29"/>
      <c r="D23455" s="27"/>
      <c r="E23455" s="27"/>
      <c r="F23455" s="27"/>
      <c r="G23455" s="1"/>
      <c r="H23455" s="1"/>
      <c r="I23455" s="1"/>
    </row>
    <row r="23456" spans="2:9">
      <c r="B23456" s="1"/>
      <c r="C23456" s="29"/>
      <c r="D23456" s="27"/>
      <c r="E23456" s="27"/>
      <c r="F23456" s="27"/>
      <c r="G23456" s="1"/>
      <c r="H23456" s="1"/>
      <c r="I23456" s="1"/>
    </row>
    <row r="23457" spans="2:9">
      <c r="B23457" s="1"/>
      <c r="C23457" s="29"/>
      <c r="D23457" s="27"/>
      <c r="E23457" s="27"/>
      <c r="F23457" s="27"/>
      <c r="G23457" s="1"/>
      <c r="H23457" s="1"/>
      <c r="I23457" s="1"/>
    </row>
    <row r="23458" spans="2:9">
      <c r="B23458" s="1"/>
      <c r="C23458" s="29"/>
      <c r="D23458" s="27"/>
      <c r="E23458" s="27"/>
      <c r="F23458" s="27"/>
      <c r="G23458" s="1"/>
      <c r="H23458" s="1"/>
      <c r="I23458" s="1"/>
    </row>
    <row r="23459" spans="2:9">
      <c r="B23459" s="1"/>
      <c r="C23459" s="29"/>
      <c r="D23459" s="27"/>
      <c r="E23459" s="27"/>
      <c r="F23459" s="27"/>
      <c r="G23459" s="1"/>
      <c r="H23459" s="1"/>
      <c r="I23459" s="1"/>
    </row>
    <row r="23460" spans="2:9">
      <c r="B23460" s="1"/>
      <c r="C23460" s="29"/>
      <c r="D23460" s="27"/>
      <c r="E23460" s="27"/>
      <c r="F23460" s="27"/>
      <c r="G23460" s="1"/>
      <c r="H23460" s="1"/>
      <c r="I23460" s="1"/>
    </row>
    <row r="23461" spans="2:9">
      <c r="B23461" s="1"/>
      <c r="C23461" s="29"/>
      <c r="D23461" s="27"/>
      <c r="E23461" s="27"/>
      <c r="F23461" s="27"/>
      <c r="G23461" s="1"/>
      <c r="H23461" s="1"/>
      <c r="I23461" s="1"/>
    </row>
    <row r="23462" spans="2:9">
      <c r="B23462" s="1"/>
      <c r="C23462" s="29"/>
      <c r="D23462" s="27"/>
      <c r="E23462" s="27"/>
      <c r="F23462" s="27"/>
      <c r="G23462" s="1"/>
      <c r="H23462" s="1"/>
      <c r="I23462" s="1"/>
    </row>
    <row r="23463" spans="2:9">
      <c r="B23463" s="1"/>
      <c r="C23463" s="29"/>
      <c r="D23463" s="27"/>
      <c r="E23463" s="27"/>
      <c r="F23463" s="27"/>
      <c r="G23463" s="1"/>
      <c r="H23463" s="1"/>
      <c r="I23463" s="1"/>
    </row>
    <row r="23464" spans="2:9">
      <c r="B23464" s="1"/>
      <c r="C23464" s="29"/>
      <c r="D23464" s="27"/>
      <c r="E23464" s="27"/>
      <c r="F23464" s="27"/>
      <c r="G23464" s="1"/>
      <c r="H23464" s="1"/>
      <c r="I23464" s="1"/>
    </row>
    <row r="23465" spans="2:9">
      <c r="B23465" s="1"/>
      <c r="C23465" s="29"/>
      <c r="D23465" s="27"/>
      <c r="E23465" s="27"/>
      <c r="F23465" s="27"/>
      <c r="G23465" s="1"/>
      <c r="H23465" s="1"/>
      <c r="I23465" s="1"/>
    </row>
    <row r="23466" spans="2:9">
      <c r="B23466" s="1"/>
      <c r="C23466" s="29"/>
      <c r="D23466" s="27"/>
      <c r="E23466" s="27"/>
      <c r="F23466" s="27"/>
      <c r="G23466" s="1"/>
      <c r="H23466" s="1"/>
      <c r="I23466" s="1"/>
    </row>
    <row r="23467" spans="2:9">
      <c r="B23467" s="1"/>
      <c r="C23467" s="29"/>
      <c r="D23467" s="27"/>
      <c r="E23467" s="27"/>
      <c r="F23467" s="27"/>
      <c r="G23467" s="1"/>
      <c r="H23467" s="1"/>
      <c r="I23467" s="1"/>
    </row>
    <row r="23468" spans="2:9">
      <c r="B23468" s="1"/>
      <c r="C23468" s="29"/>
      <c r="D23468" s="27"/>
      <c r="E23468" s="27"/>
      <c r="F23468" s="27"/>
      <c r="G23468" s="1"/>
      <c r="H23468" s="1"/>
      <c r="I23468" s="1"/>
    </row>
    <row r="23469" spans="2:9">
      <c r="B23469" s="1"/>
      <c r="C23469" s="29"/>
      <c r="D23469" s="27"/>
      <c r="E23469" s="27"/>
      <c r="F23469" s="27"/>
      <c r="G23469" s="1"/>
      <c r="H23469" s="1"/>
      <c r="I23469" s="1"/>
    </row>
    <row r="23470" spans="2:9">
      <c r="B23470" s="1"/>
      <c r="C23470" s="29"/>
      <c r="D23470" s="27"/>
      <c r="E23470" s="27"/>
      <c r="F23470" s="27"/>
      <c r="G23470" s="1"/>
      <c r="H23470" s="1"/>
      <c r="I23470" s="1"/>
    </row>
    <row r="23471" spans="2:9">
      <c r="B23471" s="1"/>
      <c r="C23471" s="29"/>
      <c r="D23471" s="27"/>
      <c r="E23471" s="27"/>
      <c r="F23471" s="27"/>
      <c r="G23471" s="1"/>
      <c r="H23471" s="1"/>
      <c r="I23471" s="1"/>
    </row>
    <row r="23472" spans="2:9">
      <c r="B23472" s="1"/>
      <c r="C23472" s="29"/>
      <c r="D23472" s="27"/>
      <c r="E23472" s="27"/>
      <c r="F23472" s="27"/>
      <c r="G23472" s="1"/>
      <c r="H23472" s="1"/>
      <c r="I23472" s="1"/>
    </row>
    <row r="23473" spans="2:9">
      <c r="B23473" s="1"/>
      <c r="C23473" s="29"/>
      <c r="D23473" s="27"/>
      <c r="E23473" s="27"/>
      <c r="F23473" s="27"/>
      <c r="G23473" s="1"/>
      <c r="H23473" s="1"/>
      <c r="I23473" s="1"/>
    </row>
    <row r="23474" spans="2:9">
      <c r="B23474" s="1"/>
      <c r="C23474" s="29"/>
      <c r="D23474" s="27"/>
      <c r="E23474" s="27"/>
      <c r="F23474" s="27"/>
      <c r="G23474" s="1"/>
      <c r="H23474" s="1"/>
      <c r="I23474" s="1"/>
    </row>
    <row r="23475" spans="2:9">
      <c r="B23475" s="1"/>
      <c r="C23475" s="29"/>
      <c r="D23475" s="27"/>
      <c r="E23475" s="27"/>
      <c r="F23475" s="27"/>
      <c r="G23475" s="1"/>
      <c r="H23475" s="1"/>
      <c r="I23475" s="1"/>
    </row>
    <row r="23476" spans="2:9">
      <c r="B23476" s="1"/>
      <c r="C23476" s="29"/>
      <c r="D23476" s="27"/>
      <c r="E23476" s="27"/>
      <c r="F23476" s="27"/>
      <c r="G23476" s="1"/>
      <c r="H23476" s="1"/>
      <c r="I23476" s="1"/>
    </row>
    <row r="23477" spans="2:9">
      <c r="B23477" s="1"/>
      <c r="C23477" s="29"/>
      <c r="D23477" s="27"/>
      <c r="E23477" s="27"/>
      <c r="F23477" s="27"/>
      <c r="G23477" s="1"/>
      <c r="H23477" s="1"/>
      <c r="I23477" s="1"/>
    </row>
    <row r="23478" spans="2:9">
      <c r="B23478" s="1"/>
      <c r="C23478" s="29"/>
      <c r="D23478" s="27"/>
      <c r="E23478" s="27"/>
      <c r="F23478" s="27"/>
      <c r="G23478" s="1"/>
      <c r="H23478" s="1"/>
      <c r="I23478" s="1"/>
    </row>
    <row r="23479" spans="2:9">
      <c r="B23479" s="1"/>
      <c r="C23479" s="29"/>
      <c r="D23479" s="27"/>
      <c r="E23479" s="27"/>
      <c r="F23479" s="27"/>
      <c r="G23479" s="1"/>
      <c r="H23479" s="1"/>
      <c r="I23479" s="1"/>
    </row>
    <row r="23480" spans="2:9">
      <c r="B23480" s="1"/>
      <c r="C23480" s="29"/>
      <c r="D23480" s="27"/>
      <c r="E23480" s="27"/>
      <c r="F23480" s="27"/>
      <c r="G23480" s="1"/>
      <c r="H23480" s="1"/>
      <c r="I23480" s="1"/>
    </row>
    <row r="23481" spans="2:9">
      <c r="B23481" s="1"/>
      <c r="C23481" s="29"/>
      <c r="D23481" s="27"/>
      <c r="E23481" s="27"/>
      <c r="F23481" s="27"/>
      <c r="G23481" s="1"/>
      <c r="H23481" s="1"/>
      <c r="I23481" s="1"/>
    </row>
    <row r="23482" spans="2:9">
      <c r="B23482" s="1"/>
      <c r="C23482" s="29"/>
      <c r="D23482" s="27"/>
      <c r="E23482" s="27"/>
      <c r="F23482" s="27"/>
      <c r="G23482" s="1"/>
      <c r="H23482" s="1"/>
      <c r="I23482" s="1"/>
    </row>
    <row r="23483" spans="2:9">
      <c r="B23483" s="1"/>
      <c r="C23483" s="29"/>
      <c r="D23483" s="27"/>
      <c r="E23483" s="27"/>
      <c r="F23483" s="27"/>
      <c r="G23483" s="1"/>
      <c r="H23483" s="1"/>
      <c r="I23483" s="1"/>
    </row>
    <row r="23484" spans="2:9">
      <c r="B23484" s="1"/>
      <c r="C23484" s="29"/>
      <c r="D23484" s="27"/>
      <c r="E23484" s="27"/>
      <c r="F23484" s="27"/>
      <c r="G23484" s="1"/>
      <c r="H23484" s="1"/>
      <c r="I23484" s="1"/>
    </row>
    <row r="23485" spans="2:9">
      <c r="B23485" s="1"/>
      <c r="C23485" s="29"/>
      <c r="D23485" s="27"/>
      <c r="E23485" s="27"/>
      <c r="F23485" s="27"/>
      <c r="G23485" s="1"/>
      <c r="H23485" s="1"/>
      <c r="I23485" s="1"/>
    </row>
    <row r="23486" spans="2:9">
      <c r="B23486" s="1"/>
      <c r="C23486" s="29"/>
      <c r="D23486" s="27"/>
      <c r="E23486" s="27"/>
      <c r="F23486" s="27"/>
      <c r="G23486" s="1"/>
      <c r="H23486" s="1"/>
      <c r="I23486" s="1"/>
    </row>
    <row r="23487" spans="2:9">
      <c r="B23487" s="1"/>
      <c r="C23487" s="29"/>
      <c r="D23487" s="27"/>
      <c r="E23487" s="27"/>
      <c r="F23487" s="27"/>
      <c r="G23487" s="1"/>
      <c r="H23487" s="1"/>
      <c r="I23487" s="1"/>
    </row>
    <row r="23488" spans="2:9">
      <c r="B23488" s="1"/>
      <c r="C23488" s="29"/>
      <c r="D23488" s="27"/>
      <c r="E23488" s="27"/>
      <c r="F23488" s="27"/>
      <c r="G23488" s="1"/>
      <c r="H23488" s="1"/>
      <c r="I23488" s="1"/>
    </row>
    <row r="23489" spans="2:9">
      <c r="B23489" s="1"/>
      <c r="C23489" s="29"/>
      <c r="D23489" s="27"/>
      <c r="E23489" s="27"/>
      <c r="F23489" s="27"/>
      <c r="G23489" s="1"/>
      <c r="H23489" s="1"/>
      <c r="I23489" s="1"/>
    </row>
    <row r="23490" spans="2:9">
      <c r="B23490" s="1"/>
      <c r="C23490" s="29"/>
      <c r="D23490" s="27"/>
      <c r="E23490" s="27"/>
      <c r="F23490" s="27"/>
      <c r="G23490" s="1"/>
      <c r="H23490" s="1"/>
      <c r="I23490" s="1"/>
    </row>
    <row r="23491" spans="2:9">
      <c r="B23491" s="1"/>
      <c r="C23491" s="29"/>
      <c r="D23491" s="27"/>
      <c r="E23491" s="27"/>
      <c r="F23491" s="27"/>
      <c r="G23491" s="1"/>
      <c r="H23491" s="1"/>
      <c r="I23491" s="1"/>
    </row>
    <row r="23492" spans="2:9">
      <c r="B23492" s="1"/>
      <c r="C23492" s="29"/>
      <c r="D23492" s="27"/>
      <c r="E23492" s="27"/>
      <c r="F23492" s="27"/>
      <c r="G23492" s="1"/>
      <c r="H23492" s="1"/>
      <c r="I23492" s="1"/>
    </row>
    <row r="23493" spans="2:9">
      <c r="B23493" s="1"/>
      <c r="C23493" s="29"/>
      <c r="D23493" s="27"/>
      <c r="E23493" s="27"/>
      <c r="F23493" s="27"/>
      <c r="G23493" s="1"/>
      <c r="H23493" s="1"/>
      <c r="I23493" s="1"/>
    </row>
    <row r="23494" spans="2:9">
      <c r="B23494" s="1"/>
      <c r="C23494" s="29"/>
      <c r="D23494" s="27"/>
      <c r="E23494" s="27"/>
      <c r="F23494" s="27"/>
      <c r="G23494" s="1"/>
      <c r="H23494" s="1"/>
      <c r="I23494" s="1"/>
    </row>
    <row r="23495" spans="2:9">
      <c r="B23495" s="1"/>
      <c r="C23495" s="29"/>
      <c r="D23495" s="27"/>
      <c r="E23495" s="27"/>
      <c r="F23495" s="27"/>
      <c r="G23495" s="1"/>
      <c r="H23495" s="1"/>
      <c r="I23495" s="1"/>
    </row>
    <row r="23496" spans="2:9">
      <c r="B23496" s="1"/>
      <c r="C23496" s="29"/>
      <c r="D23496" s="27"/>
      <c r="E23496" s="27"/>
      <c r="F23496" s="27"/>
      <c r="G23496" s="1"/>
      <c r="H23496" s="1"/>
      <c r="I23496" s="1"/>
    </row>
    <row r="23497" spans="2:9">
      <c r="B23497" s="1"/>
      <c r="C23497" s="29"/>
      <c r="D23497" s="27"/>
      <c r="E23497" s="27"/>
      <c r="F23497" s="27"/>
      <c r="G23497" s="1"/>
      <c r="H23497" s="1"/>
      <c r="I23497" s="1"/>
    </row>
    <row r="23498" spans="2:9">
      <c r="B23498" s="1"/>
      <c r="C23498" s="29"/>
      <c r="D23498" s="27"/>
      <c r="E23498" s="27"/>
      <c r="F23498" s="27"/>
      <c r="G23498" s="1"/>
      <c r="H23498" s="1"/>
      <c r="I23498" s="1"/>
    </row>
    <row r="23499" spans="2:9">
      <c r="B23499" s="1"/>
      <c r="C23499" s="29"/>
      <c r="D23499" s="27"/>
      <c r="E23499" s="27"/>
      <c r="F23499" s="27"/>
      <c r="G23499" s="1"/>
      <c r="H23499" s="1"/>
      <c r="I23499" s="1"/>
    </row>
    <row r="23500" spans="2:9">
      <c r="B23500" s="1"/>
      <c r="C23500" s="29"/>
      <c r="D23500" s="27"/>
      <c r="E23500" s="27"/>
      <c r="F23500" s="27"/>
      <c r="G23500" s="1"/>
      <c r="H23500" s="1"/>
      <c r="I23500" s="1"/>
    </row>
    <row r="23501" spans="2:9">
      <c r="B23501" s="1"/>
      <c r="C23501" s="29"/>
      <c r="D23501" s="27"/>
      <c r="E23501" s="27"/>
      <c r="F23501" s="27"/>
      <c r="G23501" s="1"/>
      <c r="H23501" s="1"/>
      <c r="I23501" s="1"/>
    </row>
    <row r="23502" spans="2:9">
      <c r="B23502" s="1"/>
      <c r="C23502" s="29"/>
      <c r="D23502" s="27"/>
      <c r="E23502" s="27"/>
      <c r="F23502" s="27"/>
      <c r="G23502" s="1"/>
      <c r="H23502" s="1"/>
      <c r="I23502" s="1"/>
    </row>
    <row r="23503" spans="2:9">
      <c r="B23503" s="1"/>
      <c r="C23503" s="29"/>
      <c r="D23503" s="27"/>
      <c r="E23503" s="27"/>
      <c r="F23503" s="27"/>
      <c r="G23503" s="1"/>
      <c r="H23503" s="1"/>
      <c r="I23503" s="1"/>
    </row>
    <row r="23504" spans="2:9">
      <c r="B23504" s="1"/>
      <c r="C23504" s="29"/>
      <c r="D23504" s="27"/>
      <c r="E23504" s="27"/>
      <c r="F23504" s="27"/>
      <c r="G23504" s="1"/>
      <c r="H23504" s="1"/>
      <c r="I23504" s="1"/>
    </row>
    <row r="23505" spans="2:9">
      <c r="B23505" s="1"/>
      <c r="C23505" s="29"/>
      <c r="D23505" s="27"/>
      <c r="E23505" s="27"/>
      <c r="F23505" s="27"/>
      <c r="G23505" s="1"/>
      <c r="H23505" s="1"/>
      <c r="I23505" s="1"/>
    </row>
    <row r="23506" spans="2:9">
      <c r="B23506" s="1"/>
      <c r="C23506" s="29"/>
      <c r="D23506" s="27"/>
      <c r="E23506" s="27"/>
      <c r="F23506" s="27"/>
      <c r="G23506" s="1"/>
      <c r="H23506" s="1"/>
      <c r="I23506" s="1"/>
    </row>
    <row r="23507" spans="2:9">
      <c r="B23507" s="1"/>
      <c r="C23507" s="29"/>
      <c r="D23507" s="27"/>
      <c r="E23507" s="27"/>
      <c r="F23507" s="27"/>
      <c r="G23507" s="1"/>
      <c r="H23507" s="1"/>
      <c r="I23507" s="1"/>
    </row>
    <row r="23508" spans="2:9">
      <c r="B23508" s="1"/>
      <c r="C23508" s="29"/>
      <c r="D23508" s="27"/>
      <c r="E23508" s="27"/>
      <c r="F23508" s="27"/>
      <c r="G23508" s="1"/>
      <c r="H23508" s="1"/>
      <c r="I23508" s="1"/>
    </row>
    <row r="23509" spans="2:9">
      <c r="B23509" s="1"/>
      <c r="C23509" s="29"/>
      <c r="D23509" s="27"/>
      <c r="E23509" s="27"/>
      <c r="F23509" s="27"/>
      <c r="G23509" s="1"/>
      <c r="H23509" s="1"/>
      <c r="I23509" s="1"/>
    </row>
    <row r="23510" spans="2:9">
      <c r="B23510" s="1"/>
      <c r="C23510" s="29"/>
      <c r="D23510" s="27"/>
      <c r="E23510" s="27"/>
      <c r="F23510" s="27"/>
      <c r="G23510" s="1"/>
      <c r="H23510" s="1"/>
      <c r="I23510" s="1"/>
    </row>
    <row r="23511" spans="2:9">
      <c r="B23511" s="1"/>
      <c r="C23511" s="29"/>
      <c r="D23511" s="27"/>
      <c r="E23511" s="27"/>
      <c r="F23511" s="27"/>
      <c r="G23511" s="1"/>
      <c r="H23511" s="1"/>
      <c r="I23511" s="1"/>
    </row>
    <row r="23512" spans="2:9">
      <c r="B23512" s="1"/>
      <c r="C23512" s="29"/>
      <c r="D23512" s="27"/>
      <c r="E23512" s="27"/>
      <c r="F23512" s="27"/>
      <c r="G23512" s="1"/>
      <c r="H23512" s="1"/>
      <c r="I23512" s="1"/>
    </row>
    <row r="23513" spans="2:9">
      <c r="B23513" s="1"/>
      <c r="C23513" s="29"/>
      <c r="D23513" s="27"/>
      <c r="E23513" s="27"/>
      <c r="F23513" s="27"/>
      <c r="G23513" s="1"/>
      <c r="H23513" s="1"/>
      <c r="I23513" s="1"/>
    </row>
    <row r="23514" spans="2:9">
      <c r="B23514" s="1"/>
      <c r="C23514" s="29"/>
      <c r="D23514" s="27"/>
      <c r="E23514" s="27"/>
      <c r="F23514" s="27"/>
      <c r="G23514" s="1"/>
      <c r="H23514" s="1"/>
      <c r="I23514" s="1"/>
    </row>
    <row r="23515" spans="2:9">
      <c r="B23515" s="1"/>
      <c r="C23515" s="29"/>
      <c r="D23515" s="27"/>
      <c r="E23515" s="27"/>
      <c r="F23515" s="27"/>
      <c r="G23515" s="1"/>
      <c r="H23515" s="1"/>
      <c r="I23515" s="1"/>
    </row>
    <row r="23516" spans="2:9">
      <c r="B23516" s="1"/>
      <c r="C23516" s="29"/>
      <c r="D23516" s="27"/>
      <c r="E23516" s="27"/>
      <c r="F23516" s="27"/>
      <c r="G23516" s="1"/>
      <c r="H23516" s="1"/>
      <c r="I23516" s="1"/>
    </row>
    <row r="23517" spans="2:9">
      <c r="B23517" s="1"/>
      <c r="C23517" s="29"/>
      <c r="D23517" s="27"/>
      <c r="E23517" s="27"/>
      <c r="F23517" s="27"/>
      <c r="G23517" s="1"/>
      <c r="H23517" s="1"/>
      <c r="I23517" s="1"/>
    </row>
    <row r="23518" spans="2:9">
      <c r="B23518" s="1"/>
      <c r="C23518" s="29"/>
      <c r="D23518" s="27"/>
      <c r="E23518" s="27"/>
      <c r="F23518" s="27"/>
      <c r="G23518" s="1"/>
      <c r="H23518" s="1"/>
      <c r="I23518" s="1"/>
    </row>
    <row r="23519" spans="2:9">
      <c r="B23519" s="1"/>
      <c r="C23519" s="29"/>
      <c r="D23519" s="27"/>
      <c r="E23519" s="27"/>
      <c r="F23519" s="27"/>
      <c r="G23519" s="1"/>
      <c r="H23519" s="1"/>
      <c r="I23519" s="1"/>
    </row>
    <row r="23520" spans="2:9">
      <c r="B23520" s="1"/>
      <c r="C23520" s="29"/>
      <c r="D23520" s="27"/>
      <c r="E23520" s="27"/>
      <c r="F23520" s="27"/>
      <c r="G23520" s="1"/>
      <c r="H23520" s="1"/>
      <c r="I23520" s="1"/>
    </row>
    <row r="23521" spans="2:9">
      <c r="B23521" s="1"/>
      <c r="C23521" s="29"/>
      <c r="D23521" s="27"/>
      <c r="E23521" s="27"/>
      <c r="F23521" s="27"/>
      <c r="G23521" s="1"/>
      <c r="H23521" s="1"/>
      <c r="I23521" s="1"/>
    </row>
    <row r="23522" spans="2:9">
      <c r="B23522" s="1"/>
      <c r="C23522" s="29"/>
      <c r="D23522" s="27"/>
      <c r="E23522" s="27"/>
      <c r="F23522" s="27"/>
      <c r="G23522" s="1"/>
      <c r="H23522" s="1"/>
      <c r="I23522" s="1"/>
    </row>
    <row r="23523" spans="2:9">
      <c r="B23523" s="1"/>
      <c r="C23523" s="29"/>
      <c r="D23523" s="27"/>
      <c r="E23523" s="27"/>
      <c r="F23523" s="27"/>
      <c r="G23523" s="1"/>
      <c r="H23523" s="1"/>
      <c r="I23523" s="1"/>
    </row>
    <row r="23524" spans="2:9">
      <c r="B23524" s="1"/>
      <c r="C23524" s="29"/>
      <c r="D23524" s="27"/>
      <c r="E23524" s="27"/>
      <c r="F23524" s="27"/>
      <c r="G23524" s="1"/>
      <c r="H23524" s="1"/>
      <c r="I23524" s="1"/>
    </row>
    <row r="23525" spans="2:9">
      <c r="B23525" s="1"/>
      <c r="C23525" s="29"/>
      <c r="D23525" s="27"/>
      <c r="E23525" s="27"/>
      <c r="F23525" s="27"/>
      <c r="G23525" s="1"/>
      <c r="H23525" s="1"/>
      <c r="I23525" s="1"/>
    </row>
    <row r="23526" spans="2:9">
      <c r="B23526" s="1"/>
      <c r="C23526" s="29"/>
      <c r="D23526" s="27"/>
      <c r="E23526" s="27"/>
      <c r="F23526" s="27"/>
      <c r="G23526" s="1"/>
      <c r="H23526" s="1"/>
      <c r="I23526" s="1"/>
    </row>
    <row r="23527" spans="2:9">
      <c r="B23527" s="1"/>
      <c r="C23527" s="29"/>
      <c r="D23527" s="27"/>
      <c r="E23527" s="27"/>
      <c r="F23527" s="27"/>
      <c r="G23527" s="1"/>
      <c r="H23527" s="1"/>
      <c r="I23527" s="1"/>
    </row>
    <row r="23528" spans="2:9">
      <c r="B23528" s="1"/>
      <c r="C23528" s="29"/>
      <c r="D23528" s="27"/>
      <c r="E23528" s="27"/>
      <c r="F23528" s="27"/>
      <c r="G23528" s="1"/>
      <c r="H23528" s="1"/>
      <c r="I23528" s="1"/>
    </row>
    <row r="23529" spans="2:9">
      <c r="B23529" s="1"/>
      <c r="C23529" s="29"/>
      <c r="D23529" s="27"/>
      <c r="E23529" s="27"/>
      <c r="F23529" s="27"/>
      <c r="G23529" s="1"/>
      <c r="H23529" s="1"/>
      <c r="I23529" s="1"/>
    </row>
    <row r="23530" spans="2:9">
      <c r="B23530" s="1"/>
      <c r="C23530" s="29"/>
      <c r="D23530" s="27"/>
      <c r="E23530" s="27"/>
      <c r="F23530" s="27"/>
      <c r="G23530" s="1"/>
      <c r="H23530" s="1"/>
      <c r="I23530" s="1"/>
    </row>
    <row r="23531" spans="2:9">
      <c r="B23531" s="1"/>
      <c r="C23531" s="29"/>
      <c r="D23531" s="27"/>
      <c r="E23531" s="27"/>
      <c r="F23531" s="27"/>
      <c r="G23531" s="1"/>
      <c r="H23531" s="1"/>
      <c r="I23531" s="1"/>
    </row>
    <row r="23532" spans="2:9">
      <c r="B23532" s="1"/>
      <c r="C23532" s="29"/>
      <c r="D23532" s="27"/>
      <c r="E23532" s="27"/>
      <c r="F23532" s="27"/>
      <c r="G23532" s="1"/>
      <c r="H23532" s="1"/>
      <c r="I23532" s="1"/>
    </row>
    <row r="23533" spans="2:9">
      <c r="B23533" s="1"/>
      <c r="C23533" s="29"/>
      <c r="D23533" s="27"/>
      <c r="E23533" s="27"/>
      <c r="F23533" s="27"/>
      <c r="G23533" s="1"/>
      <c r="H23533" s="1"/>
      <c r="I23533" s="1"/>
    </row>
    <row r="23534" spans="2:9">
      <c r="B23534" s="1"/>
      <c r="C23534" s="29"/>
      <c r="D23534" s="27"/>
      <c r="E23534" s="27"/>
      <c r="F23534" s="27"/>
      <c r="G23534" s="1"/>
      <c r="H23534" s="1"/>
      <c r="I23534" s="1"/>
    </row>
    <row r="23535" spans="2:9">
      <c r="B23535" s="1"/>
      <c r="C23535" s="29"/>
      <c r="D23535" s="27"/>
      <c r="E23535" s="27"/>
      <c r="F23535" s="27"/>
      <c r="G23535" s="1"/>
      <c r="H23535" s="1"/>
      <c r="I23535" s="1"/>
    </row>
    <row r="23536" spans="2:9">
      <c r="B23536" s="1"/>
      <c r="C23536" s="29"/>
      <c r="D23536" s="27"/>
      <c r="E23536" s="27"/>
      <c r="F23536" s="27"/>
      <c r="G23536" s="1"/>
      <c r="H23536" s="1"/>
      <c r="I23536" s="1"/>
    </row>
    <row r="23537" spans="2:9">
      <c r="B23537" s="1"/>
      <c r="C23537" s="29"/>
      <c r="D23537" s="27"/>
      <c r="E23537" s="27"/>
      <c r="F23537" s="27"/>
      <c r="G23537" s="1"/>
      <c r="H23537" s="1"/>
      <c r="I23537" s="1"/>
    </row>
    <row r="23538" spans="2:9">
      <c r="B23538" s="1"/>
      <c r="C23538" s="29"/>
      <c r="D23538" s="27"/>
      <c r="E23538" s="27"/>
      <c r="F23538" s="27"/>
      <c r="G23538" s="1"/>
      <c r="H23538" s="1"/>
      <c r="I23538" s="1"/>
    </row>
    <row r="23539" spans="2:9">
      <c r="B23539" s="1"/>
      <c r="C23539" s="29"/>
      <c r="D23539" s="27"/>
      <c r="E23539" s="27"/>
      <c r="F23539" s="27"/>
      <c r="G23539" s="1"/>
      <c r="H23539" s="1"/>
      <c r="I23539" s="1"/>
    </row>
    <row r="23540" spans="2:9">
      <c r="B23540" s="1"/>
      <c r="C23540" s="29"/>
      <c r="D23540" s="27"/>
      <c r="E23540" s="27"/>
      <c r="F23540" s="27"/>
      <c r="G23540" s="1"/>
      <c r="H23540" s="1"/>
      <c r="I23540" s="1"/>
    </row>
    <row r="23541" spans="2:9">
      <c r="B23541" s="1"/>
      <c r="C23541" s="29"/>
      <c r="D23541" s="27"/>
      <c r="E23541" s="27"/>
      <c r="F23541" s="27"/>
      <c r="G23541" s="1"/>
      <c r="H23541" s="1"/>
      <c r="I23541" s="1"/>
    </row>
    <row r="23542" spans="2:9">
      <c r="B23542" s="1"/>
      <c r="C23542" s="29"/>
      <c r="D23542" s="27"/>
      <c r="E23542" s="27"/>
      <c r="F23542" s="27"/>
      <c r="G23542" s="1"/>
      <c r="H23542" s="1"/>
      <c r="I23542" s="1"/>
    </row>
    <row r="23543" spans="2:9">
      <c r="B23543" s="1"/>
      <c r="C23543" s="29"/>
      <c r="D23543" s="27"/>
      <c r="E23543" s="27"/>
      <c r="F23543" s="27"/>
      <c r="G23543" s="1"/>
      <c r="H23543" s="1"/>
      <c r="I23543" s="1"/>
    </row>
    <row r="23544" spans="2:9">
      <c r="B23544" s="1"/>
      <c r="C23544" s="29"/>
      <c r="D23544" s="27"/>
      <c r="E23544" s="27"/>
      <c r="F23544" s="27"/>
      <c r="G23544" s="1"/>
      <c r="H23544" s="1"/>
      <c r="I23544" s="1"/>
    </row>
    <row r="23545" spans="2:9">
      <c r="B23545" s="1"/>
      <c r="C23545" s="29"/>
      <c r="D23545" s="27"/>
      <c r="E23545" s="27"/>
      <c r="F23545" s="27"/>
      <c r="G23545" s="1"/>
      <c r="H23545" s="1"/>
      <c r="I23545" s="1"/>
    </row>
    <row r="23546" spans="2:9">
      <c r="B23546" s="1"/>
      <c r="C23546" s="29"/>
      <c r="D23546" s="27"/>
      <c r="E23546" s="27"/>
      <c r="F23546" s="27"/>
      <c r="G23546" s="1"/>
      <c r="H23546" s="1"/>
      <c r="I23546" s="1"/>
    </row>
    <row r="23547" spans="2:9">
      <c r="B23547" s="1"/>
      <c r="C23547" s="29"/>
      <c r="D23547" s="27"/>
      <c r="E23547" s="27"/>
      <c r="F23547" s="27"/>
      <c r="G23547" s="1"/>
      <c r="H23547" s="1"/>
      <c r="I23547" s="1"/>
    </row>
    <row r="23548" spans="2:9">
      <c r="B23548" s="1"/>
      <c r="C23548" s="29"/>
      <c r="D23548" s="27"/>
      <c r="E23548" s="27"/>
      <c r="F23548" s="27"/>
      <c r="G23548" s="1"/>
      <c r="H23548" s="1"/>
      <c r="I23548" s="1"/>
    </row>
    <row r="23549" spans="2:9">
      <c r="B23549" s="1"/>
      <c r="C23549" s="29"/>
      <c r="D23549" s="27"/>
      <c r="E23549" s="27"/>
      <c r="F23549" s="27"/>
      <c r="G23549" s="1"/>
      <c r="H23549" s="1"/>
      <c r="I23549" s="1"/>
    </row>
    <row r="23550" spans="2:9">
      <c r="B23550" s="1"/>
      <c r="C23550" s="29"/>
      <c r="D23550" s="27"/>
      <c r="E23550" s="27"/>
      <c r="F23550" s="27"/>
      <c r="G23550" s="1"/>
      <c r="H23550" s="1"/>
      <c r="I23550" s="1"/>
    </row>
    <row r="23551" spans="2:9">
      <c r="B23551" s="1"/>
      <c r="C23551" s="29"/>
      <c r="D23551" s="27"/>
      <c r="E23551" s="27"/>
      <c r="F23551" s="27"/>
      <c r="G23551" s="1"/>
      <c r="H23551" s="1"/>
      <c r="I23551" s="1"/>
    </row>
    <row r="23552" spans="2:9">
      <c r="B23552" s="1"/>
      <c r="C23552" s="29"/>
      <c r="D23552" s="27"/>
      <c r="E23552" s="27"/>
      <c r="F23552" s="27"/>
      <c r="G23552" s="1"/>
      <c r="H23552" s="1"/>
      <c r="I23552" s="1"/>
    </row>
    <row r="23553" spans="2:9">
      <c r="B23553" s="1"/>
      <c r="C23553" s="29"/>
      <c r="D23553" s="27"/>
      <c r="E23553" s="27"/>
      <c r="F23553" s="27"/>
      <c r="G23553" s="1"/>
      <c r="H23553" s="1"/>
      <c r="I23553" s="1"/>
    </row>
    <row r="23554" spans="2:9">
      <c r="B23554" s="1"/>
      <c r="C23554" s="29"/>
      <c r="D23554" s="27"/>
      <c r="E23554" s="27"/>
      <c r="F23554" s="27"/>
      <c r="G23554" s="1"/>
      <c r="H23554" s="1"/>
      <c r="I23554" s="1"/>
    </row>
    <row r="23555" spans="2:9">
      <c r="B23555" s="1"/>
      <c r="C23555" s="29"/>
      <c r="D23555" s="27"/>
      <c r="E23555" s="27"/>
      <c r="F23555" s="27"/>
      <c r="G23555" s="1"/>
      <c r="H23555" s="1"/>
      <c r="I23555" s="1"/>
    </row>
    <row r="23556" spans="2:9">
      <c r="B23556" s="1"/>
      <c r="C23556" s="29"/>
      <c r="D23556" s="27"/>
      <c r="E23556" s="27"/>
      <c r="F23556" s="27"/>
      <c r="G23556" s="1"/>
      <c r="H23556" s="1"/>
      <c r="I23556" s="1"/>
    </row>
    <row r="23557" spans="2:9">
      <c r="B23557" s="1"/>
      <c r="C23557" s="29"/>
      <c r="D23557" s="27"/>
      <c r="E23557" s="27"/>
      <c r="F23557" s="27"/>
      <c r="G23557" s="1"/>
      <c r="H23557" s="1"/>
      <c r="I23557" s="1"/>
    </row>
    <row r="23558" spans="2:9">
      <c r="B23558" s="1"/>
      <c r="C23558" s="29"/>
      <c r="D23558" s="27"/>
      <c r="E23558" s="27"/>
      <c r="F23558" s="27"/>
      <c r="G23558" s="1"/>
      <c r="H23558" s="1"/>
      <c r="I23558" s="1"/>
    </row>
    <row r="23559" spans="2:9">
      <c r="B23559" s="1"/>
      <c r="C23559" s="29"/>
      <c r="D23559" s="27"/>
      <c r="E23559" s="27"/>
      <c r="F23559" s="27"/>
      <c r="G23559" s="1"/>
      <c r="H23559" s="1"/>
      <c r="I23559" s="1"/>
    </row>
    <row r="23560" spans="2:9">
      <c r="B23560" s="1"/>
      <c r="C23560" s="29"/>
      <c r="D23560" s="27"/>
      <c r="E23560" s="27"/>
      <c r="F23560" s="27"/>
      <c r="G23560" s="1"/>
      <c r="H23560" s="1"/>
      <c r="I23560" s="1"/>
    </row>
    <row r="23561" spans="2:9">
      <c r="B23561" s="1"/>
      <c r="C23561" s="29"/>
      <c r="D23561" s="27"/>
      <c r="E23561" s="27"/>
      <c r="F23561" s="27"/>
      <c r="G23561" s="1"/>
      <c r="H23561" s="1"/>
      <c r="I23561" s="1"/>
    </row>
    <row r="23562" spans="2:9">
      <c r="B23562" s="1"/>
      <c r="C23562" s="29"/>
      <c r="D23562" s="27"/>
      <c r="E23562" s="27"/>
      <c r="F23562" s="27"/>
      <c r="G23562" s="1"/>
      <c r="H23562" s="1"/>
      <c r="I23562" s="1"/>
    </row>
    <row r="23563" spans="2:9">
      <c r="B23563" s="1"/>
      <c r="C23563" s="29"/>
      <c r="D23563" s="27"/>
      <c r="E23563" s="27"/>
      <c r="F23563" s="27"/>
      <c r="G23563" s="1"/>
      <c r="H23563" s="1"/>
      <c r="I23563" s="1"/>
    </row>
    <row r="23564" spans="2:9">
      <c r="B23564" s="1"/>
      <c r="C23564" s="29"/>
      <c r="D23564" s="27"/>
      <c r="E23564" s="27"/>
      <c r="F23564" s="27"/>
      <c r="G23564" s="1"/>
      <c r="H23564" s="1"/>
      <c r="I23564" s="1"/>
    </row>
    <row r="23565" spans="2:9">
      <c r="B23565" s="1"/>
      <c r="C23565" s="29"/>
      <c r="D23565" s="27"/>
      <c r="E23565" s="27"/>
      <c r="F23565" s="27"/>
      <c r="G23565" s="1"/>
      <c r="H23565" s="1"/>
      <c r="I23565" s="1"/>
    </row>
    <row r="23566" spans="2:9">
      <c r="B23566" s="1"/>
      <c r="C23566" s="29"/>
      <c r="D23566" s="27"/>
      <c r="E23566" s="27"/>
      <c r="F23566" s="27"/>
      <c r="G23566" s="1"/>
      <c r="H23566" s="1"/>
      <c r="I23566" s="1"/>
    </row>
    <row r="23567" spans="2:9">
      <c r="B23567" s="1"/>
      <c r="C23567" s="29"/>
      <c r="D23567" s="27"/>
      <c r="E23567" s="27"/>
      <c r="F23567" s="27"/>
      <c r="G23567" s="1"/>
      <c r="H23567" s="1"/>
      <c r="I23567" s="1"/>
    </row>
    <row r="23568" spans="2:9">
      <c r="B23568" s="1"/>
      <c r="C23568" s="29"/>
      <c r="D23568" s="27"/>
      <c r="E23568" s="27"/>
      <c r="F23568" s="27"/>
      <c r="G23568" s="1"/>
      <c r="H23568" s="1"/>
      <c r="I23568" s="1"/>
    </row>
    <row r="23569" spans="2:9">
      <c r="B23569" s="1"/>
      <c r="C23569" s="29"/>
      <c r="D23569" s="27"/>
      <c r="E23569" s="27"/>
      <c r="F23569" s="27"/>
      <c r="G23569" s="1"/>
      <c r="H23569" s="1"/>
      <c r="I23569" s="1"/>
    </row>
    <row r="23570" spans="2:9">
      <c r="B23570" s="1"/>
      <c r="C23570" s="29"/>
      <c r="D23570" s="27"/>
      <c r="E23570" s="27"/>
      <c r="F23570" s="27"/>
      <c r="G23570" s="1"/>
      <c r="H23570" s="1"/>
      <c r="I23570" s="1"/>
    </row>
    <row r="23571" spans="2:9">
      <c r="B23571" s="1"/>
      <c r="C23571" s="29"/>
      <c r="D23571" s="27"/>
      <c r="E23571" s="27"/>
      <c r="F23571" s="27"/>
      <c r="G23571" s="1"/>
      <c r="H23571" s="1"/>
      <c r="I23571" s="1"/>
    </row>
    <row r="23572" spans="2:9">
      <c r="B23572" s="1"/>
      <c r="C23572" s="29"/>
      <c r="D23572" s="27"/>
      <c r="E23572" s="27"/>
      <c r="F23572" s="27"/>
      <c r="G23572" s="1"/>
      <c r="H23572" s="1"/>
      <c r="I23572" s="1"/>
    </row>
    <row r="23573" spans="2:9">
      <c r="B23573" s="1"/>
      <c r="C23573" s="29"/>
      <c r="D23573" s="27"/>
      <c r="E23573" s="27"/>
      <c r="F23573" s="27"/>
      <c r="G23573" s="1"/>
      <c r="H23573" s="1"/>
      <c r="I23573" s="1"/>
    </row>
    <row r="23574" spans="2:9">
      <c r="B23574" s="1"/>
      <c r="C23574" s="29"/>
      <c r="D23574" s="27"/>
      <c r="E23574" s="27"/>
      <c r="F23574" s="27"/>
      <c r="G23574" s="1"/>
      <c r="H23574" s="1"/>
      <c r="I23574" s="1"/>
    </row>
    <row r="23575" spans="2:9">
      <c r="B23575" s="1"/>
      <c r="C23575" s="29"/>
      <c r="D23575" s="27"/>
      <c r="E23575" s="27"/>
      <c r="F23575" s="27"/>
      <c r="G23575" s="1"/>
      <c r="H23575" s="1"/>
      <c r="I23575" s="1"/>
    </row>
    <row r="23576" spans="2:9">
      <c r="B23576" s="1"/>
      <c r="C23576" s="29"/>
      <c r="D23576" s="27"/>
      <c r="E23576" s="27"/>
      <c r="F23576" s="27"/>
      <c r="G23576" s="1"/>
      <c r="H23576" s="1"/>
      <c r="I23576" s="1"/>
    </row>
    <row r="23577" spans="2:9">
      <c r="B23577" s="1"/>
      <c r="C23577" s="29"/>
      <c r="D23577" s="27"/>
      <c r="E23577" s="27"/>
      <c r="F23577" s="27"/>
      <c r="G23577" s="1"/>
      <c r="H23577" s="1"/>
      <c r="I23577" s="1"/>
    </row>
    <row r="23578" spans="2:9">
      <c r="B23578" s="1"/>
      <c r="C23578" s="29"/>
      <c r="D23578" s="27"/>
      <c r="E23578" s="27"/>
      <c r="F23578" s="27"/>
      <c r="G23578" s="1"/>
      <c r="H23578" s="1"/>
      <c r="I23578" s="1"/>
    </row>
    <row r="23579" spans="2:9">
      <c r="B23579" s="1"/>
      <c r="C23579" s="29"/>
      <c r="D23579" s="27"/>
      <c r="E23579" s="27"/>
      <c r="F23579" s="27"/>
      <c r="G23579" s="1"/>
      <c r="H23579" s="1"/>
      <c r="I23579" s="1"/>
    </row>
    <row r="23580" spans="2:9">
      <c r="B23580" s="1"/>
      <c r="C23580" s="29"/>
      <c r="D23580" s="27"/>
      <c r="E23580" s="27"/>
      <c r="F23580" s="27"/>
      <c r="G23580" s="1"/>
      <c r="H23580" s="1"/>
      <c r="I23580" s="1"/>
    </row>
    <row r="23581" spans="2:9">
      <c r="B23581" s="1"/>
      <c r="C23581" s="29"/>
      <c r="D23581" s="27"/>
      <c r="E23581" s="27"/>
      <c r="F23581" s="27"/>
      <c r="G23581" s="1"/>
      <c r="H23581" s="1"/>
      <c r="I23581" s="1"/>
    </row>
    <row r="23582" spans="2:9">
      <c r="B23582" s="1"/>
      <c r="C23582" s="29"/>
      <c r="D23582" s="27"/>
      <c r="E23582" s="27"/>
      <c r="F23582" s="27"/>
      <c r="G23582" s="1"/>
      <c r="H23582" s="1"/>
      <c r="I23582" s="1"/>
    </row>
    <row r="23583" spans="2:9">
      <c r="B23583" s="1"/>
      <c r="C23583" s="29"/>
      <c r="D23583" s="27"/>
      <c r="E23583" s="27"/>
      <c r="F23583" s="27"/>
      <c r="G23583" s="1"/>
      <c r="H23583" s="1"/>
      <c r="I23583" s="1"/>
    </row>
    <row r="23584" spans="2:9">
      <c r="B23584" s="1"/>
      <c r="C23584" s="29"/>
      <c r="D23584" s="27"/>
      <c r="E23584" s="27"/>
      <c r="F23584" s="27"/>
      <c r="G23584" s="1"/>
      <c r="H23584" s="1"/>
      <c r="I23584" s="1"/>
    </row>
    <row r="23585" spans="2:9">
      <c r="B23585" s="1"/>
      <c r="C23585" s="29"/>
      <c r="D23585" s="27"/>
      <c r="E23585" s="27"/>
      <c r="F23585" s="27"/>
      <c r="G23585" s="1"/>
      <c r="H23585" s="1"/>
      <c r="I23585" s="1"/>
    </row>
    <row r="23586" spans="2:9">
      <c r="B23586" s="1"/>
      <c r="C23586" s="29"/>
      <c r="D23586" s="27"/>
      <c r="E23586" s="27"/>
      <c r="F23586" s="27"/>
      <c r="G23586" s="1"/>
      <c r="H23586" s="1"/>
      <c r="I23586" s="1"/>
    </row>
    <row r="23587" spans="2:9">
      <c r="B23587" s="1"/>
      <c r="C23587" s="29"/>
      <c r="D23587" s="27"/>
      <c r="E23587" s="27"/>
      <c r="F23587" s="27"/>
      <c r="G23587" s="1"/>
      <c r="H23587" s="1"/>
      <c r="I23587" s="1"/>
    </row>
    <row r="23588" spans="2:9">
      <c r="B23588" s="1"/>
      <c r="C23588" s="29"/>
      <c r="D23588" s="27"/>
      <c r="E23588" s="27"/>
      <c r="F23588" s="27"/>
      <c r="G23588" s="1"/>
      <c r="H23588" s="1"/>
      <c r="I23588" s="1"/>
    </row>
    <row r="23589" spans="2:9">
      <c r="B23589" s="1"/>
      <c r="C23589" s="29"/>
      <c r="D23589" s="27"/>
      <c r="E23589" s="27"/>
      <c r="F23589" s="27"/>
      <c r="G23589" s="1"/>
      <c r="H23589" s="1"/>
      <c r="I23589" s="1"/>
    </row>
    <row r="23590" spans="2:9">
      <c r="B23590" s="1"/>
      <c r="C23590" s="29"/>
      <c r="D23590" s="27"/>
      <c r="E23590" s="27"/>
      <c r="F23590" s="27"/>
      <c r="G23590" s="1"/>
      <c r="H23590" s="1"/>
      <c r="I23590" s="1"/>
    </row>
    <row r="23591" spans="2:9">
      <c r="B23591" s="1"/>
      <c r="C23591" s="29"/>
      <c r="D23591" s="27"/>
      <c r="E23591" s="27"/>
      <c r="F23591" s="27"/>
      <c r="G23591" s="1"/>
      <c r="H23591" s="1"/>
      <c r="I23591" s="1"/>
    </row>
    <row r="23592" spans="2:9">
      <c r="B23592" s="1"/>
      <c r="C23592" s="29"/>
      <c r="D23592" s="27"/>
      <c r="E23592" s="27"/>
      <c r="F23592" s="27"/>
      <c r="G23592" s="1"/>
      <c r="H23592" s="1"/>
      <c r="I23592" s="1"/>
    </row>
    <row r="23593" spans="2:9">
      <c r="B23593" s="1"/>
      <c r="C23593" s="29"/>
      <c r="D23593" s="27"/>
      <c r="E23593" s="27"/>
      <c r="F23593" s="27"/>
      <c r="G23593" s="1"/>
      <c r="H23593" s="1"/>
      <c r="I23593" s="1"/>
    </row>
    <row r="23594" spans="2:9">
      <c r="B23594" s="1"/>
      <c r="C23594" s="29"/>
      <c r="D23594" s="27"/>
      <c r="E23594" s="27"/>
      <c r="F23594" s="27"/>
      <c r="G23594" s="1"/>
      <c r="H23594" s="1"/>
      <c r="I23594" s="1"/>
    </row>
    <row r="23595" spans="2:9">
      <c r="B23595" s="1"/>
      <c r="C23595" s="29"/>
      <c r="D23595" s="27"/>
      <c r="E23595" s="27"/>
      <c r="F23595" s="27"/>
      <c r="G23595" s="1"/>
      <c r="H23595" s="1"/>
      <c r="I23595" s="1"/>
    </row>
    <row r="23596" spans="2:9">
      <c r="B23596" s="1"/>
      <c r="C23596" s="29"/>
      <c r="D23596" s="27"/>
      <c r="E23596" s="27"/>
      <c r="F23596" s="27"/>
      <c r="G23596" s="1"/>
      <c r="H23596" s="1"/>
      <c r="I23596" s="1"/>
    </row>
    <row r="23597" spans="2:9">
      <c r="B23597" s="1"/>
      <c r="C23597" s="29"/>
      <c r="D23597" s="27"/>
      <c r="E23597" s="27"/>
      <c r="F23597" s="27"/>
      <c r="G23597" s="1"/>
      <c r="H23597" s="1"/>
      <c r="I23597" s="1"/>
    </row>
    <row r="23598" spans="2:9">
      <c r="B23598" s="1"/>
      <c r="C23598" s="29"/>
      <c r="D23598" s="27"/>
      <c r="E23598" s="27"/>
      <c r="F23598" s="27"/>
      <c r="G23598" s="1"/>
      <c r="H23598" s="1"/>
      <c r="I23598" s="1"/>
    </row>
    <row r="23599" spans="2:9">
      <c r="B23599" s="1"/>
      <c r="C23599" s="29"/>
      <c r="D23599" s="27"/>
      <c r="E23599" s="27"/>
      <c r="F23599" s="27"/>
      <c r="G23599" s="1"/>
      <c r="H23599" s="1"/>
      <c r="I23599" s="1"/>
    </row>
    <row r="23600" spans="2:9">
      <c r="B23600" s="1"/>
      <c r="C23600" s="29"/>
      <c r="D23600" s="27"/>
      <c r="E23600" s="27"/>
      <c r="F23600" s="27"/>
      <c r="G23600" s="1"/>
      <c r="H23600" s="1"/>
      <c r="I23600" s="1"/>
    </row>
    <row r="23601" spans="2:9">
      <c r="B23601" s="1"/>
      <c r="C23601" s="29"/>
      <c r="D23601" s="27"/>
      <c r="E23601" s="27"/>
      <c r="F23601" s="27"/>
      <c r="G23601" s="1"/>
      <c r="H23601" s="1"/>
      <c r="I23601" s="1"/>
    </row>
    <row r="23602" spans="2:9">
      <c r="B23602" s="1"/>
      <c r="C23602" s="29"/>
      <c r="D23602" s="27"/>
      <c r="E23602" s="27"/>
      <c r="F23602" s="27"/>
      <c r="G23602" s="1"/>
      <c r="H23602" s="1"/>
      <c r="I23602" s="1"/>
    </row>
    <row r="23603" spans="2:9">
      <c r="B23603" s="1"/>
      <c r="C23603" s="29"/>
      <c r="D23603" s="27"/>
      <c r="E23603" s="27"/>
      <c r="F23603" s="27"/>
      <c r="G23603" s="1"/>
      <c r="H23603" s="1"/>
      <c r="I23603" s="1"/>
    </row>
    <row r="23604" spans="2:9">
      <c r="B23604" s="1"/>
      <c r="C23604" s="29"/>
      <c r="D23604" s="27"/>
      <c r="E23604" s="27"/>
      <c r="F23604" s="27"/>
      <c r="G23604" s="1"/>
      <c r="H23604" s="1"/>
      <c r="I23604" s="1"/>
    </row>
    <row r="23605" spans="2:9">
      <c r="B23605" s="1"/>
      <c r="C23605" s="29"/>
      <c r="D23605" s="27"/>
      <c r="E23605" s="27"/>
      <c r="F23605" s="27"/>
      <c r="G23605" s="1"/>
      <c r="H23605" s="1"/>
      <c r="I23605" s="1"/>
    </row>
    <row r="23606" spans="2:9">
      <c r="B23606" s="1"/>
      <c r="C23606" s="29"/>
      <c r="D23606" s="27"/>
      <c r="E23606" s="27"/>
      <c r="F23606" s="27"/>
      <c r="G23606" s="1"/>
      <c r="H23606" s="1"/>
      <c r="I23606" s="1"/>
    </row>
    <row r="23607" spans="2:9">
      <c r="B23607" s="1"/>
      <c r="C23607" s="29"/>
      <c r="D23607" s="27"/>
      <c r="E23607" s="27"/>
      <c r="F23607" s="27"/>
      <c r="G23607" s="1"/>
      <c r="H23607" s="1"/>
      <c r="I23607" s="1"/>
    </row>
    <row r="23608" spans="2:9">
      <c r="B23608" s="1"/>
      <c r="C23608" s="29"/>
      <c r="D23608" s="27"/>
      <c r="E23608" s="27"/>
      <c r="F23608" s="27"/>
      <c r="G23608" s="1"/>
      <c r="H23608" s="1"/>
      <c r="I23608" s="1"/>
    </row>
    <row r="23609" spans="2:9">
      <c r="B23609" s="1"/>
      <c r="C23609" s="29"/>
      <c r="D23609" s="27"/>
      <c r="E23609" s="27"/>
      <c r="F23609" s="27"/>
      <c r="G23609" s="1"/>
      <c r="H23609" s="1"/>
      <c r="I23609" s="1"/>
    </row>
    <row r="23610" spans="2:9">
      <c r="B23610" s="1"/>
      <c r="C23610" s="29"/>
      <c r="D23610" s="27"/>
      <c r="E23610" s="27"/>
      <c r="F23610" s="27"/>
      <c r="G23610" s="1"/>
      <c r="H23610" s="1"/>
      <c r="I23610" s="1"/>
    </row>
    <row r="23611" spans="2:9">
      <c r="B23611" s="1"/>
      <c r="C23611" s="29"/>
      <c r="D23611" s="27"/>
      <c r="E23611" s="27"/>
      <c r="F23611" s="27"/>
      <c r="G23611" s="1"/>
      <c r="H23611" s="1"/>
      <c r="I23611" s="1"/>
    </row>
    <row r="23612" spans="2:9">
      <c r="B23612" s="1"/>
      <c r="C23612" s="29"/>
      <c r="D23612" s="27"/>
      <c r="E23612" s="27"/>
      <c r="F23612" s="27"/>
      <c r="G23612" s="1"/>
      <c r="H23612" s="1"/>
      <c r="I23612" s="1"/>
    </row>
    <row r="23613" spans="2:9">
      <c r="B23613" s="1"/>
      <c r="C23613" s="29"/>
      <c r="D23613" s="27"/>
      <c r="E23613" s="27"/>
      <c r="F23613" s="27"/>
      <c r="G23613" s="1"/>
      <c r="H23613" s="1"/>
      <c r="I23613" s="1"/>
    </row>
    <row r="23614" spans="2:9">
      <c r="B23614" s="1"/>
      <c r="C23614" s="29"/>
      <c r="D23614" s="27"/>
      <c r="E23614" s="27"/>
      <c r="F23614" s="27"/>
      <c r="G23614" s="1"/>
      <c r="H23614" s="1"/>
      <c r="I23614" s="1"/>
    </row>
    <row r="23615" spans="2:9">
      <c r="B23615" s="1"/>
      <c r="C23615" s="29"/>
      <c r="D23615" s="27"/>
      <c r="E23615" s="27"/>
      <c r="F23615" s="27"/>
      <c r="G23615" s="1"/>
      <c r="H23615" s="1"/>
      <c r="I23615" s="1"/>
    </row>
    <row r="23616" spans="2:9">
      <c r="B23616" s="1"/>
      <c r="C23616" s="29"/>
      <c r="D23616" s="27"/>
      <c r="E23616" s="27"/>
      <c r="F23616" s="27"/>
      <c r="G23616" s="1"/>
      <c r="H23616" s="1"/>
      <c r="I23616" s="1"/>
    </row>
    <row r="23617" spans="2:9">
      <c r="B23617" s="1"/>
      <c r="C23617" s="29"/>
      <c r="D23617" s="27"/>
      <c r="E23617" s="27"/>
      <c r="F23617" s="27"/>
      <c r="G23617" s="1"/>
      <c r="H23617" s="1"/>
      <c r="I23617" s="1"/>
    </row>
    <row r="23618" spans="2:9">
      <c r="B23618" s="1"/>
      <c r="C23618" s="29"/>
      <c r="D23618" s="27"/>
      <c r="E23618" s="27"/>
      <c r="F23618" s="27"/>
      <c r="G23618" s="1"/>
      <c r="H23618" s="1"/>
      <c r="I23618" s="1"/>
    </row>
    <row r="23619" spans="2:9">
      <c r="B23619" s="1"/>
      <c r="C23619" s="29"/>
      <c r="D23619" s="27"/>
      <c r="E23619" s="27"/>
      <c r="F23619" s="27"/>
      <c r="G23619" s="1"/>
      <c r="H23619" s="1"/>
      <c r="I23619" s="1"/>
    </row>
    <row r="23620" spans="2:9">
      <c r="B23620" s="1"/>
      <c r="C23620" s="29"/>
      <c r="D23620" s="27"/>
      <c r="E23620" s="27"/>
      <c r="F23620" s="27"/>
      <c r="G23620" s="1"/>
      <c r="H23620" s="1"/>
      <c r="I23620" s="1"/>
    </row>
    <row r="23621" spans="2:9">
      <c r="B23621" s="1"/>
      <c r="C23621" s="29"/>
      <c r="D23621" s="27"/>
      <c r="E23621" s="27"/>
      <c r="F23621" s="27"/>
      <c r="G23621" s="1"/>
      <c r="H23621" s="1"/>
      <c r="I23621" s="1"/>
    </row>
    <row r="23622" spans="2:9">
      <c r="B23622" s="1"/>
      <c r="C23622" s="29"/>
      <c r="D23622" s="27"/>
      <c r="E23622" s="27"/>
      <c r="F23622" s="27"/>
      <c r="G23622" s="1"/>
      <c r="H23622" s="1"/>
      <c r="I23622" s="1"/>
    </row>
    <row r="23623" spans="2:9">
      <c r="B23623" s="1"/>
      <c r="C23623" s="29"/>
      <c r="D23623" s="27"/>
      <c r="E23623" s="27"/>
      <c r="F23623" s="27"/>
      <c r="G23623" s="1"/>
      <c r="H23623" s="1"/>
      <c r="I23623" s="1"/>
    </row>
    <row r="23624" spans="2:9">
      <c r="B23624" s="1"/>
      <c r="C23624" s="29"/>
      <c r="D23624" s="27"/>
      <c r="E23624" s="27"/>
      <c r="F23624" s="27"/>
      <c r="G23624" s="1"/>
      <c r="H23624" s="1"/>
      <c r="I23624" s="1"/>
    </row>
    <row r="23625" spans="2:9">
      <c r="B23625" s="1"/>
      <c r="C23625" s="29"/>
      <c r="D23625" s="27"/>
      <c r="E23625" s="27"/>
      <c r="F23625" s="27"/>
      <c r="G23625" s="1"/>
      <c r="H23625" s="1"/>
      <c r="I23625" s="1"/>
    </row>
    <row r="23626" spans="2:9">
      <c r="B23626" s="1"/>
      <c r="C23626" s="29"/>
      <c r="D23626" s="27"/>
      <c r="E23626" s="27"/>
      <c r="F23626" s="27"/>
      <c r="G23626" s="1"/>
      <c r="H23626" s="1"/>
      <c r="I23626" s="1"/>
    </row>
    <row r="23627" spans="2:9">
      <c r="B23627" s="1"/>
      <c r="C23627" s="29"/>
      <c r="D23627" s="27"/>
      <c r="E23627" s="27"/>
      <c r="F23627" s="27"/>
      <c r="G23627" s="1"/>
      <c r="H23627" s="1"/>
      <c r="I23627" s="1"/>
    </row>
    <row r="23628" spans="2:9">
      <c r="B23628" s="1"/>
      <c r="C23628" s="29"/>
      <c r="D23628" s="27"/>
      <c r="E23628" s="27"/>
      <c r="F23628" s="27"/>
      <c r="G23628" s="1"/>
      <c r="H23628" s="1"/>
      <c r="I23628" s="1"/>
    </row>
    <row r="23629" spans="2:9">
      <c r="B23629" s="1"/>
      <c r="C23629" s="29"/>
      <c r="D23629" s="27"/>
      <c r="E23629" s="27"/>
      <c r="F23629" s="27"/>
      <c r="G23629" s="1"/>
      <c r="H23629" s="1"/>
      <c r="I23629" s="1"/>
    </row>
    <row r="23630" spans="2:9">
      <c r="B23630" s="1"/>
      <c r="C23630" s="29"/>
      <c r="D23630" s="27"/>
      <c r="E23630" s="27"/>
      <c r="F23630" s="27"/>
      <c r="G23630" s="1"/>
      <c r="H23630" s="1"/>
      <c r="I23630" s="1"/>
    </row>
    <row r="23631" spans="2:9">
      <c r="B23631" s="1"/>
      <c r="C23631" s="29"/>
      <c r="D23631" s="27"/>
      <c r="E23631" s="27"/>
      <c r="F23631" s="27"/>
      <c r="G23631" s="1"/>
      <c r="H23631" s="1"/>
      <c r="I23631" s="1"/>
    </row>
    <row r="23632" spans="2:9">
      <c r="B23632" s="1"/>
      <c r="C23632" s="29"/>
      <c r="D23632" s="27"/>
      <c r="E23632" s="27"/>
      <c r="F23632" s="27"/>
      <c r="G23632" s="1"/>
      <c r="H23632" s="1"/>
      <c r="I23632" s="1"/>
    </row>
    <row r="23633" spans="2:9">
      <c r="B23633" s="1"/>
      <c r="C23633" s="29"/>
      <c r="D23633" s="27"/>
      <c r="E23633" s="27"/>
      <c r="F23633" s="27"/>
      <c r="G23633" s="1"/>
      <c r="H23633" s="1"/>
      <c r="I23633" s="1"/>
    </row>
    <row r="23634" spans="2:9">
      <c r="B23634" s="1"/>
      <c r="C23634" s="29"/>
      <c r="D23634" s="27"/>
      <c r="E23634" s="27"/>
      <c r="F23634" s="27"/>
      <c r="G23634" s="1"/>
      <c r="H23634" s="1"/>
      <c r="I23634" s="1"/>
    </row>
    <row r="23635" spans="2:9">
      <c r="B23635" s="1"/>
      <c r="C23635" s="29"/>
      <c r="D23635" s="27"/>
      <c r="E23635" s="27"/>
      <c r="F23635" s="27"/>
      <c r="G23635" s="1"/>
      <c r="H23635" s="1"/>
      <c r="I23635" s="1"/>
    </row>
    <row r="23636" spans="2:9">
      <c r="B23636" s="1"/>
      <c r="C23636" s="29"/>
      <c r="D23636" s="27"/>
      <c r="E23636" s="27"/>
      <c r="F23636" s="27"/>
      <c r="G23636" s="1"/>
      <c r="H23636" s="1"/>
      <c r="I23636" s="1"/>
    </row>
    <row r="23637" spans="2:9">
      <c r="B23637" s="1"/>
      <c r="C23637" s="29"/>
      <c r="D23637" s="27"/>
      <c r="E23637" s="27"/>
      <c r="F23637" s="27"/>
      <c r="G23637" s="1"/>
      <c r="H23637" s="1"/>
      <c r="I23637" s="1"/>
    </row>
    <row r="23638" spans="2:9">
      <c r="B23638" s="1"/>
      <c r="C23638" s="29"/>
      <c r="D23638" s="27"/>
      <c r="E23638" s="27"/>
      <c r="F23638" s="27"/>
      <c r="G23638" s="1"/>
      <c r="H23638" s="1"/>
      <c r="I23638" s="1"/>
    </row>
    <row r="23639" spans="2:9">
      <c r="B23639" s="1"/>
      <c r="C23639" s="29"/>
      <c r="D23639" s="27"/>
      <c r="E23639" s="27"/>
      <c r="F23639" s="27"/>
      <c r="G23639" s="1"/>
      <c r="H23639" s="1"/>
      <c r="I23639" s="1"/>
    </row>
    <row r="23640" spans="2:9">
      <c r="B23640" s="1"/>
      <c r="C23640" s="29"/>
      <c r="D23640" s="27"/>
      <c r="E23640" s="27"/>
      <c r="F23640" s="27"/>
      <c r="G23640" s="1"/>
      <c r="H23640" s="1"/>
      <c r="I23640" s="1"/>
    </row>
    <row r="23641" spans="2:9">
      <c r="B23641" s="1"/>
      <c r="C23641" s="29"/>
      <c r="D23641" s="27"/>
      <c r="E23641" s="27"/>
      <c r="F23641" s="27"/>
      <c r="G23641" s="1"/>
      <c r="H23641" s="1"/>
      <c r="I23641" s="1"/>
    </row>
    <row r="23642" spans="2:9">
      <c r="B23642" s="1"/>
      <c r="C23642" s="29"/>
      <c r="D23642" s="27"/>
      <c r="E23642" s="27"/>
      <c r="F23642" s="27"/>
      <c r="G23642" s="1"/>
      <c r="H23642" s="1"/>
      <c r="I23642" s="1"/>
    </row>
    <row r="23643" spans="2:9">
      <c r="B23643" s="1"/>
      <c r="C23643" s="29"/>
      <c r="D23643" s="27"/>
      <c r="E23643" s="27"/>
      <c r="F23643" s="27"/>
      <c r="G23643" s="1"/>
      <c r="H23643" s="1"/>
      <c r="I23643" s="1"/>
    </row>
    <row r="23644" spans="2:9">
      <c r="B23644" s="1"/>
      <c r="C23644" s="29"/>
      <c r="D23644" s="27"/>
      <c r="E23644" s="27"/>
      <c r="F23644" s="27"/>
      <c r="G23644" s="1"/>
      <c r="H23644" s="1"/>
      <c r="I23644" s="1"/>
    </row>
    <row r="23645" spans="2:9">
      <c r="B23645" s="1"/>
      <c r="C23645" s="29"/>
      <c r="D23645" s="27"/>
      <c r="E23645" s="27"/>
      <c r="F23645" s="27"/>
      <c r="G23645" s="1"/>
      <c r="H23645" s="1"/>
      <c r="I23645" s="1"/>
    </row>
    <row r="23646" spans="2:9">
      <c r="B23646" s="1"/>
      <c r="C23646" s="29"/>
      <c r="D23646" s="27"/>
      <c r="E23646" s="27"/>
      <c r="F23646" s="27"/>
      <c r="G23646" s="1"/>
      <c r="H23646" s="1"/>
      <c r="I23646" s="1"/>
    </row>
    <row r="23647" spans="2:9">
      <c r="B23647" s="1"/>
      <c r="C23647" s="29"/>
      <c r="D23647" s="27"/>
      <c r="E23647" s="27"/>
      <c r="F23647" s="27"/>
      <c r="G23647" s="1"/>
      <c r="H23647" s="1"/>
      <c r="I23647" s="1"/>
    </row>
    <row r="23648" spans="2:9">
      <c r="B23648" s="1"/>
      <c r="C23648" s="29"/>
      <c r="D23648" s="27"/>
      <c r="E23648" s="27"/>
      <c r="F23648" s="27"/>
      <c r="G23648" s="1"/>
      <c r="H23648" s="1"/>
      <c r="I23648" s="1"/>
    </row>
    <row r="23649" spans="2:9">
      <c r="B23649" s="1"/>
      <c r="C23649" s="29"/>
      <c r="D23649" s="27"/>
      <c r="E23649" s="27"/>
      <c r="F23649" s="27"/>
      <c r="G23649" s="1"/>
      <c r="H23649" s="1"/>
      <c r="I23649" s="1"/>
    </row>
    <row r="23650" spans="2:9">
      <c r="B23650" s="1"/>
      <c r="C23650" s="29"/>
      <c r="D23650" s="27"/>
      <c r="E23650" s="27"/>
      <c r="F23650" s="27"/>
      <c r="G23650" s="1"/>
      <c r="H23650" s="1"/>
      <c r="I23650" s="1"/>
    </row>
    <row r="23651" spans="2:9">
      <c r="B23651" s="1"/>
      <c r="C23651" s="29"/>
      <c r="D23651" s="27"/>
      <c r="E23651" s="27"/>
      <c r="F23651" s="27"/>
      <c r="G23651" s="1"/>
      <c r="H23651" s="1"/>
      <c r="I23651" s="1"/>
    </row>
    <row r="23652" spans="2:9">
      <c r="B23652" s="1"/>
      <c r="C23652" s="29"/>
      <c r="D23652" s="27"/>
      <c r="E23652" s="27"/>
      <c r="F23652" s="27"/>
      <c r="G23652" s="1"/>
      <c r="H23652" s="1"/>
      <c r="I23652" s="1"/>
    </row>
    <row r="23653" spans="2:9">
      <c r="B23653" s="1"/>
      <c r="C23653" s="29"/>
      <c r="D23653" s="27"/>
      <c r="E23653" s="27"/>
      <c r="F23653" s="27"/>
      <c r="G23653" s="1"/>
      <c r="H23653" s="1"/>
      <c r="I23653" s="1"/>
    </row>
    <row r="23654" spans="2:9">
      <c r="B23654" s="1"/>
      <c r="C23654" s="29"/>
      <c r="D23654" s="27"/>
      <c r="E23654" s="27"/>
      <c r="F23654" s="27"/>
      <c r="G23654" s="1"/>
      <c r="H23654" s="1"/>
      <c r="I23654" s="1"/>
    </row>
    <row r="23655" spans="2:9">
      <c r="B23655" s="1"/>
      <c r="C23655" s="29"/>
      <c r="D23655" s="27"/>
      <c r="E23655" s="27"/>
      <c r="F23655" s="27"/>
      <c r="G23655" s="1"/>
      <c r="H23655" s="1"/>
      <c r="I23655" s="1"/>
    </row>
    <row r="23656" spans="2:9">
      <c r="B23656" s="1"/>
      <c r="C23656" s="29"/>
      <c r="D23656" s="27"/>
      <c r="E23656" s="27"/>
      <c r="F23656" s="27"/>
      <c r="G23656" s="1"/>
      <c r="H23656" s="1"/>
      <c r="I23656" s="1"/>
    </row>
    <row r="23657" spans="2:9">
      <c r="B23657" s="1"/>
      <c r="C23657" s="29"/>
      <c r="D23657" s="27"/>
      <c r="E23657" s="27"/>
      <c r="F23657" s="27"/>
      <c r="G23657" s="1"/>
      <c r="H23657" s="1"/>
      <c r="I23657" s="1"/>
    </row>
    <row r="23658" spans="2:9">
      <c r="B23658" s="1"/>
      <c r="C23658" s="29"/>
      <c r="D23658" s="27"/>
      <c r="E23658" s="27"/>
      <c r="F23658" s="27"/>
      <c r="G23658" s="1"/>
      <c r="H23658" s="1"/>
      <c r="I23658" s="1"/>
    </row>
    <row r="23659" spans="2:9">
      <c r="B23659" s="1"/>
      <c r="C23659" s="29"/>
      <c r="D23659" s="27"/>
      <c r="E23659" s="27"/>
      <c r="F23659" s="27"/>
      <c r="G23659" s="1"/>
      <c r="H23659" s="1"/>
      <c r="I23659" s="1"/>
    </row>
    <row r="23660" spans="2:9">
      <c r="B23660" s="1"/>
      <c r="C23660" s="29"/>
      <c r="D23660" s="27"/>
      <c r="E23660" s="27"/>
      <c r="F23660" s="27"/>
      <c r="G23660" s="1"/>
      <c r="H23660" s="1"/>
      <c r="I23660" s="1"/>
    </row>
    <row r="23661" spans="2:9">
      <c r="B23661" s="1"/>
      <c r="C23661" s="29"/>
      <c r="D23661" s="27"/>
      <c r="E23661" s="27"/>
      <c r="F23661" s="27"/>
      <c r="G23661" s="1"/>
      <c r="H23661" s="1"/>
      <c r="I23661" s="1"/>
    </row>
    <row r="23662" spans="2:9">
      <c r="B23662" s="1"/>
      <c r="C23662" s="29"/>
      <c r="D23662" s="27"/>
      <c r="E23662" s="27"/>
      <c r="F23662" s="27"/>
      <c r="G23662" s="1"/>
      <c r="H23662" s="1"/>
      <c r="I23662" s="1"/>
    </row>
    <row r="23663" spans="2:9">
      <c r="B23663" s="1"/>
      <c r="C23663" s="29"/>
      <c r="D23663" s="27"/>
      <c r="E23663" s="27"/>
      <c r="F23663" s="27"/>
      <c r="G23663" s="1"/>
      <c r="H23663" s="1"/>
      <c r="I23663" s="1"/>
    </row>
    <row r="23664" spans="2:9">
      <c r="B23664" s="1"/>
      <c r="C23664" s="29"/>
      <c r="D23664" s="27"/>
      <c r="E23664" s="27"/>
      <c r="F23664" s="27"/>
      <c r="G23664" s="1"/>
      <c r="H23664" s="1"/>
      <c r="I23664" s="1"/>
    </row>
    <row r="23665" spans="2:9">
      <c r="B23665" s="1"/>
      <c r="C23665" s="29"/>
      <c r="D23665" s="27"/>
      <c r="E23665" s="27"/>
      <c r="F23665" s="27"/>
      <c r="G23665" s="1"/>
      <c r="H23665" s="1"/>
      <c r="I23665" s="1"/>
    </row>
    <row r="23666" spans="2:9">
      <c r="B23666" s="1"/>
      <c r="C23666" s="29"/>
      <c r="D23666" s="27"/>
      <c r="E23666" s="27"/>
      <c r="F23666" s="27"/>
      <c r="G23666" s="1"/>
      <c r="H23666" s="1"/>
      <c r="I23666" s="1"/>
    </row>
    <row r="23667" spans="2:9">
      <c r="B23667" s="1"/>
      <c r="C23667" s="29"/>
      <c r="D23667" s="27"/>
      <c r="E23667" s="27"/>
      <c r="F23667" s="27"/>
      <c r="G23667" s="1"/>
      <c r="H23667" s="1"/>
      <c r="I23667" s="1"/>
    </row>
    <row r="23668" spans="2:9">
      <c r="B23668" s="1"/>
      <c r="C23668" s="29"/>
      <c r="D23668" s="27"/>
      <c r="E23668" s="27"/>
      <c r="F23668" s="27"/>
      <c r="G23668" s="1"/>
      <c r="H23668" s="1"/>
      <c r="I23668" s="1"/>
    </row>
    <row r="23669" spans="2:9">
      <c r="B23669" s="1"/>
      <c r="C23669" s="29"/>
      <c r="D23669" s="27"/>
      <c r="E23669" s="27"/>
      <c r="F23669" s="27"/>
      <c r="G23669" s="1"/>
      <c r="H23669" s="1"/>
      <c r="I23669" s="1"/>
    </row>
    <row r="23670" spans="2:9">
      <c r="B23670" s="1"/>
      <c r="C23670" s="29"/>
      <c r="D23670" s="27"/>
      <c r="E23670" s="27"/>
      <c r="F23670" s="27"/>
      <c r="G23670" s="1"/>
      <c r="H23670" s="1"/>
      <c r="I23670" s="1"/>
    </row>
    <row r="23671" spans="2:9">
      <c r="B23671" s="1"/>
      <c r="C23671" s="29"/>
      <c r="D23671" s="27"/>
      <c r="E23671" s="27"/>
      <c r="F23671" s="27"/>
      <c r="G23671" s="1"/>
      <c r="H23671" s="1"/>
      <c r="I23671" s="1"/>
    </row>
    <row r="23672" spans="2:9">
      <c r="B23672" s="1"/>
      <c r="C23672" s="29"/>
      <c r="D23672" s="27"/>
      <c r="E23672" s="27"/>
      <c r="F23672" s="27"/>
      <c r="G23672" s="1"/>
      <c r="H23672" s="1"/>
      <c r="I23672" s="1"/>
    </row>
    <row r="23673" spans="2:9">
      <c r="B23673" s="1"/>
      <c r="C23673" s="29"/>
      <c r="D23673" s="27"/>
      <c r="E23673" s="27"/>
      <c r="F23673" s="27"/>
      <c r="G23673" s="1"/>
      <c r="H23673" s="1"/>
      <c r="I23673" s="1"/>
    </row>
    <row r="23674" spans="2:9">
      <c r="B23674" s="1"/>
      <c r="C23674" s="29"/>
      <c r="D23674" s="27"/>
      <c r="E23674" s="27"/>
      <c r="F23674" s="27"/>
      <c r="G23674" s="1"/>
      <c r="H23674" s="1"/>
      <c r="I23674" s="1"/>
    </row>
    <row r="23675" spans="2:9">
      <c r="B23675" s="1"/>
      <c r="C23675" s="29"/>
      <c r="D23675" s="27"/>
      <c r="E23675" s="27"/>
      <c r="F23675" s="27"/>
      <c r="G23675" s="1"/>
      <c r="H23675" s="1"/>
      <c r="I23675" s="1"/>
    </row>
    <row r="23676" spans="2:9">
      <c r="B23676" s="1"/>
      <c r="C23676" s="29"/>
      <c r="D23676" s="27"/>
      <c r="E23676" s="27"/>
      <c r="F23676" s="27"/>
      <c r="G23676" s="1"/>
      <c r="H23676" s="1"/>
      <c r="I23676" s="1"/>
    </row>
    <row r="23677" spans="2:9">
      <c r="B23677" s="1"/>
      <c r="C23677" s="29"/>
      <c r="D23677" s="27"/>
      <c r="E23677" s="27"/>
      <c r="F23677" s="27"/>
      <c r="G23677" s="1"/>
      <c r="H23677" s="1"/>
      <c r="I23677" s="1"/>
    </row>
    <row r="23678" spans="2:9">
      <c r="B23678" s="1"/>
      <c r="C23678" s="29"/>
      <c r="D23678" s="27"/>
      <c r="E23678" s="27"/>
      <c r="F23678" s="27"/>
      <c r="G23678" s="1"/>
      <c r="H23678" s="1"/>
      <c r="I23678" s="1"/>
    </row>
    <row r="23679" spans="2:9">
      <c r="B23679" s="1"/>
      <c r="C23679" s="29"/>
      <c r="D23679" s="27"/>
      <c r="E23679" s="27"/>
      <c r="F23679" s="27"/>
      <c r="G23679" s="1"/>
      <c r="H23679" s="1"/>
      <c r="I23679" s="1"/>
    </row>
    <row r="23680" spans="2:9">
      <c r="B23680" s="1"/>
      <c r="C23680" s="29"/>
      <c r="D23680" s="27"/>
      <c r="E23680" s="27"/>
      <c r="F23680" s="27"/>
      <c r="G23680" s="1"/>
      <c r="H23680" s="1"/>
      <c r="I23680" s="1"/>
    </row>
    <row r="23681" spans="2:9">
      <c r="B23681" s="1"/>
      <c r="C23681" s="29"/>
      <c r="D23681" s="27"/>
      <c r="E23681" s="27"/>
      <c r="F23681" s="27"/>
      <c r="G23681" s="1"/>
      <c r="H23681" s="1"/>
      <c r="I23681" s="1"/>
    </row>
    <row r="23682" spans="2:9">
      <c r="B23682" s="1"/>
      <c r="C23682" s="29"/>
      <c r="D23682" s="27"/>
      <c r="E23682" s="27"/>
      <c r="F23682" s="27"/>
      <c r="G23682" s="1"/>
      <c r="H23682" s="1"/>
      <c r="I23682" s="1"/>
    </row>
    <row r="23683" spans="2:9">
      <c r="B23683" s="1"/>
      <c r="C23683" s="29"/>
      <c r="D23683" s="27"/>
      <c r="E23683" s="27"/>
      <c r="F23683" s="27"/>
      <c r="G23683" s="1"/>
      <c r="H23683" s="1"/>
      <c r="I23683" s="1"/>
    </row>
    <row r="23684" spans="2:9">
      <c r="B23684" s="1"/>
      <c r="C23684" s="29"/>
      <c r="D23684" s="27"/>
      <c r="E23684" s="27"/>
      <c r="F23684" s="27"/>
      <c r="G23684" s="1"/>
      <c r="H23684" s="1"/>
      <c r="I23684" s="1"/>
    </row>
    <row r="23685" spans="2:9">
      <c r="B23685" s="1"/>
      <c r="C23685" s="29"/>
      <c r="D23685" s="27"/>
      <c r="E23685" s="27"/>
      <c r="F23685" s="27"/>
      <c r="G23685" s="1"/>
      <c r="H23685" s="1"/>
      <c r="I23685" s="1"/>
    </row>
    <row r="23686" spans="2:9">
      <c r="B23686" s="1"/>
      <c r="C23686" s="29"/>
      <c r="D23686" s="27"/>
      <c r="E23686" s="27"/>
      <c r="F23686" s="27"/>
      <c r="G23686" s="1"/>
      <c r="H23686" s="1"/>
      <c r="I23686" s="1"/>
    </row>
    <row r="23687" spans="2:9">
      <c r="B23687" s="1"/>
      <c r="C23687" s="29"/>
      <c r="D23687" s="27"/>
      <c r="E23687" s="27"/>
      <c r="F23687" s="27"/>
      <c r="G23687" s="1"/>
      <c r="H23687" s="1"/>
      <c r="I23687" s="1"/>
    </row>
    <row r="23688" spans="2:9">
      <c r="B23688" s="1"/>
      <c r="C23688" s="29"/>
      <c r="D23688" s="27"/>
      <c r="E23688" s="27"/>
      <c r="F23688" s="27"/>
      <c r="G23688" s="1"/>
      <c r="H23688" s="1"/>
      <c r="I23688" s="1"/>
    </row>
    <row r="23689" spans="2:9">
      <c r="B23689" s="1"/>
      <c r="C23689" s="29"/>
      <c r="D23689" s="27"/>
      <c r="E23689" s="27"/>
      <c r="F23689" s="27"/>
      <c r="G23689" s="1"/>
      <c r="H23689" s="1"/>
      <c r="I23689" s="1"/>
    </row>
    <row r="23690" spans="2:9">
      <c r="B23690" s="1"/>
      <c r="C23690" s="29"/>
      <c r="D23690" s="27"/>
      <c r="E23690" s="27"/>
      <c r="F23690" s="27"/>
      <c r="G23690" s="1"/>
      <c r="H23690" s="1"/>
      <c r="I23690" s="1"/>
    </row>
    <row r="23691" spans="2:9">
      <c r="B23691" s="1"/>
      <c r="C23691" s="29"/>
      <c r="D23691" s="27"/>
      <c r="E23691" s="27"/>
      <c r="F23691" s="27"/>
      <c r="G23691" s="1"/>
      <c r="H23691" s="1"/>
      <c r="I23691" s="1"/>
    </row>
    <row r="23692" spans="2:9">
      <c r="B23692" s="1"/>
      <c r="C23692" s="29"/>
      <c r="D23692" s="27"/>
      <c r="E23692" s="27"/>
      <c r="F23692" s="27"/>
      <c r="G23692" s="1"/>
      <c r="H23692" s="1"/>
      <c r="I23692" s="1"/>
    </row>
    <row r="23693" spans="2:9">
      <c r="B23693" s="1"/>
      <c r="C23693" s="29"/>
      <c r="D23693" s="27"/>
      <c r="E23693" s="27"/>
      <c r="F23693" s="27"/>
      <c r="G23693" s="1"/>
      <c r="H23693" s="1"/>
      <c r="I23693" s="1"/>
    </row>
    <row r="23694" spans="2:9">
      <c r="B23694" s="1"/>
      <c r="C23694" s="29"/>
      <c r="D23694" s="27"/>
      <c r="E23694" s="27"/>
      <c r="F23694" s="27"/>
      <c r="G23694" s="1"/>
      <c r="H23694" s="1"/>
      <c r="I23694" s="1"/>
    </row>
    <row r="23695" spans="2:9">
      <c r="B23695" s="1"/>
      <c r="C23695" s="29"/>
      <c r="D23695" s="27"/>
      <c r="E23695" s="27"/>
      <c r="F23695" s="27"/>
      <c r="G23695" s="1"/>
      <c r="H23695" s="1"/>
      <c r="I23695" s="1"/>
    </row>
    <row r="23696" spans="2:9">
      <c r="B23696" s="1"/>
      <c r="C23696" s="29"/>
      <c r="D23696" s="27"/>
      <c r="E23696" s="27"/>
      <c r="F23696" s="27"/>
      <c r="G23696" s="1"/>
      <c r="H23696" s="1"/>
      <c r="I23696" s="1"/>
    </row>
    <row r="23697" spans="2:9">
      <c r="B23697" s="1"/>
      <c r="C23697" s="29"/>
      <c r="D23697" s="27"/>
      <c r="E23697" s="27"/>
      <c r="F23697" s="27"/>
      <c r="G23697" s="1"/>
      <c r="H23697" s="1"/>
      <c r="I23697" s="1"/>
    </row>
    <row r="23698" spans="2:9">
      <c r="B23698" s="1"/>
      <c r="C23698" s="29"/>
      <c r="D23698" s="27"/>
      <c r="E23698" s="27"/>
      <c r="F23698" s="27"/>
      <c r="G23698" s="1"/>
      <c r="H23698" s="1"/>
      <c r="I23698" s="1"/>
    </row>
    <row r="23699" spans="2:9">
      <c r="B23699" s="1"/>
      <c r="C23699" s="29"/>
      <c r="D23699" s="27"/>
      <c r="E23699" s="27"/>
      <c r="F23699" s="27"/>
      <c r="G23699" s="1"/>
      <c r="H23699" s="1"/>
      <c r="I23699" s="1"/>
    </row>
    <row r="23700" spans="2:9">
      <c r="B23700" s="1"/>
      <c r="C23700" s="29"/>
      <c r="D23700" s="27"/>
      <c r="E23700" s="27"/>
      <c r="F23700" s="27"/>
      <c r="G23700" s="1"/>
      <c r="H23700" s="1"/>
      <c r="I23700" s="1"/>
    </row>
    <row r="23701" spans="2:9">
      <c r="B23701" s="1"/>
      <c r="C23701" s="29"/>
      <c r="D23701" s="27"/>
      <c r="E23701" s="27"/>
      <c r="F23701" s="27"/>
      <c r="G23701" s="1"/>
      <c r="H23701" s="1"/>
      <c r="I23701" s="1"/>
    </row>
    <row r="23702" spans="2:9">
      <c r="B23702" s="1"/>
      <c r="C23702" s="29"/>
      <c r="D23702" s="27"/>
      <c r="E23702" s="27"/>
      <c r="F23702" s="27"/>
      <c r="G23702" s="1"/>
      <c r="H23702" s="1"/>
      <c r="I23702" s="1"/>
    </row>
    <row r="23703" spans="2:9">
      <c r="B23703" s="1"/>
      <c r="C23703" s="29"/>
      <c r="D23703" s="27"/>
      <c r="E23703" s="27"/>
      <c r="F23703" s="27"/>
      <c r="G23703" s="1"/>
      <c r="H23703" s="1"/>
      <c r="I23703" s="1"/>
    </row>
    <row r="23704" spans="2:9">
      <c r="B23704" s="1"/>
      <c r="C23704" s="29"/>
      <c r="D23704" s="27"/>
      <c r="E23704" s="27"/>
      <c r="F23704" s="27"/>
      <c r="G23704" s="1"/>
      <c r="H23704" s="1"/>
      <c r="I23704" s="1"/>
    </row>
    <row r="23705" spans="2:9">
      <c r="B23705" s="1"/>
      <c r="C23705" s="29"/>
      <c r="D23705" s="27"/>
      <c r="E23705" s="27"/>
      <c r="F23705" s="27"/>
      <c r="G23705" s="1"/>
      <c r="H23705" s="1"/>
      <c r="I23705" s="1"/>
    </row>
    <row r="23706" spans="2:9">
      <c r="B23706" s="1"/>
      <c r="C23706" s="29"/>
      <c r="D23706" s="27"/>
      <c r="E23706" s="27"/>
      <c r="F23706" s="27"/>
      <c r="G23706" s="1"/>
      <c r="H23706" s="1"/>
      <c r="I23706" s="1"/>
    </row>
    <row r="23707" spans="2:9">
      <c r="B23707" s="1"/>
      <c r="C23707" s="29"/>
      <c r="D23707" s="27"/>
      <c r="E23707" s="27"/>
      <c r="F23707" s="27"/>
      <c r="G23707" s="1"/>
      <c r="H23707" s="1"/>
      <c r="I23707" s="1"/>
    </row>
    <row r="23708" spans="2:9">
      <c r="B23708" s="1"/>
      <c r="C23708" s="29"/>
      <c r="D23708" s="27"/>
      <c r="E23708" s="27"/>
      <c r="F23708" s="27"/>
      <c r="G23708" s="1"/>
      <c r="H23708" s="1"/>
      <c r="I23708" s="1"/>
    </row>
    <row r="23709" spans="2:9">
      <c r="B23709" s="1"/>
      <c r="C23709" s="29"/>
      <c r="D23709" s="27"/>
      <c r="E23709" s="27"/>
      <c r="F23709" s="27"/>
      <c r="G23709" s="1"/>
      <c r="H23709" s="1"/>
      <c r="I23709" s="1"/>
    </row>
    <row r="23710" spans="2:9">
      <c r="B23710" s="1"/>
      <c r="C23710" s="29"/>
      <c r="D23710" s="27"/>
      <c r="E23710" s="27"/>
      <c r="F23710" s="27"/>
      <c r="G23710" s="1"/>
      <c r="H23710" s="1"/>
      <c r="I23710" s="1"/>
    </row>
    <row r="23711" spans="2:9">
      <c r="B23711" s="1"/>
      <c r="C23711" s="29"/>
      <c r="D23711" s="27"/>
      <c r="E23711" s="27"/>
      <c r="F23711" s="27"/>
      <c r="G23711" s="1"/>
      <c r="H23711" s="1"/>
      <c r="I23711" s="1"/>
    </row>
    <row r="23712" spans="2:9">
      <c r="B23712" s="1"/>
      <c r="C23712" s="29"/>
      <c r="D23712" s="27"/>
      <c r="E23712" s="27"/>
      <c r="F23712" s="27"/>
      <c r="G23712" s="1"/>
      <c r="H23712" s="1"/>
      <c r="I23712" s="1"/>
    </row>
    <row r="23713" spans="2:9">
      <c r="B23713" s="1"/>
      <c r="C23713" s="29"/>
      <c r="D23713" s="27"/>
      <c r="E23713" s="27"/>
      <c r="F23713" s="27"/>
      <c r="G23713" s="1"/>
      <c r="H23713" s="1"/>
      <c r="I23713" s="1"/>
    </row>
    <row r="23714" spans="2:9">
      <c r="B23714" s="1"/>
      <c r="C23714" s="29"/>
      <c r="D23714" s="27"/>
      <c r="E23714" s="27"/>
      <c r="F23714" s="27"/>
      <c r="G23714" s="1"/>
      <c r="H23714" s="1"/>
      <c r="I23714" s="1"/>
    </row>
    <row r="23715" spans="2:9">
      <c r="B23715" s="1"/>
      <c r="C23715" s="29"/>
      <c r="D23715" s="27"/>
      <c r="E23715" s="27"/>
      <c r="F23715" s="27"/>
      <c r="G23715" s="1"/>
      <c r="H23715" s="1"/>
      <c r="I23715" s="1"/>
    </row>
    <row r="23716" spans="2:9">
      <c r="B23716" s="1"/>
      <c r="C23716" s="29"/>
      <c r="D23716" s="27"/>
      <c r="E23716" s="27"/>
      <c r="F23716" s="27"/>
      <c r="G23716" s="1"/>
      <c r="H23716" s="1"/>
      <c r="I23716" s="1"/>
    </row>
    <row r="23717" spans="2:9">
      <c r="B23717" s="1"/>
      <c r="C23717" s="29"/>
      <c r="D23717" s="27"/>
      <c r="E23717" s="27"/>
      <c r="F23717" s="27"/>
      <c r="G23717" s="1"/>
      <c r="H23717" s="1"/>
      <c r="I23717" s="1"/>
    </row>
    <row r="23718" spans="2:9">
      <c r="B23718" s="1"/>
      <c r="C23718" s="29"/>
      <c r="D23718" s="27"/>
      <c r="E23718" s="27"/>
      <c r="F23718" s="27"/>
      <c r="G23718" s="1"/>
      <c r="H23718" s="1"/>
      <c r="I23718" s="1"/>
    </row>
    <row r="23719" spans="2:9">
      <c r="B23719" s="1"/>
      <c r="C23719" s="29"/>
      <c r="D23719" s="27"/>
      <c r="E23719" s="27"/>
      <c r="F23719" s="27"/>
      <c r="G23719" s="1"/>
      <c r="H23719" s="1"/>
      <c r="I23719" s="1"/>
    </row>
    <row r="23720" spans="2:9">
      <c r="B23720" s="1"/>
      <c r="C23720" s="29"/>
      <c r="D23720" s="27"/>
      <c r="E23720" s="27"/>
      <c r="F23720" s="27"/>
      <c r="G23720" s="1"/>
      <c r="H23720" s="1"/>
      <c r="I23720" s="1"/>
    </row>
    <row r="23721" spans="2:9">
      <c r="B23721" s="1"/>
      <c r="C23721" s="29"/>
      <c r="D23721" s="27"/>
      <c r="E23721" s="27"/>
      <c r="F23721" s="27"/>
      <c r="G23721" s="1"/>
      <c r="H23721" s="1"/>
      <c r="I23721" s="1"/>
    </row>
    <row r="23722" spans="2:9">
      <c r="B23722" s="1"/>
      <c r="C23722" s="29"/>
      <c r="D23722" s="27"/>
      <c r="E23722" s="27"/>
      <c r="F23722" s="27"/>
      <c r="G23722" s="1"/>
      <c r="H23722" s="1"/>
      <c r="I23722" s="1"/>
    </row>
    <row r="23723" spans="2:9">
      <c r="B23723" s="1"/>
      <c r="C23723" s="29"/>
      <c r="D23723" s="27"/>
      <c r="E23723" s="27"/>
      <c r="F23723" s="27"/>
      <c r="G23723" s="1"/>
      <c r="H23723" s="1"/>
      <c r="I23723" s="1"/>
    </row>
    <row r="23724" spans="2:9">
      <c r="B23724" s="1"/>
      <c r="C23724" s="29"/>
      <c r="D23724" s="27"/>
      <c r="E23724" s="27"/>
      <c r="F23724" s="27"/>
      <c r="G23724" s="1"/>
      <c r="H23724" s="1"/>
      <c r="I23724" s="1"/>
    </row>
    <row r="23725" spans="2:9">
      <c r="B23725" s="1"/>
      <c r="C23725" s="29"/>
      <c r="D23725" s="27"/>
      <c r="E23725" s="27"/>
      <c r="F23725" s="27"/>
      <c r="G23725" s="1"/>
      <c r="H23725" s="1"/>
      <c r="I23725" s="1"/>
    </row>
    <row r="23726" spans="2:9">
      <c r="B23726" s="1"/>
      <c r="C23726" s="29"/>
      <c r="D23726" s="27"/>
      <c r="E23726" s="27"/>
      <c r="F23726" s="27"/>
      <c r="G23726" s="1"/>
      <c r="H23726" s="1"/>
      <c r="I23726" s="1"/>
    </row>
    <row r="23727" spans="2:9">
      <c r="B23727" s="1"/>
      <c r="C23727" s="29"/>
      <c r="D23727" s="27"/>
      <c r="E23727" s="27"/>
      <c r="F23727" s="27"/>
      <c r="G23727" s="1"/>
      <c r="H23727" s="1"/>
      <c r="I23727" s="1"/>
    </row>
    <row r="23728" spans="2:9">
      <c r="B23728" s="1"/>
      <c r="C23728" s="29"/>
      <c r="D23728" s="27"/>
      <c r="E23728" s="27"/>
      <c r="F23728" s="27"/>
      <c r="G23728" s="1"/>
      <c r="H23728" s="1"/>
      <c r="I23728" s="1"/>
    </row>
    <row r="23729" spans="2:9">
      <c r="B23729" s="1"/>
      <c r="C23729" s="29"/>
      <c r="D23729" s="27"/>
      <c r="E23729" s="27"/>
      <c r="F23729" s="27"/>
      <c r="G23729" s="1"/>
      <c r="H23729" s="1"/>
      <c r="I23729" s="1"/>
    </row>
    <row r="23730" spans="2:9">
      <c r="B23730" s="1"/>
      <c r="C23730" s="29"/>
      <c r="D23730" s="27"/>
      <c r="E23730" s="27"/>
      <c r="F23730" s="27"/>
      <c r="G23730" s="1"/>
      <c r="H23730" s="1"/>
      <c r="I23730" s="1"/>
    </row>
    <row r="23731" spans="2:9">
      <c r="B23731" s="1"/>
      <c r="C23731" s="29"/>
      <c r="D23731" s="27"/>
      <c r="E23731" s="27"/>
      <c r="F23731" s="27"/>
      <c r="G23731" s="1"/>
      <c r="H23731" s="1"/>
      <c r="I23731" s="1"/>
    </row>
    <row r="23732" spans="2:9">
      <c r="B23732" s="1"/>
      <c r="C23732" s="29"/>
      <c r="D23732" s="27"/>
      <c r="E23732" s="27"/>
      <c r="F23732" s="27"/>
      <c r="G23732" s="1"/>
      <c r="H23732" s="1"/>
      <c r="I23732" s="1"/>
    </row>
    <row r="23733" spans="2:9">
      <c r="B23733" s="1"/>
      <c r="C23733" s="29"/>
      <c r="D23733" s="27"/>
      <c r="E23733" s="27"/>
      <c r="F23733" s="27"/>
      <c r="G23733" s="1"/>
      <c r="H23733" s="1"/>
      <c r="I23733" s="1"/>
    </row>
    <row r="23734" spans="2:9">
      <c r="B23734" s="1"/>
      <c r="C23734" s="29"/>
      <c r="D23734" s="27"/>
      <c r="E23734" s="27"/>
      <c r="F23734" s="27"/>
      <c r="G23734" s="1"/>
      <c r="H23734" s="1"/>
      <c r="I23734" s="1"/>
    </row>
    <row r="23735" spans="2:9">
      <c r="B23735" s="1"/>
      <c r="C23735" s="29"/>
      <c r="D23735" s="27"/>
      <c r="E23735" s="27"/>
      <c r="F23735" s="27"/>
      <c r="G23735" s="1"/>
      <c r="H23735" s="1"/>
      <c r="I23735" s="1"/>
    </row>
    <row r="23736" spans="2:9">
      <c r="B23736" s="1"/>
      <c r="C23736" s="29"/>
      <c r="D23736" s="27"/>
      <c r="E23736" s="27"/>
      <c r="F23736" s="27"/>
      <c r="G23736" s="1"/>
      <c r="H23736" s="1"/>
      <c r="I23736" s="1"/>
    </row>
    <row r="23737" spans="2:9">
      <c r="B23737" s="1"/>
      <c r="C23737" s="29"/>
      <c r="D23737" s="27"/>
      <c r="E23737" s="27"/>
      <c r="F23737" s="27"/>
      <c r="G23737" s="1"/>
      <c r="H23737" s="1"/>
      <c r="I23737" s="1"/>
    </row>
    <row r="23738" spans="2:9">
      <c r="B23738" s="1"/>
      <c r="C23738" s="29"/>
      <c r="D23738" s="27"/>
      <c r="E23738" s="27"/>
      <c r="F23738" s="27"/>
      <c r="G23738" s="1"/>
      <c r="H23738" s="1"/>
      <c r="I23738" s="1"/>
    </row>
    <row r="23739" spans="2:9">
      <c r="B23739" s="1"/>
      <c r="C23739" s="29"/>
      <c r="D23739" s="27"/>
      <c r="E23739" s="27"/>
      <c r="F23739" s="27"/>
      <c r="G23739" s="1"/>
      <c r="H23739" s="1"/>
      <c r="I23739" s="1"/>
    </row>
    <row r="23740" spans="2:9">
      <c r="B23740" s="1"/>
      <c r="C23740" s="29"/>
      <c r="D23740" s="27"/>
      <c r="E23740" s="27"/>
      <c r="F23740" s="27"/>
      <c r="G23740" s="1"/>
      <c r="H23740" s="1"/>
      <c r="I23740" s="1"/>
    </row>
    <row r="23741" spans="2:9">
      <c r="B23741" s="1"/>
      <c r="C23741" s="29"/>
      <c r="D23741" s="27"/>
      <c r="E23741" s="27"/>
      <c r="F23741" s="27"/>
      <c r="G23741" s="1"/>
      <c r="H23741" s="1"/>
      <c r="I23741" s="1"/>
    </row>
    <row r="23742" spans="2:9">
      <c r="B23742" s="1"/>
      <c r="C23742" s="29"/>
      <c r="D23742" s="27"/>
      <c r="E23742" s="27"/>
      <c r="F23742" s="27"/>
      <c r="G23742" s="1"/>
      <c r="H23742" s="1"/>
      <c r="I23742" s="1"/>
    </row>
    <row r="23743" spans="2:9">
      <c r="B23743" s="1"/>
      <c r="C23743" s="29"/>
      <c r="D23743" s="27"/>
      <c r="E23743" s="27"/>
      <c r="F23743" s="27"/>
      <c r="G23743" s="1"/>
      <c r="H23743" s="1"/>
      <c r="I23743" s="1"/>
    </row>
    <row r="23744" spans="2:9">
      <c r="B23744" s="1"/>
      <c r="C23744" s="29"/>
      <c r="D23744" s="27"/>
      <c r="E23744" s="27"/>
      <c r="F23744" s="27"/>
      <c r="G23744" s="1"/>
      <c r="H23744" s="1"/>
      <c r="I23744" s="1"/>
    </row>
    <row r="23745" spans="2:9">
      <c r="B23745" s="1"/>
      <c r="C23745" s="29"/>
      <c r="D23745" s="27"/>
      <c r="E23745" s="27"/>
      <c r="F23745" s="27"/>
      <c r="G23745" s="1"/>
      <c r="H23745" s="1"/>
      <c r="I23745" s="1"/>
    </row>
    <row r="23746" spans="2:9">
      <c r="B23746" s="1"/>
      <c r="C23746" s="29"/>
      <c r="D23746" s="27"/>
      <c r="E23746" s="27"/>
      <c r="F23746" s="27"/>
      <c r="G23746" s="1"/>
      <c r="H23746" s="1"/>
      <c r="I23746" s="1"/>
    </row>
    <row r="23747" spans="2:9">
      <c r="B23747" s="1"/>
      <c r="C23747" s="29"/>
      <c r="D23747" s="27"/>
      <c r="E23747" s="27"/>
      <c r="F23747" s="27"/>
      <c r="G23747" s="1"/>
      <c r="H23747" s="1"/>
      <c r="I23747" s="1"/>
    </row>
    <row r="23748" spans="2:9">
      <c r="B23748" s="1"/>
      <c r="C23748" s="29"/>
      <c r="D23748" s="27"/>
      <c r="E23748" s="27"/>
      <c r="F23748" s="27"/>
      <c r="G23748" s="1"/>
      <c r="H23748" s="1"/>
      <c r="I23748" s="1"/>
    </row>
    <row r="23749" spans="2:9">
      <c r="B23749" s="1"/>
      <c r="C23749" s="29"/>
      <c r="D23749" s="27"/>
      <c r="E23749" s="27"/>
      <c r="F23749" s="27"/>
      <c r="G23749" s="1"/>
      <c r="H23749" s="1"/>
      <c r="I23749" s="1"/>
    </row>
    <row r="23750" spans="2:9">
      <c r="B23750" s="1"/>
      <c r="C23750" s="29"/>
      <c r="D23750" s="27"/>
      <c r="E23750" s="27"/>
      <c r="F23750" s="27"/>
      <c r="G23750" s="1"/>
      <c r="H23750" s="1"/>
      <c r="I23750" s="1"/>
    </row>
    <row r="23751" spans="2:9">
      <c r="B23751" s="1"/>
      <c r="C23751" s="29"/>
      <c r="D23751" s="27"/>
      <c r="E23751" s="27"/>
      <c r="F23751" s="27"/>
      <c r="G23751" s="1"/>
      <c r="H23751" s="1"/>
      <c r="I23751" s="1"/>
    </row>
    <row r="23752" spans="2:9">
      <c r="B23752" s="1"/>
      <c r="C23752" s="29"/>
      <c r="D23752" s="27"/>
      <c r="E23752" s="27"/>
      <c r="F23752" s="27"/>
      <c r="G23752" s="1"/>
      <c r="H23752" s="1"/>
      <c r="I23752" s="1"/>
    </row>
    <row r="23753" spans="2:9">
      <c r="B23753" s="1"/>
      <c r="C23753" s="29"/>
      <c r="D23753" s="27"/>
      <c r="E23753" s="27"/>
      <c r="F23753" s="27"/>
      <c r="G23753" s="1"/>
      <c r="H23753" s="1"/>
      <c r="I23753" s="1"/>
    </row>
    <row r="23754" spans="2:9">
      <c r="B23754" s="1"/>
      <c r="C23754" s="29"/>
      <c r="D23754" s="27"/>
      <c r="E23754" s="27"/>
      <c r="F23754" s="27"/>
      <c r="G23754" s="1"/>
      <c r="H23754" s="1"/>
      <c r="I23754" s="1"/>
    </row>
    <row r="23755" spans="2:9">
      <c r="B23755" s="1"/>
      <c r="C23755" s="29"/>
      <c r="D23755" s="27"/>
      <c r="E23755" s="27"/>
      <c r="F23755" s="27"/>
      <c r="G23755" s="1"/>
      <c r="H23755" s="1"/>
      <c r="I23755" s="1"/>
    </row>
    <row r="23756" spans="2:9">
      <c r="B23756" s="1"/>
      <c r="C23756" s="29"/>
      <c r="D23756" s="27"/>
      <c r="E23756" s="27"/>
      <c r="F23756" s="27"/>
      <c r="G23756" s="1"/>
      <c r="H23756" s="1"/>
      <c r="I23756" s="1"/>
    </row>
    <row r="23757" spans="2:9">
      <c r="B23757" s="1"/>
      <c r="C23757" s="29"/>
      <c r="D23757" s="27"/>
      <c r="E23757" s="27"/>
      <c r="F23757" s="27"/>
      <c r="G23757" s="1"/>
      <c r="H23757" s="1"/>
      <c r="I23757" s="1"/>
    </row>
    <row r="23758" spans="2:9">
      <c r="B23758" s="1"/>
      <c r="C23758" s="29"/>
      <c r="D23758" s="27"/>
      <c r="E23758" s="27"/>
      <c r="F23758" s="27"/>
      <c r="G23758" s="1"/>
      <c r="H23758" s="1"/>
      <c r="I23758" s="1"/>
    </row>
    <row r="23759" spans="2:9">
      <c r="B23759" s="1"/>
      <c r="C23759" s="29"/>
      <c r="D23759" s="27"/>
      <c r="E23759" s="27"/>
      <c r="F23759" s="27"/>
      <c r="G23759" s="1"/>
      <c r="H23759" s="1"/>
      <c r="I23759" s="1"/>
    </row>
    <row r="23760" spans="2:9">
      <c r="B23760" s="1"/>
      <c r="C23760" s="29"/>
      <c r="D23760" s="27"/>
      <c r="E23760" s="27"/>
      <c r="F23760" s="27"/>
      <c r="G23760" s="1"/>
      <c r="H23760" s="1"/>
      <c r="I23760" s="1"/>
    </row>
    <row r="23761" spans="2:9">
      <c r="B23761" s="1"/>
      <c r="C23761" s="29"/>
      <c r="D23761" s="27"/>
      <c r="E23761" s="27"/>
      <c r="F23761" s="27"/>
      <c r="G23761" s="1"/>
      <c r="H23761" s="1"/>
      <c r="I23761" s="1"/>
    </row>
    <row r="23762" spans="2:9">
      <c r="B23762" s="1"/>
      <c r="C23762" s="29"/>
      <c r="D23762" s="27"/>
      <c r="E23762" s="27"/>
      <c r="F23762" s="27"/>
      <c r="G23762" s="1"/>
      <c r="H23762" s="1"/>
      <c r="I23762" s="1"/>
    </row>
    <row r="23763" spans="2:9">
      <c r="B23763" s="1"/>
      <c r="C23763" s="29"/>
      <c r="D23763" s="27"/>
      <c r="E23763" s="27"/>
      <c r="F23763" s="27"/>
      <c r="G23763" s="1"/>
      <c r="H23763" s="1"/>
      <c r="I23763" s="1"/>
    </row>
    <row r="23764" spans="2:9">
      <c r="B23764" s="1"/>
      <c r="C23764" s="29"/>
      <c r="D23764" s="27"/>
      <c r="E23764" s="27"/>
      <c r="F23764" s="27"/>
      <c r="G23764" s="1"/>
      <c r="H23764" s="1"/>
      <c r="I23764" s="1"/>
    </row>
    <row r="23765" spans="2:9">
      <c r="B23765" s="1"/>
      <c r="C23765" s="29"/>
      <c r="D23765" s="27"/>
      <c r="E23765" s="27"/>
      <c r="F23765" s="27"/>
      <c r="G23765" s="1"/>
      <c r="H23765" s="1"/>
      <c r="I23765" s="1"/>
    </row>
    <row r="23766" spans="2:9">
      <c r="B23766" s="1"/>
      <c r="C23766" s="29"/>
      <c r="D23766" s="27"/>
      <c r="E23766" s="27"/>
      <c r="F23766" s="27"/>
      <c r="G23766" s="1"/>
      <c r="H23766" s="1"/>
      <c r="I23766" s="1"/>
    </row>
    <row r="23767" spans="2:9">
      <c r="B23767" s="1"/>
      <c r="C23767" s="29"/>
      <c r="D23767" s="27"/>
      <c r="E23767" s="27"/>
      <c r="F23767" s="27"/>
      <c r="G23767" s="1"/>
      <c r="H23767" s="1"/>
      <c r="I23767" s="1"/>
    </row>
    <row r="23768" spans="2:9">
      <c r="B23768" s="1"/>
      <c r="C23768" s="29"/>
      <c r="D23768" s="27"/>
      <c r="E23768" s="27"/>
      <c r="F23768" s="27"/>
      <c r="G23768" s="1"/>
      <c r="H23768" s="1"/>
      <c r="I23768" s="1"/>
    </row>
    <row r="23769" spans="2:9">
      <c r="B23769" s="1"/>
      <c r="C23769" s="29"/>
      <c r="D23769" s="27"/>
      <c r="E23769" s="27"/>
      <c r="F23769" s="27"/>
      <c r="G23769" s="1"/>
      <c r="H23769" s="1"/>
      <c r="I23769" s="1"/>
    </row>
    <row r="23770" spans="2:9">
      <c r="B23770" s="1"/>
      <c r="C23770" s="29"/>
      <c r="D23770" s="27"/>
      <c r="E23770" s="27"/>
      <c r="F23770" s="27"/>
      <c r="G23770" s="1"/>
      <c r="H23770" s="1"/>
      <c r="I23770" s="1"/>
    </row>
    <row r="23771" spans="2:9">
      <c r="B23771" s="1"/>
      <c r="C23771" s="29"/>
      <c r="D23771" s="27"/>
      <c r="E23771" s="27"/>
      <c r="F23771" s="27"/>
      <c r="G23771" s="1"/>
      <c r="H23771" s="1"/>
      <c r="I23771" s="1"/>
    </row>
    <row r="23772" spans="2:9">
      <c r="B23772" s="1"/>
      <c r="C23772" s="29"/>
      <c r="D23772" s="27"/>
      <c r="E23772" s="27"/>
      <c r="F23772" s="27"/>
      <c r="G23772" s="1"/>
      <c r="H23772" s="1"/>
      <c r="I23772" s="1"/>
    </row>
    <row r="23773" spans="2:9">
      <c r="B23773" s="1"/>
      <c r="C23773" s="29"/>
      <c r="D23773" s="27"/>
      <c r="E23773" s="27"/>
      <c r="F23773" s="27"/>
      <c r="G23773" s="1"/>
      <c r="H23773" s="1"/>
      <c r="I23773" s="1"/>
    </row>
    <row r="23774" spans="2:9">
      <c r="B23774" s="1"/>
      <c r="C23774" s="29"/>
      <c r="D23774" s="27"/>
      <c r="E23774" s="27"/>
      <c r="F23774" s="27"/>
      <c r="G23774" s="1"/>
      <c r="H23774" s="1"/>
      <c r="I23774" s="1"/>
    </row>
    <row r="23775" spans="2:9">
      <c r="B23775" s="1"/>
      <c r="C23775" s="29"/>
      <c r="D23775" s="27"/>
      <c r="E23775" s="27"/>
      <c r="F23775" s="27"/>
      <c r="G23775" s="1"/>
      <c r="H23775" s="1"/>
      <c r="I23775" s="1"/>
    </row>
    <row r="23776" spans="2:9">
      <c r="B23776" s="1"/>
      <c r="C23776" s="29"/>
      <c r="D23776" s="27"/>
      <c r="E23776" s="27"/>
      <c r="F23776" s="27"/>
      <c r="G23776" s="1"/>
      <c r="H23776" s="1"/>
      <c r="I23776" s="1"/>
    </row>
    <row r="23777" spans="2:9">
      <c r="B23777" s="1"/>
      <c r="C23777" s="29"/>
      <c r="D23777" s="27"/>
      <c r="E23777" s="27"/>
      <c r="F23777" s="27"/>
      <c r="G23777" s="1"/>
      <c r="H23777" s="1"/>
      <c r="I23777" s="1"/>
    </row>
    <row r="23778" spans="2:9">
      <c r="B23778" s="1"/>
      <c r="C23778" s="29"/>
      <c r="D23778" s="27"/>
      <c r="E23778" s="27"/>
      <c r="F23778" s="27"/>
      <c r="G23778" s="1"/>
      <c r="H23778" s="1"/>
      <c r="I23778" s="1"/>
    </row>
    <row r="23779" spans="2:9">
      <c r="B23779" s="1"/>
      <c r="C23779" s="29"/>
      <c r="D23779" s="27"/>
      <c r="E23779" s="27"/>
      <c r="F23779" s="27"/>
      <c r="G23779" s="1"/>
      <c r="H23779" s="1"/>
      <c r="I23779" s="1"/>
    </row>
    <row r="23780" spans="2:9">
      <c r="B23780" s="1"/>
      <c r="C23780" s="29"/>
      <c r="D23780" s="27"/>
      <c r="E23780" s="27"/>
      <c r="F23780" s="27"/>
      <c r="G23780" s="1"/>
      <c r="H23780" s="1"/>
      <c r="I23780" s="1"/>
    </row>
    <row r="23781" spans="2:9">
      <c r="B23781" s="1"/>
      <c r="C23781" s="29"/>
      <c r="D23781" s="27"/>
      <c r="E23781" s="27"/>
      <c r="F23781" s="27"/>
      <c r="G23781" s="1"/>
      <c r="H23781" s="1"/>
      <c r="I23781" s="1"/>
    </row>
    <row r="23782" spans="2:9">
      <c r="B23782" s="1"/>
      <c r="C23782" s="29"/>
      <c r="D23782" s="27"/>
      <c r="E23782" s="27"/>
      <c r="F23782" s="27"/>
      <c r="G23782" s="1"/>
      <c r="H23782" s="1"/>
      <c r="I23782" s="1"/>
    </row>
    <row r="23783" spans="2:9">
      <c r="B23783" s="1"/>
      <c r="C23783" s="29"/>
      <c r="D23783" s="27"/>
      <c r="E23783" s="27"/>
      <c r="F23783" s="27"/>
      <c r="G23783" s="1"/>
      <c r="H23783" s="1"/>
      <c r="I23783" s="1"/>
    </row>
    <row r="23784" spans="2:9">
      <c r="B23784" s="1"/>
      <c r="C23784" s="29"/>
      <c r="D23784" s="27"/>
      <c r="E23784" s="27"/>
      <c r="F23784" s="27"/>
      <c r="G23784" s="1"/>
      <c r="H23784" s="1"/>
      <c r="I23784" s="1"/>
    </row>
    <row r="23785" spans="2:9">
      <c r="B23785" s="1"/>
      <c r="C23785" s="29"/>
      <c r="D23785" s="27"/>
      <c r="E23785" s="27"/>
      <c r="F23785" s="27"/>
      <c r="G23785" s="1"/>
      <c r="H23785" s="1"/>
      <c r="I23785" s="1"/>
    </row>
    <row r="23786" spans="2:9">
      <c r="B23786" s="1"/>
      <c r="C23786" s="29"/>
      <c r="D23786" s="27"/>
      <c r="E23786" s="27"/>
      <c r="F23786" s="27"/>
      <c r="G23786" s="1"/>
      <c r="H23786" s="1"/>
      <c r="I23786" s="1"/>
    </row>
    <row r="23787" spans="2:9">
      <c r="B23787" s="1"/>
      <c r="C23787" s="29"/>
      <c r="D23787" s="27"/>
      <c r="E23787" s="27"/>
      <c r="F23787" s="27"/>
      <c r="G23787" s="1"/>
      <c r="H23787" s="1"/>
      <c r="I23787" s="1"/>
    </row>
    <row r="23788" spans="2:9">
      <c r="B23788" s="1"/>
      <c r="C23788" s="29"/>
      <c r="D23788" s="27"/>
      <c r="E23788" s="27"/>
      <c r="F23788" s="27"/>
      <c r="G23788" s="1"/>
      <c r="H23788" s="1"/>
      <c r="I23788" s="1"/>
    </row>
    <row r="23789" spans="2:9">
      <c r="B23789" s="1"/>
      <c r="C23789" s="29"/>
      <c r="D23789" s="27"/>
      <c r="E23789" s="27"/>
      <c r="F23789" s="27"/>
      <c r="G23789" s="1"/>
      <c r="H23789" s="1"/>
      <c r="I23789" s="1"/>
    </row>
    <row r="23790" spans="2:9">
      <c r="B23790" s="1"/>
      <c r="C23790" s="29"/>
      <c r="D23790" s="27"/>
      <c r="E23790" s="27"/>
      <c r="F23790" s="27"/>
      <c r="G23790" s="1"/>
      <c r="H23790" s="1"/>
      <c r="I23790" s="1"/>
    </row>
    <row r="23791" spans="2:9">
      <c r="B23791" s="1"/>
      <c r="C23791" s="29"/>
      <c r="D23791" s="27"/>
      <c r="E23791" s="27"/>
      <c r="F23791" s="27"/>
      <c r="G23791" s="1"/>
      <c r="H23791" s="1"/>
      <c r="I23791" s="1"/>
    </row>
    <row r="23792" spans="2:9">
      <c r="B23792" s="1"/>
      <c r="C23792" s="29"/>
      <c r="D23792" s="27"/>
      <c r="E23792" s="27"/>
      <c r="F23792" s="27"/>
      <c r="G23792" s="1"/>
      <c r="H23792" s="1"/>
      <c r="I23792" s="1"/>
    </row>
    <row r="23793" spans="2:9">
      <c r="B23793" s="1"/>
      <c r="C23793" s="29"/>
      <c r="D23793" s="27"/>
      <c r="E23793" s="27"/>
      <c r="F23793" s="27"/>
      <c r="G23793" s="1"/>
      <c r="H23793" s="1"/>
      <c r="I23793" s="1"/>
    </row>
    <row r="23794" spans="2:9">
      <c r="B23794" s="1"/>
      <c r="C23794" s="29"/>
      <c r="D23794" s="27"/>
      <c r="E23794" s="27"/>
      <c r="F23794" s="27"/>
      <c r="G23794" s="1"/>
      <c r="H23794" s="1"/>
      <c r="I23794" s="1"/>
    </row>
    <row r="23795" spans="2:9">
      <c r="B23795" s="1"/>
      <c r="C23795" s="29"/>
      <c r="D23795" s="27"/>
      <c r="E23795" s="27"/>
      <c r="F23795" s="27"/>
      <c r="G23795" s="1"/>
      <c r="H23795" s="1"/>
      <c r="I23795" s="1"/>
    </row>
    <row r="23796" spans="2:9">
      <c r="B23796" s="1"/>
      <c r="C23796" s="29"/>
      <c r="D23796" s="27"/>
      <c r="E23796" s="27"/>
      <c r="F23796" s="27"/>
      <c r="G23796" s="1"/>
      <c r="H23796" s="1"/>
      <c r="I23796" s="1"/>
    </row>
    <row r="23797" spans="2:9">
      <c r="B23797" s="1"/>
      <c r="C23797" s="29"/>
      <c r="D23797" s="27"/>
      <c r="E23797" s="27"/>
      <c r="F23797" s="27"/>
      <c r="G23797" s="1"/>
      <c r="H23797" s="1"/>
      <c r="I23797" s="1"/>
    </row>
    <row r="23798" spans="2:9">
      <c r="B23798" s="1"/>
      <c r="C23798" s="29"/>
      <c r="D23798" s="27"/>
      <c r="E23798" s="27"/>
      <c r="F23798" s="27"/>
      <c r="G23798" s="1"/>
      <c r="H23798" s="1"/>
      <c r="I23798" s="1"/>
    </row>
    <row r="23799" spans="2:9">
      <c r="B23799" s="1"/>
      <c r="C23799" s="29"/>
      <c r="D23799" s="27"/>
      <c r="E23799" s="27"/>
      <c r="F23799" s="27"/>
      <c r="G23799" s="1"/>
      <c r="H23799" s="1"/>
      <c r="I23799" s="1"/>
    </row>
    <row r="23800" spans="2:9">
      <c r="B23800" s="1"/>
      <c r="C23800" s="29"/>
      <c r="D23800" s="27"/>
      <c r="E23800" s="27"/>
      <c r="F23800" s="27"/>
      <c r="G23800" s="1"/>
      <c r="H23800" s="1"/>
      <c r="I23800" s="1"/>
    </row>
    <row r="23801" spans="2:9">
      <c r="B23801" s="1"/>
      <c r="C23801" s="29"/>
      <c r="D23801" s="27"/>
      <c r="E23801" s="27"/>
      <c r="F23801" s="27"/>
      <c r="G23801" s="1"/>
      <c r="H23801" s="1"/>
      <c r="I23801" s="1"/>
    </row>
    <row r="23802" spans="2:9">
      <c r="B23802" s="1"/>
      <c r="C23802" s="29"/>
      <c r="D23802" s="27"/>
      <c r="E23802" s="27"/>
      <c r="F23802" s="27"/>
      <c r="G23802" s="1"/>
      <c r="H23802" s="1"/>
      <c r="I23802" s="1"/>
    </row>
    <row r="23803" spans="2:9">
      <c r="B23803" s="1"/>
      <c r="C23803" s="29"/>
      <c r="D23803" s="27"/>
      <c r="E23803" s="27"/>
      <c r="F23803" s="27"/>
      <c r="G23803" s="1"/>
      <c r="H23803" s="1"/>
      <c r="I23803" s="1"/>
    </row>
    <row r="23804" spans="2:9">
      <c r="B23804" s="1"/>
      <c r="C23804" s="29"/>
      <c r="D23804" s="27"/>
      <c r="E23804" s="27"/>
      <c r="F23804" s="27"/>
      <c r="G23804" s="1"/>
      <c r="H23804" s="1"/>
      <c r="I23804" s="1"/>
    </row>
    <row r="23805" spans="2:9">
      <c r="B23805" s="1"/>
      <c r="C23805" s="29"/>
      <c r="D23805" s="27"/>
      <c r="E23805" s="27"/>
      <c r="F23805" s="27"/>
      <c r="G23805" s="1"/>
      <c r="H23805" s="1"/>
      <c r="I23805" s="1"/>
    </row>
    <row r="23806" spans="2:9">
      <c r="B23806" s="1"/>
      <c r="C23806" s="29"/>
      <c r="D23806" s="27"/>
      <c r="E23806" s="27"/>
      <c r="F23806" s="27"/>
      <c r="G23806" s="1"/>
      <c r="H23806" s="1"/>
      <c r="I23806" s="1"/>
    </row>
    <row r="23807" spans="2:9">
      <c r="B23807" s="1"/>
      <c r="C23807" s="29"/>
      <c r="D23807" s="27"/>
      <c r="E23807" s="27"/>
      <c r="F23807" s="27"/>
      <c r="G23807" s="1"/>
      <c r="H23807" s="1"/>
      <c r="I23807" s="1"/>
    </row>
    <row r="23808" spans="2:9">
      <c r="B23808" s="1"/>
      <c r="C23808" s="29"/>
      <c r="D23808" s="27"/>
      <c r="E23808" s="27"/>
      <c r="F23808" s="27"/>
      <c r="G23808" s="1"/>
      <c r="H23808" s="1"/>
      <c r="I23808" s="1"/>
    </row>
    <row r="23809" spans="2:9">
      <c r="B23809" s="1"/>
      <c r="C23809" s="29"/>
      <c r="D23809" s="27"/>
      <c r="E23809" s="27"/>
      <c r="F23809" s="27"/>
      <c r="G23809" s="1"/>
      <c r="H23809" s="1"/>
      <c r="I23809" s="1"/>
    </row>
    <row r="23810" spans="2:9">
      <c r="B23810" s="1"/>
      <c r="C23810" s="29"/>
      <c r="D23810" s="27"/>
      <c r="E23810" s="27"/>
      <c r="F23810" s="27"/>
      <c r="G23810" s="1"/>
      <c r="H23810" s="1"/>
      <c r="I23810" s="1"/>
    </row>
    <row r="23811" spans="2:9">
      <c r="B23811" s="1"/>
      <c r="C23811" s="29"/>
      <c r="D23811" s="27"/>
      <c r="E23811" s="27"/>
      <c r="F23811" s="27"/>
      <c r="G23811" s="1"/>
      <c r="H23811" s="1"/>
      <c r="I23811" s="1"/>
    </row>
    <row r="23812" spans="2:9">
      <c r="B23812" s="1"/>
      <c r="C23812" s="29"/>
      <c r="D23812" s="27"/>
      <c r="E23812" s="27"/>
      <c r="F23812" s="27"/>
      <c r="G23812" s="1"/>
      <c r="H23812" s="1"/>
      <c r="I23812" s="1"/>
    </row>
    <row r="23813" spans="2:9">
      <c r="B23813" s="1"/>
      <c r="C23813" s="29"/>
      <c r="D23813" s="27"/>
      <c r="E23813" s="27"/>
      <c r="F23813" s="27"/>
      <c r="G23813" s="1"/>
      <c r="H23813" s="1"/>
      <c r="I23813" s="1"/>
    </row>
    <row r="23814" spans="2:9">
      <c r="B23814" s="1"/>
      <c r="C23814" s="29"/>
      <c r="D23814" s="27"/>
      <c r="E23814" s="27"/>
      <c r="F23814" s="27"/>
      <c r="G23814" s="1"/>
      <c r="H23814" s="1"/>
      <c r="I23814" s="1"/>
    </row>
    <row r="23815" spans="2:9">
      <c r="B23815" s="1"/>
      <c r="C23815" s="29"/>
      <c r="D23815" s="27"/>
      <c r="E23815" s="27"/>
      <c r="F23815" s="27"/>
      <c r="G23815" s="1"/>
      <c r="H23815" s="1"/>
      <c r="I23815" s="1"/>
    </row>
    <row r="23816" spans="2:9">
      <c r="B23816" s="1"/>
      <c r="C23816" s="29"/>
      <c r="D23816" s="27"/>
      <c r="E23816" s="27"/>
      <c r="F23816" s="27"/>
      <c r="G23816" s="1"/>
      <c r="H23816" s="1"/>
      <c r="I23816" s="1"/>
    </row>
    <row r="23817" spans="2:9">
      <c r="B23817" s="1"/>
      <c r="C23817" s="29"/>
      <c r="D23817" s="27"/>
      <c r="E23817" s="27"/>
      <c r="F23817" s="27"/>
      <c r="G23817" s="1"/>
      <c r="H23817" s="1"/>
      <c r="I23817" s="1"/>
    </row>
    <row r="23818" spans="2:9">
      <c r="B23818" s="1"/>
      <c r="C23818" s="29"/>
      <c r="D23818" s="27"/>
      <c r="E23818" s="27"/>
      <c r="F23818" s="27"/>
      <c r="G23818" s="1"/>
      <c r="H23818" s="1"/>
      <c r="I23818" s="1"/>
    </row>
    <row r="23819" spans="2:9">
      <c r="B23819" s="1"/>
      <c r="C23819" s="29"/>
      <c r="D23819" s="27"/>
      <c r="E23819" s="27"/>
      <c r="F23819" s="27"/>
      <c r="G23819" s="1"/>
      <c r="H23819" s="1"/>
      <c r="I23819" s="1"/>
    </row>
    <row r="23820" spans="2:9">
      <c r="B23820" s="1"/>
      <c r="C23820" s="29"/>
      <c r="D23820" s="27"/>
      <c r="E23820" s="27"/>
      <c r="F23820" s="27"/>
      <c r="G23820" s="1"/>
      <c r="H23820" s="1"/>
      <c r="I23820" s="1"/>
    </row>
    <row r="23821" spans="2:9">
      <c r="B23821" s="1"/>
      <c r="C23821" s="29"/>
      <c r="D23821" s="27"/>
      <c r="E23821" s="27"/>
      <c r="F23821" s="27"/>
      <c r="G23821" s="1"/>
      <c r="H23821" s="1"/>
      <c r="I23821" s="1"/>
    </row>
    <row r="23822" spans="2:9">
      <c r="B23822" s="1"/>
      <c r="C23822" s="29"/>
      <c r="D23822" s="27"/>
      <c r="E23822" s="27"/>
      <c r="F23822" s="27"/>
      <c r="G23822" s="1"/>
      <c r="H23822" s="1"/>
      <c r="I23822" s="1"/>
    </row>
    <row r="23823" spans="2:9">
      <c r="B23823" s="1"/>
      <c r="C23823" s="29"/>
      <c r="D23823" s="27"/>
      <c r="E23823" s="27"/>
      <c r="F23823" s="27"/>
      <c r="G23823" s="1"/>
      <c r="H23823" s="1"/>
      <c r="I23823" s="1"/>
    </row>
    <row r="23824" spans="2:9">
      <c r="B23824" s="1"/>
      <c r="C23824" s="29"/>
      <c r="D23824" s="27"/>
      <c r="E23824" s="27"/>
      <c r="F23824" s="27"/>
      <c r="G23824" s="1"/>
      <c r="H23824" s="1"/>
      <c r="I23824" s="1"/>
    </row>
    <row r="23825" spans="2:9">
      <c r="B23825" s="1"/>
      <c r="C23825" s="29"/>
      <c r="D23825" s="27"/>
      <c r="E23825" s="27"/>
      <c r="F23825" s="27"/>
      <c r="G23825" s="1"/>
      <c r="H23825" s="1"/>
      <c r="I23825" s="1"/>
    </row>
    <row r="23826" spans="2:9">
      <c r="B23826" s="1"/>
      <c r="C23826" s="29"/>
      <c r="D23826" s="27"/>
      <c r="E23826" s="27"/>
      <c r="F23826" s="27"/>
      <c r="G23826" s="1"/>
      <c r="H23826" s="1"/>
      <c r="I23826" s="1"/>
    </row>
    <row r="23827" spans="2:9">
      <c r="B23827" s="1"/>
      <c r="C23827" s="29"/>
      <c r="D23827" s="27"/>
      <c r="E23827" s="27"/>
      <c r="F23827" s="27"/>
      <c r="G23827" s="1"/>
      <c r="H23827" s="1"/>
      <c r="I23827" s="1"/>
    </row>
    <row r="23828" spans="2:9">
      <c r="B23828" s="1"/>
      <c r="C23828" s="29"/>
      <c r="D23828" s="27"/>
      <c r="E23828" s="27"/>
      <c r="F23828" s="27"/>
      <c r="G23828" s="1"/>
      <c r="H23828" s="1"/>
      <c r="I23828" s="1"/>
    </row>
    <row r="23829" spans="2:9">
      <c r="B23829" s="1"/>
      <c r="C23829" s="29"/>
      <c r="D23829" s="27"/>
      <c r="E23829" s="27"/>
      <c r="F23829" s="27"/>
      <c r="G23829" s="1"/>
      <c r="H23829" s="1"/>
      <c r="I23829" s="1"/>
    </row>
    <row r="23830" spans="2:9">
      <c r="B23830" s="1"/>
      <c r="C23830" s="29"/>
      <c r="D23830" s="27"/>
      <c r="E23830" s="27"/>
      <c r="F23830" s="27"/>
      <c r="G23830" s="1"/>
      <c r="H23830" s="1"/>
      <c r="I23830" s="1"/>
    </row>
    <row r="23831" spans="2:9">
      <c r="B23831" s="1"/>
      <c r="C23831" s="29"/>
      <c r="D23831" s="27"/>
      <c r="E23831" s="27"/>
      <c r="F23831" s="27"/>
      <c r="G23831" s="1"/>
      <c r="H23831" s="1"/>
      <c r="I23831" s="1"/>
    </row>
    <row r="23832" spans="2:9">
      <c r="B23832" s="1"/>
      <c r="C23832" s="29"/>
      <c r="D23832" s="27"/>
      <c r="E23832" s="27"/>
      <c r="F23832" s="27"/>
      <c r="G23832" s="1"/>
      <c r="H23832" s="1"/>
      <c r="I23832" s="1"/>
    </row>
    <row r="23833" spans="2:9">
      <c r="B23833" s="1"/>
      <c r="C23833" s="29"/>
      <c r="D23833" s="27"/>
      <c r="E23833" s="27"/>
      <c r="F23833" s="27"/>
      <c r="G23833" s="1"/>
      <c r="H23833" s="1"/>
      <c r="I23833" s="1"/>
    </row>
    <row r="23834" spans="2:9">
      <c r="B23834" s="1"/>
      <c r="C23834" s="29"/>
      <c r="D23834" s="27"/>
      <c r="E23834" s="27"/>
      <c r="F23834" s="27"/>
      <c r="G23834" s="1"/>
      <c r="H23834" s="1"/>
      <c r="I23834" s="1"/>
    </row>
    <row r="23835" spans="2:9">
      <c r="B23835" s="1"/>
      <c r="C23835" s="29"/>
      <c r="D23835" s="27"/>
      <c r="E23835" s="27"/>
      <c r="F23835" s="27"/>
      <c r="G23835" s="1"/>
      <c r="H23835" s="1"/>
      <c r="I23835" s="1"/>
    </row>
    <row r="23836" spans="2:9">
      <c r="B23836" s="1"/>
      <c r="C23836" s="29"/>
      <c r="D23836" s="27"/>
      <c r="E23836" s="27"/>
      <c r="F23836" s="27"/>
      <c r="G23836" s="1"/>
      <c r="H23836" s="1"/>
      <c r="I23836" s="1"/>
    </row>
    <row r="23837" spans="2:9">
      <c r="B23837" s="1"/>
      <c r="C23837" s="29"/>
      <c r="D23837" s="27"/>
      <c r="E23837" s="27"/>
      <c r="F23837" s="27"/>
      <c r="G23837" s="1"/>
      <c r="H23837" s="1"/>
      <c r="I23837" s="1"/>
    </row>
    <row r="23838" spans="2:9">
      <c r="B23838" s="1"/>
      <c r="C23838" s="29"/>
      <c r="D23838" s="27"/>
      <c r="E23838" s="27"/>
      <c r="F23838" s="27"/>
      <c r="G23838" s="1"/>
      <c r="H23838" s="1"/>
      <c r="I23838" s="1"/>
    </row>
    <row r="23839" spans="2:9">
      <c r="B23839" s="1"/>
      <c r="C23839" s="29"/>
      <c r="D23839" s="27"/>
      <c r="E23839" s="27"/>
      <c r="F23839" s="27"/>
      <c r="G23839" s="1"/>
      <c r="H23839" s="1"/>
      <c r="I23839" s="1"/>
    </row>
    <row r="23840" spans="2:9">
      <c r="B23840" s="1"/>
      <c r="C23840" s="29"/>
      <c r="D23840" s="27"/>
      <c r="E23840" s="27"/>
      <c r="F23840" s="27"/>
      <c r="G23840" s="1"/>
      <c r="H23840" s="1"/>
      <c r="I23840" s="1"/>
    </row>
    <row r="23841" spans="2:9">
      <c r="B23841" s="1"/>
      <c r="C23841" s="29"/>
      <c r="D23841" s="27"/>
      <c r="E23841" s="27"/>
      <c r="F23841" s="27"/>
      <c r="G23841" s="1"/>
      <c r="H23841" s="1"/>
      <c r="I23841" s="1"/>
    </row>
    <row r="23842" spans="2:9">
      <c r="B23842" s="1"/>
      <c r="C23842" s="29"/>
      <c r="D23842" s="27"/>
      <c r="E23842" s="27"/>
      <c r="F23842" s="27"/>
      <c r="G23842" s="1"/>
      <c r="H23842" s="1"/>
      <c r="I23842" s="1"/>
    </row>
    <row r="23843" spans="2:9">
      <c r="B23843" s="1"/>
      <c r="C23843" s="29"/>
      <c r="D23843" s="27"/>
      <c r="E23843" s="27"/>
      <c r="F23843" s="27"/>
      <c r="G23843" s="1"/>
      <c r="H23843" s="1"/>
      <c r="I23843" s="1"/>
    </row>
    <row r="23844" spans="2:9">
      <c r="B23844" s="1"/>
      <c r="C23844" s="29"/>
      <c r="D23844" s="27"/>
      <c r="E23844" s="27"/>
      <c r="F23844" s="27"/>
      <c r="G23844" s="1"/>
      <c r="H23844" s="1"/>
      <c r="I23844" s="1"/>
    </row>
    <row r="23845" spans="2:9">
      <c r="B23845" s="1"/>
      <c r="C23845" s="29"/>
      <c r="D23845" s="27"/>
      <c r="E23845" s="27"/>
      <c r="F23845" s="27"/>
      <c r="G23845" s="1"/>
      <c r="H23845" s="1"/>
      <c r="I23845" s="1"/>
    </row>
    <row r="23846" spans="2:9">
      <c r="B23846" s="1"/>
      <c r="C23846" s="29"/>
      <c r="D23846" s="27"/>
      <c r="E23846" s="27"/>
      <c r="F23846" s="27"/>
      <c r="G23846" s="1"/>
      <c r="H23846" s="1"/>
      <c r="I23846" s="1"/>
    </row>
    <row r="23847" spans="2:9">
      <c r="B23847" s="1"/>
      <c r="C23847" s="29"/>
      <c r="D23847" s="27"/>
      <c r="E23847" s="27"/>
      <c r="F23847" s="27"/>
      <c r="G23847" s="1"/>
      <c r="H23847" s="1"/>
      <c r="I23847" s="1"/>
    </row>
    <row r="23848" spans="2:9">
      <c r="B23848" s="1"/>
      <c r="C23848" s="29"/>
      <c r="D23848" s="27"/>
      <c r="E23848" s="27"/>
      <c r="F23848" s="27"/>
      <c r="G23848" s="1"/>
      <c r="H23848" s="1"/>
      <c r="I23848" s="1"/>
    </row>
    <row r="23849" spans="2:9">
      <c r="B23849" s="1"/>
      <c r="C23849" s="29"/>
      <c r="D23849" s="27"/>
      <c r="E23849" s="27"/>
      <c r="F23849" s="27"/>
      <c r="G23849" s="1"/>
      <c r="H23849" s="1"/>
      <c r="I23849" s="1"/>
    </row>
    <row r="23850" spans="2:9">
      <c r="B23850" s="1"/>
      <c r="C23850" s="29"/>
      <c r="D23850" s="27"/>
      <c r="E23850" s="27"/>
      <c r="F23850" s="27"/>
      <c r="G23850" s="1"/>
      <c r="H23850" s="1"/>
      <c r="I23850" s="1"/>
    </row>
    <row r="23851" spans="2:9">
      <c r="B23851" s="1"/>
      <c r="C23851" s="29"/>
      <c r="D23851" s="27"/>
      <c r="E23851" s="27"/>
      <c r="F23851" s="27"/>
      <c r="G23851" s="1"/>
      <c r="H23851" s="1"/>
      <c r="I23851" s="1"/>
    </row>
    <row r="23852" spans="2:9">
      <c r="B23852" s="1"/>
      <c r="C23852" s="29"/>
      <c r="D23852" s="27"/>
      <c r="E23852" s="27"/>
      <c r="F23852" s="27"/>
      <c r="G23852" s="1"/>
      <c r="H23852" s="1"/>
      <c r="I23852" s="1"/>
    </row>
    <row r="23853" spans="2:9">
      <c r="B23853" s="1"/>
      <c r="C23853" s="29"/>
      <c r="D23853" s="27"/>
      <c r="E23853" s="27"/>
      <c r="F23853" s="27"/>
      <c r="G23853" s="1"/>
      <c r="H23853" s="1"/>
      <c r="I23853" s="1"/>
    </row>
    <row r="23854" spans="2:9">
      <c r="B23854" s="1"/>
      <c r="C23854" s="29"/>
      <c r="D23854" s="27"/>
      <c r="E23854" s="27"/>
      <c r="F23854" s="27"/>
      <c r="G23854" s="1"/>
      <c r="H23854" s="1"/>
      <c r="I23854" s="1"/>
    </row>
    <row r="23855" spans="2:9">
      <c r="B23855" s="1"/>
      <c r="C23855" s="29"/>
      <c r="D23855" s="27"/>
      <c r="E23855" s="27"/>
      <c r="F23855" s="27"/>
      <c r="G23855" s="1"/>
      <c r="H23855" s="1"/>
      <c r="I23855" s="1"/>
    </row>
    <row r="23856" spans="2:9">
      <c r="B23856" s="1"/>
      <c r="C23856" s="29"/>
      <c r="D23856" s="27"/>
      <c r="E23856" s="27"/>
      <c r="F23856" s="27"/>
      <c r="G23856" s="1"/>
      <c r="H23856" s="1"/>
      <c r="I23856" s="1"/>
    </row>
    <row r="23857" spans="2:9">
      <c r="B23857" s="1"/>
      <c r="C23857" s="29"/>
      <c r="D23857" s="27"/>
      <c r="E23857" s="27"/>
      <c r="F23857" s="27"/>
      <c r="G23857" s="1"/>
      <c r="H23857" s="1"/>
      <c r="I23857" s="1"/>
    </row>
    <row r="23858" spans="2:9">
      <c r="B23858" s="1"/>
      <c r="C23858" s="29"/>
      <c r="D23858" s="27"/>
      <c r="E23858" s="27"/>
      <c r="F23858" s="27"/>
      <c r="G23858" s="1"/>
      <c r="H23858" s="1"/>
      <c r="I23858" s="1"/>
    </row>
    <row r="23859" spans="2:9">
      <c r="B23859" s="1"/>
      <c r="C23859" s="29"/>
      <c r="D23859" s="27"/>
      <c r="E23859" s="27"/>
      <c r="F23859" s="27"/>
      <c r="G23859" s="1"/>
      <c r="H23859" s="1"/>
      <c r="I23859" s="1"/>
    </row>
    <row r="23860" spans="2:9">
      <c r="B23860" s="1"/>
      <c r="C23860" s="29"/>
      <c r="D23860" s="27"/>
      <c r="E23860" s="27"/>
      <c r="F23860" s="27"/>
      <c r="G23860" s="1"/>
      <c r="H23860" s="1"/>
      <c r="I23860" s="1"/>
    </row>
    <row r="23861" spans="2:9">
      <c r="B23861" s="1"/>
      <c r="C23861" s="29"/>
      <c r="D23861" s="27"/>
      <c r="E23861" s="27"/>
      <c r="F23861" s="27"/>
      <c r="G23861" s="1"/>
      <c r="H23861" s="1"/>
      <c r="I23861" s="1"/>
    </row>
    <row r="23862" spans="2:9">
      <c r="B23862" s="1"/>
      <c r="C23862" s="29"/>
      <c r="D23862" s="27"/>
      <c r="E23862" s="27"/>
      <c r="F23862" s="27"/>
      <c r="G23862" s="1"/>
      <c r="H23862" s="1"/>
      <c r="I23862" s="1"/>
    </row>
    <row r="23863" spans="2:9">
      <c r="B23863" s="1"/>
      <c r="C23863" s="29"/>
      <c r="D23863" s="27"/>
      <c r="E23863" s="27"/>
      <c r="F23863" s="27"/>
      <c r="G23863" s="1"/>
      <c r="H23863" s="1"/>
      <c r="I23863" s="1"/>
    </row>
    <row r="23864" spans="2:9">
      <c r="B23864" s="1"/>
      <c r="C23864" s="29"/>
      <c r="D23864" s="27"/>
      <c r="E23864" s="27"/>
      <c r="F23864" s="27"/>
      <c r="G23864" s="1"/>
      <c r="H23864" s="1"/>
      <c r="I23864" s="1"/>
    </row>
    <row r="23865" spans="2:9">
      <c r="B23865" s="1"/>
      <c r="C23865" s="29"/>
      <c r="D23865" s="27"/>
      <c r="E23865" s="27"/>
      <c r="F23865" s="27"/>
      <c r="G23865" s="1"/>
      <c r="H23865" s="1"/>
      <c r="I23865" s="1"/>
    </row>
    <row r="23866" spans="2:9">
      <c r="B23866" s="1"/>
      <c r="C23866" s="29"/>
      <c r="D23866" s="27"/>
      <c r="E23866" s="27"/>
      <c r="F23866" s="27"/>
      <c r="G23866" s="1"/>
      <c r="H23866" s="1"/>
      <c r="I23866" s="1"/>
    </row>
    <row r="23867" spans="2:9">
      <c r="B23867" s="1"/>
      <c r="C23867" s="29"/>
      <c r="D23867" s="27"/>
      <c r="E23867" s="27"/>
      <c r="F23867" s="27"/>
      <c r="G23867" s="1"/>
      <c r="H23867" s="1"/>
      <c r="I23867" s="1"/>
    </row>
    <row r="23868" spans="2:9">
      <c r="B23868" s="1"/>
      <c r="C23868" s="29"/>
      <c r="D23868" s="27"/>
      <c r="E23868" s="27"/>
      <c r="F23868" s="27"/>
      <c r="G23868" s="1"/>
      <c r="H23868" s="1"/>
      <c r="I23868" s="1"/>
    </row>
    <row r="23869" spans="2:9">
      <c r="B23869" s="1"/>
      <c r="C23869" s="29"/>
      <c r="D23869" s="27"/>
      <c r="E23869" s="27"/>
      <c r="F23869" s="27"/>
      <c r="G23869" s="1"/>
      <c r="H23869" s="1"/>
      <c r="I23869" s="1"/>
    </row>
    <row r="23870" spans="2:9">
      <c r="B23870" s="1"/>
      <c r="C23870" s="29"/>
      <c r="D23870" s="27"/>
      <c r="E23870" s="27"/>
      <c r="F23870" s="27"/>
      <c r="G23870" s="1"/>
      <c r="H23870" s="1"/>
      <c r="I23870" s="1"/>
    </row>
    <row r="23871" spans="2:9">
      <c r="B23871" s="1"/>
      <c r="C23871" s="29"/>
      <c r="D23871" s="27"/>
      <c r="E23871" s="27"/>
      <c r="F23871" s="27"/>
      <c r="G23871" s="1"/>
      <c r="H23871" s="1"/>
      <c r="I23871" s="1"/>
    </row>
    <row r="23872" spans="2:9">
      <c r="B23872" s="1"/>
      <c r="C23872" s="29"/>
      <c r="D23872" s="27"/>
      <c r="E23872" s="27"/>
      <c r="F23872" s="27"/>
      <c r="G23872" s="1"/>
      <c r="H23872" s="1"/>
      <c r="I23872" s="1"/>
    </row>
    <row r="23873" spans="2:9">
      <c r="B23873" s="1"/>
      <c r="C23873" s="29"/>
      <c r="D23873" s="27"/>
      <c r="E23873" s="27"/>
      <c r="F23873" s="27"/>
      <c r="G23873" s="1"/>
      <c r="H23873" s="1"/>
      <c r="I23873" s="1"/>
    </row>
    <row r="23874" spans="2:9">
      <c r="B23874" s="1"/>
      <c r="C23874" s="29"/>
      <c r="D23874" s="27"/>
      <c r="E23874" s="27"/>
      <c r="F23874" s="27"/>
      <c r="G23874" s="1"/>
      <c r="H23874" s="1"/>
      <c r="I23874" s="1"/>
    </row>
    <row r="23875" spans="2:9">
      <c r="B23875" s="1"/>
      <c r="C23875" s="29"/>
      <c r="D23875" s="27"/>
      <c r="E23875" s="27"/>
      <c r="F23875" s="27"/>
      <c r="G23875" s="1"/>
      <c r="H23875" s="1"/>
      <c r="I23875" s="1"/>
    </row>
    <row r="23876" spans="2:9">
      <c r="B23876" s="1"/>
      <c r="C23876" s="29"/>
      <c r="D23876" s="27"/>
      <c r="E23876" s="27"/>
      <c r="F23876" s="27"/>
      <c r="G23876" s="1"/>
      <c r="H23876" s="1"/>
      <c r="I23876" s="1"/>
    </row>
    <row r="23877" spans="2:9">
      <c r="B23877" s="1"/>
      <c r="C23877" s="29"/>
      <c r="D23877" s="27"/>
      <c r="E23877" s="27"/>
      <c r="F23877" s="27"/>
      <c r="G23877" s="1"/>
      <c r="H23877" s="1"/>
      <c r="I23877" s="1"/>
    </row>
    <row r="23878" spans="2:9">
      <c r="B23878" s="1"/>
      <c r="C23878" s="29"/>
      <c r="D23878" s="27"/>
      <c r="E23878" s="27"/>
      <c r="F23878" s="27"/>
      <c r="G23878" s="1"/>
      <c r="H23878" s="1"/>
      <c r="I23878" s="1"/>
    </row>
    <row r="23879" spans="2:9">
      <c r="B23879" s="1"/>
      <c r="C23879" s="29"/>
      <c r="D23879" s="27"/>
      <c r="E23879" s="27"/>
      <c r="F23879" s="27"/>
      <c r="G23879" s="1"/>
      <c r="H23879" s="1"/>
      <c r="I23879" s="1"/>
    </row>
    <row r="23880" spans="2:9">
      <c r="B23880" s="1"/>
      <c r="C23880" s="29"/>
      <c r="D23880" s="27"/>
      <c r="E23880" s="27"/>
      <c r="F23880" s="27"/>
      <c r="G23880" s="1"/>
      <c r="H23880" s="1"/>
      <c r="I23880" s="1"/>
    </row>
    <row r="23881" spans="2:9">
      <c r="B23881" s="1"/>
      <c r="C23881" s="29"/>
      <c r="D23881" s="27"/>
      <c r="E23881" s="27"/>
      <c r="F23881" s="27"/>
      <c r="G23881" s="1"/>
      <c r="H23881" s="1"/>
      <c r="I23881" s="1"/>
    </row>
    <row r="23882" spans="2:9">
      <c r="B23882" s="1"/>
      <c r="C23882" s="29"/>
      <c r="D23882" s="27"/>
      <c r="E23882" s="27"/>
      <c r="F23882" s="27"/>
      <c r="G23882" s="1"/>
      <c r="H23882" s="1"/>
      <c r="I23882" s="1"/>
    </row>
    <row r="23883" spans="2:9">
      <c r="B23883" s="1"/>
      <c r="C23883" s="29"/>
      <c r="D23883" s="27"/>
      <c r="E23883" s="27"/>
      <c r="F23883" s="27"/>
      <c r="G23883" s="1"/>
      <c r="H23883" s="1"/>
      <c r="I23883" s="1"/>
    </row>
    <row r="23884" spans="2:9">
      <c r="B23884" s="1"/>
      <c r="C23884" s="29"/>
      <c r="D23884" s="27"/>
      <c r="E23884" s="27"/>
      <c r="F23884" s="27"/>
      <c r="G23884" s="1"/>
      <c r="H23884" s="1"/>
      <c r="I23884" s="1"/>
    </row>
    <row r="23885" spans="2:9">
      <c r="B23885" s="1"/>
      <c r="C23885" s="29"/>
      <c r="D23885" s="27"/>
      <c r="E23885" s="27"/>
      <c r="F23885" s="27"/>
      <c r="G23885" s="1"/>
      <c r="H23885" s="1"/>
      <c r="I23885" s="1"/>
    </row>
    <row r="23886" spans="2:9">
      <c r="B23886" s="1"/>
      <c r="C23886" s="29"/>
      <c r="D23886" s="27"/>
      <c r="E23886" s="27"/>
      <c r="F23886" s="27"/>
      <c r="G23886" s="1"/>
      <c r="H23886" s="1"/>
      <c r="I23886" s="1"/>
    </row>
    <row r="23887" spans="2:9">
      <c r="B23887" s="1"/>
      <c r="C23887" s="29"/>
      <c r="D23887" s="27"/>
      <c r="E23887" s="27"/>
      <c r="F23887" s="27"/>
      <c r="G23887" s="1"/>
      <c r="H23887" s="1"/>
      <c r="I23887" s="1"/>
    </row>
    <row r="23888" spans="2:9">
      <c r="B23888" s="1"/>
      <c r="C23888" s="29"/>
      <c r="D23888" s="27"/>
      <c r="E23888" s="27"/>
      <c r="F23888" s="27"/>
      <c r="G23888" s="1"/>
      <c r="H23888" s="1"/>
      <c r="I23888" s="1"/>
    </row>
    <row r="23889" spans="2:9">
      <c r="B23889" s="1"/>
      <c r="C23889" s="29"/>
      <c r="D23889" s="27"/>
      <c r="E23889" s="27"/>
      <c r="F23889" s="27"/>
      <c r="G23889" s="1"/>
      <c r="H23889" s="1"/>
      <c r="I23889" s="1"/>
    </row>
    <row r="23890" spans="2:9">
      <c r="B23890" s="1"/>
      <c r="C23890" s="29"/>
      <c r="D23890" s="27"/>
      <c r="E23890" s="27"/>
      <c r="F23890" s="27"/>
      <c r="G23890" s="1"/>
      <c r="H23890" s="1"/>
      <c r="I23890" s="1"/>
    </row>
    <row r="23891" spans="2:9">
      <c r="B23891" s="1"/>
      <c r="C23891" s="29"/>
      <c r="D23891" s="27"/>
      <c r="E23891" s="27"/>
      <c r="F23891" s="27"/>
      <c r="G23891" s="1"/>
      <c r="H23891" s="1"/>
      <c r="I23891" s="1"/>
    </row>
    <row r="23892" spans="2:9">
      <c r="B23892" s="1"/>
      <c r="C23892" s="29"/>
      <c r="D23892" s="27"/>
      <c r="E23892" s="27"/>
      <c r="F23892" s="27"/>
      <c r="G23892" s="1"/>
      <c r="H23892" s="1"/>
      <c r="I23892" s="1"/>
    </row>
    <row r="23893" spans="2:9">
      <c r="B23893" s="1"/>
      <c r="C23893" s="29"/>
      <c r="D23893" s="27"/>
      <c r="E23893" s="27"/>
      <c r="F23893" s="27"/>
      <c r="G23893" s="1"/>
      <c r="H23893" s="1"/>
      <c r="I23893" s="1"/>
    </row>
    <row r="23894" spans="2:9">
      <c r="B23894" s="1"/>
      <c r="C23894" s="29"/>
      <c r="D23894" s="27"/>
      <c r="E23894" s="27"/>
      <c r="F23894" s="27"/>
      <c r="G23894" s="1"/>
      <c r="H23894" s="1"/>
      <c r="I23894" s="1"/>
    </row>
    <row r="23895" spans="2:9">
      <c r="B23895" s="1"/>
      <c r="C23895" s="29"/>
      <c r="D23895" s="27"/>
      <c r="E23895" s="27"/>
      <c r="F23895" s="27"/>
      <c r="G23895" s="1"/>
      <c r="H23895" s="1"/>
      <c r="I23895" s="1"/>
    </row>
    <row r="23896" spans="2:9">
      <c r="B23896" s="1"/>
      <c r="C23896" s="29"/>
      <c r="D23896" s="27"/>
      <c r="E23896" s="27"/>
      <c r="F23896" s="27"/>
      <c r="G23896" s="1"/>
      <c r="H23896" s="1"/>
      <c r="I23896" s="1"/>
    </row>
    <row r="23897" spans="2:9">
      <c r="B23897" s="1"/>
      <c r="C23897" s="29"/>
      <c r="D23897" s="27"/>
      <c r="E23897" s="27"/>
      <c r="F23897" s="27"/>
      <c r="G23897" s="1"/>
      <c r="H23897" s="1"/>
      <c r="I23897" s="1"/>
    </row>
    <row r="23898" spans="2:9">
      <c r="B23898" s="1"/>
      <c r="C23898" s="29"/>
      <c r="D23898" s="27"/>
      <c r="E23898" s="27"/>
      <c r="F23898" s="27"/>
      <c r="G23898" s="1"/>
      <c r="H23898" s="1"/>
      <c r="I23898" s="1"/>
    </row>
    <row r="23899" spans="2:9">
      <c r="B23899" s="1"/>
      <c r="C23899" s="29"/>
      <c r="D23899" s="27"/>
      <c r="E23899" s="27"/>
      <c r="F23899" s="27"/>
      <c r="G23899" s="1"/>
      <c r="H23899" s="1"/>
      <c r="I23899" s="1"/>
    </row>
    <row r="23900" spans="2:9">
      <c r="B23900" s="1"/>
      <c r="C23900" s="29"/>
      <c r="D23900" s="27"/>
      <c r="E23900" s="27"/>
      <c r="F23900" s="27"/>
      <c r="G23900" s="1"/>
      <c r="H23900" s="1"/>
      <c r="I23900" s="1"/>
    </row>
    <row r="23901" spans="2:9">
      <c r="B23901" s="1"/>
      <c r="C23901" s="29"/>
      <c r="D23901" s="27"/>
      <c r="E23901" s="27"/>
      <c r="F23901" s="27"/>
      <c r="G23901" s="1"/>
      <c r="H23901" s="1"/>
      <c r="I23901" s="1"/>
    </row>
    <row r="23902" spans="2:9">
      <c r="B23902" s="1"/>
      <c r="C23902" s="29"/>
      <c r="D23902" s="27"/>
      <c r="E23902" s="27"/>
      <c r="F23902" s="27"/>
      <c r="G23902" s="1"/>
      <c r="H23902" s="1"/>
      <c r="I23902" s="1"/>
    </row>
    <row r="23903" spans="2:9">
      <c r="B23903" s="1"/>
      <c r="C23903" s="29"/>
      <c r="D23903" s="27"/>
      <c r="E23903" s="27"/>
      <c r="F23903" s="27"/>
      <c r="G23903" s="1"/>
      <c r="H23903" s="1"/>
      <c r="I23903" s="1"/>
    </row>
    <row r="23904" spans="2:9">
      <c r="B23904" s="1"/>
      <c r="C23904" s="29"/>
      <c r="D23904" s="27"/>
      <c r="E23904" s="27"/>
      <c r="F23904" s="27"/>
      <c r="G23904" s="1"/>
      <c r="H23904" s="1"/>
      <c r="I23904" s="1"/>
    </row>
    <row r="23905" spans="2:9">
      <c r="B23905" s="1"/>
      <c r="C23905" s="29"/>
      <c r="D23905" s="27"/>
      <c r="E23905" s="27"/>
      <c r="F23905" s="27"/>
      <c r="G23905" s="1"/>
      <c r="H23905" s="1"/>
      <c r="I23905" s="1"/>
    </row>
    <row r="23906" spans="2:9">
      <c r="B23906" s="1"/>
      <c r="C23906" s="29"/>
      <c r="D23906" s="27"/>
      <c r="E23906" s="27"/>
      <c r="F23906" s="27"/>
      <c r="G23906" s="1"/>
      <c r="H23906" s="1"/>
      <c r="I23906" s="1"/>
    </row>
    <row r="23907" spans="2:9">
      <c r="B23907" s="1"/>
      <c r="C23907" s="29"/>
      <c r="D23907" s="27"/>
      <c r="E23907" s="27"/>
      <c r="F23907" s="27"/>
      <c r="G23907" s="1"/>
      <c r="H23907" s="1"/>
      <c r="I23907" s="1"/>
    </row>
    <row r="23908" spans="2:9">
      <c r="B23908" s="1"/>
      <c r="C23908" s="29"/>
      <c r="D23908" s="27"/>
      <c r="E23908" s="27"/>
      <c r="F23908" s="27"/>
      <c r="G23908" s="1"/>
      <c r="H23908" s="1"/>
      <c r="I23908" s="1"/>
    </row>
    <row r="23909" spans="2:9">
      <c r="B23909" s="1"/>
      <c r="C23909" s="29"/>
      <c r="D23909" s="27"/>
      <c r="E23909" s="27"/>
      <c r="F23909" s="27"/>
      <c r="G23909" s="1"/>
      <c r="H23909" s="1"/>
      <c r="I23909" s="1"/>
    </row>
    <row r="23910" spans="2:9">
      <c r="B23910" s="1"/>
      <c r="C23910" s="29"/>
      <c r="D23910" s="27"/>
      <c r="E23910" s="27"/>
      <c r="F23910" s="27"/>
      <c r="G23910" s="1"/>
      <c r="H23910" s="1"/>
      <c r="I23910" s="1"/>
    </row>
    <row r="23911" spans="2:9">
      <c r="B23911" s="1"/>
      <c r="C23911" s="29"/>
      <c r="D23911" s="27"/>
      <c r="E23911" s="27"/>
      <c r="F23911" s="27"/>
      <c r="G23911" s="1"/>
      <c r="H23911" s="1"/>
      <c r="I23911" s="1"/>
    </row>
    <row r="23912" spans="2:9">
      <c r="B23912" s="1"/>
      <c r="C23912" s="29"/>
      <c r="D23912" s="27"/>
      <c r="E23912" s="27"/>
      <c r="F23912" s="27"/>
      <c r="G23912" s="1"/>
      <c r="H23912" s="1"/>
      <c r="I23912" s="1"/>
    </row>
    <row r="23913" spans="2:9">
      <c r="B23913" s="1"/>
      <c r="C23913" s="29"/>
      <c r="D23913" s="27"/>
      <c r="E23913" s="27"/>
      <c r="F23913" s="27"/>
      <c r="G23913" s="1"/>
      <c r="H23913" s="1"/>
      <c r="I23913" s="1"/>
    </row>
    <row r="23914" spans="2:9">
      <c r="B23914" s="1"/>
      <c r="C23914" s="29"/>
      <c r="D23914" s="27"/>
      <c r="E23914" s="27"/>
      <c r="F23914" s="27"/>
      <c r="G23914" s="1"/>
      <c r="H23914" s="1"/>
      <c r="I23914" s="1"/>
    </row>
    <row r="23915" spans="2:9">
      <c r="B23915" s="1"/>
      <c r="C23915" s="29"/>
      <c r="D23915" s="27"/>
      <c r="E23915" s="27"/>
      <c r="F23915" s="27"/>
      <c r="G23915" s="1"/>
      <c r="H23915" s="1"/>
      <c r="I23915" s="1"/>
    </row>
    <row r="23916" spans="2:9">
      <c r="B23916" s="1"/>
      <c r="C23916" s="29"/>
      <c r="D23916" s="27"/>
      <c r="E23916" s="27"/>
      <c r="F23916" s="27"/>
      <c r="G23916" s="1"/>
      <c r="H23916" s="1"/>
      <c r="I23916" s="1"/>
    </row>
    <row r="23917" spans="2:9">
      <c r="B23917" s="1"/>
      <c r="C23917" s="29"/>
      <c r="D23917" s="27"/>
      <c r="E23917" s="27"/>
      <c r="F23917" s="27"/>
      <c r="G23917" s="1"/>
      <c r="H23917" s="1"/>
      <c r="I23917" s="1"/>
    </row>
    <row r="23918" spans="2:9">
      <c r="B23918" s="1"/>
      <c r="C23918" s="29"/>
      <c r="D23918" s="27"/>
      <c r="E23918" s="27"/>
      <c r="F23918" s="27"/>
      <c r="G23918" s="1"/>
      <c r="H23918" s="1"/>
      <c r="I23918" s="1"/>
    </row>
    <row r="23919" spans="2:9">
      <c r="B23919" s="1"/>
      <c r="C23919" s="29"/>
      <c r="D23919" s="27"/>
      <c r="E23919" s="27"/>
      <c r="F23919" s="27"/>
      <c r="G23919" s="1"/>
      <c r="H23919" s="1"/>
      <c r="I23919" s="1"/>
    </row>
    <row r="23920" spans="2:9">
      <c r="B23920" s="1"/>
      <c r="C23920" s="29"/>
      <c r="D23920" s="27"/>
      <c r="E23920" s="27"/>
      <c r="F23920" s="27"/>
      <c r="G23920" s="1"/>
      <c r="H23920" s="1"/>
      <c r="I23920" s="1"/>
    </row>
    <row r="23921" spans="2:9">
      <c r="B23921" s="1"/>
      <c r="C23921" s="29"/>
      <c r="D23921" s="27"/>
      <c r="E23921" s="27"/>
      <c r="F23921" s="27"/>
      <c r="G23921" s="1"/>
      <c r="H23921" s="1"/>
      <c r="I23921" s="1"/>
    </row>
    <row r="23922" spans="2:9">
      <c r="B23922" s="1"/>
      <c r="C23922" s="29"/>
      <c r="D23922" s="27"/>
      <c r="E23922" s="27"/>
      <c r="F23922" s="27"/>
      <c r="G23922" s="1"/>
      <c r="H23922" s="1"/>
      <c r="I23922" s="1"/>
    </row>
    <row r="23923" spans="2:9">
      <c r="B23923" s="1"/>
      <c r="C23923" s="29"/>
      <c r="D23923" s="27"/>
      <c r="E23923" s="27"/>
      <c r="F23923" s="27"/>
      <c r="G23923" s="1"/>
      <c r="H23923" s="1"/>
      <c r="I23923" s="1"/>
    </row>
    <row r="23924" spans="2:9">
      <c r="B23924" s="1"/>
      <c r="C23924" s="29"/>
      <c r="D23924" s="27"/>
      <c r="E23924" s="27"/>
      <c r="F23924" s="27"/>
      <c r="G23924" s="1"/>
      <c r="H23924" s="1"/>
      <c r="I23924" s="1"/>
    </row>
    <row r="23925" spans="2:9">
      <c r="B23925" s="1"/>
      <c r="C23925" s="29"/>
      <c r="D23925" s="27"/>
      <c r="E23925" s="27"/>
      <c r="F23925" s="27"/>
      <c r="G23925" s="1"/>
      <c r="H23925" s="1"/>
      <c r="I23925" s="1"/>
    </row>
    <row r="23926" spans="2:9">
      <c r="B23926" s="1"/>
      <c r="C23926" s="29"/>
      <c r="D23926" s="27"/>
      <c r="E23926" s="27"/>
      <c r="F23926" s="27"/>
      <c r="G23926" s="1"/>
      <c r="H23926" s="1"/>
      <c r="I23926" s="1"/>
    </row>
    <row r="23927" spans="2:9">
      <c r="B23927" s="1"/>
      <c r="C23927" s="29"/>
      <c r="D23927" s="27"/>
      <c r="E23927" s="27"/>
      <c r="F23927" s="27"/>
      <c r="G23927" s="1"/>
      <c r="H23927" s="1"/>
      <c r="I23927" s="1"/>
    </row>
    <row r="23928" spans="2:9">
      <c r="B23928" s="1"/>
      <c r="C23928" s="29"/>
      <c r="D23928" s="27"/>
      <c r="E23928" s="27"/>
      <c r="F23928" s="27"/>
      <c r="G23928" s="1"/>
      <c r="H23928" s="1"/>
      <c r="I23928" s="1"/>
    </row>
    <row r="23929" spans="2:9">
      <c r="B23929" s="1"/>
      <c r="C23929" s="29"/>
      <c r="D23929" s="27"/>
      <c r="E23929" s="27"/>
      <c r="F23929" s="27"/>
      <c r="G23929" s="1"/>
      <c r="H23929" s="1"/>
      <c r="I23929" s="1"/>
    </row>
    <row r="23930" spans="2:9">
      <c r="B23930" s="1"/>
      <c r="C23930" s="29"/>
      <c r="D23930" s="27"/>
      <c r="E23930" s="27"/>
      <c r="F23930" s="27"/>
      <c r="G23930" s="1"/>
      <c r="H23930" s="1"/>
      <c r="I23930" s="1"/>
    </row>
    <row r="23931" spans="2:9">
      <c r="B23931" s="1"/>
      <c r="C23931" s="29"/>
      <c r="D23931" s="27"/>
      <c r="E23931" s="27"/>
      <c r="F23931" s="27"/>
      <c r="G23931" s="1"/>
      <c r="H23931" s="1"/>
      <c r="I23931" s="1"/>
    </row>
    <row r="23932" spans="2:9">
      <c r="B23932" s="1"/>
      <c r="C23932" s="29"/>
      <c r="D23932" s="27"/>
      <c r="E23932" s="27"/>
      <c r="F23932" s="27"/>
      <c r="G23932" s="1"/>
      <c r="H23932" s="1"/>
      <c r="I23932" s="1"/>
    </row>
    <row r="23933" spans="2:9">
      <c r="B23933" s="1"/>
      <c r="C23933" s="29"/>
      <c r="D23933" s="27"/>
      <c r="E23933" s="27"/>
      <c r="F23933" s="27"/>
      <c r="G23933" s="1"/>
      <c r="H23933" s="1"/>
      <c r="I23933" s="1"/>
    </row>
    <row r="23934" spans="2:9">
      <c r="B23934" s="1"/>
      <c r="C23934" s="29"/>
      <c r="D23934" s="27"/>
      <c r="E23934" s="27"/>
      <c r="F23934" s="27"/>
      <c r="G23934" s="1"/>
      <c r="H23934" s="1"/>
      <c r="I23934" s="1"/>
    </row>
    <row r="23935" spans="2:9">
      <c r="B23935" s="1"/>
      <c r="C23935" s="29"/>
      <c r="D23935" s="27"/>
      <c r="E23935" s="27"/>
      <c r="F23935" s="27"/>
      <c r="G23935" s="1"/>
      <c r="H23935" s="1"/>
      <c r="I23935" s="1"/>
    </row>
    <row r="23936" spans="2:9">
      <c r="B23936" s="1"/>
      <c r="C23936" s="29"/>
      <c r="D23936" s="27"/>
      <c r="E23936" s="27"/>
      <c r="F23936" s="27"/>
      <c r="G23936" s="1"/>
      <c r="H23936" s="1"/>
      <c r="I23936" s="1"/>
    </row>
    <row r="23937" spans="2:9">
      <c r="B23937" s="1"/>
      <c r="C23937" s="29"/>
      <c r="D23937" s="27"/>
      <c r="E23937" s="27"/>
      <c r="F23937" s="27"/>
      <c r="G23937" s="1"/>
      <c r="H23937" s="1"/>
      <c r="I23937" s="1"/>
    </row>
    <row r="23938" spans="2:9">
      <c r="B23938" s="1"/>
      <c r="C23938" s="29"/>
      <c r="D23938" s="27"/>
      <c r="E23938" s="27"/>
      <c r="F23938" s="27"/>
      <c r="G23938" s="1"/>
      <c r="H23938" s="1"/>
      <c r="I23938" s="1"/>
    </row>
    <row r="23939" spans="2:9">
      <c r="B23939" s="1"/>
      <c r="C23939" s="29"/>
      <c r="D23939" s="27"/>
      <c r="E23939" s="27"/>
      <c r="F23939" s="27"/>
      <c r="G23939" s="1"/>
      <c r="H23939" s="1"/>
      <c r="I23939" s="1"/>
    </row>
    <row r="23940" spans="2:9">
      <c r="B23940" s="1"/>
      <c r="C23940" s="29"/>
      <c r="D23940" s="27"/>
      <c r="E23940" s="27"/>
      <c r="F23940" s="27"/>
      <c r="G23940" s="1"/>
      <c r="H23940" s="1"/>
      <c r="I23940" s="1"/>
    </row>
    <row r="23941" spans="2:9">
      <c r="B23941" s="1"/>
      <c r="C23941" s="29"/>
      <c r="D23941" s="27"/>
      <c r="E23941" s="27"/>
      <c r="F23941" s="27"/>
      <c r="G23941" s="1"/>
      <c r="H23941" s="1"/>
      <c r="I23941" s="1"/>
    </row>
    <row r="23942" spans="2:9">
      <c r="B23942" s="1"/>
      <c r="C23942" s="29"/>
      <c r="D23942" s="27"/>
      <c r="E23942" s="27"/>
      <c r="F23942" s="27"/>
      <c r="G23942" s="1"/>
      <c r="H23942" s="1"/>
      <c r="I23942" s="1"/>
    </row>
    <row r="23943" spans="2:9">
      <c r="B23943" s="1"/>
      <c r="C23943" s="29"/>
      <c r="D23943" s="27"/>
      <c r="E23943" s="27"/>
      <c r="F23943" s="27"/>
      <c r="G23943" s="1"/>
      <c r="H23943" s="1"/>
      <c r="I23943" s="1"/>
    </row>
    <row r="23944" spans="2:9">
      <c r="B23944" s="1"/>
      <c r="C23944" s="29"/>
      <c r="D23944" s="27"/>
      <c r="E23944" s="27"/>
      <c r="F23944" s="27"/>
      <c r="G23944" s="1"/>
      <c r="H23944" s="1"/>
      <c r="I23944" s="1"/>
    </row>
    <row r="23945" spans="2:9">
      <c r="B23945" s="1"/>
      <c r="C23945" s="29"/>
      <c r="D23945" s="27"/>
      <c r="E23945" s="27"/>
      <c r="F23945" s="27"/>
      <c r="G23945" s="1"/>
      <c r="H23945" s="1"/>
      <c r="I23945" s="1"/>
    </row>
    <row r="23946" spans="2:9">
      <c r="B23946" s="1"/>
      <c r="C23946" s="29"/>
      <c r="D23946" s="27"/>
      <c r="E23946" s="27"/>
      <c r="F23946" s="27"/>
      <c r="G23946" s="1"/>
      <c r="H23946" s="1"/>
      <c r="I23946" s="1"/>
    </row>
    <row r="23947" spans="2:9">
      <c r="B23947" s="1"/>
      <c r="C23947" s="29"/>
      <c r="D23947" s="27"/>
      <c r="E23947" s="27"/>
      <c r="F23947" s="27"/>
      <c r="G23947" s="1"/>
      <c r="H23947" s="1"/>
      <c r="I23947" s="1"/>
    </row>
    <row r="23948" spans="2:9">
      <c r="B23948" s="1"/>
      <c r="C23948" s="29"/>
      <c r="D23948" s="27"/>
      <c r="E23948" s="27"/>
      <c r="F23948" s="27"/>
      <c r="G23948" s="1"/>
      <c r="H23948" s="1"/>
      <c r="I23948" s="1"/>
    </row>
    <row r="23949" spans="2:9">
      <c r="B23949" s="1"/>
      <c r="C23949" s="29"/>
      <c r="D23949" s="27"/>
      <c r="E23949" s="27"/>
      <c r="F23949" s="27"/>
      <c r="G23949" s="1"/>
      <c r="H23949" s="1"/>
      <c r="I23949" s="1"/>
    </row>
    <row r="23950" spans="2:9">
      <c r="B23950" s="1"/>
      <c r="C23950" s="29"/>
      <c r="D23950" s="27"/>
      <c r="E23950" s="27"/>
      <c r="F23950" s="27"/>
      <c r="G23950" s="1"/>
      <c r="H23950" s="1"/>
      <c r="I23950" s="1"/>
    </row>
    <row r="23951" spans="2:9">
      <c r="B23951" s="1"/>
      <c r="C23951" s="29"/>
      <c r="D23951" s="27"/>
      <c r="E23951" s="27"/>
      <c r="F23951" s="27"/>
      <c r="G23951" s="1"/>
      <c r="H23951" s="1"/>
      <c r="I23951" s="1"/>
    </row>
    <row r="23952" spans="2:9">
      <c r="B23952" s="1"/>
      <c r="C23952" s="29"/>
      <c r="D23952" s="27"/>
      <c r="E23952" s="27"/>
      <c r="F23952" s="27"/>
      <c r="G23952" s="1"/>
      <c r="H23952" s="1"/>
      <c r="I23952" s="1"/>
    </row>
    <row r="23953" spans="2:9">
      <c r="B23953" s="1"/>
      <c r="C23953" s="29"/>
      <c r="D23953" s="27"/>
      <c r="E23953" s="27"/>
      <c r="F23953" s="27"/>
      <c r="G23953" s="1"/>
      <c r="H23953" s="1"/>
      <c r="I23953" s="1"/>
    </row>
    <row r="23954" spans="2:9">
      <c r="B23954" s="1"/>
      <c r="C23954" s="29"/>
      <c r="D23954" s="27"/>
      <c r="E23954" s="27"/>
      <c r="F23954" s="27"/>
      <c r="G23954" s="1"/>
      <c r="H23954" s="1"/>
      <c r="I23954" s="1"/>
    </row>
    <row r="23955" spans="2:9">
      <c r="B23955" s="1"/>
      <c r="C23955" s="29"/>
      <c r="D23955" s="27"/>
      <c r="E23955" s="27"/>
      <c r="F23955" s="27"/>
      <c r="G23955" s="1"/>
      <c r="H23955" s="1"/>
      <c r="I23955" s="1"/>
    </row>
    <row r="23956" spans="2:9">
      <c r="B23956" s="1"/>
      <c r="C23956" s="29"/>
      <c r="D23956" s="27"/>
      <c r="E23956" s="27"/>
      <c r="F23956" s="27"/>
      <c r="G23956" s="1"/>
      <c r="H23956" s="1"/>
      <c r="I23956" s="1"/>
    </row>
    <row r="23957" spans="2:9">
      <c r="B23957" s="1"/>
      <c r="C23957" s="29"/>
      <c r="D23957" s="27"/>
      <c r="E23957" s="27"/>
      <c r="F23957" s="27"/>
      <c r="G23957" s="1"/>
      <c r="H23957" s="1"/>
      <c r="I23957" s="1"/>
    </row>
    <row r="23958" spans="2:9">
      <c r="B23958" s="1"/>
      <c r="C23958" s="29"/>
      <c r="D23958" s="27"/>
      <c r="E23958" s="27"/>
      <c r="F23958" s="27"/>
      <c r="G23958" s="1"/>
      <c r="H23958" s="1"/>
      <c r="I23958" s="1"/>
    </row>
    <row r="23959" spans="2:9">
      <c r="B23959" s="1"/>
      <c r="C23959" s="29"/>
      <c r="D23959" s="27"/>
      <c r="E23959" s="27"/>
      <c r="F23959" s="27"/>
      <c r="G23959" s="1"/>
      <c r="H23959" s="1"/>
      <c r="I23959" s="1"/>
    </row>
    <row r="23960" spans="2:9">
      <c r="B23960" s="1"/>
      <c r="C23960" s="29"/>
      <c r="D23960" s="27"/>
      <c r="E23960" s="27"/>
      <c r="F23960" s="27"/>
      <c r="G23960" s="1"/>
      <c r="H23960" s="1"/>
      <c r="I23960" s="1"/>
    </row>
    <row r="23961" spans="2:9">
      <c r="B23961" s="1"/>
      <c r="C23961" s="29"/>
      <c r="D23961" s="27"/>
      <c r="E23961" s="27"/>
      <c r="F23961" s="27"/>
      <c r="G23961" s="1"/>
      <c r="H23961" s="1"/>
      <c r="I23961" s="1"/>
    </row>
    <row r="23962" spans="2:9">
      <c r="B23962" s="1"/>
      <c r="C23962" s="29"/>
      <c r="D23962" s="27"/>
      <c r="E23962" s="27"/>
      <c r="F23962" s="27"/>
      <c r="G23962" s="1"/>
      <c r="H23962" s="1"/>
      <c r="I23962" s="1"/>
    </row>
    <row r="23963" spans="2:9">
      <c r="B23963" s="1"/>
      <c r="C23963" s="29"/>
      <c r="D23963" s="27"/>
      <c r="E23963" s="27"/>
      <c r="F23963" s="27"/>
      <c r="G23963" s="1"/>
      <c r="H23963" s="1"/>
      <c r="I23963" s="1"/>
    </row>
    <row r="23964" spans="2:9">
      <c r="B23964" s="1"/>
      <c r="C23964" s="29"/>
      <c r="D23964" s="27"/>
      <c r="E23964" s="27"/>
      <c r="F23964" s="27"/>
      <c r="G23964" s="1"/>
      <c r="H23964" s="1"/>
      <c r="I23964" s="1"/>
    </row>
    <row r="23965" spans="2:9">
      <c r="B23965" s="1"/>
      <c r="C23965" s="29"/>
      <c r="D23965" s="27"/>
      <c r="E23965" s="27"/>
      <c r="F23965" s="27"/>
      <c r="G23965" s="1"/>
      <c r="H23965" s="1"/>
      <c r="I23965" s="1"/>
    </row>
    <row r="23966" spans="2:9">
      <c r="B23966" s="1"/>
      <c r="C23966" s="29"/>
      <c r="D23966" s="27"/>
      <c r="E23966" s="27"/>
      <c r="F23966" s="27"/>
      <c r="G23966" s="1"/>
      <c r="H23966" s="1"/>
      <c r="I23966" s="1"/>
    </row>
    <row r="23967" spans="2:9">
      <c r="B23967" s="1"/>
      <c r="C23967" s="29"/>
      <c r="D23967" s="27"/>
      <c r="E23967" s="27"/>
      <c r="F23967" s="27"/>
      <c r="G23967" s="1"/>
      <c r="H23967" s="1"/>
      <c r="I23967" s="1"/>
    </row>
    <row r="23968" spans="2:9">
      <c r="B23968" s="1"/>
      <c r="C23968" s="29"/>
      <c r="D23968" s="27"/>
      <c r="E23968" s="27"/>
      <c r="F23968" s="27"/>
      <c r="G23968" s="1"/>
      <c r="H23968" s="1"/>
      <c r="I23968" s="1"/>
    </row>
    <row r="23969" spans="2:9">
      <c r="B23969" s="1"/>
      <c r="C23969" s="29"/>
      <c r="D23969" s="27"/>
      <c r="E23969" s="27"/>
      <c r="F23969" s="27"/>
      <c r="G23969" s="1"/>
      <c r="H23969" s="1"/>
      <c r="I23969" s="1"/>
    </row>
    <row r="23970" spans="2:9">
      <c r="B23970" s="1"/>
      <c r="C23970" s="29"/>
      <c r="D23970" s="27"/>
      <c r="E23970" s="27"/>
      <c r="F23970" s="27"/>
      <c r="G23970" s="1"/>
      <c r="H23970" s="1"/>
      <c r="I23970" s="1"/>
    </row>
    <row r="23971" spans="2:9">
      <c r="B23971" s="1"/>
      <c r="C23971" s="29"/>
      <c r="D23971" s="27"/>
      <c r="E23971" s="27"/>
      <c r="F23971" s="27"/>
      <c r="G23971" s="1"/>
      <c r="H23971" s="1"/>
      <c r="I23971" s="1"/>
    </row>
    <row r="23972" spans="2:9">
      <c r="B23972" s="1"/>
      <c r="C23972" s="29"/>
      <c r="D23972" s="27"/>
      <c r="E23972" s="27"/>
      <c r="F23972" s="27"/>
      <c r="G23972" s="1"/>
      <c r="H23972" s="1"/>
      <c r="I23972" s="1"/>
    </row>
    <row r="23973" spans="2:9">
      <c r="B23973" s="1"/>
      <c r="C23973" s="29"/>
      <c r="D23973" s="27"/>
      <c r="E23973" s="27"/>
      <c r="F23973" s="27"/>
      <c r="G23973" s="1"/>
      <c r="H23973" s="1"/>
      <c r="I23973" s="1"/>
    </row>
    <row r="23974" spans="2:9">
      <c r="B23974" s="1"/>
      <c r="C23974" s="29"/>
      <c r="D23974" s="27"/>
      <c r="E23974" s="27"/>
      <c r="F23974" s="27"/>
      <c r="G23974" s="1"/>
      <c r="H23974" s="1"/>
      <c r="I23974" s="1"/>
    </row>
    <row r="23975" spans="2:9">
      <c r="B23975" s="1"/>
      <c r="C23975" s="29"/>
      <c r="D23975" s="27"/>
      <c r="E23975" s="27"/>
      <c r="F23975" s="27"/>
      <c r="G23975" s="1"/>
      <c r="H23975" s="1"/>
      <c r="I23975" s="1"/>
    </row>
    <row r="23976" spans="2:9">
      <c r="B23976" s="1"/>
      <c r="C23976" s="29"/>
      <c r="D23976" s="27"/>
      <c r="E23976" s="27"/>
      <c r="F23976" s="27"/>
      <c r="G23976" s="1"/>
      <c r="H23976" s="1"/>
      <c r="I23976" s="1"/>
    </row>
    <row r="23977" spans="2:9">
      <c r="B23977" s="1"/>
      <c r="C23977" s="29"/>
      <c r="D23977" s="27"/>
      <c r="E23977" s="27"/>
      <c r="F23977" s="27"/>
      <c r="G23977" s="1"/>
      <c r="H23977" s="1"/>
      <c r="I23977" s="1"/>
    </row>
    <row r="23978" spans="2:9">
      <c r="B23978" s="1"/>
      <c r="C23978" s="29"/>
      <c r="D23978" s="27"/>
      <c r="E23978" s="27"/>
      <c r="F23978" s="27"/>
      <c r="G23978" s="1"/>
      <c r="H23978" s="1"/>
      <c r="I23978" s="1"/>
    </row>
    <row r="23979" spans="2:9">
      <c r="B23979" s="1"/>
      <c r="C23979" s="29"/>
      <c r="D23979" s="27"/>
      <c r="E23979" s="27"/>
      <c r="F23979" s="27"/>
      <c r="G23979" s="1"/>
      <c r="H23979" s="1"/>
      <c r="I23979" s="1"/>
    </row>
    <row r="23980" spans="2:9">
      <c r="B23980" s="1"/>
      <c r="C23980" s="29"/>
      <c r="D23980" s="27"/>
      <c r="E23980" s="27"/>
      <c r="F23980" s="27"/>
      <c r="G23980" s="1"/>
      <c r="H23980" s="1"/>
      <c r="I23980" s="1"/>
    </row>
    <row r="23981" spans="2:9">
      <c r="B23981" s="1"/>
      <c r="C23981" s="29"/>
      <c r="D23981" s="27"/>
      <c r="E23981" s="27"/>
      <c r="F23981" s="27"/>
      <c r="G23981" s="1"/>
      <c r="H23981" s="1"/>
      <c r="I23981" s="1"/>
    </row>
    <row r="23982" spans="2:9">
      <c r="B23982" s="1"/>
      <c r="C23982" s="29"/>
      <c r="D23982" s="27"/>
      <c r="E23982" s="27"/>
      <c r="F23982" s="27"/>
      <c r="G23982" s="1"/>
      <c r="H23982" s="1"/>
      <c r="I23982" s="1"/>
    </row>
    <row r="23983" spans="2:9">
      <c r="B23983" s="1"/>
      <c r="C23983" s="29"/>
      <c r="D23983" s="27"/>
      <c r="E23983" s="27"/>
      <c r="F23983" s="27"/>
      <c r="G23983" s="1"/>
      <c r="H23983" s="1"/>
      <c r="I23983" s="1"/>
    </row>
    <row r="23984" spans="2:9">
      <c r="B23984" s="1"/>
      <c r="C23984" s="29"/>
      <c r="D23984" s="27"/>
      <c r="E23984" s="27"/>
      <c r="F23984" s="27"/>
      <c r="G23984" s="1"/>
      <c r="H23984" s="1"/>
      <c r="I23984" s="1"/>
    </row>
    <row r="23985" spans="2:9">
      <c r="B23985" s="1"/>
      <c r="C23985" s="29"/>
      <c r="D23985" s="27"/>
      <c r="E23985" s="27"/>
      <c r="F23985" s="27"/>
      <c r="G23985" s="1"/>
      <c r="H23985" s="1"/>
      <c r="I23985" s="1"/>
    </row>
    <row r="23986" spans="2:9">
      <c r="B23986" s="1"/>
      <c r="C23986" s="29"/>
      <c r="D23986" s="27"/>
      <c r="E23986" s="27"/>
      <c r="F23986" s="27"/>
      <c r="G23986" s="1"/>
      <c r="H23986" s="1"/>
      <c r="I23986" s="1"/>
    </row>
    <row r="23987" spans="2:9">
      <c r="B23987" s="1"/>
      <c r="C23987" s="29"/>
      <c r="D23987" s="27"/>
      <c r="E23987" s="27"/>
      <c r="F23987" s="27"/>
      <c r="G23987" s="1"/>
      <c r="H23987" s="1"/>
      <c r="I23987" s="1"/>
    </row>
    <row r="23988" spans="2:9">
      <c r="B23988" s="1"/>
      <c r="C23988" s="29"/>
      <c r="D23988" s="27"/>
      <c r="E23988" s="27"/>
      <c r="F23988" s="27"/>
      <c r="G23988" s="1"/>
      <c r="H23988" s="1"/>
      <c r="I23988" s="1"/>
    </row>
    <row r="23989" spans="2:9">
      <c r="B23989" s="1"/>
      <c r="C23989" s="29"/>
      <c r="D23989" s="27"/>
      <c r="E23989" s="27"/>
      <c r="F23989" s="27"/>
      <c r="G23989" s="1"/>
      <c r="H23989" s="1"/>
      <c r="I23989" s="1"/>
    </row>
    <row r="23990" spans="2:9">
      <c r="B23990" s="1"/>
      <c r="C23990" s="29"/>
      <c r="D23990" s="27"/>
      <c r="E23990" s="27"/>
      <c r="F23990" s="27"/>
      <c r="G23990" s="1"/>
      <c r="H23990" s="1"/>
      <c r="I23990" s="1"/>
    </row>
    <row r="23991" spans="2:9">
      <c r="B23991" s="1"/>
      <c r="C23991" s="29"/>
      <c r="D23991" s="27"/>
      <c r="E23991" s="27"/>
      <c r="F23991" s="27"/>
      <c r="G23991" s="1"/>
      <c r="H23991" s="1"/>
      <c r="I23991" s="1"/>
    </row>
    <row r="23992" spans="2:9">
      <c r="B23992" s="1"/>
      <c r="C23992" s="29"/>
      <c r="D23992" s="27"/>
      <c r="E23992" s="27"/>
      <c r="F23992" s="27"/>
      <c r="G23992" s="1"/>
      <c r="H23992" s="1"/>
      <c r="I23992" s="1"/>
    </row>
    <row r="23993" spans="2:9">
      <c r="B23993" s="1"/>
      <c r="C23993" s="29"/>
      <c r="D23993" s="27"/>
      <c r="E23993" s="27"/>
      <c r="F23993" s="27"/>
      <c r="G23993" s="1"/>
      <c r="H23993" s="1"/>
      <c r="I23993" s="1"/>
    </row>
    <row r="23994" spans="2:9">
      <c r="B23994" s="1"/>
      <c r="C23994" s="29"/>
      <c r="D23994" s="27"/>
      <c r="E23994" s="27"/>
      <c r="F23994" s="27"/>
      <c r="G23994" s="1"/>
      <c r="H23994" s="1"/>
      <c r="I23994" s="1"/>
    </row>
    <row r="23995" spans="2:9">
      <c r="B23995" s="1"/>
      <c r="C23995" s="29"/>
      <c r="D23995" s="27"/>
      <c r="E23995" s="27"/>
      <c r="F23995" s="27"/>
      <c r="G23995" s="1"/>
      <c r="H23995" s="1"/>
      <c r="I23995" s="1"/>
    </row>
    <row r="23996" spans="2:9">
      <c r="B23996" s="1"/>
      <c r="C23996" s="29"/>
      <c r="D23996" s="27"/>
      <c r="E23996" s="27"/>
      <c r="F23996" s="27"/>
      <c r="G23996" s="1"/>
      <c r="H23996" s="1"/>
      <c r="I23996" s="1"/>
    </row>
    <row r="23997" spans="2:9">
      <c r="B23997" s="1"/>
      <c r="C23997" s="29"/>
      <c r="D23997" s="27"/>
      <c r="E23997" s="27"/>
      <c r="F23997" s="27"/>
      <c r="G23997" s="1"/>
      <c r="H23997" s="1"/>
      <c r="I23997" s="1"/>
    </row>
    <row r="23998" spans="2:9">
      <c r="B23998" s="1"/>
      <c r="C23998" s="29"/>
      <c r="D23998" s="27"/>
      <c r="E23998" s="27"/>
      <c r="F23998" s="27"/>
      <c r="G23998" s="1"/>
      <c r="H23998" s="1"/>
      <c r="I23998" s="1"/>
    </row>
    <row r="23999" spans="2:9">
      <c r="B23999" s="1"/>
      <c r="C23999" s="29"/>
      <c r="D23999" s="27"/>
      <c r="E23999" s="27"/>
      <c r="F23999" s="27"/>
      <c r="G23999" s="1"/>
      <c r="H23999" s="1"/>
      <c r="I23999" s="1"/>
    </row>
    <row r="24000" spans="2:9">
      <c r="B24000" s="1"/>
      <c r="C24000" s="29"/>
      <c r="D24000" s="27"/>
      <c r="E24000" s="27"/>
      <c r="F24000" s="27"/>
      <c r="G24000" s="1"/>
      <c r="H24000" s="1"/>
      <c r="I24000" s="1"/>
    </row>
    <row r="24001" spans="2:9">
      <c r="B24001" s="1"/>
      <c r="C24001" s="29"/>
      <c r="D24001" s="27"/>
      <c r="E24001" s="27"/>
      <c r="F24001" s="27"/>
      <c r="G24001" s="1"/>
      <c r="H24001" s="1"/>
      <c r="I24001" s="1"/>
    </row>
    <row r="24002" spans="2:9">
      <c r="B24002" s="1"/>
      <c r="C24002" s="29"/>
      <c r="D24002" s="27"/>
      <c r="E24002" s="27"/>
      <c r="F24002" s="27"/>
      <c r="G24002" s="1"/>
      <c r="H24002" s="1"/>
      <c r="I24002" s="1"/>
    </row>
    <row r="24003" spans="2:9">
      <c r="B24003" s="1"/>
      <c r="C24003" s="29"/>
      <c r="D24003" s="27"/>
      <c r="E24003" s="27"/>
      <c r="F24003" s="27"/>
      <c r="G24003" s="1"/>
      <c r="H24003" s="1"/>
      <c r="I24003" s="1"/>
    </row>
    <row r="24004" spans="2:9">
      <c r="B24004" s="1"/>
      <c r="C24004" s="29"/>
      <c r="D24004" s="27"/>
      <c r="E24004" s="27"/>
      <c r="F24004" s="27"/>
      <c r="G24004" s="1"/>
      <c r="H24004" s="1"/>
      <c r="I24004" s="1"/>
    </row>
    <row r="24005" spans="2:9">
      <c r="B24005" s="1"/>
      <c r="C24005" s="29"/>
      <c r="D24005" s="27"/>
      <c r="E24005" s="27"/>
      <c r="F24005" s="27"/>
      <c r="G24005" s="1"/>
      <c r="H24005" s="1"/>
      <c r="I24005" s="1"/>
    </row>
    <row r="24006" spans="2:9">
      <c r="B24006" s="1"/>
      <c r="C24006" s="29"/>
      <c r="D24006" s="27"/>
      <c r="E24006" s="27"/>
      <c r="F24006" s="27"/>
      <c r="G24006" s="1"/>
      <c r="H24006" s="1"/>
      <c r="I24006" s="1"/>
    </row>
    <row r="24007" spans="2:9">
      <c r="B24007" s="1"/>
      <c r="C24007" s="29"/>
      <c r="D24007" s="27"/>
      <c r="E24007" s="27"/>
      <c r="F24007" s="27"/>
      <c r="G24007" s="1"/>
      <c r="H24007" s="1"/>
      <c r="I24007" s="1"/>
    </row>
    <row r="24008" spans="2:9">
      <c r="B24008" s="1"/>
      <c r="C24008" s="29"/>
      <c r="D24008" s="27"/>
      <c r="E24008" s="27"/>
      <c r="F24008" s="27"/>
      <c r="G24008" s="1"/>
      <c r="H24008" s="1"/>
      <c r="I24008" s="1"/>
    </row>
    <row r="24009" spans="2:9">
      <c r="B24009" s="1"/>
      <c r="C24009" s="29"/>
      <c r="D24009" s="27"/>
      <c r="E24009" s="27"/>
      <c r="F24009" s="27"/>
      <c r="G24009" s="1"/>
      <c r="H24009" s="1"/>
      <c r="I24009" s="1"/>
    </row>
    <row r="24010" spans="2:9">
      <c r="B24010" s="1"/>
      <c r="C24010" s="29"/>
      <c r="D24010" s="27"/>
      <c r="E24010" s="27"/>
      <c r="F24010" s="27"/>
      <c r="G24010" s="1"/>
      <c r="H24010" s="1"/>
      <c r="I24010" s="1"/>
    </row>
    <row r="24011" spans="2:9">
      <c r="B24011" s="1"/>
      <c r="C24011" s="29"/>
      <c r="D24011" s="27"/>
      <c r="E24011" s="27"/>
      <c r="F24011" s="27"/>
      <c r="G24011" s="1"/>
      <c r="H24011" s="1"/>
      <c r="I24011" s="1"/>
    </row>
    <row r="24012" spans="2:9">
      <c r="B24012" s="1"/>
      <c r="C24012" s="29"/>
      <c r="D24012" s="27"/>
      <c r="E24012" s="27"/>
      <c r="F24012" s="27"/>
      <c r="G24012" s="1"/>
      <c r="H24012" s="1"/>
      <c r="I24012" s="1"/>
    </row>
    <row r="24013" spans="2:9">
      <c r="B24013" s="1"/>
      <c r="C24013" s="29"/>
      <c r="D24013" s="27"/>
      <c r="E24013" s="27"/>
      <c r="F24013" s="27"/>
      <c r="G24013" s="1"/>
      <c r="H24013" s="1"/>
      <c r="I24013" s="1"/>
    </row>
    <row r="24014" spans="2:9">
      <c r="B24014" s="1"/>
      <c r="C24014" s="29"/>
      <c r="D24014" s="27"/>
      <c r="E24014" s="27"/>
      <c r="F24014" s="27"/>
      <c r="G24014" s="1"/>
      <c r="H24014" s="1"/>
      <c r="I24014" s="1"/>
    </row>
    <row r="24015" spans="2:9">
      <c r="B24015" s="1"/>
      <c r="C24015" s="29"/>
      <c r="D24015" s="27"/>
      <c r="E24015" s="27"/>
      <c r="F24015" s="27"/>
      <c r="G24015" s="1"/>
      <c r="H24015" s="1"/>
      <c r="I24015" s="1"/>
    </row>
    <row r="24016" spans="2:9">
      <c r="B24016" s="1"/>
      <c r="C24016" s="29"/>
      <c r="D24016" s="27"/>
      <c r="E24016" s="27"/>
      <c r="F24016" s="27"/>
      <c r="G24016" s="1"/>
      <c r="H24016" s="1"/>
      <c r="I24016" s="1"/>
    </row>
    <row r="24017" spans="2:9">
      <c r="B24017" s="1"/>
      <c r="C24017" s="29"/>
      <c r="D24017" s="27"/>
      <c r="E24017" s="27"/>
      <c r="F24017" s="27"/>
      <c r="G24017" s="1"/>
      <c r="H24017" s="1"/>
      <c r="I24017" s="1"/>
    </row>
    <row r="24018" spans="2:9">
      <c r="B24018" s="1"/>
      <c r="C24018" s="29"/>
      <c r="D24018" s="27"/>
      <c r="E24018" s="27"/>
      <c r="F24018" s="27"/>
      <c r="G24018" s="1"/>
      <c r="H24018" s="1"/>
      <c r="I24018" s="1"/>
    </row>
    <row r="24019" spans="2:9">
      <c r="B24019" s="1"/>
      <c r="C24019" s="29"/>
      <c r="D24019" s="27"/>
      <c r="E24019" s="27"/>
      <c r="F24019" s="27"/>
      <c r="G24019" s="1"/>
      <c r="H24019" s="1"/>
      <c r="I24019" s="1"/>
    </row>
    <row r="24020" spans="2:9">
      <c r="B24020" s="1"/>
      <c r="C24020" s="29"/>
      <c r="D24020" s="27"/>
      <c r="E24020" s="27"/>
      <c r="F24020" s="27"/>
      <c r="G24020" s="1"/>
      <c r="H24020" s="1"/>
      <c r="I24020" s="1"/>
    </row>
    <row r="24021" spans="2:9">
      <c r="B24021" s="1"/>
      <c r="C24021" s="29"/>
      <c r="D24021" s="27"/>
      <c r="E24021" s="27"/>
      <c r="F24021" s="27"/>
      <c r="G24021" s="1"/>
      <c r="H24021" s="1"/>
      <c r="I24021" s="1"/>
    </row>
    <row r="24022" spans="2:9">
      <c r="B24022" s="1"/>
      <c r="C24022" s="29"/>
      <c r="D24022" s="27"/>
      <c r="E24022" s="27"/>
      <c r="F24022" s="27"/>
      <c r="G24022" s="1"/>
      <c r="H24022" s="1"/>
      <c r="I24022" s="1"/>
    </row>
    <row r="24023" spans="2:9">
      <c r="B24023" s="1"/>
      <c r="C24023" s="29"/>
      <c r="D24023" s="27"/>
      <c r="E24023" s="27"/>
      <c r="F24023" s="27"/>
      <c r="G24023" s="1"/>
      <c r="H24023" s="1"/>
      <c r="I24023" s="1"/>
    </row>
    <row r="24024" spans="2:9">
      <c r="B24024" s="1"/>
      <c r="C24024" s="29"/>
      <c r="D24024" s="27"/>
      <c r="E24024" s="27"/>
      <c r="F24024" s="27"/>
      <c r="G24024" s="1"/>
      <c r="H24024" s="1"/>
      <c r="I24024" s="1"/>
    </row>
    <row r="24025" spans="2:9">
      <c r="B24025" s="1"/>
      <c r="C24025" s="29"/>
      <c r="D24025" s="27"/>
      <c r="E24025" s="27"/>
      <c r="F24025" s="27"/>
      <c r="G24025" s="1"/>
      <c r="H24025" s="1"/>
      <c r="I24025" s="1"/>
    </row>
    <row r="24026" spans="2:9">
      <c r="B24026" s="1"/>
      <c r="C24026" s="29"/>
      <c r="D24026" s="27"/>
      <c r="E24026" s="27"/>
      <c r="F24026" s="27"/>
      <c r="G24026" s="1"/>
      <c r="H24026" s="1"/>
      <c r="I24026" s="1"/>
    </row>
    <row r="24027" spans="2:9">
      <c r="B24027" s="1"/>
      <c r="C24027" s="29"/>
      <c r="D24027" s="27"/>
      <c r="E24027" s="27"/>
      <c r="F24027" s="27"/>
      <c r="G24027" s="1"/>
      <c r="H24027" s="1"/>
      <c r="I24027" s="1"/>
    </row>
    <row r="24028" spans="2:9">
      <c r="B24028" s="1"/>
      <c r="C24028" s="29"/>
      <c r="D24028" s="27"/>
      <c r="E24028" s="27"/>
      <c r="F24028" s="27"/>
      <c r="G24028" s="1"/>
      <c r="H24028" s="1"/>
      <c r="I24028" s="1"/>
    </row>
    <row r="24029" spans="2:9">
      <c r="B24029" s="1"/>
      <c r="C24029" s="29"/>
      <c r="D24029" s="27"/>
      <c r="E24029" s="27"/>
      <c r="F24029" s="27"/>
      <c r="G24029" s="1"/>
      <c r="H24029" s="1"/>
      <c r="I24029" s="1"/>
    </row>
    <row r="24030" spans="2:9">
      <c r="B24030" s="1"/>
      <c r="C24030" s="29"/>
      <c r="D24030" s="27"/>
      <c r="E24030" s="27"/>
      <c r="F24030" s="27"/>
      <c r="G24030" s="1"/>
      <c r="H24030" s="1"/>
      <c r="I24030" s="1"/>
    </row>
    <row r="24031" spans="2:9">
      <c r="B24031" s="1"/>
      <c r="C24031" s="29"/>
      <c r="D24031" s="27"/>
      <c r="E24031" s="27"/>
      <c r="F24031" s="27"/>
      <c r="G24031" s="1"/>
      <c r="H24031" s="1"/>
      <c r="I24031" s="1"/>
    </row>
    <row r="24032" spans="2:9">
      <c r="B24032" s="1"/>
      <c r="C24032" s="29"/>
      <c r="D24032" s="27"/>
      <c r="E24032" s="27"/>
      <c r="F24032" s="27"/>
      <c r="G24032" s="1"/>
      <c r="H24032" s="1"/>
      <c r="I24032" s="1"/>
    </row>
    <row r="24033" spans="2:9">
      <c r="B24033" s="1"/>
      <c r="C24033" s="29"/>
      <c r="D24033" s="27"/>
      <c r="E24033" s="27"/>
      <c r="F24033" s="27"/>
      <c r="G24033" s="1"/>
      <c r="H24033" s="1"/>
      <c r="I24033" s="1"/>
    </row>
    <row r="24034" spans="2:9">
      <c r="B24034" s="1"/>
      <c r="C24034" s="29"/>
      <c r="D24034" s="27"/>
      <c r="E24034" s="27"/>
      <c r="F24034" s="27"/>
      <c r="G24034" s="1"/>
      <c r="H24034" s="1"/>
      <c r="I24034" s="1"/>
    </row>
    <row r="24035" spans="2:9">
      <c r="B24035" s="1"/>
      <c r="C24035" s="29"/>
      <c r="D24035" s="27"/>
      <c r="E24035" s="27"/>
      <c r="F24035" s="27"/>
      <c r="G24035" s="1"/>
      <c r="H24035" s="1"/>
      <c r="I24035" s="1"/>
    </row>
    <row r="24036" spans="2:9">
      <c r="B24036" s="1"/>
      <c r="C24036" s="29"/>
      <c r="D24036" s="27"/>
      <c r="E24036" s="27"/>
      <c r="F24036" s="27"/>
      <c r="G24036" s="1"/>
      <c r="H24036" s="1"/>
      <c r="I24036" s="1"/>
    </row>
    <row r="24037" spans="2:9">
      <c r="B24037" s="1"/>
      <c r="C24037" s="29"/>
      <c r="D24037" s="27"/>
      <c r="E24037" s="27"/>
      <c r="F24037" s="27"/>
      <c r="G24037" s="1"/>
      <c r="H24037" s="1"/>
      <c r="I24037" s="1"/>
    </row>
    <row r="24038" spans="2:9">
      <c r="B24038" s="1"/>
      <c r="C24038" s="29"/>
      <c r="D24038" s="27"/>
      <c r="E24038" s="27"/>
      <c r="F24038" s="27"/>
      <c r="G24038" s="1"/>
      <c r="H24038" s="1"/>
      <c r="I24038" s="1"/>
    </row>
    <row r="24039" spans="2:9">
      <c r="B24039" s="1"/>
      <c r="C24039" s="29"/>
      <c r="D24039" s="27"/>
      <c r="E24039" s="27"/>
      <c r="F24039" s="27"/>
      <c r="G24039" s="1"/>
      <c r="H24039" s="1"/>
      <c r="I24039" s="1"/>
    </row>
    <row r="24040" spans="2:9">
      <c r="B24040" s="1"/>
      <c r="C24040" s="29"/>
      <c r="D24040" s="27"/>
      <c r="E24040" s="27"/>
      <c r="F24040" s="27"/>
      <c r="G24040" s="1"/>
      <c r="H24040" s="1"/>
      <c r="I24040" s="1"/>
    </row>
    <row r="24041" spans="2:9">
      <c r="B24041" s="1"/>
      <c r="C24041" s="29"/>
      <c r="D24041" s="27"/>
      <c r="E24041" s="27"/>
      <c r="F24041" s="27"/>
      <c r="G24041" s="1"/>
      <c r="H24041" s="1"/>
      <c r="I24041" s="1"/>
    </row>
    <row r="24042" spans="2:9">
      <c r="B24042" s="1"/>
      <c r="C24042" s="29"/>
      <c r="D24042" s="27"/>
      <c r="E24042" s="27"/>
      <c r="F24042" s="27"/>
      <c r="G24042" s="1"/>
      <c r="H24042" s="1"/>
      <c r="I24042" s="1"/>
    </row>
    <row r="24043" spans="2:9">
      <c r="B24043" s="1"/>
      <c r="C24043" s="29"/>
      <c r="D24043" s="27"/>
      <c r="E24043" s="27"/>
      <c r="F24043" s="27"/>
      <c r="G24043" s="1"/>
      <c r="H24043" s="1"/>
      <c r="I24043" s="1"/>
    </row>
    <row r="24044" spans="2:9">
      <c r="B24044" s="1"/>
      <c r="C24044" s="29"/>
      <c r="D24044" s="27"/>
      <c r="E24044" s="27"/>
      <c r="F24044" s="27"/>
      <c r="G24044" s="1"/>
      <c r="H24044" s="1"/>
      <c r="I24044" s="1"/>
    </row>
    <row r="24045" spans="2:9">
      <c r="B24045" s="1"/>
      <c r="C24045" s="29"/>
      <c r="D24045" s="27"/>
      <c r="E24045" s="27"/>
      <c r="F24045" s="27"/>
      <c r="G24045" s="1"/>
      <c r="H24045" s="1"/>
      <c r="I24045" s="1"/>
    </row>
    <row r="24046" spans="2:9">
      <c r="B24046" s="1"/>
      <c r="C24046" s="29"/>
      <c r="D24046" s="27"/>
      <c r="E24046" s="27"/>
      <c r="F24046" s="27"/>
      <c r="G24046" s="1"/>
      <c r="H24046" s="1"/>
      <c r="I24046" s="1"/>
    </row>
    <row r="24047" spans="2:9">
      <c r="B24047" s="1"/>
      <c r="C24047" s="29"/>
      <c r="D24047" s="27"/>
      <c r="E24047" s="27"/>
      <c r="F24047" s="27"/>
      <c r="G24047" s="1"/>
      <c r="H24047" s="1"/>
      <c r="I24047" s="1"/>
    </row>
    <row r="24048" spans="2:9">
      <c r="B24048" s="1"/>
      <c r="C24048" s="29"/>
      <c r="D24048" s="27"/>
      <c r="E24048" s="27"/>
      <c r="F24048" s="27"/>
      <c r="G24048" s="1"/>
      <c r="H24048" s="1"/>
      <c r="I24048" s="1"/>
    </row>
    <row r="24049" spans="2:9">
      <c r="B24049" s="1"/>
      <c r="C24049" s="29"/>
      <c r="D24049" s="27"/>
      <c r="E24049" s="27"/>
      <c r="F24049" s="27"/>
      <c r="G24049" s="1"/>
      <c r="H24049" s="1"/>
      <c r="I24049" s="1"/>
    </row>
    <row r="24050" spans="2:9">
      <c r="B24050" s="1"/>
      <c r="C24050" s="29"/>
      <c r="D24050" s="27"/>
      <c r="E24050" s="27"/>
      <c r="F24050" s="27"/>
      <c r="G24050" s="1"/>
      <c r="H24050" s="1"/>
      <c r="I24050" s="1"/>
    </row>
    <row r="24051" spans="2:9">
      <c r="B24051" s="1"/>
      <c r="C24051" s="29"/>
      <c r="D24051" s="27"/>
      <c r="E24051" s="27"/>
      <c r="F24051" s="27"/>
      <c r="G24051" s="1"/>
      <c r="H24051" s="1"/>
      <c r="I24051" s="1"/>
    </row>
    <row r="24052" spans="2:9">
      <c r="B24052" s="1"/>
      <c r="C24052" s="29"/>
      <c r="D24052" s="27"/>
      <c r="E24052" s="27"/>
      <c r="F24052" s="27"/>
      <c r="G24052" s="1"/>
      <c r="H24052" s="1"/>
      <c r="I24052" s="1"/>
    </row>
    <row r="24053" spans="2:9">
      <c r="B24053" s="1"/>
      <c r="C24053" s="29"/>
      <c r="D24053" s="27"/>
      <c r="E24053" s="27"/>
      <c r="F24053" s="27"/>
      <c r="G24053" s="1"/>
      <c r="H24053" s="1"/>
      <c r="I24053" s="1"/>
    </row>
    <row r="24054" spans="2:9">
      <c r="B24054" s="1"/>
      <c r="C24054" s="29"/>
      <c r="D24054" s="27"/>
      <c r="E24054" s="27"/>
      <c r="F24054" s="27"/>
      <c r="G24054" s="1"/>
      <c r="H24054" s="1"/>
      <c r="I24054" s="1"/>
    </row>
    <row r="24055" spans="2:9">
      <c r="B24055" s="1"/>
      <c r="C24055" s="29"/>
      <c r="D24055" s="27"/>
      <c r="E24055" s="27"/>
      <c r="F24055" s="27"/>
      <c r="G24055" s="1"/>
      <c r="H24055" s="1"/>
      <c r="I24055" s="1"/>
    </row>
    <row r="24056" spans="2:9">
      <c r="B24056" s="1"/>
      <c r="C24056" s="29"/>
      <c r="D24056" s="27"/>
      <c r="E24056" s="27"/>
      <c r="F24056" s="27"/>
      <c r="G24056" s="1"/>
      <c r="H24056" s="1"/>
      <c r="I24056" s="1"/>
    </row>
    <row r="24057" spans="2:9">
      <c r="B24057" s="1"/>
      <c r="C24057" s="29"/>
      <c r="D24057" s="27"/>
      <c r="E24057" s="27"/>
      <c r="F24057" s="27"/>
      <c r="G24057" s="1"/>
      <c r="H24057" s="1"/>
      <c r="I24057" s="1"/>
    </row>
    <row r="24058" spans="2:9">
      <c r="B24058" s="1"/>
      <c r="C24058" s="29"/>
      <c r="D24058" s="27"/>
      <c r="E24058" s="27"/>
      <c r="F24058" s="27"/>
      <c r="G24058" s="1"/>
      <c r="H24058" s="1"/>
      <c r="I24058" s="1"/>
    </row>
    <row r="24059" spans="2:9">
      <c r="B24059" s="1"/>
      <c r="C24059" s="29"/>
      <c r="D24059" s="27"/>
      <c r="E24059" s="27"/>
      <c r="F24059" s="27"/>
      <c r="G24059" s="1"/>
      <c r="H24059" s="1"/>
      <c r="I24059" s="1"/>
    </row>
    <row r="24060" spans="2:9">
      <c r="B24060" s="1"/>
      <c r="C24060" s="29"/>
      <c r="D24060" s="27"/>
      <c r="E24060" s="27"/>
      <c r="F24060" s="27"/>
      <c r="G24060" s="1"/>
      <c r="H24060" s="1"/>
      <c r="I24060" s="1"/>
    </row>
    <row r="24061" spans="2:9">
      <c r="B24061" s="1"/>
      <c r="C24061" s="29"/>
      <c r="D24061" s="27"/>
      <c r="E24061" s="27"/>
      <c r="F24061" s="27"/>
      <c r="G24061" s="1"/>
      <c r="H24061" s="1"/>
      <c r="I24061" s="1"/>
    </row>
    <row r="24062" spans="2:9">
      <c r="B24062" s="1"/>
      <c r="C24062" s="29"/>
      <c r="D24062" s="27"/>
      <c r="E24062" s="27"/>
      <c r="F24062" s="27"/>
      <c r="G24062" s="1"/>
      <c r="H24062" s="1"/>
      <c r="I24062" s="1"/>
    </row>
    <row r="24063" spans="2:9">
      <c r="B24063" s="1"/>
      <c r="C24063" s="29"/>
      <c r="D24063" s="27"/>
      <c r="E24063" s="27"/>
      <c r="F24063" s="27"/>
      <c r="G24063" s="1"/>
      <c r="H24063" s="1"/>
      <c r="I24063" s="1"/>
    </row>
    <row r="24064" spans="2:9">
      <c r="B24064" s="1"/>
      <c r="C24064" s="29"/>
      <c r="D24064" s="27"/>
      <c r="E24064" s="27"/>
      <c r="F24064" s="27"/>
      <c r="G24064" s="1"/>
      <c r="H24064" s="1"/>
      <c r="I24064" s="1"/>
    </row>
    <row r="24065" spans="2:9">
      <c r="B24065" s="1"/>
      <c r="C24065" s="29"/>
      <c r="D24065" s="27"/>
      <c r="E24065" s="27"/>
      <c r="F24065" s="27"/>
      <c r="G24065" s="1"/>
      <c r="H24065" s="1"/>
      <c r="I24065" s="1"/>
    </row>
    <row r="24066" spans="2:9">
      <c r="B24066" s="1"/>
      <c r="C24066" s="29"/>
      <c r="D24066" s="27"/>
      <c r="E24066" s="27"/>
      <c r="F24066" s="27"/>
      <c r="G24066" s="1"/>
      <c r="H24066" s="1"/>
      <c r="I24066" s="1"/>
    </row>
    <row r="24067" spans="2:9">
      <c r="B24067" s="1"/>
      <c r="C24067" s="29"/>
      <c r="D24067" s="27"/>
      <c r="E24067" s="27"/>
      <c r="F24067" s="27"/>
      <c r="G24067" s="1"/>
      <c r="H24067" s="1"/>
      <c r="I24067" s="1"/>
    </row>
    <row r="24068" spans="2:9">
      <c r="B24068" s="1"/>
      <c r="C24068" s="29"/>
      <c r="D24068" s="27"/>
      <c r="E24068" s="27"/>
      <c r="F24068" s="27"/>
      <c r="G24068" s="1"/>
      <c r="H24068" s="1"/>
      <c r="I24068" s="1"/>
    </row>
    <row r="24069" spans="2:9">
      <c r="B24069" s="1"/>
      <c r="C24069" s="29"/>
      <c r="D24069" s="27"/>
      <c r="E24069" s="27"/>
      <c r="F24069" s="27"/>
      <c r="G24069" s="1"/>
      <c r="H24069" s="1"/>
      <c r="I24069" s="1"/>
    </row>
    <row r="24070" spans="2:9">
      <c r="B24070" s="1"/>
      <c r="C24070" s="29"/>
      <c r="D24070" s="27"/>
      <c r="E24070" s="27"/>
      <c r="F24070" s="27"/>
      <c r="G24070" s="1"/>
      <c r="H24070" s="1"/>
      <c r="I24070" s="1"/>
    </row>
    <row r="24071" spans="2:9">
      <c r="B24071" s="1"/>
      <c r="C24071" s="29"/>
      <c r="D24071" s="27"/>
      <c r="E24071" s="27"/>
      <c r="F24071" s="27"/>
      <c r="G24071" s="1"/>
      <c r="H24071" s="1"/>
      <c r="I24071" s="1"/>
    </row>
    <row r="24072" spans="2:9">
      <c r="B24072" s="1"/>
      <c r="C24072" s="29"/>
      <c r="D24072" s="27"/>
      <c r="E24072" s="27"/>
      <c r="F24072" s="27"/>
      <c r="G24072" s="1"/>
      <c r="H24072" s="1"/>
      <c r="I24072" s="1"/>
    </row>
    <row r="24073" spans="2:9">
      <c r="B24073" s="1"/>
      <c r="C24073" s="29"/>
      <c r="D24073" s="27"/>
      <c r="E24073" s="27"/>
      <c r="F24073" s="27"/>
      <c r="G24073" s="1"/>
      <c r="H24073" s="1"/>
      <c r="I24073" s="1"/>
    </row>
    <row r="24074" spans="2:9">
      <c r="B24074" s="1"/>
      <c r="C24074" s="29"/>
      <c r="D24074" s="27"/>
      <c r="E24074" s="27"/>
      <c r="F24074" s="27"/>
      <c r="G24074" s="1"/>
      <c r="H24074" s="1"/>
      <c r="I24074" s="1"/>
    </row>
    <row r="24075" spans="2:9">
      <c r="B24075" s="1"/>
      <c r="C24075" s="29"/>
      <c r="D24075" s="27"/>
      <c r="E24075" s="27"/>
      <c r="F24075" s="27"/>
      <c r="G24075" s="1"/>
      <c r="H24075" s="1"/>
      <c r="I24075" s="1"/>
    </row>
    <row r="24076" spans="2:9">
      <c r="B24076" s="1"/>
      <c r="C24076" s="29"/>
      <c r="D24076" s="27"/>
      <c r="E24076" s="27"/>
      <c r="F24076" s="27"/>
      <c r="G24076" s="1"/>
      <c r="H24076" s="1"/>
      <c r="I24076" s="1"/>
    </row>
    <row r="24077" spans="2:9">
      <c r="B24077" s="1"/>
      <c r="C24077" s="29"/>
      <c r="D24077" s="27"/>
      <c r="E24077" s="27"/>
      <c r="F24077" s="27"/>
      <c r="G24077" s="1"/>
      <c r="H24077" s="1"/>
      <c r="I24077" s="1"/>
    </row>
    <row r="24078" spans="2:9">
      <c r="B24078" s="1"/>
      <c r="C24078" s="29"/>
      <c r="D24078" s="27"/>
      <c r="E24078" s="27"/>
      <c r="F24078" s="27"/>
      <c r="G24078" s="1"/>
      <c r="H24078" s="1"/>
      <c r="I24078" s="1"/>
    </row>
    <row r="24079" spans="2:9">
      <c r="B24079" s="1"/>
      <c r="C24079" s="29"/>
      <c r="D24079" s="27"/>
      <c r="E24079" s="27"/>
      <c r="F24079" s="27"/>
      <c r="G24079" s="1"/>
      <c r="H24079" s="1"/>
      <c r="I24079" s="1"/>
    </row>
    <row r="24080" spans="2:9">
      <c r="B24080" s="1"/>
      <c r="C24080" s="29"/>
      <c r="D24080" s="27"/>
      <c r="E24080" s="27"/>
      <c r="F24080" s="27"/>
      <c r="G24080" s="1"/>
      <c r="H24080" s="1"/>
      <c r="I24080" s="1"/>
    </row>
    <row r="24081" spans="2:9">
      <c r="B24081" s="1"/>
      <c r="C24081" s="29"/>
      <c r="D24081" s="27"/>
      <c r="E24081" s="27"/>
      <c r="F24081" s="27"/>
      <c r="G24081" s="1"/>
      <c r="H24081" s="1"/>
      <c r="I24081" s="1"/>
    </row>
    <row r="24082" spans="2:9">
      <c r="B24082" s="1"/>
      <c r="C24082" s="29"/>
      <c r="D24082" s="27"/>
      <c r="E24082" s="27"/>
      <c r="F24082" s="27"/>
      <c r="G24082" s="1"/>
      <c r="H24082" s="1"/>
      <c r="I24082" s="1"/>
    </row>
    <row r="24083" spans="2:9">
      <c r="B24083" s="1"/>
      <c r="C24083" s="29"/>
      <c r="D24083" s="27"/>
      <c r="E24083" s="27"/>
      <c r="F24083" s="27"/>
      <c r="G24083" s="1"/>
      <c r="H24083" s="1"/>
      <c r="I24083" s="1"/>
    </row>
    <row r="24084" spans="2:9">
      <c r="B24084" s="1"/>
      <c r="C24084" s="29"/>
      <c r="D24084" s="27"/>
      <c r="E24084" s="27"/>
      <c r="F24084" s="27"/>
      <c r="G24084" s="1"/>
      <c r="H24084" s="1"/>
      <c r="I24084" s="1"/>
    </row>
    <row r="24085" spans="2:9">
      <c r="B24085" s="1"/>
      <c r="C24085" s="29"/>
      <c r="D24085" s="27"/>
      <c r="E24085" s="27"/>
      <c r="F24085" s="27"/>
      <c r="G24085" s="1"/>
      <c r="H24085" s="1"/>
      <c r="I24085" s="1"/>
    </row>
    <row r="24086" spans="2:9">
      <c r="B24086" s="1"/>
      <c r="C24086" s="29"/>
      <c r="D24086" s="27"/>
      <c r="E24086" s="27"/>
      <c r="F24086" s="27"/>
      <c r="G24086" s="1"/>
      <c r="H24086" s="1"/>
      <c r="I24086" s="1"/>
    </row>
    <row r="24087" spans="2:9">
      <c r="B24087" s="1"/>
      <c r="C24087" s="29"/>
      <c r="D24087" s="27"/>
      <c r="E24087" s="27"/>
      <c r="F24087" s="27"/>
      <c r="G24087" s="1"/>
      <c r="H24087" s="1"/>
      <c r="I24087" s="1"/>
    </row>
    <row r="24088" spans="2:9">
      <c r="B24088" s="1"/>
      <c r="C24088" s="29"/>
      <c r="D24088" s="27"/>
      <c r="E24088" s="27"/>
      <c r="F24088" s="27"/>
      <c r="G24088" s="1"/>
      <c r="H24088" s="1"/>
      <c r="I24088" s="1"/>
    </row>
    <row r="24089" spans="2:9">
      <c r="B24089" s="1"/>
      <c r="C24089" s="29"/>
      <c r="D24089" s="27"/>
      <c r="E24089" s="27"/>
      <c r="F24089" s="27"/>
      <c r="G24089" s="1"/>
      <c r="H24089" s="1"/>
      <c r="I24089" s="1"/>
    </row>
    <row r="24090" spans="2:9">
      <c r="B24090" s="1"/>
      <c r="C24090" s="29"/>
      <c r="D24090" s="27"/>
      <c r="E24090" s="27"/>
      <c r="F24090" s="27"/>
      <c r="G24090" s="1"/>
      <c r="H24090" s="1"/>
      <c r="I24090" s="1"/>
    </row>
    <row r="24091" spans="2:9">
      <c r="B24091" s="1"/>
      <c r="C24091" s="29"/>
      <c r="D24091" s="27"/>
      <c r="E24091" s="27"/>
      <c r="F24091" s="27"/>
      <c r="G24091" s="1"/>
      <c r="H24091" s="1"/>
      <c r="I24091" s="1"/>
    </row>
    <row r="24092" spans="2:9">
      <c r="B24092" s="1"/>
      <c r="C24092" s="29"/>
      <c r="D24092" s="27"/>
      <c r="E24092" s="27"/>
      <c r="F24092" s="27"/>
      <c r="G24092" s="1"/>
      <c r="H24092" s="1"/>
      <c r="I24092" s="1"/>
    </row>
    <row r="24093" spans="2:9">
      <c r="B24093" s="1"/>
      <c r="C24093" s="29"/>
      <c r="D24093" s="27"/>
      <c r="E24093" s="27"/>
      <c r="F24093" s="27"/>
      <c r="G24093" s="1"/>
      <c r="H24093" s="1"/>
      <c r="I24093" s="1"/>
    </row>
    <row r="24094" spans="2:9">
      <c r="B24094" s="1"/>
      <c r="C24094" s="29"/>
      <c r="D24094" s="27"/>
      <c r="E24094" s="27"/>
      <c r="F24094" s="27"/>
      <c r="G24094" s="1"/>
      <c r="H24094" s="1"/>
      <c r="I24094" s="1"/>
    </row>
    <row r="24095" spans="2:9">
      <c r="B24095" s="1"/>
      <c r="C24095" s="29"/>
      <c r="D24095" s="27"/>
      <c r="E24095" s="27"/>
      <c r="F24095" s="27"/>
      <c r="G24095" s="1"/>
      <c r="H24095" s="1"/>
      <c r="I24095" s="1"/>
    </row>
    <row r="24096" spans="2:9">
      <c r="B24096" s="1"/>
      <c r="C24096" s="29"/>
      <c r="D24096" s="27"/>
      <c r="E24096" s="27"/>
      <c r="F24096" s="27"/>
      <c r="G24096" s="1"/>
      <c r="H24096" s="1"/>
      <c r="I24096" s="1"/>
    </row>
    <row r="24097" spans="2:9">
      <c r="B24097" s="1"/>
      <c r="C24097" s="29"/>
      <c r="D24097" s="27"/>
      <c r="E24097" s="27"/>
      <c r="F24097" s="27"/>
      <c r="G24097" s="1"/>
      <c r="H24097" s="1"/>
      <c r="I24097" s="1"/>
    </row>
    <row r="24098" spans="2:9">
      <c r="B24098" s="1"/>
      <c r="C24098" s="29"/>
      <c r="D24098" s="27"/>
      <c r="E24098" s="27"/>
      <c r="F24098" s="27"/>
      <c r="G24098" s="1"/>
      <c r="H24098" s="1"/>
      <c r="I24098" s="1"/>
    </row>
    <row r="24099" spans="2:9">
      <c r="B24099" s="1"/>
      <c r="C24099" s="29"/>
      <c r="D24099" s="27"/>
      <c r="E24099" s="27"/>
      <c r="F24099" s="27"/>
      <c r="G24099" s="1"/>
      <c r="H24099" s="1"/>
      <c r="I24099" s="1"/>
    </row>
    <row r="24100" spans="2:9">
      <c r="B24100" s="1"/>
      <c r="C24100" s="29"/>
      <c r="D24100" s="27"/>
      <c r="E24100" s="27"/>
      <c r="F24100" s="27"/>
      <c r="G24100" s="1"/>
      <c r="H24100" s="1"/>
      <c r="I24100" s="1"/>
    </row>
    <row r="24101" spans="2:9">
      <c r="B24101" s="1"/>
      <c r="C24101" s="29"/>
      <c r="D24101" s="27"/>
      <c r="E24101" s="27"/>
      <c r="F24101" s="27"/>
      <c r="G24101" s="1"/>
      <c r="H24101" s="1"/>
      <c r="I24101" s="1"/>
    </row>
    <row r="24102" spans="2:9">
      <c r="B24102" s="1"/>
      <c r="C24102" s="29"/>
      <c r="D24102" s="27"/>
      <c r="E24102" s="27"/>
      <c r="F24102" s="27"/>
      <c r="G24102" s="1"/>
      <c r="H24102" s="1"/>
      <c r="I24102" s="1"/>
    </row>
    <row r="24103" spans="2:9">
      <c r="B24103" s="1"/>
      <c r="C24103" s="29"/>
      <c r="D24103" s="27"/>
      <c r="E24103" s="27"/>
      <c r="F24103" s="27"/>
      <c r="G24103" s="1"/>
      <c r="H24103" s="1"/>
      <c r="I24103" s="1"/>
    </row>
    <row r="24104" spans="2:9">
      <c r="B24104" s="1"/>
      <c r="C24104" s="29"/>
      <c r="D24104" s="27"/>
      <c r="E24104" s="27"/>
      <c r="F24104" s="27"/>
      <c r="G24104" s="1"/>
      <c r="H24104" s="1"/>
      <c r="I24104" s="1"/>
    </row>
    <row r="24105" spans="2:9">
      <c r="B24105" s="1"/>
      <c r="C24105" s="29"/>
      <c r="D24105" s="27"/>
      <c r="E24105" s="27"/>
      <c r="F24105" s="27"/>
      <c r="G24105" s="1"/>
      <c r="H24105" s="1"/>
      <c r="I24105" s="1"/>
    </row>
    <row r="24106" spans="2:9">
      <c r="B24106" s="1"/>
      <c r="C24106" s="29"/>
      <c r="D24106" s="27"/>
      <c r="E24106" s="27"/>
      <c r="F24106" s="27"/>
      <c r="G24106" s="1"/>
      <c r="H24106" s="1"/>
      <c r="I24106" s="1"/>
    </row>
    <row r="24107" spans="2:9">
      <c r="B24107" s="1"/>
      <c r="C24107" s="29"/>
      <c r="D24107" s="27"/>
      <c r="E24107" s="27"/>
      <c r="F24107" s="27"/>
      <c r="G24107" s="1"/>
      <c r="H24107" s="1"/>
      <c r="I24107" s="1"/>
    </row>
    <row r="24108" spans="2:9">
      <c r="B24108" s="1"/>
      <c r="C24108" s="29"/>
      <c r="D24108" s="27"/>
      <c r="E24108" s="27"/>
      <c r="F24108" s="27"/>
      <c r="G24108" s="1"/>
      <c r="H24108" s="1"/>
      <c r="I24108" s="1"/>
    </row>
    <row r="24109" spans="2:9">
      <c r="B24109" s="1"/>
      <c r="C24109" s="29"/>
      <c r="D24109" s="27"/>
      <c r="E24109" s="27"/>
      <c r="F24109" s="27"/>
      <c r="G24109" s="1"/>
      <c r="H24109" s="1"/>
      <c r="I24109" s="1"/>
    </row>
    <row r="24110" spans="2:9">
      <c r="B24110" s="1"/>
      <c r="C24110" s="29"/>
      <c r="D24110" s="27"/>
      <c r="E24110" s="27"/>
      <c r="F24110" s="27"/>
      <c r="G24110" s="1"/>
      <c r="H24110" s="1"/>
      <c r="I24110" s="1"/>
    </row>
    <row r="24111" spans="2:9">
      <c r="B24111" s="1"/>
      <c r="C24111" s="29"/>
      <c r="D24111" s="27"/>
      <c r="E24111" s="27"/>
      <c r="F24111" s="27"/>
      <c r="G24111" s="1"/>
      <c r="H24111" s="1"/>
      <c r="I24111" s="1"/>
    </row>
    <row r="24112" spans="2:9">
      <c r="B24112" s="1"/>
      <c r="C24112" s="29"/>
      <c r="D24112" s="27"/>
      <c r="E24112" s="27"/>
      <c r="F24112" s="27"/>
      <c r="G24112" s="1"/>
      <c r="H24112" s="1"/>
      <c r="I24112" s="1"/>
    </row>
    <row r="24113" spans="2:9">
      <c r="B24113" s="1"/>
      <c r="C24113" s="29"/>
      <c r="D24113" s="27"/>
      <c r="E24113" s="27"/>
      <c r="F24113" s="27"/>
      <c r="G24113" s="1"/>
      <c r="H24113" s="1"/>
      <c r="I24113" s="1"/>
    </row>
    <row r="24114" spans="2:9">
      <c r="B24114" s="1"/>
      <c r="C24114" s="29"/>
      <c r="D24114" s="27"/>
      <c r="E24114" s="27"/>
      <c r="F24114" s="27"/>
      <c r="G24114" s="1"/>
      <c r="H24114" s="1"/>
      <c r="I24114" s="1"/>
    </row>
    <row r="24115" spans="2:9">
      <c r="B24115" s="1"/>
      <c r="C24115" s="29"/>
      <c r="D24115" s="27"/>
      <c r="E24115" s="27"/>
      <c r="F24115" s="27"/>
      <c r="G24115" s="1"/>
      <c r="H24115" s="1"/>
      <c r="I24115" s="1"/>
    </row>
    <row r="24116" spans="2:9">
      <c r="B24116" s="1"/>
      <c r="C24116" s="29"/>
      <c r="D24116" s="27"/>
      <c r="E24116" s="27"/>
      <c r="F24116" s="27"/>
      <c r="G24116" s="1"/>
      <c r="H24116" s="1"/>
      <c r="I24116" s="1"/>
    </row>
    <row r="24117" spans="2:9">
      <c r="B24117" s="1"/>
      <c r="C24117" s="29"/>
      <c r="D24117" s="27"/>
      <c r="E24117" s="27"/>
      <c r="F24117" s="27"/>
      <c r="G24117" s="1"/>
      <c r="H24117" s="1"/>
      <c r="I24117" s="1"/>
    </row>
    <row r="24118" spans="2:9">
      <c r="B24118" s="1"/>
      <c r="C24118" s="29"/>
      <c r="D24118" s="27"/>
      <c r="E24118" s="27"/>
      <c r="F24118" s="27"/>
      <c r="G24118" s="1"/>
      <c r="H24118" s="1"/>
      <c r="I24118" s="1"/>
    </row>
    <row r="24119" spans="2:9">
      <c r="B24119" s="1"/>
      <c r="C24119" s="29"/>
      <c r="D24119" s="27"/>
      <c r="E24119" s="27"/>
      <c r="F24119" s="27"/>
      <c r="G24119" s="1"/>
      <c r="H24119" s="1"/>
      <c r="I24119" s="1"/>
    </row>
    <row r="24120" spans="2:9">
      <c r="B24120" s="1"/>
      <c r="C24120" s="29"/>
      <c r="D24120" s="27"/>
      <c r="E24120" s="27"/>
      <c r="F24120" s="27"/>
      <c r="G24120" s="1"/>
      <c r="H24120" s="1"/>
      <c r="I24120" s="1"/>
    </row>
    <row r="24121" spans="2:9">
      <c r="B24121" s="1"/>
      <c r="C24121" s="29"/>
      <c r="D24121" s="27"/>
      <c r="E24121" s="27"/>
      <c r="F24121" s="27"/>
      <c r="G24121" s="1"/>
      <c r="H24121" s="1"/>
      <c r="I24121" s="1"/>
    </row>
    <row r="24122" spans="2:9">
      <c r="B24122" s="1"/>
      <c r="C24122" s="29"/>
      <c r="D24122" s="27"/>
      <c r="E24122" s="27"/>
      <c r="F24122" s="27"/>
      <c r="G24122" s="1"/>
      <c r="H24122" s="1"/>
      <c r="I24122" s="1"/>
    </row>
    <row r="24123" spans="2:9">
      <c r="B24123" s="1"/>
      <c r="C24123" s="29"/>
      <c r="D24123" s="27"/>
      <c r="E24123" s="27"/>
      <c r="F24123" s="27"/>
      <c r="G24123" s="1"/>
      <c r="H24123" s="1"/>
      <c r="I24123" s="1"/>
    </row>
    <row r="24124" spans="2:9">
      <c r="B24124" s="1"/>
      <c r="C24124" s="29"/>
      <c r="D24124" s="27"/>
      <c r="E24124" s="27"/>
      <c r="F24124" s="27"/>
      <c r="G24124" s="1"/>
      <c r="H24124" s="1"/>
      <c r="I24124" s="1"/>
    </row>
    <row r="24125" spans="2:9">
      <c r="B24125" s="1"/>
      <c r="C24125" s="29"/>
      <c r="D24125" s="27"/>
      <c r="E24125" s="27"/>
      <c r="F24125" s="27"/>
      <c r="G24125" s="1"/>
      <c r="H24125" s="1"/>
      <c r="I24125" s="1"/>
    </row>
    <row r="24126" spans="2:9">
      <c r="B24126" s="1"/>
      <c r="C24126" s="29"/>
      <c r="D24126" s="27"/>
      <c r="E24126" s="27"/>
      <c r="F24126" s="27"/>
      <c r="G24126" s="1"/>
      <c r="H24126" s="1"/>
      <c r="I24126" s="1"/>
    </row>
    <row r="24127" spans="2:9">
      <c r="B24127" s="1"/>
      <c r="C24127" s="29"/>
      <c r="D24127" s="27"/>
      <c r="E24127" s="27"/>
      <c r="F24127" s="27"/>
      <c r="G24127" s="1"/>
      <c r="H24127" s="1"/>
      <c r="I24127" s="1"/>
    </row>
    <row r="24128" spans="2:9">
      <c r="B24128" s="1"/>
      <c r="C24128" s="29"/>
      <c r="D24128" s="27"/>
      <c r="E24128" s="27"/>
      <c r="F24128" s="27"/>
      <c r="G24128" s="1"/>
      <c r="H24128" s="1"/>
      <c r="I24128" s="1"/>
    </row>
    <row r="24129" spans="2:9">
      <c r="B24129" s="1"/>
      <c r="C24129" s="29"/>
      <c r="D24129" s="27"/>
      <c r="E24129" s="27"/>
      <c r="F24129" s="27"/>
      <c r="G24129" s="1"/>
      <c r="H24129" s="1"/>
      <c r="I24129" s="1"/>
    </row>
    <row r="24130" spans="2:9">
      <c r="B24130" s="1"/>
      <c r="C24130" s="29"/>
      <c r="D24130" s="27"/>
      <c r="E24130" s="27"/>
      <c r="F24130" s="27"/>
      <c r="G24130" s="1"/>
      <c r="H24130" s="1"/>
      <c r="I24130" s="1"/>
    </row>
    <row r="24131" spans="2:9">
      <c r="B24131" s="1"/>
      <c r="C24131" s="29"/>
      <c r="D24131" s="27"/>
      <c r="E24131" s="27"/>
      <c r="F24131" s="27"/>
      <c r="G24131" s="1"/>
      <c r="H24131" s="1"/>
      <c r="I24131" s="1"/>
    </row>
    <row r="24132" spans="2:9">
      <c r="B24132" s="1"/>
      <c r="C24132" s="29"/>
      <c r="D24132" s="27"/>
      <c r="E24132" s="27"/>
      <c r="F24132" s="27"/>
      <c r="G24132" s="1"/>
      <c r="H24132" s="1"/>
      <c r="I24132" s="1"/>
    </row>
    <row r="24133" spans="2:9">
      <c r="B24133" s="1"/>
      <c r="C24133" s="29"/>
      <c r="D24133" s="27"/>
      <c r="E24133" s="27"/>
      <c r="F24133" s="27"/>
      <c r="G24133" s="1"/>
      <c r="H24133" s="1"/>
      <c r="I24133" s="1"/>
    </row>
    <row r="24134" spans="2:9">
      <c r="B24134" s="1"/>
      <c r="C24134" s="29"/>
      <c r="D24134" s="27"/>
      <c r="E24134" s="27"/>
      <c r="F24134" s="27"/>
      <c r="G24134" s="1"/>
      <c r="H24134" s="1"/>
      <c r="I24134" s="1"/>
    </row>
    <row r="24135" spans="2:9">
      <c r="B24135" s="1"/>
      <c r="C24135" s="29"/>
      <c r="D24135" s="27"/>
      <c r="E24135" s="27"/>
      <c r="F24135" s="27"/>
      <c r="G24135" s="1"/>
      <c r="H24135" s="1"/>
      <c r="I24135" s="1"/>
    </row>
    <row r="24136" spans="2:9">
      <c r="B24136" s="1"/>
      <c r="C24136" s="29"/>
      <c r="D24136" s="27"/>
      <c r="E24136" s="27"/>
      <c r="F24136" s="27"/>
      <c r="G24136" s="1"/>
      <c r="H24136" s="1"/>
      <c r="I24136" s="1"/>
    </row>
    <row r="24137" spans="2:9">
      <c r="B24137" s="1"/>
      <c r="C24137" s="29"/>
      <c r="D24137" s="27"/>
      <c r="E24137" s="27"/>
      <c r="F24137" s="27"/>
      <c r="G24137" s="1"/>
      <c r="H24137" s="1"/>
      <c r="I24137" s="1"/>
    </row>
    <row r="24138" spans="2:9">
      <c r="B24138" s="1"/>
      <c r="C24138" s="29"/>
      <c r="D24138" s="27"/>
      <c r="E24138" s="27"/>
      <c r="F24138" s="27"/>
      <c r="G24138" s="1"/>
      <c r="H24138" s="1"/>
      <c r="I24138" s="1"/>
    </row>
    <row r="24139" spans="2:9">
      <c r="B24139" s="1"/>
      <c r="C24139" s="29"/>
      <c r="D24139" s="27"/>
      <c r="E24139" s="27"/>
      <c r="F24139" s="27"/>
      <c r="G24139" s="1"/>
      <c r="H24139" s="1"/>
      <c r="I24139" s="1"/>
    </row>
    <row r="24140" spans="2:9">
      <c r="B24140" s="1"/>
      <c r="C24140" s="29"/>
      <c r="D24140" s="27"/>
      <c r="E24140" s="27"/>
      <c r="F24140" s="27"/>
      <c r="G24140" s="1"/>
      <c r="H24140" s="1"/>
      <c r="I24140" s="1"/>
    </row>
    <row r="24141" spans="2:9">
      <c r="B24141" s="1"/>
      <c r="C24141" s="29"/>
      <c r="D24141" s="27"/>
      <c r="E24141" s="27"/>
      <c r="F24141" s="27"/>
      <c r="G24141" s="1"/>
      <c r="H24141" s="1"/>
      <c r="I24141" s="1"/>
    </row>
    <row r="24142" spans="2:9">
      <c r="B24142" s="1"/>
      <c r="C24142" s="29"/>
      <c r="D24142" s="27"/>
      <c r="E24142" s="27"/>
      <c r="F24142" s="27"/>
      <c r="G24142" s="1"/>
      <c r="H24142" s="1"/>
      <c r="I24142" s="1"/>
    </row>
    <row r="24143" spans="2:9">
      <c r="B24143" s="1"/>
      <c r="C24143" s="29"/>
      <c r="D24143" s="27"/>
      <c r="E24143" s="27"/>
      <c r="F24143" s="27"/>
      <c r="G24143" s="1"/>
      <c r="H24143" s="1"/>
      <c r="I24143" s="1"/>
    </row>
    <row r="24144" spans="2:9">
      <c r="B24144" s="1"/>
      <c r="C24144" s="29"/>
      <c r="D24144" s="27"/>
      <c r="E24144" s="27"/>
      <c r="F24144" s="27"/>
      <c r="G24144" s="1"/>
      <c r="H24144" s="1"/>
      <c r="I24144" s="1"/>
    </row>
    <row r="24145" spans="2:9">
      <c r="B24145" s="1"/>
      <c r="C24145" s="29"/>
      <c r="D24145" s="27"/>
      <c r="E24145" s="27"/>
      <c r="F24145" s="27"/>
      <c r="G24145" s="1"/>
      <c r="H24145" s="1"/>
      <c r="I24145" s="1"/>
    </row>
    <row r="24146" spans="2:9">
      <c r="B24146" s="1"/>
      <c r="C24146" s="29"/>
      <c r="D24146" s="27"/>
      <c r="E24146" s="27"/>
      <c r="F24146" s="27"/>
      <c r="G24146" s="1"/>
      <c r="H24146" s="1"/>
      <c r="I24146" s="1"/>
    </row>
    <row r="24147" spans="2:9">
      <c r="B24147" s="1"/>
      <c r="C24147" s="29"/>
      <c r="D24147" s="27"/>
      <c r="E24147" s="27"/>
      <c r="F24147" s="27"/>
      <c r="G24147" s="1"/>
      <c r="H24147" s="1"/>
      <c r="I24147" s="1"/>
    </row>
    <row r="24148" spans="2:9">
      <c r="B24148" s="1"/>
      <c r="C24148" s="29"/>
      <c r="D24148" s="27"/>
      <c r="E24148" s="27"/>
      <c r="F24148" s="27"/>
      <c r="G24148" s="1"/>
      <c r="H24148" s="1"/>
      <c r="I24148" s="1"/>
    </row>
    <row r="24149" spans="2:9">
      <c r="B24149" s="1"/>
      <c r="C24149" s="29"/>
      <c r="D24149" s="27"/>
      <c r="E24149" s="27"/>
      <c r="F24149" s="27"/>
      <c r="G24149" s="1"/>
      <c r="H24149" s="1"/>
      <c r="I24149" s="1"/>
    </row>
    <row r="24150" spans="2:9">
      <c r="B24150" s="1"/>
      <c r="C24150" s="29"/>
      <c r="D24150" s="27"/>
      <c r="E24150" s="27"/>
      <c r="F24150" s="27"/>
      <c r="G24150" s="1"/>
      <c r="H24150" s="1"/>
      <c r="I24150" s="1"/>
    </row>
    <row r="24151" spans="2:9">
      <c r="B24151" s="1"/>
      <c r="C24151" s="29"/>
      <c r="D24151" s="27"/>
      <c r="E24151" s="27"/>
      <c r="F24151" s="27"/>
      <c r="G24151" s="1"/>
      <c r="H24151" s="1"/>
      <c r="I24151" s="1"/>
    </row>
    <row r="24152" spans="2:9">
      <c r="B24152" s="1"/>
      <c r="C24152" s="29"/>
      <c r="D24152" s="27"/>
      <c r="E24152" s="27"/>
      <c r="F24152" s="27"/>
      <c r="G24152" s="1"/>
      <c r="H24152" s="1"/>
      <c r="I24152" s="1"/>
    </row>
    <row r="24153" spans="2:9">
      <c r="B24153" s="1"/>
      <c r="C24153" s="29"/>
      <c r="D24153" s="27"/>
      <c r="E24153" s="27"/>
      <c r="F24153" s="27"/>
      <c r="G24153" s="1"/>
      <c r="H24153" s="1"/>
      <c r="I24153" s="1"/>
    </row>
    <row r="24154" spans="2:9">
      <c r="B24154" s="1"/>
      <c r="C24154" s="29"/>
      <c r="D24154" s="27"/>
      <c r="E24154" s="27"/>
      <c r="F24154" s="27"/>
      <c r="G24154" s="1"/>
      <c r="H24154" s="1"/>
      <c r="I24154" s="1"/>
    </row>
    <row r="24155" spans="2:9">
      <c r="B24155" s="1"/>
      <c r="C24155" s="29"/>
      <c r="D24155" s="27"/>
      <c r="E24155" s="27"/>
      <c r="F24155" s="27"/>
      <c r="G24155" s="1"/>
      <c r="H24155" s="1"/>
      <c r="I24155" s="1"/>
    </row>
    <row r="24156" spans="2:9">
      <c r="B24156" s="1"/>
      <c r="C24156" s="29"/>
      <c r="D24156" s="27"/>
      <c r="E24156" s="27"/>
      <c r="F24156" s="27"/>
      <c r="G24156" s="1"/>
      <c r="H24156" s="1"/>
      <c r="I24156" s="1"/>
    </row>
    <row r="24157" spans="2:9">
      <c r="B24157" s="1"/>
      <c r="C24157" s="29"/>
      <c r="D24157" s="27"/>
      <c r="E24157" s="27"/>
      <c r="F24157" s="27"/>
      <c r="G24157" s="1"/>
      <c r="H24157" s="1"/>
      <c r="I24157" s="1"/>
    </row>
    <row r="24158" spans="2:9">
      <c r="B24158" s="1"/>
      <c r="C24158" s="29"/>
      <c r="D24158" s="27"/>
      <c r="E24158" s="27"/>
      <c r="F24158" s="27"/>
      <c r="G24158" s="1"/>
      <c r="H24158" s="1"/>
      <c r="I24158" s="1"/>
    </row>
    <row r="24159" spans="2:9">
      <c r="B24159" s="1"/>
      <c r="C24159" s="29"/>
      <c r="D24159" s="27"/>
      <c r="E24159" s="27"/>
      <c r="F24159" s="27"/>
      <c r="G24159" s="1"/>
      <c r="H24159" s="1"/>
      <c r="I24159" s="1"/>
    </row>
    <row r="24160" spans="2:9">
      <c r="B24160" s="1"/>
      <c r="C24160" s="29"/>
      <c r="D24160" s="27"/>
      <c r="E24160" s="27"/>
      <c r="F24160" s="27"/>
      <c r="G24160" s="1"/>
      <c r="H24160" s="1"/>
      <c r="I24160" s="1"/>
    </row>
    <row r="24161" spans="2:9">
      <c r="B24161" s="1"/>
      <c r="C24161" s="29"/>
      <c r="D24161" s="27"/>
      <c r="E24161" s="27"/>
      <c r="F24161" s="27"/>
      <c r="G24161" s="1"/>
      <c r="H24161" s="1"/>
      <c r="I24161" s="1"/>
    </row>
    <row r="24162" spans="2:9">
      <c r="B24162" s="1"/>
      <c r="C24162" s="29"/>
      <c r="D24162" s="27"/>
      <c r="E24162" s="27"/>
      <c r="F24162" s="27"/>
      <c r="G24162" s="1"/>
      <c r="H24162" s="1"/>
      <c r="I24162" s="1"/>
    </row>
    <row r="24163" spans="2:9">
      <c r="B24163" s="1"/>
      <c r="C24163" s="29"/>
      <c r="D24163" s="27"/>
      <c r="E24163" s="27"/>
      <c r="F24163" s="27"/>
      <c r="G24163" s="1"/>
      <c r="H24163" s="1"/>
      <c r="I24163" s="1"/>
    </row>
    <row r="24164" spans="2:9">
      <c r="B24164" s="1"/>
      <c r="C24164" s="29"/>
      <c r="D24164" s="27"/>
      <c r="E24164" s="27"/>
      <c r="F24164" s="27"/>
      <c r="G24164" s="1"/>
      <c r="H24164" s="1"/>
      <c r="I24164" s="1"/>
    </row>
    <row r="24165" spans="2:9">
      <c r="B24165" s="1"/>
      <c r="C24165" s="29"/>
      <c r="D24165" s="27"/>
      <c r="E24165" s="27"/>
      <c r="F24165" s="27"/>
      <c r="G24165" s="1"/>
      <c r="H24165" s="1"/>
      <c r="I24165" s="1"/>
    </row>
    <row r="24166" spans="2:9">
      <c r="B24166" s="1"/>
      <c r="C24166" s="29"/>
      <c r="D24166" s="27"/>
      <c r="E24166" s="27"/>
      <c r="F24166" s="27"/>
      <c r="G24166" s="1"/>
      <c r="H24166" s="1"/>
      <c r="I24166" s="1"/>
    </row>
    <row r="24167" spans="2:9">
      <c r="B24167" s="1"/>
      <c r="C24167" s="29"/>
      <c r="D24167" s="27"/>
      <c r="E24167" s="27"/>
      <c r="F24167" s="27"/>
      <c r="G24167" s="1"/>
      <c r="H24167" s="1"/>
      <c r="I24167" s="1"/>
    </row>
    <row r="24168" spans="2:9">
      <c r="B24168" s="1"/>
      <c r="C24168" s="29"/>
      <c r="D24168" s="27"/>
      <c r="E24168" s="27"/>
      <c r="F24168" s="27"/>
      <c r="G24168" s="1"/>
      <c r="H24168" s="1"/>
      <c r="I24168" s="1"/>
    </row>
    <row r="24169" spans="2:9">
      <c r="B24169" s="1"/>
      <c r="C24169" s="29"/>
      <c r="D24169" s="27"/>
      <c r="E24169" s="27"/>
      <c r="F24169" s="27"/>
      <c r="G24169" s="1"/>
      <c r="H24169" s="1"/>
      <c r="I24169" s="1"/>
    </row>
    <row r="24170" spans="2:9">
      <c r="B24170" s="1"/>
      <c r="C24170" s="29"/>
      <c r="D24170" s="27"/>
      <c r="E24170" s="27"/>
      <c r="F24170" s="27"/>
      <c r="G24170" s="1"/>
      <c r="H24170" s="1"/>
      <c r="I24170" s="1"/>
    </row>
    <row r="24171" spans="2:9">
      <c r="B24171" s="1"/>
      <c r="C24171" s="29"/>
      <c r="D24171" s="27"/>
      <c r="E24171" s="27"/>
      <c r="F24171" s="27"/>
      <c r="G24171" s="1"/>
      <c r="H24171" s="1"/>
      <c r="I24171" s="1"/>
    </row>
    <row r="24172" spans="2:9">
      <c r="B24172" s="1"/>
      <c r="C24172" s="29"/>
      <c r="D24172" s="27"/>
      <c r="E24172" s="27"/>
      <c r="F24172" s="27"/>
      <c r="G24172" s="1"/>
      <c r="H24172" s="1"/>
      <c r="I24172" s="1"/>
    </row>
    <row r="24173" spans="2:9">
      <c r="B24173" s="1"/>
      <c r="C24173" s="29"/>
      <c r="D24173" s="27"/>
      <c r="E24173" s="27"/>
      <c r="F24173" s="27"/>
      <c r="G24173" s="1"/>
      <c r="H24173" s="1"/>
      <c r="I24173" s="1"/>
    </row>
    <row r="24174" spans="2:9">
      <c r="B24174" s="1"/>
      <c r="C24174" s="29"/>
      <c r="D24174" s="27"/>
      <c r="E24174" s="27"/>
      <c r="F24174" s="27"/>
      <c r="G24174" s="1"/>
      <c r="H24174" s="1"/>
      <c r="I24174" s="1"/>
    </row>
    <row r="24175" spans="2:9">
      <c r="B24175" s="1"/>
      <c r="C24175" s="29"/>
      <c r="D24175" s="27"/>
      <c r="E24175" s="27"/>
      <c r="F24175" s="27"/>
      <c r="G24175" s="1"/>
      <c r="H24175" s="1"/>
      <c r="I24175" s="1"/>
    </row>
    <row r="24176" spans="2:9">
      <c r="B24176" s="1"/>
      <c r="C24176" s="29"/>
      <c r="D24176" s="27"/>
      <c r="E24176" s="27"/>
      <c r="F24176" s="27"/>
      <c r="G24176" s="1"/>
      <c r="H24176" s="1"/>
      <c r="I24176" s="1"/>
    </row>
    <row r="24177" spans="2:9">
      <c r="B24177" s="1"/>
      <c r="C24177" s="29"/>
      <c r="D24177" s="27"/>
      <c r="E24177" s="27"/>
      <c r="F24177" s="27"/>
      <c r="G24177" s="1"/>
      <c r="H24177" s="1"/>
      <c r="I24177" s="1"/>
    </row>
    <row r="24178" spans="2:9">
      <c r="B24178" s="1"/>
      <c r="C24178" s="29"/>
      <c r="D24178" s="27"/>
      <c r="E24178" s="27"/>
      <c r="F24178" s="27"/>
      <c r="G24178" s="1"/>
      <c r="H24178" s="1"/>
      <c r="I24178" s="1"/>
    </row>
    <row r="24179" spans="2:9">
      <c r="B24179" s="1"/>
      <c r="C24179" s="29"/>
      <c r="D24179" s="27"/>
      <c r="E24179" s="27"/>
      <c r="F24179" s="27"/>
      <c r="G24179" s="1"/>
      <c r="H24179" s="1"/>
      <c r="I24179" s="1"/>
    </row>
    <row r="24180" spans="2:9">
      <c r="B24180" s="1"/>
      <c r="C24180" s="29"/>
      <c r="D24180" s="27"/>
      <c r="E24180" s="27"/>
      <c r="F24180" s="27"/>
      <c r="G24180" s="1"/>
      <c r="H24180" s="1"/>
      <c r="I24180" s="1"/>
    </row>
    <row r="24181" spans="2:9">
      <c r="B24181" s="1"/>
      <c r="C24181" s="29"/>
      <c r="D24181" s="27"/>
      <c r="E24181" s="27"/>
      <c r="F24181" s="27"/>
      <c r="G24181" s="1"/>
      <c r="H24181" s="1"/>
      <c r="I24181" s="1"/>
    </row>
    <row r="24182" spans="2:9">
      <c r="B24182" s="1"/>
      <c r="C24182" s="29"/>
      <c r="D24182" s="27"/>
      <c r="E24182" s="27"/>
      <c r="F24182" s="27"/>
      <c r="G24182" s="1"/>
      <c r="H24182" s="1"/>
      <c r="I24182" s="1"/>
    </row>
    <row r="24183" spans="2:9">
      <c r="B24183" s="1"/>
      <c r="C24183" s="29"/>
      <c r="D24183" s="27"/>
      <c r="E24183" s="27"/>
      <c r="F24183" s="27"/>
      <c r="G24183" s="1"/>
      <c r="H24183" s="1"/>
      <c r="I24183" s="1"/>
    </row>
    <row r="24184" spans="2:9">
      <c r="B24184" s="1"/>
      <c r="C24184" s="29"/>
      <c r="D24184" s="27"/>
      <c r="E24184" s="27"/>
      <c r="F24184" s="27"/>
      <c r="G24184" s="1"/>
      <c r="H24184" s="1"/>
      <c r="I24184" s="1"/>
    </row>
    <row r="24185" spans="2:9">
      <c r="B24185" s="1"/>
      <c r="C24185" s="29"/>
      <c r="D24185" s="27"/>
      <c r="E24185" s="27"/>
      <c r="F24185" s="27"/>
      <c r="G24185" s="1"/>
      <c r="H24185" s="1"/>
      <c r="I24185" s="1"/>
    </row>
    <row r="24186" spans="2:9">
      <c r="B24186" s="1"/>
      <c r="C24186" s="29"/>
      <c r="D24186" s="27"/>
      <c r="E24186" s="27"/>
      <c r="F24186" s="27"/>
      <c r="G24186" s="1"/>
      <c r="H24186" s="1"/>
      <c r="I24186" s="1"/>
    </row>
    <row r="24187" spans="2:9">
      <c r="B24187" s="1"/>
      <c r="C24187" s="29"/>
      <c r="D24187" s="27"/>
      <c r="E24187" s="27"/>
      <c r="F24187" s="27"/>
      <c r="G24187" s="1"/>
      <c r="H24187" s="1"/>
      <c r="I24187" s="1"/>
    </row>
    <row r="24188" spans="2:9">
      <c r="B24188" s="1"/>
      <c r="C24188" s="29"/>
      <c r="D24188" s="27"/>
      <c r="E24188" s="27"/>
      <c r="F24188" s="27"/>
      <c r="G24188" s="1"/>
      <c r="H24188" s="1"/>
      <c r="I24188" s="1"/>
    </row>
    <row r="24189" spans="2:9">
      <c r="B24189" s="1"/>
      <c r="C24189" s="29"/>
      <c r="D24189" s="27"/>
      <c r="E24189" s="27"/>
      <c r="F24189" s="27"/>
      <c r="G24189" s="1"/>
      <c r="H24189" s="1"/>
      <c r="I24189" s="1"/>
    </row>
    <row r="24190" spans="2:9">
      <c r="B24190" s="1"/>
      <c r="C24190" s="29"/>
      <c r="D24190" s="27"/>
      <c r="E24190" s="27"/>
      <c r="F24190" s="27"/>
      <c r="G24190" s="1"/>
      <c r="H24190" s="1"/>
      <c r="I24190" s="1"/>
    </row>
    <row r="24191" spans="2:9">
      <c r="B24191" s="1"/>
      <c r="C24191" s="29"/>
      <c r="D24191" s="27"/>
      <c r="E24191" s="27"/>
      <c r="F24191" s="27"/>
      <c r="G24191" s="1"/>
      <c r="H24191" s="1"/>
      <c r="I24191" s="1"/>
    </row>
    <row r="24192" spans="2:9">
      <c r="B24192" s="1"/>
      <c r="C24192" s="29"/>
      <c r="D24192" s="27"/>
      <c r="E24192" s="27"/>
      <c r="F24192" s="27"/>
      <c r="G24192" s="1"/>
      <c r="H24192" s="1"/>
      <c r="I24192" s="1"/>
    </row>
    <row r="24193" spans="2:9">
      <c r="B24193" s="1"/>
      <c r="C24193" s="29"/>
      <c r="D24193" s="27"/>
      <c r="E24193" s="27"/>
      <c r="F24193" s="27"/>
      <c r="G24193" s="1"/>
      <c r="H24193" s="1"/>
      <c r="I24193" s="1"/>
    </row>
    <row r="24194" spans="2:9">
      <c r="B24194" s="1"/>
      <c r="C24194" s="29"/>
      <c r="D24194" s="27"/>
      <c r="E24194" s="27"/>
      <c r="F24194" s="27"/>
      <c r="G24194" s="1"/>
      <c r="H24194" s="1"/>
      <c r="I24194" s="1"/>
    </row>
    <row r="24195" spans="2:9">
      <c r="B24195" s="1"/>
      <c r="C24195" s="29"/>
      <c r="D24195" s="27"/>
      <c r="E24195" s="27"/>
      <c r="F24195" s="27"/>
      <c r="G24195" s="1"/>
      <c r="H24195" s="1"/>
      <c r="I24195" s="1"/>
    </row>
    <row r="24196" spans="2:9">
      <c r="B24196" s="1"/>
      <c r="C24196" s="29"/>
      <c r="D24196" s="27"/>
      <c r="E24196" s="27"/>
      <c r="F24196" s="27"/>
      <c r="G24196" s="1"/>
      <c r="H24196" s="1"/>
      <c r="I24196" s="1"/>
    </row>
    <row r="24197" spans="2:9">
      <c r="B24197" s="1"/>
      <c r="C24197" s="29"/>
      <c r="D24197" s="27"/>
      <c r="E24197" s="27"/>
      <c r="F24197" s="27"/>
      <c r="G24197" s="1"/>
      <c r="H24197" s="1"/>
      <c r="I24197" s="1"/>
    </row>
    <row r="24198" spans="2:9">
      <c r="B24198" s="1"/>
      <c r="C24198" s="29"/>
      <c r="D24198" s="27"/>
      <c r="E24198" s="27"/>
      <c r="F24198" s="27"/>
      <c r="G24198" s="1"/>
      <c r="H24198" s="1"/>
      <c r="I24198" s="1"/>
    </row>
    <row r="24199" spans="2:9">
      <c r="B24199" s="1"/>
      <c r="C24199" s="29"/>
      <c r="D24199" s="27"/>
      <c r="E24199" s="27"/>
      <c r="F24199" s="27"/>
      <c r="G24199" s="1"/>
      <c r="H24199" s="1"/>
      <c r="I24199" s="1"/>
    </row>
    <row r="24200" spans="2:9">
      <c r="B24200" s="1"/>
      <c r="C24200" s="29"/>
      <c r="D24200" s="27"/>
      <c r="E24200" s="27"/>
      <c r="F24200" s="27"/>
      <c r="G24200" s="1"/>
      <c r="H24200" s="1"/>
      <c r="I24200" s="1"/>
    </row>
    <row r="24201" spans="2:9">
      <c r="B24201" s="1"/>
      <c r="C24201" s="29"/>
      <c r="D24201" s="27"/>
      <c r="E24201" s="27"/>
      <c r="F24201" s="27"/>
      <c r="G24201" s="1"/>
      <c r="H24201" s="1"/>
      <c r="I24201" s="1"/>
    </row>
    <row r="24202" spans="2:9">
      <c r="B24202" s="1"/>
      <c r="C24202" s="29"/>
      <c r="D24202" s="27"/>
      <c r="E24202" s="27"/>
      <c r="F24202" s="27"/>
      <c r="G24202" s="1"/>
      <c r="H24202" s="1"/>
      <c r="I24202" s="1"/>
    </row>
    <row r="24203" spans="2:9">
      <c r="B24203" s="1"/>
      <c r="C24203" s="29"/>
      <c r="D24203" s="27"/>
      <c r="E24203" s="27"/>
      <c r="F24203" s="27"/>
      <c r="G24203" s="1"/>
      <c r="H24203" s="1"/>
      <c r="I24203" s="1"/>
    </row>
    <row r="24204" spans="2:9">
      <c r="B24204" s="1"/>
      <c r="C24204" s="29"/>
      <c r="D24204" s="27"/>
      <c r="E24204" s="27"/>
      <c r="F24204" s="27"/>
      <c r="G24204" s="1"/>
      <c r="H24204" s="1"/>
      <c r="I24204" s="1"/>
    </row>
    <row r="24205" spans="2:9">
      <c r="B24205" s="1"/>
      <c r="C24205" s="29"/>
      <c r="D24205" s="27"/>
      <c r="E24205" s="27"/>
      <c r="F24205" s="27"/>
      <c r="G24205" s="1"/>
      <c r="H24205" s="1"/>
      <c r="I24205" s="1"/>
    </row>
    <row r="24206" spans="2:9">
      <c r="B24206" s="1"/>
      <c r="C24206" s="29"/>
      <c r="D24206" s="27"/>
      <c r="E24206" s="27"/>
      <c r="F24206" s="27"/>
      <c r="G24206" s="1"/>
      <c r="H24206" s="1"/>
      <c r="I24206" s="1"/>
    </row>
    <row r="24207" spans="2:9">
      <c r="B24207" s="1"/>
      <c r="C24207" s="29"/>
      <c r="D24207" s="27"/>
      <c r="E24207" s="27"/>
      <c r="F24207" s="27"/>
      <c r="G24207" s="1"/>
      <c r="H24207" s="1"/>
      <c r="I24207" s="1"/>
    </row>
    <row r="24208" spans="2:9">
      <c r="B24208" s="1"/>
      <c r="C24208" s="29"/>
      <c r="D24208" s="27"/>
      <c r="E24208" s="27"/>
      <c r="F24208" s="27"/>
      <c r="G24208" s="1"/>
      <c r="H24208" s="1"/>
      <c r="I24208" s="1"/>
    </row>
    <row r="24209" spans="2:9">
      <c r="B24209" s="1"/>
      <c r="C24209" s="29"/>
      <c r="D24209" s="27"/>
      <c r="E24209" s="27"/>
      <c r="F24209" s="27"/>
      <c r="G24209" s="1"/>
      <c r="H24209" s="1"/>
      <c r="I24209" s="1"/>
    </row>
    <row r="24210" spans="2:9">
      <c r="B24210" s="1"/>
      <c r="C24210" s="29"/>
      <c r="D24210" s="27"/>
      <c r="E24210" s="27"/>
      <c r="F24210" s="27"/>
      <c r="G24210" s="1"/>
      <c r="H24210" s="1"/>
      <c r="I24210" s="1"/>
    </row>
    <row r="24211" spans="2:9">
      <c r="B24211" s="1"/>
      <c r="C24211" s="29"/>
      <c r="D24211" s="27"/>
      <c r="E24211" s="27"/>
      <c r="F24211" s="27"/>
      <c r="G24211" s="1"/>
      <c r="H24211" s="1"/>
      <c r="I24211" s="1"/>
    </row>
    <row r="24212" spans="2:9">
      <c r="B24212" s="1"/>
      <c r="C24212" s="29"/>
      <c r="D24212" s="27"/>
      <c r="E24212" s="27"/>
      <c r="F24212" s="27"/>
      <c r="G24212" s="1"/>
      <c r="H24212" s="1"/>
      <c r="I24212" s="1"/>
    </row>
    <row r="24213" spans="2:9">
      <c r="B24213" s="1"/>
      <c r="C24213" s="29"/>
      <c r="D24213" s="27"/>
      <c r="E24213" s="27"/>
      <c r="F24213" s="27"/>
      <c r="G24213" s="1"/>
      <c r="H24213" s="1"/>
      <c r="I24213" s="1"/>
    </row>
    <row r="24214" spans="2:9">
      <c r="B24214" s="1"/>
      <c r="C24214" s="29"/>
      <c r="D24214" s="27"/>
      <c r="E24214" s="27"/>
      <c r="F24214" s="27"/>
      <c r="G24214" s="1"/>
      <c r="H24214" s="1"/>
      <c r="I24214" s="1"/>
    </row>
    <row r="24215" spans="2:9">
      <c r="B24215" s="1"/>
      <c r="C24215" s="29"/>
      <c r="D24215" s="27"/>
      <c r="E24215" s="27"/>
      <c r="F24215" s="27"/>
      <c r="G24215" s="1"/>
      <c r="H24215" s="1"/>
      <c r="I24215" s="1"/>
    </row>
    <row r="24216" spans="2:9">
      <c r="B24216" s="1"/>
      <c r="C24216" s="29"/>
      <c r="D24216" s="27"/>
      <c r="E24216" s="27"/>
      <c r="F24216" s="27"/>
      <c r="G24216" s="1"/>
      <c r="H24216" s="1"/>
      <c r="I24216" s="1"/>
    </row>
    <row r="24217" spans="2:9">
      <c r="B24217" s="1"/>
      <c r="C24217" s="29"/>
      <c r="D24217" s="27"/>
      <c r="E24217" s="27"/>
      <c r="F24217" s="27"/>
      <c r="G24217" s="1"/>
      <c r="H24217" s="1"/>
      <c r="I24217" s="1"/>
    </row>
    <row r="24218" spans="2:9">
      <c r="B24218" s="1"/>
      <c r="C24218" s="29"/>
      <c r="D24218" s="27"/>
      <c r="E24218" s="27"/>
      <c r="F24218" s="27"/>
      <c r="G24218" s="1"/>
      <c r="H24218" s="1"/>
      <c r="I24218" s="1"/>
    </row>
    <row r="24219" spans="2:9">
      <c r="B24219" s="1"/>
      <c r="C24219" s="29"/>
      <c r="D24219" s="27"/>
      <c r="E24219" s="27"/>
      <c r="F24219" s="27"/>
      <c r="G24219" s="1"/>
      <c r="H24219" s="1"/>
      <c r="I24219" s="1"/>
    </row>
    <row r="24220" spans="2:9">
      <c r="B24220" s="1"/>
      <c r="C24220" s="29"/>
      <c r="D24220" s="27"/>
      <c r="E24220" s="27"/>
      <c r="F24220" s="27"/>
      <c r="G24220" s="1"/>
      <c r="H24220" s="1"/>
      <c r="I24220" s="1"/>
    </row>
    <row r="24221" spans="2:9">
      <c r="B24221" s="1"/>
      <c r="C24221" s="29"/>
      <c r="D24221" s="27"/>
      <c r="E24221" s="27"/>
      <c r="F24221" s="27"/>
      <c r="G24221" s="1"/>
      <c r="H24221" s="1"/>
      <c r="I24221" s="1"/>
    </row>
    <row r="24222" spans="2:9">
      <c r="B24222" s="1"/>
      <c r="C24222" s="29"/>
      <c r="D24222" s="27"/>
      <c r="E24222" s="27"/>
      <c r="F24222" s="27"/>
      <c r="G24222" s="1"/>
      <c r="H24222" s="1"/>
      <c r="I24222" s="1"/>
    </row>
    <row r="24223" spans="2:9">
      <c r="B24223" s="1"/>
      <c r="C24223" s="29"/>
      <c r="D24223" s="27"/>
      <c r="E24223" s="27"/>
      <c r="F24223" s="27"/>
      <c r="G24223" s="1"/>
      <c r="H24223" s="1"/>
      <c r="I24223" s="1"/>
    </row>
    <row r="24224" spans="2:9">
      <c r="B24224" s="1"/>
      <c r="C24224" s="29"/>
      <c r="D24224" s="27"/>
      <c r="E24224" s="27"/>
      <c r="F24224" s="27"/>
      <c r="G24224" s="1"/>
      <c r="H24224" s="1"/>
      <c r="I24224" s="1"/>
    </row>
    <row r="24225" spans="2:9">
      <c r="B24225" s="1"/>
      <c r="C24225" s="29"/>
      <c r="D24225" s="27"/>
      <c r="E24225" s="27"/>
      <c r="F24225" s="27"/>
      <c r="G24225" s="1"/>
      <c r="H24225" s="1"/>
      <c r="I24225" s="1"/>
    </row>
    <row r="24226" spans="2:9">
      <c r="B24226" s="1"/>
      <c r="C24226" s="29"/>
      <c r="D24226" s="27"/>
      <c r="E24226" s="27"/>
      <c r="F24226" s="27"/>
      <c r="G24226" s="1"/>
      <c r="H24226" s="1"/>
      <c r="I24226" s="1"/>
    </row>
    <row r="24227" spans="2:9">
      <c r="B24227" s="1"/>
      <c r="C24227" s="29"/>
      <c r="D24227" s="27"/>
      <c r="E24227" s="27"/>
      <c r="F24227" s="27"/>
      <c r="G24227" s="1"/>
      <c r="H24227" s="1"/>
      <c r="I24227" s="1"/>
    </row>
    <row r="24228" spans="2:9">
      <c r="B24228" s="1"/>
      <c r="C24228" s="29"/>
      <c r="D24228" s="27"/>
      <c r="E24228" s="27"/>
      <c r="F24228" s="27"/>
      <c r="G24228" s="1"/>
      <c r="H24228" s="1"/>
      <c r="I24228" s="1"/>
    </row>
    <row r="24229" spans="2:9">
      <c r="B24229" s="1"/>
      <c r="C24229" s="29"/>
      <c r="D24229" s="27"/>
      <c r="E24229" s="27"/>
      <c r="F24229" s="27"/>
      <c r="G24229" s="1"/>
      <c r="H24229" s="1"/>
      <c r="I24229" s="1"/>
    </row>
    <row r="24230" spans="2:9">
      <c r="B24230" s="1"/>
      <c r="C24230" s="29"/>
      <c r="D24230" s="27"/>
      <c r="E24230" s="27"/>
      <c r="F24230" s="27"/>
      <c r="G24230" s="1"/>
      <c r="H24230" s="1"/>
      <c r="I24230" s="1"/>
    </row>
    <row r="24231" spans="2:9">
      <c r="B24231" s="1"/>
      <c r="C24231" s="29"/>
      <c r="D24231" s="27"/>
      <c r="E24231" s="27"/>
      <c r="F24231" s="27"/>
      <c r="G24231" s="1"/>
      <c r="H24231" s="1"/>
      <c r="I24231" s="1"/>
    </row>
    <row r="24232" spans="2:9">
      <c r="B24232" s="1"/>
      <c r="C24232" s="29"/>
      <c r="D24232" s="27"/>
      <c r="E24232" s="27"/>
      <c r="F24232" s="27"/>
      <c r="G24232" s="1"/>
      <c r="H24232" s="1"/>
      <c r="I24232" s="1"/>
    </row>
    <row r="24233" spans="2:9">
      <c r="B24233" s="1"/>
      <c r="C24233" s="29"/>
      <c r="D24233" s="27"/>
      <c r="E24233" s="27"/>
      <c r="F24233" s="27"/>
      <c r="G24233" s="1"/>
      <c r="H24233" s="1"/>
      <c r="I24233" s="1"/>
    </row>
    <row r="24234" spans="2:9">
      <c r="B24234" s="1"/>
      <c r="C24234" s="29"/>
      <c r="D24234" s="27"/>
      <c r="E24234" s="27"/>
      <c r="F24234" s="27"/>
      <c r="G24234" s="1"/>
      <c r="H24234" s="1"/>
      <c r="I24234" s="1"/>
    </row>
    <row r="24235" spans="2:9">
      <c r="B24235" s="1"/>
      <c r="C24235" s="29"/>
      <c r="D24235" s="27"/>
      <c r="E24235" s="27"/>
      <c r="F24235" s="27"/>
      <c r="G24235" s="1"/>
      <c r="H24235" s="1"/>
      <c r="I24235" s="1"/>
    </row>
    <row r="24236" spans="2:9">
      <c r="B24236" s="1"/>
      <c r="C24236" s="29"/>
      <c r="D24236" s="27"/>
      <c r="E24236" s="27"/>
      <c r="F24236" s="27"/>
      <c r="G24236" s="1"/>
      <c r="H24236" s="1"/>
      <c r="I24236" s="1"/>
    </row>
    <row r="24237" spans="2:9">
      <c r="B24237" s="1"/>
      <c r="C24237" s="29"/>
      <c r="D24237" s="27"/>
      <c r="E24237" s="27"/>
      <c r="F24237" s="27"/>
      <c r="G24237" s="1"/>
      <c r="H24237" s="1"/>
      <c r="I24237" s="1"/>
    </row>
    <row r="24238" spans="2:9">
      <c r="B24238" s="1"/>
      <c r="C24238" s="29"/>
      <c r="D24238" s="27"/>
      <c r="E24238" s="27"/>
      <c r="F24238" s="27"/>
      <c r="G24238" s="1"/>
      <c r="H24238" s="1"/>
      <c r="I24238" s="1"/>
    </row>
    <row r="24239" spans="2:9">
      <c r="B24239" s="1"/>
      <c r="C24239" s="29"/>
      <c r="D24239" s="27"/>
      <c r="E24239" s="27"/>
      <c r="F24239" s="27"/>
      <c r="G24239" s="1"/>
      <c r="H24239" s="1"/>
      <c r="I24239" s="1"/>
    </row>
    <row r="24240" spans="2:9">
      <c r="B24240" s="1"/>
      <c r="C24240" s="29"/>
      <c r="D24240" s="27"/>
      <c r="E24240" s="27"/>
      <c r="F24240" s="27"/>
      <c r="G24240" s="1"/>
      <c r="H24240" s="1"/>
      <c r="I24240" s="1"/>
    </row>
    <row r="24241" spans="2:9">
      <c r="B24241" s="1"/>
      <c r="C24241" s="29"/>
      <c r="D24241" s="27"/>
      <c r="E24241" s="27"/>
      <c r="F24241" s="27"/>
      <c r="G24241" s="1"/>
      <c r="H24241" s="1"/>
      <c r="I24241" s="1"/>
    </row>
    <row r="24242" spans="2:9">
      <c r="B24242" s="1"/>
      <c r="C24242" s="29"/>
      <c r="D24242" s="27"/>
      <c r="E24242" s="27"/>
      <c r="F24242" s="27"/>
      <c r="G24242" s="1"/>
      <c r="H24242" s="1"/>
      <c r="I24242" s="1"/>
    </row>
    <row r="24243" spans="2:9">
      <c r="B24243" s="1"/>
      <c r="C24243" s="29"/>
      <c r="D24243" s="27"/>
      <c r="E24243" s="27"/>
      <c r="F24243" s="27"/>
      <c r="G24243" s="1"/>
      <c r="H24243" s="1"/>
      <c r="I24243" s="1"/>
    </row>
    <row r="24244" spans="2:9">
      <c r="B24244" s="1"/>
      <c r="C24244" s="29"/>
      <c r="D24244" s="27"/>
      <c r="E24244" s="27"/>
      <c r="F24244" s="27"/>
      <c r="G24244" s="1"/>
      <c r="H24244" s="1"/>
      <c r="I24244" s="1"/>
    </row>
    <row r="24245" spans="2:9">
      <c r="B24245" s="1"/>
      <c r="C24245" s="29"/>
      <c r="D24245" s="27"/>
      <c r="E24245" s="27"/>
      <c r="F24245" s="27"/>
      <c r="G24245" s="1"/>
      <c r="H24245" s="1"/>
      <c r="I24245" s="1"/>
    </row>
    <row r="24246" spans="2:9">
      <c r="B24246" s="1"/>
      <c r="C24246" s="29"/>
      <c r="D24246" s="27"/>
      <c r="E24246" s="27"/>
      <c r="F24246" s="27"/>
      <c r="G24246" s="1"/>
      <c r="H24246" s="1"/>
      <c r="I24246" s="1"/>
    </row>
    <row r="24247" spans="2:9">
      <c r="B24247" s="1"/>
      <c r="C24247" s="29"/>
      <c r="D24247" s="27"/>
      <c r="E24247" s="27"/>
      <c r="F24247" s="27"/>
      <c r="G24247" s="1"/>
      <c r="H24247" s="1"/>
      <c r="I24247" s="1"/>
    </row>
    <row r="24248" spans="2:9">
      <c r="B24248" s="1"/>
      <c r="C24248" s="29"/>
      <c r="D24248" s="27"/>
      <c r="E24248" s="27"/>
      <c r="F24248" s="27"/>
      <c r="G24248" s="1"/>
      <c r="H24248" s="1"/>
      <c r="I24248" s="1"/>
    </row>
    <row r="24249" spans="2:9">
      <c r="B24249" s="1"/>
      <c r="C24249" s="29"/>
      <c r="D24249" s="27"/>
      <c r="E24249" s="27"/>
      <c r="F24249" s="27"/>
      <c r="G24249" s="1"/>
      <c r="H24249" s="1"/>
      <c r="I24249" s="1"/>
    </row>
    <row r="24250" spans="2:9">
      <c r="B24250" s="1"/>
      <c r="C24250" s="29"/>
      <c r="D24250" s="27"/>
      <c r="E24250" s="27"/>
      <c r="F24250" s="27"/>
      <c r="G24250" s="1"/>
      <c r="H24250" s="1"/>
      <c r="I24250" s="1"/>
    </row>
    <row r="24251" spans="2:9">
      <c r="B24251" s="1"/>
      <c r="C24251" s="29"/>
      <c r="D24251" s="27"/>
      <c r="E24251" s="27"/>
      <c r="F24251" s="27"/>
      <c r="G24251" s="1"/>
      <c r="H24251" s="1"/>
      <c r="I24251" s="1"/>
    </row>
    <row r="24252" spans="2:9">
      <c r="B24252" s="1"/>
      <c r="C24252" s="29"/>
      <c r="D24252" s="27"/>
      <c r="E24252" s="27"/>
      <c r="F24252" s="27"/>
      <c r="G24252" s="1"/>
      <c r="H24252" s="1"/>
      <c r="I24252" s="1"/>
    </row>
    <row r="24253" spans="2:9">
      <c r="B24253" s="1"/>
      <c r="C24253" s="29"/>
      <c r="D24253" s="27"/>
      <c r="E24253" s="27"/>
      <c r="F24253" s="27"/>
      <c r="G24253" s="1"/>
      <c r="H24253" s="1"/>
      <c r="I24253" s="1"/>
    </row>
    <row r="24254" spans="2:9">
      <c r="B24254" s="1"/>
      <c r="C24254" s="29"/>
      <c r="D24254" s="27"/>
      <c r="E24254" s="27"/>
      <c r="F24254" s="27"/>
      <c r="G24254" s="1"/>
      <c r="H24254" s="1"/>
      <c r="I24254" s="1"/>
    </row>
    <row r="24255" spans="2:9">
      <c r="B24255" s="1"/>
      <c r="C24255" s="29"/>
      <c r="D24255" s="27"/>
      <c r="E24255" s="27"/>
      <c r="F24255" s="27"/>
      <c r="G24255" s="1"/>
      <c r="H24255" s="1"/>
      <c r="I24255" s="1"/>
    </row>
    <row r="24256" spans="2:9">
      <c r="B24256" s="1"/>
      <c r="C24256" s="29"/>
      <c r="D24256" s="27"/>
      <c r="E24256" s="27"/>
      <c r="F24256" s="27"/>
      <c r="G24256" s="1"/>
      <c r="H24256" s="1"/>
      <c r="I24256" s="1"/>
    </row>
    <row r="24257" spans="2:9">
      <c r="B24257" s="1"/>
      <c r="C24257" s="29"/>
      <c r="D24257" s="27"/>
      <c r="E24257" s="27"/>
      <c r="F24257" s="27"/>
      <c r="G24257" s="1"/>
      <c r="H24257" s="1"/>
      <c r="I24257" s="1"/>
    </row>
    <row r="24258" spans="2:9">
      <c r="B24258" s="1"/>
      <c r="C24258" s="29"/>
      <c r="D24258" s="27"/>
      <c r="E24258" s="27"/>
      <c r="F24258" s="27"/>
      <c r="G24258" s="1"/>
      <c r="H24258" s="1"/>
      <c r="I24258" s="1"/>
    </row>
    <row r="24259" spans="2:9">
      <c r="B24259" s="1"/>
      <c r="C24259" s="29"/>
      <c r="D24259" s="27"/>
      <c r="E24259" s="27"/>
      <c r="F24259" s="27"/>
      <c r="G24259" s="1"/>
      <c r="H24259" s="1"/>
      <c r="I24259" s="1"/>
    </row>
    <row r="24260" spans="2:9">
      <c r="B24260" s="1"/>
      <c r="C24260" s="29"/>
      <c r="D24260" s="27"/>
      <c r="E24260" s="27"/>
      <c r="F24260" s="27"/>
      <c r="G24260" s="1"/>
      <c r="H24260" s="1"/>
      <c r="I24260" s="1"/>
    </row>
    <row r="24261" spans="2:9">
      <c r="B24261" s="1"/>
      <c r="C24261" s="29"/>
      <c r="D24261" s="27"/>
      <c r="E24261" s="27"/>
      <c r="F24261" s="27"/>
      <c r="G24261" s="1"/>
      <c r="H24261" s="1"/>
      <c r="I24261" s="1"/>
    </row>
    <row r="24262" spans="2:9">
      <c r="B24262" s="1"/>
      <c r="C24262" s="29"/>
      <c r="D24262" s="27"/>
      <c r="E24262" s="27"/>
      <c r="F24262" s="27"/>
      <c r="G24262" s="1"/>
      <c r="H24262" s="1"/>
      <c r="I24262" s="1"/>
    </row>
    <row r="24263" spans="2:9">
      <c r="B24263" s="1"/>
      <c r="C24263" s="29"/>
      <c r="D24263" s="27"/>
      <c r="E24263" s="27"/>
      <c r="F24263" s="27"/>
      <c r="G24263" s="1"/>
      <c r="H24263" s="1"/>
      <c r="I24263" s="1"/>
    </row>
    <row r="24264" spans="2:9">
      <c r="B24264" s="1"/>
      <c r="C24264" s="29"/>
      <c r="D24264" s="27"/>
      <c r="E24264" s="27"/>
      <c r="F24264" s="27"/>
      <c r="G24264" s="1"/>
      <c r="H24264" s="1"/>
      <c r="I24264" s="1"/>
    </row>
    <row r="24265" spans="2:9">
      <c r="B24265" s="1"/>
      <c r="C24265" s="29"/>
      <c r="D24265" s="27"/>
      <c r="E24265" s="27"/>
      <c r="F24265" s="27"/>
      <c r="G24265" s="1"/>
      <c r="H24265" s="1"/>
      <c r="I24265" s="1"/>
    </row>
    <row r="24266" spans="2:9">
      <c r="B24266" s="1"/>
      <c r="C24266" s="29"/>
      <c r="D24266" s="27"/>
      <c r="E24266" s="27"/>
      <c r="F24266" s="27"/>
      <c r="G24266" s="1"/>
      <c r="H24266" s="1"/>
      <c r="I24266" s="1"/>
    </row>
    <row r="24267" spans="2:9">
      <c r="B24267" s="1"/>
      <c r="C24267" s="29"/>
      <c r="D24267" s="27"/>
      <c r="E24267" s="27"/>
      <c r="F24267" s="27"/>
      <c r="G24267" s="1"/>
      <c r="H24267" s="1"/>
      <c r="I24267" s="1"/>
    </row>
    <row r="24268" spans="2:9">
      <c r="B24268" s="1"/>
      <c r="C24268" s="29"/>
      <c r="D24268" s="27"/>
      <c r="E24268" s="27"/>
      <c r="F24268" s="27"/>
      <c r="G24268" s="1"/>
      <c r="H24268" s="1"/>
      <c r="I24268" s="1"/>
    </row>
    <row r="24269" spans="2:9">
      <c r="B24269" s="1"/>
      <c r="C24269" s="29"/>
      <c r="D24269" s="27"/>
      <c r="E24269" s="27"/>
      <c r="F24269" s="27"/>
      <c r="G24269" s="1"/>
      <c r="H24269" s="1"/>
      <c r="I24269" s="1"/>
    </row>
    <row r="24270" spans="2:9">
      <c r="B24270" s="1"/>
      <c r="C24270" s="29"/>
      <c r="D24270" s="27"/>
      <c r="E24270" s="27"/>
      <c r="F24270" s="27"/>
      <c r="G24270" s="1"/>
      <c r="H24270" s="1"/>
      <c r="I24270" s="1"/>
    </row>
    <row r="24271" spans="2:9">
      <c r="B24271" s="1"/>
      <c r="C24271" s="29"/>
      <c r="D24271" s="27"/>
      <c r="E24271" s="27"/>
      <c r="F24271" s="27"/>
      <c r="G24271" s="1"/>
      <c r="H24271" s="1"/>
      <c r="I24271" s="1"/>
    </row>
    <row r="24272" spans="2:9">
      <c r="B24272" s="1"/>
      <c r="C24272" s="29"/>
      <c r="D24272" s="27"/>
      <c r="E24272" s="27"/>
      <c r="F24272" s="27"/>
      <c r="G24272" s="1"/>
      <c r="H24272" s="1"/>
      <c r="I24272" s="1"/>
    </row>
    <row r="24273" spans="2:9">
      <c r="B24273" s="1"/>
      <c r="C24273" s="29"/>
      <c r="D24273" s="27"/>
      <c r="E24273" s="27"/>
      <c r="F24273" s="27"/>
      <c r="G24273" s="1"/>
      <c r="H24273" s="1"/>
      <c r="I24273" s="1"/>
    </row>
    <row r="24274" spans="2:9">
      <c r="B24274" s="1"/>
      <c r="C24274" s="29"/>
      <c r="D24274" s="27"/>
      <c r="E24274" s="27"/>
      <c r="F24274" s="27"/>
      <c r="G24274" s="1"/>
      <c r="H24274" s="1"/>
      <c r="I24274" s="1"/>
    </row>
    <row r="24275" spans="2:9">
      <c r="B24275" s="1"/>
      <c r="C24275" s="29"/>
      <c r="D24275" s="27"/>
      <c r="E24275" s="27"/>
      <c r="F24275" s="27"/>
      <c r="G24275" s="1"/>
      <c r="H24275" s="1"/>
      <c r="I24275" s="1"/>
    </row>
    <row r="24276" spans="2:9">
      <c r="B24276" s="1"/>
      <c r="C24276" s="29"/>
      <c r="D24276" s="27"/>
      <c r="E24276" s="27"/>
      <c r="F24276" s="27"/>
      <c r="G24276" s="1"/>
      <c r="H24276" s="1"/>
      <c r="I24276" s="1"/>
    </row>
    <row r="24277" spans="2:9">
      <c r="B24277" s="1"/>
      <c r="C24277" s="29"/>
      <c r="D24277" s="27"/>
      <c r="E24277" s="27"/>
      <c r="F24277" s="27"/>
      <c r="G24277" s="1"/>
      <c r="H24277" s="1"/>
      <c r="I24277" s="1"/>
    </row>
    <row r="24278" spans="2:9">
      <c r="B24278" s="1"/>
      <c r="C24278" s="29"/>
      <c r="D24278" s="27"/>
      <c r="E24278" s="27"/>
      <c r="F24278" s="27"/>
      <c r="G24278" s="1"/>
      <c r="H24278" s="1"/>
      <c r="I24278" s="1"/>
    </row>
    <row r="24279" spans="2:9">
      <c r="B24279" s="1"/>
      <c r="C24279" s="29"/>
      <c r="D24279" s="27"/>
      <c r="E24279" s="27"/>
      <c r="F24279" s="27"/>
      <c r="G24279" s="1"/>
      <c r="H24279" s="1"/>
      <c r="I24279" s="1"/>
    </row>
    <row r="24280" spans="2:9">
      <c r="B24280" s="1"/>
      <c r="C24280" s="29"/>
      <c r="D24280" s="27"/>
      <c r="E24280" s="27"/>
      <c r="F24280" s="27"/>
      <c r="G24280" s="1"/>
      <c r="H24280" s="1"/>
      <c r="I24280" s="1"/>
    </row>
    <row r="24281" spans="2:9">
      <c r="B24281" s="1"/>
      <c r="C24281" s="29"/>
      <c r="D24281" s="27"/>
      <c r="E24281" s="27"/>
      <c r="F24281" s="27"/>
      <c r="G24281" s="1"/>
      <c r="H24281" s="1"/>
      <c r="I24281" s="1"/>
    </row>
    <row r="24282" spans="2:9">
      <c r="B24282" s="1"/>
      <c r="C24282" s="29"/>
      <c r="D24282" s="27"/>
      <c r="E24282" s="27"/>
      <c r="F24282" s="27"/>
      <c r="G24282" s="1"/>
      <c r="H24282" s="1"/>
      <c r="I24282" s="1"/>
    </row>
    <row r="24283" spans="2:9">
      <c r="B24283" s="1"/>
      <c r="C24283" s="29"/>
      <c r="D24283" s="27"/>
      <c r="E24283" s="27"/>
      <c r="F24283" s="27"/>
      <c r="G24283" s="1"/>
      <c r="H24283" s="1"/>
      <c r="I24283" s="1"/>
    </row>
    <row r="24284" spans="2:9">
      <c r="B24284" s="1"/>
      <c r="C24284" s="29"/>
      <c r="D24284" s="27"/>
      <c r="E24284" s="27"/>
      <c r="F24284" s="27"/>
      <c r="G24284" s="1"/>
      <c r="H24284" s="1"/>
      <c r="I24284" s="1"/>
    </row>
    <row r="24285" spans="2:9">
      <c r="B24285" s="1"/>
      <c r="C24285" s="29"/>
      <c r="D24285" s="27"/>
      <c r="E24285" s="27"/>
      <c r="F24285" s="27"/>
      <c r="G24285" s="1"/>
      <c r="H24285" s="1"/>
      <c r="I24285" s="1"/>
    </row>
    <row r="24286" spans="2:9">
      <c r="B24286" s="1"/>
      <c r="C24286" s="29"/>
      <c r="D24286" s="27"/>
      <c r="E24286" s="27"/>
      <c r="F24286" s="27"/>
      <c r="G24286" s="1"/>
      <c r="H24286" s="1"/>
      <c r="I24286" s="1"/>
    </row>
    <row r="24287" spans="2:9">
      <c r="B24287" s="1"/>
      <c r="C24287" s="29"/>
      <c r="D24287" s="27"/>
      <c r="E24287" s="27"/>
      <c r="F24287" s="27"/>
      <c r="G24287" s="1"/>
      <c r="H24287" s="1"/>
      <c r="I24287" s="1"/>
    </row>
    <row r="24288" spans="2:9">
      <c r="B24288" s="1"/>
      <c r="C24288" s="29"/>
      <c r="D24288" s="27"/>
      <c r="E24288" s="27"/>
      <c r="F24288" s="27"/>
      <c r="G24288" s="1"/>
      <c r="H24288" s="1"/>
      <c r="I24288" s="1"/>
    </row>
    <row r="24289" spans="2:9">
      <c r="B24289" s="1"/>
      <c r="C24289" s="29"/>
      <c r="D24289" s="27"/>
      <c r="E24289" s="27"/>
      <c r="F24289" s="27"/>
      <c r="G24289" s="1"/>
      <c r="H24289" s="1"/>
      <c r="I24289" s="1"/>
    </row>
    <row r="24290" spans="2:9">
      <c r="B24290" s="1"/>
      <c r="C24290" s="29"/>
      <c r="D24290" s="27"/>
      <c r="E24290" s="27"/>
      <c r="F24290" s="27"/>
      <c r="G24290" s="1"/>
      <c r="H24290" s="1"/>
      <c r="I24290" s="1"/>
    </row>
    <row r="24291" spans="2:9">
      <c r="B24291" s="1"/>
      <c r="C24291" s="29"/>
      <c r="D24291" s="27"/>
      <c r="E24291" s="27"/>
      <c r="F24291" s="27"/>
      <c r="G24291" s="1"/>
      <c r="H24291" s="1"/>
      <c r="I24291" s="1"/>
    </row>
    <row r="24292" spans="2:9">
      <c r="B24292" s="1"/>
      <c r="C24292" s="29"/>
      <c r="D24292" s="27"/>
      <c r="E24292" s="27"/>
      <c r="F24292" s="27"/>
      <c r="G24292" s="1"/>
      <c r="H24292" s="1"/>
      <c r="I24292" s="1"/>
    </row>
    <row r="24293" spans="2:9">
      <c r="B24293" s="1"/>
      <c r="C24293" s="29"/>
      <c r="D24293" s="27"/>
      <c r="E24293" s="27"/>
      <c r="F24293" s="27"/>
      <c r="G24293" s="1"/>
      <c r="H24293" s="1"/>
      <c r="I24293" s="1"/>
    </row>
    <row r="24294" spans="2:9">
      <c r="B24294" s="1"/>
      <c r="C24294" s="29"/>
      <c r="D24294" s="27"/>
      <c r="E24294" s="27"/>
      <c r="F24294" s="27"/>
      <c r="G24294" s="1"/>
      <c r="H24294" s="1"/>
      <c r="I24294" s="1"/>
    </row>
    <row r="24295" spans="2:9">
      <c r="B24295" s="1"/>
      <c r="C24295" s="29"/>
      <c r="D24295" s="27"/>
      <c r="E24295" s="27"/>
      <c r="F24295" s="27"/>
      <c r="G24295" s="1"/>
      <c r="H24295" s="1"/>
      <c r="I24295" s="1"/>
    </row>
    <row r="24296" spans="2:9">
      <c r="B24296" s="1"/>
      <c r="C24296" s="29"/>
      <c r="D24296" s="27"/>
      <c r="E24296" s="27"/>
      <c r="F24296" s="27"/>
      <c r="G24296" s="1"/>
      <c r="H24296" s="1"/>
      <c r="I24296" s="1"/>
    </row>
    <row r="24297" spans="2:9">
      <c r="B24297" s="1"/>
      <c r="C24297" s="29"/>
      <c r="D24297" s="27"/>
      <c r="E24297" s="27"/>
      <c r="F24297" s="27"/>
      <c r="G24297" s="1"/>
      <c r="H24297" s="1"/>
      <c r="I24297" s="1"/>
    </row>
    <row r="24298" spans="2:9">
      <c r="B24298" s="1"/>
      <c r="C24298" s="29"/>
      <c r="D24298" s="27"/>
      <c r="E24298" s="27"/>
      <c r="F24298" s="27"/>
      <c r="G24298" s="1"/>
      <c r="H24298" s="1"/>
      <c r="I24298" s="1"/>
    </row>
    <row r="24299" spans="2:9">
      <c r="B24299" s="1"/>
      <c r="C24299" s="29"/>
      <c r="D24299" s="27"/>
      <c r="E24299" s="27"/>
      <c r="F24299" s="27"/>
      <c r="G24299" s="1"/>
      <c r="H24299" s="1"/>
      <c r="I24299" s="1"/>
    </row>
    <row r="24300" spans="2:9">
      <c r="B24300" s="1"/>
      <c r="C24300" s="29"/>
      <c r="D24300" s="27"/>
      <c r="E24300" s="27"/>
      <c r="F24300" s="27"/>
      <c r="G24300" s="1"/>
      <c r="H24300" s="1"/>
      <c r="I24300" s="1"/>
    </row>
    <row r="24301" spans="2:9">
      <c r="B24301" s="1"/>
      <c r="C24301" s="29"/>
      <c r="D24301" s="27"/>
      <c r="E24301" s="27"/>
      <c r="F24301" s="27"/>
      <c r="G24301" s="1"/>
      <c r="H24301" s="1"/>
      <c r="I24301" s="1"/>
    </row>
    <row r="24302" spans="2:9">
      <c r="B24302" s="1"/>
      <c r="C24302" s="29"/>
      <c r="D24302" s="27"/>
      <c r="E24302" s="27"/>
      <c r="F24302" s="27"/>
      <c r="G24302" s="1"/>
      <c r="H24302" s="1"/>
      <c r="I24302" s="1"/>
    </row>
    <row r="24303" spans="2:9">
      <c r="B24303" s="1"/>
      <c r="C24303" s="29"/>
      <c r="D24303" s="27"/>
      <c r="E24303" s="27"/>
      <c r="F24303" s="27"/>
      <c r="G24303" s="1"/>
      <c r="H24303" s="1"/>
      <c r="I24303" s="1"/>
    </row>
    <row r="24304" spans="2:9">
      <c r="B24304" s="1"/>
      <c r="C24304" s="29"/>
      <c r="D24304" s="27"/>
      <c r="E24304" s="27"/>
      <c r="F24304" s="27"/>
      <c r="G24304" s="1"/>
      <c r="H24304" s="1"/>
      <c r="I24304" s="1"/>
    </row>
    <row r="24305" spans="2:9">
      <c r="B24305" s="1"/>
      <c r="C24305" s="29"/>
      <c r="D24305" s="27"/>
      <c r="E24305" s="27"/>
      <c r="F24305" s="27"/>
      <c r="G24305" s="1"/>
      <c r="H24305" s="1"/>
      <c r="I24305" s="1"/>
    </row>
    <row r="24306" spans="2:9">
      <c r="B24306" s="1"/>
      <c r="C24306" s="29"/>
      <c r="D24306" s="27"/>
      <c r="E24306" s="27"/>
      <c r="F24306" s="27"/>
      <c r="G24306" s="1"/>
      <c r="H24306" s="1"/>
      <c r="I24306" s="1"/>
    </row>
    <row r="24307" spans="2:9">
      <c r="B24307" s="1"/>
      <c r="C24307" s="29"/>
      <c r="D24307" s="27"/>
      <c r="E24307" s="27"/>
      <c r="F24307" s="27"/>
      <c r="G24307" s="1"/>
      <c r="H24307" s="1"/>
      <c r="I24307" s="1"/>
    </row>
    <row r="24308" spans="2:9">
      <c r="B24308" s="1"/>
      <c r="C24308" s="29"/>
      <c r="D24308" s="27"/>
      <c r="E24308" s="27"/>
      <c r="F24308" s="27"/>
      <c r="G24308" s="1"/>
      <c r="H24308" s="1"/>
      <c r="I24308" s="1"/>
    </row>
    <row r="24309" spans="2:9">
      <c r="B24309" s="1"/>
      <c r="C24309" s="29"/>
      <c r="D24309" s="27"/>
      <c r="E24309" s="27"/>
      <c r="F24309" s="27"/>
      <c r="G24309" s="1"/>
      <c r="H24309" s="1"/>
      <c r="I24309" s="1"/>
    </row>
    <row r="24310" spans="2:9">
      <c r="B24310" s="1"/>
      <c r="C24310" s="29"/>
      <c r="D24310" s="27"/>
      <c r="E24310" s="27"/>
      <c r="F24310" s="27"/>
      <c r="G24310" s="1"/>
      <c r="H24310" s="1"/>
      <c r="I24310" s="1"/>
    </row>
    <row r="24311" spans="2:9">
      <c r="B24311" s="1"/>
      <c r="C24311" s="29"/>
      <c r="D24311" s="27"/>
      <c r="E24311" s="27"/>
      <c r="F24311" s="27"/>
      <c r="G24311" s="1"/>
      <c r="H24311" s="1"/>
      <c r="I24311" s="1"/>
    </row>
    <row r="24312" spans="2:9">
      <c r="B24312" s="1"/>
      <c r="C24312" s="29"/>
      <c r="D24312" s="27"/>
      <c r="E24312" s="27"/>
      <c r="F24312" s="27"/>
      <c r="G24312" s="1"/>
      <c r="H24312" s="1"/>
      <c r="I24312" s="1"/>
    </row>
    <row r="24313" spans="2:9">
      <c r="B24313" s="1"/>
      <c r="C24313" s="29"/>
      <c r="D24313" s="27"/>
      <c r="E24313" s="27"/>
      <c r="F24313" s="27"/>
      <c r="G24313" s="1"/>
      <c r="H24313" s="1"/>
      <c r="I24313" s="1"/>
    </row>
    <row r="24314" spans="2:9">
      <c r="B24314" s="1"/>
      <c r="C24314" s="29"/>
      <c r="D24314" s="27"/>
      <c r="E24314" s="27"/>
      <c r="F24314" s="27"/>
      <c r="G24314" s="1"/>
      <c r="H24314" s="1"/>
      <c r="I24314" s="1"/>
    </row>
    <row r="24315" spans="2:9">
      <c r="B24315" s="1"/>
      <c r="C24315" s="29"/>
      <c r="D24315" s="27"/>
      <c r="E24315" s="27"/>
      <c r="F24315" s="27"/>
      <c r="G24315" s="1"/>
      <c r="H24315" s="1"/>
      <c r="I24315" s="1"/>
    </row>
    <row r="24316" spans="2:9">
      <c r="B24316" s="1"/>
      <c r="C24316" s="29"/>
      <c r="D24316" s="27"/>
      <c r="E24316" s="27"/>
      <c r="F24316" s="27"/>
      <c r="G24316" s="1"/>
      <c r="H24316" s="1"/>
      <c r="I24316" s="1"/>
    </row>
    <row r="24317" spans="2:9">
      <c r="B24317" s="1"/>
      <c r="C24317" s="29"/>
      <c r="D24317" s="27"/>
      <c r="E24317" s="27"/>
      <c r="F24317" s="27"/>
      <c r="G24317" s="1"/>
      <c r="H24317" s="1"/>
      <c r="I24317" s="1"/>
    </row>
    <row r="24318" spans="2:9">
      <c r="B24318" s="1"/>
      <c r="C24318" s="29"/>
      <c r="D24318" s="27"/>
      <c r="E24318" s="27"/>
      <c r="F24318" s="27"/>
      <c r="G24318" s="1"/>
      <c r="H24318" s="1"/>
      <c r="I24318" s="1"/>
    </row>
    <row r="24319" spans="2:9">
      <c r="B24319" s="1"/>
      <c r="C24319" s="29"/>
      <c r="D24319" s="27"/>
      <c r="E24319" s="27"/>
      <c r="F24319" s="27"/>
      <c r="G24319" s="1"/>
      <c r="H24319" s="1"/>
      <c r="I24319" s="1"/>
    </row>
    <row r="24320" spans="2:9">
      <c r="B24320" s="1"/>
      <c r="C24320" s="29"/>
      <c r="D24320" s="27"/>
      <c r="E24320" s="27"/>
      <c r="F24320" s="27"/>
      <c r="G24320" s="1"/>
      <c r="H24320" s="1"/>
      <c r="I24320" s="1"/>
    </row>
    <row r="24321" spans="2:9">
      <c r="B24321" s="1"/>
      <c r="C24321" s="29"/>
      <c r="D24321" s="27"/>
      <c r="E24321" s="27"/>
      <c r="F24321" s="27"/>
      <c r="G24321" s="1"/>
      <c r="H24321" s="1"/>
      <c r="I24321" s="1"/>
    </row>
    <row r="24322" spans="2:9">
      <c r="B24322" s="1"/>
      <c r="C24322" s="29"/>
      <c r="D24322" s="27"/>
      <c r="E24322" s="27"/>
      <c r="F24322" s="27"/>
      <c r="G24322" s="1"/>
      <c r="H24322" s="1"/>
      <c r="I24322" s="1"/>
    </row>
    <row r="24323" spans="2:9">
      <c r="B24323" s="1"/>
      <c r="C24323" s="29"/>
      <c r="D24323" s="27"/>
      <c r="E24323" s="27"/>
      <c r="F24323" s="27"/>
      <c r="G24323" s="1"/>
      <c r="H24323" s="1"/>
      <c r="I24323" s="1"/>
    </row>
    <row r="24324" spans="2:9">
      <c r="B24324" s="1"/>
      <c r="C24324" s="29"/>
      <c r="D24324" s="27"/>
      <c r="E24324" s="27"/>
      <c r="F24324" s="27"/>
      <c r="G24324" s="1"/>
      <c r="H24324" s="1"/>
      <c r="I24324" s="1"/>
    </row>
    <row r="24325" spans="2:9">
      <c r="B24325" s="1"/>
      <c r="C24325" s="29"/>
      <c r="D24325" s="27"/>
      <c r="E24325" s="27"/>
      <c r="F24325" s="27"/>
      <c r="G24325" s="1"/>
      <c r="H24325" s="1"/>
      <c r="I24325" s="1"/>
    </row>
    <row r="24326" spans="2:9">
      <c r="B24326" s="1"/>
      <c r="C24326" s="29"/>
      <c r="D24326" s="27"/>
      <c r="E24326" s="27"/>
      <c r="F24326" s="27"/>
      <c r="G24326" s="1"/>
      <c r="H24326" s="1"/>
      <c r="I24326" s="1"/>
    </row>
    <row r="24327" spans="2:9">
      <c r="B24327" s="1"/>
      <c r="C24327" s="29"/>
      <c r="D24327" s="27"/>
      <c r="E24327" s="27"/>
      <c r="F24327" s="27"/>
      <c r="G24327" s="1"/>
      <c r="H24327" s="1"/>
      <c r="I24327" s="1"/>
    </row>
    <row r="24328" spans="2:9">
      <c r="B24328" s="1"/>
      <c r="C24328" s="29"/>
      <c r="D24328" s="27"/>
      <c r="E24328" s="27"/>
      <c r="F24328" s="27"/>
      <c r="G24328" s="1"/>
      <c r="H24328" s="1"/>
      <c r="I24328" s="1"/>
    </row>
    <row r="24329" spans="2:9">
      <c r="B24329" s="1"/>
      <c r="C24329" s="29"/>
      <c r="D24329" s="27"/>
      <c r="E24329" s="27"/>
      <c r="F24329" s="27"/>
      <c r="G24329" s="1"/>
      <c r="H24329" s="1"/>
      <c r="I24329" s="1"/>
    </row>
    <row r="24330" spans="2:9">
      <c r="B24330" s="1"/>
      <c r="C24330" s="29"/>
      <c r="D24330" s="27"/>
      <c r="E24330" s="27"/>
      <c r="F24330" s="27"/>
      <c r="G24330" s="1"/>
      <c r="H24330" s="1"/>
      <c r="I24330" s="1"/>
    </row>
    <row r="24331" spans="2:9">
      <c r="B24331" s="1"/>
      <c r="C24331" s="29"/>
      <c r="D24331" s="27"/>
      <c r="E24331" s="27"/>
      <c r="F24331" s="27"/>
      <c r="G24331" s="1"/>
      <c r="H24331" s="1"/>
      <c r="I24331" s="1"/>
    </row>
    <row r="24332" spans="2:9">
      <c r="B24332" s="1"/>
      <c r="C24332" s="29"/>
      <c r="D24332" s="27"/>
      <c r="E24332" s="27"/>
      <c r="F24332" s="27"/>
      <c r="G24332" s="1"/>
      <c r="H24332" s="1"/>
      <c r="I24332" s="1"/>
    </row>
    <row r="24333" spans="2:9">
      <c r="B24333" s="1"/>
      <c r="C24333" s="29"/>
      <c r="D24333" s="27"/>
      <c r="E24333" s="27"/>
      <c r="F24333" s="27"/>
      <c r="G24333" s="1"/>
      <c r="H24333" s="1"/>
      <c r="I24333" s="1"/>
    </row>
    <row r="24334" spans="2:9">
      <c r="B24334" s="1"/>
      <c r="C24334" s="29"/>
      <c r="D24334" s="27"/>
      <c r="E24334" s="27"/>
      <c r="F24334" s="27"/>
      <c r="G24334" s="1"/>
      <c r="H24334" s="1"/>
      <c r="I24334" s="1"/>
    </row>
    <row r="24335" spans="2:9">
      <c r="B24335" s="1"/>
      <c r="C24335" s="29"/>
      <c r="D24335" s="27"/>
      <c r="E24335" s="27"/>
      <c r="F24335" s="27"/>
      <c r="G24335" s="1"/>
      <c r="H24335" s="1"/>
      <c r="I24335" s="1"/>
    </row>
    <row r="24336" spans="2:9">
      <c r="B24336" s="1"/>
      <c r="C24336" s="29"/>
      <c r="D24336" s="27"/>
      <c r="E24336" s="27"/>
      <c r="F24336" s="27"/>
      <c r="G24336" s="1"/>
      <c r="H24336" s="1"/>
      <c r="I24336" s="1"/>
    </row>
    <row r="24337" spans="2:9">
      <c r="B24337" s="1"/>
      <c r="C24337" s="29"/>
      <c r="D24337" s="27"/>
      <c r="E24337" s="27"/>
      <c r="F24337" s="27"/>
      <c r="G24337" s="1"/>
      <c r="H24337" s="1"/>
      <c r="I24337" s="1"/>
    </row>
    <row r="24338" spans="2:9">
      <c r="B24338" s="1"/>
      <c r="C24338" s="29"/>
      <c r="D24338" s="27"/>
      <c r="E24338" s="27"/>
      <c r="F24338" s="27"/>
      <c r="G24338" s="1"/>
      <c r="H24338" s="1"/>
      <c r="I24338" s="1"/>
    </row>
    <row r="24339" spans="2:9">
      <c r="B24339" s="1"/>
      <c r="C24339" s="29"/>
      <c r="D24339" s="27"/>
      <c r="E24339" s="27"/>
      <c r="F24339" s="27"/>
      <c r="G24339" s="1"/>
      <c r="H24339" s="1"/>
      <c r="I24339" s="1"/>
    </row>
    <row r="24340" spans="2:9">
      <c r="B24340" s="1"/>
      <c r="C24340" s="29"/>
      <c r="D24340" s="27"/>
      <c r="E24340" s="27"/>
      <c r="F24340" s="27"/>
      <c r="G24340" s="1"/>
      <c r="H24340" s="1"/>
      <c r="I24340" s="1"/>
    </row>
    <row r="24341" spans="2:9">
      <c r="B24341" s="1"/>
      <c r="C24341" s="29"/>
      <c r="D24341" s="27"/>
      <c r="E24341" s="27"/>
      <c r="F24341" s="27"/>
      <c r="G24341" s="1"/>
      <c r="H24341" s="1"/>
      <c r="I24341" s="1"/>
    </row>
    <row r="24342" spans="2:9">
      <c r="B24342" s="1"/>
      <c r="C24342" s="29"/>
      <c r="D24342" s="27"/>
      <c r="E24342" s="27"/>
      <c r="F24342" s="27"/>
      <c r="G24342" s="1"/>
      <c r="H24342" s="1"/>
      <c r="I24342" s="1"/>
    </row>
    <row r="24343" spans="2:9">
      <c r="B24343" s="1"/>
      <c r="C24343" s="29"/>
      <c r="D24343" s="27"/>
      <c r="E24343" s="27"/>
      <c r="F24343" s="27"/>
      <c r="G24343" s="1"/>
      <c r="H24343" s="1"/>
      <c r="I24343" s="1"/>
    </row>
    <row r="24344" spans="2:9">
      <c r="B24344" s="1"/>
      <c r="C24344" s="29"/>
      <c r="D24344" s="27"/>
      <c r="E24344" s="27"/>
      <c r="F24344" s="27"/>
      <c r="G24344" s="1"/>
      <c r="H24344" s="1"/>
      <c r="I24344" s="1"/>
    </row>
    <row r="24345" spans="2:9">
      <c r="B24345" s="1"/>
      <c r="C24345" s="29"/>
      <c r="D24345" s="27"/>
      <c r="E24345" s="27"/>
      <c r="F24345" s="27"/>
      <c r="G24345" s="1"/>
      <c r="H24345" s="1"/>
      <c r="I24345" s="1"/>
    </row>
    <row r="24346" spans="2:9">
      <c r="B24346" s="1"/>
      <c r="C24346" s="29"/>
      <c r="D24346" s="27"/>
      <c r="E24346" s="27"/>
      <c r="F24346" s="27"/>
      <c r="G24346" s="1"/>
      <c r="H24346" s="1"/>
      <c r="I24346" s="1"/>
    </row>
    <row r="24347" spans="2:9">
      <c r="B24347" s="1"/>
      <c r="C24347" s="29"/>
      <c r="D24347" s="27"/>
      <c r="E24347" s="27"/>
      <c r="F24347" s="27"/>
      <c r="G24347" s="1"/>
      <c r="H24347" s="1"/>
      <c r="I24347" s="1"/>
    </row>
    <row r="24348" spans="2:9">
      <c r="B24348" s="1"/>
      <c r="C24348" s="29"/>
      <c r="D24348" s="27"/>
      <c r="E24348" s="27"/>
      <c r="F24348" s="27"/>
      <c r="G24348" s="1"/>
      <c r="H24348" s="1"/>
      <c r="I24348" s="1"/>
    </row>
    <row r="24349" spans="2:9">
      <c r="B24349" s="1"/>
      <c r="C24349" s="29"/>
      <c r="D24349" s="27"/>
      <c r="E24349" s="27"/>
      <c r="F24349" s="27"/>
      <c r="G24349" s="1"/>
      <c r="H24349" s="1"/>
      <c r="I24349" s="1"/>
    </row>
    <row r="24350" spans="2:9">
      <c r="B24350" s="1"/>
      <c r="C24350" s="29"/>
      <c r="D24350" s="27"/>
      <c r="E24350" s="27"/>
      <c r="F24350" s="27"/>
      <c r="G24350" s="1"/>
      <c r="H24350" s="1"/>
      <c r="I24350" s="1"/>
    </row>
    <row r="24351" spans="2:9">
      <c r="B24351" s="1"/>
      <c r="C24351" s="29"/>
      <c r="D24351" s="27"/>
      <c r="E24351" s="27"/>
      <c r="F24351" s="27"/>
      <c r="G24351" s="1"/>
      <c r="H24351" s="1"/>
      <c r="I24351" s="1"/>
    </row>
    <row r="24352" spans="2:9">
      <c r="B24352" s="1"/>
      <c r="C24352" s="29"/>
      <c r="D24352" s="27"/>
      <c r="E24352" s="27"/>
      <c r="F24352" s="27"/>
      <c r="G24352" s="1"/>
      <c r="H24352" s="1"/>
      <c r="I24352" s="1"/>
    </row>
    <row r="24353" spans="2:9">
      <c r="B24353" s="1"/>
      <c r="C24353" s="29"/>
      <c r="D24353" s="27"/>
      <c r="E24353" s="27"/>
      <c r="F24353" s="27"/>
      <c r="G24353" s="1"/>
      <c r="H24353" s="1"/>
      <c r="I24353" s="1"/>
    </row>
    <row r="24354" spans="2:9">
      <c r="B24354" s="1"/>
      <c r="C24354" s="29"/>
      <c r="D24354" s="27"/>
      <c r="E24354" s="27"/>
      <c r="F24354" s="27"/>
      <c r="G24354" s="1"/>
      <c r="H24354" s="1"/>
      <c r="I24354" s="1"/>
    </row>
    <row r="24355" spans="2:9">
      <c r="B24355" s="1"/>
      <c r="C24355" s="29"/>
      <c r="D24355" s="27"/>
      <c r="E24355" s="27"/>
      <c r="F24355" s="27"/>
      <c r="G24355" s="1"/>
      <c r="H24355" s="1"/>
      <c r="I24355" s="1"/>
    </row>
    <row r="24356" spans="2:9">
      <c r="B24356" s="1"/>
      <c r="C24356" s="29"/>
      <c r="D24356" s="27"/>
      <c r="E24356" s="27"/>
      <c r="F24356" s="27"/>
      <c r="G24356" s="1"/>
      <c r="H24356" s="1"/>
      <c r="I24356" s="1"/>
    </row>
    <row r="24357" spans="2:9">
      <c r="B24357" s="1"/>
      <c r="C24357" s="29"/>
      <c r="D24357" s="27"/>
      <c r="E24357" s="27"/>
      <c r="F24357" s="27"/>
      <c r="G24357" s="1"/>
      <c r="H24357" s="1"/>
      <c r="I24357" s="1"/>
    </row>
    <row r="24358" spans="2:9">
      <c r="B24358" s="1"/>
      <c r="C24358" s="29"/>
      <c r="D24358" s="27"/>
      <c r="E24358" s="27"/>
      <c r="F24358" s="27"/>
      <c r="G24358" s="1"/>
      <c r="H24358" s="1"/>
      <c r="I24358" s="1"/>
    </row>
    <row r="24359" spans="2:9">
      <c r="B24359" s="1"/>
      <c r="C24359" s="29"/>
      <c r="D24359" s="27"/>
      <c r="E24359" s="27"/>
      <c r="F24359" s="27"/>
      <c r="G24359" s="1"/>
      <c r="H24359" s="1"/>
      <c r="I24359" s="1"/>
    </row>
    <row r="24360" spans="2:9">
      <c r="B24360" s="1"/>
      <c r="C24360" s="29"/>
      <c r="D24360" s="27"/>
      <c r="E24360" s="27"/>
      <c r="F24360" s="27"/>
      <c r="G24360" s="1"/>
      <c r="H24360" s="1"/>
      <c r="I24360" s="1"/>
    </row>
    <row r="24361" spans="2:9">
      <c r="B24361" s="1"/>
      <c r="C24361" s="29"/>
      <c r="D24361" s="27"/>
      <c r="E24361" s="27"/>
      <c r="F24361" s="27"/>
      <c r="G24361" s="1"/>
      <c r="H24361" s="1"/>
      <c r="I24361" s="1"/>
    </row>
    <row r="24362" spans="2:9">
      <c r="B24362" s="1"/>
      <c r="C24362" s="29"/>
      <c r="D24362" s="27"/>
      <c r="E24362" s="27"/>
      <c r="F24362" s="27"/>
      <c r="G24362" s="1"/>
      <c r="H24362" s="1"/>
      <c r="I24362" s="1"/>
    </row>
    <row r="24363" spans="2:9">
      <c r="B24363" s="1"/>
      <c r="C24363" s="29"/>
      <c r="D24363" s="27"/>
      <c r="E24363" s="27"/>
      <c r="F24363" s="27"/>
      <c r="G24363" s="1"/>
      <c r="H24363" s="1"/>
      <c r="I24363" s="1"/>
    </row>
    <row r="24364" spans="2:9">
      <c r="B24364" s="1"/>
      <c r="C24364" s="29"/>
      <c r="D24364" s="27"/>
      <c r="E24364" s="27"/>
      <c r="F24364" s="27"/>
      <c r="G24364" s="1"/>
      <c r="H24364" s="1"/>
      <c r="I24364" s="1"/>
    </row>
    <row r="24365" spans="2:9">
      <c r="B24365" s="1"/>
      <c r="C24365" s="29"/>
      <c r="D24365" s="27"/>
      <c r="E24365" s="27"/>
      <c r="F24365" s="27"/>
      <c r="G24365" s="1"/>
      <c r="H24365" s="1"/>
      <c r="I24365" s="1"/>
    </row>
    <row r="24366" spans="2:9">
      <c r="B24366" s="1"/>
      <c r="C24366" s="29"/>
      <c r="D24366" s="27"/>
      <c r="E24366" s="27"/>
      <c r="F24366" s="27"/>
      <c r="G24366" s="1"/>
      <c r="H24366" s="1"/>
      <c r="I24366" s="1"/>
    </row>
    <row r="24367" spans="2:9">
      <c r="B24367" s="1"/>
      <c r="C24367" s="29"/>
      <c r="D24367" s="27"/>
      <c r="E24367" s="27"/>
      <c r="F24367" s="27"/>
      <c r="G24367" s="1"/>
      <c r="H24367" s="1"/>
      <c r="I24367" s="1"/>
    </row>
    <row r="24368" spans="2:9">
      <c r="B24368" s="1"/>
      <c r="C24368" s="29"/>
      <c r="D24368" s="27"/>
      <c r="E24368" s="27"/>
      <c r="F24368" s="27"/>
      <c r="G24368" s="1"/>
      <c r="H24368" s="1"/>
      <c r="I24368" s="1"/>
    </row>
    <row r="24369" spans="2:9">
      <c r="B24369" s="1"/>
      <c r="C24369" s="29"/>
      <c r="D24369" s="27"/>
      <c r="E24369" s="27"/>
      <c r="F24369" s="27"/>
      <c r="G24369" s="1"/>
      <c r="H24369" s="1"/>
      <c r="I24369" s="1"/>
    </row>
    <row r="24370" spans="2:9">
      <c r="B24370" s="1"/>
      <c r="C24370" s="29"/>
      <c r="D24370" s="27"/>
      <c r="E24370" s="27"/>
      <c r="F24370" s="27"/>
      <c r="G24370" s="1"/>
      <c r="H24370" s="1"/>
      <c r="I24370" s="1"/>
    </row>
    <row r="24371" spans="2:9">
      <c r="B24371" s="1"/>
      <c r="C24371" s="29"/>
      <c r="D24371" s="27"/>
      <c r="E24371" s="27"/>
      <c r="F24371" s="27"/>
      <c r="G24371" s="1"/>
      <c r="H24371" s="1"/>
      <c r="I24371" s="1"/>
    </row>
    <row r="24372" spans="2:9">
      <c r="B24372" s="1"/>
      <c r="C24372" s="29"/>
      <c r="D24372" s="27"/>
      <c r="E24372" s="27"/>
      <c r="F24372" s="27"/>
      <c r="G24372" s="1"/>
      <c r="H24372" s="1"/>
      <c r="I24372" s="1"/>
    </row>
    <row r="24373" spans="2:9">
      <c r="B24373" s="1"/>
      <c r="C24373" s="29"/>
      <c r="D24373" s="27"/>
      <c r="E24373" s="27"/>
      <c r="F24373" s="27"/>
      <c r="G24373" s="1"/>
      <c r="H24373" s="1"/>
      <c r="I24373" s="1"/>
    </row>
    <row r="24374" spans="2:9">
      <c r="B24374" s="1"/>
      <c r="C24374" s="29"/>
      <c r="D24374" s="27"/>
      <c r="E24374" s="27"/>
      <c r="F24374" s="27"/>
      <c r="G24374" s="1"/>
      <c r="H24374" s="1"/>
      <c r="I24374" s="1"/>
    </row>
    <row r="24375" spans="2:9">
      <c r="B24375" s="1"/>
      <c r="C24375" s="29"/>
      <c r="D24375" s="27"/>
      <c r="E24375" s="27"/>
      <c r="F24375" s="27"/>
      <c r="G24375" s="1"/>
      <c r="H24375" s="1"/>
      <c r="I24375" s="1"/>
    </row>
    <row r="24376" spans="2:9">
      <c r="B24376" s="1"/>
      <c r="C24376" s="29"/>
      <c r="D24376" s="27"/>
      <c r="E24376" s="27"/>
      <c r="F24376" s="27"/>
      <c r="G24376" s="1"/>
      <c r="H24376" s="1"/>
      <c r="I24376" s="1"/>
    </row>
    <row r="24377" spans="2:9">
      <c r="B24377" s="1"/>
      <c r="C24377" s="29"/>
      <c r="D24377" s="27"/>
      <c r="E24377" s="27"/>
      <c r="F24377" s="27"/>
      <c r="G24377" s="1"/>
      <c r="H24377" s="1"/>
      <c r="I24377" s="1"/>
    </row>
    <row r="24378" spans="2:9">
      <c r="B24378" s="1"/>
      <c r="C24378" s="29"/>
      <c r="D24378" s="27"/>
      <c r="E24378" s="27"/>
      <c r="F24378" s="27"/>
      <c r="G24378" s="1"/>
      <c r="H24378" s="1"/>
      <c r="I24378" s="1"/>
    </row>
    <row r="24379" spans="2:9">
      <c r="B24379" s="1"/>
      <c r="C24379" s="29"/>
      <c r="D24379" s="27"/>
      <c r="E24379" s="27"/>
      <c r="F24379" s="27"/>
      <c r="G24379" s="1"/>
      <c r="H24379" s="1"/>
      <c r="I24379" s="1"/>
    </row>
    <row r="24380" spans="2:9">
      <c r="B24380" s="1"/>
      <c r="C24380" s="29"/>
      <c r="D24380" s="27"/>
      <c r="E24380" s="27"/>
      <c r="F24380" s="27"/>
      <c r="G24380" s="1"/>
      <c r="H24380" s="1"/>
      <c r="I24380" s="1"/>
    </row>
    <row r="24381" spans="2:9">
      <c r="B24381" s="1"/>
      <c r="C24381" s="29"/>
      <c r="D24381" s="27"/>
      <c r="E24381" s="27"/>
      <c r="F24381" s="27"/>
      <c r="G24381" s="1"/>
      <c r="H24381" s="1"/>
      <c r="I24381" s="1"/>
    </row>
    <row r="24382" spans="2:9">
      <c r="B24382" s="1"/>
      <c r="C24382" s="29"/>
      <c r="D24382" s="27"/>
      <c r="E24382" s="27"/>
      <c r="F24382" s="27"/>
      <c r="G24382" s="1"/>
      <c r="H24382" s="1"/>
      <c r="I24382" s="1"/>
    </row>
    <row r="24383" spans="2:9">
      <c r="B24383" s="1"/>
      <c r="C24383" s="29"/>
      <c r="D24383" s="27"/>
      <c r="E24383" s="27"/>
      <c r="F24383" s="27"/>
      <c r="G24383" s="1"/>
      <c r="H24383" s="1"/>
      <c r="I24383" s="1"/>
    </row>
    <row r="24384" spans="2:9">
      <c r="B24384" s="1"/>
      <c r="C24384" s="29"/>
      <c r="D24384" s="27"/>
      <c r="E24384" s="27"/>
      <c r="F24384" s="27"/>
      <c r="G24384" s="1"/>
      <c r="H24384" s="1"/>
      <c r="I24384" s="1"/>
    </row>
    <row r="24385" spans="2:9">
      <c r="B24385" s="1"/>
      <c r="C24385" s="29"/>
      <c r="D24385" s="27"/>
      <c r="E24385" s="27"/>
      <c r="F24385" s="27"/>
      <c r="G24385" s="1"/>
      <c r="H24385" s="1"/>
      <c r="I24385" s="1"/>
    </row>
    <row r="24386" spans="2:9">
      <c r="B24386" s="1"/>
      <c r="C24386" s="29"/>
      <c r="D24386" s="27"/>
      <c r="E24386" s="27"/>
      <c r="F24386" s="27"/>
      <c r="G24386" s="1"/>
      <c r="H24386" s="1"/>
      <c r="I24386" s="1"/>
    </row>
    <row r="24387" spans="2:9">
      <c r="B24387" s="1"/>
      <c r="C24387" s="29"/>
      <c r="D24387" s="27"/>
      <c r="E24387" s="27"/>
      <c r="F24387" s="27"/>
      <c r="G24387" s="1"/>
      <c r="H24387" s="1"/>
      <c r="I24387" s="1"/>
    </row>
    <row r="24388" spans="2:9">
      <c r="B24388" s="1"/>
      <c r="C24388" s="29"/>
      <c r="D24388" s="27"/>
      <c r="E24388" s="27"/>
      <c r="F24388" s="27"/>
      <c r="G24388" s="1"/>
      <c r="H24388" s="1"/>
      <c r="I24388" s="1"/>
    </row>
    <row r="24389" spans="2:9">
      <c r="B24389" s="1"/>
      <c r="C24389" s="29"/>
      <c r="D24389" s="27"/>
      <c r="E24389" s="27"/>
      <c r="F24389" s="27"/>
      <c r="G24389" s="1"/>
      <c r="H24389" s="1"/>
      <c r="I24389" s="1"/>
    </row>
    <row r="24390" spans="2:9">
      <c r="B24390" s="1"/>
      <c r="C24390" s="29"/>
      <c r="D24390" s="27"/>
      <c r="E24390" s="27"/>
      <c r="F24390" s="27"/>
      <c r="G24390" s="1"/>
      <c r="H24390" s="1"/>
      <c r="I24390" s="1"/>
    </row>
    <row r="24391" spans="2:9">
      <c r="B24391" s="1"/>
      <c r="C24391" s="29"/>
      <c r="D24391" s="27"/>
      <c r="E24391" s="27"/>
      <c r="F24391" s="27"/>
      <c r="G24391" s="1"/>
      <c r="H24391" s="1"/>
      <c r="I24391" s="1"/>
    </row>
    <row r="24392" spans="2:9">
      <c r="B24392" s="1"/>
      <c r="C24392" s="29"/>
      <c r="D24392" s="27"/>
      <c r="E24392" s="27"/>
      <c r="F24392" s="27"/>
      <c r="G24392" s="1"/>
      <c r="H24392" s="1"/>
      <c r="I24392" s="1"/>
    </row>
    <row r="24393" spans="2:9">
      <c r="B24393" s="1"/>
      <c r="C24393" s="29"/>
      <c r="D24393" s="27"/>
      <c r="E24393" s="27"/>
      <c r="F24393" s="27"/>
      <c r="G24393" s="1"/>
      <c r="H24393" s="1"/>
      <c r="I24393" s="1"/>
    </row>
    <row r="24394" spans="2:9">
      <c r="B24394" s="1"/>
      <c r="C24394" s="29"/>
      <c r="D24394" s="27"/>
      <c r="E24394" s="27"/>
      <c r="F24394" s="27"/>
      <c r="G24394" s="1"/>
      <c r="H24394" s="1"/>
      <c r="I24394" s="1"/>
    </row>
    <row r="24395" spans="2:9">
      <c r="B24395" s="1"/>
      <c r="C24395" s="29"/>
      <c r="D24395" s="27"/>
      <c r="E24395" s="27"/>
      <c r="F24395" s="27"/>
      <c r="G24395" s="1"/>
      <c r="H24395" s="1"/>
      <c r="I24395" s="1"/>
    </row>
    <row r="24396" spans="2:9">
      <c r="B24396" s="1"/>
      <c r="C24396" s="29"/>
      <c r="D24396" s="27"/>
      <c r="E24396" s="27"/>
      <c r="F24396" s="27"/>
      <c r="G24396" s="1"/>
      <c r="H24396" s="1"/>
      <c r="I24396" s="1"/>
    </row>
    <row r="24397" spans="2:9">
      <c r="B24397" s="1"/>
      <c r="C24397" s="29"/>
      <c r="D24397" s="27"/>
      <c r="E24397" s="27"/>
      <c r="F24397" s="27"/>
      <c r="G24397" s="1"/>
      <c r="H24397" s="1"/>
      <c r="I24397" s="1"/>
    </row>
    <row r="24398" spans="2:9">
      <c r="B24398" s="1"/>
      <c r="C24398" s="29"/>
      <c r="D24398" s="27"/>
      <c r="E24398" s="27"/>
      <c r="F24398" s="27"/>
      <c r="G24398" s="1"/>
      <c r="H24398" s="1"/>
      <c r="I24398" s="1"/>
    </row>
    <row r="24399" spans="2:9">
      <c r="B24399" s="1"/>
      <c r="C24399" s="29"/>
      <c r="D24399" s="27"/>
      <c r="E24399" s="27"/>
      <c r="F24399" s="27"/>
      <c r="G24399" s="1"/>
      <c r="H24399" s="1"/>
      <c r="I24399" s="1"/>
    </row>
    <row r="24400" spans="2:9">
      <c r="B24400" s="1"/>
      <c r="C24400" s="29"/>
      <c r="D24400" s="27"/>
      <c r="E24400" s="27"/>
      <c r="F24400" s="27"/>
      <c r="G24400" s="1"/>
      <c r="H24400" s="1"/>
      <c r="I24400" s="1"/>
    </row>
    <row r="24401" spans="2:9">
      <c r="B24401" s="1"/>
      <c r="C24401" s="29"/>
      <c r="D24401" s="27"/>
      <c r="E24401" s="27"/>
      <c r="F24401" s="27"/>
      <c r="G24401" s="1"/>
      <c r="H24401" s="1"/>
      <c r="I24401" s="1"/>
    </row>
    <row r="24402" spans="2:9">
      <c r="B24402" s="1"/>
      <c r="C24402" s="29"/>
      <c r="D24402" s="27"/>
      <c r="E24402" s="27"/>
      <c r="F24402" s="27"/>
      <c r="G24402" s="1"/>
      <c r="H24402" s="1"/>
      <c r="I24402" s="1"/>
    </row>
    <row r="24403" spans="2:9">
      <c r="B24403" s="1"/>
      <c r="C24403" s="29"/>
      <c r="D24403" s="27"/>
      <c r="E24403" s="27"/>
      <c r="F24403" s="27"/>
      <c r="G24403" s="1"/>
      <c r="H24403" s="1"/>
      <c r="I24403" s="1"/>
    </row>
    <row r="24404" spans="2:9">
      <c r="B24404" s="1"/>
      <c r="C24404" s="29"/>
      <c r="D24404" s="27"/>
      <c r="E24404" s="27"/>
      <c r="F24404" s="27"/>
      <c r="G24404" s="1"/>
      <c r="H24404" s="1"/>
      <c r="I24404" s="1"/>
    </row>
    <row r="24405" spans="2:9">
      <c r="B24405" s="1"/>
      <c r="C24405" s="29"/>
      <c r="D24405" s="27"/>
      <c r="E24405" s="27"/>
      <c r="F24405" s="27"/>
      <c r="G24405" s="1"/>
      <c r="H24405" s="1"/>
      <c r="I24405" s="1"/>
    </row>
    <row r="24406" spans="2:9">
      <c r="B24406" s="1"/>
      <c r="C24406" s="29"/>
      <c r="D24406" s="27"/>
      <c r="E24406" s="27"/>
      <c r="F24406" s="27"/>
      <c r="G24406" s="1"/>
      <c r="H24406" s="1"/>
      <c r="I24406" s="1"/>
    </row>
    <row r="24407" spans="2:9">
      <c r="B24407" s="1"/>
      <c r="C24407" s="29"/>
      <c r="D24407" s="27"/>
      <c r="E24407" s="27"/>
      <c r="F24407" s="27"/>
      <c r="G24407" s="1"/>
      <c r="H24407" s="1"/>
      <c r="I24407" s="1"/>
    </row>
    <row r="24408" spans="2:9">
      <c r="B24408" s="1"/>
      <c r="C24408" s="29"/>
      <c r="D24408" s="27"/>
      <c r="E24408" s="27"/>
      <c r="F24408" s="27"/>
      <c r="G24408" s="1"/>
      <c r="H24408" s="1"/>
      <c r="I24408" s="1"/>
    </row>
    <row r="24409" spans="2:9">
      <c r="B24409" s="1"/>
      <c r="C24409" s="29"/>
      <c r="D24409" s="27"/>
      <c r="E24409" s="27"/>
      <c r="F24409" s="27"/>
      <c r="G24409" s="1"/>
      <c r="H24409" s="1"/>
      <c r="I24409" s="1"/>
    </row>
    <row r="24410" spans="2:9">
      <c r="B24410" s="1"/>
      <c r="C24410" s="29"/>
      <c r="D24410" s="27"/>
      <c r="E24410" s="27"/>
      <c r="F24410" s="27"/>
      <c r="G24410" s="1"/>
      <c r="H24410" s="1"/>
      <c r="I24410" s="1"/>
    </row>
    <row r="24411" spans="2:9">
      <c r="B24411" s="1"/>
      <c r="C24411" s="29"/>
      <c r="D24411" s="27"/>
      <c r="E24411" s="27"/>
      <c r="F24411" s="27"/>
      <c r="G24411" s="1"/>
      <c r="H24411" s="1"/>
      <c r="I24411" s="1"/>
    </row>
    <row r="24412" spans="2:9">
      <c r="B24412" s="1"/>
      <c r="C24412" s="29"/>
      <c r="D24412" s="27"/>
      <c r="E24412" s="27"/>
      <c r="F24412" s="27"/>
      <c r="G24412" s="1"/>
      <c r="H24412" s="1"/>
      <c r="I24412" s="1"/>
    </row>
    <row r="24413" spans="2:9">
      <c r="B24413" s="1"/>
      <c r="C24413" s="29"/>
      <c r="D24413" s="27"/>
      <c r="E24413" s="27"/>
      <c r="F24413" s="27"/>
      <c r="G24413" s="1"/>
      <c r="H24413" s="1"/>
      <c r="I24413" s="1"/>
    </row>
    <row r="24414" spans="2:9">
      <c r="B24414" s="1"/>
      <c r="C24414" s="29"/>
      <c r="D24414" s="27"/>
      <c r="E24414" s="27"/>
      <c r="F24414" s="27"/>
      <c r="G24414" s="1"/>
      <c r="H24414" s="1"/>
      <c r="I24414" s="1"/>
    </row>
    <row r="24415" spans="2:9">
      <c r="B24415" s="1"/>
      <c r="C24415" s="29"/>
      <c r="D24415" s="27"/>
      <c r="E24415" s="27"/>
      <c r="F24415" s="27"/>
      <c r="G24415" s="1"/>
      <c r="H24415" s="1"/>
      <c r="I24415" s="1"/>
    </row>
    <row r="24416" spans="2:9">
      <c r="B24416" s="1"/>
      <c r="C24416" s="29"/>
      <c r="D24416" s="27"/>
      <c r="E24416" s="27"/>
      <c r="F24416" s="27"/>
      <c r="G24416" s="1"/>
      <c r="H24416" s="1"/>
      <c r="I24416" s="1"/>
    </row>
    <row r="24417" spans="2:9">
      <c r="B24417" s="1"/>
      <c r="C24417" s="29"/>
      <c r="D24417" s="27"/>
      <c r="E24417" s="27"/>
      <c r="F24417" s="27"/>
      <c r="G24417" s="1"/>
      <c r="H24417" s="1"/>
      <c r="I24417" s="1"/>
    </row>
    <row r="24418" spans="2:9">
      <c r="B24418" s="1"/>
      <c r="C24418" s="29"/>
      <c r="D24418" s="27"/>
      <c r="E24418" s="27"/>
      <c r="F24418" s="27"/>
      <c r="G24418" s="1"/>
      <c r="H24418" s="1"/>
      <c r="I24418" s="1"/>
    </row>
    <row r="24419" spans="2:9">
      <c r="B24419" s="1"/>
      <c r="C24419" s="29"/>
      <c r="D24419" s="27"/>
      <c r="E24419" s="27"/>
      <c r="F24419" s="27"/>
      <c r="G24419" s="1"/>
      <c r="H24419" s="1"/>
      <c r="I24419" s="1"/>
    </row>
    <row r="24420" spans="2:9">
      <c r="B24420" s="1"/>
      <c r="C24420" s="29"/>
      <c r="D24420" s="27"/>
      <c r="E24420" s="27"/>
      <c r="F24420" s="27"/>
      <c r="G24420" s="1"/>
      <c r="H24420" s="1"/>
      <c r="I24420" s="1"/>
    </row>
    <row r="24421" spans="2:9">
      <c r="B24421" s="1"/>
      <c r="C24421" s="29"/>
      <c r="D24421" s="27"/>
      <c r="E24421" s="27"/>
      <c r="F24421" s="27"/>
      <c r="G24421" s="1"/>
      <c r="H24421" s="1"/>
      <c r="I24421" s="1"/>
    </row>
    <row r="24422" spans="2:9">
      <c r="B24422" s="1"/>
      <c r="C24422" s="29"/>
      <c r="D24422" s="27"/>
      <c r="E24422" s="27"/>
      <c r="F24422" s="27"/>
      <c r="G24422" s="1"/>
      <c r="H24422" s="1"/>
      <c r="I24422" s="1"/>
    </row>
    <row r="24423" spans="2:9">
      <c r="B24423" s="1"/>
      <c r="C24423" s="29"/>
      <c r="D24423" s="27"/>
      <c r="E24423" s="27"/>
      <c r="F24423" s="27"/>
      <c r="G24423" s="1"/>
      <c r="H24423" s="1"/>
      <c r="I24423" s="1"/>
    </row>
    <row r="24424" spans="2:9">
      <c r="B24424" s="1"/>
      <c r="C24424" s="29"/>
      <c r="D24424" s="27"/>
      <c r="E24424" s="27"/>
      <c r="F24424" s="27"/>
      <c r="G24424" s="1"/>
      <c r="H24424" s="1"/>
      <c r="I24424" s="1"/>
    </row>
    <row r="24425" spans="2:9">
      <c r="B24425" s="1"/>
      <c r="C24425" s="29"/>
      <c r="D24425" s="27"/>
      <c r="E24425" s="27"/>
      <c r="F24425" s="27"/>
      <c r="G24425" s="1"/>
      <c r="H24425" s="1"/>
      <c r="I24425" s="1"/>
    </row>
    <row r="24426" spans="2:9">
      <c r="B24426" s="1"/>
      <c r="C24426" s="29"/>
      <c r="D24426" s="27"/>
      <c r="E24426" s="27"/>
      <c r="F24426" s="27"/>
      <c r="G24426" s="1"/>
      <c r="H24426" s="1"/>
      <c r="I24426" s="1"/>
    </row>
    <row r="24427" spans="2:9">
      <c r="B24427" s="1"/>
      <c r="C24427" s="29"/>
      <c r="D24427" s="27"/>
      <c r="E24427" s="27"/>
      <c r="F24427" s="27"/>
      <c r="G24427" s="1"/>
      <c r="H24427" s="1"/>
      <c r="I24427" s="1"/>
    </row>
    <row r="24428" spans="2:9">
      <c r="B24428" s="1"/>
      <c r="C24428" s="29"/>
      <c r="D24428" s="27"/>
      <c r="E24428" s="27"/>
      <c r="F24428" s="27"/>
      <c r="G24428" s="1"/>
      <c r="H24428" s="1"/>
      <c r="I24428" s="1"/>
    </row>
    <row r="24429" spans="2:9">
      <c r="B24429" s="1"/>
      <c r="C24429" s="29"/>
      <c r="D24429" s="27"/>
      <c r="E24429" s="27"/>
      <c r="F24429" s="27"/>
      <c r="G24429" s="1"/>
      <c r="H24429" s="1"/>
      <c r="I24429" s="1"/>
    </row>
    <row r="24430" spans="2:9">
      <c r="B24430" s="1"/>
      <c r="C24430" s="29"/>
      <c r="D24430" s="27"/>
      <c r="E24430" s="27"/>
      <c r="F24430" s="27"/>
      <c r="G24430" s="1"/>
      <c r="H24430" s="1"/>
      <c r="I24430" s="1"/>
    </row>
    <row r="24431" spans="2:9">
      <c r="B24431" s="1"/>
      <c r="C24431" s="29"/>
      <c r="D24431" s="27"/>
      <c r="E24431" s="27"/>
      <c r="F24431" s="27"/>
      <c r="G24431" s="1"/>
      <c r="H24431" s="1"/>
      <c r="I24431" s="1"/>
    </row>
    <row r="24432" spans="2:9">
      <c r="B24432" s="1"/>
      <c r="C24432" s="29"/>
      <c r="D24432" s="27"/>
      <c r="E24432" s="27"/>
      <c r="F24432" s="27"/>
      <c r="G24432" s="1"/>
      <c r="H24432" s="1"/>
      <c r="I24432" s="1"/>
    </row>
    <row r="24433" spans="2:9">
      <c r="B24433" s="1"/>
      <c r="C24433" s="29"/>
      <c r="D24433" s="27"/>
      <c r="E24433" s="27"/>
      <c r="F24433" s="27"/>
      <c r="G24433" s="1"/>
      <c r="H24433" s="1"/>
      <c r="I24433" s="1"/>
    </row>
    <row r="24434" spans="2:9">
      <c r="B24434" s="1"/>
      <c r="C24434" s="29"/>
      <c r="D24434" s="27"/>
      <c r="E24434" s="27"/>
      <c r="F24434" s="27"/>
      <c r="G24434" s="1"/>
      <c r="H24434" s="1"/>
      <c r="I24434" s="1"/>
    </row>
    <row r="24435" spans="2:9">
      <c r="B24435" s="1"/>
      <c r="C24435" s="29"/>
      <c r="D24435" s="27"/>
      <c r="E24435" s="27"/>
      <c r="F24435" s="27"/>
      <c r="G24435" s="1"/>
      <c r="H24435" s="1"/>
      <c r="I24435" s="1"/>
    </row>
    <row r="24436" spans="2:9">
      <c r="B24436" s="1"/>
      <c r="C24436" s="29"/>
      <c r="D24436" s="27"/>
      <c r="E24436" s="27"/>
      <c r="F24436" s="27"/>
      <c r="G24436" s="1"/>
      <c r="H24436" s="1"/>
      <c r="I24436" s="1"/>
    </row>
    <row r="24437" spans="2:9">
      <c r="B24437" s="1"/>
      <c r="C24437" s="29"/>
      <c r="D24437" s="27"/>
      <c r="E24437" s="27"/>
      <c r="F24437" s="27"/>
      <c r="G24437" s="1"/>
      <c r="H24437" s="1"/>
      <c r="I24437" s="1"/>
    </row>
    <row r="24438" spans="2:9">
      <c r="B24438" s="1"/>
      <c r="C24438" s="29"/>
      <c r="D24438" s="27"/>
      <c r="E24438" s="27"/>
      <c r="F24438" s="27"/>
      <c r="G24438" s="1"/>
      <c r="H24438" s="1"/>
      <c r="I24438" s="1"/>
    </row>
    <row r="24439" spans="2:9">
      <c r="B24439" s="1"/>
      <c r="C24439" s="29"/>
      <c r="D24439" s="27"/>
      <c r="E24439" s="27"/>
      <c r="F24439" s="27"/>
      <c r="G24439" s="1"/>
      <c r="H24439" s="1"/>
      <c r="I24439" s="1"/>
    </row>
    <row r="24440" spans="2:9">
      <c r="B24440" s="1"/>
      <c r="C24440" s="29"/>
      <c r="D24440" s="27"/>
      <c r="E24440" s="27"/>
      <c r="F24440" s="27"/>
      <c r="G24440" s="1"/>
      <c r="H24440" s="1"/>
      <c r="I24440" s="1"/>
    </row>
    <row r="24441" spans="2:9">
      <c r="B24441" s="1"/>
      <c r="C24441" s="29"/>
      <c r="D24441" s="27"/>
      <c r="E24441" s="27"/>
      <c r="F24441" s="27"/>
      <c r="G24441" s="1"/>
      <c r="H24441" s="1"/>
      <c r="I24441" s="1"/>
    </row>
    <row r="24442" spans="2:9">
      <c r="B24442" s="1"/>
      <c r="C24442" s="29"/>
      <c r="D24442" s="27"/>
      <c r="E24442" s="27"/>
      <c r="F24442" s="27"/>
      <c r="G24442" s="1"/>
      <c r="H24442" s="1"/>
      <c r="I24442" s="1"/>
    </row>
    <row r="24443" spans="2:9">
      <c r="B24443" s="1"/>
      <c r="C24443" s="29"/>
      <c r="D24443" s="27"/>
      <c r="E24443" s="27"/>
      <c r="F24443" s="27"/>
      <c r="G24443" s="1"/>
      <c r="H24443" s="1"/>
      <c r="I24443" s="1"/>
    </row>
    <row r="24444" spans="2:9">
      <c r="B24444" s="1"/>
      <c r="C24444" s="29"/>
      <c r="D24444" s="27"/>
      <c r="E24444" s="27"/>
      <c r="F24444" s="27"/>
      <c r="G24444" s="1"/>
      <c r="H24444" s="1"/>
      <c r="I24444" s="1"/>
    </row>
    <row r="24445" spans="2:9">
      <c r="B24445" s="1"/>
      <c r="C24445" s="29"/>
      <c r="D24445" s="27"/>
      <c r="E24445" s="27"/>
      <c r="F24445" s="27"/>
      <c r="G24445" s="1"/>
      <c r="H24445" s="1"/>
      <c r="I24445" s="1"/>
    </row>
    <row r="24446" spans="2:9">
      <c r="B24446" s="1"/>
      <c r="C24446" s="29"/>
      <c r="D24446" s="27"/>
      <c r="E24446" s="27"/>
      <c r="F24446" s="27"/>
      <c r="G24446" s="1"/>
      <c r="H24446" s="1"/>
      <c r="I24446" s="1"/>
    </row>
    <row r="24447" spans="2:9">
      <c r="B24447" s="1"/>
      <c r="C24447" s="29"/>
      <c r="D24447" s="27"/>
      <c r="E24447" s="27"/>
      <c r="F24447" s="27"/>
      <c r="G24447" s="1"/>
      <c r="H24447" s="1"/>
      <c r="I24447" s="1"/>
    </row>
    <row r="24448" spans="2:9">
      <c r="B24448" s="1"/>
      <c r="C24448" s="29"/>
      <c r="D24448" s="27"/>
      <c r="E24448" s="27"/>
      <c r="F24448" s="27"/>
      <c r="G24448" s="1"/>
      <c r="H24448" s="1"/>
      <c r="I24448" s="1"/>
    </row>
    <row r="24449" spans="2:9">
      <c r="B24449" s="1"/>
      <c r="C24449" s="29"/>
      <c r="D24449" s="27"/>
      <c r="E24449" s="27"/>
      <c r="F24449" s="27"/>
      <c r="G24449" s="1"/>
      <c r="H24449" s="1"/>
      <c r="I24449" s="1"/>
    </row>
    <row r="24450" spans="2:9">
      <c r="B24450" s="1"/>
      <c r="C24450" s="29"/>
      <c r="D24450" s="27"/>
      <c r="E24450" s="27"/>
      <c r="F24450" s="27"/>
      <c r="G24450" s="1"/>
      <c r="H24450" s="1"/>
      <c r="I24450" s="1"/>
    </row>
    <row r="24451" spans="2:9">
      <c r="B24451" s="1"/>
      <c r="C24451" s="29"/>
      <c r="D24451" s="27"/>
      <c r="E24451" s="27"/>
      <c r="F24451" s="27"/>
      <c r="G24451" s="1"/>
      <c r="H24451" s="1"/>
      <c r="I24451" s="1"/>
    </row>
    <row r="24452" spans="2:9">
      <c r="B24452" s="1"/>
      <c r="C24452" s="29"/>
      <c r="D24452" s="27"/>
      <c r="E24452" s="27"/>
      <c r="F24452" s="27"/>
      <c r="G24452" s="1"/>
      <c r="H24452" s="1"/>
      <c r="I24452" s="1"/>
    </row>
    <row r="24453" spans="2:9">
      <c r="B24453" s="1"/>
      <c r="C24453" s="29"/>
      <c r="D24453" s="27"/>
      <c r="E24453" s="27"/>
      <c r="F24453" s="27"/>
      <c r="G24453" s="1"/>
      <c r="H24453" s="1"/>
      <c r="I24453" s="1"/>
    </row>
    <row r="24454" spans="2:9">
      <c r="B24454" s="1"/>
      <c r="C24454" s="29"/>
      <c r="D24454" s="27"/>
      <c r="E24454" s="27"/>
      <c r="F24454" s="27"/>
      <c r="G24454" s="1"/>
      <c r="H24454" s="1"/>
      <c r="I24454" s="1"/>
    </row>
    <row r="24455" spans="2:9">
      <c r="B24455" s="1"/>
      <c r="C24455" s="29"/>
      <c r="D24455" s="27"/>
      <c r="E24455" s="27"/>
      <c r="F24455" s="27"/>
      <c r="G24455" s="1"/>
      <c r="H24455" s="1"/>
      <c r="I24455" s="1"/>
    </row>
    <row r="24456" spans="2:9">
      <c r="B24456" s="1"/>
      <c r="C24456" s="29"/>
      <c r="D24456" s="27"/>
      <c r="E24456" s="27"/>
      <c r="F24456" s="27"/>
      <c r="G24456" s="1"/>
      <c r="H24456" s="1"/>
      <c r="I24456" s="1"/>
    </row>
    <row r="24457" spans="2:9">
      <c r="B24457" s="1"/>
      <c r="C24457" s="29"/>
      <c r="D24457" s="27"/>
      <c r="E24457" s="27"/>
      <c r="F24457" s="27"/>
      <c r="G24457" s="1"/>
      <c r="H24457" s="1"/>
      <c r="I24457" s="1"/>
    </row>
    <row r="24458" spans="2:9">
      <c r="B24458" s="1"/>
      <c r="C24458" s="29"/>
      <c r="D24458" s="27"/>
      <c r="E24458" s="27"/>
      <c r="F24458" s="27"/>
      <c r="G24458" s="1"/>
      <c r="H24458" s="1"/>
      <c r="I24458" s="1"/>
    </row>
    <row r="24459" spans="2:9">
      <c r="B24459" s="1"/>
      <c r="C24459" s="29"/>
      <c r="D24459" s="27"/>
      <c r="E24459" s="27"/>
      <c r="F24459" s="27"/>
      <c r="G24459" s="1"/>
      <c r="H24459" s="1"/>
      <c r="I24459" s="1"/>
    </row>
    <row r="24460" spans="2:9">
      <c r="B24460" s="1"/>
      <c r="C24460" s="29"/>
      <c r="D24460" s="27"/>
      <c r="E24460" s="27"/>
      <c r="F24460" s="27"/>
      <c r="G24460" s="1"/>
      <c r="H24460" s="1"/>
      <c r="I24460" s="1"/>
    </row>
    <row r="24461" spans="2:9">
      <c r="B24461" s="1"/>
      <c r="C24461" s="29"/>
      <c r="D24461" s="27"/>
      <c r="E24461" s="27"/>
      <c r="F24461" s="27"/>
      <c r="G24461" s="1"/>
      <c r="H24461" s="1"/>
      <c r="I24461" s="1"/>
    </row>
    <row r="24462" spans="2:9">
      <c r="B24462" s="1"/>
      <c r="C24462" s="29"/>
      <c r="D24462" s="27"/>
      <c r="E24462" s="27"/>
      <c r="F24462" s="27"/>
      <c r="G24462" s="1"/>
      <c r="H24462" s="1"/>
      <c r="I24462" s="1"/>
    </row>
    <row r="24463" spans="2:9">
      <c r="B24463" s="1"/>
      <c r="C24463" s="29"/>
      <c r="D24463" s="27"/>
      <c r="E24463" s="27"/>
      <c r="F24463" s="27"/>
      <c r="G24463" s="1"/>
      <c r="H24463" s="1"/>
      <c r="I24463" s="1"/>
    </row>
    <row r="24464" spans="2:9">
      <c r="B24464" s="1"/>
      <c r="C24464" s="29"/>
      <c r="D24464" s="27"/>
      <c r="E24464" s="27"/>
      <c r="F24464" s="27"/>
      <c r="G24464" s="1"/>
      <c r="H24464" s="1"/>
      <c r="I24464" s="1"/>
    </row>
    <row r="24465" spans="2:9">
      <c r="B24465" s="1"/>
      <c r="C24465" s="29"/>
      <c r="D24465" s="27"/>
      <c r="E24465" s="27"/>
      <c r="F24465" s="27"/>
      <c r="G24465" s="1"/>
      <c r="H24465" s="1"/>
      <c r="I24465" s="1"/>
    </row>
    <row r="24466" spans="2:9">
      <c r="B24466" s="1"/>
      <c r="C24466" s="29"/>
      <c r="D24466" s="27"/>
      <c r="E24466" s="27"/>
      <c r="F24466" s="27"/>
      <c r="G24466" s="1"/>
      <c r="H24466" s="1"/>
      <c r="I24466" s="1"/>
    </row>
    <row r="24467" spans="2:9">
      <c r="B24467" s="1"/>
      <c r="C24467" s="29"/>
      <c r="D24467" s="27"/>
      <c r="E24467" s="27"/>
      <c r="F24467" s="27"/>
      <c r="G24467" s="1"/>
      <c r="H24467" s="1"/>
      <c r="I24467" s="1"/>
    </row>
    <row r="24468" spans="2:9">
      <c r="B24468" s="1"/>
      <c r="C24468" s="29"/>
      <c r="D24468" s="27"/>
      <c r="E24468" s="27"/>
      <c r="F24468" s="27"/>
      <c r="G24468" s="1"/>
      <c r="H24468" s="1"/>
      <c r="I24468" s="1"/>
    </row>
    <row r="24469" spans="2:9">
      <c r="B24469" s="1"/>
      <c r="C24469" s="29"/>
      <c r="D24469" s="27"/>
      <c r="E24469" s="27"/>
      <c r="F24469" s="27"/>
      <c r="G24469" s="1"/>
      <c r="H24469" s="1"/>
      <c r="I24469" s="1"/>
    </row>
    <row r="24470" spans="2:9">
      <c r="B24470" s="1"/>
      <c r="C24470" s="29"/>
      <c r="D24470" s="27"/>
      <c r="E24470" s="27"/>
      <c r="F24470" s="27"/>
      <c r="G24470" s="1"/>
      <c r="H24470" s="1"/>
      <c r="I24470" s="1"/>
    </row>
    <row r="24471" spans="2:9">
      <c r="B24471" s="1"/>
      <c r="C24471" s="29"/>
      <c r="D24471" s="27"/>
      <c r="E24471" s="27"/>
      <c r="F24471" s="27"/>
      <c r="G24471" s="1"/>
      <c r="H24471" s="1"/>
      <c r="I24471" s="1"/>
    </row>
    <row r="24472" spans="2:9">
      <c r="B24472" s="1"/>
      <c r="C24472" s="29"/>
      <c r="D24472" s="27"/>
      <c r="E24472" s="27"/>
      <c r="F24472" s="27"/>
      <c r="G24472" s="1"/>
      <c r="H24472" s="1"/>
      <c r="I24472" s="1"/>
    </row>
    <row r="24473" spans="2:9">
      <c r="B24473" s="1"/>
      <c r="C24473" s="29"/>
      <c r="D24473" s="27"/>
      <c r="E24473" s="27"/>
      <c r="F24473" s="27"/>
      <c r="G24473" s="1"/>
      <c r="H24473" s="1"/>
      <c r="I24473" s="1"/>
    </row>
    <row r="24474" spans="2:9">
      <c r="B24474" s="1"/>
      <c r="C24474" s="29"/>
      <c r="D24474" s="27"/>
      <c r="E24474" s="27"/>
      <c r="F24474" s="27"/>
      <c r="G24474" s="1"/>
      <c r="H24474" s="1"/>
      <c r="I24474" s="1"/>
    </row>
    <row r="24475" spans="2:9">
      <c r="B24475" s="1"/>
      <c r="C24475" s="29"/>
      <c r="D24475" s="27"/>
      <c r="E24475" s="27"/>
      <c r="F24475" s="27"/>
      <c r="G24475" s="1"/>
      <c r="H24475" s="1"/>
      <c r="I24475" s="1"/>
    </row>
    <row r="24476" spans="2:9">
      <c r="B24476" s="1"/>
      <c r="C24476" s="29"/>
      <c r="D24476" s="27"/>
      <c r="E24476" s="27"/>
      <c r="F24476" s="27"/>
      <c r="G24476" s="1"/>
      <c r="H24476" s="1"/>
      <c r="I24476" s="1"/>
    </row>
    <row r="24477" spans="2:9">
      <c r="B24477" s="1"/>
      <c r="C24477" s="29"/>
      <c r="D24477" s="27"/>
      <c r="E24477" s="27"/>
      <c r="F24477" s="27"/>
      <c r="G24477" s="1"/>
      <c r="H24477" s="1"/>
      <c r="I24477" s="1"/>
    </row>
    <row r="24478" spans="2:9">
      <c r="B24478" s="1"/>
      <c r="C24478" s="29"/>
      <c r="D24478" s="27"/>
      <c r="E24478" s="27"/>
      <c r="F24478" s="27"/>
      <c r="G24478" s="1"/>
      <c r="H24478" s="1"/>
      <c r="I24478" s="1"/>
    </row>
    <row r="24479" spans="2:9">
      <c r="B24479" s="1"/>
      <c r="C24479" s="29"/>
      <c r="D24479" s="27"/>
      <c r="E24479" s="27"/>
      <c r="F24479" s="27"/>
      <c r="G24479" s="1"/>
      <c r="H24479" s="1"/>
      <c r="I24479" s="1"/>
    </row>
    <row r="24480" spans="2:9">
      <c r="B24480" s="1"/>
      <c r="C24480" s="29"/>
      <c r="D24480" s="27"/>
      <c r="E24480" s="27"/>
      <c r="F24480" s="27"/>
      <c r="G24480" s="1"/>
      <c r="H24480" s="1"/>
      <c r="I24480" s="1"/>
    </row>
    <row r="24481" spans="2:9">
      <c r="B24481" s="1"/>
      <c r="C24481" s="29"/>
      <c r="D24481" s="27"/>
      <c r="E24481" s="27"/>
      <c r="F24481" s="27"/>
      <c r="G24481" s="1"/>
      <c r="H24481" s="1"/>
      <c r="I24481" s="1"/>
    </row>
    <row r="24482" spans="2:9">
      <c r="B24482" s="1"/>
      <c r="C24482" s="29"/>
      <c r="D24482" s="27"/>
      <c r="E24482" s="27"/>
      <c r="F24482" s="27"/>
      <c r="G24482" s="1"/>
      <c r="H24482" s="1"/>
      <c r="I24482" s="1"/>
    </row>
    <row r="24483" spans="2:9">
      <c r="B24483" s="1"/>
      <c r="C24483" s="29"/>
      <c r="D24483" s="27"/>
      <c r="E24483" s="27"/>
      <c r="F24483" s="27"/>
      <c r="G24483" s="1"/>
      <c r="H24483" s="1"/>
      <c r="I24483" s="1"/>
    </row>
    <row r="24484" spans="2:9">
      <c r="B24484" s="1"/>
      <c r="C24484" s="29"/>
      <c r="D24484" s="27"/>
      <c r="E24484" s="27"/>
      <c r="F24484" s="27"/>
      <c r="G24484" s="1"/>
      <c r="H24484" s="1"/>
      <c r="I24484" s="1"/>
    </row>
    <row r="24485" spans="2:9">
      <c r="B24485" s="1"/>
      <c r="C24485" s="29"/>
      <c r="D24485" s="27"/>
      <c r="E24485" s="27"/>
      <c r="F24485" s="27"/>
      <c r="G24485" s="1"/>
      <c r="H24485" s="1"/>
      <c r="I24485" s="1"/>
    </row>
    <row r="24486" spans="2:9">
      <c r="B24486" s="1"/>
      <c r="C24486" s="29"/>
      <c r="D24486" s="27"/>
      <c r="E24486" s="27"/>
      <c r="F24486" s="27"/>
      <c r="G24486" s="1"/>
      <c r="H24486" s="1"/>
      <c r="I24486" s="1"/>
    </row>
    <row r="24487" spans="2:9">
      <c r="B24487" s="1"/>
      <c r="C24487" s="29"/>
      <c r="D24487" s="27"/>
      <c r="E24487" s="27"/>
      <c r="F24487" s="27"/>
      <c r="G24487" s="1"/>
      <c r="H24487" s="1"/>
      <c r="I24487" s="1"/>
    </row>
    <row r="24488" spans="2:9">
      <c r="B24488" s="1"/>
      <c r="C24488" s="29"/>
      <c r="D24488" s="27"/>
      <c r="E24488" s="27"/>
      <c r="F24488" s="27"/>
      <c r="G24488" s="1"/>
      <c r="H24488" s="1"/>
      <c r="I24488" s="1"/>
    </row>
    <row r="24489" spans="2:9">
      <c r="B24489" s="1"/>
      <c r="C24489" s="29"/>
      <c r="D24489" s="27"/>
      <c r="E24489" s="27"/>
      <c r="F24489" s="27"/>
      <c r="G24489" s="1"/>
      <c r="H24489" s="1"/>
      <c r="I24489" s="1"/>
    </row>
    <row r="24490" spans="2:9">
      <c r="B24490" s="1"/>
      <c r="C24490" s="29"/>
      <c r="D24490" s="27"/>
      <c r="E24490" s="27"/>
      <c r="F24490" s="27"/>
      <c r="G24490" s="1"/>
      <c r="H24490" s="1"/>
      <c r="I24490" s="1"/>
    </row>
    <row r="24491" spans="2:9">
      <c r="B24491" s="1"/>
      <c r="C24491" s="29"/>
      <c r="D24491" s="27"/>
      <c r="E24491" s="27"/>
      <c r="F24491" s="27"/>
      <c r="G24491" s="1"/>
      <c r="H24491" s="1"/>
      <c r="I24491" s="1"/>
    </row>
    <row r="24492" spans="2:9">
      <c r="B24492" s="1"/>
      <c r="C24492" s="29"/>
      <c r="D24492" s="27"/>
      <c r="E24492" s="27"/>
      <c r="F24492" s="27"/>
      <c r="G24492" s="1"/>
      <c r="H24492" s="1"/>
      <c r="I24492" s="1"/>
    </row>
    <row r="24493" spans="2:9">
      <c r="B24493" s="1"/>
      <c r="C24493" s="29"/>
      <c r="D24493" s="27"/>
      <c r="E24493" s="27"/>
      <c r="F24493" s="27"/>
      <c r="G24493" s="1"/>
      <c r="H24493" s="1"/>
      <c r="I24493" s="1"/>
    </row>
    <row r="24494" spans="2:9">
      <c r="B24494" s="1"/>
      <c r="C24494" s="29"/>
      <c r="D24494" s="27"/>
      <c r="E24494" s="27"/>
      <c r="F24494" s="27"/>
      <c r="G24494" s="1"/>
      <c r="H24494" s="1"/>
      <c r="I24494" s="1"/>
    </row>
    <row r="24495" spans="2:9">
      <c r="B24495" s="1"/>
      <c r="C24495" s="29"/>
      <c r="D24495" s="27"/>
      <c r="E24495" s="27"/>
      <c r="F24495" s="27"/>
      <c r="G24495" s="1"/>
      <c r="H24495" s="1"/>
      <c r="I24495" s="1"/>
    </row>
    <row r="24496" spans="2:9">
      <c r="B24496" s="1"/>
      <c r="C24496" s="29"/>
      <c r="D24496" s="27"/>
      <c r="E24496" s="27"/>
      <c r="F24496" s="27"/>
      <c r="G24496" s="1"/>
      <c r="H24496" s="1"/>
      <c r="I24496" s="1"/>
    </row>
    <row r="24497" spans="2:9">
      <c r="B24497" s="1"/>
      <c r="C24497" s="29"/>
      <c r="D24497" s="27"/>
      <c r="E24497" s="27"/>
      <c r="F24497" s="27"/>
      <c r="G24497" s="1"/>
      <c r="H24497" s="1"/>
      <c r="I24497" s="1"/>
    </row>
    <row r="24498" spans="2:9">
      <c r="B24498" s="1"/>
      <c r="C24498" s="29"/>
      <c r="D24498" s="27"/>
      <c r="E24498" s="27"/>
      <c r="F24498" s="27"/>
      <c r="G24498" s="1"/>
      <c r="H24498" s="1"/>
      <c r="I24498" s="1"/>
    </row>
    <row r="24499" spans="2:9">
      <c r="B24499" s="1"/>
      <c r="C24499" s="29"/>
      <c r="D24499" s="27"/>
      <c r="E24499" s="27"/>
      <c r="F24499" s="27"/>
      <c r="G24499" s="1"/>
      <c r="H24499" s="1"/>
      <c r="I24499" s="1"/>
    </row>
    <row r="24500" spans="2:9">
      <c r="B24500" s="1"/>
      <c r="C24500" s="29"/>
      <c r="D24500" s="27"/>
      <c r="E24500" s="27"/>
      <c r="F24500" s="27"/>
      <c r="G24500" s="1"/>
      <c r="H24500" s="1"/>
      <c r="I24500" s="1"/>
    </row>
    <row r="24501" spans="2:9">
      <c r="B24501" s="1"/>
      <c r="C24501" s="29"/>
      <c r="D24501" s="27"/>
      <c r="E24501" s="27"/>
      <c r="F24501" s="27"/>
      <c r="G24501" s="1"/>
      <c r="H24501" s="1"/>
      <c r="I24501" s="1"/>
    </row>
    <row r="24502" spans="2:9">
      <c r="B24502" s="1"/>
      <c r="C24502" s="29"/>
      <c r="D24502" s="27"/>
      <c r="E24502" s="27"/>
      <c r="F24502" s="27"/>
      <c r="G24502" s="1"/>
      <c r="H24502" s="1"/>
      <c r="I24502" s="1"/>
    </row>
    <row r="24503" spans="2:9">
      <c r="B24503" s="1"/>
      <c r="C24503" s="29"/>
      <c r="D24503" s="27"/>
      <c r="E24503" s="27"/>
      <c r="F24503" s="27"/>
      <c r="G24503" s="1"/>
      <c r="H24503" s="1"/>
      <c r="I24503" s="1"/>
    </row>
    <row r="24504" spans="2:9">
      <c r="B24504" s="1"/>
      <c r="C24504" s="29"/>
      <c r="D24504" s="27"/>
      <c r="E24504" s="27"/>
      <c r="F24504" s="27"/>
      <c r="G24504" s="1"/>
      <c r="H24504" s="1"/>
      <c r="I24504" s="1"/>
    </row>
    <row r="24505" spans="2:9">
      <c r="B24505" s="1"/>
      <c r="C24505" s="29"/>
      <c r="D24505" s="27"/>
      <c r="E24505" s="27"/>
      <c r="F24505" s="27"/>
      <c r="G24505" s="1"/>
      <c r="H24505" s="1"/>
      <c r="I24505" s="1"/>
    </row>
    <row r="24506" spans="2:9">
      <c r="B24506" s="1"/>
      <c r="C24506" s="29"/>
      <c r="D24506" s="27"/>
      <c r="E24506" s="27"/>
      <c r="F24506" s="27"/>
      <c r="G24506" s="1"/>
      <c r="H24506" s="1"/>
      <c r="I24506" s="1"/>
    </row>
    <row r="24507" spans="2:9">
      <c r="B24507" s="1"/>
      <c r="C24507" s="29"/>
      <c r="D24507" s="27"/>
      <c r="E24507" s="27"/>
      <c r="F24507" s="27"/>
      <c r="G24507" s="1"/>
      <c r="H24507" s="1"/>
      <c r="I24507" s="1"/>
    </row>
    <row r="24508" spans="2:9">
      <c r="B24508" s="1"/>
      <c r="C24508" s="29"/>
      <c r="D24508" s="27"/>
      <c r="E24508" s="27"/>
      <c r="F24508" s="27"/>
      <c r="G24508" s="1"/>
      <c r="H24508" s="1"/>
      <c r="I24508" s="1"/>
    </row>
    <row r="24509" spans="2:9">
      <c r="B24509" s="1"/>
      <c r="C24509" s="29"/>
      <c r="D24509" s="27"/>
      <c r="E24509" s="27"/>
      <c r="F24509" s="27"/>
      <c r="G24509" s="1"/>
      <c r="H24509" s="1"/>
      <c r="I24509" s="1"/>
    </row>
    <row r="24510" spans="2:9">
      <c r="B24510" s="1"/>
      <c r="C24510" s="29"/>
      <c r="D24510" s="27"/>
      <c r="E24510" s="27"/>
      <c r="F24510" s="27"/>
      <c r="G24510" s="1"/>
      <c r="H24510" s="1"/>
      <c r="I24510" s="1"/>
    </row>
    <row r="24511" spans="2:9">
      <c r="B24511" s="1"/>
      <c r="C24511" s="29"/>
      <c r="D24511" s="27"/>
      <c r="E24511" s="27"/>
      <c r="F24511" s="27"/>
      <c r="G24511" s="1"/>
      <c r="H24511" s="1"/>
      <c r="I24511" s="1"/>
    </row>
    <row r="24512" spans="2:9">
      <c r="B24512" s="1"/>
      <c r="C24512" s="29"/>
      <c r="D24512" s="27"/>
      <c r="E24512" s="27"/>
      <c r="F24512" s="27"/>
      <c r="G24512" s="1"/>
      <c r="H24512" s="1"/>
      <c r="I24512" s="1"/>
    </row>
    <row r="24513" spans="2:9">
      <c r="B24513" s="1"/>
      <c r="C24513" s="29"/>
      <c r="D24513" s="27"/>
      <c r="E24513" s="27"/>
      <c r="F24513" s="27"/>
      <c r="G24513" s="1"/>
      <c r="H24513" s="1"/>
      <c r="I24513" s="1"/>
    </row>
    <row r="24514" spans="2:9">
      <c r="B24514" s="1"/>
      <c r="C24514" s="29"/>
      <c r="D24514" s="27"/>
      <c r="E24514" s="27"/>
      <c r="F24514" s="27"/>
      <c r="G24514" s="1"/>
      <c r="H24514" s="1"/>
      <c r="I24514" s="1"/>
    </row>
    <row r="24515" spans="2:9">
      <c r="B24515" s="1"/>
      <c r="C24515" s="29"/>
      <c r="D24515" s="27"/>
      <c r="E24515" s="27"/>
      <c r="F24515" s="27"/>
      <c r="G24515" s="1"/>
      <c r="H24515" s="1"/>
      <c r="I24515" s="1"/>
    </row>
    <row r="24516" spans="2:9">
      <c r="B24516" s="1"/>
      <c r="C24516" s="29"/>
      <c r="D24516" s="27"/>
      <c r="E24516" s="27"/>
      <c r="F24516" s="27"/>
      <c r="G24516" s="1"/>
      <c r="H24516" s="1"/>
      <c r="I24516" s="1"/>
    </row>
    <row r="24517" spans="2:9">
      <c r="B24517" s="1"/>
      <c r="C24517" s="29"/>
      <c r="D24517" s="27"/>
      <c r="E24517" s="27"/>
      <c r="F24517" s="27"/>
      <c r="G24517" s="1"/>
      <c r="H24517" s="1"/>
      <c r="I24517" s="1"/>
    </row>
    <row r="24518" spans="2:9">
      <c r="B24518" s="1"/>
      <c r="C24518" s="29"/>
      <c r="D24518" s="27"/>
      <c r="E24518" s="27"/>
      <c r="F24518" s="27"/>
      <c r="G24518" s="1"/>
      <c r="H24518" s="1"/>
      <c r="I24518" s="1"/>
    </row>
    <row r="24519" spans="2:9">
      <c r="B24519" s="1"/>
      <c r="C24519" s="29"/>
      <c r="D24519" s="27"/>
      <c r="E24519" s="27"/>
      <c r="F24519" s="27"/>
      <c r="G24519" s="1"/>
      <c r="H24519" s="1"/>
      <c r="I24519" s="1"/>
    </row>
    <row r="24520" spans="2:9">
      <c r="B24520" s="1"/>
      <c r="C24520" s="29"/>
      <c r="D24520" s="27"/>
      <c r="E24520" s="27"/>
      <c r="F24520" s="27"/>
      <c r="G24520" s="1"/>
      <c r="H24520" s="1"/>
      <c r="I24520" s="1"/>
    </row>
    <row r="24521" spans="2:9">
      <c r="B24521" s="1"/>
      <c r="C24521" s="29"/>
      <c r="D24521" s="27"/>
      <c r="E24521" s="27"/>
      <c r="F24521" s="27"/>
      <c r="G24521" s="1"/>
      <c r="H24521" s="1"/>
      <c r="I24521" s="1"/>
    </row>
    <row r="24522" spans="2:9">
      <c r="B24522" s="1"/>
      <c r="C24522" s="29"/>
      <c r="D24522" s="27"/>
      <c r="E24522" s="27"/>
      <c r="F24522" s="27"/>
      <c r="G24522" s="1"/>
      <c r="H24522" s="1"/>
      <c r="I24522" s="1"/>
    </row>
    <row r="24523" spans="2:9">
      <c r="B24523" s="1"/>
      <c r="C24523" s="29"/>
      <c r="D24523" s="27"/>
      <c r="E24523" s="27"/>
      <c r="F24523" s="27"/>
      <c r="G24523" s="1"/>
      <c r="H24523" s="1"/>
      <c r="I24523" s="1"/>
    </row>
    <row r="24524" spans="2:9">
      <c r="B24524" s="1"/>
      <c r="C24524" s="29"/>
      <c r="D24524" s="27"/>
      <c r="E24524" s="27"/>
      <c r="F24524" s="27"/>
      <c r="G24524" s="1"/>
      <c r="H24524" s="1"/>
      <c r="I24524" s="1"/>
    </row>
    <row r="24525" spans="2:9">
      <c r="B24525" s="1"/>
      <c r="C24525" s="29"/>
      <c r="D24525" s="27"/>
      <c r="E24525" s="27"/>
      <c r="F24525" s="27"/>
      <c r="G24525" s="1"/>
      <c r="H24525" s="1"/>
      <c r="I24525" s="1"/>
    </row>
    <row r="24526" spans="2:9">
      <c r="B24526" s="1"/>
      <c r="C24526" s="29"/>
      <c r="D24526" s="27"/>
      <c r="E24526" s="27"/>
      <c r="F24526" s="27"/>
      <c r="G24526" s="1"/>
      <c r="H24526" s="1"/>
      <c r="I24526" s="1"/>
    </row>
    <row r="24527" spans="2:9">
      <c r="B24527" s="1"/>
      <c r="C24527" s="29"/>
      <c r="D24527" s="27"/>
      <c r="E24527" s="27"/>
      <c r="F24527" s="27"/>
      <c r="G24527" s="1"/>
      <c r="H24527" s="1"/>
      <c r="I24527" s="1"/>
    </row>
    <row r="24528" spans="2:9">
      <c r="B24528" s="1"/>
      <c r="C24528" s="29"/>
      <c r="D24528" s="27"/>
      <c r="E24528" s="27"/>
      <c r="F24528" s="27"/>
      <c r="G24528" s="1"/>
      <c r="H24528" s="1"/>
      <c r="I24528" s="1"/>
    </row>
    <row r="24529" spans="2:9">
      <c r="B24529" s="1"/>
      <c r="C24529" s="29"/>
      <c r="D24529" s="27"/>
      <c r="E24529" s="27"/>
      <c r="F24529" s="27"/>
      <c r="G24529" s="1"/>
      <c r="H24529" s="1"/>
      <c r="I24529" s="1"/>
    </row>
    <row r="24530" spans="2:9">
      <c r="B24530" s="1"/>
      <c r="C24530" s="29"/>
      <c r="D24530" s="27"/>
      <c r="E24530" s="27"/>
      <c r="F24530" s="27"/>
      <c r="G24530" s="1"/>
      <c r="H24530" s="1"/>
      <c r="I24530" s="1"/>
    </row>
    <row r="24531" spans="2:9">
      <c r="B24531" s="1"/>
      <c r="C24531" s="29"/>
      <c r="D24531" s="27"/>
      <c r="E24531" s="27"/>
      <c r="F24531" s="27"/>
      <c r="G24531" s="1"/>
      <c r="H24531" s="1"/>
      <c r="I24531" s="1"/>
    </row>
    <row r="24532" spans="2:9">
      <c r="B24532" s="1"/>
      <c r="C24532" s="29"/>
      <c r="D24532" s="27"/>
      <c r="E24532" s="27"/>
      <c r="F24532" s="27"/>
      <c r="G24532" s="1"/>
      <c r="H24532" s="1"/>
      <c r="I24532" s="1"/>
    </row>
    <row r="24533" spans="2:9">
      <c r="B24533" s="1"/>
      <c r="C24533" s="29"/>
      <c r="D24533" s="27"/>
      <c r="E24533" s="27"/>
      <c r="F24533" s="27"/>
      <c r="G24533" s="1"/>
      <c r="H24533" s="1"/>
      <c r="I24533" s="1"/>
    </row>
    <row r="24534" spans="2:9">
      <c r="B24534" s="1"/>
      <c r="C24534" s="29"/>
      <c r="D24534" s="27"/>
      <c r="E24534" s="27"/>
      <c r="F24534" s="27"/>
      <c r="G24534" s="1"/>
      <c r="H24534" s="1"/>
      <c r="I24534" s="1"/>
    </row>
    <row r="24535" spans="2:9">
      <c r="B24535" s="1"/>
      <c r="C24535" s="29"/>
      <c r="D24535" s="27"/>
      <c r="E24535" s="27"/>
      <c r="F24535" s="27"/>
      <c r="G24535" s="1"/>
      <c r="H24535" s="1"/>
      <c r="I24535" s="1"/>
    </row>
    <row r="24536" spans="2:9">
      <c r="B24536" s="1"/>
      <c r="C24536" s="29"/>
      <c r="D24536" s="27"/>
      <c r="E24536" s="27"/>
      <c r="F24536" s="27"/>
      <c r="G24536" s="1"/>
      <c r="H24536" s="1"/>
      <c r="I24536" s="1"/>
    </row>
    <row r="24537" spans="2:9">
      <c r="B24537" s="1"/>
      <c r="C24537" s="29"/>
      <c r="D24537" s="27"/>
      <c r="E24537" s="27"/>
      <c r="F24537" s="27"/>
      <c r="G24537" s="1"/>
      <c r="H24537" s="1"/>
      <c r="I24537" s="1"/>
    </row>
    <row r="24538" spans="2:9">
      <c r="B24538" s="1"/>
      <c r="C24538" s="29"/>
      <c r="D24538" s="27"/>
      <c r="E24538" s="27"/>
      <c r="F24538" s="27"/>
      <c r="G24538" s="1"/>
      <c r="H24538" s="1"/>
      <c r="I24538" s="1"/>
    </row>
    <row r="24539" spans="2:9">
      <c r="B24539" s="1"/>
      <c r="C24539" s="29"/>
      <c r="D24539" s="27"/>
      <c r="E24539" s="27"/>
      <c r="F24539" s="27"/>
      <c r="G24539" s="1"/>
      <c r="H24539" s="1"/>
      <c r="I24539" s="1"/>
    </row>
    <row r="24540" spans="2:9">
      <c r="B24540" s="1"/>
      <c r="C24540" s="29"/>
      <c r="D24540" s="27"/>
      <c r="E24540" s="27"/>
      <c r="F24540" s="27"/>
      <c r="G24540" s="1"/>
      <c r="H24540" s="1"/>
      <c r="I24540" s="1"/>
    </row>
    <row r="24541" spans="2:9">
      <c r="B24541" s="1"/>
      <c r="C24541" s="29"/>
      <c r="D24541" s="27"/>
      <c r="E24541" s="27"/>
      <c r="F24541" s="27"/>
      <c r="G24541" s="1"/>
      <c r="H24541" s="1"/>
      <c r="I24541" s="1"/>
    </row>
    <row r="24542" spans="2:9">
      <c r="B24542" s="1"/>
      <c r="C24542" s="29"/>
      <c r="D24542" s="27"/>
      <c r="E24542" s="27"/>
      <c r="F24542" s="27"/>
      <c r="G24542" s="1"/>
      <c r="H24542" s="1"/>
      <c r="I24542" s="1"/>
    </row>
    <row r="24543" spans="2:9">
      <c r="B24543" s="1"/>
      <c r="C24543" s="29"/>
      <c r="D24543" s="27"/>
      <c r="E24543" s="27"/>
      <c r="F24543" s="27"/>
      <c r="G24543" s="1"/>
      <c r="H24543" s="1"/>
      <c r="I24543" s="1"/>
    </row>
    <row r="24544" spans="2:9">
      <c r="B24544" s="1"/>
      <c r="C24544" s="29"/>
      <c r="D24544" s="27"/>
      <c r="E24544" s="27"/>
      <c r="F24544" s="27"/>
      <c r="G24544" s="1"/>
      <c r="H24544" s="1"/>
      <c r="I24544" s="1"/>
    </row>
    <row r="24545" spans="2:9">
      <c r="B24545" s="1"/>
      <c r="C24545" s="29"/>
      <c r="D24545" s="27"/>
      <c r="E24545" s="27"/>
      <c r="F24545" s="27"/>
      <c r="G24545" s="1"/>
      <c r="H24545" s="1"/>
      <c r="I24545" s="1"/>
    </row>
    <row r="24546" spans="2:9">
      <c r="B24546" s="1"/>
      <c r="C24546" s="29"/>
      <c r="D24546" s="27"/>
      <c r="E24546" s="27"/>
      <c r="F24546" s="27"/>
      <c r="G24546" s="1"/>
      <c r="H24546" s="1"/>
      <c r="I24546" s="1"/>
    </row>
    <row r="24547" spans="2:9">
      <c r="B24547" s="1"/>
      <c r="C24547" s="29"/>
      <c r="D24547" s="27"/>
      <c r="E24547" s="27"/>
      <c r="F24547" s="27"/>
      <c r="G24547" s="1"/>
      <c r="H24547" s="1"/>
      <c r="I24547" s="1"/>
    </row>
    <row r="24548" spans="2:9">
      <c r="B24548" s="1"/>
      <c r="C24548" s="29"/>
      <c r="D24548" s="27"/>
      <c r="E24548" s="27"/>
      <c r="F24548" s="27"/>
      <c r="G24548" s="1"/>
      <c r="H24548" s="1"/>
      <c r="I24548" s="1"/>
    </row>
    <row r="24549" spans="2:9">
      <c r="B24549" s="1"/>
      <c r="C24549" s="29"/>
      <c r="D24549" s="27"/>
      <c r="E24549" s="27"/>
      <c r="F24549" s="27"/>
      <c r="G24549" s="1"/>
      <c r="H24549" s="1"/>
      <c r="I24549" s="1"/>
    </row>
    <row r="24550" spans="2:9">
      <c r="B24550" s="1"/>
      <c r="C24550" s="29"/>
      <c r="D24550" s="27"/>
      <c r="E24550" s="27"/>
      <c r="F24550" s="27"/>
      <c r="G24550" s="1"/>
      <c r="H24550" s="1"/>
      <c r="I24550" s="1"/>
    </row>
    <row r="24551" spans="2:9">
      <c r="B24551" s="1"/>
      <c r="C24551" s="29"/>
      <c r="D24551" s="27"/>
      <c r="E24551" s="27"/>
      <c r="F24551" s="27"/>
      <c r="G24551" s="1"/>
      <c r="H24551" s="1"/>
      <c r="I24551" s="1"/>
    </row>
    <row r="24552" spans="2:9">
      <c r="B24552" s="1"/>
      <c r="C24552" s="29"/>
      <c r="D24552" s="27"/>
      <c r="E24552" s="27"/>
      <c r="F24552" s="27"/>
      <c r="G24552" s="1"/>
      <c r="H24552" s="1"/>
      <c r="I24552" s="1"/>
    </row>
    <row r="24553" spans="2:9">
      <c r="B24553" s="1"/>
      <c r="C24553" s="29"/>
      <c r="D24553" s="27"/>
      <c r="E24553" s="27"/>
      <c r="F24553" s="27"/>
      <c r="G24553" s="1"/>
      <c r="H24553" s="1"/>
      <c r="I24553" s="1"/>
    </row>
    <row r="24554" spans="2:9">
      <c r="B24554" s="1"/>
      <c r="C24554" s="29"/>
      <c r="D24554" s="27"/>
      <c r="E24554" s="27"/>
      <c r="F24554" s="27"/>
      <c r="G24554" s="1"/>
      <c r="H24554" s="1"/>
      <c r="I24554" s="1"/>
    </row>
    <row r="24555" spans="2:9">
      <c r="B24555" s="1"/>
      <c r="C24555" s="29"/>
      <c r="D24555" s="27"/>
      <c r="E24555" s="27"/>
      <c r="F24555" s="27"/>
      <c r="G24555" s="1"/>
      <c r="H24555" s="1"/>
      <c r="I24555" s="1"/>
    </row>
    <row r="24556" spans="2:9">
      <c r="B24556" s="1"/>
      <c r="C24556" s="29"/>
      <c r="D24556" s="27"/>
      <c r="E24556" s="27"/>
      <c r="F24556" s="27"/>
      <c r="G24556" s="1"/>
      <c r="H24556" s="1"/>
      <c r="I24556" s="1"/>
    </row>
    <row r="24557" spans="2:9">
      <c r="B24557" s="1"/>
      <c r="C24557" s="29"/>
      <c r="D24557" s="27"/>
      <c r="E24557" s="27"/>
      <c r="F24557" s="27"/>
      <c r="G24557" s="1"/>
      <c r="H24557" s="1"/>
      <c r="I24557" s="1"/>
    </row>
    <row r="24558" spans="2:9">
      <c r="B24558" s="1"/>
      <c r="C24558" s="29"/>
      <c r="D24558" s="27"/>
      <c r="E24558" s="27"/>
      <c r="F24558" s="27"/>
      <c r="G24558" s="1"/>
      <c r="H24558" s="1"/>
      <c r="I24558" s="1"/>
    </row>
    <row r="24559" spans="2:9">
      <c r="B24559" s="1"/>
      <c r="C24559" s="29"/>
      <c r="D24559" s="27"/>
      <c r="E24559" s="27"/>
      <c r="F24559" s="27"/>
      <c r="G24559" s="1"/>
      <c r="H24559" s="1"/>
      <c r="I24559" s="1"/>
    </row>
    <row r="24560" spans="2:9">
      <c r="B24560" s="1"/>
      <c r="C24560" s="29"/>
      <c r="D24560" s="27"/>
      <c r="E24560" s="27"/>
      <c r="F24560" s="27"/>
      <c r="G24560" s="1"/>
      <c r="H24560" s="1"/>
      <c r="I24560" s="1"/>
    </row>
    <row r="24561" spans="2:9">
      <c r="B24561" s="1"/>
      <c r="C24561" s="29"/>
      <c r="D24561" s="27"/>
      <c r="E24561" s="27"/>
      <c r="F24561" s="27"/>
      <c r="G24561" s="1"/>
      <c r="H24561" s="1"/>
      <c r="I24561" s="1"/>
    </row>
    <row r="24562" spans="2:9">
      <c r="B24562" s="1"/>
      <c r="C24562" s="29"/>
      <c r="D24562" s="27"/>
      <c r="E24562" s="27"/>
      <c r="F24562" s="27"/>
      <c r="G24562" s="1"/>
      <c r="H24562" s="1"/>
      <c r="I24562" s="1"/>
    </row>
    <row r="24563" spans="2:9">
      <c r="B24563" s="1"/>
      <c r="C24563" s="29"/>
      <c r="D24563" s="27"/>
      <c r="E24563" s="27"/>
      <c r="F24563" s="27"/>
      <c r="G24563" s="1"/>
      <c r="H24563" s="1"/>
      <c r="I24563" s="1"/>
    </row>
    <row r="24564" spans="2:9">
      <c r="B24564" s="1"/>
      <c r="C24564" s="29"/>
      <c r="D24564" s="27"/>
      <c r="E24564" s="27"/>
      <c r="F24564" s="27"/>
      <c r="G24564" s="1"/>
      <c r="H24564" s="1"/>
      <c r="I24564" s="1"/>
    </row>
    <row r="24565" spans="2:9">
      <c r="B24565" s="1"/>
      <c r="C24565" s="29"/>
      <c r="D24565" s="27"/>
      <c r="E24565" s="27"/>
      <c r="F24565" s="27"/>
      <c r="G24565" s="1"/>
      <c r="H24565" s="1"/>
      <c r="I24565" s="1"/>
    </row>
    <row r="24566" spans="2:9">
      <c r="B24566" s="1"/>
      <c r="C24566" s="29"/>
      <c r="D24566" s="27"/>
      <c r="E24566" s="27"/>
      <c r="F24566" s="27"/>
      <c r="G24566" s="1"/>
      <c r="H24566" s="1"/>
      <c r="I24566" s="1"/>
    </row>
    <row r="24567" spans="2:9">
      <c r="B24567" s="1"/>
      <c r="C24567" s="29"/>
      <c r="D24567" s="27"/>
      <c r="E24567" s="27"/>
      <c r="F24567" s="27"/>
      <c r="G24567" s="1"/>
      <c r="H24567" s="1"/>
      <c r="I24567" s="1"/>
    </row>
    <row r="24568" spans="2:9">
      <c r="B24568" s="1"/>
      <c r="C24568" s="29"/>
      <c r="D24568" s="27"/>
      <c r="E24568" s="27"/>
      <c r="F24568" s="27"/>
      <c r="G24568" s="1"/>
      <c r="H24568" s="1"/>
      <c r="I24568" s="1"/>
    </row>
    <row r="24569" spans="2:9">
      <c r="B24569" s="1"/>
      <c r="C24569" s="29"/>
      <c r="D24569" s="27"/>
      <c r="E24569" s="27"/>
      <c r="F24569" s="27"/>
      <c r="G24569" s="1"/>
      <c r="H24569" s="1"/>
      <c r="I24569" s="1"/>
    </row>
    <row r="24570" spans="2:9">
      <c r="B24570" s="1"/>
      <c r="C24570" s="29"/>
      <c r="D24570" s="27"/>
      <c r="E24570" s="27"/>
      <c r="F24570" s="27"/>
      <c r="G24570" s="1"/>
      <c r="H24570" s="1"/>
      <c r="I24570" s="1"/>
    </row>
    <row r="24571" spans="2:9">
      <c r="B24571" s="1"/>
      <c r="C24571" s="29"/>
      <c r="D24571" s="27"/>
      <c r="E24571" s="27"/>
      <c r="F24571" s="27"/>
      <c r="G24571" s="1"/>
      <c r="H24571" s="1"/>
      <c r="I24571" s="1"/>
    </row>
    <row r="24572" spans="2:9">
      <c r="B24572" s="1"/>
      <c r="C24572" s="29"/>
      <c r="D24572" s="27"/>
      <c r="E24572" s="27"/>
      <c r="F24572" s="27"/>
      <c r="G24572" s="1"/>
      <c r="H24572" s="1"/>
      <c r="I24572" s="1"/>
    </row>
    <row r="24573" spans="2:9">
      <c r="B24573" s="1"/>
      <c r="C24573" s="29"/>
      <c r="D24573" s="27"/>
      <c r="E24573" s="27"/>
      <c r="F24573" s="27"/>
      <c r="G24573" s="1"/>
      <c r="H24573" s="1"/>
      <c r="I24573" s="1"/>
    </row>
    <row r="24574" spans="2:9">
      <c r="B24574" s="1"/>
      <c r="C24574" s="29"/>
      <c r="D24574" s="27"/>
      <c r="E24574" s="27"/>
      <c r="F24574" s="27"/>
      <c r="G24574" s="1"/>
      <c r="H24574" s="1"/>
      <c r="I24574" s="1"/>
    </row>
    <row r="24575" spans="2:9">
      <c r="B24575" s="1"/>
      <c r="C24575" s="29"/>
      <c r="D24575" s="27"/>
      <c r="E24575" s="27"/>
      <c r="F24575" s="27"/>
      <c r="G24575" s="1"/>
      <c r="H24575" s="1"/>
      <c r="I24575" s="1"/>
    </row>
    <row r="24576" spans="2:9">
      <c r="B24576" s="1"/>
      <c r="C24576" s="29"/>
      <c r="D24576" s="27"/>
      <c r="E24576" s="27"/>
      <c r="F24576" s="27"/>
      <c r="G24576" s="1"/>
      <c r="H24576" s="1"/>
      <c r="I24576" s="1"/>
    </row>
    <row r="24577" spans="2:9">
      <c r="B24577" s="1"/>
      <c r="C24577" s="29"/>
      <c r="D24577" s="27"/>
      <c r="E24577" s="27"/>
      <c r="F24577" s="27"/>
      <c r="G24577" s="1"/>
      <c r="H24577" s="1"/>
      <c r="I24577" s="1"/>
    </row>
    <row r="24578" spans="2:9">
      <c r="B24578" s="1"/>
      <c r="C24578" s="29"/>
      <c r="D24578" s="27"/>
      <c r="E24578" s="27"/>
      <c r="F24578" s="27"/>
      <c r="G24578" s="1"/>
      <c r="H24578" s="1"/>
      <c r="I24578" s="1"/>
    </row>
    <row r="24579" spans="2:9">
      <c r="B24579" s="1"/>
      <c r="C24579" s="29"/>
      <c r="D24579" s="27"/>
      <c r="E24579" s="27"/>
      <c r="F24579" s="27"/>
      <c r="G24579" s="1"/>
      <c r="H24579" s="1"/>
      <c r="I24579" s="1"/>
    </row>
    <row r="24580" spans="2:9">
      <c r="B24580" s="1"/>
      <c r="C24580" s="29"/>
      <c r="D24580" s="27"/>
      <c r="E24580" s="27"/>
      <c r="F24580" s="27"/>
      <c r="G24580" s="1"/>
      <c r="H24580" s="1"/>
      <c r="I24580" s="1"/>
    </row>
    <row r="24581" spans="2:9">
      <c r="B24581" s="1"/>
      <c r="C24581" s="29"/>
      <c r="D24581" s="27"/>
      <c r="E24581" s="27"/>
      <c r="F24581" s="27"/>
      <c r="G24581" s="1"/>
      <c r="H24581" s="1"/>
      <c r="I24581" s="1"/>
    </row>
    <row r="24582" spans="2:9">
      <c r="B24582" s="1"/>
      <c r="C24582" s="29"/>
      <c r="D24582" s="27"/>
      <c r="E24582" s="27"/>
      <c r="F24582" s="27"/>
      <c r="G24582" s="1"/>
      <c r="H24582" s="1"/>
      <c r="I24582" s="1"/>
    </row>
    <row r="24583" spans="2:9">
      <c r="B24583" s="1"/>
      <c r="C24583" s="29"/>
      <c r="D24583" s="27"/>
      <c r="E24583" s="27"/>
      <c r="F24583" s="27"/>
      <c r="G24583" s="1"/>
      <c r="H24583" s="1"/>
      <c r="I24583" s="1"/>
    </row>
    <row r="24584" spans="2:9">
      <c r="B24584" s="1"/>
      <c r="C24584" s="29"/>
      <c r="D24584" s="27"/>
      <c r="E24584" s="27"/>
      <c r="F24584" s="27"/>
      <c r="G24584" s="1"/>
      <c r="H24584" s="1"/>
      <c r="I24584" s="1"/>
    </row>
    <row r="24585" spans="2:9">
      <c r="B24585" s="1"/>
      <c r="C24585" s="29"/>
      <c r="D24585" s="27"/>
      <c r="E24585" s="27"/>
      <c r="F24585" s="27"/>
      <c r="G24585" s="1"/>
      <c r="H24585" s="1"/>
      <c r="I24585" s="1"/>
    </row>
    <row r="24586" spans="2:9">
      <c r="B24586" s="1"/>
      <c r="C24586" s="29"/>
      <c r="D24586" s="27"/>
      <c r="E24586" s="27"/>
      <c r="F24586" s="27"/>
      <c r="G24586" s="1"/>
      <c r="H24586" s="1"/>
      <c r="I24586" s="1"/>
    </row>
    <row r="24587" spans="2:9">
      <c r="B24587" s="1"/>
      <c r="C24587" s="29"/>
      <c r="D24587" s="27"/>
      <c r="E24587" s="27"/>
      <c r="F24587" s="27"/>
      <c r="G24587" s="1"/>
      <c r="H24587" s="1"/>
      <c r="I24587" s="1"/>
    </row>
    <row r="24588" spans="2:9">
      <c r="B24588" s="1"/>
      <c r="C24588" s="29"/>
      <c r="D24588" s="27"/>
      <c r="E24588" s="27"/>
      <c r="F24588" s="27"/>
      <c r="G24588" s="1"/>
      <c r="H24588" s="1"/>
      <c r="I24588" s="1"/>
    </row>
    <row r="24589" spans="2:9">
      <c r="B24589" s="1"/>
      <c r="C24589" s="29"/>
      <c r="D24589" s="27"/>
      <c r="E24589" s="27"/>
      <c r="F24589" s="27"/>
      <c r="G24589" s="1"/>
      <c r="H24589" s="1"/>
      <c r="I24589" s="1"/>
    </row>
    <row r="24590" spans="2:9">
      <c r="B24590" s="1"/>
      <c r="C24590" s="29"/>
      <c r="D24590" s="27"/>
      <c r="E24590" s="27"/>
      <c r="F24590" s="27"/>
      <c r="G24590" s="1"/>
      <c r="H24590" s="1"/>
      <c r="I24590" s="1"/>
    </row>
    <row r="24591" spans="2:9">
      <c r="B24591" s="1"/>
      <c r="C24591" s="29"/>
      <c r="D24591" s="27"/>
      <c r="E24591" s="27"/>
      <c r="F24591" s="27"/>
      <c r="G24591" s="1"/>
      <c r="H24591" s="1"/>
      <c r="I24591" s="1"/>
    </row>
    <row r="24592" spans="2:9">
      <c r="B24592" s="1"/>
      <c r="C24592" s="29"/>
      <c r="D24592" s="27"/>
      <c r="E24592" s="27"/>
      <c r="F24592" s="27"/>
      <c r="G24592" s="1"/>
      <c r="H24592" s="1"/>
      <c r="I24592" s="1"/>
    </row>
    <row r="24593" spans="2:9">
      <c r="B24593" s="1"/>
      <c r="C24593" s="29"/>
      <c r="D24593" s="27"/>
      <c r="E24593" s="27"/>
      <c r="F24593" s="27"/>
      <c r="G24593" s="1"/>
      <c r="H24593" s="1"/>
      <c r="I24593" s="1"/>
    </row>
    <row r="24594" spans="2:9">
      <c r="B24594" s="1"/>
      <c r="C24594" s="29"/>
      <c r="D24594" s="27"/>
      <c r="E24594" s="27"/>
      <c r="F24594" s="27"/>
      <c r="G24594" s="1"/>
      <c r="H24594" s="1"/>
      <c r="I24594" s="1"/>
    </row>
    <row r="24595" spans="2:9">
      <c r="B24595" s="1"/>
      <c r="C24595" s="29"/>
      <c r="D24595" s="27"/>
      <c r="E24595" s="27"/>
      <c r="F24595" s="27"/>
      <c r="G24595" s="1"/>
      <c r="H24595" s="1"/>
      <c r="I24595" s="1"/>
    </row>
    <row r="24596" spans="2:9">
      <c r="B24596" s="1"/>
      <c r="C24596" s="29"/>
      <c r="D24596" s="27"/>
      <c r="E24596" s="27"/>
      <c r="F24596" s="27"/>
      <c r="G24596" s="1"/>
      <c r="H24596" s="1"/>
      <c r="I24596" s="1"/>
    </row>
    <row r="24597" spans="2:9">
      <c r="B24597" s="1"/>
      <c r="C24597" s="29"/>
      <c r="D24597" s="27"/>
      <c r="E24597" s="27"/>
      <c r="F24597" s="27"/>
      <c r="G24597" s="1"/>
      <c r="H24597" s="1"/>
      <c r="I24597" s="1"/>
    </row>
    <row r="24598" spans="2:9">
      <c r="B24598" s="1"/>
      <c r="C24598" s="29"/>
      <c r="D24598" s="27"/>
      <c r="E24598" s="27"/>
      <c r="F24598" s="27"/>
      <c r="G24598" s="1"/>
      <c r="H24598" s="1"/>
      <c r="I24598" s="1"/>
    </row>
    <row r="24599" spans="2:9">
      <c r="B24599" s="1"/>
      <c r="C24599" s="29"/>
      <c r="D24599" s="27"/>
      <c r="E24599" s="27"/>
      <c r="F24599" s="27"/>
      <c r="G24599" s="1"/>
      <c r="H24599" s="1"/>
      <c r="I24599" s="1"/>
    </row>
    <row r="24600" spans="2:9">
      <c r="B24600" s="1"/>
      <c r="C24600" s="29"/>
      <c r="D24600" s="27"/>
      <c r="E24600" s="27"/>
      <c r="F24600" s="27"/>
      <c r="G24600" s="1"/>
      <c r="H24600" s="1"/>
      <c r="I24600" s="1"/>
    </row>
    <row r="24601" spans="2:9">
      <c r="B24601" s="1"/>
      <c r="C24601" s="29"/>
      <c r="D24601" s="27"/>
      <c r="E24601" s="27"/>
      <c r="F24601" s="27"/>
      <c r="G24601" s="1"/>
      <c r="H24601" s="1"/>
      <c r="I24601" s="1"/>
    </row>
    <row r="24602" spans="2:9">
      <c r="B24602" s="1"/>
      <c r="C24602" s="29"/>
      <c r="D24602" s="27"/>
      <c r="E24602" s="27"/>
      <c r="F24602" s="27"/>
      <c r="G24602" s="1"/>
      <c r="H24602" s="1"/>
      <c r="I24602" s="1"/>
    </row>
    <row r="24603" spans="2:9">
      <c r="B24603" s="1"/>
      <c r="C24603" s="29"/>
      <c r="D24603" s="27"/>
      <c r="E24603" s="27"/>
      <c r="F24603" s="27"/>
      <c r="G24603" s="1"/>
      <c r="H24603" s="1"/>
      <c r="I24603" s="1"/>
    </row>
    <row r="24604" spans="2:9">
      <c r="B24604" s="1"/>
      <c r="C24604" s="29"/>
      <c r="D24604" s="27"/>
      <c r="E24604" s="27"/>
      <c r="F24604" s="27"/>
      <c r="G24604" s="1"/>
      <c r="H24604" s="1"/>
      <c r="I24604" s="1"/>
    </row>
    <row r="24605" spans="2:9">
      <c r="B24605" s="1"/>
      <c r="C24605" s="29"/>
      <c r="D24605" s="27"/>
      <c r="E24605" s="27"/>
      <c r="F24605" s="27"/>
      <c r="G24605" s="1"/>
      <c r="H24605" s="1"/>
      <c r="I24605" s="1"/>
    </row>
    <row r="24606" spans="2:9">
      <c r="B24606" s="1"/>
      <c r="C24606" s="29"/>
      <c r="D24606" s="27"/>
      <c r="E24606" s="27"/>
      <c r="F24606" s="27"/>
      <c r="G24606" s="1"/>
      <c r="H24606" s="1"/>
      <c r="I24606" s="1"/>
    </row>
    <row r="24607" spans="2:9">
      <c r="B24607" s="1"/>
      <c r="C24607" s="29"/>
      <c r="D24607" s="27"/>
      <c r="E24607" s="27"/>
      <c r="F24607" s="27"/>
      <c r="G24607" s="1"/>
      <c r="H24607" s="1"/>
      <c r="I24607" s="1"/>
    </row>
    <row r="24608" spans="2:9">
      <c r="B24608" s="1"/>
      <c r="C24608" s="29"/>
      <c r="D24608" s="27"/>
      <c r="E24608" s="27"/>
      <c r="F24608" s="27"/>
      <c r="G24608" s="1"/>
      <c r="H24608" s="1"/>
      <c r="I24608" s="1"/>
    </row>
    <row r="24609" spans="2:9">
      <c r="B24609" s="1"/>
      <c r="C24609" s="29"/>
      <c r="D24609" s="27"/>
      <c r="E24609" s="27"/>
      <c r="F24609" s="27"/>
      <c r="G24609" s="1"/>
      <c r="H24609" s="1"/>
      <c r="I24609" s="1"/>
    </row>
    <row r="24610" spans="2:9">
      <c r="B24610" s="1"/>
      <c r="C24610" s="29"/>
      <c r="D24610" s="27"/>
      <c r="E24610" s="27"/>
      <c r="F24610" s="27"/>
      <c r="G24610" s="1"/>
      <c r="H24610" s="1"/>
      <c r="I24610" s="1"/>
    </row>
    <row r="24611" spans="2:9">
      <c r="B24611" s="1"/>
      <c r="C24611" s="29"/>
      <c r="D24611" s="27"/>
      <c r="E24611" s="27"/>
      <c r="F24611" s="27"/>
      <c r="G24611" s="1"/>
      <c r="H24611" s="1"/>
      <c r="I24611" s="1"/>
    </row>
    <row r="24612" spans="2:9">
      <c r="B24612" s="1"/>
      <c r="C24612" s="29"/>
      <c r="D24612" s="27"/>
      <c r="E24612" s="27"/>
      <c r="F24612" s="27"/>
      <c r="G24612" s="1"/>
      <c r="H24612" s="1"/>
      <c r="I24612" s="1"/>
    </row>
    <row r="24613" spans="2:9">
      <c r="B24613" s="1"/>
      <c r="C24613" s="29"/>
      <c r="D24613" s="27"/>
      <c r="E24613" s="27"/>
      <c r="F24613" s="27"/>
      <c r="G24613" s="1"/>
      <c r="H24613" s="1"/>
      <c r="I24613" s="1"/>
    </row>
    <row r="24614" spans="2:9">
      <c r="B24614" s="1"/>
      <c r="C24614" s="29"/>
      <c r="D24614" s="27"/>
      <c r="E24614" s="27"/>
      <c r="F24614" s="27"/>
      <c r="G24614" s="1"/>
      <c r="H24614" s="1"/>
      <c r="I24614" s="1"/>
    </row>
    <row r="24615" spans="2:9">
      <c r="B24615" s="1"/>
      <c r="C24615" s="29"/>
      <c r="D24615" s="27"/>
      <c r="E24615" s="27"/>
      <c r="F24615" s="27"/>
      <c r="G24615" s="1"/>
      <c r="H24615" s="1"/>
      <c r="I24615" s="1"/>
    </row>
    <row r="24616" spans="2:9">
      <c r="B24616" s="1"/>
      <c r="C24616" s="29"/>
      <c r="D24616" s="27"/>
      <c r="E24616" s="27"/>
      <c r="F24616" s="27"/>
      <c r="G24616" s="1"/>
      <c r="H24616" s="1"/>
      <c r="I24616" s="1"/>
    </row>
    <row r="24617" spans="2:9">
      <c r="B24617" s="1"/>
      <c r="C24617" s="29"/>
      <c r="D24617" s="27"/>
      <c r="E24617" s="27"/>
      <c r="F24617" s="27"/>
      <c r="G24617" s="1"/>
      <c r="H24617" s="1"/>
      <c r="I24617" s="1"/>
    </row>
    <row r="24618" spans="2:9">
      <c r="B24618" s="1"/>
      <c r="C24618" s="29"/>
      <c r="D24618" s="27"/>
      <c r="E24618" s="27"/>
      <c r="F24618" s="27"/>
      <c r="G24618" s="1"/>
      <c r="H24618" s="1"/>
      <c r="I24618" s="1"/>
    </row>
    <row r="24619" spans="2:9">
      <c r="B24619" s="1"/>
      <c r="C24619" s="29"/>
      <c r="D24619" s="27"/>
      <c r="E24619" s="27"/>
      <c r="F24619" s="27"/>
      <c r="G24619" s="1"/>
      <c r="H24619" s="1"/>
      <c r="I24619" s="1"/>
    </row>
    <row r="24620" spans="2:9">
      <c r="B24620" s="1"/>
      <c r="C24620" s="29"/>
      <c r="D24620" s="27"/>
      <c r="E24620" s="27"/>
      <c r="F24620" s="27"/>
      <c r="G24620" s="1"/>
      <c r="H24620" s="1"/>
      <c r="I24620" s="1"/>
    </row>
    <row r="24621" spans="2:9">
      <c r="B24621" s="1"/>
      <c r="C24621" s="29"/>
      <c r="D24621" s="27"/>
      <c r="E24621" s="27"/>
      <c r="F24621" s="27"/>
      <c r="G24621" s="1"/>
      <c r="H24621" s="1"/>
      <c r="I24621" s="1"/>
    </row>
    <row r="24622" spans="2:9">
      <c r="B24622" s="1"/>
      <c r="C24622" s="29"/>
      <c r="D24622" s="27"/>
      <c r="E24622" s="27"/>
      <c r="F24622" s="27"/>
      <c r="G24622" s="1"/>
      <c r="H24622" s="1"/>
      <c r="I24622" s="1"/>
    </row>
    <row r="24623" spans="2:9">
      <c r="B24623" s="1"/>
      <c r="C24623" s="29"/>
      <c r="D24623" s="27"/>
      <c r="E24623" s="27"/>
      <c r="F24623" s="27"/>
      <c r="G24623" s="1"/>
      <c r="H24623" s="1"/>
      <c r="I24623" s="1"/>
    </row>
    <row r="24624" spans="2:9">
      <c r="B24624" s="1"/>
      <c r="C24624" s="29"/>
      <c r="D24624" s="27"/>
      <c r="E24624" s="27"/>
      <c r="F24624" s="27"/>
      <c r="G24624" s="1"/>
      <c r="H24624" s="1"/>
      <c r="I24624" s="1"/>
    </row>
    <row r="24625" spans="2:9">
      <c r="B24625" s="1"/>
      <c r="C24625" s="29"/>
      <c r="D24625" s="27"/>
      <c r="E24625" s="27"/>
      <c r="F24625" s="27"/>
      <c r="G24625" s="1"/>
      <c r="H24625" s="1"/>
      <c r="I24625" s="1"/>
    </row>
    <row r="24626" spans="2:9">
      <c r="B24626" s="1"/>
      <c r="C24626" s="29"/>
      <c r="D24626" s="27"/>
      <c r="E24626" s="27"/>
      <c r="F24626" s="27"/>
      <c r="G24626" s="1"/>
      <c r="H24626" s="1"/>
      <c r="I24626" s="1"/>
    </row>
    <row r="24627" spans="2:9">
      <c r="B24627" s="1"/>
      <c r="C24627" s="29"/>
      <c r="D24627" s="27"/>
      <c r="E24627" s="27"/>
      <c r="F24627" s="27"/>
      <c r="G24627" s="1"/>
      <c r="H24627" s="1"/>
      <c r="I24627" s="1"/>
    </row>
    <row r="24628" spans="2:9">
      <c r="B24628" s="1"/>
      <c r="C24628" s="29"/>
      <c r="D24628" s="27"/>
      <c r="E24628" s="27"/>
      <c r="F24628" s="27"/>
      <c r="G24628" s="1"/>
      <c r="H24628" s="1"/>
      <c r="I24628" s="1"/>
    </row>
    <row r="24629" spans="2:9">
      <c r="B24629" s="1"/>
      <c r="C24629" s="29"/>
      <c r="D24629" s="27"/>
      <c r="E24629" s="27"/>
      <c r="F24629" s="27"/>
      <c r="G24629" s="1"/>
      <c r="H24629" s="1"/>
      <c r="I24629" s="1"/>
    </row>
    <row r="24630" spans="2:9">
      <c r="B24630" s="1"/>
      <c r="C24630" s="29"/>
      <c r="D24630" s="27"/>
      <c r="E24630" s="27"/>
      <c r="F24630" s="27"/>
      <c r="G24630" s="1"/>
      <c r="H24630" s="1"/>
      <c r="I24630" s="1"/>
    </row>
    <row r="24631" spans="2:9">
      <c r="B24631" s="1"/>
      <c r="C24631" s="29"/>
      <c r="D24631" s="27"/>
      <c r="E24631" s="27"/>
      <c r="F24631" s="27"/>
      <c r="G24631" s="1"/>
      <c r="H24631" s="1"/>
      <c r="I24631" s="1"/>
    </row>
    <row r="24632" spans="2:9">
      <c r="B24632" s="1"/>
      <c r="C24632" s="29"/>
      <c r="D24632" s="27"/>
      <c r="E24632" s="27"/>
      <c r="F24632" s="27"/>
      <c r="G24632" s="1"/>
      <c r="H24632" s="1"/>
      <c r="I24632" s="1"/>
    </row>
    <row r="24633" spans="2:9">
      <c r="B24633" s="1"/>
      <c r="C24633" s="29"/>
      <c r="D24633" s="27"/>
      <c r="E24633" s="27"/>
      <c r="F24633" s="27"/>
      <c r="G24633" s="1"/>
      <c r="H24633" s="1"/>
      <c r="I24633" s="1"/>
    </row>
    <row r="24634" spans="2:9">
      <c r="B24634" s="1"/>
      <c r="C24634" s="29"/>
      <c r="D24634" s="27"/>
      <c r="E24634" s="27"/>
      <c r="F24634" s="27"/>
      <c r="G24634" s="1"/>
      <c r="H24634" s="1"/>
      <c r="I24634" s="1"/>
    </row>
    <row r="24635" spans="2:9">
      <c r="B24635" s="1"/>
      <c r="C24635" s="29"/>
      <c r="D24635" s="27"/>
      <c r="E24635" s="27"/>
      <c r="F24635" s="27"/>
      <c r="G24635" s="1"/>
      <c r="H24635" s="1"/>
      <c r="I24635" s="1"/>
    </row>
    <row r="24636" spans="2:9">
      <c r="B24636" s="1"/>
      <c r="C24636" s="29"/>
      <c r="D24636" s="27"/>
      <c r="E24636" s="27"/>
      <c r="F24636" s="27"/>
      <c r="G24636" s="1"/>
      <c r="H24636" s="1"/>
      <c r="I24636" s="1"/>
    </row>
    <row r="24637" spans="2:9">
      <c r="B24637" s="1"/>
      <c r="C24637" s="29"/>
      <c r="D24637" s="27"/>
      <c r="E24637" s="27"/>
      <c r="F24637" s="27"/>
      <c r="G24637" s="1"/>
      <c r="H24637" s="1"/>
      <c r="I24637" s="1"/>
    </row>
    <row r="24638" spans="2:9">
      <c r="B24638" s="1"/>
      <c r="C24638" s="29"/>
      <c r="D24638" s="27"/>
      <c r="E24638" s="27"/>
      <c r="F24638" s="27"/>
      <c r="G24638" s="1"/>
      <c r="H24638" s="1"/>
      <c r="I24638" s="1"/>
    </row>
    <row r="24639" spans="2:9">
      <c r="B24639" s="1"/>
      <c r="C24639" s="29"/>
      <c r="D24639" s="27"/>
      <c r="E24639" s="27"/>
      <c r="F24639" s="27"/>
      <c r="G24639" s="1"/>
      <c r="H24639" s="1"/>
      <c r="I24639" s="1"/>
    </row>
    <row r="24640" spans="2:9">
      <c r="B24640" s="1"/>
      <c r="C24640" s="29"/>
      <c r="D24640" s="27"/>
      <c r="E24640" s="27"/>
      <c r="F24640" s="27"/>
      <c r="G24640" s="1"/>
      <c r="H24640" s="1"/>
      <c r="I24640" s="1"/>
    </row>
    <row r="24641" spans="2:9">
      <c r="B24641" s="1"/>
      <c r="C24641" s="29"/>
      <c r="D24641" s="27"/>
      <c r="E24641" s="27"/>
      <c r="F24641" s="27"/>
      <c r="G24641" s="1"/>
      <c r="H24641" s="1"/>
      <c r="I24641" s="1"/>
    </row>
    <row r="24642" spans="2:9">
      <c r="B24642" s="1"/>
      <c r="C24642" s="29"/>
      <c r="D24642" s="27"/>
      <c r="E24642" s="27"/>
      <c r="F24642" s="27"/>
      <c r="G24642" s="1"/>
      <c r="H24642" s="1"/>
      <c r="I24642" s="1"/>
    </row>
    <row r="24643" spans="2:9">
      <c r="B24643" s="1"/>
      <c r="C24643" s="29"/>
      <c r="D24643" s="27"/>
      <c r="E24643" s="27"/>
      <c r="F24643" s="27"/>
      <c r="G24643" s="1"/>
      <c r="H24643" s="1"/>
      <c r="I24643" s="1"/>
    </row>
    <row r="24644" spans="2:9">
      <c r="B24644" s="1"/>
      <c r="C24644" s="29"/>
      <c r="D24644" s="27"/>
      <c r="E24644" s="27"/>
      <c r="F24644" s="27"/>
      <c r="G24644" s="1"/>
      <c r="H24644" s="1"/>
      <c r="I24644" s="1"/>
    </row>
    <row r="24645" spans="2:9">
      <c r="B24645" s="1"/>
      <c r="C24645" s="29"/>
      <c r="D24645" s="27"/>
      <c r="E24645" s="27"/>
      <c r="F24645" s="27"/>
      <c r="G24645" s="1"/>
      <c r="H24645" s="1"/>
      <c r="I24645" s="1"/>
    </row>
    <row r="24646" spans="2:9">
      <c r="B24646" s="1"/>
      <c r="C24646" s="29"/>
      <c r="D24646" s="27"/>
      <c r="E24646" s="27"/>
      <c r="F24646" s="27"/>
      <c r="G24646" s="1"/>
      <c r="H24646" s="1"/>
      <c r="I24646" s="1"/>
    </row>
    <row r="24647" spans="2:9">
      <c r="B24647" s="1"/>
      <c r="C24647" s="29"/>
      <c r="D24647" s="27"/>
      <c r="E24647" s="27"/>
      <c r="F24647" s="27"/>
      <c r="G24647" s="1"/>
      <c r="H24647" s="1"/>
      <c r="I24647" s="1"/>
    </row>
    <row r="24648" spans="2:9">
      <c r="B24648" s="1"/>
      <c r="C24648" s="29"/>
      <c r="D24648" s="27"/>
      <c r="E24648" s="27"/>
      <c r="F24648" s="27"/>
      <c r="G24648" s="1"/>
      <c r="H24648" s="1"/>
      <c r="I24648" s="1"/>
    </row>
    <row r="24649" spans="2:9">
      <c r="B24649" s="1"/>
      <c r="C24649" s="29"/>
      <c r="D24649" s="27"/>
      <c r="E24649" s="27"/>
      <c r="F24649" s="27"/>
      <c r="G24649" s="1"/>
      <c r="H24649" s="1"/>
      <c r="I24649" s="1"/>
    </row>
    <row r="24650" spans="2:9">
      <c r="B24650" s="1"/>
      <c r="C24650" s="29"/>
      <c r="D24650" s="27"/>
      <c r="E24650" s="27"/>
      <c r="F24650" s="27"/>
      <c r="G24650" s="1"/>
      <c r="H24650" s="1"/>
      <c r="I24650" s="1"/>
    </row>
    <row r="24651" spans="2:9">
      <c r="B24651" s="1"/>
      <c r="C24651" s="29"/>
      <c r="D24651" s="27"/>
      <c r="E24651" s="27"/>
      <c r="F24651" s="27"/>
      <c r="G24651" s="1"/>
      <c r="H24651" s="1"/>
      <c r="I24651" s="1"/>
    </row>
    <row r="24652" spans="2:9">
      <c r="B24652" s="1"/>
      <c r="C24652" s="29"/>
      <c r="D24652" s="27"/>
      <c r="E24652" s="27"/>
      <c r="F24652" s="27"/>
      <c r="G24652" s="1"/>
      <c r="H24652" s="1"/>
      <c r="I24652" s="1"/>
    </row>
    <row r="24653" spans="2:9">
      <c r="B24653" s="1"/>
      <c r="C24653" s="29"/>
      <c r="D24653" s="27"/>
      <c r="E24653" s="27"/>
      <c r="F24653" s="27"/>
      <c r="G24653" s="1"/>
      <c r="H24653" s="1"/>
      <c r="I24653" s="1"/>
    </row>
    <row r="24654" spans="2:9">
      <c r="B24654" s="1"/>
      <c r="C24654" s="29"/>
      <c r="D24654" s="27"/>
      <c r="E24654" s="27"/>
      <c r="F24654" s="27"/>
      <c r="G24654" s="1"/>
      <c r="H24654" s="1"/>
      <c r="I24654" s="1"/>
    </row>
    <row r="24655" spans="2:9">
      <c r="B24655" s="1"/>
      <c r="C24655" s="29"/>
      <c r="D24655" s="27"/>
      <c r="E24655" s="27"/>
      <c r="F24655" s="27"/>
      <c r="G24655" s="1"/>
      <c r="H24655" s="1"/>
      <c r="I24655" s="1"/>
    </row>
    <row r="24656" spans="2:9">
      <c r="B24656" s="1"/>
      <c r="C24656" s="29"/>
      <c r="D24656" s="27"/>
      <c r="E24656" s="27"/>
      <c r="F24656" s="27"/>
      <c r="G24656" s="1"/>
      <c r="H24656" s="1"/>
      <c r="I24656" s="1"/>
    </row>
    <row r="24657" spans="2:9">
      <c r="B24657" s="1"/>
      <c r="C24657" s="29"/>
      <c r="D24657" s="27"/>
      <c r="E24657" s="27"/>
      <c r="F24657" s="27"/>
      <c r="G24657" s="1"/>
      <c r="H24657" s="1"/>
      <c r="I24657" s="1"/>
    </row>
    <row r="24658" spans="2:9">
      <c r="B24658" s="1"/>
      <c r="C24658" s="29"/>
      <c r="D24658" s="27"/>
      <c r="E24658" s="27"/>
      <c r="F24658" s="27"/>
      <c r="G24658" s="1"/>
      <c r="H24658" s="1"/>
      <c r="I24658" s="1"/>
    </row>
    <row r="24659" spans="2:9">
      <c r="B24659" s="1"/>
      <c r="C24659" s="29"/>
      <c r="D24659" s="27"/>
      <c r="E24659" s="27"/>
      <c r="F24659" s="27"/>
      <c r="G24659" s="1"/>
      <c r="H24659" s="1"/>
      <c r="I24659" s="1"/>
    </row>
    <row r="24660" spans="2:9">
      <c r="B24660" s="1"/>
      <c r="C24660" s="29"/>
      <c r="D24660" s="27"/>
      <c r="E24660" s="27"/>
      <c r="F24660" s="27"/>
      <c r="G24660" s="1"/>
      <c r="H24660" s="1"/>
      <c r="I24660" s="1"/>
    </row>
    <row r="24661" spans="2:9">
      <c r="B24661" s="1"/>
      <c r="C24661" s="29"/>
      <c r="D24661" s="27"/>
      <c r="E24661" s="27"/>
      <c r="F24661" s="27"/>
      <c r="G24661" s="1"/>
      <c r="H24661" s="1"/>
      <c r="I24661" s="1"/>
    </row>
    <row r="24662" spans="2:9">
      <c r="B24662" s="1"/>
      <c r="C24662" s="29"/>
      <c r="D24662" s="27"/>
      <c r="E24662" s="27"/>
      <c r="F24662" s="27"/>
      <c r="G24662" s="1"/>
      <c r="H24662" s="1"/>
      <c r="I24662" s="1"/>
    </row>
    <row r="24663" spans="2:9">
      <c r="B24663" s="1"/>
      <c r="C24663" s="29"/>
      <c r="D24663" s="27"/>
      <c r="E24663" s="27"/>
      <c r="F24663" s="27"/>
      <c r="G24663" s="1"/>
      <c r="H24663" s="1"/>
      <c r="I24663" s="1"/>
    </row>
    <row r="24664" spans="2:9">
      <c r="B24664" s="1"/>
      <c r="C24664" s="29"/>
      <c r="D24664" s="27"/>
      <c r="E24664" s="27"/>
      <c r="F24664" s="27"/>
      <c r="G24664" s="1"/>
      <c r="H24664" s="1"/>
      <c r="I24664" s="1"/>
    </row>
    <row r="24665" spans="2:9">
      <c r="B24665" s="1"/>
      <c r="C24665" s="29"/>
      <c r="D24665" s="27"/>
      <c r="E24665" s="27"/>
      <c r="F24665" s="27"/>
      <c r="G24665" s="1"/>
      <c r="H24665" s="1"/>
      <c r="I24665" s="1"/>
    </row>
    <row r="24666" spans="2:9">
      <c r="B24666" s="1"/>
      <c r="C24666" s="29"/>
      <c r="D24666" s="27"/>
      <c r="E24666" s="27"/>
      <c r="F24666" s="27"/>
      <c r="G24666" s="1"/>
      <c r="H24666" s="1"/>
      <c r="I24666" s="1"/>
    </row>
    <row r="24667" spans="2:9">
      <c r="B24667" s="1"/>
      <c r="C24667" s="29"/>
      <c r="D24667" s="27"/>
      <c r="E24667" s="27"/>
      <c r="F24667" s="27"/>
      <c r="G24667" s="1"/>
      <c r="H24667" s="1"/>
      <c r="I24667" s="1"/>
    </row>
    <row r="24668" spans="2:9">
      <c r="B24668" s="1"/>
      <c r="C24668" s="29"/>
      <c r="D24668" s="27"/>
      <c r="E24668" s="27"/>
      <c r="F24668" s="27"/>
      <c r="G24668" s="1"/>
      <c r="H24668" s="1"/>
      <c r="I24668" s="1"/>
    </row>
    <row r="24669" spans="2:9">
      <c r="B24669" s="1"/>
      <c r="C24669" s="29"/>
      <c r="D24669" s="27"/>
      <c r="E24669" s="27"/>
      <c r="F24669" s="27"/>
      <c r="G24669" s="1"/>
      <c r="H24669" s="1"/>
      <c r="I24669" s="1"/>
    </row>
    <row r="24670" spans="2:9">
      <c r="B24670" s="1"/>
      <c r="C24670" s="29"/>
      <c r="D24670" s="27"/>
      <c r="E24670" s="27"/>
      <c r="F24670" s="27"/>
      <c r="G24670" s="1"/>
      <c r="H24670" s="1"/>
      <c r="I24670" s="1"/>
    </row>
    <row r="24671" spans="2:9">
      <c r="B24671" s="1"/>
      <c r="C24671" s="29"/>
      <c r="D24671" s="27"/>
      <c r="E24671" s="27"/>
      <c r="F24671" s="27"/>
      <c r="G24671" s="1"/>
      <c r="H24671" s="1"/>
      <c r="I24671" s="1"/>
    </row>
    <row r="24672" spans="2:9">
      <c r="B24672" s="1"/>
      <c r="C24672" s="29"/>
      <c r="D24672" s="27"/>
      <c r="E24672" s="27"/>
      <c r="F24672" s="27"/>
      <c r="G24672" s="1"/>
      <c r="H24672" s="1"/>
      <c r="I24672" s="1"/>
    </row>
    <row r="24673" spans="2:9">
      <c r="B24673" s="1"/>
      <c r="C24673" s="29"/>
      <c r="D24673" s="27"/>
      <c r="E24673" s="27"/>
      <c r="F24673" s="27"/>
      <c r="G24673" s="1"/>
      <c r="H24673" s="1"/>
      <c r="I24673" s="1"/>
    </row>
    <row r="24674" spans="2:9">
      <c r="B24674" s="1"/>
      <c r="C24674" s="29"/>
      <c r="D24674" s="27"/>
      <c r="E24674" s="27"/>
      <c r="F24674" s="27"/>
      <c r="G24674" s="1"/>
      <c r="H24674" s="1"/>
      <c r="I24674" s="1"/>
    </row>
    <row r="24675" spans="2:9">
      <c r="B24675" s="1"/>
      <c r="C24675" s="29"/>
      <c r="D24675" s="27"/>
      <c r="E24675" s="27"/>
      <c r="F24675" s="27"/>
      <c r="G24675" s="1"/>
      <c r="H24675" s="1"/>
      <c r="I24675" s="1"/>
    </row>
    <row r="24676" spans="2:9">
      <c r="B24676" s="1"/>
      <c r="C24676" s="29"/>
      <c r="D24676" s="27"/>
      <c r="E24676" s="27"/>
      <c r="F24676" s="27"/>
      <c r="G24676" s="1"/>
      <c r="H24676" s="1"/>
      <c r="I24676" s="1"/>
    </row>
    <row r="24677" spans="2:9">
      <c r="B24677" s="1"/>
      <c r="C24677" s="29"/>
      <c r="D24677" s="27"/>
      <c r="E24677" s="27"/>
      <c r="F24677" s="27"/>
      <c r="G24677" s="1"/>
      <c r="H24677" s="1"/>
      <c r="I24677" s="1"/>
    </row>
    <row r="24678" spans="2:9">
      <c r="B24678" s="1"/>
      <c r="C24678" s="29"/>
      <c r="D24678" s="27"/>
      <c r="E24678" s="27"/>
      <c r="F24678" s="27"/>
      <c r="G24678" s="1"/>
      <c r="H24678" s="1"/>
      <c r="I24678" s="1"/>
    </row>
    <row r="24679" spans="2:9">
      <c r="B24679" s="1"/>
      <c r="C24679" s="29"/>
      <c r="D24679" s="27"/>
      <c r="E24679" s="27"/>
      <c r="F24679" s="27"/>
      <c r="G24679" s="1"/>
      <c r="H24679" s="1"/>
      <c r="I24679" s="1"/>
    </row>
    <row r="24680" spans="2:9">
      <c r="B24680" s="1"/>
      <c r="C24680" s="29"/>
      <c r="D24680" s="27"/>
      <c r="E24680" s="27"/>
      <c r="F24680" s="27"/>
      <c r="G24680" s="1"/>
      <c r="H24680" s="1"/>
      <c r="I24680" s="1"/>
    </row>
    <row r="24681" spans="2:9">
      <c r="B24681" s="1"/>
      <c r="C24681" s="29"/>
      <c r="D24681" s="27"/>
      <c r="E24681" s="27"/>
      <c r="F24681" s="27"/>
      <c r="G24681" s="1"/>
      <c r="H24681" s="1"/>
      <c r="I24681" s="1"/>
    </row>
    <row r="24682" spans="2:9">
      <c r="B24682" s="1"/>
      <c r="C24682" s="29"/>
      <c r="D24682" s="27"/>
      <c r="E24682" s="27"/>
      <c r="F24682" s="27"/>
      <c r="G24682" s="1"/>
      <c r="H24682" s="1"/>
      <c r="I24682" s="1"/>
    </row>
    <row r="24683" spans="2:9">
      <c r="B24683" s="1"/>
      <c r="C24683" s="29"/>
      <c r="D24683" s="27"/>
      <c r="E24683" s="27"/>
      <c r="F24683" s="27"/>
      <c r="G24683" s="1"/>
      <c r="H24683" s="1"/>
      <c r="I24683" s="1"/>
    </row>
    <row r="24684" spans="2:9">
      <c r="B24684" s="1"/>
      <c r="C24684" s="29"/>
      <c r="D24684" s="27"/>
      <c r="E24684" s="27"/>
      <c r="F24684" s="27"/>
      <c r="G24684" s="1"/>
      <c r="H24684" s="1"/>
      <c r="I24684" s="1"/>
    </row>
    <row r="24685" spans="2:9">
      <c r="B24685" s="1"/>
      <c r="C24685" s="29"/>
      <c r="D24685" s="27"/>
      <c r="E24685" s="27"/>
      <c r="F24685" s="27"/>
      <c r="G24685" s="1"/>
      <c r="H24685" s="1"/>
      <c r="I24685" s="1"/>
    </row>
    <row r="24686" spans="2:9">
      <c r="B24686" s="1"/>
      <c r="C24686" s="29"/>
      <c r="D24686" s="27"/>
      <c r="E24686" s="27"/>
      <c r="F24686" s="27"/>
      <c r="G24686" s="1"/>
      <c r="H24686" s="1"/>
      <c r="I24686" s="1"/>
    </row>
    <row r="24687" spans="2:9">
      <c r="B24687" s="1"/>
      <c r="C24687" s="29"/>
      <c r="D24687" s="27"/>
      <c r="E24687" s="27"/>
      <c r="F24687" s="27"/>
      <c r="G24687" s="1"/>
      <c r="H24687" s="1"/>
      <c r="I24687" s="1"/>
    </row>
    <row r="24688" spans="2:9">
      <c r="B24688" s="1"/>
      <c r="C24688" s="29"/>
      <c r="D24688" s="27"/>
      <c r="E24688" s="27"/>
      <c r="F24688" s="27"/>
      <c r="G24688" s="1"/>
      <c r="H24688" s="1"/>
      <c r="I24688" s="1"/>
    </row>
    <row r="24689" spans="2:9">
      <c r="B24689" s="1"/>
      <c r="C24689" s="29"/>
      <c r="D24689" s="27"/>
      <c r="E24689" s="27"/>
      <c r="F24689" s="27"/>
      <c r="G24689" s="1"/>
      <c r="H24689" s="1"/>
      <c r="I24689" s="1"/>
    </row>
    <row r="24690" spans="2:9">
      <c r="B24690" s="1"/>
      <c r="C24690" s="29"/>
      <c r="D24690" s="27"/>
      <c r="E24690" s="27"/>
      <c r="F24690" s="27"/>
      <c r="G24690" s="1"/>
      <c r="H24690" s="1"/>
      <c r="I24690" s="1"/>
    </row>
    <row r="24691" spans="2:9">
      <c r="B24691" s="1"/>
      <c r="C24691" s="29"/>
      <c r="D24691" s="27"/>
      <c r="E24691" s="27"/>
      <c r="F24691" s="27"/>
      <c r="G24691" s="1"/>
      <c r="H24691" s="1"/>
      <c r="I24691" s="1"/>
    </row>
    <row r="24692" spans="2:9">
      <c r="B24692" s="1"/>
      <c r="C24692" s="29"/>
      <c r="D24692" s="27"/>
      <c r="E24692" s="27"/>
      <c r="F24692" s="27"/>
      <c r="G24692" s="1"/>
      <c r="H24692" s="1"/>
      <c r="I24692" s="1"/>
    </row>
    <row r="24693" spans="2:9">
      <c r="B24693" s="1"/>
      <c r="C24693" s="29"/>
      <c r="D24693" s="27"/>
      <c r="E24693" s="27"/>
      <c r="F24693" s="27"/>
      <c r="G24693" s="1"/>
      <c r="H24693" s="1"/>
      <c r="I24693" s="1"/>
    </row>
    <row r="24694" spans="2:9">
      <c r="B24694" s="1"/>
      <c r="C24694" s="29"/>
      <c r="D24694" s="27"/>
      <c r="E24694" s="27"/>
      <c r="F24694" s="27"/>
      <c r="G24694" s="1"/>
      <c r="H24694" s="1"/>
      <c r="I24694" s="1"/>
    </row>
    <row r="24695" spans="2:9">
      <c r="B24695" s="1"/>
      <c r="C24695" s="29"/>
      <c r="D24695" s="27"/>
      <c r="E24695" s="27"/>
      <c r="F24695" s="27"/>
      <c r="G24695" s="1"/>
      <c r="H24695" s="1"/>
      <c r="I24695" s="1"/>
    </row>
    <row r="24696" spans="2:9">
      <c r="B24696" s="1"/>
      <c r="C24696" s="29"/>
      <c r="D24696" s="27"/>
      <c r="E24696" s="27"/>
      <c r="F24696" s="27"/>
      <c r="G24696" s="1"/>
      <c r="H24696" s="1"/>
      <c r="I24696" s="1"/>
    </row>
    <row r="24697" spans="2:9">
      <c r="B24697" s="1"/>
      <c r="C24697" s="29"/>
      <c r="D24697" s="27"/>
      <c r="E24697" s="27"/>
      <c r="F24697" s="27"/>
      <c r="G24697" s="1"/>
      <c r="H24697" s="1"/>
      <c r="I24697" s="1"/>
    </row>
    <row r="24698" spans="2:9">
      <c r="B24698" s="1"/>
      <c r="C24698" s="29"/>
      <c r="D24698" s="27"/>
      <c r="E24698" s="27"/>
      <c r="F24698" s="27"/>
      <c r="G24698" s="1"/>
      <c r="H24698" s="1"/>
      <c r="I24698" s="1"/>
    </row>
    <row r="24699" spans="2:9">
      <c r="B24699" s="1"/>
      <c r="C24699" s="29"/>
      <c r="D24699" s="27"/>
      <c r="E24699" s="27"/>
      <c r="F24699" s="27"/>
      <c r="G24699" s="1"/>
      <c r="H24699" s="1"/>
      <c r="I24699" s="1"/>
    </row>
    <row r="24700" spans="2:9">
      <c r="B24700" s="1"/>
      <c r="C24700" s="29"/>
      <c r="D24700" s="27"/>
      <c r="E24700" s="27"/>
      <c r="F24700" s="27"/>
      <c r="G24700" s="1"/>
      <c r="H24700" s="1"/>
      <c r="I24700" s="1"/>
    </row>
    <row r="24701" spans="2:9">
      <c r="B24701" s="1"/>
      <c r="C24701" s="29"/>
      <c r="D24701" s="27"/>
      <c r="E24701" s="27"/>
      <c r="F24701" s="27"/>
      <c r="G24701" s="1"/>
      <c r="H24701" s="1"/>
      <c r="I24701" s="1"/>
    </row>
    <row r="24702" spans="2:9">
      <c r="B24702" s="1"/>
      <c r="C24702" s="29"/>
      <c r="D24702" s="27"/>
      <c r="E24702" s="27"/>
      <c r="F24702" s="27"/>
      <c r="G24702" s="1"/>
      <c r="H24702" s="1"/>
      <c r="I24702" s="1"/>
    </row>
    <row r="24703" spans="2:9">
      <c r="B24703" s="1"/>
      <c r="C24703" s="29"/>
      <c r="D24703" s="27"/>
      <c r="E24703" s="27"/>
      <c r="F24703" s="27"/>
      <c r="G24703" s="1"/>
      <c r="H24703" s="1"/>
      <c r="I24703" s="1"/>
    </row>
    <row r="24704" spans="2:9">
      <c r="B24704" s="1"/>
      <c r="C24704" s="29"/>
      <c r="D24704" s="27"/>
      <c r="E24704" s="27"/>
      <c r="F24704" s="27"/>
      <c r="G24704" s="1"/>
      <c r="H24704" s="1"/>
      <c r="I24704" s="1"/>
    </row>
    <row r="24705" spans="2:9">
      <c r="B24705" s="1"/>
      <c r="C24705" s="29"/>
      <c r="D24705" s="27"/>
      <c r="E24705" s="27"/>
      <c r="F24705" s="27"/>
      <c r="G24705" s="1"/>
      <c r="H24705" s="1"/>
      <c r="I24705" s="1"/>
    </row>
    <row r="24706" spans="2:9">
      <c r="B24706" s="1"/>
      <c r="C24706" s="29"/>
      <c r="D24706" s="27"/>
      <c r="E24706" s="27"/>
      <c r="F24706" s="27"/>
      <c r="G24706" s="1"/>
      <c r="H24706" s="1"/>
      <c r="I24706" s="1"/>
    </row>
    <row r="24707" spans="2:9">
      <c r="B24707" s="1"/>
      <c r="C24707" s="29"/>
      <c r="D24707" s="27"/>
      <c r="E24707" s="27"/>
      <c r="F24707" s="27"/>
      <c r="G24707" s="1"/>
      <c r="H24707" s="1"/>
      <c r="I24707" s="1"/>
    </row>
    <row r="24708" spans="2:9">
      <c r="B24708" s="1"/>
      <c r="C24708" s="29"/>
      <c r="D24708" s="27"/>
      <c r="E24708" s="27"/>
      <c r="F24708" s="27"/>
      <c r="G24708" s="1"/>
      <c r="H24708" s="1"/>
      <c r="I24708" s="1"/>
    </row>
    <row r="24709" spans="2:9">
      <c r="B24709" s="1"/>
      <c r="C24709" s="29"/>
      <c r="D24709" s="27"/>
      <c r="E24709" s="27"/>
      <c r="F24709" s="27"/>
      <c r="G24709" s="1"/>
      <c r="H24709" s="1"/>
      <c r="I24709" s="1"/>
    </row>
    <row r="24710" spans="2:9">
      <c r="B24710" s="1"/>
      <c r="C24710" s="29"/>
      <c r="D24710" s="27"/>
      <c r="E24710" s="27"/>
      <c r="F24710" s="27"/>
      <c r="G24710" s="1"/>
      <c r="H24710" s="1"/>
      <c r="I24710" s="1"/>
    </row>
    <row r="24711" spans="2:9">
      <c r="B24711" s="1"/>
      <c r="C24711" s="29"/>
      <c r="D24711" s="27"/>
      <c r="E24711" s="27"/>
      <c r="F24711" s="27"/>
      <c r="G24711" s="1"/>
      <c r="H24711" s="1"/>
      <c r="I24711" s="1"/>
    </row>
    <row r="24712" spans="2:9">
      <c r="B24712" s="1"/>
      <c r="C24712" s="29"/>
      <c r="D24712" s="27"/>
      <c r="E24712" s="27"/>
      <c r="F24712" s="27"/>
      <c r="G24712" s="1"/>
      <c r="H24712" s="1"/>
      <c r="I24712" s="1"/>
    </row>
    <row r="24713" spans="2:9">
      <c r="B24713" s="1"/>
      <c r="C24713" s="29"/>
      <c r="D24713" s="27"/>
      <c r="E24713" s="27"/>
      <c r="F24713" s="27"/>
      <c r="G24713" s="1"/>
      <c r="H24713" s="1"/>
      <c r="I24713" s="1"/>
    </row>
    <row r="24714" spans="2:9">
      <c r="B24714" s="1"/>
      <c r="C24714" s="29"/>
      <c r="D24714" s="27"/>
      <c r="E24714" s="27"/>
      <c r="F24714" s="27"/>
      <c r="G24714" s="1"/>
      <c r="H24714" s="1"/>
      <c r="I24714" s="1"/>
    </row>
    <row r="24715" spans="2:9">
      <c r="B24715" s="1"/>
      <c r="C24715" s="29"/>
      <c r="D24715" s="27"/>
      <c r="E24715" s="27"/>
      <c r="F24715" s="27"/>
      <c r="G24715" s="1"/>
      <c r="H24715" s="1"/>
      <c r="I24715" s="1"/>
    </row>
    <row r="24716" spans="2:9">
      <c r="B24716" s="1"/>
      <c r="C24716" s="29"/>
      <c r="D24716" s="27"/>
      <c r="E24716" s="27"/>
      <c r="F24716" s="27"/>
      <c r="G24716" s="1"/>
      <c r="H24716" s="1"/>
      <c r="I24716" s="1"/>
    </row>
    <row r="24717" spans="2:9">
      <c r="B24717" s="1"/>
      <c r="C24717" s="29"/>
      <c r="D24717" s="27"/>
      <c r="E24717" s="27"/>
      <c r="F24717" s="27"/>
      <c r="G24717" s="1"/>
      <c r="H24717" s="1"/>
      <c r="I24717" s="1"/>
    </row>
    <row r="24718" spans="2:9">
      <c r="B24718" s="1"/>
      <c r="C24718" s="29"/>
      <c r="D24718" s="27"/>
      <c r="E24718" s="27"/>
      <c r="F24718" s="27"/>
      <c r="G24718" s="1"/>
      <c r="H24718" s="1"/>
      <c r="I24718" s="1"/>
    </row>
    <row r="24719" spans="2:9">
      <c r="B24719" s="1"/>
      <c r="C24719" s="29"/>
      <c r="D24719" s="27"/>
      <c r="E24719" s="27"/>
      <c r="F24719" s="27"/>
      <c r="G24719" s="1"/>
      <c r="H24719" s="1"/>
      <c r="I24719" s="1"/>
    </row>
    <row r="24720" spans="2:9">
      <c r="B24720" s="1"/>
      <c r="C24720" s="29"/>
      <c r="D24720" s="27"/>
      <c r="E24720" s="27"/>
      <c r="F24720" s="27"/>
      <c r="G24720" s="1"/>
      <c r="H24720" s="1"/>
      <c r="I24720" s="1"/>
    </row>
    <row r="24721" spans="2:9">
      <c r="B24721" s="1"/>
      <c r="C24721" s="29"/>
      <c r="D24721" s="27"/>
      <c r="E24721" s="27"/>
      <c r="F24721" s="27"/>
      <c r="G24721" s="1"/>
      <c r="H24721" s="1"/>
      <c r="I24721" s="1"/>
    </row>
    <row r="24722" spans="2:9">
      <c r="B24722" s="1"/>
      <c r="C24722" s="29"/>
      <c r="D24722" s="27"/>
      <c r="E24722" s="27"/>
      <c r="F24722" s="27"/>
      <c r="G24722" s="1"/>
      <c r="H24722" s="1"/>
      <c r="I24722" s="1"/>
    </row>
    <row r="24723" spans="2:9">
      <c r="B24723" s="1"/>
      <c r="C24723" s="29"/>
      <c r="D24723" s="27"/>
      <c r="E24723" s="27"/>
      <c r="F24723" s="27"/>
      <c r="G24723" s="1"/>
      <c r="H24723" s="1"/>
      <c r="I24723" s="1"/>
    </row>
    <row r="24724" spans="2:9">
      <c r="B24724" s="1"/>
      <c r="C24724" s="29"/>
      <c r="D24724" s="27"/>
      <c r="E24724" s="27"/>
      <c r="F24724" s="27"/>
      <c r="G24724" s="1"/>
      <c r="H24724" s="1"/>
      <c r="I24724" s="1"/>
    </row>
    <row r="24725" spans="2:9">
      <c r="B24725" s="1"/>
      <c r="C24725" s="29"/>
      <c r="D24725" s="27"/>
      <c r="E24725" s="27"/>
      <c r="F24725" s="27"/>
      <c r="G24725" s="1"/>
      <c r="H24725" s="1"/>
      <c r="I24725" s="1"/>
    </row>
    <row r="24726" spans="2:9">
      <c r="B24726" s="1"/>
      <c r="C24726" s="29"/>
      <c r="D24726" s="27"/>
      <c r="E24726" s="27"/>
      <c r="F24726" s="27"/>
      <c r="G24726" s="1"/>
      <c r="H24726" s="1"/>
      <c r="I24726" s="1"/>
    </row>
    <row r="24727" spans="2:9">
      <c r="B24727" s="1"/>
      <c r="C24727" s="29"/>
      <c r="D24727" s="27"/>
      <c r="E24727" s="27"/>
      <c r="F24727" s="27"/>
      <c r="G24727" s="1"/>
      <c r="H24727" s="1"/>
      <c r="I24727" s="1"/>
    </row>
    <row r="24728" spans="2:9">
      <c r="B24728" s="1"/>
      <c r="C24728" s="29"/>
      <c r="D24728" s="27"/>
      <c r="E24728" s="27"/>
      <c r="F24728" s="27"/>
      <c r="G24728" s="1"/>
      <c r="H24728" s="1"/>
      <c r="I24728" s="1"/>
    </row>
    <row r="24729" spans="2:9">
      <c r="B24729" s="1"/>
      <c r="C24729" s="29"/>
      <c r="D24729" s="27"/>
      <c r="E24729" s="27"/>
      <c r="F24729" s="27"/>
      <c r="G24729" s="1"/>
      <c r="H24729" s="1"/>
      <c r="I24729" s="1"/>
    </row>
    <row r="24730" spans="2:9">
      <c r="B24730" s="1"/>
      <c r="C24730" s="29"/>
      <c r="D24730" s="27"/>
      <c r="E24730" s="27"/>
      <c r="F24730" s="27"/>
      <c r="G24730" s="1"/>
      <c r="H24730" s="1"/>
      <c r="I24730" s="1"/>
    </row>
    <row r="24731" spans="2:9">
      <c r="B24731" s="1"/>
      <c r="C24731" s="29"/>
      <c r="D24731" s="27"/>
      <c r="E24731" s="27"/>
      <c r="F24731" s="27"/>
      <c r="G24731" s="1"/>
      <c r="H24731" s="1"/>
      <c r="I24731" s="1"/>
    </row>
    <row r="24732" spans="2:9">
      <c r="B24732" s="1"/>
      <c r="C24732" s="29"/>
      <c r="D24732" s="27"/>
      <c r="E24732" s="27"/>
      <c r="F24732" s="27"/>
      <c r="G24732" s="1"/>
      <c r="H24732" s="1"/>
      <c r="I24732" s="1"/>
    </row>
    <row r="24733" spans="2:9">
      <c r="B24733" s="1"/>
      <c r="C24733" s="29"/>
      <c r="D24733" s="27"/>
      <c r="E24733" s="27"/>
      <c r="F24733" s="27"/>
      <c r="G24733" s="1"/>
      <c r="H24733" s="1"/>
      <c r="I24733" s="1"/>
    </row>
    <row r="24734" spans="2:9">
      <c r="B24734" s="1"/>
      <c r="C24734" s="29"/>
      <c r="D24734" s="27"/>
      <c r="E24734" s="27"/>
      <c r="F24734" s="27"/>
      <c r="G24734" s="1"/>
      <c r="H24734" s="1"/>
      <c r="I24734" s="1"/>
    </row>
    <row r="24735" spans="2:9">
      <c r="B24735" s="1"/>
      <c r="C24735" s="29"/>
      <c r="D24735" s="27"/>
      <c r="E24735" s="27"/>
      <c r="F24735" s="27"/>
      <c r="G24735" s="1"/>
      <c r="H24735" s="1"/>
      <c r="I24735" s="1"/>
    </row>
    <row r="24736" spans="2:9">
      <c r="B24736" s="1"/>
      <c r="C24736" s="29"/>
      <c r="D24736" s="27"/>
      <c r="E24736" s="27"/>
      <c r="F24736" s="27"/>
      <c r="G24736" s="1"/>
      <c r="H24736" s="1"/>
      <c r="I24736" s="1"/>
    </row>
    <row r="24737" spans="2:9">
      <c r="B24737" s="1"/>
      <c r="C24737" s="29"/>
      <c r="D24737" s="27"/>
      <c r="E24737" s="27"/>
      <c r="F24737" s="27"/>
      <c r="G24737" s="1"/>
      <c r="H24737" s="1"/>
      <c r="I24737" s="1"/>
    </row>
    <row r="24738" spans="2:9">
      <c r="B24738" s="1"/>
      <c r="C24738" s="29"/>
      <c r="D24738" s="27"/>
      <c r="E24738" s="27"/>
      <c r="F24738" s="27"/>
      <c r="G24738" s="1"/>
      <c r="H24738" s="1"/>
      <c r="I24738" s="1"/>
    </row>
    <row r="24739" spans="2:9">
      <c r="B24739" s="1"/>
      <c r="C24739" s="29"/>
      <c r="D24739" s="27"/>
      <c r="E24739" s="27"/>
      <c r="F24739" s="27"/>
      <c r="G24739" s="1"/>
      <c r="H24739" s="1"/>
      <c r="I24739" s="1"/>
    </row>
    <row r="24740" spans="2:9">
      <c r="B24740" s="1"/>
      <c r="C24740" s="29"/>
      <c r="D24740" s="27"/>
      <c r="E24740" s="27"/>
      <c r="F24740" s="27"/>
      <c r="G24740" s="1"/>
      <c r="H24740" s="1"/>
      <c r="I24740" s="1"/>
    </row>
    <row r="24741" spans="2:9">
      <c r="B24741" s="1"/>
      <c r="C24741" s="29"/>
      <c r="D24741" s="27"/>
      <c r="E24741" s="27"/>
      <c r="F24741" s="27"/>
      <c r="G24741" s="1"/>
      <c r="H24741" s="1"/>
      <c r="I24741" s="1"/>
    </row>
    <row r="24742" spans="2:9">
      <c r="B24742" s="1"/>
      <c r="C24742" s="29"/>
      <c r="D24742" s="27"/>
      <c r="E24742" s="27"/>
      <c r="F24742" s="27"/>
      <c r="G24742" s="1"/>
      <c r="H24742" s="1"/>
      <c r="I24742" s="1"/>
    </row>
    <row r="24743" spans="2:9">
      <c r="B24743" s="1"/>
      <c r="C24743" s="29"/>
      <c r="D24743" s="27"/>
      <c r="E24743" s="27"/>
      <c r="F24743" s="27"/>
      <c r="G24743" s="1"/>
      <c r="H24743" s="1"/>
      <c r="I24743" s="1"/>
    </row>
    <row r="24744" spans="2:9">
      <c r="B24744" s="1"/>
      <c r="C24744" s="29"/>
      <c r="D24744" s="27"/>
      <c r="E24744" s="27"/>
      <c r="F24744" s="27"/>
      <c r="G24744" s="1"/>
      <c r="H24744" s="1"/>
      <c r="I24744" s="1"/>
    </row>
    <row r="24745" spans="2:9">
      <c r="B24745" s="1"/>
      <c r="C24745" s="29"/>
      <c r="D24745" s="27"/>
      <c r="E24745" s="27"/>
      <c r="F24745" s="27"/>
      <c r="G24745" s="1"/>
      <c r="H24745" s="1"/>
      <c r="I24745" s="1"/>
    </row>
    <row r="24746" spans="2:9">
      <c r="B24746" s="1"/>
      <c r="C24746" s="29"/>
      <c r="D24746" s="27"/>
      <c r="E24746" s="27"/>
      <c r="F24746" s="27"/>
      <c r="G24746" s="1"/>
      <c r="H24746" s="1"/>
      <c r="I24746" s="1"/>
    </row>
    <row r="24747" spans="2:9">
      <c r="B24747" s="1"/>
      <c r="C24747" s="29"/>
      <c r="D24747" s="27"/>
      <c r="E24747" s="27"/>
      <c r="F24747" s="27"/>
      <c r="G24747" s="1"/>
      <c r="H24747" s="1"/>
      <c r="I24747" s="1"/>
    </row>
    <row r="24748" spans="2:9">
      <c r="B24748" s="1"/>
      <c r="C24748" s="29"/>
      <c r="D24748" s="27"/>
      <c r="E24748" s="27"/>
      <c r="F24748" s="27"/>
      <c r="G24748" s="1"/>
      <c r="H24748" s="1"/>
      <c r="I24748" s="1"/>
    </row>
    <row r="24749" spans="2:9">
      <c r="B24749" s="1"/>
      <c r="C24749" s="29"/>
      <c r="D24749" s="27"/>
      <c r="E24749" s="27"/>
      <c r="F24749" s="27"/>
      <c r="G24749" s="1"/>
      <c r="H24749" s="1"/>
      <c r="I24749" s="1"/>
    </row>
    <row r="24750" spans="2:9">
      <c r="B24750" s="1"/>
      <c r="C24750" s="29"/>
      <c r="D24750" s="27"/>
      <c r="E24750" s="27"/>
      <c r="F24750" s="27"/>
      <c r="G24750" s="1"/>
      <c r="H24750" s="1"/>
      <c r="I24750" s="1"/>
    </row>
    <row r="24751" spans="2:9">
      <c r="B24751" s="1"/>
      <c r="C24751" s="29"/>
      <c r="D24751" s="27"/>
      <c r="E24751" s="27"/>
      <c r="F24751" s="27"/>
      <c r="G24751" s="1"/>
      <c r="H24751" s="1"/>
      <c r="I24751" s="1"/>
    </row>
    <row r="24752" spans="2:9">
      <c r="B24752" s="1"/>
      <c r="C24752" s="29"/>
      <c r="D24752" s="27"/>
      <c r="E24752" s="27"/>
      <c r="F24752" s="27"/>
      <c r="G24752" s="1"/>
      <c r="H24752" s="1"/>
      <c r="I24752" s="1"/>
    </row>
    <row r="24753" spans="2:9">
      <c r="B24753" s="1"/>
      <c r="C24753" s="29"/>
      <c r="D24753" s="27"/>
      <c r="E24753" s="27"/>
      <c r="F24753" s="27"/>
      <c r="G24753" s="1"/>
      <c r="H24753" s="1"/>
      <c r="I24753" s="1"/>
    </row>
    <row r="24754" spans="2:9">
      <c r="B24754" s="1"/>
      <c r="C24754" s="29"/>
      <c r="D24754" s="27"/>
      <c r="E24754" s="27"/>
      <c r="F24754" s="27"/>
      <c r="G24754" s="1"/>
      <c r="H24754" s="1"/>
      <c r="I24754" s="1"/>
    </row>
    <row r="24755" spans="2:9">
      <c r="B24755" s="1"/>
      <c r="C24755" s="29"/>
      <c r="D24755" s="27"/>
      <c r="E24755" s="27"/>
      <c r="F24755" s="27"/>
      <c r="G24755" s="1"/>
      <c r="H24755" s="1"/>
      <c r="I24755" s="1"/>
    </row>
    <row r="24756" spans="2:9">
      <c r="B24756" s="1"/>
      <c r="C24756" s="29"/>
      <c r="D24756" s="27"/>
      <c r="E24756" s="27"/>
      <c r="F24756" s="27"/>
      <c r="G24756" s="1"/>
      <c r="H24756" s="1"/>
      <c r="I24756" s="1"/>
    </row>
    <row r="24757" spans="2:9">
      <c r="B24757" s="1"/>
      <c r="C24757" s="29"/>
      <c r="D24757" s="27"/>
      <c r="E24757" s="27"/>
      <c r="F24757" s="27"/>
      <c r="G24757" s="1"/>
      <c r="H24757" s="1"/>
      <c r="I24757" s="1"/>
    </row>
    <row r="24758" spans="2:9">
      <c r="B24758" s="1"/>
      <c r="C24758" s="29"/>
      <c r="D24758" s="27"/>
      <c r="E24758" s="27"/>
      <c r="F24758" s="27"/>
      <c r="G24758" s="1"/>
      <c r="H24758" s="1"/>
      <c r="I24758" s="1"/>
    </row>
    <row r="24759" spans="2:9">
      <c r="B24759" s="1"/>
      <c r="C24759" s="29"/>
      <c r="D24759" s="27"/>
      <c r="E24759" s="27"/>
      <c r="F24759" s="27"/>
      <c r="G24759" s="1"/>
      <c r="H24759" s="1"/>
      <c r="I24759" s="1"/>
    </row>
    <row r="24760" spans="2:9">
      <c r="B24760" s="1"/>
      <c r="C24760" s="29"/>
      <c r="D24760" s="27"/>
      <c r="E24760" s="27"/>
      <c r="F24760" s="27"/>
      <c r="G24760" s="1"/>
      <c r="H24760" s="1"/>
      <c r="I24760" s="1"/>
    </row>
    <row r="24761" spans="2:9">
      <c r="B24761" s="1"/>
      <c r="C24761" s="29"/>
      <c r="D24761" s="27"/>
      <c r="E24761" s="27"/>
      <c r="F24761" s="27"/>
      <c r="G24761" s="1"/>
      <c r="H24761" s="1"/>
      <c r="I24761" s="1"/>
    </row>
    <row r="24762" spans="2:9">
      <c r="B24762" s="1"/>
      <c r="C24762" s="29"/>
      <c r="D24762" s="27"/>
      <c r="E24762" s="27"/>
      <c r="F24762" s="27"/>
      <c r="G24762" s="1"/>
      <c r="H24762" s="1"/>
      <c r="I24762" s="1"/>
    </row>
    <row r="24763" spans="2:9">
      <c r="B24763" s="1"/>
      <c r="C24763" s="29"/>
      <c r="D24763" s="27"/>
      <c r="E24763" s="27"/>
      <c r="F24763" s="27"/>
      <c r="G24763" s="1"/>
      <c r="H24763" s="1"/>
      <c r="I24763" s="1"/>
    </row>
    <row r="24764" spans="2:9">
      <c r="B24764" s="1"/>
      <c r="C24764" s="29"/>
      <c r="D24764" s="27"/>
      <c r="E24764" s="27"/>
      <c r="F24764" s="27"/>
      <c r="G24764" s="1"/>
      <c r="H24764" s="1"/>
      <c r="I24764" s="1"/>
    </row>
    <row r="24765" spans="2:9">
      <c r="B24765" s="1"/>
      <c r="C24765" s="29"/>
      <c r="D24765" s="27"/>
      <c r="E24765" s="27"/>
      <c r="F24765" s="27"/>
      <c r="G24765" s="1"/>
      <c r="H24765" s="1"/>
      <c r="I24765" s="1"/>
    </row>
    <row r="24766" spans="2:9">
      <c r="B24766" s="1"/>
      <c r="C24766" s="29"/>
      <c r="D24766" s="27"/>
      <c r="E24766" s="27"/>
      <c r="F24766" s="27"/>
      <c r="G24766" s="1"/>
      <c r="H24766" s="1"/>
      <c r="I24766" s="1"/>
    </row>
    <row r="24767" spans="2:9">
      <c r="B24767" s="1"/>
      <c r="C24767" s="29"/>
      <c r="D24767" s="27"/>
      <c r="E24767" s="27"/>
      <c r="F24767" s="27"/>
      <c r="G24767" s="1"/>
      <c r="H24767" s="1"/>
      <c r="I24767" s="1"/>
    </row>
    <row r="24768" spans="2:9">
      <c r="B24768" s="1"/>
      <c r="C24768" s="29"/>
      <c r="D24768" s="27"/>
      <c r="E24768" s="27"/>
      <c r="F24768" s="27"/>
      <c r="G24768" s="1"/>
      <c r="H24768" s="1"/>
      <c r="I24768" s="1"/>
    </row>
    <row r="24769" spans="2:9">
      <c r="B24769" s="1"/>
      <c r="C24769" s="29"/>
      <c r="D24769" s="27"/>
      <c r="E24769" s="27"/>
      <c r="F24769" s="27"/>
      <c r="G24769" s="1"/>
      <c r="H24769" s="1"/>
      <c r="I24769" s="1"/>
    </row>
    <row r="24770" spans="2:9">
      <c r="B24770" s="1"/>
      <c r="C24770" s="29"/>
      <c r="D24770" s="27"/>
      <c r="E24770" s="27"/>
      <c r="F24770" s="27"/>
      <c r="G24770" s="1"/>
      <c r="H24770" s="1"/>
      <c r="I24770" s="1"/>
    </row>
    <row r="24771" spans="2:9">
      <c r="B24771" s="1"/>
      <c r="C24771" s="29"/>
      <c r="D24771" s="27"/>
      <c r="E24771" s="27"/>
      <c r="F24771" s="27"/>
      <c r="G24771" s="1"/>
      <c r="H24771" s="1"/>
      <c r="I24771" s="1"/>
    </row>
    <row r="24772" spans="2:9">
      <c r="B24772" s="1"/>
      <c r="C24772" s="29"/>
      <c r="D24772" s="27"/>
      <c r="E24772" s="27"/>
      <c r="F24772" s="27"/>
      <c r="G24772" s="1"/>
      <c r="H24772" s="1"/>
      <c r="I24772" s="1"/>
    </row>
    <row r="24773" spans="2:9">
      <c r="B24773" s="1"/>
      <c r="C24773" s="29"/>
      <c r="D24773" s="27"/>
      <c r="E24773" s="27"/>
      <c r="F24773" s="27"/>
      <c r="G24773" s="1"/>
      <c r="H24773" s="1"/>
      <c r="I24773" s="1"/>
    </row>
    <row r="24774" spans="2:9">
      <c r="B24774" s="1"/>
      <c r="C24774" s="29"/>
      <c r="D24774" s="27"/>
      <c r="E24774" s="27"/>
      <c r="F24774" s="27"/>
      <c r="G24774" s="1"/>
      <c r="H24774" s="1"/>
      <c r="I24774" s="1"/>
    </row>
    <row r="24775" spans="2:9">
      <c r="B24775" s="1"/>
      <c r="C24775" s="29"/>
      <c r="D24775" s="27"/>
      <c r="E24775" s="27"/>
      <c r="F24775" s="27"/>
      <c r="G24775" s="1"/>
      <c r="H24775" s="1"/>
      <c r="I24775" s="1"/>
    </row>
    <row r="24776" spans="2:9">
      <c r="B24776" s="1"/>
      <c r="C24776" s="29"/>
      <c r="D24776" s="27"/>
      <c r="E24776" s="27"/>
      <c r="F24776" s="27"/>
      <c r="G24776" s="1"/>
      <c r="H24776" s="1"/>
      <c r="I24776" s="1"/>
    </row>
    <row r="24777" spans="2:9">
      <c r="B24777" s="1"/>
      <c r="C24777" s="29"/>
      <c r="D24777" s="27"/>
      <c r="E24777" s="27"/>
      <c r="F24777" s="27"/>
      <c r="G24777" s="1"/>
      <c r="H24777" s="1"/>
      <c r="I24777" s="1"/>
    </row>
    <row r="24778" spans="2:9">
      <c r="B24778" s="1"/>
      <c r="C24778" s="29"/>
      <c r="D24778" s="27"/>
      <c r="E24778" s="27"/>
      <c r="F24778" s="27"/>
      <c r="G24778" s="1"/>
      <c r="H24778" s="1"/>
      <c r="I24778" s="1"/>
    </row>
    <row r="24779" spans="2:9">
      <c r="B24779" s="1"/>
      <c r="C24779" s="29"/>
      <c r="D24779" s="27"/>
      <c r="E24779" s="27"/>
      <c r="F24779" s="27"/>
      <c r="G24779" s="1"/>
      <c r="H24779" s="1"/>
      <c r="I24779" s="1"/>
    </row>
    <row r="24780" spans="2:9">
      <c r="B24780" s="1"/>
      <c r="C24780" s="29"/>
      <c r="D24780" s="27"/>
      <c r="E24780" s="27"/>
      <c r="F24780" s="27"/>
      <c r="G24780" s="1"/>
      <c r="H24780" s="1"/>
      <c r="I24780" s="1"/>
    </row>
    <row r="24781" spans="2:9">
      <c r="B24781" s="1"/>
      <c r="C24781" s="29"/>
      <c r="D24781" s="27"/>
      <c r="E24781" s="27"/>
      <c r="F24781" s="27"/>
      <c r="G24781" s="1"/>
      <c r="H24781" s="1"/>
      <c r="I24781" s="1"/>
    </row>
    <row r="24782" spans="2:9">
      <c r="B24782" s="1"/>
      <c r="C24782" s="29"/>
      <c r="D24782" s="27"/>
      <c r="E24782" s="27"/>
      <c r="F24782" s="27"/>
      <c r="G24782" s="1"/>
      <c r="H24782" s="1"/>
      <c r="I24782" s="1"/>
    </row>
    <row r="24783" spans="2:9">
      <c r="B24783" s="1"/>
      <c r="C24783" s="29"/>
      <c r="D24783" s="27"/>
      <c r="E24783" s="27"/>
      <c r="F24783" s="27"/>
      <c r="G24783" s="1"/>
      <c r="H24783" s="1"/>
      <c r="I24783" s="1"/>
    </row>
    <row r="24784" spans="2:9">
      <c r="B24784" s="1"/>
      <c r="C24784" s="29"/>
      <c r="D24784" s="27"/>
      <c r="E24784" s="27"/>
      <c r="F24784" s="27"/>
      <c r="G24784" s="1"/>
      <c r="H24784" s="1"/>
      <c r="I24784" s="1"/>
    </row>
    <row r="24785" spans="2:9">
      <c r="B24785" s="1"/>
      <c r="C24785" s="29"/>
      <c r="D24785" s="27"/>
      <c r="E24785" s="27"/>
      <c r="F24785" s="27"/>
      <c r="G24785" s="1"/>
      <c r="H24785" s="1"/>
      <c r="I24785" s="1"/>
    </row>
    <row r="24786" spans="2:9">
      <c r="B24786" s="1"/>
      <c r="C24786" s="29"/>
      <c r="D24786" s="27"/>
      <c r="E24786" s="27"/>
      <c r="F24786" s="27"/>
      <c r="G24786" s="1"/>
      <c r="H24786" s="1"/>
      <c r="I24786" s="1"/>
    </row>
    <row r="24787" spans="2:9">
      <c r="B24787" s="1"/>
      <c r="C24787" s="29"/>
      <c r="D24787" s="27"/>
      <c r="E24787" s="27"/>
      <c r="F24787" s="27"/>
      <c r="G24787" s="1"/>
      <c r="H24787" s="1"/>
      <c r="I24787" s="1"/>
    </row>
    <row r="24788" spans="2:9">
      <c r="B24788" s="1"/>
      <c r="C24788" s="29"/>
      <c r="D24788" s="27"/>
      <c r="E24788" s="27"/>
      <c r="F24788" s="27"/>
      <c r="G24788" s="1"/>
      <c r="H24788" s="1"/>
      <c r="I24788" s="1"/>
    </row>
    <row r="24789" spans="2:9">
      <c r="B24789" s="1"/>
      <c r="C24789" s="29"/>
      <c r="D24789" s="27"/>
      <c r="E24789" s="27"/>
      <c r="F24789" s="27"/>
      <c r="G24789" s="1"/>
      <c r="H24789" s="1"/>
      <c r="I24789" s="1"/>
    </row>
    <row r="24790" spans="2:9">
      <c r="B24790" s="1"/>
      <c r="C24790" s="29"/>
      <c r="D24790" s="27"/>
      <c r="E24790" s="27"/>
      <c r="F24790" s="27"/>
      <c r="G24790" s="1"/>
      <c r="H24790" s="1"/>
      <c r="I24790" s="1"/>
    </row>
    <row r="24791" spans="2:9">
      <c r="B24791" s="1"/>
      <c r="C24791" s="29"/>
      <c r="D24791" s="27"/>
      <c r="E24791" s="27"/>
      <c r="F24791" s="27"/>
      <c r="G24791" s="1"/>
      <c r="H24791" s="1"/>
      <c r="I24791" s="1"/>
    </row>
    <row r="24792" spans="2:9">
      <c r="B24792" s="1"/>
      <c r="C24792" s="29"/>
      <c r="D24792" s="27"/>
      <c r="E24792" s="27"/>
      <c r="F24792" s="27"/>
      <c r="G24792" s="1"/>
      <c r="H24792" s="1"/>
      <c r="I24792" s="1"/>
    </row>
    <row r="24793" spans="2:9">
      <c r="B24793" s="1"/>
      <c r="C24793" s="29"/>
      <c r="D24793" s="27"/>
      <c r="E24793" s="27"/>
      <c r="F24793" s="27"/>
      <c r="G24793" s="1"/>
      <c r="H24793" s="1"/>
      <c r="I24793" s="1"/>
    </row>
    <row r="24794" spans="2:9">
      <c r="B24794" s="1"/>
      <c r="C24794" s="29"/>
      <c r="D24794" s="27"/>
      <c r="E24794" s="27"/>
      <c r="F24794" s="27"/>
      <c r="G24794" s="1"/>
      <c r="H24794" s="1"/>
      <c r="I24794" s="1"/>
    </row>
    <row r="24795" spans="2:9">
      <c r="B24795" s="1"/>
      <c r="C24795" s="29"/>
      <c r="D24795" s="27"/>
      <c r="E24795" s="27"/>
      <c r="F24795" s="27"/>
      <c r="G24795" s="1"/>
      <c r="H24795" s="1"/>
      <c r="I24795" s="1"/>
    </row>
    <row r="24796" spans="2:9">
      <c r="B24796" s="1"/>
      <c r="C24796" s="29"/>
      <c r="D24796" s="27"/>
      <c r="E24796" s="27"/>
      <c r="F24796" s="27"/>
      <c r="G24796" s="1"/>
      <c r="H24796" s="1"/>
      <c r="I24796" s="1"/>
    </row>
    <row r="24797" spans="2:9">
      <c r="B24797" s="1"/>
      <c r="C24797" s="29"/>
      <c r="D24797" s="27"/>
      <c r="E24797" s="27"/>
      <c r="F24797" s="27"/>
      <c r="G24797" s="1"/>
      <c r="H24797" s="1"/>
      <c r="I24797" s="1"/>
    </row>
    <row r="24798" spans="2:9">
      <c r="B24798" s="1"/>
      <c r="C24798" s="29"/>
      <c r="D24798" s="27"/>
      <c r="E24798" s="27"/>
      <c r="F24798" s="27"/>
      <c r="G24798" s="1"/>
      <c r="H24798" s="1"/>
      <c r="I24798" s="1"/>
    </row>
    <row r="24799" spans="2:9">
      <c r="B24799" s="1"/>
      <c r="C24799" s="29"/>
      <c r="D24799" s="27"/>
      <c r="E24799" s="27"/>
      <c r="F24799" s="27"/>
      <c r="G24799" s="1"/>
      <c r="H24799" s="1"/>
      <c r="I24799" s="1"/>
    </row>
    <row r="24800" spans="2:9">
      <c r="B24800" s="1"/>
      <c r="C24800" s="29"/>
      <c r="D24800" s="27"/>
      <c r="E24800" s="27"/>
      <c r="F24800" s="27"/>
      <c r="G24800" s="1"/>
      <c r="H24800" s="1"/>
      <c r="I24800" s="1"/>
    </row>
    <row r="24801" spans="2:9">
      <c r="B24801" s="1"/>
      <c r="C24801" s="29"/>
      <c r="D24801" s="27"/>
      <c r="E24801" s="27"/>
      <c r="F24801" s="27"/>
      <c r="G24801" s="1"/>
      <c r="H24801" s="1"/>
      <c r="I24801" s="1"/>
    </row>
    <row r="24802" spans="2:9">
      <c r="B24802" s="1"/>
      <c r="C24802" s="29"/>
      <c r="D24802" s="27"/>
      <c r="E24802" s="27"/>
      <c r="F24802" s="27"/>
      <c r="G24802" s="1"/>
      <c r="H24802" s="1"/>
      <c r="I24802" s="1"/>
    </row>
    <row r="24803" spans="2:9">
      <c r="B24803" s="1"/>
      <c r="C24803" s="29"/>
      <c r="D24803" s="27"/>
      <c r="E24803" s="27"/>
      <c r="F24803" s="27"/>
      <c r="G24803" s="1"/>
      <c r="H24803" s="1"/>
      <c r="I24803" s="1"/>
    </row>
    <row r="24804" spans="2:9">
      <c r="B24804" s="1"/>
      <c r="C24804" s="29"/>
      <c r="D24804" s="27"/>
      <c r="E24804" s="27"/>
      <c r="F24804" s="27"/>
      <c r="G24804" s="1"/>
      <c r="H24804" s="1"/>
      <c r="I24804" s="1"/>
    </row>
    <row r="24805" spans="2:9">
      <c r="B24805" s="1"/>
      <c r="C24805" s="29"/>
      <c r="D24805" s="27"/>
      <c r="E24805" s="27"/>
      <c r="F24805" s="27"/>
      <c r="G24805" s="1"/>
      <c r="H24805" s="1"/>
      <c r="I24805" s="1"/>
    </row>
    <row r="24806" spans="2:9">
      <c r="B24806" s="1"/>
      <c r="C24806" s="29"/>
      <c r="D24806" s="27"/>
      <c r="E24806" s="27"/>
      <c r="F24806" s="27"/>
      <c r="G24806" s="1"/>
      <c r="H24806" s="1"/>
      <c r="I24806" s="1"/>
    </row>
    <row r="24807" spans="2:9">
      <c r="B24807" s="1"/>
      <c r="C24807" s="29"/>
      <c r="D24807" s="27"/>
      <c r="E24807" s="27"/>
      <c r="F24807" s="27"/>
      <c r="G24807" s="1"/>
      <c r="H24807" s="1"/>
      <c r="I24807" s="1"/>
    </row>
    <row r="24808" spans="2:9">
      <c r="B24808" s="1"/>
      <c r="C24808" s="29"/>
      <c r="D24808" s="27"/>
      <c r="E24808" s="27"/>
      <c r="F24808" s="27"/>
      <c r="G24808" s="1"/>
      <c r="H24808" s="1"/>
      <c r="I24808" s="1"/>
    </row>
    <row r="24809" spans="2:9">
      <c r="B24809" s="1"/>
      <c r="C24809" s="29"/>
      <c r="D24809" s="27"/>
      <c r="E24809" s="27"/>
      <c r="F24809" s="27"/>
      <c r="G24809" s="1"/>
      <c r="H24809" s="1"/>
      <c r="I24809" s="1"/>
    </row>
    <row r="24810" spans="2:9">
      <c r="B24810" s="1"/>
      <c r="C24810" s="29"/>
      <c r="D24810" s="27"/>
      <c r="E24810" s="27"/>
      <c r="F24810" s="27"/>
      <c r="G24810" s="1"/>
      <c r="H24810" s="1"/>
      <c r="I24810" s="1"/>
    </row>
    <row r="24811" spans="2:9">
      <c r="B24811" s="1"/>
      <c r="C24811" s="29"/>
      <c r="D24811" s="27"/>
      <c r="E24811" s="27"/>
      <c r="F24811" s="27"/>
      <c r="G24811" s="1"/>
      <c r="H24811" s="1"/>
      <c r="I24811" s="1"/>
    </row>
    <row r="24812" spans="2:9">
      <c r="B24812" s="1"/>
      <c r="C24812" s="29"/>
      <c r="D24812" s="27"/>
      <c r="E24812" s="27"/>
      <c r="F24812" s="27"/>
      <c r="G24812" s="1"/>
      <c r="H24812" s="1"/>
      <c r="I24812" s="1"/>
    </row>
    <row r="24813" spans="2:9">
      <c r="B24813" s="1"/>
      <c r="C24813" s="29"/>
      <c r="D24813" s="27"/>
      <c r="E24813" s="27"/>
      <c r="F24813" s="27"/>
      <c r="G24813" s="1"/>
      <c r="H24813" s="1"/>
      <c r="I24813" s="1"/>
    </row>
    <row r="24814" spans="2:9">
      <c r="B24814" s="1"/>
      <c r="C24814" s="29"/>
      <c r="D24814" s="27"/>
      <c r="E24814" s="27"/>
      <c r="F24814" s="27"/>
      <c r="G24814" s="1"/>
      <c r="H24814" s="1"/>
      <c r="I24814" s="1"/>
    </row>
    <row r="24815" spans="2:9">
      <c r="B24815" s="1"/>
      <c r="C24815" s="29"/>
      <c r="D24815" s="27"/>
      <c r="E24815" s="27"/>
      <c r="F24815" s="27"/>
      <c r="G24815" s="1"/>
      <c r="H24815" s="1"/>
      <c r="I24815" s="1"/>
    </row>
    <row r="24816" spans="2:9">
      <c r="B24816" s="1"/>
      <c r="C24816" s="29"/>
      <c r="D24816" s="27"/>
      <c r="E24816" s="27"/>
      <c r="F24816" s="27"/>
      <c r="G24816" s="1"/>
      <c r="H24816" s="1"/>
      <c r="I24816" s="1"/>
    </row>
    <row r="24817" spans="2:9">
      <c r="B24817" s="1"/>
      <c r="C24817" s="29"/>
      <c r="D24817" s="27"/>
      <c r="E24817" s="27"/>
      <c r="F24817" s="27"/>
      <c r="G24817" s="1"/>
      <c r="H24817" s="1"/>
      <c r="I24817" s="1"/>
    </row>
    <row r="24818" spans="2:9">
      <c r="B24818" s="1"/>
      <c r="C24818" s="29"/>
      <c r="D24818" s="27"/>
      <c r="E24818" s="27"/>
      <c r="F24818" s="27"/>
      <c r="G24818" s="1"/>
      <c r="H24818" s="1"/>
      <c r="I24818" s="1"/>
    </row>
    <row r="24819" spans="2:9">
      <c r="B24819" s="1"/>
      <c r="C24819" s="29"/>
      <c r="D24819" s="27"/>
      <c r="E24819" s="27"/>
      <c r="F24819" s="27"/>
      <c r="G24819" s="1"/>
      <c r="H24819" s="1"/>
      <c r="I24819" s="1"/>
    </row>
    <row r="24820" spans="2:9">
      <c r="B24820" s="1"/>
      <c r="C24820" s="29"/>
      <c r="D24820" s="27"/>
      <c r="E24820" s="27"/>
      <c r="F24820" s="27"/>
      <c r="G24820" s="1"/>
      <c r="H24820" s="1"/>
      <c r="I24820" s="1"/>
    </row>
    <row r="24821" spans="2:9">
      <c r="B24821" s="1"/>
      <c r="C24821" s="29"/>
      <c r="D24821" s="27"/>
      <c r="E24821" s="27"/>
      <c r="F24821" s="27"/>
      <c r="G24821" s="1"/>
      <c r="H24821" s="1"/>
      <c r="I24821" s="1"/>
    </row>
    <row r="24822" spans="2:9">
      <c r="B24822" s="1"/>
      <c r="C24822" s="29"/>
      <c r="D24822" s="27"/>
      <c r="E24822" s="27"/>
      <c r="F24822" s="27"/>
      <c r="G24822" s="1"/>
      <c r="H24822" s="1"/>
      <c r="I24822" s="1"/>
    </row>
    <row r="24823" spans="2:9">
      <c r="B24823" s="1"/>
      <c r="C24823" s="29"/>
      <c r="D24823" s="27"/>
      <c r="E24823" s="27"/>
      <c r="F24823" s="27"/>
      <c r="G24823" s="1"/>
      <c r="H24823" s="1"/>
      <c r="I24823" s="1"/>
    </row>
    <row r="24824" spans="2:9">
      <c r="B24824" s="1"/>
      <c r="C24824" s="29"/>
      <c r="D24824" s="27"/>
      <c r="E24824" s="27"/>
      <c r="F24824" s="27"/>
      <c r="G24824" s="1"/>
      <c r="H24824" s="1"/>
      <c r="I24824" s="1"/>
    </row>
    <row r="24825" spans="2:9">
      <c r="B24825" s="1"/>
      <c r="C24825" s="29"/>
      <c r="D24825" s="27"/>
      <c r="E24825" s="27"/>
      <c r="F24825" s="27"/>
      <c r="G24825" s="1"/>
      <c r="H24825" s="1"/>
      <c r="I24825" s="1"/>
    </row>
    <row r="24826" spans="2:9">
      <c r="B24826" s="1"/>
      <c r="C24826" s="29"/>
      <c r="D24826" s="27"/>
      <c r="E24826" s="27"/>
      <c r="F24826" s="27"/>
      <c r="G24826" s="1"/>
      <c r="H24826" s="1"/>
      <c r="I24826" s="1"/>
    </row>
    <row r="24827" spans="2:9">
      <c r="B24827" s="1"/>
      <c r="C24827" s="29"/>
      <c r="D24827" s="27"/>
      <c r="E24827" s="27"/>
      <c r="F24827" s="27"/>
      <c r="G24827" s="1"/>
      <c r="H24827" s="1"/>
      <c r="I24827" s="1"/>
    </row>
    <row r="24828" spans="2:9">
      <c r="B24828" s="1"/>
      <c r="C24828" s="29"/>
      <c r="D24828" s="27"/>
      <c r="E24828" s="27"/>
      <c r="F24828" s="27"/>
      <c r="G24828" s="1"/>
      <c r="H24828" s="1"/>
      <c r="I24828" s="1"/>
    </row>
    <row r="24829" spans="2:9">
      <c r="B24829" s="1"/>
      <c r="C24829" s="29"/>
      <c r="D24829" s="27"/>
      <c r="E24829" s="27"/>
      <c r="F24829" s="27"/>
      <c r="G24829" s="1"/>
      <c r="H24829" s="1"/>
      <c r="I24829" s="1"/>
    </row>
    <row r="24830" spans="2:9">
      <c r="B24830" s="1"/>
      <c r="C24830" s="29"/>
      <c r="D24830" s="27"/>
      <c r="E24830" s="27"/>
      <c r="F24830" s="27"/>
      <c r="G24830" s="1"/>
      <c r="H24830" s="1"/>
      <c r="I24830" s="1"/>
    </row>
    <row r="24831" spans="2:9">
      <c r="B24831" s="1"/>
      <c r="C24831" s="29"/>
      <c r="D24831" s="27"/>
      <c r="E24831" s="27"/>
      <c r="F24831" s="27"/>
      <c r="G24831" s="1"/>
      <c r="H24831" s="1"/>
      <c r="I24831" s="1"/>
    </row>
    <row r="24832" spans="2:9">
      <c r="B24832" s="1"/>
      <c r="C24832" s="29"/>
      <c r="D24832" s="27"/>
      <c r="E24832" s="27"/>
      <c r="F24832" s="27"/>
      <c r="G24832" s="1"/>
      <c r="H24832" s="1"/>
      <c r="I24832" s="1"/>
    </row>
    <row r="24833" spans="2:9">
      <c r="B24833" s="1"/>
      <c r="C24833" s="29"/>
      <c r="D24833" s="27"/>
      <c r="E24833" s="27"/>
      <c r="F24833" s="27"/>
      <c r="G24833" s="1"/>
      <c r="H24833" s="1"/>
      <c r="I24833" s="1"/>
    </row>
    <row r="24834" spans="2:9">
      <c r="B24834" s="1"/>
      <c r="C24834" s="29"/>
      <c r="D24834" s="27"/>
      <c r="E24834" s="27"/>
      <c r="F24834" s="27"/>
      <c r="G24834" s="1"/>
      <c r="H24834" s="1"/>
      <c r="I24834" s="1"/>
    </row>
    <row r="24835" spans="2:9">
      <c r="B24835" s="1"/>
      <c r="C24835" s="29"/>
      <c r="D24835" s="27"/>
      <c r="E24835" s="27"/>
      <c r="F24835" s="27"/>
      <c r="G24835" s="1"/>
      <c r="H24835" s="1"/>
      <c r="I24835" s="1"/>
    </row>
    <row r="24836" spans="2:9">
      <c r="B24836" s="1"/>
      <c r="C24836" s="29"/>
      <c r="D24836" s="27"/>
      <c r="E24836" s="27"/>
      <c r="F24836" s="27"/>
      <c r="G24836" s="1"/>
      <c r="H24836" s="1"/>
      <c r="I24836" s="1"/>
    </row>
    <row r="24837" spans="2:9">
      <c r="B24837" s="1"/>
      <c r="C24837" s="29"/>
      <c r="D24837" s="27"/>
      <c r="E24837" s="27"/>
      <c r="F24837" s="27"/>
      <c r="G24837" s="1"/>
      <c r="H24837" s="1"/>
      <c r="I24837" s="1"/>
    </row>
    <row r="24838" spans="2:9">
      <c r="B24838" s="1"/>
      <c r="C24838" s="29"/>
      <c r="D24838" s="27"/>
      <c r="E24838" s="27"/>
      <c r="F24838" s="27"/>
      <c r="G24838" s="1"/>
      <c r="H24838" s="1"/>
      <c r="I24838" s="1"/>
    </row>
    <row r="24839" spans="2:9">
      <c r="B24839" s="1"/>
      <c r="C24839" s="29"/>
      <c r="D24839" s="27"/>
      <c r="E24839" s="27"/>
      <c r="F24839" s="27"/>
      <c r="G24839" s="1"/>
      <c r="H24839" s="1"/>
      <c r="I24839" s="1"/>
    </row>
    <row r="24840" spans="2:9">
      <c r="B24840" s="1"/>
      <c r="C24840" s="29"/>
      <c r="D24840" s="27"/>
      <c r="E24840" s="27"/>
      <c r="F24840" s="27"/>
      <c r="G24840" s="1"/>
      <c r="H24840" s="1"/>
      <c r="I24840" s="1"/>
    </row>
    <row r="24841" spans="2:9">
      <c r="B24841" s="1"/>
      <c r="C24841" s="29"/>
      <c r="D24841" s="27"/>
      <c r="E24841" s="27"/>
      <c r="F24841" s="27"/>
      <c r="G24841" s="1"/>
      <c r="H24841" s="1"/>
      <c r="I24841" s="1"/>
    </row>
    <row r="24842" spans="2:9">
      <c r="B24842" s="1"/>
      <c r="C24842" s="29"/>
      <c r="D24842" s="27"/>
      <c r="E24842" s="27"/>
      <c r="F24842" s="27"/>
      <c r="G24842" s="1"/>
      <c r="H24842" s="1"/>
      <c r="I24842" s="1"/>
    </row>
    <row r="24843" spans="2:9">
      <c r="B24843" s="1"/>
      <c r="C24843" s="29"/>
      <c r="D24843" s="27"/>
      <c r="E24843" s="27"/>
      <c r="F24843" s="27"/>
      <c r="G24843" s="1"/>
      <c r="H24843" s="1"/>
      <c r="I24843" s="1"/>
    </row>
    <row r="24844" spans="2:9">
      <c r="B24844" s="1"/>
      <c r="C24844" s="29"/>
      <c r="D24844" s="27"/>
      <c r="E24844" s="27"/>
      <c r="F24844" s="27"/>
      <c r="G24844" s="1"/>
      <c r="H24844" s="1"/>
      <c r="I24844" s="1"/>
    </row>
    <row r="24845" spans="2:9">
      <c r="B24845" s="1"/>
      <c r="C24845" s="29"/>
      <c r="D24845" s="27"/>
      <c r="E24845" s="27"/>
      <c r="F24845" s="27"/>
      <c r="G24845" s="1"/>
      <c r="H24845" s="1"/>
      <c r="I24845" s="1"/>
    </row>
    <row r="24846" spans="2:9">
      <c r="B24846" s="1"/>
      <c r="C24846" s="29"/>
      <c r="D24846" s="27"/>
      <c r="E24846" s="27"/>
      <c r="F24846" s="27"/>
      <c r="G24846" s="1"/>
      <c r="H24846" s="1"/>
      <c r="I24846" s="1"/>
    </row>
    <row r="24847" spans="2:9">
      <c r="B24847" s="1"/>
      <c r="C24847" s="29"/>
      <c r="D24847" s="27"/>
      <c r="E24847" s="27"/>
      <c r="F24847" s="27"/>
      <c r="G24847" s="1"/>
      <c r="H24847" s="1"/>
      <c r="I24847" s="1"/>
    </row>
    <row r="24848" spans="2:9">
      <c r="B24848" s="1"/>
      <c r="C24848" s="29"/>
      <c r="D24848" s="27"/>
      <c r="E24848" s="27"/>
      <c r="F24848" s="27"/>
      <c r="G24848" s="1"/>
      <c r="H24848" s="1"/>
      <c r="I24848" s="1"/>
    </row>
    <row r="24849" spans="2:9">
      <c r="B24849" s="1"/>
      <c r="C24849" s="29"/>
      <c r="D24849" s="27"/>
      <c r="E24849" s="27"/>
      <c r="F24849" s="27"/>
      <c r="G24849" s="1"/>
      <c r="H24849" s="1"/>
      <c r="I24849" s="1"/>
    </row>
    <row r="24850" spans="2:9">
      <c r="B24850" s="1"/>
      <c r="C24850" s="29"/>
      <c r="D24850" s="27"/>
      <c r="E24850" s="27"/>
      <c r="F24850" s="27"/>
      <c r="G24850" s="1"/>
      <c r="H24850" s="1"/>
      <c r="I24850" s="1"/>
    </row>
    <row r="24851" spans="2:9">
      <c r="B24851" s="1"/>
      <c r="C24851" s="29"/>
      <c r="D24851" s="27"/>
      <c r="E24851" s="27"/>
      <c r="F24851" s="27"/>
      <c r="G24851" s="1"/>
      <c r="H24851" s="1"/>
      <c r="I24851" s="1"/>
    </row>
    <row r="24852" spans="2:9">
      <c r="B24852" s="1"/>
      <c r="C24852" s="29"/>
      <c r="D24852" s="27"/>
      <c r="E24852" s="27"/>
      <c r="F24852" s="27"/>
      <c r="G24852" s="1"/>
      <c r="H24852" s="1"/>
      <c r="I24852" s="1"/>
    </row>
    <row r="24853" spans="2:9">
      <c r="B24853" s="1"/>
      <c r="C24853" s="29"/>
      <c r="D24853" s="27"/>
      <c r="E24853" s="27"/>
      <c r="F24853" s="27"/>
      <c r="G24853" s="1"/>
      <c r="H24853" s="1"/>
      <c r="I24853" s="1"/>
    </row>
    <row r="24854" spans="2:9">
      <c r="B24854" s="1"/>
      <c r="C24854" s="29"/>
      <c r="D24854" s="27"/>
      <c r="E24854" s="27"/>
      <c r="F24854" s="27"/>
      <c r="G24854" s="1"/>
      <c r="H24854" s="1"/>
      <c r="I24854" s="1"/>
    </row>
    <row r="24855" spans="2:9">
      <c r="B24855" s="1"/>
      <c r="C24855" s="29"/>
      <c r="D24855" s="27"/>
      <c r="E24855" s="27"/>
      <c r="F24855" s="27"/>
      <c r="G24855" s="1"/>
      <c r="H24855" s="1"/>
      <c r="I24855" s="1"/>
    </row>
    <row r="24856" spans="2:9">
      <c r="B24856" s="1"/>
      <c r="C24856" s="29"/>
      <c r="D24856" s="27"/>
      <c r="E24856" s="27"/>
      <c r="F24856" s="27"/>
      <c r="G24856" s="1"/>
      <c r="H24856" s="1"/>
      <c r="I24856" s="1"/>
    </row>
    <row r="24857" spans="2:9">
      <c r="B24857" s="1"/>
      <c r="C24857" s="29"/>
      <c r="D24857" s="27"/>
      <c r="E24857" s="27"/>
      <c r="F24857" s="27"/>
      <c r="G24857" s="1"/>
      <c r="H24857" s="1"/>
      <c r="I24857" s="1"/>
    </row>
    <row r="24858" spans="2:9">
      <c r="B24858" s="1"/>
      <c r="C24858" s="29"/>
      <c r="D24858" s="27"/>
      <c r="E24858" s="27"/>
      <c r="F24858" s="27"/>
      <c r="G24858" s="1"/>
      <c r="H24858" s="1"/>
      <c r="I24858" s="1"/>
    </row>
    <row r="24859" spans="2:9">
      <c r="B24859" s="1"/>
      <c r="C24859" s="29"/>
      <c r="D24859" s="27"/>
      <c r="E24859" s="27"/>
      <c r="F24859" s="27"/>
      <c r="G24859" s="1"/>
      <c r="H24859" s="1"/>
      <c r="I24859" s="1"/>
    </row>
    <row r="24860" spans="2:9">
      <c r="B24860" s="1"/>
      <c r="C24860" s="29"/>
      <c r="D24860" s="27"/>
      <c r="E24860" s="27"/>
      <c r="F24860" s="27"/>
      <c r="G24860" s="1"/>
      <c r="H24860" s="1"/>
      <c r="I24860" s="1"/>
    </row>
    <row r="24861" spans="2:9">
      <c r="B24861" s="1"/>
      <c r="C24861" s="29"/>
      <c r="D24861" s="27"/>
      <c r="E24861" s="27"/>
      <c r="F24861" s="27"/>
      <c r="G24861" s="1"/>
      <c r="H24861" s="1"/>
      <c r="I24861" s="1"/>
    </row>
    <row r="24862" spans="2:9">
      <c r="B24862" s="1"/>
      <c r="C24862" s="29"/>
      <c r="D24862" s="27"/>
      <c r="E24862" s="27"/>
      <c r="F24862" s="27"/>
      <c r="G24862" s="1"/>
      <c r="H24862" s="1"/>
      <c r="I24862" s="1"/>
    </row>
    <row r="24863" spans="2:9">
      <c r="B24863" s="1"/>
      <c r="C24863" s="29"/>
      <c r="D24863" s="27"/>
      <c r="E24863" s="27"/>
      <c r="F24863" s="27"/>
      <c r="G24863" s="1"/>
      <c r="H24863" s="1"/>
      <c r="I24863" s="1"/>
    </row>
    <row r="24864" spans="2:9">
      <c r="B24864" s="1"/>
      <c r="C24864" s="29"/>
      <c r="D24864" s="27"/>
      <c r="E24864" s="27"/>
      <c r="F24864" s="27"/>
      <c r="G24864" s="1"/>
      <c r="H24864" s="1"/>
      <c r="I24864" s="1"/>
    </row>
    <row r="24865" spans="2:9">
      <c r="B24865" s="1"/>
      <c r="C24865" s="29"/>
      <c r="D24865" s="27"/>
      <c r="E24865" s="27"/>
      <c r="F24865" s="27"/>
      <c r="G24865" s="1"/>
      <c r="H24865" s="1"/>
      <c r="I24865" s="1"/>
    </row>
    <row r="24866" spans="2:9">
      <c r="B24866" s="1"/>
      <c r="C24866" s="29"/>
      <c r="D24866" s="27"/>
      <c r="E24866" s="27"/>
      <c r="F24866" s="27"/>
      <c r="G24866" s="1"/>
      <c r="H24866" s="1"/>
      <c r="I24866" s="1"/>
    </row>
    <row r="24867" spans="2:9">
      <c r="B24867" s="1"/>
      <c r="C24867" s="29"/>
      <c r="D24867" s="27"/>
      <c r="E24867" s="27"/>
      <c r="F24867" s="27"/>
      <c r="G24867" s="1"/>
      <c r="H24867" s="1"/>
      <c r="I24867" s="1"/>
    </row>
    <row r="24868" spans="2:9">
      <c r="B24868" s="1"/>
      <c r="C24868" s="29"/>
      <c r="D24868" s="27"/>
      <c r="E24868" s="27"/>
      <c r="F24868" s="27"/>
      <c r="G24868" s="1"/>
      <c r="H24868" s="1"/>
      <c r="I24868" s="1"/>
    </row>
    <row r="24869" spans="2:9">
      <c r="B24869" s="1"/>
      <c r="C24869" s="29"/>
      <c r="D24869" s="27"/>
      <c r="E24869" s="27"/>
      <c r="F24869" s="27"/>
      <c r="G24869" s="1"/>
      <c r="H24869" s="1"/>
      <c r="I24869" s="1"/>
    </row>
    <row r="24870" spans="2:9">
      <c r="B24870" s="1"/>
      <c r="C24870" s="29"/>
      <c r="D24870" s="27"/>
      <c r="E24870" s="27"/>
      <c r="F24870" s="27"/>
      <c r="G24870" s="1"/>
      <c r="H24870" s="1"/>
      <c r="I24870" s="1"/>
    </row>
    <row r="24871" spans="2:9">
      <c r="B24871" s="1"/>
      <c r="C24871" s="29"/>
      <c r="D24871" s="27"/>
      <c r="E24871" s="27"/>
      <c r="F24871" s="27"/>
      <c r="G24871" s="1"/>
      <c r="H24871" s="1"/>
      <c r="I24871" s="1"/>
    </row>
    <row r="24872" spans="2:9">
      <c r="B24872" s="1"/>
      <c r="C24872" s="29"/>
      <c r="D24872" s="27"/>
      <c r="E24872" s="27"/>
      <c r="F24872" s="27"/>
      <c r="G24872" s="1"/>
      <c r="H24872" s="1"/>
      <c r="I24872" s="1"/>
    </row>
    <row r="24873" spans="2:9">
      <c r="B24873" s="1"/>
      <c r="C24873" s="29"/>
      <c r="D24873" s="27"/>
      <c r="E24873" s="27"/>
      <c r="F24873" s="27"/>
      <c r="G24873" s="1"/>
      <c r="H24873" s="1"/>
      <c r="I24873" s="1"/>
    </row>
    <row r="24874" spans="2:9">
      <c r="B24874" s="1"/>
      <c r="C24874" s="29"/>
      <c r="D24874" s="27"/>
      <c r="E24874" s="27"/>
      <c r="F24874" s="27"/>
      <c r="G24874" s="1"/>
      <c r="H24874" s="1"/>
      <c r="I24874" s="1"/>
    </row>
    <row r="24875" spans="2:9">
      <c r="B24875" s="1"/>
      <c r="C24875" s="29"/>
      <c r="D24875" s="27"/>
      <c r="E24875" s="27"/>
      <c r="F24875" s="27"/>
      <c r="G24875" s="1"/>
      <c r="H24875" s="1"/>
      <c r="I24875" s="1"/>
    </row>
    <row r="24876" spans="2:9">
      <c r="B24876" s="1"/>
      <c r="C24876" s="29"/>
      <c r="D24876" s="27"/>
      <c r="E24876" s="27"/>
      <c r="F24876" s="27"/>
      <c r="G24876" s="1"/>
      <c r="H24876" s="1"/>
      <c r="I24876" s="1"/>
    </row>
    <row r="24877" spans="2:9">
      <c r="B24877" s="1"/>
      <c r="C24877" s="29"/>
      <c r="D24877" s="27"/>
      <c r="E24877" s="27"/>
      <c r="F24877" s="27"/>
      <c r="G24877" s="1"/>
      <c r="H24877" s="1"/>
      <c r="I24877" s="1"/>
    </row>
    <row r="24878" spans="2:9">
      <c r="B24878" s="1"/>
      <c r="C24878" s="29"/>
      <c r="D24878" s="27"/>
      <c r="E24878" s="27"/>
      <c r="F24878" s="27"/>
      <c r="G24878" s="1"/>
      <c r="H24878" s="1"/>
      <c r="I24878" s="1"/>
    </row>
    <row r="24879" spans="2:9">
      <c r="B24879" s="1"/>
      <c r="C24879" s="29"/>
      <c r="D24879" s="27"/>
      <c r="E24879" s="27"/>
      <c r="F24879" s="27"/>
      <c r="G24879" s="1"/>
      <c r="H24879" s="1"/>
      <c r="I24879" s="1"/>
    </row>
    <row r="24880" spans="2:9">
      <c r="B24880" s="1"/>
      <c r="C24880" s="29"/>
      <c r="D24880" s="27"/>
      <c r="E24880" s="27"/>
      <c r="F24880" s="27"/>
      <c r="G24880" s="1"/>
      <c r="H24880" s="1"/>
      <c r="I24880" s="1"/>
    </row>
    <row r="24881" spans="2:9">
      <c r="B24881" s="1"/>
      <c r="C24881" s="29"/>
      <c r="D24881" s="27"/>
      <c r="E24881" s="27"/>
      <c r="F24881" s="27"/>
      <c r="G24881" s="1"/>
      <c r="H24881" s="1"/>
      <c r="I24881" s="1"/>
    </row>
    <row r="24882" spans="2:9">
      <c r="B24882" s="1"/>
      <c r="C24882" s="29"/>
      <c r="D24882" s="27"/>
      <c r="E24882" s="27"/>
      <c r="F24882" s="27"/>
      <c r="G24882" s="1"/>
      <c r="H24882" s="1"/>
      <c r="I24882" s="1"/>
    </row>
    <row r="24883" spans="2:9">
      <c r="B24883" s="1"/>
      <c r="C24883" s="29"/>
      <c r="D24883" s="27"/>
      <c r="E24883" s="27"/>
      <c r="F24883" s="27"/>
      <c r="G24883" s="1"/>
      <c r="H24883" s="1"/>
      <c r="I24883" s="1"/>
    </row>
    <row r="24884" spans="2:9">
      <c r="B24884" s="1"/>
      <c r="C24884" s="29"/>
      <c r="D24884" s="27"/>
      <c r="E24884" s="27"/>
      <c r="F24884" s="27"/>
      <c r="G24884" s="1"/>
      <c r="H24884" s="1"/>
      <c r="I24884" s="1"/>
    </row>
    <row r="24885" spans="2:9">
      <c r="B24885" s="1"/>
      <c r="C24885" s="29"/>
      <c r="D24885" s="27"/>
      <c r="E24885" s="27"/>
      <c r="F24885" s="27"/>
      <c r="G24885" s="1"/>
      <c r="H24885" s="1"/>
      <c r="I24885" s="1"/>
    </row>
    <row r="24886" spans="2:9">
      <c r="B24886" s="1"/>
      <c r="C24886" s="29"/>
      <c r="D24886" s="27"/>
      <c r="E24886" s="27"/>
      <c r="F24886" s="27"/>
      <c r="G24886" s="1"/>
      <c r="H24886" s="1"/>
      <c r="I24886" s="1"/>
    </row>
    <row r="24887" spans="2:9">
      <c r="B24887" s="1"/>
      <c r="C24887" s="29"/>
      <c r="D24887" s="27"/>
      <c r="E24887" s="27"/>
      <c r="F24887" s="27"/>
      <c r="G24887" s="1"/>
      <c r="H24887" s="1"/>
      <c r="I24887" s="1"/>
    </row>
    <row r="24888" spans="2:9">
      <c r="B24888" s="1"/>
      <c r="C24888" s="29"/>
      <c r="D24888" s="27"/>
      <c r="E24888" s="27"/>
      <c r="F24888" s="27"/>
      <c r="G24888" s="1"/>
      <c r="H24888" s="1"/>
      <c r="I24888" s="1"/>
    </row>
    <row r="24889" spans="2:9">
      <c r="B24889" s="1"/>
      <c r="C24889" s="29"/>
      <c r="D24889" s="27"/>
      <c r="E24889" s="27"/>
      <c r="F24889" s="27"/>
      <c r="G24889" s="1"/>
      <c r="H24889" s="1"/>
      <c r="I24889" s="1"/>
    </row>
    <row r="24890" spans="2:9">
      <c r="B24890" s="1"/>
      <c r="C24890" s="29"/>
      <c r="D24890" s="27"/>
      <c r="E24890" s="27"/>
      <c r="F24890" s="27"/>
      <c r="G24890" s="1"/>
      <c r="H24890" s="1"/>
      <c r="I24890" s="1"/>
    </row>
    <row r="24891" spans="2:9">
      <c r="B24891" s="1"/>
      <c r="C24891" s="29"/>
      <c r="D24891" s="27"/>
      <c r="E24891" s="27"/>
      <c r="F24891" s="27"/>
      <c r="G24891" s="1"/>
      <c r="H24891" s="1"/>
      <c r="I24891" s="1"/>
    </row>
    <row r="24892" spans="2:9">
      <c r="B24892" s="1"/>
      <c r="C24892" s="29"/>
      <c r="D24892" s="27"/>
      <c r="E24892" s="27"/>
      <c r="F24892" s="27"/>
      <c r="G24892" s="1"/>
      <c r="H24892" s="1"/>
      <c r="I24892" s="1"/>
    </row>
    <row r="24893" spans="2:9">
      <c r="B24893" s="1"/>
      <c r="C24893" s="29"/>
      <c r="D24893" s="27"/>
      <c r="E24893" s="27"/>
      <c r="F24893" s="27"/>
      <c r="G24893" s="1"/>
      <c r="H24893" s="1"/>
      <c r="I24893" s="1"/>
    </row>
    <row r="24894" spans="2:9">
      <c r="B24894" s="1"/>
      <c r="C24894" s="29"/>
      <c r="D24894" s="27"/>
      <c r="E24894" s="27"/>
      <c r="F24894" s="27"/>
      <c r="G24894" s="1"/>
      <c r="H24894" s="1"/>
      <c r="I24894" s="1"/>
    </row>
    <row r="24895" spans="2:9">
      <c r="B24895" s="1"/>
      <c r="C24895" s="29"/>
      <c r="D24895" s="27"/>
      <c r="E24895" s="27"/>
      <c r="F24895" s="27"/>
      <c r="G24895" s="1"/>
      <c r="H24895" s="1"/>
      <c r="I24895" s="1"/>
    </row>
    <row r="24896" spans="2:9">
      <c r="B24896" s="1"/>
      <c r="C24896" s="29"/>
      <c r="D24896" s="27"/>
      <c r="E24896" s="27"/>
      <c r="F24896" s="27"/>
      <c r="G24896" s="1"/>
      <c r="H24896" s="1"/>
      <c r="I24896" s="1"/>
    </row>
    <row r="24897" spans="2:9">
      <c r="B24897" s="1"/>
      <c r="C24897" s="29"/>
      <c r="D24897" s="27"/>
      <c r="E24897" s="27"/>
      <c r="F24897" s="27"/>
      <c r="G24897" s="1"/>
      <c r="H24897" s="1"/>
      <c r="I24897" s="1"/>
    </row>
    <row r="24898" spans="2:9">
      <c r="B24898" s="1"/>
      <c r="C24898" s="29"/>
      <c r="D24898" s="27"/>
      <c r="E24898" s="27"/>
      <c r="F24898" s="27"/>
      <c r="G24898" s="1"/>
      <c r="H24898" s="1"/>
      <c r="I24898" s="1"/>
    </row>
    <row r="24899" spans="2:9">
      <c r="B24899" s="1"/>
      <c r="C24899" s="29"/>
      <c r="D24899" s="27"/>
      <c r="E24899" s="27"/>
      <c r="F24899" s="27"/>
      <c r="G24899" s="1"/>
      <c r="H24899" s="1"/>
      <c r="I24899" s="1"/>
    </row>
    <row r="24900" spans="2:9">
      <c r="B24900" s="1"/>
      <c r="C24900" s="29"/>
      <c r="D24900" s="27"/>
      <c r="E24900" s="27"/>
      <c r="F24900" s="27"/>
      <c r="G24900" s="1"/>
      <c r="H24900" s="1"/>
      <c r="I24900" s="1"/>
    </row>
    <row r="24901" spans="2:9">
      <c r="B24901" s="1"/>
      <c r="C24901" s="29"/>
      <c r="D24901" s="27"/>
      <c r="E24901" s="27"/>
      <c r="F24901" s="27"/>
      <c r="G24901" s="1"/>
      <c r="H24901" s="1"/>
      <c r="I24901" s="1"/>
    </row>
    <row r="24902" spans="2:9">
      <c r="B24902" s="1"/>
      <c r="C24902" s="29"/>
      <c r="D24902" s="27"/>
      <c r="E24902" s="27"/>
      <c r="F24902" s="27"/>
      <c r="G24902" s="1"/>
      <c r="H24902" s="1"/>
      <c r="I24902" s="1"/>
    </row>
    <row r="24903" spans="2:9">
      <c r="B24903" s="1"/>
      <c r="C24903" s="29"/>
      <c r="D24903" s="27"/>
      <c r="E24903" s="27"/>
      <c r="F24903" s="27"/>
      <c r="G24903" s="1"/>
      <c r="H24903" s="1"/>
      <c r="I24903" s="1"/>
    </row>
    <row r="24904" spans="2:9">
      <c r="B24904" s="1"/>
      <c r="C24904" s="29"/>
      <c r="D24904" s="27"/>
      <c r="E24904" s="27"/>
      <c r="F24904" s="27"/>
      <c r="G24904" s="1"/>
      <c r="H24904" s="1"/>
      <c r="I24904" s="1"/>
    </row>
    <row r="24905" spans="2:9">
      <c r="B24905" s="1"/>
      <c r="C24905" s="29"/>
      <c r="D24905" s="27"/>
      <c r="E24905" s="27"/>
      <c r="F24905" s="27"/>
      <c r="G24905" s="1"/>
      <c r="H24905" s="1"/>
      <c r="I24905" s="1"/>
    </row>
    <row r="24906" spans="2:9">
      <c r="B24906" s="1"/>
      <c r="C24906" s="29"/>
      <c r="D24906" s="27"/>
      <c r="E24906" s="27"/>
      <c r="F24906" s="27"/>
      <c r="G24906" s="1"/>
      <c r="H24906" s="1"/>
      <c r="I24906" s="1"/>
    </row>
    <row r="24907" spans="2:9">
      <c r="B24907" s="1"/>
      <c r="C24907" s="29"/>
      <c r="D24907" s="27"/>
      <c r="E24907" s="27"/>
      <c r="F24907" s="27"/>
      <c r="G24907" s="1"/>
      <c r="H24907" s="1"/>
      <c r="I24907" s="1"/>
    </row>
    <row r="24908" spans="2:9">
      <c r="B24908" s="1"/>
      <c r="C24908" s="29"/>
      <c r="D24908" s="27"/>
      <c r="E24908" s="27"/>
      <c r="F24908" s="27"/>
      <c r="G24908" s="1"/>
      <c r="H24908" s="1"/>
      <c r="I24908" s="1"/>
    </row>
    <row r="24909" spans="2:9">
      <c r="B24909" s="1"/>
      <c r="C24909" s="29"/>
      <c r="D24909" s="27"/>
      <c r="E24909" s="27"/>
      <c r="F24909" s="27"/>
      <c r="G24909" s="1"/>
      <c r="H24909" s="1"/>
      <c r="I24909" s="1"/>
    </row>
    <row r="24910" spans="2:9">
      <c r="B24910" s="1"/>
      <c r="C24910" s="29"/>
      <c r="D24910" s="27"/>
      <c r="E24910" s="27"/>
      <c r="F24910" s="27"/>
      <c r="G24910" s="1"/>
      <c r="H24910" s="1"/>
      <c r="I24910" s="1"/>
    </row>
    <row r="24911" spans="2:9">
      <c r="B24911" s="1"/>
      <c r="C24911" s="29"/>
      <c r="D24911" s="27"/>
      <c r="E24911" s="27"/>
      <c r="F24911" s="27"/>
      <c r="G24911" s="1"/>
      <c r="H24911" s="1"/>
      <c r="I24911" s="1"/>
    </row>
    <row r="24912" spans="2:9">
      <c r="B24912" s="1"/>
      <c r="C24912" s="29"/>
      <c r="D24912" s="27"/>
      <c r="E24912" s="27"/>
      <c r="F24912" s="27"/>
      <c r="G24912" s="1"/>
      <c r="H24912" s="1"/>
      <c r="I24912" s="1"/>
    </row>
    <row r="24913" spans="2:9">
      <c r="B24913" s="1"/>
      <c r="C24913" s="29"/>
      <c r="D24913" s="27"/>
      <c r="E24913" s="27"/>
      <c r="F24913" s="27"/>
      <c r="G24913" s="1"/>
      <c r="H24913" s="1"/>
      <c r="I24913" s="1"/>
    </row>
    <row r="24914" spans="2:9">
      <c r="B24914" s="1"/>
      <c r="C24914" s="29"/>
      <c r="D24914" s="27"/>
      <c r="E24914" s="27"/>
      <c r="F24914" s="27"/>
      <c r="G24914" s="1"/>
      <c r="H24914" s="1"/>
      <c r="I24914" s="1"/>
    </row>
    <row r="24915" spans="2:9">
      <c r="B24915" s="1"/>
      <c r="C24915" s="29"/>
      <c r="D24915" s="27"/>
      <c r="E24915" s="27"/>
      <c r="F24915" s="27"/>
      <c r="G24915" s="1"/>
      <c r="H24915" s="1"/>
      <c r="I24915" s="1"/>
    </row>
    <row r="24916" spans="2:9">
      <c r="B24916" s="1"/>
      <c r="C24916" s="29"/>
      <c r="D24916" s="27"/>
      <c r="E24916" s="27"/>
      <c r="F24916" s="27"/>
      <c r="G24916" s="1"/>
      <c r="H24916" s="1"/>
      <c r="I24916" s="1"/>
    </row>
    <row r="24917" spans="2:9">
      <c r="B24917" s="1"/>
      <c r="C24917" s="29"/>
      <c r="D24917" s="27"/>
      <c r="E24917" s="27"/>
      <c r="F24917" s="27"/>
      <c r="G24917" s="1"/>
      <c r="H24917" s="1"/>
      <c r="I24917" s="1"/>
    </row>
    <row r="24918" spans="2:9">
      <c r="B24918" s="1"/>
      <c r="C24918" s="29"/>
      <c r="D24918" s="27"/>
      <c r="E24918" s="27"/>
      <c r="F24918" s="27"/>
      <c r="G24918" s="1"/>
      <c r="H24918" s="1"/>
      <c r="I24918" s="1"/>
    </row>
    <row r="24919" spans="2:9">
      <c r="B24919" s="1"/>
      <c r="C24919" s="29"/>
      <c r="D24919" s="27"/>
      <c r="E24919" s="27"/>
      <c r="F24919" s="27"/>
      <c r="G24919" s="1"/>
      <c r="H24919" s="1"/>
      <c r="I24919" s="1"/>
    </row>
    <row r="24920" spans="2:9">
      <c r="B24920" s="1"/>
      <c r="C24920" s="29"/>
      <c r="D24920" s="27"/>
      <c r="E24920" s="27"/>
      <c r="F24920" s="27"/>
      <c r="G24920" s="1"/>
      <c r="H24920" s="1"/>
      <c r="I24920" s="1"/>
    </row>
    <row r="24921" spans="2:9">
      <c r="B24921" s="1"/>
      <c r="C24921" s="29"/>
      <c r="D24921" s="27"/>
      <c r="E24921" s="27"/>
      <c r="F24921" s="27"/>
      <c r="G24921" s="1"/>
      <c r="H24921" s="1"/>
      <c r="I24921" s="1"/>
    </row>
    <row r="24922" spans="2:9">
      <c r="B24922" s="1"/>
      <c r="C24922" s="29"/>
      <c r="D24922" s="27"/>
      <c r="E24922" s="27"/>
      <c r="F24922" s="27"/>
      <c r="G24922" s="1"/>
      <c r="H24922" s="1"/>
      <c r="I24922" s="1"/>
    </row>
    <row r="24923" spans="2:9">
      <c r="B24923" s="1"/>
      <c r="C24923" s="29"/>
      <c r="D24923" s="27"/>
      <c r="E24923" s="27"/>
      <c r="F24923" s="27"/>
      <c r="G24923" s="1"/>
      <c r="H24923" s="1"/>
      <c r="I24923" s="1"/>
    </row>
    <row r="24924" spans="2:9">
      <c r="B24924" s="1"/>
      <c r="C24924" s="29"/>
      <c r="D24924" s="27"/>
      <c r="E24924" s="27"/>
      <c r="F24924" s="27"/>
      <c r="G24924" s="1"/>
      <c r="H24924" s="1"/>
      <c r="I24924" s="1"/>
    </row>
    <row r="24925" spans="2:9">
      <c r="B24925" s="1"/>
      <c r="C24925" s="29"/>
      <c r="D24925" s="27"/>
      <c r="E24925" s="27"/>
      <c r="F24925" s="27"/>
      <c r="G24925" s="1"/>
      <c r="H24925" s="1"/>
      <c r="I24925" s="1"/>
    </row>
    <row r="24926" spans="2:9">
      <c r="B24926" s="1"/>
      <c r="C24926" s="29"/>
      <c r="D24926" s="27"/>
      <c r="E24926" s="27"/>
      <c r="F24926" s="27"/>
      <c r="G24926" s="1"/>
      <c r="H24926" s="1"/>
      <c r="I24926" s="1"/>
    </row>
    <row r="24927" spans="2:9">
      <c r="B24927" s="1"/>
      <c r="C24927" s="29"/>
      <c r="D24927" s="27"/>
      <c r="E24927" s="27"/>
      <c r="F24927" s="27"/>
      <c r="G24927" s="1"/>
      <c r="H24927" s="1"/>
      <c r="I24927" s="1"/>
    </row>
    <row r="24928" spans="2:9">
      <c r="B24928" s="1"/>
      <c r="C24928" s="29"/>
      <c r="D24928" s="27"/>
      <c r="E24928" s="27"/>
      <c r="F24928" s="27"/>
      <c r="G24928" s="1"/>
      <c r="H24928" s="1"/>
      <c r="I24928" s="1"/>
    </row>
    <row r="24929" spans="2:9">
      <c r="B24929" s="1"/>
      <c r="C24929" s="29"/>
      <c r="D24929" s="27"/>
      <c r="E24929" s="27"/>
      <c r="F24929" s="27"/>
      <c r="G24929" s="1"/>
      <c r="H24929" s="1"/>
      <c r="I24929" s="1"/>
    </row>
    <row r="24930" spans="2:9">
      <c r="B24930" s="1"/>
      <c r="C24930" s="29"/>
      <c r="D24930" s="27"/>
      <c r="E24930" s="27"/>
      <c r="F24930" s="27"/>
      <c r="G24930" s="1"/>
      <c r="H24930" s="1"/>
      <c r="I24930" s="1"/>
    </row>
    <row r="24931" spans="2:9">
      <c r="B24931" s="1"/>
      <c r="C24931" s="29"/>
      <c r="D24931" s="27"/>
      <c r="E24931" s="27"/>
      <c r="F24931" s="27"/>
      <c r="G24931" s="1"/>
      <c r="H24931" s="1"/>
      <c r="I24931" s="1"/>
    </row>
    <row r="24932" spans="2:9">
      <c r="B24932" s="1"/>
      <c r="C24932" s="29"/>
      <c r="D24932" s="27"/>
      <c r="E24932" s="27"/>
      <c r="F24932" s="27"/>
      <c r="G24932" s="1"/>
      <c r="H24932" s="1"/>
      <c r="I24932" s="1"/>
    </row>
    <row r="24933" spans="2:9">
      <c r="B24933" s="1"/>
      <c r="C24933" s="29"/>
      <c r="D24933" s="27"/>
      <c r="E24933" s="27"/>
      <c r="F24933" s="27"/>
      <c r="G24933" s="1"/>
      <c r="H24933" s="1"/>
      <c r="I24933" s="1"/>
    </row>
    <row r="24934" spans="2:9">
      <c r="B24934" s="1"/>
      <c r="C24934" s="29"/>
      <c r="D24934" s="27"/>
      <c r="E24934" s="27"/>
      <c r="F24934" s="27"/>
      <c r="G24934" s="1"/>
      <c r="H24934" s="1"/>
      <c r="I24934" s="1"/>
    </row>
    <row r="24935" spans="2:9">
      <c r="B24935" s="1"/>
      <c r="C24935" s="29"/>
      <c r="D24935" s="27"/>
      <c r="E24935" s="27"/>
      <c r="F24935" s="27"/>
      <c r="G24935" s="1"/>
      <c r="H24935" s="1"/>
      <c r="I24935" s="1"/>
    </row>
    <row r="24936" spans="2:9">
      <c r="B24936" s="1"/>
      <c r="C24936" s="29"/>
      <c r="D24936" s="27"/>
      <c r="E24936" s="27"/>
      <c r="F24936" s="27"/>
      <c r="G24936" s="1"/>
      <c r="H24936" s="1"/>
      <c r="I24936" s="1"/>
    </row>
    <row r="24937" spans="2:9">
      <c r="B24937" s="1"/>
      <c r="C24937" s="29"/>
      <c r="D24937" s="27"/>
      <c r="E24937" s="27"/>
      <c r="F24937" s="27"/>
      <c r="G24937" s="1"/>
      <c r="H24937" s="1"/>
      <c r="I24937" s="1"/>
    </row>
    <row r="24938" spans="2:9">
      <c r="B24938" s="1"/>
      <c r="C24938" s="29"/>
      <c r="D24938" s="27"/>
      <c r="E24938" s="27"/>
      <c r="F24938" s="27"/>
      <c r="G24938" s="1"/>
      <c r="H24938" s="1"/>
      <c r="I24938" s="1"/>
    </row>
    <row r="24939" spans="2:9">
      <c r="B24939" s="1"/>
      <c r="C24939" s="29"/>
      <c r="D24939" s="27"/>
      <c r="E24939" s="27"/>
      <c r="F24939" s="27"/>
      <c r="G24939" s="1"/>
      <c r="H24939" s="1"/>
      <c r="I24939" s="1"/>
    </row>
    <row r="24940" spans="2:9">
      <c r="B24940" s="1"/>
      <c r="C24940" s="29"/>
      <c r="D24940" s="27"/>
      <c r="E24940" s="27"/>
      <c r="F24940" s="27"/>
      <c r="G24940" s="1"/>
      <c r="H24940" s="1"/>
      <c r="I24940" s="1"/>
    </row>
    <row r="24941" spans="2:9">
      <c r="B24941" s="1"/>
      <c r="C24941" s="29"/>
      <c r="D24941" s="27"/>
      <c r="E24941" s="27"/>
      <c r="F24941" s="27"/>
      <c r="G24941" s="1"/>
      <c r="H24941" s="1"/>
      <c r="I24941" s="1"/>
    </row>
    <row r="24942" spans="2:9">
      <c r="B24942" s="1"/>
      <c r="C24942" s="29"/>
      <c r="D24942" s="27"/>
      <c r="E24942" s="27"/>
      <c r="F24942" s="27"/>
      <c r="G24942" s="1"/>
      <c r="H24942" s="1"/>
      <c r="I24942" s="1"/>
    </row>
    <row r="24943" spans="2:9">
      <c r="B24943" s="1"/>
      <c r="C24943" s="29"/>
      <c r="D24943" s="27"/>
      <c r="E24943" s="27"/>
      <c r="F24943" s="27"/>
      <c r="G24943" s="1"/>
      <c r="H24943" s="1"/>
      <c r="I24943" s="1"/>
    </row>
    <row r="24944" spans="2:9">
      <c r="B24944" s="1"/>
      <c r="C24944" s="29"/>
      <c r="D24944" s="27"/>
      <c r="E24944" s="27"/>
      <c r="F24944" s="27"/>
      <c r="G24944" s="1"/>
      <c r="H24944" s="1"/>
      <c r="I24944" s="1"/>
    </row>
    <row r="24945" spans="2:9">
      <c r="B24945" s="1"/>
      <c r="C24945" s="29"/>
      <c r="D24945" s="27"/>
      <c r="E24945" s="27"/>
      <c r="F24945" s="27"/>
      <c r="G24945" s="1"/>
      <c r="H24945" s="1"/>
      <c r="I24945" s="1"/>
    </row>
    <row r="24946" spans="2:9">
      <c r="B24946" s="1"/>
      <c r="C24946" s="29"/>
      <c r="D24946" s="27"/>
      <c r="E24946" s="27"/>
      <c r="F24946" s="27"/>
      <c r="G24946" s="1"/>
      <c r="H24946" s="1"/>
      <c r="I24946" s="1"/>
    </row>
    <row r="24947" spans="2:9">
      <c r="B24947" s="1"/>
      <c r="C24947" s="29"/>
      <c r="D24947" s="27"/>
      <c r="E24947" s="27"/>
      <c r="F24947" s="27"/>
      <c r="G24947" s="1"/>
      <c r="H24947" s="1"/>
      <c r="I24947" s="1"/>
    </row>
    <row r="24948" spans="2:9">
      <c r="B24948" s="1"/>
      <c r="C24948" s="29"/>
      <c r="D24948" s="27"/>
      <c r="E24948" s="27"/>
      <c r="F24948" s="27"/>
      <c r="G24948" s="1"/>
      <c r="H24948" s="1"/>
      <c r="I24948" s="1"/>
    </row>
    <row r="24949" spans="2:9">
      <c r="B24949" s="1"/>
      <c r="C24949" s="29"/>
      <c r="D24949" s="27"/>
      <c r="E24949" s="27"/>
      <c r="F24949" s="27"/>
      <c r="G24949" s="1"/>
      <c r="H24949" s="1"/>
      <c r="I24949" s="1"/>
    </row>
    <row r="24950" spans="2:9">
      <c r="B24950" s="1"/>
      <c r="C24950" s="29"/>
      <c r="D24950" s="27"/>
      <c r="E24950" s="27"/>
      <c r="F24950" s="27"/>
      <c r="G24950" s="1"/>
      <c r="H24950" s="1"/>
      <c r="I24950" s="1"/>
    </row>
    <row r="24951" spans="2:9">
      <c r="B24951" s="1"/>
      <c r="C24951" s="29"/>
      <c r="D24951" s="27"/>
      <c r="E24951" s="27"/>
      <c r="F24951" s="27"/>
      <c r="G24951" s="1"/>
      <c r="H24951" s="1"/>
      <c r="I24951" s="1"/>
    </row>
    <row r="24952" spans="2:9">
      <c r="B24952" s="1"/>
      <c r="C24952" s="29"/>
      <c r="D24952" s="27"/>
      <c r="E24952" s="27"/>
      <c r="F24952" s="27"/>
      <c r="G24952" s="1"/>
      <c r="H24952" s="1"/>
      <c r="I24952" s="1"/>
    </row>
    <row r="24953" spans="2:9">
      <c r="B24953" s="1"/>
      <c r="C24953" s="29"/>
      <c r="D24953" s="27"/>
      <c r="E24953" s="27"/>
      <c r="F24953" s="27"/>
      <c r="G24953" s="1"/>
      <c r="H24953" s="1"/>
      <c r="I24953" s="1"/>
    </row>
    <row r="24954" spans="2:9">
      <c r="B24954" s="1"/>
      <c r="C24954" s="29"/>
      <c r="D24954" s="27"/>
      <c r="E24954" s="27"/>
      <c r="F24954" s="27"/>
      <c r="G24954" s="1"/>
      <c r="H24954" s="1"/>
      <c r="I24954" s="1"/>
    </row>
    <row r="24955" spans="2:9">
      <c r="B24955" s="1"/>
      <c r="C24955" s="29"/>
      <c r="D24955" s="27"/>
      <c r="E24955" s="27"/>
      <c r="F24955" s="27"/>
      <c r="G24955" s="1"/>
      <c r="H24955" s="1"/>
      <c r="I24955" s="1"/>
    </row>
    <row r="24956" spans="2:9">
      <c r="B24956" s="1"/>
      <c r="C24956" s="29"/>
      <c r="D24956" s="27"/>
      <c r="E24956" s="27"/>
      <c r="F24956" s="27"/>
      <c r="G24956" s="1"/>
      <c r="H24956" s="1"/>
      <c r="I24956" s="1"/>
    </row>
    <row r="24957" spans="2:9">
      <c r="B24957" s="1"/>
      <c r="C24957" s="29"/>
      <c r="D24957" s="27"/>
      <c r="E24957" s="27"/>
      <c r="F24957" s="27"/>
      <c r="G24957" s="1"/>
      <c r="H24957" s="1"/>
      <c r="I24957" s="1"/>
    </row>
    <row r="24958" spans="2:9">
      <c r="B24958" s="1"/>
      <c r="C24958" s="29"/>
      <c r="D24958" s="27"/>
      <c r="E24958" s="27"/>
      <c r="F24958" s="27"/>
      <c r="G24958" s="1"/>
      <c r="H24958" s="1"/>
      <c r="I24958" s="1"/>
    </row>
    <row r="24959" spans="2:9">
      <c r="B24959" s="1"/>
      <c r="C24959" s="29"/>
      <c r="D24959" s="27"/>
      <c r="E24959" s="27"/>
      <c r="F24959" s="27"/>
      <c r="G24959" s="1"/>
      <c r="H24959" s="1"/>
      <c r="I24959" s="1"/>
    </row>
    <row r="24960" spans="2:9">
      <c r="B24960" s="1"/>
      <c r="C24960" s="29"/>
      <c r="D24960" s="27"/>
      <c r="E24960" s="27"/>
      <c r="F24960" s="27"/>
      <c r="G24960" s="1"/>
      <c r="H24960" s="1"/>
      <c r="I24960" s="1"/>
    </row>
    <row r="24961" spans="2:9">
      <c r="B24961" s="1"/>
      <c r="C24961" s="29"/>
      <c r="D24961" s="27"/>
      <c r="E24961" s="27"/>
      <c r="F24961" s="27"/>
      <c r="G24961" s="1"/>
      <c r="H24961" s="1"/>
      <c r="I24961" s="1"/>
    </row>
    <row r="24962" spans="2:9">
      <c r="B24962" s="1"/>
      <c r="C24962" s="29"/>
      <c r="D24962" s="27"/>
      <c r="E24962" s="27"/>
      <c r="F24962" s="27"/>
      <c r="G24962" s="1"/>
      <c r="H24962" s="1"/>
      <c r="I24962" s="1"/>
    </row>
    <row r="24963" spans="2:9">
      <c r="B24963" s="1"/>
      <c r="C24963" s="29"/>
      <c r="D24963" s="27"/>
      <c r="E24963" s="27"/>
      <c r="F24963" s="27"/>
      <c r="G24963" s="1"/>
      <c r="H24963" s="1"/>
      <c r="I24963" s="1"/>
    </row>
    <row r="24964" spans="2:9">
      <c r="B24964" s="1"/>
      <c r="C24964" s="29"/>
      <c r="D24964" s="27"/>
      <c r="E24964" s="27"/>
      <c r="F24964" s="27"/>
      <c r="G24964" s="1"/>
      <c r="H24964" s="1"/>
      <c r="I24964" s="1"/>
    </row>
    <row r="24965" spans="2:9">
      <c r="B24965" s="1"/>
      <c r="C24965" s="29"/>
      <c r="D24965" s="27"/>
      <c r="E24965" s="27"/>
      <c r="F24965" s="27"/>
      <c r="G24965" s="1"/>
      <c r="H24965" s="1"/>
      <c r="I24965" s="1"/>
    </row>
    <row r="24966" spans="2:9">
      <c r="B24966" s="1"/>
      <c r="C24966" s="29"/>
      <c r="D24966" s="27"/>
      <c r="E24966" s="27"/>
      <c r="F24966" s="27"/>
      <c r="G24966" s="1"/>
      <c r="H24966" s="1"/>
      <c r="I24966" s="1"/>
    </row>
    <row r="24967" spans="2:9">
      <c r="B24967" s="1"/>
      <c r="C24967" s="29"/>
      <c r="D24967" s="27"/>
      <c r="E24967" s="27"/>
      <c r="F24967" s="27"/>
      <c r="G24967" s="1"/>
      <c r="H24967" s="1"/>
      <c r="I24967" s="1"/>
    </row>
    <row r="24968" spans="2:9">
      <c r="B24968" s="1"/>
      <c r="C24968" s="29"/>
      <c r="D24968" s="27"/>
      <c r="E24968" s="27"/>
      <c r="F24968" s="27"/>
      <c r="G24968" s="1"/>
      <c r="H24968" s="1"/>
      <c r="I24968" s="1"/>
    </row>
    <row r="24969" spans="2:9">
      <c r="B24969" s="1"/>
      <c r="C24969" s="29"/>
      <c r="D24969" s="27"/>
      <c r="E24969" s="27"/>
      <c r="F24969" s="27"/>
      <c r="G24969" s="1"/>
      <c r="H24969" s="1"/>
      <c r="I24969" s="1"/>
    </row>
    <row r="24970" spans="2:9">
      <c r="B24970" s="1"/>
      <c r="C24970" s="29"/>
      <c r="D24970" s="27"/>
      <c r="E24970" s="27"/>
      <c r="F24970" s="27"/>
      <c r="G24970" s="1"/>
      <c r="H24970" s="1"/>
      <c r="I24970" s="1"/>
    </row>
    <row r="24971" spans="2:9">
      <c r="B24971" s="1"/>
      <c r="C24971" s="29"/>
      <c r="D24971" s="27"/>
      <c r="E24971" s="27"/>
      <c r="F24971" s="27"/>
      <c r="G24971" s="1"/>
      <c r="H24971" s="1"/>
      <c r="I24971" s="1"/>
    </row>
    <row r="24972" spans="2:9">
      <c r="B24972" s="1"/>
      <c r="C24972" s="29"/>
      <c r="D24972" s="27"/>
      <c r="E24972" s="27"/>
      <c r="F24972" s="27"/>
      <c r="G24972" s="1"/>
      <c r="H24972" s="1"/>
      <c r="I24972" s="1"/>
    </row>
    <row r="24973" spans="2:9">
      <c r="B24973" s="1"/>
      <c r="C24973" s="29"/>
      <c r="D24973" s="27"/>
      <c r="E24973" s="27"/>
      <c r="F24973" s="27"/>
      <c r="G24973" s="1"/>
      <c r="H24973" s="1"/>
      <c r="I24973" s="1"/>
    </row>
    <row r="24974" spans="2:9">
      <c r="B24974" s="1"/>
      <c r="C24974" s="29"/>
      <c r="D24974" s="27"/>
      <c r="E24974" s="27"/>
      <c r="F24974" s="27"/>
      <c r="G24974" s="1"/>
      <c r="H24974" s="1"/>
      <c r="I24974" s="1"/>
    </row>
    <row r="24975" spans="2:9">
      <c r="B24975" s="1"/>
      <c r="C24975" s="29"/>
      <c r="D24975" s="27"/>
      <c r="E24975" s="27"/>
      <c r="F24975" s="27"/>
      <c r="G24975" s="1"/>
      <c r="H24975" s="1"/>
      <c r="I24975" s="1"/>
    </row>
    <row r="24976" spans="2:9">
      <c r="B24976" s="1"/>
      <c r="C24976" s="29"/>
      <c r="D24976" s="27"/>
      <c r="E24976" s="27"/>
      <c r="F24976" s="27"/>
      <c r="G24976" s="1"/>
      <c r="H24976" s="1"/>
      <c r="I24976" s="1"/>
    </row>
    <row r="24977" spans="2:9">
      <c r="B24977" s="1"/>
      <c r="C24977" s="29"/>
      <c r="D24977" s="27"/>
      <c r="E24977" s="27"/>
      <c r="F24977" s="27"/>
      <c r="G24977" s="1"/>
      <c r="H24977" s="1"/>
      <c r="I24977" s="1"/>
    </row>
    <row r="24978" spans="2:9">
      <c r="B24978" s="1"/>
      <c r="C24978" s="29"/>
      <c r="D24978" s="27"/>
      <c r="E24978" s="27"/>
      <c r="F24978" s="27"/>
      <c r="G24978" s="1"/>
      <c r="H24978" s="1"/>
      <c r="I24978" s="1"/>
    </row>
    <row r="24979" spans="2:9">
      <c r="B24979" s="1"/>
      <c r="C24979" s="29"/>
      <c r="D24979" s="27"/>
      <c r="E24979" s="27"/>
      <c r="F24979" s="27"/>
      <c r="G24979" s="1"/>
      <c r="H24979" s="1"/>
      <c r="I24979" s="1"/>
    </row>
    <row r="24980" spans="2:9">
      <c r="B24980" s="1"/>
      <c r="C24980" s="29"/>
      <c r="D24980" s="27"/>
      <c r="E24980" s="27"/>
      <c r="F24980" s="27"/>
      <c r="G24980" s="1"/>
      <c r="H24980" s="1"/>
      <c r="I24980" s="1"/>
    </row>
    <row r="24981" spans="2:9">
      <c r="B24981" s="1"/>
      <c r="C24981" s="29"/>
      <c r="D24981" s="27"/>
      <c r="E24981" s="27"/>
      <c r="F24981" s="27"/>
      <c r="G24981" s="1"/>
      <c r="H24981" s="1"/>
      <c r="I24981" s="1"/>
    </row>
    <row r="24982" spans="2:9">
      <c r="B24982" s="1"/>
      <c r="C24982" s="29"/>
      <c r="D24982" s="27"/>
      <c r="E24982" s="27"/>
      <c r="F24982" s="27"/>
      <c r="G24982" s="1"/>
      <c r="H24982" s="1"/>
      <c r="I24982" s="1"/>
    </row>
    <row r="24983" spans="2:9">
      <c r="B24983" s="1"/>
      <c r="C24983" s="29"/>
      <c r="D24983" s="27"/>
      <c r="E24983" s="27"/>
      <c r="F24983" s="27"/>
      <c r="G24983" s="1"/>
      <c r="H24983" s="1"/>
      <c r="I24983" s="1"/>
    </row>
    <row r="24984" spans="2:9">
      <c r="B24984" s="1"/>
      <c r="C24984" s="29"/>
      <c r="D24984" s="27"/>
      <c r="E24984" s="27"/>
      <c r="F24984" s="27"/>
      <c r="G24984" s="1"/>
      <c r="H24984" s="1"/>
      <c r="I24984" s="1"/>
    </row>
    <row r="24985" spans="2:9">
      <c r="B24985" s="1"/>
      <c r="C24985" s="29"/>
      <c r="D24985" s="27"/>
      <c r="E24985" s="27"/>
      <c r="F24985" s="27"/>
      <c r="G24985" s="1"/>
      <c r="H24985" s="1"/>
      <c r="I24985" s="1"/>
    </row>
    <row r="24986" spans="2:9">
      <c r="B24986" s="1"/>
      <c r="C24986" s="29"/>
      <c r="D24986" s="27"/>
      <c r="E24986" s="27"/>
      <c r="F24986" s="27"/>
      <c r="G24986" s="1"/>
      <c r="H24986" s="1"/>
      <c r="I24986" s="1"/>
    </row>
    <row r="24987" spans="2:9">
      <c r="B24987" s="1"/>
      <c r="C24987" s="29"/>
      <c r="D24987" s="27"/>
      <c r="E24987" s="27"/>
      <c r="F24987" s="27"/>
      <c r="G24987" s="1"/>
      <c r="H24987" s="1"/>
      <c r="I24987" s="1"/>
    </row>
    <row r="24988" spans="2:9">
      <c r="B24988" s="1"/>
      <c r="C24988" s="29"/>
      <c r="D24988" s="27"/>
      <c r="E24988" s="27"/>
      <c r="F24988" s="27"/>
      <c r="G24988" s="1"/>
      <c r="H24988" s="1"/>
      <c r="I24988" s="1"/>
    </row>
    <row r="24989" spans="2:9">
      <c r="B24989" s="1"/>
      <c r="C24989" s="29"/>
      <c r="D24989" s="27"/>
      <c r="E24989" s="27"/>
      <c r="F24989" s="27"/>
      <c r="G24989" s="1"/>
      <c r="H24989" s="1"/>
      <c r="I24989" s="1"/>
    </row>
    <row r="24990" spans="2:9">
      <c r="B24990" s="1"/>
      <c r="C24990" s="29"/>
      <c r="D24990" s="27"/>
      <c r="E24990" s="27"/>
      <c r="F24990" s="27"/>
      <c r="G24990" s="1"/>
      <c r="H24990" s="1"/>
      <c r="I24990" s="1"/>
    </row>
    <row r="24991" spans="2:9">
      <c r="B24991" s="1"/>
      <c r="C24991" s="29"/>
      <c r="D24991" s="27"/>
      <c r="E24991" s="27"/>
      <c r="F24991" s="27"/>
      <c r="G24991" s="1"/>
      <c r="H24991" s="1"/>
      <c r="I24991" s="1"/>
    </row>
    <row r="24992" spans="2:9">
      <c r="B24992" s="1"/>
      <c r="C24992" s="29"/>
      <c r="D24992" s="27"/>
      <c r="E24992" s="27"/>
      <c r="F24992" s="27"/>
      <c r="G24992" s="1"/>
      <c r="H24992" s="1"/>
      <c r="I24992" s="1"/>
    </row>
    <row r="24993" spans="2:9">
      <c r="B24993" s="1"/>
      <c r="C24993" s="29"/>
      <c r="D24993" s="27"/>
      <c r="E24993" s="27"/>
      <c r="F24993" s="27"/>
      <c r="G24993" s="1"/>
      <c r="H24993" s="1"/>
      <c r="I24993" s="1"/>
    </row>
    <row r="24994" spans="2:9">
      <c r="B24994" s="1"/>
      <c r="C24994" s="29"/>
      <c r="D24994" s="27"/>
      <c r="E24994" s="27"/>
      <c r="F24994" s="27"/>
      <c r="G24994" s="1"/>
      <c r="H24994" s="1"/>
      <c r="I24994" s="1"/>
    </row>
    <row r="24995" spans="2:9">
      <c r="B24995" s="1"/>
      <c r="C24995" s="29"/>
      <c r="D24995" s="27"/>
      <c r="E24995" s="27"/>
      <c r="F24995" s="27"/>
      <c r="G24995" s="1"/>
      <c r="H24995" s="1"/>
      <c r="I24995" s="1"/>
    </row>
    <row r="24996" spans="2:9">
      <c r="B24996" s="1"/>
      <c r="C24996" s="29"/>
      <c r="D24996" s="27"/>
      <c r="E24996" s="27"/>
      <c r="F24996" s="27"/>
      <c r="G24996" s="1"/>
      <c r="H24996" s="1"/>
      <c r="I24996" s="1"/>
    </row>
    <row r="24997" spans="2:9">
      <c r="B24997" s="1"/>
      <c r="C24997" s="29"/>
      <c r="D24997" s="27"/>
      <c r="E24997" s="27"/>
      <c r="F24997" s="27"/>
      <c r="G24997" s="1"/>
      <c r="H24997" s="1"/>
      <c r="I24997" s="1"/>
    </row>
    <row r="24998" spans="2:9">
      <c r="B24998" s="1"/>
      <c r="C24998" s="29"/>
      <c r="D24998" s="27"/>
      <c r="E24998" s="27"/>
      <c r="F24998" s="27"/>
      <c r="G24998" s="1"/>
      <c r="H24998" s="1"/>
      <c r="I24998" s="1"/>
    </row>
    <row r="24999" spans="2:9">
      <c r="B24999" s="1"/>
      <c r="C24999" s="29"/>
      <c r="D24999" s="27"/>
      <c r="E24999" s="27"/>
      <c r="F24999" s="27"/>
      <c r="G24999" s="1"/>
      <c r="H24999" s="1"/>
      <c r="I24999" s="1"/>
    </row>
    <row r="25000" spans="2:9">
      <c r="B25000" s="1"/>
      <c r="C25000" s="29"/>
      <c r="D25000" s="27"/>
      <c r="E25000" s="27"/>
      <c r="F25000" s="27"/>
      <c r="G25000" s="1"/>
      <c r="H25000" s="1"/>
      <c r="I25000" s="1"/>
    </row>
    <row r="25001" spans="2:9">
      <c r="B25001" s="1"/>
      <c r="C25001" s="29"/>
      <c r="D25001" s="27"/>
      <c r="E25001" s="27"/>
      <c r="F25001" s="27"/>
      <c r="G25001" s="1"/>
      <c r="H25001" s="1"/>
      <c r="I25001" s="1"/>
    </row>
    <row r="25002" spans="2:9">
      <c r="B25002" s="1"/>
      <c r="C25002" s="29"/>
      <c r="D25002" s="27"/>
      <c r="E25002" s="27"/>
      <c r="F25002" s="27"/>
      <c r="G25002" s="1"/>
      <c r="H25002" s="1"/>
      <c r="I25002" s="1"/>
    </row>
    <row r="25003" spans="2:9">
      <c r="B25003" s="1"/>
      <c r="C25003" s="29"/>
      <c r="D25003" s="27"/>
      <c r="E25003" s="27"/>
      <c r="F25003" s="27"/>
      <c r="G25003" s="1"/>
      <c r="H25003" s="1"/>
      <c r="I25003" s="1"/>
    </row>
    <row r="25004" spans="2:9">
      <c r="B25004" s="1"/>
      <c r="C25004" s="29"/>
      <c r="D25004" s="27"/>
      <c r="E25004" s="27"/>
      <c r="F25004" s="27"/>
      <c r="G25004" s="1"/>
      <c r="H25004" s="1"/>
      <c r="I25004" s="1"/>
    </row>
    <row r="25005" spans="2:9">
      <c r="B25005" s="1"/>
      <c r="C25005" s="29"/>
      <c r="D25005" s="27"/>
      <c r="E25005" s="27"/>
      <c r="F25005" s="27"/>
      <c r="G25005" s="1"/>
      <c r="H25005" s="1"/>
      <c r="I25005" s="1"/>
    </row>
    <row r="25006" spans="2:9">
      <c r="B25006" s="1"/>
      <c r="C25006" s="29"/>
      <c r="D25006" s="27"/>
      <c r="E25006" s="27"/>
      <c r="F25006" s="27"/>
      <c r="G25006" s="1"/>
      <c r="H25006" s="1"/>
      <c r="I25006" s="1"/>
    </row>
    <row r="25007" spans="2:9">
      <c r="B25007" s="1"/>
      <c r="C25007" s="29"/>
      <c r="D25007" s="27"/>
      <c r="E25007" s="27"/>
      <c r="F25007" s="27"/>
      <c r="G25007" s="1"/>
      <c r="H25007" s="1"/>
      <c r="I25007" s="1"/>
    </row>
    <row r="25008" spans="2:9">
      <c r="B25008" s="1"/>
      <c r="C25008" s="29"/>
      <c r="D25008" s="27"/>
      <c r="E25008" s="27"/>
      <c r="F25008" s="27"/>
      <c r="G25008" s="1"/>
      <c r="H25008" s="1"/>
      <c r="I25008" s="1"/>
    </row>
    <row r="25009" spans="2:9">
      <c r="B25009" s="1"/>
      <c r="C25009" s="29"/>
      <c r="D25009" s="27"/>
      <c r="E25009" s="27"/>
      <c r="F25009" s="27"/>
      <c r="G25009" s="1"/>
      <c r="H25009" s="1"/>
      <c r="I25009" s="1"/>
    </row>
    <row r="25010" spans="2:9">
      <c r="B25010" s="1"/>
      <c r="C25010" s="29"/>
      <c r="D25010" s="27"/>
      <c r="E25010" s="27"/>
      <c r="F25010" s="27"/>
      <c r="G25010" s="1"/>
      <c r="H25010" s="1"/>
      <c r="I25010" s="1"/>
    </row>
    <row r="25011" spans="2:9">
      <c r="B25011" s="1"/>
      <c r="C25011" s="29"/>
      <c r="D25011" s="27"/>
      <c r="E25011" s="27"/>
      <c r="F25011" s="27"/>
      <c r="G25011" s="1"/>
      <c r="H25011" s="1"/>
      <c r="I25011" s="1"/>
    </row>
    <row r="25012" spans="2:9">
      <c r="B25012" s="1"/>
      <c r="C25012" s="29"/>
      <c r="D25012" s="27"/>
      <c r="E25012" s="27"/>
      <c r="F25012" s="27"/>
      <c r="G25012" s="1"/>
      <c r="H25012" s="1"/>
      <c r="I25012" s="1"/>
    </row>
    <row r="25013" spans="2:9">
      <c r="B25013" s="1"/>
      <c r="C25013" s="29"/>
      <c r="D25013" s="27"/>
      <c r="E25013" s="27"/>
      <c r="F25013" s="27"/>
      <c r="G25013" s="1"/>
      <c r="H25013" s="1"/>
      <c r="I25013" s="1"/>
    </row>
    <row r="25014" spans="2:9">
      <c r="B25014" s="1"/>
      <c r="C25014" s="29"/>
      <c r="D25014" s="27"/>
      <c r="E25014" s="27"/>
      <c r="F25014" s="27"/>
      <c r="G25014" s="1"/>
      <c r="H25014" s="1"/>
      <c r="I25014" s="1"/>
    </row>
    <row r="25015" spans="2:9">
      <c r="B25015" s="1"/>
      <c r="C25015" s="29"/>
      <c r="D25015" s="27"/>
      <c r="E25015" s="27"/>
      <c r="F25015" s="27"/>
      <c r="G25015" s="1"/>
      <c r="H25015" s="1"/>
      <c r="I25015" s="1"/>
    </row>
    <row r="25016" spans="2:9">
      <c r="B25016" s="1"/>
      <c r="C25016" s="29"/>
      <c r="D25016" s="27"/>
      <c r="E25016" s="27"/>
      <c r="F25016" s="27"/>
      <c r="G25016" s="1"/>
      <c r="H25016" s="1"/>
      <c r="I25016" s="1"/>
    </row>
    <row r="25017" spans="2:9">
      <c r="B25017" s="1"/>
      <c r="C25017" s="29"/>
      <c r="D25017" s="27"/>
      <c r="E25017" s="27"/>
      <c r="F25017" s="27"/>
      <c r="G25017" s="1"/>
      <c r="H25017" s="1"/>
      <c r="I25017" s="1"/>
    </row>
    <row r="25018" spans="2:9">
      <c r="B25018" s="1"/>
      <c r="C25018" s="29"/>
      <c r="D25018" s="27"/>
      <c r="E25018" s="27"/>
      <c r="F25018" s="27"/>
      <c r="G25018" s="1"/>
      <c r="H25018" s="1"/>
      <c r="I25018" s="1"/>
    </row>
    <row r="25019" spans="2:9">
      <c r="B25019" s="1"/>
      <c r="C25019" s="29"/>
      <c r="D25019" s="27"/>
      <c r="E25019" s="27"/>
      <c r="F25019" s="27"/>
      <c r="G25019" s="1"/>
      <c r="H25019" s="1"/>
      <c r="I25019" s="1"/>
    </row>
    <row r="25020" spans="2:9">
      <c r="B25020" s="1"/>
      <c r="C25020" s="29"/>
      <c r="D25020" s="27"/>
      <c r="E25020" s="27"/>
      <c r="F25020" s="27"/>
      <c r="G25020" s="1"/>
      <c r="H25020" s="1"/>
      <c r="I25020" s="1"/>
    </row>
    <row r="25021" spans="2:9">
      <c r="B25021" s="1"/>
      <c r="C25021" s="29"/>
      <c r="D25021" s="27"/>
      <c r="E25021" s="27"/>
      <c r="F25021" s="27"/>
      <c r="G25021" s="1"/>
      <c r="H25021" s="1"/>
      <c r="I25021" s="1"/>
    </row>
    <row r="25022" spans="2:9">
      <c r="B25022" s="1"/>
      <c r="C25022" s="29"/>
      <c r="D25022" s="27"/>
      <c r="E25022" s="27"/>
      <c r="F25022" s="27"/>
      <c r="G25022" s="1"/>
      <c r="H25022" s="1"/>
      <c r="I25022" s="1"/>
    </row>
    <row r="25023" spans="2:9">
      <c r="B25023" s="1"/>
      <c r="C25023" s="29"/>
      <c r="D25023" s="27"/>
      <c r="E25023" s="27"/>
      <c r="F25023" s="27"/>
      <c r="G25023" s="1"/>
      <c r="H25023" s="1"/>
      <c r="I25023" s="1"/>
    </row>
    <row r="25024" spans="2:9">
      <c r="B25024" s="1"/>
      <c r="C25024" s="29"/>
      <c r="D25024" s="27"/>
      <c r="E25024" s="27"/>
      <c r="F25024" s="27"/>
      <c r="G25024" s="1"/>
      <c r="H25024" s="1"/>
      <c r="I25024" s="1"/>
    </row>
    <row r="25025" spans="2:9">
      <c r="B25025" s="1"/>
      <c r="C25025" s="29"/>
      <c r="D25025" s="27"/>
      <c r="E25025" s="27"/>
      <c r="F25025" s="27"/>
      <c r="G25025" s="1"/>
      <c r="H25025" s="1"/>
      <c r="I25025" s="1"/>
    </row>
    <row r="25026" spans="2:9">
      <c r="B25026" s="1"/>
      <c r="C25026" s="29"/>
      <c r="D25026" s="27"/>
      <c r="E25026" s="27"/>
      <c r="F25026" s="27"/>
      <c r="G25026" s="1"/>
      <c r="H25026" s="1"/>
      <c r="I25026" s="1"/>
    </row>
    <row r="25027" spans="2:9">
      <c r="B25027" s="1"/>
      <c r="C25027" s="29"/>
      <c r="D25027" s="27"/>
      <c r="E25027" s="27"/>
      <c r="F25027" s="27"/>
      <c r="G25027" s="1"/>
      <c r="H25027" s="1"/>
      <c r="I25027" s="1"/>
    </row>
    <row r="25028" spans="2:9">
      <c r="B25028" s="1"/>
      <c r="C25028" s="29"/>
      <c r="D25028" s="27"/>
      <c r="E25028" s="27"/>
      <c r="F25028" s="27"/>
      <c r="G25028" s="1"/>
      <c r="H25028" s="1"/>
      <c r="I25028" s="1"/>
    </row>
    <row r="25029" spans="2:9">
      <c r="B25029" s="1"/>
      <c r="C25029" s="29"/>
      <c r="D25029" s="27"/>
      <c r="E25029" s="27"/>
      <c r="F25029" s="27"/>
      <c r="G25029" s="1"/>
      <c r="H25029" s="1"/>
      <c r="I25029" s="1"/>
    </row>
    <row r="25030" spans="2:9">
      <c r="B25030" s="1"/>
      <c r="C25030" s="29"/>
      <c r="D25030" s="27"/>
      <c r="E25030" s="27"/>
      <c r="F25030" s="27"/>
      <c r="G25030" s="1"/>
      <c r="H25030" s="1"/>
      <c r="I25030" s="1"/>
    </row>
    <row r="25031" spans="2:9">
      <c r="B25031" s="1"/>
      <c r="C25031" s="29"/>
      <c r="D25031" s="27"/>
      <c r="E25031" s="27"/>
      <c r="F25031" s="27"/>
      <c r="G25031" s="1"/>
      <c r="H25031" s="1"/>
      <c r="I25031" s="1"/>
    </row>
    <row r="25032" spans="2:9">
      <c r="B25032" s="1"/>
      <c r="C25032" s="29"/>
      <c r="D25032" s="27"/>
      <c r="E25032" s="27"/>
      <c r="F25032" s="27"/>
      <c r="G25032" s="1"/>
      <c r="H25032" s="1"/>
      <c r="I25032" s="1"/>
    </row>
    <row r="25033" spans="2:9">
      <c r="B25033" s="1"/>
      <c r="C25033" s="29"/>
      <c r="D25033" s="27"/>
      <c r="E25033" s="27"/>
      <c r="F25033" s="27"/>
      <c r="G25033" s="1"/>
      <c r="H25033" s="1"/>
      <c r="I25033" s="1"/>
    </row>
    <row r="25034" spans="2:9">
      <c r="B25034" s="1"/>
      <c r="C25034" s="29"/>
      <c r="D25034" s="27"/>
      <c r="E25034" s="27"/>
      <c r="F25034" s="27"/>
      <c r="G25034" s="1"/>
      <c r="H25034" s="1"/>
      <c r="I25034" s="1"/>
    </row>
    <row r="25035" spans="2:9">
      <c r="B25035" s="1"/>
      <c r="C25035" s="29"/>
      <c r="D25035" s="27"/>
      <c r="E25035" s="27"/>
      <c r="F25035" s="27"/>
      <c r="G25035" s="1"/>
      <c r="H25035" s="1"/>
      <c r="I25035" s="1"/>
    </row>
    <row r="25036" spans="2:9">
      <c r="B25036" s="1"/>
      <c r="C25036" s="29"/>
      <c r="D25036" s="27"/>
      <c r="E25036" s="27"/>
      <c r="F25036" s="27"/>
      <c r="G25036" s="1"/>
      <c r="H25036" s="1"/>
      <c r="I25036" s="1"/>
    </row>
    <row r="25037" spans="2:9">
      <c r="B25037" s="1"/>
      <c r="C25037" s="29"/>
      <c r="D25037" s="27"/>
      <c r="E25037" s="27"/>
      <c r="F25037" s="27"/>
      <c r="G25037" s="1"/>
      <c r="H25037" s="1"/>
      <c r="I25037" s="1"/>
    </row>
    <row r="25038" spans="2:9">
      <c r="B25038" s="1"/>
      <c r="C25038" s="29"/>
      <c r="D25038" s="27"/>
      <c r="E25038" s="27"/>
      <c r="F25038" s="27"/>
      <c r="G25038" s="1"/>
      <c r="H25038" s="1"/>
      <c r="I25038" s="1"/>
    </row>
    <row r="25039" spans="2:9">
      <c r="B25039" s="1"/>
      <c r="C25039" s="29"/>
      <c r="D25039" s="27"/>
      <c r="E25039" s="27"/>
      <c r="F25039" s="27"/>
      <c r="G25039" s="1"/>
      <c r="H25039" s="1"/>
      <c r="I25039" s="1"/>
    </row>
    <row r="25040" spans="2:9">
      <c r="B25040" s="1"/>
      <c r="C25040" s="29"/>
      <c r="D25040" s="27"/>
      <c r="E25040" s="27"/>
      <c r="F25040" s="27"/>
      <c r="G25040" s="1"/>
      <c r="H25040" s="1"/>
      <c r="I25040" s="1"/>
    </row>
    <row r="25041" spans="2:9">
      <c r="B25041" s="1"/>
      <c r="C25041" s="29"/>
      <c r="D25041" s="27"/>
      <c r="E25041" s="27"/>
      <c r="F25041" s="27"/>
      <c r="G25041" s="1"/>
      <c r="H25041" s="1"/>
      <c r="I25041" s="1"/>
    </row>
    <row r="25042" spans="2:9">
      <c r="B25042" s="1"/>
      <c r="C25042" s="29"/>
      <c r="D25042" s="27"/>
      <c r="E25042" s="27"/>
      <c r="F25042" s="27"/>
      <c r="G25042" s="1"/>
      <c r="H25042" s="1"/>
      <c r="I25042" s="1"/>
    </row>
    <row r="25043" spans="2:9">
      <c r="B25043" s="1"/>
      <c r="C25043" s="29"/>
      <c r="D25043" s="27"/>
      <c r="E25043" s="27"/>
      <c r="F25043" s="27"/>
      <c r="G25043" s="1"/>
      <c r="H25043" s="1"/>
      <c r="I25043" s="1"/>
    </row>
    <row r="25044" spans="2:9">
      <c r="B25044" s="1"/>
      <c r="C25044" s="29"/>
      <c r="D25044" s="27"/>
      <c r="E25044" s="27"/>
      <c r="F25044" s="27"/>
      <c r="G25044" s="1"/>
      <c r="H25044" s="1"/>
      <c r="I25044" s="1"/>
    </row>
    <row r="25045" spans="2:9">
      <c r="B25045" s="1"/>
      <c r="C25045" s="29"/>
      <c r="D25045" s="27"/>
      <c r="E25045" s="27"/>
      <c r="F25045" s="27"/>
      <c r="G25045" s="1"/>
      <c r="H25045" s="1"/>
      <c r="I25045" s="1"/>
    </row>
    <row r="25046" spans="2:9">
      <c r="B25046" s="1"/>
      <c r="C25046" s="29"/>
      <c r="D25046" s="27"/>
      <c r="E25046" s="27"/>
      <c r="F25046" s="27"/>
      <c r="G25046" s="1"/>
      <c r="H25046" s="1"/>
      <c r="I25046" s="1"/>
    </row>
    <row r="25047" spans="2:9">
      <c r="B25047" s="1"/>
      <c r="C25047" s="29"/>
      <c r="D25047" s="27"/>
      <c r="E25047" s="27"/>
      <c r="F25047" s="27"/>
      <c r="G25047" s="1"/>
      <c r="H25047" s="1"/>
      <c r="I25047" s="1"/>
    </row>
    <row r="25048" spans="2:9">
      <c r="B25048" s="1"/>
      <c r="C25048" s="29"/>
      <c r="D25048" s="27"/>
      <c r="E25048" s="27"/>
      <c r="F25048" s="27"/>
      <c r="G25048" s="1"/>
      <c r="H25048" s="1"/>
      <c r="I25048" s="1"/>
    </row>
    <row r="25049" spans="2:9">
      <c r="B25049" s="1"/>
      <c r="C25049" s="29"/>
      <c r="D25049" s="27"/>
      <c r="E25049" s="27"/>
      <c r="F25049" s="27"/>
      <c r="G25049" s="1"/>
      <c r="H25049" s="1"/>
      <c r="I25049" s="1"/>
    </row>
    <row r="25050" spans="2:9">
      <c r="B25050" s="1"/>
      <c r="C25050" s="29"/>
      <c r="D25050" s="27"/>
      <c r="E25050" s="27"/>
      <c r="F25050" s="27"/>
      <c r="G25050" s="1"/>
      <c r="H25050" s="1"/>
      <c r="I25050" s="1"/>
    </row>
    <row r="25051" spans="2:9">
      <c r="B25051" s="1"/>
      <c r="C25051" s="29"/>
      <c r="D25051" s="27"/>
      <c r="E25051" s="27"/>
      <c r="F25051" s="27"/>
      <c r="G25051" s="1"/>
      <c r="H25051" s="1"/>
      <c r="I25051" s="1"/>
    </row>
    <row r="25052" spans="2:9">
      <c r="B25052" s="1"/>
      <c r="C25052" s="29"/>
      <c r="D25052" s="27"/>
      <c r="E25052" s="27"/>
      <c r="F25052" s="27"/>
      <c r="G25052" s="1"/>
      <c r="H25052" s="1"/>
      <c r="I25052" s="1"/>
    </row>
    <row r="25053" spans="2:9">
      <c r="B25053" s="1"/>
      <c r="C25053" s="29"/>
      <c r="D25053" s="27"/>
      <c r="E25053" s="27"/>
      <c r="F25053" s="27"/>
      <c r="G25053" s="1"/>
      <c r="H25053" s="1"/>
      <c r="I25053" s="1"/>
    </row>
    <row r="25054" spans="2:9">
      <c r="B25054" s="1"/>
      <c r="C25054" s="29"/>
      <c r="D25054" s="27"/>
      <c r="E25054" s="27"/>
      <c r="F25054" s="27"/>
      <c r="G25054" s="1"/>
      <c r="H25054" s="1"/>
      <c r="I25054" s="1"/>
    </row>
    <row r="25055" spans="2:9">
      <c r="B25055" s="1"/>
      <c r="C25055" s="29"/>
      <c r="D25055" s="27"/>
      <c r="E25055" s="27"/>
      <c r="F25055" s="27"/>
      <c r="G25055" s="1"/>
      <c r="H25055" s="1"/>
      <c r="I25055" s="1"/>
    </row>
    <row r="25056" spans="2:9">
      <c r="B25056" s="1"/>
      <c r="C25056" s="29"/>
      <c r="D25056" s="27"/>
      <c r="E25056" s="27"/>
      <c r="F25056" s="27"/>
      <c r="G25056" s="1"/>
      <c r="H25056" s="1"/>
      <c r="I25056" s="1"/>
    </row>
    <row r="25057" spans="2:9">
      <c r="B25057" s="1"/>
      <c r="C25057" s="29"/>
      <c r="D25057" s="27"/>
      <c r="E25057" s="27"/>
      <c r="F25057" s="27"/>
      <c r="G25057" s="1"/>
      <c r="H25057" s="1"/>
      <c r="I25057" s="1"/>
    </row>
    <row r="25058" spans="2:9">
      <c r="B25058" s="1"/>
      <c r="C25058" s="29"/>
      <c r="D25058" s="27"/>
      <c r="E25058" s="27"/>
      <c r="F25058" s="27"/>
      <c r="G25058" s="1"/>
      <c r="H25058" s="1"/>
      <c r="I25058" s="1"/>
    </row>
    <row r="25059" spans="2:9">
      <c r="B25059" s="1"/>
      <c r="C25059" s="29"/>
      <c r="D25059" s="27"/>
      <c r="E25059" s="27"/>
      <c r="F25059" s="27"/>
      <c r="G25059" s="1"/>
      <c r="H25059" s="1"/>
      <c r="I25059" s="1"/>
    </row>
    <row r="25060" spans="2:9">
      <c r="B25060" s="1"/>
      <c r="C25060" s="29"/>
      <c r="D25060" s="27"/>
      <c r="E25060" s="27"/>
      <c r="F25060" s="27"/>
      <c r="G25060" s="1"/>
      <c r="H25060" s="1"/>
      <c r="I25060" s="1"/>
    </row>
    <row r="25061" spans="2:9">
      <c r="B25061" s="1"/>
      <c r="C25061" s="29"/>
      <c r="D25061" s="27"/>
      <c r="E25061" s="27"/>
      <c r="F25061" s="27"/>
      <c r="G25061" s="1"/>
      <c r="H25061" s="1"/>
      <c r="I25061" s="1"/>
    </row>
    <row r="25062" spans="2:9">
      <c r="B25062" s="1"/>
      <c r="C25062" s="29"/>
      <c r="D25062" s="27"/>
      <c r="E25062" s="27"/>
      <c r="F25062" s="27"/>
      <c r="G25062" s="1"/>
      <c r="H25062" s="1"/>
      <c r="I25062" s="1"/>
    </row>
    <row r="25063" spans="2:9">
      <c r="B25063" s="1"/>
      <c r="C25063" s="29"/>
      <c r="D25063" s="27"/>
      <c r="E25063" s="27"/>
      <c r="F25063" s="27"/>
      <c r="G25063" s="1"/>
      <c r="H25063" s="1"/>
      <c r="I25063" s="1"/>
    </row>
    <row r="25064" spans="2:9">
      <c r="B25064" s="1"/>
      <c r="C25064" s="29"/>
      <c r="D25064" s="27"/>
      <c r="E25064" s="27"/>
      <c r="F25064" s="27"/>
      <c r="G25064" s="1"/>
      <c r="H25064" s="1"/>
      <c r="I25064" s="1"/>
    </row>
    <row r="25065" spans="2:9">
      <c r="B25065" s="1"/>
      <c r="C25065" s="29"/>
      <c r="D25065" s="27"/>
      <c r="E25065" s="27"/>
      <c r="F25065" s="27"/>
      <c r="G25065" s="1"/>
      <c r="H25065" s="1"/>
      <c r="I25065" s="1"/>
    </row>
    <row r="25066" spans="2:9">
      <c r="B25066" s="1"/>
      <c r="C25066" s="29"/>
      <c r="D25066" s="27"/>
      <c r="E25066" s="27"/>
      <c r="F25066" s="27"/>
      <c r="G25066" s="1"/>
      <c r="H25066" s="1"/>
      <c r="I25066" s="1"/>
    </row>
    <row r="25067" spans="2:9">
      <c r="B25067" s="1"/>
      <c r="C25067" s="29"/>
      <c r="D25067" s="27"/>
      <c r="E25067" s="27"/>
      <c r="F25067" s="27"/>
      <c r="G25067" s="1"/>
      <c r="H25067" s="1"/>
      <c r="I25067" s="1"/>
    </row>
    <row r="25068" spans="2:9">
      <c r="B25068" s="1"/>
      <c r="C25068" s="29"/>
      <c r="D25068" s="27"/>
      <c r="E25068" s="27"/>
      <c r="F25068" s="27"/>
      <c r="G25068" s="1"/>
      <c r="H25068" s="1"/>
      <c r="I25068" s="1"/>
    </row>
    <row r="25069" spans="2:9">
      <c r="B25069" s="1"/>
      <c r="C25069" s="29"/>
      <c r="D25069" s="27"/>
      <c r="E25069" s="27"/>
      <c r="F25069" s="27"/>
      <c r="G25069" s="1"/>
      <c r="H25069" s="1"/>
      <c r="I25069" s="1"/>
    </row>
    <row r="25070" spans="2:9">
      <c r="B25070" s="1"/>
      <c r="C25070" s="29"/>
      <c r="D25070" s="27"/>
      <c r="E25070" s="27"/>
      <c r="F25070" s="27"/>
      <c r="G25070" s="1"/>
      <c r="H25070" s="1"/>
      <c r="I25070" s="1"/>
    </row>
    <row r="25071" spans="2:9">
      <c r="B25071" s="1"/>
      <c r="C25071" s="29"/>
      <c r="D25071" s="27"/>
      <c r="E25071" s="27"/>
      <c r="F25071" s="27"/>
      <c r="G25071" s="1"/>
      <c r="H25071" s="1"/>
      <c r="I25071" s="1"/>
    </row>
    <row r="25072" spans="2:9">
      <c r="B25072" s="1"/>
      <c r="C25072" s="29"/>
      <c r="D25072" s="27"/>
      <c r="E25072" s="27"/>
      <c r="F25072" s="27"/>
      <c r="G25072" s="1"/>
      <c r="H25072" s="1"/>
      <c r="I25072" s="1"/>
    </row>
    <row r="25073" spans="2:9">
      <c r="B25073" s="1"/>
      <c r="C25073" s="29"/>
      <c r="D25073" s="27"/>
      <c r="E25073" s="27"/>
      <c r="F25073" s="27"/>
      <c r="G25073" s="1"/>
      <c r="H25073" s="1"/>
      <c r="I25073" s="1"/>
    </row>
    <row r="25074" spans="2:9">
      <c r="B25074" s="1"/>
      <c r="C25074" s="29"/>
      <c r="D25074" s="27"/>
      <c r="E25074" s="27"/>
      <c r="F25074" s="27"/>
      <c r="G25074" s="1"/>
      <c r="H25074" s="1"/>
      <c r="I25074" s="1"/>
    </row>
    <row r="25075" spans="2:9">
      <c r="B25075" s="1"/>
      <c r="C25075" s="29"/>
      <c r="D25075" s="27"/>
      <c r="E25075" s="27"/>
      <c r="F25075" s="27"/>
      <c r="G25075" s="1"/>
      <c r="H25075" s="1"/>
      <c r="I25075" s="1"/>
    </row>
    <row r="25076" spans="2:9">
      <c r="B25076" s="1"/>
      <c r="C25076" s="29"/>
      <c r="D25076" s="27"/>
      <c r="E25076" s="27"/>
      <c r="F25076" s="27"/>
      <c r="G25076" s="1"/>
      <c r="H25076" s="1"/>
      <c r="I25076" s="1"/>
    </row>
    <row r="25077" spans="2:9">
      <c r="B25077" s="1"/>
      <c r="C25077" s="29"/>
      <c r="D25077" s="27"/>
      <c r="E25077" s="27"/>
      <c r="F25077" s="27"/>
      <c r="G25077" s="1"/>
      <c r="H25077" s="1"/>
      <c r="I25077" s="1"/>
    </row>
    <row r="25078" spans="2:9">
      <c r="B25078" s="1"/>
      <c r="C25078" s="29"/>
      <c r="D25078" s="27"/>
      <c r="E25078" s="27"/>
      <c r="F25078" s="27"/>
      <c r="G25078" s="1"/>
      <c r="H25078" s="1"/>
      <c r="I25078" s="1"/>
    </row>
    <row r="25079" spans="2:9">
      <c r="B25079" s="1"/>
      <c r="C25079" s="29"/>
      <c r="D25079" s="27"/>
      <c r="E25079" s="27"/>
      <c r="F25079" s="27"/>
      <c r="G25079" s="1"/>
      <c r="H25079" s="1"/>
      <c r="I25079" s="1"/>
    </row>
    <row r="25080" spans="2:9">
      <c r="B25080" s="1"/>
      <c r="C25080" s="29"/>
      <c r="D25080" s="27"/>
      <c r="E25080" s="27"/>
      <c r="F25080" s="27"/>
      <c r="G25080" s="1"/>
      <c r="H25080" s="1"/>
      <c r="I25080" s="1"/>
    </row>
    <row r="25081" spans="2:9">
      <c r="B25081" s="1"/>
      <c r="C25081" s="29"/>
      <c r="D25081" s="27"/>
      <c r="E25081" s="27"/>
      <c r="F25081" s="27"/>
      <c r="G25081" s="1"/>
      <c r="H25081" s="1"/>
      <c r="I25081" s="1"/>
    </row>
    <row r="25082" spans="2:9">
      <c r="B25082" s="1"/>
      <c r="C25082" s="29"/>
      <c r="D25082" s="27"/>
      <c r="E25082" s="27"/>
      <c r="F25082" s="27"/>
      <c r="G25082" s="1"/>
      <c r="H25082" s="1"/>
      <c r="I25082" s="1"/>
    </row>
    <row r="25083" spans="2:9">
      <c r="B25083" s="1"/>
      <c r="C25083" s="29"/>
      <c r="D25083" s="27"/>
      <c r="E25083" s="27"/>
      <c r="F25083" s="27"/>
      <c r="G25083" s="1"/>
      <c r="H25083" s="1"/>
      <c r="I25083" s="1"/>
    </row>
    <row r="25084" spans="2:9">
      <c r="B25084" s="1"/>
      <c r="C25084" s="29"/>
      <c r="D25084" s="27"/>
      <c r="E25084" s="27"/>
      <c r="F25084" s="27"/>
      <c r="G25084" s="1"/>
      <c r="H25084" s="1"/>
      <c r="I25084" s="1"/>
    </row>
    <row r="25085" spans="2:9">
      <c r="B25085" s="1"/>
      <c r="C25085" s="29"/>
      <c r="D25085" s="27"/>
      <c r="E25085" s="27"/>
      <c r="F25085" s="27"/>
      <c r="G25085" s="1"/>
      <c r="H25085" s="1"/>
      <c r="I25085" s="1"/>
    </row>
    <row r="25086" spans="2:9">
      <c r="B25086" s="1"/>
      <c r="C25086" s="29"/>
      <c r="D25086" s="27"/>
      <c r="E25086" s="27"/>
      <c r="F25086" s="27"/>
      <c r="G25086" s="1"/>
      <c r="H25086" s="1"/>
      <c r="I25086" s="1"/>
    </row>
    <row r="25087" spans="2:9">
      <c r="B25087" s="1"/>
      <c r="C25087" s="29"/>
      <c r="D25087" s="27"/>
      <c r="E25087" s="27"/>
      <c r="F25087" s="27"/>
      <c r="G25087" s="1"/>
      <c r="H25087" s="1"/>
      <c r="I25087" s="1"/>
    </row>
    <row r="25088" spans="2:9">
      <c r="B25088" s="1"/>
      <c r="C25088" s="29"/>
      <c r="D25088" s="27"/>
      <c r="E25088" s="27"/>
      <c r="F25088" s="27"/>
      <c r="G25088" s="1"/>
      <c r="H25088" s="1"/>
      <c r="I25088" s="1"/>
    </row>
    <row r="25089" spans="2:9">
      <c r="B25089" s="1"/>
      <c r="C25089" s="29"/>
      <c r="D25089" s="27"/>
      <c r="E25089" s="27"/>
      <c r="F25089" s="27"/>
      <c r="G25089" s="1"/>
      <c r="H25089" s="1"/>
      <c r="I25089" s="1"/>
    </row>
    <row r="25090" spans="2:9">
      <c r="B25090" s="1"/>
      <c r="C25090" s="29"/>
      <c r="D25090" s="27"/>
      <c r="E25090" s="27"/>
      <c r="F25090" s="27"/>
      <c r="G25090" s="1"/>
      <c r="H25090" s="1"/>
      <c r="I25090" s="1"/>
    </row>
    <row r="25091" spans="2:9">
      <c r="B25091" s="1"/>
      <c r="C25091" s="29"/>
      <c r="D25091" s="27"/>
      <c r="E25091" s="27"/>
      <c r="F25091" s="27"/>
      <c r="G25091" s="1"/>
      <c r="H25091" s="1"/>
      <c r="I25091" s="1"/>
    </row>
    <row r="25092" spans="2:9">
      <c r="B25092" s="1"/>
      <c r="C25092" s="29"/>
      <c r="D25092" s="27"/>
      <c r="E25092" s="27"/>
      <c r="F25092" s="27"/>
      <c r="G25092" s="1"/>
      <c r="H25092" s="1"/>
      <c r="I25092" s="1"/>
    </row>
    <row r="25093" spans="2:9">
      <c r="B25093" s="1"/>
      <c r="C25093" s="29"/>
      <c r="D25093" s="27"/>
      <c r="E25093" s="27"/>
      <c r="F25093" s="27"/>
      <c r="G25093" s="1"/>
      <c r="H25093" s="1"/>
      <c r="I25093" s="1"/>
    </row>
    <row r="25094" spans="2:9">
      <c r="B25094" s="1"/>
      <c r="C25094" s="29"/>
      <c r="D25094" s="27"/>
      <c r="E25094" s="27"/>
      <c r="F25094" s="27"/>
      <c r="G25094" s="1"/>
      <c r="H25094" s="1"/>
      <c r="I25094" s="1"/>
    </row>
    <row r="25095" spans="2:9">
      <c r="B25095" s="1"/>
      <c r="C25095" s="29"/>
      <c r="D25095" s="27"/>
      <c r="E25095" s="27"/>
      <c r="F25095" s="27"/>
      <c r="G25095" s="1"/>
      <c r="H25095" s="1"/>
      <c r="I25095" s="1"/>
    </row>
    <row r="25096" spans="2:9">
      <c r="B25096" s="1"/>
      <c r="C25096" s="29"/>
      <c r="D25096" s="27"/>
      <c r="E25096" s="27"/>
      <c r="F25096" s="27"/>
      <c r="G25096" s="1"/>
      <c r="H25096" s="1"/>
      <c r="I25096" s="1"/>
    </row>
    <row r="25097" spans="2:9">
      <c r="B25097" s="1"/>
      <c r="C25097" s="29"/>
      <c r="D25097" s="27"/>
      <c r="E25097" s="27"/>
      <c r="F25097" s="27"/>
      <c r="G25097" s="1"/>
      <c r="H25097" s="1"/>
      <c r="I25097" s="1"/>
    </row>
    <row r="25098" spans="2:9">
      <c r="B25098" s="1"/>
      <c r="C25098" s="29"/>
      <c r="D25098" s="27"/>
      <c r="E25098" s="27"/>
      <c r="F25098" s="27"/>
      <c r="G25098" s="1"/>
      <c r="H25098" s="1"/>
      <c r="I25098" s="1"/>
    </row>
    <row r="25099" spans="2:9">
      <c r="B25099" s="1"/>
      <c r="C25099" s="29"/>
      <c r="D25099" s="27"/>
      <c r="E25099" s="27"/>
      <c r="F25099" s="27"/>
      <c r="G25099" s="1"/>
      <c r="H25099" s="1"/>
      <c r="I25099" s="1"/>
    </row>
    <row r="25100" spans="2:9">
      <c r="B25100" s="1"/>
      <c r="C25100" s="29"/>
      <c r="D25100" s="27"/>
      <c r="E25100" s="27"/>
      <c r="F25100" s="27"/>
      <c r="G25100" s="1"/>
      <c r="H25100" s="1"/>
      <c r="I25100" s="1"/>
    </row>
    <row r="25101" spans="2:9">
      <c r="B25101" s="1"/>
      <c r="C25101" s="29"/>
      <c r="D25101" s="27"/>
      <c r="E25101" s="27"/>
      <c r="F25101" s="27"/>
      <c r="G25101" s="1"/>
      <c r="H25101" s="1"/>
      <c r="I25101" s="1"/>
    </row>
    <row r="25102" spans="2:9">
      <c r="B25102" s="1"/>
      <c r="C25102" s="29"/>
      <c r="D25102" s="27"/>
      <c r="E25102" s="27"/>
      <c r="F25102" s="27"/>
      <c r="G25102" s="1"/>
      <c r="H25102" s="1"/>
      <c r="I25102" s="1"/>
    </row>
    <row r="25103" spans="2:9">
      <c r="B25103" s="1"/>
      <c r="C25103" s="29"/>
      <c r="D25103" s="27"/>
      <c r="E25103" s="27"/>
      <c r="F25103" s="27"/>
      <c r="G25103" s="1"/>
      <c r="H25103" s="1"/>
      <c r="I25103" s="1"/>
    </row>
    <row r="25104" spans="2:9">
      <c r="B25104" s="1"/>
      <c r="C25104" s="29"/>
      <c r="D25104" s="27"/>
      <c r="E25104" s="27"/>
      <c r="F25104" s="27"/>
      <c r="G25104" s="1"/>
      <c r="H25104" s="1"/>
      <c r="I25104" s="1"/>
    </row>
    <row r="25105" spans="2:9">
      <c r="B25105" s="1"/>
      <c r="C25105" s="29"/>
      <c r="D25105" s="27"/>
      <c r="E25105" s="27"/>
      <c r="F25105" s="27"/>
      <c r="G25105" s="1"/>
      <c r="H25105" s="1"/>
      <c r="I25105" s="1"/>
    </row>
    <row r="25106" spans="2:9">
      <c r="B25106" s="1"/>
      <c r="C25106" s="29"/>
      <c r="D25106" s="27"/>
      <c r="E25106" s="27"/>
      <c r="F25106" s="27"/>
      <c r="G25106" s="1"/>
      <c r="H25106" s="1"/>
      <c r="I25106" s="1"/>
    </row>
    <row r="25107" spans="2:9">
      <c r="B25107" s="1"/>
      <c r="C25107" s="29"/>
      <c r="D25107" s="27"/>
      <c r="E25107" s="27"/>
      <c r="F25107" s="27"/>
      <c r="G25107" s="1"/>
      <c r="H25107" s="1"/>
      <c r="I25107" s="1"/>
    </row>
    <row r="25108" spans="2:9">
      <c r="B25108" s="1"/>
      <c r="C25108" s="29"/>
      <c r="D25108" s="27"/>
      <c r="E25108" s="27"/>
      <c r="F25108" s="27"/>
      <c r="G25108" s="1"/>
      <c r="H25108" s="1"/>
      <c r="I25108" s="1"/>
    </row>
    <row r="25109" spans="2:9">
      <c r="B25109" s="1"/>
      <c r="C25109" s="29"/>
      <c r="D25109" s="27"/>
      <c r="E25109" s="27"/>
      <c r="F25109" s="27"/>
      <c r="G25109" s="1"/>
      <c r="H25109" s="1"/>
      <c r="I25109" s="1"/>
    </row>
    <row r="25110" spans="2:9">
      <c r="B25110" s="1"/>
      <c r="C25110" s="29"/>
      <c r="D25110" s="27"/>
      <c r="E25110" s="27"/>
      <c r="F25110" s="27"/>
      <c r="G25110" s="1"/>
      <c r="H25110" s="1"/>
      <c r="I25110" s="1"/>
    </row>
    <row r="25111" spans="2:9">
      <c r="B25111" s="1"/>
      <c r="C25111" s="29"/>
      <c r="D25111" s="27"/>
      <c r="E25111" s="27"/>
      <c r="F25111" s="27"/>
      <c r="G25111" s="1"/>
      <c r="H25111" s="1"/>
      <c r="I25111" s="1"/>
    </row>
    <row r="25112" spans="2:9">
      <c r="B25112" s="1"/>
      <c r="C25112" s="29"/>
      <c r="D25112" s="27"/>
      <c r="E25112" s="27"/>
      <c r="F25112" s="27"/>
      <c r="G25112" s="1"/>
      <c r="H25112" s="1"/>
      <c r="I25112" s="1"/>
    </row>
    <row r="25113" spans="2:9">
      <c r="B25113" s="1"/>
      <c r="C25113" s="29"/>
      <c r="D25113" s="27"/>
      <c r="E25113" s="27"/>
      <c r="F25113" s="27"/>
      <c r="G25113" s="1"/>
      <c r="H25113" s="1"/>
      <c r="I25113" s="1"/>
    </row>
    <row r="25114" spans="2:9">
      <c r="B25114" s="1"/>
      <c r="C25114" s="29"/>
      <c r="D25114" s="27"/>
      <c r="E25114" s="27"/>
      <c r="F25114" s="27"/>
      <c r="G25114" s="1"/>
      <c r="H25114" s="1"/>
      <c r="I25114" s="1"/>
    </row>
    <row r="25115" spans="2:9">
      <c r="B25115" s="1"/>
      <c r="C25115" s="29"/>
      <c r="D25115" s="27"/>
      <c r="E25115" s="27"/>
      <c r="F25115" s="27"/>
      <c r="G25115" s="1"/>
      <c r="H25115" s="1"/>
      <c r="I25115" s="1"/>
    </row>
    <row r="25116" spans="2:9">
      <c r="B25116" s="1"/>
      <c r="C25116" s="29"/>
      <c r="D25116" s="27"/>
      <c r="E25116" s="27"/>
      <c r="F25116" s="27"/>
      <c r="G25116" s="1"/>
      <c r="H25116" s="1"/>
      <c r="I25116" s="1"/>
    </row>
    <row r="25117" spans="2:9">
      <c r="B25117" s="1"/>
      <c r="C25117" s="29"/>
      <c r="D25117" s="27"/>
      <c r="E25117" s="27"/>
      <c r="F25117" s="27"/>
      <c r="G25117" s="1"/>
      <c r="H25117" s="1"/>
      <c r="I25117" s="1"/>
    </row>
    <row r="25118" spans="2:9">
      <c r="B25118" s="1"/>
      <c r="C25118" s="29"/>
      <c r="D25118" s="27"/>
      <c r="E25118" s="27"/>
      <c r="F25118" s="27"/>
      <c r="G25118" s="1"/>
      <c r="H25118" s="1"/>
      <c r="I25118" s="1"/>
    </row>
    <row r="25119" spans="2:9">
      <c r="B25119" s="1"/>
      <c r="C25119" s="29"/>
      <c r="D25119" s="27"/>
      <c r="E25119" s="27"/>
      <c r="F25119" s="27"/>
      <c r="G25119" s="1"/>
      <c r="H25119" s="1"/>
      <c r="I25119" s="1"/>
    </row>
    <row r="25120" spans="2:9">
      <c r="B25120" s="1"/>
      <c r="C25120" s="29"/>
      <c r="D25120" s="27"/>
      <c r="E25120" s="27"/>
      <c r="F25120" s="27"/>
      <c r="G25120" s="1"/>
      <c r="H25120" s="1"/>
      <c r="I25120" s="1"/>
    </row>
    <row r="25121" spans="2:9">
      <c r="B25121" s="1"/>
      <c r="C25121" s="29"/>
      <c r="D25121" s="27"/>
      <c r="E25121" s="27"/>
      <c r="F25121" s="27"/>
      <c r="G25121" s="1"/>
      <c r="H25121" s="1"/>
      <c r="I25121" s="1"/>
    </row>
    <row r="25122" spans="2:9">
      <c r="B25122" s="1"/>
      <c r="C25122" s="29"/>
      <c r="D25122" s="27"/>
      <c r="E25122" s="27"/>
      <c r="F25122" s="27"/>
      <c r="G25122" s="1"/>
      <c r="H25122" s="1"/>
      <c r="I25122" s="1"/>
    </row>
    <row r="25123" spans="2:9">
      <c r="B25123" s="1"/>
      <c r="C25123" s="29"/>
      <c r="D25123" s="27"/>
      <c r="E25123" s="27"/>
      <c r="F25123" s="27"/>
      <c r="G25123" s="1"/>
      <c r="H25123" s="1"/>
      <c r="I25123" s="1"/>
    </row>
    <row r="25124" spans="2:9">
      <c r="B25124" s="1"/>
      <c r="C25124" s="29"/>
      <c r="D25124" s="27"/>
      <c r="E25124" s="27"/>
      <c r="F25124" s="27"/>
      <c r="G25124" s="1"/>
      <c r="H25124" s="1"/>
      <c r="I25124" s="1"/>
    </row>
    <row r="25125" spans="2:9">
      <c r="B25125" s="1"/>
      <c r="C25125" s="29"/>
      <c r="D25125" s="27"/>
      <c r="E25125" s="27"/>
      <c r="F25125" s="27"/>
      <c r="G25125" s="1"/>
      <c r="H25125" s="1"/>
      <c r="I25125" s="1"/>
    </row>
    <row r="25126" spans="2:9">
      <c r="B25126" s="1"/>
      <c r="C25126" s="29"/>
      <c r="D25126" s="27"/>
      <c r="E25126" s="27"/>
      <c r="F25126" s="27"/>
      <c r="G25126" s="1"/>
      <c r="H25126" s="1"/>
      <c r="I25126" s="1"/>
    </row>
    <row r="25127" spans="2:9">
      <c r="B25127" s="1"/>
      <c r="C25127" s="29"/>
      <c r="D25127" s="27"/>
      <c r="E25127" s="27"/>
      <c r="F25127" s="27"/>
      <c r="G25127" s="1"/>
      <c r="H25127" s="1"/>
      <c r="I25127" s="1"/>
    </row>
    <row r="25128" spans="2:9">
      <c r="B25128" s="1"/>
      <c r="C25128" s="29"/>
      <c r="D25128" s="27"/>
      <c r="E25128" s="27"/>
      <c r="F25128" s="27"/>
      <c r="G25128" s="1"/>
      <c r="H25128" s="1"/>
      <c r="I25128" s="1"/>
    </row>
    <row r="25129" spans="2:9">
      <c r="B25129" s="1"/>
      <c r="C25129" s="29"/>
      <c r="D25129" s="27"/>
      <c r="E25129" s="27"/>
      <c r="F25129" s="27"/>
      <c r="G25129" s="1"/>
      <c r="H25129" s="1"/>
      <c r="I25129" s="1"/>
    </row>
    <row r="25130" spans="2:9">
      <c r="B25130" s="1"/>
      <c r="C25130" s="29"/>
      <c r="D25130" s="27"/>
      <c r="E25130" s="27"/>
      <c r="F25130" s="27"/>
      <c r="G25130" s="1"/>
      <c r="H25130" s="1"/>
      <c r="I25130" s="1"/>
    </row>
    <row r="25131" spans="2:9">
      <c r="B25131" s="1"/>
      <c r="C25131" s="29"/>
      <c r="D25131" s="27"/>
      <c r="E25131" s="27"/>
      <c r="F25131" s="27"/>
      <c r="G25131" s="1"/>
      <c r="H25131" s="1"/>
      <c r="I25131" s="1"/>
    </row>
    <row r="25132" spans="2:9">
      <c r="B25132" s="1"/>
      <c r="C25132" s="29"/>
      <c r="D25132" s="27"/>
      <c r="E25132" s="27"/>
      <c r="F25132" s="27"/>
      <c r="G25132" s="1"/>
      <c r="H25132" s="1"/>
      <c r="I25132" s="1"/>
    </row>
    <row r="25133" spans="2:9">
      <c r="B25133" s="1"/>
      <c r="C25133" s="29"/>
      <c r="D25133" s="27"/>
      <c r="E25133" s="27"/>
      <c r="F25133" s="27"/>
      <c r="G25133" s="1"/>
      <c r="H25133" s="1"/>
      <c r="I25133" s="1"/>
    </row>
    <row r="25134" spans="2:9">
      <c r="B25134" s="1"/>
      <c r="C25134" s="29"/>
      <c r="D25134" s="27"/>
      <c r="E25134" s="27"/>
      <c r="F25134" s="27"/>
      <c r="G25134" s="1"/>
      <c r="H25134" s="1"/>
      <c r="I25134" s="1"/>
    </row>
    <row r="25135" spans="2:9">
      <c r="B25135" s="1"/>
      <c r="C25135" s="29"/>
      <c r="D25135" s="27"/>
      <c r="E25135" s="27"/>
      <c r="F25135" s="27"/>
      <c r="G25135" s="1"/>
      <c r="H25135" s="1"/>
      <c r="I25135" s="1"/>
    </row>
    <row r="25136" spans="2:9">
      <c r="B25136" s="1"/>
      <c r="C25136" s="29"/>
      <c r="D25136" s="27"/>
      <c r="E25136" s="27"/>
      <c r="F25136" s="27"/>
      <c r="G25136" s="1"/>
      <c r="H25136" s="1"/>
      <c r="I25136" s="1"/>
    </row>
    <row r="25137" spans="2:9">
      <c r="B25137" s="1"/>
      <c r="C25137" s="29"/>
      <c r="D25137" s="27"/>
      <c r="E25137" s="27"/>
      <c r="F25137" s="27"/>
      <c r="G25137" s="1"/>
      <c r="H25137" s="1"/>
      <c r="I25137" s="1"/>
    </row>
    <row r="25138" spans="2:9">
      <c r="B25138" s="1"/>
      <c r="C25138" s="29"/>
      <c r="D25138" s="27"/>
      <c r="E25138" s="27"/>
      <c r="F25138" s="27"/>
      <c r="G25138" s="1"/>
      <c r="H25138" s="1"/>
      <c r="I25138" s="1"/>
    </row>
    <row r="25139" spans="2:9">
      <c r="B25139" s="1"/>
      <c r="C25139" s="29"/>
      <c r="D25139" s="27"/>
      <c r="E25139" s="27"/>
      <c r="F25139" s="27"/>
      <c r="G25139" s="1"/>
      <c r="H25139" s="1"/>
      <c r="I25139" s="1"/>
    </row>
    <row r="25140" spans="2:9">
      <c r="B25140" s="1"/>
      <c r="C25140" s="29"/>
      <c r="D25140" s="27"/>
      <c r="E25140" s="27"/>
      <c r="F25140" s="27"/>
      <c r="G25140" s="1"/>
      <c r="H25140" s="1"/>
      <c r="I25140" s="1"/>
    </row>
    <row r="25141" spans="2:9">
      <c r="B25141" s="1"/>
      <c r="C25141" s="29"/>
      <c r="D25141" s="27"/>
      <c r="E25141" s="27"/>
      <c r="F25141" s="27"/>
      <c r="G25141" s="1"/>
      <c r="H25141" s="1"/>
      <c r="I25141" s="1"/>
    </row>
    <row r="25142" spans="2:9">
      <c r="B25142" s="1"/>
      <c r="C25142" s="29"/>
      <c r="D25142" s="27"/>
      <c r="E25142" s="27"/>
      <c r="F25142" s="27"/>
      <c r="G25142" s="1"/>
      <c r="H25142" s="1"/>
      <c r="I25142" s="1"/>
    </row>
    <row r="25143" spans="2:9">
      <c r="B25143" s="1"/>
      <c r="C25143" s="29"/>
      <c r="D25143" s="27"/>
      <c r="E25143" s="27"/>
      <c r="F25143" s="27"/>
      <c r="G25143" s="1"/>
      <c r="H25143" s="1"/>
      <c r="I25143" s="1"/>
    </row>
    <row r="25144" spans="2:9">
      <c r="B25144" s="1"/>
      <c r="C25144" s="29"/>
      <c r="D25144" s="27"/>
      <c r="E25144" s="27"/>
      <c r="F25144" s="27"/>
      <c r="G25144" s="1"/>
      <c r="H25144" s="1"/>
      <c r="I25144" s="1"/>
    </row>
    <row r="25145" spans="2:9">
      <c r="B25145" s="1"/>
      <c r="C25145" s="29"/>
      <c r="D25145" s="27"/>
      <c r="E25145" s="27"/>
      <c r="F25145" s="27"/>
      <c r="G25145" s="1"/>
      <c r="H25145" s="1"/>
      <c r="I25145" s="1"/>
    </row>
    <row r="25146" spans="2:9">
      <c r="B25146" s="1"/>
      <c r="C25146" s="29"/>
      <c r="D25146" s="27"/>
      <c r="E25146" s="27"/>
      <c r="F25146" s="27"/>
      <c r="G25146" s="1"/>
      <c r="H25146" s="1"/>
      <c r="I25146" s="1"/>
    </row>
    <row r="25147" spans="2:9">
      <c r="B25147" s="1"/>
      <c r="C25147" s="29"/>
      <c r="D25147" s="27"/>
      <c r="E25147" s="27"/>
      <c r="F25147" s="27"/>
      <c r="G25147" s="1"/>
      <c r="H25147" s="1"/>
      <c r="I25147" s="1"/>
    </row>
    <row r="25148" spans="2:9">
      <c r="B25148" s="1"/>
      <c r="C25148" s="29"/>
      <c r="D25148" s="27"/>
      <c r="E25148" s="27"/>
      <c r="F25148" s="27"/>
      <c r="G25148" s="1"/>
      <c r="H25148" s="1"/>
      <c r="I25148" s="1"/>
    </row>
    <row r="25149" spans="2:9">
      <c r="B25149" s="1"/>
      <c r="C25149" s="29"/>
      <c r="D25149" s="27"/>
      <c r="E25149" s="27"/>
      <c r="F25149" s="27"/>
      <c r="G25149" s="1"/>
      <c r="H25149" s="1"/>
      <c r="I25149" s="1"/>
    </row>
    <row r="25150" spans="2:9">
      <c r="B25150" s="1"/>
      <c r="C25150" s="29"/>
      <c r="D25150" s="27"/>
      <c r="E25150" s="27"/>
      <c r="F25150" s="27"/>
      <c r="G25150" s="1"/>
      <c r="H25150" s="1"/>
      <c r="I25150" s="1"/>
    </row>
    <row r="25151" spans="2:9">
      <c r="B25151" s="1"/>
      <c r="C25151" s="29"/>
      <c r="D25151" s="27"/>
      <c r="E25151" s="27"/>
      <c r="F25151" s="27"/>
      <c r="G25151" s="1"/>
      <c r="H25151" s="1"/>
      <c r="I25151" s="1"/>
    </row>
    <row r="25152" spans="2:9">
      <c r="B25152" s="1"/>
      <c r="C25152" s="29"/>
      <c r="D25152" s="27"/>
      <c r="E25152" s="27"/>
      <c r="F25152" s="27"/>
      <c r="G25152" s="1"/>
      <c r="H25152" s="1"/>
      <c r="I25152" s="1"/>
    </row>
    <row r="25153" spans="2:9">
      <c r="B25153" s="1"/>
      <c r="C25153" s="29"/>
      <c r="D25153" s="27"/>
      <c r="E25153" s="27"/>
      <c r="F25153" s="27"/>
      <c r="G25153" s="1"/>
      <c r="H25153" s="1"/>
      <c r="I25153" s="1"/>
    </row>
    <row r="25154" spans="2:9">
      <c r="B25154" s="1"/>
      <c r="C25154" s="29"/>
      <c r="D25154" s="27"/>
      <c r="E25154" s="27"/>
      <c r="F25154" s="27"/>
      <c r="G25154" s="1"/>
      <c r="H25154" s="1"/>
      <c r="I25154" s="1"/>
    </row>
    <row r="25155" spans="2:9">
      <c r="B25155" s="1"/>
      <c r="C25155" s="29"/>
      <c r="D25155" s="27"/>
      <c r="E25155" s="27"/>
      <c r="F25155" s="27"/>
      <c r="G25155" s="1"/>
      <c r="H25155" s="1"/>
      <c r="I25155" s="1"/>
    </row>
    <row r="25156" spans="2:9">
      <c r="B25156" s="1"/>
      <c r="C25156" s="29"/>
      <c r="D25156" s="27"/>
      <c r="E25156" s="27"/>
      <c r="F25156" s="27"/>
      <c r="G25156" s="1"/>
      <c r="H25156" s="1"/>
      <c r="I25156" s="1"/>
    </row>
    <row r="25157" spans="2:9">
      <c r="B25157" s="1"/>
      <c r="C25157" s="29"/>
      <c r="D25157" s="27"/>
      <c r="E25157" s="27"/>
      <c r="F25157" s="27"/>
      <c r="G25157" s="1"/>
      <c r="H25157" s="1"/>
      <c r="I25157" s="1"/>
    </row>
    <row r="25158" spans="2:9">
      <c r="B25158" s="1"/>
      <c r="C25158" s="29"/>
      <c r="D25158" s="27"/>
      <c r="E25158" s="27"/>
      <c r="F25158" s="27"/>
      <c r="G25158" s="1"/>
      <c r="H25158" s="1"/>
      <c r="I25158" s="1"/>
    </row>
    <row r="25159" spans="2:9">
      <c r="B25159" s="1"/>
      <c r="C25159" s="29"/>
      <c r="D25159" s="27"/>
      <c r="E25159" s="27"/>
      <c r="F25159" s="27"/>
      <c r="G25159" s="1"/>
      <c r="H25159" s="1"/>
      <c r="I25159" s="1"/>
    </row>
    <row r="25160" spans="2:9">
      <c r="B25160" s="1"/>
      <c r="C25160" s="29"/>
      <c r="D25160" s="27"/>
      <c r="E25160" s="27"/>
      <c r="F25160" s="27"/>
      <c r="G25160" s="1"/>
      <c r="H25160" s="1"/>
      <c r="I25160" s="1"/>
    </row>
    <row r="25161" spans="2:9">
      <c r="B25161" s="1"/>
      <c r="C25161" s="29"/>
      <c r="D25161" s="27"/>
      <c r="E25161" s="27"/>
      <c r="F25161" s="27"/>
      <c r="G25161" s="1"/>
      <c r="H25161" s="1"/>
      <c r="I25161" s="1"/>
    </row>
    <row r="25162" spans="2:9">
      <c r="B25162" s="1"/>
      <c r="C25162" s="29"/>
      <c r="D25162" s="27"/>
      <c r="E25162" s="27"/>
      <c r="F25162" s="27"/>
      <c r="G25162" s="1"/>
      <c r="H25162" s="1"/>
      <c r="I25162" s="1"/>
    </row>
    <row r="25163" spans="2:9">
      <c r="B25163" s="1"/>
      <c r="C25163" s="29"/>
      <c r="D25163" s="27"/>
      <c r="E25163" s="27"/>
      <c r="F25163" s="27"/>
      <c r="G25163" s="1"/>
      <c r="H25163" s="1"/>
      <c r="I25163" s="1"/>
    </row>
    <row r="25164" spans="2:9">
      <c r="B25164" s="1"/>
      <c r="C25164" s="29"/>
      <c r="D25164" s="27"/>
      <c r="E25164" s="27"/>
      <c r="F25164" s="27"/>
      <c r="G25164" s="1"/>
      <c r="H25164" s="1"/>
      <c r="I25164" s="1"/>
    </row>
    <row r="25165" spans="2:9">
      <c r="B25165" s="1"/>
      <c r="C25165" s="29"/>
      <c r="D25165" s="27"/>
      <c r="E25165" s="27"/>
      <c r="F25165" s="27"/>
      <c r="G25165" s="1"/>
      <c r="H25165" s="1"/>
      <c r="I25165" s="1"/>
    </row>
    <row r="25166" spans="2:9">
      <c r="B25166" s="1"/>
      <c r="C25166" s="29"/>
      <c r="D25166" s="27"/>
      <c r="E25166" s="27"/>
      <c r="F25166" s="27"/>
      <c r="G25166" s="1"/>
      <c r="H25166" s="1"/>
      <c r="I25166" s="1"/>
    </row>
    <row r="25167" spans="2:9">
      <c r="B25167" s="1"/>
      <c r="C25167" s="29"/>
      <c r="D25167" s="27"/>
      <c r="E25167" s="27"/>
      <c r="F25167" s="27"/>
      <c r="G25167" s="1"/>
      <c r="H25167" s="1"/>
      <c r="I25167" s="1"/>
    </row>
    <row r="25168" spans="2:9">
      <c r="B25168" s="1"/>
      <c r="C25168" s="29"/>
      <c r="D25168" s="27"/>
      <c r="E25168" s="27"/>
      <c r="F25168" s="27"/>
      <c r="G25168" s="1"/>
      <c r="H25168" s="1"/>
      <c r="I25168" s="1"/>
    </row>
    <row r="25169" spans="2:9">
      <c r="B25169" s="1"/>
      <c r="C25169" s="29"/>
      <c r="D25169" s="27"/>
      <c r="E25169" s="27"/>
      <c r="F25169" s="27"/>
      <c r="G25169" s="1"/>
      <c r="H25169" s="1"/>
      <c r="I25169" s="1"/>
    </row>
    <row r="25170" spans="2:9">
      <c r="B25170" s="1"/>
      <c r="C25170" s="29"/>
      <c r="D25170" s="27"/>
      <c r="E25170" s="27"/>
      <c r="F25170" s="27"/>
      <c r="G25170" s="1"/>
      <c r="H25170" s="1"/>
      <c r="I25170" s="1"/>
    </row>
    <row r="25171" spans="2:9">
      <c r="B25171" s="1"/>
      <c r="C25171" s="29"/>
      <c r="D25171" s="27"/>
      <c r="E25171" s="27"/>
      <c r="F25171" s="27"/>
      <c r="G25171" s="1"/>
      <c r="H25171" s="1"/>
      <c r="I25171" s="1"/>
    </row>
    <row r="25172" spans="2:9">
      <c r="B25172" s="1"/>
      <c r="C25172" s="29"/>
      <c r="D25172" s="27"/>
      <c r="E25172" s="27"/>
      <c r="F25172" s="27"/>
      <c r="G25172" s="1"/>
      <c r="H25172" s="1"/>
      <c r="I25172" s="1"/>
    </row>
    <row r="25173" spans="2:9">
      <c r="B25173" s="1"/>
      <c r="C25173" s="29"/>
      <c r="D25173" s="27"/>
      <c r="E25173" s="27"/>
      <c r="F25173" s="27"/>
      <c r="G25173" s="1"/>
      <c r="H25173" s="1"/>
      <c r="I25173" s="1"/>
    </row>
    <row r="25174" spans="2:9">
      <c r="B25174" s="1"/>
      <c r="C25174" s="29"/>
      <c r="D25174" s="27"/>
      <c r="E25174" s="27"/>
      <c r="F25174" s="27"/>
      <c r="G25174" s="1"/>
      <c r="H25174" s="1"/>
      <c r="I25174" s="1"/>
    </row>
    <row r="25175" spans="2:9">
      <c r="B25175" s="1"/>
      <c r="C25175" s="29"/>
      <c r="D25175" s="27"/>
      <c r="E25175" s="27"/>
      <c r="F25175" s="27"/>
      <c r="G25175" s="1"/>
      <c r="H25175" s="1"/>
      <c r="I25175" s="1"/>
    </row>
    <row r="25176" spans="2:9">
      <c r="B25176" s="1"/>
      <c r="C25176" s="29"/>
      <c r="D25176" s="27"/>
      <c r="E25176" s="27"/>
      <c r="F25176" s="27"/>
      <c r="G25176" s="1"/>
      <c r="H25176" s="1"/>
      <c r="I25176" s="1"/>
    </row>
    <row r="25177" spans="2:9">
      <c r="B25177" s="1"/>
      <c r="C25177" s="29"/>
      <c r="D25177" s="27"/>
      <c r="E25177" s="27"/>
      <c r="F25177" s="27"/>
      <c r="G25177" s="1"/>
      <c r="H25177" s="1"/>
      <c r="I25177" s="1"/>
    </row>
    <row r="25178" spans="2:9">
      <c r="B25178" s="1"/>
      <c r="C25178" s="29"/>
      <c r="D25178" s="27"/>
      <c r="E25178" s="27"/>
      <c r="F25178" s="27"/>
      <c r="G25178" s="1"/>
      <c r="H25178" s="1"/>
      <c r="I25178" s="1"/>
    </row>
    <row r="25179" spans="2:9">
      <c r="B25179" s="1"/>
      <c r="C25179" s="29"/>
      <c r="D25179" s="27"/>
      <c r="E25179" s="27"/>
      <c r="F25179" s="27"/>
      <c r="G25179" s="1"/>
      <c r="H25179" s="1"/>
      <c r="I25179" s="1"/>
    </row>
    <row r="25180" spans="2:9">
      <c r="B25180" s="1"/>
      <c r="C25180" s="29"/>
      <c r="D25180" s="27"/>
      <c r="E25180" s="27"/>
      <c r="F25180" s="27"/>
      <c r="G25180" s="1"/>
      <c r="H25180" s="1"/>
      <c r="I25180" s="1"/>
    </row>
    <row r="25181" spans="2:9">
      <c r="B25181" s="1"/>
      <c r="C25181" s="29"/>
      <c r="D25181" s="27"/>
      <c r="E25181" s="27"/>
      <c r="F25181" s="27"/>
      <c r="G25181" s="1"/>
      <c r="H25181" s="1"/>
      <c r="I25181" s="1"/>
    </row>
    <row r="25182" spans="2:9">
      <c r="B25182" s="1"/>
      <c r="C25182" s="29"/>
      <c r="D25182" s="27"/>
      <c r="E25182" s="27"/>
      <c r="F25182" s="27"/>
      <c r="G25182" s="1"/>
      <c r="H25182" s="1"/>
      <c r="I25182" s="1"/>
    </row>
    <row r="25183" spans="2:9">
      <c r="B25183" s="1"/>
      <c r="C25183" s="29"/>
      <c r="D25183" s="27"/>
      <c r="E25183" s="27"/>
      <c r="F25183" s="27"/>
      <c r="G25183" s="1"/>
      <c r="H25183" s="1"/>
      <c r="I25183" s="1"/>
    </row>
    <row r="25184" spans="2:9">
      <c r="B25184" s="1"/>
      <c r="C25184" s="29"/>
      <c r="D25184" s="27"/>
      <c r="E25184" s="27"/>
      <c r="F25184" s="27"/>
      <c r="G25184" s="1"/>
      <c r="H25184" s="1"/>
      <c r="I25184" s="1"/>
    </row>
    <row r="25185" spans="2:9">
      <c r="B25185" s="1"/>
      <c r="C25185" s="29"/>
      <c r="D25185" s="27"/>
      <c r="E25185" s="27"/>
      <c r="F25185" s="27"/>
      <c r="G25185" s="1"/>
      <c r="H25185" s="1"/>
      <c r="I25185" s="1"/>
    </row>
    <row r="25186" spans="2:9">
      <c r="B25186" s="1"/>
      <c r="C25186" s="29"/>
      <c r="D25186" s="27"/>
      <c r="E25186" s="27"/>
      <c r="F25186" s="27"/>
      <c r="G25186" s="1"/>
      <c r="H25186" s="1"/>
      <c r="I25186" s="1"/>
    </row>
    <row r="25187" spans="2:9">
      <c r="B25187" s="1"/>
      <c r="C25187" s="29"/>
      <c r="D25187" s="27"/>
      <c r="E25187" s="27"/>
      <c r="F25187" s="27"/>
      <c r="G25187" s="1"/>
      <c r="H25187" s="1"/>
      <c r="I25187" s="1"/>
    </row>
    <row r="25188" spans="2:9">
      <c r="B25188" s="1"/>
      <c r="C25188" s="29"/>
      <c r="D25188" s="27"/>
      <c r="E25188" s="27"/>
      <c r="F25188" s="27"/>
      <c r="G25188" s="1"/>
      <c r="H25188" s="1"/>
      <c r="I25188" s="1"/>
    </row>
    <row r="25189" spans="2:9">
      <c r="B25189" s="1"/>
      <c r="C25189" s="29"/>
      <c r="D25189" s="27"/>
      <c r="E25189" s="27"/>
      <c r="F25189" s="27"/>
      <c r="G25189" s="1"/>
      <c r="H25189" s="1"/>
      <c r="I25189" s="1"/>
    </row>
    <row r="25190" spans="2:9">
      <c r="B25190" s="1"/>
      <c r="C25190" s="29"/>
      <c r="D25190" s="27"/>
      <c r="E25190" s="27"/>
      <c r="F25190" s="27"/>
      <c r="G25190" s="1"/>
      <c r="H25190" s="1"/>
      <c r="I25190" s="1"/>
    </row>
    <row r="25191" spans="2:9">
      <c r="B25191" s="1"/>
      <c r="C25191" s="29"/>
      <c r="D25191" s="27"/>
      <c r="E25191" s="27"/>
      <c r="F25191" s="27"/>
      <c r="G25191" s="1"/>
      <c r="H25191" s="1"/>
      <c r="I25191" s="1"/>
    </row>
    <row r="25192" spans="2:9">
      <c r="B25192" s="1"/>
      <c r="C25192" s="29"/>
      <c r="D25192" s="27"/>
      <c r="E25192" s="27"/>
      <c r="F25192" s="27"/>
      <c r="G25192" s="1"/>
      <c r="H25192" s="1"/>
      <c r="I25192" s="1"/>
    </row>
    <row r="25193" spans="2:9">
      <c r="B25193" s="1"/>
      <c r="C25193" s="29"/>
      <c r="D25193" s="27"/>
      <c r="E25193" s="27"/>
      <c r="F25193" s="27"/>
      <c r="G25193" s="1"/>
      <c r="H25193" s="1"/>
      <c r="I25193" s="1"/>
    </row>
    <row r="25194" spans="2:9">
      <c r="B25194" s="1"/>
      <c r="C25194" s="29"/>
      <c r="D25194" s="27"/>
      <c r="E25194" s="27"/>
      <c r="F25194" s="27"/>
      <c r="G25194" s="1"/>
      <c r="H25194" s="1"/>
      <c r="I25194" s="1"/>
    </row>
    <row r="25195" spans="2:9">
      <c r="B25195" s="1"/>
      <c r="C25195" s="29"/>
      <c r="D25195" s="27"/>
      <c r="E25195" s="27"/>
      <c r="F25195" s="27"/>
      <c r="G25195" s="1"/>
      <c r="H25195" s="1"/>
      <c r="I25195" s="1"/>
    </row>
    <row r="25196" spans="2:9">
      <c r="B25196" s="1"/>
      <c r="C25196" s="29"/>
      <c r="D25196" s="27"/>
      <c r="E25196" s="27"/>
      <c r="F25196" s="27"/>
      <c r="G25196" s="1"/>
      <c r="H25196" s="1"/>
      <c r="I25196" s="1"/>
    </row>
    <row r="25197" spans="2:9">
      <c r="B25197" s="1"/>
      <c r="C25197" s="29"/>
      <c r="D25197" s="27"/>
      <c r="E25197" s="27"/>
      <c r="F25197" s="27"/>
      <c r="G25197" s="1"/>
      <c r="H25197" s="1"/>
      <c r="I25197" s="1"/>
    </row>
    <row r="25198" spans="2:9">
      <c r="B25198" s="1"/>
      <c r="C25198" s="29"/>
      <c r="D25198" s="27"/>
      <c r="E25198" s="27"/>
      <c r="F25198" s="27"/>
      <c r="G25198" s="1"/>
      <c r="H25198" s="1"/>
      <c r="I25198" s="1"/>
    </row>
    <row r="25199" spans="2:9">
      <c r="B25199" s="1"/>
      <c r="C25199" s="29"/>
      <c r="D25199" s="27"/>
      <c r="E25199" s="27"/>
      <c r="F25199" s="27"/>
      <c r="G25199" s="1"/>
      <c r="H25199" s="1"/>
      <c r="I25199" s="1"/>
    </row>
    <row r="25200" spans="2:9">
      <c r="B25200" s="1"/>
      <c r="C25200" s="29"/>
      <c r="D25200" s="27"/>
      <c r="E25200" s="27"/>
      <c r="F25200" s="27"/>
      <c r="G25200" s="1"/>
      <c r="H25200" s="1"/>
      <c r="I25200" s="1"/>
    </row>
    <row r="25201" spans="2:9">
      <c r="B25201" s="1"/>
      <c r="C25201" s="29"/>
      <c r="D25201" s="27"/>
      <c r="E25201" s="27"/>
      <c r="F25201" s="27"/>
      <c r="G25201" s="1"/>
      <c r="H25201" s="1"/>
      <c r="I25201" s="1"/>
    </row>
    <row r="25202" spans="2:9">
      <c r="B25202" s="1"/>
      <c r="C25202" s="29"/>
      <c r="D25202" s="27"/>
      <c r="E25202" s="27"/>
      <c r="F25202" s="27"/>
      <c r="G25202" s="1"/>
      <c r="H25202" s="1"/>
      <c r="I25202" s="1"/>
    </row>
    <row r="25203" spans="2:9">
      <c r="B25203" s="1"/>
      <c r="C25203" s="29"/>
      <c r="D25203" s="27"/>
      <c r="E25203" s="27"/>
      <c r="F25203" s="27"/>
      <c r="G25203" s="1"/>
      <c r="H25203" s="1"/>
      <c r="I25203" s="1"/>
    </row>
    <row r="25204" spans="2:9">
      <c r="B25204" s="1"/>
      <c r="C25204" s="29"/>
      <c r="D25204" s="27"/>
      <c r="E25204" s="27"/>
      <c r="F25204" s="27"/>
      <c r="G25204" s="1"/>
      <c r="H25204" s="1"/>
      <c r="I25204" s="1"/>
    </row>
    <row r="25205" spans="2:9">
      <c r="B25205" s="1"/>
      <c r="C25205" s="29"/>
      <c r="D25205" s="27"/>
      <c r="E25205" s="27"/>
      <c r="F25205" s="27"/>
      <c r="G25205" s="1"/>
      <c r="H25205" s="1"/>
      <c r="I25205" s="1"/>
    </row>
    <row r="25206" spans="2:9">
      <c r="B25206" s="1"/>
      <c r="C25206" s="29"/>
      <c r="D25206" s="27"/>
      <c r="E25206" s="27"/>
      <c r="F25206" s="27"/>
      <c r="G25206" s="1"/>
      <c r="H25206" s="1"/>
      <c r="I25206" s="1"/>
    </row>
    <row r="25207" spans="2:9">
      <c r="B25207" s="1"/>
      <c r="C25207" s="29"/>
      <c r="D25207" s="27"/>
      <c r="E25207" s="27"/>
      <c r="F25207" s="27"/>
      <c r="G25207" s="1"/>
      <c r="H25207" s="1"/>
      <c r="I25207" s="1"/>
    </row>
    <row r="25208" spans="2:9">
      <c r="B25208" s="1"/>
      <c r="C25208" s="29"/>
      <c r="D25208" s="27"/>
      <c r="E25208" s="27"/>
      <c r="F25208" s="27"/>
      <c r="G25208" s="1"/>
      <c r="H25208" s="1"/>
      <c r="I25208" s="1"/>
    </row>
    <row r="25209" spans="2:9">
      <c r="B25209" s="1"/>
      <c r="C25209" s="29"/>
      <c r="D25209" s="27"/>
      <c r="E25209" s="27"/>
      <c r="F25209" s="27"/>
      <c r="G25209" s="1"/>
      <c r="H25209" s="1"/>
      <c r="I25209" s="1"/>
    </row>
    <row r="25210" spans="2:9">
      <c r="B25210" s="1"/>
      <c r="C25210" s="29"/>
      <c r="D25210" s="27"/>
      <c r="E25210" s="27"/>
      <c r="F25210" s="27"/>
      <c r="G25210" s="1"/>
      <c r="H25210" s="1"/>
      <c r="I25210" s="1"/>
    </row>
    <row r="25211" spans="2:9">
      <c r="B25211" s="1"/>
      <c r="C25211" s="29"/>
      <c r="D25211" s="27"/>
      <c r="E25211" s="27"/>
      <c r="F25211" s="27"/>
      <c r="G25211" s="1"/>
      <c r="H25211" s="1"/>
      <c r="I25211" s="1"/>
    </row>
    <row r="25212" spans="2:9">
      <c r="B25212" s="1"/>
      <c r="C25212" s="29"/>
      <c r="D25212" s="27"/>
      <c r="E25212" s="27"/>
      <c r="F25212" s="27"/>
      <c r="G25212" s="1"/>
      <c r="H25212" s="1"/>
      <c r="I25212" s="1"/>
    </row>
    <row r="25213" spans="2:9">
      <c r="B25213" s="1"/>
      <c r="C25213" s="29"/>
      <c r="D25213" s="27"/>
      <c r="E25213" s="27"/>
      <c r="F25213" s="27"/>
      <c r="G25213" s="1"/>
      <c r="H25213" s="1"/>
      <c r="I25213" s="1"/>
    </row>
    <row r="25214" spans="2:9">
      <c r="B25214" s="1"/>
      <c r="C25214" s="29"/>
      <c r="D25214" s="27"/>
      <c r="E25214" s="27"/>
      <c r="F25214" s="27"/>
      <c r="G25214" s="1"/>
      <c r="H25214" s="1"/>
      <c r="I25214" s="1"/>
    </row>
    <row r="25215" spans="2:9">
      <c r="B25215" s="1"/>
      <c r="C25215" s="29"/>
      <c r="D25215" s="27"/>
      <c r="E25215" s="27"/>
      <c r="F25215" s="27"/>
      <c r="G25215" s="1"/>
      <c r="H25215" s="1"/>
      <c r="I25215" s="1"/>
    </row>
    <row r="25216" spans="2:9">
      <c r="B25216" s="1"/>
      <c r="C25216" s="29"/>
      <c r="D25216" s="27"/>
      <c r="E25216" s="27"/>
      <c r="F25216" s="27"/>
      <c r="G25216" s="1"/>
      <c r="H25216" s="1"/>
      <c r="I25216" s="1"/>
    </row>
    <row r="25217" spans="2:9">
      <c r="B25217" s="1"/>
      <c r="C25217" s="29"/>
      <c r="D25217" s="27"/>
      <c r="E25217" s="27"/>
      <c r="F25217" s="27"/>
      <c r="G25217" s="1"/>
      <c r="H25217" s="1"/>
      <c r="I25217" s="1"/>
    </row>
    <row r="25218" spans="2:9">
      <c r="B25218" s="1"/>
      <c r="C25218" s="29"/>
      <c r="D25218" s="27"/>
      <c r="E25218" s="27"/>
      <c r="F25218" s="27"/>
      <c r="G25218" s="1"/>
      <c r="H25218" s="1"/>
      <c r="I25218" s="1"/>
    </row>
    <row r="25219" spans="2:9">
      <c r="B25219" s="1"/>
      <c r="C25219" s="29"/>
      <c r="D25219" s="27"/>
      <c r="E25219" s="27"/>
      <c r="F25219" s="27"/>
      <c r="G25219" s="1"/>
      <c r="H25219" s="1"/>
      <c r="I25219" s="1"/>
    </row>
    <row r="25220" spans="2:9">
      <c r="B25220" s="1"/>
      <c r="C25220" s="29"/>
      <c r="D25220" s="27"/>
      <c r="E25220" s="27"/>
      <c r="F25220" s="27"/>
      <c r="G25220" s="1"/>
      <c r="H25220" s="1"/>
      <c r="I25220" s="1"/>
    </row>
    <row r="25221" spans="2:9">
      <c r="B25221" s="1"/>
      <c r="C25221" s="29"/>
      <c r="D25221" s="27"/>
      <c r="E25221" s="27"/>
      <c r="F25221" s="27"/>
      <c r="G25221" s="1"/>
      <c r="H25221" s="1"/>
      <c r="I25221" s="1"/>
    </row>
    <row r="25222" spans="2:9">
      <c r="B25222" s="1"/>
      <c r="C25222" s="29"/>
      <c r="D25222" s="27"/>
      <c r="E25222" s="27"/>
      <c r="F25222" s="27"/>
      <c r="G25222" s="1"/>
      <c r="H25222" s="1"/>
      <c r="I25222" s="1"/>
    </row>
    <row r="25223" spans="2:9">
      <c r="B25223" s="1"/>
      <c r="C25223" s="29"/>
      <c r="D25223" s="27"/>
      <c r="E25223" s="27"/>
      <c r="F25223" s="27"/>
      <c r="G25223" s="1"/>
      <c r="H25223" s="1"/>
      <c r="I25223" s="1"/>
    </row>
    <row r="25224" spans="2:9">
      <c r="B25224" s="1"/>
      <c r="C25224" s="29"/>
      <c r="D25224" s="27"/>
      <c r="E25224" s="27"/>
      <c r="F25224" s="27"/>
      <c r="G25224" s="1"/>
      <c r="H25224" s="1"/>
      <c r="I25224" s="1"/>
    </row>
    <row r="25225" spans="2:9">
      <c r="B25225" s="1"/>
      <c r="C25225" s="29"/>
      <c r="D25225" s="27"/>
      <c r="E25225" s="27"/>
      <c r="F25225" s="27"/>
      <c r="G25225" s="1"/>
      <c r="H25225" s="1"/>
      <c r="I25225" s="1"/>
    </row>
    <row r="25226" spans="2:9">
      <c r="B25226" s="1"/>
      <c r="C25226" s="29"/>
      <c r="D25226" s="27"/>
      <c r="E25226" s="27"/>
      <c r="F25226" s="27"/>
      <c r="G25226" s="1"/>
      <c r="H25226" s="1"/>
      <c r="I25226" s="1"/>
    </row>
    <row r="25227" spans="2:9">
      <c r="B25227" s="1"/>
      <c r="C25227" s="29"/>
      <c r="D25227" s="27"/>
      <c r="E25227" s="27"/>
      <c r="F25227" s="27"/>
      <c r="G25227" s="1"/>
      <c r="H25227" s="1"/>
      <c r="I25227" s="1"/>
    </row>
    <row r="25228" spans="2:9">
      <c r="B25228" s="1"/>
      <c r="C25228" s="29"/>
      <c r="D25228" s="27"/>
      <c r="E25228" s="27"/>
      <c r="F25228" s="27"/>
      <c r="G25228" s="1"/>
      <c r="H25228" s="1"/>
      <c r="I25228" s="1"/>
    </row>
    <row r="25229" spans="2:9">
      <c r="B25229" s="1"/>
      <c r="C25229" s="29"/>
      <c r="D25229" s="27"/>
      <c r="E25229" s="27"/>
      <c r="F25229" s="27"/>
      <c r="G25229" s="1"/>
      <c r="H25229" s="1"/>
      <c r="I25229" s="1"/>
    </row>
    <row r="25230" spans="2:9">
      <c r="B25230" s="1"/>
      <c r="C25230" s="29"/>
      <c r="D25230" s="27"/>
      <c r="E25230" s="27"/>
      <c r="F25230" s="27"/>
      <c r="G25230" s="1"/>
      <c r="H25230" s="1"/>
      <c r="I25230" s="1"/>
    </row>
    <row r="25231" spans="2:9">
      <c r="B25231" s="1"/>
      <c r="C25231" s="29"/>
      <c r="D25231" s="27"/>
      <c r="E25231" s="27"/>
      <c r="F25231" s="27"/>
      <c r="G25231" s="1"/>
      <c r="H25231" s="1"/>
      <c r="I25231" s="1"/>
    </row>
    <row r="25232" spans="2:9">
      <c r="B25232" s="1"/>
      <c r="C25232" s="29"/>
      <c r="D25232" s="27"/>
      <c r="E25232" s="27"/>
      <c r="F25232" s="27"/>
      <c r="G25232" s="1"/>
      <c r="H25232" s="1"/>
      <c r="I25232" s="1"/>
    </row>
    <row r="25233" spans="2:9">
      <c r="B25233" s="1"/>
      <c r="C25233" s="29"/>
      <c r="D25233" s="27"/>
      <c r="E25233" s="27"/>
      <c r="F25233" s="27"/>
      <c r="G25233" s="1"/>
      <c r="H25233" s="1"/>
      <c r="I25233" s="1"/>
    </row>
    <row r="25234" spans="2:9">
      <c r="B25234" s="1"/>
      <c r="C25234" s="29"/>
      <c r="D25234" s="27"/>
      <c r="E25234" s="27"/>
      <c r="F25234" s="27"/>
      <c r="G25234" s="1"/>
      <c r="H25234" s="1"/>
      <c r="I25234" s="1"/>
    </row>
    <row r="25235" spans="2:9">
      <c r="B25235" s="1"/>
      <c r="C25235" s="29"/>
      <c r="D25235" s="27"/>
      <c r="E25235" s="27"/>
      <c r="F25235" s="27"/>
      <c r="G25235" s="1"/>
      <c r="H25235" s="1"/>
      <c r="I25235" s="1"/>
    </row>
    <row r="25236" spans="2:9">
      <c r="B25236" s="1"/>
      <c r="C25236" s="29"/>
      <c r="D25236" s="27"/>
      <c r="E25236" s="27"/>
      <c r="F25236" s="27"/>
      <c r="G25236" s="1"/>
      <c r="H25236" s="1"/>
      <c r="I25236" s="1"/>
    </row>
    <row r="25237" spans="2:9">
      <c r="B25237" s="1"/>
      <c r="C25237" s="29"/>
      <c r="D25237" s="27"/>
      <c r="E25237" s="27"/>
      <c r="F25237" s="27"/>
      <c r="G25237" s="1"/>
      <c r="H25237" s="1"/>
      <c r="I25237" s="1"/>
    </row>
    <row r="25238" spans="2:9">
      <c r="B25238" s="1"/>
      <c r="C25238" s="29"/>
      <c r="D25238" s="27"/>
      <c r="E25238" s="27"/>
      <c r="F25238" s="27"/>
      <c r="G25238" s="1"/>
      <c r="H25238" s="1"/>
      <c r="I25238" s="1"/>
    </row>
    <row r="25239" spans="2:9">
      <c r="B25239" s="1"/>
      <c r="C25239" s="29"/>
      <c r="D25239" s="27"/>
      <c r="E25239" s="27"/>
      <c r="F25239" s="27"/>
      <c r="G25239" s="1"/>
      <c r="H25239" s="1"/>
      <c r="I25239" s="1"/>
    </row>
    <row r="25240" spans="2:9">
      <c r="B25240" s="1"/>
      <c r="C25240" s="29"/>
      <c r="D25240" s="27"/>
      <c r="E25240" s="27"/>
      <c r="F25240" s="27"/>
      <c r="G25240" s="1"/>
      <c r="H25240" s="1"/>
      <c r="I25240" s="1"/>
    </row>
    <row r="25241" spans="2:9">
      <c r="B25241" s="1"/>
      <c r="C25241" s="29"/>
      <c r="D25241" s="27"/>
      <c r="E25241" s="27"/>
      <c r="F25241" s="27"/>
      <c r="G25241" s="1"/>
      <c r="H25241" s="1"/>
      <c r="I25241" s="1"/>
    </row>
    <row r="25242" spans="2:9">
      <c r="B25242" s="1"/>
      <c r="C25242" s="29"/>
      <c r="D25242" s="27"/>
      <c r="E25242" s="27"/>
      <c r="F25242" s="27"/>
      <c r="G25242" s="1"/>
      <c r="H25242" s="1"/>
      <c r="I25242" s="1"/>
    </row>
    <row r="25243" spans="2:9">
      <c r="B25243" s="1"/>
      <c r="C25243" s="29"/>
      <c r="D25243" s="27"/>
      <c r="E25243" s="27"/>
      <c r="F25243" s="27"/>
      <c r="G25243" s="1"/>
      <c r="H25243" s="1"/>
      <c r="I25243" s="1"/>
    </row>
    <row r="25244" spans="2:9">
      <c r="B25244" s="1"/>
      <c r="C25244" s="29"/>
      <c r="D25244" s="27"/>
      <c r="E25244" s="27"/>
      <c r="F25244" s="27"/>
      <c r="G25244" s="1"/>
      <c r="H25244" s="1"/>
      <c r="I25244" s="1"/>
    </row>
    <row r="25245" spans="2:9">
      <c r="B25245" s="1"/>
      <c r="C25245" s="29"/>
      <c r="D25245" s="27"/>
      <c r="E25245" s="27"/>
      <c r="F25245" s="27"/>
      <c r="G25245" s="1"/>
      <c r="H25245" s="1"/>
      <c r="I25245" s="1"/>
    </row>
    <row r="25246" spans="2:9">
      <c r="B25246" s="1"/>
      <c r="C25246" s="29"/>
      <c r="D25246" s="27"/>
      <c r="E25246" s="27"/>
      <c r="F25246" s="27"/>
      <c r="G25246" s="1"/>
      <c r="H25246" s="1"/>
      <c r="I25246" s="1"/>
    </row>
    <row r="25247" spans="2:9">
      <c r="B25247" s="1"/>
      <c r="C25247" s="29"/>
      <c r="D25247" s="27"/>
      <c r="E25247" s="27"/>
      <c r="F25247" s="27"/>
      <c r="G25247" s="1"/>
      <c r="H25247" s="1"/>
      <c r="I25247" s="1"/>
    </row>
    <row r="25248" spans="2:9">
      <c r="B25248" s="1"/>
      <c r="C25248" s="29"/>
      <c r="D25248" s="27"/>
      <c r="E25248" s="27"/>
      <c r="F25248" s="27"/>
      <c r="G25248" s="1"/>
      <c r="H25248" s="1"/>
      <c r="I25248" s="1"/>
    </row>
    <row r="25249" spans="2:9">
      <c r="B25249" s="1"/>
      <c r="C25249" s="29"/>
      <c r="D25249" s="27"/>
      <c r="E25249" s="27"/>
      <c r="F25249" s="27"/>
      <c r="G25249" s="1"/>
      <c r="H25249" s="1"/>
      <c r="I25249" s="1"/>
    </row>
    <row r="25250" spans="2:9">
      <c r="B25250" s="1"/>
      <c r="C25250" s="29"/>
      <c r="D25250" s="27"/>
      <c r="E25250" s="27"/>
      <c r="F25250" s="27"/>
      <c r="G25250" s="1"/>
      <c r="H25250" s="1"/>
      <c r="I25250" s="1"/>
    </row>
    <row r="25251" spans="2:9">
      <c r="B25251" s="1"/>
      <c r="C25251" s="29"/>
      <c r="D25251" s="27"/>
      <c r="E25251" s="27"/>
      <c r="F25251" s="27"/>
      <c r="G25251" s="1"/>
      <c r="H25251" s="1"/>
      <c r="I25251" s="1"/>
    </row>
    <row r="25252" spans="2:9">
      <c r="B25252" s="1"/>
      <c r="C25252" s="29"/>
      <c r="D25252" s="27"/>
      <c r="E25252" s="27"/>
      <c r="F25252" s="27"/>
      <c r="G25252" s="1"/>
      <c r="H25252" s="1"/>
      <c r="I25252" s="1"/>
    </row>
    <row r="25253" spans="2:9">
      <c r="B25253" s="1"/>
      <c r="C25253" s="29"/>
      <c r="D25253" s="27"/>
      <c r="E25253" s="27"/>
      <c r="F25253" s="27"/>
      <c r="G25253" s="1"/>
      <c r="H25253" s="1"/>
      <c r="I25253" s="1"/>
    </row>
    <row r="25254" spans="2:9">
      <c r="B25254" s="1"/>
      <c r="C25254" s="29"/>
      <c r="D25254" s="27"/>
      <c r="E25254" s="27"/>
      <c r="F25254" s="27"/>
      <c r="G25254" s="1"/>
      <c r="H25254" s="1"/>
      <c r="I25254" s="1"/>
    </row>
    <row r="25255" spans="2:9">
      <c r="B25255" s="1"/>
      <c r="C25255" s="29"/>
      <c r="D25255" s="27"/>
      <c r="E25255" s="27"/>
      <c r="F25255" s="27"/>
      <c r="G25255" s="1"/>
      <c r="H25255" s="1"/>
      <c r="I25255" s="1"/>
    </row>
    <row r="25256" spans="2:9">
      <c r="B25256" s="1"/>
      <c r="C25256" s="29"/>
      <c r="D25256" s="27"/>
      <c r="E25256" s="27"/>
      <c r="F25256" s="27"/>
      <c r="G25256" s="1"/>
      <c r="H25256" s="1"/>
      <c r="I25256" s="1"/>
    </row>
    <row r="25257" spans="2:9">
      <c r="B25257" s="1"/>
      <c r="C25257" s="29"/>
      <c r="D25257" s="27"/>
      <c r="E25257" s="27"/>
      <c r="F25257" s="27"/>
      <c r="G25257" s="1"/>
      <c r="H25257" s="1"/>
      <c r="I25257" s="1"/>
    </row>
    <row r="25258" spans="2:9">
      <c r="B25258" s="1"/>
      <c r="C25258" s="29"/>
      <c r="D25258" s="27"/>
      <c r="E25258" s="27"/>
      <c r="F25258" s="27"/>
      <c r="G25258" s="1"/>
      <c r="H25258" s="1"/>
      <c r="I25258" s="1"/>
    </row>
    <row r="25259" spans="2:9">
      <c r="B25259" s="1"/>
      <c r="C25259" s="29"/>
      <c r="D25259" s="27"/>
      <c r="E25259" s="27"/>
      <c r="F25259" s="27"/>
      <c r="G25259" s="1"/>
      <c r="H25259" s="1"/>
      <c r="I25259" s="1"/>
    </row>
    <row r="25260" spans="2:9">
      <c r="B25260" s="1"/>
      <c r="C25260" s="29"/>
      <c r="D25260" s="27"/>
      <c r="E25260" s="27"/>
      <c r="F25260" s="27"/>
      <c r="G25260" s="1"/>
      <c r="H25260" s="1"/>
      <c r="I25260" s="1"/>
    </row>
    <row r="25261" spans="2:9">
      <c r="B25261" s="1"/>
      <c r="C25261" s="29"/>
      <c r="D25261" s="27"/>
      <c r="E25261" s="27"/>
      <c r="F25261" s="27"/>
      <c r="G25261" s="1"/>
      <c r="H25261" s="1"/>
      <c r="I25261" s="1"/>
    </row>
    <row r="25262" spans="2:9">
      <c r="B25262" s="1"/>
      <c r="C25262" s="29"/>
      <c r="D25262" s="27"/>
      <c r="E25262" s="27"/>
      <c r="F25262" s="27"/>
      <c r="G25262" s="1"/>
      <c r="H25262" s="1"/>
      <c r="I25262" s="1"/>
    </row>
    <row r="25263" spans="2:9">
      <c r="B25263" s="1"/>
      <c r="C25263" s="29"/>
      <c r="D25263" s="27"/>
      <c r="E25263" s="27"/>
      <c r="F25263" s="27"/>
      <c r="G25263" s="1"/>
      <c r="H25263" s="1"/>
      <c r="I25263" s="1"/>
    </row>
    <row r="25264" spans="2:9">
      <c r="B25264" s="1"/>
      <c r="C25264" s="29"/>
      <c r="D25264" s="27"/>
      <c r="E25264" s="27"/>
      <c r="F25264" s="27"/>
      <c r="G25264" s="1"/>
      <c r="H25264" s="1"/>
      <c r="I25264" s="1"/>
    </row>
    <row r="25265" spans="2:9">
      <c r="B25265" s="1"/>
      <c r="C25265" s="29"/>
      <c r="D25265" s="27"/>
      <c r="E25265" s="27"/>
      <c r="F25265" s="27"/>
      <c r="G25265" s="1"/>
      <c r="H25265" s="1"/>
      <c r="I25265" s="1"/>
    </row>
    <row r="25266" spans="2:9">
      <c r="B25266" s="1"/>
      <c r="C25266" s="29"/>
      <c r="D25266" s="27"/>
      <c r="E25266" s="27"/>
      <c r="F25266" s="27"/>
      <c r="G25266" s="1"/>
      <c r="H25266" s="1"/>
      <c r="I25266" s="1"/>
    </row>
    <row r="25267" spans="2:9">
      <c r="B25267" s="1"/>
      <c r="C25267" s="29"/>
      <c r="D25267" s="27"/>
      <c r="E25267" s="27"/>
      <c r="F25267" s="27"/>
      <c r="G25267" s="1"/>
      <c r="H25267" s="1"/>
      <c r="I25267" s="1"/>
    </row>
    <row r="25268" spans="2:9">
      <c r="B25268" s="1"/>
      <c r="C25268" s="29"/>
      <c r="D25268" s="27"/>
      <c r="E25268" s="27"/>
      <c r="F25268" s="27"/>
      <c r="G25268" s="1"/>
      <c r="H25268" s="1"/>
      <c r="I25268" s="1"/>
    </row>
    <row r="25269" spans="2:9">
      <c r="B25269" s="1"/>
      <c r="C25269" s="29"/>
      <c r="D25269" s="27"/>
      <c r="E25269" s="27"/>
      <c r="F25269" s="27"/>
      <c r="G25269" s="1"/>
      <c r="H25269" s="1"/>
      <c r="I25269" s="1"/>
    </row>
    <row r="25270" spans="2:9">
      <c r="B25270" s="1"/>
      <c r="C25270" s="29"/>
      <c r="D25270" s="27"/>
      <c r="E25270" s="27"/>
      <c r="F25270" s="27"/>
      <c r="G25270" s="1"/>
      <c r="H25270" s="1"/>
      <c r="I25270" s="1"/>
    </row>
    <row r="25271" spans="2:9">
      <c r="B25271" s="1"/>
      <c r="C25271" s="29"/>
      <c r="D25271" s="27"/>
      <c r="E25271" s="27"/>
      <c r="F25271" s="27"/>
      <c r="G25271" s="1"/>
      <c r="H25271" s="1"/>
      <c r="I25271" s="1"/>
    </row>
    <row r="25272" spans="2:9">
      <c r="B25272" s="1"/>
      <c r="C25272" s="29"/>
      <c r="D25272" s="27"/>
      <c r="E25272" s="27"/>
      <c r="F25272" s="27"/>
      <c r="G25272" s="1"/>
      <c r="H25272" s="1"/>
      <c r="I25272" s="1"/>
    </row>
    <row r="25273" spans="2:9">
      <c r="B25273" s="1"/>
      <c r="C25273" s="29"/>
      <c r="D25273" s="27"/>
      <c r="E25273" s="27"/>
      <c r="F25273" s="27"/>
      <c r="G25273" s="1"/>
      <c r="H25273" s="1"/>
      <c r="I25273" s="1"/>
    </row>
    <row r="25274" spans="2:9">
      <c r="B25274" s="1"/>
      <c r="C25274" s="29"/>
      <c r="D25274" s="27"/>
      <c r="E25274" s="27"/>
      <c r="F25274" s="27"/>
      <c r="G25274" s="1"/>
      <c r="H25274" s="1"/>
      <c r="I25274" s="1"/>
    </row>
    <row r="25275" spans="2:9">
      <c r="B25275" s="1"/>
      <c r="C25275" s="29"/>
      <c r="D25275" s="27"/>
      <c r="E25275" s="27"/>
      <c r="F25275" s="27"/>
      <c r="G25275" s="1"/>
      <c r="H25275" s="1"/>
      <c r="I25275" s="1"/>
    </row>
    <row r="25276" spans="2:9">
      <c r="B25276" s="1"/>
      <c r="C25276" s="29"/>
      <c r="D25276" s="27"/>
      <c r="E25276" s="27"/>
      <c r="F25276" s="27"/>
      <c r="G25276" s="1"/>
      <c r="H25276" s="1"/>
      <c r="I25276" s="1"/>
    </row>
    <row r="25277" spans="2:9">
      <c r="B25277" s="1"/>
      <c r="C25277" s="29"/>
      <c r="D25277" s="27"/>
      <c r="E25277" s="27"/>
      <c r="F25277" s="27"/>
      <c r="G25277" s="1"/>
      <c r="H25277" s="1"/>
      <c r="I25277" s="1"/>
    </row>
    <row r="25278" spans="2:9">
      <c r="B25278" s="1"/>
      <c r="C25278" s="29"/>
      <c r="D25278" s="27"/>
      <c r="E25278" s="27"/>
      <c r="F25278" s="27"/>
      <c r="G25278" s="1"/>
      <c r="H25278" s="1"/>
      <c r="I25278" s="1"/>
    </row>
    <row r="25279" spans="2:9">
      <c r="B25279" s="1"/>
      <c r="C25279" s="29"/>
      <c r="D25279" s="27"/>
      <c r="E25279" s="27"/>
      <c r="F25279" s="27"/>
      <c r="G25279" s="1"/>
      <c r="H25279" s="1"/>
      <c r="I25279" s="1"/>
    </row>
    <row r="25280" spans="2:9">
      <c r="B25280" s="1"/>
      <c r="C25280" s="29"/>
      <c r="D25280" s="27"/>
      <c r="E25280" s="27"/>
      <c r="F25280" s="27"/>
      <c r="G25280" s="1"/>
      <c r="H25280" s="1"/>
      <c r="I25280" s="1"/>
    </row>
    <row r="25281" spans="2:9">
      <c r="B25281" s="1"/>
      <c r="C25281" s="29"/>
      <c r="D25281" s="27"/>
      <c r="E25281" s="27"/>
      <c r="F25281" s="27"/>
      <c r="G25281" s="1"/>
      <c r="H25281" s="1"/>
      <c r="I25281" s="1"/>
    </row>
    <row r="25282" spans="2:9">
      <c r="B25282" s="1"/>
      <c r="C25282" s="29"/>
      <c r="D25282" s="27"/>
      <c r="E25282" s="27"/>
      <c r="F25282" s="27"/>
      <c r="G25282" s="1"/>
      <c r="H25282" s="1"/>
      <c r="I25282" s="1"/>
    </row>
    <row r="25283" spans="2:9">
      <c r="B25283" s="1"/>
      <c r="C25283" s="29"/>
      <c r="D25283" s="27"/>
      <c r="E25283" s="27"/>
      <c r="F25283" s="27"/>
      <c r="G25283" s="1"/>
      <c r="H25283" s="1"/>
      <c r="I25283" s="1"/>
    </row>
    <row r="25284" spans="2:9">
      <c r="B25284" s="1"/>
      <c r="C25284" s="29"/>
      <c r="D25284" s="27"/>
      <c r="E25284" s="27"/>
      <c r="F25284" s="27"/>
      <c r="G25284" s="1"/>
      <c r="H25284" s="1"/>
      <c r="I25284" s="1"/>
    </row>
    <row r="25285" spans="2:9">
      <c r="B25285" s="1"/>
      <c r="C25285" s="29"/>
      <c r="D25285" s="27"/>
      <c r="E25285" s="27"/>
      <c r="F25285" s="27"/>
      <c r="G25285" s="1"/>
      <c r="H25285" s="1"/>
      <c r="I25285" s="1"/>
    </row>
    <row r="25286" spans="2:9">
      <c r="B25286" s="1"/>
      <c r="C25286" s="29"/>
      <c r="D25286" s="27"/>
      <c r="E25286" s="27"/>
      <c r="F25286" s="27"/>
      <c r="G25286" s="1"/>
      <c r="H25286" s="1"/>
      <c r="I25286" s="1"/>
    </row>
    <row r="25287" spans="2:9">
      <c r="B25287" s="1"/>
      <c r="C25287" s="29"/>
      <c r="D25287" s="27"/>
      <c r="E25287" s="27"/>
      <c r="F25287" s="27"/>
      <c r="G25287" s="1"/>
      <c r="H25287" s="1"/>
      <c r="I25287" s="1"/>
    </row>
    <row r="25288" spans="2:9">
      <c r="B25288" s="1"/>
      <c r="C25288" s="29"/>
      <c r="D25288" s="27"/>
      <c r="E25288" s="27"/>
      <c r="F25288" s="27"/>
      <c r="G25288" s="1"/>
      <c r="H25288" s="1"/>
      <c r="I25288" s="1"/>
    </row>
    <row r="25289" spans="2:9">
      <c r="B25289" s="1"/>
      <c r="C25289" s="29"/>
      <c r="D25289" s="27"/>
      <c r="E25289" s="27"/>
      <c r="F25289" s="27"/>
      <c r="G25289" s="1"/>
      <c r="H25289" s="1"/>
      <c r="I25289" s="1"/>
    </row>
    <row r="25290" spans="2:9">
      <c r="B25290" s="1"/>
      <c r="C25290" s="29"/>
      <c r="D25290" s="27"/>
      <c r="E25290" s="27"/>
      <c r="F25290" s="27"/>
      <c r="G25290" s="1"/>
      <c r="H25290" s="1"/>
      <c r="I25290" s="1"/>
    </row>
    <row r="25291" spans="2:9">
      <c r="B25291" s="1"/>
      <c r="C25291" s="29"/>
      <c r="D25291" s="27"/>
      <c r="E25291" s="27"/>
      <c r="F25291" s="27"/>
      <c r="G25291" s="1"/>
      <c r="H25291" s="1"/>
      <c r="I25291" s="1"/>
    </row>
    <row r="25292" spans="2:9">
      <c r="B25292" s="1"/>
      <c r="C25292" s="29"/>
      <c r="D25292" s="27"/>
      <c r="E25292" s="27"/>
      <c r="F25292" s="27"/>
      <c r="G25292" s="1"/>
      <c r="H25292" s="1"/>
      <c r="I25292" s="1"/>
    </row>
    <row r="25293" spans="2:9">
      <c r="B25293" s="1"/>
      <c r="C25293" s="29"/>
      <c r="D25293" s="27"/>
      <c r="E25293" s="27"/>
      <c r="F25293" s="27"/>
      <c r="G25293" s="1"/>
      <c r="H25293" s="1"/>
      <c r="I25293" s="1"/>
    </row>
    <row r="25294" spans="2:9">
      <c r="B25294" s="1"/>
      <c r="C25294" s="29"/>
      <c r="D25294" s="27"/>
      <c r="E25294" s="27"/>
      <c r="F25294" s="27"/>
      <c r="G25294" s="1"/>
      <c r="H25294" s="1"/>
      <c r="I25294" s="1"/>
    </row>
    <row r="25295" spans="2:9">
      <c r="B25295" s="1"/>
      <c r="C25295" s="29"/>
      <c r="D25295" s="27"/>
      <c r="E25295" s="27"/>
      <c r="F25295" s="27"/>
      <c r="G25295" s="1"/>
      <c r="H25295" s="1"/>
      <c r="I25295" s="1"/>
    </row>
    <row r="25296" spans="2:9">
      <c r="B25296" s="1"/>
      <c r="C25296" s="29"/>
      <c r="D25296" s="27"/>
      <c r="E25296" s="27"/>
      <c r="F25296" s="27"/>
      <c r="G25296" s="1"/>
      <c r="H25296" s="1"/>
      <c r="I25296" s="1"/>
    </row>
    <row r="25297" spans="2:9">
      <c r="B25297" s="1"/>
      <c r="C25297" s="29"/>
      <c r="D25297" s="27"/>
      <c r="E25297" s="27"/>
      <c r="F25297" s="27"/>
      <c r="G25297" s="1"/>
      <c r="H25297" s="1"/>
      <c r="I25297" s="1"/>
    </row>
    <row r="25298" spans="2:9">
      <c r="B25298" s="1"/>
      <c r="C25298" s="29"/>
      <c r="D25298" s="27"/>
      <c r="E25298" s="27"/>
      <c r="F25298" s="27"/>
      <c r="G25298" s="1"/>
      <c r="H25298" s="1"/>
      <c r="I25298" s="1"/>
    </row>
    <row r="25299" spans="2:9">
      <c r="B25299" s="1"/>
      <c r="C25299" s="29"/>
      <c r="D25299" s="27"/>
      <c r="E25299" s="27"/>
      <c r="F25299" s="27"/>
      <c r="G25299" s="1"/>
      <c r="H25299" s="1"/>
      <c r="I25299" s="1"/>
    </row>
    <row r="25300" spans="2:9">
      <c r="B25300" s="1"/>
      <c r="C25300" s="29"/>
      <c r="D25300" s="27"/>
      <c r="E25300" s="27"/>
      <c r="F25300" s="27"/>
      <c r="G25300" s="1"/>
      <c r="H25300" s="1"/>
      <c r="I25300" s="1"/>
    </row>
    <row r="25301" spans="2:9">
      <c r="B25301" s="1"/>
      <c r="C25301" s="29"/>
      <c r="D25301" s="27"/>
      <c r="E25301" s="27"/>
      <c r="F25301" s="27"/>
      <c r="G25301" s="1"/>
      <c r="H25301" s="1"/>
      <c r="I25301" s="1"/>
    </row>
    <row r="25302" spans="2:9">
      <c r="B25302" s="1"/>
      <c r="C25302" s="29"/>
      <c r="D25302" s="27"/>
      <c r="E25302" s="27"/>
      <c r="F25302" s="27"/>
      <c r="G25302" s="1"/>
      <c r="H25302" s="1"/>
      <c r="I25302" s="1"/>
    </row>
    <row r="25303" spans="2:9">
      <c r="B25303" s="1"/>
      <c r="C25303" s="29"/>
      <c r="D25303" s="27"/>
      <c r="E25303" s="27"/>
      <c r="F25303" s="27"/>
      <c r="G25303" s="1"/>
      <c r="H25303" s="1"/>
      <c r="I25303" s="1"/>
    </row>
    <row r="25304" spans="2:9">
      <c r="B25304" s="1"/>
      <c r="C25304" s="29"/>
      <c r="D25304" s="27"/>
      <c r="E25304" s="27"/>
      <c r="F25304" s="27"/>
      <c r="G25304" s="1"/>
      <c r="H25304" s="1"/>
      <c r="I25304" s="1"/>
    </row>
    <row r="25305" spans="2:9">
      <c r="B25305" s="1"/>
      <c r="C25305" s="29"/>
      <c r="D25305" s="27"/>
      <c r="E25305" s="27"/>
      <c r="F25305" s="27"/>
      <c r="G25305" s="1"/>
      <c r="H25305" s="1"/>
      <c r="I25305" s="1"/>
    </row>
    <row r="25306" spans="2:9">
      <c r="B25306" s="1"/>
      <c r="C25306" s="29"/>
      <c r="D25306" s="27"/>
      <c r="E25306" s="27"/>
      <c r="F25306" s="27"/>
      <c r="G25306" s="1"/>
      <c r="H25306" s="1"/>
      <c r="I25306" s="1"/>
    </row>
    <row r="25307" spans="2:9">
      <c r="B25307" s="1"/>
      <c r="C25307" s="29"/>
      <c r="D25307" s="27"/>
      <c r="E25307" s="27"/>
      <c r="F25307" s="27"/>
      <c r="G25307" s="1"/>
      <c r="H25307" s="1"/>
      <c r="I25307" s="1"/>
    </row>
    <row r="25308" spans="2:9">
      <c r="B25308" s="1"/>
      <c r="C25308" s="29"/>
      <c r="D25308" s="27"/>
      <c r="E25308" s="27"/>
      <c r="F25308" s="27"/>
      <c r="G25308" s="1"/>
      <c r="H25308" s="1"/>
      <c r="I25308" s="1"/>
    </row>
    <row r="25309" spans="2:9">
      <c r="B25309" s="1"/>
      <c r="C25309" s="29"/>
      <c r="D25309" s="27"/>
      <c r="E25309" s="27"/>
      <c r="F25309" s="27"/>
      <c r="G25309" s="1"/>
      <c r="H25309" s="1"/>
      <c r="I25309" s="1"/>
    </row>
    <row r="25310" spans="2:9">
      <c r="B25310" s="1"/>
      <c r="C25310" s="29"/>
      <c r="D25310" s="27"/>
      <c r="E25310" s="27"/>
      <c r="F25310" s="27"/>
      <c r="G25310" s="1"/>
      <c r="H25310" s="1"/>
      <c r="I25310" s="1"/>
    </row>
    <row r="25311" spans="2:9">
      <c r="B25311" s="1"/>
      <c r="C25311" s="29"/>
      <c r="D25311" s="27"/>
      <c r="E25311" s="27"/>
      <c r="F25311" s="27"/>
      <c r="G25311" s="1"/>
      <c r="H25311" s="1"/>
      <c r="I25311" s="1"/>
    </row>
    <row r="25312" spans="2:9">
      <c r="B25312" s="1"/>
      <c r="C25312" s="29"/>
      <c r="D25312" s="27"/>
      <c r="E25312" s="27"/>
      <c r="F25312" s="27"/>
      <c r="G25312" s="1"/>
      <c r="H25312" s="1"/>
      <c r="I25312" s="1"/>
    </row>
    <row r="25313" spans="2:9">
      <c r="B25313" s="1"/>
      <c r="C25313" s="29"/>
      <c r="D25313" s="27"/>
      <c r="E25313" s="27"/>
      <c r="F25313" s="27"/>
      <c r="G25313" s="1"/>
      <c r="H25313" s="1"/>
      <c r="I25313" s="1"/>
    </row>
    <row r="25314" spans="2:9">
      <c r="B25314" s="1"/>
      <c r="C25314" s="29"/>
      <c r="D25314" s="27"/>
      <c r="E25314" s="27"/>
      <c r="F25314" s="27"/>
      <c r="G25314" s="1"/>
      <c r="H25314" s="1"/>
      <c r="I25314" s="1"/>
    </row>
    <row r="25315" spans="2:9">
      <c r="B25315" s="1"/>
      <c r="C25315" s="29"/>
      <c r="D25315" s="27"/>
      <c r="E25315" s="27"/>
      <c r="F25315" s="27"/>
      <c r="G25315" s="1"/>
      <c r="H25315" s="1"/>
      <c r="I25315" s="1"/>
    </row>
    <row r="25316" spans="2:9">
      <c r="B25316" s="1"/>
      <c r="C25316" s="29"/>
      <c r="D25316" s="27"/>
      <c r="E25316" s="27"/>
      <c r="F25316" s="27"/>
      <c r="G25316" s="1"/>
      <c r="H25316" s="1"/>
      <c r="I25316" s="1"/>
    </row>
    <row r="25317" spans="2:9">
      <c r="B25317" s="1"/>
      <c r="C25317" s="29"/>
      <c r="D25317" s="27"/>
      <c r="E25317" s="27"/>
      <c r="F25317" s="27"/>
      <c r="G25317" s="1"/>
      <c r="H25317" s="1"/>
      <c r="I25317" s="1"/>
    </row>
    <row r="25318" spans="2:9">
      <c r="B25318" s="1"/>
      <c r="C25318" s="29"/>
      <c r="D25318" s="27"/>
      <c r="E25318" s="27"/>
      <c r="F25318" s="27"/>
      <c r="G25318" s="1"/>
      <c r="H25318" s="1"/>
      <c r="I25318" s="1"/>
    </row>
    <row r="25319" spans="2:9">
      <c r="B25319" s="1"/>
      <c r="C25319" s="29"/>
      <c r="D25319" s="27"/>
      <c r="E25319" s="27"/>
      <c r="F25319" s="27"/>
      <c r="G25319" s="1"/>
      <c r="H25319" s="1"/>
      <c r="I25319" s="1"/>
    </row>
    <row r="25320" spans="2:9">
      <c r="B25320" s="1"/>
      <c r="C25320" s="29"/>
      <c r="D25320" s="27"/>
      <c r="E25320" s="27"/>
      <c r="F25320" s="27"/>
      <c r="G25320" s="1"/>
      <c r="H25320" s="1"/>
      <c r="I25320" s="1"/>
    </row>
    <row r="25321" spans="2:9">
      <c r="B25321" s="1"/>
      <c r="C25321" s="29"/>
      <c r="D25321" s="27"/>
      <c r="E25321" s="27"/>
      <c r="F25321" s="27"/>
      <c r="G25321" s="1"/>
      <c r="H25321" s="1"/>
      <c r="I25321" s="1"/>
    </row>
    <row r="25322" spans="2:9">
      <c r="B25322" s="1"/>
      <c r="C25322" s="29"/>
      <c r="D25322" s="27"/>
      <c r="E25322" s="27"/>
      <c r="F25322" s="27"/>
      <c r="G25322" s="1"/>
      <c r="H25322" s="1"/>
      <c r="I25322" s="1"/>
    </row>
    <row r="25323" spans="2:9">
      <c r="B25323" s="1"/>
      <c r="C25323" s="29"/>
      <c r="D25323" s="27"/>
      <c r="E25323" s="27"/>
      <c r="F25323" s="27"/>
      <c r="G25323" s="1"/>
      <c r="H25323" s="1"/>
      <c r="I25323" s="1"/>
    </row>
    <row r="25324" spans="2:9">
      <c r="B25324" s="1"/>
      <c r="C25324" s="29"/>
      <c r="D25324" s="27"/>
      <c r="E25324" s="27"/>
      <c r="F25324" s="27"/>
      <c r="G25324" s="1"/>
      <c r="H25324" s="1"/>
      <c r="I25324" s="1"/>
    </row>
    <row r="25325" spans="2:9">
      <c r="B25325" s="1"/>
      <c r="C25325" s="29"/>
      <c r="D25325" s="27"/>
      <c r="E25325" s="27"/>
      <c r="F25325" s="27"/>
      <c r="G25325" s="1"/>
      <c r="H25325" s="1"/>
      <c r="I25325" s="1"/>
    </row>
    <row r="25326" spans="2:9">
      <c r="B25326" s="1"/>
      <c r="C25326" s="29"/>
      <c r="D25326" s="27"/>
      <c r="E25326" s="27"/>
      <c r="F25326" s="27"/>
      <c r="G25326" s="1"/>
      <c r="H25326" s="1"/>
      <c r="I25326" s="1"/>
    </row>
    <row r="25327" spans="2:9">
      <c r="B25327" s="1"/>
      <c r="C25327" s="29"/>
      <c r="D25327" s="27"/>
      <c r="E25327" s="27"/>
      <c r="F25327" s="27"/>
      <c r="G25327" s="1"/>
      <c r="H25327" s="1"/>
      <c r="I25327" s="1"/>
    </row>
    <row r="25328" spans="2:9">
      <c r="B25328" s="1"/>
      <c r="C25328" s="29"/>
      <c r="D25328" s="27"/>
      <c r="E25328" s="27"/>
      <c r="F25328" s="27"/>
      <c r="G25328" s="1"/>
      <c r="H25328" s="1"/>
      <c r="I25328" s="1"/>
    </row>
    <row r="25329" spans="2:9">
      <c r="B25329" s="1"/>
      <c r="C25329" s="29"/>
      <c r="D25329" s="27"/>
      <c r="E25329" s="27"/>
      <c r="F25329" s="27"/>
      <c r="G25329" s="1"/>
      <c r="H25329" s="1"/>
      <c r="I25329" s="1"/>
    </row>
    <row r="25330" spans="2:9">
      <c r="B25330" s="1"/>
      <c r="C25330" s="29"/>
      <c r="D25330" s="27"/>
      <c r="E25330" s="27"/>
      <c r="F25330" s="27"/>
      <c r="G25330" s="1"/>
      <c r="H25330" s="1"/>
      <c r="I25330" s="1"/>
    </row>
    <row r="25331" spans="2:9">
      <c r="B25331" s="1"/>
      <c r="C25331" s="29"/>
      <c r="D25331" s="27"/>
      <c r="E25331" s="27"/>
      <c r="F25331" s="27"/>
      <c r="G25331" s="1"/>
      <c r="H25331" s="1"/>
      <c r="I25331" s="1"/>
    </row>
    <row r="25332" spans="2:9">
      <c r="B25332" s="1"/>
      <c r="C25332" s="29"/>
      <c r="D25332" s="27"/>
      <c r="E25332" s="27"/>
      <c r="F25332" s="27"/>
      <c r="G25332" s="1"/>
      <c r="H25332" s="1"/>
      <c r="I25332" s="1"/>
    </row>
    <row r="25333" spans="2:9">
      <c r="B25333" s="1"/>
      <c r="C25333" s="29"/>
      <c r="D25333" s="27"/>
      <c r="E25333" s="27"/>
      <c r="F25333" s="27"/>
      <c r="G25333" s="1"/>
      <c r="H25333" s="1"/>
      <c r="I25333" s="1"/>
    </row>
    <row r="25334" spans="2:9">
      <c r="B25334" s="1"/>
      <c r="C25334" s="29"/>
      <c r="D25334" s="27"/>
      <c r="E25334" s="27"/>
      <c r="F25334" s="27"/>
      <c r="G25334" s="1"/>
      <c r="H25334" s="1"/>
      <c r="I25334" s="1"/>
    </row>
    <row r="25335" spans="2:9">
      <c r="B25335" s="1"/>
      <c r="C25335" s="29"/>
      <c r="D25335" s="27"/>
      <c r="E25335" s="27"/>
      <c r="F25335" s="27"/>
      <c r="G25335" s="1"/>
      <c r="H25335" s="1"/>
      <c r="I25335" s="1"/>
    </row>
    <row r="25336" spans="2:9">
      <c r="B25336" s="1"/>
      <c r="C25336" s="29"/>
      <c r="D25336" s="27"/>
      <c r="E25336" s="27"/>
      <c r="F25336" s="27"/>
      <c r="G25336" s="1"/>
      <c r="H25336" s="1"/>
      <c r="I25336" s="1"/>
    </row>
    <row r="25337" spans="2:9">
      <c r="B25337" s="1"/>
      <c r="C25337" s="29"/>
      <c r="D25337" s="27"/>
      <c r="E25337" s="27"/>
      <c r="F25337" s="27"/>
      <c r="G25337" s="1"/>
      <c r="H25337" s="1"/>
      <c r="I25337" s="1"/>
    </row>
    <row r="25338" spans="2:9">
      <c r="B25338" s="1"/>
      <c r="C25338" s="29"/>
      <c r="D25338" s="27"/>
      <c r="E25338" s="27"/>
      <c r="F25338" s="27"/>
      <c r="G25338" s="1"/>
      <c r="H25338" s="1"/>
      <c r="I25338" s="1"/>
    </row>
    <row r="25339" spans="2:9">
      <c r="B25339" s="1"/>
      <c r="C25339" s="29"/>
      <c r="D25339" s="27"/>
      <c r="E25339" s="27"/>
      <c r="F25339" s="27"/>
      <c r="G25339" s="1"/>
      <c r="H25339" s="1"/>
      <c r="I25339" s="1"/>
    </row>
    <row r="25340" spans="2:9">
      <c r="B25340" s="1"/>
      <c r="C25340" s="29"/>
      <c r="D25340" s="27"/>
      <c r="E25340" s="27"/>
      <c r="F25340" s="27"/>
      <c r="G25340" s="1"/>
      <c r="H25340" s="1"/>
      <c r="I25340" s="1"/>
    </row>
    <row r="25341" spans="2:9">
      <c r="B25341" s="1"/>
      <c r="C25341" s="29"/>
      <c r="D25341" s="27"/>
      <c r="E25341" s="27"/>
      <c r="F25341" s="27"/>
      <c r="G25341" s="1"/>
      <c r="H25341" s="1"/>
      <c r="I25341" s="1"/>
    </row>
    <row r="25342" spans="2:9">
      <c r="B25342" s="1"/>
      <c r="C25342" s="29"/>
      <c r="D25342" s="27"/>
      <c r="E25342" s="27"/>
      <c r="F25342" s="27"/>
      <c r="G25342" s="1"/>
      <c r="H25342" s="1"/>
      <c r="I25342" s="1"/>
    </row>
    <row r="25343" spans="2:9">
      <c r="B25343" s="1"/>
      <c r="C25343" s="29"/>
      <c r="D25343" s="27"/>
      <c r="E25343" s="27"/>
      <c r="F25343" s="27"/>
      <c r="G25343" s="1"/>
      <c r="H25343" s="1"/>
      <c r="I25343" s="1"/>
    </row>
    <row r="25344" spans="2:9">
      <c r="B25344" s="1"/>
      <c r="C25344" s="29"/>
      <c r="D25344" s="27"/>
      <c r="E25344" s="27"/>
      <c r="F25344" s="27"/>
      <c r="G25344" s="1"/>
      <c r="H25344" s="1"/>
      <c r="I25344" s="1"/>
    </row>
    <row r="25345" spans="2:9">
      <c r="B25345" s="1"/>
      <c r="C25345" s="29"/>
      <c r="D25345" s="27"/>
      <c r="E25345" s="27"/>
      <c r="F25345" s="27"/>
      <c r="G25345" s="1"/>
      <c r="H25345" s="1"/>
      <c r="I25345" s="1"/>
    </row>
    <row r="25346" spans="2:9">
      <c r="B25346" s="1"/>
      <c r="C25346" s="29"/>
      <c r="D25346" s="27"/>
      <c r="E25346" s="27"/>
      <c r="F25346" s="27"/>
      <c r="G25346" s="1"/>
      <c r="H25346" s="1"/>
      <c r="I25346" s="1"/>
    </row>
    <row r="25347" spans="2:9">
      <c r="B25347" s="1"/>
      <c r="C25347" s="29"/>
      <c r="D25347" s="27"/>
      <c r="E25347" s="27"/>
      <c r="F25347" s="27"/>
      <c r="G25347" s="1"/>
      <c r="H25347" s="1"/>
      <c r="I25347" s="1"/>
    </row>
    <row r="25348" spans="2:9">
      <c r="B25348" s="1"/>
      <c r="C25348" s="29"/>
      <c r="D25348" s="27"/>
      <c r="E25348" s="27"/>
      <c r="F25348" s="27"/>
      <c r="G25348" s="1"/>
      <c r="H25348" s="1"/>
      <c r="I25348" s="1"/>
    </row>
    <row r="25349" spans="2:9">
      <c r="B25349" s="1"/>
      <c r="C25349" s="29"/>
      <c r="D25349" s="27"/>
      <c r="E25349" s="27"/>
      <c r="F25349" s="27"/>
      <c r="G25349" s="1"/>
      <c r="H25349" s="1"/>
      <c r="I25349" s="1"/>
    </row>
    <row r="25350" spans="2:9">
      <c r="B25350" s="1"/>
      <c r="C25350" s="29"/>
      <c r="D25350" s="27"/>
      <c r="E25350" s="27"/>
      <c r="F25350" s="27"/>
      <c r="G25350" s="1"/>
      <c r="H25350" s="1"/>
      <c r="I25350" s="1"/>
    </row>
    <row r="25351" spans="2:9">
      <c r="B25351" s="1"/>
      <c r="C25351" s="29"/>
      <c r="D25351" s="27"/>
      <c r="E25351" s="27"/>
      <c r="F25351" s="27"/>
      <c r="G25351" s="1"/>
      <c r="H25351" s="1"/>
      <c r="I25351" s="1"/>
    </row>
    <row r="25352" spans="2:9">
      <c r="B25352" s="1"/>
      <c r="C25352" s="29"/>
      <c r="D25352" s="27"/>
      <c r="E25352" s="27"/>
      <c r="F25352" s="27"/>
      <c r="G25352" s="1"/>
      <c r="H25352" s="1"/>
      <c r="I25352" s="1"/>
    </row>
    <row r="25353" spans="2:9">
      <c r="B25353" s="1"/>
      <c r="C25353" s="29"/>
      <c r="D25353" s="27"/>
      <c r="E25353" s="27"/>
      <c r="F25353" s="27"/>
      <c r="G25353" s="1"/>
      <c r="H25353" s="1"/>
      <c r="I25353" s="1"/>
    </row>
    <row r="25354" spans="2:9">
      <c r="B25354" s="1"/>
      <c r="C25354" s="29"/>
      <c r="D25354" s="27"/>
      <c r="E25354" s="27"/>
      <c r="F25354" s="27"/>
      <c r="G25354" s="1"/>
      <c r="H25354" s="1"/>
      <c r="I25354" s="1"/>
    </row>
    <row r="25355" spans="2:9">
      <c r="B25355" s="1"/>
      <c r="C25355" s="29"/>
      <c r="D25355" s="27"/>
      <c r="E25355" s="27"/>
      <c r="F25355" s="27"/>
      <c r="G25355" s="1"/>
      <c r="H25355" s="1"/>
      <c r="I25355" s="1"/>
    </row>
    <row r="25356" spans="2:9">
      <c r="B25356" s="1"/>
      <c r="C25356" s="29"/>
      <c r="D25356" s="27"/>
      <c r="E25356" s="27"/>
      <c r="F25356" s="27"/>
      <c r="G25356" s="1"/>
      <c r="H25356" s="1"/>
      <c r="I25356" s="1"/>
    </row>
    <row r="25357" spans="2:9">
      <c r="B25357" s="1"/>
      <c r="C25357" s="29"/>
      <c r="D25357" s="27"/>
      <c r="E25357" s="27"/>
      <c r="F25357" s="27"/>
      <c r="G25357" s="1"/>
      <c r="H25357" s="1"/>
      <c r="I25357" s="1"/>
    </row>
    <row r="25358" spans="2:9">
      <c r="B25358" s="1"/>
      <c r="C25358" s="29"/>
      <c r="D25358" s="27"/>
      <c r="E25358" s="27"/>
      <c r="F25358" s="27"/>
      <c r="G25358" s="1"/>
      <c r="H25358" s="1"/>
      <c r="I25358" s="1"/>
    </row>
    <row r="25359" spans="2:9">
      <c r="B25359" s="1"/>
      <c r="C25359" s="29"/>
      <c r="D25359" s="27"/>
      <c r="E25359" s="27"/>
      <c r="F25359" s="27"/>
      <c r="G25359" s="1"/>
      <c r="H25359" s="1"/>
      <c r="I25359" s="1"/>
    </row>
    <row r="25360" spans="2:9">
      <c r="B25360" s="1"/>
      <c r="C25360" s="29"/>
      <c r="D25360" s="27"/>
      <c r="E25360" s="27"/>
      <c r="F25360" s="27"/>
      <c r="G25360" s="1"/>
      <c r="H25360" s="1"/>
      <c r="I25360" s="1"/>
    </row>
    <row r="25361" spans="2:9">
      <c r="B25361" s="1"/>
      <c r="C25361" s="29"/>
      <c r="D25361" s="27"/>
      <c r="E25361" s="27"/>
      <c r="F25361" s="27"/>
      <c r="G25361" s="1"/>
      <c r="H25361" s="1"/>
      <c r="I25361" s="1"/>
    </row>
    <row r="25362" spans="2:9">
      <c r="B25362" s="1"/>
      <c r="C25362" s="29"/>
      <c r="D25362" s="27"/>
      <c r="E25362" s="27"/>
      <c r="F25362" s="27"/>
      <c r="G25362" s="1"/>
      <c r="H25362" s="1"/>
      <c r="I25362" s="1"/>
    </row>
    <row r="25363" spans="2:9">
      <c r="B25363" s="1"/>
      <c r="C25363" s="29"/>
      <c r="D25363" s="27"/>
      <c r="E25363" s="27"/>
      <c r="F25363" s="27"/>
      <c r="G25363" s="1"/>
      <c r="H25363" s="1"/>
      <c r="I25363" s="1"/>
    </row>
    <row r="25364" spans="2:9">
      <c r="B25364" s="1"/>
      <c r="C25364" s="29"/>
      <c r="D25364" s="27"/>
      <c r="E25364" s="27"/>
      <c r="F25364" s="27"/>
      <c r="G25364" s="1"/>
      <c r="H25364" s="1"/>
      <c r="I25364" s="1"/>
    </row>
    <row r="25365" spans="2:9">
      <c r="B25365" s="1"/>
      <c r="C25365" s="29"/>
      <c r="D25365" s="27"/>
      <c r="E25365" s="27"/>
      <c r="F25365" s="27"/>
      <c r="G25365" s="1"/>
      <c r="H25365" s="1"/>
      <c r="I25365" s="1"/>
    </row>
    <row r="25366" spans="2:9">
      <c r="B25366" s="1"/>
      <c r="C25366" s="29"/>
      <c r="D25366" s="27"/>
      <c r="E25366" s="27"/>
      <c r="F25366" s="27"/>
      <c r="G25366" s="1"/>
      <c r="H25366" s="1"/>
      <c r="I25366" s="1"/>
    </row>
    <row r="25367" spans="2:9">
      <c r="B25367" s="1"/>
      <c r="C25367" s="29"/>
      <c r="D25367" s="27"/>
      <c r="E25367" s="27"/>
      <c r="F25367" s="27"/>
      <c r="G25367" s="1"/>
      <c r="H25367" s="1"/>
      <c r="I25367" s="1"/>
    </row>
    <row r="25368" spans="2:9">
      <c r="B25368" s="1"/>
      <c r="C25368" s="29"/>
      <c r="D25368" s="27"/>
      <c r="E25368" s="27"/>
      <c r="F25368" s="27"/>
      <c r="G25368" s="1"/>
      <c r="H25368" s="1"/>
      <c r="I25368" s="1"/>
    </row>
    <row r="25369" spans="2:9">
      <c r="B25369" s="1"/>
      <c r="C25369" s="29"/>
      <c r="D25369" s="27"/>
      <c r="E25369" s="27"/>
      <c r="F25369" s="27"/>
      <c r="G25369" s="1"/>
      <c r="H25369" s="1"/>
      <c r="I25369" s="1"/>
    </row>
    <row r="25370" spans="2:9">
      <c r="B25370" s="1"/>
      <c r="C25370" s="29"/>
      <c r="D25370" s="27"/>
      <c r="E25370" s="27"/>
      <c r="F25370" s="27"/>
      <c r="G25370" s="1"/>
      <c r="H25370" s="1"/>
      <c r="I25370" s="1"/>
    </row>
    <row r="25371" spans="2:9">
      <c r="B25371" s="1"/>
      <c r="C25371" s="29"/>
      <c r="D25371" s="27"/>
      <c r="E25371" s="27"/>
      <c r="F25371" s="27"/>
      <c r="G25371" s="1"/>
      <c r="H25371" s="1"/>
      <c r="I25371" s="1"/>
    </row>
    <row r="25372" spans="2:9">
      <c r="B25372" s="1"/>
      <c r="C25372" s="29"/>
      <c r="D25372" s="27"/>
      <c r="E25372" s="27"/>
      <c r="F25372" s="27"/>
      <c r="G25372" s="1"/>
      <c r="H25372" s="1"/>
      <c r="I25372" s="1"/>
    </row>
    <row r="25373" spans="2:9">
      <c r="B25373" s="1"/>
      <c r="C25373" s="29"/>
      <c r="D25373" s="27"/>
      <c r="E25373" s="27"/>
      <c r="F25373" s="27"/>
      <c r="G25373" s="1"/>
      <c r="H25373" s="1"/>
      <c r="I25373" s="1"/>
    </row>
    <row r="25374" spans="2:9">
      <c r="B25374" s="1"/>
      <c r="C25374" s="29"/>
      <c r="D25374" s="27"/>
      <c r="E25374" s="27"/>
      <c r="F25374" s="27"/>
      <c r="G25374" s="1"/>
      <c r="H25374" s="1"/>
      <c r="I25374" s="1"/>
    </row>
    <row r="25375" spans="2:9">
      <c r="B25375" s="1"/>
      <c r="C25375" s="29"/>
      <c r="D25375" s="27"/>
      <c r="E25375" s="27"/>
      <c r="F25375" s="27"/>
      <c r="G25375" s="1"/>
      <c r="H25375" s="1"/>
      <c r="I25375" s="1"/>
    </row>
    <row r="25376" spans="2:9">
      <c r="B25376" s="1"/>
      <c r="C25376" s="29"/>
      <c r="D25376" s="27"/>
      <c r="E25376" s="27"/>
      <c r="F25376" s="27"/>
      <c r="G25376" s="1"/>
      <c r="H25376" s="1"/>
      <c r="I25376" s="1"/>
    </row>
    <row r="25377" spans="2:9">
      <c r="B25377" s="1"/>
      <c r="C25377" s="29"/>
      <c r="D25377" s="27"/>
      <c r="E25377" s="27"/>
      <c r="F25377" s="27"/>
      <c r="G25377" s="1"/>
      <c r="H25377" s="1"/>
      <c r="I25377" s="1"/>
    </row>
    <row r="25378" spans="2:9">
      <c r="B25378" s="1"/>
      <c r="C25378" s="29"/>
      <c r="D25378" s="27"/>
      <c r="E25378" s="27"/>
      <c r="F25378" s="27"/>
      <c r="G25378" s="1"/>
      <c r="H25378" s="1"/>
      <c r="I25378" s="1"/>
    </row>
    <row r="25379" spans="2:9">
      <c r="B25379" s="1"/>
      <c r="C25379" s="29"/>
      <c r="D25379" s="27"/>
      <c r="E25379" s="27"/>
      <c r="F25379" s="27"/>
      <c r="G25379" s="1"/>
      <c r="H25379" s="1"/>
      <c r="I25379" s="1"/>
    </row>
    <row r="25380" spans="2:9">
      <c r="B25380" s="1"/>
      <c r="C25380" s="29"/>
      <c r="D25380" s="27"/>
      <c r="E25380" s="27"/>
      <c r="F25380" s="27"/>
      <c r="G25380" s="1"/>
      <c r="H25380" s="1"/>
      <c r="I25380" s="1"/>
    </row>
    <row r="25381" spans="2:9">
      <c r="B25381" s="1"/>
      <c r="C25381" s="29"/>
      <c r="D25381" s="27"/>
      <c r="E25381" s="27"/>
      <c r="F25381" s="27"/>
      <c r="G25381" s="1"/>
      <c r="H25381" s="1"/>
      <c r="I25381" s="1"/>
    </row>
    <row r="25382" spans="2:9">
      <c r="B25382" s="1"/>
      <c r="C25382" s="29"/>
      <c r="D25382" s="27"/>
      <c r="E25382" s="27"/>
      <c r="F25382" s="27"/>
      <c r="G25382" s="1"/>
      <c r="H25382" s="1"/>
      <c r="I25382" s="1"/>
    </row>
    <row r="25383" spans="2:9">
      <c r="B25383" s="1"/>
      <c r="C25383" s="29"/>
      <c r="D25383" s="27"/>
      <c r="E25383" s="27"/>
      <c r="F25383" s="27"/>
      <c r="G25383" s="1"/>
      <c r="H25383" s="1"/>
      <c r="I25383" s="1"/>
    </row>
    <row r="25384" spans="2:9">
      <c r="B25384" s="1"/>
      <c r="C25384" s="29"/>
      <c r="D25384" s="27"/>
      <c r="E25384" s="27"/>
      <c r="F25384" s="27"/>
      <c r="G25384" s="1"/>
      <c r="H25384" s="1"/>
      <c r="I25384" s="1"/>
    </row>
    <row r="25385" spans="2:9">
      <c r="B25385" s="1"/>
      <c r="C25385" s="29"/>
      <c r="D25385" s="27"/>
      <c r="E25385" s="27"/>
      <c r="F25385" s="27"/>
      <c r="G25385" s="1"/>
      <c r="H25385" s="1"/>
      <c r="I25385" s="1"/>
    </row>
    <row r="25386" spans="2:9">
      <c r="B25386" s="1"/>
      <c r="C25386" s="29"/>
      <c r="D25386" s="27"/>
      <c r="E25386" s="27"/>
      <c r="F25386" s="27"/>
      <c r="G25386" s="1"/>
      <c r="H25386" s="1"/>
      <c r="I25386" s="1"/>
    </row>
    <row r="25387" spans="2:9">
      <c r="B25387" s="1"/>
      <c r="C25387" s="29"/>
      <c r="D25387" s="27"/>
      <c r="E25387" s="27"/>
      <c r="F25387" s="27"/>
      <c r="G25387" s="1"/>
      <c r="H25387" s="1"/>
      <c r="I25387" s="1"/>
    </row>
    <row r="25388" spans="2:9">
      <c r="B25388" s="1"/>
      <c r="C25388" s="29"/>
      <c r="D25388" s="27"/>
      <c r="E25388" s="27"/>
      <c r="F25388" s="27"/>
      <c r="G25388" s="1"/>
      <c r="H25388" s="1"/>
      <c r="I25388" s="1"/>
    </row>
    <row r="25389" spans="2:9">
      <c r="B25389" s="1"/>
      <c r="C25389" s="29"/>
      <c r="D25389" s="27"/>
      <c r="E25389" s="27"/>
      <c r="F25389" s="27"/>
      <c r="G25389" s="1"/>
      <c r="H25389" s="1"/>
      <c r="I25389" s="1"/>
    </row>
    <row r="25390" spans="2:9">
      <c r="B25390" s="1"/>
      <c r="C25390" s="29"/>
      <c r="D25390" s="27"/>
      <c r="E25390" s="27"/>
      <c r="F25390" s="27"/>
      <c r="G25390" s="1"/>
      <c r="H25390" s="1"/>
      <c r="I25390" s="1"/>
    </row>
    <row r="25391" spans="2:9">
      <c r="B25391" s="1"/>
      <c r="C25391" s="29"/>
      <c r="D25391" s="27"/>
      <c r="E25391" s="27"/>
      <c r="F25391" s="27"/>
      <c r="G25391" s="1"/>
      <c r="H25391" s="1"/>
      <c r="I25391" s="1"/>
    </row>
    <row r="25392" spans="2:9">
      <c r="B25392" s="1"/>
      <c r="C25392" s="29"/>
      <c r="D25392" s="27"/>
      <c r="E25392" s="27"/>
      <c r="F25392" s="27"/>
      <c r="G25392" s="1"/>
      <c r="H25392" s="1"/>
      <c r="I25392" s="1"/>
    </row>
    <row r="25393" spans="2:9">
      <c r="B25393" s="1"/>
      <c r="C25393" s="29"/>
      <c r="D25393" s="27"/>
      <c r="E25393" s="27"/>
      <c r="F25393" s="27"/>
      <c r="G25393" s="1"/>
      <c r="H25393" s="1"/>
      <c r="I25393" s="1"/>
    </row>
    <row r="25394" spans="2:9">
      <c r="B25394" s="1"/>
      <c r="C25394" s="29"/>
      <c r="D25394" s="27"/>
      <c r="E25394" s="27"/>
      <c r="F25394" s="27"/>
      <c r="G25394" s="1"/>
      <c r="H25394" s="1"/>
      <c r="I25394" s="1"/>
    </row>
    <row r="25395" spans="2:9">
      <c r="B25395" s="1"/>
      <c r="C25395" s="29"/>
      <c r="D25395" s="27"/>
      <c r="E25395" s="27"/>
      <c r="F25395" s="27"/>
      <c r="G25395" s="1"/>
      <c r="H25395" s="1"/>
      <c r="I25395" s="1"/>
    </row>
    <row r="25396" spans="2:9">
      <c r="B25396" s="1"/>
      <c r="C25396" s="29"/>
      <c r="D25396" s="27"/>
      <c r="E25396" s="27"/>
      <c r="F25396" s="27"/>
      <c r="G25396" s="1"/>
      <c r="H25396" s="1"/>
      <c r="I25396" s="1"/>
    </row>
    <row r="25397" spans="2:9">
      <c r="B25397" s="1"/>
      <c r="C25397" s="29"/>
      <c r="D25397" s="27"/>
      <c r="E25397" s="27"/>
      <c r="F25397" s="27"/>
      <c r="G25397" s="1"/>
      <c r="H25397" s="1"/>
      <c r="I25397" s="1"/>
    </row>
    <row r="25398" spans="2:9">
      <c r="B25398" s="1"/>
      <c r="C25398" s="29"/>
      <c r="D25398" s="27"/>
      <c r="E25398" s="27"/>
      <c r="F25398" s="27"/>
      <c r="G25398" s="1"/>
      <c r="H25398" s="1"/>
      <c r="I25398" s="1"/>
    </row>
    <row r="25399" spans="2:9">
      <c r="B25399" s="1"/>
      <c r="C25399" s="29"/>
      <c r="D25399" s="27"/>
      <c r="E25399" s="27"/>
      <c r="F25399" s="27"/>
      <c r="G25399" s="1"/>
      <c r="H25399" s="1"/>
      <c r="I25399" s="1"/>
    </row>
    <row r="25400" spans="2:9">
      <c r="B25400" s="1"/>
      <c r="C25400" s="29"/>
      <c r="D25400" s="27"/>
      <c r="E25400" s="27"/>
      <c r="F25400" s="27"/>
      <c r="G25400" s="1"/>
      <c r="H25400" s="1"/>
      <c r="I25400" s="1"/>
    </row>
    <row r="25401" spans="2:9">
      <c r="B25401" s="1"/>
      <c r="C25401" s="29"/>
      <c r="D25401" s="27"/>
      <c r="E25401" s="27"/>
      <c r="F25401" s="27"/>
      <c r="G25401" s="1"/>
      <c r="H25401" s="1"/>
      <c r="I25401" s="1"/>
    </row>
    <row r="25402" spans="2:9">
      <c r="B25402" s="1"/>
      <c r="C25402" s="29"/>
      <c r="D25402" s="27"/>
      <c r="E25402" s="27"/>
      <c r="F25402" s="27"/>
      <c r="G25402" s="1"/>
      <c r="H25402" s="1"/>
      <c r="I25402" s="1"/>
    </row>
    <row r="25403" spans="2:9">
      <c r="B25403" s="1"/>
      <c r="C25403" s="29"/>
      <c r="D25403" s="27"/>
      <c r="E25403" s="27"/>
      <c r="F25403" s="27"/>
      <c r="G25403" s="1"/>
      <c r="H25403" s="1"/>
      <c r="I25403" s="1"/>
    </row>
    <row r="25404" spans="2:9">
      <c r="B25404" s="1"/>
      <c r="C25404" s="29"/>
      <c r="D25404" s="27"/>
      <c r="E25404" s="27"/>
      <c r="F25404" s="27"/>
      <c r="G25404" s="1"/>
      <c r="H25404" s="1"/>
      <c r="I25404" s="1"/>
    </row>
    <row r="25405" spans="2:9">
      <c r="B25405" s="1"/>
      <c r="C25405" s="29"/>
      <c r="D25405" s="27"/>
      <c r="E25405" s="27"/>
      <c r="F25405" s="27"/>
      <c r="G25405" s="1"/>
      <c r="H25405" s="1"/>
      <c r="I25405" s="1"/>
    </row>
    <row r="25406" spans="2:9">
      <c r="B25406" s="1"/>
      <c r="C25406" s="29"/>
      <c r="D25406" s="27"/>
      <c r="E25406" s="27"/>
      <c r="F25406" s="27"/>
      <c r="G25406" s="1"/>
      <c r="H25406" s="1"/>
      <c r="I25406" s="1"/>
    </row>
    <row r="25407" spans="2:9">
      <c r="B25407" s="1"/>
      <c r="C25407" s="29"/>
      <c r="D25407" s="27"/>
      <c r="E25407" s="27"/>
      <c r="F25407" s="27"/>
      <c r="G25407" s="1"/>
      <c r="H25407" s="1"/>
      <c r="I25407" s="1"/>
    </row>
    <row r="25408" spans="2:9">
      <c r="B25408" s="1"/>
      <c r="C25408" s="29"/>
      <c r="D25408" s="27"/>
      <c r="E25408" s="27"/>
      <c r="F25408" s="27"/>
      <c r="G25408" s="1"/>
      <c r="H25408" s="1"/>
      <c r="I25408" s="1"/>
    </row>
    <row r="25409" spans="2:9">
      <c r="B25409" s="1"/>
      <c r="C25409" s="29"/>
      <c r="D25409" s="27"/>
      <c r="E25409" s="27"/>
      <c r="F25409" s="27"/>
      <c r="G25409" s="1"/>
      <c r="H25409" s="1"/>
      <c r="I25409" s="1"/>
    </row>
    <row r="25410" spans="2:9">
      <c r="B25410" s="1"/>
      <c r="C25410" s="29"/>
      <c r="D25410" s="27"/>
      <c r="E25410" s="27"/>
      <c r="F25410" s="27"/>
      <c r="G25410" s="1"/>
      <c r="H25410" s="1"/>
      <c r="I25410" s="1"/>
    </row>
    <row r="25411" spans="2:9">
      <c r="B25411" s="1"/>
      <c r="C25411" s="29"/>
      <c r="D25411" s="27"/>
      <c r="E25411" s="27"/>
      <c r="F25411" s="27"/>
      <c r="G25411" s="1"/>
      <c r="H25411" s="1"/>
      <c r="I25411" s="1"/>
    </row>
    <row r="25412" spans="2:9">
      <c r="B25412" s="1"/>
      <c r="C25412" s="29"/>
      <c r="D25412" s="27"/>
      <c r="E25412" s="27"/>
      <c r="F25412" s="27"/>
      <c r="G25412" s="1"/>
      <c r="H25412" s="1"/>
      <c r="I25412" s="1"/>
    </row>
    <row r="25413" spans="2:9">
      <c r="B25413" s="1"/>
      <c r="C25413" s="29"/>
      <c r="D25413" s="27"/>
      <c r="E25413" s="27"/>
      <c r="F25413" s="27"/>
      <c r="G25413" s="1"/>
      <c r="H25413" s="1"/>
      <c r="I25413" s="1"/>
    </row>
    <row r="25414" spans="2:9">
      <c r="B25414" s="1"/>
      <c r="C25414" s="29"/>
      <c r="D25414" s="27"/>
      <c r="E25414" s="27"/>
      <c r="F25414" s="27"/>
      <c r="G25414" s="1"/>
      <c r="H25414" s="1"/>
      <c r="I25414" s="1"/>
    </row>
    <row r="25415" spans="2:9">
      <c r="B25415" s="1"/>
      <c r="C25415" s="29"/>
      <c r="D25415" s="27"/>
      <c r="E25415" s="27"/>
      <c r="F25415" s="27"/>
      <c r="G25415" s="1"/>
      <c r="H25415" s="1"/>
      <c r="I25415" s="1"/>
    </row>
    <row r="25416" spans="2:9">
      <c r="B25416" s="1"/>
      <c r="C25416" s="29"/>
      <c r="D25416" s="27"/>
      <c r="E25416" s="27"/>
      <c r="F25416" s="27"/>
      <c r="G25416" s="1"/>
      <c r="H25416" s="1"/>
      <c r="I25416" s="1"/>
    </row>
    <row r="25417" spans="2:9">
      <c r="B25417" s="1"/>
      <c r="C25417" s="29"/>
      <c r="D25417" s="27"/>
      <c r="E25417" s="27"/>
      <c r="F25417" s="27"/>
      <c r="G25417" s="1"/>
      <c r="H25417" s="1"/>
      <c r="I25417" s="1"/>
    </row>
    <row r="25418" spans="2:9">
      <c r="B25418" s="1"/>
      <c r="C25418" s="29"/>
      <c r="D25418" s="27"/>
      <c r="E25418" s="27"/>
      <c r="F25418" s="27"/>
      <c r="G25418" s="1"/>
      <c r="H25418" s="1"/>
      <c r="I25418" s="1"/>
    </row>
    <row r="25419" spans="2:9">
      <c r="B25419" s="1"/>
      <c r="C25419" s="29"/>
      <c r="D25419" s="27"/>
      <c r="E25419" s="27"/>
      <c r="F25419" s="27"/>
      <c r="G25419" s="1"/>
      <c r="H25419" s="1"/>
      <c r="I25419" s="1"/>
    </row>
    <row r="25420" spans="2:9">
      <c r="B25420" s="1"/>
      <c r="C25420" s="29"/>
      <c r="D25420" s="27"/>
      <c r="E25420" s="27"/>
      <c r="F25420" s="27"/>
      <c r="G25420" s="1"/>
      <c r="H25420" s="1"/>
      <c r="I25420" s="1"/>
    </row>
    <row r="25421" spans="2:9">
      <c r="B25421" s="1"/>
      <c r="C25421" s="29"/>
      <c r="D25421" s="27"/>
      <c r="E25421" s="27"/>
      <c r="F25421" s="27"/>
      <c r="G25421" s="1"/>
      <c r="H25421" s="1"/>
      <c r="I25421" s="1"/>
    </row>
    <row r="25422" spans="2:9">
      <c r="B25422" s="1"/>
      <c r="C25422" s="29"/>
      <c r="D25422" s="27"/>
      <c r="E25422" s="27"/>
      <c r="F25422" s="27"/>
      <c r="G25422" s="1"/>
      <c r="H25422" s="1"/>
      <c r="I25422" s="1"/>
    </row>
    <row r="25423" spans="2:9">
      <c r="B25423" s="1"/>
      <c r="C25423" s="29"/>
      <c r="D25423" s="27"/>
      <c r="E25423" s="27"/>
      <c r="F25423" s="27"/>
      <c r="G25423" s="1"/>
      <c r="H25423" s="1"/>
      <c r="I25423" s="1"/>
    </row>
    <row r="25424" spans="2:9">
      <c r="B25424" s="1"/>
      <c r="C25424" s="29"/>
      <c r="D25424" s="27"/>
      <c r="E25424" s="27"/>
      <c r="F25424" s="27"/>
      <c r="G25424" s="1"/>
      <c r="H25424" s="1"/>
      <c r="I25424" s="1"/>
    </row>
    <row r="25425" spans="2:9">
      <c r="B25425" s="1"/>
      <c r="C25425" s="29"/>
      <c r="D25425" s="27"/>
      <c r="E25425" s="27"/>
      <c r="F25425" s="27"/>
      <c r="G25425" s="1"/>
      <c r="H25425" s="1"/>
      <c r="I25425" s="1"/>
    </row>
    <row r="25426" spans="2:9">
      <c r="B25426" s="1"/>
      <c r="C25426" s="29"/>
      <c r="D25426" s="27"/>
      <c r="E25426" s="27"/>
      <c r="F25426" s="27"/>
      <c r="G25426" s="1"/>
      <c r="H25426" s="1"/>
      <c r="I25426" s="1"/>
    </row>
    <row r="25427" spans="2:9">
      <c r="B25427" s="1"/>
      <c r="C25427" s="29"/>
      <c r="D25427" s="27"/>
      <c r="E25427" s="27"/>
      <c r="F25427" s="27"/>
      <c r="G25427" s="1"/>
      <c r="H25427" s="1"/>
      <c r="I25427" s="1"/>
    </row>
    <row r="25428" spans="2:9">
      <c r="B25428" s="1"/>
      <c r="C25428" s="29"/>
      <c r="D25428" s="27"/>
      <c r="E25428" s="27"/>
      <c r="F25428" s="27"/>
      <c r="G25428" s="1"/>
      <c r="H25428" s="1"/>
      <c r="I25428" s="1"/>
    </row>
    <row r="25429" spans="2:9">
      <c r="B25429" s="1"/>
      <c r="C25429" s="29"/>
      <c r="D25429" s="27"/>
      <c r="E25429" s="27"/>
      <c r="F25429" s="27"/>
      <c r="G25429" s="1"/>
      <c r="H25429" s="1"/>
      <c r="I25429" s="1"/>
    </row>
    <row r="25430" spans="2:9">
      <c r="B25430" s="1"/>
      <c r="C25430" s="29"/>
      <c r="D25430" s="27"/>
      <c r="E25430" s="27"/>
      <c r="F25430" s="27"/>
      <c r="G25430" s="1"/>
      <c r="H25430" s="1"/>
      <c r="I25430" s="1"/>
    </row>
    <row r="25431" spans="2:9">
      <c r="B25431" s="1"/>
      <c r="C25431" s="29"/>
      <c r="D25431" s="27"/>
      <c r="E25431" s="27"/>
      <c r="F25431" s="27"/>
      <c r="G25431" s="1"/>
      <c r="H25431" s="1"/>
      <c r="I25431" s="1"/>
    </row>
    <row r="25432" spans="2:9">
      <c r="B25432" s="1"/>
      <c r="C25432" s="29"/>
      <c r="D25432" s="27"/>
      <c r="E25432" s="27"/>
      <c r="F25432" s="27"/>
      <c r="G25432" s="1"/>
      <c r="H25432" s="1"/>
      <c r="I25432" s="1"/>
    </row>
    <row r="25433" spans="2:9">
      <c r="B25433" s="1"/>
      <c r="C25433" s="29"/>
      <c r="D25433" s="27"/>
      <c r="E25433" s="27"/>
      <c r="F25433" s="27"/>
      <c r="G25433" s="1"/>
      <c r="H25433" s="1"/>
      <c r="I25433" s="1"/>
    </row>
    <row r="25434" spans="2:9">
      <c r="B25434" s="1"/>
      <c r="C25434" s="29"/>
      <c r="D25434" s="27"/>
      <c r="E25434" s="27"/>
      <c r="F25434" s="27"/>
      <c r="G25434" s="1"/>
      <c r="H25434" s="1"/>
      <c r="I25434" s="1"/>
    </row>
    <row r="25435" spans="2:9">
      <c r="B25435" s="1"/>
      <c r="C25435" s="29"/>
      <c r="D25435" s="27"/>
      <c r="E25435" s="27"/>
      <c r="F25435" s="27"/>
      <c r="G25435" s="1"/>
      <c r="H25435" s="1"/>
      <c r="I25435" s="1"/>
    </row>
    <row r="25436" spans="2:9">
      <c r="B25436" s="1"/>
      <c r="C25436" s="29"/>
      <c r="D25436" s="27"/>
      <c r="E25436" s="27"/>
      <c r="F25436" s="27"/>
      <c r="G25436" s="1"/>
      <c r="H25436" s="1"/>
      <c r="I25436" s="1"/>
    </row>
    <row r="25437" spans="2:9">
      <c r="B25437" s="1"/>
      <c r="C25437" s="29"/>
      <c r="D25437" s="27"/>
      <c r="E25437" s="27"/>
      <c r="F25437" s="27"/>
      <c r="G25437" s="1"/>
      <c r="H25437" s="1"/>
      <c r="I25437" s="1"/>
    </row>
    <row r="25438" spans="2:9">
      <c r="B25438" s="1"/>
      <c r="C25438" s="29"/>
      <c r="D25438" s="27"/>
      <c r="E25438" s="27"/>
      <c r="F25438" s="27"/>
      <c r="G25438" s="1"/>
      <c r="H25438" s="1"/>
      <c r="I25438" s="1"/>
    </row>
    <row r="25439" spans="2:9">
      <c r="B25439" s="1"/>
      <c r="C25439" s="29"/>
      <c r="D25439" s="27"/>
      <c r="E25439" s="27"/>
      <c r="F25439" s="27"/>
      <c r="G25439" s="1"/>
      <c r="H25439" s="1"/>
      <c r="I25439" s="1"/>
    </row>
    <row r="25440" spans="2:9">
      <c r="B25440" s="1"/>
      <c r="C25440" s="29"/>
      <c r="D25440" s="27"/>
      <c r="E25440" s="27"/>
      <c r="F25440" s="27"/>
      <c r="G25440" s="1"/>
      <c r="H25440" s="1"/>
      <c r="I25440" s="1"/>
    </row>
    <row r="25441" spans="2:9">
      <c r="B25441" s="1"/>
      <c r="C25441" s="29"/>
      <c r="D25441" s="27"/>
      <c r="E25441" s="27"/>
      <c r="F25441" s="27"/>
      <c r="G25441" s="1"/>
      <c r="H25441" s="1"/>
      <c r="I25441" s="1"/>
    </row>
    <row r="25442" spans="2:9">
      <c r="B25442" s="1"/>
      <c r="C25442" s="29"/>
      <c r="D25442" s="27"/>
      <c r="E25442" s="27"/>
      <c r="F25442" s="27"/>
      <c r="G25442" s="1"/>
      <c r="H25442" s="1"/>
      <c r="I25442" s="1"/>
    </row>
    <row r="25443" spans="2:9">
      <c r="B25443" s="1"/>
      <c r="C25443" s="29"/>
      <c r="D25443" s="27"/>
      <c r="E25443" s="27"/>
      <c r="F25443" s="27"/>
      <c r="G25443" s="1"/>
      <c r="H25443" s="1"/>
      <c r="I25443" s="1"/>
    </row>
    <row r="25444" spans="2:9">
      <c r="B25444" s="1"/>
      <c r="C25444" s="29"/>
      <c r="D25444" s="27"/>
      <c r="E25444" s="27"/>
      <c r="F25444" s="27"/>
      <c r="G25444" s="1"/>
      <c r="H25444" s="1"/>
      <c r="I25444" s="1"/>
    </row>
    <row r="25445" spans="2:9">
      <c r="B25445" s="1"/>
      <c r="C25445" s="29"/>
      <c r="D25445" s="27"/>
      <c r="E25445" s="27"/>
      <c r="F25445" s="27"/>
      <c r="G25445" s="1"/>
      <c r="H25445" s="1"/>
      <c r="I25445" s="1"/>
    </row>
    <row r="25446" spans="2:9">
      <c r="B25446" s="1"/>
      <c r="C25446" s="29"/>
      <c r="D25446" s="27"/>
      <c r="E25446" s="27"/>
      <c r="F25446" s="27"/>
      <c r="G25446" s="1"/>
      <c r="H25446" s="1"/>
      <c r="I25446" s="1"/>
    </row>
    <row r="25447" spans="2:9">
      <c r="B25447" s="1"/>
      <c r="C25447" s="29"/>
      <c r="D25447" s="27"/>
      <c r="E25447" s="27"/>
      <c r="F25447" s="27"/>
      <c r="G25447" s="1"/>
      <c r="H25447" s="1"/>
      <c r="I25447" s="1"/>
    </row>
    <row r="25448" spans="2:9">
      <c r="B25448" s="1"/>
      <c r="C25448" s="29"/>
      <c r="D25448" s="27"/>
      <c r="E25448" s="27"/>
      <c r="F25448" s="27"/>
      <c r="G25448" s="1"/>
      <c r="H25448" s="1"/>
      <c r="I25448" s="1"/>
    </row>
    <row r="25449" spans="2:9">
      <c r="B25449" s="1"/>
      <c r="C25449" s="29"/>
      <c r="D25449" s="27"/>
      <c r="E25449" s="27"/>
      <c r="F25449" s="27"/>
      <c r="G25449" s="1"/>
      <c r="H25449" s="1"/>
      <c r="I25449" s="1"/>
    </row>
    <row r="25450" spans="2:9">
      <c r="B25450" s="1"/>
      <c r="C25450" s="29"/>
      <c r="D25450" s="27"/>
      <c r="E25450" s="27"/>
      <c r="F25450" s="27"/>
      <c r="G25450" s="1"/>
      <c r="H25450" s="1"/>
      <c r="I25450" s="1"/>
    </row>
    <row r="25451" spans="2:9">
      <c r="B25451" s="1"/>
      <c r="C25451" s="29"/>
      <c r="D25451" s="27"/>
      <c r="E25451" s="27"/>
      <c r="F25451" s="27"/>
      <c r="G25451" s="1"/>
      <c r="H25451" s="1"/>
      <c r="I25451" s="1"/>
    </row>
    <row r="25452" spans="2:9">
      <c r="B25452" s="1"/>
      <c r="C25452" s="29"/>
      <c r="D25452" s="27"/>
      <c r="E25452" s="27"/>
      <c r="F25452" s="27"/>
      <c r="G25452" s="1"/>
      <c r="H25452" s="1"/>
      <c r="I25452" s="1"/>
    </row>
    <row r="25453" spans="2:9">
      <c r="B25453" s="1"/>
      <c r="C25453" s="29"/>
      <c r="D25453" s="27"/>
      <c r="E25453" s="27"/>
      <c r="F25453" s="27"/>
      <c r="G25453" s="1"/>
      <c r="H25453" s="1"/>
      <c r="I25453" s="1"/>
    </row>
    <row r="25454" spans="2:9">
      <c r="B25454" s="1"/>
      <c r="C25454" s="29"/>
      <c r="D25454" s="27"/>
      <c r="E25454" s="27"/>
      <c r="F25454" s="27"/>
      <c r="G25454" s="1"/>
      <c r="H25454" s="1"/>
      <c r="I25454" s="1"/>
    </row>
    <row r="25455" spans="2:9">
      <c r="B25455" s="1"/>
      <c r="C25455" s="29"/>
      <c r="D25455" s="27"/>
      <c r="E25455" s="27"/>
      <c r="F25455" s="27"/>
      <c r="G25455" s="1"/>
      <c r="H25455" s="1"/>
      <c r="I25455" s="1"/>
    </row>
    <row r="25456" spans="2:9">
      <c r="B25456" s="1"/>
      <c r="C25456" s="29"/>
      <c r="D25456" s="27"/>
      <c r="E25456" s="27"/>
      <c r="F25456" s="27"/>
      <c r="G25456" s="1"/>
      <c r="H25456" s="1"/>
      <c r="I25456" s="1"/>
    </row>
    <row r="25457" spans="2:9">
      <c r="B25457" s="1"/>
      <c r="C25457" s="29"/>
      <c r="D25457" s="27"/>
      <c r="E25457" s="27"/>
      <c r="F25457" s="27"/>
      <c r="G25457" s="1"/>
      <c r="H25457" s="1"/>
      <c r="I25457" s="1"/>
    </row>
    <row r="25458" spans="2:9">
      <c r="B25458" s="1"/>
      <c r="C25458" s="29"/>
      <c r="D25458" s="27"/>
      <c r="E25458" s="27"/>
      <c r="F25458" s="27"/>
      <c r="G25458" s="1"/>
      <c r="H25458" s="1"/>
      <c r="I25458" s="1"/>
    </row>
    <row r="25459" spans="2:9">
      <c r="B25459" s="1"/>
      <c r="C25459" s="29"/>
      <c r="D25459" s="27"/>
      <c r="E25459" s="27"/>
      <c r="F25459" s="27"/>
      <c r="G25459" s="1"/>
      <c r="H25459" s="1"/>
      <c r="I25459" s="1"/>
    </row>
    <row r="25460" spans="2:9">
      <c r="B25460" s="1"/>
      <c r="C25460" s="29"/>
      <c r="D25460" s="27"/>
      <c r="E25460" s="27"/>
      <c r="F25460" s="27"/>
      <c r="G25460" s="1"/>
      <c r="H25460" s="1"/>
      <c r="I25460" s="1"/>
    </row>
    <row r="25461" spans="2:9">
      <c r="B25461" s="1"/>
      <c r="C25461" s="29"/>
      <c r="D25461" s="27"/>
      <c r="E25461" s="27"/>
      <c r="F25461" s="27"/>
      <c r="G25461" s="1"/>
      <c r="H25461" s="1"/>
      <c r="I25461" s="1"/>
    </row>
    <row r="25462" spans="2:9">
      <c r="B25462" s="1"/>
      <c r="C25462" s="29"/>
      <c r="D25462" s="27"/>
      <c r="E25462" s="27"/>
      <c r="F25462" s="27"/>
      <c r="G25462" s="1"/>
      <c r="H25462" s="1"/>
      <c r="I25462" s="1"/>
    </row>
    <row r="25463" spans="2:9">
      <c r="B25463" s="1"/>
      <c r="C25463" s="29"/>
      <c r="D25463" s="27"/>
      <c r="E25463" s="27"/>
      <c r="F25463" s="27"/>
      <c r="G25463" s="1"/>
      <c r="H25463" s="1"/>
      <c r="I25463" s="1"/>
    </row>
    <row r="25464" spans="2:9">
      <c r="B25464" s="1"/>
      <c r="C25464" s="29"/>
      <c r="D25464" s="27"/>
      <c r="E25464" s="27"/>
      <c r="F25464" s="27"/>
      <c r="G25464" s="1"/>
      <c r="H25464" s="1"/>
      <c r="I25464" s="1"/>
    </row>
    <row r="25465" spans="2:9">
      <c r="B25465" s="1"/>
      <c r="C25465" s="29"/>
      <c r="D25465" s="27"/>
      <c r="E25465" s="27"/>
      <c r="F25465" s="27"/>
      <c r="G25465" s="1"/>
      <c r="H25465" s="1"/>
      <c r="I25465" s="1"/>
    </row>
    <row r="25466" spans="2:9">
      <c r="B25466" s="1"/>
      <c r="C25466" s="29"/>
      <c r="D25466" s="27"/>
      <c r="E25466" s="27"/>
      <c r="F25466" s="27"/>
      <c r="G25466" s="1"/>
      <c r="H25466" s="1"/>
      <c r="I25466" s="1"/>
    </row>
    <row r="25467" spans="2:9">
      <c r="B25467" s="1"/>
      <c r="C25467" s="29"/>
      <c r="D25467" s="27"/>
      <c r="E25467" s="27"/>
      <c r="F25467" s="27"/>
      <c r="G25467" s="1"/>
      <c r="H25467" s="1"/>
      <c r="I25467" s="1"/>
    </row>
    <row r="25468" spans="2:9">
      <c r="B25468" s="1"/>
      <c r="C25468" s="29"/>
      <c r="D25468" s="27"/>
      <c r="E25468" s="27"/>
      <c r="F25468" s="27"/>
      <c r="G25468" s="1"/>
      <c r="H25468" s="1"/>
      <c r="I25468" s="1"/>
    </row>
    <row r="25469" spans="2:9">
      <c r="B25469" s="1"/>
      <c r="C25469" s="29"/>
      <c r="D25469" s="27"/>
      <c r="E25469" s="27"/>
      <c r="F25469" s="27"/>
      <c r="G25469" s="1"/>
      <c r="H25469" s="1"/>
      <c r="I25469" s="1"/>
    </row>
    <row r="25470" spans="2:9">
      <c r="B25470" s="1"/>
      <c r="C25470" s="29"/>
      <c r="D25470" s="27"/>
      <c r="E25470" s="27"/>
      <c r="F25470" s="27"/>
      <c r="G25470" s="1"/>
      <c r="H25470" s="1"/>
      <c r="I25470" s="1"/>
    </row>
    <row r="25471" spans="2:9">
      <c r="B25471" s="1"/>
      <c r="C25471" s="29"/>
      <c r="D25471" s="27"/>
      <c r="E25471" s="27"/>
      <c r="F25471" s="27"/>
      <c r="G25471" s="1"/>
      <c r="H25471" s="1"/>
      <c r="I25471" s="1"/>
    </row>
    <row r="25472" spans="2:9">
      <c r="B25472" s="1"/>
      <c r="C25472" s="29"/>
      <c r="D25472" s="27"/>
      <c r="E25472" s="27"/>
      <c r="F25472" s="27"/>
      <c r="G25472" s="1"/>
      <c r="H25472" s="1"/>
      <c r="I25472" s="1"/>
    </row>
    <row r="25473" spans="2:9">
      <c r="B25473" s="1"/>
      <c r="C25473" s="29"/>
      <c r="D25473" s="27"/>
      <c r="E25473" s="27"/>
      <c r="F25473" s="27"/>
      <c r="G25473" s="1"/>
      <c r="H25473" s="1"/>
      <c r="I25473" s="1"/>
    </row>
    <row r="25474" spans="2:9">
      <c r="B25474" s="1"/>
      <c r="C25474" s="29"/>
      <c r="D25474" s="27"/>
      <c r="E25474" s="27"/>
      <c r="F25474" s="27"/>
      <c r="G25474" s="1"/>
      <c r="H25474" s="1"/>
      <c r="I25474" s="1"/>
    </row>
    <row r="25475" spans="2:9">
      <c r="B25475" s="1"/>
      <c r="C25475" s="29"/>
      <c r="D25475" s="27"/>
      <c r="E25475" s="27"/>
      <c r="F25475" s="27"/>
      <c r="G25475" s="1"/>
      <c r="H25475" s="1"/>
      <c r="I25475" s="1"/>
    </row>
    <row r="25476" spans="2:9">
      <c r="B25476" s="1"/>
      <c r="C25476" s="29"/>
      <c r="D25476" s="27"/>
      <c r="E25476" s="27"/>
      <c r="F25476" s="27"/>
      <c r="G25476" s="1"/>
      <c r="H25476" s="1"/>
      <c r="I25476" s="1"/>
    </row>
    <row r="25477" spans="2:9">
      <c r="B25477" s="1"/>
      <c r="C25477" s="29"/>
      <c r="D25477" s="27"/>
      <c r="E25477" s="27"/>
      <c r="F25477" s="27"/>
      <c r="G25477" s="1"/>
      <c r="H25477" s="1"/>
      <c r="I25477" s="1"/>
    </row>
    <row r="25478" spans="2:9">
      <c r="B25478" s="1"/>
      <c r="C25478" s="29"/>
      <c r="D25478" s="27"/>
      <c r="E25478" s="27"/>
      <c r="F25478" s="27"/>
      <c r="G25478" s="1"/>
      <c r="H25478" s="1"/>
      <c r="I25478" s="1"/>
    </row>
    <row r="25479" spans="2:9">
      <c r="B25479" s="1"/>
      <c r="C25479" s="29"/>
      <c r="D25479" s="27"/>
      <c r="E25479" s="27"/>
      <c r="F25479" s="27"/>
      <c r="G25479" s="1"/>
      <c r="H25479" s="1"/>
      <c r="I25479" s="1"/>
    </row>
    <row r="25480" spans="2:9">
      <c r="B25480" s="1"/>
      <c r="C25480" s="29"/>
      <c r="D25480" s="27"/>
      <c r="E25480" s="27"/>
      <c r="F25480" s="27"/>
      <c r="G25480" s="1"/>
      <c r="H25480" s="1"/>
      <c r="I25480" s="1"/>
    </row>
    <row r="25481" spans="2:9">
      <c r="B25481" s="1"/>
      <c r="C25481" s="29"/>
      <c r="D25481" s="27"/>
      <c r="E25481" s="27"/>
      <c r="F25481" s="27"/>
      <c r="G25481" s="1"/>
      <c r="H25481" s="1"/>
      <c r="I25481" s="1"/>
    </row>
    <row r="25482" spans="2:9">
      <c r="B25482" s="1"/>
      <c r="C25482" s="29"/>
      <c r="D25482" s="27"/>
      <c r="E25482" s="27"/>
      <c r="F25482" s="27"/>
      <c r="G25482" s="1"/>
      <c r="H25482" s="1"/>
      <c r="I25482" s="1"/>
    </row>
    <row r="25483" spans="2:9">
      <c r="B25483" s="1"/>
      <c r="C25483" s="29"/>
      <c r="D25483" s="27"/>
      <c r="E25483" s="27"/>
      <c r="F25483" s="27"/>
      <c r="G25483" s="1"/>
      <c r="H25483" s="1"/>
      <c r="I25483" s="1"/>
    </row>
    <row r="25484" spans="2:9">
      <c r="B25484" s="1"/>
      <c r="C25484" s="29"/>
      <c r="D25484" s="27"/>
      <c r="E25484" s="27"/>
      <c r="F25484" s="27"/>
      <c r="G25484" s="1"/>
      <c r="H25484" s="1"/>
      <c r="I25484" s="1"/>
    </row>
    <row r="25485" spans="2:9">
      <c r="B25485" s="1"/>
      <c r="C25485" s="29"/>
      <c r="D25485" s="27"/>
      <c r="E25485" s="27"/>
      <c r="F25485" s="27"/>
      <c r="G25485" s="1"/>
      <c r="H25485" s="1"/>
      <c r="I25485" s="1"/>
    </row>
    <row r="25486" spans="2:9">
      <c r="B25486" s="1"/>
      <c r="C25486" s="29"/>
      <c r="D25486" s="27"/>
      <c r="E25486" s="27"/>
      <c r="F25486" s="27"/>
      <c r="G25486" s="1"/>
      <c r="H25486" s="1"/>
      <c r="I25486" s="1"/>
    </row>
    <row r="25487" spans="2:9">
      <c r="B25487" s="1"/>
      <c r="C25487" s="29"/>
      <c r="D25487" s="27"/>
      <c r="E25487" s="27"/>
      <c r="F25487" s="27"/>
      <c r="G25487" s="1"/>
      <c r="H25487" s="1"/>
      <c r="I25487" s="1"/>
    </row>
    <row r="25488" spans="2:9">
      <c r="B25488" s="1"/>
      <c r="C25488" s="29"/>
      <c r="D25488" s="27"/>
      <c r="E25488" s="27"/>
      <c r="F25488" s="27"/>
      <c r="G25488" s="1"/>
      <c r="H25488" s="1"/>
      <c r="I25488" s="1"/>
    </row>
    <row r="25489" spans="2:9">
      <c r="B25489" s="1"/>
      <c r="C25489" s="29"/>
      <c r="D25489" s="27"/>
      <c r="E25489" s="27"/>
      <c r="F25489" s="27"/>
      <c r="G25489" s="1"/>
      <c r="H25489" s="1"/>
      <c r="I25489" s="1"/>
    </row>
    <row r="25490" spans="2:9">
      <c r="B25490" s="1"/>
      <c r="C25490" s="29"/>
      <c r="D25490" s="27"/>
      <c r="E25490" s="27"/>
      <c r="F25490" s="27"/>
      <c r="G25490" s="1"/>
      <c r="H25490" s="1"/>
      <c r="I25490" s="1"/>
    </row>
    <row r="25491" spans="2:9">
      <c r="B25491" s="1"/>
      <c r="C25491" s="29"/>
      <c r="D25491" s="27"/>
      <c r="E25491" s="27"/>
      <c r="F25491" s="27"/>
      <c r="G25491" s="1"/>
      <c r="H25491" s="1"/>
      <c r="I25491" s="1"/>
    </row>
    <row r="25492" spans="2:9">
      <c r="B25492" s="1"/>
      <c r="C25492" s="29"/>
      <c r="D25492" s="27"/>
      <c r="E25492" s="27"/>
      <c r="F25492" s="27"/>
      <c r="G25492" s="1"/>
      <c r="H25492" s="1"/>
      <c r="I25492" s="1"/>
    </row>
    <row r="25493" spans="2:9">
      <c r="B25493" s="1"/>
      <c r="C25493" s="29"/>
      <c r="D25493" s="27"/>
      <c r="E25493" s="27"/>
      <c r="F25493" s="27"/>
      <c r="G25493" s="1"/>
      <c r="H25493" s="1"/>
      <c r="I25493" s="1"/>
    </row>
    <row r="25494" spans="2:9">
      <c r="B25494" s="1"/>
      <c r="C25494" s="29"/>
      <c r="D25494" s="27"/>
      <c r="E25494" s="27"/>
      <c r="F25494" s="27"/>
      <c r="G25494" s="1"/>
      <c r="H25494" s="1"/>
      <c r="I25494" s="1"/>
    </row>
    <row r="25495" spans="2:9">
      <c r="B25495" s="1"/>
      <c r="C25495" s="29"/>
      <c r="D25495" s="27"/>
      <c r="E25495" s="27"/>
      <c r="F25495" s="27"/>
      <c r="G25495" s="1"/>
      <c r="H25495" s="1"/>
      <c r="I25495" s="1"/>
    </row>
    <row r="25496" spans="2:9">
      <c r="B25496" s="1"/>
      <c r="C25496" s="29"/>
      <c r="D25496" s="27"/>
      <c r="E25496" s="27"/>
      <c r="F25496" s="27"/>
      <c r="G25496" s="1"/>
      <c r="H25496" s="1"/>
      <c r="I25496" s="1"/>
    </row>
    <row r="25497" spans="2:9">
      <c r="B25497" s="1"/>
      <c r="C25497" s="29"/>
      <c r="D25497" s="27"/>
      <c r="E25497" s="27"/>
      <c r="F25497" s="27"/>
      <c r="G25497" s="1"/>
      <c r="H25497" s="1"/>
      <c r="I25497" s="1"/>
    </row>
    <row r="25498" spans="2:9">
      <c r="B25498" s="1"/>
      <c r="C25498" s="29"/>
      <c r="D25498" s="27"/>
      <c r="E25498" s="27"/>
      <c r="F25498" s="27"/>
      <c r="G25498" s="1"/>
      <c r="H25498" s="1"/>
      <c r="I25498" s="1"/>
    </row>
    <row r="25499" spans="2:9">
      <c r="B25499" s="1"/>
      <c r="C25499" s="29"/>
      <c r="D25499" s="27"/>
      <c r="E25499" s="27"/>
      <c r="F25499" s="27"/>
      <c r="G25499" s="1"/>
      <c r="H25499" s="1"/>
      <c r="I25499" s="1"/>
    </row>
    <row r="25500" spans="2:9">
      <c r="B25500" s="1"/>
      <c r="C25500" s="29"/>
      <c r="D25500" s="27"/>
      <c r="E25500" s="27"/>
      <c r="F25500" s="27"/>
      <c r="G25500" s="1"/>
      <c r="H25500" s="1"/>
      <c r="I25500" s="1"/>
    </row>
    <row r="25501" spans="2:9">
      <c r="B25501" s="1"/>
      <c r="C25501" s="29"/>
      <c r="D25501" s="27"/>
      <c r="E25501" s="27"/>
      <c r="F25501" s="27"/>
      <c r="G25501" s="1"/>
      <c r="H25501" s="1"/>
      <c r="I25501" s="1"/>
    </row>
    <row r="25502" spans="2:9">
      <c r="B25502" s="1"/>
      <c r="C25502" s="29"/>
      <c r="D25502" s="27"/>
      <c r="E25502" s="27"/>
      <c r="F25502" s="27"/>
      <c r="G25502" s="1"/>
      <c r="H25502" s="1"/>
      <c r="I25502" s="1"/>
    </row>
    <row r="25503" spans="2:9">
      <c r="B25503" s="1"/>
      <c r="C25503" s="29"/>
      <c r="D25503" s="27"/>
      <c r="E25503" s="27"/>
      <c r="F25503" s="27"/>
      <c r="G25503" s="1"/>
      <c r="H25503" s="1"/>
      <c r="I25503" s="1"/>
    </row>
    <row r="25504" spans="2:9">
      <c r="B25504" s="1"/>
      <c r="C25504" s="29"/>
      <c r="D25504" s="27"/>
      <c r="E25504" s="27"/>
      <c r="F25504" s="27"/>
      <c r="G25504" s="1"/>
      <c r="H25504" s="1"/>
      <c r="I25504" s="1"/>
    </row>
    <row r="25505" spans="2:9">
      <c r="B25505" s="1"/>
      <c r="C25505" s="29"/>
      <c r="D25505" s="27"/>
      <c r="E25505" s="27"/>
      <c r="F25505" s="27"/>
      <c r="G25505" s="1"/>
      <c r="H25505" s="1"/>
      <c r="I25505" s="1"/>
    </row>
    <row r="25506" spans="2:9">
      <c r="B25506" s="1"/>
      <c r="C25506" s="29"/>
      <c r="D25506" s="27"/>
      <c r="E25506" s="27"/>
      <c r="F25506" s="27"/>
      <c r="G25506" s="1"/>
      <c r="H25506" s="1"/>
      <c r="I25506" s="1"/>
    </row>
    <row r="25507" spans="2:9">
      <c r="B25507" s="1"/>
      <c r="C25507" s="29"/>
      <c r="D25507" s="27"/>
      <c r="E25507" s="27"/>
      <c r="F25507" s="27"/>
      <c r="G25507" s="1"/>
      <c r="H25507" s="1"/>
      <c r="I25507" s="1"/>
    </row>
    <row r="25508" spans="2:9">
      <c r="B25508" s="1"/>
      <c r="C25508" s="29"/>
      <c r="D25508" s="27"/>
      <c r="E25508" s="27"/>
      <c r="F25508" s="27"/>
      <c r="G25508" s="1"/>
      <c r="H25508" s="1"/>
      <c r="I25508" s="1"/>
    </row>
    <row r="25509" spans="2:9">
      <c r="B25509" s="1"/>
      <c r="C25509" s="29"/>
      <c r="D25509" s="27"/>
      <c r="E25509" s="27"/>
      <c r="F25509" s="27"/>
      <c r="G25509" s="1"/>
      <c r="H25509" s="1"/>
      <c r="I25509" s="1"/>
    </row>
    <row r="25510" spans="2:9">
      <c r="B25510" s="1"/>
      <c r="C25510" s="29"/>
      <c r="D25510" s="27"/>
      <c r="E25510" s="27"/>
      <c r="F25510" s="27"/>
      <c r="G25510" s="1"/>
      <c r="H25510" s="1"/>
      <c r="I25510" s="1"/>
    </row>
    <row r="25511" spans="2:9">
      <c r="B25511" s="1"/>
      <c r="C25511" s="29"/>
      <c r="D25511" s="27"/>
      <c r="E25511" s="27"/>
      <c r="F25511" s="27"/>
      <c r="G25511" s="1"/>
      <c r="H25511" s="1"/>
      <c r="I25511" s="1"/>
    </row>
    <row r="25512" spans="2:9">
      <c r="B25512" s="1"/>
      <c r="C25512" s="29"/>
      <c r="D25512" s="27"/>
      <c r="E25512" s="27"/>
      <c r="F25512" s="27"/>
      <c r="G25512" s="1"/>
      <c r="H25512" s="1"/>
      <c r="I25512" s="1"/>
    </row>
    <row r="25513" spans="2:9">
      <c r="B25513" s="1"/>
      <c r="C25513" s="29"/>
      <c r="D25513" s="27"/>
      <c r="E25513" s="27"/>
      <c r="F25513" s="27"/>
      <c r="G25513" s="1"/>
      <c r="H25513" s="1"/>
      <c r="I25513" s="1"/>
    </row>
    <row r="25514" spans="2:9">
      <c r="B25514" s="1"/>
      <c r="C25514" s="29"/>
      <c r="D25514" s="27"/>
      <c r="E25514" s="27"/>
      <c r="F25514" s="27"/>
      <c r="G25514" s="1"/>
      <c r="H25514" s="1"/>
      <c r="I25514" s="1"/>
    </row>
    <row r="25515" spans="2:9">
      <c r="B25515" s="1"/>
      <c r="C25515" s="29"/>
      <c r="D25515" s="27"/>
      <c r="E25515" s="27"/>
      <c r="F25515" s="27"/>
      <c r="G25515" s="1"/>
      <c r="H25515" s="1"/>
      <c r="I25515" s="1"/>
    </row>
    <row r="25516" spans="2:9">
      <c r="B25516" s="1"/>
      <c r="C25516" s="29"/>
      <c r="D25516" s="27"/>
      <c r="E25516" s="27"/>
      <c r="F25516" s="27"/>
      <c r="G25516" s="1"/>
      <c r="H25516" s="1"/>
      <c r="I25516" s="1"/>
    </row>
    <row r="25517" spans="2:9">
      <c r="B25517" s="1"/>
      <c r="C25517" s="29"/>
      <c r="D25517" s="27"/>
      <c r="E25517" s="27"/>
      <c r="F25517" s="27"/>
      <c r="G25517" s="1"/>
      <c r="H25517" s="1"/>
      <c r="I25517" s="1"/>
    </row>
    <row r="25518" spans="2:9">
      <c r="B25518" s="1"/>
      <c r="C25518" s="29"/>
      <c r="D25518" s="27"/>
      <c r="E25518" s="27"/>
      <c r="F25518" s="27"/>
      <c r="G25518" s="1"/>
      <c r="H25518" s="1"/>
      <c r="I25518" s="1"/>
    </row>
    <row r="25519" spans="2:9">
      <c r="B25519" s="1"/>
      <c r="C25519" s="29"/>
      <c r="D25519" s="27"/>
      <c r="E25519" s="27"/>
      <c r="F25519" s="27"/>
      <c r="G25519" s="1"/>
      <c r="H25519" s="1"/>
      <c r="I25519" s="1"/>
    </row>
    <row r="25520" spans="2:9">
      <c r="B25520" s="1"/>
      <c r="C25520" s="29"/>
      <c r="D25520" s="27"/>
      <c r="E25520" s="27"/>
      <c r="F25520" s="27"/>
      <c r="G25520" s="1"/>
      <c r="H25520" s="1"/>
      <c r="I25520" s="1"/>
    </row>
    <row r="25521" spans="2:9">
      <c r="B25521" s="1"/>
      <c r="C25521" s="29"/>
      <c r="D25521" s="27"/>
      <c r="E25521" s="27"/>
      <c r="F25521" s="27"/>
      <c r="G25521" s="1"/>
      <c r="H25521" s="1"/>
      <c r="I25521" s="1"/>
    </row>
    <row r="25522" spans="2:9">
      <c r="B25522" s="1"/>
      <c r="C25522" s="29"/>
      <c r="D25522" s="27"/>
      <c r="E25522" s="27"/>
      <c r="F25522" s="27"/>
      <c r="G25522" s="1"/>
      <c r="H25522" s="1"/>
      <c r="I25522" s="1"/>
    </row>
    <row r="25523" spans="2:9">
      <c r="B25523" s="1"/>
      <c r="C25523" s="29"/>
      <c r="D25523" s="27"/>
      <c r="E25523" s="27"/>
      <c r="F25523" s="27"/>
      <c r="G25523" s="1"/>
      <c r="H25523" s="1"/>
      <c r="I25523" s="1"/>
    </row>
    <row r="25524" spans="2:9">
      <c r="B25524" s="1"/>
      <c r="C25524" s="29"/>
      <c r="D25524" s="27"/>
      <c r="E25524" s="27"/>
      <c r="F25524" s="27"/>
      <c r="G25524" s="1"/>
      <c r="H25524" s="1"/>
      <c r="I25524" s="1"/>
    </row>
    <row r="25525" spans="2:9">
      <c r="B25525" s="1"/>
      <c r="C25525" s="29"/>
      <c r="D25525" s="27"/>
      <c r="E25525" s="27"/>
      <c r="F25525" s="27"/>
      <c r="G25525" s="1"/>
      <c r="H25525" s="1"/>
      <c r="I25525" s="1"/>
    </row>
    <row r="25526" spans="2:9">
      <c r="B25526" s="1"/>
      <c r="C25526" s="29"/>
      <c r="D25526" s="27"/>
      <c r="E25526" s="27"/>
      <c r="F25526" s="27"/>
      <c r="G25526" s="1"/>
      <c r="H25526" s="1"/>
      <c r="I25526" s="1"/>
    </row>
    <row r="25527" spans="2:9">
      <c r="B25527" s="1"/>
      <c r="C25527" s="29"/>
      <c r="D25527" s="27"/>
      <c r="E25527" s="27"/>
      <c r="F25527" s="27"/>
      <c r="G25527" s="1"/>
      <c r="H25527" s="1"/>
      <c r="I25527" s="1"/>
    </row>
    <row r="25528" spans="2:9">
      <c r="B25528" s="1"/>
      <c r="C25528" s="29"/>
      <c r="D25528" s="27"/>
      <c r="E25528" s="27"/>
      <c r="F25528" s="27"/>
      <c r="G25528" s="1"/>
      <c r="H25528" s="1"/>
      <c r="I25528" s="1"/>
    </row>
    <row r="25529" spans="2:9">
      <c r="B25529" s="1"/>
      <c r="C25529" s="29"/>
      <c r="D25529" s="27"/>
      <c r="E25529" s="27"/>
      <c r="F25529" s="27"/>
      <c r="G25529" s="1"/>
      <c r="H25529" s="1"/>
      <c r="I25529" s="1"/>
    </row>
    <row r="25530" spans="2:9">
      <c r="B25530" s="1"/>
      <c r="C25530" s="29"/>
      <c r="D25530" s="27"/>
      <c r="E25530" s="27"/>
      <c r="F25530" s="27"/>
      <c r="G25530" s="1"/>
      <c r="H25530" s="1"/>
      <c r="I25530" s="1"/>
    </row>
    <row r="25531" spans="2:9">
      <c r="B25531" s="1"/>
      <c r="C25531" s="29"/>
      <c r="D25531" s="27"/>
      <c r="E25531" s="27"/>
      <c r="F25531" s="27"/>
      <c r="G25531" s="1"/>
      <c r="H25531" s="1"/>
      <c r="I25531" s="1"/>
    </row>
    <row r="25532" spans="2:9">
      <c r="B25532" s="1"/>
      <c r="C25532" s="29"/>
      <c r="D25532" s="27"/>
      <c r="E25532" s="27"/>
      <c r="F25532" s="27"/>
      <c r="G25532" s="1"/>
      <c r="H25532" s="1"/>
      <c r="I25532" s="1"/>
    </row>
    <row r="25533" spans="2:9">
      <c r="B25533" s="1"/>
      <c r="C25533" s="29"/>
      <c r="D25533" s="27"/>
      <c r="E25533" s="27"/>
      <c r="F25533" s="27"/>
      <c r="G25533" s="1"/>
      <c r="H25533" s="1"/>
      <c r="I25533" s="1"/>
    </row>
    <row r="25534" spans="2:9">
      <c r="B25534" s="1"/>
      <c r="C25534" s="29"/>
      <c r="D25534" s="27"/>
      <c r="E25534" s="27"/>
      <c r="F25534" s="27"/>
      <c r="G25534" s="1"/>
      <c r="H25534" s="1"/>
      <c r="I25534" s="1"/>
    </row>
    <row r="25535" spans="2:9">
      <c r="B25535" s="1"/>
      <c r="C25535" s="29"/>
      <c r="D25535" s="27"/>
      <c r="E25535" s="27"/>
      <c r="F25535" s="27"/>
      <c r="G25535" s="1"/>
      <c r="H25535" s="1"/>
      <c r="I25535" s="1"/>
    </row>
    <row r="25536" spans="2:9">
      <c r="B25536" s="1"/>
      <c r="C25536" s="29"/>
      <c r="D25536" s="27"/>
      <c r="E25536" s="27"/>
      <c r="F25536" s="27"/>
      <c r="G25536" s="1"/>
      <c r="H25536" s="1"/>
      <c r="I25536" s="1"/>
    </row>
    <row r="25537" spans="2:9">
      <c r="B25537" s="1"/>
      <c r="C25537" s="29"/>
      <c r="D25537" s="27"/>
      <c r="E25537" s="27"/>
      <c r="F25537" s="27"/>
      <c r="G25537" s="1"/>
      <c r="H25537" s="1"/>
      <c r="I25537" s="1"/>
    </row>
    <row r="25538" spans="2:9">
      <c r="B25538" s="1"/>
      <c r="C25538" s="29"/>
      <c r="D25538" s="27"/>
      <c r="E25538" s="27"/>
      <c r="F25538" s="27"/>
      <c r="G25538" s="1"/>
      <c r="H25538" s="1"/>
      <c r="I25538" s="1"/>
    </row>
    <row r="25539" spans="2:9">
      <c r="B25539" s="1"/>
      <c r="C25539" s="29"/>
      <c r="D25539" s="27"/>
      <c r="E25539" s="27"/>
      <c r="F25539" s="27"/>
      <c r="G25539" s="1"/>
      <c r="H25539" s="1"/>
      <c r="I25539" s="1"/>
    </row>
    <row r="25540" spans="2:9">
      <c r="B25540" s="1"/>
      <c r="C25540" s="29"/>
      <c r="D25540" s="27"/>
      <c r="E25540" s="27"/>
      <c r="F25540" s="27"/>
      <c r="G25540" s="1"/>
      <c r="H25540" s="1"/>
      <c r="I25540" s="1"/>
    </row>
    <row r="25541" spans="2:9">
      <c r="B25541" s="1"/>
      <c r="C25541" s="29"/>
      <c r="D25541" s="27"/>
      <c r="E25541" s="27"/>
      <c r="F25541" s="27"/>
      <c r="G25541" s="1"/>
      <c r="H25541" s="1"/>
      <c r="I25541" s="1"/>
    </row>
    <row r="25542" spans="2:9">
      <c r="B25542" s="1"/>
      <c r="C25542" s="29"/>
      <c r="D25542" s="27"/>
      <c r="E25542" s="27"/>
      <c r="F25542" s="27"/>
      <c r="G25542" s="1"/>
      <c r="H25542" s="1"/>
      <c r="I25542" s="1"/>
    </row>
    <row r="25543" spans="2:9">
      <c r="B25543" s="1"/>
      <c r="C25543" s="29"/>
      <c r="D25543" s="27"/>
      <c r="E25543" s="27"/>
      <c r="F25543" s="27"/>
      <c r="G25543" s="1"/>
      <c r="H25543" s="1"/>
      <c r="I25543" s="1"/>
    </row>
    <row r="25544" spans="2:9">
      <c r="B25544" s="1"/>
      <c r="C25544" s="29"/>
      <c r="D25544" s="27"/>
      <c r="E25544" s="27"/>
      <c r="F25544" s="27"/>
      <c r="G25544" s="1"/>
      <c r="H25544" s="1"/>
      <c r="I25544" s="1"/>
    </row>
    <row r="25545" spans="2:9">
      <c r="B25545" s="1"/>
      <c r="C25545" s="29"/>
      <c r="D25545" s="27"/>
      <c r="E25545" s="27"/>
      <c r="F25545" s="27"/>
      <c r="G25545" s="1"/>
      <c r="H25545" s="1"/>
      <c r="I25545" s="1"/>
    </row>
    <row r="25546" spans="2:9">
      <c r="B25546" s="1"/>
      <c r="C25546" s="29"/>
      <c r="D25546" s="27"/>
      <c r="E25546" s="27"/>
      <c r="F25546" s="27"/>
      <c r="G25546" s="1"/>
      <c r="H25546" s="1"/>
      <c r="I25546" s="1"/>
    </row>
    <row r="25547" spans="2:9">
      <c r="B25547" s="1"/>
      <c r="C25547" s="29"/>
      <c r="D25547" s="27"/>
      <c r="E25547" s="27"/>
      <c r="F25547" s="27"/>
      <c r="G25547" s="1"/>
      <c r="H25547" s="1"/>
      <c r="I25547" s="1"/>
    </row>
    <row r="25548" spans="2:9">
      <c r="B25548" s="1"/>
      <c r="C25548" s="29"/>
      <c r="D25548" s="27"/>
      <c r="E25548" s="27"/>
      <c r="F25548" s="27"/>
      <c r="G25548" s="1"/>
      <c r="H25548" s="1"/>
      <c r="I25548" s="1"/>
    </row>
    <row r="25549" spans="2:9">
      <c r="B25549" s="1"/>
      <c r="C25549" s="29"/>
      <c r="D25549" s="27"/>
      <c r="E25549" s="27"/>
      <c r="F25549" s="27"/>
      <c r="G25549" s="1"/>
      <c r="H25549" s="1"/>
      <c r="I25549" s="1"/>
    </row>
    <row r="25550" spans="2:9">
      <c r="B25550" s="1"/>
      <c r="C25550" s="29"/>
      <c r="D25550" s="27"/>
      <c r="E25550" s="27"/>
      <c r="F25550" s="27"/>
      <c r="G25550" s="1"/>
      <c r="H25550" s="1"/>
      <c r="I25550" s="1"/>
    </row>
    <row r="25551" spans="2:9">
      <c r="B25551" s="1"/>
      <c r="C25551" s="29"/>
      <c r="D25551" s="27"/>
      <c r="E25551" s="27"/>
      <c r="F25551" s="27"/>
      <c r="G25551" s="1"/>
      <c r="H25551" s="1"/>
      <c r="I25551" s="1"/>
    </row>
    <row r="25552" spans="2:9">
      <c r="B25552" s="1"/>
      <c r="C25552" s="29"/>
      <c r="D25552" s="27"/>
      <c r="E25552" s="27"/>
      <c r="F25552" s="27"/>
      <c r="G25552" s="1"/>
      <c r="H25552" s="1"/>
      <c r="I25552" s="1"/>
    </row>
    <row r="25553" spans="2:9">
      <c r="B25553" s="1"/>
      <c r="C25553" s="29"/>
      <c r="D25553" s="27"/>
      <c r="E25553" s="27"/>
      <c r="F25553" s="27"/>
      <c r="G25553" s="1"/>
      <c r="H25553" s="1"/>
      <c r="I25553" s="1"/>
    </row>
    <row r="25554" spans="2:9">
      <c r="B25554" s="1"/>
      <c r="C25554" s="29"/>
      <c r="D25554" s="27"/>
      <c r="E25554" s="27"/>
      <c r="F25554" s="27"/>
      <c r="G25554" s="1"/>
      <c r="H25554" s="1"/>
      <c r="I25554" s="1"/>
    </row>
    <row r="25555" spans="2:9">
      <c r="B25555" s="1"/>
      <c r="C25555" s="29"/>
      <c r="D25555" s="27"/>
      <c r="E25555" s="27"/>
      <c r="F25555" s="27"/>
      <c r="G25555" s="1"/>
      <c r="H25555" s="1"/>
      <c r="I25555" s="1"/>
    </row>
    <row r="25556" spans="2:9">
      <c r="B25556" s="1"/>
      <c r="C25556" s="29"/>
      <c r="D25556" s="27"/>
      <c r="E25556" s="27"/>
      <c r="F25556" s="27"/>
      <c r="G25556" s="1"/>
      <c r="H25556" s="1"/>
      <c r="I25556" s="1"/>
    </row>
    <row r="25557" spans="2:9">
      <c r="B25557" s="1"/>
      <c r="C25557" s="29"/>
      <c r="D25557" s="27"/>
      <c r="E25557" s="27"/>
      <c r="F25557" s="27"/>
      <c r="G25557" s="1"/>
      <c r="H25557" s="1"/>
      <c r="I25557" s="1"/>
    </row>
    <row r="25558" spans="2:9">
      <c r="B25558" s="1"/>
      <c r="C25558" s="29"/>
      <c r="D25558" s="27"/>
      <c r="E25558" s="27"/>
      <c r="F25558" s="27"/>
      <c r="G25558" s="1"/>
      <c r="H25558" s="1"/>
      <c r="I25558" s="1"/>
    </row>
    <row r="25559" spans="2:9">
      <c r="B25559" s="1"/>
      <c r="C25559" s="29"/>
      <c r="D25559" s="27"/>
      <c r="E25559" s="27"/>
      <c r="F25559" s="27"/>
      <c r="G25559" s="1"/>
      <c r="H25559" s="1"/>
      <c r="I25559" s="1"/>
    </row>
    <row r="25560" spans="2:9">
      <c r="B25560" s="1"/>
      <c r="C25560" s="29"/>
      <c r="D25560" s="27"/>
      <c r="E25560" s="27"/>
      <c r="F25560" s="27"/>
      <c r="G25560" s="1"/>
      <c r="H25560" s="1"/>
      <c r="I25560" s="1"/>
    </row>
    <row r="25561" spans="2:9">
      <c r="B25561" s="1"/>
      <c r="C25561" s="29"/>
      <c r="D25561" s="27"/>
      <c r="E25561" s="27"/>
      <c r="F25561" s="27"/>
      <c r="G25561" s="1"/>
      <c r="H25561" s="1"/>
      <c r="I25561" s="1"/>
    </row>
    <row r="25562" spans="2:9">
      <c r="B25562" s="1"/>
      <c r="C25562" s="29"/>
      <c r="D25562" s="27"/>
      <c r="E25562" s="27"/>
      <c r="F25562" s="27"/>
      <c r="G25562" s="1"/>
      <c r="H25562" s="1"/>
      <c r="I25562" s="1"/>
    </row>
    <row r="25563" spans="2:9">
      <c r="B25563" s="1"/>
      <c r="C25563" s="29"/>
      <c r="D25563" s="27"/>
      <c r="E25563" s="27"/>
      <c r="F25563" s="27"/>
      <c r="G25563" s="1"/>
      <c r="H25563" s="1"/>
      <c r="I25563" s="1"/>
    </row>
    <row r="25564" spans="2:9">
      <c r="B25564" s="1"/>
      <c r="C25564" s="29"/>
      <c r="D25564" s="27"/>
      <c r="E25564" s="27"/>
      <c r="F25564" s="27"/>
      <c r="G25564" s="1"/>
      <c r="H25564" s="1"/>
      <c r="I25564" s="1"/>
    </row>
    <row r="25565" spans="2:9">
      <c r="B25565" s="1"/>
      <c r="C25565" s="29"/>
      <c r="D25565" s="27"/>
      <c r="E25565" s="27"/>
      <c r="F25565" s="27"/>
      <c r="G25565" s="1"/>
      <c r="H25565" s="1"/>
      <c r="I25565" s="1"/>
    </row>
    <row r="25566" spans="2:9">
      <c r="B25566" s="1"/>
      <c r="C25566" s="29"/>
      <c r="D25566" s="27"/>
      <c r="E25566" s="27"/>
      <c r="F25566" s="27"/>
      <c r="G25566" s="1"/>
      <c r="H25566" s="1"/>
      <c r="I25566" s="1"/>
    </row>
    <row r="25567" spans="2:9">
      <c r="B25567" s="1"/>
      <c r="C25567" s="29"/>
      <c r="D25567" s="27"/>
      <c r="E25567" s="27"/>
      <c r="F25567" s="27"/>
      <c r="G25567" s="1"/>
      <c r="H25567" s="1"/>
      <c r="I25567" s="1"/>
    </row>
    <row r="25568" spans="2:9">
      <c r="B25568" s="1"/>
      <c r="C25568" s="29"/>
      <c r="D25568" s="27"/>
      <c r="E25568" s="27"/>
      <c r="F25568" s="27"/>
      <c r="G25568" s="1"/>
      <c r="H25568" s="1"/>
      <c r="I25568" s="1"/>
    </row>
    <row r="25569" spans="2:9">
      <c r="B25569" s="1"/>
      <c r="C25569" s="29"/>
      <c r="D25569" s="27"/>
      <c r="E25569" s="27"/>
      <c r="F25569" s="27"/>
      <c r="G25569" s="1"/>
      <c r="H25569" s="1"/>
      <c r="I25569" s="1"/>
    </row>
    <row r="25570" spans="2:9">
      <c r="B25570" s="1"/>
      <c r="C25570" s="29"/>
      <c r="D25570" s="27"/>
      <c r="E25570" s="27"/>
      <c r="F25570" s="27"/>
      <c r="G25570" s="1"/>
      <c r="H25570" s="1"/>
      <c r="I25570" s="1"/>
    </row>
    <row r="25571" spans="2:9">
      <c r="B25571" s="1"/>
      <c r="C25571" s="29"/>
      <c r="D25571" s="27"/>
      <c r="E25571" s="27"/>
      <c r="F25571" s="27"/>
      <c r="G25571" s="1"/>
      <c r="H25571" s="1"/>
      <c r="I25571" s="1"/>
    </row>
    <row r="25572" spans="2:9">
      <c r="B25572" s="1"/>
      <c r="C25572" s="29"/>
      <c r="D25572" s="27"/>
      <c r="E25572" s="27"/>
      <c r="F25572" s="27"/>
      <c r="G25572" s="1"/>
      <c r="H25572" s="1"/>
      <c r="I25572" s="1"/>
    </row>
    <row r="25573" spans="2:9">
      <c r="B25573" s="1"/>
      <c r="C25573" s="29"/>
      <c r="D25573" s="27"/>
      <c r="E25573" s="27"/>
      <c r="F25573" s="27"/>
      <c r="G25573" s="1"/>
      <c r="H25573" s="1"/>
      <c r="I25573" s="1"/>
    </row>
    <row r="25574" spans="2:9">
      <c r="B25574" s="1"/>
      <c r="C25574" s="29"/>
      <c r="D25574" s="27"/>
      <c r="E25574" s="27"/>
      <c r="F25574" s="27"/>
      <c r="G25574" s="1"/>
      <c r="H25574" s="1"/>
      <c r="I25574" s="1"/>
    </row>
    <row r="25575" spans="2:9">
      <c r="B25575" s="1"/>
      <c r="C25575" s="29"/>
      <c r="D25575" s="27"/>
      <c r="E25575" s="27"/>
      <c r="F25575" s="27"/>
      <c r="G25575" s="1"/>
      <c r="H25575" s="1"/>
      <c r="I25575" s="1"/>
    </row>
    <row r="25576" spans="2:9">
      <c r="B25576" s="1"/>
      <c r="C25576" s="29"/>
      <c r="D25576" s="27"/>
      <c r="E25576" s="27"/>
      <c r="F25576" s="27"/>
      <c r="G25576" s="1"/>
      <c r="H25576" s="1"/>
      <c r="I25576" s="1"/>
    </row>
    <row r="25577" spans="2:9">
      <c r="B25577" s="1"/>
      <c r="C25577" s="29"/>
      <c r="D25577" s="27"/>
      <c r="E25577" s="27"/>
      <c r="F25577" s="27"/>
      <c r="G25577" s="1"/>
      <c r="H25577" s="1"/>
      <c r="I25577" s="1"/>
    </row>
    <row r="25578" spans="2:9">
      <c r="B25578" s="1"/>
      <c r="C25578" s="29"/>
      <c r="D25578" s="27"/>
      <c r="E25578" s="27"/>
      <c r="F25578" s="27"/>
      <c r="G25578" s="1"/>
      <c r="H25578" s="1"/>
      <c r="I25578" s="1"/>
    </row>
    <row r="25579" spans="2:9">
      <c r="B25579" s="1"/>
      <c r="C25579" s="29"/>
      <c r="D25579" s="27"/>
      <c r="E25579" s="27"/>
      <c r="F25579" s="27"/>
      <c r="G25579" s="1"/>
      <c r="H25579" s="1"/>
      <c r="I25579" s="1"/>
    </row>
    <row r="25580" spans="2:9">
      <c r="B25580" s="1"/>
      <c r="C25580" s="29"/>
      <c r="D25580" s="27"/>
      <c r="E25580" s="27"/>
      <c r="F25580" s="27"/>
      <c r="G25580" s="1"/>
      <c r="H25580" s="1"/>
      <c r="I25580" s="1"/>
    </row>
    <row r="25581" spans="2:9">
      <c r="B25581" s="1"/>
      <c r="C25581" s="29"/>
      <c r="D25581" s="27"/>
      <c r="E25581" s="27"/>
      <c r="F25581" s="27"/>
      <c r="G25581" s="1"/>
      <c r="H25581" s="1"/>
      <c r="I25581" s="1"/>
    </row>
    <row r="25582" spans="2:9">
      <c r="B25582" s="1"/>
      <c r="C25582" s="29"/>
      <c r="D25582" s="27"/>
      <c r="E25582" s="27"/>
      <c r="F25582" s="27"/>
      <c r="G25582" s="1"/>
      <c r="H25582" s="1"/>
      <c r="I25582" s="1"/>
    </row>
    <row r="25583" spans="2:9">
      <c r="B25583" s="1"/>
      <c r="C25583" s="29"/>
      <c r="D25583" s="27"/>
      <c r="E25583" s="27"/>
      <c r="F25583" s="27"/>
      <c r="G25583" s="1"/>
      <c r="H25583" s="1"/>
      <c r="I25583" s="1"/>
    </row>
    <row r="25584" spans="2:9">
      <c r="B25584" s="1"/>
      <c r="C25584" s="29"/>
      <c r="D25584" s="27"/>
      <c r="E25584" s="27"/>
      <c r="F25584" s="27"/>
      <c r="G25584" s="1"/>
      <c r="H25584" s="1"/>
      <c r="I25584" s="1"/>
    </row>
    <row r="25585" spans="2:9">
      <c r="B25585" s="1"/>
      <c r="C25585" s="29"/>
      <c r="D25585" s="27"/>
      <c r="E25585" s="27"/>
      <c r="F25585" s="27"/>
      <c r="G25585" s="1"/>
      <c r="H25585" s="1"/>
      <c r="I25585" s="1"/>
    </row>
    <row r="25586" spans="2:9">
      <c r="B25586" s="1"/>
      <c r="C25586" s="29"/>
      <c r="D25586" s="27"/>
      <c r="E25586" s="27"/>
      <c r="F25586" s="27"/>
      <c r="G25586" s="1"/>
      <c r="H25586" s="1"/>
      <c r="I25586" s="1"/>
    </row>
    <row r="25587" spans="2:9">
      <c r="B25587" s="1"/>
      <c r="C25587" s="29"/>
      <c r="D25587" s="27"/>
      <c r="E25587" s="27"/>
      <c r="F25587" s="27"/>
      <c r="G25587" s="1"/>
      <c r="H25587" s="1"/>
      <c r="I25587" s="1"/>
    </row>
    <row r="25588" spans="2:9">
      <c r="B25588" s="1"/>
      <c r="C25588" s="29"/>
      <c r="D25588" s="27"/>
      <c r="E25588" s="27"/>
      <c r="F25588" s="27"/>
      <c r="G25588" s="1"/>
      <c r="H25588" s="1"/>
      <c r="I25588" s="1"/>
    </row>
    <row r="25589" spans="2:9">
      <c r="B25589" s="1"/>
      <c r="C25589" s="29"/>
      <c r="D25589" s="27"/>
      <c r="E25589" s="27"/>
      <c r="F25589" s="27"/>
      <c r="G25589" s="1"/>
      <c r="H25589" s="1"/>
      <c r="I25589" s="1"/>
    </row>
    <row r="25590" spans="2:9">
      <c r="B25590" s="1"/>
      <c r="C25590" s="29"/>
      <c r="D25590" s="27"/>
      <c r="E25590" s="27"/>
      <c r="F25590" s="27"/>
      <c r="G25590" s="1"/>
      <c r="H25590" s="1"/>
      <c r="I25590" s="1"/>
    </row>
    <row r="25591" spans="2:9">
      <c r="B25591" s="1"/>
      <c r="C25591" s="29"/>
      <c r="D25591" s="27"/>
      <c r="E25591" s="27"/>
      <c r="F25591" s="27"/>
      <c r="G25591" s="1"/>
      <c r="H25591" s="1"/>
      <c r="I25591" s="1"/>
    </row>
    <row r="25592" spans="2:9">
      <c r="B25592" s="1"/>
      <c r="C25592" s="29"/>
      <c r="D25592" s="27"/>
      <c r="E25592" s="27"/>
      <c r="F25592" s="27"/>
      <c r="G25592" s="1"/>
      <c r="H25592" s="1"/>
      <c r="I25592" s="1"/>
    </row>
    <row r="25593" spans="2:9">
      <c r="B25593" s="1"/>
      <c r="C25593" s="29"/>
      <c r="D25593" s="27"/>
      <c r="E25593" s="27"/>
      <c r="F25593" s="27"/>
      <c r="G25593" s="1"/>
      <c r="H25593" s="1"/>
      <c r="I25593" s="1"/>
    </row>
    <row r="25594" spans="2:9">
      <c r="B25594" s="1"/>
      <c r="C25594" s="29"/>
      <c r="D25594" s="27"/>
      <c r="E25594" s="27"/>
      <c r="F25594" s="27"/>
      <c r="G25594" s="1"/>
      <c r="H25594" s="1"/>
      <c r="I25594" s="1"/>
    </row>
    <row r="25595" spans="2:9">
      <c r="B25595" s="1"/>
      <c r="C25595" s="29"/>
      <c r="D25595" s="27"/>
      <c r="E25595" s="27"/>
      <c r="F25595" s="27"/>
      <c r="G25595" s="1"/>
      <c r="H25595" s="1"/>
      <c r="I25595" s="1"/>
    </row>
    <row r="25596" spans="2:9">
      <c r="B25596" s="1"/>
      <c r="C25596" s="29"/>
      <c r="D25596" s="27"/>
      <c r="E25596" s="27"/>
      <c r="F25596" s="27"/>
      <c r="G25596" s="1"/>
      <c r="H25596" s="1"/>
      <c r="I25596" s="1"/>
    </row>
    <row r="25597" spans="2:9">
      <c r="B25597" s="1"/>
      <c r="C25597" s="29"/>
      <c r="D25597" s="27"/>
      <c r="E25597" s="27"/>
      <c r="F25597" s="27"/>
      <c r="G25597" s="1"/>
      <c r="H25597" s="1"/>
      <c r="I25597" s="1"/>
    </row>
    <row r="25598" spans="2:9">
      <c r="B25598" s="1"/>
      <c r="C25598" s="29"/>
      <c r="D25598" s="27"/>
      <c r="E25598" s="27"/>
      <c r="F25598" s="27"/>
      <c r="G25598" s="1"/>
      <c r="H25598" s="1"/>
      <c r="I25598" s="1"/>
    </row>
    <row r="25599" spans="2:9">
      <c r="B25599" s="1"/>
      <c r="C25599" s="29"/>
      <c r="D25599" s="27"/>
      <c r="E25599" s="27"/>
      <c r="F25599" s="27"/>
      <c r="G25599" s="1"/>
      <c r="H25599" s="1"/>
      <c r="I25599" s="1"/>
    </row>
    <row r="25600" spans="2:9">
      <c r="B25600" s="1"/>
      <c r="C25600" s="29"/>
      <c r="D25600" s="27"/>
      <c r="E25600" s="27"/>
      <c r="F25600" s="27"/>
      <c r="G25600" s="1"/>
      <c r="H25600" s="1"/>
      <c r="I25600" s="1"/>
    </row>
    <row r="25601" spans="2:9">
      <c r="B25601" s="1"/>
      <c r="C25601" s="29"/>
      <c r="D25601" s="27"/>
      <c r="E25601" s="27"/>
      <c r="F25601" s="27"/>
      <c r="G25601" s="1"/>
      <c r="H25601" s="1"/>
      <c r="I25601" s="1"/>
    </row>
    <row r="25602" spans="2:9">
      <c r="B25602" s="1"/>
      <c r="C25602" s="29"/>
      <c r="D25602" s="27"/>
      <c r="E25602" s="27"/>
      <c r="F25602" s="27"/>
      <c r="G25602" s="1"/>
      <c r="H25602" s="1"/>
      <c r="I25602" s="1"/>
    </row>
    <row r="25603" spans="2:9">
      <c r="B25603" s="1"/>
      <c r="C25603" s="29"/>
      <c r="D25603" s="27"/>
      <c r="E25603" s="27"/>
      <c r="F25603" s="27"/>
      <c r="G25603" s="1"/>
      <c r="H25603" s="1"/>
      <c r="I25603" s="1"/>
    </row>
    <row r="25604" spans="2:9">
      <c r="B25604" s="1"/>
      <c r="C25604" s="29"/>
      <c r="D25604" s="27"/>
      <c r="E25604" s="27"/>
      <c r="F25604" s="27"/>
      <c r="G25604" s="1"/>
      <c r="H25604" s="1"/>
      <c r="I25604" s="1"/>
    </row>
    <row r="25605" spans="2:9">
      <c r="B25605" s="1"/>
      <c r="C25605" s="29"/>
      <c r="D25605" s="27"/>
      <c r="E25605" s="27"/>
      <c r="F25605" s="27"/>
      <c r="G25605" s="1"/>
      <c r="H25605" s="1"/>
      <c r="I25605" s="1"/>
    </row>
    <row r="25606" spans="2:9">
      <c r="B25606" s="1"/>
      <c r="C25606" s="29"/>
      <c r="D25606" s="27"/>
      <c r="E25606" s="27"/>
      <c r="F25606" s="27"/>
      <c r="G25606" s="1"/>
      <c r="H25606" s="1"/>
      <c r="I25606" s="1"/>
    </row>
    <row r="25607" spans="2:9">
      <c r="B25607" s="1"/>
      <c r="C25607" s="29"/>
      <c r="D25607" s="27"/>
      <c r="E25607" s="27"/>
      <c r="F25607" s="27"/>
      <c r="G25607" s="1"/>
      <c r="H25607" s="1"/>
      <c r="I25607" s="1"/>
    </row>
    <row r="25608" spans="2:9">
      <c r="B25608" s="1"/>
      <c r="C25608" s="29"/>
      <c r="D25608" s="27"/>
      <c r="E25608" s="27"/>
      <c r="F25608" s="27"/>
      <c r="G25608" s="1"/>
      <c r="H25608" s="1"/>
      <c r="I25608" s="1"/>
    </row>
    <row r="25609" spans="2:9">
      <c r="B25609" s="1"/>
      <c r="C25609" s="29"/>
      <c r="D25609" s="27"/>
      <c r="E25609" s="27"/>
      <c r="F25609" s="27"/>
      <c r="G25609" s="1"/>
      <c r="H25609" s="1"/>
      <c r="I25609" s="1"/>
    </row>
    <row r="25610" spans="2:9">
      <c r="B25610" s="1"/>
      <c r="C25610" s="29"/>
      <c r="D25610" s="27"/>
      <c r="E25610" s="27"/>
      <c r="F25610" s="27"/>
      <c r="G25610" s="1"/>
      <c r="H25610" s="1"/>
      <c r="I25610" s="1"/>
    </row>
    <row r="25611" spans="2:9">
      <c r="B25611" s="1"/>
      <c r="C25611" s="29"/>
      <c r="D25611" s="27"/>
      <c r="E25611" s="27"/>
      <c r="F25611" s="27"/>
      <c r="G25611" s="1"/>
      <c r="H25611" s="1"/>
      <c r="I25611" s="1"/>
    </row>
    <row r="25612" spans="2:9">
      <c r="B25612" s="1"/>
      <c r="C25612" s="29"/>
      <c r="D25612" s="27"/>
      <c r="E25612" s="27"/>
      <c r="F25612" s="27"/>
      <c r="G25612" s="1"/>
      <c r="H25612" s="1"/>
      <c r="I25612" s="1"/>
    </row>
    <row r="25613" spans="2:9">
      <c r="B25613" s="1"/>
      <c r="C25613" s="29"/>
      <c r="D25613" s="27"/>
      <c r="E25613" s="27"/>
      <c r="F25613" s="27"/>
      <c r="G25613" s="1"/>
      <c r="H25613" s="1"/>
      <c r="I25613" s="1"/>
    </row>
    <row r="25614" spans="2:9">
      <c r="B25614" s="1"/>
      <c r="C25614" s="29"/>
      <c r="D25614" s="27"/>
      <c r="E25614" s="27"/>
      <c r="F25614" s="27"/>
      <c r="G25614" s="1"/>
      <c r="H25614" s="1"/>
      <c r="I25614" s="1"/>
    </row>
    <row r="25615" spans="2:9">
      <c r="B25615" s="1"/>
      <c r="C25615" s="29"/>
      <c r="D25615" s="27"/>
      <c r="E25615" s="27"/>
      <c r="F25615" s="27"/>
      <c r="G25615" s="1"/>
      <c r="H25615" s="1"/>
      <c r="I25615" s="1"/>
    </row>
    <row r="25616" spans="2:9">
      <c r="B25616" s="1"/>
      <c r="C25616" s="29"/>
      <c r="D25616" s="27"/>
      <c r="E25616" s="27"/>
      <c r="F25616" s="27"/>
      <c r="G25616" s="1"/>
      <c r="H25616" s="1"/>
      <c r="I25616" s="1"/>
    </row>
    <row r="25617" spans="2:9">
      <c r="B25617" s="1"/>
      <c r="C25617" s="29"/>
      <c r="D25617" s="27"/>
      <c r="E25617" s="27"/>
      <c r="F25617" s="27"/>
      <c r="G25617" s="1"/>
      <c r="H25617" s="1"/>
      <c r="I25617" s="1"/>
    </row>
    <row r="25618" spans="2:9">
      <c r="B25618" s="1"/>
      <c r="C25618" s="29"/>
      <c r="D25618" s="27"/>
      <c r="E25618" s="27"/>
      <c r="F25618" s="27"/>
      <c r="G25618" s="1"/>
      <c r="H25618" s="1"/>
      <c r="I25618" s="1"/>
    </row>
    <row r="25619" spans="2:9">
      <c r="B25619" s="1"/>
      <c r="C25619" s="29"/>
      <c r="D25619" s="27"/>
      <c r="E25619" s="27"/>
      <c r="F25619" s="27"/>
      <c r="G25619" s="1"/>
      <c r="H25619" s="1"/>
      <c r="I25619" s="1"/>
    </row>
    <row r="25620" spans="2:9">
      <c r="B25620" s="1"/>
      <c r="C25620" s="29"/>
      <c r="D25620" s="27"/>
      <c r="E25620" s="27"/>
      <c r="F25620" s="27"/>
      <c r="G25620" s="1"/>
      <c r="H25620" s="1"/>
      <c r="I25620" s="1"/>
    </row>
    <row r="25621" spans="2:9">
      <c r="B25621" s="1"/>
      <c r="C25621" s="29"/>
      <c r="D25621" s="27"/>
      <c r="E25621" s="27"/>
      <c r="F25621" s="27"/>
      <c r="G25621" s="1"/>
      <c r="H25621" s="1"/>
      <c r="I25621" s="1"/>
    </row>
    <row r="25622" spans="2:9">
      <c r="B25622" s="1"/>
      <c r="C25622" s="29"/>
      <c r="D25622" s="27"/>
      <c r="E25622" s="27"/>
      <c r="F25622" s="27"/>
      <c r="G25622" s="1"/>
      <c r="H25622" s="1"/>
      <c r="I25622" s="1"/>
    </row>
    <row r="25623" spans="2:9">
      <c r="B25623" s="1"/>
      <c r="C25623" s="29"/>
      <c r="D25623" s="27"/>
      <c r="E25623" s="27"/>
      <c r="F25623" s="27"/>
      <c r="G25623" s="1"/>
      <c r="H25623" s="1"/>
      <c r="I25623" s="1"/>
    </row>
    <row r="25624" spans="2:9">
      <c r="B25624" s="1"/>
      <c r="C25624" s="29"/>
      <c r="D25624" s="27"/>
      <c r="E25624" s="27"/>
      <c r="F25624" s="27"/>
      <c r="G25624" s="1"/>
      <c r="H25624" s="1"/>
      <c r="I25624" s="1"/>
    </row>
    <row r="25625" spans="2:9">
      <c r="B25625" s="1"/>
      <c r="C25625" s="29"/>
      <c r="D25625" s="27"/>
      <c r="E25625" s="27"/>
      <c r="F25625" s="27"/>
      <c r="G25625" s="1"/>
      <c r="H25625" s="1"/>
      <c r="I25625" s="1"/>
    </row>
    <row r="25626" spans="2:9">
      <c r="B25626" s="1"/>
      <c r="C25626" s="29"/>
      <c r="D25626" s="27"/>
      <c r="E25626" s="27"/>
      <c r="F25626" s="27"/>
      <c r="G25626" s="1"/>
      <c r="H25626" s="1"/>
      <c r="I25626" s="1"/>
    </row>
    <row r="25627" spans="2:9">
      <c r="B25627" s="1"/>
      <c r="C25627" s="29"/>
      <c r="D25627" s="27"/>
      <c r="E25627" s="27"/>
      <c r="F25627" s="27"/>
      <c r="G25627" s="1"/>
      <c r="H25627" s="1"/>
      <c r="I25627" s="1"/>
    </row>
    <row r="25628" spans="2:9">
      <c r="B25628" s="1"/>
      <c r="C25628" s="29"/>
      <c r="D25628" s="27"/>
      <c r="E25628" s="27"/>
      <c r="F25628" s="27"/>
      <c r="G25628" s="1"/>
      <c r="H25628" s="1"/>
      <c r="I25628" s="1"/>
    </row>
    <row r="25629" spans="2:9">
      <c r="B25629" s="1"/>
      <c r="C25629" s="29"/>
      <c r="D25629" s="27"/>
      <c r="E25629" s="27"/>
      <c r="F25629" s="27"/>
      <c r="G25629" s="1"/>
      <c r="H25629" s="1"/>
      <c r="I25629" s="1"/>
    </row>
    <row r="25630" spans="2:9">
      <c r="B25630" s="1"/>
      <c r="C25630" s="29"/>
      <c r="D25630" s="27"/>
      <c r="E25630" s="27"/>
      <c r="F25630" s="27"/>
      <c r="G25630" s="1"/>
      <c r="H25630" s="1"/>
      <c r="I25630" s="1"/>
    </row>
    <row r="25631" spans="2:9">
      <c r="B25631" s="1"/>
      <c r="C25631" s="29"/>
      <c r="D25631" s="27"/>
      <c r="E25631" s="27"/>
      <c r="F25631" s="27"/>
      <c r="G25631" s="1"/>
      <c r="H25631" s="1"/>
      <c r="I25631" s="1"/>
    </row>
    <row r="25632" spans="2:9">
      <c r="B25632" s="1"/>
      <c r="C25632" s="29"/>
      <c r="D25632" s="27"/>
      <c r="E25632" s="27"/>
      <c r="F25632" s="27"/>
      <c r="G25632" s="1"/>
      <c r="H25632" s="1"/>
      <c r="I25632" s="1"/>
    </row>
    <row r="25633" spans="2:9">
      <c r="B25633" s="1"/>
      <c r="C25633" s="29"/>
      <c r="D25633" s="27"/>
      <c r="E25633" s="27"/>
      <c r="F25633" s="27"/>
      <c r="G25633" s="1"/>
      <c r="H25633" s="1"/>
      <c r="I25633" s="1"/>
    </row>
    <row r="25634" spans="2:9">
      <c r="B25634" s="1"/>
      <c r="C25634" s="29"/>
      <c r="D25634" s="27"/>
      <c r="E25634" s="27"/>
      <c r="F25634" s="27"/>
      <c r="G25634" s="1"/>
      <c r="H25634" s="1"/>
      <c r="I25634" s="1"/>
    </row>
    <row r="25635" spans="2:9">
      <c r="B25635" s="1"/>
      <c r="C25635" s="29"/>
      <c r="D25635" s="27"/>
      <c r="E25635" s="27"/>
      <c r="F25635" s="27"/>
      <c r="G25635" s="1"/>
      <c r="H25635" s="1"/>
      <c r="I25635" s="1"/>
    </row>
    <row r="25636" spans="2:9">
      <c r="B25636" s="1"/>
      <c r="C25636" s="29"/>
      <c r="D25636" s="27"/>
      <c r="E25636" s="27"/>
      <c r="F25636" s="27"/>
      <c r="G25636" s="1"/>
      <c r="H25636" s="1"/>
      <c r="I25636" s="1"/>
    </row>
    <row r="25637" spans="2:9">
      <c r="B25637" s="1"/>
      <c r="C25637" s="29"/>
      <c r="D25637" s="27"/>
      <c r="E25637" s="27"/>
      <c r="F25637" s="27"/>
      <c r="G25637" s="1"/>
      <c r="H25637" s="1"/>
      <c r="I25637" s="1"/>
    </row>
    <row r="25638" spans="2:9">
      <c r="B25638" s="1"/>
      <c r="C25638" s="29"/>
      <c r="D25638" s="27"/>
      <c r="E25638" s="27"/>
      <c r="F25638" s="27"/>
      <c r="G25638" s="1"/>
      <c r="H25638" s="1"/>
      <c r="I25638" s="1"/>
    </row>
    <row r="25639" spans="2:9">
      <c r="B25639" s="1"/>
      <c r="C25639" s="29"/>
      <c r="D25639" s="27"/>
      <c r="E25639" s="27"/>
      <c r="F25639" s="27"/>
      <c r="G25639" s="1"/>
      <c r="H25639" s="1"/>
      <c r="I25639" s="1"/>
    </row>
    <row r="25640" spans="2:9">
      <c r="B25640" s="1"/>
      <c r="C25640" s="29"/>
      <c r="D25640" s="27"/>
      <c r="E25640" s="27"/>
      <c r="F25640" s="27"/>
      <c r="G25640" s="1"/>
      <c r="H25640" s="1"/>
      <c r="I25640" s="1"/>
    </row>
    <row r="25641" spans="2:9">
      <c r="B25641" s="1"/>
      <c r="C25641" s="29"/>
      <c r="D25641" s="27"/>
      <c r="E25641" s="27"/>
      <c r="F25641" s="27"/>
      <c r="G25641" s="1"/>
      <c r="H25641" s="1"/>
      <c r="I25641" s="1"/>
    </row>
    <row r="25642" spans="2:9">
      <c r="B25642" s="1"/>
      <c r="C25642" s="29"/>
      <c r="D25642" s="27"/>
      <c r="E25642" s="27"/>
      <c r="F25642" s="27"/>
      <c r="G25642" s="1"/>
      <c r="H25642" s="1"/>
      <c r="I25642" s="1"/>
    </row>
    <row r="25643" spans="2:9">
      <c r="B25643" s="1"/>
      <c r="C25643" s="29"/>
      <c r="D25643" s="27"/>
      <c r="E25643" s="27"/>
      <c r="F25643" s="27"/>
      <c r="G25643" s="1"/>
      <c r="H25643" s="1"/>
      <c r="I25643" s="1"/>
    </row>
    <row r="25644" spans="2:9">
      <c r="B25644" s="1"/>
      <c r="C25644" s="29"/>
      <c r="D25644" s="27"/>
      <c r="E25644" s="27"/>
      <c r="F25644" s="27"/>
      <c r="G25644" s="1"/>
      <c r="H25644" s="1"/>
      <c r="I25644" s="1"/>
    </row>
    <row r="25645" spans="2:9">
      <c r="B25645" s="1"/>
      <c r="C25645" s="29"/>
      <c r="D25645" s="27"/>
      <c r="E25645" s="27"/>
      <c r="F25645" s="27"/>
      <c r="G25645" s="1"/>
      <c r="H25645" s="1"/>
      <c r="I25645" s="1"/>
    </row>
    <row r="25646" spans="2:9">
      <c r="B25646" s="1"/>
      <c r="C25646" s="29"/>
      <c r="D25646" s="27"/>
      <c r="E25646" s="27"/>
      <c r="F25646" s="27"/>
      <c r="G25646" s="1"/>
      <c r="H25646" s="1"/>
      <c r="I25646" s="1"/>
    </row>
    <row r="25647" spans="2:9">
      <c r="B25647" s="1"/>
      <c r="C25647" s="29"/>
      <c r="D25647" s="27"/>
      <c r="E25647" s="27"/>
      <c r="F25647" s="27"/>
      <c r="G25647" s="1"/>
      <c r="H25647" s="1"/>
      <c r="I25647" s="1"/>
    </row>
    <row r="25648" spans="2:9">
      <c r="B25648" s="1"/>
      <c r="C25648" s="29"/>
      <c r="D25648" s="27"/>
      <c r="E25648" s="27"/>
      <c r="F25648" s="27"/>
      <c r="G25648" s="1"/>
      <c r="H25648" s="1"/>
      <c r="I25648" s="1"/>
    </row>
    <row r="25649" spans="2:9">
      <c r="B25649" s="1"/>
      <c r="C25649" s="29"/>
      <c r="D25649" s="27"/>
      <c r="E25649" s="27"/>
      <c r="F25649" s="27"/>
      <c r="G25649" s="1"/>
      <c r="H25649" s="1"/>
      <c r="I25649" s="1"/>
    </row>
    <row r="25650" spans="2:9">
      <c r="B25650" s="1"/>
      <c r="C25650" s="29"/>
      <c r="D25650" s="27"/>
      <c r="E25650" s="27"/>
      <c r="F25650" s="27"/>
      <c r="G25650" s="1"/>
      <c r="H25650" s="1"/>
      <c r="I25650" s="1"/>
    </row>
    <row r="25651" spans="2:9">
      <c r="B25651" s="1"/>
      <c r="C25651" s="29"/>
      <c r="D25651" s="27"/>
      <c r="E25651" s="27"/>
      <c r="F25651" s="27"/>
      <c r="G25651" s="1"/>
      <c r="H25651" s="1"/>
      <c r="I25651" s="1"/>
    </row>
    <row r="25652" spans="2:9">
      <c r="B25652" s="1"/>
      <c r="C25652" s="29"/>
      <c r="D25652" s="27"/>
      <c r="E25652" s="27"/>
      <c r="F25652" s="27"/>
      <c r="G25652" s="1"/>
      <c r="H25652" s="1"/>
      <c r="I25652" s="1"/>
    </row>
    <row r="25653" spans="2:9">
      <c r="B25653" s="1"/>
      <c r="C25653" s="29"/>
      <c r="D25653" s="27"/>
      <c r="E25653" s="27"/>
      <c r="F25653" s="27"/>
      <c r="G25653" s="1"/>
      <c r="H25653" s="1"/>
      <c r="I25653" s="1"/>
    </row>
    <row r="25654" spans="2:9">
      <c r="B25654" s="1"/>
      <c r="C25654" s="29"/>
      <c r="D25654" s="27"/>
      <c r="E25654" s="27"/>
      <c r="F25654" s="27"/>
      <c r="G25654" s="1"/>
      <c r="H25654" s="1"/>
      <c r="I25654" s="1"/>
    </row>
    <row r="25655" spans="2:9">
      <c r="B25655" s="1"/>
      <c r="C25655" s="29"/>
      <c r="D25655" s="27"/>
      <c r="E25655" s="27"/>
      <c r="F25655" s="27"/>
      <c r="G25655" s="1"/>
      <c r="H25655" s="1"/>
      <c r="I25655" s="1"/>
    </row>
    <row r="25656" spans="2:9">
      <c r="B25656" s="1"/>
      <c r="C25656" s="29"/>
      <c r="D25656" s="27"/>
      <c r="E25656" s="27"/>
      <c r="F25656" s="27"/>
      <c r="G25656" s="1"/>
      <c r="H25656" s="1"/>
      <c r="I25656" s="1"/>
    </row>
    <row r="25657" spans="2:9">
      <c r="B25657" s="1"/>
      <c r="C25657" s="29"/>
      <c r="D25657" s="27"/>
      <c r="E25657" s="27"/>
      <c r="F25657" s="27"/>
      <c r="G25657" s="1"/>
      <c r="H25657" s="1"/>
      <c r="I25657" s="1"/>
    </row>
    <row r="25658" spans="2:9">
      <c r="B25658" s="1"/>
      <c r="C25658" s="29"/>
      <c r="D25658" s="27"/>
      <c r="E25658" s="27"/>
      <c r="F25658" s="27"/>
      <c r="G25658" s="1"/>
      <c r="H25658" s="1"/>
      <c r="I25658" s="1"/>
    </row>
    <row r="25659" spans="2:9">
      <c r="B25659" s="1"/>
      <c r="C25659" s="29"/>
      <c r="D25659" s="27"/>
      <c r="E25659" s="27"/>
      <c r="F25659" s="27"/>
      <c r="G25659" s="1"/>
      <c r="H25659" s="1"/>
      <c r="I25659" s="1"/>
    </row>
    <row r="25660" spans="2:9">
      <c r="B25660" s="1"/>
      <c r="C25660" s="29"/>
      <c r="D25660" s="27"/>
      <c r="E25660" s="27"/>
      <c r="F25660" s="27"/>
      <c r="G25660" s="1"/>
      <c r="H25660" s="1"/>
      <c r="I25660" s="1"/>
    </row>
    <row r="25661" spans="2:9">
      <c r="B25661" s="1"/>
      <c r="C25661" s="29"/>
      <c r="D25661" s="27"/>
      <c r="E25661" s="27"/>
      <c r="F25661" s="27"/>
      <c r="G25661" s="1"/>
      <c r="H25661" s="1"/>
      <c r="I25661" s="1"/>
    </row>
    <row r="25662" spans="2:9">
      <c r="B25662" s="1"/>
      <c r="C25662" s="29"/>
      <c r="D25662" s="27"/>
      <c r="E25662" s="27"/>
      <c r="F25662" s="27"/>
      <c r="G25662" s="1"/>
      <c r="H25662" s="1"/>
      <c r="I25662" s="1"/>
    </row>
    <row r="25663" spans="2:9">
      <c r="B25663" s="1"/>
      <c r="C25663" s="29"/>
      <c r="D25663" s="27"/>
      <c r="E25663" s="27"/>
      <c r="F25663" s="27"/>
      <c r="G25663" s="1"/>
      <c r="H25663" s="1"/>
      <c r="I25663" s="1"/>
    </row>
    <row r="25664" spans="2:9">
      <c r="B25664" s="1"/>
      <c r="C25664" s="29"/>
      <c r="D25664" s="27"/>
      <c r="E25664" s="27"/>
      <c r="F25664" s="27"/>
      <c r="G25664" s="1"/>
      <c r="H25664" s="1"/>
      <c r="I25664" s="1"/>
    </row>
    <row r="25665" spans="2:9">
      <c r="B25665" s="1"/>
      <c r="C25665" s="29"/>
      <c r="D25665" s="27"/>
      <c r="E25665" s="27"/>
      <c r="F25665" s="27"/>
      <c r="G25665" s="1"/>
      <c r="H25665" s="1"/>
      <c r="I25665" s="1"/>
    </row>
    <row r="25666" spans="2:9">
      <c r="B25666" s="1"/>
      <c r="C25666" s="29"/>
      <c r="D25666" s="27"/>
      <c r="E25666" s="27"/>
      <c r="F25666" s="27"/>
      <c r="G25666" s="1"/>
      <c r="H25666" s="1"/>
      <c r="I25666" s="1"/>
    </row>
    <row r="25667" spans="2:9">
      <c r="B25667" s="1"/>
      <c r="C25667" s="29"/>
      <c r="D25667" s="27"/>
      <c r="E25667" s="27"/>
      <c r="F25667" s="27"/>
      <c r="G25667" s="1"/>
      <c r="H25667" s="1"/>
      <c r="I25667" s="1"/>
    </row>
    <row r="25668" spans="2:9">
      <c r="B25668" s="1"/>
      <c r="C25668" s="29"/>
      <c r="D25668" s="27"/>
      <c r="E25668" s="27"/>
      <c r="F25668" s="27"/>
      <c r="G25668" s="1"/>
      <c r="H25668" s="1"/>
      <c r="I25668" s="1"/>
    </row>
    <row r="25669" spans="2:9">
      <c r="B25669" s="1"/>
      <c r="C25669" s="29"/>
      <c r="D25669" s="27"/>
      <c r="E25669" s="27"/>
      <c r="F25669" s="27"/>
      <c r="G25669" s="1"/>
      <c r="H25669" s="1"/>
      <c r="I25669" s="1"/>
    </row>
    <row r="25670" spans="2:9">
      <c r="B25670" s="1"/>
      <c r="C25670" s="29"/>
      <c r="D25670" s="27"/>
      <c r="E25670" s="27"/>
      <c r="F25670" s="27"/>
      <c r="G25670" s="1"/>
      <c r="H25670" s="1"/>
      <c r="I25670" s="1"/>
    </row>
    <row r="25671" spans="2:9">
      <c r="B25671" s="1"/>
      <c r="C25671" s="29"/>
      <c r="D25671" s="27"/>
      <c r="E25671" s="27"/>
      <c r="F25671" s="27"/>
      <c r="G25671" s="1"/>
      <c r="H25671" s="1"/>
      <c r="I25671" s="1"/>
    </row>
    <row r="25672" spans="2:9">
      <c r="B25672" s="1"/>
      <c r="C25672" s="29"/>
      <c r="D25672" s="27"/>
      <c r="E25672" s="27"/>
      <c r="F25672" s="27"/>
      <c r="G25672" s="1"/>
      <c r="H25672" s="1"/>
      <c r="I25672" s="1"/>
    </row>
    <row r="25673" spans="2:9">
      <c r="B25673" s="1"/>
      <c r="C25673" s="29"/>
      <c r="D25673" s="27"/>
      <c r="E25673" s="27"/>
      <c r="F25673" s="27"/>
      <c r="G25673" s="1"/>
      <c r="H25673" s="1"/>
      <c r="I25673" s="1"/>
    </row>
    <row r="25674" spans="2:9">
      <c r="B25674" s="1"/>
      <c r="C25674" s="29"/>
      <c r="D25674" s="27"/>
      <c r="E25674" s="27"/>
      <c r="F25674" s="27"/>
      <c r="G25674" s="1"/>
      <c r="H25674" s="1"/>
      <c r="I25674" s="1"/>
    </row>
    <row r="25675" spans="2:9">
      <c r="B25675" s="1"/>
      <c r="C25675" s="29"/>
      <c r="D25675" s="27"/>
      <c r="E25675" s="27"/>
      <c r="F25675" s="27"/>
      <c r="G25675" s="1"/>
      <c r="H25675" s="1"/>
      <c r="I25675" s="1"/>
    </row>
    <row r="25676" spans="2:9">
      <c r="B25676" s="1"/>
      <c r="C25676" s="29"/>
      <c r="D25676" s="27"/>
      <c r="E25676" s="27"/>
      <c r="F25676" s="27"/>
      <c r="G25676" s="1"/>
      <c r="H25676" s="1"/>
      <c r="I25676" s="1"/>
    </row>
    <row r="25677" spans="2:9">
      <c r="B25677" s="1"/>
      <c r="C25677" s="29"/>
      <c r="D25677" s="27"/>
      <c r="E25677" s="27"/>
      <c r="F25677" s="27"/>
      <c r="G25677" s="1"/>
      <c r="H25677" s="1"/>
      <c r="I25677" s="1"/>
    </row>
    <row r="25678" spans="2:9">
      <c r="B25678" s="1"/>
      <c r="C25678" s="29"/>
      <c r="D25678" s="27"/>
      <c r="E25678" s="27"/>
      <c r="F25678" s="27"/>
      <c r="G25678" s="1"/>
      <c r="H25678" s="1"/>
      <c r="I25678" s="1"/>
    </row>
    <row r="25679" spans="2:9">
      <c r="B25679" s="1"/>
      <c r="C25679" s="29"/>
      <c r="D25679" s="27"/>
      <c r="E25679" s="27"/>
      <c r="F25679" s="27"/>
      <c r="G25679" s="1"/>
      <c r="H25679" s="1"/>
      <c r="I25679" s="1"/>
    </row>
    <row r="25680" spans="2:9">
      <c r="B25680" s="1"/>
      <c r="C25680" s="29"/>
      <c r="D25680" s="27"/>
      <c r="E25680" s="27"/>
      <c r="F25680" s="27"/>
      <c r="G25680" s="1"/>
      <c r="H25680" s="1"/>
      <c r="I25680" s="1"/>
    </row>
    <row r="25681" spans="2:9">
      <c r="B25681" s="1"/>
      <c r="C25681" s="29"/>
      <c r="D25681" s="27"/>
      <c r="E25681" s="27"/>
      <c r="F25681" s="27"/>
      <c r="G25681" s="1"/>
      <c r="H25681" s="1"/>
      <c r="I25681" s="1"/>
    </row>
    <row r="25682" spans="2:9">
      <c r="B25682" s="1"/>
      <c r="C25682" s="29"/>
      <c r="D25682" s="27"/>
      <c r="E25682" s="27"/>
      <c r="F25682" s="27"/>
      <c r="G25682" s="1"/>
      <c r="H25682" s="1"/>
      <c r="I25682" s="1"/>
    </row>
    <row r="25683" spans="2:9">
      <c r="B25683" s="1"/>
      <c r="C25683" s="29"/>
      <c r="D25683" s="27"/>
      <c r="E25683" s="27"/>
      <c r="F25683" s="27"/>
      <c r="G25683" s="1"/>
      <c r="H25683" s="1"/>
      <c r="I25683" s="1"/>
    </row>
    <row r="25684" spans="2:9">
      <c r="B25684" s="1"/>
      <c r="C25684" s="29"/>
      <c r="D25684" s="27"/>
      <c r="E25684" s="27"/>
      <c r="F25684" s="27"/>
      <c r="G25684" s="1"/>
      <c r="H25684" s="1"/>
      <c r="I25684" s="1"/>
    </row>
    <row r="25685" spans="2:9">
      <c r="B25685" s="1"/>
      <c r="C25685" s="29"/>
      <c r="D25685" s="27"/>
      <c r="E25685" s="27"/>
      <c r="F25685" s="27"/>
      <c r="G25685" s="1"/>
      <c r="H25685" s="1"/>
      <c r="I25685" s="1"/>
    </row>
    <row r="25686" spans="2:9">
      <c r="B25686" s="1"/>
      <c r="C25686" s="29"/>
      <c r="D25686" s="27"/>
      <c r="E25686" s="27"/>
      <c r="F25686" s="27"/>
      <c r="G25686" s="1"/>
      <c r="H25686" s="1"/>
      <c r="I25686" s="1"/>
    </row>
    <row r="25687" spans="2:9">
      <c r="B25687" s="1"/>
      <c r="C25687" s="29"/>
      <c r="D25687" s="27"/>
      <c r="E25687" s="27"/>
      <c r="F25687" s="27"/>
      <c r="G25687" s="1"/>
      <c r="H25687" s="1"/>
      <c r="I25687" s="1"/>
    </row>
    <row r="25688" spans="2:9">
      <c r="B25688" s="1"/>
      <c r="C25688" s="29"/>
      <c r="D25688" s="27"/>
      <c r="E25688" s="27"/>
      <c r="F25688" s="27"/>
      <c r="G25688" s="1"/>
      <c r="H25688" s="1"/>
      <c r="I25688" s="1"/>
    </row>
    <row r="25689" spans="2:9">
      <c r="B25689" s="1"/>
      <c r="C25689" s="29"/>
      <c r="D25689" s="27"/>
      <c r="E25689" s="27"/>
      <c r="F25689" s="27"/>
      <c r="G25689" s="1"/>
      <c r="H25689" s="1"/>
      <c r="I25689" s="1"/>
    </row>
    <row r="25690" spans="2:9">
      <c r="B25690" s="1"/>
      <c r="C25690" s="29"/>
      <c r="D25690" s="27"/>
      <c r="E25690" s="27"/>
      <c r="F25690" s="27"/>
      <c r="G25690" s="1"/>
      <c r="H25690" s="1"/>
      <c r="I25690" s="1"/>
    </row>
    <row r="25691" spans="2:9">
      <c r="B25691" s="1"/>
      <c r="C25691" s="29"/>
      <c r="D25691" s="27"/>
      <c r="E25691" s="27"/>
      <c r="F25691" s="27"/>
      <c r="G25691" s="1"/>
      <c r="H25691" s="1"/>
      <c r="I25691" s="1"/>
    </row>
    <row r="25692" spans="2:9">
      <c r="B25692" s="1"/>
      <c r="C25692" s="29"/>
      <c r="D25692" s="27"/>
      <c r="E25692" s="27"/>
      <c r="F25692" s="27"/>
      <c r="G25692" s="1"/>
      <c r="H25692" s="1"/>
      <c r="I25692" s="1"/>
    </row>
    <row r="25693" spans="2:9">
      <c r="B25693" s="1"/>
      <c r="C25693" s="29"/>
      <c r="D25693" s="27"/>
      <c r="E25693" s="27"/>
      <c r="F25693" s="27"/>
      <c r="G25693" s="1"/>
      <c r="H25693" s="1"/>
      <c r="I25693" s="1"/>
    </row>
    <row r="25694" spans="2:9">
      <c r="B25694" s="1"/>
      <c r="C25694" s="29"/>
      <c r="D25694" s="27"/>
      <c r="E25694" s="27"/>
      <c r="F25694" s="27"/>
      <c r="G25694" s="1"/>
      <c r="H25694" s="1"/>
      <c r="I25694" s="1"/>
    </row>
    <row r="25695" spans="2:9">
      <c r="B25695" s="1"/>
      <c r="C25695" s="29"/>
      <c r="D25695" s="27"/>
      <c r="E25695" s="27"/>
      <c r="F25695" s="27"/>
      <c r="G25695" s="1"/>
      <c r="H25695" s="1"/>
      <c r="I25695" s="1"/>
    </row>
    <row r="25696" spans="2:9">
      <c r="B25696" s="1"/>
      <c r="C25696" s="29"/>
      <c r="D25696" s="27"/>
      <c r="E25696" s="27"/>
      <c r="F25696" s="27"/>
      <c r="G25696" s="1"/>
      <c r="H25696" s="1"/>
      <c r="I25696" s="1"/>
    </row>
    <row r="25697" spans="2:9">
      <c r="B25697" s="1"/>
      <c r="C25697" s="29"/>
      <c r="D25697" s="27"/>
      <c r="E25697" s="27"/>
      <c r="F25697" s="27"/>
      <c r="G25697" s="1"/>
      <c r="H25697" s="1"/>
      <c r="I25697" s="1"/>
    </row>
    <row r="25698" spans="2:9">
      <c r="B25698" s="1"/>
      <c r="C25698" s="29"/>
      <c r="D25698" s="27"/>
      <c r="E25698" s="27"/>
      <c r="F25698" s="27"/>
      <c r="G25698" s="1"/>
      <c r="H25698" s="1"/>
      <c r="I25698" s="1"/>
    </row>
    <row r="25699" spans="2:9">
      <c r="B25699" s="1"/>
      <c r="C25699" s="29"/>
      <c r="D25699" s="27"/>
      <c r="E25699" s="27"/>
      <c r="F25699" s="27"/>
      <c r="G25699" s="1"/>
      <c r="H25699" s="1"/>
      <c r="I25699" s="1"/>
    </row>
    <row r="25700" spans="2:9">
      <c r="B25700" s="1"/>
      <c r="C25700" s="29"/>
      <c r="D25700" s="27"/>
      <c r="E25700" s="27"/>
      <c r="F25700" s="27"/>
      <c r="G25700" s="1"/>
      <c r="H25700" s="1"/>
      <c r="I25700" s="1"/>
    </row>
    <row r="25701" spans="2:9">
      <c r="B25701" s="1"/>
      <c r="C25701" s="29"/>
      <c r="D25701" s="27"/>
      <c r="E25701" s="27"/>
      <c r="F25701" s="27"/>
      <c r="G25701" s="1"/>
      <c r="H25701" s="1"/>
      <c r="I25701" s="1"/>
    </row>
    <row r="25702" spans="2:9">
      <c r="B25702" s="1"/>
      <c r="C25702" s="29"/>
      <c r="D25702" s="27"/>
      <c r="E25702" s="27"/>
      <c r="F25702" s="27"/>
      <c r="G25702" s="1"/>
      <c r="H25702" s="1"/>
      <c r="I25702" s="1"/>
    </row>
    <row r="25703" spans="2:9">
      <c r="B25703" s="1"/>
      <c r="C25703" s="29"/>
      <c r="D25703" s="27"/>
      <c r="E25703" s="27"/>
      <c r="F25703" s="27"/>
      <c r="G25703" s="1"/>
      <c r="H25703" s="1"/>
      <c r="I25703" s="1"/>
    </row>
    <row r="25704" spans="2:9">
      <c r="B25704" s="1"/>
      <c r="C25704" s="29"/>
      <c r="D25704" s="27"/>
      <c r="E25704" s="27"/>
      <c r="F25704" s="27"/>
      <c r="G25704" s="1"/>
      <c r="H25704" s="1"/>
      <c r="I25704" s="1"/>
    </row>
    <row r="25705" spans="2:9">
      <c r="B25705" s="1"/>
      <c r="C25705" s="29"/>
      <c r="D25705" s="27"/>
      <c r="E25705" s="27"/>
      <c r="F25705" s="27"/>
      <c r="G25705" s="1"/>
      <c r="H25705" s="1"/>
      <c r="I25705" s="1"/>
    </row>
    <row r="25706" spans="2:9">
      <c r="B25706" s="1"/>
      <c r="C25706" s="29"/>
      <c r="D25706" s="27"/>
      <c r="E25706" s="27"/>
      <c r="F25706" s="27"/>
      <c r="G25706" s="1"/>
      <c r="H25706" s="1"/>
      <c r="I25706" s="1"/>
    </row>
    <row r="25707" spans="2:9">
      <c r="B25707" s="1"/>
      <c r="C25707" s="29"/>
      <c r="D25707" s="27"/>
      <c r="E25707" s="27"/>
      <c r="F25707" s="27"/>
      <c r="G25707" s="1"/>
      <c r="H25707" s="1"/>
      <c r="I25707" s="1"/>
    </row>
    <row r="25708" spans="2:9">
      <c r="B25708" s="1"/>
      <c r="C25708" s="29"/>
      <c r="D25708" s="27"/>
      <c r="E25708" s="27"/>
      <c r="F25708" s="27"/>
      <c r="G25708" s="1"/>
      <c r="H25708" s="1"/>
      <c r="I25708" s="1"/>
    </row>
    <row r="25709" spans="2:9">
      <c r="B25709" s="1"/>
      <c r="C25709" s="29"/>
      <c r="D25709" s="27"/>
      <c r="E25709" s="27"/>
      <c r="F25709" s="27"/>
      <c r="G25709" s="1"/>
      <c r="H25709" s="1"/>
      <c r="I25709" s="1"/>
    </row>
    <row r="25710" spans="2:9">
      <c r="B25710" s="1"/>
      <c r="C25710" s="29"/>
      <c r="D25710" s="27"/>
      <c r="E25710" s="27"/>
      <c r="F25710" s="27"/>
      <c r="G25710" s="1"/>
      <c r="H25710" s="1"/>
      <c r="I25710" s="1"/>
    </row>
    <row r="25711" spans="2:9">
      <c r="B25711" s="1"/>
      <c r="C25711" s="29"/>
      <c r="D25711" s="27"/>
      <c r="E25711" s="27"/>
      <c r="F25711" s="27"/>
      <c r="G25711" s="1"/>
      <c r="H25711" s="1"/>
      <c r="I25711" s="1"/>
    </row>
    <row r="25712" spans="2:9">
      <c r="B25712" s="1"/>
      <c r="C25712" s="29"/>
      <c r="D25712" s="27"/>
      <c r="E25712" s="27"/>
      <c r="F25712" s="27"/>
      <c r="G25712" s="1"/>
      <c r="H25712" s="1"/>
      <c r="I25712" s="1"/>
    </row>
    <row r="25713" spans="2:9">
      <c r="B25713" s="1"/>
      <c r="C25713" s="29"/>
      <c r="D25713" s="27"/>
      <c r="E25713" s="27"/>
      <c r="F25713" s="27"/>
      <c r="G25713" s="1"/>
      <c r="H25713" s="1"/>
      <c r="I25713" s="1"/>
    </row>
    <row r="25714" spans="2:9">
      <c r="B25714" s="1"/>
      <c r="C25714" s="29"/>
      <c r="D25714" s="27"/>
      <c r="E25714" s="27"/>
      <c r="F25714" s="27"/>
      <c r="G25714" s="1"/>
      <c r="H25714" s="1"/>
      <c r="I25714" s="1"/>
    </row>
    <row r="25715" spans="2:9">
      <c r="B25715" s="1"/>
      <c r="C25715" s="29"/>
      <c r="D25715" s="27"/>
      <c r="E25715" s="27"/>
      <c r="F25715" s="27"/>
      <c r="G25715" s="1"/>
      <c r="H25715" s="1"/>
      <c r="I25715" s="1"/>
    </row>
    <row r="25716" spans="2:9">
      <c r="B25716" s="1"/>
      <c r="C25716" s="29"/>
      <c r="D25716" s="27"/>
      <c r="E25716" s="27"/>
      <c r="F25716" s="27"/>
      <c r="G25716" s="1"/>
      <c r="H25716" s="1"/>
      <c r="I25716" s="1"/>
    </row>
    <row r="25717" spans="2:9">
      <c r="B25717" s="1"/>
      <c r="C25717" s="29"/>
      <c r="D25717" s="27"/>
      <c r="E25717" s="27"/>
      <c r="F25717" s="27"/>
      <c r="G25717" s="1"/>
      <c r="H25717" s="1"/>
      <c r="I25717" s="1"/>
    </row>
    <row r="25718" spans="2:9">
      <c r="B25718" s="1"/>
      <c r="C25718" s="29"/>
      <c r="D25718" s="27"/>
      <c r="E25718" s="27"/>
      <c r="F25718" s="27"/>
      <c r="G25718" s="1"/>
      <c r="H25718" s="1"/>
      <c r="I25718" s="1"/>
    </row>
    <row r="25719" spans="2:9">
      <c r="B25719" s="1"/>
      <c r="C25719" s="29"/>
      <c r="D25719" s="27"/>
      <c r="E25719" s="27"/>
      <c r="F25719" s="27"/>
      <c r="G25719" s="1"/>
      <c r="H25719" s="1"/>
      <c r="I25719" s="1"/>
    </row>
    <row r="25720" spans="2:9">
      <c r="B25720" s="1"/>
      <c r="C25720" s="29"/>
      <c r="D25720" s="27"/>
      <c r="E25720" s="27"/>
      <c r="F25720" s="27"/>
      <c r="G25720" s="1"/>
      <c r="H25720" s="1"/>
      <c r="I25720" s="1"/>
    </row>
    <row r="25721" spans="2:9">
      <c r="B25721" s="1"/>
      <c r="C25721" s="29"/>
      <c r="D25721" s="27"/>
      <c r="E25721" s="27"/>
      <c r="F25721" s="27"/>
      <c r="G25721" s="1"/>
      <c r="H25721" s="1"/>
      <c r="I25721" s="1"/>
    </row>
    <row r="25722" spans="2:9">
      <c r="B25722" s="1"/>
      <c r="C25722" s="29"/>
      <c r="D25722" s="27"/>
      <c r="E25722" s="27"/>
      <c r="F25722" s="27"/>
      <c r="G25722" s="1"/>
      <c r="H25722" s="1"/>
      <c r="I25722" s="1"/>
    </row>
    <row r="25723" spans="2:9">
      <c r="B25723" s="1"/>
      <c r="C25723" s="29"/>
      <c r="D25723" s="27"/>
      <c r="E25723" s="27"/>
      <c r="F25723" s="27"/>
      <c r="G25723" s="1"/>
      <c r="H25723" s="1"/>
      <c r="I25723" s="1"/>
    </row>
    <row r="25724" spans="2:9">
      <c r="B25724" s="1"/>
      <c r="C25724" s="29"/>
      <c r="D25724" s="27"/>
      <c r="E25724" s="27"/>
      <c r="F25724" s="27"/>
      <c r="G25724" s="1"/>
      <c r="H25724" s="1"/>
      <c r="I25724" s="1"/>
    </row>
    <row r="25725" spans="2:9">
      <c r="B25725" s="1"/>
      <c r="C25725" s="29"/>
      <c r="D25725" s="27"/>
      <c r="E25725" s="27"/>
      <c r="F25725" s="27"/>
      <c r="G25725" s="1"/>
      <c r="H25725" s="1"/>
      <c r="I25725" s="1"/>
    </row>
    <row r="25726" spans="2:9">
      <c r="B25726" s="1"/>
      <c r="C25726" s="29"/>
      <c r="D25726" s="27"/>
      <c r="E25726" s="27"/>
      <c r="F25726" s="27"/>
      <c r="G25726" s="1"/>
      <c r="H25726" s="1"/>
      <c r="I25726" s="1"/>
    </row>
    <row r="25727" spans="2:9">
      <c r="B25727" s="1"/>
      <c r="C25727" s="29"/>
      <c r="D25727" s="27"/>
      <c r="E25727" s="27"/>
      <c r="F25727" s="27"/>
      <c r="G25727" s="1"/>
      <c r="H25727" s="1"/>
      <c r="I25727" s="1"/>
    </row>
    <row r="25728" spans="2:9">
      <c r="B25728" s="1"/>
      <c r="C25728" s="29"/>
      <c r="D25728" s="27"/>
      <c r="E25728" s="27"/>
      <c r="F25728" s="27"/>
      <c r="G25728" s="1"/>
      <c r="H25728" s="1"/>
      <c r="I25728" s="1"/>
    </row>
    <row r="25729" spans="2:9">
      <c r="B25729" s="1"/>
      <c r="C25729" s="29"/>
      <c r="D25729" s="27"/>
      <c r="E25729" s="27"/>
      <c r="F25729" s="27"/>
      <c r="G25729" s="1"/>
      <c r="H25729" s="1"/>
      <c r="I25729" s="1"/>
    </row>
    <row r="25730" spans="2:9">
      <c r="B25730" s="1"/>
      <c r="C25730" s="29"/>
      <c r="D25730" s="27"/>
      <c r="E25730" s="27"/>
      <c r="F25730" s="27"/>
      <c r="G25730" s="1"/>
      <c r="H25730" s="1"/>
      <c r="I25730" s="1"/>
    </row>
    <row r="25731" spans="2:9">
      <c r="B25731" s="1"/>
      <c r="C25731" s="29"/>
      <c r="D25731" s="27"/>
      <c r="E25731" s="27"/>
      <c r="F25731" s="27"/>
      <c r="G25731" s="1"/>
      <c r="H25731" s="1"/>
      <c r="I25731" s="1"/>
    </row>
    <row r="25732" spans="2:9">
      <c r="B25732" s="1"/>
      <c r="C25732" s="29"/>
      <c r="D25732" s="27"/>
      <c r="E25732" s="27"/>
      <c r="F25732" s="27"/>
      <c r="G25732" s="1"/>
      <c r="H25732" s="1"/>
      <c r="I25732" s="1"/>
    </row>
    <row r="25733" spans="2:9">
      <c r="B25733" s="1"/>
      <c r="C25733" s="29"/>
      <c r="D25733" s="27"/>
      <c r="E25733" s="27"/>
      <c r="F25733" s="27"/>
      <c r="G25733" s="1"/>
      <c r="H25733" s="1"/>
      <c r="I25733" s="1"/>
    </row>
    <row r="25734" spans="2:9">
      <c r="B25734" s="1"/>
      <c r="C25734" s="29"/>
      <c r="D25734" s="27"/>
      <c r="E25734" s="27"/>
      <c r="F25734" s="27"/>
      <c r="G25734" s="1"/>
      <c r="H25734" s="1"/>
      <c r="I25734" s="1"/>
    </row>
    <row r="25735" spans="2:9">
      <c r="B25735" s="1"/>
      <c r="C25735" s="29"/>
      <c r="D25735" s="27"/>
      <c r="E25735" s="27"/>
      <c r="F25735" s="27"/>
      <c r="G25735" s="1"/>
      <c r="H25735" s="1"/>
      <c r="I25735" s="1"/>
    </row>
    <row r="25736" spans="2:9">
      <c r="B25736" s="1"/>
      <c r="C25736" s="29"/>
      <c r="D25736" s="27"/>
      <c r="E25736" s="27"/>
      <c r="F25736" s="27"/>
      <c r="G25736" s="1"/>
      <c r="H25736" s="1"/>
      <c r="I25736" s="1"/>
    </row>
    <row r="25737" spans="2:9">
      <c r="B25737" s="1"/>
      <c r="C25737" s="29"/>
      <c r="D25737" s="27"/>
      <c r="E25737" s="27"/>
      <c r="F25737" s="27"/>
      <c r="G25737" s="1"/>
      <c r="H25737" s="1"/>
      <c r="I25737" s="1"/>
    </row>
    <row r="25738" spans="2:9">
      <c r="B25738" s="1"/>
      <c r="C25738" s="29"/>
      <c r="D25738" s="27"/>
      <c r="E25738" s="27"/>
      <c r="F25738" s="27"/>
      <c r="G25738" s="1"/>
      <c r="H25738" s="1"/>
      <c r="I25738" s="1"/>
    </row>
    <row r="25739" spans="2:9">
      <c r="B25739" s="1"/>
      <c r="C25739" s="29"/>
      <c r="D25739" s="27"/>
      <c r="E25739" s="27"/>
      <c r="F25739" s="27"/>
      <c r="G25739" s="1"/>
      <c r="H25739" s="1"/>
      <c r="I25739" s="1"/>
    </row>
    <row r="25740" spans="2:9">
      <c r="B25740" s="1"/>
      <c r="C25740" s="29"/>
      <c r="D25740" s="27"/>
      <c r="E25740" s="27"/>
      <c r="F25740" s="27"/>
      <c r="G25740" s="1"/>
      <c r="H25740" s="1"/>
      <c r="I25740" s="1"/>
    </row>
    <row r="25741" spans="2:9">
      <c r="B25741" s="1"/>
      <c r="C25741" s="29"/>
      <c r="D25741" s="27"/>
      <c r="E25741" s="27"/>
      <c r="F25741" s="27"/>
      <c r="G25741" s="1"/>
      <c r="H25741" s="1"/>
      <c r="I25741" s="1"/>
    </row>
    <row r="25742" spans="2:9">
      <c r="B25742" s="1"/>
      <c r="C25742" s="29"/>
      <c r="D25742" s="27"/>
      <c r="E25742" s="27"/>
      <c r="F25742" s="27"/>
      <c r="G25742" s="1"/>
      <c r="H25742" s="1"/>
      <c r="I25742" s="1"/>
    </row>
    <row r="25743" spans="2:9">
      <c r="B25743" s="1"/>
      <c r="C25743" s="29"/>
      <c r="D25743" s="27"/>
      <c r="E25743" s="27"/>
      <c r="F25743" s="27"/>
      <c r="G25743" s="1"/>
      <c r="H25743" s="1"/>
      <c r="I25743" s="1"/>
    </row>
    <row r="25744" spans="2:9">
      <c r="B25744" s="1"/>
      <c r="C25744" s="29"/>
      <c r="D25744" s="27"/>
      <c r="E25744" s="27"/>
      <c r="F25744" s="27"/>
      <c r="G25744" s="1"/>
      <c r="H25744" s="1"/>
      <c r="I25744" s="1"/>
    </row>
    <row r="25745" spans="2:9">
      <c r="B25745" s="1"/>
      <c r="C25745" s="29"/>
      <c r="D25745" s="27"/>
      <c r="E25745" s="27"/>
      <c r="F25745" s="27"/>
      <c r="G25745" s="1"/>
      <c r="H25745" s="1"/>
      <c r="I25745" s="1"/>
    </row>
    <row r="25746" spans="2:9">
      <c r="B25746" s="1"/>
      <c r="C25746" s="29"/>
      <c r="D25746" s="27"/>
      <c r="E25746" s="27"/>
      <c r="F25746" s="27"/>
      <c r="G25746" s="1"/>
      <c r="H25746" s="1"/>
      <c r="I25746" s="1"/>
    </row>
    <row r="25747" spans="2:9">
      <c r="B25747" s="1"/>
      <c r="C25747" s="29"/>
      <c r="D25747" s="27"/>
      <c r="E25747" s="27"/>
      <c r="F25747" s="27"/>
      <c r="G25747" s="1"/>
      <c r="H25747" s="1"/>
      <c r="I25747" s="1"/>
    </row>
    <row r="25748" spans="2:9">
      <c r="B25748" s="1"/>
      <c r="C25748" s="29"/>
      <c r="D25748" s="27"/>
      <c r="E25748" s="27"/>
      <c r="F25748" s="27"/>
      <c r="G25748" s="1"/>
      <c r="H25748" s="1"/>
      <c r="I25748" s="1"/>
    </row>
    <row r="25749" spans="2:9">
      <c r="B25749" s="1"/>
      <c r="C25749" s="29"/>
      <c r="D25749" s="27"/>
      <c r="E25749" s="27"/>
      <c r="F25749" s="27"/>
      <c r="G25749" s="1"/>
      <c r="H25749" s="1"/>
      <c r="I25749" s="1"/>
    </row>
    <row r="25750" spans="2:9">
      <c r="B25750" s="1"/>
      <c r="C25750" s="29"/>
      <c r="D25750" s="27"/>
      <c r="E25750" s="27"/>
      <c r="F25750" s="27"/>
      <c r="G25750" s="1"/>
      <c r="H25750" s="1"/>
      <c r="I25750" s="1"/>
    </row>
    <row r="25751" spans="2:9">
      <c r="B25751" s="1"/>
      <c r="C25751" s="29"/>
      <c r="D25751" s="27"/>
      <c r="E25751" s="27"/>
      <c r="F25751" s="27"/>
      <c r="G25751" s="1"/>
      <c r="H25751" s="1"/>
      <c r="I25751" s="1"/>
    </row>
    <row r="25752" spans="2:9">
      <c r="B25752" s="1"/>
      <c r="C25752" s="29"/>
      <c r="D25752" s="27"/>
      <c r="E25752" s="27"/>
      <c r="F25752" s="27"/>
      <c r="G25752" s="1"/>
      <c r="H25752" s="1"/>
      <c r="I25752" s="1"/>
    </row>
    <row r="25753" spans="2:9">
      <c r="B25753" s="1"/>
      <c r="C25753" s="29"/>
      <c r="D25753" s="27"/>
      <c r="E25753" s="27"/>
      <c r="F25753" s="27"/>
      <c r="G25753" s="1"/>
      <c r="H25753" s="1"/>
      <c r="I25753" s="1"/>
    </row>
    <row r="25754" spans="2:9">
      <c r="B25754" s="1"/>
      <c r="C25754" s="29"/>
      <c r="D25754" s="27"/>
      <c r="E25754" s="27"/>
      <c r="F25754" s="27"/>
      <c r="G25754" s="1"/>
      <c r="H25754" s="1"/>
      <c r="I25754" s="1"/>
    </row>
    <row r="25755" spans="2:9">
      <c r="B25755" s="1"/>
      <c r="C25755" s="29"/>
      <c r="D25755" s="27"/>
      <c r="E25755" s="27"/>
      <c r="F25755" s="27"/>
      <c r="G25755" s="1"/>
      <c r="H25755" s="1"/>
      <c r="I25755" s="1"/>
    </row>
    <row r="25756" spans="2:9">
      <c r="B25756" s="1"/>
      <c r="C25756" s="29"/>
      <c r="D25756" s="27"/>
      <c r="E25756" s="27"/>
      <c r="F25756" s="27"/>
      <c r="G25756" s="1"/>
      <c r="H25756" s="1"/>
      <c r="I25756" s="1"/>
    </row>
    <row r="25757" spans="2:9">
      <c r="B25757" s="1"/>
      <c r="C25757" s="29"/>
      <c r="D25757" s="27"/>
      <c r="E25757" s="27"/>
      <c r="F25757" s="27"/>
      <c r="G25757" s="1"/>
      <c r="H25757" s="1"/>
      <c r="I25757" s="1"/>
    </row>
    <row r="25758" spans="2:9">
      <c r="B25758" s="1"/>
      <c r="C25758" s="29"/>
      <c r="D25758" s="27"/>
      <c r="E25758" s="27"/>
      <c r="F25758" s="27"/>
      <c r="G25758" s="1"/>
      <c r="H25758" s="1"/>
      <c r="I25758" s="1"/>
    </row>
    <row r="25759" spans="2:9">
      <c r="B25759" s="1"/>
      <c r="C25759" s="29"/>
      <c r="D25759" s="27"/>
      <c r="E25759" s="27"/>
      <c r="F25759" s="27"/>
      <c r="G25759" s="1"/>
      <c r="H25759" s="1"/>
      <c r="I25759" s="1"/>
    </row>
    <row r="25760" spans="2:9">
      <c r="B25760" s="1"/>
      <c r="C25760" s="29"/>
      <c r="D25760" s="27"/>
      <c r="E25760" s="27"/>
      <c r="F25760" s="27"/>
      <c r="G25760" s="1"/>
      <c r="H25760" s="1"/>
      <c r="I25760" s="1"/>
    </row>
    <row r="25761" spans="2:9">
      <c r="B25761" s="1"/>
      <c r="C25761" s="29"/>
      <c r="D25761" s="27"/>
      <c r="E25761" s="27"/>
      <c r="F25761" s="27"/>
      <c r="G25761" s="1"/>
      <c r="H25761" s="1"/>
      <c r="I25761" s="1"/>
    </row>
    <row r="25762" spans="2:9">
      <c r="B25762" s="1"/>
      <c r="C25762" s="29"/>
      <c r="D25762" s="27"/>
      <c r="E25762" s="27"/>
      <c r="F25762" s="27"/>
      <c r="G25762" s="1"/>
      <c r="H25762" s="1"/>
      <c r="I25762" s="1"/>
    </row>
    <row r="25763" spans="2:9">
      <c r="B25763" s="1"/>
      <c r="C25763" s="29"/>
      <c r="D25763" s="27"/>
      <c r="E25763" s="27"/>
      <c r="F25763" s="27"/>
      <c r="G25763" s="1"/>
      <c r="H25763" s="1"/>
      <c r="I25763" s="1"/>
    </row>
    <row r="25764" spans="2:9">
      <c r="B25764" s="1"/>
      <c r="C25764" s="29"/>
      <c r="D25764" s="27"/>
      <c r="E25764" s="27"/>
      <c r="F25764" s="27"/>
      <c r="G25764" s="1"/>
      <c r="H25764" s="1"/>
      <c r="I25764" s="1"/>
    </row>
    <row r="25765" spans="2:9">
      <c r="B25765" s="1"/>
      <c r="C25765" s="29"/>
      <c r="D25765" s="27"/>
      <c r="E25765" s="27"/>
      <c r="F25765" s="27"/>
      <c r="G25765" s="1"/>
      <c r="H25765" s="1"/>
      <c r="I25765" s="1"/>
    </row>
    <row r="25766" spans="2:9">
      <c r="B25766" s="1"/>
      <c r="C25766" s="29"/>
      <c r="D25766" s="27"/>
      <c r="E25766" s="27"/>
      <c r="F25766" s="27"/>
      <c r="G25766" s="1"/>
      <c r="H25766" s="1"/>
      <c r="I25766" s="1"/>
    </row>
    <row r="25767" spans="2:9">
      <c r="B25767" s="1"/>
      <c r="C25767" s="29"/>
      <c r="D25767" s="27"/>
      <c r="E25767" s="27"/>
      <c r="F25767" s="27"/>
      <c r="G25767" s="1"/>
      <c r="H25767" s="1"/>
      <c r="I25767" s="1"/>
    </row>
    <row r="25768" spans="2:9">
      <c r="B25768" s="1"/>
      <c r="C25768" s="29"/>
      <c r="D25768" s="27"/>
      <c r="E25768" s="27"/>
      <c r="F25768" s="27"/>
      <c r="G25768" s="1"/>
      <c r="H25768" s="1"/>
      <c r="I25768" s="1"/>
    </row>
    <row r="25769" spans="2:9">
      <c r="B25769" s="1"/>
      <c r="C25769" s="29"/>
      <c r="D25769" s="27"/>
      <c r="E25769" s="27"/>
      <c r="F25769" s="27"/>
      <c r="G25769" s="1"/>
      <c r="H25769" s="1"/>
      <c r="I25769" s="1"/>
    </row>
    <row r="25770" spans="2:9">
      <c r="B25770" s="1"/>
      <c r="C25770" s="29"/>
      <c r="D25770" s="27"/>
      <c r="E25770" s="27"/>
      <c r="F25770" s="27"/>
      <c r="G25770" s="1"/>
      <c r="H25770" s="1"/>
      <c r="I25770" s="1"/>
    </row>
    <row r="25771" spans="2:9">
      <c r="B25771" s="1"/>
      <c r="C25771" s="29"/>
      <c r="D25771" s="27"/>
      <c r="E25771" s="27"/>
      <c r="F25771" s="27"/>
      <c r="G25771" s="1"/>
      <c r="H25771" s="1"/>
      <c r="I25771" s="1"/>
    </row>
    <row r="25772" spans="2:9">
      <c r="B25772" s="1"/>
      <c r="C25772" s="29"/>
      <c r="D25772" s="27"/>
      <c r="E25772" s="27"/>
      <c r="F25772" s="27"/>
      <c r="G25772" s="1"/>
      <c r="H25772" s="1"/>
      <c r="I25772" s="1"/>
    </row>
    <row r="25773" spans="2:9">
      <c r="B25773" s="1"/>
      <c r="C25773" s="29"/>
      <c r="D25773" s="27"/>
      <c r="E25773" s="27"/>
      <c r="F25773" s="27"/>
      <c r="G25773" s="1"/>
      <c r="H25773" s="1"/>
      <c r="I25773" s="1"/>
    </row>
    <row r="25774" spans="2:9">
      <c r="B25774" s="1"/>
      <c r="C25774" s="29"/>
      <c r="D25774" s="27"/>
      <c r="E25774" s="27"/>
      <c r="F25774" s="27"/>
      <c r="G25774" s="1"/>
      <c r="H25774" s="1"/>
      <c r="I25774" s="1"/>
    </row>
    <row r="25775" spans="2:9">
      <c r="B25775" s="1"/>
      <c r="C25775" s="29"/>
      <c r="D25775" s="27"/>
      <c r="E25775" s="27"/>
      <c r="F25775" s="27"/>
      <c r="G25775" s="1"/>
      <c r="H25775" s="1"/>
      <c r="I25775" s="1"/>
    </row>
    <row r="25776" spans="2:9">
      <c r="B25776" s="1"/>
      <c r="C25776" s="29"/>
      <c r="D25776" s="27"/>
      <c r="E25776" s="27"/>
      <c r="F25776" s="27"/>
      <c r="G25776" s="1"/>
      <c r="H25776" s="1"/>
      <c r="I25776" s="1"/>
    </row>
    <row r="25777" spans="2:9">
      <c r="B25777" s="1"/>
      <c r="C25777" s="29"/>
      <c r="D25777" s="27"/>
      <c r="E25777" s="27"/>
      <c r="F25777" s="27"/>
      <c r="G25777" s="1"/>
      <c r="H25777" s="1"/>
      <c r="I25777" s="1"/>
    </row>
    <row r="25778" spans="2:9">
      <c r="B25778" s="1"/>
      <c r="C25778" s="29"/>
      <c r="D25778" s="27"/>
      <c r="E25778" s="27"/>
      <c r="F25778" s="27"/>
      <c r="G25778" s="1"/>
      <c r="H25778" s="1"/>
      <c r="I25778" s="1"/>
    </row>
    <row r="25779" spans="2:9">
      <c r="B25779" s="1"/>
      <c r="C25779" s="29"/>
      <c r="D25779" s="27"/>
      <c r="E25779" s="27"/>
      <c r="F25779" s="27"/>
      <c r="G25779" s="1"/>
      <c r="H25779" s="1"/>
      <c r="I25779" s="1"/>
    </row>
    <row r="25780" spans="2:9">
      <c r="B25780" s="1"/>
      <c r="C25780" s="29"/>
      <c r="D25780" s="27"/>
      <c r="E25780" s="27"/>
      <c r="F25780" s="27"/>
      <c r="G25780" s="1"/>
      <c r="H25780" s="1"/>
      <c r="I25780" s="1"/>
    </row>
    <row r="25781" spans="2:9">
      <c r="B25781" s="1"/>
      <c r="C25781" s="29"/>
      <c r="D25781" s="27"/>
      <c r="E25781" s="27"/>
      <c r="F25781" s="27"/>
      <c r="G25781" s="1"/>
      <c r="H25781" s="1"/>
      <c r="I25781" s="1"/>
    </row>
    <row r="25782" spans="2:9">
      <c r="B25782" s="1"/>
      <c r="C25782" s="29"/>
      <c r="D25782" s="27"/>
      <c r="E25782" s="27"/>
      <c r="F25782" s="27"/>
      <c r="G25782" s="1"/>
      <c r="H25782" s="1"/>
      <c r="I25782" s="1"/>
    </row>
    <row r="25783" spans="2:9">
      <c r="B25783" s="1"/>
      <c r="C25783" s="29"/>
      <c r="D25783" s="27"/>
      <c r="E25783" s="27"/>
      <c r="F25783" s="27"/>
      <c r="G25783" s="1"/>
      <c r="H25783" s="1"/>
      <c r="I25783" s="1"/>
    </row>
    <row r="25784" spans="2:9">
      <c r="B25784" s="1"/>
      <c r="C25784" s="29"/>
      <c r="D25784" s="27"/>
      <c r="E25784" s="27"/>
      <c r="F25784" s="27"/>
      <c r="G25784" s="1"/>
      <c r="H25784" s="1"/>
      <c r="I25784" s="1"/>
    </row>
    <row r="25785" spans="2:9">
      <c r="B25785" s="1"/>
      <c r="C25785" s="29"/>
      <c r="D25785" s="27"/>
      <c r="E25785" s="27"/>
      <c r="F25785" s="27"/>
      <c r="G25785" s="1"/>
      <c r="H25785" s="1"/>
      <c r="I25785" s="1"/>
    </row>
    <row r="25786" spans="2:9">
      <c r="B25786" s="1"/>
      <c r="C25786" s="29"/>
      <c r="D25786" s="27"/>
      <c r="E25786" s="27"/>
      <c r="F25786" s="27"/>
      <c r="G25786" s="1"/>
      <c r="H25786" s="1"/>
      <c r="I25786" s="1"/>
    </row>
    <row r="25787" spans="2:9">
      <c r="B25787" s="1"/>
      <c r="C25787" s="29"/>
      <c r="D25787" s="27"/>
      <c r="E25787" s="27"/>
      <c r="F25787" s="27"/>
      <c r="G25787" s="1"/>
      <c r="H25787" s="1"/>
      <c r="I25787" s="1"/>
    </row>
    <row r="25788" spans="2:9">
      <c r="B25788" s="1"/>
      <c r="C25788" s="29"/>
      <c r="D25788" s="27"/>
      <c r="E25788" s="27"/>
      <c r="F25788" s="27"/>
      <c r="G25788" s="1"/>
      <c r="H25788" s="1"/>
      <c r="I25788" s="1"/>
    </row>
    <row r="25789" spans="2:9">
      <c r="B25789" s="1"/>
      <c r="C25789" s="29"/>
      <c r="D25789" s="27"/>
      <c r="E25789" s="27"/>
      <c r="F25789" s="27"/>
      <c r="G25789" s="1"/>
      <c r="H25789" s="1"/>
      <c r="I25789" s="1"/>
    </row>
    <row r="25790" spans="2:9">
      <c r="B25790" s="1"/>
      <c r="C25790" s="29"/>
      <c r="D25790" s="27"/>
      <c r="E25790" s="27"/>
      <c r="F25790" s="27"/>
      <c r="G25790" s="1"/>
      <c r="H25790" s="1"/>
      <c r="I25790" s="1"/>
    </row>
    <row r="25791" spans="2:9">
      <c r="B25791" s="1"/>
      <c r="C25791" s="29"/>
      <c r="D25791" s="27"/>
      <c r="E25791" s="27"/>
      <c r="F25791" s="27"/>
      <c r="G25791" s="1"/>
      <c r="H25791" s="1"/>
      <c r="I25791" s="1"/>
    </row>
    <row r="25792" spans="2:9">
      <c r="B25792" s="1"/>
      <c r="C25792" s="29"/>
      <c r="D25792" s="27"/>
      <c r="E25792" s="27"/>
      <c r="F25792" s="27"/>
      <c r="G25792" s="1"/>
      <c r="H25792" s="1"/>
      <c r="I25792" s="1"/>
    </row>
    <row r="25793" spans="2:9">
      <c r="B25793" s="1"/>
      <c r="C25793" s="29"/>
      <c r="D25793" s="27"/>
      <c r="E25793" s="27"/>
      <c r="F25793" s="27"/>
      <c r="G25793" s="1"/>
      <c r="H25793" s="1"/>
      <c r="I25793" s="1"/>
    </row>
    <row r="25794" spans="2:9">
      <c r="B25794" s="1"/>
      <c r="C25794" s="29"/>
      <c r="D25794" s="27"/>
      <c r="E25794" s="27"/>
      <c r="F25794" s="27"/>
      <c r="G25794" s="1"/>
      <c r="H25794" s="1"/>
      <c r="I25794" s="1"/>
    </row>
    <row r="25795" spans="2:9">
      <c r="B25795" s="1"/>
      <c r="C25795" s="29"/>
      <c r="D25795" s="27"/>
      <c r="E25795" s="27"/>
      <c r="F25795" s="27"/>
      <c r="G25795" s="1"/>
      <c r="H25795" s="1"/>
      <c r="I25795" s="1"/>
    </row>
    <row r="25796" spans="2:9">
      <c r="B25796" s="1"/>
      <c r="C25796" s="29"/>
      <c r="D25796" s="27"/>
      <c r="E25796" s="27"/>
      <c r="F25796" s="27"/>
      <c r="G25796" s="1"/>
      <c r="H25796" s="1"/>
      <c r="I25796" s="1"/>
    </row>
    <row r="25797" spans="2:9">
      <c r="B25797" s="1"/>
      <c r="C25797" s="29"/>
      <c r="D25797" s="27"/>
      <c r="E25797" s="27"/>
      <c r="F25797" s="27"/>
      <c r="G25797" s="1"/>
      <c r="H25797" s="1"/>
      <c r="I25797" s="1"/>
    </row>
    <row r="25798" spans="2:9">
      <c r="B25798" s="1"/>
      <c r="C25798" s="29"/>
      <c r="D25798" s="27"/>
      <c r="E25798" s="27"/>
      <c r="F25798" s="27"/>
      <c r="G25798" s="1"/>
      <c r="H25798" s="1"/>
      <c r="I25798" s="1"/>
    </row>
    <row r="25799" spans="2:9">
      <c r="B25799" s="1"/>
      <c r="C25799" s="29"/>
      <c r="D25799" s="27"/>
      <c r="E25799" s="27"/>
      <c r="F25799" s="27"/>
      <c r="G25799" s="1"/>
      <c r="H25799" s="1"/>
      <c r="I25799" s="1"/>
    </row>
    <row r="25800" spans="2:9">
      <c r="B25800" s="1"/>
      <c r="C25800" s="29"/>
      <c r="D25800" s="27"/>
      <c r="E25800" s="27"/>
      <c r="F25800" s="27"/>
      <c r="G25800" s="1"/>
      <c r="H25800" s="1"/>
      <c r="I25800" s="1"/>
    </row>
    <row r="25801" spans="2:9">
      <c r="B25801" s="1"/>
      <c r="C25801" s="29"/>
      <c r="D25801" s="27"/>
      <c r="E25801" s="27"/>
      <c r="F25801" s="27"/>
      <c r="G25801" s="1"/>
      <c r="H25801" s="1"/>
      <c r="I25801" s="1"/>
    </row>
    <row r="25802" spans="2:9">
      <c r="B25802" s="1"/>
      <c r="C25802" s="29"/>
      <c r="D25802" s="27"/>
      <c r="E25802" s="27"/>
      <c r="F25802" s="27"/>
      <c r="G25802" s="1"/>
      <c r="H25802" s="1"/>
      <c r="I25802" s="1"/>
    </row>
    <row r="25803" spans="2:9">
      <c r="B25803" s="1"/>
      <c r="C25803" s="29"/>
      <c r="D25803" s="27"/>
      <c r="E25803" s="27"/>
      <c r="F25803" s="27"/>
      <c r="G25803" s="1"/>
      <c r="H25803" s="1"/>
      <c r="I25803" s="1"/>
    </row>
    <row r="25804" spans="2:9">
      <c r="B25804" s="1"/>
      <c r="C25804" s="29"/>
      <c r="D25804" s="27"/>
      <c r="E25804" s="27"/>
      <c r="F25804" s="27"/>
      <c r="G25804" s="1"/>
      <c r="H25804" s="1"/>
      <c r="I25804" s="1"/>
    </row>
    <row r="25805" spans="2:9">
      <c r="B25805" s="1"/>
      <c r="C25805" s="29"/>
      <c r="D25805" s="27"/>
      <c r="E25805" s="27"/>
      <c r="F25805" s="27"/>
      <c r="G25805" s="1"/>
      <c r="H25805" s="1"/>
      <c r="I25805" s="1"/>
    </row>
    <row r="25806" spans="2:9">
      <c r="B25806" s="1"/>
      <c r="C25806" s="29"/>
      <c r="D25806" s="27"/>
      <c r="E25806" s="27"/>
      <c r="F25806" s="27"/>
      <c r="G25806" s="1"/>
      <c r="H25806" s="1"/>
      <c r="I25806" s="1"/>
    </row>
    <row r="25807" spans="2:9">
      <c r="B25807" s="1"/>
      <c r="C25807" s="29"/>
      <c r="D25807" s="27"/>
      <c r="E25807" s="27"/>
      <c r="F25807" s="27"/>
      <c r="G25807" s="1"/>
      <c r="H25807" s="1"/>
      <c r="I25807" s="1"/>
    </row>
    <row r="25808" spans="2:9">
      <c r="B25808" s="1"/>
      <c r="C25808" s="29"/>
      <c r="D25808" s="27"/>
      <c r="E25808" s="27"/>
      <c r="F25808" s="27"/>
      <c r="G25808" s="1"/>
      <c r="H25808" s="1"/>
      <c r="I25808" s="1"/>
    </row>
    <row r="25809" spans="2:9">
      <c r="B25809" s="1"/>
      <c r="C25809" s="29"/>
      <c r="D25809" s="27"/>
      <c r="E25809" s="27"/>
      <c r="F25809" s="27"/>
      <c r="G25809" s="1"/>
      <c r="H25809" s="1"/>
      <c r="I25809" s="1"/>
    </row>
    <row r="25810" spans="2:9">
      <c r="B25810" s="1"/>
      <c r="C25810" s="29"/>
      <c r="D25810" s="27"/>
      <c r="E25810" s="27"/>
      <c r="F25810" s="27"/>
      <c r="G25810" s="1"/>
      <c r="H25810" s="1"/>
      <c r="I25810" s="1"/>
    </row>
    <row r="25811" spans="2:9">
      <c r="B25811" s="1"/>
      <c r="C25811" s="29"/>
      <c r="D25811" s="27"/>
      <c r="E25811" s="27"/>
      <c r="F25811" s="27"/>
      <c r="G25811" s="1"/>
      <c r="H25811" s="1"/>
      <c r="I25811" s="1"/>
    </row>
    <row r="25812" spans="2:9">
      <c r="B25812" s="1"/>
      <c r="C25812" s="29"/>
      <c r="D25812" s="27"/>
      <c r="E25812" s="27"/>
      <c r="F25812" s="27"/>
      <c r="G25812" s="1"/>
      <c r="H25812" s="1"/>
      <c r="I25812" s="1"/>
    </row>
    <row r="25813" spans="2:9">
      <c r="B25813" s="1"/>
      <c r="C25813" s="29"/>
      <c r="D25813" s="27"/>
      <c r="E25813" s="27"/>
      <c r="F25813" s="27"/>
      <c r="G25813" s="1"/>
      <c r="H25813" s="1"/>
      <c r="I25813" s="1"/>
    </row>
    <row r="25814" spans="2:9">
      <c r="B25814" s="1"/>
      <c r="C25814" s="29"/>
      <c r="D25814" s="27"/>
      <c r="E25814" s="27"/>
      <c r="F25814" s="27"/>
      <c r="G25814" s="1"/>
      <c r="H25814" s="1"/>
      <c r="I25814" s="1"/>
    </row>
    <row r="25815" spans="2:9">
      <c r="B25815" s="1"/>
      <c r="C25815" s="29"/>
      <c r="D25815" s="27"/>
      <c r="E25815" s="27"/>
      <c r="F25815" s="27"/>
      <c r="G25815" s="1"/>
      <c r="H25815" s="1"/>
      <c r="I25815" s="1"/>
    </row>
    <row r="25816" spans="2:9">
      <c r="B25816" s="1"/>
      <c r="C25816" s="29"/>
      <c r="D25816" s="27"/>
      <c r="E25816" s="27"/>
      <c r="F25816" s="27"/>
      <c r="G25816" s="1"/>
      <c r="H25816" s="1"/>
      <c r="I25816" s="1"/>
    </row>
    <row r="25817" spans="2:9">
      <c r="B25817" s="1"/>
      <c r="C25817" s="29"/>
      <c r="D25817" s="27"/>
      <c r="E25817" s="27"/>
      <c r="F25817" s="27"/>
      <c r="G25817" s="1"/>
      <c r="H25817" s="1"/>
      <c r="I25817" s="1"/>
    </row>
    <row r="25818" spans="2:9">
      <c r="B25818" s="1"/>
      <c r="C25818" s="29"/>
      <c r="D25818" s="27"/>
      <c r="E25818" s="27"/>
      <c r="F25818" s="27"/>
      <c r="G25818" s="1"/>
      <c r="H25818" s="1"/>
      <c r="I25818" s="1"/>
    </row>
    <row r="25819" spans="2:9">
      <c r="B25819" s="1"/>
      <c r="C25819" s="29"/>
      <c r="D25819" s="27"/>
      <c r="E25819" s="27"/>
      <c r="F25819" s="27"/>
      <c r="G25819" s="1"/>
      <c r="H25819" s="1"/>
      <c r="I25819" s="1"/>
    </row>
    <row r="25820" spans="2:9">
      <c r="B25820" s="1"/>
      <c r="C25820" s="29"/>
      <c r="D25820" s="27"/>
      <c r="E25820" s="27"/>
      <c r="F25820" s="27"/>
      <c r="G25820" s="1"/>
      <c r="H25820" s="1"/>
      <c r="I25820" s="1"/>
    </row>
    <row r="25821" spans="2:9">
      <c r="B25821" s="1"/>
      <c r="C25821" s="29"/>
      <c r="D25821" s="27"/>
      <c r="E25821" s="27"/>
      <c r="F25821" s="27"/>
      <c r="G25821" s="1"/>
      <c r="H25821" s="1"/>
      <c r="I25821" s="1"/>
    </row>
    <row r="25822" spans="2:9">
      <c r="B25822" s="1"/>
      <c r="C25822" s="29"/>
      <c r="D25822" s="27"/>
      <c r="E25822" s="27"/>
      <c r="F25822" s="27"/>
      <c r="G25822" s="1"/>
      <c r="H25822" s="1"/>
      <c r="I25822" s="1"/>
    </row>
    <row r="25823" spans="2:9">
      <c r="B25823" s="1"/>
      <c r="C25823" s="29"/>
      <c r="D25823" s="27"/>
      <c r="E25823" s="27"/>
      <c r="F25823" s="27"/>
      <c r="G25823" s="1"/>
      <c r="H25823" s="1"/>
      <c r="I25823" s="1"/>
    </row>
    <row r="25824" spans="2:9">
      <c r="B25824" s="1"/>
      <c r="C25824" s="29"/>
      <c r="D25824" s="27"/>
      <c r="E25824" s="27"/>
      <c r="F25824" s="27"/>
      <c r="G25824" s="1"/>
      <c r="H25824" s="1"/>
      <c r="I25824" s="1"/>
    </row>
    <row r="25825" spans="2:9">
      <c r="B25825" s="1"/>
      <c r="C25825" s="29"/>
      <c r="D25825" s="27"/>
      <c r="E25825" s="27"/>
      <c r="F25825" s="27"/>
      <c r="G25825" s="1"/>
      <c r="H25825" s="1"/>
      <c r="I25825" s="1"/>
    </row>
    <row r="25826" spans="2:9">
      <c r="B25826" s="1"/>
      <c r="C25826" s="29"/>
      <c r="D25826" s="27"/>
      <c r="E25826" s="27"/>
      <c r="F25826" s="27"/>
      <c r="G25826" s="1"/>
      <c r="H25826" s="1"/>
      <c r="I25826" s="1"/>
    </row>
    <row r="25827" spans="2:9">
      <c r="B25827" s="1"/>
      <c r="C25827" s="29"/>
      <c r="D25827" s="27"/>
      <c r="E25827" s="27"/>
      <c r="F25827" s="27"/>
      <c r="G25827" s="1"/>
      <c r="H25827" s="1"/>
      <c r="I25827" s="1"/>
    </row>
    <row r="25828" spans="2:9">
      <c r="B25828" s="1"/>
      <c r="C25828" s="29"/>
      <c r="D25828" s="27"/>
      <c r="E25828" s="27"/>
      <c r="F25828" s="27"/>
      <c r="G25828" s="1"/>
      <c r="H25828" s="1"/>
      <c r="I25828" s="1"/>
    </row>
    <row r="25829" spans="2:9">
      <c r="B25829" s="1"/>
      <c r="C25829" s="29"/>
      <c r="D25829" s="27"/>
      <c r="E25829" s="27"/>
      <c r="F25829" s="27"/>
      <c r="G25829" s="1"/>
      <c r="H25829" s="1"/>
      <c r="I25829" s="1"/>
    </row>
    <row r="25830" spans="2:9">
      <c r="B25830" s="1"/>
      <c r="C25830" s="29"/>
      <c r="D25830" s="27"/>
      <c r="E25830" s="27"/>
      <c r="F25830" s="27"/>
      <c r="G25830" s="1"/>
      <c r="H25830" s="1"/>
      <c r="I25830" s="1"/>
    </row>
    <row r="25831" spans="2:9">
      <c r="B25831" s="1"/>
      <c r="C25831" s="29"/>
      <c r="D25831" s="27"/>
      <c r="E25831" s="27"/>
      <c r="F25831" s="27"/>
      <c r="G25831" s="1"/>
      <c r="H25831" s="1"/>
      <c r="I25831" s="1"/>
    </row>
    <row r="25832" spans="2:9">
      <c r="B25832" s="1"/>
      <c r="C25832" s="29"/>
      <c r="D25832" s="27"/>
      <c r="E25832" s="27"/>
      <c r="F25832" s="27"/>
      <c r="G25832" s="1"/>
      <c r="H25832" s="1"/>
      <c r="I25832" s="1"/>
    </row>
    <row r="25833" spans="2:9">
      <c r="B25833" s="1"/>
      <c r="C25833" s="29"/>
      <c r="D25833" s="27"/>
      <c r="E25833" s="27"/>
      <c r="F25833" s="27"/>
      <c r="G25833" s="1"/>
      <c r="H25833" s="1"/>
      <c r="I25833" s="1"/>
    </row>
    <row r="25834" spans="2:9">
      <c r="B25834" s="1"/>
      <c r="C25834" s="29"/>
      <c r="D25834" s="27"/>
      <c r="E25834" s="27"/>
      <c r="F25834" s="27"/>
      <c r="G25834" s="1"/>
      <c r="H25834" s="1"/>
      <c r="I25834" s="1"/>
    </row>
    <row r="25835" spans="2:9">
      <c r="B25835" s="1"/>
      <c r="C25835" s="29"/>
      <c r="D25835" s="27"/>
      <c r="E25835" s="27"/>
      <c r="F25835" s="27"/>
      <c r="G25835" s="1"/>
      <c r="H25835" s="1"/>
      <c r="I25835" s="1"/>
    </row>
    <row r="25836" spans="2:9">
      <c r="B25836" s="1"/>
      <c r="C25836" s="29"/>
      <c r="D25836" s="27"/>
      <c r="E25836" s="27"/>
      <c r="F25836" s="27"/>
      <c r="G25836" s="1"/>
      <c r="H25836" s="1"/>
      <c r="I25836" s="1"/>
    </row>
    <row r="25837" spans="2:9">
      <c r="B25837" s="1"/>
      <c r="C25837" s="29"/>
      <c r="D25837" s="27"/>
      <c r="E25837" s="27"/>
      <c r="F25837" s="27"/>
      <c r="G25837" s="1"/>
      <c r="H25837" s="1"/>
      <c r="I25837" s="1"/>
    </row>
    <row r="25838" spans="2:9">
      <c r="B25838" s="1"/>
      <c r="C25838" s="29"/>
      <c r="D25838" s="27"/>
      <c r="E25838" s="27"/>
      <c r="F25838" s="27"/>
      <c r="G25838" s="1"/>
      <c r="H25838" s="1"/>
      <c r="I25838" s="1"/>
    </row>
    <row r="25839" spans="2:9">
      <c r="B25839" s="1"/>
      <c r="C25839" s="29"/>
      <c r="D25839" s="27"/>
      <c r="E25839" s="27"/>
      <c r="F25839" s="27"/>
      <c r="G25839" s="1"/>
      <c r="H25839" s="1"/>
      <c r="I25839" s="1"/>
    </row>
    <row r="25840" spans="2:9">
      <c r="B25840" s="1"/>
      <c r="C25840" s="29"/>
      <c r="D25840" s="27"/>
      <c r="E25840" s="27"/>
      <c r="F25840" s="27"/>
      <c r="G25840" s="1"/>
      <c r="H25840" s="1"/>
      <c r="I25840" s="1"/>
    </row>
    <row r="25841" spans="2:9">
      <c r="B25841" s="1"/>
      <c r="C25841" s="29"/>
      <c r="D25841" s="27"/>
      <c r="E25841" s="27"/>
      <c r="F25841" s="27"/>
      <c r="G25841" s="1"/>
      <c r="H25841" s="1"/>
      <c r="I25841" s="1"/>
    </row>
    <row r="25842" spans="2:9">
      <c r="B25842" s="1"/>
      <c r="C25842" s="29"/>
      <c r="D25842" s="27"/>
      <c r="E25842" s="27"/>
      <c r="F25842" s="27"/>
      <c r="G25842" s="1"/>
      <c r="H25842" s="1"/>
      <c r="I25842" s="1"/>
    </row>
    <row r="25843" spans="2:9">
      <c r="B25843" s="1"/>
      <c r="C25843" s="29"/>
      <c r="D25843" s="27"/>
      <c r="E25843" s="27"/>
      <c r="F25843" s="27"/>
      <c r="G25843" s="1"/>
      <c r="H25843" s="1"/>
      <c r="I25843" s="1"/>
    </row>
    <row r="25844" spans="2:9">
      <c r="B25844" s="1"/>
      <c r="C25844" s="29"/>
      <c r="D25844" s="27"/>
      <c r="E25844" s="27"/>
      <c r="F25844" s="27"/>
      <c r="G25844" s="1"/>
      <c r="H25844" s="1"/>
      <c r="I25844" s="1"/>
    </row>
    <row r="25845" spans="2:9">
      <c r="B25845" s="1"/>
      <c r="C25845" s="29"/>
      <c r="D25845" s="27"/>
      <c r="E25845" s="27"/>
      <c r="F25845" s="27"/>
      <c r="G25845" s="1"/>
      <c r="H25845" s="1"/>
      <c r="I25845" s="1"/>
    </row>
    <row r="25846" spans="2:9">
      <c r="B25846" s="1"/>
      <c r="C25846" s="29"/>
      <c r="D25846" s="27"/>
      <c r="E25846" s="27"/>
      <c r="F25846" s="27"/>
      <c r="G25846" s="1"/>
      <c r="H25846" s="1"/>
      <c r="I25846" s="1"/>
    </row>
    <row r="25847" spans="2:9">
      <c r="B25847" s="1"/>
      <c r="C25847" s="29"/>
      <c r="D25847" s="27"/>
      <c r="E25847" s="27"/>
      <c r="F25847" s="27"/>
      <c r="G25847" s="1"/>
      <c r="H25847" s="1"/>
      <c r="I25847" s="1"/>
    </row>
    <row r="25848" spans="2:9">
      <c r="B25848" s="1"/>
      <c r="C25848" s="29"/>
      <c r="D25848" s="27"/>
      <c r="E25848" s="27"/>
      <c r="F25848" s="27"/>
      <c r="G25848" s="1"/>
      <c r="H25848" s="1"/>
      <c r="I25848" s="1"/>
    </row>
    <row r="25849" spans="2:9">
      <c r="B25849" s="1"/>
      <c r="C25849" s="29"/>
      <c r="D25849" s="27"/>
      <c r="E25849" s="27"/>
      <c r="F25849" s="27"/>
      <c r="G25849" s="1"/>
      <c r="H25849" s="1"/>
      <c r="I25849" s="1"/>
    </row>
    <row r="25850" spans="2:9">
      <c r="B25850" s="1"/>
      <c r="C25850" s="29"/>
      <c r="D25850" s="27"/>
      <c r="E25850" s="27"/>
      <c r="F25850" s="27"/>
      <c r="G25850" s="1"/>
      <c r="H25850" s="1"/>
      <c r="I25850" s="1"/>
    </row>
    <row r="25851" spans="2:9">
      <c r="B25851" s="1"/>
      <c r="C25851" s="29"/>
      <c r="D25851" s="27"/>
      <c r="E25851" s="27"/>
      <c r="F25851" s="27"/>
      <c r="G25851" s="1"/>
      <c r="H25851" s="1"/>
      <c r="I25851" s="1"/>
    </row>
    <row r="25852" spans="2:9">
      <c r="B25852" s="1"/>
      <c r="C25852" s="29"/>
      <c r="D25852" s="27"/>
      <c r="E25852" s="27"/>
      <c r="F25852" s="27"/>
      <c r="G25852" s="1"/>
      <c r="H25852" s="1"/>
      <c r="I25852" s="1"/>
    </row>
    <row r="25853" spans="2:9">
      <c r="B25853" s="1"/>
      <c r="C25853" s="29"/>
      <c r="D25853" s="27"/>
      <c r="E25853" s="27"/>
      <c r="F25853" s="27"/>
      <c r="G25853" s="1"/>
      <c r="H25853" s="1"/>
      <c r="I25853" s="1"/>
    </row>
    <row r="25854" spans="2:9">
      <c r="B25854" s="1"/>
      <c r="C25854" s="29"/>
      <c r="D25854" s="27"/>
      <c r="E25854" s="27"/>
      <c r="F25854" s="27"/>
      <c r="G25854" s="1"/>
      <c r="H25854" s="1"/>
      <c r="I25854" s="1"/>
    </row>
    <row r="25855" spans="2:9">
      <c r="B25855" s="1"/>
      <c r="C25855" s="29"/>
      <c r="D25855" s="27"/>
      <c r="E25855" s="27"/>
      <c r="F25855" s="27"/>
      <c r="G25855" s="1"/>
      <c r="H25855" s="1"/>
      <c r="I25855" s="1"/>
    </row>
    <row r="25856" spans="2:9">
      <c r="B25856" s="1"/>
      <c r="C25856" s="29"/>
      <c r="D25856" s="27"/>
      <c r="E25856" s="27"/>
      <c r="F25856" s="27"/>
      <c r="G25856" s="1"/>
      <c r="H25856" s="1"/>
      <c r="I25856" s="1"/>
    </row>
    <row r="25857" spans="2:9">
      <c r="B25857" s="1"/>
      <c r="C25857" s="29"/>
      <c r="D25857" s="27"/>
      <c r="E25857" s="27"/>
      <c r="F25857" s="27"/>
      <c r="G25857" s="1"/>
      <c r="H25857" s="1"/>
      <c r="I25857" s="1"/>
    </row>
    <row r="25858" spans="2:9">
      <c r="B25858" s="1"/>
      <c r="C25858" s="29"/>
      <c r="D25858" s="27"/>
      <c r="E25858" s="27"/>
      <c r="F25858" s="27"/>
      <c r="G25858" s="1"/>
      <c r="H25858" s="1"/>
      <c r="I25858" s="1"/>
    </row>
    <row r="25859" spans="2:9">
      <c r="B25859" s="1"/>
      <c r="C25859" s="29"/>
      <c r="D25859" s="27"/>
      <c r="E25859" s="27"/>
      <c r="F25859" s="27"/>
      <c r="G25859" s="1"/>
      <c r="H25859" s="1"/>
      <c r="I25859" s="1"/>
    </row>
    <row r="25860" spans="2:9">
      <c r="B25860" s="1"/>
      <c r="C25860" s="29"/>
      <c r="D25860" s="27"/>
      <c r="E25860" s="27"/>
      <c r="F25860" s="27"/>
      <c r="G25860" s="1"/>
      <c r="H25860" s="1"/>
      <c r="I25860" s="1"/>
    </row>
    <row r="25861" spans="2:9">
      <c r="B25861" s="1"/>
      <c r="C25861" s="29"/>
      <c r="D25861" s="27"/>
      <c r="E25861" s="27"/>
      <c r="F25861" s="27"/>
      <c r="G25861" s="1"/>
      <c r="H25861" s="1"/>
      <c r="I25861" s="1"/>
    </row>
    <row r="25862" spans="2:9">
      <c r="B25862" s="1"/>
      <c r="C25862" s="29"/>
      <c r="D25862" s="27"/>
      <c r="E25862" s="27"/>
      <c r="F25862" s="27"/>
      <c r="G25862" s="1"/>
      <c r="H25862" s="1"/>
      <c r="I25862" s="1"/>
    </row>
    <row r="25863" spans="2:9">
      <c r="B25863" s="1"/>
      <c r="C25863" s="29"/>
      <c r="D25863" s="27"/>
      <c r="E25863" s="27"/>
      <c r="F25863" s="27"/>
      <c r="G25863" s="1"/>
      <c r="H25863" s="1"/>
      <c r="I25863" s="1"/>
    </row>
    <row r="25864" spans="2:9">
      <c r="B25864" s="1"/>
      <c r="C25864" s="29"/>
      <c r="D25864" s="27"/>
      <c r="E25864" s="27"/>
      <c r="F25864" s="27"/>
      <c r="G25864" s="1"/>
      <c r="H25864" s="1"/>
      <c r="I25864" s="1"/>
    </row>
    <row r="25865" spans="2:9">
      <c r="B25865" s="1"/>
      <c r="C25865" s="29"/>
      <c r="D25865" s="27"/>
      <c r="E25865" s="27"/>
      <c r="F25865" s="27"/>
      <c r="G25865" s="1"/>
      <c r="H25865" s="1"/>
      <c r="I25865" s="1"/>
    </row>
    <row r="25866" spans="2:9">
      <c r="B25866" s="1"/>
      <c r="C25866" s="29"/>
      <c r="D25866" s="27"/>
      <c r="E25866" s="27"/>
      <c r="F25866" s="27"/>
      <c r="G25866" s="1"/>
      <c r="H25866" s="1"/>
      <c r="I25866" s="1"/>
    </row>
    <row r="25867" spans="2:9">
      <c r="B25867" s="1"/>
      <c r="C25867" s="29"/>
      <c r="D25867" s="27"/>
      <c r="E25867" s="27"/>
      <c r="F25867" s="27"/>
      <c r="G25867" s="1"/>
      <c r="H25867" s="1"/>
      <c r="I25867" s="1"/>
    </row>
    <row r="25868" spans="2:9">
      <c r="B25868" s="1"/>
      <c r="C25868" s="29"/>
      <c r="D25868" s="27"/>
      <c r="E25868" s="27"/>
      <c r="F25868" s="27"/>
      <c r="G25868" s="1"/>
      <c r="H25868" s="1"/>
      <c r="I25868" s="1"/>
    </row>
    <row r="25869" spans="2:9">
      <c r="B25869" s="1"/>
      <c r="C25869" s="29"/>
      <c r="D25869" s="27"/>
      <c r="E25869" s="27"/>
      <c r="F25869" s="27"/>
      <c r="G25869" s="1"/>
      <c r="H25869" s="1"/>
      <c r="I25869" s="1"/>
    </row>
    <row r="25870" spans="2:9">
      <c r="B25870" s="1"/>
      <c r="C25870" s="29"/>
      <c r="D25870" s="27"/>
      <c r="E25870" s="27"/>
      <c r="F25870" s="27"/>
      <c r="G25870" s="1"/>
      <c r="H25870" s="1"/>
      <c r="I25870" s="1"/>
    </row>
    <row r="25871" spans="2:9">
      <c r="B25871" s="1"/>
      <c r="C25871" s="29"/>
      <c r="D25871" s="27"/>
      <c r="E25871" s="27"/>
      <c r="F25871" s="27"/>
      <c r="G25871" s="1"/>
      <c r="H25871" s="1"/>
      <c r="I25871" s="1"/>
    </row>
    <row r="25872" spans="2:9">
      <c r="B25872" s="1"/>
      <c r="C25872" s="29"/>
      <c r="D25872" s="27"/>
      <c r="E25872" s="27"/>
      <c r="F25872" s="27"/>
      <c r="G25872" s="1"/>
      <c r="H25872" s="1"/>
      <c r="I25872" s="1"/>
    </row>
    <row r="25873" spans="2:9">
      <c r="B25873" s="1"/>
      <c r="C25873" s="29"/>
      <c r="D25873" s="27"/>
      <c r="E25873" s="27"/>
      <c r="F25873" s="27"/>
      <c r="G25873" s="1"/>
      <c r="H25873" s="1"/>
      <c r="I25873" s="1"/>
    </row>
    <row r="25874" spans="2:9">
      <c r="B25874" s="1"/>
      <c r="C25874" s="29"/>
      <c r="D25874" s="27"/>
      <c r="E25874" s="27"/>
      <c r="F25874" s="27"/>
      <c r="G25874" s="1"/>
      <c r="H25874" s="1"/>
      <c r="I25874" s="1"/>
    </row>
    <row r="25875" spans="2:9">
      <c r="B25875" s="1"/>
      <c r="C25875" s="29"/>
      <c r="D25875" s="27"/>
      <c r="E25875" s="27"/>
      <c r="F25875" s="27"/>
      <c r="G25875" s="1"/>
      <c r="H25875" s="1"/>
      <c r="I25875" s="1"/>
    </row>
    <row r="25876" spans="2:9">
      <c r="B25876" s="1"/>
      <c r="C25876" s="29"/>
      <c r="D25876" s="27"/>
      <c r="E25876" s="27"/>
      <c r="F25876" s="27"/>
      <c r="G25876" s="1"/>
      <c r="H25876" s="1"/>
      <c r="I25876" s="1"/>
    </row>
    <row r="25877" spans="2:9">
      <c r="B25877" s="1"/>
      <c r="C25877" s="29"/>
      <c r="D25877" s="27"/>
      <c r="E25877" s="27"/>
      <c r="F25877" s="27"/>
      <c r="G25877" s="1"/>
      <c r="H25877" s="1"/>
      <c r="I25877" s="1"/>
    </row>
    <row r="25878" spans="2:9">
      <c r="B25878" s="1"/>
      <c r="C25878" s="29"/>
      <c r="D25878" s="27"/>
      <c r="E25878" s="27"/>
      <c r="F25878" s="27"/>
      <c r="G25878" s="1"/>
      <c r="H25878" s="1"/>
      <c r="I25878" s="1"/>
    </row>
    <row r="25879" spans="2:9">
      <c r="B25879" s="1"/>
      <c r="C25879" s="29"/>
      <c r="D25879" s="27"/>
      <c r="E25879" s="27"/>
      <c r="F25879" s="27"/>
      <c r="G25879" s="1"/>
      <c r="H25879" s="1"/>
      <c r="I25879" s="1"/>
    </row>
    <row r="25880" spans="2:9">
      <c r="B25880" s="1"/>
      <c r="C25880" s="29"/>
      <c r="D25880" s="27"/>
      <c r="E25880" s="27"/>
      <c r="F25880" s="27"/>
      <c r="G25880" s="1"/>
      <c r="H25880" s="1"/>
      <c r="I25880" s="1"/>
    </row>
    <row r="25881" spans="2:9">
      <c r="B25881" s="1"/>
      <c r="C25881" s="29"/>
      <c r="D25881" s="27"/>
      <c r="E25881" s="27"/>
      <c r="F25881" s="27"/>
      <c r="G25881" s="1"/>
      <c r="H25881" s="1"/>
      <c r="I25881" s="1"/>
    </row>
    <row r="25882" spans="2:9">
      <c r="B25882" s="1"/>
      <c r="C25882" s="29"/>
      <c r="D25882" s="27"/>
      <c r="E25882" s="27"/>
      <c r="F25882" s="27"/>
      <c r="G25882" s="1"/>
      <c r="H25882" s="1"/>
      <c r="I25882" s="1"/>
    </row>
    <row r="25883" spans="2:9">
      <c r="B25883" s="1"/>
      <c r="C25883" s="29"/>
      <c r="D25883" s="27"/>
      <c r="E25883" s="27"/>
      <c r="F25883" s="27"/>
      <c r="G25883" s="1"/>
      <c r="H25883" s="1"/>
      <c r="I25883" s="1"/>
    </row>
    <row r="25884" spans="2:9">
      <c r="B25884" s="1"/>
      <c r="C25884" s="29"/>
      <c r="D25884" s="27"/>
      <c r="E25884" s="27"/>
      <c r="F25884" s="27"/>
      <c r="G25884" s="1"/>
      <c r="H25884" s="1"/>
      <c r="I25884" s="1"/>
    </row>
    <row r="25885" spans="2:9">
      <c r="B25885" s="1"/>
      <c r="C25885" s="29"/>
      <c r="D25885" s="27"/>
      <c r="E25885" s="27"/>
      <c r="F25885" s="27"/>
      <c r="G25885" s="1"/>
      <c r="H25885" s="1"/>
      <c r="I25885" s="1"/>
    </row>
    <row r="25886" spans="2:9">
      <c r="B25886" s="1"/>
      <c r="C25886" s="29"/>
      <c r="D25886" s="27"/>
      <c r="E25886" s="27"/>
      <c r="F25886" s="27"/>
      <c r="G25886" s="1"/>
      <c r="H25886" s="1"/>
      <c r="I25886" s="1"/>
    </row>
    <row r="25887" spans="2:9">
      <c r="B25887" s="1"/>
      <c r="C25887" s="29"/>
      <c r="D25887" s="27"/>
      <c r="E25887" s="27"/>
      <c r="F25887" s="27"/>
      <c r="G25887" s="1"/>
      <c r="H25887" s="1"/>
      <c r="I25887" s="1"/>
    </row>
    <row r="25888" spans="2:9">
      <c r="B25888" s="1"/>
      <c r="C25888" s="29"/>
      <c r="D25888" s="27"/>
      <c r="E25888" s="27"/>
      <c r="F25888" s="27"/>
      <c r="G25888" s="1"/>
      <c r="H25888" s="1"/>
      <c r="I25888" s="1"/>
    </row>
    <row r="25889" spans="2:9">
      <c r="B25889" s="1"/>
      <c r="C25889" s="29"/>
      <c r="D25889" s="27"/>
      <c r="E25889" s="27"/>
      <c r="F25889" s="27"/>
      <c r="G25889" s="1"/>
      <c r="H25889" s="1"/>
      <c r="I25889" s="1"/>
    </row>
    <row r="25890" spans="2:9">
      <c r="B25890" s="1"/>
      <c r="C25890" s="29"/>
      <c r="D25890" s="27"/>
      <c r="E25890" s="27"/>
      <c r="F25890" s="27"/>
      <c r="G25890" s="1"/>
      <c r="H25890" s="1"/>
      <c r="I25890" s="1"/>
    </row>
    <row r="25891" spans="2:9">
      <c r="B25891" s="1"/>
      <c r="C25891" s="29"/>
      <c r="D25891" s="27"/>
      <c r="E25891" s="27"/>
      <c r="F25891" s="27"/>
      <c r="G25891" s="1"/>
      <c r="H25891" s="1"/>
      <c r="I25891" s="1"/>
    </row>
    <row r="25892" spans="2:9">
      <c r="B25892" s="1"/>
      <c r="C25892" s="29"/>
      <c r="D25892" s="27"/>
      <c r="E25892" s="27"/>
      <c r="F25892" s="27"/>
      <c r="G25892" s="1"/>
      <c r="H25892" s="1"/>
      <c r="I25892" s="1"/>
    </row>
    <row r="25893" spans="2:9">
      <c r="B25893" s="1"/>
      <c r="C25893" s="29"/>
      <c r="D25893" s="27"/>
      <c r="E25893" s="27"/>
      <c r="F25893" s="27"/>
      <c r="G25893" s="1"/>
      <c r="H25893" s="1"/>
      <c r="I25893" s="1"/>
    </row>
    <row r="25894" spans="2:9">
      <c r="B25894" s="1"/>
      <c r="C25894" s="29"/>
      <c r="D25894" s="27"/>
      <c r="E25894" s="27"/>
      <c r="F25894" s="27"/>
      <c r="G25894" s="1"/>
      <c r="H25894" s="1"/>
      <c r="I25894" s="1"/>
    </row>
    <row r="25895" spans="2:9">
      <c r="B25895" s="1"/>
      <c r="C25895" s="29"/>
      <c r="D25895" s="27"/>
      <c r="E25895" s="27"/>
      <c r="F25895" s="27"/>
      <c r="G25895" s="1"/>
      <c r="H25895" s="1"/>
      <c r="I25895" s="1"/>
    </row>
    <row r="25896" spans="2:9">
      <c r="B25896" s="1"/>
      <c r="C25896" s="29"/>
      <c r="D25896" s="27"/>
      <c r="E25896" s="27"/>
      <c r="F25896" s="27"/>
      <c r="G25896" s="1"/>
      <c r="H25896" s="1"/>
      <c r="I25896" s="1"/>
    </row>
    <row r="25897" spans="2:9">
      <c r="B25897" s="1"/>
      <c r="C25897" s="29"/>
      <c r="D25897" s="27"/>
      <c r="E25897" s="27"/>
      <c r="F25897" s="27"/>
      <c r="G25897" s="1"/>
      <c r="H25897" s="1"/>
      <c r="I25897" s="1"/>
    </row>
    <row r="25898" spans="2:9">
      <c r="B25898" s="1"/>
      <c r="C25898" s="29"/>
      <c r="D25898" s="27"/>
      <c r="E25898" s="27"/>
      <c r="F25898" s="27"/>
      <c r="G25898" s="1"/>
      <c r="H25898" s="1"/>
      <c r="I25898" s="1"/>
    </row>
    <row r="25899" spans="2:9">
      <c r="B25899" s="1"/>
      <c r="C25899" s="29"/>
      <c r="D25899" s="27"/>
      <c r="E25899" s="27"/>
      <c r="F25899" s="27"/>
      <c r="G25899" s="1"/>
      <c r="H25899" s="1"/>
      <c r="I25899" s="1"/>
    </row>
    <row r="25900" spans="2:9">
      <c r="B25900" s="1"/>
      <c r="C25900" s="29"/>
      <c r="D25900" s="27"/>
      <c r="E25900" s="27"/>
      <c r="F25900" s="27"/>
      <c r="G25900" s="1"/>
      <c r="H25900" s="1"/>
      <c r="I25900" s="1"/>
    </row>
    <row r="25901" spans="2:9">
      <c r="B25901" s="1"/>
      <c r="C25901" s="29"/>
      <c r="D25901" s="27"/>
      <c r="E25901" s="27"/>
      <c r="F25901" s="27"/>
      <c r="G25901" s="1"/>
      <c r="H25901" s="1"/>
      <c r="I25901" s="1"/>
    </row>
    <row r="25902" spans="2:9">
      <c r="B25902" s="1"/>
      <c r="C25902" s="29"/>
      <c r="D25902" s="27"/>
      <c r="E25902" s="27"/>
      <c r="F25902" s="27"/>
      <c r="G25902" s="1"/>
      <c r="H25902" s="1"/>
      <c r="I25902" s="1"/>
    </row>
    <row r="25903" spans="2:9">
      <c r="B25903" s="1"/>
      <c r="C25903" s="29"/>
      <c r="D25903" s="27"/>
      <c r="E25903" s="27"/>
      <c r="F25903" s="27"/>
      <c r="G25903" s="1"/>
      <c r="H25903" s="1"/>
      <c r="I25903" s="1"/>
    </row>
    <row r="25904" spans="2:9">
      <c r="B25904" s="1"/>
      <c r="C25904" s="29"/>
      <c r="D25904" s="27"/>
      <c r="E25904" s="27"/>
      <c r="F25904" s="27"/>
      <c r="G25904" s="1"/>
      <c r="H25904" s="1"/>
      <c r="I25904" s="1"/>
    </row>
    <row r="25905" spans="2:9">
      <c r="B25905" s="1"/>
      <c r="C25905" s="29"/>
      <c r="D25905" s="27"/>
      <c r="E25905" s="27"/>
      <c r="F25905" s="27"/>
      <c r="G25905" s="1"/>
      <c r="H25905" s="1"/>
      <c r="I25905" s="1"/>
    </row>
    <row r="25906" spans="2:9">
      <c r="B25906" s="1"/>
      <c r="C25906" s="29"/>
      <c r="D25906" s="27"/>
      <c r="E25906" s="27"/>
      <c r="F25906" s="27"/>
      <c r="G25906" s="1"/>
      <c r="H25906" s="1"/>
      <c r="I25906" s="1"/>
    </row>
    <row r="25907" spans="2:9">
      <c r="B25907" s="1"/>
      <c r="C25907" s="29"/>
      <c r="D25907" s="27"/>
      <c r="E25907" s="27"/>
      <c r="F25907" s="27"/>
      <c r="G25907" s="1"/>
      <c r="H25907" s="1"/>
      <c r="I25907" s="1"/>
    </row>
    <row r="25908" spans="2:9">
      <c r="B25908" s="1"/>
      <c r="C25908" s="29"/>
      <c r="D25908" s="27"/>
      <c r="E25908" s="27"/>
      <c r="F25908" s="27"/>
      <c r="G25908" s="1"/>
      <c r="H25908" s="1"/>
      <c r="I25908" s="1"/>
    </row>
    <row r="25909" spans="2:9">
      <c r="B25909" s="1"/>
      <c r="C25909" s="29"/>
      <c r="D25909" s="27"/>
      <c r="E25909" s="27"/>
      <c r="F25909" s="27"/>
      <c r="G25909" s="1"/>
      <c r="H25909" s="1"/>
      <c r="I25909" s="1"/>
    </row>
    <row r="25910" spans="2:9">
      <c r="B25910" s="1"/>
      <c r="C25910" s="29"/>
      <c r="D25910" s="27"/>
      <c r="E25910" s="27"/>
      <c r="F25910" s="27"/>
      <c r="G25910" s="1"/>
      <c r="H25910" s="1"/>
      <c r="I25910" s="1"/>
    </row>
    <row r="25911" spans="2:9">
      <c r="B25911" s="1"/>
      <c r="C25911" s="29"/>
      <c r="D25911" s="27"/>
      <c r="E25911" s="27"/>
      <c r="F25911" s="27"/>
      <c r="G25911" s="1"/>
      <c r="H25911" s="1"/>
      <c r="I25911" s="1"/>
    </row>
    <row r="25912" spans="2:9">
      <c r="B25912" s="1"/>
      <c r="C25912" s="29"/>
      <c r="D25912" s="27"/>
      <c r="E25912" s="27"/>
      <c r="F25912" s="27"/>
      <c r="G25912" s="1"/>
      <c r="H25912" s="1"/>
      <c r="I25912" s="1"/>
    </row>
    <row r="25913" spans="2:9">
      <c r="B25913" s="1"/>
      <c r="C25913" s="29"/>
      <c r="D25913" s="27"/>
      <c r="E25913" s="27"/>
      <c r="F25913" s="27"/>
      <c r="G25913" s="1"/>
      <c r="H25913" s="1"/>
      <c r="I25913" s="1"/>
    </row>
    <row r="25914" spans="2:9">
      <c r="B25914" s="1"/>
      <c r="C25914" s="29"/>
      <c r="D25914" s="27"/>
      <c r="E25914" s="27"/>
      <c r="F25914" s="27"/>
      <c r="G25914" s="1"/>
      <c r="H25914" s="1"/>
      <c r="I25914" s="1"/>
    </row>
    <row r="25915" spans="2:9">
      <c r="B25915" s="1"/>
      <c r="C25915" s="29"/>
      <c r="D25915" s="27"/>
      <c r="E25915" s="27"/>
      <c r="F25915" s="27"/>
      <c r="G25915" s="1"/>
      <c r="H25915" s="1"/>
      <c r="I25915" s="1"/>
    </row>
    <row r="25916" spans="2:9">
      <c r="B25916" s="1"/>
      <c r="C25916" s="29"/>
      <c r="D25916" s="27"/>
      <c r="E25916" s="27"/>
      <c r="F25916" s="27"/>
      <c r="G25916" s="1"/>
      <c r="H25916" s="1"/>
      <c r="I25916" s="1"/>
    </row>
    <row r="25917" spans="2:9">
      <c r="B25917" s="1"/>
      <c r="C25917" s="29"/>
      <c r="D25917" s="27"/>
      <c r="E25917" s="27"/>
      <c r="F25917" s="27"/>
      <c r="G25917" s="1"/>
      <c r="H25917" s="1"/>
      <c r="I25917" s="1"/>
    </row>
    <row r="25918" spans="2:9">
      <c r="B25918" s="1"/>
      <c r="C25918" s="29"/>
      <c r="D25918" s="27"/>
      <c r="E25918" s="27"/>
      <c r="F25918" s="27"/>
      <c r="G25918" s="1"/>
      <c r="H25918" s="1"/>
      <c r="I25918" s="1"/>
    </row>
    <row r="25919" spans="2:9">
      <c r="B25919" s="1"/>
      <c r="C25919" s="29"/>
      <c r="D25919" s="27"/>
      <c r="E25919" s="27"/>
      <c r="F25919" s="27"/>
      <c r="G25919" s="1"/>
      <c r="H25919" s="1"/>
      <c r="I25919" s="1"/>
    </row>
    <row r="25920" spans="2:9">
      <c r="B25920" s="1"/>
      <c r="C25920" s="29"/>
      <c r="D25920" s="27"/>
      <c r="E25920" s="27"/>
      <c r="F25920" s="27"/>
      <c r="G25920" s="1"/>
      <c r="H25920" s="1"/>
      <c r="I25920" s="1"/>
    </row>
    <row r="25921" spans="2:9">
      <c r="B25921" s="1"/>
      <c r="C25921" s="29"/>
      <c r="D25921" s="27"/>
      <c r="E25921" s="27"/>
      <c r="F25921" s="27"/>
      <c r="G25921" s="1"/>
      <c r="H25921" s="1"/>
      <c r="I25921" s="1"/>
    </row>
    <row r="25922" spans="2:9">
      <c r="B25922" s="1"/>
      <c r="C25922" s="29"/>
      <c r="D25922" s="27"/>
      <c r="E25922" s="27"/>
      <c r="F25922" s="27"/>
      <c r="G25922" s="1"/>
      <c r="H25922" s="1"/>
      <c r="I25922" s="1"/>
    </row>
    <row r="25923" spans="2:9">
      <c r="B25923" s="1"/>
      <c r="C25923" s="29"/>
      <c r="D25923" s="27"/>
      <c r="E25923" s="27"/>
      <c r="F25923" s="27"/>
      <c r="G25923" s="1"/>
      <c r="H25923" s="1"/>
      <c r="I25923" s="1"/>
    </row>
    <row r="25924" spans="2:9">
      <c r="B25924" s="1"/>
      <c r="C25924" s="29"/>
      <c r="D25924" s="27"/>
      <c r="E25924" s="27"/>
      <c r="F25924" s="27"/>
      <c r="G25924" s="1"/>
      <c r="H25924" s="1"/>
      <c r="I25924" s="1"/>
    </row>
    <row r="25925" spans="2:9">
      <c r="B25925" s="1"/>
      <c r="C25925" s="29"/>
      <c r="D25925" s="27"/>
      <c r="E25925" s="27"/>
      <c r="F25925" s="27"/>
      <c r="G25925" s="1"/>
      <c r="H25925" s="1"/>
      <c r="I25925" s="1"/>
    </row>
    <row r="25926" spans="2:9">
      <c r="B25926" s="1"/>
      <c r="C25926" s="29"/>
      <c r="D25926" s="27"/>
      <c r="E25926" s="27"/>
      <c r="F25926" s="27"/>
      <c r="G25926" s="1"/>
      <c r="H25926" s="1"/>
      <c r="I25926" s="1"/>
    </row>
    <row r="25927" spans="2:9">
      <c r="B25927" s="1"/>
      <c r="C25927" s="29"/>
      <c r="D25927" s="27"/>
      <c r="E25927" s="27"/>
      <c r="F25927" s="27"/>
      <c r="G25927" s="1"/>
      <c r="H25927" s="1"/>
      <c r="I25927" s="1"/>
    </row>
    <row r="25928" spans="2:9">
      <c r="B25928" s="1"/>
      <c r="C25928" s="29"/>
      <c r="D25928" s="27"/>
      <c r="E25928" s="27"/>
      <c r="F25928" s="27"/>
      <c r="G25928" s="1"/>
      <c r="H25928" s="1"/>
      <c r="I25928" s="1"/>
    </row>
    <row r="25929" spans="2:9">
      <c r="B25929" s="1"/>
      <c r="C25929" s="29"/>
      <c r="D25929" s="27"/>
      <c r="E25929" s="27"/>
      <c r="F25929" s="27"/>
      <c r="G25929" s="1"/>
      <c r="H25929" s="1"/>
      <c r="I25929" s="1"/>
    </row>
    <row r="25930" spans="2:9">
      <c r="B25930" s="1"/>
      <c r="C25930" s="29"/>
      <c r="D25930" s="27"/>
      <c r="E25930" s="27"/>
      <c r="F25930" s="27"/>
      <c r="G25930" s="1"/>
      <c r="H25930" s="1"/>
      <c r="I25930" s="1"/>
    </row>
    <row r="25931" spans="2:9">
      <c r="B25931" s="1"/>
      <c r="C25931" s="29"/>
      <c r="D25931" s="27"/>
      <c r="E25931" s="27"/>
      <c r="F25931" s="27"/>
      <c r="G25931" s="1"/>
      <c r="H25931" s="1"/>
      <c r="I25931" s="1"/>
    </row>
    <row r="25932" spans="2:9">
      <c r="B25932" s="1"/>
      <c r="C25932" s="29"/>
      <c r="D25932" s="27"/>
      <c r="E25932" s="27"/>
      <c r="F25932" s="27"/>
      <c r="G25932" s="1"/>
      <c r="H25932" s="1"/>
      <c r="I25932" s="1"/>
    </row>
    <row r="25933" spans="2:9">
      <c r="B25933" s="1"/>
      <c r="C25933" s="29"/>
      <c r="D25933" s="27"/>
      <c r="E25933" s="27"/>
      <c r="F25933" s="27"/>
      <c r="G25933" s="1"/>
      <c r="H25933" s="1"/>
      <c r="I25933" s="1"/>
    </row>
    <row r="25934" spans="2:9">
      <c r="B25934" s="1"/>
      <c r="C25934" s="29"/>
      <c r="D25934" s="27"/>
      <c r="E25934" s="27"/>
      <c r="F25934" s="27"/>
      <c r="G25934" s="1"/>
      <c r="H25934" s="1"/>
      <c r="I25934" s="1"/>
    </row>
    <row r="25935" spans="2:9">
      <c r="B25935" s="1"/>
      <c r="C25935" s="29"/>
      <c r="D25935" s="27"/>
      <c r="E25935" s="27"/>
      <c r="F25935" s="27"/>
      <c r="G25935" s="1"/>
      <c r="H25935" s="1"/>
      <c r="I25935" s="1"/>
    </row>
    <row r="25936" spans="2:9">
      <c r="B25936" s="1"/>
      <c r="C25936" s="29"/>
      <c r="D25936" s="27"/>
      <c r="E25936" s="27"/>
      <c r="F25936" s="27"/>
      <c r="G25936" s="1"/>
      <c r="H25936" s="1"/>
      <c r="I25936" s="1"/>
    </row>
    <row r="25937" spans="2:9">
      <c r="B25937" s="1"/>
      <c r="C25937" s="29"/>
      <c r="D25937" s="27"/>
      <c r="E25937" s="27"/>
      <c r="F25937" s="27"/>
      <c r="G25937" s="1"/>
      <c r="H25937" s="1"/>
      <c r="I25937" s="1"/>
    </row>
    <row r="25938" spans="2:9">
      <c r="B25938" s="1"/>
      <c r="C25938" s="29"/>
      <c r="D25938" s="27"/>
      <c r="E25938" s="27"/>
      <c r="F25938" s="27"/>
      <c r="G25938" s="1"/>
      <c r="H25938" s="1"/>
      <c r="I25938" s="1"/>
    </row>
    <row r="25939" spans="2:9">
      <c r="B25939" s="1"/>
      <c r="C25939" s="29"/>
      <c r="D25939" s="27"/>
      <c r="E25939" s="27"/>
      <c r="F25939" s="27"/>
      <c r="G25939" s="1"/>
      <c r="H25939" s="1"/>
      <c r="I25939" s="1"/>
    </row>
    <row r="25940" spans="2:9">
      <c r="B25940" s="1"/>
      <c r="C25940" s="29"/>
      <c r="D25940" s="27"/>
      <c r="E25940" s="27"/>
      <c r="F25940" s="27"/>
      <c r="G25940" s="1"/>
      <c r="H25940" s="1"/>
      <c r="I25940" s="1"/>
    </row>
    <row r="25941" spans="2:9">
      <c r="B25941" s="1"/>
      <c r="C25941" s="29"/>
      <c r="D25941" s="27"/>
      <c r="E25941" s="27"/>
      <c r="F25941" s="27"/>
      <c r="G25941" s="1"/>
      <c r="H25941" s="1"/>
      <c r="I25941" s="1"/>
    </row>
    <row r="25942" spans="2:9">
      <c r="B25942" s="1"/>
      <c r="C25942" s="29"/>
      <c r="D25942" s="27"/>
      <c r="E25942" s="27"/>
      <c r="F25942" s="27"/>
      <c r="G25942" s="1"/>
      <c r="H25942" s="1"/>
      <c r="I25942" s="1"/>
    </row>
    <row r="25943" spans="2:9">
      <c r="B25943" s="1"/>
      <c r="C25943" s="29"/>
      <c r="D25943" s="27"/>
      <c r="E25943" s="27"/>
      <c r="F25943" s="27"/>
      <c r="G25943" s="1"/>
      <c r="H25943" s="1"/>
      <c r="I25943" s="1"/>
    </row>
    <row r="25944" spans="2:9">
      <c r="B25944" s="1"/>
      <c r="C25944" s="29"/>
      <c r="D25944" s="27"/>
      <c r="E25944" s="27"/>
      <c r="F25944" s="27"/>
      <c r="G25944" s="1"/>
      <c r="H25944" s="1"/>
      <c r="I25944" s="1"/>
    </row>
    <row r="25945" spans="2:9">
      <c r="B25945" s="1"/>
      <c r="C25945" s="29"/>
      <c r="D25945" s="27"/>
      <c r="E25945" s="27"/>
      <c r="F25945" s="27"/>
      <c r="G25945" s="1"/>
      <c r="H25945" s="1"/>
      <c r="I25945" s="1"/>
    </row>
    <row r="25946" spans="2:9">
      <c r="B25946" s="1"/>
      <c r="C25946" s="29"/>
      <c r="D25946" s="27"/>
      <c r="E25946" s="27"/>
      <c r="F25946" s="27"/>
      <c r="G25946" s="1"/>
      <c r="H25946" s="1"/>
      <c r="I25946" s="1"/>
    </row>
    <row r="25947" spans="2:9">
      <c r="B25947" s="1"/>
      <c r="C25947" s="29"/>
      <c r="D25947" s="27"/>
      <c r="E25947" s="27"/>
      <c r="F25947" s="27"/>
      <c r="G25947" s="1"/>
      <c r="H25947" s="1"/>
      <c r="I25947" s="1"/>
    </row>
    <row r="25948" spans="2:9">
      <c r="B25948" s="1"/>
      <c r="C25948" s="29"/>
      <c r="D25948" s="27"/>
      <c r="E25948" s="27"/>
      <c r="F25948" s="27"/>
      <c r="G25948" s="1"/>
      <c r="H25948" s="1"/>
      <c r="I25948" s="1"/>
    </row>
    <row r="25949" spans="2:9">
      <c r="B25949" s="1"/>
      <c r="C25949" s="29"/>
      <c r="D25949" s="27"/>
      <c r="E25949" s="27"/>
      <c r="F25949" s="27"/>
      <c r="G25949" s="1"/>
      <c r="H25949" s="1"/>
      <c r="I25949" s="1"/>
    </row>
    <row r="25950" spans="2:9">
      <c r="B25950" s="1"/>
      <c r="C25950" s="29"/>
      <c r="D25950" s="27"/>
      <c r="E25950" s="27"/>
      <c r="F25950" s="27"/>
      <c r="G25950" s="1"/>
      <c r="H25950" s="1"/>
      <c r="I25950" s="1"/>
    </row>
    <row r="25951" spans="2:9">
      <c r="B25951" s="1"/>
      <c r="C25951" s="29"/>
      <c r="D25951" s="27"/>
      <c r="E25951" s="27"/>
      <c r="F25951" s="27"/>
      <c r="G25951" s="1"/>
      <c r="H25951" s="1"/>
      <c r="I25951" s="1"/>
    </row>
    <row r="25952" spans="2:9">
      <c r="B25952" s="1"/>
      <c r="C25952" s="29"/>
      <c r="D25952" s="27"/>
      <c r="E25952" s="27"/>
      <c r="F25952" s="27"/>
      <c r="G25952" s="1"/>
      <c r="H25952" s="1"/>
      <c r="I25952" s="1"/>
    </row>
    <row r="25953" spans="2:9">
      <c r="B25953" s="1"/>
      <c r="C25953" s="29"/>
      <c r="D25953" s="27"/>
      <c r="E25953" s="27"/>
      <c r="F25953" s="27"/>
      <c r="G25953" s="1"/>
      <c r="H25953" s="1"/>
      <c r="I25953" s="1"/>
    </row>
    <row r="25954" spans="2:9">
      <c r="B25954" s="1"/>
      <c r="C25954" s="29"/>
      <c r="D25954" s="27"/>
      <c r="E25954" s="27"/>
      <c r="F25954" s="27"/>
      <c r="G25954" s="1"/>
      <c r="H25954" s="1"/>
      <c r="I25954" s="1"/>
    </row>
    <row r="25955" spans="2:9">
      <c r="B25955" s="1"/>
      <c r="C25955" s="29"/>
      <c r="D25955" s="27"/>
      <c r="E25955" s="27"/>
      <c r="F25955" s="27"/>
      <c r="G25955" s="1"/>
      <c r="H25955" s="1"/>
      <c r="I25955" s="1"/>
    </row>
    <row r="25956" spans="2:9">
      <c r="B25956" s="1"/>
      <c r="C25956" s="29"/>
      <c r="D25956" s="27"/>
      <c r="E25956" s="27"/>
      <c r="F25956" s="27"/>
      <c r="G25956" s="1"/>
      <c r="H25956" s="1"/>
      <c r="I25956" s="1"/>
    </row>
    <row r="25957" spans="2:9">
      <c r="B25957" s="1"/>
      <c r="C25957" s="29"/>
      <c r="D25957" s="27"/>
      <c r="E25957" s="27"/>
      <c r="F25957" s="27"/>
      <c r="G25957" s="1"/>
      <c r="H25957" s="1"/>
      <c r="I25957" s="1"/>
    </row>
    <row r="25958" spans="2:9">
      <c r="B25958" s="1"/>
      <c r="C25958" s="29"/>
      <c r="D25958" s="27"/>
      <c r="E25958" s="27"/>
      <c r="F25958" s="27"/>
      <c r="G25958" s="1"/>
      <c r="H25958" s="1"/>
      <c r="I25958" s="1"/>
    </row>
    <row r="25959" spans="2:9">
      <c r="B25959" s="1"/>
      <c r="C25959" s="29"/>
      <c r="D25959" s="27"/>
      <c r="E25959" s="27"/>
      <c r="F25959" s="27"/>
      <c r="G25959" s="1"/>
      <c r="H25959" s="1"/>
      <c r="I25959" s="1"/>
    </row>
    <row r="25960" spans="2:9">
      <c r="B25960" s="1"/>
      <c r="C25960" s="29"/>
      <c r="D25960" s="27"/>
      <c r="E25960" s="27"/>
      <c r="F25960" s="27"/>
      <c r="G25960" s="1"/>
      <c r="H25960" s="1"/>
      <c r="I25960" s="1"/>
    </row>
    <row r="25961" spans="2:9">
      <c r="B25961" s="1"/>
      <c r="C25961" s="29"/>
      <c r="D25961" s="27"/>
      <c r="E25961" s="27"/>
      <c r="F25961" s="27"/>
      <c r="G25961" s="1"/>
      <c r="H25961" s="1"/>
      <c r="I25961" s="1"/>
    </row>
    <row r="25962" spans="2:9">
      <c r="B25962" s="1"/>
      <c r="C25962" s="29"/>
      <c r="D25962" s="27"/>
      <c r="E25962" s="27"/>
      <c r="F25962" s="27"/>
      <c r="G25962" s="1"/>
      <c r="H25962" s="1"/>
      <c r="I25962" s="1"/>
    </row>
    <row r="25963" spans="2:9">
      <c r="B25963" s="1"/>
      <c r="C25963" s="29"/>
      <c r="D25963" s="27"/>
      <c r="E25963" s="27"/>
      <c r="F25963" s="27"/>
      <c r="G25963" s="1"/>
      <c r="H25963" s="1"/>
      <c r="I25963" s="1"/>
    </row>
    <row r="25964" spans="2:9">
      <c r="B25964" s="1"/>
      <c r="C25964" s="29"/>
      <c r="D25964" s="27"/>
      <c r="E25964" s="27"/>
      <c r="F25964" s="27"/>
      <c r="G25964" s="1"/>
      <c r="H25964" s="1"/>
      <c r="I25964" s="1"/>
    </row>
    <row r="25965" spans="2:9">
      <c r="B25965" s="1"/>
      <c r="C25965" s="29"/>
      <c r="D25965" s="27"/>
      <c r="E25965" s="27"/>
      <c r="F25965" s="27"/>
      <c r="G25965" s="1"/>
      <c r="H25965" s="1"/>
      <c r="I25965" s="1"/>
    </row>
    <row r="25966" spans="2:9">
      <c r="B25966" s="1"/>
      <c r="C25966" s="29"/>
      <c r="D25966" s="27"/>
      <c r="E25966" s="27"/>
      <c r="F25966" s="27"/>
      <c r="G25966" s="1"/>
      <c r="H25966" s="1"/>
      <c r="I25966" s="1"/>
    </row>
    <row r="25967" spans="2:9">
      <c r="B25967" s="1"/>
      <c r="C25967" s="29"/>
      <c r="D25967" s="27"/>
      <c r="E25967" s="27"/>
      <c r="F25967" s="27"/>
      <c r="G25967" s="1"/>
      <c r="H25967" s="1"/>
      <c r="I25967" s="1"/>
    </row>
    <row r="25968" spans="2:9">
      <c r="B25968" s="1"/>
      <c r="C25968" s="29"/>
      <c r="D25968" s="27"/>
      <c r="E25968" s="27"/>
      <c r="F25968" s="27"/>
      <c r="G25968" s="1"/>
      <c r="H25968" s="1"/>
      <c r="I25968" s="1"/>
    </row>
    <row r="25969" spans="2:9">
      <c r="B25969" s="1"/>
      <c r="C25969" s="29"/>
      <c r="D25969" s="27"/>
      <c r="E25969" s="27"/>
      <c r="F25969" s="27"/>
      <c r="G25969" s="1"/>
      <c r="H25969" s="1"/>
      <c r="I25969" s="1"/>
    </row>
    <row r="25970" spans="2:9">
      <c r="B25970" s="1"/>
      <c r="C25970" s="29"/>
      <c r="D25970" s="27"/>
      <c r="E25970" s="27"/>
      <c r="F25970" s="27"/>
      <c r="G25970" s="1"/>
      <c r="H25970" s="1"/>
      <c r="I25970" s="1"/>
    </row>
    <row r="25971" spans="2:9">
      <c r="B25971" s="1"/>
      <c r="C25971" s="29"/>
      <c r="D25971" s="27"/>
      <c r="E25971" s="27"/>
      <c r="F25971" s="27"/>
      <c r="G25971" s="1"/>
      <c r="H25971" s="1"/>
      <c r="I25971" s="1"/>
    </row>
    <row r="25972" spans="2:9">
      <c r="B25972" s="1"/>
      <c r="C25972" s="29"/>
      <c r="D25972" s="27"/>
      <c r="E25972" s="27"/>
      <c r="F25972" s="27"/>
      <c r="G25972" s="1"/>
      <c r="H25972" s="1"/>
      <c r="I25972" s="1"/>
    </row>
    <row r="25973" spans="2:9">
      <c r="B25973" s="1"/>
      <c r="C25973" s="29"/>
      <c r="D25973" s="27"/>
      <c r="E25973" s="27"/>
      <c r="F25973" s="27"/>
      <c r="G25973" s="1"/>
      <c r="H25973" s="1"/>
      <c r="I25973" s="1"/>
    </row>
    <row r="25974" spans="2:9">
      <c r="B25974" s="1"/>
      <c r="C25974" s="29"/>
      <c r="D25974" s="27"/>
      <c r="E25974" s="27"/>
      <c r="F25974" s="27"/>
      <c r="G25974" s="1"/>
      <c r="H25974" s="1"/>
      <c r="I25974" s="1"/>
    </row>
    <row r="25975" spans="2:9">
      <c r="B25975" s="1"/>
      <c r="C25975" s="29"/>
      <c r="D25975" s="27"/>
      <c r="E25975" s="27"/>
      <c r="F25975" s="27"/>
      <c r="G25975" s="1"/>
      <c r="H25975" s="1"/>
      <c r="I25975" s="1"/>
    </row>
    <row r="25976" spans="2:9">
      <c r="B25976" s="1"/>
      <c r="C25976" s="29"/>
      <c r="D25976" s="27"/>
      <c r="E25976" s="27"/>
      <c r="F25976" s="27"/>
      <c r="G25976" s="1"/>
      <c r="H25976" s="1"/>
      <c r="I25976" s="1"/>
    </row>
    <row r="25977" spans="2:9">
      <c r="B25977" s="1"/>
      <c r="C25977" s="29"/>
      <c r="D25977" s="27"/>
      <c r="E25977" s="27"/>
      <c r="F25977" s="27"/>
      <c r="G25977" s="1"/>
      <c r="H25977" s="1"/>
      <c r="I25977" s="1"/>
    </row>
    <row r="25978" spans="2:9">
      <c r="B25978" s="1"/>
      <c r="C25978" s="29"/>
      <c r="D25978" s="27"/>
      <c r="E25978" s="27"/>
      <c r="F25978" s="27"/>
      <c r="G25978" s="1"/>
      <c r="H25978" s="1"/>
      <c r="I25978" s="1"/>
    </row>
    <row r="25979" spans="2:9">
      <c r="B25979" s="1"/>
      <c r="C25979" s="29"/>
      <c r="D25979" s="27"/>
      <c r="E25979" s="27"/>
      <c r="F25979" s="27"/>
      <c r="G25979" s="1"/>
      <c r="H25979" s="1"/>
      <c r="I25979" s="1"/>
    </row>
    <row r="25980" spans="2:9">
      <c r="B25980" s="1"/>
      <c r="C25980" s="29"/>
      <c r="D25980" s="27"/>
      <c r="E25980" s="27"/>
      <c r="F25980" s="27"/>
      <c r="G25980" s="1"/>
      <c r="H25980" s="1"/>
      <c r="I25980" s="1"/>
    </row>
    <row r="25981" spans="2:9">
      <c r="B25981" s="1"/>
      <c r="C25981" s="29"/>
      <c r="D25981" s="27"/>
      <c r="E25981" s="27"/>
      <c r="F25981" s="27"/>
      <c r="G25981" s="1"/>
      <c r="H25981" s="1"/>
      <c r="I25981" s="1"/>
    </row>
    <row r="25982" spans="2:9">
      <c r="B25982" s="1"/>
      <c r="C25982" s="29"/>
      <c r="D25982" s="27"/>
      <c r="E25982" s="27"/>
      <c r="F25982" s="27"/>
      <c r="G25982" s="1"/>
      <c r="H25982" s="1"/>
      <c r="I25982" s="1"/>
    </row>
    <row r="25983" spans="2:9">
      <c r="B25983" s="1"/>
      <c r="C25983" s="29"/>
      <c r="D25983" s="27"/>
      <c r="E25983" s="27"/>
      <c r="F25983" s="27"/>
      <c r="G25983" s="1"/>
      <c r="H25983" s="1"/>
      <c r="I25983" s="1"/>
    </row>
    <row r="25984" spans="2:9">
      <c r="B25984" s="1"/>
      <c r="C25984" s="29"/>
      <c r="D25984" s="27"/>
      <c r="E25984" s="27"/>
      <c r="F25984" s="27"/>
      <c r="G25984" s="1"/>
      <c r="H25984" s="1"/>
      <c r="I25984" s="1"/>
    </row>
    <row r="25985" spans="2:9">
      <c r="B25985" s="1"/>
      <c r="C25985" s="29"/>
      <c r="D25985" s="27"/>
      <c r="E25985" s="27"/>
      <c r="F25985" s="27"/>
      <c r="G25985" s="1"/>
      <c r="H25985" s="1"/>
      <c r="I25985" s="1"/>
    </row>
    <row r="25986" spans="2:9">
      <c r="B25986" s="1"/>
      <c r="C25986" s="29"/>
      <c r="D25986" s="27"/>
      <c r="E25986" s="27"/>
      <c r="F25986" s="27"/>
      <c r="G25986" s="1"/>
      <c r="H25986" s="1"/>
      <c r="I25986" s="1"/>
    </row>
    <row r="25987" spans="2:9">
      <c r="B25987" s="1"/>
      <c r="C25987" s="29"/>
      <c r="D25987" s="27"/>
      <c r="E25987" s="27"/>
      <c r="F25987" s="27"/>
      <c r="G25987" s="1"/>
      <c r="H25987" s="1"/>
      <c r="I25987" s="1"/>
    </row>
    <row r="25988" spans="2:9">
      <c r="B25988" s="1"/>
      <c r="C25988" s="29"/>
      <c r="D25988" s="27"/>
      <c r="E25988" s="27"/>
      <c r="F25988" s="27"/>
      <c r="G25988" s="1"/>
      <c r="H25988" s="1"/>
      <c r="I25988" s="1"/>
    </row>
    <row r="25989" spans="2:9">
      <c r="B25989" s="1"/>
      <c r="C25989" s="29"/>
      <c r="D25989" s="27"/>
      <c r="E25989" s="27"/>
      <c r="F25989" s="27"/>
      <c r="G25989" s="1"/>
      <c r="H25989" s="1"/>
      <c r="I25989" s="1"/>
    </row>
    <row r="25990" spans="2:9">
      <c r="B25990" s="1"/>
      <c r="C25990" s="29"/>
      <c r="D25990" s="27"/>
      <c r="E25990" s="27"/>
      <c r="F25990" s="27"/>
      <c r="G25990" s="1"/>
      <c r="H25990" s="1"/>
      <c r="I25990" s="1"/>
    </row>
    <row r="25991" spans="2:9">
      <c r="B25991" s="1"/>
      <c r="C25991" s="29"/>
      <c r="D25991" s="27"/>
      <c r="E25991" s="27"/>
      <c r="F25991" s="27"/>
      <c r="G25991" s="1"/>
      <c r="H25991" s="1"/>
      <c r="I25991" s="1"/>
    </row>
    <row r="25992" spans="2:9">
      <c r="B25992" s="1"/>
      <c r="C25992" s="29"/>
      <c r="D25992" s="27"/>
      <c r="E25992" s="27"/>
      <c r="F25992" s="27"/>
      <c r="G25992" s="1"/>
      <c r="H25992" s="1"/>
      <c r="I25992" s="1"/>
    </row>
    <row r="25993" spans="2:9">
      <c r="B25993" s="1"/>
      <c r="C25993" s="29"/>
      <c r="D25993" s="27"/>
      <c r="E25993" s="27"/>
      <c r="F25993" s="27"/>
      <c r="G25993" s="1"/>
      <c r="H25993" s="1"/>
      <c r="I25993" s="1"/>
    </row>
    <row r="25994" spans="2:9">
      <c r="B25994" s="1"/>
      <c r="C25994" s="29"/>
      <c r="D25994" s="27"/>
      <c r="E25994" s="27"/>
      <c r="F25994" s="27"/>
      <c r="G25994" s="1"/>
      <c r="H25994" s="1"/>
      <c r="I25994" s="1"/>
    </row>
    <row r="25995" spans="2:9">
      <c r="B25995" s="1"/>
      <c r="C25995" s="29"/>
      <c r="D25995" s="27"/>
      <c r="E25995" s="27"/>
      <c r="F25995" s="27"/>
      <c r="G25995" s="1"/>
      <c r="H25995" s="1"/>
      <c r="I25995" s="1"/>
    </row>
    <row r="25996" spans="2:9">
      <c r="B25996" s="1"/>
      <c r="C25996" s="29"/>
      <c r="D25996" s="27"/>
      <c r="E25996" s="27"/>
      <c r="F25996" s="27"/>
      <c r="G25996" s="1"/>
      <c r="H25996" s="1"/>
      <c r="I25996" s="1"/>
    </row>
    <row r="25997" spans="2:9">
      <c r="B25997" s="1"/>
      <c r="C25997" s="29"/>
      <c r="D25997" s="27"/>
      <c r="E25997" s="27"/>
      <c r="F25997" s="27"/>
      <c r="G25997" s="1"/>
      <c r="H25997" s="1"/>
      <c r="I25997" s="1"/>
    </row>
    <row r="25998" spans="2:9">
      <c r="B25998" s="1"/>
      <c r="C25998" s="29"/>
      <c r="D25998" s="27"/>
      <c r="E25998" s="27"/>
      <c r="F25998" s="27"/>
      <c r="G25998" s="1"/>
      <c r="H25998" s="1"/>
      <c r="I25998" s="1"/>
    </row>
    <row r="25999" spans="2:9">
      <c r="B25999" s="1"/>
      <c r="C25999" s="29"/>
      <c r="D25999" s="27"/>
      <c r="E25999" s="27"/>
      <c r="F25999" s="27"/>
      <c r="G25999" s="1"/>
      <c r="H25999" s="1"/>
      <c r="I25999" s="1"/>
    </row>
    <row r="26000" spans="2:9">
      <c r="B26000" s="1"/>
      <c r="C26000" s="29"/>
      <c r="D26000" s="27"/>
      <c r="E26000" s="27"/>
      <c r="F26000" s="27"/>
      <c r="G26000" s="1"/>
      <c r="H26000" s="1"/>
      <c r="I26000" s="1"/>
    </row>
    <row r="26001" spans="2:9">
      <c r="B26001" s="1"/>
      <c r="C26001" s="29"/>
      <c r="D26001" s="27"/>
      <c r="E26001" s="27"/>
      <c r="F26001" s="27"/>
      <c r="G26001" s="1"/>
      <c r="H26001" s="1"/>
      <c r="I26001" s="1"/>
    </row>
    <row r="26002" spans="2:9">
      <c r="B26002" s="1"/>
      <c r="C26002" s="29"/>
      <c r="D26002" s="27"/>
      <c r="E26002" s="27"/>
      <c r="F26002" s="27"/>
      <c r="G26002" s="1"/>
      <c r="H26002" s="1"/>
      <c r="I26002" s="1"/>
    </row>
    <row r="26003" spans="2:9">
      <c r="B26003" s="1"/>
      <c r="C26003" s="29"/>
      <c r="D26003" s="27"/>
      <c r="E26003" s="27"/>
      <c r="F26003" s="27"/>
      <c r="G26003" s="1"/>
      <c r="H26003" s="1"/>
      <c r="I26003" s="1"/>
    </row>
    <row r="26004" spans="2:9">
      <c r="B26004" s="1"/>
      <c r="C26004" s="29"/>
      <c r="D26004" s="27"/>
      <c r="E26004" s="27"/>
      <c r="F26004" s="27"/>
      <c r="G26004" s="1"/>
      <c r="H26004" s="1"/>
      <c r="I26004" s="1"/>
    </row>
    <row r="26005" spans="2:9">
      <c r="B26005" s="1"/>
      <c r="C26005" s="29"/>
      <c r="D26005" s="27"/>
      <c r="E26005" s="27"/>
      <c r="F26005" s="27"/>
      <c r="G26005" s="1"/>
      <c r="H26005" s="1"/>
      <c r="I26005" s="1"/>
    </row>
    <row r="26006" spans="2:9">
      <c r="B26006" s="1"/>
      <c r="C26006" s="29"/>
      <c r="D26006" s="27"/>
      <c r="E26006" s="27"/>
      <c r="F26006" s="27"/>
      <c r="G26006" s="1"/>
      <c r="H26006" s="1"/>
      <c r="I26006" s="1"/>
    </row>
    <row r="26007" spans="2:9">
      <c r="B26007" s="1"/>
      <c r="C26007" s="29"/>
      <c r="D26007" s="27"/>
      <c r="E26007" s="27"/>
      <c r="F26007" s="27"/>
      <c r="G26007" s="1"/>
      <c r="H26007" s="1"/>
      <c r="I26007" s="1"/>
    </row>
    <row r="26008" spans="2:9">
      <c r="B26008" s="1"/>
      <c r="C26008" s="29"/>
      <c r="D26008" s="27"/>
      <c r="E26008" s="27"/>
      <c r="F26008" s="27"/>
      <c r="G26008" s="1"/>
      <c r="H26008" s="1"/>
      <c r="I26008" s="1"/>
    </row>
    <row r="26009" spans="2:9">
      <c r="B26009" s="1"/>
      <c r="C26009" s="29"/>
      <c r="D26009" s="27"/>
      <c r="E26009" s="27"/>
      <c r="F26009" s="27"/>
      <c r="G26009" s="1"/>
      <c r="H26009" s="1"/>
      <c r="I26009" s="1"/>
    </row>
    <row r="26010" spans="2:9">
      <c r="B26010" s="1"/>
      <c r="C26010" s="29"/>
      <c r="D26010" s="27"/>
      <c r="E26010" s="27"/>
      <c r="F26010" s="27"/>
      <c r="G26010" s="1"/>
      <c r="H26010" s="1"/>
      <c r="I26010" s="1"/>
    </row>
    <row r="26011" spans="2:9">
      <c r="B26011" s="1"/>
      <c r="C26011" s="29"/>
      <c r="D26011" s="27"/>
      <c r="E26011" s="27"/>
      <c r="F26011" s="27"/>
      <c r="G26011" s="1"/>
      <c r="H26011" s="1"/>
      <c r="I26011" s="1"/>
    </row>
    <row r="26012" spans="2:9">
      <c r="B26012" s="1"/>
      <c r="C26012" s="29"/>
      <c r="D26012" s="27"/>
      <c r="E26012" s="27"/>
      <c r="F26012" s="27"/>
      <c r="G26012" s="1"/>
      <c r="H26012" s="1"/>
      <c r="I26012" s="1"/>
    </row>
    <row r="26013" spans="2:9">
      <c r="B26013" s="1"/>
      <c r="C26013" s="29"/>
      <c r="D26013" s="27"/>
      <c r="E26013" s="27"/>
      <c r="F26013" s="27"/>
      <c r="G26013" s="1"/>
      <c r="H26013" s="1"/>
      <c r="I26013" s="1"/>
    </row>
    <row r="26014" spans="2:9">
      <c r="B26014" s="1"/>
      <c r="C26014" s="29"/>
      <c r="D26014" s="27"/>
      <c r="E26014" s="27"/>
      <c r="F26014" s="27"/>
      <c r="G26014" s="1"/>
      <c r="H26014" s="1"/>
      <c r="I26014" s="1"/>
    </row>
    <row r="26015" spans="2:9">
      <c r="B26015" s="1"/>
      <c r="C26015" s="29"/>
      <c r="D26015" s="27"/>
      <c r="E26015" s="27"/>
      <c r="F26015" s="27"/>
      <c r="G26015" s="1"/>
      <c r="H26015" s="1"/>
      <c r="I26015" s="1"/>
    </row>
    <row r="26016" spans="2:9">
      <c r="B26016" s="1"/>
      <c r="C26016" s="29"/>
      <c r="D26016" s="27"/>
      <c r="E26016" s="27"/>
      <c r="F26016" s="27"/>
      <c r="G26016" s="1"/>
      <c r="H26016" s="1"/>
      <c r="I26016" s="1"/>
    </row>
    <row r="26017" spans="2:9">
      <c r="B26017" s="1"/>
      <c r="C26017" s="29"/>
      <c r="D26017" s="27"/>
      <c r="E26017" s="27"/>
      <c r="F26017" s="27"/>
      <c r="G26017" s="1"/>
      <c r="H26017" s="1"/>
      <c r="I26017" s="1"/>
    </row>
    <row r="26018" spans="2:9">
      <c r="B26018" s="1"/>
      <c r="C26018" s="29"/>
      <c r="D26018" s="27"/>
      <c r="E26018" s="27"/>
      <c r="F26018" s="27"/>
      <c r="G26018" s="1"/>
      <c r="H26018" s="1"/>
      <c r="I26018" s="1"/>
    </row>
    <row r="26019" spans="2:9">
      <c r="B26019" s="1"/>
      <c r="C26019" s="29"/>
      <c r="D26019" s="27"/>
      <c r="E26019" s="27"/>
      <c r="F26019" s="27"/>
      <c r="G26019" s="1"/>
      <c r="H26019" s="1"/>
      <c r="I26019" s="1"/>
    </row>
    <row r="26020" spans="2:9">
      <c r="B26020" s="1"/>
      <c r="C26020" s="29"/>
      <c r="D26020" s="27"/>
      <c r="E26020" s="27"/>
      <c r="F26020" s="27"/>
      <c r="G26020" s="1"/>
      <c r="H26020" s="1"/>
      <c r="I26020" s="1"/>
    </row>
    <row r="26021" spans="2:9">
      <c r="B26021" s="1"/>
      <c r="C26021" s="29"/>
      <c r="D26021" s="27"/>
      <c r="E26021" s="27"/>
      <c r="F26021" s="27"/>
      <c r="G26021" s="1"/>
      <c r="H26021" s="1"/>
      <c r="I26021" s="1"/>
    </row>
    <row r="26022" spans="2:9">
      <c r="B26022" s="1"/>
      <c r="C26022" s="29"/>
      <c r="D26022" s="27"/>
      <c r="E26022" s="27"/>
      <c r="F26022" s="27"/>
      <c r="G26022" s="1"/>
      <c r="H26022" s="1"/>
      <c r="I26022" s="1"/>
    </row>
    <row r="26023" spans="2:9">
      <c r="B26023" s="1"/>
      <c r="C26023" s="29"/>
      <c r="D26023" s="27"/>
      <c r="E26023" s="27"/>
      <c r="F26023" s="27"/>
      <c r="G26023" s="1"/>
      <c r="H26023" s="1"/>
      <c r="I26023" s="1"/>
    </row>
    <row r="26024" spans="2:9">
      <c r="B26024" s="1"/>
      <c r="C26024" s="29"/>
      <c r="D26024" s="27"/>
      <c r="E26024" s="27"/>
      <c r="F26024" s="27"/>
      <c r="G26024" s="1"/>
      <c r="H26024" s="1"/>
      <c r="I26024" s="1"/>
    </row>
    <row r="26025" spans="2:9">
      <c r="B26025" s="1"/>
      <c r="C26025" s="29"/>
      <c r="D26025" s="27"/>
      <c r="E26025" s="27"/>
      <c r="F26025" s="27"/>
      <c r="G26025" s="1"/>
      <c r="H26025" s="1"/>
      <c r="I26025" s="1"/>
    </row>
    <row r="26026" spans="2:9">
      <c r="B26026" s="1"/>
      <c r="C26026" s="29"/>
      <c r="D26026" s="27"/>
      <c r="E26026" s="27"/>
      <c r="F26026" s="27"/>
      <c r="G26026" s="1"/>
      <c r="H26026" s="1"/>
      <c r="I26026" s="1"/>
    </row>
    <row r="26027" spans="2:9">
      <c r="B26027" s="1"/>
      <c r="C26027" s="29"/>
      <c r="D26027" s="27"/>
      <c r="E26027" s="27"/>
      <c r="F26027" s="27"/>
      <c r="G26027" s="1"/>
      <c r="H26027" s="1"/>
      <c r="I26027" s="1"/>
    </row>
    <row r="26028" spans="2:9">
      <c r="B26028" s="1"/>
      <c r="C26028" s="29"/>
      <c r="D26028" s="27"/>
      <c r="E26028" s="27"/>
      <c r="F26028" s="27"/>
      <c r="G26028" s="1"/>
      <c r="H26028" s="1"/>
      <c r="I26028" s="1"/>
    </row>
    <row r="26029" spans="2:9">
      <c r="B26029" s="1"/>
      <c r="C26029" s="29"/>
      <c r="D26029" s="27"/>
      <c r="E26029" s="27"/>
      <c r="F26029" s="27"/>
      <c r="G26029" s="1"/>
      <c r="H26029" s="1"/>
      <c r="I26029" s="1"/>
    </row>
    <row r="26030" spans="2:9">
      <c r="B26030" s="1"/>
      <c r="C26030" s="29"/>
      <c r="D26030" s="27"/>
      <c r="E26030" s="27"/>
      <c r="F26030" s="27"/>
      <c r="G26030" s="1"/>
      <c r="H26030" s="1"/>
      <c r="I26030" s="1"/>
    </row>
    <row r="26031" spans="2:9">
      <c r="B26031" s="1"/>
      <c r="C26031" s="29"/>
      <c r="D26031" s="27"/>
      <c r="E26031" s="27"/>
      <c r="F26031" s="27"/>
      <c r="G26031" s="1"/>
      <c r="H26031" s="1"/>
      <c r="I26031" s="1"/>
    </row>
    <row r="26032" spans="2:9">
      <c r="B26032" s="1"/>
      <c r="C26032" s="29"/>
      <c r="D26032" s="27"/>
      <c r="E26032" s="27"/>
      <c r="F26032" s="27"/>
      <c r="G26032" s="1"/>
      <c r="H26032" s="1"/>
      <c r="I26032" s="1"/>
    </row>
    <row r="26033" spans="2:9">
      <c r="B26033" s="1"/>
      <c r="C26033" s="29"/>
      <c r="D26033" s="27"/>
      <c r="E26033" s="27"/>
      <c r="F26033" s="27"/>
      <c r="G26033" s="1"/>
      <c r="H26033" s="1"/>
      <c r="I26033" s="1"/>
    </row>
    <row r="26034" spans="2:9">
      <c r="B26034" s="1"/>
      <c r="C26034" s="29"/>
      <c r="D26034" s="27"/>
      <c r="E26034" s="27"/>
      <c r="F26034" s="27"/>
      <c r="G26034" s="1"/>
      <c r="H26034" s="1"/>
      <c r="I26034" s="1"/>
    </row>
    <row r="26035" spans="2:9">
      <c r="B26035" s="1"/>
      <c r="C26035" s="29"/>
      <c r="D26035" s="27"/>
      <c r="E26035" s="27"/>
      <c r="F26035" s="27"/>
      <c r="G26035" s="1"/>
      <c r="H26035" s="1"/>
      <c r="I26035" s="1"/>
    </row>
    <row r="26036" spans="2:9">
      <c r="B26036" s="1"/>
      <c r="C26036" s="29"/>
      <c r="D26036" s="27"/>
      <c r="E26036" s="27"/>
      <c r="F26036" s="27"/>
      <c r="G26036" s="1"/>
      <c r="H26036" s="1"/>
      <c r="I26036" s="1"/>
    </row>
    <row r="26037" spans="2:9">
      <c r="B26037" s="1"/>
      <c r="C26037" s="29"/>
      <c r="D26037" s="27"/>
      <c r="E26037" s="27"/>
      <c r="F26037" s="27"/>
      <c r="G26037" s="1"/>
      <c r="H26037" s="1"/>
      <c r="I26037" s="1"/>
    </row>
    <row r="26038" spans="2:9">
      <c r="B26038" s="1"/>
      <c r="C26038" s="29"/>
      <c r="D26038" s="27"/>
      <c r="E26038" s="27"/>
      <c r="F26038" s="27"/>
      <c r="G26038" s="1"/>
      <c r="H26038" s="1"/>
      <c r="I26038" s="1"/>
    </row>
    <row r="26039" spans="2:9">
      <c r="B26039" s="1"/>
      <c r="C26039" s="29"/>
      <c r="D26039" s="27"/>
      <c r="E26039" s="27"/>
      <c r="F26039" s="27"/>
      <c r="G26039" s="1"/>
      <c r="H26039" s="1"/>
      <c r="I26039" s="1"/>
    </row>
    <row r="26040" spans="2:9">
      <c r="B26040" s="1"/>
      <c r="C26040" s="29"/>
      <c r="D26040" s="27"/>
      <c r="E26040" s="27"/>
      <c r="F26040" s="27"/>
      <c r="G26040" s="1"/>
      <c r="H26040" s="1"/>
      <c r="I26040" s="1"/>
    </row>
    <row r="26041" spans="2:9">
      <c r="B26041" s="1"/>
      <c r="C26041" s="29"/>
      <c r="D26041" s="27"/>
      <c r="E26041" s="27"/>
      <c r="F26041" s="27"/>
      <c r="G26041" s="1"/>
      <c r="H26041" s="1"/>
      <c r="I26041" s="1"/>
    </row>
    <row r="26042" spans="2:9">
      <c r="B26042" s="1"/>
      <c r="C26042" s="29"/>
      <c r="D26042" s="27"/>
      <c r="E26042" s="27"/>
      <c r="F26042" s="27"/>
      <c r="G26042" s="1"/>
      <c r="H26042" s="1"/>
      <c r="I26042" s="1"/>
    </row>
    <row r="26043" spans="2:9">
      <c r="B26043" s="1"/>
      <c r="C26043" s="29"/>
      <c r="D26043" s="27"/>
      <c r="E26043" s="27"/>
      <c r="F26043" s="27"/>
      <c r="G26043" s="1"/>
      <c r="H26043" s="1"/>
      <c r="I26043" s="1"/>
    </row>
    <row r="26044" spans="2:9">
      <c r="B26044" s="1"/>
      <c r="C26044" s="29"/>
      <c r="D26044" s="27"/>
      <c r="E26044" s="27"/>
      <c r="F26044" s="27"/>
      <c r="G26044" s="1"/>
      <c r="H26044" s="1"/>
      <c r="I26044" s="1"/>
    </row>
    <row r="26045" spans="2:9">
      <c r="B26045" s="1"/>
      <c r="C26045" s="29"/>
      <c r="D26045" s="27"/>
      <c r="E26045" s="27"/>
      <c r="F26045" s="27"/>
      <c r="G26045" s="1"/>
      <c r="H26045" s="1"/>
      <c r="I26045" s="1"/>
    </row>
    <row r="26046" spans="2:9">
      <c r="B26046" s="1"/>
      <c r="C26046" s="29"/>
      <c r="D26046" s="27"/>
      <c r="E26046" s="27"/>
      <c r="F26046" s="27"/>
      <c r="G26046" s="1"/>
      <c r="H26046" s="1"/>
      <c r="I26046" s="1"/>
    </row>
    <row r="26047" spans="2:9">
      <c r="B26047" s="1"/>
      <c r="C26047" s="29"/>
      <c r="D26047" s="27"/>
      <c r="E26047" s="27"/>
      <c r="F26047" s="27"/>
      <c r="G26047" s="1"/>
      <c r="H26047" s="1"/>
      <c r="I26047" s="1"/>
    </row>
    <row r="26048" spans="2:9">
      <c r="B26048" s="1"/>
      <c r="C26048" s="29"/>
      <c r="D26048" s="27"/>
      <c r="E26048" s="27"/>
      <c r="F26048" s="27"/>
      <c r="G26048" s="1"/>
      <c r="H26048" s="1"/>
      <c r="I26048" s="1"/>
    </row>
    <row r="26049" spans="2:9">
      <c r="B26049" s="1"/>
      <c r="C26049" s="29"/>
      <c r="D26049" s="27"/>
      <c r="E26049" s="27"/>
      <c r="F26049" s="27"/>
      <c r="G26049" s="1"/>
      <c r="H26049" s="1"/>
      <c r="I26049" s="1"/>
    </row>
    <row r="26050" spans="2:9">
      <c r="B26050" s="1"/>
      <c r="C26050" s="29"/>
      <c r="D26050" s="27"/>
      <c r="E26050" s="27"/>
      <c r="F26050" s="27"/>
      <c r="G26050" s="1"/>
      <c r="H26050" s="1"/>
      <c r="I26050" s="1"/>
    </row>
    <row r="26051" spans="2:9">
      <c r="B26051" s="1"/>
      <c r="C26051" s="29"/>
      <c r="D26051" s="27"/>
      <c r="E26051" s="27"/>
      <c r="F26051" s="27"/>
      <c r="G26051" s="1"/>
      <c r="H26051" s="1"/>
      <c r="I26051" s="1"/>
    </row>
    <row r="26052" spans="2:9">
      <c r="B26052" s="1"/>
      <c r="C26052" s="29"/>
      <c r="D26052" s="27"/>
      <c r="E26052" s="27"/>
      <c r="F26052" s="27"/>
      <c r="G26052" s="1"/>
      <c r="H26052" s="1"/>
      <c r="I26052" s="1"/>
    </row>
    <row r="26053" spans="2:9">
      <c r="B26053" s="1"/>
      <c r="C26053" s="29"/>
      <c r="D26053" s="27"/>
      <c r="E26053" s="27"/>
      <c r="F26053" s="27"/>
      <c r="G26053" s="1"/>
      <c r="H26053" s="1"/>
      <c r="I26053" s="1"/>
    </row>
    <row r="26054" spans="2:9">
      <c r="B26054" s="1"/>
      <c r="C26054" s="29"/>
      <c r="D26054" s="27"/>
      <c r="E26054" s="27"/>
      <c r="F26054" s="27"/>
      <c r="G26054" s="1"/>
      <c r="H26054" s="1"/>
      <c r="I26054" s="1"/>
    </row>
    <row r="26055" spans="2:9">
      <c r="B26055" s="1"/>
      <c r="C26055" s="29"/>
      <c r="D26055" s="27"/>
      <c r="E26055" s="27"/>
      <c r="F26055" s="27"/>
      <c r="G26055" s="1"/>
      <c r="H26055" s="1"/>
      <c r="I26055" s="1"/>
    </row>
    <row r="26056" spans="2:9">
      <c r="B26056" s="1"/>
      <c r="C26056" s="29"/>
      <c r="D26056" s="27"/>
      <c r="E26056" s="27"/>
      <c r="F26056" s="27"/>
      <c r="G26056" s="1"/>
      <c r="H26056" s="1"/>
      <c r="I26056" s="1"/>
    </row>
    <row r="26057" spans="2:9">
      <c r="B26057" s="1"/>
      <c r="C26057" s="29"/>
      <c r="D26057" s="27"/>
      <c r="E26057" s="27"/>
      <c r="F26057" s="27"/>
      <c r="G26057" s="1"/>
      <c r="H26057" s="1"/>
      <c r="I26057" s="1"/>
    </row>
    <row r="26058" spans="2:9">
      <c r="B26058" s="1"/>
      <c r="C26058" s="29"/>
      <c r="D26058" s="27"/>
      <c r="E26058" s="27"/>
      <c r="F26058" s="27"/>
      <c r="G26058" s="1"/>
      <c r="H26058" s="1"/>
      <c r="I26058" s="1"/>
    </row>
    <row r="26059" spans="2:9">
      <c r="B26059" s="1"/>
      <c r="C26059" s="29"/>
      <c r="D26059" s="27"/>
      <c r="E26059" s="27"/>
      <c r="F26059" s="27"/>
      <c r="G26059" s="1"/>
      <c r="H26059" s="1"/>
      <c r="I26059" s="1"/>
    </row>
    <row r="26060" spans="2:9">
      <c r="B26060" s="1"/>
      <c r="C26060" s="29"/>
      <c r="D26060" s="27"/>
      <c r="E26060" s="27"/>
      <c r="F26060" s="27"/>
      <c r="G26060" s="1"/>
      <c r="H26060" s="1"/>
      <c r="I26060" s="1"/>
    </row>
    <row r="26061" spans="2:9">
      <c r="B26061" s="1"/>
      <c r="C26061" s="29"/>
      <c r="D26061" s="27"/>
      <c r="E26061" s="27"/>
      <c r="F26061" s="27"/>
      <c r="G26061" s="1"/>
      <c r="H26061" s="1"/>
      <c r="I26061" s="1"/>
    </row>
    <row r="26062" spans="2:9">
      <c r="B26062" s="1"/>
      <c r="C26062" s="29"/>
      <c r="D26062" s="27"/>
      <c r="E26062" s="27"/>
      <c r="F26062" s="27"/>
      <c r="G26062" s="1"/>
      <c r="H26062" s="1"/>
      <c r="I26062" s="1"/>
    </row>
    <row r="26063" spans="2:9">
      <c r="B26063" s="1"/>
      <c r="C26063" s="29"/>
      <c r="D26063" s="27"/>
      <c r="E26063" s="27"/>
      <c r="F26063" s="27"/>
      <c r="G26063" s="1"/>
      <c r="H26063" s="1"/>
      <c r="I26063" s="1"/>
    </row>
    <row r="26064" spans="2:9">
      <c r="B26064" s="1"/>
      <c r="C26064" s="29"/>
      <c r="D26064" s="27"/>
      <c r="E26064" s="27"/>
      <c r="F26064" s="27"/>
      <c r="G26064" s="1"/>
      <c r="H26064" s="1"/>
      <c r="I26064" s="1"/>
    </row>
    <row r="26065" spans="2:9">
      <c r="B26065" s="1"/>
      <c r="C26065" s="29"/>
      <c r="D26065" s="27"/>
      <c r="E26065" s="27"/>
      <c r="F26065" s="27"/>
      <c r="G26065" s="1"/>
      <c r="H26065" s="1"/>
      <c r="I26065" s="1"/>
    </row>
    <row r="26066" spans="2:9">
      <c r="B26066" s="1"/>
      <c r="C26066" s="29"/>
      <c r="D26066" s="27"/>
      <c r="E26066" s="27"/>
      <c r="F26066" s="27"/>
      <c r="G26066" s="1"/>
      <c r="H26066" s="1"/>
      <c r="I26066" s="1"/>
    </row>
    <row r="26067" spans="2:9">
      <c r="B26067" s="1"/>
      <c r="C26067" s="29"/>
      <c r="D26067" s="27"/>
      <c r="E26067" s="27"/>
      <c r="F26067" s="27"/>
      <c r="G26067" s="1"/>
      <c r="H26067" s="1"/>
      <c r="I26067" s="1"/>
    </row>
    <row r="26068" spans="2:9">
      <c r="B26068" s="1"/>
      <c r="C26068" s="29"/>
      <c r="D26068" s="27"/>
      <c r="E26068" s="27"/>
      <c r="F26068" s="27"/>
      <c r="G26068" s="1"/>
      <c r="H26068" s="1"/>
      <c r="I26068" s="1"/>
    </row>
    <row r="26069" spans="2:9">
      <c r="B26069" s="1"/>
      <c r="C26069" s="29"/>
      <c r="D26069" s="27"/>
      <c r="E26069" s="27"/>
      <c r="F26069" s="27"/>
      <c r="G26069" s="1"/>
      <c r="H26069" s="1"/>
      <c r="I26069" s="1"/>
    </row>
    <row r="26070" spans="2:9">
      <c r="B26070" s="1"/>
      <c r="C26070" s="29"/>
      <c r="D26070" s="27"/>
      <c r="E26070" s="27"/>
      <c r="F26070" s="27"/>
      <c r="G26070" s="1"/>
      <c r="H26070" s="1"/>
      <c r="I26070" s="1"/>
    </row>
    <row r="26071" spans="2:9">
      <c r="B26071" s="1"/>
      <c r="C26071" s="29"/>
      <c r="D26071" s="27"/>
      <c r="E26071" s="27"/>
      <c r="F26071" s="27"/>
      <c r="G26071" s="1"/>
      <c r="H26071" s="1"/>
      <c r="I26071" s="1"/>
    </row>
    <row r="26072" spans="2:9">
      <c r="B26072" s="1"/>
      <c r="C26072" s="29"/>
      <c r="D26072" s="27"/>
      <c r="E26072" s="27"/>
      <c r="F26072" s="27"/>
      <c r="G26072" s="1"/>
      <c r="H26072" s="1"/>
      <c r="I26072" s="1"/>
    </row>
    <row r="26073" spans="2:9">
      <c r="B26073" s="1"/>
      <c r="C26073" s="29"/>
      <c r="D26073" s="27"/>
      <c r="E26073" s="27"/>
      <c r="F26073" s="27"/>
      <c r="G26073" s="1"/>
      <c r="H26073" s="1"/>
      <c r="I26073" s="1"/>
    </row>
    <row r="26074" spans="2:9">
      <c r="B26074" s="1"/>
      <c r="C26074" s="29"/>
      <c r="D26074" s="27"/>
      <c r="E26074" s="27"/>
      <c r="F26074" s="27"/>
      <c r="G26074" s="1"/>
      <c r="H26074" s="1"/>
      <c r="I26074" s="1"/>
    </row>
    <row r="26075" spans="2:9">
      <c r="B26075" s="1"/>
      <c r="C26075" s="29"/>
      <c r="D26075" s="27"/>
      <c r="E26075" s="27"/>
      <c r="F26075" s="27"/>
      <c r="G26075" s="1"/>
      <c r="H26075" s="1"/>
      <c r="I26075" s="1"/>
    </row>
    <row r="26076" spans="2:9">
      <c r="B26076" s="1"/>
      <c r="C26076" s="29"/>
      <c r="D26076" s="27"/>
      <c r="E26076" s="27"/>
      <c r="F26076" s="27"/>
      <c r="G26076" s="1"/>
      <c r="H26076" s="1"/>
      <c r="I26076" s="1"/>
    </row>
    <row r="26077" spans="2:9">
      <c r="B26077" s="1"/>
      <c r="C26077" s="29"/>
      <c r="D26077" s="27"/>
      <c r="E26077" s="27"/>
      <c r="F26077" s="27"/>
      <c r="G26077" s="1"/>
      <c r="H26077" s="1"/>
      <c r="I26077" s="1"/>
    </row>
    <row r="26078" spans="2:9">
      <c r="B26078" s="1"/>
      <c r="C26078" s="29"/>
      <c r="D26078" s="27"/>
      <c r="E26078" s="27"/>
      <c r="F26078" s="27"/>
      <c r="G26078" s="1"/>
      <c r="H26078" s="1"/>
      <c r="I26078" s="1"/>
    </row>
    <row r="26079" spans="2:9">
      <c r="B26079" s="1"/>
      <c r="C26079" s="29"/>
      <c r="D26079" s="27"/>
      <c r="E26079" s="27"/>
      <c r="F26079" s="27"/>
      <c r="G26079" s="1"/>
      <c r="H26079" s="1"/>
      <c r="I26079" s="1"/>
    </row>
    <row r="26080" spans="2:9">
      <c r="B26080" s="1"/>
      <c r="C26080" s="29"/>
      <c r="D26080" s="27"/>
      <c r="E26080" s="27"/>
      <c r="F26080" s="27"/>
      <c r="G26080" s="1"/>
      <c r="H26080" s="1"/>
      <c r="I26080" s="1"/>
    </row>
    <row r="26081" spans="2:9">
      <c r="B26081" s="1"/>
      <c r="C26081" s="29"/>
      <c r="D26081" s="27"/>
      <c r="E26081" s="27"/>
      <c r="F26081" s="27"/>
      <c r="G26081" s="1"/>
      <c r="H26081" s="1"/>
      <c r="I26081" s="1"/>
    </row>
    <row r="26082" spans="2:9">
      <c r="B26082" s="1"/>
      <c r="C26082" s="29"/>
      <c r="D26082" s="27"/>
      <c r="E26082" s="27"/>
      <c r="F26082" s="27"/>
      <c r="G26082" s="1"/>
      <c r="H26082" s="1"/>
      <c r="I26082" s="1"/>
    </row>
    <row r="26083" spans="2:9">
      <c r="B26083" s="1"/>
      <c r="C26083" s="29"/>
      <c r="D26083" s="27"/>
      <c r="E26083" s="27"/>
      <c r="F26083" s="27"/>
      <c r="G26083" s="1"/>
      <c r="H26083" s="1"/>
      <c r="I26083" s="1"/>
    </row>
    <row r="26084" spans="2:9">
      <c r="B26084" s="1"/>
      <c r="C26084" s="29"/>
      <c r="D26084" s="27"/>
      <c r="E26084" s="27"/>
      <c r="F26084" s="27"/>
      <c r="G26084" s="1"/>
      <c r="H26084" s="1"/>
      <c r="I26084" s="1"/>
    </row>
    <row r="26085" spans="2:9">
      <c r="B26085" s="1"/>
      <c r="C26085" s="29"/>
      <c r="D26085" s="27"/>
      <c r="E26085" s="27"/>
      <c r="F26085" s="27"/>
      <c r="G26085" s="1"/>
      <c r="H26085" s="1"/>
      <c r="I26085" s="1"/>
    </row>
    <row r="26086" spans="2:9">
      <c r="B26086" s="1"/>
      <c r="C26086" s="29"/>
      <c r="D26086" s="27"/>
      <c r="E26086" s="27"/>
      <c r="F26086" s="27"/>
      <c r="G26086" s="1"/>
      <c r="H26086" s="1"/>
      <c r="I26086" s="1"/>
    </row>
    <row r="26087" spans="2:9">
      <c r="B26087" s="1"/>
      <c r="C26087" s="29"/>
      <c r="D26087" s="27"/>
      <c r="E26087" s="27"/>
      <c r="F26087" s="27"/>
      <c r="G26087" s="1"/>
      <c r="H26087" s="1"/>
      <c r="I26087" s="1"/>
    </row>
    <row r="26088" spans="2:9">
      <c r="B26088" s="1"/>
      <c r="C26088" s="29"/>
      <c r="D26088" s="27"/>
      <c r="E26088" s="27"/>
      <c r="F26088" s="27"/>
      <c r="G26088" s="1"/>
      <c r="H26088" s="1"/>
      <c r="I26088" s="1"/>
    </row>
    <row r="26089" spans="2:9">
      <c r="B26089" s="1"/>
      <c r="C26089" s="29"/>
      <c r="D26089" s="27"/>
      <c r="E26089" s="27"/>
      <c r="F26089" s="27"/>
      <c r="G26089" s="1"/>
      <c r="H26089" s="1"/>
      <c r="I26089" s="1"/>
    </row>
    <row r="26090" spans="2:9">
      <c r="B26090" s="1"/>
      <c r="C26090" s="29"/>
      <c r="D26090" s="27"/>
      <c r="E26090" s="27"/>
      <c r="F26090" s="27"/>
      <c r="G26090" s="1"/>
      <c r="H26090" s="1"/>
      <c r="I26090" s="1"/>
    </row>
    <row r="26091" spans="2:9">
      <c r="B26091" s="1"/>
      <c r="C26091" s="29"/>
      <c r="D26091" s="27"/>
      <c r="E26091" s="27"/>
      <c r="F26091" s="27"/>
      <c r="G26091" s="1"/>
      <c r="H26091" s="1"/>
      <c r="I26091" s="1"/>
    </row>
    <row r="26092" spans="2:9">
      <c r="B26092" s="1"/>
      <c r="C26092" s="29"/>
      <c r="D26092" s="27"/>
      <c r="E26092" s="27"/>
      <c r="F26092" s="27"/>
      <c r="G26092" s="1"/>
      <c r="H26092" s="1"/>
      <c r="I26092" s="1"/>
    </row>
    <row r="26093" spans="2:9">
      <c r="B26093" s="1"/>
      <c r="C26093" s="29"/>
      <c r="D26093" s="27"/>
      <c r="E26093" s="27"/>
      <c r="F26093" s="27"/>
      <c r="G26093" s="1"/>
      <c r="H26093" s="1"/>
      <c r="I26093" s="1"/>
    </row>
    <row r="26094" spans="2:9">
      <c r="B26094" s="1"/>
      <c r="C26094" s="29"/>
      <c r="D26094" s="27"/>
      <c r="E26094" s="27"/>
      <c r="F26094" s="27"/>
      <c r="G26094" s="1"/>
      <c r="H26094" s="1"/>
      <c r="I26094" s="1"/>
    </row>
    <row r="26095" spans="2:9">
      <c r="B26095" s="1"/>
      <c r="C26095" s="29"/>
      <c r="D26095" s="27"/>
      <c r="E26095" s="27"/>
      <c r="F26095" s="27"/>
      <c r="G26095" s="1"/>
      <c r="H26095" s="1"/>
      <c r="I26095" s="1"/>
    </row>
    <row r="26096" spans="2:9">
      <c r="B26096" s="1"/>
      <c r="C26096" s="29"/>
      <c r="D26096" s="27"/>
      <c r="E26096" s="27"/>
      <c r="F26096" s="27"/>
      <c r="G26096" s="1"/>
      <c r="H26096" s="1"/>
      <c r="I26096" s="1"/>
    </row>
    <row r="26097" spans="2:9">
      <c r="B26097" s="1"/>
      <c r="C26097" s="29"/>
      <c r="D26097" s="27"/>
      <c r="E26097" s="27"/>
      <c r="F26097" s="27"/>
      <c r="G26097" s="1"/>
      <c r="H26097" s="1"/>
      <c r="I26097" s="1"/>
    </row>
    <row r="26098" spans="2:9">
      <c r="B26098" s="1"/>
      <c r="C26098" s="29"/>
      <c r="D26098" s="27"/>
      <c r="E26098" s="27"/>
      <c r="F26098" s="27"/>
      <c r="G26098" s="1"/>
      <c r="H26098" s="1"/>
      <c r="I26098" s="1"/>
    </row>
    <row r="26099" spans="2:9">
      <c r="B26099" s="1"/>
      <c r="C26099" s="29"/>
      <c r="D26099" s="27"/>
      <c r="E26099" s="27"/>
      <c r="F26099" s="27"/>
      <c r="G26099" s="1"/>
      <c r="H26099" s="1"/>
      <c r="I26099" s="1"/>
    </row>
    <row r="26100" spans="2:9">
      <c r="B26100" s="1"/>
      <c r="C26100" s="29"/>
      <c r="D26100" s="27"/>
      <c r="E26100" s="27"/>
      <c r="F26100" s="27"/>
      <c r="G26100" s="1"/>
      <c r="H26100" s="1"/>
      <c r="I26100" s="1"/>
    </row>
    <row r="26101" spans="2:9">
      <c r="B26101" s="1"/>
      <c r="C26101" s="29"/>
      <c r="D26101" s="27"/>
      <c r="E26101" s="27"/>
      <c r="F26101" s="27"/>
      <c r="G26101" s="1"/>
      <c r="H26101" s="1"/>
      <c r="I26101" s="1"/>
    </row>
    <row r="26102" spans="2:9">
      <c r="B26102" s="1"/>
      <c r="C26102" s="29"/>
      <c r="D26102" s="27"/>
      <c r="E26102" s="27"/>
      <c r="F26102" s="27"/>
      <c r="G26102" s="1"/>
      <c r="H26102" s="1"/>
      <c r="I26102" s="1"/>
    </row>
    <row r="26103" spans="2:9">
      <c r="B26103" s="1"/>
      <c r="C26103" s="29"/>
      <c r="D26103" s="27"/>
      <c r="E26103" s="27"/>
      <c r="F26103" s="27"/>
      <c r="G26103" s="1"/>
      <c r="H26103" s="1"/>
      <c r="I26103" s="1"/>
    </row>
    <row r="26104" spans="2:9">
      <c r="B26104" s="1"/>
      <c r="C26104" s="29"/>
      <c r="D26104" s="27"/>
      <c r="E26104" s="27"/>
      <c r="F26104" s="27"/>
      <c r="G26104" s="1"/>
      <c r="H26104" s="1"/>
      <c r="I26104" s="1"/>
    </row>
    <row r="26105" spans="2:9">
      <c r="B26105" s="1"/>
      <c r="C26105" s="29"/>
      <c r="D26105" s="27"/>
      <c r="E26105" s="27"/>
      <c r="F26105" s="27"/>
      <c r="G26105" s="1"/>
      <c r="H26105" s="1"/>
      <c r="I26105" s="1"/>
    </row>
    <row r="26106" spans="2:9">
      <c r="B26106" s="1"/>
      <c r="C26106" s="29"/>
      <c r="D26106" s="27"/>
      <c r="E26106" s="27"/>
      <c r="F26106" s="27"/>
      <c r="G26106" s="1"/>
      <c r="H26106" s="1"/>
      <c r="I26106" s="1"/>
    </row>
    <row r="26107" spans="2:9">
      <c r="B26107" s="1"/>
      <c r="C26107" s="29"/>
      <c r="D26107" s="27"/>
      <c r="E26107" s="27"/>
      <c r="F26107" s="27"/>
      <c r="G26107" s="1"/>
      <c r="H26107" s="1"/>
      <c r="I26107" s="1"/>
    </row>
    <row r="26108" spans="2:9">
      <c r="B26108" s="1"/>
      <c r="C26108" s="29"/>
      <c r="D26108" s="27"/>
      <c r="E26108" s="27"/>
      <c r="F26108" s="27"/>
      <c r="G26108" s="1"/>
      <c r="H26108" s="1"/>
      <c r="I26108" s="1"/>
    </row>
    <row r="26109" spans="2:9">
      <c r="B26109" s="1"/>
      <c r="C26109" s="29"/>
      <c r="D26109" s="27"/>
      <c r="E26109" s="27"/>
      <c r="F26109" s="27"/>
      <c r="G26109" s="1"/>
      <c r="H26109" s="1"/>
      <c r="I26109" s="1"/>
    </row>
    <row r="26110" spans="2:9">
      <c r="B26110" s="1"/>
      <c r="C26110" s="29"/>
      <c r="D26110" s="27"/>
      <c r="E26110" s="27"/>
      <c r="F26110" s="27"/>
      <c r="G26110" s="1"/>
      <c r="H26110" s="1"/>
      <c r="I26110" s="1"/>
    </row>
    <row r="26111" spans="2:9">
      <c r="B26111" s="1"/>
      <c r="C26111" s="29"/>
      <c r="D26111" s="27"/>
      <c r="E26111" s="27"/>
      <c r="F26111" s="27"/>
      <c r="G26111" s="1"/>
      <c r="H26111" s="1"/>
      <c r="I26111" s="1"/>
    </row>
    <row r="26112" spans="2:9">
      <c r="B26112" s="1"/>
      <c r="C26112" s="29"/>
      <c r="D26112" s="27"/>
      <c r="E26112" s="27"/>
      <c r="F26112" s="27"/>
      <c r="G26112" s="1"/>
      <c r="H26112" s="1"/>
      <c r="I26112" s="1"/>
    </row>
    <row r="26113" spans="2:9">
      <c r="B26113" s="1"/>
      <c r="C26113" s="29"/>
      <c r="D26113" s="27"/>
      <c r="E26113" s="27"/>
      <c r="F26113" s="27"/>
      <c r="G26113" s="1"/>
      <c r="H26113" s="1"/>
      <c r="I26113" s="1"/>
    </row>
    <row r="26114" spans="2:9">
      <c r="B26114" s="1"/>
      <c r="C26114" s="29"/>
      <c r="D26114" s="27"/>
      <c r="E26114" s="27"/>
      <c r="F26114" s="27"/>
      <c r="G26114" s="1"/>
      <c r="H26114" s="1"/>
      <c r="I26114" s="1"/>
    </row>
    <row r="26115" spans="2:9">
      <c r="B26115" s="1"/>
      <c r="C26115" s="29"/>
      <c r="D26115" s="27"/>
      <c r="E26115" s="27"/>
      <c r="F26115" s="27"/>
      <c r="G26115" s="1"/>
      <c r="H26115" s="1"/>
      <c r="I26115" s="1"/>
    </row>
    <row r="26116" spans="2:9">
      <c r="B26116" s="1"/>
      <c r="C26116" s="29"/>
      <c r="D26116" s="27"/>
      <c r="E26116" s="27"/>
      <c r="F26116" s="27"/>
      <c r="G26116" s="1"/>
      <c r="H26116" s="1"/>
      <c r="I26116" s="1"/>
    </row>
    <row r="26117" spans="2:9">
      <c r="B26117" s="1"/>
      <c r="C26117" s="29"/>
      <c r="D26117" s="27"/>
      <c r="E26117" s="27"/>
      <c r="F26117" s="27"/>
      <c r="G26117" s="1"/>
      <c r="H26117" s="1"/>
      <c r="I26117" s="1"/>
    </row>
    <row r="26118" spans="2:9">
      <c r="B26118" s="1"/>
      <c r="C26118" s="29"/>
      <c r="D26118" s="27"/>
      <c r="E26118" s="27"/>
      <c r="F26118" s="27"/>
      <c r="G26118" s="1"/>
      <c r="H26118" s="1"/>
      <c r="I26118" s="1"/>
    </row>
    <row r="26119" spans="2:9">
      <c r="B26119" s="1"/>
      <c r="C26119" s="29"/>
      <c r="D26119" s="27"/>
      <c r="E26119" s="27"/>
      <c r="F26119" s="27"/>
      <c r="G26119" s="1"/>
      <c r="H26119" s="1"/>
      <c r="I26119" s="1"/>
    </row>
    <row r="26120" spans="2:9">
      <c r="B26120" s="1"/>
      <c r="C26120" s="29"/>
      <c r="D26120" s="27"/>
      <c r="E26120" s="27"/>
      <c r="F26120" s="27"/>
      <c r="G26120" s="1"/>
      <c r="H26120" s="1"/>
      <c r="I26120" s="1"/>
    </row>
    <row r="26121" spans="2:9">
      <c r="B26121" s="1"/>
      <c r="C26121" s="29"/>
      <c r="D26121" s="27"/>
      <c r="E26121" s="27"/>
      <c r="F26121" s="27"/>
      <c r="G26121" s="1"/>
      <c r="H26121" s="1"/>
      <c r="I26121" s="1"/>
    </row>
    <row r="26122" spans="2:9">
      <c r="B26122" s="1"/>
      <c r="C26122" s="29"/>
      <c r="D26122" s="27"/>
      <c r="E26122" s="27"/>
      <c r="F26122" s="27"/>
      <c r="G26122" s="1"/>
      <c r="H26122" s="1"/>
      <c r="I26122" s="1"/>
    </row>
    <row r="26123" spans="2:9">
      <c r="B26123" s="1"/>
      <c r="C26123" s="29"/>
      <c r="D26123" s="27"/>
      <c r="E26123" s="27"/>
      <c r="F26123" s="27"/>
      <c r="G26123" s="1"/>
      <c r="H26123" s="1"/>
      <c r="I26123" s="1"/>
    </row>
    <row r="26124" spans="2:9">
      <c r="B26124" s="1"/>
      <c r="C26124" s="29"/>
      <c r="D26124" s="27"/>
      <c r="E26124" s="27"/>
      <c r="F26124" s="27"/>
      <c r="G26124" s="1"/>
      <c r="H26124" s="1"/>
      <c r="I26124" s="1"/>
    </row>
    <row r="26125" spans="2:9">
      <c r="B26125" s="1"/>
      <c r="C26125" s="29"/>
      <c r="D26125" s="27"/>
      <c r="E26125" s="27"/>
      <c r="F26125" s="27"/>
      <c r="G26125" s="1"/>
      <c r="H26125" s="1"/>
      <c r="I26125" s="1"/>
    </row>
    <row r="26126" spans="2:9">
      <c r="B26126" s="1"/>
      <c r="C26126" s="29"/>
      <c r="D26126" s="27"/>
      <c r="E26126" s="27"/>
      <c r="F26126" s="27"/>
      <c r="G26126" s="1"/>
      <c r="H26126" s="1"/>
      <c r="I26126" s="1"/>
    </row>
    <row r="26127" spans="2:9">
      <c r="B26127" s="1"/>
      <c r="C26127" s="29"/>
      <c r="D26127" s="27"/>
      <c r="E26127" s="27"/>
      <c r="F26127" s="27"/>
      <c r="G26127" s="1"/>
      <c r="H26127" s="1"/>
      <c r="I26127" s="1"/>
    </row>
    <row r="26128" spans="2:9">
      <c r="B26128" s="1"/>
      <c r="C26128" s="29"/>
      <c r="D26128" s="27"/>
      <c r="E26128" s="27"/>
      <c r="F26128" s="27"/>
      <c r="G26128" s="1"/>
      <c r="H26128" s="1"/>
      <c r="I26128" s="1"/>
    </row>
    <row r="26129" spans="2:9">
      <c r="B26129" s="1"/>
      <c r="C26129" s="29"/>
      <c r="D26129" s="27"/>
      <c r="E26129" s="27"/>
      <c r="F26129" s="27"/>
      <c r="G26129" s="1"/>
      <c r="H26129" s="1"/>
      <c r="I26129" s="1"/>
    </row>
    <row r="26130" spans="2:9">
      <c r="B26130" s="1"/>
      <c r="C26130" s="29"/>
      <c r="D26130" s="27"/>
      <c r="E26130" s="27"/>
      <c r="F26130" s="27"/>
      <c r="G26130" s="1"/>
      <c r="H26130" s="1"/>
      <c r="I26130" s="1"/>
    </row>
    <row r="26131" spans="2:9">
      <c r="B26131" s="1"/>
      <c r="C26131" s="29"/>
      <c r="D26131" s="27"/>
      <c r="E26131" s="27"/>
      <c r="F26131" s="27"/>
      <c r="G26131" s="1"/>
      <c r="H26131" s="1"/>
      <c r="I26131" s="1"/>
    </row>
    <row r="26132" spans="2:9">
      <c r="B26132" s="1"/>
      <c r="C26132" s="29"/>
      <c r="D26132" s="27"/>
      <c r="E26132" s="27"/>
      <c r="F26132" s="27"/>
      <c r="G26132" s="1"/>
      <c r="H26132" s="1"/>
      <c r="I26132" s="1"/>
    </row>
    <row r="26133" spans="2:9">
      <c r="B26133" s="1"/>
      <c r="C26133" s="29"/>
      <c r="D26133" s="27"/>
      <c r="E26133" s="27"/>
      <c r="F26133" s="27"/>
      <c r="G26133" s="1"/>
      <c r="H26133" s="1"/>
      <c r="I26133" s="1"/>
    </row>
    <row r="26134" spans="2:9">
      <c r="B26134" s="1"/>
      <c r="C26134" s="29"/>
      <c r="D26134" s="27"/>
      <c r="E26134" s="27"/>
      <c r="F26134" s="27"/>
      <c r="G26134" s="1"/>
      <c r="H26134" s="1"/>
      <c r="I26134" s="1"/>
    </row>
    <row r="26135" spans="2:9">
      <c r="B26135" s="1"/>
      <c r="C26135" s="29"/>
      <c r="D26135" s="27"/>
      <c r="E26135" s="27"/>
      <c r="F26135" s="27"/>
      <c r="G26135" s="1"/>
      <c r="H26135" s="1"/>
      <c r="I26135" s="1"/>
    </row>
    <row r="26136" spans="2:9">
      <c r="B26136" s="1"/>
      <c r="C26136" s="29"/>
      <c r="D26136" s="27"/>
      <c r="E26136" s="27"/>
      <c r="F26136" s="27"/>
      <c r="G26136" s="1"/>
      <c r="H26136" s="1"/>
      <c r="I26136" s="1"/>
    </row>
    <row r="26137" spans="2:9">
      <c r="B26137" s="1"/>
      <c r="C26137" s="29"/>
      <c r="D26137" s="27"/>
      <c r="E26137" s="27"/>
      <c r="F26137" s="27"/>
      <c r="G26137" s="1"/>
      <c r="H26137" s="1"/>
      <c r="I26137" s="1"/>
    </row>
    <row r="26138" spans="2:9">
      <c r="B26138" s="1"/>
      <c r="C26138" s="29"/>
      <c r="D26138" s="27"/>
      <c r="E26138" s="27"/>
      <c r="F26138" s="27"/>
      <c r="G26138" s="1"/>
      <c r="H26138" s="1"/>
      <c r="I26138" s="1"/>
    </row>
    <row r="26139" spans="2:9">
      <c r="B26139" s="1"/>
      <c r="C26139" s="29"/>
      <c r="D26139" s="27"/>
      <c r="E26139" s="27"/>
      <c r="F26139" s="27"/>
      <c r="G26139" s="1"/>
      <c r="H26139" s="1"/>
      <c r="I26139" s="1"/>
    </row>
    <row r="26140" spans="2:9">
      <c r="B26140" s="1"/>
      <c r="C26140" s="29"/>
      <c r="D26140" s="27"/>
      <c r="E26140" s="27"/>
      <c r="F26140" s="27"/>
      <c r="G26140" s="1"/>
      <c r="H26140" s="1"/>
      <c r="I26140" s="1"/>
    </row>
    <row r="26141" spans="2:9">
      <c r="B26141" s="1"/>
      <c r="C26141" s="29"/>
      <c r="D26141" s="27"/>
      <c r="E26141" s="27"/>
      <c r="F26141" s="27"/>
      <c r="G26141" s="1"/>
      <c r="H26141" s="1"/>
      <c r="I26141" s="1"/>
    </row>
    <row r="26142" spans="2:9">
      <c r="B26142" s="1"/>
      <c r="C26142" s="29"/>
      <c r="D26142" s="27"/>
      <c r="E26142" s="27"/>
      <c r="F26142" s="27"/>
      <c r="G26142" s="1"/>
      <c r="H26142" s="1"/>
      <c r="I26142" s="1"/>
    </row>
    <row r="26143" spans="2:9">
      <c r="B26143" s="1"/>
      <c r="C26143" s="29"/>
      <c r="D26143" s="27"/>
      <c r="E26143" s="27"/>
      <c r="F26143" s="27"/>
      <c r="G26143" s="1"/>
      <c r="H26143" s="1"/>
      <c r="I26143" s="1"/>
    </row>
    <row r="26144" spans="2:9">
      <c r="B26144" s="1"/>
      <c r="C26144" s="29"/>
      <c r="D26144" s="27"/>
      <c r="E26144" s="27"/>
      <c r="F26144" s="27"/>
      <c r="G26144" s="1"/>
      <c r="H26144" s="1"/>
      <c r="I26144" s="1"/>
    </row>
    <row r="26145" spans="2:9">
      <c r="B26145" s="1"/>
      <c r="C26145" s="29"/>
      <c r="D26145" s="27"/>
      <c r="E26145" s="27"/>
      <c r="F26145" s="27"/>
      <c r="G26145" s="1"/>
      <c r="H26145" s="1"/>
      <c r="I26145" s="1"/>
    </row>
    <row r="26146" spans="2:9">
      <c r="B26146" s="1"/>
      <c r="C26146" s="29"/>
      <c r="D26146" s="27"/>
      <c r="E26146" s="27"/>
      <c r="F26146" s="27"/>
      <c r="G26146" s="1"/>
      <c r="H26146" s="1"/>
      <c r="I26146" s="1"/>
    </row>
    <row r="26147" spans="2:9">
      <c r="B26147" s="1"/>
      <c r="C26147" s="29"/>
      <c r="D26147" s="27"/>
      <c r="E26147" s="27"/>
      <c r="F26147" s="27"/>
      <c r="G26147" s="1"/>
      <c r="H26147" s="1"/>
      <c r="I26147" s="1"/>
    </row>
    <row r="26148" spans="2:9">
      <c r="B26148" s="1"/>
      <c r="C26148" s="29"/>
      <c r="D26148" s="27"/>
      <c r="E26148" s="27"/>
      <c r="F26148" s="27"/>
      <c r="G26148" s="1"/>
      <c r="H26148" s="1"/>
      <c r="I26148" s="1"/>
    </row>
    <row r="26149" spans="2:9">
      <c r="B26149" s="1"/>
      <c r="C26149" s="29"/>
      <c r="D26149" s="27"/>
      <c r="E26149" s="27"/>
      <c r="F26149" s="27"/>
      <c r="G26149" s="1"/>
      <c r="H26149" s="1"/>
      <c r="I26149" s="1"/>
    </row>
    <row r="26150" spans="2:9">
      <c r="B26150" s="1"/>
      <c r="C26150" s="29"/>
      <c r="D26150" s="27"/>
      <c r="E26150" s="27"/>
      <c r="F26150" s="27"/>
      <c r="G26150" s="1"/>
      <c r="H26150" s="1"/>
      <c r="I26150" s="1"/>
    </row>
    <row r="26151" spans="2:9">
      <c r="B26151" s="1"/>
      <c r="C26151" s="29"/>
      <c r="D26151" s="27"/>
      <c r="E26151" s="27"/>
      <c r="F26151" s="27"/>
      <c r="G26151" s="1"/>
      <c r="H26151" s="1"/>
      <c r="I26151" s="1"/>
    </row>
    <row r="26152" spans="2:9">
      <c r="B26152" s="1"/>
      <c r="C26152" s="29"/>
      <c r="D26152" s="27"/>
      <c r="E26152" s="27"/>
      <c r="F26152" s="27"/>
      <c r="G26152" s="1"/>
      <c r="H26152" s="1"/>
      <c r="I26152" s="1"/>
    </row>
    <row r="26153" spans="2:9">
      <c r="B26153" s="1"/>
      <c r="C26153" s="29"/>
      <c r="D26153" s="27"/>
      <c r="E26153" s="27"/>
      <c r="F26153" s="27"/>
      <c r="G26153" s="1"/>
      <c r="H26153" s="1"/>
      <c r="I26153" s="1"/>
    </row>
    <row r="26154" spans="2:9">
      <c r="B26154" s="1"/>
      <c r="C26154" s="29"/>
      <c r="D26154" s="27"/>
      <c r="E26154" s="27"/>
      <c r="F26154" s="27"/>
      <c r="G26154" s="1"/>
      <c r="H26154" s="1"/>
      <c r="I26154" s="1"/>
    </row>
    <row r="26155" spans="2:9">
      <c r="B26155" s="1"/>
      <c r="C26155" s="29"/>
      <c r="D26155" s="27"/>
      <c r="E26155" s="27"/>
      <c r="F26155" s="27"/>
      <c r="G26155" s="1"/>
      <c r="H26155" s="1"/>
      <c r="I26155" s="1"/>
    </row>
    <row r="26156" spans="2:9">
      <c r="B26156" s="1"/>
      <c r="C26156" s="29"/>
      <c r="D26156" s="27"/>
      <c r="E26156" s="27"/>
      <c r="F26156" s="27"/>
      <c r="G26156" s="1"/>
      <c r="H26156" s="1"/>
      <c r="I26156" s="1"/>
    </row>
    <row r="26157" spans="2:9">
      <c r="B26157" s="1"/>
      <c r="C26157" s="29"/>
      <c r="D26157" s="27"/>
      <c r="E26157" s="27"/>
      <c r="F26157" s="27"/>
      <c r="G26157" s="1"/>
      <c r="H26157" s="1"/>
      <c r="I26157" s="1"/>
    </row>
    <row r="26158" spans="2:9">
      <c r="B26158" s="1"/>
      <c r="C26158" s="29"/>
      <c r="D26158" s="27"/>
      <c r="E26158" s="27"/>
      <c r="F26158" s="27"/>
      <c r="G26158" s="1"/>
      <c r="H26158" s="1"/>
      <c r="I26158" s="1"/>
    </row>
    <row r="26159" spans="2:9">
      <c r="B26159" s="1"/>
      <c r="C26159" s="29"/>
      <c r="D26159" s="27"/>
      <c r="E26159" s="27"/>
      <c r="F26159" s="27"/>
      <c r="G26159" s="1"/>
      <c r="H26159" s="1"/>
      <c r="I26159" s="1"/>
    </row>
    <row r="26160" spans="2:9">
      <c r="B26160" s="1"/>
      <c r="C26160" s="29"/>
      <c r="D26160" s="27"/>
      <c r="E26160" s="27"/>
      <c r="F26160" s="27"/>
      <c r="G26160" s="1"/>
      <c r="H26160" s="1"/>
      <c r="I26160" s="1"/>
    </row>
    <row r="26161" spans="2:9">
      <c r="B26161" s="1"/>
      <c r="C26161" s="29"/>
      <c r="D26161" s="27"/>
      <c r="E26161" s="27"/>
      <c r="F26161" s="27"/>
      <c r="G26161" s="1"/>
      <c r="H26161" s="1"/>
      <c r="I26161" s="1"/>
    </row>
    <row r="26162" spans="2:9">
      <c r="B26162" s="1"/>
      <c r="C26162" s="29"/>
      <c r="D26162" s="27"/>
      <c r="E26162" s="27"/>
      <c r="F26162" s="27"/>
      <c r="G26162" s="1"/>
      <c r="H26162" s="1"/>
      <c r="I26162" s="1"/>
    </row>
    <row r="26163" spans="2:9">
      <c r="B26163" s="1"/>
      <c r="C26163" s="29"/>
      <c r="D26163" s="27"/>
      <c r="E26163" s="27"/>
      <c r="F26163" s="27"/>
      <c r="G26163" s="1"/>
      <c r="H26163" s="1"/>
      <c r="I26163" s="1"/>
    </row>
    <row r="26164" spans="2:9">
      <c r="B26164" s="1"/>
      <c r="C26164" s="29"/>
      <c r="D26164" s="27"/>
      <c r="E26164" s="27"/>
      <c r="F26164" s="27"/>
      <c r="G26164" s="1"/>
      <c r="H26164" s="1"/>
      <c r="I26164" s="1"/>
    </row>
    <row r="26165" spans="2:9">
      <c r="B26165" s="1"/>
      <c r="C26165" s="29"/>
      <c r="D26165" s="27"/>
      <c r="E26165" s="27"/>
      <c r="F26165" s="27"/>
      <c r="G26165" s="1"/>
      <c r="H26165" s="1"/>
      <c r="I26165" s="1"/>
    </row>
    <row r="26166" spans="2:9">
      <c r="B26166" s="1"/>
      <c r="C26166" s="29"/>
      <c r="D26166" s="27"/>
      <c r="E26166" s="27"/>
      <c r="F26166" s="27"/>
      <c r="G26166" s="1"/>
      <c r="H26166" s="1"/>
      <c r="I26166" s="1"/>
    </row>
    <row r="26167" spans="2:9">
      <c r="B26167" s="1"/>
      <c r="C26167" s="29"/>
      <c r="D26167" s="27"/>
      <c r="E26167" s="27"/>
      <c r="F26167" s="27"/>
      <c r="G26167" s="1"/>
      <c r="H26167" s="1"/>
      <c r="I26167" s="1"/>
    </row>
    <row r="26168" spans="2:9">
      <c r="B26168" s="1"/>
      <c r="C26168" s="29"/>
      <c r="D26168" s="27"/>
      <c r="E26168" s="27"/>
      <c r="F26168" s="27"/>
      <c r="G26168" s="1"/>
      <c r="H26168" s="1"/>
      <c r="I26168" s="1"/>
    </row>
    <row r="26169" spans="2:9">
      <c r="B26169" s="1"/>
      <c r="C26169" s="29"/>
      <c r="D26169" s="27"/>
      <c r="E26169" s="27"/>
      <c r="F26169" s="27"/>
      <c r="G26169" s="1"/>
      <c r="H26169" s="1"/>
      <c r="I26169" s="1"/>
    </row>
    <row r="26170" spans="2:9">
      <c r="B26170" s="1"/>
      <c r="C26170" s="29"/>
      <c r="D26170" s="27"/>
      <c r="E26170" s="27"/>
      <c r="F26170" s="27"/>
      <c r="G26170" s="1"/>
      <c r="H26170" s="1"/>
      <c r="I26170" s="1"/>
    </row>
    <row r="26171" spans="2:9">
      <c r="B26171" s="1"/>
      <c r="C26171" s="29"/>
      <c r="D26171" s="27"/>
      <c r="E26171" s="27"/>
      <c r="F26171" s="27"/>
      <c r="G26171" s="1"/>
      <c r="H26171" s="1"/>
      <c r="I26171" s="1"/>
    </row>
    <row r="26172" spans="2:9">
      <c r="B26172" s="1"/>
      <c r="C26172" s="29"/>
      <c r="D26172" s="27"/>
      <c r="E26172" s="27"/>
      <c r="F26172" s="27"/>
      <c r="G26172" s="1"/>
      <c r="H26172" s="1"/>
      <c r="I26172" s="1"/>
    </row>
    <row r="26173" spans="2:9">
      <c r="B26173" s="1"/>
      <c r="C26173" s="29"/>
      <c r="D26173" s="27"/>
      <c r="E26173" s="27"/>
      <c r="F26173" s="27"/>
      <c r="G26173" s="1"/>
      <c r="H26173" s="1"/>
      <c r="I26173" s="1"/>
    </row>
    <row r="26174" spans="2:9">
      <c r="B26174" s="1"/>
      <c r="C26174" s="29"/>
      <c r="D26174" s="27"/>
      <c r="E26174" s="27"/>
      <c r="F26174" s="27"/>
      <c r="G26174" s="1"/>
      <c r="H26174" s="1"/>
      <c r="I26174" s="1"/>
    </row>
    <row r="26175" spans="2:9">
      <c r="B26175" s="1"/>
      <c r="C26175" s="29"/>
      <c r="D26175" s="27"/>
      <c r="E26175" s="27"/>
      <c r="F26175" s="27"/>
      <c r="G26175" s="1"/>
      <c r="H26175" s="1"/>
      <c r="I26175" s="1"/>
    </row>
    <row r="26176" spans="2:9">
      <c r="B26176" s="1"/>
      <c r="C26176" s="29"/>
      <c r="D26176" s="27"/>
      <c r="E26176" s="27"/>
      <c r="F26176" s="27"/>
      <c r="G26176" s="1"/>
      <c r="H26176" s="1"/>
      <c r="I26176" s="1"/>
    </row>
    <row r="26177" spans="2:9">
      <c r="B26177" s="1"/>
      <c r="C26177" s="29"/>
      <c r="D26177" s="27"/>
      <c r="E26177" s="27"/>
      <c r="F26177" s="27"/>
      <c r="G26177" s="1"/>
      <c r="H26177" s="1"/>
      <c r="I26177" s="1"/>
    </row>
    <row r="26178" spans="2:9">
      <c r="B26178" s="1"/>
      <c r="C26178" s="29"/>
      <c r="D26178" s="27"/>
      <c r="E26178" s="27"/>
      <c r="F26178" s="27"/>
      <c r="G26178" s="1"/>
      <c r="H26178" s="1"/>
      <c r="I26178" s="1"/>
    </row>
    <row r="26179" spans="2:9">
      <c r="B26179" s="1"/>
      <c r="C26179" s="29"/>
      <c r="D26179" s="27"/>
      <c r="E26179" s="27"/>
      <c r="F26179" s="27"/>
      <c r="G26179" s="1"/>
      <c r="H26179" s="1"/>
      <c r="I26179" s="1"/>
    </row>
    <row r="26180" spans="2:9">
      <c r="B26180" s="1"/>
      <c r="C26180" s="29"/>
      <c r="D26180" s="27"/>
      <c r="E26180" s="27"/>
      <c r="F26180" s="27"/>
      <c r="G26180" s="1"/>
      <c r="H26180" s="1"/>
      <c r="I26180" s="1"/>
    </row>
    <row r="26181" spans="2:9">
      <c r="B26181" s="1"/>
      <c r="C26181" s="29"/>
      <c r="D26181" s="27"/>
      <c r="E26181" s="27"/>
      <c r="F26181" s="27"/>
      <c r="G26181" s="1"/>
      <c r="H26181" s="1"/>
      <c r="I26181" s="1"/>
    </row>
    <row r="26182" spans="2:9">
      <c r="B26182" s="1"/>
      <c r="C26182" s="29"/>
      <c r="D26182" s="27"/>
      <c r="E26182" s="27"/>
      <c r="F26182" s="27"/>
      <c r="G26182" s="1"/>
      <c r="H26182" s="1"/>
      <c r="I26182" s="1"/>
    </row>
    <row r="26183" spans="2:9">
      <c r="B26183" s="1"/>
      <c r="C26183" s="29"/>
      <c r="D26183" s="27"/>
      <c r="E26183" s="27"/>
      <c r="F26183" s="27"/>
      <c r="G26183" s="1"/>
      <c r="H26183" s="1"/>
      <c r="I26183" s="1"/>
    </row>
    <row r="26184" spans="2:9">
      <c r="B26184" s="1"/>
      <c r="C26184" s="29"/>
      <c r="D26184" s="27"/>
      <c r="E26184" s="27"/>
      <c r="F26184" s="27"/>
      <c r="G26184" s="1"/>
      <c r="H26184" s="1"/>
      <c r="I26184" s="1"/>
    </row>
    <row r="26185" spans="2:9">
      <c r="B26185" s="1"/>
      <c r="C26185" s="29"/>
      <c r="D26185" s="27"/>
      <c r="E26185" s="27"/>
      <c r="F26185" s="27"/>
      <c r="G26185" s="1"/>
      <c r="H26185" s="1"/>
      <c r="I26185" s="1"/>
    </row>
    <row r="26186" spans="2:9">
      <c r="B26186" s="1"/>
      <c r="C26186" s="29"/>
      <c r="D26186" s="27"/>
      <c r="E26186" s="27"/>
      <c r="F26186" s="27"/>
      <c r="G26186" s="1"/>
      <c r="H26186" s="1"/>
      <c r="I26186" s="1"/>
    </row>
    <row r="26187" spans="2:9">
      <c r="B26187" s="1"/>
      <c r="C26187" s="29"/>
      <c r="D26187" s="27"/>
      <c r="E26187" s="27"/>
      <c r="F26187" s="27"/>
      <c r="G26187" s="1"/>
      <c r="H26187" s="1"/>
      <c r="I26187" s="1"/>
    </row>
    <row r="26188" spans="2:9">
      <c r="B26188" s="1"/>
      <c r="C26188" s="29"/>
      <c r="D26188" s="27"/>
      <c r="E26188" s="27"/>
      <c r="F26188" s="27"/>
      <c r="G26188" s="1"/>
      <c r="H26188" s="1"/>
      <c r="I26188" s="1"/>
    </row>
    <row r="26189" spans="2:9">
      <c r="B26189" s="1"/>
      <c r="C26189" s="29"/>
      <c r="D26189" s="27"/>
      <c r="E26189" s="27"/>
      <c r="F26189" s="27"/>
      <c r="G26189" s="1"/>
      <c r="H26189" s="1"/>
      <c r="I26189" s="1"/>
    </row>
    <row r="26190" spans="2:9">
      <c r="B26190" s="1"/>
      <c r="C26190" s="29"/>
      <c r="D26190" s="27"/>
      <c r="E26190" s="27"/>
      <c r="F26190" s="27"/>
      <c r="G26190" s="1"/>
      <c r="H26190" s="1"/>
      <c r="I26190" s="1"/>
    </row>
    <row r="26191" spans="2:9">
      <c r="B26191" s="1"/>
      <c r="C26191" s="29"/>
      <c r="D26191" s="27"/>
      <c r="E26191" s="27"/>
      <c r="F26191" s="27"/>
      <c r="G26191" s="1"/>
      <c r="H26191" s="1"/>
      <c r="I26191" s="1"/>
    </row>
    <row r="26192" spans="2:9">
      <c r="B26192" s="1"/>
      <c r="C26192" s="29"/>
      <c r="D26192" s="27"/>
      <c r="E26192" s="27"/>
      <c r="F26192" s="27"/>
      <c r="G26192" s="1"/>
      <c r="H26192" s="1"/>
      <c r="I26192" s="1"/>
    </row>
    <row r="26193" spans="2:9">
      <c r="B26193" s="1"/>
      <c r="C26193" s="29"/>
      <c r="D26193" s="27"/>
      <c r="E26193" s="27"/>
      <c r="F26193" s="27"/>
      <c r="G26193" s="1"/>
      <c r="H26193" s="1"/>
      <c r="I26193" s="1"/>
    </row>
    <row r="26194" spans="2:9">
      <c r="B26194" s="1"/>
      <c r="C26194" s="29"/>
      <c r="D26194" s="27"/>
      <c r="E26194" s="27"/>
      <c r="F26194" s="27"/>
      <c r="G26194" s="1"/>
      <c r="H26194" s="1"/>
      <c r="I26194" s="1"/>
    </row>
    <row r="26195" spans="2:9">
      <c r="B26195" s="1"/>
      <c r="C26195" s="29"/>
      <c r="D26195" s="27"/>
      <c r="E26195" s="27"/>
      <c r="F26195" s="27"/>
      <c r="G26195" s="1"/>
      <c r="H26195" s="1"/>
      <c r="I26195" s="1"/>
    </row>
    <row r="26196" spans="2:9">
      <c r="B26196" s="1"/>
      <c r="C26196" s="29"/>
      <c r="D26196" s="27"/>
      <c r="E26196" s="27"/>
      <c r="F26196" s="27"/>
      <c r="G26196" s="1"/>
      <c r="H26196" s="1"/>
      <c r="I26196" s="1"/>
    </row>
    <row r="26197" spans="2:9">
      <c r="B26197" s="1"/>
      <c r="C26197" s="29"/>
      <c r="D26197" s="27"/>
      <c r="E26197" s="27"/>
      <c r="F26197" s="27"/>
      <c r="G26197" s="1"/>
      <c r="H26197" s="1"/>
      <c r="I26197" s="1"/>
    </row>
    <row r="26198" spans="2:9">
      <c r="B26198" s="1"/>
      <c r="C26198" s="29"/>
      <c r="D26198" s="27"/>
      <c r="E26198" s="27"/>
      <c r="F26198" s="27"/>
      <c r="G26198" s="1"/>
      <c r="H26198" s="1"/>
      <c r="I26198" s="1"/>
    </row>
    <row r="26199" spans="2:9">
      <c r="B26199" s="1"/>
      <c r="C26199" s="29"/>
      <c r="D26199" s="27"/>
      <c r="E26199" s="27"/>
      <c r="F26199" s="27"/>
      <c r="G26199" s="1"/>
      <c r="H26199" s="1"/>
      <c r="I26199" s="1"/>
    </row>
    <row r="26200" spans="2:9">
      <c r="B26200" s="1"/>
      <c r="C26200" s="29"/>
      <c r="D26200" s="27"/>
      <c r="E26200" s="27"/>
      <c r="F26200" s="27"/>
      <c r="G26200" s="1"/>
      <c r="H26200" s="1"/>
      <c r="I26200" s="1"/>
    </row>
    <row r="26201" spans="2:9">
      <c r="B26201" s="1"/>
      <c r="C26201" s="29"/>
      <c r="D26201" s="27"/>
      <c r="E26201" s="27"/>
      <c r="F26201" s="27"/>
      <c r="G26201" s="1"/>
      <c r="H26201" s="1"/>
      <c r="I26201" s="1"/>
    </row>
    <row r="26202" spans="2:9">
      <c r="B26202" s="1"/>
      <c r="C26202" s="29"/>
      <c r="D26202" s="27"/>
      <c r="E26202" s="27"/>
      <c r="F26202" s="27"/>
      <c r="G26202" s="1"/>
      <c r="H26202" s="1"/>
      <c r="I26202" s="1"/>
    </row>
    <row r="26203" spans="2:9">
      <c r="B26203" s="1"/>
      <c r="C26203" s="29"/>
      <c r="D26203" s="27"/>
      <c r="E26203" s="27"/>
      <c r="F26203" s="27"/>
      <c r="G26203" s="1"/>
      <c r="H26203" s="1"/>
      <c r="I26203" s="1"/>
    </row>
    <row r="26204" spans="2:9">
      <c r="B26204" s="1"/>
      <c r="C26204" s="29"/>
      <c r="D26204" s="27"/>
      <c r="E26204" s="27"/>
      <c r="F26204" s="27"/>
      <c r="G26204" s="1"/>
      <c r="H26204" s="1"/>
      <c r="I26204" s="1"/>
    </row>
    <row r="26205" spans="2:9">
      <c r="B26205" s="1"/>
      <c r="C26205" s="29"/>
      <c r="D26205" s="27"/>
      <c r="E26205" s="27"/>
      <c r="F26205" s="27"/>
      <c r="G26205" s="1"/>
      <c r="H26205" s="1"/>
      <c r="I26205" s="1"/>
    </row>
    <row r="26206" spans="2:9">
      <c r="B26206" s="1"/>
      <c r="C26206" s="29"/>
      <c r="D26206" s="27"/>
      <c r="E26206" s="27"/>
      <c r="F26206" s="27"/>
      <c r="G26206" s="1"/>
      <c r="H26206" s="1"/>
      <c r="I26206" s="1"/>
    </row>
    <row r="26207" spans="2:9">
      <c r="B26207" s="1"/>
      <c r="C26207" s="29"/>
      <c r="D26207" s="27"/>
      <c r="E26207" s="27"/>
      <c r="F26207" s="27"/>
      <c r="G26207" s="1"/>
      <c r="H26207" s="1"/>
      <c r="I26207" s="1"/>
    </row>
    <row r="26208" spans="2:9">
      <c r="B26208" s="1"/>
      <c r="C26208" s="29"/>
      <c r="D26208" s="27"/>
      <c r="E26208" s="27"/>
      <c r="F26208" s="27"/>
      <c r="G26208" s="1"/>
      <c r="H26208" s="1"/>
      <c r="I26208" s="1"/>
    </row>
    <row r="26209" spans="2:9">
      <c r="B26209" s="1"/>
      <c r="C26209" s="29"/>
      <c r="D26209" s="27"/>
      <c r="E26209" s="27"/>
      <c r="F26209" s="27"/>
      <c r="G26209" s="1"/>
      <c r="H26209" s="1"/>
      <c r="I26209" s="1"/>
    </row>
    <row r="26210" spans="2:9">
      <c r="B26210" s="1"/>
      <c r="C26210" s="29"/>
      <c r="D26210" s="27"/>
      <c r="E26210" s="27"/>
      <c r="F26210" s="27"/>
      <c r="G26210" s="1"/>
      <c r="H26210" s="1"/>
      <c r="I26210" s="1"/>
    </row>
    <row r="26211" spans="2:9">
      <c r="B26211" s="1"/>
      <c r="C26211" s="29"/>
      <c r="D26211" s="27"/>
      <c r="E26211" s="27"/>
      <c r="F26211" s="27"/>
      <c r="G26211" s="1"/>
      <c r="H26211" s="1"/>
      <c r="I26211" s="1"/>
    </row>
    <row r="26212" spans="2:9">
      <c r="B26212" s="1"/>
      <c r="C26212" s="29"/>
      <c r="D26212" s="27"/>
      <c r="E26212" s="27"/>
      <c r="F26212" s="27"/>
      <c r="G26212" s="1"/>
      <c r="H26212" s="1"/>
      <c r="I26212" s="1"/>
    </row>
    <row r="26213" spans="2:9">
      <c r="B26213" s="1"/>
      <c r="C26213" s="29"/>
      <c r="D26213" s="27"/>
      <c r="E26213" s="27"/>
      <c r="F26213" s="27"/>
      <c r="G26213" s="1"/>
      <c r="H26213" s="1"/>
      <c r="I26213" s="1"/>
    </row>
    <row r="26214" spans="2:9">
      <c r="B26214" s="1"/>
      <c r="C26214" s="29"/>
      <c r="D26214" s="27"/>
      <c r="E26214" s="27"/>
      <c r="F26214" s="27"/>
      <c r="G26214" s="1"/>
      <c r="H26214" s="1"/>
      <c r="I26214" s="1"/>
    </row>
    <row r="26215" spans="2:9">
      <c r="B26215" s="1"/>
      <c r="C26215" s="29"/>
      <c r="D26215" s="27"/>
      <c r="E26215" s="27"/>
      <c r="F26215" s="27"/>
      <c r="G26215" s="1"/>
      <c r="H26215" s="1"/>
      <c r="I26215" s="1"/>
    </row>
    <row r="26216" spans="2:9">
      <c r="B26216" s="1"/>
      <c r="C26216" s="29"/>
      <c r="D26216" s="27"/>
      <c r="E26216" s="27"/>
      <c r="F26216" s="27"/>
      <c r="G26216" s="1"/>
      <c r="H26216" s="1"/>
      <c r="I26216" s="1"/>
    </row>
    <row r="26217" spans="2:9">
      <c r="B26217" s="1"/>
      <c r="C26217" s="29"/>
      <c r="D26217" s="27"/>
      <c r="E26217" s="27"/>
      <c r="F26217" s="27"/>
      <c r="G26217" s="1"/>
      <c r="H26217" s="1"/>
      <c r="I26217" s="1"/>
    </row>
    <row r="26218" spans="2:9">
      <c r="B26218" s="1"/>
      <c r="C26218" s="29"/>
      <c r="D26218" s="27"/>
      <c r="E26218" s="27"/>
      <c r="F26218" s="27"/>
      <c r="G26218" s="1"/>
      <c r="H26218" s="1"/>
      <c r="I26218" s="1"/>
    </row>
    <row r="26219" spans="2:9">
      <c r="B26219" s="1"/>
      <c r="C26219" s="29"/>
      <c r="D26219" s="27"/>
      <c r="E26219" s="27"/>
      <c r="F26219" s="27"/>
      <c r="G26219" s="1"/>
      <c r="H26219" s="1"/>
      <c r="I26219" s="1"/>
    </row>
    <row r="26220" spans="2:9">
      <c r="B26220" s="1"/>
      <c r="C26220" s="29"/>
      <c r="D26220" s="27"/>
      <c r="E26220" s="27"/>
      <c r="F26220" s="27"/>
      <c r="G26220" s="1"/>
      <c r="H26220" s="1"/>
      <c r="I26220" s="1"/>
    </row>
    <row r="26221" spans="2:9">
      <c r="B26221" s="1"/>
      <c r="C26221" s="29"/>
      <c r="D26221" s="27"/>
      <c r="E26221" s="27"/>
      <c r="F26221" s="27"/>
      <c r="G26221" s="1"/>
      <c r="H26221" s="1"/>
      <c r="I26221" s="1"/>
    </row>
    <row r="26222" spans="2:9">
      <c r="B26222" s="1"/>
      <c r="C26222" s="29"/>
      <c r="D26222" s="27"/>
      <c r="E26222" s="27"/>
      <c r="F26222" s="27"/>
      <c r="G26222" s="1"/>
      <c r="H26222" s="1"/>
      <c r="I26222" s="1"/>
    </row>
    <row r="26223" spans="2:9">
      <c r="B26223" s="1"/>
      <c r="C26223" s="29"/>
      <c r="D26223" s="27"/>
      <c r="E26223" s="27"/>
      <c r="F26223" s="27"/>
      <c r="G26223" s="1"/>
      <c r="H26223" s="1"/>
      <c r="I26223" s="1"/>
    </row>
    <row r="26224" spans="2:9">
      <c r="B26224" s="1"/>
      <c r="C26224" s="29"/>
      <c r="D26224" s="27"/>
      <c r="E26224" s="27"/>
      <c r="F26224" s="27"/>
      <c r="G26224" s="1"/>
      <c r="H26224" s="1"/>
      <c r="I26224" s="1"/>
    </row>
    <row r="26225" spans="2:9">
      <c r="B26225" s="1"/>
      <c r="C26225" s="29"/>
      <c r="D26225" s="27"/>
      <c r="E26225" s="27"/>
      <c r="F26225" s="27"/>
      <c r="G26225" s="1"/>
      <c r="H26225" s="1"/>
      <c r="I26225" s="1"/>
    </row>
    <row r="26226" spans="2:9">
      <c r="B26226" s="1"/>
      <c r="C26226" s="29"/>
      <c r="D26226" s="27"/>
      <c r="E26226" s="27"/>
      <c r="F26226" s="27"/>
      <c r="G26226" s="1"/>
      <c r="H26226" s="1"/>
      <c r="I26226" s="1"/>
    </row>
    <row r="26227" spans="2:9">
      <c r="B26227" s="1"/>
      <c r="C26227" s="29"/>
      <c r="D26227" s="27"/>
      <c r="E26227" s="27"/>
      <c r="F26227" s="27"/>
      <c r="G26227" s="1"/>
      <c r="H26227" s="1"/>
      <c r="I26227" s="1"/>
    </row>
    <row r="26228" spans="2:9">
      <c r="B26228" s="1"/>
      <c r="C26228" s="29"/>
      <c r="D26228" s="27"/>
      <c r="E26228" s="27"/>
      <c r="F26228" s="27"/>
      <c r="G26228" s="1"/>
      <c r="H26228" s="1"/>
      <c r="I26228" s="1"/>
    </row>
    <row r="26229" spans="2:9">
      <c r="B26229" s="1"/>
      <c r="C26229" s="29"/>
      <c r="D26229" s="27"/>
      <c r="E26229" s="27"/>
      <c r="F26229" s="27"/>
      <c r="G26229" s="1"/>
      <c r="H26229" s="1"/>
      <c r="I26229" s="1"/>
    </row>
    <row r="26230" spans="2:9">
      <c r="B26230" s="1"/>
      <c r="C26230" s="29"/>
      <c r="D26230" s="27"/>
      <c r="E26230" s="27"/>
      <c r="F26230" s="27"/>
      <c r="G26230" s="1"/>
      <c r="H26230" s="1"/>
      <c r="I26230" s="1"/>
    </row>
    <row r="26231" spans="2:9">
      <c r="B26231" s="1"/>
      <c r="C26231" s="29"/>
      <c r="D26231" s="27"/>
      <c r="E26231" s="27"/>
      <c r="F26231" s="27"/>
      <c r="G26231" s="1"/>
      <c r="H26231" s="1"/>
      <c r="I26231" s="1"/>
    </row>
    <row r="26232" spans="2:9">
      <c r="B26232" s="1"/>
      <c r="C26232" s="29"/>
      <c r="D26232" s="27"/>
      <c r="E26232" s="27"/>
      <c r="F26232" s="27"/>
      <c r="G26232" s="1"/>
      <c r="H26232" s="1"/>
      <c r="I26232" s="1"/>
    </row>
    <row r="26233" spans="2:9">
      <c r="B26233" s="1"/>
      <c r="C26233" s="29"/>
      <c r="D26233" s="27"/>
      <c r="E26233" s="27"/>
      <c r="F26233" s="27"/>
      <c r="G26233" s="1"/>
      <c r="H26233" s="1"/>
      <c r="I26233" s="1"/>
    </row>
    <row r="26234" spans="2:9">
      <c r="B26234" s="1"/>
      <c r="C26234" s="29"/>
      <c r="D26234" s="27"/>
      <c r="E26234" s="27"/>
      <c r="F26234" s="27"/>
      <c r="G26234" s="1"/>
      <c r="H26234" s="1"/>
      <c r="I26234" s="1"/>
    </row>
    <row r="26235" spans="2:9">
      <c r="B26235" s="1"/>
      <c r="C26235" s="29"/>
      <c r="D26235" s="27"/>
      <c r="E26235" s="27"/>
      <c r="F26235" s="27"/>
      <c r="G26235" s="1"/>
      <c r="H26235" s="1"/>
      <c r="I26235" s="1"/>
    </row>
    <row r="26236" spans="2:9">
      <c r="B26236" s="1"/>
      <c r="C26236" s="29"/>
      <c r="D26236" s="27"/>
      <c r="E26236" s="27"/>
      <c r="F26236" s="27"/>
      <c r="G26236" s="1"/>
      <c r="H26236" s="1"/>
      <c r="I26236" s="1"/>
    </row>
    <row r="26237" spans="2:9">
      <c r="B26237" s="1"/>
      <c r="C26237" s="29"/>
      <c r="D26237" s="27"/>
      <c r="E26237" s="27"/>
      <c r="F26237" s="27"/>
      <c r="G26237" s="1"/>
      <c r="H26237" s="1"/>
      <c r="I26237" s="1"/>
    </row>
    <row r="26238" spans="2:9">
      <c r="B26238" s="1"/>
      <c r="C26238" s="29"/>
      <c r="D26238" s="27"/>
      <c r="E26238" s="27"/>
      <c r="F26238" s="27"/>
      <c r="G26238" s="1"/>
      <c r="H26238" s="1"/>
      <c r="I26238" s="1"/>
    </row>
    <row r="26239" spans="2:9">
      <c r="B26239" s="1"/>
      <c r="C26239" s="29"/>
      <c r="D26239" s="27"/>
      <c r="E26239" s="27"/>
      <c r="F26239" s="27"/>
      <c r="G26239" s="1"/>
      <c r="H26239" s="1"/>
      <c r="I26239" s="1"/>
    </row>
    <row r="26240" spans="2:9">
      <c r="B26240" s="1"/>
      <c r="C26240" s="29"/>
      <c r="D26240" s="27"/>
      <c r="E26240" s="27"/>
      <c r="F26240" s="27"/>
      <c r="G26240" s="1"/>
      <c r="H26240" s="1"/>
      <c r="I26240" s="1"/>
    </row>
    <row r="26241" spans="2:9">
      <c r="B26241" s="1"/>
      <c r="C26241" s="29"/>
      <c r="D26241" s="27"/>
      <c r="E26241" s="27"/>
      <c r="F26241" s="27"/>
      <c r="G26241" s="1"/>
      <c r="H26241" s="1"/>
      <c r="I26241" s="1"/>
    </row>
    <row r="26242" spans="2:9">
      <c r="B26242" s="1"/>
      <c r="C26242" s="29"/>
      <c r="D26242" s="27"/>
      <c r="E26242" s="27"/>
      <c r="F26242" s="27"/>
      <c r="G26242" s="1"/>
      <c r="H26242" s="1"/>
      <c r="I26242" s="1"/>
    </row>
    <row r="26243" spans="2:9">
      <c r="B26243" s="1"/>
      <c r="C26243" s="29"/>
      <c r="D26243" s="27"/>
      <c r="E26243" s="27"/>
      <c r="F26243" s="27"/>
      <c r="G26243" s="1"/>
      <c r="H26243" s="1"/>
      <c r="I26243" s="1"/>
    </row>
    <row r="26244" spans="2:9">
      <c r="B26244" s="1"/>
      <c r="C26244" s="29"/>
      <c r="D26244" s="27"/>
      <c r="E26244" s="27"/>
      <c r="F26244" s="27"/>
      <c r="G26244" s="1"/>
      <c r="H26244" s="1"/>
      <c r="I26244" s="1"/>
    </row>
    <row r="26245" spans="2:9">
      <c r="B26245" s="1"/>
      <c r="C26245" s="29"/>
      <c r="D26245" s="27"/>
      <c r="E26245" s="27"/>
      <c r="F26245" s="27"/>
      <c r="G26245" s="1"/>
      <c r="H26245" s="1"/>
      <c r="I26245" s="1"/>
    </row>
    <row r="26246" spans="2:9">
      <c r="B26246" s="1"/>
      <c r="C26246" s="29"/>
      <c r="D26246" s="27"/>
      <c r="E26246" s="27"/>
      <c r="F26246" s="27"/>
      <c r="G26246" s="1"/>
      <c r="H26246" s="1"/>
      <c r="I26246" s="1"/>
    </row>
    <row r="26247" spans="2:9">
      <c r="B26247" s="1"/>
      <c r="C26247" s="29"/>
      <c r="D26247" s="27"/>
      <c r="E26247" s="27"/>
      <c r="F26247" s="27"/>
      <c r="G26247" s="1"/>
      <c r="H26247" s="1"/>
      <c r="I26247" s="1"/>
    </row>
    <row r="26248" spans="2:9">
      <c r="B26248" s="1"/>
      <c r="C26248" s="29"/>
      <c r="D26248" s="27"/>
      <c r="E26248" s="27"/>
      <c r="F26248" s="27"/>
      <c r="G26248" s="1"/>
      <c r="H26248" s="1"/>
      <c r="I26248" s="1"/>
    </row>
    <row r="26249" spans="2:9">
      <c r="B26249" s="1"/>
      <c r="C26249" s="29"/>
      <c r="D26249" s="27"/>
      <c r="E26249" s="27"/>
      <c r="F26249" s="27"/>
      <c r="G26249" s="1"/>
      <c r="H26249" s="1"/>
      <c r="I26249" s="1"/>
    </row>
    <row r="26250" spans="2:9">
      <c r="B26250" s="1"/>
      <c r="C26250" s="29"/>
      <c r="D26250" s="27"/>
      <c r="E26250" s="27"/>
      <c r="F26250" s="27"/>
      <c r="G26250" s="1"/>
      <c r="H26250" s="1"/>
      <c r="I26250" s="1"/>
    </row>
    <row r="26251" spans="2:9">
      <c r="B26251" s="1"/>
      <c r="C26251" s="29"/>
      <c r="D26251" s="27"/>
      <c r="E26251" s="27"/>
      <c r="F26251" s="27"/>
      <c r="G26251" s="1"/>
      <c r="H26251" s="1"/>
      <c r="I26251" s="1"/>
    </row>
    <row r="26252" spans="2:9">
      <c r="B26252" s="1"/>
      <c r="C26252" s="29"/>
      <c r="D26252" s="27"/>
      <c r="E26252" s="27"/>
      <c r="F26252" s="27"/>
      <c r="G26252" s="1"/>
      <c r="H26252" s="1"/>
      <c r="I26252" s="1"/>
    </row>
    <row r="26253" spans="2:9">
      <c r="B26253" s="1"/>
      <c r="C26253" s="29"/>
      <c r="D26253" s="27"/>
      <c r="E26253" s="27"/>
      <c r="F26253" s="27"/>
      <c r="G26253" s="1"/>
      <c r="H26253" s="1"/>
      <c r="I26253" s="1"/>
    </row>
    <row r="26254" spans="2:9">
      <c r="B26254" s="1"/>
      <c r="C26254" s="29"/>
      <c r="D26254" s="27"/>
      <c r="E26254" s="27"/>
      <c r="F26254" s="27"/>
      <c r="G26254" s="1"/>
      <c r="H26254" s="1"/>
      <c r="I26254" s="1"/>
    </row>
    <row r="26255" spans="2:9">
      <c r="B26255" s="1"/>
      <c r="C26255" s="29"/>
      <c r="D26255" s="27"/>
      <c r="E26255" s="27"/>
      <c r="F26255" s="27"/>
      <c r="G26255" s="1"/>
      <c r="H26255" s="1"/>
      <c r="I26255" s="1"/>
    </row>
    <row r="26256" spans="2:9">
      <c r="B26256" s="1"/>
      <c r="C26256" s="29"/>
      <c r="D26256" s="27"/>
      <c r="E26256" s="27"/>
      <c r="F26256" s="27"/>
      <c r="G26256" s="1"/>
      <c r="H26256" s="1"/>
      <c r="I26256" s="1"/>
    </row>
    <row r="26257" spans="2:9">
      <c r="B26257" s="1"/>
      <c r="C26257" s="29"/>
      <c r="D26257" s="27"/>
      <c r="E26257" s="27"/>
      <c r="F26257" s="27"/>
      <c r="G26257" s="1"/>
      <c r="H26257" s="1"/>
      <c r="I26257" s="1"/>
    </row>
    <row r="26258" spans="2:9">
      <c r="B26258" s="1"/>
      <c r="C26258" s="29"/>
      <c r="D26258" s="27"/>
      <c r="E26258" s="27"/>
      <c r="F26258" s="27"/>
      <c r="G26258" s="1"/>
      <c r="H26258" s="1"/>
      <c r="I26258" s="1"/>
    </row>
    <row r="26259" spans="2:9">
      <c r="B26259" s="1"/>
      <c r="C26259" s="29"/>
      <c r="D26259" s="27"/>
      <c r="E26259" s="27"/>
      <c r="F26259" s="27"/>
      <c r="G26259" s="1"/>
      <c r="H26259" s="1"/>
      <c r="I26259" s="1"/>
    </row>
    <row r="26260" spans="2:9">
      <c r="B26260" s="1"/>
      <c r="C26260" s="29"/>
      <c r="D26260" s="27"/>
      <c r="E26260" s="27"/>
      <c r="F26260" s="27"/>
      <c r="G26260" s="1"/>
      <c r="H26260" s="1"/>
      <c r="I26260" s="1"/>
    </row>
    <row r="26261" spans="2:9">
      <c r="B26261" s="1"/>
      <c r="C26261" s="29"/>
      <c r="D26261" s="27"/>
      <c r="E26261" s="27"/>
      <c r="F26261" s="27"/>
      <c r="G26261" s="1"/>
      <c r="H26261" s="1"/>
      <c r="I26261" s="1"/>
    </row>
    <row r="26262" spans="2:9">
      <c r="B26262" s="1"/>
      <c r="C26262" s="29"/>
      <c r="D26262" s="27"/>
      <c r="E26262" s="27"/>
      <c r="F26262" s="27"/>
      <c r="G26262" s="1"/>
      <c r="H26262" s="1"/>
      <c r="I26262" s="1"/>
    </row>
    <row r="26263" spans="2:9">
      <c r="B26263" s="1"/>
      <c r="C26263" s="29"/>
      <c r="D26263" s="27"/>
      <c r="E26263" s="27"/>
      <c r="F26263" s="27"/>
      <c r="G26263" s="1"/>
      <c r="H26263" s="1"/>
      <c r="I26263" s="1"/>
    </row>
    <row r="26264" spans="2:9">
      <c r="B26264" s="1"/>
      <c r="C26264" s="29"/>
      <c r="D26264" s="27"/>
      <c r="E26264" s="27"/>
      <c r="F26264" s="27"/>
      <c r="G26264" s="1"/>
      <c r="H26264" s="1"/>
      <c r="I26264" s="1"/>
    </row>
    <row r="26265" spans="2:9">
      <c r="B26265" s="1"/>
      <c r="C26265" s="29"/>
      <c r="D26265" s="27"/>
      <c r="E26265" s="27"/>
      <c r="F26265" s="27"/>
      <c r="G26265" s="1"/>
      <c r="H26265" s="1"/>
      <c r="I26265" s="1"/>
    </row>
    <row r="26266" spans="2:9">
      <c r="B26266" s="1"/>
      <c r="C26266" s="29"/>
      <c r="D26266" s="27"/>
      <c r="E26266" s="27"/>
      <c r="F26266" s="27"/>
      <c r="G26266" s="1"/>
      <c r="H26266" s="1"/>
      <c r="I26266" s="1"/>
    </row>
    <row r="26267" spans="2:9">
      <c r="B26267" s="1"/>
      <c r="C26267" s="29"/>
      <c r="D26267" s="27"/>
      <c r="E26267" s="27"/>
      <c r="F26267" s="27"/>
      <c r="G26267" s="1"/>
      <c r="H26267" s="1"/>
      <c r="I26267" s="1"/>
    </row>
    <row r="26268" spans="2:9">
      <c r="B26268" s="1"/>
      <c r="C26268" s="29"/>
      <c r="D26268" s="27"/>
      <c r="E26268" s="27"/>
      <c r="F26268" s="27"/>
      <c r="G26268" s="1"/>
      <c r="H26268" s="1"/>
      <c r="I26268" s="1"/>
    </row>
    <row r="26269" spans="2:9">
      <c r="B26269" s="1"/>
      <c r="C26269" s="29"/>
      <c r="D26269" s="27"/>
      <c r="E26269" s="27"/>
      <c r="F26269" s="27"/>
      <c r="G26269" s="1"/>
      <c r="H26269" s="1"/>
      <c r="I26269" s="1"/>
    </row>
    <row r="26270" spans="2:9">
      <c r="B26270" s="1"/>
      <c r="C26270" s="29"/>
      <c r="D26270" s="27"/>
      <c r="E26270" s="27"/>
      <c r="F26270" s="27"/>
      <c r="G26270" s="1"/>
      <c r="H26270" s="1"/>
      <c r="I26270" s="1"/>
    </row>
    <row r="26271" spans="2:9">
      <c r="B26271" s="1"/>
      <c r="C26271" s="29"/>
      <c r="D26271" s="27"/>
      <c r="E26271" s="27"/>
      <c r="F26271" s="27"/>
      <c r="G26271" s="1"/>
      <c r="H26271" s="1"/>
      <c r="I26271" s="1"/>
    </row>
    <row r="26272" spans="2:9">
      <c r="B26272" s="1"/>
      <c r="C26272" s="29"/>
      <c r="D26272" s="27"/>
      <c r="E26272" s="27"/>
      <c r="F26272" s="27"/>
      <c r="G26272" s="1"/>
      <c r="H26272" s="1"/>
      <c r="I26272" s="1"/>
    </row>
    <row r="26273" spans="2:9">
      <c r="B26273" s="1"/>
      <c r="C26273" s="29"/>
      <c r="D26273" s="27"/>
      <c r="E26273" s="27"/>
      <c r="F26273" s="27"/>
      <c r="G26273" s="1"/>
      <c r="H26273" s="1"/>
      <c r="I26273" s="1"/>
    </row>
    <row r="26274" spans="2:9">
      <c r="B26274" s="1"/>
      <c r="C26274" s="29"/>
      <c r="D26274" s="27"/>
      <c r="E26274" s="27"/>
      <c r="F26274" s="27"/>
      <c r="G26274" s="1"/>
      <c r="H26274" s="1"/>
      <c r="I26274" s="1"/>
    </row>
    <row r="26275" spans="2:9">
      <c r="B26275" s="1"/>
      <c r="C26275" s="29"/>
      <c r="D26275" s="27"/>
      <c r="E26275" s="27"/>
      <c r="F26275" s="27"/>
      <c r="G26275" s="1"/>
      <c r="H26275" s="1"/>
      <c r="I26275" s="1"/>
    </row>
    <row r="26276" spans="2:9">
      <c r="B26276" s="1"/>
      <c r="C26276" s="29"/>
      <c r="D26276" s="27"/>
      <c r="E26276" s="27"/>
      <c r="F26276" s="27"/>
      <c r="G26276" s="1"/>
      <c r="H26276" s="1"/>
      <c r="I26276" s="1"/>
    </row>
    <row r="26277" spans="2:9">
      <c r="B26277" s="1"/>
      <c r="C26277" s="29"/>
      <c r="D26277" s="27"/>
      <c r="E26277" s="27"/>
      <c r="F26277" s="27"/>
      <c r="G26277" s="1"/>
      <c r="H26277" s="1"/>
      <c r="I26277" s="1"/>
    </row>
    <row r="26278" spans="2:9">
      <c r="B26278" s="1"/>
      <c r="C26278" s="29"/>
      <c r="D26278" s="27"/>
      <c r="E26278" s="27"/>
      <c r="F26278" s="27"/>
      <c r="G26278" s="1"/>
      <c r="H26278" s="1"/>
      <c r="I26278" s="1"/>
    </row>
    <row r="26279" spans="2:9">
      <c r="B26279" s="1"/>
      <c r="C26279" s="29"/>
      <c r="D26279" s="27"/>
      <c r="E26279" s="27"/>
      <c r="F26279" s="27"/>
      <c r="G26279" s="1"/>
      <c r="H26279" s="1"/>
      <c r="I26279" s="1"/>
    </row>
    <row r="26280" spans="2:9">
      <c r="B26280" s="1"/>
      <c r="C26280" s="29"/>
      <c r="D26280" s="27"/>
      <c r="E26280" s="27"/>
      <c r="F26280" s="27"/>
      <c r="G26280" s="1"/>
      <c r="H26280" s="1"/>
      <c r="I26280" s="1"/>
    </row>
    <row r="26281" spans="2:9">
      <c r="B26281" s="1"/>
      <c r="C26281" s="29"/>
      <c r="D26281" s="27"/>
      <c r="E26281" s="27"/>
      <c r="F26281" s="27"/>
      <c r="G26281" s="1"/>
      <c r="H26281" s="1"/>
      <c r="I26281" s="1"/>
    </row>
    <row r="26282" spans="2:9">
      <c r="B26282" s="1"/>
      <c r="C26282" s="29"/>
      <c r="D26282" s="27"/>
      <c r="E26282" s="27"/>
      <c r="F26282" s="27"/>
      <c r="G26282" s="1"/>
      <c r="H26282" s="1"/>
      <c r="I26282" s="1"/>
    </row>
    <row r="26283" spans="2:9">
      <c r="B26283" s="1"/>
      <c r="C26283" s="29"/>
      <c r="D26283" s="27"/>
      <c r="E26283" s="27"/>
      <c r="F26283" s="27"/>
      <c r="G26283" s="1"/>
      <c r="H26283" s="1"/>
      <c r="I26283" s="1"/>
    </row>
    <row r="26284" spans="2:9">
      <c r="B26284" s="1"/>
      <c r="C26284" s="29"/>
      <c r="D26284" s="27"/>
      <c r="E26284" s="27"/>
      <c r="F26284" s="27"/>
      <c r="G26284" s="1"/>
      <c r="H26284" s="1"/>
      <c r="I26284" s="1"/>
    </row>
    <row r="26285" spans="2:9">
      <c r="B26285" s="1"/>
      <c r="C26285" s="29"/>
      <c r="D26285" s="27"/>
      <c r="E26285" s="27"/>
      <c r="F26285" s="27"/>
      <c r="G26285" s="1"/>
      <c r="H26285" s="1"/>
      <c r="I26285" s="1"/>
    </row>
    <row r="26286" spans="2:9">
      <c r="B26286" s="1"/>
      <c r="C26286" s="29"/>
      <c r="D26286" s="27"/>
      <c r="E26286" s="27"/>
      <c r="F26286" s="27"/>
      <c r="G26286" s="1"/>
      <c r="H26286" s="1"/>
      <c r="I26286" s="1"/>
    </row>
    <row r="26287" spans="2:9">
      <c r="B26287" s="1"/>
      <c r="C26287" s="29"/>
      <c r="D26287" s="27"/>
      <c r="E26287" s="27"/>
      <c r="F26287" s="27"/>
      <c r="G26287" s="1"/>
      <c r="H26287" s="1"/>
      <c r="I26287" s="1"/>
    </row>
    <row r="26288" spans="2:9">
      <c r="B26288" s="1"/>
      <c r="C26288" s="29"/>
      <c r="D26288" s="27"/>
      <c r="E26288" s="27"/>
      <c r="F26288" s="27"/>
      <c r="G26288" s="1"/>
      <c r="H26288" s="1"/>
      <c r="I26288" s="1"/>
    </row>
    <row r="26289" spans="2:9">
      <c r="B26289" s="1"/>
      <c r="C26289" s="29"/>
      <c r="D26289" s="27"/>
      <c r="E26289" s="27"/>
      <c r="F26289" s="27"/>
      <c r="G26289" s="1"/>
      <c r="H26289" s="1"/>
      <c r="I26289" s="1"/>
    </row>
    <row r="26290" spans="2:9">
      <c r="B26290" s="1"/>
      <c r="C26290" s="29"/>
      <c r="D26290" s="27"/>
      <c r="E26290" s="27"/>
      <c r="F26290" s="27"/>
      <c r="G26290" s="1"/>
      <c r="H26290" s="1"/>
      <c r="I26290" s="1"/>
    </row>
    <row r="26291" spans="2:9">
      <c r="B26291" s="1"/>
      <c r="C26291" s="29"/>
      <c r="D26291" s="27"/>
      <c r="E26291" s="27"/>
      <c r="F26291" s="27"/>
      <c r="G26291" s="1"/>
      <c r="H26291" s="1"/>
      <c r="I26291" s="1"/>
    </row>
    <row r="26292" spans="2:9">
      <c r="B26292" s="1"/>
      <c r="C26292" s="29"/>
      <c r="D26292" s="27"/>
      <c r="E26292" s="27"/>
      <c r="F26292" s="27"/>
      <c r="G26292" s="1"/>
      <c r="H26292" s="1"/>
      <c r="I26292" s="1"/>
    </row>
    <row r="26293" spans="2:9">
      <c r="B26293" s="1"/>
      <c r="C26293" s="29"/>
      <c r="D26293" s="27"/>
      <c r="E26293" s="27"/>
      <c r="F26293" s="27"/>
      <c r="G26293" s="1"/>
      <c r="H26293" s="1"/>
      <c r="I26293" s="1"/>
    </row>
    <row r="26294" spans="2:9">
      <c r="B26294" s="1"/>
      <c r="C26294" s="29"/>
      <c r="D26294" s="27"/>
      <c r="E26294" s="27"/>
      <c r="F26294" s="27"/>
      <c r="G26294" s="1"/>
      <c r="H26294" s="1"/>
      <c r="I26294" s="1"/>
    </row>
    <row r="26295" spans="2:9">
      <c r="B26295" s="1"/>
      <c r="C26295" s="29"/>
      <c r="D26295" s="27"/>
      <c r="E26295" s="27"/>
      <c r="F26295" s="27"/>
      <c r="G26295" s="1"/>
      <c r="H26295" s="1"/>
      <c r="I26295" s="1"/>
    </row>
    <row r="26296" spans="2:9">
      <c r="B26296" s="1"/>
      <c r="C26296" s="29"/>
      <c r="D26296" s="27"/>
      <c r="E26296" s="27"/>
      <c r="F26296" s="27"/>
      <c r="G26296" s="1"/>
      <c r="H26296" s="1"/>
      <c r="I26296" s="1"/>
    </row>
    <row r="26297" spans="2:9">
      <c r="B26297" s="1"/>
      <c r="C26297" s="29"/>
      <c r="D26297" s="27"/>
      <c r="E26297" s="27"/>
      <c r="F26297" s="27"/>
      <c r="G26297" s="1"/>
      <c r="H26297" s="1"/>
      <c r="I26297" s="1"/>
    </row>
    <row r="26298" spans="2:9">
      <c r="B26298" s="1"/>
      <c r="C26298" s="29"/>
      <c r="D26298" s="27"/>
      <c r="E26298" s="27"/>
      <c r="F26298" s="27"/>
      <c r="G26298" s="1"/>
      <c r="H26298" s="1"/>
      <c r="I26298" s="1"/>
    </row>
    <row r="26299" spans="2:9">
      <c r="B26299" s="1"/>
      <c r="C26299" s="29"/>
      <c r="D26299" s="27"/>
      <c r="E26299" s="27"/>
      <c r="F26299" s="27"/>
      <c r="G26299" s="1"/>
      <c r="H26299" s="1"/>
      <c r="I26299" s="1"/>
    </row>
    <row r="26300" spans="2:9">
      <c r="B26300" s="1"/>
      <c r="C26300" s="29"/>
      <c r="D26300" s="27"/>
      <c r="E26300" s="27"/>
      <c r="F26300" s="27"/>
      <c r="G26300" s="1"/>
      <c r="H26300" s="1"/>
      <c r="I26300" s="1"/>
    </row>
    <row r="26301" spans="2:9">
      <c r="B26301" s="1"/>
      <c r="C26301" s="29"/>
      <c r="D26301" s="27"/>
      <c r="E26301" s="27"/>
      <c r="F26301" s="27"/>
      <c r="G26301" s="1"/>
      <c r="H26301" s="1"/>
      <c r="I26301" s="1"/>
    </row>
    <row r="26302" spans="2:9">
      <c r="B26302" s="1"/>
      <c r="C26302" s="29"/>
      <c r="D26302" s="27"/>
      <c r="E26302" s="27"/>
      <c r="F26302" s="27"/>
      <c r="G26302" s="1"/>
      <c r="H26302" s="1"/>
      <c r="I26302" s="1"/>
    </row>
    <row r="26303" spans="2:9">
      <c r="B26303" s="1"/>
      <c r="C26303" s="29"/>
      <c r="D26303" s="27"/>
      <c r="E26303" s="27"/>
      <c r="F26303" s="27"/>
      <c r="G26303" s="1"/>
      <c r="H26303" s="1"/>
      <c r="I26303" s="1"/>
    </row>
    <row r="26304" spans="2:9">
      <c r="B26304" s="1"/>
      <c r="C26304" s="29"/>
      <c r="D26304" s="27"/>
      <c r="E26304" s="27"/>
      <c r="F26304" s="27"/>
      <c r="G26304" s="1"/>
      <c r="H26304" s="1"/>
      <c r="I26304" s="1"/>
    </row>
    <row r="26305" spans="2:9">
      <c r="B26305" s="1"/>
      <c r="C26305" s="29"/>
      <c r="D26305" s="27"/>
      <c r="E26305" s="27"/>
      <c r="F26305" s="27"/>
      <c r="G26305" s="1"/>
      <c r="H26305" s="1"/>
      <c r="I26305" s="1"/>
    </row>
    <row r="26306" spans="2:9">
      <c r="B26306" s="1"/>
      <c r="C26306" s="29"/>
      <c r="D26306" s="27"/>
      <c r="E26306" s="27"/>
      <c r="F26306" s="27"/>
      <c r="G26306" s="1"/>
      <c r="H26306" s="1"/>
      <c r="I26306" s="1"/>
    </row>
    <row r="26307" spans="2:9">
      <c r="B26307" s="1"/>
      <c r="C26307" s="29"/>
      <c r="D26307" s="27"/>
      <c r="E26307" s="27"/>
      <c r="F26307" s="27"/>
      <c r="G26307" s="1"/>
      <c r="H26307" s="1"/>
      <c r="I26307" s="1"/>
    </row>
    <row r="26308" spans="2:9">
      <c r="B26308" s="1"/>
      <c r="C26308" s="29"/>
      <c r="D26308" s="27"/>
      <c r="E26308" s="27"/>
      <c r="F26308" s="27"/>
      <c r="G26308" s="1"/>
      <c r="H26308" s="1"/>
      <c r="I26308" s="1"/>
    </row>
    <row r="26309" spans="2:9">
      <c r="B26309" s="1"/>
      <c r="C26309" s="29"/>
      <c r="D26309" s="27"/>
      <c r="E26309" s="27"/>
      <c r="F26309" s="27"/>
      <c r="G26309" s="1"/>
      <c r="H26309" s="1"/>
      <c r="I26309" s="1"/>
    </row>
    <row r="26310" spans="2:9">
      <c r="B26310" s="1"/>
      <c r="C26310" s="29"/>
      <c r="D26310" s="27"/>
      <c r="E26310" s="27"/>
      <c r="F26310" s="27"/>
      <c r="G26310" s="1"/>
      <c r="H26310" s="1"/>
      <c r="I26310" s="1"/>
    </row>
    <row r="26311" spans="2:9">
      <c r="B26311" s="1"/>
      <c r="C26311" s="29"/>
      <c r="D26311" s="27"/>
      <c r="E26311" s="27"/>
      <c r="F26311" s="27"/>
      <c r="G26311" s="1"/>
      <c r="H26311" s="1"/>
      <c r="I26311" s="1"/>
    </row>
    <row r="26312" spans="2:9">
      <c r="B26312" s="1"/>
      <c r="C26312" s="29"/>
      <c r="D26312" s="27"/>
      <c r="E26312" s="27"/>
      <c r="F26312" s="27"/>
      <c r="G26312" s="1"/>
      <c r="H26312" s="1"/>
      <c r="I26312" s="1"/>
    </row>
    <row r="26313" spans="2:9">
      <c r="B26313" s="1"/>
      <c r="C26313" s="29"/>
      <c r="D26313" s="27"/>
      <c r="E26313" s="27"/>
      <c r="F26313" s="27"/>
      <c r="G26313" s="1"/>
      <c r="H26313" s="1"/>
      <c r="I26313" s="1"/>
    </row>
    <row r="26314" spans="2:9">
      <c r="B26314" s="1"/>
      <c r="C26314" s="29"/>
      <c r="D26314" s="27"/>
      <c r="E26314" s="27"/>
      <c r="F26314" s="27"/>
      <c r="G26314" s="1"/>
      <c r="H26314" s="1"/>
      <c r="I26314" s="1"/>
    </row>
    <row r="26315" spans="2:9">
      <c r="B26315" s="1"/>
      <c r="C26315" s="29"/>
      <c r="D26315" s="27"/>
      <c r="E26315" s="27"/>
      <c r="F26315" s="27"/>
      <c r="G26315" s="1"/>
      <c r="H26315" s="1"/>
      <c r="I26315" s="1"/>
    </row>
    <row r="26316" spans="2:9">
      <c r="B26316" s="1"/>
      <c r="C26316" s="29"/>
      <c r="D26316" s="27"/>
      <c r="E26316" s="27"/>
      <c r="F26316" s="27"/>
      <c r="G26316" s="1"/>
      <c r="H26316" s="1"/>
      <c r="I26316" s="1"/>
    </row>
    <row r="26317" spans="2:9">
      <c r="B26317" s="1"/>
      <c r="C26317" s="29"/>
      <c r="D26317" s="27"/>
      <c r="E26317" s="27"/>
      <c r="F26317" s="27"/>
      <c r="G26317" s="1"/>
      <c r="H26317" s="1"/>
      <c r="I26317" s="1"/>
    </row>
    <row r="26318" spans="2:9">
      <c r="B26318" s="1"/>
      <c r="C26318" s="29"/>
      <c r="D26318" s="27"/>
      <c r="E26318" s="27"/>
      <c r="F26318" s="27"/>
      <c r="G26318" s="1"/>
      <c r="H26318" s="1"/>
      <c r="I26318" s="1"/>
    </row>
    <row r="26319" spans="2:9">
      <c r="B26319" s="1"/>
      <c r="C26319" s="29"/>
      <c r="D26319" s="27"/>
      <c r="E26319" s="27"/>
      <c r="F26319" s="27"/>
      <c r="G26319" s="1"/>
      <c r="H26319" s="1"/>
      <c r="I26319" s="1"/>
    </row>
    <row r="26320" spans="2:9">
      <c r="B26320" s="1"/>
      <c r="C26320" s="29"/>
      <c r="D26320" s="27"/>
      <c r="E26320" s="27"/>
      <c r="F26320" s="27"/>
      <c r="G26320" s="1"/>
      <c r="H26320" s="1"/>
      <c r="I26320" s="1"/>
    </row>
    <row r="26321" spans="2:9">
      <c r="B26321" s="1"/>
      <c r="C26321" s="29"/>
      <c r="D26321" s="27"/>
      <c r="E26321" s="27"/>
      <c r="F26321" s="27"/>
      <c r="G26321" s="1"/>
      <c r="H26321" s="1"/>
      <c r="I26321" s="1"/>
    </row>
    <row r="26322" spans="2:9">
      <c r="B26322" s="1"/>
      <c r="C26322" s="29"/>
      <c r="D26322" s="27"/>
      <c r="E26322" s="27"/>
      <c r="F26322" s="27"/>
      <c r="G26322" s="1"/>
      <c r="H26322" s="1"/>
      <c r="I26322" s="1"/>
    </row>
    <row r="26323" spans="2:9">
      <c r="B26323" s="1"/>
      <c r="C26323" s="29"/>
      <c r="D26323" s="27"/>
      <c r="E26323" s="27"/>
      <c r="F26323" s="27"/>
      <c r="G26323" s="1"/>
      <c r="H26323" s="1"/>
      <c r="I26323" s="1"/>
    </row>
    <row r="26324" spans="2:9">
      <c r="B26324" s="1"/>
      <c r="C26324" s="29"/>
      <c r="D26324" s="27"/>
      <c r="E26324" s="27"/>
      <c r="F26324" s="27"/>
      <c r="G26324" s="1"/>
      <c r="H26324" s="1"/>
      <c r="I26324" s="1"/>
    </row>
    <row r="26325" spans="2:9">
      <c r="B26325" s="1"/>
      <c r="C26325" s="29"/>
      <c r="D26325" s="27"/>
      <c r="E26325" s="27"/>
      <c r="F26325" s="27"/>
      <c r="G26325" s="1"/>
      <c r="H26325" s="1"/>
      <c r="I26325" s="1"/>
    </row>
    <row r="26326" spans="2:9">
      <c r="B26326" s="1"/>
      <c r="C26326" s="29"/>
      <c r="D26326" s="27"/>
      <c r="E26326" s="27"/>
      <c r="F26326" s="27"/>
      <c r="G26326" s="1"/>
      <c r="H26326" s="1"/>
      <c r="I26326" s="1"/>
    </row>
    <row r="26327" spans="2:9">
      <c r="B26327" s="1"/>
      <c r="C26327" s="29"/>
      <c r="D26327" s="27"/>
      <c r="E26327" s="27"/>
      <c r="F26327" s="27"/>
      <c r="G26327" s="1"/>
      <c r="H26327" s="1"/>
      <c r="I26327" s="1"/>
    </row>
    <row r="26328" spans="2:9">
      <c r="B26328" s="1"/>
      <c r="C26328" s="29"/>
      <c r="D26328" s="27"/>
      <c r="E26328" s="27"/>
      <c r="F26328" s="27"/>
      <c r="G26328" s="1"/>
      <c r="H26328" s="1"/>
      <c r="I26328" s="1"/>
    </row>
    <row r="26329" spans="2:9">
      <c r="B26329" s="1"/>
      <c r="C26329" s="29"/>
      <c r="D26329" s="27"/>
      <c r="E26329" s="27"/>
      <c r="F26329" s="27"/>
      <c r="G26329" s="1"/>
      <c r="H26329" s="1"/>
      <c r="I26329" s="1"/>
    </row>
    <row r="26330" spans="2:9">
      <c r="B26330" s="1"/>
      <c r="C26330" s="29"/>
      <c r="D26330" s="27"/>
      <c r="E26330" s="27"/>
      <c r="F26330" s="27"/>
      <c r="G26330" s="1"/>
      <c r="H26330" s="1"/>
      <c r="I26330" s="1"/>
    </row>
    <row r="26331" spans="2:9">
      <c r="B26331" s="1"/>
      <c r="C26331" s="29"/>
      <c r="D26331" s="27"/>
      <c r="E26331" s="27"/>
      <c r="F26331" s="27"/>
      <c r="G26331" s="1"/>
      <c r="H26331" s="1"/>
      <c r="I26331" s="1"/>
    </row>
    <row r="26332" spans="2:9">
      <c r="B26332" s="1"/>
      <c r="C26332" s="29"/>
      <c r="D26332" s="27"/>
      <c r="E26332" s="27"/>
      <c r="F26332" s="27"/>
      <c r="G26332" s="1"/>
      <c r="H26332" s="1"/>
      <c r="I26332" s="1"/>
    </row>
    <row r="26333" spans="2:9">
      <c r="B26333" s="1"/>
      <c r="C26333" s="29"/>
      <c r="D26333" s="27"/>
      <c r="E26333" s="27"/>
      <c r="F26333" s="27"/>
      <c r="G26333" s="1"/>
      <c r="H26333" s="1"/>
      <c r="I26333" s="1"/>
    </row>
    <row r="26334" spans="2:9">
      <c r="B26334" s="1"/>
      <c r="C26334" s="29"/>
      <c r="D26334" s="27"/>
      <c r="E26334" s="27"/>
      <c r="F26334" s="27"/>
      <c r="G26334" s="1"/>
      <c r="H26334" s="1"/>
      <c r="I26334" s="1"/>
    </row>
    <row r="26335" spans="2:9">
      <c r="B26335" s="1"/>
      <c r="C26335" s="29"/>
      <c r="D26335" s="27"/>
      <c r="E26335" s="27"/>
      <c r="F26335" s="27"/>
      <c r="G26335" s="1"/>
      <c r="H26335" s="1"/>
      <c r="I26335" s="1"/>
    </row>
    <row r="26336" spans="2:9">
      <c r="B26336" s="1"/>
      <c r="C26336" s="29"/>
      <c r="D26336" s="27"/>
      <c r="E26336" s="27"/>
      <c r="F26336" s="27"/>
      <c r="G26336" s="1"/>
      <c r="H26336" s="1"/>
      <c r="I26336" s="1"/>
    </row>
    <row r="26337" spans="2:9">
      <c r="B26337" s="1"/>
      <c r="C26337" s="29"/>
      <c r="D26337" s="27"/>
      <c r="E26337" s="27"/>
      <c r="F26337" s="27"/>
      <c r="G26337" s="1"/>
      <c r="H26337" s="1"/>
      <c r="I26337" s="1"/>
    </row>
    <row r="26338" spans="2:9">
      <c r="B26338" s="1"/>
      <c r="C26338" s="29"/>
      <c r="D26338" s="27"/>
      <c r="E26338" s="27"/>
      <c r="F26338" s="27"/>
      <c r="G26338" s="1"/>
      <c r="H26338" s="1"/>
      <c r="I26338" s="1"/>
    </row>
    <row r="26339" spans="2:9">
      <c r="B26339" s="1"/>
      <c r="C26339" s="29"/>
      <c r="D26339" s="27"/>
      <c r="E26339" s="27"/>
      <c r="F26339" s="27"/>
      <c r="G26339" s="1"/>
      <c r="H26339" s="1"/>
      <c r="I26339" s="1"/>
    </row>
    <row r="26340" spans="2:9">
      <c r="B26340" s="1"/>
      <c r="C26340" s="29"/>
      <c r="D26340" s="27"/>
      <c r="E26340" s="27"/>
      <c r="F26340" s="27"/>
      <c r="G26340" s="1"/>
      <c r="H26340" s="1"/>
      <c r="I26340" s="1"/>
    </row>
    <row r="26341" spans="2:9">
      <c r="B26341" s="1"/>
      <c r="C26341" s="29"/>
      <c r="D26341" s="27"/>
      <c r="E26341" s="27"/>
      <c r="F26341" s="27"/>
      <c r="G26341" s="1"/>
      <c r="H26341" s="1"/>
      <c r="I26341" s="1"/>
    </row>
    <row r="26342" spans="2:9">
      <c r="B26342" s="1"/>
      <c r="C26342" s="29"/>
      <c r="D26342" s="27"/>
      <c r="E26342" s="27"/>
      <c r="F26342" s="27"/>
      <c r="G26342" s="1"/>
      <c r="H26342" s="1"/>
      <c r="I26342" s="1"/>
    </row>
    <row r="26343" spans="2:9">
      <c r="B26343" s="1"/>
      <c r="C26343" s="29"/>
      <c r="D26343" s="27"/>
      <c r="E26343" s="27"/>
      <c r="F26343" s="27"/>
      <c r="G26343" s="1"/>
      <c r="H26343" s="1"/>
      <c r="I26343" s="1"/>
    </row>
    <row r="26344" spans="2:9">
      <c r="B26344" s="1"/>
      <c r="C26344" s="29"/>
      <c r="D26344" s="27"/>
      <c r="E26344" s="27"/>
      <c r="F26344" s="27"/>
      <c r="G26344" s="1"/>
      <c r="H26344" s="1"/>
      <c r="I26344" s="1"/>
    </row>
    <row r="26345" spans="2:9">
      <c r="B26345" s="1"/>
      <c r="C26345" s="29"/>
      <c r="D26345" s="27"/>
      <c r="E26345" s="27"/>
      <c r="F26345" s="27"/>
      <c r="G26345" s="1"/>
      <c r="H26345" s="1"/>
      <c r="I26345" s="1"/>
    </row>
    <row r="26346" spans="2:9">
      <c r="B26346" s="1"/>
      <c r="C26346" s="29"/>
      <c r="D26346" s="27"/>
      <c r="E26346" s="27"/>
      <c r="F26346" s="27"/>
      <c r="G26346" s="1"/>
      <c r="H26346" s="1"/>
      <c r="I26346" s="1"/>
    </row>
    <row r="26347" spans="2:9">
      <c r="B26347" s="1"/>
      <c r="C26347" s="29"/>
      <c r="D26347" s="27"/>
      <c r="E26347" s="27"/>
      <c r="F26347" s="27"/>
      <c r="G26347" s="1"/>
      <c r="H26347" s="1"/>
      <c r="I26347" s="1"/>
    </row>
    <row r="26348" spans="2:9">
      <c r="B26348" s="1"/>
      <c r="C26348" s="29"/>
      <c r="D26348" s="27"/>
      <c r="E26348" s="27"/>
      <c r="F26348" s="27"/>
      <c r="G26348" s="1"/>
      <c r="H26348" s="1"/>
      <c r="I26348" s="1"/>
    </row>
    <row r="26349" spans="2:9">
      <c r="B26349" s="1"/>
      <c r="C26349" s="29"/>
      <c r="D26349" s="27"/>
      <c r="E26349" s="27"/>
      <c r="F26349" s="27"/>
      <c r="G26349" s="1"/>
      <c r="H26349" s="1"/>
      <c r="I26349" s="1"/>
    </row>
    <row r="26350" spans="2:9">
      <c r="B26350" s="1"/>
      <c r="C26350" s="29"/>
      <c r="D26350" s="27"/>
      <c r="E26350" s="27"/>
      <c r="F26350" s="27"/>
      <c r="G26350" s="1"/>
      <c r="H26350" s="1"/>
      <c r="I26350" s="1"/>
    </row>
    <row r="26351" spans="2:9">
      <c r="B26351" s="1"/>
      <c r="C26351" s="29"/>
      <c r="D26351" s="27"/>
      <c r="E26351" s="27"/>
      <c r="F26351" s="27"/>
      <c r="G26351" s="1"/>
      <c r="H26351" s="1"/>
      <c r="I26351" s="1"/>
    </row>
    <row r="26352" spans="2:9">
      <c r="B26352" s="1"/>
      <c r="C26352" s="29"/>
      <c r="D26352" s="27"/>
      <c r="E26352" s="27"/>
      <c r="F26352" s="27"/>
      <c r="G26352" s="1"/>
      <c r="H26352" s="1"/>
      <c r="I26352" s="1"/>
    </row>
    <row r="26353" spans="2:9">
      <c r="B26353" s="1"/>
      <c r="C26353" s="29"/>
      <c r="D26353" s="27"/>
      <c r="E26353" s="27"/>
      <c r="F26353" s="27"/>
      <c r="G26353" s="1"/>
      <c r="H26353" s="1"/>
      <c r="I26353" s="1"/>
    </row>
    <row r="26354" spans="2:9">
      <c r="B26354" s="1"/>
      <c r="C26354" s="29"/>
      <c r="D26354" s="27"/>
      <c r="E26354" s="27"/>
      <c r="F26354" s="27"/>
      <c r="G26354" s="1"/>
      <c r="H26354" s="1"/>
      <c r="I26354" s="1"/>
    </row>
    <row r="26355" spans="2:9">
      <c r="B26355" s="1"/>
      <c r="C26355" s="29"/>
      <c r="D26355" s="27"/>
      <c r="E26355" s="27"/>
      <c r="F26355" s="27"/>
      <c r="G26355" s="1"/>
      <c r="H26355" s="1"/>
      <c r="I26355" s="1"/>
    </row>
    <row r="26356" spans="2:9">
      <c r="B26356" s="1"/>
      <c r="C26356" s="29"/>
      <c r="D26356" s="27"/>
      <c r="E26356" s="27"/>
      <c r="F26356" s="27"/>
      <c r="G26356" s="1"/>
      <c r="H26356" s="1"/>
      <c r="I26356" s="1"/>
    </row>
    <row r="26357" spans="2:9">
      <c r="B26357" s="1"/>
      <c r="C26357" s="29"/>
      <c r="D26357" s="27"/>
      <c r="E26357" s="27"/>
      <c r="F26357" s="27"/>
      <c r="G26357" s="1"/>
      <c r="H26357" s="1"/>
      <c r="I26357" s="1"/>
    </row>
    <row r="26358" spans="2:9">
      <c r="B26358" s="1"/>
      <c r="C26358" s="29"/>
      <c r="D26358" s="27"/>
      <c r="E26358" s="27"/>
      <c r="F26358" s="27"/>
      <c r="G26358" s="1"/>
      <c r="H26358" s="1"/>
      <c r="I26358" s="1"/>
    </row>
    <row r="26359" spans="2:9">
      <c r="B26359" s="1"/>
      <c r="C26359" s="29"/>
      <c r="D26359" s="27"/>
      <c r="E26359" s="27"/>
      <c r="F26359" s="27"/>
      <c r="G26359" s="1"/>
      <c r="H26359" s="1"/>
      <c r="I26359" s="1"/>
    </row>
    <row r="26360" spans="2:9">
      <c r="B26360" s="1"/>
      <c r="C26360" s="29"/>
      <c r="D26360" s="27"/>
      <c r="E26360" s="27"/>
      <c r="F26360" s="27"/>
      <c r="G26360" s="1"/>
      <c r="H26360" s="1"/>
      <c r="I26360" s="1"/>
    </row>
    <row r="26361" spans="2:9">
      <c r="B26361" s="1"/>
      <c r="C26361" s="29"/>
      <c r="D26361" s="27"/>
      <c r="E26361" s="27"/>
      <c r="F26361" s="27"/>
      <c r="G26361" s="1"/>
      <c r="H26361" s="1"/>
      <c r="I26361" s="1"/>
    </row>
    <row r="26362" spans="2:9">
      <c r="B26362" s="1"/>
      <c r="C26362" s="29"/>
      <c r="D26362" s="27"/>
      <c r="E26362" s="27"/>
      <c r="F26362" s="27"/>
      <c r="G26362" s="1"/>
      <c r="H26362" s="1"/>
      <c r="I26362" s="1"/>
    </row>
    <row r="26363" spans="2:9">
      <c r="B26363" s="1"/>
      <c r="C26363" s="29"/>
      <c r="D26363" s="27"/>
      <c r="E26363" s="27"/>
      <c r="F26363" s="27"/>
      <c r="G26363" s="1"/>
      <c r="H26363" s="1"/>
      <c r="I26363" s="1"/>
    </row>
    <row r="26364" spans="2:9">
      <c r="B26364" s="1"/>
      <c r="C26364" s="29"/>
      <c r="D26364" s="27"/>
      <c r="E26364" s="27"/>
      <c r="F26364" s="27"/>
      <c r="G26364" s="1"/>
      <c r="H26364" s="1"/>
      <c r="I26364" s="1"/>
    </row>
    <row r="26365" spans="2:9">
      <c r="B26365" s="1"/>
      <c r="C26365" s="29"/>
      <c r="D26365" s="27"/>
      <c r="E26365" s="27"/>
      <c r="F26365" s="27"/>
      <c r="G26365" s="1"/>
      <c r="H26365" s="1"/>
      <c r="I26365" s="1"/>
    </row>
    <row r="26366" spans="2:9">
      <c r="B26366" s="1"/>
      <c r="C26366" s="29"/>
      <c r="D26366" s="27"/>
      <c r="E26366" s="27"/>
      <c r="F26366" s="27"/>
      <c r="G26366" s="1"/>
      <c r="H26366" s="1"/>
      <c r="I26366" s="1"/>
    </row>
    <row r="26367" spans="2:9">
      <c r="B26367" s="1"/>
      <c r="C26367" s="29"/>
      <c r="D26367" s="27"/>
      <c r="E26367" s="27"/>
      <c r="F26367" s="27"/>
      <c r="G26367" s="1"/>
      <c r="H26367" s="1"/>
      <c r="I26367" s="1"/>
    </row>
    <row r="26368" spans="2:9">
      <c r="B26368" s="1"/>
      <c r="C26368" s="29"/>
      <c r="D26368" s="27"/>
      <c r="E26368" s="27"/>
      <c r="F26368" s="27"/>
      <c r="G26368" s="1"/>
      <c r="H26368" s="1"/>
      <c r="I26368" s="1"/>
    </row>
    <row r="26369" spans="2:9">
      <c r="B26369" s="1"/>
      <c r="C26369" s="29"/>
      <c r="D26369" s="27"/>
      <c r="E26369" s="27"/>
      <c r="F26369" s="27"/>
      <c r="G26369" s="1"/>
      <c r="H26369" s="1"/>
      <c r="I26369" s="1"/>
    </row>
    <row r="26370" spans="2:9">
      <c r="B26370" s="1"/>
      <c r="C26370" s="29"/>
      <c r="D26370" s="27"/>
      <c r="E26370" s="27"/>
      <c r="F26370" s="27"/>
      <c r="G26370" s="1"/>
      <c r="H26370" s="1"/>
      <c r="I26370" s="1"/>
    </row>
    <row r="26371" spans="2:9">
      <c r="B26371" s="1"/>
      <c r="C26371" s="29"/>
      <c r="D26371" s="27"/>
      <c r="E26371" s="27"/>
      <c r="F26371" s="27"/>
      <c r="G26371" s="1"/>
      <c r="H26371" s="1"/>
      <c r="I26371" s="1"/>
    </row>
    <row r="26372" spans="2:9">
      <c r="B26372" s="1"/>
      <c r="C26372" s="29"/>
      <c r="D26372" s="27"/>
      <c r="E26372" s="27"/>
      <c r="F26372" s="27"/>
      <c r="G26372" s="1"/>
      <c r="H26372" s="1"/>
      <c r="I26372" s="1"/>
    </row>
    <row r="26373" spans="2:9">
      <c r="B26373" s="1"/>
      <c r="C26373" s="29"/>
      <c r="D26373" s="27"/>
      <c r="E26373" s="27"/>
      <c r="F26373" s="27"/>
      <c r="G26373" s="1"/>
      <c r="H26373" s="1"/>
      <c r="I26373" s="1"/>
    </row>
    <row r="26374" spans="2:9">
      <c r="B26374" s="1"/>
      <c r="C26374" s="29"/>
      <c r="D26374" s="27"/>
      <c r="E26374" s="27"/>
      <c r="F26374" s="27"/>
      <c r="G26374" s="1"/>
      <c r="H26374" s="1"/>
      <c r="I26374" s="1"/>
    </row>
    <row r="26375" spans="2:9">
      <c r="B26375" s="1"/>
      <c r="C26375" s="29"/>
      <c r="D26375" s="27"/>
      <c r="E26375" s="27"/>
      <c r="F26375" s="27"/>
      <c r="G26375" s="1"/>
      <c r="H26375" s="1"/>
      <c r="I26375" s="1"/>
    </row>
    <row r="26376" spans="2:9">
      <c r="B26376" s="1"/>
      <c r="C26376" s="29"/>
      <c r="D26376" s="27"/>
      <c r="E26376" s="27"/>
      <c r="F26376" s="27"/>
      <c r="G26376" s="1"/>
      <c r="H26376" s="1"/>
      <c r="I26376" s="1"/>
    </row>
    <row r="26377" spans="2:9">
      <c r="B26377" s="1"/>
      <c r="C26377" s="29"/>
      <c r="D26377" s="27"/>
      <c r="E26377" s="27"/>
      <c r="F26377" s="27"/>
      <c r="G26377" s="1"/>
      <c r="H26377" s="1"/>
      <c r="I26377" s="1"/>
    </row>
    <row r="26378" spans="2:9">
      <c r="B26378" s="1"/>
      <c r="C26378" s="29"/>
      <c r="D26378" s="27"/>
      <c r="E26378" s="27"/>
      <c r="F26378" s="27"/>
      <c r="G26378" s="1"/>
      <c r="H26378" s="1"/>
      <c r="I26378" s="1"/>
    </row>
    <row r="26379" spans="2:9">
      <c r="B26379" s="1"/>
      <c r="C26379" s="29"/>
      <c r="D26379" s="27"/>
      <c r="E26379" s="27"/>
      <c r="F26379" s="27"/>
      <c r="G26379" s="1"/>
      <c r="H26379" s="1"/>
      <c r="I26379" s="1"/>
    </row>
    <row r="26380" spans="2:9">
      <c r="B26380" s="1"/>
      <c r="C26380" s="29"/>
      <c r="D26380" s="27"/>
      <c r="E26380" s="27"/>
      <c r="F26380" s="27"/>
      <c r="G26380" s="1"/>
      <c r="H26380" s="1"/>
      <c r="I26380" s="1"/>
    </row>
    <row r="26381" spans="2:9">
      <c r="B26381" s="1"/>
      <c r="C26381" s="29"/>
      <c r="D26381" s="27"/>
      <c r="E26381" s="27"/>
      <c r="F26381" s="27"/>
      <c r="G26381" s="1"/>
      <c r="H26381" s="1"/>
      <c r="I26381" s="1"/>
    </row>
    <row r="26382" spans="2:9">
      <c r="B26382" s="1"/>
      <c r="C26382" s="29"/>
      <c r="D26382" s="27"/>
      <c r="E26382" s="27"/>
      <c r="F26382" s="27"/>
      <c r="G26382" s="1"/>
      <c r="H26382" s="1"/>
      <c r="I26382" s="1"/>
    </row>
    <row r="26383" spans="2:9">
      <c r="B26383" s="1"/>
      <c r="C26383" s="29"/>
      <c r="D26383" s="27"/>
      <c r="E26383" s="27"/>
      <c r="F26383" s="27"/>
      <c r="G26383" s="1"/>
      <c r="H26383" s="1"/>
      <c r="I26383" s="1"/>
    </row>
    <row r="26384" spans="2:9">
      <c r="B26384" s="1"/>
      <c r="C26384" s="29"/>
      <c r="D26384" s="27"/>
      <c r="E26384" s="27"/>
      <c r="F26384" s="27"/>
      <c r="G26384" s="1"/>
      <c r="H26384" s="1"/>
      <c r="I26384" s="1"/>
    </row>
    <row r="26385" spans="2:9">
      <c r="B26385" s="1"/>
      <c r="C26385" s="29"/>
      <c r="D26385" s="27"/>
      <c r="E26385" s="27"/>
      <c r="F26385" s="27"/>
      <c r="G26385" s="1"/>
      <c r="H26385" s="1"/>
      <c r="I26385" s="1"/>
    </row>
    <row r="26386" spans="2:9">
      <c r="B26386" s="1"/>
      <c r="C26386" s="29"/>
      <c r="D26386" s="27"/>
      <c r="E26386" s="27"/>
      <c r="F26386" s="27"/>
      <c r="G26386" s="1"/>
      <c r="H26386" s="1"/>
      <c r="I26386" s="1"/>
    </row>
    <row r="26387" spans="2:9">
      <c r="B26387" s="1"/>
      <c r="C26387" s="29"/>
      <c r="D26387" s="27"/>
      <c r="E26387" s="27"/>
      <c r="F26387" s="27"/>
      <c r="G26387" s="1"/>
      <c r="H26387" s="1"/>
      <c r="I26387" s="1"/>
    </row>
    <row r="26388" spans="2:9">
      <c r="B26388" s="1"/>
      <c r="C26388" s="29"/>
      <c r="D26388" s="27"/>
      <c r="E26388" s="27"/>
      <c r="F26388" s="27"/>
      <c r="G26388" s="1"/>
      <c r="H26388" s="1"/>
      <c r="I26388" s="1"/>
    </row>
    <row r="26389" spans="2:9">
      <c r="B26389" s="1"/>
      <c r="C26389" s="29"/>
      <c r="D26389" s="27"/>
      <c r="E26389" s="27"/>
      <c r="F26389" s="27"/>
      <c r="G26389" s="1"/>
      <c r="H26389" s="1"/>
      <c r="I26389" s="1"/>
    </row>
    <row r="26390" spans="2:9">
      <c r="B26390" s="1"/>
      <c r="C26390" s="29"/>
      <c r="D26390" s="27"/>
      <c r="E26390" s="27"/>
      <c r="F26390" s="27"/>
      <c r="G26390" s="1"/>
      <c r="H26390" s="1"/>
      <c r="I26390" s="1"/>
    </row>
    <row r="26391" spans="2:9">
      <c r="B26391" s="1"/>
      <c r="C26391" s="29"/>
      <c r="D26391" s="27"/>
      <c r="E26391" s="27"/>
      <c r="F26391" s="27"/>
      <c r="G26391" s="1"/>
      <c r="H26391" s="1"/>
      <c r="I26391" s="1"/>
    </row>
    <row r="26392" spans="2:9">
      <c r="B26392" s="1"/>
      <c r="C26392" s="29"/>
      <c r="D26392" s="27"/>
      <c r="E26392" s="27"/>
      <c r="F26392" s="27"/>
      <c r="G26392" s="1"/>
      <c r="H26392" s="1"/>
      <c r="I26392" s="1"/>
    </row>
    <row r="26393" spans="2:9">
      <c r="B26393" s="1"/>
      <c r="C26393" s="29"/>
      <c r="D26393" s="27"/>
      <c r="E26393" s="27"/>
      <c r="F26393" s="27"/>
      <c r="G26393" s="1"/>
      <c r="H26393" s="1"/>
      <c r="I26393" s="1"/>
    </row>
    <row r="26394" spans="2:9">
      <c r="B26394" s="1"/>
      <c r="C26394" s="29"/>
      <c r="D26394" s="27"/>
      <c r="E26394" s="27"/>
      <c r="F26394" s="27"/>
      <c r="G26394" s="1"/>
      <c r="H26394" s="1"/>
      <c r="I26394" s="1"/>
    </row>
    <row r="26395" spans="2:9">
      <c r="B26395" s="1"/>
      <c r="C26395" s="29"/>
      <c r="D26395" s="27"/>
      <c r="E26395" s="27"/>
      <c r="F26395" s="27"/>
      <c r="G26395" s="1"/>
      <c r="H26395" s="1"/>
      <c r="I26395" s="1"/>
    </row>
    <row r="26396" spans="2:9">
      <c r="B26396" s="1"/>
      <c r="C26396" s="29"/>
      <c r="D26396" s="27"/>
      <c r="E26396" s="27"/>
      <c r="F26396" s="27"/>
      <c r="G26396" s="1"/>
      <c r="H26396" s="1"/>
      <c r="I26396" s="1"/>
    </row>
    <row r="26397" spans="2:9">
      <c r="B26397" s="1"/>
      <c r="C26397" s="29"/>
      <c r="D26397" s="27"/>
      <c r="E26397" s="27"/>
      <c r="F26397" s="27"/>
      <c r="G26397" s="1"/>
      <c r="H26397" s="1"/>
      <c r="I26397" s="1"/>
    </row>
    <row r="26398" spans="2:9">
      <c r="B26398" s="1"/>
      <c r="C26398" s="29"/>
      <c r="D26398" s="27"/>
      <c r="E26398" s="27"/>
      <c r="F26398" s="27"/>
      <c r="G26398" s="1"/>
      <c r="H26398" s="1"/>
      <c r="I26398" s="1"/>
    </row>
    <row r="26399" spans="2:9">
      <c r="B26399" s="1"/>
      <c r="C26399" s="29"/>
      <c r="D26399" s="27"/>
      <c r="E26399" s="27"/>
      <c r="F26399" s="27"/>
      <c r="G26399" s="1"/>
      <c r="H26399" s="1"/>
      <c r="I26399" s="1"/>
    </row>
    <row r="26400" spans="2:9">
      <c r="B26400" s="1"/>
      <c r="C26400" s="29"/>
      <c r="D26400" s="27"/>
      <c r="E26400" s="27"/>
      <c r="F26400" s="27"/>
      <c r="G26400" s="1"/>
      <c r="H26400" s="1"/>
      <c r="I26400" s="1"/>
    </row>
    <row r="26401" spans="2:9">
      <c r="B26401" s="1"/>
      <c r="C26401" s="29"/>
      <c r="D26401" s="27"/>
      <c r="E26401" s="27"/>
      <c r="F26401" s="27"/>
      <c r="G26401" s="1"/>
      <c r="H26401" s="1"/>
      <c r="I26401" s="1"/>
    </row>
    <row r="26402" spans="2:9">
      <c r="B26402" s="1"/>
      <c r="C26402" s="29"/>
      <c r="D26402" s="27"/>
      <c r="E26402" s="27"/>
      <c r="F26402" s="27"/>
      <c r="G26402" s="1"/>
      <c r="H26402" s="1"/>
      <c r="I26402" s="1"/>
    </row>
    <row r="26403" spans="2:9">
      <c r="B26403" s="1"/>
      <c r="C26403" s="29"/>
      <c r="D26403" s="27"/>
      <c r="E26403" s="27"/>
      <c r="F26403" s="27"/>
      <c r="G26403" s="1"/>
      <c r="H26403" s="1"/>
      <c r="I26403" s="1"/>
    </row>
    <row r="26404" spans="2:9">
      <c r="B26404" s="1"/>
      <c r="C26404" s="29"/>
      <c r="D26404" s="27"/>
      <c r="E26404" s="27"/>
      <c r="F26404" s="27"/>
      <c r="G26404" s="1"/>
      <c r="H26404" s="1"/>
      <c r="I26404" s="1"/>
    </row>
    <row r="26405" spans="2:9">
      <c r="B26405" s="1"/>
      <c r="C26405" s="29"/>
      <c r="D26405" s="27"/>
      <c r="E26405" s="27"/>
      <c r="F26405" s="27"/>
      <c r="G26405" s="1"/>
      <c r="H26405" s="1"/>
      <c r="I26405" s="1"/>
    </row>
    <row r="26406" spans="2:9">
      <c r="B26406" s="1"/>
      <c r="C26406" s="29"/>
      <c r="D26406" s="27"/>
      <c r="E26406" s="27"/>
      <c r="F26406" s="27"/>
      <c r="G26406" s="1"/>
      <c r="H26406" s="1"/>
      <c r="I26406" s="1"/>
    </row>
    <row r="26407" spans="2:9">
      <c r="B26407" s="1"/>
      <c r="C26407" s="29"/>
      <c r="D26407" s="27"/>
      <c r="E26407" s="27"/>
      <c r="F26407" s="27"/>
      <c r="G26407" s="1"/>
      <c r="H26407" s="1"/>
      <c r="I26407" s="1"/>
    </row>
    <row r="26408" spans="2:9">
      <c r="B26408" s="1"/>
      <c r="C26408" s="29"/>
      <c r="D26408" s="27"/>
      <c r="E26408" s="27"/>
      <c r="F26408" s="27"/>
      <c r="G26408" s="1"/>
      <c r="H26408" s="1"/>
      <c r="I26408" s="1"/>
    </row>
    <row r="26409" spans="2:9">
      <c r="B26409" s="1"/>
      <c r="C26409" s="29"/>
      <c r="D26409" s="27"/>
      <c r="E26409" s="27"/>
      <c r="F26409" s="27"/>
      <c r="G26409" s="1"/>
      <c r="H26409" s="1"/>
      <c r="I26409" s="1"/>
    </row>
    <row r="26410" spans="2:9">
      <c r="B26410" s="1"/>
      <c r="C26410" s="29"/>
      <c r="D26410" s="27"/>
      <c r="E26410" s="27"/>
      <c r="F26410" s="27"/>
      <c r="G26410" s="1"/>
      <c r="H26410" s="1"/>
      <c r="I26410" s="1"/>
    </row>
    <row r="26411" spans="2:9">
      <c r="B26411" s="1"/>
      <c r="C26411" s="29"/>
      <c r="D26411" s="27"/>
      <c r="E26411" s="27"/>
      <c r="F26411" s="27"/>
      <c r="G26411" s="1"/>
      <c r="H26411" s="1"/>
      <c r="I26411" s="1"/>
    </row>
    <row r="26412" spans="2:9">
      <c r="B26412" s="1"/>
      <c r="C26412" s="29"/>
      <c r="D26412" s="27"/>
      <c r="E26412" s="27"/>
      <c r="F26412" s="27"/>
      <c r="G26412" s="1"/>
      <c r="H26412" s="1"/>
      <c r="I26412" s="1"/>
    </row>
    <row r="26413" spans="2:9">
      <c r="B26413" s="1"/>
      <c r="C26413" s="29"/>
      <c r="D26413" s="27"/>
      <c r="E26413" s="27"/>
      <c r="F26413" s="27"/>
      <c r="G26413" s="1"/>
      <c r="H26413" s="1"/>
      <c r="I26413" s="1"/>
    </row>
    <row r="26414" spans="2:9">
      <c r="B26414" s="1"/>
      <c r="C26414" s="29"/>
      <c r="D26414" s="27"/>
      <c r="E26414" s="27"/>
      <c r="F26414" s="27"/>
      <c r="G26414" s="1"/>
      <c r="H26414" s="1"/>
      <c r="I26414" s="1"/>
    </row>
    <row r="26415" spans="2:9">
      <c r="B26415" s="1"/>
      <c r="C26415" s="29"/>
      <c r="D26415" s="27"/>
      <c r="E26415" s="27"/>
      <c r="F26415" s="27"/>
      <c r="G26415" s="1"/>
      <c r="H26415" s="1"/>
      <c r="I26415" s="1"/>
    </row>
    <row r="26416" spans="2:9">
      <c r="B26416" s="1"/>
      <c r="C26416" s="29"/>
      <c r="D26416" s="27"/>
      <c r="E26416" s="27"/>
      <c r="F26416" s="27"/>
      <c r="G26416" s="1"/>
      <c r="H26416" s="1"/>
      <c r="I26416" s="1"/>
    </row>
    <row r="26417" spans="2:9">
      <c r="B26417" s="1"/>
      <c r="C26417" s="29"/>
      <c r="D26417" s="27"/>
      <c r="E26417" s="27"/>
      <c r="F26417" s="27"/>
      <c r="G26417" s="1"/>
      <c r="H26417" s="1"/>
      <c r="I26417" s="1"/>
    </row>
    <row r="26418" spans="2:9">
      <c r="B26418" s="1"/>
      <c r="C26418" s="29"/>
      <c r="D26418" s="27"/>
      <c r="E26418" s="27"/>
      <c r="F26418" s="27"/>
      <c r="G26418" s="1"/>
      <c r="H26418" s="1"/>
      <c r="I26418" s="1"/>
    </row>
    <row r="26419" spans="2:9">
      <c r="B26419" s="1"/>
      <c r="C26419" s="29"/>
      <c r="D26419" s="27"/>
      <c r="E26419" s="27"/>
      <c r="F26419" s="27"/>
      <c r="G26419" s="1"/>
      <c r="H26419" s="1"/>
      <c r="I26419" s="1"/>
    </row>
    <row r="26420" spans="2:9">
      <c r="B26420" s="1"/>
      <c r="C26420" s="29"/>
      <c r="D26420" s="27"/>
      <c r="E26420" s="27"/>
      <c r="F26420" s="27"/>
      <c r="G26420" s="1"/>
      <c r="H26420" s="1"/>
      <c r="I26420" s="1"/>
    </row>
    <row r="26421" spans="2:9">
      <c r="B26421" s="1"/>
      <c r="C26421" s="29"/>
      <c r="D26421" s="27"/>
      <c r="E26421" s="27"/>
      <c r="F26421" s="27"/>
      <c r="G26421" s="1"/>
      <c r="H26421" s="1"/>
      <c r="I26421" s="1"/>
    </row>
    <row r="26422" spans="2:9">
      <c r="B26422" s="1"/>
      <c r="C26422" s="29"/>
      <c r="D26422" s="27"/>
      <c r="E26422" s="27"/>
      <c r="F26422" s="27"/>
      <c r="G26422" s="1"/>
      <c r="H26422" s="1"/>
      <c r="I26422" s="1"/>
    </row>
    <row r="26423" spans="2:9">
      <c r="B26423" s="1"/>
      <c r="C26423" s="29"/>
      <c r="D26423" s="27"/>
      <c r="E26423" s="27"/>
      <c r="F26423" s="27"/>
      <c r="G26423" s="1"/>
      <c r="H26423" s="1"/>
      <c r="I26423" s="1"/>
    </row>
    <row r="26424" spans="2:9">
      <c r="B26424" s="1"/>
      <c r="C26424" s="29"/>
      <c r="D26424" s="27"/>
      <c r="E26424" s="27"/>
      <c r="F26424" s="27"/>
      <c r="G26424" s="1"/>
      <c r="H26424" s="1"/>
      <c r="I26424" s="1"/>
    </row>
    <row r="26425" spans="2:9">
      <c r="B26425" s="1"/>
      <c r="C26425" s="29"/>
      <c r="D26425" s="27"/>
      <c r="E26425" s="27"/>
      <c r="F26425" s="27"/>
      <c r="G26425" s="1"/>
      <c r="H26425" s="1"/>
      <c r="I26425" s="1"/>
    </row>
    <row r="26426" spans="2:9">
      <c r="B26426" s="1"/>
      <c r="C26426" s="29"/>
      <c r="D26426" s="27"/>
      <c r="E26426" s="27"/>
      <c r="F26426" s="27"/>
      <c r="G26426" s="1"/>
      <c r="H26426" s="1"/>
      <c r="I26426" s="1"/>
    </row>
    <row r="26427" spans="2:9">
      <c r="B26427" s="1"/>
      <c r="C26427" s="29"/>
      <c r="D26427" s="27"/>
      <c r="E26427" s="27"/>
      <c r="F26427" s="27"/>
      <c r="G26427" s="1"/>
      <c r="H26427" s="1"/>
      <c r="I26427" s="1"/>
    </row>
    <row r="26428" spans="2:9">
      <c r="B26428" s="1"/>
      <c r="C26428" s="29"/>
      <c r="D26428" s="27"/>
      <c r="E26428" s="27"/>
      <c r="F26428" s="27"/>
      <c r="G26428" s="1"/>
      <c r="H26428" s="1"/>
      <c r="I26428" s="1"/>
    </row>
    <row r="26429" spans="2:9">
      <c r="B26429" s="1"/>
      <c r="C26429" s="29"/>
      <c r="D26429" s="27"/>
      <c r="E26429" s="27"/>
      <c r="F26429" s="27"/>
      <c r="G26429" s="1"/>
      <c r="H26429" s="1"/>
      <c r="I26429" s="1"/>
    </row>
    <row r="26430" spans="2:9">
      <c r="B26430" s="1"/>
      <c r="C26430" s="29"/>
      <c r="D26430" s="27"/>
      <c r="E26430" s="27"/>
      <c r="F26430" s="27"/>
      <c r="G26430" s="1"/>
      <c r="H26430" s="1"/>
      <c r="I26430" s="1"/>
    </row>
    <row r="26431" spans="2:9">
      <c r="B26431" s="1"/>
      <c r="C26431" s="29"/>
      <c r="D26431" s="27"/>
      <c r="E26431" s="27"/>
      <c r="F26431" s="27"/>
      <c r="G26431" s="1"/>
      <c r="H26431" s="1"/>
      <c r="I26431" s="1"/>
    </row>
    <row r="26432" spans="2:9">
      <c r="B26432" s="1"/>
      <c r="C26432" s="29"/>
      <c r="D26432" s="27"/>
      <c r="E26432" s="27"/>
      <c r="F26432" s="27"/>
      <c r="G26432" s="1"/>
      <c r="H26432" s="1"/>
      <c r="I26432" s="1"/>
    </row>
    <row r="26433" spans="2:9">
      <c r="B26433" s="1"/>
      <c r="C26433" s="29"/>
      <c r="D26433" s="27"/>
      <c r="E26433" s="27"/>
      <c r="F26433" s="27"/>
      <c r="G26433" s="1"/>
      <c r="H26433" s="1"/>
      <c r="I26433" s="1"/>
    </row>
    <row r="26434" spans="2:9">
      <c r="B26434" s="1"/>
      <c r="C26434" s="29"/>
      <c r="D26434" s="27"/>
      <c r="E26434" s="27"/>
      <c r="F26434" s="27"/>
      <c r="G26434" s="1"/>
      <c r="H26434" s="1"/>
      <c r="I26434" s="1"/>
    </row>
    <row r="26435" spans="2:9">
      <c r="B26435" s="1"/>
      <c r="C26435" s="29"/>
      <c r="D26435" s="27"/>
      <c r="E26435" s="27"/>
      <c r="F26435" s="27"/>
      <c r="G26435" s="1"/>
      <c r="H26435" s="1"/>
      <c r="I26435" s="1"/>
    </row>
    <row r="26436" spans="2:9">
      <c r="B26436" s="1"/>
      <c r="C26436" s="29"/>
      <c r="D26436" s="27"/>
      <c r="E26436" s="27"/>
      <c r="F26436" s="27"/>
      <c r="G26436" s="1"/>
      <c r="H26436" s="1"/>
      <c r="I26436" s="1"/>
    </row>
    <row r="26437" spans="2:9">
      <c r="B26437" s="1"/>
      <c r="C26437" s="29"/>
      <c r="D26437" s="27"/>
      <c r="E26437" s="27"/>
      <c r="F26437" s="27"/>
      <c r="G26437" s="1"/>
      <c r="H26437" s="1"/>
      <c r="I26437" s="1"/>
    </row>
    <row r="26438" spans="2:9">
      <c r="B26438" s="1"/>
      <c r="C26438" s="29"/>
      <c r="D26438" s="27"/>
      <c r="E26438" s="27"/>
      <c r="F26438" s="27"/>
      <c r="G26438" s="1"/>
      <c r="H26438" s="1"/>
      <c r="I26438" s="1"/>
    </row>
    <row r="26439" spans="2:9">
      <c r="B26439" s="1"/>
      <c r="C26439" s="29"/>
      <c r="D26439" s="27"/>
      <c r="E26439" s="27"/>
      <c r="F26439" s="27"/>
      <c r="G26439" s="1"/>
      <c r="H26439" s="1"/>
      <c r="I26439" s="1"/>
    </row>
    <row r="26440" spans="2:9">
      <c r="B26440" s="1"/>
      <c r="C26440" s="29"/>
      <c r="D26440" s="27"/>
      <c r="E26440" s="27"/>
      <c r="F26440" s="27"/>
      <c r="G26440" s="1"/>
      <c r="H26440" s="1"/>
      <c r="I26440" s="1"/>
    </row>
    <row r="26441" spans="2:9">
      <c r="B26441" s="1"/>
      <c r="C26441" s="29"/>
      <c r="D26441" s="27"/>
      <c r="E26441" s="27"/>
      <c r="F26441" s="27"/>
      <c r="G26441" s="1"/>
      <c r="H26441" s="1"/>
      <c r="I26441" s="1"/>
    </row>
    <row r="26442" spans="2:9">
      <c r="B26442" s="1"/>
      <c r="C26442" s="29"/>
      <c r="D26442" s="27"/>
      <c r="E26442" s="27"/>
      <c r="F26442" s="27"/>
      <c r="G26442" s="1"/>
      <c r="H26442" s="1"/>
      <c r="I26442" s="1"/>
    </row>
    <row r="26443" spans="2:9">
      <c r="B26443" s="1"/>
      <c r="C26443" s="29"/>
      <c r="D26443" s="27"/>
      <c r="E26443" s="27"/>
      <c r="F26443" s="27"/>
      <c r="G26443" s="1"/>
      <c r="H26443" s="1"/>
      <c r="I26443" s="1"/>
    </row>
    <row r="26444" spans="2:9">
      <c r="B26444" s="1"/>
      <c r="C26444" s="29"/>
      <c r="D26444" s="27"/>
      <c r="E26444" s="27"/>
      <c r="F26444" s="27"/>
      <c r="G26444" s="1"/>
      <c r="H26444" s="1"/>
      <c r="I26444" s="1"/>
    </row>
    <row r="26445" spans="2:9">
      <c r="B26445" s="1"/>
      <c r="C26445" s="29"/>
      <c r="D26445" s="27"/>
      <c r="E26445" s="27"/>
      <c r="F26445" s="27"/>
      <c r="G26445" s="1"/>
      <c r="H26445" s="1"/>
      <c r="I26445" s="1"/>
    </row>
    <row r="26446" spans="2:9">
      <c r="B26446" s="1"/>
      <c r="C26446" s="29"/>
      <c r="D26446" s="27"/>
      <c r="E26446" s="27"/>
      <c r="F26446" s="27"/>
      <c r="G26446" s="1"/>
      <c r="H26446" s="1"/>
      <c r="I26446" s="1"/>
    </row>
    <row r="26447" spans="2:9">
      <c r="B26447" s="1"/>
      <c r="C26447" s="29"/>
      <c r="D26447" s="27"/>
      <c r="E26447" s="27"/>
      <c r="F26447" s="27"/>
      <c r="G26447" s="1"/>
      <c r="H26447" s="1"/>
      <c r="I26447" s="1"/>
    </row>
    <row r="26448" spans="2:9">
      <c r="B26448" s="1"/>
      <c r="C26448" s="29"/>
      <c r="D26448" s="27"/>
      <c r="E26448" s="27"/>
      <c r="F26448" s="27"/>
      <c r="G26448" s="1"/>
      <c r="H26448" s="1"/>
      <c r="I26448" s="1"/>
    </row>
    <row r="26449" spans="2:9">
      <c r="B26449" s="1"/>
      <c r="C26449" s="29"/>
      <c r="D26449" s="27"/>
      <c r="E26449" s="27"/>
      <c r="F26449" s="27"/>
      <c r="G26449" s="1"/>
      <c r="H26449" s="1"/>
      <c r="I26449" s="1"/>
    </row>
    <row r="26450" spans="2:9">
      <c r="B26450" s="1"/>
      <c r="C26450" s="29"/>
      <c r="D26450" s="27"/>
      <c r="E26450" s="27"/>
      <c r="F26450" s="27"/>
      <c r="G26450" s="1"/>
      <c r="H26450" s="1"/>
      <c r="I26450" s="1"/>
    </row>
    <row r="26451" spans="2:9">
      <c r="B26451" s="1"/>
      <c r="C26451" s="29"/>
      <c r="D26451" s="27"/>
      <c r="E26451" s="27"/>
      <c r="F26451" s="27"/>
      <c r="G26451" s="1"/>
      <c r="H26451" s="1"/>
      <c r="I26451" s="1"/>
    </row>
    <row r="26452" spans="2:9">
      <c r="B26452" s="1"/>
      <c r="C26452" s="29"/>
      <c r="D26452" s="27"/>
      <c r="E26452" s="27"/>
      <c r="F26452" s="27"/>
      <c r="G26452" s="1"/>
      <c r="H26452" s="1"/>
      <c r="I26452" s="1"/>
    </row>
    <row r="26453" spans="2:9">
      <c r="B26453" s="1"/>
      <c r="C26453" s="29"/>
      <c r="D26453" s="27"/>
      <c r="E26453" s="27"/>
      <c r="F26453" s="27"/>
      <c r="G26453" s="1"/>
      <c r="H26453" s="1"/>
      <c r="I26453" s="1"/>
    </row>
    <row r="26454" spans="2:9">
      <c r="B26454" s="1"/>
      <c r="C26454" s="29"/>
      <c r="D26454" s="27"/>
      <c r="E26454" s="27"/>
      <c r="F26454" s="27"/>
      <c r="G26454" s="1"/>
      <c r="H26454" s="1"/>
      <c r="I26454" s="1"/>
    </row>
    <row r="26455" spans="2:9">
      <c r="B26455" s="1"/>
      <c r="C26455" s="29"/>
      <c r="D26455" s="27"/>
      <c r="E26455" s="27"/>
      <c r="F26455" s="27"/>
      <c r="G26455" s="1"/>
      <c r="H26455" s="1"/>
      <c r="I26455" s="1"/>
    </row>
    <row r="26456" spans="2:9">
      <c r="B26456" s="1"/>
      <c r="C26456" s="29"/>
      <c r="D26456" s="27"/>
      <c r="E26456" s="27"/>
      <c r="F26456" s="27"/>
      <c r="G26456" s="1"/>
      <c r="H26456" s="1"/>
      <c r="I26456" s="1"/>
    </row>
    <row r="26457" spans="2:9">
      <c r="B26457" s="1"/>
      <c r="C26457" s="29"/>
      <c r="D26457" s="27"/>
      <c r="E26457" s="27"/>
      <c r="F26457" s="27"/>
      <c r="G26457" s="1"/>
      <c r="H26457" s="1"/>
      <c r="I26457" s="1"/>
    </row>
    <row r="26458" spans="2:9">
      <c r="B26458" s="1"/>
      <c r="C26458" s="29"/>
      <c r="D26458" s="27"/>
      <c r="E26458" s="27"/>
      <c r="F26458" s="27"/>
      <c r="G26458" s="1"/>
      <c r="H26458" s="1"/>
      <c r="I26458" s="1"/>
    </row>
    <row r="26459" spans="2:9">
      <c r="B26459" s="1"/>
      <c r="C26459" s="29"/>
      <c r="D26459" s="27"/>
      <c r="E26459" s="27"/>
      <c r="F26459" s="27"/>
      <c r="G26459" s="1"/>
      <c r="H26459" s="1"/>
      <c r="I26459" s="1"/>
    </row>
    <row r="26460" spans="2:9">
      <c r="B26460" s="1"/>
      <c r="C26460" s="29"/>
      <c r="D26460" s="27"/>
      <c r="E26460" s="27"/>
      <c r="F26460" s="27"/>
      <c r="G26460" s="1"/>
      <c r="H26460" s="1"/>
      <c r="I26460" s="1"/>
    </row>
    <row r="26461" spans="2:9">
      <c r="B26461" s="1"/>
      <c r="C26461" s="29"/>
      <c r="D26461" s="27"/>
      <c r="E26461" s="27"/>
      <c r="F26461" s="27"/>
      <c r="G26461" s="1"/>
      <c r="H26461" s="1"/>
      <c r="I26461" s="1"/>
    </row>
    <row r="26462" spans="2:9">
      <c r="B26462" s="1"/>
      <c r="C26462" s="29"/>
      <c r="D26462" s="27"/>
      <c r="E26462" s="27"/>
      <c r="F26462" s="27"/>
      <c r="G26462" s="1"/>
      <c r="H26462" s="1"/>
      <c r="I26462" s="1"/>
    </row>
    <row r="26463" spans="2:9">
      <c r="B26463" s="1"/>
      <c r="C26463" s="29"/>
      <c r="D26463" s="27"/>
      <c r="E26463" s="27"/>
      <c r="F26463" s="27"/>
      <c r="G26463" s="1"/>
      <c r="H26463" s="1"/>
      <c r="I26463" s="1"/>
    </row>
    <row r="26464" spans="2:9">
      <c r="B26464" s="1"/>
      <c r="C26464" s="29"/>
      <c r="D26464" s="27"/>
      <c r="E26464" s="27"/>
      <c r="F26464" s="27"/>
      <c r="G26464" s="1"/>
      <c r="H26464" s="1"/>
      <c r="I26464" s="1"/>
    </row>
    <row r="26465" spans="2:9">
      <c r="B26465" s="1"/>
      <c r="C26465" s="29"/>
      <c r="D26465" s="27"/>
      <c r="E26465" s="27"/>
      <c r="F26465" s="27"/>
      <c r="G26465" s="1"/>
      <c r="H26465" s="1"/>
      <c r="I26465" s="1"/>
    </row>
    <row r="26466" spans="2:9">
      <c r="B26466" s="1"/>
      <c r="C26466" s="29"/>
      <c r="D26466" s="27"/>
      <c r="E26466" s="27"/>
      <c r="F26466" s="27"/>
      <c r="G26466" s="1"/>
      <c r="H26466" s="1"/>
      <c r="I26466" s="1"/>
    </row>
    <row r="26467" spans="2:9">
      <c r="B26467" s="1"/>
      <c r="C26467" s="29"/>
      <c r="D26467" s="27"/>
      <c r="E26467" s="27"/>
      <c r="F26467" s="27"/>
      <c r="G26467" s="1"/>
      <c r="H26467" s="1"/>
      <c r="I26467" s="1"/>
    </row>
    <row r="26468" spans="2:9">
      <c r="B26468" s="1"/>
      <c r="C26468" s="29"/>
      <c r="D26468" s="27"/>
      <c r="E26468" s="27"/>
      <c r="F26468" s="27"/>
      <c r="G26468" s="1"/>
      <c r="H26468" s="1"/>
      <c r="I26468" s="1"/>
    </row>
    <row r="26469" spans="2:9">
      <c r="B26469" s="1"/>
      <c r="C26469" s="29"/>
      <c r="D26469" s="27"/>
      <c r="E26469" s="27"/>
      <c r="F26469" s="27"/>
      <c r="G26469" s="1"/>
      <c r="H26469" s="1"/>
      <c r="I26469" s="1"/>
    </row>
    <row r="26470" spans="2:9">
      <c r="B26470" s="1"/>
      <c r="C26470" s="29"/>
      <c r="D26470" s="27"/>
      <c r="E26470" s="27"/>
      <c r="F26470" s="27"/>
      <c r="G26470" s="1"/>
      <c r="H26470" s="1"/>
      <c r="I26470" s="1"/>
    </row>
    <row r="26471" spans="2:9">
      <c r="B26471" s="1"/>
      <c r="C26471" s="29"/>
      <c r="D26471" s="27"/>
      <c r="E26471" s="27"/>
      <c r="F26471" s="27"/>
      <c r="G26471" s="1"/>
      <c r="H26471" s="1"/>
      <c r="I26471" s="1"/>
    </row>
    <row r="26472" spans="2:9">
      <c r="B26472" s="1"/>
      <c r="C26472" s="29"/>
      <c r="D26472" s="27"/>
      <c r="E26472" s="27"/>
      <c r="F26472" s="27"/>
      <c r="G26472" s="1"/>
      <c r="H26472" s="1"/>
      <c r="I26472" s="1"/>
    </row>
    <row r="26473" spans="2:9">
      <c r="B26473" s="1"/>
      <c r="C26473" s="29"/>
      <c r="D26473" s="27"/>
      <c r="E26473" s="27"/>
      <c r="F26473" s="27"/>
      <c r="G26473" s="1"/>
      <c r="H26473" s="1"/>
      <c r="I26473" s="1"/>
    </row>
    <row r="26474" spans="2:9">
      <c r="B26474" s="1"/>
      <c r="C26474" s="29"/>
      <c r="D26474" s="27"/>
      <c r="E26474" s="27"/>
      <c r="F26474" s="27"/>
      <c r="G26474" s="1"/>
      <c r="H26474" s="1"/>
      <c r="I26474" s="1"/>
    </row>
    <row r="26475" spans="2:9">
      <c r="B26475" s="1"/>
      <c r="C26475" s="29"/>
      <c r="D26475" s="27"/>
      <c r="E26475" s="27"/>
      <c r="F26475" s="27"/>
      <c r="G26475" s="1"/>
      <c r="H26475" s="1"/>
      <c r="I26475" s="1"/>
    </row>
    <row r="26476" spans="2:9">
      <c r="B26476" s="1"/>
      <c r="C26476" s="29"/>
      <c r="D26476" s="27"/>
      <c r="E26476" s="27"/>
      <c r="F26476" s="27"/>
      <c r="G26476" s="1"/>
      <c r="H26476" s="1"/>
      <c r="I26476" s="1"/>
    </row>
    <row r="26477" spans="2:9">
      <c r="B26477" s="1"/>
      <c r="C26477" s="29"/>
      <c r="D26477" s="27"/>
      <c r="E26477" s="27"/>
      <c r="F26477" s="27"/>
      <c r="G26477" s="1"/>
      <c r="H26477" s="1"/>
      <c r="I26477" s="1"/>
    </row>
    <row r="26478" spans="2:9">
      <c r="B26478" s="1"/>
      <c r="C26478" s="29"/>
      <c r="D26478" s="27"/>
      <c r="E26478" s="27"/>
      <c r="F26478" s="27"/>
      <c r="G26478" s="1"/>
      <c r="H26478" s="1"/>
      <c r="I26478" s="1"/>
    </row>
    <row r="26479" spans="2:9">
      <c r="B26479" s="1"/>
      <c r="C26479" s="29"/>
      <c r="D26479" s="27"/>
      <c r="E26479" s="27"/>
      <c r="F26479" s="27"/>
      <c r="G26479" s="1"/>
      <c r="H26479" s="1"/>
      <c r="I26479" s="1"/>
    </row>
    <row r="26480" spans="2:9">
      <c r="B26480" s="1"/>
      <c r="C26480" s="29"/>
      <c r="D26480" s="27"/>
      <c r="E26480" s="27"/>
      <c r="F26480" s="27"/>
      <c r="G26480" s="1"/>
      <c r="H26480" s="1"/>
      <c r="I26480" s="1"/>
    </row>
    <row r="26481" spans="2:9">
      <c r="B26481" s="1"/>
      <c r="C26481" s="29"/>
      <c r="D26481" s="27"/>
      <c r="E26481" s="27"/>
      <c r="F26481" s="27"/>
      <c r="G26481" s="1"/>
      <c r="H26481" s="1"/>
      <c r="I26481" s="1"/>
    </row>
    <row r="26482" spans="2:9">
      <c r="B26482" s="1"/>
      <c r="C26482" s="29"/>
      <c r="D26482" s="27"/>
      <c r="E26482" s="27"/>
      <c r="F26482" s="27"/>
      <c r="G26482" s="1"/>
      <c r="H26482" s="1"/>
      <c r="I26482" s="1"/>
    </row>
    <row r="26483" spans="2:9">
      <c r="B26483" s="1"/>
      <c r="C26483" s="29"/>
      <c r="D26483" s="27"/>
      <c r="E26483" s="27"/>
      <c r="F26483" s="27"/>
      <c r="G26483" s="1"/>
      <c r="H26483" s="1"/>
      <c r="I26483" s="1"/>
    </row>
    <row r="26484" spans="2:9">
      <c r="B26484" s="1"/>
      <c r="C26484" s="29"/>
      <c r="D26484" s="27"/>
      <c r="E26484" s="27"/>
      <c r="F26484" s="27"/>
      <c r="G26484" s="1"/>
      <c r="H26484" s="1"/>
      <c r="I26484" s="1"/>
    </row>
    <row r="26485" spans="2:9">
      <c r="B26485" s="1"/>
      <c r="C26485" s="29"/>
      <c r="D26485" s="27"/>
      <c r="E26485" s="27"/>
      <c r="F26485" s="27"/>
      <c r="G26485" s="1"/>
      <c r="H26485" s="1"/>
      <c r="I26485" s="1"/>
    </row>
    <row r="26486" spans="2:9">
      <c r="B26486" s="1"/>
      <c r="C26486" s="29"/>
      <c r="D26486" s="27"/>
      <c r="E26486" s="27"/>
      <c r="F26486" s="27"/>
      <c r="G26486" s="1"/>
      <c r="H26486" s="1"/>
      <c r="I26486" s="1"/>
    </row>
    <row r="26487" spans="2:9">
      <c r="B26487" s="1"/>
      <c r="C26487" s="29"/>
      <c r="D26487" s="27"/>
      <c r="E26487" s="27"/>
      <c r="F26487" s="27"/>
      <c r="G26487" s="1"/>
      <c r="H26487" s="1"/>
      <c r="I26487" s="1"/>
    </row>
    <row r="26488" spans="2:9">
      <c r="B26488" s="1"/>
      <c r="C26488" s="29"/>
      <c r="D26488" s="27"/>
      <c r="E26488" s="27"/>
      <c r="F26488" s="27"/>
      <c r="G26488" s="1"/>
      <c r="H26488" s="1"/>
      <c r="I26488" s="1"/>
    </row>
    <row r="26489" spans="2:9">
      <c r="B26489" s="1"/>
      <c r="C26489" s="29"/>
      <c r="D26489" s="27"/>
      <c r="E26489" s="27"/>
      <c r="F26489" s="27"/>
      <c r="G26489" s="1"/>
      <c r="H26489" s="1"/>
      <c r="I26489" s="1"/>
    </row>
    <row r="26490" spans="2:9">
      <c r="B26490" s="1"/>
      <c r="C26490" s="29"/>
      <c r="D26490" s="27"/>
      <c r="E26490" s="27"/>
      <c r="F26490" s="27"/>
      <c r="G26490" s="1"/>
      <c r="H26490" s="1"/>
      <c r="I26490" s="1"/>
    </row>
    <row r="26491" spans="2:9">
      <c r="B26491" s="1"/>
      <c r="C26491" s="29"/>
      <c r="D26491" s="27"/>
      <c r="E26491" s="27"/>
      <c r="F26491" s="27"/>
      <c r="G26491" s="1"/>
      <c r="H26491" s="1"/>
      <c r="I26491" s="1"/>
    </row>
    <row r="26492" spans="2:9">
      <c r="B26492" s="1"/>
      <c r="C26492" s="29"/>
      <c r="D26492" s="27"/>
      <c r="E26492" s="27"/>
      <c r="F26492" s="27"/>
      <c r="G26492" s="1"/>
      <c r="H26492" s="1"/>
      <c r="I26492" s="1"/>
    </row>
    <row r="26493" spans="2:9">
      <c r="B26493" s="1"/>
      <c r="C26493" s="29"/>
      <c r="D26493" s="27"/>
      <c r="E26493" s="27"/>
      <c r="F26493" s="27"/>
      <c r="G26493" s="1"/>
      <c r="H26493" s="1"/>
      <c r="I26493" s="1"/>
    </row>
    <row r="26494" spans="2:9">
      <c r="B26494" s="1"/>
      <c r="C26494" s="29"/>
      <c r="D26494" s="27"/>
      <c r="E26494" s="27"/>
      <c r="F26494" s="27"/>
      <c r="G26494" s="1"/>
      <c r="H26494" s="1"/>
      <c r="I26494" s="1"/>
    </row>
    <row r="26495" spans="2:9">
      <c r="B26495" s="1"/>
      <c r="C26495" s="29"/>
      <c r="D26495" s="27"/>
      <c r="E26495" s="27"/>
      <c r="F26495" s="27"/>
      <c r="G26495" s="1"/>
      <c r="H26495" s="1"/>
      <c r="I26495" s="1"/>
    </row>
    <row r="26496" spans="2:9">
      <c r="B26496" s="1"/>
      <c r="C26496" s="29"/>
      <c r="D26496" s="27"/>
      <c r="E26496" s="27"/>
      <c r="F26496" s="27"/>
      <c r="G26496" s="1"/>
      <c r="H26496" s="1"/>
      <c r="I26496" s="1"/>
    </row>
    <row r="26497" spans="2:9">
      <c r="B26497" s="1"/>
      <c r="C26497" s="29"/>
      <c r="D26497" s="27"/>
      <c r="E26497" s="27"/>
      <c r="F26497" s="27"/>
      <c r="G26497" s="1"/>
      <c r="H26497" s="1"/>
      <c r="I26497" s="1"/>
    </row>
    <row r="26498" spans="2:9">
      <c r="B26498" s="1"/>
      <c r="C26498" s="29"/>
      <c r="D26498" s="27"/>
      <c r="E26498" s="27"/>
      <c r="F26498" s="27"/>
      <c r="G26498" s="1"/>
      <c r="H26498" s="1"/>
      <c r="I26498" s="1"/>
    </row>
    <row r="26499" spans="2:9">
      <c r="B26499" s="1"/>
      <c r="C26499" s="29"/>
      <c r="D26499" s="27"/>
      <c r="E26499" s="27"/>
      <c r="F26499" s="27"/>
      <c r="G26499" s="1"/>
      <c r="H26499" s="1"/>
      <c r="I26499" s="1"/>
    </row>
    <row r="26500" spans="2:9">
      <c r="B26500" s="1"/>
      <c r="C26500" s="29"/>
      <c r="D26500" s="27"/>
      <c r="E26500" s="27"/>
      <c r="F26500" s="27"/>
      <c r="G26500" s="1"/>
      <c r="H26500" s="1"/>
      <c r="I26500" s="1"/>
    </row>
    <row r="26501" spans="2:9">
      <c r="B26501" s="1"/>
      <c r="C26501" s="29"/>
      <c r="D26501" s="27"/>
      <c r="E26501" s="27"/>
      <c r="F26501" s="27"/>
      <c r="G26501" s="1"/>
      <c r="H26501" s="1"/>
      <c r="I26501" s="1"/>
    </row>
    <row r="26502" spans="2:9">
      <c r="B26502" s="1"/>
      <c r="C26502" s="29"/>
      <c r="D26502" s="27"/>
      <c r="E26502" s="27"/>
      <c r="F26502" s="27"/>
      <c r="G26502" s="1"/>
      <c r="H26502" s="1"/>
      <c r="I26502" s="1"/>
    </row>
    <row r="26503" spans="2:9">
      <c r="B26503" s="1"/>
      <c r="C26503" s="29"/>
      <c r="D26503" s="27"/>
      <c r="E26503" s="27"/>
      <c r="F26503" s="27"/>
      <c r="G26503" s="1"/>
      <c r="H26503" s="1"/>
      <c r="I26503" s="1"/>
    </row>
    <row r="26504" spans="2:9">
      <c r="B26504" s="1"/>
      <c r="C26504" s="29"/>
      <c r="D26504" s="27"/>
      <c r="E26504" s="27"/>
      <c r="F26504" s="27"/>
      <c r="G26504" s="1"/>
      <c r="H26504" s="1"/>
      <c r="I26504" s="1"/>
    </row>
    <row r="26505" spans="2:9">
      <c r="B26505" s="1"/>
      <c r="C26505" s="29"/>
      <c r="D26505" s="27"/>
      <c r="E26505" s="27"/>
      <c r="F26505" s="27"/>
      <c r="G26505" s="1"/>
      <c r="H26505" s="1"/>
      <c r="I26505" s="1"/>
    </row>
    <row r="26506" spans="2:9">
      <c r="B26506" s="1"/>
      <c r="C26506" s="29"/>
      <c r="D26506" s="27"/>
      <c r="E26506" s="27"/>
      <c r="F26506" s="27"/>
      <c r="G26506" s="1"/>
      <c r="H26506" s="1"/>
      <c r="I26506" s="1"/>
    </row>
    <row r="26507" spans="2:9">
      <c r="B26507" s="1"/>
      <c r="C26507" s="29"/>
      <c r="D26507" s="27"/>
      <c r="E26507" s="27"/>
      <c r="F26507" s="27"/>
      <c r="G26507" s="1"/>
      <c r="H26507" s="1"/>
      <c r="I26507" s="1"/>
    </row>
    <row r="26508" spans="2:9">
      <c r="B26508" s="1"/>
      <c r="C26508" s="29"/>
      <c r="D26508" s="27"/>
      <c r="E26508" s="27"/>
      <c r="F26508" s="27"/>
      <c r="G26508" s="1"/>
      <c r="H26508" s="1"/>
      <c r="I26508" s="1"/>
    </row>
    <row r="26509" spans="2:9">
      <c r="B26509" s="1"/>
      <c r="C26509" s="29"/>
      <c r="D26509" s="27"/>
      <c r="E26509" s="27"/>
      <c r="F26509" s="27"/>
      <c r="G26509" s="1"/>
      <c r="H26509" s="1"/>
      <c r="I26509" s="1"/>
    </row>
    <row r="26510" spans="2:9">
      <c r="B26510" s="1"/>
      <c r="C26510" s="29"/>
      <c r="D26510" s="27"/>
      <c r="E26510" s="27"/>
      <c r="F26510" s="27"/>
      <c r="G26510" s="1"/>
      <c r="H26510" s="1"/>
      <c r="I26510" s="1"/>
    </row>
    <row r="26511" spans="2:9">
      <c r="B26511" s="1"/>
      <c r="C26511" s="29"/>
      <c r="D26511" s="27"/>
      <c r="E26511" s="27"/>
      <c r="F26511" s="27"/>
      <c r="G26511" s="1"/>
      <c r="H26511" s="1"/>
      <c r="I26511" s="1"/>
    </row>
    <row r="26512" spans="2:9">
      <c r="B26512" s="1"/>
      <c r="C26512" s="29"/>
      <c r="D26512" s="27"/>
      <c r="E26512" s="27"/>
      <c r="F26512" s="27"/>
      <c r="G26512" s="1"/>
      <c r="H26512" s="1"/>
      <c r="I26512" s="1"/>
    </row>
    <row r="26513" spans="2:9">
      <c r="B26513" s="1"/>
      <c r="C26513" s="29"/>
      <c r="D26513" s="27"/>
      <c r="E26513" s="27"/>
      <c r="F26513" s="27"/>
      <c r="G26513" s="1"/>
      <c r="H26513" s="1"/>
      <c r="I26513" s="1"/>
    </row>
    <row r="26514" spans="2:9">
      <c r="B26514" s="1"/>
      <c r="C26514" s="29"/>
      <c r="D26514" s="27"/>
      <c r="E26514" s="27"/>
      <c r="F26514" s="27"/>
      <c r="G26514" s="1"/>
      <c r="H26514" s="1"/>
      <c r="I26514" s="1"/>
    </row>
    <row r="26515" spans="2:9">
      <c r="B26515" s="1"/>
      <c r="C26515" s="29"/>
      <c r="D26515" s="27"/>
      <c r="E26515" s="27"/>
      <c r="F26515" s="27"/>
      <c r="G26515" s="1"/>
      <c r="H26515" s="1"/>
      <c r="I26515" s="1"/>
    </row>
    <row r="26516" spans="2:9">
      <c r="B26516" s="1"/>
      <c r="C26516" s="29"/>
      <c r="D26516" s="27"/>
      <c r="E26516" s="27"/>
      <c r="F26516" s="27"/>
      <c r="G26516" s="1"/>
      <c r="H26516" s="1"/>
      <c r="I26516" s="1"/>
    </row>
    <row r="26517" spans="2:9">
      <c r="B26517" s="1"/>
      <c r="C26517" s="29"/>
      <c r="D26517" s="27"/>
      <c r="E26517" s="27"/>
      <c r="F26517" s="27"/>
      <c r="G26517" s="1"/>
      <c r="H26517" s="1"/>
      <c r="I26517" s="1"/>
    </row>
    <row r="26518" spans="2:9">
      <c r="B26518" s="1"/>
      <c r="C26518" s="29"/>
      <c r="D26518" s="27"/>
      <c r="E26518" s="27"/>
      <c r="F26518" s="27"/>
      <c r="G26518" s="1"/>
      <c r="H26518" s="1"/>
      <c r="I26518" s="1"/>
    </row>
    <row r="26519" spans="2:9">
      <c r="B26519" s="1"/>
      <c r="C26519" s="29"/>
      <c r="D26519" s="27"/>
      <c r="E26519" s="27"/>
      <c r="F26519" s="27"/>
      <c r="G26519" s="1"/>
      <c r="H26519" s="1"/>
      <c r="I26519" s="1"/>
    </row>
    <row r="26520" spans="2:9">
      <c r="B26520" s="1"/>
      <c r="C26520" s="29"/>
      <c r="D26520" s="27"/>
      <c r="E26520" s="27"/>
      <c r="F26520" s="27"/>
      <c r="G26520" s="1"/>
      <c r="H26520" s="1"/>
      <c r="I26520" s="1"/>
    </row>
    <row r="26521" spans="2:9">
      <c r="B26521" s="1"/>
      <c r="C26521" s="29"/>
      <c r="D26521" s="27"/>
      <c r="E26521" s="27"/>
      <c r="F26521" s="27"/>
      <c r="G26521" s="1"/>
      <c r="H26521" s="1"/>
      <c r="I26521" s="1"/>
    </row>
    <row r="26522" spans="2:9">
      <c r="B26522" s="1"/>
      <c r="C26522" s="29"/>
      <c r="D26522" s="27"/>
      <c r="E26522" s="27"/>
      <c r="F26522" s="27"/>
      <c r="G26522" s="1"/>
      <c r="H26522" s="1"/>
      <c r="I26522" s="1"/>
    </row>
    <row r="26523" spans="2:9">
      <c r="B26523" s="1"/>
      <c r="C26523" s="29"/>
      <c r="D26523" s="27"/>
      <c r="E26523" s="27"/>
      <c r="F26523" s="27"/>
      <c r="G26523" s="1"/>
      <c r="H26523" s="1"/>
      <c r="I26523" s="1"/>
    </row>
    <row r="26524" spans="2:9">
      <c r="B26524" s="1"/>
      <c r="C26524" s="29"/>
      <c r="D26524" s="27"/>
      <c r="E26524" s="27"/>
      <c r="F26524" s="27"/>
      <c r="G26524" s="1"/>
      <c r="H26524" s="1"/>
      <c r="I26524" s="1"/>
    </row>
    <row r="26525" spans="2:9">
      <c r="B26525" s="1"/>
      <c r="C26525" s="29"/>
      <c r="D26525" s="27"/>
      <c r="E26525" s="27"/>
      <c r="F26525" s="27"/>
      <c r="G26525" s="1"/>
      <c r="H26525" s="1"/>
      <c r="I26525" s="1"/>
    </row>
    <row r="26526" spans="2:9">
      <c r="B26526" s="1"/>
      <c r="C26526" s="29"/>
      <c r="D26526" s="27"/>
      <c r="E26526" s="27"/>
      <c r="F26526" s="27"/>
      <c r="G26526" s="1"/>
      <c r="H26526" s="1"/>
      <c r="I26526" s="1"/>
    </row>
    <row r="26527" spans="2:9">
      <c r="B26527" s="1"/>
      <c r="C26527" s="29"/>
      <c r="D26527" s="27"/>
      <c r="E26527" s="27"/>
      <c r="F26527" s="27"/>
      <c r="G26527" s="1"/>
      <c r="H26527" s="1"/>
      <c r="I26527" s="1"/>
    </row>
    <row r="26528" spans="2:9">
      <c r="B26528" s="1"/>
      <c r="C26528" s="29"/>
      <c r="D26528" s="27"/>
      <c r="E26528" s="27"/>
      <c r="F26528" s="27"/>
      <c r="G26528" s="1"/>
      <c r="H26528" s="1"/>
      <c r="I26528" s="1"/>
    </row>
    <row r="26529" spans="2:9">
      <c r="B26529" s="1"/>
      <c r="C26529" s="29"/>
      <c r="D26529" s="27"/>
      <c r="E26529" s="27"/>
      <c r="F26529" s="27"/>
      <c r="G26529" s="1"/>
      <c r="H26529" s="1"/>
      <c r="I26529" s="1"/>
    </row>
    <row r="26530" spans="2:9">
      <c r="B26530" s="1"/>
      <c r="C26530" s="29"/>
      <c r="D26530" s="27"/>
      <c r="E26530" s="27"/>
      <c r="F26530" s="27"/>
      <c r="G26530" s="1"/>
      <c r="H26530" s="1"/>
      <c r="I26530" s="1"/>
    </row>
    <row r="26531" spans="2:9">
      <c r="B26531" s="1"/>
      <c r="C26531" s="29"/>
      <c r="D26531" s="27"/>
      <c r="E26531" s="27"/>
      <c r="F26531" s="27"/>
      <c r="G26531" s="1"/>
      <c r="H26531" s="1"/>
      <c r="I26531" s="1"/>
    </row>
    <row r="26532" spans="2:9">
      <c r="B26532" s="1"/>
      <c r="C26532" s="29"/>
      <c r="D26532" s="27"/>
      <c r="E26532" s="27"/>
      <c r="F26532" s="27"/>
      <c r="G26532" s="1"/>
      <c r="H26532" s="1"/>
      <c r="I26532" s="1"/>
    </row>
    <row r="26533" spans="2:9">
      <c r="B26533" s="1"/>
      <c r="C26533" s="29"/>
      <c r="D26533" s="27"/>
      <c r="E26533" s="27"/>
      <c r="F26533" s="27"/>
      <c r="G26533" s="1"/>
      <c r="H26533" s="1"/>
      <c r="I26533" s="1"/>
    </row>
    <row r="26534" spans="2:9">
      <c r="B26534" s="1"/>
      <c r="C26534" s="29"/>
      <c r="D26534" s="27"/>
      <c r="E26534" s="27"/>
      <c r="F26534" s="27"/>
      <c r="G26534" s="1"/>
      <c r="H26534" s="1"/>
      <c r="I26534" s="1"/>
    </row>
    <row r="26535" spans="2:9">
      <c r="B26535" s="1"/>
      <c r="C26535" s="29"/>
      <c r="D26535" s="27"/>
      <c r="E26535" s="27"/>
      <c r="F26535" s="27"/>
      <c r="G26535" s="1"/>
      <c r="H26535" s="1"/>
      <c r="I26535" s="1"/>
    </row>
    <row r="26536" spans="2:9">
      <c r="B26536" s="1"/>
      <c r="C26536" s="29"/>
      <c r="D26536" s="27"/>
      <c r="E26536" s="27"/>
      <c r="F26536" s="27"/>
      <c r="G26536" s="1"/>
      <c r="H26536" s="1"/>
      <c r="I26536" s="1"/>
    </row>
    <row r="26537" spans="2:9">
      <c r="B26537" s="1"/>
      <c r="C26537" s="29"/>
      <c r="D26537" s="27"/>
      <c r="E26537" s="27"/>
      <c r="F26537" s="27"/>
      <c r="G26537" s="1"/>
      <c r="H26537" s="1"/>
      <c r="I26537" s="1"/>
    </row>
    <row r="26538" spans="2:9">
      <c r="B26538" s="1"/>
      <c r="C26538" s="29"/>
      <c r="D26538" s="27"/>
      <c r="E26538" s="27"/>
      <c r="F26538" s="27"/>
      <c r="G26538" s="1"/>
      <c r="H26538" s="1"/>
      <c r="I26538" s="1"/>
    </row>
    <row r="26539" spans="2:9">
      <c r="B26539" s="1"/>
      <c r="C26539" s="29"/>
      <c r="D26539" s="27"/>
      <c r="E26539" s="27"/>
      <c r="F26539" s="27"/>
      <c r="G26539" s="1"/>
      <c r="H26539" s="1"/>
      <c r="I26539" s="1"/>
    </row>
    <row r="26540" spans="2:9">
      <c r="B26540" s="1"/>
      <c r="C26540" s="29"/>
      <c r="D26540" s="27"/>
      <c r="E26540" s="27"/>
      <c r="F26540" s="27"/>
      <c r="G26540" s="1"/>
      <c r="H26540" s="1"/>
      <c r="I26540" s="1"/>
    </row>
    <row r="26541" spans="2:9">
      <c r="B26541" s="1"/>
      <c r="C26541" s="29"/>
      <c r="D26541" s="27"/>
      <c r="E26541" s="27"/>
      <c r="F26541" s="27"/>
      <c r="G26541" s="1"/>
      <c r="H26541" s="1"/>
      <c r="I26541" s="1"/>
    </row>
    <row r="26542" spans="2:9">
      <c r="B26542" s="1"/>
      <c r="C26542" s="29"/>
      <c r="D26542" s="27"/>
      <c r="E26542" s="27"/>
      <c r="F26542" s="27"/>
      <c r="G26542" s="1"/>
      <c r="H26542" s="1"/>
      <c r="I26542" s="1"/>
    </row>
    <row r="26543" spans="2:9">
      <c r="B26543" s="1"/>
      <c r="C26543" s="29"/>
      <c r="D26543" s="27"/>
      <c r="E26543" s="27"/>
      <c r="F26543" s="27"/>
      <c r="G26543" s="1"/>
      <c r="H26543" s="1"/>
      <c r="I26543" s="1"/>
    </row>
    <row r="26544" spans="2:9">
      <c r="B26544" s="1"/>
      <c r="C26544" s="29"/>
      <c r="D26544" s="27"/>
      <c r="E26544" s="27"/>
      <c r="F26544" s="27"/>
      <c r="G26544" s="1"/>
      <c r="H26544" s="1"/>
      <c r="I26544" s="1"/>
    </row>
    <row r="26545" spans="2:9">
      <c r="B26545" s="1"/>
      <c r="C26545" s="29"/>
      <c r="D26545" s="27"/>
      <c r="E26545" s="27"/>
      <c r="F26545" s="27"/>
      <c r="G26545" s="1"/>
      <c r="H26545" s="1"/>
      <c r="I26545" s="1"/>
    </row>
    <row r="26546" spans="2:9">
      <c r="B26546" s="1"/>
      <c r="C26546" s="29"/>
      <c r="D26546" s="27"/>
      <c r="E26546" s="27"/>
      <c r="F26546" s="27"/>
      <c r="G26546" s="1"/>
      <c r="H26546" s="1"/>
      <c r="I26546" s="1"/>
    </row>
    <row r="26547" spans="2:9">
      <c r="B26547" s="1"/>
      <c r="C26547" s="29"/>
      <c r="D26547" s="27"/>
      <c r="E26547" s="27"/>
      <c r="F26547" s="27"/>
      <c r="G26547" s="1"/>
      <c r="H26547" s="1"/>
      <c r="I26547" s="1"/>
    </row>
    <row r="26548" spans="2:9">
      <c r="B26548" s="1"/>
      <c r="C26548" s="29"/>
      <c r="D26548" s="27"/>
      <c r="E26548" s="27"/>
      <c r="F26548" s="27"/>
      <c r="G26548" s="1"/>
      <c r="H26548" s="1"/>
      <c r="I26548" s="1"/>
    </row>
    <row r="26549" spans="2:9">
      <c r="B26549" s="1"/>
      <c r="C26549" s="29"/>
      <c r="D26549" s="27"/>
      <c r="E26549" s="27"/>
      <c r="F26549" s="27"/>
      <c r="G26549" s="1"/>
      <c r="H26549" s="1"/>
      <c r="I26549" s="1"/>
    </row>
    <row r="26550" spans="2:9">
      <c r="B26550" s="1"/>
      <c r="C26550" s="29"/>
      <c r="D26550" s="27"/>
      <c r="E26550" s="27"/>
      <c r="F26550" s="27"/>
      <c r="G26550" s="1"/>
      <c r="H26550" s="1"/>
      <c r="I26550" s="1"/>
    </row>
    <row r="26551" spans="2:9">
      <c r="B26551" s="1"/>
      <c r="C26551" s="29"/>
      <c r="D26551" s="27"/>
      <c r="E26551" s="27"/>
      <c r="F26551" s="27"/>
      <c r="G26551" s="1"/>
      <c r="H26551" s="1"/>
      <c r="I26551" s="1"/>
    </row>
    <row r="26552" spans="2:9">
      <c r="B26552" s="1"/>
      <c r="C26552" s="29"/>
      <c r="D26552" s="27"/>
      <c r="E26552" s="27"/>
      <c r="F26552" s="27"/>
      <c r="G26552" s="1"/>
      <c r="H26552" s="1"/>
      <c r="I26552" s="1"/>
    </row>
    <row r="26553" spans="2:9">
      <c r="B26553" s="1"/>
      <c r="C26553" s="29"/>
      <c r="D26553" s="27"/>
      <c r="E26553" s="27"/>
      <c r="F26553" s="27"/>
      <c r="G26553" s="1"/>
      <c r="H26553" s="1"/>
      <c r="I26553" s="1"/>
    </row>
    <row r="26554" spans="2:9">
      <c r="B26554" s="1"/>
      <c r="C26554" s="29"/>
      <c r="D26554" s="27"/>
      <c r="E26554" s="27"/>
      <c r="F26554" s="27"/>
      <c r="G26554" s="1"/>
      <c r="H26554" s="1"/>
      <c r="I26554" s="1"/>
    </row>
    <row r="26555" spans="2:9">
      <c r="B26555" s="1"/>
      <c r="C26555" s="29"/>
      <c r="D26555" s="27"/>
      <c r="E26555" s="27"/>
      <c r="F26555" s="27"/>
      <c r="G26555" s="1"/>
      <c r="H26555" s="1"/>
      <c r="I26555" s="1"/>
    </row>
    <row r="26556" spans="2:9">
      <c r="B26556" s="1"/>
      <c r="C26556" s="29"/>
      <c r="D26556" s="27"/>
      <c r="E26556" s="27"/>
      <c r="F26556" s="27"/>
      <c r="G26556" s="1"/>
      <c r="H26556" s="1"/>
      <c r="I26556" s="1"/>
    </row>
    <row r="26557" spans="2:9">
      <c r="B26557" s="1"/>
      <c r="C26557" s="29"/>
      <c r="D26557" s="27"/>
      <c r="E26557" s="27"/>
      <c r="F26557" s="27"/>
      <c r="G26557" s="1"/>
      <c r="H26557" s="1"/>
      <c r="I26557" s="1"/>
    </row>
    <row r="26558" spans="2:9">
      <c r="B26558" s="1"/>
      <c r="C26558" s="29"/>
      <c r="D26558" s="27"/>
      <c r="E26558" s="27"/>
      <c r="F26558" s="27"/>
      <c r="G26558" s="1"/>
      <c r="H26558" s="1"/>
      <c r="I26558" s="1"/>
    </row>
    <row r="26559" spans="2:9">
      <c r="B26559" s="1"/>
      <c r="C26559" s="29"/>
      <c r="D26559" s="27"/>
      <c r="E26559" s="27"/>
      <c r="F26559" s="27"/>
      <c r="G26559" s="1"/>
      <c r="H26559" s="1"/>
      <c r="I26559" s="1"/>
    </row>
    <row r="26560" spans="2:9">
      <c r="B26560" s="1"/>
      <c r="C26560" s="29"/>
      <c r="D26560" s="27"/>
      <c r="E26560" s="27"/>
      <c r="F26560" s="27"/>
      <c r="G26560" s="1"/>
      <c r="H26560" s="1"/>
      <c r="I26560" s="1"/>
    </row>
    <row r="26561" spans="2:9">
      <c r="B26561" s="1"/>
      <c r="C26561" s="29"/>
      <c r="D26561" s="27"/>
      <c r="E26561" s="27"/>
      <c r="F26561" s="27"/>
      <c r="G26561" s="1"/>
      <c r="H26561" s="1"/>
      <c r="I26561" s="1"/>
    </row>
    <row r="26562" spans="2:9">
      <c r="B26562" s="1"/>
      <c r="C26562" s="29"/>
      <c r="D26562" s="27"/>
      <c r="E26562" s="27"/>
      <c r="F26562" s="27"/>
      <c r="G26562" s="1"/>
      <c r="H26562" s="1"/>
      <c r="I26562" s="1"/>
    </row>
    <row r="26563" spans="2:9">
      <c r="B26563" s="1"/>
      <c r="C26563" s="29"/>
      <c r="D26563" s="27"/>
      <c r="E26563" s="27"/>
      <c r="F26563" s="27"/>
      <c r="G26563" s="1"/>
      <c r="H26563" s="1"/>
      <c r="I26563" s="1"/>
    </row>
    <row r="26564" spans="2:9">
      <c r="B26564" s="1"/>
      <c r="C26564" s="29"/>
      <c r="D26564" s="27"/>
      <c r="E26564" s="27"/>
      <c r="F26564" s="27"/>
      <c r="G26564" s="1"/>
      <c r="H26564" s="1"/>
      <c r="I26564" s="1"/>
    </row>
    <row r="26565" spans="2:9">
      <c r="B26565" s="1"/>
      <c r="C26565" s="29"/>
      <c r="D26565" s="27"/>
      <c r="E26565" s="27"/>
      <c r="F26565" s="27"/>
      <c r="G26565" s="1"/>
      <c r="H26565" s="1"/>
      <c r="I26565" s="1"/>
    </row>
    <row r="26566" spans="2:9">
      <c r="B26566" s="1"/>
      <c r="C26566" s="29"/>
      <c r="D26566" s="27"/>
      <c r="E26566" s="27"/>
      <c r="F26566" s="27"/>
      <c r="G26566" s="1"/>
      <c r="H26566" s="1"/>
      <c r="I26566" s="1"/>
    </row>
    <row r="26567" spans="2:9">
      <c r="B26567" s="1"/>
      <c r="C26567" s="29"/>
      <c r="D26567" s="27"/>
      <c r="E26567" s="27"/>
      <c r="F26567" s="27"/>
      <c r="G26567" s="1"/>
      <c r="H26567" s="1"/>
      <c r="I26567" s="1"/>
    </row>
    <row r="26568" spans="2:9">
      <c r="B26568" s="1"/>
      <c r="C26568" s="29"/>
      <c r="D26568" s="27"/>
      <c r="E26568" s="27"/>
      <c r="F26568" s="27"/>
      <c r="G26568" s="1"/>
      <c r="H26568" s="1"/>
      <c r="I26568" s="1"/>
    </row>
    <row r="26569" spans="2:9">
      <c r="B26569" s="1"/>
      <c r="C26569" s="29"/>
      <c r="D26569" s="27"/>
      <c r="E26569" s="27"/>
      <c r="F26569" s="27"/>
      <c r="G26569" s="1"/>
      <c r="H26569" s="1"/>
      <c r="I26569" s="1"/>
    </row>
    <row r="26570" spans="2:9">
      <c r="B26570" s="1"/>
      <c r="C26570" s="29"/>
      <c r="D26570" s="27"/>
      <c r="E26570" s="27"/>
      <c r="F26570" s="27"/>
      <c r="G26570" s="1"/>
      <c r="H26570" s="1"/>
      <c r="I26570" s="1"/>
    </row>
    <row r="26571" spans="2:9">
      <c r="B26571" s="1"/>
      <c r="C26571" s="29"/>
      <c r="D26571" s="27"/>
      <c r="E26571" s="27"/>
      <c r="F26571" s="27"/>
      <c r="G26571" s="1"/>
      <c r="H26571" s="1"/>
      <c r="I26571" s="1"/>
    </row>
    <row r="26572" spans="2:9">
      <c r="B26572" s="1"/>
      <c r="C26572" s="29"/>
      <c r="D26572" s="27"/>
      <c r="E26572" s="27"/>
      <c r="F26572" s="27"/>
      <c r="G26572" s="1"/>
      <c r="H26572" s="1"/>
      <c r="I26572" s="1"/>
    </row>
    <row r="26573" spans="2:9">
      <c r="B26573" s="1"/>
      <c r="C26573" s="29"/>
      <c r="D26573" s="27"/>
      <c r="E26573" s="27"/>
      <c r="F26573" s="27"/>
      <c r="G26573" s="1"/>
      <c r="H26573" s="1"/>
      <c r="I26573" s="1"/>
    </row>
    <row r="26574" spans="2:9">
      <c r="B26574" s="1"/>
      <c r="C26574" s="29"/>
      <c r="D26574" s="27"/>
      <c r="E26574" s="27"/>
      <c r="F26574" s="27"/>
      <c r="G26574" s="1"/>
      <c r="H26574" s="1"/>
      <c r="I26574" s="1"/>
    </row>
    <row r="26575" spans="2:9">
      <c r="B26575" s="1"/>
      <c r="C26575" s="29"/>
      <c r="D26575" s="27"/>
      <c r="E26575" s="27"/>
      <c r="F26575" s="27"/>
      <c r="G26575" s="1"/>
      <c r="H26575" s="1"/>
      <c r="I26575" s="1"/>
    </row>
    <row r="26576" spans="2:9">
      <c r="B26576" s="1"/>
      <c r="C26576" s="29"/>
      <c r="D26576" s="27"/>
      <c r="E26576" s="27"/>
      <c r="F26576" s="27"/>
      <c r="G26576" s="1"/>
      <c r="H26576" s="1"/>
      <c r="I26576" s="1"/>
    </row>
    <row r="26577" spans="2:9">
      <c r="B26577" s="1"/>
      <c r="C26577" s="29"/>
      <c r="D26577" s="27"/>
      <c r="E26577" s="27"/>
      <c r="F26577" s="27"/>
      <c r="G26577" s="1"/>
      <c r="H26577" s="1"/>
      <c r="I26577" s="1"/>
    </row>
    <row r="26578" spans="2:9">
      <c r="B26578" s="1"/>
      <c r="C26578" s="29"/>
      <c r="D26578" s="27"/>
      <c r="E26578" s="27"/>
      <c r="F26578" s="27"/>
      <c r="G26578" s="1"/>
      <c r="H26578" s="1"/>
      <c r="I26578" s="1"/>
    </row>
    <row r="26579" spans="2:9">
      <c r="B26579" s="1"/>
      <c r="C26579" s="29"/>
      <c r="D26579" s="27"/>
      <c r="E26579" s="27"/>
      <c r="F26579" s="27"/>
      <c r="G26579" s="1"/>
      <c r="H26579" s="1"/>
      <c r="I26579" s="1"/>
    </row>
    <row r="26580" spans="2:9">
      <c r="B26580" s="1"/>
      <c r="C26580" s="29"/>
      <c r="D26580" s="27"/>
      <c r="E26580" s="27"/>
      <c r="F26580" s="27"/>
      <c r="G26580" s="1"/>
      <c r="H26580" s="1"/>
      <c r="I26580" s="1"/>
    </row>
    <row r="26581" spans="2:9">
      <c r="B26581" s="1"/>
      <c r="C26581" s="29"/>
      <c r="D26581" s="27"/>
      <c r="E26581" s="27"/>
      <c r="F26581" s="27"/>
      <c r="G26581" s="1"/>
      <c r="H26581" s="1"/>
      <c r="I26581" s="1"/>
    </row>
    <row r="26582" spans="2:9">
      <c r="B26582" s="1"/>
      <c r="C26582" s="29"/>
      <c r="D26582" s="27"/>
      <c r="E26582" s="27"/>
      <c r="F26582" s="27"/>
      <c r="G26582" s="1"/>
      <c r="H26582" s="1"/>
      <c r="I26582" s="1"/>
    </row>
    <row r="26583" spans="2:9">
      <c r="B26583" s="1"/>
      <c r="C26583" s="29"/>
      <c r="D26583" s="27"/>
      <c r="E26583" s="27"/>
      <c r="F26583" s="27"/>
      <c r="G26583" s="1"/>
      <c r="H26583" s="1"/>
      <c r="I26583" s="1"/>
    </row>
    <row r="26584" spans="2:9">
      <c r="B26584" s="1"/>
      <c r="C26584" s="29"/>
      <c r="D26584" s="27"/>
      <c r="E26584" s="27"/>
      <c r="F26584" s="27"/>
      <c r="G26584" s="1"/>
      <c r="H26584" s="1"/>
      <c r="I26584" s="1"/>
    </row>
    <row r="26585" spans="2:9">
      <c r="B26585" s="1"/>
      <c r="C26585" s="29"/>
      <c r="D26585" s="27"/>
      <c r="E26585" s="27"/>
      <c r="F26585" s="27"/>
      <c r="G26585" s="1"/>
      <c r="H26585" s="1"/>
      <c r="I26585" s="1"/>
    </row>
    <row r="26586" spans="2:9">
      <c r="B26586" s="1"/>
      <c r="C26586" s="29"/>
      <c r="D26586" s="27"/>
      <c r="E26586" s="27"/>
      <c r="F26586" s="27"/>
      <c r="G26586" s="1"/>
      <c r="H26586" s="1"/>
      <c r="I26586" s="1"/>
    </row>
    <row r="26587" spans="2:9">
      <c r="B26587" s="1"/>
      <c r="C26587" s="29"/>
      <c r="D26587" s="27"/>
      <c r="E26587" s="27"/>
      <c r="F26587" s="27"/>
      <c r="G26587" s="1"/>
      <c r="H26587" s="1"/>
      <c r="I26587" s="1"/>
    </row>
    <row r="26588" spans="2:9">
      <c r="B26588" s="1"/>
      <c r="C26588" s="29"/>
      <c r="D26588" s="27"/>
      <c r="E26588" s="27"/>
      <c r="F26588" s="27"/>
      <c r="G26588" s="1"/>
      <c r="H26588" s="1"/>
      <c r="I26588" s="1"/>
    </row>
    <row r="26589" spans="2:9">
      <c r="B26589" s="1"/>
      <c r="C26589" s="29"/>
      <c r="D26589" s="27"/>
      <c r="E26589" s="27"/>
      <c r="F26589" s="27"/>
      <c r="G26589" s="1"/>
      <c r="H26589" s="1"/>
      <c r="I26589" s="1"/>
    </row>
    <row r="26590" spans="2:9">
      <c r="B26590" s="1"/>
      <c r="C26590" s="29"/>
      <c r="D26590" s="27"/>
      <c r="E26590" s="27"/>
      <c r="F26590" s="27"/>
      <c r="G26590" s="1"/>
      <c r="H26590" s="1"/>
      <c r="I26590" s="1"/>
    </row>
    <row r="26591" spans="2:9">
      <c r="B26591" s="1"/>
      <c r="C26591" s="29"/>
      <c r="D26591" s="27"/>
      <c r="E26591" s="27"/>
      <c r="F26591" s="27"/>
      <c r="G26591" s="1"/>
      <c r="H26591" s="1"/>
      <c r="I26591" s="1"/>
    </row>
    <row r="26592" spans="2:9">
      <c r="B26592" s="1"/>
      <c r="C26592" s="29"/>
      <c r="D26592" s="27"/>
      <c r="E26592" s="27"/>
      <c r="F26592" s="27"/>
      <c r="G26592" s="1"/>
      <c r="H26592" s="1"/>
      <c r="I26592" s="1"/>
    </row>
    <row r="26593" spans="2:9">
      <c r="B26593" s="1"/>
      <c r="C26593" s="29"/>
      <c r="D26593" s="27"/>
      <c r="E26593" s="27"/>
      <c r="F26593" s="27"/>
      <c r="G26593" s="1"/>
      <c r="H26593" s="1"/>
      <c r="I26593" s="1"/>
    </row>
    <row r="26594" spans="2:9">
      <c r="B26594" s="1"/>
      <c r="C26594" s="29"/>
      <c r="D26594" s="27"/>
      <c r="E26594" s="27"/>
      <c r="F26594" s="27"/>
      <c r="G26594" s="1"/>
      <c r="H26594" s="1"/>
      <c r="I26594" s="1"/>
    </row>
    <row r="26595" spans="2:9">
      <c r="B26595" s="1"/>
      <c r="C26595" s="29"/>
      <c r="D26595" s="27"/>
      <c r="E26595" s="27"/>
      <c r="F26595" s="27"/>
      <c r="G26595" s="1"/>
      <c r="H26595" s="1"/>
      <c r="I26595" s="1"/>
    </row>
    <row r="26596" spans="2:9">
      <c r="B26596" s="1"/>
      <c r="C26596" s="29"/>
      <c r="D26596" s="27"/>
      <c r="E26596" s="27"/>
      <c r="F26596" s="27"/>
      <c r="G26596" s="1"/>
      <c r="H26596" s="1"/>
      <c r="I26596" s="1"/>
    </row>
    <row r="26597" spans="2:9">
      <c r="B26597" s="1"/>
      <c r="C26597" s="29"/>
      <c r="D26597" s="27"/>
      <c r="E26597" s="27"/>
      <c r="F26597" s="27"/>
      <c r="G26597" s="1"/>
      <c r="H26597" s="1"/>
      <c r="I26597" s="1"/>
    </row>
    <row r="26598" spans="2:9">
      <c r="B26598" s="1"/>
      <c r="C26598" s="29"/>
      <c r="D26598" s="27"/>
      <c r="E26598" s="27"/>
      <c r="F26598" s="27"/>
      <c r="G26598" s="1"/>
      <c r="H26598" s="1"/>
      <c r="I26598" s="1"/>
    </row>
    <row r="26599" spans="2:9">
      <c r="B26599" s="1"/>
      <c r="C26599" s="29"/>
      <c r="D26599" s="27"/>
      <c r="E26599" s="27"/>
      <c r="F26599" s="27"/>
      <c r="G26599" s="1"/>
      <c r="H26599" s="1"/>
      <c r="I26599" s="1"/>
    </row>
    <row r="26600" spans="2:9">
      <c r="B26600" s="1"/>
      <c r="C26600" s="29"/>
      <c r="D26600" s="27"/>
      <c r="E26600" s="27"/>
      <c r="F26600" s="27"/>
      <c r="G26600" s="1"/>
      <c r="H26600" s="1"/>
      <c r="I26600" s="1"/>
    </row>
    <row r="26601" spans="2:9">
      <c r="B26601" s="1"/>
      <c r="C26601" s="29"/>
      <c r="D26601" s="27"/>
      <c r="E26601" s="27"/>
      <c r="F26601" s="27"/>
      <c r="G26601" s="1"/>
      <c r="H26601" s="1"/>
      <c r="I26601" s="1"/>
    </row>
    <row r="26602" spans="2:9">
      <c r="B26602" s="1"/>
      <c r="C26602" s="29"/>
      <c r="D26602" s="27"/>
      <c r="E26602" s="27"/>
      <c r="F26602" s="27"/>
      <c r="G26602" s="1"/>
      <c r="H26602" s="1"/>
      <c r="I26602" s="1"/>
    </row>
    <row r="26603" spans="2:9">
      <c r="B26603" s="1"/>
      <c r="C26603" s="29"/>
      <c r="D26603" s="27"/>
      <c r="E26603" s="27"/>
      <c r="F26603" s="27"/>
      <c r="G26603" s="1"/>
      <c r="H26603" s="1"/>
      <c r="I26603" s="1"/>
    </row>
    <row r="26604" spans="2:9">
      <c r="B26604" s="1"/>
      <c r="C26604" s="29"/>
      <c r="D26604" s="27"/>
      <c r="E26604" s="27"/>
      <c r="F26604" s="27"/>
      <c r="G26604" s="1"/>
      <c r="H26604" s="1"/>
      <c r="I26604" s="1"/>
    </row>
    <row r="26605" spans="2:9">
      <c r="B26605" s="1"/>
      <c r="C26605" s="29"/>
      <c r="D26605" s="27"/>
      <c r="E26605" s="27"/>
      <c r="F26605" s="27"/>
      <c r="G26605" s="1"/>
      <c r="H26605" s="1"/>
      <c r="I26605" s="1"/>
    </row>
    <row r="26606" spans="2:9">
      <c r="B26606" s="1"/>
      <c r="C26606" s="29"/>
      <c r="D26606" s="27"/>
      <c r="E26606" s="27"/>
      <c r="F26606" s="27"/>
      <c r="G26606" s="1"/>
      <c r="H26606" s="1"/>
      <c r="I26606" s="1"/>
    </row>
    <row r="26607" spans="2:9">
      <c r="B26607" s="1"/>
      <c r="C26607" s="29"/>
      <c r="D26607" s="27"/>
      <c r="E26607" s="27"/>
      <c r="F26607" s="27"/>
      <c r="G26607" s="1"/>
      <c r="H26607" s="1"/>
      <c r="I26607" s="1"/>
    </row>
    <row r="26608" spans="2:9">
      <c r="B26608" s="1"/>
      <c r="C26608" s="29"/>
      <c r="D26608" s="27"/>
      <c r="E26608" s="27"/>
      <c r="F26608" s="27"/>
      <c r="G26608" s="1"/>
      <c r="H26608" s="1"/>
      <c r="I26608" s="1"/>
    </row>
    <row r="26609" spans="2:9">
      <c r="B26609" s="1"/>
      <c r="C26609" s="29"/>
      <c r="D26609" s="27"/>
      <c r="E26609" s="27"/>
      <c r="F26609" s="27"/>
      <c r="G26609" s="1"/>
      <c r="H26609" s="1"/>
      <c r="I26609" s="1"/>
    </row>
    <row r="26610" spans="2:9">
      <c r="B26610" s="1"/>
      <c r="C26610" s="29"/>
      <c r="D26610" s="27"/>
      <c r="E26610" s="27"/>
      <c r="F26610" s="27"/>
      <c r="G26610" s="1"/>
      <c r="H26610" s="1"/>
      <c r="I26610" s="1"/>
    </row>
    <row r="26611" spans="2:9">
      <c r="B26611" s="1"/>
      <c r="C26611" s="29"/>
      <c r="D26611" s="27"/>
      <c r="E26611" s="27"/>
      <c r="F26611" s="27"/>
      <c r="G26611" s="1"/>
      <c r="H26611" s="1"/>
      <c r="I26611" s="1"/>
    </row>
    <row r="26612" spans="2:9">
      <c r="B26612" s="1"/>
      <c r="C26612" s="29"/>
      <c r="D26612" s="27"/>
      <c r="E26612" s="27"/>
      <c r="F26612" s="27"/>
      <c r="G26612" s="1"/>
      <c r="H26612" s="1"/>
      <c r="I26612" s="1"/>
    </row>
    <row r="26613" spans="2:9">
      <c r="B26613" s="1"/>
      <c r="C26613" s="29"/>
      <c r="D26613" s="27"/>
      <c r="E26613" s="27"/>
      <c r="F26613" s="27"/>
      <c r="G26613" s="1"/>
      <c r="H26613" s="1"/>
      <c r="I26613" s="1"/>
    </row>
    <row r="26614" spans="2:9">
      <c r="B26614" s="1"/>
      <c r="C26614" s="29"/>
      <c r="D26614" s="27"/>
      <c r="E26614" s="27"/>
      <c r="F26614" s="27"/>
      <c r="G26614" s="1"/>
      <c r="H26614" s="1"/>
      <c r="I26614" s="1"/>
    </row>
    <row r="26615" spans="2:9">
      <c r="B26615" s="1"/>
      <c r="C26615" s="29"/>
      <c r="D26615" s="27"/>
      <c r="E26615" s="27"/>
      <c r="F26615" s="27"/>
      <c r="G26615" s="1"/>
      <c r="H26615" s="1"/>
      <c r="I26615" s="1"/>
    </row>
    <row r="26616" spans="2:9">
      <c r="B26616" s="1"/>
      <c r="C26616" s="29"/>
      <c r="D26616" s="27"/>
      <c r="E26616" s="27"/>
      <c r="F26616" s="27"/>
      <c r="G26616" s="1"/>
      <c r="H26616" s="1"/>
      <c r="I26616" s="1"/>
    </row>
    <row r="26617" spans="2:9">
      <c r="B26617" s="1"/>
      <c r="C26617" s="29"/>
      <c r="D26617" s="27"/>
      <c r="E26617" s="27"/>
      <c r="F26617" s="27"/>
      <c r="G26617" s="1"/>
      <c r="H26617" s="1"/>
      <c r="I26617" s="1"/>
    </row>
    <row r="26618" spans="2:9">
      <c r="B26618" s="1"/>
      <c r="C26618" s="29"/>
      <c r="D26618" s="27"/>
      <c r="E26618" s="27"/>
      <c r="F26618" s="27"/>
      <c r="G26618" s="1"/>
      <c r="H26618" s="1"/>
      <c r="I26618" s="1"/>
    </row>
    <row r="26619" spans="2:9">
      <c r="B26619" s="1"/>
      <c r="C26619" s="29"/>
      <c r="D26619" s="27"/>
      <c r="E26619" s="27"/>
      <c r="F26619" s="27"/>
      <c r="G26619" s="1"/>
      <c r="H26619" s="1"/>
      <c r="I26619" s="1"/>
    </row>
    <row r="26620" spans="2:9">
      <c r="B26620" s="1"/>
      <c r="C26620" s="29"/>
      <c r="D26620" s="27"/>
      <c r="E26620" s="27"/>
      <c r="F26620" s="27"/>
      <c r="G26620" s="1"/>
      <c r="H26620" s="1"/>
      <c r="I26620" s="1"/>
    </row>
    <row r="26621" spans="2:9">
      <c r="B26621" s="1"/>
      <c r="C26621" s="29"/>
      <c r="D26621" s="27"/>
      <c r="E26621" s="27"/>
      <c r="F26621" s="27"/>
      <c r="G26621" s="1"/>
      <c r="H26621" s="1"/>
      <c r="I26621" s="1"/>
    </row>
    <row r="26622" spans="2:9">
      <c r="B26622" s="1"/>
      <c r="C26622" s="29"/>
      <c r="D26622" s="27"/>
      <c r="E26622" s="27"/>
      <c r="F26622" s="27"/>
      <c r="G26622" s="1"/>
      <c r="H26622" s="1"/>
      <c r="I26622" s="1"/>
    </row>
    <row r="26623" spans="2:9">
      <c r="B26623" s="1"/>
      <c r="C26623" s="29"/>
      <c r="D26623" s="27"/>
      <c r="E26623" s="27"/>
      <c r="F26623" s="27"/>
      <c r="G26623" s="1"/>
      <c r="H26623" s="1"/>
      <c r="I26623" s="1"/>
    </row>
    <row r="26624" spans="2:9">
      <c r="B26624" s="1"/>
      <c r="C26624" s="29"/>
      <c r="D26624" s="27"/>
      <c r="E26624" s="27"/>
      <c r="F26624" s="27"/>
      <c r="G26624" s="1"/>
      <c r="H26624" s="1"/>
      <c r="I26624" s="1"/>
    </row>
    <row r="26625" spans="2:9">
      <c r="B26625" s="1"/>
      <c r="C26625" s="29"/>
      <c r="D26625" s="27"/>
      <c r="E26625" s="27"/>
      <c r="F26625" s="27"/>
      <c r="G26625" s="1"/>
      <c r="H26625" s="1"/>
      <c r="I26625" s="1"/>
    </row>
    <row r="26626" spans="2:9">
      <c r="B26626" s="1"/>
      <c r="C26626" s="29"/>
      <c r="D26626" s="27"/>
      <c r="E26626" s="27"/>
      <c r="F26626" s="27"/>
      <c r="G26626" s="1"/>
      <c r="H26626" s="1"/>
      <c r="I26626" s="1"/>
    </row>
    <row r="26627" spans="2:9">
      <c r="B26627" s="1"/>
      <c r="C26627" s="29"/>
      <c r="D26627" s="27"/>
      <c r="E26627" s="27"/>
      <c r="F26627" s="27"/>
      <c r="G26627" s="1"/>
      <c r="H26627" s="1"/>
      <c r="I26627" s="1"/>
    </row>
    <row r="26628" spans="2:9">
      <c r="B26628" s="1"/>
      <c r="C26628" s="29"/>
      <c r="D26628" s="27"/>
      <c r="E26628" s="27"/>
      <c r="F26628" s="27"/>
      <c r="G26628" s="1"/>
      <c r="H26628" s="1"/>
      <c r="I26628" s="1"/>
    </row>
    <row r="26629" spans="2:9">
      <c r="B26629" s="1"/>
      <c r="C26629" s="29"/>
      <c r="D26629" s="27"/>
      <c r="E26629" s="27"/>
      <c r="F26629" s="27"/>
      <c r="G26629" s="1"/>
      <c r="H26629" s="1"/>
      <c r="I26629" s="1"/>
    </row>
    <row r="26630" spans="2:9">
      <c r="B26630" s="1"/>
      <c r="C26630" s="29"/>
      <c r="D26630" s="27"/>
      <c r="E26630" s="27"/>
      <c r="F26630" s="27"/>
      <c r="G26630" s="1"/>
      <c r="H26630" s="1"/>
      <c r="I26630" s="1"/>
    </row>
    <row r="26631" spans="2:9">
      <c r="B26631" s="1"/>
      <c r="C26631" s="29"/>
      <c r="D26631" s="27"/>
      <c r="E26631" s="27"/>
      <c r="F26631" s="27"/>
      <c r="G26631" s="1"/>
      <c r="H26631" s="1"/>
      <c r="I26631" s="1"/>
    </row>
    <row r="26632" spans="2:9">
      <c r="B26632" s="1"/>
      <c r="C26632" s="29"/>
      <c r="D26632" s="27"/>
      <c r="E26632" s="27"/>
      <c r="F26632" s="27"/>
      <c r="G26632" s="1"/>
      <c r="H26632" s="1"/>
      <c r="I26632" s="1"/>
    </row>
    <row r="26633" spans="2:9">
      <c r="B26633" s="1"/>
      <c r="C26633" s="29"/>
      <c r="D26633" s="27"/>
      <c r="E26633" s="27"/>
      <c r="F26633" s="27"/>
      <c r="G26633" s="1"/>
      <c r="H26633" s="1"/>
      <c r="I26633" s="1"/>
    </row>
    <row r="26634" spans="2:9">
      <c r="B26634" s="1"/>
      <c r="C26634" s="29"/>
      <c r="D26634" s="27"/>
      <c r="E26634" s="27"/>
      <c r="F26634" s="27"/>
      <c r="G26634" s="1"/>
      <c r="H26634" s="1"/>
      <c r="I26634" s="1"/>
    </row>
    <row r="26635" spans="2:9">
      <c r="B26635" s="1"/>
      <c r="C26635" s="29"/>
      <c r="D26635" s="27"/>
      <c r="E26635" s="27"/>
      <c r="F26635" s="27"/>
      <c r="G26635" s="1"/>
      <c r="H26635" s="1"/>
      <c r="I26635" s="1"/>
    </row>
    <row r="26636" spans="2:9">
      <c r="B26636" s="1"/>
      <c r="C26636" s="29"/>
      <c r="D26636" s="27"/>
      <c r="E26636" s="27"/>
      <c r="F26636" s="27"/>
      <c r="G26636" s="1"/>
      <c r="H26636" s="1"/>
      <c r="I26636" s="1"/>
    </row>
    <row r="26637" spans="2:9">
      <c r="B26637" s="1"/>
      <c r="C26637" s="29"/>
      <c r="D26637" s="27"/>
      <c r="E26637" s="27"/>
      <c r="F26637" s="27"/>
      <c r="G26637" s="1"/>
      <c r="H26637" s="1"/>
      <c r="I26637" s="1"/>
    </row>
    <row r="26638" spans="2:9">
      <c r="B26638" s="1"/>
      <c r="C26638" s="29"/>
      <c r="D26638" s="27"/>
      <c r="E26638" s="27"/>
      <c r="F26638" s="27"/>
      <c r="G26638" s="1"/>
      <c r="H26638" s="1"/>
      <c r="I26638" s="1"/>
    </row>
    <row r="26639" spans="2:9">
      <c r="B26639" s="1"/>
      <c r="C26639" s="29"/>
      <c r="D26639" s="27"/>
      <c r="E26639" s="27"/>
      <c r="F26639" s="27"/>
      <c r="G26639" s="1"/>
      <c r="H26639" s="1"/>
      <c r="I26639" s="1"/>
    </row>
    <row r="26640" spans="2:9">
      <c r="B26640" s="1"/>
      <c r="C26640" s="29"/>
      <c r="D26640" s="27"/>
      <c r="E26640" s="27"/>
      <c r="F26640" s="27"/>
      <c r="G26640" s="1"/>
      <c r="H26640" s="1"/>
      <c r="I26640" s="1"/>
    </row>
    <row r="26641" spans="2:9">
      <c r="B26641" s="1"/>
      <c r="C26641" s="29"/>
      <c r="D26641" s="27"/>
      <c r="E26641" s="27"/>
      <c r="F26641" s="27"/>
      <c r="G26641" s="1"/>
      <c r="H26641" s="1"/>
      <c r="I26641" s="1"/>
    </row>
    <row r="26642" spans="2:9">
      <c r="B26642" s="1"/>
      <c r="C26642" s="29"/>
      <c r="D26642" s="27"/>
      <c r="E26642" s="27"/>
      <c r="F26642" s="27"/>
      <c r="G26642" s="1"/>
      <c r="H26642" s="1"/>
      <c r="I26642" s="1"/>
    </row>
    <row r="26643" spans="2:9">
      <c r="B26643" s="1"/>
      <c r="C26643" s="29"/>
      <c r="D26643" s="27"/>
      <c r="E26643" s="27"/>
      <c r="F26643" s="27"/>
      <c r="G26643" s="1"/>
      <c r="H26643" s="1"/>
      <c r="I26643" s="1"/>
    </row>
    <row r="26644" spans="2:9">
      <c r="B26644" s="1"/>
      <c r="C26644" s="29"/>
      <c r="D26644" s="27"/>
      <c r="E26644" s="27"/>
      <c r="F26644" s="27"/>
      <c r="G26644" s="1"/>
      <c r="H26644" s="1"/>
      <c r="I26644" s="1"/>
    </row>
    <row r="26645" spans="2:9">
      <c r="B26645" s="1"/>
      <c r="C26645" s="29"/>
      <c r="D26645" s="27"/>
      <c r="E26645" s="27"/>
      <c r="F26645" s="27"/>
      <c r="G26645" s="1"/>
      <c r="H26645" s="1"/>
      <c r="I26645" s="1"/>
    </row>
    <row r="26646" spans="2:9">
      <c r="B26646" s="1"/>
      <c r="C26646" s="29"/>
      <c r="D26646" s="27"/>
      <c r="E26646" s="27"/>
      <c r="F26646" s="27"/>
      <c r="G26646" s="1"/>
      <c r="H26646" s="1"/>
      <c r="I26646" s="1"/>
    </row>
    <row r="26647" spans="2:9">
      <c r="B26647" s="1"/>
      <c r="C26647" s="29"/>
      <c r="D26647" s="27"/>
      <c r="E26647" s="27"/>
      <c r="F26647" s="27"/>
      <c r="G26647" s="1"/>
      <c r="H26647" s="1"/>
      <c r="I26647" s="1"/>
    </row>
    <row r="26648" spans="2:9">
      <c r="B26648" s="1"/>
      <c r="C26648" s="29"/>
      <c r="D26648" s="27"/>
      <c r="E26648" s="27"/>
      <c r="F26648" s="27"/>
      <c r="G26648" s="1"/>
      <c r="H26648" s="1"/>
      <c r="I26648" s="1"/>
    </row>
    <row r="26649" spans="2:9">
      <c r="B26649" s="1"/>
      <c r="C26649" s="29"/>
      <c r="D26649" s="27"/>
      <c r="E26649" s="27"/>
      <c r="F26649" s="27"/>
      <c r="G26649" s="1"/>
      <c r="H26649" s="1"/>
      <c r="I26649" s="1"/>
    </row>
    <row r="26650" spans="2:9">
      <c r="B26650" s="1"/>
      <c r="C26650" s="29"/>
      <c r="D26650" s="27"/>
      <c r="E26650" s="27"/>
      <c r="F26650" s="27"/>
      <c r="G26650" s="1"/>
      <c r="H26650" s="1"/>
      <c r="I26650" s="1"/>
    </row>
    <row r="26651" spans="2:9">
      <c r="B26651" s="1"/>
      <c r="C26651" s="29"/>
      <c r="D26651" s="27"/>
      <c r="E26651" s="27"/>
      <c r="F26651" s="27"/>
      <c r="G26651" s="1"/>
      <c r="H26651" s="1"/>
      <c r="I26651" s="1"/>
    </row>
    <row r="26652" spans="2:9">
      <c r="B26652" s="1"/>
      <c r="C26652" s="29"/>
      <c r="D26652" s="27"/>
      <c r="E26652" s="27"/>
      <c r="F26652" s="27"/>
      <c r="G26652" s="1"/>
      <c r="H26652" s="1"/>
      <c r="I26652" s="1"/>
    </row>
    <row r="26653" spans="2:9">
      <c r="B26653" s="1"/>
      <c r="C26653" s="29"/>
      <c r="D26653" s="27"/>
      <c r="E26653" s="27"/>
      <c r="F26653" s="27"/>
      <c r="G26653" s="1"/>
      <c r="H26653" s="1"/>
      <c r="I26653" s="1"/>
    </row>
    <row r="26654" spans="2:9">
      <c r="B26654" s="1"/>
      <c r="C26654" s="29"/>
      <c r="D26654" s="27"/>
      <c r="E26654" s="27"/>
      <c r="F26654" s="27"/>
      <c r="G26654" s="1"/>
      <c r="H26654" s="1"/>
      <c r="I26654" s="1"/>
    </row>
    <row r="26655" spans="2:9">
      <c r="B26655" s="1"/>
      <c r="C26655" s="29"/>
      <c r="D26655" s="27"/>
      <c r="E26655" s="27"/>
      <c r="F26655" s="27"/>
      <c r="G26655" s="1"/>
      <c r="H26655" s="1"/>
      <c r="I26655" s="1"/>
    </row>
    <row r="26656" spans="2:9">
      <c r="B26656" s="1"/>
      <c r="C26656" s="29"/>
      <c r="D26656" s="27"/>
      <c r="E26656" s="27"/>
      <c r="F26656" s="27"/>
      <c r="G26656" s="1"/>
      <c r="H26656" s="1"/>
      <c r="I26656" s="1"/>
    </row>
    <row r="26657" spans="2:9">
      <c r="B26657" s="1"/>
      <c r="C26657" s="29"/>
      <c r="D26657" s="27"/>
      <c r="E26657" s="27"/>
      <c r="F26657" s="27"/>
      <c r="G26657" s="1"/>
      <c r="H26657" s="1"/>
      <c r="I26657" s="1"/>
    </row>
    <row r="26658" spans="2:9">
      <c r="B26658" s="1"/>
      <c r="C26658" s="29"/>
      <c r="D26658" s="27"/>
      <c r="E26658" s="27"/>
      <c r="F26658" s="27"/>
      <c r="G26658" s="1"/>
      <c r="H26658" s="1"/>
      <c r="I26658" s="1"/>
    </row>
    <row r="26659" spans="2:9">
      <c r="B26659" s="1"/>
      <c r="C26659" s="29"/>
      <c r="D26659" s="27"/>
      <c r="E26659" s="27"/>
      <c r="F26659" s="27"/>
      <c r="G26659" s="1"/>
      <c r="H26659" s="1"/>
      <c r="I26659" s="1"/>
    </row>
    <row r="26660" spans="2:9">
      <c r="B26660" s="1"/>
      <c r="C26660" s="29"/>
      <c r="D26660" s="27"/>
      <c r="E26660" s="27"/>
      <c r="F26660" s="27"/>
      <c r="G26660" s="1"/>
      <c r="H26660" s="1"/>
      <c r="I26660" s="1"/>
    </row>
    <row r="26661" spans="2:9">
      <c r="B26661" s="1"/>
      <c r="C26661" s="29"/>
      <c r="D26661" s="27"/>
      <c r="E26661" s="27"/>
      <c r="F26661" s="27"/>
      <c r="G26661" s="1"/>
      <c r="H26661" s="1"/>
      <c r="I26661" s="1"/>
    </row>
    <row r="26662" spans="2:9">
      <c r="B26662" s="1"/>
      <c r="C26662" s="29"/>
      <c r="D26662" s="27"/>
      <c r="E26662" s="27"/>
      <c r="F26662" s="27"/>
      <c r="G26662" s="1"/>
      <c r="H26662" s="1"/>
      <c r="I26662" s="1"/>
    </row>
    <row r="26663" spans="2:9">
      <c r="B26663" s="1"/>
      <c r="C26663" s="29"/>
      <c r="D26663" s="27"/>
      <c r="E26663" s="27"/>
      <c r="F26663" s="27"/>
      <c r="G26663" s="1"/>
      <c r="H26663" s="1"/>
      <c r="I26663" s="1"/>
    </row>
    <row r="26664" spans="2:9">
      <c r="B26664" s="1"/>
      <c r="C26664" s="29"/>
      <c r="D26664" s="27"/>
      <c r="E26664" s="27"/>
      <c r="F26664" s="27"/>
      <c r="G26664" s="1"/>
      <c r="H26664" s="1"/>
      <c r="I26664" s="1"/>
    </row>
    <row r="26665" spans="2:9">
      <c r="B26665" s="1"/>
      <c r="C26665" s="29"/>
      <c r="D26665" s="27"/>
      <c r="E26665" s="27"/>
      <c r="F26665" s="27"/>
      <c r="G26665" s="1"/>
      <c r="H26665" s="1"/>
      <c r="I26665" s="1"/>
    </row>
    <row r="26666" spans="2:9">
      <c r="B26666" s="1"/>
      <c r="C26666" s="29"/>
      <c r="D26666" s="27"/>
      <c r="E26666" s="27"/>
      <c r="F26666" s="27"/>
      <c r="G26666" s="1"/>
      <c r="H26666" s="1"/>
      <c r="I26666" s="1"/>
    </row>
    <row r="26667" spans="2:9">
      <c r="B26667" s="1"/>
      <c r="C26667" s="29"/>
      <c r="D26667" s="27"/>
      <c r="E26667" s="27"/>
      <c r="F26667" s="27"/>
      <c r="G26667" s="1"/>
      <c r="H26667" s="1"/>
      <c r="I26667" s="1"/>
    </row>
    <row r="26668" spans="2:9">
      <c r="B26668" s="1"/>
      <c r="C26668" s="29"/>
      <c r="D26668" s="27"/>
      <c r="E26668" s="27"/>
      <c r="F26668" s="27"/>
      <c r="G26668" s="1"/>
      <c r="H26668" s="1"/>
      <c r="I26668" s="1"/>
    </row>
    <row r="26669" spans="2:9">
      <c r="B26669" s="1"/>
      <c r="C26669" s="29"/>
      <c r="D26669" s="27"/>
      <c r="E26669" s="27"/>
      <c r="F26669" s="27"/>
      <c r="G26669" s="1"/>
      <c r="H26669" s="1"/>
      <c r="I26669" s="1"/>
    </row>
    <row r="26670" spans="2:9">
      <c r="B26670" s="1"/>
      <c r="C26670" s="29"/>
      <c r="D26670" s="27"/>
      <c r="E26670" s="27"/>
      <c r="F26670" s="27"/>
      <c r="G26670" s="1"/>
      <c r="H26670" s="1"/>
      <c r="I26670" s="1"/>
    </row>
    <row r="26671" spans="2:9">
      <c r="B26671" s="1"/>
      <c r="C26671" s="29"/>
      <c r="D26671" s="27"/>
      <c r="E26671" s="27"/>
      <c r="F26671" s="27"/>
      <c r="G26671" s="1"/>
      <c r="H26671" s="1"/>
      <c r="I26671" s="1"/>
    </row>
    <row r="26672" spans="2:9">
      <c r="B26672" s="1"/>
      <c r="C26672" s="29"/>
      <c r="D26672" s="27"/>
      <c r="E26672" s="27"/>
      <c r="F26672" s="27"/>
      <c r="G26672" s="1"/>
      <c r="H26672" s="1"/>
      <c r="I26672" s="1"/>
    </row>
    <row r="26673" spans="2:9">
      <c r="B26673" s="1"/>
      <c r="C26673" s="29"/>
      <c r="D26673" s="27"/>
      <c r="E26673" s="27"/>
      <c r="F26673" s="27"/>
      <c r="G26673" s="1"/>
      <c r="H26673" s="1"/>
      <c r="I26673" s="1"/>
    </row>
    <row r="26674" spans="2:9">
      <c r="B26674" s="1"/>
      <c r="C26674" s="29"/>
      <c r="D26674" s="27"/>
      <c r="E26674" s="27"/>
      <c r="F26674" s="27"/>
      <c r="G26674" s="1"/>
      <c r="H26674" s="1"/>
      <c r="I26674" s="1"/>
    </row>
    <row r="26675" spans="2:9">
      <c r="B26675" s="1"/>
      <c r="C26675" s="29"/>
      <c r="D26675" s="27"/>
      <c r="E26675" s="27"/>
      <c r="F26675" s="27"/>
      <c r="G26675" s="1"/>
      <c r="H26675" s="1"/>
      <c r="I26675" s="1"/>
    </row>
    <row r="26676" spans="2:9">
      <c r="B26676" s="1"/>
      <c r="C26676" s="29"/>
      <c r="D26676" s="27"/>
      <c r="E26676" s="27"/>
      <c r="F26676" s="27"/>
      <c r="G26676" s="1"/>
      <c r="H26676" s="1"/>
      <c r="I26676" s="1"/>
    </row>
    <row r="26677" spans="2:9">
      <c r="B26677" s="1"/>
      <c r="C26677" s="29"/>
      <c r="D26677" s="27"/>
      <c r="E26677" s="27"/>
      <c r="F26677" s="27"/>
      <c r="G26677" s="1"/>
      <c r="H26677" s="1"/>
      <c r="I26677" s="1"/>
    </row>
    <row r="26678" spans="2:9">
      <c r="B26678" s="1"/>
      <c r="C26678" s="29"/>
      <c r="D26678" s="27"/>
      <c r="E26678" s="27"/>
      <c r="F26678" s="27"/>
      <c r="G26678" s="1"/>
      <c r="H26678" s="1"/>
      <c r="I26678" s="1"/>
    </row>
    <row r="26679" spans="2:9">
      <c r="B26679" s="1"/>
      <c r="C26679" s="29"/>
      <c r="D26679" s="27"/>
      <c r="E26679" s="27"/>
      <c r="F26679" s="27"/>
      <c r="G26679" s="1"/>
      <c r="H26679" s="1"/>
      <c r="I26679" s="1"/>
    </row>
    <row r="26680" spans="2:9">
      <c r="B26680" s="1"/>
      <c r="C26680" s="29"/>
      <c r="D26680" s="27"/>
      <c r="E26680" s="27"/>
      <c r="F26680" s="27"/>
      <c r="G26680" s="1"/>
      <c r="H26680" s="1"/>
      <c r="I26680" s="1"/>
    </row>
    <row r="26681" spans="2:9">
      <c r="B26681" s="1"/>
      <c r="C26681" s="29"/>
      <c r="D26681" s="27"/>
      <c r="E26681" s="27"/>
      <c r="F26681" s="27"/>
      <c r="G26681" s="1"/>
      <c r="H26681" s="1"/>
      <c r="I26681" s="1"/>
    </row>
    <row r="26682" spans="2:9">
      <c r="B26682" s="1"/>
      <c r="C26682" s="29"/>
      <c r="D26682" s="27"/>
      <c r="E26682" s="27"/>
      <c r="F26682" s="27"/>
      <c r="G26682" s="1"/>
      <c r="H26682" s="1"/>
      <c r="I26682" s="1"/>
    </row>
    <row r="26683" spans="2:9">
      <c r="B26683" s="1"/>
      <c r="C26683" s="29"/>
      <c r="D26683" s="27"/>
      <c r="E26683" s="27"/>
      <c r="F26683" s="27"/>
      <c r="G26683" s="1"/>
      <c r="H26683" s="1"/>
      <c r="I26683" s="1"/>
    </row>
    <row r="26684" spans="2:9">
      <c r="B26684" s="1"/>
      <c r="C26684" s="29"/>
      <c r="D26684" s="27"/>
      <c r="E26684" s="27"/>
      <c r="F26684" s="27"/>
      <c r="G26684" s="1"/>
      <c r="H26684" s="1"/>
      <c r="I26684" s="1"/>
    </row>
    <row r="26685" spans="2:9">
      <c r="B26685" s="1"/>
      <c r="C26685" s="29"/>
      <c r="D26685" s="27"/>
      <c r="E26685" s="27"/>
      <c r="F26685" s="27"/>
      <c r="G26685" s="1"/>
      <c r="H26685" s="1"/>
      <c r="I26685" s="1"/>
    </row>
    <row r="26686" spans="2:9">
      <c r="B26686" s="1"/>
      <c r="C26686" s="29"/>
      <c r="D26686" s="27"/>
      <c r="E26686" s="27"/>
      <c r="F26686" s="27"/>
      <c r="G26686" s="1"/>
      <c r="H26686" s="1"/>
      <c r="I26686" s="1"/>
    </row>
    <row r="26687" spans="2:9">
      <c r="B26687" s="1"/>
      <c r="C26687" s="29"/>
      <c r="D26687" s="27"/>
      <c r="E26687" s="27"/>
      <c r="F26687" s="27"/>
      <c r="G26687" s="1"/>
      <c r="H26687" s="1"/>
      <c r="I26687" s="1"/>
    </row>
    <row r="26688" spans="2:9">
      <c r="B26688" s="1"/>
      <c r="C26688" s="29"/>
      <c r="D26688" s="27"/>
      <c r="E26688" s="27"/>
      <c r="F26688" s="27"/>
      <c r="G26688" s="1"/>
      <c r="H26688" s="1"/>
      <c r="I26688" s="1"/>
    </row>
    <row r="26689" spans="2:9">
      <c r="B26689" s="1"/>
      <c r="C26689" s="29"/>
      <c r="D26689" s="27"/>
      <c r="E26689" s="27"/>
      <c r="F26689" s="27"/>
      <c r="G26689" s="1"/>
      <c r="H26689" s="1"/>
      <c r="I26689" s="1"/>
    </row>
    <row r="26690" spans="2:9">
      <c r="B26690" s="1"/>
      <c r="C26690" s="29"/>
      <c r="D26690" s="27"/>
      <c r="E26690" s="27"/>
      <c r="F26690" s="27"/>
      <c r="G26690" s="1"/>
      <c r="H26690" s="1"/>
      <c r="I26690" s="1"/>
    </row>
    <row r="26691" spans="2:9">
      <c r="B26691" s="1"/>
      <c r="C26691" s="29"/>
      <c r="D26691" s="27"/>
      <c r="E26691" s="27"/>
      <c r="F26691" s="27"/>
      <c r="G26691" s="1"/>
      <c r="H26691" s="1"/>
      <c r="I26691" s="1"/>
    </row>
    <row r="26692" spans="2:9">
      <c r="B26692" s="1"/>
      <c r="C26692" s="29"/>
      <c r="D26692" s="27"/>
      <c r="E26692" s="27"/>
      <c r="F26692" s="27"/>
      <c r="G26692" s="1"/>
      <c r="H26692" s="1"/>
      <c r="I26692" s="1"/>
    </row>
    <row r="26693" spans="2:9">
      <c r="B26693" s="1"/>
      <c r="C26693" s="29"/>
      <c r="D26693" s="27"/>
      <c r="E26693" s="27"/>
      <c r="F26693" s="27"/>
      <c r="G26693" s="1"/>
      <c r="H26693" s="1"/>
      <c r="I26693" s="1"/>
    </row>
    <row r="26694" spans="2:9">
      <c r="B26694" s="1"/>
      <c r="C26694" s="29"/>
      <c r="D26694" s="27"/>
      <c r="E26694" s="27"/>
      <c r="F26694" s="27"/>
      <c r="G26694" s="1"/>
      <c r="H26694" s="1"/>
      <c r="I26694" s="1"/>
    </row>
    <row r="26695" spans="2:9">
      <c r="B26695" s="1"/>
      <c r="C26695" s="29"/>
      <c r="D26695" s="27"/>
      <c r="E26695" s="27"/>
      <c r="F26695" s="27"/>
      <c r="G26695" s="1"/>
      <c r="H26695" s="1"/>
      <c r="I26695" s="1"/>
    </row>
    <row r="26696" spans="2:9">
      <c r="B26696" s="1"/>
      <c r="C26696" s="29"/>
      <c r="D26696" s="27"/>
      <c r="E26696" s="27"/>
      <c r="F26696" s="27"/>
      <c r="G26696" s="1"/>
      <c r="H26696" s="1"/>
      <c r="I26696" s="1"/>
    </row>
    <row r="26697" spans="2:9">
      <c r="B26697" s="1"/>
      <c r="C26697" s="29"/>
      <c r="D26697" s="27"/>
      <c r="E26697" s="27"/>
      <c r="F26697" s="27"/>
      <c r="G26697" s="1"/>
      <c r="H26697" s="1"/>
      <c r="I26697" s="1"/>
    </row>
    <row r="26698" spans="2:9">
      <c r="B26698" s="1"/>
      <c r="C26698" s="29"/>
      <c r="D26698" s="27"/>
      <c r="E26698" s="27"/>
      <c r="F26698" s="27"/>
      <c r="G26698" s="1"/>
      <c r="H26698" s="1"/>
      <c r="I26698" s="1"/>
    </row>
    <row r="26699" spans="2:9">
      <c r="B26699" s="1"/>
      <c r="C26699" s="29"/>
      <c r="D26699" s="27"/>
      <c r="E26699" s="27"/>
      <c r="F26699" s="27"/>
      <c r="G26699" s="1"/>
      <c r="H26699" s="1"/>
      <c r="I26699" s="1"/>
    </row>
    <row r="26700" spans="2:9">
      <c r="B26700" s="1"/>
      <c r="C26700" s="29"/>
      <c r="D26700" s="27"/>
      <c r="E26700" s="27"/>
      <c r="F26700" s="27"/>
      <c r="G26700" s="1"/>
      <c r="H26700" s="1"/>
      <c r="I26700" s="1"/>
    </row>
    <row r="26701" spans="2:9">
      <c r="B26701" s="1"/>
      <c r="C26701" s="29"/>
      <c r="D26701" s="27"/>
      <c r="E26701" s="27"/>
      <c r="F26701" s="27"/>
      <c r="G26701" s="1"/>
      <c r="H26701" s="1"/>
      <c r="I26701" s="1"/>
    </row>
    <row r="26702" spans="2:9">
      <c r="B26702" s="1"/>
      <c r="C26702" s="29"/>
      <c r="D26702" s="27"/>
      <c r="E26702" s="27"/>
      <c r="F26702" s="27"/>
      <c r="G26702" s="1"/>
      <c r="H26702" s="1"/>
      <c r="I26702" s="1"/>
    </row>
    <row r="26703" spans="2:9">
      <c r="B26703" s="1"/>
      <c r="C26703" s="29"/>
      <c r="D26703" s="27"/>
      <c r="E26703" s="27"/>
      <c r="F26703" s="27"/>
      <c r="G26703" s="1"/>
      <c r="H26703" s="1"/>
      <c r="I26703" s="1"/>
    </row>
    <row r="26704" spans="2:9">
      <c r="B26704" s="1"/>
      <c r="C26704" s="29"/>
      <c r="D26704" s="27"/>
      <c r="E26704" s="27"/>
      <c r="F26704" s="27"/>
      <c r="G26704" s="1"/>
      <c r="H26704" s="1"/>
      <c r="I26704" s="1"/>
    </row>
    <row r="26705" spans="2:9">
      <c r="B26705" s="1"/>
      <c r="C26705" s="29"/>
      <c r="D26705" s="27"/>
      <c r="E26705" s="27"/>
      <c r="F26705" s="27"/>
      <c r="G26705" s="1"/>
      <c r="H26705" s="1"/>
      <c r="I26705" s="1"/>
    </row>
    <row r="26706" spans="2:9">
      <c r="B26706" s="1"/>
      <c r="C26706" s="29"/>
      <c r="D26706" s="27"/>
      <c r="E26706" s="27"/>
      <c r="F26706" s="27"/>
      <c r="G26706" s="1"/>
      <c r="H26706" s="1"/>
      <c r="I26706" s="1"/>
    </row>
    <row r="26707" spans="2:9">
      <c r="B26707" s="1"/>
      <c r="C26707" s="29"/>
      <c r="D26707" s="27"/>
      <c r="E26707" s="27"/>
      <c r="F26707" s="27"/>
      <c r="G26707" s="1"/>
      <c r="H26707" s="1"/>
      <c r="I26707" s="1"/>
    </row>
    <row r="26708" spans="2:9">
      <c r="B26708" s="1"/>
      <c r="C26708" s="29"/>
      <c r="D26708" s="27"/>
      <c r="E26708" s="27"/>
      <c r="F26708" s="27"/>
      <c r="G26708" s="1"/>
      <c r="H26708" s="1"/>
      <c r="I26708" s="1"/>
    </row>
    <row r="26709" spans="2:9">
      <c r="B26709" s="1"/>
      <c r="C26709" s="29"/>
      <c r="D26709" s="27"/>
      <c r="E26709" s="27"/>
      <c r="F26709" s="27"/>
      <c r="G26709" s="1"/>
      <c r="H26709" s="1"/>
      <c r="I26709" s="1"/>
    </row>
    <row r="26710" spans="2:9">
      <c r="B26710" s="1"/>
      <c r="C26710" s="29"/>
      <c r="D26710" s="27"/>
      <c r="E26710" s="27"/>
      <c r="F26710" s="27"/>
      <c r="G26710" s="1"/>
      <c r="H26710" s="1"/>
      <c r="I26710" s="1"/>
    </row>
    <row r="26711" spans="2:9">
      <c r="B26711" s="1"/>
      <c r="C26711" s="29"/>
      <c r="D26711" s="27"/>
      <c r="E26711" s="27"/>
      <c r="F26711" s="27"/>
      <c r="G26711" s="1"/>
      <c r="H26711" s="1"/>
      <c r="I26711" s="1"/>
    </row>
    <row r="26712" spans="2:9">
      <c r="B26712" s="1"/>
      <c r="C26712" s="29"/>
      <c r="D26712" s="27"/>
      <c r="E26712" s="27"/>
      <c r="F26712" s="27"/>
      <c r="G26712" s="1"/>
      <c r="H26712" s="1"/>
      <c r="I26712" s="1"/>
    </row>
    <row r="26713" spans="2:9">
      <c r="B26713" s="1"/>
      <c r="C26713" s="29"/>
      <c r="D26713" s="27"/>
      <c r="E26713" s="27"/>
      <c r="F26713" s="27"/>
      <c r="G26713" s="1"/>
      <c r="H26713" s="1"/>
      <c r="I26713" s="1"/>
    </row>
    <row r="26714" spans="2:9">
      <c r="B26714" s="1"/>
      <c r="C26714" s="29"/>
      <c r="D26714" s="27"/>
      <c r="E26714" s="27"/>
      <c r="F26714" s="27"/>
      <c r="G26714" s="1"/>
      <c r="H26714" s="1"/>
      <c r="I26714" s="1"/>
    </row>
    <row r="26715" spans="2:9">
      <c r="B26715" s="1"/>
      <c r="C26715" s="29"/>
      <c r="D26715" s="27"/>
      <c r="E26715" s="27"/>
      <c r="F26715" s="27"/>
      <c r="G26715" s="1"/>
      <c r="H26715" s="1"/>
      <c r="I26715" s="1"/>
    </row>
    <row r="26716" spans="2:9">
      <c r="B26716" s="1"/>
      <c r="C26716" s="29"/>
      <c r="D26716" s="27"/>
      <c r="E26716" s="27"/>
      <c r="F26716" s="27"/>
      <c r="G26716" s="1"/>
      <c r="H26716" s="1"/>
      <c r="I26716" s="1"/>
    </row>
    <row r="26717" spans="2:9">
      <c r="B26717" s="1"/>
      <c r="C26717" s="29"/>
      <c r="D26717" s="27"/>
      <c r="E26717" s="27"/>
      <c r="F26717" s="27"/>
      <c r="G26717" s="1"/>
      <c r="H26717" s="1"/>
      <c r="I26717" s="1"/>
    </row>
    <row r="26718" spans="2:9">
      <c r="B26718" s="1"/>
      <c r="C26718" s="29"/>
      <c r="D26718" s="27"/>
      <c r="E26718" s="27"/>
      <c r="F26718" s="27"/>
      <c r="G26718" s="1"/>
      <c r="H26718" s="1"/>
      <c r="I26718" s="1"/>
    </row>
    <row r="26719" spans="2:9">
      <c r="B26719" s="1"/>
      <c r="C26719" s="29"/>
      <c r="D26719" s="27"/>
      <c r="E26719" s="27"/>
      <c r="F26719" s="27"/>
      <c r="G26719" s="1"/>
      <c r="H26719" s="1"/>
      <c r="I26719" s="1"/>
    </row>
    <row r="26720" spans="2:9">
      <c r="B26720" s="1"/>
      <c r="C26720" s="29"/>
      <c r="D26720" s="27"/>
      <c r="E26720" s="27"/>
      <c r="F26720" s="27"/>
      <c r="G26720" s="1"/>
      <c r="H26720" s="1"/>
      <c r="I26720" s="1"/>
    </row>
    <row r="26721" spans="2:9">
      <c r="B26721" s="1"/>
      <c r="C26721" s="29"/>
      <c r="D26721" s="27"/>
      <c r="E26721" s="27"/>
      <c r="F26721" s="27"/>
      <c r="G26721" s="1"/>
      <c r="H26721" s="1"/>
      <c r="I26721" s="1"/>
    </row>
    <row r="26722" spans="2:9">
      <c r="B26722" s="1"/>
      <c r="C26722" s="29"/>
      <c r="D26722" s="27"/>
      <c r="E26722" s="27"/>
      <c r="F26722" s="27"/>
      <c r="G26722" s="1"/>
      <c r="H26722" s="1"/>
      <c r="I26722" s="1"/>
    </row>
    <row r="26723" spans="2:9">
      <c r="B26723" s="1"/>
      <c r="C26723" s="29"/>
      <c r="D26723" s="27"/>
      <c r="E26723" s="27"/>
      <c r="F26723" s="27"/>
      <c r="G26723" s="1"/>
      <c r="H26723" s="1"/>
      <c r="I26723" s="1"/>
    </row>
    <row r="26724" spans="2:9">
      <c r="B26724" s="1"/>
      <c r="C26724" s="29"/>
      <c r="D26724" s="27"/>
      <c r="E26724" s="27"/>
      <c r="F26724" s="27"/>
      <c r="G26724" s="1"/>
      <c r="H26724" s="1"/>
      <c r="I26724" s="1"/>
    </row>
    <row r="26725" spans="2:9">
      <c r="B26725" s="1"/>
      <c r="C26725" s="29"/>
      <c r="D26725" s="27"/>
      <c r="E26725" s="27"/>
      <c r="F26725" s="27"/>
      <c r="G26725" s="1"/>
      <c r="H26725" s="1"/>
      <c r="I26725" s="1"/>
    </row>
    <row r="26726" spans="2:9">
      <c r="B26726" s="1"/>
      <c r="C26726" s="29"/>
      <c r="D26726" s="27"/>
      <c r="E26726" s="27"/>
      <c r="F26726" s="27"/>
      <c r="G26726" s="1"/>
      <c r="H26726" s="1"/>
      <c r="I26726" s="1"/>
    </row>
    <row r="26727" spans="2:9">
      <c r="B26727" s="1"/>
      <c r="C26727" s="29"/>
      <c r="D26727" s="27"/>
      <c r="E26727" s="27"/>
      <c r="F26727" s="27"/>
      <c r="G26727" s="1"/>
      <c r="H26727" s="1"/>
      <c r="I26727" s="1"/>
    </row>
    <row r="26728" spans="2:9">
      <c r="B26728" s="1"/>
      <c r="C26728" s="29"/>
      <c r="D26728" s="27"/>
      <c r="E26728" s="27"/>
      <c r="F26728" s="27"/>
      <c r="G26728" s="1"/>
      <c r="H26728" s="1"/>
      <c r="I26728" s="1"/>
    </row>
    <row r="26729" spans="2:9">
      <c r="B26729" s="1"/>
      <c r="C26729" s="29"/>
      <c r="D26729" s="27"/>
      <c r="E26729" s="27"/>
      <c r="F26729" s="27"/>
      <c r="G26729" s="1"/>
      <c r="H26729" s="1"/>
      <c r="I26729" s="1"/>
    </row>
    <row r="26730" spans="2:9">
      <c r="B26730" s="1"/>
      <c r="C26730" s="29"/>
      <c r="D26730" s="27"/>
      <c r="E26730" s="27"/>
      <c r="F26730" s="27"/>
      <c r="G26730" s="1"/>
      <c r="H26730" s="1"/>
      <c r="I26730" s="1"/>
    </row>
    <row r="26731" spans="2:9">
      <c r="B26731" s="1"/>
      <c r="C26731" s="29"/>
      <c r="D26731" s="27"/>
      <c r="E26731" s="27"/>
      <c r="F26731" s="27"/>
      <c r="G26731" s="1"/>
      <c r="H26731" s="1"/>
      <c r="I26731" s="1"/>
    </row>
    <row r="26732" spans="2:9">
      <c r="B26732" s="1"/>
      <c r="C26732" s="29"/>
      <c r="D26732" s="27"/>
      <c r="E26732" s="27"/>
      <c r="F26732" s="27"/>
      <c r="G26732" s="1"/>
      <c r="H26732" s="1"/>
      <c r="I26732" s="1"/>
    </row>
    <row r="26733" spans="2:9">
      <c r="B26733" s="1"/>
      <c r="C26733" s="29"/>
      <c r="D26733" s="27"/>
      <c r="E26733" s="27"/>
      <c r="F26733" s="27"/>
      <c r="G26733" s="1"/>
      <c r="H26733" s="1"/>
      <c r="I26733" s="1"/>
    </row>
    <row r="26734" spans="2:9">
      <c r="B26734" s="1"/>
      <c r="C26734" s="29"/>
      <c r="D26734" s="27"/>
      <c r="E26734" s="27"/>
      <c r="F26734" s="27"/>
      <c r="G26734" s="1"/>
      <c r="H26734" s="1"/>
      <c r="I26734" s="1"/>
    </row>
    <row r="26735" spans="2:9">
      <c r="B26735" s="1"/>
      <c r="C26735" s="29"/>
      <c r="D26735" s="27"/>
      <c r="E26735" s="27"/>
      <c r="F26735" s="27"/>
      <c r="G26735" s="1"/>
      <c r="H26735" s="1"/>
      <c r="I26735" s="1"/>
    </row>
    <row r="26736" spans="2:9">
      <c r="B26736" s="1"/>
      <c r="C26736" s="29"/>
      <c r="D26736" s="27"/>
      <c r="E26736" s="27"/>
      <c r="F26736" s="27"/>
      <c r="G26736" s="1"/>
      <c r="H26736" s="1"/>
      <c r="I26736" s="1"/>
    </row>
    <row r="26737" spans="2:9">
      <c r="B26737" s="1"/>
      <c r="C26737" s="29"/>
      <c r="D26737" s="27"/>
      <c r="E26737" s="27"/>
      <c r="F26737" s="27"/>
      <c r="G26737" s="1"/>
      <c r="H26737" s="1"/>
      <c r="I26737" s="1"/>
    </row>
    <row r="26738" spans="2:9">
      <c r="B26738" s="1"/>
      <c r="C26738" s="29"/>
      <c r="D26738" s="27"/>
      <c r="E26738" s="27"/>
      <c r="F26738" s="27"/>
      <c r="G26738" s="1"/>
      <c r="H26738" s="1"/>
      <c r="I26738" s="1"/>
    </row>
    <row r="26739" spans="2:9">
      <c r="B26739" s="1"/>
      <c r="C26739" s="29"/>
      <c r="D26739" s="27"/>
      <c r="E26739" s="27"/>
      <c r="F26739" s="27"/>
      <c r="G26739" s="1"/>
      <c r="H26739" s="1"/>
      <c r="I26739" s="1"/>
    </row>
    <row r="26740" spans="2:9">
      <c r="B26740" s="1"/>
      <c r="C26740" s="29"/>
      <c r="D26740" s="27"/>
      <c r="E26740" s="27"/>
      <c r="F26740" s="27"/>
      <c r="G26740" s="1"/>
      <c r="H26740" s="1"/>
      <c r="I26740" s="1"/>
    </row>
    <row r="26741" spans="2:9">
      <c r="B26741" s="1"/>
      <c r="C26741" s="29"/>
      <c r="D26741" s="27"/>
      <c r="E26741" s="27"/>
      <c r="F26741" s="27"/>
      <c r="G26741" s="1"/>
      <c r="H26741" s="1"/>
      <c r="I26741" s="1"/>
    </row>
    <row r="26742" spans="2:9">
      <c r="B26742" s="1"/>
      <c r="C26742" s="29"/>
      <c r="D26742" s="27"/>
      <c r="E26742" s="27"/>
      <c r="F26742" s="27"/>
      <c r="G26742" s="1"/>
      <c r="H26742" s="1"/>
      <c r="I26742" s="1"/>
    </row>
    <row r="26743" spans="2:9">
      <c r="B26743" s="1"/>
      <c r="C26743" s="29"/>
      <c r="D26743" s="27"/>
      <c r="E26743" s="27"/>
      <c r="F26743" s="27"/>
      <c r="G26743" s="1"/>
      <c r="H26743" s="1"/>
      <c r="I26743" s="1"/>
    </row>
    <row r="26744" spans="2:9">
      <c r="B26744" s="1"/>
      <c r="C26744" s="29"/>
      <c r="D26744" s="27"/>
      <c r="E26744" s="27"/>
      <c r="F26744" s="27"/>
      <c r="G26744" s="1"/>
      <c r="H26744" s="1"/>
      <c r="I26744" s="1"/>
    </row>
    <row r="26745" spans="2:9">
      <c r="B26745" s="1"/>
      <c r="C26745" s="29"/>
      <c r="D26745" s="27"/>
      <c r="E26745" s="27"/>
      <c r="F26745" s="27"/>
      <c r="G26745" s="1"/>
      <c r="H26745" s="1"/>
      <c r="I26745" s="1"/>
    </row>
    <row r="26746" spans="2:9">
      <c r="B26746" s="1"/>
      <c r="C26746" s="29"/>
      <c r="D26746" s="27"/>
      <c r="E26746" s="27"/>
      <c r="F26746" s="27"/>
      <c r="G26746" s="1"/>
      <c r="H26746" s="1"/>
      <c r="I26746" s="1"/>
    </row>
    <row r="26747" spans="2:9">
      <c r="B26747" s="1"/>
      <c r="C26747" s="29"/>
      <c r="D26747" s="27"/>
      <c r="E26747" s="27"/>
      <c r="F26747" s="27"/>
      <c r="G26747" s="1"/>
      <c r="H26747" s="1"/>
      <c r="I26747" s="1"/>
    </row>
    <row r="26748" spans="2:9">
      <c r="B26748" s="1"/>
      <c r="C26748" s="29"/>
      <c r="D26748" s="27"/>
      <c r="E26748" s="27"/>
      <c r="F26748" s="27"/>
      <c r="G26748" s="1"/>
      <c r="H26748" s="1"/>
      <c r="I26748" s="1"/>
    </row>
    <row r="26749" spans="2:9">
      <c r="B26749" s="1"/>
      <c r="C26749" s="29"/>
      <c r="D26749" s="27"/>
      <c r="E26749" s="27"/>
      <c r="F26749" s="27"/>
      <c r="G26749" s="1"/>
      <c r="H26749" s="1"/>
      <c r="I26749" s="1"/>
    </row>
    <row r="26750" spans="2:9">
      <c r="B26750" s="1"/>
      <c r="C26750" s="29"/>
      <c r="D26750" s="27"/>
      <c r="E26750" s="27"/>
      <c r="F26750" s="27"/>
      <c r="G26750" s="1"/>
      <c r="H26750" s="1"/>
      <c r="I26750" s="1"/>
    </row>
    <row r="26751" spans="2:9">
      <c r="B26751" s="1"/>
      <c r="C26751" s="29"/>
      <c r="D26751" s="27"/>
      <c r="E26751" s="27"/>
      <c r="F26751" s="27"/>
      <c r="G26751" s="1"/>
      <c r="H26751" s="1"/>
      <c r="I26751" s="1"/>
    </row>
    <row r="26752" spans="2:9">
      <c r="B26752" s="1"/>
      <c r="C26752" s="29"/>
      <c r="D26752" s="27"/>
      <c r="E26752" s="27"/>
      <c r="F26752" s="27"/>
      <c r="G26752" s="1"/>
      <c r="H26752" s="1"/>
      <c r="I26752" s="1"/>
    </row>
    <row r="26753" spans="2:9">
      <c r="B26753" s="1"/>
      <c r="C26753" s="29"/>
      <c r="D26753" s="27"/>
      <c r="E26753" s="27"/>
      <c r="F26753" s="27"/>
      <c r="G26753" s="1"/>
      <c r="H26753" s="1"/>
      <c r="I26753" s="1"/>
    </row>
    <row r="26754" spans="2:9">
      <c r="B26754" s="1"/>
      <c r="C26754" s="29"/>
      <c r="D26754" s="27"/>
      <c r="E26754" s="27"/>
      <c r="F26754" s="27"/>
      <c r="G26754" s="1"/>
      <c r="H26754" s="1"/>
      <c r="I26754" s="1"/>
    </row>
    <row r="26755" spans="2:9">
      <c r="B26755" s="1"/>
      <c r="C26755" s="29"/>
      <c r="D26755" s="27"/>
      <c r="E26755" s="27"/>
      <c r="F26755" s="27"/>
      <c r="G26755" s="1"/>
      <c r="H26755" s="1"/>
      <c r="I26755" s="1"/>
    </row>
    <row r="26756" spans="2:9">
      <c r="B26756" s="1"/>
      <c r="C26756" s="29"/>
      <c r="D26756" s="27"/>
      <c r="E26756" s="27"/>
      <c r="F26756" s="27"/>
      <c r="G26756" s="1"/>
      <c r="H26756" s="1"/>
      <c r="I26756" s="1"/>
    </row>
    <row r="26757" spans="2:9">
      <c r="B26757" s="1"/>
      <c r="C26757" s="29"/>
      <c r="D26757" s="27"/>
      <c r="E26757" s="27"/>
      <c r="F26757" s="27"/>
      <c r="G26757" s="1"/>
      <c r="H26757" s="1"/>
      <c r="I26757" s="1"/>
    </row>
    <row r="26758" spans="2:9">
      <c r="B26758" s="1"/>
      <c r="C26758" s="29"/>
      <c r="D26758" s="27"/>
      <c r="E26758" s="27"/>
      <c r="F26758" s="27"/>
      <c r="G26758" s="1"/>
      <c r="H26758" s="1"/>
      <c r="I26758" s="1"/>
    </row>
    <row r="26759" spans="2:9">
      <c r="B26759" s="1"/>
      <c r="C26759" s="29"/>
      <c r="D26759" s="27"/>
      <c r="E26759" s="27"/>
      <c r="F26759" s="27"/>
      <c r="G26759" s="1"/>
      <c r="H26759" s="1"/>
      <c r="I26759" s="1"/>
    </row>
    <row r="26760" spans="2:9">
      <c r="B26760" s="1"/>
      <c r="C26760" s="29"/>
      <c r="D26760" s="27"/>
      <c r="E26760" s="27"/>
      <c r="F26760" s="27"/>
      <c r="G26760" s="1"/>
      <c r="H26760" s="1"/>
      <c r="I26760" s="1"/>
    </row>
    <row r="26761" spans="2:9">
      <c r="B26761" s="1"/>
      <c r="C26761" s="29"/>
      <c r="D26761" s="27"/>
      <c r="E26761" s="27"/>
      <c r="F26761" s="27"/>
      <c r="G26761" s="1"/>
      <c r="H26761" s="1"/>
      <c r="I26761" s="1"/>
    </row>
    <row r="26762" spans="2:9">
      <c r="B26762" s="1"/>
      <c r="C26762" s="29"/>
      <c r="D26762" s="27"/>
      <c r="E26762" s="27"/>
      <c r="F26762" s="27"/>
      <c r="G26762" s="1"/>
      <c r="H26762" s="1"/>
      <c r="I26762" s="1"/>
    </row>
    <row r="26763" spans="2:9">
      <c r="B26763" s="1"/>
      <c r="C26763" s="29"/>
      <c r="D26763" s="27"/>
      <c r="E26763" s="27"/>
      <c r="F26763" s="27"/>
      <c r="G26763" s="1"/>
      <c r="H26763" s="1"/>
      <c r="I26763" s="1"/>
    </row>
    <row r="26764" spans="2:9">
      <c r="B26764" s="1"/>
      <c r="C26764" s="29"/>
      <c r="D26764" s="27"/>
      <c r="E26764" s="27"/>
      <c r="F26764" s="27"/>
      <c r="G26764" s="1"/>
      <c r="H26764" s="1"/>
      <c r="I26764" s="1"/>
    </row>
    <row r="26765" spans="2:9">
      <c r="B26765" s="1"/>
      <c r="C26765" s="29"/>
      <c r="D26765" s="27"/>
      <c r="E26765" s="27"/>
      <c r="F26765" s="27"/>
      <c r="G26765" s="1"/>
      <c r="H26765" s="1"/>
      <c r="I26765" s="1"/>
    </row>
    <row r="26766" spans="2:9">
      <c r="B26766" s="1"/>
      <c r="C26766" s="29"/>
      <c r="D26766" s="27"/>
      <c r="E26766" s="27"/>
      <c r="F26766" s="27"/>
      <c r="G26766" s="1"/>
      <c r="H26766" s="1"/>
      <c r="I26766" s="1"/>
    </row>
    <row r="26767" spans="2:9">
      <c r="B26767" s="1"/>
      <c r="C26767" s="29"/>
      <c r="D26767" s="27"/>
      <c r="E26767" s="27"/>
      <c r="F26767" s="27"/>
      <c r="G26767" s="1"/>
      <c r="H26767" s="1"/>
      <c r="I26767" s="1"/>
    </row>
    <row r="26768" spans="2:9">
      <c r="B26768" s="1"/>
      <c r="C26768" s="29"/>
      <c r="D26768" s="27"/>
      <c r="E26768" s="27"/>
      <c r="F26768" s="27"/>
      <c r="G26768" s="1"/>
      <c r="H26768" s="1"/>
      <c r="I26768" s="1"/>
    </row>
    <row r="26769" spans="2:9">
      <c r="B26769" s="1"/>
      <c r="C26769" s="29"/>
      <c r="D26769" s="27"/>
      <c r="E26769" s="27"/>
      <c r="F26769" s="27"/>
      <c r="G26769" s="1"/>
      <c r="H26769" s="1"/>
      <c r="I26769" s="1"/>
    </row>
    <row r="26770" spans="2:9">
      <c r="B26770" s="1"/>
      <c r="C26770" s="29"/>
      <c r="D26770" s="27"/>
      <c r="E26770" s="27"/>
      <c r="F26770" s="27"/>
      <c r="G26770" s="1"/>
      <c r="H26770" s="1"/>
      <c r="I26770" s="1"/>
    </row>
    <row r="26771" spans="2:9">
      <c r="B26771" s="1"/>
      <c r="C26771" s="29"/>
      <c r="D26771" s="27"/>
      <c r="E26771" s="27"/>
      <c r="F26771" s="27"/>
      <c r="G26771" s="1"/>
      <c r="H26771" s="1"/>
      <c r="I26771" s="1"/>
    </row>
    <row r="26772" spans="2:9">
      <c r="B26772" s="1"/>
      <c r="C26772" s="29"/>
      <c r="D26772" s="27"/>
      <c r="E26772" s="27"/>
      <c r="F26772" s="27"/>
      <c r="G26772" s="1"/>
      <c r="H26772" s="1"/>
      <c r="I26772" s="1"/>
    </row>
    <row r="26773" spans="2:9">
      <c r="B26773" s="1"/>
      <c r="C26773" s="29"/>
      <c r="D26773" s="27"/>
      <c r="E26773" s="27"/>
      <c r="F26773" s="27"/>
      <c r="G26773" s="1"/>
      <c r="H26773" s="1"/>
      <c r="I26773" s="1"/>
    </row>
    <row r="26774" spans="2:9">
      <c r="B26774" s="1"/>
      <c r="C26774" s="29"/>
      <c r="D26774" s="27"/>
      <c r="E26774" s="27"/>
      <c r="F26774" s="27"/>
      <c r="G26774" s="1"/>
      <c r="H26774" s="1"/>
      <c r="I26774" s="1"/>
    </row>
    <row r="26775" spans="2:9">
      <c r="B26775" s="1"/>
      <c r="C26775" s="29"/>
      <c r="D26775" s="27"/>
      <c r="E26775" s="27"/>
      <c r="F26775" s="27"/>
      <c r="G26775" s="1"/>
      <c r="H26775" s="1"/>
      <c r="I26775" s="1"/>
    </row>
    <row r="26776" spans="2:9">
      <c r="B26776" s="1"/>
      <c r="C26776" s="29"/>
      <c r="D26776" s="27"/>
      <c r="E26776" s="27"/>
      <c r="F26776" s="27"/>
      <c r="G26776" s="1"/>
      <c r="H26776" s="1"/>
      <c r="I26776" s="1"/>
    </row>
    <row r="26777" spans="2:9">
      <c r="B26777" s="1"/>
      <c r="C26777" s="29"/>
      <c r="D26777" s="27"/>
      <c r="E26777" s="27"/>
      <c r="F26777" s="27"/>
      <c r="G26777" s="1"/>
      <c r="H26777" s="1"/>
      <c r="I26777" s="1"/>
    </row>
    <row r="26778" spans="2:9">
      <c r="B26778" s="1"/>
      <c r="C26778" s="29"/>
      <c r="D26778" s="27"/>
      <c r="E26778" s="27"/>
      <c r="F26778" s="27"/>
      <c r="G26778" s="1"/>
      <c r="H26778" s="1"/>
      <c r="I26778" s="1"/>
    </row>
    <row r="26779" spans="2:9">
      <c r="B26779" s="1"/>
      <c r="C26779" s="29"/>
      <c r="D26779" s="27"/>
      <c r="E26779" s="27"/>
      <c r="F26779" s="27"/>
      <c r="G26779" s="1"/>
      <c r="H26779" s="1"/>
      <c r="I26779" s="1"/>
    </row>
    <row r="26780" spans="2:9">
      <c r="B26780" s="1"/>
      <c r="C26780" s="29"/>
      <c r="D26780" s="27"/>
      <c r="E26780" s="27"/>
      <c r="F26780" s="27"/>
      <c r="G26780" s="1"/>
      <c r="H26780" s="1"/>
      <c r="I26780" s="1"/>
    </row>
    <row r="26781" spans="2:9">
      <c r="B26781" s="1"/>
      <c r="C26781" s="29"/>
      <c r="D26781" s="27"/>
      <c r="E26781" s="27"/>
      <c r="F26781" s="27"/>
      <c r="G26781" s="1"/>
      <c r="H26781" s="1"/>
      <c r="I26781" s="1"/>
    </row>
    <row r="26782" spans="2:9">
      <c r="B26782" s="1"/>
      <c r="C26782" s="29"/>
      <c r="D26782" s="27"/>
      <c r="E26782" s="27"/>
      <c r="F26782" s="27"/>
      <c r="G26782" s="1"/>
      <c r="H26782" s="1"/>
      <c r="I26782" s="1"/>
    </row>
    <row r="26783" spans="2:9">
      <c r="B26783" s="1"/>
      <c r="C26783" s="29"/>
      <c r="D26783" s="27"/>
      <c r="E26783" s="27"/>
      <c r="F26783" s="27"/>
      <c r="G26783" s="1"/>
      <c r="H26783" s="1"/>
      <c r="I26783" s="1"/>
    </row>
    <row r="26784" spans="2:9">
      <c r="B26784" s="1"/>
      <c r="C26784" s="29"/>
      <c r="D26784" s="27"/>
      <c r="E26784" s="27"/>
      <c r="F26784" s="27"/>
      <c r="G26784" s="1"/>
      <c r="H26784" s="1"/>
      <c r="I26784" s="1"/>
    </row>
    <row r="26785" spans="2:9">
      <c r="B26785" s="1"/>
      <c r="C26785" s="29"/>
      <c r="D26785" s="27"/>
      <c r="E26785" s="27"/>
      <c r="F26785" s="27"/>
      <c r="G26785" s="1"/>
      <c r="H26785" s="1"/>
      <c r="I26785" s="1"/>
    </row>
    <row r="26786" spans="2:9">
      <c r="B26786" s="1"/>
      <c r="C26786" s="29"/>
      <c r="D26786" s="27"/>
      <c r="E26786" s="27"/>
      <c r="F26786" s="27"/>
      <c r="G26786" s="1"/>
      <c r="H26786" s="1"/>
      <c r="I26786" s="1"/>
    </row>
    <row r="26787" spans="2:9">
      <c r="B26787" s="1"/>
      <c r="C26787" s="29"/>
      <c r="D26787" s="27"/>
      <c r="E26787" s="27"/>
      <c r="F26787" s="27"/>
      <c r="G26787" s="1"/>
      <c r="H26787" s="1"/>
      <c r="I26787" s="1"/>
    </row>
    <row r="26788" spans="2:9">
      <c r="B26788" s="1"/>
      <c r="C26788" s="29"/>
      <c r="D26788" s="27"/>
      <c r="E26788" s="27"/>
      <c r="F26788" s="27"/>
      <c r="G26788" s="1"/>
      <c r="H26788" s="1"/>
      <c r="I26788" s="1"/>
    </row>
    <row r="26789" spans="2:9">
      <c r="B26789" s="1"/>
      <c r="C26789" s="29"/>
      <c r="D26789" s="27"/>
      <c r="E26789" s="27"/>
      <c r="F26789" s="27"/>
      <c r="G26789" s="1"/>
      <c r="H26789" s="1"/>
      <c r="I26789" s="1"/>
    </row>
    <row r="26790" spans="2:9">
      <c r="B26790" s="1"/>
      <c r="C26790" s="29"/>
      <c r="D26790" s="27"/>
      <c r="E26790" s="27"/>
      <c r="F26790" s="27"/>
      <c r="G26790" s="1"/>
      <c r="H26790" s="1"/>
      <c r="I26790" s="1"/>
    </row>
    <row r="26791" spans="2:9">
      <c r="B26791" s="1"/>
      <c r="C26791" s="29"/>
      <c r="D26791" s="27"/>
      <c r="E26791" s="27"/>
      <c r="F26791" s="27"/>
      <c r="G26791" s="1"/>
      <c r="H26791" s="1"/>
      <c r="I26791" s="1"/>
    </row>
    <row r="26792" spans="2:9">
      <c r="B26792" s="1"/>
      <c r="C26792" s="29"/>
      <c r="D26792" s="27"/>
      <c r="E26792" s="27"/>
      <c r="F26792" s="27"/>
      <c r="G26792" s="1"/>
      <c r="H26792" s="1"/>
      <c r="I26792" s="1"/>
    </row>
    <row r="26793" spans="2:9">
      <c r="B26793" s="1"/>
      <c r="C26793" s="29"/>
      <c r="D26793" s="27"/>
      <c r="E26793" s="27"/>
      <c r="F26793" s="27"/>
      <c r="G26793" s="1"/>
      <c r="H26793" s="1"/>
      <c r="I26793" s="1"/>
    </row>
    <row r="26794" spans="2:9">
      <c r="B26794" s="1"/>
      <c r="C26794" s="29"/>
      <c r="D26794" s="27"/>
      <c r="E26794" s="27"/>
      <c r="F26794" s="27"/>
      <c r="G26794" s="1"/>
      <c r="H26794" s="1"/>
      <c r="I26794" s="1"/>
    </row>
    <row r="26795" spans="2:9">
      <c r="B26795" s="1"/>
      <c r="C26795" s="29"/>
      <c r="D26795" s="27"/>
      <c r="E26795" s="27"/>
      <c r="F26795" s="27"/>
      <c r="G26795" s="1"/>
      <c r="H26795" s="1"/>
      <c r="I26795" s="1"/>
    </row>
    <row r="26796" spans="2:9">
      <c r="B26796" s="1"/>
      <c r="C26796" s="29"/>
      <c r="D26796" s="27"/>
      <c r="E26796" s="27"/>
      <c r="F26796" s="27"/>
      <c r="G26796" s="1"/>
      <c r="H26796" s="1"/>
      <c r="I26796" s="1"/>
    </row>
    <row r="26797" spans="2:9">
      <c r="B26797" s="1"/>
      <c r="C26797" s="29"/>
      <c r="D26797" s="27"/>
      <c r="E26797" s="27"/>
      <c r="F26797" s="27"/>
      <c r="G26797" s="1"/>
      <c r="H26797" s="1"/>
      <c r="I26797" s="1"/>
    </row>
    <row r="26798" spans="2:9">
      <c r="B26798" s="1"/>
      <c r="C26798" s="29"/>
      <c r="D26798" s="27"/>
      <c r="E26798" s="27"/>
      <c r="F26798" s="27"/>
      <c r="G26798" s="1"/>
      <c r="H26798" s="1"/>
      <c r="I26798" s="1"/>
    </row>
    <row r="26799" spans="2:9">
      <c r="B26799" s="1"/>
      <c r="C26799" s="29"/>
      <c r="D26799" s="27"/>
      <c r="E26799" s="27"/>
      <c r="F26799" s="27"/>
      <c r="G26799" s="1"/>
      <c r="H26799" s="1"/>
      <c r="I26799" s="1"/>
    </row>
    <row r="26800" spans="2:9">
      <c r="B26800" s="1"/>
      <c r="C26800" s="29"/>
      <c r="D26800" s="27"/>
      <c r="E26800" s="27"/>
      <c r="F26800" s="27"/>
      <c r="G26800" s="1"/>
      <c r="H26800" s="1"/>
      <c r="I26800" s="1"/>
    </row>
    <row r="26801" spans="2:9">
      <c r="B26801" s="1"/>
      <c r="C26801" s="29"/>
      <c r="D26801" s="27"/>
      <c r="E26801" s="27"/>
      <c r="F26801" s="27"/>
      <c r="G26801" s="1"/>
      <c r="H26801" s="1"/>
      <c r="I26801" s="1"/>
    </row>
    <row r="26802" spans="2:9">
      <c r="B26802" s="1"/>
      <c r="C26802" s="29"/>
      <c r="D26802" s="27"/>
      <c r="E26802" s="27"/>
      <c r="F26802" s="27"/>
      <c r="G26802" s="1"/>
      <c r="H26802" s="1"/>
      <c r="I26802" s="1"/>
    </row>
    <row r="26803" spans="2:9">
      <c r="B26803" s="1"/>
      <c r="C26803" s="29"/>
      <c r="D26803" s="27"/>
      <c r="E26803" s="27"/>
      <c r="F26803" s="27"/>
      <c r="G26803" s="1"/>
      <c r="H26803" s="1"/>
      <c r="I26803" s="1"/>
    </row>
    <row r="26804" spans="2:9">
      <c r="B26804" s="1"/>
      <c r="C26804" s="29"/>
      <c r="D26804" s="27"/>
      <c r="E26804" s="27"/>
      <c r="F26804" s="27"/>
      <c r="G26804" s="1"/>
      <c r="H26804" s="1"/>
      <c r="I26804" s="1"/>
    </row>
    <row r="26805" spans="2:9">
      <c r="B26805" s="1"/>
      <c r="C26805" s="29"/>
      <c r="D26805" s="27"/>
      <c r="E26805" s="27"/>
      <c r="F26805" s="27"/>
      <c r="G26805" s="1"/>
      <c r="H26805" s="1"/>
      <c r="I26805" s="1"/>
    </row>
    <row r="26806" spans="2:9">
      <c r="B26806" s="1"/>
      <c r="C26806" s="29"/>
      <c r="D26806" s="27"/>
      <c r="E26806" s="27"/>
      <c r="F26806" s="27"/>
      <c r="G26806" s="1"/>
      <c r="H26806" s="1"/>
      <c r="I26806" s="1"/>
    </row>
    <row r="26807" spans="2:9">
      <c r="B26807" s="1"/>
      <c r="C26807" s="29"/>
      <c r="D26807" s="27"/>
      <c r="E26807" s="27"/>
      <c r="F26807" s="27"/>
      <c r="G26807" s="1"/>
      <c r="H26807" s="1"/>
      <c r="I26807" s="1"/>
    </row>
    <row r="26808" spans="2:9">
      <c r="B26808" s="1"/>
      <c r="C26808" s="29"/>
      <c r="D26808" s="27"/>
      <c r="E26808" s="27"/>
      <c r="F26808" s="27"/>
      <c r="G26808" s="1"/>
      <c r="H26808" s="1"/>
      <c r="I26808" s="1"/>
    </row>
    <row r="26809" spans="2:9">
      <c r="B26809" s="1"/>
      <c r="C26809" s="29"/>
      <c r="D26809" s="27"/>
      <c r="E26809" s="27"/>
      <c r="F26809" s="27"/>
      <c r="G26809" s="1"/>
      <c r="H26809" s="1"/>
      <c r="I26809" s="1"/>
    </row>
    <row r="26810" spans="2:9">
      <c r="B26810" s="1"/>
      <c r="C26810" s="29"/>
      <c r="D26810" s="27"/>
      <c r="E26810" s="27"/>
      <c r="F26810" s="27"/>
      <c r="G26810" s="1"/>
      <c r="H26810" s="1"/>
      <c r="I26810" s="1"/>
    </row>
    <row r="26811" spans="2:9">
      <c r="B26811" s="1"/>
      <c r="C26811" s="29"/>
      <c r="D26811" s="27"/>
      <c r="E26811" s="27"/>
      <c r="F26811" s="27"/>
      <c r="G26811" s="1"/>
      <c r="H26811" s="1"/>
      <c r="I26811" s="1"/>
    </row>
    <row r="26812" spans="2:9">
      <c r="B26812" s="1"/>
      <c r="C26812" s="29"/>
      <c r="D26812" s="27"/>
      <c r="E26812" s="27"/>
      <c r="F26812" s="27"/>
      <c r="G26812" s="1"/>
      <c r="H26812" s="1"/>
      <c r="I26812" s="1"/>
    </row>
    <row r="26813" spans="2:9">
      <c r="B26813" s="1"/>
      <c r="C26813" s="29"/>
      <c r="D26813" s="27"/>
      <c r="E26813" s="27"/>
      <c r="F26813" s="27"/>
      <c r="G26813" s="1"/>
      <c r="H26813" s="1"/>
      <c r="I26813" s="1"/>
    </row>
    <row r="26814" spans="2:9">
      <c r="B26814" s="1"/>
      <c r="C26814" s="29"/>
      <c r="D26814" s="27"/>
      <c r="E26814" s="27"/>
      <c r="F26814" s="27"/>
      <c r="G26814" s="1"/>
      <c r="H26814" s="1"/>
      <c r="I26814" s="1"/>
    </row>
    <row r="26815" spans="2:9">
      <c r="B26815" s="1"/>
      <c r="C26815" s="29"/>
      <c r="D26815" s="27"/>
      <c r="E26815" s="27"/>
      <c r="F26815" s="27"/>
      <c r="G26815" s="1"/>
      <c r="H26815" s="1"/>
      <c r="I26815" s="1"/>
    </row>
    <row r="26816" spans="2:9">
      <c r="B26816" s="1"/>
      <c r="C26816" s="29"/>
      <c r="D26816" s="27"/>
      <c r="E26816" s="27"/>
      <c r="F26816" s="27"/>
      <c r="G26816" s="1"/>
      <c r="H26816" s="1"/>
      <c r="I26816" s="1"/>
    </row>
    <row r="26817" spans="2:9">
      <c r="B26817" s="1"/>
      <c r="C26817" s="29"/>
      <c r="D26817" s="27"/>
      <c r="E26817" s="27"/>
      <c r="F26817" s="27"/>
      <c r="G26817" s="1"/>
      <c r="H26817" s="1"/>
      <c r="I26817" s="1"/>
    </row>
    <row r="26818" spans="2:9">
      <c r="B26818" s="1"/>
      <c r="C26818" s="29"/>
      <c r="D26818" s="27"/>
      <c r="E26818" s="27"/>
      <c r="F26818" s="27"/>
      <c r="G26818" s="1"/>
      <c r="H26818" s="1"/>
      <c r="I26818" s="1"/>
    </row>
    <row r="26819" spans="2:9">
      <c r="B26819" s="1"/>
      <c r="C26819" s="29"/>
      <c r="D26819" s="27"/>
      <c r="E26819" s="27"/>
      <c r="F26819" s="27"/>
      <c r="G26819" s="1"/>
      <c r="H26819" s="1"/>
      <c r="I26819" s="1"/>
    </row>
    <row r="26820" spans="2:9">
      <c r="B26820" s="1"/>
      <c r="C26820" s="29"/>
      <c r="D26820" s="27"/>
      <c r="E26820" s="27"/>
      <c r="F26820" s="27"/>
      <c r="G26820" s="1"/>
      <c r="H26820" s="1"/>
      <c r="I26820" s="1"/>
    </row>
    <row r="26821" spans="2:9">
      <c r="B26821" s="1"/>
      <c r="C26821" s="29"/>
      <c r="D26821" s="27"/>
      <c r="E26821" s="27"/>
      <c r="F26821" s="27"/>
      <c r="G26821" s="1"/>
      <c r="H26821" s="1"/>
      <c r="I26821" s="1"/>
    </row>
    <row r="26822" spans="2:9">
      <c r="B26822" s="1"/>
      <c r="C26822" s="29"/>
      <c r="D26822" s="27"/>
      <c r="E26822" s="27"/>
      <c r="F26822" s="27"/>
      <c r="G26822" s="1"/>
      <c r="H26822" s="1"/>
      <c r="I26822" s="1"/>
    </row>
    <row r="26823" spans="2:9">
      <c r="B26823" s="1"/>
      <c r="C26823" s="29"/>
      <c r="D26823" s="27"/>
      <c r="E26823" s="27"/>
      <c r="F26823" s="27"/>
      <c r="G26823" s="1"/>
      <c r="H26823" s="1"/>
      <c r="I26823" s="1"/>
    </row>
    <row r="26824" spans="2:9">
      <c r="B26824" s="1"/>
      <c r="C26824" s="29"/>
      <c r="D26824" s="27"/>
      <c r="E26824" s="27"/>
      <c r="F26824" s="27"/>
      <c r="G26824" s="1"/>
      <c r="H26824" s="1"/>
      <c r="I26824" s="1"/>
    </row>
    <row r="26825" spans="2:9">
      <c r="B26825" s="1"/>
      <c r="C26825" s="29"/>
      <c r="D26825" s="27"/>
      <c r="E26825" s="27"/>
      <c r="F26825" s="27"/>
      <c r="G26825" s="1"/>
      <c r="H26825" s="1"/>
      <c r="I26825" s="1"/>
    </row>
    <row r="26826" spans="2:9">
      <c r="B26826" s="1"/>
      <c r="C26826" s="29"/>
      <c r="D26826" s="27"/>
      <c r="E26826" s="27"/>
      <c r="F26826" s="27"/>
      <c r="G26826" s="1"/>
      <c r="H26826" s="1"/>
      <c r="I26826" s="1"/>
    </row>
    <row r="26827" spans="2:9">
      <c r="B26827" s="1"/>
      <c r="C26827" s="29"/>
      <c r="D26827" s="27"/>
      <c r="E26827" s="27"/>
      <c r="F26827" s="27"/>
      <c r="G26827" s="1"/>
      <c r="H26827" s="1"/>
      <c r="I26827" s="1"/>
    </row>
    <row r="26828" spans="2:9">
      <c r="B26828" s="1"/>
      <c r="C26828" s="29"/>
      <c r="D26828" s="27"/>
      <c r="E26828" s="27"/>
      <c r="F26828" s="27"/>
      <c r="G26828" s="1"/>
      <c r="H26828" s="1"/>
      <c r="I26828" s="1"/>
    </row>
    <row r="26829" spans="2:9">
      <c r="B26829" s="1"/>
      <c r="C26829" s="29"/>
      <c r="D26829" s="27"/>
      <c r="E26829" s="27"/>
      <c r="F26829" s="27"/>
      <c r="G26829" s="1"/>
      <c r="H26829" s="1"/>
      <c r="I26829" s="1"/>
    </row>
    <row r="26830" spans="2:9">
      <c r="B26830" s="1"/>
      <c r="C26830" s="29"/>
      <c r="D26830" s="27"/>
      <c r="E26830" s="27"/>
      <c r="F26830" s="27"/>
      <c r="G26830" s="1"/>
      <c r="H26830" s="1"/>
      <c r="I26830" s="1"/>
    </row>
    <row r="26831" spans="2:9">
      <c r="B26831" s="1"/>
      <c r="C26831" s="29"/>
      <c r="D26831" s="27"/>
      <c r="E26831" s="27"/>
      <c r="F26831" s="27"/>
      <c r="G26831" s="1"/>
      <c r="H26831" s="1"/>
      <c r="I26831" s="1"/>
    </row>
    <row r="26832" spans="2:9">
      <c r="B26832" s="1"/>
      <c r="C26832" s="29"/>
      <c r="D26832" s="27"/>
      <c r="E26832" s="27"/>
      <c r="F26832" s="27"/>
      <c r="G26832" s="1"/>
      <c r="H26832" s="1"/>
      <c r="I26832" s="1"/>
    </row>
    <row r="26833" spans="2:9">
      <c r="B26833" s="1"/>
      <c r="C26833" s="29"/>
      <c r="D26833" s="27"/>
      <c r="E26833" s="27"/>
      <c r="F26833" s="27"/>
      <c r="G26833" s="1"/>
      <c r="H26833" s="1"/>
      <c r="I26833" s="1"/>
    </row>
    <row r="26834" spans="2:9">
      <c r="B26834" s="1"/>
      <c r="C26834" s="29"/>
      <c r="D26834" s="27"/>
      <c r="E26834" s="27"/>
      <c r="F26834" s="27"/>
      <c r="G26834" s="1"/>
      <c r="H26834" s="1"/>
      <c r="I26834" s="1"/>
    </row>
    <row r="26835" spans="2:9">
      <c r="B26835" s="1"/>
      <c r="C26835" s="29"/>
      <c r="D26835" s="27"/>
      <c r="E26835" s="27"/>
      <c r="F26835" s="27"/>
      <c r="G26835" s="1"/>
      <c r="H26835" s="1"/>
      <c r="I26835" s="1"/>
    </row>
    <row r="26836" spans="2:9">
      <c r="B26836" s="1"/>
      <c r="C26836" s="29"/>
      <c r="D26836" s="27"/>
      <c r="E26836" s="27"/>
      <c r="F26836" s="27"/>
      <c r="G26836" s="1"/>
      <c r="H26836" s="1"/>
      <c r="I26836" s="1"/>
    </row>
    <row r="26837" spans="2:9">
      <c r="B26837" s="1"/>
      <c r="C26837" s="29"/>
      <c r="D26837" s="27"/>
      <c r="E26837" s="27"/>
      <c r="F26837" s="27"/>
      <c r="G26837" s="1"/>
      <c r="H26837" s="1"/>
      <c r="I26837" s="1"/>
    </row>
    <row r="26838" spans="2:9">
      <c r="B26838" s="1"/>
      <c r="C26838" s="29"/>
      <c r="D26838" s="27"/>
      <c r="E26838" s="27"/>
      <c r="F26838" s="27"/>
      <c r="G26838" s="1"/>
      <c r="H26838" s="1"/>
      <c r="I26838" s="1"/>
    </row>
    <row r="26839" spans="2:9">
      <c r="B26839" s="1"/>
      <c r="C26839" s="29"/>
      <c r="D26839" s="27"/>
      <c r="E26839" s="27"/>
      <c r="F26839" s="27"/>
      <c r="G26839" s="1"/>
      <c r="H26839" s="1"/>
      <c r="I26839" s="1"/>
    </row>
    <row r="26840" spans="2:9">
      <c r="B26840" s="1"/>
      <c r="C26840" s="29"/>
      <c r="D26840" s="27"/>
      <c r="E26840" s="27"/>
      <c r="F26840" s="27"/>
      <c r="G26840" s="1"/>
      <c r="H26840" s="1"/>
      <c r="I26840" s="1"/>
    </row>
    <row r="26841" spans="2:9">
      <c r="B26841" s="1"/>
      <c r="C26841" s="29"/>
      <c r="D26841" s="27"/>
      <c r="E26841" s="27"/>
      <c r="F26841" s="27"/>
      <c r="G26841" s="1"/>
      <c r="H26841" s="1"/>
      <c r="I26841" s="1"/>
    </row>
    <row r="26842" spans="2:9">
      <c r="B26842" s="1"/>
      <c r="C26842" s="29"/>
      <c r="D26842" s="27"/>
      <c r="E26842" s="27"/>
      <c r="F26842" s="27"/>
      <c r="G26842" s="1"/>
      <c r="H26842" s="1"/>
      <c r="I26842" s="1"/>
    </row>
    <row r="26843" spans="2:9">
      <c r="B26843" s="1"/>
      <c r="C26843" s="29"/>
      <c r="D26843" s="27"/>
      <c r="E26843" s="27"/>
      <c r="F26843" s="27"/>
      <c r="G26843" s="1"/>
      <c r="H26843" s="1"/>
      <c r="I26843" s="1"/>
    </row>
    <row r="26844" spans="2:9">
      <c r="B26844" s="1"/>
      <c r="C26844" s="29"/>
      <c r="D26844" s="27"/>
      <c r="E26844" s="27"/>
      <c r="F26844" s="27"/>
      <c r="G26844" s="1"/>
      <c r="H26844" s="1"/>
      <c r="I26844" s="1"/>
    </row>
    <row r="26845" spans="2:9">
      <c r="B26845" s="1"/>
      <c r="C26845" s="29"/>
      <c r="D26845" s="27"/>
      <c r="E26845" s="27"/>
      <c r="F26845" s="27"/>
      <c r="G26845" s="1"/>
      <c r="H26845" s="1"/>
      <c r="I26845" s="1"/>
    </row>
    <row r="26846" spans="2:9">
      <c r="B26846" s="1"/>
      <c r="C26846" s="29"/>
      <c r="D26846" s="27"/>
      <c r="E26846" s="27"/>
      <c r="F26846" s="27"/>
      <c r="G26846" s="1"/>
      <c r="H26846" s="1"/>
      <c r="I26846" s="1"/>
    </row>
    <row r="26847" spans="2:9">
      <c r="B26847" s="1"/>
      <c r="C26847" s="29"/>
      <c r="D26847" s="27"/>
      <c r="E26847" s="27"/>
      <c r="F26847" s="27"/>
      <c r="G26847" s="1"/>
      <c r="H26847" s="1"/>
      <c r="I26847" s="1"/>
    </row>
    <row r="26848" spans="2:9">
      <c r="B26848" s="1"/>
      <c r="C26848" s="29"/>
      <c r="D26848" s="27"/>
      <c r="E26848" s="27"/>
      <c r="F26848" s="27"/>
      <c r="G26848" s="1"/>
      <c r="H26848" s="1"/>
      <c r="I26848" s="1"/>
    </row>
    <row r="26849" spans="2:9">
      <c r="B26849" s="1"/>
      <c r="C26849" s="29"/>
      <c r="D26849" s="27"/>
      <c r="E26849" s="27"/>
      <c r="F26849" s="27"/>
      <c r="G26849" s="1"/>
      <c r="H26849" s="1"/>
      <c r="I26849" s="1"/>
    </row>
    <row r="26850" spans="2:9">
      <c r="B26850" s="1"/>
      <c r="C26850" s="29"/>
      <c r="D26850" s="27"/>
      <c r="E26850" s="27"/>
      <c r="F26850" s="27"/>
      <c r="G26850" s="1"/>
      <c r="H26850" s="1"/>
      <c r="I26850" s="1"/>
    </row>
    <row r="26851" spans="2:9">
      <c r="B26851" s="1"/>
      <c r="C26851" s="29"/>
      <c r="D26851" s="27"/>
      <c r="E26851" s="27"/>
      <c r="F26851" s="27"/>
      <c r="G26851" s="1"/>
      <c r="H26851" s="1"/>
      <c r="I26851" s="1"/>
    </row>
    <row r="26852" spans="2:9">
      <c r="B26852" s="1"/>
      <c r="C26852" s="29"/>
      <c r="D26852" s="27"/>
      <c r="E26852" s="27"/>
      <c r="F26852" s="27"/>
      <c r="G26852" s="1"/>
      <c r="H26852" s="1"/>
      <c r="I26852" s="1"/>
    </row>
    <row r="26853" spans="2:9">
      <c r="B26853" s="1"/>
      <c r="C26853" s="29"/>
      <c r="D26853" s="27"/>
      <c r="E26853" s="27"/>
      <c r="F26853" s="27"/>
      <c r="G26853" s="1"/>
      <c r="H26853" s="1"/>
      <c r="I26853" s="1"/>
    </row>
    <row r="26854" spans="2:9">
      <c r="B26854" s="1"/>
      <c r="C26854" s="29"/>
      <c r="D26854" s="27"/>
      <c r="E26854" s="27"/>
      <c r="F26854" s="27"/>
      <c r="G26854" s="1"/>
      <c r="H26854" s="1"/>
      <c r="I26854" s="1"/>
    </row>
    <row r="26855" spans="2:9">
      <c r="B26855" s="1"/>
      <c r="C26855" s="29"/>
      <c r="D26855" s="27"/>
      <c r="E26855" s="27"/>
      <c r="F26855" s="27"/>
      <c r="G26855" s="1"/>
      <c r="H26855" s="1"/>
      <c r="I26855" s="1"/>
    </row>
    <row r="26856" spans="2:9">
      <c r="B26856" s="1"/>
      <c r="C26856" s="29"/>
      <c r="D26856" s="27"/>
      <c r="E26856" s="27"/>
      <c r="F26856" s="27"/>
      <c r="G26856" s="1"/>
      <c r="H26856" s="1"/>
      <c r="I26856" s="1"/>
    </row>
    <row r="26857" spans="2:9">
      <c r="B26857" s="1"/>
      <c r="C26857" s="29"/>
      <c r="D26857" s="27"/>
      <c r="E26857" s="27"/>
      <c r="F26857" s="27"/>
      <c r="G26857" s="1"/>
      <c r="H26857" s="1"/>
      <c r="I26857" s="1"/>
    </row>
    <row r="26858" spans="2:9">
      <c r="B26858" s="1"/>
      <c r="C26858" s="29"/>
      <c r="D26858" s="27"/>
      <c r="E26858" s="27"/>
      <c r="F26858" s="27"/>
      <c r="G26858" s="1"/>
      <c r="H26858" s="1"/>
      <c r="I26858" s="1"/>
    </row>
    <row r="26859" spans="2:9">
      <c r="B26859" s="1"/>
      <c r="C26859" s="29"/>
      <c r="D26859" s="27"/>
      <c r="E26859" s="27"/>
      <c r="F26859" s="27"/>
      <c r="G26859" s="1"/>
      <c r="H26859" s="1"/>
      <c r="I26859" s="1"/>
    </row>
    <row r="26860" spans="2:9">
      <c r="B26860" s="1"/>
      <c r="C26860" s="29"/>
      <c r="D26860" s="27"/>
      <c r="E26860" s="27"/>
      <c r="F26860" s="27"/>
      <c r="G26860" s="1"/>
      <c r="H26860" s="1"/>
      <c r="I26860" s="1"/>
    </row>
    <row r="26861" spans="2:9">
      <c r="B26861" s="1"/>
      <c r="C26861" s="29"/>
      <c r="D26861" s="27"/>
      <c r="E26861" s="27"/>
      <c r="F26861" s="27"/>
      <c r="G26861" s="1"/>
      <c r="H26861" s="1"/>
      <c r="I26861" s="1"/>
    </row>
    <row r="26862" spans="2:9">
      <c r="B26862" s="1"/>
      <c r="C26862" s="29"/>
      <c r="D26862" s="27"/>
      <c r="E26862" s="27"/>
      <c r="F26862" s="27"/>
      <c r="G26862" s="1"/>
      <c r="H26862" s="1"/>
      <c r="I26862" s="1"/>
    </row>
    <row r="26863" spans="2:9">
      <c r="B26863" s="1"/>
      <c r="C26863" s="29"/>
      <c r="D26863" s="27"/>
      <c r="E26863" s="27"/>
      <c r="F26863" s="27"/>
      <c r="G26863" s="1"/>
      <c r="H26863" s="1"/>
      <c r="I26863" s="1"/>
    </row>
    <row r="26864" spans="2:9">
      <c r="B26864" s="1"/>
      <c r="C26864" s="29"/>
      <c r="D26864" s="27"/>
      <c r="E26864" s="27"/>
      <c r="F26864" s="27"/>
      <c r="G26864" s="1"/>
      <c r="H26864" s="1"/>
      <c r="I26864" s="1"/>
    </row>
    <row r="26865" spans="2:9">
      <c r="B26865" s="1"/>
      <c r="C26865" s="29"/>
      <c r="D26865" s="27"/>
      <c r="E26865" s="27"/>
      <c r="F26865" s="27"/>
      <c r="G26865" s="1"/>
      <c r="H26865" s="1"/>
      <c r="I26865" s="1"/>
    </row>
    <row r="26866" spans="2:9">
      <c r="B26866" s="1"/>
      <c r="C26866" s="29"/>
      <c r="D26866" s="27"/>
      <c r="E26866" s="27"/>
      <c r="F26866" s="27"/>
      <c r="G26866" s="1"/>
      <c r="H26866" s="1"/>
      <c r="I26866" s="1"/>
    </row>
    <row r="26867" spans="2:9">
      <c r="B26867" s="1"/>
      <c r="C26867" s="29"/>
      <c r="D26867" s="27"/>
      <c r="E26867" s="27"/>
      <c r="F26867" s="27"/>
      <c r="G26867" s="1"/>
      <c r="H26867" s="1"/>
      <c r="I26867" s="1"/>
    </row>
    <row r="26868" spans="2:9">
      <c r="B26868" s="1"/>
      <c r="C26868" s="29"/>
      <c r="D26868" s="27"/>
      <c r="E26868" s="27"/>
      <c r="F26868" s="27"/>
      <c r="G26868" s="1"/>
      <c r="H26868" s="1"/>
      <c r="I26868" s="1"/>
    </row>
    <row r="26869" spans="2:9">
      <c r="B26869" s="1"/>
      <c r="C26869" s="29"/>
      <c r="D26869" s="27"/>
      <c r="E26869" s="27"/>
      <c r="F26869" s="27"/>
      <c r="G26869" s="1"/>
      <c r="H26869" s="1"/>
      <c r="I26869" s="1"/>
    </row>
    <row r="26870" spans="2:9">
      <c r="B26870" s="1"/>
      <c r="C26870" s="29"/>
      <c r="D26870" s="27"/>
      <c r="E26870" s="27"/>
      <c r="F26870" s="27"/>
      <c r="G26870" s="1"/>
      <c r="H26870" s="1"/>
      <c r="I26870" s="1"/>
    </row>
    <row r="26871" spans="2:9">
      <c r="B26871" s="1"/>
      <c r="C26871" s="29"/>
      <c r="D26871" s="27"/>
      <c r="E26871" s="27"/>
      <c r="F26871" s="27"/>
      <c r="G26871" s="1"/>
      <c r="H26871" s="1"/>
      <c r="I26871" s="1"/>
    </row>
    <row r="26872" spans="2:9">
      <c r="B26872" s="1"/>
      <c r="C26872" s="29"/>
      <c r="D26872" s="27"/>
      <c r="E26872" s="27"/>
      <c r="F26872" s="27"/>
      <c r="G26872" s="1"/>
      <c r="H26872" s="1"/>
      <c r="I26872" s="1"/>
    </row>
    <row r="26873" spans="2:9">
      <c r="B26873" s="1"/>
      <c r="C26873" s="29"/>
      <c r="D26873" s="27"/>
      <c r="E26873" s="27"/>
      <c r="F26873" s="27"/>
      <c r="G26873" s="1"/>
      <c r="H26873" s="1"/>
      <c r="I26873" s="1"/>
    </row>
    <row r="26874" spans="2:9">
      <c r="B26874" s="1"/>
      <c r="C26874" s="29"/>
      <c r="D26874" s="27"/>
      <c r="E26874" s="27"/>
      <c r="F26874" s="27"/>
      <c r="G26874" s="1"/>
      <c r="H26874" s="1"/>
      <c r="I26874" s="1"/>
    </row>
    <row r="26875" spans="2:9">
      <c r="B26875" s="1"/>
      <c r="C26875" s="29"/>
      <c r="D26875" s="27"/>
      <c r="E26875" s="27"/>
      <c r="F26875" s="27"/>
      <c r="G26875" s="1"/>
      <c r="H26875" s="1"/>
      <c r="I26875" s="1"/>
    </row>
    <row r="26876" spans="2:9">
      <c r="B26876" s="1"/>
      <c r="C26876" s="29"/>
      <c r="D26876" s="27"/>
      <c r="E26876" s="27"/>
      <c r="F26876" s="27"/>
      <c r="G26876" s="1"/>
      <c r="H26876" s="1"/>
      <c r="I26876" s="1"/>
    </row>
    <row r="26877" spans="2:9">
      <c r="B26877" s="1"/>
      <c r="C26877" s="29"/>
      <c r="D26877" s="27"/>
      <c r="E26877" s="27"/>
      <c r="F26877" s="27"/>
      <c r="G26877" s="1"/>
      <c r="H26877" s="1"/>
      <c r="I26877" s="1"/>
    </row>
    <row r="26878" spans="2:9">
      <c r="B26878" s="1"/>
      <c r="C26878" s="29"/>
      <c r="D26878" s="27"/>
      <c r="E26878" s="27"/>
      <c r="F26878" s="27"/>
      <c r="G26878" s="1"/>
      <c r="H26878" s="1"/>
      <c r="I26878" s="1"/>
    </row>
    <row r="26879" spans="2:9">
      <c r="B26879" s="1"/>
      <c r="C26879" s="29"/>
      <c r="D26879" s="27"/>
      <c r="E26879" s="27"/>
      <c r="F26879" s="27"/>
      <c r="G26879" s="1"/>
      <c r="H26879" s="1"/>
      <c r="I26879" s="1"/>
    </row>
    <row r="26880" spans="2:9">
      <c r="B26880" s="1"/>
      <c r="C26880" s="29"/>
      <c r="D26880" s="27"/>
      <c r="E26880" s="27"/>
      <c r="F26880" s="27"/>
      <c r="G26880" s="1"/>
      <c r="H26880" s="1"/>
      <c r="I26880" s="1"/>
    </row>
    <row r="26881" spans="2:9">
      <c r="B26881" s="1"/>
      <c r="C26881" s="29"/>
      <c r="D26881" s="27"/>
      <c r="E26881" s="27"/>
      <c r="F26881" s="27"/>
      <c r="G26881" s="1"/>
      <c r="H26881" s="1"/>
      <c r="I26881" s="1"/>
    </row>
    <row r="26882" spans="2:9">
      <c r="B26882" s="1"/>
      <c r="C26882" s="29"/>
      <c r="D26882" s="27"/>
      <c r="E26882" s="27"/>
      <c r="F26882" s="27"/>
      <c r="G26882" s="1"/>
      <c r="H26882" s="1"/>
      <c r="I26882" s="1"/>
    </row>
    <row r="26883" spans="2:9">
      <c r="B26883" s="1"/>
      <c r="C26883" s="29"/>
      <c r="D26883" s="27"/>
      <c r="E26883" s="27"/>
      <c r="F26883" s="27"/>
      <c r="G26883" s="1"/>
      <c r="H26883" s="1"/>
      <c r="I26883" s="1"/>
    </row>
    <row r="26884" spans="2:9">
      <c r="B26884" s="1"/>
      <c r="C26884" s="29"/>
      <c r="D26884" s="27"/>
      <c r="E26884" s="27"/>
      <c r="F26884" s="27"/>
      <c r="G26884" s="1"/>
      <c r="H26884" s="1"/>
      <c r="I26884" s="1"/>
    </row>
    <row r="26885" spans="2:9">
      <c r="B26885" s="1"/>
      <c r="C26885" s="29"/>
      <c r="D26885" s="27"/>
      <c r="E26885" s="27"/>
      <c r="F26885" s="27"/>
      <c r="G26885" s="1"/>
      <c r="H26885" s="1"/>
      <c r="I26885" s="1"/>
    </row>
    <row r="26886" spans="2:9">
      <c r="B26886" s="1"/>
      <c r="C26886" s="29"/>
      <c r="D26886" s="27"/>
      <c r="E26886" s="27"/>
      <c r="F26886" s="27"/>
      <c r="G26886" s="1"/>
      <c r="H26886" s="1"/>
      <c r="I26886" s="1"/>
    </row>
    <row r="26887" spans="2:9">
      <c r="B26887" s="1"/>
      <c r="C26887" s="29"/>
      <c r="D26887" s="27"/>
      <c r="E26887" s="27"/>
      <c r="F26887" s="27"/>
      <c r="G26887" s="1"/>
      <c r="H26887" s="1"/>
      <c r="I26887" s="1"/>
    </row>
    <row r="26888" spans="2:9">
      <c r="B26888" s="1"/>
      <c r="C26888" s="29"/>
      <c r="D26888" s="27"/>
      <c r="E26888" s="27"/>
      <c r="F26888" s="27"/>
      <c r="G26888" s="1"/>
      <c r="H26888" s="1"/>
      <c r="I26888" s="1"/>
    </row>
    <row r="26889" spans="2:9">
      <c r="B26889" s="1"/>
      <c r="C26889" s="29"/>
      <c r="D26889" s="27"/>
      <c r="E26889" s="27"/>
      <c r="F26889" s="27"/>
      <c r="G26889" s="1"/>
      <c r="H26889" s="1"/>
      <c r="I26889" s="1"/>
    </row>
    <row r="26890" spans="2:9">
      <c r="B26890" s="1"/>
      <c r="C26890" s="29"/>
      <c r="D26890" s="27"/>
      <c r="E26890" s="27"/>
      <c r="F26890" s="27"/>
      <c r="G26890" s="1"/>
      <c r="H26890" s="1"/>
      <c r="I26890" s="1"/>
    </row>
    <row r="26891" spans="2:9">
      <c r="B26891" s="1"/>
      <c r="C26891" s="29"/>
      <c r="D26891" s="27"/>
      <c r="E26891" s="27"/>
      <c r="F26891" s="27"/>
      <c r="G26891" s="1"/>
      <c r="H26891" s="1"/>
      <c r="I26891" s="1"/>
    </row>
    <row r="26892" spans="2:9">
      <c r="B26892" s="1"/>
      <c r="C26892" s="29"/>
      <c r="D26892" s="27"/>
      <c r="E26892" s="27"/>
      <c r="F26892" s="27"/>
      <c r="G26892" s="1"/>
      <c r="H26892" s="1"/>
      <c r="I26892" s="1"/>
    </row>
    <row r="26893" spans="2:9">
      <c r="B26893" s="1"/>
      <c r="C26893" s="29"/>
      <c r="D26893" s="27"/>
      <c r="E26893" s="27"/>
      <c r="F26893" s="27"/>
      <c r="G26893" s="1"/>
      <c r="H26893" s="1"/>
      <c r="I26893" s="1"/>
    </row>
    <row r="26894" spans="2:9">
      <c r="B26894" s="1"/>
      <c r="C26894" s="29"/>
      <c r="D26894" s="27"/>
      <c r="E26894" s="27"/>
      <c r="F26894" s="27"/>
      <c r="G26894" s="1"/>
      <c r="H26894" s="1"/>
      <c r="I26894" s="1"/>
    </row>
    <row r="26895" spans="2:9">
      <c r="B26895" s="1"/>
      <c r="C26895" s="29"/>
      <c r="D26895" s="27"/>
      <c r="E26895" s="27"/>
      <c r="F26895" s="27"/>
      <c r="G26895" s="1"/>
      <c r="H26895" s="1"/>
      <c r="I26895" s="1"/>
    </row>
    <row r="26896" spans="2:9">
      <c r="B26896" s="1"/>
      <c r="C26896" s="29"/>
      <c r="D26896" s="27"/>
      <c r="E26896" s="27"/>
      <c r="F26896" s="27"/>
      <c r="G26896" s="1"/>
      <c r="H26896" s="1"/>
      <c r="I26896" s="1"/>
    </row>
    <row r="26897" spans="2:9">
      <c r="B26897" s="1"/>
      <c r="C26897" s="29"/>
      <c r="D26897" s="27"/>
      <c r="E26897" s="27"/>
      <c r="F26897" s="27"/>
      <c r="G26897" s="1"/>
      <c r="H26897" s="1"/>
      <c r="I26897" s="1"/>
    </row>
    <row r="26898" spans="2:9">
      <c r="B26898" s="1"/>
      <c r="C26898" s="29"/>
      <c r="D26898" s="27"/>
      <c r="E26898" s="27"/>
      <c r="F26898" s="27"/>
      <c r="G26898" s="1"/>
      <c r="H26898" s="1"/>
      <c r="I26898" s="1"/>
    </row>
    <row r="26899" spans="2:9">
      <c r="B26899" s="1"/>
      <c r="C26899" s="29"/>
      <c r="D26899" s="27"/>
      <c r="E26899" s="27"/>
      <c r="F26899" s="27"/>
      <c r="G26899" s="1"/>
      <c r="H26899" s="1"/>
      <c r="I26899" s="1"/>
    </row>
    <row r="26900" spans="2:9">
      <c r="B26900" s="1"/>
      <c r="C26900" s="29"/>
      <c r="D26900" s="27"/>
      <c r="E26900" s="27"/>
      <c r="F26900" s="27"/>
      <c r="G26900" s="1"/>
      <c r="H26900" s="1"/>
      <c r="I26900" s="1"/>
    </row>
    <row r="26901" spans="2:9">
      <c r="B26901" s="1"/>
      <c r="C26901" s="29"/>
      <c r="D26901" s="27"/>
      <c r="E26901" s="27"/>
      <c r="F26901" s="27"/>
      <c r="G26901" s="1"/>
      <c r="H26901" s="1"/>
      <c r="I26901" s="1"/>
    </row>
    <row r="26902" spans="2:9">
      <c r="B26902" s="1"/>
      <c r="C26902" s="29"/>
      <c r="D26902" s="27"/>
      <c r="E26902" s="27"/>
      <c r="F26902" s="27"/>
      <c r="G26902" s="1"/>
      <c r="H26902" s="1"/>
      <c r="I26902" s="1"/>
    </row>
    <row r="26903" spans="2:9">
      <c r="B26903" s="1"/>
      <c r="C26903" s="29"/>
      <c r="D26903" s="27"/>
      <c r="E26903" s="27"/>
      <c r="F26903" s="27"/>
      <c r="G26903" s="1"/>
      <c r="H26903" s="1"/>
      <c r="I26903" s="1"/>
    </row>
    <row r="26904" spans="2:9">
      <c r="B26904" s="1"/>
      <c r="C26904" s="29"/>
      <c r="D26904" s="27"/>
      <c r="E26904" s="27"/>
      <c r="F26904" s="27"/>
      <c r="G26904" s="1"/>
      <c r="H26904" s="1"/>
      <c r="I26904" s="1"/>
    </row>
    <row r="26905" spans="2:9">
      <c r="B26905" s="1"/>
      <c r="C26905" s="29"/>
      <c r="D26905" s="27"/>
      <c r="E26905" s="27"/>
      <c r="F26905" s="27"/>
      <c r="G26905" s="1"/>
      <c r="H26905" s="1"/>
      <c r="I26905" s="1"/>
    </row>
    <row r="26906" spans="2:9">
      <c r="B26906" s="1"/>
      <c r="C26906" s="29"/>
      <c r="D26906" s="27"/>
      <c r="E26906" s="27"/>
      <c r="F26906" s="27"/>
      <c r="G26906" s="1"/>
      <c r="H26906" s="1"/>
      <c r="I26906" s="1"/>
    </row>
    <row r="26907" spans="2:9">
      <c r="B26907" s="1"/>
      <c r="C26907" s="29"/>
      <c r="D26907" s="27"/>
      <c r="E26907" s="27"/>
      <c r="F26907" s="27"/>
      <c r="G26907" s="1"/>
      <c r="H26907" s="1"/>
      <c r="I26907" s="1"/>
    </row>
    <row r="26908" spans="2:9">
      <c r="B26908" s="1"/>
      <c r="C26908" s="29"/>
      <c r="D26908" s="27"/>
      <c r="E26908" s="27"/>
      <c r="F26908" s="27"/>
      <c r="G26908" s="1"/>
      <c r="H26908" s="1"/>
      <c r="I26908" s="1"/>
    </row>
    <row r="26909" spans="2:9">
      <c r="B26909" s="1"/>
      <c r="C26909" s="29"/>
      <c r="D26909" s="27"/>
      <c r="E26909" s="27"/>
      <c r="F26909" s="27"/>
      <c r="G26909" s="1"/>
      <c r="H26909" s="1"/>
      <c r="I26909" s="1"/>
    </row>
    <row r="26910" spans="2:9">
      <c r="B26910" s="1"/>
      <c r="C26910" s="29"/>
      <c r="D26910" s="27"/>
      <c r="E26910" s="27"/>
      <c r="F26910" s="27"/>
      <c r="G26910" s="1"/>
      <c r="H26910" s="1"/>
      <c r="I26910" s="1"/>
    </row>
    <row r="26911" spans="2:9">
      <c r="B26911" s="1"/>
      <c r="C26911" s="29"/>
      <c r="D26911" s="27"/>
      <c r="E26911" s="27"/>
      <c r="F26911" s="27"/>
      <c r="G26911" s="1"/>
      <c r="H26911" s="1"/>
      <c r="I26911" s="1"/>
    </row>
    <row r="26912" spans="2:9">
      <c r="B26912" s="1"/>
      <c r="C26912" s="29"/>
      <c r="D26912" s="27"/>
      <c r="E26912" s="27"/>
      <c r="F26912" s="27"/>
      <c r="G26912" s="1"/>
      <c r="H26912" s="1"/>
      <c r="I26912" s="1"/>
    </row>
    <row r="26913" spans="2:9">
      <c r="B26913" s="1"/>
      <c r="C26913" s="29"/>
      <c r="D26913" s="27"/>
      <c r="E26913" s="27"/>
      <c r="F26913" s="27"/>
      <c r="G26913" s="1"/>
      <c r="H26913" s="1"/>
      <c r="I26913" s="1"/>
    </row>
    <row r="26914" spans="2:9">
      <c r="B26914" s="1"/>
      <c r="C26914" s="29"/>
      <c r="D26914" s="27"/>
      <c r="E26914" s="27"/>
      <c r="F26914" s="27"/>
      <c r="G26914" s="1"/>
      <c r="H26914" s="1"/>
      <c r="I26914" s="1"/>
    </row>
    <row r="26915" spans="2:9">
      <c r="B26915" s="1"/>
      <c r="C26915" s="29"/>
      <c r="D26915" s="27"/>
      <c r="E26915" s="27"/>
      <c r="F26915" s="27"/>
      <c r="G26915" s="1"/>
      <c r="H26915" s="1"/>
      <c r="I26915" s="1"/>
    </row>
    <row r="26916" spans="2:9">
      <c r="B26916" s="1"/>
      <c r="C26916" s="29"/>
      <c r="D26916" s="27"/>
      <c r="E26916" s="27"/>
      <c r="F26916" s="27"/>
      <c r="G26916" s="1"/>
      <c r="H26916" s="1"/>
      <c r="I26916" s="1"/>
    </row>
    <row r="26917" spans="2:9">
      <c r="B26917" s="1"/>
      <c r="C26917" s="29"/>
      <c r="D26917" s="27"/>
      <c r="E26917" s="27"/>
      <c r="F26917" s="27"/>
      <c r="G26917" s="1"/>
      <c r="H26917" s="1"/>
      <c r="I26917" s="1"/>
    </row>
    <row r="26918" spans="2:9">
      <c r="B26918" s="1"/>
      <c r="C26918" s="29"/>
      <c r="D26918" s="27"/>
      <c r="E26918" s="27"/>
      <c r="F26918" s="27"/>
      <c r="G26918" s="1"/>
      <c r="H26918" s="1"/>
      <c r="I26918" s="1"/>
    </row>
    <row r="26919" spans="2:9">
      <c r="B26919" s="1"/>
      <c r="C26919" s="29"/>
      <c r="D26919" s="27"/>
      <c r="E26919" s="27"/>
      <c r="F26919" s="27"/>
      <c r="G26919" s="1"/>
      <c r="H26919" s="1"/>
      <c r="I26919" s="1"/>
    </row>
    <row r="26920" spans="2:9">
      <c r="B26920" s="1"/>
      <c r="C26920" s="29"/>
      <c r="D26920" s="27"/>
      <c r="E26920" s="27"/>
      <c r="F26920" s="27"/>
      <c r="G26920" s="1"/>
      <c r="H26920" s="1"/>
      <c r="I26920" s="1"/>
    </row>
    <row r="26921" spans="2:9">
      <c r="B26921" s="1"/>
      <c r="C26921" s="29"/>
      <c r="D26921" s="27"/>
      <c r="E26921" s="27"/>
      <c r="F26921" s="27"/>
      <c r="G26921" s="1"/>
      <c r="H26921" s="1"/>
      <c r="I26921" s="1"/>
    </row>
    <row r="26922" spans="2:9">
      <c r="B26922" s="1"/>
      <c r="C26922" s="29"/>
      <c r="D26922" s="27"/>
      <c r="E26922" s="27"/>
      <c r="F26922" s="27"/>
      <c r="G26922" s="1"/>
      <c r="H26922" s="1"/>
      <c r="I26922" s="1"/>
    </row>
    <row r="26923" spans="2:9">
      <c r="B26923" s="1"/>
      <c r="C26923" s="29"/>
      <c r="D26923" s="27"/>
      <c r="E26923" s="27"/>
      <c r="F26923" s="27"/>
      <c r="G26923" s="1"/>
      <c r="H26923" s="1"/>
      <c r="I26923" s="1"/>
    </row>
    <row r="26924" spans="2:9">
      <c r="B26924" s="1"/>
      <c r="C26924" s="29"/>
      <c r="D26924" s="27"/>
      <c r="E26924" s="27"/>
      <c r="F26924" s="27"/>
      <c r="G26924" s="1"/>
      <c r="H26924" s="1"/>
      <c r="I26924" s="1"/>
    </row>
    <row r="26925" spans="2:9">
      <c r="B26925" s="1"/>
      <c r="C26925" s="29"/>
      <c r="D26925" s="27"/>
      <c r="E26925" s="27"/>
      <c r="F26925" s="27"/>
      <c r="G26925" s="1"/>
      <c r="H26925" s="1"/>
      <c r="I26925" s="1"/>
    </row>
    <row r="26926" spans="2:9">
      <c r="B26926" s="1"/>
      <c r="C26926" s="29"/>
      <c r="D26926" s="27"/>
      <c r="E26926" s="27"/>
      <c r="F26926" s="27"/>
      <c r="G26926" s="1"/>
      <c r="H26926" s="1"/>
      <c r="I26926" s="1"/>
    </row>
    <row r="26927" spans="2:9">
      <c r="B26927" s="1"/>
      <c r="C26927" s="29"/>
      <c r="D26927" s="27"/>
      <c r="E26927" s="27"/>
      <c r="F26927" s="27"/>
      <c r="G26927" s="1"/>
      <c r="H26927" s="1"/>
      <c r="I26927" s="1"/>
    </row>
    <row r="26928" spans="2:9">
      <c r="B26928" s="1"/>
      <c r="C26928" s="29"/>
      <c r="D26928" s="27"/>
      <c r="E26928" s="27"/>
      <c r="F26928" s="27"/>
      <c r="G26928" s="1"/>
      <c r="H26928" s="1"/>
      <c r="I26928" s="1"/>
    </row>
    <row r="26929" spans="2:9">
      <c r="B26929" s="1"/>
      <c r="C26929" s="29"/>
      <c r="D26929" s="27"/>
      <c r="E26929" s="27"/>
      <c r="F26929" s="27"/>
      <c r="G26929" s="1"/>
      <c r="H26929" s="1"/>
      <c r="I26929" s="1"/>
    </row>
    <row r="26930" spans="2:9">
      <c r="B26930" s="1"/>
      <c r="C26930" s="29"/>
      <c r="D26930" s="27"/>
      <c r="E26930" s="27"/>
      <c r="F26930" s="27"/>
      <c r="G26930" s="1"/>
      <c r="H26930" s="1"/>
      <c r="I26930" s="1"/>
    </row>
    <row r="26931" spans="2:9">
      <c r="B26931" s="1"/>
      <c r="C26931" s="29"/>
      <c r="D26931" s="27"/>
      <c r="E26931" s="27"/>
      <c r="F26931" s="27"/>
      <c r="G26931" s="1"/>
      <c r="H26931" s="1"/>
      <c r="I26931" s="1"/>
    </row>
    <row r="26932" spans="2:9">
      <c r="B26932" s="1"/>
      <c r="C26932" s="29"/>
      <c r="D26932" s="27"/>
      <c r="E26932" s="27"/>
      <c r="F26932" s="27"/>
      <c r="G26932" s="1"/>
      <c r="H26932" s="1"/>
      <c r="I26932" s="1"/>
    </row>
    <row r="26933" spans="2:9">
      <c r="B26933" s="1"/>
      <c r="C26933" s="29"/>
      <c r="D26933" s="27"/>
      <c r="E26933" s="27"/>
      <c r="F26933" s="27"/>
      <c r="G26933" s="1"/>
      <c r="H26933" s="1"/>
      <c r="I26933" s="1"/>
    </row>
    <row r="26934" spans="2:9">
      <c r="B26934" s="1"/>
      <c r="C26934" s="29"/>
      <c r="D26934" s="27"/>
      <c r="E26934" s="27"/>
      <c r="F26934" s="27"/>
      <c r="G26934" s="1"/>
      <c r="H26934" s="1"/>
      <c r="I26934" s="1"/>
    </row>
    <row r="26935" spans="2:9">
      <c r="B26935" s="1"/>
      <c r="C26935" s="29"/>
      <c r="D26935" s="27"/>
      <c r="E26935" s="27"/>
      <c r="F26935" s="27"/>
      <c r="G26935" s="1"/>
      <c r="H26935" s="1"/>
      <c r="I26935" s="1"/>
    </row>
    <row r="26936" spans="2:9">
      <c r="B26936" s="1"/>
      <c r="C26936" s="29"/>
      <c r="D26936" s="27"/>
      <c r="E26936" s="27"/>
      <c r="F26936" s="27"/>
      <c r="G26936" s="1"/>
      <c r="H26936" s="1"/>
      <c r="I26936" s="1"/>
    </row>
    <row r="26937" spans="2:9">
      <c r="B26937" s="1"/>
      <c r="C26937" s="29"/>
      <c r="D26937" s="27"/>
      <c r="E26937" s="27"/>
      <c r="F26937" s="27"/>
      <c r="G26937" s="1"/>
      <c r="H26937" s="1"/>
      <c r="I26937" s="1"/>
    </row>
    <row r="26938" spans="2:9">
      <c r="B26938" s="1"/>
      <c r="C26938" s="29"/>
      <c r="D26938" s="27"/>
      <c r="E26938" s="27"/>
      <c r="F26938" s="27"/>
      <c r="G26938" s="1"/>
      <c r="H26938" s="1"/>
      <c r="I26938" s="1"/>
    </row>
    <row r="26939" spans="2:9">
      <c r="B26939" s="1"/>
      <c r="C26939" s="29"/>
      <c r="D26939" s="27"/>
      <c r="E26939" s="27"/>
      <c r="F26939" s="27"/>
      <c r="G26939" s="1"/>
      <c r="H26939" s="1"/>
      <c r="I26939" s="1"/>
    </row>
    <row r="26940" spans="2:9">
      <c r="B26940" s="1"/>
      <c r="C26940" s="29"/>
      <c r="D26940" s="27"/>
      <c r="E26940" s="27"/>
      <c r="F26940" s="27"/>
      <c r="G26940" s="1"/>
      <c r="H26940" s="1"/>
      <c r="I26940" s="1"/>
    </row>
    <row r="26941" spans="2:9">
      <c r="B26941" s="1"/>
      <c r="C26941" s="29"/>
      <c r="D26941" s="27"/>
      <c r="E26941" s="27"/>
      <c r="F26941" s="27"/>
      <c r="G26941" s="1"/>
      <c r="H26941" s="1"/>
      <c r="I26941" s="1"/>
    </row>
    <row r="26942" spans="2:9">
      <c r="B26942" s="1"/>
      <c r="C26942" s="29"/>
      <c r="D26942" s="27"/>
      <c r="E26942" s="27"/>
      <c r="F26942" s="27"/>
      <c r="G26942" s="1"/>
      <c r="H26942" s="1"/>
      <c r="I26942" s="1"/>
    </row>
    <row r="26943" spans="2:9">
      <c r="B26943" s="1"/>
      <c r="C26943" s="29"/>
      <c r="D26943" s="27"/>
      <c r="E26943" s="27"/>
      <c r="F26943" s="27"/>
      <c r="G26943" s="1"/>
      <c r="H26943" s="1"/>
      <c r="I26943" s="1"/>
    </row>
    <row r="26944" spans="2:9">
      <c r="B26944" s="1"/>
      <c r="C26944" s="29"/>
      <c r="D26944" s="27"/>
      <c r="E26944" s="27"/>
      <c r="F26944" s="27"/>
      <c r="G26944" s="1"/>
      <c r="H26944" s="1"/>
      <c r="I26944" s="1"/>
    </row>
    <row r="26945" spans="2:9">
      <c r="B26945" s="1"/>
      <c r="C26945" s="29"/>
      <c r="D26945" s="27"/>
      <c r="E26945" s="27"/>
      <c r="F26945" s="27"/>
      <c r="G26945" s="1"/>
      <c r="H26945" s="1"/>
      <c r="I26945" s="1"/>
    </row>
    <row r="26946" spans="2:9">
      <c r="B26946" s="1"/>
      <c r="C26946" s="29"/>
      <c r="D26946" s="27"/>
      <c r="E26946" s="27"/>
      <c r="F26946" s="27"/>
      <c r="G26946" s="1"/>
      <c r="H26946" s="1"/>
      <c r="I26946" s="1"/>
    </row>
    <row r="26947" spans="2:9">
      <c r="B26947" s="1"/>
      <c r="C26947" s="29"/>
      <c r="D26947" s="27"/>
      <c r="E26947" s="27"/>
      <c r="F26947" s="27"/>
      <c r="G26947" s="1"/>
      <c r="H26947" s="1"/>
      <c r="I26947" s="1"/>
    </row>
    <row r="26948" spans="2:9">
      <c r="B26948" s="1"/>
      <c r="C26948" s="29"/>
      <c r="D26948" s="27"/>
      <c r="E26948" s="27"/>
      <c r="F26948" s="27"/>
      <c r="G26948" s="1"/>
      <c r="H26948" s="1"/>
      <c r="I26948" s="1"/>
    </row>
    <row r="26949" spans="2:9">
      <c r="B26949" s="1"/>
      <c r="C26949" s="29"/>
      <c r="D26949" s="27"/>
      <c r="E26949" s="27"/>
      <c r="F26949" s="27"/>
      <c r="G26949" s="1"/>
      <c r="H26949" s="1"/>
      <c r="I26949" s="1"/>
    </row>
    <row r="26950" spans="2:9">
      <c r="B26950" s="1"/>
      <c r="C26950" s="29"/>
      <c r="D26950" s="27"/>
      <c r="E26950" s="27"/>
      <c r="F26950" s="27"/>
      <c r="G26950" s="1"/>
      <c r="H26950" s="1"/>
      <c r="I26950" s="1"/>
    </row>
    <row r="26951" spans="2:9">
      <c r="B26951" s="1"/>
      <c r="C26951" s="29"/>
      <c r="D26951" s="27"/>
      <c r="E26951" s="27"/>
      <c r="F26951" s="27"/>
      <c r="G26951" s="1"/>
      <c r="H26951" s="1"/>
      <c r="I26951" s="1"/>
    </row>
    <row r="26952" spans="2:9">
      <c r="B26952" s="1"/>
      <c r="C26952" s="29"/>
      <c r="D26952" s="27"/>
      <c r="E26952" s="27"/>
      <c r="F26952" s="27"/>
      <c r="G26952" s="1"/>
      <c r="H26952" s="1"/>
      <c r="I26952" s="1"/>
    </row>
    <row r="26953" spans="2:9">
      <c r="B26953" s="1"/>
      <c r="C26953" s="29"/>
      <c r="D26953" s="27"/>
      <c r="E26953" s="27"/>
      <c r="F26953" s="27"/>
      <c r="G26953" s="1"/>
      <c r="H26953" s="1"/>
      <c r="I26953" s="1"/>
    </row>
    <row r="26954" spans="2:9">
      <c r="B26954" s="1"/>
      <c r="C26954" s="29"/>
      <c r="D26954" s="27"/>
      <c r="E26954" s="27"/>
      <c r="F26954" s="27"/>
      <c r="G26954" s="1"/>
      <c r="H26954" s="1"/>
      <c r="I26954" s="1"/>
    </row>
    <row r="26955" spans="2:9">
      <c r="B26955" s="1"/>
      <c r="C26955" s="29"/>
      <c r="D26955" s="27"/>
      <c r="E26955" s="27"/>
      <c r="F26955" s="27"/>
      <c r="G26955" s="1"/>
      <c r="H26955" s="1"/>
      <c r="I26955" s="1"/>
    </row>
    <row r="26956" spans="2:9">
      <c r="B26956" s="1"/>
      <c r="C26956" s="29"/>
      <c r="D26956" s="27"/>
      <c r="E26956" s="27"/>
      <c r="F26956" s="27"/>
      <c r="G26956" s="1"/>
      <c r="H26956" s="1"/>
      <c r="I26956" s="1"/>
    </row>
    <row r="26957" spans="2:9">
      <c r="B26957" s="1"/>
      <c r="C26957" s="29"/>
      <c r="D26957" s="27"/>
      <c r="E26957" s="27"/>
      <c r="F26957" s="27"/>
      <c r="G26957" s="1"/>
      <c r="H26957" s="1"/>
      <c r="I26957" s="1"/>
    </row>
    <row r="26958" spans="2:9">
      <c r="B26958" s="1"/>
      <c r="C26958" s="29"/>
      <c r="D26958" s="27"/>
      <c r="E26958" s="27"/>
      <c r="F26958" s="27"/>
      <c r="G26958" s="1"/>
      <c r="H26958" s="1"/>
      <c r="I26958" s="1"/>
    </row>
    <row r="26959" spans="2:9">
      <c r="B26959" s="1"/>
      <c r="C26959" s="29"/>
      <c r="D26959" s="27"/>
      <c r="E26959" s="27"/>
      <c r="F26959" s="27"/>
      <c r="G26959" s="1"/>
      <c r="H26959" s="1"/>
      <c r="I26959" s="1"/>
    </row>
    <row r="26960" spans="2:9">
      <c r="B26960" s="1"/>
      <c r="C26960" s="29"/>
      <c r="D26960" s="27"/>
      <c r="E26960" s="27"/>
      <c r="F26960" s="27"/>
      <c r="G26960" s="1"/>
      <c r="H26960" s="1"/>
      <c r="I26960" s="1"/>
    </row>
    <row r="26961" spans="2:9">
      <c r="B26961" s="1"/>
      <c r="C26961" s="29"/>
      <c r="D26961" s="27"/>
      <c r="E26961" s="27"/>
      <c r="F26961" s="27"/>
      <c r="G26961" s="1"/>
      <c r="H26961" s="1"/>
      <c r="I26961" s="1"/>
    </row>
    <row r="26962" spans="2:9">
      <c r="B26962" s="1"/>
      <c r="C26962" s="29"/>
      <c r="D26962" s="27"/>
      <c r="E26962" s="27"/>
      <c r="F26962" s="27"/>
      <c r="G26962" s="1"/>
      <c r="H26962" s="1"/>
      <c r="I26962" s="1"/>
    </row>
    <row r="26963" spans="2:9">
      <c r="B26963" s="1"/>
      <c r="C26963" s="29"/>
      <c r="D26963" s="27"/>
      <c r="E26963" s="27"/>
      <c r="F26963" s="27"/>
      <c r="G26963" s="1"/>
      <c r="H26963" s="1"/>
      <c r="I26963" s="1"/>
    </row>
    <row r="26964" spans="2:9">
      <c r="B26964" s="1"/>
      <c r="C26964" s="29"/>
      <c r="D26964" s="27"/>
      <c r="E26964" s="27"/>
      <c r="F26964" s="27"/>
      <c r="G26964" s="1"/>
      <c r="H26964" s="1"/>
      <c r="I26964" s="1"/>
    </row>
    <row r="26965" spans="2:9">
      <c r="B26965" s="1"/>
      <c r="C26965" s="29"/>
      <c r="D26965" s="27"/>
      <c r="E26965" s="27"/>
      <c r="F26965" s="27"/>
      <c r="G26965" s="1"/>
      <c r="H26965" s="1"/>
      <c r="I26965" s="1"/>
    </row>
    <row r="26966" spans="2:9">
      <c r="B26966" s="1"/>
      <c r="C26966" s="29"/>
      <c r="D26966" s="27"/>
      <c r="E26966" s="27"/>
      <c r="F26966" s="27"/>
      <c r="G26966" s="1"/>
      <c r="H26966" s="1"/>
      <c r="I26966" s="1"/>
    </row>
    <row r="26967" spans="2:9">
      <c r="B26967" s="1"/>
      <c r="C26967" s="29"/>
      <c r="D26967" s="27"/>
      <c r="E26967" s="27"/>
      <c r="F26967" s="27"/>
      <c r="G26967" s="1"/>
      <c r="H26967" s="1"/>
      <c r="I26967" s="1"/>
    </row>
    <row r="26968" spans="2:9">
      <c r="B26968" s="1"/>
      <c r="C26968" s="29"/>
      <c r="D26968" s="27"/>
      <c r="E26968" s="27"/>
      <c r="F26968" s="27"/>
      <c r="G26968" s="1"/>
      <c r="H26968" s="1"/>
      <c r="I26968" s="1"/>
    </row>
    <row r="26969" spans="2:9">
      <c r="B26969" s="1"/>
      <c r="C26969" s="29"/>
      <c r="D26969" s="27"/>
      <c r="E26969" s="27"/>
      <c r="F26969" s="27"/>
      <c r="G26969" s="1"/>
      <c r="H26969" s="1"/>
      <c r="I26969" s="1"/>
    </row>
    <row r="26970" spans="2:9">
      <c r="B26970" s="1"/>
      <c r="C26970" s="29"/>
      <c r="D26970" s="27"/>
      <c r="E26970" s="27"/>
      <c r="F26970" s="27"/>
      <c r="G26970" s="1"/>
      <c r="H26970" s="1"/>
      <c r="I26970" s="1"/>
    </row>
    <row r="26971" spans="2:9">
      <c r="B26971" s="1"/>
      <c r="C26971" s="29"/>
      <c r="D26971" s="27"/>
      <c r="E26971" s="27"/>
      <c r="F26971" s="27"/>
      <c r="G26971" s="1"/>
      <c r="H26971" s="1"/>
      <c r="I26971" s="1"/>
    </row>
    <row r="26972" spans="2:9">
      <c r="B26972" s="1"/>
      <c r="C26972" s="29"/>
      <c r="D26972" s="27"/>
      <c r="E26972" s="27"/>
      <c r="F26972" s="27"/>
      <c r="G26972" s="1"/>
      <c r="H26972" s="1"/>
      <c r="I26972" s="1"/>
    </row>
    <row r="26973" spans="2:9">
      <c r="B26973" s="1"/>
      <c r="C26973" s="29"/>
      <c r="D26973" s="27"/>
      <c r="E26973" s="27"/>
      <c r="F26973" s="27"/>
      <c r="G26973" s="1"/>
      <c r="H26973" s="1"/>
      <c r="I26973" s="1"/>
    </row>
    <row r="26974" spans="2:9">
      <c r="B26974" s="1"/>
      <c r="C26974" s="29"/>
      <c r="D26974" s="27"/>
      <c r="E26974" s="27"/>
      <c r="F26974" s="27"/>
      <c r="G26974" s="1"/>
      <c r="H26974" s="1"/>
      <c r="I26974" s="1"/>
    </row>
    <row r="26975" spans="2:9">
      <c r="B26975" s="1"/>
      <c r="C26975" s="29"/>
      <c r="D26975" s="27"/>
      <c r="E26975" s="27"/>
      <c r="F26975" s="27"/>
      <c r="G26975" s="1"/>
      <c r="H26975" s="1"/>
      <c r="I26975" s="1"/>
    </row>
    <row r="26976" spans="2:9">
      <c r="B26976" s="1"/>
      <c r="C26976" s="29"/>
      <c r="D26976" s="27"/>
      <c r="E26976" s="27"/>
      <c r="F26976" s="27"/>
      <c r="G26976" s="1"/>
      <c r="H26976" s="1"/>
      <c r="I26976" s="1"/>
    </row>
    <row r="26977" spans="2:9">
      <c r="B26977" s="1"/>
      <c r="C26977" s="29"/>
      <c r="D26977" s="27"/>
      <c r="E26977" s="27"/>
      <c r="F26977" s="27"/>
      <c r="G26977" s="1"/>
      <c r="H26977" s="1"/>
      <c r="I26977" s="1"/>
    </row>
    <row r="26978" spans="2:9">
      <c r="B26978" s="1"/>
      <c r="C26978" s="29"/>
      <c r="D26978" s="27"/>
      <c r="E26978" s="27"/>
      <c r="F26978" s="27"/>
      <c r="G26978" s="1"/>
      <c r="H26978" s="1"/>
      <c r="I26978" s="1"/>
    </row>
    <row r="26979" spans="2:9">
      <c r="B26979" s="1"/>
      <c r="C26979" s="29"/>
      <c r="D26979" s="27"/>
      <c r="E26979" s="27"/>
      <c r="F26979" s="27"/>
      <c r="G26979" s="1"/>
      <c r="H26979" s="1"/>
      <c r="I26979" s="1"/>
    </row>
    <row r="26980" spans="2:9">
      <c r="B26980" s="1"/>
      <c r="C26980" s="29"/>
      <c r="D26980" s="27"/>
      <c r="E26980" s="27"/>
      <c r="F26980" s="27"/>
      <c r="G26980" s="1"/>
      <c r="H26980" s="1"/>
      <c r="I26980" s="1"/>
    </row>
    <row r="26981" spans="2:9">
      <c r="B26981" s="1"/>
      <c r="C26981" s="29"/>
      <c r="D26981" s="27"/>
      <c r="E26981" s="27"/>
      <c r="F26981" s="27"/>
      <c r="G26981" s="1"/>
      <c r="H26981" s="1"/>
      <c r="I26981" s="1"/>
    </row>
    <row r="26982" spans="2:9">
      <c r="B26982" s="1"/>
      <c r="C26982" s="29"/>
      <c r="D26982" s="27"/>
      <c r="E26982" s="27"/>
      <c r="F26982" s="27"/>
      <c r="G26982" s="1"/>
      <c r="H26982" s="1"/>
      <c r="I26982" s="1"/>
    </row>
    <row r="26983" spans="2:9">
      <c r="B26983" s="1"/>
      <c r="C26983" s="29"/>
      <c r="D26983" s="27"/>
      <c r="E26983" s="27"/>
      <c r="F26983" s="27"/>
      <c r="G26983" s="1"/>
      <c r="H26983" s="1"/>
      <c r="I26983" s="1"/>
    </row>
    <row r="26984" spans="2:9">
      <c r="B26984" s="1"/>
      <c r="C26984" s="29"/>
      <c r="D26984" s="27"/>
      <c r="E26984" s="27"/>
      <c r="F26984" s="27"/>
      <c r="G26984" s="1"/>
      <c r="H26984" s="1"/>
      <c r="I26984" s="1"/>
    </row>
    <row r="26985" spans="2:9">
      <c r="B26985" s="1"/>
      <c r="C26985" s="29"/>
      <c r="D26985" s="27"/>
      <c r="E26985" s="27"/>
      <c r="F26985" s="27"/>
      <c r="G26985" s="1"/>
      <c r="H26985" s="1"/>
      <c r="I26985" s="1"/>
    </row>
    <row r="26986" spans="2:9">
      <c r="B26986" s="1"/>
      <c r="C26986" s="29"/>
      <c r="D26986" s="27"/>
      <c r="E26986" s="27"/>
      <c r="F26986" s="27"/>
      <c r="G26986" s="1"/>
      <c r="H26986" s="1"/>
      <c r="I26986" s="1"/>
    </row>
    <row r="26987" spans="2:9">
      <c r="B26987" s="1"/>
      <c r="C26987" s="29"/>
      <c r="D26987" s="27"/>
      <c r="E26987" s="27"/>
      <c r="F26987" s="27"/>
      <c r="G26987" s="1"/>
      <c r="H26987" s="1"/>
      <c r="I26987" s="1"/>
    </row>
    <row r="26988" spans="2:9">
      <c r="B26988" s="1"/>
      <c r="C26988" s="29"/>
      <c r="D26988" s="27"/>
      <c r="E26988" s="27"/>
      <c r="F26988" s="27"/>
      <c r="G26988" s="1"/>
      <c r="H26988" s="1"/>
      <c r="I26988" s="1"/>
    </row>
    <row r="26989" spans="2:9">
      <c r="B26989" s="1"/>
      <c r="C26989" s="29"/>
      <c r="D26989" s="27"/>
      <c r="E26989" s="27"/>
      <c r="F26989" s="27"/>
      <c r="G26989" s="1"/>
      <c r="H26989" s="1"/>
      <c r="I26989" s="1"/>
    </row>
    <row r="26990" spans="2:9">
      <c r="B26990" s="1"/>
      <c r="C26990" s="29"/>
      <c r="D26990" s="27"/>
      <c r="E26990" s="27"/>
      <c r="F26990" s="27"/>
      <c r="G26990" s="1"/>
      <c r="H26990" s="1"/>
      <c r="I26990" s="1"/>
    </row>
    <row r="26991" spans="2:9">
      <c r="B26991" s="1"/>
      <c r="C26991" s="29"/>
      <c r="D26991" s="27"/>
      <c r="E26991" s="27"/>
      <c r="F26991" s="27"/>
      <c r="G26991" s="1"/>
      <c r="H26991" s="1"/>
      <c r="I26991" s="1"/>
    </row>
    <row r="26992" spans="2:9">
      <c r="B26992" s="1"/>
      <c r="C26992" s="29"/>
      <c r="D26992" s="27"/>
      <c r="E26992" s="27"/>
      <c r="F26992" s="27"/>
      <c r="G26992" s="1"/>
      <c r="H26992" s="1"/>
      <c r="I26992" s="1"/>
    </row>
    <row r="26993" spans="2:9">
      <c r="B26993" s="1"/>
      <c r="C26993" s="29"/>
      <c r="D26993" s="27"/>
      <c r="E26993" s="27"/>
      <c r="F26993" s="27"/>
      <c r="G26993" s="1"/>
      <c r="H26993" s="1"/>
      <c r="I26993" s="1"/>
    </row>
    <row r="26994" spans="2:9">
      <c r="B26994" s="1"/>
      <c r="C26994" s="29"/>
      <c r="D26994" s="27"/>
      <c r="E26994" s="27"/>
      <c r="F26994" s="27"/>
      <c r="G26994" s="1"/>
      <c r="H26994" s="1"/>
      <c r="I26994" s="1"/>
    </row>
    <row r="26995" spans="2:9">
      <c r="B26995" s="1"/>
      <c r="C26995" s="29"/>
      <c r="D26995" s="27"/>
      <c r="E26995" s="27"/>
      <c r="F26995" s="27"/>
      <c r="G26995" s="1"/>
      <c r="H26995" s="1"/>
      <c r="I26995" s="1"/>
    </row>
    <row r="26996" spans="2:9">
      <c r="B26996" s="1"/>
      <c r="C26996" s="29"/>
      <c r="D26996" s="27"/>
      <c r="E26996" s="27"/>
      <c r="F26996" s="27"/>
      <c r="G26996" s="1"/>
      <c r="H26996" s="1"/>
      <c r="I26996" s="1"/>
    </row>
    <row r="26997" spans="2:9">
      <c r="B26997" s="1"/>
      <c r="C26997" s="29"/>
      <c r="D26997" s="27"/>
      <c r="E26997" s="27"/>
      <c r="F26997" s="27"/>
      <c r="G26997" s="1"/>
      <c r="H26997" s="1"/>
      <c r="I26997" s="1"/>
    </row>
    <row r="26998" spans="2:9">
      <c r="B26998" s="1"/>
      <c r="C26998" s="29"/>
      <c r="D26998" s="27"/>
      <c r="E26998" s="27"/>
      <c r="F26998" s="27"/>
      <c r="G26998" s="1"/>
      <c r="H26998" s="1"/>
      <c r="I26998" s="1"/>
    </row>
    <row r="26999" spans="2:9">
      <c r="B26999" s="1"/>
      <c r="C26999" s="29"/>
      <c r="D26999" s="27"/>
      <c r="E26999" s="27"/>
      <c r="F26999" s="27"/>
      <c r="G26999" s="1"/>
      <c r="H26999" s="1"/>
      <c r="I26999" s="1"/>
    </row>
    <row r="27000" spans="2:9">
      <c r="B27000" s="1"/>
      <c r="C27000" s="29"/>
      <c r="D27000" s="27"/>
      <c r="E27000" s="27"/>
      <c r="F27000" s="27"/>
      <c r="G27000" s="1"/>
      <c r="H27000" s="1"/>
      <c r="I27000" s="1"/>
    </row>
    <row r="27001" spans="2:9">
      <c r="B27001" s="1"/>
      <c r="C27001" s="29"/>
      <c r="D27001" s="27"/>
      <c r="E27001" s="27"/>
      <c r="F27001" s="27"/>
      <c r="G27001" s="1"/>
      <c r="H27001" s="1"/>
      <c r="I27001" s="1"/>
    </row>
    <row r="27002" spans="2:9">
      <c r="B27002" s="1"/>
      <c r="C27002" s="29"/>
      <c r="D27002" s="27"/>
      <c r="E27002" s="27"/>
      <c r="F27002" s="27"/>
      <c r="G27002" s="1"/>
      <c r="H27002" s="1"/>
      <c r="I27002" s="1"/>
    </row>
    <row r="27003" spans="2:9">
      <c r="B27003" s="1"/>
      <c r="C27003" s="29"/>
      <c r="D27003" s="27"/>
      <c r="E27003" s="27"/>
      <c r="F27003" s="27"/>
      <c r="G27003" s="1"/>
      <c r="H27003" s="1"/>
      <c r="I27003" s="1"/>
    </row>
    <row r="27004" spans="2:9">
      <c r="B27004" s="1"/>
      <c r="C27004" s="29"/>
      <c r="D27004" s="27"/>
      <c r="E27004" s="27"/>
      <c r="F27004" s="27"/>
      <c r="G27004" s="1"/>
      <c r="H27004" s="1"/>
      <c r="I27004" s="1"/>
    </row>
    <row r="27005" spans="2:9">
      <c r="B27005" s="1"/>
      <c r="C27005" s="29"/>
      <c r="D27005" s="27"/>
      <c r="E27005" s="27"/>
      <c r="F27005" s="27"/>
      <c r="G27005" s="1"/>
      <c r="H27005" s="1"/>
      <c r="I27005" s="1"/>
    </row>
    <row r="27006" spans="2:9">
      <c r="B27006" s="1"/>
      <c r="C27006" s="29"/>
      <c r="D27006" s="27"/>
      <c r="E27006" s="27"/>
      <c r="F27006" s="27"/>
      <c r="G27006" s="1"/>
      <c r="H27006" s="1"/>
      <c r="I27006" s="1"/>
    </row>
    <row r="27007" spans="2:9">
      <c r="B27007" s="1"/>
      <c r="C27007" s="29"/>
      <c r="D27007" s="27"/>
      <c r="E27007" s="27"/>
      <c r="F27007" s="27"/>
      <c r="G27007" s="1"/>
      <c r="H27007" s="1"/>
      <c r="I27007" s="1"/>
    </row>
    <row r="27008" spans="2:9">
      <c r="B27008" s="1"/>
      <c r="C27008" s="29"/>
      <c r="D27008" s="27"/>
      <c r="E27008" s="27"/>
      <c r="F27008" s="27"/>
      <c r="G27008" s="1"/>
      <c r="H27008" s="1"/>
      <c r="I27008" s="1"/>
    </row>
    <row r="27009" spans="2:9">
      <c r="B27009" s="1"/>
      <c r="C27009" s="29"/>
      <c r="D27009" s="27"/>
      <c r="E27009" s="27"/>
      <c r="F27009" s="27"/>
      <c r="G27009" s="1"/>
      <c r="H27009" s="1"/>
      <c r="I27009" s="1"/>
    </row>
    <row r="27010" spans="2:9">
      <c r="B27010" s="1"/>
      <c r="C27010" s="29"/>
      <c r="D27010" s="27"/>
      <c r="E27010" s="27"/>
      <c r="F27010" s="27"/>
      <c r="G27010" s="1"/>
      <c r="H27010" s="1"/>
      <c r="I27010" s="1"/>
    </row>
    <row r="27011" spans="2:9">
      <c r="B27011" s="1"/>
      <c r="C27011" s="29"/>
      <c r="D27011" s="27"/>
      <c r="E27011" s="27"/>
      <c r="F27011" s="27"/>
      <c r="G27011" s="1"/>
      <c r="H27011" s="1"/>
      <c r="I27011" s="1"/>
    </row>
    <row r="27012" spans="2:9">
      <c r="B27012" s="1"/>
      <c r="C27012" s="29"/>
      <c r="D27012" s="27"/>
      <c r="E27012" s="27"/>
      <c r="F27012" s="27"/>
      <c r="G27012" s="1"/>
      <c r="H27012" s="1"/>
      <c r="I27012" s="1"/>
    </row>
    <row r="27013" spans="2:9">
      <c r="B27013" s="1"/>
      <c r="C27013" s="29"/>
      <c r="D27013" s="27"/>
      <c r="E27013" s="27"/>
      <c r="F27013" s="27"/>
      <c r="G27013" s="1"/>
      <c r="H27013" s="1"/>
      <c r="I27013" s="1"/>
    </row>
    <row r="27014" spans="2:9">
      <c r="B27014" s="1"/>
      <c r="C27014" s="29"/>
      <c r="D27014" s="27"/>
      <c r="E27014" s="27"/>
      <c r="F27014" s="27"/>
      <c r="G27014" s="1"/>
      <c r="H27014" s="1"/>
      <c r="I27014" s="1"/>
    </row>
    <row r="27015" spans="2:9">
      <c r="B27015" s="1"/>
      <c r="C27015" s="29"/>
      <c r="D27015" s="27"/>
      <c r="E27015" s="27"/>
      <c r="F27015" s="27"/>
      <c r="G27015" s="1"/>
      <c r="H27015" s="1"/>
      <c r="I27015" s="1"/>
    </row>
    <row r="27016" spans="2:9">
      <c r="B27016" s="1"/>
      <c r="C27016" s="29"/>
      <c r="D27016" s="27"/>
      <c r="E27016" s="27"/>
      <c r="F27016" s="27"/>
      <c r="G27016" s="1"/>
      <c r="H27016" s="1"/>
      <c r="I27016" s="1"/>
    </row>
    <row r="27017" spans="2:9">
      <c r="B27017" s="1"/>
      <c r="C27017" s="29"/>
      <c r="D27017" s="27"/>
      <c r="E27017" s="27"/>
      <c r="F27017" s="27"/>
      <c r="G27017" s="1"/>
      <c r="H27017" s="1"/>
      <c r="I27017" s="1"/>
    </row>
    <row r="27018" spans="2:9">
      <c r="B27018" s="1"/>
      <c r="C27018" s="29"/>
      <c r="D27018" s="27"/>
      <c r="E27018" s="27"/>
      <c r="F27018" s="27"/>
      <c r="G27018" s="1"/>
      <c r="H27018" s="1"/>
      <c r="I27018" s="1"/>
    </row>
    <row r="27019" spans="2:9">
      <c r="B27019" s="1"/>
      <c r="C27019" s="29"/>
      <c r="D27019" s="27"/>
      <c r="E27019" s="27"/>
      <c r="F27019" s="27"/>
      <c r="G27019" s="1"/>
      <c r="H27019" s="1"/>
      <c r="I27019" s="1"/>
    </row>
    <row r="27020" spans="2:9">
      <c r="B27020" s="1"/>
      <c r="C27020" s="29"/>
      <c r="D27020" s="27"/>
      <c r="E27020" s="27"/>
      <c r="F27020" s="27"/>
      <c r="G27020" s="1"/>
      <c r="H27020" s="1"/>
      <c r="I27020" s="1"/>
    </row>
    <row r="27021" spans="2:9">
      <c r="B27021" s="1"/>
      <c r="C27021" s="29"/>
      <c r="D27021" s="27"/>
      <c r="E27021" s="27"/>
      <c r="F27021" s="27"/>
      <c r="G27021" s="1"/>
      <c r="H27021" s="1"/>
      <c r="I27021" s="1"/>
    </row>
    <row r="27022" spans="2:9">
      <c r="B27022" s="1"/>
      <c r="C27022" s="29"/>
      <c r="D27022" s="27"/>
      <c r="E27022" s="27"/>
      <c r="F27022" s="27"/>
      <c r="G27022" s="1"/>
      <c r="H27022" s="1"/>
      <c r="I27022" s="1"/>
    </row>
    <row r="27023" spans="2:9">
      <c r="B27023" s="1"/>
      <c r="C27023" s="29"/>
      <c r="D27023" s="27"/>
      <c r="E27023" s="27"/>
      <c r="F27023" s="27"/>
      <c r="G27023" s="1"/>
      <c r="H27023" s="1"/>
      <c r="I27023" s="1"/>
    </row>
    <row r="27024" spans="2:9">
      <c r="B27024" s="1"/>
      <c r="C27024" s="29"/>
      <c r="D27024" s="27"/>
      <c r="E27024" s="27"/>
      <c r="F27024" s="27"/>
      <c r="G27024" s="1"/>
      <c r="H27024" s="1"/>
      <c r="I27024" s="1"/>
    </row>
    <row r="27025" spans="2:9">
      <c r="B27025" s="1"/>
      <c r="C27025" s="29"/>
      <c r="D27025" s="27"/>
      <c r="E27025" s="27"/>
      <c r="F27025" s="27"/>
      <c r="G27025" s="1"/>
      <c r="H27025" s="1"/>
      <c r="I27025" s="1"/>
    </row>
    <row r="27026" spans="2:9">
      <c r="B27026" s="1"/>
      <c r="C27026" s="29"/>
      <c r="D27026" s="27"/>
      <c r="E27026" s="27"/>
      <c r="F27026" s="27"/>
      <c r="G27026" s="1"/>
      <c r="H27026" s="1"/>
      <c r="I27026" s="1"/>
    </row>
    <row r="27027" spans="2:9">
      <c r="B27027" s="1"/>
      <c r="C27027" s="29"/>
      <c r="D27027" s="27"/>
      <c r="E27027" s="27"/>
      <c r="F27027" s="27"/>
      <c r="G27027" s="1"/>
      <c r="H27027" s="1"/>
      <c r="I27027" s="1"/>
    </row>
    <row r="27028" spans="2:9">
      <c r="B27028" s="1"/>
      <c r="C27028" s="29"/>
      <c r="D27028" s="27"/>
      <c r="E27028" s="27"/>
      <c r="F27028" s="27"/>
      <c r="G27028" s="1"/>
      <c r="H27028" s="1"/>
      <c r="I27028" s="1"/>
    </row>
    <row r="27029" spans="2:9">
      <c r="B27029" s="1"/>
      <c r="C27029" s="29"/>
      <c r="D27029" s="27"/>
      <c r="E27029" s="27"/>
      <c r="F27029" s="27"/>
      <c r="G27029" s="1"/>
      <c r="H27029" s="1"/>
      <c r="I27029" s="1"/>
    </row>
    <row r="27030" spans="2:9">
      <c r="B27030" s="1"/>
      <c r="C27030" s="29"/>
      <c r="D27030" s="27"/>
      <c r="E27030" s="27"/>
      <c r="F27030" s="27"/>
      <c r="G27030" s="1"/>
      <c r="H27030" s="1"/>
      <c r="I27030" s="1"/>
    </row>
    <row r="27031" spans="2:9">
      <c r="B27031" s="1"/>
      <c r="C27031" s="29"/>
      <c r="D27031" s="27"/>
      <c r="E27031" s="27"/>
      <c r="F27031" s="27"/>
      <c r="G27031" s="1"/>
      <c r="H27031" s="1"/>
      <c r="I27031" s="1"/>
    </row>
    <row r="27032" spans="2:9">
      <c r="B27032" s="1"/>
      <c r="C27032" s="29"/>
      <c r="D27032" s="27"/>
      <c r="E27032" s="27"/>
      <c r="F27032" s="27"/>
      <c r="G27032" s="1"/>
      <c r="H27032" s="1"/>
      <c r="I27032" s="1"/>
    </row>
    <row r="27033" spans="2:9">
      <c r="B27033" s="1"/>
      <c r="C27033" s="29"/>
      <c r="D27033" s="27"/>
      <c r="E27033" s="27"/>
      <c r="F27033" s="27"/>
      <c r="G27033" s="1"/>
      <c r="H27033" s="1"/>
      <c r="I27033" s="1"/>
    </row>
    <row r="27034" spans="2:9">
      <c r="B27034" s="1"/>
      <c r="C27034" s="29"/>
      <c r="D27034" s="27"/>
      <c r="E27034" s="27"/>
      <c r="F27034" s="27"/>
      <c r="G27034" s="1"/>
      <c r="H27034" s="1"/>
      <c r="I27034" s="1"/>
    </row>
    <row r="27035" spans="2:9">
      <c r="B27035" s="1"/>
      <c r="C27035" s="29"/>
      <c r="D27035" s="27"/>
      <c r="E27035" s="27"/>
      <c r="F27035" s="27"/>
      <c r="G27035" s="1"/>
      <c r="H27035" s="1"/>
      <c r="I27035" s="1"/>
    </row>
    <row r="27036" spans="2:9">
      <c r="B27036" s="1"/>
      <c r="C27036" s="29"/>
      <c r="D27036" s="27"/>
      <c r="E27036" s="27"/>
      <c r="F27036" s="27"/>
      <c r="G27036" s="1"/>
      <c r="H27036" s="1"/>
      <c r="I27036" s="1"/>
    </row>
    <row r="27037" spans="2:9">
      <c r="B27037" s="1"/>
      <c r="C27037" s="29"/>
      <c r="D27037" s="27"/>
      <c r="E27037" s="27"/>
      <c r="F27037" s="27"/>
      <c r="G27037" s="1"/>
      <c r="H27037" s="1"/>
      <c r="I27037" s="1"/>
    </row>
    <row r="27038" spans="2:9">
      <c r="B27038" s="1"/>
      <c r="C27038" s="29"/>
      <c r="D27038" s="27"/>
      <c r="E27038" s="27"/>
      <c r="F27038" s="27"/>
      <c r="G27038" s="1"/>
      <c r="H27038" s="1"/>
      <c r="I27038" s="1"/>
    </row>
    <row r="27039" spans="2:9">
      <c r="B27039" s="1"/>
      <c r="C27039" s="29"/>
      <c r="D27039" s="27"/>
      <c r="E27039" s="27"/>
      <c r="F27039" s="27"/>
      <c r="G27039" s="1"/>
      <c r="H27039" s="1"/>
      <c r="I27039" s="1"/>
    </row>
    <row r="27040" spans="2:9">
      <c r="B27040" s="1"/>
      <c r="C27040" s="29"/>
      <c r="D27040" s="27"/>
      <c r="E27040" s="27"/>
      <c r="F27040" s="27"/>
      <c r="G27040" s="1"/>
      <c r="H27040" s="1"/>
      <c r="I27040" s="1"/>
    </row>
    <row r="27041" spans="2:9">
      <c r="B27041" s="1"/>
      <c r="C27041" s="29"/>
      <c r="D27041" s="27"/>
      <c r="E27041" s="27"/>
      <c r="F27041" s="27"/>
      <c r="G27041" s="1"/>
      <c r="H27041" s="1"/>
      <c r="I27041" s="1"/>
    </row>
    <row r="27042" spans="2:9">
      <c r="B27042" s="1"/>
      <c r="C27042" s="29"/>
      <c r="D27042" s="27"/>
      <c r="E27042" s="27"/>
      <c r="F27042" s="27"/>
      <c r="G27042" s="1"/>
      <c r="H27042" s="1"/>
      <c r="I27042" s="1"/>
    </row>
    <row r="27043" spans="2:9">
      <c r="B27043" s="1"/>
      <c r="C27043" s="29"/>
      <c r="D27043" s="27"/>
      <c r="E27043" s="27"/>
      <c r="F27043" s="27"/>
      <c r="G27043" s="1"/>
      <c r="H27043" s="1"/>
      <c r="I27043" s="1"/>
    </row>
    <row r="27044" spans="2:9">
      <c r="B27044" s="1"/>
      <c r="C27044" s="29"/>
      <c r="D27044" s="27"/>
      <c r="E27044" s="27"/>
      <c r="F27044" s="27"/>
      <c r="G27044" s="1"/>
      <c r="H27044" s="1"/>
      <c r="I27044" s="1"/>
    </row>
    <row r="27045" spans="2:9">
      <c r="B27045" s="1"/>
      <c r="C27045" s="29"/>
      <c r="D27045" s="27"/>
      <c r="E27045" s="27"/>
      <c r="F27045" s="27"/>
      <c r="G27045" s="1"/>
      <c r="H27045" s="1"/>
      <c r="I27045" s="1"/>
    </row>
    <row r="27046" spans="2:9">
      <c r="B27046" s="1"/>
      <c r="C27046" s="29"/>
      <c r="D27046" s="27"/>
      <c r="E27046" s="27"/>
      <c r="F27046" s="27"/>
      <c r="G27046" s="1"/>
      <c r="H27046" s="1"/>
      <c r="I27046" s="1"/>
    </row>
    <row r="27047" spans="2:9">
      <c r="B27047" s="1"/>
      <c r="C27047" s="29"/>
      <c r="D27047" s="27"/>
      <c r="E27047" s="27"/>
      <c r="F27047" s="27"/>
      <c r="G27047" s="1"/>
      <c r="H27047" s="1"/>
      <c r="I27047" s="1"/>
    </row>
    <row r="27048" spans="2:9">
      <c r="B27048" s="1"/>
      <c r="C27048" s="29"/>
      <c r="D27048" s="27"/>
      <c r="E27048" s="27"/>
      <c r="F27048" s="27"/>
      <c r="G27048" s="1"/>
      <c r="H27048" s="1"/>
      <c r="I27048" s="1"/>
    </row>
    <row r="27049" spans="2:9">
      <c r="B27049" s="1"/>
      <c r="C27049" s="29"/>
      <c r="D27049" s="27"/>
      <c r="E27049" s="27"/>
      <c r="F27049" s="27"/>
      <c r="G27049" s="1"/>
      <c r="H27049" s="1"/>
      <c r="I27049" s="1"/>
    </row>
    <row r="27050" spans="2:9">
      <c r="B27050" s="1"/>
      <c r="C27050" s="29"/>
      <c r="D27050" s="27"/>
      <c r="E27050" s="27"/>
      <c r="F27050" s="27"/>
      <c r="G27050" s="1"/>
      <c r="H27050" s="1"/>
      <c r="I27050" s="1"/>
    </row>
    <row r="27051" spans="2:9">
      <c r="B27051" s="1"/>
      <c r="C27051" s="29"/>
      <c r="D27051" s="27"/>
      <c r="E27051" s="27"/>
      <c r="F27051" s="27"/>
      <c r="G27051" s="1"/>
      <c r="H27051" s="1"/>
      <c r="I27051" s="1"/>
    </row>
    <row r="27052" spans="2:9">
      <c r="B27052" s="1"/>
      <c r="C27052" s="29"/>
      <c r="D27052" s="27"/>
      <c r="E27052" s="27"/>
      <c r="F27052" s="27"/>
      <c r="G27052" s="1"/>
      <c r="H27052" s="1"/>
      <c r="I27052" s="1"/>
    </row>
    <row r="27053" spans="2:9">
      <c r="B27053" s="1"/>
      <c r="C27053" s="29"/>
      <c r="D27053" s="27"/>
      <c r="E27053" s="27"/>
      <c r="F27053" s="27"/>
      <c r="G27053" s="1"/>
      <c r="H27053" s="1"/>
      <c r="I27053" s="1"/>
    </row>
    <row r="27054" spans="2:9">
      <c r="B27054" s="1"/>
      <c r="C27054" s="29"/>
      <c r="D27054" s="27"/>
      <c r="E27054" s="27"/>
      <c r="F27054" s="27"/>
      <c r="G27054" s="1"/>
      <c r="H27054" s="1"/>
      <c r="I27054" s="1"/>
    </row>
    <row r="27055" spans="2:9">
      <c r="B27055" s="1"/>
      <c r="C27055" s="29"/>
      <c r="D27055" s="27"/>
      <c r="E27055" s="27"/>
      <c r="F27055" s="27"/>
      <c r="G27055" s="1"/>
      <c r="H27055" s="1"/>
      <c r="I27055" s="1"/>
    </row>
    <row r="27056" spans="2:9">
      <c r="B27056" s="1"/>
      <c r="C27056" s="29"/>
      <c r="D27056" s="27"/>
      <c r="E27056" s="27"/>
      <c r="F27056" s="27"/>
      <c r="G27056" s="1"/>
      <c r="H27056" s="1"/>
      <c r="I27056" s="1"/>
    </row>
    <row r="27057" spans="2:9">
      <c r="B27057" s="1"/>
      <c r="C27057" s="29"/>
      <c r="D27057" s="27"/>
      <c r="E27057" s="27"/>
      <c r="F27057" s="27"/>
      <c r="G27057" s="1"/>
      <c r="H27057" s="1"/>
      <c r="I27057" s="1"/>
    </row>
    <row r="27058" spans="2:9">
      <c r="B27058" s="1"/>
      <c r="C27058" s="29"/>
      <c r="D27058" s="27"/>
      <c r="E27058" s="27"/>
      <c r="F27058" s="27"/>
      <c r="G27058" s="1"/>
      <c r="H27058" s="1"/>
      <c r="I27058" s="1"/>
    </row>
    <row r="27059" spans="2:9">
      <c r="B27059" s="1"/>
      <c r="C27059" s="29"/>
      <c r="D27059" s="27"/>
      <c r="E27059" s="27"/>
      <c r="F27059" s="27"/>
      <c r="G27059" s="1"/>
      <c r="H27059" s="1"/>
      <c r="I27059" s="1"/>
    </row>
    <row r="27060" spans="2:9">
      <c r="B27060" s="1"/>
      <c r="C27060" s="29"/>
      <c r="D27060" s="27"/>
      <c r="E27060" s="27"/>
      <c r="F27060" s="27"/>
      <c r="G27060" s="1"/>
      <c r="H27060" s="1"/>
      <c r="I27060" s="1"/>
    </row>
    <row r="27061" spans="2:9">
      <c r="B27061" s="1"/>
      <c r="C27061" s="29"/>
      <c r="D27061" s="27"/>
      <c r="E27061" s="27"/>
      <c r="F27061" s="27"/>
      <c r="G27061" s="1"/>
      <c r="H27061" s="1"/>
      <c r="I27061" s="1"/>
    </row>
    <row r="27062" spans="2:9">
      <c r="B27062" s="1"/>
      <c r="C27062" s="29"/>
      <c r="D27062" s="27"/>
      <c r="E27062" s="27"/>
      <c r="F27062" s="27"/>
      <c r="G27062" s="1"/>
      <c r="H27062" s="1"/>
      <c r="I27062" s="1"/>
    </row>
    <row r="27063" spans="2:9">
      <c r="B27063" s="1"/>
      <c r="C27063" s="29"/>
      <c r="D27063" s="27"/>
      <c r="E27063" s="27"/>
      <c r="F27063" s="27"/>
      <c r="G27063" s="1"/>
      <c r="H27063" s="1"/>
      <c r="I27063" s="1"/>
    </row>
    <row r="27064" spans="2:9">
      <c r="B27064" s="1"/>
      <c r="C27064" s="29"/>
      <c r="D27064" s="27"/>
      <c r="E27064" s="27"/>
      <c r="F27064" s="27"/>
      <c r="G27064" s="1"/>
      <c r="H27064" s="1"/>
      <c r="I27064" s="1"/>
    </row>
    <row r="27065" spans="2:9">
      <c r="B27065" s="1"/>
      <c r="C27065" s="29"/>
      <c r="D27065" s="27"/>
      <c r="E27065" s="27"/>
      <c r="F27065" s="27"/>
      <c r="G27065" s="1"/>
      <c r="H27065" s="1"/>
      <c r="I27065" s="1"/>
    </row>
    <row r="27066" spans="2:9">
      <c r="B27066" s="1"/>
      <c r="C27066" s="29"/>
      <c r="D27066" s="27"/>
      <c r="E27066" s="27"/>
      <c r="F27066" s="27"/>
      <c r="G27066" s="1"/>
      <c r="H27066" s="1"/>
      <c r="I27066" s="1"/>
    </row>
    <row r="27067" spans="2:9">
      <c r="B27067" s="1"/>
      <c r="C27067" s="29"/>
      <c r="D27067" s="27"/>
      <c r="E27067" s="27"/>
      <c r="F27067" s="27"/>
      <c r="G27067" s="1"/>
      <c r="H27067" s="1"/>
      <c r="I27067" s="1"/>
    </row>
    <row r="27068" spans="2:9">
      <c r="B27068" s="1"/>
      <c r="C27068" s="29"/>
      <c r="D27068" s="27"/>
      <c r="E27068" s="27"/>
      <c r="F27068" s="27"/>
      <c r="G27068" s="1"/>
      <c r="H27068" s="1"/>
      <c r="I27068" s="1"/>
    </row>
    <row r="27069" spans="2:9">
      <c r="B27069" s="1"/>
      <c r="C27069" s="29"/>
      <c r="D27069" s="27"/>
      <c r="E27069" s="27"/>
      <c r="F27069" s="27"/>
      <c r="G27069" s="1"/>
      <c r="H27069" s="1"/>
      <c r="I27069" s="1"/>
    </row>
    <row r="27070" spans="2:9">
      <c r="B27070" s="1"/>
      <c r="C27070" s="29"/>
      <c r="D27070" s="27"/>
      <c r="E27070" s="27"/>
      <c r="F27070" s="27"/>
      <c r="G27070" s="1"/>
      <c r="H27070" s="1"/>
      <c r="I27070" s="1"/>
    </row>
    <row r="27071" spans="2:9">
      <c r="B27071" s="1"/>
      <c r="C27071" s="29"/>
      <c r="D27071" s="27"/>
      <c r="E27071" s="27"/>
      <c r="F27071" s="27"/>
      <c r="G27071" s="1"/>
      <c r="H27071" s="1"/>
      <c r="I27071" s="1"/>
    </row>
    <row r="27072" spans="2:9">
      <c r="B27072" s="1"/>
      <c r="C27072" s="29"/>
      <c r="D27072" s="27"/>
      <c r="E27072" s="27"/>
      <c r="F27072" s="27"/>
      <c r="G27072" s="1"/>
      <c r="H27072" s="1"/>
      <c r="I27072" s="1"/>
    </row>
    <row r="27073" spans="2:9">
      <c r="B27073" s="1"/>
      <c r="C27073" s="29"/>
      <c r="D27073" s="27"/>
      <c r="E27073" s="27"/>
      <c r="F27073" s="27"/>
      <c r="G27073" s="1"/>
      <c r="H27073" s="1"/>
      <c r="I27073" s="1"/>
    </row>
    <row r="27074" spans="2:9">
      <c r="B27074" s="1"/>
      <c r="C27074" s="29"/>
      <c r="D27074" s="27"/>
      <c r="E27074" s="27"/>
      <c r="F27074" s="27"/>
      <c r="G27074" s="1"/>
      <c r="H27074" s="1"/>
      <c r="I27074" s="1"/>
    </row>
    <row r="27075" spans="2:9">
      <c r="B27075" s="1"/>
      <c r="C27075" s="29"/>
      <c r="D27075" s="27"/>
      <c r="E27075" s="27"/>
      <c r="F27075" s="27"/>
      <c r="G27075" s="1"/>
      <c r="H27075" s="1"/>
      <c r="I27075" s="1"/>
    </row>
    <row r="27076" spans="2:9">
      <c r="B27076" s="1"/>
      <c r="C27076" s="29"/>
      <c r="D27076" s="27"/>
      <c r="E27076" s="27"/>
      <c r="F27076" s="27"/>
      <c r="G27076" s="1"/>
      <c r="H27076" s="1"/>
      <c r="I27076" s="1"/>
    </row>
    <row r="27077" spans="2:9">
      <c r="B27077" s="1"/>
      <c r="C27077" s="29"/>
      <c r="D27077" s="27"/>
      <c r="E27077" s="27"/>
      <c r="F27077" s="27"/>
      <c r="G27077" s="1"/>
      <c r="H27077" s="1"/>
      <c r="I27077" s="1"/>
    </row>
    <row r="27078" spans="2:9">
      <c r="B27078" s="1"/>
      <c r="C27078" s="29"/>
      <c r="D27078" s="27"/>
      <c r="E27078" s="27"/>
      <c r="F27078" s="27"/>
      <c r="G27078" s="1"/>
      <c r="H27078" s="1"/>
      <c r="I27078" s="1"/>
    </row>
    <row r="27079" spans="2:9">
      <c r="B27079" s="1"/>
      <c r="C27079" s="29"/>
      <c r="D27079" s="27"/>
      <c r="E27079" s="27"/>
      <c r="F27079" s="27"/>
      <c r="G27079" s="1"/>
      <c r="H27079" s="1"/>
      <c r="I27079" s="1"/>
    </row>
    <row r="27080" spans="2:9">
      <c r="B27080" s="1"/>
      <c r="C27080" s="29"/>
      <c r="D27080" s="27"/>
      <c r="E27080" s="27"/>
      <c r="F27080" s="27"/>
      <c r="G27080" s="1"/>
      <c r="H27080" s="1"/>
      <c r="I27080" s="1"/>
    </row>
    <row r="27081" spans="2:9">
      <c r="B27081" s="1"/>
      <c r="C27081" s="29"/>
      <c r="D27081" s="27"/>
      <c r="E27081" s="27"/>
      <c r="F27081" s="27"/>
      <c r="G27081" s="1"/>
      <c r="H27081" s="1"/>
      <c r="I27081" s="1"/>
    </row>
    <row r="27082" spans="2:9">
      <c r="B27082" s="1"/>
      <c r="C27082" s="29"/>
      <c r="D27082" s="27"/>
      <c r="E27082" s="27"/>
      <c r="F27082" s="27"/>
      <c r="G27082" s="1"/>
      <c r="H27082" s="1"/>
      <c r="I27082" s="1"/>
    </row>
    <row r="27083" spans="2:9">
      <c r="B27083" s="1"/>
      <c r="C27083" s="29"/>
      <c r="D27083" s="27"/>
      <c r="E27083" s="27"/>
      <c r="F27083" s="27"/>
      <c r="G27083" s="1"/>
      <c r="H27083" s="1"/>
      <c r="I27083" s="1"/>
    </row>
    <row r="27084" spans="2:9">
      <c r="B27084" s="1"/>
      <c r="C27084" s="29"/>
      <c r="D27084" s="27"/>
      <c r="E27084" s="27"/>
      <c r="F27084" s="27"/>
      <c r="G27084" s="1"/>
      <c r="H27084" s="1"/>
      <c r="I27084" s="1"/>
    </row>
    <row r="27085" spans="2:9">
      <c r="B27085" s="1"/>
      <c r="C27085" s="29"/>
      <c r="D27085" s="27"/>
      <c r="E27085" s="27"/>
      <c r="F27085" s="27"/>
      <c r="G27085" s="1"/>
      <c r="H27085" s="1"/>
      <c r="I27085" s="1"/>
    </row>
    <row r="27086" spans="2:9">
      <c r="B27086" s="1"/>
      <c r="C27086" s="29"/>
      <c r="D27086" s="27"/>
      <c r="E27086" s="27"/>
      <c r="F27086" s="27"/>
      <c r="G27086" s="1"/>
      <c r="H27086" s="1"/>
      <c r="I27086" s="1"/>
    </row>
    <row r="27087" spans="2:9">
      <c r="B27087" s="1"/>
      <c r="C27087" s="29"/>
      <c r="D27087" s="27"/>
      <c r="E27087" s="27"/>
      <c r="F27087" s="27"/>
      <c r="G27087" s="1"/>
      <c r="H27087" s="1"/>
      <c r="I27087" s="1"/>
    </row>
    <row r="27088" spans="2:9">
      <c r="B27088" s="1"/>
      <c r="C27088" s="29"/>
      <c r="D27088" s="27"/>
      <c r="E27088" s="27"/>
      <c r="F27088" s="27"/>
      <c r="G27088" s="1"/>
      <c r="H27088" s="1"/>
      <c r="I27088" s="1"/>
    </row>
    <row r="27089" spans="2:9">
      <c r="B27089" s="1"/>
      <c r="C27089" s="29"/>
      <c r="D27089" s="27"/>
      <c r="E27089" s="27"/>
      <c r="F27089" s="27"/>
      <c r="G27089" s="1"/>
      <c r="H27089" s="1"/>
      <c r="I27089" s="1"/>
    </row>
    <row r="27090" spans="2:9">
      <c r="B27090" s="1"/>
      <c r="C27090" s="29"/>
      <c r="D27090" s="27"/>
      <c r="E27090" s="27"/>
      <c r="F27090" s="27"/>
      <c r="G27090" s="1"/>
      <c r="H27090" s="1"/>
      <c r="I27090" s="1"/>
    </row>
    <row r="27091" spans="2:9">
      <c r="B27091" s="1"/>
      <c r="C27091" s="29"/>
      <c r="D27091" s="27"/>
      <c r="E27091" s="27"/>
      <c r="F27091" s="27"/>
      <c r="G27091" s="1"/>
      <c r="H27091" s="1"/>
      <c r="I27091" s="1"/>
    </row>
    <row r="27092" spans="2:9">
      <c r="B27092" s="1"/>
      <c r="C27092" s="29"/>
      <c r="D27092" s="27"/>
      <c r="E27092" s="27"/>
      <c r="F27092" s="27"/>
      <c r="G27092" s="1"/>
      <c r="H27092" s="1"/>
      <c r="I27092" s="1"/>
    </row>
    <row r="27093" spans="2:9">
      <c r="B27093" s="1"/>
      <c r="C27093" s="29"/>
      <c r="D27093" s="27"/>
      <c r="E27093" s="27"/>
      <c r="F27093" s="27"/>
      <c r="G27093" s="1"/>
      <c r="H27093" s="1"/>
      <c r="I27093" s="1"/>
    </row>
    <row r="27094" spans="2:9">
      <c r="B27094" s="1"/>
      <c r="C27094" s="29"/>
      <c r="D27094" s="27"/>
      <c r="E27094" s="27"/>
      <c r="F27094" s="27"/>
      <c r="G27094" s="1"/>
      <c r="H27094" s="1"/>
      <c r="I27094" s="1"/>
    </row>
    <row r="27095" spans="2:9">
      <c r="B27095" s="1"/>
      <c r="C27095" s="29"/>
      <c r="D27095" s="27"/>
      <c r="E27095" s="27"/>
      <c r="F27095" s="27"/>
      <c r="G27095" s="1"/>
      <c r="H27095" s="1"/>
      <c r="I27095" s="1"/>
    </row>
    <row r="27096" spans="2:9">
      <c r="B27096" s="1"/>
      <c r="C27096" s="29"/>
      <c r="D27096" s="27"/>
      <c r="E27096" s="27"/>
      <c r="F27096" s="27"/>
      <c r="G27096" s="1"/>
      <c r="H27096" s="1"/>
      <c r="I27096" s="1"/>
    </row>
    <row r="27097" spans="2:9">
      <c r="B27097" s="1"/>
      <c r="C27097" s="29"/>
      <c r="D27097" s="27"/>
      <c r="E27097" s="27"/>
      <c r="F27097" s="27"/>
      <c r="G27097" s="1"/>
      <c r="H27097" s="1"/>
      <c r="I27097" s="1"/>
    </row>
    <row r="27098" spans="2:9">
      <c r="B27098" s="1"/>
      <c r="C27098" s="29"/>
      <c r="D27098" s="27"/>
      <c r="E27098" s="27"/>
      <c r="F27098" s="27"/>
      <c r="G27098" s="1"/>
      <c r="H27098" s="1"/>
      <c r="I27098" s="1"/>
    </row>
    <row r="27099" spans="2:9">
      <c r="B27099" s="1"/>
      <c r="C27099" s="29"/>
      <c r="D27099" s="27"/>
      <c r="E27099" s="27"/>
      <c r="F27099" s="27"/>
      <c r="G27099" s="1"/>
      <c r="H27099" s="1"/>
      <c r="I27099" s="1"/>
    </row>
    <row r="27100" spans="2:9">
      <c r="B27100" s="1"/>
      <c r="C27100" s="29"/>
      <c r="D27100" s="27"/>
      <c r="E27100" s="27"/>
      <c r="F27100" s="27"/>
      <c r="G27100" s="1"/>
      <c r="H27100" s="1"/>
      <c r="I27100" s="1"/>
    </row>
    <row r="27101" spans="2:9">
      <c r="B27101" s="1"/>
      <c r="C27101" s="29"/>
      <c r="D27101" s="27"/>
      <c r="E27101" s="27"/>
      <c r="F27101" s="27"/>
      <c r="G27101" s="1"/>
      <c r="H27101" s="1"/>
      <c r="I27101" s="1"/>
    </row>
    <row r="27102" spans="2:9">
      <c r="B27102" s="1"/>
      <c r="C27102" s="29"/>
      <c r="D27102" s="27"/>
      <c r="E27102" s="27"/>
      <c r="F27102" s="27"/>
      <c r="G27102" s="1"/>
      <c r="H27102" s="1"/>
      <c r="I27102" s="1"/>
    </row>
    <row r="27103" spans="2:9">
      <c r="B27103" s="1"/>
      <c r="C27103" s="29"/>
      <c r="D27103" s="27"/>
      <c r="E27103" s="27"/>
      <c r="F27103" s="27"/>
      <c r="G27103" s="1"/>
      <c r="H27103" s="1"/>
      <c r="I27103" s="1"/>
    </row>
    <row r="27104" spans="2:9">
      <c r="B27104" s="1"/>
      <c r="C27104" s="29"/>
      <c r="D27104" s="27"/>
      <c r="E27104" s="27"/>
      <c r="F27104" s="27"/>
      <c r="G27104" s="1"/>
      <c r="H27104" s="1"/>
      <c r="I27104" s="1"/>
    </row>
    <row r="27105" spans="2:9">
      <c r="B27105" s="1"/>
      <c r="C27105" s="29"/>
      <c r="D27105" s="27"/>
      <c r="E27105" s="27"/>
      <c r="F27105" s="27"/>
      <c r="G27105" s="1"/>
      <c r="H27105" s="1"/>
      <c r="I27105" s="1"/>
    </row>
    <row r="27106" spans="2:9">
      <c r="B27106" s="1"/>
      <c r="C27106" s="29"/>
      <c r="D27106" s="27"/>
      <c r="E27106" s="27"/>
      <c r="F27106" s="27"/>
      <c r="G27106" s="1"/>
      <c r="H27106" s="1"/>
      <c r="I27106" s="1"/>
    </row>
    <row r="27107" spans="2:9">
      <c r="B27107" s="1"/>
      <c r="C27107" s="29"/>
      <c r="D27107" s="27"/>
      <c r="E27107" s="27"/>
      <c r="F27107" s="27"/>
      <c r="G27107" s="1"/>
      <c r="H27107" s="1"/>
      <c r="I27107" s="1"/>
    </row>
    <row r="27108" spans="2:9">
      <c r="B27108" s="1"/>
      <c r="C27108" s="29"/>
      <c r="D27108" s="27"/>
      <c r="E27108" s="27"/>
      <c r="F27108" s="27"/>
      <c r="G27108" s="1"/>
      <c r="H27108" s="1"/>
      <c r="I27108" s="1"/>
    </row>
    <row r="27109" spans="2:9">
      <c r="B27109" s="1"/>
      <c r="C27109" s="29"/>
      <c r="D27109" s="27"/>
      <c r="E27109" s="27"/>
      <c r="F27109" s="27"/>
      <c r="G27109" s="1"/>
      <c r="H27109" s="1"/>
      <c r="I27109" s="1"/>
    </row>
    <row r="27110" spans="2:9">
      <c r="B27110" s="1"/>
      <c r="C27110" s="29"/>
      <c r="D27110" s="27"/>
      <c r="E27110" s="27"/>
      <c r="F27110" s="27"/>
      <c r="G27110" s="1"/>
      <c r="H27110" s="1"/>
      <c r="I27110" s="1"/>
    </row>
    <row r="27111" spans="2:9">
      <c r="B27111" s="1"/>
      <c r="C27111" s="29"/>
      <c r="D27111" s="27"/>
      <c r="E27111" s="27"/>
      <c r="F27111" s="27"/>
      <c r="G27111" s="1"/>
      <c r="H27111" s="1"/>
      <c r="I27111" s="1"/>
    </row>
    <row r="27112" spans="2:9">
      <c r="B27112" s="1"/>
      <c r="C27112" s="29"/>
      <c r="D27112" s="27"/>
      <c r="E27112" s="27"/>
      <c r="F27112" s="27"/>
      <c r="G27112" s="1"/>
      <c r="H27112" s="1"/>
      <c r="I27112" s="1"/>
    </row>
    <row r="27113" spans="2:9">
      <c r="B27113" s="1"/>
      <c r="C27113" s="29"/>
      <c r="D27113" s="27"/>
      <c r="E27113" s="27"/>
      <c r="F27113" s="27"/>
      <c r="G27113" s="1"/>
      <c r="H27113" s="1"/>
      <c r="I27113" s="1"/>
    </row>
    <row r="27114" spans="2:9">
      <c r="B27114" s="1"/>
      <c r="C27114" s="29"/>
      <c r="D27114" s="27"/>
      <c r="E27114" s="27"/>
      <c r="F27114" s="27"/>
      <c r="G27114" s="1"/>
      <c r="H27114" s="1"/>
      <c r="I27114" s="1"/>
    </row>
    <row r="27115" spans="2:9">
      <c r="B27115" s="1"/>
      <c r="C27115" s="29"/>
      <c r="D27115" s="27"/>
      <c r="E27115" s="27"/>
      <c r="F27115" s="27"/>
      <c r="G27115" s="1"/>
      <c r="H27115" s="1"/>
      <c r="I27115" s="1"/>
    </row>
    <row r="27116" spans="2:9">
      <c r="B27116" s="1"/>
      <c r="C27116" s="29"/>
      <c r="D27116" s="27"/>
      <c r="E27116" s="27"/>
      <c r="F27116" s="27"/>
      <c r="G27116" s="1"/>
      <c r="H27116" s="1"/>
      <c r="I27116" s="1"/>
    </row>
    <row r="27117" spans="2:9">
      <c r="B27117" s="1"/>
      <c r="C27117" s="29"/>
      <c r="D27117" s="27"/>
      <c r="E27117" s="27"/>
      <c r="F27117" s="27"/>
      <c r="G27117" s="1"/>
      <c r="H27117" s="1"/>
      <c r="I27117" s="1"/>
    </row>
    <row r="27118" spans="2:9">
      <c r="B27118" s="1"/>
      <c r="C27118" s="29"/>
      <c r="D27118" s="27"/>
      <c r="E27118" s="27"/>
      <c r="F27118" s="27"/>
      <c r="G27118" s="1"/>
      <c r="H27118" s="1"/>
      <c r="I27118" s="1"/>
    </row>
    <row r="27119" spans="2:9">
      <c r="B27119" s="1"/>
      <c r="C27119" s="29"/>
      <c r="D27119" s="27"/>
      <c r="E27119" s="27"/>
      <c r="F27119" s="27"/>
      <c r="G27119" s="1"/>
      <c r="H27119" s="1"/>
      <c r="I27119" s="1"/>
    </row>
    <row r="27120" spans="2:9">
      <c r="B27120" s="1"/>
      <c r="C27120" s="29"/>
      <c r="D27120" s="27"/>
      <c r="E27120" s="27"/>
      <c r="F27120" s="27"/>
      <c r="G27120" s="1"/>
      <c r="H27120" s="1"/>
      <c r="I27120" s="1"/>
    </row>
    <row r="27121" spans="2:9">
      <c r="B27121" s="1"/>
      <c r="C27121" s="29"/>
      <c r="D27121" s="27"/>
      <c r="E27121" s="27"/>
      <c r="F27121" s="27"/>
      <c r="G27121" s="1"/>
      <c r="H27121" s="1"/>
      <c r="I27121" s="1"/>
    </row>
    <row r="27122" spans="2:9">
      <c r="B27122" s="1"/>
      <c r="C27122" s="29"/>
      <c r="D27122" s="27"/>
      <c r="E27122" s="27"/>
      <c r="F27122" s="27"/>
      <c r="G27122" s="1"/>
      <c r="H27122" s="1"/>
      <c r="I27122" s="1"/>
    </row>
    <row r="27123" spans="2:9">
      <c r="B27123" s="1"/>
      <c r="C27123" s="29"/>
      <c r="D27123" s="27"/>
      <c r="E27123" s="27"/>
      <c r="F27123" s="27"/>
      <c r="G27123" s="1"/>
      <c r="H27123" s="1"/>
      <c r="I27123" s="1"/>
    </row>
    <row r="27124" spans="2:9">
      <c r="B27124" s="1"/>
      <c r="C27124" s="29"/>
      <c r="D27124" s="27"/>
      <c r="E27124" s="27"/>
      <c r="F27124" s="27"/>
      <c r="G27124" s="1"/>
      <c r="H27124" s="1"/>
      <c r="I27124" s="1"/>
    </row>
    <row r="27125" spans="2:9">
      <c r="B27125" s="1"/>
      <c r="C27125" s="29"/>
      <c r="D27125" s="27"/>
      <c r="E27125" s="27"/>
      <c r="F27125" s="27"/>
      <c r="G27125" s="1"/>
      <c r="H27125" s="1"/>
      <c r="I27125" s="1"/>
    </row>
    <row r="27126" spans="2:9">
      <c r="B27126" s="1"/>
      <c r="C27126" s="29"/>
      <c r="D27126" s="27"/>
      <c r="E27126" s="27"/>
      <c r="F27126" s="27"/>
      <c r="G27126" s="1"/>
      <c r="H27126" s="1"/>
      <c r="I27126" s="1"/>
    </row>
    <row r="27127" spans="2:9">
      <c r="B27127" s="1"/>
      <c r="C27127" s="29"/>
      <c r="D27127" s="27"/>
      <c r="E27127" s="27"/>
      <c r="F27127" s="27"/>
      <c r="G27127" s="1"/>
      <c r="H27127" s="1"/>
      <c r="I27127" s="1"/>
    </row>
    <row r="27128" spans="2:9">
      <c r="B27128" s="1"/>
      <c r="C27128" s="29"/>
      <c r="D27128" s="27"/>
      <c r="E27128" s="27"/>
      <c r="F27128" s="27"/>
      <c r="G27128" s="1"/>
      <c r="H27128" s="1"/>
      <c r="I27128" s="1"/>
    </row>
    <row r="27129" spans="2:9">
      <c r="B27129" s="1"/>
      <c r="C27129" s="29"/>
      <c r="D27129" s="27"/>
      <c r="E27129" s="27"/>
      <c r="F27129" s="27"/>
      <c r="G27129" s="1"/>
      <c r="H27129" s="1"/>
      <c r="I27129" s="1"/>
    </row>
    <row r="27130" spans="2:9">
      <c r="B27130" s="1"/>
      <c r="C27130" s="29"/>
      <c r="D27130" s="27"/>
      <c r="E27130" s="27"/>
      <c r="F27130" s="27"/>
      <c r="G27130" s="1"/>
      <c r="H27130" s="1"/>
      <c r="I27130" s="1"/>
    </row>
    <row r="27131" spans="2:9">
      <c r="B27131" s="1"/>
      <c r="C27131" s="29"/>
      <c r="D27131" s="27"/>
      <c r="E27131" s="27"/>
      <c r="F27131" s="27"/>
      <c r="G27131" s="1"/>
      <c r="H27131" s="1"/>
      <c r="I27131" s="1"/>
    </row>
    <row r="27132" spans="2:9">
      <c r="B27132" s="1"/>
      <c r="C27132" s="29"/>
      <c r="D27132" s="27"/>
      <c r="E27132" s="27"/>
      <c r="F27132" s="27"/>
      <c r="G27132" s="1"/>
      <c r="H27132" s="1"/>
      <c r="I27132" s="1"/>
    </row>
    <row r="27133" spans="2:9">
      <c r="B27133" s="1"/>
      <c r="C27133" s="29"/>
      <c r="D27133" s="27"/>
      <c r="E27133" s="27"/>
      <c r="F27133" s="27"/>
      <c r="G27133" s="1"/>
      <c r="H27133" s="1"/>
      <c r="I27133" s="1"/>
    </row>
    <row r="27134" spans="2:9">
      <c r="B27134" s="1"/>
      <c r="C27134" s="29"/>
      <c r="D27134" s="27"/>
      <c r="E27134" s="27"/>
      <c r="F27134" s="27"/>
      <c r="G27134" s="1"/>
      <c r="H27134" s="1"/>
      <c r="I27134" s="1"/>
    </row>
    <row r="27135" spans="2:9">
      <c r="B27135" s="1"/>
      <c r="C27135" s="29"/>
      <c r="D27135" s="27"/>
      <c r="E27135" s="27"/>
      <c r="F27135" s="27"/>
      <c r="G27135" s="1"/>
      <c r="H27135" s="1"/>
      <c r="I27135" s="1"/>
    </row>
    <row r="27136" spans="2:9">
      <c r="B27136" s="1"/>
      <c r="C27136" s="29"/>
      <c r="D27136" s="27"/>
      <c r="E27136" s="27"/>
      <c r="F27136" s="27"/>
      <c r="G27136" s="1"/>
      <c r="H27136" s="1"/>
      <c r="I27136" s="1"/>
    </row>
    <row r="27137" spans="2:9">
      <c r="B27137" s="1"/>
      <c r="C27137" s="29"/>
      <c r="D27137" s="27"/>
      <c r="E27137" s="27"/>
      <c r="F27137" s="27"/>
      <c r="G27137" s="1"/>
      <c r="H27137" s="1"/>
      <c r="I27137" s="1"/>
    </row>
    <row r="27138" spans="2:9">
      <c r="B27138" s="1"/>
      <c r="C27138" s="29"/>
      <c r="D27138" s="27"/>
      <c r="E27138" s="27"/>
      <c r="F27138" s="27"/>
      <c r="G27138" s="1"/>
      <c r="H27138" s="1"/>
      <c r="I27138" s="1"/>
    </row>
    <row r="27139" spans="2:9">
      <c r="B27139" s="1"/>
      <c r="C27139" s="29"/>
      <c r="D27139" s="27"/>
      <c r="E27139" s="27"/>
      <c r="F27139" s="27"/>
      <c r="G27139" s="1"/>
      <c r="H27139" s="1"/>
      <c r="I27139" s="1"/>
    </row>
    <row r="27140" spans="2:9">
      <c r="B27140" s="1"/>
      <c r="C27140" s="29"/>
      <c r="D27140" s="27"/>
      <c r="E27140" s="27"/>
      <c r="F27140" s="27"/>
      <c r="G27140" s="1"/>
      <c r="H27140" s="1"/>
      <c r="I27140" s="1"/>
    </row>
    <row r="27141" spans="2:9">
      <c r="B27141" s="1"/>
      <c r="C27141" s="29"/>
      <c r="D27141" s="27"/>
      <c r="E27141" s="27"/>
      <c r="F27141" s="27"/>
      <c r="G27141" s="1"/>
      <c r="H27141" s="1"/>
      <c r="I27141" s="1"/>
    </row>
    <row r="27142" spans="2:9">
      <c r="B27142" s="1"/>
      <c r="C27142" s="29"/>
      <c r="D27142" s="27"/>
      <c r="E27142" s="27"/>
      <c r="F27142" s="27"/>
      <c r="G27142" s="1"/>
      <c r="H27142" s="1"/>
      <c r="I27142" s="1"/>
    </row>
    <row r="27143" spans="2:9">
      <c r="B27143" s="1"/>
      <c r="C27143" s="29"/>
      <c r="D27143" s="27"/>
      <c r="E27143" s="27"/>
      <c r="F27143" s="27"/>
      <c r="G27143" s="1"/>
      <c r="H27143" s="1"/>
      <c r="I27143" s="1"/>
    </row>
    <row r="27144" spans="2:9">
      <c r="B27144" s="1"/>
      <c r="C27144" s="29"/>
      <c r="D27144" s="27"/>
      <c r="E27144" s="27"/>
      <c r="F27144" s="27"/>
      <c r="G27144" s="1"/>
      <c r="H27144" s="1"/>
      <c r="I27144" s="1"/>
    </row>
    <row r="27145" spans="2:9">
      <c r="B27145" s="1"/>
      <c r="C27145" s="29"/>
      <c r="D27145" s="27"/>
      <c r="E27145" s="27"/>
      <c r="F27145" s="27"/>
      <c r="G27145" s="1"/>
      <c r="H27145" s="1"/>
      <c r="I27145" s="1"/>
    </row>
    <row r="27146" spans="2:9">
      <c r="B27146" s="1"/>
      <c r="C27146" s="29"/>
      <c r="D27146" s="27"/>
      <c r="E27146" s="27"/>
      <c r="F27146" s="27"/>
      <c r="G27146" s="1"/>
      <c r="H27146" s="1"/>
      <c r="I27146" s="1"/>
    </row>
    <row r="27147" spans="2:9">
      <c r="B27147" s="1"/>
      <c r="C27147" s="29"/>
      <c r="D27147" s="27"/>
      <c r="E27147" s="27"/>
      <c r="F27147" s="27"/>
      <c r="G27147" s="1"/>
      <c r="H27147" s="1"/>
      <c r="I27147" s="1"/>
    </row>
    <row r="27148" spans="2:9">
      <c r="B27148" s="1"/>
      <c r="C27148" s="29"/>
      <c r="D27148" s="27"/>
      <c r="E27148" s="27"/>
      <c r="F27148" s="27"/>
      <c r="G27148" s="1"/>
      <c r="H27148" s="1"/>
      <c r="I27148" s="1"/>
    </row>
    <row r="27149" spans="2:9">
      <c r="B27149" s="1"/>
      <c r="C27149" s="29"/>
      <c r="D27149" s="27"/>
      <c r="E27149" s="27"/>
      <c r="F27149" s="27"/>
      <c r="G27149" s="1"/>
      <c r="H27149" s="1"/>
      <c r="I27149" s="1"/>
    </row>
    <row r="27150" spans="2:9">
      <c r="B27150" s="1"/>
      <c r="C27150" s="29"/>
      <c r="D27150" s="27"/>
      <c r="E27150" s="27"/>
      <c r="F27150" s="27"/>
      <c r="G27150" s="1"/>
      <c r="H27150" s="1"/>
      <c r="I27150" s="1"/>
    </row>
    <row r="27151" spans="2:9">
      <c r="B27151" s="1"/>
      <c r="C27151" s="29"/>
      <c r="D27151" s="27"/>
      <c r="E27151" s="27"/>
      <c r="F27151" s="27"/>
      <c r="G27151" s="1"/>
      <c r="H27151" s="1"/>
      <c r="I27151" s="1"/>
    </row>
    <row r="27152" spans="2:9">
      <c r="B27152" s="1"/>
      <c r="C27152" s="29"/>
      <c r="D27152" s="27"/>
      <c r="E27152" s="27"/>
      <c r="F27152" s="27"/>
      <c r="G27152" s="1"/>
      <c r="H27152" s="1"/>
      <c r="I27152" s="1"/>
    </row>
    <row r="27153" spans="2:9">
      <c r="B27153" s="1"/>
      <c r="C27153" s="29"/>
      <c r="D27153" s="27"/>
      <c r="E27153" s="27"/>
      <c r="F27153" s="27"/>
      <c r="G27153" s="1"/>
      <c r="H27153" s="1"/>
      <c r="I27153" s="1"/>
    </row>
    <row r="27154" spans="2:9">
      <c r="B27154" s="1"/>
      <c r="C27154" s="29"/>
      <c r="D27154" s="27"/>
      <c r="E27154" s="27"/>
      <c r="F27154" s="27"/>
      <c r="G27154" s="1"/>
      <c r="H27154" s="1"/>
      <c r="I27154" s="1"/>
    </row>
    <row r="27155" spans="2:9">
      <c r="B27155" s="1"/>
      <c r="C27155" s="29"/>
      <c r="D27155" s="27"/>
      <c r="E27155" s="27"/>
      <c r="F27155" s="27"/>
      <c r="G27155" s="1"/>
      <c r="H27155" s="1"/>
      <c r="I27155" s="1"/>
    </row>
    <row r="27156" spans="2:9">
      <c r="B27156" s="1"/>
      <c r="C27156" s="29"/>
      <c r="D27156" s="27"/>
      <c r="E27156" s="27"/>
      <c r="F27156" s="27"/>
      <c r="G27156" s="1"/>
      <c r="H27156" s="1"/>
      <c r="I27156" s="1"/>
    </row>
    <row r="27157" spans="2:9">
      <c r="B27157" s="1"/>
      <c r="C27157" s="29"/>
      <c r="D27157" s="27"/>
      <c r="E27157" s="27"/>
      <c r="F27157" s="27"/>
      <c r="G27157" s="1"/>
      <c r="H27157" s="1"/>
      <c r="I27157" s="1"/>
    </row>
    <row r="27158" spans="2:9">
      <c r="B27158" s="1"/>
      <c r="C27158" s="29"/>
      <c r="D27158" s="27"/>
      <c r="E27158" s="27"/>
      <c r="F27158" s="27"/>
      <c r="G27158" s="1"/>
      <c r="H27158" s="1"/>
      <c r="I27158" s="1"/>
    </row>
    <row r="27159" spans="2:9">
      <c r="B27159" s="1"/>
      <c r="C27159" s="29"/>
      <c r="D27159" s="27"/>
      <c r="E27159" s="27"/>
      <c r="F27159" s="27"/>
      <c r="G27159" s="1"/>
      <c r="H27159" s="1"/>
      <c r="I27159" s="1"/>
    </row>
    <row r="27160" spans="2:9">
      <c r="B27160" s="1"/>
      <c r="C27160" s="29"/>
      <c r="D27160" s="27"/>
      <c r="E27160" s="27"/>
      <c r="F27160" s="27"/>
      <c r="G27160" s="1"/>
      <c r="H27160" s="1"/>
      <c r="I27160" s="1"/>
    </row>
    <row r="27161" spans="2:9">
      <c r="B27161" s="1"/>
      <c r="C27161" s="29"/>
      <c r="D27161" s="27"/>
      <c r="E27161" s="27"/>
      <c r="F27161" s="27"/>
      <c r="G27161" s="1"/>
      <c r="H27161" s="1"/>
      <c r="I27161" s="1"/>
    </row>
    <row r="27162" spans="2:9">
      <c r="B27162" s="1"/>
      <c r="C27162" s="29"/>
      <c r="D27162" s="27"/>
      <c r="E27162" s="27"/>
      <c r="F27162" s="27"/>
      <c r="G27162" s="1"/>
      <c r="H27162" s="1"/>
      <c r="I27162" s="1"/>
    </row>
    <row r="27163" spans="2:9">
      <c r="B27163" s="1"/>
      <c r="C27163" s="29"/>
      <c r="D27163" s="27"/>
      <c r="E27163" s="27"/>
      <c r="F27163" s="27"/>
      <c r="G27163" s="1"/>
      <c r="H27163" s="1"/>
      <c r="I27163" s="1"/>
    </row>
    <row r="27164" spans="2:9">
      <c r="B27164" s="1"/>
      <c r="C27164" s="29"/>
      <c r="D27164" s="27"/>
      <c r="E27164" s="27"/>
      <c r="F27164" s="27"/>
      <c r="G27164" s="1"/>
      <c r="H27164" s="1"/>
      <c r="I27164" s="1"/>
    </row>
    <row r="27165" spans="2:9">
      <c r="B27165" s="1"/>
      <c r="C27165" s="29"/>
      <c r="D27165" s="27"/>
      <c r="E27165" s="27"/>
      <c r="F27165" s="27"/>
      <c r="G27165" s="1"/>
      <c r="H27165" s="1"/>
      <c r="I27165" s="1"/>
    </row>
    <row r="27166" spans="2:9">
      <c r="B27166" s="1"/>
      <c r="C27166" s="29"/>
      <c r="D27166" s="27"/>
      <c r="E27166" s="27"/>
      <c r="F27166" s="27"/>
      <c r="G27166" s="1"/>
      <c r="H27166" s="1"/>
      <c r="I27166" s="1"/>
    </row>
    <row r="27167" spans="2:9">
      <c r="B27167" s="1"/>
      <c r="C27167" s="29"/>
      <c r="D27167" s="27"/>
      <c r="E27167" s="27"/>
      <c r="F27167" s="27"/>
      <c r="G27167" s="1"/>
      <c r="H27167" s="1"/>
      <c r="I27167" s="1"/>
    </row>
    <row r="27168" spans="2:9">
      <c r="B27168" s="1"/>
      <c r="C27168" s="29"/>
      <c r="D27168" s="27"/>
      <c r="E27168" s="27"/>
      <c r="F27168" s="27"/>
      <c r="G27168" s="1"/>
      <c r="H27168" s="1"/>
      <c r="I27168" s="1"/>
    </row>
    <row r="27169" spans="2:9">
      <c r="B27169" s="1"/>
      <c r="C27169" s="29"/>
      <c r="D27169" s="27"/>
      <c r="E27169" s="27"/>
      <c r="F27169" s="27"/>
      <c r="G27169" s="1"/>
      <c r="H27169" s="1"/>
      <c r="I27169" s="1"/>
    </row>
    <row r="27170" spans="2:9">
      <c r="B27170" s="1"/>
      <c r="C27170" s="29"/>
      <c r="D27170" s="27"/>
      <c r="E27170" s="27"/>
      <c r="F27170" s="27"/>
      <c r="G27170" s="1"/>
      <c r="H27170" s="1"/>
      <c r="I27170" s="1"/>
    </row>
    <row r="27171" spans="2:9">
      <c r="B27171" s="1"/>
      <c r="C27171" s="29"/>
      <c r="D27171" s="27"/>
      <c r="E27171" s="27"/>
      <c r="F27171" s="27"/>
      <c r="G27171" s="1"/>
      <c r="H27171" s="1"/>
      <c r="I27171" s="1"/>
    </row>
    <row r="27172" spans="2:9">
      <c r="B27172" s="1"/>
      <c r="C27172" s="29"/>
      <c r="D27172" s="27"/>
      <c r="E27172" s="27"/>
      <c r="F27172" s="27"/>
      <c r="G27172" s="1"/>
      <c r="H27172" s="1"/>
      <c r="I27172" s="1"/>
    </row>
    <row r="27173" spans="2:9">
      <c r="B27173" s="1"/>
      <c r="C27173" s="29"/>
      <c r="D27173" s="27"/>
      <c r="E27173" s="27"/>
      <c r="F27173" s="27"/>
      <c r="G27173" s="1"/>
      <c r="H27173" s="1"/>
      <c r="I27173" s="1"/>
    </row>
    <row r="27174" spans="2:9">
      <c r="B27174" s="1"/>
      <c r="C27174" s="29"/>
      <c r="D27174" s="27"/>
      <c r="E27174" s="27"/>
      <c r="F27174" s="27"/>
      <c r="G27174" s="1"/>
      <c r="H27174" s="1"/>
      <c r="I27174" s="1"/>
    </row>
    <row r="27175" spans="2:9">
      <c r="B27175" s="1"/>
      <c r="C27175" s="29"/>
      <c r="D27175" s="27"/>
      <c r="E27175" s="27"/>
      <c r="F27175" s="27"/>
      <c r="G27175" s="1"/>
      <c r="H27175" s="1"/>
      <c r="I27175" s="1"/>
    </row>
    <row r="27176" spans="2:9">
      <c r="B27176" s="1"/>
      <c r="C27176" s="29"/>
      <c r="D27176" s="27"/>
      <c r="E27176" s="27"/>
      <c r="F27176" s="27"/>
      <c r="G27176" s="1"/>
      <c r="H27176" s="1"/>
      <c r="I27176" s="1"/>
    </row>
    <row r="27177" spans="2:9">
      <c r="B27177" s="1"/>
      <c r="C27177" s="29"/>
      <c r="D27177" s="27"/>
      <c r="E27177" s="27"/>
      <c r="F27177" s="27"/>
      <c r="G27177" s="1"/>
      <c r="H27177" s="1"/>
      <c r="I27177" s="1"/>
    </row>
    <row r="27178" spans="2:9">
      <c r="B27178" s="1"/>
      <c r="C27178" s="29"/>
      <c r="D27178" s="27"/>
      <c r="E27178" s="27"/>
      <c r="F27178" s="27"/>
      <c r="G27178" s="1"/>
      <c r="H27178" s="1"/>
      <c r="I27178" s="1"/>
    </row>
    <row r="27179" spans="2:9">
      <c r="B27179" s="1"/>
      <c r="C27179" s="29"/>
      <c r="D27179" s="27"/>
      <c r="E27179" s="27"/>
      <c r="F27179" s="27"/>
      <c r="G27179" s="1"/>
      <c r="H27179" s="1"/>
      <c r="I27179" s="1"/>
    </row>
    <row r="27180" spans="2:9">
      <c r="B27180" s="1"/>
      <c r="C27180" s="29"/>
      <c r="D27180" s="27"/>
      <c r="E27180" s="27"/>
      <c r="F27180" s="27"/>
      <c r="G27180" s="1"/>
      <c r="H27180" s="1"/>
      <c r="I27180" s="1"/>
    </row>
    <row r="27181" spans="2:9">
      <c r="B27181" s="1"/>
      <c r="C27181" s="29"/>
      <c r="D27181" s="27"/>
      <c r="E27181" s="27"/>
      <c r="F27181" s="27"/>
      <c r="G27181" s="1"/>
      <c r="H27181" s="1"/>
      <c r="I27181" s="1"/>
    </row>
    <row r="27182" spans="2:9">
      <c r="B27182" s="1"/>
      <c r="C27182" s="29"/>
      <c r="D27182" s="27"/>
      <c r="E27182" s="27"/>
      <c r="F27182" s="27"/>
      <c r="G27182" s="1"/>
      <c r="H27182" s="1"/>
      <c r="I27182" s="1"/>
    </row>
    <row r="27183" spans="2:9">
      <c r="B27183" s="1"/>
      <c r="C27183" s="29"/>
      <c r="D27183" s="27"/>
      <c r="E27183" s="27"/>
      <c r="F27183" s="27"/>
      <c r="G27183" s="1"/>
      <c r="H27183" s="1"/>
      <c r="I27183" s="1"/>
    </row>
    <row r="27184" spans="2:9">
      <c r="B27184" s="1"/>
      <c r="C27184" s="29"/>
      <c r="D27184" s="27"/>
      <c r="E27184" s="27"/>
      <c r="F27184" s="27"/>
      <c r="G27184" s="1"/>
      <c r="H27184" s="1"/>
      <c r="I27184" s="1"/>
    </row>
    <row r="27185" spans="2:9">
      <c r="B27185" s="1"/>
      <c r="C27185" s="29"/>
      <c r="D27185" s="27"/>
      <c r="E27185" s="27"/>
      <c r="F27185" s="27"/>
      <c r="G27185" s="1"/>
      <c r="H27185" s="1"/>
      <c r="I27185" s="1"/>
    </row>
    <row r="27186" spans="2:9">
      <c r="B27186" s="1"/>
      <c r="C27186" s="29"/>
      <c r="D27186" s="27"/>
      <c r="E27186" s="27"/>
      <c r="F27186" s="27"/>
      <c r="G27186" s="1"/>
      <c r="H27186" s="1"/>
      <c r="I27186" s="1"/>
    </row>
    <row r="27187" spans="2:9">
      <c r="B27187" s="1"/>
      <c r="C27187" s="29"/>
      <c r="D27187" s="27"/>
      <c r="E27187" s="27"/>
      <c r="F27187" s="27"/>
      <c r="G27187" s="1"/>
      <c r="H27187" s="1"/>
      <c r="I27187" s="1"/>
    </row>
    <row r="27188" spans="2:9">
      <c r="B27188" s="1"/>
      <c r="C27188" s="29"/>
      <c r="D27188" s="27"/>
      <c r="E27188" s="27"/>
      <c r="F27188" s="27"/>
      <c r="G27188" s="1"/>
      <c r="H27188" s="1"/>
      <c r="I27188" s="1"/>
    </row>
    <row r="27189" spans="2:9">
      <c r="B27189" s="1"/>
      <c r="C27189" s="29"/>
      <c r="D27189" s="27"/>
      <c r="E27189" s="27"/>
      <c r="F27189" s="27"/>
      <c r="G27189" s="1"/>
      <c r="H27189" s="1"/>
      <c r="I27189" s="1"/>
    </row>
    <row r="27190" spans="2:9">
      <c r="B27190" s="1"/>
      <c r="C27190" s="29"/>
      <c r="D27190" s="27"/>
      <c r="E27190" s="27"/>
      <c r="F27190" s="27"/>
      <c r="G27190" s="1"/>
      <c r="H27190" s="1"/>
      <c r="I27190" s="1"/>
    </row>
    <row r="27191" spans="2:9">
      <c r="B27191" s="1"/>
      <c r="C27191" s="29"/>
      <c r="D27191" s="27"/>
      <c r="E27191" s="27"/>
      <c r="F27191" s="27"/>
      <c r="G27191" s="1"/>
      <c r="H27191" s="1"/>
      <c r="I27191" s="1"/>
    </row>
    <row r="27192" spans="2:9">
      <c r="B27192" s="1"/>
      <c r="C27192" s="29"/>
      <c r="D27192" s="27"/>
      <c r="E27192" s="27"/>
      <c r="F27192" s="27"/>
      <c r="G27192" s="1"/>
      <c r="H27192" s="1"/>
      <c r="I27192" s="1"/>
    </row>
    <row r="27193" spans="2:9">
      <c r="B27193" s="1"/>
      <c r="C27193" s="29"/>
      <c r="D27193" s="27"/>
      <c r="E27193" s="27"/>
      <c r="F27193" s="27"/>
      <c r="G27193" s="1"/>
      <c r="H27193" s="1"/>
      <c r="I27193" s="1"/>
    </row>
    <row r="27194" spans="2:9">
      <c r="B27194" s="1"/>
      <c r="C27194" s="29"/>
      <c r="D27194" s="27"/>
      <c r="E27194" s="27"/>
      <c r="F27194" s="27"/>
      <c r="G27194" s="1"/>
      <c r="H27194" s="1"/>
      <c r="I27194" s="1"/>
    </row>
    <row r="27195" spans="2:9">
      <c r="B27195" s="1"/>
      <c r="C27195" s="29"/>
      <c r="D27195" s="27"/>
      <c r="E27195" s="27"/>
      <c r="F27195" s="27"/>
      <c r="G27195" s="1"/>
      <c r="H27195" s="1"/>
      <c r="I27195" s="1"/>
    </row>
    <row r="27196" spans="2:9">
      <c r="B27196" s="1"/>
      <c r="C27196" s="29"/>
      <c r="D27196" s="27"/>
      <c r="E27196" s="27"/>
      <c r="F27196" s="27"/>
      <c r="G27196" s="1"/>
      <c r="H27196" s="1"/>
      <c r="I27196" s="1"/>
    </row>
    <row r="27197" spans="2:9">
      <c r="B27197" s="1"/>
      <c r="C27197" s="29"/>
      <c r="D27197" s="27"/>
      <c r="E27197" s="27"/>
      <c r="F27197" s="27"/>
      <c r="G27197" s="1"/>
      <c r="H27197" s="1"/>
      <c r="I27197" s="1"/>
    </row>
    <row r="27198" spans="2:9">
      <c r="B27198" s="1"/>
      <c r="C27198" s="29"/>
      <c r="D27198" s="27"/>
      <c r="E27198" s="27"/>
      <c r="F27198" s="27"/>
      <c r="G27198" s="1"/>
      <c r="H27198" s="1"/>
      <c r="I27198" s="1"/>
    </row>
    <row r="27199" spans="2:9">
      <c r="B27199" s="1"/>
      <c r="C27199" s="29"/>
      <c r="D27199" s="27"/>
      <c r="E27199" s="27"/>
      <c r="F27199" s="27"/>
      <c r="G27199" s="1"/>
      <c r="H27199" s="1"/>
      <c r="I27199" s="1"/>
    </row>
    <row r="27200" spans="2:9">
      <c r="B27200" s="1"/>
      <c r="C27200" s="29"/>
      <c r="D27200" s="27"/>
      <c r="E27200" s="27"/>
      <c r="F27200" s="27"/>
      <c r="G27200" s="1"/>
      <c r="H27200" s="1"/>
      <c r="I27200" s="1"/>
    </row>
    <row r="27201" spans="2:9">
      <c r="B27201" s="1"/>
      <c r="C27201" s="29"/>
      <c r="D27201" s="27"/>
      <c r="E27201" s="27"/>
      <c r="F27201" s="27"/>
      <c r="G27201" s="1"/>
      <c r="H27201" s="1"/>
      <c r="I27201" s="1"/>
    </row>
    <row r="27202" spans="2:9">
      <c r="B27202" s="1"/>
      <c r="C27202" s="29"/>
      <c r="D27202" s="27"/>
      <c r="E27202" s="27"/>
      <c r="F27202" s="27"/>
      <c r="G27202" s="1"/>
      <c r="H27202" s="1"/>
      <c r="I27202" s="1"/>
    </row>
    <row r="27203" spans="2:9">
      <c r="B27203" s="1"/>
      <c r="C27203" s="29"/>
      <c r="D27203" s="27"/>
      <c r="E27203" s="27"/>
      <c r="F27203" s="27"/>
      <c r="G27203" s="1"/>
      <c r="H27203" s="1"/>
      <c r="I27203" s="1"/>
    </row>
    <row r="27204" spans="2:9">
      <c r="B27204" s="1"/>
      <c r="C27204" s="29"/>
      <c r="D27204" s="27"/>
      <c r="E27204" s="27"/>
      <c r="F27204" s="27"/>
      <c r="G27204" s="1"/>
      <c r="H27204" s="1"/>
      <c r="I27204" s="1"/>
    </row>
    <row r="27205" spans="2:9">
      <c r="B27205" s="1"/>
      <c r="C27205" s="29"/>
      <c r="D27205" s="27"/>
      <c r="E27205" s="27"/>
      <c r="F27205" s="27"/>
      <c r="G27205" s="1"/>
      <c r="H27205" s="1"/>
      <c r="I27205" s="1"/>
    </row>
    <row r="27206" spans="2:9">
      <c r="B27206" s="1"/>
      <c r="C27206" s="29"/>
      <c r="D27206" s="27"/>
      <c r="E27206" s="27"/>
      <c r="F27206" s="27"/>
      <c r="G27206" s="1"/>
      <c r="H27206" s="1"/>
      <c r="I27206" s="1"/>
    </row>
    <row r="27207" spans="2:9">
      <c r="B27207" s="1"/>
      <c r="C27207" s="29"/>
      <c r="D27207" s="27"/>
      <c r="E27207" s="27"/>
      <c r="F27207" s="27"/>
      <c r="G27207" s="1"/>
      <c r="H27207" s="1"/>
      <c r="I27207" s="1"/>
    </row>
    <row r="27208" spans="2:9">
      <c r="B27208" s="1"/>
      <c r="C27208" s="29"/>
      <c r="D27208" s="27"/>
      <c r="E27208" s="27"/>
      <c r="F27208" s="27"/>
      <c r="G27208" s="1"/>
      <c r="H27208" s="1"/>
      <c r="I27208" s="1"/>
    </row>
    <row r="27209" spans="2:9">
      <c r="B27209" s="1"/>
      <c r="C27209" s="29"/>
      <c r="D27209" s="27"/>
      <c r="E27209" s="27"/>
      <c r="F27209" s="27"/>
      <c r="G27209" s="1"/>
      <c r="H27209" s="1"/>
      <c r="I27209" s="1"/>
    </row>
    <row r="27210" spans="2:9">
      <c r="B27210" s="1"/>
      <c r="C27210" s="29"/>
      <c r="D27210" s="27"/>
      <c r="E27210" s="27"/>
      <c r="F27210" s="27"/>
      <c r="G27210" s="1"/>
      <c r="H27210" s="1"/>
      <c r="I27210" s="1"/>
    </row>
    <row r="27211" spans="2:9">
      <c r="B27211" s="1"/>
      <c r="C27211" s="29"/>
      <c r="D27211" s="27"/>
      <c r="E27211" s="27"/>
      <c r="F27211" s="27"/>
      <c r="G27211" s="1"/>
      <c r="H27211" s="1"/>
      <c r="I27211" s="1"/>
    </row>
    <row r="27212" spans="2:9">
      <c r="B27212" s="1"/>
      <c r="C27212" s="29"/>
      <c r="D27212" s="27"/>
      <c r="E27212" s="27"/>
      <c r="F27212" s="27"/>
      <c r="G27212" s="1"/>
      <c r="H27212" s="1"/>
      <c r="I27212" s="1"/>
    </row>
    <row r="27213" spans="2:9">
      <c r="B27213" s="1"/>
      <c r="C27213" s="29"/>
      <c r="D27213" s="27"/>
      <c r="E27213" s="27"/>
      <c r="F27213" s="27"/>
      <c r="G27213" s="1"/>
      <c r="H27213" s="1"/>
      <c r="I27213" s="1"/>
    </row>
    <row r="27214" spans="2:9">
      <c r="B27214" s="1"/>
      <c r="C27214" s="29"/>
      <c r="D27214" s="27"/>
      <c r="E27214" s="27"/>
      <c r="F27214" s="27"/>
      <c r="G27214" s="1"/>
      <c r="H27214" s="1"/>
      <c r="I27214" s="1"/>
    </row>
    <row r="27215" spans="2:9">
      <c r="B27215" s="1"/>
      <c r="C27215" s="29"/>
      <c r="D27215" s="27"/>
      <c r="E27215" s="27"/>
      <c r="F27215" s="27"/>
      <c r="G27215" s="1"/>
      <c r="H27215" s="1"/>
      <c r="I27215" s="1"/>
    </row>
    <row r="27216" spans="2:9">
      <c r="B27216" s="1"/>
      <c r="C27216" s="29"/>
      <c r="D27216" s="27"/>
      <c r="E27216" s="27"/>
      <c r="F27216" s="27"/>
      <c r="G27216" s="1"/>
      <c r="H27216" s="1"/>
      <c r="I27216" s="1"/>
    </row>
    <row r="27217" spans="2:9">
      <c r="B27217" s="1"/>
      <c r="C27217" s="29"/>
      <c r="D27217" s="27"/>
      <c r="E27217" s="27"/>
      <c r="F27217" s="27"/>
      <c r="G27217" s="1"/>
      <c r="H27217" s="1"/>
      <c r="I27217" s="1"/>
    </row>
    <row r="27218" spans="2:9">
      <c r="B27218" s="1"/>
      <c r="C27218" s="29"/>
      <c r="D27218" s="27"/>
      <c r="E27218" s="27"/>
      <c r="F27218" s="27"/>
      <c r="G27218" s="1"/>
      <c r="H27218" s="1"/>
      <c r="I27218" s="1"/>
    </row>
    <row r="27219" spans="2:9">
      <c r="B27219" s="1"/>
      <c r="C27219" s="29"/>
      <c r="D27219" s="27"/>
      <c r="E27219" s="27"/>
      <c r="F27219" s="27"/>
      <c r="G27219" s="1"/>
      <c r="H27219" s="1"/>
      <c r="I27219" s="1"/>
    </row>
    <row r="27220" spans="2:9">
      <c r="B27220" s="1"/>
      <c r="C27220" s="29"/>
      <c r="D27220" s="27"/>
      <c r="E27220" s="27"/>
      <c r="F27220" s="27"/>
      <c r="G27220" s="1"/>
      <c r="H27220" s="1"/>
      <c r="I27220" s="1"/>
    </row>
    <row r="27221" spans="2:9">
      <c r="B27221" s="1"/>
      <c r="C27221" s="29"/>
      <c r="D27221" s="27"/>
      <c r="E27221" s="27"/>
      <c r="F27221" s="27"/>
      <c r="G27221" s="1"/>
      <c r="H27221" s="1"/>
      <c r="I27221" s="1"/>
    </row>
    <row r="27222" spans="2:9">
      <c r="B27222" s="1"/>
      <c r="C27222" s="29"/>
      <c r="D27222" s="27"/>
      <c r="E27222" s="27"/>
      <c r="F27222" s="27"/>
      <c r="G27222" s="1"/>
      <c r="H27222" s="1"/>
      <c r="I27222" s="1"/>
    </row>
    <row r="27223" spans="2:9">
      <c r="B27223" s="1"/>
      <c r="C27223" s="29"/>
      <c r="D27223" s="27"/>
      <c r="E27223" s="27"/>
      <c r="F27223" s="27"/>
      <c r="G27223" s="1"/>
      <c r="H27223" s="1"/>
      <c r="I27223" s="1"/>
    </row>
    <row r="27224" spans="2:9">
      <c r="B27224" s="1"/>
      <c r="C27224" s="29"/>
      <c r="D27224" s="27"/>
      <c r="E27224" s="27"/>
      <c r="F27224" s="27"/>
      <c r="G27224" s="1"/>
      <c r="H27224" s="1"/>
      <c r="I27224" s="1"/>
    </row>
    <row r="27225" spans="2:9">
      <c r="B27225" s="1"/>
      <c r="C27225" s="29"/>
      <c r="D27225" s="27"/>
      <c r="E27225" s="27"/>
      <c r="F27225" s="27"/>
      <c r="G27225" s="1"/>
      <c r="H27225" s="1"/>
      <c r="I27225" s="1"/>
    </row>
    <row r="27226" spans="2:9">
      <c r="B27226" s="1"/>
      <c r="C27226" s="29"/>
      <c r="D27226" s="27"/>
      <c r="E27226" s="27"/>
      <c r="F27226" s="27"/>
      <c r="G27226" s="1"/>
      <c r="H27226" s="1"/>
      <c r="I27226" s="1"/>
    </row>
    <row r="27227" spans="2:9">
      <c r="B27227" s="1"/>
      <c r="C27227" s="29"/>
      <c r="D27227" s="27"/>
      <c r="E27227" s="27"/>
      <c r="F27227" s="27"/>
      <c r="G27227" s="1"/>
      <c r="H27227" s="1"/>
      <c r="I27227" s="1"/>
    </row>
    <row r="27228" spans="2:9">
      <c r="B27228" s="1"/>
      <c r="C27228" s="29"/>
      <c r="D27228" s="27"/>
      <c r="E27228" s="27"/>
      <c r="F27228" s="27"/>
      <c r="G27228" s="1"/>
      <c r="H27228" s="1"/>
      <c r="I27228" s="1"/>
    </row>
    <row r="27229" spans="2:9">
      <c r="B27229" s="1"/>
      <c r="C27229" s="29"/>
      <c r="D27229" s="27"/>
      <c r="E27229" s="27"/>
      <c r="F27229" s="27"/>
      <c r="G27229" s="1"/>
      <c r="H27229" s="1"/>
      <c r="I27229" s="1"/>
    </row>
    <row r="27230" spans="2:9">
      <c r="B27230" s="1"/>
      <c r="C27230" s="29"/>
      <c r="D27230" s="27"/>
      <c r="E27230" s="27"/>
      <c r="F27230" s="27"/>
      <c r="G27230" s="1"/>
      <c r="H27230" s="1"/>
      <c r="I27230" s="1"/>
    </row>
    <row r="27231" spans="2:9">
      <c r="B27231" s="1"/>
      <c r="C27231" s="29"/>
      <c r="D27231" s="27"/>
      <c r="E27231" s="27"/>
      <c r="F27231" s="27"/>
      <c r="G27231" s="1"/>
      <c r="H27231" s="1"/>
      <c r="I27231" s="1"/>
    </row>
    <row r="27232" spans="2:9">
      <c r="B27232" s="1"/>
      <c r="C27232" s="29"/>
      <c r="D27232" s="27"/>
      <c r="E27232" s="27"/>
      <c r="F27232" s="27"/>
      <c r="G27232" s="1"/>
      <c r="H27232" s="1"/>
      <c r="I27232" s="1"/>
    </row>
    <row r="27233" spans="2:9">
      <c r="B27233" s="1"/>
      <c r="C27233" s="29"/>
      <c r="D27233" s="27"/>
      <c r="E27233" s="27"/>
      <c r="F27233" s="27"/>
      <c r="G27233" s="1"/>
      <c r="H27233" s="1"/>
      <c r="I27233" s="1"/>
    </row>
    <row r="27234" spans="2:9">
      <c r="B27234" s="1"/>
      <c r="C27234" s="29"/>
      <c r="D27234" s="27"/>
      <c r="E27234" s="27"/>
      <c r="F27234" s="27"/>
      <c r="G27234" s="1"/>
      <c r="H27234" s="1"/>
      <c r="I27234" s="1"/>
    </row>
    <row r="27235" spans="2:9">
      <c r="B27235" s="1"/>
      <c r="C27235" s="29"/>
      <c r="D27235" s="27"/>
      <c r="E27235" s="27"/>
      <c r="F27235" s="27"/>
      <c r="G27235" s="1"/>
      <c r="H27235" s="1"/>
      <c r="I27235" s="1"/>
    </row>
    <row r="27236" spans="2:9">
      <c r="B27236" s="1"/>
      <c r="C27236" s="29"/>
      <c r="D27236" s="27"/>
      <c r="E27236" s="27"/>
      <c r="F27236" s="27"/>
      <c r="G27236" s="1"/>
      <c r="H27236" s="1"/>
      <c r="I27236" s="1"/>
    </row>
    <row r="27237" spans="2:9">
      <c r="B27237" s="1"/>
      <c r="C27237" s="29"/>
      <c r="D27237" s="27"/>
      <c r="E27237" s="27"/>
      <c r="F27237" s="27"/>
      <c r="G27237" s="1"/>
      <c r="H27237" s="1"/>
      <c r="I27237" s="1"/>
    </row>
    <row r="27238" spans="2:9">
      <c r="B27238" s="1"/>
      <c r="C27238" s="29"/>
      <c r="D27238" s="27"/>
      <c r="E27238" s="27"/>
      <c r="F27238" s="27"/>
      <c r="G27238" s="1"/>
      <c r="H27238" s="1"/>
      <c r="I27238" s="1"/>
    </row>
    <row r="27239" spans="2:9">
      <c r="B27239" s="1"/>
      <c r="C27239" s="29"/>
      <c r="D27239" s="27"/>
      <c r="E27239" s="27"/>
      <c r="F27239" s="27"/>
      <c r="G27239" s="1"/>
      <c r="H27239" s="1"/>
      <c r="I27239" s="1"/>
    </row>
    <row r="27240" spans="2:9">
      <c r="B27240" s="1"/>
      <c r="C27240" s="29"/>
      <c r="D27240" s="27"/>
      <c r="E27240" s="27"/>
      <c r="F27240" s="27"/>
      <c r="G27240" s="1"/>
      <c r="H27240" s="1"/>
      <c r="I27240" s="1"/>
    </row>
    <row r="27241" spans="2:9">
      <c r="B27241" s="1"/>
      <c r="C27241" s="29"/>
      <c r="D27241" s="27"/>
      <c r="E27241" s="27"/>
      <c r="F27241" s="27"/>
      <c r="G27241" s="1"/>
      <c r="H27241" s="1"/>
      <c r="I27241" s="1"/>
    </row>
    <row r="27242" spans="2:9">
      <c r="B27242" s="1"/>
      <c r="C27242" s="29"/>
      <c r="D27242" s="27"/>
      <c r="E27242" s="27"/>
      <c r="F27242" s="27"/>
      <c r="G27242" s="1"/>
      <c r="H27242" s="1"/>
      <c r="I27242" s="1"/>
    </row>
    <row r="27243" spans="2:9">
      <c r="B27243" s="1"/>
      <c r="C27243" s="29"/>
      <c r="D27243" s="27"/>
      <c r="E27243" s="27"/>
      <c r="F27243" s="27"/>
      <c r="G27243" s="1"/>
      <c r="H27243" s="1"/>
      <c r="I27243" s="1"/>
    </row>
    <row r="27244" spans="2:9">
      <c r="B27244" s="1"/>
      <c r="C27244" s="29"/>
      <c r="D27244" s="27"/>
      <c r="E27244" s="27"/>
      <c r="F27244" s="27"/>
      <c r="G27244" s="1"/>
      <c r="H27244" s="1"/>
      <c r="I27244" s="1"/>
    </row>
    <row r="27245" spans="2:9">
      <c r="B27245" s="1"/>
      <c r="C27245" s="29"/>
      <c r="D27245" s="27"/>
      <c r="E27245" s="27"/>
      <c r="F27245" s="27"/>
      <c r="G27245" s="1"/>
      <c r="H27245" s="1"/>
      <c r="I27245" s="1"/>
    </row>
    <row r="27246" spans="2:9">
      <c r="B27246" s="1"/>
      <c r="C27246" s="29"/>
      <c r="D27246" s="27"/>
      <c r="E27246" s="27"/>
      <c r="F27246" s="27"/>
      <c r="G27246" s="1"/>
      <c r="H27246" s="1"/>
      <c r="I27246" s="1"/>
    </row>
    <row r="27247" spans="2:9">
      <c r="B27247" s="1"/>
      <c r="C27247" s="29"/>
      <c r="D27247" s="27"/>
      <c r="E27247" s="27"/>
      <c r="F27247" s="27"/>
      <c r="G27247" s="1"/>
      <c r="H27247" s="1"/>
      <c r="I27247" s="1"/>
    </row>
    <row r="27248" spans="2:9">
      <c r="B27248" s="1"/>
      <c r="C27248" s="29"/>
      <c r="D27248" s="27"/>
      <c r="E27248" s="27"/>
      <c r="F27248" s="27"/>
      <c r="G27248" s="1"/>
      <c r="H27248" s="1"/>
      <c r="I27248" s="1"/>
    </row>
    <row r="27249" spans="2:9">
      <c r="B27249" s="1"/>
      <c r="C27249" s="29"/>
      <c r="D27249" s="27"/>
      <c r="E27249" s="27"/>
      <c r="F27249" s="27"/>
      <c r="G27249" s="1"/>
      <c r="H27249" s="1"/>
      <c r="I27249" s="1"/>
    </row>
    <row r="27250" spans="2:9">
      <c r="B27250" s="1"/>
      <c r="C27250" s="29"/>
      <c r="D27250" s="27"/>
      <c r="E27250" s="27"/>
      <c r="F27250" s="27"/>
      <c r="G27250" s="1"/>
      <c r="H27250" s="1"/>
      <c r="I27250" s="1"/>
    </row>
    <row r="27251" spans="2:9">
      <c r="B27251" s="1"/>
      <c r="C27251" s="29"/>
      <c r="D27251" s="27"/>
      <c r="E27251" s="27"/>
      <c r="F27251" s="27"/>
      <c r="G27251" s="1"/>
      <c r="H27251" s="1"/>
      <c r="I27251" s="1"/>
    </row>
    <row r="27252" spans="2:9">
      <c r="B27252" s="1"/>
      <c r="C27252" s="29"/>
      <c r="D27252" s="27"/>
      <c r="E27252" s="27"/>
      <c r="F27252" s="27"/>
      <c r="G27252" s="1"/>
      <c r="H27252" s="1"/>
      <c r="I27252" s="1"/>
    </row>
    <row r="27253" spans="2:9">
      <c r="B27253" s="1"/>
      <c r="C27253" s="29"/>
      <c r="D27253" s="27"/>
      <c r="E27253" s="27"/>
      <c r="F27253" s="27"/>
      <c r="G27253" s="1"/>
      <c r="H27253" s="1"/>
      <c r="I27253" s="1"/>
    </row>
    <row r="27254" spans="2:9">
      <c r="B27254" s="1"/>
      <c r="C27254" s="29"/>
      <c r="D27254" s="27"/>
      <c r="E27254" s="27"/>
      <c r="F27254" s="27"/>
      <c r="G27254" s="1"/>
      <c r="H27254" s="1"/>
      <c r="I27254" s="1"/>
    </row>
    <row r="27255" spans="2:9">
      <c r="B27255" s="1"/>
      <c r="C27255" s="29"/>
      <c r="D27255" s="27"/>
      <c r="E27255" s="27"/>
      <c r="F27255" s="27"/>
      <c r="G27255" s="1"/>
      <c r="H27255" s="1"/>
      <c r="I27255" s="1"/>
    </row>
    <row r="27256" spans="2:9">
      <c r="B27256" s="1"/>
      <c r="C27256" s="29"/>
      <c r="D27256" s="27"/>
      <c r="E27256" s="27"/>
      <c r="F27256" s="27"/>
      <c r="G27256" s="1"/>
      <c r="H27256" s="1"/>
      <c r="I27256" s="1"/>
    </row>
    <row r="27257" spans="2:9">
      <c r="B27257" s="1"/>
      <c r="C27257" s="29"/>
      <c r="D27257" s="27"/>
      <c r="E27257" s="27"/>
      <c r="F27257" s="27"/>
      <c r="G27257" s="1"/>
      <c r="H27257" s="1"/>
      <c r="I27257" s="1"/>
    </row>
    <row r="27258" spans="2:9">
      <c r="B27258" s="1"/>
      <c r="C27258" s="29"/>
      <c r="D27258" s="27"/>
      <c r="E27258" s="27"/>
      <c r="F27258" s="27"/>
      <c r="G27258" s="1"/>
      <c r="H27258" s="1"/>
      <c r="I27258" s="1"/>
    </row>
    <row r="27259" spans="2:9">
      <c r="B27259" s="1"/>
      <c r="C27259" s="29"/>
      <c r="D27259" s="27"/>
      <c r="E27259" s="27"/>
      <c r="F27259" s="27"/>
      <c r="G27259" s="1"/>
      <c r="H27259" s="1"/>
      <c r="I27259" s="1"/>
    </row>
    <row r="27260" spans="2:9">
      <c r="B27260" s="1"/>
      <c r="C27260" s="29"/>
      <c r="D27260" s="27"/>
      <c r="E27260" s="27"/>
      <c r="F27260" s="27"/>
      <c r="G27260" s="1"/>
      <c r="H27260" s="1"/>
      <c r="I27260" s="1"/>
    </row>
    <row r="27261" spans="2:9">
      <c r="B27261" s="1"/>
      <c r="C27261" s="29"/>
      <c r="D27261" s="27"/>
      <c r="E27261" s="27"/>
      <c r="F27261" s="27"/>
      <c r="G27261" s="1"/>
      <c r="H27261" s="1"/>
      <c r="I27261" s="1"/>
    </row>
    <row r="27262" spans="2:9">
      <c r="B27262" s="1"/>
      <c r="C27262" s="29"/>
      <c r="D27262" s="27"/>
      <c r="E27262" s="27"/>
      <c r="F27262" s="27"/>
      <c r="G27262" s="1"/>
      <c r="H27262" s="1"/>
      <c r="I27262" s="1"/>
    </row>
    <row r="27263" spans="2:9">
      <c r="B27263" s="1"/>
      <c r="C27263" s="29"/>
      <c r="D27263" s="27"/>
      <c r="E27263" s="27"/>
      <c r="F27263" s="27"/>
      <c r="G27263" s="1"/>
      <c r="H27263" s="1"/>
      <c r="I27263" s="1"/>
    </row>
    <row r="27264" spans="2:9">
      <c r="B27264" s="1"/>
      <c r="C27264" s="29"/>
      <c r="D27264" s="27"/>
      <c r="E27264" s="27"/>
      <c r="F27264" s="27"/>
      <c r="G27264" s="1"/>
      <c r="H27264" s="1"/>
      <c r="I27264" s="1"/>
    </row>
    <row r="27265" spans="2:9">
      <c r="B27265" s="1"/>
      <c r="C27265" s="29"/>
      <c r="D27265" s="27"/>
      <c r="E27265" s="27"/>
      <c r="F27265" s="27"/>
      <c r="G27265" s="1"/>
      <c r="H27265" s="1"/>
      <c r="I27265" s="1"/>
    </row>
    <row r="27266" spans="2:9">
      <c r="B27266" s="1"/>
      <c r="C27266" s="29"/>
      <c r="D27266" s="27"/>
      <c r="E27266" s="27"/>
      <c r="F27266" s="27"/>
      <c r="G27266" s="1"/>
      <c r="H27266" s="1"/>
      <c r="I27266" s="1"/>
    </row>
    <row r="27267" spans="2:9">
      <c r="B27267" s="1"/>
      <c r="C27267" s="29"/>
      <c r="D27267" s="27"/>
      <c r="E27267" s="27"/>
      <c r="F27267" s="27"/>
      <c r="G27267" s="1"/>
      <c r="H27267" s="1"/>
      <c r="I27267" s="1"/>
    </row>
    <row r="27268" spans="2:9">
      <c r="B27268" s="1"/>
      <c r="C27268" s="29"/>
      <c r="D27268" s="27"/>
      <c r="E27268" s="27"/>
      <c r="F27268" s="27"/>
      <c r="G27268" s="1"/>
      <c r="H27268" s="1"/>
      <c r="I27268" s="1"/>
    </row>
    <row r="27269" spans="2:9">
      <c r="B27269" s="1"/>
      <c r="C27269" s="29"/>
      <c r="D27269" s="27"/>
      <c r="E27269" s="27"/>
      <c r="F27269" s="27"/>
      <c r="G27269" s="1"/>
      <c r="H27269" s="1"/>
      <c r="I27269" s="1"/>
    </row>
    <row r="27270" spans="2:9">
      <c r="B27270" s="1"/>
      <c r="C27270" s="29"/>
      <c r="D27270" s="27"/>
      <c r="E27270" s="27"/>
      <c r="F27270" s="27"/>
      <c r="G27270" s="1"/>
      <c r="H27270" s="1"/>
      <c r="I27270" s="1"/>
    </row>
    <row r="27271" spans="2:9">
      <c r="B27271" s="1"/>
      <c r="C27271" s="29"/>
      <c r="D27271" s="27"/>
      <c r="E27271" s="27"/>
      <c r="F27271" s="27"/>
      <c r="G27271" s="1"/>
      <c r="H27271" s="1"/>
      <c r="I27271" s="1"/>
    </row>
    <row r="27272" spans="2:9">
      <c r="B27272" s="1"/>
      <c r="C27272" s="29"/>
      <c r="D27272" s="27"/>
      <c r="E27272" s="27"/>
      <c r="F27272" s="27"/>
      <c r="G27272" s="1"/>
      <c r="H27272" s="1"/>
      <c r="I27272" s="1"/>
    </row>
    <row r="27273" spans="2:9">
      <c r="B27273" s="1"/>
      <c r="C27273" s="29"/>
      <c r="D27273" s="27"/>
      <c r="E27273" s="27"/>
      <c r="F27273" s="27"/>
      <c r="G27273" s="1"/>
      <c r="H27273" s="1"/>
      <c r="I27273" s="1"/>
    </row>
    <row r="27274" spans="2:9">
      <c r="B27274" s="1"/>
      <c r="C27274" s="29"/>
      <c r="D27274" s="27"/>
      <c r="E27274" s="27"/>
      <c r="F27274" s="27"/>
      <c r="G27274" s="1"/>
      <c r="H27274" s="1"/>
      <c r="I27274" s="1"/>
    </row>
    <row r="27275" spans="2:9">
      <c r="B27275" s="1"/>
      <c r="C27275" s="29"/>
      <c r="D27275" s="27"/>
      <c r="E27275" s="27"/>
      <c r="F27275" s="27"/>
      <c r="G27275" s="1"/>
      <c r="H27275" s="1"/>
      <c r="I27275" s="1"/>
    </row>
    <row r="27276" spans="2:9">
      <c r="B27276" s="1"/>
      <c r="C27276" s="29"/>
      <c r="D27276" s="27"/>
      <c r="E27276" s="27"/>
      <c r="F27276" s="27"/>
      <c r="G27276" s="1"/>
      <c r="H27276" s="1"/>
      <c r="I27276" s="1"/>
    </row>
    <row r="27277" spans="2:9">
      <c r="B27277" s="1"/>
      <c r="C27277" s="29"/>
      <c r="D27277" s="27"/>
      <c r="E27277" s="27"/>
      <c r="F27277" s="27"/>
      <c r="G27277" s="1"/>
      <c r="H27277" s="1"/>
      <c r="I27277" s="1"/>
    </row>
    <row r="27278" spans="2:9">
      <c r="B27278" s="1"/>
      <c r="C27278" s="29"/>
      <c r="D27278" s="27"/>
      <c r="E27278" s="27"/>
      <c r="F27278" s="27"/>
      <c r="G27278" s="1"/>
      <c r="H27278" s="1"/>
      <c r="I27278" s="1"/>
    </row>
    <row r="27279" spans="2:9">
      <c r="B27279" s="1"/>
      <c r="C27279" s="29"/>
      <c r="D27279" s="27"/>
      <c r="E27279" s="27"/>
      <c r="F27279" s="27"/>
      <c r="G27279" s="1"/>
      <c r="H27279" s="1"/>
      <c r="I27279" s="1"/>
    </row>
    <row r="27280" spans="2:9">
      <c r="B27280" s="1"/>
      <c r="C27280" s="29"/>
      <c r="D27280" s="27"/>
      <c r="E27280" s="27"/>
      <c r="F27280" s="27"/>
      <c r="G27280" s="1"/>
      <c r="H27280" s="1"/>
      <c r="I27280" s="1"/>
    </row>
    <row r="27281" spans="2:9">
      <c r="B27281" s="1"/>
      <c r="C27281" s="29"/>
      <c r="D27281" s="27"/>
      <c r="E27281" s="27"/>
      <c r="F27281" s="27"/>
      <c r="G27281" s="1"/>
      <c r="H27281" s="1"/>
      <c r="I27281" s="1"/>
    </row>
    <row r="27282" spans="2:9">
      <c r="B27282" s="1"/>
      <c r="C27282" s="29"/>
      <c r="D27282" s="27"/>
      <c r="E27282" s="27"/>
      <c r="F27282" s="27"/>
      <c r="G27282" s="1"/>
      <c r="H27282" s="1"/>
      <c r="I27282" s="1"/>
    </row>
    <row r="27283" spans="2:9">
      <c r="B27283" s="1"/>
      <c r="C27283" s="29"/>
      <c r="D27283" s="27"/>
      <c r="E27283" s="27"/>
      <c r="F27283" s="27"/>
      <c r="G27283" s="1"/>
      <c r="H27283" s="1"/>
      <c r="I27283" s="1"/>
    </row>
    <row r="27284" spans="2:9">
      <c r="B27284" s="1"/>
      <c r="C27284" s="29"/>
      <c r="D27284" s="27"/>
      <c r="E27284" s="27"/>
      <c r="F27284" s="27"/>
      <c r="G27284" s="1"/>
      <c r="H27284" s="1"/>
      <c r="I27284" s="1"/>
    </row>
    <row r="27285" spans="2:9">
      <c r="B27285" s="1"/>
      <c r="C27285" s="29"/>
      <c r="D27285" s="27"/>
      <c r="E27285" s="27"/>
      <c r="F27285" s="27"/>
      <c r="G27285" s="1"/>
      <c r="H27285" s="1"/>
      <c r="I27285" s="1"/>
    </row>
    <row r="27286" spans="2:9">
      <c r="B27286" s="1"/>
      <c r="C27286" s="29"/>
      <c r="D27286" s="27"/>
      <c r="E27286" s="27"/>
      <c r="F27286" s="27"/>
      <c r="G27286" s="1"/>
      <c r="H27286" s="1"/>
      <c r="I27286" s="1"/>
    </row>
    <row r="27287" spans="2:9">
      <c r="B27287" s="1"/>
      <c r="C27287" s="29"/>
      <c r="D27287" s="27"/>
      <c r="E27287" s="27"/>
      <c r="F27287" s="27"/>
      <c r="G27287" s="1"/>
      <c r="H27287" s="1"/>
      <c r="I27287" s="1"/>
    </row>
    <row r="27288" spans="2:9">
      <c r="B27288" s="1"/>
      <c r="C27288" s="29"/>
      <c r="D27288" s="27"/>
      <c r="E27288" s="27"/>
      <c r="F27288" s="27"/>
      <c r="G27288" s="1"/>
      <c r="H27288" s="1"/>
      <c r="I27288" s="1"/>
    </row>
    <row r="27289" spans="2:9">
      <c r="B27289" s="1"/>
      <c r="C27289" s="29"/>
      <c r="D27289" s="27"/>
      <c r="E27289" s="27"/>
      <c r="F27289" s="27"/>
      <c r="G27289" s="1"/>
      <c r="H27289" s="1"/>
      <c r="I27289" s="1"/>
    </row>
    <row r="27290" spans="2:9">
      <c r="B27290" s="1"/>
      <c r="C27290" s="29"/>
      <c r="D27290" s="27"/>
      <c r="E27290" s="27"/>
      <c r="F27290" s="27"/>
      <c r="G27290" s="1"/>
      <c r="H27290" s="1"/>
      <c r="I27290" s="1"/>
    </row>
    <row r="27291" spans="2:9">
      <c r="B27291" s="1"/>
      <c r="C27291" s="29"/>
      <c r="D27291" s="27"/>
      <c r="E27291" s="27"/>
      <c r="F27291" s="27"/>
      <c r="G27291" s="1"/>
      <c r="H27291" s="1"/>
      <c r="I27291" s="1"/>
    </row>
    <row r="27292" spans="2:9">
      <c r="B27292" s="1"/>
      <c r="C27292" s="29"/>
      <c r="D27292" s="27"/>
      <c r="E27292" s="27"/>
      <c r="F27292" s="27"/>
      <c r="G27292" s="1"/>
      <c r="H27292" s="1"/>
      <c r="I27292" s="1"/>
    </row>
    <row r="27293" spans="2:9">
      <c r="B27293" s="1"/>
      <c r="C27293" s="29"/>
      <c r="D27293" s="27"/>
      <c r="E27293" s="27"/>
      <c r="F27293" s="27"/>
      <c r="G27293" s="1"/>
      <c r="H27293" s="1"/>
      <c r="I27293" s="1"/>
    </row>
    <row r="27294" spans="2:9">
      <c r="B27294" s="1"/>
      <c r="C27294" s="29"/>
      <c r="D27294" s="27"/>
      <c r="E27294" s="27"/>
      <c r="F27294" s="27"/>
      <c r="G27294" s="1"/>
      <c r="H27294" s="1"/>
      <c r="I27294" s="1"/>
    </row>
    <row r="27295" spans="2:9">
      <c r="B27295" s="1"/>
      <c r="C27295" s="29"/>
      <c r="D27295" s="27"/>
      <c r="E27295" s="27"/>
      <c r="F27295" s="27"/>
      <c r="G27295" s="1"/>
      <c r="H27295" s="1"/>
      <c r="I27295" s="1"/>
    </row>
    <row r="27296" spans="2:9">
      <c r="B27296" s="1"/>
      <c r="C27296" s="29"/>
      <c r="D27296" s="27"/>
      <c r="E27296" s="27"/>
      <c r="F27296" s="27"/>
      <c r="G27296" s="1"/>
      <c r="H27296" s="1"/>
      <c r="I27296" s="1"/>
    </row>
    <row r="27297" spans="2:9">
      <c r="B27297" s="1"/>
      <c r="C27297" s="29"/>
      <c r="D27297" s="27"/>
      <c r="E27297" s="27"/>
      <c r="F27297" s="27"/>
      <c r="G27297" s="1"/>
      <c r="H27297" s="1"/>
      <c r="I27297" s="1"/>
    </row>
    <row r="27298" spans="2:9">
      <c r="B27298" s="1"/>
      <c r="C27298" s="29"/>
      <c r="D27298" s="27"/>
      <c r="E27298" s="27"/>
      <c r="F27298" s="27"/>
      <c r="G27298" s="1"/>
      <c r="H27298" s="1"/>
      <c r="I27298" s="1"/>
    </row>
    <row r="27299" spans="2:9">
      <c r="B27299" s="1"/>
      <c r="C27299" s="29"/>
      <c r="D27299" s="27"/>
      <c r="E27299" s="27"/>
      <c r="F27299" s="27"/>
      <c r="G27299" s="1"/>
      <c r="H27299" s="1"/>
      <c r="I27299" s="1"/>
    </row>
    <row r="27300" spans="2:9">
      <c r="B27300" s="1"/>
      <c r="C27300" s="29"/>
      <c r="D27300" s="27"/>
      <c r="E27300" s="27"/>
      <c r="F27300" s="27"/>
      <c r="G27300" s="1"/>
      <c r="H27300" s="1"/>
      <c r="I27300" s="1"/>
    </row>
    <row r="27301" spans="2:9">
      <c r="B27301" s="1"/>
      <c r="C27301" s="29"/>
      <c r="D27301" s="27"/>
      <c r="E27301" s="27"/>
      <c r="F27301" s="27"/>
      <c r="G27301" s="1"/>
      <c r="H27301" s="1"/>
      <c r="I27301" s="1"/>
    </row>
    <row r="27302" spans="2:9">
      <c r="B27302" s="1"/>
      <c r="C27302" s="29"/>
      <c r="D27302" s="27"/>
      <c r="E27302" s="27"/>
      <c r="F27302" s="27"/>
      <c r="G27302" s="1"/>
      <c r="H27302" s="1"/>
      <c r="I27302" s="1"/>
    </row>
    <row r="27303" spans="2:9">
      <c r="B27303" s="1"/>
      <c r="C27303" s="29"/>
      <c r="D27303" s="27"/>
      <c r="E27303" s="27"/>
      <c r="F27303" s="27"/>
      <c r="G27303" s="1"/>
      <c r="H27303" s="1"/>
      <c r="I27303" s="1"/>
    </row>
    <row r="27304" spans="2:9">
      <c r="B27304" s="1"/>
      <c r="C27304" s="29"/>
      <c r="D27304" s="27"/>
      <c r="E27304" s="27"/>
      <c r="F27304" s="27"/>
      <c r="G27304" s="1"/>
      <c r="H27304" s="1"/>
      <c r="I27304" s="1"/>
    </row>
    <row r="27305" spans="2:9">
      <c r="B27305" s="1"/>
      <c r="C27305" s="29"/>
      <c r="D27305" s="27"/>
      <c r="E27305" s="27"/>
      <c r="F27305" s="27"/>
      <c r="G27305" s="1"/>
      <c r="H27305" s="1"/>
      <c r="I27305" s="1"/>
    </row>
    <row r="27306" spans="2:9">
      <c r="B27306" s="1"/>
      <c r="C27306" s="29"/>
      <c r="D27306" s="27"/>
      <c r="E27306" s="27"/>
      <c r="F27306" s="27"/>
      <c r="G27306" s="1"/>
      <c r="H27306" s="1"/>
      <c r="I27306" s="1"/>
    </row>
    <row r="27307" spans="2:9">
      <c r="B27307" s="1"/>
      <c r="C27307" s="29"/>
      <c r="D27307" s="27"/>
      <c r="E27307" s="27"/>
      <c r="F27307" s="27"/>
      <c r="G27307" s="1"/>
      <c r="H27307" s="1"/>
      <c r="I27307" s="1"/>
    </row>
    <row r="27308" spans="2:9">
      <c r="B27308" s="1"/>
      <c r="C27308" s="29"/>
      <c r="D27308" s="27"/>
      <c r="E27308" s="27"/>
      <c r="F27308" s="27"/>
      <c r="G27308" s="1"/>
      <c r="H27308" s="1"/>
      <c r="I27308" s="1"/>
    </row>
    <row r="27309" spans="2:9">
      <c r="B27309" s="1"/>
      <c r="C27309" s="29"/>
      <c r="D27309" s="27"/>
      <c r="E27309" s="27"/>
      <c r="F27309" s="27"/>
      <c r="G27309" s="1"/>
      <c r="H27309" s="1"/>
      <c r="I27309" s="1"/>
    </row>
    <row r="27310" spans="2:9">
      <c r="B27310" s="1"/>
      <c r="C27310" s="29"/>
      <c r="D27310" s="27"/>
      <c r="E27310" s="27"/>
      <c r="F27310" s="27"/>
      <c r="G27310" s="1"/>
      <c r="H27310" s="1"/>
      <c r="I27310" s="1"/>
    </row>
    <row r="27311" spans="2:9">
      <c r="B27311" s="1"/>
      <c r="C27311" s="29"/>
      <c r="D27311" s="27"/>
      <c r="E27311" s="27"/>
      <c r="F27311" s="27"/>
      <c r="G27311" s="1"/>
      <c r="H27311" s="1"/>
      <c r="I27311" s="1"/>
    </row>
    <row r="27312" spans="2:9">
      <c r="B27312" s="1"/>
      <c r="C27312" s="29"/>
      <c r="D27312" s="27"/>
      <c r="E27312" s="27"/>
      <c r="F27312" s="27"/>
      <c r="G27312" s="1"/>
      <c r="H27312" s="1"/>
      <c r="I27312" s="1"/>
    </row>
    <row r="27313" spans="2:9">
      <c r="B27313" s="1"/>
      <c r="C27313" s="29"/>
      <c r="D27313" s="27"/>
      <c r="E27313" s="27"/>
      <c r="F27313" s="27"/>
      <c r="G27313" s="1"/>
      <c r="H27313" s="1"/>
      <c r="I27313" s="1"/>
    </row>
    <row r="27314" spans="2:9">
      <c r="B27314" s="1"/>
      <c r="C27314" s="29"/>
      <c r="D27314" s="27"/>
      <c r="E27314" s="27"/>
      <c r="F27314" s="27"/>
      <c r="G27314" s="1"/>
      <c r="H27314" s="1"/>
      <c r="I27314" s="1"/>
    </row>
    <row r="27315" spans="2:9">
      <c r="B27315" s="1"/>
      <c r="C27315" s="29"/>
      <c r="D27315" s="27"/>
      <c r="E27315" s="27"/>
      <c r="F27315" s="27"/>
      <c r="G27315" s="1"/>
      <c r="H27315" s="1"/>
      <c r="I27315" s="1"/>
    </row>
    <row r="27316" spans="2:9">
      <c r="B27316" s="1"/>
      <c r="C27316" s="29"/>
      <c r="D27316" s="27"/>
      <c r="E27316" s="27"/>
      <c r="F27316" s="27"/>
      <c r="G27316" s="1"/>
      <c r="H27316" s="1"/>
      <c r="I27316" s="1"/>
    </row>
    <row r="27317" spans="2:9">
      <c r="B27317" s="1"/>
      <c r="C27317" s="29"/>
      <c r="D27317" s="27"/>
      <c r="E27317" s="27"/>
      <c r="F27317" s="27"/>
      <c r="G27317" s="1"/>
      <c r="H27317" s="1"/>
      <c r="I27317" s="1"/>
    </row>
    <row r="27318" spans="2:9">
      <c r="B27318" s="1"/>
      <c r="C27318" s="29"/>
      <c r="D27318" s="27"/>
      <c r="E27318" s="27"/>
      <c r="F27318" s="27"/>
      <c r="G27318" s="1"/>
      <c r="H27318" s="1"/>
      <c r="I27318" s="1"/>
    </row>
    <row r="27319" spans="2:9">
      <c r="B27319" s="1"/>
      <c r="C27319" s="29"/>
      <c r="D27319" s="27"/>
      <c r="E27319" s="27"/>
      <c r="F27319" s="27"/>
      <c r="G27319" s="1"/>
      <c r="H27319" s="1"/>
      <c r="I27319" s="1"/>
    </row>
    <row r="27320" spans="2:9">
      <c r="B27320" s="1"/>
      <c r="C27320" s="29"/>
      <c r="D27320" s="27"/>
      <c r="E27320" s="27"/>
      <c r="F27320" s="27"/>
      <c r="G27320" s="1"/>
      <c r="H27320" s="1"/>
      <c r="I27320" s="1"/>
    </row>
    <row r="27321" spans="2:9">
      <c r="B27321" s="1"/>
      <c r="C27321" s="29"/>
      <c r="D27321" s="27"/>
      <c r="E27321" s="27"/>
      <c r="F27321" s="27"/>
      <c r="G27321" s="1"/>
      <c r="H27321" s="1"/>
      <c r="I27321" s="1"/>
    </row>
    <row r="27322" spans="2:9">
      <c r="B27322" s="1"/>
      <c r="C27322" s="29"/>
      <c r="D27322" s="27"/>
      <c r="E27322" s="27"/>
      <c r="F27322" s="27"/>
      <c r="G27322" s="1"/>
      <c r="H27322" s="1"/>
      <c r="I27322" s="1"/>
    </row>
    <row r="27323" spans="2:9">
      <c r="B27323" s="1"/>
      <c r="C27323" s="29"/>
      <c r="D27323" s="27"/>
      <c r="E27323" s="27"/>
      <c r="F27323" s="27"/>
      <c r="G27323" s="1"/>
      <c r="H27323" s="1"/>
      <c r="I27323" s="1"/>
    </row>
    <row r="27324" spans="2:9">
      <c r="B27324" s="1"/>
      <c r="C27324" s="29"/>
      <c r="D27324" s="27"/>
      <c r="E27324" s="27"/>
      <c r="F27324" s="27"/>
      <c r="G27324" s="1"/>
      <c r="H27324" s="1"/>
      <c r="I27324" s="1"/>
    </row>
    <row r="27325" spans="2:9">
      <c r="B27325" s="1"/>
      <c r="C27325" s="29"/>
      <c r="D27325" s="27"/>
      <c r="E27325" s="27"/>
      <c r="F27325" s="27"/>
      <c r="G27325" s="1"/>
      <c r="H27325" s="1"/>
      <c r="I27325" s="1"/>
    </row>
    <row r="27326" spans="2:9">
      <c r="B27326" s="1"/>
      <c r="C27326" s="29"/>
      <c r="D27326" s="27"/>
      <c r="E27326" s="27"/>
      <c r="F27326" s="27"/>
      <c r="G27326" s="1"/>
      <c r="H27326" s="1"/>
      <c r="I27326" s="1"/>
    </row>
    <row r="27327" spans="2:9">
      <c r="B27327" s="1"/>
      <c r="C27327" s="29"/>
      <c r="D27327" s="27"/>
      <c r="E27327" s="27"/>
      <c r="F27327" s="27"/>
      <c r="G27327" s="1"/>
      <c r="H27327" s="1"/>
      <c r="I27327" s="1"/>
    </row>
    <row r="27328" spans="2:9">
      <c r="B27328" s="1"/>
      <c r="C27328" s="29"/>
      <c r="D27328" s="27"/>
      <c r="E27328" s="27"/>
      <c r="F27328" s="27"/>
      <c r="G27328" s="1"/>
      <c r="H27328" s="1"/>
      <c r="I27328" s="1"/>
    </row>
    <row r="27329" spans="2:9">
      <c r="B27329" s="1"/>
      <c r="C27329" s="29"/>
      <c r="D27329" s="27"/>
      <c r="E27329" s="27"/>
      <c r="F27329" s="27"/>
      <c r="G27329" s="1"/>
      <c r="H27329" s="1"/>
      <c r="I27329" s="1"/>
    </row>
    <row r="27330" spans="2:9">
      <c r="B27330" s="1"/>
      <c r="C27330" s="29"/>
      <c r="D27330" s="27"/>
      <c r="E27330" s="27"/>
      <c r="F27330" s="27"/>
      <c r="G27330" s="1"/>
      <c r="H27330" s="1"/>
      <c r="I27330" s="1"/>
    </row>
    <row r="27331" spans="2:9">
      <c r="B27331" s="1"/>
      <c r="C27331" s="29"/>
      <c r="D27331" s="27"/>
      <c r="E27331" s="27"/>
      <c r="F27331" s="27"/>
      <c r="G27331" s="1"/>
      <c r="H27331" s="1"/>
      <c r="I27331" s="1"/>
    </row>
    <row r="27332" spans="2:9">
      <c r="B27332" s="1"/>
      <c r="C27332" s="29"/>
      <c r="D27332" s="27"/>
      <c r="E27332" s="27"/>
      <c r="F27332" s="27"/>
      <c r="G27332" s="1"/>
      <c r="H27332" s="1"/>
      <c r="I27332" s="1"/>
    </row>
    <row r="27333" spans="2:9">
      <c r="B27333" s="1"/>
      <c r="C27333" s="29"/>
      <c r="D27333" s="27"/>
      <c r="E27333" s="27"/>
      <c r="F27333" s="27"/>
      <c r="G27333" s="1"/>
      <c r="H27333" s="1"/>
      <c r="I27333" s="1"/>
    </row>
    <row r="27334" spans="2:9">
      <c r="B27334" s="1"/>
      <c r="C27334" s="29"/>
      <c r="D27334" s="27"/>
      <c r="E27334" s="27"/>
      <c r="F27334" s="27"/>
      <c r="G27334" s="1"/>
      <c r="H27334" s="1"/>
      <c r="I27334" s="1"/>
    </row>
    <row r="27335" spans="2:9">
      <c r="B27335" s="1"/>
      <c r="C27335" s="29"/>
      <c r="D27335" s="27"/>
      <c r="E27335" s="27"/>
      <c r="F27335" s="27"/>
      <c r="G27335" s="1"/>
      <c r="H27335" s="1"/>
      <c r="I27335" s="1"/>
    </row>
    <row r="27336" spans="2:9">
      <c r="B27336" s="1"/>
      <c r="C27336" s="29"/>
      <c r="D27336" s="27"/>
      <c r="E27336" s="27"/>
      <c r="F27336" s="27"/>
      <c r="G27336" s="1"/>
      <c r="H27336" s="1"/>
      <c r="I27336" s="1"/>
    </row>
    <row r="27337" spans="2:9">
      <c r="B27337" s="1"/>
      <c r="C27337" s="29"/>
      <c r="D27337" s="27"/>
      <c r="E27337" s="27"/>
      <c r="F27337" s="27"/>
      <c r="G27337" s="1"/>
      <c r="H27337" s="1"/>
      <c r="I27337" s="1"/>
    </row>
    <row r="27338" spans="2:9">
      <c r="B27338" s="1"/>
      <c r="C27338" s="29"/>
      <c r="D27338" s="27"/>
      <c r="E27338" s="27"/>
      <c r="F27338" s="27"/>
      <c r="G27338" s="1"/>
      <c r="H27338" s="1"/>
      <c r="I27338" s="1"/>
    </row>
    <row r="27339" spans="2:9">
      <c r="B27339" s="1"/>
      <c r="C27339" s="29"/>
      <c r="D27339" s="27"/>
      <c r="E27339" s="27"/>
      <c r="F27339" s="27"/>
      <c r="G27339" s="1"/>
      <c r="H27339" s="1"/>
      <c r="I27339" s="1"/>
    </row>
    <row r="27340" spans="2:9">
      <c r="B27340" s="1"/>
      <c r="C27340" s="29"/>
      <c r="D27340" s="27"/>
      <c r="E27340" s="27"/>
      <c r="F27340" s="27"/>
      <c r="G27340" s="1"/>
      <c r="H27340" s="1"/>
      <c r="I27340" s="1"/>
    </row>
    <row r="27341" spans="2:9">
      <c r="B27341" s="1"/>
      <c r="C27341" s="29"/>
      <c r="D27341" s="27"/>
      <c r="E27341" s="27"/>
      <c r="F27341" s="27"/>
      <c r="G27341" s="1"/>
      <c r="H27341" s="1"/>
      <c r="I27341" s="1"/>
    </row>
    <row r="27342" spans="2:9">
      <c r="B27342" s="1"/>
      <c r="C27342" s="29"/>
      <c r="D27342" s="27"/>
      <c r="E27342" s="27"/>
      <c r="F27342" s="27"/>
      <c r="G27342" s="1"/>
      <c r="H27342" s="1"/>
      <c r="I27342" s="1"/>
    </row>
    <row r="27343" spans="2:9">
      <c r="B27343" s="1"/>
      <c r="C27343" s="29"/>
      <c r="D27343" s="27"/>
      <c r="E27343" s="27"/>
      <c r="F27343" s="27"/>
      <c r="G27343" s="1"/>
      <c r="H27343" s="1"/>
      <c r="I27343" s="1"/>
    </row>
    <row r="27344" spans="2:9">
      <c r="B27344" s="1"/>
      <c r="C27344" s="29"/>
      <c r="D27344" s="27"/>
      <c r="E27344" s="27"/>
      <c r="F27344" s="27"/>
      <c r="G27344" s="1"/>
      <c r="H27344" s="1"/>
      <c r="I27344" s="1"/>
    </row>
    <row r="27345" spans="2:9">
      <c r="B27345" s="1"/>
      <c r="C27345" s="29"/>
      <c r="D27345" s="27"/>
      <c r="E27345" s="27"/>
      <c r="F27345" s="27"/>
      <c r="G27345" s="1"/>
      <c r="H27345" s="1"/>
      <c r="I27345" s="1"/>
    </row>
    <row r="27346" spans="2:9">
      <c r="B27346" s="1"/>
      <c r="C27346" s="29"/>
      <c r="D27346" s="27"/>
      <c r="E27346" s="27"/>
      <c r="F27346" s="27"/>
      <c r="G27346" s="1"/>
      <c r="H27346" s="1"/>
      <c r="I27346" s="1"/>
    </row>
    <row r="27347" spans="2:9">
      <c r="B27347" s="1"/>
      <c r="C27347" s="29"/>
      <c r="D27347" s="27"/>
      <c r="E27347" s="27"/>
      <c r="F27347" s="27"/>
      <c r="G27347" s="1"/>
      <c r="H27347" s="1"/>
      <c r="I27347" s="1"/>
    </row>
    <row r="27348" spans="2:9">
      <c r="B27348" s="1"/>
      <c r="C27348" s="29"/>
      <c r="D27348" s="27"/>
      <c r="E27348" s="27"/>
      <c r="F27348" s="27"/>
      <c r="G27348" s="1"/>
      <c r="H27348" s="1"/>
      <c r="I27348" s="1"/>
    </row>
    <row r="27349" spans="2:9">
      <c r="B27349" s="1"/>
      <c r="C27349" s="29"/>
      <c r="D27349" s="27"/>
      <c r="E27349" s="27"/>
      <c r="F27349" s="27"/>
      <c r="G27349" s="1"/>
      <c r="H27349" s="1"/>
      <c r="I27349" s="1"/>
    </row>
    <row r="27350" spans="2:9">
      <c r="B27350" s="1"/>
      <c r="C27350" s="29"/>
      <c r="D27350" s="27"/>
      <c r="E27350" s="27"/>
      <c r="F27350" s="27"/>
      <c r="G27350" s="1"/>
      <c r="H27350" s="1"/>
      <c r="I27350" s="1"/>
    </row>
    <row r="27351" spans="2:9">
      <c r="B27351" s="1"/>
      <c r="C27351" s="29"/>
      <c r="D27351" s="27"/>
      <c r="E27351" s="27"/>
      <c r="F27351" s="27"/>
      <c r="G27351" s="1"/>
      <c r="H27351" s="1"/>
      <c r="I27351" s="1"/>
    </row>
    <row r="27352" spans="2:9">
      <c r="B27352" s="1"/>
      <c r="C27352" s="29"/>
      <c r="D27352" s="27"/>
      <c r="E27352" s="27"/>
      <c r="F27352" s="27"/>
      <c r="G27352" s="1"/>
      <c r="H27352" s="1"/>
      <c r="I27352" s="1"/>
    </row>
    <row r="27353" spans="2:9">
      <c r="B27353" s="1"/>
      <c r="C27353" s="29"/>
      <c r="D27353" s="27"/>
      <c r="E27353" s="27"/>
      <c r="F27353" s="27"/>
      <c r="G27353" s="1"/>
      <c r="H27353" s="1"/>
      <c r="I27353" s="1"/>
    </row>
    <row r="27354" spans="2:9">
      <c r="B27354" s="1"/>
      <c r="C27354" s="29"/>
      <c r="D27354" s="27"/>
      <c r="E27354" s="27"/>
      <c r="F27354" s="27"/>
      <c r="G27354" s="1"/>
      <c r="H27354" s="1"/>
      <c r="I27354" s="1"/>
    </row>
    <row r="27355" spans="2:9">
      <c r="B27355" s="1"/>
      <c r="C27355" s="29"/>
      <c r="D27355" s="27"/>
      <c r="E27355" s="27"/>
      <c r="F27355" s="27"/>
      <c r="G27355" s="1"/>
      <c r="H27355" s="1"/>
      <c r="I27355" s="1"/>
    </row>
    <row r="27356" spans="2:9">
      <c r="B27356" s="1"/>
      <c r="C27356" s="29"/>
      <c r="D27356" s="27"/>
      <c r="E27356" s="27"/>
      <c r="F27356" s="27"/>
      <c r="G27356" s="1"/>
      <c r="H27356" s="1"/>
      <c r="I27356" s="1"/>
    </row>
    <row r="27357" spans="2:9">
      <c r="B27357" s="1"/>
      <c r="C27357" s="29"/>
      <c r="D27357" s="27"/>
      <c r="E27357" s="27"/>
      <c r="F27357" s="27"/>
      <c r="G27357" s="1"/>
      <c r="H27357" s="1"/>
      <c r="I27357" s="1"/>
    </row>
    <row r="27358" spans="2:9">
      <c r="B27358" s="1"/>
      <c r="C27358" s="29"/>
      <c r="D27358" s="27"/>
      <c r="E27358" s="27"/>
      <c r="F27358" s="27"/>
      <c r="G27358" s="1"/>
      <c r="H27358" s="1"/>
      <c r="I27358" s="1"/>
    </row>
    <row r="27359" spans="2:9">
      <c r="B27359" s="1"/>
      <c r="C27359" s="29"/>
      <c r="D27359" s="27"/>
      <c r="E27359" s="27"/>
      <c r="F27359" s="27"/>
      <c r="G27359" s="1"/>
      <c r="H27359" s="1"/>
      <c r="I27359" s="1"/>
    </row>
    <row r="27360" spans="2:9">
      <c r="B27360" s="1"/>
      <c r="C27360" s="29"/>
      <c r="D27360" s="27"/>
      <c r="E27360" s="27"/>
      <c r="F27360" s="27"/>
      <c r="G27360" s="1"/>
      <c r="H27360" s="1"/>
      <c r="I27360" s="1"/>
    </row>
    <row r="27361" spans="2:9">
      <c r="B27361" s="1"/>
      <c r="C27361" s="29"/>
      <c r="D27361" s="27"/>
      <c r="E27361" s="27"/>
      <c r="F27361" s="27"/>
      <c r="G27361" s="1"/>
      <c r="H27361" s="1"/>
      <c r="I27361" s="1"/>
    </row>
    <row r="27362" spans="2:9">
      <c r="B27362" s="1"/>
      <c r="C27362" s="29"/>
      <c r="D27362" s="27"/>
      <c r="E27362" s="27"/>
      <c r="F27362" s="27"/>
      <c r="G27362" s="1"/>
      <c r="H27362" s="1"/>
      <c r="I27362" s="1"/>
    </row>
    <row r="27363" spans="2:9">
      <c r="B27363" s="1"/>
      <c r="C27363" s="29"/>
      <c r="D27363" s="27"/>
      <c r="E27363" s="27"/>
      <c r="F27363" s="27"/>
      <c r="G27363" s="1"/>
      <c r="H27363" s="1"/>
      <c r="I27363" s="1"/>
    </row>
    <row r="27364" spans="2:9">
      <c r="B27364" s="1"/>
      <c r="C27364" s="29"/>
      <c r="D27364" s="27"/>
      <c r="E27364" s="27"/>
      <c r="F27364" s="27"/>
      <c r="G27364" s="1"/>
      <c r="H27364" s="1"/>
      <c r="I27364" s="1"/>
    </row>
    <row r="27365" spans="2:9">
      <c r="B27365" s="1"/>
      <c r="C27365" s="29"/>
      <c r="D27365" s="27"/>
      <c r="E27365" s="27"/>
      <c r="F27365" s="27"/>
      <c r="G27365" s="1"/>
      <c r="H27365" s="1"/>
      <c r="I27365" s="1"/>
    </row>
    <row r="27366" spans="2:9">
      <c r="B27366" s="1"/>
      <c r="C27366" s="29"/>
      <c r="D27366" s="27"/>
      <c r="E27366" s="27"/>
      <c r="F27366" s="27"/>
      <c r="G27366" s="1"/>
      <c r="H27366" s="1"/>
      <c r="I27366" s="1"/>
    </row>
    <row r="27367" spans="2:9">
      <c r="B27367" s="1"/>
      <c r="C27367" s="29"/>
      <c r="D27367" s="27"/>
      <c r="E27367" s="27"/>
      <c r="F27367" s="27"/>
      <c r="G27367" s="1"/>
      <c r="H27367" s="1"/>
      <c r="I27367" s="1"/>
    </row>
    <row r="27368" spans="2:9">
      <c r="B27368" s="1"/>
      <c r="C27368" s="29"/>
      <c r="D27368" s="27"/>
      <c r="E27368" s="27"/>
      <c r="F27368" s="27"/>
      <c r="G27368" s="1"/>
      <c r="H27368" s="1"/>
      <c r="I27368" s="1"/>
    </row>
    <row r="27369" spans="2:9">
      <c r="B27369" s="1"/>
      <c r="C27369" s="29"/>
      <c r="D27369" s="27"/>
      <c r="E27369" s="27"/>
      <c r="F27369" s="27"/>
      <c r="G27369" s="1"/>
      <c r="H27369" s="1"/>
      <c r="I27369" s="1"/>
    </row>
    <row r="27370" spans="2:9">
      <c r="B27370" s="1"/>
      <c r="C27370" s="29"/>
      <c r="D27370" s="27"/>
      <c r="E27370" s="27"/>
      <c r="F27370" s="27"/>
      <c r="G27370" s="1"/>
      <c r="H27370" s="1"/>
      <c r="I27370" s="1"/>
    </row>
    <row r="27371" spans="2:9">
      <c r="B27371" s="1"/>
      <c r="C27371" s="29"/>
      <c r="D27371" s="27"/>
      <c r="E27371" s="27"/>
      <c r="F27371" s="27"/>
      <c r="G27371" s="1"/>
      <c r="H27371" s="1"/>
      <c r="I27371" s="1"/>
    </row>
    <row r="27372" spans="2:9">
      <c r="B27372" s="1"/>
      <c r="C27372" s="29"/>
      <c r="D27372" s="27"/>
      <c r="E27372" s="27"/>
      <c r="F27372" s="27"/>
      <c r="G27372" s="1"/>
      <c r="H27372" s="1"/>
      <c r="I27372" s="1"/>
    </row>
    <row r="27373" spans="2:9">
      <c r="B27373" s="1"/>
      <c r="C27373" s="29"/>
      <c r="D27373" s="27"/>
      <c r="E27373" s="27"/>
      <c r="F27373" s="27"/>
      <c r="G27373" s="1"/>
      <c r="H27373" s="1"/>
      <c r="I27373" s="1"/>
    </row>
    <row r="27374" spans="2:9">
      <c r="B27374" s="1"/>
      <c r="C27374" s="29"/>
      <c r="D27374" s="27"/>
      <c r="E27374" s="27"/>
      <c r="F27374" s="27"/>
      <c r="G27374" s="1"/>
      <c r="H27374" s="1"/>
      <c r="I27374" s="1"/>
    </row>
    <row r="27375" spans="2:9">
      <c r="B27375" s="1"/>
      <c r="C27375" s="29"/>
      <c r="D27375" s="27"/>
      <c r="E27375" s="27"/>
      <c r="F27375" s="27"/>
      <c r="G27375" s="1"/>
      <c r="H27375" s="1"/>
      <c r="I27375" s="1"/>
    </row>
    <row r="27376" spans="2:9">
      <c r="B27376" s="1"/>
      <c r="C27376" s="29"/>
      <c r="D27376" s="27"/>
      <c r="E27376" s="27"/>
      <c r="F27376" s="27"/>
      <c r="G27376" s="1"/>
      <c r="H27376" s="1"/>
      <c r="I27376" s="1"/>
    </row>
    <row r="27377" spans="2:9">
      <c r="B27377" s="1"/>
      <c r="C27377" s="29"/>
      <c r="D27377" s="27"/>
      <c r="E27377" s="27"/>
      <c r="F27377" s="27"/>
      <c r="G27377" s="1"/>
      <c r="H27377" s="1"/>
      <c r="I27377" s="1"/>
    </row>
    <row r="27378" spans="2:9">
      <c r="B27378" s="1"/>
      <c r="C27378" s="29"/>
      <c r="D27378" s="27"/>
      <c r="E27378" s="27"/>
      <c r="F27378" s="27"/>
      <c r="G27378" s="1"/>
      <c r="H27378" s="1"/>
      <c r="I27378" s="1"/>
    </row>
    <row r="27379" spans="2:9">
      <c r="B27379" s="1"/>
      <c r="C27379" s="29"/>
      <c r="D27379" s="27"/>
      <c r="E27379" s="27"/>
      <c r="F27379" s="27"/>
      <c r="G27379" s="1"/>
      <c r="H27379" s="1"/>
      <c r="I27379" s="1"/>
    </row>
    <row r="27380" spans="2:9">
      <c r="B27380" s="1"/>
      <c r="C27380" s="29"/>
      <c r="D27380" s="27"/>
      <c r="E27380" s="27"/>
      <c r="F27380" s="27"/>
      <c r="G27380" s="1"/>
      <c r="H27380" s="1"/>
      <c r="I27380" s="1"/>
    </row>
    <row r="27381" spans="2:9">
      <c r="B27381" s="1"/>
      <c r="C27381" s="29"/>
      <c r="D27381" s="27"/>
      <c r="E27381" s="27"/>
      <c r="F27381" s="27"/>
      <c r="G27381" s="1"/>
      <c r="H27381" s="1"/>
      <c r="I27381" s="1"/>
    </row>
    <row r="27382" spans="2:9">
      <c r="B27382" s="1"/>
      <c r="C27382" s="29"/>
      <c r="D27382" s="27"/>
      <c r="E27382" s="27"/>
      <c r="F27382" s="27"/>
      <c r="G27382" s="1"/>
      <c r="H27382" s="1"/>
      <c r="I27382" s="1"/>
    </row>
    <row r="27383" spans="2:9">
      <c r="B27383" s="1"/>
      <c r="C27383" s="29"/>
      <c r="D27383" s="27"/>
      <c r="E27383" s="27"/>
      <c r="F27383" s="27"/>
      <c r="G27383" s="1"/>
      <c r="H27383" s="1"/>
      <c r="I27383" s="1"/>
    </row>
    <row r="27384" spans="2:9">
      <c r="B27384" s="1"/>
      <c r="C27384" s="29"/>
      <c r="D27384" s="27"/>
      <c r="E27384" s="27"/>
      <c r="F27384" s="27"/>
      <c r="G27384" s="1"/>
      <c r="H27384" s="1"/>
      <c r="I27384" s="1"/>
    </row>
    <row r="27385" spans="2:9">
      <c r="B27385" s="1"/>
      <c r="C27385" s="29"/>
      <c r="D27385" s="27"/>
      <c r="E27385" s="27"/>
      <c r="F27385" s="27"/>
      <c r="G27385" s="1"/>
      <c r="H27385" s="1"/>
      <c r="I27385" s="1"/>
    </row>
    <row r="27386" spans="2:9">
      <c r="B27386" s="1"/>
      <c r="C27386" s="29"/>
      <c r="D27386" s="27"/>
      <c r="E27386" s="27"/>
      <c r="F27386" s="27"/>
      <c r="G27386" s="1"/>
      <c r="H27386" s="1"/>
      <c r="I27386" s="1"/>
    </row>
    <row r="27387" spans="2:9">
      <c r="B27387" s="1"/>
      <c r="C27387" s="29"/>
      <c r="D27387" s="27"/>
      <c r="E27387" s="27"/>
      <c r="F27387" s="27"/>
      <c r="G27387" s="1"/>
      <c r="H27387" s="1"/>
      <c r="I27387" s="1"/>
    </row>
    <row r="27388" spans="2:9">
      <c r="B27388" s="1"/>
      <c r="C27388" s="29"/>
      <c r="D27388" s="27"/>
      <c r="E27388" s="27"/>
      <c r="F27388" s="27"/>
      <c r="G27388" s="1"/>
      <c r="H27388" s="1"/>
      <c r="I27388" s="1"/>
    </row>
    <row r="27389" spans="2:9">
      <c r="B27389" s="1"/>
      <c r="C27389" s="29"/>
      <c r="D27389" s="27"/>
      <c r="E27389" s="27"/>
      <c r="F27389" s="27"/>
      <c r="G27389" s="1"/>
      <c r="H27389" s="1"/>
      <c r="I27389" s="1"/>
    </row>
    <row r="27390" spans="2:9">
      <c r="B27390" s="1"/>
      <c r="C27390" s="29"/>
      <c r="D27390" s="27"/>
      <c r="E27390" s="27"/>
      <c r="F27390" s="27"/>
      <c r="G27390" s="1"/>
      <c r="H27390" s="1"/>
      <c r="I27390" s="1"/>
    </row>
    <row r="27391" spans="2:9">
      <c r="B27391" s="1"/>
      <c r="C27391" s="29"/>
      <c r="D27391" s="27"/>
      <c r="E27391" s="27"/>
      <c r="F27391" s="27"/>
      <c r="G27391" s="1"/>
      <c r="H27391" s="1"/>
      <c r="I27391" s="1"/>
    </row>
    <row r="27392" spans="2:9">
      <c r="B27392" s="1"/>
      <c r="C27392" s="29"/>
      <c r="D27392" s="27"/>
      <c r="E27392" s="27"/>
      <c r="F27392" s="27"/>
      <c r="G27392" s="1"/>
      <c r="H27392" s="1"/>
      <c r="I27392" s="1"/>
    </row>
    <row r="27393" spans="2:9">
      <c r="B27393" s="1"/>
      <c r="C27393" s="29"/>
      <c r="D27393" s="27"/>
      <c r="E27393" s="27"/>
      <c r="F27393" s="27"/>
      <c r="G27393" s="1"/>
      <c r="H27393" s="1"/>
      <c r="I27393" s="1"/>
    </row>
    <row r="27394" spans="2:9">
      <c r="B27394" s="1"/>
      <c r="C27394" s="29"/>
      <c r="D27394" s="27"/>
      <c r="E27394" s="27"/>
      <c r="F27394" s="27"/>
      <c r="G27394" s="1"/>
      <c r="H27394" s="1"/>
      <c r="I27394" s="1"/>
    </row>
    <row r="27395" spans="2:9">
      <c r="B27395" s="1"/>
      <c r="C27395" s="29"/>
      <c r="D27395" s="27"/>
      <c r="E27395" s="27"/>
      <c r="F27395" s="27"/>
      <c r="G27395" s="1"/>
      <c r="H27395" s="1"/>
      <c r="I27395" s="1"/>
    </row>
    <row r="27396" spans="2:9">
      <c r="B27396" s="1"/>
      <c r="C27396" s="29"/>
      <c r="D27396" s="27"/>
      <c r="E27396" s="27"/>
      <c r="F27396" s="27"/>
      <c r="G27396" s="1"/>
      <c r="H27396" s="1"/>
      <c r="I27396" s="1"/>
    </row>
    <row r="27397" spans="2:9">
      <c r="B27397" s="1"/>
      <c r="C27397" s="29"/>
      <c r="D27397" s="27"/>
      <c r="E27397" s="27"/>
      <c r="F27397" s="27"/>
      <c r="G27397" s="1"/>
      <c r="H27397" s="1"/>
      <c r="I27397" s="1"/>
    </row>
    <row r="27398" spans="2:9">
      <c r="B27398" s="1"/>
      <c r="C27398" s="29"/>
      <c r="D27398" s="27"/>
      <c r="E27398" s="27"/>
      <c r="F27398" s="27"/>
      <c r="G27398" s="1"/>
      <c r="H27398" s="1"/>
      <c r="I27398" s="1"/>
    </row>
    <row r="27399" spans="2:9">
      <c r="B27399" s="1"/>
      <c r="C27399" s="29"/>
      <c r="D27399" s="27"/>
      <c r="E27399" s="27"/>
      <c r="F27399" s="27"/>
      <c r="G27399" s="1"/>
      <c r="H27399" s="1"/>
      <c r="I27399" s="1"/>
    </row>
    <row r="27400" spans="2:9">
      <c r="B27400" s="1"/>
      <c r="C27400" s="29"/>
      <c r="D27400" s="27"/>
      <c r="E27400" s="27"/>
      <c r="F27400" s="27"/>
      <c r="G27400" s="1"/>
      <c r="H27400" s="1"/>
      <c r="I27400" s="1"/>
    </row>
    <row r="27401" spans="2:9">
      <c r="B27401" s="1"/>
      <c r="C27401" s="29"/>
      <c r="D27401" s="27"/>
      <c r="E27401" s="27"/>
      <c r="F27401" s="27"/>
      <c r="G27401" s="1"/>
      <c r="H27401" s="1"/>
      <c r="I27401" s="1"/>
    </row>
    <row r="27402" spans="2:9">
      <c r="B27402" s="1"/>
      <c r="C27402" s="29"/>
      <c r="D27402" s="27"/>
      <c r="E27402" s="27"/>
      <c r="F27402" s="27"/>
      <c r="G27402" s="1"/>
      <c r="H27402" s="1"/>
      <c r="I27402" s="1"/>
    </row>
    <row r="27403" spans="2:9">
      <c r="B27403" s="1"/>
      <c r="C27403" s="29"/>
      <c r="D27403" s="27"/>
      <c r="E27403" s="27"/>
      <c r="F27403" s="27"/>
      <c r="G27403" s="1"/>
      <c r="H27403" s="1"/>
      <c r="I27403" s="1"/>
    </row>
    <row r="27404" spans="2:9">
      <c r="B27404" s="1"/>
      <c r="C27404" s="29"/>
      <c r="D27404" s="27"/>
      <c r="E27404" s="27"/>
      <c r="F27404" s="27"/>
      <c r="G27404" s="1"/>
      <c r="H27404" s="1"/>
      <c r="I27404" s="1"/>
    </row>
    <row r="27405" spans="2:9">
      <c r="B27405" s="1"/>
      <c r="C27405" s="29"/>
      <c r="D27405" s="27"/>
      <c r="E27405" s="27"/>
      <c r="F27405" s="27"/>
      <c r="G27405" s="1"/>
      <c r="H27405" s="1"/>
      <c r="I27405" s="1"/>
    </row>
    <row r="27406" spans="2:9">
      <c r="B27406" s="1"/>
      <c r="C27406" s="29"/>
      <c r="D27406" s="27"/>
      <c r="E27406" s="27"/>
      <c r="F27406" s="27"/>
      <c r="G27406" s="1"/>
      <c r="H27406" s="1"/>
      <c r="I27406" s="1"/>
    </row>
    <row r="27407" spans="2:9">
      <c r="B27407" s="1"/>
      <c r="C27407" s="29"/>
      <c r="D27407" s="27"/>
      <c r="E27407" s="27"/>
      <c r="F27407" s="27"/>
      <c r="G27407" s="1"/>
      <c r="H27407" s="1"/>
      <c r="I27407" s="1"/>
    </row>
    <row r="27408" spans="2:9">
      <c r="B27408" s="1"/>
      <c r="C27408" s="29"/>
      <c r="D27408" s="27"/>
      <c r="E27408" s="27"/>
      <c r="F27408" s="27"/>
      <c r="G27408" s="1"/>
      <c r="H27408" s="1"/>
      <c r="I27408" s="1"/>
    </row>
    <row r="27409" spans="2:9">
      <c r="B27409" s="1"/>
      <c r="C27409" s="29"/>
      <c r="D27409" s="27"/>
      <c r="E27409" s="27"/>
      <c r="F27409" s="27"/>
      <c r="G27409" s="1"/>
      <c r="H27409" s="1"/>
      <c r="I27409" s="1"/>
    </row>
    <row r="27410" spans="2:9">
      <c r="B27410" s="1"/>
      <c r="C27410" s="29"/>
      <c r="D27410" s="27"/>
      <c r="E27410" s="27"/>
      <c r="F27410" s="27"/>
      <c r="G27410" s="1"/>
      <c r="H27410" s="1"/>
      <c r="I27410" s="1"/>
    </row>
    <row r="27411" spans="2:9">
      <c r="B27411" s="1"/>
      <c r="C27411" s="29"/>
      <c r="D27411" s="27"/>
      <c r="E27411" s="27"/>
      <c r="F27411" s="27"/>
      <c r="G27411" s="1"/>
      <c r="H27411" s="1"/>
      <c r="I27411" s="1"/>
    </row>
    <row r="27412" spans="2:9">
      <c r="B27412" s="1"/>
      <c r="C27412" s="29"/>
      <c r="D27412" s="27"/>
      <c r="E27412" s="27"/>
      <c r="F27412" s="27"/>
      <c r="G27412" s="1"/>
      <c r="H27412" s="1"/>
      <c r="I27412" s="1"/>
    </row>
    <row r="27413" spans="2:9">
      <c r="B27413" s="1"/>
      <c r="C27413" s="29"/>
      <c r="D27413" s="27"/>
      <c r="E27413" s="27"/>
      <c r="F27413" s="27"/>
      <c r="G27413" s="1"/>
      <c r="H27413" s="1"/>
      <c r="I27413" s="1"/>
    </row>
    <row r="27414" spans="2:9">
      <c r="B27414" s="1"/>
      <c r="C27414" s="29"/>
      <c r="D27414" s="27"/>
      <c r="E27414" s="27"/>
      <c r="F27414" s="27"/>
      <c r="G27414" s="1"/>
      <c r="H27414" s="1"/>
      <c r="I27414" s="1"/>
    </row>
    <row r="27415" spans="2:9">
      <c r="B27415" s="1"/>
      <c r="C27415" s="29"/>
      <c r="D27415" s="27"/>
      <c r="E27415" s="27"/>
      <c r="F27415" s="27"/>
      <c r="G27415" s="1"/>
      <c r="H27415" s="1"/>
      <c r="I27415" s="1"/>
    </row>
    <row r="27416" spans="2:9">
      <c r="B27416" s="1"/>
      <c r="C27416" s="29"/>
      <c r="D27416" s="27"/>
      <c r="E27416" s="27"/>
      <c r="F27416" s="27"/>
      <c r="G27416" s="1"/>
      <c r="H27416" s="1"/>
      <c r="I27416" s="1"/>
    </row>
    <row r="27417" spans="2:9">
      <c r="B27417" s="1"/>
      <c r="C27417" s="29"/>
      <c r="D27417" s="27"/>
      <c r="E27417" s="27"/>
      <c r="F27417" s="27"/>
      <c r="G27417" s="1"/>
      <c r="H27417" s="1"/>
      <c r="I27417" s="1"/>
    </row>
    <row r="27418" spans="2:9">
      <c r="B27418" s="1"/>
      <c r="C27418" s="29"/>
      <c r="D27418" s="27"/>
      <c r="E27418" s="27"/>
      <c r="F27418" s="27"/>
      <c r="G27418" s="1"/>
      <c r="H27418" s="1"/>
      <c r="I27418" s="1"/>
    </row>
    <row r="27419" spans="2:9">
      <c r="B27419" s="1"/>
      <c r="C27419" s="29"/>
      <c r="D27419" s="27"/>
      <c r="E27419" s="27"/>
      <c r="F27419" s="27"/>
      <c r="G27419" s="1"/>
      <c r="H27419" s="1"/>
      <c r="I27419" s="1"/>
    </row>
    <row r="27420" spans="2:9">
      <c r="B27420" s="1"/>
      <c r="C27420" s="29"/>
      <c r="D27420" s="27"/>
      <c r="E27420" s="27"/>
      <c r="F27420" s="27"/>
      <c r="G27420" s="1"/>
      <c r="H27420" s="1"/>
      <c r="I27420" s="1"/>
    </row>
    <row r="27421" spans="2:9">
      <c r="B27421" s="1"/>
      <c r="C27421" s="29"/>
      <c r="D27421" s="27"/>
      <c r="E27421" s="27"/>
      <c r="F27421" s="27"/>
      <c r="G27421" s="1"/>
      <c r="H27421" s="1"/>
      <c r="I27421" s="1"/>
    </row>
    <row r="27422" spans="2:9">
      <c r="B27422" s="1"/>
      <c r="C27422" s="29"/>
      <c r="D27422" s="27"/>
      <c r="E27422" s="27"/>
      <c r="F27422" s="27"/>
      <c r="G27422" s="1"/>
      <c r="H27422" s="1"/>
      <c r="I27422" s="1"/>
    </row>
    <row r="27423" spans="2:9">
      <c r="B27423" s="1"/>
      <c r="C27423" s="29"/>
      <c r="D27423" s="27"/>
      <c r="E27423" s="27"/>
      <c r="F27423" s="27"/>
      <c r="G27423" s="1"/>
      <c r="H27423" s="1"/>
      <c r="I27423" s="1"/>
    </row>
    <row r="27424" spans="2:9">
      <c r="B27424" s="1"/>
      <c r="C27424" s="29"/>
      <c r="D27424" s="27"/>
      <c r="E27424" s="27"/>
      <c r="F27424" s="27"/>
      <c r="G27424" s="1"/>
      <c r="H27424" s="1"/>
      <c r="I27424" s="1"/>
    </row>
    <row r="27425" spans="2:9">
      <c r="B27425" s="1"/>
      <c r="C27425" s="29"/>
      <c r="D27425" s="27"/>
      <c r="E27425" s="27"/>
      <c r="F27425" s="27"/>
      <c r="G27425" s="1"/>
      <c r="H27425" s="1"/>
      <c r="I27425" s="1"/>
    </row>
    <row r="27426" spans="2:9">
      <c r="B27426" s="1"/>
      <c r="C27426" s="29"/>
      <c r="D27426" s="27"/>
      <c r="E27426" s="27"/>
      <c r="F27426" s="27"/>
      <c r="G27426" s="1"/>
      <c r="H27426" s="1"/>
      <c r="I27426" s="1"/>
    </row>
    <row r="27427" spans="2:9">
      <c r="B27427" s="1"/>
      <c r="C27427" s="29"/>
      <c r="D27427" s="27"/>
      <c r="E27427" s="27"/>
      <c r="F27427" s="27"/>
      <c r="G27427" s="1"/>
      <c r="H27427" s="1"/>
      <c r="I27427" s="1"/>
    </row>
    <row r="27428" spans="2:9">
      <c r="B27428" s="1"/>
      <c r="C27428" s="29"/>
      <c r="D27428" s="27"/>
      <c r="E27428" s="27"/>
      <c r="F27428" s="27"/>
      <c r="G27428" s="1"/>
      <c r="H27428" s="1"/>
      <c r="I27428" s="1"/>
    </row>
    <row r="27429" spans="2:9">
      <c r="B27429" s="1"/>
      <c r="C27429" s="29"/>
      <c r="D27429" s="27"/>
      <c r="E27429" s="27"/>
      <c r="F27429" s="27"/>
      <c r="G27429" s="1"/>
      <c r="H27429" s="1"/>
      <c r="I27429" s="1"/>
    </row>
    <row r="27430" spans="2:9">
      <c r="B27430" s="1"/>
      <c r="C27430" s="29"/>
      <c r="D27430" s="27"/>
      <c r="E27430" s="27"/>
      <c r="F27430" s="27"/>
      <c r="G27430" s="1"/>
      <c r="H27430" s="1"/>
      <c r="I27430" s="1"/>
    </row>
    <row r="27431" spans="2:9">
      <c r="B27431" s="1"/>
      <c r="C27431" s="29"/>
      <c r="D27431" s="27"/>
      <c r="E27431" s="27"/>
      <c r="F27431" s="27"/>
      <c r="G27431" s="1"/>
      <c r="H27431" s="1"/>
      <c r="I27431" s="1"/>
    </row>
    <row r="27432" spans="2:9">
      <c r="B27432" s="1"/>
      <c r="C27432" s="29"/>
      <c r="D27432" s="27"/>
      <c r="E27432" s="27"/>
      <c r="F27432" s="27"/>
      <c r="G27432" s="1"/>
      <c r="H27432" s="1"/>
      <c r="I27432" s="1"/>
    </row>
    <row r="27433" spans="2:9">
      <c r="B27433" s="1"/>
      <c r="C27433" s="29"/>
      <c r="D27433" s="27"/>
      <c r="E27433" s="27"/>
      <c r="F27433" s="27"/>
      <c r="G27433" s="1"/>
      <c r="H27433" s="1"/>
      <c r="I27433" s="1"/>
    </row>
    <row r="27434" spans="2:9">
      <c r="B27434" s="1"/>
      <c r="C27434" s="29"/>
      <c r="D27434" s="27"/>
      <c r="E27434" s="27"/>
      <c r="F27434" s="27"/>
      <c r="G27434" s="1"/>
      <c r="H27434" s="1"/>
      <c r="I27434" s="1"/>
    </row>
    <row r="27435" spans="2:9">
      <c r="B27435" s="1"/>
      <c r="C27435" s="29"/>
      <c r="D27435" s="27"/>
      <c r="E27435" s="27"/>
      <c r="F27435" s="27"/>
      <c r="G27435" s="1"/>
      <c r="H27435" s="1"/>
      <c r="I27435" s="1"/>
    </row>
    <row r="27436" spans="2:9">
      <c r="B27436" s="1"/>
      <c r="C27436" s="29"/>
      <c r="D27436" s="27"/>
      <c r="E27436" s="27"/>
      <c r="F27436" s="27"/>
      <c r="G27436" s="1"/>
      <c r="H27436" s="1"/>
      <c r="I27436" s="1"/>
    </row>
    <row r="27437" spans="2:9">
      <c r="B27437" s="1"/>
      <c r="C27437" s="29"/>
      <c r="D27437" s="27"/>
      <c r="E27437" s="27"/>
      <c r="F27437" s="27"/>
      <c r="G27437" s="1"/>
      <c r="H27437" s="1"/>
      <c r="I27437" s="1"/>
    </row>
    <row r="27438" spans="2:9">
      <c r="B27438" s="1"/>
      <c r="C27438" s="29"/>
      <c r="D27438" s="27"/>
      <c r="E27438" s="27"/>
      <c r="F27438" s="27"/>
      <c r="G27438" s="1"/>
      <c r="H27438" s="1"/>
      <c r="I27438" s="1"/>
    </row>
    <row r="27439" spans="2:9">
      <c r="B27439" s="1"/>
      <c r="C27439" s="29"/>
      <c r="D27439" s="27"/>
      <c r="E27439" s="27"/>
      <c r="F27439" s="27"/>
      <c r="G27439" s="1"/>
      <c r="H27439" s="1"/>
      <c r="I27439" s="1"/>
    </row>
    <row r="27440" spans="2:9">
      <c r="B27440" s="1"/>
      <c r="C27440" s="29"/>
      <c r="D27440" s="27"/>
      <c r="E27440" s="27"/>
      <c r="F27440" s="27"/>
      <c r="G27440" s="1"/>
      <c r="H27440" s="1"/>
      <c r="I27440" s="1"/>
    </row>
    <row r="27441" spans="2:9">
      <c r="B27441" s="1"/>
      <c r="C27441" s="29"/>
      <c r="D27441" s="27"/>
      <c r="E27441" s="27"/>
      <c r="F27441" s="27"/>
      <c r="G27441" s="1"/>
      <c r="H27441" s="1"/>
      <c r="I27441" s="1"/>
    </row>
    <row r="27442" spans="2:9">
      <c r="B27442" s="1"/>
      <c r="C27442" s="29"/>
      <c r="D27442" s="27"/>
      <c r="E27442" s="27"/>
      <c r="F27442" s="27"/>
      <c r="G27442" s="1"/>
      <c r="H27442" s="1"/>
      <c r="I27442" s="1"/>
    </row>
    <row r="27443" spans="2:9">
      <c r="B27443" s="1"/>
      <c r="C27443" s="29"/>
      <c r="D27443" s="27"/>
      <c r="E27443" s="27"/>
      <c r="F27443" s="27"/>
      <c r="G27443" s="1"/>
      <c r="H27443" s="1"/>
      <c r="I27443" s="1"/>
    </row>
    <row r="27444" spans="2:9">
      <c r="B27444" s="1"/>
      <c r="C27444" s="29"/>
      <c r="D27444" s="27"/>
      <c r="E27444" s="27"/>
      <c r="F27444" s="27"/>
      <c r="G27444" s="1"/>
      <c r="H27444" s="1"/>
      <c r="I27444" s="1"/>
    </row>
    <row r="27445" spans="2:9">
      <c r="B27445" s="1"/>
      <c r="C27445" s="29"/>
      <c r="D27445" s="27"/>
      <c r="E27445" s="27"/>
      <c r="F27445" s="27"/>
      <c r="G27445" s="1"/>
      <c r="H27445" s="1"/>
      <c r="I27445" s="1"/>
    </row>
    <row r="27446" spans="2:9">
      <c r="B27446" s="1"/>
      <c r="C27446" s="29"/>
      <c r="D27446" s="27"/>
      <c r="E27446" s="27"/>
      <c r="F27446" s="27"/>
      <c r="G27446" s="1"/>
      <c r="H27446" s="1"/>
      <c r="I27446" s="1"/>
    </row>
    <row r="27447" spans="2:9">
      <c r="B27447" s="1"/>
      <c r="C27447" s="29"/>
      <c r="D27447" s="27"/>
      <c r="E27447" s="27"/>
      <c r="F27447" s="27"/>
      <c r="G27447" s="1"/>
      <c r="H27447" s="1"/>
      <c r="I27447" s="1"/>
    </row>
    <row r="27448" spans="2:9">
      <c r="B27448" s="1"/>
      <c r="C27448" s="29"/>
      <c r="D27448" s="27"/>
      <c r="E27448" s="27"/>
      <c r="F27448" s="27"/>
      <c r="G27448" s="1"/>
      <c r="H27448" s="1"/>
      <c r="I27448" s="1"/>
    </row>
    <row r="27449" spans="2:9">
      <c r="B27449" s="1"/>
      <c r="C27449" s="29"/>
      <c r="D27449" s="27"/>
      <c r="E27449" s="27"/>
      <c r="F27449" s="27"/>
      <c r="G27449" s="1"/>
      <c r="H27449" s="1"/>
      <c r="I27449" s="1"/>
    </row>
    <row r="27450" spans="2:9">
      <c r="B27450" s="1"/>
      <c r="C27450" s="29"/>
      <c r="D27450" s="27"/>
      <c r="E27450" s="27"/>
      <c r="F27450" s="27"/>
      <c r="G27450" s="1"/>
      <c r="H27450" s="1"/>
      <c r="I27450" s="1"/>
    </row>
    <row r="27451" spans="2:9">
      <c r="B27451" s="1"/>
      <c r="C27451" s="29"/>
      <c r="D27451" s="27"/>
      <c r="E27451" s="27"/>
      <c r="F27451" s="27"/>
      <c r="G27451" s="1"/>
      <c r="H27451" s="1"/>
      <c r="I27451" s="1"/>
    </row>
    <row r="27452" spans="2:9">
      <c r="B27452" s="1"/>
      <c r="C27452" s="29"/>
      <c r="D27452" s="27"/>
      <c r="E27452" s="27"/>
      <c r="F27452" s="27"/>
      <c r="G27452" s="1"/>
      <c r="H27452" s="1"/>
      <c r="I27452" s="1"/>
    </row>
    <row r="27453" spans="2:9">
      <c r="B27453" s="1"/>
      <c r="C27453" s="29"/>
      <c r="D27453" s="27"/>
      <c r="E27453" s="27"/>
      <c r="F27453" s="27"/>
      <c r="G27453" s="1"/>
      <c r="H27453" s="1"/>
      <c r="I27453" s="1"/>
    </row>
    <row r="27454" spans="2:9">
      <c r="B27454" s="1"/>
      <c r="C27454" s="29"/>
      <c r="D27454" s="27"/>
      <c r="E27454" s="27"/>
      <c r="F27454" s="27"/>
      <c r="G27454" s="1"/>
      <c r="H27454" s="1"/>
      <c r="I27454" s="1"/>
    </row>
    <row r="27455" spans="2:9">
      <c r="B27455" s="1"/>
      <c r="C27455" s="29"/>
      <c r="D27455" s="27"/>
      <c r="E27455" s="27"/>
      <c r="F27455" s="27"/>
      <c r="G27455" s="1"/>
      <c r="H27455" s="1"/>
      <c r="I27455" s="1"/>
    </row>
    <row r="27456" spans="2:9">
      <c r="B27456" s="1"/>
      <c r="C27456" s="29"/>
      <c r="D27456" s="27"/>
      <c r="E27456" s="27"/>
      <c r="F27456" s="27"/>
      <c r="G27456" s="1"/>
      <c r="H27456" s="1"/>
      <c r="I27456" s="1"/>
    </row>
    <row r="27457" spans="2:9">
      <c r="B27457" s="1"/>
      <c r="C27457" s="29"/>
      <c r="D27457" s="27"/>
      <c r="E27457" s="27"/>
      <c r="F27457" s="27"/>
      <c r="G27457" s="1"/>
      <c r="H27457" s="1"/>
      <c r="I27457" s="1"/>
    </row>
    <row r="27458" spans="2:9">
      <c r="B27458" s="1"/>
      <c r="C27458" s="29"/>
      <c r="D27458" s="27"/>
      <c r="E27458" s="27"/>
      <c r="F27458" s="27"/>
      <c r="G27458" s="1"/>
      <c r="H27458" s="1"/>
      <c r="I27458" s="1"/>
    </row>
    <row r="27459" spans="2:9">
      <c r="B27459" s="1"/>
      <c r="C27459" s="29"/>
      <c r="D27459" s="27"/>
      <c r="E27459" s="27"/>
      <c r="F27459" s="27"/>
      <c r="G27459" s="1"/>
      <c r="H27459" s="1"/>
      <c r="I27459" s="1"/>
    </row>
    <row r="27460" spans="2:9">
      <c r="B27460" s="1"/>
      <c r="C27460" s="29"/>
      <c r="D27460" s="27"/>
      <c r="E27460" s="27"/>
      <c r="F27460" s="27"/>
      <c r="G27460" s="1"/>
      <c r="H27460" s="1"/>
      <c r="I27460" s="1"/>
    </row>
    <row r="27461" spans="2:9">
      <c r="B27461" s="1"/>
      <c r="C27461" s="29"/>
      <c r="D27461" s="27"/>
      <c r="E27461" s="27"/>
      <c r="F27461" s="27"/>
      <c r="G27461" s="1"/>
      <c r="H27461" s="1"/>
      <c r="I27461" s="1"/>
    </row>
    <row r="27462" spans="2:9">
      <c r="B27462" s="1"/>
      <c r="C27462" s="29"/>
      <c r="D27462" s="27"/>
      <c r="E27462" s="27"/>
      <c r="F27462" s="27"/>
      <c r="G27462" s="1"/>
      <c r="H27462" s="1"/>
      <c r="I27462" s="1"/>
    </row>
    <row r="27463" spans="2:9">
      <c r="B27463" s="1"/>
      <c r="C27463" s="29"/>
      <c r="D27463" s="27"/>
      <c r="E27463" s="27"/>
      <c r="F27463" s="27"/>
      <c r="G27463" s="1"/>
      <c r="H27463" s="1"/>
      <c r="I27463" s="1"/>
    </row>
    <row r="27464" spans="2:9">
      <c r="B27464" s="1"/>
      <c r="C27464" s="29"/>
      <c r="D27464" s="27"/>
      <c r="E27464" s="27"/>
      <c r="F27464" s="27"/>
      <c r="G27464" s="1"/>
      <c r="H27464" s="1"/>
      <c r="I27464" s="1"/>
    </row>
    <row r="27465" spans="2:9">
      <c r="B27465" s="1"/>
      <c r="C27465" s="29"/>
      <c r="D27465" s="27"/>
      <c r="E27465" s="27"/>
      <c r="F27465" s="27"/>
      <c r="G27465" s="1"/>
      <c r="H27465" s="1"/>
      <c r="I27465" s="1"/>
    </row>
    <row r="27466" spans="2:9">
      <c r="B27466" s="1"/>
      <c r="C27466" s="29"/>
      <c r="D27466" s="27"/>
      <c r="E27466" s="27"/>
      <c r="F27466" s="27"/>
      <c r="G27466" s="1"/>
      <c r="H27466" s="1"/>
      <c r="I27466" s="1"/>
    </row>
    <row r="27467" spans="2:9">
      <c r="B27467" s="1"/>
      <c r="C27467" s="29"/>
      <c r="D27467" s="27"/>
      <c r="E27467" s="27"/>
      <c r="F27467" s="27"/>
      <c r="G27467" s="1"/>
      <c r="H27467" s="1"/>
      <c r="I27467" s="1"/>
    </row>
    <row r="27468" spans="2:9">
      <c r="B27468" s="1"/>
      <c r="C27468" s="29"/>
      <c r="D27468" s="27"/>
      <c r="E27468" s="27"/>
      <c r="F27468" s="27"/>
      <c r="G27468" s="1"/>
      <c r="H27468" s="1"/>
      <c r="I27468" s="1"/>
    </row>
    <row r="27469" spans="2:9">
      <c r="B27469" s="1"/>
      <c r="C27469" s="29"/>
      <c r="D27469" s="27"/>
      <c r="E27469" s="27"/>
      <c r="F27469" s="27"/>
      <c r="G27469" s="1"/>
      <c r="H27469" s="1"/>
      <c r="I27469" s="1"/>
    </row>
    <row r="27470" spans="2:9">
      <c r="B27470" s="1"/>
      <c r="C27470" s="29"/>
      <c r="D27470" s="27"/>
      <c r="E27470" s="27"/>
      <c r="F27470" s="27"/>
      <c r="G27470" s="1"/>
      <c r="H27470" s="1"/>
      <c r="I27470" s="1"/>
    </row>
    <row r="27471" spans="2:9">
      <c r="B27471" s="1"/>
      <c r="C27471" s="29"/>
      <c r="D27471" s="27"/>
      <c r="E27471" s="27"/>
      <c r="F27471" s="27"/>
      <c r="G27471" s="1"/>
      <c r="H27471" s="1"/>
      <c r="I27471" s="1"/>
    </row>
    <row r="27472" spans="2:9">
      <c r="B27472" s="1"/>
      <c r="C27472" s="29"/>
      <c r="D27472" s="27"/>
      <c r="E27472" s="27"/>
      <c r="F27472" s="27"/>
      <c r="G27472" s="1"/>
      <c r="H27472" s="1"/>
      <c r="I27472" s="1"/>
    </row>
    <row r="27473" spans="2:9">
      <c r="B27473" s="1"/>
      <c r="C27473" s="29"/>
      <c r="D27473" s="27"/>
      <c r="E27473" s="27"/>
      <c r="F27473" s="27"/>
      <c r="G27473" s="1"/>
      <c r="H27473" s="1"/>
      <c r="I27473" s="1"/>
    </row>
    <row r="27474" spans="2:9">
      <c r="B27474" s="1"/>
      <c r="C27474" s="29"/>
      <c r="D27474" s="27"/>
      <c r="E27474" s="27"/>
      <c r="F27474" s="27"/>
      <c r="G27474" s="1"/>
      <c r="H27474" s="1"/>
      <c r="I27474" s="1"/>
    </row>
    <row r="27475" spans="2:9">
      <c r="B27475" s="1"/>
      <c r="C27475" s="29"/>
      <c r="D27475" s="27"/>
      <c r="E27475" s="27"/>
      <c r="F27475" s="27"/>
      <c r="G27475" s="1"/>
      <c r="H27475" s="1"/>
      <c r="I27475" s="1"/>
    </row>
    <row r="27476" spans="2:9">
      <c r="B27476" s="1"/>
      <c r="C27476" s="29"/>
      <c r="D27476" s="27"/>
      <c r="E27476" s="27"/>
      <c r="F27476" s="27"/>
      <c r="G27476" s="1"/>
      <c r="H27476" s="1"/>
      <c r="I27476" s="1"/>
    </row>
    <row r="27477" spans="2:9">
      <c r="B27477" s="1"/>
      <c r="C27477" s="29"/>
      <c r="D27477" s="27"/>
      <c r="E27477" s="27"/>
      <c r="F27477" s="27"/>
      <c r="G27477" s="1"/>
      <c r="H27477" s="1"/>
      <c r="I27477" s="1"/>
    </row>
    <row r="27478" spans="2:9">
      <c r="B27478" s="1"/>
      <c r="C27478" s="29"/>
      <c r="D27478" s="27"/>
      <c r="E27478" s="27"/>
      <c r="F27478" s="27"/>
      <c r="G27478" s="1"/>
      <c r="H27478" s="1"/>
      <c r="I27478" s="1"/>
    </row>
    <row r="27479" spans="2:9">
      <c r="B27479" s="1"/>
      <c r="C27479" s="29"/>
      <c r="D27479" s="27"/>
      <c r="E27479" s="27"/>
      <c r="F27479" s="27"/>
      <c r="G27479" s="1"/>
      <c r="H27479" s="1"/>
      <c r="I27479" s="1"/>
    </row>
    <row r="27480" spans="2:9">
      <c r="B27480" s="1"/>
      <c r="C27480" s="29"/>
      <c r="D27480" s="27"/>
      <c r="E27480" s="27"/>
      <c r="F27480" s="27"/>
      <c r="G27480" s="1"/>
      <c r="H27480" s="1"/>
      <c r="I27480" s="1"/>
    </row>
    <row r="27481" spans="2:9">
      <c r="B27481" s="1"/>
      <c r="C27481" s="29"/>
      <c r="D27481" s="27"/>
      <c r="E27481" s="27"/>
      <c r="F27481" s="27"/>
      <c r="G27481" s="1"/>
      <c r="H27481" s="1"/>
      <c r="I27481" s="1"/>
    </row>
    <row r="27482" spans="2:9">
      <c r="B27482" s="1"/>
      <c r="C27482" s="29"/>
      <c r="D27482" s="27"/>
      <c r="E27482" s="27"/>
      <c r="F27482" s="27"/>
      <c r="G27482" s="1"/>
      <c r="H27482" s="1"/>
      <c r="I27482" s="1"/>
    </row>
    <row r="27483" spans="2:9">
      <c r="B27483" s="1"/>
      <c r="C27483" s="29"/>
      <c r="D27483" s="27"/>
      <c r="E27483" s="27"/>
      <c r="F27483" s="27"/>
      <c r="G27483" s="1"/>
      <c r="H27483" s="1"/>
      <c r="I27483" s="1"/>
    </row>
    <row r="27484" spans="2:9">
      <c r="B27484" s="1"/>
      <c r="C27484" s="29"/>
      <c r="D27484" s="27"/>
      <c r="E27484" s="27"/>
      <c r="F27484" s="27"/>
      <c r="G27484" s="1"/>
      <c r="H27484" s="1"/>
      <c r="I27484" s="1"/>
    </row>
    <row r="27485" spans="2:9">
      <c r="B27485" s="1"/>
      <c r="C27485" s="29"/>
      <c r="D27485" s="27"/>
      <c r="E27485" s="27"/>
      <c r="F27485" s="27"/>
      <c r="G27485" s="1"/>
      <c r="H27485" s="1"/>
      <c r="I27485" s="1"/>
    </row>
    <row r="27486" spans="2:9">
      <c r="B27486" s="1"/>
      <c r="C27486" s="29"/>
      <c r="D27486" s="27"/>
      <c r="E27486" s="27"/>
      <c r="F27486" s="27"/>
      <c r="G27486" s="1"/>
      <c r="H27486" s="1"/>
      <c r="I27486" s="1"/>
    </row>
    <row r="27487" spans="2:9">
      <c r="B27487" s="1"/>
      <c r="C27487" s="29"/>
      <c r="D27487" s="27"/>
      <c r="E27487" s="27"/>
      <c r="F27487" s="27"/>
      <c r="G27487" s="1"/>
      <c r="H27487" s="1"/>
      <c r="I27487" s="1"/>
    </row>
    <row r="27488" spans="2:9">
      <c r="B27488" s="1"/>
      <c r="C27488" s="29"/>
      <c r="D27488" s="27"/>
      <c r="E27488" s="27"/>
      <c r="F27488" s="27"/>
      <c r="G27488" s="1"/>
      <c r="H27488" s="1"/>
      <c r="I27488" s="1"/>
    </row>
    <row r="27489" spans="2:9">
      <c r="B27489" s="1"/>
      <c r="C27489" s="29"/>
      <c r="D27489" s="27"/>
      <c r="E27489" s="27"/>
      <c r="F27489" s="27"/>
      <c r="G27489" s="1"/>
      <c r="H27489" s="1"/>
      <c r="I27489" s="1"/>
    </row>
    <row r="27490" spans="2:9">
      <c r="B27490" s="1"/>
      <c r="C27490" s="29"/>
      <c r="D27490" s="27"/>
      <c r="E27490" s="27"/>
      <c r="F27490" s="27"/>
      <c r="G27490" s="1"/>
      <c r="H27490" s="1"/>
      <c r="I27490" s="1"/>
    </row>
    <row r="27491" spans="2:9">
      <c r="B27491" s="1"/>
      <c r="C27491" s="29"/>
      <c r="D27491" s="27"/>
      <c r="E27491" s="27"/>
      <c r="F27491" s="27"/>
      <c r="G27491" s="1"/>
      <c r="H27491" s="1"/>
      <c r="I27491" s="1"/>
    </row>
    <row r="27492" spans="2:9">
      <c r="B27492" s="1"/>
      <c r="C27492" s="29"/>
      <c r="D27492" s="27"/>
      <c r="E27492" s="27"/>
      <c r="F27492" s="27"/>
      <c r="G27492" s="1"/>
      <c r="H27492" s="1"/>
      <c r="I27492" s="1"/>
    </row>
    <row r="27493" spans="2:9">
      <c r="B27493" s="1"/>
      <c r="C27493" s="29"/>
      <c r="D27493" s="27"/>
      <c r="E27493" s="27"/>
      <c r="F27493" s="27"/>
      <c r="G27493" s="1"/>
      <c r="H27493" s="1"/>
      <c r="I27493" s="1"/>
    </row>
    <row r="27494" spans="2:9">
      <c r="B27494" s="1"/>
      <c r="C27494" s="29"/>
      <c r="D27494" s="27"/>
      <c r="E27494" s="27"/>
      <c r="F27494" s="27"/>
      <c r="G27494" s="1"/>
      <c r="H27494" s="1"/>
      <c r="I27494" s="1"/>
    </row>
    <row r="27495" spans="2:9">
      <c r="B27495" s="1"/>
      <c r="C27495" s="29"/>
      <c r="D27495" s="27"/>
      <c r="E27495" s="27"/>
      <c r="F27495" s="27"/>
      <c r="G27495" s="1"/>
      <c r="H27495" s="1"/>
      <c r="I27495" s="1"/>
    </row>
    <row r="27496" spans="2:9">
      <c r="B27496" s="1"/>
      <c r="C27496" s="29"/>
      <c r="D27496" s="27"/>
      <c r="E27496" s="27"/>
      <c r="F27496" s="27"/>
      <c r="G27496" s="1"/>
      <c r="H27496" s="1"/>
      <c r="I27496" s="1"/>
    </row>
    <row r="27497" spans="2:9">
      <c r="B27497" s="1"/>
      <c r="C27497" s="29"/>
      <c r="D27497" s="27"/>
      <c r="E27497" s="27"/>
      <c r="F27497" s="27"/>
      <c r="G27497" s="1"/>
      <c r="H27497" s="1"/>
      <c r="I27497" s="1"/>
    </row>
    <row r="27498" spans="2:9">
      <c r="B27498" s="1"/>
      <c r="C27498" s="29"/>
      <c r="D27498" s="27"/>
      <c r="E27498" s="27"/>
      <c r="F27498" s="27"/>
      <c r="G27498" s="1"/>
      <c r="H27498" s="1"/>
      <c r="I27498" s="1"/>
    </row>
    <row r="27499" spans="2:9">
      <c r="B27499" s="1"/>
      <c r="C27499" s="29"/>
      <c r="D27499" s="27"/>
      <c r="E27499" s="27"/>
      <c r="F27499" s="27"/>
      <c r="G27499" s="1"/>
      <c r="H27499" s="1"/>
      <c r="I27499" s="1"/>
    </row>
    <row r="27500" spans="2:9">
      <c r="B27500" s="1"/>
      <c r="C27500" s="29"/>
      <c r="D27500" s="27"/>
      <c r="E27500" s="27"/>
      <c r="F27500" s="27"/>
      <c r="G27500" s="1"/>
      <c r="H27500" s="1"/>
      <c r="I27500" s="1"/>
    </row>
    <row r="27501" spans="2:9">
      <c r="B27501" s="1"/>
      <c r="C27501" s="29"/>
      <c r="D27501" s="27"/>
      <c r="E27501" s="27"/>
      <c r="F27501" s="27"/>
      <c r="G27501" s="1"/>
      <c r="H27501" s="1"/>
      <c r="I27501" s="1"/>
    </row>
    <row r="27502" spans="2:9">
      <c r="B27502" s="1"/>
      <c r="C27502" s="29"/>
      <c r="D27502" s="27"/>
      <c r="E27502" s="27"/>
      <c r="F27502" s="27"/>
      <c r="G27502" s="1"/>
      <c r="H27502" s="1"/>
      <c r="I27502" s="1"/>
    </row>
    <row r="27503" spans="2:9">
      <c r="B27503" s="1"/>
      <c r="C27503" s="29"/>
      <c r="D27503" s="27"/>
      <c r="E27503" s="27"/>
      <c r="F27503" s="27"/>
      <c r="G27503" s="1"/>
      <c r="H27503" s="1"/>
      <c r="I27503" s="1"/>
    </row>
    <row r="27504" spans="2:9">
      <c r="B27504" s="1"/>
      <c r="C27504" s="29"/>
      <c r="D27504" s="27"/>
      <c r="E27504" s="27"/>
      <c r="F27504" s="27"/>
      <c r="G27504" s="1"/>
      <c r="H27504" s="1"/>
      <c r="I27504" s="1"/>
    </row>
    <row r="27505" spans="2:9">
      <c r="B27505" s="1"/>
      <c r="C27505" s="29"/>
      <c r="D27505" s="27"/>
      <c r="E27505" s="27"/>
      <c r="F27505" s="27"/>
      <c r="G27505" s="1"/>
      <c r="H27505" s="1"/>
      <c r="I27505" s="1"/>
    </row>
    <row r="27506" spans="2:9">
      <c r="B27506" s="1"/>
      <c r="C27506" s="29"/>
      <c r="D27506" s="27"/>
      <c r="E27506" s="27"/>
      <c r="F27506" s="27"/>
      <c r="G27506" s="1"/>
      <c r="H27506" s="1"/>
      <c r="I27506" s="1"/>
    </row>
    <row r="27507" spans="2:9">
      <c r="B27507" s="1"/>
      <c r="C27507" s="29"/>
      <c r="D27507" s="27"/>
      <c r="E27507" s="27"/>
      <c r="F27507" s="27"/>
      <c r="G27507" s="1"/>
      <c r="H27507" s="1"/>
      <c r="I27507" s="1"/>
    </row>
    <row r="27508" spans="2:9">
      <c r="B27508" s="1"/>
      <c r="C27508" s="29"/>
      <c r="D27508" s="27"/>
      <c r="E27508" s="27"/>
      <c r="F27508" s="27"/>
      <c r="G27508" s="1"/>
      <c r="H27508" s="1"/>
      <c r="I27508" s="1"/>
    </row>
    <row r="27509" spans="2:9">
      <c r="B27509" s="1"/>
      <c r="C27509" s="29"/>
      <c r="D27509" s="27"/>
      <c r="E27509" s="27"/>
      <c r="F27509" s="27"/>
      <c r="G27509" s="1"/>
      <c r="H27509" s="1"/>
      <c r="I27509" s="1"/>
    </row>
    <row r="27510" spans="2:9">
      <c r="B27510" s="1"/>
      <c r="C27510" s="29"/>
      <c r="D27510" s="27"/>
      <c r="E27510" s="27"/>
      <c r="F27510" s="27"/>
      <c r="G27510" s="1"/>
      <c r="H27510" s="1"/>
      <c r="I27510" s="1"/>
    </row>
    <row r="27511" spans="2:9">
      <c r="B27511" s="1"/>
      <c r="C27511" s="29"/>
      <c r="D27511" s="27"/>
      <c r="E27511" s="27"/>
      <c r="F27511" s="27"/>
      <c r="G27511" s="1"/>
      <c r="H27511" s="1"/>
      <c r="I27511" s="1"/>
    </row>
    <row r="27512" spans="2:9">
      <c r="B27512" s="1"/>
      <c r="C27512" s="29"/>
      <c r="D27512" s="27"/>
      <c r="E27512" s="27"/>
      <c r="F27512" s="27"/>
      <c r="G27512" s="1"/>
      <c r="H27512" s="1"/>
      <c r="I27512" s="1"/>
    </row>
    <row r="27513" spans="2:9">
      <c r="B27513" s="1"/>
      <c r="C27513" s="29"/>
      <c r="D27513" s="27"/>
      <c r="E27513" s="27"/>
      <c r="F27513" s="27"/>
      <c r="G27513" s="1"/>
      <c r="H27513" s="1"/>
      <c r="I27513" s="1"/>
    </row>
    <row r="27514" spans="2:9">
      <c r="B27514" s="1"/>
      <c r="C27514" s="29"/>
      <c r="D27514" s="27"/>
      <c r="E27514" s="27"/>
      <c r="F27514" s="27"/>
      <c r="G27514" s="1"/>
      <c r="H27514" s="1"/>
      <c r="I27514" s="1"/>
    </row>
    <row r="27515" spans="2:9">
      <c r="B27515" s="1"/>
      <c r="C27515" s="29"/>
      <c r="D27515" s="27"/>
      <c r="E27515" s="27"/>
      <c r="F27515" s="27"/>
      <c r="G27515" s="1"/>
      <c r="H27515" s="1"/>
      <c r="I27515" s="1"/>
    </row>
    <row r="27516" spans="2:9">
      <c r="B27516" s="1"/>
      <c r="C27516" s="29"/>
      <c r="D27516" s="27"/>
      <c r="E27516" s="27"/>
      <c r="F27516" s="27"/>
      <c r="G27516" s="1"/>
      <c r="H27516" s="1"/>
      <c r="I27516" s="1"/>
    </row>
    <row r="27517" spans="2:9">
      <c r="B27517" s="1"/>
      <c r="C27517" s="29"/>
      <c r="D27517" s="27"/>
      <c r="E27517" s="27"/>
      <c r="F27517" s="27"/>
      <c r="G27517" s="1"/>
      <c r="H27517" s="1"/>
      <c r="I27517" s="1"/>
    </row>
    <row r="27518" spans="2:9">
      <c r="B27518" s="1"/>
      <c r="C27518" s="29"/>
      <c r="D27518" s="27"/>
      <c r="E27518" s="27"/>
      <c r="F27518" s="27"/>
      <c r="G27518" s="1"/>
      <c r="H27518" s="1"/>
      <c r="I27518" s="1"/>
    </row>
    <row r="27519" spans="2:9">
      <c r="B27519" s="1"/>
      <c r="C27519" s="29"/>
      <c r="D27519" s="27"/>
      <c r="E27519" s="27"/>
      <c r="F27519" s="27"/>
      <c r="G27519" s="1"/>
      <c r="H27519" s="1"/>
      <c r="I27519" s="1"/>
    </row>
    <row r="27520" spans="2:9">
      <c r="B27520" s="1"/>
      <c r="C27520" s="29"/>
      <c r="D27520" s="27"/>
      <c r="E27520" s="27"/>
      <c r="F27520" s="27"/>
      <c r="G27520" s="1"/>
      <c r="H27520" s="1"/>
      <c r="I27520" s="1"/>
    </row>
    <row r="27521" spans="2:9">
      <c r="B27521" s="1"/>
      <c r="C27521" s="29"/>
      <c r="D27521" s="27"/>
      <c r="E27521" s="27"/>
      <c r="F27521" s="27"/>
      <c r="G27521" s="1"/>
      <c r="H27521" s="1"/>
      <c r="I27521" s="1"/>
    </row>
    <row r="27522" spans="2:9">
      <c r="B27522" s="1"/>
      <c r="C27522" s="29"/>
      <c r="D27522" s="27"/>
      <c r="E27522" s="27"/>
      <c r="F27522" s="27"/>
      <c r="G27522" s="1"/>
      <c r="H27522" s="1"/>
      <c r="I27522" s="1"/>
    </row>
    <row r="27523" spans="2:9">
      <c r="B27523" s="1"/>
      <c r="C27523" s="29"/>
      <c r="D27523" s="27"/>
      <c r="E27523" s="27"/>
      <c r="F27523" s="27"/>
      <c r="G27523" s="1"/>
      <c r="H27523" s="1"/>
      <c r="I27523" s="1"/>
    </row>
    <row r="27524" spans="2:9">
      <c r="B27524" s="1"/>
      <c r="C27524" s="29"/>
      <c r="D27524" s="27"/>
      <c r="E27524" s="27"/>
      <c r="F27524" s="27"/>
      <c r="G27524" s="1"/>
      <c r="H27524" s="1"/>
      <c r="I27524" s="1"/>
    </row>
    <row r="27525" spans="2:9">
      <c r="B27525" s="1"/>
      <c r="C27525" s="29"/>
      <c r="D27525" s="27"/>
      <c r="E27525" s="27"/>
      <c r="F27525" s="27"/>
      <c r="G27525" s="1"/>
      <c r="H27525" s="1"/>
      <c r="I27525" s="1"/>
    </row>
    <row r="27526" spans="2:9">
      <c r="B27526" s="1"/>
      <c r="C27526" s="29"/>
      <c r="D27526" s="27"/>
      <c r="E27526" s="27"/>
      <c r="F27526" s="27"/>
      <c r="G27526" s="1"/>
      <c r="H27526" s="1"/>
      <c r="I27526" s="1"/>
    </row>
    <row r="27527" spans="2:9">
      <c r="B27527" s="1"/>
      <c r="C27527" s="29"/>
      <c r="D27527" s="27"/>
      <c r="E27527" s="27"/>
      <c r="F27527" s="27"/>
      <c r="G27527" s="1"/>
      <c r="H27527" s="1"/>
      <c r="I27527" s="1"/>
    </row>
    <row r="27528" spans="2:9">
      <c r="B27528" s="1"/>
      <c r="C27528" s="29"/>
      <c r="D27528" s="27"/>
      <c r="E27528" s="27"/>
      <c r="F27528" s="27"/>
      <c r="G27528" s="1"/>
      <c r="H27528" s="1"/>
      <c r="I27528" s="1"/>
    </row>
    <row r="27529" spans="2:9">
      <c r="B27529" s="1"/>
      <c r="C27529" s="29"/>
      <c r="D27529" s="27"/>
      <c r="E27529" s="27"/>
      <c r="F27529" s="27"/>
      <c r="G27529" s="1"/>
      <c r="H27529" s="1"/>
      <c r="I27529" s="1"/>
    </row>
    <row r="27530" spans="2:9">
      <c r="B27530" s="1"/>
      <c r="C27530" s="29"/>
      <c r="D27530" s="27"/>
      <c r="E27530" s="27"/>
      <c r="F27530" s="27"/>
      <c r="G27530" s="1"/>
      <c r="H27530" s="1"/>
      <c r="I27530" s="1"/>
    </row>
    <row r="27531" spans="2:9">
      <c r="B27531" s="1"/>
      <c r="C27531" s="29"/>
      <c r="D27531" s="27"/>
      <c r="E27531" s="27"/>
      <c r="F27531" s="27"/>
      <c r="G27531" s="1"/>
      <c r="H27531" s="1"/>
      <c r="I27531" s="1"/>
    </row>
    <row r="27532" spans="2:9">
      <c r="B27532" s="1"/>
      <c r="C27532" s="29"/>
      <c r="D27532" s="27"/>
      <c r="E27532" s="27"/>
      <c r="F27532" s="27"/>
      <c r="G27532" s="1"/>
      <c r="H27532" s="1"/>
      <c r="I27532" s="1"/>
    </row>
    <row r="27533" spans="2:9">
      <c r="B27533" s="1"/>
      <c r="C27533" s="29"/>
      <c r="D27533" s="27"/>
      <c r="E27533" s="27"/>
      <c r="F27533" s="27"/>
      <c r="G27533" s="1"/>
      <c r="H27533" s="1"/>
      <c r="I27533" s="1"/>
    </row>
    <row r="27534" spans="2:9">
      <c r="B27534" s="1"/>
      <c r="C27534" s="29"/>
      <c r="D27534" s="27"/>
      <c r="E27534" s="27"/>
      <c r="F27534" s="27"/>
      <c r="G27534" s="1"/>
      <c r="H27534" s="1"/>
      <c r="I27534" s="1"/>
    </row>
    <row r="27535" spans="2:9">
      <c r="B27535" s="1"/>
      <c r="C27535" s="29"/>
      <c r="D27535" s="27"/>
      <c r="E27535" s="27"/>
      <c r="F27535" s="27"/>
      <c r="G27535" s="1"/>
      <c r="H27535" s="1"/>
      <c r="I27535" s="1"/>
    </row>
    <row r="27536" spans="2:9">
      <c r="B27536" s="1"/>
      <c r="C27536" s="29"/>
      <c r="D27536" s="27"/>
      <c r="E27536" s="27"/>
      <c r="F27536" s="27"/>
      <c r="G27536" s="1"/>
      <c r="H27536" s="1"/>
      <c r="I27536" s="1"/>
    </row>
    <row r="27537" spans="2:9">
      <c r="B27537" s="1"/>
      <c r="C27537" s="29"/>
      <c r="D27537" s="27"/>
      <c r="E27537" s="27"/>
      <c r="F27537" s="27"/>
      <c r="G27537" s="1"/>
      <c r="H27537" s="1"/>
      <c r="I27537" s="1"/>
    </row>
    <row r="27538" spans="2:9">
      <c r="B27538" s="1"/>
      <c r="C27538" s="29"/>
      <c r="D27538" s="27"/>
      <c r="E27538" s="27"/>
      <c r="F27538" s="27"/>
      <c r="G27538" s="1"/>
      <c r="H27538" s="1"/>
      <c r="I27538" s="1"/>
    </row>
    <row r="27539" spans="2:9">
      <c r="B27539" s="1"/>
      <c r="C27539" s="29"/>
      <c r="D27539" s="27"/>
      <c r="E27539" s="27"/>
      <c r="F27539" s="27"/>
      <c r="G27539" s="1"/>
      <c r="H27539" s="1"/>
      <c r="I27539" s="1"/>
    </row>
    <row r="27540" spans="2:9">
      <c r="B27540" s="1"/>
      <c r="C27540" s="29"/>
      <c r="D27540" s="27"/>
      <c r="E27540" s="27"/>
      <c r="F27540" s="27"/>
      <c r="G27540" s="1"/>
      <c r="H27540" s="1"/>
      <c r="I27540" s="1"/>
    </row>
    <row r="27541" spans="2:9">
      <c r="B27541" s="1"/>
      <c r="C27541" s="29"/>
      <c r="D27541" s="27"/>
      <c r="E27541" s="27"/>
      <c r="F27541" s="27"/>
      <c r="G27541" s="1"/>
      <c r="H27541" s="1"/>
      <c r="I27541" s="1"/>
    </row>
    <row r="27542" spans="2:9">
      <c r="B27542" s="1"/>
      <c r="C27542" s="29"/>
      <c r="D27542" s="27"/>
      <c r="E27542" s="27"/>
      <c r="F27542" s="27"/>
      <c r="G27542" s="1"/>
      <c r="H27542" s="1"/>
      <c r="I27542" s="1"/>
    </row>
    <row r="27543" spans="2:9">
      <c r="B27543" s="1"/>
      <c r="C27543" s="29"/>
      <c r="D27543" s="27"/>
      <c r="E27543" s="27"/>
      <c r="F27543" s="27"/>
      <c r="G27543" s="1"/>
      <c r="H27543" s="1"/>
      <c r="I27543" s="1"/>
    </row>
    <row r="27544" spans="2:9">
      <c r="B27544" s="1"/>
      <c r="C27544" s="29"/>
      <c r="D27544" s="27"/>
      <c r="E27544" s="27"/>
      <c r="F27544" s="27"/>
      <c r="G27544" s="1"/>
      <c r="H27544" s="1"/>
      <c r="I27544" s="1"/>
    </row>
    <row r="27545" spans="2:9">
      <c r="B27545" s="1"/>
      <c r="C27545" s="29"/>
      <c r="D27545" s="27"/>
      <c r="E27545" s="27"/>
      <c r="F27545" s="27"/>
      <c r="G27545" s="1"/>
      <c r="H27545" s="1"/>
      <c r="I27545" s="1"/>
    </row>
    <row r="27546" spans="2:9">
      <c r="B27546" s="1"/>
      <c r="C27546" s="29"/>
      <c r="D27546" s="27"/>
      <c r="E27546" s="27"/>
      <c r="F27546" s="27"/>
      <c r="G27546" s="1"/>
      <c r="H27546" s="1"/>
      <c r="I27546" s="1"/>
    </row>
    <row r="27547" spans="2:9">
      <c r="B27547" s="1"/>
      <c r="C27547" s="29"/>
      <c r="D27547" s="27"/>
      <c r="E27547" s="27"/>
      <c r="F27547" s="27"/>
      <c r="G27547" s="1"/>
      <c r="H27547" s="1"/>
      <c r="I27547" s="1"/>
    </row>
    <row r="27548" spans="2:9">
      <c r="B27548" s="1"/>
      <c r="C27548" s="29"/>
      <c r="D27548" s="27"/>
      <c r="E27548" s="27"/>
      <c r="F27548" s="27"/>
      <c r="G27548" s="1"/>
      <c r="H27548" s="1"/>
      <c r="I27548" s="1"/>
    </row>
    <row r="27549" spans="2:9">
      <c r="B27549" s="1"/>
      <c r="C27549" s="29"/>
      <c r="D27549" s="27"/>
      <c r="E27549" s="27"/>
      <c r="F27549" s="27"/>
      <c r="G27549" s="1"/>
      <c r="H27549" s="1"/>
      <c r="I27549" s="1"/>
    </row>
    <row r="27550" spans="2:9">
      <c r="B27550" s="1"/>
      <c r="C27550" s="29"/>
      <c r="D27550" s="27"/>
      <c r="E27550" s="27"/>
      <c r="F27550" s="27"/>
      <c r="G27550" s="1"/>
      <c r="H27550" s="1"/>
      <c r="I27550" s="1"/>
    </row>
    <row r="27551" spans="2:9">
      <c r="B27551" s="1"/>
      <c r="C27551" s="29"/>
      <c r="D27551" s="27"/>
      <c r="E27551" s="27"/>
      <c r="F27551" s="27"/>
      <c r="G27551" s="1"/>
      <c r="H27551" s="1"/>
      <c r="I27551" s="1"/>
    </row>
    <row r="27552" spans="2:9">
      <c r="B27552" s="1"/>
      <c r="C27552" s="29"/>
      <c r="D27552" s="27"/>
      <c r="E27552" s="27"/>
      <c r="F27552" s="27"/>
      <c r="G27552" s="1"/>
      <c r="H27552" s="1"/>
      <c r="I27552" s="1"/>
    </row>
    <row r="27553" spans="2:9">
      <c r="B27553" s="1"/>
      <c r="C27553" s="29"/>
      <c r="D27553" s="27"/>
      <c r="E27553" s="27"/>
      <c r="F27553" s="27"/>
      <c r="G27553" s="1"/>
      <c r="H27553" s="1"/>
      <c r="I27553" s="1"/>
    </row>
    <row r="27554" spans="2:9">
      <c r="B27554" s="1"/>
      <c r="C27554" s="29"/>
      <c r="D27554" s="27"/>
      <c r="E27554" s="27"/>
      <c r="F27554" s="27"/>
      <c r="G27554" s="1"/>
      <c r="H27554" s="1"/>
      <c r="I27554" s="1"/>
    </row>
    <row r="27555" spans="2:9">
      <c r="B27555" s="1"/>
      <c r="C27555" s="29"/>
      <c r="D27555" s="27"/>
      <c r="E27555" s="27"/>
      <c r="F27555" s="27"/>
      <c r="G27555" s="1"/>
      <c r="H27555" s="1"/>
      <c r="I27555" s="1"/>
    </row>
    <row r="27556" spans="2:9">
      <c r="B27556" s="1"/>
      <c r="C27556" s="29"/>
      <c r="D27556" s="27"/>
      <c r="E27556" s="27"/>
      <c r="F27556" s="27"/>
      <c r="G27556" s="1"/>
      <c r="H27556" s="1"/>
      <c r="I27556" s="1"/>
    </row>
    <row r="27557" spans="2:9">
      <c r="B27557" s="1"/>
      <c r="C27557" s="29"/>
      <c r="D27557" s="27"/>
      <c r="E27557" s="27"/>
      <c r="F27557" s="27"/>
      <c r="G27557" s="1"/>
      <c r="H27557" s="1"/>
      <c r="I27557" s="1"/>
    </row>
    <row r="27558" spans="2:9">
      <c r="B27558" s="1"/>
      <c r="C27558" s="29"/>
      <c r="D27558" s="27"/>
      <c r="E27558" s="27"/>
      <c r="F27558" s="27"/>
      <c r="G27558" s="1"/>
      <c r="H27558" s="1"/>
      <c r="I27558" s="1"/>
    </row>
    <row r="27559" spans="2:9">
      <c r="B27559" s="1"/>
      <c r="C27559" s="29"/>
      <c r="D27559" s="27"/>
      <c r="E27559" s="27"/>
      <c r="F27559" s="27"/>
      <c r="G27559" s="1"/>
      <c r="H27559" s="1"/>
      <c r="I27559" s="1"/>
    </row>
    <row r="27560" spans="2:9">
      <c r="B27560" s="1"/>
      <c r="C27560" s="29"/>
      <c r="D27560" s="27"/>
      <c r="E27560" s="27"/>
      <c r="F27560" s="27"/>
      <c r="G27560" s="1"/>
      <c r="H27560" s="1"/>
      <c r="I27560" s="1"/>
    </row>
    <row r="27561" spans="2:9">
      <c r="B27561" s="1"/>
      <c r="C27561" s="29"/>
      <c r="D27561" s="27"/>
      <c r="E27561" s="27"/>
      <c r="F27561" s="27"/>
      <c r="G27561" s="1"/>
      <c r="H27561" s="1"/>
      <c r="I27561" s="1"/>
    </row>
    <row r="27562" spans="2:9">
      <c r="B27562" s="1"/>
      <c r="C27562" s="29"/>
      <c r="D27562" s="27"/>
      <c r="E27562" s="27"/>
      <c r="F27562" s="27"/>
      <c r="G27562" s="1"/>
      <c r="H27562" s="1"/>
      <c r="I27562" s="1"/>
    </row>
    <row r="27563" spans="2:9">
      <c r="B27563" s="1"/>
      <c r="C27563" s="29"/>
      <c r="D27563" s="27"/>
      <c r="E27563" s="27"/>
      <c r="F27563" s="27"/>
      <c r="G27563" s="1"/>
      <c r="H27563" s="1"/>
      <c r="I27563" s="1"/>
    </row>
    <row r="27564" spans="2:9">
      <c r="B27564" s="1"/>
      <c r="C27564" s="29"/>
      <c r="D27564" s="27"/>
      <c r="E27564" s="27"/>
      <c r="F27564" s="27"/>
      <c r="G27564" s="1"/>
      <c r="H27564" s="1"/>
      <c r="I27564" s="1"/>
    </row>
    <row r="27565" spans="2:9">
      <c r="B27565" s="1"/>
      <c r="C27565" s="29"/>
      <c r="D27565" s="27"/>
      <c r="E27565" s="27"/>
      <c r="F27565" s="27"/>
      <c r="G27565" s="1"/>
      <c r="H27565" s="1"/>
      <c r="I27565" s="1"/>
    </row>
    <row r="27566" spans="2:9">
      <c r="B27566" s="1"/>
      <c r="C27566" s="29"/>
      <c r="D27566" s="27"/>
      <c r="E27566" s="27"/>
      <c r="F27566" s="27"/>
      <c r="G27566" s="1"/>
      <c r="H27566" s="1"/>
      <c r="I27566" s="1"/>
    </row>
    <row r="27567" spans="2:9">
      <c r="B27567" s="1"/>
      <c r="C27567" s="29"/>
      <c r="D27567" s="27"/>
      <c r="E27567" s="27"/>
      <c r="F27567" s="27"/>
      <c r="G27567" s="1"/>
      <c r="H27567" s="1"/>
      <c r="I27567" s="1"/>
    </row>
    <row r="27568" spans="2:9">
      <c r="B27568" s="1"/>
      <c r="C27568" s="29"/>
      <c r="D27568" s="27"/>
      <c r="E27568" s="27"/>
      <c r="F27568" s="27"/>
      <c r="G27568" s="1"/>
      <c r="H27568" s="1"/>
      <c r="I27568" s="1"/>
    </row>
    <row r="27569" spans="2:9">
      <c r="B27569" s="1"/>
      <c r="C27569" s="29"/>
      <c r="D27569" s="27"/>
      <c r="E27569" s="27"/>
      <c r="F27569" s="27"/>
      <c r="G27569" s="1"/>
      <c r="H27569" s="1"/>
      <c r="I27569" s="1"/>
    </row>
    <row r="27570" spans="2:9">
      <c r="B27570" s="1"/>
      <c r="C27570" s="29"/>
      <c r="D27570" s="27"/>
      <c r="E27570" s="27"/>
      <c r="F27570" s="27"/>
      <c r="G27570" s="1"/>
      <c r="H27570" s="1"/>
      <c r="I27570" s="1"/>
    </row>
    <row r="27571" spans="2:9">
      <c r="B27571" s="1"/>
      <c r="C27571" s="29"/>
      <c r="D27571" s="27"/>
      <c r="E27571" s="27"/>
      <c r="F27571" s="27"/>
      <c r="G27571" s="1"/>
      <c r="H27571" s="1"/>
      <c r="I27571" s="1"/>
    </row>
    <row r="27572" spans="2:9">
      <c r="B27572" s="1"/>
      <c r="C27572" s="29"/>
      <c r="D27572" s="27"/>
      <c r="E27572" s="27"/>
      <c r="F27572" s="27"/>
      <c r="G27572" s="1"/>
      <c r="H27572" s="1"/>
      <c r="I27572" s="1"/>
    </row>
    <row r="27573" spans="2:9">
      <c r="B27573" s="1"/>
      <c r="C27573" s="29"/>
      <c r="D27573" s="27"/>
      <c r="E27573" s="27"/>
      <c r="F27573" s="27"/>
      <c r="G27573" s="1"/>
      <c r="H27573" s="1"/>
      <c r="I27573" s="1"/>
    </row>
    <row r="27574" spans="2:9">
      <c r="B27574" s="1"/>
      <c r="C27574" s="29"/>
      <c r="D27574" s="27"/>
      <c r="E27574" s="27"/>
      <c r="F27574" s="27"/>
      <c r="G27574" s="1"/>
      <c r="H27574" s="1"/>
      <c r="I27574" s="1"/>
    </row>
    <row r="27575" spans="2:9">
      <c r="B27575" s="1"/>
      <c r="C27575" s="29"/>
      <c r="D27575" s="27"/>
      <c r="E27575" s="27"/>
      <c r="F27575" s="27"/>
      <c r="G27575" s="1"/>
      <c r="H27575" s="1"/>
      <c r="I27575" s="1"/>
    </row>
    <row r="27576" spans="2:9">
      <c r="B27576" s="1"/>
      <c r="C27576" s="29"/>
      <c r="D27576" s="27"/>
      <c r="E27576" s="27"/>
      <c r="F27576" s="27"/>
      <c r="G27576" s="1"/>
      <c r="H27576" s="1"/>
      <c r="I27576" s="1"/>
    </row>
    <row r="27577" spans="2:9">
      <c r="B27577" s="1"/>
      <c r="C27577" s="29"/>
      <c r="D27577" s="27"/>
      <c r="E27577" s="27"/>
      <c r="F27577" s="27"/>
      <c r="G27577" s="1"/>
      <c r="H27577" s="1"/>
      <c r="I27577" s="1"/>
    </row>
    <row r="27578" spans="2:9">
      <c r="B27578" s="1"/>
      <c r="C27578" s="29"/>
      <c r="D27578" s="27"/>
      <c r="E27578" s="27"/>
      <c r="F27578" s="27"/>
      <c r="G27578" s="1"/>
      <c r="H27578" s="1"/>
      <c r="I27578" s="1"/>
    </row>
    <row r="27579" spans="2:9">
      <c r="B27579" s="1"/>
      <c r="C27579" s="29"/>
      <c r="D27579" s="27"/>
      <c r="E27579" s="27"/>
      <c r="F27579" s="27"/>
      <c r="G27579" s="1"/>
      <c r="H27579" s="1"/>
      <c r="I27579" s="1"/>
    </row>
    <row r="27580" spans="2:9">
      <c r="B27580" s="1"/>
      <c r="C27580" s="29"/>
      <c r="D27580" s="27"/>
      <c r="E27580" s="27"/>
      <c r="F27580" s="27"/>
      <c r="G27580" s="1"/>
      <c r="H27580" s="1"/>
      <c r="I27580" s="1"/>
    </row>
    <row r="27581" spans="2:9">
      <c r="B27581" s="1"/>
      <c r="C27581" s="29"/>
      <c r="D27581" s="27"/>
      <c r="E27581" s="27"/>
      <c r="F27581" s="27"/>
      <c r="G27581" s="1"/>
      <c r="H27581" s="1"/>
      <c r="I27581" s="1"/>
    </row>
    <row r="27582" spans="2:9">
      <c r="B27582" s="1"/>
      <c r="C27582" s="29"/>
      <c r="D27582" s="27"/>
      <c r="E27582" s="27"/>
      <c r="F27582" s="27"/>
      <c r="G27582" s="1"/>
      <c r="H27582" s="1"/>
      <c r="I27582" s="1"/>
    </row>
    <row r="27583" spans="2:9">
      <c r="B27583" s="1"/>
      <c r="C27583" s="29"/>
      <c r="D27583" s="27"/>
      <c r="E27583" s="27"/>
      <c r="F27583" s="27"/>
      <c r="G27583" s="1"/>
      <c r="H27583" s="1"/>
      <c r="I27583" s="1"/>
    </row>
    <row r="27584" spans="2:9">
      <c r="B27584" s="1"/>
      <c r="C27584" s="29"/>
      <c r="D27584" s="27"/>
      <c r="E27584" s="27"/>
      <c r="F27584" s="27"/>
      <c r="G27584" s="1"/>
      <c r="H27584" s="1"/>
      <c r="I27584" s="1"/>
    </row>
    <row r="27585" spans="2:9">
      <c r="B27585" s="1"/>
      <c r="C27585" s="29"/>
      <c r="D27585" s="27"/>
      <c r="E27585" s="27"/>
      <c r="F27585" s="27"/>
      <c r="G27585" s="1"/>
      <c r="H27585" s="1"/>
      <c r="I27585" s="1"/>
    </row>
    <row r="27586" spans="2:9">
      <c r="B27586" s="1"/>
      <c r="C27586" s="29"/>
      <c r="D27586" s="27"/>
      <c r="E27586" s="27"/>
      <c r="F27586" s="27"/>
      <c r="G27586" s="1"/>
      <c r="H27586" s="1"/>
      <c r="I27586" s="1"/>
    </row>
    <row r="27587" spans="2:9">
      <c r="B27587" s="1"/>
      <c r="C27587" s="29"/>
      <c r="D27587" s="27"/>
      <c r="E27587" s="27"/>
      <c r="F27587" s="27"/>
      <c r="G27587" s="1"/>
      <c r="H27587" s="1"/>
      <c r="I27587" s="1"/>
    </row>
    <row r="27588" spans="2:9">
      <c r="B27588" s="1"/>
      <c r="C27588" s="29"/>
      <c r="D27588" s="27"/>
      <c r="E27588" s="27"/>
      <c r="F27588" s="27"/>
      <c r="G27588" s="1"/>
      <c r="H27588" s="1"/>
      <c r="I27588" s="1"/>
    </row>
    <row r="27589" spans="2:9">
      <c r="B27589" s="1"/>
      <c r="C27589" s="29"/>
      <c r="D27589" s="27"/>
      <c r="E27589" s="27"/>
      <c r="F27589" s="27"/>
      <c r="G27589" s="1"/>
      <c r="H27589" s="1"/>
      <c r="I27589" s="1"/>
    </row>
    <row r="27590" spans="2:9">
      <c r="B27590" s="1"/>
      <c r="C27590" s="29"/>
      <c r="D27590" s="27"/>
      <c r="E27590" s="27"/>
      <c r="F27590" s="27"/>
      <c r="G27590" s="1"/>
      <c r="H27590" s="1"/>
      <c r="I27590" s="1"/>
    </row>
    <row r="27591" spans="2:9">
      <c r="B27591" s="1"/>
      <c r="C27591" s="29"/>
      <c r="D27591" s="27"/>
      <c r="E27591" s="27"/>
      <c r="F27591" s="27"/>
      <c r="G27591" s="1"/>
      <c r="H27591" s="1"/>
      <c r="I27591" s="1"/>
    </row>
    <row r="27592" spans="2:9">
      <c r="B27592" s="1"/>
      <c r="C27592" s="29"/>
      <c r="D27592" s="27"/>
      <c r="E27592" s="27"/>
      <c r="F27592" s="27"/>
      <c r="G27592" s="1"/>
      <c r="H27592" s="1"/>
      <c r="I27592" s="1"/>
    </row>
    <row r="27593" spans="2:9">
      <c r="B27593" s="1"/>
      <c r="C27593" s="29"/>
      <c r="D27593" s="27"/>
      <c r="E27593" s="27"/>
      <c r="F27593" s="27"/>
      <c r="G27593" s="1"/>
      <c r="H27593" s="1"/>
      <c r="I27593" s="1"/>
    </row>
    <row r="27594" spans="2:9">
      <c r="B27594" s="1"/>
      <c r="C27594" s="29"/>
      <c r="D27594" s="27"/>
      <c r="E27594" s="27"/>
      <c r="F27594" s="27"/>
      <c r="G27594" s="1"/>
      <c r="H27594" s="1"/>
      <c r="I27594" s="1"/>
    </row>
    <row r="27595" spans="2:9">
      <c r="B27595" s="1"/>
      <c r="C27595" s="29"/>
      <c r="D27595" s="27"/>
      <c r="E27595" s="27"/>
      <c r="F27595" s="27"/>
      <c r="G27595" s="1"/>
      <c r="H27595" s="1"/>
      <c r="I27595" s="1"/>
    </row>
    <row r="27596" spans="2:9">
      <c r="B27596" s="1"/>
      <c r="C27596" s="29"/>
      <c r="D27596" s="27"/>
      <c r="E27596" s="27"/>
      <c r="F27596" s="27"/>
      <c r="G27596" s="1"/>
      <c r="H27596" s="1"/>
      <c r="I27596" s="1"/>
    </row>
    <row r="27597" spans="2:9">
      <c r="B27597" s="1"/>
      <c r="C27597" s="29"/>
      <c r="D27597" s="27"/>
      <c r="E27597" s="27"/>
      <c r="F27597" s="27"/>
      <c r="G27597" s="1"/>
      <c r="H27597" s="1"/>
      <c r="I27597" s="1"/>
    </row>
    <row r="27598" spans="2:9">
      <c r="B27598" s="1"/>
      <c r="C27598" s="29"/>
      <c r="D27598" s="27"/>
      <c r="E27598" s="27"/>
      <c r="F27598" s="27"/>
      <c r="G27598" s="1"/>
      <c r="H27598" s="1"/>
      <c r="I27598" s="1"/>
    </row>
    <row r="27599" spans="2:9">
      <c r="B27599" s="1"/>
      <c r="C27599" s="29"/>
      <c r="D27599" s="27"/>
      <c r="E27599" s="27"/>
      <c r="F27599" s="27"/>
      <c r="G27599" s="1"/>
      <c r="H27599" s="1"/>
      <c r="I27599" s="1"/>
    </row>
    <row r="27600" spans="2:9">
      <c r="B27600" s="1"/>
      <c r="C27600" s="29"/>
      <c r="D27600" s="27"/>
      <c r="E27600" s="27"/>
      <c r="F27600" s="27"/>
      <c r="G27600" s="1"/>
      <c r="H27600" s="1"/>
      <c r="I27600" s="1"/>
    </row>
    <row r="27601" spans="2:9">
      <c r="B27601" s="1"/>
      <c r="C27601" s="29"/>
      <c r="D27601" s="27"/>
      <c r="E27601" s="27"/>
      <c r="F27601" s="27"/>
      <c r="G27601" s="1"/>
      <c r="H27601" s="1"/>
      <c r="I27601" s="1"/>
    </row>
    <row r="27602" spans="2:9">
      <c r="B27602" s="1"/>
      <c r="C27602" s="29"/>
      <c r="D27602" s="27"/>
      <c r="E27602" s="27"/>
      <c r="F27602" s="27"/>
      <c r="G27602" s="1"/>
      <c r="H27602" s="1"/>
      <c r="I27602" s="1"/>
    </row>
    <row r="27603" spans="2:9">
      <c r="B27603" s="1"/>
      <c r="C27603" s="29"/>
      <c r="D27603" s="27"/>
      <c r="E27603" s="27"/>
      <c r="F27603" s="27"/>
      <c r="G27603" s="1"/>
      <c r="H27603" s="1"/>
      <c r="I27603" s="1"/>
    </row>
    <row r="27604" spans="2:9">
      <c r="B27604" s="1"/>
      <c r="C27604" s="29"/>
      <c r="D27604" s="27"/>
      <c r="E27604" s="27"/>
      <c r="F27604" s="27"/>
      <c r="G27604" s="1"/>
      <c r="H27604" s="1"/>
      <c r="I27604" s="1"/>
    </row>
    <row r="27605" spans="2:9">
      <c r="B27605" s="1"/>
      <c r="C27605" s="29"/>
      <c r="D27605" s="27"/>
      <c r="E27605" s="27"/>
      <c r="F27605" s="27"/>
      <c r="G27605" s="1"/>
      <c r="H27605" s="1"/>
      <c r="I27605" s="1"/>
    </row>
    <row r="27606" spans="2:9">
      <c r="B27606" s="1"/>
      <c r="C27606" s="29"/>
      <c r="D27606" s="27"/>
      <c r="E27606" s="27"/>
      <c r="F27606" s="27"/>
      <c r="G27606" s="1"/>
      <c r="H27606" s="1"/>
      <c r="I27606" s="1"/>
    </row>
    <row r="27607" spans="2:9">
      <c r="B27607" s="1"/>
      <c r="C27607" s="29"/>
      <c r="D27607" s="27"/>
      <c r="E27607" s="27"/>
      <c r="F27607" s="27"/>
      <c r="G27607" s="1"/>
      <c r="H27607" s="1"/>
      <c r="I27607" s="1"/>
    </row>
    <row r="27608" spans="2:9">
      <c r="B27608" s="1"/>
      <c r="C27608" s="29"/>
      <c r="D27608" s="27"/>
      <c r="E27608" s="27"/>
      <c r="F27608" s="27"/>
      <c r="G27608" s="1"/>
      <c r="H27608" s="1"/>
      <c r="I27608" s="1"/>
    </row>
    <row r="27609" spans="2:9">
      <c r="B27609" s="1"/>
      <c r="C27609" s="29"/>
      <c r="D27609" s="27"/>
      <c r="E27609" s="27"/>
      <c r="F27609" s="27"/>
      <c r="G27609" s="1"/>
      <c r="H27609" s="1"/>
      <c r="I27609" s="1"/>
    </row>
    <row r="27610" spans="2:9">
      <c r="B27610" s="1"/>
      <c r="C27610" s="29"/>
      <c r="D27610" s="27"/>
      <c r="E27610" s="27"/>
      <c r="F27610" s="27"/>
      <c r="G27610" s="1"/>
      <c r="H27610" s="1"/>
      <c r="I27610" s="1"/>
    </row>
    <row r="27611" spans="2:9">
      <c r="B27611" s="1"/>
      <c r="C27611" s="29"/>
      <c r="D27611" s="27"/>
      <c r="E27611" s="27"/>
      <c r="F27611" s="27"/>
      <c r="G27611" s="1"/>
      <c r="H27611" s="1"/>
      <c r="I27611" s="1"/>
    </row>
    <row r="27612" spans="2:9">
      <c r="B27612" s="1"/>
      <c r="C27612" s="29"/>
      <c r="D27612" s="27"/>
      <c r="E27612" s="27"/>
      <c r="F27612" s="27"/>
      <c r="G27612" s="1"/>
      <c r="H27612" s="1"/>
      <c r="I27612" s="1"/>
    </row>
    <row r="27613" spans="2:9">
      <c r="B27613" s="1"/>
      <c r="C27613" s="29"/>
      <c r="D27613" s="27"/>
      <c r="E27613" s="27"/>
      <c r="F27613" s="27"/>
      <c r="G27613" s="1"/>
      <c r="H27613" s="1"/>
      <c r="I27613" s="1"/>
    </row>
    <row r="27614" spans="2:9">
      <c r="B27614" s="1"/>
      <c r="C27614" s="29"/>
      <c r="D27614" s="27"/>
      <c r="E27614" s="27"/>
      <c r="F27614" s="27"/>
      <c r="G27614" s="1"/>
      <c r="H27614" s="1"/>
      <c r="I27614" s="1"/>
    </row>
    <row r="27615" spans="2:9">
      <c r="B27615" s="1"/>
      <c r="C27615" s="29"/>
      <c r="D27615" s="27"/>
      <c r="E27615" s="27"/>
      <c r="F27615" s="27"/>
      <c r="G27615" s="1"/>
      <c r="H27615" s="1"/>
      <c r="I27615" s="1"/>
    </row>
    <row r="27616" spans="2:9">
      <c r="B27616" s="1"/>
      <c r="C27616" s="29"/>
      <c r="D27616" s="27"/>
      <c r="E27616" s="27"/>
      <c r="F27616" s="27"/>
      <c r="G27616" s="1"/>
      <c r="H27616" s="1"/>
      <c r="I27616" s="1"/>
    </row>
    <row r="27617" spans="2:9">
      <c r="B27617" s="1"/>
      <c r="C27617" s="29"/>
      <c r="D27617" s="27"/>
      <c r="E27617" s="27"/>
      <c r="F27617" s="27"/>
      <c r="G27617" s="1"/>
      <c r="H27617" s="1"/>
      <c r="I27617" s="1"/>
    </row>
    <row r="27618" spans="2:9">
      <c r="B27618" s="1"/>
      <c r="C27618" s="29"/>
      <c r="D27618" s="27"/>
      <c r="E27618" s="27"/>
      <c r="F27618" s="27"/>
      <c r="G27618" s="1"/>
      <c r="H27618" s="1"/>
      <c r="I27618" s="1"/>
    </row>
    <row r="27619" spans="2:9">
      <c r="B27619" s="1"/>
      <c r="C27619" s="29"/>
      <c r="D27619" s="27"/>
      <c r="E27619" s="27"/>
      <c r="F27619" s="27"/>
      <c r="G27619" s="1"/>
      <c r="H27619" s="1"/>
      <c r="I27619" s="1"/>
    </row>
    <row r="27620" spans="2:9">
      <c r="B27620" s="1"/>
      <c r="C27620" s="29"/>
      <c r="D27620" s="27"/>
      <c r="E27620" s="27"/>
      <c r="F27620" s="27"/>
      <c r="G27620" s="1"/>
      <c r="H27620" s="1"/>
      <c r="I27620" s="1"/>
    </row>
    <row r="27621" spans="2:9">
      <c r="B27621" s="1"/>
      <c r="C27621" s="29"/>
      <c r="D27621" s="27"/>
      <c r="E27621" s="27"/>
      <c r="F27621" s="27"/>
      <c r="G27621" s="1"/>
      <c r="H27621" s="1"/>
      <c r="I27621" s="1"/>
    </row>
    <row r="27622" spans="2:9">
      <c r="B27622" s="1"/>
      <c r="C27622" s="29"/>
      <c r="D27622" s="27"/>
      <c r="E27622" s="27"/>
      <c r="F27622" s="27"/>
      <c r="G27622" s="1"/>
      <c r="H27622" s="1"/>
      <c r="I27622" s="1"/>
    </row>
    <row r="27623" spans="2:9">
      <c r="B27623" s="1"/>
      <c r="C27623" s="29"/>
      <c r="D27623" s="27"/>
      <c r="E27623" s="27"/>
      <c r="F27623" s="27"/>
      <c r="G27623" s="1"/>
      <c r="H27623" s="1"/>
      <c r="I27623" s="1"/>
    </row>
    <row r="27624" spans="2:9">
      <c r="B27624" s="1"/>
      <c r="C27624" s="29"/>
      <c r="D27624" s="27"/>
      <c r="E27624" s="27"/>
      <c r="F27624" s="27"/>
      <c r="G27624" s="1"/>
      <c r="H27624" s="1"/>
      <c r="I27624" s="1"/>
    </row>
    <row r="27625" spans="2:9">
      <c r="B27625" s="1"/>
      <c r="C27625" s="29"/>
      <c r="D27625" s="27"/>
      <c r="E27625" s="27"/>
      <c r="F27625" s="27"/>
      <c r="G27625" s="1"/>
      <c r="H27625" s="1"/>
      <c r="I27625" s="1"/>
    </row>
    <row r="27626" spans="2:9">
      <c r="B27626" s="1"/>
      <c r="C27626" s="29"/>
      <c r="D27626" s="27"/>
      <c r="E27626" s="27"/>
      <c r="F27626" s="27"/>
      <c r="G27626" s="1"/>
      <c r="H27626" s="1"/>
      <c r="I27626" s="1"/>
    </row>
    <row r="27627" spans="2:9">
      <c r="B27627" s="1"/>
      <c r="C27627" s="29"/>
      <c r="D27627" s="27"/>
      <c r="E27627" s="27"/>
      <c r="F27627" s="27"/>
      <c r="G27627" s="1"/>
      <c r="H27627" s="1"/>
      <c r="I27627" s="1"/>
    </row>
    <row r="27628" spans="2:9">
      <c r="B27628" s="1"/>
      <c r="C27628" s="29"/>
      <c r="D27628" s="27"/>
      <c r="E27628" s="27"/>
      <c r="F27628" s="27"/>
      <c r="G27628" s="1"/>
      <c r="H27628" s="1"/>
      <c r="I27628" s="1"/>
    </row>
    <row r="27629" spans="2:9">
      <c r="B27629" s="1"/>
      <c r="C27629" s="29"/>
      <c r="D27629" s="27"/>
      <c r="E27629" s="27"/>
      <c r="F27629" s="27"/>
      <c r="G27629" s="1"/>
      <c r="H27629" s="1"/>
      <c r="I27629" s="1"/>
    </row>
    <row r="27630" spans="2:9">
      <c r="B27630" s="1"/>
      <c r="C27630" s="29"/>
      <c r="D27630" s="27"/>
      <c r="E27630" s="27"/>
      <c r="F27630" s="27"/>
      <c r="G27630" s="1"/>
      <c r="H27630" s="1"/>
      <c r="I27630" s="1"/>
    </row>
    <row r="27631" spans="2:9">
      <c r="B27631" s="1"/>
      <c r="C27631" s="29"/>
      <c r="D27631" s="27"/>
      <c r="E27631" s="27"/>
      <c r="F27631" s="27"/>
      <c r="G27631" s="1"/>
      <c r="H27631" s="1"/>
      <c r="I27631" s="1"/>
    </row>
    <row r="27632" spans="2:9">
      <c r="B27632" s="1"/>
      <c r="C27632" s="29"/>
      <c r="D27632" s="27"/>
      <c r="E27632" s="27"/>
      <c r="F27632" s="27"/>
      <c r="G27632" s="1"/>
      <c r="H27632" s="1"/>
      <c r="I27632" s="1"/>
    </row>
    <row r="27633" spans="2:9">
      <c r="B27633" s="1"/>
      <c r="C27633" s="29"/>
      <c r="D27633" s="27"/>
      <c r="E27633" s="27"/>
      <c r="F27633" s="27"/>
      <c r="G27633" s="1"/>
      <c r="H27633" s="1"/>
      <c r="I27633" s="1"/>
    </row>
    <row r="27634" spans="2:9">
      <c r="B27634" s="1"/>
      <c r="C27634" s="29"/>
      <c r="D27634" s="27"/>
      <c r="E27634" s="27"/>
      <c r="F27634" s="27"/>
      <c r="G27634" s="1"/>
      <c r="H27634" s="1"/>
      <c r="I27634" s="1"/>
    </row>
    <row r="27635" spans="2:9">
      <c r="B27635" s="1"/>
      <c r="C27635" s="29"/>
      <c r="D27635" s="27"/>
      <c r="E27635" s="27"/>
      <c r="F27635" s="27"/>
      <c r="G27635" s="1"/>
      <c r="H27635" s="1"/>
      <c r="I27635" s="1"/>
    </row>
    <row r="27636" spans="2:9">
      <c r="B27636" s="1"/>
      <c r="C27636" s="29"/>
      <c r="D27636" s="27"/>
      <c r="E27636" s="27"/>
      <c r="F27636" s="27"/>
      <c r="G27636" s="1"/>
      <c r="H27636" s="1"/>
      <c r="I27636" s="1"/>
    </row>
    <row r="27637" spans="2:9">
      <c r="B27637" s="1"/>
      <c r="C27637" s="29"/>
      <c r="D27637" s="27"/>
      <c r="E27637" s="27"/>
      <c r="F27637" s="27"/>
      <c r="G27637" s="1"/>
      <c r="H27637" s="1"/>
      <c r="I27637" s="1"/>
    </row>
    <row r="27638" spans="2:9">
      <c r="B27638" s="1"/>
      <c r="C27638" s="29"/>
      <c r="D27638" s="27"/>
      <c r="E27638" s="27"/>
      <c r="F27638" s="27"/>
      <c r="G27638" s="1"/>
      <c r="H27638" s="1"/>
      <c r="I27638" s="1"/>
    </row>
    <row r="27639" spans="2:9">
      <c r="B27639" s="1"/>
      <c r="C27639" s="29"/>
      <c r="D27639" s="27"/>
      <c r="E27639" s="27"/>
      <c r="F27639" s="27"/>
      <c r="G27639" s="1"/>
      <c r="H27639" s="1"/>
      <c r="I27639" s="1"/>
    </row>
    <row r="27640" spans="2:9">
      <c r="B27640" s="1"/>
      <c r="C27640" s="29"/>
      <c r="D27640" s="27"/>
      <c r="E27640" s="27"/>
      <c r="F27640" s="27"/>
      <c r="G27640" s="1"/>
      <c r="H27640" s="1"/>
      <c r="I27640" s="1"/>
    </row>
    <row r="27641" spans="2:9">
      <c r="B27641" s="1"/>
      <c r="C27641" s="29"/>
      <c r="D27641" s="27"/>
      <c r="E27641" s="27"/>
      <c r="F27641" s="27"/>
      <c r="G27641" s="1"/>
      <c r="H27641" s="1"/>
      <c r="I27641" s="1"/>
    </row>
    <row r="27642" spans="2:9">
      <c r="B27642" s="1"/>
      <c r="C27642" s="29"/>
      <c r="D27642" s="27"/>
      <c r="E27642" s="27"/>
      <c r="F27642" s="27"/>
      <c r="G27642" s="1"/>
      <c r="H27642" s="1"/>
      <c r="I27642" s="1"/>
    </row>
    <row r="27643" spans="2:9">
      <c r="B27643" s="1"/>
      <c r="C27643" s="29"/>
      <c r="D27643" s="27"/>
      <c r="E27643" s="27"/>
      <c r="F27643" s="27"/>
      <c r="G27643" s="1"/>
      <c r="H27643" s="1"/>
      <c r="I27643" s="1"/>
    </row>
    <row r="27644" spans="2:9">
      <c r="B27644" s="1"/>
      <c r="C27644" s="29"/>
      <c r="D27644" s="27"/>
      <c r="E27644" s="27"/>
      <c r="F27644" s="27"/>
      <c r="G27644" s="1"/>
      <c r="H27644" s="1"/>
      <c r="I27644" s="1"/>
    </row>
    <row r="27645" spans="2:9">
      <c r="B27645" s="1"/>
      <c r="C27645" s="29"/>
      <c r="D27645" s="27"/>
      <c r="E27645" s="27"/>
      <c r="F27645" s="27"/>
      <c r="G27645" s="1"/>
      <c r="H27645" s="1"/>
      <c r="I27645" s="1"/>
    </row>
    <row r="27646" spans="2:9">
      <c r="B27646" s="1"/>
      <c r="C27646" s="29"/>
      <c r="D27646" s="27"/>
      <c r="E27646" s="27"/>
      <c r="F27646" s="27"/>
      <c r="G27646" s="1"/>
      <c r="H27646" s="1"/>
      <c r="I27646" s="1"/>
    </row>
    <row r="27647" spans="2:9">
      <c r="B27647" s="1"/>
      <c r="C27647" s="29"/>
      <c r="D27647" s="27"/>
      <c r="E27647" s="27"/>
      <c r="F27647" s="27"/>
      <c r="G27647" s="1"/>
      <c r="H27647" s="1"/>
      <c r="I27647" s="1"/>
    </row>
    <row r="27648" spans="2:9">
      <c r="B27648" s="1"/>
      <c r="C27648" s="29"/>
      <c r="D27648" s="27"/>
      <c r="E27648" s="27"/>
      <c r="F27648" s="27"/>
      <c r="G27648" s="1"/>
      <c r="H27648" s="1"/>
      <c r="I27648" s="1"/>
    </row>
    <row r="27649" spans="2:9">
      <c r="B27649" s="1"/>
      <c r="C27649" s="29"/>
      <c r="D27649" s="27"/>
      <c r="E27649" s="27"/>
      <c r="F27649" s="27"/>
      <c r="G27649" s="1"/>
      <c r="H27649" s="1"/>
      <c r="I27649" s="1"/>
    </row>
    <row r="27650" spans="2:9">
      <c r="B27650" s="1"/>
      <c r="C27650" s="29"/>
      <c r="D27650" s="27"/>
      <c r="E27650" s="27"/>
      <c r="F27650" s="27"/>
      <c r="G27650" s="1"/>
      <c r="H27650" s="1"/>
      <c r="I27650" s="1"/>
    </row>
    <row r="27651" spans="2:9">
      <c r="B27651" s="1"/>
      <c r="C27651" s="29"/>
      <c r="D27651" s="27"/>
      <c r="E27651" s="27"/>
      <c r="F27651" s="27"/>
      <c r="G27651" s="1"/>
      <c r="H27651" s="1"/>
      <c r="I27651" s="1"/>
    </row>
    <row r="27652" spans="2:9">
      <c r="B27652" s="1"/>
      <c r="C27652" s="29"/>
      <c r="D27652" s="27"/>
      <c r="E27652" s="27"/>
      <c r="F27652" s="27"/>
      <c r="G27652" s="1"/>
      <c r="H27652" s="1"/>
      <c r="I27652" s="1"/>
    </row>
    <row r="27653" spans="2:9">
      <c r="B27653" s="1"/>
      <c r="C27653" s="29"/>
      <c r="D27653" s="27"/>
      <c r="E27653" s="27"/>
      <c r="F27653" s="27"/>
      <c r="G27653" s="1"/>
      <c r="H27653" s="1"/>
      <c r="I27653" s="1"/>
    </row>
    <row r="27654" spans="2:9">
      <c r="B27654" s="1"/>
      <c r="C27654" s="29"/>
      <c r="D27654" s="27"/>
      <c r="E27654" s="27"/>
      <c r="F27654" s="27"/>
      <c r="G27654" s="1"/>
      <c r="H27654" s="1"/>
      <c r="I27654" s="1"/>
    </row>
    <row r="27655" spans="2:9">
      <c r="B27655" s="1"/>
      <c r="C27655" s="29"/>
      <c r="D27655" s="27"/>
      <c r="E27655" s="27"/>
      <c r="F27655" s="27"/>
      <c r="G27655" s="1"/>
      <c r="H27655" s="1"/>
      <c r="I27655" s="1"/>
    </row>
    <row r="27656" spans="2:9">
      <c r="B27656" s="1"/>
      <c r="C27656" s="29"/>
      <c r="D27656" s="27"/>
      <c r="E27656" s="27"/>
      <c r="F27656" s="27"/>
      <c r="G27656" s="1"/>
      <c r="H27656" s="1"/>
      <c r="I27656" s="1"/>
    </row>
    <row r="27657" spans="2:9">
      <c r="B27657" s="1"/>
      <c r="C27657" s="29"/>
      <c r="D27657" s="27"/>
      <c r="E27657" s="27"/>
      <c r="F27657" s="27"/>
      <c r="G27657" s="1"/>
      <c r="H27657" s="1"/>
      <c r="I27657" s="1"/>
    </row>
    <row r="27658" spans="2:9">
      <c r="B27658" s="1"/>
      <c r="C27658" s="29"/>
      <c r="D27658" s="27"/>
      <c r="E27658" s="27"/>
      <c r="F27658" s="27"/>
      <c r="G27658" s="1"/>
      <c r="H27658" s="1"/>
      <c r="I27658" s="1"/>
    </row>
    <row r="27659" spans="2:9">
      <c r="B27659" s="1"/>
      <c r="C27659" s="29"/>
      <c r="D27659" s="27"/>
      <c r="E27659" s="27"/>
      <c r="F27659" s="27"/>
      <c r="G27659" s="1"/>
      <c r="H27659" s="1"/>
      <c r="I27659" s="1"/>
    </row>
    <row r="27660" spans="2:9">
      <c r="B27660" s="1"/>
      <c r="C27660" s="29"/>
      <c r="D27660" s="27"/>
      <c r="E27660" s="27"/>
      <c r="F27660" s="27"/>
      <c r="G27660" s="1"/>
      <c r="H27660" s="1"/>
      <c r="I27660" s="1"/>
    </row>
    <row r="27661" spans="2:9">
      <c r="B27661" s="1"/>
      <c r="C27661" s="29"/>
      <c r="D27661" s="27"/>
      <c r="E27661" s="27"/>
      <c r="F27661" s="27"/>
      <c r="G27661" s="1"/>
      <c r="H27661" s="1"/>
      <c r="I27661" s="1"/>
    </row>
    <row r="27662" spans="2:9">
      <c r="B27662" s="1"/>
      <c r="C27662" s="29"/>
      <c r="D27662" s="27"/>
      <c r="E27662" s="27"/>
      <c r="F27662" s="27"/>
      <c r="G27662" s="1"/>
      <c r="H27662" s="1"/>
      <c r="I27662" s="1"/>
    </row>
    <row r="27663" spans="2:9">
      <c r="B27663" s="1"/>
      <c r="C27663" s="29"/>
      <c r="D27663" s="27"/>
      <c r="E27663" s="27"/>
      <c r="F27663" s="27"/>
      <c r="G27663" s="1"/>
      <c r="H27663" s="1"/>
      <c r="I27663" s="1"/>
    </row>
    <row r="27664" spans="2:9">
      <c r="B27664" s="1"/>
      <c r="C27664" s="29"/>
      <c r="D27664" s="27"/>
      <c r="E27664" s="27"/>
      <c r="F27664" s="27"/>
      <c r="G27664" s="1"/>
      <c r="H27664" s="1"/>
      <c r="I27664" s="1"/>
    </row>
    <row r="27665" spans="2:9">
      <c r="B27665" s="1"/>
      <c r="C27665" s="29"/>
      <c r="D27665" s="27"/>
      <c r="E27665" s="27"/>
      <c r="F27665" s="27"/>
      <c r="G27665" s="1"/>
      <c r="H27665" s="1"/>
      <c r="I27665" s="1"/>
    </row>
    <row r="27666" spans="2:9">
      <c r="B27666" s="1"/>
      <c r="C27666" s="29"/>
      <c r="D27666" s="27"/>
      <c r="E27666" s="27"/>
      <c r="F27666" s="27"/>
      <c r="G27666" s="1"/>
      <c r="H27666" s="1"/>
      <c r="I27666" s="1"/>
    </row>
    <row r="27667" spans="2:9">
      <c r="B27667" s="1"/>
      <c r="C27667" s="29"/>
      <c r="D27667" s="27"/>
      <c r="E27667" s="27"/>
      <c r="F27667" s="27"/>
      <c r="G27667" s="1"/>
      <c r="H27667" s="1"/>
      <c r="I27667" s="1"/>
    </row>
    <row r="27668" spans="2:9">
      <c r="B27668" s="1"/>
      <c r="C27668" s="29"/>
      <c r="D27668" s="27"/>
      <c r="E27668" s="27"/>
      <c r="F27668" s="27"/>
      <c r="G27668" s="1"/>
      <c r="H27668" s="1"/>
      <c r="I27668" s="1"/>
    </row>
    <row r="27669" spans="2:9">
      <c r="B27669" s="1"/>
      <c r="C27669" s="29"/>
      <c r="D27669" s="27"/>
      <c r="E27669" s="27"/>
      <c r="F27669" s="27"/>
      <c r="G27669" s="1"/>
      <c r="H27669" s="1"/>
      <c r="I27669" s="1"/>
    </row>
    <row r="27670" spans="2:9">
      <c r="B27670" s="1"/>
      <c r="C27670" s="29"/>
      <c r="D27670" s="27"/>
      <c r="E27670" s="27"/>
      <c r="F27670" s="27"/>
      <c r="G27670" s="1"/>
      <c r="H27670" s="1"/>
      <c r="I27670" s="1"/>
    </row>
    <row r="27671" spans="2:9">
      <c r="B27671" s="1"/>
      <c r="C27671" s="29"/>
      <c r="D27671" s="27"/>
      <c r="E27671" s="27"/>
      <c r="F27671" s="27"/>
      <c r="G27671" s="1"/>
      <c r="H27671" s="1"/>
      <c r="I27671" s="1"/>
    </row>
    <row r="27672" spans="2:9">
      <c r="B27672" s="1"/>
      <c r="C27672" s="29"/>
      <c r="D27672" s="27"/>
      <c r="E27672" s="27"/>
      <c r="F27672" s="27"/>
      <c r="G27672" s="1"/>
      <c r="H27672" s="1"/>
      <c r="I27672" s="1"/>
    </row>
    <row r="27673" spans="2:9">
      <c r="B27673" s="1"/>
      <c r="C27673" s="29"/>
      <c r="D27673" s="27"/>
      <c r="E27673" s="27"/>
      <c r="F27673" s="27"/>
      <c r="G27673" s="1"/>
      <c r="H27673" s="1"/>
      <c r="I27673" s="1"/>
    </row>
    <row r="27674" spans="2:9">
      <c r="B27674" s="1"/>
      <c r="C27674" s="29"/>
      <c r="D27674" s="27"/>
      <c r="E27674" s="27"/>
      <c r="F27674" s="27"/>
      <c r="G27674" s="1"/>
      <c r="H27674" s="1"/>
      <c r="I27674" s="1"/>
    </row>
    <row r="27675" spans="2:9">
      <c r="B27675" s="1"/>
      <c r="C27675" s="29"/>
      <c r="D27675" s="27"/>
      <c r="E27675" s="27"/>
      <c r="F27675" s="27"/>
      <c r="G27675" s="1"/>
      <c r="H27675" s="1"/>
      <c r="I27675" s="1"/>
    </row>
    <row r="27676" spans="2:9">
      <c r="B27676" s="1"/>
      <c r="C27676" s="29"/>
      <c r="D27676" s="27"/>
      <c r="E27676" s="27"/>
      <c r="F27676" s="27"/>
      <c r="G27676" s="1"/>
      <c r="H27676" s="1"/>
      <c r="I27676" s="1"/>
    </row>
    <row r="27677" spans="2:9">
      <c r="B27677" s="1"/>
      <c r="C27677" s="29"/>
      <c r="D27677" s="27"/>
      <c r="E27677" s="27"/>
      <c r="F27677" s="27"/>
      <c r="G27677" s="1"/>
      <c r="H27677" s="1"/>
      <c r="I27677" s="1"/>
    </row>
    <row r="27678" spans="2:9">
      <c r="B27678" s="1"/>
      <c r="C27678" s="29"/>
      <c r="D27678" s="27"/>
      <c r="E27678" s="27"/>
      <c r="F27678" s="27"/>
      <c r="G27678" s="1"/>
      <c r="H27678" s="1"/>
      <c r="I27678" s="1"/>
    </row>
    <row r="27679" spans="2:9">
      <c r="B27679" s="1"/>
      <c r="C27679" s="29"/>
      <c r="D27679" s="27"/>
      <c r="E27679" s="27"/>
      <c r="F27679" s="27"/>
      <c r="G27679" s="1"/>
      <c r="H27679" s="1"/>
      <c r="I27679" s="1"/>
    </row>
    <row r="27680" spans="2:9">
      <c r="B27680" s="1"/>
      <c r="C27680" s="29"/>
      <c r="D27680" s="27"/>
      <c r="E27680" s="27"/>
      <c r="F27680" s="27"/>
      <c r="G27680" s="1"/>
      <c r="H27680" s="1"/>
      <c r="I27680" s="1"/>
    </row>
    <row r="27681" spans="2:9">
      <c r="B27681" s="1"/>
      <c r="C27681" s="29"/>
      <c r="D27681" s="27"/>
      <c r="E27681" s="27"/>
      <c r="F27681" s="27"/>
      <c r="G27681" s="1"/>
      <c r="H27681" s="1"/>
      <c r="I27681" s="1"/>
    </row>
    <row r="27682" spans="2:9">
      <c r="B27682" s="1"/>
      <c r="C27682" s="29"/>
      <c r="D27682" s="27"/>
      <c r="E27682" s="27"/>
      <c r="F27682" s="27"/>
      <c r="G27682" s="1"/>
      <c r="H27682" s="1"/>
      <c r="I27682" s="1"/>
    </row>
    <row r="27683" spans="2:9">
      <c r="B27683" s="1"/>
      <c r="C27683" s="29"/>
      <c r="D27683" s="27"/>
      <c r="E27683" s="27"/>
      <c r="F27683" s="27"/>
      <c r="G27683" s="1"/>
      <c r="H27683" s="1"/>
      <c r="I27683" s="1"/>
    </row>
    <row r="27684" spans="2:9">
      <c r="B27684" s="1"/>
      <c r="C27684" s="29"/>
      <c r="D27684" s="27"/>
      <c r="E27684" s="27"/>
      <c r="F27684" s="27"/>
      <c r="G27684" s="1"/>
      <c r="H27684" s="1"/>
      <c r="I27684" s="1"/>
    </row>
    <row r="27685" spans="2:9">
      <c r="B27685" s="1"/>
      <c r="C27685" s="29"/>
      <c r="D27685" s="27"/>
      <c r="E27685" s="27"/>
      <c r="F27685" s="27"/>
      <c r="G27685" s="1"/>
      <c r="H27685" s="1"/>
      <c r="I27685" s="1"/>
    </row>
    <row r="27686" spans="2:9">
      <c r="B27686" s="1"/>
      <c r="C27686" s="29"/>
      <c r="D27686" s="27"/>
      <c r="E27686" s="27"/>
      <c r="F27686" s="27"/>
      <c r="G27686" s="1"/>
      <c r="H27686" s="1"/>
      <c r="I27686" s="1"/>
    </row>
    <row r="27687" spans="2:9">
      <c r="B27687" s="1"/>
      <c r="C27687" s="29"/>
      <c r="D27687" s="27"/>
      <c r="E27687" s="27"/>
      <c r="F27687" s="27"/>
      <c r="G27687" s="1"/>
      <c r="H27687" s="1"/>
      <c r="I27687" s="1"/>
    </row>
    <row r="27688" spans="2:9">
      <c r="B27688" s="1"/>
      <c r="C27688" s="29"/>
      <c r="D27688" s="27"/>
      <c r="E27688" s="27"/>
      <c r="F27688" s="27"/>
      <c r="G27688" s="1"/>
      <c r="H27688" s="1"/>
      <c r="I27688" s="1"/>
    </row>
    <row r="27689" spans="2:9">
      <c r="B27689" s="1"/>
      <c r="C27689" s="29"/>
      <c r="D27689" s="27"/>
      <c r="E27689" s="27"/>
      <c r="F27689" s="27"/>
      <c r="G27689" s="1"/>
      <c r="H27689" s="1"/>
      <c r="I27689" s="1"/>
    </row>
    <row r="27690" spans="2:9">
      <c r="B27690" s="1"/>
      <c r="C27690" s="29"/>
      <c r="D27690" s="27"/>
      <c r="E27690" s="27"/>
      <c r="F27690" s="27"/>
      <c r="G27690" s="1"/>
      <c r="H27690" s="1"/>
      <c r="I27690" s="1"/>
    </row>
    <row r="27691" spans="2:9">
      <c r="B27691" s="1"/>
      <c r="C27691" s="29"/>
      <c r="D27691" s="27"/>
      <c r="E27691" s="27"/>
      <c r="F27691" s="27"/>
      <c r="G27691" s="1"/>
      <c r="H27691" s="1"/>
      <c r="I27691" s="1"/>
    </row>
    <row r="27692" spans="2:9">
      <c r="B27692" s="1"/>
      <c r="C27692" s="29"/>
      <c r="D27692" s="27"/>
      <c r="E27692" s="27"/>
      <c r="F27692" s="27"/>
      <c r="G27692" s="1"/>
      <c r="H27692" s="1"/>
      <c r="I27692" s="1"/>
    </row>
    <row r="27693" spans="2:9">
      <c r="B27693" s="1"/>
      <c r="C27693" s="29"/>
      <c r="D27693" s="27"/>
      <c r="E27693" s="27"/>
      <c r="F27693" s="27"/>
      <c r="G27693" s="1"/>
      <c r="H27693" s="1"/>
      <c r="I27693" s="1"/>
    </row>
    <row r="27694" spans="2:9">
      <c r="B27694" s="1"/>
      <c r="C27694" s="29"/>
      <c r="D27694" s="27"/>
      <c r="E27694" s="27"/>
      <c r="F27694" s="27"/>
      <c r="G27694" s="1"/>
      <c r="H27694" s="1"/>
      <c r="I27694" s="1"/>
    </row>
    <row r="27695" spans="2:9">
      <c r="B27695" s="1"/>
      <c r="C27695" s="29"/>
      <c r="D27695" s="27"/>
      <c r="E27695" s="27"/>
      <c r="F27695" s="27"/>
      <c r="G27695" s="1"/>
      <c r="H27695" s="1"/>
      <c r="I27695" s="1"/>
    </row>
    <row r="27696" spans="2:9">
      <c r="B27696" s="1"/>
      <c r="C27696" s="29"/>
      <c r="D27696" s="27"/>
      <c r="E27696" s="27"/>
      <c r="F27696" s="27"/>
      <c r="G27696" s="1"/>
      <c r="H27696" s="1"/>
      <c r="I27696" s="1"/>
    </row>
    <row r="27697" spans="2:9">
      <c r="B27697" s="1"/>
      <c r="C27697" s="29"/>
      <c r="D27697" s="27"/>
      <c r="E27697" s="27"/>
      <c r="F27697" s="27"/>
      <c r="G27697" s="1"/>
      <c r="H27697" s="1"/>
      <c r="I27697" s="1"/>
    </row>
    <row r="27698" spans="2:9">
      <c r="B27698" s="1"/>
      <c r="C27698" s="29"/>
      <c r="D27698" s="27"/>
      <c r="E27698" s="27"/>
      <c r="F27698" s="27"/>
      <c r="G27698" s="1"/>
      <c r="H27698" s="1"/>
      <c r="I27698" s="1"/>
    </row>
    <row r="27699" spans="2:9">
      <c r="B27699" s="1"/>
      <c r="C27699" s="29"/>
      <c r="D27699" s="27"/>
      <c r="E27699" s="27"/>
      <c r="F27699" s="27"/>
      <c r="G27699" s="1"/>
      <c r="H27699" s="1"/>
      <c r="I27699" s="1"/>
    </row>
    <row r="27700" spans="2:9">
      <c r="B27700" s="1"/>
      <c r="C27700" s="29"/>
      <c r="D27700" s="27"/>
      <c r="E27700" s="27"/>
      <c r="F27700" s="27"/>
      <c r="G27700" s="1"/>
      <c r="H27700" s="1"/>
      <c r="I27700" s="1"/>
    </row>
    <row r="27701" spans="2:9">
      <c r="B27701" s="1"/>
      <c r="C27701" s="29"/>
      <c r="D27701" s="27"/>
      <c r="E27701" s="27"/>
      <c r="F27701" s="27"/>
      <c r="G27701" s="1"/>
      <c r="H27701" s="1"/>
      <c r="I27701" s="1"/>
    </row>
    <row r="27702" spans="2:9">
      <c r="B27702" s="1"/>
      <c r="C27702" s="29"/>
      <c r="D27702" s="27"/>
      <c r="E27702" s="27"/>
      <c r="F27702" s="27"/>
      <c r="G27702" s="1"/>
      <c r="H27702" s="1"/>
      <c r="I27702" s="1"/>
    </row>
    <row r="27703" spans="2:9">
      <c r="B27703" s="1"/>
      <c r="C27703" s="29"/>
      <c r="D27703" s="27"/>
      <c r="E27703" s="27"/>
      <c r="F27703" s="27"/>
      <c r="G27703" s="1"/>
      <c r="H27703" s="1"/>
      <c r="I27703" s="1"/>
    </row>
    <row r="27704" spans="2:9">
      <c r="B27704" s="1"/>
      <c r="C27704" s="29"/>
      <c r="D27704" s="27"/>
      <c r="E27704" s="27"/>
      <c r="F27704" s="27"/>
      <c r="G27704" s="1"/>
      <c r="H27704" s="1"/>
      <c r="I27704" s="1"/>
    </row>
    <row r="27705" spans="2:9">
      <c r="B27705" s="1"/>
      <c r="C27705" s="29"/>
      <c r="D27705" s="27"/>
      <c r="E27705" s="27"/>
      <c r="F27705" s="27"/>
      <c r="G27705" s="1"/>
      <c r="H27705" s="1"/>
      <c r="I27705" s="1"/>
    </row>
    <row r="27706" spans="2:9">
      <c r="B27706" s="1"/>
      <c r="C27706" s="29"/>
      <c r="D27706" s="27"/>
      <c r="E27706" s="27"/>
      <c r="F27706" s="27"/>
      <c r="G27706" s="1"/>
      <c r="H27706" s="1"/>
      <c r="I27706" s="1"/>
    </row>
    <row r="27707" spans="2:9">
      <c r="B27707" s="1"/>
      <c r="C27707" s="29"/>
      <c r="D27707" s="27"/>
      <c r="E27707" s="27"/>
      <c r="F27707" s="27"/>
      <c r="G27707" s="1"/>
      <c r="H27707" s="1"/>
      <c r="I27707" s="1"/>
    </row>
    <row r="27708" spans="2:9">
      <c r="B27708" s="1"/>
      <c r="C27708" s="29"/>
      <c r="D27708" s="27"/>
      <c r="E27708" s="27"/>
      <c r="F27708" s="27"/>
      <c r="G27708" s="1"/>
      <c r="H27708" s="1"/>
      <c r="I27708" s="1"/>
    </row>
    <row r="27709" spans="2:9">
      <c r="B27709" s="1"/>
      <c r="C27709" s="29"/>
      <c r="D27709" s="27"/>
      <c r="E27709" s="27"/>
      <c r="F27709" s="27"/>
      <c r="G27709" s="1"/>
      <c r="H27709" s="1"/>
      <c r="I27709" s="1"/>
    </row>
    <row r="27710" spans="2:9">
      <c r="B27710" s="1"/>
      <c r="C27710" s="29"/>
      <c r="D27710" s="27"/>
      <c r="E27710" s="27"/>
      <c r="F27710" s="27"/>
      <c r="G27710" s="1"/>
      <c r="H27710" s="1"/>
      <c r="I27710" s="1"/>
    </row>
    <row r="27711" spans="2:9">
      <c r="B27711" s="1"/>
      <c r="C27711" s="29"/>
      <c r="D27711" s="27"/>
      <c r="E27711" s="27"/>
      <c r="F27711" s="27"/>
      <c r="G27711" s="1"/>
      <c r="H27711" s="1"/>
      <c r="I27711" s="1"/>
    </row>
    <row r="27712" spans="2:9">
      <c r="B27712" s="1"/>
      <c r="C27712" s="29"/>
      <c r="D27712" s="27"/>
      <c r="E27712" s="27"/>
      <c r="F27712" s="27"/>
      <c r="G27712" s="1"/>
      <c r="H27712" s="1"/>
      <c r="I27712" s="1"/>
    </row>
    <row r="27713" spans="2:9">
      <c r="B27713" s="1"/>
      <c r="C27713" s="29"/>
      <c r="D27713" s="27"/>
      <c r="E27713" s="27"/>
      <c r="F27713" s="27"/>
      <c r="G27713" s="1"/>
      <c r="H27713" s="1"/>
      <c r="I27713" s="1"/>
    </row>
    <row r="27714" spans="2:9">
      <c r="B27714" s="1"/>
      <c r="C27714" s="29"/>
      <c r="D27714" s="27"/>
      <c r="E27714" s="27"/>
      <c r="F27714" s="27"/>
      <c r="G27714" s="1"/>
      <c r="H27714" s="1"/>
      <c r="I27714" s="1"/>
    </row>
    <row r="27715" spans="2:9">
      <c r="B27715" s="1"/>
      <c r="C27715" s="29"/>
      <c r="D27715" s="27"/>
      <c r="E27715" s="27"/>
      <c r="F27715" s="27"/>
      <c r="G27715" s="1"/>
      <c r="H27715" s="1"/>
      <c r="I27715" s="1"/>
    </row>
    <row r="27716" spans="2:9">
      <c r="B27716" s="1"/>
      <c r="C27716" s="29"/>
      <c r="D27716" s="27"/>
      <c r="E27716" s="27"/>
      <c r="F27716" s="27"/>
      <c r="G27716" s="1"/>
      <c r="H27716" s="1"/>
      <c r="I27716" s="1"/>
    </row>
    <row r="27717" spans="2:9">
      <c r="B27717" s="1"/>
      <c r="C27717" s="29"/>
      <c r="D27717" s="27"/>
      <c r="E27717" s="27"/>
      <c r="F27717" s="27"/>
      <c r="G27717" s="1"/>
      <c r="H27717" s="1"/>
      <c r="I27717" s="1"/>
    </row>
    <row r="27718" spans="2:9">
      <c r="B27718" s="1"/>
      <c r="C27718" s="29"/>
      <c r="D27718" s="27"/>
      <c r="E27718" s="27"/>
      <c r="F27718" s="27"/>
      <c r="G27718" s="1"/>
      <c r="H27718" s="1"/>
      <c r="I27718" s="1"/>
    </row>
    <row r="27719" spans="2:9">
      <c r="B27719" s="1"/>
      <c r="C27719" s="29"/>
      <c r="D27719" s="27"/>
      <c r="E27719" s="27"/>
      <c r="F27719" s="27"/>
      <c r="G27719" s="1"/>
      <c r="H27719" s="1"/>
      <c r="I27719" s="1"/>
    </row>
    <row r="27720" spans="2:9">
      <c r="B27720" s="1"/>
      <c r="C27720" s="29"/>
      <c r="D27720" s="27"/>
      <c r="E27720" s="27"/>
      <c r="F27720" s="27"/>
      <c r="G27720" s="1"/>
      <c r="H27720" s="1"/>
      <c r="I27720" s="1"/>
    </row>
    <row r="27721" spans="2:9">
      <c r="B27721" s="1"/>
      <c r="C27721" s="29"/>
      <c r="D27721" s="27"/>
      <c r="E27721" s="27"/>
      <c r="F27721" s="27"/>
      <c r="G27721" s="1"/>
      <c r="H27721" s="1"/>
      <c r="I27721" s="1"/>
    </row>
    <row r="27722" spans="2:9">
      <c r="B27722" s="1"/>
      <c r="C27722" s="29"/>
      <c r="D27722" s="27"/>
      <c r="E27722" s="27"/>
      <c r="F27722" s="27"/>
      <c r="G27722" s="1"/>
      <c r="H27722" s="1"/>
      <c r="I27722" s="1"/>
    </row>
    <row r="27723" spans="2:9">
      <c r="B27723" s="1"/>
      <c r="C27723" s="29"/>
      <c r="D27723" s="27"/>
      <c r="E27723" s="27"/>
      <c r="F27723" s="27"/>
      <c r="G27723" s="1"/>
      <c r="H27723" s="1"/>
      <c r="I27723" s="1"/>
    </row>
    <row r="27724" spans="2:9">
      <c r="B27724" s="1"/>
      <c r="C27724" s="29"/>
      <c r="D27724" s="27"/>
      <c r="E27724" s="27"/>
      <c r="F27724" s="27"/>
      <c r="G27724" s="1"/>
      <c r="H27724" s="1"/>
      <c r="I27724" s="1"/>
    </row>
    <row r="27725" spans="2:9">
      <c r="B27725" s="1"/>
      <c r="C27725" s="29"/>
      <c r="D27725" s="27"/>
      <c r="E27725" s="27"/>
      <c r="F27725" s="27"/>
      <c r="G27725" s="1"/>
      <c r="H27725" s="1"/>
      <c r="I27725" s="1"/>
    </row>
    <row r="27726" spans="2:9">
      <c r="B27726" s="1"/>
      <c r="C27726" s="29"/>
      <c r="D27726" s="27"/>
      <c r="E27726" s="27"/>
      <c r="F27726" s="27"/>
      <c r="G27726" s="1"/>
      <c r="H27726" s="1"/>
      <c r="I27726" s="1"/>
    </row>
    <row r="27727" spans="2:9">
      <c r="B27727" s="1"/>
      <c r="C27727" s="29"/>
      <c r="D27727" s="27"/>
      <c r="E27727" s="27"/>
      <c r="F27727" s="27"/>
      <c r="G27727" s="1"/>
      <c r="H27727" s="1"/>
      <c r="I27727" s="1"/>
    </row>
    <row r="27728" spans="2:9">
      <c r="B27728" s="1"/>
      <c r="C27728" s="29"/>
      <c r="D27728" s="27"/>
      <c r="E27728" s="27"/>
      <c r="F27728" s="27"/>
      <c r="G27728" s="1"/>
      <c r="H27728" s="1"/>
      <c r="I27728" s="1"/>
    </row>
    <row r="27729" spans="2:9">
      <c r="B27729" s="1"/>
      <c r="C27729" s="29"/>
      <c r="D27729" s="27"/>
      <c r="E27729" s="27"/>
      <c r="F27729" s="27"/>
      <c r="G27729" s="1"/>
      <c r="H27729" s="1"/>
      <c r="I27729" s="1"/>
    </row>
    <row r="27730" spans="2:9">
      <c r="B27730" s="1"/>
      <c r="C27730" s="29"/>
      <c r="D27730" s="27"/>
      <c r="E27730" s="27"/>
      <c r="F27730" s="27"/>
      <c r="G27730" s="1"/>
      <c r="H27730" s="1"/>
      <c r="I27730" s="1"/>
    </row>
    <row r="27731" spans="2:9">
      <c r="B27731" s="1"/>
      <c r="C27731" s="29"/>
      <c r="D27731" s="27"/>
      <c r="E27731" s="27"/>
      <c r="F27731" s="27"/>
      <c r="G27731" s="1"/>
      <c r="H27731" s="1"/>
      <c r="I27731" s="1"/>
    </row>
    <row r="27732" spans="2:9">
      <c r="B27732" s="1"/>
      <c r="C27732" s="29"/>
      <c r="D27732" s="27"/>
      <c r="E27732" s="27"/>
      <c r="F27732" s="27"/>
      <c r="G27732" s="1"/>
      <c r="H27732" s="1"/>
      <c r="I27732" s="1"/>
    </row>
    <row r="27733" spans="2:9">
      <c r="B27733" s="1"/>
      <c r="C27733" s="29"/>
      <c r="D27733" s="27"/>
      <c r="E27733" s="27"/>
      <c r="F27733" s="27"/>
      <c r="G27733" s="1"/>
      <c r="H27733" s="1"/>
      <c r="I27733" s="1"/>
    </row>
    <row r="27734" spans="2:9">
      <c r="B27734" s="1"/>
      <c r="C27734" s="29"/>
      <c r="D27734" s="27"/>
      <c r="E27734" s="27"/>
      <c r="F27734" s="27"/>
      <c r="G27734" s="1"/>
      <c r="H27734" s="1"/>
      <c r="I27734" s="1"/>
    </row>
    <row r="27735" spans="2:9">
      <c r="B27735" s="1"/>
      <c r="C27735" s="29"/>
      <c r="D27735" s="27"/>
      <c r="E27735" s="27"/>
      <c r="F27735" s="27"/>
      <c r="G27735" s="1"/>
      <c r="H27735" s="1"/>
      <c r="I27735" s="1"/>
    </row>
    <row r="27736" spans="2:9">
      <c r="B27736" s="1"/>
      <c r="C27736" s="29"/>
      <c r="D27736" s="27"/>
      <c r="E27736" s="27"/>
      <c r="F27736" s="27"/>
      <c r="G27736" s="1"/>
      <c r="H27736" s="1"/>
      <c r="I27736" s="1"/>
    </row>
    <row r="27737" spans="2:9">
      <c r="B27737" s="1"/>
      <c r="C27737" s="29"/>
      <c r="D27737" s="27"/>
      <c r="E27737" s="27"/>
      <c r="F27737" s="27"/>
      <c r="G27737" s="1"/>
      <c r="H27737" s="1"/>
      <c r="I27737" s="1"/>
    </row>
    <row r="27738" spans="2:9">
      <c r="B27738" s="1"/>
      <c r="C27738" s="29"/>
      <c r="D27738" s="27"/>
      <c r="E27738" s="27"/>
      <c r="F27738" s="27"/>
      <c r="G27738" s="1"/>
      <c r="H27738" s="1"/>
      <c r="I27738" s="1"/>
    </row>
    <row r="27739" spans="2:9">
      <c r="B27739" s="1"/>
      <c r="C27739" s="29"/>
      <c r="D27739" s="27"/>
      <c r="E27739" s="27"/>
      <c r="F27739" s="27"/>
      <c r="G27739" s="1"/>
      <c r="H27739" s="1"/>
      <c r="I27739" s="1"/>
    </row>
    <row r="27740" spans="2:9">
      <c r="B27740" s="1"/>
      <c r="C27740" s="29"/>
      <c r="D27740" s="27"/>
      <c r="E27740" s="27"/>
      <c r="F27740" s="27"/>
      <c r="G27740" s="1"/>
      <c r="H27740" s="1"/>
      <c r="I27740" s="1"/>
    </row>
    <row r="27741" spans="2:9">
      <c r="B27741" s="1"/>
      <c r="C27741" s="29"/>
      <c r="D27741" s="27"/>
      <c r="E27741" s="27"/>
      <c r="F27741" s="27"/>
      <c r="G27741" s="1"/>
      <c r="H27741" s="1"/>
      <c r="I27741" s="1"/>
    </row>
    <row r="27742" spans="2:9">
      <c r="B27742" s="1"/>
      <c r="C27742" s="29"/>
      <c r="D27742" s="27"/>
      <c r="E27742" s="27"/>
      <c r="F27742" s="27"/>
      <c r="G27742" s="1"/>
      <c r="H27742" s="1"/>
      <c r="I27742" s="1"/>
    </row>
    <row r="27743" spans="2:9">
      <c r="B27743" s="1"/>
      <c r="C27743" s="29"/>
      <c r="D27743" s="27"/>
      <c r="E27743" s="27"/>
      <c r="F27743" s="27"/>
      <c r="G27743" s="1"/>
      <c r="H27743" s="1"/>
      <c r="I27743" s="1"/>
    </row>
    <row r="27744" spans="2:9">
      <c r="B27744" s="1"/>
      <c r="C27744" s="29"/>
      <c r="D27744" s="27"/>
      <c r="E27744" s="27"/>
      <c r="F27744" s="27"/>
      <c r="G27744" s="1"/>
      <c r="H27744" s="1"/>
      <c r="I27744" s="1"/>
    </row>
    <row r="27745" spans="2:9">
      <c r="B27745" s="1"/>
      <c r="C27745" s="29"/>
      <c r="D27745" s="27"/>
      <c r="E27745" s="27"/>
      <c r="F27745" s="27"/>
      <c r="G27745" s="1"/>
      <c r="H27745" s="1"/>
      <c r="I27745" s="1"/>
    </row>
    <row r="27746" spans="2:9">
      <c r="B27746" s="1"/>
      <c r="C27746" s="29"/>
      <c r="D27746" s="27"/>
      <c r="E27746" s="27"/>
      <c r="F27746" s="27"/>
      <c r="G27746" s="1"/>
      <c r="H27746" s="1"/>
      <c r="I27746" s="1"/>
    </row>
    <row r="27747" spans="2:9">
      <c r="B27747" s="1"/>
      <c r="C27747" s="29"/>
      <c r="D27747" s="27"/>
      <c r="E27747" s="27"/>
      <c r="F27747" s="27"/>
      <c r="G27747" s="1"/>
      <c r="H27747" s="1"/>
      <c r="I27747" s="1"/>
    </row>
    <row r="27748" spans="2:9">
      <c r="B27748" s="1"/>
      <c r="C27748" s="29"/>
      <c r="D27748" s="27"/>
      <c r="E27748" s="27"/>
      <c r="F27748" s="27"/>
      <c r="G27748" s="1"/>
      <c r="H27748" s="1"/>
      <c r="I27748" s="1"/>
    </row>
    <row r="27749" spans="2:9">
      <c r="B27749" s="1"/>
      <c r="C27749" s="29"/>
      <c r="D27749" s="27"/>
      <c r="E27749" s="27"/>
      <c r="F27749" s="27"/>
      <c r="G27749" s="1"/>
      <c r="H27749" s="1"/>
      <c r="I27749" s="1"/>
    </row>
    <row r="27750" spans="2:9">
      <c r="B27750" s="1"/>
      <c r="C27750" s="29"/>
      <c r="D27750" s="27"/>
      <c r="E27750" s="27"/>
      <c r="F27750" s="27"/>
      <c r="G27750" s="1"/>
      <c r="H27750" s="1"/>
      <c r="I27750" s="1"/>
    </row>
    <row r="27751" spans="2:9">
      <c r="B27751" s="1"/>
      <c r="C27751" s="29"/>
      <c r="D27751" s="27"/>
      <c r="E27751" s="27"/>
      <c r="F27751" s="27"/>
      <c r="G27751" s="1"/>
      <c r="H27751" s="1"/>
      <c r="I27751" s="1"/>
    </row>
    <row r="27752" spans="2:9">
      <c r="B27752" s="1"/>
      <c r="C27752" s="29"/>
      <c r="D27752" s="27"/>
      <c r="E27752" s="27"/>
      <c r="F27752" s="27"/>
      <c r="G27752" s="1"/>
      <c r="H27752" s="1"/>
      <c r="I27752" s="1"/>
    </row>
    <row r="27753" spans="2:9">
      <c r="B27753" s="1"/>
      <c r="C27753" s="29"/>
      <c r="D27753" s="27"/>
      <c r="E27753" s="27"/>
      <c r="F27753" s="27"/>
      <c r="G27753" s="1"/>
      <c r="H27753" s="1"/>
      <c r="I27753" s="1"/>
    </row>
    <row r="27754" spans="2:9">
      <c r="B27754" s="1"/>
      <c r="C27754" s="29"/>
      <c r="D27754" s="27"/>
      <c r="E27754" s="27"/>
      <c r="F27754" s="27"/>
      <c r="G27754" s="1"/>
      <c r="H27754" s="1"/>
      <c r="I27754" s="1"/>
    </row>
    <row r="27755" spans="2:9">
      <c r="B27755" s="1"/>
      <c r="C27755" s="29"/>
      <c r="D27755" s="27"/>
      <c r="E27755" s="27"/>
      <c r="F27755" s="27"/>
      <c r="G27755" s="1"/>
      <c r="H27755" s="1"/>
      <c r="I27755" s="1"/>
    </row>
    <row r="27756" spans="2:9">
      <c r="B27756" s="1"/>
      <c r="C27756" s="29"/>
      <c r="D27756" s="27"/>
      <c r="E27756" s="27"/>
      <c r="F27756" s="27"/>
      <c r="G27756" s="1"/>
      <c r="H27756" s="1"/>
      <c r="I27756" s="1"/>
    </row>
    <row r="27757" spans="2:9">
      <c r="B27757" s="1"/>
      <c r="C27757" s="29"/>
      <c r="D27757" s="27"/>
      <c r="E27757" s="27"/>
      <c r="F27757" s="27"/>
      <c r="G27757" s="1"/>
      <c r="H27757" s="1"/>
      <c r="I27757" s="1"/>
    </row>
    <row r="27758" spans="2:9">
      <c r="B27758" s="1"/>
      <c r="C27758" s="29"/>
      <c r="D27758" s="27"/>
      <c r="E27758" s="27"/>
      <c r="F27758" s="27"/>
      <c r="G27758" s="1"/>
      <c r="H27758" s="1"/>
      <c r="I27758" s="1"/>
    </row>
    <row r="27759" spans="2:9">
      <c r="B27759" s="1"/>
      <c r="C27759" s="29"/>
      <c r="D27759" s="27"/>
      <c r="E27759" s="27"/>
      <c r="F27759" s="27"/>
      <c r="G27759" s="1"/>
      <c r="H27759" s="1"/>
      <c r="I27759" s="1"/>
    </row>
    <row r="27760" spans="2:9">
      <c r="B27760" s="1"/>
      <c r="C27760" s="29"/>
      <c r="D27760" s="27"/>
      <c r="E27760" s="27"/>
      <c r="F27760" s="27"/>
      <c r="G27760" s="1"/>
      <c r="H27760" s="1"/>
      <c r="I27760" s="1"/>
    </row>
    <row r="27761" spans="2:9">
      <c r="B27761" s="1"/>
      <c r="C27761" s="29"/>
      <c r="D27761" s="27"/>
      <c r="E27761" s="27"/>
      <c r="F27761" s="27"/>
      <c r="G27761" s="1"/>
      <c r="H27761" s="1"/>
      <c r="I27761" s="1"/>
    </row>
    <row r="27762" spans="2:9">
      <c r="B27762" s="1"/>
      <c r="C27762" s="29"/>
      <c r="D27762" s="27"/>
      <c r="E27762" s="27"/>
      <c r="F27762" s="27"/>
      <c r="G27762" s="1"/>
      <c r="H27762" s="1"/>
      <c r="I27762" s="1"/>
    </row>
    <row r="27763" spans="2:9">
      <c r="B27763" s="1"/>
      <c r="C27763" s="29"/>
      <c r="D27763" s="27"/>
      <c r="E27763" s="27"/>
      <c r="F27763" s="27"/>
      <c r="G27763" s="1"/>
      <c r="H27763" s="1"/>
      <c r="I27763" s="1"/>
    </row>
    <row r="27764" spans="2:9">
      <c r="B27764" s="1"/>
      <c r="C27764" s="29"/>
      <c r="D27764" s="27"/>
      <c r="E27764" s="27"/>
      <c r="F27764" s="27"/>
      <c r="G27764" s="1"/>
      <c r="H27764" s="1"/>
      <c r="I27764" s="1"/>
    </row>
    <row r="27765" spans="2:9">
      <c r="B27765" s="1"/>
      <c r="C27765" s="29"/>
      <c r="D27765" s="27"/>
      <c r="E27765" s="27"/>
      <c r="F27765" s="27"/>
      <c r="G27765" s="1"/>
      <c r="H27765" s="1"/>
      <c r="I27765" s="1"/>
    </row>
    <row r="27766" spans="2:9">
      <c r="B27766" s="1"/>
      <c r="C27766" s="29"/>
      <c r="D27766" s="27"/>
      <c r="E27766" s="27"/>
      <c r="F27766" s="27"/>
      <c r="G27766" s="1"/>
      <c r="H27766" s="1"/>
      <c r="I27766" s="1"/>
    </row>
    <row r="27767" spans="2:9">
      <c r="B27767" s="1"/>
      <c r="C27767" s="29"/>
      <c r="D27767" s="27"/>
      <c r="E27767" s="27"/>
      <c r="F27767" s="27"/>
      <c r="G27767" s="1"/>
      <c r="H27767" s="1"/>
      <c r="I27767" s="1"/>
    </row>
    <row r="27768" spans="2:9">
      <c r="B27768" s="1"/>
      <c r="C27768" s="29"/>
      <c r="D27768" s="27"/>
      <c r="E27768" s="27"/>
      <c r="F27768" s="27"/>
      <c r="G27768" s="1"/>
      <c r="H27768" s="1"/>
      <c r="I27768" s="1"/>
    </row>
    <row r="27769" spans="2:9">
      <c r="B27769" s="1"/>
      <c r="C27769" s="29"/>
      <c r="D27769" s="27"/>
      <c r="E27769" s="27"/>
      <c r="F27769" s="27"/>
      <c r="G27769" s="1"/>
      <c r="H27769" s="1"/>
      <c r="I27769" s="1"/>
    </row>
    <row r="27770" spans="2:9">
      <c r="B27770" s="1"/>
      <c r="C27770" s="29"/>
      <c r="D27770" s="27"/>
      <c r="E27770" s="27"/>
      <c r="F27770" s="27"/>
      <c r="G27770" s="1"/>
      <c r="H27770" s="1"/>
      <c r="I27770" s="1"/>
    </row>
    <row r="27771" spans="2:9">
      <c r="B27771" s="1"/>
      <c r="C27771" s="29"/>
      <c r="D27771" s="27"/>
      <c r="E27771" s="27"/>
      <c r="F27771" s="27"/>
      <c r="G27771" s="1"/>
      <c r="H27771" s="1"/>
      <c r="I27771" s="1"/>
    </row>
    <row r="27772" spans="2:9">
      <c r="B27772" s="1"/>
      <c r="C27772" s="29"/>
      <c r="D27772" s="27"/>
      <c r="E27772" s="27"/>
      <c r="F27772" s="27"/>
      <c r="G27772" s="1"/>
      <c r="H27772" s="1"/>
      <c r="I27772" s="1"/>
    </row>
    <row r="27773" spans="2:9">
      <c r="B27773" s="1"/>
      <c r="C27773" s="29"/>
      <c r="D27773" s="27"/>
      <c r="E27773" s="27"/>
      <c r="F27773" s="27"/>
      <c r="G27773" s="1"/>
      <c r="H27773" s="1"/>
      <c r="I27773" s="1"/>
    </row>
    <row r="27774" spans="2:9">
      <c r="B27774" s="1"/>
      <c r="C27774" s="29"/>
      <c r="D27774" s="27"/>
      <c r="E27774" s="27"/>
      <c r="F27774" s="27"/>
      <c r="G27774" s="1"/>
      <c r="H27774" s="1"/>
      <c r="I27774" s="1"/>
    </row>
    <row r="27775" spans="2:9">
      <c r="B27775" s="1"/>
      <c r="C27775" s="29"/>
      <c r="D27775" s="27"/>
      <c r="E27775" s="27"/>
      <c r="F27775" s="27"/>
      <c r="G27775" s="1"/>
      <c r="H27775" s="1"/>
      <c r="I27775" s="1"/>
    </row>
    <row r="27776" spans="2:9">
      <c r="B27776" s="1"/>
      <c r="C27776" s="29"/>
      <c r="D27776" s="27"/>
      <c r="E27776" s="27"/>
      <c r="F27776" s="27"/>
      <c r="G27776" s="1"/>
      <c r="H27776" s="1"/>
      <c r="I27776" s="1"/>
    </row>
    <row r="27777" spans="2:9">
      <c r="B27777" s="1"/>
      <c r="C27777" s="29"/>
      <c r="D27777" s="27"/>
      <c r="E27777" s="27"/>
      <c r="F27777" s="27"/>
      <c r="G27777" s="1"/>
      <c r="H27777" s="1"/>
      <c r="I27777" s="1"/>
    </row>
    <row r="27778" spans="2:9">
      <c r="B27778" s="1"/>
      <c r="C27778" s="29"/>
      <c r="D27778" s="27"/>
      <c r="E27778" s="27"/>
      <c r="F27778" s="27"/>
      <c r="G27778" s="1"/>
      <c r="H27778" s="1"/>
      <c r="I27778" s="1"/>
    </row>
    <row r="27779" spans="2:9">
      <c r="B27779" s="1"/>
      <c r="C27779" s="29"/>
      <c r="D27779" s="27"/>
      <c r="E27779" s="27"/>
      <c r="F27779" s="27"/>
      <c r="G27779" s="1"/>
      <c r="H27779" s="1"/>
      <c r="I27779" s="1"/>
    </row>
    <row r="27780" spans="2:9">
      <c r="B27780" s="1"/>
      <c r="C27780" s="29"/>
      <c r="D27780" s="27"/>
      <c r="E27780" s="27"/>
      <c r="F27780" s="27"/>
      <c r="G27780" s="1"/>
      <c r="H27780" s="1"/>
      <c r="I27780" s="1"/>
    </row>
    <row r="27781" spans="2:9">
      <c r="B27781" s="1"/>
      <c r="C27781" s="29"/>
      <c r="D27781" s="27"/>
      <c r="E27781" s="27"/>
      <c r="F27781" s="27"/>
      <c r="G27781" s="1"/>
      <c r="H27781" s="1"/>
      <c r="I27781" s="1"/>
    </row>
    <row r="27782" spans="2:9">
      <c r="B27782" s="1"/>
      <c r="C27782" s="29"/>
      <c r="D27782" s="27"/>
      <c r="E27782" s="27"/>
      <c r="F27782" s="27"/>
      <c r="G27782" s="1"/>
      <c r="H27782" s="1"/>
      <c r="I27782" s="1"/>
    </row>
    <row r="27783" spans="2:9">
      <c r="B27783" s="1"/>
      <c r="C27783" s="29"/>
      <c r="D27783" s="27"/>
      <c r="E27783" s="27"/>
      <c r="F27783" s="27"/>
      <c r="G27783" s="1"/>
      <c r="H27783" s="1"/>
      <c r="I27783" s="1"/>
    </row>
    <row r="27784" spans="2:9">
      <c r="B27784" s="1"/>
      <c r="C27784" s="29"/>
      <c r="D27784" s="27"/>
      <c r="E27784" s="27"/>
      <c r="F27784" s="27"/>
      <c r="G27784" s="1"/>
      <c r="H27784" s="1"/>
      <c r="I27784" s="1"/>
    </row>
    <row r="27785" spans="2:9">
      <c r="B27785" s="1"/>
      <c r="C27785" s="29"/>
      <c r="D27785" s="27"/>
      <c r="E27785" s="27"/>
      <c r="F27785" s="27"/>
      <c r="G27785" s="1"/>
      <c r="H27785" s="1"/>
      <c r="I27785" s="1"/>
    </row>
    <row r="27786" spans="2:9">
      <c r="B27786" s="1"/>
      <c r="C27786" s="29"/>
      <c r="D27786" s="27"/>
      <c r="E27786" s="27"/>
      <c r="F27786" s="27"/>
      <c r="G27786" s="1"/>
      <c r="H27786" s="1"/>
      <c r="I27786" s="1"/>
    </row>
    <row r="27787" spans="2:9">
      <c r="B27787" s="1"/>
      <c r="C27787" s="29"/>
      <c r="D27787" s="27"/>
      <c r="E27787" s="27"/>
      <c r="F27787" s="27"/>
      <c r="G27787" s="1"/>
      <c r="H27787" s="1"/>
      <c r="I27787" s="1"/>
    </row>
    <row r="27788" spans="2:9">
      <c r="B27788" s="1"/>
      <c r="C27788" s="29"/>
      <c r="D27788" s="27"/>
      <c r="E27788" s="27"/>
      <c r="F27788" s="27"/>
      <c r="G27788" s="1"/>
      <c r="H27788" s="1"/>
      <c r="I27788" s="1"/>
    </row>
    <row r="27789" spans="2:9">
      <c r="B27789" s="1"/>
      <c r="C27789" s="29"/>
      <c r="D27789" s="27"/>
      <c r="E27789" s="27"/>
      <c r="F27789" s="27"/>
      <c r="G27789" s="1"/>
      <c r="H27789" s="1"/>
      <c r="I27789" s="1"/>
    </row>
    <row r="27790" spans="2:9">
      <c r="B27790" s="1"/>
      <c r="C27790" s="29"/>
      <c r="D27790" s="27"/>
      <c r="E27790" s="27"/>
      <c r="F27790" s="27"/>
      <c r="G27790" s="1"/>
      <c r="H27790" s="1"/>
      <c r="I27790" s="1"/>
    </row>
    <row r="27791" spans="2:9">
      <c r="B27791" s="1"/>
      <c r="C27791" s="29"/>
      <c r="D27791" s="27"/>
      <c r="E27791" s="27"/>
      <c r="F27791" s="27"/>
      <c r="G27791" s="1"/>
      <c r="H27791" s="1"/>
      <c r="I27791" s="1"/>
    </row>
    <row r="27792" spans="2:9">
      <c r="B27792" s="1"/>
      <c r="C27792" s="29"/>
      <c r="D27792" s="27"/>
      <c r="E27792" s="27"/>
      <c r="F27792" s="27"/>
      <c r="G27792" s="1"/>
      <c r="H27792" s="1"/>
      <c r="I27792" s="1"/>
    </row>
    <row r="27793" spans="2:9">
      <c r="B27793" s="1"/>
      <c r="C27793" s="29"/>
      <c r="D27793" s="27"/>
      <c r="E27793" s="27"/>
      <c r="F27793" s="27"/>
      <c r="G27793" s="1"/>
      <c r="H27793" s="1"/>
      <c r="I27793" s="1"/>
    </row>
    <row r="27794" spans="2:9">
      <c r="B27794" s="1"/>
      <c r="C27794" s="29"/>
      <c r="D27794" s="27"/>
      <c r="E27794" s="27"/>
      <c r="F27794" s="27"/>
      <c r="G27794" s="1"/>
      <c r="H27794" s="1"/>
      <c r="I27794" s="1"/>
    </row>
    <row r="27795" spans="2:9">
      <c r="B27795" s="1"/>
      <c r="C27795" s="29"/>
      <c r="D27795" s="27"/>
      <c r="E27795" s="27"/>
      <c r="F27795" s="27"/>
      <c r="G27795" s="1"/>
      <c r="H27795" s="1"/>
      <c r="I27795" s="1"/>
    </row>
    <row r="27796" spans="2:9">
      <c r="B27796" s="1"/>
      <c r="C27796" s="29"/>
      <c r="D27796" s="27"/>
      <c r="E27796" s="27"/>
      <c r="F27796" s="27"/>
      <c r="G27796" s="1"/>
      <c r="H27796" s="1"/>
      <c r="I27796" s="1"/>
    </row>
    <row r="27797" spans="2:9">
      <c r="B27797" s="1"/>
      <c r="C27797" s="29"/>
      <c r="D27797" s="27"/>
      <c r="E27797" s="27"/>
      <c r="F27797" s="27"/>
      <c r="G27797" s="1"/>
      <c r="H27797" s="1"/>
      <c r="I27797" s="1"/>
    </row>
    <row r="27798" spans="2:9">
      <c r="B27798" s="1"/>
      <c r="C27798" s="29"/>
      <c r="D27798" s="27"/>
      <c r="E27798" s="27"/>
      <c r="F27798" s="27"/>
      <c r="G27798" s="1"/>
      <c r="H27798" s="1"/>
      <c r="I27798" s="1"/>
    </row>
    <row r="27799" spans="2:9">
      <c r="B27799" s="1"/>
      <c r="C27799" s="29"/>
      <c r="D27799" s="27"/>
      <c r="E27799" s="27"/>
      <c r="F27799" s="27"/>
      <c r="G27799" s="1"/>
      <c r="H27799" s="1"/>
      <c r="I27799" s="1"/>
    </row>
    <row r="27800" spans="2:9">
      <c r="B27800" s="1"/>
      <c r="C27800" s="29"/>
      <c r="D27800" s="27"/>
      <c r="E27800" s="27"/>
      <c r="F27800" s="27"/>
      <c r="G27800" s="1"/>
      <c r="H27800" s="1"/>
      <c r="I27800" s="1"/>
    </row>
    <row r="27801" spans="2:9">
      <c r="B27801" s="1"/>
      <c r="C27801" s="29"/>
      <c r="D27801" s="27"/>
      <c r="E27801" s="27"/>
      <c r="F27801" s="27"/>
      <c r="G27801" s="1"/>
      <c r="H27801" s="1"/>
      <c r="I27801" s="1"/>
    </row>
    <row r="27802" spans="2:9">
      <c r="B27802" s="1"/>
      <c r="C27802" s="29"/>
      <c r="D27802" s="27"/>
      <c r="E27802" s="27"/>
      <c r="F27802" s="27"/>
      <c r="G27802" s="1"/>
      <c r="H27802" s="1"/>
      <c r="I27802" s="1"/>
    </row>
    <row r="27803" spans="2:9">
      <c r="B27803" s="1"/>
      <c r="C27803" s="29"/>
      <c r="D27803" s="27"/>
      <c r="E27803" s="27"/>
      <c r="F27803" s="27"/>
      <c r="G27803" s="1"/>
      <c r="H27803" s="1"/>
      <c r="I27803" s="1"/>
    </row>
    <row r="27804" spans="2:9">
      <c r="B27804" s="1"/>
      <c r="C27804" s="29"/>
      <c r="D27804" s="27"/>
      <c r="E27804" s="27"/>
      <c r="F27804" s="27"/>
      <c r="G27804" s="1"/>
      <c r="H27804" s="1"/>
      <c r="I27804" s="1"/>
    </row>
    <row r="27805" spans="2:9">
      <c r="B27805" s="1"/>
      <c r="C27805" s="29"/>
      <c r="D27805" s="27"/>
      <c r="E27805" s="27"/>
      <c r="F27805" s="27"/>
      <c r="G27805" s="1"/>
      <c r="H27805" s="1"/>
      <c r="I27805" s="1"/>
    </row>
    <row r="27806" spans="2:9">
      <c r="B27806" s="1"/>
      <c r="C27806" s="29"/>
      <c r="D27806" s="27"/>
      <c r="E27806" s="27"/>
      <c r="F27806" s="27"/>
      <c r="G27806" s="1"/>
      <c r="H27806" s="1"/>
      <c r="I27806" s="1"/>
    </row>
    <row r="27807" spans="2:9">
      <c r="B27807" s="1"/>
      <c r="C27807" s="29"/>
      <c r="D27807" s="27"/>
      <c r="E27807" s="27"/>
      <c r="F27807" s="27"/>
      <c r="G27807" s="1"/>
      <c r="H27807" s="1"/>
      <c r="I27807" s="1"/>
    </row>
    <row r="27808" spans="2:9">
      <c r="B27808" s="1"/>
      <c r="C27808" s="29"/>
      <c r="D27808" s="27"/>
      <c r="E27808" s="27"/>
      <c r="F27808" s="27"/>
      <c r="G27808" s="1"/>
      <c r="H27808" s="1"/>
      <c r="I27808" s="1"/>
    </row>
    <row r="27809" spans="2:9">
      <c r="B27809" s="1"/>
      <c r="C27809" s="29"/>
      <c r="D27809" s="27"/>
      <c r="E27809" s="27"/>
      <c r="F27809" s="27"/>
      <c r="G27809" s="1"/>
      <c r="H27809" s="1"/>
      <c r="I27809" s="1"/>
    </row>
    <row r="27810" spans="2:9">
      <c r="B27810" s="1"/>
      <c r="C27810" s="29"/>
      <c r="D27810" s="27"/>
      <c r="E27810" s="27"/>
      <c r="F27810" s="27"/>
      <c r="G27810" s="1"/>
      <c r="H27810" s="1"/>
      <c r="I27810" s="1"/>
    </row>
    <row r="27811" spans="2:9">
      <c r="B27811" s="1"/>
      <c r="C27811" s="29"/>
      <c r="D27811" s="27"/>
      <c r="E27811" s="27"/>
      <c r="F27811" s="27"/>
      <c r="G27811" s="1"/>
      <c r="H27811" s="1"/>
      <c r="I27811" s="1"/>
    </row>
    <row r="27812" spans="2:9">
      <c r="B27812" s="1"/>
      <c r="C27812" s="29"/>
      <c r="D27812" s="27"/>
      <c r="E27812" s="27"/>
      <c r="F27812" s="27"/>
      <c r="G27812" s="1"/>
      <c r="H27812" s="1"/>
      <c r="I27812" s="1"/>
    </row>
    <row r="27813" spans="2:9">
      <c r="B27813" s="1"/>
      <c r="C27813" s="29"/>
      <c r="D27813" s="27"/>
      <c r="E27813" s="27"/>
      <c r="F27813" s="27"/>
      <c r="G27813" s="1"/>
      <c r="H27813" s="1"/>
      <c r="I27813" s="1"/>
    </row>
    <row r="27814" spans="2:9">
      <c r="B27814" s="1"/>
      <c r="C27814" s="29"/>
      <c r="D27814" s="27"/>
      <c r="E27814" s="27"/>
      <c r="F27814" s="27"/>
      <c r="G27814" s="1"/>
      <c r="H27814" s="1"/>
      <c r="I27814" s="1"/>
    </row>
    <row r="27815" spans="2:9">
      <c r="B27815" s="1"/>
      <c r="C27815" s="29"/>
      <c r="D27815" s="27"/>
      <c r="E27815" s="27"/>
      <c r="F27815" s="27"/>
      <c r="G27815" s="1"/>
      <c r="H27815" s="1"/>
      <c r="I27815" s="1"/>
    </row>
    <row r="27816" spans="2:9">
      <c r="B27816" s="1"/>
      <c r="C27816" s="29"/>
      <c r="D27816" s="27"/>
      <c r="E27816" s="27"/>
      <c r="F27816" s="27"/>
      <c r="G27816" s="1"/>
      <c r="H27816" s="1"/>
      <c r="I27816" s="1"/>
    </row>
    <row r="27817" spans="2:9">
      <c r="B27817" s="1"/>
      <c r="C27817" s="29"/>
      <c r="D27817" s="27"/>
      <c r="E27817" s="27"/>
      <c r="F27817" s="27"/>
      <c r="G27817" s="1"/>
      <c r="H27817" s="1"/>
      <c r="I27817" s="1"/>
    </row>
    <row r="27818" spans="2:9">
      <c r="B27818" s="1"/>
      <c r="C27818" s="29"/>
      <c r="D27818" s="27"/>
      <c r="E27818" s="27"/>
      <c r="F27818" s="27"/>
      <c r="G27818" s="1"/>
      <c r="H27818" s="1"/>
      <c r="I27818" s="1"/>
    </row>
    <row r="27819" spans="2:9">
      <c r="B27819" s="1"/>
      <c r="C27819" s="29"/>
      <c r="D27819" s="27"/>
      <c r="E27819" s="27"/>
      <c r="F27819" s="27"/>
      <c r="G27819" s="1"/>
      <c r="H27819" s="1"/>
      <c r="I27819" s="1"/>
    </row>
    <row r="27820" spans="2:9">
      <c r="B27820" s="1"/>
      <c r="C27820" s="29"/>
      <c r="D27820" s="27"/>
      <c r="E27820" s="27"/>
      <c r="F27820" s="27"/>
      <c r="G27820" s="1"/>
      <c r="H27820" s="1"/>
      <c r="I27820" s="1"/>
    </row>
    <row r="27821" spans="2:9">
      <c r="B27821" s="1"/>
      <c r="C27821" s="29"/>
      <c r="D27821" s="27"/>
      <c r="E27821" s="27"/>
      <c r="F27821" s="27"/>
      <c r="G27821" s="1"/>
      <c r="H27821" s="1"/>
      <c r="I27821" s="1"/>
    </row>
    <row r="27822" spans="2:9">
      <c r="B27822" s="1"/>
      <c r="C27822" s="29"/>
      <c r="D27822" s="27"/>
      <c r="E27822" s="27"/>
      <c r="F27822" s="27"/>
      <c r="G27822" s="1"/>
      <c r="H27822" s="1"/>
      <c r="I27822" s="1"/>
    </row>
    <row r="27823" spans="2:9">
      <c r="B27823" s="1"/>
      <c r="C27823" s="29"/>
      <c r="D27823" s="27"/>
      <c r="E27823" s="27"/>
      <c r="F27823" s="27"/>
      <c r="G27823" s="1"/>
      <c r="H27823" s="1"/>
      <c r="I27823" s="1"/>
    </row>
    <row r="27824" spans="2:9">
      <c r="B27824" s="1"/>
      <c r="C27824" s="29"/>
      <c r="D27824" s="27"/>
      <c r="E27824" s="27"/>
      <c r="F27824" s="27"/>
      <c r="G27824" s="1"/>
      <c r="H27824" s="1"/>
      <c r="I27824" s="1"/>
    </row>
    <row r="27825" spans="2:9">
      <c r="B27825" s="1"/>
      <c r="C27825" s="29"/>
      <c r="D27825" s="27"/>
      <c r="E27825" s="27"/>
      <c r="F27825" s="27"/>
      <c r="G27825" s="1"/>
      <c r="H27825" s="1"/>
      <c r="I27825" s="1"/>
    </row>
    <row r="27826" spans="2:9">
      <c r="B27826" s="1"/>
      <c r="C27826" s="29"/>
      <c r="D27826" s="27"/>
      <c r="E27826" s="27"/>
      <c r="F27826" s="27"/>
      <c r="G27826" s="1"/>
      <c r="H27826" s="1"/>
      <c r="I27826" s="1"/>
    </row>
    <row r="27827" spans="2:9">
      <c r="B27827" s="1"/>
      <c r="C27827" s="29"/>
      <c r="D27827" s="27"/>
      <c r="E27827" s="27"/>
      <c r="F27827" s="27"/>
      <c r="G27827" s="1"/>
      <c r="H27827" s="1"/>
      <c r="I27827" s="1"/>
    </row>
    <row r="27828" spans="2:9">
      <c r="B27828" s="1"/>
      <c r="C27828" s="29"/>
      <c r="D27828" s="27"/>
      <c r="E27828" s="27"/>
      <c r="F27828" s="27"/>
      <c r="G27828" s="1"/>
      <c r="H27828" s="1"/>
      <c r="I27828" s="1"/>
    </row>
    <row r="27829" spans="2:9">
      <c r="B27829" s="1"/>
      <c r="C27829" s="29"/>
      <c r="D27829" s="27"/>
      <c r="E27829" s="27"/>
      <c r="F27829" s="27"/>
      <c r="G27829" s="1"/>
      <c r="H27829" s="1"/>
      <c r="I27829" s="1"/>
    </row>
    <row r="27830" spans="2:9">
      <c r="B27830" s="1"/>
      <c r="C27830" s="29"/>
      <c r="D27830" s="27"/>
      <c r="E27830" s="27"/>
      <c r="F27830" s="27"/>
      <c r="G27830" s="1"/>
      <c r="H27830" s="1"/>
      <c r="I27830" s="1"/>
    </row>
    <row r="27831" spans="2:9">
      <c r="B27831" s="1"/>
      <c r="C27831" s="29"/>
      <c r="D27831" s="27"/>
      <c r="E27831" s="27"/>
      <c r="F27831" s="27"/>
      <c r="G27831" s="1"/>
      <c r="H27831" s="1"/>
      <c r="I27831" s="1"/>
    </row>
    <row r="27832" spans="2:9">
      <c r="B27832" s="1"/>
      <c r="C27832" s="29"/>
      <c r="D27832" s="27"/>
      <c r="E27832" s="27"/>
      <c r="F27832" s="27"/>
      <c r="G27832" s="1"/>
      <c r="H27832" s="1"/>
      <c r="I27832" s="1"/>
    </row>
    <row r="27833" spans="2:9">
      <c r="B27833" s="1"/>
      <c r="C27833" s="29"/>
      <c r="D27833" s="27"/>
      <c r="E27833" s="27"/>
      <c r="F27833" s="27"/>
      <c r="G27833" s="1"/>
      <c r="H27833" s="1"/>
      <c r="I27833" s="1"/>
    </row>
    <row r="27834" spans="2:9">
      <c r="B27834" s="1"/>
      <c r="C27834" s="29"/>
      <c r="D27834" s="27"/>
      <c r="E27834" s="27"/>
      <c r="F27834" s="27"/>
      <c r="G27834" s="1"/>
      <c r="H27834" s="1"/>
      <c r="I27834" s="1"/>
    </row>
    <row r="27835" spans="2:9">
      <c r="B27835" s="1"/>
      <c r="C27835" s="29"/>
      <c r="D27835" s="27"/>
      <c r="E27835" s="27"/>
      <c r="F27835" s="27"/>
      <c r="G27835" s="1"/>
      <c r="H27835" s="1"/>
      <c r="I27835" s="1"/>
    </row>
    <row r="27836" spans="2:9">
      <c r="B27836" s="1"/>
      <c r="C27836" s="29"/>
      <c r="D27836" s="27"/>
      <c r="E27836" s="27"/>
      <c r="F27836" s="27"/>
      <c r="G27836" s="1"/>
      <c r="H27836" s="1"/>
      <c r="I27836" s="1"/>
    </row>
    <row r="27837" spans="2:9">
      <c r="B27837" s="1"/>
      <c r="C27837" s="29"/>
      <c r="D27837" s="27"/>
      <c r="E27837" s="27"/>
      <c r="F27837" s="27"/>
      <c r="G27837" s="1"/>
      <c r="H27837" s="1"/>
      <c r="I27837" s="1"/>
    </row>
    <row r="27838" spans="2:9">
      <c r="B27838" s="1"/>
      <c r="C27838" s="29"/>
      <c r="D27838" s="27"/>
      <c r="E27838" s="27"/>
      <c r="F27838" s="27"/>
      <c r="G27838" s="1"/>
      <c r="H27838" s="1"/>
      <c r="I27838" s="1"/>
    </row>
    <row r="27839" spans="2:9">
      <c r="B27839" s="1"/>
      <c r="C27839" s="29"/>
      <c r="D27839" s="27"/>
      <c r="E27839" s="27"/>
      <c r="F27839" s="27"/>
      <c r="G27839" s="1"/>
      <c r="H27839" s="1"/>
      <c r="I27839" s="1"/>
    </row>
    <row r="27840" spans="2:9">
      <c r="B27840" s="1"/>
      <c r="C27840" s="29"/>
      <c r="D27840" s="27"/>
      <c r="E27840" s="27"/>
      <c r="F27840" s="27"/>
      <c r="G27840" s="1"/>
      <c r="H27840" s="1"/>
      <c r="I27840" s="1"/>
    </row>
    <row r="27841" spans="2:9">
      <c r="B27841" s="1"/>
      <c r="C27841" s="29"/>
      <c r="D27841" s="27"/>
      <c r="E27841" s="27"/>
      <c r="F27841" s="27"/>
      <c r="G27841" s="1"/>
      <c r="H27841" s="1"/>
      <c r="I27841" s="1"/>
    </row>
    <row r="27842" spans="2:9">
      <c r="B27842" s="1"/>
      <c r="C27842" s="29"/>
      <c r="D27842" s="27"/>
      <c r="E27842" s="27"/>
      <c r="F27842" s="27"/>
      <c r="G27842" s="1"/>
      <c r="H27842" s="1"/>
      <c r="I27842" s="1"/>
    </row>
    <row r="27843" spans="2:9">
      <c r="B27843" s="1"/>
      <c r="C27843" s="29"/>
      <c r="D27843" s="27"/>
      <c r="E27843" s="27"/>
      <c r="F27843" s="27"/>
      <c r="G27843" s="1"/>
      <c r="H27843" s="1"/>
      <c r="I27843" s="1"/>
    </row>
    <row r="27844" spans="2:9">
      <c r="B27844" s="1"/>
      <c r="C27844" s="29"/>
      <c r="D27844" s="27"/>
      <c r="E27844" s="27"/>
      <c r="F27844" s="27"/>
      <c r="G27844" s="1"/>
      <c r="H27844" s="1"/>
      <c r="I27844" s="1"/>
    </row>
    <row r="27845" spans="2:9">
      <c r="B27845" s="1"/>
      <c r="C27845" s="29"/>
      <c r="D27845" s="27"/>
      <c r="E27845" s="27"/>
      <c r="F27845" s="27"/>
      <c r="G27845" s="1"/>
      <c r="H27845" s="1"/>
      <c r="I27845" s="1"/>
    </row>
    <row r="27846" spans="2:9">
      <c r="B27846" s="1"/>
      <c r="C27846" s="29"/>
      <c r="D27846" s="27"/>
      <c r="E27846" s="27"/>
      <c r="F27846" s="27"/>
      <c r="G27846" s="1"/>
      <c r="H27846" s="1"/>
      <c r="I27846" s="1"/>
    </row>
    <row r="27847" spans="2:9">
      <c r="B27847" s="1"/>
      <c r="C27847" s="29"/>
      <c r="D27847" s="27"/>
      <c r="E27847" s="27"/>
      <c r="F27847" s="27"/>
      <c r="G27847" s="1"/>
      <c r="H27847" s="1"/>
      <c r="I27847" s="1"/>
    </row>
    <row r="27848" spans="2:9">
      <c r="B27848" s="1"/>
      <c r="C27848" s="29"/>
      <c r="D27848" s="27"/>
      <c r="E27848" s="27"/>
      <c r="F27848" s="27"/>
      <c r="G27848" s="1"/>
      <c r="H27848" s="1"/>
      <c r="I27848" s="1"/>
    </row>
    <row r="27849" spans="2:9">
      <c r="B27849" s="1"/>
      <c r="C27849" s="29"/>
      <c r="D27849" s="27"/>
      <c r="E27849" s="27"/>
      <c r="F27849" s="27"/>
      <c r="G27849" s="1"/>
      <c r="H27849" s="1"/>
      <c r="I27849" s="1"/>
    </row>
    <row r="27850" spans="2:9">
      <c r="B27850" s="1"/>
      <c r="C27850" s="29"/>
      <c r="D27850" s="27"/>
      <c r="E27850" s="27"/>
      <c r="F27850" s="27"/>
      <c r="G27850" s="1"/>
      <c r="H27850" s="1"/>
      <c r="I27850" s="1"/>
    </row>
    <row r="27851" spans="2:9">
      <c r="B27851" s="1"/>
      <c r="C27851" s="29"/>
      <c r="D27851" s="27"/>
      <c r="E27851" s="27"/>
      <c r="F27851" s="27"/>
      <c r="G27851" s="1"/>
      <c r="H27851" s="1"/>
      <c r="I27851" s="1"/>
    </row>
    <row r="27852" spans="2:9">
      <c r="B27852" s="1"/>
      <c r="C27852" s="29"/>
      <c r="D27852" s="27"/>
      <c r="E27852" s="27"/>
      <c r="F27852" s="27"/>
      <c r="G27852" s="1"/>
      <c r="H27852" s="1"/>
      <c r="I27852" s="1"/>
    </row>
    <row r="27853" spans="2:9">
      <c r="B27853" s="1"/>
      <c r="C27853" s="29"/>
      <c r="D27853" s="27"/>
      <c r="E27853" s="27"/>
      <c r="F27853" s="27"/>
      <c r="G27853" s="1"/>
      <c r="H27853" s="1"/>
      <c r="I27853" s="1"/>
    </row>
    <row r="27854" spans="2:9">
      <c r="B27854" s="1"/>
      <c r="C27854" s="29"/>
      <c r="D27854" s="27"/>
      <c r="E27854" s="27"/>
      <c r="F27854" s="27"/>
      <c r="G27854" s="1"/>
      <c r="H27854" s="1"/>
      <c r="I27854" s="1"/>
    </row>
    <row r="27855" spans="2:9">
      <c r="B27855" s="1"/>
      <c r="C27855" s="29"/>
      <c r="D27855" s="27"/>
      <c r="E27855" s="27"/>
      <c r="F27855" s="27"/>
      <c r="G27855" s="1"/>
      <c r="H27855" s="1"/>
      <c r="I27855" s="1"/>
    </row>
    <row r="27856" spans="2:9">
      <c r="B27856" s="1"/>
      <c r="C27856" s="29"/>
      <c r="D27856" s="27"/>
      <c r="E27856" s="27"/>
      <c r="F27856" s="27"/>
      <c r="G27856" s="1"/>
      <c r="H27856" s="1"/>
      <c r="I27856" s="1"/>
    </row>
    <row r="27857" spans="2:9">
      <c r="B27857" s="1"/>
      <c r="C27857" s="29"/>
      <c r="D27857" s="27"/>
      <c r="E27857" s="27"/>
      <c r="F27857" s="27"/>
      <c r="G27857" s="1"/>
      <c r="H27857" s="1"/>
      <c r="I27857" s="1"/>
    </row>
    <row r="27858" spans="2:9">
      <c r="B27858" s="1"/>
      <c r="C27858" s="29"/>
      <c r="D27858" s="27"/>
      <c r="E27858" s="27"/>
      <c r="F27858" s="27"/>
      <c r="G27858" s="1"/>
      <c r="H27858" s="1"/>
      <c r="I27858" s="1"/>
    </row>
    <row r="27859" spans="2:9">
      <c r="B27859" s="1"/>
      <c r="C27859" s="29"/>
      <c r="D27859" s="27"/>
      <c r="E27859" s="27"/>
      <c r="F27859" s="27"/>
      <c r="G27859" s="1"/>
      <c r="H27859" s="1"/>
      <c r="I27859" s="1"/>
    </row>
    <row r="27860" spans="2:9">
      <c r="B27860" s="1"/>
      <c r="C27860" s="29"/>
      <c r="D27860" s="27"/>
      <c r="E27860" s="27"/>
      <c r="F27860" s="27"/>
      <c r="G27860" s="1"/>
      <c r="H27860" s="1"/>
      <c r="I27860" s="1"/>
    </row>
    <row r="27861" spans="2:9">
      <c r="B27861" s="1"/>
      <c r="C27861" s="29"/>
      <c r="D27861" s="27"/>
      <c r="E27861" s="27"/>
      <c r="F27861" s="27"/>
      <c r="G27861" s="1"/>
      <c r="H27861" s="1"/>
      <c r="I27861" s="1"/>
    </row>
    <row r="27862" spans="2:9">
      <c r="B27862" s="1"/>
      <c r="C27862" s="29"/>
      <c r="D27862" s="27"/>
      <c r="E27862" s="27"/>
      <c r="F27862" s="27"/>
      <c r="G27862" s="1"/>
      <c r="H27862" s="1"/>
      <c r="I27862" s="1"/>
    </row>
    <row r="27863" spans="2:9">
      <c r="B27863" s="1"/>
      <c r="C27863" s="29"/>
      <c r="D27863" s="27"/>
      <c r="E27863" s="27"/>
      <c r="F27863" s="27"/>
      <c r="G27863" s="1"/>
      <c r="H27863" s="1"/>
      <c r="I27863" s="1"/>
    </row>
    <row r="27864" spans="2:9">
      <c r="B27864" s="1"/>
      <c r="C27864" s="29"/>
      <c r="D27864" s="27"/>
      <c r="E27864" s="27"/>
      <c r="F27864" s="27"/>
      <c r="G27864" s="1"/>
      <c r="H27864" s="1"/>
      <c r="I27864" s="1"/>
    </row>
    <row r="27865" spans="2:9">
      <c r="B27865" s="1"/>
      <c r="C27865" s="29"/>
      <c r="D27865" s="27"/>
      <c r="E27865" s="27"/>
      <c r="F27865" s="27"/>
      <c r="G27865" s="1"/>
      <c r="H27865" s="1"/>
      <c r="I27865" s="1"/>
    </row>
    <row r="27866" spans="2:9">
      <c r="B27866" s="1"/>
      <c r="C27866" s="29"/>
      <c r="D27866" s="27"/>
      <c r="E27866" s="27"/>
      <c r="F27866" s="27"/>
      <c r="G27866" s="1"/>
      <c r="H27866" s="1"/>
      <c r="I27866" s="1"/>
    </row>
    <row r="27867" spans="2:9">
      <c r="B27867" s="1"/>
      <c r="C27867" s="29"/>
      <c r="D27867" s="27"/>
      <c r="E27867" s="27"/>
      <c r="F27867" s="27"/>
      <c r="G27867" s="1"/>
      <c r="H27867" s="1"/>
      <c r="I27867" s="1"/>
    </row>
    <row r="27868" spans="2:9">
      <c r="B27868" s="1"/>
      <c r="C27868" s="29"/>
      <c r="D27868" s="27"/>
      <c r="E27868" s="27"/>
      <c r="F27868" s="27"/>
      <c r="G27868" s="1"/>
      <c r="H27868" s="1"/>
      <c r="I27868" s="1"/>
    </row>
    <row r="27869" spans="2:9">
      <c r="B27869" s="1"/>
      <c r="C27869" s="29"/>
      <c r="D27869" s="27"/>
      <c r="E27869" s="27"/>
      <c r="F27869" s="27"/>
      <c r="G27869" s="1"/>
      <c r="H27869" s="1"/>
      <c r="I27869" s="1"/>
    </row>
    <row r="27870" spans="2:9">
      <c r="B27870" s="1"/>
      <c r="C27870" s="29"/>
      <c r="D27870" s="27"/>
      <c r="E27870" s="27"/>
      <c r="F27870" s="27"/>
      <c r="G27870" s="1"/>
      <c r="H27870" s="1"/>
      <c r="I27870" s="1"/>
    </row>
    <row r="27871" spans="2:9">
      <c r="B27871" s="1"/>
      <c r="C27871" s="29"/>
      <c r="D27871" s="27"/>
      <c r="E27871" s="27"/>
      <c r="F27871" s="27"/>
      <c r="G27871" s="1"/>
      <c r="H27871" s="1"/>
      <c r="I27871" s="1"/>
    </row>
    <row r="27872" spans="2:9">
      <c r="B27872" s="1"/>
      <c r="C27872" s="29"/>
      <c r="D27872" s="27"/>
      <c r="E27872" s="27"/>
      <c r="F27872" s="27"/>
      <c r="G27872" s="1"/>
      <c r="H27872" s="1"/>
      <c r="I27872" s="1"/>
    </row>
    <row r="27873" spans="2:9">
      <c r="B27873" s="1"/>
      <c r="C27873" s="29"/>
      <c r="D27873" s="27"/>
      <c r="E27873" s="27"/>
      <c r="F27873" s="27"/>
      <c r="G27873" s="1"/>
      <c r="H27873" s="1"/>
      <c r="I27873" s="1"/>
    </row>
    <row r="27874" spans="2:9">
      <c r="B27874" s="1"/>
      <c r="C27874" s="29"/>
      <c r="D27874" s="27"/>
      <c r="E27874" s="27"/>
      <c r="F27874" s="27"/>
      <c r="G27874" s="1"/>
      <c r="H27874" s="1"/>
      <c r="I27874" s="1"/>
    </row>
    <row r="27875" spans="2:9">
      <c r="B27875" s="1"/>
      <c r="C27875" s="29"/>
      <c r="D27875" s="27"/>
      <c r="E27875" s="27"/>
      <c r="F27875" s="27"/>
      <c r="G27875" s="1"/>
      <c r="H27875" s="1"/>
      <c r="I27875" s="1"/>
    </row>
    <row r="27876" spans="2:9">
      <c r="B27876" s="1"/>
      <c r="C27876" s="29"/>
      <c r="D27876" s="27"/>
      <c r="E27876" s="27"/>
      <c r="F27876" s="27"/>
      <c r="G27876" s="1"/>
      <c r="H27876" s="1"/>
      <c r="I27876" s="1"/>
    </row>
    <row r="27877" spans="2:9">
      <c r="B27877" s="1"/>
      <c r="C27877" s="29"/>
      <c r="D27877" s="27"/>
      <c r="E27877" s="27"/>
      <c r="F27877" s="27"/>
      <c r="G27877" s="1"/>
      <c r="H27877" s="1"/>
      <c r="I27877" s="1"/>
    </row>
    <row r="27878" spans="2:9">
      <c r="B27878" s="1"/>
      <c r="C27878" s="29"/>
      <c r="D27878" s="27"/>
      <c r="E27878" s="27"/>
      <c r="F27878" s="27"/>
      <c r="G27878" s="1"/>
      <c r="H27878" s="1"/>
      <c r="I27878" s="1"/>
    </row>
    <row r="27879" spans="2:9">
      <c r="B27879" s="1"/>
      <c r="C27879" s="29"/>
      <c r="D27879" s="27"/>
      <c r="E27879" s="27"/>
      <c r="F27879" s="27"/>
      <c r="G27879" s="1"/>
      <c r="H27879" s="1"/>
      <c r="I27879" s="1"/>
    </row>
    <row r="27880" spans="2:9">
      <c r="B27880" s="1"/>
      <c r="C27880" s="29"/>
      <c r="D27880" s="27"/>
      <c r="E27880" s="27"/>
      <c r="F27880" s="27"/>
      <c r="G27880" s="1"/>
      <c r="H27880" s="1"/>
      <c r="I27880" s="1"/>
    </row>
    <row r="27881" spans="2:9">
      <c r="B27881" s="1"/>
      <c r="C27881" s="29"/>
      <c r="D27881" s="27"/>
      <c r="E27881" s="27"/>
      <c r="F27881" s="27"/>
      <c r="G27881" s="1"/>
      <c r="H27881" s="1"/>
      <c r="I27881" s="1"/>
    </row>
    <row r="27882" spans="2:9">
      <c r="B27882" s="1"/>
      <c r="C27882" s="29"/>
      <c r="D27882" s="27"/>
      <c r="E27882" s="27"/>
      <c r="F27882" s="27"/>
      <c r="G27882" s="1"/>
      <c r="H27882" s="1"/>
      <c r="I27882" s="1"/>
    </row>
    <row r="27883" spans="2:9">
      <c r="B27883" s="1"/>
      <c r="C27883" s="29"/>
      <c r="D27883" s="27"/>
      <c r="E27883" s="27"/>
      <c r="F27883" s="27"/>
      <c r="G27883" s="1"/>
      <c r="H27883" s="1"/>
      <c r="I27883" s="1"/>
    </row>
    <row r="27884" spans="2:9">
      <c r="B27884" s="1"/>
      <c r="C27884" s="29"/>
      <c r="D27884" s="27"/>
      <c r="E27884" s="27"/>
      <c r="F27884" s="27"/>
      <c r="G27884" s="1"/>
      <c r="H27884" s="1"/>
      <c r="I27884" s="1"/>
    </row>
    <row r="27885" spans="2:9">
      <c r="B27885" s="1"/>
      <c r="C27885" s="29"/>
      <c r="D27885" s="27"/>
      <c r="E27885" s="27"/>
      <c r="F27885" s="27"/>
      <c r="G27885" s="1"/>
      <c r="H27885" s="1"/>
      <c r="I27885" s="1"/>
    </row>
    <row r="27886" spans="2:9">
      <c r="B27886" s="1"/>
      <c r="C27886" s="29"/>
      <c r="D27886" s="27"/>
      <c r="E27886" s="27"/>
      <c r="F27886" s="27"/>
      <c r="G27886" s="1"/>
      <c r="H27886" s="1"/>
      <c r="I27886" s="1"/>
    </row>
    <row r="27887" spans="2:9">
      <c r="B27887" s="1"/>
      <c r="C27887" s="29"/>
      <c r="D27887" s="27"/>
      <c r="E27887" s="27"/>
      <c r="F27887" s="27"/>
      <c r="G27887" s="1"/>
      <c r="H27887" s="1"/>
      <c r="I27887" s="1"/>
    </row>
    <row r="27888" spans="2:9">
      <c r="B27888" s="1"/>
      <c r="C27888" s="29"/>
      <c r="D27888" s="27"/>
      <c r="E27888" s="27"/>
      <c r="F27888" s="27"/>
      <c r="G27888" s="1"/>
      <c r="H27888" s="1"/>
      <c r="I27888" s="1"/>
    </row>
    <row r="27889" spans="2:9">
      <c r="B27889" s="1"/>
      <c r="C27889" s="29"/>
      <c r="D27889" s="27"/>
      <c r="E27889" s="27"/>
      <c r="F27889" s="27"/>
      <c r="G27889" s="1"/>
      <c r="H27889" s="1"/>
      <c r="I27889" s="1"/>
    </row>
    <row r="27890" spans="2:9">
      <c r="B27890" s="1"/>
      <c r="C27890" s="29"/>
      <c r="D27890" s="27"/>
      <c r="E27890" s="27"/>
      <c r="F27890" s="27"/>
      <c r="G27890" s="1"/>
      <c r="H27890" s="1"/>
      <c r="I27890" s="1"/>
    </row>
    <row r="27891" spans="2:9">
      <c r="B27891" s="1"/>
      <c r="C27891" s="29"/>
      <c r="D27891" s="27"/>
      <c r="E27891" s="27"/>
      <c r="F27891" s="27"/>
      <c r="G27891" s="1"/>
      <c r="H27891" s="1"/>
      <c r="I27891" s="1"/>
    </row>
    <row r="27892" spans="2:9">
      <c r="B27892" s="1"/>
      <c r="C27892" s="29"/>
      <c r="D27892" s="27"/>
      <c r="E27892" s="27"/>
      <c r="F27892" s="27"/>
      <c r="G27892" s="1"/>
      <c r="H27892" s="1"/>
      <c r="I27892" s="1"/>
    </row>
    <row r="27893" spans="2:9">
      <c r="B27893" s="1"/>
      <c r="C27893" s="29"/>
      <c r="D27893" s="27"/>
      <c r="E27893" s="27"/>
      <c r="F27893" s="27"/>
      <c r="G27893" s="1"/>
      <c r="H27893" s="1"/>
      <c r="I27893" s="1"/>
    </row>
    <row r="27894" spans="2:9">
      <c r="B27894" s="1"/>
      <c r="C27894" s="29"/>
      <c r="D27894" s="27"/>
      <c r="E27894" s="27"/>
      <c r="F27894" s="27"/>
      <c r="G27894" s="1"/>
      <c r="H27894" s="1"/>
      <c r="I27894" s="1"/>
    </row>
    <row r="27895" spans="2:9">
      <c r="B27895" s="1"/>
      <c r="C27895" s="29"/>
      <c r="D27895" s="27"/>
      <c r="E27895" s="27"/>
      <c r="F27895" s="27"/>
      <c r="G27895" s="1"/>
      <c r="H27895" s="1"/>
      <c r="I27895" s="1"/>
    </row>
    <row r="27896" spans="2:9">
      <c r="B27896" s="1"/>
      <c r="C27896" s="29"/>
      <c r="D27896" s="27"/>
      <c r="E27896" s="27"/>
      <c r="F27896" s="27"/>
      <c r="G27896" s="1"/>
      <c r="H27896" s="1"/>
      <c r="I27896" s="1"/>
    </row>
    <row r="27897" spans="2:9">
      <c r="B27897" s="1"/>
      <c r="C27897" s="29"/>
      <c r="D27897" s="27"/>
      <c r="E27897" s="27"/>
      <c r="F27897" s="27"/>
      <c r="G27897" s="1"/>
      <c r="H27897" s="1"/>
      <c r="I27897" s="1"/>
    </row>
    <row r="27898" spans="2:9">
      <c r="B27898" s="1"/>
      <c r="C27898" s="29"/>
      <c r="D27898" s="27"/>
      <c r="E27898" s="27"/>
      <c r="F27898" s="27"/>
      <c r="G27898" s="1"/>
      <c r="H27898" s="1"/>
      <c r="I27898" s="1"/>
    </row>
    <row r="27899" spans="2:9">
      <c r="B27899" s="1"/>
      <c r="C27899" s="29"/>
      <c r="D27899" s="27"/>
      <c r="E27899" s="27"/>
      <c r="F27899" s="27"/>
      <c r="G27899" s="1"/>
      <c r="H27899" s="1"/>
      <c r="I27899" s="1"/>
    </row>
    <row r="27900" spans="2:9">
      <c r="B27900" s="1"/>
      <c r="C27900" s="29"/>
      <c r="D27900" s="27"/>
      <c r="E27900" s="27"/>
      <c r="F27900" s="27"/>
      <c r="G27900" s="1"/>
      <c r="H27900" s="1"/>
      <c r="I27900" s="1"/>
    </row>
    <row r="27901" spans="2:9">
      <c r="B27901" s="1"/>
      <c r="C27901" s="29"/>
      <c r="D27901" s="27"/>
      <c r="E27901" s="27"/>
      <c r="F27901" s="27"/>
      <c r="G27901" s="1"/>
      <c r="H27901" s="1"/>
      <c r="I27901" s="1"/>
    </row>
    <row r="27902" spans="2:9">
      <c r="B27902" s="1"/>
      <c r="C27902" s="29"/>
      <c r="D27902" s="27"/>
      <c r="E27902" s="27"/>
      <c r="F27902" s="27"/>
      <c r="G27902" s="1"/>
      <c r="H27902" s="1"/>
      <c r="I27902" s="1"/>
    </row>
    <row r="27903" spans="2:9">
      <c r="B27903" s="1"/>
      <c r="C27903" s="29"/>
      <c r="D27903" s="27"/>
      <c r="E27903" s="27"/>
      <c r="F27903" s="27"/>
      <c r="G27903" s="1"/>
      <c r="H27903" s="1"/>
      <c r="I27903" s="1"/>
    </row>
    <row r="27904" spans="2:9">
      <c r="B27904" s="1"/>
      <c r="C27904" s="29"/>
      <c r="D27904" s="27"/>
      <c r="E27904" s="27"/>
      <c r="F27904" s="27"/>
      <c r="G27904" s="1"/>
      <c r="H27904" s="1"/>
      <c r="I27904" s="1"/>
    </row>
    <row r="27905" spans="2:9">
      <c r="B27905" s="1"/>
      <c r="C27905" s="29"/>
      <c r="D27905" s="27"/>
      <c r="E27905" s="27"/>
      <c r="F27905" s="27"/>
      <c r="G27905" s="1"/>
      <c r="H27905" s="1"/>
      <c r="I27905" s="1"/>
    </row>
    <row r="27906" spans="2:9">
      <c r="B27906" s="1"/>
      <c r="C27906" s="29"/>
      <c r="D27906" s="27"/>
      <c r="E27906" s="27"/>
      <c r="F27906" s="27"/>
      <c r="G27906" s="1"/>
      <c r="H27906" s="1"/>
      <c r="I27906" s="1"/>
    </row>
    <row r="27907" spans="2:9">
      <c r="B27907" s="1"/>
      <c r="C27907" s="29"/>
      <c r="D27907" s="27"/>
      <c r="E27907" s="27"/>
      <c r="F27907" s="27"/>
      <c r="G27907" s="1"/>
      <c r="H27907" s="1"/>
      <c r="I27907" s="1"/>
    </row>
    <row r="27908" spans="2:9">
      <c r="B27908" s="1"/>
      <c r="C27908" s="29"/>
      <c r="D27908" s="27"/>
      <c r="E27908" s="27"/>
      <c r="F27908" s="27"/>
      <c r="G27908" s="1"/>
      <c r="H27908" s="1"/>
      <c r="I27908" s="1"/>
    </row>
    <row r="27909" spans="2:9">
      <c r="B27909" s="1"/>
      <c r="C27909" s="29"/>
      <c r="D27909" s="27"/>
      <c r="E27909" s="27"/>
      <c r="F27909" s="27"/>
      <c r="G27909" s="1"/>
      <c r="H27909" s="1"/>
      <c r="I27909" s="1"/>
    </row>
    <row r="27910" spans="2:9">
      <c r="B27910" s="1"/>
      <c r="C27910" s="29"/>
      <c r="D27910" s="27"/>
      <c r="E27910" s="27"/>
      <c r="F27910" s="27"/>
      <c r="G27910" s="1"/>
      <c r="H27910" s="1"/>
      <c r="I27910" s="1"/>
    </row>
    <row r="27911" spans="2:9">
      <c r="B27911" s="1"/>
      <c r="C27911" s="29"/>
      <c r="D27911" s="27"/>
      <c r="E27911" s="27"/>
      <c r="F27911" s="27"/>
      <c r="G27911" s="1"/>
      <c r="H27911" s="1"/>
      <c r="I27911" s="1"/>
    </row>
    <row r="27912" spans="2:9">
      <c r="B27912" s="1"/>
      <c r="C27912" s="29"/>
      <c r="D27912" s="27"/>
      <c r="E27912" s="27"/>
      <c r="F27912" s="27"/>
      <c r="G27912" s="1"/>
      <c r="H27912" s="1"/>
      <c r="I27912" s="1"/>
    </row>
    <row r="27913" spans="2:9">
      <c r="B27913" s="1"/>
      <c r="C27913" s="29"/>
      <c r="D27913" s="27"/>
      <c r="E27913" s="27"/>
      <c r="F27913" s="27"/>
      <c r="G27913" s="1"/>
      <c r="H27913" s="1"/>
      <c r="I27913" s="1"/>
    </row>
    <row r="27914" spans="2:9">
      <c r="B27914" s="1"/>
      <c r="C27914" s="29"/>
      <c r="D27914" s="27"/>
      <c r="E27914" s="27"/>
      <c r="F27914" s="27"/>
      <c r="G27914" s="1"/>
      <c r="H27914" s="1"/>
      <c r="I27914" s="1"/>
    </row>
    <row r="27915" spans="2:9">
      <c r="B27915" s="1"/>
      <c r="C27915" s="29"/>
      <c r="D27915" s="27"/>
      <c r="E27915" s="27"/>
      <c r="F27915" s="27"/>
      <c r="G27915" s="1"/>
      <c r="H27915" s="1"/>
      <c r="I27915" s="1"/>
    </row>
    <row r="27916" spans="2:9">
      <c r="B27916" s="1"/>
      <c r="C27916" s="29"/>
      <c r="D27916" s="27"/>
      <c r="E27916" s="27"/>
      <c r="F27916" s="27"/>
      <c r="G27916" s="1"/>
      <c r="H27916" s="1"/>
      <c r="I27916" s="1"/>
    </row>
    <row r="27917" spans="2:9">
      <c r="B27917" s="1"/>
      <c r="C27917" s="29"/>
      <c r="D27917" s="27"/>
      <c r="E27917" s="27"/>
      <c r="F27917" s="27"/>
      <c r="G27917" s="1"/>
      <c r="H27917" s="1"/>
      <c r="I27917" s="1"/>
    </row>
    <row r="27918" spans="2:9">
      <c r="B27918" s="1"/>
      <c r="C27918" s="29"/>
      <c r="D27918" s="27"/>
      <c r="E27918" s="27"/>
      <c r="F27918" s="27"/>
      <c r="G27918" s="1"/>
      <c r="H27918" s="1"/>
      <c r="I27918" s="1"/>
    </row>
    <row r="27919" spans="2:9">
      <c r="B27919" s="1"/>
      <c r="C27919" s="29"/>
      <c r="D27919" s="27"/>
      <c r="E27919" s="27"/>
      <c r="F27919" s="27"/>
      <c r="G27919" s="1"/>
      <c r="H27919" s="1"/>
      <c r="I27919" s="1"/>
    </row>
    <row r="27920" spans="2:9">
      <c r="B27920" s="1"/>
      <c r="C27920" s="29"/>
      <c r="D27920" s="27"/>
      <c r="E27920" s="27"/>
      <c r="F27920" s="27"/>
      <c r="G27920" s="1"/>
      <c r="H27920" s="1"/>
      <c r="I27920" s="1"/>
    </row>
    <row r="27921" spans="2:9">
      <c r="B27921" s="1"/>
      <c r="C27921" s="29"/>
      <c r="D27921" s="27"/>
      <c r="E27921" s="27"/>
      <c r="F27921" s="27"/>
      <c r="G27921" s="1"/>
      <c r="H27921" s="1"/>
      <c r="I27921" s="1"/>
    </row>
    <row r="27922" spans="2:9">
      <c r="B27922" s="1"/>
      <c r="C27922" s="29"/>
      <c r="D27922" s="27"/>
      <c r="E27922" s="27"/>
      <c r="F27922" s="27"/>
      <c r="G27922" s="1"/>
      <c r="H27922" s="1"/>
      <c r="I27922" s="1"/>
    </row>
    <row r="27923" spans="2:9">
      <c r="B27923" s="1"/>
      <c r="C27923" s="29"/>
      <c r="D27923" s="27"/>
      <c r="E27923" s="27"/>
      <c r="F27923" s="27"/>
      <c r="G27923" s="1"/>
      <c r="H27923" s="1"/>
      <c r="I27923" s="1"/>
    </row>
    <row r="27924" spans="2:9">
      <c r="B27924" s="1"/>
      <c r="C27924" s="29"/>
      <c r="D27924" s="27"/>
      <c r="E27924" s="27"/>
      <c r="F27924" s="27"/>
      <c r="G27924" s="1"/>
      <c r="H27924" s="1"/>
      <c r="I27924" s="1"/>
    </row>
    <row r="27925" spans="2:9">
      <c r="B27925" s="1"/>
      <c r="C27925" s="29"/>
      <c r="D27925" s="27"/>
      <c r="E27925" s="27"/>
      <c r="F27925" s="27"/>
      <c r="G27925" s="1"/>
      <c r="H27925" s="1"/>
      <c r="I27925" s="1"/>
    </row>
    <row r="27926" spans="2:9">
      <c r="B27926" s="1"/>
      <c r="C27926" s="29"/>
      <c r="D27926" s="27"/>
      <c r="E27926" s="27"/>
      <c r="F27926" s="27"/>
      <c r="G27926" s="1"/>
      <c r="H27926" s="1"/>
      <c r="I27926" s="1"/>
    </row>
    <row r="27927" spans="2:9">
      <c r="B27927" s="1"/>
      <c r="C27927" s="29"/>
      <c r="D27927" s="27"/>
      <c r="E27927" s="27"/>
      <c r="F27927" s="27"/>
      <c r="G27927" s="1"/>
      <c r="H27927" s="1"/>
      <c r="I27927" s="1"/>
    </row>
    <row r="27928" spans="2:9">
      <c r="B27928" s="1"/>
      <c r="C27928" s="29"/>
      <c r="D27928" s="27"/>
      <c r="E27928" s="27"/>
      <c r="F27928" s="27"/>
      <c r="G27928" s="1"/>
      <c r="H27928" s="1"/>
      <c r="I27928" s="1"/>
    </row>
    <row r="27929" spans="2:9">
      <c r="B27929" s="1"/>
      <c r="C27929" s="29"/>
      <c r="D27929" s="27"/>
      <c r="E27929" s="27"/>
      <c r="F27929" s="27"/>
      <c r="G27929" s="1"/>
      <c r="H27929" s="1"/>
      <c r="I27929" s="1"/>
    </row>
    <row r="27930" spans="2:9">
      <c r="B27930" s="1"/>
      <c r="C27930" s="29"/>
      <c r="D27930" s="27"/>
      <c r="E27930" s="27"/>
      <c r="F27930" s="27"/>
      <c r="G27930" s="1"/>
      <c r="H27930" s="1"/>
      <c r="I27930" s="1"/>
    </row>
    <row r="27931" spans="2:9">
      <c r="B27931" s="1"/>
      <c r="C27931" s="29"/>
      <c r="D27931" s="27"/>
      <c r="E27931" s="27"/>
      <c r="F27931" s="27"/>
      <c r="G27931" s="1"/>
      <c r="H27931" s="1"/>
      <c r="I27931" s="1"/>
    </row>
    <row r="27932" spans="2:9">
      <c r="B27932" s="1"/>
      <c r="C27932" s="29"/>
      <c r="D27932" s="27"/>
      <c r="E27932" s="27"/>
      <c r="F27932" s="27"/>
      <c r="G27932" s="1"/>
      <c r="H27932" s="1"/>
      <c r="I27932" s="1"/>
    </row>
    <row r="27933" spans="2:9">
      <c r="B27933" s="1"/>
      <c r="C27933" s="29"/>
      <c r="D27933" s="27"/>
      <c r="E27933" s="27"/>
      <c r="F27933" s="27"/>
      <c r="G27933" s="1"/>
      <c r="H27933" s="1"/>
      <c r="I27933" s="1"/>
    </row>
    <row r="27934" spans="2:9">
      <c r="B27934" s="1"/>
      <c r="C27934" s="29"/>
      <c r="D27934" s="27"/>
      <c r="E27934" s="27"/>
      <c r="F27934" s="27"/>
      <c r="G27934" s="1"/>
      <c r="H27934" s="1"/>
      <c r="I27934" s="1"/>
    </row>
    <row r="27935" spans="2:9">
      <c r="B27935" s="1"/>
      <c r="C27935" s="29"/>
      <c r="D27935" s="27"/>
      <c r="E27935" s="27"/>
      <c r="F27935" s="27"/>
      <c r="G27935" s="1"/>
      <c r="H27935" s="1"/>
      <c r="I27935" s="1"/>
    </row>
    <row r="27936" spans="2:9">
      <c r="B27936" s="1"/>
      <c r="C27936" s="29"/>
      <c r="D27936" s="27"/>
      <c r="E27936" s="27"/>
      <c r="F27936" s="27"/>
      <c r="G27936" s="1"/>
      <c r="H27936" s="1"/>
      <c r="I27936" s="1"/>
    </row>
    <row r="27937" spans="2:9">
      <c r="B27937" s="1"/>
      <c r="C27937" s="29"/>
      <c r="D27937" s="27"/>
      <c r="E27937" s="27"/>
      <c r="F27937" s="27"/>
      <c r="G27937" s="1"/>
      <c r="H27937" s="1"/>
      <c r="I27937" s="1"/>
    </row>
    <row r="27938" spans="2:9">
      <c r="B27938" s="1"/>
      <c r="C27938" s="29"/>
      <c r="D27938" s="27"/>
      <c r="E27938" s="27"/>
      <c r="F27938" s="27"/>
      <c r="G27938" s="1"/>
      <c r="H27938" s="1"/>
      <c r="I27938" s="1"/>
    </row>
    <row r="27939" spans="2:9">
      <c r="B27939" s="1"/>
      <c r="C27939" s="29"/>
      <c r="D27939" s="27"/>
      <c r="E27939" s="27"/>
      <c r="F27939" s="27"/>
      <c r="G27939" s="1"/>
      <c r="H27939" s="1"/>
      <c r="I27939" s="1"/>
    </row>
    <row r="27940" spans="2:9">
      <c r="B27940" s="1"/>
      <c r="C27940" s="29"/>
      <c r="D27940" s="27"/>
      <c r="E27940" s="27"/>
      <c r="F27940" s="27"/>
      <c r="G27940" s="1"/>
      <c r="H27940" s="1"/>
      <c r="I27940" s="1"/>
    </row>
    <row r="27941" spans="2:9">
      <c r="B27941" s="1"/>
      <c r="C27941" s="29"/>
      <c r="D27941" s="27"/>
      <c r="E27941" s="27"/>
      <c r="F27941" s="27"/>
      <c r="G27941" s="1"/>
      <c r="H27941" s="1"/>
      <c r="I27941" s="1"/>
    </row>
    <row r="27942" spans="2:9">
      <c r="B27942" s="1"/>
      <c r="C27942" s="29"/>
      <c r="D27942" s="27"/>
      <c r="E27942" s="27"/>
      <c r="F27942" s="27"/>
      <c r="G27942" s="1"/>
      <c r="H27942" s="1"/>
      <c r="I27942" s="1"/>
    </row>
    <row r="27943" spans="2:9">
      <c r="B27943" s="1"/>
      <c r="C27943" s="29"/>
      <c r="D27943" s="27"/>
      <c r="E27943" s="27"/>
      <c r="F27943" s="27"/>
      <c r="G27943" s="1"/>
      <c r="H27943" s="1"/>
      <c r="I27943" s="1"/>
    </row>
    <row r="27944" spans="2:9">
      <c r="B27944" s="1"/>
      <c r="C27944" s="29"/>
      <c r="D27944" s="27"/>
      <c r="E27944" s="27"/>
      <c r="F27944" s="27"/>
      <c r="G27944" s="1"/>
      <c r="H27944" s="1"/>
      <c r="I27944" s="1"/>
    </row>
    <row r="27945" spans="2:9">
      <c r="B27945" s="1"/>
      <c r="C27945" s="29"/>
      <c r="D27945" s="27"/>
      <c r="E27945" s="27"/>
      <c r="F27945" s="27"/>
      <c r="G27945" s="1"/>
      <c r="H27945" s="1"/>
      <c r="I27945" s="1"/>
    </row>
    <row r="27946" spans="2:9">
      <c r="B27946" s="1"/>
      <c r="C27946" s="29"/>
      <c r="D27946" s="27"/>
      <c r="E27946" s="27"/>
      <c r="F27946" s="27"/>
      <c r="G27946" s="1"/>
      <c r="H27946" s="1"/>
      <c r="I27946" s="1"/>
    </row>
    <row r="27947" spans="2:9">
      <c r="B27947" s="1"/>
      <c r="C27947" s="29"/>
      <c r="D27947" s="27"/>
      <c r="E27947" s="27"/>
      <c r="F27947" s="27"/>
      <c r="G27947" s="1"/>
      <c r="H27947" s="1"/>
      <c r="I27947" s="1"/>
    </row>
    <row r="27948" spans="2:9">
      <c r="B27948" s="1"/>
      <c r="C27948" s="29"/>
      <c r="D27948" s="27"/>
      <c r="E27948" s="27"/>
      <c r="F27948" s="27"/>
      <c r="G27948" s="1"/>
      <c r="H27948" s="1"/>
      <c r="I27948" s="1"/>
    </row>
    <row r="27949" spans="2:9">
      <c r="B27949" s="1"/>
      <c r="C27949" s="29"/>
      <c r="D27949" s="27"/>
      <c r="E27949" s="27"/>
      <c r="F27949" s="27"/>
      <c r="G27949" s="1"/>
      <c r="H27949" s="1"/>
      <c r="I27949" s="1"/>
    </row>
    <row r="27950" spans="2:9">
      <c r="B27950" s="1"/>
      <c r="C27950" s="29"/>
      <c r="D27950" s="27"/>
      <c r="E27950" s="27"/>
      <c r="F27950" s="27"/>
      <c r="G27950" s="1"/>
      <c r="H27950" s="1"/>
      <c r="I27950" s="1"/>
    </row>
    <row r="27951" spans="2:9">
      <c r="B27951" s="1"/>
      <c r="C27951" s="29"/>
      <c r="D27951" s="27"/>
      <c r="E27951" s="27"/>
      <c r="F27951" s="27"/>
      <c r="G27951" s="1"/>
      <c r="H27951" s="1"/>
      <c r="I27951" s="1"/>
    </row>
    <row r="27952" spans="2:9">
      <c r="B27952" s="1"/>
      <c r="C27952" s="29"/>
      <c r="D27952" s="27"/>
      <c r="E27952" s="27"/>
      <c r="F27952" s="27"/>
      <c r="G27952" s="1"/>
      <c r="H27952" s="1"/>
      <c r="I27952" s="1"/>
    </row>
    <row r="27953" spans="2:9">
      <c r="B27953" s="1"/>
      <c r="C27953" s="29"/>
      <c r="D27953" s="27"/>
      <c r="E27953" s="27"/>
      <c r="F27953" s="27"/>
      <c r="G27953" s="1"/>
      <c r="H27953" s="1"/>
      <c r="I27953" s="1"/>
    </row>
    <row r="27954" spans="2:9">
      <c r="B27954" s="1"/>
      <c r="C27954" s="29"/>
      <c r="D27954" s="27"/>
      <c r="E27954" s="27"/>
      <c r="F27954" s="27"/>
      <c r="G27954" s="1"/>
      <c r="H27954" s="1"/>
      <c r="I27954" s="1"/>
    </row>
    <row r="27955" spans="2:9">
      <c r="B27955" s="1"/>
      <c r="C27955" s="29"/>
      <c r="D27955" s="27"/>
      <c r="E27955" s="27"/>
      <c r="F27955" s="27"/>
      <c r="G27955" s="1"/>
      <c r="H27955" s="1"/>
      <c r="I27955" s="1"/>
    </row>
    <row r="27956" spans="2:9">
      <c r="B27956" s="1"/>
      <c r="C27956" s="29"/>
      <c r="D27956" s="27"/>
      <c r="E27956" s="27"/>
      <c r="F27956" s="27"/>
      <c r="G27956" s="1"/>
      <c r="H27956" s="1"/>
      <c r="I27956" s="1"/>
    </row>
    <row r="27957" spans="2:9">
      <c r="B27957" s="1"/>
      <c r="C27957" s="29"/>
      <c r="D27957" s="27"/>
      <c r="E27957" s="27"/>
      <c r="F27957" s="27"/>
      <c r="G27957" s="1"/>
      <c r="H27957" s="1"/>
      <c r="I27957" s="1"/>
    </row>
    <row r="27958" spans="2:9">
      <c r="B27958" s="1"/>
      <c r="C27958" s="29"/>
      <c r="D27958" s="27"/>
      <c r="E27958" s="27"/>
      <c r="F27958" s="27"/>
      <c r="G27958" s="1"/>
      <c r="H27958" s="1"/>
      <c r="I27958" s="1"/>
    </row>
    <row r="27959" spans="2:9">
      <c r="B27959" s="1"/>
      <c r="C27959" s="29"/>
      <c r="D27959" s="27"/>
      <c r="E27959" s="27"/>
      <c r="F27959" s="27"/>
      <c r="G27959" s="1"/>
      <c r="H27959" s="1"/>
      <c r="I27959" s="1"/>
    </row>
    <row r="27960" spans="2:9">
      <c r="B27960" s="1"/>
      <c r="C27960" s="29"/>
      <c r="D27960" s="27"/>
      <c r="E27960" s="27"/>
      <c r="F27960" s="27"/>
      <c r="G27960" s="1"/>
      <c r="H27960" s="1"/>
      <c r="I27960" s="1"/>
    </row>
    <row r="27961" spans="2:9">
      <c r="B27961" s="1"/>
      <c r="C27961" s="29"/>
      <c r="D27961" s="27"/>
      <c r="E27961" s="27"/>
      <c r="F27961" s="27"/>
      <c r="G27961" s="1"/>
      <c r="H27961" s="1"/>
      <c r="I27961" s="1"/>
    </row>
    <row r="27962" spans="2:9">
      <c r="B27962" s="1"/>
      <c r="C27962" s="29"/>
      <c r="D27962" s="27"/>
      <c r="E27962" s="27"/>
      <c r="F27962" s="27"/>
      <c r="G27962" s="1"/>
      <c r="H27962" s="1"/>
      <c r="I27962" s="1"/>
    </row>
    <row r="27963" spans="2:9">
      <c r="B27963" s="1"/>
      <c r="C27963" s="29"/>
      <c r="D27963" s="27"/>
      <c r="E27963" s="27"/>
      <c r="F27963" s="27"/>
      <c r="G27963" s="1"/>
      <c r="H27963" s="1"/>
      <c r="I27963" s="1"/>
    </row>
    <row r="27964" spans="2:9">
      <c r="B27964" s="1"/>
      <c r="C27964" s="29"/>
      <c r="D27964" s="27"/>
      <c r="E27964" s="27"/>
      <c r="F27964" s="27"/>
      <c r="G27964" s="1"/>
      <c r="H27964" s="1"/>
      <c r="I27964" s="1"/>
    </row>
    <row r="27965" spans="2:9">
      <c r="B27965" s="1"/>
      <c r="C27965" s="29"/>
      <c r="D27965" s="27"/>
      <c r="E27965" s="27"/>
      <c r="F27965" s="27"/>
      <c r="G27965" s="1"/>
      <c r="H27965" s="1"/>
      <c r="I27965" s="1"/>
    </row>
    <row r="27966" spans="2:9">
      <c r="B27966" s="1"/>
      <c r="C27966" s="29"/>
      <c r="D27966" s="27"/>
      <c r="E27966" s="27"/>
      <c r="F27966" s="27"/>
      <c r="G27966" s="1"/>
      <c r="H27966" s="1"/>
      <c r="I27966" s="1"/>
    </row>
    <row r="27967" spans="2:9">
      <c r="B27967" s="1"/>
      <c r="C27967" s="29"/>
      <c r="D27967" s="27"/>
      <c r="E27967" s="27"/>
      <c r="F27967" s="27"/>
      <c r="G27967" s="1"/>
      <c r="H27967" s="1"/>
      <c r="I27967" s="1"/>
    </row>
    <row r="27968" spans="2:9">
      <c r="B27968" s="1"/>
      <c r="C27968" s="29"/>
      <c r="D27968" s="27"/>
      <c r="E27968" s="27"/>
      <c r="F27968" s="27"/>
      <c r="G27968" s="1"/>
      <c r="H27968" s="1"/>
      <c r="I27968" s="1"/>
    </row>
    <row r="27969" spans="2:9">
      <c r="B27969" s="1"/>
      <c r="C27969" s="29"/>
      <c r="D27969" s="27"/>
      <c r="E27969" s="27"/>
      <c r="F27969" s="27"/>
      <c r="G27969" s="1"/>
      <c r="H27969" s="1"/>
      <c r="I27969" s="1"/>
    </row>
    <row r="27970" spans="2:9">
      <c r="B27970" s="1"/>
      <c r="C27970" s="29"/>
      <c r="D27970" s="27"/>
      <c r="E27970" s="27"/>
      <c r="F27970" s="27"/>
      <c r="G27970" s="1"/>
      <c r="H27970" s="1"/>
      <c r="I27970" s="1"/>
    </row>
    <row r="27971" spans="2:9">
      <c r="B27971" s="1"/>
      <c r="C27971" s="29"/>
      <c r="D27971" s="27"/>
      <c r="E27971" s="27"/>
      <c r="F27971" s="27"/>
      <c r="G27971" s="1"/>
      <c r="H27971" s="1"/>
      <c r="I27971" s="1"/>
    </row>
    <row r="27972" spans="2:9">
      <c r="B27972" s="1"/>
      <c r="C27972" s="29"/>
      <c r="D27972" s="27"/>
      <c r="E27972" s="27"/>
      <c r="F27972" s="27"/>
      <c r="G27972" s="1"/>
      <c r="H27972" s="1"/>
      <c r="I27972" s="1"/>
    </row>
    <row r="27973" spans="2:9">
      <c r="B27973" s="1"/>
      <c r="C27973" s="29"/>
      <c r="D27973" s="27"/>
      <c r="E27973" s="27"/>
      <c r="F27973" s="27"/>
      <c r="G27973" s="1"/>
      <c r="H27973" s="1"/>
      <c r="I27973" s="1"/>
    </row>
    <row r="27974" spans="2:9">
      <c r="B27974" s="1"/>
      <c r="C27974" s="29"/>
      <c r="D27974" s="27"/>
      <c r="E27974" s="27"/>
      <c r="F27974" s="27"/>
      <c r="G27974" s="1"/>
      <c r="H27974" s="1"/>
      <c r="I27974" s="1"/>
    </row>
    <row r="27975" spans="2:9">
      <c r="B27975" s="1"/>
      <c r="C27975" s="29"/>
      <c r="D27975" s="27"/>
      <c r="E27975" s="27"/>
      <c r="F27975" s="27"/>
      <c r="G27975" s="1"/>
      <c r="H27975" s="1"/>
      <c r="I27975" s="1"/>
    </row>
    <row r="27976" spans="2:9">
      <c r="B27976" s="1"/>
      <c r="C27976" s="29"/>
      <c r="D27976" s="27"/>
      <c r="E27976" s="27"/>
      <c r="F27976" s="27"/>
      <c r="G27976" s="1"/>
      <c r="H27976" s="1"/>
      <c r="I27976" s="1"/>
    </row>
    <row r="27977" spans="2:9">
      <c r="B27977" s="1"/>
      <c r="C27977" s="29"/>
      <c r="D27977" s="27"/>
      <c r="E27977" s="27"/>
      <c r="F27977" s="27"/>
      <c r="G27977" s="1"/>
      <c r="H27977" s="1"/>
      <c r="I27977" s="1"/>
    </row>
    <row r="27978" spans="2:9">
      <c r="B27978" s="1"/>
      <c r="C27978" s="29"/>
      <c r="D27978" s="27"/>
      <c r="E27978" s="27"/>
      <c r="F27978" s="27"/>
      <c r="G27978" s="1"/>
      <c r="H27978" s="1"/>
      <c r="I27978" s="1"/>
    </row>
    <row r="27979" spans="2:9">
      <c r="B27979" s="1"/>
      <c r="C27979" s="29"/>
      <c r="D27979" s="27"/>
      <c r="E27979" s="27"/>
      <c r="F27979" s="27"/>
      <c r="G27979" s="1"/>
      <c r="H27979" s="1"/>
      <c r="I27979" s="1"/>
    </row>
    <row r="27980" spans="2:9">
      <c r="B27980" s="1"/>
      <c r="C27980" s="29"/>
      <c r="D27980" s="27"/>
      <c r="E27980" s="27"/>
      <c r="F27980" s="27"/>
      <c r="G27980" s="1"/>
      <c r="H27980" s="1"/>
      <c r="I27980" s="1"/>
    </row>
    <row r="27981" spans="2:9">
      <c r="B27981" s="1"/>
      <c r="C27981" s="29"/>
      <c r="D27981" s="27"/>
      <c r="E27981" s="27"/>
      <c r="F27981" s="27"/>
      <c r="G27981" s="1"/>
      <c r="H27981" s="1"/>
      <c r="I27981" s="1"/>
    </row>
    <row r="27982" spans="2:9">
      <c r="B27982" s="1"/>
      <c r="C27982" s="29"/>
      <c r="D27982" s="27"/>
      <c r="E27982" s="27"/>
      <c r="F27982" s="27"/>
      <c r="G27982" s="1"/>
      <c r="H27982" s="1"/>
      <c r="I27982" s="1"/>
    </row>
    <row r="27983" spans="2:9">
      <c r="B27983" s="1"/>
      <c r="C27983" s="29"/>
      <c r="D27983" s="27"/>
      <c r="E27983" s="27"/>
      <c r="F27983" s="27"/>
      <c r="G27983" s="1"/>
      <c r="H27983" s="1"/>
      <c r="I27983" s="1"/>
    </row>
    <row r="27984" spans="2:9">
      <c r="B27984" s="1"/>
      <c r="C27984" s="29"/>
      <c r="D27984" s="27"/>
      <c r="E27984" s="27"/>
      <c r="F27984" s="27"/>
      <c r="G27984" s="1"/>
      <c r="H27984" s="1"/>
      <c r="I27984" s="1"/>
    </row>
    <row r="27985" spans="2:9">
      <c r="B27985" s="1"/>
      <c r="C27985" s="29"/>
      <c r="D27985" s="27"/>
      <c r="E27985" s="27"/>
      <c r="F27985" s="27"/>
      <c r="G27985" s="1"/>
      <c r="H27985" s="1"/>
      <c r="I27985" s="1"/>
    </row>
    <row r="27986" spans="2:9">
      <c r="B27986" s="1"/>
      <c r="C27986" s="29"/>
      <c r="D27986" s="27"/>
      <c r="E27986" s="27"/>
      <c r="F27986" s="27"/>
      <c r="G27986" s="1"/>
      <c r="H27986" s="1"/>
      <c r="I27986" s="1"/>
    </row>
    <row r="27987" spans="2:9">
      <c r="B27987" s="1"/>
      <c r="C27987" s="29"/>
      <c r="D27987" s="27"/>
      <c r="E27987" s="27"/>
      <c r="F27987" s="27"/>
      <c r="G27987" s="1"/>
      <c r="H27987" s="1"/>
      <c r="I27987" s="1"/>
    </row>
    <row r="27988" spans="2:9">
      <c r="B27988" s="1"/>
      <c r="C27988" s="29"/>
      <c r="D27988" s="27"/>
      <c r="E27988" s="27"/>
      <c r="F27988" s="27"/>
      <c r="G27988" s="1"/>
      <c r="H27988" s="1"/>
      <c r="I27988" s="1"/>
    </row>
    <row r="27989" spans="2:9">
      <c r="B27989" s="1"/>
      <c r="C27989" s="29"/>
      <c r="D27989" s="27"/>
      <c r="E27989" s="27"/>
      <c r="F27989" s="27"/>
      <c r="G27989" s="1"/>
      <c r="H27989" s="1"/>
      <c r="I27989" s="1"/>
    </row>
    <row r="27990" spans="2:9">
      <c r="B27990" s="1"/>
      <c r="C27990" s="29"/>
      <c r="D27990" s="27"/>
      <c r="E27990" s="27"/>
      <c r="F27990" s="27"/>
      <c r="G27990" s="1"/>
      <c r="H27990" s="1"/>
      <c r="I27990" s="1"/>
    </row>
    <row r="27991" spans="2:9">
      <c r="B27991" s="1"/>
      <c r="C27991" s="29"/>
      <c r="D27991" s="27"/>
      <c r="E27991" s="27"/>
      <c r="F27991" s="27"/>
      <c r="G27991" s="1"/>
      <c r="H27991" s="1"/>
      <c r="I27991" s="1"/>
    </row>
    <row r="27992" spans="2:9">
      <c r="B27992" s="1"/>
      <c r="C27992" s="29"/>
      <c r="D27992" s="27"/>
      <c r="E27992" s="27"/>
      <c r="F27992" s="27"/>
      <c r="G27992" s="1"/>
      <c r="H27992" s="1"/>
      <c r="I27992" s="1"/>
    </row>
    <row r="27993" spans="2:9">
      <c r="B27993" s="1"/>
      <c r="C27993" s="29"/>
      <c r="D27993" s="27"/>
      <c r="E27993" s="27"/>
      <c r="F27993" s="27"/>
      <c r="G27993" s="1"/>
      <c r="H27993" s="1"/>
      <c r="I27993" s="1"/>
    </row>
    <row r="27994" spans="2:9">
      <c r="B27994" s="1"/>
      <c r="C27994" s="29"/>
      <c r="D27994" s="27"/>
      <c r="E27994" s="27"/>
      <c r="F27994" s="27"/>
      <c r="G27994" s="1"/>
      <c r="H27994" s="1"/>
      <c r="I27994" s="1"/>
    </row>
    <row r="27995" spans="2:9">
      <c r="B27995" s="1"/>
      <c r="C27995" s="29"/>
      <c r="D27995" s="27"/>
      <c r="E27995" s="27"/>
      <c r="F27995" s="27"/>
      <c r="G27995" s="1"/>
      <c r="H27995" s="1"/>
      <c r="I27995" s="1"/>
    </row>
    <row r="27996" spans="2:9">
      <c r="B27996" s="1"/>
      <c r="C27996" s="29"/>
      <c r="D27996" s="27"/>
      <c r="E27996" s="27"/>
      <c r="F27996" s="27"/>
      <c r="G27996" s="1"/>
      <c r="H27996" s="1"/>
      <c r="I27996" s="1"/>
    </row>
    <row r="27997" spans="2:9">
      <c r="B27997" s="1"/>
      <c r="C27997" s="29"/>
      <c r="D27997" s="27"/>
      <c r="E27997" s="27"/>
      <c r="F27997" s="27"/>
      <c r="G27997" s="1"/>
      <c r="H27997" s="1"/>
      <c r="I27997" s="1"/>
    </row>
    <row r="27998" spans="2:9">
      <c r="B27998" s="1"/>
      <c r="C27998" s="29"/>
      <c r="D27998" s="27"/>
      <c r="E27998" s="27"/>
      <c r="F27998" s="27"/>
      <c r="G27998" s="1"/>
      <c r="H27998" s="1"/>
      <c r="I27998" s="1"/>
    </row>
    <row r="27999" spans="2:9">
      <c r="B27999" s="1"/>
      <c r="C27999" s="29"/>
      <c r="D27999" s="27"/>
      <c r="E27999" s="27"/>
      <c r="F27999" s="27"/>
      <c r="G27999" s="1"/>
      <c r="H27999" s="1"/>
      <c r="I27999" s="1"/>
    </row>
    <row r="28000" spans="2:9">
      <c r="B28000" s="1"/>
      <c r="C28000" s="29"/>
      <c r="D28000" s="27"/>
      <c r="E28000" s="27"/>
      <c r="F28000" s="27"/>
      <c r="G28000" s="1"/>
      <c r="H28000" s="1"/>
      <c r="I28000" s="1"/>
    </row>
    <row r="28001" spans="2:9">
      <c r="B28001" s="1"/>
      <c r="C28001" s="29"/>
      <c r="D28001" s="27"/>
      <c r="E28001" s="27"/>
      <c r="F28001" s="27"/>
      <c r="G28001" s="1"/>
      <c r="H28001" s="1"/>
      <c r="I28001" s="1"/>
    </row>
    <row r="28002" spans="2:9">
      <c r="B28002" s="1"/>
      <c r="C28002" s="29"/>
      <c r="D28002" s="27"/>
      <c r="E28002" s="27"/>
      <c r="F28002" s="27"/>
      <c r="G28002" s="1"/>
      <c r="H28002" s="1"/>
      <c r="I28002" s="1"/>
    </row>
    <row r="28003" spans="2:9">
      <c r="B28003" s="1"/>
      <c r="C28003" s="29"/>
      <c r="D28003" s="27"/>
      <c r="E28003" s="27"/>
      <c r="F28003" s="27"/>
      <c r="G28003" s="1"/>
      <c r="H28003" s="1"/>
      <c r="I28003" s="1"/>
    </row>
    <row r="28004" spans="2:9">
      <c r="B28004" s="1"/>
      <c r="C28004" s="29"/>
      <c r="D28004" s="27"/>
      <c r="E28004" s="27"/>
      <c r="F28004" s="27"/>
      <c r="G28004" s="1"/>
      <c r="H28004" s="1"/>
      <c r="I28004" s="1"/>
    </row>
    <row r="28005" spans="2:9">
      <c r="B28005" s="1"/>
      <c r="C28005" s="29"/>
      <c r="D28005" s="27"/>
      <c r="E28005" s="27"/>
      <c r="F28005" s="27"/>
      <c r="G28005" s="1"/>
      <c r="H28005" s="1"/>
      <c r="I28005" s="1"/>
    </row>
    <row r="28006" spans="2:9">
      <c r="B28006" s="1"/>
      <c r="C28006" s="29"/>
      <c r="D28006" s="27"/>
      <c r="E28006" s="27"/>
      <c r="F28006" s="27"/>
      <c r="G28006" s="1"/>
      <c r="H28006" s="1"/>
      <c r="I28006" s="1"/>
    </row>
    <row r="28007" spans="2:9">
      <c r="B28007" s="1"/>
      <c r="C28007" s="29"/>
      <c r="D28007" s="27"/>
      <c r="E28007" s="27"/>
      <c r="F28007" s="27"/>
      <c r="G28007" s="1"/>
      <c r="H28007" s="1"/>
      <c r="I28007" s="1"/>
    </row>
    <row r="28008" spans="2:9">
      <c r="B28008" s="1"/>
      <c r="C28008" s="29"/>
      <c r="D28008" s="27"/>
      <c r="E28008" s="27"/>
      <c r="F28008" s="27"/>
      <c r="G28008" s="1"/>
      <c r="H28008" s="1"/>
      <c r="I28008" s="1"/>
    </row>
    <row r="28009" spans="2:9">
      <c r="B28009" s="1"/>
      <c r="C28009" s="29"/>
      <c r="D28009" s="27"/>
      <c r="E28009" s="27"/>
      <c r="F28009" s="27"/>
      <c r="G28009" s="1"/>
      <c r="H28009" s="1"/>
      <c r="I28009" s="1"/>
    </row>
    <row r="28010" spans="2:9">
      <c r="B28010" s="1"/>
      <c r="C28010" s="29"/>
      <c r="D28010" s="27"/>
      <c r="E28010" s="27"/>
      <c r="F28010" s="27"/>
      <c r="G28010" s="1"/>
      <c r="H28010" s="1"/>
      <c r="I28010" s="1"/>
    </row>
    <row r="28011" spans="2:9">
      <c r="B28011" s="1"/>
      <c r="C28011" s="29"/>
      <c r="D28011" s="27"/>
      <c r="E28011" s="27"/>
      <c r="F28011" s="27"/>
      <c r="G28011" s="1"/>
      <c r="H28011" s="1"/>
      <c r="I28011" s="1"/>
    </row>
    <row r="28012" spans="2:9">
      <c r="B28012" s="1"/>
      <c r="C28012" s="29"/>
      <c r="D28012" s="27"/>
      <c r="E28012" s="27"/>
      <c r="F28012" s="27"/>
      <c r="G28012" s="1"/>
      <c r="H28012" s="1"/>
      <c r="I28012" s="1"/>
    </row>
    <row r="28013" spans="2:9">
      <c r="B28013" s="1"/>
      <c r="C28013" s="29"/>
      <c r="D28013" s="27"/>
      <c r="E28013" s="27"/>
      <c r="F28013" s="27"/>
      <c r="G28013" s="1"/>
      <c r="H28013" s="1"/>
      <c r="I28013" s="1"/>
    </row>
    <row r="28014" spans="2:9">
      <c r="B28014" s="1"/>
      <c r="C28014" s="29"/>
      <c r="D28014" s="27"/>
      <c r="E28014" s="27"/>
      <c r="F28014" s="27"/>
      <c r="G28014" s="1"/>
      <c r="H28014" s="1"/>
      <c r="I28014" s="1"/>
    </row>
    <row r="28015" spans="2:9">
      <c r="B28015" s="1"/>
      <c r="C28015" s="29"/>
      <c r="D28015" s="27"/>
      <c r="E28015" s="27"/>
      <c r="F28015" s="27"/>
      <c r="G28015" s="1"/>
      <c r="H28015" s="1"/>
      <c r="I28015" s="1"/>
    </row>
    <row r="28016" spans="2:9">
      <c r="B28016" s="1"/>
      <c r="C28016" s="29"/>
      <c r="D28016" s="27"/>
      <c r="E28016" s="27"/>
      <c r="F28016" s="27"/>
      <c r="G28016" s="1"/>
      <c r="H28016" s="1"/>
      <c r="I28016" s="1"/>
    </row>
    <row r="28017" spans="2:9">
      <c r="B28017" s="1"/>
      <c r="C28017" s="29"/>
      <c r="D28017" s="27"/>
      <c r="E28017" s="27"/>
      <c r="F28017" s="27"/>
      <c r="G28017" s="1"/>
      <c r="H28017" s="1"/>
      <c r="I28017" s="1"/>
    </row>
    <row r="28018" spans="2:9">
      <c r="B28018" s="1"/>
      <c r="C28018" s="29"/>
      <c r="D28018" s="27"/>
      <c r="E28018" s="27"/>
      <c r="F28018" s="27"/>
      <c r="G28018" s="1"/>
      <c r="H28018" s="1"/>
      <c r="I28018" s="1"/>
    </row>
    <row r="28019" spans="2:9">
      <c r="B28019" s="1"/>
      <c r="C28019" s="29"/>
      <c r="D28019" s="27"/>
      <c r="E28019" s="27"/>
      <c r="F28019" s="27"/>
      <c r="G28019" s="1"/>
      <c r="H28019" s="1"/>
      <c r="I28019" s="1"/>
    </row>
    <row r="28020" spans="2:9">
      <c r="B28020" s="1"/>
      <c r="C28020" s="29"/>
      <c r="D28020" s="27"/>
      <c r="E28020" s="27"/>
      <c r="F28020" s="27"/>
      <c r="G28020" s="1"/>
      <c r="H28020" s="1"/>
      <c r="I28020" s="1"/>
    </row>
    <row r="28021" spans="2:9">
      <c r="B28021" s="1"/>
      <c r="C28021" s="29"/>
      <c r="D28021" s="27"/>
      <c r="E28021" s="27"/>
      <c r="F28021" s="27"/>
      <c r="G28021" s="1"/>
      <c r="H28021" s="1"/>
      <c r="I28021" s="1"/>
    </row>
    <row r="28022" spans="2:9">
      <c r="B28022" s="1"/>
      <c r="C28022" s="29"/>
      <c r="D28022" s="27"/>
      <c r="E28022" s="27"/>
      <c r="F28022" s="27"/>
      <c r="G28022" s="1"/>
      <c r="H28022" s="1"/>
      <c r="I28022" s="1"/>
    </row>
    <row r="28023" spans="2:9">
      <c r="B28023" s="1"/>
      <c r="C28023" s="29"/>
      <c r="D28023" s="27"/>
      <c r="E28023" s="27"/>
      <c r="F28023" s="27"/>
      <c r="G28023" s="1"/>
      <c r="H28023" s="1"/>
      <c r="I28023" s="1"/>
    </row>
    <row r="28024" spans="2:9">
      <c r="B28024" s="1"/>
      <c r="C28024" s="29"/>
      <c r="D28024" s="27"/>
      <c r="E28024" s="27"/>
      <c r="F28024" s="27"/>
      <c r="G28024" s="1"/>
      <c r="H28024" s="1"/>
      <c r="I28024" s="1"/>
    </row>
    <row r="28025" spans="2:9">
      <c r="B28025" s="1"/>
      <c r="C28025" s="29"/>
      <c r="D28025" s="27"/>
      <c r="E28025" s="27"/>
      <c r="F28025" s="27"/>
      <c r="G28025" s="1"/>
      <c r="H28025" s="1"/>
      <c r="I28025" s="1"/>
    </row>
    <row r="28026" spans="2:9">
      <c r="B28026" s="1"/>
      <c r="C28026" s="29"/>
      <c r="D28026" s="27"/>
      <c r="E28026" s="27"/>
      <c r="F28026" s="27"/>
      <c r="G28026" s="1"/>
      <c r="H28026" s="1"/>
      <c r="I28026" s="1"/>
    </row>
    <row r="28027" spans="2:9">
      <c r="B28027" s="1"/>
      <c r="C28027" s="29"/>
      <c r="D28027" s="27"/>
      <c r="E28027" s="27"/>
      <c r="F28027" s="27"/>
      <c r="G28027" s="1"/>
      <c r="H28027" s="1"/>
      <c r="I28027" s="1"/>
    </row>
    <row r="28028" spans="2:9">
      <c r="B28028" s="1"/>
      <c r="C28028" s="29"/>
      <c r="D28028" s="27"/>
      <c r="E28028" s="27"/>
      <c r="F28028" s="27"/>
      <c r="G28028" s="1"/>
      <c r="H28028" s="1"/>
      <c r="I28028" s="1"/>
    </row>
    <row r="28029" spans="2:9">
      <c r="B28029" s="1"/>
      <c r="C28029" s="29"/>
      <c r="D28029" s="27"/>
      <c r="E28029" s="27"/>
      <c r="F28029" s="27"/>
      <c r="G28029" s="1"/>
      <c r="H28029" s="1"/>
      <c r="I28029" s="1"/>
    </row>
    <row r="28030" spans="2:9">
      <c r="B28030" s="1"/>
      <c r="C28030" s="29"/>
      <c r="D28030" s="27"/>
      <c r="E28030" s="27"/>
      <c r="F28030" s="27"/>
      <c r="G28030" s="1"/>
      <c r="H28030" s="1"/>
      <c r="I28030" s="1"/>
    </row>
    <row r="28031" spans="2:9">
      <c r="B28031" s="1"/>
      <c r="C28031" s="29"/>
      <c r="D28031" s="27"/>
      <c r="E28031" s="27"/>
      <c r="F28031" s="27"/>
      <c r="G28031" s="1"/>
      <c r="H28031" s="1"/>
      <c r="I28031" s="1"/>
    </row>
    <row r="28032" spans="2:9">
      <c r="B28032" s="1"/>
      <c r="C28032" s="29"/>
      <c r="D28032" s="27"/>
      <c r="E28032" s="27"/>
      <c r="F28032" s="27"/>
      <c r="G28032" s="1"/>
      <c r="H28032" s="1"/>
      <c r="I28032" s="1"/>
    </row>
    <row r="28033" spans="2:9">
      <c r="B28033" s="1"/>
      <c r="C28033" s="29"/>
      <c r="D28033" s="27"/>
      <c r="E28033" s="27"/>
      <c r="F28033" s="27"/>
      <c r="G28033" s="1"/>
      <c r="H28033" s="1"/>
      <c r="I28033" s="1"/>
    </row>
    <row r="28034" spans="2:9">
      <c r="B28034" s="1"/>
      <c r="C28034" s="29"/>
      <c r="D28034" s="27"/>
      <c r="E28034" s="27"/>
      <c r="F28034" s="27"/>
      <c r="G28034" s="1"/>
      <c r="H28034" s="1"/>
      <c r="I28034" s="1"/>
    </row>
    <row r="28035" spans="2:9">
      <c r="B28035" s="1"/>
      <c r="C28035" s="29"/>
      <c r="D28035" s="27"/>
      <c r="E28035" s="27"/>
      <c r="F28035" s="27"/>
      <c r="G28035" s="1"/>
      <c r="H28035" s="1"/>
      <c r="I28035" s="1"/>
    </row>
    <row r="28036" spans="2:9">
      <c r="B28036" s="1"/>
      <c r="C28036" s="29"/>
      <c r="D28036" s="27"/>
      <c r="E28036" s="27"/>
      <c r="F28036" s="27"/>
      <c r="G28036" s="1"/>
      <c r="H28036" s="1"/>
      <c r="I28036" s="1"/>
    </row>
    <row r="28037" spans="2:9">
      <c r="B28037" s="1"/>
      <c r="C28037" s="29"/>
      <c r="D28037" s="27"/>
      <c r="E28037" s="27"/>
      <c r="F28037" s="27"/>
      <c r="G28037" s="1"/>
      <c r="H28037" s="1"/>
      <c r="I28037" s="1"/>
    </row>
    <row r="28038" spans="2:9">
      <c r="B28038" s="1"/>
      <c r="C28038" s="29"/>
      <c r="D28038" s="27"/>
      <c r="E28038" s="27"/>
      <c r="F28038" s="27"/>
      <c r="G28038" s="1"/>
      <c r="H28038" s="1"/>
      <c r="I28038" s="1"/>
    </row>
    <row r="28039" spans="2:9">
      <c r="B28039" s="1"/>
      <c r="C28039" s="29"/>
      <c r="D28039" s="27"/>
      <c r="E28039" s="27"/>
      <c r="F28039" s="27"/>
      <c r="G28039" s="1"/>
      <c r="H28039" s="1"/>
      <c r="I28039" s="1"/>
    </row>
    <row r="28040" spans="2:9">
      <c r="B28040" s="1"/>
      <c r="C28040" s="29"/>
      <c r="D28040" s="27"/>
      <c r="E28040" s="27"/>
      <c r="F28040" s="27"/>
      <c r="G28040" s="1"/>
      <c r="H28040" s="1"/>
      <c r="I28040" s="1"/>
    </row>
    <row r="28041" spans="2:9">
      <c r="B28041" s="1"/>
      <c r="C28041" s="29"/>
      <c r="D28041" s="27"/>
      <c r="E28041" s="27"/>
      <c r="F28041" s="27"/>
      <c r="G28041" s="1"/>
      <c r="H28041" s="1"/>
      <c r="I28041" s="1"/>
    </row>
    <row r="28042" spans="2:9">
      <c r="B28042" s="1"/>
      <c r="C28042" s="29"/>
      <c r="D28042" s="27"/>
      <c r="E28042" s="27"/>
      <c r="F28042" s="27"/>
      <c r="G28042" s="1"/>
      <c r="H28042" s="1"/>
      <c r="I28042" s="1"/>
    </row>
    <row r="28043" spans="2:9">
      <c r="B28043" s="1"/>
      <c r="C28043" s="29"/>
      <c r="D28043" s="27"/>
      <c r="E28043" s="27"/>
      <c r="F28043" s="27"/>
      <c r="G28043" s="1"/>
      <c r="H28043" s="1"/>
      <c r="I28043" s="1"/>
    </row>
    <row r="28044" spans="2:9">
      <c r="B28044" s="1"/>
      <c r="C28044" s="29"/>
      <c r="D28044" s="27"/>
      <c r="E28044" s="27"/>
      <c r="F28044" s="27"/>
      <c r="G28044" s="1"/>
      <c r="H28044" s="1"/>
      <c r="I28044" s="1"/>
    </row>
    <row r="28045" spans="2:9">
      <c r="B28045" s="1"/>
      <c r="C28045" s="29"/>
      <c r="D28045" s="27"/>
      <c r="E28045" s="27"/>
      <c r="F28045" s="27"/>
      <c r="G28045" s="1"/>
      <c r="H28045" s="1"/>
      <c r="I28045" s="1"/>
    </row>
    <row r="28046" spans="2:9">
      <c r="B28046" s="1"/>
      <c r="C28046" s="29"/>
      <c r="D28046" s="27"/>
      <c r="E28046" s="27"/>
      <c r="F28046" s="27"/>
      <c r="G28046" s="1"/>
      <c r="H28046" s="1"/>
      <c r="I28046" s="1"/>
    </row>
    <row r="28047" spans="2:9">
      <c r="B28047" s="1"/>
      <c r="C28047" s="29"/>
      <c r="D28047" s="27"/>
      <c r="E28047" s="27"/>
      <c r="F28047" s="27"/>
      <c r="G28047" s="1"/>
      <c r="H28047" s="1"/>
      <c r="I28047" s="1"/>
    </row>
    <row r="28048" spans="2:9">
      <c r="B28048" s="1"/>
      <c r="C28048" s="29"/>
      <c r="D28048" s="27"/>
      <c r="E28048" s="27"/>
      <c r="F28048" s="27"/>
      <c r="G28048" s="1"/>
      <c r="H28048" s="1"/>
      <c r="I28048" s="1"/>
    </row>
    <row r="28049" spans="2:9">
      <c r="B28049" s="1"/>
      <c r="C28049" s="29"/>
      <c r="D28049" s="27"/>
      <c r="E28049" s="27"/>
      <c r="F28049" s="27"/>
      <c r="G28049" s="1"/>
      <c r="H28049" s="1"/>
      <c r="I28049" s="1"/>
    </row>
    <row r="28050" spans="2:9">
      <c r="B28050" s="1"/>
      <c r="C28050" s="29"/>
      <c r="D28050" s="27"/>
      <c r="E28050" s="27"/>
      <c r="F28050" s="27"/>
      <c r="G28050" s="1"/>
      <c r="H28050" s="1"/>
      <c r="I28050" s="1"/>
    </row>
    <row r="28051" spans="2:9">
      <c r="B28051" s="1"/>
      <c r="C28051" s="29"/>
      <c r="D28051" s="27"/>
      <c r="E28051" s="27"/>
      <c r="F28051" s="27"/>
      <c r="G28051" s="1"/>
      <c r="H28051" s="1"/>
      <c r="I28051" s="1"/>
    </row>
    <row r="28052" spans="2:9">
      <c r="B28052" s="1"/>
      <c r="C28052" s="29"/>
      <c r="D28052" s="27"/>
      <c r="E28052" s="27"/>
      <c r="F28052" s="27"/>
      <c r="G28052" s="1"/>
      <c r="H28052" s="1"/>
      <c r="I28052" s="1"/>
    </row>
    <row r="28053" spans="2:9">
      <c r="B28053" s="1"/>
      <c r="C28053" s="29"/>
      <c r="D28053" s="27"/>
      <c r="E28053" s="27"/>
      <c r="F28053" s="27"/>
      <c r="G28053" s="1"/>
      <c r="H28053" s="1"/>
      <c r="I28053" s="1"/>
    </row>
    <row r="28054" spans="2:9">
      <c r="B28054" s="1"/>
      <c r="C28054" s="29"/>
      <c r="D28054" s="27"/>
      <c r="E28054" s="27"/>
      <c r="F28054" s="27"/>
      <c r="G28054" s="1"/>
      <c r="H28054" s="1"/>
      <c r="I28054" s="1"/>
    </row>
    <row r="28055" spans="2:9">
      <c r="B28055" s="1"/>
      <c r="C28055" s="29"/>
      <c r="D28055" s="27"/>
      <c r="E28055" s="27"/>
      <c r="F28055" s="27"/>
      <c r="G28055" s="1"/>
      <c r="H28055" s="1"/>
      <c r="I28055" s="1"/>
    </row>
    <row r="28056" spans="2:9">
      <c r="B28056" s="1"/>
      <c r="C28056" s="29"/>
      <c r="D28056" s="27"/>
      <c r="E28056" s="27"/>
      <c r="F28056" s="27"/>
      <c r="G28056" s="1"/>
      <c r="H28056" s="1"/>
      <c r="I28056" s="1"/>
    </row>
    <row r="28057" spans="2:9">
      <c r="B28057" s="1"/>
      <c r="C28057" s="29"/>
      <c r="D28057" s="27"/>
      <c r="E28057" s="27"/>
      <c r="F28057" s="27"/>
      <c r="G28057" s="1"/>
      <c r="H28057" s="1"/>
      <c r="I28057" s="1"/>
    </row>
    <row r="28058" spans="2:9">
      <c r="B28058" s="1"/>
      <c r="C28058" s="29"/>
      <c r="D28058" s="27"/>
      <c r="E28058" s="27"/>
      <c r="F28058" s="27"/>
      <c r="G28058" s="1"/>
      <c r="H28058" s="1"/>
      <c r="I28058" s="1"/>
    </row>
    <row r="28059" spans="2:9">
      <c r="B28059" s="1"/>
      <c r="C28059" s="29"/>
      <c r="D28059" s="27"/>
      <c r="E28059" s="27"/>
      <c r="F28059" s="27"/>
      <c r="G28059" s="1"/>
      <c r="H28059" s="1"/>
      <c r="I28059" s="1"/>
    </row>
    <row r="28060" spans="2:9">
      <c r="B28060" s="1"/>
      <c r="C28060" s="29"/>
      <c r="D28060" s="27"/>
      <c r="E28060" s="27"/>
      <c r="F28060" s="27"/>
      <c r="G28060" s="1"/>
      <c r="H28060" s="1"/>
      <c r="I28060" s="1"/>
    </row>
    <row r="28061" spans="2:9">
      <c r="B28061" s="1"/>
      <c r="C28061" s="29"/>
      <c r="D28061" s="27"/>
      <c r="E28061" s="27"/>
      <c r="F28061" s="27"/>
      <c r="G28061" s="1"/>
      <c r="H28061" s="1"/>
      <c r="I28061" s="1"/>
    </row>
    <row r="28062" spans="2:9">
      <c r="B28062" s="1"/>
      <c r="C28062" s="29"/>
      <c r="D28062" s="27"/>
      <c r="E28062" s="27"/>
      <c r="F28062" s="27"/>
      <c r="G28062" s="1"/>
      <c r="H28062" s="1"/>
      <c r="I28062" s="1"/>
    </row>
    <row r="28063" spans="2:9">
      <c r="B28063" s="1"/>
      <c r="C28063" s="29"/>
      <c r="D28063" s="27"/>
      <c r="E28063" s="27"/>
      <c r="F28063" s="27"/>
      <c r="G28063" s="1"/>
      <c r="H28063" s="1"/>
      <c r="I28063" s="1"/>
    </row>
    <row r="28064" spans="2:9">
      <c r="B28064" s="1"/>
      <c r="C28064" s="29"/>
      <c r="D28064" s="27"/>
      <c r="E28064" s="27"/>
      <c r="F28064" s="27"/>
      <c r="G28064" s="1"/>
      <c r="H28064" s="1"/>
      <c r="I28064" s="1"/>
    </row>
    <row r="28065" spans="2:9">
      <c r="B28065" s="1"/>
      <c r="C28065" s="29"/>
      <c r="D28065" s="27"/>
      <c r="E28065" s="27"/>
      <c r="F28065" s="27"/>
      <c r="G28065" s="1"/>
      <c r="H28065" s="1"/>
      <c r="I28065" s="1"/>
    </row>
    <row r="28066" spans="2:9">
      <c r="B28066" s="1"/>
      <c r="C28066" s="29"/>
      <c r="D28066" s="27"/>
      <c r="E28066" s="27"/>
      <c r="F28066" s="27"/>
      <c r="G28066" s="1"/>
      <c r="H28066" s="1"/>
      <c r="I28066" s="1"/>
    </row>
    <row r="28067" spans="2:9">
      <c r="B28067" s="1"/>
      <c r="C28067" s="29"/>
      <c r="D28067" s="27"/>
      <c r="E28067" s="27"/>
      <c r="F28067" s="27"/>
      <c r="G28067" s="1"/>
      <c r="H28067" s="1"/>
      <c r="I28067" s="1"/>
    </row>
    <row r="28068" spans="2:9">
      <c r="B28068" s="1"/>
      <c r="C28068" s="29"/>
      <c r="D28068" s="27"/>
      <c r="E28068" s="27"/>
      <c r="F28068" s="27"/>
      <c r="G28068" s="1"/>
      <c r="H28068" s="1"/>
      <c r="I28068" s="1"/>
    </row>
    <row r="28069" spans="2:9">
      <c r="B28069" s="1"/>
      <c r="C28069" s="29"/>
      <c r="D28069" s="27"/>
      <c r="E28069" s="27"/>
      <c r="F28069" s="27"/>
      <c r="G28069" s="1"/>
      <c r="H28069" s="1"/>
      <c r="I28069" s="1"/>
    </row>
    <row r="28070" spans="2:9">
      <c r="B28070" s="1"/>
      <c r="C28070" s="29"/>
      <c r="D28070" s="27"/>
      <c r="E28070" s="27"/>
      <c r="F28070" s="27"/>
      <c r="G28070" s="1"/>
      <c r="H28070" s="1"/>
      <c r="I28070" s="1"/>
    </row>
    <row r="28071" spans="2:9">
      <c r="B28071" s="1"/>
      <c r="C28071" s="29"/>
      <c r="D28071" s="27"/>
      <c r="E28071" s="27"/>
      <c r="F28071" s="27"/>
      <c r="G28071" s="1"/>
      <c r="H28071" s="1"/>
      <c r="I28071" s="1"/>
    </row>
    <row r="28072" spans="2:9">
      <c r="B28072" s="1"/>
      <c r="C28072" s="29"/>
      <c r="D28072" s="27"/>
      <c r="E28072" s="27"/>
      <c r="F28072" s="27"/>
      <c r="G28072" s="1"/>
      <c r="H28072" s="1"/>
      <c r="I28072" s="1"/>
    </row>
    <row r="28073" spans="2:9">
      <c r="B28073" s="1"/>
      <c r="C28073" s="29"/>
      <c r="D28073" s="27"/>
      <c r="E28073" s="27"/>
      <c r="F28073" s="27"/>
      <c r="G28073" s="1"/>
      <c r="H28073" s="1"/>
      <c r="I28073" s="1"/>
    </row>
    <row r="28074" spans="2:9">
      <c r="B28074" s="1"/>
      <c r="C28074" s="29"/>
      <c r="D28074" s="27"/>
      <c r="E28074" s="27"/>
      <c r="F28074" s="27"/>
      <c r="G28074" s="1"/>
      <c r="H28074" s="1"/>
      <c r="I28074" s="1"/>
    </row>
    <row r="28075" spans="2:9">
      <c r="B28075" s="1"/>
      <c r="C28075" s="29"/>
      <c r="D28075" s="27"/>
      <c r="E28075" s="27"/>
      <c r="F28075" s="27"/>
      <c r="G28075" s="1"/>
      <c r="H28075" s="1"/>
      <c r="I28075" s="1"/>
    </row>
    <row r="28076" spans="2:9">
      <c r="B28076" s="1"/>
      <c r="C28076" s="29"/>
      <c r="D28076" s="27"/>
      <c r="E28076" s="27"/>
      <c r="F28076" s="27"/>
      <c r="G28076" s="1"/>
      <c r="H28076" s="1"/>
      <c r="I28076" s="1"/>
    </row>
    <row r="28077" spans="2:9">
      <c r="B28077" s="1"/>
      <c r="C28077" s="29"/>
      <c r="D28077" s="27"/>
      <c r="E28077" s="27"/>
      <c r="F28077" s="27"/>
      <c r="G28077" s="1"/>
      <c r="H28077" s="1"/>
      <c r="I28077" s="1"/>
    </row>
    <row r="28078" spans="2:9">
      <c r="B28078" s="1"/>
      <c r="C28078" s="29"/>
      <c r="D28078" s="27"/>
      <c r="E28078" s="27"/>
      <c r="F28078" s="27"/>
      <c r="G28078" s="1"/>
      <c r="H28078" s="1"/>
      <c r="I28078" s="1"/>
    </row>
    <row r="28079" spans="2:9">
      <c r="B28079" s="1"/>
      <c r="C28079" s="29"/>
      <c r="D28079" s="27"/>
      <c r="E28079" s="27"/>
      <c r="F28079" s="27"/>
      <c r="G28079" s="1"/>
      <c r="H28079" s="1"/>
      <c r="I28079" s="1"/>
    </row>
    <row r="28080" spans="2:9">
      <c r="B28080" s="1"/>
      <c r="C28080" s="29"/>
      <c r="D28080" s="27"/>
      <c r="E28080" s="27"/>
      <c r="F28080" s="27"/>
      <c r="G28080" s="1"/>
      <c r="H28080" s="1"/>
      <c r="I28080" s="1"/>
    </row>
    <row r="28081" spans="2:9">
      <c r="B28081" s="1"/>
      <c r="C28081" s="29"/>
      <c r="D28081" s="27"/>
      <c r="E28081" s="27"/>
      <c r="F28081" s="27"/>
      <c r="G28081" s="1"/>
      <c r="H28081" s="1"/>
      <c r="I28081" s="1"/>
    </row>
    <row r="28082" spans="2:9">
      <c r="B28082" s="1"/>
      <c r="C28082" s="29"/>
      <c r="D28082" s="27"/>
      <c r="E28082" s="27"/>
      <c r="F28082" s="27"/>
      <c r="G28082" s="1"/>
      <c r="H28082" s="1"/>
      <c r="I28082" s="1"/>
    </row>
    <row r="28083" spans="2:9">
      <c r="B28083" s="1"/>
      <c r="C28083" s="29"/>
      <c r="D28083" s="27"/>
      <c r="E28083" s="27"/>
      <c r="F28083" s="27"/>
      <c r="G28083" s="1"/>
      <c r="H28083" s="1"/>
      <c r="I28083" s="1"/>
    </row>
    <row r="28084" spans="2:9">
      <c r="B28084" s="1"/>
      <c r="C28084" s="29"/>
      <c r="D28084" s="27"/>
      <c r="E28084" s="27"/>
      <c r="F28084" s="27"/>
      <c r="G28084" s="1"/>
      <c r="H28084" s="1"/>
      <c r="I28084" s="1"/>
    </row>
    <row r="28085" spans="2:9">
      <c r="B28085" s="1"/>
      <c r="C28085" s="29"/>
      <c r="D28085" s="27"/>
      <c r="E28085" s="27"/>
      <c r="F28085" s="27"/>
      <c r="G28085" s="1"/>
      <c r="H28085" s="1"/>
      <c r="I28085" s="1"/>
    </row>
    <row r="28086" spans="2:9">
      <c r="B28086" s="1"/>
      <c r="C28086" s="29"/>
      <c r="D28086" s="27"/>
      <c r="E28086" s="27"/>
      <c r="F28086" s="27"/>
      <c r="G28086" s="1"/>
      <c r="H28086" s="1"/>
      <c r="I28086" s="1"/>
    </row>
    <row r="28087" spans="2:9">
      <c r="B28087" s="1"/>
      <c r="C28087" s="29"/>
      <c r="D28087" s="27"/>
      <c r="E28087" s="27"/>
      <c r="F28087" s="27"/>
      <c r="G28087" s="1"/>
      <c r="H28087" s="1"/>
      <c r="I28087" s="1"/>
    </row>
    <row r="28088" spans="2:9">
      <c r="B28088" s="1"/>
      <c r="C28088" s="29"/>
      <c r="D28088" s="27"/>
      <c r="E28088" s="27"/>
      <c r="F28088" s="27"/>
      <c r="G28088" s="1"/>
      <c r="H28088" s="1"/>
      <c r="I28088" s="1"/>
    </row>
    <row r="28089" spans="2:9">
      <c r="B28089" s="1"/>
      <c r="C28089" s="29"/>
      <c r="D28089" s="27"/>
      <c r="E28089" s="27"/>
      <c r="F28089" s="27"/>
      <c r="G28089" s="1"/>
      <c r="H28089" s="1"/>
      <c r="I28089" s="1"/>
    </row>
    <row r="28090" spans="2:9">
      <c r="B28090" s="1"/>
      <c r="C28090" s="29"/>
      <c r="D28090" s="27"/>
      <c r="E28090" s="27"/>
      <c r="F28090" s="27"/>
      <c r="G28090" s="1"/>
      <c r="H28090" s="1"/>
      <c r="I28090" s="1"/>
    </row>
    <row r="28091" spans="2:9">
      <c r="B28091" s="1"/>
      <c r="C28091" s="29"/>
      <c r="D28091" s="27"/>
      <c r="E28091" s="27"/>
      <c r="F28091" s="27"/>
      <c r="G28091" s="1"/>
      <c r="H28091" s="1"/>
      <c r="I28091" s="1"/>
    </row>
    <row r="28092" spans="2:9">
      <c r="B28092" s="1"/>
      <c r="C28092" s="29"/>
      <c r="D28092" s="27"/>
      <c r="E28092" s="27"/>
      <c r="F28092" s="27"/>
      <c r="G28092" s="1"/>
      <c r="H28092" s="1"/>
      <c r="I28092" s="1"/>
    </row>
    <row r="28093" spans="2:9">
      <c r="B28093" s="1"/>
      <c r="C28093" s="29"/>
      <c r="D28093" s="27"/>
      <c r="E28093" s="27"/>
      <c r="F28093" s="27"/>
      <c r="G28093" s="1"/>
      <c r="H28093" s="1"/>
      <c r="I28093" s="1"/>
    </row>
    <row r="28094" spans="2:9">
      <c r="B28094" s="1"/>
      <c r="C28094" s="29"/>
      <c r="D28094" s="27"/>
      <c r="E28094" s="27"/>
      <c r="F28094" s="27"/>
      <c r="G28094" s="1"/>
      <c r="H28094" s="1"/>
      <c r="I28094" s="1"/>
    </row>
    <row r="28095" spans="2:9">
      <c r="B28095" s="1"/>
      <c r="C28095" s="29"/>
      <c r="D28095" s="27"/>
      <c r="E28095" s="27"/>
      <c r="F28095" s="27"/>
      <c r="G28095" s="1"/>
      <c r="H28095" s="1"/>
      <c r="I28095" s="1"/>
    </row>
    <row r="28096" spans="2:9">
      <c r="B28096" s="1"/>
      <c r="C28096" s="29"/>
      <c r="D28096" s="27"/>
      <c r="E28096" s="27"/>
      <c r="F28096" s="27"/>
      <c r="G28096" s="1"/>
      <c r="H28096" s="1"/>
      <c r="I28096" s="1"/>
    </row>
    <row r="28097" spans="2:9">
      <c r="B28097" s="1"/>
      <c r="C28097" s="29"/>
      <c r="D28097" s="27"/>
      <c r="E28097" s="27"/>
      <c r="F28097" s="27"/>
      <c r="G28097" s="1"/>
      <c r="H28097" s="1"/>
      <c r="I28097" s="1"/>
    </row>
    <row r="28098" spans="2:9">
      <c r="B28098" s="1"/>
      <c r="C28098" s="29"/>
      <c r="D28098" s="27"/>
      <c r="E28098" s="27"/>
      <c r="F28098" s="27"/>
      <c r="G28098" s="1"/>
      <c r="H28098" s="1"/>
      <c r="I28098" s="1"/>
    </row>
    <row r="28099" spans="2:9">
      <c r="B28099" s="1"/>
      <c r="C28099" s="29"/>
      <c r="D28099" s="27"/>
      <c r="E28099" s="27"/>
      <c r="F28099" s="27"/>
      <c r="G28099" s="1"/>
      <c r="H28099" s="1"/>
      <c r="I28099" s="1"/>
    </row>
    <row r="28100" spans="2:9">
      <c r="B28100" s="1"/>
      <c r="C28100" s="29"/>
      <c r="D28100" s="27"/>
      <c r="E28100" s="27"/>
      <c r="F28100" s="27"/>
      <c r="G28100" s="1"/>
      <c r="H28100" s="1"/>
      <c r="I28100" s="1"/>
    </row>
    <row r="28101" spans="2:9">
      <c r="B28101" s="1"/>
      <c r="C28101" s="29"/>
      <c r="D28101" s="27"/>
      <c r="E28101" s="27"/>
      <c r="F28101" s="27"/>
      <c r="G28101" s="1"/>
      <c r="H28101" s="1"/>
      <c r="I28101" s="1"/>
    </row>
    <row r="28102" spans="2:9">
      <c r="B28102" s="1"/>
      <c r="C28102" s="29"/>
      <c r="D28102" s="27"/>
      <c r="E28102" s="27"/>
      <c r="F28102" s="27"/>
      <c r="G28102" s="1"/>
      <c r="H28102" s="1"/>
      <c r="I28102" s="1"/>
    </row>
    <row r="28103" spans="2:9">
      <c r="B28103" s="1"/>
      <c r="C28103" s="29"/>
      <c r="D28103" s="27"/>
      <c r="E28103" s="27"/>
      <c r="F28103" s="27"/>
      <c r="G28103" s="1"/>
      <c r="H28103" s="1"/>
      <c r="I28103" s="1"/>
    </row>
    <row r="28104" spans="2:9">
      <c r="B28104" s="1"/>
      <c r="C28104" s="29"/>
      <c r="D28104" s="27"/>
      <c r="E28104" s="27"/>
      <c r="F28104" s="27"/>
      <c r="G28104" s="1"/>
      <c r="H28104" s="1"/>
      <c r="I28104" s="1"/>
    </row>
    <row r="28105" spans="2:9">
      <c r="B28105" s="1"/>
      <c r="C28105" s="29"/>
      <c r="D28105" s="27"/>
      <c r="E28105" s="27"/>
      <c r="F28105" s="27"/>
      <c r="G28105" s="1"/>
      <c r="H28105" s="1"/>
      <c r="I28105" s="1"/>
    </row>
    <row r="28106" spans="2:9">
      <c r="B28106" s="1"/>
      <c r="C28106" s="29"/>
      <c r="D28106" s="27"/>
      <c r="E28106" s="27"/>
      <c r="F28106" s="27"/>
      <c r="G28106" s="1"/>
      <c r="H28106" s="1"/>
      <c r="I28106" s="1"/>
    </row>
    <row r="28107" spans="2:9">
      <c r="B28107" s="1"/>
      <c r="C28107" s="29"/>
      <c r="D28107" s="27"/>
      <c r="E28107" s="27"/>
      <c r="F28107" s="27"/>
      <c r="G28107" s="1"/>
      <c r="H28107" s="1"/>
      <c r="I28107" s="1"/>
    </row>
    <row r="28108" spans="2:9">
      <c r="B28108" s="1"/>
      <c r="C28108" s="29"/>
      <c r="D28108" s="27"/>
      <c r="E28108" s="27"/>
      <c r="F28108" s="27"/>
      <c r="G28108" s="1"/>
      <c r="H28108" s="1"/>
      <c r="I28108" s="1"/>
    </row>
    <row r="28109" spans="2:9">
      <c r="B28109" s="1"/>
      <c r="C28109" s="29"/>
      <c r="D28109" s="27"/>
      <c r="E28109" s="27"/>
      <c r="F28109" s="27"/>
      <c r="G28109" s="1"/>
      <c r="H28109" s="1"/>
      <c r="I28109" s="1"/>
    </row>
    <row r="28110" spans="2:9">
      <c r="B28110" s="1"/>
      <c r="C28110" s="29"/>
      <c r="D28110" s="27"/>
      <c r="E28110" s="27"/>
      <c r="F28110" s="27"/>
      <c r="G28110" s="1"/>
      <c r="H28110" s="1"/>
      <c r="I28110" s="1"/>
    </row>
    <row r="28111" spans="2:9">
      <c r="B28111" s="1"/>
      <c r="C28111" s="29"/>
      <c r="D28111" s="27"/>
      <c r="E28111" s="27"/>
      <c r="F28111" s="27"/>
      <c r="G28111" s="1"/>
      <c r="H28111" s="1"/>
      <c r="I28111" s="1"/>
    </row>
    <row r="28112" spans="2:9">
      <c r="B28112" s="1"/>
      <c r="C28112" s="29"/>
      <c r="D28112" s="27"/>
      <c r="E28112" s="27"/>
      <c r="F28112" s="27"/>
      <c r="G28112" s="1"/>
      <c r="H28112" s="1"/>
      <c r="I28112" s="1"/>
    </row>
    <row r="28113" spans="2:9">
      <c r="B28113" s="1"/>
      <c r="C28113" s="29"/>
      <c r="D28113" s="27"/>
      <c r="E28113" s="27"/>
      <c r="F28113" s="27"/>
      <c r="G28113" s="1"/>
      <c r="H28113" s="1"/>
      <c r="I28113" s="1"/>
    </row>
    <row r="28114" spans="2:9">
      <c r="B28114" s="1"/>
      <c r="C28114" s="29"/>
      <c r="D28114" s="27"/>
      <c r="E28114" s="27"/>
      <c r="F28114" s="27"/>
      <c r="G28114" s="1"/>
      <c r="H28114" s="1"/>
      <c r="I28114" s="1"/>
    </row>
    <row r="28115" spans="2:9">
      <c r="B28115" s="1"/>
      <c r="C28115" s="29"/>
      <c r="D28115" s="27"/>
      <c r="E28115" s="27"/>
      <c r="F28115" s="27"/>
      <c r="G28115" s="1"/>
      <c r="H28115" s="1"/>
      <c r="I28115" s="1"/>
    </row>
    <row r="28116" spans="2:9">
      <c r="B28116" s="1"/>
      <c r="C28116" s="29"/>
      <c r="D28116" s="27"/>
      <c r="E28116" s="27"/>
      <c r="F28116" s="27"/>
      <c r="G28116" s="1"/>
      <c r="H28116" s="1"/>
      <c r="I28116" s="1"/>
    </row>
    <row r="28117" spans="2:9">
      <c r="B28117" s="1"/>
      <c r="C28117" s="29"/>
      <c r="D28117" s="27"/>
      <c r="E28117" s="27"/>
      <c r="F28117" s="27"/>
      <c r="G28117" s="1"/>
      <c r="H28117" s="1"/>
      <c r="I28117" s="1"/>
    </row>
    <row r="28118" spans="2:9">
      <c r="B28118" s="1"/>
      <c r="C28118" s="29"/>
      <c r="D28118" s="27"/>
      <c r="E28118" s="27"/>
      <c r="F28118" s="27"/>
      <c r="G28118" s="1"/>
      <c r="H28118" s="1"/>
      <c r="I28118" s="1"/>
    </row>
    <row r="28119" spans="2:9">
      <c r="B28119" s="1"/>
      <c r="C28119" s="29"/>
      <c r="D28119" s="27"/>
      <c r="E28119" s="27"/>
      <c r="F28119" s="27"/>
      <c r="G28119" s="1"/>
      <c r="H28119" s="1"/>
      <c r="I28119" s="1"/>
    </row>
    <row r="28120" spans="2:9">
      <c r="B28120" s="1"/>
      <c r="C28120" s="29"/>
      <c r="D28120" s="27"/>
      <c r="E28120" s="27"/>
      <c r="F28120" s="27"/>
      <c r="G28120" s="1"/>
      <c r="H28120" s="1"/>
      <c r="I28120" s="1"/>
    </row>
    <row r="28121" spans="2:9">
      <c r="B28121" s="1"/>
      <c r="C28121" s="29"/>
      <c r="D28121" s="27"/>
      <c r="E28121" s="27"/>
      <c r="F28121" s="27"/>
      <c r="G28121" s="1"/>
      <c r="H28121" s="1"/>
      <c r="I28121" s="1"/>
    </row>
    <row r="28122" spans="2:9">
      <c r="B28122" s="1"/>
      <c r="C28122" s="29"/>
      <c r="D28122" s="27"/>
      <c r="E28122" s="27"/>
      <c r="F28122" s="27"/>
      <c r="G28122" s="1"/>
      <c r="H28122" s="1"/>
      <c r="I28122" s="1"/>
    </row>
    <row r="28123" spans="2:9">
      <c r="B28123" s="1"/>
      <c r="C28123" s="29"/>
      <c r="D28123" s="27"/>
      <c r="E28123" s="27"/>
      <c r="F28123" s="27"/>
      <c r="G28123" s="1"/>
      <c r="H28123" s="1"/>
      <c r="I28123" s="1"/>
    </row>
    <row r="28124" spans="2:9">
      <c r="B28124" s="1"/>
      <c r="C28124" s="29"/>
      <c r="D28124" s="27"/>
      <c r="E28124" s="27"/>
      <c r="F28124" s="27"/>
      <c r="G28124" s="1"/>
      <c r="H28124" s="1"/>
      <c r="I28124" s="1"/>
    </row>
    <row r="28125" spans="2:9">
      <c r="B28125" s="1"/>
      <c r="C28125" s="29"/>
      <c r="D28125" s="27"/>
      <c r="E28125" s="27"/>
      <c r="F28125" s="27"/>
      <c r="G28125" s="1"/>
      <c r="H28125" s="1"/>
      <c r="I28125" s="1"/>
    </row>
    <row r="28126" spans="2:9">
      <c r="B28126" s="1"/>
      <c r="C28126" s="29"/>
      <c r="D28126" s="27"/>
      <c r="E28126" s="27"/>
      <c r="F28126" s="27"/>
      <c r="G28126" s="1"/>
      <c r="H28126" s="1"/>
      <c r="I28126" s="1"/>
    </row>
    <row r="28127" spans="2:9">
      <c r="B28127" s="1"/>
      <c r="C28127" s="29"/>
      <c r="D28127" s="27"/>
      <c r="E28127" s="27"/>
      <c r="F28127" s="27"/>
      <c r="G28127" s="1"/>
      <c r="H28127" s="1"/>
      <c r="I28127" s="1"/>
    </row>
    <row r="28128" spans="2:9">
      <c r="B28128" s="1"/>
      <c r="C28128" s="29"/>
      <c r="D28128" s="27"/>
      <c r="E28128" s="27"/>
      <c r="F28128" s="27"/>
      <c r="G28128" s="1"/>
      <c r="H28128" s="1"/>
      <c r="I28128" s="1"/>
    </row>
    <row r="28129" spans="2:9">
      <c r="B28129" s="1"/>
      <c r="C28129" s="29"/>
      <c r="D28129" s="27"/>
      <c r="E28129" s="27"/>
      <c r="F28129" s="27"/>
      <c r="G28129" s="1"/>
      <c r="H28129" s="1"/>
      <c r="I28129" s="1"/>
    </row>
    <row r="28130" spans="2:9">
      <c r="B28130" s="1"/>
      <c r="C28130" s="29"/>
      <c r="D28130" s="27"/>
      <c r="E28130" s="27"/>
      <c r="F28130" s="27"/>
      <c r="G28130" s="1"/>
      <c r="H28130" s="1"/>
      <c r="I28130" s="1"/>
    </row>
    <row r="28131" spans="2:9">
      <c r="B28131" s="1"/>
      <c r="C28131" s="29"/>
      <c r="D28131" s="27"/>
      <c r="E28131" s="27"/>
      <c r="F28131" s="27"/>
      <c r="G28131" s="1"/>
      <c r="H28131" s="1"/>
      <c r="I28131" s="1"/>
    </row>
    <row r="28132" spans="2:9">
      <c r="B28132" s="1"/>
      <c r="C28132" s="29"/>
      <c r="D28132" s="27"/>
      <c r="E28132" s="27"/>
      <c r="F28132" s="27"/>
      <c r="G28132" s="1"/>
      <c r="H28132" s="1"/>
      <c r="I28132" s="1"/>
    </row>
    <row r="28133" spans="2:9">
      <c r="B28133" s="1"/>
      <c r="C28133" s="29"/>
      <c r="D28133" s="27"/>
      <c r="E28133" s="27"/>
      <c r="F28133" s="27"/>
      <c r="G28133" s="1"/>
      <c r="H28133" s="1"/>
      <c r="I28133" s="1"/>
    </row>
    <row r="28134" spans="2:9">
      <c r="B28134" s="1"/>
      <c r="C28134" s="29"/>
      <c r="D28134" s="27"/>
      <c r="E28134" s="27"/>
      <c r="F28134" s="27"/>
      <c r="G28134" s="1"/>
      <c r="H28134" s="1"/>
      <c r="I28134" s="1"/>
    </row>
    <row r="28135" spans="2:9">
      <c r="B28135" s="1"/>
      <c r="C28135" s="29"/>
      <c r="D28135" s="27"/>
      <c r="E28135" s="27"/>
      <c r="F28135" s="27"/>
      <c r="G28135" s="1"/>
      <c r="H28135" s="1"/>
      <c r="I28135" s="1"/>
    </row>
    <row r="28136" spans="2:9">
      <c r="B28136" s="1"/>
      <c r="C28136" s="29"/>
      <c r="D28136" s="27"/>
      <c r="E28136" s="27"/>
      <c r="F28136" s="27"/>
      <c r="G28136" s="1"/>
      <c r="H28136" s="1"/>
      <c r="I28136" s="1"/>
    </row>
    <row r="28137" spans="2:9">
      <c r="B28137" s="1"/>
      <c r="C28137" s="29"/>
      <c r="D28137" s="27"/>
      <c r="E28137" s="27"/>
      <c r="F28137" s="27"/>
      <c r="G28137" s="1"/>
      <c r="H28137" s="1"/>
      <c r="I28137" s="1"/>
    </row>
    <row r="28138" spans="2:9">
      <c r="B28138" s="1"/>
      <c r="C28138" s="29"/>
      <c r="D28138" s="27"/>
      <c r="E28138" s="27"/>
      <c r="F28138" s="27"/>
      <c r="G28138" s="1"/>
      <c r="H28138" s="1"/>
      <c r="I28138" s="1"/>
    </row>
    <row r="28139" spans="2:9">
      <c r="B28139" s="1"/>
      <c r="C28139" s="29"/>
      <c r="D28139" s="27"/>
      <c r="E28139" s="27"/>
      <c r="F28139" s="27"/>
      <c r="G28139" s="1"/>
      <c r="H28139" s="1"/>
      <c r="I28139" s="1"/>
    </row>
    <row r="28140" spans="2:9">
      <c r="B28140" s="1"/>
      <c r="C28140" s="29"/>
      <c r="D28140" s="27"/>
      <c r="E28140" s="27"/>
      <c r="F28140" s="27"/>
      <c r="G28140" s="1"/>
      <c r="H28140" s="1"/>
      <c r="I28140" s="1"/>
    </row>
    <row r="28141" spans="2:9">
      <c r="B28141" s="1"/>
      <c r="C28141" s="29"/>
      <c r="D28141" s="27"/>
      <c r="E28141" s="27"/>
      <c r="F28141" s="27"/>
      <c r="G28141" s="1"/>
      <c r="H28141" s="1"/>
      <c r="I28141" s="1"/>
    </row>
    <row r="28142" spans="2:9">
      <c r="B28142" s="1"/>
      <c r="C28142" s="29"/>
      <c r="D28142" s="27"/>
      <c r="E28142" s="27"/>
      <c r="F28142" s="27"/>
      <c r="G28142" s="1"/>
      <c r="H28142" s="1"/>
      <c r="I28142" s="1"/>
    </row>
    <row r="28143" spans="2:9">
      <c r="B28143" s="1"/>
      <c r="C28143" s="29"/>
      <c r="D28143" s="27"/>
      <c r="E28143" s="27"/>
      <c r="F28143" s="27"/>
      <c r="G28143" s="1"/>
      <c r="H28143" s="1"/>
      <c r="I28143" s="1"/>
    </row>
    <row r="28144" spans="2:9">
      <c r="B28144" s="1"/>
      <c r="C28144" s="29"/>
      <c r="D28144" s="27"/>
      <c r="E28144" s="27"/>
      <c r="F28144" s="27"/>
      <c r="G28144" s="1"/>
      <c r="H28144" s="1"/>
      <c r="I28144" s="1"/>
    </row>
    <row r="28145" spans="2:9">
      <c r="B28145" s="1"/>
      <c r="C28145" s="29"/>
      <c r="D28145" s="27"/>
      <c r="E28145" s="27"/>
      <c r="F28145" s="27"/>
      <c r="G28145" s="1"/>
      <c r="H28145" s="1"/>
      <c r="I28145" s="1"/>
    </row>
    <row r="28146" spans="2:9">
      <c r="B28146" s="1"/>
      <c r="C28146" s="29"/>
      <c r="D28146" s="27"/>
      <c r="E28146" s="27"/>
      <c r="F28146" s="27"/>
      <c r="G28146" s="1"/>
      <c r="H28146" s="1"/>
      <c r="I28146" s="1"/>
    </row>
    <row r="28147" spans="2:9">
      <c r="B28147" s="1"/>
      <c r="C28147" s="29"/>
      <c r="D28147" s="27"/>
      <c r="E28147" s="27"/>
      <c r="F28147" s="27"/>
      <c r="G28147" s="1"/>
      <c r="H28147" s="1"/>
      <c r="I28147" s="1"/>
    </row>
    <row r="28148" spans="2:9">
      <c r="B28148" s="1"/>
      <c r="C28148" s="29"/>
      <c r="D28148" s="27"/>
      <c r="E28148" s="27"/>
      <c r="F28148" s="27"/>
      <c r="G28148" s="1"/>
      <c r="H28148" s="1"/>
      <c r="I28148" s="1"/>
    </row>
    <row r="28149" spans="2:9">
      <c r="B28149" s="1"/>
      <c r="C28149" s="29"/>
      <c r="D28149" s="27"/>
      <c r="E28149" s="27"/>
      <c r="F28149" s="27"/>
      <c r="G28149" s="1"/>
      <c r="H28149" s="1"/>
      <c r="I28149" s="1"/>
    </row>
    <row r="28150" spans="2:9">
      <c r="B28150" s="1"/>
      <c r="C28150" s="29"/>
      <c r="D28150" s="27"/>
      <c r="E28150" s="27"/>
      <c r="F28150" s="27"/>
      <c r="G28150" s="1"/>
      <c r="H28150" s="1"/>
      <c r="I28150" s="1"/>
    </row>
    <row r="28151" spans="2:9">
      <c r="B28151" s="1"/>
      <c r="C28151" s="29"/>
      <c r="D28151" s="27"/>
      <c r="E28151" s="27"/>
      <c r="F28151" s="27"/>
      <c r="G28151" s="1"/>
      <c r="H28151" s="1"/>
      <c r="I28151" s="1"/>
    </row>
    <row r="28152" spans="2:9">
      <c r="B28152" s="1"/>
      <c r="C28152" s="29"/>
      <c r="D28152" s="27"/>
      <c r="E28152" s="27"/>
      <c r="F28152" s="27"/>
      <c r="G28152" s="1"/>
      <c r="H28152" s="1"/>
      <c r="I28152" s="1"/>
    </row>
    <row r="28153" spans="2:9">
      <c r="B28153" s="1"/>
      <c r="C28153" s="29"/>
      <c r="D28153" s="27"/>
      <c r="E28153" s="27"/>
      <c r="F28153" s="27"/>
      <c r="G28153" s="1"/>
      <c r="H28153" s="1"/>
      <c r="I28153" s="1"/>
    </row>
    <row r="28154" spans="2:9">
      <c r="B28154" s="1"/>
      <c r="C28154" s="29"/>
      <c r="D28154" s="27"/>
      <c r="E28154" s="27"/>
      <c r="F28154" s="27"/>
      <c r="G28154" s="1"/>
      <c r="H28154" s="1"/>
      <c r="I28154" s="1"/>
    </row>
    <row r="28155" spans="2:9">
      <c r="B28155" s="1"/>
      <c r="C28155" s="29"/>
      <c r="D28155" s="27"/>
      <c r="E28155" s="27"/>
      <c r="F28155" s="27"/>
      <c r="G28155" s="1"/>
      <c r="H28155" s="1"/>
      <c r="I28155" s="1"/>
    </row>
    <row r="28156" spans="2:9">
      <c r="B28156" s="1"/>
      <c r="C28156" s="29"/>
      <c r="D28156" s="27"/>
      <c r="E28156" s="27"/>
      <c r="F28156" s="27"/>
      <c r="G28156" s="1"/>
      <c r="H28156" s="1"/>
      <c r="I28156" s="1"/>
    </row>
    <row r="28157" spans="2:9">
      <c r="B28157" s="1"/>
      <c r="C28157" s="29"/>
      <c r="D28157" s="27"/>
      <c r="E28157" s="27"/>
      <c r="F28157" s="27"/>
      <c r="G28157" s="1"/>
      <c r="H28157" s="1"/>
      <c r="I28157" s="1"/>
    </row>
    <row r="28158" spans="2:9">
      <c r="B28158" s="1"/>
      <c r="C28158" s="29"/>
      <c r="D28158" s="27"/>
      <c r="E28158" s="27"/>
      <c r="F28158" s="27"/>
      <c r="G28158" s="1"/>
      <c r="H28158" s="1"/>
      <c r="I28158" s="1"/>
    </row>
    <row r="28159" spans="2:9">
      <c r="B28159" s="1"/>
      <c r="C28159" s="29"/>
      <c r="D28159" s="27"/>
      <c r="E28159" s="27"/>
      <c r="F28159" s="27"/>
      <c r="G28159" s="1"/>
      <c r="H28159" s="1"/>
      <c r="I28159" s="1"/>
    </row>
    <row r="28160" spans="2:9">
      <c r="B28160" s="1"/>
      <c r="C28160" s="29"/>
      <c r="D28160" s="27"/>
      <c r="E28160" s="27"/>
      <c r="F28160" s="27"/>
      <c r="G28160" s="1"/>
      <c r="H28160" s="1"/>
      <c r="I28160" s="1"/>
    </row>
    <row r="28161" spans="2:9">
      <c r="B28161" s="1"/>
      <c r="C28161" s="29"/>
      <c r="D28161" s="27"/>
      <c r="E28161" s="27"/>
      <c r="F28161" s="27"/>
      <c r="G28161" s="1"/>
      <c r="H28161" s="1"/>
      <c r="I28161" s="1"/>
    </row>
    <row r="28162" spans="2:9">
      <c r="B28162" s="1"/>
      <c r="C28162" s="29"/>
      <c r="D28162" s="27"/>
      <c r="E28162" s="27"/>
      <c r="F28162" s="27"/>
      <c r="G28162" s="1"/>
      <c r="H28162" s="1"/>
      <c r="I28162" s="1"/>
    </row>
    <row r="28163" spans="2:9">
      <c r="B28163" s="1"/>
      <c r="C28163" s="29"/>
      <c r="D28163" s="27"/>
      <c r="E28163" s="27"/>
      <c r="F28163" s="27"/>
      <c r="G28163" s="1"/>
      <c r="H28163" s="1"/>
      <c r="I28163" s="1"/>
    </row>
    <row r="28164" spans="2:9">
      <c r="B28164" s="1"/>
      <c r="C28164" s="29"/>
      <c r="D28164" s="27"/>
      <c r="E28164" s="27"/>
      <c r="F28164" s="27"/>
      <c r="G28164" s="1"/>
      <c r="H28164" s="1"/>
      <c r="I28164" s="1"/>
    </row>
    <row r="28165" spans="2:9">
      <c r="B28165" s="1"/>
      <c r="C28165" s="29"/>
      <c r="D28165" s="27"/>
      <c r="E28165" s="27"/>
      <c r="F28165" s="27"/>
      <c r="G28165" s="1"/>
      <c r="H28165" s="1"/>
      <c r="I28165" s="1"/>
    </row>
    <row r="28166" spans="2:9">
      <c r="B28166" s="1"/>
      <c r="C28166" s="29"/>
      <c r="D28166" s="27"/>
      <c r="E28166" s="27"/>
      <c r="F28166" s="27"/>
      <c r="G28166" s="1"/>
      <c r="H28166" s="1"/>
      <c r="I28166" s="1"/>
    </row>
    <row r="28167" spans="2:9">
      <c r="B28167" s="1"/>
      <c r="C28167" s="29"/>
      <c r="D28167" s="27"/>
      <c r="E28167" s="27"/>
      <c r="F28167" s="27"/>
      <c r="G28167" s="1"/>
      <c r="H28167" s="1"/>
      <c r="I28167" s="1"/>
    </row>
    <row r="28168" spans="2:9">
      <c r="B28168" s="1"/>
      <c r="C28168" s="29"/>
      <c r="D28168" s="27"/>
      <c r="E28168" s="27"/>
      <c r="F28168" s="27"/>
      <c r="G28168" s="1"/>
      <c r="H28168" s="1"/>
      <c r="I28168" s="1"/>
    </row>
    <row r="28169" spans="2:9">
      <c r="B28169" s="1"/>
      <c r="C28169" s="29"/>
      <c r="D28169" s="27"/>
      <c r="E28169" s="27"/>
      <c r="F28169" s="27"/>
      <c r="G28169" s="1"/>
      <c r="H28169" s="1"/>
      <c r="I28169" s="1"/>
    </row>
    <row r="28170" spans="2:9">
      <c r="B28170" s="1"/>
      <c r="C28170" s="29"/>
      <c r="D28170" s="27"/>
      <c r="E28170" s="27"/>
      <c r="F28170" s="27"/>
      <c r="G28170" s="1"/>
      <c r="H28170" s="1"/>
      <c r="I28170" s="1"/>
    </row>
    <row r="28171" spans="2:9">
      <c r="B28171" s="1"/>
      <c r="C28171" s="29"/>
      <c r="D28171" s="27"/>
      <c r="E28171" s="27"/>
      <c r="F28171" s="27"/>
      <c r="G28171" s="1"/>
      <c r="H28171" s="1"/>
      <c r="I28171" s="1"/>
    </row>
    <row r="28172" spans="2:9">
      <c r="B28172" s="1"/>
      <c r="C28172" s="29"/>
      <c r="D28172" s="27"/>
      <c r="E28172" s="27"/>
      <c r="F28172" s="27"/>
      <c r="G28172" s="1"/>
      <c r="H28172" s="1"/>
      <c r="I28172" s="1"/>
    </row>
    <row r="28173" spans="2:9">
      <c r="B28173" s="1"/>
      <c r="C28173" s="29"/>
      <c r="D28173" s="27"/>
      <c r="E28173" s="27"/>
      <c r="F28173" s="27"/>
      <c r="G28173" s="1"/>
      <c r="H28173" s="1"/>
      <c r="I28173" s="1"/>
    </row>
    <row r="28174" spans="2:9">
      <c r="B28174" s="1"/>
      <c r="C28174" s="29"/>
      <c r="D28174" s="27"/>
      <c r="E28174" s="27"/>
      <c r="F28174" s="27"/>
      <c r="G28174" s="1"/>
      <c r="H28174" s="1"/>
      <c r="I28174" s="1"/>
    </row>
    <row r="28175" spans="2:9">
      <c r="B28175" s="1"/>
      <c r="C28175" s="29"/>
      <c r="D28175" s="27"/>
      <c r="E28175" s="27"/>
      <c r="F28175" s="27"/>
      <c r="G28175" s="1"/>
      <c r="H28175" s="1"/>
      <c r="I28175" s="1"/>
    </row>
    <row r="28176" spans="2:9">
      <c r="B28176" s="1"/>
      <c r="C28176" s="29"/>
      <c r="D28176" s="27"/>
      <c r="E28176" s="27"/>
      <c r="F28176" s="27"/>
      <c r="G28176" s="1"/>
      <c r="H28176" s="1"/>
      <c r="I28176" s="1"/>
    </row>
    <row r="28177" spans="2:9">
      <c r="B28177" s="1"/>
      <c r="C28177" s="29"/>
      <c r="D28177" s="27"/>
      <c r="E28177" s="27"/>
      <c r="F28177" s="27"/>
      <c r="G28177" s="1"/>
      <c r="H28177" s="1"/>
      <c r="I28177" s="1"/>
    </row>
    <row r="28178" spans="2:9">
      <c r="B28178" s="1"/>
      <c r="C28178" s="29"/>
      <c r="D28178" s="27"/>
      <c r="E28178" s="27"/>
      <c r="F28178" s="27"/>
      <c r="G28178" s="1"/>
      <c r="H28178" s="1"/>
      <c r="I28178" s="1"/>
    </row>
    <row r="28179" spans="2:9">
      <c r="B28179" s="1"/>
      <c r="C28179" s="29"/>
      <c r="D28179" s="27"/>
      <c r="E28179" s="27"/>
      <c r="F28179" s="27"/>
      <c r="G28179" s="1"/>
      <c r="H28179" s="1"/>
      <c r="I28179" s="1"/>
    </row>
    <row r="28180" spans="2:9">
      <c r="B28180" s="1"/>
      <c r="C28180" s="29"/>
      <c r="D28180" s="27"/>
      <c r="E28180" s="27"/>
      <c r="F28180" s="27"/>
      <c r="G28180" s="1"/>
      <c r="H28180" s="1"/>
      <c r="I28180" s="1"/>
    </row>
    <row r="28181" spans="2:9">
      <c r="B28181" s="1"/>
      <c r="C28181" s="29"/>
      <c r="D28181" s="27"/>
      <c r="E28181" s="27"/>
      <c r="F28181" s="27"/>
      <c r="G28181" s="1"/>
      <c r="H28181" s="1"/>
      <c r="I28181" s="1"/>
    </row>
    <row r="28182" spans="2:9">
      <c r="B28182" s="1"/>
      <c r="C28182" s="29"/>
      <c r="D28182" s="27"/>
      <c r="E28182" s="27"/>
      <c r="F28182" s="27"/>
      <c r="G28182" s="1"/>
      <c r="H28182" s="1"/>
      <c r="I28182" s="1"/>
    </row>
    <row r="28183" spans="2:9">
      <c r="B28183" s="1"/>
      <c r="C28183" s="29"/>
      <c r="D28183" s="27"/>
      <c r="E28183" s="27"/>
      <c r="F28183" s="27"/>
      <c r="G28183" s="1"/>
      <c r="H28183" s="1"/>
      <c r="I28183" s="1"/>
    </row>
    <row r="28184" spans="2:9">
      <c r="B28184" s="1"/>
      <c r="C28184" s="29"/>
      <c r="D28184" s="27"/>
      <c r="E28184" s="27"/>
      <c r="F28184" s="27"/>
      <c r="G28184" s="1"/>
      <c r="H28184" s="1"/>
      <c r="I28184" s="1"/>
    </row>
    <row r="28185" spans="2:9">
      <c r="B28185" s="1"/>
      <c r="C28185" s="29"/>
      <c r="D28185" s="27"/>
      <c r="E28185" s="27"/>
      <c r="F28185" s="27"/>
      <c r="G28185" s="1"/>
      <c r="H28185" s="1"/>
      <c r="I28185" s="1"/>
    </row>
    <row r="28186" spans="2:9">
      <c r="B28186" s="1"/>
      <c r="C28186" s="29"/>
      <c r="D28186" s="27"/>
      <c r="E28186" s="27"/>
      <c r="F28186" s="27"/>
      <c r="G28186" s="1"/>
      <c r="H28186" s="1"/>
      <c r="I28186" s="1"/>
    </row>
    <row r="28187" spans="2:9">
      <c r="B28187" s="1"/>
      <c r="C28187" s="29"/>
      <c r="D28187" s="27"/>
      <c r="E28187" s="27"/>
      <c r="F28187" s="27"/>
      <c r="G28187" s="1"/>
      <c r="H28187" s="1"/>
      <c r="I28187" s="1"/>
    </row>
    <row r="28188" spans="2:9">
      <c r="B28188" s="1"/>
      <c r="C28188" s="29"/>
      <c r="D28188" s="27"/>
      <c r="E28188" s="27"/>
      <c r="F28188" s="27"/>
      <c r="G28188" s="1"/>
      <c r="H28188" s="1"/>
      <c r="I28188" s="1"/>
    </row>
    <row r="28189" spans="2:9">
      <c r="B28189" s="1"/>
      <c r="C28189" s="29"/>
      <c r="D28189" s="27"/>
      <c r="E28189" s="27"/>
      <c r="F28189" s="27"/>
      <c r="G28189" s="1"/>
      <c r="H28189" s="1"/>
      <c r="I28189" s="1"/>
    </row>
    <row r="28190" spans="2:9">
      <c r="B28190" s="1"/>
      <c r="C28190" s="29"/>
      <c r="D28190" s="27"/>
      <c r="E28190" s="27"/>
      <c r="F28190" s="27"/>
      <c r="G28190" s="1"/>
      <c r="H28190" s="1"/>
      <c r="I28190" s="1"/>
    </row>
    <row r="28191" spans="2:9">
      <c r="B28191" s="1"/>
      <c r="C28191" s="29"/>
      <c r="D28191" s="27"/>
      <c r="E28191" s="27"/>
      <c r="F28191" s="27"/>
      <c r="G28191" s="1"/>
      <c r="H28191" s="1"/>
      <c r="I28191" s="1"/>
    </row>
    <row r="28192" spans="2:9">
      <c r="B28192" s="1"/>
      <c r="C28192" s="29"/>
      <c r="D28192" s="27"/>
      <c r="E28192" s="27"/>
      <c r="F28192" s="27"/>
      <c r="G28192" s="1"/>
      <c r="H28192" s="1"/>
      <c r="I28192" s="1"/>
    </row>
    <row r="28193" spans="2:9">
      <c r="B28193" s="1"/>
      <c r="C28193" s="29"/>
      <c r="D28193" s="27"/>
      <c r="E28193" s="27"/>
      <c r="F28193" s="27"/>
      <c r="G28193" s="1"/>
      <c r="H28193" s="1"/>
      <c r="I28193" s="1"/>
    </row>
    <row r="28194" spans="2:9">
      <c r="B28194" s="1"/>
      <c r="C28194" s="29"/>
      <c r="D28194" s="27"/>
      <c r="E28194" s="27"/>
      <c r="F28194" s="27"/>
      <c r="G28194" s="1"/>
      <c r="H28194" s="1"/>
      <c r="I28194" s="1"/>
    </row>
    <row r="28195" spans="2:9">
      <c r="B28195" s="1"/>
      <c r="C28195" s="29"/>
      <c r="D28195" s="27"/>
      <c r="E28195" s="27"/>
      <c r="F28195" s="27"/>
      <c r="G28195" s="1"/>
      <c r="H28195" s="1"/>
      <c r="I28195" s="1"/>
    </row>
    <row r="28196" spans="2:9">
      <c r="B28196" s="1"/>
      <c r="C28196" s="29"/>
      <c r="D28196" s="27"/>
      <c r="E28196" s="27"/>
      <c r="F28196" s="27"/>
      <c r="G28196" s="1"/>
      <c r="H28196" s="1"/>
      <c r="I28196" s="1"/>
    </row>
    <row r="28197" spans="2:9">
      <c r="B28197" s="1"/>
      <c r="C28197" s="29"/>
      <c r="D28197" s="27"/>
      <c r="E28197" s="27"/>
      <c r="F28197" s="27"/>
      <c r="G28197" s="1"/>
      <c r="H28197" s="1"/>
      <c r="I28197" s="1"/>
    </row>
    <row r="28198" spans="2:9">
      <c r="B28198" s="1"/>
      <c r="C28198" s="29"/>
      <c r="D28198" s="27"/>
      <c r="E28198" s="27"/>
      <c r="F28198" s="27"/>
      <c r="G28198" s="1"/>
      <c r="H28198" s="1"/>
      <c r="I28198" s="1"/>
    </row>
    <row r="28199" spans="2:9">
      <c r="B28199" s="1"/>
      <c r="C28199" s="29"/>
      <c r="D28199" s="27"/>
      <c r="E28199" s="27"/>
      <c r="F28199" s="27"/>
      <c r="G28199" s="1"/>
      <c r="H28199" s="1"/>
      <c r="I28199" s="1"/>
    </row>
    <row r="28200" spans="2:9">
      <c r="B28200" s="1"/>
      <c r="C28200" s="29"/>
      <c r="D28200" s="27"/>
      <c r="E28200" s="27"/>
      <c r="F28200" s="27"/>
      <c r="G28200" s="1"/>
      <c r="H28200" s="1"/>
      <c r="I28200" s="1"/>
    </row>
    <row r="28201" spans="2:9">
      <c r="B28201" s="1"/>
      <c r="C28201" s="29"/>
      <c r="D28201" s="27"/>
      <c r="E28201" s="27"/>
      <c r="F28201" s="27"/>
      <c r="G28201" s="1"/>
      <c r="H28201" s="1"/>
      <c r="I28201" s="1"/>
    </row>
    <row r="28202" spans="2:9">
      <c r="B28202" s="1"/>
      <c r="C28202" s="29"/>
      <c r="D28202" s="27"/>
      <c r="E28202" s="27"/>
      <c r="F28202" s="27"/>
      <c r="G28202" s="1"/>
      <c r="H28202" s="1"/>
      <c r="I28202" s="1"/>
    </row>
    <row r="28203" spans="2:9">
      <c r="B28203" s="1"/>
      <c r="C28203" s="29"/>
      <c r="D28203" s="27"/>
      <c r="E28203" s="27"/>
      <c r="F28203" s="27"/>
      <c r="G28203" s="1"/>
      <c r="H28203" s="1"/>
      <c r="I28203" s="1"/>
    </row>
    <row r="28204" spans="2:9">
      <c r="B28204" s="1"/>
      <c r="C28204" s="29"/>
      <c r="D28204" s="27"/>
      <c r="E28204" s="27"/>
      <c r="F28204" s="27"/>
      <c r="G28204" s="1"/>
      <c r="H28204" s="1"/>
      <c r="I28204" s="1"/>
    </row>
    <row r="28205" spans="2:9">
      <c r="B28205" s="1"/>
      <c r="C28205" s="29"/>
      <c r="D28205" s="27"/>
      <c r="E28205" s="27"/>
      <c r="F28205" s="27"/>
      <c r="G28205" s="1"/>
      <c r="H28205" s="1"/>
      <c r="I28205" s="1"/>
    </row>
    <row r="28206" spans="2:9">
      <c r="B28206" s="1"/>
      <c r="C28206" s="29"/>
      <c r="D28206" s="27"/>
      <c r="E28206" s="27"/>
      <c r="F28206" s="27"/>
      <c r="G28206" s="1"/>
      <c r="H28206" s="1"/>
      <c r="I28206" s="1"/>
    </row>
    <row r="28207" spans="2:9">
      <c r="B28207" s="1"/>
      <c r="C28207" s="29"/>
      <c r="D28207" s="27"/>
      <c r="E28207" s="27"/>
      <c r="F28207" s="27"/>
      <c r="G28207" s="1"/>
      <c r="H28207" s="1"/>
      <c r="I28207" s="1"/>
    </row>
    <row r="28208" spans="2:9">
      <c r="B28208" s="1"/>
      <c r="C28208" s="29"/>
      <c r="D28208" s="27"/>
      <c r="E28208" s="27"/>
      <c r="F28208" s="27"/>
      <c r="G28208" s="1"/>
      <c r="H28208" s="1"/>
      <c r="I28208" s="1"/>
    </row>
    <row r="28209" spans="2:9">
      <c r="B28209" s="1"/>
      <c r="C28209" s="29"/>
      <c r="D28209" s="27"/>
      <c r="E28209" s="27"/>
      <c r="F28209" s="27"/>
      <c r="G28209" s="1"/>
      <c r="H28209" s="1"/>
      <c r="I28209" s="1"/>
    </row>
    <row r="28210" spans="2:9">
      <c r="B28210" s="1"/>
      <c r="C28210" s="29"/>
      <c r="D28210" s="27"/>
      <c r="E28210" s="27"/>
      <c r="F28210" s="27"/>
      <c r="G28210" s="1"/>
      <c r="H28210" s="1"/>
      <c r="I28210" s="1"/>
    </row>
    <row r="28211" spans="2:9">
      <c r="B28211" s="1"/>
      <c r="C28211" s="29"/>
      <c r="D28211" s="27"/>
      <c r="E28211" s="27"/>
      <c r="F28211" s="27"/>
      <c r="G28211" s="1"/>
      <c r="H28211" s="1"/>
      <c r="I28211" s="1"/>
    </row>
    <row r="28212" spans="2:9">
      <c r="B28212" s="1"/>
      <c r="C28212" s="29"/>
      <c r="D28212" s="27"/>
      <c r="E28212" s="27"/>
      <c r="F28212" s="27"/>
      <c r="G28212" s="1"/>
      <c r="H28212" s="1"/>
      <c r="I28212" s="1"/>
    </row>
    <row r="28213" spans="2:9">
      <c r="B28213" s="1"/>
      <c r="C28213" s="29"/>
      <c r="D28213" s="27"/>
      <c r="E28213" s="27"/>
      <c r="F28213" s="27"/>
      <c r="G28213" s="1"/>
      <c r="H28213" s="1"/>
      <c r="I28213" s="1"/>
    </row>
    <row r="28214" spans="2:9">
      <c r="B28214" s="1"/>
      <c r="C28214" s="29"/>
      <c r="D28214" s="27"/>
      <c r="E28214" s="27"/>
      <c r="F28214" s="27"/>
      <c r="G28214" s="1"/>
      <c r="H28214" s="1"/>
      <c r="I28214" s="1"/>
    </row>
    <row r="28215" spans="2:9">
      <c r="B28215" s="1"/>
      <c r="C28215" s="29"/>
      <c r="D28215" s="27"/>
      <c r="E28215" s="27"/>
      <c r="F28215" s="27"/>
      <c r="G28215" s="1"/>
      <c r="H28215" s="1"/>
      <c r="I28215" s="1"/>
    </row>
    <row r="28216" spans="2:9">
      <c r="B28216" s="1"/>
      <c r="C28216" s="29"/>
      <c r="D28216" s="27"/>
      <c r="E28216" s="27"/>
      <c r="F28216" s="27"/>
      <c r="G28216" s="1"/>
      <c r="H28216" s="1"/>
      <c r="I28216" s="1"/>
    </row>
    <row r="28217" spans="2:9">
      <c r="B28217" s="1"/>
      <c r="C28217" s="29"/>
      <c r="D28217" s="27"/>
      <c r="E28217" s="27"/>
      <c r="F28217" s="27"/>
      <c r="G28217" s="1"/>
      <c r="H28217" s="1"/>
      <c r="I28217" s="1"/>
    </row>
    <row r="28218" spans="2:9">
      <c r="B28218" s="1"/>
      <c r="C28218" s="29"/>
      <c r="D28218" s="27"/>
      <c r="E28218" s="27"/>
      <c r="F28218" s="27"/>
      <c r="G28218" s="1"/>
      <c r="H28218" s="1"/>
      <c r="I28218" s="1"/>
    </row>
    <row r="28219" spans="2:9">
      <c r="B28219" s="1"/>
      <c r="C28219" s="29"/>
      <c r="D28219" s="27"/>
      <c r="E28219" s="27"/>
      <c r="F28219" s="27"/>
      <c r="G28219" s="1"/>
      <c r="H28219" s="1"/>
      <c r="I28219" s="1"/>
    </row>
    <row r="28220" spans="2:9">
      <c r="B28220" s="1"/>
      <c r="C28220" s="29"/>
      <c r="D28220" s="27"/>
      <c r="E28220" s="27"/>
      <c r="F28220" s="27"/>
      <c r="G28220" s="1"/>
      <c r="H28220" s="1"/>
      <c r="I28220" s="1"/>
    </row>
    <row r="28221" spans="2:9">
      <c r="B28221" s="1"/>
      <c r="C28221" s="29"/>
      <c r="D28221" s="27"/>
      <c r="E28221" s="27"/>
      <c r="F28221" s="27"/>
      <c r="G28221" s="1"/>
      <c r="H28221" s="1"/>
      <c r="I28221" s="1"/>
    </row>
    <row r="28222" spans="2:9">
      <c r="B28222" s="1"/>
      <c r="C28222" s="29"/>
      <c r="D28222" s="27"/>
      <c r="E28222" s="27"/>
      <c r="F28222" s="27"/>
      <c r="G28222" s="1"/>
      <c r="H28222" s="1"/>
      <c r="I28222" s="1"/>
    </row>
    <row r="28223" spans="2:9">
      <c r="B28223" s="1"/>
      <c r="C28223" s="29"/>
      <c r="D28223" s="27"/>
      <c r="E28223" s="27"/>
      <c r="F28223" s="27"/>
      <c r="G28223" s="1"/>
      <c r="H28223" s="1"/>
      <c r="I28223" s="1"/>
    </row>
    <row r="28224" spans="2:9">
      <c r="B28224" s="1"/>
      <c r="C28224" s="29"/>
      <c r="D28224" s="27"/>
      <c r="E28224" s="27"/>
      <c r="F28224" s="27"/>
      <c r="G28224" s="1"/>
      <c r="H28224" s="1"/>
      <c r="I28224" s="1"/>
    </row>
    <row r="28225" spans="2:9">
      <c r="B28225" s="1"/>
      <c r="C28225" s="29"/>
      <c r="D28225" s="27"/>
      <c r="E28225" s="27"/>
      <c r="F28225" s="27"/>
      <c r="G28225" s="1"/>
      <c r="H28225" s="1"/>
      <c r="I28225" s="1"/>
    </row>
    <row r="28226" spans="2:9">
      <c r="B28226" s="1"/>
      <c r="C28226" s="29"/>
      <c r="D28226" s="27"/>
      <c r="E28226" s="27"/>
      <c r="F28226" s="27"/>
      <c r="G28226" s="1"/>
      <c r="H28226" s="1"/>
      <c r="I28226" s="1"/>
    </row>
    <row r="28227" spans="2:9">
      <c r="B28227" s="1"/>
      <c r="C28227" s="29"/>
      <c r="D28227" s="27"/>
      <c r="E28227" s="27"/>
      <c r="F28227" s="27"/>
      <c r="G28227" s="1"/>
      <c r="H28227" s="1"/>
      <c r="I28227" s="1"/>
    </row>
    <row r="28228" spans="2:9">
      <c r="B28228" s="1"/>
      <c r="C28228" s="29"/>
      <c r="D28228" s="27"/>
      <c r="E28228" s="27"/>
      <c r="F28228" s="27"/>
      <c r="G28228" s="1"/>
      <c r="H28228" s="1"/>
      <c r="I28228" s="1"/>
    </row>
    <row r="28229" spans="2:9">
      <c r="B28229" s="1"/>
      <c r="C28229" s="29"/>
      <c r="D28229" s="27"/>
      <c r="E28229" s="27"/>
      <c r="F28229" s="27"/>
      <c r="G28229" s="1"/>
      <c r="H28229" s="1"/>
      <c r="I28229" s="1"/>
    </row>
    <row r="28230" spans="2:9">
      <c r="B28230" s="1"/>
      <c r="C28230" s="29"/>
      <c r="D28230" s="27"/>
      <c r="E28230" s="27"/>
      <c r="F28230" s="27"/>
      <c r="G28230" s="1"/>
      <c r="H28230" s="1"/>
      <c r="I28230" s="1"/>
    </row>
    <row r="28231" spans="2:9">
      <c r="B28231" s="1"/>
      <c r="C28231" s="29"/>
      <c r="D28231" s="27"/>
      <c r="E28231" s="27"/>
      <c r="F28231" s="27"/>
      <c r="G28231" s="1"/>
      <c r="H28231" s="1"/>
      <c r="I28231" s="1"/>
    </row>
    <row r="28232" spans="2:9">
      <c r="B28232" s="1"/>
      <c r="C28232" s="29"/>
      <c r="D28232" s="27"/>
      <c r="E28232" s="27"/>
      <c r="F28232" s="27"/>
      <c r="G28232" s="1"/>
      <c r="H28232" s="1"/>
      <c r="I28232" s="1"/>
    </row>
    <row r="28233" spans="2:9">
      <c r="B28233" s="1"/>
      <c r="C28233" s="29"/>
      <c r="D28233" s="27"/>
      <c r="E28233" s="27"/>
      <c r="F28233" s="27"/>
      <c r="G28233" s="1"/>
      <c r="H28233" s="1"/>
      <c r="I28233" s="1"/>
    </row>
    <row r="28234" spans="2:9">
      <c r="B28234" s="1"/>
      <c r="C28234" s="29"/>
      <c r="D28234" s="27"/>
      <c r="E28234" s="27"/>
      <c r="F28234" s="27"/>
      <c r="G28234" s="1"/>
      <c r="H28234" s="1"/>
      <c r="I28234" s="1"/>
    </row>
    <row r="28235" spans="2:9">
      <c r="B28235" s="1"/>
      <c r="C28235" s="29"/>
      <c r="D28235" s="27"/>
      <c r="E28235" s="27"/>
      <c r="F28235" s="27"/>
      <c r="G28235" s="1"/>
      <c r="H28235" s="1"/>
      <c r="I28235" s="1"/>
    </row>
    <row r="28236" spans="2:9">
      <c r="B28236" s="1"/>
      <c r="C28236" s="29"/>
      <c r="D28236" s="27"/>
      <c r="E28236" s="27"/>
      <c r="F28236" s="27"/>
      <c r="G28236" s="1"/>
      <c r="H28236" s="1"/>
      <c r="I28236" s="1"/>
    </row>
    <row r="28237" spans="2:9">
      <c r="B28237" s="1"/>
      <c r="C28237" s="29"/>
      <c r="D28237" s="27"/>
      <c r="E28237" s="27"/>
      <c r="F28237" s="27"/>
      <c r="G28237" s="1"/>
      <c r="H28237" s="1"/>
      <c r="I28237" s="1"/>
    </row>
    <row r="28238" spans="2:9">
      <c r="B28238" s="1"/>
      <c r="C28238" s="29"/>
      <c r="D28238" s="27"/>
      <c r="E28238" s="27"/>
      <c r="F28238" s="27"/>
      <c r="G28238" s="1"/>
      <c r="H28238" s="1"/>
      <c r="I28238" s="1"/>
    </row>
    <row r="28239" spans="2:9">
      <c r="B28239" s="1"/>
      <c r="C28239" s="29"/>
      <c r="D28239" s="27"/>
      <c r="E28239" s="27"/>
      <c r="F28239" s="27"/>
      <c r="G28239" s="1"/>
      <c r="H28239" s="1"/>
      <c r="I28239" s="1"/>
    </row>
    <row r="28240" spans="2:9">
      <c r="B28240" s="1"/>
      <c r="C28240" s="29"/>
      <c r="D28240" s="27"/>
      <c r="E28240" s="27"/>
      <c r="F28240" s="27"/>
      <c r="G28240" s="1"/>
      <c r="H28240" s="1"/>
      <c r="I28240" s="1"/>
    </row>
    <row r="28241" spans="2:9">
      <c r="B28241" s="1"/>
      <c r="C28241" s="29"/>
      <c r="D28241" s="27"/>
      <c r="E28241" s="27"/>
      <c r="F28241" s="27"/>
      <c r="G28241" s="1"/>
      <c r="H28241" s="1"/>
      <c r="I28241" s="1"/>
    </row>
    <row r="28242" spans="2:9">
      <c r="B28242" s="1"/>
      <c r="C28242" s="29"/>
      <c r="D28242" s="27"/>
      <c r="E28242" s="27"/>
      <c r="F28242" s="27"/>
      <c r="G28242" s="1"/>
      <c r="H28242" s="1"/>
      <c r="I28242" s="1"/>
    </row>
    <row r="28243" spans="2:9">
      <c r="B28243" s="1"/>
      <c r="C28243" s="29"/>
      <c r="D28243" s="27"/>
      <c r="E28243" s="27"/>
      <c r="F28243" s="27"/>
      <c r="G28243" s="1"/>
      <c r="H28243" s="1"/>
      <c r="I28243" s="1"/>
    </row>
    <row r="28244" spans="2:9">
      <c r="B28244" s="1"/>
      <c r="C28244" s="29"/>
      <c r="D28244" s="27"/>
      <c r="E28244" s="27"/>
      <c r="F28244" s="27"/>
      <c r="G28244" s="1"/>
      <c r="H28244" s="1"/>
      <c r="I28244" s="1"/>
    </row>
    <row r="28245" spans="2:9">
      <c r="B28245" s="1"/>
      <c r="C28245" s="29"/>
      <c r="D28245" s="27"/>
      <c r="E28245" s="27"/>
      <c r="F28245" s="27"/>
      <c r="G28245" s="1"/>
      <c r="H28245" s="1"/>
      <c r="I28245" s="1"/>
    </row>
    <row r="28246" spans="2:9">
      <c r="B28246" s="1"/>
      <c r="C28246" s="29"/>
      <c r="D28246" s="27"/>
      <c r="E28246" s="27"/>
      <c r="F28246" s="27"/>
      <c r="G28246" s="1"/>
      <c r="H28246" s="1"/>
      <c r="I28246" s="1"/>
    </row>
    <row r="28247" spans="2:9">
      <c r="B28247" s="1"/>
      <c r="C28247" s="29"/>
      <c r="D28247" s="27"/>
      <c r="E28247" s="27"/>
      <c r="F28247" s="27"/>
      <c r="G28247" s="1"/>
      <c r="H28247" s="1"/>
      <c r="I28247" s="1"/>
    </row>
    <row r="28248" spans="2:9">
      <c r="B28248" s="1"/>
      <c r="C28248" s="29"/>
      <c r="D28248" s="27"/>
      <c r="E28248" s="27"/>
      <c r="F28248" s="27"/>
      <c r="G28248" s="1"/>
      <c r="H28248" s="1"/>
      <c r="I28248" s="1"/>
    </row>
    <row r="28249" spans="2:9">
      <c r="B28249" s="1"/>
      <c r="C28249" s="29"/>
      <c r="D28249" s="27"/>
      <c r="E28249" s="27"/>
      <c r="F28249" s="27"/>
      <c r="G28249" s="1"/>
      <c r="H28249" s="1"/>
      <c r="I28249" s="1"/>
    </row>
    <row r="28250" spans="2:9">
      <c r="B28250" s="1"/>
      <c r="C28250" s="29"/>
      <c r="D28250" s="27"/>
      <c r="E28250" s="27"/>
      <c r="F28250" s="27"/>
      <c r="G28250" s="1"/>
      <c r="H28250" s="1"/>
      <c r="I28250" s="1"/>
    </row>
    <row r="28251" spans="2:9">
      <c r="B28251" s="1"/>
      <c r="C28251" s="29"/>
      <c r="D28251" s="27"/>
      <c r="E28251" s="27"/>
      <c r="F28251" s="27"/>
      <c r="G28251" s="1"/>
      <c r="H28251" s="1"/>
      <c r="I28251" s="1"/>
    </row>
    <row r="28252" spans="2:9">
      <c r="B28252" s="1"/>
      <c r="C28252" s="29"/>
      <c r="D28252" s="27"/>
      <c r="E28252" s="27"/>
      <c r="F28252" s="27"/>
      <c r="G28252" s="1"/>
      <c r="H28252" s="1"/>
      <c r="I28252" s="1"/>
    </row>
    <row r="28253" spans="2:9">
      <c r="B28253" s="1"/>
      <c r="C28253" s="29"/>
      <c r="D28253" s="27"/>
      <c r="E28253" s="27"/>
      <c r="F28253" s="27"/>
      <c r="G28253" s="1"/>
      <c r="H28253" s="1"/>
      <c r="I28253" s="1"/>
    </row>
    <row r="28254" spans="2:9">
      <c r="B28254" s="1"/>
      <c r="C28254" s="29"/>
      <c r="D28254" s="27"/>
      <c r="E28254" s="27"/>
      <c r="F28254" s="27"/>
      <c r="G28254" s="1"/>
      <c r="H28254" s="1"/>
      <c r="I28254" s="1"/>
    </row>
    <row r="28255" spans="2:9">
      <c r="B28255" s="1"/>
      <c r="C28255" s="29"/>
      <c r="D28255" s="27"/>
      <c r="E28255" s="27"/>
      <c r="F28255" s="27"/>
      <c r="G28255" s="1"/>
      <c r="H28255" s="1"/>
      <c r="I28255" s="1"/>
    </row>
    <row r="28256" spans="2:9">
      <c r="B28256" s="1"/>
      <c r="C28256" s="29"/>
      <c r="D28256" s="27"/>
      <c r="E28256" s="27"/>
      <c r="F28256" s="27"/>
      <c r="G28256" s="1"/>
      <c r="H28256" s="1"/>
      <c r="I28256" s="1"/>
    </row>
    <row r="28257" spans="2:9">
      <c r="B28257" s="1"/>
      <c r="C28257" s="29"/>
      <c r="D28257" s="27"/>
      <c r="E28257" s="27"/>
      <c r="F28257" s="27"/>
      <c r="G28257" s="1"/>
      <c r="H28257" s="1"/>
      <c r="I28257" s="1"/>
    </row>
    <row r="28258" spans="2:9">
      <c r="B28258" s="1"/>
      <c r="C28258" s="29"/>
      <c r="D28258" s="27"/>
      <c r="E28258" s="27"/>
      <c r="F28258" s="27"/>
      <c r="G28258" s="1"/>
      <c r="H28258" s="1"/>
      <c r="I28258" s="1"/>
    </row>
    <row r="28259" spans="2:9">
      <c r="B28259" s="1"/>
      <c r="C28259" s="29"/>
      <c r="D28259" s="27"/>
      <c r="E28259" s="27"/>
      <c r="F28259" s="27"/>
      <c r="G28259" s="1"/>
      <c r="H28259" s="1"/>
      <c r="I28259" s="1"/>
    </row>
    <row r="28260" spans="2:9">
      <c r="B28260" s="1"/>
      <c r="C28260" s="29"/>
      <c r="D28260" s="27"/>
      <c r="E28260" s="27"/>
      <c r="F28260" s="27"/>
      <c r="G28260" s="1"/>
      <c r="H28260" s="1"/>
      <c r="I28260" s="1"/>
    </row>
    <row r="28261" spans="2:9">
      <c r="B28261" s="1"/>
      <c r="C28261" s="29"/>
      <c r="D28261" s="27"/>
      <c r="E28261" s="27"/>
      <c r="F28261" s="27"/>
      <c r="G28261" s="1"/>
      <c r="H28261" s="1"/>
      <c r="I28261" s="1"/>
    </row>
    <row r="28262" spans="2:9">
      <c r="B28262" s="1"/>
      <c r="C28262" s="29"/>
      <c r="D28262" s="27"/>
      <c r="E28262" s="27"/>
      <c r="F28262" s="27"/>
      <c r="G28262" s="1"/>
      <c r="H28262" s="1"/>
      <c r="I28262" s="1"/>
    </row>
    <row r="28263" spans="2:9">
      <c r="B28263" s="1"/>
      <c r="C28263" s="29"/>
      <c r="D28263" s="27"/>
      <c r="E28263" s="27"/>
      <c r="F28263" s="27"/>
      <c r="G28263" s="1"/>
      <c r="H28263" s="1"/>
      <c r="I28263" s="1"/>
    </row>
    <row r="28264" spans="2:9">
      <c r="B28264" s="1"/>
      <c r="C28264" s="29"/>
      <c r="D28264" s="27"/>
      <c r="E28264" s="27"/>
      <c r="F28264" s="27"/>
      <c r="G28264" s="1"/>
      <c r="H28264" s="1"/>
      <c r="I28264" s="1"/>
    </row>
    <row r="28265" spans="2:9">
      <c r="B28265" s="1"/>
      <c r="C28265" s="29"/>
      <c r="D28265" s="27"/>
      <c r="E28265" s="27"/>
      <c r="F28265" s="27"/>
      <c r="G28265" s="1"/>
      <c r="H28265" s="1"/>
      <c r="I28265" s="1"/>
    </row>
    <row r="28266" spans="2:9">
      <c r="B28266" s="1"/>
      <c r="C28266" s="29"/>
      <c r="D28266" s="27"/>
      <c r="E28266" s="27"/>
      <c r="F28266" s="27"/>
      <c r="G28266" s="1"/>
      <c r="H28266" s="1"/>
      <c r="I28266" s="1"/>
    </row>
    <row r="28267" spans="2:9">
      <c r="B28267" s="1"/>
      <c r="C28267" s="29"/>
      <c r="D28267" s="27"/>
      <c r="E28267" s="27"/>
      <c r="F28267" s="27"/>
      <c r="G28267" s="1"/>
      <c r="H28267" s="1"/>
      <c r="I28267" s="1"/>
    </row>
    <row r="28268" spans="2:9">
      <c r="B28268" s="1"/>
      <c r="C28268" s="29"/>
      <c r="D28268" s="27"/>
      <c r="E28268" s="27"/>
      <c r="F28268" s="27"/>
      <c r="G28268" s="1"/>
      <c r="H28268" s="1"/>
      <c r="I28268" s="1"/>
    </row>
    <row r="28269" spans="2:9">
      <c r="B28269" s="1"/>
      <c r="C28269" s="29"/>
      <c r="D28269" s="27"/>
      <c r="E28269" s="27"/>
      <c r="F28269" s="27"/>
      <c r="G28269" s="1"/>
      <c r="H28269" s="1"/>
      <c r="I28269" s="1"/>
    </row>
    <row r="28270" spans="2:9">
      <c r="B28270" s="1"/>
      <c r="C28270" s="29"/>
      <c r="D28270" s="27"/>
      <c r="E28270" s="27"/>
      <c r="F28270" s="27"/>
      <c r="G28270" s="1"/>
      <c r="H28270" s="1"/>
      <c r="I28270" s="1"/>
    </row>
    <row r="28271" spans="2:9">
      <c r="B28271" s="1"/>
      <c r="C28271" s="29"/>
      <c r="D28271" s="27"/>
      <c r="E28271" s="27"/>
      <c r="F28271" s="27"/>
      <c r="G28271" s="1"/>
      <c r="H28271" s="1"/>
      <c r="I28271" s="1"/>
    </row>
    <row r="28272" spans="2:9">
      <c r="B28272" s="1"/>
      <c r="C28272" s="29"/>
      <c r="D28272" s="27"/>
      <c r="E28272" s="27"/>
      <c r="F28272" s="27"/>
      <c r="G28272" s="1"/>
      <c r="H28272" s="1"/>
      <c r="I28272" s="1"/>
    </row>
    <row r="28273" spans="2:9">
      <c r="B28273" s="1"/>
      <c r="C28273" s="29"/>
      <c r="D28273" s="27"/>
      <c r="E28273" s="27"/>
      <c r="F28273" s="27"/>
      <c r="G28273" s="1"/>
      <c r="H28273" s="1"/>
      <c r="I28273" s="1"/>
    </row>
    <row r="28274" spans="2:9">
      <c r="B28274" s="1"/>
      <c r="C28274" s="29"/>
      <c r="D28274" s="27"/>
      <c r="E28274" s="27"/>
      <c r="F28274" s="27"/>
      <c r="G28274" s="1"/>
      <c r="H28274" s="1"/>
      <c r="I28274" s="1"/>
    </row>
    <row r="28275" spans="2:9">
      <c r="B28275" s="1"/>
      <c r="C28275" s="29"/>
      <c r="D28275" s="27"/>
      <c r="E28275" s="27"/>
      <c r="F28275" s="27"/>
      <c r="G28275" s="1"/>
      <c r="H28275" s="1"/>
      <c r="I28275" s="1"/>
    </row>
    <row r="28276" spans="2:9">
      <c r="B28276" s="1"/>
      <c r="C28276" s="29"/>
      <c r="D28276" s="27"/>
      <c r="E28276" s="27"/>
      <c r="F28276" s="27"/>
      <c r="G28276" s="1"/>
      <c r="H28276" s="1"/>
      <c r="I28276" s="1"/>
    </row>
    <row r="28277" spans="2:9">
      <c r="B28277" s="1"/>
      <c r="C28277" s="29"/>
      <c r="D28277" s="27"/>
      <c r="E28277" s="27"/>
      <c r="F28277" s="27"/>
      <c r="G28277" s="1"/>
      <c r="H28277" s="1"/>
      <c r="I28277" s="1"/>
    </row>
    <row r="28278" spans="2:9">
      <c r="B28278" s="1"/>
      <c r="C28278" s="29"/>
      <c r="D28278" s="27"/>
      <c r="E28278" s="27"/>
      <c r="F28278" s="27"/>
      <c r="G28278" s="1"/>
      <c r="H28278" s="1"/>
      <c r="I28278" s="1"/>
    </row>
    <row r="28279" spans="2:9">
      <c r="B28279" s="1"/>
      <c r="C28279" s="29"/>
      <c r="D28279" s="27"/>
      <c r="E28279" s="27"/>
      <c r="F28279" s="27"/>
      <c r="G28279" s="1"/>
      <c r="H28279" s="1"/>
      <c r="I28279" s="1"/>
    </row>
    <row r="28280" spans="2:9">
      <c r="B28280" s="1"/>
      <c r="C28280" s="29"/>
      <c r="D28280" s="27"/>
      <c r="E28280" s="27"/>
      <c r="F28280" s="27"/>
      <c r="G28280" s="1"/>
      <c r="H28280" s="1"/>
      <c r="I28280" s="1"/>
    </row>
    <row r="28281" spans="2:9">
      <c r="B28281" s="1"/>
      <c r="C28281" s="29"/>
      <c r="D28281" s="27"/>
      <c r="E28281" s="27"/>
      <c r="F28281" s="27"/>
      <c r="G28281" s="1"/>
      <c r="H28281" s="1"/>
      <c r="I28281" s="1"/>
    </row>
    <row r="28282" spans="2:9">
      <c r="B28282" s="1"/>
      <c r="C28282" s="29"/>
      <c r="D28282" s="27"/>
      <c r="E28282" s="27"/>
      <c r="F28282" s="27"/>
      <c r="G28282" s="1"/>
      <c r="H28282" s="1"/>
      <c r="I28282" s="1"/>
    </row>
    <row r="28283" spans="2:9">
      <c r="B28283" s="1"/>
      <c r="C28283" s="29"/>
      <c r="D28283" s="27"/>
      <c r="E28283" s="27"/>
      <c r="F28283" s="27"/>
      <c r="G28283" s="1"/>
      <c r="H28283" s="1"/>
      <c r="I28283" s="1"/>
    </row>
    <row r="28284" spans="2:9">
      <c r="B28284" s="1"/>
      <c r="C28284" s="29"/>
      <c r="D28284" s="27"/>
      <c r="E28284" s="27"/>
      <c r="F28284" s="27"/>
      <c r="G28284" s="1"/>
      <c r="H28284" s="1"/>
      <c r="I28284" s="1"/>
    </row>
    <row r="28285" spans="2:9">
      <c r="B28285" s="1"/>
      <c r="C28285" s="29"/>
      <c r="D28285" s="27"/>
      <c r="E28285" s="27"/>
      <c r="F28285" s="27"/>
      <c r="G28285" s="1"/>
      <c r="H28285" s="1"/>
      <c r="I28285" s="1"/>
    </row>
    <row r="28286" spans="2:9">
      <c r="B28286" s="1"/>
      <c r="C28286" s="29"/>
      <c r="D28286" s="27"/>
      <c r="E28286" s="27"/>
      <c r="F28286" s="27"/>
      <c r="G28286" s="1"/>
      <c r="H28286" s="1"/>
      <c r="I28286" s="1"/>
    </row>
    <row r="28287" spans="2:9">
      <c r="B28287" s="1"/>
      <c r="C28287" s="29"/>
      <c r="D28287" s="27"/>
      <c r="E28287" s="27"/>
      <c r="F28287" s="27"/>
      <c r="G28287" s="1"/>
      <c r="H28287" s="1"/>
      <c r="I28287" s="1"/>
    </row>
    <row r="28288" spans="2:9">
      <c r="B28288" s="1"/>
      <c r="C28288" s="29"/>
      <c r="D28288" s="27"/>
      <c r="E28288" s="27"/>
      <c r="F28288" s="27"/>
      <c r="G28288" s="1"/>
      <c r="H28288" s="1"/>
      <c r="I28288" s="1"/>
    </row>
    <row r="28289" spans="2:9">
      <c r="B28289" s="1"/>
      <c r="C28289" s="29"/>
      <c r="D28289" s="27"/>
      <c r="E28289" s="27"/>
      <c r="F28289" s="27"/>
      <c r="G28289" s="1"/>
      <c r="H28289" s="1"/>
      <c r="I28289" s="1"/>
    </row>
    <row r="28290" spans="2:9">
      <c r="B28290" s="1"/>
      <c r="C28290" s="29"/>
      <c r="D28290" s="27"/>
      <c r="E28290" s="27"/>
      <c r="F28290" s="27"/>
      <c r="G28290" s="1"/>
      <c r="H28290" s="1"/>
      <c r="I28290" s="1"/>
    </row>
    <row r="28291" spans="2:9">
      <c r="B28291" s="1"/>
      <c r="C28291" s="29"/>
      <c r="D28291" s="27"/>
      <c r="E28291" s="27"/>
      <c r="F28291" s="27"/>
      <c r="G28291" s="1"/>
      <c r="H28291" s="1"/>
      <c r="I28291" s="1"/>
    </row>
    <row r="28292" spans="2:9">
      <c r="B28292" s="1"/>
      <c r="C28292" s="29"/>
      <c r="D28292" s="27"/>
      <c r="E28292" s="27"/>
      <c r="F28292" s="27"/>
      <c r="G28292" s="1"/>
      <c r="H28292" s="1"/>
      <c r="I28292" s="1"/>
    </row>
    <row r="28293" spans="2:9">
      <c r="B28293" s="1"/>
      <c r="C28293" s="29"/>
      <c r="D28293" s="27"/>
      <c r="E28293" s="27"/>
      <c r="F28293" s="27"/>
      <c r="G28293" s="1"/>
      <c r="H28293" s="1"/>
      <c r="I28293" s="1"/>
    </row>
    <row r="28294" spans="2:9">
      <c r="B28294" s="1"/>
      <c r="C28294" s="29"/>
      <c r="D28294" s="27"/>
      <c r="E28294" s="27"/>
      <c r="F28294" s="27"/>
      <c r="G28294" s="1"/>
      <c r="H28294" s="1"/>
      <c r="I28294" s="1"/>
    </row>
    <row r="28295" spans="2:9">
      <c r="B28295" s="1"/>
      <c r="C28295" s="29"/>
      <c r="D28295" s="27"/>
      <c r="E28295" s="27"/>
      <c r="F28295" s="27"/>
      <c r="G28295" s="1"/>
      <c r="H28295" s="1"/>
      <c r="I28295" s="1"/>
    </row>
    <row r="28296" spans="2:9">
      <c r="B28296" s="1"/>
      <c r="C28296" s="29"/>
      <c r="D28296" s="27"/>
      <c r="E28296" s="27"/>
      <c r="F28296" s="27"/>
      <c r="G28296" s="1"/>
      <c r="H28296" s="1"/>
      <c r="I28296" s="1"/>
    </row>
    <row r="28297" spans="2:9">
      <c r="B28297" s="1"/>
      <c r="C28297" s="29"/>
      <c r="D28297" s="27"/>
      <c r="E28297" s="27"/>
      <c r="F28297" s="27"/>
      <c r="G28297" s="1"/>
      <c r="H28297" s="1"/>
      <c r="I28297" s="1"/>
    </row>
    <row r="28298" spans="2:9">
      <c r="B28298" s="1"/>
      <c r="C28298" s="29"/>
      <c r="D28298" s="27"/>
      <c r="E28298" s="27"/>
      <c r="F28298" s="27"/>
      <c r="G28298" s="1"/>
      <c r="H28298" s="1"/>
      <c r="I28298" s="1"/>
    </row>
    <row r="28299" spans="2:9">
      <c r="B28299" s="1"/>
      <c r="C28299" s="29"/>
      <c r="D28299" s="27"/>
      <c r="E28299" s="27"/>
      <c r="F28299" s="27"/>
      <c r="G28299" s="1"/>
      <c r="H28299" s="1"/>
      <c r="I28299" s="1"/>
    </row>
    <row r="28300" spans="2:9">
      <c r="B28300" s="1"/>
      <c r="C28300" s="29"/>
      <c r="D28300" s="27"/>
      <c r="E28300" s="27"/>
      <c r="F28300" s="27"/>
      <c r="G28300" s="1"/>
      <c r="H28300" s="1"/>
      <c r="I28300" s="1"/>
    </row>
    <row r="28301" spans="2:9">
      <c r="B28301" s="1"/>
      <c r="C28301" s="29"/>
      <c r="D28301" s="27"/>
      <c r="E28301" s="27"/>
      <c r="F28301" s="27"/>
      <c r="G28301" s="1"/>
      <c r="H28301" s="1"/>
      <c r="I28301" s="1"/>
    </row>
    <row r="28302" spans="2:9">
      <c r="B28302" s="1"/>
      <c r="C28302" s="29"/>
      <c r="D28302" s="27"/>
      <c r="E28302" s="27"/>
      <c r="F28302" s="27"/>
      <c r="G28302" s="1"/>
      <c r="H28302" s="1"/>
      <c r="I28302" s="1"/>
    </row>
    <row r="28303" spans="2:9">
      <c r="B28303" s="1"/>
      <c r="C28303" s="29"/>
      <c r="D28303" s="27"/>
      <c r="E28303" s="27"/>
      <c r="F28303" s="27"/>
      <c r="G28303" s="1"/>
      <c r="H28303" s="1"/>
      <c r="I28303" s="1"/>
    </row>
    <row r="28304" spans="2:9">
      <c r="B28304" s="1"/>
      <c r="C28304" s="29"/>
      <c r="D28304" s="27"/>
      <c r="E28304" s="27"/>
      <c r="F28304" s="27"/>
      <c r="G28304" s="1"/>
      <c r="H28304" s="1"/>
      <c r="I28304" s="1"/>
    </row>
    <row r="28305" spans="2:9">
      <c r="B28305" s="1"/>
      <c r="C28305" s="29"/>
      <c r="D28305" s="27"/>
      <c r="E28305" s="27"/>
      <c r="F28305" s="27"/>
      <c r="G28305" s="1"/>
      <c r="H28305" s="1"/>
      <c r="I28305" s="1"/>
    </row>
    <row r="28306" spans="2:9">
      <c r="B28306" s="1"/>
      <c r="C28306" s="29"/>
      <c r="D28306" s="27"/>
      <c r="E28306" s="27"/>
      <c r="F28306" s="27"/>
      <c r="G28306" s="1"/>
      <c r="H28306" s="1"/>
      <c r="I28306" s="1"/>
    </row>
    <row r="28307" spans="2:9">
      <c r="B28307" s="1"/>
      <c r="C28307" s="29"/>
      <c r="D28307" s="27"/>
      <c r="E28307" s="27"/>
      <c r="F28307" s="27"/>
      <c r="G28307" s="1"/>
      <c r="H28307" s="1"/>
      <c r="I28307" s="1"/>
    </row>
    <row r="28308" spans="2:9">
      <c r="B28308" s="1"/>
      <c r="C28308" s="29"/>
      <c r="D28308" s="27"/>
      <c r="E28308" s="27"/>
      <c r="F28308" s="27"/>
      <c r="G28308" s="1"/>
      <c r="H28308" s="1"/>
      <c r="I28308" s="1"/>
    </row>
    <row r="28309" spans="2:9">
      <c r="B28309" s="1"/>
      <c r="C28309" s="29"/>
      <c r="D28309" s="27"/>
      <c r="E28309" s="27"/>
      <c r="F28309" s="27"/>
      <c r="G28309" s="1"/>
      <c r="H28309" s="1"/>
      <c r="I28309" s="1"/>
    </row>
    <row r="28310" spans="2:9">
      <c r="B28310" s="1"/>
      <c r="C28310" s="29"/>
      <c r="D28310" s="27"/>
      <c r="E28310" s="27"/>
      <c r="F28310" s="27"/>
      <c r="G28310" s="1"/>
      <c r="H28310" s="1"/>
      <c r="I28310" s="1"/>
    </row>
    <row r="28311" spans="2:9">
      <c r="B28311" s="1"/>
      <c r="C28311" s="29"/>
      <c r="D28311" s="27"/>
      <c r="E28311" s="27"/>
      <c r="F28311" s="27"/>
      <c r="G28311" s="1"/>
      <c r="H28311" s="1"/>
      <c r="I28311" s="1"/>
    </row>
    <row r="28312" spans="2:9">
      <c r="B28312" s="1"/>
      <c r="C28312" s="29"/>
      <c r="D28312" s="27"/>
      <c r="E28312" s="27"/>
      <c r="F28312" s="27"/>
      <c r="G28312" s="1"/>
      <c r="H28312" s="1"/>
      <c r="I28312" s="1"/>
    </row>
    <row r="28313" spans="2:9">
      <c r="B28313" s="1"/>
      <c r="C28313" s="29"/>
      <c r="D28313" s="27"/>
      <c r="E28313" s="27"/>
      <c r="F28313" s="27"/>
      <c r="G28313" s="1"/>
      <c r="H28313" s="1"/>
      <c r="I28313" s="1"/>
    </row>
    <row r="28314" spans="2:9">
      <c r="B28314" s="1"/>
      <c r="C28314" s="29"/>
      <c r="D28314" s="27"/>
      <c r="E28314" s="27"/>
      <c r="F28314" s="27"/>
      <c r="G28314" s="1"/>
      <c r="H28314" s="1"/>
      <c r="I28314" s="1"/>
    </row>
    <row r="28315" spans="2:9">
      <c r="B28315" s="1"/>
      <c r="C28315" s="29"/>
      <c r="D28315" s="27"/>
      <c r="E28315" s="27"/>
      <c r="F28315" s="27"/>
      <c r="G28315" s="1"/>
      <c r="H28315" s="1"/>
      <c r="I28315" s="1"/>
    </row>
    <row r="28316" spans="2:9">
      <c r="B28316" s="1"/>
      <c r="C28316" s="29"/>
      <c r="D28316" s="27"/>
      <c r="E28316" s="27"/>
      <c r="F28316" s="27"/>
      <c r="G28316" s="1"/>
      <c r="H28316" s="1"/>
      <c r="I28316" s="1"/>
    </row>
    <row r="28317" spans="2:9">
      <c r="B28317" s="1"/>
      <c r="C28317" s="29"/>
      <c r="D28317" s="27"/>
      <c r="E28317" s="27"/>
      <c r="F28317" s="27"/>
      <c r="G28317" s="1"/>
      <c r="H28317" s="1"/>
      <c r="I28317" s="1"/>
    </row>
    <row r="28318" spans="2:9">
      <c r="B28318" s="1"/>
      <c r="C28318" s="29"/>
      <c r="D28318" s="27"/>
      <c r="E28318" s="27"/>
      <c r="F28318" s="27"/>
      <c r="G28318" s="1"/>
      <c r="H28318" s="1"/>
      <c r="I28318" s="1"/>
    </row>
    <row r="28319" spans="2:9">
      <c r="B28319" s="1"/>
      <c r="C28319" s="29"/>
      <c r="D28319" s="27"/>
      <c r="E28319" s="27"/>
      <c r="F28319" s="27"/>
      <c r="G28319" s="1"/>
      <c r="H28319" s="1"/>
      <c r="I28319" s="1"/>
    </row>
    <row r="28320" spans="2:9">
      <c r="B28320" s="1"/>
      <c r="C28320" s="29"/>
      <c r="D28320" s="27"/>
      <c r="E28320" s="27"/>
      <c r="F28320" s="27"/>
      <c r="G28320" s="1"/>
      <c r="H28320" s="1"/>
      <c r="I28320" s="1"/>
    </row>
    <row r="28321" spans="2:9">
      <c r="B28321" s="1"/>
      <c r="C28321" s="29"/>
      <c r="D28321" s="27"/>
      <c r="E28321" s="27"/>
      <c r="F28321" s="27"/>
      <c r="G28321" s="1"/>
      <c r="H28321" s="1"/>
      <c r="I28321" s="1"/>
    </row>
    <row r="28322" spans="2:9">
      <c r="B28322" s="1"/>
      <c r="C28322" s="29"/>
      <c r="D28322" s="27"/>
      <c r="E28322" s="27"/>
      <c r="F28322" s="27"/>
      <c r="G28322" s="1"/>
      <c r="H28322" s="1"/>
      <c r="I28322" s="1"/>
    </row>
    <row r="28323" spans="2:9">
      <c r="B28323" s="1"/>
      <c r="C28323" s="29"/>
      <c r="D28323" s="27"/>
      <c r="E28323" s="27"/>
      <c r="F28323" s="27"/>
      <c r="G28323" s="1"/>
      <c r="H28323" s="1"/>
      <c r="I28323" s="1"/>
    </row>
    <row r="28324" spans="2:9">
      <c r="B28324" s="1"/>
      <c r="C28324" s="29"/>
      <c r="D28324" s="27"/>
      <c r="E28324" s="27"/>
      <c r="F28324" s="27"/>
      <c r="G28324" s="1"/>
      <c r="H28324" s="1"/>
      <c r="I28324" s="1"/>
    </row>
    <row r="28325" spans="2:9">
      <c r="B28325" s="1"/>
      <c r="C28325" s="29"/>
      <c r="D28325" s="27"/>
      <c r="E28325" s="27"/>
      <c r="F28325" s="27"/>
      <c r="G28325" s="1"/>
      <c r="H28325" s="1"/>
      <c r="I28325" s="1"/>
    </row>
    <row r="28326" spans="2:9">
      <c r="B28326" s="1"/>
      <c r="C28326" s="29"/>
      <c r="D28326" s="27"/>
      <c r="E28326" s="27"/>
      <c r="F28326" s="27"/>
      <c r="G28326" s="1"/>
      <c r="H28326" s="1"/>
      <c r="I28326" s="1"/>
    </row>
    <row r="28327" spans="2:9">
      <c r="B28327" s="1"/>
      <c r="C28327" s="29"/>
      <c r="D28327" s="27"/>
      <c r="E28327" s="27"/>
      <c r="F28327" s="27"/>
      <c r="G28327" s="1"/>
      <c r="H28327" s="1"/>
      <c r="I28327" s="1"/>
    </row>
    <row r="28328" spans="2:9">
      <c r="B28328" s="1"/>
      <c r="C28328" s="29"/>
      <c r="D28328" s="27"/>
      <c r="E28328" s="27"/>
      <c r="F28328" s="27"/>
      <c r="G28328" s="1"/>
      <c r="H28328" s="1"/>
      <c r="I28328" s="1"/>
    </row>
    <row r="28329" spans="2:9">
      <c r="B28329" s="1"/>
      <c r="C28329" s="29"/>
      <c r="D28329" s="27"/>
      <c r="E28329" s="27"/>
      <c r="F28329" s="27"/>
      <c r="G28329" s="1"/>
      <c r="H28329" s="1"/>
      <c r="I28329" s="1"/>
    </row>
    <row r="28330" spans="2:9">
      <c r="B28330" s="1"/>
      <c r="C28330" s="29"/>
      <c r="D28330" s="27"/>
      <c r="E28330" s="27"/>
      <c r="F28330" s="27"/>
      <c r="G28330" s="1"/>
      <c r="H28330" s="1"/>
      <c r="I28330" s="1"/>
    </row>
    <row r="28331" spans="2:9">
      <c r="B28331" s="1"/>
      <c r="C28331" s="29"/>
      <c r="D28331" s="27"/>
      <c r="E28331" s="27"/>
      <c r="F28331" s="27"/>
      <c r="G28331" s="1"/>
      <c r="H28331" s="1"/>
      <c r="I28331" s="1"/>
    </row>
    <row r="28332" spans="2:9">
      <c r="B28332" s="1"/>
      <c r="C28332" s="29"/>
      <c r="D28332" s="27"/>
      <c r="E28332" s="27"/>
      <c r="F28332" s="27"/>
      <c r="G28332" s="1"/>
      <c r="H28332" s="1"/>
      <c r="I28332" s="1"/>
    </row>
    <row r="28333" spans="2:9">
      <c r="B28333" s="1"/>
      <c r="C28333" s="29"/>
      <c r="D28333" s="27"/>
      <c r="E28333" s="27"/>
      <c r="F28333" s="27"/>
      <c r="G28333" s="1"/>
      <c r="H28333" s="1"/>
      <c r="I28333" s="1"/>
    </row>
    <row r="28334" spans="2:9">
      <c r="B28334" s="1"/>
      <c r="C28334" s="29"/>
      <c r="D28334" s="27"/>
      <c r="E28334" s="27"/>
      <c r="F28334" s="27"/>
      <c r="G28334" s="1"/>
      <c r="H28334" s="1"/>
      <c r="I28334" s="1"/>
    </row>
    <row r="28335" spans="2:9">
      <c r="B28335" s="1"/>
      <c r="C28335" s="29"/>
      <c r="D28335" s="27"/>
      <c r="E28335" s="27"/>
      <c r="F28335" s="27"/>
      <c r="G28335" s="1"/>
      <c r="H28335" s="1"/>
      <c r="I28335" s="1"/>
    </row>
    <row r="28336" spans="2:9">
      <c r="B28336" s="1"/>
      <c r="C28336" s="29"/>
      <c r="D28336" s="27"/>
      <c r="E28336" s="27"/>
      <c r="F28336" s="27"/>
      <c r="G28336" s="1"/>
      <c r="H28336" s="1"/>
      <c r="I28336" s="1"/>
    </row>
    <row r="28337" spans="2:9">
      <c r="B28337" s="1"/>
      <c r="C28337" s="29"/>
      <c r="D28337" s="27"/>
      <c r="E28337" s="27"/>
      <c r="F28337" s="27"/>
      <c r="G28337" s="1"/>
      <c r="H28337" s="1"/>
      <c r="I28337" s="1"/>
    </row>
    <row r="28338" spans="2:9">
      <c r="B28338" s="1"/>
      <c r="C28338" s="29"/>
      <c r="D28338" s="27"/>
      <c r="E28338" s="27"/>
      <c r="F28338" s="27"/>
      <c r="G28338" s="1"/>
      <c r="H28338" s="1"/>
      <c r="I28338" s="1"/>
    </row>
    <row r="28339" spans="2:9">
      <c r="B28339" s="1"/>
      <c r="C28339" s="29"/>
      <c r="D28339" s="27"/>
      <c r="E28339" s="27"/>
      <c r="F28339" s="27"/>
      <c r="G28339" s="1"/>
      <c r="H28339" s="1"/>
      <c r="I28339" s="1"/>
    </row>
    <row r="28340" spans="2:9">
      <c r="B28340" s="1"/>
      <c r="C28340" s="29"/>
      <c r="D28340" s="27"/>
      <c r="E28340" s="27"/>
      <c r="F28340" s="27"/>
      <c r="G28340" s="1"/>
      <c r="H28340" s="1"/>
      <c r="I28340" s="1"/>
    </row>
    <row r="28341" spans="2:9">
      <c r="B28341" s="1"/>
      <c r="C28341" s="29"/>
      <c r="D28341" s="27"/>
      <c r="E28341" s="27"/>
      <c r="F28341" s="27"/>
      <c r="G28341" s="1"/>
      <c r="H28341" s="1"/>
      <c r="I28341" s="1"/>
    </row>
    <row r="28342" spans="2:9">
      <c r="B28342" s="1"/>
      <c r="C28342" s="29"/>
      <c r="D28342" s="27"/>
      <c r="E28342" s="27"/>
      <c r="F28342" s="27"/>
      <c r="G28342" s="1"/>
      <c r="H28342" s="1"/>
      <c r="I28342" s="1"/>
    </row>
    <row r="28343" spans="2:9">
      <c r="B28343" s="1"/>
      <c r="C28343" s="29"/>
      <c r="D28343" s="27"/>
      <c r="E28343" s="27"/>
      <c r="F28343" s="27"/>
      <c r="G28343" s="1"/>
      <c r="H28343" s="1"/>
      <c r="I28343" s="1"/>
    </row>
    <row r="28344" spans="2:9">
      <c r="B28344" s="1"/>
      <c r="C28344" s="29"/>
      <c r="D28344" s="27"/>
      <c r="E28344" s="27"/>
      <c r="F28344" s="27"/>
      <c r="G28344" s="1"/>
      <c r="H28344" s="1"/>
      <c r="I28344" s="1"/>
    </row>
    <row r="28345" spans="2:9">
      <c r="B28345" s="1"/>
      <c r="C28345" s="29"/>
      <c r="D28345" s="27"/>
      <c r="E28345" s="27"/>
      <c r="F28345" s="27"/>
      <c r="G28345" s="1"/>
      <c r="H28345" s="1"/>
      <c r="I28345" s="1"/>
    </row>
    <row r="28346" spans="2:9">
      <c r="B28346" s="1"/>
      <c r="C28346" s="29"/>
      <c r="D28346" s="27"/>
      <c r="E28346" s="27"/>
      <c r="F28346" s="27"/>
      <c r="G28346" s="1"/>
      <c r="H28346" s="1"/>
      <c r="I28346" s="1"/>
    </row>
    <row r="28347" spans="2:9">
      <c r="B28347" s="1"/>
      <c r="C28347" s="29"/>
      <c r="D28347" s="27"/>
      <c r="E28347" s="27"/>
      <c r="F28347" s="27"/>
      <c r="G28347" s="1"/>
      <c r="H28347" s="1"/>
      <c r="I28347" s="1"/>
    </row>
    <row r="28348" spans="2:9">
      <c r="B28348" s="1"/>
      <c r="C28348" s="29"/>
      <c r="D28348" s="27"/>
      <c r="E28348" s="27"/>
      <c r="F28348" s="27"/>
      <c r="G28348" s="1"/>
      <c r="H28348" s="1"/>
      <c r="I28348" s="1"/>
    </row>
    <row r="28349" spans="2:9">
      <c r="B28349" s="1"/>
      <c r="C28349" s="29"/>
      <c r="D28349" s="27"/>
      <c r="E28349" s="27"/>
      <c r="F28349" s="27"/>
      <c r="G28349" s="1"/>
      <c r="H28349" s="1"/>
      <c r="I28349" s="1"/>
    </row>
    <row r="28350" spans="2:9">
      <c r="B28350" s="1"/>
      <c r="C28350" s="29"/>
      <c r="D28350" s="27"/>
      <c r="E28350" s="27"/>
      <c r="F28350" s="27"/>
      <c r="G28350" s="1"/>
      <c r="H28350" s="1"/>
      <c r="I28350" s="1"/>
    </row>
    <row r="28351" spans="2:9">
      <c r="B28351" s="1"/>
      <c r="C28351" s="29"/>
      <c r="D28351" s="27"/>
      <c r="E28351" s="27"/>
      <c r="F28351" s="27"/>
      <c r="G28351" s="1"/>
      <c r="H28351" s="1"/>
      <c r="I28351" s="1"/>
    </row>
    <row r="28352" spans="2:9">
      <c r="B28352" s="1"/>
      <c r="C28352" s="29"/>
      <c r="D28352" s="27"/>
      <c r="E28352" s="27"/>
      <c r="F28352" s="27"/>
      <c r="G28352" s="1"/>
      <c r="H28352" s="1"/>
      <c r="I28352" s="1"/>
    </row>
    <row r="28353" spans="2:9">
      <c r="B28353" s="1"/>
      <c r="C28353" s="29"/>
      <c r="D28353" s="27"/>
      <c r="E28353" s="27"/>
      <c r="F28353" s="27"/>
      <c r="G28353" s="1"/>
      <c r="H28353" s="1"/>
      <c r="I28353" s="1"/>
    </row>
    <row r="28354" spans="2:9">
      <c r="B28354" s="1"/>
      <c r="C28354" s="29"/>
      <c r="D28354" s="27"/>
      <c r="E28354" s="27"/>
      <c r="F28354" s="27"/>
      <c r="G28354" s="1"/>
      <c r="H28354" s="1"/>
      <c r="I28354" s="1"/>
    </row>
    <row r="28355" spans="2:9">
      <c r="B28355" s="1"/>
      <c r="C28355" s="29"/>
      <c r="D28355" s="27"/>
      <c r="E28355" s="27"/>
      <c r="F28355" s="27"/>
      <c r="G28355" s="1"/>
      <c r="H28355" s="1"/>
      <c r="I28355" s="1"/>
    </row>
    <row r="28356" spans="2:9">
      <c r="B28356" s="1"/>
      <c r="C28356" s="29"/>
      <c r="D28356" s="27"/>
      <c r="E28356" s="27"/>
      <c r="F28356" s="27"/>
      <c r="G28356" s="1"/>
      <c r="H28356" s="1"/>
      <c r="I28356" s="1"/>
    </row>
    <row r="28357" spans="2:9">
      <c r="B28357" s="1"/>
      <c r="C28357" s="29"/>
      <c r="D28357" s="27"/>
      <c r="E28357" s="27"/>
      <c r="F28357" s="27"/>
      <c r="G28357" s="1"/>
      <c r="H28357" s="1"/>
      <c r="I28357" s="1"/>
    </row>
    <row r="28358" spans="2:9">
      <c r="B28358" s="1"/>
      <c r="C28358" s="29"/>
      <c r="D28358" s="27"/>
      <c r="E28358" s="27"/>
      <c r="F28358" s="27"/>
      <c r="G28358" s="1"/>
      <c r="H28358" s="1"/>
      <c r="I28358" s="1"/>
    </row>
    <row r="28359" spans="2:9">
      <c r="B28359" s="1"/>
      <c r="C28359" s="29"/>
      <c r="D28359" s="27"/>
      <c r="E28359" s="27"/>
      <c r="F28359" s="27"/>
      <c r="G28359" s="1"/>
      <c r="H28359" s="1"/>
      <c r="I28359" s="1"/>
    </row>
    <row r="28360" spans="2:9">
      <c r="B28360" s="1"/>
      <c r="C28360" s="29"/>
      <c r="D28360" s="27"/>
      <c r="E28360" s="27"/>
      <c r="F28360" s="27"/>
      <c r="G28360" s="1"/>
      <c r="H28360" s="1"/>
      <c r="I28360" s="1"/>
    </row>
    <row r="28361" spans="2:9">
      <c r="B28361" s="1"/>
      <c r="C28361" s="29"/>
      <c r="D28361" s="27"/>
      <c r="E28361" s="27"/>
      <c r="F28361" s="27"/>
      <c r="G28361" s="1"/>
      <c r="H28361" s="1"/>
      <c r="I28361" s="1"/>
    </row>
    <row r="28362" spans="2:9">
      <c r="B28362" s="1"/>
      <c r="C28362" s="29"/>
      <c r="D28362" s="27"/>
      <c r="E28362" s="27"/>
      <c r="F28362" s="27"/>
      <c r="G28362" s="1"/>
      <c r="H28362" s="1"/>
      <c r="I28362" s="1"/>
    </row>
    <row r="28363" spans="2:9">
      <c r="B28363" s="1"/>
      <c r="C28363" s="29"/>
      <c r="D28363" s="27"/>
      <c r="E28363" s="27"/>
      <c r="F28363" s="27"/>
      <c r="G28363" s="1"/>
      <c r="H28363" s="1"/>
      <c r="I28363" s="1"/>
    </row>
    <row r="28364" spans="2:9">
      <c r="B28364" s="1"/>
      <c r="C28364" s="29"/>
      <c r="D28364" s="27"/>
      <c r="E28364" s="27"/>
      <c r="F28364" s="27"/>
      <c r="G28364" s="1"/>
      <c r="H28364" s="1"/>
      <c r="I28364" s="1"/>
    </row>
    <row r="28365" spans="2:9">
      <c r="B28365" s="1"/>
      <c r="C28365" s="29"/>
      <c r="D28365" s="27"/>
      <c r="E28365" s="27"/>
      <c r="F28365" s="27"/>
      <c r="G28365" s="1"/>
      <c r="H28365" s="1"/>
      <c r="I28365" s="1"/>
    </row>
    <row r="28366" spans="2:9">
      <c r="B28366" s="1"/>
      <c r="C28366" s="29"/>
      <c r="D28366" s="27"/>
      <c r="E28366" s="27"/>
      <c r="F28366" s="27"/>
      <c r="G28366" s="1"/>
      <c r="H28366" s="1"/>
      <c r="I28366" s="1"/>
    </row>
    <row r="28367" spans="2:9">
      <c r="B28367" s="1"/>
      <c r="C28367" s="29"/>
      <c r="D28367" s="27"/>
      <c r="E28367" s="27"/>
      <c r="F28367" s="27"/>
      <c r="G28367" s="1"/>
      <c r="H28367" s="1"/>
      <c r="I28367" s="1"/>
    </row>
    <row r="28368" spans="2:9">
      <c r="B28368" s="1"/>
      <c r="C28368" s="29"/>
      <c r="D28368" s="27"/>
      <c r="E28368" s="27"/>
      <c r="F28368" s="27"/>
      <c r="G28368" s="1"/>
      <c r="H28368" s="1"/>
      <c r="I28368" s="1"/>
    </row>
    <row r="28369" spans="2:9">
      <c r="B28369" s="1"/>
      <c r="C28369" s="29"/>
      <c r="D28369" s="27"/>
      <c r="E28369" s="27"/>
      <c r="F28369" s="27"/>
      <c r="G28369" s="1"/>
      <c r="H28369" s="1"/>
      <c r="I28369" s="1"/>
    </row>
    <row r="28370" spans="2:9">
      <c r="B28370" s="1"/>
      <c r="C28370" s="29"/>
      <c r="D28370" s="27"/>
      <c r="E28370" s="27"/>
      <c r="F28370" s="27"/>
      <c r="G28370" s="1"/>
      <c r="H28370" s="1"/>
      <c r="I28370" s="1"/>
    </row>
    <row r="28371" spans="2:9">
      <c r="B28371" s="1"/>
      <c r="C28371" s="29"/>
      <c r="D28371" s="27"/>
      <c r="E28371" s="27"/>
      <c r="F28371" s="27"/>
      <c r="G28371" s="1"/>
      <c r="H28371" s="1"/>
      <c r="I28371" s="1"/>
    </row>
    <row r="28372" spans="2:9">
      <c r="B28372" s="1"/>
      <c r="C28372" s="29"/>
      <c r="D28372" s="27"/>
      <c r="E28372" s="27"/>
      <c r="F28372" s="27"/>
      <c r="G28372" s="1"/>
      <c r="H28372" s="1"/>
      <c r="I28372" s="1"/>
    </row>
    <row r="28373" spans="2:9">
      <c r="B28373" s="1"/>
      <c r="C28373" s="29"/>
      <c r="D28373" s="27"/>
      <c r="E28373" s="27"/>
      <c r="F28373" s="27"/>
      <c r="G28373" s="1"/>
      <c r="H28373" s="1"/>
      <c r="I28373" s="1"/>
    </row>
    <row r="28374" spans="2:9">
      <c r="B28374" s="1"/>
      <c r="C28374" s="29"/>
      <c r="D28374" s="27"/>
      <c r="E28374" s="27"/>
      <c r="F28374" s="27"/>
      <c r="G28374" s="1"/>
      <c r="H28374" s="1"/>
      <c r="I28374" s="1"/>
    </row>
    <row r="28375" spans="2:9">
      <c r="B28375" s="1"/>
      <c r="C28375" s="29"/>
      <c r="D28375" s="27"/>
      <c r="E28375" s="27"/>
      <c r="F28375" s="27"/>
      <c r="G28375" s="1"/>
      <c r="H28375" s="1"/>
      <c r="I28375" s="1"/>
    </row>
    <row r="28376" spans="2:9">
      <c r="B28376" s="1"/>
      <c r="C28376" s="29"/>
      <c r="D28376" s="27"/>
      <c r="E28376" s="27"/>
      <c r="F28376" s="27"/>
      <c r="G28376" s="1"/>
      <c r="H28376" s="1"/>
      <c r="I28376" s="1"/>
    </row>
    <row r="28377" spans="2:9">
      <c r="B28377" s="1"/>
      <c r="C28377" s="29"/>
      <c r="D28377" s="27"/>
      <c r="E28377" s="27"/>
      <c r="F28377" s="27"/>
      <c r="G28377" s="1"/>
      <c r="H28377" s="1"/>
      <c r="I28377" s="1"/>
    </row>
    <row r="28378" spans="2:9">
      <c r="B28378" s="1"/>
      <c r="C28378" s="29"/>
      <c r="D28378" s="27"/>
      <c r="E28378" s="27"/>
      <c r="F28378" s="27"/>
      <c r="G28378" s="1"/>
      <c r="H28378" s="1"/>
      <c r="I28378" s="1"/>
    </row>
    <row r="28379" spans="2:9">
      <c r="B28379" s="1"/>
      <c r="C28379" s="29"/>
      <c r="D28379" s="27"/>
      <c r="E28379" s="27"/>
      <c r="F28379" s="27"/>
      <c r="G28379" s="1"/>
      <c r="H28379" s="1"/>
      <c r="I28379" s="1"/>
    </row>
    <row r="28380" spans="2:9">
      <c r="B28380" s="1"/>
      <c r="C28380" s="29"/>
      <c r="D28380" s="27"/>
      <c r="E28380" s="27"/>
      <c r="F28380" s="27"/>
      <c r="G28380" s="1"/>
      <c r="H28380" s="1"/>
      <c r="I28380" s="1"/>
    </row>
    <row r="28381" spans="2:9">
      <c r="B28381" s="1"/>
      <c r="C28381" s="29"/>
      <c r="D28381" s="27"/>
      <c r="E28381" s="27"/>
      <c r="F28381" s="27"/>
      <c r="G28381" s="1"/>
      <c r="H28381" s="1"/>
      <c r="I28381" s="1"/>
    </row>
    <row r="28382" spans="2:9">
      <c r="B28382" s="1"/>
      <c r="C28382" s="29"/>
      <c r="D28382" s="27"/>
      <c r="E28382" s="27"/>
      <c r="F28382" s="27"/>
      <c r="G28382" s="1"/>
      <c r="H28382" s="1"/>
      <c r="I28382" s="1"/>
    </row>
    <row r="28383" spans="2:9">
      <c r="B28383" s="1"/>
      <c r="C28383" s="29"/>
      <c r="D28383" s="27"/>
      <c r="E28383" s="27"/>
      <c r="F28383" s="27"/>
      <c r="G28383" s="1"/>
      <c r="H28383" s="1"/>
      <c r="I28383" s="1"/>
    </row>
    <row r="28384" spans="2:9">
      <c r="B28384" s="1"/>
      <c r="C28384" s="29"/>
      <c r="D28384" s="27"/>
      <c r="E28384" s="27"/>
      <c r="F28384" s="27"/>
      <c r="G28384" s="1"/>
      <c r="H28384" s="1"/>
      <c r="I28384" s="1"/>
    </row>
    <row r="28385" spans="2:9">
      <c r="B28385" s="1"/>
      <c r="C28385" s="29"/>
      <c r="D28385" s="27"/>
      <c r="E28385" s="27"/>
      <c r="F28385" s="27"/>
      <c r="G28385" s="1"/>
      <c r="H28385" s="1"/>
      <c r="I28385" s="1"/>
    </row>
    <row r="28386" spans="2:9">
      <c r="B28386" s="1"/>
      <c r="C28386" s="29"/>
      <c r="D28386" s="27"/>
      <c r="E28386" s="27"/>
      <c r="F28386" s="27"/>
      <c r="G28386" s="1"/>
      <c r="H28386" s="1"/>
      <c r="I28386" s="1"/>
    </row>
    <row r="28387" spans="2:9">
      <c r="B28387" s="1"/>
      <c r="C28387" s="29"/>
      <c r="D28387" s="27"/>
      <c r="E28387" s="27"/>
      <c r="F28387" s="27"/>
      <c r="G28387" s="1"/>
      <c r="H28387" s="1"/>
      <c r="I28387" s="1"/>
    </row>
    <row r="28388" spans="2:9">
      <c r="B28388" s="1"/>
      <c r="C28388" s="29"/>
      <c r="D28388" s="27"/>
      <c r="E28388" s="27"/>
      <c r="F28388" s="27"/>
      <c r="G28388" s="1"/>
      <c r="H28388" s="1"/>
      <c r="I28388" s="1"/>
    </row>
    <row r="28389" spans="2:9">
      <c r="B28389" s="1"/>
      <c r="C28389" s="29"/>
      <c r="D28389" s="27"/>
      <c r="E28389" s="27"/>
      <c r="F28389" s="27"/>
      <c r="G28389" s="1"/>
      <c r="H28389" s="1"/>
      <c r="I28389" s="1"/>
    </row>
    <row r="28390" spans="2:9">
      <c r="B28390" s="1"/>
      <c r="C28390" s="29"/>
      <c r="D28390" s="27"/>
      <c r="E28390" s="27"/>
      <c r="F28390" s="27"/>
      <c r="G28390" s="1"/>
      <c r="H28390" s="1"/>
      <c r="I28390" s="1"/>
    </row>
    <row r="28391" spans="2:9">
      <c r="B28391" s="1"/>
      <c r="C28391" s="29"/>
      <c r="D28391" s="27"/>
      <c r="E28391" s="27"/>
      <c r="F28391" s="27"/>
      <c r="G28391" s="1"/>
      <c r="H28391" s="1"/>
      <c r="I28391" s="1"/>
    </row>
    <row r="28392" spans="2:9">
      <c r="B28392" s="1"/>
      <c r="C28392" s="29"/>
      <c r="D28392" s="27"/>
      <c r="E28392" s="27"/>
      <c r="F28392" s="27"/>
      <c r="G28392" s="1"/>
      <c r="H28392" s="1"/>
      <c r="I28392" s="1"/>
    </row>
    <row r="28393" spans="2:9">
      <c r="B28393" s="1"/>
      <c r="C28393" s="29"/>
      <c r="D28393" s="27"/>
      <c r="E28393" s="27"/>
      <c r="F28393" s="27"/>
      <c r="G28393" s="1"/>
      <c r="H28393" s="1"/>
      <c r="I28393" s="1"/>
    </row>
    <row r="28394" spans="2:9">
      <c r="B28394" s="1"/>
      <c r="C28394" s="29"/>
      <c r="D28394" s="27"/>
      <c r="E28394" s="27"/>
      <c r="F28394" s="27"/>
      <c r="G28394" s="1"/>
      <c r="H28394" s="1"/>
      <c r="I28394" s="1"/>
    </row>
    <row r="28395" spans="2:9">
      <c r="B28395" s="1"/>
      <c r="C28395" s="29"/>
      <c r="D28395" s="27"/>
      <c r="E28395" s="27"/>
      <c r="F28395" s="27"/>
      <c r="G28395" s="1"/>
      <c r="H28395" s="1"/>
      <c r="I28395" s="1"/>
    </row>
    <row r="28396" spans="2:9">
      <c r="B28396" s="1"/>
      <c r="C28396" s="29"/>
      <c r="D28396" s="27"/>
      <c r="E28396" s="27"/>
      <c r="F28396" s="27"/>
      <c r="G28396" s="1"/>
      <c r="H28396" s="1"/>
      <c r="I28396" s="1"/>
    </row>
    <row r="28397" spans="2:9">
      <c r="B28397" s="1"/>
      <c r="C28397" s="29"/>
      <c r="D28397" s="27"/>
      <c r="E28397" s="27"/>
      <c r="F28397" s="27"/>
      <c r="G28397" s="1"/>
      <c r="H28397" s="1"/>
      <c r="I28397" s="1"/>
    </row>
    <row r="28398" spans="2:9">
      <c r="B28398" s="1"/>
      <c r="C28398" s="29"/>
      <c r="D28398" s="27"/>
      <c r="E28398" s="27"/>
      <c r="F28398" s="27"/>
      <c r="G28398" s="1"/>
      <c r="H28398" s="1"/>
      <c r="I28398" s="1"/>
    </row>
    <row r="28399" spans="2:9">
      <c r="B28399" s="1"/>
      <c r="C28399" s="29"/>
      <c r="D28399" s="27"/>
      <c r="E28399" s="27"/>
      <c r="F28399" s="27"/>
      <c r="G28399" s="1"/>
      <c r="H28399" s="1"/>
      <c r="I28399" s="1"/>
    </row>
    <row r="28400" spans="2:9">
      <c r="B28400" s="1"/>
      <c r="C28400" s="29"/>
      <c r="D28400" s="27"/>
      <c r="E28400" s="27"/>
      <c r="F28400" s="27"/>
      <c r="G28400" s="1"/>
      <c r="H28400" s="1"/>
      <c r="I28400" s="1"/>
    </row>
    <row r="28401" spans="2:9">
      <c r="B28401" s="1"/>
      <c r="C28401" s="29"/>
      <c r="D28401" s="27"/>
      <c r="E28401" s="27"/>
      <c r="F28401" s="27"/>
      <c r="G28401" s="1"/>
      <c r="H28401" s="1"/>
      <c r="I28401" s="1"/>
    </row>
    <row r="28402" spans="2:9">
      <c r="B28402" s="1"/>
      <c r="C28402" s="29"/>
      <c r="D28402" s="27"/>
      <c r="E28402" s="27"/>
      <c r="F28402" s="27"/>
      <c r="G28402" s="1"/>
      <c r="H28402" s="1"/>
      <c r="I28402" s="1"/>
    </row>
    <row r="28403" spans="2:9">
      <c r="B28403" s="1"/>
      <c r="C28403" s="29"/>
      <c r="D28403" s="27"/>
      <c r="E28403" s="27"/>
      <c r="F28403" s="27"/>
      <c r="G28403" s="1"/>
      <c r="H28403" s="1"/>
      <c r="I28403" s="1"/>
    </row>
    <row r="28404" spans="2:9">
      <c r="B28404" s="1"/>
      <c r="C28404" s="29"/>
      <c r="D28404" s="27"/>
      <c r="E28404" s="27"/>
      <c r="F28404" s="27"/>
      <c r="G28404" s="1"/>
      <c r="H28404" s="1"/>
      <c r="I28404" s="1"/>
    </row>
    <row r="28405" spans="2:9">
      <c r="B28405" s="1"/>
      <c r="C28405" s="29"/>
      <c r="D28405" s="27"/>
      <c r="E28405" s="27"/>
      <c r="F28405" s="27"/>
      <c r="G28405" s="1"/>
      <c r="H28405" s="1"/>
      <c r="I28405" s="1"/>
    </row>
    <row r="28406" spans="2:9">
      <c r="B28406" s="1"/>
      <c r="C28406" s="29"/>
      <c r="D28406" s="27"/>
      <c r="E28406" s="27"/>
      <c r="F28406" s="27"/>
      <c r="G28406" s="1"/>
      <c r="H28406" s="1"/>
      <c r="I28406" s="1"/>
    </row>
    <row r="28407" spans="2:9">
      <c r="B28407" s="1"/>
      <c r="C28407" s="29"/>
      <c r="D28407" s="27"/>
      <c r="E28407" s="27"/>
      <c r="F28407" s="27"/>
      <c r="G28407" s="1"/>
      <c r="H28407" s="1"/>
      <c r="I28407" s="1"/>
    </row>
    <row r="28408" spans="2:9">
      <c r="B28408" s="1"/>
      <c r="C28408" s="29"/>
      <c r="D28408" s="27"/>
      <c r="E28408" s="27"/>
      <c r="F28408" s="27"/>
      <c r="G28408" s="1"/>
      <c r="H28408" s="1"/>
      <c r="I28408" s="1"/>
    </row>
    <row r="28409" spans="2:9">
      <c r="B28409" s="1"/>
      <c r="C28409" s="29"/>
      <c r="D28409" s="27"/>
      <c r="E28409" s="27"/>
      <c r="F28409" s="27"/>
      <c r="G28409" s="1"/>
      <c r="H28409" s="1"/>
      <c r="I28409" s="1"/>
    </row>
    <row r="28410" spans="2:9">
      <c r="B28410" s="1"/>
      <c r="C28410" s="29"/>
      <c r="D28410" s="27"/>
      <c r="E28410" s="27"/>
      <c r="F28410" s="27"/>
      <c r="G28410" s="1"/>
      <c r="H28410" s="1"/>
      <c r="I28410" s="1"/>
    </row>
    <row r="28411" spans="2:9">
      <c r="B28411" s="1"/>
      <c r="C28411" s="29"/>
      <c r="D28411" s="27"/>
      <c r="E28411" s="27"/>
      <c r="F28411" s="27"/>
      <c r="G28411" s="1"/>
      <c r="H28411" s="1"/>
      <c r="I28411" s="1"/>
    </row>
    <row r="28412" spans="2:9">
      <c r="B28412" s="1"/>
      <c r="C28412" s="29"/>
      <c r="D28412" s="27"/>
      <c r="E28412" s="27"/>
      <c r="F28412" s="27"/>
      <c r="G28412" s="1"/>
      <c r="H28412" s="1"/>
      <c r="I28412" s="1"/>
    </row>
    <row r="28413" spans="2:9">
      <c r="B28413" s="1"/>
      <c r="C28413" s="29"/>
      <c r="D28413" s="27"/>
      <c r="E28413" s="27"/>
      <c r="F28413" s="27"/>
      <c r="G28413" s="1"/>
      <c r="H28413" s="1"/>
      <c r="I28413" s="1"/>
    </row>
    <row r="28414" spans="2:9">
      <c r="B28414" s="1"/>
      <c r="C28414" s="29"/>
      <c r="D28414" s="27"/>
      <c r="E28414" s="27"/>
      <c r="F28414" s="27"/>
      <c r="G28414" s="1"/>
      <c r="H28414" s="1"/>
      <c r="I28414" s="1"/>
    </row>
    <row r="28415" spans="2:9">
      <c r="B28415" s="1"/>
      <c r="C28415" s="29"/>
      <c r="D28415" s="27"/>
      <c r="E28415" s="27"/>
      <c r="F28415" s="27"/>
      <c r="G28415" s="1"/>
      <c r="H28415" s="1"/>
      <c r="I28415" s="1"/>
    </row>
    <row r="28416" spans="2:9">
      <c r="B28416" s="1"/>
      <c r="C28416" s="29"/>
      <c r="D28416" s="27"/>
      <c r="E28416" s="27"/>
      <c r="F28416" s="27"/>
      <c r="G28416" s="1"/>
      <c r="H28416" s="1"/>
      <c r="I28416" s="1"/>
    </row>
    <row r="28417" spans="2:9">
      <c r="B28417" s="1"/>
      <c r="C28417" s="29"/>
      <c r="D28417" s="27"/>
      <c r="E28417" s="27"/>
      <c r="F28417" s="27"/>
      <c r="G28417" s="1"/>
      <c r="H28417" s="1"/>
      <c r="I28417" s="1"/>
    </row>
    <row r="28418" spans="2:9">
      <c r="B28418" s="1"/>
      <c r="C28418" s="29"/>
      <c r="D28418" s="27"/>
      <c r="E28418" s="27"/>
      <c r="F28418" s="27"/>
      <c r="G28418" s="1"/>
      <c r="H28418" s="1"/>
      <c r="I28418" s="1"/>
    </row>
    <row r="28419" spans="2:9">
      <c r="B28419" s="1"/>
      <c r="C28419" s="29"/>
      <c r="D28419" s="27"/>
      <c r="E28419" s="27"/>
      <c r="F28419" s="27"/>
      <c r="G28419" s="1"/>
      <c r="H28419" s="1"/>
      <c r="I28419" s="1"/>
    </row>
    <row r="28420" spans="2:9">
      <c r="B28420" s="1"/>
      <c r="C28420" s="29"/>
      <c r="D28420" s="27"/>
      <c r="E28420" s="27"/>
      <c r="F28420" s="27"/>
      <c r="G28420" s="1"/>
      <c r="H28420" s="1"/>
      <c r="I28420" s="1"/>
    </row>
    <row r="28421" spans="2:9">
      <c r="B28421" s="1"/>
      <c r="C28421" s="29"/>
      <c r="D28421" s="27"/>
      <c r="E28421" s="27"/>
      <c r="F28421" s="27"/>
      <c r="G28421" s="1"/>
      <c r="H28421" s="1"/>
      <c r="I28421" s="1"/>
    </row>
    <row r="28422" spans="2:9">
      <c r="B28422" s="1"/>
      <c r="C28422" s="29"/>
      <c r="D28422" s="27"/>
      <c r="E28422" s="27"/>
      <c r="F28422" s="27"/>
      <c r="G28422" s="1"/>
      <c r="H28422" s="1"/>
      <c r="I28422" s="1"/>
    </row>
    <row r="28423" spans="2:9">
      <c r="B28423" s="1"/>
      <c r="C28423" s="29"/>
      <c r="D28423" s="27"/>
      <c r="E28423" s="27"/>
      <c r="F28423" s="27"/>
      <c r="G28423" s="1"/>
      <c r="H28423" s="1"/>
      <c r="I28423" s="1"/>
    </row>
    <row r="28424" spans="2:9">
      <c r="B28424" s="1"/>
      <c r="C28424" s="29"/>
      <c r="D28424" s="27"/>
      <c r="E28424" s="27"/>
      <c r="F28424" s="27"/>
      <c r="G28424" s="1"/>
      <c r="H28424" s="1"/>
      <c r="I28424" s="1"/>
    </row>
    <row r="28425" spans="2:9">
      <c r="B28425" s="1"/>
      <c r="C28425" s="29"/>
      <c r="D28425" s="27"/>
      <c r="E28425" s="27"/>
      <c r="F28425" s="27"/>
      <c r="G28425" s="1"/>
      <c r="H28425" s="1"/>
      <c r="I28425" s="1"/>
    </row>
    <row r="28426" spans="2:9">
      <c r="B28426" s="1"/>
      <c r="C28426" s="29"/>
      <c r="D28426" s="27"/>
      <c r="E28426" s="27"/>
      <c r="F28426" s="27"/>
      <c r="G28426" s="1"/>
      <c r="H28426" s="1"/>
      <c r="I28426" s="1"/>
    </row>
    <row r="28427" spans="2:9">
      <c r="B28427" s="1"/>
      <c r="C28427" s="29"/>
      <c r="D28427" s="27"/>
      <c r="E28427" s="27"/>
      <c r="F28427" s="27"/>
      <c r="G28427" s="1"/>
      <c r="H28427" s="1"/>
      <c r="I28427" s="1"/>
    </row>
    <row r="28428" spans="2:9">
      <c r="B28428" s="1"/>
      <c r="C28428" s="29"/>
      <c r="D28428" s="27"/>
      <c r="E28428" s="27"/>
      <c r="F28428" s="27"/>
      <c r="G28428" s="1"/>
      <c r="H28428" s="1"/>
      <c r="I28428" s="1"/>
    </row>
    <row r="28429" spans="2:9">
      <c r="B28429" s="1"/>
      <c r="C28429" s="29"/>
      <c r="D28429" s="27"/>
      <c r="E28429" s="27"/>
      <c r="F28429" s="27"/>
      <c r="G28429" s="1"/>
      <c r="H28429" s="1"/>
      <c r="I28429" s="1"/>
    </row>
    <row r="28430" spans="2:9">
      <c r="B28430" s="1"/>
      <c r="C28430" s="29"/>
      <c r="D28430" s="27"/>
      <c r="E28430" s="27"/>
      <c r="F28430" s="27"/>
      <c r="G28430" s="1"/>
      <c r="H28430" s="1"/>
      <c r="I28430" s="1"/>
    </row>
    <row r="28431" spans="2:9">
      <c r="B28431" s="1"/>
      <c r="C28431" s="29"/>
      <c r="D28431" s="27"/>
      <c r="E28431" s="27"/>
      <c r="F28431" s="27"/>
      <c r="G28431" s="1"/>
      <c r="H28431" s="1"/>
      <c r="I28431" s="1"/>
    </row>
    <row r="28432" spans="2:9">
      <c r="B28432" s="1"/>
      <c r="C28432" s="29"/>
      <c r="D28432" s="27"/>
      <c r="E28432" s="27"/>
      <c r="F28432" s="27"/>
      <c r="G28432" s="1"/>
      <c r="H28432" s="1"/>
      <c r="I28432" s="1"/>
    </row>
    <row r="28433" spans="2:9">
      <c r="B28433" s="1"/>
      <c r="C28433" s="29"/>
      <c r="D28433" s="27"/>
      <c r="E28433" s="27"/>
      <c r="F28433" s="27"/>
      <c r="G28433" s="1"/>
      <c r="H28433" s="1"/>
      <c r="I28433" s="1"/>
    </row>
    <row r="28434" spans="2:9">
      <c r="B28434" s="1"/>
      <c r="C28434" s="29"/>
      <c r="D28434" s="27"/>
      <c r="E28434" s="27"/>
      <c r="F28434" s="27"/>
      <c r="G28434" s="1"/>
      <c r="H28434" s="1"/>
      <c r="I28434" s="1"/>
    </row>
    <row r="28435" spans="2:9">
      <c r="B28435" s="1"/>
      <c r="C28435" s="29"/>
      <c r="D28435" s="27"/>
      <c r="E28435" s="27"/>
      <c r="F28435" s="27"/>
      <c r="G28435" s="1"/>
      <c r="H28435" s="1"/>
      <c r="I28435" s="1"/>
    </row>
    <row r="28436" spans="2:9">
      <c r="B28436" s="1"/>
      <c r="C28436" s="29"/>
      <c r="D28436" s="27"/>
      <c r="E28436" s="27"/>
      <c r="F28436" s="27"/>
      <c r="G28436" s="1"/>
      <c r="H28436" s="1"/>
      <c r="I28436" s="1"/>
    </row>
    <row r="28437" spans="2:9">
      <c r="B28437" s="1"/>
      <c r="C28437" s="29"/>
      <c r="D28437" s="27"/>
      <c r="E28437" s="27"/>
      <c r="F28437" s="27"/>
      <c r="G28437" s="1"/>
      <c r="H28437" s="1"/>
      <c r="I28437" s="1"/>
    </row>
    <row r="28438" spans="2:9">
      <c r="B28438" s="1"/>
      <c r="C28438" s="29"/>
      <c r="D28438" s="27"/>
      <c r="E28438" s="27"/>
      <c r="F28438" s="27"/>
      <c r="G28438" s="1"/>
      <c r="H28438" s="1"/>
      <c r="I28438" s="1"/>
    </row>
    <row r="28439" spans="2:9">
      <c r="B28439" s="1"/>
      <c r="C28439" s="29"/>
      <c r="D28439" s="27"/>
      <c r="E28439" s="27"/>
      <c r="F28439" s="27"/>
      <c r="G28439" s="1"/>
      <c r="H28439" s="1"/>
      <c r="I28439" s="1"/>
    </row>
    <row r="28440" spans="2:9">
      <c r="B28440" s="1"/>
      <c r="C28440" s="29"/>
      <c r="D28440" s="27"/>
      <c r="E28440" s="27"/>
      <c r="F28440" s="27"/>
      <c r="G28440" s="1"/>
      <c r="H28440" s="1"/>
      <c r="I28440" s="1"/>
    </row>
    <row r="28441" spans="2:9">
      <c r="B28441" s="1"/>
      <c r="C28441" s="29"/>
      <c r="D28441" s="27"/>
      <c r="E28441" s="27"/>
      <c r="F28441" s="27"/>
      <c r="G28441" s="1"/>
      <c r="H28441" s="1"/>
      <c r="I28441" s="1"/>
    </row>
    <row r="28442" spans="2:9">
      <c r="B28442" s="1"/>
      <c r="C28442" s="29"/>
      <c r="D28442" s="27"/>
      <c r="E28442" s="27"/>
      <c r="F28442" s="27"/>
      <c r="G28442" s="1"/>
      <c r="H28442" s="1"/>
      <c r="I28442" s="1"/>
    </row>
    <row r="28443" spans="2:9">
      <c r="B28443" s="1"/>
      <c r="C28443" s="29"/>
      <c r="D28443" s="27"/>
      <c r="E28443" s="27"/>
      <c r="F28443" s="27"/>
      <c r="G28443" s="1"/>
      <c r="H28443" s="1"/>
      <c r="I28443" s="1"/>
    </row>
    <row r="28444" spans="2:9">
      <c r="B28444" s="1"/>
      <c r="C28444" s="29"/>
      <c r="D28444" s="27"/>
      <c r="E28444" s="27"/>
      <c r="F28444" s="27"/>
      <c r="G28444" s="1"/>
      <c r="H28444" s="1"/>
      <c r="I28444" s="1"/>
    </row>
    <row r="28445" spans="2:9">
      <c r="B28445" s="1"/>
      <c r="C28445" s="29"/>
      <c r="D28445" s="27"/>
      <c r="E28445" s="27"/>
      <c r="F28445" s="27"/>
      <c r="G28445" s="1"/>
      <c r="H28445" s="1"/>
      <c r="I28445" s="1"/>
    </row>
    <row r="28446" spans="2:9">
      <c r="B28446" s="1"/>
      <c r="C28446" s="29"/>
      <c r="D28446" s="27"/>
      <c r="E28446" s="27"/>
      <c r="F28446" s="27"/>
      <c r="G28446" s="1"/>
      <c r="H28446" s="1"/>
      <c r="I28446" s="1"/>
    </row>
    <row r="28447" spans="2:9">
      <c r="B28447" s="1"/>
      <c r="C28447" s="29"/>
      <c r="D28447" s="27"/>
      <c r="E28447" s="27"/>
      <c r="F28447" s="27"/>
      <c r="G28447" s="1"/>
      <c r="H28447" s="1"/>
      <c r="I28447" s="1"/>
    </row>
    <row r="28448" spans="2:9">
      <c r="B28448" s="1"/>
      <c r="C28448" s="29"/>
      <c r="D28448" s="27"/>
      <c r="E28448" s="27"/>
      <c r="F28448" s="27"/>
      <c r="G28448" s="1"/>
      <c r="H28448" s="1"/>
      <c r="I28448" s="1"/>
    </row>
    <row r="28449" spans="2:9">
      <c r="B28449" s="1"/>
      <c r="C28449" s="29"/>
      <c r="D28449" s="27"/>
      <c r="E28449" s="27"/>
      <c r="F28449" s="27"/>
      <c r="G28449" s="1"/>
      <c r="H28449" s="1"/>
      <c r="I28449" s="1"/>
    </row>
    <row r="28450" spans="2:9">
      <c r="B28450" s="1"/>
      <c r="C28450" s="29"/>
      <c r="D28450" s="27"/>
      <c r="E28450" s="27"/>
      <c r="F28450" s="27"/>
      <c r="G28450" s="1"/>
      <c r="H28450" s="1"/>
      <c r="I28450" s="1"/>
    </row>
    <row r="28451" spans="2:9">
      <c r="B28451" s="1"/>
      <c r="C28451" s="29"/>
      <c r="D28451" s="27"/>
      <c r="E28451" s="27"/>
      <c r="F28451" s="27"/>
      <c r="G28451" s="1"/>
      <c r="H28451" s="1"/>
      <c r="I28451" s="1"/>
    </row>
    <row r="28452" spans="2:9">
      <c r="B28452" s="1"/>
      <c r="C28452" s="29"/>
      <c r="D28452" s="27"/>
      <c r="E28452" s="27"/>
      <c r="F28452" s="27"/>
      <c r="G28452" s="1"/>
      <c r="H28452" s="1"/>
      <c r="I28452" s="1"/>
    </row>
    <row r="28453" spans="2:9">
      <c r="B28453" s="1"/>
      <c r="C28453" s="29"/>
      <c r="D28453" s="27"/>
      <c r="E28453" s="27"/>
      <c r="F28453" s="27"/>
      <c r="G28453" s="1"/>
      <c r="H28453" s="1"/>
      <c r="I28453" s="1"/>
    </row>
    <row r="28454" spans="2:9">
      <c r="B28454" s="1"/>
      <c r="C28454" s="29"/>
      <c r="D28454" s="27"/>
      <c r="E28454" s="27"/>
      <c r="F28454" s="27"/>
      <c r="G28454" s="1"/>
      <c r="H28454" s="1"/>
      <c r="I28454" s="1"/>
    </row>
    <row r="28455" spans="2:9">
      <c r="B28455" s="1"/>
      <c r="C28455" s="29"/>
      <c r="D28455" s="27"/>
      <c r="E28455" s="27"/>
      <c r="F28455" s="27"/>
      <c r="G28455" s="1"/>
      <c r="H28455" s="1"/>
      <c r="I28455" s="1"/>
    </row>
    <row r="28456" spans="2:9">
      <c r="B28456" s="1"/>
      <c r="C28456" s="29"/>
      <c r="D28456" s="27"/>
      <c r="E28456" s="27"/>
      <c r="F28456" s="27"/>
      <c r="G28456" s="1"/>
      <c r="H28456" s="1"/>
      <c r="I28456" s="1"/>
    </row>
    <row r="28457" spans="2:9">
      <c r="B28457" s="1"/>
      <c r="C28457" s="29"/>
      <c r="D28457" s="27"/>
      <c r="E28457" s="27"/>
      <c r="F28457" s="27"/>
      <c r="G28457" s="1"/>
      <c r="H28457" s="1"/>
      <c r="I28457" s="1"/>
    </row>
    <row r="28458" spans="2:9">
      <c r="B28458" s="1"/>
      <c r="C28458" s="29"/>
      <c r="D28458" s="27"/>
      <c r="E28458" s="27"/>
      <c r="F28458" s="27"/>
      <c r="G28458" s="1"/>
      <c r="H28458" s="1"/>
      <c r="I28458" s="1"/>
    </row>
    <row r="28459" spans="2:9">
      <c r="B28459" s="1"/>
      <c r="C28459" s="29"/>
      <c r="D28459" s="27"/>
      <c r="E28459" s="27"/>
      <c r="F28459" s="27"/>
      <c r="G28459" s="1"/>
      <c r="H28459" s="1"/>
      <c r="I28459" s="1"/>
    </row>
    <row r="28460" spans="2:9">
      <c r="B28460" s="1"/>
      <c r="C28460" s="29"/>
      <c r="D28460" s="27"/>
      <c r="E28460" s="27"/>
      <c r="F28460" s="27"/>
      <c r="G28460" s="1"/>
      <c r="H28460" s="1"/>
      <c r="I28460" s="1"/>
    </row>
    <row r="28461" spans="2:9">
      <c r="B28461" s="1"/>
      <c r="C28461" s="29"/>
      <c r="D28461" s="27"/>
      <c r="E28461" s="27"/>
      <c r="F28461" s="27"/>
      <c r="G28461" s="1"/>
      <c r="H28461" s="1"/>
      <c r="I28461" s="1"/>
    </row>
    <row r="28462" spans="2:9">
      <c r="B28462" s="1"/>
      <c r="C28462" s="29"/>
      <c r="D28462" s="27"/>
      <c r="E28462" s="27"/>
      <c r="F28462" s="27"/>
      <c r="G28462" s="1"/>
      <c r="H28462" s="1"/>
      <c r="I28462" s="1"/>
    </row>
    <row r="28463" spans="2:9">
      <c r="B28463" s="1"/>
      <c r="C28463" s="29"/>
      <c r="D28463" s="27"/>
      <c r="E28463" s="27"/>
      <c r="F28463" s="27"/>
      <c r="G28463" s="1"/>
      <c r="H28463" s="1"/>
      <c r="I28463" s="1"/>
    </row>
    <row r="28464" spans="2:9">
      <c r="B28464" s="1"/>
      <c r="C28464" s="29"/>
      <c r="D28464" s="27"/>
      <c r="E28464" s="27"/>
      <c r="F28464" s="27"/>
      <c r="G28464" s="1"/>
      <c r="H28464" s="1"/>
      <c r="I28464" s="1"/>
    </row>
    <row r="28465" spans="2:9">
      <c r="B28465" s="1"/>
      <c r="C28465" s="29"/>
      <c r="D28465" s="27"/>
      <c r="E28465" s="27"/>
      <c r="F28465" s="27"/>
      <c r="G28465" s="1"/>
      <c r="H28465" s="1"/>
      <c r="I28465" s="1"/>
    </row>
    <row r="28466" spans="2:9">
      <c r="B28466" s="1"/>
      <c r="C28466" s="29"/>
      <c r="D28466" s="27"/>
      <c r="E28466" s="27"/>
      <c r="F28466" s="27"/>
      <c r="G28466" s="1"/>
      <c r="H28466" s="1"/>
      <c r="I28466" s="1"/>
    </row>
    <row r="28467" spans="2:9">
      <c r="B28467" s="1"/>
      <c r="C28467" s="29"/>
      <c r="D28467" s="27"/>
      <c r="E28467" s="27"/>
      <c r="F28467" s="27"/>
      <c r="G28467" s="1"/>
      <c r="H28467" s="1"/>
      <c r="I28467" s="1"/>
    </row>
    <row r="28468" spans="2:9">
      <c r="B28468" s="1"/>
      <c r="C28468" s="29"/>
      <c r="D28468" s="27"/>
      <c r="E28468" s="27"/>
      <c r="F28468" s="27"/>
      <c r="G28468" s="1"/>
      <c r="H28468" s="1"/>
      <c r="I28468" s="1"/>
    </row>
    <row r="28469" spans="2:9">
      <c r="B28469" s="1"/>
      <c r="C28469" s="29"/>
      <c r="D28469" s="27"/>
      <c r="E28469" s="27"/>
      <c r="F28469" s="27"/>
      <c r="G28469" s="1"/>
      <c r="H28469" s="1"/>
      <c r="I28469" s="1"/>
    </row>
    <row r="28470" spans="2:9">
      <c r="B28470" s="1"/>
      <c r="C28470" s="29"/>
      <c r="D28470" s="27"/>
      <c r="E28470" s="27"/>
      <c r="F28470" s="27"/>
      <c r="G28470" s="1"/>
      <c r="H28470" s="1"/>
      <c r="I28470" s="1"/>
    </row>
    <row r="28471" spans="2:9">
      <c r="B28471" s="1"/>
      <c r="C28471" s="29"/>
      <c r="D28471" s="27"/>
      <c r="E28471" s="27"/>
      <c r="F28471" s="27"/>
      <c r="G28471" s="1"/>
      <c r="H28471" s="1"/>
      <c r="I28471" s="1"/>
    </row>
    <row r="28472" spans="2:9">
      <c r="B28472" s="1"/>
      <c r="C28472" s="29"/>
      <c r="D28472" s="27"/>
      <c r="E28472" s="27"/>
      <c r="F28472" s="27"/>
      <c r="G28472" s="1"/>
      <c r="H28472" s="1"/>
      <c r="I28472" s="1"/>
    </row>
    <row r="28473" spans="2:9">
      <c r="B28473" s="1"/>
      <c r="C28473" s="29"/>
      <c r="D28473" s="27"/>
      <c r="E28473" s="27"/>
      <c r="F28473" s="27"/>
      <c r="G28473" s="1"/>
      <c r="H28473" s="1"/>
      <c r="I28473" s="1"/>
    </row>
    <row r="28474" spans="2:9">
      <c r="B28474" s="1"/>
      <c r="C28474" s="29"/>
      <c r="D28474" s="27"/>
      <c r="E28474" s="27"/>
      <c r="F28474" s="27"/>
      <c r="G28474" s="1"/>
      <c r="H28474" s="1"/>
      <c r="I28474" s="1"/>
    </row>
    <row r="28475" spans="2:9">
      <c r="B28475" s="1"/>
      <c r="C28475" s="29"/>
      <c r="D28475" s="27"/>
      <c r="E28475" s="27"/>
      <c r="F28475" s="27"/>
      <c r="G28475" s="1"/>
      <c r="H28475" s="1"/>
      <c r="I28475" s="1"/>
    </row>
    <row r="28476" spans="2:9">
      <c r="B28476" s="1"/>
      <c r="C28476" s="29"/>
      <c r="D28476" s="27"/>
      <c r="E28476" s="27"/>
      <c r="F28476" s="27"/>
      <c r="G28476" s="1"/>
      <c r="H28476" s="1"/>
      <c r="I28476" s="1"/>
    </row>
    <row r="28477" spans="2:9">
      <c r="B28477" s="1"/>
      <c r="C28477" s="29"/>
      <c r="D28477" s="27"/>
      <c r="E28477" s="27"/>
      <c r="F28477" s="27"/>
      <c r="G28477" s="1"/>
      <c r="H28477" s="1"/>
      <c r="I28477" s="1"/>
    </row>
    <row r="28478" spans="2:9">
      <c r="B28478" s="1"/>
      <c r="C28478" s="29"/>
      <c r="D28478" s="27"/>
      <c r="E28478" s="27"/>
      <c r="F28478" s="27"/>
      <c r="G28478" s="1"/>
      <c r="H28478" s="1"/>
      <c r="I28478" s="1"/>
    </row>
    <row r="28479" spans="2:9">
      <c r="B28479" s="1"/>
      <c r="C28479" s="29"/>
      <c r="D28479" s="27"/>
      <c r="E28479" s="27"/>
      <c r="F28479" s="27"/>
      <c r="G28479" s="1"/>
      <c r="H28479" s="1"/>
      <c r="I28479" s="1"/>
    </row>
    <row r="28480" spans="2:9">
      <c r="B28480" s="1"/>
      <c r="C28480" s="29"/>
      <c r="D28480" s="27"/>
      <c r="E28480" s="27"/>
      <c r="F28480" s="27"/>
      <c r="G28480" s="1"/>
      <c r="H28480" s="1"/>
      <c r="I28480" s="1"/>
    </row>
    <row r="28481" spans="2:9">
      <c r="B28481" s="1"/>
      <c r="C28481" s="29"/>
      <c r="D28481" s="27"/>
      <c r="E28481" s="27"/>
      <c r="F28481" s="27"/>
      <c r="G28481" s="1"/>
      <c r="H28481" s="1"/>
      <c r="I28481" s="1"/>
    </row>
    <row r="28482" spans="2:9">
      <c r="B28482" s="1"/>
      <c r="C28482" s="29"/>
      <c r="D28482" s="27"/>
      <c r="E28482" s="27"/>
      <c r="F28482" s="27"/>
      <c r="G28482" s="1"/>
      <c r="H28482" s="1"/>
      <c r="I28482" s="1"/>
    </row>
    <row r="28483" spans="2:9">
      <c r="B28483" s="1"/>
      <c r="C28483" s="29"/>
      <c r="D28483" s="27"/>
      <c r="E28483" s="27"/>
      <c r="F28483" s="27"/>
      <c r="G28483" s="1"/>
      <c r="H28483" s="1"/>
      <c r="I28483" s="1"/>
    </row>
    <row r="28484" spans="2:9">
      <c r="B28484" s="1"/>
      <c r="C28484" s="29"/>
      <c r="D28484" s="27"/>
      <c r="E28484" s="27"/>
      <c r="F28484" s="27"/>
      <c r="G28484" s="1"/>
      <c r="H28484" s="1"/>
      <c r="I28484" s="1"/>
    </row>
    <row r="28485" spans="2:9">
      <c r="B28485" s="1"/>
      <c r="C28485" s="29"/>
      <c r="D28485" s="27"/>
      <c r="E28485" s="27"/>
      <c r="F28485" s="27"/>
      <c r="G28485" s="1"/>
      <c r="H28485" s="1"/>
      <c r="I28485" s="1"/>
    </row>
    <row r="28486" spans="2:9">
      <c r="B28486" s="1"/>
      <c r="C28486" s="29"/>
      <c r="D28486" s="27"/>
      <c r="E28486" s="27"/>
      <c r="F28486" s="27"/>
      <c r="G28486" s="1"/>
      <c r="H28486" s="1"/>
      <c r="I28486" s="1"/>
    </row>
    <row r="28487" spans="2:9">
      <c r="B28487" s="1"/>
      <c r="C28487" s="29"/>
      <c r="D28487" s="27"/>
      <c r="E28487" s="27"/>
      <c r="F28487" s="27"/>
      <c r="G28487" s="1"/>
      <c r="H28487" s="1"/>
      <c r="I28487" s="1"/>
    </row>
    <row r="28488" spans="2:9">
      <c r="B28488" s="1"/>
      <c r="C28488" s="29"/>
      <c r="D28488" s="27"/>
      <c r="E28488" s="27"/>
      <c r="F28488" s="27"/>
      <c r="G28488" s="1"/>
      <c r="H28488" s="1"/>
      <c r="I28488" s="1"/>
    </row>
    <row r="28489" spans="2:9">
      <c r="B28489" s="1"/>
      <c r="C28489" s="29"/>
      <c r="D28489" s="27"/>
      <c r="E28489" s="27"/>
      <c r="F28489" s="27"/>
      <c r="G28489" s="1"/>
      <c r="H28489" s="1"/>
      <c r="I28489" s="1"/>
    </row>
    <row r="28490" spans="2:9">
      <c r="B28490" s="1"/>
      <c r="C28490" s="29"/>
      <c r="D28490" s="27"/>
      <c r="E28490" s="27"/>
      <c r="F28490" s="27"/>
      <c r="G28490" s="1"/>
      <c r="H28490" s="1"/>
      <c r="I28490" s="1"/>
    </row>
    <row r="28491" spans="2:9">
      <c r="B28491" s="1"/>
      <c r="C28491" s="29"/>
      <c r="D28491" s="27"/>
      <c r="E28491" s="27"/>
      <c r="F28491" s="27"/>
      <c r="G28491" s="1"/>
      <c r="H28491" s="1"/>
      <c r="I28491" s="1"/>
    </row>
    <row r="28492" spans="2:9">
      <c r="B28492" s="1"/>
      <c r="C28492" s="29"/>
      <c r="D28492" s="27"/>
      <c r="E28492" s="27"/>
      <c r="F28492" s="27"/>
      <c r="G28492" s="1"/>
      <c r="H28492" s="1"/>
      <c r="I28492" s="1"/>
    </row>
    <row r="28493" spans="2:9">
      <c r="B28493" s="1"/>
      <c r="C28493" s="29"/>
      <c r="D28493" s="27"/>
      <c r="E28493" s="27"/>
      <c r="F28493" s="27"/>
      <c r="G28493" s="1"/>
      <c r="H28493" s="1"/>
      <c r="I28493" s="1"/>
    </row>
    <row r="28494" spans="2:9">
      <c r="B28494" s="1"/>
      <c r="C28494" s="29"/>
      <c r="D28494" s="27"/>
      <c r="E28494" s="27"/>
      <c r="F28494" s="27"/>
      <c r="G28494" s="1"/>
      <c r="H28494" s="1"/>
      <c r="I28494" s="1"/>
    </row>
    <row r="28495" spans="2:9">
      <c r="B28495" s="1"/>
      <c r="C28495" s="29"/>
      <c r="D28495" s="27"/>
      <c r="E28495" s="27"/>
      <c r="F28495" s="27"/>
      <c r="G28495" s="1"/>
      <c r="H28495" s="1"/>
      <c r="I28495" s="1"/>
    </row>
    <row r="28496" spans="2:9">
      <c r="B28496" s="1"/>
      <c r="C28496" s="29"/>
      <c r="D28496" s="27"/>
      <c r="E28496" s="27"/>
      <c r="F28496" s="27"/>
      <c r="G28496" s="1"/>
      <c r="H28496" s="1"/>
      <c r="I28496" s="1"/>
    </row>
    <row r="28497" spans="2:9">
      <c r="B28497" s="1"/>
      <c r="C28497" s="29"/>
      <c r="D28497" s="27"/>
      <c r="E28497" s="27"/>
      <c r="F28497" s="27"/>
      <c r="G28497" s="1"/>
      <c r="H28497" s="1"/>
      <c r="I28497" s="1"/>
    </row>
    <row r="28498" spans="2:9">
      <c r="B28498" s="1"/>
      <c r="C28498" s="29"/>
      <c r="D28498" s="27"/>
      <c r="E28498" s="27"/>
      <c r="F28498" s="27"/>
      <c r="G28498" s="1"/>
      <c r="H28498" s="1"/>
      <c r="I28498" s="1"/>
    </row>
    <row r="28499" spans="2:9">
      <c r="B28499" s="1"/>
      <c r="C28499" s="29"/>
      <c r="D28499" s="27"/>
      <c r="E28499" s="27"/>
      <c r="F28499" s="27"/>
      <c r="G28499" s="1"/>
      <c r="H28499" s="1"/>
      <c r="I28499" s="1"/>
    </row>
    <row r="28500" spans="2:9">
      <c r="B28500" s="1"/>
      <c r="C28500" s="29"/>
      <c r="D28500" s="27"/>
      <c r="E28500" s="27"/>
      <c r="F28500" s="27"/>
      <c r="G28500" s="1"/>
      <c r="H28500" s="1"/>
      <c r="I28500" s="1"/>
    </row>
    <row r="28501" spans="2:9">
      <c r="B28501" s="1"/>
      <c r="C28501" s="29"/>
      <c r="D28501" s="27"/>
      <c r="E28501" s="27"/>
      <c r="F28501" s="27"/>
      <c r="G28501" s="1"/>
      <c r="H28501" s="1"/>
      <c r="I28501" s="1"/>
    </row>
    <row r="28502" spans="2:9">
      <c r="B28502" s="1"/>
      <c r="C28502" s="29"/>
      <c r="D28502" s="27"/>
      <c r="E28502" s="27"/>
      <c r="F28502" s="27"/>
      <c r="G28502" s="1"/>
      <c r="H28502" s="1"/>
      <c r="I28502" s="1"/>
    </row>
    <row r="28503" spans="2:9">
      <c r="B28503" s="1"/>
      <c r="C28503" s="29"/>
      <c r="D28503" s="27"/>
      <c r="E28503" s="27"/>
      <c r="F28503" s="27"/>
      <c r="G28503" s="1"/>
      <c r="H28503" s="1"/>
      <c r="I28503" s="1"/>
    </row>
    <row r="28504" spans="2:9">
      <c r="B28504" s="1"/>
      <c r="C28504" s="29"/>
      <c r="D28504" s="27"/>
      <c r="E28504" s="27"/>
      <c r="F28504" s="27"/>
      <c r="G28504" s="1"/>
      <c r="H28504" s="1"/>
      <c r="I28504" s="1"/>
    </row>
    <row r="28505" spans="2:9">
      <c r="B28505" s="1"/>
      <c r="C28505" s="29"/>
      <c r="D28505" s="27"/>
      <c r="E28505" s="27"/>
      <c r="F28505" s="27"/>
      <c r="G28505" s="1"/>
      <c r="H28505" s="1"/>
      <c r="I28505" s="1"/>
    </row>
    <row r="28506" spans="2:9">
      <c r="B28506" s="1"/>
      <c r="C28506" s="29"/>
      <c r="D28506" s="27"/>
      <c r="E28506" s="27"/>
      <c r="F28506" s="27"/>
      <c r="G28506" s="1"/>
      <c r="H28506" s="1"/>
      <c r="I28506" s="1"/>
    </row>
    <row r="28507" spans="2:9">
      <c r="B28507" s="1"/>
      <c r="C28507" s="29"/>
      <c r="D28507" s="27"/>
      <c r="E28507" s="27"/>
      <c r="F28507" s="27"/>
      <c r="G28507" s="1"/>
      <c r="H28507" s="1"/>
      <c r="I28507" s="1"/>
    </row>
    <row r="28508" spans="2:9">
      <c r="B28508" s="1"/>
      <c r="C28508" s="29"/>
      <c r="D28508" s="27"/>
      <c r="E28508" s="27"/>
      <c r="F28508" s="27"/>
      <c r="G28508" s="1"/>
      <c r="H28508" s="1"/>
      <c r="I28508" s="1"/>
    </row>
    <row r="28509" spans="2:9">
      <c r="B28509" s="1"/>
      <c r="C28509" s="29"/>
      <c r="D28509" s="27"/>
      <c r="E28509" s="27"/>
      <c r="F28509" s="27"/>
      <c r="G28509" s="1"/>
      <c r="H28509" s="1"/>
      <c r="I28509" s="1"/>
    </row>
    <row r="28510" spans="2:9">
      <c r="B28510" s="1"/>
      <c r="C28510" s="29"/>
      <c r="D28510" s="27"/>
      <c r="E28510" s="27"/>
      <c r="F28510" s="27"/>
      <c r="G28510" s="1"/>
      <c r="H28510" s="1"/>
      <c r="I28510" s="1"/>
    </row>
    <row r="28511" spans="2:9">
      <c r="B28511" s="1"/>
      <c r="C28511" s="29"/>
      <c r="D28511" s="27"/>
      <c r="E28511" s="27"/>
      <c r="F28511" s="27"/>
      <c r="G28511" s="1"/>
      <c r="H28511" s="1"/>
      <c r="I28511" s="1"/>
    </row>
    <row r="28512" spans="2:9">
      <c r="B28512" s="1"/>
      <c r="C28512" s="29"/>
      <c r="D28512" s="27"/>
      <c r="E28512" s="27"/>
      <c r="F28512" s="27"/>
      <c r="G28512" s="1"/>
      <c r="H28512" s="1"/>
      <c r="I28512" s="1"/>
    </row>
    <row r="28513" spans="2:9">
      <c r="B28513" s="1"/>
      <c r="C28513" s="29"/>
      <c r="D28513" s="27"/>
      <c r="E28513" s="27"/>
      <c r="F28513" s="27"/>
      <c r="G28513" s="1"/>
      <c r="H28513" s="1"/>
      <c r="I28513" s="1"/>
    </row>
    <row r="28514" spans="2:9">
      <c r="B28514" s="1"/>
      <c r="C28514" s="29"/>
      <c r="D28514" s="27"/>
      <c r="E28514" s="27"/>
      <c r="F28514" s="27"/>
      <c r="G28514" s="1"/>
      <c r="H28514" s="1"/>
      <c r="I28514" s="1"/>
    </row>
    <row r="28515" spans="2:9">
      <c r="B28515" s="1"/>
      <c r="C28515" s="29"/>
      <c r="D28515" s="27"/>
      <c r="E28515" s="27"/>
      <c r="F28515" s="27"/>
      <c r="G28515" s="1"/>
      <c r="H28515" s="1"/>
      <c r="I28515" s="1"/>
    </row>
    <row r="28516" spans="2:9">
      <c r="B28516" s="1"/>
      <c r="C28516" s="29"/>
      <c r="D28516" s="27"/>
      <c r="E28516" s="27"/>
      <c r="F28516" s="27"/>
      <c r="G28516" s="1"/>
      <c r="H28516" s="1"/>
      <c r="I28516" s="1"/>
    </row>
    <row r="28517" spans="2:9">
      <c r="B28517" s="1"/>
      <c r="C28517" s="29"/>
      <c r="D28517" s="27"/>
      <c r="E28517" s="27"/>
      <c r="F28517" s="27"/>
      <c r="G28517" s="1"/>
      <c r="H28517" s="1"/>
      <c r="I28517" s="1"/>
    </row>
    <row r="28518" spans="2:9">
      <c r="B28518" s="1"/>
      <c r="C28518" s="29"/>
      <c r="D28518" s="27"/>
      <c r="E28518" s="27"/>
      <c r="F28518" s="27"/>
      <c r="G28518" s="1"/>
      <c r="H28518" s="1"/>
      <c r="I28518" s="1"/>
    </row>
    <row r="28519" spans="2:9">
      <c r="B28519" s="1"/>
      <c r="C28519" s="29"/>
      <c r="D28519" s="27"/>
      <c r="E28519" s="27"/>
      <c r="F28519" s="27"/>
      <c r="G28519" s="1"/>
      <c r="H28519" s="1"/>
      <c r="I28519" s="1"/>
    </row>
    <row r="28520" spans="2:9">
      <c r="B28520" s="1"/>
      <c r="C28520" s="29"/>
      <c r="D28520" s="27"/>
      <c r="E28520" s="27"/>
      <c r="F28520" s="27"/>
      <c r="G28520" s="1"/>
      <c r="H28520" s="1"/>
      <c r="I28520" s="1"/>
    </row>
    <row r="28521" spans="2:9">
      <c r="B28521" s="1"/>
      <c r="C28521" s="29"/>
      <c r="D28521" s="27"/>
      <c r="E28521" s="27"/>
      <c r="F28521" s="27"/>
      <c r="G28521" s="1"/>
      <c r="H28521" s="1"/>
      <c r="I28521" s="1"/>
    </row>
    <row r="28522" spans="2:9">
      <c r="B28522" s="1"/>
      <c r="C28522" s="29"/>
      <c r="D28522" s="27"/>
      <c r="E28522" s="27"/>
      <c r="F28522" s="27"/>
      <c r="G28522" s="1"/>
      <c r="H28522" s="1"/>
      <c r="I28522" s="1"/>
    </row>
    <row r="28523" spans="2:9">
      <c r="B28523" s="1"/>
      <c r="C28523" s="29"/>
      <c r="D28523" s="27"/>
      <c r="E28523" s="27"/>
      <c r="F28523" s="27"/>
      <c r="G28523" s="1"/>
      <c r="H28523" s="1"/>
      <c r="I28523" s="1"/>
    </row>
    <row r="28524" spans="2:9">
      <c r="B28524" s="1"/>
      <c r="C28524" s="29"/>
      <c r="D28524" s="27"/>
      <c r="E28524" s="27"/>
      <c r="F28524" s="27"/>
      <c r="G28524" s="1"/>
      <c r="H28524" s="1"/>
      <c r="I28524" s="1"/>
    </row>
    <row r="28525" spans="2:9">
      <c r="B28525" s="1"/>
      <c r="C28525" s="29"/>
      <c r="D28525" s="27"/>
      <c r="E28525" s="27"/>
      <c r="F28525" s="27"/>
      <c r="G28525" s="1"/>
      <c r="H28525" s="1"/>
      <c r="I28525" s="1"/>
    </row>
    <row r="28526" spans="2:9">
      <c r="B28526" s="1"/>
      <c r="C28526" s="29"/>
      <c r="D28526" s="27"/>
      <c r="E28526" s="27"/>
      <c r="F28526" s="27"/>
      <c r="G28526" s="1"/>
      <c r="H28526" s="1"/>
      <c r="I28526" s="1"/>
    </row>
    <row r="28527" spans="2:9">
      <c r="B28527" s="1"/>
      <c r="C28527" s="29"/>
      <c r="D28527" s="27"/>
      <c r="E28527" s="27"/>
      <c r="F28527" s="27"/>
      <c r="G28527" s="1"/>
      <c r="H28527" s="1"/>
      <c r="I28527" s="1"/>
    </row>
    <row r="28528" spans="2:9">
      <c r="B28528" s="1"/>
      <c r="C28528" s="29"/>
      <c r="D28528" s="27"/>
      <c r="E28528" s="27"/>
      <c r="F28528" s="27"/>
      <c r="G28528" s="1"/>
      <c r="H28528" s="1"/>
      <c r="I28528" s="1"/>
    </row>
    <row r="28529" spans="2:9">
      <c r="B28529" s="1"/>
      <c r="C28529" s="29"/>
      <c r="D28529" s="27"/>
      <c r="E28529" s="27"/>
      <c r="F28529" s="27"/>
      <c r="G28529" s="1"/>
      <c r="H28529" s="1"/>
      <c r="I28529" s="1"/>
    </row>
    <row r="28530" spans="2:9">
      <c r="B28530" s="1"/>
      <c r="C28530" s="29"/>
      <c r="D28530" s="27"/>
      <c r="E28530" s="27"/>
      <c r="F28530" s="27"/>
      <c r="G28530" s="1"/>
      <c r="H28530" s="1"/>
      <c r="I28530" s="1"/>
    </row>
    <row r="28531" spans="2:9">
      <c r="B28531" s="1"/>
      <c r="C28531" s="29"/>
      <c r="D28531" s="27"/>
      <c r="E28531" s="27"/>
      <c r="F28531" s="27"/>
      <c r="G28531" s="1"/>
      <c r="H28531" s="1"/>
      <c r="I28531" s="1"/>
    </row>
    <row r="28532" spans="2:9">
      <c r="B28532" s="1"/>
      <c r="C28532" s="29"/>
      <c r="D28532" s="27"/>
      <c r="E28532" s="27"/>
      <c r="F28532" s="27"/>
      <c r="G28532" s="1"/>
      <c r="H28532" s="1"/>
      <c r="I28532" s="1"/>
    </row>
    <row r="28533" spans="2:9">
      <c r="B28533" s="1"/>
      <c r="C28533" s="29"/>
      <c r="D28533" s="27"/>
      <c r="E28533" s="27"/>
      <c r="F28533" s="27"/>
      <c r="G28533" s="1"/>
      <c r="H28533" s="1"/>
      <c r="I28533" s="1"/>
    </row>
    <row r="28534" spans="2:9">
      <c r="B28534" s="1"/>
      <c r="C28534" s="29"/>
      <c r="D28534" s="27"/>
      <c r="E28534" s="27"/>
      <c r="F28534" s="27"/>
      <c r="G28534" s="1"/>
      <c r="H28534" s="1"/>
      <c r="I28534" s="1"/>
    </row>
    <row r="28535" spans="2:9">
      <c r="B28535" s="1"/>
      <c r="C28535" s="29"/>
      <c r="D28535" s="27"/>
      <c r="E28535" s="27"/>
      <c r="F28535" s="27"/>
      <c r="G28535" s="1"/>
      <c r="H28535" s="1"/>
      <c r="I28535" s="1"/>
    </row>
    <row r="28536" spans="2:9">
      <c r="B28536" s="1"/>
      <c r="C28536" s="29"/>
      <c r="D28536" s="27"/>
      <c r="E28536" s="27"/>
      <c r="F28536" s="27"/>
      <c r="G28536" s="1"/>
      <c r="H28536" s="1"/>
      <c r="I28536" s="1"/>
    </row>
    <row r="28537" spans="2:9">
      <c r="B28537" s="1"/>
      <c r="C28537" s="29"/>
      <c r="D28537" s="27"/>
      <c r="E28537" s="27"/>
      <c r="F28537" s="27"/>
      <c r="G28537" s="1"/>
      <c r="H28537" s="1"/>
      <c r="I28537" s="1"/>
    </row>
    <row r="28538" spans="2:9">
      <c r="B28538" s="1"/>
      <c r="C28538" s="29"/>
      <c r="D28538" s="27"/>
      <c r="E28538" s="27"/>
      <c r="F28538" s="27"/>
      <c r="G28538" s="1"/>
      <c r="H28538" s="1"/>
      <c r="I28538" s="1"/>
    </row>
    <row r="28539" spans="2:9">
      <c r="B28539" s="1"/>
      <c r="C28539" s="29"/>
      <c r="D28539" s="27"/>
      <c r="E28539" s="27"/>
      <c r="F28539" s="27"/>
      <c r="G28539" s="1"/>
      <c r="H28539" s="1"/>
      <c r="I28539" s="1"/>
    </row>
    <row r="28540" spans="2:9">
      <c r="B28540" s="1"/>
      <c r="C28540" s="29"/>
      <c r="D28540" s="27"/>
      <c r="E28540" s="27"/>
      <c r="F28540" s="27"/>
      <c r="G28540" s="1"/>
      <c r="H28540" s="1"/>
      <c r="I28540" s="1"/>
    </row>
    <row r="28541" spans="2:9">
      <c r="B28541" s="1"/>
      <c r="C28541" s="29"/>
      <c r="D28541" s="27"/>
      <c r="E28541" s="27"/>
      <c r="F28541" s="27"/>
      <c r="G28541" s="1"/>
      <c r="H28541" s="1"/>
      <c r="I28541" s="1"/>
    </row>
    <row r="28542" spans="2:9">
      <c r="B28542" s="1"/>
      <c r="C28542" s="29"/>
      <c r="D28542" s="27"/>
      <c r="E28542" s="27"/>
      <c r="F28542" s="27"/>
      <c r="G28542" s="1"/>
      <c r="H28542" s="1"/>
      <c r="I28542" s="1"/>
    </row>
    <row r="28543" spans="2:9">
      <c r="B28543" s="1"/>
      <c r="C28543" s="29"/>
      <c r="D28543" s="27"/>
      <c r="E28543" s="27"/>
      <c r="F28543" s="27"/>
      <c r="G28543" s="1"/>
      <c r="H28543" s="1"/>
      <c r="I28543" s="1"/>
    </row>
    <row r="28544" spans="2:9">
      <c r="B28544" s="1"/>
      <c r="C28544" s="29"/>
      <c r="D28544" s="27"/>
      <c r="E28544" s="27"/>
      <c r="F28544" s="27"/>
      <c r="G28544" s="1"/>
      <c r="H28544" s="1"/>
      <c r="I28544" s="1"/>
    </row>
    <row r="28545" spans="2:9">
      <c r="B28545" s="1"/>
      <c r="C28545" s="29"/>
      <c r="D28545" s="27"/>
      <c r="E28545" s="27"/>
      <c r="F28545" s="27"/>
      <c r="G28545" s="1"/>
      <c r="H28545" s="1"/>
      <c r="I28545" s="1"/>
    </row>
    <row r="28546" spans="2:9">
      <c r="B28546" s="1"/>
      <c r="C28546" s="29"/>
      <c r="D28546" s="27"/>
      <c r="E28546" s="27"/>
      <c r="F28546" s="27"/>
      <c r="G28546" s="1"/>
      <c r="H28546" s="1"/>
      <c r="I28546" s="1"/>
    </row>
    <row r="28547" spans="2:9">
      <c r="B28547" s="1"/>
      <c r="C28547" s="29"/>
      <c r="D28547" s="27"/>
      <c r="E28547" s="27"/>
      <c r="F28547" s="27"/>
      <c r="G28547" s="1"/>
      <c r="H28547" s="1"/>
      <c r="I28547" s="1"/>
    </row>
    <row r="28548" spans="2:9">
      <c r="B28548" s="1"/>
      <c r="C28548" s="29"/>
      <c r="D28548" s="27"/>
      <c r="E28548" s="27"/>
      <c r="F28548" s="27"/>
      <c r="G28548" s="1"/>
      <c r="H28548" s="1"/>
      <c r="I28548" s="1"/>
    </row>
    <row r="28549" spans="2:9">
      <c r="B28549" s="1"/>
      <c r="C28549" s="29"/>
      <c r="D28549" s="27"/>
      <c r="E28549" s="27"/>
      <c r="F28549" s="27"/>
      <c r="G28549" s="1"/>
      <c r="H28549" s="1"/>
      <c r="I28549" s="1"/>
    </row>
    <row r="28550" spans="2:9">
      <c r="B28550" s="1"/>
      <c r="C28550" s="29"/>
      <c r="D28550" s="27"/>
      <c r="E28550" s="27"/>
      <c r="F28550" s="27"/>
      <c r="G28550" s="1"/>
      <c r="H28550" s="1"/>
      <c r="I28550" s="1"/>
    </row>
    <row r="28551" spans="2:9">
      <c r="B28551" s="1"/>
      <c r="C28551" s="29"/>
      <c r="D28551" s="27"/>
      <c r="E28551" s="27"/>
      <c r="F28551" s="27"/>
      <c r="G28551" s="1"/>
      <c r="H28551" s="1"/>
      <c r="I28551" s="1"/>
    </row>
    <row r="28552" spans="2:9">
      <c r="B28552" s="1"/>
      <c r="C28552" s="29"/>
      <c r="D28552" s="27"/>
      <c r="E28552" s="27"/>
      <c r="F28552" s="27"/>
      <c r="G28552" s="1"/>
      <c r="H28552" s="1"/>
      <c r="I28552" s="1"/>
    </row>
    <row r="28553" spans="2:9">
      <c r="B28553" s="1"/>
      <c r="C28553" s="29"/>
      <c r="D28553" s="27"/>
      <c r="E28553" s="27"/>
      <c r="F28553" s="27"/>
      <c r="G28553" s="1"/>
      <c r="H28553" s="1"/>
      <c r="I28553" s="1"/>
    </row>
    <row r="28554" spans="2:9">
      <c r="B28554" s="1"/>
      <c r="C28554" s="29"/>
      <c r="D28554" s="27"/>
      <c r="E28554" s="27"/>
      <c r="F28554" s="27"/>
      <c r="G28554" s="1"/>
      <c r="H28554" s="1"/>
      <c r="I28554" s="1"/>
    </row>
    <row r="28555" spans="2:9">
      <c r="B28555" s="1"/>
      <c r="C28555" s="29"/>
      <c r="D28555" s="27"/>
      <c r="E28555" s="27"/>
      <c r="F28555" s="27"/>
      <c r="G28555" s="1"/>
      <c r="H28555" s="1"/>
      <c r="I28555" s="1"/>
    </row>
    <row r="28556" spans="2:9">
      <c r="B28556" s="1"/>
      <c r="C28556" s="29"/>
      <c r="D28556" s="27"/>
      <c r="E28556" s="27"/>
      <c r="F28556" s="27"/>
      <c r="G28556" s="1"/>
      <c r="H28556" s="1"/>
      <c r="I28556" s="1"/>
    </row>
    <row r="28557" spans="2:9">
      <c r="B28557" s="1"/>
      <c r="C28557" s="29"/>
      <c r="D28557" s="27"/>
      <c r="E28557" s="27"/>
      <c r="F28557" s="27"/>
      <c r="G28557" s="1"/>
      <c r="H28557" s="1"/>
      <c r="I28557" s="1"/>
    </row>
    <row r="28558" spans="2:9">
      <c r="B28558" s="1"/>
      <c r="C28558" s="29"/>
      <c r="D28558" s="27"/>
      <c r="E28558" s="27"/>
      <c r="F28558" s="27"/>
      <c r="G28558" s="1"/>
      <c r="H28558" s="1"/>
      <c r="I28558" s="1"/>
    </row>
    <row r="28559" spans="2:9">
      <c r="B28559" s="1"/>
      <c r="C28559" s="29"/>
      <c r="D28559" s="27"/>
      <c r="E28559" s="27"/>
      <c r="F28559" s="27"/>
      <c r="G28559" s="1"/>
      <c r="H28559" s="1"/>
      <c r="I28559" s="1"/>
    </row>
    <row r="28560" spans="2:9">
      <c r="B28560" s="1"/>
      <c r="C28560" s="29"/>
      <c r="D28560" s="27"/>
      <c r="E28560" s="27"/>
      <c r="F28560" s="27"/>
      <c r="G28560" s="1"/>
      <c r="H28560" s="1"/>
      <c r="I28560" s="1"/>
    </row>
    <row r="28561" spans="2:9">
      <c r="B28561" s="1"/>
      <c r="C28561" s="29"/>
      <c r="D28561" s="27"/>
      <c r="E28561" s="27"/>
      <c r="F28561" s="27"/>
      <c r="G28561" s="1"/>
      <c r="H28561" s="1"/>
      <c r="I28561" s="1"/>
    </row>
    <row r="28562" spans="2:9">
      <c r="B28562" s="1"/>
      <c r="C28562" s="29"/>
      <c r="D28562" s="27"/>
      <c r="E28562" s="27"/>
      <c r="F28562" s="27"/>
      <c r="G28562" s="1"/>
      <c r="H28562" s="1"/>
      <c r="I28562" s="1"/>
    </row>
    <row r="28563" spans="2:9">
      <c r="B28563" s="1"/>
      <c r="C28563" s="29"/>
      <c r="D28563" s="27"/>
      <c r="E28563" s="27"/>
      <c r="F28563" s="27"/>
      <c r="G28563" s="1"/>
      <c r="H28563" s="1"/>
      <c r="I28563" s="1"/>
    </row>
    <row r="28564" spans="2:9">
      <c r="B28564" s="1"/>
      <c r="C28564" s="29"/>
      <c r="D28564" s="27"/>
      <c r="E28564" s="27"/>
      <c r="F28564" s="27"/>
      <c r="G28564" s="1"/>
      <c r="H28564" s="1"/>
      <c r="I28564" s="1"/>
    </row>
    <row r="28565" spans="2:9">
      <c r="B28565" s="1"/>
      <c r="C28565" s="29"/>
      <c r="D28565" s="27"/>
      <c r="E28565" s="27"/>
      <c r="F28565" s="27"/>
      <c r="G28565" s="1"/>
      <c r="H28565" s="1"/>
      <c r="I28565" s="1"/>
    </row>
    <row r="28566" spans="2:9">
      <c r="B28566" s="1"/>
      <c r="C28566" s="29"/>
      <c r="D28566" s="27"/>
      <c r="E28566" s="27"/>
      <c r="F28566" s="27"/>
      <c r="G28566" s="1"/>
      <c r="H28566" s="1"/>
      <c r="I28566" s="1"/>
    </row>
    <row r="28567" spans="2:9">
      <c r="B28567" s="1"/>
      <c r="C28567" s="29"/>
      <c r="D28567" s="27"/>
      <c r="E28567" s="27"/>
      <c r="F28567" s="27"/>
      <c r="G28567" s="1"/>
      <c r="H28567" s="1"/>
      <c r="I28567" s="1"/>
    </row>
    <row r="28568" spans="2:9">
      <c r="B28568" s="1"/>
      <c r="C28568" s="29"/>
      <c r="D28568" s="27"/>
      <c r="E28568" s="27"/>
      <c r="F28568" s="27"/>
      <c r="G28568" s="1"/>
      <c r="H28568" s="1"/>
      <c r="I28568" s="1"/>
    </row>
    <row r="28569" spans="2:9">
      <c r="B28569" s="1"/>
      <c r="C28569" s="29"/>
      <c r="D28569" s="27"/>
      <c r="E28569" s="27"/>
      <c r="F28569" s="27"/>
      <c r="G28569" s="1"/>
      <c r="H28569" s="1"/>
      <c r="I28569" s="1"/>
    </row>
    <row r="28570" spans="2:9">
      <c r="B28570" s="1"/>
      <c r="C28570" s="29"/>
      <c r="D28570" s="27"/>
      <c r="E28570" s="27"/>
      <c r="F28570" s="27"/>
      <c r="G28570" s="1"/>
      <c r="H28570" s="1"/>
      <c r="I28570" s="1"/>
    </row>
    <row r="28571" spans="2:9">
      <c r="B28571" s="1"/>
      <c r="C28571" s="29"/>
      <c r="D28571" s="27"/>
      <c r="E28571" s="27"/>
      <c r="F28571" s="27"/>
      <c r="G28571" s="1"/>
      <c r="H28571" s="1"/>
      <c r="I28571" s="1"/>
    </row>
    <row r="28572" spans="2:9">
      <c r="B28572" s="1"/>
      <c r="C28572" s="29"/>
      <c r="D28572" s="27"/>
      <c r="E28572" s="27"/>
      <c r="F28572" s="27"/>
      <c r="G28572" s="1"/>
      <c r="H28572" s="1"/>
      <c r="I28572" s="1"/>
    </row>
    <row r="28573" spans="2:9">
      <c r="B28573" s="1"/>
      <c r="C28573" s="29"/>
      <c r="D28573" s="27"/>
      <c r="E28573" s="27"/>
      <c r="F28573" s="27"/>
      <c r="G28573" s="1"/>
      <c r="H28573" s="1"/>
      <c r="I28573" s="1"/>
    </row>
    <row r="28574" spans="2:9">
      <c r="B28574" s="1"/>
      <c r="C28574" s="29"/>
      <c r="D28574" s="27"/>
      <c r="E28574" s="27"/>
      <c r="F28574" s="27"/>
      <c r="G28574" s="1"/>
      <c r="H28574" s="1"/>
      <c r="I28574" s="1"/>
    </row>
    <row r="28575" spans="2:9">
      <c r="B28575" s="1"/>
      <c r="C28575" s="29"/>
      <c r="D28575" s="27"/>
      <c r="E28575" s="27"/>
      <c r="F28575" s="27"/>
      <c r="G28575" s="1"/>
      <c r="H28575" s="1"/>
      <c r="I28575" s="1"/>
    </row>
    <row r="28576" spans="2:9">
      <c r="B28576" s="1"/>
      <c r="C28576" s="29"/>
      <c r="D28576" s="27"/>
      <c r="E28576" s="27"/>
      <c r="F28576" s="27"/>
      <c r="G28576" s="1"/>
      <c r="H28576" s="1"/>
      <c r="I28576" s="1"/>
    </row>
    <row r="28577" spans="2:9">
      <c r="B28577" s="1"/>
      <c r="C28577" s="29"/>
      <c r="D28577" s="27"/>
      <c r="E28577" s="27"/>
      <c r="F28577" s="27"/>
      <c r="G28577" s="1"/>
      <c r="H28577" s="1"/>
      <c r="I28577" s="1"/>
    </row>
    <row r="28578" spans="2:9">
      <c r="B28578" s="1"/>
      <c r="C28578" s="29"/>
      <c r="D28578" s="27"/>
      <c r="E28578" s="27"/>
      <c r="F28578" s="27"/>
      <c r="G28578" s="1"/>
      <c r="H28578" s="1"/>
      <c r="I28578" s="1"/>
    </row>
    <row r="28579" spans="2:9">
      <c r="B28579" s="1"/>
      <c r="C28579" s="29"/>
      <c r="D28579" s="27"/>
      <c r="E28579" s="27"/>
      <c r="F28579" s="27"/>
      <c r="G28579" s="1"/>
      <c r="H28579" s="1"/>
      <c r="I28579" s="1"/>
    </row>
    <row r="28580" spans="2:9">
      <c r="B28580" s="1"/>
      <c r="C28580" s="29"/>
      <c r="D28580" s="27"/>
      <c r="E28580" s="27"/>
      <c r="F28580" s="27"/>
      <c r="G28580" s="1"/>
      <c r="H28580" s="1"/>
      <c r="I28580" s="1"/>
    </row>
    <row r="28581" spans="2:9">
      <c r="B28581" s="1"/>
      <c r="C28581" s="29"/>
      <c r="D28581" s="27"/>
      <c r="E28581" s="27"/>
      <c r="F28581" s="27"/>
      <c r="G28581" s="1"/>
      <c r="H28581" s="1"/>
      <c r="I28581" s="1"/>
    </row>
    <row r="28582" spans="2:9">
      <c r="B28582" s="1"/>
      <c r="C28582" s="29"/>
      <c r="D28582" s="27"/>
      <c r="E28582" s="27"/>
      <c r="F28582" s="27"/>
      <c r="G28582" s="1"/>
      <c r="H28582" s="1"/>
      <c r="I28582" s="1"/>
    </row>
    <row r="28583" spans="2:9">
      <c r="B28583" s="1"/>
      <c r="C28583" s="29"/>
      <c r="D28583" s="27"/>
      <c r="E28583" s="27"/>
      <c r="F28583" s="27"/>
      <c r="G28583" s="1"/>
      <c r="H28583" s="1"/>
      <c r="I28583" s="1"/>
    </row>
    <row r="28584" spans="2:9">
      <c r="B28584" s="1"/>
      <c r="C28584" s="29"/>
      <c r="D28584" s="27"/>
      <c r="E28584" s="27"/>
      <c r="F28584" s="27"/>
      <c r="G28584" s="1"/>
      <c r="H28584" s="1"/>
      <c r="I28584" s="1"/>
    </row>
    <row r="28585" spans="2:9">
      <c r="B28585" s="1"/>
      <c r="C28585" s="29"/>
      <c r="D28585" s="27"/>
      <c r="E28585" s="27"/>
      <c r="F28585" s="27"/>
      <c r="G28585" s="1"/>
      <c r="H28585" s="1"/>
      <c r="I28585" s="1"/>
    </row>
    <row r="28586" spans="2:9">
      <c r="B28586" s="1"/>
      <c r="C28586" s="29"/>
      <c r="D28586" s="27"/>
      <c r="E28586" s="27"/>
      <c r="F28586" s="27"/>
      <c r="G28586" s="1"/>
      <c r="H28586" s="1"/>
      <c r="I28586" s="1"/>
    </row>
    <row r="28587" spans="2:9">
      <c r="B28587" s="1"/>
      <c r="C28587" s="29"/>
      <c r="D28587" s="27"/>
      <c r="E28587" s="27"/>
      <c r="F28587" s="27"/>
      <c r="G28587" s="1"/>
      <c r="H28587" s="1"/>
      <c r="I28587" s="1"/>
    </row>
    <row r="28588" spans="2:9">
      <c r="B28588" s="1"/>
      <c r="C28588" s="29"/>
      <c r="D28588" s="27"/>
      <c r="E28588" s="27"/>
      <c r="F28588" s="27"/>
      <c r="G28588" s="1"/>
      <c r="H28588" s="1"/>
      <c r="I28588" s="1"/>
    </row>
    <row r="28589" spans="2:9">
      <c r="B28589" s="1"/>
      <c r="C28589" s="29"/>
      <c r="D28589" s="27"/>
      <c r="E28589" s="27"/>
      <c r="F28589" s="27"/>
      <c r="G28589" s="1"/>
      <c r="H28589" s="1"/>
      <c r="I28589" s="1"/>
    </row>
    <row r="28590" spans="2:9">
      <c r="B28590" s="1"/>
      <c r="C28590" s="29"/>
      <c r="D28590" s="27"/>
      <c r="E28590" s="27"/>
      <c r="F28590" s="27"/>
      <c r="G28590" s="1"/>
      <c r="H28590" s="1"/>
      <c r="I28590" s="1"/>
    </row>
    <row r="28591" spans="2:9">
      <c r="B28591" s="1"/>
      <c r="C28591" s="29"/>
      <c r="D28591" s="27"/>
      <c r="E28591" s="27"/>
      <c r="F28591" s="27"/>
      <c r="G28591" s="1"/>
      <c r="H28591" s="1"/>
      <c r="I28591" s="1"/>
    </row>
    <row r="28592" spans="2:9">
      <c r="B28592" s="1"/>
      <c r="C28592" s="29"/>
      <c r="D28592" s="27"/>
      <c r="E28592" s="27"/>
      <c r="F28592" s="27"/>
      <c r="G28592" s="1"/>
      <c r="H28592" s="1"/>
      <c r="I28592" s="1"/>
    </row>
    <row r="28593" spans="2:9">
      <c r="B28593" s="1"/>
      <c r="C28593" s="29"/>
      <c r="D28593" s="27"/>
      <c r="E28593" s="27"/>
      <c r="F28593" s="27"/>
      <c r="G28593" s="1"/>
      <c r="H28593" s="1"/>
      <c r="I28593" s="1"/>
    </row>
    <row r="28594" spans="2:9">
      <c r="B28594" s="1"/>
      <c r="C28594" s="29"/>
      <c r="D28594" s="27"/>
      <c r="E28594" s="27"/>
      <c r="F28594" s="27"/>
      <c r="G28594" s="1"/>
      <c r="H28594" s="1"/>
      <c r="I28594" s="1"/>
    </row>
    <row r="28595" spans="2:9">
      <c r="B28595" s="1"/>
      <c r="C28595" s="29"/>
      <c r="D28595" s="27"/>
      <c r="E28595" s="27"/>
      <c r="F28595" s="27"/>
      <c r="G28595" s="1"/>
      <c r="H28595" s="1"/>
      <c r="I28595" s="1"/>
    </row>
    <row r="28596" spans="2:9">
      <c r="B28596" s="1"/>
      <c r="C28596" s="29"/>
      <c r="D28596" s="27"/>
      <c r="E28596" s="27"/>
      <c r="F28596" s="27"/>
      <c r="G28596" s="1"/>
      <c r="H28596" s="1"/>
      <c r="I28596" s="1"/>
    </row>
    <row r="28597" spans="2:9">
      <c r="B28597" s="1"/>
      <c r="C28597" s="29"/>
      <c r="D28597" s="27"/>
      <c r="E28597" s="27"/>
      <c r="F28597" s="27"/>
      <c r="G28597" s="1"/>
      <c r="H28597" s="1"/>
      <c r="I28597" s="1"/>
    </row>
    <row r="28598" spans="2:9">
      <c r="B28598" s="1"/>
      <c r="C28598" s="29"/>
      <c r="D28598" s="27"/>
      <c r="E28598" s="27"/>
      <c r="F28598" s="27"/>
      <c r="G28598" s="1"/>
      <c r="H28598" s="1"/>
      <c r="I28598" s="1"/>
    </row>
    <row r="28599" spans="2:9">
      <c r="B28599" s="1"/>
      <c r="C28599" s="29"/>
      <c r="D28599" s="27"/>
      <c r="E28599" s="27"/>
      <c r="F28599" s="27"/>
      <c r="G28599" s="1"/>
      <c r="H28599" s="1"/>
      <c r="I28599" s="1"/>
    </row>
    <row r="28600" spans="2:9">
      <c r="B28600" s="1"/>
      <c r="C28600" s="29"/>
      <c r="D28600" s="27"/>
      <c r="E28600" s="27"/>
      <c r="F28600" s="27"/>
      <c r="G28600" s="1"/>
      <c r="H28600" s="1"/>
      <c r="I28600" s="1"/>
    </row>
    <row r="28601" spans="2:9">
      <c r="B28601" s="1"/>
      <c r="C28601" s="29"/>
      <c r="D28601" s="27"/>
      <c r="E28601" s="27"/>
      <c r="F28601" s="27"/>
      <c r="G28601" s="1"/>
      <c r="H28601" s="1"/>
      <c r="I28601" s="1"/>
    </row>
    <row r="28602" spans="2:9">
      <c r="B28602" s="1"/>
      <c r="C28602" s="29"/>
      <c r="D28602" s="27"/>
      <c r="E28602" s="27"/>
      <c r="F28602" s="27"/>
      <c r="G28602" s="1"/>
      <c r="H28602" s="1"/>
      <c r="I28602" s="1"/>
    </row>
    <row r="28603" spans="2:9">
      <c r="B28603" s="1"/>
      <c r="C28603" s="29"/>
      <c r="D28603" s="27"/>
      <c r="E28603" s="27"/>
      <c r="F28603" s="27"/>
      <c r="G28603" s="1"/>
      <c r="H28603" s="1"/>
      <c r="I28603" s="1"/>
    </row>
    <row r="28604" spans="2:9">
      <c r="B28604" s="1"/>
      <c r="C28604" s="29"/>
      <c r="D28604" s="27"/>
      <c r="E28604" s="27"/>
      <c r="F28604" s="27"/>
      <c r="G28604" s="1"/>
      <c r="H28604" s="1"/>
      <c r="I28604" s="1"/>
    </row>
    <row r="28605" spans="2:9">
      <c r="B28605" s="1"/>
      <c r="C28605" s="29"/>
      <c r="D28605" s="27"/>
      <c r="E28605" s="27"/>
      <c r="F28605" s="27"/>
      <c r="G28605" s="1"/>
      <c r="H28605" s="1"/>
      <c r="I28605" s="1"/>
    </row>
    <row r="28606" spans="2:9">
      <c r="B28606" s="1"/>
      <c r="C28606" s="29"/>
      <c r="D28606" s="27"/>
      <c r="E28606" s="27"/>
      <c r="F28606" s="27"/>
      <c r="G28606" s="1"/>
      <c r="H28606" s="1"/>
      <c r="I28606" s="1"/>
    </row>
    <row r="28607" spans="2:9">
      <c r="B28607" s="1"/>
      <c r="C28607" s="29"/>
      <c r="D28607" s="27"/>
      <c r="E28607" s="27"/>
      <c r="F28607" s="27"/>
      <c r="G28607" s="1"/>
      <c r="H28607" s="1"/>
      <c r="I28607" s="1"/>
    </row>
    <row r="28608" spans="2:9">
      <c r="B28608" s="1"/>
      <c r="C28608" s="29"/>
      <c r="D28608" s="27"/>
      <c r="E28608" s="27"/>
      <c r="F28608" s="27"/>
      <c r="G28608" s="1"/>
      <c r="H28608" s="1"/>
      <c r="I28608" s="1"/>
    </row>
    <row r="28609" spans="2:9">
      <c r="B28609" s="1"/>
      <c r="C28609" s="29"/>
      <c r="D28609" s="27"/>
      <c r="E28609" s="27"/>
      <c r="F28609" s="27"/>
      <c r="G28609" s="1"/>
      <c r="H28609" s="1"/>
      <c r="I28609" s="1"/>
    </row>
    <row r="28610" spans="2:9">
      <c r="B28610" s="1"/>
      <c r="C28610" s="29"/>
      <c r="D28610" s="27"/>
      <c r="E28610" s="27"/>
      <c r="F28610" s="27"/>
      <c r="G28610" s="1"/>
      <c r="H28610" s="1"/>
      <c r="I28610" s="1"/>
    </row>
    <row r="28611" spans="2:9">
      <c r="B28611" s="1"/>
      <c r="C28611" s="29"/>
      <c r="D28611" s="27"/>
      <c r="E28611" s="27"/>
      <c r="F28611" s="27"/>
      <c r="G28611" s="1"/>
      <c r="H28611" s="1"/>
      <c r="I28611" s="1"/>
    </row>
    <row r="28612" spans="2:9">
      <c r="B28612" s="1"/>
      <c r="C28612" s="29"/>
      <c r="D28612" s="27"/>
      <c r="E28612" s="27"/>
      <c r="F28612" s="27"/>
      <c r="G28612" s="1"/>
      <c r="H28612" s="1"/>
      <c r="I28612" s="1"/>
    </row>
    <row r="28613" spans="2:9">
      <c r="B28613" s="1"/>
      <c r="C28613" s="29"/>
      <c r="D28613" s="27"/>
      <c r="E28613" s="27"/>
      <c r="F28613" s="27"/>
      <c r="G28613" s="1"/>
      <c r="H28613" s="1"/>
      <c r="I28613" s="1"/>
    </row>
    <row r="28614" spans="2:9">
      <c r="B28614" s="1"/>
      <c r="C28614" s="29"/>
      <c r="D28614" s="27"/>
      <c r="E28614" s="27"/>
      <c r="F28614" s="27"/>
      <c r="G28614" s="1"/>
      <c r="H28614" s="1"/>
      <c r="I28614" s="1"/>
    </row>
    <row r="28615" spans="2:9">
      <c r="B28615" s="1"/>
      <c r="C28615" s="29"/>
      <c r="D28615" s="27"/>
      <c r="E28615" s="27"/>
      <c r="F28615" s="27"/>
      <c r="G28615" s="1"/>
      <c r="H28615" s="1"/>
      <c r="I28615" s="1"/>
    </row>
    <row r="28616" spans="2:9">
      <c r="B28616" s="1"/>
      <c r="C28616" s="29"/>
      <c r="D28616" s="27"/>
      <c r="E28616" s="27"/>
      <c r="F28616" s="27"/>
      <c r="G28616" s="1"/>
      <c r="H28616" s="1"/>
      <c r="I28616" s="1"/>
    </row>
    <row r="28617" spans="2:9">
      <c r="B28617" s="1"/>
      <c r="C28617" s="29"/>
      <c r="D28617" s="27"/>
      <c r="E28617" s="27"/>
      <c r="F28617" s="27"/>
      <c r="G28617" s="1"/>
      <c r="H28617" s="1"/>
      <c r="I28617" s="1"/>
    </row>
    <row r="28618" spans="2:9">
      <c r="B28618" s="1"/>
      <c r="C28618" s="29"/>
      <c r="D28618" s="27"/>
      <c r="E28618" s="27"/>
      <c r="F28618" s="27"/>
      <c r="G28618" s="1"/>
      <c r="H28618" s="1"/>
      <c r="I28618" s="1"/>
    </row>
    <row r="28619" spans="2:9">
      <c r="B28619" s="1"/>
      <c r="C28619" s="29"/>
      <c r="D28619" s="27"/>
      <c r="E28619" s="27"/>
      <c r="F28619" s="27"/>
      <c r="G28619" s="1"/>
      <c r="H28619" s="1"/>
      <c r="I28619" s="1"/>
    </row>
    <row r="28620" spans="2:9">
      <c r="B28620" s="1"/>
      <c r="C28620" s="29"/>
      <c r="D28620" s="27"/>
      <c r="E28620" s="27"/>
      <c r="F28620" s="27"/>
      <c r="G28620" s="1"/>
      <c r="H28620" s="1"/>
      <c r="I28620" s="1"/>
    </row>
    <row r="28621" spans="2:9">
      <c r="B28621" s="1"/>
      <c r="C28621" s="29"/>
      <c r="D28621" s="27"/>
      <c r="E28621" s="27"/>
      <c r="F28621" s="27"/>
      <c r="G28621" s="1"/>
      <c r="H28621" s="1"/>
      <c r="I28621" s="1"/>
    </row>
    <row r="28622" spans="2:9">
      <c r="B28622" s="1"/>
      <c r="C28622" s="29"/>
      <c r="D28622" s="27"/>
      <c r="E28622" s="27"/>
      <c r="F28622" s="27"/>
      <c r="G28622" s="1"/>
      <c r="H28622" s="1"/>
      <c r="I28622" s="1"/>
    </row>
    <row r="28623" spans="2:9">
      <c r="B28623" s="1"/>
      <c r="C28623" s="29"/>
      <c r="D28623" s="27"/>
      <c r="E28623" s="27"/>
      <c r="F28623" s="27"/>
      <c r="G28623" s="1"/>
      <c r="H28623" s="1"/>
      <c r="I28623" s="1"/>
    </row>
    <row r="28624" spans="2:9">
      <c r="B28624" s="1"/>
      <c r="C28624" s="29"/>
      <c r="D28624" s="27"/>
      <c r="E28624" s="27"/>
      <c r="F28624" s="27"/>
      <c r="G28624" s="1"/>
      <c r="H28624" s="1"/>
      <c r="I28624" s="1"/>
    </row>
    <row r="28625" spans="2:9">
      <c r="B28625" s="1"/>
      <c r="C28625" s="29"/>
      <c r="D28625" s="27"/>
      <c r="E28625" s="27"/>
      <c r="F28625" s="27"/>
      <c r="G28625" s="1"/>
      <c r="H28625" s="1"/>
      <c r="I28625" s="1"/>
    </row>
    <row r="28626" spans="2:9">
      <c r="B28626" s="1"/>
      <c r="C28626" s="29"/>
      <c r="D28626" s="27"/>
      <c r="E28626" s="27"/>
      <c r="F28626" s="27"/>
      <c r="G28626" s="1"/>
      <c r="H28626" s="1"/>
      <c r="I28626" s="1"/>
    </row>
    <row r="28627" spans="2:9">
      <c r="B28627" s="1"/>
      <c r="C28627" s="29"/>
      <c r="D28627" s="27"/>
      <c r="E28627" s="27"/>
      <c r="F28627" s="27"/>
      <c r="G28627" s="1"/>
      <c r="H28627" s="1"/>
      <c r="I28627" s="1"/>
    </row>
    <row r="28628" spans="2:9">
      <c r="B28628" s="1"/>
      <c r="C28628" s="29"/>
      <c r="D28628" s="27"/>
      <c r="E28628" s="27"/>
      <c r="F28628" s="27"/>
      <c r="G28628" s="1"/>
      <c r="H28628" s="1"/>
      <c r="I28628" s="1"/>
    </row>
    <row r="28629" spans="2:9">
      <c r="B28629" s="1"/>
      <c r="C28629" s="29"/>
      <c r="D28629" s="27"/>
      <c r="E28629" s="27"/>
      <c r="F28629" s="27"/>
      <c r="G28629" s="1"/>
      <c r="H28629" s="1"/>
      <c r="I28629" s="1"/>
    </row>
    <row r="28630" spans="2:9">
      <c r="B28630" s="1"/>
      <c r="C28630" s="29"/>
      <c r="D28630" s="27"/>
      <c r="E28630" s="27"/>
      <c r="F28630" s="27"/>
      <c r="G28630" s="1"/>
      <c r="H28630" s="1"/>
      <c r="I28630" s="1"/>
    </row>
    <row r="28631" spans="2:9">
      <c r="B28631" s="1"/>
      <c r="C28631" s="29"/>
      <c r="D28631" s="27"/>
      <c r="E28631" s="27"/>
      <c r="F28631" s="27"/>
      <c r="G28631" s="1"/>
      <c r="H28631" s="1"/>
      <c r="I28631" s="1"/>
    </row>
    <row r="28632" spans="2:9">
      <c r="B28632" s="1"/>
      <c r="C28632" s="29"/>
      <c r="D28632" s="27"/>
      <c r="E28632" s="27"/>
      <c r="F28632" s="27"/>
      <c r="G28632" s="1"/>
      <c r="H28632" s="1"/>
      <c r="I28632" s="1"/>
    </row>
    <row r="28633" spans="2:9">
      <c r="B28633" s="1"/>
      <c r="C28633" s="29"/>
      <c r="D28633" s="27"/>
      <c r="E28633" s="27"/>
      <c r="F28633" s="27"/>
      <c r="G28633" s="1"/>
      <c r="H28633" s="1"/>
      <c r="I28633" s="1"/>
    </row>
    <row r="28634" spans="2:9">
      <c r="B28634" s="1"/>
      <c r="C28634" s="29"/>
      <c r="D28634" s="27"/>
      <c r="E28634" s="27"/>
      <c r="F28634" s="27"/>
      <c r="G28634" s="1"/>
      <c r="H28634" s="1"/>
      <c r="I28634" s="1"/>
    </row>
    <row r="28635" spans="2:9">
      <c r="B28635" s="1"/>
      <c r="C28635" s="29"/>
      <c r="D28635" s="27"/>
      <c r="E28635" s="27"/>
      <c r="F28635" s="27"/>
      <c r="G28635" s="1"/>
      <c r="H28635" s="1"/>
      <c r="I28635" s="1"/>
    </row>
    <row r="28636" spans="2:9">
      <c r="B28636" s="1"/>
      <c r="C28636" s="29"/>
      <c r="D28636" s="27"/>
      <c r="E28636" s="27"/>
      <c r="F28636" s="27"/>
      <c r="G28636" s="1"/>
      <c r="H28636" s="1"/>
      <c r="I28636" s="1"/>
    </row>
    <row r="28637" spans="2:9">
      <c r="B28637" s="1"/>
      <c r="C28637" s="29"/>
      <c r="D28637" s="27"/>
      <c r="E28637" s="27"/>
      <c r="F28637" s="27"/>
      <c r="G28637" s="1"/>
      <c r="H28637" s="1"/>
      <c r="I28637" s="1"/>
    </row>
    <row r="28638" spans="2:9">
      <c r="B28638" s="1"/>
      <c r="C28638" s="29"/>
      <c r="D28638" s="27"/>
      <c r="E28638" s="27"/>
      <c r="F28638" s="27"/>
      <c r="G28638" s="1"/>
      <c r="H28638" s="1"/>
      <c r="I28638" s="1"/>
    </row>
    <row r="28639" spans="2:9">
      <c r="B28639" s="1"/>
      <c r="C28639" s="29"/>
      <c r="D28639" s="27"/>
      <c r="E28639" s="27"/>
      <c r="F28639" s="27"/>
      <c r="G28639" s="1"/>
      <c r="H28639" s="1"/>
      <c r="I28639" s="1"/>
    </row>
    <row r="28640" spans="2:9">
      <c r="B28640" s="1"/>
      <c r="C28640" s="29"/>
      <c r="D28640" s="27"/>
      <c r="E28640" s="27"/>
      <c r="F28640" s="27"/>
      <c r="G28640" s="1"/>
      <c r="H28640" s="1"/>
      <c r="I28640" s="1"/>
    </row>
    <row r="28641" spans="2:9">
      <c r="B28641" s="1"/>
      <c r="C28641" s="29"/>
      <c r="D28641" s="27"/>
      <c r="E28641" s="27"/>
      <c r="F28641" s="27"/>
      <c r="G28641" s="1"/>
      <c r="H28641" s="1"/>
      <c r="I28641" s="1"/>
    </row>
    <row r="28642" spans="2:9">
      <c r="B28642" s="1"/>
      <c r="C28642" s="29"/>
      <c r="D28642" s="27"/>
      <c r="E28642" s="27"/>
      <c r="F28642" s="27"/>
      <c r="G28642" s="1"/>
      <c r="H28642" s="1"/>
      <c r="I28642" s="1"/>
    </row>
    <row r="28643" spans="2:9">
      <c r="B28643" s="1"/>
      <c r="C28643" s="29"/>
      <c r="D28643" s="27"/>
      <c r="E28643" s="27"/>
      <c r="F28643" s="27"/>
      <c r="G28643" s="1"/>
      <c r="H28643" s="1"/>
      <c r="I28643" s="1"/>
    </row>
    <row r="28644" spans="2:9">
      <c r="B28644" s="1"/>
      <c r="C28644" s="29"/>
      <c r="D28644" s="27"/>
      <c r="E28644" s="27"/>
      <c r="F28644" s="27"/>
      <c r="G28644" s="1"/>
      <c r="H28644" s="1"/>
      <c r="I28644" s="1"/>
    </row>
    <row r="28645" spans="2:9">
      <c r="B28645" s="1"/>
      <c r="C28645" s="29"/>
      <c r="D28645" s="27"/>
      <c r="E28645" s="27"/>
      <c r="F28645" s="27"/>
      <c r="G28645" s="1"/>
      <c r="H28645" s="1"/>
      <c r="I28645" s="1"/>
    </row>
    <row r="28646" spans="2:9">
      <c r="B28646" s="1"/>
      <c r="C28646" s="29"/>
      <c r="D28646" s="27"/>
      <c r="E28646" s="27"/>
      <c r="F28646" s="27"/>
      <c r="G28646" s="1"/>
      <c r="H28646" s="1"/>
      <c r="I28646" s="1"/>
    </row>
    <row r="28647" spans="2:9">
      <c r="B28647" s="1"/>
      <c r="C28647" s="29"/>
      <c r="D28647" s="27"/>
      <c r="E28647" s="27"/>
      <c r="F28647" s="27"/>
      <c r="G28647" s="1"/>
      <c r="H28647" s="1"/>
      <c r="I28647" s="1"/>
    </row>
    <row r="28648" spans="2:9">
      <c r="B28648" s="1"/>
      <c r="C28648" s="29"/>
      <c r="D28648" s="27"/>
      <c r="E28648" s="27"/>
      <c r="F28648" s="27"/>
      <c r="G28648" s="1"/>
      <c r="H28648" s="1"/>
      <c r="I28648" s="1"/>
    </row>
    <row r="28649" spans="2:9">
      <c r="B28649" s="1"/>
      <c r="C28649" s="29"/>
      <c r="D28649" s="27"/>
      <c r="E28649" s="27"/>
      <c r="F28649" s="27"/>
      <c r="G28649" s="1"/>
      <c r="H28649" s="1"/>
      <c r="I28649" s="1"/>
    </row>
    <row r="28650" spans="2:9">
      <c r="B28650" s="1"/>
      <c r="C28650" s="29"/>
      <c r="D28650" s="27"/>
      <c r="E28650" s="27"/>
      <c r="F28650" s="27"/>
      <c r="G28650" s="1"/>
      <c r="H28650" s="1"/>
      <c r="I28650" s="1"/>
    </row>
    <row r="28651" spans="2:9">
      <c r="B28651" s="1"/>
      <c r="C28651" s="29"/>
      <c r="D28651" s="27"/>
      <c r="E28651" s="27"/>
      <c r="F28651" s="27"/>
      <c r="G28651" s="1"/>
      <c r="H28651" s="1"/>
      <c r="I28651" s="1"/>
    </row>
    <row r="28652" spans="2:9">
      <c r="B28652" s="1"/>
      <c r="C28652" s="29"/>
      <c r="D28652" s="27"/>
      <c r="E28652" s="27"/>
      <c r="F28652" s="27"/>
      <c r="G28652" s="1"/>
      <c r="H28652" s="1"/>
      <c r="I28652" s="1"/>
    </row>
    <row r="28653" spans="2:9">
      <c r="B28653" s="1"/>
      <c r="C28653" s="29"/>
      <c r="D28653" s="27"/>
      <c r="E28653" s="27"/>
      <c r="F28653" s="27"/>
      <c r="G28653" s="1"/>
      <c r="H28653" s="1"/>
      <c r="I28653" s="1"/>
    </row>
    <row r="28654" spans="2:9">
      <c r="B28654" s="1"/>
      <c r="C28654" s="29"/>
      <c r="D28654" s="27"/>
      <c r="E28654" s="27"/>
      <c r="F28654" s="27"/>
      <c r="G28654" s="1"/>
      <c r="H28654" s="1"/>
      <c r="I28654" s="1"/>
    </row>
    <row r="28655" spans="2:9">
      <c r="B28655" s="1"/>
      <c r="C28655" s="29"/>
      <c r="D28655" s="27"/>
      <c r="E28655" s="27"/>
      <c r="F28655" s="27"/>
      <c r="G28655" s="1"/>
      <c r="H28655" s="1"/>
      <c r="I28655" s="1"/>
    </row>
    <row r="28656" spans="2:9">
      <c r="B28656" s="1"/>
      <c r="C28656" s="29"/>
      <c r="D28656" s="27"/>
      <c r="E28656" s="27"/>
      <c r="F28656" s="27"/>
      <c r="G28656" s="1"/>
      <c r="H28656" s="1"/>
      <c r="I28656" s="1"/>
    </row>
    <row r="28657" spans="2:9">
      <c r="B28657" s="1"/>
      <c r="C28657" s="29"/>
      <c r="D28657" s="27"/>
      <c r="E28657" s="27"/>
      <c r="F28657" s="27"/>
      <c r="G28657" s="1"/>
      <c r="H28657" s="1"/>
      <c r="I28657" s="1"/>
    </row>
    <row r="28658" spans="2:9">
      <c r="B28658" s="1"/>
      <c r="C28658" s="29"/>
      <c r="D28658" s="27"/>
      <c r="E28658" s="27"/>
      <c r="F28658" s="27"/>
      <c r="G28658" s="1"/>
      <c r="H28658" s="1"/>
      <c r="I28658" s="1"/>
    </row>
    <row r="28659" spans="2:9">
      <c r="B28659" s="1"/>
      <c r="C28659" s="29"/>
      <c r="D28659" s="27"/>
      <c r="E28659" s="27"/>
      <c r="F28659" s="27"/>
      <c r="G28659" s="1"/>
      <c r="H28659" s="1"/>
      <c r="I28659" s="1"/>
    </row>
    <row r="28660" spans="2:9">
      <c r="B28660" s="1"/>
      <c r="C28660" s="29"/>
      <c r="D28660" s="27"/>
      <c r="E28660" s="27"/>
      <c r="F28660" s="27"/>
      <c r="G28660" s="1"/>
      <c r="H28660" s="1"/>
      <c r="I28660" s="1"/>
    </row>
    <row r="28661" spans="2:9">
      <c r="B28661" s="1"/>
      <c r="C28661" s="29"/>
      <c r="D28661" s="27"/>
      <c r="E28661" s="27"/>
      <c r="F28661" s="27"/>
      <c r="G28661" s="1"/>
      <c r="H28661" s="1"/>
      <c r="I28661" s="1"/>
    </row>
    <row r="28662" spans="2:9">
      <c r="B28662" s="1"/>
      <c r="C28662" s="29"/>
      <c r="D28662" s="27"/>
      <c r="E28662" s="27"/>
      <c r="F28662" s="27"/>
      <c r="G28662" s="1"/>
      <c r="H28662" s="1"/>
      <c r="I28662" s="1"/>
    </row>
    <row r="28663" spans="2:9">
      <c r="B28663" s="1"/>
      <c r="C28663" s="29"/>
      <c r="D28663" s="27"/>
      <c r="E28663" s="27"/>
      <c r="F28663" s="27"/>
      <c r="G28663" s="1"/>
      <c r="H28663" s="1"/>
      <c r="I28663" s="1"/>
    </row>
    <row r="28664" spans="2:9">
      <c r="B28664" s="1"/>
      <c r="C28664" s="29"/>
      <c r="D28664" s="27"/>
      <c r="E28664" s="27"/>
      <c r="F28664" s="27"/>
      <c r="G28664" s="1"/>
      <c r="H28664" s="1"/>
      <c r="I28664" s="1"/>
    </row>
    <row r="28665" spans="2:9">
      <c r="B28665" s="1"/>
      <c r="C28665" s="29"/>
      <c r="D28665" s="27"/>
      <c r="E28665" s="27"/>
      <c r="F28665" s="27"/>
      <c r="G28665" s="1"/>
      <c r="H28665" s="1"/>
      <c r="I28665" s="1"/>
    </row>
    <row r="28666" spans="2:9">
      <c r="B28666" s="1"/>
      <c r="C28666" s="29"/>
      <c r="D28666" s="27"/>
      <c r="E28666" s="27"/>
      <c r="F28666" s="27"/>
      <c r="G28666" s="1"/>
      <c r="H28666" s="1"/>
      <c r="I28666" s="1"/>
    </row>
    <row r="28667" spans="2:9">
      <c r="B28667" s="1"/>
      <c r="C28667" s="29"/>
      <c r="D28667" s="27"/>
      <c r="E28667" s="27"/>
      <c r="F28667" s="27"/>
      <c r="G28667" s="1"/>
      <c r="H28667" s="1"/>
      <c r="I28667" s="1"/>
    </row>
    <row r="28668" spans="2:9">
      <c r="B28668" s="1"/>
      <c r="C28668" s="29"/>
      <c r="D28668" s="27"/>
      <c r="E28668" s="27"/>
      <c r="F28668" s="27"/>
      <c r="G28668" s="1"/>
      <c r="H28668" s="1"/>
      <c r="I28668" s="1"/>
    </row>
    <row r="28669" spans="2:9">
      <c r="B28669" s="1"/>
      <c r="C28669" s="29"/>
      <c r="D28669" s="27"/>
      <c r="E28669" s="27"/>
      <c r="F28669" s="27"/>
      <c r="G28669" s="1"/>
      <c r="H28669" s="1"/>
      <c r="I28669" s="1"/>
    </row>
    <row r="28670" spans="2:9">
      <c r="B28670" s="1"/>
      <c r="C28670" s="29"/>
      <c r="D28670" s="27"/>
      <c r="E28670" s="27"/>
      <c r="F28670" s="27"/>
      <c r="G28670" s="1"/>
      <c r="H28670" s="1"/>
      <c r="I28670" s="1"/>
    </row>
    <row r="28671" spans="2:9">
      <c r="B28671" s="1"/>
      <c r="C28671" s="29"/>
      <c r="D28671" s="27"/>
      <c r="E28671" s="27"/>
      <c r="F28671" s="27"/>
      <c r="G28671" s="1"/>
      <c r="H28671" s="1"/>
      <c r="I28671" s="1"/>
    </row>
    <row r="28672" spans="2:9">
      <c r="B28672" s="1"/>
      <c r="C28672" s="29"/>
      <c r="D28672" s="27"/>
      <c r="E28672" s="27"/>
      <c r="F28672" s="27"/>
      <c r="G28672" s="1"/>
      <c r="H28672" s="1"/>
      <c r="I28672" s="1"/>
    </row>
    <row r="28673" spans="2:9">
      <c r="B28673" s="1"/>
      <c r="C28673" s="29"/>
      <c r="D28673" s="27"/>
      <c r="E28673" s="27"/>
      <c r="F28673" s="27"/>
      <c r="G28673" s="1"/>
      <c r="H28673" s="1"/>
      <c r="I28673" s="1"/>
    </row>
    <row r="28674" spans="2:9">
      <c r="B28674" s="1"/>
      <c r="C28674" s="29"/>
      <c r="D28674" s="27"/>
      <c r="E28674" s="27"/>
      <c r="F28674" s="27"/>
      <c r="G28674" s="1"/>
      <c r="H28674" s="1"/>
      <c r="I28674" s="1"/>
    </row>
    <row r="28675" spans="2:9">
      <c r="B28675" s="1"/>
      <c r="C28675" s="29"/>
      <c r="D28675" s="27"/>
      <c r="E28675" s="27"/>
      <c r="F28675" s="27"/>
      <c r="G28675" s="1"/>
      <c r="H28675" s="1"/>
      <c r="I28675" s="1"/>
    </row>
    <row r="28676" spans="2:9">
      <c r="B28676" s="1"/>
      <c r="C28676" s="29"/>
      <c r="D28676" s="27"/>
      <c r="E28676" s="27"/>
      <c r="F28676" s="27"/>
      <c r="G28676" s="1"/>
      <c r="H28676" s="1"/>
      <c r="I28676" s="1"/>
    </row>
    <row r="28677" spans="2:9">
      <c r="B28677" s="1"/>
      <c r="C28677" s="29"/>
      <c r="D28677" s="27"/>
      <c r="E28677" s="27"/>
      <c r="F28677" s="27"/>
      <c r="G28677" s="1"/>
      <c r="H28677" s="1"/>
      <c r="I28677" s="1"/>
    </row>
    <row r="28678" spans="2:9">
      <c r="B28678" s="1"/>
      <c r="C28678" s="29"/>
      <c r="D28678" s="27"/>
      <c r="E28678" s="27"/>
      <c r="F28678" s="27"/>
      <c r="G28678" s="1"/>
      <c r="H28678" s="1"/>
      <c r="I28678" s="1"/>
    </row>
    <row r="28679" spans="2:9">
      <c r="B28679" s="1"/>
      <c r="C28679" s="29"/>
      <c r="D28679" s="27"/>
      <c r="E28679" s="27"/>
      <c r="F28679" s="27"/>
      <c r="G28679" s="1"/>
      <c r="H28679" s="1"/>
      <c r="I28679" s="1"/>
    </row>
    <row r="28680" spans="2:9">
      <c r="B28680" s="1"/>
      <c r="C28680" s="29"/>
      <c r="D28680" s="27"/>
      <c r="E28680" s="27"/>
      <c r="F28680" s="27"/>
      <c r="G28680" s="1"/>
      <c r="H28680" s="1"/>
      <c r="I28680" s="1"/>
    </row>
    <row r="28681" spans="2:9">
      <c r="B28681" s="1"/>
      <c r="C28681" s="29"/>
      <c r="D28681" s="27"/>
      <c r="E28681" s="27"/>
      <c r="F28681" s="27"/>
      <c r="G28681" s="1"/>
      <c r="H28681" s="1"/>
      <c r="I28681" s="1"/>
    </row>
    <row r="28682" spans="2:9">
      <c r="B28682" s="1"/>
      <c r="C28682" s="29"/>
      <c r="D28682" s="27"/>
      <c r="E28682" s="27"/>
      <c r="F28682" s="27"/>
      <c r="G28682" s="1"/>
      <c r="H28682" s="1"/>
      <c r="I28682" s="1"/>
    </row>
    <row r="28683" spans="2:9">
      <c r="B28683" s="1"/>
      <c r="C28683" s="29"/>
      <c r="D28683" s="27"/>
      <c r="E28683" s="27"/>
      <c r="F28683" s="27"/>
      <c r="G28683" s="1"/>
      <c r="H28683" s="1"/>
      <c r="I28683" s="1"/>
    </row>
    <row r="28684" spans="2:9">
      <c r="B28684" s="1"/>
      <c r="C28684" s="29"/>
      <c r="D28684" s="27"/>
      <c r="E28684" s="27"/>
      <c r="F28684" s="27"/>
      <c r="G28684" s="1"/>
      <c r="H28684" s="1"/>
      <c r="I28684" s="1"/>
    </row>
    <row r="28685" spans="2:9">
      <c r="B28685" s="1"/>
      <c r="C28685" s="29"/>
      <c r="D28685" s="27"/>
      <c r="E28685" s="27"/>
      <c r="F28685" s="27"/>
      <c r="G28685" s="1"/>
      <c r="H28685" s="1"/>
      <c r="I28685" s="1"/>
    </row>
    <row r="28686" spans="2:9">
      <c r="B28686" s="1"/>
      <c r="C28686" s="29"/>
      <c r="D28686" s="27"/>
      <c r="E28686" s="27"/>
      <c r="F28686" s="27"/>
      <c r="G28686" s="1"/>
      <c r="H28686" s="1"/>
      <c r="I28686" s="1"/>
    </row>
    <row r="28687" spans="2:9">
      <c r="B28687" s="1"/>
      <c r="C28687" s="29"/>
      <c r="D28687" s="27"/>
      <c r="E28687" s="27"/>
      <c r="F28687" s="27"/>
      <c r="G28687" s="1"/>
      <c r="H28687" s="1"/>
      <c r="I28687" s="1"/>
    </row>
    <row r="28688" spans="2:9">
      <c r="B28688" s="1"/>
      <c r="C28688" s="29"/>
      <c r="D28688" s="27"/>
      <c r="E28688" s="27"/>
      <c r="F28688" s="27"/>
      <c r="G28688" s="1"/>
      <c r="H28688" s="1"/>
      <c r="I28688" s="1"/>
    </row>
    <row r="28689" spans="2:9">
      <c r="B28689" s="1"/>
      <c r="C28689" s="29"/>
      <c r="D28689" s="27"/>
      <c r="E28689" s="27"/>
      <c r="F28689" s="27"/>
      <c r="G28689" s="1"/>
      <c r="H28689" s="1"/>
      <c r="I28689" s="1"/>
    </row>
    <row r="28690" spans="2:9">
      <c r="B28690" s="1"/>
      <c r="C28690" s="29"/>
      <c r="D28690" s="27"/>
      <c r="E28690" s="27"/>
      <c r="F28690" s="27"/>
      <c r="G28690" s="1"/>
      <c r="H28690" s="1"/>
      <c r="I28690" s="1"/>
    </row>
    <row r="28691" spans="2:9">
      <c r="B28691" s="1"/>
      <c r="C28691" s="29"/>
      <c r="D28691" s="27"/>
      <c r="E28691" s="27"/>
      <c r="F28691" s="27"/>
      <c r="G28691" s="1"/>
      <c r="H28691" s="1"/>
      <c r="I28691" s="1"/>
    </row>
    <row r="28692" spans="2:9">
      <c r="B28692" s="1"/>
      <c r="C28692" s="29"/>
      <c r="D28692" s="27"/>
      <c r="E28692" s="27"/>
      <c r="F28692" s="27"/>
      <c r="G28692" s="1"/>
      <c r="H28692" s="1"/>
      <c r="I28692" s="1"/>
    </row>
    <row r="28693" spans="2:9">
      <c r="B28693" s="1"/>
      <c r="C28693" s="29"/>
      <c r="D28693" s="27"/>
      <c r="E28693" s="27"/>
      <c r="F28693" s="27"/>
      <c r="G28693" s="1"/>
      <c r="H28693" s="1"/>
      <c r="I28693" s="1"/>
    </row>
    <row r="28694" spans="2:9">
      <c r="B28694" s="1"/>
      <c r="C28694" s="29"/>
      <c r="D28694" s="27"/>
      <c r="E28694" s="27"/>
      <c r="F28694" s="27"/>
      <c r="G28694" s="1"/>
      <c r="H28694" s="1"/>
      <c r="I28694" s="1"/>
    </row>
    <row r="28695" spans="2:9">
      <c r="B28695" s="1"/>
      <c r="C28695" s="29"/>
      <c r="D28695" s="27"/>
      <c r="E28695" s="27"/>
      <c r="F28695" s="27"/>
      <c r="G28695" s="1"/>
      <c r="H28695" s="1"/>
      <c r="I28695" s="1"/>
    </row>
    <row r="28696" spans="2:9">
      <c r="B28696" s="1"/>
      <c r="C28696" s="29"/>
      <c r="D28696" s="27"/>
      <c r="E28696" s="27"/>
      <c r="F28696" s="27"/>
      <c r="G28696" s="1"/>
      <c r="H28696" s="1"/>
      <c r="I28696" s="1"/>
    </row>
    <row r="28697" spans="2:9">
      <c r="B28697" s="1"/>
      <c r="C28697" s="29"/>
      <c r="D28697" s="27"/>
      <c r="E28697" s="27"/>
      <c r="F28697" s="27"/>
      <c r="G28697" s="1"/>
      <c r="H28697" s="1"/>
      <c r="I28697" s="1"/>
    </row>
    <row r="28698" spans="2:9">
      <c r="B28698" s="1"/>
      <c r="C28698" s="29"/>
      <c r="D28698" s="27"/>
      <c r="E28698" s="27"/>
      <c r="F28698" s="27"/>
      <c r="G28698" s="1"/>
      <c r="H28698" s="1"/>
      <c r="I28698" s="1"/>
    </row>
    <row r="28699" spans="2:9">
      <c r="B28699" s="1"/>
      <c r="C28699" s="29"/>
      <c r="D28699" s="27"/>
      <c r="E28699" s="27"/>
      <c r="F28699" s="27"/>
      <c r="G28699" s="1"/>
      <c r="H28699" s="1"/>
      <c r="I28699" s="1"/>
    </row>
    <row r="28700" spans="2:9">
      <c r="B28700" s="1"/>
      <c r="C28700" s="29"/>
      <c r="D28700" s="27"/>
      <c r="E28700" s="27"/>
      <c r="F28700" s="27"/>
      <c r="G28700" s="1"/>
      <c r="H28700" s="1"/>
      <c r="I28700" s="1"/>
    </row>
    <row r="28701" spans="2:9">
      <c r="B28701" s="1"/>
      <c r="C28701" s="29"/>
      <c r="D28701" s="27"/>
      <c r="E28701" s="27"/>
      <c r="F28701" s="27"/>
      <c r="G28701" s="1"/>
      <c r="H28701" s="1"/>
      <c r="I28701" s="1"/>
    </row>
    <row r="28702" spans="2:9">
      <c r="B28702" s="1"/>
      <c r="C28702" s="29"/>
      <c r="D28702" s="27"/>
      <c r="E28702" s="27"/>
      <c r="F28702" s="27"/>
      <c r="G28702" s="1"/>
      <c r="H28702" s="1"/>
      <c r="I28702" s="1"/>
    </row>
    <row r="28703" spans="2:9">
      <c r="B28703" s="1"/>
      <c r="C28703" s="29"/>
      <c r="D28703" s="27"/>
      <c r="E28703" s="27"/>
      <c r="F28703" s="27"/>
      <c r="G28703" s="1"/>
      <c r="H28703" s="1"/>
      <c r="I28703" s="1"/>
    </row>
    <row r="28704" spans="2:9">
      <c r="B28704" s="1"/>
      <c r="C28704" s="29"/>
      <c r="D28704" s="27"/>
      <c r="E28704" s="27"/>
      <c r="F28704" s="27"/>
      <c r="G28704" s="1"/>
      <c r="H28704" s="1"/>
      <c r="I28704" s="1"/>
    </row>
    <row r="28705" spans="2:9">
      <c r="B28705" s="1"/>
      <c r="C28705" s="29"/>
      <c r="D28705" s="27"/>
      <c r="E28705" s="27"/>
      <c r="F28705" s="27"/>
      <c r="G28705" s="1"/>
      <c r="H28705" s="1"/>
      <c r="I28705" s="1"/>
    </row>
    <row r="28706" spans="2:9">
      <c r="B28706" s="1"/>
      <c r="C28706" s="29"/>
      <c r="D28706" s="27"/>
      <c r="E28706" s="27"/>
      <c r="F28706" s="27"/>
      <c r="G28706" s="1"/>
      <c r="H28706" s="1"/>
      <c r="I28706" s="1"/>
    </row>
    <row r="28707" spans="2:9">
      <c r="B28707" s="1"/>
      <c r="C28707" s="29"/>
      <c r="D28707" s="27"/>
      <c r="E28707" s="27"/>
      <c r="F28707" s="27"/>
      <c r="G28707" s="1"/>
      <c r="H28707" s="1"/>
      <c r="I28707" s="1"/>
    </row>
    <row r="28708" spans="2:9">
      <c r="B28708" s="1"/>
      <c r="C28708" s="29"/>
      <c r="D28708" s="27"/>
      <c r="E28708" s="27"/>
      <c r="F28708" s="27"/>
      <c r="G28708" s="1"/>
      <c r="H28708" s="1"/>
      <c r="I28708" s="1"/>
    </row>
    <row r="28709" spans="2:9">
      <c r="B28709" s="1"/>
      <c r="C28709" s="29"/>
      <c r="D28709" s="27"/>
      <c r="E28709" s="27"/>
      <c r="F28709" s="27"/>
      <c r="G28709" s="1"/>
      <c r="H28709" s="1"/>
      <c r="I28709" s="1"/>
    </row>
    <row r="28710" spans="2:9">
      <c r="B28710" s="1"/>
      <c r="C28710" s="29"/>
      <c r="D28710" s="27"/>
      <c r="E28710" s="27"/>
      <c r="F28710" s="27"/>
      <c r="G28710" s="1"/>
      <c r="H28710" s="1"/>
      <c r="I28710" s="1"/>
    </row>
    <row r="28711" spans="2:9">
      <c r="B28711" s="1"/>
      <c r="C28711" s="29"/>
      <c r="D28711" s="27"/>
      <c r="E28711" s="27"/>
      <c r="F28711" s="27"/>
      <c r="G28711" s="1"/>
      <c r="H28711" s="1"/>
      <c r="I28711" s="1"/>
    </row>
    <row r="28712" spans="2:9">
      <c r="B28712" s="1"/>
      <c r="C28712" s="29"/>
      <c r="D28712" s="27"/>
      <c r="E28712" s="27"/>
      <c r="F28712" s="27"/>
      <c r="G28712" s="1"/>
      <c r="H28712" s="1"/>
      <c r="I28712" s="1"/>
    </row>
    <row r="28713" spans="2:9">
      <c r="B28713" s="1"/>
      <c r="C28713" s="29"/>
      <c r="D28713" s="27"/>
      <c r="E28713" s="27"/>
      <c r="F28713" s="27"/>
      <c r="G28713" s="1"/>
      <c r="H28713" s="1"/>
      <c r="I28713" s="1"/>
    </row>
    <row r="28714" spans="2:9">
      <c r="B28714" s="1"/>
      <c r="C28714" s="29"/>
      <c r="D28714" s="27"/>
      <c r="E28714" s="27"/>
      <c r="F28714" s="27"/>
      <c r="G28714" s="1"/>
      <c r="H28714" s="1"/>
      <c r="I28714" s="1"/>
    </row>
    <row r="28715" spans="2:9">
      <c r="B28715" s="1"/>
      <c r="C28715" s="29"/>
      <c r="D28715" s="27"/>
      <c r="E28715" s="27"/>
      <c r="F28715" s="27"/>
      <c r="G28715" s="1"/>
      <c r="H28715" s="1"/>
      <c r="I28715" s="1"/>
    </row>
    <row r="28716" spans="2:9">
      <c r="B28716" s="1"/>
      <c r="C28716" s="29"/>
      <c r="D28716" s="27"/>
      <c r="E28716" s="27"/>
      <c r="F28716" s="27"/>
      <c r="G28716" s="1"/>
      <c r="H28716" s="1"/>
      <c r="I28716" s="1"/>
    </row>
    <row r="28717" spans="2:9">
      <c r="B28717" s="1"/>
      <c r="C28717" s="29"/>
      <c r="D28717" s="27"/>
      <c r="E28717" s="27"/>
      <c r="F28717" s="27"/>
      <c r="G28717" s="1"/>
      <c r="H28717" s="1"/>
      <c r="I28717" s="1"/>
    </row>
    <row r="28718" spans="2:9">
      <c r="B28718" s="1"/>
      <c r="C28718" s="29"/>
      <c r="D28718" s="27"/>
      <c r="E28718" s="27"/>
      <c r="F28718" s="27"/>
      <c r="G28718" s="1"/>
      <c r="H28718" s="1"/>
      <c r="I28718" s="1"/>
    </row>
    <row r="28719" spans="2:9">
      <c r="B28719" s="1"/>
      <c r="C28719" s="29"/>
      <c r="D28719" s="27"/>
      <c r="E28719" s="27"/>
      <c r="F28719" s="27"/>
      <c r="G28719" s="1"/>
      <c r="H28719" s="1"/>
      <c r="I28719" s="1"/>
    </row>
    <row r="28720" spans="2:9">
      <c r="B28720" s="1"/>
      <c r="C28720" s="29"/>
      <c r="D28720" s="27"/>
      <c r="E28720" s="27"/>
      <c r="F28720" s="27"/>
      <c r="G28720" s="1"/>
      <c r="H28720" s="1"/>
      <c r="I28720" s="1"/>
    </row>
    <row r="28721" spans="2:9">
      <c r="B28721" s="1"/>
      <c r="C28721" s="29"/>
      <c r="D28721" s="27"/>
      <c r="E28721" s="27"/>
      <c r="F28721" s="27"/>
      <c r="G28721" s="1"/>
      <c r="H28721" s="1"/>
      <c r="I28721" s="1"/>
    </row>
    <row r="28722" spans="2:9">
      <c r="B28722" s="1"/>
      <c r="C28722" s="29"/>
      <c r="D28722" s="27"/>
      <c r="E28722" s="27"/>
      <c r="F28722" s="27"/>
      <c r="G28722" s="1"/>
      <c r="H28722" s="1"/>
      <c r="I28722" s="1"/>
    </row>
    <row r="28723" spans="2:9">
      <c r="B28723" s="1"/>
      <c r="C28723" s="29"/>
      <c r="D28723" s="27"/>
      <c r="E28723" s="27"/>
      <c r="F28723" s="27"/>
      <c r="G28723" s="1"/>
      <c r="H28723" s="1"/>
      <c r="I28723" s="1"/>
    </row>
    <row r="28724" spans="2:9">
      <c r="B28724" s="1"/>
      <c r="C28724" s="29"/>
      <c r="D28724" s="27"/>
      <c r="E28724" s="27"/>
      <c r="F28724" s="27"/>
      <c r="G28724" s="1"/>
      <c r="H28724" s="1"/>
      <c r="I28724" s="1"/>
    </row>
    <row r="28725" spans="2:9">
      <c r="B28725" s="1"/>
      <c r="C28725" s="29"/>
      <c r="D28725" s="27"/>
      <c r="E28725" s="27"/>
      <c r="F28725" s="27"/>
      <c r="G28725" s="1"/>
      <c r="H28725" s="1"/>
      <c r="I28725" s="1"/>
    </row>
    <row r="28726" spans="2:9">
      <c r="B28726" s="1"/>
      <c r="C28726" s="29"/>
      <c r="D28726" s="27"/>
      <c r="E28726" s="27"/>
      <c r="F28726" s="27"/>
      <c r="G28726" s="1"/>
      <c r="H28726" s="1"/>
      <c r="I28726" s="1"/>
    </row>
    <row r="28727" spans="2:9">
      <c r="B28727" s="1"/>
      <c r="C28727" s="29"/>
      <c r="D28727" s="27"/>
      <c r="E28727" s="27"/>
      <c r="F28727" s="27"/>
      <c r="G28727" s="1"/>
      <c r="H28727" s="1"/>
      <c r="I28727" s="1"/>
    </row>
    <row r="28728" spans="2:9">
      <c r="B28728" s="1"/>
      <c r="C28728" s="29"/>
      <c r="D28728" s="27"/>
      <c r="E28728" s="27"/>
      <c r="F28728" s="27"/>
      <c r="G28728" s="1"/>
      <c r="H28728" s="1"/>
      <c r="I28728" s="1"/>
    </row>
    <row r="28729" spans="2:9">
      <c r="B28729" s="1"/>
      <c r="C28729" s="29"/>
      <c r="D28729" s="27"/>
      <c r="E28729" s="27"/>
      <c r="F28729" s="27"/>
      <c r="G28729" s="1"/>
      <c r="H28729" s="1"/>
      <c r="I28729" s="1"/>
    </row>
    <row r="28730" spans="2:9">
      <c r="B28730" s="1"/>
      <c r="C28730" s="29"/>
      <c r="D28730" s="27"/>
      <c r="E28730" s="27"/>
      <c r="F28730" s="27"/>
      <c r="G28730" s="1"/>
      <c r="H28730" s="1"/>
      <c r="I28730" s="1"/>
    </row>
    <row r="28731" spans="2:9">
      <c r="B28731" s="1"/>
      <c r="C28731" s="29"/>
      <c r="D28731" s="27"/>
      <c r="E28731" s="27"/>
      <c r="F28731" s="27"/>
      <c r="G28731" s="1"/>
      <c r="H28731" s="1"/>
      <c r="I28731" s="1"/>
    </row>
    <row r="28732" spans="2:9">
      <c r="B28732" s="1"/>
      <c r="C28732" s="29"/>
      <c r="D28732" s="27"/>
      <c r="E28732" s="27"/>
      <c r="F28732" s="27"/>
      <c r="G28732" s="1"/>
      <c r="H28732" s="1"/>
      <c r="I28732" s="1"/>
    </row>
    <row r="28733" spans="2:9">
      <c r="B28733" s="1"/>
      <c r="C28733" s="29"/>
      <c r="D28733" s="27"/>
      <c r="E28733" s="27"/>
      <c r="F28733" s="27"/>
      <c r="G28733" s="1"/>
      <c r="H28733" s="1"/>
      <c r="I28733" s="1"/>
    </row>
    <row r="28734" spans="2:9">
      <c r="B28734" s="1"/>
      <c r="C28734" s="29"/>
      <c r="D28734" s="27"/>
      <c r="E28734" s="27"/>
      <c r="F28734" s="27"/>
      <c r="G28734" s="1"/>
      <c r="H28734" s="1"/>
      <c r="I28734" s="1"/>
    </row>
    <row r="28735" spans="2:9">
      <c r="B28735" s="1"/>
      <c r="C28735" s="29"/>
      <c r="D28735" s="27"/>
      <c r="E28735" s="27"/>
      <c r="F28735" s="27"/>
      <c r="G28735" s="1"/>
      <c r="H28735" s="1"/>
      <c r="I28735" s="1"/>
    </row>
    <row r="28736" spans="2:9">
      <c r="B28736" s="1"/>
      <c r="C28736" s="29"/>
      <c r="D28736" s="27"/>
      <c r="E28736" s="27"/>
      <c r="F28736" s="27"/>
      <c r="G28736" s="1"/>
      <c r="H28736" s="1"/>
      <c r="I28736" s="1"/>
    </row>
    <row r="28737" spans="2:9">
      <c r="B28737" s="1"/>
      <c r="C28737" s="29"/>
      <c r="D28737" s="27"/>
      <c r="E28737" s="27"/>
      <c r="F28737" s="27"/>
      <c r="G28737" s="1"/>
      <c r="H28737" s="1"/>
      <c r="I28737" s="1"/>
    </row>
    <row r="28738" spans="2:9">
      <c r="B28738" s="1"/>
      <c r="C28738" s="29"/>
      <c r="D28738" s="27"/>
      <c r="E28738" s="27"/>
      <c r="F28738" s="27"/>
      <c r="G28738" s="1"/>
      <c r="H28738" s="1"/>
      <c r="I28738" s="1"/>
    </row>
    <row r="28739" spans="2:9">
      <c r="B28739" s="1"/>
      <c r="C28739" s="29"/>
      <c r="D28739" s="27"/>
      <c r="E28739" s="27"/>
      <c r="F28739" s="27"/>
      <c r="G28739" s="1"/>
      <c r="H28739" s="1"/>
      <c r="I28739" s="1"/>
    </row>
    <row r="28740" spans="2:9">
      <c r="B28740" s="1"/>
      <c r="C28740" s="29"/>
      <c r="D28740" s="27"/>
      <c r="E28740" s="27"/>
      <c r="F28740" s="27"/>
      <c r="G28740" s="1"/>
      <c r="H28740" s="1"/>
      <c r="I28740" s="1"/>
    </row>
    <row r="28741" spans="2:9">
      <c r="B28741" s="1"/>
      <c r="C28741" s="29"/>
      <c r="D28741" s="27"/>
      <c r="E28741" s="27"/>
      <c r="F28741" s="27"/>
      <c r="G28741" s="1"/>
      <c r="H28741" s="1"/>
      <c r="I28741" s="1"/>
    </row>
    <row r="28742" spans="2:9">
      <c r="B28742" s="1"/>
      <c r="C28742" s="29"/>
      <c r="D28742" s="27"/>
      <c r="E28742" s="27"/>
      <c r="F28742" s="27"/>
      <c r="G28742" s="1"/>
      <c r="H28742" s="1"/>
      <c r="I28742" s="1"/>
    </row>
    <row r="28743" spans="2:9">
      <c r="B28743" s="1"/>
      <c r="C28743" s="29"/>
      <c r="D28743" s="27"/>
      <c r="E28743" s="27"/>
      <c r="F28743" s="27"/>
      <c r="G28743" s="1"/>
      <c r="H28743" s="1"/>
      <c r="I28743" s="1"/>
    </row>
    <row r="28744" spans="2:9">
      <c r="B28744" s="1"/>
      <c r="C28744" s="29"/>
      <c r="D28744" s="27"/>
      <c r="E28744" s="27"/>
      <c r="F28744" s="27"/>
      <c r="G28744" s="1"/>
      <c r="H28744" s="1"/>
      <c r="I28744" s="1"/>
    </row>
    <row r="28745" spans="2:9">
      <c r="B28745" s="1"/>
      <c r="C28745" s="29"/>
      <c r="D28745" s="27"/>
      <c r="E28745" s="27"/>
      <c r="F28745" s="27"/>
      <c r="G28745" s="1"/>
      <c r="H28745" s="1"/>
      <c r="I28745" s="1"/>
    </row>
    <row r="28746" spans="2:9">
      <c r="B28746" s="1"/>
      <c r="C28746" s="29"/>
      <c r="D28746" s="27"/>
      <c r="E28746" s="27"/>
      <c r="F28746" s="27"/>
      <c r="G28746" s="1"/>
      <c r="H28746" s="1"/>
      <c r="I28746" s="1"/>
    </row>
    <row r="28747" spans="2:9">
      <c r="B28747" s="1"/>
      <c r="C28747" s="29"/>
      <c r="D28747" s="27"/>
      <c r="E28747" s="27"/>
      <c r="F28747" s="27"/>
      <c r="G28747" s="1"/>
      <c r="H28747" s="1"/>
      <c r="I28747" s="1"/>
    </row>
    <row r="28748" spans="2:9">
      <c r="B28748" s="1"/>
      <c r="C28748" s="29"/>
      <c r="D28748" s="27"/>
      <c r="E28748" s="27"/>
      <c r="F28748" s="27"/>
      <c r="G28748" s="1"/>
      <c r="H28748" s="1"/>
      <c r="I28748" s="1"/>
    </row>
    <row r="28749" spans="2:9">
      <c r="B28749" s="1"/>
      <c r="C28749" s="29"/>
      <c r="D28749" s="27"/>
      <c r="E28749" s="27"/>
      <c r="F28749" s="27"/>
      <c r="G28749" s="1"/>
      <c r="H28749" s="1"/>
      <c r="I28749" s="1"/>
    </row>
    <row r="28750" spans="2:9">
      <c r="B28750" s="1"/>
      <c r="C28750" s="29"/>
      <c r="D28750" s="27"/>
      <c r="E28750" s="27"/>
      <c r="F28750" s="27"/>
      <c r="G28750" s="1"/>
      <c r="H28750" s="1"/>
      <c r="I28750" s="1"/>
    </row>
    <row r="28751" spans="2:9">
      <c r="B28751" s="1"/>
      <c r="C28751" s="29"/>
      <c r="D28751" s="27"/>
      <c r="E28751" s="27"/>
      <c r="F28751" s="27"/>
      <c r="G28751" s="1"/>
      <c r="H28751" s="1"/>
      <c r="I28751" s="1"/>
    </row>
    <row r="28752" spans="2:9">
      <c r="B28752" s="1"/>
      <c r="C28752" s="29"/>
      <c r="D28752" s="27"/>
      <c r="E28752" s="27"/>
      <c r="F28752" s="27"/>
      <c r="G28752" s="1"/>
      <c r="H28752" s="1"/>
      <c r="I28752" s="1"/>
    </row>
    <row r="28753" spans="2:9">
      <c r="B28753" s="1"/>
      <c r="C28753" s="29"/>
      <c r="D28753" s="27"/>
      <c r="E28753" s="27"/>
      <c r="F28753" s="27"/>
      <c r="G28753" s="1"/>
      <c r="H28753" s="1"/>
      <c r="I28753" s="1"/>
    </row>
    <row r="28754" spans="2:9">
      <c r="B28754" s="1"/>
      <c r="C28754" s="29"/>
      <c r="D28754" s="27"/>
      <c r="E28754" s="27"/>
      <c r="F28754" s="27"/>
      <c r="G28754" s="1"/>
      <c r="H28754" s="1"/>
      <c r="I28754" s="1"/>
    </row>
    <row r="28755" spans="2:9">
      <c r="B28755" s="1"/>
      <c r="C28755" s="29"/>
      <c r="D28755" s="27"/>
      <c r="E28755" s="27"/>
      <c r="F28755" s="27"/>
      <c r="G28755" s="1"/>
      <c r="H28755" s="1"/>
      <c r="I28755" s="1"/>
    </row>
    <row r="28756" spans="2:9">
      <c r="B28756" s="1"/>
      <c r="C28756" s="29"/>
      <c r="D28756" s="27"/>
      <c r="E28756" s="27"/>
      <c r="F28756" s="27"/>
      <c r="G28756" s="1"/>
      <c r="H28756" s="1"/>
      <c r="I28756" s="1"/>
    </row>
    <row r="28757" spans="2:9">
      <c r="B28757" s="1"/>
      <c r="C28757" s="29"/>
      <c r="D28757" s="27"/>
      <c r="E28757" s="27"/>
      <c r="F28757" s="27"/>
      <c r="G28757" s="1"/>
      <c r="H28757" s="1"/>
      <c r="I28757" s="1"/>
    </row>
    <row r="28758" spans="2:9">
      <c r="B28758" s="1"/>
      <c r="C28758" s="29"/>
      <c r="D28758" s="27"/>
      <c r="E28758" s="27"/>
      <c r="F28758" s="27"/>
      <c r="G28758" s="1"/>
      <c r="H28758" s="1"/>
      <c r="I28758" s="1"/>
    </row>
    <row r="28759" spans="2:9">
      <c r="B28759" s="1"/>
      <c r="C28759" s="29"/>
      <c r="D28759" s="27"/>
      <c r="E28759" s="27"/>
      <c r="F28759" s="27"/>
      <c r="G28759" s="1"/>
      <c r="H28759" s="1"/>
      <c r="I28759" s="1"/>
    </row>
    <row r="28760" spans="2:9">
      <c r="B28760" s="1"/>
      <c r="C28760" s="29"/>
      <c r="D28760" s="27"/>
      <c r="E28760" s="27"/>
      <c r="F28760" s="27"/>
      <c r="G28760" s="1"/>
      <c r="H28760" s="1"/>
      <c r="I28760" s="1"/>
    </row>
    <row r="28761" spans="2:9">
      <c r="B28761" s="1"/>
      <c r="C28761" s="29"/>
      <c r="D28761" s="27"/>
      <c r="E28761" s="27"/>
      <c r="F28761" s="27"/>
      <c r="G28761" s="1"/>
      <c r="H28761" s="1"/>
      <c r="I28761" s="1"/>
    </row>
    <row r="28762" spans="2:9">
      <c r="B28762" s="1"/>
      <c r="C28762" s="29"/>
      <c r="D28762" s="27"/>
      <c r="E28762" s="27"/>
      <c r="F28762" s="27"/>
      <c r="G28762" s="1"/>
      <c r="H28762" s="1"/>
      <c r="I28762" s="1"/>
    </row>
    <row r="28763" spans="2:9">
      <c r="B28763" s="1"/>
      <c r="C28763" s="29"/>
      <c r="D28763" s="27"/>
      <c r="E28763" s="27"/>
      <c r="F28763" s="27"/>
      <c r="G28763" s="1"/>
      <c r="H28763" s="1"/>
      <c r="I28763" s="1"/>
    </row>
    <row r="28764" spans="2:9">
      <c r="B28764" s="1"/>
      <c r="C28764" s="29"/>
      <c r="D28764" s="27"/>
      <c r="E28764" s="27"/>
      <c r="F28764" s="27"/>
      <c r="G28764" s="1"/>
      <c r="H28764" s="1"/>
      <c r="I28764" s="1"/>
    </row>
    <row r="28765" spans="2:9">
      <c r="B28765" s="1"/>
      <c r="C28765" s="29"/>
      <c r="D28765" s="27"/>
      <c r="E28765" s="27"/>
      <c r="F28765" s="27"/>
      <c r="G28765" s="1"/>
      <c r="H28765" s="1"/>
      <c r="I28765" s="1"/>
    </row>
    <row r="28766" spans="2:9">
      <c r="B28766" s="1"/>
      <c r="C28766" s="29"/>
      <c r="D28766" s="27"/>
      <c r="E28766" s="27"/>
      <c r="F28766" s="27"/>
      <c r="G28766" s="1"/>
      <c r="H28766" s="1"/>
      <c r="I28766" s="1"/>
    </row>
    <row r="28767" spans="2:9">
      <c r="B28767" s="1"/>
      <c r="C28767" s="29"/>
      <c r="D28767" s="27"/>
      <c r="E28767" s="27"/>
      <c r="F28767" s="27"/>
      <c r="G28767" s="1"/>
      <c r="H28767" s="1"/>
      <c r="I28767" s="1"/>
    </row>
    <row r="28768" spans="2:9">
      <c r="B28768" s="1"/>
      <c r="C28768" s="29"/>
      <c r="D28768" s="27"/>
      <c r="E28768" s="27"/>
      <c r="F28768" s="27"/>
      <c r="G28768" s="1"/>
      <c r="H28768" s="1"/>
      <c r="I28768" s="1"/>
    </row>
    <row r="28769" spans="2:9">
      <c r="B28769" s="1"/>
      <c r="C28769" s="29"/>
      <c r="D28769" s="27"/>
      <c r="E28769" s="27"/>
      <c r="F28769" s="27"/>
      <c r="G28769" s="1"/>
      <c r="H28769" s="1"/>
      <c r="I28769" s="1"/>
    </row>
    <row r="28770" spans="2:9">
      <c r="B28770" s="1"/>
      <c r="C28770" s="29"/>
      <c r="D28770" s="27"/>
      <c r="E28770" s="27"/>
      <c r="F28770" s="27"/>
      <c r="G28770" s="1"/>
      <c r="H28770" s="1"/>
      <c r="I28770" s="1"/>
    </row>
    <row r="28771" spans="2:9">
      <c r="B28771" s="1"/>
      <c r="C28771" s="29"/>
      <c r="D28771" s="27"/>
      <c r="E28771" s="27"/>
      <c r="F28771" s="27"/>
      <c r="G28771" s="1"/>
      <c r="H28771" s="1"/>
      <c r="I28771" s="1"/>
    </row>
    <row r="28772" spans="2:9">
      <c r="B28772" s="1"/>
      <c r="C28772" s="29"/>
      <c r="D28772" s="27"/>
      <c r="E28772" s="27"/>
      <c r="F28772" s="27"/>
      <c r="G28772" s="1"/>
      <c r="H28772" s="1"/>
      <c r="I28772" s="1"/>
    </row>
    <row r="28773" spans="2:9">
      <c r="B28773" s="1"/>
      <c r="C28773" s="29"/>
      <c r="D28773" s="27"/>
      <c r="E28773" s="27"/>
      <c r="F28773" s="27"/>
      <c r="G28773" s="1"/>
      <c r="H28773" s="1"/>
      <c r="I28773" s="1"/>
    </row>
    <row r="28774" spans="2:9">
      <c r="B28774" s="1"/>
      <c r="C28774" s="29"/>
      <c r="D28774" s="27"/>
      <c r="E28774" s="27"/>
      <c r="F28774" s="27"/>
      <c r="G28774" s="1"/>
      <c r="H28774" s="1"/>
      <c r="I28774" s="1"/>
    </row>
    <row r="28775" spans="2:9">
      <c r="B28775" s="1"/>
      <c r="C28775" s="29"/>
      <c r="D28775" s="27"/>
      <c r="E28775" s="27"/>
      <c r="F28775" s="27"/>
      <c r="G28775" s="1"/>
      <c r="H28775" s="1"/>
      <c r="I28775" s="1"/>
    </row>
    <row r="28776" spans="2:9">
      <c r="B28776" s="1"/>
      <c r="C28776" s="29"/>
      <c r="D28776" s="27"/>
      <c r="E28776" s="27"/>
      <c r="F28776" s="27"/>
      <c r="G28776" s="1"/>
      <c r="H28776" s="1"/>
      <c r="I28776" s="1"/>
    </row>
    <row r="28777" spans="2:9">
      <c r="B28777" s="1"/>
      <c r="C28777" s="29"/>
      <c r="D28777" s="27"/>
      <c r="E28777" s="27"/>
      <c r="F28777" s="27"/>
      <c r="G28777" s="1"/>
      <c r="H28777" s="1"/>
      <c r="I28777" s="1"/>
    </row>
    <row r="28778" spans="2:9">
      <c r="B28778" s="1"/>
      <c r="C28778" s="29"/>
      <c r="D28778" s="27"/>
      <c r="E28778" s="27"/>
      <c r="F28778" s="27"/>
      <c r="G28778" s="1"/>
      <c r="H28778" s="1"/>
      <c r="I28778" s="1"/>
    </row>
    <row r="28779" spans="2:9">
      <c r="B28779" s="1"/>
      <c r="C28779" s="29"/>
      <c r="D28779" s="27"/>
      <c r="E28779" s="27"/>
      <c r="F28779" s="27"/>
      <c r="G28779" s="1"/>
      <c r="H28779" s="1"/>
      <c r="I28779" s="1"/>
    </row>
    <row r="28780" spans="2:9">
      <c r="B28780" s="1"/>
      <c r="C28780" s="29"/>
      <c r="D28780" s="27"/>
      <c r="E28780" s="27"/>
      <c r="F28780" s="27"/>
      <c r="G28780" s="1"/>
      <c r="H28780" s="1"/>
      <c r="I28780" s="1"/>
    </row>
    <row r="28781" spans="2:9">
      <c r="B28781" s="1"/>
      <c r="C28781" s="29"/>
      <c r="D28781" s="27"/>
      <c r="E28781" s="27"/>
      <c r="F28781" s="27"/>
      <c r="G28781" s="1"/>
      <c r="H28781" s="1"/>
      <c r="I28781" s="1"/>
    </row>
    <row r="28782" spans="2:9">
      <c r="B28782" s="1"/>
      <c r="C28782" s="29"/>
      <c r="D28782" s="27"/>
      <c r="E28782" s="27"/>
      <c r="F28782" s="27"/>
      <c r="G28782" s="1"/>
      <c r="H28782" s="1"/>
      <c r="I28782" s="1"/>
    </row>
    <row r="28783" spans="2:9">
      <c r="B28783" s="1"/>
      <c r="C28783" s="29"/>
      <c r="D28783" s="27"/>
      <c r="E28783" s="27"/>
      <c r="F28783" s="27"/>
      <c r="G28783" s="1"/>
      <c r="H28783" s="1"/>
      <c r="I28783" s="1"/>
    </row>
    <row r="28784" spans="2:9">
      <c r="B28784" s="1"/>
      <c r="C28784" s="29"/>
      <c r="D28784" s="27"/>
      <c r="E28784" s="27"/>
      <c r="F28784" s="27"/>
      <c r="G28784" s="1"/>
      <c r="H28784" s="1"/>
      <c r="I28784" s="1"/>
    </row>
    <row r="28785" spans="2:9">
      <c r="B28785" s="1"/>
      <c r="C28785" s="29"/>
      <c r="D28785" s="27"/>
      <c r="E28785" s="27"/>
      <c r="F28785" s="27"/>
      <c r="G28785" s="1"/>
      <c r="H28785" s="1"/>
      <c r="I28785" s="1"/>
    </row>
    <row r="28786" spans="2:9">
      <c r="B28786" s="1"/>
      <c r="C28786" s="29"/>
      <c r="D28786" s="27"/>
      <c r="E28786" s="27"/>
      <c r="F28786" s="27"/>
      <c r="G28786" s="1"/>
      <c r="H28786" s="1"/>
      <c r="I28786" s="1"/>
    </row>
    <row r="28787" spans="2:9">
      <c r="B28787" s="1"/>
      <c r="C28787" s="29"/>
      <c r="D28787" s="27"/>
      <c r="E28787" s="27"/>
      <c r="F28787" s="27"/>
      <c r="G28787" s="1"/>
      <c r="H28787" s="1"/>
      <c r="I28787" s="1"/>
    </row>
    <row r="28788" spans="2:9">
      <c r="B28788" s="1"/>
      <c r="C28788" s="29"/>
      <c r="D28788" s="27"/>
      <c r="E28788" s="27"/>
      <c r="F28788" s="27"/>
      <c r="G28788" s="1"/>
      <c r="H28788" s="1"/>
      <c r="I28788" s="1"/>
    </row>
    <row r="28789" spans="2:9">
      <c r="B28789" s="1"/>
      <c r="C28789" s="29"/>
      <c r="D28789" s="27"/>
      <c r="E28789" s="27"/>
      <c r="F28789" s="27"/>
      <c r="G28789" s="1"/>
      <c r="H28789" s="1"/>
      <c r="I28789" s="1"/>
    </row>
    <row r="28790" spans="2:9">
      <c r="B28790" s="1"/>
      <c r="C28790" s="29"/>
      <c r="D28790" s="27"/>
      <c r="E28790" s="27"/>
      <c r="F28790" s="27"/>
      <c r="G28790" s="1"/>
      <c r="H28790" s="1"/>
      <c r="I28790" s="1"/>
    </row>
    <row r="28791" spans="2:9">
      <c r="B28791" s="1"/>
      <c r="C28791" s="29"/>
      <c r="D28791" s="27"/>
      <c r="E28791" s="27"/>
      <c r="F28791" s="27"/>
      <c r="G28791" s="1"/>
      <c r="H28791" s="1"/>
      <c r="I28791" s="1"/>
    </row>
    <row r="28792" spans="2:9">
      <c r="B28792" s="1"/>
      <c r="C28792" s="29"/>
      <c r="D28792" s="27"/>
      <c r="E28792" s="27"/>
      <c r="F28792" s="27"/>
      <c r="G28792" s="1"/>
      <c r="H28792" s="1"/>
      <c r="I28792" s="1"/>
    </row>
    <row r="28793" spans="2:9">
      <c r="B28793" s="1"/>
      <c r="C28793" s="29"/>
      <c r="D28793" s="27"/>
      <c r="E28793" s="27"/>
      <c r="F28793" s="27"/>
      <c r="G28793" s="1"/>
      <c r="H28793" s="1"/>
      <c r="I28793" s="1"/>
    </row>
    <row r="28794" spans="2:9">
      <c r="B28794" s="1"/>
      <c r="C28794" s="29"/>
      <c r="D28794" s="27"/>
      <c r="E28794" s="27"/>
      <c r="F28794" s="27"/>
      <c r="G28794" s="1"/>
      <c r="H28794" s="1"/>
      <c r="I28794" s="1"/>
    </row>
    <row r="28795" spans="2:9">
      <c r="B28795" s="1"/>
      <c r="C28795" s="29"/>
      <c r="D28795" s="27"/>
      <c r="E28795" s="27"/>
      <c r="F28795" s="27"/>
      <c r="G28795" s="1"/>
      <c r="H28795" s="1"/>
      <c r="I28795" s="1"/>
    </row>
    <row r="28796" spans="2:9">
      <c r="B28796" s="1"/>
      <c r="C28796" s="29"/>
      <c r="D28796" s="27"/>
      <c r="E28796" s="27"/>
      <c r="F28796" s="27"/>
      <c r="G28796" s="1"/>
      <c r="H28796" s="1"/>
      <c r="I28796" s="1"/>
    </row>
    <row r="28797" spans="2:9">
      <c r="B28797" s="1"/>
      <c r="C28797" s="29"/>
      <c r="D28797" s="27"/>
      <c r="E28797" s="27"/>
      <c r="F28797" s="27"/>
      <c r="G28797" s="1"/>
      <c r="H28797" s="1"/>
      <c r="I28797" s="1"/>
    </row>
    <row r="28798" spans="2:9">
      <c r="B28798" s="1"/>
      <c r="C28798" s="29"/>
      <c r="D28798" s="27"/>
      <c r="E28798" s="27"/>
      <c r="F28798" s="27"/>
      <c r="G28798" s="1"/>
      <c r="H28798" s="1"/>
      <c r="I28798" s="1"/>
    </row>
    <row r="28799" spans="2:9">
      <c r="B28799" s="1"/>
      <c r="C28799" s="29"/>
      <c r="D28799" s="27"/>
      <c r="E28799" s="27"/>
      <c r="F28799" s="27"/>
      <c r="G28799" s="1"/>
      <c r="H28799" s="1"/>
      <c r="I28799" s="1"/>
    </row>
    <row r="28800" spans="2:9">
      <c r="B28800" s="1"/>
      <c r="C28800" s="29"/>
      <c r="D28800" s="27"/>
      <c r="E28800" s="27"/>
      <c r="F28800" s="27"/>
      <c r="G28800" s="1"/>
      <c r="H28800" s="1"/>
      <c r="I28800" s="1"/>
    </row>
    <row r="28801" spans="2:9">
      <c r="B28801" s="1"/>
      <c r="C28801" s="29"/>
      <c r="D28801" s="27"/>
      <c r="E28801" s="27"/>
      <c r="F28801" s="27"/>
      <c r="G28801" s="1"/>
      <c r="H28801" s="1"/>
      <c r="I28801" s="1"/>
    </row>
    <row r="28802" spans="2:9">
      <c r="B28802" s="1"/>
      <c r="C28802" s="29"/>
      <c r="D28802" s="27"/>
      <c r="E28802" s="27"/>
      <c r="F28802" s="27"/>
      <c r="G28802" s="1"/>
      <c r="H28802" s="1"/>
      <c r="I28802" s="1"/>
    </row>
    <row r="28803" spans="2:9">
      <c r="B28803" s="1"/>
      <c r="C28803" s="29"/>
      <c r="D28803" s="27"/>
      <c r="E28803" s="27"/>
      <c r="F28803" s="27"/>
      <c r="G28803" s="1"/>
      <c r="H28803" s="1"/>
      <c r="I28803" s="1"/>
    </row>
    <row r="28804" spans="2:9">
      <c r="B28804" s="1"/>
      <c r="C28804" s="29"/>
      <c r="D28804" s="27"/>
      <c r="E28804" s="27"/>
      <c r="F28804" s="27"/>
      <c r="G28804" s="1"/>
      <c r="H28804" s="1"/>
      <c r="I28804" s="1"/>
    </row>
    <row r="28805" spans="2:9">
      <c r="B28805" s="1"/>
      <c r="C28805" s="29"/>
      <c r="D28805" s="27"/>
      <c r="E28805" s="27"/>
      <c r="F28805" s="27"/>
      <c r="G28805" s="1"/>
      <c r="H28805" s="1"/>
      <c r="I28805" s="1"/>
    </row>
    <row r="28806" spans="2:9">
      <c r="B28806" s="1"/>
      <c r="C28806" s="29"/>
      <c r="D28806" s="27"/>
      <c r="E28806" s="27"/>
      <c r="F28806" s="27"/>
      <c r="G28806" s="1"/>
      <c r="H28806" s="1"/>
      <c r="I28806" s="1"/>
    </row>
    <row r="28807" spans="2:9">
      <c r="B28807" s="1"/>
      <c r="C28807" s="29"/>
      <c r="D28807" s="27"/>
      <c r="E28807" s="27"/>
      <c r="F28807" s="27"/>
      <c r="G28807" s="1"/>
      <c r="H28807" s="1"/>
      <c r="I28807" s="1"/>
    </row>
    <row r="28808" spans="2:9">
      <c r="B28808" s="1"/>
      <c r="C28808" s="29"/>
      <c r="D28808" s="27"/>
      <c r="E28808" s="27"/>
      <c r="F28808" s="27"/>
      <c r="G28808" s="1"/>
      <c r="H28808" s="1"/>
      <c r="I28808" s="1"/>
    </row>
    <row r="28809" spans="2:9">
      <c r="B28809" s="1"/>
      <c r="C28809" s="29"/>
      <c r="D28809" s="27"/>
      <c r="E28809" s="27"/>
      <c r="F28809" s="27"/>
      <c r="G28809" s="1"/>
      <c r="H28809" s="1"/>
      <c r="I28809" s="1"/>
    </row>
    <row r="28810" spans="2:9">
      <c r="B28810" s="1"/>
      <c r="C28810" s="29"/>
      <c r="D28810" s="27"/>
      <c r="E28810" s="27"/>
      <c r="F28810" s="27"/>
      <c r="G28810" s="1"/>
      <c r="H28810" s="1"/>
      <c r="I28810" s="1"/>
    </row>
    <row r="28811" spans="2:9">
      <c r="B28811" s="1"/>
      <c r="C28811" s="29"/>
      <c r="D28811" s="27"/>
      <c r="E28811" s="27"/>
      <c r="F28811" s="27"/>
      <c r="G28811" s="1"/>
      <c r="H28811" s="1"/>
      <c r="I28811" s="1"/>
    </row>
    <row r="28812" spans="2:9">
      <c r="B28812" s="1"/>
      <c r="C28812" s="29"/>
      <c r="D28812" s="27"/>
      <c r="E28812" s="27"/>
      <c r="F28812" s="27"/>
      <c r="G28812" s="1"/>
      <c r="H28812" s="1"/>
      <c r="I28812" s="1"/>
    </row>
    <row r="28813" spans="2:9">
      <c r="B28813" s="1"/>
      <c r="C28813" s="29"/>
      <c r="D28813" s="27"/>
      <c r="E28813" s="27"/>
      <c r="F28813" s="27"/>
      <c r="G28813" s="1"/>
      <c r="H28813" s="1"/>
      <c r="I28813" s="1"/>
    </row>
    <row r="28814" spans="2:9">
      <c r="B28814" s="1"/>
      <c r="C28814" s="29"/>
      <c r="D28814" s="27"/>
      <c r="E28814" s="27"/>
      <c r="F28814" s="27"/>
      <c r="G28814" s="1"/>
      <c r="H28814" s="1"/>
      <c r="I28814" s="1"/>
    </row>
    <row r="28815" spans="2:9">
      <c r="B28815" s="1"/>
      <c r="C28815" s="29"/>
      <c r="D28815" s="27"/>
      <c r="E28815" s="27"/>
      <c r="F28815" s="27"/>
      <c r="G28815" s="1"/>
      <c r="H28815" s="1"/>
      <c r="I28815" s="1"/>
    </row>
    <row r="28816" spans="2:9">
      <c r="B28816" s="1"/>
      <c r="C28816" s="29"/>
      <c r="D28816" s="27"/>
      <c r="E28816" s="27"/>
      <c r="F28816" s="27"/>
      <c r="G28816" s="1"/>
      <c r="H28816" s="1"/>
      <c r="I28816" s="1"/>
    </row>
    <row r="28817" spans="2:9">
      <c r="B28817" s="1"/>
      <c r="C28817" s="29"/>
      <c r="D28817" s="27"/>
      <c r="E28817" s="27"/>
      <c r="F28817" s="27"/>
      <c r="G28817" s="1"/>
      <c r="H28817" s="1"/>
      <c r="I28817" s="1"/>
    </row>
    <row r="28818" spans="2:9">
      <c r="B28818" s="1"/>
      <c r="C28818" s="29"/>
      <c r="D28818" s="27"/>
      <c r="E28818" s="27"/>
      <c r="F28818" s="27"/>
      <c r="G28818" s="1"/>
      <c r="H28818" s="1"/>
      <c r="I28818" s="1"/>
    </row>
    <row r="28819" spans="2:9">
      <c r="B28819" s="1"/>
      <c r="C28819" s="29"/>
      <c r="D28819" s="27"/>
      <c r="E28819" s="27"/>
      <c r="F28819" s="27"/>
      <c r="G28819" s="1"/>
      <c r="H28819" s="1"/>
      <c r="I28819" s="1"/>
    </row>
    <row r="28820" spans="2:9">
      <c r="B28820" s="1"/>
      <c r="C28820" s="29"/>
      <c r="D28820" s="27"/>
      <c r="E28820" s="27"/>
      <c r="F28820" s="27"/>
      <c r="G28820" s="1"/>
      <c r="H28820" s="1"/>
      <c r="I28820" s="1"/>
    </row>
    <row r="28821" spans="2:9">
      <c r="B28821" s="1"/>
      <c r="C28821" s="29"/>
      <c r="D28821" s="27"/>
      <c r="E28821" s="27"/>
      <c r="F28821" s="27"/>
      <c r="G28821" s="1"/>
      <c r="H28821" s="1"/>
      <c r="I28821" s="1"/>
    </row>
    <row r="28822" spans="2:9">
      <c r="B28822" s="1"/>
      <c r="C28822" s="29"/>
      <c r="D28822" s="27"/>
      <c r="E28822" s="27"/>
      <c r="F28822" s="27"/>
      <c r="G28822" s="1"/>
      <c r="H28822" s="1"/>
      <c r="I28822" s="1"/>
    </row>
    <row r="28823" spans="2:9">
      <c r="B28823" s="1"/>
      <c r="C28823" s="29"/>
      <c r="D28823" s="27"/>
      <c r="E28823" s="27"/>
      <c r="F28823" s="27"/>
      <c r="G28823" s="1"/>
      <c r="H28823" s="1"/>
      <c r="I28823" s="1"/>
    </row>
    <row r="28824" spans="2:9">
      <c r="B28824" s="1"/>
      <c r="C28824" s="29"/>
      <c r="D28824" s="27"/>
      <c r="E28824" s="27"/>
      <c r="F28824" s="27"/>
      <c r="G28824" s="1"/>
      <c r="H28824" s="1"/>
      <c r="I28824" s="1"/>
    </row>
    <row r="28825" spans="2:9">
      <c r="B28825" s="1"/>
      <c r="C28825" s="29"/>
      <c r="D28825" s="27"/>
      <c r="E28825" s="27"/>
      <c r="F28825" s="27"/>
      <c r="G28825" s="1"/>
      <c r="H28825" s="1"/>
      <c r="I28825" s="1"/>
    </row>
    <row r="28826" spans="2:9">
      <c r="B28826" s="1"/>
      <c r="C28826" s="29"/>
      <c r="D28826" s="27"/>
      <c r="E28826" s="27"/>
      <c r="F28826" s="27"/>
      <c r="G28826" s="1"/>
      <c r="H28826" s="1"/>
      <c r="I28826" s="1"/>
    </row>
    <row r="28827" spans="2:9">
      <c r="B28827" s="1"/>
      <c r="C28827" s="29"/>
      <c r="D28827" s="27"/>
      <c r="E28827" s="27"/>
      <c r="F28827" s="27"/>
      <c r="G28827" s="1"/>
      <c r="H28827" s="1"/>
      <c r="I28827" s="1"/>
    </row>
    <row r="28828" spans="2:9">
      <c r="B28828" s="1"/>
      <c r="C28828" s="29"/>
      <c r="D28828" s="27"/>
      <c r="E28828" s="27"/>
      <c r="F28828" s="27"/>
      <c r="G28828" s="1"/>
      <c r="H28828" s="1"/>
      <c r="I28828" s="1"/>
    </row>
    <row r="28829" spans="2:9">
      <c r="B28829" s="1"/>
      <c r="C28829" s="29"/>
      <c r="D28829" s="27"/>
      <c r="E28829" s="27"/>
      <c r="F28829" s="27"/>
      <c r="G28829" s="1"/>
      <c r="H28829" s="1"/>
      <c r="I28829" s="1"/>
    </row>
    <row r="28830" spans="2:9">
      <c r="B28830" s="1"/>
      <c r="C28830" s="29"/>
      <c r="D28830" s="27"/>
      <c r="E28830" s="27"/>
      <c r="F28830" s="27"/>
      <c r="G28830" s="1"/>
      <c r="H28830" s="1"/>
      <c r="I28830" s="1"/>
    </row>
    <row r="28831" spans="2:9">
      <c r="B28831" s="1"/>
      <c r="C28831" s="29"/>
      <c r="D28831" s="27"/>
      <c r="E28831" s="27"/>
      <c r="F28831" s="27"/>
      <c r="G28831" s="1"/>
      <c r="H28831" s="1"/>
      <c r="I28831" s="1"/>
    </row>
    <row r="28832" spans="2:9">
      <c r="B28832" s="1"/>
      <c r="C28832" s="29"/>
      <c r="D28832" s="27"/>
      <c r="E28832" s="27"/>
      <c r="F28832" s="27"/>
      <c r="G28832" s="1"/>
      <c r="H28832" s="1"/>
      <c r="I28832" s="1"/>
    </row>
    <row r="28833" spans="2:9">
      <c r="B28833" s="1"/>
      <c r="C28833" s="29"/>
      <c r="D28833" s="27"/>
      <c r="E28833" s="27"/>
      <c r="F28833" s="27"/>
      <c r="G28833" s="1"/>
      <c r="H28833" s="1"/>
      <c r="I28833" s="1"/>
    </row>
    <row r="28834" spans="2:9">
      <c r="B28834" s="1"/>
      <c r="C28834" s="29"/>
      <c r="D28834" s="27"/>
      <c r="E28834" s="27"/>
      <c r="F28834" s="27"/>
      <c r="G28834" s="1"/>
      <c r="H28834" s="1"/>
      <c r="I28834" s="1"/>
    </row>
    <row r="28835" spans="2:9">
      <c r="B28835" s="1"/>
      <c r="C28835" s="29"/>
      <c r="D28835" s="27"/>
      <c r="E28835" s="27"/>
      <c r="F28835" s="27"/>
      <c r="G28835" s="1"/>
      <c r="H28835" s="1"/>
      <c r="I28835" s="1"/>
    </row>
    <row r="28836" spans="2:9">
      <c r="B28836" s="1"/>
      <c r="C28836" s="29"/>
      <c r="D28836" s="27"/>
      <c r="E28836" s="27"/>
      <c r="F28836" s="27"/>
      <c r="G28836" s="1"/>
      <c r="H28836" s="1"/>
      <c r="I28836" s="1"/>
    </row>
    <row r="28837" spans="2:9">
      <c r="B28837" s="1"/>
      <c r="C28837" s="29"/>
      <c r="D28837" s="27"/>
      <c r="E28837" s="27"/>
      <c r="F28837" s="27"/>
      <c r="G28837" s="1"/>
      <c r="H28837" s="1"/>
      <c r="I28837" s="1"/>
    </row>
    <row r="28838" spans="2:9">
      <c r="B28838" s="1"/>
      <c r="C28838" s="29"/>
      <c r="D28838" s="27"/>
      <c r="E28838" s="27"/>
      <c r="F28838" s="27"/>
      <c r="G28838" s="1"/>
      <c r="H28838" s="1"/>
      <c r="I28838" s="1"/>
    </row>
    <row r="28839" spans="2:9">
      <c r="B28839" s="1"/>
      <c r="C28839" s="29"/>
      <c r="D28839" s="27"/>
      <c r="E28839" s="27"/>
      <c r="F28839" s="27"/>
      <c r="G28839" s="1"/>
      <c r="H28839" s="1"/>
      <c r="I28839" s="1"/>
    </row>
    <row r="28840" spans="2:9">
      <c r="B28840" s="1"/>
      <c r="C28840" s="29"/>
      <c r="D28840" s="27"/>
      <c r="E28840" s="27"/>
      <c r="F28840" s="27"/>
      <c r="G28840" s="1"/>
      <c r="H28840" s="1"/>
      <c r="I28840" s="1"/>
    </row>
    <row r="28841" spans="2:9">
      <c r="B28841" s="1"/>
      <c r="C28841" s="29"/>
      <c r="D28841" s="27"/>
      <c r="E28841" s="27"/>
      <c r="F28841" s="27"/>
      <c r="G28841" s="1"/>
      <c r="H28841" s="1"/>
      <c r="I28841" s="1"/>
    </row>
    <row r="28842" spans="2:9">
      <c r="B28842" s="1"/>
      <c r="C28842" s="29"/>
      <c r="D28842" s="27"/>
      <c r="E28842" s="27"/>
      <c r="F28842" s="27"/>
      <c r="G28842" s="1"/>
      <c r="H28842" s="1"/>
      <c r="I28842" s="1"/>
    </row>
    <row r="28843" spans="2:9">
      <c r="B28843" s="1"/>
      <c r="C28843" s="29"/>
      <c r="D28843" s="27"/>
      <c r="E28843" s="27"/>
      <c r="F28843" s="27"/>
      <c r="G28843" s="1"/>
      <c r="H28843" s="1"/>
      <c r="I28843" s="1"/>
    </row>
    <row r="28844" spans="2:9">
      <c r="B28844" s="1"/>
      <c r="C28844" s="29"/>
      <c r="D28844" s="27"/>
      <c r="E28844" s="27"/>
      <c r="F28844" s="27"/>
      <c r="G28844" s="1"/>
      <c r="H28844" s="1"/>
      <c r="I28844" s="1"/>
    </row>
    <row r="28845" spans="2:9">
      <c r="B28845" s="1"/>
      <c r="C28845" s="29"/>
      <c r="D28845" s="27"/>
      <c r="E28845" s="27"/>
      <c r="F28845" s="27"/>
      <c r="G28845" s="1"/>
      <c r="H28845" s="1"/>
      <c r="I28845" s="1"/>
    </row>
    <row r="28846" spans="2:9">
      <c r="B28846" s="1"/>
      <c r="C28846" s="29"/>
      <c r="D28846" s="27"/>
      <c r="E28846" s="27"/>
      <c r="F28846" s="27"/>
      <c r="G28846" s="1"/>
      <c r="H28846" s="1"/>
      <c r="I28846" s="1"/>
    </row>
    <row r="28847" spans="2:9">
      <c r="B28847" s="1"/>
      <c r="C28847" s="29"/>
      <c r="D28847" s="27"/>
      <c r="E28847" s="27"/>
      <c r="F28847" s="27"/>
      <c r="G28847" s="1"/>
      <c r="H28847" s="1"/>
      <c r="I28847" s="1"/>
    </row>
    <row r="28848" spans="2:9">
      <c r="B28848" s="1"/>
      <c r="C28848" s="29"/>
      <c r="D28848" s="27"/>
      <c r="E28848" s="27"/>
      <c r="F28848" s="27"/>
      <c r="G28848" s="1"/>
      <c r="H28848" s="1"/>
      <c r="I28848" s="1"/>
    </row>
    <row r="28849" spans="2:9">
      <c r="B28849" s="1"/>
      <c r="C28849" s="29"/>
      <c r="D28849" s="27"/>
      <c r="E28849" s="27"/>
      <c r="F28849" s="27"/>
      <c r="G28849" s="1"/>
      <c r="H28849" s="1"/>
      <c r="I28849" s="1"/>
    </row>
    <row r="28850" spans="2:9">
      <c r="B28850" s="1"/>
      <c r="C28850" s="29"/>
      <c r="D28850" s="27"/>
      <c r="E28850" s="27"/>
      <c r="F28850" s="27"/>
      <c r="G28850" s="1"/>
      <c r="H28850" s="1"/>
      <c r="I28850" s="1"/>
    </row>
    <row r="28851" spans="2:9">
      <c r="B28851" s="1"/>
      <c r="C28851" s="29"/>
      <c r="D28851" s="27"/>
      <c r="E28851" s="27"/>
      <c r="F28851" s="27"/>
      <c r="G28851" s="1"/>
      <c r="H28851" s="1"/>
      <c r="I28851" s="1"/>
    </row>
    <row r="28852" spans="2:9">
      <c r="B28852" s="1"/>
      <c r="C28852" s="29"/>
      <c r="D28852" s="27"/>
      <c r="E28852" s="27"/>
      <c r="F28852" s="27"/>
      <c r="G28852" s="1"/>
      <c r="H28852" s="1"/>
      <c r="I28852" s="1"/>
    </row>
    <row r="28853" spans="2:9">
      <c r="B28853" s="1"/>
      <c r="C28853" s="29"/>
      <c r="D28853" s="27"/>
      <c r="E28853" s="27"/>
      <c r="F28853" s="27"/>
      <c r="G28853" s="1"/>
      <c r="H28853" s="1"/>
      <c r="I28853" s="1"/>
    </row>
    <row r="28854" spans="2:9">
      <c r="B28854" s="1"/>
      <c r="C28854" s="29"/>
      <c r="D28854" s="27"/>
      <c r="E28854" s="27"/>
      <c r="F28854" s="27"/>
      <c r="G28854" s="1"/>
      <c r="H28854" s="1"/>
      <c r="I28854" s="1"/>
    </row>
    <row r="28855" spans="2:9">
      <c r="B28855" s="1"/>
      <c r="C28855" s="29"/>
      <c r="D28855" s="27"/>
      <c r="E28855" s="27"/>
      <c r="F28855" s="27"/>
      <c r="G28855" s="1"/>
      <c r="H28855" s="1"/>
      <c r="I28855" s="1"/>
    </row>
    <row r="28856" spans="2:9">
      <c r="B28856" s="1"/>
      <c r="C28856" s="29"/>
      <c r="D28856" s="27"/>
      <c r="E28856" s="27"/>
      <c r="F28856" s="27"/>
      <c r="G28856" s="1"/>
      <c r="H28856" s="1"/>
      <c r="I28856" s="1"/>
    </row>
    <row r="28857" spans="2:9">
      <c r="B28857" s="1"/>
      <c r="C28857" s="29"/>
      <c r="D28857" s="27"/>
      <c r="E28857" s="27"/>
      <c r="F28857" s="27"/>
      <c r="G28857" s="1"/>
      <c r="H28857" s="1"/>
      <c r="I28857" s="1"/>
    </row>
    <row r="28858" spans="2:9">
      <c r="B28858" s="1"/>
      <c r="C28858" s="29"/>
      <c r="D28858" s="27"/>
      <c r="E28858" s="27"/>
      <c r="F28858" s="27"/>
      <c r="G28858" s="1"/>
      <c r="H28858" s="1"/>
      <c r="I28858" s="1"/>
    </row>
    <row r="28859" spans="2:9">
      <c r="B28859" s="1"/>
      <c r="C28859" s="29"/>
      <c r="D28859" s="27"/>
      <c r="E28859" s="27"/>
      <c r="F28859" s="27"/>
      <c r="G28859" s="1"/>
      <c r="H28859" s="1"/>
      <c r="I28859" s="1"/>
    </row>
    <row r="28860" spans="2:9">
      <c r="B28860" s="1"/>
      <c r="C28860" s="29"/>
      <c r="D28860" s="27"/>
      <c r="E28860" s="27"/>
      <c r="F28860" s="27"/>
      <c r="G28860" s="1"/>
      <c r="H28860" s="1"/>
      <c r="I28860" s="1"/>
    </row>
    <row r="28861" spans="2:9">
      <c r="B28861" s="1"/>
      <c r="C28861" s="29"/>
      <c r="D28861" s="27"/>
      <c r="E28861" s="27"/>
      <c r="F28861" s="27"/>
      <c r="G28861" s="1"/>
      <c r="H28861" s="1"/>
      <c r="I28861" s="1"/>
    </row>
    <row r="28862" spans="2:9">
      <c r="B28862" s="1"/>
      <c r="C28862" s="29"/>
      <c r="D28862" s="27"/>
      <c r="E28862" s="27"/>
      <c r="F28862" s="27"/>
      <c r="G28862" s="1"/>
      <c r="H28862" s="1"/>
      <c r="I28862" s="1"/>
    </row>
    <row r="28863" spans="2:9">
      <c r="B28863" s="1"/>
      <c r="C28863" s="29"/>
      <c r="D28863" s="27"/>
      <c r="E28863" s="27"/>
      <c r="F28863" s="27"/>
      <c r="G28863" s="1"/>
      <c r="H28863" s="1"/>
      <c r="I28863" s="1"/>
    </row>
    <row r="28864" spans="2:9">
      <c r="B28864" s="1"/>
      <c r="C28864" s="29"/>
      <c r="D28864" s="27"/>
      <c r="E28864" s="27"/>
      <c r="F28864" s="27"/>
      <c r="G28864" s="1"/>
      <c r="H28864" s="1"/>
      <c r="I28864" s="1"/>
    </row>
    <row r="28865" spans="2:9">
      <c r="B28865" s="1"/>
      <c r="C28865" s="29"/>
      <c r="D28865" s="27"/>
      <c r="E28865" s="27"/>
      <c r="F28865" s="27"/>
      <c r="G28865" s="1"/>
      <c r="H28865" s="1"/>
      <c r="I28865" s="1"/>
    </row>
    <row r="28866" spans="2:9">
      <c r="B28866" s="1"/>
      <c r="C28866" s="29"/>
      <c r="D28866" s="27"/>
      <c r="E28866" s="27"/>
      <c r="F28866" s="27"/>
      <c r="G28866" s="1"/>
      <c r="H28866" s="1"/>
      <c r="I28866" s="1"/>
    </row>
    <row r="28867" spans="2:9">
      <c r="B28867" s="1"/>
      <c r="C28867" s="29"/>
      <c r="D28867" s="27"/>
      <c r="E28867" s="27"/>
      <c r="F28867" s="27"/>
      <c r="G28867" s="1"/>
      <c r="H28867" s="1"/>
      <c r="I28867" s="1"/>
    </row>
    <row r="28868" spans="2:9">
      <c r="B28868" s="1"/>
      <c r="C28868" s="29"/>
      <c r="D28868" s="27"/>
      <c r="E28868" s="27"/>
      <c r="F28868" s="27"/>
      <c r="G28868" s="1"/>
      <c r="H28868" s="1"/>
      <c r="I28868" s="1"/>
    </row>
    <row r="28869" spans="2:9">
      <c r="B28869" s="1"/>
      <c r="C28869" s="29"/>
      <c r="D28869" s="27"/>
      <c r="E28869" s="27"/>
      <c r="F28869" s="27"/>
      <c r="G28869" s="1"/>
      <c r="H28869" s="1"/>
      <c r="I28869" s="1"/>
    </row>
    <row r="28870" spans="2:9">
      <c r="B28870" s="1"/>
      <c r="C28870" s="29"/>
      <c r="D28870" s="27"/>
      <c r="E28870" s="27"/>
      <c r="F28870" s="27"/>
      <c r="G28870" s="1"/>
      <c r="H28870" s="1"/>
      <c r="I28870" s="1"/>
    </row>
    <row r="28871" spans="2:9">
      <c r="B28871" s="1"/>
      <c r="C28871" s="29"/>
      <c r="D28871" s="27"/>
      <c r="E28871" s="27"/>
      <c r="F28871" s="27"/>
      <c r="G28871" s="1"/>
      <c r="H28871" s="1"/>
      <c r="I28871" s="1"/>
    </row>
    <row r="28872" spans="2:9">
      <c r="B28872" s="1"/>
      <c r="C28872" s="29"/>
      <c r="D28872" s="27"/>
      <c r="E28872" s="27"/>
      <c r="F28872" s="27"/>
      <c r="G28872" s="1"/>
      <c r="H28872" s="1"/>
      <c r="I28872" s="1"/>
    </row>
    <row r="28873" spans="2:9">
      <c r="B28873" s="1"/>
      <c r="C28873" s="29"/>
      <c r="D28873" s="27"/>
      <c r="E28873" s="27"/>
      <c r="F28873" s="27"/>
      <c r="G28873" s="1"/>
      <c r="H28873" s="1"/>
      <c r="I28873" s="1"/>
    </row>
    <row r="28874" spans="2:9">
      <c r="B28874" s="1"/>
      <c r="C28874" s="29"/>
      <c r="D28874" s="27"/>
      <c r="E28874" s="27"/>
      <c r="F28874" s="27"/>
      <c r="G28874" s="1"/>
      <c r="H28874" s="1"/>
      <c r="I28874" s="1"/>
    </row>
    <row r="28875" spans="2:9">
      <c r="B28875" s="1"/>
      <c r="C28875" s="29"/>
      <c r="D28875" s="27"/>
      <c r="E28875" s="27"/>
      <c r="F28875" s="27"/>
      <c r="G28875" s="1"/>
      <c r="H28875" s="1"/>
      <c r="I28875" s="1"/>
    </row>
    <row r="28876" spans="2:9">
      <c r="B28876" s="1"/>
      <c r="C28876" s="29"/>
      <c r="D28876" s="27"/>
      <c r="E28876" s="27"/>
      <c r="F28876" s="27"/>
      <c r="G28876" s="1"/>
      <c r="H28876" s="1"/>
      <c r="I28876" s="1"/>
    </row>
    <row r="28877" spans="2:9">
      <c r="B28877" s="1"/>
      <c r="C28877" s="29"/>
      <c r="D28877" s="27"/>
      <c r="E28877" s="27"/>
      <c r="F28877" s="27"/>
      <c r="G28877" s="1"/>
      <c r="H28877" s="1"/>
      <c r="I28877" s="1"/>
    </row>
    <row r="28878" spans="2:9">
      <c r="B28878" s="1"/>
      <c r="C28878" s="29"/>
      <c r="D28878" s="27"/>
      <c r="E28878" s="27"/>
      <c r="F28878" s="27"/>
      <c r="G28878" s="1"/>
      <c r="H28878" s="1"/>
      <c r="I28878" s="1"/>
    </row>
    <row r="28879" spans="2:9">
      <c r="B28879" s="1"/>
      <c r="C28879" s="29"/>
      <c r="D28879" s="27"/>
      <c r="E28879" s="27"/>
      <c r="F28879" s="27"/>
      <c r="G28879" s="1"/>
      <c r="H28879" s="1"/>
      <c r="I28879" s="1"/>
    </row>
    <row r="28880" spans="2:9">
      <c r="B28880" s="1"/>
      <c r="C28880" s="29"/>
      <c r="D28880" s="27"/>
      <c r="E28880" s="27"/>
      <c r="F28880" s="27"/>
      <c r="G28880" s="1"/>
      <c r="H28880" s="1"/>
      <c r="I28880" s="1"/>
    </row>
    <row r="28881" spans="2:9">
      <c r="B28881" s="1"/>
      <c r="C28881" s="29"/>
      <c r="D28881" s="27"/>
      <c r="E28881" s="27"/>
      <c r="F28881" s="27"/>
      <c r="G28881" s="1"/>
      <c r="H28881" s="1"/>
      <c r="I28881" s="1"/>
    </row>
    <row r="28882" spans="2:9">
      <c r="B28882" s="1"/>
      <c r="C28882" s="29"/>
      <c r="D28882" s="27"/>
      <c r="E28882" s="27"/>
      <c r="F28882" s="27"/>
      <c r="G28882" s="1"/>
      <c r="H28882" s="1"/>
      <c r="I28882" s="1"/>
    </row>
    <row r="28883" spans="2:9">
      <c r="B28883" s="1"/>
      <c r="C28883" s="29"/>
      <c r="D28883" s="27"/>
      <c r="E28883" s="27"/>
      <c r="F28883" s="27"/>
      <c r="G28883" s="1"/>
      <c r="H28883" s="1"/>
      <c r="I28883" s="1"/>
    </row>
    <row r="28884" spans="2:9">
      <c r="B28884" s="1"/>
      <c r="C28884" s="29"/>
      <c r="D28884" s="27"/>
      <c r="E28884" s="27"/>
      <c r="F28884" s="27"/>
      <c r="G28884" s="1"/>
      <c r="H28884" s="1"/>
      <c r="I28884" s="1"/>
    </row>
    <row r="28885" spans="2:9">
      <c r="B28885" s="1"/>
      <c r="C28885" s="29"/>
      <c r="D28885" s="27"/>
      <c r="E28885" s="27"/>
      <c r="F28885" s="27"/>
      <c r="G28885" s="1"/>
      <c r="H28885" s="1"/>
      <c r="I28885" s="1"/>
    </row>
    <row r="28886" spans="2:9">
      <c r="B28886" s="1"/>
      <c r="C28886" s="29"/>
      <c r="D28886" s="27"/>
      <c r="E28886" s="27"/>
      <c r="F28886" s="27"/>
      <c r="G28886" s="1"/>
      <c r="H28886" s="1"/>
      <c r="I28886" s="1"/>
    </row>
    <row r="28887" spans="2:9">
      <c r="B28887" s="1"/>
      <c r="C28887" s="29"/>
      <c r="D28887" s="27"/>
      <c r="E28887" s="27"/>
      <c r="F28887" s="27"/>
      <c r="G28887" s="1"/>
      <c r="H28887" s="1"/>
      <c r="I28887" s="1"/>
    </row>
    <row r="28888" spans="2:9">
      <c r="B28888" s="1"/>
      <c r="C28888" s="29"/>
      <c r="D28888" s="27"/>
      <c r="E28888" s="27"/>
      <c r="F28888" s="27"/>
      <c r="G28888" s="1"/>
      <c r="H28888" s="1"/>
      <c r="I28888" s="1"/>
    </row>
    <row r="28889" spans="2:9">
      <c r="B28889" s="1"/>
      <c r="C28889" s="29"/>
      <c r="D28889" s="27"/>
      <c r="E28889" s="27"/>
      <c r="F28889" s="27"/>
      <c r="G28889" s="1"/>
      <c r="H28889" s="1"/>
      <c r="I28889" s="1"/>
    </row>
    <row r="28890" spans="2:9">
      <c r="B28890" s="1"/>
      <c r="C28890" s="29"/>
      <c r="D28890" s="27"/>
      <c r="E28890" s="27"/>
      <c r="F28890" s="27"/>
      <c r="G28890" s="1"/>
      <c r="H28890" s="1"/>
      <c r="I28890" s="1"/>
    </row>
    <row r="28891" spans="2:9">
      <c r="B28891" s="1"/>
      <c r="C28891" s="29"/>
      <c r="D28891" s="27"/>
      <c r="E28891" s="27"/>
      <c r="F28891" s="27"/>
      <c r="G28891" s="1"/>
      <c r="H28891" s="1"/>
      <c r="I28891" s="1"/>
    </row>
    <row r="28892" spans="2:9">
      <c r="B28892" s="1"/>
      <c r="C28892" s="29"/>
      <c r="D28892" s="27"/>
      <c r="E28892" s="27"/>
      <c r="F28892" s="27"/>
      <c r="G28892" s="1"/>
      <c r="H28892" s="1"/>
      <c r="I28892" s="1"/>
    </row>
    <row r="28893" spans="2:9">
      <c r="B28893" s="1"/>
      <c r="C28893" s="29"/>
      <c r="D28893" s="27"/>
      <c r="E28893" s="27"/>
      <c r="F28893" s="27"/>
      <c r="G28893" s="1"/>
      <c r="H28893" s="1"/>
      <c r="I28893" s="1"/>
    </row>
    <row r="28894" spans="2:9">
      <c r="B28894" s="1"/>
      <c r="C28894" s="29"/>
      <c r="D28894" s="27"/>
      <c r="E28894" s="27"/>
      <c r="F28894" s="27"/>
      <c r="G28894" s="1"/>
      <c r="H28894" s="1"/>
      <c r="I28894" s="1"/>
    </row>
    <row r="28895" spans="2:9">
      <c r="B28895" s="1"/>
      <c r="C28895" s="29"/>
      <c r="D28895" s="27"/>
      <c r="E28895" s="27"/>
      <c r="F28895" s="27"/>
      <c r="G28895" s="1"/>
      <c r="H28895" s="1"/>
      <c r="I28895" s="1"/>
    </row>
    <row r="28896" spans="2:9">
      <c r="B28896" s="1"/>
      <c r="C28896" s="29"/>
      <c r="D28896" s="27"/>
      <c r="E28896" s="27"/>
      <c r="F28896" s="27"/>
      <c r="G28896" s="1"/>
      <c r="H28896" s="1"/>
      <c r="I28896" s="1"/>
    </row>
    <row r="28897" spans="2:9">
      <c r="B28897" s="1"/>
      <c r="C28897" s="29"/>
      <c r="D28897" s="27"/>
      <c r="E28897" s="27"/>
      <c r="F28897" s="27"/>
      <c r="G28897" s="1"/>
      <c r="H28897" s="1"/>
      <c r="I28897" s="1"/>
    </row>
    <row r="28898" spans="2:9">
      <c r="B28898" s="1"/>
      <c r="C28898" s="29"/>
      <c r="D28898" s="27"/>
      <c r="E28898" s="27"/>
      <c r="F28898" s="27"/>
      <c r="G28898" s="1"/>
      <c r="H28898" s="1"/>
      <c r="I28898" s="1"/>
    </row>
    <row r="28899" spans="2:9">
      <c r="B28899" s="1"/>
      <c r="C28899" s="29"/>
      <c r="D28899" s="27"/>
      <c r="E28899" s="27"/>
      <c r="F28899" s="27"/>
      <c r="G28899" s="1"/>
      <c r="H28899" s="1"/>
      <c r="I28899" s="1"/>
    </row>
    <row r="28900" spans="2:9">
      <c r="B28900" s="1"/>
      <c r="C28900" s="29"/>
      <c r="D28900" s="27"/>
      <c r="E28900" s="27"/>
      <c r="F28900" s="27"/>
      <c r="G28900" s="1"/>
      <c r="H28900" s="1"/>
      <c r="I28900" s="1"/>
    </row>
    <row r="28901" spans="2:9">
      <c r="B28901" s="1"/>
      <c r="C28901" s="29"/>
      <c r="D28901" s="27"/>
      <c r="E28901" s="27"/>
      <c r="F28901" s="27"/>
      <c r="G28901" s="1"/>
      <c r="H28901" s="1"/>
      <c r="I28901" s="1"/>
    </row>
    <row r="28902" spans="2:9">
      <c r="B28902" s="1"/>
      <c r="C28902" s="29"/>
      <c r="D28902" s="27"/>
      <c r="E28902" s="27"/>
      <c r="F28902" s="27"/>
      <c r="G28902" s="1"/>
      <c r="H28902" s="1"/>
      <c r="I28902" s="1"/>
    </row>
    <row r="28903" spans="2:9">
      <c r="B28903" s="1"/>
      <c r="C28903" s="29"/>
      <c r="D28903" s="27"/>
      <c r="E28903" s="27"/>
      <c r="F28903" s="27"/>
      <c r="G28903" s="1"/>
      <c r="H28903" s="1"/>
      <c r="I28903" s="1"/>
    </row>
    <row r="28904" spans="2:9">
      <c r="B28904" s="1"/>
      <c r="C28904" s="29"/>
      <c r="D28904" s="27"/>
      <c r="E28904" s="27"/>
      <c r="F28904" s="27"/>
      <c r="G28904" s="1"/>
      <c r="H28904" s="1"/>
      <c r="I28904" s="1"/>
    </row>
    <row r="28905" spans="2:9">
      <c r="B28905" s="1"/>
      <c r="C28905" s="29"/>
      <c r="D28905" s="27"/>
      <c r="E28905" s="27"/>
      <c r="F28905" s="27"/>
      <c r="G28905" s="1"/>
      <c r="H28905" s="1"/>
      <c r="I28905" s="1"/>
    </row>
    <row r="28906" spans="2:9">
      <c r="B28906" s="1"/>
      <c r="C28906" s="29"/>
      <c r="D28906" s="27"/>
      <c r="E28906" s="27"/>
      <c r="F28906" s="27"/>
      <c r="G28906" s="1"/>
      <c r="H28906" s="1"/>
      <c r="I28906" s="1"/>
    </row>
    <row r="28907" spans="2:9">
      <c r="B28907" s="1"/>
      <c r="C28907" s="29"/>
      <c r="D28907" s="27"/>
      <c r="E28907" s="27"/>
      <c r="F28907" s="27"/>
      <c r="G28907" s="1"/>
      <c r="H28907" s="1"/>
      <c r="I28907" s="1"/>
    </row>
    <row r="28908" spans="2:9">
      <c r="B28908" s="1"/>
      <c r="C28908" s="29"/>
      <c r="D28908" s="27"/>
      <c r="E28908" s="27"/>
      <c r="F28908" s="27"/>
      <c r="G28908" s="1"/>
      <c r="H28908" s="1"/>
      <c r="I28908" s="1"/>
    </row>
    <row r="28909" spans="2:9">
      <c r="B28909" s="1"/>
      <c r="C28909" s="29"/>
      <c r="D28909" s="27"/>
      <c r="E28909" s="27"/>
      <c r="F28909" s="27"/>
      <c r="G28909" s="1"/>
      <c r="H28909" s="1"/>
      <c r="I28909" s="1"/>
    </row>
    <row r="28910" spans="2:9">
      <c r="B28910" s="1"/>
      <c r="C28910" s="29"/>
      <c r="D28910" s="27"/>
      <c r="E28910" s="27"/>
      <c r="F28910" s="27"/>
      <c r="G28910" s="1"/>
      <c r="H28910" s="1"/>
      <c r="I28910" s="1"/>
    </row>
    <row r="28911" spans="2:9">
      <c r="B28911" s="1"/>
      <c r="C28911" s="29"/>
      <c r="D28911" s="27"/>
      <c r="E28911" s="27"/>
      <c r="F28911" s="27"/>
      <c r="G28911" s="1"/>
      <c r="H28911" s="1"/>
      <c r="I28911" s="1"/>
    </row>
    <row r="28912" spans="2:9">
      <c r="B28912" s="1"/>
      <c r="C28912" s="29"/>
      <c r="D28912" s="27"/>
      <c r="E28912" s="27"/>
      <c r="F28912" s="27"/>
      <c r="G28912" s="1"/>
      <c r="H28912" s="1"/>
      <c r="I28912" s="1"/>
    </row>
    <row r="28913" spans="2:9">
      <c r="B28913" s="1"/>
      <c r="C28913" s="29"/>
      <c r="D28913" s="27"/>
      <c r="E28913" s="27"/>
      <c r="F28913" s="27"/>
      <c r="G28913" s="1"/>
      <c r="H28913" s="1"/>
      <c r="I28913" s="1"/>
    </row>
    <row r="28914" spans="2:9">
      <c r="B28914" s="1"/>
      <c r="C28914" s="29"/>
      <c r="D28914" s="27"/>
      <c r="E28914" s="27"/>
      <c r="F28914" s="27"/>
      <c r="G28914" s="1"/>
      <c r="H28914" s="1"/>
      <c r="I28914" s="1"/>
    </row>
    <row r="28915" spans="2:9">
      <c r="B28915" s="1"/>
      <c r="C28915" s="29"/>
      <c r="D28915" s="27"/>
      <c r="E28915" s="27"/>
      <c r="F28915" s="27"/>
      <c r="G28915" s="1"/>
      <c r="H28915" s="1"/>
      <c r="I28915" s="1"/>
    </row>
    <row r="28916" spans="2:9">
      <c r="B28916" s="1"/>
      <c r="C28916" s="29"/>
      <c r="D28916" s="27"/>
      <c r="E28916" s="27"/>
      <c r="F28916" s="27"/>
      <c r="G28916" s="1"/>
      <c r="H28916" s="1"/>
      <c r="I28916" s="1"/>
    </row>
    <row r="28917" spans="2:9">
      <c r="B28917" s="1"/>
      <c r="C28917" s="29"/>
      <c r="D28917" s="27"/>
      <c r="E28917" s="27"/>
      <c r="F28917" s="27"/>
      <c r="G28917" s="1"/>
      <c r="H28917" s="1"/>
      <c r="I28917" s="1"/>
    </row>
    <row r="28918" spans="2:9">
      <c r="B28918" s="1"/>
      <c r="C28918" s="29"/>
      <c r="D28918" s="27"/>
      <c r="E28918" s="27"/>
      <c r="F28918" s="27"/>
      <c r="G28918" s="1"/>
      <c r="H28918" s="1"/>
      <c r="I28918" s="1"/>
    </row>
    <row r="28919" spans="2:9">
      <c r="B28919" s="1"/>
      <c r="C28919" s="29"/>
      <c r="D28919" s="27"/>
      <c r="E28919" s="27"/>
      <c r="F28919" s="27"/>
      <c r="G28919" s="1"/>
      <c r="H28919" s="1"/>
      <c r="I28919" s="1"/>
    </row>
    <row r="28920" spans="2:9">
      <c r="B28920" s="1"/>
      <c r="C28920" s="29"/>
      <c r="D28920" s="27"/>
      <c r="E28920" s="27"/>
      <c r="F28920" s="27"/>
      <c r="G28920" s="1"/>
      <c r="H28920" s="1"/>
      <c r="I28920" s="1"/>
    </row>
    <row r="28921" spans="2:9">
      <c r="B28921" s="1"/>
      <c r="C28921" s="29"/>
      <c r="D28921" s="27"/>
      <c r="E28921" s="27"/>
      <c r="F28921" s="27"/>
      <c r="G28921" s="1"/>
      <c r="H28921" s="1"/>
      <c r="I28921" s="1"/>
    </row>
    <row r="28922" spans="2:9">
      <c r="B28922" s="1"/>
      <c r="C28922" s="29"/>
      <c r="D28922" s="27"/>
      <c r="E28922" s="27"/>
      <c r="F28922" s="27"/>
      <c r="G28922" s="1"/>
      <c r="H28922" s="1"/>
      <c r="I28922" s="1"/>
    </row>
    <row r="28923" spans="2:9">
      <c r="B28923" s="1"/>
      <c r="C28923" s="29"/>
      <c r="D28923" s="27"/>
      <c r="E28923" s="27"/>
      <c r="F28923" s="27"/>
      <c r="G28923" s="1"/>
      <c r="H28923" s="1"/>
      <c r="I28923" s="1"/>
    </row>
    <row r="28924" spans="2:9">
      <c r="B28924" s="1"/>
      <c r="C28924" s="29"/>
      <c r="D28924" s="27"/>
      <c r="E28924" s="27"/>
      <c r="F28924" s="27"/>
      <c r="G28924" s="1"/>
      <c r="H28924" s="1"/>
      <c r="I28924" s="1"/>
    </row>
    <row r="28925" spans="2:9">
      <c r="B28925" s="1"/>
      <c r="C28925" s="29"/>
      <c r="D28925" s="27"/>
      <c r="E28925" s="27"/>
      <c r="F28925" s="27"/>
      <c r="G28925" s="1"/>
      <c r="H28925" s="1"/>
      <c r="I28925" s="1"/>
    </row>
    <row r="28926" spans="2:9">
      <c r="B28926" s="1"/>
      <c r="C28926" s="29"/>
      <c r="D28926" s="27"/>
      <c r="E28926" s="27"/>
      <c r="F28926" s="27"/>
      <c r="G28926" s="1"/>
      <c r="H28926" s="1"/>
      <c r="I28926" s="1"/>
    </row>
    <row r="28927" spans="2:9">
      <c r="B28927" s="1"/>
      <c r="C28927" s="29"/>
      <c r="D28927" s="27"/>
      <c r="E28927" s="27"/>
      <c r="F28927" s="27"/>
      <c r="G28927" s="1"/>
      <c r="H28927" s="1"/>
      <c r="I28927" s="1"/>
    </row>
    <row r="28928" spans="2:9">
      <c r="B28928" s="1"/>
      <c r="C28928" s="29"/>
      <c r="D28928" s="27"/>
      <c r="E28928" s="27"/>
      <c r="F28928" s="27"/>
      <c r="G28928" s="1"/>
      <c r="H28928" s="1"/>
      <c r="I28928" s="1"/>
    </row>
    <row r="28929" spans="2:9">
      <c r="B28929" s="1"/>
      <c r="C28929" s="29"/>
      <c r="D28929" s="27"/>
      <c r="E28929" s="27"/>
      <c r="F28929" s="27"/>
      <c r="G28929" s="1"/>
      <c r="H28929" s="1"/>
      <c r="I28929" s="1"/>
    </row>
    <row r="28930" spans="2:9">
      <c r="B28930" s="1"/>
      <c r="C28930" s="29"/>
      <c r="D28930" s="27"/>
      <c r="E28930" s="27"/>
      <c r="F28930" s="27"/>
      <c r="G28930" s="1"/>
      <c r="H28930" s="1"/>
      <c r="I28930" s="1"/>
    </row>
    <row r="28931" spans="2:9">
      <c r="B28931" s="1"/>
      <c r="C28931" s="29"/>
      <c r="D28931" s="27"/>
      <c r="E28931" s="27"/>
      <c r="F28931" s="27"/>
      <c r="G28931" s="1"/>
      <c r="H28931" s="1"/>
      <c r="I28931" s="1"/>
    </row>
    <row r="28932" spans="2:9">
      <c r="B28932" s="1"/>
      <c r="C28932" s="29"/>
      <c r="D28932" s="27"/>
      <c r="E28932" s="27"/>
      <c r="F28932" s="27"/>
      <c r="G28932" s="1"/>
      <c r="H28932" s="1"/>
      <c r="I28932" s="1"/>
    </row>
    <row r="28933" spans="2:9">
      <c r="B28933" s="1"/>
      <c r="C28933" s="29"/>
      <c r="D28933" s="27"/>
      <c r="E28933" s="27"/>
      <c r="F28933" s="27"/>
      <c r="G28933" s="1"/>
      <c r="H28933" s="1"/>
      <c r="I28933" s="1"/>
    </row>
    <row r="28934" spans="2:9">
      <c r="B28934" s="1"/>
      <c r="C28934" s="29"/>
      <c r="D28934" s="27"/>
      <c r="E28934" s="27"/>
      <c r="F28934" s="27"/>
      <c r="G28934" s="1"/>
      <c r="H28934" s="1"/>
      <c r="I28934" s="1"/>
    </row>
    <row r="28935" spans="2:9">
      <c r="B28935" s="1"/>
      <c r="C28935" s="29"/>
      <c r="D28935" s="27"/>
      <c r="E28935" s="27"/>
      <c r="F28935" s="27"/>
      <c r="G28935" s="1"/>
      <c r="H28935" s="1"/>
      <c r="I28935" s="1"/>
    </row>
    <row r="28936" spans="2:9">
      <c r="B28936" s="1"/>
      <c r="C28936" s="29"/>
      <c r="D28936" s="27"/>
      <c r="E28936" s="27"/>
      <c r="F28936" s="27"/>
      <c r="G28936" s="1"/>
      <c r="H28936" s="1"/>
      <c r="I28936" s="1"/>
    </row>
    <row r="28937" spans="2:9">
      <c r="B28937" s="1"/>
      <c r="C28937" s="29"/>
      <c r="D28937" s="27"/>
      <c r="E28937" s="27"/>
      <c r="F28937" s="27"/>
      <c r="G28937" s="1"/>
      <c r="H28937" s="1"/>
      <c r="I28937" s="1"/>
    </row>
    <row r="28938" spans="2:9">
      <c r="B28938" s="1"/>
      <c r="C28938" s="29"/>
      <c r="D28938" s="27"/>
      <c r="E28938" s="27"/>
      <c r="F28938" s="27"/>
      <c r="G28938" s="1"/>
      <c r="H28938" s="1"/>
      <c r="I28938" s="1"/>
    </row>
    <row r="28939" spans="2:9">
      <c r="B28939" s="1"/>
      <c r="C28939" s="29"/>
      <c r="D28939" s="27"/>
      <c r="E28939" s="27"/>
      <c r="F28939" s="27"/>
      <c r="G28939" s="1"/>
      <c r="H28939" s="1"/>
      <c r="I28939" s="1"/>
    </row>
    <row r="28940" spans="2:9">
      <c r="B28940" s="1"/>
      <c r="C28940" s="29"/>
      <c r="D28940" s="27"/>
      <c r="E28940" s="27"/>
      <c r="F28940" s="27"/>
      <c r="G28940" s="1"/>
      <c r="H28940" s="1"/>
      <c r="I28940" s="1"/>
    </row>
    <row r="28941" spans="2:9">
      <c r="B28941" s="1"/>
      <c r="C28941" s="29"/>
      <c r="D28941" s="27"/>
      <c r="E28941" s="27"/>
      <c r="F28941" s="27"/>
      <c r="G28941" s="1"/>
      <c r="H28941" s="1"/>
      <c r="I28941" s="1"/>
    </row>
    <row r="28942" spans="2:9">
      <c r="B28942" s="1"/>
      <c r="C28942" s="29"/>
      <c r="D28942" s="27"/>
      <c r="E28942" s="27"/>
      <c r="F28942" s="27"/>
      <c r="G28942" s="1"/>
      <c r="H28942" s="1"/>
      <c r="I28942" s="1"/>
    </row>
    <row r="28943" spans="2:9">
      <c r="B28943" s="1"/>
      <c r="C28943" s="29"/>
      <c r="D28943" s="27"/>
      <c r="E28943" s="27"/>
      <c r="F28943" s="27"/>
      <c r="G28943" s="1"/>
      <c r="H28943" s="1"/>
      <c r="I28943" s="1"/>
    </row>
    <row r="28944" spans="2:9">
      <c r="B28944" s="1"/>
      <c r="C28944" s="29"/>
      <c r="D28944" s="27"/>
      <c r="E28944" s="27"/>
      <c r="F28944" s="27"/>
      <c r="G28944" s="1"/>
      <c r="H28944" s="1"/>
      <c r="I28944" s="1"/>
    </row>
    <row r="28945" spans="2:9">
      <c r="B28945" s="1"/>
      <c r="C28945" s="29"/>
      <c r="D28945" s="27"/>
      <c r="E28945" s="27"/>
      <c r="F28945" s="27"/>
      <c r="G28945" s="1"/>
      <c r="H28945" s="1"/>
      <c r="I28945" s="1"/>
    </row>
    <row r="28946" spans="2:9">
      <c r="B28946" s="1"/>
      <c r="C28946" s="29"/>
      <c r="D28946" s="27"/>
      <c r="E28946" s="27"/>
      <c r="F28946" s="27"/>
      <c r="G28946" s="1"/>
      <c r="H28946" s="1"/>
      <c r="I28946" s="1"/>
    </row>
    <row r="28947" spans="2:9">
      <c r="B28947" s="1"/>
      <c r="C28947" s="29"/>
      <c r="D28947" s="27"/>
      <c r="E28947" s="27"/>
      <c r="F28947" s="27"/>
      <c r="G28947" s="1"/>
      <c r="H28947" s="1"/>
      <c r="I28947" s="1"/>
    </row>
    <row r="28948" spans="2:9">
      <c r="B28948" s="1"/>
      <c r="C28948" s="29"/>
      <c r="D28948" s="27"/>
      <c r="E28948" s="27"/>
      <c r="F28948" s="27"/>
      <c r="G28948" s="1"/>
      <c r="H28948" s="1"/>
      <c r="I28948" s="1"/>
    </row>
    <row r="28949" spans="2:9">
      <c r="B28949" s="1"/>
      <c r="C28949" s="29"/>
      <c r="D28949" s="27"/>
      <c r="E28949" s="27"/>
      <c r="F28949" s="27"/>
      <c r="G28949" s="1"/>
      <c r="H28949" s="1"/>
      <c r="I28949" s="1"/>
    </row>
    <row r="28950" spans="2:9">
      <c r="B28950" s="1"/>
      <c r="C28950" s="29"/>
      <c r="D28950" s="27"/>
      <c r="E28950" s="27"/>
      <c r="F28950" s="27"/>
      <c r="G28950" s="1"/>
      <c r="H28950" s="1"/>
      <c r="I28950" s="1"/>
    </row>
    <row r="28951" spans="2:9">
      <c r="B28951" s="1"/>
      <c r="C28951" s="29"/>
      <c r="D28951" s="27"/>
      <c r="E28951" s="27"/>
      <c r="F28951" s="27"/>
      <c r="G28951" s="1"/>
      <c r="H28951" s="1"/>
      <c r="I28951" s="1"/>
    </row>
    <row r="28952" spans="2:9">
      <c r="B28952" s="1"/>
      <c r="C28952" s="29"/>
      <c r="D28952" s="27"/>
      <c r="E28952" s="27"/>
      <c r="F28952" s="27"/>
      <c r="G28952" s="1"/>
      <c r="H28952" s="1"/>
      <c r="I28952" s="1"/>
    </row>
    <row r="28953" spans="2:9">
      <c r="B28953" s="1"/>
      <c r="C28953" s="29"/>
      <c r="D28953" s="27"/>
      <c r="E28953" s="27"/>
      <c r="F28953" s="27"/>
      <c r="G28953" s="1"/>
      <c r="H28953" s="1"/>
      <c r="I28953" s="1"/>
    </row>
    <row r="28954" spans="2:9">
      <c r="B28954" s="1"/>
      <c r="C28954" s="29"/>
      <c r="D28954" s="27"/>
      <c r="E28954" s="27"/>
      <c r="F28954" s="27"/>
      <c r="G28954" s="1"/>
      <c r="H28954" s="1"/>
      <c r="I28954" s="1"/>
    </row>
    <row r="28955" spans="2:9">
      <c r="B28955" s="1"/>
      <c r="C28955" s="29"/>
      <c r="D28955" s="27"/>
      <c r="E28955" s="27"/>
      <c r="F28955" s="27"/>
      <c r="G28955" s="1"/>
      <c r="H28955" s="1"/>
      <c r="I28955" s="1"/>
    </row>
    <row r="28956" spans="2:9">
      <c r="B28956" s="1"/>
      <c r="C28956" s="29"/>
      <c r="D28956" s="27"/>
      <c r="E28956" s="27"/>
      <c r="F28956" s="27"/>
      <c r="G28956" s="1"/>
      <c r="H28956" s="1"/>
      <c r="I28956" s="1"/>
    </row>
    <row r="28957" spans="2:9">
      <c r="B28957" s="1"/>
      <c r="C28957" s="29"/>
      <c r="D28957" s="27"/>
      <c r="E28957" s="27"/>
      <c r="F28957" s="27"/>
      <c r="G28957" s="1"/>
      <c r="H28957" s="1"/>
      <c r="I28957" s="1"/>
    </row>
    <row r="28958" spans="2:9">
      <c r="B28958" s="1"/>
      <c r="C28958" s="29"/>
      <c r="D28958" s="27"/>
      <c r="E28958" s="27"/>
      <c r="F28958" s="27"/>
      <c r="G28958" s="1"/>
      <c r="H28958" s="1"/>
      <c r="I28958" s="1"/>
    </row>
    <row r="28959" spans="2:9">
      <c r="B28959" s="1"/>
      <c r="C28959" s="29"/>
      <c r="D28959" s="27"/>
      <c r="E28959" s="27"/>
      <c r="F28959" s="27"/>
      <c r="G28959" s="1"/>
      <c r="H28959" s="1"/>
      <c r="I28959" s="1"/>
    </row>
    <row r="28960" spans="2:9">
      <c r="B28960" s="1"/>
      <c r="C28960" s="29"/>
      <c r="D28960" s="27"/>
      <c r="E28960" s="27"/>
      <c r="F28960" s="27"/>
      <c r="G28960" s="1"/>
      <c r="H28960" s="1"/>
      <c r="I28960" s="1"/>
    </row>
    <row r="28961" spans="2:9">
      <c r="B28961" s="1"/>
      <c r="C28961" s="29"/>
      <c r="D28961" s="27"/>
      <c r="E28961" s="27"/>
      <c r="F28961" s="27"/>
      <c r="G28961" s="1"/>
      <c r="H28961" s="1"/>
      <c r="I28961" s="1"/>
    </row>
    <row r="28962" spans="2:9">
      <c r="B28962" s="1"/>
      <c r="C28962" s="29"/>
      <c r="D28962" s="27"/>
      <c r="E28962" s="27"/>
      <c r="F28962" s="27"/>
      <c r="G28962" s="1"/>
      <c r="H28962" s="1"/>
      <c r="I28962" s="1"/>
    </row>
    <row r="28963" spans="2:9">
      <c r="B28963" s="1"/>
      <c r="C28963" s="29"/>
      <c r="D28963" s="27"/>
      <c r="E28963" s="27"/>
      <c r="F28963" s="27"/>
      <c r="G28963" s="1"/>
      <c r="H28963" s="1"/>
      <c r="I28963" s="1"/>
    </row>
    <row r="28964" spans="2:9">
      <c r="B28964" s="1"/>
      <c r="C28964" s="29"/>
      <c r="D28964" s="27"/>
      <c r="E28964" s="27"/>
      <c r="F28964" s="27"/>
      <c r="G28964" s="1"/>
      <c r="H28964" s="1"/>
      <c r="I28964" s="1"/>
    </row>
    <row r="28965" spans="2:9">
      <c r="B28965" s="1"/>
      <c r="C28965" s="29"/>
      <c r="D28965" s="27"/>
      <c r="E28965" s="27"/>
      <c r="F28965" s="27"/>
      <c r="G28965" s="1"/>
      <c r="H28965" s="1"/>
      <c r="I28965" s="1"/>
    </row>
    <row r="28966" spans="2:9">
      <c r="B28966" s="1"/>
      <c r="C28966" s="29"/>
      <c r="D28966" s="27"/>
      <c r="E28966" s="27"/>
      <c r="F28966" s="27"/>
      <c r="G28966" s="1"/>
      <c r="H28966" s="1"/>
      <c r="I28966" s="1"/>
    </row>
    <row r="28967" spans="2:9">
      <c r="B28967" s="1"/>
      <c r="C28967" s="29"/>
      <c r="D28967" s="27"/>
      <c r="E28967" s="27"/>
      <c r="F28967" s="27"/>
      <c r="G28967" s="1"/>
      <c r="H28967" s="1"/>
      <c r="I28967" s="1"/>
    </row>
    <row r="28968" spans="2:9">
      <c r="B28968" s="1"/>
      <c r="C28968" s="29"/>
      <c r="D28968" s="27"/>
      <c r="E28968" s="27"/>
      <c r="F28968" s="27"/>
      <c r="G28968" s="1"/>
      <c r="H28968" s="1"/>
      <c r="I28968" s="1"/>
    </row>
    <row r="28969" spans="2:9">
      <c r="B28969" s="1"/>
      <c r="C28969" s="29"/>
      <c r="D28969" s="27"/>
      <c r="E28969" s="27"/>
      <c r="F28969" s="27"/>
      <c r="G28969" s="1"/>
      <c r="H28969" s="1"/>
      <c r="I28969" s="1"/>
    </row>
    <row r="28970" spans="2:9">
      <c r="B28970" s="1"/>
      <c r="C28970" s="29"/>
      <c r="D28970" s="27"/>
      <c r="E28970" s="27"/>
      <c r="F28970" s="27"/>
      <c r="G28970" s="1"/>
      <c r="H28970" s="1"/>
      <c r="I28970" s="1"/>
    </row>
    <row r="28971" spans="2:9">
      <c r="B28971" s="1"/>
      <c r="C28971" s="29"/>
      <c r="D28971" s="27"/>
      <c r="E28971" s="27"/>
      <c r="F28971" s="27"/>
      <c r="G28971" s="1"/>
      <c r="H28971" s="1"/>
      <c r="I28971" s="1"/>
    </row>
    <row r="28972" spans="2:9">
      <c r="B28972" s="1"/>
      <c r="C28972" s="29"/>
      <c r="D28972" s="27"/>
      <c r="E28972" s="27"/>
      <c r="F28972" s="27"/>
      <c r="G28972" s="1"/>
      <c r="H28972" s="1"/>
      <c r="I28972" s="1"/>
    </row>
    <row r="28973" spans="2:9">
      <c r="B28973" s="1"/>
      <c r="C28973" s="29"/>
      <c r="D28973" s="27"/>
      <c r="E28973" s="27"/>
      <c r="F28973" s="27"/>
      <c r="G28973" s="1"/>
      <c r="H28973" s="1"/>
      <c r="I28973" s="1"/>
    </row>
    <row r="28974" spans="2:9">
      <c r="B28974" s="1"/>
      <c r="C28974" s="29"/>
      <c r="D28974" s="27"/>
      <c r="E28974" s="27"/>
      <c r="F28974" s="27"/>
      <c r="G28974" s="1"/>
      <c r="H28974" s="1"/>
      <c r="I28974" s="1"/>
    </row>
    <row r="28975" spans="2:9">
      <c r="B28975" s="1"/>
      <c r="C28975" s="29"/>
      <c r="D28975" s="27"/>
      <c r="E28975" s="27"/>
      <c r="F28975" s="27"/>
      <c r="G28975" s="1"/>
      <c r="H28975" s="1"/>
      <c r="I28975" s="1"/>
    </row>
    <row r="28976" spans="2:9">
      <c r="B28976" s="1"/>
      <c r="C28976" s="29"/>
      <c r="D28976" s="27"/>
      <c r="E28976" s="27"/>
      <c r="F28976" s="27"/>
      <c r="G28976" s="1"/>
      <c r="H28976" s="1"/>
      <c r="I28976" s="1"/>
    </row>
    <row r="28977" spans="2:9">
      <c r="B28977" s="1"/>
      <c r="C28977" s="29"/>
      <c r="D28977" s="27"/>
      <c r="E28977" s="27"/>
      <c r="F28977" s="27"/>
      <c r="G28977" s="1"/>
      <c r="H28977" s="1"/>
      <c r="I28977" s="1"/>
    </row>
    <row r="28978" spans="2:9">
      <c r="B28978" s="1"/>
      <c r="C28978" s="29"/>
      <c r="D28978" s="27"/>
      <c r="E28978" s="27"/>
      <c r="F28978" s="27"/>
      <c r="G28978" s="1"/>
      <c r="H28978" s="1"/>
      <c r="I28978" s="1"/>
    </row>
    <row r="28979" spans="2:9">
      <c r="B28979" s="1"/>
      <c r="C28979" s="29"/>
      <c r="D28979" s="27"/>
      <c r="E28979" s="27"/>
      <c r="F28979" s="27"/>
      <c r="G28979" s="1"/>
      <c r="H28979" s="1"/>
      <c r="I28979" s="1"/>
    </row>
    <row r="28980" spans="2:9">
      <c r="B28980" s="1"/>
      <c r="C28980" s="29"/>
      <c r="D28980" s="27"/>
      <c r="E28980" s="27"/>
      <c r="F28980" s="27"/>
      <c r="G28980" s="1"/>
      <c r="H28980" s="1"/>
      <c r="I28980" s="1"/>
    </row>
    <row r="28981" spans="2:9">
      <c r="B28981" s="1"/>
      <c r="C28981" s="29"/>
      <c r="D28981" s="27"/>
      <c r="E28981" s="27"/>
      <c r="F28981" s="27"/>
      <c r="G28981" s="1"/>
      <c r="H28981" s="1"/>
      <c r="I28981" s="1"/>
    </row>
    <row r="28982" spans="2:9">
      <c r="B28982" s="1"/>
      <c r="C28982" s="29"/>
      <c r="D28982" s="27"/>
      <c r="E28982" s="27"/>
      <c r="F28982" s="27"/>
      <c r="G28982" s="1"/>
      <c r="H28982" s="1"/>
      <c r="I28982" s="1"/>
    </row>
    <row r="28983" spans="2:9">
      <c r="B28983" s="1"/>
      <c r="C28983" s="29"/>
      <c r="D28983" s="27"/>
      <c r="E28983" s="27"/>
      <c r="F28983" s="27"/>
      <c r="G28983" s="1"/>
      <c r="H28983" s="1"/>
      <c r="I28983" s="1"/>
    </row>
    <row r="28984" spans="2:9">
      <c r="B28984" s="1"/>
      <c r="C28984" s="29"/>
      <c r="D28984" s="27"/>
      <c r="E28984" s="27"/>
      <c r="F28984" s="27"/>
      <c r="G28984" s="1"/>
      <c r="H28984" s="1"/>
      <c r="I28984" s="1"/>
    </row>
    <row r="28985" spans="2:9">
      <c r="B28985" s="1"/>
      <c r="C28985" s="29"/>
      <c r="D28985" s="27"/>
      <c r="E28985" s="27"/>
      <c r="F28985" s="27"/>
      <c r="G28985" s="1"/>
      <c r="H28985" s="1"/>
      <c r="I28985" s="1"/>
    </row>
    <row r="28986" spans="2:9">
      <c r="B28986" s="1"/>
      <c r="C28986" s="29"/>
      <c r="D28986" s="27"/>
      <c r="E28986" s="27"/>
      <c r="F28986" s="27"/>
      <c r="G28986" s="1"/>
      <c r="H28986" s="1"/>
      <c r="I28986" s="1"/>
    </row>
    <row r="28987" spans="2:9">
      <c r="B28987" s="1"/>
      <c r="C28987" s="29"/>
      <c r="D28987" s="27"/>
      <c r="E28987" s="27"/>
      <c r="F28987" s="27"/>
      <c r="G28987" s="1"/>
      <c r="H28987" s="1"/>
      <c r="I28987" s="1"/>
    </row>
    <row r="28988" spans="2:9">
      <c r="B28988" s="1"/>
      <c r="C28988" s="29"/>
      <c r="D28988" s="27"/>
      <c r="E28988" s="27"/>
      <c r="F28988" s="27"/>
      <c r="G28988" s="1"/>
      <c r="H28988" s="1"/>
      <c r="I28988" s="1"/>
    </row>
    <row r="28989" spans="2:9">
      <c r="B28989" s="1"/>
      <c r="C28989" s="29"/>
      <c r="D28989" s="27"/>
      <c r="E28989" s="27"/>
      <c r="F28989" s="27"/>
      <c r="G28989" s="1"/>
      <c r="H28989" s="1"/>
      <c r="I28989" s="1"/>
    </row>
    <row r="28990" spans="2:9">
      <c r="B28990" s="1"/>
      <c r="C28990" s="29"/>
      <c r="D28990" s="27"/>
      <c r="E28990" s="27"/>
      <c r="F28990" s="27"/>
      <c r="G28990" s="1"/>
      <c r="H28990" s="1"/>
      <c r="I28990" s="1"/>
    </row>
    <row r="28991" spans="2:9">
      <c r="B28991" s="1"/>
      <c r="C28991" s="29"/>
      <c r="D28991" s="27"/>
      <c r="E28991" s="27"/>
      <c r="F28991" s="27"/>
      <c r="G28991" s="1"/>
      <c r="H28991" s="1"/>
      <c r="I28991" s="1"/>
    </row>
    <row r="28992" spans="2:9">
      <c r="B28992" s="1"/>
      <c r="C28992" s="29"/>
      <c r="D28992" s="27"/>
      <c r="E28992" s="27"/>
      <c r="F28992" s="27"/>
      <c r="G28992" s="1"/>
      <c r="H28992" s="1"/>
      <c r="I28992" s="1"/>
    </row>
    <row r="28993" spans="2:9">
      <c r="B28993" s="1"/>
      <c r="C28993" s="29"/>
      <c r="D28993" s="27"/>
      <c r="E28993" s="27"/>
      <c r="F28993" s="27"/>
      <c r="G28993" s="1"/>
      <c r="H28993" s="1"/>
      <c r="I28993" s="1"/>
    </row>
    <row r="28994" spans="2:9">
      <c r="B28994" s="1"/>
      <c r="C28994" s="29"/>
      <c r="D28994" s="27"/>
      <c r="E28994" s="27"/>
      <c r="F28994" s="27"/>
      <c r="G28994" s="1"/>
      <c r="H28994" s="1"/>
      <c r="I28994" s="1"/>
    </row>
    <row r="28995" spans="2:9">
      <c r="B28995" s="1"/>
      <c r="C28995" s="29"/>
      <c r="D28995" s="27"/>
      <c r="E28995" s="27"/>
      <c r="F28995" s="27"/>
      <c r="G28995" s="1"/>
      <c r="H28995" s="1"/>
      <c r="I28995" s="1"/>
    </row>
    <row r="28996" spans="2:9">
      <c r="B28996" s="1"/>
      <c r="C28996" s="29"/>
      <c r="D28996" s="27"/>
      <c r="E28996" s="27"/>
      <c r="F28996" s="27"/>
      <c r="G28996" s="1"/>
      <c r="H28996" s="1"/>
      <c r="I28996" s="1"/>
    </row>
    <row r="28997" spans="2:9">
      <c r="B28997" s="1"/>
      <c r="C28997" s="29"/>
      <c r="D28997" s="27"/>
      <c r="E28997" s="27"/>
      <c r="F28997" s="27"/>
      <c r="G28997" s="1"/>
      <c r="H28997" s="1"/>
      <c r="I28997" s="1"/>
    </row>
    <row r="28998" spans="2:9">
      <c r="B28998" s="1"/>
      <c r="C28998" s="29"/>
      <c r="D28998" s="27"/>
      <c r="E28998" s="27"/>
      <c r="F28998" s="27"/>
      <c r="G28998" s="1"/>
      <c r="H28998" s="1"/>
      <c r="I28998" s="1"/>
    </row>
    <row r="28999" spans="2:9">
      <c r="B28999" s="1"/>
      <c r="C28999" s="29"/>
      <c r="D28999" s="27"/>
      <c r="E28999" s="27"/>
      <c r="F28999" s="27"/>
      <c r="G28999" s="1"/>
      <c r="H28999" s="1"/>
      <c r="I28999" s="1"/>
    </row>
    <row r="29000" spans="2:9">
      <c r="B29000" s="1"/>
      <c r="C29000" s="29"/>
      <c r="D29000" s="27"/>
      <c r="E29000" s="27"/>
      <c r="F29000" s="27"/>
      <c r="G29000" s="1"/>
      <c r="H29000" s="1"/>
      <c r="I29000" s="1"/>
    </row>
    <row r="29001" spans="2:9">
      <c r="B29001" s="1"/>
      <c r="C29001" s="29"/>
      <c r="D29001" s="27"/>
      <c r="E29001" s="27"/>
      <c r="F29001" s="27"/>
      <c r="G29001" s="1"/>
      <c r="H29001" s="1"/>
      <c r="I29001" s="1"/>
    </row>
    <row r="29002" spans="2:9">
      <c r="B29002" s="1"/>
      <c r="C29002" s="29"/>
      <c r="D29002" s="27"/>
      <c r="E29002" s="27"/>
      <c r="F29002" s="27"/>
      <c r="G29002" s="1"/>
      <c r="H29002" s="1"/>
      <c r="I29002" s="1"/>
    </row>
    <row r="29003" spans="2:9">
      <c r="B29003" s="1"/>
      <c r="C29003" s="29"/>
      <c r="D29003" s="27"/>
      <c r="E29003" s="27"/>
      <c r="F29003" s="27"/>
      <c r="G29003" s="1"/>
      <c r="H29003" s="1"/>
      <c r="I29003" s="1"/>
    </row>
    <row r="29004" spans="2:9">
      <c r="B29004" s="1"/>
      <c r="C29004" s="29"/>
      <c r="D29004" s="27"/>
      <c r="E29004" s="27"/>
      <c r="F29004" s="27"/>
      <c r="G29004" s="1"/>
      <c r="H29004" s="1"/>
      <c r="I29004" s="1"/>
    </row>
    <row r="29005" spans="2:9">
      <c r="B29005" s="1"/>
      <c r="C29005" s="29"/>
      <c r="D29005" s="27"/>
      <c r="E29005" s="27"/>
      <c r="F29005" s="27"/>
      <c r="G29005" s="1"/>
      <c r="H29005" s="1"/>
      <c r="I29005" s="1"/>
    </row>
    <row r="29006" spans="2:9">
      <c r="B29006" s="1"/>
      <c r="C29006" s="29"/>
      <c r="D29006" s="27"/>
      <c r="E29006" s="27"/>
      <c r="F29006" s="27"/>
      <c r="G29006" s="1"/>
      <c r="H29006" s="1"/>
      <c r="I29006" s="1"/>
    </row>
    <row r="29007" spans="2:9">
      <c r="B29007" s="1"/>
      <c r="C29007" s="29"/>
      <c r="D29007" s="27"/>
      <c r="E29007" s="27"/>
      <c r="F29007" s="27"/>
      <c r="G29007" s="1"/>
      <c r="H29007" s="1"/>
      <c r="I29007" s="1"/>
    </row>
    <row r="29008" spans="2:9">
      <c r="B29008" s="1"/>
      <c r="C29008" s="29"/>
      <c r="D29008" s="27"/>
      <c r="E29008" s="27"/>
      <c r="F29008" s="27"/>
      <c r="G29008" s="1"/>
      <c r="H29008" s="1"/>
      <c r="I29008" s="1"/>
    </row>
    <row r="29009" spans="2:9">
      <c r="B29009" s="1"/>
      <c r="C29009" s="29"/>
      <c r="D29009" s="27"/>
      <c r="E29009" s="27"/>
      <c r="F29009" s="27"/>
      <c r="G29009" s="1"/>
      <c r="H29009" s="1"/>
      <c r="I29009" s="1"/>
    </row>
    <row r="29010" spans="2:9">
      <c r="B29010" s="1"/>
      <c r="C29010" s="29"/>
      <c r="D29010" s="27"/>
      <c r="E29010" s="27"/>
      <c r="F29010" s="27"/>
      <c r="G29010" s="1"/>
      <c r="H29010" s="1"/>
      <c r="I29010" s="1"/>
    </row>
    <row r="29011" spans="2:9">
      <c r="B29011" s="1"/>
      <c r="C29011" s="29"/>
      <c r="D29011" s="27"/>
      <c r="E29011" s="27"/>
      <c r="F29011" s="27"/>
      <c r="G29011" s="1"/>
      <c r="H29011" s="1"/>
      <c r="I29011" s="1"/>
    </row>
    <row r="29012" spans="2:9">
      <c r="B29012" s="1"/>
      <c r="C29012" s="29"/>
      <c r="D29012" s="27"/>
      <c r="E29012" s="27"/>
      <c r="F29012" s="27"/>
      <c r="G29012" s="1"/>
      <c r="H29012" s="1"/>
      <c r="I29012" s="1"/>
    </row>
    <row r="29013" spans="2:9">
      <c r="B29013" s="1"/>
      <c r="C29013" s="29"/>
      <c r="D29013" s="27"/>
      <c r="E29013" s="27"/>
      <c r="F29013" s="27"/>
      <c r="G29013" s="1"/>
      <c r="H29013" s="1"/>
      <c r="I29013" s="1"/>
    </row>
    <row r="29014" spans="2:9">
      <c r="B29014" s="1"/>
      <c r="C29014" s="29"/>
      <c r="D29014" s="27"/>
      <c r="E29014" s="27"/>
      <c r="F29014" s="27"/>
      <c r="G29014" s="1"/>
      <c r="H29014" s="1"/>
      <c r="I29014" s="1"/>
    </row>
    <row r="29015" spans="2:9">
      <c r="B29015" s="1"/>
      <c r="C29015" s="29"/>
      <c r="D29015" s="27"/>
      <c r="E29015" s="27"/>
      <c r="F29015" s="27"/>
      <c r="G29015" s="1"/>
      <c r="H29015" s="1"/>
      <c r="I29015" s="1"/>
    </row>
    <row r="29016" spans="2:9">
      <c r="B29016" s="1"/>
      <c r="C29016" s="29"/>
      <c r="D29016" s="27"/>
      <c r="E29016" s="27"/>
      <c r="F29016" s="27"/>
      <c r="G29016" s="1"/>
      <c r="H29016" s="1"/>
      <c r="I29016" s="1"/>
    </row>
    <row r="29017" spans="2:9">
      <c r="B29017" s="1"/>
      <c r="C29017" s="29"/>
      <c r="D29017" s="27"/>
      <c r="E29017" s="27"/>
      <c r="F29017" s="27"/>
      <c r="G29017" s="1"/>
      <c r="H29017" s="1"/>
      <c r="I29017" s="1"/>
    </row>
    <row r="29018" spans="2:9">
      <c r="B29018" s="1"/>
      <c r="C29018" s="29"/>
      <c r="D29018" s="27"/>
      <c r="E29018" s="27"/>
      <c r="F29018" s="27"/>
      <c r="G29018" s="1"/>
      <c r="H29018" s="1"/>
      <c r="I29018" s="1"/>
    </row>
    <row r="29019" spans="2:9">
      <c r="B29019" s="1"/>
      <c r="C29019" s="29"/>
      <c r="D29019" s="27"/>
      <c r="E29019" s="27"/>
      <c r="F29019" s="27"/>
      <c r="G29019" s="1"/>
      <c r="H29019" s="1"/>
      <c r="I29019" s="1"/>
    </row>
    <row r="29020" spans="2:9">
      <c r="B29020" s="1"/>
      <c r="C29020" s="29"/>
      <c r="D29020" s="27"/>
      <c r="E29020" s="27"/>
      <c r="F29020" s="27"/>
      <c r="G29020" s="1"/>
      <c r="H29020" s="1"/>
      <c r="I29020" s="1"/>
    </row>
    <row r="29021" spans="2:9">
      <c r="B29021" s="1"/>
      <c r="C29021" s="29"/>
      <c r="D29021" s="27"/>
      <c r="E29021" s="27"/>
      <c r="F29021" s="27"/>
      <c r="G29021" s="1"/>
      <c r="H29021" s="1"/>
      <c r="I29021" s="1"/>
    </row>
    <row r="29022" spans="2:9">
      <c r="B29022" s="1"/>
      <c r="C29022" s="29"/>
      <c r="D29022" s="27"/>
      <c r="E29022" s="27"/>
      <c r="F29022" s="27"/>
      <c r="G29022" s="1"/>
      <c r="H29022" s="1"/>
      <c r="I29022" s="1"/>
    </row>
    <row r="29023" spans="2:9">
      <c r="B29023" s="1"/>
      <c r="C29023" s="29"/>
      <c r="D29023" s="27"/>
      <c r="E29023" s="27"/>
      <c r="F29023" s="27"/>
      <c r="G29023" s="1"/>
      <c r="H29023" s="1"/>
      <c r="I29023" s="1"/>
    </row>
    <row r="29024" spans="2:9">
      <c r="B29024" s="1"/>
      <c r="C29024" s="29"/>
      <c r="D29024" s="27"/>
      <c r="E29024" s="27"/>
      <c r="F29024" s="27"/>
      <c r="G29024" s="1"/>
      <c r="H29024" s="1"/>
      <c r="I29024" s="1"/>
    </row>
    <row r="29025" spans="2:9">
      <c r="B29025" s="1"/>
      <c r="C29025" s="29"/>
      <c r="D29025" s="27"/>
      <c r="E29025" s="27"/>
      <c r="F29025" s="27"/>
      <c r="G29025" s="1"/>
      <c r="H29025" s="1"/>
      <c r="I29025" s="1"/>
    </row>
    <row r="29026" spans="2:9">
      <c r="B29026" s="1"/>
      <c r="C29026" s="29"/>
      <c r="D29026" s="27"/>
      <c r="E29026" s="27"/>
      <c r="F29026" s="27"/>
      <c r="G29026" s="1"/>
      <c r="H29026" s="1"/>
      <c r="I29026" s="1"/>
    </row>
    <row r="29027" spans="2:9">
      <c r="B29027" s="1"/>
      <c r="C29027" s="29"/>
      <c r="D29027" s="27"/>
      <c r="E29027" s="27"/>
      <c r="F29027" s="27"/>
      <c r="G29027" s="1"/>
      <c r="H29027" s="1"/>
      <c r="I29027" s="1"/>
    </row>
    <row r="29028" spans="2:9">
      <c r="B29028" s="1"/>
      <c r="C29028" s="29"/>
      <c r="D29028" s="27"/>
      <c r="E29028" s="27"/>
      <c r="F29028" s="27"/>
      <c r="G29028" s="1"/>
      <c r="H29028" s="1"/>
      <c r="I29028" s="1"/>
    </row>
    <row r="29029" spans="2:9">
      <c r="B29029" s="1"/>
      <c r="C29029" s="29"/>
      <c r="D29029" s="27"/>
      <c r="E29029" s="27"/>
      <c r="F29029" s="27"/>
      <c r="G29029" s="1"/>
      <c r="H29029" s="1"/>
      <c r="I29029" s="1"/>
    </row>
    <row r="29030" spans="2:9">
      <c r="B29030" s="1"/>
      <c r="C29030" s="29"/>
      <c r="D29030" s="27"/>
      <c r="E29030" s="27"/>
      <c r="F29030" s="27"/>
      <c r="G29030" s="1"/>
      <c r="H29030" s="1"/>
      <c r="I29030" s="1"/>
    </row>
    <row r="29031" spans="2:9">
      <c r="B29031" s="1"/>
      <c r="C29031" s="29"/>
      <c r="D29031" s="27"/>
      <c r="E29031" s="27"/>
      <c r="F29031" s="27"/>
      <c r="G29031" s="1"/>
      <c r="H29031" s="1"/>
      <c r="I29031" s="1"/>
    </row>
    <row r="29032" spans="2:9">
      <c r="B29032" s="1"/>
      <c r="C29032" s="29"/>
      <c r="D29032" s="27"/>
      <c r="E29032" s="27"/>
      <c r="F29032" s="27"/>
      <c r="G29032" s="1"/>
      <c r="H29032" s="1"/>
      <c r="I29032" s="1"/>
    </row>
    <row r="29033" spans="2:9">
      <c r="B29033" s="1"/>
      <c r="C29033" s="29"/>
      <c r="D29033" s="27"/>
      <c r="E29033" s="27"/>
      <c r="F29033" s="27"/>
      <c r="G29033" s="1"/>
      <c r="H29033" s="1"/>
      <c r="I29033" s="1"/>
    </row>
    <row r="29034" spans="2:9">
      <c r="B29034" s="1"/>
      <c r="C29034" s="29"/>
      <c r="D29034" s="27"/>
      <c r="E29034" s="27"/>
      <c r="F29034" s="27"/>
      <c r="G29034" s="1"/>
      <c r="H29034" s="1"/>
      <c r="I29034" s="1"/>
    </row>
    <row r="29035" spans="2:9">
      <c r="B29035" s="1"/>
      <c r="C29035" s="29"/>
      <c r="D29035" s="27"/>
      <c r="E29035" s="27"/>
      <c r="F29035" s="27"/>
      <c r="G29035" s="1"/>
      <c r="H29035" s="1"/>
      <c r="I29035" s="1"/>
    </row>
    <row r="29036" spans="2:9">
      <c r="B29036" s="1"/>
      <c r="C29036" s="29"/>
      <c r="D29036" s="27"/>
      <c r="E29036" s="27"/>
      <c r="F29036" s="27"/>
      <c r="G29036" s="1"/>
      <c r="H29036" s="1"/>
      <c r="I29036" s="1"/>
    </row>
    <row r="29037" spans="2:9">
      <c r="B29037" s="1"/>
      <c r="C29037" s="29"/>
      <c r="D29037" s="27"/>
      <c r="E29037" s="27"/>
      <c r="F29037" s="27"/>
      <c r="G29037" s="1"/>
      <c r="H29037" s="1"/>
      <c r="I29037" s="1"/>
    </row>
    <row r="29038" spans="2:9">
      <c r="B29038" s="1"/>
      <c r="C29038" s="29"/>
      <c r="D29038" s="27"/>
      <c r="E29038" s="27"/>
      <c r="F29038" s="27"/>
      <c r="G29038" s="1"/>
      <c r="H29038" s="1"/>
      <c r="I29038" s="1"/>
    </row>
    <row r="29039" spans="2:9">
      <c r="B29039" s="1"/>
      <c r="C29039" s="29"/>
      <c r="D29039" s="27"/>
      <c r="E29039" s="27"/>
      <c r="F29039" s="27"/>
      <c r="G29039" s="1"/>
      <c r="H29039" s="1"/>
      <c r="I29039" s="1"/>
    </row>
    <row r="29040" spans="2:9">
      <c r="B29040" s="1"/>
      <c r="C29040" s="29"/>
      <c r="D29040" s="27"/>
      <c r="E29040" s="27"/>
      <c r="F29040" s="27"/>
      <c r="G29040" s="1"/>
      <c r="H29040" s="1"/>
      <c r="I29040" s="1"/>
    </row>
    <row r="29041" spans="2:9">
      <c r="B29041" s="1"/>
      <c r="C29041" s="29"/>
      <c r="D29041" s="27"/>
      <c r="E29041" s="27"/>
      <c r="F29041" s="27"/>
      <c r="G29041" s="1"/>
      <c r="H29041" s="1"/>
      <c r="I29041" s="1"/>
    </row>
    <row r="29042" spans="2:9">
      <c r="B29042" s="1"/>
      <c r="C29042" s="29"/>
      <c r="D29042" s="27"/>
      <c r="E29042" s="27"/>
      <c r="F29042" s="27"/>
      <c r="G29042" s="1"/>
      <c r="H29042" s="1"/>
      <c r="I29042" s="1"/>
    </row>
    <row r="29043" spans="2:9">
      <c r="B29043" s="1"/>
      <c r="C29043" s="29"/>
      <c r="D29043" s="27"/>
      <c r="E29043" s="27"/>
      <c r="F29043" s="27"/>
      <c r="G29043" s="1"/>
      <c r="H29043" s="1"/>
      <c r="I29043" s="1"/>
    </row>
    <row r="29044" spans="2:9">
      <c r="B29044" s="1"/>
      <c r="C29044" s="29"/>
      <c r="D29044" s="27"/>
      <c r="E29044" s="27"/>
      <c r="F29044" s="27"/>
      <c r="G29044" s="1"/>
      <c r="H29044" s="1"/>
      <c r="I29044" s="1"/>
    </row>
    <row r="29045" spans="2:9">
      <c r="B29045" s="1"/>
      <c r="C29045" s="29"/>
      <c r="D29045" s="27"/>
      <c r="E29045" s="27"/>
      <c r="F29045" s="27"/>
      <c r="G29045" s="1"/>
      <c r="H29045" s="1"/>
      <c r="I29045" s="1"/>
    </row>
    <row r="29046" spans="2:9">
      <c r="B29046" s="1"/>
      <c r="C29046" s="29"/>
      <c r="D29046" s="27"/>
      <c r="E29046" s="27"/>
      <c r="F29046" s="27"/>
      <c r="G29046" s="1"/>
      <c r="H29046" s="1"/>
      <c r="I29046" s="1"/>
    </row>
    <row r="29047" spans="2:9">
      <c r="B29047" s="1"/>
      <c r="C29047" s="29"/>
      <c r="D29047" s="27"/>
      <c r="E29047" s="27"/>
      <c r="F29047" s="27"/>
      <c r="G29047" s="1"/>
      <c r="H29047" s="1"/>
      <c r="I29047" s="1"/>
    </row>
    <row r="29048" spans="2:9">
      <c r="B29048" s="1"/>
      <c r="C29048" s="29"/>
      <c r="D29048" s="27"/>
      <c r="E29048" s="27"/>
      <c r="F29048" s="27"/>
      <c r="G29048" s="1"/>
      <c r="H29048" s="1"/>
      <c r="I29048" s="1"/>
    </row>
    <row r="29049" spans="2:9">
      <c r="B29049" s="1"/>
      <c r="C29049" s="29"/>
      <c r="D29049" s="27"/>
      <c r="E29049" s="27"/>
      <c r="F29049" s="27"/>
      <c r="G29049" s="1"/>
      <c r="H29049" s="1"/>
      <c r="I29049" s="1"/>
    </row>
    <row r="29050" spans="2:9">
      <c r="B29050" s="1"/>
      <c r="C29050" s="29"/>
      <c r="D29050" s="27"/>
      <c r="E29050" s="27"/>
      <c r="F29050" s="27"/>
      <c r="G29050" s="1"/>
      <c r="H29050" s="1"/>
      <c r="I29050" s="1"/>
    </row>
    <row r="29051" spans="2:9">
      <c r="B29051" s="1"/>
      <c r="C29051" s="29"/>
      <c r="D29051" s="27"/>
      <c r="E29051" s="27"/>
      <c r="F29051" s="27"/>
      <c r="G29051" s="1"/>
      <c r="H29051" s="1"/>
      <c r="I29051" s="1"/>
    </row>
    <row r="29052" spans="2:9">
      <c r="B29052" s="1"/>
      <c r="C29052" s="29"/>
      <c r="D29052" s="27"/>
      <c r="E29052" s="27"/>
      <c r="F29052" s="27"/>
      <c r="G29052" s="1"/>
      <c r="H29052" s="1"/>
      <c r="I29052" s="1"/>
    </row>
    <row r="29053" spans="2:9">
      <c r="B29053" s="1"/>
      <c r="C29053" s="29"/>
      <c r="D29053" s="27"/>
      <c r="E29053" s="27"/>
      <c r="F29053" s="27"/>
      <c r="G29053" s="1"/>
      <c r="H29053" s="1"/>
      <c r="I29053" s="1"/>
    </row>
    <row r="29054" spans="2:9">
      <c r="B29054" s="1"/>
      <c r="C29054" s="29"/>
      <c r="D29054" s="27"/>
      <c r="E29054" s="27"/>
      <c r="F29054" s="27"/>
      <c r="G29054" s="1"/>
      <c r="H29054" s="1"/>
      <c r="I29054" s="1"/>
    </row>
    <row r="29055" spans="2:9">
      <c r="B29055" s="1"/>
      <c r="C29055" s="29"/>
      <c r="D29055" s="27"/>
      <c r="E29055" s="27"/>
      <c r="F29055" s="27"/>
      <c r="G29055" s="1"/>
      <c r="H29055" s="1"/>
      <c r="I29055" s="1"/>
    </row>
    <row r="29056" spans="2:9">
      <c r="B29056" s="1"/>
      <c r="C29056" s="29"/>
      <c r="D29056" s="27"/>
      <c r="E29056" s="27"/>
      <c r="F29056" s="27"/>
      <c r="G29056" s="1"/>
      <c r="H29056" s="1"/>
      <c r="I29056" s="1"/>
    </row>
    <row r="29057" spans="2:9">
      <c r="B29057" s="1"/>
      <c r="C29057" s="29"/>
      <c r="D29057" s="27"/>
      <c r="E29057" s="27"/>
      <c r="F29057" s="27"/>
      <c r="G29057" s="1"/>
      <c r="H29057" s="1"/>
      <c r="I29057" s="1"/>
    </row>
    <row r="29058" spans="2:9">
      <c r="B29058" s="1"/>
      <c r="C29058" s="29"/>
      <c r="D29058" s="27"/>
      <c r="E29058" s="27"/>
      <c r="F29058" s="27"/>
      <c r="G29058" s="1"/>
      <c r="H29058" s="1"/>
      <c r="I29058" s="1"/>
    </row>
    <row r="29059" spans="2:9">
      <c r="B29059" s="1"/>
      <c r="C29059" s="29"/>
      <c r="D29059" s="27"/>
      <c r="E29059" s="27"/>
      <c r="F29059" s="27"/>
      <c r="G29059" s="1"/>
      <c r="H29059" s="1"/>
      <c r="I29059" s="1"/>
    </row>
    <row r="29060" spans="2:9">
      <c r="B29060" s="1"/>
      <c r="C29060" s="29"/>
      <c r="D29060" s="27"/>
      <c r="E29060" s="27"/>
      <c r="F29060" s="27"/>
      <c r="G29060" s="1"/>
      <c r="H29060" s="1"/>
      <c r="I29060" s="1"/>
    </row>
    <row r="29061" spans="2:9">
      <c r="B29061" s="1"/>
      <c r="C29061" s="29"/>
      <c r="D29061" s="27"/>
      <c r="E29061" s="27"/>
      <c r="F29061" s="27"/>
      <c r="G29061" s="1"/>
      <c r="H29061" s="1"/>
      <c r="I29061" s="1"/>
    </row>
    <row r="29062" spans="2:9">
      <c r="B29062" s="1"/>
      <c r="C29062" s="29"/>
      <c r="D29062" s="27"/>
      <c r="E29062" s="27"/>
      <c r="F29062" s="27"/>
      <c r="G29062" s="1"/>
      <c r="H29062" s="1"/>
      <c r="I29062" s="1"/>
    </row>
    <row r="29063" spans="2:9">
      <c r="B29063" s="1"/>
      <c r="C29063" s="29"/>
      <c r="D29063" s="27"/>
      <c r="E29063" s="27"/>
      <c r="F29063" s="27"/>
      <c r="G29063" s="1"/>
      <c r="H29063" s="1"/>
      <c r="I29063" s="1"/>
    </row>
    <row r="29064" spans="2:9">
      <c r="B29064" s="1"/>
      <c r="C29064" s="29"/>
      <c r="D29064" s="27"/>
      <c r="E29064" s="27"/>
      <c r="F29064" s="27"/>
      <c r="G29064" s="1"/>
      <c r="H29064" s="1"/>
      <c r="I29064" s="1"/>
    </row>
    <row r="29065" spans="2:9">
      <c r="B29065" s="1"/>
      <c r="C29065" s="29"/>
      <c r="D29065" s="27"/>
      <c r="E29065" s="27"/>
      <c r="F29065" s="27"/>
      <c r="G29065" s="1"/>
      <c r="H29065" s="1"/>
      <c r="I29065" s="1"/>
    </row>
    <row r="29066" spans="2:9">
      <c r="B29066" s="1"/>
      <c r="C29066" s="29"/>
      <c r="D29066" s="27"/>
      <c r="E29066" s="27"/>
      <c r="F29066" s="27"/>
      <c r="G29066" s="1"/>
      <c r="H29066" s="1"/>
      <c r="I29066" s="1"/>
    </row>
    <row r="29067" spans="2:9">
      <c r="B29067" s="1"/>
      <c r="C29067" s="29"/>
      <c r="D29067" s="27"/>
      <c r="E29067" s="27"/>
      <c r="F29067" s="27"/>
      <c r="G29067" s="1"/>
      <c r="H29067" s="1"/>
      <c r="I29067" s="1"/>
    </row>
    <row r="29068" spans="2:9">
      <c r="B29068" s="1"/>
      <c r="C29068" s="29"/>
      <c r="D29068" s="27"/>
      <c r="E29068" s="27"/>
      <c r="F29068" s="27"/>
      <c r="G29068" s="1"/>
      <c r="H29068" s="1"/>
      <c r="I29068" s="1"/>
    </row>
    <row r="29069" spans="2:9">
      <c r="B29069" s="1"/>
      <c r="C29069" s="29"/>
      <c r="D29069" s="27"/>
      <c r="E29069" s="27"/>
      <c r="F29069" s="27"/>
      <c r="G29069" s="1"/>
      <c r="H29069" s="1"/>
      <c r="I29069" s="1"/>
    </row>
    <row r="29070" spans="2:9">
      <c r="B29070" s="1"/>
      <c r="C29070" s="29"/>
      <c r="D29070" s="27"/>
      <c r="E29070" s="27"/>
      <c r="F29070" s="27"/>
      <c r="G29070" s="1"/>
      <c r="H29070" s="1"/>
      <c r="I29070" s="1"/>
    </row>
    <row r="29071" spans="2:9">
      <c r="B29071" s="1"/>
      <c r="C29071" s="29"/>
      <c r="D29071" s="27"/>
      <c r="E29071" s="27"/>
      <c r="F29071" s="27"/>
      <c r="G29071" s="1"/>
      <c r="H29071" s="1"/>
      <c r="I29071" s="1"/>
    </row>
    <row r="29072" spans="2:9">
      <c r="B29072" s="1"/>
      <c r="C29072" s="29"/>
      <c r="D29072" s="27"/>
      <c r="E29072" s="27"/>
      <c r="F29072" s="27"/>
      <c r="G29072" s="1"/>
      <c r="H29072" s="1"/>
      <c r="I29072" s="1"/>
    </row>
    <row r="29073" spans="2:9">
      <c r="B29073" s="1"/>
      <c r="C29073" s="29"/>
      <c r="D29073" s="27"/>
      <c r="E29073" s="27"/>
      <c r="F29073" s="27"/>
      <c r="G29073" s="1"/>
      <c r="H29073" s="1"/>
      <c r="I29073" s="1"/>
    </row>
    <row r="29074" spans="2:9">
      <c r="B29074" s="1"/>
      <c r="C29074" s="29"/>
      <c r="D29074" s="27"/>
      <c r="E29074" s="27"/>
      <c r="F29074" s="27"/>
      <c r="G29074" s="1"/>
      <c r="H29074" s="1"/>
      <c r="I29074" s="1"/>
    </row>
    <row r="29075" spans="2:9">
      <c r="B29075" s="1"/>
      <c r="C29075" s="29"/>
      <c r="D29075" s="27"/>
      <c r="E29075" s="27"/>
      <c r="F29075" s="27"/>
      <c r="G29075" s="1"/>
      <c r="H29075" s="1"/>
      <c r="I29075" s="1"/>
    </row>
    <row r="29076" spans="2:9">
      <c r="B29076" s="1"/>
      <c r="C29076" s="29"/>
      <c r="D29076" s="27"/>
      <c r="E29076" s="27"/>
      <c r="F29076" s="27"/>
      <c r="G29076" s="1"/>
      <c r="H29076" s="1"/>
      <c r="I29076" s="1"/>
    </row>
    <row r="29077" spans="2:9">
      <c r="B29077" s="1"/>
      <c r="C29077" s="29"/>
      <c r="D29077" s="27"/>
      <c r="E29077" s="27"/>
      <c r="F29077" s="27"/>
      <c r="G29077" s="1"/>
      <c r="H29077" s="1"/>
      <c r="I29077" s="1"/>
    </row>
    <row r="29078" spans="2:9">
      <c r="B29078" s="1"/>
      <c r="C29078" s="29"/>
      <c r="D29078" s="27"/>
      <c r="E29078" s="27"/>
      <c r="F29078" s="27"/>
      <c r="G29078" s="1"/>
      <c r="H29078" s="1"/>
      <c r="I29078" s="1"/>
    </row>
    <row r="29079" spans="2:9">
      <c r="B29079" s="1"/>
      <c r="C29079" s="29"/>
      <c r="D29079" s="27"/>
      <c r="E29079" s="27"/>
      <c r="F29079" s="27"/>
      <c r="G29079" s="1"/>
      <c r="H29079" s="1"/>
      <c r="I29079" s="1"/>
    </row>
    <row r="29080" spans="2:9">
      <c r="B29080" s="1"/>
      <c r="C29080" s="29"/>
      <c r="D29080" s="27"/>
      <c r="E29080" s="27"/>
      <c r="F29080" s="27"/>
      <c r="G29080" s="1"/>
      <c r="H29080" s="1"/>
      <c r="I29080" s="1"/>
    </row>
    <row r="29081" spans="2:9">
      <c r="B29081" s="1"/>
      <c r="C29081" s="29"/>
      <c r="D29081" s="27"/>
      <c r="E29081" s="27"/>
      <c r="F29081" s="27"/>
      <c r="G29081" s="1"/>
      <c r="H29081" s="1"/>
      <c r="I29081" s="1"/>
    </row>
    <row r="29082" spans="2:9">
      <c r="B29082" s="1"/>
      <c r="C29082" s="29"/>
      <c r="D29082" s="27"/>
      <c r="E29082" s="27"/>
      <c r="F29082" s="27"/>
      <c r="G29082" s="1"/>
      <c r="H29082" s="1"/>
      <c r="I29082" s="1"/>
    </row>
    <row r="29083" spans="2:9">
      <c r="B29083" s="1"/>
      <c r="C29083" s="29"/>
      <c r="D29083" s="27"/>
      <c r="E29083" s="27"/>
      <c r="F29083" s="27"/>
      <c r="G29083" s="1"/>
      <c r="H29083" s="1"/>
      <c r="I29083" s="1"/>
    </row>
    <row r="29084" spans="2:9">
      <c r="B29084" s="1"/>
      <c r="C29084" s="29"/>
      <c r="D29084" s="27"/>
      <c r="E29084" s="27"/>
      <c r="F29084" s="27"/>
      <c r="G29084" s="1"/>
      <c r="H29084" s="1"/>
      <c r="I29084" s="1"/>
    </row>
    <row r="29085" spans="2:9">
      <c r="B29085" s="1"/>
      <c r="C29085" s="29"/>
      <c r="D29085" s="27"/>
      <c r="E29085" s="27"/>
      <c r="F29085" s="27"/>
      <c r="G29085" s="1"/>
      <c r="H29085" s="1"/>
      <c r="I29085" s="1"/>
    </row>
    <row r="29086" spans="2:9">
      <c r="B29086" s="1"/>
      <c r="C29086" s="29"/>
      <c r="D29086" s="27"/>
      <c r="E29086" s="27"/>
      <c r="F29086" s="27"/>
      <c r="G29086" s="1"/>
      <c r="H29086" s="1"/>
      <c r="I29086" s="1"/>
    </row>
    <row r="29087" spans="2:9">
      <c r="B29087" s="1"/>
      <c r="C29087" s="29"/>
      <c r="D29087" s="27"/>
      <c r="E29087" s="27"/>
      <c r="F29087" s="27"/>
      <c r="G29087" s="1"/>
      <c r="H29087" s="1"/>
      <c r="I29087" s="1"/>
    </row>
    <row r="29088" spans="2:9">
      <c r="B29088" s="1"/>
      <c r="C29088" s="29"/>
      <c r="D29088" s="27"/>
      <c r="E29088" s="27"/>
      <c r="F29088" s="27"/>
      <c r="G29088" s="1"/>
      <c r="H29088" s="1"/>
      <c r="I29088" s="1"/>
    </row>
    <row r="29089" spans="2:9">
      <c r="B29089" s="1"/>
      <c r="C29089" s="29"/>
      <c r="D29089" s="27"/>
      <c r="E29089" s="27"/>
      <c r="F29089" s="27"/>
      <c r="G29089" s="1"/>
      <c r="H29089" s="1"/>
      <c r="I29089" s="1"/>
    </row>
    <row r="29090" spans="2:9">
      <c r="B29090" s="1"/>
      <c r="C29090" s="29"/>
      <c r="D29090" s="27"/>
      <c r="E29090" s="27"/>
      <c r="F29090" s="27"/>
      <c r="G29090" s="1"/>
      <c r="H29090" s="1"/>
      <c r="I29090" s="1"/>
    </row>
    <row r="29091" spans="2:9">
      <c r="B29091" s="1"/>
      <c r="C29091" s="29"/>
      <c r="D29091" s="27"/>
      <c r="E29091" s="27"/>
      <c r="F29091" s="27"/>
      <c r="G29091" s="1"/>
      <c r="H29091" s="1"/>
      <c r="I29091" s="1"/>
    </row>
    <row r="29092" spans="2:9">
      <c r="B29092" s="1"/>
      <c r="C29092" s="29"/>
      <c r="D29092" s="27"/>
      <c r="E29092" s="27"/>
      <c r="F29092" s="27"/>
      <c r="G29092" s="1"/>
      <c r="H29092" s="1"/>
      <c r="I29092" s="1"/>
    </row>
    <row r="29093" spans="2:9">
      <c r="B29093" s="1"/>
      <c r="C29093" s="29"/>
      <c r="D29093" s="27"/>
      <c r="E29093" s="27"/>
      <c r="F29093" s="27"/>
      <c r="G29093" s="1"/>
      <c r="H29093" s="1"/>
      <c r="I29093" s="1"/>
    </row>
    <row r="29094" spans="2:9">
      <c r="B29094" s="1"/>
      <c r="C29094" s="29"/>
      <c r="D29094" s="27"/>
      <c r="E29094" s="27"/>
      <c r="F29094" s="27"/>
      <c r="G29094" s="1"/>
      <c r="H29094" s="1"/>
      <c r="I29094" s="1"/>
    </row>
    <row r="29095" spans="2:9">
      <c r="B29095" s="1"/>
      <c r="C29095" s="29"/>
      <c r="D29095" s="27"/>
      <c r="E29095" s="27"/>
      <c r="F29095" s="27"/>
      <c r="G29095" s="1"/>
      <c r="H29095" s="1"/>
      <c r="I29095" s="1"/>
    </row>
    <row r="29096" spans="2:9">
      <c r="B29096" s="1"/>
      <c r="C29096" s="29"/>
      <c r="D29096" s="27"/>
      <c r="E29096" s="27"/>
      <c r="F29096" s="27"/>
      <c r="G29096" s="1"/>
      <c r="H29096" s="1"/>
      <c r="I29096" s="1"/>
    </row>
    <row r="29097" spans="2:9">
      <c r="B29097" s="1"/>
      <c r="C29097" s="29"/>
      <c r="D29097" s="27"/>
      <c r="E29097" s="27"/>
      <c r="F29097" s="27"/>
      <c r="G29097" s="1"/>
      <c r="H29097" s="1"/>
      <c r="I29097" s="1"/>
    </row>
    <row r="29098" spans="2:9">
      <c r="B29098" s="1"/>
      <c r="C29098" s="29"/>
      <c r="D29098" s="27"/>
      <c r="E29098" s="27"/>
      <c r="F29098" s="27"/>
      <c r="G29098" s="1"/>
      <c r="H29098" s="1"/>
      <c r="I29098" s="1"/>
    </row>
    <row r="29099" spans="2:9">
      <c r="B29099" s="1"/>
      <c r="C29099" s="29"/>
      <c r="D29099" s="27"/>
      <c r="E29099" s="27"/>
      <c r="F29099" s="27"/>
      <c r="G29099" s="1"/>
      <c r="H29099" s="1"/>
      <c r="I29099" s="1"/>
    </row>
    <row r="29100" spans="2:9">
      <c r="B29100" s="1"/>
      <c r="C29100" s="29"/>
      <c r="D29100" s="27"/>
      <c r="E29100" s="27"/>
      <c r="F29100" s="27"/>
      <c r="G29100" s="1"/>
      <c r="H29100" s="1"/>
      <c r="I29100" s="1"/>
    </row>
    <row r="29101" spans="2:9">
      <c r="B29101" s="1"/>
      <c r="C29101" s="29"/>
      <c r="D29101" s="27"/>
      <c r="E29101" s="27"/>
      <c r="F29101" s="27"/>
      <c r="G29101" s="1"/>
      <c r="H29101" s="1"/>
      <c r="I29101" s="1"/>
    </row>
    <row r="29102" spans="2:9">
      <c r="B29102" s="1"/>
      <c r="C29102" s="29"/>
      <c r="D29102" s="27"/>
      <c r="E29102" s="27"/>
      <c r="F29102" s="27"/>
      <c r="G29102" s="1"/>
      <c r="H29102" s="1"/>
      <c r="I29102" s="1"/>
    </row>
    <row r="29103" spans="2:9">
      <c r="B29103" s="1"/>
      <c r="C29103" s="29"/>
      <c r="D29103" s="27"/>
      <c r="E29103" s="27"/>
      <c r="F29103" s="27"/>
      <c r="G29103" s="1"/>
      <c r="H29103" s="1"/>
      <c r="I29103" s="1"/>
    </row>
    <row r="29104" spans="2:9">
      <c r="B29104" s="1"/>
      <c r="C29104" s="29"/>
      <c r="D29104" s="27"/>
      <c r="E29104" s="27"/>
      <c r="F29104" s="27"/>
      <c r="G29104" s="1"/>
      <c r="H29104" s="1"/>
      <c r="I29104" s="1"/>
    </row>
    <row r="29105" spans="2:9">
      <c r="B29105" s="1"/>
      <c r="C29105" s="29"/>
      <c r="D29105" s="27"/>
      <c r="E29105" s="27"/>
      <c r="F29105" s="27"/>
      <c r="G29105" s="1"/>
      <c r="H29105" s="1"/>
      <c r="I29105" s="1"/>
    </row>
    <row r="29106" spans="2:9">
      <c r="B29106" s="1"/>
      <c r="C29106" s="29"/>
      <c r="D29106" s="27"/>
      <c r="E29106" s="27"/>
      <c r="F29106" s="27"/>
      <c r="G29106" s="1"/>
      <c r="H29106" s="1"/>
      <c r="I29106" s="1"/>
    </row>
    <row r="29107" spans="2:9">
      <c r="B29107" s="1"/>
      <c r="C29107" s="29"/>
      <c r="D29107" s="27"/>
      <c r="E29107" s="27"/>
      <c r="F29107" s="27"/>
      <c r="G29107" s="1"/>
      <c r="H29107" s="1"/>
      <c r="I29107" s="1"/>
    </row>
    <row r="29108" spans="2:9">
      <c r="B29108" s="1"/>
      <c r="C29108" s="29"/>
      <c r="D29108" s="27"/>
      <c r="E29108" s="27"/>
      <c r="F29108" s="27"/>
      <c r="G29108" s="1"/>
      <c r="H29108" s="1"/>
      <c r="I29108" s="1"/>
    </row>
    <row r="29109" spans="2:9">
      <c r="B29109" s="1"/>
      <c r="C29109" s="29"/>
      <c r="D29109" s="27"/>
      <c r="E29109" s="27"/>
      <c r="F29109" s="27"/>
      <c r="G29109" s="1"/>
      <c r="H29109" s="1"/>
      <c r="I29109" s="1"/>
    </row>
    <row r="29110" spans="2:9">
      <c r="B29110" s="1"/>
      <c r="C29110" s="29"/>
      <c r="D29110" s="27"/>
      <c r="E29110" s="27"/>
      <c r="F29110" s="27"/>
      <c r="G29110" s="1"/>
      <c r="H29110" s="1"/>
      <c r="I29110" s="1"/>
    </row>
    <row r="29111" spans="2:9">
      <c r="B29111" s="1"/>
      <c r="C29111" s="29"/>
      <c r="D29111" s="27"/>
      <c r="E29111" s="27"/>
      <c r="F29111" s="27"/>
      <c r="G29111" s="1"/>
      <c r="H29111" s="1"/>
      <c r="I29111" s="1"/>
    </row>
    <row r="29112" spans="2:9">
      <c r="B29112" s="1"/>
      <c r="C29112" s="29"/>
      <c r="D29112" s="27"/>
      <c r="E29112" s="27"/>
      <c r="F29112" s="27"/>
      <c r="G29112" s="1"/>
      <c r="H29112" s="1"/>
      <c r="I29112" s="1"/>
    </row>
    <row r="29113" spans="2:9">
      <c r="B29113" s="1"/>
      <c r="C29113" s="29"/>
      <c r="D29113" s="27"/>
      <c r="E29113" s="27"/>
      <c r="F29113" s="27"/>
      <c r="G29113" s="1"/>
      <c r="H29113" s="1"/>
      <c r="I29113" s="1"/>
    </row>
    <row r="29114" spans="2:9">
      <c r="B29114" s="1"/>
      <c r="C29114" s="29"/>
      <c r="D29114" s="27"/>
      <c r="E29114" s="27"/>
      <c r="F29114" s="27"/>
      <c r="G29114" s="1"/>
      <c r="H29114" s="1"/>
      <c r="I29114" s="1"/>
    </row>
    <row r="29115" spans="2:9">
      <c r="B29115" s="1"/>
      <c r="C29115" s="29"/>
      <c r="D29115" s="27"/>
      <c r="E29115" s="27"/>
      <c r="F29115" s="27"/>
      <c r="G29115" s="1"/>
      <c r="H29115" s="1"/>
      <c r="I29115" s="1"/>
    </row>
    <row r="29116" spans="2:9">
      <c r="B29116" s="1"/>
      <c r="C29116" s="29"/>
      <c r="D29116" s="27"/>
      <c r="E29116" s="27"/>
      <c r="F29116" s="27"/>
      <c r="G29116" s="1"/>
      <c r="H29116" s="1"/>
      <c r="I29116" s="1"/>
    </row>
    <row r="29117" spans="2:9">
      <c r="B29117" s="1"/>
      <c r="C29117" s="29"/>
      <c r="D29117" s="27"/>
      <c r="E29117" s="27"/>
      <c r="F29117" s="27"/>
      <c r="G29117" s="1"/>
      <c r="H29117" s="1"/>
      <c r="I29117" s="1"/>
    </row>
    <row r="29118" spans="2:9">
      <c r="B29118" s="1"/>
      <c r="C29118" s="29"/>
      <c r="D29118" s="27"/>
      <c r="E29118" s="27"/>
      <c r="F29118" s="27"/>
      <c r="G29118" s="1"/>
      <c r="H29118" s="1"/>
      <c r="I29118" s="1"/>
    </row>
    <row r="29119" spans="2:9">
      <c r="B29119" s="1"/>
      <c r="C29119" s="29"/>
      <c r="D29119" s="27"/>
      <c r="E29119" s="27"/>
      <c r="F29119" s="27"/>
      <c r="G29119" s="1"/>
      <c r="H29119" s="1"/>
      <c r="I29119" s="1"/>
    </row>
    <row r="29120" spans="2:9">
      <c r="B29120" s="1"/>
      <c r="C29120" s="29"/>
      <c r="D29120" s="27"/>
      <c r="E29120" s="27"/>
      <c r="F29120" s="27"/>
      <c r="G29120" s="1"/>
      <c r="H29120" s="1"/>
      <c r="I29120" s="1"/>
    </row>
    <row r="29121" spans="2:9">
      <c r="B29121" s="1"/>
      <c r="C29121" s="29"/>
      <c r="D29121" s="27"/>
      <c r="E29121" s="27"/>
      <c r="F29121" s="27"/>
      <c r="G29121" s="1"/>
      <c r="H29121" s="1"/>
      <c r="I29121" s="1"/>
    </row>
    <row r="29122" spans="2:9">
      <c r="B29122" s="1"/>
      <c r="C29122" s="29"/>
      <c r="D29122" s="27"/>
      <c r="E29122" s="27"/>
      <c r="F29122" s="27"/>
      <c r="G29122" s="1"/>
      <c r="H29122" s="1"/>
      <c r="I29122" s="1"/>
    </row>
    <row r="29123" spans="2:9">
      <c r="B29123" s="1"/>
      <c r="C29123" s="29"/>
      <c r="D29123" s="27"/>
      <c r="E29123" s="27"/>
      <c r="F29123" s="27"/>
      <c r="G29123" s="1"/>
      <c r="H29123" s="1"/>
      <c r="I29123" s="1"/>
    </row>
    <row r="29124" spans="2:9">
      <c r="B29124" s="1"/>
      <c r="C29124" s="29"/>
      <c r="D29124" s="27"/>
      <c r="E29124" s="27"/>
      <c r="F29124" s="27"/>
      <c r="G29124" s="1"/>
      <c r="H29124" s="1"/>
      <c r="I29124" s="1"/>
    </row>
    <row r="29125" spans="2:9">
      <c r="B29125" s="1"/>
      <c r="C29125" s="29"/>
      <c r="D29125" s="27"/>
      <c r="E29125" s="27"/>
      <c r="F29125" s="27"/>
      <c r="G29125" s="1"/>
      <c r="H29125" s="1"/>
      <c r="I29125" s="1"/>
    </row>
    <row r="29126" spans="2:9">
      <c r="B29126" s="1"/>
      <c r="C29126" s="29"/>
      <c r="D29126" s="27"/>
      <c r="E29126" s="27"/>
      <c r="F29126" s="27"/>
      <c r="G29126" s="1"/>
      <c r="H29126" s="1"/>
      <c r="I29126" s="1"/>
    </row>
    <row r="29127" spans="2:9">
      <c r="B29127" s="1"/>
      <c r="C29127" s="29"/>
      <c r="D29127" s="27"/>
      <c r="E29127" s="27"/>
      <c r="F29127" s="27"/>
      <c r="G29127" s="1"/>
      <c r="H29127" s="1"/>
      <c r="I29127" s="1"/>
    </row>
    <row r="29128" spans="2:9">
      <c r="B29128" s="1"/>
      <c r="C29128" s="29"/>
      <c r="D29128" s="27"/>
      <c r="E29128" s="27"/>
      <c r="F29128" s="27"/>
      <c r="G29128" s="1"/>
      <c r="H29128" s="1"/>
      <c r="I29128" s="1"/>
    </row>
    <row r="29129" spans="2:9">
      <c r="B29129" s="1"/>
      <c r="C29129" s="29"/>
      <c r="D29129" s="27"/>
      <c r="E29129" s="27"/>
      <c r="F29129" s="27"/>
      <c r="G29129" s="1"/>
      <c r="H29129" s="1"/>
      <c r="I29129" s="1"/>
    </row>
    <row r="29130" spans="2:9">
      <c r="B29130" s="1"/>
      <c r="C29130" s="29"/>
      <c r="D29130" s="27"/>
      <c r="E29130" s="27"/>
      <c r="F29130" s="27"/>
      <c r="G29130" s="1"/>
      <c r="H29130" s="1"/>
      <c r="I29130" s="1"/>
    </row>
    <row r="29131" spans="2:9">
      <c r="B29131" s="1"/>
      <c r="C29131" s="29"/>
      <c r="D29131" s="27"/>
      <c r="E29131" s="27"/>
      <c r="F29131" s="27"/>
      <c r="G29131" s="1"/>
      <c r="H29131" s="1"/>
      <c r="I29131" s="1"/>
    </row>
    <row r="29132" spans="2:9">
      <c r="B29132" s="1"/>
      <c r="C29132" s="29"/>
      <c r="D29132" s="27"/>
      <c r="E29132" s="27"/>
      <c r="F29132" s="27"/>
      <c r="G29132" s="1"/>
      <c r="H29132" s="1"/>
      <c r="I29132" s="1"/>
    </row>
    <row r="29133" spans="2:9">
      <c r="B29133" s="1"/>
      <c r="C29133" s="29"/>
      <c r="D29133" s="27"/>
      <c r="E29133" s="27"/>
      <c r="F29133" s="27"/>
      <c r="G29133" s="1"/>
      <c r="H29133" s="1"/>
      <c r="I29133" s="1"/>
    </row>
    <row r="29134" spans="2:9">
      <c r="B29134" s="1"/>
      <c r="C29134" s="29"/>
      <c r="D29134" s="27"/>
      <c r="E29134" s="27"/>
      <c r="F29134" s="27"/>
      <c r="G29134" s="1"/>
      <c r="H29134" s="1"/>
      <c r="I29134" s="1"/>
    </row>
    <row r="29135" spans="2:9">
      <c r="B29135" s="1"/>
      <c r="C29135" s="29"/>
      <c r="D29135" s="27"/>
      <c r="E29135" s="27"/>
      <c r="F29135" s="27"/>
      <c r="G29135" s="1"/>
      <c r="H29135" s="1"/>
      <c r="I29135" s="1"/>
    </row>
    <row r="29136" spans="2:9">
      <c r="B29136" s="1"/>
      <c r="C29136" s="29"/>
      <c r="D29136" s="27"/>
      <c r="E29136" s="27"/>
      <c r="F29136" s="27"/>
      <c r="G29136" s="1"/>
      <c r="H29136" s="1"/>
      <c r="I29136" s="1"/>
    </row>
    <row r="29137" spans="2:9">
      <c r="B29137" s="1"/>
      <c r="C29137" s="29"/>
      <c r="D29137" s="27"/>
      <c r="E29137" s="27"/>
      <c r="F29137" s="27"/>
      <c r="G29137" s="1"/>
      <c r="H29137" s="1"/>
      <c r="I29137" s="1"/>
    </row>
    <row r="29138" spans="2:9">
      <c r="B29138" s="1"/>
      <c r="C29138" s="29"/>
      <c r="D29138" s="27"/>
      <c r="E29138" s="27"/>
      <c r="F29138" s="27"/>
      <c r="G29138" s="1"/>
      <c r="H29138" s="1"/>
      <c r="I29138" s="1"/>
    </row>
    <row r="29139" spans="2:9">
      <c r="B29139" s="1"/>
      <c r="C29139" s="29"/>
      <c r="D29139" s="27"/>
      <c r="E29139" s="27"/>
      <c r="F29139" s="27"/>
      <c r="G29139" s="1"/>
      <c r="H29139" s="1"/>
      <c r="I29139" s="1"/>
    </row>
    <row r="29140" spans="2:9">
      <c r="B29140" s="1"/>
      <c r="C29140" s="29"/>
      <c r="D29140" s="27"/>
      <c r="E29140" s="27"/>
      <c r="F29140" s="27"/>
      <c r="G29140" s="1"/>
      <c r="H29140" s="1"/>
      <c r="I29140" s="1"/>
    </row>
    <row r="29141" spans="2:9">
      <c r="B29141" s="1"/>
      <c r="C29141" s="29"/>
      <c r="D29141" s="27"/>
      <c r="E29141" s="27"/>
      <c r="F29141" s="27"/>
      <c r="G29141" s="1"/>
      <c r="H29141" s="1"/>
      <c r="I29141" s="1"/>
    </row>
    <row r="29142" spans="2:9">
      <c r="B29142" s="1"/>
      <c r="C29142" s="29"/>
      <c r="D29142" s="27"/>
      <c r="E29142" s="27"/>
      <c r="F29142" s="27"/>
      <c r="G29142" s="1"/>
      <c r="H29142" s="1"/>
      <c r="I29142" s="1"/>
    </row>
    <row r="29143" spans="2:9">
      <c r="B29143" s="1"/>
      <c r="C29143" s="29"/>
      <c r="D29143" s="27"/>
      <c r="E29143" s="27"/>
      <c r="F29143" s="27"/>
      <c r="G29143" s="1"/>
      <c r="H29143" s="1"/>
      <c r="I29143" s="1"/>
    </row>
    <row r="29144" spans="2:9">
      <c r="B29144" s="1"/>
      <c r="C29144" s="29"/>
      <c r="D29144" s="27"/>
      <c r="E29144" s="27"/>
      <c r="F29144" s="27"/>
      <c r="G29144" s="1"/>
      <c r="H29144" s="1"/>
      <c r="I29144" s="1"/>
    </row>
    <row r="29145" spans="2:9">
      <c r="B29145" s="1"/>
      <c r="C29145" s="29"/>
      <c r="D29145" s="27"/>
      <c r="E29145" s="27"/>
      <c r="F29145" s="27"/>
      <c r="G29145" s="1"/>
      <c r="H29145" s="1"/>
      <c r="I29145" s="1"/>
    </row>
    <row r="29146" spans="2:9">
      <c r="B29146" s="1"/>
      <c r="C29146" s="29"/>
      <c r="D29146" s="27"/>
      <c r="E29146" s="27"/>
      <c r="F29146" s="27"/>
      <c r="G29146" s="1"/>
      <c r="H29146" s="1"/>
      <c r="I29146" s="1"/>
    </row>
    <row r="29147" spans="2:9">
      <c r="B29147" s="1"/>
      <c r="C29147" s="29"/>
      <c r="D29147" s="27"/>
      <c r="E29147" s="27"/>
      <c r="F29147" s="27"/>
      <c r="G29147" s="1"/>
      <c r="H29147" s="1"/>
      <c r="I29147" s="1"/>
    </row>
    <row r="29148" spans="2:9">
      <c r="B29148" s="1"/>
      <c r="C29148" s="29"/>
      <c r="D29148" s="27"/>
      <c r="E29148" s="27"/>
      <c r="F29148" s="27"/>
      <c r="G29148" s="1"/>
      <c r="H29148" s="1"/>
      <c r="I29148" s="1"/>
    </row>
    <row r="29149" spans="2:9">
      <c r="B29149" s="1"/>
      <c r="C29149" s="29"/>
      <c r="D29149" s="27"/>
      <c r="E29149" s="27"/>
      <c r="F29149" s="27"/>
      <c r="G29149" s="1"/>
      <c r="H29149" s="1"/>
      <c r="I29149" s="1"/>
    </row>
    <row r="29150" spans="2:9">
      <c r="B29150" s="1"/>
      <c r="C29150" s="29"/>
      <c r="D29150" s="27"/>
      <c r="E29150" s="27"/>
      <c r="F29150" s="27"/>
      <c r="G29150" s="1"/>
      <c r="H29150" s="1"/>
      <c r="I29150" s="1"/>
    </row>
    <row r="29151" spans="2:9">
      <c r="B29151" s="1"/>
      <c r="C29151" s="29"/>
      <c r="D29151" s="27"/>
      <c r="E29151" s="27"/>
      <c r="F29151" s="27"/>
      <c r="G29151" s="1"/>
      <c r="H29151" s="1"/>
      <c r="I29151" s="1"/>
    </row>
    <row r="29152" spans="2:9">
      <c r="B29152" s="1"/>
      <c r="C29152" s="29"/>
      <c r="D29152" s="27"/>
      <c r="E29152" s="27"/>
      <c r="F29152" s="27"/>
      <c r="G29152" s="1"/>
      <c r="H29152" s="1"/>
      <c r="I29152" s="1"/>
    </row>
    <row r="29153" spans="2:9">
      <c r="B29153" s="1"/>
      <c r="C29153" s="29"/>
      <c r="D29153" s="27"/>
      <c r="E29153" s="27"/>
      <c r="F29153" s="27"/>
      <c r="G29153" s="1"/>
      <c r="H29153" s="1"/>
      <c r="I29153" s="1"/>
    </row>
    <row r="29154" spans="2:9">
      <c r="B29154" s="1"/>
      <c r="C29154" s="29"/>
      <c r="D29154" s="27"/>
      <c r="E29154" s="27"/>
      <c r="F29154" s="27"/>
      <c r="G29154" s="1"/>
      <c r="H29154" s="1"/>
      <c r="I29154" s="1"/>
    </row>
    <row r="29155" spans="2:9">
      <c r="B29155" s="1"/>
      <c r="C29155" s="29"/>
      <c r="D29155" s="27"/>
      <c r="E29155" s="27"/>
      <c r="F29155" s="27"/>
      <c r="G29155" s="1"/>
      <c r="H29155" s="1"/>
      <c r="I29155" s="1"/>
    </row>
    <row r="29156" spans="2:9">
      <c r="B29156" s="1"/>
      <c r="C29156" s="29"/>
      <c r="D29156" s="27"/>
      <c r="E29156" s="27"/>
      <c r="F29156" s="27"/>
      <c r="G29156" s="1"/>
      <c r="H29156" s="1"/>
      <c r="I29156" s="1"/>
    </row>
    <row r="29157" spans="2:9">
      <c r="B29157" s="1"/>
      <c r="C29157" s="29"/>
      <c r="D29157" s="27"/>
      <c r="E29157" s="27"/>
      <c r="F29157" s="27"/>
      <c r="G29157" s="1"/>
      <c r="H29157" s="1"/>
      <c r="I29157" s="1"/>
    </row>
    <row r="29158" spans="2:9">
      <c r="B29158" s="1"/>
      <c r="C29158" s="29"/>
      <c r="D29158" s="27"/>
      <c r="E29158" s="27"/>
      <c r="F29158" s="27"/>
      <c r="G29158" s="1"/>
      <c r="H29158" s="1"/>
      <c r="I29158" s="1"/>
    </row>
    <row r="29159" spans="2:9">
      <c r="B29159" s="1"/>
      <c r="C29159" s="29"/>
      <c r="D29159" s="27"/>
      <c r="E29159" s="27"/>
      <c r="F29159" s="27"/>
      <c r="G29159" s="1"/>
      <c r="H29159" s="1"/>
      <c r="I29159" s="1"/>
    </row>
    <row r="29160" spans="2:9">
      <c r="B29160" s="1"/>
      <c r="C29160" s="29"/>
      <c r="D29160" s="27"/>
      <c r="E29160" s="27"/>
      <c r="F29160" s="27"/>
      <c r="G29160" s="1"/>
      <c r="H29160" s="1"/>
      <c r="I29160" s="1"/>
    </row>
    <row r="29161" spans="2:9">
      <c r="B29161" s="1"/>
      <c r="C29161" s="29"/>
      <c r="D29161" s="27"/>
      <c r="E29161" s="27"/>
      <c r="F29161" s="27"/>
      <c r="G29161" s="1"/>
      <c r="H29161" s="1"/>
      <c r="I29161" s="1"/>
    </row>
    <row r="29162" spans="2:9">
      <c r="B29162" s="1"/>
      <c r="C29162" s="29"/>
      <c r="D29162" s="27"/>
      <c r="E29162" s="27"/>
      <c r="F29162" s="27"/>
      <c r="G29162" s="1"/>
      <c r="H29162" s="1"/>
      <c r="I29162" s="1"/>
    </row>
    <row r="29163" spans="2:9">
      <c r="B29163" s="1"/>
      <c r="C29163" s="29"/>
      <c r="D29163" s="27"/>
      <c r="E29163" s="27"/>
      <c r="F29163" s="27"/>
      <c r="G29163" s="1"/>
      <c r="H29163" s="1"/>
      <c r="I29163" s="1"/>
    </row>
    <row r="29164" spans="2:9">
      <c r="B29164" s="1"/>
      <c r="C29164" s="29"/>
      <c r="D29164" s="27"/>
      <c r="E29164" s="27"/>
      <c r="F29164" s="27"/>
      <c r="G29164" s="1"/>
      <c r="H29164" s="1"/>
      <c r="I29164" s="1"/>
    </row>
    <row r="29165" spans="2:9">
      <c r="B29165" s="1"/>
      <c r="C29165" s="29"/>
      <c r="D29165" s="27"/>
      <c r="E29165" s="27"/>
      <c r="F29165" s="27"/>
      <c r="G29165" s="1"/>
      <c r="H29165" s="1"/>
      <c r="I29165" s="1"/>
    </row>
    <row r="29166" spans="2:9">
      <c r="B29166" s="1"/>
      <c r="C29166" s="29"/>
      <c r="D29166" s="27"/>
      <c r="E29166" s="27"/>
      <c r="F29166" s="27"/>
      <c r="G29166" s="1"/>
      <c r="H29166" s="1"/>
      <c r="I29166" s="1"/>
    </row>
    <row r="29167" spans="2:9">
      <c r="B29167" s="1"/>
      <c r="C29167" s="29"/>
      <c r="D29167" s="27"/>
      <c r="E29167" s="27"/>
      <c r="F29167" s="27"/>
      <c r="G29167" s="1"/>
      <c r="H29167" s="1"/>
      <c r="I29167" s="1"/>
    </row>
    <row r="29168" spans="2:9">
      <c r="B29168" s="1"/>
      <c r="C29168" s="29"/>
      <c r="D29168" s="27"/>
      <c r="E29168" s="27"/>
      <c r="F29168" s="27"/>
      <c r="G29168" s="1"/>
      <c r="H29168" s="1"/>
      <c r="I29168" s="1"/>
    </row>
    <row r="29169" spans="2:9">
      <c r="B29169" s="1"/>
      <c r="C29169" s="29"/>
      <c r="D29169" s="27"/>
      <c r="E29169" s="27"/>
      <c r="F29169" s="27"/>
      <c r="G29169" s="1"/>
      <c r="H29169" s="1"/>
      <c r="I29169" s="1"/>
    </row>
    <row r="29170" spans="2:9">
      <c r="B29170" s="1"/>
      <c r="C29170" s="29"/>
      <c r="D29170" s="27"/>
      <c r="E29170" s="27"/>
      <c r="F29170" s="27"/>
      <c r="G29170" s="1"/>
      <c r="H29170" s="1"/>
      <c r="I29170" s="1"/>
    </row>
    <row r="29171" spans="2:9">
      <c r="B29171" s="1"/>
      <c r="C29171" s="29"/>
      <c r="D29171" s="27"/>
      <c r="E29171" s="27"/>
      <c r="F29171" s="27"/>
      <c r="G29171" s="1"/>
      <c r="H29171" s="1"/>
      <c r="I29171" s="1"/>
    </row>
    <row r="29172" spans="2:9">
      <c r="B29172" s="1"/>
      <c r="C29172" s="29"/>
      <c r="D29172" s="27"/>
      <c r="E29172" s="27"/>
      <c r="F29172" s="27"/>
      <c r="G29172" s="1"/>
      <c r="H29172" s="1"/>
      <c r="I29172" s="1"/>
    </row>
    <row r="29173" spans="2:9">
      <c r="B29173" s="1"/>
      <c r="C29173" s="29"/>
      <c r="D29173" s="27"/>
      <c r="E29173" s="27"/>
      <c r="F29173" s="27"/>
      <c r="G29173" s="1"/>
      <c r="H29173" s="1"/>
      <c r="I29173" s="1"/>
    </row>
    <row r="29174" spans="2:9">
      <c r="B29174" s="1"/>
      <c r="C29174" s="29"/>
      <c r="D29174" s="27"/>
      <c r="E29174" s="27"/>
      <c r="F29174" s="27"/>
      <c r="G29174" s="1"/>
      <c r="H29174" s="1"/>
      <c r="I29174" s="1"/>
    </row>
    <row r="29175" spans="2:9">
      <c r="B29175" s="1"/>
      <c r="C29175" s="29"/>
      <c r="D29175" s="27"/>
      <c r="E29175" s="27"/>
      <c r="F29175" s="27"/>
      <c r="G29175" s="1"/>
      <c r="H29175" s="1"/>
      <c r="I29175" s="1"/>
    </row>
    <row r="29176" spans="2:9">
      <c r="B29176" s="1"/>
      <c r="C29176" s="29"/>
      <c r="D29176" s="27"/>
      <c r="E29176" s="27"/>
      <c r="F29176" s="27"/>
      <c r="G29176" s="1"/>
      <c r="H29176" s="1"/>
      <c r="I29176" s="1"/>
    </row>
    <row r="29177" spans="2:9">
      <c r="B29177" s="1"/>
      <c r="C29177" s="29"/>
      <c r="D29177" s="27"/>
      <c r="E29177" s="27"/>
      <c r="F29177" s="27"/>
      <c r="G29177" s="1"/>
      <c r="H29177" s="1"/>
      <c r="I29177" s="1"/>
    </row>
    <row r="29178" spans="2:9">
      <c r="B29178" s="1"/>
      <c r="C29178" s="29"/>
      <c r="D29178" s="27"/>
      <c r="E29178" s="27"/>
      <c r="F29178" s="27"/>
      <c r="G29178" s="1"/>
      <c r="H29178" s="1"/>
      <c r="I29178" s="1"/>
    </row>
    <row r="29179" spans="2:9">
      <c r="B29179" s="1"/>
      <c r="C29179" s="29"/>
      <c r="D29179" s="27"/>
      <c r="E29179" s="27"/>
      <c r="F29179" s="27"/>
      <c r="G29179" s="1"/>
      <c r="H29179" s="1"/>
      <c r="I29179" s="1"/>
    </row>
    <row r="29180" spans="2:9">
      <c r="B29180" s="1"/>
      <c r="C29180" s="29"/>
      <c r="D29180" s="27"/>
      <c r="E29180" s="27"/>
      <c r="F29180" s="27"/>
      <c r="G29180" s="1"/>
      <c r="H29180" s="1"/>
      <c r="I29180" s="1"/>
    </row>
    <row r="29181" spans="2:9">
      <c r="B29181" s="1"/>
      <c r="C29181" s="29"/>
      <c r="D29181" s="27"/>
      <c r="E29181" s="27"/>
      <c r="F29181" s="27"/>
      <c r="G29181" s="1"/>
      <c r="H29181" s="1"/>
      <c r="I29181" s="1"/>
    </row>
    <row r="29182" spans="2:9">
      <c r="B29182" s="1"/>
      <c r="C29182" s="29"/>
      <c r="D29182" s="27"/>
      <c r="E29182" s="27"/>
      <c r="F29182" s="27"/>
      <c r="G29182" s="1"/>
      <c r="H29182" s="1"/>
      <c r="I29182" s="1"/>
    </row>
    <row r="29183" spans="2:9">
      <c r="B29183" s="1"/>
      <c r="C29183" s="29"/>
      <c r="D29183" s="27"/>
      <c r="E29183" s="27"/>
      <c r="F29183" s="27"/>
      <c r="G29183" s="1"/>
      <c r="H29183" s="1"/>
      <c r="I29183" s="1"/>
    </row>
    <row r="29184" spans="2:9">
      <c r="B29184" s="1"/>
      <c r="C29184" s="29"/>
      <c r="D29184" s="27"/>
      <c r="E29184" s="27"/>
      <c r="F29184" s="27"/>
      <c r="G29184" s="1"/>
      <c r="H29184" s="1"/>
      <c r="I29184" s="1"/>
    </row>
    <row r="29185" spans="2:9">
      <c r="B29185" s="1"/>
      <c r="C29185" s="29"/>
      <c r="D29185" s="27"/>
      <c r="E29185" s="27"/>
      <c r="F29185" s="27"/>
      <c r="G29185" s="1"/>
      <c r="H29185" s="1"/>
      <c r="I29185" s="1"/>
    </row>
    <row r="29186" spans="2:9">
      <c r="B29186" s="1"/>
      <c r="C29186" s="29"/>
      <c r="D29186" s="27"/>
      <c r="E29186" s="27"/>
      <c r="F29186" s="27"/>
      <c r="G29186" s="1"/>
      <c r="H29186" s="1"/>
      <c r="I29186" s="1"/>
    </row>
    <row r="29187" spans="2:9">
      <c r="B29187" s="1"/>
      <c r="C29187" s="29"/>
      <c r="D29187" s="27"/>
      <c r="E29187" s="27"/>
      <c r="F29187" s="27"/>
      <c r="G29187" s="1"/>
      <c r="H29187" s="1"/>
      <c r="I29187" s="1"/>
    </row>
    <row r="29188" spans="2:9">
      <c r="B29188" s="1"/>
      <c r="C29188" s="29"/>
      <c r="D29188" s="27"/>
      <c r="E29188" s="27"/>
      <c r="F29188" s="27"/>
      <c r="G29188" s="1"/>
      <c r="H29188" s="1"/>
      <c r="I29188" s="1"/>
    </row>
    <row r="29189" spans="2:9">
      <c r="B29189" s="1"/>
      <c r="C29189" s="29"/>
      <c r="D29189" s="27"/>
      <c r="E29189" s="27"/>
      <c r="F29189" s="27"/>
      <c r="G29189" s="1"/>
      <c r="H29189" s="1"/>
      <c r="I29189" s="1"/>
    </row>
    <row r="29190" spans="2:9">
      <c r="B29190" s="1"/>
      <c r="C29190" s="29"/>
      <c r="D29190" s="27"/>
      <c r="E29190" s="27"/>
      <c r="F29190" s="27"/>
      <c r="G29190" s="1"/>
      <c r="H29190" s="1"/>
      <c r="I29190" s="1"/>
    </row>
    <row r="29191" spans="2:9">
      <c r="B29191" s="1"/>
      <c r="C29191" s="29"/>
      <c r="D29191" s="27"/>
      <c r="E29191" s="27"/>
      <c r="F29191" s="27"/>
      <c r="G29191" s="1"/>
      <c r="H29191" s="1"/>
      <c r="I29191" s="1"/>
    </row>
    <row r="29192" spans="2:9">
      <c r="B29192" s="1"/>
      <c r="C29192" s="29"/>
      <c r="D29192" s="27"/>
      <c r="E29192" s="27"/>
      <c r="F29192" s="27"/>
      <c r="G29192" s="1"/>
      <c r="H29192" s="1"/>
      <c r="I29192" s="1"/>
    </row>
    <row r="29193" spans="2:9">
      <c r="B29193" s="1"/>
      <c r="C29193" s="29"/>
      <c r="D29193" s="27"/>
      <c r="E29193" s="27"/>
      <c r="F29193" s="27"/>
      <c r="G29193" s="1"/>
      <c r="H29193" s="1"/>
      <c r="I29193" s="1"/>
    </row>
    <row r="29194" spans="2:9">
      <c r="B29194" s="1"/>
      <c r="C29194" s="29"/>
      <c r="D29194" s="27"/>
      <c r="E29194" s="27"/>
      <c r="F29194" s="27"/>
      <c r="G29194" s="1"/>
      <c r="H29194" s="1"/>
      <c r="I29194" s="1"/>
    </row>
    <row r="29195" spans="2:9">
      <c r="B29195" s="1"/>
      <c r="C29195" s="29"/>
      <c r="D29195" s="27"/>
      <c r="E29195" s="27"/>
      <c r="F29195" s="27"/>
      <c r="G29195" s="1"/>
      <c r="H29195" s="1"/>
      <c r="I29195" s="1"/>
    </row>
    <row r="29196" spans="2:9">
      <c r="B29196" s="1"/>
      <c r="C29196" s="29"/>
      <c r="D29196" s="27"/>
      <c r="E29196" s="27"/>
      <c r="F29196" s="27"/>
      <c r="G29196" s="1"/>
      <c r="H29196" s="1"/>
      <c r="I29196" s="1"/>
    </row>
    <row r="29197" spans="2:9">
      <c r="B29197" s="1"/>
      <c r="C29197" s="29"/>
      <c r="D29197" s="27"/>
      <c r="E29197" s="27"/>
      <c r="F29197" s="27"/>
      <c r="G29197" s="1"/>
      <c r="H29197" s="1"/>
      <c r="I29197" s="1"/>
    </row>
    <row r="29198" spans="2:9">
      <c r="B29198" s="1"/>
      <c r="C29198" s="29"/>
      <c r="D29198" s="27"/>
      <c r="E29198" s="27"/>
      <c r="F29198" s="27"/>
      <c r="G29198" s="1"/>
      <c r="H29198" s="1"/>
      <c r="I29198" s="1"/>
    </row>
    <row r="29199" spans="2:9">
      <c r="B29199" s="1"/>
      <c r="C29199" s="29"/>
      <c r="D29199" s="27"/>
      <c r="E29199" s="27"/>
      <c r="F29199" s="27"/>
      <c r="G29199" s="1"/>
      <c r="H29199" s="1"/>
      <c r="I29199" s="1"/>
    </row>
    <row r="29200" spans="2:9">
      <c r="B29200" s="1"/>
      <c r="C29200" s="29"/>
      <c r="D29200" s="27"/>
      <c r="E29200" s="27"/>
      <c r="F29200" s="27"/>
      <c r="G29200" s="1"/>
      <c r="H29200" s="1"/>
      <c r="I29200" s="1"/>
    </row>
    <row r="29201" spans="2:9">
      <c r="B29201" s="1"/>
      <c r="C29201" s="29"/>
      <c r="D29201" s="27"/>
      <c r="E29201" s="27"/>
      <c r="F29201" s="27"/>
      <c r="G29201" s="1"/>
      <c r="H29201" s="1"/>
      <c r="I29201" s="1"/>
    </row>
    <row r="29202" spans="2:9">
      <c r="B29202" s="1"/>
      <c r="C29202" s="29"/>
      <c r="D29202" s="27"/>
      <c r="E29202" s="27"/>
      <c r="F29202" s="27"/>
      <c r="G29202" s="1"/>
      <c r="H29202" s="1"/>
      <c r="I29202" s="1"/>
    </row>
    <row r="29203" spans="2:9">
      <c r="B29203" s="1"/>
      <c r="C29203" s="29"/>
      <c r="D29203" s="27"/>
      <c r="E29203" s="27"/>
      <c r="F29203" s="27"/>
      <c r="G29203" s="1"/>
      <c r="H29203" s="1"/>
      <c r="I29203" s="1"/>
    </row>
    <row r="29204" spans="2:9">
      <c r="B29204" s="1"/>
      <c r="C29204" s="29"/>
      <c r="D29204" s="27"/>
      <c r="E29204" s="27"/>
      <c r="F29204" s="27"/>
      <c r="G29204" s="1"/>
      <c r="H29204" s="1"/>
      <c r="I29204" s="1"/>
    </row>
    <row r="29205" spans="2:9">
      <c r="B29205" s="1"/>
      <c r="C29205" s="29"/>
      <c r="D29205" s="27"/>
      <c r="E29205" s="27"/>
      <c r="F29205" s="27"/>
      <c r="G29205" s="1"/>
      <c r="H29205" s="1"/>
      <c r="I29205" s="1"/>
    </row>
    <row r="29206" spans="2:9">
      <c r="B29206" s="1"/>
      <c r="C29206" s="29"/>
      <c r="D29206" s="27"/>
      <c r="E29206" s="27"/>
      <c r="F29206" s="27"/>
      <c r="G29206" s="1"/>
      <c r="H29206" s="1"/>
      <c r="I29206" s="1"/>
    </row>
    <row r="29207" spans="2:9">
      <c r="B29207" s="1"/>
      <c r="C29207" s="29"/>
      <c r="D29207" s="27"/>
      <c r="E29207" s="27"/>
      <c r="F29207" s="27"/>
      <c r="G29207" s="1"/>
      <c r="H29207" s="1"/>
      <c r="I29207" s="1"/>
    </row>
    <row r="29208" spans="2:9">
      <c r="B29208" s="1"/>
      <c r="C29208" s="29"/>
      <c r="D29208" s="27"/>
      <c r="E29208" s="27"/>
      <c r="F29208" s="27"/>
      <c r="G29208" s="1"/>
      <c r="H29208" s="1"/>
      <c r="I29208" s="1"/>
    </row>
    <row r="29209" spans="2:9">
      <c r="B29209" s="1"/>
      <c r="C29209" s="29"/>
      <c r="D29209" s="27"/>
      <c r="E29209" s="27"/>
      <c r="F29209" s="27"/>
      <c r="G29209" s="1"/>
      <c r="H29209" s="1"/>
      <c r="I29209" s="1"/>
    </row>
    <row r="29210" spans="2:9">
      <c r="B29210" s="1"/>
      <c r="C29210" s="29"/>
      <c r="D29210" s="27"/>
      <c r="E29210" s="27"/>
      <c r="F29210" s="27"/>
      <c r="G29210" s="1"/>
      <c r="H29210" s="1"/>
      <c r="I29210" s="1"/>
    </row>
    <row r="29211" spans="2:9">
      <c r="B29211" s="1"/>
      <c r="C29211" s="29"/>
      <c r="D29211" s="27"/>
      <c r="E29211" s="27"/>
      <c r="F29211" s="27"/>
      <c r="G29211" s="1"/>
      <c r="H29211" s="1"/>
      <c r="I29211" s="1"/>
    </row>
    <row r="29212" spans="2:9">
      <c r="B29212" s="1"/>
      <c r="C29212" s="29"/>
      <c r="D29212" s="27"/>
      <c r="E29212" s="27"/>
      <c r="F29212" s="27"/>
      <c r="G29212" s="1"/>
      <c r="H29212" s="1"/>
      <c r="I29212" s="1"/>
    </row>
    <row r="29213" spans="2:9">
      <c r="B29213" s="1"/>
      <c r="C29213" s="29"/>
      <c r="D29213" s="27"/>
      <c r="E29213" s="27"/>
      <c r="F29213" s="27"/>
      <c r="G29213" s="1"/>
      <c r="H29213" s="1"/>
      <c r="I29213" s="1"/>
    </row>
    <row r="29214" spans="2:9">
      <c r="B29214" s="1"/>
      <c r="C29214" s="29"/>
      <c r="D29214" s="27"/>
      <c r="E29214" s="27"/>
      <c r="F29214" s="27"/>
      <c r="G29214" s="1"/>
      <c r="H29214" s="1"/>
      <c r="I29214" s="1"/>
    </row>
    <row r="29215" spans="2:9">
      <c r="B29215" s="1"/>
      <c r="C29215" s="29"/>
      <c r="D29215" s="27"/>
      <c r="E29215" s="27"/>
      <c r="F29215" s="27"/>
      <c r="G29215" s="1"/>
      <c r="H29215" s="1"/>
      <c r="I29215" s="1"/>
    </row>
    <row r="29216" spans="2:9">
      <c r="B29216" s="1"/>
      <c r="C29216" s="29"/>
      <c r="D29216" s="27"/>
      <c r="E29216" s="27"/>
      <c r="F29216" s="27"/>
      <c r="G29216" s="1"/>
      <c r="H29216" s="1"/>
      <c r="I29216" s="1"/>
    </row>
    <row r="29217" spans="2:9">
      <c r="B29217" s="1"/>
      <c r="C29217" s="29"/>
      <c r="D29217" s="27"/>
      <c r="E29217" s="27"/>
      <c r="F29217" s="27"/>
      <c r="G29217" s="1"/>
      <c r="H29217" s="1"/>
      <c r="I29217" s="1"/>
    </row>
    <row r="29218" spans="2:9">
      <c r="B29218" s="1"/>
      <c r="C29218" s="29"/>
      <c r="D29218" s="27"/>
      <c r="E29218" s="27"/>
      <c r="F29218" s="27"/>
      <c r="G29218" s="1"/>
      <c r="H29218" s="1"/>
      <c r="I29218" s="1"/>
    </row>
    <row r="29219" spans="2:9">
      <c r="B29219" s="1"/>
      <c r="C29219" s="29"/>
      <c r="D29219" s="27"/>
      <c r="E29219" s="27"/>
      <c r="F29219" s="27"/>
      <c r="G29219" s="1"/>
      <c r="H29219" s="1"/>
      <c r="I29219" s="1"/>
    </row>
    <row r="29220" spans="2:9">
      <c r="B29220" s="1"/>
      <c r="C29220" s="29"/>
      <c r="D29220" s="27"/>
      <c r="E29220" s="27"/>
      <c r="F29220" s="27"/>
      <c r="G29220" s="1"/>
      <c r="H29220" s="1"/>
      <c r="I29220" s="1"/>
    </row>
    <row r="29221" spans="2:9">
      <c r="B29221" s="1"/>
      <c r="C29221" s="29"/>
      <c r="D29221" s="27"/>
      <c r="E29221" s="27"/>
      <c r="F29221" s="27"/>
      <c r="G29221" s="1"/>
      <c r="H29221" s="1"/>
      <c r="I29221" s="1"/>
    </row>
    <row r="29222" spans="2:9">
      <c r="B29222" s="1"/>
      <c r="C29222" s="29"/>
      <c r="D29222" s="27"/>
      <c r="E29222" s="27"/>
      <c r="F29222" s="27"/>
      <c r="G29222" s="1"/>
      <c r="H29222" s="1"/>
      <c r="I29222" s="1"/>
    </row>
    <row r="29223" spans="2:9">
      <c r="B29223" s="1"/>
      <c r="C29223" s="29"/>
      <c r="D29223" s="27"/>
      <c r="E29223" s="27"/>
      <c r="F29223" s="27"/>
      <c r="G29223" s="1"/>
      <c r="H29223" s="1"/>
      <c r="I29223" s="1"/>
    </row>
    <row r="29224" spans="2:9">
      <c r="B29224" s="1"/>
      <c r="C29224" s="29"/>
      <c r="D29224" s="27"/>
      <c r="E29224" s="27"/>
      <c r="F29224" s="27"/>
      <c r="G29224" s="1"/>
      <c r="H29224" s="1"/>
      <c r="I29224" s="1"/>
    </row>
    <row r="29225" spans="2:9">
      <c r="B29225" s="1"/>
      <c r="C29225" s="29"/>
      <c r="D29225" s="27"/>
      <c r="E29225" s="27"/>
      <c r="F29225" s="27"/>
      <c r="G29225" s="1"/>
      <c r="H29225" s="1"/>
      <c r="I29225" s="1"/>
    </row>
    <row r="29226" spans="2:9">
      <c r="B29226" s="1"/>
      <c r="C29226" s="29"/>
      <c r="D29226" s="27"/>
      <c r="E29226" s="27"/>
      <c r="F29226" s="27"/>
      <c r="G29226" s="1"/>
      <c r="H29226" s="1"/>
      <c r="I29226" s="1"/>
    </row>
    <row r="29227" spans="2:9">
      <c r="B29227" s="1"/>
      <c r="C29227" s="29"/>
      <c r="D29227" s="27"/>
      <c r="E29227" s="27"/>
      <c r="F29227" s="27"/>
      <c r="G29227" s="1"/>
      <c r="H29227" s="1"/>
      <c r="I29227" s="1"/>
    </row>
    <row r="29228" spans="2:9">
      <c r="B29228" s="1"/>
      <c r="C29228" s="29"/>
      <c r="D29228" s="27"/>
      <c r="E29228" s="27"/>
      <c r="F29228" s="27"/>
      <c r="G29228" s="1"/>
      <c r="H29228" s="1"/>
      <c r="I29228" s="1"/>
    </row>
    <row r="29229" spans="2:9">
      <c r="B29229" s="1"/>
      <c r="C29229" s="29"/>
      <c r="D29229" s="27"/>
      <c r="E29229" s="27"/>
      <c r="F29229" s="27"/>
      <c r="G29229" s="1"/>
      <c r="H29229" s="1"/>
      <c r="I29229" s="1"/>
    </row>
    <row r="29230" spans="2:9">
      <c r="B29230" s="1"/>
      <c r="C29230" s="29"/>
      <c r="D29230" s="27"/>
      <c r="E29230" s="27"/>
      <c r="F29230" s="27"/>
      <c r="G29230" s="1"/>
      <c r="H29230" s="1"/>
      <c r="I29230" s="1"/>
    </row>
    <row r="29231" spans="2:9">
      <c r="B29231" s="1"/>
      <c r="C29231" s="29"/>
      <c r="D29231" s="27"/>
      <c r="E29231" s="27"/>
      <c r="F29231" s="27"/>
      <c r="G29231" s="1"/>
      <c r="H29231" s="1"/>
      <c r="I29231" s="1"/>
    </row>
    <row r="29232" spans="2:9">
      <c r="B29232" s="1"/>
      <c r="C29232" s="29"/>
      <c r="D29232" s="27"/>
      <c r="E29232" s="27"/>
      <c r="F29232" s="27"/>
      <c r="G29232" s="1"/>
      <c r="H29232" s="1"/>
      <c r="I29232" s="1"/>
    </row>
    <row r="29233" spans="2:9">
      <c r="B29233" s="1"/>
      <c r="C29233" s="29"/>
      <c r="D29233" s="27"/>
      <c r="E29233" s="27"/>
      <c r="F29233" s="27"/>
      <c r="G29233" s="1"/>
      <c r="H29233" s="1"/>
      <c r="I29233" s="1"/>
    </row>
    <row r="29234" spans="2:9">
      <c r="B29234" s="1"/>
      <c r="C29234" s="29"/>
      <c r="D29234" s="27"/>
      <c r="E29234" s="27"/>
      <c r="F29234" s="27"/>
      <c r="G29234" s="1"/>
      <c r="H29234" s="1"/>
      <c r="I29234" s="1"/>
    </row>
    <row r="29235" spans="2:9">
      <c r="B29235" s="1"/>
      <c r="C29235" s="29"/>
      <c r="D29235" s="27"/>
      <c r="E29235" s="27"/>
      <c r="F29235" s="27"/>
      <c r="G29235" s="1"/>
      <c r="H29235" s="1"/>
      <c r="I29235" s="1"/>
    </row>
    <row r="29236" spans="2:9">
      <c r="B29236" s="1"/>
      <c r="C29236" s="29"/>
      <c r="D29236" s="27"/>
      <c r="E29236" s="27"/>
      <c r="F29236" s="27"/>
      <c r="G29236" s="1"/>
      <c r="H29236" s="1"/>
      <c r="I29236" s="1"/>
    </row>
    <row r="29237" spans="2:9">
      <c r="B29237" s="1"/>
      <c r="C29237" s="29"/>
      <c r="D29237" s="27"/>
      <c r="E29237" s="27"/>
      <c r="F29237" s="27"/>
      <c r="G29237" s="1"/>
      <c r="H29237" s="1"/>
      <c r="I29237" s="1"/>
    </row>
    <row r="29238" spans="2:9">
      <c r="B29238" s="1"/>
      <c r="C29238" s="29"/>
      <c r="D29238" s="27"/>
      <c r="E29238" s="27"/>
      <c r="F29238" s="27"/>
      <c r="G29238" s="1"/>
      <c r="H29238" s="1"/>
      <c r="I29238" s="1"/>
    </row>
    <row r="29239" spans="2:9">
      <c r="B29239" s="1"/>
      <c r="C29239" s="29"/>
      <c r="D29239" s="27"/>
      <c r="E29239" s="27"/>
      <c r="F29239" s="27"/>
      <c r="G29239" s="1"/>
      <c r="H29239" s="1"/>
      <c r="I29239" s="1"/>
    </row>
    <row r="29240" spans="2:9">
      <c r="B29240" s="1"/>
      <c r="C29240" s="29"/>
      <c r="D29240" s="27"/>
      <c r="E29240" s="27"/>
      <c r="F29240" s="27"/>
      <c r="G29240" s="1"/>
      <c r="H29240" s="1"/>
      <c r="I29240" s="1"/>
    </row>
    <row r="29241" spans="2:9">
      <c r="B29241" s="1"/>
      <c r="C29241" s="29"/>
      <c r="D29241" s="27"/>
      <c r="E29241" s="27"/>
      <c r="F29241" s="27"/>
      <c r="G29241" s="1"/>
      <c r="H29241" s="1"/>
      <c r="I29241" s="1"/>
    </row>
    <row r="29242" spans="2:9">
      <c r="B29242" s="1"/>
      <c r="C29242" s="29"/>
      <c r="D29242" s="27"/>
      <c r="E29242" s="27"/>
      <c r="F29242" s="27"/>
      <c r="G29242" s="1"/>
      <c r="H29242" s="1"/>
      <c r="I29242" s="1"/>
    </row>
    <row r="29243" spans="2:9">
      <c r="B29243" s="1"/>
      <c r="C29243" s="29"/>
      <c r="D29243" s="27"/>
      <c r="E29243" s="27"/>
      <c r="F29243" s="27"/>
      <c r="G29243" s="1"/>
      <c r="H29243" s="1"/>
      <c r="I29243" s="1"/>
    </row>
    <row r="29244" spans="2:9">
      <c r="B29244" s="1"/>
      <c r="C29244" s="29"/>
      <c r="D29244" s="27"/>
      <c r="E29244" s="27"/>
      <c r="F29244" s="27"/>
      <c r="G29244" s="1"/>
      <c r="H29244" s="1"/>
      <c r="I29244" s="1"/>
    </row>
    <row r="29245" spans="2:9">
      <c r="B29245" s="1"/>
      <c r="C29245" s="29"/>
      <c r="D29245" s="27"/>
      <c r="E29245" s="27"/>
      <c r="F29245" s="27"/>
      <c r="G29245" s="1"/>
      <c r="H29245" s="1"/>
      <c r="I29245" s="1"/>
    </row>
    <row r="29246" spans="2:9">
      <c r="B29246" s="1"/>
      <c r="C29246" s="29"/>
      <c r="D29246" s="27"/>
      <c r="E29246" s="27"/>
      <c r="F29246" s="27"/>
      <c r="G29246" s="1"/>
      <c r="H29246" s="1"/>
      <c r="I29246" s="1"/>
    </row>
    <row r="29247" spans="2:9">
      <c r="B29247" s="1"/>
      <c r="C29247" s="29"/>
      <c r="D29247" s="27"/>
      <c r="E29247" s="27"/>
      <c r="F29247" s="27"/>
      <c r="G29247" s="1"/>
      <c r="H29247" s="1"/>
      <c r="I29247" s="1"/>
    </row>
    <row r="29248" spans="2:9">
      <c r="B29248" s="1"/>
      <c r="C29248" s="29"/>
      <c r="D29248" s="27"/>
      <c r="E29248" s="27"/>
      <c r="F29248" s="27"/>
      <c r="G29248" s="1"/>
      <c r="H29248" s="1"/>
      <c r="I29248" s="1"/>
    </row>
    <row r="29249" spans="2:9">
      <c r="B29249" s="1"/>
      <c r="C29249" s="29"/>
      <c r="D29249" s="27"/>
      <c r="E29249" s="27"/>
      <c r="F29249" s="27"/>
      <c r="G29249" s="1"/>
      <c r="H29249" s="1"/>
      <c r="I29249" s="1"/>
    </row>
    <row r="29250" spans="2:9">
      <c r="B29250" s="1"/>
      <c r="C29250" s="29"/>
      <c r="D29250" s="27"/>
      <c r="E29250" s="27"/>
      <c r="F29250" s="27"/>
      <c r="G29250" s="1"/>
      <c r="H29250" s="1"/>
      <c r="I29250" s="1"/>
    </row>
    <row r="29251" spans="2:9">
      <c r="B29251" s="1"/>
      <c r="C29251" s="29"/>
      <c r="D29251" s="27"/>
      <c r="E29251" s="27"/>
      <c r="F29251" s="27"/>
      <c r="G29251" s="1"/>
      <c r="H29251" s="1"/>
      <c r="I29251" s="1"/>
    </row>
    <row r="29252" spans="2:9">
      <c r="B29252" s="1"/>
      <c r="C29252" s="29"/>
      <c r="D29252" s="27"/>
      <c r="E29252" s="27"/>
      <c r="F29252" s="27"/>
      <c r="G29252" s="1"/>
      <c r="H29252" s="1"/>
      <c r="I29252" s="1"/>
    </row>
    <row r="29253" spans="2:9">
      <c r="B29253" s="1"/>
      <c r="C29253" s="29"/>
      <c r="D29253" s="27"/>
      <c r="E29253" s="27"/>
      <c r="F29253" s="27"/>
      <c r="G29253" s="1"/>
      <c r="H29253" s="1"/>
      <c r="I29253" s="1"/>
    </row>
    <row r="29254" spans="2:9">
      <c r="B29254" s="1"/>
      <c r="C29254" s="29"/>
      <c r="D29254" s="27"/>
      <c r="E29254" s="27"/>
      <c r="F29254" s="27"/>
      <c r="G29254" s="1"/>
      <c r="H29254" s="1"/>
      <c r="I29254" s="1"/>
    </row>
    <row r="29255" spans="2:9">
      <c r="B29255" s="1"/>
      <c r="C29255" s="29"/>
      <c r="D29255" s="27"/>
      <c r="E29255" s="27"/>
      <c r="F29255" s="27"/>
      <c r="G29255" s="1"/>
      <c r="H29255" s="1"/>
      <c r="I29255" s="1"/>
    </row>
    <row r="29256" spans="2:9">
      <c r="B29256" s="1"/>
      <c r="C29256" s="29"/>
      <c r="D29256" s="27"/>
      <c r="E29256" s="27"/>
      <c r="F29256" s="27"/>
      <c r="G29256" s="1"/>
      <c r="H29256" s="1"/>
      <c r="I29256" s="1"/>
    </row>
    <row r="29257" spans="2:9">
      <c r="B29257" s="1"/>
      <c r="C29257" s="29"/>
      <c r="D29257" s="27"/>
      <c r="E29257" s="27"/>
      <c r="F29257" s="27"/>
      <c r="G29257" s="1"/>
      <c r="H29257" s="1"/>
      <c r="I29257" s="1"/>
    </row>
    <row r="29258" spans="2:9">
      <c r="B29258" s="1"/>
      <c r="C29258" s="29"/>
      <c r="D29258" s="27"/>
      <c r="E29258" s="27"/>
      <c r="F29258" s="27"/>
      <c r="G29258" s="1"/>
      <c r="H29258" s="1"/>
      <c r="I29258" s="1"/>
    </row>
    <row r="29259" spans="2:9">
      <c r="B29259" s="1"/>
      <c r="C29259" s="29"/>
      <c r="D29259" s="27"/>
      <c r="E29259" s="27"/>
      <c r="F29259" s="27"/>
      <c r="G29259" s="1"/>
      <c r="H29259" s="1"/>
      <c r="I29259" s="1"/>
    </row>
    <row r="29260" spans="2:9">
      <c r="B29260" s="1"/>
      <c r="C29260" s="29"/>
      <c r="D29260" s="27"/>
      <c r="E29260" s="27"/>
      <c r="F29260" s="27"/>
      <c r="G29260" s="1"/>
      <c r="H29260" s="1"/>
      <c r="I29260" s="1"/>
    </row>
    <row r="29261" spans="2:9">
      <c r="B29261" s="1"/>
      <c r="C29261" s="29"/>
      <c r="D29261" s="27"/>
      <c r="E29261" s="27"/>
      <c r="F29261" s="27"/>
      <c r="G29261" s="1"/>
      <c r="H29261" s="1"/>
      <c r="I29261" s="1"/>
    </row>
    <row r="29262" spans="2:9">
      <c r="B29262" s="1"/>
      <c r="C29262" s="29"/>
      <c r="D29262" s="27"/>
      <c r="E29262" s="27"/>
      <c r="F29262" s="27"/>
      <c r="G29262" s="1"/>
      <c r="H29262" s="1"/>
      <c r="I29262" s="1"/>
    </row>
    <row r="29263" spans="2:9">
      <c r="B29263" s="1"/>
      <c r="C29263" s="29"/>
      <c r="D29263" s="27"/>
      <c r="E29263" s="27"/>
      <c r="F29263" s="27"/>
      <c r="G29263" s="1"/>
      <c r="H29263" s="1"/>
      <c r="I29263" s="1"/>
    </row>
    <row r="29264" spans="2:9">
      <c r="B29264" s="1"/>
      <c r="C29264" s="29"/>
      <c r="D29264" s="27"/>
      <c r="E29264" s="27"/>
      <c r="F29264" s="27"/>
      <c r="G29264" s="1"/>
      <c r="H29264" s="1"/>
      <c r="I29264" s="1"/>
    </row>
    <row r="29265" spans="2:9">
      <c r="B29265" s="1"/>
      <c r="C29265" s="29"/>
      <c r="D29265" s="27"/>
      <c r="E29265" s="27"/>
      <c r="F29265" s="27"/>
      <c r="G29265" s="1"/>
      <c r="H29265" s="1"/>
      <c r="I29265" s="1"/>
    </row>
    <row r="29266" spans="2:9">
      <c r="B29266" s="1"/>
      <c r="C29266" s="29"/>
      <c r="D29266" s="27"/>
      <c r="E29266" s="27"/>
      <c r="F29266" s="27"/>
      <c r="G29266" s="1"/>
      <c r="H29266" s="1"/>
      <c r="I29266" s="1"/>
    </row>
    <row r="29267" spans="2:9">
      <c r="B29267" s="1"/>
      <c r="C29267" s="29"/>
      <c r="D29267" s="27"/>
      <c r="E29267" s="27"/>
      <c r="F29267" s="27"/>
      <c r="G29267" s="1"/>
      <c r="H29267" s="1"/>
      <c r="I29267" s="1"/>
    </row>
    <row r="29268" spans="2:9">
      <c r="B29268" s="1"/>
      <c r="C29268" s="29"/>
      <c r="D29268" s="27"/>
      <c r="E29268" s="27"/>
      <c r="F29268" s="27"/>
      <c r="G29268" s="1"/>
      <c r="H29268" s="1"/>
      <c r="I29268" s="1"/>
    </row>
    <row r="29269" spans="2:9">
      <c r="B29269" s="1"/>
      <c r="C29269" s="29"/>
      <c r="D29269" s="27"/>
      <c r="E29269" s="27"/>
      <c r="F29269" s="27"/>
      <c r="G29269" s="1"/>
      <c r="H29269" s="1"/>
      <c r="I29269" s="1"/>
    </row>
    <row r="29270" spans="2:9">
      <c r="B29270" s="1"/>
      <c r="C29270" s="29"/>
      <c r="D29270" s="27"/>
      <c r="E29270" s="27"/>
      <c r="F29270" s="27"/>
      <c r="G29270" s="1"/>
      <c r="H29270" s="1"/>
      <c r="I29270" s="1"/>
    </row>
    <row r="29271" spans="2:9">
      <c r="B29271" s="1"/>
      <c r="C29271" s="29"/>
      <c r="D29271" s="27"/>
      <c r="E29271" s="27"/>
      <c r="F29271" s="27"/>
      <c r="G29271" s="1"/>
      <c r="H29271" s="1"/>
      <c r="I29271" s="1"/>
    </row>
    <row r="29272" spans="2:9">
      <c r="B29272" s="1"/>
      <c r="C29272" s="29"/>
      <c r="D29272" s="27"/>
      <c r="E29272" s="27"/>
      <c r="F29272" s="27"/>
      <c r="G29272" s="1"/>
      <c r="H29272" s="1"/>
      <c r="I29272" s="1"/>
    </row>
    <row r="29273" spans="2:9">
      <c r="B29273" s="1"/>
      <c r="C29273" s="29"/>
      <c r="D29273" s="27"/>
      <c r="E29273" s="27"/>
      <c r="F29273" s="27"/>
      <c r="G29273" s="1"/>
      <c r="H29273" s="1"/>
      <c r="I29273" s="1"/>
    </row>
    <row r="29274" spans="2:9">
      <c r="B29274" s="1"/>
      <c r="C29274" s="29"/>
      <c r="D29274" s="27"/>
      <c r="E29274" s="27"/>
      <c r="F29274" s="27"/>
      <c r="G29274" s="1"/>
      <c r="H29274" s="1"/>
      <c r="I29274" s="1"/>
    </row>
    <row r="29275" spans="2:9">
      <c r="B29275" s="1"/>
      <c r="C29275" s="29"/>
      <c r="D29275" s="27"/>
      <c r="E29275" s="27"/>
      <c r="F29275" s="27"/>
      <c r="G29275" s="1"/>
      <c r="H29275" s="1"/>
      <c r="I29275" s="1"/>
    </row>
    <row r="29276" spans="2:9">
      <c r="B29276" s="1"/>
      <c r="C29276" s="29"/>
      <c r="D29276" s="27"/>
      <c r="E29276" s="27"/>
      <c r="F29276" s="27"/>
      <c r="G29276" s="1"/>
      <c r="H29276" s="1"/>
      <c r="I29276" s="1"/>
    </row>
    <row r="29277" spans="2:9">
      <c r="B29277" s="1"/>
      <c r="C29277" s="29"/>
      <c r="D29277" s="27"/>
      <c r="E29277" s="27"/>
      <c r="F29277" s="27"/>
      <c r="G29277" s="1"/>
      <c r="H29277" s="1"/>
      <c r="I29277" s="1"/>
    </row>
    <row r="29278" spans="2:9">
      <c r="B29278" s="1"/>
      <c r="C29278" s="29"/>
      <c r="D29278" s="27"/>
      <c r="E29278" s="27"/>
      <c r="F29278" s="27"/>
      <c r="G29278" s="1"/>
      <c r="H29278" s="1"/>
      <c r="I29278" s="1"/>
    </row>
    <row r="29279" spans="2:9">
      <c r="B29279" s="1"/>
      <c r="C29279" s="29"/>
      <c r="D29279" s="27"/>
      <c r="E29279" s="27"/>
      <c r="F29279" s="27"/>
      <c r="G29279" s="1"/>
      <c r="H29279" s="1"/>
      <c r="I29279" s="1"/>
    </row>
    <row r="29280" spans="2:9">
      <c r="B29280" s="1"/>
      <c r="C29280" s="29"/>
      <c r="D29280" s="27"/>
      <c r="E29280" s="27"/>
      <c r="F29280" s="27"/>
      <c r="G29280" s="1"/>
      <c r="H29280" s="1"/>
      <c r="I29280" s="1"/>
    </row>
    <row r="29281" spans="2:9">
      <c r="B29281" s="1"/>
      <c r="C29281" s="29"/>
      <c r="D29281" s="27"/>
      <c r="E29281" s="27"/>
      <c r="F29281" s="27"/>
      <c r="G29281" s="1"/>
      <c r="H29281" s="1"/>
      <c r="I29281" s="1"/>
    </row>
    <row r="29282" spans="2:9">
      <c r="B29282" s="1"/>
      <c r="C29282" s="29"/>
      <c r="D29282" s="27"/>
      <c r="E29282" s="27"/>
      <c r="F29282" s="27"/>
      <c r="G29282" s="1"/>
      <c r="H29282" s="1"/>
      <c r="I29282" s="1"/>
    </row>
    <row r="29283" spans="2:9">
      <c r="B29283" s="1"/>
      <c r="C29283" s="29"/>
      <c r="D29283" s="27"/>
      <c r="E29283" s="27"/>
      <c r="F29283" s="27"/>
      <c r="G29283" s="1"/>
      <c r="H29283" s="1"/>
      <c r="I29283" s="1"/>
    </row>
    <row r="29284" spans="2:9">
      <c r="B29284" s="1"/>
      <c r="C29284" s="29"/>
      <c r="D29284" s="27"/>
      <c r="E29284" s="27"/>
      <c r="F29284" s="27"/>
      <c r="G29284" s="1"/>
      <c r="H29284" s="1"/>
      <c r="I29284" s="1"/>
    </row>
    <row r="29285" spans="2:9">
      <c r="B29285" s="1"/>
      <c r="C29285" s="29"/>
      <c r="D29285" s="27"/>
      <c r="E29285" s="27"/>
      <c r="F29285" s="27"/>
      <c r="G29285" s="1"/>
      <c r="H29285" s="1"/>
      <c r="I29285" s="1"/>
    </row>
    <row r="29286" spans="2:9">
      <c r="B29286" s="1"/>
      <c r="C29286" s="29"/>
      <c r="D29286" s="27"/>
      <c r="E29286" s="27"/>
      <c r="F29286" s="27"/>
      <c r="G29286" s="1"/>
      <c r="H29286" s="1"/>
      <c r="I29286" s="1"/>
    </row>
    <row r="29287" spans="2:9">
      <c r="B29287" s="1"/>
      <c r="C29287" s="29"/>
      <c r="D29287" s="27"/>
      <c r="E29287" s="27"/>
      <c r="F29287" s="27"/>
      <c r="G29287" s="1"/>
      <c r="H29287" s="1"/>
      <c r="I29287" s="1"/>
    </row>
    <row r="29288" spans="2:9">
      <c r="B29288" s="1"/>
      <c r="C29288" s="29"/>
      <c r="D29288" s="27"/>
      <c r="E29288" s="27"/>
      <c r="F29288" s="27"/>
      <c r="G29288" s="1"/>
      <c r="H29288" s="1"/>
      <c r="I29288" s="1"/>
    </row>
    <row r="29289" spans="2:9">
      <c r="B29289" s="1"/>
      <c r="C29289" s="29"/>
      <c r="D29289" s="27"/>
      <c r="E29289" s="27"/>
      <c r="F29289" s="27"/>
      <c r="G29289" s="1"/>
      <c r="H29289" s="1"/>
      <c r="I29289" s="1"/>
    </row>
    <row r="29290" spans="2:9">
      <c r="B29290" s="1"/>
      <c r="C29290" s="29"/>
      <c r="D29290" s="27"/>
      <c r="E29290" s="27"/>
      <c r="F29290" s="27"/>
      <c r="G29290" s="1"/>
      <c r="H29290" s="1"/>
      <c r="I29290" s="1"/>
    </row>
    <row r="29291" spans="2:9">
      <c r="B29291" s="1"/>
      <c r="C29291" s="29"/>
      <c r="D29291" s="27"/>
      <c r="E29291" s="27"/>
      <c r="F29291" s="27"/>
      <c r="G29291" s="1"/>
      <c r="H29291" s="1"/>
      <c r="I29291" s="1"/>
    </row>
    <row r="29292" spans="2:9">
      <c r="B29292" s="1"/>
      <c r="C29292" s="29"/>
      <c r="D29292" s="27"/>
      <c r="E29292" s="27"/>
      <c r="F29292" s="27"/>
      <c r="G29292" s="1"/>
      <c r="H29292" s="1"/>
      <c r="I29292" s="1"/>
    </row>
    <row r="29293" spans="2:9">
      <c r="B29293" s="1"/>
      <c r="C29293" s="29"/>
      <c r="D29293" s="27"/>
      <c r="E29293" s="27"/>
      <c r="F29293" s="27"/>
      <c r="G29293" s="1"/>
      <c r="H29293" s="1"/>
      <c r="I29293" s="1"/>
    </row>
    <row r="29294" spans="2:9">
      <c r="B29294" s="1"/>
      <c r="C29294" s="29"/>
      <c r="D29294" s="27"/>
      <c r="E29294" s="27"/>
      <c r="F29294" s="27"/>
      <c r="G29294" s="1"/>
      <c r="H29294" s="1"/>
      <c r="I29294" s="1"/>
    </row>
    <row r="29295" spans="2:9">
      <c r="B29295" s="1"/>
      <c r="C29295" s="29"/>
      <c r="D29295" s="27"/>
      <c r="E29295" s="27"/>
      <c r="F29295" s="27"/>
      <c r="G29295" s="1"/>
      <c r="H29295" s="1"/>
      <c r="I29295" s="1"/>
    </row>
    <row r="29296" spans="2:9">
      <c r="B29296" s="1"/>
      <c r="C29296" s="29"/>
      <c r="D29296" s="27"/>
      <c r="E29296" s="27"/>
      <c r="F29296" s="27"/>
      <c r="G29296" s="1"/>
      <c r="H29296" s="1"/>
      <c r="I29296" s="1"/>
    </row>
    <row r="29297" spans="2:9">
      <c r="B29297" s="1"/>
      <c r="C29297" s="29"/>
      <c r="D29297" s="27"/>
      <c r="E29297" s="27"/>
      <c r="F29297" s="27"/>
      <c r="G29297" s="1"/>
      <c r="H29297" s="1"/>
      <c r="I29297" s="1"/>
    </row>
    <row r="29298" spans="2:9">
      <c r="B29298" s="1"/>
      <c r="C29298" s="29"/>
      <c r="D29298" s="27"/>
      <c r="E29298" s="27"/>
      <c r="F29298" s="27"/>
      <c r="G29298" s="1"/>
      <c r="H29298" s="1"/>
      <c r="I29298" s="1"/>
    </row>
    <row r="29299" spans="2:9">
      <c r="B29299" s="1"/>
      <c r="C29299" s="29"/>
      <c r="D29299" s="27"/>
      <c r="E29299" s="27"/>
      <c r="F29299" s="27"/>
      <c r="G29299" s="1"/>
      <c r="H29299" s="1"/>
      <c r="I29299" s="1"/>
    </row>
    <row r="29300" spans="2:9">
      <c r="B29300" s="1"/>
      <c r="C29300" s="29"/>
      <c r="D29300" s="27"/>
      <c r="E29300" s="27"/>
      <c r="F29300" s="27"/>
      <c r="G29300" s="1"/>
      <c r="H29300" s="1"/>
      <c r="I29300" s="1"/>
    </row>
    <row r="29301" spans="2:9">
      <c r="B29301" s="1"/>
      <c r="C29301" s="29"/>
      <c r="D29301" s="27"/>
      <c r="E29301" s="27"/>
      <c r="F29301" s="27"/>
      <c r="G29301" s="1"/>
      <c r="H29301" s="1"/>
      <c r="I29301" s="1"/>
    </row>
    <row r="29302" spans="2:9">
      <c r="B29302" s="1"/>
      <c r="C29302" s="29"/>
      <c r="D29302" s="27"/>
      <c r="E29302" s="27"/>
      <c r="F29302" s="27"/>
      <c r="G29302" s="1"/>
      <c r="H29302" s="1"/>
      <c r="I29302" s="1"/>
    </row>
    <row r="29303" spans="2:9">
      <c r="B29303" s="1"/>
      <c r="C29303" s="29"/>
      <c r="D29303" s="27"/>
      <c r="E29303" s="27"/>
      <c r="F29303" s="27"/>
      <c r="G29303" s="1"/>
      <c r="H29303" s="1"/>
      <c r="I29303" s="1"/>
    </row>
    <row r="29304" spans="2:9">
      <c r="B29304" s="1"/>
      <c r="C29304" s="29"/>
      <c r="D29304" s="27"/>
      <c r="E29304" s="27"/>
      <c r="F29304" s="27"/>
      <c r="G29304" s="1"/>
      <c r="H29304" s="1"/>
      <c r="I29304" s="1"/>
    </row>
    <row r="29305" spans="2:9">
      <c r="B29305" s="1"/>
      <c r="C29305" s="29"/>
      <c r="D29305" s="27"/>
      <c r="E29305" s="27"/>
      <c r="F29305" s="27"/>
      <c r="G29305" s="1"/>
      <c r="H29305" s="1"/>
      <c r="I29305" s="1"/>
    </row>
    <row r="29306" spans="2:9">
      <c r="B29306" s="1"/>
      <c r="C29306" s="29"/>
      <c r="D29306" s="27"/>
      <c r="E29306" s="27"/>
      <c r="F29306" s="27"/>
      <c r="G29306" s="1"/>
      <c r="H29306" s="1"/>
      <c r="I29306" s="1"/>
    </row>
    <row r="29307" spans="2:9">
      <c r="B29307" s="1"/>
      <c r="C29307" s="29"/>
      <c r="D29307" s="27"/>
      <c r="E29307" s="27"/>
      <c r="F29307" s="27"/>
      <c r="G29307" s="1"/>
      <c r="H29307" s="1"/>
      <c r="I29307" s="1"/>
    </row>
    <row r="29308" spans="2:9">
      <c r="B29308" s="1"/>
      <c r="C29308" s="29"/>
      <c r="D29308" s="27"/>
      <c r="E29308" s="27"/>
      <c r="F29308" s="27"/>
      <c r="G29308" s="1"/>
      <c r="H29308" s="1"/>
      <c r="I29308" s="1"/>
    </row>
    <row r="29309" spans="2:9">
      <c r="B29309" s="1"/>
      <c r="C29309" s="29"/>
      <c r="D29309" s="27"/>
      <c r="E29309" s="27"/>
      <c r="F29309" s="27"/>
      <c r="G29309" s="1"/>
      <c r="H29309" s="1"/>
      <c r="I29309" s="1"/>
    </row>
    <row r="29310" spans="2:9">
      <c r="B29310" s="1"/>
      <c r="C29310" s="29"/>
      <c r="D29310" s="27"/>
      <c r="E29310" s="27"/>
      <c r="F29310" s="27"/>
      <c r="G29310" s="1"/>
      <c r="H29310" s="1"/>
      <c r="I29310" s="1"/>
    </row>
    <row r="29311" spans="2:9">
      <c r="B29311" s="1"/>
      <c r="C29311" s="29"/>
      <c r="D29311" s="27"/>
      <c r="E29311" s="27"/>
      <c r="F29311" s="27"/>
      <c r="G29311" s="1"/>
      <c r="H29311" s="1"/>
      <c r="I29311" s="1"/>
    </row>
    <row r="29312" spans="2:9">
      <c r="B29312" s="1"/>
      <c r="C29312" s="29"/>
      <c r="D29312" s="27"/>
      <c r="E29312" s="27"/>
      <c r="F29312" s="27"/>
      <c r="G29312" s="1"/>
      <c r="H29312" s="1"/>
      <c r="I29312" s="1"/>
    </row>
    <row r="29313" spans="2:9">
      <c r="B29313" s="1"/>
      <c r="C29313" s="29"/>
      <c r="D29313" s="27"/>
      <c r="E29313" s="27"/>
      <c r="F29313" s="27"/>
      <c r="G29313" s="1"/>
      <c r="H29313" s="1"/>
      <c r="I29313" s="1"/>
    </row>
    <row r="29314" spans="2:9">
      <c r="B29314" s="1"/>
      <c r="C29314" s="29"/>
      <c r="D29314" s="27"/>
      <c r="E29314" s="27"/>
      <c r="F29314" s="27"/>
      <c r="G29314" s="1"/>
      <c r="H29314" s="1"/>
      <c r="I29314" s="1"/>
    </row>
    <row r="29315" spans="2:9">
      <c r="B29315" s="1"/>
      <c r="C29315" s="29"/>
      <c r="D29315" s="27"/>
      <c r="E29315" s="27"/>
      <c r="F29315" s="27"/>
      <c r="G29315" s="1"/>
      <c r="H29315" s="1"/>
      <c r="I29315" s="1"/>
    </row>
    <row r="29316" spans="2:9">
      <c r="B29316" s="1"/>
      <c r="C29316" s="29"/>
      <c r="D29316" s="27"/>
      <c r="E29316" s="27"/>
      <c r="F29316" s="27"/>
      <c r="G29316" s="1"/>
      <c r="H29316" s="1"/>
      <c r="I29316" s="1"/>
    </row>
    <row r="29317" spans="2:9">
      <c r="B29317" s="1"/>
      <c r="C29317" s="29"/>
      <c r="D29317" s="27"/>
      <c r="E29317" s="27"/>
      <c r="F29317" s="27"/>
      <c r="G29317" s="1"/>
      <c r="H29317" s="1"/>
      <c r="I29317" s="1"/>
    </row>
    <row r="29318" spans="2:9">
      <c r="B29318" s="1"/>
      <c r="C29318" s="29"/>
      <c r="D29318" s="27"/>
      <c r="E29318" s="27"/>
      <c r="F29318" s="27"/>
      <c r="G29318" s="1"/>
      <c r="H29318" s="1"/>
      <c r="I29318" s="1"/>
    </row>
    <row r="29319" spans="2:9">
      <c r="B29319" s="1"/>
      <c r="C29319" s="29"/>
      <c r="D29319" s="27"/>
      <c r="E29319" s="27"/>
      <c r="F29319" s="27"/>
      <c r="G29319" s="1"/>
      <c r="H29319" s="1"/>
      <c r="I29319" s="1"/>
    </row>
    <row r="29320" spans="2:9">
      <c r="B29320" s="1"/>
      <c r="C29320" s="29"/>
      <c r="D29320" s="27"/>
      <c r="E29320" s="27"/>
      <c r="F29320" s="27"/>
      <c r="G29320" s="1"/>
      <c r="H29320" s="1"/>
      <c r="I29320" s="1"/>
    </row>
    <row r="29321" spans="2:9">
      <c r="B29321" s="1"/>
      <c r="C29321" s="29"/>
      <c r="D29321" s="27"/>
      <c r="E29321" s="27"/>
      <c r="F29321" s="27"/>
      <c r="G29321" s="1"/>
      <c r="H29321" s="1"/>
      <c r="I29321" s="1"/>
    </row>
    <row r="29322" spans="2:9">
      <c r="B29322" s="1"/>
      <c r="C29322" s="29"/>
      <c r="D29322" s="27"/>
      <c r="E29322" s="27"/>
      <c r="F29322" s="27"/>
      <c r="G29322" s="1"/>
      <c r="H29322" s="1"/>
      <c r="I29322" s="1"/>
    </row>
    <row r="29323" spans="2:9">
      <c r="B29323" s="1"/>
      <c r="C29323" s="29"/>
      <c r="D29323" s="27"/>
      <c r="E29323" s="27"/>
      <c r="F29323" s="27"/>
      <c r="G29323" s="1"/>
      <c r="H29323" s="1"/>
      <c r="I29323" s="1"/>
    </row>
    <row r="29324" spans="2:9">
      <c r="B29324" s="1"/>
      <c r="C29324" s="29"/>
      <c r="D29324" s="27"/>
      <c r="E29324" s="27"/>
      <c r="F29324" s="27"/>
      <c r="G29324" s="1"/>
      <c r="H29324" s="1"/>
      <c r="I29324" s="1"/>
    </row>
    <row r="29325" spans="2:9">
      <c r="B29325" s="1"/>
      <c r="C29325" s="29"/>
      <c r="D29325" s="27"/>
      <c r="E29325" s="27"/>
      <c r="F29325" s="27"/>
      <c r="G29325" s="1"/>
      <c r="H29325" s="1"/>
      <c r="I29325" s="1"/>
    </row>
    <row r="29326" spans="2:9">
      <c r="B29326" s="1"/>
      <c r="C29326" s="29"/>
      <c r="D29326" s="27"/>
      <c r="E29326" s="27"/>
      <c r="F29326" s="27"/>
      <c r="G29326" s="1"/>
      <c r="H29326" s="1"/>
      <c r="I29326" s="1"/>
    </row>
    <row r="29327" spans="2:9">
      <c r="B29327" s="1"/>
      <c r="C29327" s="29"/>
      <c r="D29327" s="27"/>
      <c r="E29327" s="27"/>
      <c r="F29327" s="27"/>
      <c r="G29327" s="1"/>
      <c r="H29327" s="1"/>
      <c r="I29327" s="1"/>
    </row>
    <row r="29328" spans="2:9">
      <c r="B29328" s="1"/>
      <c r="C29328" s="29"/>
      <c r="D29328" s="27"/>
      <c r="E29328" s="27"/>
      <c r="F29328" s="27"/>
      <c r="G29328" s="1"/>
      <c r="H29328" s="1"/>
      <c r="I29328" s="1"/>
    </row>
    <row r="29329" spans="2:9">
      <c r="B29329" s="1"/>
      <c r="C29329" s="29"/>
      <c r="D29329" s="27"/>
      <c r="E29329" s="27"/>
      <c r="F29329" s="27"/>
      <c r="G29329" s="1"/>
      <c r="H29329" s="1"/>
      <c r="I29329" s="1"/>
    </row>
    <row r="29330" spans="2:9">
      <c r="B29330" s="1"/>
      <c r="C29330" s="29"/>
      <c r="D29330" s="27"/>
      <c r="E29330" s="27"/>
      <c r="F29330" s="27"/>
      <c r="G29330" s="1"/>
      <c r="H29330" s="1"/>
      <c r="I29330" s="1"/>
    </row>
    <row r="29331" spans="2:9">
      <c r="B29331" s="1"/>
      <c r="C29331" s="29"/>
      <c r="D29331" s="27"/>
      <c r="E29331" s="27"/>
      <c r="F29331" s="27"/>
      <c r="G29331" s="1"/>
      <c r="H29331" s="1"/>
      <c r="I29331" s="1"/>
    </row>
    <row r="29332" spans="2:9">
      <c r="B29332" s="1"/>
      <c r="C29332" s="29"/>
      <c r="D29332" s="27"/>
      <c r="E29332" s="27"/>
      <c r="F29332" s="27"/>
      <c r="G29332" s="1"/>
      <c r="H29332" s="1"/>
      <c r="I29332" s="1"/>
    </row>
    <row r="29333" spans="2:9">
      <c r="B29333" s="1"/>
      <c r="C29333" s="29"/>
      <c r="D29333" s="27"/>
      <c r="E29333" s="27"/>
      <c r="F29333" s="27"/>
      <c r="G29333" s="1"/>
      <c r="H29333" s="1"/>
      <c r="I29333" s="1"/>
    </row>
    <row r="29334" spans="2:9">
      <c r="B29334" s="1"/>
      <c r="C29334" s="29"/>
      <c r="D29334" s="27"/>
      <c r="E29334" s="27"/>
      <c r="F29334" s="27"/>
      <c r="G29334" s="1"/>
      <c r="H29334" s="1"/>
      <c r="I29334" s="1"/>
    </row>
    <row r="29335" spans="2:9">
      <c r="B29335" s="1"/>
      <c r="C29335" s="29"/>
      <c r="D29335" s="27"/>
      <c r="E29335" s="27"/>
      <c r="F29335" s="27"/>
      <c r="G29335" s="1"/>
      <c r="H29335" s="1"/>
      <c r="I29335" s="1"/>
    </row>
    <row r="29336" spans="2:9">
      <c r="B29336" s="1"/>
      <c r="C29336" s="29"/>
      <c r="D29336" s="27"/>
      <c r="E29336" s="27"/>
      <c r="F29336" s="27"/>
      <c r="G29336" s="1"/>
      <c r="H29336" s="1"/>
      <c r="I29336" s="1"/>
    </row>
    <row r="29337" spans="2:9">
      <c r="B29337" s="1"/>
      <c r="C29337" s="29"/>
      <c r="D29337" s="27"/>
      <c r="E29337" s="27"/>
      <c r="F29337" s="27"/>
      <c r="G29337" s="1"/>
      <c r="H29337" s="1"/>
      <c r="I29337" s="1"/>
    </row>
    <row r="29338" spans="2:9">
      <c r="B29338" s="1"/>
      <c r="C29338" s="29"/>
      <c r="D29338" s="27"/>
      <c r="E29338" s="27"/>
      <c r="F29338" s="27"/>
      <c r="G29338" s="1"/>
      <c r="H29338" s="1"/>
      <c r="I29338" s="1"/>
    </row>
    <row r="29339" spans="2:9">
      <c r="B29339" s="1"/>
      <c r="C29339" s="29"/>
      <c r="D29339" s="27"/>
      <c r="E29339" s="27"/>
      <c r="F29339" s="27"/>
      <c r="G29339" s="1"/>
      <c r="H29339" s="1"/>
      <c r="I29339" s="1"/>
    </row>
    <row r="29340" spans="2:9">
      <c r="B29340" s="1"/>
      <c r="C29340" s="29"/>
      <c r="D29340" s="27"/>
      <c r="E29340" s="27"/>
      <c r="F29340" s="27"/>
      <c r="G29340" s="1"/>
      <c r="H29340" s="1"/>
      <c r="I29340" s="1"/>
    </row>
    <row r="29341" spans="2:9">
      <c r="B29341" s="1"/>
      <c r="C29341" s="29"/>
      <c r="D29341" s="27"/>
      <c r="E29341" s="27"/>
      <c r="F29341" s="27"/>
      <c r="G29341" s="1"/>
      <c r="H29341" s="1"/>
      <c r="I29341" s="1"/>
    </row>
    <row r="29342" spans="2:9">
      <c r="B29342" s="1"/>
      <c r="C29342" s="29"/>
      <c r="D29342" s="27"/>
      <c r="E29342" s="27"/>
      <c r="F29342" s="27"/>
      <c r="G29342" s="1"/>
      <c r="H29342" s="1"/>
      <c r="I29342" s="1"/>
    </row>
    <row r="29343" spans="2:9">
      <c r="B29343" s="1"/>
      <c r="C29343" s="29"/>
      <c r="D29343" s="27"/>
      <c r="E29343" s="27"/>
      <c r="F29343" s="27"/>
      <c r="G29343" s="1"/>
      <c r="H29343" s="1"/>
      <c r="I29343" s="1"/>
    </row>
    <row r="29344" spans="2:9">
      <c r="B29344" s="1"/>
      <c r="C29344" s="29"/>
      <c r="D29344" s="27"/>
      <c r="E29344" s="27"/>
      <c r="F29344" s="27"/>
      <c r="G29344" s="1"/>
      <c r="H29344" s="1"/>
      <c r="I29344" s="1"/>
    </row>
    <row r="29345" spans="2:9">
      <c r="B29345" s="1"/>
      <c r="C29345" s="29"/>
      <c r="D29345" s="27"/>
      <c r="E29345" s="27"/>
      <c r="F29345" s="27"/>
      <c r="G29345" s="1"/>
      <c r="H29345" s="1"/>
      <c r="I29345" s="1"/>
    </row>
    <row r="29346" spans="2:9">
      <c r="B29346" s="1"/>
      <c r="C29346" s="29"/>
      <c r="D29346" s="27"/>
      <c r="E29346" s="27"/>
      <c r="F29346" s="27"/>
      <c r="G29346" s="1"/>
      <c r="H29346" s="1"/>
      <c r="I29346" s="1"/>
    </row>
    <row r="29347" spans="2:9">
      <c r="B29347" s="1"/>
      <c r="C29347" s="29"/>
      <c r="D29347" s="27"/>
      <c r="E29347" s="27"/>
      <c r="F29347" s="27"/>
      <c r="G29347" s="1"/>
      <c r="H29347" s="1"/>
      <c r="I29347" s="1"/>
    </row>
    <row r="29348" spans="2:9">
      <c r="B29348" s="1"/>
      <c r="C29348" s="29"/>
      <c r="D29348" s="27"/>
      <c r="E29348" s="27"/>
      <c r="F29348" s="27"/>
      <c r="G29348" s="1"/>
      <c r="H29348" s="1"/>
      <c r="I29348" s="1"/>
    </row>
    <row r="29349" spans="2:9">
      <c r="B29349" s="1"/>
      <c r="C29349" s="29"/>
      <c r="D29349" s="27"/>
      <c r="E29349" s="27"/>
      <c r="F29349" s="27"/>
      <c r="G29349" s="1"/>
      <c r="H29349" s="1"/>
      <c r="I29349" s="1"/>
    </row>
    <row r="29350" spans="2:9">
      <c r="B29350" s="1"/>
      <c r="C29350" s="29"/>
      <c r="D29350" s="27"/>
      <c r="E29350" s="27"/>
      <c r="F29350" s="27"/>
      <c r="G29350" s="1"/>
      <c r="H29350" s="1"/>
      <c r="I29350" s="1"/>
    </row>
    <row r="29351" spans="2:9">
      <c r="B29351" s="1"/>
      <c r="C29351" s="29"/>
      <c r="D29351" s="27"/>
      <c r="E29351" s="27"/>
      <c r="F29351" s="27"/>
      <c r="G29351" s="1"/>
      <c r="H29351" s="1"/>
      <c r="I29351" s="1"/>
    </row>
    <row r="29352" spans="2:9">
      <c r="B29352" s="1"/>
      <c r="C29352" s="29"/>
      <c r="D29352" s="27"/>
      <c r="E29352" s="27"/>
      <c r="F29352" s="27"/>
      <c r="G29352" s="1"/>
      <c r="H29352" s="1"/>
      <c r="I29352" s="1"/>
    </row>
    <row r="29353" spans="2:9">
      <c r="B29353" s="1"/>
      <c r="C29353" s="29"/>
      <c r="D29353" s="27"/>
      <c r="E29353" s="27"/>
      <c r="F29353" s="27"/>
      <c r="G29353" s="1"/>
      <c r="H29353" s="1"/>
      <c r="I29353" s="1"/>
    </row>
    <row r="29354" spans="2:9">
      <c r="B29354" s="1"/>
      <c r="C29354" s="29"/>
      <c r="D29354" s="27"/>
      <c r="E29354" s="27"/>
      <c r="F29354" s="27"/>
      <c r="G29354" s="1"/>
      <c r="H29354" s="1"/>
      <c r="I29354" s="1"/>
    </row>
    <row r="29355" spans="2:9">
      <c r="B29355" s="1"/>
      <c r="C29355" s="29"/>
      <c r="D29355" s="27"/>
      <c r="E29355" s="27"/>
      <c r="F29355" s="27"/>
      <c r="G29355" s="1"/>
      <c r="H29355" s="1"/>
      <c r="I29355" s="1"/>
    </row>
    <row r="29356" spans="2:9">
      <c r="B29356" s="1"/>
      <c r="C29356" s="29"/>
      <c r="D29356" s="27"/>
      <c r="E29356" s="27"/>
      <c r="F29356" s="27"/>
      <c r="G29356" s="1"/>
      <c r="H29356" s="1"/>
      <c r="I29356" s="1"/>
    </row>
    <row r="29357" spans="2:9">
      <c r="B29357" s="1"/>
      <c r="C29357" s="29"/>
      <c r="D29357" s="27"/>
      <c r="E29357" s="27"/>
      <c r="F29357" s="27"/>
      <c r="G29357" s="1"/>
      <c r="H29357" s="1"/>
      <c r="I29357" s="1"/>
    </row>
    <row r="29358" spans="2:9">
      <c r="B29358" s="1"/>
      <c r="C29358" s="29"/>
      <c r="D29358" s="27"/>
      <c r="E29358" s="27"/>
      <c r="F29358" s="27"/>
      <c r="G29358" s="1"/>
      <c r="H29358" s="1"/>
      <c r="I29358" s="1"/>
    </row>
    <row r="29359" spans="2:9">
      <c r="B29359" s="1"/>
      <c r="C29359" s="29"/>
      <c r="D29359" s="27"/>
      <c r="E29359" s="27"/>
      <c r="F29359" s="27"/>
      <c r="G29359" s="1"/>
      <c r="H29359" s="1"/>
      <c r="I29359" s="1"/>
    </row>
    <row r="29360" spans="2:9">
      <c r="B29360" s="1"/>
      <c r="C29360" s="29"/>
      <c r="D29360" s="27"/>
      <c r="E29360" s="27"/>
      <c r="F29360" s="27"/>
      <c r="G29360" s="1"/>
      <c r="H29360" s="1"/>
      <c r="I29360" s="1"/>
    </row>
    <row r="29361" spans="2:9">
      <c r="B29361" s="1"/>
      <c r="C29361" s="29"/>
      <c r="D29361" s="27"/>
      <c r="E29361" s="27"/>
      <c r="F29361" s="27"/>
      <c r="G29361" s="1"/>
      <c r="H29361" s="1"/>
      <c r="I29361" s="1"/>
    </row>
    <row r="29362" spans="2:9">
      <c r="B29362" s="1"/>
      <c r="C29362" s="29"/>
      <c r="D29362" s="27"/>
      <c r="E29362" s="27"/>
      <c r="F29362" s="27"/>
      <c r="G29362" s="1"/>
      <c r="H29362" s="1"/>
      <c r="I29362" s="1"/>
    </row>
    <row r="29363" spans="2:9">
      <c r="B29363" s="1"/>
      <c r="C29363" s="29"/>
      <c r="D29363" s="27"/>
      <c r="E29363" s="27"/>
      <c r="F29363" s="27"/>
      <c r="G29363" s="1"/>
      <c r="H29363" s="1"/>
      <c r="I29363" s="1"/>
    </row>
    <row r="29364" spans="2:9">
      <c r="B29364" s="1"/>
      <c r="C29364" s="29"/>
      <c r="D29364" s="27"/>
      <c r="E29364" s="27"/>
      <c r="F29364" s="27"/>
      <c r="G29364" s="1"/>
      <c r="H29364" s="1"/>
      <c r="I29364" s="1"/>
    </row>
    <row r="29365" spans="2:9">
      <c r="B29365" s="1"/>
      <c r="C29365" s="29"/>
      <c r="D29365" s="27"/>
      <c r="E29365" s="27"/>
      <c r="F29365" s="27"/>
      <c r="G29365" s="1"/>
      <c r="H29365" s="1"/>
      <c r="I29365" s="1"/>
    </row>
    <row r="29366" spans="2:9">
      <c r="B29366" s="1"/>
      <c r="C29366" s="29"/>
      <c r="D29366" s="27"/>
      <c r="E29366" s="27"/>
      <c r="F29366" s="27"/>
      <c r="G29366" s="1"/>
      <c r="H29366" s="1"/>
      <c r="I29366" s="1"/>
    </row>
    <row r="29367" spans="2:9">
      <c r="B29367" s="1"/>
      <c r="C29367" s="29"/>
      <c r="D29367" s="27"/>
      <c r="E29367" s="27"/>
      <c r="F29367" s="27"/>
      <c r="G29367" s="1"/>
      <c r="H29367" s="1"/>
      <c r="I29367" s="1"/>
    </row>
    <row r="29368" spans="2:9">
      <c r="B29368" s="1"/>
      <c r="C29368" s="29"/>
      <c r="D29368" s="27"/>
      <c r="E29368" s="27"/>
      <c r="F29368" s="27"/>
      <c r="G29368" s="1"/>
      <c r="H29368" s="1"/>
      <c r="I29368" s="1"/>
    </row>
    <row r="29369" spans="2:9">
      <c r="B29369" s="1"/>
      <c r="C29369" s="29"/>
      <c r="D29369" s="27"/>
      <c r="E29369" s="27"/>
      <c r="F29369" s="27"/>
      <c r="G29369" s="1"/>
      <c r="H29369" s="1"/>
      <c r="I29369" s="1"/>
    </row>
    <row r="29370" spans="2:9">
      <c r="B29370" s="1"/>
      <c r="C29370" s="29"/>
      <c r="D29370" s="27"/>
      <c r="E29370" s="27"/>
      <c r="F29370" s="27"/>
      <c r="G29370" s="1"/>
      <c r="H29370" s="1"/>
      <c r="I29370" s="1"/>
    </row>
    <row r="29371" spans="2:9">
      <c r="B29371" s="1"/>
      <c r="C29371" s="29"/>
      <c r="D29371" s="27"/>
      <c r="E29371" s="27"/>
      <c r="F29371" s="27"/>
      <c r="G29371" s="1"/>
      <c r="H29371" s="1"/>
      <c r="I29371" s="1"/>
    </row>
    <row r="29372" spans="2:9">
      <c r="B29372" s="1"/>
      <c r="C29372" s="29"/>
      <c r="D29372" s="27"/>
      <c r="E29372" s="27"/>
      <c r="F29372" s="27"/>
      <c r="G29372" s="1"/>
      <c r="H29372" s="1"/>
      <c r="I29372" s="1"/>
    </row>
    <row r="29373" spans="2:9">
      <c r="B29373" s="1"/>
      <c r="C29373" s="29"/>
      <c r="D29373" s="27"/>
      <c r="E29373" s="27"/>
      <c r="F29373" s="27"/>
      <c r="G29373" s="1"/>
      <c r="H29373" s="1"/>
      <c r="I29373" s="1"/>
    </row>
    <row r="29374" spans="2:9">
      <c r="B29374" s="1"/>
      <c r="C29374" s="29"/>
      <c r="D29374" s="27"/>
      <c r="E29374" s="27"/>
      <c r="F29374" s="27"/>
      <c r="G29374" s="1"/>
      <c r="H29374" s="1"/>
      <c r="I29374" s="1"/>
    </row>
    <row r="29375" spans="2:9">
      <c r="B29375" s="1"/>
      <c r="C29375" s="29"/>
      <c r="D29375" s="27"/>
      <c r="E29375" s="27"/>
      <c r="F29375" s="27"/>
      <c r="G29375" s="1"/>
      <c r="H29375" s="1"/>
      <c r="I29375" s="1"/>
    </row>
    <row r="29376" spans="2:9">
      <c r="B29376" s="1"/>
      <c r="C29376" s="29"/>
      <c r="D29376" s="27"/>
      <c r="E29376" s="27"/>
      <c r="F29376" s="27"/>
      <c r="G29376" s="1"/>
      <c r="H29376" s="1"/>
      <c r="I29376" s="1"/>
    </row>
    <row r="29377" spans="2:9">
      <c r="B29377" s="1"/>
      <c r="C29377" s="29"/>
      <c r="D29377" s="27"/>
      <c r="E29377" s="27"/>
      <c r="F29377" s="27"/>
      <c r="G29377" s="1"/>
      <c r="H29377" s="1"/>
      <c r="I29377" s="1"/>
    </row>
    <row r="29378" spans="2:9">
      <c r="B29378" s="1"/>
      <c r="C29378" s="29"/>
      <c r="D29378" s="27"/>
      <c r="E29378" s="27"/>
      <c r="F29378" s="27"/>
      <c r="G29378" s="1"/>
      <c r="H29378" s="1"/>
      <c r="I29378" s="1"/>
    </row>
    <row r="29379" spans="2:9">
      <c r="B29379" s="1"/>
      <c r="C29379" s="29"/>
      <c r="D29379" s="27"/>
      <c r="E29379" s="27"/>
      <c r="F29379" s="27"/>
      <c r="G29379" s="1"/>
      <c r="H29379" s="1"/>
      <c r="I29379" s="1"/>
    </row>
    <row r="29380" spans="2:9">
      <c r="B29380" s="1"/>
      <c r="C29380" s="29"/>
      <c r="D29380" s="27"/>
      <c r="E29380" s="27"/>
      <c r="F29380" s="27"/>
      <c r="G29380" s="1"/>
      <c r="H29380" s="1"/>
      <c r="I29380" s="1"/>
    </row>
    <row r="29381" spans="2:9">
      <c r="B29381" s="1"/>
      <c r="C29381" s="29"/>
      <c r="D29381" s="27"/>
      <c r="E29381" s="27"/>
      <c r="F29381" s="27"/>
      <c r="G29381" s="1"/>
      <c r="H29381" s="1"/>
      <c r="I29381" s="1"/>
    </row>
    <row r="29382" spans="2:9">
      <c r="B29382" s="1"/>
      <c r="C29382" s="29"/>
      <c r="D29382" s="27"/>
      <c r="E29382" s="27"/>
      <c r="F29382" s="27"/>
      <c r="G29382" s="1"/>
      <c r="H29382" s="1"/>
      <c r="I29382" s="1"/>
    </row>
    <row r="29383" spans="2:9">
      <c r="B29383" s="1"/>
      <c r="C29383" s="29"/>
      <c r="D29383" s="27"/>
      <c r="E29383" s="27"/>
      <c r="F29383" s="27"/>
      <c r="G29383" s="1"/>
      <c r="H29383" s="1"/>
      <c r="I29383" s="1"/>
    </row>
    <row r="29384" spans="2:9">
      <c r="B29384" s="1"/>
      <c r="C29384" s="29"/>
      <c r="D29384" s="27"/>
      <c r="E29384" s="27"/>
      <c r="F29384" s="27"/>
      <c r="G29384" s="1"/>
      <c r="H29384" s="1"/>
      <c r="I29384" s="1"/>
    </row>
    <row r="29385" spans="2:9">
      <c r="B29385" s="1"/>
      <c r="C29385" s="29"/>
      <c r="D29385" s="27"/>
      <c r="E29385" s="27"/>
      <c r="F29385" s="27"/>
      <c r="G29385" s="1"/>
      <c r="H29385" s="1"/>
      <c r="I29385" s="1"/>
    </row>
    <row r="29386" spans="2:9">
      <c r="B29386" s="1"/>
      <c r="C29386" s="29"/>
      <c r="D29386" s="27"/>
      <c r="E29386" s="27"/>
      <c r="F29386" s="27"/>
      <c r="G29386" s="1"/>
      <c r="H29386" s="1"/>
      <c r="I29386" s="1"/>
    </row>
    <row r="29387" spans="2:9">
      <c r="B29387" s="1"/>
      <c r="C29387" s="29"/>
      <c r="D29387" s="27"/>
      <c r="E29387" s="27"/>
      <c r="F29387" s="27"/>
      <c r="G29387" s="1"/>
      <c r="H29387" s="1"/>
      <c r="I29387" s="1"/>
    </row>
    <row r="29388" spans="2:9">
      <c r="B29388" s="1"/>
      <c r="C29388" s="29"/>
      <c r="D29388" s="27"/>
      <c r="E29388" s="27"/>
      <c r="F29388" s="27"/>
      <c r="G29388" s="1"/>
      <c r="H29388" s="1"/>
      <c r="I29388" s="1"/>
    </row>
    <row r="29389" spans="2:9">
      <c r="B29389" s="1"/>
      <c r="C29389" s="29"/>
      <c r="D29389" s="27"/>
      <c r="E29389" s="27"/>
      <c r="F29389" s="27"/>
      <c r="G29389" s="1"/>
      <c r="H29389" s="1"/>
      <c r="I29389" s="1"/>
    </row>
    <row r="29390" spans="2:9">
      <c r="B29390" s="1"/>
      <c r="C29390" s="29"/>
      <c r="D29390" s="27"/>
      <c r="E29390" s="27"/>
      <c r="F29390" s="27"/>
      <c r="G29390" s="1"/>
      <c r="H29390" s="1"/>
      <c r="I29390" s="1"/>
    </row>
    <row r="29391" spans="2:9">
      <c r="B29391" s="1"/>
      <c r="C29391" s="29"/>
      <c r="D29391" s="27"/>
      <c r="E29391" s="27"/>
      <c r="F29391" s="27"/>
      <c r="G29391" s="1"/>
      <c r="H29391" s="1"/>
      <c r="I29391" s="1"/>
    </row>
    <row r="29392" spans="2:9">
      <c r="B29392" s="1"/>
      <c r="C29392" s="29"/>
      <c r="D29392" s="27"/>
      <c r="E29392" s="27"/>
      <c r="F29392" s="27"/>
      <c r="G29392" s="1"/>
      <c r="H29392" s="1"/>
      <c r="I29392" s="1"/>
    </row>
    <row r="29393" spans="2:9">
      <c r="B29393" s="1"/>
      <c r="C29393" s="29"/>
      <c r="D29393" s="27"/>
      <c r="E29393" s="27"/>
      <c r="F29393" s="27"/>
      <c r="G29393" s="1"/>
      <c r="H29393" s="1"/>
      <c r="I29393" s="1"/>
    </row>
    <row r="29394" spans="2:9">
      <c r="B29394" s="1"/>
      <c r="C29394" s="29"/>
      <c r="D29394" s="27"/>
      <c r="E29394" s="27"/>
      <c r="F29394" s="27"/>
      <c r="G29394" s="1"/>
      <c r="H29394" s="1"/>
      <c r="I29394" s="1"/>
    </row>
    <row r="29395" spans="2:9">
      <c r="B29395" s="1"/>
      <c r="C29395" s="29"/>
      <c r="D29395" s="27"/>
      <c r="E29395" s="27"/>
      <c r="F29395" s="27"/>
      <c r="G29395" s="1"/>
      <c r="H29395" s="1"/>
      <c r="I29395" s="1"/>
    </row>
    <row r="29396" spans="2:9">
      <c r="B29396" s="1"/>
      <c r="C29396" s="29"/>
      <c r="D29396" s="27"/>
      <c r="E29396" s="27"/>
      <c r="F29396" s="27"/>
      <c r="G29396" s="1"/>
      <c r="H29396" s="1"/>
      <c r="I29396" s="1"/>
    </row>
    <row r="29397" spans="2:9">
      <c r="B29397" s="1"/>
      <c r="C29397" s="29"/>
      <c r="D29397" s="27"/>
      <c r="E29397" s="27"/>
      <c r="F29397" s="27"/>
      <c r="G29397" s="1"/>
      <c r="H29397" s="1"/>
      <c r="I29397" s="1"/>
    </row>
    <row r="29398" spans="2:9">
      <c r="B29398" s="1"/>
      <c r="C29398" s="29"/>
      <c r="D29398" s="27"/>
      <c r="E29398" s="27"/>
      <c r="F29398" s="27"/>
      <c r="G29398" s="1"/>
      <c r="H29398" s="1"/>
      <c r="I29398" s="1"/>
    </row>
    <row r="29399" spans="2:9">
      <c r="B29399" s="1"/>
      <c r="C29399" s="29"/>
      <c r="D29399" s="27"/>
      <c r="E29399" s="27"/>
      <c r="F29399" s="27"/>
      <c r="G29399" s="1"/>
      <c r="H29399" s="1"/>
      <c r="I29399" s="1"/>
    </row>
    <row r="29400" spans="2:9">
      <c r="B29400" s="1"/>
      <c r="C29400" s="29"/>
      <c r="D29400" s="27"/>
      <c r="E29400" s="27"/>
      <c r="F29400" s="27"/>
      <c r="G29400" s="1"/>
      <c r="H29400" s="1"/>
      <c r="I29400" s="1"/>
    </row>
    <row r="29401" spans="2:9">
      <c r="B29401" s="1"/>
      <c r="C29401" s="29"/>
      <c r="D29401" s="27"/>
      <c r="E29401" s="27"/>
      <c r="F29401" s="27"/>
      <c r="G29401" s="1"/>
      <c r="H29401" s="1"/>
      <c r="I29401" s="1"/>
    </row>
    <row r="29402" spans="2:9">
      <c r="B29402" s="1"/>
      <c r="C29402" s="29"/>
      <c r="D29402" s="27"/>
      <c r="E29402" s="27"/>
      <c r="F29402" s="27"/>
      <c r="G29402" s="1"/>
      <c r="H29402" s="1"/>
      <c r="I29402" s="1"/>
    </row>
    <row r="29403" spans="2:9">
      <c r="B29403" s="1"/>
      <c r="C29403" s="29"/>
      <c r="D29403" s="27"/>
      <c r="E29403" s="27"/>
      <c r="F29403" s="27"/>
      <c r="G29403" s="1"/>
      <c r="H29403" s="1"/>
      <c r="I29403" s="1"/>
    </row>
    <row r="29404" spans="2:9">
      <c r="B29404" s="1"/>
      <c r="C29404" s="29"/>
      <c r="D29404" s="27"/>
      <c r="E29404" s="27"/>
      <c r="F29404" s="27"/>
      <c r="G29404" s="1"/>
      <c r="H29404" s="1"/>
      <c r="I29404" s="1"/>
    </row>
    <row r="29405" spans="2:9">
      <c r="B29405" s="1"/>
      <c r="C29405" s="29"/>
      <c r="D29405" s="27"/>
      <c r="E29405" s="27"/>
      <c r="F29405" s="27"/>
      <c r="G29405" s="1"/>
      <c r="H29405" s="1"/>
      <c r="I29405" s="1"/>
    </row>
    <row r="29406" spans="2:9">
      <c r="B29406" s="1"/>
      <c r="C29406" s="29"/>
      <c r="D29406" s="27"/>
      <c r="E29406" s="27"/>
      <c r="F29406" s="27"/>
      <c r="G29406" s="1"/>
      <c r="H29406" s="1"/>
      <c r="I29406" s="1"/>
    </row>
    <row r="29407" spans="2:9">
      <c r="B29407" s="1"/>
      <c r="C29407" s="29"/>
      <c r="D29407" s="27"/>
      <c r="E29407" s="27"/>
      <c r="F29407" s="27"/>
      <c r="G29407" s="1"/>
      <c r="H29407" s="1"/>
      <c r="I29407" s="1"/>
    </row>
    <row r="29408" spans="2:9">
      <c r="B29408" s="1"/>
      <c r="C29408" s="29"/>
      <c r="D29408" s="27"/>
      <c r="E29408" s="27"/>
      <c r="F29408" s="27"/>
      <c r="G29408" s="1"/>
      <c r="H29408" s="1"/>
      <c r="I29408" s="1"/>
    </row>
    <row r="29409" spans="2:9">
      <c r="B29409" s="1"/>
      <c r="C29409" s="29"/>
      <c r="D29409" s="27"/>
      <c r="E29409" s="27"/>
      <c r="F29409" s="27"/>
      <c r="G29409" s="1"/>
      <c r="H29409" s="1"/>
      <c r="I29409" s="1"/>
    </row>
    <row r="29410" spans="2:9">
      <c r="B29410" s="1"/>
      <c r="C29410" s="29"/>
      <c r="D29410" s="27"/>
      <c r="E29410" s="27"/>
      <c r="F29410" s="27"/>
      <c r="G29410" s="1"/>
      <c r="H29410" s="1"/>
      <c r="I29410" s="1"/>
    </row>
    <row r="29411" spans="2:9">
      <c r="B29411" s="1"/>
      <c r="C29411" s="29"/>
      <c r="D29411" s="27"/>
      <c r="E29411" s="27"/>
      <c r="F29411" s="27"/>
      <c r="G29411" s="1"/>
      <c r="H29411" s="1"/>
      <c r="I29411" s="1"/>
    </row>
    <row r="29412" spans="2:9">
      <c r="B29412" s="1"/>
      <c r="C29412" s="29"/>
      <c r="D29412" s="27"/>
      <c r="E29412" s="27"/>
      <c r="F29412" s="27"/>
      <c r="G29412" s="1"/>
      <c r="H29412" s="1"/>
      <c r="I29412" s="1"/>
    </row>
    <row r="29413" spans="2:9">
      <c r="B29413" s="1"/>
      <c r="C29413" s="29"/>
      <c r="D29413" s="27"/>
      <c r="E29413" s="27"/>
      <c r="F29413" s="27"/>
      <c r="G29413" s="1"/>
      <c r="H29413" s="1"/>
      <c r="I29413" s="1"/>
    </row>
    <row r="29414" spans="2:9">
      <c r="B29414" s="1"/>
      <c r="C29414" s="29"/>
      <c r="D29414" s="27"/>
      <c r="E29414" s="27"/>
      <c r="F29414" s="27"/>
      <c r="G29414" s="1"/>
      <c r="H29414" s="1"/>
      <c r="I29414" s="1"/>
    </row>
    <row r="29415" spans="2:9">
      <c r="B29415" s="1"/>
      <c r="C29415" s="29"/>
      <c r="D29415" s="27"/>
      <c r="E29415" s="27"/>
      <c r="F29415" s="27"/>
      <c r="G29415" s="1"/>
      <c r="H29415" s="1"/>
      <c r="I29415" s="1"/>
    </row>
    <row r="29416" spans="2:9">
      <c r="B29416" s="1"/>
      <c r="C29416" s="29"/>
      <c r="D29416" s="27"/>
      <c r="E29416" s="27"/>
      <c r="F29416" s="27"/>
      <c r="G29416" s="1"/>
      <c r="H29416" s="1"/>
      <c r="I29416" s="1"/>
    </row>
    <row r="29417" spans="2:9">
      <c r="B29417" s="1"/>
      <c r="C29417" s="29"/>
      <c r="D29417" s="27"/>
      <c r="E29417" s="27"/>
      <c r="F29417" s="27"/>
      <c r="G29417" s="1"/>
      <c r="H29417" s="1"/>
      <c r="I29417" s="1"/>
    </row>
    <row r="29418" spans="2:9">
      <c r="B29418" s="1"/>
      <c r="C29418" s="29"/>
      <c r="D29418" s="27"/>
      <c r="E29418" s="27"/>
      <c r="F29418" s="27"/>
      <c r="G29418" s="1"/>
      <c r="H29418" s="1"/>
      <c r="I29418" s="1"/>
    </row>
    <row r="29419" spans="2:9">
      <c r="B29419" s="1"/>
      <c r="C29419" s="29"/>
      <c r="D29419" s="27"/>
      <c r="E29419" s="27"/>
      <c r="F29419" s="27"/>
      <c r="G29419" s="1"/>
      <c r="H29419" s="1"/>
      <c r="I29419" s="1"/>
    </row>
    <row r="29420" spans="2:9">
      <c r="B29420" s="1"/>
      <c r="C29420" s="29"/>
      <c r="D29420" s="27"/>
      <c r="E29420" s="27"/>
      <c r="F29420" s="27"/>
      <c r="G29420" s="1"/>
      <c r="H29420" s="1"/>
      <c r="I29420" s="1"/>
    </row>
    <row r="29421" spans="2:9">
      <c r="B29421" s="1"/>
      <c r="C29421" s="29"/>
      <c r="D29421" s="27"/>
      <c r="E29421" s="27"/>
      <c r="F29421" s="27"/>
      <c r="G29421" s="1"/>
      <c r="H29421" s="1"/>
      <c r="I29421" s="1"/>
    </row>
    <row r="29422" spans="2:9">
      <c r="B29422" s="1"/>
      <c r="C29422" s="29"/>
      <c r="D29422" s="27"/>
      <c r="E29422" s="27"/>
      <c r="F29422" s="27"/>
      <c r="G29422" s="1"/>
      <c r="H29422" s="1"/>
      <c r="I29422" s="1"/>
    </row>
    <row r="29423" spans="2:9">
      <c r="B29423" s="1"/>
      <c r="C29423" s="29"/>
      <c r="D29423" s="27"/>
      <c r="E29423" s="27"/>
      <c r="F29423" s="27"/>
      <c r="G29423" s="1"/>
      <c r="H29423" s="1"/>
      <c r="I29423" s="1"/>
    </row>
    <row r="29424" spans="2:9">
      <c r="B29424" s="1"/>
      <c r="C29424" s="29"/>
      <c r="D29424" s="27"/>
      <c r="E29424" s="27"/>
      <c r="F29424" s="27"/>
      <c r="G29424" s="1"/>
      <c r="H29424" s="1"/>
      <c r="I29424" s="1"/>
    </row>
    <row r="29425" spans="2:9">
      <c r="B29425" s="1"/>
      <c r="C29425" s="29"/>
      <c r="D29425" s="27"/>
      <c r="E29425" s="27"/>
      <c r="F29425" s="27"/>
      <c r="G29425" s="1"/>
      <c r="H29425" s="1"/>
      <c r="I29425" s="1"/>
    </row>
    <row r="29426" spans="2:9">
      <c r="B29426" s="1"/>
      <c r="C29426" s="29"/>
      <c r="D29426" s="27"/>
      <c r="E29426" s="27"/>
      <c r="F29426" s="27"/>
      <c r="G29426" s="1"/>
      <c r="H29426" s="1"/>
      <c r="I29426" s="1"/>
    </row>
    <row r="29427" spans="2:9">
      <c r="B29427" s="1"/>
      <c r="C29427" s="29"/>
      <c r="D29427" s="27"/>
      <c r="E29427" s="27"/>
      <c r="F29427" s="27"/>
      <c r="G29427" s="1"/>
      <c r="H29427" s="1"/>
      <c r="I29427" s="1"/>
    </row>
    <row r="29428" spans="2:9">
      <c r="B29428" s="1"/>
      <c r="C29428" s="29"/>
      <c r="D29428" s="27"/>
      <c r="E29428" s="27"/>
      <c r="F29428" s="27"/>
      <c r="G29428" s="1"/>
      <c r="H29428" s="1"/>
      <c r="I29428" s="1"/>
    </row>
    <row r="29429" spans="2:9">
      <c r="B29429" s="1"/>
      <c r="C29429" s="29"/>
      <c r="D29429" s="27"/>
      <c r="E29429" s="27"/>
      <c r="F29429" s="27"/>
      <c r="G29429" s="1"/>
      <c r="H29429" s="1"/>
      <c r="I29429" s="1"/>
    </row>
    <row r="29430" spans="2:9">
      <c r="B29430" s="1"/>
      <c r="C29430" s="29"/>
      <c r="D29430" s="27"/>
      <c r="E29430" s="27"/>
      <c r="F29430" s="27"/>
      <c r="G29430" s="1"/>
      <c r="H29430" s="1"/>
      <c r="I29430" s="1"/>
    </row>
    <row r="29431" spans="2:9">
      <c r="B29431" s="1"/>
      <c r="C29431" s="29"/>
      <c r="D29431" s="27"/>
      <c r="E29431" s="27"/>
      <c r="F29431" s="27"/>
      <c r="G29431" s="1"/>
      <c r="H29431" s="1"/>
      <c r="I29431" s="1"/>
    </row>
    <row r="29432" spans="2:9">
      <c r="B29432" s="1"/>
      <c r="C29432" s="29"/>
      <c r="D29432" s="27"/>
      <c r="E29432" s="27"/>
      <c r="F29432" s="27"/>
      <c r="G29432" s="1"/>
      <c r="H29432" s="1"/>
      <c r="I29432" s="1"/>
    </row>
    <row r="29433" spans="2:9">
      <c r="B29433" s="1"/>
      <c r="C29433" s="29"/>
      <c r="D29433" s="27"/>
      <c r="E29433" s="27"/>
      <c r="F29433" s="27"/>
      <c r="G29433" s="1"/>
      <c r="H29433" s="1"/>
      <c r="I29433" s="1"/>
    </row>
    <row r="29434" spans="2:9">
      <c r="B29434" s="1"/>
      <c r="C29434" s="29"/>
      <c r="D29434" s="27"/>
      <c r="E29434" s="27"/>
      <c r="F29434" s="27"/>
      <c r="G29434" s="1"/>
      <c r="H29434" s="1"/>
      <c r="I29434" s="1"/>
    </row>
    <row r="29435" spans="2:9">
      <c r="B29435" s="1"/>
      <c r="C29435" s="29"/>
      <c r="D29435" s="27"/>
      <c r="E29435" s="27"/>
      <c r="F29435" s="27"/>
      <c r="G29435" s="1"/>
      <c r="H29435" s="1"/>
      <c r="I29435" s="1"/>
    </row>
    <row r="29436" spans="2:9">
      <c r="B29436" s="1"/>
      <c r="C29436" s="29"/>
      <c r="D29436" s="27"/>
      <c r="E29436" s="27"/>
      <c r="F29436" s="27"/>
      <c r="G29436" s="1"/>
      <c r="H29436" s="1"/>
      <c r="I29436" s="1"/>
    </row>
    <row r="29437" spans="2:9">
      <c r="B29437" s="1"/>
      <c r="C29437" s="29"/>
      <c r="D29437" s="27"/>
      <c r="E29437" s="27"/>
      <c r="F29437" s="27"/>
      <c r="G29437" s="1"/>
      <c r="H29437" s="1"/>
      <c r="I29437" s="1"/>
    </row>
    <row r="29438" spans="2:9">
      <c r="B29438" s="1"/>
      <c r="C29438" s="29"/>
      <c r="D29438" s="27"/>
      <c r="E29438" s="27"/>
      <c r="F29438" s="27"/>
      <c r="G29438" s="1"/>
      <c r="H29438" s="1"/>
      <c r="I29438" s="1"/>
    </row>
    <row r="29439" spans="2:9">
      <c r="B29439" s="1"/>
      <c r="C29439" s="29"/>
      <c r="D29439" s="27"/>
      <c r="E29439" s="27"/>
      <c r="F29439" s="27"/>
      <c r="G29439" s="1"/>
      <c r="H29439" s="1"/>
      <c r="I29439" s="1"/>
    </row>
    <row r="29440" spans="2:9">
      <c r="B29440" s="1"/>
      <c r="C29440" s="29"/>
      <c r="D29440" s="27"/>
      <c r="E29440" s="27"/>
      <c r="F29440" s="27"/>
      <c r="G29440" s="1"/>
      <c r="H29440" s="1"/>
      <c r="I29440" s="1"/>
    </row>
    <row r="29441" spans="2:9">
      <c r="B29441" s="1"/>
      <c r="C29441" s="29"/>
      <c r="D29441" s="27"/>
      <c r="E29441" s="27"/>
      <c r="F29441" s="27"/>
      <c r="G29441" s="1"/>
      <c r="H29441" s="1"/>
      <c r="I29441" s="1"/>
    </row>
    <row r="29442" spans="2:9">
      <c r="B29442" s="1"/>
      <c r="C29442" s="29"/>
      <c r="D29442" s="27"/>
      <c r="E29442" s="27"/>
      <c r="F29442" s="27"/>
      <c r="G29442" s="1"/>
      <c r="H29442" s="1"/>
      <c r="I29442" s="1"/>
    </row>
    <row r="29443" spans="2:9">
      <c r="B29443" s="1"/>
      <c r="C29443" s="29"/>
      <c r="D29443" s="27"/>
      <c r="E29443" s="27"/>
      <c r="F29443" s="27"/>
      <c r="G29443" s="1"/>
      <c r="H29443" s="1"/>
      <c r="I29443" s="1"/>
    </row>
    <row r="29444" spans="2:9">
      <c r="B29444" s="1"/>
      <c r="C29444" s="29"/>
      <c r="D29444" s="27"/>
      <c r="E29444" s="27"/>
      <c r="F29444" s="27"/>
      <c r="G29444" s="1"/>
      <c r="H29444" s="1"/>
      <c r="I29444" s="1"/>
    </row>
    <row r="29445" spans="2:9">
      <c r="B29445" s="1"/>
      <c r="C29445" s="29"/>
      <c r="D29445" s="27"/>
      <c r="E29445" s="27"/>
      <c r="F29445" s="27"/>
      <c r="G29445" s="1"/>
      <c r="H29445" s="1"/>
      <c r="I29445" s="1"/>
    </row>
    <row r="29446" spans="2:9">
      <c r="B29446" s="1"/>
      <c r="C29446" s="29"/>
      <c r="D29446" s="27"/>
      <c r="E29446" s="27"/>
      <c r="F29446" s="27"/>
      <c r="G29446" s="1"/>
      <c r="H29446" s="1"/>
      <c r="I29446" s="1"/>
    </row>
    <row r="29447" spans="2:9">
      <c r="B29447" s="1"/>
      <c r="C29447" s="29"/>
      <c r="D29447" s="27"/>
      <c r="E29447" s="27"/>
      <c r="F29447" s="27"/>
      <c r="G29447" s="1"/>
      <c r="H29447" s="1"/>
      <c r="I29447" s="1"/>
    </row>
    <row r="29448" spans="2:9">
      <c r="B29448" s="1"/>
      <c r="C29448" s="29"/>
      <c r="D29448" s="27"/>
      <c r="E29448" s="27"/>
      <c r="F29448" s="27"/>
      <c r="G29448" s="1"/>
      <c r="H29448" s="1"/>
      <c r="I29448" s="1"/>
    </row>
    <row r="29449" spans="2:9">
      <c r="B29449" s="1"/>
      <c r="C29449" s="29"/>
      <c r="D29449" s="27"/>
      <c r="E29449" s="27"/>
      <c r="F29449" s="27"/>
      <c r="G29449" s="1"/>
      <c r="H29449" s="1"/>
      <c r="I29449" s="1"/>
    </row>
    <row r="29450" spans="2:9">
      <c r="B29450" s="1"/>
      <c r="C29450" s="29"/>
      <c r="D29450" s="27"/>
      <c r="E29450" s="27"/>
      <c r="F29450" s="27"/>
      <c r="G29450" s="1"/>
      <c r="H29450" s="1"/>
      <c r="I29450" s="1"/>
    </row>
    <row r="29451" spans="2:9">
      <c r="B29451" s="1"/>
      <c r="C29451" s="29"/>
      <c r="D29451" s="27"/>
      <c r="E29451" s="27"/>
      <c r="F29451" s="27"/>
      <c r="G29451" s="1"/>
      <c r="H29451" s="1"/>
      <c r="I29451" s="1"/>
    </row>
    <row r="29452" spans="2:9">
      <c r="B29452" s="1"/>
      <c r="C29452" s="29"/>
      <c r="D29452" s="27"/>
      <c r="E29452" s="27"/>
      <c r="F29452" s="27"/>
      <c r="G29452" s="1"/>
      <c r="H29452" s="1"/>
      <c r="I29452" s="1"/>
    </row>
    <row r="29453" spans="2:9">
      <c r="B29453" s="1"/>
      <c r="C29453" s="29"/>
      <c r="D29453" s="27"/>
      <c r="E29453" s="27"/>
      <c r="F29453" s="27"/>
      <c r="G29453" s="1"/>
      <c r="H29453" s="1"/>
      <c r="I29453" s="1"/>
    </row>
    <row r="29454" spans="2:9">
      <c r="B29454" s="1"/>
      <c r="C29454" s="29"/>
      <c r="D29454" s="27"/>
      <c r="E29454" s="27"/>
      <c r="F29454" s="27"/>
      <c r="G29454" s="1"/>
      <c r="H29454" s="1"/>
      <c r="I29454" s="1"/>
    </row>
    <row r="29455" spans="2:9">
      <c r="B29455" s="1"/>
      <c r="C29455" s="29"/>
      <c r="D29455" s="27"/>
      <c r="E29455" s="27"/>
      <c r="F29455" s="27"/>
      <c r="G29455" s="1"/>
      <c r="H29455" s="1"/>
      <c r="I29455" s="1"/>
    </row>
    <row r="29456" spans="2:9">
      <c r="B29456" s="1"/>
      <c r="C29456" s="29"/>
      <c r="D29456" s="27"/>
      <c r="E29456" s="27"/>
      <c r="F29456" s="27"/>
      <c r="G29456" s="1"/>
      <c r="H29456" s="1"/>
      <c r="I29456" s="1"/>
    </row>
    <row r="29457" spans="2:9">
      <c r="B29457" s="1"/>
      <c r="C29457" s="29"/>
      <c r="D29457" s="27"/>
      <c r="E29457" s="27"/>
      <c r="F29457" s="27"/>
      <c r="G29457" s="1"/>
      <c r="H29457" s="1"/>
      <c r="I29457" s="1"/>
    </row>
    <row r="29458" spans="2:9">
      <c r="B29458" s="1"/>
      <c r="C29458" s="29"/>
      <c r="D29458" s="27"/>
      <c r="E29458" s="27"/>
      <c r="F29458" s="27"/>
      <c r="G29458" s="1"/>
      <c r="H29458" s="1"/>
      <c r="I29458" s="1"/>
    </row>
    <row r="29459" spans="2:9">
      <c r="B29459" s="1"/>
      <c r="C29459" s="29"/>
      <c r="D29459" s="27"/>
      <c r="E29459" s="27"/>
      <c r="F29459" s="27"/>
      <c r="G29459" s="1"/>
      <c r="H29459" s="1"/>
      <c r="I29459" s="1"/>
    </row>
    <row r="29460" spans="2:9">
      <c r="B29460" s="1"/>
      <c r="C29460" s="29"/>
      <c r="D29460" s="27"/>
      <c r="E29460" s="27"/>
      <c r="F29460" s="27"/>
      <c r="G29460" s="1"/>
      <c r="H29460" s="1"/>
      <c r="I29460" s="1"/>
    </row>
    <row r="29461" spans="2:9">
      <c r="B29461" s="1"/>
      <c r="C29461" s="29"/>
      <c r="D29461" s="27"/>
      <c r="E29461" s="27"/>
      <c r="F29461" s="27"/>
      <c r="G29461" s="1"/>
      <c r="H29461" s="1"/>
      <c r="I29461" s="1"/>
    </row>
    <row r="29462" spans="2:9">
      <c r="B29462" s="1"/>
      <c r="C29462" s="29"/>
      <c r="D29462" s="27"/>
      <c r="E29462" s="27"/>
      <c r="F29462" s="27"/>
      <c r="G29462" s="1"/>
      <c r="H29462" s="1"/>
      <c r="I29462" s="1"/>
    </row>
    <row r="29463" spans="2:9">
      <c r="B29463" s="1"/>
      <c r="C29463" s="29"/>
      <c r="D29463" s="27"/>
      <c r="E29463" s="27"/>
      <c r="F29463" s="27"/>
      <c r="G29463" s="1"/>
      <c r="H29463" s="1"/>
      <c r="I29463" s="1"/>
    </row>
    <row r="29464" spans="2:9">
      <c r="B29464" s="1"/>
      <c r="C29464" s="29"/>
      <c r="D29464" s="27"/>
      <c r="E29464" s="27"/>
      <c r="F29464" s="27"/>
      <c r="G29464" s="1"/>
      <c r="H29464" s="1"/>
      <c r="I29464" s="1"/>
    </row>
    <row r="29465" spans="2:9">
      <c r="B29465" s="1"/>
      <c r="C29465" s="29"/>
      <c r="D29465" s="27"/>
      <c r="E29465" s="27"/>
      <c r="F29465" s="27"/>
      <c r="G29465" s="1"/>
      <c r="H29465" s="1"/>
      <c r="I29465" s="1"/>
    </row>
    <row r="29466" spans="2:9">
      <c r="B29466" s="1"/>
      <c r="C29466" s="29"/>
      <c r="D29466" s="27"/>
      <c r="E29466" s="27"/>
      <c r="F29466" s="27"/>
      <c r="G29466" s="1"/>
      <c r="H29466" s="1"/>
      <c r="I29466" s="1"/>
    </row>
    <row r="29467" spans="2:9">
      <c r="B29467" s="1"/>
      <c r="C29467" s="29"/>
      <c r="D29467" s="27"/>
      <c r="E29467" s="27"/>
      <c r="F29467" s="27"/>
      <c r="G29467" s="1"/>
      <c r="H29467" s="1"/>
      <c r="I29467" s="1"/>
    </row>
    <row r="29468" spans="2:9">
      <c r="B29468" s="1"/>
      <c r="C29468" s="29"/>
      <c r="D29468" s="27"/>
      <c r="E29468" s="27"/>
      <c r="F29468" s="27"/>
      <c r="G29468" s="1"/>
      <c r="H29468" s="1"/>
      <c r="I29468" s="1"/>
    </row>
    <row r="29469" spans="2:9">
      <c r="B29469" s="1"/>
      <c r="C29469" s="29"/>
      <c r="D29469" s="27"/>
      <c r="E29469" s="27"/>
      <c r="F29469" s="27"/>
      <c r="G29469" s="1"/>
      <c r="H29469" s="1"/>
      <c r="I29469" s="1"/>
    </row>
    <row r="29470" spans="2:9">
      <c r="B29470" s="1"/>
      <c r="C29470" s="29"/>
      <c r="D29470" s="27"/>
      <c r="E29470" s="27"/>
      <c r="F29470" s="27"/>
      <c r="G29470" s="1"/>
      <c r="H29470" s="1"/>
      <c r="I29470" s="1"/>
    </row>
    <row r="29471" spans="2:9">
      <c r="B29471" s="1"/>
      <c r="C29471" s="29"/>
      <c r="D29471" s="27"/>
      <c r="E29471" s="27"/>
      <c r="F29471" s="27"/>
      <c r="G29471" s="1"/>
      <c r="H29471" s="1"/>
      <c r="I29471" s="1"/>
    </row>
    <row r="29472" spans="2:9">
      <c r="B29472" s="1"/>
      <c r="C29472" s="29"/>
      <c r="D29472" s="27"/>
      <c r="E29472" s="27"/>
      <c r="F29472" s="27"/>
      <c r="G29472" s="1"/>
      <c r="H29472" s="1"/>
      <c r="I29472" s="1"/>
    </row>
    <row r="29473" spans="2:9">
      <c r="B29473" s="1"/>
      <c r="C29473" s="29"/>
      <c r="D29473" s="27"/>
      <c r="E29473" s="27"/>
      <c r="F29473" s="27"/>
      <c r="G29473" s="1"/>
      <c r="H29473" s="1"/>
      <c r="I29473" s="1"/>
    </row>
    <row r="29474" spans="2:9">
      <c r="B29474" s="1"/>
      <c r="C29474" s="29"/>
      <c r="D29474" s="27"/>
      <c r="E29474" s="27"/>
      <c r="F29474" s="27"/>
      <c r="G29474" s="1"/>
      <c r="H29474" s="1"/>
      <c r="I29474" s="1"/>
    </row>
    <row r="29475" spans="2:9">
      <c r="B29475" s="1"/>
      <c r="C29475" s="29"/>
      <c r="D29475" s="27"/>
      <c r="E29475" s="27"/>
      <c r="F29475" s="27"/>
      <c r="G29475" s="1"/>
      <c r="H29475" s="1"/>
      <c r="I29475" s="1"/>
    </row>
    <row r="29476" spans="2:9">
      <c r="B29476" s="1"/>
      <c r="C29476" s="29"/>
      <c r="D29476" s="27"/>
      <c r="E29476" s="27"/>
      <c r="F29476" s="27"/>
      <c r="G29476" s="1"/>
      <c r="H29476" s="1"/>
      <c r="I29476" s="1"/>
    </row>
    <row r="29477" spans="2:9">
      <c r="B29477" s="1"/>
      <c r="C29477" s="29"/>
      <c r="D29477" s="27"/>
      <c r="E29477" s="27"/>
      <c r="F29477" s="27"/>
      <c r="G29477" s="1"/>
      <c r="H29477" s="1"/>
      <c r="I29477" s="1"/>
    </row>
    <row r="29478" spans="2:9">
      <c r="B29478" s="1"/>
      <c r="C29478" s="29"/>
      <c r="D29478" s="27"/>
      <c r="E29478" s="27"/>
      <c r="F29478" s="27"/>
      <c r="G29478" s="1"/>
      <c r="H29478" s="1"/>
      <c r="I29478" s="1"/>
    </row>
    <row r="29479" spans="2:9">
      <c r="B29479" s="1"/>
      <c r="C29479" s="29"/>
      <c r="D29479" s="27"/>
      <c r="E29479" s="27"/>
      <c r="F29479" s="27"/>
      <c r="G29479" s="1"/>
      <c r="H29479" s="1"/>
      <c r="I29479" s="1"/>
    </row>
    <row r="29480" spans="2:9">
      <c r="B29480" s="1"/>
      <c r="C29480" s="29"/>
      <c r="D29480" s="27"/>
      <c r="E29480" s="27"/>
      <c r="F29480" s="27"/>
      <c r="G29480" s="1"/>
      <c r="H29480" s="1"/>
      <c r="I29480" s="1"/>
    </row>
    <row r="29481" spans="2:9">
      <c r="B29481" s="1"/>
      <c r="C29481" s="29"/>
      <c r="D29481" s="27"/>
      <c r="E29481" s="27"/>
      <c r="F29481" s="27"/>
      <c r="G29481" s="1"/>
      <c r="H29481" s="1"/>
      <c r="I29481" s="1"/>
    </row>
    <row r="29482" spans="2:9">
      <c r="B29482" s="1"/>
      <c r="C29482" s="29"/>
      <c r="D29482" s="27"/>
      <c r="E29482" s="27"/>
      <c r="F29482" s="27"/>
      <c r="G29482" s="1"/>
      <c r="H29482" s="1"/>
      <c r="I29482" s="1"/>
    </row>
    <row r="29483" spans="2:9">
      <c r="B29483" s="1"/>
      <c r="C29483" s="29"/>
      <c r="D29483" s="27"/>
      <c r="E29483" s="27"/>
      <c r="F29483" s="27"/>
      <c r="G29483" s="1"/>
      <c r="H29483" s="1"/>
      <c r="I29483" s="1"/>
    </row>
    <row r="29484" spans="2:9">
      <c r="B29484" s="1"/>
      <c r="C29484" s="29"/>
      <c r="D29484" s="27"/>
      <c r="E29484" s="27"/>
      <c r="F29484" s="27"/>
      <c r="G29484" s="1"/>
      <c r="H29484" s="1"/>
      <c r="I29484" s="1"/>
    </row>
    <row r="29485" spans="2:9">
      <c r="B29485" s="1"/>
      <c r="C29485" s="29"/>
      <c r="D29485" s="27"/>
      <c r="E29485" s="27"/>
      <c r="F29485" s="27"/>
      <c r="G29485" s="1"/>
      <c r="H29485" s="1"/>
      <c r="I29485" s="1"/>
    </row>
    <row r="29486" spans="2:9">
      <c r="B29486" s="1"/>
      <c r="C29486" s="29"/>
      <c r="D29486" s="27"/>
      <c r="E29486" s="27"/>
      <c r="F29486" s="27"/>
      <c r="G29486" s="1"/>
      <c r="H29486" s="1"/>
      <c r="I29486" s="1"/>
    </row>
    <row r="29487" spans="2:9">
      <c r="B29487" s="1"/>
      <c r="C29487" s="29"/>
      <c r="D29487" s="27"/>
      <c r="E29487" s="27"/>
      <c r="F29487" s="27"/>
      <c r="G29487" s="1"/>
      <c r="H29487" s="1"/>
      <c r="I29487" s="1"/>
    </row>
    <row r="29488" spans="2:9">
      <c r="B29488" s="1"/>
      <c r="C29488" s="29"/>
      <c r="D29488" s="27"/>
      <c r="E29488" s="27"/>
      <c r="F29488" s="27"/>
      <c r="G29488" s="1"/>
      <c r="H29488" s="1"/>
      <c r="I29488" s="1"/>
    </row>
    <row r="29489" spans="2:9">
      <c r="B29489" s="1"/>
      <c r="C29489" s="29"/>
      <c r="D29489" s="27"/>
      <c r="E29489" s="27"/>
      <c r="F29489" s="27"/>
      <c r="G29489" s="1"/>
      <c r="H29489" s="1"/>
      <c r="I29489" s="1"/>
    </row>
    <row r="29490" spans="2:9">
      <c r="B29490" s="1"/>
      <c r="C29490" s="29"/>
      <c r="D29490" s="27"/>
      <c r="E29490" s="27"/>
      <c r="F29490" s="27"/>
      <c r="G29490" s="1"/>
      <c r="H29490" s="1"/>
      <c r="I29490" s="1"/>
    </row>
    <row r="29491" spans="2:9">
      <c r="B29491" s="1"/>
      <c r="C29491" s="29"/>
      <c r="D29491" s="27"/>
      <c r="E29491" s="27"/>
      <c r="F29491" s="27"/>
      <c r="G29491" s="1"/>
      <c r="H29491" s="1"/>
      <c r="I29491" s="1"/>
    </row>
    <row r="29492" spans="2:9">
      <c r="B29492" s="1"/>
      <c r="C29492" s="29"/>
      <c r="D29492" s="27"/>
      <c r="E29492" s="27"/>
      <c r="F29492" s="27"/>
      <c r="G29492" s="1"/>
      <c r="H29492" s="1"/>
      <c r="I29492" s="1"/>
    </row>
    <row r="29493" spans="2:9">
      <c r="B29493" s="1"/>
      <c r="C29493" s="29"/>
      <c r="D29493" s="27"/>
      <c r="E29493" s="27"/>
      <c r="F29493" s="27"/>
      <c r="G29493" s="1"/>
      <c r="H29493" s="1"/>
      <c r="I29493" s="1"/>
    </row>
    <row r="29494" spans="2:9">
      <c r="B29494" s="1"/>
      <c r="C29494" s="29"/>
      <c r="D29494" s="27"/>
      <c r="E29494" s="27"/>
      <c r="F29494" s="27"/>
      <c r="G29494" s="1"/>
      <c r="H29494" s="1"/>
      <c r="I29494" s="1"/>
    </row>
    <row r="29495" spans="2:9">
      <c r="B29495" s="1"/>
      <c r="C29495" s="29"/>
      <c r="D29495" s="27"/>
      <c r="E29495" s="27"/>
      <c r="F29495" s="27"/>
      <c r="G29495" s="1"/>
      <c r="H29495" s="1"/>
      <c r="I29495" s="1"/>
    </row>
    <row r="29496" spans="2:9">
      <c r="B29496" s="1"/>
      <c r="C29496" s="29"/>
      <c r="D29496" s="27"/>
      <c r="E29496" s="27"/>
      <c r="F29496" s="27"/>
      <c r="G29496" s="1"/>
      <c r="H29496" s="1"/>
      <c r="I29496" s="1"/>
    </row>
    <row r="29497" spans="2:9">
      <c r="B29497" s="1"/>
      <c r="C29497" s="29"/>
      <c r="D29497" s="27"/>
      <c r="E29497" s="27"/>
      <c r="F29497" s="27"/>
      <c r="G29497" s="1"/>
      <c r="H29497" s="1"/>
      <c r="I29497" s="1"/>
    </row>
    <row r="29498" spans="2:9">
      <c r="B29498" s="1"/>
      <c r="C29498" s="29"/>
      <c r="D29498" s="27"/>
      <c r="E29498" s="27"/>
      <c r="F29498" s="27"/>
      <c r="G29498" s="1"/>
      <c r="H29498" s="1"/>
      <c r="I29498" s="1"/>
    </row>
    <row r="29499" spans="2:9">
      <c r="B29499" s="1"/>
      <c r="C29499" s="29"/>
      <c r="D29499" s="27"/>
      <c r="E29499" s="27"/>
      <c r="F29499" s="27"/>
      <c r="G29499" s="1"/>
      <c r="H29499" s="1"/>
      <c r="I29499" s="1"/>
    </row>
    <row r="29500" spans="2:9">
      <c r="B29500" s="1"/>
      <c r="C29500" s="29"/>
      <c r="D29500" s="27"/>
      <c r="E29500" s="27"/>
      <c r="F29500" s="27"/>
      <c r="G29500" s="1"/>
      <c r="H29500" s="1"/>
      <c r="I29500" s="1"/>
    </row>
    <row r="29501" spans="2:9">
      <c r="B29501" s="1"/>
      <c r="C29501" s="29"/>
      <c r="D29501" s="27"/>
      <c r="E29501" s="27"/>
      <c r="F29501" s="27"/>
      <c r="G29501" s="1"/>
      <c r="H29501" s="1"/>
      <c r="I29501" s="1"/>
    </row>
    <row r="29502" spans="2:9">
      <c r="B29502" s="1"/>
      <c r="C29502" s="29"/>
      <c r="D29502" s="27"/>
      <c r="E29502" s="27"/>
      <c r="F29502" s="27"/>
      <c r="G29502" s="1"/>
      <c r="H29502" s="1"/>
      <c r="I29502" s="1"/>
    </row>
    <row r="29503" spans="2:9">
      <c r="B29503" s="1"/>
      <c r="C29503" s="29"/>
      <c r="D29503" s="27"/>
      <c r="E29503" s="27"/>
      <c r="F29503" s="27"/>
      <c r="G29503" s="1"/>
      <c r="H29503" s="1"/>
      <c r="I29503" s="1"/>
    </row>
    <row r="29504" spans="2:9">
      <c r="B29504" s="1"/>
      <c r="C29504" s="29"/>
      <c r="D29504" s="27"/>
      <c r="E29504" s="27"/>
      <c r="F29504" s="27"/>
      <c r="G29504" s="1"/>
      <c r="H29504" s="1"/>
      <c r="I29504" s="1"/>
    </row>
    <row r="29505" spans="2:9">
      <c r="B29505" s="1"/>
      <c r="C29505" s="29"/>
      <c r="D29505" s="27"/>
      <c r="E29505" s="27"/>
      <c r="F29505" s="27"/>
      <c r="G29505" s="1"/>
      <c r="H29505" s="1"/>
      <c r="I29505" s="1"/>
    </row>
    <row r="29506" spans="2:9">
      <c r="B29506" s="1"/>
      <c r="C29506" s="29"/>
      <c r="D29506" s="27"/>
      <c r="E29506" s="27"/>
      <c r="F29506" s="27"/>
      <c r="G29506" s="1"/>
      <c r="H29506" s="1"/>
      <c r="I29506" s="1"/>
    </row>
    <row r="29507" spans="2:9">
      <c r="B29507" s="1"/>
      <c r="C29507" s="29"/>
      <c r="D29507" s="27"/>
      <c r="E29507" s="27"/>
      <c r="F29507" s="27"/>
      <c r="G29507" s="1"/>
      <c r="H29507" s="1"/>
      <c r="I29507" s="1"/>
    </row>
    <row r="29508" spans="2:9">
      <c r="B29508" s="1"/>
      <c r="C29508" s="29"/>
      <c r="D29508" s="27"/>
      <c r="E29508" s="27"/>
      <c r="F29508" s="27"/>
      <c r="G29508" s="1"/>
      <c r="H29508" s="1"/>
      <c r="I29508" s="1"/>
    </row>
    <row r="29509" spans="2:9">
      <c r="B29509" s="1"/>
      <c r="C29509" s="29"/>
      <c r="D29509" s="27"/>
      <c r="E29509" s="27"/>
      <c r="F29509" s="27"/>
      <c r="G29509" s="1"/>
      <c r="H29509" s="1"/>
      <c r="I29509" s="1"/>
    </row>
    <row r="29510" spans="2:9">
      <c r="B29510" s="1"/>
      <c r="C29510" s="29"/>
      <c r="D29510" s="27"/>
      <c r="E29510" s="27"/>
      <c r="F29510" s="27"/>
      <c r="G29510" s="1"/>
      <c r="H29510" s="1"/>
      <c r="I29510" s="1"/>
    </row>
    <row r="29511" spans="2:9">
      <c r="B29511" s="1"/>
      <c r="C29511" s="29"/>
      <c r="D29511" s="27"/>
      <c r="E29511" s="27"/>
      <c r="F29511" s="27"/>
      <c r="G29511" s="1"/>
      <c r="H29511" s="1"/>
      <c r="I29511" s="1"/>
    </row>
    <row r="29512" spans="2:9">
      <c r="B29512" s="1"/>
      <c r="C29512" s="29"/>
      <c r="D29512" s="27"/>
      <c r="E29512" s="27"/>
      <c r="F29512" s="27"/>
      <c r="G29512" s="1"/>
      <c r="H29512" s="1"/>
      <c r="I29512" s="1"/>
    </row>
    <row r="29513" spans="2:9">
      <c r="B29513" s="1"/>
      <c r="C29513" s="29"/>
      <c r="D29513" s="27"/>
      <c r="E29513" s="27"/>
      <c r="F29513" s="27"/>
      <c r="G29513" s="1"/>
      <c r="H29513" s="1"/>
      <c r="I29513" s="1"/>
    </row>
    <row r="29514" spans="2:9">
      <c r="B29514" s="1"/>
      <c r="C29514" s="29"/>
      <c r="D29514" s="27"/>
      <c r="E29514" s="27"/>
      <c r="F29514" s="27"/>
      <c r="G29514" s="1"/>
      <c r="H29514" s="1"/>
      <c r="I29514" s="1"/>
    </row>
    <row r="29515" spans="2:9">
      <c r="B29515" s="1"/>
      <c r="C29515" s="29"/>
      <c r="D29515" s="27"/>
      <c r="E29515" s="27"/>
      <c r="F29515" s="27"/>
      <c r="G29515" s="1"/>
      <c r="H29515" s="1"/>
      <c r="I29515" s="1"/>
    </row>
    <row r="29516" spans="2:9">
      <c r="B29516" s="1"/>
      <c r="C29516" s="29"/>
      <c r="D29516" s="27"/>
      <c r="E29516" s="27"/>
      <c r="F29516" s="27"/>
      <c r="G29516" s="1"/>
      <c r="H29516" s="1"/>
      <c r="I29516" s="1"/>
    </row>
    <row r="29517" spans="2:9">
      <c r="B29517" s="1"/>
      <c r="C29517" s="29"/>
      <c r="D29517" s="27"/>
      <c r="E29517" s="27"/>
      <c r="F29517" s="27"/>
      <c r="G29517" s="1"/>
      <c r="H29517" s="1"/>
      <c r="I29517" s="1"/>
    </row>
    <row r="29518" spans="2:9">
      <c r="B29518" s="1"/>
      <c r="C29518" s="29"/>
      <c r="D29518" s="27"/>
      <c r="E29518" s="27"/>
      <c r="F29518" s="27"/>
      <c r="G29518" s="1"/>
      <c r="H29518" s="1"/>
      <c r="I29518" s="1"/>
    </row>
    <row r="29519" spans="2:9">
      <c r="B29519" s="1"/>
      <c r="C29519" s="29"/>
      <c r="D29519" s="27"/>
      <c r="E29519" s="27"/>
      <c r="F29519" s="27"/>
      <c r="G29519" s="1"/>
      <c r="H29519" s="1"/>
      <c r="I29519" s="1"/>
    </row>
    <row r="29520" spans="2:9">
      <c r="B29520" s="1"/>
      <c r="C29520" s="29"/>
      <c r="D29520" s="27"/>
      <c r="E29520" s="27"/>
      <c r="F29520" s="27"/>
      <c r="G29520" s="1"/>
      <c r="H29520" s="1"/>
      <c r="I29520" s="1"/>
    </row>
    <row r="29521" spans="2:9">
      <c r="B29521" s="1"/>
      <c r="C29521" s="29"/>
      <c r="D29521" s="27"/>
      <c r="E29521" s="27"/>
      <c r="F29521" s="27"/>
      <c r="G29521" s="1"/>
      <c r="H29521" s="1"/>
      <c r="I29521" s="1"/>
    </row>
    <row r="29522" spans="2:9">
      <c r="B29522" s="1"/>
      <c r="C29522" s="29"/>
      <c r="D29522" s="27"/>
      <c r="E29522" s="27"/>
      <c r="F29522" s="27"/>
      <c r="G29522" s="1"/>
      <c r="H29522" s="1"/>
      <c r="I29522" s="1"/>
    </row>
    <row r="29523" spans="2:9">
      <c r="B29523" s="1"/>
      <c r="C29523" s="29"/>
      <c r="D29523" s="27"/>
      <c r="E29523" s="27"/>
      <c r="F29523" s="27"/>
      <c r="G29523" s="1"/>
      <c r="H29523" s="1"/>
      <c r="I29523" s="1"/>
    </row>
    <row r="29524" spans="2:9">
      <c r="B29524" s="1"/>
      <c r="C29524" s="29"/>
      <c r="D29524" s="27"/>
      <c r="E29524" s="27"/>
      <c r="F29524" s="27"/>
      <c r="G29524" s="1"/>
      <c r="H29524" s="1"/>
      <c r="I29524" s="1"/>
    </row>
    <row r="29525" spans="2:9">
      <c r="B29525" s="1"/>
      <c r="C29525" s="29"/>
      <c r="D29525" s="27"/>
      <c r="E29525" s="27"/>
      <c r="F29525" s="27"/>
      <c r="G29525" s="1"/>
      <c r="H29525" s="1"/>
      <c r="I29525" s="1"/>
    </row>
    <row r="29526" spans="2:9">
      <c r="B29526" s="1"/>
      <c r="C29526" s="29"/>
      <c r="D29526" s="27"/>
      <c r="E29526" s="27"/>
      <c r="F29526" s="27"/>
      <c r="G29526" s="1"/>
      <c r="H29526" s="1"/>
      <c r="I29526" s="1"/>
    </row>
    <row r="29527" spans="2:9">
      <c r="B29527" s="1"/>
      <c r="C29527" s="29"/>
      <c r="D29527" s="27"/>
      <c r="E29527" s="27"/>
      <c r="F29527" s="27"/>
      <c r="G29527" s="1"/>
      <c r="H29527" s="1"/>
      <c r="I29527" s="1"/>
    </row>
    <row r="29528" spans="2:9">
      <c r="B29528" s="1"/>
      <c r="C29528" s="29"/>
      <c r="D29528" s="27"/>
      <c r="E29528" s="27"/>
      <c r="F29528" s="27"/>
      <c r="G29528" s="1"/>
      <c r="H29528" s="1"/>
      <c r="I29528" s="1"/>
    </row>
    <row r="29529" spans="2:9">
      <c r="B29529" s="1"/>
      <c r="C29529" s="29"/>
      <c r="D29529" s="27"/>
      <c r="E29529" s="27"/>
      <c r="F29529" s="27"/>
      <c r="G29529" s="1"/>
      <c r="H29529" s="1"/>
      <c r="I29529" s="1"/>
    </row>
    <row r="29530" spans="2:9">
      <c r="B29530" s="1"/>
      <c r="C29530" s="29"/>
      <c r="D29530" s="27"/>
      <c r="E29530" s="27"/>
      <c r="F29530" s="27"/>
      <c r="G29530" s="1"/>
      <c r="H29530" s="1"/>
      <c r="I29530" s="1"/>
    </row>
    <row r="29531" spans="2:9">
      <c r="B29531" s="1"/>
      <c r="C29531" s="29"/>
      <c r="D29531" s="27"/>
      <c r="E29531" s="27"/>
      <c r="F29531" s="27"/>
      <c r="G29531" s="1"/>
      <c r="H29531" s="1"/>
      <c r="I29531" s="1"/>
    </row>
    <row r="29532" spans="2:9">
      <c r="B29532" s="1"/>
      <c r="C29532" s="29"/>
      <c r="D29532" s="27"/>
      <c r="E29532" s="27"/>
      <c r="F29532" s="27"/>
      <c r="G29532" s="1"/>
      <c r="H29532" s="1"/>
      <c r="I29532" s="1"/>
    </row>
    <row r="29533" spans="2:9">
      <c r="B29533" s="1"/>
      <c r="C29533" s="29"/>
      <c r="D29533" s="27"/>
      <c r="E29533" s="27"/>
      <c r="F29533" s="27"/>
      <c r="G29533" s="1"/>
      <c r="H29533" s="1"/>
      <c r="I29533" s="1"/>
    </row>
    <row r="29534" spans="2:9">
      <c r="B29534" s="1"/>
      <c r="C29534" s="29"/>
      <c r="D29534" s="27"/>
      <c r="E29534" s="27"/>
      <c r="F29534" s="27"/>
      <c r="G29534" s="1"/>
      <c r="H29534" s="1"/>
      <c r="I29534" s="1"/>
    </row>
    <row r="29535" spans="2:9">
      <c r="B29535" s="1"/>
      <c r="C29535" s="29"/>
      <c r="D29535" s="27"/>
      <c r="E29535" s="27"/>
      <c r="F29535" s="27"/>
      <c r="G29535" s="1"/>
      <c r="H29535" s="1"/>
      <c r="I29535" s="1"/>
    </row>
    <row r="29536" spans="2:9">
      <c r="B29536" s="1"/>
      <c r="C29536" s="29"/>
      <c r="D29536" s="27"/>
      <c r="E29536" s="27"/>
      <c r="F29536" s="27"/>
      <c r="G29536" s="1"/>
      <c r="H29536" s="1"/>
      <c r="I29536" s="1"/>
    </row>
    <row r="29537" spans="2:9">
      <c r="B29537" s="1"/>
      <c r="C29537" s="29"/>
      <c r="D29537" s="27"/>
      <c r="E29537" s="27"/>
      <c r="F29537" s="27"/>
      <c r="G29537" s="1"/>
      <c r="H29537" s="1"/>
      <c r="I29537" s="1"/>
    </row>
    <row r="29538" spans="2:9">
      <c r="B29538" s="1"/>
      <c r="C29538" s="29"/>
      <c r="D29538" s="27"/>
      <c r="E29538" s="27"/>
      <c r="F29538" s="27"/>
      <c r="G29538" s="1"/>
      <c r="H29538" s="1"/>
      <c r="I29538" s="1"/>
    </row>
    <row r="29539" spans="2:9">
      <c r="B29539" s="1"/>
      <c r="C29539" s="29"/>
      <c r="D29539" s="27"/>
      <c r="E29539" s="27"/>
      <c r="F29539" s="27"/>
      <c r="G29539" s="1"/>
      <c r="H29539" s="1"/>
      <c r="I29539" s="1"/>
    </row>
    <row r="29540" spans="2:9">
      <c r="B29540" s="1"/>
      <c r="C29540" s="29"/>
      <c r="D29540" s="27"/>
      <c r="E29540" s="27"/>
      <c r="F29540" s="27"/>
      <c r="G29540" s="1"/>
      <c r="H29540" s="1"/>
      <c r="I29540" s="1"/>
    </row>
    <row r="29541" spans="2:9">
      <c r="B29541" s="1"/>
      <c r="C29541" s="29"/>
      <c r="D29541" s="27"/>
      <c r="E29541" s="27"/>
      <c r="F29541" s="27"/>
      <c r="G29541" s="1"/>
      <c r="H29541" s="1"/>
      <c r="I29541" s="1"/>
    </row>
    <row r="29542" spans="2:9">
      <c r="B29542" s="1"/>
      <c r="C29542" s="29"/>
      <c r="D29542" s="27"/>
      <c r="E29542" s="27"/>
      <c r="F29542" s="27"/>
      <c r="G29542" s="1"/>
      <c r="H29542" s="1"/>
      <c r="I29542" s="1"/>
    </row>
    <row r="29543" spans="2:9">
      <c r="B29543" s="1"/>
      <c r="C29543" s="29"/>
      <c r="D29543" s="27"/>
      <c r="E29543" s="27"/>
      <c r="F29543" s="27"/>
      <c r="G29543" s="1"/>
      <c r="H29543" s="1"/>
      <c r="I29543" s="1"/>
    </row>
    <row r="29544" spans="2:9">
      <c r="B29544" s="1"/>
      <c r="C29544" s="29"/>
      <c r="D29544" s="27"/>
      <c r="E29544" s="27"/>
      <c r="F29544" s="27"/>
      <c r="G29544" s="1"/>
      <c r="H29544" s="1"/>
      <c r="I29544" s="1"/>
    </row>
    <row r="29545" spans="2:9">
      <c r="B29545" s="1"/>
      <c r="C29545" s="29"/>
      <c r="D29545" s="27"/>
      <c r="E29545" s="27"/>
      <c r="F29545" s="27"/>
      <c r="G29545" s="1"/>
      <c r="H29545" s="1"/>
      <c r="I29545" s="1"/>
    </row>
    <row r="29546" spans="2:9">
      <c r="B29546" s="1"/>
      <c r="C29546" s="29"/>
      <c r="D29546" s="27"/>
      <c r="E29546" s="27"/>
      <c r="F29546" s="27"/>
      <c r="G29546" s="1"/>
      <c r="H29546" s="1"/>
      <c r="I29546" s="1"/>
    </row>
    <row r="29547" spans="2:9">
      <c r="B29547" s="1"/>
      <c r="C29547" s="29"/>
      <c r="D29547" s="27"/>
      <c r="E29547" s="27"/>
      <c r="F29547" s="27"/>
      <c r="G29547" s="1"/>
      <c r="H29547" s="1"/>
      <c r="I29547" s="1"/>
    </row>
    <row r="29548" spans="2:9">
      <c r="B29548" s="1"/>
      <c r="C29548" s="29"/>
      <c r="D29548" s="27"/>
      <c r="E29548" s="27"/>
      <c r="F29548" s="27"/>
      <c r="G29548" s="1"/>
      <c r="H29548" s="1"/>
      <c r="I29548" s="1"/>
    </row>
    <row r="29549" spans="2:9">
      <c r="B29549" s="1"/>
      <c r="C29549" s="29"/>
      <c r="D29549" s="27"/>
      <c r="E29549" s="27"/>
      <c r="F29549" s="27"/>
      <c r="G29549" s="1"/>
      <c r="H29549" s="1"/>
      <c r="I29549" s="1"/>
    </row>
    <row r="29550" spans="2:9">
      <c r="B29550" s="1"/>
      <c r="C29550" s="29"/>
      <c r="D29550" s="27"/>
      <c r="E29550" s="27"/>
      <c r="F29550" s="27"/>
      <c r="G29550" s="1"/>
      <c r="H29550" s="1"/>
      <c r="I29550" s="1"/>
    </row>
    <row r="29551" spans="2:9">
      <c r="B29551" s="1"/>
      <c r="C29551" s="29"/>
      <c r="D29551" s="27"/>
      <c r="E29551" s="27"/>
      <c r="F29551" s="27"/>
      <c r="G29551" s="1"/>
      <c r="H29551" s="1"/>
      <c r="I29551" s="1"/>
    </row>
    <row r="29552" spans="2:9">
      <c r="B29552" s="1"/>
      <c r="C29552" s="29"/>
      <c r="D29552" s="27"/>
      <c r="E29552" s="27"/>
      <c r="F29552" s="27"/>
      <c r="G29552" s="1"/>
      <c r="H29552" s="1"/>
      <c r="I29552" s="1"/>
    </row>
    <row r="29553" spans="2:9">
      <c r="B29553" s="1"/>
      <c r="C29553" s="29"/>
      <c r="D29553" s="27"/>
      <c r="E29553" s="27"/>
      <c r="F29553" s="27"/>
      <c r="G29553" s="1"/>
      <c r="H29553" s="1"/>
      <c r="I29553" s="1"/>
    </row>
    <row r="29554" spans="2:9">
      <c r="B29554" s="1"/>
      <c r="C29554" s="29"/>
      <c r="D29554" s="27"/>
      <c r="E29554" s="27"/>
      <c r="F29554" s="27"/>
      <c r="G29554" s="1"/>
      <c r="H29554" s="1"/>
      <c r="I29554" s="1"/>
    </row>
    <row r="29555" spans="2:9">
      <c r="B29555" s="1"/>
      <c r="C29555" s="29"/>
      <c r="D29555" s="27"/>
      <c r="E29555" s="27"/>
      <c r="F29555" s="27"/>
      <c r="G29555" s="1"/>
      <c r="H29555" s="1"/>
      <c r="I29555" s="1"/>
    </row>
    <row r="29556" spans="2:9">
      <c r="B29556" s="1"/>
      <c r="C29556" s="29"/>
      <c r="D29556" s="27"/>
      <c r="E29556" s="27"/>
      <c r="F29556" s="27"/>
      <c r="G29556" s="1"/>
      <c r="H29556" s="1"/>
      <c r="I29556" s="1"/>
    </row>
    <row r="29557" spans="2:9">
      <c r="B29557" s="1"/>
      <c r="C29557" s="29"/>
      <c r="D29557" s="27"/>
      <c r="E29557" s="27"/>
      <c r="F29557" s="27"/>
      <c r="G29557" s="1"/>
      <c r="H29557" s="1"/>
      <c r="I29557" s="1"/>
    </row>
    <row r="29558" spans="2:9">
      <c r="B29558" s="1"/>
      <c r="C29558" s="29"/>
      <c r="D29558" s="27"/>
      <c r="E29558" s="27"/>
      <c r="F29558" s="27"/>
      <c r="G29558" s="1"/>
      <c r="H29558" s="1"/>
      <c r="I29558" s="1"/>
    </row>
    <row r="29559" spans="2:9">
      <c r="B29559" s="1"/>
      <c r="C29559" s="29"/>
      <c r="D29559" s="27"/>
      <c r="E29559" s="27"/>
      <c r="F29559" s="27"/>
      <c r="G29559" s="1"/>
      <c r="H29559" s="1"/>
      <c r="I29559" s="1"/>
    </row>
    <row r="29560" spans="2:9">
      <c r="B29560" s="1"/>
      <c r="C29560" s="29"/>
      <c r="D29560" s="27"/>
      <c r="E29560" s="27"/>
      <c r="F29560" s="27"/>
      <c r="G29560" s="1"/>
      <c r="H29560" s="1"/>
      <c r="I29560" s="1"/>
    </row>
    <row r="29561" spans="2:9">
      <c r="B29561" s="1"/>
      <c r="C29561" s="29"/>
      <c r="D29561" s="27"/>
      <c r="E29561" s="27"/>
      <c r="F29561" s="27"/>
      <c r="G29561" s="1"/>
      <c r="H29561" s="1"/>
      <c r="I29561" s="1"/>
    </row>
    <row r="29562" spans="2:9">
      <c r="B29562" s="1"/>
      <c r="C29562" s="29"/>
      <c r="D29562" s="27"/>
      <c r="E29562" s="27"/>
      <c r="F29562" s="27"/>
      <c r="G29562" s="1"/>
      <c r="H29562" s="1"/>
      <c r="I29562" s="1"/>
    </row>
    <row r="29563" spans="2:9">
      <c r="B29563" s="1"/>
      <c r="C29563" s="29"/>
      <c r="D29563" s="27"/>
      <c r="E29563" s="27"/>
      <c r="F29563" s="27"/>
      <c r="G29563" s="1"/>
      <c r="H29563" s="1"/>
      <c r="I29563" s="1"/>
    </row>
    <row r="29564" spans="2:9">
      <c r="B29564" s="1"/>
      <c r="C29564" s="29"/>
      <c r="D29564" s="27"/>
      <c r="E29564" s="27"/>
      <c r="F29564" s="27"/>
      <c r="G29564" s="1"/>
      <c r="H29564" s="1"/>
      <c r="I29564" s="1"/>
    </row>
    <row r="29565" spans="2:9">
      <c r="B29565" s="1"/>
      <c r="C29565" s="29"/>
      <c r="D29565" s="27"/>
      <c r="E29565" s="27"/>
      <c r="F29565" s="27"/>
      <c r="G29565" s="1"/>
      <c r="H29565" s="1"/>
      <c r="I29565" s="1"/>
    </row>
    <row r="29566" spans="2:9">
      <c r="B29566" s="1"/>
      <c r="C29566" s="29"/>
      <c r="D29566" s="27"/>
      <c r="E29566" s="27"/>
      <c r="F29566" s="27"/>
      <c r="G29566" s="1"/>
      <c r="H29566" s="1"/>
      <c r="I29566" s="1"/>
    </row>
    <row r="29567" spans="2:9">
      <c r="B29567" s="1"/>
      <c r="C29567" s="29"/>
      <c r="D29567" s="27"/>
      <c r="E29567" s="27"/>
      <c r="F29567" s="27"/>
      <c r="G29567" s="1"/>
      <c r="H29567" s="1"/>
      <c r="I29567" s="1"/>
    </row>
    <row r="29568" spans="2:9">
      <c r="B29568" s="1"/>
      <c r="C29568" s="29"/>
      <c r="D29568" s="27"/>
      <c r="E29568" s="27"/>
      <c r="F29568" s="27"/>
      <c r="G29568" s="1"/>
      <c r="H29568" s="1"/>
      <c r="I29568" s="1"/>
    </row>
    <row r="29569" spans="2:9">
      <c r="B29569" s="1"/>
      <c r="C29569" s="29"/>
      <c r="D29569" s="27"/>
      <c r="E29569" s="27"/>
      <c r="F29569" s="27"/>
      <c r="G29569" s="1"/>
      <c r="H29569" s="1"/>
      <c r="I29569" s="1"/>
    </row>
    <row r="29570" spans="2:9">
      <c r="B29570" s="1"/>
      <c r="C29570" s="29"/>
      <c r="D29570" s="27"/>
      <c r="E29570" s="27"/>
      <c r="F29570" s="27"/>
      <c r="G29570" s="1"/>
      <c r="H29570" s="1"/>
      <c r="I29570" s="1"/>
    </row>
    <row r="29571" spans="2:9">
      <c r="B29571" s="1"/>
      <c r="C29571" s="29"/>
      <c r="D29571" s="27"/>
      <c r="E29571" s="27"/>
      <c r="F29571" s="27"/>
      <c r="G29571" s="1"/>
      <c r="H29571" s="1"/>
      <c r="I29571" s="1"/>
    </row>
    <row r="29572" spans="2:9">
      <c r="B29572" s="1"/>
      <c r="C29572" s="29"/>
      <c r="D29572" s="27"/>
      <c r="E29572" s="27"/>
      <c r="F29572" s="27"/>
      <c r="G29572" s="1"/>
      <c r="H29572" s="1"/>
      <c r="I29572" s="1"/>
    </row>
    <row r="29573" spans="2:9">
      <c r="B29573" s="1"/>
      <c r="C29573" s="29"/>
      <c r="D29573" s="27"/>
      <c r="E29573" s="27"/>
      <c r="F29573" s="27"/>
      <c r="G29573" s="1"/>
      <c r="H29573" s="1"/>
      <c r="I29573" s="1"/>
    </row>
    <row r="29574" spans="2:9">
      <c r="B29574" s="1"/>
      <c r="C29574" s="29"/>
      <c r="D29574" s="27"/>
      <c r="E29574" s="27"/>
      <c r="F29574" s="27"/>
      <c r="G29574" s="1"/>
      <c r="H29574" s="1"/>
      <c r="I29574" s="1"/>
    </row>
    <row r="29575" spans="2:9">
      <c r="B29575" s="1"/>
      <c r="C29575" s="29"/>
      <c r="D29575" s="27"/>
      <c r="E29575" s="27"/>
      <c r="F29575" s="27"/>
      <c r="G29575" s="1"/>
      <c r="H29575" s="1"/>
      <c r="I29575" s="1"/>
    </row>
    <row r="29576" spans="2:9">
      <c r="B29576" s="1"/>
      <c r="C29576" s="29"/>
      <c r="D29576" s="27"/>
      <c r="E29576" s="27"/>
      <c r="F29576" s="27"/>
      <c r="G29576" s="1"/>
      <c r="H29576" s="1"/>
      <c r="I29576" s="1"/>
    </row>
    <row r="29577" spans="2:9">
      <c r="B29577" s="1"/>
      <c r="C29577" s="29"/>
      <c r="D29577" s="27"/>
      <c r="E29577" s="27"/>
      <c r="F29577" s="27"/>
      <c r="G29577" s="1"/>
      <c r="H29577" s="1"/>
      <c r="I29577" s="1"/>
    </row>
    <row r="29578" spans="2:9">
      <c r="B29578" s="1"/>
      <c r="C29578" s="29"/>
      <c r="D29578" s="27"/>
      <c r="E29578" s="27"/>
      <c r="F29578" s="27"/>
      <c r="G29578" s="1"/>
      <c r="H29578" s="1"/>
      <c r="I29578" s="1"/>
    </row>
    <row r="29579" spans="2:9">
      <c r="B29579" s="1"/>
      <c r="C29579" s="29"/>
      <c r="D29579" s="27"/>
      <c r="E29579" s="27"/>
      <c r="F29579" s="27"/>
      <c r="G29579" s="1"/>
      <c r="H29579" s="1"/>
      <c r="I29579" s="1"/>
    </row>
    <row r="29580" spans="2:9">
      <c r="B29580" s="1"/>
      <c r="C29580" s="29"/>
      <c r="D29580" s="27"/>
      <c r="E29580" s="27"/>
      <c r="F29580" s="27"/>
      <c r="G29580" s="1"/>
      <c r="H29580" s="1"/>
      <c r="I29580" s="1"/>
    </row>
    <row r="29581" spans="2:9">
      <c r="B29581" s="1"/>
      <c r="C29581" s="29"/>
      <c r="D29581" s="27"/>
      <c r="E29581" s="27"/>
      <c r="F29581" s="27"/>
      <c r="G29581" s="1"/>
      <c r="H29581" s="1"/>
      <c r="I29581" s="1"/>
    </row>
    <row r="29582" spans="2:9">
      <c r="B29582" s="1"/>
      <c r="C29582" s="29"/>
      <c r="D29582" s="27"/>
      <c r="E29582" s="27"/>
      <c r="F29582" s="27"/>
      <c r="G29582" s="1"/>
      <c r="H29582" s="1"/>
      <c r="I29582" s="1"/>
    </row>
    <row r="29583" spans="2:9">
      <c r="B29583" s="1"/>
      <c r="C29583" s="29"/>
      <c r="D29583" s="27"/>
      <c r="E29583" s="27"/>
      <c r="F29583" s="27"/>
      <c r="G29583" s="1"/>
      <c r="H29583" s="1"/>
      <c r="I29583" s="1"/>
    </row>
    <row r="29584" spans="2:9">
      <c r="B29584" s="1"/>
      <c r="C29584" s="29"/>
      <c r="D29584" s="27"/>
      <c r="E29584" s="27"/>
      <c r="F29584" s="27"/>
      <c r="G29584" s="1"/>
      <c r="H29584" s="1"/>
      <c r="I29584" s="1"/>
    </row>
    <row r="29585" spans="2:9">
      <c r="B29585" s="1"/>
      <c r="C29585" s="29"/>
      <c r="D29585" s="27"/>
      <c r="E29585" s="27"/>
      <c r="F29585" s="27"/>
      <c r="G29585" s="1"/>
      <c r="H29585" s="1"/>
      <c r="I29585" s="1"/>
    </row>
    <row r="29586" spans="2:9">
      <c r="B29586" s="1"/>
      <c r="C29586" s="29"/>
      <c r="D29586" s="27"/>
      <c r="E29586" s="27"/>
      <c r="F29586" s="27"/>
      <c r="G29586" s="1"/>
      <c r="H29586" s="1"/>
      <c r="I29586" s="1"/>
    </row>
    <row r="29587" spans="2:9">
      <c r="B29587" s="1"/>
      <c r="C29587" s="29"/>
      <c r="D29587" s="27"/>
      <c r="E29587" s="27"/>
      <c r="F29587" s="27"/>
      <c r="G29587" s="1"/>
      <c r="H29587" s="1"/>
      <c r="I29587" s="1"/>
    </row>
    <row r="29588" spans="2:9">
      <c r="B29588" s="1"/>
      <c r="C29588" s="29"/>
      <c r="D29588" s="27"/>
      <c r="E29588" s="27"/>
      <c r="F29588" s="27"/>
      <c r="G29588" s="1"/>
      <c r="H29588" s="1"/>
      <c r="I29588" s="1"/>
    </row>
    <row r="29589" spans="2:9">
      <c r="B29589" s="1"/>
      <c r="C29589" s="29"/>
      <c r="D29589" s="27"/>
      <c r="E29589" s="27"/>
      <c r="F29589" s="27"/>
      <c r="G29589" s="1"/>
      <c r="H29589" s="1"/>
      <c r="I29589" s="1"/>
    </row>
    <row r="29590" spans="2:9">
      <c r="B29590" s="1"/>
      <c r="C29590" s="29"/>
      <c r="D29590" s="27"/>
      <c r="E29590" s="27"/>
      <c r="F29590" s="27"/>
      <c r="G29590" s="1"/>
      <c r="H29590" s="1"/>
      <c r="I29590" s="1"/>
    </row>
    <row r="29591" spans="2:9">
      <c r="B29591" s="1"/>
      <c r="C29591" s="29"/>
      <c r="D29591" s="27"/>
      <c r="E29591" s="27"/>
      <c r="F29591" s="27"/>
      <c r="G29591" s="1"/>
      <c r="H29591" s="1"/>
      <c r="I29591" s="1"/>
    </row>
    <row r="29592" spans="2:9">
      <c r="B29592" s="1"/>
      <c r="C29592" s="29"/>
      <c r="D29592" s="27"/>
      <c r="E29592" s="27"/>
      <c r="F29592" s="27"/>
      <c r="G29592" s="1"/>
      <c r="H29592" s="1"/>
      <c r="I29592" s="1"/>
    </row>
    <row r="29593" spans="2:9">
      <c r="B29593" s="1"/>
      <c r="C29593" s="29"/>
      <c r="D29593" s="27"/>
      <c r="E29593" s="27"/>
      <c r="F29593" s="27"/>
      <c r="G29593" s="1"/>
      <c r="H29593" s="1"/>
      <c r="I29593" s="1"/>
    </row>
    <row r="29594" spans="2:9">
      <c r="B29594" s="1"/>
      <c r="C29594" s="29"/>
      <c r="D29594" s="27"/>
      <c r="E29594" s="27"/>
      <c r="F29594" s="27"/>
      <c r="G29594" s="1"/>
      <c r="H29594" s="1"/>
      <c r="I29594" s="1"/>
    </row>
    <row r="29595" spans="2:9">
      <c r="B29595" s="1"/>
      <c r="C29595" s="29"/>
      <c r="D29595" s="27"/>
      <c r="E29595" s="27"/>
      <c r="F29595" s="27"/>
      <c r="G29595" s="1"/>
      <c r="H29595" s="1"/>
      <c r="I29595" s="1"/>
    </row>
    <row r="29596" spans="2:9">
      <c r="B29596" s="1"/>
      <c r="C29596" s="29"/>
      <c r="D29596" s="27"/>
      <c r="E29596" s="27"/>
      <c r="F29596" s="27"/>
      <c r="G29596" s="1"/>
      <c r="H29596" s="1"/>
      <c r="I29596" s="1"/>
    </row>
    <row r="29597" spans="2:9">
      <c r="B29597" s="1"/>
      <c r="C29597" s="29"/>
      <c r="D29597" s="27"/>
      <c r="E29597" s="27"/>
      <c r="F29597" s="27"/>
      <c r="G29597" s="1"/>
      <c r="H29597" s="1"/>
      <c r="I29597" s="1"/>
    </row>
    <row r="29598" spans="2:9">
      <c r="B29598" s="1"/>
      <c r="C29598" s="29"/>
      <c r="D29598" s="27"/>
      <c r="E29598" s="27"/>
      <c r="F29598" s="27"/>
      <c r="G29598" s="1"/>
      <c r="H29598" s="1"/>
      <c r="I29598" s="1"/>
    </row>
    <row r="29599" spans="2:9">
      <c r="B29599" s="1"/>
      <c r="C29599" s="29"/>
      <c r="D29599" s="27"/>
      <c r="E29599" s="27"/>
      <c r="F29599" s="27"/>
      <c r="G29599" s="1"/>
      <c r="H29599" s="1"/>
      <c r="I29599" s="1"/>
    </row>
    <row r="29600" spans="2:9">
      <c r="B29600" s="1"/>
      <c r="C29600" s="29"/>
      <c r="D29600" s="27"/>
      <c r="E29600" s="27"/>
      <c r="F29600" s="27"/>
      <c r="G29600" s="1"/>
      <c r="H29600" s="1"/>
      <c r="I29600" s="1"/>
    </row>
    <row r="29601" spans="2:9">
      <c r="B29601" s="1"/>
      <c r="C29601" s="29"/>
      <c r="D29601" s="27"/>
      <c r="E29601" s="27"/>
      <c r="F29601" s="27"/>
      <c r="G29601" s="1"/>
      <c r="H29601" s="1"/>
      <c r="I29601" s="1"/>
    </row>
    <row r="29602" spans="2:9">
      <c r="B29602" s="1"/>
      <c r="C29602" s="29"/>
      <c r="D29602" s="27"/>
      <c r="E29602" s="27"/>
      <c r="F29602" s="27"/>
      <c r="G29602" s="1"/>
      <c r="H29602" s="1"/>
      <c r="I29602" s="1"/>
    </row>
    <row r="29603" spans="2:9">
      <c r="B29603" s="1"/>
      <c r="C29603" s="29"/>
      <c r="D29603" s="27"/>
      <c r="E29603" s="27"/>
      <c r="F29603" s="27"/>
      <c r="G29603" s="1"/>
      <c r="H29603" s="1"/>
      <c r="I29603" s="1"/>
    </row>
    <row r="29604" spans="2:9">
      <c r="B29604" s="1"/>
      <c r="C29604" s="29"/>
      <c r="D29604" s="27"/>
      <c r="E29604" s="27"/>
      <c r="F29604" s="27"/>
      <c r="G29604" s="1"/>
      <c r="H29604" s="1"/>
      <c r="I29604" s="1"/>
    </row>
    <row r="29605" spans="2:9">
      <c r="B29605" s="1"/>
      <c r="C29605" s="29"/>
      <c r="D29605" s="27"/>
      <c r="E29605" s="27"/>
      <c r="F29605" s="27"/>
      <c r="G29605" s="1"/>
      <c r="H29605" s="1"/>
      <c r="I29605" s="1"/>
    </row>
    <row r="29606" spans="2:9">
      <c r="B29606" s="1"/>
      <c r="C29606" s="29"/>
      <c r="D29606" s="27"/>
      <c r="E29606" s="27"/>
      <c r="F29606" s="27"/>
      <c r="G29606" s="1"/>
      <c r="H29606" s="1"/>
      <c r="I29606" s="1"/>
    </row>
    <row r="29607" spans="2:9">
      <c r="B29607" s="1"/>
      <c r="C29607" s="29"/>
      <c r="D29607" s="27"/>
      <c r="E29607" s="27"/>
      <c r="F29607" s="27"/>
      <c r="G29607" s="1"/>
      <c r="H29607" s="1"/>
      <c r="I29607" s="1"/>
    </row>
    <row r="29608" spans="2:9">
      <c r="B29608" s="1"/>
      <c r="C29608" s="29"/>
      <c r="D29608" s="27"/>
      <c r="E29608" s="27"/>
      <c r="F29608" s="27"/>
      <c r="G29608" s="1"/>
      <c r="H29608" s="1"/>
      <c r="I29608" s="1"/>
    </row>
    <row r="29609" spans="2:9">
      <c r="B29609" s="1"/>
      <c r="C29609" s="29"/>
      <c r="D29609" s="27"/>
      <c r="E29609" s="27"/>
      <c r="F29609" s="27"/>
      <c r="G29609" s="1"/>
      <c r="H29609" s="1"/>
      <c r="I29609" s="1"/>
    </row>
    <row r="29610" spans="2:9">
      <c r="B29610" s="1"/>
      <c r="C29610" s="29"/>
      <c r="D29610" s="27"/>
      <c r="E29610" s="27"/>
      <c r="F29610" s="27"/>
      <c r="G29610" s="1"/>
      <c r="H29610" s="1"/>
      <c r="I29610" s="1"/>
    </row>
    <row r="29611" spans="2:9">
      <c r="B29611" s="1"/>
      <c r="C29611" s="29"/>
      <c r="D29611" s="27"/>
      <c r="E29611" s="27"/>
      <c r="F29611" s="27"/>
      <c r="G29611" s="1"/>
      <c r="H29611" s="1"/>
      <c r="I29611" s="1"/>
    </row>
    <row r="29612" spans="2:9">
      <c r="B29612" s="1"/>
      <c r="C29612" s="29"/>
      <c r="D29612" s="27"/>
      <c r="E29612" s="27"/>
      <c r="F29612" s="27"/>
      <c r="G29612" s="1"/>
      <c r="H29612" s="1"/>
      <c r="I29612" s="1"/>
    </row>
    <row r="29613" spans="2:9">
      <c r="B29613" s="1"/>
      <c r="C29613" s="29"/>
      <c r="D29613" s="27"/>
      <c r="E29613" s="27"/>
      <c r="F29613" s="27"/>
      <c r="G29613" s="1"/>
      <c r="H29613" s="1"/>
      <c r="I29613" s="1"/>
    </row>
    <row r="29614" spans="2:9">
      <c r="B29614" s="1"/>
      <c r="C29614" s="29"/>
      <c r="D29614" s="27"/>
      <c r="E29614" s="27"/>
      <c r="F29614" s="27"/>
      <c r="G29614" s="1"/>
      <c r="H29614" s="1"/>
      <c r="I29614" s="1"/>
    </row>
    <row r="29615" spans="2:9">
      <c r="B29615" s="1"/>
      <c r="C29615" s="29"/>
      <c r="D29615" s="27"/>
      <c r="E29615" s="27"/>
      <c r="F29615" s="27"/>
      <c r="G29615" s="1"/>
      <c r="H29615" s="1"/>
      <c r="I29615" s="1"/>
    </row>
    <row r="29616" spans="2:9">
      <c r="B29616" s="1"/>
      <c r="C29616" s="29"/>
      <c r="D29616" s="27"/>
      <c r="E29616" s="27"/>
      <c r="F29616" s="27"/>
      <c r="G29616" s="1"/>
      <c r="H29616" s="1"/>
      <c r="I29616" s="1"/>
    </row>
    <row r="29617" spans="2:9">
      <c r="B29617" s="1"/>
      <c r="C29617" s="29"/>
      <c r="D29617" s="27"/>
      <c r="E29617" s="27"/>
      <c r="F29617" s="27"/>
      <c r="G29617" s="1"/>
      <c r="H29617" s="1"/>
      <c r="I29617" s="1"/>
    </row>
    <row r="29618" spans="2:9">
      <c r="B29618" s="1"/>
      <c r="C29618" s="29"/>
      <c r="D29618" s="27"/>
      <c r="E29618" s="27"/>
      <c r="F29618" s="27"/>
      <c r="G29618" s="1"/>
      <c r="H29618" s="1"/>
      <c r="I29618" s="1"/>
    </row>
    <row r="29619" spans="2:9">
      <c r="B29619" s="1"/>
      <c r="C29619" s="29"/>
      <c r="D29619" s="27"/>
      <c r="E29619" s="27"/>
      <c r="F29619" s="27"/>
      <c r="G29619" s="1"/>
      <c r="H29619" s="1"/>
      <c r="I29619" s="1"/>
    </row>
    <row r="29620" spans="2:9">
      <c r="B29620" s="1"/>
      <c r="C29620" s="29"/>
      <c r="D29620" s="27"/>
      <c r="E29620" s="27"/>
      <c r="F29620" s="27"/>
      <c r="G29620" s="1"/>
      <c r="H29620" s="1"/>
      <c r="I29620" s="1"/>
    </row>
    <row r="29621" spans="2:9">
      <c r="B29621" s="1"/>
      <c r="C29621" s="29"/>
      <c r="D29621" s="27"/>
      <c r="E29621" s="27"/>
      <c r="F29621" s="27"/>
      <c r="G29621" s="1"/>
      <c r="H29621" s="1"/>
      <c r="I29621" s="1"/>
    </row>
    <row r="29622" spans="2:9">
      <c r="B29622" s="1"/>
      <c r="C29622" s="29"/>
      <c r="D29622" s="27"/>
      <c r="E29622" s="27"/>
      <c r="F29622" s="27"/>
      <c r="G29622" s="1"/>
      <c r="H29622" s="1"/>
      <c r="I29622" s="1"/>
    </row>
    <row r="29623" spans="2:9">
      <c r="B29623" s="1"/>
      <c r="C29623" s="29"/>
      <c r="D29623" s="27"/>
      <c r="E29623" s="27"/>
      <c r="F29623" s="27"/>
      <c r="G29623" s="1"/>
      <c r="H29623" s="1"/>
      <c r="I29623" s="1"/>
    </row>
    <row r="29624" spans="2:9">
      <c r="B29624" s="1"/>
      <c r="C29624" s="29"/>
      <c r="D29624" s="27"/>
      <c r="E29624" s="27"/>
      <c r="F29624" s="27"/>
      <c r="G29624" s="1"/>
      <c r="H29624" s="1"/>
      <c r="I29624" s="1"/>
    </row>
    <row r="29625" spans="2:9">
      <c r="B29625" s="1"/>
      <c r="C29625" s="29"/>
      <c r="D29625" s="27"/>
      <c r="E29625" s="27"/>
      <c r="F29625" s="27"/>
      <c r="G29625" s="1"/>
      <c r="H29625" s="1"/>
      <c r="I29625" s="1"/>
    </row>
    <row r="29626" spans="2:9">
      <c r="B29626" s="1"/>
      <c r="C29626" s="29"/>
      <c r="D29626" s="27"/>
      <c r="E29626" s="27"/>
      <c r="F29626" s="27"/>
      <c r="G29626" s="1"/>
      <c r="H29626" s="1"/>
      <c r="I29626" s="1"/>
    </row>
    <row r="29627" spans="2:9">
      <c r="B29627" s="1"/>
      <c r="C29627" s="29"/>
      <c r="D29627" s="27"/>
      <c r="E29627" s="27"/>
      <c r="F29627" s="27"/>
      <c r="G29627" s="1"/>
      <c r="H29627" s="1"/>
      <c r="I29627" s="1"/>
    </row>
    <row r="29628" spans="2:9">
      <c r="B29628" s="1"/>
      <c r="C29628" s="29"/>
      <c r="D29628" s="27"/>
      <c r="E29628" s="27"/>
      <c r="F29628" s="27"/>
      <c r="G29628" s="1"/>
      <c r="H29628" s="1"/>
      <c r="I29628" s="1"/>
    </row>
    <row r="29629" spans="2:9">
      <c r="B29629" s="1"/>
      <c r="C29629" s="29"/>
      <c r="D29629" s="27"/>
      <c r="E29629" s="27"/>
      <c r="F29629" s="27"/>
      <c r="G29629" s="1"/>
      <c r="H29629" s="1"/>
      <c r="I29629" s="1"/>
    </row>
    <row r="29630" spans="2:9">
      <c r="B29630" s="1"/>
      <c r="C29630" s="29"/>
      <c r="D29630" s="27"/>
      <c r="E29630" s="27"/>
      <c r="F29630" s="27"/>
      <c r="G29630" s="1"/>
      <c r="H29630" s="1"/>
      <c r="I29630" s="1"/>
    </row>
    <row r="29631" spans="2:9">
      <c r="B29631" s="1"/>
      <c r="C29631" s="29"/>
      <c r="D29631" s="27"/>
      <c r="E29631" s="27"/>
      <c r="F29631" s="27"/>
      <c r="G29631" s="1"/>
      <c r="H29631" s="1"/>
      <c r="I29631" s="1"/>
    </row>
    <row r="29632" spans="2:9">
      <c r="B29632" s="1"/>
      <c r="C29632" s="29"/>
      <c r="D29632" s="27"/>
      <c r="E29632" s="27"/>
      <c r="F29632" s="27"/>
      <c r="G29632" s="1"/>
      <c r="H29632" s="1"/>
      <c r="I29632" s="1"/>
    </row>
    <row r="29633" spans="2:9">
      <c r="B29633" s="1"/>
      <c r="C29633" s="29"/>
      <c r="D29633" s="27"/>
      <c r="E29633" s="27"/>
      <c r="F29633" s="27"/>
      <c r="G29633" s="1"/>
      <c r="H29633" s="1"/>
      <c r="I29633" s="1"/>
    </row>
    <row r="29634" spans="2:9">
      <c r="B29634" s="1"/>
      <c r="C29634" s="29"/>
      <c r="D29634" s="27"/>
      <c r="E29634" s="27"/>
      <c r="F29634" s="27"/>
      <c r="G29634" s="1"/>
      <c r="H29634" s="1"/>
      <c r="I29634" s="1"/>
    </row>
    <row r="29635" spans="2:9">
      <c r="B29635" s="1"/>
      <c r="C29635" s="29"/>
      <c r="D29635" s="27"/>
      <c r="E29635" s="27"/>
      <c r="F29635" s="27"/>
      <c r="G29635" s="1"/>
      <c r="H29635" s="1"/>
      <c r="I29635" s="1"/>
    </row>
    <row r="29636" spans="2:9">
      <c r="B29636" s="1"/>
      <c r="C29636" s="29"/>
      <c r="D29636" s="27"/>
      <c r="E29636" s="27"/>
      <c r="F29636" s="27"/>
      <c r="G29636" s="1"/>
      <c r="H29636" s="1"/>
      <c r="I29636" s="1"/>
    </row>
    <row r="29637" spans="2:9">
      <c r="B29637" s="1"/>
      <c r="C29637" s="29"/>
      <c r="D29637" s="27"/>
      <c r="E29637" s="27"/>
      <c r="F29637" s="27"/>
      <c r="G29637" s="1"/>
      <c r="H29637" s="1"/>
      <c r="I29637" s="1"/>
    </row>
    <row r="29638" spans="2:9">
      <c r="B29638" s="1"/>
      <c r="C29638" s="29"/>
      <c r="D29638" s="27"/>
      <c r="E29638" s="27"/>
      <c r="F29638" s="27"/>
      <c r="G29638" s="1"/>
      <c r="H29638" s="1"/>
      <c r="I29638" s="1"/>
    </row>
    <row r="29639" spans="2:9">
      <c r="B29639" s="1"/>
      <c r="C29639" s="29"/>
      <c r="D29639" s="27"/>
      <c r="E29639" s="27"/>
      <c r="F29639" s="27"/>
      <c r="G29639" s="1"/>
      <c r="H29639" s="1"/>
      <c r="I29639" s="1"/>
    </row>
    <row r="29640" spans="2:9">
      <c r="B29640" s="1"/>
      <c r="C29640" s="29"/>
      <c r="D29640" s="27"/>
      <c r="E29640" s="27"/>
      <c r="F29640" s="27"/>
      <c r="G29640" s="1"/>
      <c r="H29640" s="1"/>
      <c r="I29640" s="1"/>
    </row>
    <row r="29641" spans="2:9">
      <c r="B29641" s="1"/>
      <c r="C29641" s="29"/>
      <c r="D29641" s="27"/>
      <c r="E29641" s="27"/>
      <c r="F29641" s="27"/>
      <c r="G29641" s="1"/>
      <c r="H29641" s="1"/>
      <c r="I29641" s="1"/>
    </row>
    <row r="29642" spans="2:9">
      <c r="B29642" s="1"/>
      <c r="C29642" s="29"/>
      <c r="D29642" s="27"/>
      <c r="E29642" s="27"/>
      <c r="F29642" s="27"/>
      <c r="G29642" s="1"/>
      <c r="H29642" s="1"/>
      <c r="I29642" s="1"/>
    </row>
    <row r="29643" spans="2:9">
      <c r="B29643" s="1"/>
      <c r="C29643" s="29"/>
      <c r="D29643" s="27"/>
      <c r="E29643" s="27"/>
      <c r="F29643" s="27"/>
      <c r="G29643" s="1"/>
      <c r="H29643" s="1"/>
      <c r="I29643" s="1"/>
    </row>
    <row r="29644" spans="2:9">
      <c r="B29644" s="1"/>
      <c r="C29644" s="29"/>
      <c r="D29644" s="27"/>
      <c r="E29644" s="27"/>
      <c r="F29644" s="27"/>
      <c r="G29644" s="1"/>
      <c r="H29644" s="1"/>
      <c r="I29644" s="1"/>
    </row>
    <row r="29645" spans="2:9">
      <c r="B29645" s="1"/>
      <c r="C29645" s="29"/>
      <c r="D29645" s="27"/>
      <c r="E29645" s="27"/>
      <c r="F29645" s="27"/>
      <c r="G29645" s="1"/>
      <c r="H29645" s="1"/>
      <c r="I29645" s="1"/>
    </row>
    <row r="29646" spans="2:9">
      <c r="B29646" s="1"/>
      <c r="C29646" s="29"/>
      <c r="D29646" s="27"/>
      <c r="E29646" s="27"/>
      <c r="F29646" s="27"/>
      <c r="G29646" s="1"/>
      <c r="H29646" s="1"/>
      <c r="I29646" s="1"/>
    </row>
    <row r="29647" spans="2:9">
      <c r="B29647" s="1"/>
      <c r="C29647" s="29"/>
      <c r="D29647" s="27"/>
      <c r="E29647" s="27"/>
      <c r="F29647" s="27"/>
      <c r="G29647" s="1"/>
      <c r="H29647" s="1"/>
      <c r="I29647" s="1"/>
    </row>
    <row r="29648" spans="2:9">
      <c r="B29648" s="1"/>
      <c r="C29648" s="29"/>
      <c r="D29648" s="27"/>
      <c r="E29648" s="27"/>
      <c r="F29648" s="27"/>
      <c r="G29648" s="1"/>
      <c r="H29648" s="1"/>
      <c r="I29648" s="1"/>
    </row>
    <row r="29649" spans="2:9">
      <c r="B29649" s="1"/>
      <c r="C29649" s="29"/>
      <c r="D29649" s="27"/>
      <c r="E29649" s="27"/>
      <c r="F29649" s="27"/>
      <c r="G29649" s="1"/>
      <c r="H29649" s="1"/>
      <c r="I29649" s="1"/>
    </row>
    <row r="29650" spans="2:9">
      <c r="B29650" s="1"/>
      <c r="C29650" s="29"/>
      <c r="D29650" s="27"/>
      <c r="E29650" s="27"/>
      <c r="F29650" s="27"/>
      <c r="G29650" s="1"/>
      <c r="H29650" s="1"/>
      <c r="I29650" s="1"/>
    </row>
    <row r="29651" spans="2:9">
      <c r="B29651" s="1"/>
      <c r="C29651" s="29"/>
      <c r="D29651" s="27"/>
      <c r="E29651" s="27"/>
      <c r="F29651" s="27"/>
      <c r="G29651" s="1"/>
      <c r="H29651" s="1"/>
      <c r="I29651" s="1"/>
    </row>
    <row r="29652" spans="2:9">
      <c r="B29652" s="1"/>
      <c r="C29652" s="29"/>
      <c r="D29652" s="27"/>
      <c r="E29652" s="27"/>
      <c r="F29652" s="27"/>
      <c r="G29652" s="1"/>
      <c r="H29652" s="1"/>
      <c r="I29652" s="1"/>
    </row>
    <row r="29653" spans="2:9">
      <c r="B29653" s="1"/>
      <c r="C29653" s="29"/>
      <c r="D29653" s="27"/>
      <c r="E29653" s="27"/>
      <c r="F29653" s="27"/>
      <c r="G29653" s="1"/>
      <c r="H29653" s="1"/>
      <c r="I29653" s="1"/>
    </row>
    <row r="29654" spans="2:9">
      <c r="B29654" s="1"/>
      <c r="C29654" s="29"/>
      <c r="D29654" s="27"/>
      <c r="E29654" s="27"/>
      <c r="F29654" s="27"/>
      <c r="G29654" s="1"/>
      <c r="H29654" s="1"/>
      <c r="I29654" s="1"/>
    </row>
    <row r="29655" spans="2:9">
      <c r="B29655" s="1"/>
      <c r="C29655" s="29"/>
      <c r="D29655" s="27"/>
      <c r="E29655" s="27"/>
      <c r="F29655" s="27"/>
      <c r="G29655" s="1"/>
      <c r="H29655" s="1"/>
      <c r="I29655" s="1"/>
    </row>
    <row r="29656" spans="2:9">
      <c r="B29656" s="1"/>
      <c r="C29656" s="29"/>
      <c r="D29656" s="27"/>
      <c r="E29656" s="27"/>
      <c r="F29656" s="27"/>
      <c r="G29656" s="1"/>
      <c r="H29656" s="1"/>
      <c r="I29656" s="1"/>
    </row>
    <row r="29657" spans="2:9">
      <c r="B29657" s="1"/>
      <c r="C29657" s="29"/>
      <c r="D29657" s="27"/>
      <c r="E29657" s="27"/>
      <c r="F29657" s="27"/>
      <c r="G29657" s="1"/>
      <c r="H29657" s="1"/>
      <c r="I29657" s="1"/>
    </row>
    <row r="29658" spans="2:9">
      <c r="B29658" s="1"/>
      <c r="C29658" s="29"/>
      <c r="D29658" s="27"/>
      <c r="E29658" s="27"/>
      <c r="F29658" s="27"/>
      <c r="G29658" s="1"/>
      <c r="H29658" s="1"/>
      <c r="I29658" s="1"/>
    </row>
    <row r="29659" spans="2:9">
      <c r="B29659" s="1"/>
      <c r="C29659" s="29"/>
      <c r="D29659" s="27"/>
      <c r="E29659" s="27"/>
      <c r="F29659" s="27"/>
      <c r="G29659" s="1"/>
      <c r="H29659" s="1"/>
      <c r="I29659" s="1"/>
    </row>
    <row r="29660" spans="2:9">
      <c r="B29660" s="1"/>
      <c r="C29660" s="29"/>
      <c r="D29660" s="27"/>
      <c r="E29660" s="27"/>
      <c r="F29660" s="27"/>
      <c r="G29660" s="1"/>
      <c r="H29660" s="1"/>
      <c r="I29660" s="1"/>
    </row>
    <row r="29661" spans="2:9">
      <c r="B29661" s="1"/>
      <c r="C29661" s="29"/>
      <c r="D29661" s="27"/>
      <c r="E29661" s="27"/>
      <c r="F29661" s="27"/>
      <c r="G29661" s="1"/>
      <c r="H29661" s="1"/>
      <c r="I29661" s="1"/>
    </row>
    <row r="29662" spans="2:9">
      <c r="B29662" s="1"/>
      <c r="C29662" s="29"/>
      <c r="D29662" s="27"/>
      <c r="E29662" s="27"/>
      <c r="F29662" s="27"/>
      <c r="G29662" s="1"/>
      <c r="H29662" s="1"/>
      <c r="I29662" s="1"/>
    </row>
    <row r="29663" spans="2:9">
      <c r="B29663" s="1"/>
      <c r="C29663" s="29"/>
      <c r="D29663" s="27"/>
      <c r="E29663" s="27"/>
      <c r="F29663" s="27"/>
      <c r="G29663" s="1"/>
      <c r="H29663" s="1"/>
      <c r="I29663" s="1"/>
    </row>
    <row r="29664" spans="2:9">
      <c r="B29664" s="1"/>
      <c r="C29664" s="29"/>
      <c r="D29664" s="27"/>
      <c r="E29664" s="27"/>
      <c r="F29664" s="27"/>
      <c r="G29664" s="1"/>
      <c r="H29664" s="1"/>
      <c r="I29664" s="1"/>
    </row>
    <row r="29665" spans="2:9">
      <c r="B29665" s="1"/>
      <c r="C29665" s="29"/>
      <c r="D29665" s="27"/>
      <c r="E29665" s="27"/>
      <c r="F29665" s="27"/>
      <c r="G29665" s="1"/>
      <c r="H29665" s="1"/>
      <c r="I29665" s="1"/>
    </row>
    <row r="29666" spans="2:9">
      <c r="B29666" s="1"/>
      <c r="C29666" s="29"/>
      <c r="D29666" s="27"/>
      <c r="E29666" s="27"/>
      <c r="F29666" s="27"/>
      <c r="G29666" s="1"/>
      <c r="H29666" s="1"/>
      <c r="I29666" s="1"/>
    </row>
    <row r="29667" spans="2:9">
      <c r="B29667" s="1"/>
      <c r="C29667" s="29"/>
      <c r="D29667" s="27"/>
      <c r="E29667" s="27"/>
      <c r="F29667" s="27"/>
      <c r="G29667" s="1"/>
      <c r="H29667" s="1"/>
      <c r="I29667" s="1"/>
    </row>
    <row r="29668" spans="2:9">
      <c r="B29668" s="1"/>
      <c r="C29668" s="29"/>
      <c r="D29668" s="27"/>
      <c r="E29668" s="27"/>
      <c r="F29668" s="27"/>
      <c r="G29668" s="1"/>
      <c r="H29668" s="1"/>
      <c r="I29668" s="1"/>
    </row>
    <row r="29669" spans="2:9">
      <c r="B29669" s="1"/>
      <c r="C29669" s="29"/>
      <c r="D29669" s="27"/>
      <c r="E29669" s="27"/>
      <c r="F29669" s="27"/>
      <c r="G29669" s="1"/>
      <c r="H29669" s="1"/>
      <c r="I29669" s="1"/>
    </row>
    <row r="29670" spans="2:9">
      <c r="B29670" s="1"/>
      <c r="C29670" s="29"/>
      <c r="D29670" s="27"/>
      <c r="E29670" s="27"/>
      <c r="F29670" s="27"/>
      <c r="G29670" s="1"/>
      <c r="H29670" s="1"/>
      <c r="I29670" s="1"/>
    </row>
    <row r="29671" spans="2:9">
      <c r="B29671" s="1"/>
      <c r="C29671" s="29"/>
      <c r="D29671" s="27"/>
      <c r="E29671" s="27"/>
      <c r="F29671" s="27"/>
      <c r="G29671" s="1"/>
      <c r="H29671" s="1"/>
      <c r="I29671" s="1"/>
    </row>
    <row r="29672" spans="2:9">
      <c r="B29672" s="1"/>
      <c r="C29672" s="29"/>
      <c r="D29672" s="27"/>
      <c r="E29672" s="27"/>
      <c r="F29672" s="27"/>
      <c r="G29672" s="1"/>
      <c r="H29672" s="1"/>
      <c r="I29672" s="1"/>
    </row>
    <row r="29673" spans="2:9">
      <c r="B29673" s="1"/>
      <c r="C29673" s="29"/>
      <c r="D29673" s="27"/>
      <c r="E29673" s="27"/>
      <c r="F29673" s="27"/>
      <c r="G29673" s="1"/>
      <c r="H29673" s="1"/>
      <c r="I29673" s="1"/>
    </row>
    <row r="29674" spans="2:9">
      <c r="B29674" s="1"/>
      <c r="C29674" s="29"/>
      <c r="D29674" s="27"/>
      <c r="E29674" s="27"/>
      <c r="F29674" s="27"/>
      <c r="G29674" s="1"/>
      <c r="H29674" s="1"/>
      <c r="I29674" s="1"/>
    </row>
    <row r="29675" spans="2:9">
      <c r="B29675" s="1"/>
      <c r="C29675" s="29"/>
      <c r="D29675" s="27"/>
      <c r="E29675" s="27"/>
      <c r="F29675" s="27"/>
      <c r="G29675" s="1"/>
      <c r="H29675" s="1"/>
      <c r="I29675" s="1"/>
    </row>
    <row r="29676" spans="2:9">
      <c r="B29676" s="1"/>
      <c r="C29676" s="29"/>
      <c r="D29676" s="27"/>
      <c r="E29676" s="27"/>
      <c r="F29676" s="27"/>
      <c r="G29676" s="1"/>
      <c r="H29676" s="1"/>
      <c r="I29676" s="1"/>
    </row>
    <row r="29677" spans="2:9">
      <c r="B29677" s="1"/>
      <c r="C29677" s="29"/>
      <c r="D29677" s="27"/>
      <c r="E29677" s="27"/>
      <c r="F29677" s="27"/>
      <c r="G29677" s="1"/>
      <c r="H29677" s="1"/>
      <c r="I29677" s="1"/>
    </row>
    <row r="29678" spans="2:9">
      <c r="B29678" s="1"/>
      <c r="C29678" s="29"/>
      <c r="D29678" s="27"/>
      <c r="E29678" s="27"/>
      <c r="F29678" s="27"/>
      <c r="G29678" s="1"/>
      <c r="H29678" s="1"/>
      <c r="I29678" s="1"/>
    </row>
    <row r="29679" spans="2:9">
      <c r="B29679" s="1"/>
      <c r="C29679" s="29"/>
      <c r="D29679" s="27"/>
      <c r="E29679" s="27"/>
      <c r="F29679" s="27"/>
      <c r="G29679" s="1"/>
      <c r="H29679" s="1"/>
      <c r="I29679" s="1"/>
    </row>
    <row r="29680" spans="2:9">
      <c r="B29680" s="1"/>
      <c r="C29680" s="29"/>
      <c r="D29680" s="27"/>
      <c r="E29680" s="27"/>
      <c r="F29680" s="27"/>
      <c r="G29680" s="1"/>
      <c r="H29680" s="1"/>
      <c r="I29680" s="1"/>
    </row>
    <row r="29681" spans="2:9">
      <c r="B29681" s="1"/>
      <c r="C29681" s="29"/>
      <c r="D29681" s="27"/>
      <c r="E29681" s="27"/>
      <c r="F29681" s="27"/>
      <c r="G29681" s="1"/>
      <c r="H29681" s="1"/>
      <c r="I29681" s="1"/>
    </row>
    <row r="29682" spans="2:9">
      <c r="B29682" s="1"/>
      <c r="C29682" s="29"/>
      <c r="D29682" s="27"/>
      <c r="E29682" s="27"/>
      <c r="F29682" s="27"/>
      <c r="G29682" s="1"/>
      <c r="H29682" s="1"/>
      <c r="I29682" s="1"/>
    </row>
    <row r="29683" spans="2:9">
      <c r="B29683" s="1"/>
      <c r="C29683" s="29"/>
      <c r="D29683" s="27"/>
      <c r="E29683" s="27"/>
      <c r="F29683" s="27"/>
      <c r="G29683" s="1"/>
      <c r="H29683" s="1"/>
      <c r="I29683" s="1"/>
    </row>
    <row r="29684" spans="2:9">
      <c r="B29684" s="1"/>
      <c r="C29684" s="29"/>
      <c r="D29684" s="27"/>
      <c r="E29684" s="27"/>
      <c r="F29684" s="27"/>
      <c r="G29684" s="1"/>
      <c r="H29684" s="1"/>
      <c r="I29684" s="1"/>
    </row>
    <row r="29685" spans="2:9">
      <c r="B29685" s="1"/>
      <c r="C29685" s="29"/>
      <c r="D29685" s="27"/>
      <c r="E29685" s="27"/>
      <c r="F29685" s="27"/>
      <c r="G29685" s="1"/>
      <c r="H29685" s="1"/>
      <c r="I29685" s="1"/>
    </row>
    <row r="29686" spans="2:9">
      <c r="B29686" s="1"/>
      <c r="C29686" s="29"/>
      <c r="D29686" s="27"/>
      <c r="E29686" s="27"/>
      <c r="F29686" s="27"/>
      <c r="G29686" s="1"/>
      <c r="H29686" s="1"/>
      <c r="I29686" s="1"/>
    </row>
    <row r="29687" spans="2:9">
      <c r="B29687" s="1"/>
      <c r="C29687" s="29"/>
      <c r="D29687" s="27"/>
      <c r="E29687" s="27"/>
      <c r="F29687" s="27"/>
      <c r="G29687" s="1"/>
      <c r="H29687" s="1"/>
      <c r="I29687" s="1"/>
    </row>
    <row r="29688" spans="2:9">
      <c r="B29688" s="1"/>
      <c r="C29688" s="29"/>
      <c r="D29688" s="27"/>
      <c r="E29688" s="27"/>
      <c r="F29688" s="27"/>
      <c r="G29688" s="1"/>
      <c r="H29688" s="1"/>
      <c r="I29688" s="1"/>
    </row>
    <row r="29689" spans="2:9">
      <c r="B29689" s="1"/>
      <c r="C29689" s="29"/>
      <c r="D29689" s="27"/>
      <c r="E29689" s="27"/>
      <c r="F29689" s="27"/>
      <c r="G29689" s="1"/>
      <c r="H29689" s="1"/>
      <c r="I29689" s="1"/>
    </row>
    <row r="29690" spans="2:9">
      <c r="B29690" s="1"/>
      <c r="C29690" s="29"/>
      <c r="D29690" s="27"/>
      <c r="E29690" s="27"/>
      <c r="F29690" s="27"/>
      <c r="G29690" s="1"/>
      <c r="H29690" s="1"/>
      <c r="I29690" s="1"/>
    </row>
    <row r="29691" spans="2:9">
      <c r="B29691" s="1"/>
      <c r="C29691" s="29"/>
      <c r="D29691" s="27"/>
      <c r="E29691" s="27"/>
      <c r="F29691" s="27"/>
      <c r="G29691" s="1"/>
      <c r="H29691" s="1"/>
      <c r="I29691" s="1"/>
    </row>
    <row r="29692" spans="2:9">
      <c r="B29692" s="1"/>
      <c r="C29692" s="29"/>
      <c r="D29692" s="27"/>
      <c r="E29692" s="27"/>
      <c r="F29692" s="27"/>
      <c r="G29692" s="1"/>
      <c r="H29692" s="1"/>
      <c r="I29692" s="1"/>
    </row>
    <row r="29693" spans="2:9">
      <c r="B29693" s="1"/>
      <c r="C29693" s="29"/>
      <c r="D29693" s="27"/>
      <c r="E29693" s="27"/>
      <c r="F29693" s="27"/>
      <c r="G29693" s="1"/>
      <c r="H29693" s="1"/>
      <c r="I29693" s="1"/>
    </row>
    <row r="29694" spans="2:9">
      <c r="B29694" s="1"/>
      <c r="C29694" s="29"/>
      <c r="D29694" s="27"/>
      <c r="E29694" s="27"/>
      <c r="F29694" s="27"/>
      <c r="G29694" s="1"/>
      <c r="H29694" s="1"/>
      <c r="I29694" s="1"/>
    </row>
    <row r="29695" spans="2:9">
      <c r="B29695" s="1"/>
      <c r="C29695" s="29"/>
      <c r="D29695" s="27"/>
      <c r="E29695" s="27"/>
      <c r="F29695" s="27"/>
      <c r="G29695" s="1"/>
      <c r="H29695" s="1"/>
      <c r="I29695" s="1"/>
    </row>
    <row r="29696" spans="2:9">
      <c r="B29696" s="1"/>
      <c r="C29696" s="29"/>
      <c r="D29696" s="27"/>
      <c r="E29696" s="27"/>
      <c r="F29696" s="27"/>
      <c r="G29696" s="1"/>
      <c r="H29696" s="1"/>
      <c r="I29696" s="1"/>
    </row>
    <row r="29697" spans="2:9">
      <c r="B29697" s="1"/>
      <c r="C29697" s="29"/>
      <c r="D29697" s="27"/>
      <c r="E29697" s="27"/>
      <c r="F29697" s="27"/>
      <c r="G29697" s="1"/>
      <c r="H29697" s="1"/>
      <c r="I29697" s="1"/>
    </row>
    <row r="29698" spans="2:9">
      <c r="B29698" s="1"/>
      <c r="C29698" s="29"/>
      <c r="D29698" s="27"/>
      <c r="E29698" s="27"/>
      <c r="F29698" s="27"/>
      <c r="G29698" s="1"/>
      <c r="H29698" s="1"/>
      <c r="I29698" s="1"/>
    </row>
    <row r="29699" spans="2:9">
      <c r="B29699" s="1"/>
      <c r="C29699" s="29"/>
      <c r="D29699" s="27"/>
      <c r="E29699" s="27"/>
      <c r="F29699" s="27"/>
      <c r="G29699" s="1"/>
      <c r="H29699" s="1"/>
      <c r="I29699" s="1"/>
    </row>
    <row r="29700" spans="2:9">
      <c r="B29700" s="1"/>
      <c r="C29700" s="29"/>
      <c r="D29700" s="27"/>
      <c r="E29700" s="27"/>
      <c r="F29700" s="27"/>
      <c r="G29700" s="1"/>
      <c r="H29700" s="1"/>
      <c r="I29700" s="1"/>
    </row>
    <row r="29701" spans="2:9">
      <c r="B29701" s="1"/>
      <c r="C29701" s="29"/>
      <c r="D29701" s="27"/>
      <c r="E29701" s="27"/>
      <c r="F29701" s="27"/>
      <c r="G29701" s="1"/>
      <c r="H29701" s="1"/>
      <c r="I29701" s="1"/>
    </row>
    <row r="29702" spans="2:9">
      <c r="B29702" s="1"/>
      <c r="C29702" s="29"/>
      <c r="D29702" s="27"/>
      <c r="E29702" s="27"/>
      <c r="F29702" s="27"/>
      <c r="G29702" s="1"/>
      <c r="H29702" s="1"/>
      <c r="I29702" s="1"/>
    </row>
    <row r="29703" spans="2:9">
      <c r="B29703" s="1"/>
      <c r="C29703" s="29"/>
      <c r="D29703" s="27"/>
      <c r="E29703" s="27"/>
      <c r="F29703" s="27"/>
      <c r="G29703" s="1"/>
      <c r="H29703" s="1"/>
      <c r="I29703" s="1"/>
    </row>
    <row r="29704" spans="2:9">
      <c r="B29704" s="1"/>
      <c r="C29704" s="29"/>
      <c r="D29704" s="27"/>
      <c r="E29704" s="27"/>
      <c r="F29704" s="27"/>
      <c r="G29704" s="1"/>
      <c r="H29704" s="1"/>
      <c r="I29704" s="1"/>
    </row>
    <row r="29705" spans="2:9">
      <c r="B29705" s="1"/>
      <c r="C29705" s="29"/>
      <c r="D29705" s="27"/>
      <c r="E29705" s="27"/>
      <c r="F29705" s="27"/>
      <c r="G29705" s="1"/>
      <c r="H29705" s="1"/>
      <c r="I29705" s="1"/>
    </row>
    <row r="29706" spans="2:9">
      <c r="B29706" s="1"/>
      <c r="C29706" s="29"/>
      <c r="D29706" s="27"/>
      <c r="E29706" s="27"/>
      <c r="F29706" s="27"/>
      <c r="G29706" s="1"/>
      <c r="H29706" s="1"/>
      <c r="I29706" s="1"/>
    </row>
    <row r="29707" spans="2:9">
      <c r="B29707" s="1"/>
      <c r="C29707" s="29"/>
      <c r="D29707" s="27"/>
      <c r="E29707" s="27"/>
      <c r="F29707" s="27"/>
      <c r="G29707" s="1"/>
      <c r="H29707" s="1"/>
      <c r="I29707" s="1"/>
    </row>
    <row r="29708" spans="2:9">
      <c r="B29708" s="1"/>
      <c r="C29708" s="29"/>
      <c r="D29708" s="27"/>
      <c r="E29708" s="27"/>
      <c r="F29708" s="27"/>
      <c r="G29708" s="1"/>
      <c r="H29708" s="1"/>
      <c r="I29708" s="1"/>
    </row>
    <row r="29709" spans="2:9">
      <c r="B29709" s="1"/>
      <c r="C29709" s="29"/>
      <c r="D29709" s="27"/>
      <c r="E29709" s="27"/>
      <c r="F29709" s="27"/>
      <c r="G29709" s="1"/>
      <c r="H29709" s="1"/>
      <c r="I29709" s="1"/>
    </row>
    <row r="29710" spans="2:9">
      <c r="B29710" s="1"/>
      <c r="C29710" s="29"/>
      <c r="D29710" s="27"/>
      <c r="E29710" s="27"/>
      <c r="F29710" s="27"/>
      <c r="G29710" s="1"/>
      <c r="H29710" s="1"/>
      <c r="I29710" s="1"/>
    </row>
    <row r="29711" spans="2:9">
      <c r="B29711" s="1"/>
      <c r="C29711" s="29"/>
      <c r="D29711" s="27"/>
      <c r="E29711" s="27"/>
      <c r="F29711" s="27"/>
      <c r="G29711" s="1"/>
      <c r="H29711" s="1"/>
      <c r="I29711" s="1"/>
    </row>
    <row r="29712" spans="2:9">
      <c r="B29712" s="1"/>
      <c r="C29712" s="29"/>
      <c r="D29712" s="27"/>
      <c r="E29712" s="27"/>
      <c r="F29712" s="27"/>
      <c r="G29712" s="1"/>
      <c r="H29712" s="1"/>
      <c r="I29712" s="1"/>
    </row>
    <row r="29713" spans="2:9">
      <c r="B29713" s="1"/>
      <c r="C29713" s="29"/>
      <c r="D29713" s="27"/>
      <c r="E29713" s="27"/>
      <c r="F29713" s="27"/>
      <c r="G29713" s="1"/>
      <c r="H29713" s="1"/>
      <c r="I29713" s="1"/>
    </row>
    <row r="29714" spans="2:9">
      <c r="B29714" s="1"/>
      <c r="C29714" s="29"/>
      <c r="D29714" s="27"/>
      <c r="E29714" s="27"/>
      <c r="F29714" s="27"/>
      <c r="G29714" s="1"/>
      <c r="H29714" s="1"/>
      <c r="I29714" s="1"/>
    </row>
    <row r="29715" spans="2:9">
      <c r="B29715" s="1"/>
      <c r="C29715" s="29"/>
      <c r="D29715" s="27"/>
      <c r="E29715" s="27"/>
      <c r="F29715" s="27"/>
      <c r="G29715" s="1"/>
      <c r="H29715" s="1"/>
      <c r="I29715" s="1"/>
    </row>
    <row r="29716" spans="2:9">
      <c r="B29716" s="1"/>
      <c r="C29716" s="29"/>
      <c r="D29716" s="27"/>
      <c r="E29716" s="27"/>
      <c r="F29716" s="27"/>
      <c r="G29716" s="1"/>
      <c r="H29716" s="1"/>
      <c r="I29716" s="1"/>
    </row>
    <row r="29717" spans="2:9">
      <c r="B29717" s="1"/>
      <c r="C29717" s="29"/>
      <c r="D29717" s="27"/>
      <c r="E29717" s="27"/>
      <c r="F29717" s="27"/>
      <c r="G29717" s="1"/>
      <c r="H29717" s="1"/>
      <c r="I29717" s="1"/>
    </row>
    <row r="29718" spans="2:9">
      <c r="B29718" s="1"/>
      <c r="C29718" s="29"/>
      <c r="D29718" s="27"/>
      <c r="E29718" s="27"/>
      <c r="F29718" s="27"/>
      <c r="G29718" s="1"/>
      <c r="H29718" s="1"/>
      <c r="I29718" s="1"/>
    </row>
    <row r="29719" spans="2:9">
      <c r="B29719" s="1"/>
      <c r="C29719" s="29"/>
      <c r="D29719" s="27"/>
      <c r="E29719" s="27"/>
      <c r="F29719" s="27"/>
      <c r="G29719" s="1"/>
      <c r="H29719" s="1"/>
      <c r="I29719" s="1"/>
    </row>
    <row r="29720" spans="2:9">
      <c r="B29720" s="1"/>
      <c r="C29720" s="29"/>
      <c r="D29720" s="27"/>
      <c r="E29720" s="27"/>
      <c r="F29720" s="27"/>
      <c r="G29720" s="1"/>
      <c r="H29720" s="1"/>
      <c r="I29720" s="1"/>
    </row>
    <row r="29721" spans="2:9">
      <c r="B29721" s="1"/>
      <c r="C29721" s="29"/>
      <c r="D29721" s="27"/>
      <c r="E29721" s="27"/>
      <c r="F29721" s="27"/>
      <c r="G29721" s="1"/>
      <c r="H29721" s="1"/>
      <c r="I29721" s="1"/>
    </row>
    <row r="29722" spans="2:9">
      <c r="B29722" s="1"/>
      <c r="C29722" s="29"/>
      <c r="D29722" s="27"/>
      <c r="E29722" s="27"/>
      <c r="F29722" s="27"/>
      <c r="G29722" s="1"/>
      <c r="H29722" s="1"/>
      <c r="I29722" s="1"/>
    </row>
    <row r="29723" spans="2:9">
      <c r="B29723" s="1"/>
      <c r="C29723" s="29"/>
      <c r="D29723" s="27"/>
      <c r="E29723" s="27"/>
      <c r="F29723" s="27"/>
      <c r="G29723" s="1"/>
      <c r="H29723" s="1"/>
      <c r="I29723" s="1"/>
    </row>
    <row r="29724" spans="2:9">
      <c r="B29724" s="1"/>
      <c r="C29724" s="29"/>
      <c r="D29724" s="27"/>
      <c r="E29724" s="27"/>
      <c r="F29724" s="27"/>
      <c r="G29724" s="1"/>
      <c r="H29724" s="1"/>
      <c r="I29724" s="1"/>
    </row>
    <row r="29725" spans="2:9">
      <c r="B29725" s="1"/>
      <c r="C29725" s="29"/>
      <c r="D29725" s="27"/>
      <c r="E29725" s="27"/>
      <c r="F29725" s="27"/>
      <c r="G29725" s="1"/>
      <c r="H29725" s="1"/>
      <c r="I29725" s="1"/>
    </row>
    <row r="29726" spans="2:9">
      <c r="B29726" s="1"/>
      <c r="C29726" s="29"/>
      <c r="D29726" s="27"/>
      <c r="E29726" s="27"/>
      <c r="F29726" s="27"/>
      <c r="G29726" s="1"/>
      <c r="H29726" s="1"/>
      <c r="I29726" s="1"/>
    </row>
    <row r="29727" spans="2:9">
      <c r="B29727" s="1"/>
      <c r="C29727" s="29"/>
      <c r="D29727" s="27"/>
      <c r="E29727" s="27"/>
      <c r="F29727" s="27"/>
      <c r="G29727" s="1"/>
      <c r="H29727" s="1"/>
      <c r="I29727" s="1"/>
    </row>
    <row r="29728" spans="2:9">
      <c r="B29728" s="1"/>
      <c r="C29728" s="29"/>
      <c r="D29728" s="27"/>
      <c r="E29728" s="27"/>
      <c r="F29728" s="27"/>
      <c r="G29728" s="1"/>
      <c r="H29728" s="1"/>
      <c r="I29728" s="1"/>
    </row>
    <row r="29729" spans="2:9">
      <c r="B29729" s="1"/>
      <c r="C29729" s="29"/>
      <c r="D29729" s="27"/>
      <c r="E29729" s="27"/>
      <c r="F29729" s="27"/>
      <c r="G29729" s="1"/>
      <c r="H29729" s="1"/>
      <c r="I29729" s="1"/>
    </row>
    <row r="29730" spans="2:9">
      <c r="B29730" s="1"/>
      <c r="C29730" s="29"/>
      <c r="D29730" s="27"/>
      <c r="E29730" s="27"/>
      <c r="F29730" s="27"/>
      <c r="G29730" s="1"/>
      <c r="H29730" s="1"/>
      <c r="I29730" s="1"/>
    </row>
    <row r="29731" spans="2:9">
      <c r="B29731" s="1"/>
      <c r="C29731" s="29"/>
      <c r="D29731" s="27"/>
      <c r="E29731" s="27"/>
      <c r="F29731" s="27"/>
      <c r="G29731" s="1"/>
      <c r="H29731" s="1"/>
      <c r="I29731" s="1"/>
    </row>
    <row r="29732" spans="2:9">
      <c r="B29732" s="1"/>
      <c r="C29732" s="29"/>
      <c r="D29732" s="27"/>
      <c r="E29732" s="27"/>
      <c r="F29732" s="27"/>
      <c r="G29732" s="1"/>
      <c r="H29732" s="1"/>
      <c r="I29732" s="1"/>
    </row>
    <row r="29733" spans="2:9">
      <c r="B29733" s="1"/>
      <c r="C29733" s="29"/>
      <c r="D29733" s="27"/>
      <c r="E29733" s="27"/>
      <c r="F29733" s="27"/>
      <c r="G29733" s="1"/>
      <c r="H29733" s="1"/>
      <c r="I29733" s="1"/>
    </row>
    <row r="29734" spans="2:9">
      <c r="B29734" s="1"/>
      <c r="C29734" s="29"/>
      <c r="D29734" s="27"/>
      <c r="E29734" s="27"/>
      <c r="F29734" s="27"/>
      <c r="G29734" s="1"/>
      <c r="H29734" s="1"/>
      <c r="I29734" s="1"/>
    </row>
    <row r="29735" spans="2:9">
      <c r="B29735" s="1"/>
      <c r="C29735" s="29"/>
      <c r="D29735" s="27"/>
      <c r="E29735" s="27"/>
      <c r="F29735" s="27"/>
      <c r="G29735" s="1"/>
      <c r="H29735" s="1"/>
      <c r="I29735" s="1"/>
    </row>
    <row r="29736" spans="2:9">
      <c r="B29736" s="1"/>
      <c r="C29736" s="29"/>
      <c r="D29736" s="27"/>
      <c r="E29736" s="27"/>
      <c r="F29736" s="27"/>
      <c r="G29736" s="1"/>
      <c r="H29736" s="1"/>
      <c r="I29736" s="1"/>
    </row>
    <row r="29737" spans="2:9">
      <c r="B29737" s="1"/>
      <c r="C29737" s="29"/>
      <c r="D29737" s="27"/>
      <c r="E29737" s="27"/>
      <c r="F29737" s="27"/>
      <c r="G29737" s="1"/>
      <c r="H29737" s="1"/>
      <c r="I29737" s="1"/>
    </row>
    <row r="29738" spans="2:9">
      <c r="B29738" s="1"/>
      <c r="C29738" s="29"/>
      <c r="D29738" s="27"/>
      <c r="E29738" s="27"/>
      <c r="F29738" s="27"/>
      <c r="G29738" s="1"/>
      <c r="H29738" s="1"/>
      <c r="I29738" s="1"/>
    </row>
    <row r="29739" spans="2:9">
      <c r="B29739" s="1"/>
      <c r="C29739" s="29"/>
      <c r="D29739" s="27"/>
      <c r="E29739" s="27"/>
      <c r="F29739" s="27"/>
      <c r="G29739" s="1"/>
      <c r="H29739" s="1"/>
      <c r="I29739" s="1"/>
    </row>
    <row r="29740" spans="2:9">
      <c r="B29740" s="1"/>
      <c r="C29740" s="29"/>
      <c r="D29740" s="27"/>
      <c r="E29740" s="27"/>
      <c r="F29740" s="27"/>
      <c r="G29740" s="1"/>
      <c r="H29740" s="1"/>
      <c r="I29740" s="1"/>
    </row>
    <row r="29741" spans="2:9">
      <c r="B29741" s="1"/>
      <c r="C29741" s="29"/>
      <c r="D29741" s="27"/>
      <c r="E29741" s="27"/>
      <c r="F29741" s="27"/>
      <c r="G29741" s="1"/>
      <c r="H29741" s="1"/>
      <c r="I29741" s="1"/>
    </row>
    <row r="29742" spans="2:9">
      <c r="B29742" s="1"/>
      <c r="C29742" s="29"/>
      <c r="D29742" s="27"/>
      <c r="E29742" s="27"/>
      <c r="F29742" s="27"/>
      <c r="G29742" s="1"/>
      <c r="H29742" s="1"/>
      <c r="I29742" s="1"/>
    </row>
    <row r="29743" spans="2:9">
      <c r="B29743" s="1"/>
      <c r="C29743" s="29"/>
      <c r="D29743" s="27"/>
      <c r="E29743" s="27"/>
      <c r="F29743" s="27"/>
      <c r="G29743" s="1"/>
      <c r="H29743" s="1"/>
      <c r="I29743" s="1"/>
    </row>
    <row r="29744" spans="2:9">
      <c r="B29744" s="1"/>
      <c r="C29744" s="29"/>
      <c r="D29744" s="27"/>
      <c r="E29744" s="27"/>
      <c r="F29744" s="27"/>
      <c r="G29744" s="1"/>
      <c r="H29744" s="1"/>
      <c r="I29744" s="1"/>
    </row>
    <row r="29745" spans="2:9">
      <c r="B29745" s="1"/>
      <c r="C29745" s="29"/>
      <c r="D29745" s="27"/>
      <c r="E29745" s="27"/>
      <c r="F29745" s="27"/>
      <c r="G29745" s="1"/>
      <c r="H29745" s="1"/>
      <c r="I29745" s="1"/>
    </row>
    <row r="29746" spans="2:9">
      <c r="B29746" s="1"/>
      <c r="C29746" s="29"/>
      <c r="D29746" s="27"/>
      <c r="E29746" s="27"/>
      <c r="F29746" s="27"/>
      <c r="G29746" s="1"/>
      <c r="H29746" s="1"/>
      <c r="I29746" s="1"/>
    </row>
    <row r="29747" spans="2:9">
      <c r="B29747" s="1"/>
      <c r="C29747" s="29"/>
      <c r="D29747" s="27"/>
      <c r="E29747" s="27"/>
      <c r="F29747" s="27"/>
      <c r="G29747" s="1"/>
      <c r="H29747" s="1"/>
      <c r="I29747" s="1"/>
    </row>
    <row r="29748" spans="2:9">
      <c r="B29748" s="1"/>
      <c r="C29748" s="29"/>
      <c r="D29748" s="27"/>
      <c r="E29748" s="27"/>
      <c r="F29748" s="27"/>
      <c r="G29748" s="1"/>
      <c r="H29748" s="1"/>
      <c r="I29748" s="1"/>
    </row>
    <row r="29749" spans="2:9">
      <c r="B29749" s="1"/>
      <c r="C29749" s="29"/>
      <c r="D29749" s="27"/>
      <c r="E29749" s="27"/>
      <c r="F29749" s="27"/>
      <c r="G29749" s="1"/>
      <c r="H29749" s="1"/>
      <c r="I29749" s="1"/>
    </row>
    <row r="29750" spans="2:9">
      <c r="B29750" s="1"/>
      <c r="C29750" s="29"/>
      <c r="D29750" s="27"/>
      <c r="E29750" s="27"/>
      <c r="F29750" s="27"/>
      <c r="G29750" s="1"/>
      <c r="H29750" s="1"/>
      <c r="I29750" s="1"/>
    </row>
    <row r="29751" spans="2:9">
      <c r="B29751" s="1"/>
      <c r="C29751" s="29"/>
      <c r="D29751" s="27"/>
      <c r="E29751" s="27"/>
      <c r="F29751" s="27"/>
      <c r="G29751" s="1"/>
      <c r="H29751" s="1"/>
      <c r="I29751" s="1"/>
    </row>
    <row r="29752" spans="2:9">
      <c r="B29752" s="1"/>
      <c r="C29752" s="29"/>
      <c r="D29752" s="27"/>
      <c r="E29752" s="27"/>
      <c r="F29752" s="27"/>
      <c r="G29752" s="1"/>
      <c r="H29752" s="1"/>
      <c r="I29752" s="1"/>
    </row>
    <row r="29753" spans="2:9">
      <c r="B29753" s="1"/>
      <c r="C29753" s="29"/>
      <c r="D29753" s="27"/>
      <c r="E29753" s="27"/>
      <c r="F29753" s="27"/>
      <c r="G29753" s="1"/>
      <c r="H29753" s="1"/>
      <c r="I29753" s="1"/>
    </row>
    <row r="29754" spans="2:9">
      <c r="B29754" s="1"/>
      <c r="C29754" s="29"/>
      <c r="D29754" s="27"/>
      <c r="E29754" s="27"/>
      <c r="F29754" s="27"/>
      <c r="G29754" s="1"/>
      <c r="H29754" s="1"/>
      <c r="I29754" s="1"/>
    </row>
    <row r="29755" spans="2:9">
      <c r="B29755" s="1"/>
      <c r="C29755" s="29"/>
      <c r="D29755" s="27"/>
      <c r="E29755" s="27"/>
      <c r="F29755" s="27"/>
      <c r="G29755" s="1"/>
      <c r="H29755" s="1"/>
      <c r="I29755" s="1"/>
    </row>
    <row r="29756" spans="2:9">
      <c r="B29756" s="1"/>
      <c r="C29756" s="29"/>
      <c r="D29756" s="27"/>
      <c r="E29756" s="27"/>
      <c r="F29756" s="27"/>
      <c r="G29756" s="1"/>
      <c r="H29756" s="1"/>
      <c r="I29756" s="1"/>
    </row>
    <row r="29757" spans="2:9">
      <c r="B29757" s="1"/>
      <c r="C29757" s="29"/>
      <c r="D29757" s="27"/>
      <c r="E29757" s="27"/>
      <c r="F29757" s="27"/>
      <c r="G29757" s="1"/>
      <c r="H29757" s="1"/>
      <c r="I29757" s="1"/>
    </row>
    <row r="29758" spans="2:9">
      <c r="B29758" s="1"/>
      <c r="C29758" s="29"/>
      <c r="D29758" s="27"/>
      <c r="E29758" s="27"/>
      <c r="F29758" s="27"/>
      <c r="G29758" s="1"/>
      <c r="H29758" s="1"/>
      <c r="I29758" s="1"/>
    </row>
    <row r="29759" spans="2:9">
      <c r="B29759" s="1"/>
      <c r="C29759" s="29"/>
      <c r="D29759" s="27"/>
      <c r="E29759" s="27"/>
      <c r="F29759" s="27"/>
      <c r="G29759" s="1"/>
      <c r="H29759" s="1"/>
      <c r="I29759" s="1"/>
    </row>
    <row r="29760" spans="2:9">
      <c r="B29760" s="1"/>
      <c r="C29760" s="29"/>
      <c r="D29760" s="27"/>
      <c r="E29760" s="27"/>
      <c r="F29760" s="27"/>
      <c r="G29760" s="1"/>
      <c r="H29760" s="1"/>
      <c r="I29760" s="1"/>
    </row>
    <row r="29761" spans="2:9">
      <c r="B29761" s="1"/>
      <c r="C29761" s="29"/>
      <c r="D29761" s="27"/>
      <c r="E29761" s="27"/>
      <c r="F29761" s="27"/>
      <c r="G29761" s="1"/>
      <c r="H29761" s="1"/>
      <c r="I29761" s="1"/>
    </row>
    <row r="29762" spans="2:9">
      <c r="B29762" s="1"/>
      <c r="C29762" s="29"/>
      <c r="D29762" s="27"/>
      <c r="E29762" s="27"/>
      <c r="F29762" s="27"/>
      <c r="G29762" s="1"/>
      <c r="H29762" s="1"/>
      <c r="I29762" s="1"/>
    </row>
    <row r="29763" spans="2:9">
      <c r="B29763" s="1"/>
      <c r="C29763" s="29"/>
      <c r="D29763" s="27"/>
      <c r="E29763" s="27"/>
      <c r="F29763" s="27"/>
      <c r="G29763" s="1"/>
      <c r="H29763" s="1"/>
      <c r="I29763" s="1"/>
    </row>
    <row r="29764" spans="2:9">
      <c r="B29764" s="1"/>
      <c r="C29764" s="29"/>
      <c r="D29764" s="27"/>
      <c r="E29764" s="27"/>
      <c r="F29764" s="27"/>
      <c r="G29764" s="1"/>
      <c r="H29764" s="1"/>
      <c r="I29764" s="1"/>
    </row>
    <row r="29765" spans="2:9">
      <c r="B29765" s="1"/>
      <c r="C29765" s="29"/>
      <c r="D29765" s="27"/>
      <c r="E29765" s="27"/>
      <c r="F29765" s="27"/>
      <c r="G29765" s="1"/>
      <c r="H29765" s="1"/>
      <c r="I29765" s="1"/>
    </row>
    <row r="29766" spans="2:9">
      <c r="B29766" s="1"/>
      <c r="C29766" s="29"/>
      <c r="D29766" s="27"/>
      <c r="E29766" s="27"/>
      <c r="F29766" s="27"/>
      <c r="G29766" s="1"/>
      <c r="H29766" s="1"/>
      <c r="I29766" s="1"/>
    </row>
    <row r="29767" spans="2:9">
      <c r="B29767" s="1"/>
      <c r="C29767" s="29"/>
      <c r="D29767" s="27"/>
      <c r="E29767" s="27"/>
      <c r="F29767" s="27"/>
      <c r="G29767" s="1"/>
      <c r="H29767" s="1"/>
      <c r="I29767" s="1"/>
    </row>
    <row r="29768" spans="2:9">
      <c r="B29768" s="1"/>
      <c r="C29768" s="29"/>
      <c r="D29768" s="27"/>
      <c r="E29768" s="27"/>
      <c r="F29768" s="27"/>
      <c r="G29768" s="1"/>
      <c r="H29768" s="1"/>
      <c r="I29768" s="1"/>
    </row>
    <row r="29769" spans="2:9">
      <c r="B29769" s="1"/>
      <c r="C29769" s="29"/>
      <c r="D29769" s="27"/>
      <c r="E29769" s="27"/>
      <c r="F29769" s="27"/>
      <c r="G29769" s="1"/>
      <c r="H29769" s="1"/>
      <c r="I29769" s="1"/>
    </row>
    <row r="29770" spans="2:9">
      <c r="B29770" s="1"/>
      <c r="C29770" s="29"/>
      <c r="D29770" s="27"/>
      <c r="E29770" s="27"/>
      <c r="F29770" s="27"/>
      <c r="G29770" s="1"/>
      <c r="H29770" s="1"/>
      <c r="I29770" s="1"/>
    </row>
    <row r="29771" spans="2:9">
      <c r="B29771" s="1"/>
      <c r="C29771" s="29"/>
      <c r="D29771" s="27"/>
      <c r="E29771" s="27"/>
      <c r="F29771" s="27"/>
      <c r="G29771" s="1"/>
      <c r="H29771" s="1"/>
      <c r="I29771" s="1"/>
    </row>
    <row r="29772" spans="2:9">
      <c r="B29772" s="1"/>
      <c r="C29772" s="29"/>
      <c r="D29772" s="27"/>
      <c r="E29772" s="27"/>
      <c r="F29772" s="27"/>
      <c r="G29772" s="1"/>
      <c r="H29772" s="1"/>
      <c r="I29772" s="1"/>
    </row>
    <row r="29773" spans="2:9">
      <c r="B29773" s="1"/>
      <c r="C29773" s="29"/>
      <c r="D29773" s="27"/>
      <c r="E29773" s="27"/>
      <c r="F29773" s="27"/>
      <c r="G29773" s="1"/>
      <c r="H29773" s="1"/>
      <c r="I29773" s="1"/>
    </row>
    <row r="29774" spans="2:9">
      <c r="B29774" s="1"/>
      <c r="C29774" s="29"/>
      <c r="D29774" s="27"/>
      <c r="E29774" s="27"/>
      <c r="F29774" s="27"/>
      <c r="G29774" s="1"/>
      <c r="H29774" s="1"/>
      <c r="I29774" s="1"/>
    </row>
    <row r="29775" spans="2:9">
      <c r="B29775" s="1"/>
      <c r="C29775" s="29"/>
      <c r="D29775" s="27"/>
      <c r="E29775" s="27"/>
      <c r="F29775" s="27"/>
      <c r="G29775" s="1"/>
      <c r="H29775" s="1"/>
      <c r="I29775" s="1"/>
    </row>
    <row r="29776" spans="2:9">
      <c r="B29776" s="1"/>
      <c r="C29776" s="29"/>
      <c r="D29776" s="27"/>
      <c r="E29776" s="27"/>
      <c r="F29776" s="27"/>
      <c r="G29776" s="1"/>
      <c r="H29776" s="1"/>
      <c r="I29776" s="1"/>
    </row>
    <row r="29777" spans="2:9">
      <c r="B29777" s="1"/>
      <c r="C29777" s="29"/>
      <c r="D29777" s="27"/>
      <c r="E29777" s="27"/>
      <c r="F29777" s="27"/>
      <c r="G29777" s="1"/>
      <c r="H29777" s="1"/>
      <c r="I29777" s="1"/>
    </row>
    <row r="29778" spans="2:9">
      <c r="B29778" s="1"/>
      <c r="C29778" s="29"/>
      <c r="D29778" s="27"/>
      <c r="E29778" s="27"/>
      <c r="F29778" s="27"/>
      <c r="G29778" s="1"/>
      <c r="H29778" s="1"/>
      <c r="I29778" s="1"/>
    </row>
    <row r="29779" spans="2:9">
      <c r="B29779" s="1"/>
      <c r="C29779" s="29"/>
      <c r="D29779" s="27"/>
      <c r="E29779" s="27"/>
      <c r="F29779" s="27"/>
      <c r="G29779" s="1"/>
      <c r="H29779" s="1"/>
      <c r="I29779" s="1"/>
    </row>
    <row r="29780" spans="2:9">
      <c r="B29780" s="1"/>
      <c r="C29780" s="29"/>
      <c r="D29780" s="27"/>
      <c r="E29780" s="27"/>
      <c r="F29780" s="27"/>
      <c r="G29780" s="1"/>
      <c r="H29780" s="1"/>
      <c r="I29780" s="1"/>
    </row>
    <row r="29781" spans="2:9">
      <c r="B29781" s="1"/>
      <c r="C29781" s="29"/>
      <c r="D29781" s="27"/>
      <c r="E29781" s="27"/>
      <c r="F29781" s="27"/>
      <c r="G29781" s="1"/>
      <c r="H29781" s="1"/>
      <c r="I29781" s="1"/>
    </row>
    <row r="29782" spans="2:9">
      <c r="B29782" s="1"/>
      <c r="C29782" s="29"/>
      <c r="D29782" s="27"/>
      <c r="E29782" s="27"/>
      <c r="F29782" s="27"/>
      <c r="G29782" s="1"/>
      <c r="H29782" s="1"/>
      <c r="I29782" s="1"/>
    </row>
    <row r="29783" spans="2:9">
      <c r="B29783" s="1"/>
      <c r="C29783" s="29"/>
      <c r="D29783" s="27"/>
      <c r="E29783" s="27"/>
      <c r="F29783" s="27"/>
      <c r="G29783" s="1"/>
      <c r="H29783" s="1"/>
      <c r="I29783" s="1"/>
    </row>
    <row r="29784" spans="2:9">
      <c r="B29784" s="1"/>
      <c r="C29784" s="29"/>
      <c r="D29784" s="27"/>
      <c r="E29784" s="27"/>
      <c r="F29784" s="27"/>
      <c r="G29784" s="1"/>
      <c r="H29784" s="1"/>
      <c r="I29784" s="1"/>
    </row>
    <row r="29785" spans="2:9">
      <c r="B29785" s="1"/>
      <c r="C29785" s="29"/>
      <c r="D29785" s="27"/>
      <c r="E29785" s="27"/>
      <c r="F29785" s="27"/>
      <c r="G29785" s="1"/>
      <c r="H29785" s="1"/>
      <c r="I29785" s="1"/>
    </row>
    <row r="29786" spans="2:9">
      <c r="B29786" s="1"/>
      <c r="C29786" s="29"/>
      <c r="D29786" s="27"/>
      <c r="E29786" s="27"/>
      <c r="F29786" s="27"/>
      <c r="G29786" s="1"/>
      <c r="H29786" s="1"/>
      <c r="I29786" s="1"/>
    </row>
    <row r="29787" spans="2:9">
      <c r="B29787" s="1"/>
      <c r="C29787" s="29"/>
      <c r="D29787" s="27"/>
      <c r="E29787" s="27"/>
      <c r="F29787" s="27"/>
      <c r="G29787" s="1"/>
      <c r="H29787" s="1"/>
      <c r="I29787" s="1"/>
    </row>
    <row r="29788" spans="2:9">
      <c r="B29788" s="1"/>
      <c r="C29788" s="29"/>
      <c r="D29788" s="27"/>
      <c r="E29788" s="27"/>
      <c r="F29788" s="27"/>
      <c r="G29788" s="1"/>
      <c r="H29788" s="1"/>
      <c r="I29788" s="1"/>
    </row>
    <row r="29789" spans="2:9">
      <c r="B29789" s="1"/>
      <c r="C29789" s="29"/>
      <c r="D29789" s="27"/>
      <c r="E29789" s="27"/>
      <c r="F29789" s="27"/>
      <c r="G29789" s="1"/>
      <c r="H29789" s="1"/>
      <c r="I29789" s="1"/>
    </row>
    <row r="29790" spans="2:9">
      <c r="B29790" s="1"/>
      <c r="C29790" s="29"/>
      <c r="D29790" s="27"/>
      <c r="E29790" s="27"/>
      <c r="F29790" s="27"/>
      <c r="G29790" s="1"/>
      <c r="H29790" s="1"/>
      <c r="I29790" s="1"/>
    </row>
    <row r="29791" spans="2:9">
      <c r="B29791" s="1"/>
      <c r="C29791" s="29"/>
      <c r="D29791" s="27"/>
      <c r="E29791" s="27"/>
      <c r="F29791" s="27"/>
      <c r="G29791" s="1"/>
      <c r="H29791" s="1"/>
      <c r="I29791" s="1"/>
    </row>
    <row r="29792" spans="2:9">
      <c r="B29792" s="1"/>
      <c r="C29792" s="29"/>
      <c r="D29792" s="27"/>
      <c r="E29792" s="27"/>
      <c r="F29792" s="27"/>
      <c r="G29792" s="1"/>
      <c r="H29792" s="1"/>
      <c r="I29792" s="1"/>
    </row>
    <row r="29793" spans="2:9">
      <c r="B29793" s="1"/>
      <c r="C29793" s="29"/>
      <c r="D29793" s="27"/>
      <c r="E29793" s="27"/>
      <c r="F29793" s="27"/>
      <c r="G29793" s="1"/>
      <c r="H29793" s="1"/>
      <c r="I29793" s="1"/>
    </row>
    <row r="29794" spans="2:9">
      <c r="B29794" s="1"/>
      <c r="C29794" s="29"/>
      <c r="D29794" s="27"/>
      <c r="E29794" s="27"/>
      <c r="F29794" s="27"/>
      <c r="G29794" s="1"/>
      <c r="H29794" s="1"/>
      <c r="I29794" s="1"/>
    </row>
    <row r="29795" spans="2:9">
      <c r="B29795" s="1"/>
      <c r="C29795" s="29"/>
      <c r="D29795" s="27"/>
      <c r="E29795" s="27"/>
      <c r="F29795" s="27"/>
      <c r="G29795" s="1"/>
      <c r="H29795" s="1"/>
      <c r="I29795" s="1"/>
    </row>
    <row r="29796" spans="2:9">
      <c r="B29796" s="1"/>
      <c r="C29796" s="29"/>
      <c r="D29796" s="27"/>
      <c r="E29796" s="27"/>
      <c r="F29796" s="27"/>
      <c r="G29796" s="1"/>
      <c r="H29796" s="1"/>
      <c r="I29796" s="1"/>
    </row>
    <row r="29797" spans="2:9">
      <c r="B29797" s="1"/>
      <c r="C29797" s="29"/>
      <c r="D29797" s="27"/>
      <c r="E29797" s="27"/>
      <c r="F29797" s="27"/>
      <c r="G29797" s="1"/>
      <c r="H29797" s="1"/>
      <c r="I29797" s="1"/>
    </row>
    <row r="29798" spans="2:9">
      <c r="B29798" s="1"/>
      <c r="C29798" s="29"/>
      <c r="D29798" s="27"/>
      <c r="E29798" s="27"/>
      <c r="F29798" s="27"/>
      <c r="G29798" s="1"/>
      <c r="H29798" s="1"/>
      <c r="I29798" s="1"/>
    </row>
    <row r="29799" spans="2:9">
      <c r="B29799" s="1"/>
      <c r="C29799" s="29"/>
      <c r="D29799" s="27"/>
      <c r="E29799" s="27"/>
      <c r="F29799" s="27"/>
      <c r="G29799" s="1"/>
      <c r="H29799" s="1"/>
      <c r="I29799" s="1"/>
    </row>
    <row r="29800" spans="2:9">
      <c r="B29800" s="1"/>
      <c r="C29800" s="29"/>
      <c r="D29800" s="27"/>
      <c r="E29800" s="27"/>
      <c r="F29800" s="27"/>
      <c r="G29800" s="1"/>
      <c r="H29800" s="1"/>
      <c r="I29800" s="1"/>
    </row>
    <row r="29801" spans="2:9">
      <c r="B29801" s="1"/>
      <c r="C29801" s="29"/>
      <c r="D29801" s="27"/>
      <c r="E29801" s="27"/>
      <c r="F29801" s="27"/>
      <c r="G29801" s="1"/>
      <c r="H29801" s="1"/>
      <c r="I29801" s="1"/>
    </row>
    <row r="29802" spans="2:9">
      <c r="B29802" s="1"/>
      <c r="C29802" s="29"/>
      <c r="D29802" s="27"/>
      <c r="E29802" s="27"/>
      <c r="F29802" s="27"/>
      <c r="G29802" s="1"/>
      <c r="H29802" s="1"/>
      <c r="I29802" s="1"/>
    </row>
    <row r="29803" spans="2:9">
      <c r="B29803" s="1"/>
      <c r="C29803" s="29"/>
      <c r="D29803" s="27"/>
      <c r="E29803" s="27"/>
      <c r="F29803" s="27"/>
      <c r="G29803" s="1"/>
      <c r="H29803" s="1"/>
      <c r="I29803" s="1"/>
    </row>
    <row r="29804" spans="2:9">
      <c r="B29804" s="1"/>
      <c r="C29804" s="29"/>
      <c r="D29804" s="27"/>
      <c r="E29804" s="27"/>
      <c r="F29804" s="27"/>
      <c r="G29804" s="1"/>
      <c r="H29804" s="1"/>
      <c r="I29804" s="1"/>
    </row>
    <row r="29805" spans="2:9">
      <c r="B29805" s="1"/>
      <c r="C29805" s="29"/>
      <c r="D29805" s="27"/>
      <c r="E29805" s="27"/>
      <c r="F29805" s="27"/>
      <c r="G29805" s="1"/>
      <c r="H29805" s="1"/>
      <c r="I29805" s="1"/>
    </row>
    <row r="29806" spans="2:9">
      <c r="B29806" s="1"/>
      <c r="C29806" s="29"/>
      <c r="D29806" s="27"/>
      <c r="E29806" s="27"/>
      <c r="F29806" s="27"/>
      <c r="G29806" s="1"/>
      <c r="H29806" s="1"/>
      <c r="I29806" s="1"/>
    </row>
    <row r="29807" spans="2:9">
      <c r="B29807" s="1"/>
      <c r="C29807" s="29"/>
      <c r="D29807" s="27"/>
      <c r="E29807" s="27"/>
      <c r="F29807" s="27"/>
      <c r="G29807" s="1"/>
      <c r="H29807" s="1"/>
      <c r="I29807" s="1"/>
    </row>
    <row r="29808" spans="2:9">
      <c r="B29808" s="1"/>
      <c r="C29808" s="29"/>
      <c r="D29808" s="27"/>
      <c r="E29808" s="27"/>
      <c r="F29808" s="27"/>
      <c r="G29808" s="1"/>
      <c r="H29808" s="1"/>
      <c r="I29808" s="1"/>
    </row>
    <row r="29809" spans="2:9">
      <c r="B29809" s="1"/>
      <c r="C29809" s="29"/>
      <c r="D29809" s="27"/>
      <c r="E29809" s="27"/>
      <c r="F29809" s="27"/>
      <c r="G29809" s="1"/>
      <c r="H29809" s="1"/>
      <c r="I29809" s="1"/>
    </row>
    <row r="29810" spans="2:9">
      <c r="B29810" s="1"/>
      <c r="C29810" s="29"/>
      <c r="D29810" s="27"/>
      <c r="E29810" s="27"/>
      <c r="F29810" s="27"/>
      <c r="G29810" s="1"/>
      <c r="H29810" s="1"/>
      <c r="I29810" s="1"/>
    </row>
    <row r="29811" spans="2:9">
      <c r="B29811" s="1"/>
      <c r="C29811" s="29"/>
      <c r="D29811" s="27"/>
      <c r="E29811" s="27"/>
      <c r="F29811" s="27"/>
      <c r="G29811" s="1"/>
      <c r="H29811" s="1"/>
      <c r="I29811" s="1"/>
    </row>
    <row r="29812" spans="2:9">
      <c r="B29812" s="1"/>
      <c r="C29812" s="29"/>
      <c r="D29812" s="27"/>
      <c r="E29812" s="27"/>
      <c r="F29812" s="27"/>
      <c r="G29812" s="1"/>
      <c r="H29812" s="1"/>
      <c r="I29812" s="1"/>
    </row>
    <row r="29813" spans="2:9">
      <c r="B29813" s="1"/>
      <c r="C29813" s="29"/>
      <c r="D29813" s="27"/>
      <c r="E29813" s="27"/>
      <c r="F29813" s="27"/>
      <c r="G29813" s="1"/>
      <c r="H29813" s="1"/>
      <c r="I29813" s="1"/>
    </row>
    <row r="29814" spans="2:9">
      <c r="B29814" s="1"/>
      <c r="C29814" s="29"/>
      <c r="D29814" s="27"/>
      <c r="E29814" s="27"/>
      <c r="F29814" s="27"/>
      <c r="G29814" s="1"/>
      <c r="H29814" s="1"/>
      <c r="I29814" s="1"/>
    </row>
    <row r="29815" spans="2:9">
      <c r="B29815" s="1"/>
      <c r="C29815" s="29"/>
      <c r="D29815" s="27"/>
      <c r="E29815" s="27"/>
      <c r="F29815" s="27"/>
      <c r="G29815" s="1"/>
      <c r="H29815" s="1"/>
      <c r="I29815" s="1"/>
    </row>
    <row r="29816" spans="2:9">
      <c r="B29816" s="1"/>
      <c r="C29816" s="29"/>
      <c r="D29816" s="27"/>
      <c r="E29816" s="27"/>
      <c r="F29816" s="27"/>
      <c r="G29816" s="1"/>
      <c r="H29816" s="1"/>
      <c r="I29816" s="1"/>
    </row>
    <row r="29817" spans="2:9">
      <c r="B29817" s="1"/>
      <c r="C29817" s="29"/>
      <c r="D29817" s="27"/>
      <c r="E29817" s="27"/>
      <c r="F29817" s="27"/>
      <c r="G29817" s="1"/>
      <c r="H29817" s="1"/>
      <c r="I29817" s="1"/>
    </row>
    <row r="29818" spans="2:9">
      <c r="B29818" s="1"/>
      <c r="C29818" s="29"/>
      <c r="D29818" s="27"/>
      <c r="E29818" s="27"/>
      <c r="F29818" s="27"/>
      <c r="G29818" s="1"/>
      <c r="H29818" s="1"/>
      <c r="I29818" s="1"/>
    </row>
    <row r="29819" spans="2:9">
      <c r="B29819" s="1"/>
      <c r="C29819" s="29"/>
      <c r="D29819" s="27"/>
      <c r="E29819" s="27"/>
      <c r="F29819" s="27"/>
      <c r="G29819" s="1"/>
      <c r="H29819" s="1"/>
      <c r="I29819" s="1"/>
    </row>
    <row r="29820" spans="2:9">
      <c r="B29820" s="1"/>
      <c r="C29820" s="29"/>
      <c r="D29820" s="27"/>
      <c r="E29820" s="27"/>
      <c r="F29820" s="27"/>
      <c r="G29820" s="1"/>
      <c r="H29820" s="1"/>
      <c r="I29820" s="1"/>
    </row>
    <row r="29821" spans="2:9">
      <c r="B29821" s="1"/>
      <c r="C29821" s="29"/>
      <c r="D29821" s="27"/>
      <c r="E29821" s="27"/>
      <c r="F29821" s="27"/>
      <c r="G29821" s="1"/>
      <c r="H29821" s="1"/>
      <c r="I29821" s="1"/>
    </row>
    <row r="29822" spans="2:9">
      <c r="B29822" s="1"/>
      <c r="C29822" s="29"/>
      <c r="D29822" s="27"/>
      <c r="E29822" s="27"/>
      <c r="F29822" s="27"/>
      <c r="G29822" s="1"/>
      <c r="H29822" s="1"/>
      <c r="I29822" s="1"/>
    </row>
    <row r="29823" spans="2:9">
      <c r="B29823" s="1"/>
      <c r="C29823" s="29"/>
      <c r="D29823" s="27"/>
      <c r="E29823" s="27"/>
      <c r="F29823" s="27"/>
      <c r="G29823" s="1"/>
      <c r="H29823" s="1"/>
      <c r="I29823" s="1"/>
    </row>
    <row r="29824" spans="2:9">
      <c r="B29824" s="1"/>
      <c r="C29824" s="29"/>
      <c r="D29824" s="27"/>
      <c r="E29824" s="27"/>
      <c r="F29824" s="27"/>
      <c r="G29824" s="1"/>
      <c r="H29824" s="1"/>
      <c r="I29824" s="1"/>
    </row>
    <row r="29825" spans="2:9">
      <c r="B29825" s="1"/>
      <c r="C29825" s="29"/>
      <c r="D29825" s="27"/>
      <c r="E29825" s="27"/>
      <c r="F29825" s="27"/>
      <c r="G29825" s="1"/>
      <c r="H29825" s="1"/>
      <c r="I29825" s="1"/>
    </row>
    <row r="29826" spans="2:9">
      <c r="B29826" s="1"/>
      <c r="C29826" s="29"/>
      <c r="D29826" s="27"/>
      <c r="E29826" s="27"/>
      <c r="F29826" s="27"/>
      <c r="G29826" s="1"/>
      <c r="H29826" s="1"/>
      <c r="I29826" s="1"/>
    </row>
    <row r="29827" spans="2:9">
      <c r="B29827" s="1"/>
      <c r="C29827" s="29"/>
      <c r="D29827" s="27"/>
      <c r="E29827" s="27"/>
      <c r="F29827" s="27"/>
      <c r="G29827" s="1"/>
      <c r="H29827" s="1"/>
      <c r="I29827" s="1"/>
    </row>
    <row r="29828" spans="2:9">
      <c r="B29828" s="1"/>
      <c r="C29828" s="29"/>
      <c r="D29828" s="27"/>
      <c r="E29828" s="27"/>
      <c r="F29828" s="27"/>
      <c r="G29828" s="1"/>
      <c r="H29828" s="1"/>
      <c r="I29828" s="1"/>
    </row>
    <row r="29829" spans="2:9">
      <c r="B29829" s="1"/>
      <c r="C29829" s="29"/>
      <c r="D29829" s="27"/>
      <c r="E29829" s="27"/>
      <c r="F29829" s="27"/>
      <c r="G29829" s="1"/>
      <c r="H29829" s="1"/>
      <c r="I29829" s="1"/>
    </row>
    <row r="29830" spans="2:9">
      <c r="B29830" s="1"/>
      <c r="C29830" s="29"/>
      <c r="D29830" s="27"/>
      <c r="E29830" s="27"/>
      <c r="F29830" s="27"/>
      <c r="G29830" s="1"/>
      <c r="H29830" s="1"/>
      <c r="I29830" s="1"/>
    </row>
    <row r="29831" spans="2:9">
      <c r="B29831" s="1"/>
      <c r="C29831" s="29"/>
      <c r="D29831" s="27"/>
      <c r="E29831" s="27"/>
      <c r="F29831" s="27"/>
      <c r="G29831" s="1"/>
      <c r="H29831" s="1"/>
      <c r="I29831" s="1"/>
    </row>
    <row r="29832" spans="2:9">
      <c r="B29832" s="1"/>
      <c r="C29832" s="29"/>
      <c r="D29832" s="27"/>
      <c r="E29832" s="27"/>
      <c r="F29832" s="27"/>
      <c r="G29832" s="1"/>
      <c r="H29832" s="1"/>
      <c r="I29832" s="1"/>
    </row>
    <row r="29833" spans="2:9">
      <c r="B29833" s="1"/>
      <c r="C29833" s="29"/>
      <c r="D29833" s="27"/>
      <c r="E29833" s="27"/>
      <c r="F29833" s="27"/>
      <c r="G29833" s="1"/>
      <c r="H29833" s="1"/>
      <c r="I29833" s="1"/>
    </row>
    <row r="29834" spans="2:9">
      <c r="B29834" s="1"/>
      <c r="C29834" s="29"/>
      <c r="D29834" s="27"/>
      <c r="E29834" s="27"/>
      <c r="F29834" s="27"/>
      <c r="G29834" s="1"/>
      <c r="H29834" s="1"/>
      <c r="I29834" s="1"/>
    </row>
    <row r="29835" spans="2:9">
      <c r="B29835" s="1"/>
      <c r="C29835" s="29"/>
      <c r="D29835" s="27"/>
      <c r="E29835" s="27"/>
      <c r="F29835" s="27"/>
      <c r="G29835" s="1"/>
      <c r="H29835" s="1"/>
      <c r="I29835" s="1"/>
    </row>
    <row r="29836" spans="2:9">
      <c r="B29836" s="1"/>
      <c r="C29836" s="29"/>
      <c r="D29836" s="27"/>
      <c r="E29836" s="27"/>
      <c r="F29836" s="27"/>
      <c r="G29836" s="1"/>
      <c r="H29836" s="1"/>
      <c r="I29836" s="1"/>
    </row>
    <row r="29837" spans="2:9">
      <c r="B29837" s="1"/>
      <c r="C29837" s="29"/>
      <c r="D29837" s="27"/>
      <c r="E29837" s="27"/>
      <c r="F29837" s="27"/>
      <c r="G29837" s="1"/>
      <c r="H29837" s="1"/>
      <c r="I29837" s="1"/>
    </row>
    <row r="29838" spans="2:9">
      <c r="B29838" s="1"/>
      <c r="C29838" s="29"/>
      <c r="D29838" s="27"/>
      <c r="E29838" s="27"/>
      <c r="F29838" s="27"/>
      <c r="G29838" s="1"/>
      <c r="H29838" s="1"/>
      <c r="I29838" s="1"/>
    </row>
    <row r="29839" spans="2:9">
      <c r="B29839" s="1"/>
      <c r="C29839" s="29"/>
      <c r="D29839" s="27"/>
      <c r="E29839" s="27"/>
      <c r="F29839" s="27"/>
      <c r="G29839" s="1"/>
      <c r="H29839" s="1"/>
      <c r="I29839" s="1"/>
    </row>
    <row r="29840" spans="2:9">
      <c r="B29840" s="1"/>
      <c r="C29840" s="29"/>
      <c r="D29840" s="27"/>
      <c r="E29840" s="27"/>
      <c r="F29840" s="27"/>
      <c r="G29840" s="1"/>
      <c r="H29840" s="1"/>
      <c r="I29840" s="1"/>
    </row>
    <row r="29841" spans="2:9">
      <c r="B29841" s="1"/>
      <c r="C29841" s="29"/>
      <c r="D29841" s="27"/>
      <c r="E29841" s="27"/>
      <c r="F29841" s="27"/>
      <c r="G29841" s="1"/>
      <c r="H29841" s="1"/>
      <c r="I29841" s="1"/>
    </row>
    <row r="29842" spans="2:9">
      <c r="B29842" s="1"/>
      <c r="C29842" s="29"/>
      <c r="D29842" s="27"/>
      <c r="E29842" s="27"/>
      <c r="F29842" s="27"/>
      <c r="G29842" s="1"/>
      <c r="H29842" s="1"/>
      <c r="I29842" s="1"/>
    </row>
    <row r="29843" spans="2:9">
      <c r="B29843" s="1"/>
      <c r="C29843" s="29"/>
      <c r="D29843" s="27"/>
      <c r="E29843" s="27"/>
      <c r="F29843" s="27"/>
      <c r="G29843" s="1"/>
      <c r="H29843" s="1"/>
      <c r="I29843" s="1"/>
    </row>
    <row r="29844" spans="2:9">
      <c r="B29844" s="1"/>
      <c r="C29844" s="29"/>
      <c r="D29844" s="27"/>
      <c r="E29844" s="27"/>
      <c r="F29844" s="27"/>
      <c r="G29844" s="1"/>
      <c r="H29844" s="1"/>
      <c r="I29844" s="1"/>
    </row>
    <row r="29845" spans="2:9">
      <c r="B29845" s="1"/>
      <c r="C29845" s="29"/>
      <c r="D29845" s="27"/>
      <c r="E29845" s="27"/>
      <c r="F29845" s="27"/>
      <c r="G29845" s="1"/>
      <c r="H29845" s="1"/>
      <c r="I29845" s="1"/>
    </row>
    <row r="29846" spans="2:9">
      <c r="B29846" s="1"/>
      <c r="C29846" s="29"/>
      <c r="D29846" s="27"/>
      <c r="E29846" s="27"/>
      <c r="F29846" s="27"/>
      <c r="G29846" s="1"/>
      <c r="H29846" s="1"/>
      <c r="I29846" s="1"/>
    </row>
    <row r="29847" spans="2:9">
      <c r="B29847" s="1"/>
      <c r="C29847" s="29"/>
      <c r="D29847" s="27"/>
      <c r="E29847" s="27"/>
      <c r="F29847" s="27"/>
      <c r="G29847" s="1"/>
      <c r="H29847" s="1"/>
      <c r="I29847" s="1"/>
    </row>
    <row r="29848" spans="2:9">
      <c r="B29848" s="1"/>
      <c r="C29848" s="29"/>
      <c r="D29848" s="27"/>
      <c r="E29848" s="27"/>
      <c r="F29848" s="27"/>
      <c r="G29848" s="1"/>
      <c r="H29848" s="1"/>
      <c r="I29848" s="1"/>
    </row>
    <row r="29849" spans="2:9">
      <c r="B29849" s="1"/>
      <c r="C29849" s="29"/>
      <c r="D29849" s="27"/>
      <c r="E29849" s="27"/>
      <c r="F29849" s="27"/>
      <c r="G29849" s="1"/>
      <c r="H29849" s="1"/>
      <c r="I29849" s="1"/>
    </row>
    <row r="29850" spans="2:9">
      <c r="B29850" s="1"/>
      <c r="C29850" s="29"/>
      <c r="D29850" s="27"/>
      <c r="E29850" s="27"/>
      <c r="F29850" s="27"/>
      <c r="G29850" s="1"/>
      <c r="H29850" s="1"/>
      <c r="I29850" s="1"/>
    </row>
    <row r="29851" spans="2:9">
      <c r="B29851" s="1"/>
      <c r="C29851" s="29"/>
      <c r="D29851" s="27"/>
      <c r="E29851" s="27"/>
      <c r="F29851" s="27"/>
      <c r="G29851" s="1"/>
      <c r="H29851" s="1"/>
      <c r="I29851" s="1"/>
    </row>
    <row r="29852" spans="2:9">
      <c r="B29852" s="1"/>
      <c r="C29852" s="29"/>
      <c r="D29852" s="27"/>
      <c r="E29852" s="27"/>
      <c r="F29852" s="27"/>
      <c r="G29852" s="1"/>
      <c r="H29852" s="1"/>
      <c r="I29852" s="1"/>
    </row>
    <row r="29853" spans="2:9">
      <c r="B29853" s="1"/>
      <c r="C29853" s="29"/>
      <c r="D29853" s="27"/>
      <c r="E29853" s="27"/>
      <c r="F29853" s="27"/>
      <c r="G29853" s="1"/>
      <c r="H29853" s="1"/>
      <c r="I29853" s="1"/>
    </row>
    <row r="29854" spans="2:9">
      <c r="B29854" s="1"/>
      <c r="C29854" s="29"/>
      <c r="D29854" s="27"/>
      <c r="E29854" s="27"/>
      <c r="F29854" s="27"/>
      <c r="G29854" s="1"/>
      <c r="H29854" s="1"/>
      <c r="I29854" s="1"/>
    </row>
    <row r="29855" spans="2:9">
      <c r="B29855" s="1"/>
      <c r="C29855" s="29"/>
      <c r="D29855" s="27"/>
      <c r="E29855" s="27"/>
      <c r="F29855" s="27"/>
      <c r="G29855" s="1"/>
      <c r="H29855" s="1"/>
      <c r="I29855" s="1"/>
    </row>
    <row r="29856" spans="2:9">
      <c r="B29856" s="1"/>
      <c r="C29856" s="29"/>
      <c r="D29856" s="27"/>
      <c r="E29856" s="27"/>
      <c r="F29856" s="27"/>
      <c r="G29856" s="1"/>
      <c r="H29856" s="1"/>
      <c r="I29856" s="1"/>
    </row>
    <row r="29857" spans="2:9">
      <c r="B29857" s="1"/>
      <c r="C29857" s="29"/>
      <c r="D29857" s="27"/>
      <c r="E29857" s="27"/>
      <c r="F29857" s="27"/>
      <c r="G29857" s="1"/>
      <c r="H29857" s="1"/>
      <c r="I29857" s="1"/>
    </row>
    <row r="29858" spans="2:9">
      <c r="B29858" s="1"/>
      <c r="C29858" s="29"/>
      <c r="D29858" s="27"/>
      <c r="E29858" s="27"/>
      <c r="F29858" s="27"/>
      <c r="G29858" s="1"/>
      <c r="H29858" s="1"/>
      <c r="I29858" s="1"/>
    </row>
    <row r="29859" spans="2:9">
      <c r="B29859" s="1"/>
      <c r="C29859" s="29"/>
      <c r="D29859" s="27"/>
      <c r="E29859" s="27"/>
      <c r="F29859" s="27"/>
      <c r="G29859" s="1"/>
      <c r="H29859" s="1"/>
      <c r="I29859" s="1"/>
    </row>
    <row r="29860" spans="2:9">
      <c r="B29860" s="1"/>
      <c r="C29860" s="29"/>
      <c r="D29860" s="27"/>
      <c r="E29860" s="27"/>
      <c r="F29860" s="27"/>
      <c r="G29860" s="1"/>
      <c r="H29860" s="1"/>
      <c r="I29860" s="1"/>
    </row>
    <row r="29861" spans="2:9">
      <c r="B29861" s="1"/>
      <c r="C29861" s="29"/>
      <c r="D29861" s="27"/>
      <c r="E29861" s="27"/>
      <c r="F29861" s="27"/>
      <c r="G29861" s="1"/>
      <c r="H29861" s="1"/>
      <c r="I29861" s="1"/>
    </row>
    <row r="29862" spans="2:9">
      <c r="B29862" s="1"/>
      <c r="C29862" s="29"/>
      <c r="D29862" s="27"/>
      <c r="E29862" s="27"/>
      <c r="F29862" s="27"/>
      <c r="G29862" s="1"/>
      <c r="H29862" s="1"/>
      <c r="I29862" s="1"/>
    </row>
    <row r="29863" spans="2:9">
      <c r="B29863" s="1"/>
      <c r="C29863" s="29"/>
      <c r="D29863" s="27"/>
      <c r="E29863" s="27"/>
      <c r="F29863" s="27"/>
      <c r="G29863" s="1"/>
      <c r="H29863" s="1"/>
      <c r="I29863" s="1"/>
    </row>
    <row r="29864" spans="2:9">
      <c r="B29864" s="1"/>
      <c r="C29864" s="29"/>
      <c r="D29864" s="27"/>
      <c r="E29864" s="27"/>
      <c r="F29864" s="27"/>
      <c r="G29864" s="1"/>
      <c r="H29864" s="1"/>
      <c r="I29864" s="1"/>
    </row>
    <row r="29865" spans="2:9">
      <c r="B29865" s="1"/>
      <c r="C29865" s="29"/>
      <c r="D29865" s="27"/>
      <c r="E29865" s="27"/>
      <c r="F29865" s="27"/>
      <c r="G29865" s="1"/>
      <c r="H29865" s="1"/>
      <c r="I29865" s="1"/>
    </row>
    <row r="29866" spans="2:9">
      <c r="B29866" s="1"/>
      <c r="C29866" s="29"/>
      <c r="D29866" s="27"/>
      <c r="E29866" s="27"/>
      <c r="F29866" s="27"/>
      <c r="G29866" s="1"/>
      <c r="H29866" s="1"/>
      <c r="I29866" s="1"/>
    </row>
    <row r="29867" spans="2:9">
      <c r="B29867" s="1"/>
      <c r="C29867" s="29"/>
      <c r="D29867" s="27"/>
      <c r="E29867" s="27"/>
      <c r="F29867" s="27"/>
      <c r="G29867" s="1"/>
      <c r="H29867" s="1"/>
      <c r="I29867" s="1"/>
    </row>
    <row r="29868" spans="2:9">
      <c r="B29868" s="1"/>
      <c r="C29868" s="29"/>
      <c r="D29868" s="27"/>
      <c r="E29868" s="27"/>
      <c r="F29868" s="27"/>
      <c r="G29868" s="1"/>
      <c r="H29868" s="1"/>
      <c r="I29868" s="1"/>
    </row>
    <row r="29869" spans="2:9">
      <c r="B29869" s="1"/>
      <c r="C29869" s="29"/>
      <c r="D29869" s="27"/>
      <c r="E29869" s="27"/>
      <c r="F29869" s="27"/>
      <c r="G29869" s="1"/>
      <c r="H29869" s="1"/>
      <c r="I29869" s="1"/>
    </row>
    <row r="29870" spans="2:9">
      <c r="B29870" s="1"/>
      <c r="C29870" s="29"/>
      <c r="D29870" s="27"/>
      <c r="E29870" s="27"/>
      <c r="F29870" s="27"/>
      <c r="G29870" s="1"/>
      <c r="H29870" s="1"/>
      <c r="I29870" s="1"/>
    </row>
    <row r="29871" spans="2:9">
      <c r="B29871" s="1"/>
      <c r="C29871" s="29"/>
      <c r="D29871" s="27"/>
      <c r="E29871" s="27"/>
      <c r="F29871" s="27"/>
      <c r="G29871" s="1"/>
      <c r="H29871" s="1"/>
      <c r="I29871" s="1"/>
    </row>
    <row r="29872" spans="2:9">
      <c r="B29872" s="1"/>
      <c r="C29872" s="29"/>
      <c r="D29872" s="27"/>
      <c r="E29872" s="27"/>
      <c r="F29872" s="27"/>
      <c r="G29872" s="1"/>
      <c r="H29872" s="1"/>
      <c r="I29872" s="1"/>
    </row>
    <row r="29873" spans="2:9">
      <c r="B29873" s="1"/>
      <c r="C29873" s="29"/>
      <c r="D29873" s="27"/>
      <c r="E29873" s="27"/>
      <c r="F29873" s="27"/>
      <c r="G29873" s="1"/>
      <c r="H29873" s="1"/>
      <c r="I29873" s="1"/>
    </row>
    <row r="29874" spans="2:9">
      <c r="B29874" s="1"/>
      <c r="C29874" s="29"/>
      <c r="D29874" s="27"/>
      <c r="E29874" s="27"/>
      <c r="F29874" s="27"/>
      <c r="G29874" s="1"/>
      <c r="H29874" s="1"/>
      <c r="I29874" s="1"/>
    </row>
    <row r="29875" spans="2:9">
      <c r="B29875" s="1"/>
      <c r="C29875" s="29"/>
      <c r="D29875" s="27"/>
      <c r="E29875" s="27"/>
      <c r="F29875" s="27"/>
      <c r="G29875" s="1"/>
      <c r="H29875" s="1"/>
      <c r="I29875" s="1"/>
    </row>
    <row r="29876" spans="2:9">
      <c r="B29876" s="1"/>
      <c r="C29876" s="29"/>
      <c r="D29876" s="27"/>
      <c r="E29876" s="27"/>
      <c r="F29876" s="27"/>
      <c r="G29876" s="1"/>
      <c r="H29876" s="1"/>
      <c r="I29876" s="1"/>
    </row>
    <row r="29877" spans="2:9">
      <c r="B29877" s="1"/>
      <c r="C29877" s="29"/>
      <c r="D29877" s="27"/>
      <c r="E29877" s="27"/>
      <c r="F29877" s="27"/>
      <c r="G29877" s="1"/>
      <c r="H29877" s="1"/>
      <c r="I29877" s="1"/>
    </row>
    <row r="29878" spans="2:9">
      <c r="B29878" s="1"/>
      <c r="C29878" s="29"/>
      <c r="D29878" s="27"/>
      <c r="E29878" s="27"/>
      <c r="F29878" s="27"/>
      <c r="G29878" s="1"/>
      <c r="H29878" s="1"/>
      <c r="I29878" s="1"/>
    </row>
    <row r="29879" spans="2:9">
      <c r="B29879" s="1"/>
      <c r="C29879" s="29"/>
      <c r="D29879" s="27"/>
      <c r="E29879" s="27"/>
      <c r="F29879" s="27"/>
      <c r="G29879" s="1"/>
      <c r="H29879" s="1"/>
      <c r="I29879" s="1"/>
    </row>
    <row r="29880" spans="2:9">
      <c r="B29880" s="1"/>
      <c r="C29880" s="29"/>
      <c r="D29880" s="27"/>
      <c r="E29880" s="27"/>
      <c r="F29880" s="27"/>
      <c r="G29880" s="1"/>
      <c r="H29880" s="1"/>
      <c r="I29880" s="1"/>
    </row>
    <row r="29881" spans="2:9">
      <c r="B29881" s="1"/>
      <c r="C29881" s="29"/>
      <c r="D29881" s="27"/>
      <c r="E29881" s="27"/>
      <c r="F29881" s="27"/>
      <c r="G29881" s="1"/>
      <c r="H29881" s="1"/>
      <c r="I29881" s="1"/>
    </row>
    <row r="29882" spans="2:9">
      <c r="B29882" s="1"/>
      <c r="C29882" s="29"/>
      <c r="D29882" s="27"/>
      <c r="E29882" s="27"/>
      <c r="F29882" s="27"/>
      <c r="G29882" s="1"/>
      <c r="H29882" s="1"/>
      <c r="I29882" s="1"/>
    </row>
    <row r="29883" spans="2:9">
      <c r="B29883" s="1"/>
      <c r="C29883" s="29"/>
      <c r="D29883" s="27"/>
      <c r="E29883" s="27"/>
      <c r="F29883" s="27"/>
      <c r="G29883" s="1"/>
      <c r="H29883" s="1"/>
      <c r="I29883" s="1"/>
    </row>
    <row r="29884" spans="2:9">
      <c r="B29884" s="1"/>
      <c r="C29884" s="29"/>
      <c r="D29884" s="27"/>
      <c r="E29884" s="27"/>
      <c r="F29884" s="27"/>
      <c r="G29884" s="1"/>
      <c r="H29884" s="1"/>
      <c r="I29884" s="1"/>
    </row>
    <row r="29885" spans="2:9">
      <c r="B29885" s="1"/>
      <c r="C29885" s="29"/>
      <c r="D29885" s="27"/>
      <c r="E29885" s="27"/>
      <c r="F29885" s="27"/>
      <c r="G29885" s="1"/>
      <c r="H29885" s="1"/>
      <c r="I29885" s="1"/>
    </row>
    <row r="29886" spans="2:9">
      <c r="B29886" s="1"/>
      <c r="C29886" s="29"/>
      <c r="D29886" s="27"/>
      <c r="E29886" s="27"/>
      <c r="F29886" s="27"/>
      <c r="G29886" s="1"/>
      <c r="H29886" s="1"/>
      <c r="I29886" s="1"/>
    </row>
    <row r="29887" spans="2:9">
      <c r="B29887" s="1"/>
      <c r="C29887" s="29"/>
      <c r="D29887" s="27"/>
      <c r="E29887" s="27"/>
      <c r="F29887" s="27"/>
      <c r="G29887" s="1"/>
      <c r="H29887" s="1"/>
      <c r="I29887" s="1"/>
    </row>
    <row r="29888" spans="2:9">
      <c r="B29888" s="1"/>
      <c r="C29888" s="29"/>
      <c r="D29888" s="27"/>
      <c r="E29888" s="27"/>
      <c r="F29888" s="27"/>
      <c r="G29888" s="1"/>
      <c r="H29888" s="1"/>
      <c r="I29888" s="1"/>
    </row>
    <row r="29889" spans="2:9">
      <c r="B29889" s="1"/>
      <c r="C29889" s="29"/>
      <c r="D29889" s="27"/>
      <c r="E29889" s="27"/>
      <c r="F29889" s="27"/>
      <c r="G29889" s="1"/>
      <c r="H29889" s="1"/>
      <c r="I29889" s="1"/>
    </row>
    <row r="29890" spans="2:9">
      <c r="B29890" s="1"/>
      <c r="C29890" s="29"/>
      <c r="D29890" s="27"/>
      <c r="E29890" s="27"/>
      <c r="F29890" s="27"/>
      <c r="G29890" s="1"/>
      <c r="H29890" s="1"/>
      <c r="I29890" s="1"/>
    </row>
    <row r="29891" spans="2:9">
      <c r="B29891" s="1"/>
      <c r="C29891" s="29"/>
      <c r="D29891" s="27"/>
      <c r="E29891" s="27"/>
      <c r="F29891" s="27"/>
      <c r="G29891" s="1"/>
      <c r="H29891" s="1"/>
      <c r="I29891" s="1"/>
    </row>
    <row r="29892" spans="2:9">
      <c r="B29892" s="1"/>
      <c r="C29892" s="29"/>
      <c r="D29892" s="27"/>
      <c r="E29892" s="27"/>
      <c r="F29892" s="27"/>
      <c r="G29892" s="1"/>
      <c r="H29892" s="1"/>
      <c r="I29892" s="1"/>
    </row>
    <row r="29893" spans="2:9">
      <c r="B29893" s="1"/>
      <c r="C29893" s="29"/>
      <c r="D29893" s="27"/>
      <c r="E29893" s="27"/>
      <c r="F29893" s="27"/>
      <c r="G29893" s="1"/>
      <c r="H29893" s="1"/>
      <c r="I29893" s="1"/>
    </row>
    <row r="29894" spans="2:9">
      <c r="B29894" s="1"/>
      <c r="C29894" s="29"/>
      <c r="D29894" s="27"/>
      <c r="E29894" s="27"/>
      <c r="F29894" s="27"/>
      <c r="G29894" s="1"/>
      <c r="H29894" s="1"/>
      <c r="I29894" s="1"/>
    </row>
    <row r="29895" spans="2:9">
      <c r="B29895" s="1"/>
      <c r="C29895" s="29"/>
      <c r="D29895" s="27"/>
      <c r="E29895" s="27"/>
      <c r="F29895" s="27"/>
      <c r="G29895" s="1"/>
      <c r="H29895" s="1"/>
      <c r="I29895" s="1"/>
    </row>
    <row r="29896" spans="2:9">
      <c r="B29896" s="1"/>
      <c r="C29896" s="29"/>
      <c r="D29896" s="27"/>
      <c r="E29896" s="27"/>
      <c r="F29896" s="27"/>
      <c r="G29896" s="1"/>
      <c r="H29896" s="1"/>
      <c r="I29896" s="1"/>
    </row>
    <row r="29897" spans="2:9">
      <c r="B29897" s="1"/>
      <c r="C29897" s="29"/>
      <c r="D29897" s="27"/>
      <c r="E29897" s="27"/>
      <c r="F29897" s="27"/>
      <c r="G29897" s="1"/>
      <c r="H29897" s="1"/>
      <c r="I29897" s="1"/>
    </row>
    <row r="29898" spans="2:9">
      <c r="B29898" s="1"/>
      <c r="C29898" s="29"/>
      <c r="D29898" s="27"/>
      <c r="E29898" s="27"/>
      <c r="F29898" s="27"/>
      <c r="G29898" s="1"/>
      <c r="H29898" s="1"/>
      <c r="I29898" s="1"/>
    </row>
    <row r="29899" spans="2:9">
      <c r="B29899" s="1"/>
      <c r="C29899" s="29"/>
      <c r="D29899" s="27"/>
      <c r="E29899" s="27"/>
      <c r="F29899" s="27"/>
      <c r="G29899" s="1"/>
      <c r="H29899" s="1"/>
      <c r="I29899" s="1"/>
    </row>
    <row r="29900" spans="2:9">
      <c r="B29900" s="1"/>
      <c r="C29900" s="29"/>
      <c r="D29900" s="27"/>
      <c r="E29900" s="27"/>
      <c r="F29900" s="27"/>
      <c r="G29900" s="1"/>
      <c r="H29900" s="1"/>
      <c r="I29900" s="1"/>
    </row>
    <row r="29901" spans="2:9">
      <c r="B29901" s="1"/>
      <c r="C29901" s="29"/>
      <c r="D29901" s="27"/>
      <c r="E29901" s="27"/>
      <c r="F29901" s="27"/>
      <c r="G29901" s="1"/>
      <c r="H29901" s="1"/>
      <c r="I29901" s="1"/>
    </row>
    <row r="29902" spans="2:9">
      <c r="B29902" s="1"/>
      <c r="C29902" s="29"/>
      <c r="D29902" s="27"/>
      <c r="E29902" s="27"/>
      <c r="F29902" s="27"/>
      <c r="G29902" s="1"/>
      <c r="H29902" s="1"/>
      <c r="I29902" s="1"/>
    </row>
    <row r="29903" spans="2:9">
      <c r="B29903" s="1"/>
      <c r="C29903" s="29"/>
      <c r="D29903" s="27"/>
      <c r="E29903" s="27"/>
      <c r="F29903" s="27"/>
      <c r="G29903" s="1"/>
      <c r="H29903" s="1"/>
      <c r="I29903" s="1"/>
    </row>
    <row r="29904" spans="2:9">
      <c r="B29904" s="1"/>
      <c r="C29904" s="29"/>
      <c r="D29904" s="27"/>
      <c r="E29904" s="27"/>
      <c r="F29904" s="27"/>
      <c r="G29904" s="1"/>
      <c r="H29904" s="1"/>
      <c r="I29904" s="1"/>
    </row>
    <row r="29905" spans="2:9">
      <c r="B29905" s="1"/>
      <c r="C29905" s="29"/>
      <c r="D29905" s="27"/>
      <c r="E29905" s="27"/>
      <c r="F29905" s="27"/>
      <c r="G29905" s="1"/>
      <c r="H29905" s="1"/>
      <c r="I29905" s="1"/>
    </row>
    <row r="29906" spans="2:9">
      <c r="B29906" s="1"/>
      <c r="C29906" s="29"/>
      <c r="D29906" s="27"/>
      <c r="E29906" s="27"/>
      <c r="F29906" s="27"/>
      <c r="G29906" s="1"/>
      <c r="H29906" s="1"/>
      <c r="I29906" s="1"/>
    </row>
    <row r="29907" spans="2:9">
      <c r="B29907" s="1"/>
      <c r="C29907" s="29"/>
      <c r="D29907" s="27"/>
      <c r="E29907" s="27"/>
      <c r="F29907" s="27"/>
      <c r="G29907" s="1"/>
      <c r="H29907" s="1"/>
      <c r="I29907" s="1"/>
    </row>
    <row r="29908" spans="2:9">
      <c r="B29908" s="1"/>
      <c r="C29908" s="29"/>
      <c r="D29908" s="27"/>
      <c r="E29908" s="27"/>
      <c r="F29908" s="27"/>
      <c r="G29908" s="1"/>
      <c r="H29908" s="1"/>
      <c r="I29908" s="1"/>
    </row>
    <row r="29909" spans="2:9">
      <c r="B29909" s="1"/>
      <c r="C29909" s="29"/>
      <c r="D29909" s="27"/>
      <c r="E29909" s="27"/>
      <c r="F29909" s="27"/>
      <c r="G29909" s="1"/>
      <c r="H29909" s="1"/>
      <c r="I29909" s="1"/>
    </row>
    <row r="29910" spans="2:9">
      <c r="B29910" s="1"/>
      <c r="C29910" s="29"/>
      <c r="D29910" s="27"/>
      <c r="E29910" s="27"/>
      <c r="F29910" s="27"/>
      <c r="G29910" s="1"/>
      <c r="H29910" s="1"/>
      <c r="I29910" s="1"/>
    </row>
    <row r="29911" spans="2:9">
      <c r="B29911" s="1"/>
      <c r="C29911" s="29"/>
      <c r="D29911" s="27"/>
      <c r="E29911" s="27"/>
      <c r="F29911" s="27"/>
      <c r="G29911" s="1"/>
      <c r="H29911" s="1"/>
      <c r="I29911" s="1"/>
    </row>
    <row r="29912" spans="2:9">
      <c r="B29912" s="1"/>
      <c r="C29912" s="29"/>
      <c r="D29912" s="27"/>
      <c r="E29912" s="27"/>
      <c r="F29912" s="27"/>
      <c r="G29912" s="1"/>
      <c r="H29912" s="1"/>
      <c r="I29912" s="1"/>
    </row>
    <row r="29913" spans="2:9">
      <c r="B29913" s="1"/>
      <c r="C29913" s="29"/>
      <c r="D29913" s="27"/>
      <c r="E29913" s="27"/>
      <c r="F29913" s="27"/>
      <c r="G29913" s="1"/>
      <c r="H29913" s="1"/>
      <c r="I29913" s="1"/>
    </row>
    <row r="29914" spans="2:9">
      <c r="B29914" s="1"/>
      <c r="C29914" s="29"/>
      <c r="D29914" s="27"/>
      <c r="E29914" s="27"/>
      <c r="F29914" s="27"/>
      <c r="G29914" s="1"/>
      <c r="H29914" s="1"/>
      <c r="I29914" s="1"/>
    </row>
    <row r="29915" spans="2:9">
      <c r="B29915" s="1"/>
      <c r="C29915" s="29"/>
      <c r="D29915" s="27"/>
      <c r="E29915" s="27"/>
      <c r="F29915" s="27"/>
      <c r="G29915" s="1"/>
      <c r="H29915" s="1"/>
      <c r="I29915" s="1"/>
    </row>
    <row r="29916" spans="2:9">
      <c r="B29916" s="1"/>
      <c r="C29916" s="29"/>
      <c r="D29916" s="27"/>
      <c r="E29916" s="27"/>
      <c r="F29916" s="27"/>
      <c r="G29916" s="1"/>
      <c r="H29916" s="1"/>
      <c r="I29916" s="1"/>
    </row>
    <row r="29917" spans="2:9">
      <c r="B29917" s="1"/>
      <c r="C29917" s="29"/>
      <c r="D29917" s="27"/>
      <c r="E29917" s="27"/>
      <c r="F29917" s="27"/>
      <c r="G29917" s="1"/>
      <c r="H29917" s="1"/>
      <c r="I29917" s="1"/>
    </row>
    <row r="29918" spans="2:9">
      <c r="B29918" s="1"/>
      <c r="C29918" s="29"/>
      <c r="D29918" s="27"/>
      <c r="E29918" s="27"/>
      <c r="F29918" s="27"/>
      <c r="G29918" s="1"/>
      <c r="H29918" s="1"/>
      <c r="I29918" s="1"/>
    </row>
    <row r="29919" spans="2:9">
      <c r="B29919" s="1"/>
      <c r="C29919" s="29"/>
      <c r="D29919" s="27"/>
      <c r="E29919" s="27"/>
      <c r="F29919" s="27"/>
      <c r="G29919" s="1"/>
      <c r="H29919" s="1"/>
      <c r="I29919" s="1"/>
    </row>
    <row r="29920" spans="2:9">
      <c r="B29920" s="1"/>
      <c r="C29920" s="29"/>
      <c r="D29920" s="27"/>
      <c r="E29920" s="27"/>
      <c r="F29920" s="27"/>
      <c r="G29920" s="1"/>
      <c r="H29920" s="1"/>
      <c r="I29920" s="1"/>
    </row>
    <row r="29921" spans="2:9">
      <c r="B29921" s="1"/>
      <c r="C29921" s="29"/>
      <c r="D29921" s="27"/>
      <c r="E29921" s="27"/>
      <c r="F29921" s="27"/>
      <c r="G29921" s="1"/>
      <c r="H29921" s="1"/>
      <c r="I29921" s="1"/>
    </row>
    <row r="29922" spans="2:9">
      <c r="B29922" s="1"/>
      <c r="C29922" s="29"/>
      <c r="D29922" s="27"/>
      <c r="E29922" s="27"/>
      <c r="F29922" s="27"/>
      <c r="G29922" s="1"/>
      <c r="H29922" s="1"/>
      <c r="I29922" s="1"/>
    </row>
    <row r="29923" spans="2:9">
      <c r="B29923" s="1"/>
      <c r="C29923" s="29"/>
      <c r="D29923" s="27"/>
      <c r="E29923" s="27"/>
      <c r="F29923" s="27"/>
      <c r="G29923" s="1"/>
      <c r="H29923" s="1"/>
      <c r="I29923" s="1"/>
    </row>
    <row r="29924" spans="2:9">
      <c r="B29924" s="1"/>
      <c r="C29924" s="29"/>
      <c r="D29924" s="27"/>
      <c r="E29924" s="27"/>
      <c r="F29924" s="27"/>
      <c r="G29924" s="1"/>
      <c r="H29924" s="1"/>
      <c r="I29924" s="1"/>
    </row>
    <row r="29925" spans="2:9">
      <c r="B29925" s="1"/>
      <c r="C29925" s="29"/>
      <c r="D29925" s="27"/>
      <c r="E29925" s="27"/>
      <c r="F29925" s="27"/>
      <c r="G29925" s="1"/>
      <c r="H29925" s="1"/>
      <c r="I29925" s="1"/>
    </row>
    <row r="29926" spans="2:9">
      <c r="B29926" s="1"/>
      <c r="C29926" s="29"/>
      <c r="D29926" s="27"/>
      <c r="E29926" s="27"/>
      <c r="F29926" s="27"/>
      <c r="G29926" s="1"/>
      <c r="H29926" s="1"/>
      <c r="I29926" s="1"/>
    </row>
    <row r="29927" spans="2:9">
      <c r="B29927" s="1"/>
      <c r="C29927" s="29"/>
      <c r="D29927" s="27"/>
      <c r="E29927" s="27"/>
      <c r="F29927" s="27"/>
      <c r="G29927" s="1"/>
      <c r="H29927" s="1"/>
      <c r="I29927" s="1"/>
    </row>
    <row r="29928" spans="2:9">
      <c r="B29928" s="1"/>
      <c r="C29928" s="29"/>
      <c r="D29928" s="27"/>
      <c r="E29928" s="27"/>
      <c r="F29928" s="27"/>
      <c r="G29928" s="1"/>
      <c r="H29928" s="1"/>
      <c r="I29928" s="1"/>
    </row>
    <row r="29929" spans="2:9">
      <c r="B29929" s="1"/>
      <c r="C29929" s="29"/>
      <c r="D29929" s="27"/>
      <c r="E29929" s="27"/>
      <c r="F29929" s="27"/>
      <c r="G29929" s="1"/>
      <c r="H29929" s="1"/>
      <c r="I29929" s="1"/>
    </row>
    <row r="29930" spans="2:9">
      <c r="B29930" s="1"/>
      <c r="C29930" s="29"/>
      <c r="D29930" s="27"/>
      <c r="E29930" s="27"/>
      <c r="F29930" s="27"/>
      <c r="G29930" s="1"/>
      <c r="H29930" s="1"/>
      <c r="I29930" s="1"/>
    </row>
    <row r="29931" spans="2:9">
      <c r="B29931" s="1"/>
      <c r="C29931" s="29"/>
      <c r="D29931" s="27"/>
      <c r="E29931" s="27"/>
      <c r="F29931" s="27"/>
      <c r="G29931" s="1"/>
      <c r="H29931" s="1"/>
      <c r="I29931" s="1"/>
    </row>
    <row r="29932" spans="2:9">
      <c r="B29932" s="1"/>
      <c r="C29932" s="29"/>
      <c r="D29932" s="27"/>
      <c r="E29932" s="27"/>
      <c r="F29932" s="27"/>
      <c r="G29932" s="1"/>
      <c r="H29932" s="1"/>
      <c r="I29932" s="1"/>
    </row>
    <row r="29933" spans="2:9">
      <c r="B29933" s="1"/>
      <c r="C29933" s="29"/>
      <c r="D29933" s="27"/>
      <c r="E29933" s="27"/>
      <c r="F29933" s="27"/>
      <c r="G29933" s="1"/>
      <c r="H29933" s="1"/>
      <c r="I29933" s="1"/>
    </row>
    <row r="29934" spans="2:9">
      <c r="B29934" s="1"/>
      <c r="C29934" s="29"/>
      <c r="D29934" s="27"/>
      <c r="E29934" s="27"/>
      <c r="F29934" s="27"/>
      <c r="G29934" s="1"/>
      <c r="H29934" s="1"/>
      <c r="I29934" s="1"/>
    </row>
    <row r="29935" spans="2:9">
      <c r="B29935" s="1"/>
      <c r="C29935" s="29"/>
      <c r="D29935" s="27"/>
      <c r="E29935" s="27"/>
      <c r="F29935" s="27"/>
      <c r="G29935" s="1"/>
      <c r="H29935" s="1"/>
      <c r="I29935" s="1"/>
    </row>
    <row r="29936" spans="2:9">
      <c r="B29936" s="1"/>
      <c r="C29936" s="29"/>
      <c r="D29936" s="27"/>
      <c r="E29936" s="27"/>
      <c r="F29936" s="27"/>
      <c r="G29936" s="1"/>
      <c r="H29936" s="1"/>
      <c r="I29936" s="1"/>
    </row>
    <row r="29937" spans="2:9">
      <c r="B29937" s="1"/>
      <c r="C29937" s="29"/>
      <c r="D29937" s="27"/>
      <c r="E29937" s="27"/>
      <c r="F29937" s="27"/>
      <c r="G29937" s="1"/>
      <c r="H29937" s="1"/>
      <c r="I29937" s="1"/>
    </row>
    <row r="29938" spans="2:9">
      <c r="B29938" s="1"/>
      <c r="C29938" s="29"/>
      <c r="D29938" s="27"/>
      <c r="E29938" s="27"/>
      <c r="F29938" s="27"/>
      <c r="G29938" s="1"/>
      <c r="H29938" s="1"/>
      <c r="I29938" s="1"/>
    </row>
    <row r="29939" spans="2:9">
      <c r="B29939" s="1"/>
      <c r="C29939" s="29"/>
      <c r="D29939" s="27"/>
      <c r="E29939" s="27"/>
      <c r="F29939" s="27"/>
      <c r="G29939" s="1"/>
      <c r="H29939" s="1"/>
      <c r="I29939" s="1"/>
    </row>
    <row r="29940" spans="2:9">
      <c r="B29940" s="1"/>
      <c r="C29940" s="29"/>
      <c r="D29940" s="27"/>
      <c r="E29940" s="27"/>
      <c r="F29940" s="27"/>
      <c r="G29940" s="1"/>
      <c r="H29940" s="1"/>
      <c r="I29940" s="1"/>
    </row>
    <row r="29941" spans="2:9">
      <c r="B29941" s="1"/>
      <c r="C29941" s="29"/>
      <c r="D29941" s="27"/>
      <c r="E29941" s="27"/>
      <c r="F29941" s="27"/>
      <c r="G29941" s="1"/>
      <c r="H29941" s="1"/>
      <c r="I29941" s="1"/>
    </row>
    <row r="29942" spans="2:9">
      <c r="B29942" s="1"/>
      <c r="C29942" s="29"/>
      <c r="D29942" s="27"/>
      <c r="E29942" s="27"/>
      <c r="F29942" s="27"/>
      <c r="G29942" s="1"/>
      <c r="H29942" s="1"/>
      <c r="I29942" s="1"/>
    </row>
    <row r="29943" spans="2:9">
      <c r="B29943" s="1"/>
      <c r="C29943" s="29"/>
      <c r="D29943" s="27"/>
      <c r="E29943" s="27"/>
      <c r="F29943" s="27"/>
      <c r="G29943" s="1"/>
      <c r="H29943" s="1"/>
      <c r="I29943" s="1"/>
    </row>
    <row r="29944" spans="2:9">
      <c r="B29944" s="1"/>
      <c r="C29944" s="29"/>
      <c r="D29944" s="27"/>
      <c r="E29944" s="27"/>
      <c r="F29944" s="27"/>
      <c r="G29944" s="1"/>
      <c r="H29944" s="1"/>
      <c r="I29944" s="1"/>
    </row>
    <row r="29945" spans="2:9">
      <c r="B29945" s="1"/>
      <c r="C29945" s="29"/>
      <c r="D29945" s="27"/>
      <c r="E29945" s="27"/>
      <c r="F29945" s="27"/>
      <c r="G29945" s="1"/>
      <c r="H29945" s="1"/>
      <c r="I29945" s="1"/>
    </row>
    <row r="29946" spans="2:9">
      <c r="B29946" s="1"/>
      <c r="C29946" s="29"/>
      <c r="D29946" s="27"/>
      <c r="E29946" s="27"/>
      <c r="F29946" s="27"/>
      <c r="G29946" s="1"/>
      <c r="H29946" s="1"/>
      <c r="I29946" s="1"/>
    </row>
    <row r="29947" spans="2:9">
      <c r="B29947" s="1"/>
      <c r="C29947" s="29"/>
      <c r="D29947" s="27"/>
      <c r="E29947" s="27"/>
      <c r="F29947" s="27"/>
      <c r="G29947" s="1"/>
      <c r="H29947" s="1"/>
      <c r="I29947" s="1"/>
    </row>
    <row r="29948" spans="2:9">
      <c r="B29948" s="1"/>
      <c r="C29948" s="29"/>
      <c r="D29948" s="27"/>
      <c r="E29948" s="27"/>
      <c r="F29948" s="27"/>
      <c r="G29948" s="1"/>
      <c r="H29948" s="1"/>
      <c r="I29948" s="1"/>
    </row>
    <row r="29949" spans="2:9">
      <c r="B29949" s="1"/>
      <c r="C29949" s="29"/>
      <c r="D29949" s="27"/>
      <c r="E29949" s="27"/>
      <c r="F29949" s="27"/>
      <c r="G29949" s="1"/>
      <c r="H29949" s="1"/>
      <c r="I29949" s="1"/>
    </row>
    <row r="29950" spans="2:9">
      <c r="B29950" s="1"/>
      <c r="C29950" s="29"/>
      <c r="D29950" s="27"/>
      <c r="E29950" s="27"/>
      <c r="F29950" s="27"/>
      <c r="G29950" s="1"/>
      <c r="H29950" s="1"/>
      <c r="I29950" s="1"/>
    </row>
    <row r="29951" spans="2:9">
      <c r="B29951" s="1"/>
      <c r="C29951" s="29"/>
      <c r="D29951" s="27"/>
      <c r="E29951" s="27"/>
      <c r="F29951" s="27"/>
      <c r="G29951" s="1"/>
      <c r="H29951" s="1"/>
      <c r="I29951" s="1"/>
    </row>
    <row r="29952" spans="2:9">
      <c r="B29952" s="1"/>
      <c r="C29952" s="29"/>
      <c r="D29952" s="27"/>
      <c r="E29952" s="27"/>
      <c r="F29952" s="27"/>
      <c r="G29952" s="1"/>
      <c r="H29952" s="1"/>
      <c r="I29952" s="1"/>
    </row>
    <row r="29953" spans="2:9">
      <c r="B29953" s="1"/>
      <c r="C29953" s="29"/>
      <c r="D29953" s="27"/>
      <c r="E29953" s="27"/>
      <c r="F29953" s="27"/>
      <c r="G29953" s="1"/>
      <c r="H29953" s="1"/>
      <c r="I29953" s="1"/>
    </row>
    <row r="29954" spans="2:9">
      <c r="B29954" s="1"/>
      <c r="C29954" s="29"/>
      <c r="D29954" s="27"/>
      <c r="E29954" s="27"/>
      <c r="F29954" s="27"/>
      <c r="G29954" s="1"/>
      <c r="H29954" s="1"/>
      <c r="I29954" s="1"/>
    </row>
    <row r="29955" spans="2:9">
      <c r="B29955" s="1"/>
      <c r="C29955" s="29"/>
      <c r="D29955" s="27"/>
      <c r="E29955" s="27"/>
      <c r="F29955" s="27"/>
      <c r="G29955" s="1"/>
      <c r="H29955" s="1"/>
      <c r="I29955" s="1"/>
    </row>
    <row r="29956" spans="2:9">
      <c r="B29956" s="1"/>
      <c r="C29956" s="29"/>
      <c r="D29956" s="27"/>
      <c r="E29956" s="27"/>
      <c r="F29956" s="27"/>
      <c r="G29956" s="1"/>
      <c r="H29956" s="1"/>
      <c r="I29956" s="1"/>
    </row>
    <row r="29957" spans="2:9">
      <c r="B29957" s="1"/>
      <c r="C29957" s="29"/>
      <c r="D29957" s="27"/>
      <c r="E29957" s="27"/>
      <c r="F29957" s="27"/>
      <c r="G29957" s="1"/>
      <c r="H29957" s="1"/>
      <c r="I29957" s="1"/>
    </row>
    <row r="29958" spans="2:9">
      <c r="B29958" s="1"/>
      <c r="C29958" s="29"/>
      <c r="D29958" s="27"/>
      <c r="E29958" s="27"/>
      <c r="F29958" s="27"/>
      <c r="G29958" s="1"/>
      <c r="H29958" s="1"/>
      <c r="I29958" s="1"/>
    </row>
    <row r="29959" spans="2:9">
      <c r="B29959" s="1"/>
      <c r="C29959" s="29"/>
      <c r="D29959" s="27"/>
      <c r="E29959" s="27"/>
      <c r="F29959" s="27"/>
      <c r="G29959" s="1"/>
      <c r="H29959" s="1"/>
      <c r="I29959" s="1"/>
    </row>
    <row r="29960" spans="2:9">
      <c r="B29960" s="1"/>
      <c r="C29960" s="29"/>
      <c r="D29960" s="27"/>
      <c r="E29960" s="27"/>
      <c r="F29960" s="27"/>
      <c r="G29960" s="1"/>
      <c r="H29960" s="1"/>
      <c r="I29960" s="1"/>
    </row>
    <row r="29961" spans="2:9">
      <c r="B29961" s="1"/>
      <c r="C29961" s="29"/>
      <c r="D29961" s="27"/>
      <c r="E29961" s="27"/>
      <c r="F29961" s="27"/>
      <c r="G29961" s="1"/>
      <c r="H29961" s="1"/>
      <c r="I29961" s="1"/>
    </row>
    <row r="29962" spans="2:9">
      <c r="B29962" s="1"/>
      <c r="C29962" s="29"/>
      <c r="D29962" s="27"/>
      <c r="E29962" s="27"/>
      <c r="F29962" s="27"/>
      <c r="G29962" s="1"/>
      <c r="H29962" s="1"/>
      <c r="I29962" s="1"/>
    </row>
    <row r="29963" spans="2:9">
      <c r="B29963" s="1"/>
      <c r="C29963" s="29"/>
      <c r="D29963" s="27"/>
      <c r="E29963" s="27"/>
      <c r="F29963" s="27"/>
      <c r="G29963" s="1"/>
      <c r="H29963" s="1"/>
      <c r="I29963" s="1"/>
    </row>
    <row r="29964" spans="2:9">
      <c r="B29964" s="1"/>
      <c r="C29964" s="29"/>
      <c r="D29964" s="27"/>
      <c r="E29964" s="27"/>
      <c r="F29964" s="27"/>
      <c r="G29964" s="1"/>
      <c r="H29964" s="1"/>
      <c r="I29964" s="1"/>
    </row>
    <row r="29965" spans="2:9">
      <c r="B29965" s="1"/>
      <c r="C29965" s="29"/>
      <c r="D29965" s="27"/>
      <c r="E29965" s="27"/>
      <c r="F29965" s="27"/>
      <c r="G29965" s="1"/>
      <c r="H29965" s="1"/>
      <c r="I29965" s="1"/>
    </row>
    <row r="29966" spans="2:9">
      <c r="B29966" s="1"/>
      <c r="C29966" s="29"/>
      <c r="D29966" s="27"/>
      <c r="E29966" s="27"/>
      <c r="F29966" s="27"/>
      <c r="G29966" s="1"/>
      <c r="H29966" s="1"/>
      <c r="I29966" s="1"/>
    </row>
    <row r="29967" spans="2:9">
      <c r="B29967" s="1"/>
      <c r="C29967" s="29"/>
      <c r="D29967" s="27"/>
      <c r="E29967" s="27"/>
      <c r="F29967" s="27"/>
      <c r="G29967" s="1"/>
      <c r="H29967" s="1"/>
      <c r="I29967" s="1"/>
    </row>
    <row r="29968" spans="2:9">
      <c r="B29968" s="1"/>
      <c r="C29968" s="29"/>
      <c r="D29968" s="27"/>
      <c r="E29968" s="27"/>
      <c r="F29968" s="27"/>
      <c r="G29968" s="1"/>
      <c r="H29968" s="1"/>
      <c r="I29968" s="1"/>
    </row>
    <row r="29969" spans="2:9">
      <c r="B29969" s="1"/>
      <c r="C29969" s="29"/>
      <c r="D29969" s="27"/>
      <c r="E29969" s="27"/>
      <c r="F29969" s="27"/>
      <c r="G29969" s="1"/>
      <c r="H29969" s="1"/>
      <c r="I29969" s="1"/>
    </row>
    <row r="29970" spans="2:9">
      <c r="B29970" s="1"/>
      <c r="C29970" s="29"/>
      <c r="D29970" s="27"/>
      <c r="E29970" s="27"/>
      <c r="F29970" s="27"/>
      <c r="G29970" s="1"/>
      <c r="H29970" s="1"/>
      <c r="I29970" s="1"/>
    </row>
    <row r="29971" spans="2:9">
      <c r="B29971" s="1"/>
      <c r="C29971" s="29"/>
      <c r="D29971" s="27"/>
      <c r="E29971" s="27"/>
      <c r="F29971" s="27"/>
      <c r="G29971" s="1"/>
      <c r="H29971" s="1"/>
      <c r="I29971" s="1"/>
    </row>
    <row r="29972" spans="2:9">
      <c r="B29972" s="1"/>
      <c r="C29972" s="29"/>
      <c r="D29972" s="27"/>
      <c r="E29972" s="27"/>
      <c r="F29972" s="27"/>
      <c r="G29972" s="1"/>
      <c r="H29972" s="1"/>
      <c r="I29972" s="1"/>
    </row>
    <row r="29973" spans="2:9">
      <c r="B29973" s="1"/>
      <c r="C29973" s="29"/>
      <c r="D29973" s="27"/>
      <c r="E29973" s="27"/>
      <c r="F29973" s="27"/>
      <c r="G29973" s="1"/>
      <c r="H29973" s="1"/>
      <c r="I29973" s="1"/>
    </row>
    <row r="29974" spans="2:9">
      <c r="B29974" s="1"/>
      <c r="C29974" s="29"/>
      <c r="D29974" s="27"/>
      <c r="E29974" s="27"/>
      <c r="F29974" s="27"/>
      <c r="G29974" s="1"/>
      <c r="H29974" s="1"/>
      <c r="I29974" s="1"/>
    </row>
    <row r="29975" spans="2:9">
      <c r="B29975" s="1"/>
      <c r="C29975" s="29"/>
      <c r="D29975" s="27"/>
      <c r="E29975" s="27"/>
      <c r="F29975" s="27"/>
      <c r="G29975" s="1"/>
      <c r="H29975" s="1"/>
      <c r="I29975" s="1"/>
    </row>
    <row r="29976" spans="2:9">
      <c r="B29976" s="1"/>
      <c r="C29976" s="29"/>
      <c r="D29976" s="27"/>
      <c r="E29976" s="27"/>
      <c r="F29976" s="27"/>
      <c r="G29976" s="1"/>
      <c r="H29976" s="1"/>
      <c r="I29976" s="1"/>
    </row>
    <row r="29977" spans="2:9">
      <c r="B29977" s="1"/>
      <c r="C29977" s="29"/>
      <c r="D29977" s="27"/>
      <c r="E29977" s="27"/>
      <c r="F29977" s="27"/>
      <c r="G29977" s="1"/>
      <c r="H29977" s="1"/>
      <c r="I29977" s="1"/>
    </row>
    <row r="29978" spans="2:9">
      <c r="B29978" s="1"/>
      <c r="C29978" s="29"/>
      <c r="D29978" s="27"/>
      <c r="E29978" s="27"/>
      <c r="F29978" s="27"/>
      <c r="G29978" s="1"/>
      <c r="H29978" s="1"/>
      <c r="I29978" s="1"/>
    </row>
    <row r="29979" spans="2:9">
      <c r="B29979" s="1"/>
      <c r="C29979" s="29"/>
      <c r="D29979" s="27"/>
      <c r="E29979" s="27"/>
      <c r="F29979" s="27"/>
      <c r="G29979" s="1"/>
      <c r="H29979" s="1"/>
      <c r="I29979" s="1"/>
    </row>
    <row r="29980" spans="2:9">
      <c r="B29980" s="1"/>
      <c r="C29980" s="29"/>
      <c r="D29980" s="27"/>
      <c r="E29980" s="27"/>
      <c r="F29980" s="27"/>
      <c r="G29980" s="1"/>
      <c r="H29980" s="1"/>
      <c r="I29980" s="1"/>
    </row>
    <row r="29981" spans="2:9">
      <c r="B29981" s="1"/>
      <c r="C29981" s="29"/>
      <c r="D29981" s="27"/>
      <c r="E29981" s="27"/>
      <c r="F29981" s="27"/>
      <c r="G29981" s="1"/>
      <c r="H29981" s="1"/>
      <c r="I29981" s="1"/>
    </row>
    <row r="29982" spans="2:9">
      <c r="B29982" s="1"/>
      <c r="C29982" s="29"/>
      <c r="D29982" s="27"/>
      <c r="E29982" s="27"/>
      <c r="F29982" s="27"/>
      <c r="G29982" s="1"/>
      <c r="H29982" s="1"/>
      <c r="I29982" s="1"/>
    </row>
    <row r="29983" spans="2:9">
      <c r="B29983" s="1"/>
      <c r="C29983" s="29"/>
      <c r="D29983" s="27"/>
      <c r="E29983" s="27"/>
      <c r="F29983" s="27"/>
      <c r="G29983" s="1"/>
      <c r="H29983" s="1"/>
      <c r="I29983" s="1"/>
    </row>
    <row r="29984" spans="2:9">
      <c r="B29984" s="1"/>
      <c r="C29984" s="29"/>
      <c r="D29984" s="27"/>
      <c r="E29984" s="27"/>
      <c r="F29984" s="27"/>
      <c r="G29984" s="1"/>
      <c r="H29984" s="1"/>
      <c r="I29984" s="1"/>
    </row>
    <row r="29985" spans="2:9">
      <c r="B29985" s="1"/>
      <c r="C29985" s="29"/>
      <c r="D29985" s="27"/>
      <c r="E29985" s="27"/>
      <c r="F29985" s="27"/>
      <c r="G29985" s="1"/>
      <c r="H29985" s="1"/>
      <c r="I29985" s="1"/>
    </row>
    <row r="29986" spans="2:9">
      <c r="B29986" s="1"/>
      <c r="C29986" s="29"/>
      <c r="D29986" s="27"/>
      <c r="E29986" s="27"/>
      <c r="F29986" s="27"/>
      <c r="G29986" s="1"/>
      <c r="H29986" s="1"/>
      <c r="I29986" s="1"/>
    </row>
    <row r="29987" spans="2:9">
      <c r="B29987" s="1"/>
      <c r="C29987" s="29"/>
      <c r="D29987" s="27"/>
      <c r="E29987" s="27"/>
      <c r="F29987" s="27"/>
      <c r="G29987" s="1"/>
      <c r="H29987" s="1"/>
      <c r="I29987" s="1"/>
    </row>
    <row r="29988" spans="2:9">
      <c r="B29988" s="1"/>
      <c r="C29988" s="29"/>
      <c r="D29988" s="27"/>
      <c r="E29988" s="27"/>
      <c r="F29988" s="27"/>
      <c r="G29988" s="1"/>
      <c r="H29988" s="1"/>
      <c r="I29988" s="1"/>
    </row>
    <row r="29989" spans="2:9">
      <c r="B29989" s="1"/>
      <c r="C29989" s="29"/>
      <c r="D29989" s="27"/>
      <c r="E29989" s="27"/>
      <c r="F29989" s="27"/>
      <c r="G29989" s="1"/>
      <c r="H29989" s="1"/>
      <c r="I29989" s="1"/>
    </row>
    <row r="29990" spans="2:9">
      <c r="B29990" s="1"/>
      <c r="C29990" s="29"/>
      <c r="D29990" s="27"/>
      <c r="E29990" s="27"/>
      <c r="F29990" s="27"/>
      <c r="G29990" s="1"/>
      <c r="H29990" s="1"/>
      <c r="I29990" s="1"/>
    </row>
    <row r="29991" spans="2:9">
      <c r="B29991" s="1"/>
      <c r="C29991" s="29"/>
      <c r="D29991" s="27"/>
      <c r="E29991" s="27"/>
      <c r="F29991" s="27"/>
      <c r="G29991" s="1"/>
      <c r="H29991" s="1"/>
      <c r="I29991" s="1"/>
    </row>
    <row r="29992" spans="2:9">
      <c r="B29992" s="1"/>
      <c r="C29992" s="29"/>
      <c r="D29992" s="27"/>
      <c r="E29992" s="27"/>
      <c r="F29992" s="27"/>
      <c r="G29992" s="1"/>
      <c r="H29992" s="1"/>
      <c r="I29992" s="1"/>
    </row>
    <row r="29993" spans="2:9">
      <c r="B29993" s="1"/>
      <c r="C29993" s="29"/>
      <c r="D29993" s="27"/>
      <c r="E29993" s="27"/>
      <c r="F29993" s="27"/>
      <c r="G29993" s="1"/>
      <c r="H29993" s="1"/>
      <c r="I29993" s="1"/>
    </row>
    <row r="29994" spans="2:9">
      <c r="B29994" s="1"/>
      <c r="C29994" s="29"/>
      <c r="D29994" s="27"/>
      <c r="E29994" s="27"/>
      <c r="F29994" s="27"/>
      <c r="G29994" s="1"/>
      <c r="H29994" s="1"/>
      <c r="I29994" s="1"/>
    </row>
    <row r="29995" spans="2:9">
      <c r="B29995" s="1"/>
      <c r="C29995" s="29"/>
      <c r="D29995" s="27"/>
      <c r="E29995" s="27"/>
      <c r="F29995" s="27"/>
      <c r="G29995" s="1"/>
      <c r="H29995" s="1"/>
      <c r="I29995" s="1"/>
    </row>
    <row r="29996" spans="2:9">
      <c r="B29996" s="1"/>
      <c r="C29996" s="29"/>
      <c r="D29996" s="27"/>
      <c r="E29996" s="27"/>
      <c r="F29996" s="27"/>
      <c r="G29996" s="1"/>
      <c r="H29996" s="1"/>
      <c r="I29996" s="1"/>
    </row>
    <row r="29997" spans="2:9">
      <c r="B29997" s="1"/>
      <c r="C29997" s="29"/>
      <c r="D29997" s="27"/>
      <c r="E29997" s="27"/>
      <c r="F29997" s="27"/>
      <c r="G29997" s="1"/>
      <c r="H29997" s="1"/>
      <c r="I29997" s="1"/>
    </row>
    <row r="29998" spans="2:9">
      <c r="B29998" s="1"/>
      <c r="C29998" s="29"/>
      <c r="D29998" s="27"/>
      <c r="E29998" s="27"/>
      <c r="F29998" s="27"/>
      <c r="G29998" s="1"/>
      <c r="H29998" s="1"/>
      <c r="I29998" s="1"/>
    </row>
    <row r="29999" spans="2:9">
      <c r="B29999" s="1"/>
      <c r="C29999" s="29"/>
      <c r="D29999" s="27"/>
      <c r="E29999" s="27"/>
      <c r="F29999" s="27"/>
      <c r="G29999" s="1"/>
      <c r="H29999" s="1"/>
      <c r="I29999" s="1"/>
    </row>
    <row r="30000" spans="2:9">
      <c r="B30000" s="1"/>
      <c r="C30000" s="29"/>
      <c r="D30000" s="27"/>
      <c r="E30000" s="27"/>
      <c r="F30000" s="27"/>
      <c r="G30000" s="1"/>
      <c r="H30000" s="1"/>
      <c r="I30000" s="1"/>
    </row>
    <row r="30001" spans="2:9">
      <c r="B30001" s="1"/>
      <c r="C30001" s="29"/>
      <c r="D30001" s="27"/>
      <c r="E30001" s="27"/>
      <c r="F30001" s="27"/>
      <c r="G30001" s="1"/>
      <c r="H30001" s="1"/>
      <c r="I30001" s="1"/>
    </row>
    <row r="30002" spans="2:9">
      <c r="B30002" s="1"/>
      <c r="C30002" s="29"/>
      <c r="D30002" s="27"/>
      <c r="E30002" s="27"/>
      <c r="F30002" s="27"/>
      <c r="G30002" s="1"/>
      <c r="H30002" s="1"/>
      <c r="I30002" s="1"/>
    </row>
    <row r="30003" spans="2:9">
      <c r="B30003" s="1"/>
      <c r="C30003" s="29"/>
      <c r="D30003" s="27"/>
      <c r="E30003" s="27"/>
      <c r="F30003" s="27"/>
      <c r="G30003" s="1"/>
      <c r="H30003" s="1"/>
      <c r="I30003" s="1"/>
    </row>
    <row r="30004" spans="2:9">
      <c r="B30004" s="1"/>
      <c r="C30004" s="29"/>
      <c r="D30004" s="27"/>
      <c r="E30004" s="27"/>
      <c r="F30004" s="27"/>
      <c r="G30004" s="1"/>
      <c r="H30004" s="1"/>
      <c r="I30004" s="1"/>
    </row>
    <row r="30005" spans="2:9">
      <c r="B30005" s="1"/>
      <c r="C30005" s="29"/>
      <c r="D30005" s="27"/>
      <c r="E30005" s="27"/>
      <c r="F30005" s="27"/>
      <c r="G30005" s="1"/>
      <c r="H30005" s="1"/>
      <c r="I30005" s="1"/>
    </row>
    <row r="30006" spans="2:9">
      <c r="B30006" s="1"/>
      <c r="C30006" s="29"/>
      <c r="D30006" s="27"/>
      <c r="E30006" s="27"/>
      <c r="F30006" s="27"/>
      <c r="G30006" s="1"/>
      <c r="H30006" s="1"/>
      <c r="I30006" s="1"/>
    </row>
    <row r="30007" spans="2:9">
      <c r="B30007" s="1"/>
      <c r="C30007" s="29"/>
      <c r="D30007" s="27"/>
      <c r="E30007" s="27"/>
      <c r="F30007" s="27"/>
      <c r="G30007" s="1"/>
      <c r="H30007" s="1"/>
      <c r="I30007" s="1"/>
    </row>
    <row r="30008" spans="2:9">
      <c r="B30008" s="1"/>
      <c r="C30008" s="29"/>
      <c r="D30008" s="27"/>
      <c r="E30008" s="27"/>
      <c r="F30008" s="27"/>
      <c r="G30008" s="1"/>
      <c r="H30008" s="1"/>
      <c r="I30008" s="1"/>
    </row>
    <row r="30009" spans="2:9">
      <c r="B30009" s="1"/>
      <c r="C30009" s="29"/>
      <c r="D30009" s="27"/>
      <c r="E30009" s="27"/>
      <c r="F30009" s="27"/>
      <c r="G30009" s="1"/>
      <c r="H30009" s="1"/>
      <c r="I30009" s="1"/>
    </row>
    <row r="30010" spans="2:9">
      <c r="B30010" s="1"/>
      <c r="C30010" s="29"/>
      <c r="D30010" s="27"/>
      <c r="E30010" s="27"/>
      <c r="F30010" s="27"/>
      <c r="G30010" s="1"/>
      <c r="H30010" s="1"/>
      <c r="I30010" s="1"/>
    </row>
    <row r="30011" spans="2:9">
      <c r="B30011" s="1"/>
      <c r="C30011" s="29"/>
      <c r="D30011" s="27"/>
      <c r="E30011" s="27"/>
      <c r="F30011" s="27"/>
      <c r="G30011" s="1"/>
      <c r="H30011" s="1"/>
      <c r="I30011" s="1"/>
    </row>
    <row r="30012" spans="2:9">
      <c r="B30012" s="1"/>
      <c r="C30012" s="29"/>
      <c r="D30012" s="27"/>
      <c r="E30012" s="27"/>
      <c r="F30012" s="27"/>
      <c r="G30012" s="1"/>
      <c r="H30012" s="1"/>
      <c r="I30012" s="1"/>
    </row>
    <row r="30013" spans="2:9">
      <c r="B30013" s="1"/>
      <c r="C30013" s="29"/>
      <c r="D30013" s="27"/>
      <c r="E30013" s="27"/>
      <c r="F30013" s="27"/>
      <c r="G30013" s="1"/>
      <c r="H30013" s="1"/>
      <c r="I30013" s="1"/>
    </row>
    <row r="30014" spans="2:9">
      <c r="B30014" s="1"/>
      <c r="C30014" s="29"/>
      <c r="D30014" s="27"/>
      <c r="E30014" s="27"/>
      <c r="F30014" s="27"/>
      <c r="G30014" s="1"/>
      <c r="H30014" s="1"/>
      <c r="I30014" s="1"/>
    </row>
    <row r="30015" spans="2:9">
      <c r="B30015" s="1"/>
      <c r="C30015" s="29"/>
      <c r="D30015" s="27"/>
      <c r="E30015" s="27"/>
      <c r="F30015" s="27"/>
      <c r="G30015" s="1"/>
      <c r="H30015" s="1"/>
      <c r="I30015" s="1"/>
    </row>
    <row r="30016" spans="2:9">
      <c r="B30016" s="1"/>
      <c r="C30016" s="29"/>
      <c r="D30016" s="27"/>
      <c r="E30016" s="27"/>
      <c r="F30016" s="27"/>
      <c r="G30016" s="1"/>
      <c r="H30016" s="1"/>
      <c r="I30016" s="1"/>
    </row>
    <row r="30017" spans="2:9">
      <c r="B30017" s="1"/>
      <c r="C30017" s="29"/>
      <c r="D30017" s="27"/>
      <c r="E30017" s="27"/>
      <c r="F30017" s="27"/>
      <c r="G30017" s="1"/>
      <c r="H30017" s="1"/>
      <c r="I30017" s="1"/>
    </row>
    <row r="30018" spans="2:9">
      <c r="B30018" s="1"/>
      <c r="C30018" s="29"/>
      <c r="D30018" s="27"/>
      <c r="E30018" s="27"/>
      <c r="F30018" s="27"/>
      <c r="G30018" s="1"/>
      <c r="H30018" s="1"/>
      <c r="I30018" s="1"/>
    </row>
    <row r="30019" spans="2:9">
      <c r="B30019" s="1"/>
      <c r="C30019" s="29"/>
      <c r="D30019" s="27"/>
      <c r="E30019" s="27"/>
      <c r="F30019" s="27"/>
      <c r="G30019" s="1"/>
      <c r="H30019" s="1"/>
      <c r="I30019" s="1"/>
    </row>
    <row r="30020" spans="2:9">
      <c r="B30020" s="1"/>
      <c r="C30020" s="29"/>
      <c r="D30020" s="27"/>
      <c r="E30020" s="27"/>
      <c r="F30020" s="27"/>
      <c r="G30020" s="1"/>
      <c r="H30020" s="1"/>
      <c r="I30020" s="1"/>
    </row>
    <row r="30021" spans="2:9">
      <c r="B30021" s="1"/>
      <c r="C30021" s="29"/>
      <c r="D30021" s="27"/>
      <c r="E30021" s="27"/>
      <c r="F30021" s="27"/>
      <c r="G30021" s="1"/>
      <c r="H30021" s="1"/>
      <c r="I30021" s="1"/>
    </row>
    <row r="30022" spans="2:9">
      <c r="B30022" s="1"/>
      <c r="C30022" s="29"/>
      <c r="D30022" s="27"/>
      <c r="E30022" s="27"/>
      <c r="F30022" s="27"/>
      <c r="G30022" s="1"/>
      <c r="H30022" s="1"/>
      <c r="I30022" s="1"/>
    </row>
    <row r="30023" spans="2:9">
      <c r="B30023" s="1"/>
      <c r="C30023" s="29"/>
      <c r="D30023" s="27"/>
      <c r="E30023" s="27"/>
      <c r="F30023" s="27"/>
      <c r="G30023" s="1"/>
      <c r="H30023" s="1"/>
      <c r="I30023" s="1"/>
    </row>
    <row r="30024" spans="2:9">
      <c r="B30024" s="1"/>
      <c r="C30024" s="29"/>
      <c r="D30024" s="27"/>
      <c r="E30024" s="27"/>
      <c r="F30024" s="27"/>
      <c r="G30024" s="1"/>
      <c r="H30024" s="1"/>
      <c r="I30024" s="1"/>
    </row>
    <row r="30025" spans="2:9">
      <c r="B30025" s="1"/>
      <c r="C30025" s="29"/>
      <c r="D30025" s="27"/>
      <c r="E30025" s="27"/>
      <c r="F30025" s="27"/>
      <c r="G30025" s="1"/>
      <c r="H30025" s="1"/>
      <c r="I30025" s="1"/>
    </row>
    <row r="30026" spans="2:9">
      <c r="B30026" s="1"/>
      <c r="C30026" s="29"/>
      <c r="D30026" s="27"/>
      <c r="E30026" s="27"/>
      <c r="F30026" s="27"/>
      <c r="G30026" s="1"/>
      <c r="H30026" s="1"/>
      <c r="I30026" s="1"/>
    </row>
    <row r="30027" spans="2:9">
      <c r="B30027" s="1"/>
      <c r="C30027" s="29"/>
      <c r="D30027" s="27"/>
      <c r="E30027" s="27"/>
      <c r="F30027" s="27"/>
      <c r="G30027" s="1"/>
      <c r="H30027" s="1"/>
      <c r="I30027" s="1"/>
    </row>
    <row r="30028" spans="2:9">
      <c r="B30028" s="1"/>
      <c r="C30028" s="29"/>
      <c r="D30028" s="27"/>
      <c r="E30028" s="27"/>
      <c r="F30028" s="27"/>
      <c r="G30028" s="1"/>
      <c r="H30028" s="1"/>
      <c r="I30028" s="1"/>
    </row>
    <row r="30029" spans="2:9">
      <c r="B30029" s="1"/>
      <c r="C30029" s="29"/>
      <c r="D30029" s="27"/>
      <c r="E30029" s="27"/>
      <c r="F30029" s="27"/>
      <c r="G30029" s="1"/>
      <c r="H30029" s="1"/>
      <c r="I30029" s="1"/>
    </row>
    <row r="30030" spans="2:9">
      <c r="B30030" s="1"/>
      <c r="C30030" s="29"/>
      <c r="D30030" s="27"/>
      <c r="E30030" s="27"/>
      <c r="F30030" s="27"/>
      <c r="G30030" s="1"/>
      <c r="H30030" s="1"/>
      <c r="I30030" s="1"/>
    </row>
    <row r="30031" spans="2:9">
      <c r="B30031" s="1"/>
      <c r="C30031" s="29"/>
      <c r="D30031" s="27"/>
      <c r="E30031" s="27"/>
      <c r="F30031" s="27"/>
      <c r="G30031" s="1"/>
      <c r="H30031" s="1"/>
      <c r="I30031" s="1"/>
    </row>
    <row r="30032" spans="2:9">
      <c r="B30032" s="1"/>
      <c r="C30032" s="29"/>
      <c r="D30032" s="27"/>
      <c r="E30032" s="27"/>
      <c r="F30032" s="27"/>
      <c r="G30032" s="1"/>
      <c r="H30032" s="1"/>
      <c r="I30032" s="1"/>
    </row>
    <row r="30033" spans="2:9">
      <c r="B30033" s="1"/>
      <c r="C30033" s="29"/>
      <c r="D30033" s="27"/>
      <c r="E30033" s="27"/>
      <c r="F30033" s="27"/>
      <c r="G30033" s="1"/>
      <c r="H30033" s="1"/>
      <c r="I30033" s="1"/>
    </row>
    <row r="30034" spans="2:9">
      <c r="B30034" s="1"/>
      <c r="C30034" s="29"/>
      <c r="D30034" s="27"/>
      <c r="E30034" s="27"/>
      <c r="F30034" s="27"/>
      <c r="G30034" s="1"/>
      <c r="H30034" s="1"/>
      <c r="I30034" s="1"/>
    </row>
    <row r="30035" spans="2:9">
      <c r="B30035" s="1"/>
      <c r="C30035" s="29"/>
      <c r="D30035" s="27"/>
      <c r="E30035" s="27"/>
      <c r="F30035" s="27"/>
      <c r="G30035" s="1"/>
      <c r="H30035" s="1"/>
      <c r="I30035" s="1"/>
    </row>
    <row r="30036" spans="2:9">
      <c r="B30036" s="1"/>
      <c r="C30036" s="29"/>
      <c r="D30036" s="27"/>
      <c r="E30036" s="27"/>
      <c r="F30036" s="27"/>
      <c r="G30036" s="1"/>
      <c r="H30036" s="1"/>
      <c r="I30036" s="1"/>
    </row>
    <row r="30037" spans="2:9">
      <c r="B30037" s="1"/>
      <c r="C30037" s="29"/>
      <c r="D30037" s="27"/>
      <c r="E30037" s="27"/>
      <c r="F30037" s="27"/>
      <c r="G30037" s="1"/>
      <c r="H30037" s="1"/>
      <c r="I30037" s="1"/>
    </row>
    <row r="30038" spans="2:9">
      <c r="B30038" s="1"/>
      <c r="C30038" s="29"/>
      <c r="D30038" s="27"/>
      <c r="E30038" s="27"/>
      <c r="F30038" s="27"/>
      <c r="G30038" s="1"/>
      <c r="H30038" s="1"/>
      <c r="I30038" s="1"/>
    </row>
    <row r="30039" spans="2:9">
      <c r="B30039" s="1"/>
      <c r="C30039" s="29"/>
      <c r="D30039" s="27"/>
      <c r="E30039" s="27"/>
      <c r="F30039" s="27"/>
      <c r="G30039" s="1"/>
      <c r="H30039" s="1"/>
      <c r="I30039" s="1"/>
    </row>
    <row r="30040" spans="2:9">
      <c r="B30040" s="1"/>
      <c r="C30040" s="29"/>
      <c r="D30040" s="27"/>
      <c r="E30040" s="27"/>
      <c r="F30040" s="27"/>
      <c r="G30040" s="1"/>
      <c r="H30040" s="1"/>
      <c r="I30040" s="1"/>
    </row>
    <row r="30041" spans="2:9">
      <c r="B30041" s="1"/>
      <c r="C30041" s="29"/>
      <c r="D30041" s="27"/>
      <c r="E30041" s="27"/>
      <c r="F30041" s="27"/>
      <c r="G30041" s="1"/>
      <c r="H30041" s="1"/>
      <c r="I30041" s="1"/>
    </row>
    <row r="30042" spans="2:9">
      <c r="B30042" s="1"/>
      <c r="C30042" s="29"/>
      <c r="D30042" s="27"/>
      <c r="E30042" s="27"/>
      <c r="F30042" s="27"/>
      <c r="G30042" s="1"/>
      <c r="H30042" s="1"/>
      <c r="I30042" s="1"/>
    </row>
    <row r="30043" spans="2:9">
      <c r="B30043" s="1"/>
      <c r="C30043" s="29"/>
      <c r="D30043" s="27"/>
      <c r="E30043" s="27"/>
      <c r="F30043" s="27"/>
      <c r="G30043" s="1"/>
      <c r="H30043" s="1"/>
      <c r="I30043" s="1"/>
    </row>
    <row r="30044" spans="2:9">
      <c r="B30044" s="1"/>
      <c r="C30044" s="29"/>
      <c r="D30044" s="27"/>
      <c r="E30044" s="27"/>
      <c r="F30044" s="27"/>
      <c r="G30044" s="1"/>
      <c r="H30044" s="1"/>
      <c r="I30044" s="1"/>
    </row>
    <row r="30045" spans="2:9">
      <c r="B30045" s="1"/>
      <c r="C30045" s="29"/>
      <c r="D30045" s="27"/>
      <c r="E30045" s="27"/>
      <c r="F30045" s="27"/>
      <c r="G30045" s="1"/>
      <c r="H30045" s="1"/>
      <c r="I30045" s="1"/>
    </row>
    <row r="30046" spans="2:9">
      <c r="B30046" s="1"/>
      <c r="C30046" s="29"/>
      <c r="D30046" s="27"/>
      <c r="E30046" s="27"/>
      <c r="F30046" s="27"/>
      <c r="G30046" s="1"/>
      <c r="H30046" s="1"/>
      <c r="I30046" s="1"/>
    </row>
    <row r="30047" spans="2:9">
      <c r="B30047" s="1"/>
      <c r="C30047" s="29"/>
      <c r="D30047" s="27"/>
      <c r="E30047" s="27"/>
      <c r="F30047" s="27"/>
      <c r="G30047" s="1"/>
      <c r="H30047" s="1"/>
      <c r="I30047" s="1"/>
    </row>
    <row r="30048" spans="2:9">
      <c r="B30048" s="1"/>
      <c r="C30048" s="29"/>
      <c r="D30048" s="27"/>
      <c r="E30048" s="27"/>
      <c r="F30048" s="27"/>
      <c r="G30048" s="1"/>
      <c r="H30048" s="1"/>
      <c r="I30048" s="1"/>
    </row>
    <row r="30049" spans="2:9">
      <c r="B30049" s="1"/>
      <c r="C30049" s="29"/>
      <c r="D30049" s="27"/>
      <c r="E30049" s="27"/>
      <c r="F30049" s="27"/>
      <c r="G30049" s="1"/>
      <c r="H30049" s="1"/>
      <c r="I30049" s="1"/>
    </row>
    <row r="30050" spans="2:9">
      <c r="B30050" s="1"/>
      <c r="C30050" s="29"/>
      <c r="D30050" s="27"/>
      <c r="E30050" s="27"/>
      <c r="F30050" s="27"/>
      <c r="G30050" s="1"/>
      <c r="H30050" s="1"/>
      <c r="I30050" s="1"/>
    </row>
    <row r="30051" spans="2:9">
      <c r="B30051" s="1"/>
      <c r="C30051" s="29"/>
      <c r="D30051" s="27"/>
      <c r="E30051" s="27"/>
      <c r="F30051" s="27"/>
      <c r="G30051" s="1"/>
      <c r="H30051" s="1"/>
      <c r="I30051" s="1"/>
    </row>
    <row r="30052" spans="2:9">
      <c r="B30052" s="1"/>
      <c r="C30052" s="29"/>
      <c r="D30052" s="27"/>
      <c r="E30052" s="27"/>
      <c r="F30052" s="27"/>
      <c r="G30052" s="1"/>
      <c r="H30052" s="1"/>
      <c r="I30052" s="1"/>
    </row>
    <row r="30053" spans="2:9">
      <c r="B30053" s="1"/>
      <c r="C30053" s="29"/>
      <c r="D30053" s="27"/>
      <c r="E30053" s="27"/>
      <c r="F30053" s="27"/>
      <c r="G30053" s="1"/>
      <c r="H30053" s="1"/>
      <c r="I30053" s="1"/>
    </row>
    <row r="30054" spans="2:9">
      <c r="B30054" s="1"/>
      <c r="C30054" s="29"/>
      <c r="D30054" s="27"/>
      <c r="E30054" s="27"/>
      <c r="F30054" s="27"/>
      <c r="G30054" s="1"/>
      <c r="H30054" s="1"/>
      <c r="I30054" s="1"/>
    </row>
    <row r="30055" spans="2:9">
      <c r="B30055" s="1"/>
      <c r="C30055" s="29"/>
      <c r="D30055" s="27"/>
      <c r="E30055" s="27"/>
      <c r="F30055" s="27"/>
      <c r="G30055" s="1"/>
      <c r="H30055" s="1"/>
      <c r="I30055" s="1"/>
    </row>
    <row r="30056" spans="2:9">
      <c r="B30056" s="1"/>
      <c r="C30056" s="29"/>
      <c r="D30056" s="27"/>
      <c r="E30056" s="27"/>
      <c r="F30056" s="27"/>
      <c r="G30056" s="1"/>
      <c r="H30056" s="1"/>
      <c r="I30056" s="1"/>
    </row>
    <row r="30057" spans="2:9">
      <c r="B30057" s="1"/>
      <c r="C30057" s="29"/>
      <c r="D30057" s="27"/>
      <c r="E30057" s="27"/>
      <c r="F30057" s="27"/>
      <c r="G30057" s="1"/>
      <c r="H30057" s="1"/>
      <c r="I30057" s="1"/>
    </row>
    <row r="30058" spans="2:9">
      <c r="B30058" s="1"/>
      <c r="C30058" s="29"/>
      <c r="D30058" s="27"/>
      <c r="E30058" s="27"/>
      <c r="F30058" s="27"/>
      <c r="G30058" s="1"/>
      <c r="H30058" s="1"/>
      <c r="I30058" s="1"/>
    </row>
    <row r="30059" spans="2:9">
      <c r="B30059" s="1"/>
      <c r="C30059" s="29"/>
      <c r="D30059" s="27"/>
      <c r="E30059" s="27"/>
      <c r="F30059" s="27"/>
      <c r="G30059" s="1"/>
      <c r="H30059" s="1"/>
      <c r="I30059" s="1"/>
    </row>
    <row r="30060" spans="2:9">
      <c r="B30060" s="1"/>
      <c r="C30060" s="29"/>
      <c r="D30060" s="27"/>
      <c r="E30060" s="27"/>
      <c r="F30060" s="27"/>
      <c r="G30060" s="1"/>
      <c r="H30060" s="1"/>
      <c r="I30060" s="1"/>
    </row>
    <row r="30061" spans="2:9">
      <c r="B30061" s="1"/>
      <c r="C30061" s="29"/>
      <c r="D30061" s="27"/>
      <c r="E30061" s="27"/>
      <c r="F30061" s="27"/>
      <c r="G30061" s="1"/>
      <c r="H30061" s="1"/>
      <c r="I30061" s="1"/>
    </row>
    <row r="30062" spans="2:9">
      <c r="B30062" s="1"/>
      <c r="C30062" s="29"/>
      <c r="D30062" s="27"/>
      <c r="E30062" s="27"/>
      <c r="F30062" s="27"/>
      <c r="G30062" s="1"/>
      <c r="H30062" s="1"/>
      <c r="I30062" s="1"/>
    </row>
    <row r="30063" spans="2:9">
      <c r="B30063" s="1"/>
      <c r="C30063" s="29"/>
      <c r="D30063" s="27"/>
      <c r="E30063" s="27"/>
      <c r="F30063" s="27"/>
      <c r="G30063" s="1"/>
      <c r="H30063" s="1"/>
      <c r="I30063" s="1"/>
    </row>
    <row r="30064" spans="2:9">
      <c r="B30064" s="1"/>
      <c r="C30064" s="29"/>
      <c r="D30064" s="27"/>
      <c r="E30064" s="27"/>
      <c r="F30064" s="27"/>
      <c r="G30064" s="1"/>
      <c r="H30064" s="1"/>
      <c r="I30064" s="1"/>
    </row>
    <row r="30065" spans="2:9">
      <c r="B30065" s="1"/>
      <c r="C30065" s="29"/>
      <c r="D30065" s="27"/>
      <c r="E30065" s="27"/>
      <c r="F30065" s="27"/>
      <c r="G30065" s="1"/>
      <c r="H30065" s="1"/>
      <c r="I30065" s="1"/>
    </row>
    <row r="30066" spans="2:9">
      <c r="B30066" s="1"/>
      <c r="C30066" s="29"/>
      <c r="D30066" s="27"/>
      <c r="E30066" s="27"/>
      <c r="F30066" s="27"/>
      <c r="G30066" s="1"/>
      <c r="H30066" s="1"/>
      <c r="I30066" s="1"/>
    </row>
    <row r="30067" spans="2:9">
      <c r="B30067" s="1"/>
      <c r="C30067" s="29"/>
      <c r="D30067" s="27"/>
      <c r="E30067" s="27"/>
      <c r="F30067" s="27"/>
      <c r="G30067" s="1"/>
      <c r="H30067" s="1"/>
      <c r="I30067" s="1"/>
    </row>
    <row r="30068" spans="2:9">
      <c r="B30068" s="1"/>
      <c r="C30068" s="29"/>
      <c r="D30068" s="27"/>
      <c r="E30068" s="27"/>
      <c r="F30068" s="27"/>
      <c r="G30068" s="1"/>
      <c r="H30068" s="1"/>
      <c r="I30068" s="1"/>
    </row>
    <row r="30069" spans="2:9">
      <c r="B30069" s="1"/>
      <c r="C30069" s="29"/>
      <c r="D30069" s="27"/>
      <c r="E30069" s="27"/>
      <c r="F30069" s="27"/>
      <c r="G30069" s="1"/>
      <c r="H30069" s="1"/>
      <c r="I30069" s="1"/>
    </row>
    <row r="30070" spans="2:9">
      <c r="B30070" s="1"/>
      <c r="C30070" s="29"/>
      <c r="D30070" s="27"/>
      <c r="E30070" s="27"/>
      <c r="F30070" s="27"/>
      <c r="G30070" s="1"/>
      <c r="H30070" s="1"/>
      <c r="I30070" s="1"/>
    </row>
    <row r="30071" spans="2:9">
      <c r="B30071" s="1"/>
      <c r="C30071" s="29"/>
      <c r="D30071" s="27"/>
      <c r="E30071" s="27"/>
      <c r="F30071" s="27"/>
      <c r="G30071" s="1"/>
      <c r="H30071" s="1"/>
      <c r="I30071" s="1"/>
    </row>
    <row r="30072" spans="2:9">
      <c r="B30072" s="1"/>
      <c r="C30072" s="29"/>
      <c r="D30072" s="27"/>
      <c r="E30072" s="27"/>
      <c r="F30072" s="27"/>
      <c r="G30072" s="1"/>
      <c r="H30072" s="1"/>
      <c r="I30072" s="1"/>
    </row>
    <row r="30073" spans="2:9">
      <c r="B30073" s="1"/>
      <c r="C30073" s="29"/>
      <c r="D30073" s="27"/>
      <c r="E30073" s="27"/>
      <c r="F30073" s="27"/>
      <c r="G30073" s="1"/>
      <c r="H30073" s="1"/>
      <c r="I30073" s="1"/>
    </row>
    <row r="30074" spans="2:9">
      <c r="B30074" s="1"/>
      <c r="C30074" s="29"/>
      <c r="D30074" s="27"/>
      <c r="E30074" s="27"/>
      <c r="F30074" s="27"/>
      <c r="G30074" s="1"/>
      <c r="H30074" s="1"/>
      <c r="I30074" s="1"/>
    </row>
    <row r="30075" spans="2:9">
      <c r="B30075" s="1"/>
      <c r="C30075" s="29"/>
      <c r="D30075" s="27"/>
      <c r="E30075" s="27"/>
      <c r="F30075" s="27"/>
      <c r="G30075" s="1"/>
      <c r="H30075" s="1"/>
      <c r="I30075" s="1"/>
    </row>
    <row r="30076" spans="2:9">
      <c r="B30076" s="1"/>
      <c r="C30076" s="29"/>
      <c r="D30076" s="27"/>
      <c r="E30076" s="27"/>
      <c r="F30076" s="27"/>
      <c r="G30076" s="1"/>
      <c r="H30076" s="1"/>
      <c r="I30076" s="1"/>
    </row>
    <row r="30077" spans="2:9">
      <c r="B30077" s="1"/>
      <c r="C30077" s="29"/>
      <c r="D30077" s="27"/>
      <c r="E30077" s="27"/>
      <c r="F30077" s="27"/>
      <c r="G30077" s="1"/>
      <c r="H30077" s="1"/>
      <c r="I30077" s="1"/>
    </row>
    <row r="30078" spans="2:9">
      <c r="B30078" s="1"/>
      <c r="C30078" s="29"/>
      <c r="D30078" s="27"/>
      <c r="E30078" s="27"/>
      <c r="F30078" s="27"/>
      <c r="G30078" s="1"/>
      <c r="H30078" s="1"/>
      <c r="I30078" s="1"/>
    </row>
    <row r="30079" spans="2:9">
      <c r="B30079" s="1"/>
      <c r="C30079" s="29"/>
      <c r="D30079" s="27"/>
      <c r="E30079" s="27"/>
      <c r="F30079" s="27"/>
      <c r="G30079" s="1"/>
      <c r="H30079" s="1"/>
      <c r="I30079" s="1"/>
    </row>
    <row r="30080" spans="2:9">
      <c r="B30080" s="1"/>
      <c r="C30080" s="29"/>
      <c r="D30080" s="27"/>
      <c r="E30080" s="27"/>
      <c r="F30080" s="27"/>
      <c r="G30080" s="1"/>
      <c r="H30080" s="1"/>
      <c r="I30080" s="1"/>
    </row>
    <row r="30081" spans="2:9">
      <c r="B30081" s="1"/>
      <c r="C30081" s="29"/>
      <c r="D30081" s="27"/>
      <c r="E30081" s="27"/>
      <c r="F30081" s="27"/>
      <c r="G30081" s="1"/>
      <c r="H30081" s="1"/>
      <c r="I30081" s="1"/>
    </row>
    <row r="30082" spans="2:9">
      <c r="B30082" s="1"/>
      <c r="C30082" s="29"/>
      <c r="D30082" s="27"/>
      <c r="E30082" s="27"/>
      <c r="F30082" s="27"/>
      <c r="G30082" s="1"/>
      <c r="H30082" s="1"/>
      <c r="I30082" s="1"/>
    </row>
    <row r="30083" spans="2:9">
      <c r="B30083" s="1"/>
      <c r="C30083" s="29"/>
      <c r="D30083" s="27"/>
      <c r="E30083" s="27"/>
      <c r="F30083" s="27"/>
      <c r="G30083" s="1"/>
      <c r="H30083" s="1"/>
      <c r="I30083" s="1"/>
    </row>
    <row r="30084" spans="2:9">
      <c r="B30084" s="1"/>
      <c r="C30084" s="29"/>
      <c r="D30084" s="27"/>
      <c r="E30084" s="27"/>
      <c r="F30084" s="27"/>
      <c r="G30084" s="1"/>
      <c r="H30084" s="1"/>
      <c r="I30084" s="1"/>
    </row>
    <row r="30085" spans="2:9">
      <c r="B30085" s="1"/>
      <c r="C30085" s="29"/>
      <c r="D30085" s="27"/>
      <c r="E30085" s="27"/>
      <c r="F30085" s="27"/>
      <c r="G30085" s="1"/>
      <c r="H30085" s="1"/>
      <c r="I30085" s="1"/>
    </row>
    <row r="30086" spans="2:9">
      <c r="B30086" s="1"/>
      <c r="C30086" s="29"/>
      <c r="D30086" s="27"/>
      <c r="E30086" s="27"/>
      <c r="F30086" s="27"/>
      <c r="G30086" s="1"/>
      <c r="H30086" s="1"/>
      <c r="I30086" s="1"/>
    </row>
    <row r="30087" spans="2:9">
      <c r="B30087" s="1"/>
      <c r="C30087" s="29"/>
      <c r="D30087" s="27"/>
      <c r="E30087" s="27"/>
      <c r="F30087" s="27"/>
      <c r="G30087" s="1"/>
      <c r="H30087" s="1"/>
      <c r="I30087" s="1"/>
    </row>
    <row r="30088" spans="2:9">
      <c r="B30088" s="1"/>
      <c r="C30088" s="29"/>
      <c r="D30088" s="27"/>
      <c r="E30088" s="27"/>
      <c r="F30088" s="27"/>
      <c r="G30088" s="1"/>
      <c r="H30088" s="1"/>
      <c r="I30088" s="1"/>
    </row>
    <row r="30089" spans="2:9">
      <c r="B30089" s="1"/>
      <c r="C30089" s="29"/>
      <c r="D30089" s="27"/>
      <c r="E30089" s="27"/>
      <c r="F30089" s="27"/>
      <c r="G30089" s="1"/>
      <c r="H30089" s="1"/>
      <c r="I30089" s="1"/>
    </row>
    <row r="30090" spans="2:9">
      <c r="B30090" s="1"/>
      <c r="C30090" s="29"/>
      <c r="D30090" s="27"/>
      <c r="E30090" s="27"/>
      <c r="F30090" s="27"/>
      <c r="G30090" s="1"/>
      <c r="H30090" s="1"/>
      <c r="I30090" s="1"/>
    </row>
    <row r="30091" spans="2:9">
      <c r="B30091" s="1"/>
      <c r="C30091" s="29"/>
      <c r="D30091" s="27"/>
      <c r="E30091" s="27"/>
      <c r="F30091" s="27"/>
      <c r="G30091" s="1"/>
      <c r="H30091" s="1"/>
      <c r="I30091" s="1"/>
    </row>
    <row r="30092" spans="2:9">
      <c r="B30092" s="1"/>
      <c r="C30092" s="29"/>
      <c r="D30092" s="27"/>
      <c r="E30092" s="27"/>
      <c r="F30092" s="27"/>
      <c r="G30092" s="1"/>
      <c r="H30092" s="1"/>
      <c r="I30092" s="1"/>
    </row>
    <row r="30093" spans="2:9">
      <c r="B30093" s="1"/>
      <c r="C30093" s="29"/>
      <c r="D30093" s="27"/>
      <c r="E30093" s="27"/>
      <c r="F30093" s="27"/>
      <c r="G30093" s="1"/>
      <c r="H30093" s="1"/>
      <c r="I30093" s="1"/>
    </row>
    <row r="30094" spans="2:9">
      <c r="B30094" s="1"/>
      <c r="C30094" s="29"/>
      <c r="D30094" s="27"/>
      <c r="E30094" s="27"/>
      <c r="F30094" s="27"/>
      <c r="G30094" s="1"/>
      <c r="H30094" s="1"/>
      <c r="I30094" s="1"/>
    </row>
    <row r="30095" spans="2:9">
      <c r="B30095" s="1"/>
      <c r="C30095" s="29"/>
      <c r="D30095" s="27"/>
      <c r="E30095" s="27"/>
      <c r="F30095" s="27"/>
      <c r="G30095" s="1"/>
      <c r="H30095" s="1"/>
      <c r="I30095" s="1"/>
    </row>
    <row r="30096" spans="2:9">
      <c r="B30096" s="1"/>
      <c r="C30096" s="29"/>
      <c r="D30096" s="27"/>
      <c r="E30096" s="27"/>
      <c r="F30096" s="27"/>
      <c r="G30096" s="1"/>
      <c r="H30096" s="1"/>
      <c r="I30096" s="1"/>
    </row>
    <row r="30097" spans="2:9">
      <c r="B30097" s="1"/>
      <c r="C30097" s="29"/>
      <c r="D30097" s="27"/>
      <c r="E30097" s="27"/>
      <c r="F30097" s="27"/>
      <c r="G30097" s="1"/>
      <c r="H30097" s="1"/>
      <c r="I30097" s="1"/>
    </row>
    <row r="30098" spans="2:9">
      <c r="B30098" s="1"/>
      <c r="C30098" s="29"/>
      <c r="D30098" s="27"/>
      <c r="E30098" s="27"/>
      <c r="F30098" s="27"/>
      <c r="G30098" s="1"/>
      <c r="H30098" s="1"/>
      <c r="I30098" s="1"/>
    </row>
    <row r="30099" spans="2:9">
      <c r="B30099" s="1"/>
      <c r="C30099" s="29"/>
      <c r="D30099" s="27"/>
      <c r="E30099" s="27"/>
      <c r="F30099" s="27"/>
      <c r="G30099" s="1"/>
      <c r="H30099" s="1"/>
      <c r="I30099" s="1"/>
    </row>
    <row r="30100" spans="2:9">
      <c r="B30100" s="1"/>
      <c r="C30100" s="29"/>
      <c r="D30100" s="27"/>
      <c r="E30100" s="27"/>
      <c r="F30100" s="27"/>
      <c r="G30100" s="1"/>
      <c r="H30100" s="1"/>
      <c r="I30100" s="1"/>
    </row>
    <row r="30101" spans="2:9">
      <c r="B30101" s="1"/>
      <c r="C30101" s="29"/>
      <c r="D30101" s="27"/>
      <c r="E30101" s="27"/>
      <c r="F30101" s="27"/>
      <c r="G30101" s="1"/>
      <c r="H30101" s="1"/>
      <c r="I30101" s="1"/>
    </row>
    <row r="30102" spans="2:9">
      <c r="B30102" s="1"/>
      <c r="C30102" s="29"/>
      <c r="D30102" s="27"/>
      <c r="E30102" s="27"/>
      <c r="F30102" s="27"/>
      <c r="G30102" s="1"/>
      <c r="H30102" s="1"/>
      <c r="I30102" s="1"/>
    </row>
    <row r="30103" spans="2:9">
      <c r="B30103" s="1"/>
      <c r="C30103" s="29"/>
      <c r="D30103" s="27"/>
      <c r="E30103" s="27"/>
      <c r="F30103" s="27"/>
      <c r="G30103" s="1"/>
      <c r="H30103" s="1"/>
      <c r="I30103" s="1"/>
    </row>
    <row r="30104" spans="2:9">
      <c r="B30104" s="1"/>
      <c r="C30104" s="29"/>
      <c r="D30104" s="27"/>
      <c r="E30104" s="27"/>
      <c r="F30104" s="27"/>
      <c r="G30104" s="1"/>
      <c r="H30104" s="1"/>
      <c r="I30104" s="1"/>
    </row>
    <row r="30105" spans="2:9">
      <c r="B30105" s="1"/>
      <c r="C30105" s="29"/>
      <c r="D30105" s="27"/>
      <c r="E30105" s="27"/>
      <c r="F30105" s="27"/>
      <c r="G30105" s="1"/>
      <c r="H30105" s="1"/>
      <c r="I30105" s="1"/>
    </row>
    <row r="30106" spans="2:9">
      <c r="B30106" s="1"/>
      <c r="C30106" s="29"/>
      <c r="D30106" s="27"/>
      <c r="E30106" s="27"/>
      <c r="F30106" s="27"/>
      <c r="G30106" s="1"/>
      <c r="H30106" s="1"/>
      <c r="I30106" s="1"/>
    </row>
    <row r="30107" spans="2:9">
      <c r="B30107" s="1"/>
      <c r="C30107" s="29"/>
      <c r="D30107" s="27"/>
      <c r="E30107" s="27"/>
      <c r="F30107" s="27"/>
      <c r="G30107" s="1"/>
      <c r="H30107" s="1"/>
      <c r="I30107" s="1"/>
    </row>
    <row r="30108" spans="2:9">
      <c r="B30108" s="1"/>
      <c r="C30108" s="29"/>
      <c r="D30108" s="27"/>
      <c r="E30108" s="27"/>
      <c r="F30108" s="27"/>
      <c r="G30108" s="1"/>
      <c r="H30108" s="1"/>
      <c r="I30108" s="1"/>
    </row>
    <row r="30109" spans="2:9">
      <c r="B30109" s="1"/>
      <c r="C30109" s="29"/>
      <c r="D30109" s="27"/>
      <c r="E30109" s="27"/>
      <c r="F30109" s="27"/>
      <c r="G30109" s="1"/>
      <c r="H30109" s="1"/>
      <c r="I30109" s="1"/>
    </row>
    <row r="30110" spans="2:9">
      <c r="B30110" s="1"/>
      <c r="C30110" s="29"/>
      <c r="D30110" s="27"/>
      <c r="E30110" s="27"/>
      <c r="F30110" s="27"/>
      <c r="G30110" s="1"/>
      <c r="H30110" s="1"/>
      <c r="I30110" s="1"/>
    </row>
    <row r="30111" spans="2:9">
      <c r="B30111" s="1"/>
      <c r="C30111" s="29"/>
      <c r="D30111" s="27"/>
      <c r="E30111" s="27"/>
      <c r="F30111" s="27"/>
      <c r="G30111" s="1"/>
      <c r="H30111" s="1"/>
      <c r="I30111" s="1"/>
    </row>
    <row r="30112" spans="2:9">
      <c r="B30112" s="1"/>
      <c r="C30112" s="29"/>
      <c r="D30112" s="27"/>
      <c r="E30112" s="27"/>
      <c r="F30112" s="27"/>
      <c r="G30112" s="1"/>
      <c r="H30112" s="1"/>
      <c r="I30112" s="1"/>
    </row>
    <row r="30113" spans="2:9">
      <c r="B30113" s="1"/>
      <c r="C30113" s="29"/>
      <c r="D30113" s="27"/>
      <c r="E30113" s="27"/>
      <c r="F30113" s="27"/>
      <c r="G30113" s="1"/>
      <c r="H30113" s="1"/>
      <c r="I30113" s="1"/>
    </row>
    <row r="30114" spans="2:9">
      <c r="B30114" s="1"/>
      <c r="C30114" s="29"/>
      <c r="D30114" s="27"/>
      <c r="E30114" s="27"/>
      <c r="F30114" s="27"/>
      <c r="G30114" s="1"/>
      <c r="H30114" s="1"/>
      <c r="I30114" s="1"/>
    </row>
    <row r="30115" spans="2:9">
      <c r="B30115" s="1"/>
      <c r="C30115" s="29"/>
      <c r="D30115" s="27"/>
      <c r="E30115" s="27"/>
      <c r="F30115" s="27"/>
      <c r="G30115" s="1"/>
      <c r="H30115" s="1"/>
      <c r="I30115" s="1"/>
    </row>
    <row r="30116" spans="2:9">
      <c r="B30116" s="1"/>
      <c r="C30116" s="29"/>
      <c r="D30116" s="27"/>
      <c r="E30116" s="27"/>
      <c r="F30116" s="27"/>
      <c r="G30116" s="1"/>
      <c r="H30116" s="1"/>
      <c r="I30116" s="1"/>
    </row>
    <row r="30117" spans="2:9">
      <c r="B30117" s="1"/>
      <c r="C30117" s="29"/>
      <c r="D30117" s="27"/>
      <c r="E30117" s="27"/>
      <c r="F30117" s="27"/>
      <c r="G30117" s="1"/>
      <c r="H30117" s="1"/>
      <c r="I30117" s="1"/>
    </row>
    <row r="30118" spans="2:9">
      <c r="B30118" s="1"/>
      <c r="C30118" s="29"/>
      <c r="D30118" s="27"/>
      <c r="E30118" s="27"/>
      <c r="F30118" s="27"/>
      <c r="G30118" s="1"/>
      <c r="H30118" s="1"/>
      <c r="I30118" s="1"/>
    </row>
    <row r="30119" spans="2:9">
      <c r="B30119" s="1"/>
      <c r="C30119" s="29"/>
      <c r="D30119" s="27"/>
      <c r="E30119" s="27"/>
      <c r="F30119" s="27"/>
      <c r="G30119" s="1"/>
      <c r="H30119" s="1"/>
      <c r="I30119" s="1"/>
    </row>
    <row r="30120" spans="2:9">
      <c r="B30120" s="1"/>
      <c r="C30120" s="29"/>
      <c r="D30120" s="27"/>
      <c r="E30120" s="27"/>
      <c r="F30120" s="27"/>
      <c r="G30120" s="1"/>
      <c r="H30120" s="1"/>
      <c r="I30120" s="1"/>
    </row>
    <row r="30121" spans="2:9">
      <c r="B30121" s="1"/>
      <c r="C30121" s="29"/>
      <c r="D30121" s="27"/>
      <c r="E30121" s="27"/>
      <c r="F30121" s="27"/>
      <c r="G30121" s="1"/>
      <c r="H30121" s="1"/>
      <c r="I30121" s="1"/>
    </row>
    <row r="30122" spans="2:9">
      <c r="B30122" s="1"/>
      <c r="C30122" s="29"/>
      <c r="D30122" s="27"/>
      <c r="E30122" s="27"/>
      <c r="F30122" s="27"/>
      <c r="G30122" s="1"/>
      <c r="H30122" s="1"/>
      <c r="I30122" s="1"/>
    </row>
    <row r="30123" spans="2:9">
      <c r="B30123" s="1"/>
      <c r="C30123" s="29"/>
      <c r="D30123" s="27"/>
      <c r="E30123" s="27"/>
      <c r="F30123" s="27"/>
      <c r="G30123" s="1"/>
      <c r="H30123" s="1"/>
      <c r="I30123" s="1"/>
    </row>
    <row r="30124" spans="2:9">
      <c r="B30124" s="1"/>
      <c r="C30124" s="29"/>
      <c r="D30124" s="27"/>
      <c r="E30124" s="27"/>
      <c r="F30124" s="27"/>
      <c r="G30124" s="1"/>
      <c r="H30124" s="1"/>
      <c r="I30124" s="1"/>
    </row>
    <row r="30125" spans="2:9">
      <c r="B30125" s="1"/>
      <c r="C30125" s="29"/>
      <c r="D30125" s="27"/>
      <c r="E30125" s="27"/>
      <c r="F30125" s="27"/>
      <c r="G30125" s="1"/>
      <c r="H30125" s="1"/>
      <c r="I30125" s="1"/>
    </row>
    <row r="30126" spans="2:9">
      <c r="B30126" s="1"/>
      <c r="C30126" s="29"/>
      <c r="D30126" s="27"/>
      <c r="E30126" s="27"/>
      <c r="F30126" s="27"/>
      <c r="G30126" s="1"/>
      <c r="H30126" s="1"/>
      <c r="I30126" s="1"/>
    </row>
    <row r="30127" spans="2:9">
      <c r="B30127" s="1"/>
      <c r="C30127" s="29"/>
      <c r="D30127" s="27"/>
      <c r="E30127" s="27"/>
      <c r="F30127" s="27"/>
      <c r="G30127" s="1"/>
      <c r="H30127" s="1"/>
      <c r="I30127" s="1"/>
    </row>
    <row r="30128" spans="2:9">
      <c r="B30128" s="1"/>
      <c r="C30128" s="29"/>
      <c r="D30128" s="27"/>
      <c r="E30128" s="27"/>
      <c r="F30128" s="27"/>
      <c r="G30128" s="1"/>
      <c r="H30128" s="1"/>
      <c r="I30128" s="1"/>
    </row>
    <row r="30129" spans="2:9">
      <c r="B30129" s="1"/>
      <c r="C30129" s="29"/>
      <c r="D30129" s="27"/>
      <c r="E30129" s="27"/>
      <c r="F30129" s="27"/>
      <c r="G30129" s="1"/>
      <c r="H30129" s="1"/>
      <c r="I30129" s="1"/>
    </row>
    <row r="30130" spans="2:9">
      <c r="B30130" s="1"/>
      <c r="C30130" s="29"/>
      <c r="D30130" s="27"/>
      <c r="E30130" s="27"/>
      <c r="F30130" s="27"/>
      <c r="G30130" s="1"/>
      <c r="H30130" s="1"/>
      <c r="I30130" s="1"/>
    </row>
    <row r="30131" spans="2:9">
      <c r="B30131" s="1"/>
      <c r="C30131" s="29"/>
      <c r="D30131" s="27"/>
      <c r="E30131" s="27"/>
      <c r="F30131" s="27"/>
      <c r="G30131" s="1"/>
      <c r="H30131" s="1"/>
      <c r="I30131" s="1"/>
    </row>
    <row r="30132" spans="2:9">
      <c r="B30132" s="1"/>
      <c r="C30132" s="29"/>
      <c r="D30132" s="27"/>
      <c r="E30132" s="27"/>
      <c r="F30132" s="27"/>
      <c r="G30132" s="1"/>
      <c r="H30132" s="1"/>
      <c r="I30132" s="1"/>
    </row>
    <row r="30133" spans="2:9">
      <c r="B30133" s="1"/>
      <c r="C30133" s="29"/>
      <c r="D30133" s="27"/>
      <c r="E30133" s="27"/>
      <c r="F30133" s="27"/>
      <c r="G30133" s="1"/>
      <c r="H30133" s="1"/>
      <c r="I30133" s="1"/>
    </row>
    <row r="30134" spans="2:9">
      <c r="B30134" s="1"/>
      <c r="C30134" s="29"/>
      <c r="D30134" s="27"/>
      <c r="E30134" s="27"/>
      <c r="F30134" s="27"/>
      <c r="G30134" s="1"/>
      <c r="H30134" s="1"/>
      <c r="I30134" s="1"/>
    </row>
    <row r="30135" spans="2:9">
      <c r="B30135" s="1"/>
      <c r="C30135" s="29"/>
      <c r="D30135" s="27"/>
      <c r="E30135" s="27"/>
      <c r="F30135" s="27"/>
      <c r="G30135" s="1"/>
      <c r="H30135" s="1"/>
      <c r="I30135" s="1"/>
    </row>
    <row r="30136" spans="2:9">
      <c r="B30136" s="1"/>
      <c r="C30136" s="29"/>
      <c r="D30136" s="27"/>
      <c r="E30136" s="27"/>
      <c r="F30136" s="27"/>
      <c r="G30136" s="1"/>
      <c r="H30136" s="1"/>
      <c r="I30136" s="1"/>
    </row>
    <row r="30137" spans="2:9">
      <c r="B30137" s="1"/>
      <c r="C30137" s="29"/>
      <c r="D30137" s="27"/>
      <c r="E30137" s="27"/>
      <c r="F30137" s="27"/>
      <c r="G30137" s="1"/>
      <c r="H30137" s="1"/>
      <c r="I30137" s="1"/>
    </row>
    <row r="30138" spans="2:9">
      <c r="B30138" s="1"/>
      <c r="C30138" s="29"/>
      <c r="D30138" s="27"/>
      <c r="E30138" s="27"/>
      <c r="F30138" s="27"/>
      <c r="G30138" s="1"/>
      <c r="H30138" s="1"/>
      <c r="I30138" s="1"/>
    </row>
    <row r="30139" spans="2:9">
      <c r="B30139" s="1"/>
      <c r="C30139" s="29"/>
      <c r="D30139" s="27"/>
      <c r="E30139" s="27"/>
      <c r="F30139" s="27"/>
      <c r="G30139" s="1"/>
      <c r="H30139" s="1"/>
      <c r="I30139" s="1"/>
    </row>
    <row r="30140" spans="2:9">
      <c r="B30140" s="1"/>
      <c r="C30140" s="29"/>
      <c r="D30140" s="27"/>
      <c r="E30140" s="27"/>
      <c r="F30140" s="27"/>
      <c r="G30140" s="1"/>
      <c r="H30140" s="1"/>
      <c r="I30140" s="1"/>
    </row>
    <row r="30141" spans="2:9">
      <c r="B30141" s="1"/>
      <c r="C30141" s="29"/>
      <c r="D30141" s="27"/>
      <c r="E30141" s="27"/>
      <c r="F30141" s="27"/>
      <c r="G30141" s="1"/>
      <c r="H30141" s="1"/>
      <c r="I30141" s="1"/>
    </row>
    <row r="30142" spans="2:9">
      <c r="B30142" s="1"/>
      <c r="C30142" s="29"/>
      <c r="D30142" s="27"/>
      <c r="E30142" s="27"/>
      <c r="F30142" s="27"/>
      <c r="G30142" s="1"/>
      <c r="H30142" s="1"/>
      <c r="I30142" s="1"/>
    </row>
    <row r="30143" spans="2:9">
      <c r="B30143" s="1"/>
      <c r="C30143" s="29"/>
      <c r="D30143" s="27"/>
      <c r="E30143" s="27"/>
      <c r="F30143" s="27"/>
      <c r="G30143" s="1"/>
      <c r="H30143" s="1"/>
      <c r="I30143" s="1"/>
    </row>
    <row r="30144" spans="2:9">
      <c r="B30144" s="1"/>
      <c r="C30144" s="29"/>
      <c r="D30144" s="27"/>
      <c r="E30144" s="27"/>
      <c r="F30144" s="27"/>
      <c r="G30144" s="1"/>
      <c r="H30144" s="1"/>
      <c r="I30144" s="1"/>
    </row>
    <row r="30145" spans="2:9">
      <c r="B30145" s="1"/>
      <c r="C30145" s="29"/>
      <c r="D30145" s="27"/>
      <c r="E30145" s="27"/>
      <c r="F30145" s="27"/>
      <c r="G30145" s="1"/>
      <c r="H30145" s="1"/>
      <c r="I30145" s="1"/>
    </row>
    <row r="30146" spans="2:9">
      <c r="B30146" s="1"/>
      <c r="C30146" s="29"/>
      <c r="D30146" s="27"/>
      <c r="E30146" s="27"/>
      <c r="F30146" s="27"/>
      <c r="G30146" s="1"/>
      <c r="H30146" s="1"/>
      <c r="I30146" s="1"/>
    </row>
    <row r="30147" spans="2:9">
      <c r="B30147" s="1"/>
      <c r="C30147" s="29"/>
      <c r="D30147" s="27"/>
      <c r="E30147" s="27"/>
      <c r="F30147" s="27"/>
      <c r="G30147" s="1"/>
      <c r="H30147" s="1"/>
      <c r="I30147" s="1"/>
    </row>
    <row r="30148" spans="2:9">
      <c r="B30148" s="1"/>
      <c r="C30148" s="29"/>
      <c r="D30148" s="27"/>
      <c r="E30148" s="27"/>
      <c r="F30148" s="27"/>
      <c r="G30148" s="1"/>
      <c r="H30148" s="1"/>
      <c r="I30148" s="1"/>
    </row>
    <row r="30149" spans="2:9">
      <c r="B30149" s="1"/>
      <c r="C30149" s="29"/>
      <c r="D30149" s="27"/>
      <c r="E30149" s="27"/>
      <c r="F30149" s="27"/>
      <c r="G30149" s="1"/>
      <c r="H30149" s="1"/>
      <c r="I30149" s="1"/>
    </row>
    <row r="30150" spans="2:9">
      <c r="B30150" s="1"/>
      <c r="C30150" s="29"/>
      <c r="D30150" s="27"/>
      <c r="E30150" s="27"/>
      <c r="F30150" s="27"/>
      <c r="G30150" s="1"/>
      <c r="H30150" s="1"/>
      <c r="I30150" s="1"/>
    </row>
    <row r="30151" spans="2:9">
      <c r="B30151" s="1"/>
      <c r="C30151" s="29"/>
      <c r="D30151" s="27"/>
      <c r="E30151" s="27"/>
      <c r="F30151" s="27"/>
      <c r="G30151" s="1"/>
      <c r="H30151" s="1"/>
      <c r="I30151" s="1"/>
    </row>
    <row r="30152" spans="2:9">
      <c r="B30152" s="1"/>
      <c r="C30152" s="29"/>
      <c r="D30152" s="27"/>
      <c r="E30152" s="27"/>
      <c r="F30152" s="27"/>
      <c r="G30152" s="1"/>
      <c r="H30152" s="1"/>
      <c r="I30152" s="1"/>
    </row>
    <row r="30153" spans="2:9">
      <c r="B30153" s="1"/>
      <c r="C30153" s="29"/>
      <c r="D30153" s="27"/>
      <c r="E30153" s="27"/>
      <c r="F30153" s="27"/>
      <c r="G30153" s="1"/>
      <c r="H30153" s="1"/>
      <c r="I30153" s="1"/>
    </row>
    <row r="30154" spans="2:9">
      <c r="B30154" s="1"/>
      <c r="C30154" s="29"/>
      <c r="D30154" s="27"/>
      <c r="E30154" s="27"/>
      <c r="F30154" s="27"/>
      <c r="G30154" s="1"/>
      <c r="H30154" s="1"/>
      <c r="I30154" s="1"/>
    </row>
    <row r="30155" spans="2:9">
      <c r="B30155" s="1"/>
      <c r="C30155" s="29"/>
      <c r="D30155" s="27"/>
      <c r="E30155" s="27"/>
      <c r="F30155" s="27"/>
      <c r="G30155" s="1"/>
      <c r="H30155" s="1"/>
      <c r="I30155" s="1"/>
    </row>
    <row r="30156" spans="2:9">
      <c r="B30156" s="1"/>
      <c r="C30156" s="29"/>
      <c r="D30156" s="27"/>
      <c r="E30156" s="27"/>
      <c r="F30156" s="27"/>
      <c r="G30156" s="1"/>
      <c r="H30156" s="1"/>
      <c r="I30156" s="1"/>
    </row>
    <row r="30157" spans="2:9">
      <c r="B30157" s="1"/>
      <c r="C30157" s="29"/>
      <c r="D30157" s="27"/>
      <c r="E30157" s="27"/>
      <c r="F30157" s="27"/>
      <c r="G30157" s="1"/>
      <c r="H30157" s="1"/>
      <c r="I30157" s="1"/>
    </row>
    <row r="30158" spans="2:9">
      <c r="B30158" s="1"/>
      <c r="C30158" s="29"/>
      <c r="D30158" s="27"/>
      <c r="E30158" s="27"/>
      <c r="F30158" s="27"/>
      <c r="G30158" s="1"/>
      <c r="H30158" s="1"/>
      <c r="I30158" s="1"/>
    </row>
    <row r="30159" spans="2:9">
      <c r="B30159" s="1"/>
      <c r="C30159" s="29"/>
      <c r="D30159" s="27"/>
      <c r="E30159" s="27"/>
      <c r="F30159" s="27"/>
      <c r="G30159" s="1"/>
      <c r="H30159" s="1"/>
      <c r="I30159" s="1"/>
    </row>
    <row r="30160" spans="2:9">
      <c r="B30160" s="1"/>
      <c r="C30160" s="29"/>
      <c r="D30160" s="27"/>
      <c r="E30160" s="27"/>
      <c r="F30160" s="27"/>
      <c r="G30160" s="1"/>
      <c r="H30160" s="1"/>
      <c r="I30160" s="1"/>
    </row>
    <row r="30161" spans="2:9">
      <c r="B30161" s="1"/>
      <c r="C30161" s="29"/>
      <c r="D30161" s="27"/>
      <c r="E30161" s="27"/>
      <c r="F30161" s="27"/>
      <c r="G30161" s="1"/>
      <c r="H30161" s="1"/>
      <c r="I30161" s="1"/>
    </row>
    <row r="30162" spans="2:9">
      <c r="B30162" s="1"/>
      <c r="C30162" s="29"/>
      <c r="D30162" s="27"/>
      <c r="E30162" s="27"/>
      <c r="F30162" s="27"/>
      <c r="G30162" s="1"/>
      <c r="H30162" s="1"/>
      <c r="I30162" s="1"/>
    </row>
    <row r="30163" spans="2:9">
      <c r="B30163" s="1"/>
      <c r="C30163" s="29"/>
      <c r="D30163" s="27"/>
      <c r="E30163" s="27"/>
      <c r="F30163" s="27"/>
      <c r="G30163" s="1"/>
      <c r="H30163" s="1"/>
      <c r="I30163" s="1"/>
    </row>
    <row r="30164" spans="2:9">
      <c r="B30164" s="1"/>
      <c r="C30164" s="29"/>
      <c r="D30164" s="27"/>
      <c r="E30164" s="27"/>
      <c r="F30164" s="27"/>
      <c r="G30164" s="1"/>
      <c r="H30164" s="1"/>
      <c r="I30164" s="1"/>
    </row>
    <row r="30165" spans="2:9">
      <c r="B30165" s="1"/>
      <c r="C30165" s="29"/>
      <c r="D30165" s="27"/>
      <c r="E30165" s="27"/>
      <c r="F30165" s="27"/>
      <c r="G30165" s="1"/>
      <c r="H30165" s="1"/>
      <c r="I30165" s="1"/>
    </row>
    <row r="30166" spans="2:9">
      <c r="B30166" s="1"/>
      <c r="C30166" s="29"/>
      <c r="D30166" s="27"/>
      <c r="E30166" s="27"/>
      <c r="F30166" s="27"/>
      <c r="G30166" s="1"/>
      <c r="H30166" s="1"/>
      <c r="I30166" s="1"/>
    </row>
    <row r="30167" spans="2:9">
      <c r="B30167" s="1"/>
      <c r="C30167" s="29"/>
      <c r="D30167" s="27"/>
      <c r="E30167" s="27"/>
      <c r="F30167" s="27"/>
      <c r="G30167" s="1"/>
      <c r="H30167" s="1"/>
      <c r="I30167" s="1"/>
    </row>
    <row r="30168" spans="2:9">
      <c r="B30168" s="1"/>
      <c r="C30168" s="29"/>
      <c r="D30168" s="27"/>
      <c r="E30168" s="27"/>
      <c r="F30168" s="27"/>
      <c r="G30168" s="1"/>
      <c r="H30168" s="1"/>
      <c r="I30168" s="1"/>
    </row>
    <row r="30169" spans="2:9">
      <c r="B30169" s="1"/>
      <c r="C30169" s="29"/>
      <c r="D30169" s="27"/>
      <c r="E30169" s="27"/>
      <c r="F30169" s="27"/>
      <c r="G30169" s="1"/>
      <c r="H30169" s="1"/>
      <c r="I30169" s="1"/>
    </row>
    <row r="30170" spans="2:9">
      <c r="B30170" s="1"/>
      <c r="C30170" s="29"/>
      <c r="D30170" s="27"/>
      <c r="E30170" s="27"/>
      <c r="F30170" s="27"/>
      <c r="G30170" s="1"/>
      <c r="H30170" s="1"/>
      <c r="I30170" s="1"/>
    </row>
    <row r="30171" spans="2:9">
      <c r="B30171" s="1"/>
      <c r="C30171" s="29"/>
      <c r="D30171" s="27"/>
      <c r="E30171" s="27"/>
      <c r="F30171" s="27"/>
      <c r="G30171" s="1"/>
      <c r="H30171" s="1"/>
      <c r="I30171" s="1"/>
    </row>
    <row r="30172" spans="2:9">
      <c r="B30172" s="1"/>
      <c r="C30172" s="29"/>
      <c r="D30172" s="27"/>
      <c r="E30172" s="27"/>
      <c r="F30172" s="27"/>
      <c r="G30172" s="1"/>
      <c r="H30172" s="1"/>
      <c r="I30172" s="1"/>
    </row>
    <row r="30173" spans="2:9">
      <c r="B30173" s="1"/>
      <c r="C30173" s="29"/>
      <c r="D30173" s="27"/>
      <c r="E30173" s="27"/>
      <c r="F30173" s="27"/>
      <c r="G30173" s="1"/>
      <c r="H30173" s="1"/>
      <c r="I30173" s="1"/>
    </row>
    <row r="30174" spans="2:9">
      <c r="B30174" s="1"/>
      <c r="C30174" s="29"/>
      <c r="D30174" s="27"/>
      <c r="E30174" s="27"/>
      <c r="F30174" s="27"/>
      <c r="G30174" s="1"/>
      <c r="H30174" s="1"/>
      <c r="I30174" s="1"/>
    </row>
    <row r="30175" spans="2:9">
      <c r="B30175" s="1"/>
      <c r="C30175" s="29"/>
      <c r="D30175" s="27"/>
      <c r="E30175" s="27"/>
      <c r="F30175" s="27"/>
      <c r="G30175" s="1"/>
      <c r="H30175" s="1"/>
      <c r="I30175" s="1"/>
    </row>
    <row r="30176" spans="2:9">
      <c r="B30176" s="1"/>
      <c r="C30176" s="29"/>
      <c r="D30176" s="27"/>
      <c r="E30176" s="27"/>
      <c r="F30176" s="27"/>
      <c r="G30176" s="1"/>
      <c r="H30176" s="1"/>
      <c r="I30176" s="1"/>
    </row>
    <row r="30177" spans="2:9">
      <c r="B30177" s="1"/>
      <c r="C30177" s="29"/>
      <c r="D30177" s="27"/>
      <c r="E30177" s="27"/>
      <c r="F30177" s="27"/>
      <c r="G30177" s="1"/>
      <c r="H30177" s="1"/>
      <c r="I30177" s="1"/>
    </row>
    <row r="30178" spans="2:9">
      <c r="B30178" s="1"/>
      <c r="C30178" s="29"/>
      <c r="D30178" s="27"/>
      <c r="E30178" s="27"/>
      <c r="F30178" s="27"/>
      <c r="G30178" s="1"/>
      <c r="H30178" s="1"/>
      <c r="I30178" s="1"/>
    </row>
    <row r="30179" spans="2:9">
      <c r="B30179" s="1"/>
      <c r="C30179" s="29"/>
      <c r="D30179" s="27"/>
      <c r="E30179" s="27"/>
      <c r="F30179" s="27"/>
      <c r="G30179" s="1"/>
      <c r="H30179" s="1"/>
      <c r="I30179" s="1"/>
    </row>
    <row r="30180" spans="2:9">
      <c r="B30180" s="1"/>
      <c r="C30180" s="29"/>
      <c r="D30180" s="27"/>
      <c r="E30180" s="27"/>
      <c r="F30180" s="27"/>
      <c r="G30180" s="1"/>
      <c r="H30180" s="1"/>
      <c r="I30180" s="1"/>
    </row>
    <row r="30181" spans="2:9">
      <c r="B30181" s="1"/>
      <c r="C30181" s="29"/>
      <c r="D30181" s="27"/>
      <c r="E30181" s="27"/>
      <c r="F30181" s="27"/>
      <c r="G30181" s="1"/>
      <c r="H30181" s="1"/>
      <c r="I30181" s="1"/>
    </row>
    <row r="30182" spans="2:9">
      <c r="B30182" s="1"/>
      <c r="C30182" s="29"/>
      <c r="D30182" s="27"/>
      <c r="E30182" s="27"/>
      <c r="F30182" s="27"/>
      <c r="G30182" s="1"/>
      <c r="H30182" s="1"/>
      <c r="I30182" s="1"/>
    </row>
    <row r="30183" spans="2:9">
      <c r="B30183" s="1"/>
      <c r="C30183" s="29"/>
      <c r="D30183" s="27"/>
      <c r="E30183" s="27"/>
      <c r="F30183" s="27"/>
      <c r="G30183" s="1"/>
      <c r="H30183" s="1"/>
      <c r="I30183" s="1"/>
    </row>
    <row r="30184" spans="2:9">
      <c r="B30184" s="1"/>
      <c r="C30184" s="29"/>
      <c r="D30184" s="27"/>
      <c r="E30184" s="27"/>
      <c r="F30184" s="27"/>
      <c r="G30184" s="1"/>
      <c r="H30184" s="1"/>
      <c r="I30184" s="1"/>
    </row>
    <row r="30185" spans="2:9">
      <c r="B30185" s="1"/>
      <c r="C30185" s="29"/>
      <c r="D30185" s="27"/>
      <c r="E30185" s="27"/>
      <c r="F30185" s="27"/>
      <c r="G30185" s="1"/>
      <c r="H30185" s="1"/>
      <c r="I30185" s="1"/>
    </row>
    <row r="30186" spans="2:9">
      <c r="B30186" s="1"/>
      <c r="C30186" s="29"/>
      <c r="D30186" s="27"/>
      <c r="E30186" s="27"/>
      <c r="F30186" s="27"/>
      <c r="G30186" s="1"/>
      <c r="H30186" s="1"/>
      <c r="I30186" s="1"/>
    </row>
    <row r="30187" spans="2:9">
      <c r="B30187" s="1"/>
      <c r="C30187" s="29"/>
      <c r="D30187" s="27"/>
      <c r="E30187" s="27"/>
      <c r="F30187" s="27"/>
      <c r="G30187" s="1"/>
      <c r="H30187" s="1"/>
      <c r="I30187" s="1"/>
    </row>
    <row r="30188" spans="2:9">
      <c r="B30188" s="1"/>
      <c r="C30188" s="29"/>
      <c r="D30188" s="27"/>
      <c r="E30188" s="27"/>
      <c r="F30188" s="27"/>
      <c r="G30188" s="1"/>
      <c r="H30188" s="1"/>
      <c r="I30188" s="1"/>
    </row>
    <row r="30189" spans="2:9">
      <c r="B30189" s="1"/>
      <c r="C30189" s="29"/>
      <c r="D30189" s="27"/>
      <c r="E30189" s="27"/>
      <c r="F30189" s="27"/>
      <c r="G30189" s="1"/>
      <c r="H30189" s="1"/>
      <c r="I30189" s="1"/>
    </row>
    <row r="30190" spans="2:9">
      <c r="B30190" s="1"/>
      <c r="C30190" s="29"/>
      <c r="D30190" s="27"/>
      <c r="E30190" s="27"/>
      <c r="F30190" s="27"/>
      <c r="G30190" s="1"/>
      <c r="H30190" s="1"/>
      <c r="I30190" s="1"/>
    </row>
    <row r="30191" spans="2:9">
      <c r="B30191" s="1"/>
      <c r="C30191" s="29"/>
      <c r="D30191" s="27"/>
      <c r="E30191" s="27"/>
      <c r="F30191" s="27"/>
      <c r="G30191" s="1"/>
      <c r="H30191" s="1"/>
      <c r="I30191" s="1"/>
    </row>
    <row r="30192" spans="2:9">
      <c r="B30192" s="1"/>
      <c r="C30192" s="29"/>
      <c r="D30192" s="27"/>
      <c r="E30192" s="27"/>
      <c r="F30192" s="27"/>
      <c r="G30192" s="1"/>
      <c r="H30192" s="1"/>
      <c r="I30192" s="1"/>
    </row>
    <row r="30193" spans="2:9">
      <c r="B30193" s="1"/>
      <c r="C30193" s="29"/>
      <c r="D30193" s="27"/>
      <c r="E30193" s="27"/>
      <c r="F30193" s="27"/>
      <c r="G30193" s="1"/>
      <c r="H30193" s="1"/>
      <c r="I30193" s="1"/>
    </row>
    <row r="30194" spans="2:9">
      <c r="B30194" s="1"/>
      <c r="C30194" s="29"/>
      <c r="D30194" s="27"/>
      <c r="E30194" s="27"/>
      <c r="F30194" s="27"/>
      <c r="G30194" s="1"/>
      <c r="H30194" s="1"/>
      <c r="I30194" s="1"/>
    </row>
    <row r="30195" spans="2:9">
      <c r="B30195" s="1"/>
      <c r="C30195" s="29"/>
      <c r="D30195" s="27"/>
      <c r="E30195" s="27"/>
      <c r="F30195" s="27"/>
      <c r="G30195" s="1"/>
      <c r="H30195" s="1"/>
      <c r="I30195" s="1"/>
    </row>
    <row r="30196" spans="2:9">
      <c r="B30196" s="1"/>
      <c r="C30196" s="29"/>
      <c r="D30196" s="27"/>
      <c r="E30196" s="27"/>
      <c r="F30196" s="27"/>
      <c r="G30196" s="1"/>
      <c r="H30196" s="1"/>
      <c r="I30196" s="1"/>
    </row>
    <row r="30197" spans="2:9">
      <c r="B30197" s="1"/>
      <c r="C30197" s="29"/>
      <c r="D30197" s="27"/>
      <c r="E30197" s="27"/>
      <c r="F30197" s="27"/>
      <c r="G30197" s="1"/>
      <c r="H30197" s="1"/>
      <c r="I30197" s="1"/>
    </row>
    <row r="30198" spans="2:9">
      <c r="B30198" s="1"/>
      <c r="C30198" s="29"/>
      <c r="D30198" s="27"/>
      <c r="E30198" s="27"/>
      <c r="F30198" s="27"/>
      <c r="G30198" s="1"/>
      <c r="H30198" s="1"/>
      <c r="I30198" s="1"/>
    </row>
    <row r="30199" spans="2:9">
      <c r="B30199" s="1"/>
      <c r="C30199" s="29"/>
      <c r="D30199" s="27"/>
      <c r="E30199" s="27"/>
      <c r="F30199" s="27"/>
      <c r="G30199" s="1"/>
      <c r="H30199" s="1"/>
      <c r="I30199" s="1"/>
    </row>
    <row r="30200" spans="2:9">
      <c r="B30200" s="1"/>
      <c r="C30200" s="29"/>
      <c r="D30200" s="27"/>
      <c r="E30200" s="27"/>
      <c r="F30200" s="27"/>
      <c r="G30200" s="1"/>
      <c r="H30200" s="1"/>
      <c r="I30200" s="1"/>
    </row>
    <row r="30201" spans="2:9">
      <c r="B30201" s="1"/>
      <c r="C30201" s="29"/>
      <c r="D30201" s="27"/>
      <c r="E30201" s="27"/>
      <c r="F30201" s="27"/>
      <c r="G30201" s="1"/>
      <c r="H30201" s="1"/>
      <c r="I30201" s="1"/>
    </row>
    <row r="30202" spans="2:9">
      <c r="B30202" s="1"/>
      <c r="C30202" s="29"/>
      <c r="D30202" s="27"/>
      <c r="E30202" s="27"/>
      <c r="F30202" s="27"/>
      <c r="G30202" s="1"/>
      <c r="H30202" s="1"/>
      <c r="I30202" s="1"/>
    </row>
    <row r="30203" spans="2:9">
      <c r="B30203" s="1"/>
      <c r="C30203" s="29"/>
      <c r="D30203" s="27"/>
      <c r="E30203" s="27"/>
      <c r="F30203" s="27"/>
      <c r="G30203" s="1"/>
      <c r="H30203" s="1"/>
      <c r="I30203" s="1"/>
    </row>
    <row r="30204" spans="2:9">
      <c r="B30204" s="1"/>
      <c r="C30204" s="29"/>
      <c r="D30204" s="27"/>
      <c r="E30204" s="27"/>
      <c r="F30204" s="27"/>
      <c r="G30204" s="1"/>
      <c r="H30204" s="1"/>
      <c r="I30204" s="1"/>
    </row>
    <row r="30205" spans="2:9">
      <c r="B30205" s="1"/>
      <c r="C30205" s="29"/>
      <c r="D30205" s="27"/>
      <c r="E30205" s="27"/>
      <c r="F30205" s="27"/>
      <c r="G30205" s="1"/>
      <c r="H30205" s="1"/>
      <c r="I30205" s="1"/>
    </row>
    <row r="30206" spans="2:9">
      <c r="B30206" s="1"/>
      <c r="C30206" s="29"/>
      <c r="D30206" s="27"/>
      <c r="E30206" s="27"/>
      <c r="F30206" s="27"/>
      <c r="G30206" s="1"/>
      <c r="H30206" s="1"/>
      <c r="I30206" s="1"/>
    </row>
    <row r="30207" spans="2:9">
      <c r="B30207" s="1"/>
      <c r="C30207" s="29"/>
      <c r="D30207" s="27"/>
      <c r="E30207" s="27"/>
      <c r="F30207" s="27"/>
      <c r="G30207" s="1"/>
      <c r="H30207" s="1"/>
      <c r="I30207" s="1"/>
    </row>
    <row r="30208" spans="2:9">
      <c r="B30208" s="1"/>
      <c r="C30208" s="29"/>
      <c r="D30208" s="27"/>
      <c r="E30208" s="27"/>
      <c r="F30208" s="27"/>
      <c r="G30208" s="1"/>
      <c r="H30208" s="1"/>
      <c r="I30208" s="1"/>
    </row>
    <row r="30209" spans="2:9">
      <c r="B30209" s="1"/>
      <c r="C30209" s="29"/>
      <c r="D30209" s="27"/>
      <c r="E30209" s="27"/>
      <c r="F30209" s="27"/>
      <c r="G30209" s="1"/>
      <c r="H30209" s="1"/>
      <c r="I30209" s="1"/>
    </row>
    <row r="30210" spans="2:9">
      <c r="B30210" s="1"/>
      <c r="C30210" s="29"/>
      <c r="D30210" s="27"/>
      <c r="E30210" s="27"/>
      <c r="F30210" s="27"/>
      <c r="G30210" s="1"/>
      <c r="H30210" s="1"/>
      <c r="I30210" s="1"/>
    </row>
    <row r="30211" spans="2:9">
      <c r="B30211" s="1"/>
      <c r="C30211" s="29"/>
      <c r="D30211" s="27"/>
      <c r="E30211" s="27"/>
      <c r="F30211" s="27"/>
      <c r="G30211" s="1"/>
      <c r="H30211" s="1"/>
      <c r="I30211" s="1"/>
    </row>
    <row r="30212" spans="2:9">
      <c r="B30212" s="1"/>
      <c r="C30212" s="29"/>
      <c r="D30212" s="27"/>
      <c r="E30212" s="27"/>
      <c r="F30212" s="27"/>
      <c r="G30212" s="1"/>
      <c r="H30212" s="1"/>
      <c r="I30212" s="1"/>
    </row>
    <row r="30213" spans="2:9">
      <c r="B30213" s="1"/>
      <c r="C30213" s="29"/>
      <c r="D30213" s="27"/>
      <c r="E30213" s="27"/>
      <c r="F30213" s="27"/>
      <c r="G30213" s="1"/>
      <c r="H30213" s="1"/>
      <c r="I30213" s="1"/>
    </row>
    <row r="30214" spans="2:9">
      <c r="B30214" s="1"/>
      <c r="C30214" s="29"/>
      <c r="D30214" s="27"/>
      <c r="E30214" s="27"/>
      <c r="F30214" s="27"/>
      <c r="G30214" s="1"/>
      <c r="H30214" s="1"/>
      <c r="I30214" s="1"/>
    </row>
    <row r="30215" spans="2:9">
      <c r="B30215" s="1"/>
      <c r="C30215" s="29"/>
      <c r="D30215" s="27"/>
      <c r="E30215" s="27"/>
      <c r="F30215" s="27"/>
      <c r="G30215" s="1"/>
      <c r="H30215" s="1"/>
      <c r="I30215" s="1"/>
    </row>
    <row r="30216" spans="2:9">
      <c r="B30216" s="1"/>
      <c r="C30216" s="29"/>
      <c r="D30216" s="27"/>
      <c r="E30216" s="27"/>
      <c r="F30216" s="27"/>
      <c r="G30216" s="1"/>
      <c r="H30216" s="1"/>
      <c r="I30216" s="1"/>
    </row>
    <row r="30217" spans="2:9">
      <c r="B30217" s="1"/>
      <c r="C30217" s="29"/>
      <c r="D30217" s="27"/>
      <c r="E30217" s="27"/>
      <c r="F30217" s="27"/>
      <c r="G30217" s="1"/>
      <c r="H30217" s="1"/>
      <c r="I30217" s="1"/>
    </row>
    <row r="30218" spans="2:9">
      <c r="B30218" s="1"/>
      <c r="C30218" s="29"/>
      <c r="D30218" s="27"/>
      <c r="E30218" s="27"/>
      <c r="F30218" s="27"/>
      <c r="G30218" s="1"/>
      <c r="H30218" s="1"/>
      <c r="I30218" s="1"/>
    </row>
    <row r="30219" spans="2:9">
      <c r="B30219" s="1"/>
      <c r="C30219" s="29"/>
      <c r="D30219" s="27"/>
      <c r="E30219" s="27"/>
      <c r="F30219" s="27"/>
      <c r="G30219" s="1"/>
      <c r="H30219" s="1"/>
      <c r="I30219" s="1"/>
    </row>
    <row r="30220" spans="2:9">
      <c r="B30220" s="1"/>
      <c r="C30220" s="29"/>
      <c r="D30220" s="27"/>
      <c r="E30220" s="27"/>
      <c r="F30220" s="27"/>
      <c r="G30220" s="1"/>
      <c r="H30220" s="1"/>
      <c r="I30220" s="1"/>
    </row>
    <row r="30221" spans="2:9">
      <c r="B30221" s="1"/>
      <c r="C30221" s="29"/>
      <c r="D30221" s="27"/>
      <c r="E30221" s="27"/>
      <c r="F30221" s="27"/>
      <c r="G30221" s="1"/>
      <c r="H30221" s="1"/>
      <c r="I30221" s="1"/>
    </row>
    <row r="30222" spans="2:9">
      <c r="B30222" s="1"/>
      <c r="C30222" s="29"/>
      <c r="D30222" s="27"/>
      <c r="E30222" s="27"/>
      <c r="F30222" s="27"/>
      <c r="G30222" s="1"/>
      <c r="H30222" s="1"/>
      <c r="I30222" s="1"/>
    </row>
    <row r="30223" spans="2:9">
      <c r="B30223" s="1"/>
      <c r="C30223" s="29"/>
      <c r="D30223" s="27"/>
      <c r="E30223" s="27"/>
      <c r="F30223" s="27"/>
      <c r="G30223" s="1"/>
      <c r="H30223" s="1"/>
      <c r="I30223" s="1"/>
    </row>
    <row r="30224" spans="2:9">
      <c r="B30224" s="1"/>
      <c r="C30224" s="29"/>
      <c r="D30224" s="27"/>
      <c r="E30224" s="27"/>
      <c r="F30224" s="27"/>
      <c r="G30224" s="1"/>
      <c r="H30224" s="1"/>
      <c r="I30224" s="1"/>
    </row>
    <row r="30225" spans="2:9">
      <c r="B30225" s="1"/>
      <c r="C30225" s="29"/>
      <c r="D30225" s="27"/>
      <c r="E30225" s="27"/>
      <c r="F30225" s="27"/>
      <c r="G30225" s="1"/>
      <c r="H30225" s="1"/>
      <c r="I30225" s="1"/>
    </row>
    <row r="30226" spans="2:9">
      <c r="B30226" s="1"/>
      <c r="C30226" s="29"/>
      <c r="D30226" s="27"/>
      <c r="E30226" s="27"/>
      <c r="F30226" s="27"/>
      <c r="G30226" s="1"/>
      <c r="H30226" s="1"/>
      <c r="I30226" s="1"/>
    </row>
    <row r="30227" spans="2:9">
      <c r="B30227" s="1"/>
      <c r="C30227" s="29"/>
      <c r="D30227" s="27"/>
      <c r="E30227" s="27"/>
      <c r="F30227" s="27"/>
      <c r="G30227" s="1"/>
      <c r="H30227" s="1"/>
      <c r="I30227" s="1"/>
    </row>
    <row r="30228" spans="2:9">
      <c r="B30228" s="1"/>
      <c r="C30228" s="29"/>
      <c r="D30228" s="27"/>
      <c r="E30228" s="27"/>
      <c r="F30228" s="27"/>
      <c r="G30228" s="1"/>
      <c r="H30228" s="1"/>
      <c r="I30228" s="1"/>
    </row>
    <row r="30229" spans="2:9">
      <c r="B30229" s="1"/>
      <c r="C30229" s="29"/>
      <c r="D30229" s="27"/>
      <c r="E30229" s="27"/>
      <c r="F30229" s="27"/>
      <c r="G30229" s="1"/>
      <c r="H30229" s="1"/>
      <c r="I30229" s="1"/>
    </row>
    <row r="30230" spans="2:9">
      <c r="B30230" s="1"/>
      <c r="C30230" s="29"/>
      <c r="D30230" s="27"/>
      <c r="E30230" s="27"/>
      <c r="F30230" s="27"/>
      <c r="G30230" s="1"/>
      <c r="H30230" s="1"/>
      <c r="I30230" s="1"/>
    </row>
    <row r="30231" spans="2:9">
      <c r="B30231" s="1"/>
      <c r="C30231" s="29"/>
      <c r="D30231" s="27"/>
      <c r="E30231" s="27"/>
      <c r="F30231" s="27"/>
      <c r="G30231" s="1"/>
      <c r="H30231" s="1"/>
      <c r="I30231" s="1"/>
    </row>
    <row r="30232" spans="2:9">
      <c r="B30232" s="1"/>
      <c r="C30232" s="29"/>
      <c r="D30232" s="27"/>
      <c r="E30232" s="27"/>
      <c r="F30232" s="27"/>
      <c r="G30232" s="1"/>
      <c r="H30232" s="1"/>
      <c r="I30232" s="1"/>
    </row>
    <row r="30233" spans="2:9">
      <c r="B30233" s="1"/>
      <c r="C30233" s="29"/>
      <c r="D30233" s="27"/>
      <c r="E30233" s="27"/>
      <c r="F30233" s="27"/>
      <c r="G30233" s="1"/>
      <c r="H30233" s="1"/>
      <c r="I30233" s="1"/>
    </row>
    <row r="30234" spans="2:9">
      <c r="B30234" s="1"/>
      <c r="C30234" s="29"/>
      <c r="D30234" s="27"/>
      <c r="E30234" s="27"/>
      <c r="F30234" s="27"/>
      <c r="G30234" s="1"/>
      <c r="H30234" s="1"/>
      <c r="I30234" s="1"/>
    </row>
    <row r="30235" spans="2:9">
      <c r="B30235" s="1"/>
      <c r="C30235" s="29"/>
      <c r="D30235" s="27"/>
      <c r="E30235" s="27"/>
      <c r="F30235" s="27"/>
      <c r="G30235" s="1"/>
      <c r="H30235" s="1"/>
      <c r="I30235" s="1"/>
    </row>
    <row r="30236" spans="2:9">
      <c r="B30236" s="1"/>
      <c r="C30236" s="29"/>
      <c r="D30236" s="27"/>
      <c r="E30236" s="27"/>
      <c r="F30236" s="27"/>
      <c r="G30236" s="1"/>
      <c r="H30236" s="1"/>
      <c r="I30236" s="1"/>
    </row>
    <row r="30237" spans="2:9">
      <c r="B30237" s="1"/>
      <c r="C30237" s="29"/>
      <c r="D30237" s="27"/>
      <c r="E30237" s="27"/>
      <c r="F30237" s="27"/>
      <c r="G30237" s="1"/>
      <c r="H30237" s="1"/>
      <c r="I30237" s="1"/>
    </row>
    <row r="30238" spans="2:9">
      <c r="B30238" s="1"/>
      <c r="C30238" s="29"/>
      <c r="D30238" s="27"/>
      <c r="E30238" s="27"/>
      <c r="F30238" s="27"/>
      <c r="G30238" s="1"/>
      <c r="H30238" s="1"/>
      <c r="I30238" s="1"/>
    </row>
    <row r="30239" spans="2:9">
      <c r="B30239" s="1"/>
      <c r="C30239" s="29"/>
      <c r="D30239" s="27"/>
      <c r="E30239" s="27"/>
      <c r="F30239" s="27"/>
      <c r="G30239" s="1"/>
      <c r="H30239" s="1"/>
      <c r="I30239" s="1"/>
    </row>
    <row r="30240" spans="2:9">
      <c r="B30240" s="1"/>
      <c r="C30240" s="29"/>
      <c r="D30240" s="27"/>
      <c r="E30240" s="27"/>
      <c r="F30240" s="27"/>
      <c r="G30240" s="1"/>
      <c r="H30240" s="1"/>
      <c r="I30240" s="1"/>
    </row>
    <row r="30241" spans="2:9">
      <c r="B30241" s="1"/>
      <c r="C30241" s="29"/>
      <c r="D30241" s="27"/>
      <c r="E30241" s="27"/>
      <c r="F30241" s="27"/>
      <c r="G30241" s="1"/>
      <c r="H30241" s="1"/>
      <c r="I30241" s="1"/>
    </row>
    <row r="30242" spans="2:9">
      <c r="B30242" s="1"/>
      <c r="C30242" s="29"/>
      <c r="D30242" s="27"/>
      <c r="E30242" s="27"/>
      <c r="F30242" s="27"/>
      <c r="G30242" s="1"/>
      <c r="H30242" s="1"/>
      <c r="I30242" s="1"/>
    </row>
    <row r="30243" spans="2:9">
      <c r="B30243" s="1"/>
      <c r="C30243" s="29"/>
      <c r="D30243" s="27"/>
      <c r="E30243" s="27"/>
      <c r="F30243" s="27"/>
      <c r="G30243" s="1"/>
      <c r="H30243" s="1"/>
      <c r="I30243" s="1"/>
    </row>
    <row r="30244" spans="2:9">
      <c r="B30244" s="1"/>
      <c r="C30244" s="29"/>
      <c r="D30244" s="27"/>
      <c r="E30244" s="27"/>
      <c r="F30244" s="27"/>
      <c r="G30244" s="1"/>
      <c r="H30244" s="1"/>
      <c r="I30244" s="1"/>
    </row>
    <row r="30245" spans="2:9">
      <c r="B30245" s="1"/>
      <c r="C30245" s="29"/>
      <c r="D30245" s="27"/>
      <c r="E30245" s="27"/>
      <c r="F30245" s="27"/>
      <c r="G30245" s="1"/>
      <c r="H30245" s="1"/>
      <c r="I30245" s="1"/>
    </row>
    <row r="30246" spans="2:9">
      <c r="B30246" s="1"/>
      <c r="C30246" s="29"/>
      <c r="D30246" s="27"/>
      <c r="E30246" s="27"/>
      <c r="F30246" s="27"/>
      <c r="G30246" s="1"/>
      <c r="H30246" s="1"/>
      <c r="I30246" s="1"/>
    </row>
    <row r="30247" spans="2:9">
      <c r="B30247" s="1"/>
      <c r="C30247" s="29"/>
      <c r="D30247" s="27"/>
      <c r="E30247" s="27"/>
      <c r="F30247" s="27"/>
      <c r="G30247" s="1"/>
      <c r="H30247" s="1"/>
      <c r="I30247" s="1"/>
    </row>
    <row r="30248" spans="2:9">
      <c r="B30248" s="1"/>
      <c r="C30248" s="29"/>
      <c r="D30248" s="27"/>
      <c r="E30248" s="27"/>
      <c r="F30248" s="27"/>
      <c r="G30248" s="1"/>
      <c r="H30248" s="1"/>
      <c r="I30248" s="1"/>
    </row>
    <row r="30249" spans="2:9">
      <c r="B30249" s="1"/>
      <c r="C30249" s="29"/>
      <c r="D30249" s="27"/>
      <c r="E30249" s="27"/>
      <c r="F30249" s="27"/>
      <c r="G30249" s="1"/>
      <c r="H30249" s="1"/>
      <c r="I30249" s="1"/>
    </row>
    <row r="30250" spans="2:9">
      <c r="B30250" s="1"/>
      <c r="C30250" s="29"/>
      <c r="D30250" s="27"/>
      <c r="E30250" s="27"/>
      <c r="F30250" s="27"/>
      <c r="G30250" s="1"/>
      <c r="H30250" s="1"/>
      <c r="I30250" s="1"/>
    </row>
    <row r="30251" spans="2:9">
      <c r="B30251" s="1"/>
      <c r="C30251" s="29"/>
      <c r="D30251" s="27"/>
      <c r="E30251" s="27"/>
      <c r="F30251" s="27"/>
      <c r="G30251" s="1"/>
      <c r="H30251" s="1"/>
      <c r="I30251" s="1"/>
    </row>
    <row r="30252" spans="2:9">
      <c r="B30252" s="1"/>
      <c r="C30252" s="29"/>
      <c r="D30252" s="27"/>
      <c r="E30252" s="27"/>
      <c r="F30252" s="27"/>
      <c r="G30252" s="1"/>
      <c r="H30252" s="1"/>
      <c r="I30252" s="1"/>
    </row>
    <row r="30253" spans="2:9">
      <c r="B30253" s="1"/>
      <c r="C30253" s="29"/>
      <c r="D30253" s="27"/>
      <c r="E30253" s="27"/>
      <c r="F30253" s="27"/>
      <c r="G30253" s="1"/>
      <c r="H30253" s="1"/>
      <c r="I30253" s="1"/>
    </row>
    <row r="30254" spans="2:9">
      <c r="B30254" s="1"/>
      <c r="C30254" s="29"/>
      <c r="D30254" s="27"/>
      <c r="E30254" s="27"/>
      <c r="F30254" s="27"/>
      <c r="G30254" s="1"/>
      <c r="H30254" s="1"/>
      <c r="I30254" s="1"/>
    </row>
    <row r="30255" spans="2:9">
      <c r="B30255" s="1"/>
      <c r="C30255" s="29"/>
      <c r="D30255" s="27"/>
      <c r="E30255" s="27"/>
      <c r="F30255" s="27"/>
      <c r="G30255" s="1"/>
      <c r="H30255" s="1"/>
      <c r="I30255" s="1"/>
    </row>
    <row r="30256" spans="2:9">
      <c r="B30256" s="1"/>
      <c r="C30256" s="29"/>
      <c r="D30256" s="27"/>
      <c r="E30256" s="27"/>
      <c r="F30256" s="27"/>
      <c r="G30256" s="1"/>
      <c r="H30256" s="1"/>
      <c r="I30256" s="1"/>
    </row>
    <row r="30257" spans="2:9">
      <c r="B30257" s="1"/>
      <c r="C30257" s="29"/>
      <c r="D30257" s="27"/>
      <c r="E30257" s="27"/>
      <c r="F30257" s="27"/>
      <c r="G30257" s="1"/>
      <c r="H30257" s="1"/>
      <c r="I30257" s="1"/>
    </row>
    <row r="30258" spans="2:9">
      <c r="B30258" s="1"/>
      <c r="C30258" s="29"/>
      <c r="D30258" s="27"/>
      <c r="E30258" s="27"/>
      <c r="F30258" s="27"/>
      <c r="G30258" s="1"/>
      <c r="H30258" s="1"/>
      <c r="I30258" s="1"/>
    </row>
    <row r="30259" spans="2:9">
      <c r="B30259" s="1"/>
      <c r="C30259" s="29"/>
      <c r="D30259" s="27"/>
      <c r="E30259" s="27"/>
      <c r="F30259" s="27"/>
      <c r="G30259" s="1"/>
      <c r="H30259" s="1"/>
      <c r="I30259" s="1"/>
    </row>
    <row r="30260" spans="2:9">
      <c r="B30260" s="1"/>
      <c r="C30260" s="29"/>
      <c r="D30260" s="27"/>
      <c r="E30260" s="27"/>
      <c r="F30260" s="27"/>
      <c r="G30260" s="1"/>
      <c r="H30260" s="1"/>
      <c r="I30260" s="1"/>
    </row>
    <row r="30261" spans="2:9">
      <c r="B30261" s="1"/>
      <c r="C30261" s="29"/>
      <c r="D30261" s="27"/>
      <c r="E30261" s="27"/>
      <c r="F30261" s="27"/>
      <c r="G30261" s="1"/>
      <c r="H30261" s="1"/>
      <c r="I30261" s="1"/>
    </row>
    <row r="30262" spans="2:9">
      <c r="B30262" s="1"/>
      <c r="C30262" s="29"/>
      <c r="D30262" s="27"/>
      <c r="E30262" s="27"/>
      <c r="F30262" s="27"/>
      <c r="G30262" s="1"/>
      <c r="H30262" s="1"/>
      <c r="I30262" s="1"/>
    </row>
    <row r="30263" spans="2:9">
      <c r="B30263" s="1"/>
      <c r="C30263" s="29"/>
      <c r="D30263" s="27"/>
      <c r="E30263" s="27"/>
      <c r="F30263" s="27"/>
      <c r="G30263" s="1"/>
      <c r="H30263" s="1"/>
      <c r="I30263" s="1"/>
    </row>
    <row r="30264" spans="2:9">
      <c r="B30264" s="1"/>
      <c r="C30264" s="29"/>
      <c r="D30264" s="27"/>
      <c r="E30264" s="27"/>
      <c r="F30264" s="27"/>
      <c r="G30264" s="1"/>
      <c r="H30264" s="1"/>
      <c r="I30264" s="1"/>
    </row>
    <row r="30265" spans="2:9">
      <c r="B30265" s="1"/>
      <c r="C30265" s="29"/>
      <c r="D30265" s="27"/>
      <c r="E30265" s="27"/>
      <c r="F30265" s="27"/>
      <c r="G30265" s="1"/>
      <c r="H30265" s="1"/>
      <c r="I30265" s="1"/>
    </row>
    <row r="30266" spans="2:9">
      <c r="B30266" s="1"/>
      <c r="C30266" s="29"/>
      <c r="D30266" s="27"/>
      <c r="E30266" s="27"/>
      <c r="F30266" s="27"/>
      <c r="G30266" s="1"/>
      <c r="H30266" s="1"/>
      <c r="I30266" s="1"/>
    </row>
    <row r="30267" spans="2:9">
      <c r="B30267" s="1"/>
      <c r="C30267" s="29"/>
      <c r="D30267" s="27"/>
      <c r="E30267" s="27"/>
      <c r="F30267" s="27"/>
      <c r="G30267" s="1"/>
      <c r="H30267" s="1"/>
      <c r="I30267" s="1"/>
    </row>
    <row r="30268" spans="2:9">
      <c r="B30268" s="1"/>
      <c r="C30268" s="29"/>
      <c r="D30268" s="27"/>
      <c r="E30268" s="27"/>
      <c r="F30268" s="27"/>
      <c r="G30268" s="1"/>
      <c r="H30268" s="1"/>
      <c r="I30268" s="1"/>
    </row>
    <row r="30269" spans="2:9">
      <c r="B30269" s="1"/>
      <c r="C30269" s="29"/>
      <c r="D30269" s="27"/>
      <c r="E30269" s="27"/>
      <c r="F30269" s="27"/>
      <c r="G30269" s="1"/>
      <c r="H30269" s="1"/>
      <c r="I30269" s="1"/>
    </row>
    <row r="30270" spans="2:9">
      <c r="B30270" s="1"/>
      <c r="C30270" s="29"/>
      <c r="D30270" s="27"/>
      <c r="E30270" s="27"/>
      <c r="F30270" s="27"/>
      <c r="G30270" s="1"/>
      <c r="H30270" s="1"/>
      <c r="I30270" s="1"/>
    </row>
    <row r="30271" spans="2:9">
      <c r="B30271" s="1"/>
      <c r="C30271" s="29"/>
      <c r="D30271" s="27"/>
      <c r="E30271" s="27"/>
      <c r="F30271" s="27"/>
      <c r="G30271" s="1"/>
      <c r="H30271" s="1"/>
      <c r="I30271" s="1"/>
    </row>
    <row r="30272" spans="2:9">
      <c r="B30272" s="1"/>
      <c r="C30272" s="29"/>
      <c r="D30272" s="27"/>
      <c r="E30272" s="27"/>
      <c r="F30272" s="27"/>
      <c r="G30272" s="1"/>
      <c r="H30272" s="1"/>
      <c r="I30272" s="1"/>
    </row>
    <row r="30273" spans="2:9">
      <c r="B30273" s="1"/>
      <c r="C30273" s="29"/>
      <c r="D30273" s="27"/>
      <c r="E30273" s="27"/>
      <c r="F30273" s="27"/>
      <c r="G30273" s="1"/>
      <c r="H30273" s="1"/>
      <c r="I30273" s="1"/>
    </row>
    <row r="30274" spans="2:9">
      <c r="B30274" s="1"/>
      <c r="C30274" s="29"/>
      <c r="D30274" s="27"/>
      <c r="E30274" s="27"/>
      <c r="F30274" s="27"/>
      <c r="G30274" s="1"/>
      <c r="H30274" s="1"/>
      <c r="I30274" s="1"/>
    </row>
    <row r="30275" spans="2:9">
      <c r="B30275" s="1"/>
      <c r="C30275" s="29"/>
      <c r="D30275" s="27"/>
      <c r="E30275" s="27"/>
      <c r="F30275" s="27"/>
      <c r="G30275" s="1"/>
      <c r="H30275" s="1"/>
      <c r="I30275" s="1"/>
    </row>
    <row r="30276" spans="2:9">
      <c r="B30276" s="1"/>
      <c r="C30276" s="29"/>
      <c r="D30276" s="27"/>
      <c r="E30276" s="27"/>
      <c r="F30276" s="27"/>
      <c r="G30276" s="1"/>
      <c r="H30276" s="1"/>
      <c r="I30276" s="1"/>
    </row>
    <row r="30277" spans="2:9">
      <c r="B30277" s="1"/>
      <c r="C30277" s="29"/>
      <c r="D30277" s="27"/>
      <c r="E30277" s="27"/>
      <c r="F30277" s="27"/>
      <c r="G30277" s="1"/>
      <c r="H30277" s="1"/>
      <c r="I30277" s="1"/>
    </row>
    <row r="30278" spans="2:9">
      <c r="B30278" s="1"/>
      <c r="C30278" s="29"/>
      <c r="D30278" s="27"/>
      <c r="E30278" s="27"/>
      <c r="F30278" s="27"/>
      <c r="G30278" s="1"/>
      <c r="H30278" s="1"/>
      <c r="I30278" s="1"/>
    </row>
    <row r="30279" spans="2:9">
      <c r="B30279" s="1"/>
      <c r="C30279" s="29"/>
      <c r="D30279" s="27"/>
      <c r="E30279" s="27"/>
      <c r="F30279" s="27"/>
      <c r="G30279" s="1"/>
      <c r="H30279" s="1"/>
      <c r="I30279" s="1"/>
    </row>
    <row r="30280" spans="2:9">
      <c r="B30280" s="1"/>
      <c r="C30280" s="29"/>
      <c r="D30280" s="27"/>
      <c r="E30280" s="27"/>
      <c r="F30280" s="27"/>
      <c r="G30280" s="1"/>
      <c r="H30280" s="1"/>
      <c r="I30280" s="1"/>
    </row>
    <row r="30281" spans="2:9">
      <c r="B30281" s="1"/>
      <c r="C30281" s="29"/>
      <c r="D30281" s="27"/>
      <c r="E30281" s="27"/>
      <c r="F30281" s="27"/>
      <c r="G30281" s="1"/>
      <c r="H30281" s="1"/>
      <c r="I30281" s="1"/>
    </row>
    <row r="30282" spans="2:9">
      <c r="B30282" s="1"/>
      <c r="C30282" s="29"/>
      <c r="D30282" s="27"/>
      <c r="E30282" s="27"/>
      <c r="F30282" s="27"/>
      <c r="G30282" s="1"/>
      <c r="H30282" s="1"/>
      <c r="I30282" s="1"/>
    </row>
    <row r="30283" spans="2:9">
      <c r="B30283" s="1"/>
      <c r="C30283" s="29"/>
      <c r="D30283" s="27"/>
      <c r="E30283" s="27"/>
      <c r="F30283" s="27"/>
      <c r="G30283" s="1"/>
      <c r="H30283" s="1"/>
      <c r="I30283" s="1"/>
    </row>
    <row r="30284" spans="2:9">
      <c r="B30284" s="1"/>
      <c r="C30284" s="29"/>
      <c r="D30284" s="27"/>
      <c r="E30284" s="27"/>
      <c r="F30284" s="27"/>
      <c r="G30284" s="1"/>
      <c r="H30284" s="1"/>
      <c r="I30284" s="1"/>
    </row>
    <row r="30285" spans="2:9">
      <c r="B30285" s="1"/>
      <c r="C30285" s="29"/>
      <c r="D30285" s="27"/>
      <c r="E30285" s="27"/>
      <c r="F30285" s="27"/>
      <c r="G30285" s="1"/>
      <c r="H30285" s="1"/>
      <c r="I30285" s="1"/>
    </row>
    <row r="30286" spans="2:9">
      <c r="B30286" s="1"/>
      <c r="C30286" s="29"/>
      <c r="D30286" s="27"/>
      <c r="E30286" s="27"/>
      <c r="F30286" s="27"/>
      <c r="G30286" s="1"/>
      <c r="H30286" s="1"/>
      <c r="I30286" s="1"/>
    </row>
    <row r="30287" spans="2:9">
      <c r="B30287" s="1"/>
      <c r="C30287" s="29"/>
      <c r="D30287" s="27"/>
      <c r="E30287" s="27"/>
      <c r="F30287" s="27"/>
      <c r="G30287" s="1"/>
      <c r="H30287" s="1"/>
      <c r="I30287" s="1"/>
    </row>
    <row r="30288" spans="2:9">
      <c r="B30288" s="1"/>
      <c r="C30288" s="29"/>
      <c r="D30288" s="27"/>
      <c r="E30288" s="27"/>
      <c r="F30288" s="27"/>
      <c r="G30288" s="1"/>
      <c r="H30288" s="1"/>
      <c r="I30288" s="1"/>
    </row>
    <row r="30289" spans="2:9">
      <c r="B30289" s="1"/>
      <c r="C30289" s="29"/>
      <c r="D30289" s="27"/>
      <c r="E30289" s="27"/>
      <c r="F30289" s="27"/>
      <c r="G30289" s="1"/>
      <c r="H30289" s="1"/>
      <c r="I30289" s="1"/>
    </row>
    <row r="30290" spans="2:9">
      <c r="B30290" s="1"/>
      <c r="C30290" s="29"/>
      <c r="D30290" s="27"/>
      <c r="E30290" s="27"/>
      <c r="F30290" s="27"/>
      <c r="G30290" s="1"/>
      <c r="H30290" s="1"/>
      <c r="I30290" s="1"/>
    </row>
    <row r="30291" spans="2:9">
      <c r="B30291" s="1"/>
      <c r="C30291" s="29"/>
      <c r="D30291" s="27"/>
      <c r="E30291" s="27"/>
      <c r="F30291" s="27"/>
      <c r="G30291" s="1"/>
      <c r="H30291" s="1"/>
      <c r="I30291" s="1"/>
    </row>
    <row r="30292" spans="2:9">
      <c r="B30292" s="1"/>
      <c r="C30292" s="29"/>
      <c r="D30292" s="27"/>
      <c r="E30292" s="27"/>
      <c r="F30292" s="27"/>
      <c r="G30292" s="1"/>
      <c r="H30292" s="1"/>
      <c r="I30292" s="1"/>
    </row>
    <row r="30293" spans="2:9">
      <c r="B30293" s="1"/>
      <c r="C30293" s="29"/>
      <c r="D30293" s="27"/>
      <c r="E30293" s="27"/>
      <c r="F30293" s="27"/>
      <c r="G30293" s="1"/>
      <c r="H30293" s="1"/>
      <c r="I30293" s="1"/>
    </row>
    <row r="30294" spans="2:9">
      <c r="B30294" s="1"/>
      <c r="C30294" s="29"/>
      <c r="D30294" s="27"/>
      <c r="E30294" s="27"/>
      <c r="F30294" s="27"/>
      <c r="G30294" s="1"/>
      <c r="H30294" s="1"/>
      <c r="I30294" s="1"/>
    </row>
    <row r="30295" spans="2:9">
      <c r="B30295" s="1"/>
      <c r="C30295" s="29"/>
      <c r="D30295" s="27"/>
      <c r="E30295" s="27"/>
      <c r="F30295" s="27"/>
      <c r="G30295" s="1"/>
      <c r="H30295" s="1"/>
      <c r="I30295" s="1"/>
    </row>
    <row r="30296" spans="2:9">
      <c r="B30296" s="1"/>
      <c r="C30296" s="29"/>
      <c r="D30296" s="27"/>
      <c r="E30296" s="27"/>
      <c r="F30296" s="27"/>
      <c r="G30296" s="1"/>
      <c r="H30296" s="1"/>
      <c r="I30296" s="1"/>
    </row>
    <row r="30297" spans="2:9">
      <c r="B30297" s="1"/>
      <c r="C30297" s="29"/>
      <c r="D30297" s="27"/>
      <c r="E30297" s="27"/>
      <c r="F30297" s="27"/>
      <c r="G30297" s="1"/>
      <c r="H30297" s="1"/>
      <c r="I30297" s="1"/>
    </row>
    <row r="30298" spans="2:9">
      <c r="B30298" s="1"/>
      <c r="C30298" s="29"/>
      <c r="D30298" s="27"/>
      <c r="E30298" s="27"/>
      <c r="F30298" s="27"/>
      <c r="G30298" s="1"/>
      <c r="H30298" s="1"/>
      <c r="I30298" s="1"/>
    </row>
    <row r="30299" spans="2:9">
      <c r="B30299" s="1"/>
      <c r="C30299" s="29"/>
      <c r="D30299" s="27"/>
      <c r="E30299" s="27"/>
      <c r="F30299" s="27"/>
      <c r="G30299" s="1"/>
      <c r="H30299" s="1"/>
      <c r="I30299" s="1"/>
    </row>
    <row r="30300" spans="2:9">
      <c r="B30300" s="1"/>
      <c r="C30300" s="29"/>
      <c r="D30300" s="27"/>
      <c r="E30300" s="27"/>
      <c r="F30300" s="27"/>
      <c r="G30300" s="1"/>
      <c r="H30300" s="1"/>
      <c r="I30300" s="1"/>
    </row>
    <row r="30301" spans="2:9">
      <c r="B30301" s="1"/>
      <c r="C30301" s="29"/>
      <c r="D30301" s="27"/>
      <c r="E30301" s="27"/>
      <c r="F30301" s="27"/>
      <c r="G30301" s="1"/>
      <c r="H30301" s="1"/>
      <c r="I30301" s="1"/>
    </row>
    <row r="30302" spans="2:9">
      <c r="B30302" s="1"/>
      <c r="C30302" s="29"/>
      <c r="D30302" s="27"/>
      <c r="E30302" s="27"/>
      <c r="F30302" s="27"/>
      <c r="G30302" s="1"/>
      <c r="H30302" s="1"/>
      <c r="I30302" s="1"/>
    </row>
    <row r="30303" spans="2:9">
      <c r="B30303" s="1"/>
      <c r="C30303" s="29"/>
      <c r="D30303" s="27"/>
      <c r="E30303" s="27"/>
      <c r="F30303" s="27"/>
      <c r="G30303" s="1"/>
      <c r="H30303" s="1"/>
      <c r="I30303" s="1"/>
    </row>
    <row r="30304" spans="2:9">
      <c r="B30304" s="1"/>
      <c r="C30304" s="29"/>
      <c r="D30304" s="27"/>
      <c r="E30304" s="27"/>
      <c r="F30304" s="27"/>
      <c r="G30304" s="1"/>
      <c r="H30304" s="1"/>
      <c r="I30304" s="1"/>
    </row>
    <row r="30305" spans="2:9">
      <c r="B30305" s="1"/>
      <c r="C30305" s="29"/>
      <c r="D30305" s="27"/>
      <c r="E30305" s="27"/>
      <c r="F30305" s="27"/>
      <c r="G30305" s="1"/>
      <c r="H30305" s="1"/>
      <c r="I30305" s="1"/>
    </row>
    <row r="30306" spans="2:9">
      <c r="B30306" s="1"/>
      <c r="C30306" s="29"/>
      <c r="D30306" s="27"/>
      <c r="E30306" s="27"/>
      <c r="F30306" s="27"/>
      <c r="G30306" s="1"/>
      <c r="H30306" s="1"/>
      <c r="I30306" s="1"/>
    </row>
    <row r="30307" spans="2:9">
      <c r="B30307" s="1"/>
      <c r="C30307" s="29"/>
      <c r="D30307" s="27"/>
      <c r="E30307" s="27"/>
      <c r="F30307" s="27"/>
      <c r="G30307" s="1"/>
      <c r="H30307" s="1"/>
      <c r="I30307" s="1"/>
    </row>
    <row r="30308" spans="2:9">
      <c r="B30308" s="1"/>
      <c r="C30308" s="29"/>
      <c r="D30308" s="27"/>
      <c r="E30308" s="27"/>
      <c r="F30308" s="27"/>
      <c r="G30308" s="1"/>
      <c r="H30308" s="1"/>
      <c r="I30308" s="1"/>
    </row>
    <row r="30309" spans="2:9">
      <c r="B30309" s="1"/>
      <c r="C30309" s="29"/>
      <c r="D30309" s="27"/>
      <c r="E30309" s="27"/>
      <c r="F30309" s="27"/>
      <c r="G30309" s="1"/>
      <c r="H30309" s="1"/>
      <c r="I30309" s="1"/>
    </row>
    <row r="30310" spans="2:9">
      <c r="B30310" s="1"/>
      <c r="C30310" s="29"/>
      <c r="D30310" s="27"/>
      <c r="E30310" s="27"/>
      <c r="F30310" s="27"/>
      <c r="G30310" s="1"/>
      <c r="H30310" s="1"/>
      <c r="I30310" s="1"/>
    </row>
    <row r="30311" spans="2:9">
      <c r="B30311" s="1"/>
      <c r="C30311" s="29"/>
      <c r="D30311" s="27"/>
      <c r="E30311" s="27"/>
      <c r="F30311" s="27"/>
      <c r="G30311" s="1"/>
      <c r="H30311" s="1"/>
      <c r="I30311" s="1"/>
    </row>
    <row r="30312" spans="2:9">
      <c r="B30312" s="1"/>
      <c r="C30312" s="29"/>
      <c r="D30312" s="27"/>
      <c r="E30312" s="27"/>
      <c r="F30312" s="27"/>
      <c r="G30312" s="1"/>
      <c r="H30312" s="1"/>
      <c r="I30312" s="1"/>
    </row>
    <row r="30313" spans="2:9">
      <c r="B30313" s="1"/>
      <c r="C30313" s="29"/>
      <c r="D30313" s="27"/>
      <c r="E30313" s="27"/>
      <c r="F30313" s="27"/>
      <c r="G30313" s="1"/>
      <c r="H30313" s="1"/>
      <c r="I30313" s="1"/>
    </row>
    <row r="30314" spans="2:9">
      <c r="B30314" s="1"/>
      <c r="C30314" s="29"/>
      <c r="D30314" s="27"/>
      <c r="E30314" s="27"/>
      <c r="F30314" s="27"/>
      <c r="G30314" s="1"/>
      <c r="H30314" s="1"/>
      <c r="I30314" s="1"/>
    </row>
    <row r="30315" spans="2:9">
      <c r="B30315" s="1"/>
      <c r="C30315" s="29"/>
      <c r="D30315" s="27"/>
      <c r="E30315" s="27"/>
      <c r="F30315" s="27"/>
      <c r="G30315" s="1"/>
      <c r="H30315" s="1"/>
      <c r="I30315" s="1"/>
    </row>
    <row r="30316" spans="2:9">
      <c r="B30316" s="1"/>
      <c r="C30316" s="29"/>
      <c r="D30316" s="27"/>
      <c r="E30316" s="27"/>
      <c r="F30316" s="27"/>
      <c r="G30316" s="1"/>
      <c r="H30316" s="1"/>
      <c r="I30316" s="1"/>
    </row>
    <row r="30317" spans="2:9">
      <c r="B30317" s="1"/>
      <c r="C30317" s="29"/>
      <c r="D30317" s="27"/>
      <c r="E30317" s="27"/>
      <c r="F30317" s="27"/>
      <c r="G30317" s="1"/>
      <c r="H30317" s="1"/>
      <c r="I30317" s="1"/>
    </row>
    <row r="30318" spans="2:9">
      <c r="B30318" s="1"/>
      <c r="C30318" s="29"/>
      <c r="D30318" s="27"/>
      <c r="E30318" s="27"/>
      <c r="F30318" s="27"/>
      <c r="G30318" s="1"/>
      <c r="H30318" s="1"/>
      <c r="I30318" s="1"/>
    </row>
    <row r="30319" spans="2:9">
      <c r="B30319" s="1"/>
      <c r="C30319" s="29"/>
      <c r="D30319" s="27"/>
      <c r="E30319" s="27"/>
      <c r="F30319" s="27"/>
      <c r="G30319" s="1"/>
      <c r="H30319" s="1"/>
      <c r="I30319" s="1"/>
    </row>
    <row r="30320" spans="2:9">
      <c r="B30320" s="1"/>
      <c r="C30320" s="29"/>
      <c r="D30320" s="27"/>
      <c r="E30320" s="27"/>
      <c r="F30320" s="27"/>
      <c r="G30320" s="1"/>
      <c r="H30320" s="1"/>
      <c r="I30320" s="1"/>
    </row>
    <row r="30321" spans="2:9">
      <c r="B30321" s="1"/>
      <c r="C30321" s="29"/>
      <c r="D30321" s="27"/>
      <c r="E30321" s="27"/>
      <c r="F30321" s="27"/>
      <c r="G30321" s="1"/>
      <c r="H30321" s="1"/>
      <c r="I30321" s="1"/>
    </row>
    <row r="30322" spans="2:9">
      <c r="B30322" s="1"/>
      <c r="C30322" s="29"/>
      <c r="D30322" s="27"/>
      <c r="E30322" s="27"/>
      <c r="F30322" s="27"/>
      <c r="G30322" s="1"/>
      <c r="H30322" s="1"/>
      <c r="I30322" s="1"/>
    </row>
    <row r="30323" spans="2:9">
      <c r="B30323" s="1"/>
      <c r="C30323" s="29"/>
      <c r="D30323" s="27"/>
      <c r="E30323" s="27"/>
      <c r="F30323" s="27"/>
      <c r="G30323" s="1"/>
      <c r="H30323" s="1"/>
      <c r="I30323" s="1"/>
    </row>
    <row r="30324" spans="2:9">
      <c r="B30324" s="1"/>
      <c r="C30324" s="29"/>
      <c r="D30324" s="27"/>
      <c r="E30324" s="27"/>
      <c r="F30324" s="27"/>
      <c r="G30324" s="1"/>
      <c r="H30324" s="1"/>
      <c r="I30324" s="1"/>
    </row>
    <row r="30325" spans="2:9">
      <c r="B30325" s="1"/>
      <c r="C30325" s="29"/>
      <c r="D30325" s="27"/>
      <c r="E30325" s="27"/>
      <c r="F30325" s="27"/>
      <c r="G30325" s="1"/>
      <c r="H30325" s="1"/>
      <c r="I30325" s="1"/>
    </row>
    <row r="30326" spans="2:9">
      <c r="B30326" s="1"/>
      <c r="C30326" s="29"/>
      <c r="D30326" s="27"/>
      <c r="E30326" s="27"/>
      <c r="F30326" s="27"/>
      <c r="G30326" s="1"/>
      <c r="H30326" s="1"/>
      <c r="I30326" s="1"/>
    </row>
    <row r="30327" spans="2:9">
      <c r="B30327" s="1"/>
      <c r="C30327" s="29"/>
      <c r="D30327" s="27"/>
      <c r="E30327" s="27"/>
      <c r="F30327" s="27"/>
      <c r="G30327" s="1"/>
      <c r="H30327" s="1"/>
      <c r="I30327" s="1"/>
    </row>
    <row r="30328" spans="2:9">
      <c r="B30328" s="1"/>
      <c r="C30328" s="29"/>
      <c r="D30328" s="27"/>
      <c r="E30328" s="27"/>
      <c r="F30328" s="27"/>
      <c r="G30328" s="1"/>
      <c r="H30328" s="1"/>
      <c r="I30328" s="1"/>
    </row>
    <row r="30329" spans="2:9">
      <c r="B30329" s="1"/>
      <c r="C30329" s="29"/>
      <c r="D30329" s="27"/>
      <c r="E30329" s="27"/>
      <c r="F30329" s="27"/>
      <c r="G30329" s="1"/>
      <c r="H30329" s="1"/>
      <c r="I30329" s="1"/>
    </row>
    <row r="30330" spans="2:9">
      <c r="B30330" s="1"/>
      <c r="C30330" s="29"/>
      <c r="D30330" s="27"/>
      <c r="E30330" s="27"/>
      <c r="F30330" s="27"/>
      <c r="G30330" s="1"/>
      <c r="H30330" s="1"/>
      <c r="I30330" s="1"/>
    </row>
    <row r="30331" spans="2:9">
      <c r="B30331" s="1"/>
      <c r="C30331" s="29"/>
      <c r="D30331" s="27"/>
      <c r="E30331" s="27"/>
      <c r="F30331" s="27"/>
      <c r="G30331" s="1"/>
      <c r="H30331" s="1"/>
      <c r="I30331" s="1"/>
    </row>
    <row r="30332" spans="2:9">
      <c r="B30332" s="1"/>
      <c r="C30332" s="29"/>
      <c r="D30332" s="27"/>
      <c r="E30332" s="27"/>
      <c r="F30332" s="27"/>
      <c r="G30332" s="1"/>
      <c r="H30332" s="1"/>
      <c r="I30332" s="1"/>
    </row>
    <row r="30333" spans="2:9">
      <c r="B30333" s="1"/>
      <c r="C30333" s="29"/>
      <c r="D30333" s="27"/>
      <c r="E30333" s="27"/>
      <c r="F30333" s="27"/>
      <c r="G30333" s="1"/>
      <c r="H30333" s="1"/>
      <c r="I30333" s="1"/>
    </row>
    <row r="30334" spans="2:9">
      <c r="B30334" s="1"/>
      <c r="C30334" s="29"/>
      <c r="D30334" s="27"/>
      <c r="E30334" s="27"/>
      <c r="F30334" s="27"/>
      <c r="G30334" s="1"/>
      <c r="H30334" s="1"/>
      <c r="I30334" s="1"/>
    </row>
    <row r="30335" spans="2:9">
      <c r="B30335" s="1"/>
      <c r="C30335" s="29"/>
      <c r="D30335" s="27"/>
      <c r="E30335" s="27"/>
      <c r="F30335" s="27"/>
      <c r="G30335" s="1"/>
      <c r="H30335" s="1"/>
      <c r="I30335" s="1"/>
    </row>
    <row r="30336" spans="2:9">
      <c r="B30336" s="1"/>
      <c r="C30336" s="29"/>
      <c r="D30336" s="27"/>
      <c r="E30336" s="27"/>
      <c r="F30336" s="27"/>
      <c r="G30336" s="1"/>
      <c r="H30336" s="1"/>
      <c r="I30336" s="1"/>
    </row>
    <row r="30337" spans="2:9">
      <c r="B30337" s="1"/>
      <c r="C30337" s="29"/>
      <c r="D30337" s="27"/>
      <c r="E30337" s="27"/>
      <c r="F30337" s="27"/>
      <c r="G30337" s="1"/>
      <c r="H30337" s="1"/>
      <c r="I30337" s="1"/>
    </row>
    <row r="30338" spans="2:9">
      <c r="B30338" s="1"/>
      <c r="C30338" s="29"/>
      <c r="D30338" s="27"/>
      <c r="E30338" s="27"/>
      <c r="F30338" s="27"/>
      <c r="G30338" s="1"/>
      <c r="H30338" s="1"/>
      <c r="I30338" s="1"/>
    </row>
    <row r="30339" spans="2:9">
      <c r="B30339" s="1"/>
      <c r="C30339" s="29"/>
      <c r="D30339" s="27"/>
      <c r="E30339" s="27"/>
      <c r="F30339" s="27"/>
      <c r="G30339" s="1"/>
      <c r="H30339" s="1"/>
      <c r="I30339" s="1"/>
    </row>
    <row r="30340" spans="2:9">
      <c r="B30340" s="1"/>
      <c r="C30340" s="29"/>
      <c r="D30340" s="27"/>
      <c r="E30340" s="27"/>
      <c r="F30340" s="27"/>
      <c r="G30340" s="1"/>
      <c r="H30340" s="1"/>
      <c r="I30340" s="1"/>
    </row>
    <row r="30341" spans="2:9">
      <c r="B30341" s="1"/>
      <c r="C30341" s="29"/>
      <c r="D30341" s="27"/>
      <c r="E30341" s="27"/>
      <c r="F30341" s="27"/>
      <c r="G30341" s="1"/>
      <c r="H30341" s="1"/>
      <c r="I30341" s="1"/>
    </row>
    <row r="30342" spans="2:9">
      <c r="B30342" s="1"/>
      <c r="C30342" s="29"/>
      <c r="D30342" s="27"/>
      <c r="E30342" s="27"/>
      <c r="F30342" s="27"/>
      <c r="G30342" s="1"/>
      <c r="H30342" s="1"/>
      <c r="I30342" s="1"/>
    </row>
    <row r="30343" spans="2:9">
      <c r="B30343" s="1"/>
      <c r="C30343" s="29"/>
      <c r="D30343" s="27"/>
      <c r="E30343" s="27"/>
      <c r="F30343" s="27"/>
      <c r="G30343" s="1"/>
      <c r="H30343" s="1"/>
      <c r="I30343" s="1"/>
    </row>
    <row r="30344" spans="2:9">
      <c r="B30344" s="1"/>
      <c r="C30344" s="29"/>
      <c r="D30344" s="27"/>
      <c r="E30344" s="27"/>
      <c r="F30344" s="27"/>
      <c r="G30344" s="1"/>
      <c r="H30344" s="1"/>
      <c r="I30344" s="1"/>
    </row>
    <row r="30345" spans="2:9">
      <c r="B30345" s="1"/>
      <c r="C30345" s="29"/>
      <c r="D30345" s="27"/>
      <c r="E30345" s="27"/>
      <c r="F30345" s="27"/>
      <c r="G30345" s="1"/>
      <c r="H30345" s="1"/>
      <c r="I30345" s="1"/>
    </row>
    <row r="30346" spans="2:9">
      <c r="B30346" s="1"/>
      <c r="C30346" s="29"/>
      <c r="D30346" s="27"/>
      <c r="E30346" s="27"/>
      <c r="F30346" s="27"/>
      <c r="G30346" s="1"/>
      <c r="H30346" s="1"/>
      <c r="I30346" s="1"/>
    </row>
    <row r="30347" spans="2:9">
      <c r="B30347" s="1"/>
      <c r="C30347" s="29"/>
      <c r="D30347" s="27"/>
      <c r="E30347" s="27"/>
      <c r="F30347" s="27"/>
      <c r="G30347" s="1"/>
      <c r="H30347" s="1"/>
      <c r="I30347" s="1"/>
    </row>
    <row r="30348" spans="2:9">
      <c r="B30348" s="1"/>
      <c r="C30348" s="29"/>
      <c r="D30348" s="27"/>
      <c r="E30348" s="27"/>
      <c r="F30348" s="27"/>
      <c r="G30348" s="1"/>
      <c r="H30348" s="1"/>
      <c r="I30348" s="1"/>
    </row>
    <row r="30349" spans="2:9">
      <c r="B30349" s="1"/>
      <c r="C30349" s="29"/>
      <c r="D30349" s="27"/>
      <c r="E30349" s="27"/>
      <c r="F30349" s="27"/>
      <c r="G30349" s="1"/>
      <c r="H30349" s="1"/>
      <c r="I30349" s="1"/>
    </row>
    <row r="30350" spans="2:9">
      <c r="B30350" s="1"/>
      <c r="C30350" s="29"/>
      <c r="D30350" s="27"/>
      <c r="E30350" s="27"/>
      <c r="F30350" s="27"/>
      <c r="G30350" s="1"/>
      <c r="H30350" s="1"/>
      <c r="I30350" s="1"/>
    </row>
    <row r="30351" spans="2:9">
      <c r="B30351" s="1"/>
      <c r="C30351" s="29"/>
      <c r="D30351" s="27"/>
      <c r="E30351" s="27"/>
      <c r="F30351" s="27"/>
      <c r="G30351" s="1"/>
      <c r="H30351" s="1"/>
      <c r="I30351" s="1"/>
    </row>
    <row r="30352" spans="2:9">
      <c r="B30352" s="1"/>
      <c r="C30352" s="29"/>
      <c r="D30352" s="27"/>
      <c r="E30352" s="27"/>
      <c r="F30352" s="27"/>
      <c r="G30352" s="1"/>
      <c r="H30352" s="1"/>
      <c r="I30352" s="1"/>
    </row>
    <row r="30353" spans="2:9">
      <c r="B30353" s="1"/>
      <c r="C30353" s="29"/>
      <c r="D30353" s="27"/>
      <c r="E30353" s="27"/>
      <c r="F30353" s="27"/>
      <c r="G30353" s="1"/>
      <c r="H30353" s="1"/>
      <c r="I30353" s="1"/>
    </row>
    <row r="30354" spans="2:9">
      <c r="B30354" s="1"/>
      <c r="C30354" s="29"/>
      <c r="D30354" s="27"/>
      <c r="E30354" s="27"/>
      <c r="F30354" s="27"/>
      <c r="G30354" s="1"/>
      <c r="H30354" s="1"/>
      <c r="I30354" s="1"/>
    </row>
    <row r="30355" spans="2:9">
      <c r="B30355" s="1"/>
      <c r="C30355" s="29"/>
      <c r="D30355" s="27"/>
      <c r="E30355" s="27"/>
      <c r="F30355" s="27"/>
      <c r="G30355" s="1"/>
      <c r="H30355" s="1"/>
      <c r="I30355" s="1"/>
    </row>
    <row r="30356" spans="2:9">
      <c r="B30356" s="1"/>
      <c r="C30356" s="29"/>
      <c r="D30356" s="27"/>
      <c r="E30356" s="27"/>
      <c r="F30356" s="27"/>
      <c r="G30356" s="1"/>
      <c r="H30356" s="1"/>
      <c r="I30356" s="1"/>
    </row>
    <row r="30357" spans="2:9">
      <c r="B30357" s="1"/>
      <c r="C30357" s="29"/>
      <c r="D30357" s="27"/>
      <c r="E30357" s="27"/>
      <c r="F30357" s="27"/>
      <c r="G30357" s="1"/>
      <c r="H30357" s="1"/>
      <c r="I30357" s="1"/>
    </row>
    <row r="30358" spans="2:9">
      <c r="B30358" s="1"/>
      <c r="C30358" s="29"/>
      <c r="D30358" s="27"/>
      <c r="E30358" s="27"/>
      <c r="F30358" s="27"/>
      <c r="G30358" s="1"/>
      <c r="H30358" s="1"/>
      <c r="I30358" s="1"/>
    </row>
    <row r="30359" spans="2:9">
      <c r="B30359" s="1"/>
      <c r="C30359" s="29"/>
      <c r="D30359" s="27"/>
      <c r="E30359" s="27"/>
      <c r="F30359" s="27"/>
      <c r="G30359" s="1"/>
      <c r="H30359" s="1"/>
      <c r="I30359" s="1"/>
    </row>
    <row r="30360" spans="2:9">
      <c r="B30360" s="1"/>
      <c r="C30360" s="29"/>
      <c r="D30360" s="27"/>
      <c r="E30360" s="27"/>
      <c r="F30360" s="27"/>
      <c r="G30360" s="1"/>
      <c r="H30360" s="1"/>
      <c r="I30360" s="1"/>
    </row>
    <row r="30361" spans="2:9">
      <c r="B30361" s="1"/>
      <c r="C30361" s="29"/>
      <c r="D30361" s="27"/>
      <c r="E30361" s="27"/>
      <c r="F30361" s="27"/>
      <c r="G30361" s="1"/>
      <c r="H30361" s="1"/>
      <c r="I30361" s="1"/>
    </row>
    <row r="30362" spans="2:9">
      <c r="B30362" s="1"/>
      <c r="C30362" s="29"/>
      <c r="D30362" s="27"/>
      <c r="E30362" s="27"/>
      <c r="F30362" s="27"/>
      <c r="G30362" s="1"/>
      <c r="H30362" s="1"/>
      <c r="I30362" s="1"/>
    </row>
    <row r="30363" spans="2:9">
      <c r="B30363" s="1"/>
      <c r="C30363" s="29"/>
      <c r="D30363" s="27"/>
      <c r="E30363" s="27"/>
      <c r="F30363" s="27"/>
      <c r="G30363" s="1"/>
      <c r="H30363" s="1"/>
      <c r="I30363" s="1"/>
    </row>
    <row r="30364" spans="2:9">
      <c r="B30364" s="1"/>
      <c r="C30364" s="29"/>
      <c r="D30364" s="27"/>
      <c r="E30364" s="27"/>
      <c r="F30364" s="27"/>
      <c r="G30364" s="1"/>
      <c r="H30364" s="1"/>
      <c r="I30364" s="1"/>
    </row>
    <row r="30365" spans="2:9">
      <c r="B30365" s="1"/>
      <c r="C30365" s="29"/>
      <c r="D30365" s="27"/>
      <c r="E30365" s="27"/>
      <c r="F30365" s="27"/>
      <c r="G30365" s="1"/>
      <c r="H30365" s="1"/>
      <c r="I30365" s="1"/>
    </row>
    <row r="30366" spans="2:9">
      <c r="B30366" s="1"/>
      <c r="C30366" s="29"/>
      <c r="D30366" s="27"/>
      <c r="E30366" s="27"/>
      <c r="F30366" s="27"/>
      <c r="G30366" s="1"/>
      <c r="H30366" s="1"/>
      <c r="I30366" s="1"/>
    </row>
    <row r="30367" spans="2:9">
      <c r="B30367" s="1"/>
      <c r="C30367" s="29"/>
      <c r="D30367" s="27"/>
      <c r="E30367" s="27"/>
      <c r="F30367" s="27"/>
      <c r="G30367" s="1"/>
      <c r="H30367" s="1"/>
      <c r="I30367" s="1"/>
    </row>
    <row r="30368" spans="2:9">
      <c r="B30368" s="1"/>
      <c r="C30368" s="29"/>
      <c r="D30368" s="27"/>
      <c r="E30368" s="27"/>
      <c r="F30368" s="27"/>
      <c r="G30368" s="1"/>
      <c r="H30368" s="1"/>
      <c r="I30368" s="1"/>
    </row>
    <row r="30369" spans="2:9">
      <c r="B30369" s="1"/>
      <c r="C30369" s="29"/>
      <c r="D30369" s="27"/>
      <c r="E30369" s="27"/>
      <c r="F30369" s="27"/>
      <c r="G30369" s="1"/>
      <c r="H30369" s="1"/>
      <c r="I30369" s="1"/>
    </row>
    <row r="30370" spans="2:9">
      <c r="B30370" s="1"/>
      <c r="C30370" s="29"/>
      <c r="D30370" s="27"/>
      <c r="E30370" s="27"/>
      <c r="F30370" s="27"/>
      <c r="G30370" s="1"/>
      <c r="H30370" s="1"/>
      <c r="I30370" s="1"/>
    </row>
    <row r="30371" spans="2:9">
      <c r="B30371" s="1"/>
      <c r="C30371" s="29"/>
      <c r="D30371" s="27"/>
      <c r="E30371" s="27"/>
      <c r="F30371" s="27"/>
      <c r="G30371" s="1"/>
      <c r="H30371" s="1"/>
      <c r="I30371" s="1"/>
    </row>
    <row r="30372" spans="2:9">
      <c r="B30372" s="1"/>
      <c r="C30372" s="29"/>
      <c r="D30372" s="27"/>
      <c r="E30372" s="27"/>
      <c r="F30372" s="27"/>
      <c r="G30372" s="1"/>
      <c r="H30372" s="1"/>
      <c r="I30372" s="1"/>
    </row>
    <row r="30373" spans="2:9">
      <c r="B30373" s="1"/>
      <c r="C30373" s="29"/>
      <c r="D30373" s="27"/>
      <c r="E30373" s="27"/>
      <c r="F30373" s="27"/>
      <c r="G30373" s="1"/>
      <c r="H30373" s="1"/>
      <c r="I30373" s="1"/>
    </row>
    <row r="30374" spans="2:9">
      <c r="B30374" s="1"/>
      <c r="C30374" s="29"/>
      <c r="D30374" s="27"/>
      <c r="E30374" s="27"/>
      <c r="F30374" s="27"/>
      <c r="G30374" s="1"/>
      <c r="H30374" s="1"/>
      <c r="I30374" s="1"/>
    </row>
    <row r="30375" spans="2:9">
      <c r="B30375" s="1"/>
      <c r="C30375" s="29"/>
      <c r="D30375" s="27"/>
      <c r="E30375" s="27"/>
      <c r="F30375" s="27"/>
      <c r="G30375" s="1"/>
      <c r="H30375" s="1"/>
      <c r="I30375" s="1"/>
    </row>
    <row r="30376" spans="2:9">
      <c r="B30376" s="1"/>
      <c r="C30376" s="29"/>
      <c r="D30376" s="27"/>
      <c r="E30376" s="27"/>
      <c r="F30376" s="27"/>
      <c r="G30376" s="1"/>
      <c r="H30376" s="1"/>
      <c r="I30376" s="1"/>
    </row>
    <row r="30377" spans="2:9">
      <c r="B30377" s="1"/>
      <c r="C30377" s="29"/>
      <c r="D30377" s="27"/>
      <c r="E30377" s="27"/>
      <c r="F30377" s="27"/>
      <c r="G30377" s="1"/>
      <c r="H30377" s="1"/>
      <c r="I30377" s="1"/>
    </row>
    <row r="30378" spans="2:9">
      <c r="B30378" s="1"/>
      <c r="C30378" s="29"/>
      <c r="D30378" s="27"/>
      <c r="E30378" s="27"/>
      <c r="F30378" s="27"/>
      <c r="G30378" s="1"/>
      <c r="H30378" s="1"/>
      <c r="I30378" s="1"/>
    </row>
    <row r="30379" spans="2:9">
      <c r="B30379" s="1"/>
      <c r="C30379" s="29"/>
      <c r="D30379" s="27"/>
      <c r="E30379" s="27"/>
      <c r="F30379" s="27"/>
      <c r="G30379" s="1"/>
      <c r="H30379" s="1"/>
      <c r="I30379" s="1"/>
    </row>
    <row r="30380" spans="2:9">
      <c r="B30380" s="1"/>
      <c r="C30380" s="29"/>
      <c r="D30380" s="27"/>
      <c r="E30380" s="27"/>
      <c r="F30380" s="27"/>
      <c r="G30380" s="1"/>
      <c r="H30380" s="1"/>
      <c r="I30380" s="1"/>
    </row>
    <row r="30381" spans="2:9">
      <c r="B30381" s="1"/>
      <c r="C30381" s="29"/>
      <c r="D30381" s="27"/>
      <c r="E30381" s="27"/>
      <c r="F30381" s="27"/>
      <c r="G30381" s="1"/>
      <c r="H30381" s="1"/>
      <c r="I30381" s="1"/>
    </row>
    <row r="30382" spans="2:9">
      <c r="B30382" s="1"/>
      <c r="C30382" s="29"/>
      <c r="D30382" s="27"/>
      <c r="E30382" s="27"/>
      <c r="F30382" s="27"/>
      <c r="G30382" s="1"/>
      <c r="H30382" s="1"/>
      <c r="I30382" s="1"/>
    </row>
    <row r="30383" spans="2:9">
      <c r="B30383" s="1"/>
      <c r="C30383" s="29"/>
      <c r="D30383" s="27"/>
      <c r="E30383" s="27"/>
      <c r="F30383" s="27"/>
      <c r="G30383" s="1"/>
      <c r="H30383" s="1"/>
      <c r="I30383" s="1"/>
    </row>
    <row r="30384" spans="2:9">
      <c r="B30384" s="1"/>
      <c r="C30384" s="29"/>
      <c r="D30384" s="27"/>
      <c r="E30384" s="27"/>
      <c r="F30384" s="27"/>
      <c r="G30384" s="1"/>
      <c r="H30384" s="1"/>
      <c r="I30384" s="1"/>
    </row>
    <row r="30385" spans="2:9">
      <c r="B30385" s="1"/>
      <c r="C30385" s="29"/>
      <c r="D30385" s="27"/>
      <c r="E30385" s="27"/>
      <c r="F30385" s="27"/>
      <c r="G30385" s="1"/>
      <c r="H30385" s="1"/>
      <c r="I30385" s="1"/>
    </row>
    <row r="30386" spans="2:9">
      <c r="B30386" s="1"/>
      <c r="C30386" s="29"/>
      <c r="D30386" s="27"/>
      <c r="E30386" s="27"/>
      <c r="F30386" s="27"/>
      <c r="G30386" s="1"/>
      <c r="H30386" s="1"/>
      <c r="I30386" s="1"/>
    </row>
    <row r="30387" spans="2:9">
      <c r="B30387" s="1"/>
      <c r="C30387" s="29"/>
      <c r="D30387" s="27"/>
      <c r="E30387" s="27"/>
      <c r="F30387" s="27"/>
      <c r="G30387" s="1"/>
      <c r="H30387" s="1"/>
      <c r="I30387" s="1"/>
    </row>
    <row r="30388" spans="2:9">
      <c r="B30388" s="1"/>
      <c r="C30388" s="29"/>
      <c r="D30388" s="27"/>
      <c r="E30388" s="27"/>
      <c r="F30388" s="27"/>
      <c r="G30388" s="1"/>
      <c r="H30388" s="1"/>
      <c r="I30388" s="1"/>
    </row>
    <row r="30389" spans="2:9">
      <c r="B30389" s="1"/>
      <c r="C30389" s="29"/>
      <c r="D30389" s="27"/>
      <c r="E30389" s="27"/>
      <c r="F30389" s="27"/>
      <c r="G30389" s="1"/>
      <c r="H30389" s="1"/>
      <c r="I30389" s="1"/>
    </row>
    <row r="30390" spans="2:9">
      <c r="B30390" s="1"/>
      <c r="C30390" s="29"/>
      <c r="D30390" s="27"/>
      <c r="E30390" s="27"/>
      <c r="F30390" s="27"/>
      <c r="G30390" s="1"/>
      <c r="H30390" s="1"/>
      <c r="I30390" s="1"/>
    </row>
    <row r="30391" spans="2:9">
      <c r="B30391" s="1"/>
      <c r="C30391" s="29"/>
      <c r="D30391" s="27"/>
      <c r="E30391" s="27"/>
      <c r="F30391" s="27"/>
      <c r="G30391" s="1"/>
      <c r="H30391" s="1"/>
      <c r="I30391" s="1"/>
    </row>
    <row r="30392" spans="2:9">
      <c r="B30392" s="1"/>
      <c r="C30392" s="29"/>
      <c r="D30392" s="27"/>
      <c r="E30392" s="27"/>
      <c r="F30392" s="27"/>
      <c r="G30392" s="1"/>
      <c r="H30392" s="1"/>
      <c r="I30392" s="1"/>
    </row>
    <row r="30393" spans="2:9">
      <c r="B30393" s="1"/>
      <c r="C30393" s="29"/>
      <c r="D30393" s="27"/>
      <c r="E30393" s="27"/>
      <c r="F30393" s="27"/>
      <c r="G30393" s="1"/>
      <c r="H30393" s="1"/>
      <c r="I30393" s="1"/>
    </row>
    <row r="30394" spans="2:9">
      <c r="B30394" s="1"/>
      <c r="C30394" s="29"/>
      <c r="D30394" s="27"/>
      <c r="E30394" s="27"/>
      <c r="F30394" s="27"/>
      <c r="G30394" s="1"/>
      <c r="H30394" s="1"/>
      <c r="I30394" s="1"/>
    </row>
    <row r="30395" spans="2:9">
      <c r="B30395" s="1"/>
      <c r="C30395" s="29"/>
      <c r="D30395" s="27"/>
      <c r="E30395" s="27"/>
      <c r="F30395" s="27"/>
      <c r="G30395" s="1"/>
      <c r="H30395" s="1"/>
      <c r="I30395" s="1"/>
    </row>
    <row r="30396" spans="2:9">
      <c r="B30396" s="1"/>
      <c r="C30396" s="29"/>
      <c r="D30396" s="27"/>
      <c r="E30396" s="27"/>
      <c r="F30396" s="27"/>
      <c r="G30396" s="1"/>
      <c r="H30396" s="1"/>
      <c r="I30396" s="1"/>
    </row>
    <row r="30397" spans="2:9">
      <c r="B30397" s="1"/>
      <c r="C30397" s="29"/>
      <c r="D30397" s="27"/>
      <c r="E30397" s="27"/>
      <c r="F30397" s="27"/>
      <c r="G30397" s="1"/>
      <c r="H30397" s="1"/>
      <c r="I30397" s="1"/>
    </row>
    <row r="30398" spans="2:9">
      <c r="B30398" s="1"/>
      <c r="C30398" s="29"/>
      <c r="D30398" s="27"/>
      <c r="E30398" s="27"/>
      <c r="F30398" s="27"/>
      <c r="G30398" s="1"/>
      <c r="H30398" s="1"/>
      <c r="I30398" s="1"/>
    </row>
    <row r="30399" spans="2:9">
      <c r="B30399" s="1"/>
      <c r="C30399" s="29"/>
      <c r="D30399" s="27"/>
      <c r="E30399" s="27"/>
      <c r="F30399" s="27"/>
      <c r="G30399" s="1"/>
      <c r="H30399" s="1"/>
      <c r="I30399" s="1"/>
    </row>
    <row r="30400" spans="2:9">
      <c r="B30400" s="1"/>
      <c r="C30400" s="29"/>
      <c r="D30400" s="27"/>
      <c r="E30400" s="27"/>
      <c r="F30400" s="27"/>
      <c r="G30400" s="1"/>
      <c r="H30400" s="1"/>
      <c r="I30400" s="1"/>
    </row>
    <row r="30401" spans="2:9">
      <c r="B30401" s="1"/>
      <c r="C30401" s="29"/>
      <c r="D30401" s="27"/>
      <c r="E30401" s="27"/>
      <c r="F30401" s="27"/>
      <c r="G30401" s="1"/>
      <c r="H30401" s="1"/>
      <c r="I30401" s="1"/>
    </row>
    <row r="30402" spans="2:9">
      <c r="B30402" s="1"/>
      <c r="C30402" s="29"/>
      <c r="D30402" s="27"/>
      <c r="E30402" s="27"/>
      <c r="F30402" s="27"/>
      <c r="G30402" s="1"/>
      <c r="H30402" s="1"/>
      <c r="I30402" s="1"/>
    </row>
    <row r="30403" spans="2:9">
      <c r="B30403" s="1"/>
      <c r="C30403" s="29"/>
      <c r="D30403" s="27"/>
      <c r="E30403" s="27"/>
      <c r="F30403" s="27"/>
      <c r="G30403" s="1"/>
      <c r="H30403" s="1"/>
      <c r="I30403" s="1"/>
    </row>
    <row r="30404" spans="2:9">
      <c r="B30404" s="1"/>
      <c r="C30404" s="29"/>
      <c r="D30404" s="27"/>
      <c r="E30404" s="27"/>
      <c r="F30404" s="27"/>
      <c r="G30404" s="1"/>
      <c r="H30404" s="1"/>
      <c r="I30404" s="1"/>
    </row>
    <row r="30405" spans="2:9">
      <c r="B30405" s="1"/>
      <c r="C30405" s="29"/>
      <c r="D30405" s="27"/>
      <c r="E30405" s="27"/>
      <c r="F30405" s="27"/>
      <c r="G30405" s="1"/>
      <c r="H30405" s="1"/>
      <c r="I30405" s="1"/>
    </row>
    <row r="30406" spans="2:9">
      <c r="B30406" s="1"/>
      <c r="C30406" s="29"/>
      <c r="D30406" s="27"/>
      <c r="E30406" s="27"/>
      <c r="F30406" s="27"/>
      <c r="G30406" s="1"/>
      <c r="H30406" s="1"/>
      <c r="I30406" s="1"/>
    </row>
    <row r="30407" spans="2:9">
      <c r="B30407" s="1"/>
      <c r="C30407" s="29"/>
      <c r="D30407" s="27"/>
      <c r="E30407" s="27"/>
      <c r="F30407" s="27"/>
      <c r="G30407" s="1"/>
      <c r="H30407" s="1"/>
      <c r="I30407" s="1"/>
    </row>
    <row r="30408" spans="2:9">
      <c r="B30408" s="1"/>
      <c r="C30408" s="29"/>
      <c r="D30408" s="27"/>
      <c r="E30408" s="27"/>
      <c r="F30408" s="27"/>
      <c r="G30408" s="1"/>
      <c r="H30408" s="1"/>
      <c r="I30408" s="1"/>
    </row>
    <row r="30409" spans="2:9">
      <c r="B30409" s="1"/>
      <c r="C30409" s="29"/>
      <c r="D30409" s="27"/>
      <c r="E30409" s="27"/>
      <c r="F30409" s="27"/>
      <c r="G30409" s="1"/>
      <c r="H30409" s="1"/>
      <c r="I30409" s="1"/>
    </row>
    <row r="30410" spans="2:9">
      <c r="B30410" s="1"/>
      <c r="C30410" s="29"/>
      <c r="D30410" s="27"/>
      <c r="E30410" s="27"/>
      <c r="F30410" s="27"/>
      <c r="G30410" s="1"/>
      <c r="H30410" s="1"/>
      <c r="I30410" s="1"/>
    </row>
    <row r="30411" spans="2:9">
      <c r="B30411" s="1"/>
      <c r="C30411" s="29"/>
      <c r="D30411" s="27"/>
      <c r="E30411" s="27"/>
      <c r="F30411" s="27"/>
      <c r="G30411" s="1"/>
      <c r="H30411" s="1"/>
      <c r="I30411" s="1"/>
    </row>
    <row r="30412" spans="2:9">
      <c r="B30412" s="1"/>
      <c r="C30412" s="29"/>
      <c r="D30412" s="27"/>
      <c r="E30412" s="27"/>
      <c r="F30412" s="27"/>
      <c r="G30412" s="1"/>
      <c r="H30412" s="1"/>
      <c r="I30412" s="1"/>
    </row>
    <row r="30413" spans="2:9">
      <c r="B30413" s="1"/>
      <c r="C30413" s="29"/>
      <c r="D30413" s="27"/>
      <c r="E30413" s="27"/>
      <c r="F30413" s="27"/>
      <c r="G30413" s="1"/>
      <c r="H30413" s="1"/>
      <c r="I30413" s="1"/>
    </row>
    <row r="30414" spans="2:9">
      <c r="B30414" s="1"/>
      <c r="C30414" s="29"/>
      <c r="D30414" s="27"/>
      <c r="E30414" s="27"/>
      <c r="F30414" s="27"/>
      <c r="G30414" s="1"/>
      <c r="H30414" s="1"/>
      <c r="I30414" s="1"/>
    </row>
    <row r="30415" spans="2:9">
      <c r="B30415" s="1"/>
      <c r="C30415" s="29"/>
      <c r="D30415" s="27"/>
      <c r="E30415" s="27"/>
      <c r="F30415" s="27"/>
      <c r="G30415" s="1"/>
      <c r="H30415" s="1"/>
      <c r="I30415" s="1"/>
    </row>
    <row r="30416" spans="2:9">
      <c r="B30416" s="1"/>
      <c r="C30416" s="29"/>
      <c r="D30416" s="27"/>
      <c r="E30416" s="27"/>
      <c r="F30416" s="27"/>
      <c r="G30416" s="1"/>
      <c r="H30416" s="1"/>
      <c r="I30416" s="1"/>
    </row>
    <row r="30417" spans="2:9">
      <c r="B30417" s="1"/>
      <c r="C30417" s="29"/>
      <c r="D30417" s="27"/>
      <c r="E30417" s="27"/>
      <c r="F30417" s="27"/>
      <c r="G30417" s="1"/>
      <c r="H30417" s="1"/>
      <c r="I30417" s="1"/>
    </row>
    <row r="30418" spans="2:9">
      <c r="B30418" s="1"/>
      <c r="C30418" s="29"/>
      <c r="D30418" s="27"/>
      <c r="E30418" s="27"/>
      <c r="F30418" s="27"/>
      <c r="G30418" s="1"/>
      <c r="H30418" s="1"/>
      <c r="I30418" s="1"/>
    </row>
    <row r="30419" spans="2:9">
      <c r="B30419" s="1"/>
      <c r="C30419" s="29"/>
      <c r="D30419" s="27"/>
      <c r="E30419" s="27"/>
      <c r="F30419" s="27"/>
      <c r="G30419" s="1"/>
      <c r="H30419" s="1"/>
      <c r="I30419" s="1"/>
    </row>
    <row r="30420" spans="2:9">
      <c r="B30420" s="1"/>
      <c r="C30420" s="29"/>
      <c r="D30420" s="27"/>
      <c r="E30420" s="27"/>
      <c r="F30420" s="27"/>
      <c r="G30420" s="1"/>
      <c r="H30420" s="1"/>
      <c r="I30420" s="1"/>
    </row>
    <row r="30421" spans="2:9">
      <c r="B30421" s="1"/>
      <c r="C30421" s="29"/>
      <c r="D30421" s="27"/>
      <c r="E30421" s="27"/>
      <c r="F30421" s="27"/>
      <c r="G30421" s="1"/>
      <c r="H30421" s="1"/>
      <c r="I30421" s="1"/>
    </row>
    <row r="30422" spans="2:9">
      <c r="B30422" s="1"/>
      <c r="C30422" s="29"/>
      <c r="D30422" s="27"/>
      <c r="E30422" s="27"/>
      <c r="F30422" s="27"/>
      <c r="G30422" s="1"/>
      <c r="H30422" s="1"/>
      <c r="I30422" s="1"/>
    </row>
    <row r="30423" spans="2:9">
      <c r="B30423" s="1"/>
      <c r="C30423" s="29"/>
      <c r="D30423" s="27"/>
      <c r="E30423" s="27"/>
      <c r="F30423" s="27"/>
      <c r="G30423" s="1"/>
      <c r="H30423" s="1"/>
      <c r="I30423" s="1"/>
    </row>
    <row r="30424" spans="2:9">
      <c r="B30424" s="1"/>
      <c r="C30424" s="29"/>
      <c r="D30424" s="27"/>
      <c r="E30424" s="27"/>
      <c r="F30424" s="27"/>
      <c r="G30424" s="1"/>
      <c r="H30424" s="1"/>
      <c r="I30424" s="1"/>
    </row>
    <row r="30425" spans="2:9">
      <c r="B30425" s="1"/>
      <c r="C30425" s="29"/>
      <c r="D30425" s="27"/>
      <c r="E30425" s="27"/>
      <c r="F30425" s="27"/>
      <c r="G30425" s="1"/>
      <c r="H30425" s="1"/>
      <c r="I30425" s="1"/>
    </row>
    <row r="30426" spans="2:9">
      <c r="B30426" s="1"/>
      <c r="C30426" s="29"/>
      <c r="D30426" s="27"/>
      <c r="E30426" s="27"/>
      <c r="F30426" s="27"/>
      <c r="G30426" s="1"/>
      <c r="H30426" s="1"/>
      <c r="I30426" s="1"/>
    </row>
    <row r="30427" spans="2:9">
      <c r="B30427" s="1"/>
      <c r="C30427" s="29"/>
      <c r="D30427" s="27"/>
      <c r="E30427" s="27"/>
      <c r="F30427" s="27"/>
      <c r="G30427" s="1"/>
      <c r="H30427" s="1"/>
      <c r="I30427" s="1"/>
    </row>
    <row r="30428" spans="2:9">
      <c r="B30428" s="1"/>
      <c r="C30428" s="29"/>
      <c r="D30428" s="27"/>
      <c r="E30428" s="27"/>
      <c r="F30428" s="27"/>
      <c r="G30428" s="1"/>
      <c r="H30428" s="1"/>
      <c r="I30428" s="1"/>
    </row>
    <row r="30429" spans="2:9">
      <c r="B30429" s="1"/>
      <c r="C30429" s="29"/>
      <c r="D30429" s="27"/>
      <c r="E30429" s="27"/>
      <c r="F30429" s="27"/>
      <c r="G30429" s="1"/>
      <c r="H30429" s="1"/>
      <c r="I30429" s="1"/>
    </row>
    <row r="30430" spans="2:9">
      <c r="B30430" s="1"/>
      <c r="C30430" s="29"/>
      <c r="D30430" s="27"/>
      <c r="E30430" s="27"/>
      <c r="F30430" s="27"/>
      <c r="G30430" s="1"/>
      <c r="H30430" s="1"/>
      <c r="I30430" s="1"/>
    </row>
    <row r="30431" spans="2:9">
      <c r="B30431" s="1"/>
      <c r="C30431" s="29"/>
      <c r="D30431" s="27"/>
      <c r="E30431" s="27"/>
      <c r="F30431" s="27"/>
      <c r="G30431" s="1"/>
      <c r="H30431" s="1"/>
      <c r="I30431" s="1"/>
    </row>
    <row r="30432" spans="2:9">
      <c r="B30432" s="1"/>
      <c r="C30432" s="29"/>
      <c r="D30432" s="27"/>
      <c r="E30432" s="27"/>
      <c r="F30432" s="27"/>
      <c r="G30432" s="1"/>
      <c r="H30432" s="1"/>
      <c r="I30432" s="1"/>
    </row>
    <row r="30433" spans="2:9">
      <c r="B30433" s="1"/>
      <c r="C30433" s="29"/>
      <c r="D30433" s="27"/>
      <c r="E30433" s="27"/>
      <c r="F30433" s="27"/>
      <c r="G30433" s="1"/>
      <c r="H30433" s="1"/>
      <c r="I30433" s="1"/>
    </row>
    <row r="30434" spans="2:9">
      <c r="B30434" s="1"/>
      <c r="C30434" s="29"/>
      <c r="D30434" s="27"/>
      <c r="E30434" s="27"/>
      <c r="F30434" s="27"/>
      <c r="G30434" s="1"/>
      <c r="H30434" s="1"/>
      <c r="I30434" s="1"/>
    </row>
    <row r="30435" spans="2:9">
      <c r="B30435" s="1"/>
      <c r="C30435" s="29"/>
      <c r="D30435" s="27"/>
      <c r="E30435" s="27"/>
      <c r="F30435" s="27"/>
      <c r="G30435" s="1"/>
      <c r="H30435" s="1"/>
      <c r="I30435" s="1"/>
    </row>
    <row r="30436" spans="2:9">
      <c r="B30436" s="1"/>
      <c r="C30436" s="29"/>
      <c r="D30436" s="27"/>
      <c r="E30436" s="27"/>
      <c r="F30436" s="27"/>
      <c r="G30436" s="1"/>
      <c r="H30436" s="1"/>
      <c r="I30436" s="1"/>
    </row>
    <row r="30437" spans="2:9">
      <c r="B30437" s="1"/>
      <c r="C30437" s="29"/>
      <c r="D30437" s="27"/>
      <c r="E30437" s="27"/>
      <c r="F30437" s="27"/>
      <c r="G30437" s="1"/>
      <c r="H30437" s="1"/>
      <c r="I30437" s="1"/>
    </row>
    <row r="30438" spans="2:9">
      <c r="B30438" s="1"/>
      <c r="C30438" s="29"/>
      <c r="D30438" s="27"/>
      <c r="E30438" s="27"/>
      <c r="F30438" s="27"/>
      <c r="G30438" s="1"/>
      <c r="H30438" s="1"/>
      <c r="I30438" s="1"/>
    </row>
    <row r="30439" spans="2:9">
      <c r="B30439" s="1"/>
      <c r="C30439" s="29"/>
      <c r="D30439" s="27"/>
      <c r="E30439" s="27"/>
      <c r="F30439" s="27"/>
      <c r="G30439" s="1"/>
      <c r="H30439" s="1"/>
      <c r="I30439" s="1"/>
    </row>
    <row r="30440" spans="2:9">
      <c r="B30440" s="1"/>
      <c r="C30440" s="29"/>
      <c r="D30440" s="27"/>
      <c r="E30440" s="27"/>
      <c r="F30440" s="27"/>
      <c r="G30440" s="1"/>
      <c r="H30440" s="1"/>
      <c r="I30440" s="1"/>
    </row>
    <row r="30441" spans="2:9">
      <c r="B30441" s="1"/>
      <c r="C30441" s="29"/>
      <c r="D30441" s="27"/>
      <c r="E30441" s="27"/>
      <c r="F30441" s="27"/>
      <c r="G30441" s="1"/>
      <c r="H30441" s="1"/>
      <c r="I30441" s="1"/>
    </row>
    <row r="30442" spans="2:9">
      <c r="B30442" s="1"/>
      <c r="C30442" s="29"/>
      <c r="D30442" s="27"/>
      <c r="E30442" s="27"/>
      <c r="F30442" s="27"/>
      <c r="G30442" s="1"/>
      <c r="H30442" s="1"/>
      <c r="I30442" s="1"/>
    </row>
    <row r="30443" spans="2:9">
      <c r="B30443" s="1"/>
      <c r="C30443" s="29"/>
      <c r="D30443" s="27"/>
      <c r="E30443" s="27"/>
      <c r="F30443" s="27"/>
      <c r="G30443" s="1"/>
      <c r="H30443" s="1"/>
      <c r="I30443" s="1"/>
    </row>
    <row r="30444" spans="2:9">
      <c r="B30444" s="1"/>
      <c r="C30444" s="29"/>
      <c r="D30444" s="27"/>
      <c r="E30444" s="27"/>
      <c r="F30444" s="27"/>
      <c r="G30444" s="1"/>
      <c r="H30444" s="1"/>
      <c r="I30444" s="1"/>
    </row>
    <row r="30445" spans="2:9">
      <c r="B30445" s="1"/>
      <c r="C30445" s="29"/>
      <c r="D30445" s="27"/>
      <c r="E30445" s="27"/>
      <c r="F30445" s="27"/>
      <c r="G30445" s="1"/>
      <c r="H30445" s="1"/>
      <c r="I30445" s="1"/>
    </row>
    <row r="30446" spans="2:9">
      <c r="B30446" s="1"/>
      <c r="C30446" s="29"/>
      <c r="D30446" s="27"/>
      <c r="E30446" s="27"/>
      <c r="F30446" s="27"/>
      <c r="G30446" s="1"/>
      <c r="H30446" s="1"/>
      <c r="I30446" s="1"/>
    </row>
    <row r="30447" spans="2:9">
      <c r="B30447" s="1"/>
      <c r="C30447" s="29"/>
      <c r="D30447" s="27"/>
      <c r="E30447" s="27"/>
      <c r="F30447" s="27"/>
      <c r="G30447" s="1"/>
      <c r="H30447" s="1"/>
      <c r="I30447" s="1"/>
    </row>
    <row r="30448" spans="2:9">
      <c r="B30448" s="1"/>
      <c r="C30448" s="29"/>
      <c r="D30448" s="27"/>
      <c r="E30448" s="27"/>
      <c r="F30448" s="27"/>
      <c r="G30448" s="1"/>
      <c r="H30448" s="1"/>
      <c r="I30448" s="1"/>
    </row>
    <row r="30449" spans="2:9">
      <c r="B30449" s="1"/>
      <c r="C30449" s="29"/>
      <c r="D30449" s="27"/>
      <c r="E30449" s="27"/>
      <c r="F30449" s="27"/>
      <c r="G30449" s="1"/>
      <c r="H30449" s="1"/>
      <c r="I30449" s="1"/>
    </row>
    <row r="30450" spans="2:9">
      <c r="B30450" s="1"/>
      <c r="C30450" s="29"/>
      <c r="D30450" s="27"/>
      <c r="E30450" s="27"/>
      <c r="F30450" s="27"/>
      <c r="G30450" s="1"/>
      <c r="H30450" s="1"/>
      <c r="I30450" s="1"/>
    </row>
    <row r="30451" spans="2:9">
      <c r="B30451" s="1"/>
      <c r="C30451" s="29"/>
      <c r="D30451" s="27"/>
      <c r="E30451" s="27"/>
      <c r="F30451" s="27"/>
      <c r="G30451" s="1"/>
      <c r="H30451" s="1"/>
      <c r="I30451" s="1"/>
    </row>
    <row r="30452" spans="2:9">
      <c r="B30452" s="1"/>
      <c r="C30452" s="29"/>
      <c r="D30452" s="27"/>
      <c r="E30452" s="27"/>
      <c r="F30452" s="27"/>
      <c r="G30452" s="1"/>
      <c r="H30452" s="1"/>
      <c r="I30452" s="1"/>
    </row>
    <row r="30453" spans="2:9">
      <c r="B30453" s="1"/>
      <c r="C30453" s="29"/>
      <c r="D30453" s="27"/>
      <c r="E30453" s="27"/>
      <c r="F30453" s="27"/>
      <c r="G30453" s="1"/>
      <c r="H30453" s="1"/>
      <c r="I30453" s="1"/>
    </row>
    <row r="30454" spans="2:9">
      <c r="B30454" s="1"/>
      <c r="C30454" s="29"/>
      <c r="D30454" s="27"/>
      <c r="E30454" s="27"/>
      <c r="F30454" s="27"/>
      <c r="G30454" s="1"/>
      <c r="H30454" s="1"/>
      <c r="I30454" s="1"/>
    </row>
    <row r="30455" spans="2:9">
      <c r="B30455" s="1"/>
      <c r="C30455" s="29"/>
      <c r="D30455" s="27"/>
      <c r="E30455" s="27"/>
      <c r="F30455" s="27"/>
      <c r="G30455" s="1"/>
      <c r="H30455" s="1"/>
      <c r="I30455" s="1"/>
    </row>
    <row r="30456" spans="2:9">
      <c r="B30456" s="1"/>
      <c r="C30456" s="29"/>
      <c r="D30456" s="27"/>
      <c r="E30456" s="27"/>
      <c r="F30456" s="27"/>
      <c r="G30456" s="1"/>
      <c r="H30456" s="1"/>
      <c r="I30456" s="1"/>
    </row>
    <row r="30457" spans="2:9">
      <c r="B30457" s="1"/>
      <c r="C30457" s="29"/>
      <c r="D30457" s="27"/>
      <c r="E30457" s="27"/>
      <c r="F30457" s="27"/>
      <c r="G30457" s="1"/>
      <c r="H30457" s="1"/>
      <c r="I30457" s="1"/>
    </row>
    <row r="30458" spans="2:9">
      <c r="B30458" s="1"/>
      <c r="C30458" s="29"/>
      <c r="D30458" s="27"/>
      <c r="E30458" s="27"/>
      <c r="F30458" s="27"/>
      <c r="G30458" s="1"/>
      <c r="H30458" s="1"/>
      <c r="I30458" s="1"/>
    </row>
    <row r="30459" spans="2:9">
      <c r="B30459" s="1"/>
      <c r="C30459" s="29"/>
      <c r="D30459" s="27"/>
      <c r="E30459" s="27"/>
      <c r="F30459" s="27"/>
      <c r="G30459" s="1"/>
      <c r="H30459" s="1"/>
      <c r="I30459" s="1"/>
    </row>
    <row r="30460" spans="2:9">
      <c r="B30460" s="1"/>
      <c r="C30460" s="29"/>
      <c r="D30460" s="27"/>
      <c r="E30460" s="27"/>
      <c r="F30460" s="27"/>
      <c r="G30460" s="1"/>
      <c r="H30460" s="1"/>
      <c r="I30460" s="1"/>
    </row>
    <row r="30461" spans="2:9">
      <c r="B30461" s="1"/>
      <c r="C30461" s="29"/>
      <c r="D30461" s="27"/>
      <c r="E30461" s="27"/>
      <c r="F30461" s="27"/>
      <c r="G30461" s="1"/>
      <c r="H30461" s="1"/>
      <c r="I30461" s="1"/>
    </row>
    <row r="30462" spans="2:9">
      <c r="B30462" s="1"/>
      <c r="C30462" s="29"/>
      <c r="D30462" s="27"/>
      <c r="E30462" s="27"/>
      <c r="F30462" s="27"/>
      <c r="G30462" s="1"/>
      <c r="H30462" s="1"/>
      <c r="I30462" s="1"/>
    </row>
    <row r="30463" spans="2:9">
      <c r="B30463" s="1"/>
      <c r="C30463" s="29"/>
      <c r="D30463" s="27"/>
      <c r="E30463" s="27"/>
      <c r="F30463" s="27"/>
      <c r="G30463" s="1"/>
      <c r="H30463" s="1"/>
      <c r="I30463" s="1"/>
    </row>
    <row r="30464" spans="2:9">
      <c r="B30464" s="1"/>
      <c r="C30464" s="29"/>
      <c r="D30464" s="27"/>
      <c r="E30464" s="27"/>
      <c r="F30464" s="27"/>
      <c r="G30464" s="1"/>
      <c r="H30464" s="1"/>
      <c r="I30464" s="1"/>
    </row>
    <row r="30465" spans="2:9">
      <c r="B30465" s="1"/>
      <c r="C30465" s="29"/>
      <c r="D30465" s="27"/>
      <c r="E30465" s="27"/>
      <c r="F30465" s="27"/>
      <c r="G30465" s="1"/>
      <c r="H30465" s="1"/>
      <c r="I30465" s="1"/>
    </row>
    <row r="30466" spans="2:9">
      <c r="B30466" s="1"/>
      <c r="C30466" s="29"/>
      <c r="D30466" s="27"/>
      <c r="E30466" s="27"/>
      <c r="F30466" s="27"/>
      <c r="G30466" s="1"/>
      <c r="H30466" s="1"/>
      <c r="I30466" s="1"/>
    </row>
    <row r="30467" spans="2:9">
      <c r="B30467" s="1"/>
      <c r="C30467" s="29"/>
      <c r="D30467" s="27"/>
      <c r="E30467" s="27"/>
      <c r="F30467" s="27"/>
      <c r="G30467" s="1"/>
      <c r="H30467" s="1"/>
      <c r="I30467" s="1"/>
    </row>
    <row r="30468" spans="2:9">
      <c r="B30468" s="1"/>
      <c r="C30468" s="29"/>
      <c r="D30468" s="27"/>
      <c r="E30468" s="27"/>
      <c r="F30468" s="27"/>
      <c r="G30468" s="1"/>
      <c r="H30468" s="1"/>
      <c r="I30468" s="1"/>
    </row>
    <row r="30469" spans="2:9">
      <c r="B30469" s="1"/>
      <c r="C30469" s="29"/>
      <c r="D30469" s="27"/>
      <c r="E30469" s="27"/>
      <c r="F30469" s="27"/>
      <c r="G30469" s="1"/>
      <c r="H30469" s="1"/>
      <c r="I30469" s="1"/>
    </row>
    <row r="30470" spans="2:9">
      <c r="B30470" s="1"/>
      <c r="C30470" s="29"/>
      <c r="D30470" s="27"/>
      <c r="E30470" s="27"/>
      <c r="F30470" s="27"/>
      <c r="G30470" s="1"/>
      <c r="H30470" s="1"/>
      <c r="I30470" s="1"/>
    </row>
    <row r="30471" spans="2:9">
      <c r="B30471" s="1"/>
      <c r="C30471" s="29"/>
      <c r="D30471" s="27"/>
      <c r="E30471" s="27"/>
      <c r="F30471" s="27"/>
      <c r="G30471" s="1"/>
      <c r="H30471" s="1"/>
      <c r="I30471" s="1"/>
    </row>
    <row r="30472" spans="2:9">
      <c r="B30472" s="1"/>
      <c r="C30472" s="29"/>
      <c r="D30472" s="27"/>
      <c r="E30472" s="27"/>
      <c r="F30472" s="27"/>
      <c r="G30472" s="1"/>
      <c r="H30472" s="1"/>
      <c r="I30472" s="1"/>
    </row>
    <row r="30473" spans="2:9">
      <c r="B30473" s="1"/>
      <c r="C30473" s="29"/>
      <c r="D30473" s="27"/>
      <c r="E30473" s="27"/>
      <c r="F30473" s="27"/>
      <c r="G30473" s="1"/>
      <c r="H30473" s="1"/>
      <c r="I30473" s="1"/>
    </row>
    <row r="30474" spans="2:9">
      <c r="B30474" s="1"/>
      <c r="C30474" s="29"/>
      <c r="D30474" s="27"/>
      <c r="E30474" s="27"/>
      <c r="F30474" s="27"/>
      <c r="G30474" s="1"/>
      <c r="H30474" s="1"/>
      <c r="I30474" s="1"/>
    </row>
    <row r="30475" spans="2:9">
      <c r="B30475" s="1"/>
      <c r="C30475" s="29"/>
      <c r="D30475" s="27"/>
      <c r="E30475" s="27"/>
      <c r="F30475" s="27"/>
      <c r="G30475" s="1"/>
      <c r="H30475" s="1"/>
      <c r="I30475" s="1"/>
    </row>
    <row r="30476" spans="2:9">
      <c r="B30476" s="1"/>
      <c r="C30476" s="29"/>
      <c r="D30476" s="27"/>
      <c r="E30476" s="27"/>
      <c r="F30476" s="27"/>
      <c r="G30476" s="1"/>
      <c r="H30476" s="1"/>
      <c r="I30476" s="1"/>
    </row>
    <row r="30477" spans="2:9">
      <c r="B30477" s="1"/>
      <c r="C30477" s="29"/>
      <c r="D30477" s="27"/>
      <c r="E30477" s="27"/>
      <c r="F30477" s="27"/>
      <c r="G30477" s="1"/>
      <c r="H30477" s="1"/>
      <c r="I30477" s="1"/>
    </row>
    <row r="30478" spans="2:9">
      <c r="B30478" s="1"/>
      <c r="C30478" s="29"/>
      <c r="D30478" s="27"/>
      <c r="E30478" s="27"/>
      <c r="F30478" s="27"/>
      <c r="G30478" s="1"/>
      <c r="H30478" s="1"/>
      <c r="I30478" s="1"/>
    </row>
    <row r="30479" spans="2:9">
      <c r="B30479" s="1"/>
      <c r="C30479" s="29"/>
      <c r="D30479" s="27"/>
      <c r="E30479" s="27"/>
      <c r="F30479" s="27"/>
      <c r="G30479" s="1"/>
      <c r="H30479" s="1"/>
      <c r="I30479" s="1"/>
    </row>
    <row r="30480" spans="2:9">
      <c r="B30480" s="1"/>
      <c r="C30480" s="29"/>
      <c r="D30480" s="27"/>
      <c r="E30480" s="27"/>
      <c r="F30480" s="27"/>
      <c r="G30480" s="1"/>
      <c r="H30480" s="1"/>
      <c r="I30480" s="1"/>
    </row>
    <row r="30481" spans="2:9">
      <c r="B30481" s="1"/>
      <c r="C30481" s="29"/>
      <c r="D30481" s="27"/>
      <c r="E30481" s="27"/>
      <c r="F30481" s="27"/>
      <c r="G30481" s="1"/>
      <c r="H30481" s="1"/>
      <c r="I30481" s="1"/>
    </row>
    <row r="30482" spans="2:9">
      <c r="B30482" s="1"/>
      <c r="C30482" s="29"/>
      <c r="D30482" s="27"/>
      <c r="E30482" s="27"/>
      <c r="F30482" s="27"/>
      <c r="G30482" s="1"/>
      <c r="H30482" s="1"/>
      <c r="I30482" s="1"/>
    </row>
    <row r="30483" spans="2:9">
      <c r="B30483" s="1"/>
      <c r="C30483" s="29"/>
      <c r="D30483" s="27"/>
      <c r="E30483" s="27"/>
      <c r="F30483" s="27"/>
      <c r="G30483" s="1"/>
      <c r="H30483" s="1"/>
      <c r="I30483" s="1"/>
    </row>
    <row r="30484" spans="2:9">
      <c r="B30484" s="1"/>
      <c r="C30484" s="29"/>
      <c r="D30484" s="27"/>
      <c r="E30484" s="27"/>
      <c r="F30484" s="27"/>
      <c r="G30484" s="1"/>
      <c r="H30484" s="1"/>
      <c r="I30484" s="1"/>
    </row>
    <row r="30485" spans="2:9">
      <c r="B30485" s="1"/>
      <c r="C30485" s="29"/>
      <c r="D30485" s="27"/>
      <c r="E30485" s="27"/>
      <c r="F30485" s="27"/>
      <c r="G30485" s="1"/>
      <c r="H30485" s="1"/>
      <c r="I30485" s="1"/>
    </row>
    <row r="30486" spans="2:9">
      <c r="B30486" s="1"/>
      <c r="C30486" s="29"/>
      <c r="D30486" s="27"/>
      <c r="E30486" s="27"/>
      <c r="F30486" s="27"/>
      <c r="G30486" s="1"/>
      <c r="H30486" s="1"/>
      <c r="I30486" s="1"/>
    </row>
    <row r="30487" spans="2:9">
      <c r="B30487" s="1"/>
      <c r="C30487" s="29"/>
      <c r="D30487" s="27"/>
      <c r="E30487" s="27"/>
      <c r="F30487" s="27"/>
      <c r="G30487" s="1"/>
      <c r="H30487" s="1"/>
      <c r="I30487" s="1"/>
    </row>
    <row r="30488" spans="2:9">
      <c r="B30488" s="1"/>
      <c r="C30488" s="29"/>
      <c r="D30488" s="27"/>
      <c r="E30488" s="27"/>
      <c r="F30488" s="27"/>
      <c r="G30488" s="1"/>
      <c r="H30488" s="1"/>
      <c r="I30488" s="1"/>
    </row>
    <row r="30489" spans="2:9">
      <c r="B30489" s="1"/>
      <c r="C30489" s="29"/>
      <c r="D30489" s="27"/>
      <c r="E30489" s="27"/>
      <c r="F30489" s="27"/>
      <c r="G30489" s="1"/>
      <c r="H30489" s="1"/>
      <c r="I30489" s="1"/>
    </row>
    <row r="30490" spans="2:9">
      <c r="B30490" s="1"/>
      <c r="C30490" s="29"/>
      <c r="D30490" s="27"/>
      <c r="E30490" s="27"/>
      <c r="F30490" s="27"/>
      <c r="G30490" s="1"/>
      <c r="H30490" s="1"/>
      <c r="I30490" s="1"/>
    </row>
    <row r="30491" spans="2:9">
      <c r="B30491" s="1"/>
      <c r="C30491" s="29"/>
      <c r="D30491" s="27"/>
      <c r="E30491" s="27"/>
      <c r="F30491" s="27"/>
      <c r="G30491" s="1"/>
      <c r="H30491" s="1"/>
      <c r="I30491" s="1"/>
    </row>
    <row r="30492" spans="2:9">
      <c r="B30492" s="1"/>
      <c r="C30492" s="29"/>
      <c r="D30492" s="27"/>
      <c r="E30492" s="27"/>
      <c r="F30492" s="27"/>
      <c r="G30492" s="1"/>
      <c r="H30492" s="1"/>
      <c r="I30492" s="1"/>
    </row>
    <row r="30493" spans="2:9">
      <c r="B30493" s="1"/>
      <c r="C30493" s="29"/>
      <c r="D30493" s="27"/>
      <c r="E30493" s="27"/>
      <c r="F30493" s="27"/>
      <c r="G30493" s="1"/>
      <c r="H30493" s="1"/>
      <c r="I30493" s="1"/>
    </row>
    <row r="30494" spans="2:9">
      <c r="B30494" s="1"/>
      <c r="C30494" s="29"/>
      <c r="D30494" s="27"/>
      <c r="E30494" s="27"/>
      <c r="F30494" s="27"/>
      <c r="G30494" s="1"/>
      <c r="H30494" s="1"/>
      <c r="I30494" s="1"/>
    </row>
    <row r="30495" spans="2:9">
      <c r="B30495" s="1"/>
      <c r="C30495" s="29"/>
      <c r="D30495" s="27"/>
      <c r="E30495" s="27"/>
      <c r="F30495" s="27"/>
      <c r="G30495" s="1"/>
      <c r="H30495" s="1"/>
      <c r="I30495" s="1"/>
    </row>
    <row r="30496" spans="2:9">
      <c r="B30496" s="1"/>
      <c r="C30496" s="29"/>
      <c r="D30496" s="27"/>
      <c r="E30496" s="27"/>
      <c r="F30496" s="27"/>
      <c r="G30496" s="1"/>
      <c r="H30496" s="1"/>
      <c r="I30496" s="1"/>
    </row>
    <row r="30497" spans="2:9">
      <c r="B30497" s="1"/>
      <c r="C30497" s="29"/>
      <c r="D30497" s="27"/>
      <c r="E30497" s="27"/>
      <c r="F30497" s="27"/>
      <c r="G30497" s="1"/>
      <c r="H30497" s="1"/>
      <c r="I30497" s="1"/>
    </row>
    <row r="30498" spans="2:9">
      <c r="B30498" s="1"/>
      <c r="C30498" s="29"/>
      <c r="D30498" s="27"/>
      <c r="E30498" s="27"/>
      <c r="F30498" s="27"/>
      <c r="G30498" s="1"/>
      <c r="H30498" s="1"/>
      <c r="I30498" s="1"/>
    </row>
    <row r="30499" spans="2:9">
      <c r="B30499" s="1"/>
      <c r="C30499" s="29"/>
      <c r="D30499" s="27"/>
      <c r="E30499" s="27"/>
      <c r="F30499" s="27"/>
      <c r="G30499" s="1"/>
      <c r="H30499" s="1"/>
      <c r="I30499" s="1"/>
    </row>
    <row r="30500" spans="2:9">
      <c r="B30500" s="1"/>
      <c r="C30500" s="29"/>
      <c r="D30500" s="27"/>
      <c r="E30500" s="27"/>
      <c r="F30500" s="27"/>
      <c r="G30500" s="1"/>
      <c r="H30500" s="1"/>
      <c r="I30500" s="1"/>
    </row>
    <row r="30501" spans="2:9">
      <c r="B30501" s="1"/>
      <c r="C30501" s="29"/>
      <c r="D30501" s="27"/>
      <c r="E30501" s="27"/>
      <c r="F30501" s="27"/>
      <c r="G30501" s="1"/>
      <c r="H30501" s="1"/>
      <c r="I30501" s="1"/>
    </row>
    <row r="30502" spans="2:9">
      <c r="B30502" s="1"/>
      <c r="C30502" s="29"/>
      <c r="D30502" s="27"/>
      <c r="E30502" s="27"/>
      <c r="F30502" s="27"/>
      <c r="G30502" s="1"/>
      <c r="H30502" s="1"/>
      <c r="I30502" s="1"/>
    </row>
    <row r="30503" spans="2:9">
      <c r="B30503" s="1"/>
      <c r="C30503" s="29"/>
      <c r="D30503" s="27"/>
      <c r="E30503" s="27"/>
      <c r="F30503" s="27"/>
      <c r="G30503" s="1"/>
      <c r="H30503" s="1"/>
      <c r="I30503" s="1"/>
    </row>
    <row r="30504" spans="2:9">
      <c r="B30504" s="1"/>
      <c r="C30504" s="29"/>
      <c r="D30504" s="27"/>
      <c r="E30504" s="27"/>
      <c r="F30504" s="27"/>
      <c r="G30504" s="1"/>
      <c r="H30504" s="1"/>
      <c r="I30504" s="1"/>
    </row>
    <row r="30505" spans="2:9">
      <c r="B30505" s="1"/>
      <c r="C30505" s="29"/>
      <c r="D30505" s="27"/>
      <c r="E30505" s="27"/>
      <c r="F30505" s="27"/>
      <c r="G30505" s="1"/>
      <c r="H30505" s="1"/>
      <c r="I30505" s="1"/>
    </row>
    <row r="30506" spans="2:9">
      <c r="B30506" s="1"/>
      <c r="C30506" s="29"/>
      <c r="D30506" s="27"/>
      <c r="E30506" s="27"/>
      <c r="F30506" s="27"/>
      <c r="G30506" s="1"/>
      <c r="H30506" s="1"/>
      <c r="I30506" s="1"/>
    </row>
    <row r="30507" spans="2:9">
      <c r="B30507" s="1"/>
      <c r="C30507" s="29"/>
      <c r="D30507" s="27"/>
      <c r="E30507" s="27"/>
      <c r="F30507" s="27"/>
      <c r="G30507" s="1"/>
      <c r="H30507" s="1"/>
      <c r="I30507" s="1"/>
    </row>
    <row r="30508" spans="2:9">
      <c r="B30508" s="1"/>
      <c r="C30508" s="29"/>
      <c r="D30508" s="27"/>
      <c r="E30508" s="27"/>
      <c r="F30508" s="27"/>
      <c r="G30508" s="1"/>
      <c r="H30508" s="1"/>
      <c r="I30508" s="1"/>
    </row>
    <row r="30509" spans="2:9">
      <c r="B30509" s="1"/>
      <c r="C30509" s="29"/>
      <c r="D30509" s="27"/>
      <c r="E30509" s="27"/>
      <c r="F30509" s="27"/>
      <c r="G30509" s="1"/>
      <c r="H30509" s="1"/>
      <c r="I30509" s="1"/>
    </row>
    <row r="30510" spans="2:9">
      <c r="B30510" s="1"/>
      <c r="C30510" s="29"/>
      <c r="D30510" s="27"/>
      <c r="E30510" s="27"/>
      <c r="F30510" s="27"/>
      <c r="G30510" s="1"/>
      <c r="H30510" s="1"/>
      <c r="I30510" s="1"/>
    </row>
    <row r="30511" spans="2:9">
      <c r="B30511" s="1"/>
      <c r="C30511" s="29"/>
      <c r="D30511" s="27"/>
      <c r="E30511" s="27"/>
      <c r="F30511" s="27"/>
      <c r="G30511" s="1"/>
      <c r="H30511" s="1"/>
      <c r="I30511" s="1"/>
    </row>
    <row r="30512" spans="2:9">
      <c r="B30512" s="1"/>
      <c r="C30512" s="29"/>
      <c r="D30512" s="27"/>
      <c r="E30512" s="27"/>
      <c r="F30512" s="27"/>
      <c r="G30512" s="1"/>
      <c r="H30512" s="1"/>
      <c r="I30512" s="1"/>
    </row>
    <row r="30513" spans="2:9">
      <c r="B30513" s="1"/>
      <c r="C30513" s="29"/>
      <c r="D30513" s="27"/>
      <c r="E30513" s="27"/>
      <c r="F30513" s="27"/>
      <c r="G30513" s="1"/>
      <c r="H30513" s="1"/>
      <c r="I30513" s="1"/>
    </row>
    <row r="30514" spans="2:9">
      <c r="B30514" s="1"/>
      <c r="C30514" s="29"/>
      <c r="D30514" s="27"/>
      <c r="E30514" s="27"/>
      <c r="F30514" s="27"/>
      <c r="G30514" s="1"/>
      <c r="H30514" s="1"/>
      <c r="I30514" s="1"/>
    </row>
    <row r="30515" spans="2:9">
      <c r="B30515" s="1"/>
      <c r="C30515" s="29"/>
      <c r="D30515" s="27"/>
      <c r="E30515" s="27"/>
      <c r="F30515" s="27"/>
      <c r="G30515" s="1"/>
      <c r="H30515" s="1"/>
      <c r="I30515" s="1"/>
    </row>
    <row r="30516" spans="2:9">
      <c r="B30516" s="1"/>
      <c r="C30516" s="29"/>
      <c r="D30516" s="27"/>
      <c r="E30516" s="27"/>
      <c r="F30516" s="27"/>
      <c r="G30516" s="1"/>
      <c r="H30516" s="1"/>
      <c r="I30516" s="1"/>
    </row>
    <row r="30517" spans="2:9">
      <c r="B30517" s="1"/>
      <c r="C30517" s="29"/>
      <c r="D30517" s="27"/>
      <c r="E30517" s="27"/>
      <c r="F30517" s="27"/>
      <c r="G30517" s="1"/>
      <c r="H30517" s="1"/>
      <c r="I30517" s="1"/>
    </row>
    <row r="30518" spans="2:9">
      <c r="B30518" s="1"/>
      <c r="C30518" s="29"/>
      <c r="D30518" s="27"/>
      <c r="E30518" s="27"/>
      <c r="F30518" s="27"/>
      <c r="G30518" s="1"/>
      <c r="H30518" s="1"/>
      <c r="I30518" s="1"/>
    </row>
    <row r="30519" spans="2:9">
      <c r="B30519" s="1"/>
      <c r="C30519" s="29"/>
      <c r="D30519" s="27"/>
      <c r="E30519" s="27"/>
      <c r="F30519" s="27"/>
      <c r="G30519" s="1"/>
      <c r="H30519" s="1"/>
      <c r="I30519" s="1"/>
    </row>
    <row r="30520" spans="2:9">
      <c r="B30520" s="1"/>
      <c r="C30520" s="29"/>
      <c r="D30520" s="27"/>
      <c r="E30520" s="27"/>
      <c r="F30520" s="27"/>
      <c r="G30520" s="1"/>
      <c r="H30520" s="1"/>
      <c r="I30520" s="1"/>
    </row>
    <row r="30521" spans="2:9">
      <c r="B30521" s="1"/>
      <c r="C30521" s="29"/>
      <c r="D30521" s="27"/>
      <c r="E30521" s="27"/>
      <c r="F30521" s="27"/>
      <c r="G30521" s="1"/>
      <c r="H30521" s="1"/>
      <c r="I30521" s="1"/>
    </row>
    <row r="30522" spans="2:9">
      <c r="B30522" s="1"/>
      <c r="C30522" s="29"/>
      <c r="D30522" s="27"/>
      <c r="E30522" s="27"/>
      <c r="F30522" s="27"/>
      <c r="G30522" s="1"/>
      <c r="H30522" s="1"/>
      <c r="I30522" s="1"/>
    </row>
    <row r="30523" spans="2:9">
      <c r="B30523" s="1"/>
      <c r="C30523" s="29"/>
      <c r="D30523" s="27"/>
      <c r="E30523" s="27"/>
      <c r="F30523" s="27"/>
      <c r="G30523" s="1"/>
      <c r="H30523" s="1"/>
      <c r="I30523" s="1"/>
    </row>
    <row r="30524" spans="2:9">
      <c r="B30524" s="1"/>
      <c r="C30524" s="29"/>
      <c r="D30524" s="27"/>
      <c r="E30524" s="27"/>
      <c r="F30524" s="27"/>
      <c r="G30524" s="1"/>
      <c r="H30524" s="1"/>
      <c r="I30524" s="1"/>
    </row>
    <row r="30525" spans="2:9">
      <c r="B30525" s="1"/>
      <c r="C30525" s="29"/>
      <c r="D30525" s="27"/>
      <c r="E30525" s="27"/>
      <c r="F30525" s="27"/>
      <c r="G30525" s="1"/>
      <c r="H30525" s="1"/>
      <c r="I30525" s="1"/>
    </row>
    <row r="30526" spans="2:9">
      <c r="B30526" s="1"/>
      <c r="C30526" s="29"/>
      <c r="D30526" s="27"/>
      <c r="E30526" s="27"/>
      <c r="F30526" s="27"/>
      <c r="G30526" s="1"/>
      <c r="H30526" s="1"/>
      <c r="I30526" s="1"/>
    </row>
    <row r="30527" spans="2:9">
      <c r="B30527" s="1"/>
      <c r="C30527" s="29"/>
      <c r="D30527" s="27"/>
      <c r="E30527" s="27"/>
      <c r="F30527" s="27"/>
      <c r="G30527" s="1"/>
      <c r="H30527" s="1"/>
      <c r="I30527" s="1"/>
    </row>
    <row r="30528" spans="2:9">
      <c r="B30528" s="1"/>
      <c r="C30528" s="29"/>
      <c r="D30528" s="27"/>
      <c r="E30528" s="27"/>
      <c r="F30528" s="27"/>
      <c r="G30528" s="1"/>
      <c r="H30528" s="1"/>
      <c r="I30528" s="1"/>
    </row>
    <row r="30529" spans="2:9">
      <c r="B30529" s="1"/>
      <c r="C30529" s="29"/>
      <c r="D30529" s="27"/>
      <c r="E30529" s="27"/>
      <c r="F30529" s="27"/>
      <c r="G30529" s="1"/>
      <c r="H30529" s="1"/>
      <c r="I30529" s="1"/>
    </row>
    <row r="30530" spans="2:9">
      <c r="B30530" s="1"/>
      <c r="C30530" s="29"/>
      <c r="D30530" s="27"/>
      <c r="E30530" s="27"/>
      <c r="F30530" s="27"/>
      <c r="G30530" s="1"/>
      <c r="H30530" s="1"/>
      <c r="I30530" s="1"/>
    </row>
    <row r="30531" spans="2:9">
      <c r="B30531" s="1"/>
      <c r="C30531" s="29"/>
      <c r="D30531" s="27"/>
      <c r="E30531" s="27"/>
      <c r="F30531" s="27"/>
      <c r="G30531" s="1"/>
      <c r="H30531" s="1"/>
      <c r="I30531" s="1"/>
    </row>
    <row r="30532" spans="2:9">
      <c r="B30532" s="1"/>
      <c r="C30532" s="29"/>
      <c r="D30532" s="27"/>
      <c r="E30532" s="27"/>
      <c r="F30532" s="27"/>
      <c r="G30532" s="1"/>
      <c r="H30532" s="1"/>
      <c r="I30532" s="1"/>
    </row>
    <row r="30533" spans="2:9">
      <c r="B30533" s="1"/>
      <c r="C30533" s="29"/>
      <c r="D30533" s="27"/>
      <c r="E30533" s="27"/>
      <c r="F30533" s="27"/>
      <c r="G30533" s="1"/>
      <c r="H30533" s="1"/>
      <c r="I30533" s="1"/>
    </row>
    <row r="30534" spans="2:9">
      <c r="B30534" s="1"/>
      <c r="C30534" s="29"/>
      <c r="D30534" s="27"/>
      <c r="E30534" s="27"/>
      <c r="F30534" s="27"/>
      <c r="G30534" s="1"/>
      <c r="H30534" s="1"/>
      <c r="I30534" s="1"/>
    </row>
    <row r="30535" spans="2:9">
      <c r="B30535" s="1"/>
      <c r="C30535" s="29"/>
      <c r="D30535" s="27"/>
      <c r="E30535" s="27"/>
      <c r="F30535" s="27"/>
      <c r="G30535" s="1"/>
      <c r="H30535" s="1"/>
      <c r="I30535" s="1"/>
    </row>
    <row r="30536" spans="2:9">
      <c r="B30536" s="1"/>
      <c r="C30536" s="29"/>
      <c r="D30536" s="27"/>
      <c r="E30536" s="27"/>
      <c r="F30536" s="27"/>
      <c r="G30536" s="1"/>
      <c r="H30536" s="1"/>
      <c r="I30536" s="1"/>
    </row>
    <row r="30537" spans="2:9">
      <c r="B30537" s="1"/>
      <c r="C30537" s="29"/>
      <c r="D30537" s="27"/>
      <c r="E30537" s="27"/>
      <c r="F30537" s="27"/>
      <c r="G30537" s="1"/>
      <c r="H30537" s="1"/>
      <c r="I30537" s="1"/>
    </row>
    <row r="30538" spans="2:9">
      <c r="B30538" s="1"/>
      <c r="C30538" s="29"/>
      <c r="D30538" s="27"/>
      <c r="E30538" s="27"/>
      <c r="F30538" s="27"/>
      <c r="G30538" s="1"/>
      <c r="H30538" s="1"/>
      <c r="I30538" s="1"/>
    </row>
    <row r="30539" spans="2:9">
      <c r="B30539" s="1"/>
      <c r="C30539" s="29"/>
      <c r="D30539" s="27"/>
      <c r="E30539" s="27"/>
      <c r="F30539" s="27"/>
      <c r="G30539" s="1"/>
      <c r="H30539" s="1"/>
      <c r="I30539" s="1"/>
    </row>
    <row r="30540" spans="2:9">
      <c r="B30540" s="1"/>
      <c r="C30540" s="29"/>
      <c r="D30540" s="27"/>
      <c r="E30540" s="27"/>
      <c r="F30540" s="27"/>
      <c r="G30540" s="1"/>
      <c r="H30540" s="1"/>
      <c r="I30540" s="1"/>
    </row>
    <row r="30541" spans="2:9">
      <c r="B30541" s="1"/>
      <c r="C30541" s="29"/>
      <c r="D30541" s="27"/>
      <c r="E30541" s="27"/>
      <c r="F30541" s="27"/>
      <c r="G30541" s="1"/>
      <c r="H30541" s="1"/>
      <c r="I30541" s="1"/>
    </row>
    <row r="30542" spans="2:9">
      <c r="B30542" s="1"/>
      <c r="C30542" s="29"/>
      <c r="D30542" s="27"/>
      <c r="E30542" s="27"/>
      <c r="F30542" s="27"/>
      <c r="G30542" s="1"/>
      <c r="H30542" s="1"/>
      <c r="I30542" s="1"/>
    </row>
    <row r="30543" spans="2:9">
      <c r="B30543" s="1"/>
      <c r="C30543" s="29"/>
      <c r="D30543" s="27"/>
      <c r="E30543" s="27"/>
      <c r="F30543" s="27"/>
      <c r="G30543" s="1"/>
      <c r="H30543" s="1"/>
      <c r="I30543" s="1"/>
    </row>
    <row r="30544" spans="2:9">
      <c r="B30544" s="1"/>
      <c r="C30544" s="29"/>
      <c r="D30544" s="27"/>
      <c r="E30544" s="27"/>
      <c r="F30544" s="27"/>
      <c r="G30544" s="1"/>
      <c r="H30544" s="1"/>
      <c r="I30544" s="1"/>
    </row>
    <row r="30545" spans="2:9">
      <c r="B30545" s="1"/>
      <c r="C30545" s="29"/>
      <c r="D30545" s="27"/>
      <c r="E30545" s="27"/>
      <c r="F30545" s="27"/>
      <c r="G30545" s="1"/>
      <c r="H30545" s="1"/>
      <c r="I30545" s="1"/>
    </row>
    <row r="30546" spans="2:9">
      <c r="B30546" s="1"/>
      <c r="C30546" s="29"/>
      <c r="D30546" s="27"/>
      <c r="E30546" s="27"/>
      <c r="F30546" s="27"/>
      <c r="G30546" s="1"/>
      <c r="H30546" s="1"/>
      <c r="I30546" s="1"/>
    </row>
    <row r="30547" spans="2:9">
      <c r="B30547" s="1"/>
      <c r="C30547" s="29"/>
      <c r="D30547" s="27"/>
      <c r="E30547" s="27"/>
      <c r="F30547" s="27"/>
      <c r="G30547" s="1"/>
      <c r="H30547" s="1"/>
      <c r="I30547" s="1"/>
    </row>
    <row r="30548" spans="2:9">
      <c r="B30548" s="1"/>
      <c r="C30548" s="29"/>
      <c r="D30548" s="27"/>
      <c r="E30548" s="27"/>
      <c r="F30548" s="27"/>
      <c r="G30548" s="1"/>
      <c r="H30548" s="1"/>
      <c r="I30548" s="1"/>
    </row>
    <row r="30549" spans="2:9">
      <c r="B30549" s="1"/>
      <c r="C30549" s="29"/>
      <c r="D30549" s="27"/>
      <c r="E30549" s="27"/>
      <c r="F30549" s="27"/>
      <c r="G30549" s="1"/>
      <c r="H30549" s="1"/>
      <c r="I30549" s="1"/>
    </row>
    <row r="30550" spans="2:9">
      <c r="B30550" s="1"/>
      <c r="C30550" s="29"/>
      <c r="D30550" s="27"/>
      <c r="E30550" s="27"/>
      <c r="F30550" s="27"/>
      <c r="G30550" s="1"/>
      <c r="H30550" s="1"/>
      <c r="I30550" s="1"/>
    </row>
    <row r="30551" spans="2:9">
      <c r="B30551" s="1"/>
      <c r="C30551" s="29"/>
      <c r="D30551" s="27"/>
      <c r="E30551" s="27"/>
      <c r="F30551" s="27"/>
      <c r="G30551" s="1"/>
      <c r="H30551" s="1"/>
      <c r="I30551" s="1"/>
    </row>
    <row r="30552" spans="2:9">
      <c r="B30552" s="1"/>
      <c r="C30552" s="29"/>
      <c r="D30552" s="27"/>
      <c r="E30552" s="27"/>
      <c r="F30552" s="27"/>
      <c r="G30552" s="1"/>
      <c r="H30552" s="1"/>
      <c r="I30552" s="1"/>
    </row>
    <row r="30553" spans="2:9">
      <c r="B30553" s="1"/>
      <c r="C30553" s="29"/>
      <c r="D30553" s="27"/>
      <c r="E30553" s="27"/>
      <c r="F30553" s="27"/>
      <c r="G30553" s="1"/>
      <c r="H30553" s="1"/>
      <c r="I30553" s="1"/>
    </row>
    <row r="30554" spans="2:9">
      <c r="B30554" s="1"/>
      <c r="C30554" s="29"/>
      <c r="D30554" s="27"/>
      <c r="E30554" s="27"/>
      <c r="F30554" s="27"/>
      <c r="G30554" s="1"/>
      <c r="H30554" s="1"/>
      <c r="I30554" s="1"/>
    </row>
    <row r="30555" spans="2:9">
      <c r="B30555" s="1"/>
      <c r="C30555" s="29"/>
      <c r="D30555" s="27"/>
      <c r="E30555" s="27"/>
      <c r="F30555" s="27"/>
      <c r="G30555" s="1"/>
      <c r="H30555" s="1"/>
      <c r="I30555" s="1"/>
    </row>
    <row r="30556" spans="2:9">
      <c r="B30556" s="1"/>
      <c r="C30556" s="29"/>
      <c r="D30556" s="27"/>
      <c r="E30556" s="27"/>
      <c r="F30556" s="27"/>
      <c r="G30556" s="1"/>
      <c r="H30556" s="1"/>
      <c r="I30556" s="1"/>
    </row>
    <row r="30557" spans="2:9">
      <c r="B30557" s="1"/>
      <c r="C30557" s="29"/>
      <c r="D30557" s="27"/>
      <c r="E30557" s="27"/>
      <c r="F30557" s="27"/>
      <c r="G30557" s="1"/>
      <c r="H30557" s="1"/>
      <c r="I30557" s="1"/>
    </row>
    <row r="30558" spans="2:9">
      <c r="B30558" s="1"/>
      <c r="C30558" s="29"/>
      <c r="D30558" s="27"/>
      <c r="E30558" s="27"/>
      <c r="F30558" s="27"/>
      <c r="G30558" s="1"/>
      <c r="H30558" s="1"/>
      <c r="I30558" s="1"/>
    </row>
    <row r="30559" spans="2:9">
      <c r="B30559" s="1"/>
      <c r="C30559" s="29"/>
      <c r="D30559" s="27"/>
      <c r="E30559" s="27"/>
      <c r="F30559" s="27"/>
      <c r="G30559" s="1"/>
      <c r="H30559" s="1"/>
      <c r="I30559" s="1"/>
    </row>
    <row r="30560" spans="2:9">
      <c r="B30560" s="1"/>
      <c r="C30560" s="29"/>
      <c r="D30560" s="27"/>
      <c r="E30560" s="27"/>
      <c r="F30560" s="27"/>
      <c r="G30560" s="1"/>
      <c r="H30560" s="1"/>
      <c r="I30560" s="1"/>
    </row>
    <row r="30561" spans="2:9">
      <c r="B30561" s="1"/>
      <c r="C30561" s="29"/>
      <c r="D30561" s="27"/>
      <c r="E30561" s="27"/>
      <c r="F30561" s="27"/>
      <c r="G30561" s="1"/>
      <c r="H30561" s="1"/>
      <c r="I30561" s="1"/>
    </row>
    <row r="30562" spans="2:9">
      <c r="B30562" s="1"/>
      <c r="C30562" s="29"/>
      <c r="D30562" s="27"/>
      <c r="E30562" s="27"/>
      <c r="F30562" s="27"/>
      <c r="G30562" s="1"/>
      <c r="H30562" s="1"/>
      <c r="I30562" s="1"/>
    </row>
    <row r="30563" spans="2:9">
      <c r="B30563" s="1"/>
      <c r="C30563" s="29"/>
      <c r="D30563" s="27"/>
      <c r="E30563" s="27"/>
      <c r="F30563" s="27"/>
      <c r="G30563" s="1"/>
      <c r="H30563" s="1"/>
      <c r="I30563" s="1"/>
    </row>
    <row r="30564" spans="2:9">
      <c r="B30564" s="1"/>
      <c r="C30564" s="29"/>
      <c r="D30564" s="27"/>
      <c r="E30564" s="27"/>
      <c r="F30564" s="27"/>
      <c r="G30564" s="1"/>
      <c r="H30564" s="1"/>
      <c r="I30564" s="1"/>
    </row>
    <row r="30565" spans="2:9">
      <c r="B30565" s="1"/>
      <c r="C30565" s="29"/>
      <c r="D30565" s="27"/>
      <c r="E30565" s="27"/>
      <c r="F30565" s="27"/>
      <c r="G30565" s="1"/>
      <c r="H30565" s="1"/>
      <c r="I30565" s="1"/>
    </row>
    <row r="30566" spans="2:9">
      <c r="B30566" s="1"/>
      <c r="C30566" s="29"/>
      <c r="D30566" s="27"/>
      <c r="E30566" s="27"/>
      <c r="F30566" s="27"/>
      <c r="G30566" s="1"/>
      <c r="H30566" s="1"/>
      <c r="I30566" s="1"/>
    </row>
    <row r="30567" spans="2:9">
      <c r="B30567" s="1"/>
      <c r="C30567" s="29"/>
      <c r="D30567" s="27"/>
      <c r="E30567" s="27"/>
      <c r="F30567" s="27"/>
      <c r="G30567" s="1"/>
      <c r="H30567" s="1"/>
      <c r="I30567" s="1"/>
    </row>
    <row r="30568" spans="2:9">
      <c r="B30568" s="1"/>
      <c r="C30568" s="29"/>
      <c r="D30568" s="27"/>
      <c r="E30568" s="27"/>
      <c r="F30568" s="27"/>
      <c r="G30568" s="1"/>
      <c r="H30568" s="1"/>
      <c r="I30568" s="1"/>
    </row>
    <row r="30569" spans="2:9">
      <c r="B30569" s="1"/>
      <c r="C30569" s="29"/>
      <c r="D30569" s="27"/>
      <c r="E30569" s="27"/>
      <c r="F30569" s="27"/>
      <c r="G30569" s="1"/>
      <c r="H30569" s="1"/>
      <c r="I30569" s="1"/>
    </row>
    <row r="30570" spans="2:9">
      <c r="B30570" s="1"/>
      <c r="C30570" s="29"/>
      <c r="D30570" s="27"/>
      <c r="E30570" s="27"/>
      <c r="F30570" s="27"/>
      <c r="G30570" s="1"/>
      <c r="H30570" s="1"/>
      <c r="I30570" s="1"/>
    </row>
    <row r="30571" spans="2:9">
      <c r="B30571" s="1"/>
      <c r="C30571" s="29"/>
      <c r="D30571" s="27"/>
      <c r="E30571" s="27"/>
      <c r="F30571" s="27"/>
      <c r="G30571" s="1"/>
      <c r="H30571" s="1"/>
      <c r="I30571" s="1"/>
    </row>
    <row r="30572" spans="2:9">
      <c r="B30572" s="1"/>
      <c r="C30572" s="29"/>
      <c r="D30572" s="27"/>
      <c r="E30572" s="27"/>
      <c r="F30572" s="27"/>
      <c r="G30572" s="1"/>
      <c r="H30572" s="1"/>
      <c r="I30572" s="1"/>
    </row>
    <row r="30573" spans="2:9">
      <c r="B30573" s="1"/>
      <c r="C30573" s="29"/>
      <c r="D30573" s="27"/>
      <c r="E30573" s="27"/>
      <c r="F30573" s="27"/>
      <c r="G30573" s="1"/>
      <c r="H30573" s="1"/>
      <c r="I30573" s="1"/>
    </row>
    <row r="30574" spans="2:9">
      <c r="B30574" s="1"/>
      <c r="C30574" s="29"/>
      <c r="D30574" s="27"/>
      <c r="E30574" s="27"/>
      <c r="F30574" s="27"/>
      <c r="G30574" s="1"/>
      <c r="H30574" s="1"/>
      <c r="I30574" s="1"/>
    </row>
    <row r="30575" spans="2:9">
      <c r="B30575" s="1"/>
      <c r="C30575" s="29"/>
      <c r="D30575" s="27"/>
      <c r="E30575" s="27"/>
      <c r="F30575" s="27"/>
      <c r="G30575" s="1"/>
      <c r="H30575" s="1"/>
      <c r="I30575" s="1"/>
    </row>
    <row r="30576" spans="2:9">
      <c r="B30576" s="1"/>
      <c r="C30576" s="29"/>
      <c r="D30576" s="27"/>
      <c r="E30576" s="27"/>
      <c r="F30576" s="27"/>
      <c r="G30576" s="1"/>
      <c r="H30576" s="1"/>
      <c r="I30576" s="1"/>
    </row>
    <row r="30577" spans="2:9">
      <c r="B30577" s="1"/>
      <c r="C30577" s="29"/>
      <c r="D30577" s="27"/>
      <c r="E30577" s="27"/>
      <c r="F30577" s="27"/>
      <c r="G30577" s="1"/>
      <c r="H30577" s="1"/>
      <c r="I30577" s="1"/>
    </row>
    <row r="30578" spans="2:9">
      <c r="B30578" s="1"/>
      <c r="C30578" s="29"/>
      <c r="D30578" s="27"/>
      <c r="E30578" s="27"/>
      <c r="F30578" s="27"/>
      <c r="G30578" s="1"/>
      <c r="H30578" s="1"/>
      <c r="I30578" s="1"/>
    </row>
    <row r="30579" spans="2:9">
      <c r="B30579" s="1"/>
      <c r="C30579" s="29"/>
      <c r="D30579" s="27"/>
      <c r="E30579" s="27"/>
      <c r="F30579" s="27"/>
      <c r="G30579" s="1"/>
      <c r="H30579" s="1"/>
      <c r="I30579" s="1"/>
    </row>
    <row r="30580" spans="2:9">
      <c r="B30580" s="1"/>
      <c r="C30580" s="29"/>
      <c r="D30580" s="27"/>
      <c r="E30580" s="27"/>
      <c r="F30580" s="27"/>
      <c r="G30580" s="1"/>
      <c r="H30580" s="1"/>
      <c r="I30580" s="1"/>
    </row>
    <row r="30581" spans="2:9">
      <c r="B30581" s="1"/>
      <c r="C30581" s="29"/>
      <c r="D30581" s="27"/>
      <c r="E30581" s="27"/>
      <c r="F30581" s="27"/>
      <c r="G30581" s="1"/>
      <c r="H30581" s="1"/>
      <c r="I30581" s="1"/>
    </row>
    <row r="30582" spans="2:9">
      <c r="B30582" s="1"/>
      <c r="C30582" s="29"/>
      <c r="D30582" s="27"/>
      <c r="E30582" s="27"/>
      <c r="F30582" s="27"/>
      <c r="G30582" s="1"/>
      <c r="H30582" s="1"/>
      <c r="I30582" s="1"/>
    </row>
    <row r="30583" spans="2:9">
      <c r="B30583" s="1"/>
      <c r="C30583" s="29"/>
      <c r="D30583" s="27"/>
      <c r="E30583" s="27"/>
      <c r="F30583" s="27"/>
      <c r="G30583" s="1"/>
      <c r="H30583" s="1"/>
      <c r="I30583" s="1"/>
    </row>
    <row r="30584" spans="2:9">
      <c r="B30584" s="1"/>
      <c r="C30584" s="29"/>
      <c r="D30584" s="27"/>
      <c r="E30584" s="27"/>
      <c r="F30584" s="27"/>
      <c r="G30584" s="1"/>
      <c r="H30584" s="1"/>
      <c r="I30584" s="1"/>
    </row>
    <row r="30585" spans="2:9">
      <c r="B30585" s="1"/>
      <c r="C30585" s="29"/>
      <c r="D30585" s="27"/>
      <c r="E30585" s="27"/>
      <c r="F30585" s="27"/>
      <c r="G30585" s="1"/>
      <c r="H30585" s="1"/>
      <c r="I30585" s="1"/>
    </row>
    <row r="30586" spans="2:9">
      <c r="B30586" s="1"/>
      <c r="C30586" s="29"/>
      <c r="D30586" s="27"/>
      <c r="E30586" s="27"/>
      <c r="F30586" s="27"/>
      <c r="G30586" s="1"/>
      <c r="H30586" s="1"/>
      <c r="I30586" s="1"/>
    </row>
    <row r="30587" spans="2:9">
      <c r="B30587" s="1"/>
      <c r="C30587" s="29"/>
      <c r="D30587" s="27"/>
      <c r="E30587" s="27"/>
      <c r="F30587" s="27"/>
      <c r="G30587" s="1"/>
      <c r="H30587" s="1"/>
      <c r="I30587" s="1"/>
    </row>
    <row r="30588" spans="2:9">
      <c r="B30588" s="1"/>
      <c r="C30588" s="29"/>
      <c r="D30588" s="27"/>
      <c r="E30588" s="27"/>
      <c r="F30588" s="27"/>
      <c r="G30588" s="1"/>
      <c r="H30588" s="1"/>
      <c r="I30588" s="1"/>
    </row>
    <row r="30589" spans="2:9">
      <c r="B30589" s="1"/>
      <c r="C30589" s="29"/>
      <c r="D30589" s="27"/>
      <c r="E30589" s="27"/>
      <c r="F30589" s="27"/>
      <c r="G30589" s="1"/>
      <c r="H30589" s="1"/>
      <c r="I30589" s="1"/>
    </row>
    <row r="30590" spans="2:9">
      <c r="B30590" s="1"/>
      <c r="C30590" s="29"/>
      <c r="D30590" s="27"/>
      <c r="E30590" s="27"/>
      <c r="F30590" s="27"/>
      <c r="G30590" s="1"/>
      <c r="H30590" s="1"/>
      <c r="I30590" s="1"/>
    </row>
    <row r="30591" spans="2:9">
      <c r="B30591" s="1"/>
      <c r="C30591" s="29"/>
      <c r="D30591" s="27"/>
      <c r="E30591" s="27"/>
      <c r="F30591" s="27"/>
      <c r="G30591" s="1"/>
      <c r="H30591" s="1"/>
      <c r="I30591" s="1"/>
    </row>
    <row r="30592" spans="2:9">
      <c r="B30592" s="1"/>
      <c r="C30592" s="29"/>
      <c r="D30592" s="27"/>
      <c r="E30592" s="27"/>
      <c r="F30592" s="27"/>
      <c r="G30592" s="1"/>
      <c r="H30592" s="1"/>
      <c r="I30592" s="1"/>
    </row>
    <row r="30593" spans="2:9">
      <c r="B30593" s="1"/>
      <c r="C30593" s="29"/>
      <c r="D30593" s="27"/>
      <c r="E30593" s="27"/>
      <c r="F30593" s="27"/>
      <c r="G30593" s="1"/>
      <c r="H30593" s="1"/>
      <c r="I30593" s="1"/>
    </row>
    <row r="30594" spans="2:9">
      <c r="B30594" s="1"/>
      <c r="C30594" s="29"/>
      <c r="D30594" s="27"/>
      <c r="E30594" s="27"/>
      <c r="F30594" s="27"/>
      <c r="G30594" s="1"/>
      <c r="H30594" s="1"/>
      <c r="I30594" s="1"/>
    </row>
    <row r="30595" spans="2:9">
      <c r="B30595" s="1"/>
      <c r="C30595" s="29"/>
      <c r="D30595" s="27"/>
      <c r="E30595" s="27"/>
      <c r="F30595" s="27"/>
      <c r="G30595" s="1"/>
      <c r="H30595" s="1"/>
      <c r="I30595" s="1"/>
    </row>
    <row r="30596" spans="2:9">
      <c r="B30596" s="1"/>
      <c r="C30596" s="29"/>
      <c r="D30596" s="27"/>
      <c r="E30596" s="27"/>
      <c r="F30596" s="27"/>
      <c r="G30596" s="1"/>
      <c r="H30596" s="1"/>
      <c r="I30596" s="1"/>
    </row>
    <row r="30597" spans="2:9">
      <c r="B30597" s="1"/>
      <c r="C30597" s="29"/>
      <c r="D30597" s="27"/>
      <c r="E30597" s="27"/>
      <c r="F30597" s="27"/>
      <c r="G30597" s="1"/>
      <c r="H30597" s="1"/>
      <c r="I30597" s="1"/>
    </row>
    <row r="30598" spans="2:9">
      <c r="B30598" s="1"/>
      <c r="C30598" s="29"/>
      <c r="D30598" s="27"/>
      <c r="E30598" s="27"/>
      <c r="F30598" s="27"/>
      <c r="G30598" s="1"/>
      <c r="H30598" s="1"/>
      <c r="I30598" s="1"/>
    </row>
    <row r="30599" spans="2:9">
      <c r="B30599" s="1"/>
      <c r="C30599" s="29"/>
      <c r="D30599" s="27"/>
      <c r="E30599" s="27"/>
      <c r="F30599" s="27"/>
      <c r="G30599" s="1"/>
      <c r="H30599" s="1"/>
      <c r="I30599" s="1"/>
    </row>
    <row r="30600" spans="2:9">
      <c r="B30600" s="1"/>
      <c r="C30600" s="29"/>
      <c r="D30600" s="27"/>
      <c r="E30600" s="27"/>
      <c r="F30600" s="27"/>
      <c r="G30600" s="1"/>
      <c r="H30600" s="1"/>
      <c r="I30600" s="1"/>
    </row>
    <row r="30601" spans="2:9">
      <c r="B30601" s="1"/>
      <c r="C30601" s="29"/>
      <c r="D30601" s="27"/>
      <c r="E30601" s="27"/>
      <c r="F30601" s="27"/>
      <c r="G30601" s="1"/>
      <c r="H30601" s="1"/>
      <c r="I30601" s="1"/>
    </row>
    <row r="30602" spans="2:9">
      <c r="B30602" s="1"/>
      <c r="C30602" s="29"/>
      <c r="D30602" s="27"/>
      <c r="E30602" s="27"/>
      <c r="F30602" s="27"/>
      <c r="G30602" s="1"/>
      <c r="H30602" s="1"/>
      <c r="I30602" s="1"/>
    </row>
    <row r="30603" spans="2:9">
      <c r="B30603" s="1"/>
      <c r="C30603" s="29"/>
      <c r="D30603" s="27"/>
      <c r="E30603" s="27"/>
      <c r="F30603" s="27"/>
      <c r="G30603" s="1"/>
      <c r="H30603" s="1"/>
      <c r="I30603" s="1"/>
    </row>
    <row r="30604" spans="2:9">
      <c r="B30604" s="1"/>
      <c r="C30604" s="29"/>
      <c r="D30604" s="27"/>
      <c r="E30604" s="27"/>
      <c r="F30604" s="27"/>
      <c r="G30604" s="1"/>
      <c r="H30604" s="1"/>
      <c r="I30604" s="1"/>
    </row>
    <row r="30605" spans="2:9">
      <c r="B30605" s="1"/>
      <c r="C30605" s="29"/>
      <c r="D30605" s="27"/>
      <c r="E30605" s="27"/>
      <c r="F30605" s="27"/>
      <c r="G30605" s="1"/>
      <c r="H30605" s="1"/>
      <c r="I30605" s="1"/>
    </row>
    <row r="30606" spans="2:9">
      <c r="B30606" s="1"/>
      <c r="C30606" s="29"/>
      <c r="D30606" s="27"/>
      <c r="E30606" s="27"/>
      <c r="F30606" s="27"/>
      <c r="G30606" s="1"/>
      <c r="H30606" s="1"/>
      <c r="I30606" s="1"/>
    </row>
    <row r="30607" spans="2:9">
      <c r="B30607" s="1"/>
      <c r="C30607" s="29"/>
      <c r="D30607" s="27"/>
      <c r="E30607" s="27"/>
      <c r="F30607" s="27"/>
      <c r="G30607" s="1"/>
      <c r="H30607" s="1"/>
      <c r="I30607" s="1"/>
    </row>
    <row r="30608" spans="2:9">
      <c r="B30608" s="1"/>
      <c r="C30608" s="29"/>
      <c r="D30608" s="27"/>
      <c r="E30608" s="27"/>
      <c r="F30608" s="27"/>
      <c r="G30608" s="1"/>
      <c r="H30608" s="1"/>
      <c r="I30608" s="1"/>
    </row>
    <row r="30609" spans="2:9">
      <c r="B30609" s="1"/>
      <c r="C30609" s="29"/>
      <c r="D30609" s="27"/>
      <c r="E30609" s="27"/>
      <c r="F30609" s="27"/>
      <c r="G30609" s="1"/>
      <c r="H30609" s="1"/>
      <c r="I30609" s="1"/>
    </row>
    <row r="30610" spans="2:9">
      <c r="B30610" s="1"/>
      <c r="C30610" s="29"/>
      <c r="D30610" s="27"/>
      <c r="E30610" s="27"/>
      <c r="F30610" s="27"/>
      <c r="G30610" s="1"/>
      <c r="H30610" s="1"/>
      <c r="I30610" s="1"/>
    </row>
    <row r="30611" spans="2:9">
      <c r="B30611" s="1"/>
      <c r="C30611" s="29"/>
      <c r="D30611" s="27"/>
      <c r="E30611" s="27"/>
      <c r="F30611" s="27"/>
      <c r="G30611" s="1"/>
      <c r="H30611" s="1"/>
      <c r="I30611" s="1"/>
    </row>
    <row r="30612" spans="2:9">
      <c r="B30612" s="1"/>
      <c r="C30612" s="29"/>
      <c r="D30612" s="27"/>
      <c r="E30612" s="27"/>
      <c r="F30612" s="27"/>
      <c r="G30612" s="1"/>
      <c r="H30612" s="1"/>
      <c r="I30612" s="1"/>
    </row>
    <row r="30613" spans="2:9">
      <c r="B30613" s="1"/>
      <c r="C30613" s="29"/>
      <c r="D30613" s="27"/>
      <c r="E30613" s="27"/>
      <c r="F30613" s="27"/>
      <c r="G30613" s="1"/>
      <c r="H30613" s="1"/>
      <c r="I30613" s="1"/>
    </row>
    <row r="30614" spans="2:9">
      <c r="B30614" s="1"/>
      <c r="C30614" s="29"/>
      <c r="D30614" s="27"/>
      <c r="E30614" s="27"/>
      <c r="F30614" s="27"/>
      <c r="G30614" s="1"/>
      <c r="H30614" s="1"/>
      <c r="I30614" s="1"/>
    </row>
    <row r="30615" spans="2:9">
      <c r="B30615" s="1"/>
      <c r="C30615" s="29"/>
      <c r="D30615" s="27"/>
      <c r="E30615" s="27"/>
      <c r="F30615" s="27"/>
      <c r="G30615" s="1"/>
      <c r="H30615" s="1"/>
      <c r="I30615" s="1"/>
    </row>
    <row r="30616" spans="2:9">
      <c r="B30616" s="1"/>
      <c r="C30616" s="29"/>
      <c r="D30616" s="27"/>
      <c r="E30616" s="27"/>
      <c r="F30616" s="27"/>
      <c r="G30616" s="1"/>
      <c r="H30616" s="1"/>
      <c r="I30616" s="1"/>
    </row>
    <row r="30617" spans="2:9">
      <c r="B30617" s="1"/>
      <c r="C30617" s="29"/>
      <c r="D30617" s="27"/>
      <c r="E30617" s="27"/>
      <c r="F30617" s="27"/>
      <c r="G30617" s="1"/>
      <c r="H30617" s="1"/>
      <c r="I30617" s="1"/>
    </row>
    <row r="30618" spans="2:9">
      <c r="B30618" s="1"/>
      <c r="C30618" s="29"/>
      <c r="D30618" s="27"/>
      <c r="E30618" s="27"/>
      <c r="F30618" s="27"/>
      <c r="G30618" s="1"/>
      <c r="H30618" s="1"/>
      <c r="I30618" s="1"/>
    </row>
    <row r="30619" spans="2:9">
      <c r="B30619" s="1"/>
      <c r="C30619" s="29"/>
      <c r="D30619" s="27"/>
      <c r="E30619" s="27"/>
      <c r="F30619" s="27"/>
      <c r="G30619" s="1"/>
      <c r="H30619" s="1"/>
      <c r="I30619" s="1"/>
    </row>
    <row r="30620" spans="2:9">
      <c r="B30620" s="1"/>
      <c r="C30620" s="29"/>
      <c r="D30620" s="27"/>
      <c r="E30620" s="27"/>
      <c r="F30620" s="27"/>
      <c r="G30620" s="1"/>
      <c r="H30620" s="1"/>
      <c r="I30620" s="1"/>
    </row>
    <row r="30621" spans="2:9">
      <c r="B30621" s="1"/>
      <c r="C30621" s="29"/>
      <c r="D30621" s="27"/>
      <c r="E30621" s="27"/>
      <c r="F30621" s="27"/>
      <c r="G30621" s="1"/>
      <c r="H30621" s="1"/>
      <c r="I30621" s="1"/>
    </row>
    <row r="30622" spans="2:9">
      <c r="B30622" s="1"/>
      <c r="C30622" s="29"/>
      <c r="D30622" s="27"/>
      <c r="E30622" s="27"/>
      <c r="F30622" s="27"/>
      <c r="G30622" s="1"/>
      <c r="H30622" s="1"/>
      <c r="I30622" s="1"/>
    </row>
    <row r="30623" spans="2:9">
      <c r="B30623" s="1"/>
      <c r="C30623" s="29"/>
      <c r="D30623" s="27"/>
      <c r="E30623" s="27"/>
      <c r="F30623" s="27"/>
      <c r="G30623" s="1"/>
      <c r="H30623" s="1"/>
      <c r="I30623" s="1"/>
    </row>
    <row r="30624" spans="2:9">
      <c r="B30624" s="1"/>
      <c r="C30624" s="29"/>
      <c r="D30624" s="27"/>
      <c r="E30624" s="27"/>
      <c r="F30624" s="27"/>
      <c r="G30624" s="1"/>
      <c r="H30624" s="1"/>
      <c r="I30624" s="1"/>
    </row>
    <row r="30625" spans="2:9">
      <c r="B30625" s="1"/>
      <c r="C30625" s="29"/>
      <c r="D30625" s="27"/>
      <c r="E30625" s="27"/>
      <c r="F30625" s="27"/>
      <c r="G30625" s="1"/>
      <c r="H30625" s="1"/>
      <c r="I30625" s="1"/>
    </row>
    <row r="30626" spans="2:9">
      <c r="B30626" s="1"/>
      <c r="C30626" s="29"/>
      <c r="D30626" s="27"/>
      <c r="E30626" s="27"/>
      <c r="F30626" s="27"/>
      <c r="G30626" s="1"/>
      <c r="H30626" s="1"/>
      <c r="I30626" s="1"/>
    </row>
    <row r="30627" spans="2:9">
      <c r="B30627" s="1"/>
      <c r="C30627" s="29"/>
      <c r="D30627" s="27"/>
      <c r="E30627" s="27"/>
      <c r="F30627" s="27"/>
      <c r="G30627" s="1"/>
      <c r="H30627" s="1"/>
      <c r="I30627" s="1"/>
    </row>
    <row r="30628" spans="2:9">
      <c r="B30628" s="1"/>
      <c r="C30628" s="29"/>
      <c r="D30628" s="27"/>
      <c r="E30628" s="27"/>
      <c r="F30628" s="27"/>
      <c r="G30628" s="1"/>
      <c r="H30628" s="1"/>
      <c r="I30628" s="1"/>
    </row>
    <row r="30629" spans="2:9">
      <c r="B30629" s="1"/>
      <c r="C30629" s="29"/>
      <c r="D30629" s="27"/>
      <c r="E30629" s="27"/>
      <c r="F30629" s="27"/>
      <c r="G30629" s="1"/>
      <c r="H30629" s="1"/>
      <c r="I30629" s="1"/>
    </row>
    <row r="30630" spans="2:9">
      <c r="B30630" s="1"/>
      <c r="C30630" s="29"/>
      <c r="D30630" s="27"/>
      <c r="E30630" s="27"/>
      <c r="F30630" s="27"/>
      <c r="G30630" s="1"/>
      <c r="H30630" s="1"/>
      <c r="I30630" s="1"/>
    </row>
    <row r="30631" spans="2:9">
      <c r="B30631" s="1"/>
      <c r="C30631" s="29"/>
      <c r="D30631" s="27"/>
      <c r="E30631" s="27"/>
      <c r="F30631" s="27"/>
      <c r="G30631" s="1"/>
      <c r="H30631" s="1"/>
      <c r="I30631" s="1"/>
    </row>
    <row r="30632" spans="2:9">
      <c r="B30632" s="1"/>
      <c r="C30632" s="29"/>
      <c r="D30632" s="27"/>
      <c r="E30632" s="27"/>
      <c r="F30632" s="27"/>
      <c r="G30632" s="1"/>
      <c r="H30632" s="1"/>
      <c r="I30632" s="1"/>
    </row>
    <row r="30633" spans="2:9">
      <c r="B30633" s="1"/>
      <c r="C30633" s="29"/>
      <c r="D30633" s="27"/>
      <c r="E30633" s="27"/>
      <c r="F30633" s="27"/>
      <c r="G30633" s="1"/>
      <c r="H30633" s="1"/>
      <c r="I30633" s="1"/>
    </row>
    <row r="30634" spans="2:9">
      <c r="B30634" s="1"/>
      <c r="C30634" s="29"/>
      <c r="D30634" s="27"/>
      <c r="E30634" s="27"/>
      <c r="F30634" s="27"/>
      <c r="G30634" s="1"/>
      <c r="H30634" s="1"/>
      <c r="I30634" s="1"/>
    </row>
    <row r="30635" spans="2:9">
      <c r="B30635" s="1"/>
      <c r="C30635" s="29"/>
      <c r="D30635" s="27"/>
      <c r="E30635" s="27"/>
      <c r="F30635" s="27"/>
      <c r="G30635" s="1"/>
      <c r="H30635" s="1"/>
      <c r="I30635" s="1"/>
    </row>
    <row r="30636" spans="2:9">
      <c r="B30636" s="1"/>
      <c r="C30636" s="29"/>
      <c r="D30636" s="27"/>
      <c r="E30636" s="27"/>
      <c r="F30636" s="27"/>
      <c r="G30636" s="1"/>
      <c r="H30636" s="1"/>
      <c r="I30636" s="1"/>
    </row>
    <row r="30637" spans="2:9">
      <c r="B30637" s="1"/>
      <c r="C30637" s="29"/>
      <c r="D30637" s="27"/>
      <c r="E30637" s="27"/>
      <c r="F30637" s="27"/>
      <c r="G30637" s="1"/>
      <c r="H30637" s="1"/>
      <c r="I30637" s="1"/>
    </row>
    <row r="30638" spans="2:9">
      <c r="B30638" s="1"/>
      <c r="C30638" s="29"/>
      <c r="D30638" s="27"/>
      <c r="E30638" s="27"/>
      <c r="F30638" s="27"/>
      <c r="G30638" s="1"/>
      <c r="H30638" s="1"/>
      <c r="I30638" s="1"/>
    </row>
    <row r="30639" spans="2:9">
      <c r="B30639" s="1"/>
      <c r="C30639" s="29"/>
      <c r="D30639" s="27"/>
      <c r="E30639" s="27"/>
      <c r="F30639" s="27"/>
      <c r="G30639" s="1"/>
      <c r="H30639" s="1"/>
      <c r="I30639" s="1"/>
    </row>
    <row r="30640" spans="2:9">
      <c r="B30640" s="1"/>
      <c r="C30640" s="29"/>
      <c r="D30640" s="27"/>
      <c r="E30640" s="27"/>
      <c r="F30640" s="27"/>
      <c r="G30640" s="1"/>
      <c r="H30640" s="1"/>
      <c r="I30640" s="1"/>
    </row>
    <row r="30641" spans="2:9">
      <c r="B30641" s="1"/>
      <c r="C30641" s="29"/>
      <c r="D30641" s="27"/>
      <c r="E30641" s="27"/>
      <c r="F30641" s="27"/>
      <c r="G30641" s="1"/>
      <c r="H30641" s="1"/>
      <c r="I30641" s="1"/>
    </row>
    <row r="30642" spans="2:9">
      <c r="B30642" s="1"/>
      <c r="C30642" s="29"/>
      <c r="D30642" s="27"/>
      <c r="E30642" s="27"/>
      <c r="F30642" s="27"/>
      <c r="G30642" s="1"/>
      <c r="H30642" s="1"/>
      <c r="I30642" s="1"/>
    </row>
    <row r="30643" spans="2:9">
      <c r="B30643" s="1"/>
      <c r="C30643" s="29"/>
      <c r="D30643" s="27"/>
      <c r="E30643" s="27"/>
      <c r="F30643" s="27"/>
      <c r="G30643" s="1"/>
      <c r="H30643" s="1"/>
      <c r="I30643" s="1"/>
    </row>
    <row r="30644" spans="2:9">
      <c r="B30644" s="1"/>
      <c r="C30644" s="29"/>
      <c r="D30644" s="27"/>
      <c r="E30644" s="27"/>
      <c r="F30644" s="27"/>
      <c r="G30644" s="1"/>
      <c r="H30644" s="1"/>
      <c r="I30644" s="1"/>
    </row>
    <row r="30645" spans="2:9">
      <c r="B30645" s="1"/>
      <c r="C30645" s="29"/>
      <c r="D30645" s="27"/>
      <c r="E30645" s="27"/>
      <c r="F30645" s="27"/>
      <c r="G30645" s="1"/>
      <c r="H30645" s="1"/>
      <c r="I30645" s="1"/>
    </row>
    <row r="30646" spans="2:9">
      <c r="B30646" s="1"/>
      <c r="C30646" s="29"/>
      <c r="D30646" s="27"/>
      <c r="E30646" s="27"/>
      <c r="F30646" s="27"/>
      <c r="G30646" s="1"/>
      <c r="H30646" s="1"/>
      <c r="I30646" s="1"/>
    </row>
    <row r="30647" spans="2:9">
      <c r="B30647" s="1"/>
      <c r="C30647" s="29"/>
      <c r="D30647" s="27"/>
      <c r="E30647" s="27"/>
      <c r="F30647" s="27"/>
      <c r="G30647" s="1"/>
      <c r="H30647" s="1"/>
      <c r="I30647" s="1"/>
    </row>
    <row r="30648" spans="2:9">
      <c r="B30648" s="1"/>
      <c r="C30648" s="29"/>
      <c r="D30648" s="27"/>
      <c r="E30648" s="27"/>
      <c r="F30648" s="27"/>
      <c r="G30648" s="1"/>
      <c r="H30648" s="1"/>
      <c r="I30648" s="1"/>
    </row>
    <row r="30649" spans="2:9">
      <c r="B30649" s="1"/>
      <c r="C30649" s="29"/>
      <c r="D30649" s="27"/>
      <c r="E30649" s="27"/>
      <c r="F30649" s="27"/>
      <c r="G30649" s="1"/>
      <c r="H30649" s="1"/>
      <c r="I30649" s="1"/>
    </row>
    <row r="30650" spans="2:9">
      <c r="B30650" s="1"/>
      <c r="C30650" s="29"/>
      <c r="D30650" s="27"/>
      <c r="E30650" s="27"/>
      <c r="F30650" s="27"/>
      <c r="G30650" s="1"/>
      <c r="H30650" s="1"/>
      <c r="I30650" s="1"/>
    </row>
    <row r="30651" spans="2:9">
      <c r="B30651" s="1"/>
      <c r="C30651" s="29"/>
      <c r="D30651" s="27"/>
      <c r="E30651" s="27"/>
      <c r="F30651" s="27"/>
      <c r="G30651" s="1"/>
      <c r="H30651" s="1"/>
      <c r="I30651" s="1"/>
    </row>
    <row r="30652" spans="2:9">
      <c r="B30652" s="1"/>
      <c r="C30652" s="29"/>
      <c r="D30652" s="27"/>
      <c r="E30652" s="27"/>
      <c r="F30652" s="27"/>
      <c r="G30652" s="1"/>
      <c r="H30652" s="1"/>
      <c r="I30652" s="1"/>
    </row>
    <row r="30653" spans="2:9">
      <c r="B30653" s="1"/>
      <c r="C30653" s="29"/>
      <c r="D30653" s="27"/>
      <c r="E30653" s="27"/>
      <c r="F30653" s="27"/>
      <c r="G30653" s="1"/>
      <c r="H30653" s="1"/>
      <c r="I30653" s="1"/>
    </row>
    <row r="30654" spans="2:9">
      <c r="B30654" s="1"/>
      <c r="C30654" s="29"/>
      <c r="D30654" s="27"/>
      <c r="E30654" s="27"/>
      <c r="F30654" s="27"/>
      <c r="G30654" s="1"/>
      <c r="H30654" s="1"/>
      <c r="I30654" s="1"/>
    </row>
    <row r="30655" spans="2:9">
      <c r="B30655" s="1"/>
      <c r="C30655" s="29"/>
      <c r="D30655" s="27"/>
      <c r="E30655" s="27"/>
      <c r="F30655" s="27"/>
      <c r="G30655" s="1"/>
      <c r="H30655" s="1"/>
      <c r="I30655" s="1"/>
    </row>
    <row r="30656" spans="2:9">
      <c r="B30656" s="1"/>
      <c r="C30656" s="29"/>
      <c r="D30656" s="27"/>
      <c r="E30656" s="27"/>
      <c r="F30656" s="27"/>
      <c r="G30656" s="1"/>
      <c r="H30656" s="1"/>
      <c r="I30656" s="1"/>
    </row>
    <row r="30657" spans="2:9">
      <c r="B30657" s="1"/>
      <c r="C30657" s="29"/>
      <c r="D30657" s="27"/>
      <c r="E30657" s="27"/>
      <c r="F30657" s="27"/>
      <c r="G30657" s="1"/>
      <c r="H30657" s="1"/>
      <c r="I30657" s="1"/>
    </row>
    <row r="30658" spans="2:9">
      <c r="B30658" s="1"/>
      <c r="C30658" s="29"/>
      <c r="D30658" s="27"/>
      <c r="E30658" s="27"/>
      <c r="F30658" s="27"/>
      <c r="G30658" s="1"/>
      <c r="H30658" s="1"/>
      <c r="I30658" s="1"/>
    </row>
    <row r="30659" spans="2:9">
      <c r="B30659" s="1"/>
      <c r="C30659" s="29"/>
      <c r="D30659" s="27"/>
      <c r="E30659" s="27"/>
      <c r="F30659" s="27"/>
      <c r="G30659" s="1"/>
      <c r="H30659" s="1"/>
      <c r="I30659" s="1"/>
    </row>
    <row r="30660" spans="2:9">
      <c r="B30660" s="1"/>
      <c r="C30660" s="29"/>
      <c r="D30660" s="27"/>
      <c r="E30660" s="27"/>
      <c r="F30660" s="27"/>
      <c r="G30660" s="1"/>
      <c r="H30660" s="1"/>
      <c r="I30660" s="1"/>
    </row>
    <row r="30661" spans="2:9">
      <c r="B30661" s="1"/>
      <c r="C30661" s="29"/>
      <c r="D30661" s="27"/>
      <c r="E30661" s="27"/>
      <c r="F30661" s="27"/>
      <c r="G30661" s="1"/>
      <c r="H30661" s="1"/>
      <c r="I30661" s="1"/>
    </row>
    <row r="30662" spans="2:9">
      <c r="B30662" s="1"/>
      <c r="C30662" s="29"/>
      <c r="D30662" s="27"/>
      <c r="E30662" s="27"/>
      <c r="F30662" s="27"/>
      <c r="G30662" s="1"/>
      <c r="H30662" s="1"/>
      <c r="I30662" s="1"/>
    </row>
    <row r="30663" spans="2:9">
      <c r="B30663" s="1"/>
      <c r="C30663" s="29"/>
      <c r="D30663" s="27"/>
      <c r="E30663" s="27"/>
      <c r="F30663" s="27"/>
      <c r="G30663" s="1"/>
      <c r="H30663" s="1"/>
      <c r="I30663" s="1"/>
    </row>
    <row r="30664" spans="2:9">
      <c r="B30664" s="1"/>
      <c r="C30664" s="29"/>
      <c r="D30664" s="27"/>
      <c r="E30664" s="27"/>
      <c r="F30664" s="27"/>
      <c r="G30664" s="1"/>
      <c r="H30664" s="1"/>
      <c r="I30664" s="1"/>
    </row>
    <row r="30665" spans="2:9">
      <c r="B30665" s="1"/>
      <c r="C30665" s="29"/>
      <c r="D30665" s="27"/>
      <c r="E30665" s="27"/>
      <c r="F30665" s="27"/>
      <c r="G30665" s="1"/>
      <c r="H30665" s="1"/>
      <c r="I30665" s="1"/>
    </row>
    <row r="30666" spans="2:9">
      <c r="B30666" s="1"/>
      <c r="C30666" s="29"/>
      <c r="D30666" s="27"/>
      <c r="E30666" s="27"/>
      <c r="F30666" s="27"/>
      <c r="G30666" s="1"/>
      <c r="H30666" s="1"/>
      <c r="I30666" s="1"/>
    </row>
    <row r="30667" spans="2:9">
      <c r="B30667" s="1"/>
      <c r="C30667" s="29"/>
      <c r="D30667" s="27"/>
      <c r="E30667" s="27"/>
      <c r="F30667" s="27"/>
      <c r="G30667" s="1"/>
      <c r="H30667" s="1"/>
      <c r="I30667" s="1"/>
    </row>
    <row r="30668" spans="2:9">
      <c r="B30668" s="1"/>
      <c r="C30668" s="29"/>
      <c r="D30668" s="27"/>
      <c r="E30668" s="27"/>
      <c r="F30668" s="27"/>
      <c r="G30668" s="1"/>
      <c r="H30668" s="1"/>
      <c r="I30668" s="1"/>
    </row>
    <row r="30669" spans="2:9">
      <c r="B30669" s="1"/>
      <c r="C30669" s="29"/>
      <c r="D30669" s="27"/>
      <c r="E30669" s="27"/>
      <c r="F30669" s="27"/>
      <c r="G30669" s="1"/>
      <c r="H30669" s="1"/>
      <c r="I30669" s="1"/>
    </row>
    <row r="30670" spans="2:9">
      <c r="B30670" s="1"/>
      <c r="C30670" s="29"/>
      <c r="D30670" s="27"/>
      <c r="E30670" s="27"/>
      <c r="F30670" s="27"/>
      <c r="G30670" s="1"/>
      <c r="H30670" s="1"/>
      <c r="I30670" s="1"/>
    </row>
    <row r="30671" spans="2:9">
      <c r="B30671" s="1"/>
      <c r="C30671" s="29"/>
      <c r="D30671" s="27"/>
      <c r="E30671" s="27"/>
      <c r="F30671" s="27"/>
      <c r="G30671" s="1"/>
      <c r="H30671" s="1"/>
      <c r="I30671" s="1"/>
    </row>
    <row r="30672" spans="2:9">
      <c r="B30672" s="1"/>
      <c r="C30672" s="29"/>
      <c r="D30672" s="27"/>
      <c r="E30672" s="27"/>
      <c r="F30672" s="27"/>
      <c r="G30672" s="1"/>
      <c r="H30672" s="1"/>
      <c r="I30672" s="1"/>
    </row>
    <row r="30673" spans="2:9">
      <c r="B30673" s="1"/>
      <c r="C30673" s="29"/>
      <c r="D30673" s="27"/>
      <c r="E30673" s="27"/>
      <c r="F30673" s="27"/>
      <c r="G30673" s="1"/>
      <c r="H30673" s="1"/>
      <c r="I30673" s="1"/>
    </row>
    <row r="30674" spans="2:9">
      <c r="B30674" s="1"/>
      <c r="C30674" s="29"/>
      <c r="D30674" s="27"/>
      <c r="E30674" s="27"/>
      <c r="F30674" s="27"/>
      <c r="G30674" s="1"/>
      <c r="H30674" s="1"/>
      <c r="I30674" s="1"/>
    </row>
    <row r="30675" spans="2:9">
      <c r="B30675" s="1"/>
      <c r="C30675" s="29"/>
      <c r="D30675" s="27"/>
      <c r="E30675" s="27"/>
      <c r="F30675" s="27"/>
      <c r="G30675" s="1"/>
      <c r="H30675" s="1"/>
      <c r="I30675" s="1"/>
    </row>
    <row r="30676" spans="2:9">
      <c r="B30676" s="1"/>
      <c r="C30676" s="29"/>
      <c r="D30676" s="27"/>
      <c r="E30676" s="27"/>
      <c r="F30676" s="27"/>
      <c r="G30676" s="1"/>
      <c r="H30676" s="1"/>
      <c r="I30676" s="1"/>
    </row>
    <row r="30677" spans="2:9">
      <c r="B30677" s="1"/>
      <c r="C30677" s="29"/>
      <c r="D30677" s="27"/>
      <c r="E30677" s="27"/>
      <c r="F30677" s="27"/>
      <c r="G30677" s="1"/>
      <c r="H30677" s="1"/>
      <c r="I30677" s="1"/>
    </row>
    <row r="30678" spans="2:9">
      <c r="B30678" s="1"/>
      <c r="C30678" s="29"/>
      <c r="D30678" s="27"/>
      <c r="E30678" s="27"/>
      <c r="F30678" s="27"/>
      <c r="G30678" s="1"/>
      <c r="H30678" s="1"/>
      <c r="I30678" s="1"/>
    </row>
    <row r="30679" spans="2:9">
      <c r="B30679" s="1"/>
      <c r="C30679" s="29"/>
      <c r="D30679" s="27"/>
      <c r="E30679" s="27"/>
      <c r="F30679" s="27"/>
      <c r="G30679" s="1"/>
      <c r="H30679" s="1"/>
      <c r="I30679" s="1"/>
    </row>
    <row r="30680" spans="2:9">
      <c r="B30680" s="1"/>
      <c r="C30680" s="29"/>
      <c r="D30680" s="27"/>
      <c r="E30680" s="27"/>
      <c r="F30680" s="27"/>
      <c r="G30680" s="1"/>
      <c r="H30680" s="1"/>
      <c r="I30680" s="1"/>
    </row>
    <row r="30681" spans="2:9">
      <c r="B30681" s="1"/>
      <c r="C30681" s="29"/>
      <c r="D30681" s="27"/>
      <c r="E30681" s="27"/>
      <c r="F30681" s="27"/>
      <c r="G30681" s="1"/>
      <c r="H30681" s="1"/>
      <c r="I30681" s="1"/>
    </row>
    <row r="30682" spans="2:9">
      <c r="B30682" s="1"/>
      <c r="C30682" s="29"/>
      <c r="D30682" s="27"/>
      <c r="E30682" s="27"/>
      <c r="F30682" s="27"/>
      <c r="G30682" s="1"/>
      <c r="H30682" s="1"/>
      <c r="I30682" s="1"/>
    </row>
    <row r="30683" spans="2:9">
      <c r="B30683" s="1"/>
      <c r="C30683" s="29"/>
      <c r="D30683" s="27"/>
      <c r="E30683" s="27"/>
      <c r="F30683" s="27"/>
      <c r="G30683" s="1"/>
      <c r="H30683" s="1"/>
      <c r="I30683" s="1"/>
    </row>
    <row r="30684" spans="2:9">
      <c r="B30684" s="1"/>
      <c r="C30684" s="29"/>
      <c r="D30684" s="27"/>
      <c r="E30684" s="27"/>
      <c r="F30684" s="27"/>
      <c r="G30684" s="1"/>
      <c r="H30684" s="1"/>
      <c r="I30684" s="1"/>
    </row>
    <row r="30685" spans="2:9">
      <c r="B30685" s="1"/>
      <c r="C30685" s="29"/>
      <c r="D30685" s="27"/>
      <c r="E30685" s="27"/>
      <c r="F30685" s="27"/>
      <c r="G30685" s="1"/>
      <c r="H30685" s="1"/>
      <c r="I30685" s="1"/>
    </row>
    <row r="30686" spans="2:9">
      <c r="B30686" s="1"/>
      <c r="C30686" s="29"/>
      <c r="D30686" s="27"/>
      <c r="E30686" s="27"/>
      <c r="F30686" s="27"/>
      <c r="G30686" s="1"/>
      <c r="H30686" s="1"/>
      <c r="I30686" s="1"/>
    </row>
    <row r="30687" spans="2:9">
      <c r="B30687" s="1"/>
      <c r="C30687" s="29"/>
      <c r="D30687" s="27"/>
      <c r="E30687" s="27"/>
      <c r="F30687" s="27"/>
      <c r="G30687" s="1"/>
      <c r="H30687" s="1"/>
      <c r="I30687" s="1"/>
    </row>
    <row r="30688" spans="2:9">
      <c r="B30688" s="1"/>
      <c r="C30688" s="29"/>
      <c r="D30688" s="27"/>
      <c r="E30688" s="27"/>
      <c r="F30688" s="27"/>
      <c r="G30688" s="1"/>
      <c r="H30688" s="1"/>
      <c r="I30688" s="1"/>
    </row>
    <row r="30689" spans="2:9">
      <c r="B30689" s="1"/>
      <c r="C30689" s="29"/>
      <c r="D30689" s="27"/>
      <c r="E30689" s="27"/>
      <c r="F30689" s="27"/>
      <c r="G30689" s="1"/>
      <c r="H30689" s="1"/>
      <c r="I30689" s="1"/>
    </row>
    <row r="30690" spans="2:9">
      <c r="B30690" s="1"/>
      <c r="C30690" s="29"/>
      <c r="D30690" s="27"/>
      <c r="E30690" s="27"/>
      <c r="F30690" s="27"/>
      <c r="G30690" s="1"/>
      <c r="H30690" s="1"/>
      <c r="I30690" s="1"/>
    </row>
    <row r="30691" spans="2:9">
      <c r="B30691" s="1"/>
      <c r="C30691" s="29"/>
      <c r="D30691" s="27"/>
      <c r="E30691" s="27"/>
      <c r="F30691" s="27"/>
      <c r="G30691" s="1"/>
      <c r="H30691" s="1"/>
      <c r="I30691" s="1"/>
    </row>
    <row r="30692" spans="2:9">
      <c r="B30692" s="1"/>
      <c r="C30692" s="29"/>
      <c r="D30692" s="27"/>
      <c r="E30692" s="27"/>
      <c r="F30692" s="27"/>
      <c r="G30692" s="1"/>
      <c r="H30692" s="1"/>
      <c r="I30692" s="1"/>
    </row>
    <row r="30693" spans="2:9">
      <c r="B30693" s="1"/>
      <c r="C30693" s="29"/>
      <c r="D30693" s="27"/>
      <c r="E30693" s="27"/>
      <c r="F30693" s="27"/>
      <c r="G30693" s="1"/>
      <c r="H30693" s="1"/>
      <c r="I30693" s="1"/>
    </row>
    <row r="30694" spans="2:9">
      <c r="B30694" s="1"/>
      <c r="C30694" s="29"/>
      <c r="D30694" s="27"/>
      <c r="E30694" s="27"/>
      <c r="F30694" s="27"/>
      <c r="G30694" s="1"/>
      <c r="H30694" s="1"/>
      <c r="I30694" s="1"/>
    </row>
    <row r="30695" spans="2:9">
      <c r="B30695" s="1"/>
      <c r="C30695" s="29"/>
      <c r="D30695" s="27"/>
      <c r="E30695" s="27"/>
      <c r="F30695" s="27"/>
      <c r="G30695" s="1"/>
      <c r="H30695" s="1"/>
      <c r="I30695" s="1"/>
    </row>
    <row r="30696" spans="2:9">
      <c r="B30696" s="1"/>
      <c r="C30696" s="29"/>
      <c r="D30696" s="27"/>
      <c r="E30696" s="27"/>
      <c r="F30696" s="27"/>
      <c r="G30696" s="1"/>
      <c r="H30696" s="1"/>
      <c r="I30696" s="1"/>
    </row>
    <row r="30697" spans="2:9">
      <c r="B30697" s="1"/>
      <c r="C30697" s="29"/>
      <c r="D30697" s="27"/>
      <c r="E30697" s="27"/>
      <c r="F30697" s="27"/>
      <c r="G30697" s="1"/>
      <c r="H30697" s="1"/>
      <c r="I30697" s="1"/>
    </row>
    <row r="30698" spans="2:9">
      <c r="B30698" s="1"/>
      <c r="C30698" s="29"/>
      <c r="D30698" s="27"/>
      <c r="E30698" s="27"/>
      <c r="F30698" s="27"/>
      <c r="G30698" s="1"/>
      <c r="H30698" s="1"/>
      <c r="I30698" s="1"/>
    </row>
    <row r="30699" spans="2:9">
      <c r="B30699" s="1"/>
      <c r="C30699" s="29"/>
      <c r="D30699" s="27"/>
      <c r="E30699" s="27"/>
      <c r="F30699" s="27"/>
      <c r="G30699" s="1"/>
      <c r="H30699" s="1"/>
      <c r="I30699" s="1"/>
    </row>
    <row r="30700" spans="2:9">
      <c r="B30700" s="1"/>
      <c r="C30700" s="29"/>
      <c r="D30700" s="27"/>
      <c r="E30700" s="27"/>
      <c r="F30700" s="27"/>
      <c r="G30700" s="1"/>
      <c r="H30700" s="1"/>
      <c r="I30700" s="1"/>
    </row>
    <row r="30701" spans="2:9">
      <c r="B30701" s="1"/>
      <c r="C30701" s="29"/>
      <c r="D30701" s="27"/>
      <c r="E30701" s="27"/>
      <c r="F30701" s="27"/>
      <c r="G30701" s="1"/>
      <c r="H30701" s="1"/>
      <c r="I30701" s="1"/>
    </row>
    <row r="30702" spans="2:9">
      <c r="B30702" s="1"/>
      <c r="C30702" s="29"/>
      <c r="D30702" s="27"/>
      <c r="E30702" s="27"/>
      <c r="F30702" s="27"/>
      <c r="G30702" s="1"/>
      <c r="H30702" s="1"/>
      <c r="I30702" s="1"/>
    </row>
    <row r="30703" spans="2:9">
      <c r="B30703" s="1"/>
      <c r="C30703" s="29"/>
      <c r="D30703" s="27"/>
      <c r="E30703" s="27"/>
      <c r="F30703" s="27"/>
      <c r="G30703" s="1"/>
      <c r="H30703" s="1"/>
      <c r="I30703" s="1"/>
    </row>
    <row r="30704" spans="2:9">
      <c r="B30704" s="1"/>
      <c r="C30704" s="29"/>
      <c r="D30704" s="27"/>
      <c r="E30704" s="27"/>
      <c r="F30704" s="27"/>
      <c r="G30704" s="1"/>
      <c r="H30704" s="1"/>
      <c r="I30704" s="1"/>
    </row>
    <row r="30705" spans="2:9">
      <c r="B30705" s="1"/>
      <c r="C30705" s="29"/>
      <c r="D30705" s="27"/>
      <c r="E30705" s="27"/>
      <c r="F30705" s="27"/>
      <c r="G30705" s="1"/>
      <c r="H30705" s="1"/>
      <c r="I30705" s="1"/>
    </row>
    <row r="30706" spans="2:9">
      <c r="B30706" s="1"/>
      <c r="C30706" s="29"/>
      <c r="D30706" s="27"/>
      <c r="E30706" s="27"/>
      <c r="F30706" s="27"/>
      <c r="G30706" s="1"/>
      <c r="H30706" s="1"/>
      <c r="I30706" s="1"/>
    </row>
    <row r="30707" spans="2:9">
      <c r="B30707" s="1"/>
      <c r="C30707" s="29"/>
      <c r="D30707" s="27"/>
      <c r="E30707" s="27"/>
      <c r="F30707" s="27"/>
      <c r="G30707" s="1"/>
      <c r="H30707" s="1"/>
      <c r="I30707" s="1"/>
    </row>
    <row r="30708" spans="2:9">
      <c r="B30708" s="1"/>
      <c r="C30708" s="29"/>
      <c r="D30708" s="27"/>
      <c r="E30708" s="27"/>
      <c r="F30708" s="27"/>
      <c r="G30708" s="1"/>
      <c r="H30708" s="1"/>
      <c r="I30708" s="1"/>
    </row>
    <row r="30709" spans="2:9">
      <c r="B30709" s="1"/>
      <c r="C30709" s="29"/>
      <c r="D30709" s="27"/>
      <c r="E30709" s="27"/>
      <c r="F30709" s="27"/>
      <c r="G30709" s="1"/>
      <c r="H30709" s="1"/>
      <c r="I30709" s="1"/>
    </row>
    <row r="30710" spans="2:9">
      <c r="B30710" s="1"/>
      <c r="C30710" s="29"/>
      <c r="D30710" s="27"/>
      <c r="E30710" s="27"/>
      <c r="F30710" s="27"/>
      <c r="G30710" s="1"/>
      <c r="H30710" s="1"/>
      <c r="I30710" s="1"/>
    </row>
    <row r="30711" spans="2:9">
      <c r="B30711" s="1"/>
      <c r="C30711" s="29"/>
      <c r="D30711" s="27"/>
      <c r="E30711" s="27"/>
      <c r="F30711" s="27"/>
      <c r="G30711" s="1"/>
      <c r="H30711" s="1"/>
      <c r="I30711" s="1"/>
    </row>
    <row r="30712" spans="2:9">
      <c r="B30712" s="1"/>
      <c r="C30712" s="29"/>
      <c r="D30712" s="27"/>
      <c r="E30712" s="27"/>
      <c r="F30712" s="27"/>
      <c r="G30712" s="1"/>
      <c r="H30712" s="1"/>
      <c r="I30712" s="1"/>
    </row>
    <row r="30713" spans="2:9">
      <c r="B30713" s="1"/>
      <c r="C30713" s="29"/>
      <c r="D30713" s="27"/>
      <c r="E30713" s="27"/>
      <c r="F30713" s="27"/>
      <c r="G30713" s="1"/>
      <c r="H30713" s="1"/>
      <c r="I30713" s="1"/>
    </row>
    <row r="30714" spans="2:9">
      <c r="B30714" s="1"/>
      <c r="C30714" s="29"/>
      <c r="D30714" s="27"/>
      <c r="E30714" s="27"/>
      <c r="F30714" s="27"/>
      <c r="G30714" s="1"/>
      <c r="H30714" s="1"/>
      <c r="I30714" s="1"/>
    </row>
    <row r="30715" spans="2:9">
      <c r="B30715" s="1"/>
      <c r="C30715" s="29"/>
      <c r="D30715" s="27"/>
      <c r="E30715" s="27"/>
      <c r="F30715" s="27"/>
      <c r="G30715" s="1"/>
      <c r="H30715" s="1"/>
      <c r="I30715" s="1"/>
    </row>
    <row r="30716" spans="2:9">
      <c r="B30716" s="1"/>
      <c r="C30716" s="29"/>
      <c r="D30716" s="27"/>
      <c r="E30716" s="27"/>
      <c r="F30716" s="27"/>
      <c r="G30716" s="1"/>
      <c r="H30716" s="1"/>
      <c r="I30716" s="1"/>
    </row>
    <row r="30717" spans="2:9">
      <c r="B30717" s="1"/>
      <c r="C30717" s="29"/>
      <c r="D30717" s="27"/>
      <c r="E30717" s="27"/>
      <c r="F30717" s="27"/>
      <c r="G30717" s="1"/>
      <c r="H30717" s="1"/>
      <c r="I30717" s="1"/>
    </row>
    <row r="30718" spans="2:9">
      <c r="B30718" s="1"/>
      <c r="C30718" s="29"/>
      <c r="D30718" s="27"/>
      <c r="E30718" s="27"/>
      <c r="F30718" s="27"/>
      <c r="G30718" s="1"/>
      <c r="H30718" s="1"/>
      <c r="I30718" s="1"/>
    </row>
    <row r="30719" spans="2:9">
      <c r="B30719" s="1"/>
      <c r="C30719" s="29"/>
      <c r="D30719" s="27"/>
      <c r="E30719" s="27"/>
      <c r="F30719" s="27"/>
      <c r="G30719" s="1"/>
      <c r="H30719" s="1"/>
      <c r="I30719" s="1"/>
    </row>
    <row r="30720" spans="2:9">
      <c r="B30720" s="1"/>
      <c r="C30720" s="29"/>
      <c r="D30720" s="27"/>
      <c r="E30720" s="27"/>
      <c r="F30720" s="27"/>
      <c r="G30720" s="1"/>
      <c r="H30720" s="1"/>
      <c r="I30720" s="1"/>
    </row>
    <row r="30721" spans="2:9">
      <c r="B30721" s="1"/>
      <c r="C30721" s="29"/>
      <c r="D30721" s="27"/>
      <c r="E30721" s="27"/>
      <c r="F30721" s="27"/>
      <c r="G30721" s="1"/>
      <c r="H30721" s="1"/>
      <c r="I30721" s="1"/>
    </row>
    <row r="30722" spans="2:9">
      <c r="B30722" s="1"/>
      <c r="C30722" s="29"/>
      <c r="D30722" s="27"/>
      <c r="E30722" s="27"/>
      <c r="F30722" s="27"/>
      <c r="G30722" s="1"/>
      <c r="H30722" s="1"/>
      <c r="I30722" s="1"/>
    </row>
    <row r="30723" spans="2:9">
      <c r="B30723" s="1"/>
      <c r="C30723" s="29"/>
      <c r="D30723" s="27"/>
      <c r="E30723" s="27"/>
      <c r="F30723" s="27"/>
      <c r="G30723" s="1"/>
      <c r="H30723" s="1"/>
      <c r="I30723" s="1"/>
    </row>
    <row r="30724" spans="2:9">
      <c r="B30724" s="1"/>
      <c r="C30724" s="29"/>
      <c r="D30724" s="27"/>
      <c r="E30724" s="27"/>
      <c r="F30724" s="27"/>
      <c r="G30724" s="1"/>
      <c r="H30724" s="1"/>
      <c r="I30724" s="1"/>
    </row>
    <row r="30725" spans="2:9">
      <c r="B30725" s="1"/>
      <c r="C30725" s="29"/>
      <c r="D30725" s="27"/>
      <c r="E30725" s="27"/>
      <c r="F30725" s="27"/>
      <c r="G30725" s="1"/>
      <c r="H30725" s="1"/>
      <c r="I30725" s="1"/>
    </row>
    <row r="30726" spans="2:9">
      <c r="B30726" s="1"/>
      <c r="C30726" s="29"/>
      <c r="D30726" s="27"/>
      <c r="E30726" s="27"/>
      <c r="F30726" s="27"/>
      <c r="G30726" s="1"/>
      <c r="H30726" s="1"/>
      <c r="I30726" s="1"/>
    </row>
    <row r="30727" spans="2:9">
      <c r="B30727" s="1"/>
      <c r="C30727" s="29"/>
      <c r="D30727" s="27"/>
      <c r="E30727" s="27"/>
      <c r="F30727" s="27"/>
      <c r="G30727" s="1"/>
      <c r="H30727" s="1"/>
      <c r="I30727" s="1"/>
    </row>
    <row r="30728" spans="2:9">
      <c r="B30728" s="1"/>
      <c r="C30728" s="29"/>
      <c r="D30728" s="27"/>
      <c r="E30728" s="27"/>
      <c r="F30728" s="27"/>
      <c r="G30728" s="1"/>
      <c r="H30728" s="1"/>
      <c r="I30728" s="1"/>
    </row>
    <row r="30729" spans="2:9">
      <c r="B30729" s="1"/>
      <c r="C30729" s="29"/>
      <c r="D30729" s="27"/>
      <c r="E30729" s="27"/>
      <c r="F30729" s="27"/>
      <c r="G30729" s="1"/>
      <c r="H30729" s="1"/>
      <c r="I30729" s="1"/>
    </row>
    <row r="30730" spans="2:9">
      <c r="B30730" s="1"/>
      <c r="C30730" s="29"/>
      <c r="D30730" s="27"/>
      <c r="E30730" s="27"/>
      <c r="F30730" s="27"/>
      <c r="G30730" s="1"/>
      <c r="H30730" s="1"/>
      <c r="I30730" s="1"/>
    </row>
    <row r="30731" spans="2:9">
      <c r="B30731" s="1"/>
      <c r="C30731" s="29"/>
      <c r="D30731" s="27"/>
      <c r="E30731" s="27"/>
      <c r="F30731" s="27"/>
      <c r="G30731" s="1"/>
      <c r="H30731" s="1"/>
      <c r="I30731" s="1"/>
    </row>
    <row r="30732" spans="2:9">
      <c r="B30732" s="1"/>
      <c r="C30732" s="29"/>
      <c r="D30732" s="27"/>
      <c r="E30732" s="27"/>
      <c r="F30732" s="27"/>
      <c r="G30732" s="1"/>
      <c r="H30732" s="1"/>
      <c r="I30732" s="1"/>
    </row>
    <row r="30733" spans="2:9">
      <c r="B30733" s="1"/>
      <c r="C30733" s="29"/>
      <c r="D30733" s="27"/>
      <c r="E30733" s="27"/>
      <c r="F30733" s="27"/>
      <c r="G30733" s="1"/>
      <c r="H30733" s="1"/>
      <c r="I30733" s="1"/>
    </row>
    <row r="30734" spans="2:9">
      <c r="B30734" s="1"/>
      <c r="C30734" s="29"/>
      <c r="D30734" s="27"/>
      <c r="E30734" s="27"/>
      <c r="F30734" s="27"/>
      <c r="G30734" s="1"/>
      <c r="H30734" s="1"/>
      <c r="I30734" s="1"/>
    </row>
    <row r="30735" spans="2:9">
      <c r="B30735" s="1"/>
      <c r="C30735" s="29"/>
      <c r="D30735" s="27"/>
      <c r="E30735" s="27"/>
      <c r="F30735" s="27"/>
      <c r="G30735" s="1"/>
      <c r="H30735" s="1"/>
      <c r="I30735" s="1"/>
    </row>
    <row r="30736" spans="2:9">
      <c r="B30736" s="1"/>
      <c r="C30736" s="29"/>
      <c r="D30736" s="27"/>
      <c r="E30736" s="27"/>
      <c r="F30736" s="27"/>
      <c r="G30736" s="1"/>
      <c r="H30736" s="1"/>
      <c r="I30736" s="1"/>
    </row>
    <row r="30737" spans="2:9">
      <c r="B30737" s="1"/>
      <c r="C30737" s="29"/>
      <c r="D30737" s="27"/>
      <c r="E30737" s="27"/>
      <c r="F30737" s="27"/>
      <c r="G30737" s="1"/>
      <c r="H30737" s="1"/>
      <c r="I30737" s="1"/>
    </row>
    <row r="30738" spans="2:9">
      <c r="B30738" s="1"/>
      <c r="C30738" s="29"/>
      <c r="D30738" s="27"/>
      <c r="E30738" s="27"/>
      <c r="F30738" s="27"/>
      <c r="G30738" s="1"/>
      <c r="H30738" s="1"/>
      <c r="I30738" s="1"/>
    </row>
    <row r="30739" spans="2:9">
      <c r="B30739" s="1"/>
      <c r="C30739" s="29"/>
      <c r="D30739" s="27"/>
      <c r="E30739" s="27"/>
      <c r="F30739" s="27"/>
      <c r="G30739" s="1"/>
      <c r="H30739" s="1"/>
      <c r="I30739" s="1"/>
    </row>
    <row r="30740" spans="2:9">
      <c r="B30740" s="1"/>
      <c r="C30740" s="29"/>
      <c r="D30740" s="27"/>
      <c r="E30740" s="27"/>
      <c r="F30740" s="27"/>
      <c r="G30740" s="1"/>
      <c r="H30740" s="1"/>
      <c r="I30740" s="1"/>
    </row>
    <row r="30741" spans="2:9">
      <c r="B30741" s="1"/>
      <c r="C30741" s="29"/>
      <c r="D30741" s="27"/>
      <c r="E30741" s="27"/>
      <c r="F30741" s="27"/>
      <c r="G30741" s="1"/>
      <c r="H30741" s="1"/>
      <c r="I30741" s="1"/>
    </row>
    <row r="30742" spans="2:9">
      <c r="B30742" s="1"/>
      <c r="C30742" s="29"/>
      <c r="D30742" s="27"/>
      <c r="E30742" s="27"/>
      <c r="F30742" s="27"/>
      <c r="G30742" s="1"/>
      <c r="H30742" s="1"/>
      <c r="I30742" s="1"/>
    </row>
    <row r="30743" spans="2:9">
      <c r="B30743" s="1"/>
      <c r="C30743" s="29"/>
      <c r="D30743" s="27"/>
      <c r="E30743" s="27"/>
      <c r="F30743" s="27"/>
      <c r="G30743" s="1"/>
      <c r="H30743" s="1"/>
      <c r="I30743" s="1"/>
    </row>
    <row r="30744" spans="2:9">
      <c r="B30744" s="1"/>
      <c r="C30744" s="29"/>
      <c r="D30744" s="27"/>
      <c r="E30744" s="27"/>
      <c r="F30744" s="27"/>
      <c r="G30744" s="1"/>
      <c r="H30744" s="1"/>
      <c r="I30744" s="1"/>
    </row>
    <row r="30745" spans="2:9">
      <c r="B30745" s="1"/>
      <c r="C30745" s="29"/>
      <c r="D30745" s="27"/>
      <c r="E30745" s="27"/>
      <c r="F30745" s="27"/>
      <c r="G30745" s="1"/>
      <c r="H30745" s="1"/>
      <c r="I30745" s="1"/>
    </row>
    <row r="30746" spans="2:9">
      <c r="B30746" s="1"/>
      <c r="C30746" s="29"/>
      <c r="D30746" s="27"/>
      <c r="E30746" s="27"/>
      <c r="F30746" s="27"/>
      <c r="G30746" s="1"/>
      <c r="H30746" s="1"/>
      <c r="I30746" s="1"/>
    </row>
    <row r="30747" spans="2:9">
      <c r="B30747" s="1"/>
      <c r="C30747" s="29"/>
      <c r="D30747" s="27"/>
      <c r="E30747" s="27"/>
      <c r="F30747" s="27"/>
      <c r="G30747" s="1"/>
      <c r="H30747" s="1"/>
      <c r="I30747" s="1"/>
    </row>
    <row r="30748" spans="2:9">
      <c r="B30748" s="1"/>
      <c r="C30748" s="29"/>
      <c r="D30748" s="27"/>
      <c r="E30748" s="27"/>
      <c r="F30748" s="27"/>
      <c r="G30748" s="1"/>
      <c r="H30748" s="1"/>
      <c r="I30748" s="1"/>
    </row>
    <row r="30749" spans="2:9">
      <c r="B30749" s="1"/>
      <c r="C30749" s="29"/>
      <c r="D30749" s="27"/>
      <c r="E30749" s="27"/>
      <c r="F30749" s="27"/>
      <c r="G30749" s="1"/>
      <c r="H30749" s="1"/>
      <c r="I30749" s="1"/>
    </row>
    <row r="30750" spans="2:9">
      <c r="B30750" s="1"/>
      <c r="C30750" s="29"/>
      <c r="D30750" s="27"/>
      <c r="E30750" s="27"/>
      <c r="F30750" s="27"/>
      <c r="G30750" s="1"/>
      <c r="H30750" s="1"/>
      <c r="I30750" s="1"/>
    </row>
    <row r="30751" spans="2:9">
      <c r="B30751" s="1"/>
      <c r="C30751" s="29"/>
      <c r="D30751" s="27"/>
      <c r="E30751" s="27"/>
      <c r="F30751" s="27"/>
      <c r="G30751" s="1"/>
      <c r="H30751" s="1"/>
      <c r="I30751" s="1"/>
    </row>
    <row r="30752" spans="2:9">
      <c r="B30752" s="1"/>
      <c r="C30752" s="29"/>
      <c r="D30752" s="27"/>
      <c r="E30752" s="27"/>
      <c r="F30752" s="27"/>
      <c r="G30752" s="1"/>
      <c r="H30752" s="1"/>
      <c r="I30752" s="1"/>
    </row>
    <row r="30753" spans="2:9">
      <c r="B30753" s="1"/>
      <c r="C30753" s="29"/>
      <c r="D30753" s="27"/>
      <c r="E30753" s="27"/>
      <c r="F30753" s="27"/>
      <c r="G30753" s="1"/>
      <c r="H30753" s="1"/>
      <c r="I30753" s="1"/>
    </row>
    <row r="30754" spans="2:9">
      <c r="B30754" s="1"/>
      <c r="C30754" s="29"/>
      <c r="D30754" s="27"/>
      <c r="E30754" s="27"/>
      <c r="F30754" s="27"/>
      <c r="G30754" s="1"/>
      <c r="H30754" s="1"/>
      <c r="I30754" s="1"/>
    </row>
    <row r="30755" spans="2:9">
      <c r="B30755" s="1"/>
      <c r="C30755" s="29"/>
      <c r="D30755" s="27"/>
      <c r="E30755" s="27"/>
      <c r="F30755" s="27"/>
      <c r="G30755" s="1"/>
      <c r="H30755" s="1"/>
      <c r="I30755" s="1"/>
    </row>
    <row r="30756" spans="2:9">
      <c r="B30756" s="1"/>
      <c r="C30756" s="29"/>
      <c r="D30756" s="27"/>
      <c r="E30756" s="27"/>
      <c r="F30756" s="27"/>
      <c r="G30756" s="1"/>
      <c r="H30756" s="1"/>
      <c r="I30756" s="1"/>
    </row>
    <row r="30757" spans="2:9">
      <c r="B30757" s="1"/>
      <c r="C30757" s="29"/>
      <c r="D30757" s="27"/>
      <c r="E30757" s="27"/>
      <c r="F30757" s="27"/>
      <c r="G30757" s="1"/>
      <c r="H30757" s="1"/>
      <c r="I30757" s="1"/>
    </row>
    <row r="30758" spans="2:9">
      <c r="B30758" s="1"/>
      <c r="C30758" s="29"/>
      <c r="D30758" s="27"/>
      <c r="E30758" s="27"/>
      <c r="F30758" s="27"/>
      <c r="G30758" s="1"/>
      <c r="H30758" s="1"/>
      <c r="I30758" s="1"/>
    </row>
    <row r="30759" spans="2:9">
      <c r="B30759" s="1"/>
      <c r="C30759" s="29"/>
      <c r="D30759" s="27"/>
      <c r="E30759" s="27"/>
      <c r="F30759" s="27"/>
      <c r="G30759" s="1"/>
      <c r="H30759" s="1"/>
      <c r="I30759" s="1"/>
    </row>
    <row r="30760" spans="2:9">
      <c r="B30760" s="1"/>
      <c r="C30760" s="29"/>
      <c r="D30760" s="27"/>
      <c r="E30760" s="27"/>
      <c r="F30760" s="27"/>
      <c r="G30760" s="1"/>
      <c r="H30760" s="1"/>
      <c r="I30760" s="1"/>
    </row>
    <row r="30761" spans="2:9">
      <c r="B30761" s="1"/>
      <c r="C30761" s="29"/>
      <c r="D30761" s="27"/>
      <c r="E30761" s="27"/>
      <c r="F30761" s="27"/>
      <c r="G30761" s="1"/>
      <c r="H30761" s="1"/>
      <c r="I30761" s="1"/>
    </row>
    <row r="30762" spans="2:9">
      <c r="B30762" s="1"/>
      <c r="C30762" s="29"/>
      <c r="D30762" s="27"/>
      <c r="E30762" s="27"/>
      <c r="F30762" s="27"/>
      <c r="G30762" s="1"/>
      <c r="H30762" s="1"/>
      <c r="I30762" s="1"/>
    </row>
    <row r="30763" spans="2:9">
      <c r="B30763" s="1"/>
      <c r="C30763" s="29"/>
      <c r="D30763" s="27"/>
      <c r="E30763" s="27"/>
      <c r="F30763" s="27"/>
      <c r="G30763" s="1"/>
      <c r="H30763" s="1"/>
      <c r="I30763" s="1"/>
    </row>
    <row r="30764" spans="2:9">
      <c r="B30764" s="1"/>
      <c r="C30764" s="29"/>
      <c r="D30764" s="27"/>
      <c r="E30764" s="27"/>
      <c r="F30764" s="27"/>
      <c r="G30764" s="1"/>
      <c r="H30764" s="1"/>
      <c r="I30764" s="1"/>
    </row>
    <row r="30765" spans="2:9">
      <c r="B30765" s="1"/>
      <c r="C30765" s="29"/>
      <c r="D30765" s="27"/>
      <c r="E30765" s="27"/>
      <c r="F30765" s="27"/>
      <c r="G30765" s="1"/>
      <c r="H30765" s="1"/>
      <c r="I30765" s="1"/>
    </row>
    <row r="30766" spans="2:9">
      <c r="B30766" s="1"/>
      <c r="C30766" s="29"/>
      <c r="D30766" s="27"/>
      <c r="E30766" s="27"/>
      <c r="F30766" s="27"/>
      <c r="G30766" s="1"/>
      <c r="H30766" s="1"/>
      <c r="I30766" s="1"/>
    </row>
    <row r="30767" spans="2:9">
      <c r="B30767" s="1"/>
      <c r="C30767" s="29"/>
      <c r="D30767" s="27"/>
      <c r="E30767" s="27"/>
      <c r="F30767" s="27"/>
      <c r="G30767" s="1"/>
      <c r="H30767" s="1"/>
      <c r="I30767" s="1"/>
    </row>
    <row r="30768" spans="2:9">
      <c r="B30768" s="1"/>
      <c r="C30768" s="29"/>
      <c r="D30768" s="27"/>
      <c r="E30768" s="27"/>
      <c r="F30768" s="27"/>
      <c r="G30768" s="1"/>
      <c r="H30768" s="1"/>
      <c r="I30768" s="1"/>
    </row>
    <row r="30769" spans="2:9">
      <c r="B30769" s="1"/>
      <c r="C30769" s="29"/>
      <c r="D30769" s="27"/>
      <c r="E30769" s="27"/>
      <c r="F30769" s="27"/>
      <c r="G30769" s="1"/>
      <c r="H30769" s="1"/>
      <c r="I30769" s="1"/>
    </row>
    <row r="30770" spans="2:9">
      <c r="B30770" s="1"/>
      <c r="C30770" s="29"/>
      <c r="D30770" s="27"/>
      <c r="E30770" s="27"/>
      <c r="F30770" s="27"/>
      <c r="G30770" s="1"/>
      <c r="H30770" s="1"/>
      <c r="I30770" s="1"/>
    </row>
    <row r="30771" spans="2:9">
      <c r="B30771" s="1"/>
      <c r="C30771" s="29"/>
      <c r="D30771" s="27"/>
      <c r="E30771" s="27"/>
      <c r="F30771" s="27"/>
      <c r="G30771" s="1"/>
      <c r="H30771" s="1"/>
      <c r="I30771" s="1"/>
    </row>
    <row r="30772" spans="2:9">
      <c r="B30772" s="1"/>
      <c r="C30772" s="29"/>
      <c r="D30772" s="27"/>
      <c r="E30772" s="27"/>
      <c r="F30772" s="27"/>
      <c r="G30772" s="1"/>
      <c r="H30772" s="1"/>
      <c r="I30772" s="1"/>
    </row>
    <row r="30773" spans="2:9">
      <c r="B30773" s="1"/>
      <c r="C30773" s="29"/>
      <c r="D30773" s="27"/>
      <c r="E30773" s="27"/>
      <c r="F30773" s="27"/>
      <c r="G30773" s="1"/>
      <c r="H30773" s="1"/>
      <c r="I30773" s="1"/>
    </row>
    <row r="30774" spans="2:9">
      <c r="B30774" s="1"/>
      <c r="C30774" s="29"/>
      <c r="D30774" s="27"/>
      <c r="E30774" s="27"/>
      <c r="F30774" s="27"/>
      <c r="G30774" s="1"/>
      <c r="H30774" s="1"/>
      <c r="I30774" s="1"/>
    </row>
    <row r="30775" spans="2:9">
      <c r="B30775" s="1"/>
      <c r="C30775" s="29"/>
      <c r="D30775" s="27"/>
      <c r="E30775" s="27"/>
      <c r="F30775" s="27"/>
      <c r="G30775" s="1"/>
      <c r="H30775" s="1"/>
      <c r="I30775" s="1"/>
    </row>
    <row r="30776" spans="2:9">
      <c r="B30776" s="1"/>
      <c r="C30776" s="29"/>
      <c r="D30776" s="27"/>
      <c r="E30776" s="27"/>
      <c r="F30776" s="27"/>
      <c r="G30776" s="1"/>
      <c r="H30776" s="1"/>
      <c r="I30776" s="1"/>
    </row>
    <row r="30777" spans="2:9">
      <c r="B30777" s="1"/>
      <c r="C30777" s="29"/>
      <c r="D30777" s="27"/>
      <c r="E30777" s="27"/>
      <c r="F30777" s="27"/>
      <c r="G30777" s="1"/>
      <c r="H30777" s="1"/>
      <c r="I30777" s="1"/>
    </row>
    <row r="30778" spans="2:9">
      <c r="B30778" s="1"/>
      <c r="C30778" s="29"/>
      <c r="D30778" s="27"/>
      <c r="E30778" s="27"/>
      <c r="F30778" s="27"/>
      <c r="G30778" s="1"/>
      <c r="H30778" s="1"/>
      <c r="I30778" s="1"/>
    </row>
    <row r="30779" spans="2:9">
      <c r="B30779" s="1"/>
      <c r="C30779" s="29"/>
      <c r="D30779" s="27"/>
      <c r="E30779" s="27"/>
      <c r="F30779" s="27"/>
      <c r="G30779" s="1"/>
      <c r="H30779" s="1"/>
      <c r="I30779" s="1"/>
    </row>
    <row r="30780" spans="2:9">
      <c r="B30780" s="1"/>
      <c r="C30780" s="29"/>
      <c r="D30780" s="27"/>
      <c r="E30780" s="27"/>
      <c r="F30780" s="27"/>
      <c r="G30780" s="1"/>
      <c r="H30780" s="1"/>
      <c r="I30780" s="1"/>
    </row>
    <row r="30781" spans="2:9">
      <c r="B30781" s="1"/>
      <c r="C30781" s="29"/>
      <c r="D30781" s="27"/>
      <c r="E30781" s="27"/>
      <c r="F30781" s="27"/>
      <c r="G30781" s="1"/>
      <c r="H30781" s="1"/>
      <c r="I30781" s="1"/>
    </row>
    <row r="30782" spans="2:9">
      <c r="B30782" s="1"/>
      <c r="C30782" s="29"/>
      <c r="D30782" s="27"/>
      <c r="E30782" s="27"/>
      <c r="F30782" s="27"/>
      <c r="G30782" s="1"/>
      <c r="H30782" s="1"/>
      <c r="I30782" s="1"/>
    </row>
    <row r="30783" spans="2:9">
      <c r="B30783" s="1"/>
      <c r="C30783" s="29"/>
      <c r="D30783" s="27"/>
      <c r="E30783" s="27"/>
      <c r="F30783" s="27"/>
      <c r="G30783" s="1"/>
      <c r="H30783" s="1"/>
      <c r="I30783" s="1"/>
    </row>
    <row r="30784" spans="2:9">
      <c r="B30784" s="1"/>
      <c r="C30784" s="29"/>
      <c r="D30784" s="27"/>
      <c r="E30784" s="27"/>
      <c r="F30784" s="27"/>
      <c r="G30784" s="1"/>
      <c r="H30784" s="1"/>
      <c r="I30784" s="1"/>
    </row>
    <row r="30785" spans="2:9">
      <c r="B30785" s="1"/>
      <c r="C30785" s="29"/>
      <c r="D30785" s="27"/>
      <c r="E30785" s="27"/>
      <c r="F30785" s="27"/>
      <c r="G30785" s="1"/>
      <c r="H30785" s="1"/>
      <c r="I30785" s="1"/>
    </row>
    <row r="30786" spans="2:9">
      <c r="B30786" s="1"/>
      <c r="C30786" s="29"/>
      <c r="D30786" s="27"/>
      <c r="E30786" s="27"/>
      <c r="F30786" s="27"/>
      <c r="G30786" s="1"/>
      <c r="H30786" s="1"/>
      <c r="I30786" s="1"/>
    </row>
    <row r="30787" spans="2:9">
      <c r="B30787" s="1"/>
      <c r="C30787" s="29"/>
      <c r="D30787" s="27"/>
      <c r="E30787" s="27"/>
      <c r="F30787" s="27"/>
      <c r="G30787" s="1"/>
      <c r="H30787" s="1"/>
      <c r="I30787" s="1"/>
    </row>
    <row r="30788" spans="2:9">
      <c r="B30788" s="1"/>
      <c r="C30788" s="29"/>
      <c r="D30788" s="27"/>
      <c r="E30788" s="27"/>
      <c r="F30788" s="27"/>
      <c r="G30788" s="1"/>
      <c r="H30788" s="1"/>
      <c r="I30788" s="1"/>
    </row>
    <row r="30789" spans="2:9">
      <c r="B30789" s="1"/>
      <c r="C30789" s="29"/>
      <c r="D30789" s="27"/>
      <c r="E30789" s="27"/>
      <c r="F30789" s="27"/>
      <c r="G30789" s="1"/>
      <c r="H30789" s="1"/>
      <c r="I30789" s="1"/>
    </row>
    <row r="30790" spans="2:9">
      <c r="B30790" s="1"/>
      <c r="C30790" s="29"/>
      <c r="D30790" s="27"/>
      <c r="E30790" s="27"/>
      <c r="F30790" s="27"/>
      <c r="G30790" s="1"/>
      <c r="H30790" s="1"/>
      <c r="I30790" s="1"/>
    </row>
    <row r="30791" spans="2:9">
      <c r="B30791" s="1"/>
      <c r="C30791" s="29"/>
      <c r="D30791" s="27"/>
      <c r="E30791" s="27"/>
      <c r="F30791" s="27"/>
      <c r="G30791" s="1"/>
      <c r="H30791" s="1"/>
      <c r="I30791" s="1"/>
    </row>
    <row r="30792" spans="2:9">
      <c r="B30792" s="1"/>
      <c r="C30792" s="29"/>
      <c r="D30792" s="27"/>
      <c r="E30792" s="27"/>
      <c r="F30792" s="27"/>
      <c r="G30792" s="1"/>
      <c r="H30792" s="1"/>
      <c r="I30792" s="1"/>
    </row>
    <row r="30793" spans="2:9">
      <c r="B30793" s="1"/>
      <c r="C30793" s="29"/>
      <c r="D30793" s="27"/>
      <c r="E30793" s="27"/>
      <c r="F30793" s="27"/>
      <c r="G30793" s="1"/>
      <c r="H30793" s="1"/>
      <c r="I30793" s="1"/>
    </row>
    <row r="30794" spans="2:9">
      <c r="B30794" s="1"/>
      <c r="C30794" s="29"/>
      <c r="D30794" s="27"/>
      <c r="E30794" s="27"/>
      <c r="F30794" s="27"/>
      <c r="G30794" s="1"/>
      <c r="H30794" s="1"/>
      <c r="I30794" s="1"/>
    </row>
    <row r="30795" spans="2:9">
      <c r="B30795" s="1"/>
      <c r="C30795" s="29"/>
      <c r="D30795" s="27"/>
      <c r="E30795" s="27"/>
      <c r="F30795" s="27"/>
      <c r="G30795" s="1"/>
      <c r="H30795" s="1"/>
      <c r="I30795" s="1"/>
    </row>
    <row r="30796" spans="2:9">
      <c r="B30796" s="1"/>
      <c r="C30796" s="29"/>
      <c r="D30796" s="27"/>
      <c r="E30796" s="27"/>
      <c r="F30796" s="27"/>
      <c r="G30796" s="1"/>
      <c r="H30796" s="1"/>
      <c r="I30796" s="1"/>
    </row>
    <row r="30797" spans="2:9">
      <c r="B30797" s="1"/>
      <c r="C30797" s="29"/>
      <c r="D30797" s="27"/>
      <c r="E30797" s="27"/>
      <c r="F30797" s="27"/>
      <c r="G30797" s="1"/>
      <c r="H30797" s="1"/>
      <c r="I30797" s="1"/>
    </row>
    <row r="30798" spans="2:9">
      <c r="B30798" s="1"/>
      <c r="C30798" s="29"/>
      <c r="D30798" s="27"/>
      <c r="E30798" s="27"/>
      <c r="F30798" s="27"/>
      <c r="G30798" s="1"/>
      <c r="H30798" s="1"/>
      <c r="I30798" s="1"/>
    </row>
    <row r="30799" spans="2:9">
      <c r="B30799" s="1"/>
      <c r="C30799" s="29"/>
      <c r="D30799" s="27"/>
      <c r="E30799" s="27"/>
      <c r="F30799" s="27"/>
      <c r="G30799" s="1"/>
      <c r="H30799" s="1"/>
      <c r="I30799" s="1"/>
    </row>
    <row r="30800" spans="2:9">
      <c r="B30800" s="1"/>
      <c r="C30800" s="29"/>
      <c r="D30800" s="27"/>
      <c r="E30800" s="27"/>
      <c r="F30800" s="27"/>
      <c r="G30800" s="1"/>
      <c r="H30800" s="1"/>
      <c r="I30800" s="1"/>
    </row>
    <row r="30801" spans="2:9">
      <c r="B30801" s="1"/>
      <c r="C30801" s="29"/>
      <c r="D30801" s="27"/>
      <c r="E30801" s="27"/>
      <c r="F30801" s="27"/>
      <c r="G30801" s="1"/>
      <c r="H30801" s="1"/>
      <c r="I30801" s="1"/>
    </row>
    <row r="30802" spans="2:9">
      <c r="B30802" s="1"/>
      <c r="C30802" s="29"/>
      <c r="D30802" s="27"/>
      <c r="E30802" s="27"/>
      <c r="F30802" s="27"/>
      <c r="G30802" s="1"/>
      <c r="H30802" s="1"/>
      <c r="I30802" s="1"/>
    </row>
    <row r="30803" spans="2:9">
      <c r="B30803" s="1"/>
      <c r="C30803" s="29"/>
      <c r="D30803" s="27"/>
      <c r="E30803" s="27"/>
      <c r="F30803" s="27"/>
      <c r="G30803" s="1"/>
      <c r="H30803" s="1"/>
      <c r="I30803" s="1"/>
    </row>
    <row r="30804" spans="2:9">
      <c r="B30804" s="1"/>
      <c r="C30804" s="29"/>
      <c r="D30804" s="27"/>
      <c r="E30804" s="27"/>
      <c r="F30804" s="27"/>
      <c r="G30804" s="1"/>
      <c r="H30804" s="1"/>
      <c r="I30804" s="1"/>
    </row>
    <row r="30805" spans="2:9">
      <c r="B30805" s="1"/>
      <c r="C30805" s="29"/>
      <c r="D30805" s="27"/>
      <c r="E30805" s="27"/>
      <c r="F30805" s="27"/>
      <c r="G30805" s="1"/>
      <c r="H30805" s="1"/>
      <c r="I30805" s="1"/>
    </row>
    <row r="30806" spans="2:9">
      <c r="B30806" s="1"/>
      <c r="C30806" s="29"/>
      <c r="D30806" s="27"/>
      <c r="E30806" s="27"/>
      <c r="F30806" s="27"/>
      <c r="G30806" s="1"/>
      <c r="H30806" s="1"/>
      <c r="I30806" s="1"/>
    </row>
    <row r="30807" spans="2:9">
      <c r="B30807" s="1"/>
      <c r="C30807" s="29"/>
      <c r="D30807" s="27"/>
      <c r="E30807" s="27"/>
      <c r="F30807" s="27"/>
      <c r="G30807" s="1"/>
      <c r="H30807" s="1"/>
      <c r="I30807" s="1"/>
    </row>
    <row r="30808" spans="2:9">
      <c r="B30808" s="1"/>
      <c r="C30808" s="29"/>
      <c r="D30808" s="27"/>
      <c r="E30808" s="27"/>
      <c r="F30808" s="27"/>
      <c r="G30808" s="1"/>
      <c r="H30808" s="1"/>
      <c r="I30808" s="1"/>
    </row>
    <row r="30809" spans="2:9">
      <c r="B30809" s="1"/>
      <c r="C30809" s="29"/>
      <c r="D30809" s="27"/>
      <c r="E30809" s="27"/>
      <c r="F30809" s="27"/>
      <c r="G30809" s="1"/>
      <c r="H30809" s="1"/>
      <c r="I30809" s="1"/>
    </row>
    <row r="30810" spans="2:9">
      <c r="B30810" s="1"/>
      <c r="C30810" s="29"/>
      <c r="D30810" s="27"/>
      <c r="E30810" s="27"/>
      <c r="F30810" s="27"/>
      <c r="G30810" s="1"/>
      <c r="H30810" s="1"/>
      <c r="I30810" s="1"/>
    </row>
    <row r="30811" spans="2:9">
      <c r="B30811" s="1"/>
      <c r="C30811" s="29"/>
      <c r="D30811" s="27"/>
      <c r="E30811" s="27"/>
      <c r="F30811" s="27"/>
      <c r="G30811" s="1"/>
      <c r="H30811" s="1"/>
      <c r="I30811" s="1"/>
    </row>
    <row r="30812" spans="2:9">
      <c r="B30812" s="1"/>
      <c r="C30812" s="29"/>
      <c r="D30812" s="27"/>
      <c r="E30812" s="27"/>
      <c r="F30812" s="27"/>
      <c r="G30812" s="1"/>
      <c r="H30812" s="1"/>
      <c r="I30812" s="1"/>
    </row>
    <row r="30813" spans="2:9">
      <c r="B30813" s="1"/>
      <c r="C30813" s="29"/>
      <c r="D30813" s="27"/>
      <c r="E30813" s="27"/>
      <c r="F30813" s="27"/>
      <c r="G30813" s="1"/>
      <c r="H30813" s="1"/>
      <c r="I30813" s="1"/>
    </row>
    <row r="30814" spans="2:9">
      <c r="B30814" s="1"/>
      <c r="C30814" s="29"/>
      <c r="D30814" s="27"/>
      <c r="E30814" s="27"/>
      <c r="F30814" s="27"/>
      <c r="G30814" s="1"/>
      <c r="H30814" s="1"/>
      <c r="I30814" s="1"/>
    </row>
    <row r="30815" spans="2:9">
      <c r="B30815" s="1"/>
      <c r="C30815" s="29"/>
      <c r="D30815" s="27"/>
      <c r="E30815" s="27"/>
      <c r="F30815" s="27"/>
      <c r="G30815" s="1"/>
      <c r="H30815" s="1"/>
      <c r="I30815" s="1"/>
    </row>
    <row r="30816" spans="2:9">
      <c r="B30816" s="1"/>
      <c r="C30816" s="29"/>
      <c r="D30816" s="27"/>
      <c r="E30816" s="27"/>
      <c r="F30816" s="27"/>
      <c r="G30816" s="1"/>
      <c r="H30816" s="1"/>
      <c r="I30816" s="1"/>
    </row>
    <row r="30817" spans="2:9">
      <c r="B30817" s="1"/>
      <c r="C30817" s="29"/>
      <c r="D30817" s="27"/>
      <c r="E30817" s="27"/>
      <c r="F30817" s="27"/>
      <c r="G30817" s="1"/>
      <c r="H30817" s="1"/>
      <c r="I30817" s="1"/>
    </row>
    <row r="30818" spans="2:9">
      <c r="B30818" s="1"/>
      <c r="C30818" s="29"/>
      <c r="D30818" s="27"/>
      <c r="E30818" s="27"/>
      <c r="F30818" s="27"/>
      <c r="G30818" s="1"/>
      <c r="H30818" s="1"/>
      <c r="I30818" s="1"/>
    </row>
    <row r="30819" spans="2:9">
      <c r="B30819" s="1"/>
      <c r="C30819" s="29"/>
      <c r="D30819" s="27"/>
      <c r="E30819" s="27"/>
      <c r="F30819" s="27"/>
      <c r="G30819" s="1"/>
      <c r="H30819" s="1"/>
      <c r="I30819" s="1"/>
    </row>
    <row r="30820" spans="2:9">
      <c r="B30820" s="1"/>
      <c r="C30820" s="29"/>
      <c r="D30820" s="27"/>
      <c r="E30820" s="27"/>
      <c r="F30820" s="27"/>
      <c r="G30820" s="1"/>
      <c r="H30820" s="1"/>
      <c r="I30820" s="1"/>
    </row>
    <row r="30821" spans="2:9">
      <c r="B30821" s="1"/>
      <c r="C30821" s="29"/>
      <c r="D30821" s="27"/>
      <c r="E30821" s="27"/>
      <c r="F30821" s="27"/>
      <c r="G30821" s="1"/>
      <c r="H30821" s="1"/>
      <c r="I30821" s="1"/>
    </row>
    <row r="30822" spans="2:9">
      <c r="B30822" s="1"/>
      <c r="C30822" s="29"/>
      <c r="D30822" s="27"/>
      <c r="E30822" s="27"/>
      <c r="F30822" s="27"/>
      <c r="G30822" s="1"/>
      <c r="H30822" s="1"/>
      <c r="I30822" s="1"/>
    </row>
    <row r="30823" spans="2:9">
      <c r="B30823" s="1"/>
      <c r="C30823" s="29"/>
      <c r="D30823" s="27"/>
      <c r="E30823" s="27"/>
      <c r="F30823" s="27"/>
      <c r="G30823" s="1"/>
      <c r="H30823" s="1"/>
      <c r="I30823" s="1"/>
    </row>
    <row r="30824" spans="2:9">
      <c r="B30824" s="1"/>
      <c r="C30824" s="29"/>
      <c r="D30824" s="27"/>
      <c r="E30824" s="27"/>
      <c r="F30824" s="27"/>
      <c r="G30824" s="1"/>
      <c r="H30824" s="1"/>
      <c r="I30824" s="1"/>
    </row>
    <row r="30825" spans="2:9">
      <c r="B30825" s="1"/>
      <c r="C30825" s="29"/>
      <c r="D30825" s="27"/>
      <c r="E30825" s="27"/>
      <c r="F30825" s="27"/>
      <c r="G30825" s="1"/>
      <c r="H30825" s="1"/>
      <c r="I30825" s="1"/>
    </row>
    <row r="30826" spans="2:9">
      <c r="B30826" s="1"/>
      <c r="C30826" s="29"/>
      <c r="D30826" s="27"/>
      <c r="E30826" s="27"/>
      <c r="F30826" s="27"/>
      <c r="G30826" s="1"/>
      <c r="H30826" s="1"/>
      <c r="I30826" s="1"/>
    </row>
    <row r="30827" spans="2:9">
      <c r="B30827" s="1"/>
      <c r="C30827" s="29"/>
      <c r="D30827" s="27"/>
      <c r="E30827" s="27"/>
      <c r="F30827" s="27"/>
      <c r="G30827" s="1"/>
      <c r="H30827" s="1"/>
      <c r="I30827" s="1"/>
    </row>
    <row r="30828" spans="2:9">
      <c r="B30828" s="1"/>
      <c r="C30828" s="29"/>
      <c r="D30828" s="27"/>
      <c r="E30828" s="27"/>
      <c r="F30828" s="27"/>
      <c r="G30828" s="1"/>
      <c r="H30828" s="1"/>
      <c r="I30828" s="1"/>
    </row>
    <row r="30829" spans="2:9">
      <c r="B30829" s="1"/>
      <c r="C30829" s="29"/>
      <c r="D30829" s="27"/>
      <c r="E30829" s="27"/>
      <c r="F30829" s="27"/>
      <c r="G30829" s="1"/>
      <c r="H30829" s="1"/>
      <c r="I30829" s="1"/>
    </row>
    <row r="30830" spans="2:9">
      <c r="B30830" s="1"/>
      <c r="C30830" s="29"/>
      <c r="D30830" s="27"/>
      <c r="E30830" s="27"/>
      <c r="F30830" s="27"/>
      <c r="G30830" s="1"/>
      <c r="H30830" s="1"/>
      <c r="I30830" s="1"/>
    </row>
    <row r="30831" spans="2:9">
      <c r="B30831" s="1"/>
      <c r="C30831" s="29"/>
      <c r="D30831" s="27"/>
      <c r="E30831" s="27"/>
      <c r="F30831" s="27"/>
      <c r="G30831" s="1"/>
      <c r="H30831" s="1"/>
      <c r="I30831" s="1"/>
    </row>
    <row r="30832" spans="2:9">
      <c r="B30832" s="1"/>
      <c r="C30832" s="29"/>
      <c r="D30832" s="27"/>
      <c r="E30832" s="27"/>
      <c r="F30832" s="27"/>
      <c r="G30832" s="1"/>
      <c r="H30832" s="1"/>
      <c r="I30832" s="1"/>
    </row>
    <row r="30833" spans="2:9">
      <c r="B30833" s="1"/>
      <c r="C30833" s="29"/>
      <c r="D30833" s="27"/>
      <c r="E30833" s="27"/>
      <c r="F30833" s="27"/>
      <c r="G30833" s="1"/>
      <c r="H30833" s="1"/>
      <c r="I30833" s="1"/>
    </row>
    <row r="30834" spans="2:9">
      <c r="B30834" s="1"/>
      <c r="C30834" s="29"/>
      <c r="D30834" s="27"/>
      <c r="E30834" s="27"/>
      <c r="F30834" s="27"/>
      <c r="G30834" s="1"/>
      <c r="H30834" s="1"/>
      <c r="I30834" s="1"/>
    </row>
    <row r="30835" spans="2:9">
      <c r="B30835" s="1"/>
      <c r="C30835" s="29"/>
      <c r="D30835" s="27"/>
      <c r="E30835" s="27"/>
      <c r="F30835" s="27"/>
      <c r="G30835" s="1"/>
      <c r="H30835" s="1"/>
      <c r="I30835" s="1"/>
    </row>
    <row r="30836" spans="2:9">
      <c r="B30836" s="1"/>
      <c r="C30836" s="29"/>
      <c r="D30836" s="27"/>
      <c r="E30836" s="27"/>
      <c r="F30836" s="27"/>
      <c r="G30836" s="1"/>
      <c r="H30836" s="1"/>
      <c r="I30836" s="1"/>
    </row>
    <row r="30837" spans="2:9">
      <c r="B30837" s="1"/>
      <c r="C30837" s="29"/>
      <c r="D30837" s="27"/>
      <c r="E30837" s="27"/>
      <c r="F30837" s="27"/>
      <c r="G30837" s="1"/>
      <c r="H30837" s="1"/>
      <c r="I30837" s="1"/>
    </row>
    <row r="30838" spans="2:9">
      <c r="B30838" s="1"/>
      <c r="C30838" s="29"/>
      <c r="D30838" s="27"/>
      <c r="E30838" s="27"/>
      <c r="F30838" s="27"/>
      <c r="G30838" s="1"/>
      <c r="H30838" s="1"/>
      <c r="I30838" s="1"/>
    </row>
    <row r="30839" spans="2:9">
      <c r="B30839" s="1"/>
      <c r="C30839" s="29"/>
      <c r="D30839" s="27"/>
      <c r="E30839" s="27"/>
      <c r="F30839" s="27"/>
      <c r="G30839" s="1"/>
      <c r="H30839" s="1"/>
      <c r="I30839" s="1"/>
    </row>
    <row r="30840" spans="2:9">
      <c r="B30840" s="1"/>
      <c r="C30840" s="29"/>
      <c r="D30840" s="27"/>
      <c r="E30840" s="27"/>
      <c r="F30840" s="27"/>
      <c r="G30840" s="1"/>
      <c r="H30840" s="1"/>
      <c r="I30840" s="1"/>
    </row>
    <row r="30841" spans="2:9">
      <c r="B30841" s="1"/>
      <c r="C30841" s="29"/>
      <c r="D30841" s="27"/>
      <c r="E30841" s="27"/>
      <c r="F30841" s="27"/>
      <c r="G30841" s="1"/>
      <c r="H30841" s="1"/>
      <c r="I30841" s="1"/>
    </row>
    <row r="30842" spans="2:9">
      <c r="B30842" s="1"/>
      <c r="C30842" s="29"/>
      <c r="D30842" s="27"/>
      <c r="E30842" s="27"/>
      <c r="F30842" s="27"/>
      <c r="G30842" s="1"/>
      <c r="H30842" s="1"/>
      <c r="I30842" s="1"/>
    </row>
    <row r="30843" spans="2:9">
      <c r="B30843" s="1"/>
      <c r="C30843" s="29"/>
      <c r="D30843" s="27"/>
      <c r="E30843" s="27"/>
      <c r="F30843" s="27"/>
      <c r="G30843" s="1"/>
      <c r="H30843" s="1"/>
      <c r="I30843" s="1"/>
    </row>
    <row r="30844" spans="2:9">
      <c r="B30844" s="1"/>
      <c r="C30844" s="29"/>
      <c r="D30844" s="27"/>
      <c r="E30844" s="27"/>
      <c r="F30844" s="27"/>
      <c r="G30844" s="1"/>
      <c r="H30844" s="1"/>
      <c r="I30844" s="1"/>
    </row>
    <row r="30845" spans="2:9">
      <c r="B30845" s="1"/>
      <c r="C30845" s="29"/>
      <c r="D30845" s="27"/>
      <c r="E30845" s="27"/>
      <c r="F30845" s="27"/>
      <c r="G30845" s="1"/>
      <c r="H30845" s="1"/>
      <c r="I30845" s="1"/>
    </row>
    <row r="30846" spans="2:9">
      <c r="B30846" s="1"/>
      <c r="C30846" s="29"/>
      <c r="D30846" s="27"/>
      <c r="E30846" s="27"/>
      <c r="F30846" s="27"/>
      <c r="G30846" s="1"/>
      <c r="H30846" s="1"/>
      <c r="I30846" s="1"/>
    </row>
    <row r="30847" spans="2:9">
      <c r="B30847" s="1"/>
      <c r="C30847" s="29"/>
      <c r="D30847" s="27"/>
      <c r="E30847" s="27"/>
      <c r="F30847" s="27"/>
      <c r="G30847" s="1"/>
      <c r="H30847" s="1"/>
      <c r="I30847" s="1"/>
    </row>
    <row r="30848" spans="2:9">
      <c r="B30848" s="1"/>
      <c r="C30848" s="29"/>
      <c r="D30848" s="27"/>
      <c r="E30848" s="27"/>
      <c r="F30848" s="27"/>
      <c r="G30848" s="1"/>
      <c r="H30848" s="1"/>
      <c r="I30848" s="1"/>
    </row>
    <row r="30849" spans="2:9">
      <c r="B30849" s="1"/>
      <c r="C30849" s="29"/>
      <c r="D30849" s="27"/>
      <c r="E30849" s="27"/>
      <c r="F30849" s="27"/>
      <c r="G30849" s="1"/>
      <c r="H30849" s="1"/>
      <c r="I30849" s="1"/>
    </row>
    <row r="30850" spans="2:9">
      <c r="B30850" s="1"/>
      <c r="C30850" s="29"/>
      <c r="D30850" s="27"/>
      <c r="E30850" s="27"/>
      <c r="F30850" s="27"/>
      <c r="G30850" s="1"/>
      <c r="H30850" s="1"/>
      <c r="I30850" s="1"/>
    </row>
    <row r="30851" spans="2:9">
      <c r="B30851" s="1"/>
      <c r="C30851" s="29"/>
      <c r="D30851" s="27"/>
      <c r="E30851" s="27"/>
      <c r="F30851" s="27"/>
      <c r="G30851" s="1"/>
      <c r="H30851" s="1"/>
      <c r="I30851" s="1"/>
    </row>
    <row r="30852" spans="2:9">
      <c r="B30852" s="1"/>
      <c r="C30852" s="29"/>
      <c r="D30852" s="27"/>
      <c r="E30852" s="27"/>
      <c r="F30852" s="27"/>
      <c r="G30852" s="1"/>
      <c r="H30852" s="1"/>
      <c r="I30852" s="1"/>
    </row>
    <row r="30853" spans="2:9">
      <c r="B30853" s="1"/>
      <c r="C30853" s="29"/>
      <c r="D30853" s="27"/>
      <c r="E30853" s="27"/>
      <c r="F30853" s="27"/>
      <c r="G30853" s="1"/>
      <c r="H30853" s="1"/>
      <c r="I30853" s="1"/>
    </row>
    <row r="30854" spans="2:9">
      <c r="B30854" s="1"/>
      <c r="C30854" s="29"/>
      <c r="D30854" s="27"/>
      <c r="E30854" s="27"/>
      <c r="F30854" s="27"/>
      <c r="G30854" s="1"/>
      <c r="H30854" s="1"/>
      <c r="I30854" s="1"/>
    </row>
    <row r="30855" spans="2:9">
      <c r="B30855" s="1"/>
      <c r="C30855" s="29"/>
      <c r="D30855" s="27"/>
      <c r="E30855" s="27"/>
      <c r="F30855" s="27"/>
      <c r="G30855" s="1"/>
      <c r="H30855" s="1"/>
      <c r="I30855" s="1"/>
    </row>
    <row r="30856" spans="2:9">
      <c r="B30856" s="1"/>
      <c r="C30856" s="29"/>
      <c r="D30856" s="27"/>
      <c r="E30856" s="27"/>
      <c r="F30856" s="27"/>
      <c r="G30856" s="1"/>
      <c r="H30856" s="1"/>
      <c r="I30856" s="1"/>
    </row>
    <row r="30857" spans="2:9">
      <c r="B30857" s="1"/>
      <c r="C30857" s="29"/>
      <c r="D30857" s="27"/>
      <c r="E30857" s="27"/>
      <c r="F30857" s="27"/>
      <c r="G30857" s="1"/>
      <c r="H30857" s="1"/>
      <c r="I30857" s="1"/>
    </row>
    <row r="30858" spans="2:9">
      <c r="B30858" s="1"/>
      <c r="C30858" s="29"/>
      <c r="D30858" s="27"/>
      <c r="E30858" s="27"/>
      <c r="F30858" s="27"/>
      <c r="G30858" s="1"/>
      <c r="H30858" s="1"/>
      <c r="I30858" s="1"/>
    </row>
    <row r="30859" spans="2:9">
      <c r="B30859" s="1"/>
      <c r="C30859" s="29"/>
      <c r="D30859" s="27"/>
      <c r="E30859" s="27"/>
      <c r="F30859" s="27"/>
      <c r="G30859" s="1"/>
      <c r="H30859" s="1"/>
      <c r="I30859" s="1"/>
    </row>
    <row r="30860" spans="2:9">
      <c r="B30860" s="1"/>
      <c r="C30860" s="29"/>
      <c r="D30860" s="27"/>
      <c r="E30860" s="27"/>
      <c r="F30860" s="27"/>
      <c r="G30860" s="1"/>
      <c r="H30860" s="1"/>
      <c r="I30860" s="1"/>
    </row>
    <row r="30861" spans="2:9">
      <c r="B30861" s="1"/>
      <c r="C30861" s="29"/>
      <c r="D30861" s="27"/>
      <c r="E30861" s="27"/>
      <c r="F30861" s="27"/>
      <c r="G30861" s="1"/>
      <c r="H30861" s="1"/>
      <c r="I30861" s="1"/>
    </row>
    <row r="30862" spans="2:9">
      <c r="B30862" s="1"/>
      <c r="C30862" s="29"/>
      <c r="D30862" s="27"/>
      <c r="E30862" s="27"/>
      <c r="F30862" s="27"/>
      <c r="G30862" s="1"/>
      <c r="H30862" s="1"/>
      <c r="I30862" s="1"/>
    </row>
    <row r="30863" spans="2:9">
      <c r="B30863" s="1"/>
      <c r="C30863" s="29"/>
      <c r="D30863" s="27"/>
      <c r="E30863" s="27"/>
      <c r="F30863" s="27"/>
      <c r="G30863" s="1"/>
      <c r="H30863" s="1"/>
      <c r="I30863" s="1"/>
    </row>
    <row r="30864" spans="2:9">
      <c r="B30864" s="1"/>
      <c r="C30864" s="29"/>
      <c r="D30864" s="27"/>
      <c r="E30864" s="27"/>
      <c r="F30864" s="27"/>
      <c r="G30864" s="1"/>
      <c r="H30864" s="1"/>
      <c r="I30864" s="1"/>
    </row>
    <row r="30865" spans="2:9">
      <c r="B30865" s="1"/>
      <c r="C30865" s="29"/>
      <c r="D30865" s="27"/>
      <c r="E30865" s="27"/>
      <c r="F30865" s="27"/>
      <c r="G30865" s="1"/>
      <c r="H30865" s="1"/>
      <c r="I30865" s="1"/>
    </row>
    <row r="30866" spans="2:9">
      <c r="B30866" s="1"/>
      <c r="C30866" s="29"/>
      <c r="D30866" s="27"/>
      <c r="E30866" s="27"/>
      <c r="F30866" s="27"/>
      <c r="G30866" s="1"/>
      <c r="H30866" s="1"/>
      <c r="I30866" s="1"/>
    </row>
    <row r="30867" spans="2:9">
      <c r="B30867" s="1"/>
      <c r="C30867" s="29"/>
      <c r="D30867" s="27"/>
      <c r="E30867" s="27"/>
      <c r="F30867" s="27"/>
      <c r="G30867" s="1"/>
      <c r="H30867" s="1"/>
      <c r="I30867" s="1"/>
    </row>
    <row r="30868" spans="2:9">
      <c r="B30868" s="1"/>
      <c r="C30868" s="29"/>
      <c r="D30868" s="27"/>
      <c r="E30868" s="27"/>
      <c r="F30868" s="27"/>
      <c r="G30868" s="1"/>
      <c r="H30868" s="1"/>
      <c r="I30868" s="1"/>
    </row>
    <row r="30869" spans="2:9">
      <c r="B30869" s="1"/>
      <c r="C30869" s="29"/>
      <c r="D30869" s="27"/>
      <c r="E30869" s="27"/>
      <c r="F30869" s="27"/>
      <c r="G30869" s="1"/>
      <c r="H30869" s="1"/>
      <c r="I30869" s="1"/>
    </row>
    <row r="30870" spans="2:9">
      <c r="B30870" s="1"/>
      <c r="C30870" s="29"/>
      <c r="D30870" s="27"/>
      <c r="E30870" s="27"/>
      <c r="F30870" s="27"/>
      <c r="G30870" s="1"/>
      <c r="H30870" s="1"/>
      <c r="I30870" s="1"/>
    </row>
    <row r="30871" spans="2:9">
      <c r="B30871" s="1"/>
      <c r="C30871" s="29"/>
      <c r="D30871" s="27"/>
      <c r="E30871" s="27"/>
      <c r="F30871" s="27"/>
      <c r="G30871" s="1"/>
      <c r="H30871" s="1"/>
      <c r="I30871" s="1"/>
    </row>
    <row r="30872" spans="2:9">
      <c r="B30872" s="1"/>
      <c r="C30872" s="29"/>
      <c r="D30872" s="27"/>
      <c r="E30872" s="27"/>
      <c r="F30872" s="27"/>
      <c r="G30872" s="1"/>
      <c r="H30872" s="1"/>
      <c r="I30872" s="1"/>
    </row>
    <row r="30873" spans="2:9">
      <c r="B30873" s="1"/>
      <c r="C30873" s="29"/>
      <c r="D30873" s="27"/>
      <c r="E30873" s="27"/>
      <c r="F30873" s="27"/>
      <c r="G30873" s="1"/>
      <c r="H30873" s="1"/>
      <c r="I30873" s="1"/>
    </row>
    <row r="30874" spans="2:9">
      <c r="B30874" s="1"/>
      <c r="C30874" s="29"/>
      <c r="D30874" s="27"/>
      <c r="E30874" s="27"/>
      <c r="F30874" s="27"/>
      <c r="G30874" s="1"/>
      <c r="H30874" s="1"/>
      <c r="I30874" s="1"/>
    </row>
    <row r="30875" spans="2:9">
      <c r="B30875" s="1"/>
      <c r="C30875" s="29"/>
      <c r="D30875" s="27"/>
      <c r="E30875" s="27"/>
      <c r="F30875" s="27"/>
      <c r="G30875" s="1"/>
      <c r="H30875" s="1"/>
      <c r="I30875" s="1"/>
    </row>
    <row r="30876" spans="2:9">
      <c r="B30876" s="1"/>
      <c r="C30876" s="29"/>
      <c r="D30876" s="27"/>
      <c r="E30876" s="27"/>
      <c r="F30876" s="27"/>
      <c r="G30876" s="1"/>
      <c r="H30876" s="1"/>
      <c r="I30876" s="1"/>
    </row>
    <row r="30877" spans="2:9">
      <c r="B30877" s="1"/>
      <c r="C30877" s="29"/>
      <c r="D30877" s="27"/>
      <c r="E30877" s="27"/>
      <c r="F30877" s="27"/>
      <c r="G30877" s="1"/>
      <c r="H30877" s="1"/>
      <c r="I30877" s="1"/>
    </row>
    <row r="30878" spans="2:9">
      <c r="B30878" s="1"/>
      <c r="C30878" s="29"/>
      <c r="D30878" s="27"/>
      <c r="E30878" s="27"/>
      <c r="F30878" s="27"/>
      <c r="G30878" s="1"/>
      <c r="H30878" s="1"/>
      <c r="I30878" s="1"/>
    </row>
    <row r="30879" spans="2:9">
      <c r="B30879" s="1"/>
      <c r="C30879" s="29"/>
      <c r="D30879" s="27"/>
      <c r="E30879" s="27"/>
      <c r="F30879" s="27"/>
      <c r="G30879" s="1"/>
      <c r="H30879" s="1"/>
      <c r="I30879" s="1"/>
    </row>
    <row r="30880" spans="2:9">
      <c r="B30880" s="1"/>
      <c r="C30880" s="29"/>
      <c r="D30880" s="27"/>
      <c r="E30880" s="27"/>
      <c r="F30880" s="27"/>
      <c r="G30880" s="1"/>
      <c r="H30880" s="1"/>
      <c r="I30880" s="1"/>
    </row>
    <row r="30881" spans="2:9">
      <c r="B30881" s="1"/>
      <c r="C30881" s="29"/>
      <c r="D30881" s="27"/>
      <c r="E30881" s="27"/>
      <c r="F30881" s="27"/>
      <c r="G30881" s="1"/>
      <c r="H30881" s="1"/>
      <c r="I30881" s="1"/>
    </row>
    <row r="30882" spans="2:9">
      <c r="B30882" s="1"/>
      <c r="C30882" s="29"/>
      <c r="D30882" s="27"/>
      <c r="E30882" s="27"/>
      <c r="F30882" s="27"/>
      <c r="G30882" s="1"/>
      <c r="H30882" s="1"/>
      <c r="I30882" s="1"/>
    </row>
    <row r="30883" spans="2:9">
      <c r="B30883" s="1"/>
      <c r="C30883" s="29"/>
      <c r="D30883" s="27"/>
      <c r="E30883" s="27"/>
      <c r="F30883" s="27"/>
      <c r="G30883" s="1"/>
      <c r="H30883" s="1"/>
      <c r="I30883" s="1"/>
    </row>
    <row r="30884" spans="2:9">
      <c r="B30884" s="1"/>
      <c r="C30884" s="29"/>
      <c r="D30884" s="27"/>
      <c r="E30884" s="27"/>
      <c r="F30884" s="27"/>
      <c r="G30884" s="1"/>
      <c r="H30884" s="1"/>
      <c r="I30884" s="1"/>
    </row>
    <row r="30885" spans="2:9">
      <c r="B30885" s="1"/>
      <c r="C30885" s="29"/>
      <c r="D30885" s="27"/>
      <c r="E30885" s="27"/>
      <c r="F30885" s="27"/>
      <c r="G30885" s="1"/>
      <c r="H30885" s="1"/>
      <c r="I30885" s="1"/>
    </row>
    <row r="30886" spans="2:9">
      <c r="B30886" s="1"/>
      <c r="C30886" s="29"/>
      <c r="D30886" s="27"/>
      <c r="E30886" s="27"/>
      <c r="F30886" s="27"/>
      <c r="G30886" s="1"/>
      <c r="H30886" s="1"/>
      <c r="I30886" s="1"/>
    </row>
    <row r="30887" spans="2:9">
      <c r="B30887" s="1"/>
      <c r="C30887" s="29"/>
      <c r="D30887" s="27"/>
      <c r="E30887" s="27"/>
      <c r="F30887" s="27"/>
      <c r="G30887" s="1"/>
      <c r="H30887" s="1"/>
      <c r="I30887" s="1"/>
    </row>
    <row r="30888" spans="2:9">
      <c r="B30888" s="1"/>
      <c r="C30888" s="29"/>
      <c r="D30888" s="27"/>
      <c r="E30888" s="27"/>
      <c r="F30888" s="27"/>
      <c r="G30888" s="1"/>
      <c r="H30888" s="1"/>
      <c r="I30888" s="1"/>
    </row>
    <row r="30889" spans="2:9">
      <c r="B30889" s="1"/>
      <c r="C30889" s="29"/>
      <c r="D30889" s="27"/>
      <c r="E30889" s="27"/>
      <c r="F30889" s="27"/>
      <c r="G30889" s="1"/>
      <c r="H30889" s="1"/>
      <c r="I30889" s="1"/>
    </row>
    <row r="30890" spans="2:9">
      <c r="B30890" s="1"/>
      <c r="C30890" s="29"/>
      <c r="D30890" s="27"/>
      <c r="E30890" s="27"/>
      <c r="F30890" s="27"/>
      <c r="G30890" s="1"/>
      <c r="H30890" s="1"/>
      <c r="I30890" s="1"/>
    </row>
    <row r="30891" spans="2:9">
      <c r="B30891" s="1"/>
      <c r="C30891" s="29"/>
      <c r="D30891" s="27"/>
      <c r="E30891" s="27"/>
      <c r="F30891" s="27"/>
      <c r="G30891" s="1"/>
      <c r="H30891" s="1"/>
      <c r="I30891" s="1"/>
    </row>
    <row r="30892" spans="2:9">
      <c r="B30892" s="1"/>
      <c r="C30892" s="29"/>
      <c r="D30892" s="27"/>
      <c r="E30892" s="27"/>
      <c r="F30892" s="27"/>
      <c r="G30892" s="1"/>
      <c r="H30892" s="1"/>
      <c r="I30892" s="1"/>
    </row>
    <row r="30893" spans="2:9">
      <c r="B30893" s="1"/>
      <c r="C30893" s="29"/>
      <c r="D30893" s="27"/>
      <c r="E30893" s="27"/>
      <c r="F30893" s="27"/>
      <c r="G30893" s="1"/>
      <c r="H30893" s="1"/>
      <c r="I30893" s="1"/>
    </row>
    <row r="30894" spans="2:9">
      <c r="B30894" s="1"/>
      <c r="C30894" s="29"/>
      <c r="D30894" s="27"/>
      <c r="E30894" s="27"/>
      <c r="F30894" s="27"/>
      <c r="G30894" s="1"/>
      <c r="H30894" s="1"/>
      <c r="I30894" s="1"/>
    </row>
    <row r="30895" spans="2:9">
      <c r="B30895" s="1"/>
      <c r="C30895" s="29"/>
      <c r="D30895" s="27"/>
      <c r="E30895" s="27"/>
      <c r="F30895" s="27"/>
      <c r="G30895" s="1"/>
      <c r="H30895" s="1"/>
      <c r="I30895" s="1"/>
    </row>
    <row r="30896" spans="2:9">
      <c r="B30896" s="1"/>
      <c r="C30896" s="29"/>
      <c r="D30896" s="27"/>
      <c r="E30896" s="27"/>
      <c r="F30896" s="27"/>
      <c r="G30896" s="1"/>
      <c r="H30896" s="1"/>
      <c r="I30896" s="1"/>
    </row>
    <row r="30897" spans="2:9">
      <c r="B30897" s="1"/>
      <c r="C30897" s="29"/>
      <c r="D30897" s="27"/>
      <c r="E30897" s="27"/>
      <c r="F30897" s="27"/>
      <c r="G30897" s="1"/>
      <c r="H30897" s="1"/>
      <c r="I30897" s="1"/>
    </row>
    <row r="30898" spans="2:9">
      <c r="B30898" s="1"/>
      <c r="C30898" s="29"/>
      <c r="D30898" s="27"/>
      <c r="E30898" s="27"/>
      <c r="F30898" s="27"/>
      <c r="G30898" s="1"/>
      <c r="H30898" s="1"/>
      <c r="I30898" s="1"/>
    </row>
    <row r="30899" spans="2:9">
      <c r="B30899" s="1"/>
      <c r="C30899" s="29"/>
      <c r="D30899" s="27"/>
      <c r="E30899" s="27"/>
      <c r="F30899" s="27"/>
      <c r="G30899" s="1"/>
      <c r="H30899" s="1"/>
      <c r="I30899" s="1"/>
    </row>
    <row r="30900" spans="2:9">
      <c r="B30900" s="1"/>
      <c r="C30900" s="29"/>
      <c r="D30900" s="27"/>
      <c r="E30900" s="27"/>
      <c r="F30900" s="27"/>
      <c r="G30900" s="1"/>
      <c r="H30900" s="1"/>
      <c r="I30900" s="1"/>
    </row>
    <row r="30901" spans="2:9">
      <c r="B30901" s="1"/>
      <c r="C30901" s="29"/>
      <c r="D30901" s="27"/>
      <c r="E30901" s="27"/>
      <c r="F30901" s="27"/>
      <c r="G30901" s="1"/>
      <c r="H30901" s="1"/>
      <c r="I30901" s="1"/>
    </row>
    <row r="30902" spans="2:9">
      <c r="B30902" s="1"/>
      <c r="C30902" s="29"/>
      <c r="D30902" s="27"/>
      <c r="E30902" s="27"/>
      <c r="F30902" s="27"/>
      <c r="G30902" s="1"/>
      <c r="H30902" s="1"/>
      <c r="I30902" s="1"/>
    </row>
    <row r="30903" spans="2:9">
      <c r="B30903" s="1"/>
      <c r="C30903" s="29"/>
      <c r="D30903" s="27"/>
      <c r="E30903" s="27"/>
      <c r="F30903" s="27"/>
      <c r="G30903" s="1"/>
      <c r="H30903" s="1"/>
      <c r="I30903" s="1"/>
    </row>
    <row r="30904" spans="2:9">
      <c r="B30904" s="1"/>
      <c r="C30904" s="29"/>
      <c r="D30904" s="27"/>
      <c r="E30904" s="27"/>
      <c r="F30904" s="27"/>
      <c r="G30904" s="1"/>
      <c r="H30904" s="1"/>
      <c r="I30904" s="1"/>
    </row>
    <row r="30905" spans="2:9">
      <c r="B30905" s="1"/>
      <c r="C30905" s="29"/>
      <c r="D30905" s="27"/>
      <c r="E30905" s="27"/>
      <c r="F30905" s="27"/>
      <c r="G30905" s="1"/>
      <c r="H30905" s="1"/>
      <c r="I30905" s="1"/>
    </row>
    <row r="30906" spans="2:9">
      <c r="B30906" s="1"/>
      <c r="C30906" s="29"/>
      <c r="D30906" s="27"/>
      <c r="E30906" s="27"/>
      <c r="F30906" s="27"/>
      <c r="G30906" s="1"/>
      <c r="H30906" s="1"/>
      <c r="I30906" s="1"/>
    </row>
    <row r="30907" spans="2:9">
      <c r="B30907" s="1"/>
      <c r="C30907" s="29"/>
      <c r="D30907" s="27"/>
      <c r="E30907" s="27"/>
      <c r="F30907" s="27"/>
      <c r="G30907" s="1"/>
      <c r="H30907" s="1"/>
      <c r="I30907" s="1"/>
    </row>
    <row r="30908" spans="2:9">
      <c r="B30908" s="1"/>
      <c r="C30908" s="29"/>
      <c r="D30908" s="27"/>
      <c r="E30908" s="27"/>
      <c r="F30908" s="27"/>
      <c r="G30908" s="1"/>
      <c r="H30908" s="1"/>
      <c r="I30908" s="1"/>
    </row>
    <row r="30909" spans="2:9">
      <c r="B30909" s="1"/>
      <c r="C30909" s="29"/>
      <c r="D30909" s="27"/>
      <c r="E30909" s="27"/>
      <c r="F30909" s="27"/>
      <c r="G30909" s="1"/>
      <c r="H30909" s="1"/>
      <c r="I30909" s="1"/>
    </row>
    <row r="30910" spans="2:9">
      <c r="B30910" s="1"/>
      <c r="C30910" s="29"/>
      <c r="D30910" s="27"/>
      <c r="E30910" s="27"/>
      <c r="F30910" s="27"/>
      <c r="G30910" s="1"/>
      <c r="H30910" s="1"/>
      <c r="I30910" s="1"/>
    </row>
    <row r="30911" spans="2:9">
      <c r="B30911" s="1"/>
      <c r="C30911" s="29"/>
      <c r="D30911" s="27"/>
      <c r="E30911" s="27"/>
      <c r="F30911" s="27"/>
      <c r="G30911" s="1"/>
      <c r="H30911" s="1"/>
      <c r="I30911" s="1"/>
    </row>
    <row r="30912" spans="2:9">
      <c r="B30912" s="1"/>
      <c r="C30912" s="29"/>
      <c r="D30912" s="27"/>
      <c r="E30912" s="27"/>
      <c r="F30912" s="27"/>
      <c r="G30912" s="1"/>
      <c r="H30912" s="1"/>
      <c r="I30912" s="1"/>
    </row>
    <row r="30913" spans="2:9">
      <c r="B30913" s="1"/>
      <c r="C30913" s="29"/>
      <c r="D30913" s="27"/>
      <c r="E30913" s="27"/>
      <c r="F30913" s="27"/>
      <c r="G30913" s="1"/>
      <c r="H30913" s="1"/>
      <c r="I30913" s="1"/>
    </row>
    <row r="30914" spans="2:9">
      <c r="B30914" s="1"/>
      <c r="C30914" s="29"/>
      <c r="D30914" s="27"/>
      <c r="E30914" s="27"/>
      <c r="F30914" s="27"/>
      <c r="G30914" s="1"/>
      <c r="H30914" s="1"/>
      <c r="I30914" s="1"/>
    </row>
    <row r="30915" spans="2:9">
      <c r="B30915" s="1"/>
      <c r="C30915" s="29"/>
      <c r="D30915" s="27"/>
      <c r="E30915" s="27"/>
      <c r="F30915" s="27"/>
      <c r="G30915" s="1"/>
      <c r="H30915" s="1"/>
      <c r="I30915" s="1"/>
    </row>
    <row r="30916" spans="2:9">
      <c r="B30916" s="1"/>
      <c r="C30916" s="29"/>
      <c r="D30916" s="27"/>
      <c r="E30916" s="27"/>
      <c r="F30916" s="27"/>
      <c r="G30916" s="1"/>
      <c r="H30916" s="1"/>
      <c r="I30916" s="1"/>
    </row>
    <row r="30917" spans="2:9">
      <c r="B30917" s="1"/>
      <c r="C30917" s="29"/>
      <c r="D30917" s="27"/>
      <c r="E30917" s="27"/>
      <c r="F30917" s="27"/>
      <c r="G30917" s="1"/>
      <c r="H30917" s="1"/>
      <c r="I30917" s="1"/>
    </row>
    <row r="30918" spans="2:9">
      <c r="B30918" s="1"/>
      <c r="C30918" s="29"/>
      <c r="D30918" s="27"/>
      <c r="E30918" s="27"/>
      <c r="F30918" s="27"/>
      <c r="G30918" s="1"/>
      <c r="H30918" s="1"/>
      <c r="I30918" s="1"/>
    </row>
    <row r="30919" spans="2:9">
      <c r="B30919" s="1"/>
      <c r="C30919" s="29"/>
      <c r="D30919" s="27"/>
      <c r="E30919" s="27"/>
      <c r="F30919" s="27"/>
      <c r="G30919" s="1"/>
      <c r="H30919" s="1"/>
      <c r="I30919" s="1"/>
    </row>
    <row r="30920" spans="2:9">
      <c r="B30920" s="1"/>
      <c r="C30920" s="29"/>
      <c r="D30920" s="27"/>
      <c r="E30920" s="27"/>
      <c r="F30920" s="27"/>
      <c r="G30920" s="1"/>
      <c r="H30920" s="1"/>
      <c r="I30920" s="1"/>
    </row>
    <row r="30921" spans="2:9">
      <c r="B30921" s="1"/>
      <c r="C30921" s="29"/>
      <c r="D30921" s="27"/>
      <c r="E30921" s="27"/>
      <c r="F30921" s="27"/>
      <c r="G30921" s="1"/>
      <c r="H30921" s="1"/>
      <c r="I30921" s="1"/>
    </row>
    <row r="30922" spans="2:9">
      <c r="B30922" s="1"/>
      <c r="C30922" s="29"/>
      <c r="D30922" s="27"/>
      <c r="E30922" s="27"/>
      <c r="F30922" s="27"/>
      <c r="G30922" s="1"/>
      <c r="H30922" s="1"/>
      <c r="I30922" s="1"/>
    </row>
    <row r="30923" spans="2:9">
      <c r="B30923" s="1"/>
      <c r="C30923" s="29"/>
      <c r="D30923" s="27"/>
      <c r="E30923" s="27"/>
      <c r="F30923" s="27"/>
      <c r="G30923" s="1"/>
      <c r="H30923" s="1"/>
      <c r="I30923" s="1"/>
    </row>
    <row r="30924" spans="2:9">
      <c r="B30924" s="1"/>
      <c r="C30924" s="29"/>
      <c r="D30924" s="27"/>
      <c r="E30924" s="27"/>
      <c r="F30924" s="27"/>
      <c r="G30924" s="1"/>
      <c r="H30924" s="1"/>
      <c r="I30924" s="1"/>
    </row>
    <row r="30925" spans="2:9">
      <c r="B30925" s="1"/>
      <c r="C30925" s="29"/>
      <c r="D30925" s="27"/>
      <c r="E30925" s="27"/>
      <c r="F30925" s="27"/>
      <c r="G30925" s="1"/>
      <c r="H30925" s="1"/>
      <c r="I30925" s="1"/>
    </row>
    <row r="30926" spans="2:9">
      <c r="B30926" s="1"/>
      <c r="C30926" s="29"/>
      <c r="D30926" s="27"/>
      <c r="E30926" s="27"/>
      <c r="F30926" s="27"/>
      <c r="G30926" s="1"/>
      <c r="H30926" s="1"/>
      <c r="I30926" s="1"/>
    </row>
    <row r="30927" spans="2:9">
      <c r="B30927" s="1"/>
      <c r="C30927" s="29"/>
      <c r="D30927" s="27"/>
      <c r="E30927" s="27"/>
      <c r="F30927" s="27"/>
      <c r="G30927" s="1"/>
      <c r="H30927" s="1"/>
      <c r="I30927" s="1"/>
    </row>
    <row r="30928" spans="2:9">
      <c r="B30928" s="1"/>
      <c r="C30928" s="29"/>
      <c r="D30928" s="27"/>
      <c r="E30928" s="27"/>
      <c r="F30928" s="27"/>
      <c r="G30928" s="1"/>
      <c r="H30928" s="1"/>
      <c r="I30928" s="1"/>
    </row>
    <row r="30929" spans="2:9">
      <c r="B30929" s="1"/>
      <c r="C30929" s="29"/>
      <c r="D30929" s="27"/>
      <c r="E30929" s="27"/>
      <c r="F30929" s="27"/>
      <c r="G30929" s="1"/>
      <c r="H30929" s="1"/>
      <c r="I30929" s="1"/>
    </row>
    <row r="30930" spans="2:9">
      <c r="B30930" s="1"/>
      <c r="C30930" s="29"/>
      <c r="D30930" s="27"/>
      <c r="E30930" s="27"/>
      <c r="F30930" s="27"/>
      <c r="G30930" s="1"/>
      <c r="H30930" s="1"/>
      <c r="I30930" s="1"/>
    </row>
    <row r="30931" spans="2:9">
      <c r="B30931" s="1"/>
      <c r="C30931" s="29"/>
      <c r="D30931" s="27"/>
      <c r="E30931" s="27"/>
      <c r="F30931" s="27"/>
      <c r="G30931" s="1"/>
      <c r="H30931" s="1"/>
      <c r="I30931" s="1"/>
    </row>
    <row r="30932" spans="2:9">
      <c r="B30932" s="1"/>
      <c r="C30932" s="29"/>
      <c r="D30932" s="27"/>
      <c r="E30932" s="27"/>
      <c r="F30932" s="27"/>
      <c r="G30932" s="1"/>
      <c r="H30932" s="1"/>
      <c r="I30932" s="1"/>
    </row>
    <row r="30933" spans="2:9">
      <c r="B30933" s="1"/>
      <c r="C30933" s="29"/>
      <c r="D30933" s="27"/>
      <c r="E30933" s="27"/>
      <c r="F30933" s="27"/>
      <c r="G30933" s="1"/>
      <c r="H30933" s="1"/>
      <c r="I30933" s="1"/>
    </row>
    <row r="30934" spans="2:9">
      <c r="B30934" s="1"/>
      <c r="C30934" s="29"/>
      <c r="D30934" s="27"/>
      <c r="E30934" s="27"/>
      <c r="F30934" s="27"/>
      <c r="G30934" s="1"/>
      <c r="H30934" s="1"/>
      <c r="I30934" s="1"/>
    </row>
    <row r="30935" spans="2:9">
      <c r="B30935" s="1"/>
      <c r="C30935" s="29"/>
      <c r="D30935" s="27"/>
      <c r="E30935" s="27"/>
      <c r="F30935" s="27"/>
      <c r="G30935" s="1"/>
      <c r="H30935" s="1"/>
      <c r="I30935" s="1"/>
    </row>
    <row r="30936" spans="2:9">
      <c r="B30936" s="1"/>
      <c r="C30936" s="29"/>
      <c r="D30936" s="27"/>
      <c r="E30936" s="27"/>
      <c r="F30936" s="27"/>
      <c r="G30936" s="1"/>
      <c r="H30936" s="1"/>
      <c r="I30936" s="1"/>
    </row>
    <row r="30937" spans="2:9">
      <c r="B30937" s="1"/>
      <c r="C30937" s="29"/>
      <c r="D30937" s="27"/>
      <c r="E30937" s="27"/>
      <c r="F30937" s="27"/>
      <c r="G30937" s="1"/>
      <c r="H30937" s="1"/>
      <c r="I30937" s="1"/>
    </row>
    <row r="30938" spans="2:9">
      <c r="B30938" s="1"/>
      <c r="C30938" s="29"/>
      <c r="D30938" s="27"/>
      <c r="E30938" s="27"/>
      <c r="F30938" s="27"/>
      <c r="G30938" s="1"/>
      <c r="H30938" s="1"/>
      <c r="I30938" s="1"/>
    </row>
    <row r="30939" spans="2:9">
      <c r="B30939" s="1"/>
      <c r="C30939" s="29"/>
      <c r="D30939" s="27"/>
      <c r="E30939" s="27"/>
      <c r="F30939" s="27"/>
      <c r="G30939" s="1"/>
      <c r="H30939" s="1"/>
      <c r="I30939" s="1"/>
    </row>
    <row r="30940" spans="2:9">
      <c r="B30940" s="1"/>
      <c r="C30940" s="29"/>
      <c r="D30940" s="27"/>
      <c r="E30940" s="27"/>
      <c r="F30940" s="27"/>
      <c r="G30940" s="1"/>
      <c r="H30940" s="1"/>
      <c r="I30940" s="1"/>
    </row>
    <row r="30941" spans="2:9">
      <c r="B30941" s="1"/>
      <c r="C30941" s="29"/>
      <c r="D30941" s="27"/>
      <c r="E30941" s="27"/>
      <c r="F30941" s="27"/>
      <c r="G30941" s="1"/>
      <c r="H30941" s="1"/>
      <c r="I30941" s="1"/>
    </row>
    <row r="30942" spans="2:9">
      <c r="B30942" s="1"/>
      <c r="C30942" s="29"/>
      <c r="D30942" s="27"/>
      <c r="E30942" s="27"/>
      <c r="F30942" s="27"/>
      <c r="G30942" s="1"/>
      <c r="H30942" s="1"/>
      <c r="I30942" s="1"/>
    </row>
    <row r="30943" spans="2:9">
      <c r="B30943" s="1"/>
      <c r="C30943" s="29"/>
      <c r="D30943" s="27"/>
      <c r="E30943" s="27"/>
      <c r="F30943" s="27"/>
      <c r="G30943" s="1"/>
      <c r="H30943" s="1"/>
      <c r="I30943" s="1"/>
    </row>
    <row r="30944" spans="2:9">
      <c r="B30944" s="1"/>
      <c r="C30944" s="29"/>
      <c r="D30944" s="27"/>
      <c r="E30944" s="27"/>
      <c r="F30944" s="27"/>
      <c r="G30944" s="1"/>
      <c r="H30944" s="1"/>
      <c r="I30944" s="1"/>
    </row>
    <row r="30945" spans="2:9">
      <c r="B30945" s="1"/>
      <c r="C30945" s="29"/>
      <c r="D30945" s="27"/>
      <c r="E30945" s="27"/>
      <c r="F30945" s="27"/>
      <c r="G30945" s="1"/>
      <c r="H30945" s="1"/>
      <c r="I30945" s="1"/>
    </row>
    <row r="30946" spans="2:9">
      <c r="B30946" s="1"/>
      <c r="C30946" s="29"/>
      <c r="D30946" s="27"/>
      <c r="E30946" s="27"/>
      <c r="F30946" s="27"/>
      <c r="G30946" s="1"/>
      <c r="H30946" s="1"/>
      <c r="I30946" s="1"/>
    </row>
    <row r="30947" spans="2:9">
      <c r="B30947" s="1"/>
      <c r="C30947" s="29"/>
      <c r="D30947" s="27"/>
      <c r="E30947" s="27"/>
      <c r="F30947" s="27"/>
      <c r="G30947" s="1"/>
      <c r="H30947" s="1"/>
      <c r="I30947" s="1"/>
    </row>
    <row r="30948" spans="2:9">
      <c r="B30948" s="1"/>
      <c r="C30948" s="29"/>
      <c r="D30948" s="27"/>
      <c r="E30948" s="27"/>
      <c r="F30948" s="27"/>
      <c r="G30948" s="1"/>
      <c r="H30948" s="1"/>
      <c r="I30948" s="1"/>
    </row>
    <row r="30949" spans="2:9">
      <c r="B30949" s="1"/>
      <c r="C30949" s="29"/>
      <c r="D30949" s="27"/>
      <c r="E30949" s="27"/>
      <c r="F30949" s="27"/>
      <c r="G30949" s="1"/>
      <c r="H30949" s="1"/>
      <c r="I30949" s="1"/>
    </row>
    <row r="30950" spans="2:9">
      <c r="B30950" s="1"/>
      <c r="C30950" s="29"/>
      <c r="D30950" s="27"/>
      <c r="E30950" s="27"/>
      <c r="F30950" s="27"/>
      <c r="G30950" s="1"/>
      <c r="H30950" s="1"/>
      <c r="I30950" s="1"/>
    </row>
    <row r="30951" spans="2:9">
      <c r="B30951" s="1"/>
      <c r="C30951" s="29"/>
      <c r="D30951" s="27"/>
      <c r="E30951" s="27"/>
      <c r="F30951" s="27"/>
      <c r="G30951" s="1"/>
      <c r="H30951" s="1"/>
      <c r="I30951" s="1"/>
    </row>
    <row r="30952" spans="2:9">
      <c r="B30952" s="1"/>
      <c r="C30952" s="29"/>
      <c r="D30952" s="27"/>
      <c r="E30952" s="27"/>
      <c r="F30952" s="27"/>
      <c r="G30952" s="1"/>
      <c r="H30952" s="1"/>
      <c r="I30952" s="1"/>
    </row>
    <row r="30953" spans="2:9">
      <c r="B30953" s="1"/>
      <c r="C30953" s="29"/>
      <c r="D30953" s="27"/>
      <c r="E30953" s="27"/>
      <c r="F30953" s="27"/>
      <c r="G30953" s="1"/>
      <c r="H30953" s="1"/>
      <c r="I30953" s="1"/>
    </row>
    <row r="30954" spans="2:9">
      <c r="B30954" s="1"/>
      <c r="C30954" s="29"/>
      <c r="D30954" s="27"/>
      <c r="E30954" s="27"/>
      <c r="F30954" s="27"/>
      <c r="G30954" s="1"/>
      <c r="H30954" s="1"/>
      <c r="I30954" s="1"/>
    </row>
    <row r="30955" spans="2:9">
      <c r="B30955" s="1"/>
      <c r="C30955" s="29"/>
      <c r="D30955" s="27"/>
      <c r="E30955" s="27"/>
      <c r="F30955" s="27"/>
      <c r="G30955" s="1"/>
      <c r="H30955" s="1"/>
      <c r="I30955" s="1"/>
    </row>
    <row r="30956" spans="2:9">
      <c r="B30956" s="1"/>
      <c r="C30956" s="29"/>
      <c r="D30956" s="27"/>
      <c r="E30956" s="27"/>
      <c r="F30956" s="27"/>
      <c r="G30956" s="1"/>
      <c r="H30956" s="1"/>
      <c r="I30956" s="1"/>
    </row>
    <row r="30957" spans="2:9">
      <c r="B30957" s="1"/>
      <c r="C30957" s="29"/>
      <c r="D30957" s="27"/>
      <c r="E30957" s="27"/>
      <c r="F30957" s="27"/>
      <c r="G30957" s="1"/>
      <c r="H30957" s="1"/>
      <c r="I30957" s="1"/>
    </row>
    <row r="30958" spans="2:9">
      <c r="B30958" s="1"/>
      <c r="C30958" s="29"/>
      <c r="D30958" s="27"/>
      <c r="E30958" s="27"/>
      <c r="F30958" s="27"/>
      <c r="G30958" s="1"/>
      <c r="H30958" s="1"/>
      <c r="I30958" s="1"/>
    </row>
    <row r="30959" spans="2:9">
      <c r="B30959" s="1"/>
      <c r="C30959" s="29"/>
      <c r="D30959" s="27"/>
      <c r="E30959" s="27"/>
      <c r="F30959" s="27"/>
      <c r="G30959" s="1"/>
      <c r="H30959" s="1"/>
      <c r="I30959" s="1"/>
    </row>
    <row r="30960" spans="2:9">
      <c r="B30960" s="1"/>
      <c r="C30960" s="29"/>
      <c r="D30960" s="27"/>
      <c r="E30960" s="27"/>
      <c r="F30960" s="27"/>
      <c r="G30960" s="1"/>
      <c r="H30960" s="1"/>
      <c r="I30960" s="1"/>
    </row>
    <row r="30961" spans="2:9">
      <c r="B30961" s="1"/>
      <c r="C30961" s="29"/>
      <c r="D30961" s="27"/>
      <c r="E30961" s="27"/>
      <c r="F30961" s="27"/>
      <c r="G30961" s="1"/>
      <c r="H30961" s="1"/>
      <c r="I30961" s="1"/>
    </row>
    <row r="30962" spans="2:9">
      <c r="B30962" s="1"/>
      <c r="C30962" s="29"/>
      <c r="D30962" s="27"/>
      <c r="E30962" s="27"/>
      <c r="F30962" s="27"/>
      <c r="G30962" s="1"/>
      <c r="H30962" s="1"/>
      <c r="I30962" s="1"/>
    </row>
    <row r="30963" spans="2:9">
      <c r="B30963" s="1"/>
      <c r="C30963" s="29"/>
      <c r="D30963" s="27"/>
      <c r="E30963" s="27"/>
      <c r="F30963" s="27"/>
      <c r="G30963" s="1"/>
      <c r="H30963" s="1"/>
      <c r="I30963" s="1"/>
    </row>
    <row r="30964" spans="2:9">
      <c r="B30964" s="1"/>
      <c r="C30964" s="29"/>
      <c r="D30964" s="27"/>
      <c r="E30964" s="27"/>
      <c r="F30964" s="27"/>
      <c r="G30964" s="1"/>
      <c r="H30964" s="1"/>
      <c r="I30964" s="1"/>
    </row>
    <row r="30965" spans="2:9">
      <c r="B30965" s="1"/>
      <c r="C30965" s="29"/>
      <c r="D30965" s="27"/>
      <c r="E30965" s="27"/>
      <c r="F30965" s="27"/>
      <c r="G30965" s="1"/>
      <c r="H30965" s="1"/>
      <c r="I30965" s="1"/>
    </row>
    <row r="30966" spans="2:9">
      <c r="B30966" s="1"/>
      <c r="C30966" s="29"/>
      <c r="D30966" s="27"/>
      <c r="E30966" s="27"/>
      <c r="F30966" s="27"/>
      <c r="G30966" s="1"/>
      <c r="H30966" s="1"/>
      <c r="I30966" s="1"/>
    </row>
    <row r="30967" spans="2:9">
      <c r="B30967" s="1"/>
      <c r="C30967" s="29"/>
      <c r="D30967" s="27"/>
      <c r="E30967" s="27"/>
      <c r="F30967" s="27"/>
      <c r="G30967" s="1"/>
      <c r="H30967" s="1"/>
      <c r="I30967" s="1"/>
    </row>
    <row r="30968" spans="2:9">
      <c r="B30968" s="1"/>
      <c r="C30968" s="29"/>
      <c r="D30968" s="27"/>
      <c r="E30968" s="27"/>
      <c r="F30968" s="27"/>
      <c r="G30968" s="1"/>
      <c r="H30968" s="1"/>
      <c r="I30968" s="1"/>
    </row>
    <row r="30969" spans="2:9">
      <c r="B30969" s="1"/>
      <c r="C30969" s="29"/>
      <c r="D30969" s="27"/>
      <c r="E30969" s="27"/>
      <c r="F30969" s="27"/>
      <c r="G30969" s="1"/>
      <c r="H30969" s="1"/>
      <c r="I30969" s="1"/>
    </row>
    <row r="30970" spans="2:9">
      <c r="B30970" s="1"/>
      <c r="C30970" s="29"/>
      <c r="D30970" s="27"/>
      <c r="E30970" s="27"/>
      <c r="F30970" s="27"/>
      <c r="G30970" s="1"/>
      <c r="H30970" s="1"/>
      <c r="I30970" s="1"/>
    </row>
    <row r="30971" spans="2:9">
      <c r="B30971" s="1"/>
      <c r="C30971" s="29"/>
      <c r="D30971" s="27"/>
      <c r="E30971" s="27"/>
      <c r="F30971" s="27"/>
      <c r="G30971" s="1"/>
      <c r="H30971" s="1"/>
      <c r="I30971" s="1"/>
    </row>
    <row r="30972" spans="2:9">
      <c r="B30972" s="1"/>
      <c r="C30972" s="29"/>
      <c r="D30972" s="27"/>
      <c r="E30972" s="27"/>
      <c r="F30972" s="27"/>
      <c r="G30972" s="1"/>
      <c r="H30972" s="1"/>
      <c r="I30972" s="1"/>
    </row>
    <row r="30973" spans="2:9">
      <c r="B30973" s="1"/>
      <c r="C30973" s="29"/>
      <c r="D30973" s="27"/>
      <c r="E30973" s="27"/>
      <c r="F30973" s="27"/>
      <c r="G30973" s="1"/>
      <c r="H30973" s="1"/>
      <c r="I30973" s="1"/>
    </row>
    <row r="30974" spans="2:9">
      <c r="B30974" s="1"/>
      <c r="C30974" s="29"/>
      <c r="D30974" s="27"/>
      <c r="E30974" s="27"/>
      <c r="F30974" s="27"/>
      <c r="G30974" s="1"/>
      <c r="H30974" s="1"/>
      <c r="I30974" s="1"/>
    </row>
    <row r="30975" spans="2:9">
      <c r="B30975" s="1"/>
      <c r="C30975" s="29"/>
      <c r="D30975" s="27"/>
      <c r="E30975" s="27"/>
      <c r="F30975" s="27"/>
      <c r="G30975" s="1"/>
      <c r="H30975" s="1"/>
      <c r="I30975" s="1"/>
    </row>
    <row r="30976" spans="2:9">
      <c r="B30976" s="1"/>
      <c r="C30976" s="29"/>
      <c r="D30976" s="27"/>
      <c r="E30976" s="27"/>
      <c r="F30976" s="27"/>
      <c r="G30976" s="1"/>
      <c r="H30976" s="1"/>
      <c r="I30976" s="1"/>
    </row>
    <row r="30977" spans="2:9">
      <c r="B30977" s="1"/>
      <c r="C30977" s="29"/>
      <c r="D30977" s="27"/>
      <c r="E30977" s="27"/>
      <c r="F30977" s="27"/>
      <c r="G30977" s="1"/>
      <c r="H30977" s="1"/>
      <c r="I30977" s="1"/>
    </row>
    <row r="30978" spans="2:9">
      <c r="B30978" s="1"/>
      <c r="C30978" s="29"/>
      <c r="D30978" s="27"/>
      <c r="E30978" s="27"/>
      <c r="F30978" s="27"/>
      <c r="G30978" s="1"/>
      <c r="H30978" s="1"/>
      <c r="I30978" s="1"/>
    </row>
    <row r="30979" spans="2:9">
      <c r="B30979" s="1"/>
      <c r="C30979" s="29"/>
      <c r="D30979" s="27"/>
      <c r="E30979" s="27"/>
      <c r="F30979" s="27"/>
      <c r="G30979" s="1"/>
      <c r="H30979" s="1"/>
      <c r="I30979" s="1"/>
    </row>
    <row r="30980" spans="2:9">
      <c r="B30980" s="1"/>
      <c r="C30980" s="29"/>
      <c r="D30980" s="27"/>
      <c r="E30980" s="27"/>
      <c r="F30980" s="27"/>
      <c r="G30980" s="1"/>
      <c r="H30980" s="1"/>
      <c r="I30980" s="1"/>
    </row>
    <row r="30981" spans="2:9">
      <c r="B30981" s="1"/>
      <c r="C30981" s="29"/>
      <c r="D30981" s="27"/>
      <c r="E30981" s="27"/>
      <c r="F30981" s="27"/>
      <c r="G30981" s="1"/>
      <c r="H30981" s="1"/>
      <c r="I30981" s="1"/>
    </row>
    <row r="30982" spans="2:9">
      <c r="B30982" s="1"/>
      <c r="C30982" s="29"/>
      <c r="D30982" s="27"/>
      <c r="E30982" s="27"/>
      <c r="F30982" s="27"/>
      <c r="G30982" s="1"/>
      <c r="H30982" s="1"/>
      <c r="I30982" s="1"/>
    </row>
    <row r="30983" spans="2:9">
      <c r="B30983" s="1"/>
      <c r="C30983" s="29"/>
      <c r="D30983" s="27"/>
      <c r="E30983" s="27"/>
      <c r="F30983" s="27"/>
      <c r="G30983" s="1"/>
      <c r="H30983" s="1"/>
      <c r="I30983" s="1"/>
    </row>
    <row r="30984" spans="2:9">
      <c r="B30984" s="1"/>
      <c r="C30984" s="29"/>
      <c r="D30984" s="27"/>
      <c r="E30984" s="27"/>
      <c r="F30984" s="27"/>
      <c r="G30984" s="1"/>
      <c r="H30984" s="1"/>
      <c r="I30984" s="1"/>
    </row>
    <row r="30985" spans="2:9">
      <c r="B30985" s="1"/>
      <c r="C30985" s="29"/>
      <c r="D30985" s="27"/>
      <c r="E30985" s="27"/>
      <c r="F30985" s="27"/>
      <c r="G30985" s="1"/>
      <c r="H30985" s="1"/>
      <c r="I30985" s="1"/>
    </row>
    <row r="30986" spans="2:9">
      <c r="B30986" s="1"/>
      <c r="C30986" s="29"/>
      <c r="D30986" s="27"/>
      <c r="E30986" s="27"/>
      <c r="F30986" s="27"/>
      <c r="G30986" s="1"/>
      <c r="H30986" s="1"/>
      <c r="I30986" s="1"/>
    </row>
    <row r="30987" spans="2:9">
      <c r="B30987" s="1"/>
      <c r="C30987" s="29"/>
      <c r="D30987" s="27"/>
      <c r="E30987" s="27"/>
      <c r="F30987" s="27"/>
      <c r="G30987" s="1"/>
      <c r="H30987" s="1"/>
      <c r="I30987" s="1"/>
    </row>
    <row r="30988" spans="2:9">
      <c r="B30988" s="1"/>
      <c r="C30988" s="29"/>
      <c r="D30988" s="27"/>
      <c r="E30988" s="27"/>
      <c r="F30988" s="27"/>
      <c r="G30988" s="1"/>
      <c r="H30988" s="1"/>
      <c r="I30988" s="1"/>
    </row>
    <row r="30989" spans="2:9">
      <c r="B30989" s="1"/>
      <c r="C30989" s="29"/>
      <c r="D30989" s="27"/>
      <c r="E30989" s="27"/>
      <c r="F30989" s="27"/>
      <c r="G30989" s="1"/>
      <c r="H30989" s="1"/>
      <c r="I30989" s="1"/>
    </row>
    <row r="30990" spans="2:9">
      <c r="B30990" s="1"/>
      <c r="C30990" s="29"/>
      <c r="D30990" s="27"/>
      <c r="E30990" s="27"/>
      <c r="F30990" s="27"/>
      <c r="G30990" s="1"/>
      <c r="H30990" s="1"/>
      <c r="I30990" s="1"/>
    </row>
    <row r="30991" spans="2:9">
      <c r="B30991" s="1"/>
      <c r="C30991" s="29"/>
      <c r="D30991" s="27"/>
      <c r="E30991" s="27"/>
      <c r="F30991" s="27"/>
      <c r="G30991" s="1"/>
      <c r="H30991" s="1"/>
      <c r="I30991" s="1"/>
    </row>
    <row r="30992" spans="2:9">
      <c r="B30992" s="1"/>
      <c r="C30992" s="29"/>
      <c r="D30992" s="27"/>
      <c r="E30992" s="27"/>
      <c r="F30992" s="27"/>
      <c r="G30992" s="1"/>
      <c r="H30992" s="1"/>
      <c r="I30992" s="1"/>
    </row>
    <row r="30993" spans="2:9">
      <c r="B30993" s="1"/>
      <c r="C30993" s="29"/>
      <c r="D30993" s="27"/>
      <c r="E30993" s="27"/>
      <c r="F30993" s="27"/>
      <c r="G30993" s="1"/>
      <c r="H30993" s="1"/>
      <c r="I30993" s="1"/>
    </row>
    <row r="30994" spans="2:9">
      <c r="B30994" s="1"/>
      <c r="C30994" s="29"/>
      <c r="D30994" s="27"/>
      <c r="E30994" s="27"/>
      <c r="F30994" s="27"/>
      <c r="G30994" s="1"/>
      <c r="H30994" s="1"/>
      <c r="I30994" s="1"/>
    </row>
    <row r="30995" spans="2:9">
      <c r="B30995" s="1"/>
      <c r="C30995" s="29"/>
      <c r="D30995" s="27"/>
      <c r="E30995" s="27"/>
      <c r="F30995" s="27"/>
      <c r="G30995" s="1"/>
      <c r="H30995" s="1"/>
      <c r="I30995" s="1"/>
    </row>
    <row r="30996" spans="2:9">
      <c r="B30996" s="1"/>
      <c r="C30996" s="29"/>
      <c r="D30996" s="27"/>
      <c r="E30996" s="27"/>
      <c r="F30996" s="27"/>
      <c r="G30996" s="1"/>
      <c r="H30996" s="1"/>
      <c r="I30996" s="1"/>
    </row>
    <row r="30997" spans="2:9">
      <c r="B30997" s="1"/>
      <c r="C30997" s="29"/>
      <c r="D30997" s="27"/>
      <c r="E30997" s="27"/>
      <c r="F30997" s="27"/>
      <c r="G30997" s="1"/>
      <c r="H30997" s="1"/>
      <c r="I30997" s="1"/>
    </row>
    <row r="30998" spans="2:9">
      <c r="B30998" s="1"/>
      <c r="C30998" s="29"/>
      <c r="D30998" s="27"/>
      <c r="E30998" s="27"/>
      <c r="F30998" s="27"/>
      <c r="G30998" s="1"/>
      <c r="H30998" s="1"/>
      <c r="I30998" s="1"/>
    </row>
    <row r="30999" spans="2:9">
      <c r="B30999" s="1"/>
      <c r="C30999" s="29"/>
      <c r="D30999" s="27"/>
      <c r="E30999" s="27"/>
      <c r="F30999" s="27"/>
      <c r="G30999" s="1"/>
      <c r="H30999" s="1"/>
      <c r="I30999" s="1"/>
    </row>
    <row r="31000" spans="2:9">
      <c r="B31000" s="1"/>
      <c r="C31000" s="29"/>
      <c r="D31000" s="27"/>
      <c r="E31000" s="27"/>
      <c r="F31000" s="27"/>
      <c r="G31000" s="1"/>
      <c r="H31000" s="1"/>
      <c r="I31000" s="1"/>
    </row>
    <row r="31001" spans="2:9">
      <c r="B31001" s="1"/>
      <c r="C31001" s="29"/>
      <c r="D31001" s="27"/>
      <c r="E31001" s="27"/>
      <c r="F31001" s="27"/>
      <c r="G31001" s="1"/>
      <c r="H31001" s="1"/>
      <c r="I31001" s="1"/>
    </row>
    <row r="31002" spans="2:9">
      <c r="B31002" s="1"/>
      <c r="C31002" s="29"/>
      <c r="D31002" s="27"/>
      <c r="E31002" s="27"/>
      <c r="F31002" s="27"/>
      <c r="G31002" s="1"/>
      <c r="H31002" s="1"/>
      <c r="I31002" s="1"/>
    </row>
    <row r="31003" spans="2:9">
      <c r="B31003" s="1"/>
      <c r="C31003" s="29"/>
      <c r="D31003" s="27"/>
      <c r="E31003" s="27"/>
      <c r="F31003" s="27"/>
      <c r="G31003" s="1"/>
      <c r="H31003" s="1"/>
      <c r="I31003" s="1"/>
    </row>
    <row r="31004" spans="2:9">
      <c r="B31004" s="1"/>
      <c r="C31004" s="29"/>
      <c r="D31004" s="27"/>
      <c r="E31004" s="27"/>
      <c r="F31004" s="27"/>
      <c r="G31004" s="1"/>
      <c r="H31004" s="1"/>
      <c r="I31004" s="1"/>
    </row>
    <row r="31005" spans="2:9">
      <c r="B31005" s="1"/>
      <c r="C31005" s="29"/>
      <c r="D31005" s="27"/>
      <c r="E31005" s="27"/>
      <c r="F31005" s="27"/>
      <c r="G31005" s="1"/>
      <c r="H31005" s="1"/>
      <c r="I31005" s="1"/>
    </row>
    <row r="31006" spans="2:9">
      <c r="B31006" s="1"/>
      <c r="C31006" s="29"/>
      <c r="D31006" s="27"/>
      <c r="E31006" s="27"/>
      <c r="F31006" s="27"/>
      <c r="G31006" s="1"/>
      <c r="H31006" s="1"/>
      <c r="I31006" s="1"/>
    </row>
    <row r="31007" spans="2:9">
      <c r="B31007" s="1"/>
      <c r="C31007" s="29"/>
      <c r="D31007" s="27"/>
      <c r="E31007" s="27"/>
      <c r="F31007" s="27"/>
      <c r="G31007" s="1"/>
      <c r="H31007" s="1"/>
      <c r="I31007" s="1"/>
    </row>
    <row r="31008" spans="2:9">
      <c r="B31008" s="1"/>
      <c r="C31008" s="29"/>
      <c r="D31008" s="27"/>
      <c r="E31008" s="27"/>
      <c r="F31008" s="27"/>
      <c r="G31008" s="1"/>
      <c r="H31008" s="1"/>
      <c r="I31008" s="1"/>
    </row>
    <row r="31009" spans="2:9">
      <c r="B31009" s="1"/>
      <c r="C31009" s="29"/>
      <c r="D31009" s="27"/>
      <c r="E31009" s="27"/>
      <c r="F31009" s="27"/>
      <c r="G31009" s="1"/>
      <c r="H31009" s="1"/>
      <c r="I31009" s="1"/>
    </row>
    <row r="31010" spans="2:9">
      <c r="B31010" s="1"/>
      <c r="C31010" s="29"/>
      <c r="D31010" s="27"/>
      <c r="E31010" s="27"/>
      <c r="F31010" s="27"/>
      <c r="G31010" s="1"/>
      <c r="H31010" s="1"/>
      <c r="I31010" s="1"/>
    </row>
    <row r="31011" spans="2:9">
      <c r="B31011" s="1"/>
      <c r="C31011" s="29"/>
      <c r="D31011" s="27"/>
      <c r="E31011" s="27"/>
      <c r="F31011" s="27"/>
      <c r="G31011" s="1"/>
      <c r="H31011" s="1"/>
      <c r="I31011" s="1"/>
    </row>
    <row r="31012" spans="2:9">
      <c r="B31012" s="1"/>
      <c r="C31012" s="29"/>
      <c r="D31012" s="27"/>
      <c r="E31012" s="27"/>
      <c r="F31012" s="27"/>
      <c r="G31012" s="1"/>
      <c r="H31012" s="1"/>
      <c r="I31012" s="1"/>
    </row>
    <row r="31013" spans="2:9">
      <c r="B31013" s="1"/>
      <c r="C31013" s="29"/>
      <c r="D31013" s="27"/>
      <c r="E31013" s="27"/>
      <c r="F31013" s="27"/>
      <c r="G31013" s="1"/>
      <c r="H31013" s="1"/>
      <c r="I31013" s="1"/>
    </row>
    <row r="31014" spans="2:9">
      <c r="B31014" s="1"/>
      <c r="C31014" s="29"/>
      <c r="D31014" s="27"/>
      <c r="E31014" s="27"/>
      <c r="F31014" s="27"/>
      <c r="G31014" s="1"/>
      <c r="H31014" s="1"/>
      <c r="I31014" s="1"/>
    </row>
    <row r="31015" spans="2:9">
      <c r="B31015" s="1"/>
      <c r="C31015" s="29"/>
      <c r="D31015" s="27"/>
      <c r="E31015" s="27"/>
      <c r="F31015" s="27"/>
      <c r="G31015" s="1"/>
      <c r="H31015" s="1"/>
      <c r="I31015" s="1"/>
    </row>
    <row r="31016" spans="2:9">
      <c r="B31016" s="1"/>
      <c r="C31016" s="29"/>
      <c r="D31016" s="27"/>
      <c r="E31016" s="27"/>
      <c r="F31016" s="27"/>
      <c r="G31016" s="1"/>
      <c r="H31016" s="1"/>
      <c r="I31016" s="1"/>
    </row>
    <row r="31017" spans="2:9">
      <c r="B31017" s="1"/>
      <c r="C31017" s="29"/>
      <c r="D31017" s="27"/>
      <c r="E31017" s="27"/>
      <c r="F31017" s="27"/>
      <c r="G31017" s="1"/>
      <c r="H31017" s="1"/>
      <c r="I31017" s="1"/>
    </row>
    <row r="31018" spans="2:9">
      <c r="B31018" s="1"/>
      <c r="C31018" s="29"/>
      <c r="D31018" s="27"/>
      <c r="E31018" s="27"/>
      <c r="F31018" s="27"/>
      <c r="G31018" s="1"/>
      <c r="H31018" s="1"/>
      <c r="I31018" s="1"/>
    </row>
    <row r="31019" spans="2:9">
      <c r="B31019" s="1"/>
      <c r="C31019" s="29"/>
      <c r="D31019" s="27"/>
      <c r="E31019" s="27"/>
      <c r="F31019" s="27"/>
      <c r="G31019" s="1"/>
      <c r="H31019" s="1"/>
      <c r="I31019" s="1"/>
    </row>
    <row r="31020" spans="2:9">
      <c r="B31020" s="1"/>
      <c r="C31020" s="29"/>
      <c r="D31020" s="27"/>
      <c r="E31020" s="27"/>
      <c r="F31020" s="27"/>
      <c r="G31020" s="1"/>
      <c r="H31020" s="1"/>
      <c r="I31020" s="1"/>
    </row>
    <row r="31021" spans="2:9">
      <c r="B31021" s="1"/>
      <c r="C31021" s="29"/>
      <c r="D31021" s="27"/>
      <c r="E31021" s="27"/>
      <c r="F31021" s="27"/>
      <c r="G31021" s="1"/>
      <c r="H31021" s="1"/>
      <c r="I31021" s="1"/>
    </row>
    <row r="31022" spans="2:9">
      <c r="B31022" s="1"/>
      <c r="C31022" s="29"/>
      <c r="D31022" s="27"/>
      <c r="E31022" s="27"/>
      <c r="F31022" s="27"/>
      <c r="G31022" s="1"/>
      <c r="H31022" s="1"/>
      <c r="I31022" s="1"/>
    </row>
    <row r="31023" spans="2:9">
      <c r="B31023" s="1"/>
      <c r="C31023" s="29"/>
      <c r="D31023" s="27"/>
      <c r="E31023" s="27"/>
      <c r="F31023" s="27"/>
      <c r="G31023" s="1"/>
      <c r="H31023" s="1"/>
      <c r="I31023" s="1"/>
    </row>
    <row r="31024" spans="2:9">
      <c r="B31024" s="1"/>
      <c r="C31024" s="29"/>
      <c r="D31024" s="27"/>
      <c r="E31024" s="27"/>
      <c r="F31024" s="27"/>
      <c r="G31024" s="1"/>
      <c r="H31024" s="1"/>
      <c r="I31024" s="1"/>
    </row>
    <row r="31025" spans="2:9">
      <c r="B31025" s="1"/>
      <c r="C31025" s="29"/>
      <c r="D31025" s="27"/>
      <c r="E31025" s="27"/>
      <c r="F31025" s="27"/>
      <c r="G31025" s="1"/>
      <c r="H31025" s="1"/>
      <c r="I31025" s="1"/>
    </row>
    <row r="31026" spans="2:9">
      <c r="B31026" s="1"/>
      <c r="C31026" s="29"/>
      <c r="D31026" s="27"/>
      <c r="E31026" s="27"/>
      <c r="F31026" s="27"/>
      <c r="G31026" s="1"/>
      <c r="H31026" s="1"/>
      <c r="I31026" s="1"/>
    </row>
    <row r="31027" spans="2:9">
      <c r="B31027" s="1"/>
      <c r="C31027" s="29"/>
      <c r="D31027" s="27"/>
      <c r="E31027" s="27"/>
      <c r="F31027" s="27"/>
      <c r="G31027" s="1"/>
      <c r="H31027" s="1"/>
      <c r="I31027" s="1"/>
    </row>
    <row r="31028" spans="2:9">
      <c r="B31028" s="1"/>
      <c r="C31028" s="29"/>
      <c r="D31028" s="27"/>
      <c r="E31028" s="27"/>
      <c r="F31028" s="27"/>
      <c r="G31028" s="1"/>
      <c r="H31028" s="1"/>
      <c r="I31028" s="1"/>
    </row>
    <row r="31029" spans="2:9">
      <c r="B31029" s="1"/>
      <c r="C31029" s="29"/>
      <c r="D31029" s="27"/>
      <c r="E31029" s="27"/>
      <c r="F31029" s="27"/>
      <c r="G31029" s="1"/>
      <c r="H31029" s="1"/>
      <c r="I31029" s="1"/>
    </row>
    <row r="31030" spans="2:9">
      <c r="B31030" s="1"/>
      <c r="C31030" s="29"/>
      <c r="D31030" s="27"/>
      <c r="E31030" s="27"/>
      <c r="F31030" s="27"/>
      <c r="G31030" s="1"/>
      <c r="H31030" s="1"/>
      <c r="I31030" s="1"/>
    </row>
    <row r="31031" spans="2:9">
      <c r="B31031" s="1"/>
      <c r="C31031" s="29"/>
      <c r="D31031" s="27"/>
      <c r="E31031" s="27"/>
      <c r="F31031" s="27"/>
      <c r="G31031" s="1"/>
      <c r="H31031" s="1"/>
      <c r="I31031" s="1"/>
    </row>
    <row r="31032" spans="2:9">
      <c r="B31032" s="1"/>
      <c r="C31032" s="29"/>
      <c r="D31032" s="27"/>
      <c r="E31032" s="27"/>
      <c r="F31032" s="27"/>
      <c r="G31032" s="1"/>
      <c r="H31032" s="1"/>
      <c r="I31032" s="1"/>
    </row>
    <row r="31033" spans="2:9">
      <c r="B31033" s="1"/>
      <c r="C31033" s="29"/>
      <c r="D31033" s="27"/>
      <c r="E31033" s="27"/>
      <c r="F31033" s="27"/>
      <c r="G31033" s="1"/>
      <c r="H31033" s="1"/>
      <c r="I31033" s="1"/>
    </row>
    <row r="31034" spans="2:9">
      <c r="B31034" s="1"/>
      <c r="C31034" s="29"/>
      <c r="D31034" s="27"/>
      <c r="E31034" s="27"/>
      <c r="F31034" s="27"/>
      <c r="G31034" s="1"/>
      <c r="H31034" s="1"/>
      <c r="I31034" s="1"/>
    </row>
    <row r="31035" spans="2:9">
      <c r="B31035" s="1"/>
      <c r="C31035" s="29"/>
      <c r="D31035" s="27"/>
      <c r="E31035" s="27"/>
      <c r="F31035" s="27"/>
      <c r="G31035" s="1"/>
      <c r="H31035" s="1"/>
      <c r="I31035" s="1"/>
    </row>
    <row r="31036" spans="2:9">
      <c r="B31036" s="1"/>
      <c r="C31036" s="29"/>
      <c r="D31036" s="27"/>
      <c r="E31036" s="27"/>
      <c r="F31036" s="27"/>
      <c r="G31036" s="1"/>
      <c r="H31036" s="1"/>
      <c r="I31036" s="1"/>
    </row>
    <row r="31037" spans="2:9">
      <c r="B31037" s="1"/>
      <c r="C31037" s="29"/>
      <c r="D31037" s="27"/>
      <c r="E31037" s="27"/>
      <c r="F31037" s="27"/>
      <c r="G31037" s="1"/>
      <c r="H31037" s="1"/>
      <c r="I31037" s="1"/>
    </row>
    <row r="31038" spans="2:9">
      <c r="B31038" s="1"/>
      <c r="C31038" s="29"/>
      <c r="D31038" s="27"/>
      <c r="E31038" s="27"/>
      <c r="F31038" s="27"/>
      <c r="G31038" s="1"/>
      <c r="H31038" s="1"/>
      <c r="I31038" s="1"/>
    </row>
    <row r="31039" spans="2:9">
      <c r="B31039" s="1"/>
      <c r="C31039" s="29"/>
      <c r="D31039" s="27"/>
      <c r="E31039" s="27"/>
      <c r="F31039" s="27"/>
      <c r="G31039" s="1"/>
      <c r="H31039" s="1"/>
      <c r="I31039" s="1"/>
    </row>
    <row r="31040" spans="2:9">
      <c r="B31040" s="1"/>
      <c r="C31040" s="29"/>
      <c r="D31040" s="27"/>
      <c r="E31040" s="27"/>
      <c r="F31040" s="27"/>
      <c r="G31040" s="1"/>
      <c r="H31040" s="1"/>
      <c r="I31040" s="1"/>
    </row>
    <row r="31041" spans="2:9">
      <c r="B31041" s="1"/>
      <c r="C31041" s="29"/>
      <c r="D31041" s="27"/>
      <c r="E31041" s="27"/>
      <c r="F31041" s="27"/>
      <c r="G31041" s="1"/>
      <c r="H31041" s="1"/>
      <c r="I31041" s="1"/>
    </row>
    <row r="31042" spans="2:9">
      <c r="B31042" s="1"/>
      <c r="C31042" s="29"/>
      <c r="D31042" s="27"/>
      <c r="E31042" s="27"/>
      <c r="F31042" s="27"/>
      <c r="G31042" s="1"/>
      <c r="H31042" s="1"/>
      <c r="I31042" s="1"/>
    </row>
    <row r="31043" spans="2:9">
      <c r="B31043" s="1"/>
      <c r="C31043" s="29"/>
      <c r="D31043" s="27"/>
      <c r="E31043" s="27"/>
      <c r="F31043" s="27"/>
      <c r="G31043" s="1"/>
      <c r="H31043" s="1"/>
      <c r="I31043" s="1"/>
    </row>
    <row r="31044" spans="2:9">
      <c r="B31044" s="1"/>
      <c r="C31044" s="29"/>
      <c r="D31044" s="27"/>
      <c r="E31044" s="27"/>
      <c r="F31044" s="27"/>
      <c r="G31044" s="1"/>
      <c r="H31044" s="1"/>
      <c r="I31044" s="1"/>
    </row>
    <row r="31045" spans="2:9">
      <c r="B31045" s="1"/>
      <c r="C31045" s="29"/>
      <c r="D31045" s="27"/>
      <c r="E31045" s="27"/>
      <c r="F31045" s="27"/>
      <c r="G31045" s="1"/>
      <c r="H31045" s="1"/>
      <c r="I31045" s="1"/>
    </row>
    <row r="31046" spans="2:9">
      <c r="B31046" s="1"/>
      <c r="C31046" s="29"/>
      <c r="D31046" s="27"/>
      <c r="E31046" s="27"/>
      <c r="F31046" s="27"/>
      <c r="G31046" s="1"/>
      <c r="H31046" s="1"/>
      <c r="I31046" s="1"/>
    </row>
    <row r="31047" spans="2:9">
      <c r="B31047" s="1"/>
      <c r="C31047" s="29"/>
      <c r="D31047" s="27"/>
      <c r="E31047" s="27"/>
      <c r="F31047" s="27"/>
      <c r="G31047" s="1"/>
      <c r="H31047" s="1"/>
      <c r="I31047" s="1"/>
    </row>
    <row r="31048" spans="2:9">
      <c r="B31048" s="1"/>
      <c r="C31048" s="29"/>
      <c r="D31048" s="27"/>
      <c r="E31048" s="27"/>
      <c r="F31048" s="27"/>
      <c r="G31048" s="1"/>
      <c r="H31048" s="1"/>
      <c r="I31048" s="1"/>
    </row>
    <row r="31049" spans="2:9">
      <c r="B31049" s="1"/>
      <c r="C31049" s="29"/>
      <c r="D31049" s="27"/>
      <c r="E31049" s="27"/>
      <c r="F31049" s="27"/>
      <c r="G31049" s="1"/>
      <c r="H31049" s="1"/>
      <c r="I31049" s="1"/>
    </row>
    <row r="31050" spans="2:9">
      <c r="B31050" s="1"/>
      <c r="C31050" s="29"/>
      <c r="D31050" s="27"/>
      <c r="E31050" s="27"/>
      <c r="F31050" s="27"/>
      <c r="G31050" s="1"/>
      <c r="H31050" s="1"/>
      <c r="I31050" s="1"/>
    </row>
    <row r="31051" spans="2:9">
      <c r="B31051" s="1"/>
      <c r="C31051" s="29"/>
      <c r="D31051" s="27"/>
      <c r="E31051" s="27"/>
      <c r="F31051" s="27"/>
      <c r="G31051" s="1"/>
      <c r="H31051" s="1"/>
      <c r="I31051" s="1"/>
    </row>
    <row r="31052" spans="2:9">
      <c r="B31052" s="1"/>
      <c r="C31052" s="29"/>
      <c r="D31052" s="27"/>
      <c r="E31052" s="27"/>
      <c r="F31052" s="27"/>
      <c r="G31052" s="1"/>
      <c r="H31052" s="1"/>
      <c r="I31052" s="1"/>
    </row>
    <row r="31053" spans="2:9">
      <c r="B31053" s="1"/>
      <c r="C31053" s="29"/>
      <c r="D31053" s="27"/>
      <c r="E31053" s="27"/>
      <c r="F31053" s="27"/>
      <c r="G31053" s="1"/>
      <c r="H31053" s="1"/>
      <c r="I31053" s="1"/>
    </row>
    <row r="31054" spans="2:9">
      <c r="B31054" s="1"/>
      <c r="C31054" s="29"/>
      <c r="D31054" s="27"/>
      <c r="E31054" s="27"/>
      <c r="F31054" s="27"/>
      <c r="G31054" s="1"/>
      <c r="H31054" s="1"/>
      <c r="I31054" s="1"/>
    </row>
    <row r="31055" spans="2:9">
      <c r="B31055" s="1"/>
      <c r="C31055" s="29"/>
      <c r="D31055" s="27"/>
      <c r="E31055" s="27"/>
      <c r="F31055" s="27"/>
      <c r="G31055" s="1"/>
      <c r="H31055" s="1"/>
      <c r="I31055" s="1"/>
    </row>
    <row r="31056" spans="2:9">
      <c r="B31056" s="1"/>
      <c r="C31056" s="29"/>
      <c r="D31056" s="27"/>
      <c r="E31056" s="27"/>
      <c r="F31056" s="27"/>
      <c r="G31056" s="1"/>
      <c r="H31056" s="1"/>
      <c r="I31056" s="1"/>
    </row>
    <row r="31057" spans="2:9">
      <c r="B31057" s="1"/>
      <c r="C31057" s="29"/>
      <c r="D31057" s="27"/>
      <c r="E31057" s="27"/>
      <c r="F31057" s="27"/>
      <c r="G31057" s="1"/>
      <c r="H31057" s="1"/>
      <c r="I31057" s="1"/>
    </row>
    <row r="31058" spans="2:9">
      <c r="B31058" s="1"/>
      <c r="C31058" s="29"/>
      <c r="D31058" s="27"/>
      <c r="E31058" s="27"/>
      <c r="F31058" s="27"/>
      <c r="G31058" s="1"/>
      <c r="H31058" s="1"/>
      <c r="I31058" s="1"/>
    </row>
    <row r="31059" spans="2:9">
      <c r="B31059" s="1"/>
      <c r="C31059" s="29"/>
      <c r="D31059" s="27"/>
      <c r="E31059" s="27"/>
      <c r="F31059" s="27"/>
      <c r="G31059" s="1"/>
      <c r="H31059" s="1"/>
      <c r="I31059" s="1"/>
    </row>
    <row r="31060" spans="2:9">
      <c r="B31060" s="1"/>
      <c r="C31060" s="29"/>
      <c r="D31060" s="27"/>
      <c r="E31060" s="27"/>
      <c r="F31060" s="27"/>
      <c r="G31060" s="1"/>
      <c r="H31060" s="1"/>
      <c r="I31060" s="1"/>
    </row>
    <row r="31061" spans="2:9">
      <c r="B31061" s="1"/>
      <c r="C31061" s="29"/>
      <c r="D31061" s="27"/>
      <c r="E31061" s="27"/>
      <c r="F31061" s="27"/>
      <c r="G31061" s="1"/>
      <c r="H31061" s="1"/>
      <c r="I31061" s="1"/>
    </row>
    <row r="31062" spans="2:9">
      <c r="B31062" s="1"/>
      <c r="C31062" s="29"/>
      <c r="D31062" s="27"/>
      <c r="E31062" s="27"/>
      <c r="F31062" s="27"/>
      <c r="G31062" s="1"/>
      <c r="H31062" s="1"/>
      <c r="I31062" s="1"/>
    </row>
    <row r="31063" spans="2:9">
      <c r="B31063" s="1"/>
      <c r="C31063" s="29"/>
      <c r="D31063" s="27"/>
      <c r="E31063" s="27"/>
      <c r="F31063" s="27"/>
      <c r="G31063" s="1"/>
      <c r="H31063" s="1"/>
      <c r="I31063" s="1"/>
    </row>
    <row r="31064" spans="2:9">
      <c r="B31064" s="1"/>
      <c r="C31064" s="29"/>
      <c r="D31064" s="27"/>
      <c r="E31064" s="27"/>
      <c r="F31064" s="27"/>
      <c r="G31064" s="1"/>
      <c r="H31064" s="1"/>
      <c r="I31064" s="1"/>
    </row>
    <row r="31065" spans="2:9">
      <c r="B31065" s="1"/>
      <c r="C31065" s="29"/>
      <c r="D31065" s="27"/>
      <c r="E31065" s="27"/>
      <c r="F31065" s="27"/>
      <c r="G31065" s="1"/>
      <c r="H31065" s="1"/>
      <c r="I31065" s="1"/>
    </row>
    <row r="31066" spans="2:9">
      <c r="B31066" s="1"/>
      <c r="C31066" s="29"/>
      <c r="D31066" s="27"/>
      <c r="E31066" s="27"/>
      <c r="F31066" s="27"/>
      <c r="G31066" s="1"/>
      <c r="H31066" s="1"/>
      <c r="I31066" s="1"/>
    </row>
    <row r="31067" spans="2:9">
      <c r="B31067" s="1"/>
      <c r="C31067" s="29"/>
      <c r="D31067" s="27"/>
      <c r="E31067" s="27"/>
      <c r="F31067" s="27"/>
      <c r="G31067" s="1"/>
      <c r="H31067" s="1"/>
      <c r="I31067" s="1"/>
    </row>
    <row r="31068" spans="2:9">
      <c r="B31068" s="1"/>
      <c r="C31068" s="29"/>
      <c r="D31068" s="27"/>
      <c r="E31068" s="27"/>
      <c r="F31068" s="27"/>
      <c r="G31068" s="1"/>
      <c r="H31068" s="1"/>
      <c r="I31068" s="1"/>
    </row>
    <row r="31069" spans="2:9">
      <c r="B31069" s="1"/>
      <c r="C31069" s="29"/>
      <c r="D31069" s="27"/>
      <c r="E31069" s="27"/>
      <c r="F31069" s="27"/>
      <c r="G31069" s="1"/>
      <c r="H31069" s="1"/>
      <c r="I31069" s="1"/>
    </row>
    <row r="31070" spans="2:9">
      <c r="B31070" s="1"/>
      <c r="C31070" s="29"/>
      <c r="D31070" s="27"/>
      <c r="E31070" s="27"/>
      <c r="F31070" s="27"/>
      <c r="G31070" s="1"/>
      <c r="H31070" s="1"/>
      <c r="I31070" s="1"/>
    </row>
    <row r="31071" spans="2:9">
      <c r="B31071" s="1"/>
      <c r="C31071" s="29"/>
      <c r="D31071" s="27"/>
      <c r="E31071" s="27"/>
      <c r="F31071" s="27"/>
      <c r="G31071" s="1"/>
      <c r="H31071" s="1"/>
      <c r="I31071" s="1"/>
    </row>
    <row r="31072" spans="2:9">
      <c r="B31072" s="1"/>
      <c r="C31072" s="29"/>
      <c r="D31072" s="27"/>
      <c r="E31072" s="27"/>
      <c r="F31072" s="27"/>
      <c r="G31072" s="1"/>
      <c r="H31072" s="1"/>
      <c r="I31072" s="1"/>
    </row>
    <row r="31073" spans="2:9">
      <c r="B31073" s="1"/>
      <c r="C31073" s="29"/>
      <c r="D31073" s="27"/>
      <c r="E31073" s="27"/>
      <c r="F31073" s="27"/>
      <c r="G31073" s="1"/>
      <c r="H31073" s="1"/>
      <c r="I31073" s="1"/>
    </row>
    <row r="31074" spans="2:9">
      <c r="B31074" s="1"/>
      <c r="C31074" s="29"/>
      <c r="D31074" s="27"/>
      <c r="E31074" s="27"/>
      <c r="F31074" s="27"/>
      <c r="G31074" s="1"/>
      <c r="H31074" s="1"/>
      <c r="I31074" s="1"/>
    </row>
    <row r="31075" spans="2:9">
      <c r="B31075" s="1"/>
      <c r="C31075" s="29"/>
      <c r="D31075" s="27"/>
      <c r="E31075" s="27"/>
      <c r="F31075" s="27"/>
      <c r="G31075" s="1"/>
      <c r="H31075" s="1"/>
      <c r="I31075" s="1"/>
    </row>
    <row r="31076" spans="2:9">
      <c r="B31076" s="1"/>
      <c r="C31076" s="29"/>
      <c r="D31076" s="27"/>
      <c r="E31076" s="27"/>
      <c r="F31076" s="27"/>
      <c r="G31076" s="1"/>
      <c r="H31076" s="1"/>
      <c r="I31076" s="1"/>
    </row>
    <row r="31077" spans="2:9">
      <c r="B31077" s="1"/>
      <c r="C31077" s="29"/>
      <c r="D31077" s="27"/>
      <c r="E31077" s="27"/>
      <c r="F31077" s="27"/>
      <c r="G31077" s="1"/>
      <c r="H31077" s="1"/>
      <c r="I31077" s="1"/>
    </row>
    <row r="31078" spans="2:9">
      <c r="B31078" s="1"/>
      <c r="C31078" s="29"/>
      <c r="D31078" s="27"/>
      <c r="E31078" s="27"/>
      <c r="F31078" s="27"/>
      <c r="G31078" s="1"/>
      <c r="H31078" s="1"/>
      <c r="I31078" s="1"/>
    </row>
    <row r="31079" spans="2:9">
      <c r="B31079" s="1"/>
      <c r="C31079" s="29"/>
      <c r="D31079" s="27"/>
      <c r="E31079" s="27"/>
      <c r="F31079" s="27"/>
      <c r="G31079" s="1"/>
      <c r="H31079" s="1"/>
      <c r="I31079" s="1"/>
    </row>
    <row r="31080" spans="2:9">
      <c r="B31080" s="1"/>
      <c r="C31080" s="29"/>
      <c r="D31080" s="27"/>
      <c r="E31080" s="27"/>
      <c r="F31080" s="27"/>
      <c r="G31080" s="1"/>
      <c r="H31080" s="1"/>
      <c r="I31080" s="1"/>
    </row>
    <row r="31081" spans="2:9">
      <c r="B31081" s="1"/>
      <c r="C31081" s="29"/>
      <c r="D31081" s="27"/>
      <c r="E31081" s="27"/>
      <c r="F31081" s="27"/>
      <c r="G31081" s="1"/>
      <c r="H31081" s="1"/>
      <c r="I31081" s="1"/>
    </row>
    <row r="31082" spans="2:9">
      <c r="B31082" s="1"/>
      <c r="C31082" s="29"/>
      <c r="D31082" s="27"/>
      <c r="E31082" s="27"/>
      <c r="F31082" s="27"/>
      <c r="G31082" s="1"/>
      <c r="H31082" s="1"/>
      <c r="I31082" s="1"/>
    </row>
    <row r="31083" spans="2:9">
      <c r="B31083" s="1"/>
      <c r="C31083" s="29"/>
      <c r="D31083" s="27"/>
      <c r="E31083" s="27"/>
      <c r="F31083" s="27"/>
      <c r="G31083" s="1"/>
      <c r="H31083" s="1"/>
      <c r="I31083" s="1"/>
    </row>
    <row r="31084" spans="2:9">
      <c r="B31084" s="1"/>
      <c r="C31084" s="29"/>
      <c r="D31084" s="27"/>
      <c r="E31084" s="27"/>
      <c r="F31084" s="27"/>
      <c r="G31084" s="1"/>
      <c r="H31084" s="1"/>
      <c r="I31084" s="1"/>
    </row>
    <row r="31085" spans="2:9">
      <c r="B31085" s="1"/>
      <c r="C31085" s="29"/>
      <c r="D31085" s="27"/>
      <c r="E31085" s="27"/>
      <c r="F31085" s="27"/>
      <c r="G31085" s="1"/>
      <c r="H31085" s="1"/>
      <c r="I31085" s="1"/>
    </row>
    <row r="31086" spans="2:9">
      <c r="B31086" s="1"/>
      <c r="C31086" s="29"/>
      <c r="D31086" s="27"/>
      <c r="E31086" s="27"/>
      <c r="F31086" s="27"/>
      <c r="G31086" s="1"/>
      <c r="H31086" s="1"/>
      <c r="I31086" s="1"/>
    </row>
    <row r="31087" spans="2:9">
      <c r="B31087" s="1"/>
      <c r="C31087" s="29"/>
      <c r="D31087" s="27"/>
      <c r="E31087" s="27"/>
      <c r="F31087" s="27"/>
      <c r="G31087" s="1"/>
      <c r="H31087" s="1"/>
      <c r="I31087" s="1"/>
    </row>
    <row r="31088" spans="2:9">
      <c r="B31088" s="1"/>
      <c r="C31088" s="29"/>
      <c r="D31088" s="27"/>
      <c r="E31088" s="27"/>
      <c r="F31088" s="27"/>
      <c r="G31088" s="1"/>
      <c r="H31088" s="1"/>
      <c r="I31088" s="1"/>
    </row>
    <row r="31089" spans="2:9">
      <c r="B31089" s="1"/>
      <c r="C31089" s="29"/>
      <c r="D31089" s="27"/>
      <c r="E31089" s="27"/>
      <c r="F31089" s="27"/>
      <c r="G31089" s="1"/>
      <c r="H31089" s="1"/>
      <c r="I31089" s="1"/>
    </row>
    <row r="31090" spans="2:9">
      <c r="B31090" s="1"/>
      <c r="C31090" s="29"/>
      <c r="D31090" s="27"/>
      <c r="E31090" s="27"/>
      <c r="F31090" s="27"/>
      <c r="G31090" s="1"/>
      <c r="H31090" s="1"/>
      <c r="I31090" s="1"/>
    </row>
    <row r="31091" spans="2:9">
      <c r="B31091" s="1"/>
      <c r="C31091" s="29"/>
      <c r="D31091" s="27"/>
      <c r="E31091" s="27"/>
      <c r="F31091" s="27"/>
      <c r="G31091" s="1"/>
      <c r="H31091" s="1"/>
      <c r="I31091" s="1"/>
    </row>
    <row r="31092" spans="2:9">
      <c r="B31092" s="1"/>
      <c r="C31092" s="29"/>
      <c r="D31092" s="27"/>
      <c r="E31092" s="27"/>
      <c r="F31092" s="27"/>
      <c r="G31092" s="1"/>
      <c r="H31092" s="1"/>
      <c r="I31092" s="1"/>
    </row>
    <row r="31093" spans="2:9">
      <c r="B31093" s="1"/>
      <c r="C31093" s="29"/>
      <c r="D31093" s="27"/>
      <c r="E31093" s="27"/>
      <c r="F31093" s="27"/>
      <c r="G31093" s="1"/>
      <c r="H31093" s="1"/>
      <c r="I31093" s="1"/>
    </row>
    <row r="31094" spans="2:9">
      <c r="B31094" s="1"/>
      <c r="C31094" s="29"/>
      <c r="D31094" s="27"/>
      <c r="E31094" s="27"/>
      <c r="F31094" s="27"/>
      <c r="G31094" s="1"/>
      <c r="H31094" s="1"/>
      <c r="I31094" s="1"/>
    </row>
    <row r="31095" spans="2:9">
      <c r="B31095" s="1"/>
      <c r="C31095" s="29"/>
      <c r="D31095" s="27"/>
      <c r="E31095" s="27"/>
      <c r="F31095" s="27"/>
      <c r="G31095" s="1"/>
      <c r="H31095" s="1"/>
      <c r="I31095" s="1"/>
    </row>
    <row r="31096" spans="2:9">
      <c r="B31096" s="1"/>
      <c r="C31096" s="29"/>
      <c r="D31096" s="27"/>
      <c r="E31096" s="27"/>
      <c r="F31096" s="27"/>
      <c r="G31096" s="1"/>
      <c r="H31096" s="1"/>
      <c r="I31096" s="1"/>
    </row>
    <row r="31097" spans="2:9">
      <c r="B31097" s="1"/>
      <c r="C31097" s="29"/>
      <c r="D31097" s="27"/>
      <c r="E31097" s="27"/>
      <c r="F31097" s="27"/>
      <c r="G31097" s="1"/>
      <c r="H31097" s="1"/>
      <c r="I31097" s="1"/>
    </row>
    <row r="31098" spans="2:9">
      <c r="B31098" s="1"/>
      <c r="C31098" s="29"/>
      <c r="D31098" s="27"/>
      <c r="E31098" s="27"/>
      <c r="F31098" s="27"/>
      <c r="G31098" s="1"/>
      <c r="H31098" s="1"/>
      <c r="I31098" s="1"/>
    </row>
    <row r="31099" spans="2:9">
      <c r="B31099" s="1"/>
      <c r="C31099" s="29"/>
      <c r="D31099" s="27"/>
      <c r="E31099" s="27"/>
      <c r="F31099" s="27"/>
      <c r="G31099" s="1"/>
      <c r="H31099" s="1"/>
      <c r="I31099" s="1"/>
    </row>
    <row r="31100" spans="2:9">
      <c r="B31100" s="1"/>
      <c r="C31100" s="29"/>
      <c r="D31100" s="27"/>
      <c r="E31100" s="27"/>
      <c r="F31100" s="27"/>
      <c r="G31100" s="1"/>
      <c r="H31100" s="1"/>
      <c r="I31100" s="1"/>
    </row>
    <row r="31101" spans="2:9">
      <c r="B31101" s="1"/>
      <c r="C31101" s="29"/>
      <c r="D31101" s="27"/>
      <c r="E31101" s="27"/>
      <c r="F31101" s="27"/>
      <c r="G31101" s="1"/>
      <c r="H31101" s="1"/>
      <c r="I31101" s="1"/>
    </row>
    <row r="31102" spans="2:9">
      <c r="B31102" s="1"/>
      <c r="C31102" s="29"/>
      <c r="D31102" s="27"/>
      <c r="E31102" s="27"/>
      <c r="F31102" s="27"/>
      <c r="G31102" s="1"/>
      <c r="H31102" s="1"/>
      <c r="I31102" s="1"/>
    </row>
    <row r="31103" spans="2:9">
      <c r="B31103" s="1"/>
      <c r="C31103" s="29"/>
      <c r="D31103" s="27"/>
      <c r="E31103" s="27"/>
      <c r="F31103" s="27"/>
      <c r="G31103" s="1"/>
      <c r="H31103" s="1"/>
      <c r="I31103" s="1"/>
    </row>
    <row r="31104" spans="2:9">
      <c r="B31104" s="1"/>
      <c r="C31104" s="29"/>
      <c r="D31104" s="27"/>
      <c r="E31104" s="27"/>
      <c r="F31104" s="27"/>
      <c r="G31104" s="1"/>
      <c r="H31104" s="1"/>
      <c r="I31104" s="1"/>
    </row>
    <row r="31105" spans="2:9">
      <c r="B31105" s="1"/>
      <c r="C31105" s="29"/>
      <c r="D31105" s="27"/>
      <c r="E31105" s="27"/>
      <c r="F31105" s="27"/>
      <c r="G31105" s="1"/>
      <c r="H31105" s="1"/>
      <c r="I31105" s="1"/>
    </row>
    <row r="31106" spans="2:9">
      <c r="B31106" s="1"/>
      <c r="C31106" s="29"/>
      <c r="D31106" s="27"/>
      <c r="E31106" s="27"/>
      <c r="F31106" s="27"/>
      <c r="G31106" s="1"/>
      <c r="H31106" s="1"/>
      <c r="I31106" s="1"/>
    </row>
    <row r="31107" spans="2:9">
      <c r="B31107" s="1"/>
      <c r="C31107" s="29"/>
      <c r="D31107" s="27"/>
      <c r="E31107" s="27"/>
      <c r="F31107" s="27"/>
      <c r="G31107" s="1"/>
      <c r="H31107" s="1"/>
      <c r="I31107" s="1"/>
    </row>
    <row r="31108" spans="2:9">
      <c r="B31108" s="1"/>
      <c r="C31108" s="29"/>
      <c r="D31108" s="27"/>
      <c r="E31108" s="27"/>
      <c r="F31108" s="27"/>
      <c r="G31108" s="1"/>
      <c r="H31108" s="1"/>
      <c r="I31108" s="1"/>
    </row>
    <row r="31109" spans="2:9">
      <c r="B31109" s="1"/>
      <c r="C31109" s="29"/>
      <c r="D31109" s="27"/>
      <c r="E31109" s="27"/>
      <c r="F31109" s="27"/>
      <c r="G31109" s="1"/>
      <c r="H31109" s="1"/>
      <c r="I31109" s="1"/>
    </row>
    <row r="31110" spans="2:9">
      <c r="B31110" s="1"/>
      <c r="C31110" s="29"/>
      <c r="D31110" s="27"/>
      <c r="E31110" s="27"/>
      <c r="F31110" s="27"/>
      <c r="G31110" s="1"/>
      <c r="H31110" s="1"/>
      <c r="I31110" s="1"/>
    </row>
    <row r="31111" spans="2:9">
      <c r="B31111" s="1"/>
      <c r="C31111" s="29"/>
      <c r="D31111" s="27"/>
      <c r="E31111" s="27"/>
      <c r="F31111" s="27"/>
      <c r="G31111" s="1"/>
      <c r="H31111" s="1"/>
      <c r="I31111" s="1"/>
    </row>
    <row r="31112" spans="2:9">
      <c r="B31112" s="1"/>
      <c r="C31112" s="29"/>
      <c r="D31112" s="27"/>
      <c r="E31112" s="27"/>
      <c r="F31112" s="27"/>
      <c r="G31112" s="1"/>
      <c r="H31112" s="1"/>
      <c r="I31112" s="1"/>
    </row>
    <row r="31113" spans="2:9">
      <c r="B31113" s="1"/>
      <c r="C31113" s="29"/>
      <c r="D31113" s="27"/>
      <c r="E31113" s="27"/>
      <c r="F31113" s="27"/>
      <c r="G31113" s="1"/>
      <c r="H31113" s="1"/>
      <c r="I31113" s="1"/>
    </row>
    <row r="31114" spans="2:9">
      <c r="B31114" s="1"/>
      <c r="C31114" s="29"/>
      <c r="D31114" s="27"/>
      <c r="E31114" s="27"/>
      <c r="F31114" s="27"/>
      <c r="G31114" s="1"/>
      <c r="H31114" s="1"/>
      <c r="I31114" s="1"/>
    </row>
    <row r="31115" spans="2:9">
      <c r="B31115" s="1"/>
      <c r="C31115" s="29"/>
      <c r="D31115" s="27"/>
      <c r="E31115" s="27"/>
      <c r="F31115" s="27"/>
      <c r="G31115" s="1"/>
      <c r="H31115" s="1"/>
      <c r="I31115" s="1"/>
    </row>
    <row r="31116" spans="2:9">
      <c r="B31116" s="1"/>
      <c r="C31116" s="29"/>
      <c r="D31116" s="27"/>
      <c r="E31116" s="27"/>
      <c r="F31116" s="27"/>
      <c r="G31116" s="1"/>
      <c r="H31116" s="1"/>
      <c r="I31116" s="1"/>
    </row>
    <row r="31117" spans="2:9">
      <c r="B31117" s="1"/>
      <c r="C31117" s="29"/>
      <c r="D31117" s="27"/>
      <c r="E31117" s="27"/>
      <c r="F31117" s="27"/>
      <c r="G31117" s="1"/>
      <c r="H31117" s="1"/>
      <c r="I31117" s="1"/>
    </row>
    <row r="31118" spans="2:9">
      <c r="B31118" s="1"/>
      <c r="C31118" s="29"/>
      <c r="D31118" s="27"/>
      <c r="E31118" s="27"/>
      <c r="F31118" s="27"/>
      <c r="G31118" s="1"/>
      <c r="H31118" s="1"/>
      <c r="I31118" s="1"/>
    </row>
    <row r="31119" spans="2:9">
      <c r="B31119" s="1"/>
      <c r="C31119" s="29"/>
      <c r="D31119" s="27"/>
      <c r="E31119" s="27"/>
      <c r="F31119" s="27"/>
      <c r="G31119" s="1"/>
      <c r="H31119" s="1"/>
      <c r="I31119" s="1"/>
    </row>
    <row r="31120" spans="2:9">
      <c r="B31120" s="1"/>
      <c r="C31120" s="29"/>
      <c r="D31120" s="27"/>
      <c r="E31120" s="27"/>
      <c r="F31120" s="27"/>
      <c r="G31120" s="1"/>
      <c r="H31120" s="1"/>
      <c r="I31120" s="1"/>
    </row>
    <row r="31121" spans="2:9">
      <c r="B31121" s="1"/>
      <c r="C31121" s="29"/>
      <c r="D31121" s="27"/>
      <c r="E31121" s="27"/>
      <c r="F31121" s="27"/>
      <c r="G31121" s="1"/>
      <c r="H31121" s="1"/>
      <c r="I31121" s="1"/>
    </row>
    <row r="31122" spans="2:9">
      <c r="B31122" s="1"/>
      <c r="C31122" s="29"/>
      <c r="D31122" s="27"/>
      <c r="E31122" s="27"/>
      <c r="F31122" s="27"/>
      <c r="G31122" s="1"/>
      <c r="H31122" s="1"/>
      <c r="I31122" s="1"/>
    </row>
    <row r="31123" spans="2:9">
      <c r="B31123" s="1"/>
      <c r="C31123" s="29"/>
      <c r="D31123" s="27"/>
      <c r="E31123" s="27"/>
      <c r="F31123" s="27"/>
      <c r="G31123" s="1"/>
      <c r="H31123" s="1"/>
      <c r="I31123" s="1"/>
    </row>
    <row r="31124" spans="2:9">
      <c r="B31124" s="1"/>
      <c r="C31124" s="29"/>
      <c r="D31124" s="27"/>
      <c r="E31124" s="27"/>
      <c r="F31124" s="27"/>
      <c r="G31124" s="1"/>
      <c r="H31124" s="1"/>
      <c r="I31124" s="1"/>
    </row>
    <row r="31125" spans="2:9">
      <c r="B31125" s="1"/>
      <c r="C31125" s="29"/>
      <c r="D31125" s="27"/>
      <c r="E31125" s="27"/>
      <c r="F31125" s="27"/>
      <c r="G31125" s="1"/>
      <c r="H31125" s="1"/>
      <c r="I31125" s="1"/>
    </row>
    <row r="31126" spans="2:9">
      <c r="B31126" s="1"/>
      <c r="C31126" s="29"/>
      <c r="D31126" s="27"/>
      <c r="E31126" s="27"/>
      <c r="F31126" s="27"/>
      <c r="G31126" s="1"/>
      <c r="H31126" s="1"/>
      <c r="I31126" s="1"/>
    </row>
    <row r="31127" spans="2:9">
      <c r="B31127" s="1"/>
      <c r="C31127" s="29"/>
      <c r="D31127" s="27"/>
      <c r="E31127" s="27"/>
      <c r="F31127" s="27"/>
      <c r="G31127" s="1"/>
      <c r="H31127" s="1"/>
      <c r="I31127" s="1"/>
    </row>
    <row r="31128" spans="2:9">
      <c r="B31128" s="1"/>
      <c r="C31128" s="29"/>
      <c r="D31128" s="27"/>
      <c r="E31128" s="27"/>
      <c r="F31128" s="27"/>
      <c r="G31128" s="1"/>
      <c r="H31128" s="1"/>
      <c r="I31128" s="1"/>
    </row>
    <row r="31129" spans="2:9">
      <c r="B31129" s="1"/>
      <c r="C31129" s="29"/>
      <c r="D31129" s="27"/>
      <c r="E31129" s="27"/>
      <c r="F31129" s="27"/>
      <c r="G31129" s="1"/>
      <c r="H31129" s="1"/>
      <c r="I31129" s="1"/>
    </row>
    <row r="31130" spans="2:9">
      <c r="B31130" s="1"/>
      <c r="C31130" s="29"/>
      <c r="D31130" s="27"/>
      <c r="E31130" s="27"/>
      <c r="F31130" s="27"/>
      <c r="G31130" s="1"/>
      <c r="H31130" s="1"/>
      <c r="I31130" s="1"/>
    </row>
    <row r="31131" spans="2:9">
      <c r="B31131" s="1"/>
      <c r="C31131" s="29"/>
      <c r="D31131" s="27"/>
      <c r="E31131" s="27"/>
      <c r="F31131" s="27"/>
      <c r="G31131" s="1"/>
      <c r="H31131" s="1"/>
      <c r="I31131" s="1"/>
    </row>
    <row r="31132" spans="2:9">
      <c r="B31132" s="1"/>
      <c r="C31132" s="29"/>
      <c r="D31132" s="27"/>
      <c r="E31132" s="27"/>
      <c r="F31132" s="27"/>
      <c r="G31132" s="1"/>
      <c r="H31132" s="1"/>
      <c r="I31132" s="1"/>
    </row>
    <row r="31133" spans="2:9">
      <c r="B31133" s="1"/>
      <c r="C31133" s="29"/>
      <c r="D31133" s="27"/>
      <c r="E31133" s="27"/>
      <c r="F31133" s="27"/>
      <c r="G31133" s="1"/>
      <c r="H31133" s="1"/>
      <c r="I31133" s="1"/>
    </row>
    <row r="31134" spans="2:9">
      <c r="B31134" s="1"/>
      <c r="C31134" s="29"/>
      <c r="D31134" s="27"/>
      <c r="E31134" s="27"/>
      <c r="F31134" s="27"/>
      <c r="G31134" s="1"/>
      <c r="H31134" s="1"/>
      <c r="I31134" s="1"/>
    </row>
    <row r="31135" spans="2:9">
      <c r="B31135" s="1"/>
      <c r="C31135" s="29"/>
      <c r="D31135" s="27"/>
      <c r="E31135" s="27"/>
      <c r="F31135" s="27"/>
      <c r="G31135" s="1"/>
      <c r="H31135" s="1"/>
      <c r="I31135" s="1"/>
    </row>
    <row r="31136" spans="2:9">
      <c r="B31136" s="1"/>
      <c r="C31136" s="29"/>
      <c r="D31136" s="27"/>
      <c r="E31136" s="27"/>
      <c r="F31136" s="27"/>
      <c r="G31136" s="1"/>
      <c r="H31136" s="1"/>
      <c r="I31136" s="1"/>
    </row>
    <row r="31137" spans="2:9">
      <c r="B31137" s="1"/>
      <c r="C31137" s="29"/>
      <c r="D31137" s="27"/>
      <c r="E31137" s="27"/>
      <c r="F31137" s="27"/>
      <c r="G31137" s="1"/>
      <c r="H31137" s="1"/>
      <c r="I31137" s="1"/>
    </row>
    <row r="31138" spans="2:9">
      <c r="B31138" s="1"/>
      <c r="C31138" s="29"/>
      <c r="D31138" s="27"/>
      <c r="E31138" s="27"/>
      <c r="F31138" s="27"/>
      <c r="G31138" s="1"/>
      <c r="H31138" s="1"/>
      <c r="I31138" s="1"/>
    </row>
    <row r="31139" spans="2:9">
      <c r="B31139" s="1"/>
      <c r="C31139" s="29"/>
      <c r="D31139" s="27"/>
      <c r="E31139" s="27"/>
      <c r="F31139" s="27"/>
      <c r="G31139" s="1"/>
      <c r="H31139" s="1"/>
      <c r="I31139" s="1"/>
    </row>
    <row r="31140" spans="2:9">
      <c r="B31140" s="1"/>
      <c r="C31140" s="29"/>
      <c r="D31140" s="27"/>
      <c r="E31140" s="27"/>
      <c r="F31140" s="27"/>
      <c r="G31140" s="1"/>
      <c r="H31140" s="1"/>
      <c r="I31140" s="1"/>
    </row>
    <row r="31141" spans="2:9">
      <c r="B31141" s="1"/>
      <c r="C31141" s="29"/>
      <c r="D31141" s="27"/>
      <c r="E31141" s="27"/>
      <c r="F31141" s="27"/>
      <c r="G31141" s="1"/>
      <c r="H31141" s="1"/>
      <c r="I31141" s="1"/>
    </row>
    <row r="31142" spans="2:9">
      <c r="B31142" s="1"/>
      <c r="C31142" s="29"/>
      <c r="D31142" s="27"/>
      <c r="E31142" s="27"/>
      <c r="F31142" s="27"/>
      <c r="G31142" s="1"/>
      <c r="H31142" s="1"/>
      <c r="I31142" s="1"/>
    </row>
    <row r="31143" spans="2:9">
      <c r="B31143" s="1"/>
      <c r="C31143" s="29"/>
      <c r="D31143" s="27"/>
      <c r="E31143" s="27"/>
      <c r="F31143" s="27"/>
      <c r="G31143" s="1"/>
      <c r="H31143" s="1"/>
      <c r="I31143" s="1"/>
    </row>
    <row r="31144" spans="2:9">
      <c r="B31144" s="1"/>
      <c r="C31144" s="29"/>
      <c r="D31144" s="27"/>
      <c r="E31144" s="27"/>
      <c r="F31144" s="27"/>
      <c r="G31144" s="1"/>
      <c r="H31144" s="1"/>
      <c r="I31144" s="1"/>
    </row>
    <row r="31145" spans="2:9">
      <c r="B31145" s="1"/>
      <c r="C31145" s="29"/>
      <c r="D31145" s="27"/>
      <c r="E31145" s="27"/>
      <c r="F31145" s="27"/>
      <c r="G31145" s="1"/>
      <c r="H31145" s="1"/>
      <c r="I31145" s="1"/>
    </row>
    <row r="31146" spans="2:9">
      <c r="B31146" s="1"/>
      <c r="C31146" s="29"/>
      <c r="D31146" s="27"/>
      <c r="E31146" s="27"/>
      <c r="F31146" s="27"/>
      <c r="G31146" s="1"/>
      <c r="H31146" s="1"/>
      <c r="I31146" s="1"/>
    </row>
    <row r="31147" spans="2:9">
      <c r="B31147" s="1"/>
      <c r="C31147" s="29"/>
      <c r="D31147" s="27"/>
      <c r="E31147" s="27"/>
      <c r="F31147" s="27"/>
      <c r="G31147" s="1"/>
      <c r="H31147" s="1"/>
      <c r="I31147" s="1"/>
    </row>
    <row r="31148" spans="2:9">
      <c r="B31148" s="1"/>
      <c r="C31148" s="29"/>
      <c r="D31148" s="27"/>
      <c r="E31148" s="27"/>
      <c r="F31148" s="27"/>
      <c r="G31148" s="1"/>
      <c r="H31148" s="1"/>
      <c r="I31148" s="1"/>
    </row>
    <row r="31149" spans="2:9">
      <c r="B31149" s="1"/>
      <c r="C31149" s="29"/>
      <c r="D31149" s="27"/>
      <c r="E31149" s="27"/>
      <c r="F31149" s="27"/>
      <c r="G31149" s="1"/>
      <c r="H31149" s="1"/>
      <c r="I31149" s="1"/>
    </row>
    <row r="31150" spans="2:9">
      <c r="B31150" s="1"/>
      <c r="C31150" s="29"/>
      <c r="D31150" s="27"/>
      <c r="E31150" s="27"/>
      <c r="F31150" s="27"/>
      <c r="G31150" s="1"/>
      <c r="H31150" s="1"/>
      <c r="I31150" s="1"/>
    </row>
    <row r="31151" spans="2:9">
      <c r="B31151" s="1"/>
      <c r="C31151" s="29"/>
      <c r="D31151" s="27"/>
      <c r="E31151" s="27"/>
      <c r="F31151" s="27"/>
      <c r="G31151" s="1"/>
      <c r="H31151" s="1"/>
      <c r="I31151" s="1"/>
    </row>
    <row r="31152" spans="2:9">
      <c r="B31152" s="1"/>
      <c r="C31152" s="29"/>
      <c r="D31152" s="27"/>
      <c r="E31152" s="27"/>
      <c r="F31152" s="27"/>
      <c r="G31152" s="1"/>
      <c r="H31152" s="1"/>
      <c r="I31152" s="1"/>
    </row>
    <row r="31153" spans="2:9">
      <c r="B31153" s="1"/>
      <c r="C31153" s="29"/>
      <c r="D31153" s="27"/>
      <c r="E31153" s="27"/>
      <c r="F31153" s="27"/>
      <c r="G31153" s="1"/>
      <c r="H31153" s="1"/>
      <c r="I31153" s="1"/>
    </row>
    <row r="31154" spans="2:9">
      <c r="B31154" s="1"/>
      <c r="C31154" s="29"/>
      <c r="D31154" s="27"/>
      <c r="E31154" s="27"/>
      <c r="F31154" s="27"/>
      <c r="G31154" s="1"/>
      <c r="H31154" s="1"/>
      <c r="I31154" s="1"/>
    </row>
    <row r="31155" spans="2:9">
      <c r="B31155" s="1"/>
      <c r="C31155" s="29"/>
      <c r="D31155" s="27"/>
      <c r="E31155" s="27"/>
      <c r="F31155" s="27"/>
      <c r="G31155" s="1"/>
      <c r="H31155" s="1"/>
      <c r="I31155" s="1"/>
    </row>
    <row r="31156" spans="2:9">
      <c r="B31156" s="1"/>
      <c r="C31156" s="29"/>
      <c r="D31156" s="27"/>
      <c r="E31156" s="27"/>
      <c r="F31156" s="27"/>
      <c r="G31156" s="1"/>
      <c r="H31156" s="1"/>
      <c r="I31156" s="1"/>
    </row>
    <row r="31157" spans="2:9">
      <c r="B31157" s="1"/>
      <c r="C31157" s="29"/>
      <c r="D31157" s="27"/>
      <c r="E31157" s="27"/>
      <c r="F31157" s="27"/>
      <c r="G31157" s="1"/>
      <c r="H31157" s="1"/>
      <c r="I31157" s="1"/>
    </row>
    <row r="31158" spans="2:9">
      <c r="B31158" s="1"/>
      <c r="C31158" s="29"/>
      <c r="D31158" s="27"/>
      <c r="E31158" s="27"/>
      <c r="F31158" s="27"/>
      <c r="G31158" s="1"/>
      <c r="H31158" s="1"/>
      <c r="I31158" s="1"/>
    </row>
    <row r="31159" spans="2:9">
      <c r="B31159" s="1"/>
      <c r="C31159" s="29"/>
      <c r="D31159" s="27"/>
      <c r="E31159" s="27"/>
      <c r="F31159" s="27"/>
      <c r="G31159" s="1"/>
      <c r="H31159" s="1"/>
      <c r="I31159" s="1"/>
    </row>
    <row r="31160" spans="2:9">
      <c r="B31160" s="1"/>
      <c r="C31160" s="29"/>
      <c r="D31160" s="27"/>
      <c r="E31160" s="27"/>
      <c r="F31160" s="27"/>
      <c r="G31160" s="1"/>
      <c r="H31160" s="1"/>
      <c r="I31160" s="1"/>
    </row>
    <row r="31161" spans="2:9">
      <c r="B31161" s="1"/>
      <c r="C31161" s="29"/>
      <c r="D31161" s="27"/>
      <c r="E31161" s="27"/>
      <c r="F31161" s="27"/>
      <c r="G31161" s="1"/>
      <c r="H31161" s="1"/>
      <c r="I31161" s="1"/>
    </row>
    <row r="31162" spans="2:9">
      <c r="B31162" s="1"/>
      <c r="C31162" s="29"/>
      <c r="D31162" s="27"/>
      <c r="E31162" s="27"/>
      <c r="F31162" s="27"/>
      <c r="G31162" s="1"/>
      <c r="H31162" s="1"/>
      <c r="I31162" s="1"/>
    </row>
    <row r="31163" spans="2:9">
      <c r="B31163" s="1"/>
      <c r="C31163" s="29"/>
      <c r="D31163" s="27"/>
      <c r="E31163" s="27"/>
      <c r="F31163" s="27"/>
      <c r="G31163" s="1"/>
      <c r="H31163" s="1"/>
      <c r="I31163" s="1"/>
    </row>
    <row r="31164" spans="2:9">
      <c r="B31164" s="1"/>
      <c r="C31164" s="29"/>
      <c r="D31164" s="27"/>
      <c r="E31164" s="27"/>
      <c r="F31164" s="27"/>
      <c r="G31164" s="1"/>
      <c r="H31164" s="1"/>
      <c r="I31164" s="1"/>
    </row>
    <row r="31165" spans="2:9">
      <c r="B31165" s="1"/>
      <c r="C31165" s="29"/>
      <c r="D31165" s="27"/>
      <c r="E31165" s="27"/>
      <c r="F31165" s="27"/>
      <c r="G31165" s="1"/>
      <c r="H31165" s="1"/>
      <c r="I31165" s="1"/>
    </row>
    <row r="31166" spans="2:9">
      <c r="B31166" s="1"/>
      <c r="C31166" s="29"/>
      <c r="D31166" s="27"/>
      <c r="E31166" s="27"/>
      <c r="F31166" s="27"/>
      <c r="G31166" s="1"/>
      <c r="H31166" s="1"/>
      <c r="I31166" s="1"/>
    </row>
    <row r="31167" spans="2:9">
      <c r="B31167" s="1"/>
      <c r="C31167" s="29"/>
      <c r="D31167" s="27"/>
      <c r="E31167" s="27"/>
      <c r="F31167" s="27"/>
      <c r="G31167" s="1"/>
      <c r="H31167" s="1"/>
      <c r="I31167" s="1"/>
    </row>
    <row r="31168" spans="2:9">
      <c r="B31168" s="1"/>
      <c r="C31168" s="29"/>
      <c r="D31168" s="27"/>
      <c r="E31168" s="27"/>
      <c r="F31168" s="27"/>
      <c r="G31168" s="1"/>
      <c r="H31168" s="1"/>
      <c r="I31168" s="1"/>
    </row>
    <row r="31169" spans="2:9">
      <c r="B31169" s="1"/>
      <c r="C31169" s="29"/>
      <c r="D31169" s="27"/>
      <c r="E31169" s="27"/>
      <c r="F31169" s="27"/>
      <c r="G31169" s="1"/>
      <c r="H31169" s="1"/>
      <c r="I31169" s="1"/>
    </row>
    <row r="31170" spans="2:9">
      <c r="B31170" s="1"/>
      <c r="C31170" s="29"/>
      <c r="D31170" s="27"/>
      <c r="E31170" s="27"/>
      <c r="F31170" s="27"/>
      <c r="G31170" s="1"/>
      <c r="H31170" s="1"/>
      <c r="I31170" s="1"/>
    </row>
    <row r="31171" spans="2:9">
      <c r="B31171" s="1"/>
      <c r="C31171" s="29"/>
      <c r="D31171" s="27"/>
      <c r="E31171" s="27"/>
      <c r="F31171" s="27"/>
      <c r="G31171" s="1"/>
      <c r="H31171" s="1"/>
      <c r="I31171" s="1"/>
    </row>
    <row r="31172" spans="2:9">
      <c r="B31172" s="1"/>
      <c r="C31172" s="29"/>
      <c r="D31172" s="27"/>
      <c r="E31172" s="27"/>
      <c r="F31172" s="27"/>
      <c r="G31172" s="1"/>
      <c r="H31172" s="1"/>
      <c r="I31172" s="1"/>
    </row>
    <row r="31173" spans="2:9">
      <c r="B31173" s="1"/>
      <c r="C31173" s="29"/>
      <c r="D31173" s="27"/>
      <c r="E31173" s="27"/>
      <c r="F31173" s="27"/>
      <c r="G31173" s="1"/>
      <c r="H31173" s="1"/>
      <c r="I31173" s="1"/>
    </row>
    <row r="31174" spans="2:9">
      <c r="B31174" s="1"/>
      <c r="C31174" s="29"/>
      <c r="D31174" s="27"/>
      <c r="E31174" s="27"/>
      <c r="F31174" s="27"/>
      <c r="G31174" s="1"/>
      <c r="H31174" s="1"/>
      <c r="I31174" s="1"/>
    </row>
    <row r="31175" spans="2:9">
      <c r="B31175" s="1"/>
      <c r="C31175" s="29"/>
      <c r="D31175" s="27"/>
      <c r="E31175" s="27"/>
      <c r="F31175" s="27"/>
      <c r="G31175" s="1"/>
      <c r="H31175" s="1"/>
      <c r="I31175" s="1"/>
    </row>
    <row r="31176" spans="2:9">
      <c r="B31176" s="1"/>
      <c r="C31176" s="29"/>
      <c r="D31176" s="27"/>
      <c r="E31176" s="27"/>
      <c r="F31176" s="27"/>
      <c r="G31176" s="1"/>
      <c r="H31176" s="1"/>
      <c r="I31176" s="1"/>
    </row>
    <row r="31177" spans="2:9">
      <c r="B31177" s="1"/>
      <c r="C31177" s="29"/>
      <c r="D31177" s="27"/>
      <c r="E31177" s="27"/>
      <c r="F31177" s="27"/>
      <c r="G31177" s="1"/>
      <c r="H31177" s="1"/>
      <c r="I31177" s="1"/>
    </row>
    <row r="31178" spans="2:9">
      <c r="B31178" s="1"/>
      <c r="C31178" s="29"/>
      <c r="D31178" s="27"/>
      <c r="E31178" s="27"/>
      <c r="F31178" s="27"/>
      <c r="G31178" s="1"/>
      <c r="H31178" s="1"/>
      <c r="I31178" s="1"/>
    </row>
    <row r="31179" spans="2:9">
      <c r="B31179" s="1"/>
      <c r="C31179" s="29"/>
      <c r="D31179" s="27"/>
      <c r="E31179" s="27"/>
      <c r="F31179" s="27"/>
      <c r="G31179" s="1"/>
      <c r="H31179" s="1"/>
      <c r="I31179" s="1"/>
    </row>
    <row r="31180" spans="2:9">
      <c r="B31180" s="1"/>
      <c r="C31180" s="29"/>
      <c r="D31180" s="27"/>
      <c r="E31180" s="27"/>
      <c r="F31180" s="27"/>
      <c r="G31180" s="1"/>
      <c r="H31180" s="1"/>
      <c r="I31180" s="1"/>
    </row>
    <row r="31181" spans="2:9">
      <c r="B31181" s="1"/>
      <c r="C31181" s="29"/>
      <c r="D31181" s="27"/>
      <c r="E31181" s="27"/>
      <c r="F31181" s="27"/>
      <c r="G31181" s="1"/>
      <c r="H31181" s="1"/>
      <c r="I31181" s="1"/>
    </row>
    <row r="31182" spans="2:9">
      <c r="B31182" s="1"/>
      <c r="C31182" s="29"/>
      <c r="D31182" s="27"/>
      <c r="E31182" s="27"/>
      <c r="F31182" s="27"/>
      <c r="G31182" s="1"/>
      <c r="H31182" s="1"/>
      <c r="I31182" s="1"/>
    </row>
    <row r="31183" spans="2:9">
      <c r="B31183" s="1"/>
      <c r="C31183" s="29"/>
      <c r="D31183" s="27"/>
      <c r="E31183" s="27"/>
      <c r="F31183" s="27"/>
      <c r="G31183" s="1"/>
      <c r="H31183" s="1"/>
      <c r="I31183" s="1"/>
    </row>
    <row r="31184" spans="2:9">
      <c r="B31184" s="1"/>
      <c r="C31184" s="29"/>
      <c r="D31184" s="27"/>
      <c r="E31184" s="27"/>
      <c r="F31184" s="27"/>
      <c r="G31184" s="1"/>
      <c r="H31184" s="1"/>
      <c r="I31184" s="1"/>
    </row>
    <row r="31185" spans="2:9">
      <c r="B31185" s="1"/>
      <c r="C31185" s="29"/>
      <c r="D31185" s="27"/>
      <c r="E31185" s="27"/>
      <c r="F31185" s="27"/>
      <c r="G31185" s="1"/>
      <c r="H31185" s="1"/>
      <c r="I31185" s="1"/>
    </row>
    <row r="31186" spans="2:9">
      <c r="B31186" s="1"/>
      <c r="C31186" s="29"/>
      <c r="D31186" s="27"/>
      <c r="E31186" s="27"/>
      <c r="F31186" s="27"/>
      <c r="G31186" s="1"/>
      <c r="H31186" s="1"/>
      <c r="I31186" s="1"/>
    </row>
    <row r="31187" spans="2:9">
      <c r="B31187" s="1"/>
      <c r="C31187" s="29"/>
      <c r="D31187" s="27"/>
      <c r="E31187" s="27"/>
      <c r="F31187" s="27"/>
      <c r="G31187" s="1"/>
      <c r="H31187" s="1"/>
      <c r="I31187" s="1"/>
    </row>
    <row r="31188" spans="2:9">
      <c r="B31188" s="1"/>
      <c r="C31188" s="29"/>
      <c r="D31188" s="27"/>
      <c r="E31188" s="27"/>
      <c r="F31188" s="27"/>
      <c r="G31188" s="1"/>
      <c r="H31188" s="1"/>
      <c r="I31188" s="1"/>
    </row>
    <row r="31189" spans="2:9">
      <c r="B31189" s="1"/>
      <c r="C31189" s="29"/>
      <c r="D31189" s="27"/>
      <c r="E31189" s="27"/>
      <c r="F31189" s="27"/>
      <c r="G31189" s="1"/>
      <c r="H31189" s="1"/>
      <c r="I31189" s="1"/>
    </row>
    <row r="31190" spans="2:9">
      <c r="B31190" s="1"/>
      <c r="C31190" s="29"/>
      <c r="D31190" s="27"/>
      <c r="E31190" s="27"/>
      <c r="F31190" s="27"/>
      <c r="G31190" s="1"/>
      <c r="H31190" s="1"/>
      <c r="I31190" s="1"/>
    </row>
    <row r="31191" spans="2:9">
      <c r="B31191" s="1"/>
      <c r="C31191" s="29"/>
      <c r="D31191" s="27"/>
      <c r="E31191" s="27"/>
      <c r="F31191" s="27"/>
      <c r="G31191" s="1"/>
      <c r="H31191" s="1"/>
      <c r="I31191" s="1"/>
    </row>
    <row r="31192" spans="2:9">
      <c r="B31192" s="1"/>
      <c r="C31192" s="29"/>
      <c r="D31192" s="27"/>
      <c r="E31192" s="27"/>
      <c r="F31192" s="27"/>
      <c r="G31192" s="1"/>
      <c r="H31192" s="1"/>
      <c r="I31192" s="1"/>
    </row>
    <row r="31193" spans="2:9">
      <c r="B31193" s="1"/>
      <c r="C31193" s="29"/>
      <c r="D31193" s="27"/>
      <c r="E31193" s="27"/>
      <c r="F31193" s="27"/>
      <c r="G31193" s="1"/>
      <c r="H31193" s="1"/>
      <c r="I31193" s="1"/>
    </row>
    <row r="31194" spans="2:9">
      <c r="B31194" s="1"/>
      <c r="C31194" s="29"/>
      <c r="D31194" s="27"/>
      <c r="E31194" s="27"/>
      <c r="F31194" s="27"/>
      <c r="G31194" s="1"/>
      <c r="H31194" s="1"/>
      <c r="I31194" s="1"/>
    </row>
    <row r="31195" spans="2:9">
      <c r="B31195" s="1"/>
      <c r="C31195" s="29"/>
      <c r="D31195" s="27"/>
      <c r="E31195" s="27"/>
      <c r="F31195" s="27"/>
      <c r="G31195" s="1"/>
      <c r="H31195" s="1"/>
      <c r="I31195" s="1"/>
    </row>
    <row r="31196" spans="2:9">
      <c r="B31196" s="1"/>
      <c r="C31196" s="29"/>
      <c r="D31196" s="27"/>
      <c r="E31196" s="27"/>
      <c r="F31196" s="27"/>
      <c r="G31196" s="1"/>
      <c r="H31196" s="1"/>
      <c r="I31196" s="1"/>
    </row>
    <row r="31197" spans="2:9">
      <c r="B31197" s="1"/>
      <c r="C31197" s="29"/>
      <c r="D31197" s="27"/>
      <c r="E31197" s="27"/>
      <c r="F31197" s="27"/>
      <c r="G31197" s="1"/>
      <c r="H31197" s="1"/>
      <c r="I31197" s="1"/>
    </row>
    <row r="31198" spans="2:9">
      <c r="B31198" s="1"/>
      <c r="C31198" s="29"/>
      <c r="D31198" s="27"/>
      <c r="E31198" s="27"/>
      <c r="F31198" s="27"/>
      <c r="G31198" s="1"/>
      <c r="H31198" s="1"/>
      <c r="I31198" s="1"/>
    </row>
    <row r="31199" spans="2:9">
      <c r="B31199" s="1"/>
      <c r="C31199" s="29"/>
      <c r="D31199" s="27"/>
      <c r="E31199" s="27"/>
      <c r="F31199" s="27"/>
      <c r="G31199" s="1"/>
      <c r="H31199" s="1"/>
      <c r="I31199" s="1"/>
    </row>
    <row r="31200" spans="2:9">
      <c r="B31200" s="1"/>
      <c r="C31200" s="29"/>
      <c r="D31200" s="27"/>
      <c r="E31200" s="27"/>
      <c r="F31200" s="27"/>
      <c r="G31200" s="1"/>
      <c r="H31200" s="1"/>
      <c r="I31200" s="1"/>
    </row>
    <row r="31201" spans="2:9">
      <c r="B31201" s="1"/>
      <c r="C31201" s="29"/>
      <c r="D31201" s="27"/>
      <c r="E31201" s="27"/>
      <c r="F31201" s="27"/>
      <c r="G31201" s="1"/>
      <c r="H31201" s="1"/>
      <c r="I31201" s="1"/>
    </row>
    <row r="31202" spans="2:9">
      <c r="B31202" s="1"/>
      <c r="C31202" s="29"/>
      <c r="D31202" s="27"/>
      <c r="E31202" s="27"/>
      <c r="F31202" s="27"/>
      <c r="G31202" s="1"/>
      <c r="H31202" s="1"/>
      <c r="I31202" s="1"/>
    </row>
    <row r="31203" spans="2:9">
      <c r="B31203" s="1"/>
      <c r="C31203" s="29"/>
      <c r="D31203" s="27"/>
      <c r="E31203" s="27"/>
      <c r="F31203" s="27"/>
      <c r="G31203" s="1"/>
      <c r="H31203" s="1"/>
      <c r="I31203" s="1"/>
    </row>
    <row r="31204" spans="2:9">
      <c r="B31204" s="1"/>
      <c r="C31204" s="29"/>
      <c r="D31204" s="27"/>
      <c r="E31204" s="27"/>
      <c r="F31204" s="27"/>
      <c r="G31204" s="1"/>
      <c r="H31204" s="1"/>
      <c r="I31204" s="1"/>
    </row>
    <row r="31205" spans="2:9">
      <c r="B31205" s="1"/>
      <c r="C31205" s="29"/>
      <c r="D31205" s="27"/>
      <c r="E31205" s="27"/>
      <c r="F31205" s="27"/>
      <c r="G31205" s="1"/>
      <c r="H31205" s="1"/>
      <c r="I31205" s="1"/>
    </row>
    <row r="31206" spans="2:9">
      <c r="B31206" s="1"/>
      <c r="C31206" s="29"/>
      <c r="D31206" s="27"/>
      <c r="E31206" s="27"/>
      <c r="F31206" s="27"/>
      <c r="G31206" s="1"/>
      <c r="H31206" s="1"/>
      <c r="I31206" s="1"/>
    </row>
    <row r="31207" spans="2:9">
      <c r="B31207" s="1"/>
      <c r="C31207" s="29"/>
      <c r="D31207" s="27"/>
      <c r="E31207" s="27"/>
      <c r="F31207" s="27"/>
      <c r="G31207" s="1"/>
      <c r="H31207" s="1"/>
      <c r="I31207" s="1"/>
    </row>
    <row r="31208" spans="2:9">
      <c r="B31208" s="1"/>
      <c r="C31208" s="29"/>
      <c r="D31208" s="27"/>
      <c r="E31208" s="27"/>
      <c r="F31208" s="27"/>
      <c r="G31208" s="1"/>
      <c r="H31208" s="1"/>
      <c r="I31208" s="1"/>
    </row>
    <row r="31209" spans="2:9">
      <c r="B31209" s="1"/>
      <c r="C31209" s="29"/>
      <c r="D31209" s="27"/>
      <c r="E31209" s="27"/>
      <c r="F31209" s="27"/>
      <c r="G31209" s="1"/>
      <c r="H31209" s="1"/>
      <c r="I31209" s="1"/>
    </row>
    <row r="31210" spans="2:9">
      <c r="B31210" s="1"/>
      <c r="C31210" s="29"/>
      <c r="D31210" s="27"/>
      <c r="E31210" s="27"/>
      <c r="F31210" s="27"/>
      <c r="G31210" s="1"/>
      <c r="H31210" s="1"/>
      <c r="I31210" s="1"/>
    </row>
    <row r="31211" spans="2:9">
      <c r="B31211" s="1"/>
      <c r="C31211" s="29"/>
      <c r="D31211" s="27"/>
      <c r="E31211" s="27"/>
      <c r="F31211" s="27"/>
      <c r="G31211" s="1"/>
      <c r="H31211" s="1"/>
      <c r="I31211" s="1"/>
    </row>
    <row r="31212" spans="2:9">
      <c r="B31212" s="1"/>
      <c r="C31212" s="29"/>
      <c r="D31212" s="27"/>
      <c r="E31212" s="27"/>
      <c r="F31212" s="27"/>
      <c r="G31212" s="1"/>
      <c r="H31212" s="1"/>
      <c r="I31212" s="1"/>
    </row>
    <row r="31213" spans="2:9">
      <c r="B31213" s="1"/>
      <c r="C31213" s="29"/>
      <c r="D31213" s="27"/>
      <c r="E31213" s="27"/>
      <c r="F31213" s="27"/>
      <c r="G31213" s="1"/>
      <c r="H31213" s="1"/>
      <c r="I31213" s="1"/>
    </row>
    <row r="31214" spans="2:9">
      <c r="B31214" s="1"/>
      <c r="C31214" s="29"/>
      <c r="D31214" s="27"/>
      <c r="E31214" s="27"/>
      <c r="F31214" s="27"/>
      <c r="G31214" s="1"/>
      <c r="H31214" s="1"/>
      <c r="I31214" s="1"/>
    </row>
    <row r="31215" spans="2:9">
      <c r="B31215" s="1"/>
      <c r="C31215" s="29"/>
      <c r="D31215" s="27"/>
      <c r="E31215" s="27"/>
      <c r="F31215" s="27"/>
      <c r="G31215" s="1"/>
      <c r="H31215" s="1"/>
      <c r="I31215" s="1"/>
    </row>
    <row r="31216" spans="2:9">
      <c r="B31216" s="1"/>
      <c r="C31216" s="29"/>
      <c r="D31216" s="27"/>
      <c r="E31216" s="27"/>
      <c r="F31216" s="27"/>
      <c r="G31216" s="1"/>
      <c r="H31216" s="1"/>
      <c r="I31216" s="1"/>
    </row>
    <row r="31217" spans="2:9">
      <c r="B31217" s="1"/>
      <c r="C31217" s="29"/>
      <c r="D31217" s="27"/>
      <c r="E31217" s="27"/>
      <c r="F31217" s="27"/>
      <c r="G31217" s="1"/>
      <c r="H31217" s="1"/>
      <c r="I31217" s="1"/>
    </row>
    <row r="31218" spans="2:9">
      <c r="B31218" s="1"/>
      <c r="C31218" s="29"/>
      <c r="D31218" s="27"/>
      <c r="E31218" s="27"/>
      <c r="F31218" s="27"/>
      <c r="G31218" s="1"/>
      <c r="H31218" s="1"/>
      <c r="I31218" s="1"/>
    </row>
    <row r="31219" spans="2:9">
      <c r="B31219" s="1"/>
      <c r="C31219" s="29"/>
      <c r="D31219" s="27"/>
      <c r="E31219" s="27"/>
      <c r="F31219" s="27"/>
      <c r="G31219" s="1"/>
      <c r="H31219" s="1"/>
      <c r="I31219" s="1"/>
    </row>
    <row r="31220" spans="2:9">
      <c r="B31220" s="1"/>
      <c r="C31220" s="29"/>
      <c r="D31220" s="27"/>
      <c r="E31220" s="27"/>
      <c r="F31220" s="27"/>
      <c r="G31220" s="1"/>
      <c r="H31220" s="1"/>
      <c r="I31220" s="1"/>
    </row>
    <row r="31221" spans="2:9">
      <c r="B31221" s="1"/>
      <c r="C31221" s="29"/>
      <c r="D31221" s="27"/>
      <c r="E31221" s="27"/>
      <c r="F31221" s="27"/>
      <c r="G31221" s="1"/>
      <c r="H31221" s="1"/>
      <c r="I31221" s="1"/>
    </row>
    <row r="31222" spans="2:9">
      <c r="B31222" s="1"/>
      <c r="C31222" s="29"/>
      <c r="D31222" s="27"/>
      <c r="E31222" s="27"/>
      <c r="F31222" s="27"/>
      <c r="G31222" s="1"/>
      <c r="H31222" s="1"/>
      <c r="I31222" s="1"/>
    </row>
    <row r="31223" spans="2:9">
      <c r="B31223" s="1"/>
      <c r="C31223" s="29"/>
      <c r="D31223" s="27"/>
      <c r="E31223" s="27"/>
      <c r="F31223" s="27"/>
      <c r="G31223" s="1"/>
      <c r="H31223" s="1"/>
      <c r="I31223" s="1"/>
    </row>
    <row r="31224" spans="2:9">
      <c r="B31224" s="1"/>
      <c r="C31224" s="29"/>
      <c r="D31224" s="27"/>
      <c r="E31224" s="27"/>
      <c r="F31224" s="27"/>
      <c r="G31224" s="1"/>
      <c r="H31224" s="1"/>
      <c r="I31224" s="1"/>
    </row>
    <row r="31225" spans="2:9">
      <c r="B31225" s="1"/>
      <c r="C31225" s="29"/>
      <c r="D31225" s="27"/>
      <c r="E31225" s="27"/>
      <c r="F31225" s="27"/>
      <c r="G31225" s="1"/>
      <c r="H31225" s="1"/>
      <c r="I31225" s="1"/>
    </row>
    <row r="31226" spans="2:9">
      <c r="B31226" s="1"/>
      <c r="C31226" s="29"/>
      <c r="D31226" s="27"/>
      <c r="E31226" s="27"/>
      <c r="F31226" s="27"/>
      <c r="G31226" s="1"/>
      <c r="H31226" s="1"/>
      <c r="I31226" s="1"/>
    </row>
    <row r="31227" spans="2:9">
      <c r="B31227" s="1"/>
      <c r="C31227" s="29"/>
      <c r="D31227" s="27"/>
      <c r="E31227" s="27"/>
      <c r="F31227" s="27"/>
      <c r="G31227" s="1"/>
      <c r="H31227" s="1"/>
      <c r="I31227" s="1"/>
    </row>
    <row r="31228" spans="2:9">
      <c r="B31228" s="1"/>
      <c r="C31228" s="29"/>
      <c r="D31228" s="27"/>
      <c r="E31228" s="27"/>
      <c r="F31228" s="27"/>
      <c r="G31228" s="1"/>
      <c r="H31228" s="1"/>
      <c r="I31228" s="1"/>
    </row>
    <row r="31229" spans="2:9">
      <c r="B31229" s="1"/>
      <c r="C31229" s="29"/>
      <c r="D31229" s="27"/>
      <c r="E31229" s="27"/>
      <c r="F31229" s="27"/>
      <c r="G31229" s="1"/>
      <c r="H31229" s="1"/>
      <c r="I31229" s="1"/>
    </row>
    <row r="31230" spans="2:9">
      <c r="B31230" s="1"/>
      <c r="C31230" s="29"/>
      <c r="D31230" s="27"/>
      <c r="E31230" s="27"/>
      <c r="F31230" s="27"/>
      <c r="G31230" s="1"/>
      <c r="H31230" s="1"/>
      <c r="I31230" s="1"/>
    </row>
    <row r="31231" spans="2:9">
      <c r="B31231" s="1"/>
      <c r="C31231" s="29"/>
      <c r="D31231" s="27"/>
      <c r="E31231" s="27"/>
      <c r="F31231" s="27"/>
      <c r="G31231" s="1"/>
      <c r="H31231" s="1"/>
      <c r="I31231" s="1"/>
    </row>
    <row r="31232" spans="2:9">
      <c r="B31232" s="1"/>
      <c r="C31232" s="29"/>
      <c r="D31232" s="27"/>
      <c r="E31232" s="27"/>
      <c r="F31232" s="27"/>
      <c r="G31232" s="1"/>
      <c r="H31232" s="1"/>
      <c r="I31232" s="1"/>
    </row>
    <row r="31233" spans="2:9">
      <c r="B31233" s="1"/>
      <c r="C31233" s="29"/>
      <c r="D31233" s="27"/>
      <c r="E31233" s="27"/>
      <c r="F31233" s="27"/>
      <c r="G31233" s="1"/>
      <c r="H31233" s="1"/>
      <c r="I31233" s="1"/>
    </row>
    <row r="31234" spans="2:9">
      <c r="B31234" s="1"/>
      <c r="C31234" s="29"/>
      <c r="D31234" s="27"/>
      <c r="E31234" s="27"/>
      <c r="F31234" s="27"/>
      <c r="G31234" s="1"/>
      <c r="H31234" s="1"/>
      <c r="I31234" s="1"/>
    </row>
    <row r="31235" spans="2:9">
      <c r="B31235" s="1"/>
      <c r="C31235" s="29"/>
      <c r="D31235" s="27"/>
      <c r="E31235" s="27"/>
      <c r="F31235" s="27"/>
      <c r="G31235" s="1"/>
      <c r="H31235" s="1"/>
      <c r="I31235" s="1"/>
    </row>
    <row r="31236" spans="2:9">
      <c r="B31236" s="1"/>
      <c r="C31236" s="29"/>
      <c r="D31236" s="27"/>
      <c r="E31236" s="27"/>
      <c r="F31236" s="27"/>
      <c r="G31236" s="1"/>
      <c r="H31236" s="1"/>
      <c r="I31236" s="1"/>
    </row>
    <row r="31237" spans="2:9">
      <c r="B31237" s="1"/>
      <c r="C31237" s="29"/>
      <c r="D31237" s="27"/>
      <c r="E31237" s="27"/>
      <c r="F31237" s="27"/>
      <c r="G31237" s="1"/>
      <c r="H31237" s="1"/>
      <c r="I31237" s="1"/>
    </row>
    <row r="31238" spans="2:9">
      <c r="B31238" s="1"/>
      <c r="C31238" s="29"/>
      <c r="D31238" s="27"/>
      <c r="E31238" s="27"/>
      <c r="F31238" s="27"/>
      <c r="G31238" s="1"/>
      <c r="H31238" s="1"/>
      <c r="I31238" s="1"/>
    </row>
    <row r="31239" spans="2:9">
      <c r="B31239" s="1"/>
      <c r="C31239" s="29"/>
      <c r="D31239" s="27"/>
      <c r="E31239" s="27"/>
      <c r="F31239" s="27"/>
      <c r="G31239" s="1"/>
      <c r="H31239" s="1"/>
      <c r="I31239" s="1"/>
    </row>
    <row r="31240" spans="2:9">
      <c r="B31240" s="1"/>
      <c r="C31240" s="29"/>
      <c r="D31240" s="27"/>
      <c r="E31240" s="27"/>
      <c r="F31240" s="27"/>
      <c r="G31240" s="1"/>
      <c r="H31240" s="1"/>
      <c r="I31240" s="1"/>
    </row>
    <row r="31241" spans="2:9">
      <c r="B31241" s="1"/>
      <c r="C31241" s="29"/>
      <c r="D31241" s="27"/>
      <c r="E31241" s="27"/>
      <c r="F31241" s="27"/>
      <c r="G31241" s="1"/>
      <c r="H31241" s="1"/>
      <c r="I31241" s="1"/>
    </row>
    <row r="31242" spans="2:9">
      <c r="B31242" s="1"/>
      <c r="C31242" s="29"/>
      <c r="D31242" s="27"/>
      <c r="E31242" s="27"/>
      <c r="F31242" s="27"/>
      <c r="G31242" s="1"/>
      <c r="H31242" s="1"/>
      <c r="I31242" s="1"/>
    </row>
    <row r="31243" spans="2:9">
      <c r="B31243" s="1"/>
      <c r="C31243" s="29"/>
      <c r="D31243" s="27"/>
      <c r="E31243" s="27"/>
      <c r="F31243" s="27"/>
      <c r="G31243" s="1"/>
      <c r="H31243" s="1"/>
      <c r="I31243" s="1"/>
    </row>
    <row r="31244" spans="2:9">
      <c r="B31244" s="1"/>
      <c r="C31244" s="29"/>
      <c r="D31244" s="27"/>
      <c r="E31244" s="27"/>
      <c r="F31244" s="27"/>
      <c r="G31244" s="1"/>
      <c r="H31244" s="1"/>
      <c r="I31244" s="1"/>
    </row>
    <row r="31245" spans="2:9">
      <c r="B31245" s="1"/>
      <c r="C31245" s="29"/>
      <c r="D31245" s="27"/>
      <c r="E31245" s="27"/>
      <c r="F31245" s="27"/>
      <c r="G31245" s="1"/>
      <c r="H31245" s="1"/>
      <c r="I31245" s="1"/>
    </row>
    <row r="31246" spans="2:9">
      <c r="B31246" s="1"/>
      <c r="C31246" s="29"/>
      <c r="D31246" s="27"/>
      <c r="E31246" s="27"/>
      <c r="F31246" s="27"/>
      <c r="G31246" s="1"/>
      <c r="H31246" s="1"/>
      <c r="I31246" s="1"/>
    </row>
    <row r="31247" spans="2:9">
      <c r="B31247" s="1"/>
      <c r="C31247" s="29"/>
      <c r="D31247" s="27"/>
      <c r="E31247" s="27"/>
      <c r="F31247" s="27"/>
      <c r="G31247" s="1"/>
      <c r="H31247" s="1"/>
      <c r="I31247" s="1"/>
    </row>
    <row r="31248" spans="2:9">
      <c r="B31248" s="1"/>
      <c r="C31248" s="29"/>
      <c r="D31248" s="27"/>
      <c r="E31248" s="27"/>
      <c r="F31248" s="27"/>
      <c r="G31248" s="1"/>
      <c r="H31248" s="1"/>
      <c r="I31248" s="1"/>
    </row>
    <row r="31249" spans="2:9">
      <c r="B31249" s="1"/>
      <c r="C31249" s="29"/>
      <c r="D31249" s="27"/>
      <c r="E31249" s="27"/>
      <c r="F31249" s="27"/>
      <c r="G31249" s="1"/>
      <c r="H31249" s="1"/>
      <c r="I31249" s="1"/>
    </row>
    <row r="31250" spans="2:9">
      <c r="B31250" s="1"/>
      <c r="C31250" s="29"/>
      <c r="D31250" s="27"/>
      <c r="E31250" s="27"/>
      <c r="F31250" s="27"/>
      <c r="G31250" s="1"/>
      <c r="H31250" s="1"/>
      <c r="I31250" s="1"/>
    </row>
    <row r="31251" spans="2:9">
      <c r="B31251" s="1"/>
      <c r="C31251" s="29"/>
      <c r="D31251" s="27"/>
      <c r="E31251" s="27"/>
      <c r="F31251" s="27"/>
      <c r="G31251" s="1"/>
      <c r="H31251" s="1"/>
      <c r="I31251" s="1"/>
    </row>
    <row r="31252" spans="2:9">
      <c r="B31252" s="1"/>
      <c r="C31252" s="29"/>
      <c r="D31252" s="27"/>
      <c r="E31252" s="27"/>
      <c r="F31252" s="27"/>
      <c r="G31252" s="1"/>
      <c r="H31252" s="1"/>
      <c r="I31252" s="1"/>
    </row>
    <row r="31253" spans="2:9">
      <c r="B31253" s="1"/>
      <c r="C31253" s="29"/>
      <c r="D31253" s="27"/>
      <c r="E31253" s="27"/>
      <c r="F31253" s="27"/>
      <c r="G31253" s="1"/>
      <c r="H31253" s="1"/>
      <c r="I31253" s="1"/>
    </row>
    <row r="31254" spans="2:9">
      <c r="B31254" s="1"/>
      <c r="C31254" s="29"/>
      <c r="D31254" s="27"/>
      <c r="E31254" s="27"/>
      <c r="F31254" s="27"/>
      <c r="G31254" s="1"/>
      <c r="H31254" s="1"/>
      <c r="I31254" s="1"/>
    </row>
    <row r="31255" spans="2:9">
      <c r="B31255" s="1"/>
      <c r="C31255" s="29"/>
      <c r="D31255" s="27"/>
      <c r="E31255" s="27"/>
      <c r="F31255" s="27"/>
      <c r="G31255" s="1"/>
      <c r="H31255" s="1"/>
      <c r="I31255" s="1"/>
    </row>
    <row r="31256" spans="2:9">
      <c r="B31256" s="1"/>
      <c r="C31256" s="29"/>
      <c r="D31256" s="27"/>
      <c r="E31256" s="27"/>
      <c r="F31256" s="27"/>
      <c r="G31256" s="1"/>
      <c r="H31256" s="1"/>
      <c r="I31256" s="1"/>
    </row>
    <row r="31257" spans="2:9">
      <c r="B31257" s="1"/>
      <c r="C31257" s="29"/>
      <c r="D31257" s="27"/>
      <c r="E31257" s="27"/>
      <c r="F31257" s="27"/>
      <c r="G31257" s="1"/>
      <c r="H31257" s="1"/>
      <c r="I31257" s="1"/>
    </row>
    <row r="31258" spans="2:9">
      <c r="B31258" s="1"/>
      <c r="C31258" s="29"/>
      <c r="D31258" s="27"/>
      <c r="E31258" s="27"/>
      <c r="F31258" s="27"/>
      <c r="G31258" s="1"/>
      <c r="H31258" s="1"/>
      <c r="I31258" s="1"/>
    </row>
    <row r="31259" spans="2:9">
      <c r="B31259" s="1"/>
      <c r="C31259" s="29"/>
      <c r="D31259" s="27"/>
      <c r="E31259" s="27"/>
      <c r="F31259" s="27"/>
      <c r="G31259" s="1"/>
      <c r="H31259" s="1"/>
      <c r="I31259" s="1"/>
    </row>
    <row r="31260" spans="2:9">
      <c r="B31260" s="1"/>
      <c r="C31260" s="29"/>
      <c r="D31260" s="27"/>
      <c r="E31260" s="27"/>
      <c r="F31260" s="27"/>
      <c r="G31260" s="1"/>
      <c r="H31260" s="1"/>
      <c r="I31260" s="1"/>
    </row>
    <row r="31261" spans="2:9">
      <c r="B31261" s="1"/>
      <c r="C31261" s="29"/>
      <c r="D31261" s="27"/>
      <c r="E31261" s="27"/>
      <c r="F31261" s="27"/>
      <c r="G31261" s="1"/>
      <c r="H31261" s="1"/>
      <c r="I31261" s="1"/>
    </row>
    <row r="31262" spans="2:9">
      <c r="B31262" s="1"/>
      <c r="C31262" s="29"/>
      <c r="D31262" s="27"/>
      <c r="E31262" s="27"/>
      <c r="F31262" s="27"/>
      <c r="G31262" s="1"/>
      <c r="H31262" s="1"/>
      <c r="I31262" s="1"/>
    </row>
    <row r="31263" spans="2:9">
      <c r="B31263" s="1"/>
      <c r="C31263" s="29"/>
      <c r="D31263" s="27"/>
      <c r="E31263" s="27"/>
      <c r="F31263" s="27"/>
      <c r="G31263" s="1"/>
      <c r="H31263" s="1"/>
      <c r="I31263" s="1"/>
    </row>
    <row r="31264" spans="2:9">
      <c r="B31264" s="1"/>
      <c r="C31264" s="29"/>
      <c r="D31264" s="27"/>
      <c r="E31264" s="27"/>
      <c r="F31264" s="27"/>
      <c r="G31264" s="1"/>
      <c r="H31264" s="1"/>
      <c r="I31264" s="1"/>
    </row>
    <row r="31265" spans="2:9">
      <c r="B31265" s="1"/>
      <c r="C31265" s="29"/>
      <c r="D31265" s="27"/>
      <c r="E31265" s="27"/>
      <c r="F31265" s="27"/>
      <c r="G31265" s="1"/>
      <c r="H31265" s="1"/>
      <c r="I31265" s="1"/>
    </row>
    <row r="31266" spans="2:9">
      <c r="B31266" s="1"/>
      <c r="C31266" s="29"/>
      <c r="D31266" s="27"/>
      <c r="E31266" s="27"/>
      <c r="F31266" s="27"/>
      <c r="G31266" s="1"/>
      <c r="H31266" s="1"/>
      <c r="I31266" s="1"/>
    </row>
    <row r="31267" spans="2:9">
      <c r="B31267" s="1"/>
      <c r="C31267" s="29"/>
      <c r="D31267" s="27"/>
      <c r="E31267" s="27"/>
      <c r="F31267" s="27"/>
      <c r="G31267" s="1"/>
      <c r="H31267" s="1"/>
      <c r="I31267" s="1"/>
    </row>
    <row r="31268" spans="2:9">
      <c r="B31268" s="1"/>
      <c r="C31268" s="29"/>
      <c r="D31268" s="27"/>
      <c r="E31268" s="27"/>
      <c r="F31268" s="27"/>
      <c r="G31268" s="1"/>
      <c r="H31268" s="1"/>
      <c r="I31268" s="1"/>
    </row>
    <row r="31269" spans="2:9">
      <c r="B31269" s="1"/>
      <c r="C31269" s="29"/>
      <c r="D31269" s="27"/>
      <c r="E31269" s="27"/>
      <c r="F31269" s="27"/>
      <c r="G31269" s="1"/>
      <c r="H31269" s="1"/>
      <c r="I31269" s="1"/>
    </row>
    <row r="31270" spans="2:9">
      <c r="B31270" s="1"/>
      <c r="C31270" s="29"/>
      <c r="D31270" s="27"/>
      <c r="E31270" s="27"/>
      <c r="F31270" s="27"/>
      <c r="G31270" s="1"/>
      <c r="H31270" s="1"/>
      <c r="I31270" s="1"/>
    </row>
    <row r="31271" spans="2:9">
      <c r="B31271" s="1"/>
      <c r="C31271" s="29"/>
      <c r="D31271" s="27"/>
      <c r="E31271" s="27"/>
      <c r="F31271" s="27"/>
      <c r="G31271" s="1"/>
      <c r="H31271" s="1"/>
      <c r="I31271" s="1"/>
    </row>
    <row r="31272" spans="2:9">
      <c r="B31272" s="1"/>
      <c r="C31272" s="29"/>
      <c r="D31272" s="27"/>
      <c r="E31272" s="27"/>
      <c r="F31272" s="27"/>
      <c r="G31272" s="1"/>
      <c r="H31272" s="1"/>
      <c r="I31272" s="1"/>
    </row>
    <row r="31273" spans="2:9">
      <c r="B31273" s="1"/>
      <c r="C31273" s="29"/>
      <c r="D31273" s="27"/>
      <c r="E31273" s="27"/>
      <c r="F31273" s="27"/>
      <c r="G31273" s="1"/>
      <c r="H31273" s="1"/>
      <c r="I31273" s="1"/>
    </row>
    <row r="31274" spans="2:9">
      <c r="B31274" s="1"/>
      <c r="C31274" s="29"/>
      <c r="D31274" s="27"/>
      <c r="E31274" s="27"/>
      <c r="F31274" s="27"/>
      <c r="G31274" s="1"/>
      <c r="H31274" s="1"/>
      <c r="I31274" s="1"/>
    </row>
    <row r="31275" spans="2:9">
      <c r="B31275" s="1"/>
      <c r="C31275" s="29"/>
      <c r="D31275" s="27"/>
      <c r="E31275" s="27"/>
      <c r="F31275" s="27"/>
      <c r="G31275" s="1"/>
      <c r="H31275" s="1"/>
      <c r="I31275" s="1"/>
    </row>
    <row r="31276" spans="2:9">
      <c r="B31276" s="1"/>
      <c r="C31276" s="29"/>
      <c r="D31276" s="27"/>
      <c r="E31276" s="27"/>
      <c r="F31276" s="27"/>
      <c r="G31276" s="1"/>
      <c r="H31276" s="1"/>
      <c r="I31276" s="1"/>
    </row>
    <row r="31277" spans="2:9">
      <c r="B31277" s="1"/>
      <c r="C31277" s="29"/>
      <c r="D31277" s="27"/>
      <c r="E31277" s="27"/>
      <c r="F31277" s="27"/>
      <c r="G31277" s="1"/>
      <c r="H31277" s="1"/>
      <c r="I31277" s="1"/>
    </row>
    <row r="31278" spans="2:9">
      <c r="B31278" s="1"/>
      <c r="C31278" s="29"/>
      <c r="D31278" s="27"/>
      <c r="E31278" s="27"/>
      <c r="F31278" s="27"/>
      <c r="G31278" s="1"/>
      <c r="H31278" s="1"/>
      <c r="I31278" s="1"/>
    </row>
    <row r="31279" spans="2:9">
      <c r="B31279" s="1"/>
      <c r="C31279" s="29"/>
      <c r="D31279" s="27"/>
      <c r="E31279" s="27"/>
      <c r="F31279" s="27"/>
      <c r="G31279" s="1"/>
      <c r="H31279" s="1"/>
      <c r="I31279" s="1"/>
    </row>
    <row r="31280" spans="2:9">
      <c r="B31280" s="1"/>
      <c r="C31280" s="29"/>
      <c r="D31280" s="27"/>
      <c r="E31280" s="27"/>
      <c r="F31280" s="27"/>
      <c r="G31280" s="1"/>
      <c r="H31280" s="1"/>
      <c r="I31280" s="1"/>
    </row>
    <row r="31281" spans="2:9">
      <c r="B31281" s="1"/>
      <c r="C31281" s="29"/>
      <c r="D31281" s="27"/>
      <c r="E31281" s="27"/>
      <c r="F31281" s="27"/>
      <c r="G31281" s="1"/>
      <c r="H31281" s="1"/>
      <c r="I31281" s="1"/>
    </row>
    <row r="31282" spans="2:9">
      <c r="B31282" s="1"/>
      <c r="C31282" s="29"/>
      <c r="D31282" s="27"/>
      <c r="E31282" s="27"/>
      <c r="F31282" s="27"/>
      <c r="G31282" s="1"/>
      <c r="H31282" s="1"/>
      <c r="I31282" s="1"/>
    </row>
    <row r="31283" spans="2:9">
      <c r="B31283" s="1"/>
      <c r="C31283" s="29"/>
      <c r="D31283" s="27"/>
      <c r="E31283" s="27"/>
      <c r="F31283" s="27"/>
      <c r="G31283" s="1"/>
      <c r="H31283" s="1"/>
      <c r="I31283" s="1"/>
    </row>
    <row r="31284" spans="2:9">
      <c r="B31284" s="1"/>
      <c r="C31284" s="29"/>
      <c r="D31284" s="27"/>
      <c r="E31284" s="27"/>
      <c r="F31284" s="27"/>
      <c r="G31284" s="1"/>
      <c r="H31284" s="1"/>
      <c r="I31284" s="1"/>
    </row>
    <row r="31285" spans="2:9">
      <c r="B31285" s="1"/>
      <c r="C31285" s="29"/>
      <c r="D31285" s="27"/>
      <c r="E31285" s="27"/>
      <c r="F31285" s="27"/>
      <c r="G31285" s="1"/>
      <c r="H31285" s="1"/>
      <c r="I31285" s="1"/>
    </row>
    <row r="31286" spans="2:9">
      <c r="B31286" s="1"/>
      <c r="C31286" s="29"/>
      <c r="D31286" s="27"/>
      <c r="E31286" s="27"/>
      <c r="F31286" s="27"/>
      <c r="G31286" s="1"/>
      <c r="H31286" s="1"/>
      <c r="I31286" s="1"/>
    </row>
    <row r="31287" spans="2:9">
      <c r="B31287" s="1"/>
      <c r="C31287" s="29"/>
      <c r="D31287" s="27"/>
      <c r="E31287" s="27"/>
      <c r="F31287" s="27"/>
      <c r="G31287" s="1"/>
      <c r="H31287" s="1"/>
      <c r="I31287" s="1"/>
    </row>
    <row r="31288" spans="2:9">
      <c r="B31288" s="1"/>
      <c r="C31288" s="29"/>
      <c r="D31288" s="27"/>
      <c r="E31288" s="27"/>
      <c r="F31288" s="27"/>
      <c r="G31288" s="1"/>
      <c r="H31288" s="1"/>
      <c r="I31288" s="1"/>
    </row>
    <row r="31289" spans="2:9">
      <c r="B31289" s="1"/>
      <c r="C31289" s="29"/>
      <c r="D31289" s="27"/>
      <c r="E31289" s="27"/>
      <c r="F31289" s="27"/>
      <c r="G31289" s="1"/>
      <c r="H31289" s="1"/>
      <c r="I31289" s="1"/>
    </row>
    <row r="31290" spans="2:9">
      <c r="B31290" s="1"/>
      <c r="C31290" s="29"/>
      <c r="D31290" s="27"/>
      <c r="E31290" s="27"/>
      <c r="F31290" s="27"/>
      <c r="G31290" s="1"/>
      <c r="H31290" s="1"/>
      <c r="I31290" s="1"/>
    </row>
    <row r="31291" spans="2:9">
      <c r="B31291" s="1"/>
      <c r="C31291" s="29"/>
      <c r="D31291" s="27"/>
      <c r="E31291" s="27"/>
      <c r="F31291" s="27"/>
      <c r="G31291" s="1"/>
      <c r="H31291" s="1"/>
      <c r="I31291" s="1"/>
    </row>
    <row r="31292" spans="2:9">
      <c r="B31292" s="1"/>
      <c r="C31292" s="29"/>
      <c r="D31292" s="27"/>
      <c r="E31292" s="27"/>
      <c r="F31292" s="27"/>
      <c r="G31292" s="1"/>
      <c r="H31292" s="1"/>
      <c r="I31292" s="1"/>
    </row>
    <row r="31293" spans="2:9">
      <c r="B31293" s="1"/>
      <c r="C31293" s="29"/>
      <c r="D31293" s="27"/>
      <c r="E31293" s="27"/>
      <c r="F31293" s="27"/>
      <c r="G31293" s="1"/>
      <c r="H31293" s="1"/>
      <c r="I31293" s="1"/>
    </row>
    <row r="31294" spans="2:9">
      <c r="B31294" s="1"/>
      <c r="C31294" s="29"/>
      <c r="D31294" s="27"/>
      <c r="E31294" s="27"/>
      <c r="F31294" s="27"/>
      <c r="G31294" s="1"/>
      <c r="H31294" s="1"/>
      <c r="I31294" s="1"/>
    </row>
    <row r="31295" spans="2:9">
      <c r="B31295" s="1"/>
      <c r="C31295" s="29"/>
      <c r="D31295" s="27"/>
      <c r="E31295" s="27"/>
      <c r="F31295" s="27"/>
      <c r="G31295" s="1"/>
      <c r="H31295" s="1"/>
      <c r="I31295" s="1"/>
    </row>
    <row r="31296" spans="2:9">
      <c r="B31296" s="1"/>
      <c r="C31296" s="29"/>
      <c r="D31296" s="27"/>
      <c r="E31296" s="27"/>
      <c r="F31296" s="27"/>
      <c r="G31296" s="1"/>
      <c r="H31296" s="1"/>
      <c r="I31296" s="1"/>
    </row>
    <row r="31297" spans="2:9">
      <c r="B31297" s="1"/>
      <c r="C31297" s="29"/>
      <c r="D31297" s="27"/>
      <c r="E31297" s="27"/>
      <c r="F31297" s="27"/>
      <c r="G31297" s="1"/>
      <c r="H31297" s="1"/>
      <c r="I31297" s="1"/>
    </row>
    <row r="31298" spans="2:9">
      <c r="B31298" s="1"/>
      <c r="C31298" s="29"/>
      <c r="D31298" s="27"/>
      <c r="E31298" s="27"/>
      <c r="F31298" s="27"/>
      <c r="G31298" s="1"/>
      <c r="H31298" s="1"/>
      <c r="I31298" s="1"/>
    </row>
    <row r="31299" spans="2:9">
      <c r="B31299" s="1"/>
      <c r="C31299" s="29"/>
      <c r="D31299" s="27"/>
      <c r="E31299" s="27"/>
      <c r="F31299" s="27"/>
      <c r="G31299" s="1"/>
      <c r="H31299" s="1"/>
      <c r="I31299" s="1"/>
    </row>
    <row r="31300" spans="2:9">
      <c r="B31300" s="1"/>
      <c r="C31300" s="29"/>
      <c r="D31300" s="27"/>
      <c r="E31300" s="27"/>
      <c r="F31300" s="27"/>
      <c r="G31300" s="1"/>
      <c r="H31300" s="1"/>
      <c r="I31300" s="1"/>
    </row>
    <row r="31301" spans="2:9">
      <c r="B31301" s="1"/>
      <c r="C31301" s="29"/>
      <c r="D31301" s="27"/>
      <c r="E31301" s="27"/>
      <c r="F31301" s="27"/>
      <c r="G31301" s="1"/>
      <c r="H31301" s="1"/>
      <c r="I31301" s="1"/>
    </row>
    <row r="31302" spans="2:9">
      <c r="B31302" s="1"/>
      <c r="C31302" s="29"/>
      <c r="D31302" s="27"/>
      <c r="E31302" s="27"/>
      <c r="F31302" s="27"/>
      <c r="G31302" s="1"/>
      <c r="H31302" s="1"/>
      <c r="I31302" s="1"/>
    </row>
    <row r="31303" spans="2:9">
      <c r="B31303" s="1"/>
      <c r="C31303" s="29"/>
      <c r="D31303" s="27"/>
      <c r="E31303" s="27"/>
      <c r="F31303" s="27"/>
      <c r="G31303" s="1"/>
      <c r="H31303" s="1"/>
      <c r="I31303" s="1"/>
    </row>
    <row r="31304" spans="2:9">
      <c r="B31304" s="1"/>
      <c r="C31304" s="29"/>
      <c r="D31304" s="27"/>
      <c r="E31304" s="27"/>
      <c r="F31304" s="27"/>
      <c r="G31304" s="1"/>
      <c r="H31304" s="1"/>
      <c r="I31304" s="1"/>
    </row>
    <row r="31305" spans="2:9">
      <c r="B31305" s="1"/>
      <c r="C31305" s="29"/>
      <c r="D31305" s="27"/>
      <c r="E31305" s="27"/>
      <c r="F31305" s="27"/>
      <c r="G31305" s="1"/>
      <c r="H31305" s="1"/>
      <c r="I31305" s="1"/>
    </row>
    <row r="31306" spans="2:9">
      <c r="B31306" s="1"/>
      <c r="C31306" s="29"/>
      <c r="D31306" s="27"/>
      <c r="E31306" s="27"/>
      <c r="F31306" s="27"/>
      <c r="G31306" s="1"/>
      <c r="H31306" s="1"/>
      <c r="I31306" s="1"/>
    </row>
    <row r="31307" spans="2:9">
      <c r="B31307" s="1"/>
      <c r="C31307" s="29"/>
      <c r="D31307" s="27"/>
      <c r="E31307" s="27"/>
      <c r="F31307" s="27"/>
      <c r="G31307" s="1"/>
      <c r="H31307" s="1"/>
      <c r="I31307" s="1"/>
    </row>
    <row r="31308" spans="2:9">
      <c r="B31308" s="1"/>
      <c r="C31308" s="29"/>
      <c r="D31308" s="27"/>
      <c r="E31308" s="27"/>
      <c r="F31308" s="27"/>
      <c r="G31308" s="1"/>
      <c r="H31308" s="1"/>
      <c r="I31308" s="1"/>
    </row>
    <row r="31309" spans="2:9">
      <c r="B31309" s="1"/>
      <c r="C31309" s="29"/>
      <c r="D31309" s="27"/>
      <c r="E31309" s="27"/>
      <c r="F31309" s="27"/>
      <c r="G31309" s="1"/>
      <c r="H31309" s="1"/>
      <c r="I31309" s="1"/>
    </row>
    <row r="31310" spans="2:9">
      <c r="B31310" s="1"/>
      <c r="C31310" s="29"/>
      <c r="D31310" s="27"/>
      <c r="E31310" s="27"/>
      <c r="F31310" s="27"/>
      <c r="G31310" s="1"/>
      <c r="H31310" s="1"/>
      <c r="I31310" s="1"/>
    </row>
    <row r="31311" spans="2:9">
      <c r="B31311" s="1"/>
      <c r="C31311" s="29"/>
      <c r="D31311" s="27"/>
      <c r="E31311" s="27"/>
      <c r="F31311" s="27"/>
      <c r="G31311" s="1"/>
      <c r="H31311" s="1"/>
      <c r="I31311" s="1"/>
    </row>
    <row r="31312" spans="2:9">
      <c r="B31312" s="1"/>
      <c r="C31312" s="29"/>
      <c r="D31312" s="27"/>
      <c r="E31312" s="27"/>
      <c r="F31312" s="27"/>
      <c r="G31312" s="1"/>
      <c r="H31312" s="1"/>
      <c r="I31312" s="1"/>
    </row>
    <row r="31313" spans="2:9">
      <c r="B31313" s="1"/>
      <c r="C31313" s="29"/>
      <c r="D31313" s="27"/>
      <c r="E31313" s="27"/>
      <c r="F31313" s="27"/>
      <c r="G31313" s="1"/>
      <c r="H31313" s="1"/>
      <c r="I31313" s="1"/>
    </row>
    <row r="31314" spans="2:9">
      <c r="B31314" s="1"/>
      <c r="C31314" s="29"/>
      <c r="D31314" s="27"/>
      <c r="E31314" s="27"/>
      <c r="F31314" s="27"/>
      <c r="G31314" s="1"/>
      <c r="H31314" s="1"/>
      <c r="I31314" s="1"/>
    </row>
    <row r="31315" spans="2:9">
      <c r="B31315" s="1"/>
      <c r="C31315" s="29"/>
      <c r="D31315" s="27"/>
      <c r="E31315" s="27"/>
      <c r="F31315" s="27"/>
      <c r="G31315" s="1"/>
      <c r="H31315" s="1"/>
      <c r="I31315" s="1"/>
    </row>
    <row r="31316" spans="2:9">
      <c r="B31316" s="1"/>
      <c r="C31316" s="29"/>
      <c r="D31316" s="27"/>
      <c r="E31316" s="27"/>
      <c r="F31316" s="27"/>
      <c r="G31316" s="1"/>
      <c r="H31316" s="1"/>
      <c r="I31316" s="1"/>
    </row>
    <row r="31317" spans="2:9">
      <c r="B31317" s="1"/>
      <c r="C31317" s="29"/>
      <c r="D31317" s="27"/>
      <c r="E31317" s="27"/>
      <c r="F31317" s="27"/>
      <c r="G31317" s="1"/>
      <c r="H31317" s="1"/>
      <c r="I31317" s="1"/>
    </row>
    <row r="31318" spans="2:9">
      <c r="B31318" s="1"/>
      <c r="C31318" s="29"/>
      <c r="D31318" s="27"/>
      <c r="E31318" s="27"/>
      <c r="F31318" s="27"/>
      <c r="G31318" s="1"/>
      <c r="H31318" s="1"/>
      <c r="I31318" s="1"/>
    </row>
    <row r="31319" spans="2:9">
      <c r="B31319" s="1"/>
      <c r="C31319" s="29"/>
      <c r="D31319" s="27"/>
      <c r="E31319" s="27"/>
      <c r="F31319" s="27"/>
      <c r="G31319" s="1"/>
      <c r="H31319" s="1"/>
      <c r="I31319" s="1"/>
    </row>
    <row r="31320" spans="2:9">
      <c r="B31320" s="1"/>
      <c r="C31320" s="29"/>
      <c r="D31320" s="27"/>
      <c r="E31320" s="27"/>
      <c r="F31320" s="27"/>
      <c r="G31320" s="1"/>
      <c r="H31320" s="1"/>
      <c r="I31320" s="1"/>
    </row>
    <row r="31321" spans="2:9">
      <c r="B31321" s="1"/>
      <c r="C31321" s="29"/>
      <c r="D31321" s="27"/>
      <c r="E31321" s="27"/>
      <c r="F31321" s="27"/>
      <c r="G31321" s="1"/>
      <c r="H31321" s="1"/>
      <c r="I31321" s="1"/>
    </row>
    <row r="31322" spans="2:9">
      <c r="B31322" s="1"/>
      <c r="C31322" s="29"/>
      <c r="D31322" s="27"/>
      <c r="E31322" s="27"/>
      <c r="F31322" s="27"/>
      <c r="G31322" s="1"/>
      <c r="H31322" s="1"/>
      <c r="I31322" s="1"/>
    </row>
    <row r="31323" spans="2:9">
      <c r="B31323" s="1"/>
      <c r="C31323" s="29"/>
      <c r="D31323" s="27"/>
      <c r="E31323" s="27"/>
      <c r="F31323" s="27"/>
      <c r="G31323" s="1"/>
      <c r="H31323" s="1"/>
      <c r="I31323" s="1"/>
    </row>
    <row r="31324" spans="2:9">
      <c r="B31324" s="1"/>
      <c r="C31324" s="29"/>
      <c r="D31324" s="27"/>
      <c r="E31324" s="27"/>
      <c r="F31324" s="27"/>
      <c r="G31324" s="1"/>
      <c r="H31324" s="1"/>
      <c r="I31324" s="1"/>
    </row>
    <row r="31325" spans="2:9">
      <c r="B31325" s="1"/>
      <c r="C31325" s="29"/>
      <c r="D31325" s="27"/>
      <c r="E31325" s="27"/>
      <c r="F31325" s="27"/>
      <c r="G31325" s="1"/>
      <c r="H31325" s="1"/>
      <c r="I31325" s="1"/>
    </row>
    <row r="31326" spans="2:9">
      <c r="B31326" s="1"/>
      <c r="C31326" s="29"/>
      <c r="D31326" s="27"/>
      <c r="E31326" s="27"/>
      <c r="F31326" s="27"/>
      <c r="G31326" s="1"/>
      <c r="H31326" s="1"/>
      <c r="I31326" s="1"/>
    </row>
    <row r="31327" spans="2:9">
      <c r="B31327" s="1"/>
      <c r="C31327" s="29"/>
      <c r="D31327" s="27"/>
      <c r="E31327" s="27"/>
      <c r="F31327" s="27"/>
      <c r="G31327" s="1"/>
      <c r="H31327" s="1"/>
      <c r="I31327" s="1"/>
    </row>
    <row r="31328" spans="2:9">
      <c r="B31328" s="1"/>
      <c r="C31328" s="29"/>
      <c r="D31328" s="27"/>
      <c r="E31328" s="27"/>
      <c r="F31328" s="27"/>
      <c r="G31328" s="1"/>
      <c r="H31328" s="1"/>
      <c r="I31328" s="1"/>
    </row>
    <row r="31329" spans="2:9">
      <c r="B31329" s="1"/>
      <c r="C31329" s="29"/>
      <c r="D31329" s="27"/>
      <c r="E31329" s="27"/>
      <c r="F31329" s="27"/>
      <c r="G31329" s="1"/>
      <c r="H31329" s="1"/>
      <c r="I31329" s="1"/>
    </row>
    <row r="31330" spans="2:9">
      <c r="B31330" s="1"/>
      <c r="C31330" s="29"/>
      <c r="D31330" s="27"/>
      <c r="E31330" s="27"/>
      <c r="F31330" s="27"/>
      <c r="G31330" s="1"/>
      <c r="H31330" s="1"/>
      <c r="I31330" s="1"/>
    </row>
    <row r="31331" spans="2:9">
      <c r="B31331" s="1"/>
      <c r="C31331" s="29"/>
      <c r="D31331" s="27"/>
      <c r="E31331" s="27"/>
      <c r="F31331" s="27"/>
      <c r="G31331" s="1"/>
      <c r="H31331" s="1"/>
      <c r="I31331" s="1"/>
    </row>
    <row r="31332" spans="2:9">
      <c r="B31332" s="1"/>
      <c r="C31332" s="29"/>
      <c r="D31332" s="27"/>
      <c r="E31332" s="27"/>
      <c r="F31332" s="27"/>
      <c r="G31332" s="1"/>
      <c r="H31332" s="1"/>
      <c r="I31332" s="1"/>
    </row>
    <row r="31333" spans="2:9">
      <c r="B31333" s="1"/>
      <c r="C31333" s="29"/>
      <c r="D31333" s="27"/>
      <c r="E31333" s="27"/>
      <c r="F31333" s="27"/>
      <c r="G31333" s="1"/>
      <c r="H31333" s="1"/>
      <c r="I31333" s="1"/>
    </row>
    <row r="31334" spans="2:9">
      <c r="B31334" s="1"/>
      <c r="C31334" s="29"/>
      <c r="D31334" s="27"/>
      <c r="E31334" s="27"/>
      <c r="F31334" s="27"/>
      <c r="G31334" s="1"/>
      <c r="H31334" s="1"/>
      <c r="I31334" s="1"/>
    </row>
    <row r="31335" spans="2:9">
      <c r="B31335" s="1"/>
      <c r="C31335" s="29"/>
      <c r="D31335" s="27"/>
      <c r="E31335" s="27"/>
      <c r="F31335" s="27"/>
      <c r="G31335" s="1"/>
      <c r="H31335" s="1"/>
      <c r="I31335" s="1"/>
    </row>
    <row r="31336" spans="2:9">
      <c r="B31336" s="1"/>
      <c r="C31336" s="29"/>
      <c r="D31336" s="27"/>
      <c r="E31336" s="27"/>
      <c r="F31336" s="27"/>
      <c r="G31336" s="1"/>
      <c r="H31336" s="1"/>
      <c r="I31336" s="1"/>
    </row>
    <row r="31337" spans="2:9">
      <c r="B31337" s="1"/>
      <c r="C31337" s="29"/>
      <c r="D31337" s="27"/>
      <c r="E31337" s="27"/>
      <c r="F31337" s="27"/>
      <c r="G31337" s="1"/>
      <c r="H31337" s="1"/>
      <c r="I31337" s="1"/>
    </row>
    <row r="31338" spans="2:9">
      <c r="B31338" s="1"/>
      <c r="C31338" s="29"/>
      <c r="D31338" s="27"/>
      <c r="E31338" s="27"/>
      <c r="F31338" s="27"/>
      <c r="G31338" s="1"/>
      <c r="H31338" s="1"/>
      <c r="I31338" s="1"/>
    </row>
    <row r="31339" spans="2:9">
      <c r="B31339" s="1"/>
      <c r="C31339" s="29"/>
      <c r="D31339" s="27"/>
      <c r="E31339" s="27"/>
      <c r="F31339" s="27"/>
      <c r="G31339" s="1"/>
      <c r="H31339" s="1"/>
      <c r="I31339" s="1"/>
    </row>
    <row r="31340" spans="2:9">
      <c r="B31340" s="1"/>
      <c r="C31340" s="29"/>
      <c r="D31340" s="27"/>
      <c r="E31340" s="27"/>
      <c r="F31340" s="27"/>
      <c r="G31340" s="1"/>
      <c r="H31340" s="1"/>
      <c r="I31340" s="1"/>
    </row>
    <row r="31341" spans="2:9">
      <c r="B31341" s="1"/>
      <c r="C31341" s="29"/>
      <c r="D31341" s="27"/>
      <c r="E31341" s="27"/>
      <c r="F31341" s="27"/>
      <c r="G31341" s="1"/>
      <c r="H31341" s="1"/>
      <c r="I31341" s="1"/>
    </row>
    <row r="31342" spans="2:9">
      <c r="B31342" s="1"/>
      <c r="C31342" s="29"/>
      <c r="D31342" s="27"/>
      <c r="E31342" s="27"/>
      <c r="F31342" s="27"/>
      <c r="G31342" s="1"/>
      <c r="H31342" s="1"/>
      <c r="I31342" s="1"/>
    </row>
    <row r="31343" spans="2:9">
      <c r="B31343" s="1"/>
      <c r="C31343" s="29"/>
      <c r="D31343" s="27"/>
      <c r="E31343" s="27"/>
      <c r="F31343" s="27"/>
      <c r="G31343" s="1"/>
      <c r="H31343" s="1"/>
      <c r="I31343" s="1"/>
    </row>
    <row r="31344" spans="2:9">
      <c r="B31344" s="1"/>
      <c r="C31344" s="29"/>
      <c r="D31344" s="27"/>
      <c r="E31344" s="27"/>
      <c r="F31344" s="27"/>
      <c r="G31344" s="1"/>
      <c r="H31344" s="1"/>
      <c r="I31344" s="1"/>
    </row>
    <row r="31345" spans="2:9">
      <c r="B31345" s="1"/>
      <c r="C31345" s="29"/>
      <c r="D31345" s="27"/>
      <c r="E31345" s="27"/>
      <c r="F31345" s="27"/>
      <c r="G31345" s="1"/>
      <c r="H31345" s="1"/>
      <c r="I31345" s="1"/>
    </row>
    <row r="31346" spans="2:9">
      <c r="B31346" s="1"/>
      <c r="C31346" s="29"/>
      <c r="D31346" s="27"/>
      <c r="E31346" s="27"/>
      <c r="F31346" s="27"/>
      <c r="G31346" s="1"/>
      <c r="H31346" s="1"/>
      <c r="I31346" s="1"/>
    </row>
    <row r="31347" spans="2:9">
      <c r="B31347" s="1"/>
      <c r="C31347" s="29"/>
      <c r="D31347" s="27"/>
      <c r="E31347" s="27"/>
      <c r="F31347" s="27"/>
      <c r="G31347" s="1"/>
      <c r="H31347" s="1"/>
      <c r="I31347" s="1"/>
    </row>
    <row r="31348" spans="2:9">
      <c r="B31348" s="1"/>
      <c r="C31348" s="29"/>
      <c r="D31348" s="27"/>
      <c r="E31348" s="27"/>
      <c r="F31348" s="27"/>
      <c r="G31348" s="1"/>
      <c r="H31348" s="1"/>
      <c r="I31348" s="1"/>
    </row>
    <row r="31349" spans="2:9">
      <c r="B31349" s="1"/>
      <c r="C31349" s="29"/>
      <c r="D31349" s="27"/>
      <c r="E31349" s="27"/>
      <c r="F31349" s="27"/>
      <c r="G31349" s="1"/>
      <c r="H31349" s="1"/>
      <c r="I31349" s="1"/>
    </row>
    <row r="31350" spans="2:9">
      <c r="B31350" s="1"/>
      <c r="C31350" s="29"/>
      <c r="D31350" s="27"/>
      <c r="E31350" s="27"/>
      <c r="F31350" s="27"/>
      <c r="G31350" s="1"/>
      <c r="H31350" s="1"/>
      <c r="I31350" s="1"/>
    </row>
    <row r="31351" spans="2:9">
      <c r="B31351" s="1"/>
      <c r="C31351" s="29"/>
      <c r="D31351" s="27"/>
      <c r="E31351" s="27"/>
      <c r="F31351" s="27"/>
      <c r="G31351" s="1"/>
      <c r="H31351" s="1"/>
      <c r="I31351" s="1"/>
    </row>
    <row r="31352" spans="2:9">
      <c r="B31352" s="1"/>
      <c r="C31352" s="29"/>
      <c r="D31352" s="27"/>
      <c r="E31352" s="27"/>
      <c r="F31352" s="27"/>
      <c r="G31352" s="1"/>
      <c r="H31352" s="1"/>
      <c r="I31352" s="1"/>
    </row>
    <row r="31353" spans="2:9">
      <c r="B31353" s="1"/>
      <c r="C31353" s="29"/>
      <c r="D31353" s="27"/>
      <c r="E31353" s="27"/>
      <c r="F31353" s="27"/>
      <c r="G31353" s="1"/>
      <c r="H31353" s="1"/>
      <c r="I31353" s="1"/>
    </row>
    <row r="31354" spans="2:9">
      <c r="B31354" s="1"/>
      <c r="C31354" s="29"/>
      <c r="D31354" s="27"/>
      <c r="E31354" s="27"/>
      <c r="F31354" s="27"/>
      <c r="G31354" s="1"/>
      <c r="H31354" s="1"/>
      <c r="I31354" s="1"/>
    </row>
    <row r="31355" spans="2:9">
      <c r="B31355" s="1"/>
      <c r="C31355" s="29"/>
      <c r="D31355" s="27"/>
      <c r="E31355" s="27"/>
      <c r="F31355" s="27"/>
      <c r="G31355" s="1"/>
      <c r="H31355" s="1"/>
      <c r="I31355" s="1"/>
    </row>
    <row r="31356" spans="2:9">
      <c r="B31356" s="1"/>
      <c r="C31356" s="29"/>
      <c r="D31356" s="27"/>
      <c r="E31356" s="27"/>
      <c r="F31356" s="27"/>
      <c r="G31356" s="1"/>
      <c r="H31356" s="1"/>
      <c r="I31356" s="1"/>
    </row>
    <row r="31357" spans="2:9">
      <c r="B31357" s="1"/>
      <c r="C31357" s="29"/>
      <c r="D31357" s="27"/>
      <c r="E31357" s="27"/>
      <c r="F31357" s="27"/>
      <c r="G31357" s="1"/>
      <c r="H31357" s="1"/>
      <c r="I31357" s="1"/>
    </row>
    <row r="31358" spans="2:9">
      <c r="B31358" s="1"/>
      <c r="C31358" s="29"/>
      <c r="D31358" s="27"/>
      <c r="E31358" s="27"/>
      <c r="F31358" s="27"/>
      <c r="G31358" s="1"/>
      <c r="H31358" s="1"/>
      <c r="I31358" s="1"/>
    </row>
    <row r="31359" spans="2:9">
      <c r="B31359" s="1"/>
      <c r="C31359" s="29"/>
      <c r="D31359" s="27"/>
      <c r="E31359" s="27"/>
      <c r="F31359" s="27"/>
      <c r="G31359" s="1"/>
      <c r="H31359" s="1"/>
      <c r="I31359" s="1"/>
    </row>
    <row r="31360" spans="2:9">
      <c r="B31360" s="1"/>
      <c r="C31360" s="29"/>
      <c r="D31360" s="27"/>
      <c r="E31360" s="27"/>
      <c r="F31360" s="27"/>
      <c r="G31360" s="1"/>
      <c r="H31360" s="1"/>
      <c r="I31360" s="1"/>
    </row>
    <row r="31361" spans="2:9">
      <c r="B31361" s="1"/>
      <c r="C31361" s="29"/>
      <c r="D31361" s="27"/>
      <c r="E31361" s="27"/>
      <c r="F31361" s="27"/>
      <c r="G31361" s="1"/>
      <c r="H31361" s="1"/>
      <c r="I31361" s="1"/>
    </row>
    <row r="31362" spans="2:9">
      <c r="B31362" s="1"/>
      <c r="C31362" s="29"/>
      <c r="D31362" s="27"/>
      <c r="E31362" s="27"/>
      <c r="F31362" s="27"/>
      <c r="G31362" s="1"/>
      <c r="H31362" s="1"/>
      <c r="I31362" s="1"/>
    </row>
    <row r="31363" spans="2:9">
      <c r="B31363" s="1"/>
      <c r="C31363" s="29"/>
      <c r="D31363" s="27"/>
      <c r="E31363" s="27"/>
      <c r="F31363" s="27"/>
      <c r="G31363" s="1"/>
      <c r="H31363" s="1"/>
      <c r="I31363" s="1"/>
    </row>
    <row r="31364" spans="2:9">
      <c r="B31364" s="1"/>
      <c r="C31364" s="29"/>
      <c r="D31364" s="27"/>
      <c r="E31364" s="27"/>
      <c r="F31364" s="27"/>
      <c r="G31364" s="1"/>
      <c r="H31364" s="1"/>
      <c r="I31364" s="1"/>
    </row>
    <row r="31365" spans="2:9">
      <c r="B31365" s="1"/>
      <c r="C31365" s="29"/>
      <c r="D31365" s="27"/>
      <c r="E31365" s="27"/>
      <c r="F31365" s="27"/>
      <c r="G31365" s="1"/>
      <c r="H31365" s="1"/>
      <c r="I31365" s="1"/>
    </row>
    <row r="31366" spans="2:9">
      <c r="B31366" s="1"/>
      <c r="C31366" s="29"/>
      <c r="D31366" s="27"/>
      <c r="E31366" s="27"/>
      <c r="F31366" s="27"/>
      <c r="G31366" s="1"/>
      <c r="H31366" s="1"/>
      <c r="I31366" s="1"/>
    </row>
    <row r="31367" spans="2:9">
      <c r="B31367" s="1"/>
      <c r="C31367" s="29"/>
      <c r="D31367" s="27"/>
      <c r="E31367" s="27"/>
      <c r="F31367" s="27"/>
      <c r="G31367" s="1"/>
      <c r="H31367" s="1"/>
      <c r="I31367" s="1"/>
    </row>
    <row r="31368" spans="2:9">
      <c r="B31368" s="1"/>
      <c r="C31368" s="29"/>
      <c r="D31368" s="27"/>
      <c r="E31368" s="27"/>
      <c r="F31368" s="27"/>
      <c r="G31368" s="1"/>
      <c r="H31368" s="1"/>
      <c r="I31368" s="1"/>
    </row>
    <row r="31369" spans="2:9">
      <c r="B31369" s="1"/>
      <c r="C31369" s="29"/>
      <c r="D31369" s="27"/>
      <c r="E31369" s="27"/>
      <c r="F31369" s="27"/>
      <c r="G31369" s="1"/>
      <c r="H31369" s="1"/>
      <c r="I31369" s="1"/>
    </row>
    <row r="31370" spans="2:9">
      <c r="B31370" s="1"/>
      <c r="C31370" s="29"/>
      <c r="D31370" s="27"/>
      <c r="E31370" s="27"/>
      <c r="F31370" s="27"/>
      <c r="G31370" s="1"/>
      <c r="H31370" s="1"/>
      <c r="I31370" s="1"/>
    </row>
    <row r="31371" spans="2:9">
      <c r="B31371" s="1"/>
      <c r="C31371" s="29"/>
      <c r="D31371" s="27"/>
      <c r="E31371" s="27"/>
      <c r="F31371" s="27"/>
      <c r="G31371" s="1"/>
      <c r="H31371" s="1"/>
      <c r="I31371" s="1"/>
    </row>
    <row r="31372" spans="2:9">
      <c r="B31372" s="1"/>
      <c r="C31372" s="29"/>
      <c r="D31372" s="27"/>
      <c r="E31372" s="27"/>
      <c r="F31372" s="27"/>
      <c r="G31372" s="1"/>
      <c r="H31372" s="1"/>
      <c r="I31372" s="1"/>
    </row>
    <row r="31373" spans="2:9">
      <c r="B31373" s="1"/>
      <c r="C31373" s="29"/>
      <c r="D31373" s="27"/>
      <c r="E31373" s="27"/>
      <c r="F31373" s="27"/>
      <c r="G31373" s="1"/>
      <c r="H31373" s="1"/>
      <c r="I31373" s="1"/>
    </row>
    <row r="31374" spans="2:9">
      <c r="B31374" s="1"/>
      <c r="C31374" s="29"/>
      <c r="D31374" s="27"/>
      <c r="E31374" s="27"/>
      <c r="F31374" s="27"/>
      <c r="G31374" s="1"/>
      <c r="H31374" s="1"/>
      <c r="I31374" s="1"/>
    </row>
    <row r="31375" spans="2:9">
      <c r="B31375" s="1"/>
      <c r="C31375" s="29"/>
      <c r="D31375" s="27"/>
      <c r="E31375" s="27"/>
      <c r="F31375" s="27"/>
      <c r="G31375" s="1"/>
      <c r="H31375" s="1"/>
      <c r="I31375" s="1"/>
    </row>
    <row r="31376" spans="2:9">
      <c r="B31376" s="1"/>
      <c r="C31376" s="29"/>
      <c r="D31376" s="27"/>
      <c r="E31376" s="27"/>
      <c r="F31376" s="27"/>
      <c r="G31376" s="1"/>
      <c r="H31376" s="1"/>
      <c r="I31376" s="1"/>
    </row>
    <row r="31377" spans="2:9">
      <c r="B31377" s="1"/>
      <c r="C31377" s="29"/>
      <c r="D31377" s="27"/>
      <c r="E31377" s="27"/>
      <c r="F31377" s="27"/>
      <c r="G31377" s="1"/>
      <c r="H31377" s="1"/>
      <c r="I31377" s="1"/>
    </row>
    <row r="31378" spans="2:9">
      <c r="B31378" s="1"/>
      <c r="C31378" s="29"/>
      <c r="D31378" s="27"/>
      <c r="E31378" s="27"/>
      <c r="F31378" s="27"/>
      <c r="G31378" s="1"/>
      <c r="H31378" s="1"/>
      <c r="I31378" s="1"/>
    </row>
    <row r="31379" spans="2:9">
      <c r="B31379" s="1"/>
      <c r="C31379" s="29"/>
      <c r="D31379" s="27"/>
      <c r="E31379" s="27"/>
      <c r="F31379" s="27"/>
      <c r="G31379" s="1"/>
      <c r="H31379" s="1"/>
      <c r="I31379" s="1"/>
    </row>
    <row r="31380" spans="2:9">
      <c r="B31380" s="1"/>
      <c r="C31380" s="29"/>
      <c r="D31380" s="27"/>
      <c r="E31380" s="27"/>
      <c r="F31380" s="27"/>
      <c r="G31380" s="1"/>
      <c r="H31380" s="1"/>
      <c r="I31380" s="1"/>
    </row>
    <row r="31381" spans="2:9">
      <c r="B31381" s="1"/>
      <c r="C31381" s="29"/>
      <c r="D31381" s="27"/>
      <c r="E31381" s="27"/>
      <c r="F31381" s="27"/>
      <c r="G31381" s="1"/>
      <c r="H31381" s="1"/>
      <c r="I31381" s="1"/>
    </row>
    <row r="31382" spans="2:9">
      <c r="B31382" s="1"/>
      <c r="C31382" s="29"/>
      <c r="D31382" s="27"/>
      <c r="E31382" s="27"/>
      <c r="F31382" s="27"/>
      <c r="G31382" s="1"/>
      <c r="H31382" s="1"/>
      <c r="I31382" s="1"/>
    </row>
    <row r="31383" spans="2:9">
      <c r="B31383" s="1"/>
      <c r="C31383" s="29"/>
      <c r="D31383" s="27"/>
      <c r="E31383" s="27"/>
      <c r="F31383" s="27"/>
      <c r="G31383" s="1"/>
      <c r="H31383" s="1"/>
      <c r="I31383" s="1"/>
    </row>
    <row r="31384" spans="2:9">
      <c r="B31384" s="1"/>
      <c r="C31384" s="29"/>
      <c r="D31384" s="27"/>
      <c r="E31384" s="27"/>
      <c r="F31384" s="27"/>
      <c r="G31384" s="1"/>
      <c r="H31384" s="1"/>
      <c r="I31384" s="1"/>
    </row>
    <row r="31385" spans="2:9">
      <c r="B31385" s="1"/>
      <c r="C31385" s="29"/>
      <c r="D31385" s="27"/>
      <c r="E31385" s="27"/>
      <c r="F31385" s="27"/>
      <c r="G31385" s="1"/>
      <c r="H31385" s="1"/>
      <c r="I31385" s="1"/>
    </row>
    <row r="31386" spans="2:9">
      <c r="B31386" s="1"/>
      <c r="C31386" s="29"/>
      <c r="D31386" s="27"/>
      <c r="E31386" s="27"/>
      <c r="F31386" s="27"/>
      <c r="G31386" s="1"/>
      <c r="H31386" s="1"/>
      <c r="I31386" s="1"/>
    </row>
    <row r="31387" spans="2:9">
      <c r="B31387" s="1"/>
      <c r="C31387" s="29"/>
      <c r="D31387" s="27"/>
      <c r="E31387" s="27"/>
      <c r="F31387" s="27"/>
      <c r="G31387" s="1"/>
      <c r="H31387" s="1"/>
      <c r="I31387" s="1"/>
    </row>
    <row r="31388" spans="2:9">
      <c r="B31388" s="1"/>
      <c r="C31388" s="29"/>
      <c r="D31388" s="27"/>
      <c r="E31388" s="27"/>
      <c r="F31388" s="27"/>
      <c r="G31388" s="1"/>
      <c r="H31388" s="1"/>
      <c r="I31388" s="1"/>
    </row>
    <row r="31389" spans="2:9">
      <c r="B31389" s="1"/>
      <c r="C31389" s="29"/>
      <c r="D31389" s="27"/>
      <c r="E31389" s="27"/>
      <c r="F31389" s="27"/>
      <c r="G31389" s="1"/>
      <c r="H31389" s="1"/>
      <c r="I31389" s="1"/>
    </row>
    <row r="31390" spans="2:9">
      <c r="B31390" s="1"/>
      <c r="C31390" s="29"/>
      <c r="D31390" s="27"/>
      <c r="E31390" s="27"/>
      <c r="F31390" s="27"/>
      <c r="G31390" s="1"/>
      <c r="H31390" s="1"/>
      <c r="I31390" s="1"/>
    </row>
    <row r="31391" spans="2:9">
      <c r="B31391" s="1"/>
      <c r="C31391" s="29"/>
      <c r="D31391" s="27"/>
      <c r="E31391" s="27"/>
      <c r="F31391" s="27"/>
      <c r="G31391" s="1"/>
      <c r="H31391" s="1"/>
      <c r="I31391" s="1"/>
    </row>
    <row r="31392" spans="2:9">
      <c r="B31392" s="1"/>
      <c r="C31392" s="29"/>
      <c r="D31392" s="27"/>
      <c r="E31392" s="27"/>
      <c r="F31392" s="27"/>
      <c r="G31392" s="1"/>
      <c r="H31392" s="1"/>
      <c r="I31392" s="1"/>
    </row>
    <row r="31393" spans="2:9">
      <c r="B31393" s="1"/>
      <c r="C31393" s="29"/>
      <c r="D31393" s="27"/>
      <c r="E31393" s="27"/>
      <c r="F31393" s="27"/>
      <c r="G31393" s="1"/>
      <c r="H31393" s="1"/>
      <c r="I31393" s="1"/>
    </row>
    <row r="31394" spans="2:9">
      <c r="B31394" s="1"/>
      <c r="C31394" s="29"/>
      <c r="D31394" s="27"/>
      <c r="E31394" s="27"/>
      <c r="F31394" s="27"/>
      <c r="G31394" s="1"/>
      <c r="H31394" s="1"/>
      <c r="I31394" s="1"/>
    </row>
    <row r="31395" spans="2:9">
      <c r="B31395" s="1"/>
      <c r="C31395" s="29"/>
      <c r="D31395" s="27"/>
      <c r="E31395" s="27"/>
      <c r="F31395" s="27"/>
      <c r="G31395" s="1"/>
      <c r="H31395" s="1"/>
      <c r="I31395" s="1"/>
    </row>
    <row r="31396" spans="2:9">
      <c r="B31396" s="1"/>
      <c r="C31396" s="29"/>
      <c r="D31396" s="27"/>
      <c r="E31396" s="27"/>
      <c r="F31396" s="27"/>
      <c r="G31396" s="1"/>
      <c r="H31396" s="1"/>
      <c r="I31396" s="1"/>
    </row>
    <row r="31397" spans="2:9">
      <c r="B31397" s="1"/>
      <c r="C31397" s="29"/>
      <c r="D31397" s="27"/>
      <c r="E31397" s="27"/>
      <c r="F31397" s="27"/>
      <c r="G31397" s="1"/>
      <c r="H31397" s="1"/>
      <c r="I31397" s="1"/>
    </row>
    <row r="31398" spans="2:9">
      <c r="B31398" s="1"/>
      <c r="C31398" s="29"/>
      <c r="D31398" s="27"/>
      <c r="E31398" s="27"/>
      <c r="F31398" s="27"/>
      <c r="G31398" s="1"/>
      <c r="H31398" s="1"/>
      <c r="I31398" s="1"/>
    </row>
    <row r="31399" spans="2:9">
      <c r="B31399" s="1"/>
      <c r="C31399" s="29"/>
      <c r="D31399" s="27"/>
      <c r="E31399" s="27"/>
      <c r="F31399" s="27"/>
      <c r="G31399" s="1"/>
      <c r="H31399" s="1"/>
      <c r="I31399" s="1"/>
    </row>
    <row r="31400" spans="2:9">
      <c r="B31400" s="1"/>
      <c r="C31400" s="29"/>
      <c r="D31400" s="27"/>
      <c r="E31400" s="27"/>
      <c r="F31400" s="27"/>
      <c r="G31400" s="1"/>
      <c r="H31400" s="1"/>
      <c r="I31400" s="1"/>
    </row>
    <row r="31401" spans="2:9">
      <c r="B31401" s="1"/>
      <c r="C31401" s="29"/>
      <c r="D31401" s="27"/>
      <c r="E31401" s="27"/>
      <c r="F31401" s="27"/>
      <c r="G31401" s="1"/>
      <c r="H31401" s="1"/>
      <c r="I31401" s="1"/>
    </row>
    <row r="31402" spans="2:9">
      <c r="B31402" s="1"/>
      <c r="C31402" s="29"/>
      <c r="D31402" s="27"/>
      <c r="E31402" s="27"/>
      <c r="F31402" s="27"/>
      <c r="G31402" s="1"/>
      <c r="H31402" s="1"/>
      <c r="I31402" s="1"/>
    </row>
    <row r="31403" spans="2:9">
      <c r="B31403" s="1"/>
      <c r="C31403" s="29"/>
      <c r="D31403" s="27"/>
      <c r="E31403" s="27"/>
      <c r="F31403" s="27"/>
      <c r="G31403" s="1"/>
      <c r="H31403" s="1"/>
      <c r="I31403" s="1"/>
    </row>
    <row r="31404" spans="2:9">
      <c r="B31404" s="1"/>
      <c r="C31404" s="29"/>
      <c r="D31404" s="27"/>
      <c r="E31404" s="27"/>
      <c r="F31404" s="27"/>
      <c r="G31404" s="1"/>
      <c r="H31404" s="1"/>
      <c r="I31404" s="1"/>
    </row>
    <row r="31405" spans="2:9">
      <c r="B31405" s="1"/>
      <c r="C31405" s="29"/>
      <c r="D31405" s="27"/>
      <c r="E31405" s="27"/>
      <c r="F31405" s="27"/>
      <c r="G31405" s="1"/>
      <c r="H31405" s="1"/>
      <c r="I31405" s="1"/>
    </row>
    <row r="31406" spans="2:9">
      <c r="B31406" s="1"/>
      <c r="C31406" s="29"/>
      <c r="D31406" s="27"/>
      <c r="E31406" s="27"/>
      <c r="F31406" s="27"/>
      <c r="G31406" s="1"/>
      <c r="H31406" s="1"/>
      <c r="I31406" s="1"/>
    </row>
    <row r="31407" spans="2:9">
      <c r="B31407" s="1"/>
      <c r="C31407" s="29"/>
      <c r="D31407" s="27"/>
      <c r="E31407" s="27"/>
      <c r="F31407" s="27"/>
      <c r="G31407" s="1"/>
      <c r="H31407" s="1"/>
      <c r="I31407" s="1"/>
    </row>
    <row r="31408" spans="2:9">
      <c r="B31408" s="1"/>
      <c r="C31408" s="29"/>
      <c r="D31408" s="27"/>
      <c r="E31408" s="27"/>
      <c r="F31408" s="27"/>
      <c r="G31408" s="1"/>
      <c r="H31408" s="1"/>
      <c r="I31408" s="1"/>
    </row>
    <row r="31409" spans="2:9">
      <c r="B31409" s="1"/>
      <c r="C31409" s="29"/>
      <c r="D31409" s="27"/>
      <c r="E31409" s="27"/>
      <c r="F31409" s="27"/>
      <c r="G31409" s="1"/>
      <c r="H31409" s="1"/>
      <c r="I31409" s="1"/>
    </row>
    <row r="31410" spans="2:9">
      <c r="B31410" s="1"/>
      <c r="C31410" s="29"/>
      <c r="D31410" s="27"/>
      <c r="E31410" s="27"/>
      <c r="F31410" s="27"/>
      <c r="G31410" s="1"/>
      <c r="H31410" s="1"/>
      <c r="I31410" s="1"/>
    </row>
    <row r="31411" spans="2:9">
      <c r="B31411" s="1"/>
      <c r="C31411" s="29"/>
      <c r="D31411" s="27"/>
      <c r="E31411" s="27"/>
      <c r="F31411" s="27"/>
      <c r="G31411" s="1"/>
      <c r="H31411" s="1"/>
      <c r="I31411" s="1"/>
    </row>
    <row r="31412" spans="2:9">
      <c r="B31412" s="1"/>
      <c r="C31412" s="29"/>
      <c r="D31412" s="27"/>
      <c r="E31412" s="27"/>
      <c r="F31412" s="27"/>
      <c r="G31412" s="1"/>
      <c r="H31412" s="1"/>
      <c r="I31412" s="1"/>
    </row>
    <row r="31413" spans="2:9">
      <c r="B31413" s="1"/>
      <c r="C31413" s="29"/>
      <c r="D31413" s="27"/>
      <c r="E31413" s="27"/>
      <c r="F31413" s="27"/>
      <c r="G31413" s="1"/>
      <c r="H31413" s="1"/>
      <c r="I31413" s="1"/>
    </row>
    <row r="31414" spans="2:9">
      <c r="B31414" s="1"/>
      <c r="C31414" s="29"/>
      <c r="D31414" s="27"/>
      <c r="E31414" s="27"/>
      <c r="F31414" s="27"/>
      <c r="G31414" s="1"/>
      <c r="H31414" s="1"/>
      <c r="I31414" s="1"/>
    </row>
    <row r="31415" spans="2:9">
      <c r="B31415" s="1"/>
      <c r="C31415" s="29"/>
      <c r="D31415" s="27"/>
      <c r="E31415" s="27"/>
      <c r="F31415" s="27"/>
      <c r="G31415" s="1"/>
      <c r="H31415" s="1"/>
      <c r="I31415" s="1"/>
    </row>
    <row r="31416" spans="2:9">
      <c r="B31416" s="1"/>
      <c r="C31416" s="29"/>
      <c r="D31416" s="27"/>
      <c r="E31416" s="27"/>
      <c r="F31416" s="27"/>
      <c r="G31416" s="1"/>
      <c r="H31416" s="1"/>
      <c r="I31416" s="1"/>
    </row>
    <row r="31417" spans="2:9">
      <c r="B31417" s="1"/>
      <c r="C31417" s="29"/>
      <c r="D31417" s="27"/>
      <c r="E31417" s="27"/>
      <c r="F31417" s="27"/>
      <c r="G31417" s="1"/>
      <c r="H31417" s="1"/>
      <c r="I31417" s="1"/>
    </row>
    <row r="31418" spans="2:9">
      <c r="B31418" s="1"/>
      <c r="C31418" s="29"/>
      <c r="D31418" s="27"/>
      <c r="E31418" s="27"/>
      <c r="F31418" s="27"/>
      <c r="G31418" s="1"/>
      <c r="H31418" s="1"/>
      <c r="I31418" s="1"/>
    </row>
    <row r="31419" spans="2:9">
      <c r="B31419" s="1"/>
      <c r="C31419" s="29"/>
      <c r="D31419" s="27"/>
      <c r="E31419" s="27"/>
      <c r="F31419" s="27"/>
      <c r="G31419" s="1"/>
      <c r="H31419" s="1"/>
      <c r="I31419" s="1"/>
    </row>
    <row r="31420" spans="2:9">
      <c r="B31420" s="1"/>
      <c r="C31420" s="29"/>
      <c r="D31420" s="27"/>
      <c r="E31420" s="27"/>
      <c r="F31420" s="27"/>
      <c r="G31420" s="1"/>
      <c r="H31420" s="1"/>
      <c r="I31420" s="1"/>
    </row>
    <row r="31421" spans="2:9">
      <c r="B31421" s="1"/>
      <c r="C31421" s="29"/>
      <c r="D31421" s="27"/>
      <c r="E31421" s="27"/>
      <c r="F31421" s="27"/>
      <c r="G31421" s="1"/>
      <c r="H31421" s="1"/>
      <c r="I31421" s="1"/>
    </row>
    <row r="31422" spans="2:9">
      <c r="B31422" s="1"/>
      <c r="C31422" s="29"/>
      <c r="D31422" s="27"/>
      <c r="E31422" s="27"/>
      <c r="F31422" s="27"/>
      <c r="G31422" s="1"/>
      <c r="H31422" s="1"/>
      <c r="I31422" s="1"/>
    </row>
    <row r="31423" spans="2:9">
      <c r="B31423" s="1"/>
      <c r="C31423" s="29"/>
      <c r="D31423" s="27"/>
      <c r="E31423" s="27"/>
      <c r="F31423" s="27"/>
      <c r="G31423" s="1"/>
      <c r="H31423" s="1"/>
      <c r="I31423" s="1"/>
    </row>
    <row r="31424" spans="2:9">
      <c r="B31424" s="1"/>
      <c r="C31424" s="29"/>
      <c r="D31424" s="27"/>
      <c r="E31424" s="27"/>
      <c r="F31424" s="27"/>
      <c r="G31424" s="1"/>
      <c r="H31424" s="1"/>
      <c r="I31424" s="1"/>
    </row>
    <row r="31425" spans="2:9">
      <c r="B31425" s="1"/>
      <c r="C31425" s="29"/>
      <c r="D31425" s="27"/>
      <c r="E31425" s="27"/>
      <c r="F31425" s="27"/>
      <c r="G31425" s="1"/>
      <c r="H31425" s="1"/>
      <c r="I31425" s="1"/>
    </row>
    <row r="31426" spans="2:9">
      <c r="B31426" s="1"/>
      <c r="C31426" s="29"/>
      <c r="D31426" s="27"/>
      <c r="E31426" s="27"/>
      <c r="F31426" s="27"/>
      <c r="G31426" s="1"/>
      <c r="H31426" s="1"/>
      <c r="I31426" s="1"/>
    </row>
    <row r="31427" spans="2:9">
      <c r="B31427" s="1"/>
      <c r="C31427" s="29"/>
      <c r="D31427" s="27"/>
      <c r="E31427" s="27"/>
      <c r="F31427" s="27"/>
      <c r="G31427" s="1"/>
      <c r="H31427" s="1"/>
      <c r="I31427" s="1"/>
    </row>
    <row r="31428" spans="2:9">
      <c r="B31428" s="1"/>
      <c r="C31428" s="29"/>
      <c r="D31428" s="27"/>
      <c r="E31428" s="27"/>
      <c r="F31428" s="27"/>
      <c r="G31428" s="1"/>
      <c r="H31428" s="1"/>
      <c r="I31428" s="1"/>
    </row>
    <row r="31429" spans="2:9">
      <c r="B31429" s="1"/>
      <c r="C31429" s="29"/>
      <c r="D31429" s="27"/>
      <c r="E31429" s="27"/>
      <c r="F31429" s="27"/>
      <c r="G31429" s="1"/>
      <c r="H31429" s="1"/>
      <c r="I31429" s="1"/>
    </row>
    <row r="31430" spans="2:9">
      <c r="B31430" s="1"/>
      <c r="C31430" s="29"/>
      <c r="D31430" s="27"/>
      <c r="E31430" s="27"/>
      <c r="F31430" s="27"/>
      <c r="G31430" s="1"/>
      <c r="H31430" s="1"/>
      <c r="I31430" s="1"/>
    </row>
    <row r="31431" spans="2:9">
      <c r="B31431" s="1"/>
      <c r="C31431" s="29"/>
      <c r="D31431" s="27"/>
      <c r="E31431" s="27"/>
      <c r="F31431" s="27"/>
      <c r="G31431" s="1"/>
      <c r="H31431" s="1"/>
      <c r="I31431" s="1"/>
    </row>
    <row r="31432" spans="2:9">
      <c r="B31432" s="1"/>
      <c r="C31432" s="29"/>
      <c r="D31432" s="27"/>
      <c r="E31432" s="27"/>
      <c r="F31432" s="27"/>
      <c r="G31432" s="1"/>
      <c r="H31432" s="1"/>
      <c r="I31432" s="1"/>
    </row>
    <row r="31433" spans="2:9">
      <c r="B31433" s="1"/>
      <c r="C31433" s="29"/>
      <c r="D31433" s="27"/>
      <c r="E31433" s="27"/>
      <c r="F31433" s="27"/>
      <c r="G31433" s="1"/>
      <c r="H31433" s="1"/>
      <c r="I31433" s="1"/>
    </row>
    <row r="31434" spans="2:9">
      <c r="B31434" s="1"/>
      <c r="C31434" s="29"/>
      <c r="D31434" s="27"/>
      <c r="E31434" s="27"/>
      <c r="F31434" s="27"/>
      <c r="G31434" s="1"/>
      <c r="H31434" s="1"/>
      <c r="I31434" s="1"/>
    </row>
    <row r="31435" spans="2:9">
      <c r="B31435" s="1"/>
      <c r="C31435" s="29"/>
      <c r="D31435" s="27"/>
      <c r="E31435" s="27"/>
      <c r="F31435" s="27"/>
      <c r="G31435" s="1"/>
      <c r="H31435" s="1"/>
      <c r="I31435" s="1"/>
    </row>
    <row r="31436" spans="2:9">
      <c r="B31436" s="1"/>
      <c r="C31436" s="29"/>
      <c r="D31436" s="27"/>
      <c r="E31436" s="27"/>
      <c r="F31436" s="27"/>
      <c r="G31436" s="1"/>
      <c r="H31436" s="1"/>
      <c r="I31436" s="1"/>
    </row>
    <row r="31437" spans="2:9">
      <c r="B31437" s="1"/>
      <c r="C31437" s="29"/>
      <c r="D31437" s="27"/>
      <c r="E31437" s="27"/>
      <c r="F31437" s="27"/>
      <c r="G31437" s="1"/>
      <c r="H31437" s="1"/>
      <c r="I31437" s="1"/>
    </row>
    <row r="31438" spans="2:9">
      <c r="B31438" s="1"/>
      <c r="C31438" s="29"/>
      <c r="D31438" s="27"/>
      <c r="E31438" s="27"/>
      <c r="F31438" s="27"/>
      <c r="G31438" s="1"/>
      <c r="H31438" s="1"/>
      <c r="I31438" s="1"/>
    </row>
    <row r="31439" spans="2:9">
      <c r="B31439" s="1"/>
      <c r="C31439" s="29"/>
      <c r="D31439" s="27"/>
      <c r="E31439" s="27"/>
      <c r="F31439" s="27"/>
      <c r="G31439" s="1"/>
      <c r="H31439" s="1"/>
      <c r="I31439" s="1"/>
    </row>
    <row r="31440" spans="2:9">
      <c r="B31440" s="1"/>
      <c r="C31440" s="29"/>
      <c r="D31440" s="27"/>
      <c r="E31440" s="27"/>
      <c r="F31440" s="27"/>
      <c r="G31440" s="1"/>
      <c r="H31440" s="1"/>
      <c r="I31440" s="1"/>
    </row>
    <row r="31441" spans="2:9">
      <c r="B31441" s="1"/>
      <c r="C31441" s="29"/>
      <c r="D31441" s="27"/>
      <c r="E31441" s="27"/>
      <c r="F31441" s="27"/>
      <c r="G31441" s="1"/>
      <c r="H31441" s="1"/>
      <c r="I31441" s="1"/>
    </row>
    <row r="31442" spans="2:9">
      <c r="B31442" s="1"/>
      <c r="C31442" s="29"/>
      <c r="D31442" s="27"/>
      <c r="E31442" s="27"/>
      <c r="F31442" s="27"/>
      <c r="G31442" s="1"/>
      <c r="H31442" s="1"/>
      <c r="I31442" s="1"/>
    </row>
    <row r="31443" spans="2:9">
      <c r="B31443" s="1"/>
      <c r="C31443" s="29"/>
      <c r="D31443" s="27"/>
      <c r="E31443" s="27"/>
      <c r="F31443" s="27"/>
      <c r="G31443" s="1"/>
      <c r="H31443" s="1"/>
      <c r="I31443" s="1"/>
    </row>
    <row r="31444" spans="2:9">
      <c r="B31444" s="1"/>
      <c r="C31444" s="29"/>
      <c r="D31444" s="27"/>
      <c r="E31444" s="27"/>
      <c r="F31444" s="27"/>
      <c r="G31444" s="1"/>
      <c r="H31444" s="1"/>
      <c r="I31444" s="1"/>
    </row>
    <row r="31445" spans="2:9">
      <c r="B31445" s="1"/>
      <c r="C31445" s="29"/>
      <c r="D31445" s="27"/>
      <c r="E31445" s="27"/>
      <c r="F31445" s="27"/>
      <c r="G31445" s="1"/>
      <c r="H31445" s="1"/>
      <c r="I31445" s="1"/>
    </row>
    <row r="31446" spans="2:9">
      <c r="B31446" s="1"/>
      <c r="C31446" s="29"/>
      <c r="D31446" s="27"/>
      <c r="E31446" s="27"/>
      <c r="F31446" s="27"/>
      <c r="G31446" s="1"/>
      <c r="H31446" s="1"/>
      <c r="I31446" s="1"/>
    </row>
    <row r="31447" spans="2:9">
      <c r="B31447" s="1"/>
      <c r="C31447" s="29"/>
      <c r="D31447" s="27"/>
      <c r="E31447" s="27"/>
      <c r="F31447" s="27"/>
      <c r="G31447" s="1"/>
      <c r="H31447" s="1"/>
      <c r="I31447" s="1"/>
    </row>
    <row r="31448" spans="2:9">
      <c r="B31448" s="1"/>
      <c r="C31448" s="29"/>
      <c r="D31448" s="27"/>
      <c r="E31448" s="27"/>
      <c r="F31448" s="27"/>
      <c r="G31448" s="1"/>
      <c r="H31448" s="1"/>
      <c r="I31448" s="1"/>
    </row>
    <row r="31449" spans="2:9">
      <c r="B31449" s="1"/>
      <c r="C31449" s="29"/>
      <c r="D31449" s="27"/>
      <c r="E31449" s="27"/>
      <c r="F31449" s="27"/>
      <c r="G31449" s="1"/>
      <c r="H31449" s="1"/>
      <c r="I31449" s="1"/>
    </row>
    <row r="31450" spans="2:9">
      <c r="B31450" s="1"/>
      <c r="C31450" s="29"/>
      <c r="D31450" s="27"/>
      <c r="E31450" s="27"/>
      <c r="F31450" s="27"/>
      <c r="G31450" s="1"/>
      <c r="H31450" s="1"/>
      <c r="I31450" s="1"/>
    </row>
    <row r="31451" spans="2:9">
      <c r="B31451" s="1"/>
      <c r="C31451" s="29"/>
      <c r="D31451" s="27"/>
      <c r="E31451" s="27"/>
      <c r="F31451" s="27"/>
      <c r="G31451" s="1"/>
      <c r="H31451" s="1"/>
      <c r="I31451" s="1"/>
    </row>
    <row r="31452" spans="2:9">
      <c r="B31452" s="1"/>
      <c r="C31452" s="29"/>
      <c r="D31452" s="27"/>
      <c r="E31452" s="27"/>
      <c r="F31452" s="27"/>
      <c r="G31452" s="1"/>
      <c r="H31452" s="1"/>
      <c r="I31452" s="1"/>
    </row>
    <row r="31453" spans="2:9">
      <c r="B31453" s="1"/>
      <c r="C31453" s="29"/>
      <c r="D31453" s="27"/>
      <c r="E31453" s="27"/>
      <c r="F31453" s="27"/>
      <c r="G31453" s="1"/>
      <c r="H31453" s="1"/>
      <c r="I31453" s="1"/>
    </row>
    <row r="31454" spans="2:9">
      <c r="B31454" s="1"/>
      <c r="C31454" s="29"/>
      <c r="D31454" s="27"/>
      <c r="E31454" s="27"/>
      <c r="F31454" s="27"/>
      <c r="G31454" s="1"/>
      <c r="H31454" s="1"/>
      <c r="I31454" s="1"/>
    </row>
    <row r="31455" spans="2:9">
      <c r="B31455" s="1"/>
      <c r="C31455" s="29"/>
      <c r="D31455" s="27"/>
      <c r="E31455" s="27"/>
      <c r="F31455" s="27"/>
      <c r="G31455" s="1"/>
      <c r="H31455" s="1"/>
      <c r="I31455" s="1"/>
    </row>
    <row r="31456" spans="2:9">
      <c r="B31456" s="1"/>
      <c r="C31456" s="29"/>
      <c r="D31456" s="27"/>
      <c r="E31456" s="27"/>
      <c r="F31456" s="27"/>
      <c r="G31456" s="1"/>
      <c r="H31456" s="1"/>
      <c r="I31456" s="1"/>
    </row>
    <row r="31457" spans="2:9">
      <c r="B31457" s="1"/>
      <c r="C31457" s="29"/>
      <c r="D31457" s="27"/>
      <c r="E31457" s="27"/>
      <c r="F31457" s="27"/>
      <c r="G31457" s="1"/>
      <c r="H31457" s="1"/>
      <c r="I31457" s="1"/>
    </row>
    <row r="31458" spans="2:9">
      <c r="B31458" s="1"/>
      <c r="C31458" s="29"/>
      <c r="D31458" s="27"/>
      <c r="E31458" s="27"/>
      <c r="F31458" s="27"/>
      <c r="G31458" s="1"/>
      <c r="H31458" s="1"/>
      <c r="I31458" s="1"/>
    </row>
    <row r="31459" spans="2:9">
      <c r="B31459" s="1"/>
      <c r="C31459" s="29"/>
      <c r="D31459" s="27"/>
      <c r="E31459" s="27"/>
      <c r="F31459" s="27"/>
      <c r="G31459" s="1"/>
      <c r="H31459" s="1"/>
      <c r="I31459" s="1"/>
    </row>
    <row r="31460" spans="2:9">
      <c r="B31460" s="1"/>
      <c r="C31460" s="29"/>
      <c r="D31460" s="27"/>
      <c r="E31460" s="27"/>
      <c r="F31460" s="27"/>
      <c r="G31460" s="1"/>
      <c r="H31460" s="1"/>
      <c r="I31460" s="1"/>
    </row>
    <row r="31461" spans="2:9">
      <c r="B31461" s="1"/>
      <c r="C31461" s="29"/>
      <c r="D31461" s="27"/>
      <c r="E31461" s="27"/>
      <c r="F31461" s="27"/>
      <c r="G31461" s="1"/>
      <c r="H31461" s="1"/>
      <c r="I31461" s="1"/>
    </row>
    <row r="31462" spans="2:9">
      <c r="B31462" s="1"/>
      <c r="C31462" s="29"/>
      <c r="D31462" s="27"/>
      <c r="E31462" s="27"/>
      <c r="F31462" s="27"/>
      <c r="G31462" s="1"/>
      <c r="H31462" s="1"/>
      <c r="I31462" s="1"/>
    </row>
    <row r="31463" spans="2:9">
      <c r="B31463" s="1"/>
      <c r="C31463" s="29"/>
      <c r="D31463" s="27"/>
      <c r="E31463" s="27"/>
      <c r="F31463" s="27"/>
      <c r="G31463" s="1"/>
      <c r="H31463" s="1"/>
      <c r="I31463" s="1"/>
    </row>
    <row r="31464" spans="2:9">
      <c r="B31464" s="1"/>
      <c r="C31464" s="29"/>
      <c r="D31464" s="27"/>
      <c r="E31464" s="27"/>
      <c r="F31464" s="27"/>
      <c r="G31464" s="1"/>
      <c r="H31464" s="1"/>
      <c r="I31464" s="1"/>
    </row>
    <row r="31465" spans="2:9">
      <c r="B31465" s="1"/>
      <c r="C31465" s="29"/>
      <c r="D31465" s="27"/>
      <c r="E31465" s="27"/>
      <c r="F31465" s="27"/>
      <c r="G31465" s="1"/>
      <c r="H31465" s="1"/>
      <c r="I31465" s="1"/>
    </row>
    <row r="31466" spans="2:9">
      <c r="B31466" s="1"/>
      <c r="C31466" s="29"/>
      <c r="D31466" s="27"/>
      <c r="E31466" s="27"/>
      <c r="F31466" s="27"/>
      <c r="G31466" s="1"/>
      <c r="H31466" s="1"/>
      <c r="I31466" s="1"/>
    </row>
    <row r="31467" spans="2:9">
      <c r="B31467" s="1"/>
      <c r="C31467" s="29"/>
      <c r="D31467" s="27"/>
      <c r="E31467" s="27"/>
      <c r="F31467" s="27"/>
      <c r="G31467" s="1"/>
      <c r="H31467" s="1"/>
      <c r="I31467" s="1"/>
    </row>
    <row r="31468" spans="2:9">
      <c r="B31468" s="1"/>
      <c r="C31468" s="29"/>
      <c r="D31468" s="27"/>
      <c r="E31468" s="27"/>
      <c r="F31468" s="27"/>
      <c r="G31468" s="1"/>
      <c r="H31468" s="1"/>
      <c r="I31468" s="1"/>
    </row>
    <row r="31469" spans="2:9">
      <c r="B31469" s="1"/>
      <c r="C31469" s="29"/>
      <c r="D31469" s="27"/>
      <c r="E31469" s="27"/>
      <c r="F31469" s="27"/>
      <c r="G31469" s="1"/>
      <c r="H31469" s="1"/>
      <c r="I31469" s="1"/>
    </row>
    <row r="31470" spans="2:9">
      <c r="B31470" s="1"/>
      <c r="C31470" s="29"/>
      <c r="D31470" s="27"/>
      <c r="E31470" s="27"/>
      <c r="F31470" s="27"/>
      <c r="G31470" s="1"/>
      <c r="H31470" s="1"/>
      <c r="I31470" s="1"/>
    </row>
    <row r="31471" spans="2:9">
      <c r="B31471" s="1"/>
      <c r="C31471" s="29"/>
      <c r="D31471" s="27"/>
      <c r="E31471" s="27"/>
      <c r="F31471" s="27"/>
      <c r="G31471" s="1"/>
      <c r="H31471" s="1"/>
      <c r="I31471" s="1"/>
    </row>
    <row r="31472" spans="2:9">
      <c r="B31472" s="1"/>
      <c r="C31472" s="29"/>
      <c r="D31472" s="27"/>
      <c r="E31472" s="27"/>
      <c r="F31472" s="27"/>
      <c r="G31472" s="1"/>
      <c r="H31472" s="1"/>
      <c r="I31472" s="1"/>
    </row>
    <row r="31473" spans="2:9">
      <c r="B31473" s="1"/>
      <c r="C31473" s="29"/>
      <c r="D31473" s="27"/>
      <c r="E31473" s="27"/>
      <c r="F31473" s="27"/>
      <c r="G31473" s="1"/>
      <c r="H31473" s="1"/>
      <c r="I31473" s="1"/>
    </row>
    <row r="31474" spans="2:9">
      <c r="B31474" s="1"/>
      <c r="C31474" s="29"/>
      <c r="D31474" s="27"/>
      <c r="E31474" s="27"/>
      <c r="F31474" s="27"/>
      <c r="G31474" s="1"/>
      <c r="H31474" s="1"/>
      <c r="I31474" s="1"/>
    </row>
    <row r="31475" spans="2:9">
      <c r="B31475" s="1"/>
      <c r="C31475" s="29"/>
      <c r="D31475" s="27"/>
      <c r="E31475" s="27"/>
      <c r="F31475" s="27"/>
      <c r="G31475" s="1"/>
      <c r="H31475" s="1"/>
      <c r="I31475" s="1"/>
    </row>
    <row r="31476" spans="2:9">
      <c r="B31476" s="1"/>
      <c r="C31476" s="29"/>
      <c r="D31476" s="27"/>
      <c r="E31476" s="27"/>
      <c r="F31476" s="27"/>
      <c r="G31476" s="1"/>
      <c r="H31476" s="1"/>
      <c r="I31476" s="1"/>
    </row>
    <row r="31477" spans="2:9">
      <c r="B31477" s="1"/>
      <c r="C31477" s="29"/>
      <c r="D31477" s="27"/>
      <c r="E31477" s="27"/>
      <c r="F31477" s="27"/>
      <c r="G31477" s="1"/>
      <c r="H31477" s="1"/>
      <c r="I31477" s="1"/>
    </row>
    <row r="31478" spans="2:9">
      <c r="B31478" s="1"/>
      <c r="C31478" s="29"/>
      <c r="D31478" s="27"/>
      <c r="E31478" s="27"/>
      <c r="F31478" s="27"/>
      <c r="G31478" s="1"/>
      <c r="H31478" s="1"/>
      <c r="I31478" s="1"/>
    </row>
    <row r="31479" spans="2:9">
      <c r="B31479" s="1"/>
      <c r="C31479" s="29"/>
      <c r="D31479" s="27"/>
      <c r="E31479" s="27"/>
      <c r="F31479" s="27"/>
      <c r="G31479" s="1"/>
      <c r="H31479" s="1"/>
      <c r="I31479" s="1"/>
    </row>
    <row r="31480" spans="2:9">
      <c r="B31480" s="1"/>
      <c r="C31480" s="29"/>
      <c r="D31480" s="27"/>
      <c r="E31480" s="27"/>
      <c r="F31480" s="27"/>
      <c r="G31480" s="1"/>
      <c r="H31480" s="1"/>
      <c r="I31480" s="1"/>
    </row>
    <row r="31481" spans="2:9">
      <c r="B31481" s="1"/>
      <c r="C31481" s="29"/>
      <c r="D31481" s="27"/>
      <c r="E31481" s="27"/>
      <c r="F31481" s="27"/>
      <c r="G31481" s="1"/>
      <c r="H31481" s="1"/>
      <c r="I31481" s="1"/>
    </row>
    <row r="31482" spans="2:9">
      <c r="B31482" s="1"/>
      <c r="C31482" s="29"/>
      <c r="D31482" s="27"/>
      <c r="E31482" s="27"/>
      <c r="F31482" s="27"/>
      <c r="G31482" s="1"/>
      <c r="H31482" s="1"/>
      <c r="I31482" s="1"/>
    </row>
    <row r="31483" spans="2:9">
      <c r="B31483" s="1"/>
      <c r="C31483" s="29"/>
      <c r="D31483" s="27"/>
      <c r="E31483" s="27"/>
      <c r="F31483" s="27"/>
      <c r="G31483" s="1"/>
      <c r="H31483" s="1"/>
      <c r="I31483" s="1"/>
    </row>
    <row r="31484" spans="2:9">
      <c r="B31484" s="1"/>
      <c r="C31484" s="29"/>
      <c r="D31484" s="27"/>
      <c r="E31484" s="27"/>
      <c r="F31484" s="27"/>
      <c r="G31484" s="1"/>
      <c r="H31484" s="1"/>
      <c r="I31484" s="1"/>
    </row>
    <row r="31485" spans="2:9">
      <c r="B31485" s="1"/>
      <c r="C31485" s="29"/>
      <c r="D31485" s="27"/>
      <c r="E31485" s="27"/>
      <c r="F31485" s="27"/>
      <c r="G31485" s="1"/>
      <c r="H31485" s="1"/>
      <c r="I31485" s="1"/>
    </row>
    <row r="31486" spans="2:9">
      <c r="B31486" s="1"/>
      <c r="C31486" s="29"/>
      <c r="D31486" s="27"/>
      <c r="E31486" s="27"/>
      <c r="F31486" s="27"/>
      <c r="G31486" s="1"/>
      <c r="H31486" s="1"/>
      <c r="I31486" s="1"/>
    </row>
    <row r="31487" spans="2:9">
      <c r="B31487" s="1"/>
      <c r="C31487" s="29"/>
      <c r="D31487" s="27"/>
      <c r="E31487" s="27"/>
      <c r="F31487" s="27"/>
      <c r="G31487" s="1"/>
      <c r="H31487" s="1"/>
      <c r="I31487" s="1"/>
    </row>
    <row r="31488" spans="2:9">
      <c r="B31488" s="1"/>
      <c r="C31488" s="29"/>
      <c r="D31488" s="27"/>
      <c r="E31488" s="27"/>
      <c r="F31488" s="27"/>
      <c r="G31488" s="1"/>
      <c r="H31488" s="1"/>
      <c r="I31488" s="1"/>
    </row>
    <row r="31489" spans="2:9">
      <c r="B31489" s="1"/>
      <c r="C31489" s="29"/>
      <c r="D31489" s="27"/>
      <c r="E31489" s="27"/>
      <c r="F31489" s="27"/>
      <c r="G31489" s="1"/>
      <c r="H31489" s="1"/>
      <c r="I31489" s="1"/>
    </row>
    <row r="31490" spans="2:9">
      <c r="B31490" s="1"/>
      <c r="C31490" s="29"/>
      <c r="D31490" s="27"/>
      <c r="E31490" s="27"/>
      <c r="F31490" s="27"/>
      <c r="G31490" s="1"/>
      <c r="H31490" s="1"/>
      <c r="I31490" s="1"/>
    </row>
    <row r="31491" spans="2:9">
      <c r="B31491" s="1"/>
      <c r="C31491" s="29"/>
      <c r="D31491" s="27"/>
      <c r="E31491" s="27"/>
      <c r="F31491" s="27"/>
      <c r="G31491" s="1"/>
      <c r="H31491" s="1"/>
      <c r="I31491" s="1"/>
    </row>
    <row r="31492" spans="2:9">
      <c r="B31492" s="1"/>
      <c r="C31492" s="29"/>
      <c r="D31492" s="27"/>
      <c r="E31492" s="27"/>
      <c r="F31492" s="27"/>
      <c r="G31492" s="1"/>
      <c r="H31492" s="1"/>
      <c r="I31492" s="1"/>
    </row>
    <row r="31493" spans="2:9">
      <c r="B31493" s="1"/>
      <c r="C31493" s="29"/>
      <c r="D31493" s="27"/>
      <c r="E31493" s="27"/>
      <c r="F31493" s="27"/>
      <c r="G31493" s="1"/>
      <c r="H31493" s="1"/>
      <c r="I31493" s="1"/>
    </row>
    <row r="31494" spans="2:9">
      <c r="B31494" s="1"/>
      <c r="C31494" s="29"/>
      <c r="D31494" s="27"/>
      <c r="E31494" s="27"/>
      <c r="F31494" s="27"/>
      <c r="G31494" s="1"/>
      <c r="H31494" s="1"/>
      <c r="I31494" s="1"/>
    </row>
    <row r="31495" spans="2:9">
      <c r="B31495" s="1"/>
      <c r="C31495" s="29"/>
      <c r="D31495" s="27"/>
      <c r="E31495" s="27"/>
      <c r="F31495" s="27"/>
      <c r="G31495" s="1"/>
      <c r="H31495" s="1"/>
      <c r="I31495" s="1"/>
    </row>
    <row r="31496" spans="2:9">
      <c r="B31496" s="1"/>
      <c r="C31496" s="29"/>
      <c r="D31496" s="27"/>
      <c r="E31496" s="27"/>
      <c r="F31496" s="27"/>
      <c r="G31496" s="1"/>
      <c r="H31496" s="1"/>
      <c r="I31496" s="1"/>
    </row>
    <row r="31497" spans="2:9">
      <c r="B31497" s="1"/>
      <c r="C31497" s="29"/>
      <c r="D31497" s="27"/>
      <c r="E31497" s="27"/>
      <c r="F31497" s="27"/>
      <c r="G31497" s="1"/>
      <c r="H31497" s="1"/>
      <c r="I31497" s="1"/>
    </row>
    <row r="31498" spans="2:9">
      <c r="B31498" s="1"/>
      <c r="C31498" s="29"/>
      <c r="D31498" s="27"/>
      <c r="E31498" s="27"/>
      <c r="F31498" s="27"/>
      <c r="G31498" s="1"/>
      <c r="H31498" s="1"/>
      <c r="I31498" s="1"/>
    </row>
    <row r="31499" spans="2:9">
      <c r="B31499" s="1"/>
      <c r="C31499" s="29"/>
      <c r="D31499" s="27"/>
      <c r="E31499" s="27"/>
      <c r="F31499" s="27"/>
      <c r="G31499" s="1"/>
      <c r="H31499" s="1"/>
      <c r="I31499" s="1"/>
    </row>
    <row r="31500" spans="2:9">
      <c r="B31500" s="1"/>
      <c r="C31500" s="29"/>
      <c r="D31500" s="27"/>
      <c r="E31500" s="27"/>
      <c r="F31500" s="27"/>
      <c r="G31500" s="1"/>
      <c r="H31500" s="1"/>
      <c r="I31500" s="1"/>
    </row>
    <row r="31501" spans="2:9">
      <c r="B31501" s="1"/>
      <c r="C31501" s="29"/>
      <c r="D31501" s="27"/>
      <c r="E31501" s="27"/>
      <c r="F31501" s="27"/>
      <c r="G31501" s="1"/>
      <c r="H31501" s="1"/>
      <c r="I31501" s="1"/>
    </row>
    <row r="31502" spans="2:9">
      <c r="B31502" s="1"/>
      <c r="C31502" s="29"/>
      <c r="D31502" s="27"/>
      <c r="E31502" s="27"/>
      <c r="F31502" s="27"/>
      <c r="G31502" s="1"/>
      <c r="H31502" s="1"/>
      <c r="I31502" s="1"/>
    </row>
    <row r="31503" spans="2:9">
      <c r="B31503" s="1"/>
      <c r="C31503" s="29"/>
      <c r="D31503" s="27"/>
      <c r="E31503" s="27"/>
      <c r="F31503" s="27"/>
      <c r="G31503" s="1"/>
      <c r="H31503" s="1"/>
      <c r="I31503" s="1"/>
    </row>
    <row r="31504" spans="2:9">
      <c r="B31504" s="1"/>
      <c r="C31504" s="29"/>
      <c r="D31504" s="27"/>
      <c r="E31504" s="27"/>
      <c r="F31504" s="27"/>
      <c r="G31504" s="1"/>
      <c r="H31504" s="1"/>
      <c r="I31504" s="1"/>
    </row>
    <row r="31505" spans="2:9">
      <c r="B31505" s="1"/>
      <c r="C31505" s="29"/>
      <c r="D31505" s="27"/>
      <c r="E31505" s="27"/>
      <c r="F31505" s="27"/>
      <c r="G31505" s="1"/>
      <c r="H31505" s="1"/>
      <c r="I31505" s="1"/>
    </row>
    <row r="31506" spans="2:9">
      <c r="B31506" s="1"/>
      <c r="C31506" s="29"/>
      <c r="D31506" s="27"/>
      <c r="E31506" s="27"/>
      <c r="F31506" s="27"/>
      <c r="G31506" s="1"/>
      <c r="H31506" s="1"/>
      <c r="I31506" s="1"/>
    </row>
    <row r="31507" spans="2:9">
      <c r="B31507" s="1"/>
      <c r="C31507" s="29"/>
      <c r="D31507" s="27"/>
      <c r="E31507" s="27"/>
      <c r="F31507" s="27"/>
      <c r="G31507" s="1"/>
      <c r="H31507" s="1"/>
      <c r="I31507" s="1"/>
    </row>
    <row r="31508" spans="2:9">
      <c r="B31508" s="1"/>
      <c r="C31508" s="29"/>
      <c r="D31508" s="27"/>
      <c r="E31508" s="27"/>
      <c r="F31508" s="27"/>
      <c r="G31508" s="1"/>
      <c r="H31508" s="1"/>
      <c r="I31508" s="1"/>
    </row>
    <row r="31509" spans="2:9">
      <c r="B31509" s="1"/>
      <c r="C31509" s="29"/>
      <c r="D31509" s="27"/>
      <c r="E31509" s="27"/>
      <c r="F31509" s="27"/>
      <c r="G31509" s="1"/>
      <c r="H31509" s="1"/>
      <c r="I31509" s="1"/>
    </row>
    <row r="31510" spans="2:9">
      <c r="B31510" s="1"/>
      <c r="C31510" s="29"/>
      <c r="D31510" s="27"/>
      <c r="E31510" s="27"/>
      <c r="F31510" s="27"/>
      <c r="G31510" s="1"/>
      <c r="H31510" s="1"/>
      <c r="I31510" s="1"/>
    </row>
    <row r="31511" spans="2:9">
      <c r="B31511" s="1"/>
      <c r="C31511" s="29"/>
      <c r="D31511" s="27"/>
      <c r="E31511" s="27"/>
      <c r="F31511" s="27"/>
      <c r="G31511" s="1"/>
      <c r="H31511" s="1"/>
      <c r="I31511" s="1"/>
    </row>
    <row r="31512" spans="2:9">
      <c r="B31512" s="1"/>
      <c r="C31512" s="29"/>
      <c r="D31512" s="27"/>
      <c r="E31512" s="27"/>
      <c r="F31512" s="27"/>
      <c r="G31512" s="1"/>
      <c r="H31512" s="1"/>
      <c r="I31512" s="1"/>
    </row>
    <row r="31513" spans="2:9">
      <c r="B31513" s="1"/>
      <c r="C31513" s="29"/>
      <c r="D31513" s="27"/>
      <c r="E31513" s="27"/>
      <c r="F31513" s="27"/>
      <c r="G31513" s="1"/>
      <c r="H31513" s="1"/>
      <c r="I31513" s="1"/>
    </row>
    <row r="31514" spans="2:9">
      <c r="B31514" s="1"/>
      <c r="C31514" s="29"/>
      <c r="D31514" s="27"/>
      <c r="E31514" s="27"/>
      <c r="F31514" s="27"/>
      <c r="G31514" s="1"/>
      <c r="H31514" s="1"/>
      <c r="I31514" s="1"/>
    </row>
    <row r="31515" spans="2:9">
      <c r="B31515" s="1"/>
      <c r="C31515" s="29"/>
      <c r="D31515" s="27"/>
      <c r="E31515" s="27"/>
      <c r="F31515" s="27"/>
      <c r="G31515" s="1"/>
      <c r="H31515" s="1"/>
      <c r="I31515" s="1"/>
    </row>
    <row r="31516" spans="2:9">
      <c r="B31516" s="1"/>
      <c r="C31516" s="29"/>
      <c r="D31516" s="27"/>
      <c r="E31516" s="27"/>
      <c r="F31516" s="27"/>
      <c r="G31516" s="1"/>
      <c r="H31516" s="1"/>
      <c r="I31516" s="1"/>
    </row>
    <row r="31517" spans="2:9">
      <c r="B31517" s="1"/>
      <c r="C31517" s="29"/>
      <c r="D31517" s="27"/>
      <c r="E31517" s="27"/>
      <c r="F31517" s="27"/>
      <c r="G31517" s="1"/>
      <c r="H31517" s="1"/>
      <c r="I31517" s="1"/>
    </row>
    <row r="31518" spans="2:9">
      <c r="B31518" s="1"/>
      <c r="C31518" s="29"/>
      <c r="D31518" s="27"/>
      <c r="E31518" s="27"/>
      <c r="F31518" s="27"/>
      <c r="G31518" s="1"/>
      <c r="H31518" s="1"/>
      <c r="I31518" s="1"/>
    </row>
    <row r="31519" spans="2:9">
      <c r="B31519" s="1"/>
      <c r="C31519" s="29"/>
      <c r="D31519" s="27"/>
      <c r="E31519" s="27"/>
      <c r="F31519" s="27"/>
      <c r="G31519" s="1"/>
      <c r="H31519" s="1"/>
      <c r="I31519" s="1"/>
    </row>
    <row r="31520" spans="2:9">
      <c r="B31520" s="1"/>
      <c r="C31520" s="29"/>
      <c r="D31520" s="27"/>
      <c r="E31520" s="27"/>
      <c r="F31520" s="27"/>
      <c r="G31520" s="1"/>
      <c r="H31520" s="1"/>
      <c r="I31520" s="1"/>
    </row>
    <row r="31521" spans="2:9">
      <c r="B31521" s="1"/>
      <c r="C31521" s="29"/>
      <c r="D31521" s="27"/>
      <c r="E31521" s="27"/>
      <c r="F31521" s="27"/>
      <c r="G31521" s="1"/>
      <c r="H31521" s="1"/>
      <c r="I31521" s="1"/>
    </row>
    <row r="31522" spans="2:9">
      <c r="B31522" s="1"/>
      <c r="C31522" s="29"/>
      <c r="D31522" s="27"/>
      <c r="E31522" s="27"/>
      <c r="F31522" s="27"/>
      <c r="G31522" s="1"/>
      <c r="H31522" s="1"/>
      <c r="I31522" s="1"/>
    </row>
    <row r="31523" spans="2:9">
      <c r="B31523" s="1"/>
      <c r="C31523" s="29"/>
      <c r="D31523" s="27"/>
      <c r="E31523" s="27"/>
      <c r="F31523" s="27"/>
      <c r="G31523" s="1"/>
      <c r="H31523" s="1"/>
      <c r="I31523" s="1"/>
    </row>
    <row r="31524" spans="2:9">
      <c r="B31524" s="1"/>
      <c r="C31524" s="29"/>
      <c r="D31524" s="27"/>
      <c r="E31524" s="27"/>
      <c r="F31524" s="27"/>
      <c r="G31524" s="1"/>
      <c r="H31524" s="1"/>
      <c r="I31524" s="1"/>
    </row>
    <row r="31525" spans="2:9">
      <c r="B31525" s="1"/>
      <c r="C31525" s="29"/>
      <c r="D31525" s="27"/>
      <c r="E31525" s="27"/>
      <c r="F31525" s="27"/>
      <c r="G31525" s="1"/>
      <c r="H31525" s="1"/>
      <c r="I31525" s="1"/>
    </row>
    <row r="31526" spans="2:9">
      <c r="B31526" s="1"/>
      <c r="C31526" s="29"/>
      <c r="D31526" s="27"/>
      <c r="E31526" s="27"/>
      <c r="F31526" s="27"/>
      <c r="G31526" s="1"/>
      <c r="H31526" s="1"/>
      <c r="I31526" s="1"/>
    </row>
    <row r="31527" spans="2:9">
      <c r="B31527" s="1"/>
      <c r="C31527" s="29"/>
      <c r="D31527" s="27"/>
      <c r="E31527" s="27"/>
      <c r="F31527" s="27"/>
      <c r="G31527" s="1"/>
      <c r="H31527" s="1"/>
      <c r="I31527" s="1"/>
    </row>
    <row r="31528" spans="2:9">
      <c r="B31528" s="1"/>
      <c r="C31528" s="29"/>
      <c r="D31528" s="27"/>
      <c r="E31528" s="27"/>
      <c r="F31528" s="27"/>
      <c r="G31528" s="1"/>
      <c r="H31528" s="1"/>
      <c r="I31528" s="1"/>
    </row>
    <row r="31529" spans="2:9">
      <c r="B31529" s="1"/>
      <c r="C31529" s="29"/>
      <c r="D31529" s="27"/>
      <c r="E31529" s="27"/>
      <c r="F31529" s="27"/>
      <c r="G31529" s="1"/>
      <c r="H31529" s="1"/>
      <c r="I31529" s="1"/>
    </row>
    <row r="31530" spans="2:9">
      <c r="B31530" s="1"/>
      <c r="C31530" s="29"/>
      <c r="D31530" s="27"/>
      <c r="E31530" s="27"/>
      <c r="F31530" s="27"/>
      <c r="G31530" s="1"/>
      <c r="H31530" s="1"/>
      <c r="I31530" s="1"/>
    </row>
    <row r="31531" spans="2:9">
      <c r="B31531" s="1"/>
      <c r="C31531" s="29"/>
      <c r="D31531" s="27"/>
      <c r="E31531" s="27"/>
      <c r="F31531" s="27"/>
      <c r="G31531" s="1"/>
      <c r="H31531" s="1"/>
      <c r="I31531" s="1"/>
    </row>
    <row r="31532" spans="2:9">
      <c r="B31532" s="1"/>
      <c r="C31532" s="29"/>
      <c r="D31532" s="27"/>
      <c r="E31532" s="27"/>
      <c r="F31532" s="27"/>
      <c r="G31532" s="1"/>
      <c r="H31532" s="1"/>
      <c r="I31532" s="1"/>
    </row>
    <row r="31533" spans="2:9">
      <c r="B31533" s="1"/>
      <c r="C31533" s="29"/>
      <c r="D31533" s="27"/>
      <c r="E31533" s="27"/>
      <c r="F31533" s="27"/>
      <c r="G31533" s="1"/>
      <c r="H31533" s="1"/>
      <c r="I31533" s="1"/>
    </row>
    <row r="31534" spans="2:9">
      <c r="B31534" s="1"/>
      <c r="C31534" s="29"/>
      <c r="D31534" s="27"/>
      <c r="E31534" s="27"/>
      <c r="F31534" s="27"/>
      <c r="G31534" s="1"/>
      <c r="H31534" s="1"/>
      <c r="I31534" s="1"/>
    </row>
    <row r="31535" spans="2:9">
      <c r="B31535" s="1"/>
      <c r="C31535" s="29"/>
      <c r="D31535" s="27"/>
      <c r="E31535" s="27"/>
      <c r="F31535" s="27"/>
      <c r="G31535" s="1"/>
      <c r="H31535" s="1"/>
      <c r="I31535" s="1"/>
    </row>
    <row r="31536" spans="2:9">
      <c r="B31536" s="1"/>
      <c r="C31536" s="29"/>
      <c r="D31536" s="27"/>
      <c r="E31536" s="27"/>
      <c r="F31536" s="27"/>
      <c r="G31536" s="1"/>
      <c r="H31536" s="1"/>
      <c r="I31536" s="1"/>
    </row>
    <row r="31537" spans="2:9">
      <c r="B31537" s="1"/>
      <c r="C31537" s="29"/>
      <c r="D31537" s="27"/>
      <c r="E31537" s="27"/>
      <c r="F31537" s="27"/>
      <c r="G31537" s="1"/>
      <c r="H31537" s="1"/>
      <c r="I31537" s="1"/>
    </row>
    <row r="31538" spans="2:9">
      <c r="B31538" s="1"/>
      <c r="C31538" s="29"/>
      <c r="D31538" s="27"/>
      <c r="E31538" s="27"/>
      <c r="F31538" s="27"/>
      <c r="G31538" s="1"/>
      <c r="H31538" s="1"/>
      <c r="I31538" s="1"/>
    </row>
    <row r="31539" spans="2:9">
      <c r="B31539" s="1"/>
      <c r="C31539" s="29"/>
      <c r="D31539" s="27"/>
      <c r="E31539" s="27"/>
      <c r="F31539" s="27"/>
      <c r="G31539" s="1"/>
      <c r="H31539" s="1"/>
      <c r="I31539" s="1"/>
    </row>
    <row r="31540" spans="2:9">
      <c r="B31540" s="1"/>
      <c r="C31540" s="29"/>
      <c r="D31540" s="27"/>
      <c r="E31540" s="27"/>
      <c r="F31540" s="27"/>
      <c r="G31540" s="1"/>
      <c r="H31540" s="1"/>
      <c r="I31540" s="1"/>
    </row>
    <row r="31541" spans="2:9">
      <c r="B31541" s="1"/>
      <c r="C31541" s="29"/>
      <c r="D31541" s="27"/>
      <c r="E31541" s="27"/>
      <c r="F31541" s="27"/>
      <c r="G31541" s="1"/>
      <c r="H31541" s="1"/>
      <c r="I31541" s="1"/>
    </row>
    <row r="31542" spans="2:9">
      <c r="B31542" s="1"/>
      <c r="C31542" s="29"/>
      <c r="D31542" s="27"/>
      <c r="E31542" s="27"/>
      <c r="F31542" s="27"/>
      <c r="G31542" s="1"/>
      <c r="H31542" s="1"/>
      <c r="I31542" s="1"/>
    </row>
    <row r="31543" spans="2:9">
      <c r="B31543" s="1"/>
      <c r="C31543" s="29"/>
      <c r="D31543" s="27"/>
      <c r="E31543" s="27"/>
      <c r="F31543" s="27"/>
      <c r="G31543" s="1"/>
      <c r="H31543" s="1"/>
      <c r="I31543" s="1"/>
    </row>
    <row r="31544" spans="2:9">
      <c r="B31544" s="1"/>
      <c r="C31544" s="29"/>
      <c r="D31544" s="27"/>
      <c r="E31544" s="27"/>
      <c r="F31544" s="27"/>
      <c r="G31544" s="1"/>
      <c r="H31544" s="1"/>
      <c r="I31544" s="1"/>
    </row>
    <row r="31545" spans="2:9">
      <c r="B31545" s="1"/>
      <c r="C31545" s="29"/>
      <c r="D31545" s="27"/>
      <c r="E31545" s="27"/>
      <c r="F31545" s="27"/>
      <c r="G31545" s="1"/>
      <c r="H31545" s="1"/>
      <c r="I31545" s="1"/>
    </row>
    <row r="31546" spans="2:9">
      <c r="B31546" s="1"/>
      <c r="C31546" s="29"/>
      <c r="D31546" s="27"/>
      <c r="E31546" s="27"/>
      <c r="F31546" s="27"/>
      <c r="G31546" s="1"/>
      <c r="H31546" s="1"/>
      <c r="I31546" s="1"/>
    </row>
    <row r="31547" spans="2:9">
      <c r="B31547" s="1"/>
      <c r="C31547" s="29"/>
      <c r="D31547" s="27"/>
      <c r="E31547" s="27"/>
      <c r="F31547" s="27"/>
      <c r="G31547" s="1"/>
      <c r="H31547" s="1"/>
      <c r="I31547" s="1"/>
    </row>
    <row r="31548" spans="2:9">
      <c r="B31548" s="1"/>
      <c r="C31548" s="29"/>
      <c r="D31548" s="27"/>
      <c r="E31548" s="27"/>
      <c r="F31548" s="27"/>
      <c r="G31548" s="1"/>
      <c r="H31548" s="1"/>
      <c r="I31548" s="1"/>
    </row>
    <row r="31549" spans="2:9">
      <c r="B31549" s="1"/>
      <c r="C31549" s="29"/>
      <c r="D31549" s="27"/>
      <c r="E31549" s="27"/>
      <c r="F31549" s="27"/>
      <c r="G31549" s="1"/>
      <c r="H31549" s="1"/>
      <c r="I31549" s="1"/>
    </row>
    <row r="31550" spans="2:9">
      <c r="B31550" s="1"/>
      <c r="C31550" s="29"/>
      <c r="D31550" s="27"/>
      <c r="E31550" s="27"/>
      <c r="F31550" s="27"/>
      <c r="G31550" s="1"/>
      <c r="H31550" s="1"/>
      <c r="I31550" s="1"/>
    </row>
    <row r="31551" spans="2:9">
      <c r="B31551" s="1"/>
      <c r="C31551" s="29"/>
      <c r="D31551" s="27"/>
      <c r="E31551" s="27"/>
      <c r="F31551" s="27"/>
      <c r="G31551" s="1"/>
      <c r="H31551" s="1"/>
      <c r="I31551" s="1"/>
    </row>
    <row r="31552" spans="2:9">
      <c r="B31552" s="1"/>
      <c r="C31552" s="29"/>
      <c r="D31552" s="27"/>
      <c r="E31552" s="27"/>
      <c r="F31552" s="27"/>
      <c r="G31552" s="1"/>
      <c r="H31552" s="1"/>
      <c r="I31552" s="1"/>
    </row>
    <row r="31553" spans="2:9">
      <c r="B31553" s="1"/>
      <c r="C31553" s="29"/>
      <c r="D31553" s="27"/>
      <c r="E31553" s="27"/>
      <c r="F31553" s="27"/>
      <c r="G31553" s="1"/>
      <c r="H31553" s="1"/>
      <c r="I31553" s="1"/>
    </row>
    <row r="31554" spans="2:9">
      <c r="B31554" s="1"/>
      <c r="C31554" s="29"/>
      <c r="D31554" s="27"/>
      <c r="E31554" s="27"/>
      <c r="F31554" s="27"/>
      <c r="G31554" s="1"/>
      <c r="H31554" s="1"/>
      <c r="I31554" s="1"/>
    </row>
    <row r="31555" spans="2:9">
      <c r="B31555" s="1"/>
      <c r="C31555" s="29"/>
      <c r="D31555" s="27"/>
      <c r="E31555" s="27"/>
      <c r="F31555" s="27"/>
      <c r="G31555" s="1"/>
      <c r="H31555" s="1"/>
      <c r="I31555" s="1"/>
    </row>
    <row r="31556" spans="2:9">
      <c r="B31556" s="1"/>
      <c r="C31556" s="29"/>
      <c r="D31556" s="27"/>
      <c r="E31556" s="27"/>
      <c r="F31556" s="27"/>
      <c r="G31556" s="1"/>
      <c r="H31556" s="1"/>
      <c r="I31556" s="1"/>
    </row>
    <row r="31557" spans="2:9">
      <c r="B31557" s="1"/>
      <c r="C31557" s="29"/>
      <c r="D31557" s="27"/>
      <c r="E31557" s="27"/>
      <c r="F31557" s="27"/>
      <c r="G31557" s="1"/>
      <c r="H31557" s="1"/>
      <c r="I31557" s="1"/>
    </row>
    <row r="31558" spans="2:9">
      <c r="B31558" s="1"/>
      <c r="C31558" s="29"/>
      <c r="D31558" s="27"/>
      <c r="E31558" s="27"/>
      <c r="F31558" s="27"/>
      <c r="G31558" s="1"/>
      <c r="H31558" s="1"/>
      <c r="I31558" s="1"/>
    </row>
    <row r="31559" spans="2:9">
      <c r="B31559" s="1"/>
      <c r="C31559" s="29"/>
      <c r="D31559" s="27"/>
      <c r="E31559" s="27"/>
      <c r="F31559" s="27"/>
      <c r="G31559" s="1"/>
      <c r="H31559" s="1"/>
      <c r="I31559" s="1"/>
    </row>
    <row r="31560" spans="2:9">
      <c r="B31560" s="1"/>
      <c r="C31560" s="29"/>
      <c r="D31560" s="27"/>
      <c r="E31560" s="27"/>
      <c r="F31560" s="27"/>
      <c r="G31560" s="1"/>
      <c r="H31560" s="1"/>
      <c r="I31560" s="1"/>
    </row>
    <row r="31561" spans="2:9">
      <c r="B31561" s="1"/>
      <c r="C31561" s="29"/>
      <c r="D31561" s="27"/>
      <c r="E31561" s="27"/>
      <c r="F31561" s="27"/>
      <c r="G31561" s="1"/>
      <c r="H31561" s="1"/>
      <c r="I31561" s="1"/>
    </row>
    <row r="31562" spans="2:9">
      <c r="B31562" s="1"/>
      <c r="C31562" s="29"/>
      <c r="D31562" s="27"/>
      <c r="E31562" s="27"/>
      <c r="F31562" s="27"/>
      <c r="G31562" s="1"/>
      <c r="H31562" s="1"/>
      <c r="I31562" s="1"/>
    </row>
    <row r="31563" spans="2:9">
      <c r="B31563" s="1"/>
      <c r="C31563" s="29"/>
      <c r="D31563" s="27"/>
      <c r="E31563" s="27"/>
      <c r="F31563" s="27"/>
      <c r="G31563" s="1"/>
      <c r="H31563" s="1"/>
      <c r="I31563" s="1"/>
    </row>
    <row r="31564" spans="2:9">
      <c r="B31564" s="1"/>
      <c r="C31564" s="29"/>
      <c r="D31564" s="27"/>
      <c r="E31564" s="27"/>
      <c r="F31564" s="27"/>
      <c r="G31564" s="1"/>
      <c r="H31564" s="1"/>
      <c r="I31564" s="1"/>
    </row>
    <row r="31565" spans="2:9">
      <c r="B31565" s="1"/>
      <c r="C31565" s="29"/>
      <c r="D31565" s="27"/>
      <c r="E31565" s="27"/>
      <c r="F31565" s="27"/>
      <c r="G31565" s="1"/>
      <c r="H31565" s="1"/>
      <c r="I31565" s="1"/>
    </row>
    <row r="31566" spans="2:9">
      <c r="B31566" s="1"/>
      <c r="C31566" s="29"/>
      <c r="D31566" s="27"/>
      <c r="E31566" s="27"/>
      <c r="F31566" s="27"/>
      <c r="G31566" s="1"/>
      <c r="H31566" s="1"/>
      <c r="I31566" s="1"/>
    </row>
    <row r="31567" spans="2:9">
      <c r="B31567" s="1"/>
      <c r="C31567" s="29"/>
      <c r="D31567" s="27"/>
      <c r="E31567" s="27"/>
      <c r="F31567" s="27"/>
      <c r="G31567" s="1"/>
      <c r="H31567" s="1"/>
      <c r="I31567" s="1"/>
    </row>
    <row r="31568" spans="2:9">
      <c r="B31568" s="1"/>
      <c r="C31568" s="29"/>
      <c r="D31568" s="27"/>
      <c r="E31568" s="27"/>
      <c r="F31568" s="27"/>
      <c r="G31568" s="1"/>
      <c r="H31568" s="1"/>
      <c r="I31568" s="1"/>
    </row>
    <row r="31569" spans="2:9">
      <c r="B31569" s="1"/>
      <c r="C31569" s="29"/>
      <c r="D31569" s="27"/>
      <c r="E31569" s="27"/>
      <c r="F31569" s="27"/>
      <c r="G31569" s="1"/>
      <c r="H31569" s="1"/>
      <c r="I31569" s="1"/>
    </row>
    <row r="31570" spans="2:9">
      <c r="B31570" s="1"/>
      <c r="C31570" s="29"/>
      <c r="D31570" s="27"/>
      <c r="E31570" s="27"/>
      <c r="F31570" s="27"/>
      <c r="G31570" s="1"/>
      <c r="H31570" s="1"/>
      <c r="I31570" s="1"/>
    </row>
    <row r="31571" spans="2:9">
      <c r="B31571" s="1"/>
      <c r="C31571" s="29"/>
      <c r="D31571" s="27"/>
      <c r="E31571" s="27"/>
      <c r="F31571" s="27"/>
      <c r="G31571" s="1"/>
      <c r="H31571" s="1"/>
      <c r="I31571" s="1"/>
    </row>
    <row r="31572" spans="2:9">
      <c r="B31572" s="1"/>
      <c r="C31572" s="29"/>
      <c r="D31572" s="27"/>
      <c r="E31572" s="27"/>
      <c r="F31572" s="27"/>
      <c r="G31572" s="1"/>
      <c r="H31572" s="1"/>
      <c r="I31572" s="1"/>
    </row>
    <row r="31573" spans="2:9">
      <c r="B31573" s="1"/>
      <c r="C31573" s="29"/>
      <c r="D31573" s="27"/>
      <c r="E31573" s="27"/>
      <c r="F31573" s="27"/>
      <c r="G31573" s="1"/>
      <c r="H31573" s="1"/>
      <c r="I31573" s="1"/>
    </row>
    <row r="31574" spans="2:9">
      <c r="B31574" s="1"/>
      <c r="C31574" s="29"/>
      <c r="D31574" s="27"/>
      <c r="E31574" s="27"/>
      <c r="F31574" s="27"/>
      <c r="G31574" s="1"/>
      <c r="H31574" s="1"/>
      <c r="I31574" s="1"/>
    </row>
    <row r="31575" spans="2:9">
      <c r="B31575" s="1"/>
      <c r="C31575" s="29"/>
      <c r="D31575" s="27"/>
      <c r="E31575" s="27"/>
      <c r="F31575" s="27"/>
      <c r="G31575" s="1"/>
      <c r="H31575" s="1"/>
      <c r="I31575" s="1"/>
    </row>
    <row r="31576" spans="2:9">
      <c r="B31576" s="1"/>
      <c r="C31576" s="29"/>
      <c r="D31576" s="27"/>
      <c r="E31576" s="27"/>
      <c r="F31576" s="27"/>
      <c r="G31576" s="1"/>
      <c r="H31576" s="1"/>
      <c r="I31576" s="1"/>
    </row>
    <row r="31577" spans="2:9">
      <c r="B31577" s="1"/>
      <c r="C31577" s="29"/>
      <c r="D31577" s="27"/>
      <c r="E31577" s="27"/>
      <c r="F31577" s="27"/>
      <c r="G31577" s="1"/>
      <c r="H31577" s="1"/>
      <c r="I31577" s="1"/>
    </row>
    <row r="31578" spans="2:9">
      <c r="B31578" s="1"/>
      <c r="C31578" s="29"/>
      <c r="D31578" s="27"/>
      <c r="E31578" s="27"/>
      <c r="F31578" s="27"/>
      <c r="G31578" s="1"/>
      <c r="H31578" s="1"/>
      <c r="I31578" s="1"/>
    </row>
    <row r="31579" spans="2:9">
      <c r="B31579" s="1"/>
      <c r="C31579" s="29"/>
      <c r="D31579" s="27"/>
      <c r="E31579" s="27"/>
      <c r="F31579" s="27"/>
      <c r="G31579" s="1"/>
      <c r="H31579" s="1"/>
      <c r="I31579" s="1"/>
    </row>
    <row r="31580" spans="2:9">
      <c r="B31580" s="1"/>
      <c r="C31580" s="29"/>
      <c r="D31580" s="27"/>
      <c r="E31580" s="27"/>
      <c r="F31580" s="27"/>
      <c r="G31580" s="1"/>
      <c r="H31580" s="1"/>
      <c r="I31580" s="1"/>
    </row>
    <row r="31581" spans="2:9">
      <c r="B31581" s="1"/>
      <c r="C31581" s="29"/>
      <c r="D31581" s="27"/>
      <c r="E31581" s="27"/>
      <c r="F31581" s="27"/>
      <c r="G31581" s="1"/>
      <c r="H31581" s="1"/>
      <c r="I31581" s="1"/>
    </row>
    <row r="31582" spans="2:9">
      <c r="B31582" s="1"/>
      <c r="C31582" s="29"/>
      <c r="D31582" s="27"/>
      <c r="E31582" s="27"/>
      <c r="F31582" s="27"/>
      <c r="G31582" s="1"/>
      <c r="H31582" s="1"/>
      <c r="I31582" s="1"/>
    </row>
    <row r="31583" spans="2:9">
      <c r="B31583" s="1"/>
      <c r="C31583" s="29"/>
      <c r="D31583" s="27"/>
      <c r="E31583" s="27"/>
      <c r="F31583" s="27"/>
      <c r="G31583" s="1"/>
      <c r="H31583" s="1"/>
      <c r="I31583" s="1"/>
    </row>
    <row r="31584" spans="2:9">
      <c r="B31584" s="1"/>
      <c r="C31584" s="29"/>
      <c r="D31584" s="27"/>
      <c r="E31584" s="27"/>
      <c r="F31584" s="27"/>
      <c r="G31584" s="1"/>
      <c r="H31584" s="1"/>
      <c r="I31584" s="1"/>
    </row>
    <row r="31585" spans="2:9">
      <c r="B31585" s="1"/>
      <c r="C31585" s="29"/>
      <c r="D31585" s="27"/>
      <c r="E31585" s="27"/>
      <c r="F31585" s="27"/>
      <c r="G31585" s="1"/>
      <c r="H31585" s="1"/>
      <c r="I31585" s="1"/>
    </row>
    <row r="31586" spans="2:9">
      <c r="B31586" s="1"/>
      <c r="C31586" s="29"/>
      <c r="D31586" s="27"/>
      <c r="E31586" s="27"/>
      <c r="F31586" s="27"/>
      <c r="G31586" s="1"/>
      <c r="H31586" s="1"/>
      <c r="I31586" s="1"/>
    </row>
    <row r="31587" spans="2:9">
      <c r="B31587" s="1"/>
      <c r="C31587" s="29"/>
      <c r="D31587" s="27"/>
      <c r="E31587" s="27"/>
      <c r="F31587" s="27"/>
      <c r="G31587" s="1"/>
      <c r="H31587" s="1"/>
      <c r="I31587" s="1"/>
    </row>
    <row r="31588" spans="2:9">
      <c r="B31588" s="1"/>
      <c r="C31588" s="29"/>
      <c r="D31588" s="27"/>
      <c r="E31588" s="27"/>
      <c r="F31588" s="27"/>
      <c r="G31588" s="1"/>
      <c r="H31588" s="1"/>
      <c r="I31588" s="1"/>
    </row>
    <row r="31589" spans="2:9">
      <c r="B31589" s="1"/>
      <c r="C31589" s="29"/>
      <c r="D31589" s="27"/>
      <c r="E31589" s="27"/>
      <c r="F31589" s="27"/>
      <c r="G31589" s="1"/>
      <c r="H31589" s="1"/>
      <c r="I31589" s="1"/>
    </row>
    <row r="31590" spans="2:9">
      <c r="B31590" s="1"/>
      <c r="C31590" s="29"/>
      <c r="D31590" s="27"/>
      <c r="E31590" s="27"/>
      <c r="F31590" s="27"/>
      <c r="G31590" s="1"/>
      <c r="H31590" s="1"/>
      <c r="I31590" s="1"/>
    </row>
    <row r="31591" spans="2:9">
      <c r="B31591" s="1"/>
      <c r="C31591" s="29"/>
      <c r="D31591" s="27"/>
      <c r="E31591" s="27"/>
      <c r="F31591" s="27"/>
      <c r="G31591" s="1"/>
      <c r="H31591" s="1"/>
      <c r="I31591" s="1"/>
    </row>
    <row r="31592" spans="2:9">
      <c r="B31592" s="1"/>
      <c r="C31592" s="29"/>
      <c r="D31592" s="27"/>
      <c r="E31592" s="27"/>
      <c r="F31592" s="27"/>
      <c r="G31592" s="1"/>
      <c r="H31592" s="1"/>
      <c r="I31592" s="1"/>
    </row>
    <row r="31593" spans="2:9">
      <c r="B31593" s="1"/>
      <c r="C31593" s="29"/>
      <c r="D31593" s="27"/>
      <c r="E31593" s="27"/>
      <c r="F31593" s="27"/>
      <c r="G31593" s="1"/>
      <c r="H31593" s="1"/>
      <c r="I31593" s="1"/>
    </row>
    <row r="31594" spans="2:9">
      <c r="B31594" s="1"/>
      <c r="C31594" s="29"/>
      <c r="D31594" s="27"/>
      <c r="E31594" s="27"/>
      <c r="F31594" s="27"/>
      <c r="G31594" s="1"/>
      <c r="H31594" s="1"/>
      <c r="I31594" s="1"/>
    </row>
    <row r="31595" spans="2:9">
      <c r="B31595" s="1"/>
      <c r="C31595" s="29"/>
      <c r="D31595" s="27"/>
      <c r="E31595" s="27"/>
      <c r="F31595" s="27"/>
      <c r="G31595" s="1"/>
      <c r="H31595" s="1"/>
      <c r="I31595" s="1"/>
    </row>
    <row r="31596" spans="2:9">
      <c r="B31596" s="1"/>
      <c r="C31596" s="29"/>
      <c r="D31596" s="27"/>
      <c r="E31596" s="27"/>
      <c r="F31596" s="27"/>
      <c r="G31596" s="1"/>
      <c r="H31596" s="1"/>
      <c r="I31596" s="1"/>
    </row>
    <row r="31597" spans="2:9">
      <c r="B31597" s="1"/>
      <c r="C31597" s="29"/>
      <c r="D31597" s="27"/>
      <c r="E31597" s="27"/>
      <c r="F31597" s="27"/>
      <c r="G31597" s="1"/>
      <c r="H31597" s="1"/>
      <c r="I31597" s="1"/>
    </row>
    <row r="31598" spans="2:9">
      <c r="B31598" s="1"/>
      <c r="C31598" s="29"/>
      <c r="D31598" s="27"/>
      <c r="E31598" s="27"/>
      <c r="F31598" s="27"/>
      <c r="G31598" s="1"/>
      <c r="H31598" s="1"/>
      <c r="I31598" s="1"/>
    </row>
    <row r="31599" spans="2:9">
      <c r="B31599" s="1"/>
      <c r="C31599" s="29"/>
      <c r="D31599" s="27"/>
      <c r="E31599" s="27"/>
      <c r="F31599" s="27"/>
      <c r="G31599" s="1"/>
      <c r="H31599" s="1"/>
      <c r="I31599" s="1"/>
    </row>
    <row r="31600" spans="2:9">
      <c r="B31600" s="1"/>
      <c r="C31600" s="29"/>
      <c r="D31600" s="27"/>
      <c r="E31600" s="27"/>
      <c r="F31600" s="27"/>
      <c r="G31600" s="1"/>
      <c r="H31600" s="1"/>
      <c r="I31600" s="1"/>
    </row>
    <row r="31601" spans="2:9">
      <c r="B31601" s="1"/>
      <c r="C31601" s="29"/>
      <c r="D31601" s="27"/>
      <c r="E31601" s="27"/>
      <c r="F31601" s="27"/>
      <c r="G31601" s="1"/>
      <c r="H31601" s="1"/>
      <c r="I31601" s="1"/>
    </row>
    <row r="31602" spans="2:9">
      <c r="B31602" s="1"/>
      <c r="C31602" s="29"/>
      <c r="D31602" s="27"/>
      <c r="E31602" s="27"/>
      <c r="F31602" s="27"/>
      <c r="G31602" s="1"/>
      <c r="H31602" s="1"/>
      <c r="I31602" s="1"/>
    </row>
    <row r="31603" spans="2:9">
      <c r="B31603" s="1"/>
      <c r="C31603" s="29"/>
      <c r="D31603" s="27"/>
      <c r="E31603" s="27"/>
      <c r="F31603" s="27"/>
      <c r="G31603" s="1"/>
      <c r="H31603" s="1"/>
      <c r="I31603" s="1"/>
    </row>
    <row r="31604" spans="2:9">
      <c r="B31604" s="1"/>
      <c r="C31604" s="29"/>
      <c r="D31604" s="27"/>
      <c r="E31604" s="27"/>
      <c r="F31604" s="27"/>
      <c r="G31604" s="1"/>
      <c r="H31604" s="1"/>
      <c r="I31604" s="1"/>
    </row>
    <row r="31605" spans="2:9">
      <c r="B31605" s="1"/>
      <c r="C31605" s="29"/>
      <c r="D31605" s="27"/>
      <c r="E31605" s="27"/>
      <c r="F31605" s="27"/>
      <c r="G31605" s="1"/>
      <c r="H31605" s="1"/>
      <c r="I31605" s="1"/>
    </row>
    <row r="31606" spans="2:9">
      <c r="B31606" s="1"/>
      <c r="C31606" s="29"/>
      <c r="D31606" s="27"/>
      <c r="E31606" s="27"/>
      <c r="F31606" s="27"/>
      <c r="G31606" s="1"/>
      <c r="H31606" s="1"/>
      <c r="I31606" s="1"/>
    </row>
    <row r="31607" spans="2:9">
      <c r="B31607" s="1"/>
      <c r="C31607" s="29"/>
      <c r="D31607" s="27"/>
      <c r="E31607" s="27"/>
      <c r="F31607" s="27"/>
      <c r="G31607" s="1"/>
      <c r="H31607" s="1"/>
      <c r="I31607" s="1"/>
    </row>
    <row r="31608" spans="2:9">
      <c r="B31608" s="1"/>
      <c r="C31608" s="29"/>
      <c r="D31608" s="27"/>
      <c r="E31608" s="27"/>
      <c r="F31608" s="27"/>
      <c r="G31608" s="1"/>
      <c r="H31608" s="1"/>
      <c r="I31608" s="1"/>
    </row>
    <row r="31609" spans="2:9">
      <c r="B31609" s="1"/>
      <c r="C31609" s="29"/>
      <c r="D31609" s="27"/>
      <c r="E31609" s="27"/>
      <c r="F31609" s="27"/>
      <c r="G31609" s="1"/>
      <c r="H31609" s="1"/>
      <c r="I31609" s="1"/>
    </row>
    <row r="31610" spans="2:9">
      <c r="B31610" s="1"/>
      <c r="C31610" s="29"/>
      <c r="D31610" s="27"/>
      <c r="E31610" s="27"/>
      <c r="F31610" s="27"/>
      <c r="G31610" s="1"/>
      <c r="H31610" s="1"/>
      <c r="I31610" s="1"/>
    </row>
    <row r="31611" spans="2:9">
      <c r="B31611" s="1"/>
      <c r="C31611" s="29"/>
      <c r="D31611" s="27"/>
      <c r="E31611" s="27"/>
      <c r="F31611" s="27"/>
      <c r="G31611" s="1"/>
      <c r="H31611" s="1"/>
      <c r="I31611" s="1"/>
    </row>
    <row r="31612" spans="2:9">
      <c r="B31612" s="1"/>
      <c r="C31612" s="29"/>
      <c r="D31612" s="27"/>
      <c r="E31612" s="27"/>
      <c r="F31612" s="27"/>
      <c r="G31612" s="1"/>
      <c r="H31612" s="1"/>
      <c r="I31612" s="1"/>
    </row>
    <row r="31613" spans="2:9">
      <c r="B31613" s="1"/>
      <c r="C31613" s="29"/>
      <c r="D31613" s="27"/>
      <c r="E31613" s="27"/>
      <c r="F31613" s="27"/>
      <c r="G31613" s="1"/>
      <c r="H31613" s="1"/>
      <c r="I31613" s="1"/>
    </row>
    <row r="31614" spans="2:9">
      <c r="B31614" s="1"/>
      <c r="C31614" s="29"/>
      <c r="D31614" s="27"/>
      <c r="E31614" s="27"/>
      <c r="F31614" s="27"/>
      <c r="G31614" s="1"/>
      <c r="H31614" s="1"/>
      <c r="I31614" s="1"/>
    </row>
    <row r="31615" spans="2:9">
      <c r="B31615" s="1"/>
      <c r="C31615" s="29"/>
      <c r="D31615" s="27"/>
      <c r="E31615" s="27"/>
      <c r="F31615" s="27"/>
      <c r="G31615" s="1"/>
      <c r="H31615" s="1"/>
      <c r="I31615" s="1"/>
    </row>
    <row r="31616" spans="2:9">
      <c r="B31616" s="1"/>
      <c r="C31616" s="29"/>
      <c r="D31616" s="27"/>
      <c r="E31616" s="27"/>
      <c r="F31616" s="27"/>
      <c r="G31616" s="1"/>
      <c r="H31616" s="1"/>
      <c r="I31616" s="1"/>
    </row>
    <row r="31617" spans="2:9">
      <c r="B31617" s="1"/>
      <c r="C31617" s="29"/>
      <c r="D31617" s="27"/>
      <c r="E31617" s="27"/>
      <c r="F31617" s="27"/>
      <c r="G31617" s="1"/>
      <c r="H31617" s="1"/>
      <c r="I31617" s="1"/>
    </row>
    <row r="31618" spans="2:9">
      <c r="B31618" s="1"/>
      <c r="C31618" s="29"/>
      <c r="D31618" s="27"/>
      <c r="E31618" s="27"/>
      <c r="F31618" s="27"/>
      <c r="G31618" s="1"/>
      <c r="H31618" s="1"/>
      <c r="I31618" s="1"/>
    </row>
    <row r="31619" spans="2:9">
      <c r="B31619" s="1"/>
      <c r="C31619" s="29"/>
      <c r="D31619" s="27"/>
      <c r="E31619" s="27"/>
      <c r="F31619" s="27"/>
      <c r="G31619" s="1"/>
      <c r="H31619" s="1"/>
      <c r="I31619" s="1"/>
    </row>
    <row r="31620" spans="2:9">
      <c r="B31620" s="1"/>
      <c r="C31620" s="29"/>
      <c r="D31620" s="27"/>
      <c r="E31620" s="27"/>
      <c r="F31620" s="27"/>
      <c r="G31620" s="1"/>
      <c r="H31620" s="1"/>
      <c r="I31620" s="1"/>
    </row>
    <row r="31621" spans="2:9">
      <c r="B31621" s="1"/>
      <c r="C31621" s="29"/>
      <c r="D31621" s="27"/>
      <c r="E31621" s="27"/>
      <c r="F31621" s="27"/>
      <c r="G31621" s="1"/>
      <c r="H31621" s="1"/>
      <c r="I31621" s="1"/>
    </row>
    <row r="31622" spans="2:9">
      <c r="B31622" s="1"/>
      <c r="C31622" s="29"/>
      <c r="D31622" s="27"/>
      <c r="E31622" s="27"/>
      <c r="F31622" s="27"/>
      <c r="G31622" s="1"/>
      <c r="H31622" s="1"/>
      <c r="I31622" s="1"/>
    </row>
    <row r="31623" spans="2:9">
      <c r="B31623" s="1"/>
      <c r="C31623" s="29"/>
      <c r="D31623" s="27"/>
      <c r="E31623" s="27"/>
      <c r="F31623" s="27"/>
      <c r="G31623" s="1"/>
      <c r="H31623" s="1"/>
      <c r="I31623" s="1"/>
    </row>
    <row r="31624" spans="2:9">
      <c r="B31624" s="1"/>
      <c r="C31624" s="29"/>
      <c r="D31624" s="27"/>
      <c r="E31624" s="27"/>
      <c r="F31624" s="27"/>
      <c r="G31624" s="1"/>
      <c r="H31624" s="1"/>
      <c r="I31624" s="1"/>
    </row>
    <row r="31625" spans="2:9">
      <c r="B31625" s="1"/>
      <c r="C31625" s="29"/>
      <c r="D31625" s="27"/>
      <c r="E31625" s="27"/>
      <c r="F31625" s="27"/>
      <c r="G31625" s="1"/>
      <c r="H31625" s="1"/>
      <c r="I31625" s="1"/>
    </row>
    <row r="31626" spans="2:9">
      <c r="B31626" s="1"/>
      <c r="C31626" s="29"/>
      <c r="D31626" s="27"/>
      <c r="E31626" s="27"/>
      <c r="F31626" s="27"/>
      <c r="G31626" s="1"/>
      <c r="H31626" s="1"/>
      <c r="I31626" s="1"/>
    </row>
    <row r="31627" spans="2:9">
      <c r="B31627" s="1"/>
      <c r="C31627" s="29"/>
      <c r="D31627" s="27"/>
      <c r="E31627" s="27"/>
      <c r="F31627" s="27"/>
      <c r="G31627" s="1"/>
      <c r="H31627" s="1"/>
      <c r="I31627" s="1"/>
    </row>
    <row r="31628" spans="2:9">
      <c r="B31628" s="1"/>
      <c r="C31628" s="29"/>
      <c r="D31628" s="27"/>
      <c r="E31628" s="27"/>
      <c r="F31628" s="27"/>
      <c r="G31628" s="1"/>
      <c r="H31628" s="1"/>
      <c r="I31628" s="1"/>
    </row>
    <row r="31629" spans="2:9">
      <c r="B31629" s="1"/>
      <c r="C31629" s="29"/>
      <c r="D31629" s="27"/>
      <c r="E31629" s="27"/>
      <c r="F31629" s="27"/>
      <c r="G31629" s="1"/>
      <c r="H31629" s="1"/>
      <c r="I31629" s="1"/>
    </row>
    <row r="31630" spans="2:9">
      <c r="B31630" s="1"/>
      <c r="C31630" s="29"/>
      <c r="D31630" s="27"/>
      <c r="E31630" s="27"/>
      <c r="F31630" s="27"/>
      <c r="G31630" s="1"/>
      <c r="H31630" s="1"/>
      <c r="I31630" s="1"/>
    </row>
    <row r="31631" spans="2:9">
      <c r="B31631" s="1"/>
      <c r="C31631" s="29"/>
      <c r="D31631" s="27"/>
      <c r="E31631" s="27"/>
      <c r="F31631" s="27"/>
      <c r="G31631" s="1"/>
      <c r="H31631" s="1"/>
      <c r="I31631" s="1"/>
    </row>
    <row r="31632" spans="2:9">
      <c r="B31632" s="1"/>
      <c r="C31632" s="29"/>
      <c r="D31632" s="27"/>
      <c r="E31632" s="27"/>
      <c r="F31632" s="27"/>
      <c r="G31632" s="1"/>
      <c r="H31632" s="1"/>
      <c r="I31632" s="1"/>
    </row>
    <row r="31633" spans="2:9">
      <c r="B31633" s="1"/>
      <c r="C31633" s="29"/>
      <c r="D31633" s="27"/>
      <c r="E31633" s="27"/>
      <c r="F31633" s="27"/>
      <c r="G31633" s="1"/>
      <c r="H31633" s="1"/>
      <c r="I31633" s="1"/>
    </row>
    <row r="31634" spans="2:9">
      <c r="B31634" s="1"/>
      <c r="C31634" s="29"/>
      <c r="D31634" s="27"/>
      <c r="E31634" s="27"/>
      <c r="F31634" s="27"/>
      <c r="G31634" s="1"/>
      <c r="H31634" s="1"/>
      <c r="I31634" s="1"/>
    </row>
    <row r="31635" spans="2:9">
      <c r="B31635" s="1"/>
      <c r="C31635" s="29"/>
      <c r="D31635" s="27"/>
      <c r="E31635" s="27"/>
      <c r="F31635" s="27"/>
      <c r="G31635" s="1"/>
      <c r="H31635" s="1"/>
      <c r="I31635" s="1"/>
    </row>
    <row r="31636" spans="2:9">
      <c r="B31636" s="1"/>
      <c r="C31636" s="29"/>
      <c r="D31636" s="27"/>
      <c r="E31636" s="27"/>
      <c r="F31636" s="27"/>
      <c r="G31636" s="1"/>
      <c r="H31636" s="1"/>
      <c r="I31636" s="1"/>
    </row>
    <row r="31637" spans="2:9">
      <c r="B31637" s="1"/>
      <c r="C31637" s="29"/>
      <c r="D31637" s="27"/>
      <c r="E31637" s="27"/>
      <c r="F31637" s="27"/>
      <c r="G31637" s="1"/>
      <c r="H31637" s="1"/>
      <c r="I31637" s="1"/>
    </row>
    <row r="31638" spans="2:9">
      <c r="B31638" s="1"/>
      <c r="C31638" s="29"/>
      <c r="D31638" s="27"/>
      <c r="E31638" s="27"/>
      <c r="F31638" s="27"/>
      <c r="G31638" s="1"/>
      <c r="H31638" s="1"/>
      <c r="I31638" s="1"/>
    </row>
    <row r="31639" spans="2:9">
      <c r="B31639" s="1"/>
      <c r="C31639" s="29"/>
      <c r="D31639" s="27"/>
      <c r="E31639" s="27"/>
      <c r="F31639" s="27"/>
      <c r="G31639" s="1"/>
      <c r="H31639" s="1"/>
      <c r="I31639" s="1"/>
    </row>
    <row r="31640" spans="2:9">
      <c r="B31640" s="1"/>
      <c r="C31640" s="29"/>
      <c r="D31640" s="27"/>
      <c r="E31640" s="27"/>
      <c r="F31640" s="27"/>
      <c r="G31640" s="1"/>
      <c r="H31640" s="1"/>
      <c r="I31640" s="1"/>
    </row>
    <row r="31641" spans="2:9">
      <c r="B31641" s="1"/>
      <c r="C31641" s="29"/>
      <c r="D31641" s="27"/>
      <c r="E31641" s="27"/>
      <c r="F31641" s="27"/>
      <c r="G31641" s="1"/>
      <c r="H31641" s="1"/>
      <c r="I31641" s="1"/>
    </row>
    <row r="31642" spans="2:9">
      <c r="B31642" s="1"/>
      <c r="C31642" s="29"/>
      <c r="D31642" s="27"/>
      <c r="E31642" s="27"/>
      <c r="F31642" s="27"/>
      <c r="G31642" s="1"/>
      <c r="H31642" s="1"/>
      <c r="I31642" s="1"/>
    </row>
    <row r="31643" spans="2:9">
      <c r="B31643" s="1"/>
      <c r="C31643" s="29"/>
      <c r="D31643" s="27"/>
      <c r="E31643" s="27"/>
      <c r="F31643" s="27"/>
      <c r="G31643" s="1"/>
      <c r="H31643" s="1"/>
      <c r="I31643" s="1"/>
    </row>
    <row r="31644" spans="2:9">
      <c r="B31644" s="1"/>
      <c r="C31644" s="29"/>
      <c r="D31644" s="27"/>
      <c r="E31644" s="27"/>
      <c r="F31644" s="27"/>
      <c r="G31644" s="1"/>
      <c r="H31644" s="1"/>
      <c r="I31644" s="1"/>
    </row>
    <row r="31645" spans="2:9">
      <c r="B31645" s="1"/>
      <c r="C31645" s="29"/>
      <c r="D31645" s="27"/>
      <c r="E31645" s="27"/>
      <c r="F31645" s="27"/>
      <c r="G31645" s="1"/>
      <c r="H31645" s="1"/>
      <c r="I31645" s="1"/>
    </row>
    <row r="31646" spans="2:9">
      <c r="B31646" s="1"/>
      <c r="C31646" s="29"/>
      <c r="D31646" s="27"/>
      <c r="E31646" s="27"/>
      <c r="F31646" s="27"/>
      <c r="G31646" s="1"/>
      <c r="H31646" s="1"/>
      <c r="I31646" s="1"/>
    </row>
    <row r="31647" spans="2:9">
      <c r="B31647" s="1"/>
      <c r="C31647" s="29"/>
      <c r="D31647" s="27"/>
      <c r="E31647" s="27"/>
      <c r="F31647" s="27"/>
      <c r="G31647" s="1"/>
      <c r="H31647" s="1"/>
      <c r="I31647" s="1"/>
    </row>
    <row r="31648" spans="2:9">
      <c r="B31648" s="1"/>
      <c r="C31648" s="29"/>
      <c r="D31648" s="27"/>
      <c r="E31648" s="27"/>
      <c r="F31648" s="27"/>
      <c r="G31648" s="1"/>
      <c r="H31648" s="1"/>
      <c r="I31648" s="1"/>
    </row>
    <row r="31649" spans="2:9">
      <c r="B31649" s="1"/>
      <c r="C31649" s="29"/>
      <c r="D31649" s="27"/>
      <c r="E31649" s="27"/>
      <c r="F31649" s="27"/>
      <c r="G31649" s="1"/>
      <c r="H31649" s="1"/>
      <c r="I31649" s="1"/>
    </row>
    <row r="31650" spans="2:9">
      <c r="B31650" s="1"/>
      <c r="C31650" s="29"/>
      <c r="D31650" s="27"/>
      <c r="E31650" s="27"/>
      <c r="F31650" s="27"/>
      <c r="G31650" s="1"/>
      <c r="H31650" s="1"/>
      <c r="I31650" s="1"/>
    </row>
    <row r="31651" spans="2:9">
      <c r="B31651" s="1"/>
      <c r="C31651" s="29"/>
      <c r="D31651" s="27"/>
      <c r="E31651" s="27"/>
      <c r="F31651" s="27"/>
      <c r="G31651" s="1"/>
      <c r="H31651" s="1"/>
      <c r="I31651" s="1"/>
    </row>
    <row r="31652" spans="2:9">
      <c r="B31652" s="1"/>
      <c r="C31652" s="29"/>
      <c r="D31652" s="27"/>
      <c r="E31652" s="27"/>
      <c r="F31652" s="27"/>
      <c r="G31652" s="1"/>
      <c r="H31652" s="1"/>
      <c r="I31652" s="1"/>
    </row>
    <row r="31653" spans="2:9">
      <c r="B31653" s="1"/>
      <c r="C31653" s="29"/>
      <c r="D31653" s="27"/>
      <c r="E31653" s="27"/>
      <c r="F31653" s="27"/>
      <c r="G31653" s="1"/>
      <c r="H31653" s="1"/>
      <c r="I31653" s="1"/>
    </row>
    <row r="31654" spans="2:9">
      <c r="B31654" s="1"/>
      <c r="C31654" s="29"/>
      <c r="D31654" s="27"/>
      <c r="E31654" s="27"/>
      <c r="F31654" s="27"/>
      <c r="G31654" s="1"/>
      <c r="H31654" s="1"/>
      <c r="I31654" s="1"/>
    </row>
    <row r="31655" spans="2:9">
      <c r="B31655" s="1"/>
      <c r="C31655" s="29"/>
      <c r="D31655" s="27"/>
      <c r="E31655" s="27"/>
      <c r="F31655" s="27"/>
      <c r="G31655" s="1"/>
      <c r="H31655" s="1"/>
      <c r="I31655" s="1"/>
    </row>
    <row r="31656" spans="2:9">
      <c r="B31656" s="1"/>
      <c r="C31656" s="29"/>
      <c r="D31656" s="27"/>
      <c r="E31656" s="27"/>
      <c r="F31656" s="27"/>
      <c r="G31656" s="1"/>
      <c r="H31656" s="1"/>
      <c r="I31656" s="1"/>
    </row>
    <row r="31657" spans="2:9">
      <c r="B31657" s="1"/>
      <c r="C31657" s="29"/>
      <c r="D31657" s="27"/>
      <c r="E31657" s="27"/>
      <c r="F31657" s="27"/>
      <c r="G31657" s="1"/>
      <c r="H31657" s="1"/>
      <c r="I31657" s="1"/>
    </row>
    <row r="31658" spans="2:9">
      <c r="B31658" s="1"/>
      <c r="C31658" s="29"/>
      <c r="D31658" s="27"/>
      <c r="E31658" s="27"/>
      <c r="F31658" s="27"/>
      <c r="G31658" s="1"/>
      <c r="H31658" s="1"/>
      <c r="I31658" s="1"/>
    </row>
    <row r="31659" spans="2:9">
      <c r="B31659" s="1"/>
      <c r="C31659" s="29"/>
      <c r="D31659" s="27"/>
      <c r="E31659" s="27"/>
      <c r="F31659" s="27"/>
      <c r="G31659" s="1"/>
      <c r="H31659" s="1"/>
      <c r="I31659" s="1"/>
    </row>
    <row r="31660" spans="2:9">
      <c r="B31660" s="1"/>
      <c r="C31660" s="29"/>
      <c r="D31660" s="27"/>
      <c r="E31660" s="27"/>
      <c r="F31660" s="27"/>
      <c r="G31660" s="1"/>
      <c r="H31660" s="1"/>
      <c r="I31660" s="1"/>
    </row>
    <row r="31661" spans="2:9">
      <c r="B31661" s="1"/>
      <c r="C31661" s="29"/>
      <c r="D31661" s="27"/>
      <c r="E31661" s="27"/>
      <c r="F31661" s="27"/>
      <c r="G31661" s="1"/>
      <c r="H31661" s="1"/>
      <c r="I31661" s="1"/>
    </row>
    <row r="31662" spans="2:9">
      <c r="B31662" s="1"/>
      <c r="C31662" s="29"/>
      <c r="D31662" s="27"/>
      <c r="E31662" s="27"/>
      <c r="F31662" s="27"/>
      <c r="G31662" s="1"/>
      <c r="H31662" s="1"/>
      <c r="I31662" s="1"/>
    </row>
    <row r="31663" spans="2:9">
      <c r="B31663" s="1"/>
      <c r="C31663" s="29"/>
      <c r="D31663" s="27"/>
      <c r="E31663" s="27"/>
      <c r="F31663" s="27"/>
      <c r="G31663" s="1"/>
      <c r="H31663" s="1"/>
      <c r="I31663" s="1"/>
    </row>
    <row r="31664" spans="2:9">
      <c r="B31664" s="1"/>
      <c r="C31664" s="29"/>
      <c r="D31664" s="27"/>
      <c r="E31664" s="27"/>
      <c r="F31664" s="27"/>
      <c r="G31664" s="1"/>
      <c r="H31664" s="1"/>
      <c r="I31664" s="1"/>
    </row>
    <row r="31665" spans="2:9">
      <c r="B31665" s="1"/>
      <c r="C31665" s="29"/>
      <c r="D31665" s="27"/>
      <c r="E31665" s="27"/>
      <c r="F31665" s="27"/>
      <c r="G31665" s="1"/>
      <c r="H31665" s="1"/>
      <c r="I31665" s="1"/>
    </row>
    <row r="31666" spans="2:9">
      <c r="B31666" s="1"/>
      <c r="C31666" s="29"/>
      <c r="D31666" s="27"/>
      <c r="E31666" s="27"/>
      <c r="F31666" s="27"/>
      <c r="G31666" s="1"/>
      <c r="H31666" s="1"/>
      <c r="I31666" s="1"/>
    </row>
    <row r="31667" spans="2:9">
      <c r="B31667" s="1"/>
      <c r="C31667" s="29"/>
      <c r="D31667" s="27"/>
      <c r="E31667" s="27"/>
      <c r="F31667" s="27"/>
      <c r="G31667" s="1"/>
      <c r="H31667" s="1"/>
      <c r="I31667" s="1"/>
    </row>
    <row r="31668" spans="2:9">
      <c r="B31668" s="1"/>
      <c r="C31668" s="29"/>
      <c r="D31668" s="27"/>
      <c r="E31668" s="27"/>
      <c r="F31668" s="27"/>
      <c r="G31668" s="1"/>
      <c r="H31668" s="1"/>
      <c r="I31668" s="1"/>
    </row>
    <row r="31669" spans="2:9">
      <c r="B31669" s="1"/>
      <c r="C31669" s="29"/>
      <c r="D31669" s="27"/>
      <c r="E31669" s="27"/>
      <c r="F31669" s="27"/>
      <c r="G31669" s="1"/>
      <c r="H31669" s="1"/>
      <c r="I31669" s="1"/>
    </row>
    <row r="31670" spans="2:9">
      <c r="B31670" s="1"/>
      <c r="C31670" s="29"/>
      <c r="D31670" s="27"/>
      <c r="E31670" s="27"/>
      <c r="F31670" s="27"/>
      <c r="G31670" s="1"/>
      <c r="H31670" s="1"/>
      <c r="I31670" s="1"/>
    </row>
    <row r="31671" spans="2:9">
      <c r="B31671" s="1"/>
      <c r="C31671" s="29"/>
      <c r="D31671" s="27"/>
      <c r="E31671" s="27"/>
      <c r="F31671" s="27"/>
      <c r="G31671" s="1"/>
      <c r="H31671" s="1"/>
      <c r="I31671" s="1"/>
    </row>
    <row r="31672" spans="2:9">
      <c r="B31672" s="1"/>
      <c r="C31672" s="29"/>
      <c r="D31672" s="27"/>
      <c r="E31672" s="27"/>
      <c r="F31672" s="27"/>
      <c r="G31672" s="1"/>
      <c r="H31672" s="1"/>
      <c r="I31672" s="1"/>
    </row>
    <row r="31673" spans="2:9">
      <c r="B31673" s="1"/>
      <c r="C31673" s="29"/>
      <c r="D31673" s="27"/>
      <c r="E31673" s="27"/>
      <c r="F31673" s="27"/>
      <c r="G31673" s="1"/>
      <c r="H31673" s="1"/>
      <c r="I31673" s="1"/>
    </row>
    <row r="31674" spans="2:9">
      <c r="B31674" s="1"/>
      <c r="C31674" s="29"/>
      <c r="D31674" s="27"/>
      <c r="E31674" s="27"/>
      <c r="F31674" s="27"/>
      <c r="G31674" s="1"/>
      <c r="H31674" s="1"/>
      <c r="I31674" s="1"/>
    </row>
    <row r="31675" spans="2:9">
      <c r="B31675" s="1"/>
      <c r="C31675" s="29"/>
      <c r="D31675" s="27"/>
      <c r="E31675" s="27"/>
      <c r="F31675" s="27"/>
      <c r="G31675" s="1"/>
      <c r="H31675" s="1"/>
      <c r="I31675" s="1"/>
    </row>
    <row r="31676" spans="2:9">
      <c r="B31676" s="1"/>
      <c r="C31676" s="29"/>
      <c r="D31676" s="27"/>
      <c r="E31676" s="27"/>
      <c r="F31676" s="27"/>
      <c r="G31676" s="1"/>
      <c r="H31676" s="1"/>
      <c r="I31676" s="1"/>
    </row>
    <row r="31677" spans="2:9">
      <c r="B31677" s="1"/>
      <c r="C31677" s="29"/>
      <c r="D31677" s="27"/>
      <c r="E31677" s="27"/>
      <c r="F31677" s="27"/>
      <c r="G31677" s="1"/>
      <c r="H31677" s="1"/>
      <c r="I31677" s="1"/>
    </row>
    <row r="31678" spans="2:9">
      <c r="B31678" s="1"/>
      <c r="C31678" s="29"/>
      <c r="D31678" s="27"/>
      <c r="E31678" s="27"/>
      <c r="F31678" s="27"/>
      <c r="G31678" s="1"/>
      <c r="H31678" s="1"/>
      <c r="I31678" s="1"/>
    </row>
    <row r="31679" spans="2:9">
      <c r="B31679" s="1"/>
      <c r="C31679" s="29"/>
      <c r="D31679" s="27"/>
      <c r="E31679" s="27"/>
      <c r="F31679" s="27"/>
      <c r="G31679" s="1"/>
      <c r="H31679" s="1"/>
      <c r="I31679" s="1"/>
    </row>
    <row r="31680" spans="2:9">
      <c r="B31680" s="1"/>
      <c r="C31680" s="29"/>
      <c r="D31680" s="27"/>
      <c r="E31680" s="27"/>
      <c r="F31680" s="27"/>
      <c r="G31680" s="1"/>
      <c r="H31680" s="1"/>
      <c r="I31680" s="1"/>
    </row>
    <row r="31681" spans="2:9">
      <c r="B31681" s="1"/>
      <c r="C31681" s="29"/>
      <c r="D31681" s="27"/>
      <c r="E31681" s="27"/>
      <c r="F31681" s="27"/>
      <c r="G31681" s="1"/>
      <c r="H31681" s="1"/>
      <c r="I31681" s="1"/>
    </row>
    <row r="31682" spans="2:9">
      <c r="B31682" s="1"/>
      <c r="C31682" s="29"/>
      <c r="D31682" s="27"/>
      <c r="E31682" s="27"/>
      <c r="F31682" s="27"/>
      <c r="G31682" s="1"/>
      <c r="H31682" s="1"/>
      <c r="I31682" s="1"/>
    </row>
    <row r="31683" spans="2:9">
      <c r="B31683" s="1"/>
      <c r="C31683" s="29"/>
      <c r="D31683" s="27"/>
      <c r="E31683" s="27"/>
      <c r="F31683" s="27"/>
      <c r="G31683" s="1"/>
      <c r="H31683" s="1"/>
      <c r="I31683" s="1"/>
    </row>
    <row r="31684" spans="2:9">
      <c r="B31684" s="1"/>
      <c r="C31684" s="29"/>
      <c r="D31684" s="27"/>
      <c r="E31684" s="27"/>
      <c r="F31684" s="27"/>
      <c r="G31684" s="1"/>
      <c r="H31684" s="1"/>
      <c r="I31684" s="1"/>
    </row>
    <row r="31685" spans="2:9">
      <c r="B31685" s="1"/>
      <c r="C31685" s="29"/>
      <c r="D31685" s="27"/>
      <c r="E31685" s="27"/>
      <c r="F31685" s="27"/>
      <c r="G31685" s="1"/>
      <c r="H31685" s="1"/>
      <c r="I31685" s="1"/>
    </row>
    <row r="31686" spans="2:9">
      <c r="B31686" s="1"/>
      <c r="C31686" s="29"/>
      <c r="D31686" s="27"/>
      <c r="E31686" s="27"/>
      <c r="F31686" s="27"/>
      <c r="G31686" s="1"/>
      <c r="H31686" s="1"/>
      <c r="I31686" s="1"/>
    </row>
    <row r="31687" spans="2:9">
      <c r="B31687" s="1"/>
      <c r="C31687" s="29"/>
      <c r="D31687" s="27"/>
      <c r="E31687" s="27"/>
      <c r="F31687" s="27"/>
      <c r="G31687" s="1"/>
      <c r="H31687" s="1"/>
      <c r="I31687" s="1"/>
    </row>
    <row r="31688" spans="2:9">
      <c r="B31688" s="1"/>
      <c r="C31688" s="29"/>
      <c r="D31688" s="27"/>
      <c r="E31688" s="27"/>
      <c r="F31688" s="27"/>
      <c r="G31688" s="1"/>
      <c r="H31688" s="1"/>
      <c r="I31688" s="1"/>
    </row>
    <row r="31689" spans="2:9">
      <c r="B31689" s="1"/>
      <c r="C31689" s="29"/>
      <c r="D31689" s="27"/>
      <c r="E31689" s="27"/>
      <c r="F31689" s="27"/>
      <c r="G31689" s="1"/>
      <c r="H31689" s="1"/>
      <c r="I31689" s="1"/>
    </row>
    <row r="31690" spans="2:9">
      <c r="B31690" s="1"/>
      <c r="C31690" s="29"/>
      <c r="D31690" s="27"/>
      <c r="E31690" s="27"/>
      <c r="F31690" s="27"/>
      <c r="G31690" s="1"/>
      <c r="H31690" s="1"/>
      <c r="I31690" s="1"/>
    </row>
    <row r="31691" spans="2:9">
      <c r="B31691" s="1"/>
      <c r="C31691" s="29"/>
      <c r="D31691" s="27"/>
      <c r="E31691" s="27"/>
      <c r="F31691" s="27"/>
      <c r="G31691" s="1"/>
      <c r="H31691" s="1"/>
      <c r="I31691" s="1"/>
    </row>
    <row r="31692" spans="2:9">
      <c r="B31692" s="1"/>
      <c r="C31692" s="29"/>
      <c r="D31692" s="27"/>
      <c r="E31692" s="27"/>
      <c r="F31692" s="27"/>
      <c r="G31692" s="1"/>
      <c r="H31692" s="1"/>
      <c r="I31692" s="1"/>
    </row>
    <row r="31693" spans="2:9">
      <c r="B31693" s="1"/>
      <c r="C31693" s="29"/>
      <c r="D31693" s="27"/>
      <c r="E31693" s="27"/>
      <c r="F31693" s="27"/>
      <c r="G31693" s="1"/>
      <c r="H31693" s="1"/>
      <c r="I31693" s="1"/>
    </row>
    <row r="31694" spans="2:9">
      <c r="B31694" s="1"/>
      <c r="C31694" s="29"/>
      <c r="D31694" s="27"/>
      <c r="E31694" s="27"/>
      <c r="F31694" s="27"/>
      <c r="G31694" s="1"/>
      <c r="H31694" s="1"/>
      <c r="I31694" s="1"/>
    </row>
    <row r="31695" spans="2:9">
      <c r="B31695" s="1"/>
      <c r="C31695" s="29"/>
      <c r="D31695" s="27"/>
      <c r="E31695" s="27"/>
      <c r="F31695" s="27"/>
      <c r="G31695" s="1"/>
      <c r="H31695" s="1"/>
      <c r="I31695" s="1"/>
    </row>
    <row r="31696" spans="2:9">
      <c r="B31696" s="1"/>
      <c r="C31696" s="29"/>
      <c r="D31696" s="27"/>
      <c r="E31696" s="27"/>
      <c r="F31696" s="27"/>
      <c r="G31696" s="1"/>
      <c r="H31696" s="1"/>
      <c r="I31696" s="1"/>
    </row>
    <row r="31697" spans="2:9">
      <c r="B31697" s="1"/>
      <c r="C31697" s="29"/>
      <c r="D31697" s="27"/>
      <c r="E31697" s="27"/>
      <c r="F31697" s="27"/>
      <c r="G31697" s="1"/>
      <c r="H31697" s="1"/>
      <c r="I31697" s="1"/>
    </row>
    <row r="31698" spans="2:9">
      <c r="B31698" s="1"/>
      <c r="C31698" s="29"/>
      <c r="D31698" s="27"/>
      <c r="E31698" s="27"/>
      <c r="F31698" s="27"/>
      <c r="G31698" s="1"/>
      <c r="H31698" s="1"/>
      <c r="I31698" s="1"/>
    </row>
    <row r="31699" spans="2:9">
      <c r="B31699" s="1"/>
      <c r="C31699" s="29"/>
      <c r="D31699" s="27"/>
      <c r="E31699" s="27"/>
      <c r="F31699" s="27"/>
      <c r="G31699" s="1"/>
      <c r="H31699" s="1"/>
      <c r="I31699" s="1"/>
    </row>
    <row r="31700" spans="2:9">
      <c r="B31700" s="1"/>
      <c r="C31700" s="29"/>
      <c r="D31700" s="27"/>
      <c r="E31700" s="27"/>
      <c r="F31700" s="27"/>
      <c r="G31700" s="1"/>
      <c r="H31700" s="1"/>
      <c r="I31700" s="1"/>
    </row>
    <row r="31701" spans="2:9">
      <c r="B31701" s="1"/>
      <c r="C31701" s="29"/>
      <c r="D31701" s="27"/>
      <c r="E31701" s="27"/>
      <c r="F31701" s="27"/>
      <c r="G31701" s="1"/>
      <c r="H31701" s="1"/>
      <c r="I31701" s="1"/>
    </row>
    <row r="31702" spans="2:9">
      <c r="B31702" s="1"/>
      <c r="C31702" s="29"/>
      <c r="D31702" s="27"/>
      <c r="E31702" s="27"/>
      <c r="F31702" s="27"/>
      <c r="G31702" s="1"/>
      <c r="H31702" s="1"/>
      <c r="I31702" s="1"/>
    </row>
    <row r="31703" spans="2:9">
      <c r="B31703" s="1"/>
      <c r="C31703" s="29"/>
      <c r="D31703" s="27"/>
      <c r="E31703" s="27"/>
      <c r="F31703" s="27"/>
      <c r="G31703" s="1"/>
      <c r="H31703" s="1"/>
      <c r="I31703" s="1"/>
    </row>
    <row r="31704" spans="2:9">
      <c r="B31704" s="1"/>
      <c r="C31704" s="29"/>
      <c r="D31704" s="27"/>
      <c r="E31704" s="27"/>
      <c r="F31704" s="27"/>
      <c r="G31704" s="1"/>
      <c r="H31704" s="1"/>
      <c r="I31704" s="1"/>
    </row>
    <row r="31705" spans="2:9">
      <c r="B31705" s="1"/>
      <c r="C31705" s="29"/>
      <c r="D31705" s="27"/>
      <c r="E31705" s="27"/>
      <c r="F31705" s="27"/>
      <c r="G31705" s="1"/>
      <c r="H31705" s="1"/>
      <c r="I31705" s="1"/>
    </row>
    <row r="31706" spans="2:9">
      <c r="B31706" s="1"/>
      <c r="C31706" s="29"/>
      <c r="D31706" s="27"/>
      <c r="E31706" s="27"/>
      <c r="F31706" s="27"/>
      <c r="G31706" s="1"/>
      <c r="H31706" s="1"/>
      <c r="I31706" s="1"/>
    </row>
    <row r="31707" spans="2:9">
      <c r="B31707" s="1"/>
      <c r="C31707" s="29"/>
      <c r="D31707" s="27"/>
      <c r="E31707" s="27"/>
      <c r="F31707" s="27"/>
      <c r="G31707" s="1"/>
      <c r="H31707" s="1"/>
      <c r="I31707" s="1"/>
    </row>
    <row r="31708" spans="2:9">
      <c r="B31708" s="1"/>
      <c r="C31708" s="29"/>
      <c r="D31708" s="27"/>
      <c r="E31708" s="27"/>
      <c r="F31708" s="27"/>
      <c r="G31708" s="1"/>
      <c r="H31708" s="1"/>
      <c r="I31708" s="1"/>
    </row>
    <row r="31709" spans="2:9">
      <c r="B31709" s="1"/>
      <c r="C31709" s="29"/>
      <c r="D31709" s="27"/>
      <c r="E31709" s="27"/>
      <c r="F31709" s="27"/>
      <c r="G31709" s="1"/>
      <c r="H31709" s="1"/>
      <c r="I31709" s="1"/>
    </row>
    <row r="31710" spans="2:9">
      <c r="B31710" s="1"/>
      <c r="C31710" s="29"/>
      <c r="D31710" s="27"/>
      <c r="E31710" s="27"/>
      <c r="F31710" s="27"/>
      <c r="G31710" s="1"/>
      <c r="H31710" s="1"/>
      <c r="I31710" s="1"/>
    </row>
    <row r="31711" spans="2:9">
      <c r="B31711" s="1"/>
      <c r="C31711" s="29"/>
      <c r="D31711" s="27"/>
      <c r="E31711" s="27"/>
      <c r="F31711" s="27"/>
      <c r="G31711" s="1"/>
      <c r="H31711" s="1"/>
      <c r="I31711" s="1"/>
    </row>
    <row r="31712" spans="2:9">
      <c r="B31712" s="1"/>
      <c r="C31712" s="29"/>
      <c r="D31712" s="27"/>
      <c r="E31712" s="27"/>
      <c r="F31712" s="27"/>
      <c r="G31712" s="1"/>
      <c r="H31712" s="1"/>
      <c r="I31712" s="1"/>
    </row>
    <row r="31713" spans="2:9">
      <c r="B31713" s="1"/>
      <c r="C31713" s="29"/>
      <c r="D31713" s="27"/>
      <c r="E31713" s="27"/>
      <c r="F31713" s="27"/>
      <c r="G31713" s="1"/>
      <c r="H31713" s="1"/>
      <c r="I31713" s="1"/>
    </row>
    <row r="31714" spans="2:9">
      <c r="B31714" s="1"/>
      <c r="C31714" s="29"/>
      <c r="D31714" s="27"/>
      <c r="E31714" s="27"/>
      <c r="F31714" s="27"/>
      <c r="G31714" s="1"/>
      <c r="H31714" s="1"/>
      <c r="I31714" s="1"/>
    </row>
    <row r="31715" spans="2:9">
      <c r="B31715" s="1"/>
      <c r="C31715" s="29"/>
      <c r="D31715" s="27"/>
      <c r="E31715" s="27"/>
      <c r="F31715" s="27"/>
      <c r="G31715" s="1"/>
      <c r="H31715" s="1"/>
      <c r="I31715" s="1"/>
    </row>
    <row r="31716" spans="2:9">
      <c r="B31716" s="1"/>
      <c r="C31716" s="29"/>
      <c r="D31716" s="27"/>
      <c r="E31716" s="27"/>
      <c r="F31716" s="27"/>
      <c r="G31716" s="1"/>
      <c r="H31716" s="1"/>
      <c r="I31716" s="1"/>
    </row>
    <row r="31717" spans="2:9">
      <c r="B31717" s="1"/>
      <c r="C31717" s="29"/>
      <c r="D31717" s="27"/>
      <c r="E31717" s="27"/>
      <c r="F31717" s="27"/>
      <c r="G31717" s="1"/>
      <c r="H31717" s="1"/>
      <c r="I31717" s="1"/>
    </row>
    <row r="31718" spans="2:9">
      <c r="B31718" s="1"/>
      <c r="C31718" s="29"/>
      <c r="D31718" s="27"/>
      <c r="E31718" s="27"/>
      <c r="F31718" s="27"/>
      <c r="G31718" s="1"/>
      <c r="H31718" s="1"/>
      <c r="I31718" s="1"/>
    </row>
    <row r="31719" spans="2:9">
      <c r="B31719" s="1"/>
      <c r="C31719" s="29"/>
      <c r="D31719" s="27"/>
      <c r="E31719" s="27"/>
      <c r="F31719" s="27"/>
      <c r="G31719" s="1"/>
      <c r="H31719" s="1"/>
      <c r="I31719" s="1"/>
    </row>
    <row r="31720" spans="2:9">
      <c r="B31720" s="1"/>
      <c r="C31720" s="29"/>
      <c r="D31720" s="27"/>
      <c r="E31720" s="27"/>
      <c r="F31720" s="27"/>
      <c r="G31720" s="1"/>
      <c r="H31720" s="1"/>
      <c r="I31720" s="1"/>
    </row>
    <row r="31721" spans="2:9">
      <c r="B31721" s="1"/>
      <c r="C31721" s="29"/>
      <c r="D31721" s="27"/>
      <c r="E31721" s="27"/>
      <c r="F31721" s="27"/>
      <c r="G31721" s="1"/>
      <c r="H31721" s="1"/>
      <c r="I31721" s="1"/>
    </row>
    <row r="31722" spans="2:9">
      <c r="B31722" s="1"/>
      <c r="C31722" s="29"/>
      <c r="D31722" s="27"/>
      <c r="E31722" s="27"/>
      <c r="F31722" s="27"/>
      <c r="G31722" s="1"/>
      <c r="H31722" s="1"/>
      <c r="I31722" s="1"/>
    </row>
    <row r="31723" spans="2:9">
      <c r="B31723" s="1"/>
      <c r="C31723" s="29"/>
      <c r="D31723" s="27"/>
      <c r="E31723" s="27"/>
      <c r="F31723" s="27"/>
      <c r="G31723" s="1"/>
      <c r="H31723" s="1"/>
      <c r="I31723" s="1"/>
    </row>
    <row r="31724" spans="2:9">
      <c r="B31724" s="1"/>
      <c r="C31724" s="29"/>
      <c r="D31724" s="27"/>
      <c r="E31724" s="27"/>
      <c r="F31724" s="27"/>
      <c r="G31724" s="1"/>
      <c r="H31724" s="1"/>
      <c r="I31724" s="1"/>
    </row>
    <row r="31725" spans="2:9">
      <c r="B31725" s="1"/>
      <c r="C31725" s="29"/>
      <c r="D31725" s="27"/>
      <c r="E31725" s="27"/>
      <c r="F31725" s="27"/>
      <c r="G31725" s="1"/>
      <c r="H31725" s="1"/>
      <c r="I31725" s="1"/>
    </row>
    <row r="31726" spans="2:9">
      <c r="B31726" s="1"/>
      <c r="C31726" s="29"/>
      <c r="D31726" s="27"/>
      <c r="E31726" s="27"/>
      <c r="F31726" s="27"/>
      <c r="G31726" s="1"/>
      <c r="H31726" s="1"/>
      <c r="I31726" s="1"/>
    </row>
    <row r="31727" spans="2:9">
      <c r="B31727" s="1"/>
      <c r="C31727" s="29"/>
      <c r="D31727" s="27"/>
      <c r="E31727" s="27"/>
      <c r="F31727" s="27"/>
      <c r="G31727" s="1"/>
      <c r="H31727" s="1"/>
      <c r="I31727" s="1"/>
    </row>
    <row r="31728" spans="2:9">
      <c r="B31728" s="1"/>
      <c r="C31728" s="29"/>
      <c r="D31728" s="27"/>
      <c r="E31728" s="27"/>
      <c r="F31728" s="27"/>
      <c r="G31728" s="1"/>
      <c r="H31728" s="1"/>
      <c r="I31728" s="1"/>
    </row>
    <row r="31729" spans="2:9">
      <c r="B31729" s="1"/>
      <c r="C31729" s="29"/>
      <c r="D31729" s="27"/>
      <c r="E31729" s="27"/>
      <c r="F31729" s="27"/>
      <c r="G31729" s="1"/>
      <c r="H31729" s="1"/>
      <c r="I31729" s="1"/>
    </row>
    <row r="31730" spans="2:9">
      <c r="B31730" s="1"/>
      <c r="C31730" s="29"/>
      <c r="D31730" s="27"/>
      <c r="E31730" s="27"/>
      <c r="F31730" s="27"/>
      <c r="G31730" s="1"/>
      <c r="H31730" s="1"/>
      <c r="I31730" s="1"/>
    </row>
    <row r="31731" spans="2:9">
      <c r="B31731" s="1"/>
      <c r="C31731" s="29"/>
      <c r="D31731" s="27"/>
      <c r="E31731" s="27"/>
      <c r="F31731" s="27"/>
      <c r="G31731" s="1"/>
      <c r="H31731" s="1"/>
      <c r="I31731" s="1"/>
    </row>
    <row r="31732" spans="2:9">
      <c r="B31732" s="1"/>
      <c r="C31732" s="29"/>
      <c r="D31732" s="27"/>
      <c r="E31732" s="27"/>
      <c r="F31732" s="27"/>
      <c r="G31732" s="1"/>
      <c r="H31732" s="1"/>
      <c r="I31732" s="1"/>
    </row>
    <row r="31733" spans="2:9">
      <c r="B31733" s="1"/>
      <c r="C31733" s="29"/>
      <c r="D31733" s="27"/>
      <c r="E31733" s="27"/>
      <c r="F31733" s="27"/>
      <c r="G31733" s="1"/>
      <c r="H31733" s="1"/>
      <c r="I31733" s="1"/>
    </row>
    <row r="31734" spans="2:9">
      <c r="B31734" s="1"/>
      <c r="C31734" s="29"/>
      <c r="D31734" s="27"/>
      <c r="E31734" s="27"/>
      <c r="F31734" s="27"/>
      <c r="G31734" s="1"/>
      <c r="H31734" s="1"/>
      <c r="I31734" s="1"/>
    </row>
    <row r="31735" spans="2:9">
      <c r="B31735" s="1"/>
      <c r="C31735" s="29"/>
      <c r="D31735" s="27"/>
      <c r="E31735" s="27"/>
      <c r="F31735" s="27"/>
      <c r="G31735" s="1"/>
      <c r="H31735" s="1"/>
      <c r="I31735" s="1"/>
    </row>
    <row r="31736" spans="2:9">
      <c r="B31736" s="1"/>
      <c r="C31736" s="29"/>
      <c r="D31736" s="27"/>
      <c r="E31736" s="27"/>
      <c r="F31736" s="27"/>
      <c r="G31736" s="1"/>
      <c r="H31736" s="1"/>
      <c r="I31736" s="1"/>
    </row>
    <row r="31737" spans="2:9">
      <c r="B31737" s="1"/>
      <c r="C31737" s="29"/>
      <c r="D31737" s="27"/>
      <c r="E31737" s="27"/>
      <c r="F31737" s="27"/>
      <c r="G31737" s="1"/>
      <c r="H31737" s="1"/>
      <c r="I31737" s="1"/>
    </row>
    <row r="31738" spans="2:9">
      <c r="B31738" s="1"/>
      <c r="C31738" s="29"/>
      <c r="D31738" s="27"/>
      <c r="E31738" s="27"/>
      <c r="F31738" s="27"/>
      <c r="G31738" s="1"/>
      <c r="H31738" s="1"/>
      <c r="I31738" s="1"/>
    </row>
    <row r="31739" spans="2:9">
      <c r="B31739" s="1"/>
      <c r="C31739" s="29"/>
      <c r="D31739" s="27"/>
      <c r="E31739" s="27"/>
      <c r="F31739" s="27"/>
      <c r="G31739" s="1"/>
      <c r="H31739" s="1"/>
      <c r="I31739" s="1"/>
    </row>
    <row r="31740" spans="2:9">
      <c r="B31740" s="1"/>
      <c r="C31740" s="29"/>
      <c r="D31740" s="27"/>
      <c r="E31740" s="27"/>
      <c r="F31740" s="27"/>
      <c r="G31740" s="1"/>
      <c r="H31740" s="1"/>
      <c r="I31740" s="1"/>
    </row>
    <row r="31741" spans="2:9">
      <c r="B31741" s="1"/>
      <c r="C31741" s="29"/>
      <c r="D31741" s="27"/>
      <c r="E31741" s="27"/>
      <c r="F31741" s="27"/>
      <c r="G31741" s="1"/>
      <c r="H31741" s="1"/>
      <c r="I31741" s="1"/>
    </row>
    <row r="31742" spans="2:9">
      <c r="B31742" s="1"/>
      <c r="C31742" s="29"/>
      <c r="D31742" s="27"/>
      <c r="E31742" s="27"/>
      <c r="F31742" s="27"/>
      <c r="G31742" s="1"/>
      <c r="H31742" s="1"/>
      <c r="I31742" s="1"/>
    </row>
    <row r="31743" spans="2:9">
      <c r="B31743" s="1"/>
      <c r="C31743" s="29"/>
      <c r="D31743" s="27"/>
      <c r="E31743" s="27"/>
      <c r="F31743" s="27"/>
      <c r="G31743" s="1"/>
      <c r="H31743" s="1"/>
      <c r="I31743" s="1"/>
    </row>
    <row r="31744" spans="2:9">
      <c r="B31744" s="1"/>
      <c r="C31744" s="29"/>
      <c r="D31744" s="27"/>
      <c r="E31744" s="27"/>
      <c r="F31744" s="27"/>
      <c r="G31744" s="1"/>
      <c r="H31744" s="1"/>
      <c r="I31744" s="1"/>
    </row>
    <row r="31745" spans="2:9">
      <c r="B31745" s="1"/>
      <c r="C31745" s="29"/>
      <c r="D31745" s="27"/>
      <c r="E31745" s="27"/>
      <c r="F31745" s="27"/>
      <c r="G31745" s="1"/>
      <c r="H31745" s="1"/>
      <c r="I31745" s="1"/>
    </row>
    <row r="31746" spans="2:9">
      <c r="B31746" s="1"/>
      <c r="C31746" s="29"/>
      <c r="D31746" s="27"/>
      <c r="E31746" s="27"/>
      <c r="F31746" s="27"/>
      <c r="G31746" s="1"/>
      <c r="H31746" s="1"/>
      <c r="I31746" s="1"/>
    </row>
    <row r="31747" spans="2:9">
      <c r="B31747" s="1"/>
      <c r="C31747" s="29"/>
      <c r="D31747" s="27"/>
      <c r="E31747" s="27"/>
      <c r="F31747" s="27"/>
      <c r="G31747" s="1"/>
      <c r="H31747" s="1"/>
      <c r="I31747" s="1"/>
    </row>
    <row r="31748" spans="2:9">
      <c r="B31748" s="1"/>
      <c r="C31748" s="29"/>
      <c r="D31748" s="27"/>
      <c r="E31748" s="27"/>
      <c r="F31748" s="27"/>
      <c r="G31748" s="1"/>
      <c r="H31748" s="1"/>
      <c r="I31748" s="1"/>
    </row>
    <row r="31749" spans="2:9">
      <c r="B31749" s="1"/>
      <c r="C31749" s="29"/>
      <c r="D31749" s="27"/>
      <c r="E31749" s="27"/>
      <c r="F31749" s="27"/>
      <c r="G31749" s="1"/>
      <c r="H31749" s="1"/>
      <c r="I31749" s="1"/>
    </row>
    <row r="31750" spans="2:9">
      <c r="B31750" s="1"/>
      <c r="C31750" s="29"/>
      <c r="D31750" s="27"/>
      <c r="E31750" s="27"/>
      <c r="F31750" s="27"/>
      <c r="G31750" s="1"/>
      <c r="H31750" s="1"/>
      <c r="I31750" s="1"/>
    </row>
    <row r="31751" spans="2:9">
      <c r="B31751" s="1"/>
      <c r="C31751" s="29"/>
      <c r="D31751" s="27"/>
      <c r="E31751" s="27"/>
      <c r="F31751" s="27"/>
      <c r="G31751" s="1"/>
      <c r="H31751" s="1"/>
      <c r="I31751" s="1"/>
    </row>
    <row r="31752" spans="2:9">
      <c r="B31752" s="1"/>
      <c r="C31752" s="29"/>
      <c r="D31752" s="27"/>
      <c r="E31752" s="27"/>
      <c r="F31752" s="27"/>
      <c r="G31752" s="1"/>
      <c r="H31752" s="1"/>
      <c r="I31752" s="1"/>
    </row>
    <row r="31753" spans="2:9">
      <c r="B31753" s="1"/>
      <c r="C31753" s="29"/>
      <c r="D31753" s="27"/>
      <c r="E31753" s="27"/>
      <c r="F31753" s="27"/>
      <c r="G31753" s="1"/>
      <c r="H31753" s="1"/>
      <c r="I31753" s="1"/>
    </row>
    <row r="31754" spans="2:9">
      <c r="B31754" s="1"/>
      <c r="C31754" s="29"/>
      <c r="D31754" s="27"/>
      <c r="E31754" s="27"/>
      <c r="F31754" s="27"/>
      <c r="G31754" s="1"/>
      <c r="H31754" s="1"/>
      <c r="I31754" s="1"/>
    </row>
    <row r="31755" spans="2:9">
      <c r="B31755" s="1"/>
      <c r="C31755" s="29"/>
      <c r="D31755" s="27"/>
      <c r="E31755" s="27"/>
      <c r="F31755" s="27"/>
      <c r="G31755" s="1"/>
      <c r="H31755" s="1"/>
      <c r="I31755" s="1"/>
    </row>
    <row r="31756" spans="2:9">
      <c r="B31756" s="1"/>
      <c r="C31756" s="29"/>
      <c r="D31756" s="27"/>
      <c r="E31756" s="27"/>
      <c r="F31756" s="27"/>
      <c r="G31756" s="1"/>
      <c r="H31756" s="1"/>
      <c r="I31756" s="1"/>
    </row>
    <row r="31757" spans="2:9">
      <c r="B31757" s="1"/>
      <c r="C31757" s="29"/>
      <c r="D31757" s="27"/>
      <c r="E31757" s="27"/>
      <c r="F31757" s="27"/>
      <c r="G31757" s="1"/>
      <c r="H31757" s="1"/>
      <c r="I31757" s="1"/>
    </row>
    <row r="31758" spans="2:9">
      <c r="B31758" s="1"/>
      <c r="C31758" s="29"/>
      <c r="D31758" s="27"/>
      <c r="E31758" s="27"/>
      <c r="F31758" s="27"/>
      <c r="G31758" s="1"/>
      <c r="H31758" s="1"/>
      <c r="I31758" s="1"/>
    </row>
    <row r="31759" spans="2:9">
      <c r="B31759" s="1"/>
      <c r="C31759" s="29"/>
      <c r="D31759" s="27"/>
      <c r="E31759" s="27"/>
      <c r="F31759" s="27"/>
      <c r="G31759" s="1"/>
      <c r="H31759" s="1"/>
      <c r="I31759" s="1"/>
    </row>
    <row r="31760" spans="2:9">
      <c r="B31760" s="1"/>
      <c r="C31760" s="29"/>
      <c r="D31760" s="27"/>
      <c r="E31760" s="27"/>
      <c r="F31760" s="27"/>
      <c r="G31760" s="1"/>
      <c r="H31760" s="1"/>
      <c r="I31760" s="1"/>
    </row>
    <row r="31761" spans="2:9">
      <c r="B31761" s="1"/>
      <c r="C31761" s="29"/>
      <c r="D31761" s="27"/>
      <c r="E31761" s="27"/>
      <c r="F31761" s="27"/>
      <c r="G31761" s="1"/>
      <c r="H31761" s="1"/>
      <c r="I31761" s="1"/>
    </row>
    <row r="31762" spans="2:9">
      <c r="B31762" s="1"/>
      <c r="C31762" s="29"/>
      <c r="D31762" s="27"/>
      <c r="E31762" s="27"/>
      <c r="F31762" s="27"/>
      <c r="G31762" s="1"/>
      <c r="H31762" s="1"/>
      <c r="I31762" s="1"/>
    </row>
    <row r="31763" spans="2:9">
      <c r="B31763" s="1"/>
      <c r="C31763" s="29"/>
      <c r="D31763" s="27"/>
      <c r="E31763" s="27"/>
      <c r="F31763" s="27"/>
      <c r="G31763" s="1"/>
      <c r="H31763" s="1"/>
      <c r="I31763" s="1"/>
    </row>
    <row r="31764" spans="2:9">
      <c r="B31764" s="1"/>
      <c r="C31764" s="29"/>
      <c r="D31764" s="27"/>
      <c r="E31764" s="27"/>
      <c r="F31764" s="27"/>
      <c r="G31764" s="1"/>
      <c r="H31764" s="1"/>
      <c r="I31764" s="1"/>
    </row>
    <row r="31765" spans="2:9">
      <c r="B31765" s="1"/>
      <c r="C31765" s="29"/>
      <c r="D31765" s="27"/>
      <c r="E31765" s="27"/>
      <c r="F31765" s="27"/>
      <c r="G31765" s="1"/>
      <c r="H31765" s="1"/>
      <c r="I31765" s="1"/>
    </row>
    <row r="31766" spans="2:9">
      <c r="B31766" s="1"/>
      <c r="C31766" s="29"/>
      <c r="D31766" s="27"/>
      <c r="E31766" s="27"/>
      <c r="F31766" s="27"/>
      <c r="G31766" s="1"/>
      <c r="H31766" s="1"/>
      <c r="I31766" s="1"/>
    </row>
    <row r="31767" spans="2:9">
      <c r="B31767" s="1"/>
      <c r="C31767" s="29"/>
      <c r="D31767" s="27"/>
      <c r="E31767" s="27"/>
      <c r="F31767" s="27"/>
      <c r="G31767" s="1"/>
      <c r="H31767" s="1"/>
      <c r="I31767" s="1"/>
    </row>
    <row r="31768" spans="2:9">
      <c r="B31768" s="1"/>
      <c r="C31768" s="29"/>
      <c r="D31768" s="27"/>
      <c r="E31768" s="27"/>
      <c r="F31768" s="27"/>
      <c r="G31768" s="1"/>
      <c r="H31768" s="1"/>
      <c r="I31768" s="1"/>
    </row>
    <row r="31769" spans="2:9">
      <c r="B31769" s="1"/>
      <c r="C31769" s="29"/>
      <c r="D31769" s="27"/>
      <c r="E31769" s="27"/>
      <c r="F31769" s="27"/>
      <c r="G31769" s="1"/>
      <c r="H31769" s="1"/>
      <c r="I31769" s="1"/>
    </row>
    <row r="31770" spans="2:9">
      <c r="B31770" s="1"/>
      <c r="C31770" s="29"/>
      <c r="D31770" s="27"/>
      <c r="E31770" s="27"/>
      <c r="F31770" s="27"/>
      <c r="G31770" s="1"/>
      <c r="H31770" s="1"/>
      <c r="I31770" s="1"/>
    </row>
    <row r="31771" spans="2:9">
      <c r="B31771" s="1"/>
      <c r="C31771" s="29"/>
      <c r="D31771" s="27"/>
      <c r="E31771" s="27"/>
      <c r="F31771" s="27"/>
      <c r="G31771" s="1"/>
      <c r="H31771" s="1"/>
      <c r="I31771" s="1"/>
    </row>
    <row r="31772" spans="2:9">
      <c r="B31772" s="1"/>
      <c r="C31772" s="29"/>
      <c r="D31772" s="27"/>
      <c r="E31772" s="27"/>
      <c r="F31772" s="27"/>
      <c r="G31772" s="1"/>
      <c r="H31772" s="1"/>
      <c r="I31772" s="1"/>
    </row>
    <row r="31773" spans="2:9">
      <c r="B31773" s="1"/>
      <c r="C31773" s="29"/>
      <c r="D31773" s="27"/>
      <c r="E31773" s="27"/>
      <c r="F31773" s="27"/>
      <c r="G31773" s="1"/>
      <c r="H31773" s="1"/>
      <c r="I31773" s="1"/>
    </row>
    <row r="31774" spans="2:9">
      <c r="B31774" s="1"/>
      <c r="C31774" s="29"/>
      <c r="D31774" s="27"/>
      <c r="E31774" s="27"/>
      <c r="F31774" s="27"/>
      <c r="G31774" s="1"/>
      <c r="H31774" s="1"/>
      <c r="I31774" s="1"/>
    </row>
    <row r="31775" spans="2:9">
      <c r="B31775" s="1"/>
      <c r="C31775" s="29"/>
      <c r="D31775" s="27"/>
      <c r="E31775" s="27"/>
      <c r="F31775" s="27"/>
      <c r="G31775" s="1"/>
      <c r="H31775" s="1"/>
      <c r="I31775" s="1"/>
    </row>
    <row r="31776" spans="2:9">
      <c r="B31776" s="1"/>
      <c r="C31776" s="29"/>
      <c r="D31776" s="27"/>
      <c r="E31776" s="27"/>
      <c r="F31776" s="27"/>
      <c r="G31776" s="1"/>
      <c r="H31776" s="1"/>
      <c r="I31776" s="1"/>
    </row>
    <row r="31777" spans="2:9">
      <c r="B31777" s="1"/>
      <c r="C31777" s="29"/>
      <c r="D31777" s="27"/>
      <c r="E31777" s="27"/>
      <c r="F31777" s="27"/>
      <c r="G31777" s="1"/>
      <c r="H31777" s="1"/>
      <c r="I31777" s="1"/>
    </row>
    <row r="31778" spans="2:9">
      <c r="B31778" s="1"/>
      <c r="C31778" s="29"/>
      <c r="D31778" s="27"/>
      <c r="E31778" s="27"/>
      <c r="F31778" s="27"/>
      <c r="G31778" s="1"/>
      <c r="H31778" s="1"/>
      <c r="I31778" s="1"/>
    </row>
    <row r="31779" spans="2:9">
      <c r="B31779" s="1"/>
      <c r="C31779" s="29"/>
      <c r="D31779" s="27"/>
      <c r="E31779" s="27"/>
      <c r="F31779" s="27"/>
      <c r="G31779" s="1"/>
      <c r="H31779" s="1"/>
      <c r="I31779" s="1"/>
    </row>
    <row r="31780" spans="2:9">
      <c r="B31780" s="1"/>
      <c r="C31780" s="29"/>
      <c r="D31780" s="27"/>
      <c r="E31780" s="27"/>
      <c r="F31780" s="27"/>
      <c r="G31780" s="1"/>
      <c r="H31780" s="1"/>
      <c r="I31780" s="1"/>
    </row>
    <row r="31781" spans="2:9">
      <c r="B31781" s="1"/>
      <c r="C31781" s="29"/>
      <c r="D31781" s="27"/>
      <c r="E31781" s="27"/>
      <c r="F31781" s="27"/>
      <c r="G31781" s="1"/>
      <c r="H31781" s="1"/>
      <c r="I31781" s="1"/>
    </row>
    <row r="31782" spans="2:9">
      <c r="B31782" s="1"/>
      <c r="C31782" s="29"/>
      <c r="D31782" s="27"/>
      <c r="E31782" s="27"/>
      <c r="F31782" s="27"/>
      <c r="G31782" s="1"/>
      <c r="H31782" s="1"/>
      <c r="I31782" s="1"/>
    </row>
    <row r="31783" spans="2:9">
      <c r="B31783" s="1"/>
      <c r="C31783" s="29"/>
      <c r="D31783" s="27"/>
      <c r="E31783" s="27"/>
      <c r="F31783" s="27"/>
      <c r="G31783" s="1"/>
      <c r="H31783" s="1"/>
      <c r="I31783" s="1"/>
    </row>
    <row r="31784" spans="2:9">
      <c r="B31784" s="1"/>
      <c r="C31784" s="29"/>
      <c r="D31784" s="27"/>
      <c r="E31784" s="27"/>
      <c r="F31784" s="27"/>
      <c r="G31784" s="1"/>
      <c r="H31784" s="1"/>
      <c r="I31784" s="1"/>
    </row>
    <row r="31785" spans="2:9">
      <c r="B31785" s="1"/>
      <c r="C31785" s="29"/>
      <c r="D31785" s="27"/>
      <c r="E31785" s="27"/>
      <c r="F31785" s="27"/>
      <c r="G31785" s="1"/>
      <c r="H31785" s="1"/>
      <c r="I31785" s="1"/>
    </row>
    <row r="31786" spans="2:9">
      <c r="B31786" s="1"/>
      <c r="C31786" s="29"/>
      <c r="D31786" s="27"/>
      <c r="E31786" s="27"/>
      <c r="F31786" s="27"/>
      <c r="G31786" s="1"/>
      <c r="H31786" s="1"/>
      <c r="I31786" s="1"/>
    </row>
    <row r="31787" spans="2:9">
      <c r="B31787" s="1"/>
      <c r="C31787" s="29"/>
      <c r="D31787" s="27"/>
      <c r="E31787" s="27"/>
      <c r="F31787" s="27"/>
      <c r="G31787" s="1"/>
      <c r="H31787" s="1"/>
      <c r="I31787" s="1"/>
    </row>
    <row r="31788" spans="2:9">
      <c r="B31788" s="1"/>
      <c r="C31788" s="29"/>
      <c r="D31788" s="27"/>
      <c r="E31788" s="27"/>
      <c r="F31788" s="27"/>
      <c r="G31788" s="1"/>
      <c r="H31788" s="1"/>
      <c r="I31788" s="1"/>
    </row>
    <row r="31789" spans="2:9">
      <c r="B31789" s="1"/>
      <c r="C31789" s="29"/>
      <c r="D31789" s="27"/>
      <c r="E31789" s="27"/>
      <c r="F31789" s="27"/>
      <c r="G31789" s="1"/>
      <c r="H31789" s="1"/>
      <c r="I31789" s="1"/>
    </row>
    <row r="31790" spans="2:9">
      <c r="B31790" s="1"/>
      <c r="C31790" s="29"/>
      <c r="D31790" s="27"/>
      <c r="E31790" s="27"/>
      <c r="F31790" s="27"/>
      <c r="G31790" s="1"/>
      <c r="H31790" s="1"/>
      <c r="I31790" s="1"/>
    </row>
    <row r="31791" spans="2:9">
      <c r="B31791" s="1"/>
      <c r="C31791" s="29"/>
      <c r="D31791" s="27"/>
      <c r="E31791" s="27"/>
      <c r="F31791" s="27"/>
      <c r="G31791" s="1"/>
      <c r="H31791" s="1"/>
      <c r="I31791" s="1"/>
    </row>
    <row r="31792" spans="2:9">
      <c r="B31792" s="1"/>
      <c r="C31792" s="29"/>
      <c r="D31792" s="27"/>
      <c r="E31792" s="27"/>
      <c r="F31792" s="27"/>
      <c r="G31792" s="1"/>
      <c r="H31792" s="1"/>
      <c r="I31792" s="1"/>
    </row>
    <row r="31793" spans="2:9">
      <c r="B31793" s="1"/>
      <c r="C31793" s="29"/>
      <c r="D31793" s="27"/>
      <c r="E31793" s="27"/>
      <c r="F31793" s="27"/>
      <c r="G31793" s="1"/>
      <c r="H31793" s="1"/>
      <c r="I31793" s="1"/>
    </row>
    <row r="31794" spans="2:9">
      <c r="B31794" s="1"/>
      <c r="C31794" s="29"/>
      <c r="D31794" s="27"/>
      <c r="E31794" s="27"/>
      <c r="F31794" s="27"/>
      <c r="G31794" s="1"/>
      <c r="H31794" s="1"/>
      <c r="I31794" s="1"/>
    </row>
    <row r="31795" spans="2:9">
      <c r="B31795" s="1"/>
      <c r="C31795" s="29"/>
      <c r="D31795" s="27"/>
      <c r="E31795" s="27"/>
      <c r="F31795" s="27"/>
      <c r="G31795" s="1"/>
      <c r="H31795" s="1"/>
      <c r="I31795" s="1"/>
    </row>
    <row r="31796" spans="2:9">
      <c r="B31796" s="1"/>
      <c r="C31796" s="29"/>
      <c r="D31796" s="27"/>
      <c r="E31796" s="27"/>
      <c r="F31796" s="27"/>
      <c r="G31796" s="1"/>
      <c r="H31796" s="1"/>
      <c r="I31796" s="1"/>
    </row>
    <row r="31797" spans="2:9">
      <c r="B31797" s="1"/>
      <c r="C31797" s="29"/>
      <c r="D31797" s="27"/>
      <c r="E31797" s="27"/>
      <c r="F31797" s="27"/>
      <c r="G31797" s="1"/>
      <c r="H31797" s="1"/>
      <c r="I31797" s="1"/>
    </row>
    <row r="31798" spans="2:9">
      <c r="B31798" s="1"/>
      <c r="C31798" s="29"/>
      <c r="D31798" s="27"/>
      <c r="E31798" s="27"/>
      <c r="F31798" s="27"/>
      <c r="G31798" s="1"/>
      <c r="H31798" s="1"/>
      <c r="I31798" s="1"/>
    </row>
    <row r="31799" spans="2:9">
      <c r="B31799" s="1"/>
      <c r="C31799" s="29"/>
      <c r="D31799" s="27"/>
      <c r="E31799" s="27"/>
      <c r="F31799" s="27"/>
      <c r="G31799" s="1"/>
      <c r="H31799" s="1"/>
      <c r="I31799" s="1"/>
    </row>
    <row r="31800" spans="2:9">
      <c r="B31800" s="1"/>
      <c r="C31800" s="29"/>
      <c r="D31800" s="27"/>
      <c r="E31800" s="27"/>
      <c r="F31800" s="27"/>
      <c r="G31800" s="1"/>
      <c r="H31800" s="1"/>
      <c r="I31800" s="1"/>
    </row>
    <row r="31801" spans="2:9">
      <c r="B31801" s="1"/>
      <c r="C31801" s="29"/>
      <c r="D31801" s="27"/>
      <c r="E31801" s="27"/>
      <c r="F31801" s="27"/>
      <c r="G31801" s="1"/>
      <c r="H31801" s="1"/>
      <c r="I31801" s="1"/>
    </row>
    <row r="31802" spans="2:9">
      <c r="B31802" s="1"/>
      <c r="C31802" s="29"/>
      <c r="D31802" s="27"/>
      <c r="E31802" s="27"/>
      <c r="F31802" s="27"/>
      <c r="G31802" s="1"/>
      <c r="H31802" s="1"/>
      <c r="I31802" s="1"/>
    </row>
    <row r="31803" spans="2:9">
      <c r="B31803" s="1"/>
      <c r="C31803" s="29"/>
      <c r="D31803" s="27"/>
      <c r="E31803" s="27"/>
      <c r="F31803" s="27"/>
      <c r="G31803" s="1"/>
      <c r="H31803" s="1"/>
      <c r="I31803" s="1"/>
    </row>
    <row r="31804" spans="2:9">
      <c r="B31804" s="1"/>
      <c r="C31804" s="29"/>
      <c r="D31804" s="27"/>
      <c r="E31804" s="27"/>
      <c r="F31804" s="27"/>
      <c r="G31804" s="1"/>
      <c r="H31804" s="1"/>
      <c r="I31804" s="1"/>
    </row>
    <row r="31805" spans="2:9">
      <c r="B31805" s="1"/>
      <c r="C31805" s="29"/>
      <c r="D31805" s="27"/>
      <c r="E31805" s="27"/>
      <c r="F31805" s="27"/>
      <c r="G31805" s="1"/>
      <c r="H31805" s="1"/>
      <c r="I31805" s="1"/>
    </row>
    <row r="31806" spans="2:9">
      <c r="B31806" s="1"/>
      <c r="C31806" s="29"/>
      <c r="D31806" s="27"/>
      <c r="E31806" s="27"/>
      <c r="F31806" s="27"/>
      <c r="G31806" s="1"/>
      <c r="H31806" s="1"/>
      <c r="I31806" s="1"/>
    </row>
    <row r="31807" spans="2:9">
      <c r="B31807" s="1"/>
      <c r="C31807" s="29"/>
      <c r="D31807" s="27"/>
      <c r="E31807" s="27"/>
      <c r="F31807" s="27"/>
      <c r="G31807" s="1"/>
      <c r="H31807" s="1"/>
      <c r="I31807" s="1"/>
    </row>
    <row r="31808" spans="2:9">
      <c r="B31808" s="1"/>
      <c r="C31808" s="29"/>
      <c r="D31808" s="27"/>
      <c r="E31808" s="27"/>
      <c r="F31808" s="27"/>
      <c r="G31808" s="1"/>
      <c r="H31808" s="1"/>
      <c r="I31808" s="1"/>
    </row>
    <row r="31809" spans="2:9">
      <c r="B31809" s="1"/>
      <c r="C31809" s="29"/>
      <c r="D31809" s="27"/>
      <c r="E31809" s="27"/>
      <c r="F31809" s="27"/>
      <c r="G31809" s="1"/>
      <c r="H31809" s="1"/>
      <c r="I31809" s="1"/>
    </row>
    <row r="31810" spans="2:9">
      <c r="B31810" s="1"/>
      <c r="C31810" s="29"/>
      <c r="D31810" s="27"/>
      <c r="E31810" s="27"/>
      <c r="F31810" s="27"/>
      <c r="G31810" s="1"/>
      <c r="H31810" s="1"/>
      <c r="I31810" s="1"/>
    </row>
    <row r="31811" spans="2:9">
      <c r="B31811" s="1"/>
      <c r="C31811" s="29"/>
      <c r="D31811" s="27"/>
      <c r="E31811" s="27"/>
      <c r="F31811" s="27"/>
      <c r="G31811" s="1"/>
      <c r="H31811" s="1"/>
      <c r="I31811" s="1"/>
    </row>
    <row r="31812" spans="2:9">
      <c r="B31812" s="1"/>
      <c r="C31812" s="29"/>
      <c r="D31812" s="27"/>
      <c r="E31812" s="27"/>
      <c r="F31812" s="27"/>
      <c r="G31812" s="1"/>
      <c r="H31812" s="1"/>
      <c r="I31812" s="1"/>
    </row>
    <row r="31813" spans="2:9">
      <c r="B31813" s="1"/>
      <c r="C31813" s="29"/>
      <c r="D31813" s="27"/>
      <c r="E31813" s="27"/>
      <c r="F31813" s="27"/>
      <c r="G31813" s="1"/>
      <c r="H31813" s="1"/>
      <c r="I31813" s="1"/>
    </row>
    <row r="31814" spans="2:9">
      <c r="B31814" s="1"/>
      <c r="C31814" s="29"/>
      <c r="D31814" s="27"/>
      <c r="E31814" s="27"/>
      <c r="F31814" s="27"/>
      <c r="G31814" s="1"/>
      <c r="H31814" s="1"/>
      <c r="I31814" s="1"/>
    </row>
    <row r="31815" spans="2:9">
      <c r="B31815" s="1"/>
      <c r="C31815" s="29"/>
      <c r="D31815" s="27"/>
      <c r="E31815" s="27"/>
      <c r="F31815" s="27"/>
      <c r="G31815" s="1"/>
      <c r="H31815" s="1"/>
      <c r="I31815" s="1"/>
    </row>
    <row r="31816" spans="2:9">
      <c r="B31816" s="1"/>
      <c r="C31816" s="29"/>
      <c r="D31816" s="27"/>
      <c r="E31816" s="27"/>
      <c r="F31816" s="27"/>
      <c r="G31816" s="1"/>
      <c r="H31816" s="1"/>
      <c r="I31816" s="1"/>
    </row>
    <row r="31817" spans="2:9">
      <c r="B31817" s="1"/>
      <c r="C31817" s="29"/>
      <c r="D31817" s="27"/>
      <c r="E31817" s="27"/>
      <c r="F31817" s="27"/>
      <c r="G31817" s="1"/>
      <c r="H31817" s="1"/>
      <c r="I31817" s="1"/>
    </row>
    <row r="31818" spans="2:9">
      <c r="B31818" s="1"/>
      <c r="C31818" s="29"/>
      <c r="D31818" s="27"/>
      <c r="E31818" s="27"/>
      <c r="F31818" s="27"/>
      <c r="G31818" s="1"/>
      <c r="H31818" s="1"/>
      <c r="I31818" s="1"/>
    </row>
    <row r="31819" spans="2:9">
      <c r="B31819" s="1"/>
      <c r="C31819" s="29"/>
      <c r="D31819" s="27"/>
      <c r="E31819" s="27"/>
      <c r="F31819" s="27"/>
      <c r="G31819" s="1"/>
      <c r="H31819" s="1"/>
      <c r="I31819" s="1"/>
    </row>
    <row r="31820" spans="2:9">
      <c r="B31820" s="1"/>
      <c r="C31820" s="29"/>
      <c r="D31820" s="27"/>
      <c r="E31820" s="27"/>
      <c r="F31820" s="27"/>
      <c r="G31820" s="1"/>
      <c r="H31820" s="1"/>
      <c r="I31820" s="1"/>
    </row>
    <row r="31821" spans="2:9">
      <c r="B31821" s="1"/>
      <c r="C31821" s="29"/>
      <c r="D31821" s="27"/>
      <c r="E31821" s="27"/>
      <c r="F31821" s="27"/>
      <c r="G31821" s="1"/>
      <c r="H31821" s="1"/>
      <c r="I31821" s="1"/>
    </row>
    <row r="31822" spans="2:9">
      <c r="B31822" s="1"/>
      <c r="C31822" s="29"/>
      <c r="D31822" s="27"/>
      <c r="E31822" s="27"/>
      <c r="F31822" s="27"/>
      <c r="G31822" s="1"/>
      <c r="H31822" s="1"/>
      <c r="I31822" s="1"/>
    </row>
    <row r="31823" spans="2:9">
      <c r="B31823" s="1"/>
      <c r="C31823" s="29"/>
      <c r="D31823" s="27"/>
      <c r="E31823" s="27"/>
      <c r="F31823" s="27"/>
      <c r="G31823" s="1"/>
      <c r="H31823" s="1"/>
      <c r="I31823" s="1"/>
    </row>
    <row r="31824" spans="2:9">
      <c r="B31824" s="1"/>
      <c r="C31824" s="29"/>
      <c r="D31824" s="27"/>
      <c r="E31824" s="27"/>
      <c r="F31824" s="27"/>
      <c r="G31824" s="1"/>
      <c r="H31824" s="1"/>
      <c r="I31824" s="1"/>
    </row>
    <row r="31825" spans="2:9">
      <c r="B31825" s="1"/>
      <c r="C31825" s="29"/>
      <c r="D31825" s="27"/>
      <c r="E31825" s="27"/>
      <c r="F31825" s="27"/>
      <c r="G31825" s="1"/>
      <c r="H31825" s="1"/>
      <c r="I31825" s="1"/>
    </row>
    <row r="31826" spans="2:9">
      <c r="B31826" s="1"/>
      <c r="C31826" s="29"/>
      <c r="D31826" s="27"/>
      <c r="E31826" s="27"/>
      <c r="F31826" s="27"/>
      <c r="G31826" s="1"/>
      <c r="H31826" s="1"/>
      <c r="I31826" s="1"/>
    </row>
    <row r="31827" spans="2:9">
      <c r="B31827" s="1"/>
      <c r="C31827" s="29"/>
      <c r="D31827" s="27"/>
      <c r="E31827" s="27"/>
      <c r="F31827" s="27"/>
      <c r="G31827" s="1"/>
      <c r="H31827" s="1"/>
      <c r="I31827" s="1"/>
    </row>
    <row r="31828" spans="2:9">
      <c r="B31828" s="1"/>
      <c r="C31828" s="29"/>
      <c r="D31828" s="27"/>
      <c r="E31828" s="27"/>
      <c r="F31828" s="27"/>
      <c r="G31828" s="1"/>
      <c r="H31828" s="1"/>
      <c r="I31828" s="1"/>
    </row>
    <row r="31829" spans="2:9">
      <c r="B31829" s="1"/>
      <c r="C31829" s="29"/>
      <c r="D31829" s="27"/>
      <c r="E31829" s="27"/>
      <c r="F31829" s="27"/>
      <c r="G31829" s="1"/>
      <c r="H31829" s="1"/>
      <c r="I31829" s="1"/>
    </row>
    <row r="31830" spans="2:9">
      <c r="B31830" s="1"/>
      <c r="C31830" s="29"/>
      <c r="D31830" s="27"/>
      <c r="E31830" s="27"/>
      <c r="F31830" s="27"/>
      <c r="G31830" s="1"/>
      <c r="H31830" s="1"/>
      <c r="I31830" s="1"/>
    </row>
    <row r="31831" spans="2:9">
      <c r="B31831" s="1"/>
      <c r="C31831" s="29"/>
      <c r="D31831" s="27"/>
      <c r="E31831" s="27"/>
      <c r="F31831" s="27"/>
      <c r="G31831" s="1"/>
      <c r="H31831" s="1"/>
      <c r="I31831" s="1"/>
    </row>
    <row r="31832" spans="2:9">
      <c r="B31832" s="1"/>
      <c r="C31832" s="29"/>
      <c r="D31832" s="27"/>
      <c r="E31832" s="27"/>
      <c r="F31832" s="27"/>
      <c r="G31832" s="1"/>
      <c r="H31832" s="1"/>
      <c r="I31832" s="1"/>
    </row>
    <row r="31833" spans="2:9">
      <c r="B31833" s="1"/>
      <c r="C31833" s="29"/>
      <c r="D31833" s="27"/>
      <c r="E31833" s="27"/>
      <c r="F31833" s="27"/>
      <c r="G31833" s="1"/>
      <c r="H31833" s="1"/>
      <c r="I31833" s="1"/>
    </row>
    <row r="31834" spans="2:9">
      <c r="B31834" s="1"/>
      <c r="C31834" s="29"/>
      <c r="D31834" s="27"/>
      <c r="E31834" s="27"/>
      <c r="F31834" s="27"/>
      <c r="G31834" s="1"/>
      <c r="H31834" s="1"/>
      <c r="I31834" s="1"/>
    </row>
    <row r="31835" spans="2:9">
      <c r="B31835" s="1"/>
      <c r="C31835" s="29"/>
      <c r="D31835" s="27"/>
      <c r="E31835" s="27"/>
      <c r="F31835" s="27"/>
      <c r="G31835" s="1"/>
      <c r="H31835" s="1"/>
      <c r="I31835" s="1"/>
    </row>
    <row r="31836" spans="2:9">
      <c r="B31836" s="1"/>
      <c r="C31836" s="29"/>
      <c r="D31836" s="27"/>
      <c r="E31836" s="27"/>
      <c r="F31836" s="27"/>
      <c r="G31836" s="1"/>
      <c r="H31836" s="1"/>
      <c r="I31836" s="1"/>
    </row>
    <row r="31837" spans="2:9">
      <c r="B31837" s="1"/>
      <c r="C31837" s="29"/>
      <c r="D31837" s="27"/>
      <c r="E31837" s="27"/>
      <c r="F31837" s="27"/>
      <c r="G31837" s="1"/>
      <c r="H31837" s="1"/>
      <c r="I31837" s="1"/>
    </row>
    <row r="31838" spans="2:9">
      <c r="B31838" s="1"/>
      <c r="C31838" s="29"/>
      <c r="D31838" s="27"/>
      <c r="E31838" s="27"/>
      <c r="F31838" s="27"/>
      <c r="G31838" s="1"/>
      <c r="H31838" s="1"/>
      <c r="I31838" s="1"/>
    </row>
    <row r="31839" spans="2:9">
      <c r="B31839" s="1"/>
      <c r="C31839" s="29"/>
      <c r="D31839" s="27"/>
      <c r="E31839" s="27"/>
      <c r="F31839" s="27"/>
      <c r="G31839" s="1"/>
      <c r="H31839" s="1"/>
      <c r="I31839" s="1"/>
    </row>
    <row r="31840" spans="2:9">
      <c r="B31840" s="1"/>
      <c r="C31840" s="29"/>
      <c r="D31840" s="27"/>
      <c r="E31840" s="27"/>
      <c r="F31840" s="27"/>
      <c r="G31840" s="1"/>
      <c r="H31840" s="1"/>
      <c r="I31840" s="1"/>
    </row>
    <row r="31841" spans="2:9">
      <c r="B31841" s="1"/>
      <c r="C31841" s="29"/>
      <c r="D31841" s="27"/>
      <c r="E31841" s="27"/>
      <c r="F31841" s="27"/>
      <c r="G31841" s="1"/>
      <c r="H31841" s="1"/>
      <c r="I31841" s="1"/>
    </row>
    <row r="31842" spans="2:9">
      <c r="B31842" s="1"/>
      <c r="C31842" s="29"/>
      <c r="D31842" s="27"/>
      <c r="E31842" s="27"/>
      <c r="F31842" s="27"/>
      <c r="G31842" s="1"/>
      <c r="H31842" s="1"/>
      <c r="I31842" s="1"/>
    </row>
    <row r="31843" spans="2:9">
      <c r="B31843" s="1"/>
      <c r="C31843" s="29"/>
      <c r="D31843" s="27"/>
      <c r="E31843" s="27"/>
      <c r="F31843" s="27"/>
      <c r="G31843" s="1"/>
      <c r="H31843" s="1"/>
      <c r="I31843" s="1"/>
    </row>
    <row r="31844" spans="2:9">
      <c r="B31844" s="1"/>
      <c r="C31844" s="29"/>
      <c r="D31844" s="27"/>
      <c r="E31844" s="27"/>
      <c r="F31844" s="27"/>
      <c r="G31844" s="1"/>
      <c r="H31844" s="1"/>
      <c r="I31844" s="1"/>
    </row>
    <row r="31845" spans="2:9">
      <c r="B31845" s="1"/>
      <c r="C31845" s="29"/>
      <c r="D31845" s="27"/>
      <c r="E31845" s="27"/>
      <c r="F31845" s="27"/>
      <c r="G31845" s="1"/>
      <c r="H31845" s="1"/>
      <c r="I31845" s="1"/>
    </row>
    <row r="31846" spans="2:9">
      <c r="B31846" s="1"/>
      <c r="C31846" s="29"/>
      <c r="D31846" s="27"/>
      <c r="E31846" s="27"/>
      <c r="F31846" s="27"/>
      <c r="G31846" s="1"/>
      <c r="H31846" s="1"/>
      <c r="I31846" s="1"/>
    </row>
    <row r="31847" spans="2:9">
      <c r="B31847" s="1"/>
      <c r="C31847" s="29"/>
      <c r="D31847" s="27"/>
      <c r="E31847" s="27"/>
      <c r="F31847" s="27"/>
      <c r="G31847" s="1"/>
      <c r="H31847" s="1"/>
      <c r="I31847" s="1"/>
    </row>
    <row r="31848" spans="2:9">
      <c r="B31848" s="1"/>
      <c r="C31848" s="29"/>
      <c r="D31848" s="27"/>
      <c r="E31848" s="27"/>
      <c r="F31848" s="27"/>
      <c r="G31848" s="1"/>
      <c r="H31848" s="1"/>
      <c r="I31848" s="1"/>
    </row>
    <row r="31849" spans="2:9">
      <c r="B31849" s="1"/>
      <c r="C31849" s="29"/>
      <c r="D31849" s="27"/>
      <c r="E31849" s="27"/>
      <c r="F31849" s="27"/>
      <c r="G31849" s="1"/>
      <c r="H31849" s="1"/>
      <c r="I31849" s="1"/>
    </row>
    <row r="31850" spans="2:9">
      <c r="B31850" s="1"/>
      <c r="C31850" s="29"/>
      <c r="D31850" s="27"/>
      <c r="E31850" s="27"/>
      <c r="F31850" s="27"/>
      <c r="G31850" s="1"/>
      <c r="H31850" s="1"/>
      <c r="I31850" s="1"/>
    </row>
    <row r="31851" spans="2:9">
      <c r="B31851" s="1"/>
      <c r="C31851" s="29"/>
      <c r="D31851" s="27"/>
      <c r="E31851" s="27"/>
      <c r="F31851" s="27"/>
      <c r="G31851" s="1"/>
      <c r="H31851" s="1"/>
      <c r="I31851" s="1"/>
    </row>
    <row r="31852" spans="2:9">
      <c r="B31852" s="1"/>
      <c r="C31852" s="29"/>
      <c r="D31852" s="27"/>
      <c r="E31852" s="27"/>
      <c r="F31852" s="27"/>
      <c r="G31852" s="1"/>
      <c r="H31852" s="1"/>
      <c r="I31852" s="1"/>
    </row>
    <row r="31853" spans="2:9">
      <c r="B31853" s="1"/>
      <c r="C31853" s="29"/>
      <c r="D31853" s="27"/>
      <c r="E31853" s="27"/>
      <c r="F31853" s="27"/>
      <c r="G31853" s="1"/>
      <c r="H31853" s="1"/>
      <c r="I31853" s="1"/>
    </row>
    <row r="31854" spans="2:9">
      <c r="B31854" s="1"/>
      <c r="C31854" s="29"/>
      <c r="D31854" s="27"/>
      <c r="E31854" s="27"/>
      <c r="F31854" s="27"/>
      <c r="G31854" s="1"/>
      <c r="H31854" s="1"/>
      <c r="I31854" s="1"/>
    </row>
    <row r="31855" spans="2:9">
      <c r="B31855" s="1"/>
      <c r="C31855" s="29"/>
      <c r="D31855" s="27"/>
      <c r="E31855" s="27"/>
      <c r="F31855" s="27"/>
      <c r="G31855" s="1"/>
      <c r="H31855" s="1"/>
      <c r="I31855" s="1"/>
    </row>
    <row r="31856" spans="2:9">
      <c r="B31856" s="1"/>
      <c r="C31856" s="29"/>
      <c r="D31856" s="27"/>
      <c r="E31856" s="27"/>
      <c r="F31856" s="27"/>
      <c r="G31856" s="1"/>
      <c r="H31856" s="1"/>
      <c r="I31856" s="1"/>
    </row>
    <row r="31857" spans="2:9">
      <c r="B31857" s="1"/>
      <c r="C31857" s="29"/>
      <c r="D31857" s="27"/>
      <c r="E31857" s="27"/>
      <c r="F31857" s="27"/>
      <c r="G31857" s="1"/>
      <c r="H31857" s="1"/>
      <c r="I31857" s="1"/>
    </row>
    <row r="31858" spans="2:9">
      <c r="B31858" s="1"/>
      <c r="C31858" s="29"/>
      <c r="D31858" s="27"/>
      <c r="E31858" s="27"/>
      <c r="F31858" s="27"/>
      <c r="G31858" s="1"/>
      <c r="H31858" s="1"/>
      <c r="I31858" s="1"/>
    </row>
    <row r="31859" spans="2:9">
      <c r="B31859" s="1"/>
      <c r="C31859" s="29"/>
      <c r="D31859" s="27"/>
      <c r="E31859" s="27"/>
      <c r="F31859" s="27"/>
      <c r="G31859" s="1"/>
      <c r="H31859" s="1"/>
      <c r="I31859" s="1"/>
    </row>
    <row r="31860" spans="2:9">
      <c r="B31860" s="1"/>
      <c r="C31860" s="29"/>
      <c r="D31860" s="27"/>
      <c r="E31860" s="27"/>
      <c r="F31860" s="27"/>
      <c r="G31860" s="1"/>
      <c r="H31860" s="1"/>
      <c r="I31860" s="1"/>
    </row>
    <row r="31861" spans="2:9">
      <c r="B31861" s="1"/>
      <c r="C31861" s="29"/>
      <c r="D31861" s="27"/>
      <c r="E31861" s="27"/>
      <c r="F31861" s="27"/>
      <c r="G31861" s="1"/>
      <c r="H31861" s="1"/>
      <c r="I31861" s="1"/>
    </row>
    <row r="31862" spans="2:9">
      <c r="B31862" s="1"/>
      <c r="C31862" s="29"/>
      <c r="D31862" s="27"/>
      <c r="E31862" s="27"/>
      <c r="F31862" s="27"/>
      <c r="G31862" s="1"/>
      <c r="H31862" s="1"/>
      <c r="I31862" s="1"/>
    </row>
    <row r="31863" spans="2:9">
      <c r="B31863" s="1"/>
      <c r="C31863" s="29"/>
      <c r="D31863" s="27"/>
      <c r="E31863" s="27"/>
      <c r="F31863" s="27"/>
      <c r="G31863" s="1"/>
      <c r="H31863" s="1"/>
      <c r="I31863" s="1"/>
    </row>
    <row r="31864" spans="2:9">
      <c r="B31864" s="1"/>
      <c r="C31864" s="29"/>
      <c r="D31864" s="27"/>
      <c r="E31864" s="27"/>
      <c r="F31864" s="27"/>
      <c r="G31864" s="1"/>
      <c r="H31864" s="1"/>
      <c r="I31864" s="1"/>
    </row>
    <row r="31865" spans="2:9">
      <c r="B31865" s="1"/>
      <c r="C31865" s="29"/>
      <c r="D31865" s="27"/>
      <c r="E31865" s="27"/>
      <c r="F31865" s="27"/>
      <c r="G31865" s="1"/>
      <c r="H31865" s="1"/>
      <c r="I31865" s="1"/>
    </row>
    <row r="31866" spans="2:9">
      <c r="B31866" s="1"/>
      <c r="C31866" s="29"/>
      <c r="D31866" s="27"/>
      <c r="E31866" s="27"/>
      <c r="F31866" s="27"/>
      <c r="G31866" s="1"/>
      <c r="H31866" s="1"/>
      <c r="I31866" s="1"/>
    </row>
    <row r="31867" spans="2:9">
      <c r="B31867" s="1"/>
      <c r="C31867" s="29"/>
      <c r="D31867" s="27"/>
      <c r="E31867" s="27"/>
      <c r="F31867" s="27"/>
      <c r="G31867" s="1"/>
      <c r="H31867" s="1"/>
      <c r="I31867" s="1"/>
    </row>
    <row r="31868" spans="2:9">
      <c r="B31868" s="1"/>
      <c r="C31868" s="29"/>
      <c r="D31868" s="27"/>
      <c r="E31868" s="27"/>
      <c r="F31868" s="27"/>
      <c r="G31868" s="1"/>
      <c r="H31868" s="1"/>
      <c r="I31868" s="1"/>
    </row>
    <row r="31869" spans="2:9">
      <c r="B31869" s="1"/>
      <c r="C31869" s="29"/>
      <c r="D31869" s="27"/>
      <c r="E31869" s="27"/>
      <c r="F31869" s="27"/>
      <c r="G31869" s="1"/>
      <c r="H31869" s="1"/>
      <c r="I31869" s="1"/>
    </row>
    <row r="31870" spans="2:9">
      <c r="B31870" s="1"/>
      <c r="C31870" s="29"/>
      <c r="D31870" s="27"/>
      <c r="E31870" s="27"/>
      <c r="F31870" s="27"/>
      <c r="G31870" s="1"/>
      <c r="H31870" s="1"/>
      <c r="I31870" s="1"/>
    </row>
    <row r="31871" spans="2:9">
      <c r="B31871" s="1"/>
      <c r="C31871" s="29"/>
      <c r="D31871" s="27"/>
      <c r="E31871" s="27"/>
      <c r="F31871" s="27"/>
      <c r="G31871" s="1"/>
      <c r="H31871" s="1"/>
      <c r="I31871" s="1"/>
    </row>
    <row r="31872" spans="2:9">
      <c r="B31872" s="1"/>
      <c r="C31872" s="29"/>
      <c r="D31872" s="27"/>
      <c r="E31872" s="27"/>
      <c r="F31872" s="27"/>
      <c r="G31872" s="1"/>
      <c r="H31872" s="1"/>
      <c r="I31872" s="1"/>
    </row>
    <row r="31873" spans="2:9">
      <c r="B31873" s="1"/>
      <c r="C31873" s="29"/>
      <c r="D31873" s="27"/>
      <c r="E31873" s="27"/>
      <c r="F31873" s="27"/>
      <c r="G31873" s="1"/>
      <c r="H31873" s="1"/>
      <c r="I31873" s="1"/>
    </row>
    <row r="31874" spans="2:9">
      <c r="B31874" s="1"/>
      <c r="C31874" s="29"/>
      <c r="D31874" s="27"/>
      <c r="E31874" s="27"/>
      <c r="F31874" s="27"/>
      <c r="G31874" s="1"/>
      <c r="H31874" s="1"/>
      <c r="I31874" s="1"/>
    </row>
    <row r="31875" spans="2:9">
      <c r="B31875" s="1"/>
      <c r="C31875" s="29"/>
      <c r="D31875" s="27"/>
      <c r="E31875" s="27"/>
      <c r="F31875" s="27"/>
      <c r="G31875" s="1"/>
      <c r="H31875" s="1"/>
      <c r="I31875" s="1"/>
    </row>
    <row r="31876" spans="2:9">
      <c r="B31876" s="1"/>
      <c r="C31876" s="29"/>
      <c r="D31876" s="27"/>
      <c r="E31876" s="27"/>
      <c r="F31876" s="27"/>
      <c r="G31876" s="1"/>
      <c r="H31876" s="1"/>
      <c r="I31876" s="1"/>
    </row>
    <row r="31877" spans="2:9">
      <c r="B31877" s="1"/>
      <c r="C31877" s="29"/>
      <c r="D31877" s="27"/>
      <c r="E31877" s="27"/>
      <c r="F31877" s="27"/>
      <c r="G31877" s="1"/>
      <c r="H31877" s="1"/>
      <c r="I31877" s="1"/>
    </row>
    <row r="31878" spans="2:9">
      <c r="B31878" s="1"/>
      <c r="C31878" s="29"/>
      <c r="D31878" s="27"/>
      <c r="E31878" s="27"/>
      <c r="F31878" s="27"/>
      <c r="G31878" s="1"/>
      <c r="H31878" s="1"/>
      <c r="I31878" s="1"/>
    </row>
    <row r="31879" spans="2:9">
      <c r="B31879" s="1"/>
      <c r="C31879" s="29"/>
      <c r="D31879" s="27"/>
      <c r="E31879" s="27"/>
      <c r="F31879" s="27"/>
      <c r="G31879" s="1"/>
      <c r="H31879" s="1"/>
      <c r="I31879" s="1"/>
    </row>
    <row r="31880" spans="2:9">
      <c r="B31880" s="1"/>
      <c r="C31880" s="29"/>
      <c r="D31880" s="27"/>
      <c r="E31880" s="27"/>
      <c r="F31880" s="27"/>
      <c r="G31880" s="1"/>
      <c r="H31880" s="1"/>
      <c r="I31880" s="1"/>
    </row>
    <row r="31881" spans="2:9">
      <c r="B31881" s="1"/>
      <c r="C31881" s="29"/>
      <c r="D31881" s="27"/>
      <c r="E31881" s="27"/>
      <c r="F31881" s="27"/>
      <c r="G31881" s="1"/>
      <c r="H31881" s="1"/>
      <c r="I31881" s="1"/>
    </row>
    <row r="31882" spans="2:9">
      <c r="B31882" s="1"/>
      <c r="C31882" s="29"/>
      <c r="D31882" s="27"/>
      <c r="E31882" s="27"/>
      <c r="F31882" s="27"/>
      <c r="G31882" s="1"/>
      <c r="H31882" s="1"/>
      <c r="I31882" s="1"/>
    </row>
    <row r="31883" spans="2:9">
      <c r="B31883" s="1"/>
      <c r="C31883" s="29"/>
      <c r="D31883" s="27"/>
      <c r="E31883" s="27"/>
      <c r="F31883" s="27"/>
      <c r="G31883" s="1"/>
      <c r="H31883" s="1"/>
      <c r="I31883" s="1"/>
    </row>
    <row r="31884" spans="2:9">
      <c r="B31884" s="1"/>
      <c r="C31884" s="29"/>
      <c r="D31884" s="27"/>
      <c r="E31884" s="27"/>
      <c r="F31884" s="27"/>
      <c r="G31884" s="1"/>
      <c r="H31884" s="1"/>
      <c r="I31884" s="1"/>
    </row>
    <row r="31885" spans="2:9">
      <c r="B31885" s="1"/>
      <c r="C31885" s="29"/>
      <c r="D31885" s="27"/>
      <c r="E31885" s="27"/>
      <c r="F31885" s="27"/>
      <c r="G31885" s="1"/>
      <c r="H31885" s="1"/>
      <c r="I31885" s="1"/>
    </row>
    <row r="31886" spans="2:9">
      <c r="B31886" s="1"/>
      <c r="C31886" s="29"/>
      <c r="D31886" s="27"/>
      <c r="E31886" s="27"/>
      <c r="F31886" s="27"/>
      <c r="G31886" s="1"/>
      <c r="H31886" s="1"/>
      <c r="I31886" s="1"/>
    </row>
    <row r="31887" spans="2:9">
      <c r="B31887" s="1"/>
      <c r="C31887" s="29"/>
      <c r="D31887" s="27"/>
      <c r="E31887" s="27"/>
      <c r="F31887" s="27"/>
      <c r="G31887" s="1"/>
      <c r="H31887" s="1"/>
      <c r="I31887" s="1"/>
    </row>
    <row r="31888" spans="2:9">
      <c r="B31888" s="1"/>
      <c r="C31888" s="29"/>
      <c r="D31888" s="27"/>
      <c r="E31888" s="27"/>
      <c r="F31888" s="27"/>
      <c r="G31888" s="1"/>
      <c r="H31888" s="1"/>
      <c r="I31888" s="1"/>
    </row>
    <row r="31889" spans="2:9">
      <c r="B31889" s="1"/>
      <c r="C31889" s="29"/>
      <c r="D31889" s="27"/>
      <c r="E31889" s="27"/>
      <c r="F31889" s="27"/>
      <c r="G31889" s="1"/>
      <c r="H31889" s="1"/>
      <c r="I31889" s="1"/>
    </row>
    <row r="31890" spans="2:9">
      <c r="B31890" s="1"/>
      <c r="C31890" s="29"/>
      <c r="D31890" s="27"/>
      <c r="E31890" s="27"/>
      <c r="F31890" s="27"/>
      <c r="G31890" s="1"/>
      <c r="H31890" s="1"/>
      <c r="I31890" s="1"/>
    </row>
    <row r="31891" spans="2:9">
      <c r="B31891" s="1"/>
      <c r="C31891" s="29"/>
      <c r="D31891" s="27"/>
      <c r="E31891" s="27"/>
      <c r="F31891" s="27"/>
      <c r="G31891" s="1"/>
      <c r="H31891" s="1"/>
      <c r="I31891" s="1"/>
    </row>
    <row r="31892" spans="2:9">
      <c r="B31892" s="1"/>
      <c r="C31892" s="29"/>
      <c r="D31892" s="27"/>
      <c r="E31892" s="27"/>
      <c r="F31892" s="27"/>
      <c r="G31892" s="1"/>
      <c r="H31892" s="1"/>
      <c r="I31892" s="1"/>
    </row>
    <row r="31893" spans="2:9">
      <c r="B31893" s="1"/>
      <c r="C31893" s="29"/>
      <c r="D31893" s="27"/>
      <c r="E31893" s="27"/>
      <c r="F31893" s="27"/>
      <c r="G31893" s="1"/>
      <c r="H31893" s="1"/>
      <c r="I31893" s="1"/>
    </row>
    <row r="31894" spans="2:9">
      <c r="B31894" s="1"/>
      <c r="C31894" s="29"/>
      <c r="D31894" s="27"/>
      <c r="E31894" s="27"/>
      <c r="F31894" s="27"/>
      <c r="G31894" s="1"/>
      <c r="H31894" s="1"/>
      <c r="I31894" s="1"/>
    </row>
    <row r="31895" spans="2:9">
      <c r="B31895" s="1"/>
      <c r="C31895" s="29"/>
      <c r="D31895" s="27"/>
      <c r="E31895" s="27"/>
      <c r="F31895" s="27"/>
      <c r="G31895" s="1"/>
      <c r="H31895" s="1"/>
      <c r="I31895" s="1"/>
    </row>
    <row r="31896" spans="2:9">
      <c r="B31896" s="1"/>
      <c r="C31896" s="29"/>
      <c r="D31896" s="27"/>
      <c r="E31896" s="27"/>
      <c r="F31896" s="27"/>
      <c r="G31896" s="1"/>
      <c r="H31896" s="1"/>
      <c r="I31896" s="1"/>
    </row>
    <row r="31897" spans="2:9">
      <c r="B31897" s="1"/>
      <c r="C31897" s="29"/>
      <c r="D31897" s="27"/>
      <c r="E31897" s="27"/>
      <c r="F31897" s="27"/>
      <c r="G31897" s="1"/>
      <c r="H31897" s="1"/>
      <c r="I31897" s="1"/>
    </row>
    <row r="31898" spans="2:9">
      <c r="B31898" s="1"/>
      <c r="C31898" s="29"/>
      <c r="D31898" s="27"/>
      <c r="E31898" s="27"/>
      <c r="F31898" s="27"/>
      <c r="G31898" s="1"/>
      <c r="H31898" s="1"/>
      <c r="I31898" s="1"/>
    </row>
    <row r="31899" spans="2:9">
      <c r="B31899" s="1"/>
      <c r="C31899" s="29"/>
      <c r="D31899" s="27"/>
      <c r="E31899" s="27"/>
      <c r="F31899" s="27"/>
      <c r="G31899" s="1"/>
      <c r="H31899" s="1"/>
      <c r="I31899" s="1"/>
    </row>
    <row r="31900" spans="2:9">
      <c r="B31900" s="1"/>
      <c r="C31900" s="29"/>
      <c r="D31900" s="27"/>
      <c r="E31900" s="27"/>
      <c r="F31900" s="27"/>
      <c r="G31900" s="1"/>
      <c r="H31900" s="1"/>
      <c r="I31900" s="1"/>
    </row>
    <row r="31901" spans="2:9">
      <c r="B31901" s="1"/>
      <c r="C31901" s="29"/>
      <c r="D31901" s="27"/>
      <c r="E31901" s="27"/>
      <c r="F31901" s="27"/>
      <c r="G31901" s="1"/>
      <c r="H31901" s="1"/>
      <c r="I31901" s="1"/>
    </row>
    <row r="31902" spans="2:9">
      <c r="B31902" s="1"/>
      <c r="C31902" s="29"/>
      <c r="D31902" s="27"/>
      <c r="E31902" s="27"/>
      <c r="F31902" s="27"/>
      <c r="G31902" s="1"/>
      <c r="H31902" s="1"/>
      <c r="I31902" s="1"/>
    </row>
    <row r="31903" spans="2:9">
      <c r="B31903" s="1"/>
      <c r="C31903" s="29"/>
      <c r="D31903" s="27"/>
      <c r="E31903" s="27"/>
      <c r="F31903" s="27"/>
      <c r="G31903" s="1"/>
      <c r="H31903" s="1"/>
      <c r="I31903" s="1"/>
    </row>
    <row r="31904" spans="2:9">
      <c r="B31904" s="1"/>
      <c r="C31904" s="29"/>
      <c r="D31904" s="27"/>
      <c r="E31904" s="27"/>
      <c r="F31904" s="27"/>
      <c r="G31904" s="1"/>
      <c r="H31904" s="1"/>
      <c r="I31904" s="1"/>
    </row>
    <row r="31905" spans="2:9">
      <c r="B31905" s="1"/>
      <c r="C31905" s="29"/>
      <c r="D31905" s="27"/>
      <c r="E31905" s="27"/>
      <c r="F31905" s="27"/>
      <c r="G31905" s="1"/>
      <c r="H31905" s="1"/>
      <c r="I31905" s="1"/>
    </row>
    <row r="31906" spans="2:9">
      <c r="B31906" s="1"/>
      <c r="C31906" s="29"/>
      <c r="D31906" s="27"/>
      <c r="E31906" s="27"/>
      <c r="F31906" s="27"/>
      <c r="G31906" s="1"/>
      <c r="H31906" s="1"/>
      <c r="I31906" s="1"/>
    </row>
    <row r="31907" spans="2:9">
      <c r="B31907" s="1"/>
      <c r="C31907" s="29"/>
      <c r="D31907" s="27"/>
      <c r="E31907" s="27"/>
      <c r="F31907" s="27"/>
      <c r="G31907" s="1"/>
      <c r="H31907" s="1"/>
      <c r="I31907" s="1"/>
    </row>
    <row r="31908" spans="2:9">
      <c r="B31908" s="1"/>
      <c r="C31908" s="29"/>
      <c r="D31908" s="27"/>
      <c r="E31908" s="27"/>
      <c r="F31908" s="27"/>
      <c r="G31908" s="1"/>
      <c r="H31908" s="1"/>
      <c r="I31908" s="1"/>
    </row>
    <row r="31909" spans="2:9">
      <c r="B31909" s="1"/>
      <c r="C31909" s="29"/>
      <c r="D31909" s="27"/>
      <c r="E31909" s="27"/>
      <c r="F31909" s="27"/>
      <c r="G31909" s="1"/>
      <c r="H31909" s="1"/>
      <c r="I31909" s="1"/>
    </row>
    <row r="31910" spans="2:9">
      <c r="B31910" s="1"/>
      <c r="C31910" s="29"/>
      <c r="D31910" s="27"/>
      <c r="E31910" s="27"/>
      <c r="F31910" s="27"/>
      <c r="G31910" s="1"/>
      <c r="H31910" s="1"/>
      <c r="I31910" s="1"/>
    </row>
    <row r="31911" spans="2:9">
      <c r="B31911" s="1"/>
      <c r="C31911" s="29"/>
      <c r="D31911" s="27"/>
      <c r="E31911" s="27"/>
      <c r="F31911" s="27"/>
      <c r="G31911" s="1"/>
      <c r="H31911" s="1"/>
      <c r="I31911" s="1"/>
    </row>
    <row r="31912" spans="2:9">
      <c r="B31912" s="1"/>
      <c r="C31912" s="29"/>
      <c r="D31912" s="27"/>
      <c r="E31912" s="27"/>
      <c r="F31912" s="27"/>
      <c r="G31912" s="1"/>
      <c r="H31912" s="1"/>
      <c r="I31912" s="1"/>
    </row>
    <row r="31913" spans="2:9">
      <c r="B31913" s="1"/>
      <c r="C31913" s="29"/>
      <c r="D31913" s="27"/>
      <c r="E31913" s="27"/>
      <c r="F31913" s="27"/>
      <c r="G31913" s="1"/>
      <c r="H31913" s="1"/>
      <c r="I31913" s="1"/>
    </row>
    <row r="31914" spans="2:9">
      <c r="B31914" s="1"/>
      <c r="C31914" s="29"/>
      <c r="D31914" s="27"/>
      <c r="E31914" s="27"/>
      <c r="F31914" s="27"/>
      <c r="G31914" s="1"/>
      <c r="H31914" s="1"/>
      <c r="I31914" s="1"/>
    </row>
    <row r="31915" spans="2:9">
      <c r="B31915" s="1"/>
      <c r="C31915" s="29"/>
      <c r="D31915" s="27"/>
      <c r="E31915" s="27"/>
      <c r="F31915" s="27"/>
      <c r="G31915" s="1"/>
      <c r="H31915" s="1"/>
      <c r="I31915" s="1"/>
    </row>
    <row r="31916" spans="2:9">
      <c r="B31916" s="1"/>
      <c r="C31916" s="29"/>
      <c r="D31916" s="27"/>
      <c r="E31916" s="27"/>
      <c r="F31916" s="27"/>
      <c r="G31916" s="1"/>
      <c r="H31916" s="1"/>
      <c r="I31916" s="1"/>
    </row>
    <row r="31917" spans="2:9">
      <c r="B31917" s="1"/>
      <c r="C31917" s="29"/>
      <c r="D31917" s="27"/>
      <c r="E31917" s="27"/>
      <c r="F31917" s="27"/>
      <c r="G31917" s="1"/>
      <c r="H31917" s="1"/>
      <c r="I31917" s="1"/>
    </row>
    <row r="31918" spans="2:9">
      <c r="B31918" s="1"/>
      <c r="C31918" s="29"/>
      <c r="D31918" s="27"/>
      <c r="E31918" s="27"/>
      <c r="F31918" s="27"/>
      <c r="G31918" s="1"/>
      <c r="H31918" s="1"/>
      <c r="I31918" s="1"/>
    </row>
    <row r="31919" spans="2:9">
      <c r="B31919" s="1"/>
      <c r="C31919" s="29"/>
      <c r="D31919" s="27"/>
      <c r="E31919" s="27"/>
      <c r="F31919" s="27"/>
      <c r="G31919" s="1"/>
      <c r="H31919" s="1"/>
      <c r="I31919" s="1"/>
    </row>
    <row r="31920" spans="2:9">
      <c r="B31920" s="1"/>
      <c r="C31920" s="29"/>
      <c r="D31920" s="27"/>
      <c r="E31920" s="27"/>
      <c r="F31920" s="27"/>
      <c r="G31920" s="1"/>
      <c r="H31920" s="1"/>
      <c r="I31920" s="1"/>
    </row>
    <row r="31921" spans="2:9">
      <c r="B31921" s="1"/>
      <c r="C31921" s="29"/>
      <c r="D31921" s="27"/>
      <c r="E31921" s="27"/>
      <c r="F31921" s="27"/>
      <c r="G31921" s="1"/>
      <c r="H31921" s="1"/>
      <c r="I31921" s="1"/>
    </row>
    <row r="31922" spans="2:9">
      <c r="B31922" s="1"/>
      <c r="C31922" s="29"/>
      <c r="D31922" s="27"/>
      <c r="E31922" s="27"/>
      <c r="F31922" s="27"/>
      <c r="G31922" s="1"/>
      <c r="H31922" s="1"/>
      <c r="I31922" s="1"/>
    </row>
    <row r="31923" spans="2:9">
      <c r="B31923" s="1"/>
      <c r="C31923" s="29"/>
      <c r="D31923" s="27"/>
      <c r="E31923" s="27"/>
      <c r="F31923" s="27"/>
      <c r="G31923" s="1"/>
      <c r="H31923" s="1"/>
      <c r="I31923" s="1"/>
    </row>
    <row r="31924" spans="2:9">
      <c r="B31924" s="1"/>
      <c r="C31924" s="29"/>
      <c r="D31924" s="27"/>
      <c r="E31924" s="27"/>
      <c r="F31924" s="27"/>
      <c r="G31924" s="1"/>
      <c r="H31924" s="1"/>
      <c r="I31924" s="1"/>
    </row>
    <row r="31925" spans="2:9">
      <c r="B31925" s="1"/>
      <c r="C31925" s="29"/>
      <c r="D31925" s="27"/>
      <c r="E31925" s="27"/>
      <c r="F31925" s="27"/>
      <c r="G31925" s="1"/>
      <c r="H31925" s="1"/>
      <c r="I31925" s="1"/>
    </row>
    <row r="31926" spans="2:9">
      <c r="B31926" s="1"/>
      <c r="C31926" s="29"/>
      <c r="D31926" s="27"/>
      <c r="E31926" s="27"/>
      <c r="F31926" s="27"/>
      <c r="G31926" s="1"/>
      <c r="H31926" s="1"/>
      <c r="I31926" s="1"/>
    </row>
    <row r="31927" spans="2:9">
      <c r="B31927" s="1"/>
      <c r="C31927" s="29"/>
      <c r="D31927" s="27"/>
      <c r="E31927" s="27"/>
      <c r="F31927" s="27"/>
      <c r="G31927" s="1"/>
      <c r="H31927" s="1"/>
      <c r="I31927" s="1"/>
    </row>
    <row r="31928" spans="2:9">
      <c r="B31928" s="1"/>
      <c r="C31928" s="29"/>
      <c r="D31928" s="27"/>
      <c r="E31928" s="27"/>
      <c r="F31928" s="27"/>
      <c r="G31928" s="1"/>
      <c r="H31928" s="1"/>
      <c r="I31928" s="1"/>
    </row>
    <row r="31929" spans="2:9">
      <c r="B31929" s="1"/>
      <c r="C31929" s="29"/>
      <c r="D31929" s="27"/>
      <c r="E31929" s="27"/>
      <c r="F31929" s="27"/>
      <c r="G31929" s="1"/>
      <c r="H31929" s="1"/>
      <c r="I31929" s="1"/>
    </row>
    <row r="31930" spans="2:9">
      <c r="B31930" s="1"/>
      <c r="C31930" s="29"/>
      <c r="D31930" s="27"/>
      <c r="E31930" s="27"/>
      <c r="F31930" s="27"/>
      <c r="G31930" s="1"/>
      <c r="H31930" s="1"/>
      <c r="I31930" s="1"/>
    </row>
    <row r="31931" spans="2:9">
      <c r="B31931" s="1"/>
      <c r="C31931" s="29"/>
      <c r="D31931" s="27"/>
      <c r="E31931" s="27"/>
      <c r="F31931" s="27"/>
      <c r="G31931" s="1"/>
      <c r="H31931" s="1"/>
      <c r="I31931" s="1"/>
    </row>
    <row r="31932" spans="2:9">
      <c r="B31932" s="1"/>
      <c r="C31932" s="29"/>
      <c r="D31932" s="27"/>
      <c r="E31932" s="27"/>
      <c r="F31932" s="27"/>
      <c r="G31932" s="1"/>
      <c r="H31932" s="1"/>
      <c r="I31932" s="1"/>
    </row>
    <row r="31933" spans="2:9">
      <c r="B31933" s="1"/>
      <c r="C31933" s="29"/>
      <c r="D31933" s="27"/>
      <c r="E31933" s="27"/>
      <c r="F31933" s="27"/>
      <c r="G31933" s="1"/>
      <c r="H31933" s="1"/>
      <c r="I31933" s="1"/>
    </row>
    <row r="31934" spans="2:9">
      <c r="B31934" s="1"/>
      <c r="C31934" s="29"/>
      <c r="D31934" s="27"/>
      <c r="E31934" s="27"/>
      <c r="F31934" s="27"/>
      <c r="G31934" s="1"/>
      <c r="H31934" s="1"/>
      <c r="I31934" s="1"/>
    </row>
    <row r="31935" spans="2:9">
      <c r="B31935" s="1"/>
      <c r="C31935" s="29"/>
      <c r="D31935" s="27"/>
      <c r="E31935" s="27"/>
      <c r="F31935" s="27"/>
      <c r="G31935" s="1"/>
      <c r="H31935" s="1"/>
      <c r="I31935" s="1"/>
    </row>
    <row r="31936" spans="2:9">
      <c r="B31936" s="1"/>
      <c r="C31936" s="29"/>
      <c r="D31936" s="27"/>
      <c r="E31936" s="27"/>
      <c r="F31936" s="27"/>
      <c r="G31936" s="1"/>
      <c r="H31936" s="1"/>
      <c r="I31936" s="1"/>
    </row>
    <row r="31937" spans="2:9">
      <c r="B31937" s="1"/>
      <c r="C31937" s="29"/>
      <c r="D31937" s="27"/>
      <c r="E31937" s="27"/>
      <c r="F31937" s="27"/>
      <c r="G31937" s="1"/>
      <c r="H31937" s="1"/>
      <c r="I31937" s="1"/>
    </row>
    <row r="31938" spans="2:9">
      <c r="B31938" s="1"/>
      <c r="C31938" s="29"/>
      <c r="D31938" s="27"/>
      <c r="E31938" s="27"/>
      <c r="F31938" s="27"/>
      <c r="G31938" s="1"/>
      <c r="H31938" s="1"/>
      <c r="I31938" s="1"/>
    </row>
    <row r="31939" spans="2:9">
      <c r="B31939" s="1"/>
      <c r="C31939" s="29"/>
      <c r="D31939" s="27"/>
      <c r="E31939" s="27"/>
      <c r="F31939" s="27"/>
      <c r="G31939" s="1"/>
      <c r="H31939" s="1"/>
      <c r="I31939" s="1"/>
    </row>
    <row r="31940" spans="2:9">
      <c r="B31940" s="1"/>
      <c r="C31940" s="29"/>
      <c r="D31940" s="27"/>
      <c r="E31940" s="27"/>
      <c r="F31940" s="27"/>
      <c r="G31940" s="1"/>
      <c r="H31940" s="1"/>
      <c r="I31940" s="1"/>
    </row>
    <row r="31941" spans="2:9">
      <c r="B31941" s="1"/>
      <c r="C31941" s="29"/>
      <c r="D31941" s="27"/>
      <c r="E31941" s="27"/>
      <c r="F31941" s="27"/>
      <c r="G31941" s="1"/>
      <c r="H31941" s="1"/>
      <c r="I31941" s="1"/>
    </row>
    <row r="31942" spans="2:9">
      <c r="B31942" s="1"/>
      <c r="C31942" s="29"/>
      <c r="D31942" s="27"/>
      <c r="E31942" s="27"/>
      <c r="F31942" s="27"/>
      <c r="G31942" s="1"/>
      <c r="H31942" s="1"/>
      <c r="I31942" s="1"/>
    </row>
    <row r="31943" spans="2:9">
      <c r="B31943" s="1"/>
      <c r="C31943" s="29"/>
      <c r="D31943" s="27"/>
      <c r="E31943" s="27"/>
      <c r="F31943" s="27"/>
      <c r="G31943" s="1"/>
      <c r="H31943" s="1"/>
      <c r="I31943" s="1"/>
    </row>
    <row r="31944" spans="2:9">
      <c r="B31944" s="1"/>
      <c r="C31944" s="29"/>
      <c r="D31944" s="27"/>
      <c r="E31944" s="27"/>
      <c r="F31944" s="27"/>
      <c r="G31944" s="1"/>
      <c r="H31944" s="1"/>
      <c r="I31944" s="1"/>
    </row>
    <row r="31945" spans="2:9">
      <c r="B31945" s="1"/>
      <c r="C31945" s="29"/>
      <c r="D31945" s="27"/>
      <c r="E31945" s="27"/>
      <c r="F31945" s="27"/>
      <c r="G31945" s="1"/>
      <c r="H31945" s="1"/>
      <c r="I31945" s="1"/>
    </row>
    <row r="31946" spans="2:9">
      <c r="B31946" s="1"/>
      <c r="C31946" s="29"/>
      <c r="D31946" s="27"/>
      <c r="E31946" s="27"/>
      <c r="F31946" s="27"/>
      <c r="G31946" s="1"/>
      <c r="H31946" s="1"/>
      <c r="I31946" s="1"/>
    </row>
    <row r="31947" spans="2:9">
      <c r="B31947" s="1"/>
      <c r="C31947" s="29"/>
      <c r="D31947" s="27"/>
      <c r="E31947" s="27"/>
      <c r="F31947" s="27"/>
      <c r="G31947" s="1"/>
      <c r="H31947" s="1"/>
      <c r="I31947" s="1"/>
    </row>
    <row r="31948" spans="2:9">
      <c r="B31948" s="1"/>
      <c r="C31948" s="29"/>
      <c r="D31948" s="27"/>
      <c r="E31948" s="27"/>
      <c r="F31948" s="27"/>
      <c r="G31948" s="1"/>
      <c r="H31948" s="1"/>
      <c r="I31948" s="1"/>
    </row>
    <row r="31949" spans="2:9">
      <c r="B31949" s="1"/>
      <c r="C31949" s="29"/>
      <c r="D31949" s="27"/>
      <c r="E31949" s="27"/>
      <c r="F31949" s="27"/>
      <c r="G31949" s="1"/>
      <c r="H31949" s="1"/>
      <c r="I31949" s="1"/>
    </row>
    <row r="31950" spans="2:9">
      <c r="B31950" s="1"/>
      <c r="C31950" s="29"/>
      <c r="D31950" s="27"/>
      <c r="E31950" s="27"/>
      <c r="F31950" s="27"/>
      <c r="G31950" s="1"/>
      <c r="H31950" s="1"/>
      <c r="I31950" s="1"/>
    </row>
    <row r="31951" spans="2:9">
      <c r="B31951" s="1"/>
      <c r="C31951" s="29"/>
      <c r="D31951" s="27"/>
      <c r="E31951" s="27"/>
      <c r="F31951" s="27"/>
      <c r="G31951" s="1"/>
      <c r="H31951" s="1"/>
      <c r="I31951" s="1"/>
    </row>
    <row r="31952" spans="2:9">
      <c r="B31952" s="1"/>
      <c r="C31952" s="29"/>
      <c r="D31952" s="27"/>
      <c r="E31952" s="27"/>
      <c r="F31952" s="27"/>
      <c r="G31952" s="1"/>
      <c r="H31952" s="1"/>
      <c r="I31952" s="1"/>
    </row>
    <row r="31953" spans="2:9">
      <c r="B31953" s="1"/>
      <c r="C31953" s="29"/>
      <c r="D31953" s="27"/>
      <c r="E31953" s="27"/>
      <c r="F31953" s="27"/>
      <c r="G31953" s="1"/>
      <c r="H31953" s="1"/>
      <c r="I31953" s="1"/>
    </row>
    <row r="31954" spans="2:9">
      <c r="B31954" s="1"/>
      <c r="C31954" s="29"/>
      <c r="D31954" s="27"/>
      <c r="E31954" s="27"/>
      <c r="F31954" s="27"/>
      <c r="G31954" s="1"/>
      <c r="H31954" s="1"/>
      <c r="I31954" s="1"/>
    </row>
    <row r="31955" spans="2:9">
      <c r="B31955" s="1"/>
      <c r="C31955" s="29"/>
      <c r="D31955" s="27"/>
      <c r="E31955" s="27"/>
      <c r="F31955" s="27"/>
      <c r="G31955" s="1"/>
      <c r="H31955" s="1"/>
      <c r="I31955" s="1"/>
    </row>
    <row r="31956" spans="2:9">
      <c r="B31956" s="1"/>
      <c r="C31956" s="29"/>
      <c r="D31956" s="27"/>
      <c r="E31956" s="27"/>
      <c r="F31956" s="27"/>
      <c r="G31956" s="1"/>
      <c r="H31956" s="1"/>
      <c r="I31956" s="1"/>
    </row>
    <row r="31957" spans="2:9">
      <c r="B31957" s="1"/>
      <c r="C31957" s="29"/>
      <c r="D31957" s="27"/>
      <c r="E31957" s="27"/>
      <c r="F31957" s="27"/>
      <c r="G31957" s="1"/>
      <c r="H31957" s="1"/>
      <c r="I31957" s="1"/>
    </row>
    <row r="31958" spans="2:9">
      <c r="B31958" s="1"/>
      <c r="C31958" s="29"/>
      <c r="D31958" s="27"/>
      <c r="E31958" s="27"/>
      <c r="F31958" s="27"/>
      <c r="G31958" s="1"/>
      <c r="H31958" s="1"/>
      <c r="I31958" s="1"/>
    </row>
    <row r="31959" spans="2:9">
      <c r="B31959" s="1"/>
      <c r="C31959" s="29"/>
      <c r="D31959" s="27"/>
      <c r="E31959" s="27"/>
      <c r="F31959" s="27"/>
      <c r="G31959" s="1"/>
      <c r="H31959" s="1"/>
      <c r="I31959" s="1"/>
    </row>
    <row r="31960" spans="2:9">
      <c r="B31960" s="1"/>
      <c r="C31960" s="29"/>
      <c r="D31960" s="27"/>
      <c r="E31960" s="27"/>
      <c r="F31960" s="27"/>
      <c r="G31960" s="1"/>
      <c r="H31960" s="1"/>
      <c r="I31960" s="1"/>
    </row>
    <row r="31961" spans="2:9">
      <c r="B31961" s="1"/>
      <c r="C31961" s="29"/>
      <c r="D31961" s="27"/>
      <c r="E31961" s="27"/>
      <c r="F31961" s="27"/>
      <c r="G31961" s="1"/>
      <c r="H31961" s="1"/>
      <c r="I31961" s="1"/>
    </row>
    <row r="31962" spans="2:9">
      <c r="B31962" s="1"/>
      <c r="C31962" s="29"/>
      <c r="D31962" s="27"/>
      <c r="E31962" s="27"/>
      <c r="F31962" s="27"/>
      <c r="G31962" s="1"/>
      <c r="H31962" s="1"/>
      <c r="I31962" s="1"/>
    </row>
    <row r="31963" spans="2:9">
      <c r="B31963" s="1"/>
      <c r="C31963" s="29"/>
      <c r="D31963" s="27"/>
      <c r="E31963" s="27"/>
      <c r="F31963" s="27"/>
      <c r="G31963" s="1"/>
      <c r="H31963" s="1"/>
      <c r="I31963" s="1"/>
    </row>
    <row r="31964" spans="2:9">
      <c r="B31964" s="1"/>
      <c r="C31964" s="29"/>
      <c r="D31964" s="27"/>
      <c r="E31964" s="27"/>
      <c r="F31964" s="27"/>
      <c r="G31964" s="1"/>
      <c r="H31964" s="1"/>
      <c r="I31964" s="1"/>
    </row>
    <row r="31965" spans="2:9">
      <c r="B31965" s="1"/>
      <c r="C31965" s="29"/>
      <c r="D31965" s="27"/>
      <c r="E31965" s="27"/>
      <c r="F31965" s="27"/>
      <c r="G31965" s="1"/>
      <c r="H31965" s="1"/>
      <c r="I31965" s="1"/>
    </row>
    <row r="31966" spans="2:9">
      <c r="B31966" s="1"/>
      <c r="C31966" s="29"/>
      <c r="D31966" s="27"/>
      <c r="E31966" s="27"/>
      <c r="F31966" s="27"/>
      <c r="G31966" s="1"/>
      <c r="H31966" s="1"/>
      <c r="I31966" s="1"/>
    </row>
    <row r="31967" spans="2:9">
      <c r="B31967" s="1"/>
      <c r="C31967" s="29"/>
      <c r="D31967" s="27"/>
      <c r="E31967" s="27"/>
      <c r="F31967" s="27"/>
      <c r="G31967" s="1"/>
      <c r="H31967" s="1"/>
      <c r="I31967" s="1"/>
    </row>
    <row r="31968" spans="2:9">
      <c r="B31968" s="1"/>
      <c r="C31968" s="29"/>
      <c r="D31968" s="27"/>
      <c r="E31968" s="27"/>
      <c r="F31968" s="27"/>
      <c r="G31968" s="1"/>
      <c r="H31968" s="1"/>
      <c r="I31968" s="1"/>
    </row>
    <row r="31969" spans="2:9">
      <c r="B31969" s="1"/>
      <c r="C31969" s="29"/>
      <c r="D31969" s="27"/>
      <c r="E31969" s="27"/>
      <c r="F31969" s="27"/>
      <c r="G31969" s="1"/>
      <c r="H31969" s="1"/>
      <c r="I31969" s="1"/>
    </row>
    <row r="31970" spans="2:9">
      <c r="B31970" s="1"/>
      <c r="C31970" s="29"/>
      <c r="D31970" s="27"/>
      <c r="E31970" s="27"/>
      <c r="F31970" s="27"/>
      <c r="G31970" s="1"/>
      <c r="H31970" s="1"/>
      <c r="I31970" s="1"/>
    </row>
    <row r="31971" spans="2:9">
      <c r="B31971" s="1"/>
      <c r="C31971" s="29"/>
      <c r="D31971" s="27"/>
      <c r="E31971" s="27"/>
      <c r="F31971" s="27"/>
      <c r="G31971" s="1"/>
      <c r="H31971" s="1"/>
      <c r="I31971" s="1"/>
    </row>
    <row r="31972" spans="2:9">
      <c r="B31972" s="1"/>
      <c r="C31972" s="29"/>
      <c r="D31972" s="27"/>
      <c r="E31972" s="27"/>
      <c r="F31972" s="27"/>
      <c r="G31972" s="1"/>
      <c r="H31972" s="1"/>
      <c r="I31972" s="1"/>
    </row>
    <row r="31973" spans="2:9">
      <c r="B31973" s="1"/>
      <c r="C31973" s="29"/>
      <c r="D31973" s="27"/>
      <c r="E31973" s="27"/>
      <c r="F31973" s="27"/>
      <c r="G31973" s="1"/>
      <c r="H31973" s="1"/>
      <c r="I31973" s="1"/>
    </row>
    <row r="31974" spans="2:9">
      <c r="B31974" s="1"/>
      <c r="C31974" s="29"/>
      <c r="D31974" s="27"/>
      <c r="E31974" s="27"/>
      <c r="F31974" s="27"/>
      <c r="G31974" s="1"/>
      <c r="H31974" s="1"/>
      <c r="I31974" s="1"/>
    </row>
    <row r="31975" spans="2:9">
      <c r="B31975" s="1"/>
      <c r="C31975" s="29"/>
      <c r="D31975" s="27"/>
      <c r="E31975" s="27"/>
      <c r="F31975" s="27"/>
      <c r="G31975" s="1"/>
      <c r="H31975" s="1"/>
      <c r="I31975" s="1"/>
    </row>
    <row r="31976" spans="2:9">
      <c r="B31976" s="1"/>
      <c r="C31976" s="29"/>
      <c r="D31976" s="27"/>
      <c r="E31976" s="27"/>
      <c r="F31976" s="27"/>
      <c r="G31976" s="1"/>
      <c r="H31976" s="1"/>
      <c r="I31976" s="1"/>
    </row>
    <row r="31977" spans="2:9">
      <c r="B31977" s="1"/>
      <c r="C31977" s="29"/>
      <c r="D31977" s="27"/>
      <c r="E31977" s="27"/>
      <c r="F31977" s="27"/>
      <c r="G31977" s="1"/>
      <c r="H31977" s="1"/>
      <c r="I31977" s="1"/>
    </row>
    <row r="31978" spans="2:9">
      <c r="B31978" s="1"/>
      <c r="C31978" s="29"/>
      <c r="D31978" s="27"/>
      <c r="E31978" s="27"/>
      <c r="F31978" s="27"/>
      <c r="G31978" s="1"/>
      <c r="H31978" s="1"/>
      <c r="I31978" s="1"/>
    </row>
    <row r="31979" spans="2:9">
      <c r="B31979" s="1"/>
      <c r="C31979" s="29"/>
      <c r="D31979" s="27"/>
      <c r="E31979" s="27"/>
      <c r="F31979" s="27"/>
      <c r="G31979" s="1"/>
      <c r="H31979" s="1"/>
      <c r="I31979" s="1"/>
    </row>
    <row r="31980" spans="2:9">
      <c r="B31980" s="1"/>
      <c r="C31980" s="29"/>
      <c r="D31980" s="27"/>
      <c r="E31980" s="27"/>
      <c r="F31980" s="27"/>
      <c r="G31980" s="1"/>
      <c r="H31980" s="1"/>
      <c r="I31980" s="1"/>
    </row>
    <row r="31981" spans="2:9">
      <c r="B31981" s="1"/>
      <c r="C31981" s="29"/>
      <c r="D31981" s="27"/>
      <c r="E31981" s="27"/>
      <c r="F31981" s="27"/>
      <c r="G31981" s="1"/>
      <c r="H31981" s="1"/>
      <c r="I31981" s="1"/>
    </row>
    <row r="31982" spans="2:9">
      <c r="B31982" s="1"/>
      <c r="C31982" s="29"/>
      <c r="D31982" s="27"/>
      <c r="E31982" s="27"/>
      <c r="F31982" s="27"/>
      <c r="G31982" s="1"/>
      <c r="H31982" s="1"/>
      <c r="I31982" s="1"/>
    </row>
    <row r="31983" spans="2:9">
      <c r="B31983" s="1"/>
      <c r="C31983" s="29"/>
      <c r="D31983" s="27"/>
      <c r="E31983" s="27"/>
      <c r="F31983" s="27"/>
      <c r="G31983" s="1"/>
      <c r="H31983" s="1"/>
      <c r="I31983" s="1"/>
    </row>
    <row r="31984" spans="2:9">
      <c r="B31984" s="1"/>
      <c r="C31984" s="29"/>
      <c r="D31984" s="27"/>
      <c r="E31984" s="27"/>
      <c r="F31984" s="27"/>
      <c r="G31984" s="1"/>
      <c r="H31984" s="1"/>
      <c r="I31984" s="1"/>
    </row>
    <row r="31985" spans="2:9">
      <c r="B31985" s="1"/>
      <c r="C31985" s="29"/>
      <c r="D31985" s="27"/>
      <c r="E31985" s="27"/>
      <c r="F31985" s="27"/>
      <c r="G31985" s="1"/>
      <c r="H31985" s="1"/>
      <c r="I31985" s="1"/>
    </row>
    <row r="31986" spans="2:9">
      <c r="B31986" s="1"/>
      <c r="C31986" s="29"/>
      <c r="D31986" s="27"/>
      <c r="E31986" s="27"/>
      <c r="F31986" s="27"/>
      <c r="G31986" s="1"/>
      <c r="H31986" s="1"/>
      <c r="I31986" s="1"/>
    </row>
    <row r="31987" spans="2:9">
      <c r="B31987" s="1"/>
      <c r="C31987" s="29"/>
      <c r="D31987" s="27"/>
      <c r="E31987" s="27"/>
      <c r="F31987" s="27"/>
      <c r="G31987" s="1"/>
      <c r="H31987" s="1"/>
      <c r="I31987" s="1"/>
    </row>
    <row r="31988" spans="2:9">
      <c r="B31988" s="1"/>
      <c r="C31988" s="29"/>
      <c r="D31988" s="27"/>
      <c r="E31988" s="27"/>
      <c r="F31988" s="27"/>
      <c r="G31988" s="1"/>
      <c r="H31988" s="1"/>
      <c r="I31988" s="1"/>
    </row>
    <row r="31989" spans="2:9">
      <c r="B31989" s="1"/>
      <c r="C31989" s="29"/>
      <c r="D31989" s="27"/>
      <c r="E31989" s="27"/>
      <c r="F31989" s="27"/>
      <c r="G31989" s="1"/>
      <c r="H31989" s="1"/>
      <c r="I31989" s="1"/>
    </row>
    <row r="31990" spans="2:9">
      <c r="B31990" s="1"/>
      <c r="C31990" s="29"/>
      <c r="D31990" s="27"/>
      <c r="E31990" s="27"/>
      <c r="F31990" s="27"/>
      <c r="G31990" s="1"/>
      <c r="H31990" s="1"/>
      <c r="I31990" s="1"/>
    </row>
    <row r="31991" spans="2:9">
      <c r="B31991" s="1"/>
      <c r="C31991" s="29"/>
      <c r="D31991" s="27"/>
      <c r="E31991" s="27"/>
      <c r="F31991" s="27"/>
      <c r="G31991" s="1"/>
      <c r="H31991" s="1"/>
      <c r="I31991" s="1"/>
    </row>
    <row r="31992" spans="2:9">
      <c r="B31992" s="1"/>
      <c r="C31992" s="29"/>
      <c r="D31992" s="27"/>
      <c r="E31992" s="27"/>
      <c r="F31992" s="27"/>
      <c r="G31992" s="1"/>
      <c r="H31992" s="1"/>
      <c r="I31992" s="1"/>
    </row>
    <row r="31993" spans="2:9">
      <c r="B31993" s="1"/>
      <c r="C31993" s="29"/>
      <c r="D31993" s="27"/>
      <c r="E31993" s="27"/>
      <c r="F31993" s="27"/>
      <c r="G31993" s="1"/>
      <c r="H31993" s="1"/>
      <c r="I31993" s="1"/>
    </row>
    <row r="31994" spans="2:9">
      <c r="B31994" s="1"/>
      <c r="C31994" s="29"/>
      <c r="D31994" s="27"/>
      <c r="E31994" s="27"/>
      <c r="F31994" s="27"/>
      <c r="G31994" s="1"/>
      <c r="H31994" s="1"/>
      <c r="I31994" s="1"/>
    </row>
    <row r="31995" spans="2:9">
      <c r="B31995" s="1"/>
      <c r="C31995" s="29"/>
      <c r="D31995" s="27"/>
      <c r="E31995" s="27"/>
      <c r="F31995" s="27"/>
      <c r="G31995" s="1"/>
      <c r="H31995" s="1"/>
      <c r="I31995" s="1"/>
    </row>
    <row r="31996" spans="2:9">
      <c r="B31996" s="1"/>
      <c r="C31996" s="29"/>
      <c r="D31996" s="27"/>
      <c r="E31996" s="27"/>
      <c r="F31996" s="27"/>
      <c r="G31996" s="1"/>
      <c r="H31996" s="1"/>
      <c r="I31996" s="1"/>
    </row>
    <row r="31997" spans="2:9">
      <c r="B31997" s="1"/>
      <c r="C31997" s="29"/>
      <c r="D31997" s="27"/>
      <c r="E31997" s="27"/>
      <c r="F31997" s="27"/>
      <c r="G31997" s="1"/>
      <c r="H31997" s="1"/>
      <c r="I31997" s="1"/>
    </row>
    <row r="31998" spans="2:9">
      <c r="B31998" s="1"/>
      <c r="C31998" s="29"/>
      <c r="D31998" s="27"/>
      <c r="E31998" s="27"/>
      <c r="F31998" s="27"/>
      <c r="G31998" s="1"/>
      <c r="H31998" s="1"/>
      <c r="I31998" s="1"/>
    </row>
    <row r="31999" spans="2:9">
      <c r="B31999" s="1"/>
      <c r="C31999" s="29"/>
      <c r="D31999" s="27"/>
      <c r="E31999" s="27"/>
      <c r="F31999" s="27"/>
      <c r="G31999" s="1"/>
      <c r="H31999" s="1"/>
      <c r="I31999" s="1"/>
    </row>
    <row r="32000" spans="2:9">
      <c r="B32000" s="1"/>
      <c r="C32000" s="29"/>
      <c r="D32000" s="27"/>
      <c r="E32000" s="27"/>
      <c r="F32000" s="27"/>
      <c r="G32000" s="1"/>
      <c r="H32000" s="1"/>
      <c r="I32000" s="1"/>
    </row>
    <row r="32001" spans="2:9">
      <c r="B32001" s="1"/>
      <c r="C32001" s="29"/>
      <c r="D32001" s="27"/>
      <c r="E32001" s="27"/>
      <c r="F32001" s="27"/>
      <c r="G32001" s="1"/>
      <c r="H32001" s="1"/>
      <c r="I32001" s="1"/>
    </row>
    <row r="32002" spans="2:9">
      <c r="B32002" s="1"/>
      <c r="C32002" s="29"/>
      <c r="D32002" s="27"/>
      <c r="E32002" s="27"/>
      <c r="F32002" s="27"/>
      <c r="G32002" s="1"/>
      <c r="H32002" s="1"/>
      <c r="I32002" s="1"/>
    </row>
    <row r="32003" spans="2:9">
      <c r="B32003" s="1"/>
      <c r="C32003" s="29"/>
      <c r="D32003" s="27"/>
      <c r="E32003" s="27"/>
      <c r="F32003" s="27"/>
      <c r="G32003" s="1"/>
      <c r="H32003" s="1"/>
      <c r="I32003" s="1"/>
    </row>
    <row r="32004" spans="2:9">
      <c r="B32004" s="1"/>
      <c r="C32004" s="29"/>
      <c r="D32004" s="27"/>
      <c r="E32004" s="27"/>
      <c r="F32004" s="27"/>
      <c r="G32004" s="1"/>
      <c r="H32004" s="1"/>
      <c r="I32004" s="1"/>
    </row>
    <row r="32005" spans="2:9">
      <c r="B32005" s="1"/>
      <c r="C32005" s="29"/>
      <c r="D32005" s="27"/>
      <c r="E32005" s="27"/>
      <c r="F32005" s="27"/>
      <c r="G32005" s="1"/>
      <c r="H32005" s="1"/>
      <c r="I32005" s="1"/>
    </row>
    <row r="32006" spans="2:9">
      <c r="B32006" s="1"/>
      <c r="C32006" s="29"/>
      <c r="D32006" s="27"/>
      <c r="E32006" s="27"/>
      <c r="F32006" s="27"/>
      <c r="G32006" s="1"/>
      <c r="H32006" s="1"/>
      <c r="I32006" s="1"/>
    </row>
    <row r="32007" spans="2:9">
      <c r="B32007" s="1"/>
      <c r="C32007" s="29"/>
      <c r="D32007" s="27"/>
      <c r="E32007" s="27"/>
      <c r="F32007" s="27"/>
      <c r="G32007" s="1"/>
      <c r="H32007" s="1"/>
      <c r="I32007" s="1"/>
    </row>
    <row r="32008" spans="2:9">
      <c r="B32008" s="1"/>
      <c r="C32008" s="29"/>
      <c r="D32008" s="27"/>
      <c r="E32008" s="27"/>
      <c r="F32008" s="27"/>
      <c r="G32008" s="1"/>
      <c r="H32008" s="1"/>
      <c r="I32008" s="1"/>
    </row>
    <row r="32009" spans="2:9">
      <c r="B32009" s="1"/>
      <c r="C32009" s="29"/>
      <c r="D32009" s="27"/>
      <c r="E32009" s="27"/>
      <c r="F32009" s="27"/>
      <c r="G32009" s="1"/>
      <c r="H32009" s="1"/>
      <c r="I32009" s="1"/>
    </row>
    <row r="32010" spans="2:9">
      <c r="B32010" s="1"/>
      <c r="C32010" s="29"/>
      <c r="D32010" s="27"/>
      <c r="E32010" s="27"/>
      <c r="F32010" s="27"/>
      <c r="G32010" s="1"/>
      <c r="H32010" s="1"/>
      <c r="I32010" s="1"/>
    </row>
    <row r="32011" spans="2:9">
      <c r="B32011" s="1"/>
      <c r="C32011" s="29"/>
      <c r="D32011" s="27"/>
      <c r="E32011" s="27"/>
      <c r="F32011" s="27"/>
      <c r="G32011" s="1"/>
      <c r="H32011" s="1"/>
      <c r="I32011" s="1"/>
    </row>
    <row r="32012" spans="2:9">
      <c r="B32012" s="1"/>
      <c r="C32012" s="29"/>
      <c r="D32012" s="27"/>
      <c r="E32012" s="27"/>
      <c r="F32012" s="27"/>
      <c r="G32012" s="1"/>
      <c r="H32012" s="1"/>
      <c r="I32012" s="1"/>
    </row>
    <row r="32013" spans="2:9">
      <c r="B32013" s="1"/>
      <c r="C32013" s="29"/>
      <c r="D32013" s="27"/>
      <c r="E32013" s="27"/>
      <c r="F32013" s="27"/>
      <c r="G32013" s="1"/>
      <c r="H32013" s="1"/>
      <c r="I32013" s="1"/>
    </row>
    <row r="32014" spans="2:9">
      <c r="B32014" s="1"/>
      <c r="C32014" s="29"/>
      <c r="D32014" s="27"/>
      <c r="E32014" s="27"/>
      <c r="F32014" s="27"/>
      <c r="G32014" s="1"/>
      <c r="H32014" s="1"/>
      <c r="I32014" s="1"/>
    </row>
    <row r="32015" spans="2:9">
      <c r="B32015" s="1"/>
      <c r="C32015" s="29"/>
      <c r="D32015" s="27"/>
      <c r="E32015" s="27"/>
      <c r="F32015" s="27"/>
      <c r="G32015" s="1"/>
      <c r="H32015" s="1"/>
      <c r="I32015" s="1"/>
    </row>
    <row r="32016" spans="2:9">
      <c r="B32016" s="1"/>
      <c r="C32016" s="29"/>
      <c r="D32016" s="27"/>
      <c r="E32016" s="27"/>
      <c r="F32016" s="27"/>
      <c r="G32016" s="1"/>
      <c r="H32016" s="1"/>
      <c r="I32016" s="1"/>
    </row>
    <row r="32017" spans="2:9">
      <c r="B32017" s="1"/>
      <c r="C32017" s="29"/>
      <c r="D32017" s="27"/>
      <c r="E32017" s="27"/>
      <c r="F32017" s="27"/>
      <c r="G32017" s="1"/>
      <c r="H32017" s="1"/>
      <c r="I32017" s="1"/>
    </row>
    <row r="32018" spans="2:9">
      <c r="B32018" s="1"/>
      <c r="C32018" s="29"/>
      <c r="D32018" s="27"/>
      <c r="E32018" s="27"/>
      <c r="F32018" s="27"/>
      <c r="G32018" s="1"/>
      <c r="H32018" s="1"/>
      <c r="I32018" s="1"/>
    </row>
    <row r="32019" spans="2:9">
      <c r="B32019" s="1"/>
      <c r="C32019" s="29"/>
      <c r="D32019" s="27"/>
      <c r="E32019" s="27"/>
      <c r="F32019" s="27"/>
      <c r="G32019" s="1"/>
      <c r="H32019" s="1"/>
      <c r="I32019" s="1"/>
    </row>
    <row r="32020" spans="2:9">
      <c r="B32020" s="1"/>
      <c r="C32020" s="29"/>
      <c r="D32020" s="27"/>
      <c r="E32020" s="27"/>
      <c r="F32020" s="27"/>
      <c r="G32020" s="1"/>
      <c r="H32020" s="1"/>
      <c r="I32020" s="1"/>
    </row>
    <row r="32021" spans="2:9">
      <c r="B32021" s="1"/>
      <c r="C32021" s="29"/>
      <c r="D32021" s="27"/>
      <c r="E32021" s="27"/>
      <c r="F32021" s="27"/>
      <c r="G32021" s="1"/>
      <c r="H32021" s="1"/>
      <c r="I32021" s="1"/>
    </row>
    <row r="32022" spans="2:9">
      <c r="B32022" s="1"/>
      <c r="C32022" s="29"/>
      <c r="D32022" s="27"/>
      <c r="E32022" s="27"/>
      <c r="F32022" s="27"/>
      <c r="G32022" s="1"/>
      <c r="H32022" s="1"/>
      <c r="I32022" s="1"/>
    </row>
    <row r="32023" spans="2:9">
      <c r="B32023" s="1"/>
      <c r="C32023" s="29"/>
      <c r="D32023" s="27"/>
      <c r="E32023" s="27"/>
      <c r="F32023" s="27"/>
      <c r="G32023" s="1"/>
      <c r="H32023" s="1"/>
      <c r="I32023" s="1"/>
    </row>
    <row r="32024" spans="2:9">
      <c r="B32024" s="1"/>
      <c r="C32024" s="29"/>
      <c r="D32024" s="27"/>
      <c r="E32024" s="27"/>
      <c r="F32024" s="27"/>
      <c r="G32024" s="1"/>
      <c r="H32024" s="1"/>
      <c r="I32024" s="1"/>
    </row>
    <row r="32025" spans="2:9">
      <c r="B32025" s="1"/>
      <c r="C32025" s="29"/>
      <c r="D32025" s="27"/>
      <c r="E32025" s="27"/>
      <c r="F32025" s="27"/>
      <c r="G32025" s="1"/>
      <c r="H32025" s="1"/>
      <c r="I32025" s="1"/>
    </row>
    <row r="32026" spans="2:9">
      <c r="B32026" s="1"/>
      <c r="C32026" s="29"/>
      <c r="D32026" s="27"/>
      <c r="E32026" s="27"/>
      <c r="F32026" s="27"/>
      <c r="G32026" s="1"/>
      <c r="H32026" s="1"/>
      <c r="I32026" s="1"/>
    </row>
    <row r="32027" spans="2:9">
      <c r="B32027" s="1"/>
      <c r="C32027" s="29"/>
      <c r="D32027" s="27"/>
      <c r="E32027" s="27"/>
      <c r="F32027" s="27"/>
      <c r="G32027" s="1"/>
      <c r="H32027" s="1"/>
      <c r="I32027" s="1"/>
    </row>
    <row r="32028" spans="2:9">
      <c r="B32028" s="1"/>
      <c r="C32028" s="29"/>
      <c r="D32028" s="27"/>
      <c r="E32028" s="27"/>
      <c r="F32028" s="27"/>
      <c r="G32028" s="1"/>
      <c r="H32028" s="1"/>
      <c r="I32028" s="1"/>
    </row>
    <row r="32029" spans="2:9">
      <c r="B32029" s="1"/>
      <c r="C32029" s="29"/>
      <c r="D32029" s="27"/>
      <c r="E32029" s="27"/>
      <c r="F32029" s="27"/>
      <c r="G32029" s="1"/>
      <c r="H32029" s="1"/>
      <c r="I32029" s="1"/>
    </row>
    <row r="32030" spans="2:9">
      <c r="B32030" s="1"/>
      <c r="C32030" s="29"/>
      <c r="D32030" s="27"/>
      <c r="E32030" s="27"/>
      <c r="F32030" s="27"/>
      <c r="G32030" s="1"/>
      <c r="H32030" s="1"/>
      <c r="I32030" s="1"/>
    </row>
    <row r="32031" spans="2:9">
      <c r="B32031" s="1"/>
      <c r="C32031" s="29"/>
      <c r="D32031" s="27"/>
      <c r="E32031" s="27"/>
      <c r="F32031" s="27"/>
      <c r="G32031" s="1"/>
      <c r="H32031" s="1"/>
      <c r="I32031" s="1"/>
    </row>
    <row r="32032" spans="2:9">
      <c r="B32032" s="1"/>
      <c r="C32032" s="29"/>
      <c r="D32032" s="27"/>
      <c r="E32032" s="27"/>
      <c r="F32032" s="27"/>
      <c r="G32032" s="1"/>
      <c r="H32032" s="1"/>
      <c r="I32032" s="1"/>
    </row>
    <row r="32033" spans="2:9">
      <c r="B32033" s="1"/>
      <c r="C32033" s="29"/>
      <c r="D32033" s="27"/>
      <c r="E32033" s="27"/>
      <c r="F32033" s="27"/>
      <c r="G32033" s="1"/>
      <c r="H32033" s="1"/>
      <c r="I32033" s="1"/>
    </row>
    <row r="32034" spans="2:9">
      <c r="B32034" s="1"/>
      <c r="C32034" s="29"/>
      <c r="D32034" s="27"/>
      <c r="E32034" s="27"/>
      <c r="F32034" s="27"/>
      <c r="G32034" s="1"/>
      <c r="H32034" s="1"/>
      <c r="I32034" s="1"/>
    </row>
    <row r="32035" spans="2:9">
      <c r="B32035" s="1"/>
      <c r="C32035" s="29"/>
      <c r="D32035" s="27"/>
      <c r="E32035" s="27"/>
      <c r="F32035" s="27"/>
      <c r="G32035" s="1"/>
      <c r="H32035" s="1"/>
      <c r="I32035" s="1"/>
    </row>
    <row r="32036" spans="2:9">
      <c r="B32036" s="1"/>
      <c r="C32036" s="29"/>
      <c r="D32036" s="27"/>
      <c r="E32036" s="27"/>
      <c r="F32036" s="27"/>
      <c r="G32036" s="1"/>
      <c r="H32036" s="1"/>
      <c r="I32036" s="1"/>
    </row>
    <row r="32037" spans="2:9">
      <c r="B32037" s="1"/>
      <c r="C32037" s="29"/>
      <c r="D32037" s="27"/>
      <c r="E32037" s="27"/>
      <c r="F32037" s="27"/>
      <c r="G32037" s="1"/>
      <c r="H32037" s="1"/>
      <c r="I32037" s="1"/>
    </row>
    <row r="32038" spans="2:9">
      <c r="B32038" s="1"/>
      <c r="C32038" s="29"/>
      <c r="D32038" s="27"/>
      <c r="E32038" s="27"/>
      <c r="F32038" s="27"/>
      <c r="G32038" s="1"/>
      <c r="H32038" s="1"/>
      <c r="I32038" s="1"/>
    </row>
    <row r="32039" spans="2:9">
      <c r="B32039" s="1"/>
      <c r="C32039" s="29"/>
      <c r="D32039" s="27"/>
      <c r="E32039" s="27"/>
      <c r="F32039" s="27"/>
      <c r="G32039" s="1"/>
      <c r="H32039" s="1"/>
      <c r="I32039" s="1"/>
    </row>
    <row r="32040" spans="2:9">
      <c r="B32040" s="1"/>
      <c r="C32040" s="29"/>
      <c r="D32040" s="27"/>
      <c r="E32040" s="27"/>
      <c r="F32040" s="27"/>
      <c r="G32040" s="1"/>
      <c r="H32040" s="1"/>
      <c r="I32040" s="1"/>
    </row>
    <row r="32041" spans="2:9">
      <c r="B32041" s="1"/>
      <c r="C32041" s="29"/>
      <c r="D32041" s="27"/>
      <c r="E32041" s="27"/>
      <c r="F32041" s="27"/>
      <c r="G32041" s="1"/>
      <c r="H32041" s="1"/>
      <c r="I32041" s="1"/>
    </row>
    <row r="32042" spans="2:9">
      <c r="B32042" s="1"/>
      <c r="C32042" s="29"/>
      <c r="D32042" s="27"/>
      <c r="E32042" s="27"/>
      <c r="F32042" s="27"/>
      <c r="G32042" s="1"/>
      <c r="H32042" s="1"/>
      <c r="I32042" s="1"/>
    </row>
    <row r="32043" spans="2:9">
      <c r="B32043" s="1"/>
      <c r="C32043" s="29"/>
      <c r="D32043" s="27"/>
      <c r="E32043" s="27"/>
      <c r="F32043" s="27"/>
      <c r="G32043" s="1"/>
      <c r="H32043" s="1"/>
      <c r="I32043" s="1"/>
    </row>
    <row r="32044" spans="2:9">
      <c r="B32044" s="1"/>
      <c r="C32044" s="29"/>
      <c r="D32044" s="27"/>
      <c r="E32044" s="27"/>
      <c r="F32044" s="27"/>
      <c r="G32044" s="1"/>
      <c r="H32044" s="1"/>
      <c r="I32044" s="1"/>
    </row>
    <row r="32045" spans="2:9">
      <c r="B32045" s="1"/>
      <c r="C32045" s="29"/>
      <c r="D32045" s="27"/>
      <c r="E32045" s="27"/>
      <c r="F32045" s="27"/>
      <c r="G32045" s="1"/>
      <c r="H32045" s="1"/>
      <c r="I32045" s="1"/>
    </row>
    <row r="32046" spans="2:9">
      <c r="B32046" s="1"/>
      <c r="C32046" s="29"/>
      <c r="D32046" s="27"/>
      <c r="E32046" s="27"/>
      <c r="F32046" s="27"/>
      <c r="G32046" s="1"/>
      <c r="H32046" s="1"/>
      <c r="I32046" s="1"/>
    </row>
    <row r="32047" spans="2:9">
      <c r="B32047" s="1"/>
      <c r="C32047" s="29"/>
      <c r="D32047" s="27"/>
      <c r="E32047" s="27"/>
      <c r="F32047" s="27"/>
      <c r="G32047" s="1"/>
      <c r="H32047" s="1"/>
      <c r="I32047" s="1"/>
    </row>
    <row r="32048" spans="2:9">
      <c r="B32048" s="1"/>
      <c r="C32048" s="29"/>
      <c r="D32048" s="27"/>
      <c r="E32048" s="27"/>
      <c r="F32048" s="27"/>
      <c r="G32048" s="1"/>
      <c r="H32048" s="1"/>
      <c r="I32048" s="1"/>
    </row>
    <row r="32049" spans="2:9">
      <c r="B32049" s="1"/>
      <c r="C32049" s="29"/>
      <c r="D32049" s="27"/>
      <c r="E32049" s="27"/>
      <c r="F32049" s="27"/>
      <c r="G32049" s="1"/>
      <c r="H32049" s="1"/>
      <c r="I32049" s="1"/>
    </row>
    <row r="32050" spans="2:9">
      <c r="B32050" s="1"/>
      <c r="C32050" s="29"/>
      <c r="D32050" s="27"/>
      <c r="E32050" s="27"/>
      <c r="F32050" s="27"/>
      <c r="G32050" s="1"/>
      <c r="H32050" s="1"/>
      <c r="I32050" s="1"/>
    </row>
    <row r="32051" spans="2:9">
      <c r="B32051" s="1"/>
      <c r="C32051" s="29"/>
      <c r="D32051" s="27"/>
      <c r="E32051" s="27"/>
      <c r="F32051" s="27"/>
      <c r="G32051" s="1"/>
      <c r="H32051" s="1"/>
      <c r="I32051" s="1"/>
    </row>
    <row r="32052" spans="2:9">
      <c r="B32052" s="1"/>
      <c r="C32052" s="29"/>
      <c r="D32052" s="27"/>
      <c r="E32052" s="27"/>
      <c r="F32052" s="27"/>
      <c r="G32052" s="1"/>
      <c r="H32052" s="1"/>
      <c r="I32052" s="1"/>
    </row>
    <row r="32053" spans="2:9">
      <c r="B32053" s="1"/>
      <c r="C32053" s="29"/>
      <c r="D32053" s="27"/>
      <c r="E32053" s="27"/>
      <c r="F32053" s="27"/>
      <c r="G32053" s="1"/>
      <c r="H32053" s="1"/>
      <c r="I32053" s="1"/>
    </row>
    <row r="32054" spans="2:9">
      <c r="B32054" s="1"/>
      <c r="C32054" s="29"/>
      <c r="D32054" s="27"/>
      <c r="E32054" s="27"/>
      <c r="F32054" s="27"/>
      <c r="G32054" s="1"/>
      <c r="H32054" s="1"/>
      <c r="I32054" s="1"/>
    </row>
    <row r="32055" spans="2:9">
      <c r="B32055" s="1"/>
      <c r="C32055" s="29"/>
      <c r="D32055" s="27"/>
      <c r="E32055" s="27"/>
      <c r="F32055" s="27"/>
      <c r="G32055" s="1"/>
      <c r="H32055" s="1"/>
      <c r="I32055" s="1"/>
    </row>
    <row r="32056" spans="2:9">
      <c r="B32056" s="1"/>
      <c r="C32056" s="29"/>
      <c r="D32056" s="27"/>
      <c r="E32056" s="27"/>
      <c r="F32056" s="27"/>
      <c r="G32056" s="1"/>
      <c r="H32056" s="1"/>
      <c r="I32056" s="1"/>
    </row>
    <row r="32057" spans="2:9">
      <c r="B32057" s="1"/>
      <c r="C32057" s="29"/>
      <c r="D32057" s="27"/>
      <c r="E32057" s="27"/>
      <c r="F32057" s="27"/>
      <c r="G32057" s="1"/>
      <c r="H32057" s="1"/>
      <c r="I32057" s="1"/>
    </row>
    <row r="32058" spans="2:9">
      <c r="B32058" s="1"/>
      <c r="C32058" s="29"/>
      <c r="D32058" s="27"/>
      <c r="E32058" s="27"/>
      <c r="F32058" s="27"/>
      <c r="G32058" s="1"/>
      <c r="H32058" s="1"/>
      <c r="I32058" s="1"/>
    </row>
    <row r="32059" spans="2:9">
      <c r="B32059" s="1"/>
      <c r="C32059" s="29"/>
      <c r="D32059" s="27"/>
      <c r="E32059" s="27"/>
      <c r="F32059" s="27"/>
      <c r="G32059" s="1"/>
      <c r="H32059" s="1"/>
      <c r="I32059" s="1"/>
    </row>
    <row r="32060" spans="2:9">
      <c r="B32060" s="1"/>
      <c r="C32060" s="29"/>
      <c r="D32060" s="27"/>
      <c r="E32060" s="27"/>
      <c r="F32060" s="27"/>
      <c r="G32060" s="1"/>
      <c r="H32060" s="1"/>
      <c r="I32060" s="1"/>
    </row>
    <row r="32061" spans="2:9">
      <c r="B32061" s="1"/>
      <c r="C32061" s="29"/>
      <c r="D32061" s="27"/>
      <c r="E32061" s="27"/>
      <c r="F32061" s="27"/>
      <c r="G32061" s="1"/>
      <c r="H32061" s="1"/>
      <c r="I32061" s="1"/>
    </row>
    <row r="32062" spans="2:9">
      <c r="B32062" s="1"/>
      <c r="C32062" s="29"/>
      <c r="D32062" s="27"/>
      <c r="E32062" s="27"/>
      <c r="F32062" s="27"/>
      <c r="G32062" s="1"/>
      <c r="H32062" s="1"/>
      <c r="I32062" s="1"/>
    </row>
    <row r="32063" spans="2:9">
      <c r="B32063" s="1"/>
      <c r="C32063" s="29"/>
      <c r="D32063" s="27"/>
      <c r="E32063" s="27"/>
      <c r="F32063" s="27"/>
      <c r="G32063" s="1"/>
      <c r="H32063" s="1"/>
      <c r="I32063" s="1"/>
    </row>
    <row r="32064" spans="2:9">
      <c r="B32064" s="1"/>
      <c r="C32064" s="29"/>
      <c r="D32064" s="27"/>
      <c r="E32064" s="27"/>
      <c r="F32064" s="27"/>
      <c r="G32064" s="1"/>
      <c r="H32064" s="1"/>
      <c r="I32064" s="1"/>
    </row>
    <row r="32065" spans="2:9">
      <c r="B32065" s="1"/>
      <c r="C32065" s="29"/>
      <c r="D32065" s="27"/>
      <c r="E32065" s="27"/>
      <c r="F32065" s="27"/>
      <c r="G32065" s="1"/>
      <c r="H32065" s="1"/>
      <c r="I32065" s="1"/>
    </row>
    <row r="32066" spans="2:9">
      <c r="B32066" s="1"/>
      <c r="C32066" s="29"/>
      <c r="D32066" s="27"/>
      <c r="E32066" s="27"/>
      <c r="F32066" s="27"/>
      <c r="G32066" s="1"/>
      <c r="H32066" s="1"/>
      <c r="I32066" s="1"/>
    </row>
    <row r="32067" spans="2:9">
      <c r="B32067" s="1"/>
      <c r="C32067" s="29"/>
      <c r="D32067" s="27"/>
      <c r="E32067" s="27"/>
      <c r="F32067" s="27"/>
      <c r="G32067" s="1"/>
      <c r="H32067" s="1"/>
      <c r="I32067" s="1"/>
    </row>
    <row r="32068" spans="2:9">
      <c r="B32068" s="1"/>
      <c r="C32068" s="29"/>
      <c r="D32068" s="27"/>
      <c r="E32068" s="27"/>
      <c r="F32068" s="27"/>
      <c r="G32068" s="1"/>
      <c r="H32068" s="1"/>
      <c r="I32068" s="1"/>
    </row>
    <row r="32069" spans="2:9">
      <c r="B32069" s="1"/>
      <c r="C32069" s="29"/>
      <c r="D32069" s="27"/>
      <c r="E32069" s="27"/>
      <c r="F32069" s="27"/>
      <c r="G32069" s="1"/>
      <c r="H32069" s="1"/>
      <c r="I32069" s="1"/>
    </row>
    <row r="32070" spans="2:9">
      <c r="B32070" s="1"/>
      <c r="C32070" s="29"/>
      <c r="D32070" s="27"/>
      <c r="E32070" s="27"/>
      <c r="F32070" s="27"/>
      <c r="G32070" s="1"/>
      <c r="H32070" s="1"/>
      <c r="I32070" s="1"/>
    </row>
    <row r="32071" spans="2:9">
      <c r="B32071" s="1"/>
      <c r="C32071" s="29"/>
      <c r="D32071" s="27"/>
      <c r="E32071" s="27"/>
      <c r="F32071" s="27"/>
      <c r="G32071" s="1"/>
      <c r="H32071" s="1"/>
      <c r="I32071" s="1"/>
    </row>
    <row r="32072" spans="2:9">
      <c r="B32072" s="1"/>
      <c r="C32072" s="29"/>
      <c r="D32072" s="27"/>
      <c r="E32072" s="27"/>
      <c r="F32072" s="27"/>
      <c r="G32072" s="1"/>
      <c r="H32072" s="1"/>
      <c r="I32072" s="1"/>
    </row>
    <row r="32073" spans="2:9">
      <c r="B32073" s="1"/>
      <c r="C32073" s="29"/>
      <c r="D32073" s="27"/>
      <c r="E32073" s="27"/>
      <c r="F32073" s="27"/>
      <c r="G32073" s="1"/>
      <c r="H32073" s="1"/>
      <c r="I32073" s="1"/>
    </row>
    <row r="32074" spans="2:9">
      <c r="B32074" s="1"/>
      <c r="C32074" s="29"/>
      <c r="D32074" s="27"/>
      <c r="E32074" s="27"/>
      <c r="F32074" s="27"/>
      <c r="G32074" s="1"/>
      <c r="H32074" s="1"/>
      <c r="I32074" s="1"/>
    </row>
    <row r="32075" spans="2:9">
      <c r="B32075" s="1"/>
      <c r="C32075" s="29"/>
      <c r="D32075" s="27"/>
      <c r="E32075" s="27"/>
      <c r="F32075" s="27"/>
      <c r="G32075" s="1"/>
      <c r="H32075" s="1"/>
      <c r="I32075" s="1"/>
    </row>
    <row r="32076" spans="2:9">
      <c r="B32076" s="1"/>
      <c r="C32076" s="29"/>
      <c r="D32076" s="27"/>
      <c r="E32076" s="27"/>
      <c r="F32076" s="27"/>
      <c r="G32076" s="1"/>
      <c r="H32076" s="1"/>
      <c r="I32076" s="1"/>
    </row>
    <row r="32077" spans="2:9">
      <c r="B32077" s="1"/>
      <c r="C32077" s="29"/>
      <c r="D32077" s="27"/>
      <c r="E32077" s="27"/>
      <c r="F32077" s="27"/>
      <c r="G32077" s="1"/>
      <c r="H32077" s="1"/>
      <c r="I32077" s="1"/>
    </row>
    <row r="32078" spans="2:9">
      <c r="B32078" s="1"/>
      <c r="C32078" s="29"/>
      <c r="D32078" s="27"/>
      <c r="E32078" s="27"/>
      <c r="F32078" s="27"/>
      <c r="G32078" s="1"/>
      <c r="H32078" s="1"/>
      <c r="I32078" s="1"/>
    </row>
    <row r="32079" spans="2:9">
      <c r="B32079" s="1"/>
      <c r="C32079" s="29"/>
      <c r="D32079" s="27"/>
      <c r="E32079" s="27"/>
      <c r="F32079" s="27"/>
      <c r="G32079" s="1"/>
      <c r="H32079" s="1"/>
      <c r="I32079" s="1"/>
    </row>
    <row r="32080" spans="2:9">
      <c r="B32080" s="1"/>
      <c r="C32080" s="29"/>
      <c r="D32080" s="27"/>
      <c r="E32080" s="27"/>
      <c r="F32080" s="27"/>
      <c r="G32080" s="1"/>
      <c r="H32080" s="1"/>
      <c r="I32080" s="1"/>
    </row>
    <row r="32081" spans="2:9">
      <c r="B32081" s="1"/>
      <c r="C32081" s="29"/>
      <c r="D32081" s="27"/>
      <c r="E32081" s="27"/>
      <c r="F32081" s="27"/>
      <c r="G32081" s="1"/>
      <c r="H32081" s="1"/>
      <c r="I32081" s="1"/>
    </row>
    <row r="32082" spans="2:9">
      <c r="B32082" s="1"/>
      <c r="C32082" s="29"/>
      <c r="D32082" s="27"/>
      <c r="E32082" s="27"/>
      <c r="F32082" s="27"/>
      <c r="G32082" s="1"/>
      <c r="H32082" s="1"/>
      <c r="I32082" s="1"/>
    </row>
    <row r="32083" spans="2:9">
      <c r="B32083" s="1"/>
      <c r="C32083" s="29"/>
      <c r="D32083" s="27"/>
      <c r="E32083" s="27"/>
      <c r="F32083" s="27"/>
      <c r="G32083" s="1"/>
      <c r="H32083" s="1"/>
      <c r="I32083" s="1"/>
    </row>
    <row r="32084" spans="2:9">
      <c r="B32084" s="1"/>
      <c r="C32084" s="29"/>
      <c r="D32084" s="27"/>
      <c r="E32084" s="27"/>
      <c r="F32084" s="27"/>
      <c r="G32084" s="1"/>
      <c r="H32084" s="1"/>
      <c r="I32084" s="1"/>
    </row>
    <row r="32085" spans="2:9">
      <c r="B32085" s="1"/>
      <c r="C32085" s="29"/>
      <c r="D32085" s="27"/>
      <c r="E32085" s="27"/>
      <c r="F32085" s="27"/>
      <c r="G32085" s="1"/>
      <c r="H32085" s="1"/>
      <c r="I32085" s="1"/>
    </row>
    <row r="32086" spans="2:9">
      <c r="B32086" s="1"/>
      <c r="C32086" s="29"/>
      <c r="D32086" s="27"/>
      <c r="E32086" s="27"/>
      <c r="F32086" s="27"/>
      <c r="G32086" s="1"/>
      <c r="H32086" s="1"/>
      <c r="I32086" s="1"/>
    </row>
    <row r="32087" spans="2:9">
      <c r="B32087" s="1"/>
      <c r="C32087" s="29"/>
      <c r="D32087" s="27"/>
      <c r="E32087" s="27"/>
      <c r="F32087" s="27"/>
      <c r="G32087" s="1"/>
      <c r="H32087" s="1"/>
      <c r="I32087" s="1"/>
    </row>
    <row r="32088" spans="2:9">
      <c r="B32088" s="1"/>
      <c r="C32088" s="29"/>
      <c r="D32088" s="27"/>
      <c r="E32088" s="27"/>
      <c r="F32088" s="27"/>
      <c r="G32088" s="1"/>
      <c r="H32088" s="1"/>
      <c r="I32088" s="1"/>
    </row>
    <row r="32089" spans="2:9">
      <c r="B32089" s="1"/>
      <c r="C32089" s="29"/>
      <c r="D32089" s="27"/>
      <c r="E32089" s="27"/>
      <c r="F32089" s="27"/>
      <c r="G32089" s="1"/>
      <c r="H32089" s="1"/>
      <c r="I32089" s="1"/>
    </row>
    <row r="32090" spans="2:9">
      <c r="B32090" s="1"/>
      <c r="C32090" s="29"/>
      <c r="D32090" s="27"/>
      <c r="E32090" s="27"/>
      <c r="F32090" s="27"/>
      <c r="G32090" s="1"/>
      <c r="H32090" s="1"/>
      <c r="I32090" s="1"/>
    </row>
    <row r="32091" spans="2:9">
      <c r="B32091" s="1"/>
      <c r="C32091" s="29"/>
      <c r="D32091" s="27"/>
      <c r="E32091" s="27"/>
      <c r="F32091" s="27"/>
      <c r="G32091" s="1"/>
      <c r="H32091" s="1"/>
      <c r="I32091" s="1"/>
    </row>
    <row r="32092" spans="2:9">
      <c r="B32092" s="1"/>
      <c r="C32092" s="29"/>
      <c r="D32092" s="27"/>
      <c r="E32092" s="27"/>
      <c r="F32092" s="27"/>
      <c r="G32092" s="1"/>
      <c r="H32092" s="1"/>
      <c r="I32092" s="1"/>
    </row>
    <row r="32093" spans="2:9">
      <c r="B32093" s="1"/>
      <c r="C32093" s="29"/>
      <c r="D32093" s="27"/>
      <c r="E32093" s="27"/>
      <c r="F32093" s="27"/>
      <c r="G32093" s="1"/>
      <c r="H32093" s="1"/>
      <c r="I32093" s="1"/>
    </row>
    <row r="32094" spans="2:9">
      <c r="B32094" s="1"/>
      <c r="C32094" s="29"/>
      <c r="D32094" s="27"/>
      <c r="E32094" s="27"/>
      <c r="F32094" s="27"/>
      <c r="G32094" s="1"/>
      <c r="H32094" s="1"/>
      <c r="I32094" s="1"/>
    </row>
    <row r="32095" spans="2:9">
      <c r="B32095" s="1"/>
      <c r="C32095" s="29"/>
      <c r="D32095" s="27"/>
      <c r="E32095" s="27"/>
      <c r="F32095" s="27"/>
      <c r="G32095" s="1"/>
      <c r="H32095" s="1"/>
      <c r="I32095" s="1"/>
    </row>
    <row r="32096" spans="2:9">
      <c r="B32096" s="1"/>
      <c r="C32096" s="29"/>
      <c r="D32096" s="27"/>
      <c r="E32096" s="27"/>
      <c r="F32096" s="27"/>
      <c r="G32096" s="1"/>
      <c r="H32096" s="1"/>
      <c r="I32096" s="1"/>
    </row>
    <row r="32097" spans="2:9">
      <c r="B32097" s="1"/>
      <c r="C32097" s="29"/>
      <c r="D32097" s="27"/>
      <c r="E32097" s="27"/>
      <c r="F32097" s="27"/>
      <c r="G32097" s="1"/>
      <c r="H32097" s="1"/>
      <c r="I32097" s="1"/>
    </row>
    <row r="32098" spans="2:9">
      <c r="B32098" s="1"/>
      <c r="C32098" s="29"/>
      <c r="D32098" s="27"/>
      <c r="E32098" s="27"/>
      <c r="F32098" s="27"/>
      <c r="G32098" s="1"/>
      <c r="H32098" s="1"/>
      <c r="I32098" s="1"/>
    </row>
    <row r="32099" spans="2:9">
      <c r="B32099" s="1"/>
      <c r="C32099" s="29"/>
      <c r="D32099" s="27"/>
      <c r="E32099" s="27"/>
      <c r="F32099" s="27"/>
      <c r="G32099" s="1"/>
      <c r="H32099" s="1"/>
      <c r="I32099" s="1"/>
    </row>
    <row r="32100" spans="2:9">
      <c r="B32100" s="1"/>
      <c r="C32100" s="29"/>
      <c r="D32100" s="27"/>
      <c r="E32100" s="27"/>
      <c r="F32100" s="27"/>
      <c r="G32100" s="1"/>
      <c r="H32100" s="1"/>
      <c r="I32100" s="1"/>
    </row>
    <row r="32101" spans="2:9">
      <c r="B32101" s="1"/>
      <c r="C32101" s="29"/>
      <c r="D32101" s="27"/>
      <c r="E32101" s="27"/>
      <c r="F32101" s="27"/>
      <c r="G32101" s="1"/>
      <c r="H32101" s="1"/>
      <c r="I32101" s="1"/>
    </row>
    <row r="32102" spans="2:9">
      <c r="B32102" s="1"/>
      <c r="C32102" s="29"/>
      <c r="D32102" s="27"/>
      <c r="E32102" s="27"/>
      <c r="F32102" s="27"/>
      <c r="G32102" s="1"/>
      <c r="H32102" s="1"/>
      <c r="I32102" s="1"/>
    </row>
    <row r="32103" spans="2:9">
      <c r="B32103" s="1"/>
      <c r="C32103" s="29"/>
      <c r="D32103" s="27"/>
      <c r="E32103" s="27"/>
      <c r="F32103" s="27"/>
      <c r="G32103" s="1"/>
      <c r="H32103" s="1"/>
      <c r="I32103" s="1"/>
    </row>
    <row r="32104" spans="2:9">
      <c r="B32104" s="1"/>
      <c r="C32104" s="29"/>
      <c r="D32104" s="27"/>
      <c r="E32104" s="27"/>
      <c r="F32104" s="27"/>
      <c r="G32104" s="1"/>
      <c r="H32104" s="1"/>
      <c r="I32104" s="1"/>
    </row>
    <row r="32105" spans="2:9">
      <c r="B32105" s="1"/>
      <c r="C32105" s="29"/>
      <c r="D32105" s="27"/>
      <c r="E32105" s="27"/>
      <c r="F32105" s="27"/>
      <c r="G32105" s="1"/>
      <c r="H32105" s="1"/>
      <c r="I32105" s="1"/>
    </row>
    <row r="32106" spans="2:9">
      <c r="B32106" s="1"/>
      <c r="C32106" s="29"/>
      <c r="D32106" s="27"/>
      <c r="E32106" s="27"/>
      <c r="F32106" s="27"/>
      <c r="G32106" s="1"/>
      <c r="H32106" s="1"/>
      <c r="I32106" s="1"/>
    </row>
    <row r="32107" spans="2:9">
      <c r="B32107" s="1"/>
      <c r="C32107" s="29"/>
      <c r="D32107" s="27"/>
      <c r="E32107" s="27"/>
      <c r="F32107" s="27"/>
      <c r="G32107" s="1"/>
      <c r="H32107" s="1"/>
      <c r="I32107" s="1"/>
    </row>
    <row r="32108" spans="2:9">
      <c r="B32108" s="1"/>
      <c r="C32108" s="29"/>
      <c r="D32108" s="27"/>
      <c r="E32108" s="27"/>
      <c r="F32108" s="27"/>
      <c r="G32108" s="1"/>
      <c r="H32108" s="1"/>
      <c r="I32108" s="1"/>
    </row>
    <row r="32109" spans="2:9">
      <c r="B32109" s="1"/>
      <c r="C32109" s="29"/>
      <c r="D32109" s="27"/>
      <c r="E32109" s="27"/>
      <c r="F32109" s="27"/>
      <c r="G32109" s="1"/>
      <c r="H32109" s="1"/>
      <c r="I32109" s="1"/>
    </row>
    <row r="32110" spans="2:9">
      <c r="B32110" s="1"/>
      <c r="C32110" s="29"/>
      <c r="D32110" s="27"/>
      <c r="E32110" s="27"/>
      <c r="F32110" s="27"/>
      <c r="G32110" s="1"/>
      <c r="H32110" s="1"/>
      <c r="I32110" s="1"/>
    </row>
    <row r="32111" spans="2:9">
      <c r="B32111" s="1"/>
      <c r="C32111" s="29"/>
      <c r="D32111" s="27"/>
      <c r="E32111" s="27"/>
      <c r="F32111" s="27"/>
      <c r="G32111" s="1"/>
      <c r="H32111" s="1"/>
      <c r="I32111" s="1"/>
    </row>
    <row r="32112" spans="2:9">
      <c r="B32112" s="1"/>
      <c r="C32112" s="29"/>
      <c r="D32112" s="27"/>
      <c r="E32112" s="27"/>
      <c r="F32112" s="27"/>
      <c r="G32112" s="1"/>
      <c r="H32112" s="1"/>
      <c r="I32112" s="1"/>
    </row>
    <row r="32113" spans="2:9">
      <c r="B32113" s="1"/>
      <c r="C32113" s="29"/>
      <c r="D32113" s="27"/>
      <c r="E32113" s="27"/>
      <c r="F32113" s="27"/>
      <c r="G32113" s="1"/>
      <c r="H32113" s="1"/>
      <c r="I32113" s="1"/>
    </row>
    <row r="32114" spans="2:9">
      <c r="B32114" s="1"/>
      <c r="C32114" s="29"/>
      <c r="D32114" s="27"/>
      <c r="E32114" s="27"/>
      <c r="F32114" s="27"/>
      <c r="G32114" s="1"/>
      <c r="H32114" s="1"/>
      <c r="I32114" s="1"/>
    </row>
    <row r="32115" spans="2:9">
      <c r="B32115" s="1"/>
      <c r="C32115" s="29"/>
      <c r="D32115" s="27"/>
      <c r="E32115" s="27"/>
      <c r="F32115" s="27"/>
      <c r="G32115" s="1"/>
      <c r="H32115" s="1"/>
      <c r="I32115" s="1"/>
    </row>
    <row r="32116" spans="2:9">
      <c r="B32116" s="1"/>
      <c r="C32116" s="29"/>
      <c r="D32116" s="27"/>
      <c r="E32116" s="27"/>
      <c r="F32116" s="27"/>
      <c r="G32116" s="1"/>
      <c r="H32116" s="1"/>
      <c r="I32116" s="1"/>
    </row>
    <row r="32117" spans="2:9">
      <c r="B32117" s="1"/>
      <c r="C32117" s="29"/>
      <c r="D32117" s="27"/>
      <c r="E32117" s="27"/>
      <c r="F32117" s="27"/>
      <c r="G32117" s="1"/>
      <c r="H32117" s="1"/>
      <c r="I32117" s="1"/>
    </row>
    <row r="32118" spans="2:9">
      <c r="B32118" s="1"/>
      <c r="C32118" s="29"/>
      <c r="D32118" s="27"/>
      <c r="E32118" s="27"/>
      <c r="F32118" s="27"/>
      <c r="G32118" s="1"/>
      <c r="H32118" s="1"/>
      <c r="I32118" s="1"/>
    </row>
    <row r="32119" spans="2:9">
      <c r="B32119" s="1"/>
      <c r="C32119" s="29"/>
      <c r="D32119" s="27"/>
      <c r="E32119" s="27"/>
      <c r="F32119" s="27"/>
      <c r="G32119" s="1"/>
      <c r="H32119" s="1"/>
      <c r="I32119" s="1"/>
    </row>
    <row r="32120" spans="2:9">
      <c r="B32120" s="1"/>
      <c r="C32120" s="29"/>
      <c r="D32120" s="27"/>
      <c r="E32120" s="27"/>
      <c r="F32120" s="27"/>
      <c r="G32120" s="1"/>
      <c r="H32120" s="1"/>
      <c r="I32120" s="1"/>
    </row>
    <row r="32121" spans="2:9">
      <c r="B32121" s="1"/>
      <c r="C32121" s="29"/>
      <c r="D32121" s="27"/>
      <c r="E32121" s="27"/>
      <c r="F32121" s="27"/>
      <c r="G32121" s="1"/>
      <c r="H32121" s="1"/>
      <c r="I32121" s="1"/>
    </row>
    <row r="32122" spans="2:9">
      <c r="B32122" s="1"/>
      <c r="C32122" s="29"/>
      <c r="D32122" s="27"/>
      <c r="E32122" s="27"/>
      <c r="F32122" s="27"/>
      <c r="G32122" s="1"/>
      <c r="H32122" s="1"/>
      <c r="I32122" s="1"/>
    </row>
    <row r="32123" spans="2:9">
      <c r="B32123" s="1"/>
      <c r="C32123" s="29"/>
      <c r="D32123" s="27"/>
      <c r="E32123" s="27"/>
      <c r="F32123" s="27"/>
      <c r="G32123" s="1"/>
      <c r="H32123" s="1"/>
      <c r="I32123" s="1"/>
    </row>
    <row r="32124" spans="2:9">
      <c r="B32124" s="1"/>
      <c r="C32124" s="29"/>
      <c r="D32124" s="27"/>
      <c r="E32124" s="27"/>
      <c r="F32124" s="27"/>
      <c r="G32124" s="1"/>
      <c r="H32124" s="1"/>
      <c r="I32124" s="1"/>
    </row>
    <row r="32125" spans="2:9">
      <c r="B32125" s="1"/>
      <c r="C32125" s="29"/>
      <c r="D32125" s="27"/>
      <c r="E32125" s="27"/>
      <c r="F32125" s="27"/>
      <c r="G32125" s="1"/>
      <c r="H32125" s="1"/>
      <c r="I32125" s="1"/>
    </row>
    <row r="32126" spans="2:9">
      <c r="B32126" s="1"/>
      <c r="C32126" s="29"/>
      <c r="D32126" s="27"/>
      <c r="E32126" s="27"/>
      <c r="F32126" s="27"/>
      <c r="G32126" s="1"/>
      <c r="H32126" s="1"/>
      <c r="I32126" s="1"/>
    </row>
    <row r="32127" spans="2:9">
      <c r="B32127" s="1"/>
      <c r="C32127" s="29"/>
      <c r="D32127" s="27"/>
      <c r="E32127" s="27"/>
      <c r="F32127" s="27"/>
      <c r="G32127" s="1"/>
      <c r="H32127" s="1"/>
      <c r="I32127" s="1"/>
    </row>
    <row r="32128" spans="2:9">
      <c r="B32128" s="1"/>
      <c r="C32128" s="29"/>
      <c r="D32128" s="27"/>
      <c r="E32128" s="27"/>
      <c r="F32128" s="27"/>
      <c r="G32128" s="1"/>
      <c r="H32128" s="1"/>
      <c r="I32128" s="1"/>
    </row>
    <row r="32129" spans="2:9">
      <c r="B32129" s="1"/>
      <c r="C32129" s="29"/>
      <c r="D32129" s="27"/>
      <c r="E32129" s="27"/>
      <c r="F32129" s="27"/>
      <c r="G32129" s="1"/>
      <c r="H32129" s="1"/>
      <c r="I32129" s="1"/>
    </row>
    <row r="32130" spans="2:9">
      <c r="B32130" s="1"/>
      <c r="C32130" s="29"/>
      <c r="D32130" s="27"/>
      <c r="E32130" s="27"/>
      <c r="F32130" s="27"/>
      <c r="G32130" s="1"/>
      <c r="H32130" s="1"/>
      <c r="I32130" s="1"/>
    </row>
    <row r="32131" spans="2:9">
      <c r="B32131" s="1"/>
      <c r="C32131" s="29"/>
      <c r="D32131" s="27"/>
      <c r="E32131" s="27"/>
      <c r="F32131" s="27"/>
      <c r="G32131" s="1"/>
      <c r="H32131" s="1"/>
      <c r="I32131" s="1"/>
    </row>
    <row r="32132" spans="2:9">
      <c r="B32132" s="1"/>
      <c r="C32132" s="29"/>
      <c r="D32132" s="27"/>
      <c r="E32132" s="27"/>
      <c r="F32132" s="27"/>
      <c r="G32132" s="1"/>
      <c r="H32132" s="1"/>
      <c r="I32132" s="1"/>
    </row>
    <row r="32133" spans="2:9">
      <c r="B32133" s="1"/>
      <c r="C32133" s="29"/>
      <c r="D32133" s="27"/>
      <c r="E32133" s="27"/>
      <c r="F32133" s="27"/>
      <c r="G32133" s="1"/>
      <c r="H32133" s="1"/>
      <c r="I32133" s="1"/>
    </row>
    <row r="32134" spans="2:9">
      <c r="B32134" s="1"/>
      <c r="C32134" s="29"/>
      <c r="D32134" s="27"/>
      <c r="E32134" s="27"/>
      <c r="F32134" s="27"/>
      <c r="G32134" s="1"/>
      <c r="H32134" s="1"/>
      <c r="I32134" s="1"/>
    </row>
    <row r="32135" spans="2:9">
      <c r="B32135" s="1"/>
      <c r="C32135" s="29"/>
      <c r="D32135" s="27"/>
      <c r="E32135" s="27"/>
      <c r="F32135" s="27"/>
      <c r="G32135" s="1"/>
      <c r="H32135" s="1"/>
      <c r="I32135" s="1"/>
    </row>
    <row r="32136" spans="2:9">
      <c r="B32136" s="1"/>
      <c r="C32136" s="29"/>
      <c r="D32136" s="27"/>
      <c r="E32136" s="27"/>
      <c r="F32136" s="27"/>
      <c r="G32136" s="1"/>
      <c r="H32136" s="1"/>
      <c r="I32136" s="1"/>
    </row>
    <row r="32137" spans="2:9">
      <c r="B32137" s="1"/>
      <c r="C32137" s="29"/>
      <c r="D32137" s="27"/>
      <c r="E32137" s="27"/>
      <c r="F32137" s="27"/>
      <c r="G32137" s="1"/>
      <c r="H32137" s="1"/>
      <c r="I32137" s="1"/>
    </row>
    <row r="32138" spans="2:9">
      <c r="B32138" s="1"/>
      <c r="C32138" s="29"/>
      <c r="D32138" s="27"/>
      <c r="E32138" s="27"/>
      <c r="F32138" s="27"/>
      <c r="G32138" s="1"/>
      <c r="H32138" s="1"/>
      <c r="I32138" s="1"/>
    </row>
    <row r="32139" spans="2:9">
      <c r="B32139" s="1"/>
      <c r="C32139" s="29"/>
      <c r="D32139" s="27"/>
      <c r="E32139" s="27"/>
      <c r="F32139" s="27"/>
      <c r="G32139" s="1"/>
      <c r="H32139" s="1"/>
      <c r="I32139" s="1"/>
    </row>
    <row r="32140" spans="2:9">
      <c r="B32140" s="1"/>
      <c r="C32140" s="29"/>
      <c r="D32140" s="27"/>
      <c r="E32140" s="27"/>
      <c r="F32140" s="27"/>
      <c r="G32140" s="1"/>
      <c r="H32140" s="1"/>
      <c r="I32140" s="1"/>
    </row>
    <row r="32141" spans="2:9">
      <c r="B32141" s="1"/>
      <c r="C32141" s="29"/>
      <c r="D32141" s="27"/>
      <c r="E32141" s="27"/>
      <c r="F32141" s="27"/>
      <c r="G32141" s="1"/>
      <c r="H32141" s="1"/>
      <c r="I32141" s="1"/>
    </row>
    <row r="32142" spans="2:9">
      <c r="B32142" s="1"/>
      <c r="C32142" s="29"/>
      <c r="D32142" s="27"/>
      <c r="E32142" s="27"/>
      <c r="F32142" s="27"/>
      <c r="G32142" s="1"/>
      <c r="H32142" s="1"/>
      <c r="I32142" s="1"/>
    </row>
    <row r="32143" spans="2:9">
      <c r="B32143" s="1"/>
      <c r="C32143" s="29"/>
      <c r="D32143" s="27"/>
      <c r="E32143" s="27"/>
      <c r="F32143" s="27"/>
      <c r="G32143" s="1"/>
      <c r="H32143" s="1"/>
      <c r="I32143" s="1"/>
    </row>
    <row r="32144" spans="2:9">
      <c r="B32144" s="1"/>
      <c r="C32144" s="29"/>
      <c r="D32144" s="27"/>
      <c r="E32144" s="27"/>
      <c r="F32144" s="27"/>
      <c r="G32144" s="1"/>
      <c r="H32144" s="1"/>
      <c r="I32144" s="1"/>
    </row>
    <row r="32145" spans="2:9">
      <c r="B32145" s="1"/>
      <c r="C32145" s="29"/>
      <c r="D32145" s="27"/>
      <c r="E32145" s="27"/>
      <c r="F32145" s="27"/>
      <c r="G32145" s="1"/>
      <c r="H32145" s="1"/>
      <c r="I32145" s="1"/>
    </row>
    <row r="32146" spans="2:9">
      <c r="B32146" s="1"/>
      <c r="C32146" s="29"/>
      <c r="D32146" s="27"/>
      <c r="E32146" s="27"/>
      <c r="F32146" s="27"/>
      <c r="G32146" s="1"/>
      <c r="H32146" s="1"/>
      <c r="I32146" s="1"/>
    </row>
    <row r="32147" spans="2:9">
      <c r="B32147" s="1"/>
      <c r="C32147" s="29"/>
      <c r="D32147" s="27"/>
      <c r="E32147" s="27"/>
      <c r="F32147" s="27"/>
      <c r="G32147" s="1"/>
      <c r="H32147" s="1"/>
      <c r="I32147" s="1"/>
    </row>
    <row r="32148" spans="2:9">
      <c r="B32148" s="1"/>
      <c r="C32148" s="29"/>
      <c r="D32148" s="27"/>
      <c r="E32148" s="27"/>
      <c r="F32148" s="27"/>
      <c r="G32148" s="1"/>
      <c r="H32148" s="1"/>
      <c r="I32148" s="1"/>
    </row>
    <row r="32149" spans="2:9">
      <c r="B32149" s="1"/>
      <c r="C32149" s="29"/>
      <c r="D32149" s="27"/>
      <c r="E32149" s="27"/>
      <c r="F32149" s="27"/>
      <c r="G32149" s="1"/>
      <c r="H32149" s="1"/>
      <c r="I32149" s="1"/>
    </row>
    <row r="32150" spans="2:9">
      <c r="B32150" s="1"/>
      <c r="C32150" s="29"/>
      <c r="D32150" s="27"/>
      <c r="E32150" s="27"/>
      <c r="F32150" s="27"/>
      <c r="G32150" s="1"/>
      <c r="H32150" s="1"/>
      <c r="I32150" s="1"/>
    </row>
    <row r="32151" spans="2:9">
      <c r="B32151" s="1"/>
      <c r="C32151" s="29"/>
      <c r="D32151" s="27"/>
      <c r="E32151" s="27"/>
      <c r="F32151" s="27"/>
      <c r="G32151" s="1"/>
      <c r="H32151" s="1"/>
      <c r="I32151" s="1"/>
    </row>
    <row r="32152" spans="2:9">
      <c r="B32152" s="1"/>
      <c r="C32152" s="29"/>
      <c r="D32152" s="27"/>
      <c r="E32152" s="27"/>
      <c r="F32152" s="27"/>
      <c r="G32152" s="1"/>
      <c r="H32152" s="1"/>
      <c r="I32152" s="1"/>
    </row>
    <row r="32153" spans="2:9">
      <c r="B32153" s="1"/>
      <c r="C32153" s="29"/>
      <c r="D32153" s="27"/>
      <c r="E32153" s="27"/>
      <c r="F32153" s="27"/>
      <c r="G32153" s="1"/>
      <c r="H32153" s="1"/>
      <c r="I32153" s="1"/>
    </row>
    <row r="32154" spans="2:9">
      <c r="B32154" s="1"/>
      <c r="C32154" s="29"/>
      <c r="D32154" s="27"/>
      <c r="E32154" s="27"/>
      <c r="F32154" s="27"/>
      <c r="G32154" s="1"/>
      <c r="H32154" s="1"/>
      <c r="I32154" s="1"/>
    </row>
    <row r="32155" spans="2:9">
      <c r="B32155" s="1"/>
      <c r="C32155" s="29"/>
      <c r="D32155" s="27"/>
      <c r="E32155" s="27"/>
      <c r="F32155" s="27"/>
      <c r="G32155" s="1"/>
      <c r="H32155" s="1"/>
      <c r="I32155" s="1"/>
    </row>
    <row r="32156" spans="2:9">
      <c r="B32156" s="1"/>
      <c r="C32156" s="29"/>
      <c r="D32156" s="27"/>
      <c r="E32156" s="27"/>
      <c r="F32156" s="27"/>
      <c r="G32156" s="1"/>
      <c r="H32156" s="1"/>
      <c r="I32156" s="1"/>
    </row>
    <row r="32157" spans="2:9">
      <c r="B32157" s="1"/>
      <c r="C32157" s="29"/>
      <c r="D32157" s="27"/>
      <c r="E32157" s="27"/>
      <c r="F32157" s="27"/>
      <c r="G32157" s="1"/>
      <c r="H32157" s="1"/>
      <c r="I32157" s="1"/>
    </row>
    <row r="32158" spans="2:9">
      <c r="B32158" s="1"/>
      <c r="C32158" s="29"/>
      <c r="D32158" s="27"/>
      <c r="E32158" s="27"/>
      <c r="F32158" s="27"/>
      <c r="G32158" s="1"/>
      <c r="H32158" s="1"/>
      <c r="I32158" s="1"/>
    </row>
    <row r="32159" spans="2:9">
      <c r="B32159" s="1"/>
      <c r="C32159" s="29"/>
      <c r="D32159" s="27"/>
      <c r="E32159" s="27"/>
      <c r="F32159" s="27"/>
      <c r="G32159" s="1"/>
      <c r="H32159" s="1"/>
      <c r="I32159" s="1"/>
    </row>
    <row r="32160" spans="2:9">
      <c r="B32160" s="1"/>
      <c r="C32160" s="29"/>
      <c r="D32160" s="27"/>
      <c r="E32160" s="27"/>
      <c r="F32160" s="27"/>
      <c r="G32160" s="1"/>
      <c r="H32160" s="1"/>
      <c r="I32160" s="1"/>
    </row>
    <row r="32161" spans="2:9">
      <c r="B32161" s="1"/>
      <c r="C32161" s="29"/>
      <c r="D32161" s="27"/>
      <c r="E32161" s="27"/>
      <c r="F32161" s="27"/>
      <c r="G32161" s="1"/>
      <c r="H32161" s="1"/>
      <c r="I32161" s="1"/>
    </row>
    <row r="32162" spans="2:9">
      <c r="B32162" s="1"/>
      <c r="C32162" s="29"/>
      <c r="D32162" s="27"/>
      <c r="E32162" s="27"/>
      <c r="F32162" s="27"/>
      <c r="G32162" s="1"/>
      <c r="H32162" s="1"/>
      <c r="I32162" s="1"/>
    </row>
    <row r="32163" spans="2:9">
      <c r="B32163" s="1"/>
      <c r="C32163" s="29"/>
      <c r="D32163" s="27"/>
      <c r="E32163" s="27"/>
      <c r="F32163" s="27"/>
      <c r="G32163" s="1"/>
      <c r="H32163" s="1"/>
      <c r="I32163" s="1"/>
    </row>
    <row r="32164" spans="2:9">
      <c r="B32164" s="1"/>
      <c r="C32164" s="29"/>
      <c r="D32164" s="27"/>
      <c r="E32164" s="27"/>
      <c r="F32164" s="27"/>
      <c r="G32164" s="1"/>
      <c r="H32164" s="1"/>
      <c r="I32164" s="1"/>
    </row>
    <row r="32165" spans="2:9">
      <c r="B32165" s="1"/>
      <c r="C32165" s="29"/>
      <c r="D32165" s="27"/>
      <c r="E32165" s="27"/>
      <c r="F32165" s="27"/>
      <c r="G32165" s="1"/>
      <c r="H32165" s="1"/>
      <c r="I32165" s="1"/>
    </row>
    <row r="32166" spans="2:9">
      <c r="B32166" s="1"/>
      <c r="C32166" s="29"/>
      <c r="D32166" s="27"/>
      <c r="E32166" s="27"/>
      <c r="F32166" s="27"/>
      <c r="G32166" s="1"/>
      <c r="H32166" s="1"/>
      <c r="I32166" s="1"/>
    </row>
    <row r="32167" spans="2:9">
      <c r="B32167" s="1"/>
      <c r="C32167" s="29"/>
      <c r="D32167" s="27"/>
      <c r="E32167" s="27"/>
      <c r="F32167" s="27"/>
      <c r="G32167" s="1"/>
      <c r="H32167" s="1"/>
      <c r="I32167" s="1"/>
    </row>
    <row r="32168" spans="2:9">
      <c r="B32168" s="1"/>
      <c r="C32168" s="29"/>
      <c r="D32168" s="27"/>
      <c r="E32168" s="27"/>
      <c r="F32168" s="27"/>
      <c r="G32168" s="1"/>
      <c r="H32168" s="1"/>
      <c r="I32168" s="1"/>
    </row>
    <row r="32169" spans="2:9">
      <c r="B32169" s="1"/>
      <c r="C32169" s="29"/>
      <c r="D32169" s="27"/>
      <c r="E32169" s="27"/>
      <c r="F32169" s="27"/>
      <c r="G32169" s="1"/>
      <c r="H32169" s="1"/>
      <c r="I32169" s="1"/>
    </row>
    <row r="32170" spans="2:9">
      <c r="B32170" s="1"/>
      <c r="C32170" s="29"/>
      <c r="D32170" s="27"/>
      <c r="E32170" s="27"/>
      <c r="F32170" s="27"/>
      <c r="G32170" s="1"/>
      <c r="H32170" s="1"/>
      <c r="I32170" s="1"/>
    </row>
    <row r="32171" spans="2:9">
      <c r="B32171" s="1"/>
      <c r="C32171" s="29"/>
      <c r="D32171" s="27"/>
      <c r="E32171" s="27"/>
      <c r="F32171" s="27"/>
      <c r="G32171" s="1"/>
      <c r="H32171" s="1"/>
      <c r="I32171" s="1"/>
    </row>
    <row r="32172" spans="2:9">
      <c r="B32172" s="1"/>
      <c r="C32172" s="29"/>
      <c r="D32172" s="27"/>
      <c r="E32172" s="27"/>
      <c r="F32172" s="27"/>
      <c r="G32172" s="1"/>
      <c r="H32172" s="1"/>
      <c r="I32172" s="1"/>
    </row>
    <row r="32173" spans="2:9">
      <c r="B32173" s="1"/>
      <c r="C32173" s="29"/>
      <c r="D32173" s="27"/>
      <c r="E32173" s="27"/>
      <c r="F32173" s="27"/>
      <c r="G32173" s="1"/>
      <c r="H32173" s="1"/>
      <c r="I32173" s="1"/>
    </row>
    <row r="32174" spans="2:9">
      <c r="B32174" s="1"/>
      <c r="C32174" s="29"/>
      <c r="D32174" s="27"/>
      <c r="E32174" s="27"/>
      <c r="F32174" s="27"/>
      <c r="G32174" s="1"/>
      <c r="H32174" s="1"/>
      <c r="I32174" s="1"/>
    </row>
    <row r="32175" spans="2:9">
      <c r="B32175" s="1"/>
      <c r="C32175" s="29"/>
      <c r="D32175" s="27"/>
      <c r="E32175" s="27"/>
      <c r="F32175" s="27"/>
      <c r="G32175" s="1"/>
      <c r="H32175" s="1"/>
      <c r="I32175" s="1"/>
    </row>
    <row r="32176" spans="2:9">
      <c r="B32176" s="1"/>
      <c r="C32176" s="29"/>
      <c r="D32176" s="27"/>
      <c r="E32176" s="27"/>
      <c r="F32176" s="27"/>
      <c r="G32176" s="1"/>
      <c r="H32176" s="1"/>
      <c r="I32176" s="1"/>
    </row>
    <row r="32177" spans="2:9">
      <c r="B32177" s="1"/>
      <c r="C32177" s="29"/>
      <c r="D32177" s="27"/>
      <c r="E32177" s="27"/>
      <c r="F32177" s="27"/>
      <c r="G32177" s="1"/>
      <c r="H32177" s="1"/>
      <c r="I32177" s="1"/>
    </row>
    <row r="32178" spans="2:9">
      <c r="B32178" s="1"/>
      <c r="C32178" s="29"/>
      <c r="D32178" s="27"/>
      <c r="E32178" s="27"/>
      <c r="F32178" s="27"/>
      <c r="G32178" s="1"/>
      <c r="H32178" s="1"/>
      <c r="I32178" s="1"/>
    </row>
    <row r="32179" spans="2:9">
      <c r="B32179" s="1"/>
      <c r="C32179" s="29"/>
      <c r="D32179" s="27"/>
      <c r="E32179" s="27"/>
      <c r="F32179" s="27"/>
      <c r="G32179" s="1"/>
      <c r="H32179" s="1"/>
      <c r="I32179" s="1"/>
    </row>
    <row r="32180" spans="2:9">
      <c r="B32180" s="1"/>
      <c r="C32180" s="29"/>
      <c r="D32180" s="27"/>
      <c r="E32180" s="27"/>
      <c r="F32180" s="27"/>
      <c r="G32180" s="1"/>
      <c r="H32180" s="1"/>
      <c r="I32180" s="1"/>
    </row>
    <row r="32181" spans="2:9">
      <c r="B32181" s="1"/>
      <c r="C32181" s="29"/>
      <c r="D32181" s="27"/>
      <c r="E32181" s="27"/>
      <c r="F32181" s="27"/>
      <c r="G32181" s="1"/>
      <c r="H32181" s="1"/>
      <c r="I32181" s="1"/>
    </row>
    <row r="32182" spans="2:9">
      <c r="B32182" s="1"/>
      <c r="C32182" s="29"/>
      <c r="D32182" s="27"/>
      <c r="E32182" s="27"/>
      <c r="F32182" s="27"/>
      <c r="G32182" s="1"/>
      <c r="H32182" s="1"/>
      <c r="I32182" s="1"/>
    </row>
    <row r="32183" spans="2:9">
      <c r="B32183" s="1"/>
      <c r="C32183" s="29"/>
      <c r="D32183" s="27"/>
      <c r="E32183" s="27"/>
      <c r="F32183" s="27"/>
      <c r="G32183" s="1"/>
      <c r="H32183" s="1"/>
      <c r="I32183" s="1"/>
    </row>
    <row r="32184" spans="2:9">
      <c r="B32184" s="1"/>
      <c r="C32184" s="29"/>
      <c r="D32184" s="27"/>
      <c r="E32184" s="27"/>
      <c r="F32184" s="27"/>
      <c r="G32184" s="1"/>
      <c r="H32184" s="1"/>
      <c r="I32184" s="1"/>
    </row>
    <row r="32185" spans="2:9">
      <c r="B32185" s="1"/>
      <c r="C32185" s="29"/>
      <c r="D32185" s="27"/>
      <c r="E32185" s="27"/>
      <c r="F32185" s="27"/>
      <c r="G32185" s="1"/>
      <c r="H32185" s="1"/>
      <c r="I32185" s="1"/>
    </row>
    <row r="32186" spans="2:9">
      <c r="B32186" s="1"/>
      <c r="C32186" s="29"/>
      <c r="D32186" s="27"/>
      <c r="E32186" s="27"/>
      <c r="F32186" s="27"/>
      <c r="G32186" s="1"/>
      <c r="H32186" s="1"/>
      <c r="I32186" s="1"/>
    </row>
    <row r="32187" spans="2:9">
      <c r="B32187" s="1"/>
      <c r="C32187" s="29"/>
      <c r="D32187" s="27"/>
      <c r="E32187" s="27"/>
      <c r="F32187" s="27"/>
      <c r="G32187" s="1"/>
      <c r="H32187" s="1"/>
      <c r="I32187" s="1"/>
    </row>
    <row r="32188" spans="2:9">
      <c r="B32188" s="1"/>
      <c r="C32188" s="29"/>
      <c r="D32188" s="27"/>
      <c r="E32188" s="27"/>
      <c r="F32188" s="27"/>
      <c r="G32188" s="1"/>
      <c r="H32188" s="1"/>
      <c r="I32188" s="1"/>
    </row>
    <row r="32189" spans="2:9">
      <c r="B32189" s="1"/>
      <c r="C32189" s="29"/>
      <c r="D32189" s="27"/>
      <c r="E32189" s="27"/>
      <c r="F32189" s="27"/>
      <c r="G32189" s="1"/>
      <c r="H32189" s="1"/>
      <c r="I32189" s="1"/>
    </row>
    <row r="32190" spans="2:9">
      <c r="B32190" s="1"/>
      <c r="C32190" s="29"/>
      <c r="D32190" s="27"/>
      <c r="E32190" s="27"/>
      <c r="F32190" s="27"/>
      <c r="G32190" s="1"/>
      <c r="H32190" s="1"/>
      <c r="I32190" s="1"/>
    </row>
    <row r="32191" spans="2:9">
      <c r="B32191" s="1"/>
      <c r="C32191" s="29"/>
      <c r="D32191" s="27"/>
      <c r="E32191" s="27"/>
      <c r="F32191" s="27"/>
      <c r="G32191" s="1"/>
      <c r="H32191" s="1"/>
      <c r="I32191" s="1"/>
    </row>
    <row r="32192" spans="2:9">
      <c r="B32192" s="1"/>
      <c r="C32192" s="29"/>
      <c r="D32192" s="27"/>
      <c r="E32192" s="27"/>
      <c r="F32192" s="27"/>
      <c r="G32192" s="1"/>
      <c r="H32192" s="1"/>
      <c r="I32192" s="1"/>
    </row>
    <row r="32193" spans="2:9">
      <c r="B32193" s="1"/>
      <c r="C32193" s="29"/>
      <c r="D32193" s="27"/>
      <c r="E32193" s="27"/>
      <c r="F32193" s="27"/>
      <c r="G32193" s="1"/>
      <c r="H32193" s="1"/>
      <c r="I32193" s="1"/>
    </row>
    <row r="32194" spans="2:9">
      <c r="B32194" s="1"/>
      <c r="C32194" s="29"/>
      <c r="D32194" s="27"/>
      <c r="E32194" s="27"/>
      <c r="F32194" s="27"/>
      <c r="G32194" s="1"/>
      <c r="H32194" s="1"/>
      <c r="I32194" s="1"/>
    </row>
    <row r="32195" spans="2:9">
      <c r="B32195" s="1"/>
      <c r="C32195" s="29"/>
      <c r="D32195" s="27"/>
      <c r="E32195" s="27"/>
      <c r="F32195" s="27"/>
      <c r="G32195" s="1"/>
      <c r="H32195" s="1"/>
      <c r="I32195" s="1"/>
    </row>
    <row r="32196" spans="2:9">
      <c r="B32196" s="1"/>
      <c r="C32196" s="29"/>
      <c r="D32196" s="27"/>
      <c r="E32196" s="27"/>
      <c r="F32196" s="27"/>
      <c r="G32196" s="1"/>
      <c r="H32196" s="1"/>
      <c r="I32196" s="1"/>
    </row>
    <row r="32197" spans="2:9">
      <c r="B32197" s="1"/>
      <c r="C32197" s="29"/>
      <c r="D32197" s="27"/>
      <c r="E32197" s="27"/>
      <c r="F32197" s="27"/>
      <c r="G32197" s="1"/>
      <c r="H32197" s="1"/>
      <c r="I32197" s="1"/>
    </row>
    <row r="32198" spans="2:9">
      <c r="B32198" s="1"/>
      <c r="C32198" s="29"/>
      <c r="D32198" s="27"/>
      <c r="E32198" s="27"/>
      <c r="F32198" s="27"/>
      <c r="G32198" s="1"/>
      <c r="H32198" s="1"/>
      <c r="I32198" s="1"/>
    </row>
    <row r="32199" spans="2:9">
      <c r="B32199" s="1"/>
      <c r="C32199" s="29"/>
      <c r="D32199" s="27"/>
      <c r="E32199" s="27"/>
      <c r="F32199" s="27"/>
      <c r="G32199" s="1"/>
      <c r="H32199" s="1"/>
      <c r="I32199" s="1"/>
    </row>
    <row r="32200" spans="2:9">
      <c r="B32200" s="1"/>
      <c r="C32200" s="29"/>
      <c r="D32200" s="27"/>
      <c r="E32200" s="27"/>
      <c r="F32200" s="27"/>
      <c r="G32200" s="1"/>
      <c r="H32200" s="1"/>
      <c r="I32200" s="1"/>
    </row>
    <row r="32201" spans="2:9">
      <c r="B32201" s="1"/>
      <c r="C32201" s="29"/>
      <c r="D32201" s="27"/>
      <c r="E32201" s="27"/>
      <c r="F32201" s="27"/>
      <c r="G32201" s="1"/>
      <c r="H32201" s="1"/>
      <c r="I32201" s="1"/>
    </row>
    <row r="32202" spans="2:9">
      <c r="B32202" s="1"/>
      <c r="C32202" s="29"/>
      <c r="D32202" s="27"/>
      <c r="E32202" s="27"/>
      <c r="F32202" s="27"/>
      <c r="G32202" s="1"/>
      <c r="H32202" s="1"/>
      <c r="I32202" s="1"/>
    </row>
    <row r="32203" spans="2:9">
      <c r="B32203" s="1"/>
      <c r="C32203" s="29"/>
      <c r="D32203" s="27"/>
      <c r="E32203" s="27"/>
      <c r="F32203" s="27"/>
      <c r="G32203" s="1"/>
      <c r="H32203" s="1"/>
      <c r="I32203" s="1"/>
    </row>
    <row r="32204" spans="2:9">
      <c r="B32204" s="1"/>
      <c r="C32204" s="29"/>
      <c r="D32204" s="27"/>
      <c r="E32204" s="27"/>
      <c r="F32204" s="27"/>
      <c r="G32204" s="1"/>
      <c r="H32204" s="1"/>
      <c r="I32204" s="1"/>
    </row>
    <row r="32205" spans="2:9">
      <c r="B32205" s="1"/>
      <c r="C32205" s="29"/>
      <c r="D32205" s="27"/>
      <c r="E32205" s="27"/>
      <c r="F32205" s="27"/>
      <c r="G32205" s="1"/>
      <c r="H32205" s="1"/>
      <c r="I32205" s="1"/>
    </row>
    <row r="32206" spans="2:9">
      <c r="B32206" s="1"/>
      <c r="C32206" s="29"/>
      <c r="D32206" s="27"/>
      <c r="E32206" s="27"/>
      <c r="F32206" s="27"/>
      <c r="G32206" s="1"/>
      <c r="H32206" s="1"/>
      <c r="I32206" s="1"/>
    </row>
    <row r="32207" spans="2:9">
      <c r="B32207" s="1"/>
      <c r="C32207" s="29"/>
      <c r="D32207" s="27"/>
      <c r="E32207" s="27"/>
      <c r="F32207" s="27"/>
      <c r="G32207" s="1"/>
      <c r="H32207" s="1"/>
      <c r="I32207" s="1"/>
    </row>
    <row r="32208" spans="2:9">
      <c r="B32208" s="1"/>
      <c r="C32208" s="29"/>
      <c r="D32208" s="27"/>
      <c r="E32208" s="27"/>
      <c r="F32208" s="27"/>
      <c r="G32208" s="1"/>
      <c r="H32208" s="1"/>
      <c r="I32208" s="1"/>
    </row>
    <row r="32209" spans="2:9">
      <c r="B32209" s="1"/>
      <c r="C32209" s="29"/>
      <c r="D32209" s="27"/>
      <c r="E32209" s="27"/>
      <c r="F32209" s="27"/>
      <c r="G32209" s="1"/>
      <c r="H32209" s="1"/>
      <c r="I32209" s="1"/>
    </row>
    <row r="32210" spans="2:9">
      <c r="B32210" s="1"/>
      <c r="C32210" s="29"/>
      <c r="D32210" s="27"/>
      <c r="E32210" s="27"/>
      <c r="F32210" s="27"/>
      <c r="G32210" s="1"/>
      <c r="H32210" s="1"/>
      <c r="I32210" s="1"/>
    </row>
    <row r="32211" spans="2:9">
      <c r="B32211" s="1"/>
      <c r="C32211" s="29"/>
      <c r="D32211" s="27"/>
      <c r="E32211" s="27"/>
      <c r="F32211" s="27"/>
      <c r="G32211" s="1"/>
      <c r="H32211" s="1"/>
      <c r="I32211" s="1"/>
    </row>
    <row r="32212" spans="2:9">
      <c r="B32212" s="1"/>
      <c r="C32212" s="29"/>
      <c r="D32212" s="27"/>
      <c r="E32212" s="27"/>
      <c r="F32212" s="27"/>
      <c r="G32212" s="1"/>
      <c r="H32212" s="1"/>
      <c r="I32212" s="1"/>
    </row>
    <row r="32213" spans="2:9">
      <c r="B32213" s="1"/>
      <c r="C32213" s="29"/>
      <c r="D32213" s="27"/>
      <c r="E32213" s="27"/>
      <c r="F32213" s="27"/>
      <c r="G32213" s="1"/>
      <c r="H32213" s="1"/>
      <c r="I32213" s="1"/>
    </row>
    <row r="32214" spans="2:9">
      <c r="B32214" s="1"/>
      <c r="C32214" s="29"/>
      <c r="D32214" s="27"/>
      <c r="E32214" s="27"/>
      <c r="F32214" s="27"/>
      <c r="G32214" s="1"/>
      <c r="H32214" s="1"/>
      <c r="I32214" s="1"/>
    </row>
    <row r="32215" spans="2:9">
      <c r="B32215" s="1"/>
      <c r="C32215" s="29"/>
      <c r="D32215" s="27"/>
      <c r="E32215" s="27"/>
      <c r="F32215" s="27"/>
      <c r="G32215" s="1"/>
      <c r="H32215" s="1"/>
      <c r="I32215" s="1"/>
    </row>
    <row r="32216" spans="2:9">
      <c r="B32216" s="1"/>
      <c r="C32216" s="29"/>
      <c r="D32216" s="27"/>
      <c r="E32216" s="27"/>
      <c r="F32216" s="27"/>
      <c r="G32216" s="1"/>
      <c r="H32216" s="1"/>
      <c r="I32216" s="1"/>
    </row>
    <row r="32217" spans="2:9">
      <c r="B32217" s="1"/>
      <c r="C32217" s="29"/>
      <c r="D32217" s="27"/>
      <c r="E32217" s="27"/>
      <c r="F32217" s="27"/>
      <c r="G32217" s="1"/>
      <c r="H32217" s="1"/>
      <c r="I32217" s="1"/>
    </row>
    <row r="32218" spans="2:9">
      <c r="B32218" s="1"/>
      <c r="C32218" s="29"/>
      <c r="D32218" s="27"/>
      <c r="E32218" s="27"/>
      <c r="F32218" s="27"/>
      <c r="G32218" s="1"/>
      <c r="H32218" s="1"/>
      <c r="I32218" s="1"/>
    </row>
    <row r="32219" spans="2:9">
      <c r="B32219" s="1"/>
      <c r="C32219" s="29"/>
      <c r="D32219" s="27"/>
      <c r="E32219" s="27"/>
      <c r="F32219" s="27"/>
      <c r="G32219" s="1"/>
      <c r="H32219" s="1"/>
      <c r="I32219" s="1"/>
    </row>
    <row r="32220" spans="2:9">
      <c r="B32220" s="1"/>
      <c r="C32220" s="29"/>
      <c r="D32220" s="27"/>
      <c r="E32220" s="27"/>
      <c r="F32220" s="27"/>
      <c r="G32220" s="1"/>
      <c r="H32220" s="1"/>
      <c r="I32220" s="1"/>
    </row>
    <row r="32221" spans="2:9">
      <c r="B32221" s="1"/>
      <c r="C32221" s="29"/>
      <c r="D32221" s="27"/>
      <c r="E32221" s="27"/>
      <c r="F32221" s="27"/>
      <c r="G32221" s="1"/>
      <c r="H32221" s="1"/>
      <c r="I32221" s="1"/>
    </row>
    <row r="32222" spans="2:9">
      <c r="B32222" s="1"/>
      <c r="C32222" s="29"/>
      <c r="D32222" s="27"/>
      <c r="E32222" s="27"/>
      <c r="F32222" s="27"/>
      <c r="G32222" s="1"/>
      <c r="H32222" s="1"/>
      <c r="I32222" s="1"/>
    </row>
    <row r="32223" spans="2:9">
      <c r="B32223" s="1"/>
      <c r="C32223" s="29"/>
      <c r="D32223" s="27"/>
      <c r="E32223" s="27"/>
      <c r="F32223" s="27"/>
      <c r="G32223" s="1"/>
      <c r="H32223" s="1"/>
      <c r="I32223" s="1"/>
    </row>
    <row r="32224" spans="2:9">
      <c r="B32224" s="1"/>
      <c r="C32224" s="29"/>
      <c r="D32224" s="27"/>
      <c r="E32224" s="27"/>
      <c r="F32224" s="27"/>
      <c r="G32224" s="1"/>
      <c r="H32224" s="1"/>
      <c r="I32224" s="1"/>
    </row>
    <row r="32225" spans="2:9">
      <c r="B32225" s="1"/>
      <c r="C32225" s="29"/>
      <c r="D32225" s="27"/>
      <c r="E32225" s="27"/>
      <c r="F32225" s="27"/>
      <c r="G32225" s="1"/>
      <c r="H32225" s="1"/>
      <c r="I32225" s="1"/>
    </row>
    <row r="32226" spans="2:9">
      <c r="B32226" s="1"/>
      <c r="C32226" s="29"/>
      <c r="D32226" s="27"/>
      <c r="E32226" s="27"/>
      <c r="F32226" s="27"/>
      <c r="G32226" s="1"/>
      <c r="H32226" s="1"/>
      <c r="I32226" s="1"/>
    </row>
    <row r="32227" spans="2:9">
      <c r="B32227" s="1"/>
      <c r="C32227" s="29"/>
      <c r="D32227" s="27"/>
      <c r="E32227" s="27"/>
      <c r="F32227" s="27"/>
      <c r="G32227" s="1"/>
      <c r="H32227" s="1"/>
      <c r="I32227" s="1"/>
    </row>
    <row r="32228" spans="2:9">
      <c r="B32228" s="1"/>
      <c r="C32228" s="29"/>
      <c r="D32228" s="27"/>
      <c r="E32228" s="27"/>
      <c r="F32228" s="27"/>
      <c r="G32228" s="1"/>
      <c r="H32228" s="1"/>
      <c r="I32228" s="1"/>
    </row>
    <row r="32229" spans="2:9">
      <c r="B32229" s="1"/>
      <c r="C32229" s="29"/>
      <c r="D32229" s="27"/>
      <c r="E32229" s="27"/>
      <c r="F32229" s="27"/>
      <c r="G32229" s="1"/>
      <c r="H32229" s="1"/>
      <c r="I32229" s="1"/>
    </row>
    <row r="32230" spans="2:9">
      <c r="B32230" s="1"/>
      <c r="C32230" s="29"/>
      <c r="D32230" s="27"/>
      <c r="E32230" s="27"/>
      <c r="F32230" s="27"/>
      <c r="G32230" s="1"/>
      <c r="H32230" s="1"/>
      <c r="I32230" s="1"/>
    </row>
    <row r="32231" spans="2:9">
      <c r="B32231" s="1"/>
      <c r="C32231" s="29"/>
      <c r="D32231" s="27"/>
      <c r="E32231" s="27"/>
      <c r="F32231" s="27"/>
      <c r="G32231" s="1"/>
      <c r="H32231" s="1"/>
      <c r="I32231" s="1"/>
    </row>
    <row r="32232" spans="2:9">
      <c r="B32232" s="1"/>
      <c r="C32232" s="29"/>
      <c r="D32232" s="27"/>
      <c r="E32232" s="27"/>
      <c r="F32232" s="27"/>
      <c r="G32232" s="1"/>
      <c r="H32232" s="1"/>
      <c r="I32232" s="1"/>
    </row>
    <row r="32233" spans="2:9">
      <c r="B32233" s="1"/>
      <c r="C32233" s="29"/>
      <c r="D32233" s="27"/>
      <c r="E32233" s="27"/>
      <c r="F32233" s="27"/>
      <c r="G32233" s="1"/>
      <c r="H32233" s="1"/>
      <c r="I32233" s="1"/>
    </row>
    <row r="32234" spans="2:9">
      <c r="B32234" s="1"/>
      <c r="C32234" s="29"/>
      <c r="D32234" s="27"/>
      <c r="E32234" s="27"/>
      <c r="F32234" s="27"/>
      <c r="G32234" s="1"/>
      <c r="H32234" s="1"/>
      <c r="I32234" s="1"/>
    </row>
    <row r="32235" spans="2:9">
      <c r="B32235" s="1"/>
      <c r="C32235" s="29"/>
      <c r="D32235" s="27"/>
      <c r="E32235" s="27"/>
      <c r="F32235" s="27"/>
      <c r="G32235" s="1"/>
      <c r="H32235" s="1"/>
      <c r="I32235" s="1"/>
    </row>
    <row r="32236" spans="2:9">
      <c r="B32236" s="1"/>
      <c r="C32236" s="29"/>
      <c r="D32236" s="27"/>
      <c r="E32236" s="27"/>
      <c r="F32236" s="27"/>
      <c r="G32236" s="1"/>
      <c r="H32236" s="1"/>
      <c r="I32236" s="1"/>
    </row>
    <row r="32237" spans="2:9">
      <c r="B32237" s="1"/>
      <c r="C32237" s="29"/>
      <c r="D32237" s="27"/>
      <c r="E32237" s="27"/>
      <c r="F32237" s="27"/>
      <c r="G32237" s="1"/>
      <c r="H32237" s="1"/>
      <c r="I32237" s="1"/>
    </row>
    <row r="32238" spans="2:9">
      <c r="B32238" s="1"/>
      <c r="C32238" s="29"/>
      <c r="D32238" s="27"/>
      <c r="E32238" s="27"/>
      <c r="F32238" s="27"/>
      <c r="G32238" s="1"/>
      <c r="H32238" s="1"/>
      <c r="I32238" s="1"/>
    </row>
    <row r="32239" spans="2:9">
      <c r="B32239" s="1"/>
      <c r="C32239" s="29"/>
      <c r="D32239" s="27"/>
      <c r="E32239" s="27"/>
      <c r="F32239" s="27"/>
      <c r="G32239" s="1"/>
      <c r="H32239" s="1"/>
      <c r="I32239" s="1"/>
    </row>
    <row r="32240" spans="2:9">
      <c r="B32240" s="1"/>
      <c r="C32240" s="29"/>
      <c r="D32240" s="27"/>
      <c r="E32240" s="27"/>
      <c r="F32240" s="27"/>
      <c r="G32240" s="1"/>
      <c r="H32240" s="1"/>
      <c r="I32240" s="1"/>
    </row>
    <row r="32241" spans="2:9">
      <c r="B32241" s="1"/>
      <c r="C32241" s="29"/>
      <c r="D32241" s="27"/>
      <c r="E32241" s="27"/>
      <c r="F32241" s="27"/>
      <c r="G32241" s="1"/>
      <c r="H32241" s="1"/>
      <c r="I32241" s="1"/>
    </row>
    <row r="32242" spans="2:9">
      <c r="B32242" s="1"/>
      <c r="C32242" s="29"/>
      <c r="D32242" s="27"/>
      <c r="E32242" s="27"/>
      <c r="F32242" s="27"/>
      <c r="G32242" s="1"/>
      <c r="H32242" s="1"/>
      <c r="I32242" s="1"/>
    </row>
    <row r="32243" spans="2:9">
      <c r="B32243" s="1"/>
      <c r="C32243" s="29"/>
      <c r="D32243" s="27"/>
      <c r="E32243" s="27"/>
      <c r="F32243" s="27"/>
      <c r="G32243" s="1"/>
      <c r="H32243" s="1"/>
      <c r="I32243" s="1"/>
    </row>
    <row r="32244" spans="2:9">
      <c r="B32244" s="1"/>
      <c r="C32244" s="29"/>
      <c r="D32244" s="27"/>
      <c r="E32244" s="27"/>
      <c r="F32244" s="27"/>
      <c r="G32244" s="1"/>
      <c r="H32244" s="1"/>
      <c r="I32244" s="1"/>
    </row>
    <row r="32245" spans="2:9">
      <c r="B32245" s="1"/>
      <c r="C32245" s="29"/>
      <c r="D32245" s="27"/>
      <c r="E32245" s="27"/>
      <c r="F32245" s="27"/>
      <c r="G32245" s="1"/>
      <c r="H32245" s="1"/>
      <c r="I32245" s="1"/>
    </row>
    <row r="32246" spans="2:9">
      <c r="B32246" s="1"/>
      <c r="C32246" s="29"/>
      <c r="D32246" s="27"/>
      <c r="E32246" s="27"/>
      <c r="F32246" s="27"/>
      <c r="G32246" s="1"/>
      <c r="H32246" s="1"/>
      <c r="I32246" s="1"/>
    </row>
    <row r="32247" spans="2:9">
      <c r="B32247" s="1"/>
      <c r="C32247" s="29"/>
      <c r="D32247" s="27"/>
      <c r="E32247" s="27"/>
      <c r="F32247" s="27"/>
      <c r="G32247" s="1"/>
      <c r="H32247" s="1"/>
      <c r="I32247" s="1"/>
    </row>
    <row r="32248" spans="2:9">
      <c r="B32248" s="1"/>
      <c r="C32248" s="29"/>
      <c r="D32248" s="27"/>
      <c r="E32248" s="27"/>
      <c r="F32248" s="27"/>
      <c r="G32248" s="1"/>
      <c r="H32248" s="1"/>
      <c r="I32248" s="1"/>
    </row>
    <row r="32249" spans="2:9">
      <c r="B32249" s="1"/>
      <c r="C32249" s="29"/>
      <c r="D32249" s="27"/>
      <c r="E32249" s="27"/>
      <c r="F32249" s="27"/>
      <c r="G32249" s="1"/>
      <c r="H32249" s="1"/>
      <c r="I32249" s="1"/>
    </row>
    <row r="32250" spans="2:9">
      <c r="B32250" s="1"/>
      <c r="C32250" s="29"/>
      <c r="D32250" s="27"/>
      <c r="E32250" s="27"/>
      <c r="F32250" s="27"/>
      <c r="G32250" s="1"/>
      <c r="H32250" s="1"/>
      <c r="I32250" s="1"/>
    </row>
    <row r="32251" spans="2:9">
      <c r="B32251" s="1"/>
      <c r="C32251" s="29"/>
      <c r="D32251" s="27"/>
      <c r="E32251" s="27"/>
      <c r="F32251" s="27"/>
      <c r="G32251" s="1"/>
      <c r="H32251" s="1"/>
      <c r="I32251" s="1"/>
    </row>
    <row r="32252" spans="2:9">
      <c r="B32252" s="1"/>
      <c r="C32252" s="29"/>
      <c r="D32252" s="27"/>
      <c r="E32252" s="27"/>
      <c r="F32252" s="27"/>
      <c r="G32252" s="1"/>
      <c r="H32252" s="1"/>
      <c r="I32252" s="1"/>
    </row>
    <row r="32253" spans="2:9">
      <c r="B32253" s="1"/>
      <c r="C32253" s="29"/>
      <c r="D32253" s="27"/>
      <c r="E32253" s="27"/>
      <c r="F32253" s="27"/>
      <c r="G32253" s="1"/>
      <c r="H32253" s="1"/>
      <c r="I32253" s="1"/>
    </row>
    <row r="32254" spans="2:9">
      <c r="B32254" s="1"/>
      <c r="C32254" s="29"/>
      <c r="D32254" s="27"/>
      <c r="E32254" s="27"/>
      <c r="F32254" s="27"/>
      <c r="G32254" s="1"/>
      <c r="H32254" s="1"/>
      <c r="I32254" s="1"/>
    </row>
    <row r="32255" spans="2:9">
      <c r="B32255" s="1"/>
      <c r="C32255" s="29"/>
      <c r="D32255" s="27"/>
      <c r="E32255" s="27"/>
      <c r="F32255" s="27"/>
      <c r="G32255" s="1"/>
      <c r="H32255" s="1"/>
      <c r="I32255" s="1"/>
    </row>
    <row r="32256" spans="2:9">
      <c r="B32256" s="1"/>
      <c r="C32256" s="29"/>
      <c r="D32256" s="27"/>
      <c r="E32256" s="27"/>
      <c r="F32256" s="27"/>
      <c r="G32256" s="1"/>
      <c r="H32256" s="1"/>
      <c r="I32256" s="1"/>
    </row>
    <row r="32257" spans="2:9">
      <c r="B32257" s="1"/>
      <c r="C32257" s="29"/>
      <c r="D32257" s="27"/>
      <c r="E32257" s="27"/>
      <c r="F32257" s="27"/>
      <c r="G32257" s="1"/>
      <c r="H32257" s="1"/>
      <c r="I32257" s="1"/>
    </row>
    <row r="32258" spans="2:9">
      <c r="B32258" s="1"/>
      <c r="C32258" s="29"/>
      <c r="D32258" s="27"/>
      <c r="E32258" s="27"/>
      <c r="F32258" s="27"/>
      <c r="G32258" s="1"/>
      <c r="H32258" s="1"/>
      <c r="I32258" s="1"/>
    </row>
    <row r="32259" spans="2:9">
      <c r="B32259" s="1"/>
      <c r="C32259" s="29"/>
      <c r="D32259" s="27"/>
      <c r="E32259" s="27"/>
      <c r="F32259" s="27"/>
      <c r="G32259" s="1"/>
      <c r="H32259" s="1"/>
      <c r="I32259" s="1"/>
    </row>
    <row r="32260" spans="2:9">
      <c r="B32260" s="1"/>
      <c r="C32260" s="29"/>
      <c r="D32260" s="27"/>
      <c r="E32260" s="27"/>
      <c r="F32260" s="27"/>
      <c r="G32260" s="1"/>
      <c r="H32260" s="1"/>
      <c r="I32260" s="1"/>
    </row>
    <row r="32261" spans="2:9">
      <c r="B32261" s="1"/>
      <c r="C32261" s="29"/>
      <c r="D32261" s="27"/>
      <c r="E32261" s="27"/>
      <c r="F32261" s="27"/>
      <c r="G32261" s="1"/>
      <c r="H32261" s="1"/>
      <c r="I32261" s="1"/>
    </row>
    <row r="32262" spans="2:9">
      <c r="B32262" s="1"/>
      <c r="C32262" s="29"/>
      <c r="D32262" s="27"/>
      <c r="E32262" s="27"/>
      <c r="F32262" s="27"/>
      <c r="G32262" s="1"/>
      <c r="H32262" s="1"/>
      <c r="I32262" s="1"/>
    </row>
    <row r="32263" spans="2:9">
      <c r="B32263" s="1"/>
      <c r="C32263" s="29"/>
      <c r="D32263" s="27"/>
      <c r="E32263" s="27"/>
      <c r="F32263" s="27"/>
      <c r="G32263" s="1"/>
      <c r="H32263" s="1"/>
      <c r="I32263" s="1"/>
    </row>
    <row r="32264" spans="2:9">
      <c r="B32264" s="1"/>
      <c r="C32264" s="29"/>
      <c r="D32264" s="27"/>
      <c r="E32264" s="27"/>
      <c r="F32264" s="27"/>
      <c r="G32264" s="1"/>
      <c r="H32264" s="1"/>
      <c r="I32264" s="1"/>
    </row>
    <row r="32265" spans="2:9">
      <c r="B32265" s="1"/>
      <c r="C32265" s="29"/>
      <c r="D32265" s="27"/>
      <c r="E32265" s="27"/>
      <c r="F32265" s="27"/>
      <c r="G32265" s="1"/>
      <c r="H32265" s="1"/>
      <c r="I32265" s="1"/>
    </row>
    <row r="32266" spans="2:9">
      <c r="B32266" s="1"/>
      <c r="C32266" s="29"/>
      <c r="D32266" s="27"/>
      <c r="E32266" s="27"/>
      <c r="F32266" s="27"/>
      <c r="G32266" s="1"/>
      <c r="H32266" s="1"/>
      <c r="I32266" s="1"/>
    </row>
    <row r="32267" spans="2:9">
      <c r="B32267" s="1"/>
      <c r="C32267" s="29"/>
      <c r="D32267" s="27"/>
      <c r="E32267" s="27"/>
      <c r="F32267" s="27"/>
      <c r="G32267" s="1"/>
      <c r="H32267" s="1"/>
      <c r="I32267" s="1"/>
    </row>
    <row r="32268" spans="2:9">
      <c r="B32268" s="1"/>
      <c r="C32268" s="29"/>
      <c r="D32268" s="27"/>
      <c r="E32268" s="27"/>
      <c r="F32268" s="27"/>
      <c r="G32268" s="1"/>
      <c r="H32268" s="1"/>
      <c r="I32268" s="1"/>
    </row>
    <row r="32269" spans="2:9">
      <c r="B32269" s="1"/>
      <c r="C32269" s="29"/>
      <c r="D32269" s="27"/>
      <c r="E32269" s="27"/>
      <c r="F32269" s="27"/>
      <c r="G32269" s="1"/>
      <c r="H32269" s="1"/>
      <c r="I32269" s="1"/>
    </row>
    <row r="32270" spans="2:9">
      <c r="B32270" s="1"/>
      <c r="C32270" s="29"/>
      <c r="D32270" s="27"/>
      <c r="E32270" s="27"/>
      <c r="F32270" s="27"/>
      <c r="G32270" s="1"/>
      <c r="H32270" s="1"/>
      <c r="I32270" s="1"/>
    </row>
    <row r="32271" spans="2:9">
      <c r="B32271" s="1"/>
      <c r="C32271" s="29"/>
      <c r="D32271" s="27"/>
      <c r="E32271" s="27"/>
      <c r="F32271" s="27"/>
      <c r="G32271" s="1"/>
      <c r="H32271" s="1"/>
      <c r="I32271" s="1"/>
    </row>
    <row r="32272" spans="2:9">
      <c r="B32272" s="1"/>
      <c r="C32272" s="29"/>
      <c r="D32272" s="27"/>
      <c r="E32272" s="27"/>
      <c r="F32272" s="27"/>
      <c r="G32272" s="1"/>
      <c r="H32272" s="1"/>
      <c r="I32272" s="1"/>
    </row>
    <row r="32273" spans="2:9">
      <c r="B32273" s="1"/>
      <c r="C32273" s="29"/>
      <c r="D32273" s="27"/>
      <c r="E32273" s="27"/>
      <c r="F32273" s="27"/>
      <c r="G32273" s="1"/>
      <c r="H32273" s="1"/>
      <c r="I32273" s="1"/>
    </row>
    <row r="32274" spans="2:9">
      <c r="B32274" s="1"/>
      <c r="C32274" s="29"/>
      <c r="D32274" s="27"/>
      <c r="E32274" s="27"/>
      <c r="F32274" s="27"/>
      <c r="G32274" s="1"/>
      <c r="H32274" s="1"/>
      <c r="I32274" s="1"/>
    </row>
    <row r="32275" spans="2:9">
      <c r="B32275" s="1"/>
      <c r="C32275" s="29"/>
      <c r="D32275" s="27"/>
      <c r="E32275" s="27"/>
      <c r="F32275" s="27"/>
      <c r="G32275" s="1"/>
      <c r="H32275" s="1"/>
      <c r="I32275" s="1"/>
    </row>
    <row r="32276" spans="2:9">
      <c r="B32276" s="1"/>
      <c r="C32276" s="29"/>
      <c r="D32276" s="27"/>
      <c r="E32276" s="27"/>
      <c r="F32276" s="27"/>
      <c r="G32276" s="1"/>
      <c r="H32276" s="1"/>
      <c r="I32276" s="1"/>
    </row>
    <row r="32277" spans="2:9">
      <c r="B32277" s="1"/>
      <c r="C32277" s="29"/>
      <c r="D32277" s="27"/>
      <c r="E32277" s="27"/>
      <c r="F32277" s="27"/>
      <c r="G32277" s="1"/>
      <c r="H32277" s="1"/>
      <c r="I32277" s="1"/>
    </row>
    <row r="32278" spans="2:9">
      <c r="B32278" s="1"/>
      <c r="C32278" s="29"/>
      <c r="D32278" s="27"/>
      <c r="E32278" s="27"/>
      <c r="F32278" s="27"/>
      <c r="G32278" s="1"/>
      <c r="H32278" s="1"/>
      <c r="I32278" s="1"/>
    </row>
    <row r="32279" spans="2:9">
      <c r="B32279" s="1"/>
      <c r="C32279" s="29"/>
      <c r="D32279" s="27"/>
      <c r="E32279" s="27"/>
      <c r="F32279" s="27"/>
      <c r="G32279" s="1"/>
      <c r="H32279" s="1"/>
      <c r="I32279" s="1"/>
    </row>
    <row r="32280" spans="2:9">
      <c r="B32280" s="1"/>
      <c r="C32280" s="29"/>
      <c r="D32280" s="27"/>
      <c r="E32280" s="27"/>
      <c r="F32280" s="27"/>
      <c r="G32280" s="1"/>
      <c r="H32280" s="1"/>
      <c r="I32280" s="1"/>
    </row>
    <row r="32281" spans="2:9">
      <c r="B32281" s="1"/>
      <c r="C32281" s="29"/>
      <c r="D32281" s="27"/>
      <c r="E32281" s="27"/>
      <c r="F32281" s="27"/>
      <c r="G32281" s="1"/>
      <c r="H32281" s="1"/>
      <c r="I32281" s="1"/>
    </row>
    <row r="32282" spans="2:9">
      <c r="B32282" s="1"/>
      <c r="C32282" s="29"/>
      <c r="D32282" s="27"/>
      <c r="E32282" s="27"/>
      <c r="F32282" s="27"/>
      <c r="G32282" s="1"/>
      <c r="H32282" s="1"/>
      <c r="I32282" s="1"/>
    </row>
    <row r="32283" spans="2:9">
      <c r="B32283" s="1"/>
      <c r="C32283" s="29"/>
      <c r="D32283" s="27"/>
      <c r="E32283" s="27"/>
      <c r="F32283" s="27"/>
      <c r="G32283" s="1"/>
      <c r="H32283" s="1"/>
      <c r="I32283" s="1"/>
    </row>
    <row r="32284" spans="2:9">
      <c r="B32284" s="1"/>
      <c r="C32284" s="29"/>
      <c r="D32284" s="27"/>
      <c r="E32284" s="27"/>
      <c r="F32284" s="27"/>
      <c r="G32284" s="1"/>
      <c r="H32284" s="1"/>
      <c r="I32284" s="1"/>
    </row>
    <row r="32285" spans="2:9">
      <c r="B32285" s="1"/>
      <c r="C32285" s="29"/>
      <c r="D32285" s="27"/>
      <c r="E32285" s="27"/>
      <c r="F32285" s="27"/>
      <c r="G32285" s="1"/>
      <c r="H32285" s="1"/>
      <c r="I32285" s="1"/>
    </row>
    <row r="32286" spans="2:9">
      <c r="B32286" s="1"/>
      <c r="C32286" s="29"/>
      <c r="D32286" s="27"/>
      <c r="E32286" s="27"/>
      <c r="F32286" s="27"/>
      <c r="G32286" s="1"/>
      <c r="H32286" s="1"/>
      <c r="I32286" s="1"/>
    </row>
    <row r="32287" spans="2:9">
      <c r="B32287" s="1"/>
      <c r="C32287" s="29"/>
      <c r="D32287" s="27"/>
      <c r="E32287" s="27"/>
      <c r="F32287" s="27"/>
      <c r="G32287" s="1"/>
      <c r="H32287" s="1"/>
      <c r="I32287" s="1"/>
    </row>
    <row r="32288" spans="2:9">
      <c r="B32288" s="1"/>
      <c r="C32288" s="29"/>
      <c r="D32288" s="27"/>
      <c r="E32288" s="27"/>
      <c r="F32288" s="27"/>
      <c r="G32288" s="1"/>
      <c r="H32288" s="1"/>
      <c r="I32288" s="1"/>
    </row>
    <row r="32289" spans="2:9">
      <c r="B32289" s="1"/>
      <c r="C32289" s="29"/>
      <c r="D32289" s="27"/>
      <c r="E32289" s="27"/>
      <c r="F32289" s="27"/>
      <c r="G32289" s="1"/>
      <c r="H32289" s="1"/>
      <c r="I32289" s="1"/>
    </row>
    <row r="32290" spans="2:9">
      <c r="B32290" s="1"/>
      <c r="C32290" s="29"/>
      <c r="D32290" s="27"/>
      <c r="E32290" s="27"/>
      <c r="F32290" s="27"/>
      <c r="G32290" s="1"/>
      <c r="H32290" s="1"/>
      <c r="I32290" s="1"/>
    </row>
    <row r="32291" spans="2:9">
      <c r="B32291" s="1"/>
      <c r="C32291" s="29"/>
      <c r="D32291" s="27"/>
      <c r="E32291" s="27"/>
      <c r="F32291" s="27"/>
      <c r="G32291" s="1"/>
      <c r="H32291" s="1"/>
      <c r="I32291" s="1"/>
    </row>
    <row r="32292" spans="2:9">
      <c r="B32292" s="1"/>
      <c r="C32292" s="29"/>
      <c r="D32292" s="27"/>
      <c r="E32292" s="27"/>
      <c r="F32292" s="27"/>
      <c r="G32292" s="1"/>
      <c r="H32292" s="1"/>
      <c r="I32292" s="1"/>
    </row>
    <row r="32293" spans="2:9">
      <c r="B32293" s="1"/>
      <c r="C32293" s="29"/>
      <c r="D32293" s="27"/>
      <c r="E32293" s="27"/>
      <c r="F32293" s="27"/>
      <c r="G32293" s="1"/>
      <c r="H32293" s="1"/>
      <c r="I32293" s="1"/>
    </row>
    <row r="32294" spans="2:9">
      <c r="B32294" s="1"/>
      <c r="C32294" s="29"/>
      <c r="D32294" s="27"/>
      <c r="E32294" s="27"/>
      <c r="F32294" s="27"/>
      <c r="G32294" s="1"/>
      <c r="H32294" s="1"/>
      <c r="I32294" s="1"/>
    </row>
    <row r="32295" spans="2:9">
      <c r="B32295" s="1"/>
      <c r="C32295" s="29"/>
      <c r="D32295" s="27"/>
      <c r="E32295" s="27"/>
      <c r="F32295" s="27"/>
      <c r="G32295" s="1"/>
      <c r="H32295" s="1"/>
      <c r="I32295" s="1"/>
    </row>
    <row r="32296" spans="2:9">
      <c r="B32296" s="1"/>
      <c r="C32296" s="29"/>
      <c r="D32296" s="27"/>
      <c r="E32296" s="27"/>
      <c r="F32296" s="27"/>
      <c r="G32296" s="1"/>
      <c r="H32296" s="1"/>
      <c r="I32296" s="1"/>
    </row>
    <row r="32297" spans="2:9">
      <c r="B32297" s="1"/>
      <c r="C32297" s="29"/>
      <c r="D32297" s="27"/>
      <c r="E32297" s="27"/>
      <c r="F32297" s="27"/>
      <c r="G32297" s="1"/>
      <c r="H32297" s="1"/>
      <c r="I32297" s="1"/>
    </row>
    <row r="32298" spans="2:9">
      <c r="B32298" s="1"/>
      <c r="C32298" s="29"/>
      <c r="D32298" s="27"/>
      <c r="E32298" s="27"/>
      <c r="F32298" s="27"/>
      <c r="G32298" s="1"/>
      <c r="H32298" s="1"/>
      <c r="I32298" s="1"/>
    </row>
    <row r="32299" spans="2:9">
      <c r="B32299" s="1"/>
      <c r="C32299" s="29"/>
      <c r="D32299" s="27"/>
      <c r="E32299" s="27"/>
      <c r="F32299" s="27"/>
      <c r="G32299" s="1"/>
      <c r="H32299" s="1"/>
      <c r="I32299" s="1"/>
    </row>
    <row r="32300" spans="2:9">
      <c r="B32300" s="1"/>
      <c r="C32300" s="29"/>
      <c r="D32300" s="27"/>
      <c r="E32300" s="27"/>
      <c r="F32300" s="27"/>
      <c r="G32300" s="1"/>
      <c r="H32300" s="1"/>
      <c r="I32300" s="1"/>
    </row>
    <row r="32301" spans="2:9">
      <c r="B32301" s="1"/>
      <c r="C32301" s="29"/>
      <c r="D32301" s="27"/>
      <c r="E32301" s="27"/>
      <c r="F32301" s="27"/>
      <c r="G32301" s="1"/>
      <c r="H32301" s="1"/>
      <c r="I32301" s="1"/>
    </row>
    <row r="32302" spans="2:9">
      <c r="B32302" s="1"/>
      <c r="C32302" s="29"/>
      <c r="D32302" s="27"/>
      <c r="E32302" s="27"/>
      <c r="F32302" s="27"/>
      <c r="G32302" s="1"/>
      <c r="H32302" s="1"/>
      <c r="I32302" s="1"/>
    </row>
    <row r="32303" spans="2:9">
      <c r="B32303" s="1"/>
      <c r="C32303" s="29"/>
      <c r="D32303" s="27"/>
      <c r="E32303" s="27"/>
      <c r="F32303" s="27"/>
      <c r="G32303" s="1"/>
      <c r="H32303" s="1"/>
      <c r="I32303" s="1"/>
    </row>
    <row r="32304" spans="2:9">
      <c r="B32304" s="1"/>
      <c r="C32304" s="29"/>
      <c r="D32304" s="27"/>
      <c r="E32304" s="27"/>
      <c r="F32304" s="27"/>
      <c r="G32304" s="1"/>
      <c r="H32304" s="1"/>
      <c r="I32304" s="1"/>
    </row>
    <row r="32305" spans="2:9">
      <c r="B32305" s="1"/>
      <c r="C32305" s="29"/>
      <c r="D32305" s="27"/>
      <c r="E32305" s="27"/>
      <c r="F32305" s="27"/>
      <c r="G32305" s="1"/>
      <c r="H32305" s="1"/>
      <c r="I32305" s="1"/>
    </row>
    <row r="32306" spans="2:9">
      <c r="B32306" s="1"/>
      <c r="C32306" s="29"/>
      <c r="D32306" s="27"/>
      <c r="E32306" s="27"/>
      <c r="F32306" s="27"/>
      <c r="G32306" s="1"/>
      <c r="H32306" s="1"/>
      <c r="I32306" s="1"/>
    </row>
    <row r="32307" spans="2:9">
      <c r="B32307" s="1"/>
      <c r="C32307" s="29"/>
      <c r="D32307" s="27"/>
      <c r="E32307" s="27"/>
      <c r="F32307" s="27"/>
      <c r="G32307" s="1"/>
      <c r="H32307" s="1"/>
      <c r="I32307" s="1"/>
    </row>
    <row r="32308" spans="2:9">
      <c r="B32308" s="1"/>
      <c r="C32308" s="29"/>
      <c r="D32308" s="27"/>
      <c r="E32308" s="27"/>
      <c r="F32308" s="27"/>
      <c r="G32308" s="1"/>
      <c r="H32308" s="1"/>
      <c r="I32308" s="1"/>
    </row>
    <row r="32309" spans="2:9">
      <c r="B32309" s="1"/>
      <c r="C32309" s="29"/>
      <c r="D32309" s="27"/>
      <c r="E32309" s="27"/>
      <c r="F32309" s="27"/>
      <c r="G32309" s="1"/>
      <c r="H32309" s="1"/>
      <c r="I32309" s="1"/>
    </row>
    <row r="32310" spans="2:9">
      <c r="B32310" s="1"/>
      <c r="C32310" s="29"/>
      <c r="D32310" s="27"/>
      <c r="E32310" s="27"/>
      <c r="F32310" s="27"/>
      <c r="G32310" s="1"/>
      <c r="H32310" s="1"/>
      <c r="I32310" s="1"/>
    </row>
    <row r="32311" spans="2:9">
      <c r="B32311" s="1"/>
      <c r="C32311" s="29"/>
      <c r="D32311" s="27"/>
      <c r="E32311" s="27"/>
      <c r="F32311" s="27"/>
      <c r="G32311" s="1"/>
      <c r="H32311" s="1"/>
      <c r="I32311" s="1"/>
    </row>
    <row r="32312" spans="2:9">
      <c r="B32312" s="1"/>
      <c r="C32312" s="29"/>
      <c r="D32312" s="27"/>
      <c r="E32312" s="27"/>
      <c r="F32312" s="27"/>
      <c r="G32312" s="1"/>
      <c r="H32312" s="1"/>
      <c r="I32312" s="1"/>
    </row>
    <row r="32313" spans="2:9">
      <c r="B32313" s="1"/>
      <c r="C32313" s="29"/>
      <c r="D32313" s="27"/>
      <c r="E32313" s="27"/>
      <c r="F32313" s="27"/>
      <c r="G32313" s="1"/>
      <c r="H32313" s="1"/>
      <c r="I32313" s="1"/>
    </row>
    <row r="32314" spans="2:9">
      <c r="B32314" s="1"/>
      <c r="C32314" s="29"/>
      <c r="D32314" s="27"/>
      <c r="E32314" s="27"/>
      <c r="F32314" s="27"/>
      <c r="G32314" s="1"/>
      <c r="H32314" s="1"/>
      <c r="I32314" s="1"/>
    </row>
    <row r="32315" spans="2:9">
      <c r="B32315" s="1"/>
      <c r="C32315" s="29"/>
      <c r="D32315" s="27"/>
      <c r="E32315" s="27"/>
      <c r="F32315" s="27"/>
      <c r="G32315" s="1"/>
      <c r="H32315" s="1"/>
      <c r="I32315" s="1"/>
    </row>
    <row r="32316" spans="2:9">
      <c r="B32316" s="1"/>
      <c r="C32316" s="29"/>
      <c r="D32316" s="27"/>
      <c r="E32316" s="27"/>
      <c r="F32316" s="27"/>
      <c r="G32316" s="1"/>
      <c r="H32316" s="1"/>
      <c r="I32316" s="1"/>
    </row>
    <row r="32317" spans="2:9">
      <c r="B32317" s="1"/>
      <c r="C32317" s="29"/>
      <c r="D32317" s="27"/>
      <c r="E32317" s="27"/>
      <c r="F32317" s="27"/>
      <c r="G32317" s="1"/>
      <c r="H32317" s="1"/>
      <c r="I32317" s="1"/>
    </row>
    <row r="32318" spans="2:9">
      <c r="B32318" s="1"/>
      <c r="C32318" s="29"/>
      <c r="D32318" s="27"/>
      <c r="E32318" s="27"/>
      <c r="F32318" s="27"/>
      <c r="G32318" s="1"/>
      <c r="H32318" s="1"/>
      <c r="I32318" s="1"/>
    </row>
    <row r="32319" spans="2:9">
      <c r="B32319" s="1"/>
      <c r="C32319" s="29"/>
      <c r="D32319" s="27"/>
      <c r="E32319" s="27"/>
      <c r="F32319" s="27"/>
      <c r="G32319" s="1"/>
      <c r="H32319" s="1"/>
      <c r="I32319" s="1"/>
    </row>
    <row r="32320" spans="2:9">
      <c r="B32320" s="1"/>
      <c r="C32320" s="29"/>
      <c r="D32320" s="27"/>
      <c r="E32320" s="27"/>
      <c r="F32320" s="27"/>
      <c r="G32320" s="1"/>
      <c r="H32320" s="1"/>
      <c r="I32320" s="1"/>
    </row>
    <row r="32321" spans="2:9">
      <c r="B32321" s="1"/>
      <c r="C32321" s="29"/>
      <c r="D32321" s="27"/>
      <c r="E32321" s="27"/>
      <c r="F32321" s="27"/>
      <c r="G32321" s="1"/>
      <c r="H32321" s="1"/>
      <c r="I32321" s="1"/>
    </row>
    <row r="32322" spans="2:9">
      <c r="B32322" s="1"/>
      <c r="C32322" s="29"/>
      <c r="D32322" s="27"/>
      <c r="E32322" s="27"/>
      <c r="F32322" s="27"/>
      <c r="G32322" s="1"/>
      <c r="H32322" s="1"/>
      <c r="I32322" s="1"/>
    </row>
    <row r="32323" spans="2:9">
      <c r="B32323" s="1"/>
      <c r="C32323" s="29"/>
      <c r="D32323" s="27"/>
      <c r="E32323" s="27"/>
      <c r="F32323" s="27"/>
      <c r="G32323" s="1"/>
      <c r="H32323" s="1"/>
      <c r="I32323" s="1"/>
    </row>
    <row r="32324" spans="2:9">
      <c r="B32324" s="1"/>
      <c r="C32324" s="29"/>
      <c r="D32324" s="27"/>
      <c r="E32324" s="27"/>
      <c r="F32324" s="27"/>
      <c r="G32324" s="1"/>
      <c r="H32324" s="1"/>
      <c r="I32324" s="1"/>
    </row>
    <row r="32325" spans="2:9">
      <c r="B32325" s="1"/>
      <c r="C32325" s="29"/>
      <c r="D32325" s="27"/>
      <c r="E32325" s="27"/>
      <c r="F32325" s="27"/>
      <c r="G32325" s="1"/>
      <c r="H32325" s="1"/>
      <c r="I32325" s="1"/>
    </row>
    <row r="32326" spans="2:9">
      <c r="B32326" s="1"/>
      <c r="C32326" s="29"/>
      <c r="D32326" s="27"/>
      <c r="E32326" s="27"/>
      <c r="F32326" s="27"/>
      <c r="G32326" s="1"/>
      <c r="H32326" s="1"/>
      <c r="I32326" s="1"/>
    </row>
    <row r="32327" spans="2:9">
      <c r="B32327" s="1"/>
      <c r="C32327" s="29"/>
      <c r="D32327" s="27"/>
      <c r="E32327" s="27"/>
      <c r="F32327" s="27"/>
      <c r="G32327" s="1"/>
      <c r="H32327" s="1"/>
      <c r="I32327" s="1"/>
    </row>
    <row r="32328" spans="2:9">
      <c r="B32328" s="1"/>
      <c r="C32328" s="29"/>
      <c r="D32328" s="27"/>
      <c r="E32328" s="27"/>
      <c r="F32328" s="27"/>
      <c r="G32328" s="1"/>
      <c r="H32328" s="1"/>
      <c r="I32328" s="1"/>
    </row>
    <row r="32329" spans="2:9">
      <c r="B32329" s="1"/>
      <c r="C32329" s="29"/>
      <c r="D32329" s="27"/>
      <c r="E32329" s="27"/>
      <c r="F32329" s="27"/>
      <c r="G32329" s="1"/>
      <c r="H32329" s="1"/>
      <c r="I32329" s="1"/>
    </row>
    <row r="32330" spans="2:9">
      <c r="B32330" s="1"/>
      <c r="C32330" s="29"/>
      <c r="D32330" s="27"/>
      <c r="E32330" s="27"/>
      <c r="F32330" s="27"/>
      <c r="G32330" s="1"/>
      <c r="H32330" s="1"/>
      <c r="I32330" s="1"/>
    </row>
    <row r="32331" spans="2:9">
      <c r="B32331" s="1"/>
      <c r="C32331" s="29"/>
      <c r="D32331" s="27"/>
      <c r="E32331" s="27"/>
      <c r="F32331" s="27"/>
      <c r="G32331" s="1"/>
      <c r="H32331" s="1"/>
      <c r="I32331" s="1"/>
    </row>
    <row r="32332" spans="2:9">
      <c r="B32332" s="1"/>
      <c r="C32332" s="29"/>
      <c r="D32332" s="27"/>
      <c r="E32332" s="27"/>
      <c r="F32332" s="27"/>
      <c r="G32332" s="1"/>
      <c r="H32332" s="1"/>
      <c r="I32332" s="1"/>
    </row>
    <row r="32333" spans="2:9">
      <c r="B32333" s="1"/>
      <c r="C32333" s="29"/>
      <c r="D32333" s="27"/>
      <c r="E32333" s="27"/>
      <c r="F32333" s="27"/>
      <c r="G32333" s="1"/>
      <c r="H32333" s="1"/>
      <c r="I32333" s="1"/>
    </row>
    <row r="32334" spans="2:9">
      <c r="B32334" s="1"/>
      <c r="C32334" s="29"/>
      <c r="D32334" s="27"/>
      <c r="E32334" s="27"/>
      <c r="F32334" s="27"/>
      <c r="G32334" s="1"/>
      <c r="H32334" s="1"/>
      <c r="I32334" s="1"/>
    </row>
    <row r="32335" spans="2:9">
      <c r="B32335" s="1"/>
      <c r="C32335" s="29"/>
      <c r="D32335" s="27"/>
      <c r="E32335" s="27"/>
      <c r="F32335" s="27"/>
      <c r="G32335" s="1"/>
      <c r="H32335" s="1"/>
      <c r="I32335" s="1"/>
    </row>
    <row r="32336" spans="2:9">
      <c r="B32336" s="1"/>
      <c r="C32336" s="29"/>
      <c r="D32336" s="27"/>
      <c r="E32336" s="27"/>
      <c r="F32336" s="27"/>
      <c r="G32336" s="1"/>
      <c r="H32336" s="1"/>
      <c r="I32336" s="1"/>
    </row>
    <row r="32337" spans="2:9">
      <c r="B32337" s="1"/>
      <c r="C32337" s="29"/>
      <c r="D32337" s="27"/>
      <c r="E32337" s="27"/>
      <c r="F32337" s="27"/>
      <c r="G32337" s="1"/>
      <c r="H32337" s="1"/>
      <c r="I32337" s="1"/>
    </row>
    <row r="32338" spans="2:9">
      <c r="B32338" s="1"/>
      <c r="C32338" s="29"/>
      <c r="D32338" s="27"/>
      <c r="E32338" s="27"/>
      <c r="F32338" s="27"/>
      <c r="G32338" s="1"/>
      <c r="H32338" s="1"/>
      <c r="I32338" s="1"/>
    </row>
    <row r="32339" spans="2:9">
      <c r="B32339" s="1"/>
      <c r="C32339" s="29"/>
      <c r="D32339" s="27"/>
      <c r="E32339" s="27"/>
      <c r="F32339" s="27"/>
      <c r="G32339" s="1"/>
      <c r="H32339" s="1"/>
      <c r="I32339" s="1"/>
    </row>
    <row r="32340" spans="2:9">
      <c r="B32340" s="1"/>
      <c r="C32340" s="29"/>
      <c r="D32340" s="27"/>
      <c r="E32340" s="27"/>
      <c r="F32340" s="27"/>
      <c r="G32340" s="1"/>
      <c r="H32340" s="1"/>
      <c r="I32340" s="1"/>
    </row>
    <row r="32341" spans="2:9">
      <c r="B32341" s="1"/>
      <c r="C32341" s="29"/>
      <c r="D32341" s="27"/>
      <c r="E32341" s="27"/>
      <c r="F32341" s="27"/>
      <c r="G32341" s="1"/>
      <c r="H32341" s="1"/>
      <c r="I32341" s="1"/>
    </row>
    <row r="32342" spans="2:9">
      <c r="B32342" s="1"/>
      <c r="C32342" s="29"/>
      <c r="D32342" s="27"/>
      <c r="E32342" s="27"/>
      <c r="F32342" s="27"/>
      <c r="G32342" s="1"/>
      <c r="H32342" s="1"/>
      <c r="I32342" s="1"/>
    </row>
    <row r="32343" spans="2:9">
      <c r="B32343" s="1"/>
      <c r="C32343" s="29"/>
      <c r="D32343" s="27"/>
      <c r="E32343" s="27"/>
      <c r="F32343" s="27"/>
      <c r="G32343" s="1"/>
      <c r="H32343" s="1"/>
      <c r="I32343" s="1"/>
    </row>
    <row r="32344" spans="2:9">
      <c r="B32344" s="1"/>
      <c r="C32344" s="29"/>
      <c r="D32344" s="27"/>
      <c r="E32344" s="27"/>
      <c r="F32344" s="27"/>
      <c r="G32344" s="1"/>
      <c r="H32344" s="1"/>
      <c r="I32344" s="1"/>
    </row>
    <row r="32345" spans="2:9">
      <c r="B32345" s="1"/>
      <c r="C32345" s="29"/>
      <c r="D32345" s="27"/>
      <c r="E32345" s="27"/>
      <c r="F32345" s="27"/>
      <c r="G32345" s="1"/>
      <c r="H32345" s="1"/>
      <c r="I32345" s="1"/>
    </row>
    <row r="32346" spans="2:9">
      <c r="B32346" s="1"/>
      <c r="C32346" s="29"/>
      <c r="D32346" s="27"/>
      <c r="E32346" s="27"/>
      <c r="F32346" s="27"/>
      <c r="G32346" s="1"/>
      <c r="H32346" s="1"/>
      <c r="I32346" s="1"/>
    </row>
    <row r="32347" spans="2:9">
      <c r="B32347" s="1"/>
      <c r="C32347" s="29"/>
      <c r="D32347" s="27"/>
      <c r="E32347" s="27"/>
      <c r="F32347" s="27"/>
      <c r="G32347" s="1"/>
      <c r="H32347" s="1"/>
      <c r="I32347" s="1"/>
    </row>
    <row r="32348" spans="2:9">
      <c r="B32348" s="1"/>
      <c r="C32348" s="29"/>
      <c r="D32348" s="27"/>
      <c r="E32348" s="27"/>
      <c r="F32348" s="27"/>
      <c r="G32348" s="1"/>
      <c r="H32348" s="1"/>
      <c r="I32348" s="1"/>
    </row>
    <row r="32349" spans="2:9">
      <c r="B32349" s="1"/>
      <c r="C32349" s="29"/>
      <c r="D32349" s="27"/>
      <c r="E32349" s="27"/>
      <c r="F32349" s="27"/>
      <c r="G32349" s="1"/>
      <c r="H32349" s="1"/>
      <c r="I32349" s="1"/>
    </row>
    <row r="32350" spans="2:9">
      <c r="B32350" s="1"/>
      <c r="C32350" s="29"/>
      <c r="D32350" s="27"/>
      <c r="E32350" s="27"/>
      <c r="F32350" s="27"/>
      <c r="G32350" s="1"/>
      <c r="H32350" s="1"/>
      <c r="I32350" s="1"/>
    </row>
    <row r="32351" spans="2:9">
      <c r="B32351" s="1"/>
      <c r="C32351" s="29"/>
      <c r="D32351" s="27"/>
      <c r="E32351" s="27"/>
      <c r="F32351" s="27"/>
      <c r="G32351" s="1"/>
      <c r="H32351" s="1"/>
      <c r="I32351" s="1"/>
    </row>
    <row r="32352" spans="2:9">
      <c r="B32352" s="1"/>
      <c r="C32352" s="29"/>
      <c r="D32352" s="27"/>
      <c r="E32352" s="27"/>
      <c r="F32352" s="27"/>
      <c r="G32352" s="1"/>
      <c r="H32352" s="1"/>
      <c r="I32352" s="1"/>
    </row>
    <row r="32353" spans="2:9">
      <c r="B32353" s="1"/>
      <c r="C32353" s="29"/>
      <c r="D32353" s="27"/>
      <c r="E32353" s="27"/>
      <c r="F32353" s="27"/>
      <c r="G32353" s="1"/>
      <c r="H32353" s="1"/>
      <c r="I32353" s="1"/>
    </row>
    <row r="32354" spans="2:9">
      <c r="B32354" s="1"/>
      <c r="C32354" s="29"/>
      <c r="D32354" s="27"/>
      <c r="E32354" s="27"/>
      <c r="F32354" s="27"/>
      <c r="G32354" s="1"/>
      <c r="H32354" s="1"/>
      <c r="I32354" s="1"/>
    </row>
    <row r="32355" spans="2:9">
      <c r="B32355" s="1"/>
      <c r="C32355" s="29"/>
      <c r="D32355" s="27"/>
      <c r="E32355" s="27"/>
      <c r="F32355" s="27"/>
      <c r="G32355" s="1"/>
      <c r="H32355" s="1"/>
      <c r="I32355" s="1"/>
    </row>
    <row r="32356" spans="2:9">
      <c r="B32356" s="1"/>
      <c r="C32356" s="29"/>
      <c r="D32356" s="27"/>
      <c r="E32356" s="27"/>
      <c r="F32356" s="27"/>
      <c r="G32356" s="1"/>
      <c r="H32356" s="1"/>
      <c r="I32356" s="1"/>
    </row>
    <row r="32357" spans="2:9">
      <c r="B32357" s="1"/>
      <c r="C32357" s="29"/>
      <c r="D32357" s="27"/>
      <c r="E32357" s="27"/>
      <c r="F32357" s="27"/>
      <c r="G32357" s="1"/>
      <c r="H32357" s="1"/>
      <c r="I32357" s="1"/>
    </row>
    <row r="32358" spans="2:9">
      <c r="B32358" s="1"/>
      <c r="C32358" s="29"/>
      <c r="D32358" s="27"/>
      <c r="E32358" s="27"/>
      <c r="F32358" s="27"/>
      <c r="G32358" s="1"/>
      <c r="H32358" s="1"/>
      <c r="I32358" s="1"/>
    </row>
    <row r="32359" spans="2:9">
      <c r="B32359" s="1"/>
      <c r="C32359" s="29"/>
      <c r="D32359" s="27"/>
      <c r="E32359" s="27"/>
      <c r="F32359" s="27"/>
      <c r="G32359" s="1"/>
      <c r="H32359" s="1"/>
      <c r="I32359" s="1"/>
    </row>
    <row r="32360" spans="2:9">
      <c r="B32360" s="1"/>
      <c r="C32360" s="29"/>
      <c r="D32360" s="27"/>
      <c r="E32360" s="27"/>
      <c r="F32360" s="27"/>
      <c r="G32360" s="1"/>
      <c r="H32360" s="1"/>
      <c r="I32360" s="1"/>
    </row>
    <row r="32361" spans="2:9">
      <c r="B32361" s="1"/>
      <c r="C32361" s="29"/>
      <c r="D32361" s="27"/>
      <c r="E32361" s="27"/>
      <c r="F32361" s="27"/>
      <c r="G32361" s="1"/>
      <c r="H32361" s="1"/>
      <c r="I32361" s="1"/>
    </row>
    <row r="32362" spans="2:9">
      <c r="B32362" s="1"/>
      <c r="C32362" s="29"/>
      <c r="D32362" s="27"/>
      <c r="E32362" s="27"/>
      <c r="F32362" s="27"/>
      <c r="G32362" s="1"/>
      <c r="H32362" s="1"/>
      <c r="I32362" s="1"/>
    </row>
    <row r="32363" spans="2:9">
      <c r="B32363" s="1"/>
      <c r="C32363" s="29"/>
      <c r="D32363" s="27"/>
      <c r="E32363" s="27"/>
      <c r="F32363" s="27"/>
      <c r="G32363" s="1"/>
      <c r="H32363" s="1"/>
      <c r="I32363" s="1"/>
    </row>
    <row r="32364" spans="2:9">
      <c r="B32364" s="1"/>
      <c r="C32364" s="29"/>
      <c r="D32364" s="27"/>
      <c r="E32364" s="27"/>
      <c r="F32364" s="27"/>
      <c r="G32364" s="1"/>
      <c r="H32364" s="1"/>
      <c r="I32364" s="1"/>
    </row>
    <row r="32365" spans="2:9">
      <c r="B32365" s="1"/>
      <c r="C32365" s="29"/>
      <c r="D32365" s="27"/>
      <c r="E32365" s="27"/>
      <c r="F32365" s="27"/>
      <c r="G32365" s="1"/>
      <c r="H32365" s="1"/>
      <c r="I32365" s="1"/>
    </row>
    <row r="32366" spans="2:9">
      <c r="B32366" s="1"/>
      <c r="C32366" s="29"/>
      <c r="D32366" s="27"/>
      <c r="E32366" s="27"/>
      <c r="F32366" s="27"/>
      <c r="G32366" s="1"/>
      <c r="H32366" s="1"/>
      <c r="I32366" s="1"/>
    </row>
    <row r="32367" spans="2:9">
      <c r="B32367" s="1"/>
      <c r="C32367" s="29"/>
      <c r="D32367" s="27"/>
      <c r="E32367" s="27"/>
      <c r="F32367" s="27"/>
      <c r="G32367" s="1"/>
      <c r="H32367" s="1"/>
      <c r="I32367" s="1"/>
    </row>
    <row r="32368" spans="2:9">
      <c r="B32368" s="1"/>
      <c r="C32368" s="29"/>
      <c r="D32368" s="27"/>
      <c r="E32368" s="27"/>
      <c r="F32368" s="27"/>
      <c r="G32368" s="1"/>
      <c r="H32368" s="1"/>
      <c r="I32368" s="1"/>
    </row>
    <row r="32369" spans="2:9">
      <c r="B32369" s="1"/>
      <c r="C32369" s="29"/>
      <c r="D32369" s="27"/>
      <c r="E32369" s="27"/>
      <c r="F32369" s="27"/>
      <c r="G32369" s="1"/>
      <c r="H32369" s="1"/>
      <c r="I32369" s="1"/>
    </row>
    <row r="32370" spans="2:9">
      <c r="B32370" s="1"/>
      <c r="C32370" s="29"/>
      <c r="D32370" s="27"/>
      <c r="E32370" s="27"/>
      <c r="F32370" s="27"/>
      <c r="G32370" s="1"/>
      <c r="H32370" s="1"/>
      <c r="I32370" s="1"/>
    </row>
    <row r="32371" spans="2:9">
      <c r="B32371" s="1"/>
      <c r="C32371" s="29"/>
      <c r="D32371" s="27"/>
      <c r="E32371" s="27"/>
      <c r="F32371" s="27"/>
      <c r="G32371" s="1"/>
      <c r="H32371" s="1"/>
      <c r="I32371" s="1"/>
    </row>
    <row r="32372" spans="2:9">
      <c r="B32372" s="1"/>
      <c r="C32372" s="29"/>
      <c r="D32372" s="27"/>
      <c r="E32372" s="27"/>
      <c r="F32372" s="27"/>
      <c r="G32372" s="1"/>
      <c r="H32372" s="1"/>
      <c r="I32372" s="1"/>
    </row>
    <row r="32373" spans="2:9">
      <c r="B32373" s="1"/>
      <c r="C32373" s="29"/>
      <c r="D32373" s="27"/>
      <c r="E32373" s="27"/>
      <c r="F32373" s="27"/>
      <c r="G32373" s="1"/>
      <c r="H32373" s="1"/>
      <c r="I32373" s="1"/>
    </row>
    <row r="32374" spans="2:9">
      <c r="B32374" s="1"/>
      <c r="C32374" s="29"/>
      <c r="D32374" s="27"/>
      <c r="E32374" s="27"/>
      <c r="F32374" s="27"/>
      <c r="G32374" s="1"/>
      <c r="H32374" s="1"/>
      <c r="I32374" s="1"/>
    </row>
    <row r="32375" spans="2:9">
      <c r="B32375" s="1"/>
      <c r="C32375" s="29"/>
      <c r="D32375" s="27"/>
      <c r="E32375" s="27"/>
      <c r="F32375" s="27"/>
      <c r="G32375" s="1"/>
      <c r="H32375" s="1"/>
      <c r="I32375" s="1"/>
    </row>
    <row r="32376" spans="2:9">
      <c r="B32376" s="1"/>
      <c r="C32376" s="29"/>
      <c r="D32376" s="27"/>
      <c r="E32376" s="27"/>
      <c r="F32376" s="27"/>
      <c r="G32376" s="1"/>
      <c r="H32376" s="1"/>
      <c r="I32376" s="1"/>
    </row>
    <row r="32377" spans="2:9">
      <c r="B32377" s="1"/>
      <c r="C32377" s="29"/>
      <c r="D32377" s="27"/>
      <c r="E32377" s="27"/>
      <c r="F32377" s="27"/>
      <c r="G32377" s="1"/>
      <c r="H32377" s="1"/>
      <c r="I32377" s="1"/>
    </row>
    <row r="32378" spans="2:9">
      <c r="B32378" s="1"/>
      <c r="C32378" s="29"/>
      <c r="D32378" s="27"/>
      <c r="E32378" s="27"/>
      <c r="F32378" s="27"/>
      <c r="G32378" s="1"/>
      <c r="H32378" s="1"/>
      <c r="I32378" s="1"/>
    </row>
    <row r="32379" spans="2:9">
      <c r="B32379" s="1"/>
      <c r="C32379" s="29"/>
      <c r="D32379" s="27"/>
      <c r="E32379" s="27"/>
      <c r="F32379" s="27"/>
      <c r="G32379" s="1"/>
      <c r="H32379" s="1"/>
      <c r="I32379" s="1"/>
    </row>
    <row r="32380" spans="2:9">
      <c r="B32380" s="1"/>
      <c r="C32380" s="29"/>
      <c r="D32380" s="27"/>
      <c r="E32380" s="27"/>
      <c r="F32380" s="27"/>
      <c r="G32380" s="1"/>
      <c r="H32380" s="1"/>
      <c r="I32380" s="1"/>
    </row>
    <row r="32381" spans="2:9">
      <c r="B32381" s="1"/>
      <c r="C32381" s="29"/>
      <c r="D32381" s="27"/>
      <c r="E32381" s="27"/>
      <c r="F32381" s="27"/>
      <c r="G32381" s="1"/>
      <c r="H32381" s="1"/>
      <c r="I32381" s="1"/>
    </row>
    <row r="32382" spans="2:9">
      <c r="B32382" s="1"/>
      <c r="C32382" s="29"/>
      <c r="D32382" s="27"/>
      <c r="E32382" s="27"/>
      <c r="F32382" s="27"/>
      <c r="G32382" s="1"/>
      <c r="H32382" s="1"/>
      <c r="I32382" s="1"/>
    </row>
    <row r="32383" spans="2:9">
      <c r="B32383" s="1"/>
      <c r="C32383" s="29"/>
      <c r="D32383" s="27"/>
      <c r="E32383" s="27"/>
      <c r="F32383" s="27"/>
      <c r="G32383" s="1"/>
      <c r="H32383" s="1"/>
      <c r="I32383" s="1"/>
    </row>
    <row r="32384" spans="2:9">
      <c r="B32384" s="1"/>
      <c r="C32384" s="29"/>
      <c r="D32384" s="27"/>
      <c r="E32384" s="27"/>
      <c r="F32384" s="27"/>
      <c r="G32384" s="1"/>
      <c r="H32384" s="1"/>
      <c r="I32384" s="1"/>
    </row>
    <row r="32385" spans="2:9">
      <c r="B32385" s="1"/>
      <c r="C32385" s="29"/>
      <c r="D32385" s="27"/>
      <c r="E32385" s="27"/>
      <c r="F32385" s="27"/>
      <c r="G32385" s="1"/>
      <c r="H32385" s="1"/>
      <c r="I32385" s="1"/>
    </row>
    <row r="32386" spans="2:9">
      <c r="B32386" s="1"/>
      <c r="C32386" s="29"/>
      <c r="D32386" s="27"/>
      <c r="E32386" s="27"/>
      <c r="F32386" s="27"/>
      <c r="G32386" s="1"/>
      <c r="H32386" s="1"/>
      <c r="I32386" s="1"/>
    </row>
    <row r="32387" spans="2:9">
      <c r="B32387" s="1"/>
      <c r="C32387" s="29"/>
      <c r="D32387" s="27"/>
      <c r="E32387" s="27"/>
      <c r="F32387" s="27"/>
      <c r="G32387" s="1"/>
      <c r="H32387" s="1"/>
      <c r="I32387" s="1"/>
    </row>
    <row r="32388" spans="2:9">
      <c r="B32388" s="1"/>
      <c r="C32388" s="29"/>
      <c r="D32388" s="27"/>
      <c r="E32388" s="27"/>
      <c r="F32388" s="27"/>
      <c r="G32388" s="1"/>
      <c r="H32388" s="1"/>
      <c r="I32388" s="1"/>
    </row>
    <row r="32389" spans="2:9">
      <c r="B32389" s="1"/>
      <c r="C32389" s="29"/>
      <c r="D32389" s="27"/>
      <c r="E32389" s="27"/>
      <c r="F32389" s="27"/>
      <c r="G32389" s="1"/>
      <c r="H32389" s="1"/>
      <c r="I32389" s="1"/>
    </row>
    <row r="32390" spans="2:9">
      <c r="B32390" s="1"/>
      <c r="C32390" s="29"/>
      <c r="D32390" s="27"/>
      <c r="E32390" s="27"/>
      <c r="F32390" s="27"/>
      <c r="G32390" s="1"/>
      <c r="H32390" s="1"/>
      <c r="I32390" s="1"/>
    </row>
    <row r="32391" spans="2:9">
      <c r="B32391" s="1"/>
      <c r="C32391" s="29"/>
      <c r="D32391" s="27"/>
      <c r="E32391" s="27"/>
      <c r="F32391" s="27"/>
      <c r="G32391" s="1"/>
      <c r="H32391" s="1"/>
      <c r="I32391" s="1"/>
    </row>
    <row r="32392" spans="2:9">
      <c r="B32392" s="1"/>
      <c r="C32392" s="29"/>
      <c r="D32392" s="27"/>
      <c r="E32392" s="27"/>
      <c r="F32392" s="27"/>
      <c r="G32392" s="1"/>
      <c r="H32392" s="1"/>
      <c r="I32392" s="1"/>
    </row>
    <row r="32393" spans="2:9">
      <c r="B32393" s="1"/>
      <c r="C32393" s="29"/>
      <c r="D32393" s="27"/>
      <c r="E32393" s="27"/>
      <c r="F32393" s="27"/>
      <c r="G32393" s="1"/>
      <c r="H32393" s="1"/>
      <c r="I32393" s="1"/>
    </row>
    <row r="32394" spans="2:9">
      <c r="B32394" s="1"/>
      <c r="C32394" s="29"/>
      <c r="D32394" s="27"/>
      <c r="E32394" s="27"/>
      <c r="F32394" s="27"/>
      <c r="G32394" s="1"/>
      <c r="H32394" s="1"/>
      <c r="I32394" s="1"/>
    </row>
    <row r="32395" spans="2:9">
      <c r="B32395" s="1"/>
      <c r="C32395" s="29"/>
      <c r="D32395" s="27"/>
      <c r="E32395" s="27"/>
      <c r="F32395" s="27"/>
      <c r="G32395" s="1"/>
      <c r="H32395" s="1"/>
      <c r="I32395" s="1"/>
    </row>
    <row r="32396" spans="2:9">
      <c r="B32396" s="1"/>
      <c r="C32396" s="29"/>
      <c r="D32396" s="27"/>
      <c r="E32396" s="27"/>
      <c r="F32396" s="27"/>
      <c r="G32396" s="1"/>
      <c r="H32396" s="1"/>
      <c r="I32396" s="1"/>
    </row>
    <row r="32397" spans="2:9">
      <c r="B32397" s="1"/>
      <c r="C32397" s="29"/>
      <c r="D32397" s="27"/>
      <c r="E32397" s="27"/>
      <c r="F32397" s="27"/>
      <c r="G32397" s="1"/>
      <c r="H32397" s="1"/>
      <c r="I32397" s="1"/>
    </row>
    <row r="32398" spans="2:9">
      <c r="B32398" s="1"/>
      <c r="C32398" s="29"/>
      <c r="D32398" s="27"/>
      <c r="E32398" s="27"/>
      <c r="F32398" s="27"/>
      <c r="G32398" s="1"/>
      <c r="H32398" s="1"/>
      <c r="I32398" s="1"/>
    </row>
    <row r="32399" spans="2:9">
      <c r="B32399" s="1"/>
      <c r="C32399" s="29"/>
      <c r="D32399" s="27"/>
      <c r="E32399" s="27"/>
      <c r="F32399" s="27"/>
      <c r="G32399" s="1"/>
      <c r="H32399" s="1"/>
      <c r="I32399" s="1"/>
    </row>
    <row r="32400" spans="2:9">
      <c r="B32400" s="1"/>
      <c r="C32400" s="29"/>
      <c r="D32400" s="27"/>
      <c r="E32400" s="27"/>
      <c r="F32400" s="27"/>
      <c r="G32400" s="1"/>
      <c r="H32400" s="1"/>
      <c r="I32400" s="1"/>
    </row>
    <row r="32401" spans="2:9">
      <c r="B32401" s="1"/>
      <c r="C32401" s="29"/>
      <c r="D32401" s="27"/>
      <c r="E32401" s="27"/>
      <c r="F32401" s="27"/>
      <c r="G32401" s="1"/>
      <c r="H32401" s="1"/>
      <c r="I32401" s="1"/>
    </row>
    <row r="32402" spans="2:9">
      <c r="B32402" s="1"/>
      <c r="C32402" s="29"/>
      <c r="D32402" s="27"/>
      <c r="E32402" s="27"/>
      <c r="F32402" s="27"/>
      <c r="G32402" s="1"/>
      <c r="H32402" s="1"/>
      <c r="I32402" s="1"/>
    </row>
    <row r="32403" spans="2:9">
      <c r="B32403" s="1"/>
      <c r="C32403" s="29"/>
      <c r="D32403" s="27"/>
      <c r="E32403" s="27"/>
      <c r="F32403" s="27"/>
      <c r="G32403" s="1"/>
      <c r="H32403" s="1"/>
      <c r="I32403" s="1"/>
    </row>
    <row r="32404" spans="2:9">
      <c r="B32404" s="1"/>
      <c r="C32404" s="29"/>
      <c r="D32404" s="27"/>
      <c r="E32404" s="27"/>
      <c r="F32404" s="27"/>
      <c r="G32404" s="1"/>
      <c r="H32404" s="1"/>
      <c r="I32404" s="1"/>
    </row>
    <row r="32405" spans="2:9">
      <c r="B32405" s="1"/>
      <c r="C32405" s="29"/>
      <c r="D32405" s="27"/>
      <c r="E32405" s="27"/>
      <c r="F32405" s="27"/>
      <c r="G32405" s="1"/>
      <c r="H32405" s="1"/>
      <c r="I32405" s="1"/>
    </row>
    <row r="32406" spans="2:9">
      <c r="B32406" s="1"/>
      <c r="C32406" s="29"/>
      <c r="D32406" s="27"/>
      <c r="E32406" s="27"/>
      <c r="F32406" s="27"/>
      <c r="G32406" s="1"/>
      <c r="H32406" s="1"/>
      <c r="I32406" s="1"/>
    </row>
    <row r="32407" spans="2:9">
      <c r="B32407" s="1"/>
      <c r="C32407" s="29"/>
      <c r="D32407" s="27"/>
      <c r="E32407" s="27"/>
      <c r="F32407" s="27"/>
      <c r="G32407" s="1"/>
      <c r="H32407" s="1"/>
      <c r="I32407" s="1"/>
    </row>
    <row r="32408" spans="2:9">
      <c r="B32408" s="1"/>
      <c r="C32408" s="29"/>
      <c r="D32408" s="27"/>
      <c r="E32408" s="27"/>
      <c r="F32408" s="27"/>
      <c r="G32408" s="1"/>
      <c r="H32408" s="1"/>
      <c r="I32408" s="1"/>
    </row>
    <row r="32409" spans="2:9">
      <c r="B32409" s="1"/>
      <c r="C32409" s="29"/>
      <c r="D32409" s="27"/>
      <c r="E32409" s="27"/>
      <c r="F32409" s="27"/>
      <c r="G32409" s="1"/>
      <c r="H32409" s="1"/>
      <c r="I32409" s="1"/>
    </row>
    <row r="32410" spans="2:9">
      <c r="B32410" s="1"/>
      <c r="C32410" s="29"/>
      <c r="D32410" s="27"/>
      <c r="E32410" s="27"/>
      <c r="F32410" s="27"/>
      <c r="G32410" s="1"/>
      <c r="H32410" s="1"/>
      <c r="I32410" s="1"/>
    </row>
    <row r="32411" spans="2:9">
      <c r="B32411" s="1"/>
      <c r="C32411" s="29"/>
      <c r="D32411" s="27"/>
      <c r="E32411" s="27"/>
      <c r="F32411" s="27"/>
      <c r="G32411" s="1"/>
      <c r="H32411" s="1"/>
      <c r="I32411" s="1"/>
    </row>
    <row r="32412" spans="2:9">
      <c r="B32412" s="1"/>
      <c r="C32412" s="29"/>
      <c r="D32412" s="27"/>
      <c r="E32412" s="27"/>
      <c r="F32412" s="27"/>
      <c r="G32412" s="1"/>
      <c r="H32412" s="1"/>
      <c r="I32412" s="1"/>
    </row>
    <row r="32413" spans="2:9">
      <c r="B32413" s="1"/>
      <c r="C32413" s="29"/>
      <c r="D32413" s="27"/>
      <c r="E32413" s="27"/>
      <c r="F32413" s="27"/>
      <c r="G32413" s="1"/>
      <c r="H32413" s="1"/>
      <c r="I32413" s="1"/>
    </row>
    <row r="32414" spans="2:9">
      <c r="B32414" s="1"/>
      <c r="C32414" s="29"/>
      <c r="D32414" s="27"/>
      <c r="E32414" s="27"/>
      <c r="F32414" s="27"/>
      <c r="G32414" s="1"/>
      <c r="H32414" s="1"/>
      <c r="I32414" s="1"/>
    </row>
    <row r="32415" spans="2:9">
      <c r="B32415" s="1"/>
      <c r="C32415" s="29"/>
      <c r="D32415" s="27"/>
      <c r="E32415" s="27"/>
      <c r="F32415" s="27"/>
      <c r="G32415" s="1"/>
      <c r="H32415" s="1"/>
      <c r="I32415" s="1"/>
    </row>
    <row r="32416" spans="2:9">
      <c r="B32416" s="1"/>
      <c r="C32416" s="29"/>
      <c r="D32416" s="27"/>
      <c r="E32416" s="27"/>
      <c r="F32416" s="27"/>
      <c r="G32416" s="1"/>
      <c r="H32416" s="1"/>
      <c r="I32416" s="1"/>
    </row>
    <row r="32417" spans="2:9">
      <c r="B32417" s="1"/>
      <c r="C32417" s="29"/>
      <c r="D32417" s="27"/>
      <c r="E32417" s="27"/>
      <c r="F32417" s="27"/>
      <c r="G32417" s="1"/>
      <c r="H32417" s="1"/>
      <c r="I32417" s="1"/>
    </row>
    <row r="32418" spans="2:9">
      <c r="B32418" s="1"/>
      <c r="C32418" s="29"/>
      <c r="D32418" s="27"/>
      <c r="E32418" s="27"/>
      <c r="F32418" s="27"/>
      <c r="G32418" s="1"/>
      <c r="H32418" s="1"/>
      <c r="I32418" s="1"/>
    </row>
    <row r="32419" spans="2:9">
      <c r="B32419" s="1"/>
      <c r="C32419" s="29"/>
      <c r="D32419" s="27"/>
      <c r="E32419" s="27"/>
      <c r="F32419" s="27"/>
      <c r="G32419" s="1"/>
      <c r="H32419" s="1"/>
      <c r="I32419" s="1"/>
    </row>
    <row r="32420" spans="2:9">
      <c r="B32420" s="1"/>
      <c r="C32420" s="29"/>
      <c r="D32420" s="27"/>
      <c r="E32420" s="27"/>
      <c r="F32420" s="27"/>
      <c r="G32420" s="1"/>
      <c r="H32420" s="1"/>
      <c r="I32420" s="1"/>
    </row>
    <row r="32421" spans="2:9">
      <c r="B32421" s="1"/>
      <c r="C32421" s="29"/>
      <c r="D32421" s="27"/>
      <c r="E32421" s="27"/>
      <c r="F32421" s="27"/>
      <c r="G32421" s="1"/>
      <c r="H32421" s="1"/>
      <c r="I32421" s="1"/>
    </row>
    <row r="32422" spans="2:9">
      <c r="B32422" s="1"/>
      <c r="C32422" s="29"/>
      <c r="D32422" s="27"/>
      <c r="E32422" s="27"/>
      <c r="F32422" s="27"/>
      <c r="G32422" s="1"/>
      <c r="H32422" s="1"/>
      <c r="I32422" s="1"/>
    </row>
    <row r="32423" spans="2:9">
      <c r="B32423" s="1"/>
      <c r="C32423" s="29"/>
      <c r="D32423" s="27"/>
      <c r="E32423" s="27"/>
      <c r="F32423" s="27"/>
      <c r="G32423" s="1"/>
      <c r="H32423" s="1"/>
      <c r="I32423" s="1"/>
    </row>
    <row r="32424" spans="2:9">
      <c r="B32424" s="1"/>
      <c r="C32424" s="29"/>
      <c r="D32424" s="27"/>
      <c r="E32424" s="27"/>
      <c r="F32424" s="27"/>
      <c r="G32424" s="1"/>
      <c r="H32424" s="1"/>
      <c r="I32424" s="1"/>
    </row>
    <row r="32425" spans="2:9">
      <c r="B32425" s="1"/>
      <c r="C32425" s="29"/>
      <c r="D32425" s="27"/>
      <c r="E32425" s="27"/>
      <c r="F32425" s="27"/>
      <c r="G32425" s="1"/>
      <c r="H32425" s="1"/>
      <c r="I32425" s="1"/>
    </row>
    <row r="32426" spans="2:9">
      <c r="B32426" s="1"/>
      <c r="C32426" s="29"/>
      <c r="D32426" s="27"/>
      <c r="E32426" s="27"/>
      <c r="F32426" s="27"/>
      <c r="G32426" s="1"/>
      <c r="H32426" s="1"/>
      <c r="I32426" s="1"/>
    </row>
    <row r="32427" spans="2:9">
      <c r="B32427" s="1"/>
      <c r="C32427" s="29"/>
      <c r="D32427" s="27"/>
      <c r="E32427" s="27"/>
      <c r="F32427" s="27"/>
      <c r="G32427" s="1"/>
      <c r="H32427" s="1"/>
      <c r="I32427" s="1"/>
    </row>
    <row r="32428" spans="2:9">
      <c r="B32428" s="1"/>
      <c r="C32428" s="29"/>
      <c r="D32428" s="27"/>
      <c r="E32428" s="27"/>
      <c r="F32428" s="27"/>
      <c r="G32428" s="1"/>
      <c r="H32428" s="1"/>
      <c r="I32428" s="1"/>
    </row>
    <row r="32429" spans="2:9">
      <c r="B32429" s="1"/>
      <c r="C32429" s="29"/>
      <c r="D32429" s="27"/>
      <c r="E32429" s="27"/>
      <c r="F32429" s="27"/>
      <c r="G32429" s="1"/>
      <c r="H32429" s="1"/>
      <c r="I32429" s="1"/>
    </row>
    <row r="32430" spans="2:9">
      <c r="B32430" s="1"/>
      <c r="C32430" s="29"/>
      <c r="D32430" s="27"/>
      <c r="E32430" s="27"/>
      <c r="F32430" s="27"/>
      <c r="G32430" s="1"/>
      <c r="H32430" s="1"/>
      <c r="I32430" s="1"/>
    </row>
    <row r="32431" spans="2:9">
      <c r="B32431" s="1"/>
      <c r="C32431" s="29"/>
      <c r="D32431" s="27"/>
      <c r="E32431" s="27"/>
      <c r="F32431" s="27"/>
      <c r="G32431" s="1"/>
      <c r="H32431" s="1"/>
      <c r="I32431" s="1"/>
    </row>
    <row r="32432" spans="2:9">
      <c r="B32432" s="1"/>
      <c r="C32432" s="29"/>
      <c r="D32432" s="27"/>
      <c r="E32432" s="27"/>
      <c r="F32432" s="27"/>
      <c r="G32432" s="1"/>
      <c r="H32432" s="1"/>
      <c r="I32432" s="1"/>
    </row>
    <row r="32433" spans="2:9">
      <c r="B32433" s="1"/>
      <c r="C32433" s="29"/>
      <c r="D32433" s="27"/>
      <c r="E32433" s="27"/>
      <c r="F32433" s="27"/>
      <c r="G32433" s="1"/>
      <c r="H32433" s="1"/>
      <c r="I32433" s="1"/>
    </row>
    <row r="32434" spans="2:9">
      <c r="B32434" s="1"/>
      <c r="C32434" s="29"/>
      <c r="D32434" s="27"/>
      <c r="E32434" s="27"/>
      <c r="F32434" s="27"/>
      <c r="G32434" s="1"/>
      <c r="H32434" s="1"/>
      <c r="I32434" s="1"/>
    </row>
    <row r="32435" spans="2:9">
      <c r="B32435" s="1"/>
      <c r="C32435" s="29"/>
      <c r="D32435" s="27"/>
      <c r="E32435" s="27"/>
      <c r="F32435" s="27"/>
      <c r="G32435" s="1"/>
      <c r="H32435" s="1"/>
      <c r="I32435" s="1"/>
    </row>
    <row r="32436" spans="2:9">
      <c r="B32436" s="1"/>
      <c r="C32436" s="29"/>
      <c r="D32436" s="27"/>
      <c r="E32436" s="27"/>
      <c r="F32436" s="27"/>
      <c r="G32436" s="1"/>
      <c r="H32436" s="1"/>
      <c r="I32436" s="1"/>
    </row>
    <row r="32437" spans="2:9">
      <c r="B32437" s="1"/>
      <c r="C32437" s="29"/>
      <c r="D32437" s="27"/>
      <c r="E32437" s="27"/>
      <c r="F32437" s="27"/>
      <c r="G32437" s="1"/>
      <c r="H32437" s="1"/>
      <c r="I32437" s="1"/>
    </row>
    <row r="32438" spans="2:9">
      <c r="B32438" s="1"/>
      <c r="C32438" s="29"/>
      <c r="D32438" s="27"/>
      <c r="E32438" s="27"/>
      <c r="F32438" s="27"/>
      <c r="G32438" s="1"/>
      <c r="H32438" s="1"/>
      <c r="I32438" s="1"/>
    </row>
    <row r="32439" spans="2:9">
      <c r="B32439" s="1"/>
      <c r="C32439" s="29"/>
      <c r="D32439" s="27"/>
      <c r="E32439" s="27"/>
      <c r="F32439" s="27"/>
      <c r="G32439" s="1"/>
      <c r="H32439" s="1"/>
      <c r="I32439" s="1"/>
    </row>
    <row r="32440" spans="2:9">
      <c r="B32440" s="1"/>
      <c r="C32440" s="29"/>
      <c r="D32440" s="27"/>
      <c r="E32440" s="27"/>
      <c r="F32440" s="27"/>
      <c r="G32440" s="1"/>
      <c r="H32440" s="1"/>
      <c r="I32440" s="1"/>
    </row>
    <row r="32441" spans="2:9">
      <c r="B32441" s="1"/>
      <c r="C32441" s="29"/>
      <c r="D32441" s="27"/>
      <c r="E32441" s="27"/>
      <c r="F32441" s="27"/>
      <c r="G32441" s="1"/>
      <c r="H32441" s="1"/>
      <c r="I32441" s="1"/>
    </row>
    <row r="32442" spans="2:9">
      <c r="B32442" s="1"/>
      <c r="C32442" s="29"/>
      <c r="D32442" s="27"/>
      <c r="E32442" s="27"/>
      <c r="F32442" s="27"/>
      <c r="G32442" s="1"/>
      <c r="H32442" s="1"/>
      <c r="I32442" s="1"/>
    </row>
    <row r="32443" spans="2:9">
      <c r="B32443" s="1"/>
      <c r="C32443" s="29"/>
      <c r="D32443" s="27"/>
      <c r="E32443" s="27"/>
      <c r="F32443" s="27"/>
      <c r="G32443" s="1"/>
      <c r="H32443" s="1"/>
      <c r="I32443" s="1"/>
    </row>
    <row r="32444" spans="2:9">
      <c r="B32444" s="1"/>
      <c r="C32444" s="29"/>
      <c r="D32444" s="27"/>
      <c r="E32444" s="27"/>
      <c r="F32444" s="27"/>
      <c r="G32444" s="1"/>
      <c r="H32444" s="1"/>
      <c r="I32444" s="1"/>
    </row>
    <row r="32445" spans="2:9">
      <c r="B32445" s="1"/>
      <c r="C32445" s="29"/>
      <c r="D32445" s="27"/>
      <c r="E32445" s="27"/>
      <c r="F32445" s="27"/>
      <c r="G32445" s="1"/>
      <c r="H32445" s="1"/>
      <c r="I32445" s="1"/>
    </row>
    <row r="32446" spans="2:9">
      <c r="B32446" s="1"/>
      <c r="C32446" s="29"/>
      <c r="D32446" s="27"/>
      <c r="E32446" s="27"/>
      <c r="F32446" s="27"/>
      <c r="G32446" s="1"/>
      <c r="H32446" s="1"/>
      <c r="I32446" s="1"/>
    </row>
    <row r="32447" spans="2:9">
      <c r="B32447" s="1"/>
      <c r="C32447" s="29"/>
      <c r="D32447" s="27"/>
      <c r="E32447" s="27"/>
      <c r="F32447" s="27"/>
      <c r="G32447" s="1"/>
      <c r="H32447" s="1"/>
      <c r="I32447" s="1"/>
    </row>
    <row r="32448" spans="2:9">
      <c r="B32448" s="1"/>
      <c r="C32448" s="29"/>
      <c r="D32448" s="27"/>
      <c r="E32448" s="27"/>
      <c r="F32448" s="27"/>
      <c r="G32448" s="1"/>
      <c r="H32448" s="1"/>
      <c r="I32448" s="1"/>
    </row>
    <row r="32449" spans="2:9">
      <c r="B32449" s="1"/>
      <c r="C32449" s="29"/>
      <c r="D32449" s="27"/>
      <c r="E32449" s="27"/>
      <c r="F32449" s="27"/>
      <c r="G32449" s="1"/>
      <c r="H32449" s="1"/>
      <c r="I32449" s="1"/>
    </row>
    <row r="32450" spans="2:9">
      <c r="B32450" s="1"/>
      <c r="C32450" s="29"/>
      <c r="D32450" s="27"/>
      <c r="E32450" s="27"/>
      <c r="F32450" s="27"/>
      <c r="G32450" s="1"/>
      <c r="H32450" s="1"/>
      <c r="I32450" s="1"/>
    </row>
    <row r="32451" spans="2:9">
      <c r="B32451" s="1"/>
      <c r="C32451" s="29"/>
      <c r="D32451" s="27"/>
      <c r="E32451" s="27"/>
      <c r="F32451" s="27"/>
      <c r="G32451" s="1"/>
      <c r="H32451" s="1"/>
      <c r="I32451" s="1"/>
    </row>
    <row r="32452" spans="2:9">
      <c r="B32452" s="1"/>
      <c r="C32452" s="29"/>
      <c r="D32452" s="27"/>
      <c r="E32452" s="27"/>
      <c r="F32452" s="27"/>
      <c r="G32452" s="1"/>
      <c r="H32452" s="1"/>
      <c r="I32452" s="1"/>
    </row>
    <row r="32453" spans="2:9">
      <c r="B32453" s="1"/>
      <c r="C32453" s="29"/>
      <c r="D32453" s="27"/>
      <c r="E32453" s="27"/>
      <c r="F32453" s="27"/>
      <c r="G32453" s="1"/>
      <c r="H32453" s="1"/>
      <c r="I32453" s="1"/>
    </row>
    <row r="32454" spans="2:9">
      <c r="B32454" s="1"/>
      <c r="C32454" s="29"/>
      <c r="D32454" s="27"/>
      <c r="E32454" s="27"/>
      <c r="F32454" s="27"/>
      <c r="G32454" s="1"/>
      <c r="H32454" s="1"/>
      <c r="I32454" s="1"/>
    </row>
    <row r="32455" spans="2:9">
      <c r="B32455" s="1"/>
      <c r="C32455" s="29"/>
      <c r="D32455" s="27"/>
      <c r="E32455" s="27"/>
      <c r="F32455" s="27"/>
      <c r="G32455" s="1"/>
      <c r="H32455" s="1"/>
      <c r="I32455" s="1"/>
    </row>
    <row r="32456" spans="2:9">
      <c r="B32456" s="1"/>
      <c r="C32456" s="29"/>
      <c r="D32456" s="27"/>
      <c r="E32456" s="27"/>
      <c r="F32456" s="27"/>
      <c r="G32456" s="1"/>
      <c r="H32456" s="1"/>
      <c r="I32456" s="1"/>
    </row>
    <row r="32457" spans="2:9">
      <c r="B32457" s="1"/>
      <c r="C32457" s="29"/>
      <c r="D32457" s="27"/>
      <c r="E32457" s="27"/>
      <c r="F32457" s="27"/>
      <c r="G32457" s="1"/>
      <c r="H32457" s="1"/>
      <c r="I32457" s="1"/>
    </row>
    <row r="32458" spans="2:9">
      <c r="B32458" s="1"/>
      <c r="C32458" s="29"/>
      <c r="D32458" s="27"/>
      <c r="E32458" s="27"/>
      <c r="F32458" s="27"/>
      <c r="G32458" s="1"/>
      <c r="H32458" s="1"/>
      <c r="I32458" s="1"/>
    </row>
    <row r="32459" spans="2:9">
      <c r="B32459" s="1"/>
      <c r="C32459" s="29"/>
      <c r="D32459" s="27"/>
      <c r="E32459" s="27"/>
      <c r="F32459" s="27"/>
      <c r="G32459" s="1"/>
      <c r="H32459" s="1"/>
      <c r="I32459" s="1"/>
    </row>
    <row r="32460" spans="2:9">
      <c r="B32460" s="1"/>
      <c r="C32460" s="29"/>
      <c r="D32460" s="27"/>
      <c r="E32460" s="27"/>
      <c r="F32460" s="27"/>
      <c r="G32460" s="1"/>
      <c r="H32460" s="1"/>
      <c r="I32460" s="1"/>
    </row>
    <row r="32461" spans="2:9">
      <c r="B32461" s="1"/>
      <c r="C32461" s="29"/>
      <c r="D32461" s="27"/>
      <c r="E32461" s="27"/>
      <c r="F32461" s="27"/>
      <c r="G32461" s="1"/>
      <c r="H32461" s="1"/>
      <c r="I32461" s="1"/>
    </row>
    <row r="32462" spans="2:9">
      <c r="B32462" s="1"/>
      <c r="C32462" s="29"/>
      <c r="D32462" s="27"/>
      <c r="E32462" s="27"/>
      <c r="F32462" s="27"/>
      <c r="G32462" s="1"/>
      <c r="H32462" s="1"/>
      <c r="I32462" s="1"/>
    </row>
    <row r="32463" spans="2:9">
      <c r="B32463" s="1"/>
      <c r="C32463" s="29"/>
      <c r="D32463" s="27"/>
      <c r="E32463" s="27"/>
      <c r="F32463" s="27"/>
      <c r="G32463" s="1"/>
      <c r="H32463" s="1"/>
      <c r="I32463" s="1"/>
    </row>
    <row r="32464" spans="2:9">
      <c r="B32464" s="1"/>
      <c r="C32464" s="29"/>
      <c r="D32464" s="27"/>
      <c r="E32464" s="27"/>
      <c r="F32464" s="27"/>
      <c r="G32464" s="1"/>
      <c r="H32464" s="1"/>
      <c r="I32464" s="1"/>
    </row>
    <row r="32465" spans="2:9">
      <c r="B32465" s="1"/>
      <c r="C32465" s="29"/>
      <c r="D32465" s="27"/>
      <c r="E32465" s="27"/>
      <c r="F32465" s="27"/>
      <c r="G32465" s="1"/>
      <c r="H32465" s="1"/>
      <c r="I32465" s="1"/>
    </row>
    <row r="32466" spans="2:9">
      <c r="B32466" s="1"/>
      <c r="C32466" s="29"/>
      <c r="D32466" s="27"/>
      <c r="E32466" s="27"/>
      <c r="F32466" s="27"/>
      <c r="G32466" s="1"/>
      <c r="H32466" s="1"/>
      <c r="I32466" s="1"/>
    </row>
    <row r="32467" spans="2:9">
      <c r="B32467" s="1"/>
      <c r="C32467" s="29"/>
      <c r="D32467" s="27"/>
      <c r="E32467" s="27"/>
      <c r="F32467" s="27"/>
      <c r="G32467" s="1"/>
      <c r="H32467" s="1"/>
      <c r="I32467" s="1"/>
    </row>
    <row r="32468" spans="2:9">
      <c r="B32468" s="1"/>
      <c r="C32468" s="29"/>
      <c r="D32468" s="27"/>
      <c r="E32468" s="27"/>
      <c r="F32468" s="27"/>
      <c r="G32468" s="1"/>
      <c r="H32468" s="1"/>
      <c r="I32468" s="1"/>
    </row>
    <row r="32469" spans="2:9">
      <c r="B32469" s="1"/>
      <c r="C32469" s="29"/>
      <c r="D32469" s="27"/>
      <c r="E32469" s="27"/>
      <c r="F32469" s="27"/>
      <c r="G32469" s="1"/>
      <c r="H32469" s="1"/>
      <c r="I32469" s="1"/>
    </row>
    <row r="32470" spans="2:9">
      <c r="B32470" s="1"/>
      <c r="C32470" s="29"/>
      <c r="D32470" s="27"/>
      <c r="E32470" s="27"/>
      <c r="F32470" s="27"/>
      <c r="G32470" s="1"/>
      <c r="H32470" s="1"/>
      <c r="I32470" s="1"/>
    </row>
    <row r="32471" spans="2:9">
      <c r="B32471" s="1"/>
      <c r="C32471" s="29"/>
      <c r="D32471" s="27"/>
      <c r="E32471" s="27"/>
      <c r="F32471" s="27"/>
      <c r="G32471" s="1"/>
      <c r="H32471" s="1"/>
      <c r="I32471" s="1"/>
    </row>
    <row r="32472" spans="2:9">
      <c r="B32472" s="1"/>
      <c r="C32472" s="29"/>
      <c r="D32472" s="27"/>
      <c r="E32472" s="27"/>
      <c r="F32472" s="27"/>
      <c r="G32472" s="1"/>
      <c r="H32472" s="1"/>
      <c r="I32472" s="1"/>
    </row>
    <row r="32473" spans="2:9">
      <c r="B32473" s="1"/>
      <c r="C32473" s="29"/>
      <c r="D32473" s="27"/>
      <c r="E32473" s="27"/>
      <c r="F32473" s="27"/>
      <c r="G32473" s="1"/>
      <c r="H32473" s="1"/>
      <c r="I32473" s="1"/>
    </row>
    <row r="32474" spans="2:9">
      <c r="B32474" s="1"/>
      <c r="C32474" s="29"/>
      <c r="D32474" s="27"/>
      <c r="E32474" s="27"/>
      <c r="F32474" s="27"/>
      <c r="G32474" s="1"/>
      <c r="H32474" s="1"/>
      <c r="I32474" s="1"/>
    </row>
    <row r="32475" spans="2:9">
      <c r="B32475" s="1"/>
      <c r="C32475" s="29"/>
      <c r="D32475" s="27"/>
      <c r="E32475" s="27"/>
      <c r="F32475" s="27"/>
      <c r="G32475" s="1"/>
      <c r="H32475" s="1"/>
      <c r="I32475" s="1"/>
    </row>
    <row r="32476" spans="2:9">
      <c r="B32476" s="1"/>
      <c r="C32476" s="29"/>
      <c r="D32476" s="27"/>
      <c r="E32476" s="27"/>
      <c r="F32476" s="27"/>
      <c r="G32476" s="1"/>
      <c r="H32476" s="1"/>
      <c r="I32476" s="1"/>
    </row>
    <row r="32477" spans="2:9">
      <c r="B32477" s="1"/>
      <c r="C32477" s="29"/>
      <c r="D32477" s="27"/>
      <c r="E32477" s="27"/>
      <c r="F32477" s="27"/>
      <c r="G32477" s="1"/>
      <c r="H32477" s="1"/>
      <c r="I32477" s="1"/>
    </row>
    <row r="32478" spans="2:9">
      <c r="B32478" s="1"/>
      <c r="C32478" s="29"/>
      <c r="D32478" s="27"/>
      <c r="E32478" s="27"/>
      <c r="F32478" s="27"/>
      <c r="G32478" s="1"/>
      <c r="H32478" s="1"/>
      <c r="I32478" s="1"/>
    </row>
    <row r="32479" spans="2:9">
      <c r="B32479" s="1"/>
      <c r="C32479" s="29"/>
      <c r="D32479" s="27"/>
      <c r="E32479" s="27"/>
      <c r="F32479" s="27"/>
      <c r="G32479" s="1"/>
      <c r="H32479" s="1"/>
      <c r="I32479" s="1"/>
    </row>
    <row r="32480" spans="2:9">
      <c r="B32480" s="1"/>
      <c r="C32480" s="29"/>
      <c r="D32480" s="27"/>
      <c r="E32480" s="27"/>
      <c r="F32480" s="27"/>
      <c r="G32480" s="1"/>
      <c r="H32480" s="1"/>
      <c r="I32480" s="1"/>
    </row>
    <row r="32481" spans="2:9">
      <c r="B32481" s="1"/>
      <c r="C32481" s="29"/>
      <c r="D32481" s="27"/>
      <c r="E32481" s="27"/>
      <c r="F32481" s="27"/>
      <c r="G32481" s="1"/>
      <c r="H32481" s="1"/>
      <c r="I32481" s="1"/>
    </row>
    <row r="32482" spans="2:9">
      <c r="B32482" s="1"/>
      <c r="C32482" s="29"/>
      <c r="D32482" s="27"/>
      <c r="E32482" s="27"/>
      <c r="F32482" s="27"/>
      <c r="G32482" s="1"/>
      <c r="H32482" s="1"/>
      <c r="I32482" s="1"/>
    </row>
    <row r="32483" spans="2:9">
      <c r="B32483" s="1"/>
      <c r="C32483" s="29"/>
      <c r="D32483" s="27"/>
      <c r="E32483" s="27"/>
      <c r="F32483" s="27"/>
      <c r="G32483" s="1"/>
      <c r="H32483" s="1"/>
      <c r="I32483" s="1"/>
    </row>
    <row r="32484" spans="2:9">
      <c r="B32484" s="1"/>
      <c r="C32484" s="29"/>
      <c r="D32484" s="27"/>
      <c r="E32484" s="27"/>
      <c r="F32484" s="27"/>
      <c r="G32484" s="1"/>
      <c r="H32484" s="1"/>
      <c r="I32484" s="1"/>
    </row>
    <row r="32485" spans="2:9">
      <c r="B32485" s="1"/>
      <c r="C32485" s="29"/>
      <c r="D32485" s="27"/>
      <c r="E32485" s="27"/>
      <c r="F32485" s="27"/>
      <c r="G32485" s="1"/>
      <c r="H32485" s="1"/>
      <c r="I32485" s="1"/>
    </row>
    <row r="32486" spans="2:9">
      <c r="B32486" s="1"/>
      <c r="C32486" s="29"/>
      <c r="D32486" s="27"/>
      <c r="E32486" s="27"/>
      <c r="F32486" s="27"/>
      <c r="G32486" s="1"/>
      <c r="H32486" s="1"/>
      <c r="I32486" s="1"/>
    </row>
    <row r="32487" spans="2:9">
      <c r="B32487" s="1"/>
      <c r="C32487" s="29"/>
      <c r="D32487" s="27"/>
      <c r="E32487" s="27"/>
      <c r="F32487" s="27"/>
      <c r="G32487" s="1"/>
      <c r="H32487" s="1"/>
      <c r="I32487" s="1"/>
    </row>
    <row r="32488" spans="2:9">
      <c r="B32488" s="1"/>
      <c r="C32488" s="29"/>
      <c r="D32488" s="27"/>
      <c r="E32488" s="27"/>
      <c r="F32488" s="27"/>
      <c r="G32488" s="1"/>
      <c r="H32488" s="1"/>
      <c r="I32488" s="1"/>
    </row>
    <row r="32489" spans="2:9">
      <c r="B32489" s="1"/>
      <c r="C32489" s="29"/>
      <c r="D32489" s="27"/>
      <c r="E32489" s="27"/>
      <c r="F32489" s="27"/>
      <c r="G32489" s="1"/>
      <c r="H32489" s="1"/>
      <c r="I32489" s="1"/>
    </row>
    <row r="32490" spans="2:9">
      <c r="B32490" s="1"/>
      <c r="C32490" s="29"/>
      <c r="D32490" s="27"/>
      <c r="E32490" s="27"/>
      <c r="F32490" s="27"/>
      <c r="G32490" s="1"/>
      <c r="H32490" s="1"/>
      <c r="I32490" s="1"/>
    </row>
    <row r="32491" spans="2:9">
      <c r="B32491" s="1"/>
      <c r="C32491" s="29"/>
      <c r="D32491" s="27"/>
      <c r="E32491" s="27"/>
      <c r="F32491" s="27"/>
      <c r="G32491" s="1"/>
      <c r="H32491" s="1"/>
      <c r="I32491" s="1"/>
    </row>
    <row r="32492" spans="2:9">
      <c r="B32492" s="1"/>
      <c r="C32492" s="29"/>
      <c r="D32492" s="27"/>
      <c r="E32492" s="27"/>
      <c r="F32492" s="27"/>
      <c r="G32492" s="1"/>
      <c r="H32492" s="1"/>
      <c r="I32492" s="1"/>
    </row>
    <row r="32493" spans="2:9">
      <c r="B32493" s="1"/>
      <c r="C32493" s="29"/>
      <c r="D32493" s="27"/>
      <c r="E32493" s="27"/>
      <c r="F32493" s="27"/>
      <c r="G32493" s="1"/>
      <c r="H32493" s="1"/>
      <c r="I32493" s="1"/>
    </row>
    <row r="32494" spans="2:9">
      <c r="B32494" s="1"/>
      <c r="C32494" s="29"/>
      <c r="D32494" s="27"/>
      <c r="E32494" s="27"/>
      <c r="F32494" s="27"/>
      <c r="G32494" s="1"/>
      <c r="H32494" s="1"/>
      <c r="I32494" s="1"/>
    </row>
    <row r="32495" spans="2:9">
      <c r="B32495" s="1"/>
      <c r="C32495" s="29"/>
      <c r="D32495" s="27"/>
      <c r="E32495" s="27"/>
      <c r="F32495" s="27"/>
      <c r="G32495" s="1"/>
      <c r="H32495" s="1"/>
      <c r="I32495" s="1"/>
    </row>
    <row r="32496" spans="2:9">
      <c r="B32496" s="1"/>
      <c r="C32496" s="29"/>
      <c r="D32496" s="27"/>
      <c r="E32496" s="27"/>
      <c r="F32496" s="27"/>
      <c r="G32496" s="1"/>
      <c r="H32496" s="1"/>
      <c r="I32496" s="1"/>
    </row>
    <row r="32497" spans="2:9">
      <c r="B32497" s="1"/>
      <c r="C32497" s="29"/>
      <c r="D32497" s="27"/>
      <c r="E32497" s="27"/>
      <c r="F32497" s="27"/>
      <c r="G32497" s="1"/>
      <c r="H32497" s="1"/>
      <c r="I32497" s="1"/>
    </row>
    <row r="32498" spans="2:9">
      <c r="B32498" s="1"/>
      <c r="C32498" s="29"/>
      <c r="D32498" s="27"/>
      <c r="E32498" s="27"/>
      <c r="F32498" s="27"/>
      <c r="G32498" s="1"/>
      <c r="H32498" s="1"/>
      <c r="I32498" s="1"/>
    </row>
    <row r="32499" spans="2:9">
      <c r="B32499" s="1"/>
      <c r="C32499" s="29"/>
      <c r="D32499" s="27"/>
      <c r="E32499" s="27"/>
      <c r="F32499" s="27"/>
      <c r="G32499" s="1"/>
      <c r="H32499" s="1"/>
      <c r="I32499" s="1"/>
    </row>
    <row r="32500" spans="2:9">
      <c r="B32500" s="1"/>
      <c r="C32500" s="29"/>
      <c r="D32500" s="27"/>
      <c r="E32500" s="27"/>
      <c r="F32500" s="27"/>
      <c r="G32500" s="1"/>
      <c r="H32500" s="1"/>
      <c r="I32500" s="1"/>
    </row>
    <row r="32501" spans="2:9">
      <c r="B32501" s="1"/>
      <c r="C32501" s="29"/>
      <c r="D32501" s="27"/>
      <c r="E32501" s="27"/>
      <c r="F32501" s="27"/>
      <c r="G32501" s="1"/>
      <c r="H32501" s="1"/>
      <c r="I32501" s="1"/>
    </row>
    <row r="32502" spans="2:9">
      <c r="B32502" s="1"/>
      <c r="C32502" s="29"/>
      <c r="D32502" s="27"/>
      <c r="E32502" s="27"/>
      <c r="F32502" s="27"/>
      <c r="G32502" s="1"/>
      <c r="H32502" s="1"/>
      <c r="I32502" s="1"/>
    </row>
    <row r="32503" spans="2:9">
      <c r="B32503" s="1"/>
      <c r="C32503" s="29"/>
      <c r="D32503" s="27"/>
      <c r="E32503" s="27"/>
      <c r="F32503" s="27"/>
      <c r="G32503" s="1"/>
      <c r="H32503" s="1"/>
      <c r="I32503" s="1"/>
    </row>
    <row r="32504" spans="2:9">
      <c r="B32504" s="1"/>
      <c r="C32504" s="29"/>
      <c r="D32504" s="27"/>
      <c r="E32504" s="27"/>
      <c r="F32504" s="27"/>
      <c r="G32504" s="1"/>
      <c r="H32504" s="1"/>
      <c r="I32504" s="1"/>
    </row>
    <row r="32505" spans="2:9">
      <c r="B32505" s="1"/>
      <c r="C32505" s="29"/>
      <c r="D32505" s="27"/>
      <c r="E32505" s="27"/>
      <c r="F32505" s="27"/>
      <c r="G32505" s="1"/>
      <c r="H32505" s="1"/>
      <c r="I32505" s="1"/>
    </row>
    <row r="32506" spans="2:9">
      <c r="B32506" s="1"/>
      <c r="C32506" s="29"/>
      <c r="D32506" s="27"/>
      <c r="E32506" s="27"/>
      <c r="F32506" s="27"/>
      <c r="G32506" s="1"/>
      <c r="H32506" s="1"/>
      <c r="I32506" s="1"/>
    </row>
    <row r="32507" spans="2:9">
      <c r="B32507" s="1"/>
      <c r="C32507" s="29"/>
      <c r="D32507" s="27"/>
      <c r="E32507" s="27"/>
      <c r="F32507" s="27"/>
      <c r="G32507" s="1"/>
      <c r="H32507" s="1"/>
      <c r="I32507" s="1"/>
    </row>
    <row r="32508" spans="2:9">
      <c r="B32508" s="1"/>
      <c r="C32508" s="29"/>
      <c r="D32508" s="27"/>
      <c r="E32508" s="27"/>
      <c r="F32508" s="27"/>
      <c r="G32508" s="1"/>
      <c r="H32508" s="1"/>
      <c r="I32508" s="1"/>
    </row>
    <row r="32509" spans="2:9">
      <c r="B32509" s="1"/>
      <c r="C32509" s="29"/>
      <c r="D32509" s="27"/>
      <c r="E32509" s="27"/>
      <c r="F32509" s="27"/>
      <c r="G32509" s="1"/>
      <c r="H32509" s="1"/>
      <c r="I32509" s="1"/>
    </row>
    <row r="32510" spans="2:9">
      <c r="B32510" s="1"/>
      <c r="C32510" s="29"/>
      <c r="D32510" s="27"/>
      <c r="E32510" s="27"/>
      <c r="F32510" s="27"/>
      <c r="G32510" s="1"/>
      <c r="H32510" s="1"/>
      <c r="I32510" s="1"/>
    </row>
    <row r="32511" spans="2:9">
      <c r="B32511" s="1"/>
      <c r="C32511" s="29"/>
      <c r="D32511" s="27"/>
      <c r="E32511" s="27"/>
      <c r="F32511" s="27"/>
      <c r="G32511" s="1"/>
      <c r="H32511" s="1"/>
      <c r="I32511" s="1"/>
    </row>
    <row r="32512" spans="2:9">
      <c r="B32512" s="1"/>
      <c r="C32512" s="29"/>
      <c r="D32512" s="27"/>
      <c r="E32512" s="27"/>
      <c r="F32512" s="27"/>
      <c r="G32512" s="1"/>
      <c r="H32512" s="1"/>
      <c r="I32512" s="1"/>
    </row>
    <row r="32513" spans="2:9">
      <c r="B32513" s="1"/>
      <c r="C32513" s="29"/>
      <c r="D32513" s="27"/>
      <c r="E32513" s="27"/>
      <c r="F32513" s="27"/>
      <c r="G32513" s="1"/>
      <c r="H32513" s="1"/>
      <c r="I32513" s="1"/>
    </row>
    <row r="32514" spans="2:9">
      <c r="B32514" s="1"/>
      <c r="C32514" s="29"/>
      <c r="D32514" s="27"/>
      <c r="E32514" s="27"/>
      <c r="F32514" s="27"/>
      <c r="G32514" s="1"/>
      <c r="H32514" s="1"/>
      <c r="I32514" s="1"/>
    </row>
    <row r="32515" spans="2:9">
      <c r="B32515" s="1"/>
      <c r="C32515" s="29"/>
      <c r="D32515" s="27"/>
      <c r="E32515" s="27"/>
      <c r="F32515" s="27"/>
      <c r="G32515" s="1"/>
      <c r="H32515" s="1"/>
      <c r="I32515" s="1"/>
    </row>
    <row r="32516" spans="2:9">
      <c r="B32516" s="1"/>
      <c r="C32516" s="29"/>
      <c r="D32516" s="27"/>
      <c r="E32516" s="27"/>
      <c r="F32516" s="27"/>
      <c r="G32516" s="1"/>
      <c r="H32516" s="1"/>
      <c r="I32516" s="1"/>
    </row>
    <row r="32517" spans="2:9">
      <c r="B32517" s="1"/>
      <c r="C32517" s="29"/>
      <c r="D32517" s="27"/>
      <c r="E32517" s="27"/>
      <c r="F32517" s="27"/>
      <c r="G32517" s="1"/>
      <c r="H32517" s="1"/>
      <c r="I32517" s="1"/>
    </row>
    <row r="32518" spans="2:9">
      <c r="B32518" s="1"/>
      <c r="C32518" s="29"/>
      <c r="D32518" s="27"/>
      <c r="E32518" s="27"/>
      <c r="F32518" s="27"/>
      <c r="G32518" s="1"/>
      <c r="H32518" s="1"/>
      <c r="I32518" s="1"/>
    </row>
    <row r="32519" spans="2:9">
      <c r="B32519" s="1"/>
      <c r="C32519" s="29"/>
      <c r="D32519" s="27"/>
      <c r="E32519" s="27"/>
      <c r="F32519" s="27"/>
      <c r="G32519" s="1"/>
      <c r="H32519" s="1"/>
      <c r="I32519" s="1"/>
    </row>
    <row r="32520" spans="2:9">
      <c r="B32520" s="1"/>
      <c r="C32520" s="29"/>
      <c r="D32520" s="27"/>
      <c r="E32520" s="27"/>
      <c r="F32520" s="27"/>
      <c r="G32520" s="1"/>
      <c r="H32520" s="1"/>
      <c r="I32520" s="1"/>
    </row>
    <row r="32521" spans="2:9">
      <c r="B32521" s="1"/>
      <c r="C32521" s="29"/>
      <c r="D32521" s="27"/>
      <c r="E32521" s="27"/>
      <c r="F32521" s="27"/>
      <c r="G32521" s="1"/>
      <c r="H32521" s="1"/>
      <c r="I32521" s="1"/>
    </row>
    <row r="32522" spans="2:9">
      <c r="B32522" s="1"/>
      <c r="C32522" s="29"/>
      <c r="D32522" s="27"/>
      <c r="E32522" s="27"/>
      <c r="F32522" s="27"/>
      <c r="G32522" s="1"/>
      <c r="H32522" s="1"/>
      <c r="I32522" s="1"/>
    </row>
    <row r="32523" spans="2:9">
      <c r="B32523" s="1"/>
      <c r="C32523" s="29"/>
      <c r="D32523" s="27"/>
      <c r="E32523" s="27"/>
      <c r="F32523" s="27"/>
      <c r="G32523" s="1"/>
      <c r="H32523" s="1"/>
      <c r="I32523" s="1"/>
    </row>
    <row r="32524" spans="2:9">
      <c r="B32524" s="1"/>
      <c r="C32524" s="29"/>
      <c r="D32524" s="27"/>
      <c r="E32524" s="27"/>
      <c r="F32524" s="27"/>
      <c r="G32524" s="1"/>
      <c r="H32524" s="1"/>
      <c r="I32524" s="1"/>
    </row>
    <row r="32525" spans="2:9">
      <c r="B32525" s="1"/>
      <c r="C32525" s="29"/>
      <c r="D32525" s="27"/>
      <c r="E32525" s="27"/>
      <c r="F32525" s="27"/>
      <c r="G32525" s="1"/>
      <c r="H32525" s="1"/>
      <c r="I32525" s="1"/>
    </row>
    <row r="32526" spans="2:9">
      <c r="B32526" s="1"/>
      <c r="C32526" s="29"/>
      <c r="D32526" s="27"/>
      <c r="E32526" s="27"/>
      <c r="F32526" s="27"/>
      <c r="G32526" s="1"/>
      <c r="H32526" s="1"/>
      <c r="I32526" s="1"/>
    </row>
    <row r="32527" spans="2:9">
      <c r="B32527" s="1"/>
      <c r="C32527" s="29"/>
      <c r="D32527" s="27"/>
      <c r="E32527" s="27"/>
      <c r="F32527" s="27"/>
      <c r="G32527" s="1"/>
      <c r="H32527" s="1"/>
      <c r="I32527" s="1"/>
    </row>
    <row r="32528" spans="2:9">
      <c r="B32528" s="1"/>
      <c r="C32528" s="29"/>
      <c r="D32528" s="27"/>
      <c r="E32528" s="27"/>
      <c r="F32528" s="27"/>
      <c r="G32528" s="1"/>
      <c r="H32528" s="1"/>
      <c r="I32528" s="1"/>
    </row>
    <row r="32529" spans="2:9">
      <c r="B32529" s="1"/>
      <c r="C32529" s="29"/>
      <c r="D32529" s="27"/>
      <c r="E32529" s="27"/>
      <c r="F32529" s="27"/>
      <c r="G32529" s="1"/>
      <c r="H32529" s="1"/>
      <c r="I32529" s="1"/>
    </row>
    <row r="32530" spans="2:9">
      <c r="B32530" s="1"/>
      <c r="C32530" s="29"/>
      <c r="D32530" s="27"/>
      <c r="E32530" s="27"/>
      <c r="F32530" s="27"/>
      <c r="G32530" s="1"/>
      <c r="H32530" s="1"/>
      <c r="I32530" s="1"/>
    </row>
    <row r="32531" spans="2:9">
      <c r="B32531" s="1"/>
      <c r="C32531" s="29"/>
      <c r="D32531" s="27"/>
      <c r="E32531" s="27"/>
      <c r="F32531" s="27"/>
      <c r="G32531" s="1"/>
      <c r="H32531" s="1"/>
      <c r="I32531" s="1"/>
    </row>
    <row r="32532" spans="2:9">
      <c r="B32532" s="1"/>
      <c r="C32532" s="29"/>
      <c r="D32532" s="27"/>
      <c r="E32532" s="27"/>
      <c r="F32532" s="27"/>
      <c r="G32532" s="1"/>
      <c r="H32532" s="1"/>
      <c r="I32532" s="1"/>
    </row>
    <row r="32533" spans="2:9">
      <c r="B32533" s="1"/>
      <c r="C32533" s="29"/>
      <c r="D32533" s="27"/>
      <c r="E32533" s="27"/>
      <c r="F32533" s="27"/>
      <c r="G32533" s="1"/>
      <c r="H32533" s="1"/>
      <c r="I32533" s="1"/>
    </row>
    <row r="32534" spans="2:9">
      <c r="B32534" s="1"/>
      <c r="C32534" s="29"/>
      <c r="D32534" s="27"/>
      <c r="E32534" s="27"/>
      <c r="F32534" s="27"/>
      <c r="G32534" s="1"/>
      <c r="H32534" s="1"/>
      <c r="I32534" s="1"/>
    </row>
    <row r="32535" spans="2:9">
      <c r="B32535" s="1"/>
      <c r="C32535" s="29"/>
      <c r="D32535" s="27"/>
      <c r="E32535" s="27"/>
      <c r="F32535" s="27"/>
      <c r="G32535" s="1"/>
      <c r="H32535" s="1"/>
      <c r="I32535" s="1"/>
    </row>
    <row r="32536" spans="2:9">
      <c r="B32536" s="1"/>
      <c r="C32536" s="29"/>
      <c r="D32536" s="27"/>
      <c r="E32536" s="27"/>
      <c r="F32536" s="27"/>
      <c r="G32536" s="1"/>
      <c r="H32536" s="1"/>
      <c r="I32536" s="1"/>
    </row>
    <row r="32537" spans="2:9">
      <c r="B32537" s="1"/>
      <c r="C32537" s="29"/>
      <c r="D32537" s="27"/>
      <c r="E32537" s="27"/>
      <c r="F32537" s="27"/>
      <c r="G32537" s="1"/>
      <c r="H32537" s="1"/>
      <c r="I32537" s="1"/>
    </row>
    <row r="32538" spans="2:9">
      <c r="B32538" s="1"/>
      <c r="C32538" s="29"/>
      <c r="D32538" s="27"/>
      <c r="E32538" s="27"/>
      <c r="F32538" s="27"/>
      <c r="G32538" s="1"/>
      <c r="H32538" s="1"/>
      <c r="I32538" s="1"/>
    </row>
    <row r="32539" spans="2:9">
      <c r="B32539" s="1"/>
      <c r="C32539" s="29"/>
      <c r="D32539" s="27"/>
      <c r="E32539" s="27"/>
      <c r="F32539" s="27"/>
      <c r="G32539" s="1"/>
      <c r="H32539" s="1"/>
      <c r="I32539" s="1"/>
    </row>
    <row r="32540" spans="2:9">
      <c r="B32540" s="1"/>
      <c r="C32540" s="29"/>
      <c r="D32540" s="27"/>
      <c r="E32540" s="27"/>
      <c r="F32540" s="27"/>
      <c r="G32540" s="1"/>
      <c r="H32540" s="1"/>
      <c r="I32540" s="1"/>
    </row>
    <row r="32541" spans="2:9">
      <c r="B32541" s="1"/>
      <c r="C32541" s="29"/>
      <c r="D32541" s="27"/>
      <c r="E32541" s="27"/>
      <c r="F32541" s="27"/>
      <c r="G32541" s="1"/>
      <c r="H32541" s="1"/>
      <c r="I32541" s="1"/>
    </row>
    <row r="32542" spans="2:9">
      <c r="B32542" s="1"/>
      <c r="C32542" s="29"/>
      <c r="D32542" s="27"/>
      <c r="E32542" s="27"/>
      <c r="F32542" s="27"/>
      <c r="G32542" s="1"/>
      <c r="H32542" s="1"/>
      <c r="I32542" s="1"/>
    </row>
    <row r="32543" spans="2:9">
      <c r="B32543" s="1"/>
      <c r="C32543" s="29"/>
      <c r="D32543" s="27"/>
      <c r="E32543" s="27"/>
      <c r="F32543" s="27"/>
      <c r="G32543" s="1"/>
      <c r="H32543" s="1"/>
      <c r="I32543" s="1"/>
    </row>
    <row r="32544" spans="2:9">
      <c r="B32544" s="1"/>
      <c r="C32544" s="29"/>
      <c r="D32544" s="27"/>
      <c r="E32544" s="27"/>
      <c r="F32544" s="27"/>
      <c r="G32544" s="1"/>
      <c r="H32544" s="1"/>
      <c r="I32544" s="1"/>
    </row>
    <row r="32545" spans="2:9">
      <c r="B32545" s="1"/>
      <c r="C32545" s="29"/>
      <c r="D32545" s="27"/>
      <c r="E32545" s="27"/>
      <c r="F32545" s="27"/>
      <c r="G32545" s="1"/>
      <c r="H32545" s="1"/>
      <c r="I32545" s="1"/>
    </row>
    <row r="32546" spans="2:9">
      <c r="B32546" s="1"/>
      <c r="C32546" s="29"/>
      <c r="D32546" s="27"/>
      <c r="E32546" s="27"/>
      <c r="F32546" s="27"/>
      <c r="G32546" s="1"/>
      <c r="H32546" s="1"/>
      <c r="I32546" s="1"/>
    </row>
    <row r="32547" spans="2:9">
      <c r="B32547" s="1"/>
      <c r="C32547" s="29"/>
      <c r="D32547" s="27"/>
      <c r="E32547" s="27"/>
      <c r="F32547" s="27"/>
      <c r="G32547" s="1"/>
      <c r="H32547" s="1"/>
      <c r="I32547" s="1"/>
    </row>
    <row r="32548" spans="2:9">
      <c r="B32548" s="1"/>
      <c r="C32548" s="29"/>
      <c r="D32548" s="27"/>
      <c r="E32548" s="27"/>
      <c r="F32548" s="27"/>
      <c r="G32548" s="1"/>
      <c r="H32548" s="1"/>
      <c r="I32548" s="1"/>
    </row>
    <row r="32549" spans="2:9">
      <c r="B32549" s="1"/>
      <c r="C32549" s="29"/>
      <c r="D32549" s="27"/>
      <c r="E32549" s="27"/>
      <c r="F32549" s="27"/>
      <c r="G32549" s="1"/>
      <c r="H32549" s="1"/>
      <c r="I32549" s="1"/>
    </row>
    <row r="32550" spans="2:9">
      <c r="B32550" s="1"/>
      <c r="C32550" s="29"/>
      <c r="D32550" s="27"/>
      <c r="E32550" s="27"/>
      <c r="F32550" s="27"/>
      <c r="G32550" s="1"/>
      <c r="H32550" s="1"/>
      <c r="I32550" s="1"/>
    </row>
    <row r="32551" spans="2:9">
      <c r="B32551" s="1"/>
      <c r="C32551" s="29"/>
      <c r="D32551" s="27"/>
      <c r="E32551" s="27"/>
      <c r="F32551" s="27"/>
      <c r="G32551" s="1"/>
      <c r="H32551" s="1"/>
      <c r="I32551" s="1"/>
    </row>
    <row r="32552" spans="2:9">
      <c r="B32552" s="1"/>
      <c r="C32552" s="29"/>
      <c r="D32552" s="27"/>
      <c r="E32552" s="27"/>
      <c r="F32552" s="27"/>
      <c r="G32552" s="1"/>
      <c r="H32552" s="1"/>
      <c r="I32552" s="1"/>
    </row>
    <row r="32553" spans="2:9">
      <c r="B32553" s="1"/>
      <c r="C32553" s="29"/>
      <c r="D32553" s="27"/>
      <c r="E32553" s="27"/>
      <c r="F32553" s="27"/>
      <c r="G32553" s="1"/>
      <c r="H32553" s="1"/>
      <c r="I32553" s="1"/>
    </row>
    <row r="32554" spans="2:9">
      <c r="B32554" s="1"/>
      <c r="C32554" s="29"/>
      <c r="D32554" s="27"/>
      <c r="E32554" s="27"/>
      <c r="F32554" s="27"/>
      <c r="G32554" s="1"/>
      <c r="H32554" s="1"/>
      <c r="I32554" s="1"/>
    </row>
    <row r="32555" spans="2:9">
      <c r="B32555" s="1"/>
      <c r="C32555" s="29"/>
      <c r="D32555" s="27"/>
      <c r="E32555" s="27"/>
      <c r="F32555" s="27"/>
      <c r="G32555" s="1"/>
      <c r="H32555" s="1"/>
      <c r="I32555" s="1"/>
    </row>
    <row r="32556" spans="2:9">
      <c r="B32556" s="1"/>
      <c r="C32556" s="29"/>
      <c r="D32556" s="27"/>
      <c r="E32556" s="27"/>
      <c r="F32556" s="27"/>
      <c r="G32556" s="1"/>
      <c r="H32556" s="1"/>
      <c r="I32556" s="1"/>
    </row>
    <row r="32557" spans="2:9">
      <c r="B32557" s="1"/>
      <c r="C32557" s="29"/>
      <c r="D32557" s="27"/>
      <c r="E32557" s="27"/>
      <c r="F32557" s="27"/>
      <c r="G32557" s="1"/>
      <c r="H32557" s="1"/>
      <c r="I32557" s="1"/>
    </row>
    <row r="32558" spans="2:9">
      <c r="B32558" s="1"/>
      <c r="C32558" s="29"/>
      <c r="D32558" s="27"/>
      <c r="E32558" s="27"/>
      <c r="F32558" s="27"/>
      <c r="G32558" s="1"/>
      <c r="H32558" s="1"/>
      <c r="I32558" s="1"/>
    </row>
    <row r="32559" spans="2:9">
      <c r="B32559" s="1"/>
      <c r="C32559" s="29"/>
      <c r="D32559" s="27"/>
      <c r="E32559" s="27"/>
      <c r="F32559" s="27"/>
      <c r="G32559" s="1"/>
      <c r="H32559" s="1"/>
      <c r="I32559" s="1"/>
    </row>
    <row r="32560" spans="2:9">
      <c r="B32560" s="1"/>
      <c r="C32560" s="29"/>
      <c r="D32560" s="27"/>
      <c r="E32560" s="27"/>
      <c r="F32560" s="27"/>
      <c r="G32560" s="1"/>
      <c r="H32560" s="1"/>
      <c r="I32560" s="1"/>
    </row>
    <row r="32561" spans="2:9">
      <c r="B32561" s="1"/>
      <c r="C32561" s="29"/>
      <c r="D32561" s="27"/>
      <c r="E32561" s="27"/>
      <c r="F32561" s="27"/>
      <c r="G32561" s="1"/>
      <c r="H32561" s="1"/>
      <c r="I32561" s="1"/>
    </row>
    <row r="32562" spans="2:9">
      <c r="B32562" s="1"/>
      <c r="C32562" s="29"/>
      <c r="D32562" s="27"/>
      <c r="E32562" s="27"/>
      <c r="F32562" s="27"/>
      <c r="G32562" s="1"/>
      <c r="H32562" s="1"/>
      <c r="I32562" s="1"/>
    </row>
    <row r="32563" spans="2:9">
      <c r="B32563" s="1"/>
      <c r="C32563" s="29"/>
      <c r="D32563" s="27"/>
      <c r="E32563" s="27"/>
      <c r="F32563" s="27"/>
      <c r="G32563" s="1"/>
      <c r="H32563" s="1"/>
      <c r="I32563" s="1"/>
    </row>
    <row r="32564" spans="2:9">
      <c r="B32564" s="1"/>
      <c r="C32564" s="29"/>
      <c r="D32564" s="27"/>
      <c r="E32564" s="27"/>
      <c r="F32564" s="27"/>
      <c r="G32564" s="1"/>
      <c r="H32564" s="1"/>
      <c r="I32564" s="1"/>
    </row>
    <row r="32565" spans="2:9">
      <c r="B32565" s="1"/>
      <c r="C32565" s="29"/>
      <c r="D32565" s="27"/>
      <c r="E32565" s="27"/>
      <c r="F32565" s="27"/>
      <c r="G32565" s="1"/>
      <c r="H32565" s="1"/>
      <c r="I32565" s="1"/>
    </row>
    <row r="32566" spans="2:9">
      <c r="B32566" s="1"/>
      <c r="C32566" s="29"/>
      <c r="D32566" s="27"/>
      <c r="E32566" s="27"/>
      <c r="F32566" s="27"/>
      <c r="G32566" s="1"/>
      <c r="H32566" s="1"/>
      <c r="I32566" s="1"/>
    </row>
    <row r="32567" spans="2:9">
      <c r="B32567" s="1"/>
      <c r="C32567" s="29"/>
      <c r="D32567" s="27"/>
      <c r="E32567" s="27"/>
      <c r="F32567" s="27"/>
      <c r="G32567" s="1"/>
      <c r="H32567" s="1"/>
      <c r="I32567" s="1"/>
    </row>
    <row r="32568" spans="2:9">
      <c r="B32568" s="1"/>
      <c r="C32568" s="29"/>
      <c r="D32568" s="27"/>
      <c r="E32568" s="27"/>
      <c r="F32568" s="27"/>
      <c r="G32568" s="1"/>
      <c r="H32568" s="1"/>
      <c r="I32568" s="1"/>
    </row>
    <row r="32569" spans="2:9">
      <c r="B32569" s="1"/>
      <c r="C32569" s="29"/>
      <c r="D32569" s="27"/>
      <c r="E32569" s="27"/>
      <c r="F32569" s="27"/>
      <c r="G32569" s="1"/>
      <c r="H32569" s="1"/>
      <c r="I32569" s="1"/>
    </row>
    <row r="32570" spans="2:9">
      <c r="B32570" s="1"/>
      <c r="C32570" s="29"/>
      <c r="D32570" s="27"/>
      <c r="E32570" s="27"/>
      <c r="F32570" s="27"/>
      <c r="G32570" s="1"/>
      <c r="H32570" s="1"/>
      <c r="I32570" s="1"/>
    </row>
    <row r="32571" spans="2:9">
      <c r="B32571" s="1"/>
      <c r="C32571" s="29"/>
      <c r="D32571" s="27"/>
      <c r="E32571" s="27"/>
      <c r="F32571" s="27"/>
      <c r="G32571" s="1"/>
      <c r="H32571" s="1"/>
      <c r="I32571" s="1"/>
    </row>
    <row r="32572" spans="2:9">
      <c r="B32572" s="1"/>
      <c r="C32572" s="29"/>
      <c r="D32572" s="27"/>
      <c r="E32572" s="27"/>
      <c r="F32572" s="27"/>
      <c r="G32572" s="1"/>
      <c r="H32572" s="1"/>
      <c r="I32572" s="1"/>
    </row>
    <row r="32573" spans="2:9">
      <c r="B32573" s="1"/>
      <c r="C32573" s="29"/>
      <c r="D32573" s="27"/>
      <c r="E32573" s="27"/>
      <c r="F32573" s="27"/>
      <c r="G32573" s="1"/>
      <c r="H32573" s="1"/>
      <c r="I32573" s="1"/>
    </row>
    <row r="32574" spans="2:9">
      <c r="B32574" s="1"/>
      <c r="C32574" s="29"/>
      <c r="D32574" s="27"/>
      <c r="E32574" s="27"/>
      <c r="F32574" s="27"/>
      <c r="G32574" s="1"/>
      <c r="H32574" s="1"/>
      <c r="I32574" s="1"/>
    </row>
    <row r="32575" spans="2:9">
      <c r="B32575" s="1"/>
      <c r="C32575" s="29"/>
      <c r="D32575" s="27"/>
      <c r="E32575" s="27"/>
      <c r="F32575" s="27"/>
      <c r="G32575" s="1"/>
      <c r="H32575" s="1"/>
      <c r="I32575" s="1"/>
    </row>
    <row r="32576" spans="2:9">
      <c r="B32576" s="1"/>
      <c r="C32576" s="29"/>
      <c r="D32576" s="27"/>
      <c r="E32576" s="27"/>
      <c r="F32576" s="27"/>
      <c r="G32576" s="1"/>
      <c r="H32576" s="1"/>
      <c r="I32576" s="1"/>
    </row>
    <row r="32577" spans="2:9">
      <c r="B32577" s="1"/>
      <c r="C32577" s="29"/>
      <c r="D32577" s="27"/>
      <c r="E32577" s="27"/>
      <c r="F32577" s="27"/>
      <c r="G32577" s="1"/>
      <c r="H32577" s="1"/>
      <c r="I32577" s="1"/>
    </row>
    <row r="32578" spans="2:9">
      <c r="B32578" s="1"/>
      <c r="C32578" s="29"/>
      <c r="D32578" s="27"/>
      <c r="E32578" s="27"/>
      <c r="F32578" s="27"/>
      <c r="G32578" s="1"/>
      <c r="H32578" s="1"/>
      <c r="I32578" s="1"/>
    </row>
    <row r="32579" spans="2:9">
      <c r="B32579" s="1"/>
      <c r="C32579" s="29"/>
      <c r="D32579" s="27"/>
      <c r="E32579" s="27"/>
      <c r="F32579" s="27"/>
      <c r="G32579" s="1"/>
      <c r="H32579" s="1"/>
      <c r="I32579" s="1"/>
    </row>
    <row r="32580" spans="2:9">
      <c r="B32580" s="1"/>
      <c r="C32580" s="29"/>
      <c r="D32580" s="27"/>
      <c r="E32580" s="27"/>
      <c r="F32580" s="27"/>
      <c r="G32580" s="1"/>
      <c r="H32580" s="1"/>
      <c r="I32580" s="1"/>
    </row>
    <row r="32581" spans="2:9">
      <c r="B32581" s="1"/>
      <c r="C32581" s="29"/>
      <c r="D32581" s="27"/>
      <c r="E32581" s="27"/>
      <c r="F32581" s="27"/>
      <c r="G32581" s="1"/>
      <c r="H32581" s="1"/>
      <c r="I32581" s="1"/>
    </row>
    <row r="32582" spans="2:9">
      <c r="B32582" s="1"/>
      <c r="C32582" s="29"/>
      <c r="D32582" s="27"/>
      <c r="E32582" s="27"/>
      <c r="F32582" s="27"/>
      <c r="G32582" s="1"/>
      <c r="H32582" s="1"/>
      <c r="I32582" s="1"/>
    </row>
    <row r="32583" spans="2:9">
      <c r="B32583" s="1"/>
      <c r="C32583" s="29"/>
      <c r="D32583" s="27"/>
      <c r="E32583" s="27"/>
      <c r="F32583" s="27"/>
      <c r="G32583" s="1"/>
      <c r="H32583" s="1"/>
      <c r="I32583" s="1"/>
    </row>
    <row r="32584" spans="2:9">
      <c r="B32584" s="1"/>
      <c r="C32584" s="29"/>
      <c r="D32584" s="27"/>
      <c r="E32584" s="27"/>
      <c r="F32584" s="27"/>
      <c r="G32584" s="1"/>
      <c r="H32584" s="1"/>
      <c r="I32584" s="1"/>
    </row>
    <row r="32585" spans="2:9">
      <c r="B32585" s="1"/>
      <c r="C32585" s="29"/>
      <c r="D32585" s="27"/>
      <c r="E32585" s="27"/>
      <c r="F32585" s="27"/>
      <c r="G32585" s="1"/>
      <c r="H32585" s="1"/>
      <c r="I32585" s="1"/>
    </row>
    <row r="32586" spans="2:9">
      <c r="B32586" s="1"/>
      <c r="C32586" s="29"/>
      <c r="D32586" s="27"/>
      <c r="E32586" s="27"/>
      <c r="F32586" s="27"/>
      <c r="G32586" s="1"/>
      <c r="H32586" s="1"/>
      <c r="I32586" s="1"/>
    </row>
    <row r="32587" spans="2:9">
      <c r="B32587" s="1"/>
      <c r="C32587" s="29"/>
      <c r="D32587" s="27"/>
      <c r="E32587" s="27"/>
      <c r="F32587" s="27"/>
      <c r="G32587" s="1"/>
      <c r="H32587" s="1"/>
      <c r="I32587" s="1"/>
    </row>
    <row r="32588" spans="2:9">
      <c r="B32588" s="1"/>
      <c r="C32588" s="29"/>
      <c r="D32588" s="27"/>
      <c r="E32588" s="27"/>
      <c r="F32588" s="27"/>
      <c r="G32588" s="1"/>
      <c r="H32588" s="1"/>
      <c r="I32588" s="1"/>
    </row>
    <row r="32589" spans="2:9">
      <c r="B32589" s="1"/>
      <c r="C32589" s="29"/>
      <c r="D32589" s="27"/>
      <c r="E32589" s="27"/>
      <c r="F32589" s="27"/>
      <c r="G32589" s="1"/>
      <c r="H32589" s="1"/>
      <c r="I32589" s="1"/>
    </row>
    <row r="32590" spans="2:9">
      <c r="B32590" s="1"/>
      <c r="C32590" s="29"/>
      <c r="D32590" s="27"/>
      <c r="E32590" s="27"/>
      <c r="F32590" s="27"/>
      <c r="G32590" s="1"/>
      <c r="H32590" s="1"/>
      <c r="I32590" s="1"/>
    </row>
    <row r="32591" spans="2:9">
      <c r="B32591" s="1"/>
      <c r="C32591" s="29"/>
      <c r="D32591" s="27"/>
      <c r="E32591" s="27"/>
      <c r="F32591" s="27"/>
      <c r="G32591" s="1"/>
      <c r="H32591" s="1"/>
      <c r="I32591" s="1"/>
    </row>
    <row r="32592" spans="2:9">
      <c r="B32592" s="1"/>
      <c r="C32592" s="29"/>
      <c r="D32592" s="27"/>
      <c r="E32592" s="27"/>
      <c r="F32592" s="27"/>
      <c r="G32592" s="1"/>
      <c r="H32592" s="1"/>
      <c r="I32592" s="1"/>
    </row>
    <row r="32593" spans="2:9">
      <c r="B32593" s="1"/>
      <c r="C32593" s="29"/>
      <c r="D32593" s="27"/>
      <c r="E32593" s="27"/>
      <c r="F32593" s="27"/>
      <c r="G32593" s="1"/>
      <c r="H32593" s="1"/>
      <c r="I32593" s="1"/>
    </row>
    <row r="32594" spans="2:9">
      <c r="B32594" s="1"/>
      <c r="C32594" s="29"/>
      <c r="D32594" s="27"/>
      <c r="E32594" s="27"/>
      <c r="F32594" s="27"/>
      <c r="G32594" s="1"/>
      <c r="H32594" s="1"/>
      <c r="I32594" s="1"/>
    </row>
    <row r="32595" spans="2:9">
      <c r="B32595" s="1"/>
      <c r="C32595" s="29"/>
      <c r="D32595" s="27"/>
      <c r="E32595" s="27"/>
      <c r="F32595" s="27"/>
      <c r="G32595" s="1"/>
      <c r="H32595" s="1"/>
      <c r="I32595" s="1"/>
    </row>
    <row r="32596" spans="2:9">
      <c r="B32596" s="1"/>
      <c r="C32596" s="29"/>
      <c r="D32596" s="27"/>
      <c r="E32596" s="27"/>
      <c r="F32596" s="27"/>
      <c r="G32596" s="1"/>
      <c r="H32596" s="1"/>
      <c r="I32596" s="1"/>
    </row>
    <row r="32597" spans="2:9">
      <c r="B32597" s="1"/>
      <c r="C32597" s="29"/>
      <c r="D32597" s="27"/>
      <c r="E32597" s="27"/>
      <c r="F32597" s="27"/>
      <c r="G32597" s="1"/>
      <c r="H32597" s="1"/>
      <c r="I32597" s="1"/>
    </row>
    <row r="32598" spans="2:9">
      <c r="B32598" s="1"/>
      <c r="C32598" s="29"/>
      <c r="D32598" s="27"/>
      <c r="E32598" s="27"/>
      <c r="F32598" s="27"/>
      <c r="G32598" s="1"/>
      <c r="H32598" s="1"/>
      <c r="I32598" s="1"/>
    </row>
    <row r="32599" spans="2:9">
      <c r="B32599" s="1"/>
      <c r="C32599" s="29"/>
      <c r="D32599" s="27"/>
      <c r="E32599" s="27"/>
      <c r="F32599" s="27"/>
      <c r="G32599" s="1"/>
      <c r="H32599" s="1"/>
      <c r="I32599" s="1"/>
    </row>
    <row r="32600" spans="2:9">
      <c r="B32600" s="1"/>
      <c r="C32600" s="29"/>
      <c r="D32600" s="27"/>
      <c r="E32600" s="27"/>
      <c r="F32600" s="27"/>
      <c r="G32600" s="1"/>
      <c r="H32600" s="1"/>
      <c r="I32600" s="1"/>
    </row>
    <row r="32601" spans="2:9">
      <c r="B32601" s="1"/>
      <c r="C32601" s="29"/>
      <c r="D32601" s="27"/>
      <c r="E32601" s="27"/>
      <c r="F32601" s="27"/>
      <c r="G32601" s="1"/>
      <c r="H32601" s="1"/>
      <c r="I32601" s="1"/>
    </row>
    <row r="32602" spans="2:9">
      <c r="B32602" s="1"/>
      <c r="C32602" s="29"/>
      <c r="D32602" s="27"/>
      <c r="E32602" s="27"/>
      <c r="F32602" s="27"/>
      <c r="G32602" s="1"/>
      <c r="H32602" s="1"/>
      <c r="I32602" s="1"/>
    </row>
    <row r="32603" spans="2:9">
      <c r="B32603" s="1"/>
      <c r="C32603" s="29"/>
      <c r="D32603" s="27"/>
      <c r="E32603" s="27"/>
      <c r="F32603" s="27"/>
      <c r="G32603" s="1"/>
      <c r="H32603" s="1"/>
      <c r="I32603" s="1"/>
    </row>
    <row r="32604" spans="2:9">
      <c r="B32604" s="1"/>
      <c r="C32604" s="29"/>
      <c r="D32604" s="27"/>
      <c r="E32604" s="27"/>
      <c r="F32604" s="27"/>
      <c r="G32604" s="1"/>
      <c r="H32604" s="1"/>
      <c r="I32604" s="1"/>
    </row>
    <row r="32605" spans="2:9">
      <c r="B32605" s="1"/>
      <c r="C32605" s="29"/>
      <c r="D32605" s="27"/>
      <c r="E32605" s="27"/>
      <c r="F32605" s="27"/>
      <c r="G32605" s="1"/>
      <c r="H32605" s="1"/>
      <c r="I32605" s="1"/>
    </row>
    <row r="32606" spans="2:9">
      <c r="B32606" s="1"/>
      <c r="C32606" s="29"/>
      <c r="D32606" s="27"/>
      <c r="E32606" s="27"/>
      <c r="F32606" s="27"/>
      <c r="G32606" s="1"/>
      <c r="H32606" s="1"/>
      <c r="I32606" s="1"/>
    </row>
    <row r="32607" spans="2:9">
      <c r="B32607" s="1"/>
      <c r="C32607" s="29"/>
      <c r="D32607" s="27"/>
      <c r="E32607" s="27"/>
      <c r="F32607" s="27"/>
      <c r="G32607" s="1"/>
      <c r="H32607" s="1"/>
      <c r="I32607" s="1"/>
    </row>
    <row r="32608" spans="2:9">
      <c r="B32608" s="1"/>
      <c r="C32608" s="29"/>
      <c r="D32608" s="27"/>
      <c r="E32608" s="27"/>
      <c r="F32608" s="27"/>
      <c r="G32608" s="1"/>
      <c r="H32608" s="1"/>
      <c r="I32608" s="1"/>
    </row>
    <row r="32609" spans="2:9">
      <c r="B32609" s="1"/>
      <c r="C32609" s="29"/>
      <c r="D32609" s="27"/>
      <c r="E32609" s="27"/>
      <c r="F32609" s="27"/>
      <c r="G32609" s="1"/>
      <c r="H32609" s="1"/>
      <c r="I32609" s="1"/>
    </row>
    <row r="32610" spans="2:9">
      <c r="B32610" s="1"/>
      <c r="C32610" s="29"/>
      <c r="D32610" s="27"/>
      <c r="E32610" s="27"/>
      <c r="F32610" s="27"/>
      <c r="G32610" s="1"/>
      <c r="H32610" s="1"/>
      <c r="I32610" s="1"/>
    </row>
    <row r="32611" spans="2:9">
      <c r="B32611" s="1"/>
      <c r="C32611" s="29"/>
      <c r="D32611" s="27"/>
      <c r="E32611" s="27"/>
      <c r="F32611" s="27"/>
      <c r="G32611" s="1"/>
      <c r="H32611" s="1"/>
      <c r="I32611" s="1"/>
    </row>
    <row r="32612" spans="2:9">
      <c r="B32612" s="1"/>
      <c r="C32612" s="29"/>
      <c r="D32612" s="27"/>
      <c r="E32612" s="27"/>
      <c r="F32612" s="27"/>
      <c r="G32612" s="1"/>
      <c r="H32612" s="1"/>
      <c r="I32612" s="1"/>
    </row>
    <row r="32613" spans="2:9">
      <c r="B32613" s="1"/>
      <c r="C32613" s="29"/>
      <c r="D32613" s="27"/>
      <c r="E32613" s="27"/>
      <c r="F32613" s="27"/>
      <c r="G32613" s="1"/>
      <c r="H32613" s="1"/>
      <c r="I32613" s="1"/>
    </row>
    <row r="32614" spans="2:9">
      <c r="B32614" s="1"/>
      <c r="C32614" s="29"/>
      <c r="D32614" s="27"/>
      <c r="E32614" s="27"/>
      <c r="F32614" s="27"/>
      <c r="G32614" s="1"/>
      <c r="H32614" s="1"/>
      <c r="I32614" s="1"/>
    </row>
    <row r="32615" spans="2:9">
      <c r="B32615" s="1"/>
      <c r="C32615" s="29"/>
      <c r="D32615" s="27"/>
      <c r="E32615" s="27"/>
      <c r="F32615" s="27"/>
      <c r="G32615" s="1"/>
      <c r="H32615" s="1"/>
      <c r="I32615" s="1"/>
    </row>
    <row r="32616" spans="2:9">
      <c r="B32616" s="1"/>
      <c r="C32616" s="29"/>
      <c r="D32616" s="27"/>
      <c r="E32616" s="27"/>
      <c r="F32616" s="27"/>
      <c r="G32616" s="1"/>
      <c r="H32616" s="1"/>
      <c r="I32616" s="1"/>
    </row>
    <row r="32617" spans="2:9">
      <c r="B32617" s="1"/>
      <c r="C32617" s="29"/>
      <c r="D32617" s="27"/>
      <c r="E32617" s="27"/>
      <c r="F32617" s="27"/>
      <c r="G32617" s="1"/>
      <c r="H32617" s="1"/>
      <c r="I32617" s="1"/>
    </row>
    <row r="32618" spans="2:9">
      <c r="B32618" s="1"/>
      <c r="C32618" s="29"/>
      <c r="D32618" s="27"/>
      <c r="E32618" s="27"/>
      <c r="F32618" s="27"/>
      <c r="G32618" s="1"/>
      <c r="H32618" s="1"/>
      <c r="I32618" s="1"/>
    </row>
    <row r="32619" spans="2:9">
      <c r="B32619" s="1"/>
      <c r="C32619" s="29"/>
      <c r="D32619" s="27"/>
      <c r="E32619" s="27"/>
      <c r="F32619" s="27"/>
      <c r="G32619" s="1"/>
      <c r="H32619" s="1"/>
      <c r="I32619" s="1"/>
    </row>
    <row r="32620" spans="2:9">
      <c r="B32620" s="1"/>
      <c r="C32620" s="29"/>
      <c r="D32620" s="27"/>
      <c r="E32620" s="27"/>
      <c r="F32620" s="27"/>
      <c r="G32620" s="1"/>
      <c r="H32620" s="1"/>
      <c r="I32620" s="1"/>
    </row>
    <row r="32621" spans="2:9">
      <c r="B32621" s="1"/>
      <c r="C32621" s="29"/>
      <c r="D32621" s="27"/>
      <c r="E32621" s="27"/>
      <c r="F32621" s="27"/>
      <c r="G32621" s="1"/>
      <c r="H32621" s="1"/>
      <c r="I32621" s="1"/>
    </row>
    <row r="32622" spans="2:9">
      <c r="B32622" s="1"/>
      <c r="C32622" s="29"/>
      <c r="D32622" s="27"/>
      <c r="E32622" s="27"/>
      <c r="F32622" s="27"/>
      <c r="G32622" s="1"/>
      <c r="H32622" s="1"/>
      <c r="I32622" s="1"/>
    </row>
    <row r="32623" spans="2:9">
      <c r="B32623" s="1"/>
      <c r="C32623" s="29"/>
      <c r="D32623" s="27"/>
      <c r="E32623" s="27"/>
      <c r="F32623" s="27"/>
      <c r="G32623" s="1"/>
      <c r="H32623" s="1"/>
      <c r="I32623" s="1"/>
    </row>
    <row r="32624" spans="2:9">
      <c r="B32624" s="1"/>
      <c r="C32624" s="29"/>
      <c r="D32624" s="27"/>
      <c r="E32624" s="27"/>
      <c r="F32624" s="27"/>
      <c r="G32624" s="1"/>
      <c r="H32624" s="1"/>
      <c r="I32624" s="1"/>
    </row>
    <row r="32625" spans="2:9">
      <c r="B32625" s="1"/>
      <c r="C32625" s="29"/>
      <c r="D32625" s="27"/>
      <c r="E32625" s="27"/>
      <c r="F32625" s="27"/>
      <c r="G32625" s="1"/>
      <c r="H32625" s="1"/>
      <c r="I32625" s="1"/>
    </row>
    <row r="32626" spans="2:9">
      <c r="B32626" s="1"/>
      <c r="C32626" s="29"/>
      <c r="D32626" s="27"/>
      <c r="E32626" s="27"/>
      <c r="F32626" s="27"/>
      <c r="G32626" s="1"/>
      <c r="H32626" s="1"/>
      <c r="I32626" s="1"/>
    </row>
    <row r="32627" spans="2:9">
      <c r="B32627" s="1"/>
      <c r="C32627" s="29"/>
      <c r="D32627" s="27"/>
      <c r="E32627" s="27"/>
      <c r="F32627" s="27"/>
      <c r="G32627" s="1"/>
      <c r="H32627" s="1"/>
      <c r="I32627" s="1"/>
    </row>
    <row r="32628" spans="2:9">
      <c r="B32628" s="1"/>
      <c r="C32628" s="29"/>
      <c r="D32628" s="27"/>
      <c r="E32628" s="27"/>
      <c r="F32628" s="27"/>
      <c r="G32628" s="1"/>
      <c r="H32628" s="1"/>
      <c r="I32628" s="1"/>
    </row>
    <row r="32629" spans="2:9">
      <c r="B32629" s="1"/>
      <c r="C32629" s="29"/>
      <c r="D32629" s="27"/>
      <c r="E32629" s="27"/>
      <c r="F32629" s="27"/>
      <c r="G32629" s="1"/>
      <c r="H32629" s="1"/>
      <c r="I32629" s="1"/>
    </row>
    <row r="32630" spans="2:9">
      <c r="B32630" s="1"/>
      <c r="C32630" s="29"/>
      <c r="D32630" s="27"/>
      <c r="E32630" s="27"/>
      <c r="F32630" s="27"/>
      <c r="G32630" s="1"/>
      <c r="H32630" s="1"/>
      <c r="I32630" s="1"/>
    </row>
    <row r="32631" spans="2:9">
      <c r="B32631" s="1"/>
      <c r="C32631" s="29"/>
      <c r="D32631" s="27"/>
      <c r="E32631" s="27"/>
      <c r="F32631" s="27"/>
      <c r="G32631" s="1"/>
      <c r="H32631" s="1"/>
      <c r="I32631" s="1"/>
    </row>
    <row r="32632" spans="2:9">
      <c r="B32632" s="1"/>
      <c r="C32632" s="29"/>
      <c r="D32632" s="27"/>
      <c r="E32632" s="27"/>
      <c r="F32632" s="27"/>
      <c r="G32632" s="1"/>
      <c r="H32632" s="1"/>
      <c r="I32632" s="1"/>
    </row>
    <row r="32633" spans="2:9">
      <c r="B32633" s="1"/>
      <c r="C32633" s="29"/>
      <c r="D32633" s="27"/>
      <c r="E32633" s="27"/>
      <c r="F32633" s="27"/>
      <c r="G32633" s="1"/>
      <c r="H32633" s="1"/>
      <c r="I32633" s="1"/>
    </row>
    <row r="32634" spans="2:9">
      <c r="B32634" s="1"/>
      <c r="C32634" s="29"/>
      <c r="D32634" s="27"/>
      <c r="E32634" s="27"/>
      <c r="F32634" s="27"/>
      <c r="G32634" s="1"/>
      <c r="H32634" s="1"/>
      <c r="I32634" s="1"/>
    </row>
    <row r="32635" spans="2:9">
      <c r="B32635" s="1"/>
      <c r="C32635" s="29"/>
      <c r="D32635" s="27"/>
      <c r="E32635" s="27"/>
      <c r="F32635" s="27"/>
      <c r="G32635" s="1"/>
      <c r="H32635" s="1"/>
      <c r="I32635" s="1"/>
    </row>
    <row r="32636" spans="2:9">
      <c r="B32636" s="1"/>
      <c r="C32636" s="29"/>
      <c r="D32636" s="27"/>
      <c r="E32636" s="27"/>
      <c r="F32636" s="27"/>
      <c r="G32636" s="1"/>
      <c r="H32636" s="1"/>
      <c r="I32636" s="1"/>
    </row>
    <row r="32637" spans="2:9">
      <c r="B32637" s="1"/>
      <c r="C32637" s="29"/>
      <c r="D32637" s="27"/>
      <c r="E32637" s="27"/>
      <c r="F32637" s="27"/>
      <c r="G32637" s="1"/>
      <c r="H32637" s="1"/>
      <c r="I32637" s="1"/>
    </row>
    <row r="32638" spans="2:9">
      <c r="B32638" s="1"/>
      <c r="C32638" s="29"/>
      <c r="D32638" s="27"/>
      <c r="E32638" s="27"/>
      <c r="F32638" s="27"/>
      <c r="G32638" s="1"/>
      <c r="H32638" s="1"/>
      <c r="I32638" s="1"/>
    </row>
    <row r="32639" spans="2:9">
      <c r="B32639" s="1"/>
      <c r="C32639" s="29"/>
      <c r="D32639" s="27"/>
      <c r="E32639" s="27"/>
      <c r="F32639" s="27"/>
      <c r="G32639" s="1"/>
      <c r="H32639" s="1"/>
      <c r="I32639" s="1"/>
    </row>
    <row r="32640" spans="2:9">
      <c r="B32640" s="1"/>
      <c r="C32640" s="29"/>
      <c r="D32640" s="27"/>
      <c r="E32640" s="27"/>
      <c r="F32640" s="27"/>
      <c r="G32640" s="1"/>
      <c r="H32640" s="1"/>
      <c r="I32640" s="1"/>
    </row>
    <row r="32641" spans="2:9">
      <c r="B32641" s="1"/>
      <c r="C32641" s="29"/>
      <c r="D32641" s="27"/>
      <c r="E32641" s="27"/>
      <c r="F32641" s="27"/>
      <c r="G32641" s="1"/>
      <c r="H32641" s="1"/>
      <c r="I32641" s="1"/>
    </row>
    <row r="32642" spans="2:9">
      <c r="B32642" s="1"/>
      <c r="C32642" s="29"/>
      <c r="D32642" s="27"/>
      <c r="E32642" s="27"/>
      <c r="F32642" s="27"/>
      <c r="G32642" s="1"/>
      <c r="H32642" s="1"/>
      <c r="I32642" s="1"/>
    </row>
    <row r="32643" spans="2:9">
      <c r="B32643" s="1"/>
      <c r="C32643" s="29"/>
      <c r="D32643" s="27"/>
      <c r="E32643" s="27"/>
      <c r="F32643" s="27"/>
      <c r="G32643" s="1"/>
      <c r="H32643" s="1"/>
      <c r="I32643" s="1"/>
    </row>
    <row r="32644" spans="2:9">
      <c r="B32644" s="1"/>
      <c r="C32644" s="29"/>
      <c r="D32644" s="27"/>
      <c r="E32644" s="27"/>
      <c r="F32644" s="27"/>
      <c r="G32644" s="1"/>
      <c r="H32644" s="1"/>
      <c r="I32644" s="1"/>
    </row>
    <row r="32645" spans="2:9">
      <c r="B32645" s="1"/>
      <c r="C32645" s="29"/>
      <c r="D32645" s="27"/>
      <c r="E32645" s="27"/>
      <c r="F32645" s="27"/>
      <c r="G32645" s="1"/>
      <c r="H32645" s="1"/>
      <c r="I32645" s="1"/>
    </row>
    <row r="32646" spans="2:9">
      <c r="B32646" s="1"/>
      <c r="C32646" s="29"/>
      <c r="D32646" s="27"/>
      <c r="E32646" s="27"/>
      <c r="F32646" s="27"/>
      <c r="G32646" s="1"/>
      <c r="H32646" s="1"/>
      <c r="I32646" s="1"/>
    </row>
    <row r="32647" spans="2:9">
      <c r="B32647" s="1"/>
      <c r="C32647" s="29"/>
      <c r="D32647" s="27"/>
      <c r="E32647" s="27"/>
      <c r="F32647" s="27"/>
      <c r="G32647" s="1"/>
      <c r="H32647" s="1"/>
      <c r="I32647" s="1"/>
    </row>
    <row r="32648" spans="2:9">
      <c r="B32648" s="1"/>
      <c r="C32648" s="29"/>
      <c r="D32648" s="27"/>
      <c r="E32648" s="27"/>
      <c r="F32648" s="27"/>
      <c r="G32648" s="1"/>
      <c r="H32648" s="1"/>
      <c r="I32648" s="1"/>
    </row>
    <row r="32649" spans="2:9">
      <c r="B32649" s="1"/>
      <c r="C32649" s="29"/>
      <c r="D32649" s="27"/>
      <c r="E32649" s="27"/>
      <c r="F32649" s="27"/>
      <c r="G32649" s="1"/>
      <c r="H32649" s="1"/>
      <c r="I32649" s="1"/>
    </row>
    <row r="32650" spans="2:9">
      <c r="B32650" s="1"/>
      <c r="C32650" s="29"/>
      <c r="D32650" s="27"/>
      <c r="E32650" s="27"/>
      <c r="F32650" s="27"/>
      <c r="G32650" s="1"/>
      <c r="H32650" s="1"/>
      <c r="I32650" s="1"/>
    </row>
    <row r="32651" spans="2:9">
      <c r="B32651" s="1"/>
      <c r="C32651" s="29"/>
      <c r="D32651" s="27"/>
      <c r="E32651" s="27"/>
      <c r="F32651" s="27"/>
      <c r="G32651" s="1"/>
      <c r="H32651" s="1"/>
      <c r="I32651" s="1"/>
    </row>
    <row r="32652" spans="2:9">
      <c r="B32652" s="1"/>
      <c r="C32652" s="29"/>
      <c r="D32652" s="27"/>
      <c r="E32652" s="27"/>
      <c r="F32652" s="27"/>
      <c r="G32652" s="1"/>
      <c r="H32652" s="1"/>
      <c r="I32652" s="1"/>
    </row>
    <row r="32653" spans="2:9">
      <c r="B32653" s="1"/>
      <c r="C32653" s="29"/>
      <c r="D32653" s="27"/>
      <c r="E32653" s="27"/>
      <c r="F32653" s="27"/>
      <c r="G32653" s="1"/>
      <c r="H32653" s="1"/>
      <c r="I32653" s="1"/>
    </row>
    <row r="32654" spans="2:9">
      <c r="B32654" s="1"/>
      <c r="C32654" s="29"/>
      <c r="D32654" s="27"/>
      <c r="E32654" s="27"/>
      <c r="F32654" s="27"/>
      <c r="G32654" s="1"/>
      <c r="H32654" s="1"/>
      <c r="I32654" s="1"/>
    </row>
    <row r="32655" spans="2:9">
      <c r="B32655" s="1"/>
      <c r="C32655" s="29"/>
      <c r="D32655" s="27"/>
      <c r="E32655" s="27"/>
      <c r="F32655" s="27"/>
      <c r="G32655" s="1"/>
      <c r="H32655" s="1"/>
      <c r="I32655" s="1"/>
    </row>
    <row r="32656" spans="2:9">
      <c r="B32656" s="1"/>
      <c r="C32656" s="29"/>
      <c r="D32656" s="27"/>
      <c r="E32656" s="27"/>
      <c r="F32656" s="27"/>
      <c r="G32656" s="1"/>
      <c r="H32656" s="1"/>
      <c r="I32656" s="1"/>
    </row>
    <row r="32657" spans="2:9">
      <c r="B32657" s="1"/>
      <c r="C32657" s="29"/>
      <c r="D32657" s="27"/>
      <c r="E32657" s="27"/>
      <c r="F32657" s="27"/>
      <c r="G32657" s="1"/>
      <c r="H32657" s="1"/>
      <c r="I32657" s="1"/>
    </row>
    <row r="32658" spans="2:9">
      <c r="B32658" s="1"/>
      <c r="C32658" s="29"/>
      <c r="D32658" s="27"/>
      <c r="E32658" s="27"/>
      <c r="F32658" s="27"/>
      <c r="G32658" s="1"/>
      <c r="H32658" s="1"/>
      <c r="I32658" s="1"/>
    </row>
    <row r="32659" spans="2:9">
      <c r="B32659" s="1"/>
      <c r="C32659" s="29"/>
      <c r="D32659" s="27"/>
      <c r="E32659" s="27"/>
      <c r="F32659" s="27"/>
      <c r="G32659" s="1"/>
      <c r="H32659" s="1"/>
      <c r="I32659" s="1"/>
    </row>
    <row r="32660" spans="2:9">
      <c r="B32660" s="1"/>
      <c r="C32660" s="29"/>
      <c r="D32660" s="27"/>
      <c r="E32660" s="27"/>
      <c r="F32660" s="27"/>
      <c r="G32660" s="1"/>
      <c r="H32660" s="1"/>
      <c r="I32660" s="1"/>
    </row>
    <row r="32661" spans="2:9">
      <c r="B32661" s="1"/>
      <c r="C32661" s="29"/>
      <c r="D32661" s="27"/>
      <c r="E32661" s="27"/>
      <c r="F32661" s="27"/>
      <c r="G32661" s="1"/>
      <c r="H32661" s="1"/>
      <c r="I32661" s="1"/>
    </row>
    <row r="32662" spans="2:9">
      <c r="B32662" s="1"/>
      <c r="C32662" s="29"/>
      <c r="D32662" s="27"/>
      <c r="E32662" s="27"/>
      <c r="F32662" s="27"/>
      <c r="G32662" s="1"/>
      <c r="H32662" s="1"/>
      <c r="I32662" s="1"/>
    </row>
    <row r="32663" spans="2:9">
      <c r="B32663" s="1"/>
      <c r="C32663" s="29"/>
      <c r="D32663" s="27"/>
      <c r="E32663" s="27"/>
      <c r="F32663" s="27"/>
      <c r="G32663" s="1"/>
      <c r="H32663" s="1"/>
      <c r="I32663" s="1"/>
    </row>
    <row r="32664" spans="2:9">
      <c r="B32664" s="1"/>
      <c r="C32664" s="29"/>
      <c r="D32664" s="27"/>
      <c r="E32664" s="27"/>
      <c r="F32664" s="27"/>
      <c r="G32664" s="1"/>
      <c r="H32664" s="1"/>
      <c r="I32664" s="1"/>
    </row>
    <row r="32665" spans="2:9">
      <c r="B32665" s="1"/>
      <c r="C32665" s="29"/>
      <c r="D32665" s="27"/>
      <c r="E32665" s="27"/>
      <c r="F32665" s="27"/>
      <c r="G32665" s="1"/>
      <c r="H32665" s="1"/>
      <c r="I32665" s="1"/>
    </row>
    <row r="32666" spans="2:9">
      <c r="B32666" s="1"/>
      <c r="C32666" s="29"/>
      <c r="D32666" s="27"/>
      <c r="E32666" s="27"/>
      <c r="F32666" s="27"/>
      <c r="G32666" s="1"/>
      <c r="H32666" s="1"/>
      <c r="I32666" s="1"/>
    </row>
    <row r="32667" spans="2:9">
      <c r="B32667" s="1"/>
      <c r="C32667" s="29"/>
      <c r="D32667" s="27"/>
      <c r="E32667" s="27"/>
      <c r="F32667" s="27"/>
      <c r="G32667" s="1"/>
      <c r="H32667" s="1"/>
      <c r="I32667" s="1"/>
    </row>
    <row r="32668" spans="2:9">
      <c r="B32668" s="1"/>
      <c r="C32668" s="29"/>
      <c r="D32668" s="27"/>
      <c r="E32668" s="27"/>
      <c r="F32668" s="27"/>
      <c r="G32668" s="1"/>
      <c r="H32668" s="1"/>
      <c r="I32668" s="1"/>
    </row>
    <row r="32669" spans="2:9">
      <c r="B32669" s="1"/>
      <c r="C32669" s="29"/>
      <c r="D32669" s="27"/>
      <c r="E32669" s="27"/>
      <c r="F32669" s="27"/>
      <c r="G32669" s="1"/>
      <c r="H32669" s="1"/>
      <c r="I32669" s="1"/>
    </row>
    <row r="32670" spans="2:9">
      <c r="B32670" s="1"/>
      <c r="C32670" s="29"/>
      <c r="D32670" s="27"/>
      <c r="E32670" s="27"/>
      <c r="F32670" s="27"/>
      <c r="G32670" s="1"/>
      <c r="H32670" s="1"/>
      <c r="I32670" s="1"/>
    </row>
    <row r="32671" spans="2:9">
      <c r="B32671" s="1"/>
      <c r="C32671" s="29"/>
      <c r="D32671" s="27"/>
      <c r="E32671" s="27"/>
      <c r="F32671" s="27"/>
      <c r="G32671" s="1"/>
      <c r="H32671" s="1"/>
      <c r="I32671" s="1"/>
    </row>
    <row r="32672" spans="2:9">
      <c r="B32672" s="1"/>
      <c r="C32672" s="29"/>
      <c r="D32672" s="27"/>
      <c r="E32672" s="27"/>
      <c r="F32672" s="27"/>
      <c r="G32672" s="1"/>
      <c r="H32672" s="1"/>
      <c r="I32672" s="1"/>
    </row>
    <row r="32673" spans="2:9">
      <c r="B32673" s="1"/>
      <c r="C32673" s="29"/>
      <c r="D32673" s="27"/>
      <c r="E32673" s="27"/>
      <c r="F32673" s="27"/>
      <c r="G32673" s="1"/>
      <c r="H32673" s="1"/>
      <c r="I32673" s="1"/>
    </row>
    <row r="32674" spans="2:9">
      <c r="B32674" s="1"/>
      <c r="C32674" s="29"/>
      <c r="D32674" s="27"/>
      <c r="E32674" s="27"/>
      <c r="F32674" s="27"/>
      <c r="G32674" s="1"/>
      <c r="H32674" s="1"/>
      <c r="I32674" s="1"/>
    </row>
    <row r="32675" spans="2:9">
      <c r="B32675" s="1"/>
      <c r="C32675" s="29"/>
      <c r="D32675" s="27"/>
      <c r="E32675" s="27"/>
      <c r="F32675" s="27"/>
      <c r="G32675" s="1"/>
      <c r="H32675" s="1"/>
      <c r="I32675" s="1"/>
    </row>
    <row r="32676" spans="2:9">
      <c r="B32676" s="1"/>
      <c r="C32676" s="29"/>
      <c r="D32676" s="27"/>
      <c r="E32676" s="27"/>
      <c r="F32676" s="27"/>
      <c r="G32676" s="1"/>
      <c r="H32676" s="1"/>
      <c r="I32676" s="1"/>
    </row>
    <row r="32677" spans="2:9">
      <c r="B32677" s="1"/>
      <c r="C32677" s="29"/>
      <c r="D32677" s="27"/>
      <c r="E32677" s="27"/>
      <c r="F32677" s="27"/>
      <c r="G32677" s="1"/>
      <c r="H32677" s="1"/>
      <c r="I32677" s="1"/>
    </row>
    <row r="32678" spans="2:9">
      <c r="B32678" s="1"/>
      <c r="C32678" s="29"/>
      <c r="D32678" s="27"/>
      <c r="E32678" s="27"/>
      <c r="F32678" s="27"/>
      <c r="G32678" s="1"/>
      <c r="H32678" s="1"/>
      <c r="I32678" s="1"/>
    </row>
    <row r="32679" spans="2:9">
      <c r="B32679" s="1"/>
      <c r="C32679" s="29"/>
      <c r="D32679" s="27"/>
      <c r="E32679" s="27"/>
      <c r="F32679" s="27"/>
      <c r="G32679" s="1"/>
      <c r="H32679" s="1"/>
      <c r="I32679" s="1"/>
    </row>
    <row r="32680" spans="2:9">
      <c r="B32680" s="1"/>
      <c r="C32680" s="29"/>
      <c r="D32680" s="27"/>
      <c r="E32680" s="27"/>
      <c r="F32680" s="27"/>
      <c r="G32680" s="1"/>
      <c r="H32680" s="1"/>
      <c r="I32680" s="1"/>
    </row>
    <row r="32681" spans="2:9">
      <c r="B32681" s="1"/>
      <c r="C32681" s="29"/>
      <c r="D32681" s="27"/>
      <c r="E32681" s="27"/>
      <c r="F32681" s="27"/>
      <c r="G32681" s="1"/>
      <c r="H32681" s="1"/>
      <c r="I32681" s="1"/>
    </row>
    <row r="32682" spans="2:9">
      <c r="B32682" s="1"/>
      <c r="C32682" s="29"/>
      <c r="D32682" s="27"/>
      <c r="E32682" s="27"/>
      <c r="F32682" s="27"/>
      <c r="G32682" s="1"/>
      <c r="H32682" s="1"/>
      <c r="I32682" s="1"/>
    </row>
    <row r="32683" spans="2:9">
      <c r="B32683" s="1"/>
      <c r="C32683" s="29"/>
      <c r="D32683" s="27"/>
      <c r="E32683" s="27"/>
      <c r="F32683" s="27"/>
      <c r="G32683" s="1"/>
      <c r="H32683" s="1"/>
      <c r="I32683" s="1"/>
    </row>
    <row r="32684" spans="2:9">
      <c r="B32684" s="1"/>
      <c r="C32684" s="29"/>
      <c r="D32684" s="27"/>
      <c r="E32684" s="27"/>
      <c r="F32684" s="27"/>
      <c r="G32684" s="1"/>
      <c r="H32684" s="1"/>
      <c r="I32684" s="1"/>
    </row>
    <row r="32685" spans="2:9">
      <c r="B32685" s="1"/>
      <c r="C32685" s="29"/>
      <c r="D32685" s="27"/>
      <c r="E32685" s="27"/>
      <c r="F32685" s="27"/>
      <c r="G32685" s="1"/>
      <c r="H32685" s="1"/>
      <c r="I32685" s="1"/>
    </row>
    <row r="32686" spans="2:9">
      <c r="B32686" s="1"/>
      <c r="C32686" s="29"/>
      <c r="D32686" s="27"/>
      <c r="E32686" s="27"/>
      <c r="F32686" s="27"/>
      <c r="G32686" s="1"/>
      <c r="H32686" s="1"/>
      <c r="I32686" s="1"/>
    </row>
    <row r="32687" spans="2:9">
      <c r="B32687" s="1"/>
      <c r="C32687" s="29"/>
      <c r="D32687" s="27"/>
      <c r="E32687" s="27"/>
      <c r="F32687" s="27"/>
      <c r="G32687" s="1"/>
      <c r="H32687" s="1"/>
      <c r="I32687" s="1"/>
    </row>
    <row r="32688" spans="2:9">
      <c r="B32688" s="1"/>
      <c r="C32688" s="29"/>
      <c r="D32688" s="27"/>
      <c r="E32688" s="27"/>
      <c r="F32688" s="27"/>
      <c r="G32688" s="1"/>
      <c r="H32688" s="1"/>
      <c r="I32688" s="1"/>
    </row>
    <row r="32689" spans="2:9">
      <c r="B32689" s="1"/>
      <c r="C32689" s="29"/>
      <c r="D32689" s="27"/>
      <c r="E32689" s="27"/>
      <c r="F32689" s="27"/>
      <c r="G32689" s="1"/>
      <c r="H32689" s="1"/>
      <c r="I32689" s="1"/>
    </row>
    <row r="32690" spans="2:9">
      <c r="B32690" s="1"/>
      <c r="C32690" s="29"/>
      <c r="D32690" s="27"/>
      <c r="E32690" s="27"/>
      <c r="F32690" s="27"/>
      <c r="G32690" s="1"/>
      <c r="H32690" s="1"/>
      <c r="I32690" s="1"/>
    </row>
    <row r="32691" spans="2:9">
      <c r="B32691" s="1"/>
      <c r="C32691" s="29"/>
      <c r="D32691" s="27"/>
      <c r="E32691" s="27"/>
      <c r="F32691" s="27"/>
      <c r="G32691" s="1"/>
      <c r="H32691" s="1"/>
      <c r="I32691" s="1"/>
    </row>
    <row r="32692" spans="2:9">
      <c r="B32692" s="1"/>
      <c r="C32692" s="29"/>
      <c r="D32692" s="27"/>
      <c r="E32692" s="27"/>
      <c r="F32692" s="27"/>
      <c r="G32692" s="1"/>
      <c r="H32692" s="1"/>
      <c r="I32692" s="1"/>
    </row>
    <row r="32693" spans="2:9">
      <c r="B32693" s="1"/>
      <c r="C32693" s="29"/>
      <c r="D32693" s="27"/>
      <c r="E32693" s="27"/>
      <c r="F32693" s="27"/>
      <c r="G32693" s="1"/>
      <c r="H32693" s="1"/>
      <c r="I32693" s="1"/>
    </row>
    <row r="32694" spans="2:9">
      <c r="B32694" s="1"/>
      <c r="C32694" s="29"/>
      <c r="D32694" s="27"/>
      <c r="E32694" s="27"/>
      <c r="F32694" s="27"/>
      <c r="G32694" s="1"/>
      <c r="H32694" s="1"/>
      <c r="I32694" s="1"/>
    </row>
    <row r="32695" spans="2:9">
      <c r="B32695" s="1"/>
      <c r="C32695" s="29"/>
      <c r="D32695" s="27"/>
      <c r="E32695" s="27"/>
      <c r="F32695" s="27"/>
      <c r="G32695" s="1"/>
      <c r="H32695" s="1"/>
      <c r="I32695" s="1"/>
    </row>
    <row r="32696" spans="2:9">
      <c r="B32696" s="1"/>
      <c r="C32696" s="29"/>
      <c r="D32696" s="27"/>
      <c r="E32696" s="27"/>
      <c r="F32696" s="27"/>
      <c r="G32696" s="1"/>
      <c r="H32696" s="1"/>
      <c r="I32696" s="1"/>
    </row>
    <row r="32697" spans="2:9">
      <c r="B32697" s="1"/>
      <c r="C32697" s="29"/>
      <c r="D32697" s="27"/>
      <c r="E32697" s="27"/>
      <c r="F32697" s="27"/>
      <c r="G32697" s="1"/>
      <c r="H32697" s="1"/>
      <c r="I32697" s="1"/>
    </row>
    <row r="32698" spans="2:9">
      <c r="B32698" s="1"/>
      <c r="C32698" s="29"/>
      <c r="D32698" s="27"/>
      <c r="E32698" s="27"/>
      <c r="F32698" s="27"/>
      <c r="G32698" s="1"/>
      <c r="H32698" s="1"/>
      <c r="I32698" s="1"/>
    </row>
    <row r="32699" spans="2:9">
      <c r="B32699" s="1"/>
      <c r="C32699" s="29"/>
      <c r="D32699" s="27"/>
      <c r="E32699" s="27"/>
      <c r="F32699" s="27"/>
      <c r="G32699" s="1"/>
      <c r="H32699" s="1"/>
      <c r="I32699" s="1"/>
    </row>
    <row r="32700" spans="2:9">
      <c r="B32700" s="1"/>
      <c r="C32700" s="29"/>
      <c r="D32700" s="27"/>
      <c r="E32700" s="27"/>
      <c r="F32700" s="27"/>
      <c r="G32700" s="1"/>
      <c r="H32700" s="1"/>
      <c r="I32700" s="1"/>
    </row>
    <row r="32701" spans="2:9">
      <c r="B32701" s="1"/>
      <c r="C32701" s="29"/>
      <c r="D32701" s="27"/>
      <c r="E32701" s="27"/>
      <c r="F32701" s="27"/>
      <c r="G32701" s="1"/>
      <c r="H32701" s="1"/>
      <c r="I32701" s="1"/>
    </row>
    <row r="32702" spans="2:9">
      <c r="B32702" s="1"/>
      <c r="C32702" s="29"/>
      <c r="D32702" s="27"/>
      <c r="E32702" s="27"/>
      <c r="F32702" s="27"/>
      <c r="G32702" s="1"/>
      <c r="H32702" s="1"/>
      <c r="I32702" s="1"/>
    </row>
    <row r="32703" spans="2:9">
      <c r="B32703" s="1"/>
      <c r="C32703" s="29"/>
      <c r="D32703" s="27"/>
      <c r="E32703" s="27"/>
      <c r="F32703" s="27"/>
      <c r="G32703" s="1"/>
      <c r="H32703" s="1"/>
      <c r="I32703" s="1"/>
    </row>
    <row r="32704" spans="2:9">
      <c r="B32704" s="1"/>
      <c r="C32704" s="29"/>
      <c r="D32704" s="27"/>
      <c r="E32704" s="27"/>
      <c r="F32704" s="27"/>
      <c r="G32704" s="1"/>
      <c r="H32704" s="1"/>
      <c r="I32704" s="1"/>
    </row>
    <row r="32705" spans="2:9">
      <c r="B32705" s="1"/>
      <c r="C32705" s="29"/>
      <c r="D32705" s="27"/>
      <c r="E32705" s="27"/>
      <c r="F32705" s="27"/>
      <c r="G32705" s="1"/>
      <c r="H32705" s="1"/>
      <c r="I32705" s="1"/>
    </row>
    <row r="32706" spans="2:9">
      <c r="B32706" s="1"/>
      <c r="C32706" s="29"/>
      <c r="D32706" s="27"/>
      <c r="E32706" s="27"/>
      <c r="F32706" s="27"/>
      <c r="G32706" s="1"/>
      <c r="H32706" s="1"/>
      <c r="I32706" s="1"/>
    </row>
    <row r="32707" spans="2:9">
      <c r="B32707" s="1"/>
      <c r="C32707" s="29"/>
      <c r="D32707" s="27"/>
      <c r="E32707" s="27"/>
      <c r="F32707" s="27"/>
      <c r="G32707" s="1"/>
      <c r="H32707" s="1"/>
      <c r="I32707" s="1"/>
    </row>
    <row r="32708" spans="2:9">
      <c r="B32708" s="1"/>
      <c r="C32708" s="29"/>
      <c r="D32708" s="27"/>
      <c r="E32708" s="27"/>
      <c r="F32708" s="27"/>
      <c r="G32708" s="1"/>
      <c r="H32708" s="1"/>
      <c r="I32708" s="1"/>
    </row>
    <row r="32709" spans="2:9">
      <c r="B32709" s="1"/>
      <c r="C32709" s="29"/>
      <c r="D32709" s="27"/>
      <c r="E32709" s="27"/>
      <c r="F32709" s="27"/>
      <c r="G32709" s="1"/>
      <c r="H32709" s="1"/>
      <c r="I32709" s="1"/>
    </row>
    <row r="32710" spans="2:9">
      <c r="B32710" s="1"/>
      <c r="C32710" s="29"/>
      <c r="D32710" s="27"/>
      <c r="E32710" s="27"/>
      <c r="F32710" s="27"/>
      <c r="G32710" s="1"/>
      <c r="H32710" s="1"/>
      <c r="I32710" s="1"/>
    </row>
    <row r="32711" spans="2:9">
      <c r="B32711" s="1"/>
      <c r="C32711" s="29"/>
      <c r="D32711" s="27"/>
      <c r="E32711" s="27"/>
      <c r="F32711" s="27"/>
      <c r="G32711" s="1"/>
      <c r="H32711" s="1"/>
      <c r="I32711" s="1"/>
    </row>
    <row r="32712" spans="2:9">
      <c r="B32712" s="1"/>
      <c r="C32712" s="29"/>
      <c r="D32712" s="27"/>
      <c r="E32712" s="27"/>
      <c r="F32712" s="27"/>
      <c r="G32712" s="1"/>
      <c r="H32712" s="1"/>
      <c r="I32712" s="1"/>
    </row>
    <row r="32713" spans="2:9">
      <c r="B32713" s="1"/>
      <c r="C32713" s="29"/>
      <c r="D32713" s="27"/>
      <c r="E32713" s="27"/>
      <c r="F32713" s="27"/>
      <c r="G32713" s="1"/>
      <c r="H32713" s="1"/>
      <c r="I32713" s="1"/>
    </row>
    <row r="32714" spans="2:9">
      <c r="B32714" s="1"/>
      <c r="C32714" s="29"/>
      <c r="D32714" s="27"/>
      <c r="E32714" s="27"/>
      <c r="F32714" s="27"/>
      <c r="G32714" s="1"/>
      <c r="H32714" s="1"/>
      <c r="I32714" s="1"/>
    </row>
    <row r="32715" spans="2:9">
      <c r="B32715" s="1"/>
      <c r="C32715" s="29"/>
      <c r="D32715" s="27"/>
      <c r="E32715" s="27"/>
      <c r="F32715" s="27"/>
      <c r="G32715" s="1"/>
      <c r="H32715" s="1"/>
      <c r="I32715" s="1"/>
    </row>
    <row r="32716" spans="2:9">
      <c r="B32716" s="1"/>
      <c r="C32716" s="29"/>
      <c r="D32716" s="27"/>
      <c r="E32716" s="27"/>
      <c r="F32716" s="27"/>
      <c r="G32716" s="1"/>
      <c r="H32716" s="1"/>
      <c r="I32716" s="1"/>
    </row>
    <row r="32717" spans="2:9">
      <c r="B32717" s="1"/>
      <c r="C32717" s="29"/>
      <c r="D32717" s="27"/>
      <c r="E32717" s="27"/>
      <c r="F32717" s="27"/>
      <c r="G32717" s="1"/>
      <c r="H32717" s="1"/>
      <c r="I32717" s="1"/>
    </row>
    <row r="32718" spans="2:9">
      <c r="B32718" s="1"/>
      <c r="C32718" s="29"/>
      <c r="D32718" s="27"/>
      <c r="E32718" s="27"/>
      <c r="F32718" s="27"/>
      <c r="G32718" s="1"/>
      <c r="H32718" s="1"/>
      <c r="I32718" s="1"/>
    </row>
    <row r="32719" spans="2:9">
      <c r="B32719" s="1"/>
      <c r="C32719" s="29"/>
      <c r="D32719" s="27"/>
      <c r="E32719" s="27"/>
      <c r="F32719" s="27"/>
      <c r="G32719" s="1"/>
      <c r="H32719" s="1"/>
      <c r="I32719" s="1"/>
    </row>
    <row r="32720" spans="2:9">
      <c r="B32720" s="1"/>
      <c r="C32720" s="29"/>
      <c r="D32720" s="27"/>
      <c r="E32720" s="27"/>
      <c r="F32720" s="27"/>
      <c r="G32720" s="1"/>
      <c r="H32720" s="1"/>
      <c r="I32720" s="1"/>
    </row>
    <row r="32721" spans="2:9">
      <c r="B32721" s="1"/>
      <c r="C32721" s="29"/>
      <c r="D32721" s="27"/>
      <c r="E32721" s="27"/>
      <c r="F32721" s="27"/>
      <c r="G32721" s="1"/>
      <c r="H32721" s="1"/>
      <c r="I32721" s="1"/>
    </row>
    <row r="32722" spans="2:9">
      <c r="B32722" s="1"/>
      <c r="C32722" s="29"/>
      <c r="D32722" s="27"/>
      <c r="E32722" s="27"/>
      <c r="F32722" s="27"/>
      <c r="G32722" s="1"/>
      <c r="H32722" s="1"/>
      <c r="I32722" s="1"/>
    </row>
    <row r="32723" spans="2:9">
      <c r="B32723" s="1"/>
      <c r="C32723" s="29"/>
      <c r="D32723" s="27"/>
      <c r="E32723" s="27"/>
      <c r="F32723" s="27"/>
      <c r="G32723" s="1"/>
      <c r="H32723" s="1"/>
      <c r="I32723" s="1"/>
    </row>
    <row r="32724" spans="2:9">
      <c r="B32724" s="1"/>
      <c r="C32724" s="29"/>
      <c r="D32724" s="27"/>
      <c r="E32724" s="27"/>
      <c r="F32724" s="27"/>
      <c r="G32724" s="1"/>
      <c r="H32724" s="1"/>
      <c r="I32724" s="1"/>
    </row>
    <row r="32725" spans="2:9">
      <c r="B32725" s="1"/>
      <c r="C32725" s="29"/>
      <c r="D32725" s="27"/>
      <c r="E32725" s="27"/>
      <c r="F32725" s="27"/>
      <c r="G32725" s="1"/>
      <c r="H32725" s="1"/>
      <c r="I32725" s="1"/>
    </row>
    <row r="32726" spans="2:9">
      <c r="B32726" s="1"/>
      <c r="C32726" s="29"/>
      <c r="D32726" s="27"/>
      <c r="E32726" s="27"/>
      <c r="F32726" s="27"/>
      <c r="G32726" s="1"/>
      <c r="H32726" s="1"/>
      <c r="I32726" s="1"/>
    </row>
    <row r="32727" spans="2:9">
      <c r="B32727" s="1"/>
      <c r="C32727" s="29"/>
      <c r="D32727" s="27"/>
      <c r="E32727" s="27"/>
      <c r="F32727" s="27"/>
      <c r="G32727" s="1"/>
      <c r="H32727" s="1"/>
      <c r="I32727" s="1"/>
    </row>
    <row r="32728" spans="2:9">
      <c r="B32728" s="1"/>
      <c r="C32728" s="29"/>
      <c r="D32728" s="27"/>
      <c r="E32728" s="27"/>
      <c r="F32728" s="27"/>
      <c r="G32728" s="1"/>
      <c r="H32728" s="1"/>
      <c r="I32728" s="1"/>
    </row>
    <row r="32729" spans="2:9">
      <c r="B32729" s="1"/>
      <c r="C32729" s="29"/>
      <c r="D32729" s="27"/>
      <c r="E32729" s="27"/>
      <c r="F32729" s="27"/>
      <c r="G32729" s="1"/>
      <c r="H32729" s="1"/>
      <c r="I32729" s="1"/>
    </row>
    <row r="32730" spans="2:9">
      <c r="B32730" s="1"/>
      <c r="C32730" s="29"/>
      <c r="D32730" s="27"/>
      <c r="E32730" s="27"/>
      <c r="F32730" s="27"/>
      <c r="G32730" s="1"/>
      <c r="H32730" s="1"/>
      <c r="I32730" s="1"/>
    </row>
    <row r="32731" spans="2:9">
      <c r="B32731" s="1"/>
      <c r="C32731" s="29"/>
      <c r="D32731" s="27"/>
      <c r="E32731" s="27"/>
      <c r="F32731" s="27"/>
      <c r="G32731" s="1"/>
      <c r="H32731" s="1"/>
      <c r="I32731" s="1"/>
    </row>
    <row r="32732" spans="2:9">
      <c r="B32732" s="1"/>
      <c r="C32732" s="29"/>
      <c r="D32732" s="27"/>
      <c r="E32732" s="27"/>
      <c r="F32732" s="27"/>
      <c r="G32732" s="1"/>
      <c r="H32732" s="1"/>
      <c r="I32732" s="1"/>
    </row>
    <row r="32733" spans="2:9">
      <c r="B32733" s="1"/>
      <c r="C32733" s="29"/>
      <c r="D32733" s="27"/>
      <c r="E32733" s="27"/>
      <c r="F32733" s="27"/>
      <c r="G32733" s="1"/>
      <c r="H32733" s="1"/>
      <c r="I32733" s="1"/>
    </row>
    <row r="32734" spans="2:9">
      <c r="B32734" s="1"/>
      <c r="C32734" s="29"/>
      <c r="D32734" s="27"/>
      <c r="E32734" s="27"/>
      <c r="F32734" s="27"/>
      <c r="G32734" s="1"/>
      <c r="H32734" s="1"/>
      <c r="I32734" s="1"/>
    </row>
    <row r="32735" spans="2:9">
      <c r="B32735" s="1"/>
      <c r="C32735" s="29"/>
      <c r="D32735" s="27"/>
      <c r="E32735" s="27"/>
      <c r="F32735" s="27"/>
      <c r="G32735" s="1"/>
      <c r="H32735" s="1"/>
      <c r="I32735" s="1"/>
    </row>
    <row r="32736" spans="2:9">
      <c r="B32736" s="1"/>
      <c r="C32736" s="29"/>
      <c r="D32736" s="27"/>
      <c r="E32736" s="27"/>
      <c r="F32736" s="27"/>
      <c r="G32736" s="1"/>
      <c r="H32736" s="1"/>
      <c r="I32736" s="1"/>
    </row>
    <row r="32737" spans="2:9">
      <c r="B32737" s="1"/>
      <c r="C32737" s="29"/>
      <c r="D32737" s="27"/>
      <c r="E32737" s="27"/>
      <c r="F32737" s="27"/>
      <c r="G32737" s="1"/>
      <c r="H32737" s="1"/>
      <c r="I32737" s="1"/>
    </row>
    <row r="32738" spans="2:9">
      <c r="B32738" s="1"/>
      <c r="C32738" s="29"/>
      <c r="D32738" s="27"/>
      <c r="E32738" s="27"/>
      <c r="F32738" s="27"/>
      <c r="G32738" s="1"/>
      <c r="H32738" s="1"/>
      <c r="I32738" s="1"/>
    </row>
    <row r="32739" spans="2:9">
      <c r="B32739" s="1"/>
      <c r="C32739" s="29"/>
      <c r="D32739" s="27"/>
      <c r="E32739" s="27"/>
      <c r="F32739" s="27"/>
      <c r="G32739" s="1"/>
      <c r="H32739" s="1"/>
      <c r="I32739" s="1"/>
    </row>
    <row r="32740" spans="2:9">
      <c r="B32740" s="1"/>
      <c r="C32740" s="29"/>
      <c r="D32740" s="27"/>
      <c r="E32740" s="27"/>
      <c r="F32740" s="27"/>
      <c r="G32740" s="1"/>
      <c r="H32740" s="1"/>
      <c r="I32740" s="1"/>
    </row>
    <row r="32741" spans="2:9">
      <c r="B32741" s="1"/>
      <c r="C32741" s="29"/>
      <c r="D32741" s="27"/>
      <c r="E32741" s="27"/>
      <c r="F32741" s="27"/>
      <c r="G32741" s="1"/>
      <c r="H32741" s="1"/>
      <c r="I32741" s="1"/>
    </row>
    <row r="32742" spans="2:9">
      <c r="B32742" s="1"/>
      <c r="C32742" s="29"/>
      <c r="D32742" s="27"/>
      <c r="E32742" s="27"/>
      <c r="F32742" s="27"/>
      <c r="G32742" s="1"/>
      <c r="H32742" s="1"/>
      <c r="I32742" s="1"/>
    </row>
    <row r="32743" spans="2:9">
      <c r="B32743" s="1"/>
      <c r="C32743" s="29"/>
      <c r="D32743" s="27"/>
      <c r="E32743" s="27"/>
      <c r="F32743" s="27"/>
      <c r="G32743" s="1"/>
      <c r="H32743" s="1"/>
      <c r="I32743" s="1"/>
    </row>
    <row r="32744" spans="2:9">
      <c r="B32744" s="1"/>
      <c r="C32744" s="29"/>
      <c r="D32744" s="27"/>
      <c r="E32744" s="27"/>
      <c r="F32744" s="27"/>
      <c r="G32744" s="1"/>
      <c r="H32744" s="1"/>
      <c r="I32744" s="1"/>
    </row>
    <row r="32745" spans="2:9">
      <c r="B32745" s="1"/>
      <c r="C32745" s="29"/>
      <c r="D32745" s="27"/>
      <c r="E32745" s="27"/>
      <c r="F32745" s="27"/>
      <c r="G32745" s="1"/>
      <c r="H32745" s="1"/>
      <c r="I32745" s="1"/>
    </row>
    <row r="32746" spans="2:9">
      <c r="B32746" s="1"/>
      <c r="C32746" s="29"/>
      <c r="D32746" s="27"/>
      <c r="E32746" s="27"/>
      <c r="F32746" s="27"/>
      <c r="G32746" s="1"/>
      <c r="H32746" s="1"/>
      <c r="I32746" s="1"/>
    </row>
    <row r="32747" spans="2:9">
      <c r="B32747" s="1"/>
      <c r="C32747" s="29"/>
      <c r="D32747" s="27"/>
      <c r="E32747" s="27"/>
      <c r="F32747" s="27"/>
      <c r="G32747" s="1"/>
      <c r="H32747" s="1"/>
      <c r="I32747" s="1"/>
    </row>
    <row r="32748" spans="2:9">
      <c r="B32748" s="1"/>
      <c r="C32748" s="29"/>
      <c r="D32748" s="27"/>
      <c r="E32748" s="27"/>
      <c r="F32748" s="27"/>
      <c r="G32748" s="1"/>
      <c r="H32748" s="1"/>
      <c r="I32748" s="1"/>
    </row>
    <row r="32749" spans="2:9">
      <c r="B32749" s="1"/>
      <c r="C32749" s="29"/>
      <c r="D32749" s="27"/>
      <c r="E32749" s="27"/>
      <c r="F32749" s="27"/>
      <c r="G32749" s="1"/>
      <c r="H32749" s="1"/>
      <c r="I32749" s="1"/>
    </row>
    <row r="32750" spans="2:9">
      <c r="B32750" s="1"/>
      <c r="C32750" s="29"/>
      <c r="D32750" s="27"/>
      <c r="E32750" s="27"/>
      <c r="F32750" s="27"/>
      <c r="G32750" s="1"/>
      <c r="H32750" s="1"/>
      <c r="I32750" s="1"/>
    </row>
    <row r="32751" spans="2:9">
      <c r="B32751" s="1"/>
      <c r="C32751" s="29"/>
      <c r="D32751" s="27"/>
      <c r="E32751" s="27"/>
      <c r="F32751" s="27"/>
      <c r="G32751" s="1"/>
      <c r="H32751" s="1"/>
      <c r="I32751" s="1"/>
    </row>
    <row r="32752" spans="2:9">
      <c r="B32752" s="1"/>
      <c r="C32752" s="29"/>
      <c r="D32752" s="27"/>
      <c r="E32752" s="27"/>
      <c r="F32752" s="27"/>
      <c r="G32752" s="1"/>
      <c r="H32752" s="1"/>
      <c r="I32752" s="1"/>
    </row>
    <row r="32753" spans="2:9">
      <c r="B32753" s="1"/>
      <c r="C32753" s="29"/>
      <c r="D32753" s="27"/>
      <c r="E32753" s="27"/>
      <c r="F32753" s="27"/>
      <c r="G32753" s="1"/>
      <c r="H32753" s="1"/>
      <c r="I32753" s="1"/>
    </row>
    <row r="32754" spans="2:9">
      <c r="B32754" s="1"/>
      <c r="C32754" s="29"/>
      <c r="D32754" s="27"/>
      <c r="E32754" s="27"/>
      <c r="F32754" s="27"/>
      <c r="G32754" s="1"/>
      <c r="H32754" s="1"/>
      <c r="I32754" s="1"/>
    </row>
    <row r="32755" spans="2:9">
      <c r="B32755" s="1"/>
      <c r="C32755" s="29"/>
      <c r="D32755" s="27"/>
      <c r="E32755" s="27"/>
      <c r="F32755" s="27"/>
      <c r="G32755" s="1"/>
      <c r="H32755" s="1"/>
      <c r="I32755" s="1"/>
    </row>
    <row r="32756" spans="2:9">
      <c r="B32756" s="1"/>
      <c r="C32756" s="29"/>
      <c r="D32756" s="27"/>
      <c r="E32756" s="27"/>
      <c r="F32756" s="27"/>
      <c r="G32756" s="1"/>
      <c r="H32756" s="1"/>
      <c r="I32756" s="1"/>
    </row>
    <row r="32757" spans="2:9">
      <c r="B32757" s="1"/>
      <c r="C32757" s="29"/>
      <c r="D32757" s="27"/>
      <c r="E32757" s="27"/>
      <c r="F32757" s="27"/>
      <c r="G32757" s="1"/>
      <c r="H32757" s="1"/>
      <c r="I32757" s="1"/>
    </row>
    <row r="32758" spans="2:9">
      <c r="B32758" s="1"/>
      <c r="C32758" s="29"/>
      <c r="D32758" s="27"/>
      <c r="E32758" s="27"/>
      <c r="F32758" s="27"/>
      <c r="G32758" s="1"/>
      <c r="H32758" s="1"/>
      <c r="I32758" s="1"/>
    </row>
    <row r="32759" spans="2:9">
      <c r="B32759" s="1"/>
      <c r="C32759" s="29"/>
      <c r="D32759" s="27"/>
      <c r="E32759" s="27"/>
      <c r="F32759" s="27"/>
      <c r="G32759" s="1"/>
      <c r="H32759" s="1"/>
      <c r="I32759" s="1"/>
    </row>
    <row r="32760" spans="2:9">
      <c r="B32760" s="1"/>
      <c r="C32760" s="29"/>
      <c r="D32760" s="27"/>
      <c r="E32760" s="27"/>
      <c r="F32760" s="27"/>
      <c r="G32760" s="1"/>
      <c r="H32760" s="1"/>
      <c r="I32760" s="1"/>
    </row>
    <row r="32761" spans="2:9">
      <c r="B32761" s="1"/>
      <c r="C32761" s="29"/>
      <c r="D32761" s="27"/>
      <c r="E32761" s="27"/>
      <c r="F32761" s="27"/>
      <c r="G32761" s="1"/>
      <c r="H32761" s="1"/>
      <c r="I32761" s="1"/>
    </row>
    <row r="32762" spans="2:9">
      <c r="B32762" s="1"/>
      <c r="C32762" s="29"/>
      <c r="D32762" s="27"/>
      <c r="E32762" s="27"/>
      <c r="F32762" s="27"/>
      <c r="G32762" s="1"/>
      <c r="H32762" s="1"/>
      <c r="I32762" s="1"/>
    </row>
    <row r="32763" spans="2:9">
      <c r="B32763" s="1"/>
      <c r="C32763" s="29"/>
      <c r="D32763" s="27"/>
      <c r="E32763" s="27"/>
      <c r="F32763" s="27"/>
      <c r="G32763" s="1"/>
      <c r="H32763" s="1"/>
      <c r="I32763" s="1"/>
    </row>
    <row r="32764" spans="2:9">
      <c r="B32764" s="1"/>
      <c r="C32764" s="29"/>
      <c r="D32764" s="27"/>
      <c r="E32764" s="27"/>
      <c r="F32764" s="27"/>
      <c r="G32764" s="1"/>
      <c r="H32764" s="1"/>
      <c r="I32764" s="1"/>
    </row>
    <row r="32765" spans="2:9">
      <c r="B32765" s="1"/>
      <c r="C32765" s="29"/>
      <c r="D32765" s="27"/>
      <c r="E32765" s="27"/>
      <c r="F32765" s="27"/>
      <c r="G32765" s="1"/>
      <c r="H32765" s="1"/>
      <c r="I32765" s="1"/>
    </row>
    <row r="32766" spans="2:9">
      <c r="B32766" s="1"/>
      <c r="C32766" s="29"/>
      <c r="D32766" s="27"/>
      <c r="E32766" s="27"/>
      <c r="F32766" s="27"/>
      <c r="G32766" s="1"/>
      <c r="H32766" s="1"/>
      <c r="I32766" s="1"/>
    </row>
    <row r="32767" spans="2:9">
      <c r="B32767" s="1"/>
      <c r="C32767" s="29"/>
      <c r="D32767" s="27"/>
      <c r="E32767" s="27"/>
      <c r="F32767" s="27"/>
      <c r="G32767" s="1"/>
      <c r="H32767" s="1"/>
      <c r="I32767" s="1"/>
    </row>
    <row r="32768" spans="2:9">
      <c r="B32768" s="1"/>
      <c r="C32768" s="29"/>
      <c r="D32768" s="27"/>
      <c r="E32768" s="27"/>
      <c r="F32768" s="27"/>
      <c r="G32768" s="1"/>
      <c r="H32768" s="1"/>
      <c r="I32768" s="1"/>
    </row>
    <row r="32769" spans="2:9">
      <c r="B32769" s="1"/>
      <c r="C32769" s="29"/>
      <c r="D32769" s="27"/>
      <c r="E32769" s="27"/>
      <c r="F32769" s="27"/>
      <c r="G32769" s="1"/>
      <c r="H32769" s="1"/>
      <c r="I32769" s="1"/>
    </row>
    <row r="32770" spans="2:9">
      <c r="B32770" s="1"/>
      <c r="C32770" s="29"/>
      <c r="D32770" s="27"/>
      <c r="E32770" s="27"/>
      <c r="F32770" s="27"/>
      <c r="G32770" s="1"/>
      <c r="H32770" s="1"/>
      <c r="I32770" s="1"/>
    </row>
    <row r="32771" spans="2:9">
      <c r="B32771" s="1"/>
      <c r="C32771" s="29"/>
      <c r="D32771" s="27"/>
      <c r="E32771" s="27"/>
      <c r="F32771" s="27"/>
      <c r="G32771" s="1"/>
      <c r="H32771" s="1"/>
      <c r="I32771" s="1"/>
    </row>
    <row r="32772" spans="2:9">
      <c r="B32772" s="1"/>
      <c r="C32772" s="29"/>
      <c r="D32772" s="27"/>
      <c r="E32772" s="27"/>
      <c r="F32772" s="27"/>
      <c r="G32772" s="1"/>
      <c r="H32772" s="1"/>
      <c r="I32772" s="1"/>
    </row>
    <row r="32773" spans="2:9">
      <c r="B32773" s="1"/>
      <c r="C32773" s="29"/>
      <c r="D32773" s="27"/>
      <c r="E32773" s="27"/>
      <c r="F32773" s="27"/>
      <c r="G32773" s="1"/>
      <c r="H32773" s="1"/>
      <c r="I32773" s="1"/>
    </row>
    <row r="32774" spans="2:9">
      <c r="B32774" s="1"/>
      <c r="C32774" s="29"/>
      <c r="D32774" s="27"/>
      <c r="E32774" s="27"/>
      <c r="F32774" s="27"/>
      <c r="G32774" s="1"/>
      <c r="H32774" s="1"/>
      <c r="I32774" s="1"/>
    </row>
    <row r="32775" spans="2:9">
      <c r="B32775" s="1"/>
      <c r="C32775" s="29"/>
      <c r="D32775" s="27"/>
      <c r="E32775" s="27"/>
      <c r="F32775" s="27"/>
      <c r="G32775" s="1"/>
      <c r="H32775" s="1"/>
      <c r="I32775" s="1"/>
    </row>
    <row r="32776" spans="2:9">
      <c r="B32776" s="1"/>
      <c r="C32776" s="29"/>
      <c r="D32776" s="27"/>
      <c r="E32776" s="27"/>
      <c r="F32776" s="27"/>
      <c r="G32776" s="1"/>
      <c r="H32776" s="1"/>
      <c r="I32776" s="1"/>
    </row>
    <row r="32777" spans="2:9">
      <c r="B32777" s="1"/>
      <c r="C32777" s="29"/>
      <c r="D32777" s="27"/>
      <c r="E32777" s="27"/>
      <c r="F32777" s="27"/>
      <c r="G32777" s="1"/>
      <c r="H32777" s="1"/>
      <c r="I32777" s="1"/>
    </row>
    <row r="32778" spans="2:9">
      <c r="B32778" s="1"/>
      <c r="C32778" s="29"/>
      <c r="D32778" s="27"/>
      <c r="E32778" s="27"/>
      <c r="F32778" s="27"/>
      <c r="G32778" s="1"/>
      <c r="H32778" s="1"/>
      <c r="I32778" s="1"/>
    </row>
    <row r="32779" spans="2:9">
      <c r="B32779" s="1"/>
      <c r="C32779" s="29"/>
      <c r="D32779" s="27"/>
      <c r="E32779" s="27"/>
      <c r="F32779" s="27"/>
      <c r="G32779" s="1"/>
      <c r="H32779" s="1"/>
      <c r="I32779" s="1"/>
    </row>
    <row r="32780" spans="2:9">
      <c r="B32780" s="1"/>
      <c r="C32780" s="29"/>
      <c r="D32780" s="27"/>
      <c r="E32780" s="27"/>
      <c r="F32780" s="27"/>
      <c r="G32780" s="1"/>
      <c r="H32780" s="1"/>
      <c r="I32780" s="1"/>
    </row>
    <row r="32781" spans="2:9">
      <c r="B32781" s="1"/>
      <c r="C32781" s="29"/>
      <c r="D32781" s="27"/>
      <c r="E32781" s="27"/>
      <c r="F32781" s="27"/>
      <c r="G32781" s="1"/>
      <c r="H32781" s="1"/>
      <c r="I32781" s="1"/>
    </row>
    <row r="32782" spans="2:9">
      <c r="B32782" s="1"/>
      <c r="C32782" s="29"/>
      <c r="D32782" s="27"/>
      <c r="E32782" s="27"/>
      <c r="F32782" s="27"/>
      <c r="G32782" s="1"/>
      <c r="H32782" s="1"/>
      <c r="I32782" s="1"/>
    </row>
    <row r="32783" spans="2:9">
      <c r="B32783" s="1"/>
      <c r="C32783" s="29"/>
      <c r="D32783" s="27"/>
      <c r="E32783" s="27"/>
      <c r="F32783" s="27"/>
      <c r="G32783" s="1"/>
      <c r="H32783" s="1"/>
      <c r="I32783" s="1"/>
    </row>
    <row r="32784" spans="2:9">
      <c r="B32784" s="1"/>
      <c r="C32784" s="29"/>
      <c r="D32784" s="27"/>
      <c r="E32784" s="27"/>
      <c r="F32784" s="27"/>
      <c r="G32784" s="1"/>
      <c r="H32784" s="1"/>
      <c r="I32784" s="1"/>
    </row>
    <row r="32785" spans="2:9">
      <c r="B32785" s="1"/>
      <c r="C32785" s="29"/>
      <c r="D32785" s="27"/>
      <c r="E32785" s="27"/>
      <c r="F32785" s="27"/>
      <c r="G32785" s="1"/>
      <c r="H32785" s="1"/>
      <c r="I32785" s="1"/>
    </row>
    <row r="32786" spans="2:9">
      <c r="B32786" s="1"/>
      <c r="C32786" s="29"/>
      <c r="D32786" s="27"/>
      <c r="E32786" s="27"/>
      <c r="F32786" s="27"/>
      <c r="G32786" s="1"/>
      <c r="H32786" s="1"/>
      <c r="I32786" s="1"/>
    </row>
    <row r="32787" spans="2:9">
      <c r="B32787" s="1"/>
      <c r="C32787" s="29"/>
      <c r="D32787" s="27"/>
      <c r="E32787" s="27"/>
      <c r="F32787" s="27"/>
      <c r="G32787" s="1"/>
      <c r="H32787" s="1"/>
      <c r="I32787" s="1"/>
    </row>
    <row r="32788" spans="2:9">
      <c r="B32788" s="1"/>
      <c r="C32788" s="29"/>
      <c r="D32788" s="27"/>
      <c r="E32788" s="27"/>
      <c r="F32788" s="27"/>
      <c r="G32788" s="1"/>
      <c r="H32788" s="1"/>
      <c r="I32788" s="1"/>
    </row>
    <row r="32789" spans="2:9">
      <c r="B32789" s="1"/>
      <c r="C32789" s="29"/>
      <c r="D32789" s="27"/>
      <c r="E32789" s="27"/>
      <c r="F32789" s="27"/>
      <c r="G32789" s="1"/>
      <c r="H32789" s="1"/>
      <c r="I32789" s="1"/>
    </row>
    <row r="32790" spans="2:9">
      <c r="B32790" s="1"/>
      <c r="C32790" s="29"/>
      <c r="D32790" s="27"/>
      <c r="E32790" s="27"/>
      <c r="F32790" s="27"/>
      <c r="G32790" s="1"/>
      <c r="H32790" s="1"/>
      <c r="I32790" s="1"/>
    </row>
    <row r="32791" spans="2:9">
      <c r="B32791" s="1"/>
      <c r="C32791" s="29"/>
      <c r="D32791" s="27"/>
      <c r="E32791" s="27"/>
      <c r="F32791" s="27"/>
      <c r="G32791" s="1"/>
      <c r="H32791" s="1"/>
      <c r="I32791" s="1"/>
    </row>
    <row r="32792" spans="2:9">
      <c r="B32792" s="1"/>
      <c r="C32792" s="29"/>
      <c r="D32792" s="27"/>
      <c r="E32792" s="27"/>
      <c r="F32792" s="27"/>
      <c r="G32792" s="1"/>
      <c r="H32792" s="1"/>
      <c r="I32792" s="1"/>
    </row>
    <row r="32793" spans="2:9">
      <c r="B32793" s="1"/>
      <c r="C32793" s="29"/>
      <c r="D32793" s="27"/>
      <c r="E32793" s="27"/>
      <c r="F32793" s="27"/>
      <c r="G32793" s="1"/>
      <c r="H32793" s="1"/>
      <c r="I32793" s="1"/>
    </row>
    <row r="32794" spans="2:9">
      <c r="B32794" s="1"/>
      <c r="C32794" s="29"/>
      <c r="D32794" s="27"/>
      <c r="E32794" s="27"/>
      <c r="F32794" s="27"/>
      <c r="G32794" s="1"/>
      <c r="H32794" s="1"/>
      <c r="I32794" s="1"/>
    </row>
    <row r="32795" spans="2:9">
      <c r="B32795" s="1"/>
      <c r="C32795" s="29"/>
      <c r="D32795" s="27"/>
      <c r="E32795" s="27"/>
      <c r="F32795" s="27"/>
      <c r="G32795" s="1"/>
      <c r="H32795" s="1"/>
      <c r="I32795" s="1"/>
    </row>
    <row r="32796" spans="2:9">
      <c r="B32796" s="1"/>
      <c r="C32796" s="29"/>
      <c r="D32796" s="27"/>
      <c r="E32796" s="27"/>
      <c r="F32796" s="27"/>
      <c r="G32796" s="1"/>
      <c r="H32796" s="1"/>
      <c r="I32796" s="1"/>
    </row>
    <row r="32797" spans="2:9">
      <c r="B32797" s="1"/>
      <c r="C32797" s="29"/>
      <c r="D32797" s="27"/>
      <c r="E32797" s="27"/>
      <c r="F32797" s="27"/>
      <c r="G32797" s="1"/>
      <c r="H32797" s="1"/>
      <c r="I32797" s="1"/>
    </row>
    <row r="32798" spans="2:9">
      <c r="B32798" s="1"/>
      <c r="C32798" s="29"/>
      <c r="D32798" s="27"/>
      <c r="E32798" s="27"/>
      <c r="F32798" s="27"/>
      <c r="G32798" s="1"/>
      <c r="H32798" s="1"/>
      <c r="I32798" s="1"/>
    </row>
    <row r="32799" spans="2:9">
      <c r="B32799" s="1"/>
      <c r="C32799" s="29"/>
      <c r="D32799" s="27"/>
      <c r="E32799" s="27"/>
      <c r="F32799" s="27"/>
      <c r="G32799" s="1"/>
      <c r="H32799" s="1"/>
      <c r="I32799" s="1"/>
    </row>
    <row r="32800" spans="2:9">
      <c r="B32800" s="1"/>
      <c r="C32800" s="29"/>
      <c r="D32800" s="27"/>
      <c r="E32800" s="27"/>
      <c r="F32800" s="27"/>
      <c r="G32800" s="1"/>
      <c r="H32800" s="1"/>
      <c r="I32800" s="1"/>
    </row>
    <row r="32801" spans="2:9">
      <c r="B32801" s="1"/>
      <c r="C32801" s="29"/>
      <c r="D32801" s="27"/>
      <c r="E32801" s="27"/>
      <c r="F32801" s="27"/>
      <c r="G32801" s="1"/>
      <c r="H32801" s="1"/>
      <c r="I32801" s="1"/>
    </row>
    <row r="32802" spans="2:9">
      <c r="B32802" s="1"/>
      <c r="C32802" s="29"/>
      <c r="D32802" s="27"/>
      <c r="E32802" s="27"/>
      <c r="F32802" s="27"/>
      <c r="G32802" s="1"/>
      <c r="H32802" s="1"/>
      <c r="I32802" s="1"/>
    </row>
    <row r="32803" spans="2:9">
      <c r="B32803" s="1"/>
      <c r="C32803" s="29"/>
      <c r="D32803" s="27"/>
      <c r="E32803" s="27"/>
      <c r="F32803" s="27"/>
      <c r="G32803" s="1"/>
      <c r="H32803" s="1"/>
      <c r="I32803" s="1"/>
    </row>
    <row r="32804" spans="2:9">
      <c r="B32804" s="1"/>
      <c r="C32804" s="29"/>
      <c r="D32804" s="27"/>
      <c r="E32804" s="27"/>
      <c r="F32804" s="27"/>
      <c r="G32804" s="1"/>
      <c r="H32804" s="1"/>
      <c r="I32804" s="1"/>
    </row>
    <row r="32805" spans="2:9">
      <c r="B32805" s="1"/>
      <c r="C32805" s="29"/>
      <c r="D32805" s="27"/>
      <c r="E32805" s="27"/>
      <c r="F32805" s="27"/>
      <c r="G32805" s="1"/>
      <c r="H32805" s="1"/>
      <c r="I32805" s="1"/>
    </row>
    <row r="32806" spans="2:9">
      <c r="B32806" s="1"/>
      <c r="C32806" s="29"/>
      <c r="D32806" s="27"/>
      <c r="E32806" s="27"/>
      <c r="F32806" s="27"/>
      <c r="G32806" s="1"/>
      <c r="H32806" s="1"/>
      <c r="I32806" s="1"/>
    </row>
    <row r="32807" spans="2:9">
      <c r="B32807" s="1"/>
      <c r="C32807" s="29"/>
      <c r="D32807" s="27"/>
      <c r="E32807" s="27"/>
      <c r="F32807" s="27"/>
      <c r="G32807" s="1"/>
      <c r="H32807" s="1"/>
      <c r="I32807" s="1"/>
    </row>
    <row r="32808" spans="2:9">
      <c r="B32808" s="1"/>
      <c r="C32808" s="29"/>
      <c r="D32808" s="27"/>
      <c r="E32808" s="27"/>
      <c r="F32808" s="27"/>
      <c r="G32808" s="1"/>
      <c r="H32808" s="1"/>
      <c r="I32808" s="1"/>
    </row>
    <row r="32809" spans="2:9">
      <c r="B32809" s="1"/>
      <c r="C32809" s="29"/>
      <c r="D32809" s="27"/>
      <c r="E32809" s="27"/>
      <c r="F32809" s="27"/>
      <c r="G32809" s="1"/>
      <c r="H32809" s="1"/>
      <c r="I32809" s="1"/>
    </row>
    <row r="32810" spans="2:9">
      <c r="B32810" s="1"/>
      <c r="C32810" s="29"/>
      <c r="D32810" s="27"/>
      <c r="E32810" s="27"/>
      <c r="F32810" s="27"/>
      <c r="G32810" s="1"/>
      <c r="H32810" s="1"/>
      <c r="I32810" s="1"/>
    </row>
    <row r="32811" spans="2:9">
      <c r="B32811" s="1"/>
      <c r="C32811" s="29"/>
      <c r="D32811" s="27"/>
      <c r="E32811" s="27"/>
      <c r="F32811" s="27"/>
      <c r="G32811" s="1"/>
      <c r="H32811" s="1"/>
      <c r="I32811" s="1"/>
    </row>
    <row r="32812" spans="2:9">
      <c r="B32812" s="1"/>
      <c r="C32812" s="29"/>
      <c r="D32812" s="27"/>
      <c r="E32812" s="27"/>
      <c r="F32812" s="27"/>
      <c r="G32812" s="1"/>
      <c r="H32812" s="1"/>
      <c r="I32812" s="1"/>
    </row>
    <row r="32813" spans="2:9">
      <c r="B32813" s="1"/>
      <c r="C32813" s="29"/>
      <c r="D32813" s="27"/>
      <c r="E32813" s="27"/>
      <c r="F32813" s="27"/>
      <c r="G32813" s="1"/>
      <c r="H32813" s="1"/>
      <c r="I32813" s="1"/>
    </row>
    <row r="32814" spans="2:9">
      <c r="B32814" s="1"/>
      <c r="C32814" s="29"/>
      <c r="D32814" s="27"/>
      <c r="E32814" s="27"/>
      <c r="F32814" s="27"/>
      <c r="G32814" s="1"/>
      <c r="H32814" s="1"/>
      <c r="I32814" s="1"/>
    </row>
    <row r="32815" spans="2:9">
      <c r="B32815" s="1"/>
      <c r="C32815" s="29"/>
      <c r="D32815" s="27"/>
      <c r="E32815" s="27"/>
      <c r="F32815" s="27"/>
      <c r="G32815" s="1"/>
      <c r="H32815" s="1"/>
      <c r="I32815" s="1"/>
    </row>
    <row r="32816" spans="2:9">
      <c r="B32816" s="1"/>
      <c r="C32816" s="29"/>
      <c r="D32816" s="27"/>
      <c r="E32816" s="27"/>
      <c r="F32816" s="27"/>
      <c r="G32816" s="1"/>
      <c r="H32816" s="1"/>
      <c r="I32816" s="1"/>
    </row>
    <row r="32817" spans="2:9">
      <c r="B32817" s="1"/>
      <c r="C32817" s="29"/>
      <c r="D32817" s="27"/>
      <c r="E32817" s="27"/>
      <c r="F32817" s="27"/>
      <c r="G32817" s="1"/>
      <c r="H32817" s="1"/>
      <c r="I32817" s="1"/>
    </row>
    <row r="32818" spans="2:9">
      <c r="B32818" s="1"/>
      <c r="C32818" s="29"/>
      <c r="D32818" s="27"/>
      <c r="E32818" s="27"/>
      <c r="F32818" s="27"/>
      <c r="G32818" s="1"/>
      <c r="H32818" s="1"/>
      <c r="I32818" s="1"/>
    </row>
    <row r="32819" spans="2:9">
      <c r="B32819" s="1"/>
      <c r="C32819" s="29"/>
      <c r="D32819" s="27"/>
      <c r="E32819" s="27"/>
      <c r="F32819" s="27"/>
      <c r="G32819" s="1"/>
      <c r="H32819" s="1"/>
      <c r="I32819" s="1"/>
    </row>
    <row r="32820" spans="2:9">
      <c r="B32820" s="1"/>
      <c r="C32820" s="29"/>
      <c r="D32820" s="27"/>
      <c r="E32820" s="27"/>
      <c r="F32820" s="27"/>
      <c r="G32820" s="1"/>
      <c r="H32820" s="1"/>
      <c r="I32820" s="1"/>
    </row>
    <row r="32821" spans="2:9">
      <c r="B32821" s="1"/>
      <c r="C32821" s="29"/>
      <c r="D32821" s="27"/>
      <c r="E32821" s="27"/>
      <c r="F32821" s="27"/>
      <c r="G32821" s="1"/>
      <c r="H32821" s="1"/>
      <c r="I32821" s="1"/>
    </row>
    <row r="32822" spans="2:9">
      <c r="B32822" s="1"/>
      <c r="C32822" s="29"/>
      <c r="D32822" s="27"/>
      <c r="E32822" s="27"/>
      <c r="F32822" s="27"/>
      <c r="G32822" s="1"/>
      <c r="H32822" s="1"/>
      <c r="I32822" s="1"/>
    </row>
    <row r="32823" spans="2:9">
      <c r="B32823" s="1"/>
      <c r="C32823" s="29"/>
      <c r="D32823" s="27"/>
      <c r="E32823" s="27"/>
      <c r="F32823" s="27"/>
      <c r="G32823" s="1"/>
      <c r="H32823" s="1"/>
      <c r="I32823" s="1"/>
    </row>
    <row r="32824" spans="2:9">
      <c r="B32824" s="1"/>
      <c r="C32824" s="29"/>
      <c r="D32824" s="27"/>
      <c r="E32824" s="27"/>
      <c r="F32824" s="27"/>
      <c r="G32824" s="1"/>
      <c r="H32824" s="1"/>
      <c r="I32824" s="1"/>
    </row>
    <row r="32825" spans="2:9">
      <c r="B32825" s="1"/>
      <c r="C32825" s="29"/>
      <c r="D32825" s="27"/>
      <c r="E32825" s="27"/>
      <c r="F32825" s="27"/>
      <c r="G32825" s="1"/>
      <c r="H32825" s="1"/>
      <c r="I32825" s="1"/>
    </row>
    <row r="32826" spans="2:9">
      <c r="B32826" s="1"/>
      <c r="C32826" s="29"/>
      <c r="D32826" s="27"/>
      <c r="E32826" s="27"/>
      <c r="F32826" s="27"/>
      <c r="G32826" s="1"/>
      <c r="H32826" s="1"/>
      <c r="I32826" s="1"/>
    </row>
    <row r="32827" spans="2:9">
      <c r="B32827" s="1"/>
      <c r="C32827" s="29"/>
      <c r="D32827" s="27"/>
      <c r="E32827" s="27"/>
      <c r="F32827" s="27"/>
      <c r="G32827" s="1"/>
      <c r="H32827" s="1"/>
      <c r="I32827" s="1"/>
    </row>
    <row r="32828" spans="2:9">
      <c r="B32828" s="1"/>
      <c r="C32828" s="29"/>
      <c r="D32828" s="27"/>
      <c r="E32828" s="27"/>
      <c r="F32828" s="27"/>
      <c r="G32828" s="1"/>
      <c r="H32828" s="1"/>
      <c r="I32828" s="1"/>
    </row>
    <row r="32829" spans="2:9">
      <c r="B32829" s="1"/>
      <c r="C32829" s="29"/>
      <c r="D32829" s="27"/>
      <c r="E32829" s="27"/>
      <c r="F32829" s="27"/>
      <c r="G32829" s="1"/>
      <c r="H32829" s="1"/>
      <c r="I32829" s="1"/>
    </row>
    <row r="32830" spans="2:9">
      <c r="B32830" s="1"/>
      <c r="C32830" s="29"/>
      <c r="D32830" s="27"/>
      <c r="E32830" s="27"/>
      <c r="F32830" s="27"/>
      <c r="G32830" s="1"/>
      <c r="H32830" s="1"/>
      <c r="I32830" s="1"/>
    </row>
    <row r="32831" spans="2:9">
      <c r="B32831" s="1"/>
      <c r="C32831" s="29"/>
      <c r="D32831" s="27"/>
      <c r="E32831" s="27"/>
      <c r="F32831" s="27"/>
      <c r="G32831" s="1"/>
      <c r="H32831" s="1"/>
      <c r="I32831" s="1"/>
    </row>
    <row r="32832" spans="2:9">
      <c r="B32832" s="1"/>
      <c r="C32832" s="29"/>
      <c r="D32832" s="27"/>
      <c r="E32832" s="27"/>
      <c r="F32832" s="27"/>
      <c r="G32832" s="1"/>
      <c r="H32832" s="1"/>
      <c r="I32832" s="1"/>
    </row>
    <row r="32833" spans="2:9">
      <c r="B32833" s="1"/>
      <c r="C32833" s="29"/>
      <c r="D32833" s="27"/>
      <c r="E32833" s="27"/>
      <c r="F32833" s="27"/>
      <c r="G32833" s="1"/>
      <c r="H32833" s="1"/>
      <c r="I32833" s="1"/>
    </row>
    <row r="32834" spans="2:9">
      <c r="B32834" s="1"/>
      <c r="C32834" s="29"/>
      <c r="D32834" s="27"/>
      <c r="E32834" s="27"/>
      <c r="F32834" s="27"/>
      <c r="G32834" s="1"/>
      <c r="H32834" s="1"/>
      <c r="I32834" s="1"/>
    </row>
    <row r="32835" spans="2:9">
      <c r="B32835" s="1"/>
      <c r="C32835" s="29"/>
      <c r="D32835" s="27"/>
      <c r="E32835" s="27"/>
      <c r="F32835" s="27"/>
      <c r="G32835" s="1"/>
      <c r="H32835" s="1"/>
      <c r="I32835" s="1"/>
    </row>
    <row r="32836" spans="2:9">
      <c r="B32836" s="1"/>
      <c r="C32836" s="29"/>
      <c r="D32836" s="27"/>
      <c r="E32836" s="27"/>
      <c r="F32836" s="27"/>
      <c r="G32836" s="1"/>
      <c r="H32836" s="1"/>
      <c r="I32836" s="1"/>
    </row>
    <row r="32837" spans="2:9">
      <c r="B32837" s="1"/>
      <c r="C32837" s="29"/>
      <c r="D32837" s="27"/>
      <c r="E32837" s="27"/>
      <c r="F32837" s="27"/>
      <c r="G32837" s="1"/>
      <c r="H32837" s="1"/>
      <c r="I32837" s="1"/>
    </row>
    <row r="32838" spans="2:9">
      <c r="B32838" s="1"/>
      <c r="C32838" s="29"/>
      <c r="D32838" s="27"/>
      <c r="E32838" s="27"/>
      <c r="F32838" s="27"/>
      <c r="G32838" s="1"/>
      <c r="H32838" s="1"/>
      <c r="I32838" s="1"/>
    </row>
    <row r="32839" spans="2:9">
      <c r="B32839" s="1"/>
      <c r="C32839" s="29"/>
      <c r="D32839" s="27"/>
      <c r="E32839" s="27"/>
      <c r="F32839" s="27"/>
      <c r="G32839" s="1"/>
      <c r="H32839" s="1"/>
      <c r="I32839" s="1"/>
    </row>
    <row r="32840" spans="2:9">
      <c r="B32840" s="1"/>
      <c r="C32840" s="29"/>
      <c r="D32840" s="27"/>
      <c r="E32840" s="27"/>
      <c r="F32840" s="27"/>
      <c r="G32840" s="1"/>
      <c r="H32840" s="1"/>
      <c r="I32840" s="1"/>
    </row>
    <row r="32841" spans="2:9">
      <c r="B32841" s="1"/>
      <c r="C32841" s="29"/>
      <c r="D32841" s="27"/>
      <c r="E32841" s="27"/>
      <c r="F32841" s="27"/>
      <c r="G32841" s="1"/>
      <c r="H32841" s="1"/>
      <c r="I32841" s="1"/>
    </row>
    <row r="32842" spans="2:9">
      <c r="B32842" s="1"/>
      <c r="C32842" s="29"/>
      <c r="D32842" s="27"/>
      <c r="E32842" s="27"/>
      <c r="F32842" s="27"/>
      <c r="G32842" s="1"/>
      <c r="H32842" s="1"/>
      <c r="I32842" s="1"/>
    </row>
    <row r="32843" spans="2:9">
      <c r="B32843" s="1"/>
      <c r="C32843" s="29"/>
      <c r="D32843" s="27"/>
      <c r="E32843" s="27"/>
      <c r="F32843" s="27"/>
      <c r="G32843" s="1"/>
      <c r="H32843" s="1"/>
      <c r="I32843" s="1"/>
    </row>
    <row r="32844" spans="2:9">
      <c r="B32844" s="1"/>
      <c r="C32844" s="29"/>
      <c r="D32844" s="27"/>
      <c r="E32844" s="27"/>
      <c r="F32844" s="27"/>
      <c r="G32844" s="1"/>
      <c r="H32844" s="1"/>
      <c r="I32844" s="1"/>
    </row>
    <row r="32845" spans="2:9">
      <c r="B32845" s="1"/>
      <c r="C32845" s="29"/>
      <c r="D32845" s="27"/>
      <c r="E32845" s="27"/>
      <c r="F32845" s="27"/>
      <c r="G32845" s="1"/>
      <c r="H32845" s="1"/>
      <c r="I32845" s="1"/>
    </row>
    <row r="32846" spans="2:9">
      <c r="B32846" s="1"/>
      <c r="C32846" s="29"/>
      <c r="D32846" s="27"/>
      <c r="E32846" s="27"/>
      <c r="F32846" s="27"/>
      <c r="G32846" s="1"/>
      <c r="H32846" s="1"/>
      <c r="I32846" s="1"/>
    </row>
    <row r="32847" spans="2:9">
      <c r="B32847" s="1"/>
      <c r="C32847" s="29"/>
      <c r="D32847" s="27"/>
      <c r="E32847" s="27"/>
      <c r="F32847" s="27"/>
      <c r="G32847" s="1"/>
      <c r="H32847" s="1"/>
      <c r="I32847" s="1"/>
    </row>
    <row r="32848" spans="2:9">
      <c r="B32848" s="1"/>
      <c r="C32848" s="29"/>
      <c r="D32848" s="27"/>
      <c r="E32848" s="27"/>
      <c r="F32848" s="27"/>
      <c r="G32848" s="1"/>
      <c r="H32848" s="1"/>
      <c r="I32848" s="1"/>
    </row>
    <row r="32849" spans="2:9">
      <c r="B32849" s="1"/>
      <c r="C32849" s="29"/>
      <c r="D32849" s="27"/>
      <c r="E32849" s="27"/>
      <c r="F32849" s="27"/>
      <c r="G32849" s="1"/>
      <c r="H32849" s="1"/>
      <c r="I32849" s="1"/>
    </row>
    <row r="32850" spans="2:9">
      <c r="B32850" s="1"/>
      <c r="C32850" s="29"/>
      <c r="D32850" s="27"/>
      <c r="E32850" s="27"/>
      <c r="F32850" s="27"/>
      <c r="G32850" s="1"/>
      <c r="H32850" s="1"/>
      <c r="I32850" s="1"/>
    </row>
    <row r="32851" spans="2:9">
      <c r="B32851" s="1"/>
      <c r="C32851" s="29"/>
      <c r="D32851" s="27"/>
      <c r="E32851" s="27"/>
      <c r="F32851" s="27"/>
      <c r="G32851" s="1"/>
      <c r="H32851" s="1"/>
      <c r="I32851" s="1"/>
    </row>
    <row r="32852" spans="2:9">
      <c r="B32852" s="1"/>
      <c r="C32852" s="29"/>
      <c r="D32852" s="27"/>
      <c r="E32852" s="27"/>
      <c r="F32852" s="27"/>
      <c r="G32852" s="1"/>
      <c r="H32852" s="1"/>
      <c r="I32852" s="1"/>
    </row>
    <row r="32853" spans="2:9">
      <c r="B32853" s="1"/>
      <c r="C32853" s="29"/>
      <c r="D32853" s="27"/>
      <c r="E32853" s="27"/>
      <c r="F32853" s="27"/>
      <c r="G32853" s="1"/>
      <c r="H32853" s="1"/>
      <c r="I32853" s="1"/>
    </row>
    <row r="32854" spans="2:9">
      <c r="B32854" s="1"/>
      <c r="C32854" s="29"/>
      <c r="D32854" s="27"/>
      <c r="E32854" s="27"/>
      <c r="F32854" s="27"/>
      <c r="G32854" s="1"/>
      <c r="H32854" s="1"/>
      <c r="I32854" s="1"/>
    </row>
    <row r="32855" spans="2:9">
      <c r="B32855" s="1"/>
      <c r="C32855" s="29"/>
      <c r="D32855" s="27"/>
      <c r="E32855" s="27"/>
      <c r="F32855" s="27"/>
      <c r="G32855" s="1"/>
      <c r="H32855" s="1"/>
      <c r="I32855" s="1"/>
    </row>
    <row r="32856" spans="2:9">
      <c r="B32856" s="1"/>
      <c r="C32856" s="29"/>
      <c r="D32856" s="27"/>
      <c r="E32856" s="27"/>
      <c r="F32856" s="27"/>
      <c r="G32856" s="1"/>
      <c r="H32856" s="1"/>
      <c r="I32856" s="1"/>
    </row>
    <row r="32857" spans="2:9">
      <c r="B32857" s="1"/>
      <c r="C32857" s="29"/>
      <c r="D32857" s="27"/>
      <c r="E32857" s="27"/>
      <c r="F32857" s="27"/>
      <c r="G32857" s="1"/>
      <c r="H32857" s="1"/>
      <c r="I32857" s="1"/>
    </row>
    <row r="32858" spans="2:9">
      <c r="B32858" s="1"/>
      <c r="C32858" s="29"/>
      <c r="D32858" s="27"/>
      <c r="E32858" s="27"/>
      <c r="F32858" s="27"/>
      <c r="G32858" s="1"/>
      <c r="H32858" s="1"/>
      <c r="I32858" s="1"/>
    </row>
    <row r="32859" spans="2:9">
      <c r="B32859" s="1"/>
      <c r="C32859" s="29"/>
      <c r="D32859" s="27"/>
      <c r="E32859" s="27"/>
      <c r="F32859" s="27"/>
      <c r="G32859" s="1"/>
      <c r="H32859" s="1"/>
      <c r="I32859" s="1"/>
    </row>
    <row r="32860" spans="2:9">
      <c r="B32860" s="1"/>
      <c r="C32860" s="29"/>
      <c r="D32860" s="27"/>
      <c r="E32860" s="27"/>
      <c r="F32860" s="27"/>
      <c r="G32860" s="1"/>
      <c r="H32860" s="1"/>
      <c r="I32860" s="1"/>
    </row>
    <row r="32861" spans="2:9">
      <c r="B32861" s="1"/>
      <c r="C32861" s="29"/>
      <c r="D32861" s="27"/>
      <c r="E32861" s="27"/>
      <c r="F32861" s="27"/>
      <c r="G32861" s="1"/>
      <c r="H32861" s="1"/>
      <c r="I32861" s="1"/>
    </row>
    <row r="32862" spans="2:9">
      <c r="B32862" s="1"/>
      <c r="C32862" s="29"/>
      <c r="D32862" s="27"/>
      <c r="E32862" s="27"/>
      <c r="F32862" s="27"/>
      <c r="G32862" s="1"/>
      <c r="H32862" s="1"/>
      <c r="I32862" s="1"/>
    </row>
    <row r="32863" spans="2:9">
      <c r="B32863" s="1"/>
      <c r="C32863" s="29"/>
      <c r="D32863" s="27"/>
      <c r="E32863" s="27"/>
      <c r="F32863" s="27"/>
      <c r="G32863" s="1"/>
      <c r="H32863" s="1"/>
      <c r="I32863" s="1"/>
    </row>
    <row r="32864" spans="2:9">
      <c r="B32864" s="1"/>
      <c r="C32864" s="29"/>
      <c r="D32864" s="27"/>
      <c r="E32864" s="27"/>
      <c r="F32864" s="27"/>
      <c r="G32864" s="1"/>
      <c r="H32864" s="1"/>
      <c r="I32864" s="1"/>
    </row>
    <row r="32865" spans="2:9">
      <c r="B32865" s="1"/>
      <c r="C32865" s="29"/>
      <c r="D32865" s="27"/>
      <c r="E32865" s="27"/>
      <c r="F32865" s="27"/>
      <c r="G32865" s="1"/>
      <c r="H32865" s="1"/>
      <c r="I32865" s="1"/>
    </row>
    <row r="32866" spans="2:9">
      <c r="B32866" s="1"/>
      <c r="C32866" s="29"/>
      <c r="D32866" s="27"/>
      <c r="E32866" s="27"/>
      <c r="F32866" s="27"/>
      <c r="G32866" s="1"/>
      <c r="H32866" s="1"/>
      <c r="I32866" s="1"/>
    </row>
    <row r="32867" spans="2:9">
      <c r="B32867" s="1"/>
      <c r="C32867" s="29"/>
      <c r="D32867" s="27"/>
      <c r="E32867" s="27"/>
      <c r="F32867" s="27"/>
      <c r="G32867" s="1"/>
      <c r="H32867" s="1"/>
      <c r="I32867" s="1"/>
    </row>
    <row r="32868" spans="2:9">
      <c r="B32868" s="1"/>
      <c r="C32868" s="29"/>
      <c r="D32868" s="27"/>
      <c r="E32868" s="27"/>
      <c r="F32868" s="27"/>
      <c r="G32868" s="1"/>
      <c r="H32868" s="1"/>
      <c r="I32868" s="1"/>
    </row>
    <row r="32869" spans="2:9">
      <c r="B32869" s="1"/>
      <c r="C32869" s="29"/>
      <c r="D32869" s="27"/>
      <c r="E32869" s="27"/>
      <c r="F32869" s="27"/>
      <c r="G32869" s="1"/>
      <c r="H32869" s="1"/>
      <c r="I32869" s="1"/>
    </row>
    <row r="32870" spans="2:9">
      <c r="B32870" s="1"/>
      <c r="C32870" s="29"/>
      <c r="D32870" s="27"/>
      <c r="E32870" s="27"/>
      <c r="F32870" s="27"/>
      <c r="G32870" s="1"/>
      <c r="H32870" s="1"/>
      <c r="I32870" s="1"/>
    </row>
    <row r="32871" spans="2:9">
      <c r="B32871" s="1"/>
      <c r="C32871" s="29"/>
      <c r="D32871" s="27"/>
      <c r="E32871" s="27"/>
      <c r="F32871" s="27"/>
      <c r="G32871" s="1"/>
      <c r="H32871" s="1"/>
      <c r="I32871" s="1"/>
    </row>
    <row r="32872" spans="2:9">
      <c r="B32872" s="1"/>
      <c r="C32872" s="29"/>
      <c r="D32872" s="27"/>
      <c r="E32872" s="27"/>
      <c r="F32872" s="27"/>
      <c r="G32872" s="1"/>
      <c r="H32872" s="1"/>
      <c r="I32872" s="1"/>
    </row>
    <row r="32873" spans="2:9">
      <c r="B32873" s="1"/>
      <c r="C32873" s="29"/>
      <c r="D32873" s="27"/>
      <c r="E32873" s="27"/>
      <c r="F32873" s="27"/>
      <c r="G32873" s="1"/>
      <c r="H32873" s="1"/>
      <c r="I32873" s="1"/>
    </row>
    <row r="32874" spans="2:9">
      <c r="B32874" s="1"/>
      <c r="C32874" s="29"/>
      <c r="D32874" s="27"/>
      <c r="E32874" s="27"/>
      <c r="F32874" s="27"/>
      <c r="G32874" s="1"/>
      <c r="H32874" s="1"/>
      <c r="I32874" s="1"/>
    </row>
    <row r="32875" spans="2:9">
      <c r="B32875" s="1"/>
      <c r="C32875" s="29"/>
      <c r="D32875" s="27"/>
      <c r="E32875" s="27"/>
      <c r="F32875" s="27"/>
      <c r="G32875" s="1"/>
      <c r="H32875" s="1"/>
      <c r="I32875" s="1"/>
    </row>
    <row r="32876" spans="2:9">
      <c r="B32876" s="1"/>
      <c r="C32876" s="29"/>
      <c r="D32876" s="27"/>
      <c r="E32876" s="27"/>
      <c r="F32876" s="27"/>
      <c r="G32876" s="1"/>
      <c r="H32876" s="1"/>
      <c r="I32876" s="1"/>
    </row>
    <row r="32877" spans="2:9">
      <c r="B32877" s="1"/>
      <c r="C32877" s="29"/>
      <c r="D32877" s="27"/>
      <c r="E32877" s="27"/>
      <c r="F32877" s="27"/>
      <c r="G32877" s="1"/>
      <c r="H32877" s="1"/>
      <c r="I32877" s="1"/>
    </row>
    <row r="32878" spans="2:9">
      <c r="B32878" s="1"/>
      <c r="C32878" s="29"/>
      <c r="D32878" s="27"/>
      <c r="E32878" s="27"/>
      <c r="F32878" s="27"/>
      <c r="G32878" s="1"/>
      <c r="H32878" s="1"/>
      <c r="I32878" s="1"/>
    </row>
    <row r="32879" spans="2:9">
      <c r="B32879" s="1"/>
      <c r="C32879" s="29"/>
      <c r="D32879" s="27"/>
      <c r="E32879" s="27"/>
      <c r="F32879" s="27"/>
      <c r="G32879" s="1"/>
      <c r="H32879" s="1"/>
      <c r="I32879" s="1"/>
    </row>
    <row r="32880" spans="2:9">
      <c r="B32880" s="1"/>
      <c r="C32880" s="29"/>
      <c r="D32880" s="27"/>
      <c r="E32880" s="27"/>
      <c r="F32880" s="27"/>
      <c r="G32880" s="1"/>
      <c r="H32880" s="1"/>
      <c r="I32880" s="1"/>
    </row>
    <row r="32881" spans="2:9">
      <c r="B32881" s="1"/>
      <c r="C32881" s="29"/>
      <c r="D32881" s="27"/>
      <c r="E32881" s="27"/>
      <c r="F32881" s="27"/>
      <c r="G32881" s="1"/>
      <c r="H32881" s="1"/>
      <c r="I32881" s="1"/>
    </row>
    <row r="32882" spans="2:9">
      <c r="B32882" s="1"/>
      <c r="C32882" s="29"/>
      <c r="D32882" s="27"/>
      <c r="E32882" s="27"/>
      <c r="F32882" s="27"/>
      <c r="G32882" s="1"/>
      <c r="H32882" s="1"/>
      <c r="I32882" s="1"/>
    </row>
    <row r="32883" spans="2:9">
      <c r="B32883" s="1"/>
      <c r="C32883" s="29"/>
      <c r="D32883" s="27"/>
      <c r="E32883" s="27"/>
      <c r="F32883" s="27"/>
      <c r="G32883" s="1"/>
      <c r="H32883" s="1"/>
      <c r="I32883" s="1"/>
    </row>
    <row r="32884" spans="2:9">
      <c r="B32884" s="1"/>
      <c r="C32884" s="29"/>
      <c r="D32884" s="27"/>
      <c r="E32884" s="27"/>
      <c r="F32884" s="27"/>
      <c r="G32884" s="1"/>
      <c r="H32884" s="1"/>
      <c r="I32884" s="1"/>
    </row>
    <row r="32885" spans="2:9">
      <c r="B32885" s="1"/>
      <c r="C32885" s="29"/>
      <c r="D32885" s="27"/>
      <c r="E32885" s="27"/>
      <c r="F32885" s="27"/>
      <c r="G32885" s="1"/>
      <c r="H32885" s="1"/>
      <c r="I32885" s="1"/>
    </row>
    <row r="32886" spans="2:9">
      <c r="B32886" s="1"/>
      <c r="C32886" s="29"/>
      <c r="D32886" s="27"/>
      <c r="E32886" s="27"/>
      <c r="F32886" s="27"/>
      <c r="G32886" s="1"/>
      <c r="H32886" s="1"/>
      <c r="I32886" s="1"/>
    </row>
    <row r="32887" spans="2:9">
      <c r="B32887" s="1"/>
      <c r="C32887" s="29"/>
      <c r="D32887" s="27"/>
      <c r="E32887" s="27"/>
      <c r="F32887" s="27"/>
      <c r="G32887" s="1"/>
      <c r="H32887" s="1"/>
      <c r="I32887" s="1"/>
    </row>
    <row r="32888" spans="2:9">
      <c r="B32888" s="1"/>
      <c r="C32888" s="29"/>
      <c r="D32888" s="27"/>
      <c r="E32888" s="27"/>
      <c r="F32888" s="27"/>
      <c r="G32888" s="1"/>
      <c r="H32888" s="1"/>
      <c r="I32888" s="1"/>
    </row>
    <row r="32889" spans="2:9">
      <c r="B32889" s="1"/>
      <c r="C32889" s="29"/>
      <c r="D32889" s="27"/>
      <c r="E32889" s="27"/>
      <c r="F32889" s="27"/>
      <c r="G32889" s="1"/>
      <c r="H32889" s="1"/>
      <c r="I32889" s="1"/>
    </row>
    <row r="32890" spans="2:9">
      <c r="B32890" s="1"/>
      <c r="C32890" s="29"/>
      <c r="D32890" s="27"/>
      <c r="E32890" s="27"/>
      <c r="F32890" s="27"/>
      <c r="G32890" s="1"/>
      <c r="H32890" s="1"/>
      <c r="I32890" s="1"/>
    </row>
    <row r="32891" spans="2:9">
      <c r="B32891" s="1"/>
      <c r="C32891" s="29"/>
      <c r="D32891" s="27"/>
      <c r="E32891" s="27"/>
      <c r="F32891" s="27"/>
      <c r="G32891" s="1"/>
      <c r="H32891" s="1"/>
      <c r="I32891" s="1"/>
    </row>
    <row r="32892" spans="2:9">
      <c r="B32892" s="1"/>
      <c r="C32892" s="29"/>
      <c r="D32892" s="27"/>
      <c r="E32892" s="27"/>
      <c r="F32892" s="27"/>
      <c r="G32892" s="1"/>
      <c r="H32892" s="1"/>
      <c r="I32892" s="1"/>
    </row>
    <row r="32893" spans="2:9">
      <c r="B32893" s="1"/>
      <c r="C32893" s="29"/>
      <c r="D32893" s="27"/>
      <c r="E32893" s="27"/>
      <c r="F32893" s="27"/>
      <c r="G32893" s="1"/>
      <c r="H32893" s="1"/>
      <c r="I32893" s="1"/>
    </row>
    <row r="32894" spans="2:9">
      <c r="B32894" s="1"/>
      <c r="C32894" s="29"/>
      <c r="D32894" s="27"/>
      <c r="E32894" s="27"/>
      <c r="F32894" s="27"/>
      <c r="G32894" s="1"/>
      <c r="H32894" s="1"/>
      <c r="I32894" s="1"/>
    </row>
    <row r="32895" spans="2:9">
      <c r="B32895" s="1"/>
      <c r="C32895" s="29"/>
      <c r="D32895" s="27"/>
      <c r="E32895" s="27"/>
      <c r="F32895" s="27"/>
      <c r="G32895" s="1"/>
      <c r="H32895" s="1"/>
      <c r="I32895" s="1"/>
    </row>
    <row r="32896" spans="2:9">
      <c r="B32896" s="1"/>
      <c r="C32896" s="29"/>
      <c r="D32896" s="27"/>
      <c r="E32896" s="27"/>
      <c r="F32896" s="27"/>
      <c r="G32896" s="1"/>
      <c r="H32896" s="1"/>
      <c r="I32896" s="1"/>
    </row>
    <row r="32897" spans="2:9">
      <c r="B32897" s="1"/>
      <c r="C32897" s="29"/>
      <c r="D32897" s="27"/>
      <c r="E32897" s="27"/>
      <c r="F32897" s="27"/>
      <c r="G32897" s="1"/>
      <c r="H32897" s="1"/>
      <c r="I32897" s="1"/>
    </row>
    <row r="32898" spans="2:9">
      <c r="B32898" s="1"/>
      <c r="C32898" s="29"/>
      <c r="D32898" s="27"/>
      <c r="E32898" s="27"/>
      <c r="F32898" s="27"/>
      <c r="G32898" s="1"/>
      <c r="H32898" s="1"/>
      <c r="I32898" s="1"/>
    </row>
    <row r="32899" spans="2:9">
      <c r="B32899" s="1"/>
      <c r="C32899" s="29"/>
      <c r="D32899" s="27"/>
      <c r="E32899" s="27"/>
      <c r="F32899" s="27"/>
      <c r="G32899" s="1"/>
      <c r="H32899" s="1"/>
      <c r="I32899" s="1"/>
    </row>
    <row r="32900" spans="2:9">
      <c r="B32900" s="1"/>
      <c r="C32900" s="29"/>
      <c r="D32900" s="27"/>
      <c r="E32900" s="27"/>
      <c r="F32900" s="27"/>
      <c r="G32900" s="1"/>
      <c r="H32900" s="1"/>
      <c r="I32900" s="1"/>
    </row>
    <row r="32901" spans="2:9">
      <c r="B32901" s="1"/>
      <c r="C32901" s="29"/>
      <c r="D32901" s="27"/>
      <c r="E32901" s="27"/>
      <c r="F32901" s="27"/>
      <c r="G32901" s="1"/>
      <c r="H32901" s="1"/>
      <c r="I32901" s="1"/>
    </row>
    <row r="32902" spans="2:9">
      <c r="B32902" s="1"/>
      <c r="C32902" s="29"/>
      <c r="D32902" s="27"/>
      <c r="E32902" s="27"/>
      <c r="F32902" s="27"/>
      <c r="G32902" s="1"/>
      <c r="H32902" s="1"/>
      <c r="I32902" s="1"/>
    </row>
    <row r="32903" spans="2:9">
      <c r="B32903" s="1"/>
      <c r="C32903" s="29"/>
      <c r="D32903" s="27"/>
      <c r="E32903" s="27"/>
      <c r="F32903" s="27"/>
      <c r="G32903" s="1"/>
      <c r="H32903" s="1"/>
      <c r="I32903" s="1"/>
    </row>
    <row r="32904" spans="2:9">
      <c r="B32904" s="1"/>
      <c r="C32904" s="29"/>
      <c r="D32904" s="27"/>
      <c r="E32904" s="27"/>
      <c r="F32904" s="27"/>
      <c r="G32904" s="1"/>
      <c r="H32904" s="1"/>
      <c r="I32904" s="1"/>
    </row>
    <row r="32905" spans="2:9">
      <c r="B32905" s="1"/>
      <c r="C32905" s="29"/>
      <c r="D32905" s="27"/>
      <c r="E32905" s="27"/>
      <c r="F32905" s="27"/>
      <c r="G32905" s="1"/>
      <c r="H32905" s="1"/>
      <c r="I32905" s="1"/>
    </row>
    <row r="32906" spans="2:9">
      <c r="B32906" s="1"/>
      <c r="C32906" s="29"/>
      <c r="D32906" s="27"/>
      <c r="E32906" s="27"/>
      <c r="F32906" s="27"/>
      <c r="G32906" s="1"/>
      <c r="H32906" s="1"/>
      <c r="I32906" s="1"/>
    </row>
    <row r="32907" spans="2:9">
      <c r="B32907" s="1"/>
      <c r="C32907" s="29"/>
      <c r="D32907" s="27"/>
      <c r="E32907" s="27"/>
      <c r="F32907" s="27"/>
      <c r="G32907" s="1"/>
      <c r="H32907" s="1"/>
      <c r="I32907" s="1"/>
    </row>
    <row r="32908" spans="2:9">
      <c r="B32908" s="1"/>
      <c r="C32908" s="29"/>
      <c r="D32908" s="27"/>
      <c r="E32908" s="27"/>
      <c r="F32908" s="27"/>
      <c r="G32908" s="1"/>
      <c r="H32908" s="1"/>
      <c r="I32908" s="1"/>
    </row>
    <row r="32909" spans="2:9">
      <c r="B32909" s="1"/>
      <c r="C32909" s="29"/>
      <c r="D32909" s="27"/>
      <c r="E32909" s="27"/>
      <c r="F32909" s="27"/>
      <c r="G32909" s="1"/>
      <c r="H32909" s="1"/>
      <c r="I32909" s="1"/>
    </row>
    <row r="32910" spans="2:9">
      <c r="B32910" s="1"/>
      <c r="C32910" s="29"/>
      <c r="D32910" s="27"/>
      <c r="E32910" s="27"/>
      <c r="F32910" s="27"/>
      <c r="G32910" s="1"/>
      <c r="H32910" s="1"/>
      <c r="I32910" s="1"/>
    </row>
    <row r="32911" spans="2:9">
      <c r="B32911" s="1"/>
      <c r="C32911" s="29"/>
      <c r="D32911" s="27"/>
      <c r="E32911" s="27"/>
      <c r="F32911" s="27"/>
      <c r="G32911" s="1"/>
      <c r="H32911" s="1"/>
      <c r="I32911" s="1"/>
    </row>
    <row r="32912" spans="2:9">
      <c r="B32912" s="1"/>
      <c r="C32912" s="29"/>
      <c r="D32912" s="27"/>
      <c r="E32912" s="27"/>
      <c r="F32912" s="27"/>
      <c r="G32912" s="1"/>
      <c r="H32912" s="1"/>
      <c r="I32912" s="1"/>
    </row>
    <row r="32913" spans="2:9">
      <c r="B32913" s="1"/>
      <c r="C32913" s="29"/>
      <c r="D32913" s="27"/>
      <c r="E32913" s="27"/>
      <c r="F32913" s="27"/>
      <c r="G32913" s="1"/>
      <c r="H32913" s="1"/>
      <c r="I32913" s="1"/>
    </row>
    <row r="32914" spans="2:9">
      <c r="B32914" s="1"/>
      <c r="C32914" s="29"/>
      <c r="D32914" s="27"/>
      <c r="E32914" s="27"/>
      <c r="F32914" s="27"/>
      <c r="G32914" s="1"/>
      <c r="H32914" s="1"/>
      <c r="I32914" s="1"/>
    </row>
    <row r="32915" spans="2:9">
      <c r="B32915" s="1"/>
      <c r="C32915" s="29"/>
      <c r="D32915" s="27"/>
      <c r="E32915" s="27"/>
      <c r="F32915" s="27"/>
      <c r="G32915" s="1"/>
      <c r="H32915" s="1"/>
      <c r="I32915" s="1"/>
    </row>
    <row r="32916" spans="2:9">
      <c r="B32916" s="1"/>
      <c r="C32916" s="29"/>
      <c r="D32916" s="27"/>
      <c r="E32916" s="27"/>
      <c r="F32916" s="27"/>
      <c r="G32916" s="1"/>
      <c r="H32916" s="1"/>
      <c r="I32916" s="1"/>
    </row>
    <row r="32917" spans="2:9">
      <c r="B32917" s="1"/>
      <c r="C32917" s="29"/>
      <c r="D32917" s="27"/>
      <c r="E32917" s="27"/>
      <c r="F32917" s="27"/>
      <c r="G32917" s="1"/>
      <c r="H32917" s="1"/>
      <c r="I32917" s="1"/>
    </row>
    <row r="32918" spans="2:9">
      <c r="B32918" s="1"/>
      <c r="C32918" s="29"/>
      <c r="D32918" s="27"/>
      <c r="E32918" s="27"/>
      <c r="F32918" s="27"/>
      <c r="G32918" s="1"/>
      <c r="H32918" s="1"/>
      <c r="I32918" s="1"/>
    </row>
    <row r="32919" spans="2:9">
      <c r="B32919" s="1"/>
      <c r="C32919" s="29"/>
      <c r="D32919" s="27"/>
      <c r="E32919" s="27"/>
      <c r="F32919" s="27"/>
      <c r="G32919" s="1"/>
      <c r="H32919" s="1"/>
      <c r="I32919" s="1"/>
    </row>
    <row r="32920" spans="2:9">
      <c r="B32920" s="1"/>
      <c r="C32920" s="29"/>
      <c r="D32920" s="27"/>
      <c r="E32920" s="27"/>
      <c r="F32920" s="27"/>
      <c r="G32920" s="1"/>
      <c r="H32920" s="1"/>
      <c r="I32920" s="1"/>
    </row>
    <row r="32921" spans="2:9">
      <c r="B32921" s="1"/>
      <c r="C32921" s="29"/>
      <c r="D32921" s="27"/>
      <c r="E32921" s="27"/>
      <c r="F32921" s="27"/>
      <c r="G32921" s="1"/>
      <c r="H32921" s="1"/>
      <c r="I32921" s="1"/>
    </row>
    <row r="32922" spans="2:9">
      <c r="B32922" s="1"/>
      <c r="C32922" s="29"/>
      <c r="D32922" s="27"/>
      <c r="E32922" s="27"/>
      <c r="F32922" s="27"/>
      <c r="G32922" s="1"/>
      <c r="H32922" s="1"/>
      <c r="I32922" s="1"/>
    </row>
    <row r="32923" spans="2:9">
      <c r="B32923" s="1"/>
      <c r="C32923" s="29"/>
      <c r="D32923" s="27"/>
      <c r="E32923" s="27"/>
      <c r="F32923" s="27"/>
      <c r="G32923" s="1"/>
      <c r="H32923" s="1"/>
      <c r="I32923" s="1"/>
    </row>
    <row r="32924" spans="2:9">
      <c r="B32924" s="1"/>
      <c r="C32924" s="29"/>
      <c r="D32924" s="27"/>
      <c r="E32924" s="27"/>
      <c r="F32924" s="27"/>
      <c r="G32924" s="1"/>
      <c r="H32924" s="1"/>
      <c r="I32924" s="1"/>
    </row>
    <row r="32925" spans="2:9">
      <c r="B32925" s="1"/>
      <c r="C32925" s="29"/>
      <c r="D32925" s="27"/>
      <c r="E32925" s="27"/>
      <c r="F32925" s="27"/>
      <c r="G32925" s="1"/>
      <c r="H32925" s="1"/>
      <c r="I32925" s="1"/>
    </row>
    <row r="32926" spans="2:9">
      <c r="B32926" s="1"/>
      <c r="C32926" s="29"/>
      <c r="D32926" s="27"/>
      <c r="E32926" s="27"/>
      <c r="F32926" s="27"/>
      <c r="G32926" s="1"/>
      <c r="H32926" s="1"/>
      <c r="I32926" s="1"/>
    </row>
    <row r="32927" spans="2:9">
      <c r="B32927" s="1"/>
      <c r="C32927" s="29"/>
      <c r="D32927" s="27"/>
      <c r="E32927" s="27"/>
      <c r="F32927" s="27"/>
      <c r="G32927" s="1"/>
      <c r="H32927" s="1"/>
      <c r="I32927" s="1"/>
    </row>
    <row r="32928" spans="2:9">
      <c r="B32928" s="1"/>
      <c r="C32928" s="29"/>
      <c r="D32928" s="27"/>
      <c r="E32928" s="27"/>
      <c r="F32928" s="27"/>
      <c r="G32928" s="1"/>
      <c r="H32928" s="1"/>
      <c r="I32928" s="1"/>
    </row>
    <row r="32929" spans="2:9">
      <c r="B32929" s="1"/>
      <c r="C32929" s="29"/>
      <c r="D32929" s="27"/>
      <c r="E32929" s="27"/>
      <c r="F32929" s="27"/>
      <c r="G32929" s="1"/>
      <c r="H32929" s="1"/>
      <c r="I32929" s="1"/>
    </row>
    <row r="32930" spans="2:9">
      <c r="B32930" s="1"/>
      <c r="C32930" s="29"/>
      <c r="D32930" s="27"/>
      <c r="E32930" s="27"/>
      <c r="F32930" s="27"/>
      <c r="G32930" s="1"/>
      <c r="H32930" s="1"/>
      <c r="I32930" s="1"/>
    </row>
    <row r="32931" spans="2:9">
      <c r="B32931" s="1"/>
      <c r="C32931" s="29"/>
      <c r="D32931" s="27"/>
      <c r="E32931" s="27"/>
      <c r="F32931" s="27"/>
      <c r="G32931" s="1"/>
      <c r="H32931" s="1"/>
      <c r="I32931" s="1"/>
    </row>
    <row r="32932" spans="2:9">
      <c r="B32932" s="1"/>
      <c r="C32932" s="29"/>
      <c r="D32932" s="27"/>
      <c r="E32932" s="27"/>
      <c r="F32932" s="27"/>
      <c r="G32932" s="1"/>
      <c r="H32932" s="1"/>
      <c r="I32932" s="1"/>
    </row>
    <row r="32933" spans="2:9">
      <c r="B32933" s="1"/>
      <c r="C32933" s="29"/>
      <c r="D32933" s="27"/>
      <c r="E32933" s="27"/>
      <c r="F32933" s="27"/>
      <c r="G32933" s="1"/>
      <c r="H32933" s="1"/>
      <c r="I32933" s="1"/>
    </row>
    <row r="32934" spans="2:9">
      <c r="B32934" s="1"/>
      <c r="C32934" s="29"/>
      <c r="D32934" s="27"/>
      <c r="E32934" s="27"/>
      <c r="F32934" s="27"/>
      <c r="G32934" s="1"/>
      <c r="H32934" s="1"/>
      <c r="I32934" s="1"/>
    </row>
    <row r="32935" spans="2:9">
      <c r="B32935" s="1"/>
      <c r="C32935" s="29"/>
      <c r="D32935" s="27"/>
      <c r="E32935" s="27"/>
      <c r="F32935" s="27"/>
      <c r="G32935" s="1"/>
      <c r="H32935" s="1"/>
      <c r="I32935" s="1"/>
    </row>
    <row r="32936" spans="2:9">
      <c r="B32936" s="1"/>
      <c r="C32936" s="29"/>
      <c r="D32936" s="27"/>
      <c r="E32936" s="27"/>
      <c r="F32936" s="27"/>
      <c r="G32936" s="1"/>
      <c r="H32936" s="1"/>
      <c r="I32936" s="1"/>
    </row>
    <row r="32937" spans="2:9">
      <c r="B32937" s="1"/>
      <c r="C32937" s="29"/>
      <c r="D32937" s="27"/>
      <c r="E32937" s="27"/>
      <c r="F32937" s="27"/>
      <c r="G32937" s="1"/>
      <c r="H32937" s="1"/>
      <c r="I32937" s="1"/>
    </row>
    <row r="32938" spans="2:9">
      <c r="B32938" s="1"/>
      <c r="C32938" s="29"/>
      <c r="D32938" s="27"/>
      <c r="E32938" s="27"/>
      <c r="F32938" s="27"/>
      <c r="G32938" s="1"/>
      <c r="H32938" s="1"/>
      <c r="I32938" s="1"/>
    </row>
    <row r="32939" spans="2:9">
      <c r="B32939" s="1"/>
      <c r="C32939" s="29"/>
      <c r="D32939" s="27"/>
      <c r="E32939" s="27"/>
      <c r="F32939" s="27"/>
      <c r="G32939" s="1"/>
      <c r="H32939" s="1"/>
      <c r="I32939" s="1"/>
    </row>
    <row r="32940" spans="2:9">
      <c r="B32940" s="1"/>
      <c r="C32940" s="29"/>
      <c r="D32940" s="27"/>
      <c r="E32940" s="27"/>
      <c r="F32940" s="27"/>
      <c r="G32940" s="1"/>
      <c r="H32940" s="1"/>
      <c r="I32940" s="1"/>
    </row>
    <row r="32941" spans="2:9">
      <c r="B32941" s="1"/>
      <c r="C32941" s="29"/>
      <c r="D32941" s="27"/>
      <c r="E32941" s="27"/>
      <c r="F32941" s="27"/>
      <c r="G32941" s="1"/>
      <c r="H32941" s="1"/>
      <c r="I32941" s="1"/>
    </row>
    <row r="32942" spans="2:9">
      <c r="B32942" s="1"/>
      <c r="C32942" s="29"/>
      <c r="D32942" s="27"/>
      <c r="E32942" s="27"/>
      <c r="F32942" s="27"/>
      <c r="G32942" s="1"/>
      <c r="H32942" s="1"/>
      <c r="I32942" s="1"/>
    </row>
    <row r="32943" spans="2:9">
      <c r="B32943" s="1"/>
      <c r="C32943" s="29"/>
      <c r="D32943" s="27"/>
      <c r="E32943" s="27"/>
      <c r="F32943" s="27"/>
      <c r="G32943" s="1"/>
      <c r="H32943" s="1"/>
      <c r="I32943" s="1"/>
    </row>
    <row r="32944" spans="2:9">
      <c r="B32944" s="1"/>
      <c r="C32944" s="29"/>
      <c r="D32944" s="27"/>
      <c r="E32944" s="27"/>
      <c r="F32944" s="27"/>
      <c r="G32944" s="1"/>
      <c r="H32944" s="1"/>
      <c r="I32944" s="1"/>
    </row>
    <row r="32945" spans="2:9">
      <c r="B32945" s="1"/>
      <c r="C32945" s="29"/>
      <c r="D32945" s="27"/>
      <c r="E32945" s="27"/>
      <c r="F32945" s="27"/>
      <c r="G32945" s="1"/>
      <c r="H32945" s="1"/>
      <c r="I32945" s="1"/>
    </row>
    <row r="32946" spans="2:9">
      <c r="B32946" s="1"/>
      <c r="C32946" s="29"/>
      <c r="D32946" s="27"/>
      <c r="E32946" s="27"/>
      <c r="F32946" s="27"/>
      <c r="G32946" s="1"/>
      <c r="H32946" s="1"/>
      <c r="I32946" s="1"/>
    </row>
    <row r="32947" spans="2:9">
      <c r="B32947" s="1"/>
      <c r="C32947" s="29"/>
      <c r="D32947" s="27"/>
      <c r="E32947" s="27"/>
      <c r="F32947" s="27"/>
      <c r="G32947" s="1"/>
      <c r="H32947" s="1"/>
      <c r="I32947" s="1"/>
    </row>
    <row r="32948" spans="2:9">
      <c r="B32948" s="1"/>
      <c r="C32948" s="29"/>
      <c r="D32948" s="27"/>
      <c r="E32948" s="27"/>
      <c r="F32948" s="27"/>
      <c r="G32948" s="1"/>
      <c r="H32948" s="1"/>
      <c r="I32948" s="1"/>
    </row>
    <row r="32949" spans="2:9">
      <c r="B32949" s="1"/>
      <c r="C32949" s="29"/>
      <c r="D32949" s="27"/>
      <c r="E32949" s="27"/>
      <c r="F32949" s="27"/>
      <c r="G32949" s="1"/>
      <c r="H32949" s="1"/>
      <c r="I32949" s="1"/>
    </row>
    <row r="32950" spans="2:9">
      <c r="B32950" s="1"/>
      <c r="C32950" s="29"/>
      <c r="D32950" s="27"/>
      <c r="E32950" s="27"/>
      <c r="F32950" s="27"/>
      <c r="G32950" s="1"/>
      <c r="H32950" s="1"/>
      <c r="I32950" s="1"/>
    </row>
    <row r="32951" spans="2:9">
      <c r="B32951" s="1"/>
      <c r="C32951" s="29"/>
      <c r="D32951" s="27"/>
      <c r="E32951" s="27"/>
      <c r="F32951" s="27"/>
      <c r="G32951" s="1"/>
      <c r="H32951" s="1"/>
      <c r="I32951" s="1"/>
    </row>
    <row r="32952" spans="2:9">
      <c r="B32952" s="1"/>
      <c r="C32952" s="29"/>
      <c r="D32952" s="27"/>
      <c r="E32952" s="27"/>
      <c r="F32952" s="27"/>
      <c r="G32952" s="1"/>
      <c r="H32952" s="1"/>
      <c r="I32952" s="1"/>
    </row>
    <row r="32953" spans="2:9">
      <c r="B32953" s="1"/>
      <c r="C32953" s="29"/>
      <c r="D32953" s="27"/>
      <c r="E32953" s="27"/>
      <c r="F32953" s="27"/>
      <c r="G32953" s="1"/>
      <c r="H32953" s="1"/>
      <c r="I32953" s="1"/>
    </row>
    <row r="32954" spans="2:9">
      <c r="B32954" s="1"/>
      <c r="C32954" s="29"/>
      <c r="D32954" s="27"/>
      <c r="E32954" s="27"/>
      <c r="F32954" s="27"/>
      <c r="G32954" s="1"/>
      <c r="H32954" s="1"/>
      <c r="I32954" s="1"/>
    </row>
    <row r="32955" spans="2:9">
      <c r="B32955" s="1"/>
      <c r="C32955" s="29"/>
      <c r="D32955" s="27"/>
      <c r="E32955" s="27"/>
      <c r="F32955" s="27"/>
      <c r="G32955" s="1"/>
      <c r="H32955" s="1"/>
      <c r="I32955" s="1"/>
    </row>
    <row r="32956" spans="2:9">
      <c r="B32956" s="1"/>
      <c r="C32956" s="29"/>
      <c r="D32956" s="27"/>
      <c r="E32956" s="27"/>
      <c r="F32956" s="27"/>
      <c r="G32956" s="1"/>
      <c r="H32956" s="1"/>
      <c r="I32956" s="1"/>
    </row>
    <row r="32957" spans="2:9">
      <c r="B32957" s="1"/>
      <c r="C32957" s="29"/>
      <c r="D32957" s="27"/>
      <c r="E32957" s="27"/>
      <c r="F32957" s="27"/>
      <c r="G32957" s="1"/>
      <c r="H32957" s="1"/>
      <c r="I32957" s="1"/>
    </row>
    <row r="32958" spans="2:9">
      <c r="B32958" s="1"/>
      <c r="C32958" s="29"/>
      <c r="D32958" s="27"/>
      <c r="E32958" s="27"/>
      <c r="F32958" s="27"/>
      <c r="G32958" s="1"/>
      <c r="H32958" s="1"/>
      <c r="I32958" s="1"/>
    </row>
    <row r="32959" spans="2:9">
      <c r="B32959" s="1"/>
      <c r="C32959" s="29"/>
      <c r="D32959" s="27"/>
      <c r="E32959" s="27"/>
      <c r="F32959" s="27"/>
      <c r="G32959" s="1"/>
      <c r="H32959" s="1"/>
      <c r="I32959" s="1"/>
    </row>
    <row r="32960" spans="2:9">
      <c r="B32960" s="1"/>
      <c r="C32960" s="29"/>
      <c r="D32960" s="27"/>
      <c r="E32960" s="27"/>
      <c r="F32960" s="27"/>
      <c r="G32960" s="1"/>
      <c r="H32960" s="1"/>
      <c r="I32960" s="1"/>
    </row>
    <row r="32961" spans="2:9">
      <c r="B32961" s="1"/>
      <c r="C32961" s="29"/>
      <c r="D32961" s="27"/>
      <c r="E32961" s="27"/>
      <c r="F32961" s="27"/>
      <c r="G32961" s="1"/>
      <c r="H32961" s="1"/>
      <c r="I32961" s="1"/>
    </row>
    <row r="32962" spans="2:9">
      <c r="B32962" s="1"/>
      <c r="C32962" s="29"/>
      <c r="D32962" s="27"/>
      <c r="E32962" s="27"/>
      <c r="F32962" s="27"/>
      <c r="G32962" s="1"/>
      <c r="H32962" s="1"/>
      <c r="I32962" s="1"/>
    </row>
    <row r="32963" spans="2:9">
      <c r="B32963" s="1"/>
      <c r="C32963" s="29"/>
      <c r="D32963" s="27"/>
      <c r="E32963" s="27"/>
      <c r="F32963" s="27"/>
      <c r="G32963" s="1"/>
      <c r="H32963" s="1"/>
      <c r="I32963" s="1"/>
    </row>
    <row r="32964" spans="2:9">
      <c r="B32964" s="1"/>
      <c r="C32964" s="29"/>
      <c r="D32964" s="27"/>
      <c r="E32964" s="27"/>
      <c r="F32964" s="27"/>
      <c r="G32964" s="1"/>
      <c r="H32964" s="1"/>
      <c r="I32964" s="1"/>
    </row>
    <row r="32965" spans="2:9">
      <c r="B32965" s="1"/>
      <c r="C32965" s="29"/>
      <c r="D32965" s="27"/>
      <c r="E32965" s="27"/>
      <c r="F32965" s="27"/>
      <c r="G32965" s="1"/>
      <c r="H32965" s="1"/>
      <c r="I32965" s="1"/>
    </row>
    <row r="32966" spans="2:9">
      <c r="B32966" s="1"/>
      <c r="C32966" s="29"/>
      <c r="D32966" s="27"/>
      <c r="E32966" s="27"/>
      <c r="F32966" s="27"/>
      <c r="G32966" s="1"/>
      <c r="H32966" s="1"/>
      <c r="I32966" s="1"/>
    </row>
    <row r="32967" spans="2:9">
      <c r="B32967" s="1"/>
      <c r="C32967" s="29"/>
      <c r="D32967" s="27"/>
      <c r="E32967" s="27"/>
      <c r="F32967" s="27"/>
      <c r="G32967" s="1"/>
      <c r="H32967" s="1"/>
      <c r="I32967" s="1"/>
    </row>
    <row r="32968" spans="2:9">
      <c r="B32968" s="1"/>
      <c r="C32968" s="29"/>
      <c r="D32968" s="27"/>
      <c r="E32968" s="27"/>
      <c r="F32968" s="27"/>
      <c r="G32968" s="1"/>
      <c r="H32968" s="1"/>
      <c r="I32968" s="1"/>
    </row>
    <row r="32969" spans="2:9">
      <c r="B32969" s="1"/>
      <c r="C32969" s="29"/>
      <c r="D32969" s="27"/>
      <c r="E32969" s="27"/>
      <c r="F32969" s="27"/>
      <c r="G32969" s="1"/>
      <c r="H32969" s="1"/>
      <c r="I32969" s="1"/>
    </row>
    <row r="32970" spans="2:9">
      <c r="B32970" s="1"/>
      <c r="C32970" s="29"/>
      <c r="D32970" s="27"/>
      <c r="E32970" s="27"/>
      <c r="F32970" s="27"/>
      <c r="G32970" s="1"/>
      <c r="H32970" s="1"/>
      <c r="I32970" s="1"/>
    </row>
    <row r="32971" spans="2:9">
      <c r="B32971" s="1"/>
      <c r="C32971" s="29"/>
      <c r="D32971" s="27"/>
      <c r="E32971" s="27"/>
      <c r="F32971" s="27"/>
      <c r="G32971" s="1"/>
      <c r="H32971" s="1"/>
      <c r="I32971" s="1"/>
    </row>
    <row r="32972" spans="2:9">
      <c r="B32972" s="1"/>
      <c r="C32972" s="29"/>
      <c r="D32972" s="27"/>
      <c r="E32972" s="27"/>
      <c r="F32972" s="27"/>
      <c r="G32972" s="1"/>
      <c r="H32972" s="1"/>
      <c r="I32972" s="1"/>
    </row>
    <row r="32973" spans="2:9">
      <c r="B32973" s="1"/>
      <c r="C32973" s="29"/>
      <c r="D32973" s="27"/>
      <c r="E32973" s="27"/>
      <c r="F32973" s="27"/>
      <c r="G32973" s="1"/>
      <c r="H32973" s="1"/>
      <c r="I32973" s="1"/>
    </row>
    <row r="32974" spans="2:9">
      <c r="B32974" s="1"/>
      <c r="C32974" s="29"/>
      <c r="D32974" s="27"/>
      <c r="E32974" s="27"/>
      <c r="F32974" s="27"/>
      <c r="G32974" s="1"/>
      <c r="H32974" s="1"/>
      <c r="I32974" s="1"/>
    </row>
    <row r="32975" spans="2:9">
      <c r="B32975" s="1"/>
      <c r="C32975" s="29"/>
      <c r="D32975" s="27"/>
      <c r="E32975" s="27"/>
      <c r="F32975" s="27"/>
      <c r="G32975" s="1"/>
      <c r="H32975" s="1"/>
      <c r="I32975" s="1"/>
    </row>
    <row r="32976" spans="2:9">
      <c r="B32976" s="1"/>
      <c r="C32976" s="29"/>
      <c r="D32976" s="27"/>
      <c r="E32976" s="27"/>
      <c r="F32976" s="27"/>
      <c r="G32976" s="1"/>
      <c r="H32976" s="1"/>
      <c r="I32976" s="1"/>
    </row>
    <row r="32977" spans="2:9">
      <c r="B32977" s="1"/>
      <c r="C32977" s="29"/>
      <c r="D32977" s="27"/>
      <c r="E32977" s="27"/>
      <c r="F32977" s="27"/>
      <c r="G32977" s="1"/>
      <c r="H32977" s="1"/>
      <c r="I32977" s="1"/>
    </row>
    <row r="32978" spans="2:9">
      <c r="B32978" s="1"/>
      <c r="C32978" s="29"/>
      <c r="D32978" s="27"/>
      <c r="E32978" s="27"/>
      <c r="F32978" s="27"/>
      <c r="G32978" s="1"/>
      <c r="H32978" s="1"/>
      <c r="I32978" s="1"/>
    </row>
    <row r="32979" spans="2:9">
      <c r="B32979" s="1"/>
      <c r="C32979" s="29"/>
      <c r="D32979" s="27"/>
      <c r="E32979" s="27"/>
      <c r="F32979" s="27"/>
      <c r="G32979" s="1"/>
      <c r="H32979" s="1"/>
      <c r="I32979" s="1"/>
    </row>
    <row r="32980" spans="2:9">
      <c r="B32980" s="1"/>
      <c r="C32980" s="29"/>
      <c r="D32980" s="27"/>
      <c r="E32980" s="27"/>
      <c r="F32980" s="27"/>
      <c r="G32980" s="1"/>
      <c r="H32980" s="1"/>
      <c r="I32980" s="1"/>
    </row>
    <row r="32981" spans="2:9">
      <c r="B32981" s="1"/>
      <c r="C32981" s="29"/>
      <c r="D32981" s="27"/>
      <c r="E32981" s="27"/>
      <c r="F32981" s="27"/>
      <c r="G32981" s="1"/>
      <c r="H32981" s="1"/>
      <c r="I32981" s="1"/>
    </row>
    <row r="32982" spans="2:9">
      <c r="B32982" s="1"/>
      <c r="C32982" s="29"/>
      <c r="D32982" s="27"/>
      <c r="E32982" s="27"/>
      <c r="F32982" s="27"/>
      <c r="G32982" s="1"/>
      <c r="H32982" s="1"/>
      <c r="I32982" s="1"/>
    </row>
    <row r="32983" spans="2:9">
      <c r="B32983" s="1"/>
      <c r="C32983" s="29"/>
      <c r="D32983" s="27"/>
      <c r="E32983" s="27"/>
      <c r="F32983" s="27"/>
      <c r="G32983" s="1"/>
      <c r="H32983" s="1"/>
      <c r="I32983" s="1"/>
    </row>
    <row r="32984" spans="2:9">
      <c r="B32984" s="1"/>
      <c r="C32984" s="29"/>
      <c r="D32984" s="27"/>
      <c r="E32984" s="27"/>
      <c r="F32984" s="27"/>
      <c r="G32984" s="1"/>
      <c r="H32984" s="1"/>
      <c r="I32984" s="1"/>
    </row>
    <row r="32985" spans="2:9">
      <c r="B32985" s="1"/>
      <c r="C32985" s="29"/>
      <c r="D32985" s="27"/>
      <c r="E32985" s="27"/>
      <c r="F32985" s="27"/>
      <c r="G32985" s="1"/>
      <c r="H32985" s="1"/>
      <c r="I32985" s="1"/>
    </row>
    <row r="32986" spans="2:9">
      <c r="B32986" s="1"/>
      <c r="C32986" s="29"/>
      <c r="D32986" s="27"/>
      <c r="E32986" s="27"/>
      <c r="F32986" s="27"/>
      <c r="G32986" s="1"/>
      <c r="H32986" s="1"/>
      <c r="I32986" s="1"/>
    </row>
    <row r="32987" spans="2:9">
      <c r="B32987" s="1"/>
      <c r="C32987" s="29"/>
      <c r="D32987" s="27"/>
      <c r="E32987" s="27"/>
      <c r="F32987" s="27"/>
      <c r="G32987" s="1"/>
      <c r="H32987" s="1"/>
      <c r="I32987" s="1"/>
    </row>
    <row r="32988" spans="2:9">
      <c r="B32988" s="1"/>
      <c r="C32988" s="29"/>
      <c r="D32988" s="27"/>
      <c r="E32988" s="27"/>
      <c r="F32988" s="27"/>
      <c r="G32988" s="1"/>
      <c r="H32988" s="1"/>
      <c r="I32988" s="1"/>
    </row>
    <row r="32989" spans="2:9">
      <c r="B32989" s="1"/>
      <c r="C32989" s="29"/>
      <c r="D32989" s="27"/>
      <c r="E32989" s="27"/>
      <c r="F32989" s="27"/>
      <c r="G32989" s="1"/>
      <c r="H32989" s="1"/>
      <c r="I32989" s="1"/>
    </row>
    <row r="32990" spans="2:9">
      <c r="B32990" s="1"/>
      <c r="C32990" s="29"/>
      <c r="D32990" s="27"/>
      <c r="E32990" s="27"/>
      <c r="F32990" s="27"/>
      <c r="G32990" s="1"/>
      <c r="H32990" s="1"/>
      <c r="I32990" s="1"/>
    </row>
    <row r="32991" spans="2:9">
      <c r="B32991" s="1"/>
      <c r="C32991" s="29"/>
      <c r="D32991" s="27"/>
      <c r="E32991" s="27"/>
      <c r="F32991" s="27"/>
      <c r="G32991" s="1"/>
      <c r="H32991" s="1"/>
      <c r="I32991" s="1"/>
    </row>
    <row r="32992" spans="2:9">
      <c r="B32992" s="1"/>
      <c r="C32992" s="29"/>
      <c r="D32992" s="27"/>
      <c r="E32992" s="27"/>
      <c r="F32992" s="27"/>
      <c r="G32992" s="1"/>
      <c r="H32992" s="1"/>
      <c r="I32992" s="1"/>
    </row>
    <row r="32993" spans="2:9">
      <c r="B32993" s="1"/>
      <c r="C32993" s="29"/>
      <c r="D32993" s="27"/>
      <c r="E32993" s="27"/>
      <c r="F32993" s="27"/>
      <c r="G32993" s="1"/>
      <c r="H32993" s="1"/>
      <c r="I32993" s="1"/>
    </row>
    <row r="32994" spans="2:9">
      <c r="B32994" s="1"/>
      <c r="C32994" s="29"/>
      <c r="D32994" s="27"/>
      <c r="E32994" s="27"/>
      <c r="F32994" s="27"/>
      <c r="G32994" s="1"/>
      <c r="H32994" s="1"/>
      <c r="I32994" s="1"/>
    </row>
    <row r="32995" spans="2:9">
      <c r="B32995" s="1"/>
      <c r="C32995" s="29"/>
      <c r="D32995" s="27"/>
      <c r="E32995" s="27"/>
      <c r="F32995" s="27"/>
      <c r="G32995" s="1"/>
      <c r="H32995" s="1"/>
      <c r="I32995" s="1"/>
    </row>
    <row r="32996" spans="2:9">
      <c r="B32996" s="1"/>
      <c r="C32996" s="29"/>
      <c r="D32996" s="27"/>
      <c r="E32996" s="27"/>
      <c r="F32996" s="27"/>
      <c r="G32996" s="1"/>
      <c r="H32996" s="1"/>
      <c r="I32996" s="1"/>
    </row>
    <row r="32997" spans="2:9">
      <c r="B32997" s="1"/>
      <c r="C32997" s="29"/>
      <c r="D32997" s="27"/>
      <c r="E32997" s="27"/>
      <c r="F32997" s="27"/>
      <c r="G32997" s="1"/>
      <c r="H32997" s="1"/>
      <c r="I32997" s="1"/>
    </row>
    <row r="32998" spans="2:9">
      <c r="B32998" s="1"/>
      <c r="C32998" s="29"/>
      <c r="D32998" s="27"/>
      <c r="E32998" s="27"/>
      <c r="F32998" s="27"/>
      <c r="G32998" s="1"/>
      <c r="H32998" s="1"/>
      <c r="I32998" s="1"/>
    </row>
    <row r="32999" spans="2:9">
      <c r="B32999" s="1"/>
      <c r="C32999" s="29"/>
      <c r="D32999" s="27"/>
      <c r="E32999" s="27"/>
      <c r="F32999" s="27"/>
      <c r="G32999" s="1"/>
      <c r="H32999" s="1"/>
      <c r="I32999" s="1"/>
    </row>
    <row r="33000" spans="2:9">
      <c r="B33000" s="1"/>
      <c r="C33000" s="29"/>
      <c r="D33000" s="27"/>
      <c r="E33000" s="27"/>
      <c r="F33000" s="27"/>
      <c r="G33000" s="1"/>
      <c r="H33000" s="1"/>
      <c r="I33000" s="1"/>
    </row>
    <row r="33001" spans="2:9">
      <c r="B33001" s="1"/>
      <c r="C33001" s="29"/>
      <c r="D33001" s="27"/>
      <c r="E33001" s="27"/>
      <c r="F33001" s="27"/>
      <c r="G33001" s="1"/>
      <c r="H33001" s="1"/>
      <c r="I33001" s="1"/>
    </row>
    <row r="33002" spans="2:9">
      <c r="B33002" s="1"/>
      <c r="C33002" s="29"/>
      <c r="D33002" s="27"/>
      <c r="E33002" s="27"/>
      <c r="F33002" s="27"/>
      <c r="G33002" s="1"/>
      <c r="H33002" s="1"/>
      <c r="I33002" s="1"/>
    </row>
    <row r="33003" spans="2:9">
      <c r="B33003" s="1"/>
      <c r="C33003" s="29"/>
      <c r="D33003" s="27"/>
      <c r="E33003" s="27"/>
      <c r="F33003" s="27"/>
      <c r="G33003" s="1"/>
      <c r="H33003" s="1"/>
      <c r="I33003" s="1"/>
    </row>
    <row r="33004" spans="2:9">
      <c r="B33004" s="1"/>
      <c r="C33004" s="29"/>
      <c r="D33004" s="27"/>
      <c r="E33004" s="27"/>
      <c r="F33004" s="27"/>
      <c r="G33004" s="1"/>
      <c r="H33004" s="1"/>
      <c r="I33004" s="1"/>
    </row>
    <row r="33005" spans="2:9">
      <c r="B33005" s="1"/>
      <c r="C33005" s="29"/>
      <c r="D33005" s="27"/>
      <c r="E33005" s="27"/>
      <c r="F33005" s="27"/>
      <c r="G33005" s="1"/>
      <c r="H33005" s="1"/>
      <c r="I33005" s="1"/>
    </row>
    <row r="33006" spans="2:9">
      <c r="B33006" s="1"/>
      <c r="C33006" s="29"/>
      <c r="D33006" s="27"/>
      <c r="E33006" s="27"/>
      <c r="F33006" s="27"/>
      <c r="G33006" s="1"/>
      <c r="H33006" s="1"/>
      <c r="I33006" s="1"/>
    </row>
    <row r="33007" spans="2:9">
      <c r="B33007" s="1"/>
      <c r="C33007" s="29"/>
      <c r="D33007" s="27"/>
      <c r="E33007" s="27"/>
      <c r="F33007" s="27"/>
      <c r="G33007" s="1"/>
      <c r="H33007" s="1"/>
      <c r="I33007" s="1"/>
    </row>
    <row r="33008" spans="2:9">
      <c r="B33008" s="1"/>
      <c r="C33008" s="29"/>
      <c r="D33008" s="27"/>
      <c r="E33008" s="27"/>
      <c r="F33008" s="27"/>
      <c r="G33008" s="1"/>
      <c r="H33008" s="1"/>
      <c r="I33008" s="1"/>
    </row>
    <row r="33009" spans="2:9">
      <c r="B33009" s="1"/>
      <c r="C33009" s="29"/>
      <c r="D33009" s="27"/>
      <c r="E33009" s="27"/>
      <c r="F33009" s="27"/>
      <c r="G33009" s="1"/>
      <c r="H33009" s="1"/>
      <c r="I33009" s="1"/>
    </row>
    <row r="33010" spans="2:9">
      <c r="B33010" s="1"/>
      <c r="C33010" s="29"/>
      <c r="D33010" s="27"/>
      <c r="E33010" s="27"/>
      <c r="F33010" s="27"/>
      <c r="G33010" s="1"/>
      <c r="H33010" s="1"/>
      <c r="I33010" s="1"/>
    </row>
    <row r="33011" spans="2:9">
      <c r="B33011" s="1"/>
      <c r="C33011" s="29"/>
      <c r="D33011" s="27"/>
      <c r="E33011" s="27"/>
      <c r="F33011" s="27"/>
      <c r="G33011" s="1"/>
      <c r="H33011" s="1"/>
      <c r="I33011" s="1"/>
    </row>
    <row r="33012" spans="2:9">
      <c r="B33012" s="1"/>
      <c r="C33012" s="29"/>
      <c r="D33012" s="27"/>
      <c r="E33012" s="27"/>
      <c r="F33012" s="27"/>
      <c r="G33012" s="1"/>
      <c r="H33012" s="1"/>
      <c r="I33012" s="1"/>
    </row>
    <row r="33013" spans="2:9">
      <c r="B33013" s="1"/>
      <c r="C33013" s="29"/>
      <c r="D33013" s="27"/>
      <c r="E33013" s="27"/>
      <c r="F33013" s="27"/>
      <c r="G33013" s="1"/>
      <c r="H33013" s="1"/>
      <c r="I33013" s="1"/>
    </row>
    <row r="33014" spans="2:9">
      <c r="B33014" s="1"/>
      <c r="C33014" s="29"/>
      <c r="D33014" s="27"/>
      <c r="E33014" s="27"/>
      <c r="F33014" s="27"/>
      <c r="G33014" s="1"/>
      <c r="H33014" s="1"/>
      <c r="I33014" s="1"/>
    </row>
    <row r="33015" spans="2:9">
      <c r="B33015" s="1"/>
      <c r="C33015" s="29"/>
      <c r="D33015" s="27"/>
      <c r="E33015" s="27"/>
      <c r="F33015" s="27"/>
      <c r="G33015" s="1"/>
      <c r="H33015" s="1"/>
      <c r="I33015" s="1"/>
    </row>
    <row r="33016" spans="2:9">
      <c r="B33016" s="1"/>
      <c r="C33016" s="29"/>
      <c r="D33016" s="27"/>
      <c r="E33016" s="27"/>
      <c r="F33016" s="27"/>
      <c r="G33016" s="1"/>
      <c r="H33016" s="1"/>
      <c r="I33016" s="1"/>
    </row>
    <row r="33017" spans="2:9">
      <c r="B33017" s="1"/>
      <c r="C33017" s="29"/>
      <c r="D33017" s="27"/>
      <c r="E33017" s="27"/>
      <c r="F33017" s="27"/>
      <c r="G33017" s="1"/>
      <c r="H33017" s="1"/>
      <c r="I33017" s="1"/>
    </row>
    <row r="33018" spans="2:9">
      <c r="B33018" s="1"/>
      <c r="C33018" s="29"/>
      <c r="D33018" s="27"/>
      <c r="E33018" s="27"/>
      <c r="F33018" s="27"/>
      <c r="G33018" s="1"/>
      <c r="H33018" s="1"/>
      <c r="I33018" s="1"/>
    </row>
    <row r="33019" spans="2:9">
      <c r="B33019" s="1"/>
      <c r="C33019" s="29"/>
      <c r="D33019" s="27"/>
      <c r="E33019" s="27"/>
      <c r="F33019" s="27"/>
      <c r="G33019" s="1"/>
      <c r="H33019" s="1"/>
      <c r="I33019" s="1"/>
    </row>
    <row r="33020" spans="2:9">
      <c r="B33020" s="1"/>
      <c r="C33020" s="29"/>
      <c r="D33020" s="27"/>
      <c r="E33020" s="27"/>
      <c r="F33020" s="27"/>
      <c r="G33020" s="1"/>
      <c r="H33020" s="1"/>
      <c r="I33020" s="1"/>
    </row>
    <row r="33021" spans="2:9">
      <c r="B33021" s="1"/>
      <c r="C33021" s="29"/>
      <c r="D33021" s="27"/>
      <c r="E33021" s="27"/>
      <c r="F33021" s="27"/>
      <c r="G33021" s="1"/>
      <c r="H33021" s="1"/>
      <c r="I33021" s="1"/>
    </row>
    <row r="33022" spans="2:9">
      <c r="B33022" s="1"/>
      <c r="C33022" s="29"/>
      <c r="D33022" s="27"/>
      <c r="E33022" s="27"/>
      <c r="F33022" s="27"/>
      <c r="G33022" s="1"/>
      <c r="H33022" s="1"/>
      <c r="I33022" s="1"/>
    </row>
    <row r="33023" spans="2:9">
      <c r="B33023" s="1"/>
      <c r="C33023" s="29"/>
      <c r="D33023" s="27"/>
      <c r="E33023" s="27"/>
      <c r="F33023" s="27"/>
      <c r="G33023" s="1"/>
      <c r="H33023" s="1"/>
      <c r="I33023" s="1"/>
    </row>
    <row r="33024" spans="2:9">
      <c r="B33024" s="1"/>
      <c r="C33024" s="29"/>
      <c r="D33024" s="27"/>
      <c r="E33024" s="27"/>
      <c r="F33024" s="27"/>
      <c r="G33024" s="1"/>
      <c r="H33024" s="1"/>
      <c r="I33024" s="1"/>
    </row>
    <row r="33025" spans="2:9">
      <c r="B33025" s="1"/>
      <c r="C33025" s="29"/>
      <c r="D33025" s="27"/>
      <c r="E33025" s="27"/>
      <c r="F33025" s="27"/>
      <c r="G33025" s="1"/>
      <c r="H33025" s="1"/>
      <c r="I33025" s="1"/>
    </row>
    <row r="33026" spans="2:9">
      <c r="B33026" s="1"/>
      <c r="C33026" s="29"/>
      <c r="D33026" s="27"/>
      <c r="E33026" s="27"/>
      <c r="F33026" s="27"/>
      <c r="G33026" s="1"/>
      <c r="H33026" s="1"/>
      <c r="I33026" s="1"/>
    </row>
    <row r="33027" spans="2:9">
      <c r="B33027" s="1"/>
      <c r="C33027" s="29"/>
      <c r="D33027" s="27"/>
      <c r="E33027" s="27"/>
      <c r="F33027" s="27"/>
      <c r="G33027" s="1"/>
      <c r="H33027" s="1"/>
      <c r="I33027" s="1"/>
    </row>
    <row r="33028" spans="2:9">
      <c r="B33028" s="1"/>
      <c r="C33028" s="29"/>
      <c r="D33028" s="27"/>
      <c r="E33028" s="27"/>
      <c r="F33028" s="27"/>
      <c r="G33028" s="1"/>
      <c r="H33028" s="1"/>
      <c r="I33028" s="1"/>
    </row>
    <row r="33029" spans="2:9">
      <c r="B33029" s="1"/>
      <c r="C33029" s="29"/>
      <c r="D33029" s="27"/>
      <c r="E33029" s="27"/>
      <c r="F33029" s="27"/>
      <c r="G33029" s="1"/>
      <c r="H33029" s="1"/>
      <c r="I33029" s="1"/>
    </row>
    <row r="33030" spans="2:9">
      <c r="B33030" s="1"/>
      <c r="C33030" s="29"/>
      <c r="D33030" s="27"/>
      <c r="E33030" s="27"/>
      <c r="F33030" s="27"/>
      <c r="G33030" s="1"/>
      <c r="H33030" s="1"/>
      <c r="I33030" s="1"/>
    </row>
    <row r="33031" spans="2:9">
      <c r="B33031" s="1"/>
      <c r="C33031" s="29"/>
      <c r="D33031" s="27"/>
      <c r="E33031" s="27"/>
      <c r="F33031" s="27"/>
      <c r="G33031" s="1"/>
      <c r="H33031" s="1"/>
      <c r="I33031" s="1"/>
    </row>
    <row r="33032" spans="2:9">
      <c r="B33032" s="1"/>
      <c r="C33032" s="29"/>
      <c r="D33032" s="27"/>
      <c r="E33032" s="27"/>
      <c r="F33032" s="27"/>
      <c r="G33032" s="1"/>
      <c r="H33032" s="1"/>
      <c r="I33032" s="1"/>
    </row>
    <row r="33033" spans="2:9">
      <c r="B33033" s="1"/>
      <c r="C33033" s="29"/>
      <c r="D33033" s="27"/>
      <c r="E33033" s="27"/>
      <c r="F33033" s="27"/>
      <c r="G33033" s="1"/>
      <c r="H33033" s="1"/>
      <c r="I33033" s="1"/>
    </row>
    <row r="33034" spans="2:9">
      <c r="B33034" s="1"/>
      <c r="C33034" s="29"/>
      <c r="D33034" s="27"/>
      <c r="E33034" s="27"/>
      <c r="F33034" s="27"/>
      <c r="G33034" s="1"/>
      <c r="H33034" s="1"/>
      <c r="I33034" s="1"/>
    </row>
    <row r="33035" spans="2:9">
      <c r="B33035" s="1"/>
      <c r="C33035" s="29"/>
      <c r="D33035" s="27"/>
      <c r="E33035" s="27"/>
      <c r="F33035" s="27"/>
      <c r="G33035" s="1"/>
      <c r="H33035" s="1"/>
      <c r="I33035" s="1"/>
    </row>
    <row r="33036" spans="2:9">
      <c r="B33036" s="1"/>
      <c r="C33036" s="29"/>
      <c r="D33036" s="27"/>
      <c r="E33036" s="27"/>
      <c r="F33036" s="27"/>
      <c r="G33036" s="1"/>
      <c r="H33036" s="1"/>
      <c r="I33036" s="1"/>
    </row>
    <row r="33037" spans="2:9">
      <c r="B33037" s="1"/>
      <c r="C33037" s="29"/>
      <c r="D33037" s="27"/>
      <c r="E33037" s="27"/>
      <c r="F33037" s="27"/>
      <c r="G33037" s="1"/>
      <c r="H33037" s="1"/>
      <c r="I33037" s="1"/>
    </row>
    <row r="33038" spans="2:9">
      <c r="B33038" s="1"/>
      <c r="C33038" s="29"/>
      <c r="D33038" s="27"/>
      <c r="E33038" s="27"/>
      <c r="F33038" s="27"/>
      <c r="G33038" s="1"/>
      <c r="H33038" s="1"/>
      <c r="I33038" s="1"/>
    </row>
    <row r="33039" spans="2:9">
      <c r="B33039" s="1"/>
      <c r="C33039" s="29"/>
      <c r="D33039" s="27"/>
      <c r="E33039" s="27"/>
      <c r="F33039" s="27"/>
      <c r="G33039" s="1"/>
      <c r="H33039" s="1"/>
      <c r="I33039" s="1"/>
    </row>
    <row r="33040" spans="2:9">
      <c r="B33040" s="1"/>
      <c r="C33040" s="29"/>
      <c r="D33040" s="27"/>
      <c r="E33040" s="27"/>
      <c r="F33040" s="27"/>
      <c r="G33040" s="1"/>
      <c r="H33040" s="1"/>
      <c r="I33040" s="1"/>
    </row>
    <row r="33041" spans="2:9">
      <c r="B33041" s="1"/>
      <c r="C33041" s="29"/>
      <c r="D33041" s="27"/>
      <c r="E33041" s="27"/>
      <c r="F33041" s="27"/>
      <c r="G33041" s="1"/>
      <c r="H33041" s="1"/>
      <c r="I33041" s="1"/>
    </row>
    <row r="33042" spans="2:9">
      <c r="B33042" s="1"/>
      <c r="C33042" s="29"/>
      <c r="D33042" s="27"/>
      <c r="E33042" s="27"/>
      <c r="F33042" s="27"/>
      <c r="G33042" s="1"/>
      <c r="H33042" s="1"/>
      <c r="I33042" s="1"/>
    </row>
    <row r="33043" spans="2:9">
      <c r="B33043" s="1"/>
      <c r="C33043" s="29"/>
      <c r="D33043" s="27"/>
      <c r="E33043" s="27"/>
      <c r="F33043" s="27"/>
      <c r="G33043" s="1"/>
      <c r="H33043" s="1"/>
      <c r="I33043" s="1"/>
    </row>
    <row r="33044" spans="2:9">
      <c r="B33044" s="1"/>
      <c r="C33044" s="29"/>
      <c r="D33044" s="27"/>
      <c r="E33044" s="27"/>
      <c r="F33044" s="27"/>
      <c r="G33044" s="1"/>
      <c r="H33044" s="1"/>
      <c r="I33044" s="1"/>
    </row>
    <row r="33045" spans="2:9">
      <c r="B33045" s="1"/>
      <c r="C33045" s="29"/>
      <c r="D33045" s="27"/>
      <c r="E33045" s="27"/>
      <c r="F33045" s="27"/>
      <c r="G33045" s="1"/>
      <c r="H33045" s="1"/>
      <c r="I33045" s="1"/>
    </row>
    <row r="33046" spans="2:9">
      <c r="B33046" s="1"/>
      <c r="C33046" s="29"/>
      <c r="D33046" s="27"/>
      <c r="E33046" s="27"/>
      <c r="F33046" s="27"/>
      <c r="G33046" s="1"/>
      <c r="H33046" s="1"/>
      <c r="I33046" s="1"/>
    </row>
    <row r="33047" spans="2:9">
      <c r="B33047" s="1"/>
      <c r="C33047" s="29"/>
      <c r="D33047" s="27"/>
      <c r="E33047" s="27"/>
      <c r="F33047" s="27"/>
      <c r="G33047" s="1"/>
      <c r="H33047" s="1"/>
      <c r="I33047" s="1"/>
    </row>
    <row r="33048" spans="2:9">
      <c r="B33048" s="1"/>
      <c r="C33048" s="29"/>
      <c r="D33048" s="27"/>
      <c r="E33048" s="27"/>
      <c r="F33048" s="27"/>
      <c r="G33048" s="1"/>
      <c r="H33048" s="1"/>
      <c r="I33048" s="1"/>
    </row>
    <row r="33049" spans="2:9">
      <c r="B33049" s="1"/>
      <c r="C33049" s="29"/>
      <c r="D33049" s="27"/>
      <c r="E33049" s="27"/>
      <c r="F33049" s="27"/>
      <c r="G33049" s="1"/>
      <c r="H33049" s="1"/>
      <c r="I33049" s="1"/>
    </row>
    <row r="33050" spans="2:9">
      <c r="B33050" s="1"/>
      <c r="C33050" s="29"/>
      <c r="D33050" s="27"/>
      <c r="E33050" s="27"/>
      <c r="F33050" s="27"/>
      <c r="G33050" s="1"/>
      <c r="H33050" s="1"/>
      <c r="I33050" s="1"/>
    </row>
    <row r="33051" spans="2:9">
      <c r="B33051" s="1"/>
      <c r="C33051" s="29"/>
      <c r="D33051" s="27"/>
      <c r="E33051" s="27"/>
      <c r="F33051" s="27"/>
      <c r="G33051" s="1"/>
      <c r="H33051" s="1"/>
      <c r="I33051" s="1"/>
    </row>
    <row r="33052" spans="2:9">
      <c r="B33052" s="1"/>
      <c r="C33052" s="29"/>
      <c r="D33052" s="27"/>
      <c r="E33052" s="27"/>
      <c r="F33052" s="27"/>
      <c r="G33052" s="1"/>
      <c r="H33052" s="1"/>
      <c r="I33052" s="1"/>
    </row>
    <row r="33053" spans="2:9">
      <c r="B33053" s="1"/>
      <c r="C33053" s="29"/>
      <c r="D33053" s="27"/>
      <c r="E33053" s="27"/>
      <c r="F33053" s="27"/>
      <c r="G33053" s="1"/>
      <c r="H33053" s="1"/>
      <c r="I33053" s="1"/>
    </row>
    <row r="33054" spans="2:9">
      <c r="B33054" s="1"/>
      <c r="C33054" s="29"/>
      <c r="D33054" s="27"/>
      <c r="E33054" s="27"/>
      <c r="F33054" s="27"/>
      <c r="G33054" s="1"/>
      <c r="H33054" s="1"/>
      <c r="I33054" s="1"/>
    </row>
    <row r="33055" spans="2:9">
      <c r="B33055" s="1"/>
      <c r="C33055" s="29"/>
      <c r="D33055" s="27"/>
      <c r="E33055" s="27"/>
      <c r="F33055" s="27"/>
      <c r="G33055" s="1"/>
      <c r="H33055" s="1"/>
      <c r="I33055" s="1"/>
    </row>
    <row r="33056" spans="2:9">
      <c r="B33056" s="1"/>
      <c r="C33056" s="29"/>
      <c r="D33056" s="27"/>
      <c r="E33056" s="27"/>
      <c r="F33056" s="27"/>
      <c r="G33056" s="1"/>
      <c r="H33056" s="1"/>
      <c r="I33056" s="1"/>
    </row>
    <row r="33057" spans="2:9">
      <c r="B33057" s="1"/>
      <c r="C33057" s="29"/>
      <c r="D33057" s="27"/>
      <c r="E33057" s="27"/>
      <c r="F33057" s="27"/>
      <c r="G33057" s="1"/>
      <c r="H33057" s="1"/>
      <c r="I33057" s="1"/>
    </row>
    <row r="33058" spans="2:9">
      <c r="B33058" s="1"/>
      <c r="C33058" s="29"/>
      <c r="D33058" s="27"/>
      <c r="E33058" s="27"/>
      <c r="F33058" s="27"/>
      <c r="G33058" s="1"/>
      <c r="H33058" s="1"/>
      <c r="I33058" s="1"/>
    </row>
    <row r="33059" spans="2:9">
      <c r="B33059" s="1"/>
      <c r="C33059" s="29"/>
      <c r="D33059" s="27"/>
      <c r="E33059" s="27"/>
      <c r="F33059" s="27"/>
      <c r="G33059" s="1"/>
      <c r="H33059" s="1"/>
      <c r="I33059" s="1"/>
    </row>
    <row r="33060" spans="2:9">
      <c r="B33060" s="1"/>
      <c r="C33060" s="29"/>
      <c r="D33060" s="27"/>
      <c r="E33060" s="27"/>
      <c r="F33060" s="27"/>
      <c r="G33060" s="1"/>
      <c r="H33060" s="1"/>
      <c r="I33060" s="1"/>
    </row>
    <row r="33061" spans="2:9">
      <c r="B33061" s="1"/>
      <c r="C33061" s="29"/>
      <c r="D33061" s="27"/>
      <c r="E33061" s="27"/>
      <c r="F33061" s="27"/>
      <c r="G33061" s="1"/>
      <c r="H33061" s="1"/>
      <c r="I33061" s="1"/>
    </row>
    <row r="33062" spans="2:9">
      <c r="B33062" s="1"/>
      <c r="C33062" s="29"/>
      <c r="D33062" s="27"/>
      <c r="E33062" s="27"/>
      <c r="F33062" s="27"/>
      <c r="G33062" s="1"/>
      <c r="H33062" s="1"/>
      <c r="I33062" s="1"/>
    </row>
    <row r="33063" spans="2:9">
      <c r="B33063" s="1"/>
      <c r="C33063" s="29"/>
      <c r="D33063" s="27"/>
      <c r="E33063" s="27"/>
      <c r="F33063" s="27"/>
      <c r="G33063" s="1"/>
      <c r="H33063" s="1"/>
      <c r="I33063" s="1"/>
    </row>
    <row r="33064" spans="2:9">
      <c r="B33064" s="1"/>
      <c r="C33064" s="29"/>
      <c r="D33064" s="27"/>
      <c r="E33064" s="27"/>
      <c r="F33064" s="27"/>
      <c r="G33064" s="1"/>
      <c r="H33064" s="1"/>
      <c r="I33064" s="1"/>
    </row>
    <row r="33065" spans="2:9">
      <c r="B33065" s="1"/>
      <c r="C33065" s="29"/>
      <c r="D33065" s="27"/>
      <c r="E33065" s="27"/>
      <c r="F33065" s="27"/>
      <c r="G33065" s="1"/>
      <c r="H33065" s="1"/>
      <c r="I33065" s="1"/>
    </row>
    <row r="33066" spans="2:9">
      <c r="B33066" s="1"/>
      <c r="C33066" s="29"/>
      <c r="D33066" s="27"/>
      <c r="E33066" s="27"/>
      <c r="F33066" s="27"/>
      <c r="G33066" s="1"/>
      <c r="H33066" s="1"/>
      <c r="I33066" s="1"/>
    </row>
    <row r="33067" spans="2:9">
      <c r="B33067" s="1"/>
      <c r="C33067" s="29"/>
      <c r="D33067" s="27"/>
      <c r="E33067" s="27"/>
      <c r="F33067" s="27"/>
      <c r="G33067" s="1"/>
      <c r="H33067" s="1"/>
      <c r="I33067" s="1"/>
    </row>
    <row r="33068" spans="2:9">
      <c r="B33068" s="1"/>
      <c r="C33068" s="29"/>
      <c r="D33068" s="27"/>
      <c r="E33068" s="27"/>
      <c r="F33068" s="27"/>
      <c r="G33068" s="1"/>
      <c r="H33068" s="1"/>
      <c r="I33068" s="1"/>
    </row>
    <row r="33069" spans="2:9">
      <c r="B33069" s="1"/>
      <c r="C33069" s="29"/>
      <c r="D33069" s="27"/>
      <c r="E33069" s="27"/>
      <c r="F33069" s="27"/>
      <c r="G33069" s="1"/>
      <c r="H33069" s="1"/>
      <c r="I33069" s="1"/>
    </row>
    <row r="33070" spans="2:9">
      <c r="B33070" s="1"/>
      <c r="C33070" s="29"/>
      <c r="D33070" s="27"/>
      <c r="E33070" s="27"/>
      <c r="F33070" s="27"/>
      <c r="G33070" s="1"/>
      <c r="H33070" s="1"/>
      <c r="I33070" s="1"/>
    </row>
    <row r="33071" spans="2:9">
      <c r="B33071" s="1"/>
      <c r="C33071" s="29"/>
      <c r="D33071" s="27"/>
      <c r="E33071" s="27"/>
      <c r="F33071" s="27"/>
      <c r="G33071" s="1"/>
      <c r="H33071" s="1"/>
      <c r="I33071" s="1"/>
    </row>
    <row r="33072" spans="2:9">
      <c r="B33072" s="1"/>
      <c r="C33072" s="29"/>
      <c r="D33072" s="27"/>
      <c r="E33072" s="27"/>
      <c r="F33072" s="27"/>
      <c r="G33072" s="1"/>
      <c r="H33072" s="1"/>
      <c r="I33072" s="1"/>
    </row>
    <row r="33073" spans="2:9">
      <c r="B33073" s="1"/>
      <c r="C33073" s="29"/>
      <c r="D33073" s="27"/>
      <c r="E33073" s="27"/>
      <c r="F33073" s="27"/>
      <c r="G33073" s="1"/>
      <c r="H33073" s="1"/>
      <c r="I33073" s="1"/>
    </row>
    <row r="33074" spans="2:9">
      <c r="B33074" s="1"/>
      <c r="C33074" s="29"/>
      <c r="D33074" s="27"/>
      <c r="E33074" s="27"/>
      <c r="F33074" s="27"/>
      <c r="G33074" s="1"/>
      <c r="H33074" s="1"/>
      <c r="I33074" s="1"/>
    </row>
    <row r="33075" spans="2:9">
      <c r="B33075" s="1"/>
      <c r="C33075" s="29"/>
      <c r="D33075" s="27"/>
      <c r="E33075" s="27"/>
      <c r="F33075" s="27"/>
      <c r="G33075" s="1"/>
      <c r="H33075" s="1"/>
      <c r="I33075" s="1"/>
    </row>
    <row r="33076" spans="2:9">
      <c r="B33076" s="1"/>
      <c r="C33076" s="29"/>
      <c r="D33076" s="27"/>
      <c r="E33076" s="27"/>
      <c r="F33076" s="27"/>
      <c r="G33076" s="1"/>
      <c r="H33076" s="1"/>
      <c r="I33076" s="1"/>
    </row>
    <row r="33077" spans="2:9">
      <c r="B33077" s="1"/>
      <c r="C33077" s="29"/>
      <c r="D33077" s="27"/>
      <c r="E33077" s="27"/>
      <c r="F33077" s="27"/>
      <c r="G33077" s="1"/>
      <c r="H33077" s="1"/>
      <c r="I33077" s="1"/>
    </row>
    <row r="33078" spans="2:9">
      <c r="B33078" s="1"/>
      <c r="C33078" s="29"/>
      <c r="D33078" s="27"/>
      <c r="E33078" s="27"/>
      <c r="F33078" s="27"/>
      <c r="G33078" s="1"/>
      <c r="H33078" s="1"/>
      <c r="I33078" s="1"/>
    </row>
    <row r="33079" spans="2:9">
      <c r="B33079" s="1"/>
      <c r="C33079" s="29"/>
      <c r="D33079" s="27"/>
      <c r="E33079" s="27"/>
      <c r="F33079" s="27"/>
      <c r="G33079" s="1"/>
      <c r="H33079" s="1"/>
      <c r="I33079" s="1"/>
    </row>
    <row r="33080" spans="2:9">
      <c r="B33080" s="1"/>
      <c r="C33080" s="29"/>
      <c r="D33080" s="27"/>
      <c r="E33080" s="27"/>
      <c r="F33080" s="27"/>
      <c r="G33080" s="1"/>
      <c r="H33080" s="1"/>
      <c r="I33080" s="1"/>
    </row>
    <row r="33081" spans="2:9">
      <c r="B33081" s="1"/>
      <c r="C33081" s="29"/>
      <c r="D33081" s="27"/>
      <c r="E33081" s="27"/>
      <c r="F33081" s="27"/>
      <c r="G33081" s="1"/>
      <c r="H33081" s="1"/>
      <c r="I33081" s="1"/>
    </row>
    <row r="33082" spans="2:9">
      <c r="B33082" s="1"/>
      <c r="C33082" s="29"/>
      <c r="D33082" s="27"/>
      <c r="E33082" s="27"/>
      <c r="F33082" s="27"/>
      <c r="G33082" s="1"/>
      <c r="H33082" s="1"/>
      <c r="I33082" s="1"/>
    </row>
    <row r="33083" spans="2:9">
      <c r="B33083" s="1"/>
      <c r="C33083" s="29"/>
      <c r="D33083" s="27"/>
      <c r="E33083" s="27"/>
      <c r="F33083" s="27"/>
      <c r="G33083" s="1"/>
      <c r="H33083" s="1"/>
      <c r="I33083" s="1"/>
    </row>
    <row r="33084" spans="2:9">
      <c r="B33084" s="1"/>
      <c r="C33084" s="29"/>
      <c r="D33084" s="27"/>
      <c r="E33084" s="27"/>
      <c r="F33084" s="27"/>
      <c r="G33084" s="1"/>
      <c r="H33084" s="1"/>
      <c r="I33084" s="1"/>
    </row>
    <row r="33085" spans="2:9">
      <c r="B33085" s="1"/>
      <c r="C33085" s="29"/>
      <c r="D33085" s="27"/>
      <c r="E33085" s="27"/>
      <c r="F33085" s="27"/>
      <c r="G33085" s="1"/>
      <c r="H33085" s="1"/>
      <c r="I33085" s="1"/>
    </row>
    <row r="33086" spans="2:9">
      <c r="B33086" s="1"/>
      <c r="C33086" s="29"/>
      <c r="D33086" s="27"/>
      <c r="E33086" s="27"/>
      <c r="F33086" s="27"/>
      <c r="G33086" s="1"/>
      <c r="H33086" s="1"/>
      <c r="I33086" s="1"/>
    </row>
    <row r="33087" spans="2:9">
      <c r="B33087" s="1"/>
      <c r="C33087" s="29"/>
      <c r="D33087" s="27"/>
      <c r="E33087" s="27"/>
      <c r="F33087" s="27"/>
      <c r="G33087" s="1"/>
      <c r="H33087" s="1"/>
      <c r="I33087" s="1"/>
    </row>
    <row r="33088" spans="2:9">
      <c r="B33088" s="1"/>
      <c r="C33088" s="29"/>
      <c r="D33088" s="27"/>
      <c r="E33088" s="27"/>
      <c r="F33088" s="27"/>
      <c r="G33088" s="1"/>
      <c r="H33088" s="1"/>
      <c r="I33088" s="1"/>
    </row>
    <row r="33089" spans="2:9">
      <c r="B33089" s="1"/>
      <c r="C33089" s="29"/>
      <c r="D33089" s="27"/>
      <c r="E33089" s="27"/>
      <c r="F33089" s="27"/>
      <c r="G33089" s="1"/>
      <c r="H33089" s="1"/>
      <c r="I33089" s="1"/>
    </row>
    <row r="33090" spans="2:9">
      <c r="B33090" s="1"/>
      <c r="C33090" s="29"/>
      <c r="D33090" s="27"/>
      <c r="E33090" s="27"/>
      <c r="F33090" s="27"/>
      <c r="G33090" s="1"/>
      <c r="H33090" s="1"/>
      <c r="I33090" s="1"/>
    </row>
    <row r="33091" spans="2:9">
      <c r="B33091" s="1"/>
      <c r="C33091" s="29"/>
      <c r="D33091" s="27"/>
      <c r="E33091" s="27"/>
      <c r="F33091" s="27"/>
      <c r="G33091" s="1"/>
      <c r="H33091" s="1"/>
      <c r="I33091" s="1"/>
    </row>
    <row r="33092" spans="2:9">
      <c r="B33092" s="1"/>
      <c r="C33092" s="29"/>
      <c r="D33092" s="27"/>
      <c r="E33092" s="27"/>
      <c r="F33092" s="27"/>
      <c r="G33092" s="1"/>
      <c r="H33092" s="1"/>
      <c r="I33092" s="1"/>
    </row>
    <row r="33093" spans="2:9">
      <c r="B33093" s="1"/>
      <c r="C33093" s="29"/>
      <c r="D33093" s="27"/>
      <c r="E33093" s="27"/>
      <c r="F33093" s="27"/>
      <c r="G33093" s="1"/>
      <c r="H33093" s="1"/>
      <c r="I33093" s="1"/>
    </row>
    <row r="33094" spans="2:9">
      <c r="B33094" s="1"/>
      <c r="C33094" s="29"/>
      <c r="D33094" s="27"/>
      <c r="E33094" s="27"/>
      <c r="F33094" s="27"/>
      <c r="G33094" s="1"/>
      <c r="H33094" s="1"/>
      <c r="I33094" s="1"/>
    </row>
    <row r="33095" spans="2:9">
      <c r="B33095" s="1"/>
      <c r="C33095" s="29"/>
      <c r="D33095" s="27"/>
      <c r="E33095" s="27"/>
      <c r="F33095" s="27"/>
      <c r="G33095" s="1"/>
      <c r="H33095" s="1"/>
      <c r="I33095" s="1"/>
    </row>
    <row r="33096" spans="2:9">
      <c r="B33096" s="1"/>
      <c r="C33096" s="29"/>
      <c r="D33096" s="27"/>
      <c r="E33096" s="27"/>
      <c r="F33096" s="27"/>
      <c r="G33096" s="1"/>
      <c r="H33096" s="1"/>
      <c r="I33096" s="1"/>
    </row>
    <row r="33097" spans="2:9">
      <c r="B33097" s="1"/>
      <c r="C33097" s="29"/>
      <c r="D33097" s="27"/>
      <c r="E33097" s="27"/>
      <c r="F33097" s="27"/>
      <c r="G33097" s="1"/>
      <c r="H33097" s="1"/>
      <c r="I33097" s="1"/>
    </row>
    <row r="33098" spans="2:9">
      <c r="B33098" s="1"/>
      <c r="C33098" s="29"/>
      <c r="D33098" s="27"/>
      <c r="E33098" s="27"/>
      <c r="F33098" s="27"/>
      <c r="G33098" s="1"/>
      <c r="H33098" s="1"/>
      <c r="I33098" s="1"/>
    </row>
    <row r="33099" spans="2:9">
      <c r="B33099" s="1"/>
      <c r="C33099" s="29"/>
      <c r="D33099" s="27"/>
      <c r="E33099" s="27"/>
      <c r="F33099" s="27"/>
      <c r="G33099" s="1"/>
      <c r="H33099" s="1"/>
      <c r="I33099" s="1"/>
    </row>
    <row r="33100" spans="2:9">
      <c r="B33100" s="1"/>
      <c r="C33100" s="29"/>
      <c r="D33100" s="27"/>
      <c r="E33100" s="27"/>
      <c r="F33100" s="27"/>
      <c r="G33100" s="1"/>
      <c r="H33100" s="1"/>
      <c r="I33100" s="1"/>
    </row>
    <row r="33101" spans="2:9">
      <c r="B33101" s="1"/>
      <c r="C33101" s="29"/>
      <c r="D33101" s="27"/>
      <c r="E33101" s="27"/>
      <c r="F33101" s="27"/>
      <c r="G33101" s="1"/>
      <c r="H33101" s="1"/>
      <c r="I33101" s="1"/>
    </row>
    <row r="33102" spans="2:9">
      <c r="B33102" s="1"/>
      <c r="C33102" s="29"/>
      <c r="D33102" s="27"/>
      <c r="E33102" s="27"/>
      <c r="F33102" s="27"/>
      <c r="G33102" s="1"/>
      <c r="H33102" s="1"/>
      <c r="I33102" s="1"/>
    </row>
    <row r="33103" spans="2:9">
      <c r="B33103" s="1"/>
      <c r="C33103" s="29"/>
      <c r="D33103" s="27"/>
      <c r="E33103" s="27"/>
      <c r="F33103" s="27"/>
      <c r="G33103" s="1"/>
      <c r="H33103" s="1"/>
      <c r="I33103" s="1"/>
    </row>
    <row r="33104" spans="2:9">
      <c r="B33104" s="1"/>
      <c r="C33104" s="29"/>
      <c r="D33104" s="27"/>
      <c r="E33104" s="27"/>
      <c r="F33104" s="27"/>
      <c r="G33104" s="1"/>
      <c r="H33104" s="1"/>
      <c r="I33104" s="1"/>
    </row>
    <row r="33105" spans="2:9">
      <c r="B33105" s="1"/>
      <c r="C33105" s="29"/>
      <c r="D33105" s="27"/>
      <c r="E33105" s="27"/>
      <c r="F33105" s="27"/>
      <c r="G33105" s="1"/>
      <c r="H33105" s="1"/>
      <c r="I33105" s="1"/>
    </row>
    <row r="33106" spans="2:9">
      <c r="B33106" s="1"/>
      <c r="C33106" s="29"/>
      <c r="D33106" s="27"/>
      <c r="E33106" s="27"/>
      <c r="F33106" s="27"/>
      <c r="G33106" s="1"/>
      <c r="H33106" s="1"/>
      <c r="I33106" s="1"/>
    </row>
    <row r="33107" spans="2:9">
      <c r="B33107" s="1"/>
      <c r="C33107" s="29"/>
      <c r="D33107" s="27"/>
      <c r="E33107" s="27"/>
      <c r="F33107" s="27"/>
      <c r="G33107" s="1"/>
      <c r="H33107" s="1"/>
      <c r="I33107" s="1"/>
    </row>
    <row r="33108" spans="2:9">
      <c r="B33108" s="1"/>
      <c r="C33108" s="29"/>
      <c r="D33108" s="27"/>
      <c r="E33108" s="27"/>
      <c r="F33108" s="27"/>
      <c r="G33108" s="1"/>
      <c r="H33108" s="1"/>
      <c r="I33108" s="1"/>
    </row>
    <row r="33109" spans="2:9">
      <c r="B33109" s="1"/>
      <c r="C33109" s="29"/>
      <c r="D33109" s="27"/>
      <c r="E33109" s="27"/>
      <c r="F33109" s="27"/>
      <c r="G33109" s="1"/>
      <c r="H33109" s="1"/>
      <c r="I33109" s="1"/>
    </row>
    <row r="33110" spans="2:9">
      <c r="B33110" s="1"/>
      <c r="C33110" s="29"/>
      <c r="D33110" s="27"/>
      <c r="E33110" s="27"/>
      <c r="F33110" s="27"/>
      <c r="G33110" s="1"/>
      <c r="H33110" s="1"/>
      <c r="I33110" s="1"/>
    </row>
    <row r="33111" spans="2:9">
      <c r="B33111" s="1"/>
      <c r="C33111" s="29"/>
      <c r="D33111" s="27"/>
      <c r="E33111" s="27"/>
      <c r="F33111" s="27"/>
      <c r="G33111" s="1"/>
      <c r="H33111" s="1"/>
      <c r="I33111" s="1"/>
    </row>
    <row r="33112" spans="2:9">
      <c r="B33112" s="1"/>
      <c r="C33112" s="29"/>
      <c r="D33112" s="27"/>
      <c r="E33112" s="27"/>
      <c r="F33112" s="27"/>
      <c r="G33112" s="1"/>
      <c r="H33112" s="1"/>
      <c r="I33112" s="1"/>
    </row>
    <row r="33113" spans="2:9">
      <c r="B33113" s="1"/>
      <c r="C33113" s="29"/>
      <c r="D33113" s="27"/>
      <c r="E33113" s="27"/>
      <c r="F33113" s="27"/>
      <c r="G33113" s="1"/>
      <c r="H33113" s="1"/>
      <c r="I33113" s="1"/>
    </row>
    <row r="33114" spans="2:9">
      <c r="B33114" s="1"/>
      <c r="C33114" s="29"/>
      <c r="D33114" s="27"/>
      <c r="E33114" s="27"/>
      <c r="F33114" s="27"/>
      <c r="G33114" s="1"/>
      <c r="H33114" s="1"/>
      <c r="I33114" s="1"/>
    </row>
    <row r="33115" spans="2:9">
      <c r="B33115" s="1"/>
      <c r="C33115" s="29"/>
      <c r="D33115" s="27"/>
      <c r="E33115" s="27"/>
      <c r="F33115" s="27"/>
      <c r="G33115" s="1"/>
      <c r="H33115" s="1"/>
      <c r="I33115" s="1"/>
    </row>
    <row r="33116" spans="2:9">
      <c r="B33116" s="1"/>
      <c r="C33116" s="29"/>
      <c r="D33116" s="27"/>
      <c r="E33116" s="27"/>
      <c r="F33116" s="27"/>
      <c r="G33116" s="1"/>
      <c r="H33116" s="1"/>
      <c r="I33116" s="1"/>
    </row>
    <row r="33117" spans="2:9">
      <c r="B33117" s="1"/>
      <c r="C33117" s="29"/>
      <c r="D33117" s="27"/>
      <c r="E33117" s="27"/>
      <c r="F33117" s="27"/>
      <c r="G33117" s="1"/>
      <c r="H33117" s="1"/>
      <c r="I33117" s="1"/>
    </row>
    <row r="33118" spans="2:9">
      <c r="B33118" s="1"/>
      <c r="C33118" s="29"/>
      <c r="D33118" s="27"/>
      <c r="E33118" s="27"/>
      <c r="F33118" s="27"/>
      <c r="G33118" s="1"/>
      <c r="H33118" s="1"/>
      <c r="I33118" s="1"/>
    </row>
    <row r="33119" spans="2:9">
      <c r="B33119" s="1"/>
      <c r="C33119" s="29"/>
      <c r="D33119" s="27"/>
      <c r="E33119" s="27"/>
      <c r="F33119" s="27"/>
      <c r="G33119" s="1"/>
      <c r="H33119" s="1"/>
      <c r="I33119" s="1"/>
    </row>
    <row r="33120" spans="2:9">
      <c r="B33120" s="1"/>
      <c r="C33120" s="29"/>
      <c r="D33120" s="27"/>
      <c r="E33120" s="27"/>
      <c r="F33120" s="27"/>
      <c r="G33120" s="1"/>
      <c r="H33120" s="1"/>
      <c r="I33120" s="1"/>
    </row>
    <row r="33121" spans="2:9">
      <c r="B33121" s="1"/>
      <c r="C33121" s="29"/>
      <c r="D33121" s="27"/>
      <c r="E33121" s="27"/>
      <c r="F33121" s="27"/>
      <c r="G33121" s="1"/>
      <c r="H33121" s="1"/>
      <c r="I33121" s="1"/>
    </row>
    <row r="33122" spans="2:9">
      <c r="B33122" s="1"/>
      <c r="C33122" s="29"/>
      <c r="D33122" s="27"/>
      <c r="E33122" s="27"/>
      <c r="F33122" s="27"/>
      <c r="G33122" s="1"/>
      <c r="H33122" s="1"/>
      <c r="I33122" s="1"/>
    </row>
    <row r="33123" spans="2:9">
      <c r="B33123" s="1"/>
      <c r="C33123" s="29"/>
      <c r="D33123" s="27"/>
      <c r="E33123" s="27"/>
      <c r="F33123" s="27"/>
      <c r="G33123" s="1"/>
      <c r="H33123" s="1"/>
      <c r="I33123" s="1"/>
    </row>
    <row r="33124" spans="2:9">
      <c r="B33124" s="1"/>
      <c r="C33124" s="29"/>
      <c r="D33124" s="27"/>
      <c r="E33124" s="27"/>
      <c r="F33124" s="27"/>
      <c r="G33124" s="1"/>
      <c r="H33124" s="1"/>
      <c r="I33124" s="1"/>
    </row>
    <row r="33125" spans="2:9">
      <c r="B33125" s="1"/>
      <c r="C33125" s="29"/>
      <c r="D33125" s="27"/>
      <c r="E33125" s="27"/>
      <c r="F33125" s="27"/>
      <c r="G33125" s="1"/>
      <c r="H33125" s="1"/>
      <c r="I33125" s="1"/>
    </row>
    <row r="33126" spans="2:9">
      <c r="B33126" s="1"/>
      <c r="C33126" s="29"/>
      <c r="D33126" s="27"/>
      <c r="E33126" s="27"/>
      <c r="F33126" s="27"/>
      <c r="G33126" s="1"/>
      <c r="H33126" s="1"/>
      <c r="I33126" s="1"/>
    </row>
    <row r="33127" spans="2:9">
      <c r="B33127" s="1"/>
      <c r="C33127" s="29"/>
      <c r="D33127" s="27"/>
      <c r="E33127" s="27"/>
      <c r="F33127" s="27"/>
      <c r="G33127" s="1"/>
      <c r="H33127" s="1"/>
      <c r="I33127" s="1"/>
    </row>
    <row r="33128" spans="2:9">
      <c r="B33128" s="1"/>
      <c r="C33128" s="29"/>
      <c r="D33128" s="27"/>
      <c r="E33128" s="27"/>
      <c r="F33128" s="27"/>
      <c r="G33128" s="1"/>
      <c r="H33128" s="1"/>
      <c r="I33128" s="1"/>
    </row>
    <row r="33129" spans="2:9">
      <c r="B33129" s="1"/>
      <c r="C33129" s="29"/>
      <c r="D33129" s="27"/>
      <c r="E33129" s="27"/>
      <c r="F33129" s="27"/>
      <c r="G33129" s="1"/>
      <c r="H33129" s="1"/>
      <c r="I33129" s="1"/>
    </row>
    <row r="33130" spans="2:9">
      <c r="B33130" s="1"/>
      <c r="C33130" s="29"/>
      <c r="D33130" s="27"/>
      <c r="E33130" s="27"/>
      <c r="F33130" s="27"/>
      <c r="G33130" s="1"/>
      <c r="H33130" s="1"/>
      <c r="I33130" s="1"/>
    </row>
    <row r="33131" spans="2:9">
      <c r="B33131" s="1"/>
      <c r="C33131" s="29"/>
      <c r="D33131" s="27"/>
      <c r="E33131" s="27"/>
      <c r="F33131" s="27"/>
      <c r="G33131" s="1"/>
      <c r="H33131" s="1"/>
      <c r="I33131" s="1"/>
    </row>
    <row r="33132" spans="2:9">
      <c r="B33132" s="1"/>
      <c r="C33132" s="29"/>
      <c r="D33132" s="27"/>
      <c r="E33132" s="27"/>
      <c r="F33132" s="27"/>
      <c r="G33132" s="1"/>
      <c r="H33132" s="1"/>
      <c r="I33132" s="1"/>
    </row>
    <row r="33133" spans="2:9">
      <c r="B33133" s="1"/>
      <c r="C33133" s="29"/>
      <c r="D33133" s="27"/>
      <c r="E33133" s="27"/>
      <c r="F33133" s="27"/>
      <c r="G33133" s="1"/>
      <c r="H33133" s="1"/>
      <c r="I33133" s="1"/>
    </row>
    <row r="33134" spans="2:9">
      <c r="B33134" s="1"/>
      <c r="C33134" s="29"/>
      <c r="D33134" s="27"/>
      <c r="E33134" s="27"/>
      <c r="F33134" s="27"/>
      <c r="G33134" s="1"/>
      <c r="H33134" s="1"/>
      <c r="I33134" s="1"/>
    </row>
    <row r="33135" spans="2:9">
      <c r="B33135" s="1"/>
      <c r="C33135" s="29"/>
      <c r="D33135" s="27"/>
      <c r="E33135" s="27"/>
      <c r="F33135" s="27"/>
      <c r="G33135" s="1"/>
      <c r="H33135" s="1"/>
      <c r="I33135" s="1"/>
    </row>
    <row r="33136" spans="2:9">
      <c r="B33136" s="1"/>
      <c r="C33136" s="29"/>
      <c r="D33136" s="27"/>
      <c r="E33136" s="27"/>
      <c r="F33136" s="27"/>
      <c r="G33136" s="1"/>
      <c r="H33136" s="1"/>
      <c r="I33136" s="1"/>
    </row>
    <row r="33137" spans="2:9">
      <c r="B33137" s="1"/>
      <c r="C33137" s="29"/>
      <c r="D33137" s="27"/>
      <c r="E33137" s="27"/>
      <c r="F33137" s="27"/>
      <c r="G33137" s="1"/>
      <c r="H33137" s="1"/>
      <c r="I33137" s="1"/>
    </row>
    <row r="33138" spans="2:9">
      <c r="B33138" s="1"/>
      <c r="C33138" s="29"/>
      <c r="D33138" s="27"/>
      <c r="E33138" s="27"/>
      <c r="F33138" s="27"/>
      <c r="G33138" s="1"/>
      <c r="H33138" s="1"/>
      <c r="I33138" s="1"/>
    </row>
    <row r="33139" spans="2:9">
      <c r="B33139" s="1"/>
      <c r="C33139" s="29"/>
      <c r="D33139" s="27"/>
      <c r="E33139" s="27"/>
      <c r="F33139" s="27"/>
      <c r="G33139" s="1"/>
      <c r="H33139" s="1"/>
      <c r="I33139" s="1"/>
    </row>
    <row r="33140" spans="2:9">
      <c r="B33140" s="1"/>
      <c r="C33140" s="29"/>
      <c r="D33140" s="27"/>
      <c r="E33140" s="27"/>
      <c r="F33140" s="27"/>
      <c r="G33140" s="1"/>
      <c r="H33140" s="1"/>
      <c r="I33140" s="1"/>
    </row>
    <row r="33141" spans="2:9">
      <c r="B33141" s="1"/>
      <c r="C33141" s="29"/>
      <c r="D33141" s="27"/>
      <c r="E33141" s="27"/>
      <c r="F33141" s="27"/>
      <c r="G33141" s="1"/>
      <c r="H33141" s="1"/>
      <c r="I33141" s="1"/>
    </row>
    <row r="33142" spans="2:9">
      <c r="B33142" s="1"/>
      <c r="C33142" s="29"/>
      <c r="D33142" s="27"/>
      <c r="E33142" s="27"/>
      <c r="F33142" s="27"/>
      <c r="G33142" s="1"/>
      <c r="H33142" s="1"/>
      <c r="I33142" s="1"/>
    </row>
    <row r="33143" spans="2:9">
      <c r="B33143" s="1"/>
      <c r="C33143" s="29"/>
      <c r="D33143" s="27"/>
      <c r="E33143" s="27"/>
      <c r="F33143" s="27"/>
      <c r="G33143" s="1"/>
      <c r="H33143" s="1"/>
      <c r="I33143" s="1"/>
    </row>
    <row r="33144" spans="2:9">
      <c r="B33144" s="1"/>
      <c r="C33144" s="29"/>
      <c r="D33144" s="27"/>
      <c r="E33144" s="27"/>
      <c r="F33144" s="27"/>
      <c r="G33144" s="1"/>
      <c r="H33144" s="1"/>
      <c r="I33144" s="1"/>
    </row>
    <row r="33145" spans="2:9">
      <c r="B33145" s="1"/>
      <c r="C33145" s="29"/>
      <c r="D33145" s="27"/>
      <c r="E33145" s="27"/>
      <c r="F33145" s="27"/>
      <c r="G33145" s="1"/>
      <c r="H33145" s="1"/>
      <c r="I33145" s="1"/>
    </row>
    <row r="33146" spans="2:9">
      <c r="B33146" s="1"/>
      <c r="C33146" s="29"/>
      <c r="D33146" s="27"/>
      <c r="E33146" s="27"/>
      <c r="F33146" s="27"/>
      <c r="G33146" s="1"/>
      <c r="H33146" s="1"/>
      <c r="I33146" s="1"/>
    </row>
    <row r="33147" spans="2:9">
      <c r="B33147" s="1"/>
      <c r="C33147" s="29"/>
      <c r="D33147" s="27"/>
      <c r="E33147" s="27"/>
      <c r="F33147" s="27"/>
      <c r="G33147" s="1"/>
      <c r="H33147" s="1"/>
      <c r="I33147" s="1"/>
    </row>
    <row r="33148" spans="2:9">
      <c r="B33148" s="1"/>
      <c r="C33148" s="29"/>
      <c r="D33148" s="27"/>
      <c r="E33148" s="27"/>
      <c r="F33148" s="27"/>
      <c r="G33148" s="1"/>
      <c r="H33148" s="1"/>
      <c r="I33148" s="1"/>
    </row>
    <row r="33149" spans="2:9">
      <c r="B33149" s="1"/>
      <c r="C33149" s="29"/>
      <c r="D33149" s="27"/>
      <c r="E33149" s="27"/>
      <c r="F33149" s="27"/>
      <c r="G33149" s="1"/>
      <c r="H33149" s="1"/>
      <c r="I33149" s="1"/>
    </row>
    <row r="33150" spans="2:9">
      <c r="B33150" s="1"/>
      <c r="C33150" s="29"/>
      <c r="D33150" s="27"/>
      <c r="E33150" s="27"/>
      <c r="F33150" s="27"/>
      <c r="G33150" s="1"/>
      <c r="H33150" s="1"/>
      <c r="I33150" s="1"/>
    </row>
    <row r="33151" spans="2:9">
      <c r="B33151" s="1"/>
      <c r="C33151" s="29"/>
      <c r="D33151" s="27"/>
      <c r="E33151" s="27"/>
      <c r="F33151" s="27"/>
      <c r="G33151" s="1"/>
      <c r="H33151" s="1"/>
      <c r="I33151" s="1"/>
    </row>
    <row r="33152" spans="2:9">
      <c r="B33152" s="1"/>
      <c r="C33152" s="29"/>
      <c r="D33152" s="27"/>
      <c r="E33152" s="27"/>
      <c r="F33152" s="27"/>
      <c r="G33152" s="1"/>
      <c r="H33152" s="1"/>
      <c r="I33152" s="1"/>
    </row>
    <row r="33153" spans="2:9">
      <c r="B33153" s="1"/>
      <c r="C33153" s="29"/>
      <c r="D33153" s="27"/>
      <c r="E33153" s="27"/>
      <c r="F33153" s="27"/>
      <c r="G33153" s="1"/>
      <c r="H33153" s="1"/>
      <c r="I33153" s="1"/>
    </row>
    <row r="33154" spans="2:9">
      <c r="B33154" s="1"/>
      <c r="C33154" s="29"/>
      <c r="D33154" s="27"/>
      <c r="E33154" s="27"/>
      <c r="F33154" s="27"/>
      <c r="G33154" s="1"/>
      <c r="H33154" s="1"/>
      <c r="I33154" s="1"/>
    </row>
    <row r="33155" spans="2:9">
      <c r="B33155" s="1"/>
      <c r="C33155" s="29"/>
      <c r="D33155" s="27"/>
      <c r="E33155" s="27"/>
      <c r="F33155" s="27"/>
      <c r="G33155" s="1"/>
      <c r="H33155" s="1"/>
      <c r="I33155" s="1"/>
    </row>
    <row r="33156" spans="2:9">
      <c r="B33156" s="1"/>
      <c r="C33156" s="29"/>
      <c r="D33156" s="27"/>
      <c r="E33156" s="27"/>
      <c r="F33156" s="27"/>
      <c r="G33156" s="1"/>
      <c r="H33156" s="1"/>
      <c r="I33156" s="1"/>
    </row>
    <row r="33157" spans="2:9">
      <c r="B33157" s="1"/>
      <c r="C33157" s="29"/>
      <c r="D33157" s="27"/>
      <c r="E33157" s="27"/>
      <c r="F33157" s="27"/>
      <c r="G33157" s="1"/>
      <c r="H33157" s="1"/>
      <c r="I33157" s="1"/>
    </row>
    <row r="33158" spans="2:9">
      <c r="B33158" s="1"/>
      <c r="C33158" s="29"/>
      <c r="D33158" s="27"/>
      <c r="E33158" s="27"/>
      <c r="F33158" s="27"/>
      <c r="G33158" s="1"/>
      <c r="H33158" s="1"/>
      <c r="I33158" s="1"/>
    </row>
    <row r="33159" spans="2:9">
      <c r="B33159" s="1"/>
      <c r="C33159" s="29"/>
      <c r="D33159" s="27"/>
      <c r="E33159" s="27"/>
      <c r="F33159" s="27"/>
      <c r="G33159" s="1"/>
      <c r="H33159" s="1"/>
      <c r="I33159" s="1"/>
    </row>
    <row r="33160" spans="2:9">
      <c r="B33160" s="1"/>
      <c r="C33160" s="29"/>
      <c r="D33160" s="27"/>
      <c r="E33160" s="27"/>
      <c r="F33160" s="27"/>
      <c r="G33160" s="1"/>
      <c r="H33160" s="1"/>
      <c r="I33160" s="1"/>
    </row>
    <row r="33161" spans="2:9">
      <c r="B33161" s="1"/>
      <c r="C33161" s="29"/>
      <c r="D33161" s="27"/>
      <c r="E33161" s="27"/>
      <c r="F33161" s="27"/>
      <c r="G33161" s="1"/>
      <c r="H33161" s="1"/>
      <c r="I33161" s="1"/>
    </row>
    <row r="33162" spans="2:9">
      <c r="B33162" s="1"/>
      <c r="C33162" s="29"/>
      <c r="D33162" s="27"/>
      <c r="E33162" s="27"/>
      <c r="F33162" s="27"/>
      <c r="G33162" s="1"/>
      <c r="H33162" s="1"/>
      <c r="I33162" s="1"/>
    </row>
    <row r="33163" spans="2:9">
      <c r="B33163" s="1"/>
      <c r="C33163" s="29"/>
      <c r="D33163" s="27"/>
      <c r="E33163" s="27"/>
      <c r="F33163" s="27"/>
      <c r="G33163" s="1"/>
      <c r="H33163" s="1"/>
      <c r="I33163" s="1"/>
    </row>
    <row r="33164" spans="2:9">
      <c r="B33164" s="1"/>
      <c r="C33164" s="29"/>
      <c r="D33164" s="27"/>
      <c r="E33164" s="27"/>
      <c r="F33164" s="27"/>
      <c r="G33164" s="1"/>
      <c r="H33164" s="1"/>
      <c r="I33164" s="1"/>
    </row>
    <row r="33165" spans="2:9">
      <c r="B33165" s="1"/>
      <c r="C33165" s="29"/>
      <c r="D33165" s="27"/>
      <c r="E33165" s="27"/>
      <c r="F33165" s="27"/>
      <c r="G33165" s="1"/>
      <c r="H33165" s="1"/>
      <c r="I33165" s="1"/>
    </row>
    <row r="33166" spans="2:9">
      <c r="B33166" s="1"/>
      <c r="C33166" s="29"/>
      <c r="D33166" s="27"/>
      <c r="E33166" s="27"/>
      <c r="F33166" s="27"/>
      <c r="G33166" s="1"/>
      <c r="H33166" s="1"/>
      <c r="I33166" s="1"/>
    </row>
    <row r="33167" spans="2:9">
      <c r="B33167" s="1"/>
      <c r="C33167" s="29"/>
      <c r="D33167" s="27"/>
      <c r="E33167" s="27"/>
      <c r="F33167" s="27"/>
      <c r="G33167" s="1"/>
      <c r="H33167" s="1"/>
      <c r="I33167" s="1"/>
    </row>
    <row r="33168" spans="2:9">
      <c r="B33168" s="1"/>
      <c r="C33168" s="29"/>
      <c r="D33168" s="27"/>
      <c r="E33168" s="27"/>
      <c r="F33168" s="27"/>
      <c r="G33168" s="1"/>
      <c r="H33168" s="1"/>
      <c r="I33168" s="1"/>
    </row>
    <row r="33169" spans="2:9">
      <c r="B33169" s="1"/>
      <c r="C33169" s="29"/>
      <c r="D33169" s="27"/>
      <c r="E33169" s="27"/>
      <c r="F33169" s="27"/>
      <c r="G33169" s="1"/>
      <c r="H33169" s="1"/>
      <c r="I33169" s="1"/>
    </row>
    <row r="33170" spans="2:9">
      <c r="B33170" s="1"/>
      <c r="C33170" s="29"/>
      <c r="D33170" s="27"/>
      <c r="E33170" s="27"/>
      <c r="F33170" s="27"/>
      <c r="G33170" s="1"/>
      <c r="H33170" s="1"/>
      <c r="I33170" s="1"/>
    </row>
    <row r="33171" spans="2:9">
      <c r="B33171" s="1"/>
      <c r="C33171" s="29"/>
      <c r="D33171" s="27"/>
      <c r="E33171" s="27"/>
      <c r="F33171" s="27"/>
      <c r="G33171" s="1"/>
      <c r="H33171" s="1"/>
      <c r="I33171" s="1"/>
    </row>
    <row r="33172" spans="2:9">
      <c r="B33172" s="1"/>
      <c r="C33172" s="29"/>
      <c r="D33172" s="27"/>
      <c r="E33172" s="27"/>
      <c r="F33172" s="27"/>
      <c r="G33172" s="1"/>
      <c r="H33172" s="1"/>
      <c r="I33172" s="1"/>
    </row>
    <row r="33173" spans="2:9">
      <c r="B33173" s="1"/>
      <c r="C33173" s="29"/>
      <c r="D33173" s="27"/>
      <c r="E33173" s="27"/>
      <c r="F33173" s="27"/>
      <c r="G33173" s="1"/>
      <c r="H33173" s="1"/>
      <c r="I33173" s="1"/>
    </row>
    <row r="33174" spans="2:9">
      <c r="B33174" s="1"/>
      <c r="C33174" s="29"/>
      <c r="D33174" s="27"/>
      <c r="E33174" s="27"/>
      <c r="F33174" s="27"/>
      <c r="G33174" s="1"/>
      <c r="H33174" s="1"/>
      <c r="I33174" s="1"/>
    </row>
    <row r="33175" spans="2:9">
      <c r="B33175" s="1"/>
      <c r="C33175" s="29"/>
      <c r="D33175" s="27"/>
      <c r="E33175" s="27"/>
      <c r="F33175" s="27"/>
      <c r="G33175" s="1"/>
      <c r="H33175" s="1"/>
      <c r="I33175" s="1"/>
    </row>
    <row r="33176" spans="2:9">
      <c r="B33176" s="1"/>
      <c r="C33176" s="29"/>
      <c r="D33176" s="27"/>
      <c r="E33176" s="27"/>
      <c r="F33176" s="27"/>
      <c r="G33176" s="1"/>
      <c r="H33176" s="1"/>
      <c r="I33176" s="1"/>
    </row>
    <row r="33177" spans="2:9">
      <c r="B33177" s="1"/>
      <c r="C33177" s="29"/>
      <c r="D33177" s="27"/>
      <c r="E33177" s="27"/>
      <c r="F33177" s="27"/>
      <c r="G33177" s="1"/>
      <c r="H33177" s="1"/>
      <c r="I33177" s="1"/>
    </row>
    <row r="33178" spans="2:9">
      <c r="B33178" s="1"/>
      <c r="C33178" s="29"/>
      <c r="D33178" s="27"/>
      <c r="E33178" s="27"/>
      <c r="F33178" s="27"/>
      <c r="G33178" s="1"/>
      <c r="H33178" s="1"/>
      <c r="I33178" s="1"/>
    </row>
    <row r="33179" spans="2:9">
      <c r="B33179" s="1"/>
      <c r="C33179" s="29"/>
      <c r="D33179" s="27"/>
      <c r="E33179" s="27"/>
      <c r="F33179" s="27"/>
      <c r="G33179" s="1"/>
      <c r="H33179" s="1"/>
      <c r="I33179" s="1"/>
    </row>
    <row r="33180" spans="2:9">
      <c r="B33180" s="1"/>
      <c r="C33180" s="29"/>
      <c r="D33180" s="27"/>
      <c r="E33180" s="27"/>
      <c r="F33180" s="27"/>
      <c r="G33180" s="1"/>
      <c r="H33180" s="1"/>
      <c r="I33180" s="1"/>
    </row>
    <row r="33181" spans="2:9">
      <c r="B33181" s="1"/>
      <c r="C33181" s="29"/>
      <c r="D33181" s="27"/>
      <c r="E33181" s="27"/>
      <c r="F33181" s="27"/>
      <c r="G33181" s="1"/>
      <c r="H33181" s="1"/>
      <c r="I33181" s="1"/>
    </row>
    <row r="33182" spans="2:9">
      <c r="B33182" s="1"/>
      <c r="C33182" s="29"/>
      <c r="D33182" s="27"/>
      <c r="E33182" s="27"/>
      <c r="F33182" s="27"/>
      <c r="G33182" s="1"/>
      <c r="H33182" s="1"/>
      <c r="I33182" s="1"/>
    </row>
    <row r="33183" spans="2:9">
      <c r="B33183" s="1"/>
      <c r="C33183" s="29"/>
      <c r="D33183" s="27"/>
      <c r="E33183" s="27"/>
      <c r="F33183" s="27"/>
      <c r="G33183" s="1"/>
      <c r="H33183" s="1"/>
      <c r="I33183" s="1"/>
    </row>
    <row r="33184" spans="2:9">
      <c r="B33184" s="1"/>
      <c r="C33184" s="29"/>
      <c r="D33184" s="27"/>
      <c r="E33184" s="27"/>
      <c r="F33184" s="27"/>
      <c r="G33184" s="1"/>
      <c r="H33184" s="1"/>
      <c r="I33184" s="1"/>
    </row>
    <row r="33185" spans="2:9">
      <c r="B33185" s="1"/>
      <c r="C33185" s="29"/>
      <c r="D33185" s="27"/>
      <c r="E33185" s="27"/>
      <c r="F33185" s="27"/>
      <c r="G33185" s="1"/>
      <c r="H33185" s="1"/>
      <c r="I33185" s="1"/>
    </row>
    <row r="33186" spans="2:9">
      <c r="B33186" s="1"/>
      <c r="C33186" s="29"/>
      <c r="D33186" s="27"/>
      <c r="E33186" s="27"/>
      <c r="F33186" s="27"/>
      <c r="G33186" s="1"/>
      <c r="H33186" s="1"/>
      <c r="I33186" s="1"/>
    </row>
    <row r="33187" spans="2:9">
      <c r="B33187" s="1"/>
      <c r="C33187" s="29"/>
      <c r="D33187" s="27"/>
      <c r="E33187" s="27"/>
      <c r="F33187" s="27"/>
      <c r="G33187" s="1"/>
      <c r="H33187" s="1"/>
      <c r="I33187" s="1"/>
    </row>
    <row r="33188" spans="2:9">
      <c r="B33188" s="1"/>
      <c r="C33188" s="29"/>
      <c r="D33188" s="27"/>
      <c r="E33188" s="27"/>
      <c r="F33188" s="27"/>
      <c r="G33188" s="1"/>
      <c r="H33188" s="1"/>
      <c r="I33188" s="1"/>
    </row>
    <row r="33189" spans="2:9">
      <c r="B33189" s="1"/>
      <c r="C33189" s="29"/>
      <c r="D33189" s="27"/>
      <c r="E33189" s="27"/>
      <c r="F33189" s="27"/>
      <c r="G33189" s="1"/>
      <c r="H33189" s="1"/>
      <c r="I33189" s="1"/>
    </row>
    <row r="33190" spans="2:9">
      <c r="B33190" s="1"/>
      <c r="C33190" s="29"/>
      <c r="D33190" s="27"/>
      <c r="E33190" s="27"/>
      <c r="F33190" s="27"/>
      <c r="G33190" s="1"/>
      <c r="H33190" s="1"/>
      <c r="I33190" s="1"/>
    </row>
    <row r="33191" spans="2:9">
      <c r="B33191" s="1"/>
      <c r="C33191" s="29"/>
      <c r="D33191" s="27"/>
      <c r="E33191" s="27"/>
      <c r="F33191" s="27"/>
      <c r="G33191" s="1"/>
      <c r="H33191" s="1"/>
      <c r="I33191" s="1"/>
    </row>
    <row r="33192" spans="2:9">
      <c r="B33192" s="1"/>
      <c r="C33192" s="29"/>
      <c r="D33192" s="27"/>
      <c r="E33192" s="27"/>
      <c r="F33192" s="27"/>
      <c r="G33192" s="1"/>
      <c r="H33192" s="1"/>
      <c r="I33192" s="1"/>
    </row>
    <row r="33193" spans="2:9">
      <c r="B33193" s="1"/>
      <c r="C33193" s="29"/>
      <c r="D33193" s="27"/>
      <c r="E33193" s="27"/>
      <c r="F33193" s="27"/>
      <c r="G33193" s="1"/>
      <c r="H33193" s="1"/>
      <c r="I33193" s="1"/>
    </row>
    <row r="33194" spans="2:9">
      <c r="B33194" s="1"/>
      <c r="C33194" s="29"/>
      <c r="D33194" s="27"/>
      <c r="E33194" s="27"/>
      <c r="F33194" s="27"/>
      <c r="G33194" s="1"/>
      <c r="H33194" s="1"/>
      <c r="I33194" s="1"/>
    </row>
    <row r="33195" spans="2:9">
      <c r="B33195" s="1"/>
      <c r="C33195" s="29"/>
      <c r="D33195" s="27"/>
      <c r="E33195" s="27"/>
      <c r="F33195" s="27"/>
      <c r="G33195" s="1"/>
      <c r="H33195" s="1"/>
      <c r="I33195" s="1"/>
    </row>
    <row r="33196" spans="2:9">
      <c r="B33196" s="1"/>
      <c r="C33196" s="29"/>
      <c r="D33196" s="27"/>
      <c r="E33196" s="27"/>
      <c r="F33196" s="27"/>
      <c r="G33196" s="1"/>
      <c r="H33196" s="1"/>
      <c r="I33196" s="1"/>
    </row>
    <row r="33197" spans="2:9">
      <c r="B33197" s="1"/>
      <c r="C33197" s="29"/>
      <c r="D33197" s="27"/>
      <c r="E33197" s="27"/>
      <c r="F33197" s="27"/>
      <c r="G33197" s="1"/>
      <c r="H33197" s="1"/>
      <c r="I33197" s="1"/>
    </row>
    <row r="33198" spans="2:9">
      <c r="B33198" s="1"/>
      <c r="C33198" s="29"/>
      <c r="D33198" s="27"/>
      <c r="E33198" s="27"/>
      <c r="F33198" s="27"/>
      <c r="G33198" s="1"/>
      <c r="H33198" s="1"/>
      <c r="I33198" s="1"/>
    </row>
    <row r="33199" spans="2:9">
      <c r="B33199" s="1"/>
      <c r="C33199" s="29"/>
      <c r="D33199" s="27"/>
      <c r="E33199" s="27"/>
      <c r="F33199" s="27"/>
      <c r="G33199" s="1"/>
      <c r="H33199" s="1"/>
      <c r="I33199" s="1"/>
    </row>
    <row r="33200" spans="2:9">
      <c r="B33200" s="1"/>
      <c r="C33200" s="29"/>
      <c r="D33200" s="27"/>
      <c r="E33200" s="27"/>
      <c r="F33200" s="27"/>
      <c r="G33200" s="1"/>
      <c r="H33200" s="1"/>
      <c r="I33200" s="1"/>
    </row>
    <row r="33201" spans="2:9">
      <c r="B33201" s="1"/>
      <c r="C33201" s="29"/>
      <c r="D33201" s="27"/>
      <c r="E33201" s="27"/>
      <c r="F33201" s="27"/>
      <c r="G33201" s="1"/>
      <c r="H33201" s="1"/>
      <c r="I33201" s="1"/>
    </row>
    <row r="33202" spans="2:9">
      <c r="B33202" s="1"/>
      <c r="C33202" s="29"/>
      <c r="D33202" s="27"/>
      <c r="E33202" s="27"/>
      <c r="F33202" s="27"/>
      <c r="G33202" s="1"/>
      <c r="H33202" s="1"/>
      <c r="I33202" s="1"/>
    </row>
    <row r="33203" spans="2:9">
      <c r="B33203" s="1"/>
      <c r="C33203" s="29"/>
      <c r="D33203" s="27"/>
      <c r="E33203" s="27"/>
      <c r="F33203" s="27"/>
      <c r="G33203" s="1"/>
      <c r="H33203" s="1"/>
      <c r="I33203" s="1"/>
    </row>
    <row r="33204" spans="2:9">
      <c r="B33204" s="1"/>
      <c r="C33204" s="29"/>
      <c r="D33204" s="27"/>
      <c r="E33204" s="27"/>
      <c r="F33204" s="27"/>
      <c r="G33204" s="1"/>
      <c r="H33204" s="1"/>
      <c r="I33204" s="1"/>
    </row>
    <row r="33205" spans="2:9">
      <c r="B33205" s="1"/>
      <c r="C33205" s="29"/>
      <c r="D33205" s="27"/>
      <c r="E33205" s="27"/>
      <c r="F33205" s="27"/>
      <c r="G33205" s="1"/>
      <c r="H33205" s="1"/>
      <c r="I33205" s="1"/>
    </row>
    <row r="33206" spans="2:9">
      <c r="B33206" s="1"/>
      <c r="C33206" s="29"/>
      <c r="D33206" s="27"/>
      <c r="E33206" s="27"/>
      <c r="F33206" s="27"/>
      <c r="G33206" s="1"/>
      <c r="H33206" s="1"/>
      <c r="I33206" s="1"/>
    </row>
    <row r="33207" spans="2:9">
      <c r="B33207" s="1"/>
      <c r="C33207" s="29"/>
      <c r="D33207" s="27"/>
      <c r="E33207" s="27"/>
      <c r="F33207" s="27"/>
      <c r="G33207" s="1"/>
      <c r="H33207" s="1"/>
      <c r="I33207" s="1"/>
    </row>
    <row r="33208" spans="2:9">
      <c r="B33208" s="1"/>
      <c r="C33208" s="29"/>
      <c r="D33208" s="27"/>
      <c r="E33208" s="27"/>
      <c r="F33208" s="27"/>
      <c r="G33208" s="1"/>
      <c r="H33208" s="1"/>
      <c r="I33208" s="1"/>
    </row>
    <row r="33209" spans="2:9">
      <c r="B33209" s="1"/>
      <c r="C33209" s="29"/>
      <c r="D33209" s="27"/>
      <c r="E33209" s="27"/>
      <c r="F33209" s="27"/>
      <c r="G33209" s="1"/>
      <c r="H33209" s="1"/>
      <c r="I33209" s="1"/>
    </row>
    <row r="33210" spans="2:9">
      <c r="B33210" s="1"/>
      <c r="C33210" s="29"/>
      <c r="D33210" s="27"/>
      <c r="E33210" s="27"/>
      <c r="F33210" s="27"/>
      <c r="G33210" s="1"/>
      <c r="H33210" s="1"/>
      <c r="I33210" s="1"/>
    </row>
    <row r="33211" spans="2:9">
      <c r="B33211" s="1"/>
      <c r="C33211" s="29"/>
      <c r="D33211" s="27"/>
      <c r="E33211" s="27"/>
      <c r="F33211" s="27"/>
      <c r="G33211" s="1"/>
      <c r="H33211" s="1"/>
      <c r="I33211" s="1"/>
    </row>
    <row r="33212" spans="2:9">
      <c r="B33212" s="1"/>
      <c r="C33212" s="29"/>
      <c r="D33212" s="27"/>
      <c r="E33212" s="27"/>
      <c r="F33212" s="27"/>
      <c r="G33212" s="1"/>
      <c r="H33212" s="1"/>
      <c r="I33212" s="1"/>
    </row>
    <row r="33213" spans="2:9">
      <c r="B33213" s="1"/>
      <c r="C33213" s="29"/>
      <c r="D33213" s="27"/>
      <c r="E33213" s="27"/>
      <c r="F33213" s="27"/>
      <c r="G33213" s="1"/>
      <c r="H33213" s="1"/>
      <c r="I33213" s="1"/>
    </row>
    <row r="33214" spans="2:9">
      <c r="B33214" s="1"/>
      <c r="C33214" s="29"/>
      <c r="D33214" s="27"/>
      <c r="E33214" s="27"/>
      <c r="F33214" s="27"/>
      <c r="G33214" s="1"/>
      <c r="H33214" s="1"/>
      <c r="I33214" s="1"/>
    </row>
    <row r="33215" spans="2:9">
      <c r="B33215" s="1"/>
      <c r="C33215" s="29"/>
      <c r="D33215" s="27"/>
      <c r="E33215" s="27"/>
      <c r="F33215" s="27"/>
      <c r="G33215" s="1"/>
      <c r="H33215" s="1"/>
      <c r="I33215" s="1"/>
    </row>
    <row r="33216" spans="2:9">
      <c r="B33216" s="1"/>
      <c r="C33216" s="29"/>
      <c r="D33216" s="27"/>
      <c r="E33216" s="27"/>
      <c r="F33216" s="27"/>
      <c r="G33216" s="1"/>
      <c r="H33216" s="1"/>
      <c r="I33216" s="1"/>
    </row>
    <row r="33217" spans="2:9">
      <c r="B33217" s="1"/>
      <c r="C33217" s="29"/>
      <c r="D33217" s="27"/>
      <c r="E33217" s="27"/>
      <c r="F33217" s="27"/>
      <c r="G33217" s="1"/>
      <c r="H33217" s="1"/>
      <c r="I33217" s="1"/>
    </row>
    <row r="33218" spans="2:9">
      <c r="B33218" s="1"/>
      <c r="C33218" s="29"/>
      <c r="D33218" s="27"/>
      <c r="E33218" s="27"/>
      <c r="F33218" s="27"/>
      <c r="G33218" s="1"/>
      <c r="H33218" s="1"/>
      <c r="I33218" s="1"/>
    </row>
    <row r="33219" spans="2:9">
      <c r="B33219" s="1"/>
      <c r="C33219" s="29"/>
      <c r="D33219" s="27"/>
      <c r="E33219" s="27"/>
      <c r="F33219" s="27"/>
      <c r="G33219" s="1"/>
      <c r="H33219" s="1"/>
      <c r="I33219" s="1"/>
    </row>
    <row r="33220" spans="2:9">
      <c r="B33220" s="1"/>
      <c r="C33220" s="29"/>
      <c r="D33220" s="27"/>
      <c r="E33220" s="27"/>
      <c r="F33220" s="27"/>
      <c r="G33220" s="1"/>
      <c r="H33220" s="1"/>
      <c r="I33220" s="1"/>
    </row>
    <row r="33221" spans="2:9">
      <c r="B33221" s="1"/>
      <c r="C33221" s="29"/>
      <c r="D33221" s="27"/>
      <c r="E33221" s="27"/>
      <c r="F33221" s="27"/>
      <c r="G33221" s="1"/>
      <c r="H33221" s="1"/>
      <c r="I33221" s="1"/>
    </row>
    <row r="33222" spans="2:9">
      <c r="B33222" s="1"/>
      <c r="C33222" s="29"/>
      <c r="D33222" s="27"/>
      <c r="E33222" s="27"/>
      <c r="F33222" s="27"/>
      <c r="G33222" s="1"/>
      <c r="H33222" s="1"/>
      <c r="I33222" s="1"/>
    </row>
    <row r="33223" spans="2:9">
      <c r="B33223" s="1"/>
      <c r="C33223" s="29"/>
      <c r="D33223" s="27"/>
      <c r="E33223" s="27"/>
      <c r="F33223" s="27"/>
      <c r="G33223" s="1"/>
      <c r="H33223" s="1"/>
      <c r="I33223" s="1"/>
    </row>
    <row r="33224" spans="2:9">
      <c r="B33224" s="1"/>
      <c r="C33224" s="29"/>
      <c r="D33224" s="27"/>
      <c r="E33224" s="27"/>
      <c r="F33224" s="27"/>
      <c r="G33224" s="1"/>
      <c r="H33224" s="1"/>
      <c r="I33224" s="1"/>
    </row>
    <row r="33225" spans="2:9">
      <c r="B33225" s="1"/>
      <c r="C33225" s="29"/>
      <c r="D33225" s="27"/>
      <c r="E33225" s="27"/>
      <c r="F33225" s="27"/>
      <c r="G33225" s="1"/>
      <c r="H33225" s="1"/>
      <c r="I33225" s="1"/>
    </row>
    <row r="33226" spans="2:9">
      <c r="B33226" s="1"/>
      <c r="C33226" s="29"/>
      <c r="D33226" s="27"/>
      <c r="E33226" s="27"/>
      <c r="F33226" s="27"/>
      <c r="G33226" s="1"/>
      <c r="H33226" s="1"/>
      <c r="I33226" s="1"/>
    </row>
    <row r="33227" spans="2:9">
      <c r="B33227" s="1"/>
      <c r="C33227" s="29"/>
      <c r="D33227" s="27"/>
      <c r="E33227" s="27"/>
      <c r="F33227" s="27"/>
      <c r="G33227" s="1"/>
      <c r="H33227" s="1"/>
      <c r="I33227" s="1"/>
    </row>
    <row r="33228" spans="2:9">
      <c r="B33228" s="1"/>
      <c r="C33228" s="29"/>
      <c r="D33228" s="27"/>
      <c r="E33228" s="27"/>
      <c r="F33228" s="27"/>
      <c r="G33228" s="1"/>
      <c r="H33228" s="1"/>
      <c r="I33228" s="1"/>
    </row>
    <row r="33229" spans="2:9">
      <c r="B33229" s="1"/>
      <c r="C33229" s="29"/>
      <c r="D33229" s="27"/>
      <c r="E33229" s="27"/>
      <c r="F33229" s="27"/>
      <c r="G33229" s="1"/>
      <c r="H33229" s="1"/>
      <c r="I33229" s="1"/>
    </row>
    <row r="33230" spans="2:9">
      <c r="B33230" s="1"/>
      <c r="C33230" s="29"/>
      <c r="D33230" s="27"/>
      <c r="E33230" s="27"/>
      <c r="F33230" s="27"/>
      <c r="G33230" s="1"/>
      <c r="H33230" s="1"/>
      <c r="I33230" s="1"/>
    </row>
    <row r="33231" spans="2:9">
      <c r="B33231" s="1"/>
      <c r="C33231" s="29"/>
      <c r="D33231" s="27"/>
      <c r="E33231" s="27"/>
      <c r="F33231" s="27"/>
      <c r="G33231" s="1"/>
      <c r="H33231" s="1"/>
      <c r="I33231" s="1"/>
    </row>
    <row r="33232" spans="2:9">
      <c r="B33232" s="1"/>
      <c r="C33232" s="29"/>
      <c r="D33232" s="27"/>
      <c r="E33232" s="27"/>
      <c r="F33232" s="27"/>
      <c r="G33232" s="1"/>
      <c r="H33232" s="1"/>
      <c r="I33232" s="1"/>
    </row>
    <row r="33233" spans="2:9">
      <c r="B33233" s="1"/>
      <c r="C33233" s="29"/>
      <c r="D33233" s="27"/>
      <c r="E33233" s="27"/>
      <c r="F33233" s="27"/>
      <c r="G33233" s="1"/>
      <c r="H33233" s="1"/>
      <c r="I33233" s="1"/>
    </row>
    <row r="33234" spans="2:9">
      <c r="B33234" s="1"/>
      <c r="C33234" s="29"/>
      <c r="D33234" s="27"/>
      <c r="E33234" s="27"/>
      <c r="F33234" s="27"/>
      <c r="G33234" s="1"/>
      <c r="H33234" s="1"/>
      <c r="I33234" s="1"/>
    </row>
    <row r="33235" spans="2:9">
      <c r="B33235" s="1"/>
      <c r="C33235" s="29"/>
      <c r="D33235" s="27"/>
      <c r="E33235" s="27"/>
      <c r="F33235" s="27"/>
      <c r="G33235" s="1"/>
      <c r="H33235" s="1"/>
      <c r="I33235" s="1"/>
    </row>
    <row r="33236" spans="2:9">
      <c r="B33236" s="1"/>
      <c r="C33236" s="29"/>
      <c r="D33236" s="27"/>
      <c r="E33236" s="27"/>
      <c r="F33236" s="27"/>
      <c r="G33236" s="1"/>
      <c r="H33236" s="1"/>
      <c r="I33236" s="1"/>
    </row>
    <row r="33237" spans="2:9">
      <c r="B33237" s="1"/>
      <c r="C33237" s="29"/>
      <c r="D33237" s="27"/>
      <c r="E33237" s="27"/>
      <c r="F33237" s="27"/>
      <c r="G33237" s="1"/>
      <c r="H33237" s="1"/>
      <c r="I33237" s="1"/>
    </row>
    <row r="33238" spans="2:9">
      <c r="B33238" s="1"/>
      <c r="C33238" s="29"/>
      <c r="D33238" s="27"/>
      <c r="E33238" s="27"/>
      <c r="F33238" s="27"/>
      <c r="G33238" s="1"/>
      <c r="H33238" s="1"/>
      <c r="I33238" s="1"/>
    </row>
    <row r="33239" spans="2:9">
      <c r="B33239" s="1"/>
      <c r="C33239" s="29"/>
      <c r="D33239" s="27"/>
      <c r="E33239" s="27"/>
      <c r="F33239" s="27"/>
      <c r="G33239" s="1"/>
      <c r="H33239" s="1"/>
      <c r="I33239" s="1"/>
    </row>
    <row r="33240" spans="2:9">
      <c r="B33240" s="1"/>
      <c r="C33240" s="29"/>
      <c r="D33240" s="27"/>
      <c r="E33240" s="27"/>
      <c r="F33240" s="27"/>
      <c r="G33240" s="1"/>
      <c r="H33240" s="1"/>
      <c r="I33240" s="1"/>
    </row>
    <row r="33241" spans="2:9">
      <c r="B33241" s="1"/>
      <c r="C33241" s="29"/>
      <c r="D33241" s="27"/>
      <c r="E33241" s="27"/>
      <c r="F33241" s="27"/>
      <c r="G33241" s="1"/>
      <c r="H33241" s="1"/>
      <c r="I33241" s="1"/>
    </row>
    <row r="33242" spans="2:9">
      <c r="B33242" s="1"/>
      <c r="C33242" s="29"/>
      <c r="D33242" s="27"/>
      <c r="E33242" s="27"/>
      <c r="F33242" s="27"/>
      <c r="G33242" s="1"/>
      <c r="H33242" s="1"/>
      <c r="I33242" s="1"/>
    </row>
    <row r="33243" spans="2:9">
      <c r="B33243" s="1"/>
      <c r="C33243" s="29"/>
      <c r="D33243" s="27"/>
      <c r="E33243" s="27"/>
      <c r="F33243" s="27"/>
      <c r="G33243" s="1"/>
      <c r="H33243" s="1"/>
      <c r="I33243" s="1"/>
    </row>
    <row r="33244" spans="2:9">
      <c r="B33244" s="1"/>
      <c r="C33244" s="29"/>
      <c r="D33244" s="27"/>
      <c r="E33244" s="27"/>
      <c r="F33244" s="27"/>
      <c r="G33244" s="1"/>
      <c r="H33244" s="1"/>
      <c r="I33244" s="1"/>
    </row>
    <row r="33245" spans="2:9">
      <c r="B33245" s="1"/>
      <c r="C33245" s="29"/>
      <c r="D33245" s="27"/>
      <c r="E33245" s="27"/>
      <c r="F33245" s="27"/>
      <c r="G33245" s="1"/>
      <c r="H33245" s="1"/>
      <c r="I33245" s="1"/>
    </row>
    <row r="33246" spans="2:9">
      <c r="B33246" s="1"/>
      <c r="C33246" s="29"/>
      <c r="D33246" s="27"/>
      <c r="E33246" s="27"/>
      <c r="F33246" s="27"/>
      <c r="G33246" s="1"/>
      <c r="H33246" s="1"/>
      <c r="I33246" s="1"/>
    </row>
    <row r="33247" spans="2:9">
      <c r="B33247" s="1"/>
      <c r="C33247" s="29"/>
      <c r="D33247" s="27"/>
      <c r="E33247" s="27"/>
      <c r="F33247" s="27"/>
      <c r="G33247" s="1"/>
      <c r="H33247" s="1"/>
      <c r="I33247" s="1"/>
    </row>
    <row r="33248" spans="2:9">
      <c r="B33248" s="1"/>
      <c r="C33248" s="29"/>
      <c r="D33248" s="27"/>
      <c r="E33248" s="27"/>
      <c r="F33248" s="27"/>
      <c r="G33248" s="1"/>
      <c r="H33248" s="1"/>
      <c r="I33248" s="1"/>
    </row>
    <row r="33249" spans="2:9">
      <c r="B33249" s="1"/>
      <c r="C33249" s="29"/>
      <c r="D33249" s="27"/>
      <c r="E33249" s="27"/>
      <c r="F33249" s="27"/>
      <c r="G33249" s="1"/>
      <c r="H33249" s="1"/>
      <c r="I33249" s="1"/>
    </row>
    <row r="33250" spans="2:9">
      <c r="B33250" s="1"/>
      <c r="C33250" s="29"/>
      <c r="D33250" s="27"/>
      <c r="E33250" s="27"/>
      <c r="F33250" s="27"/>
      <c r="G33250" s="1"/>
      <c r="H33250" s="1"/>
      <c r="I33250" s="1"/>
    </row>
    <row r="33251" spans="2:9">
      <c r="B33251" s="1"/>
      <c r="C33251" s="29"/>
      <c r="D33251" s="27"/>
      <c r="E33251" s="27"/>
      <c r="F33251" s="27"/>
      <c r="G33251" s="1"/>
      <c r="H33251" s="1"/>
      <c r="I33251" s="1"/>
    </row>
    <row r="33252" spans="2:9">
      <c r="B33252" s="1"/>
      <c r="C33252" s="29"/>
      <c r="D33252" s="27"/>
      <c r="E33252" s="27"/>
      <c r="F33252" s="27"/>
      <c r="G33252" s="1"/>
      <c r="H33252" s="1"/>
      <c r="I33252" s="1"/>
    </row>
    <row r="33253" spans="2:9">
      <c r="B33253" s="1"/>
      <c r="C33253" s="29"/>
      <c r="D33253" s="27"/>
      <c r="E33253" s="27"/>
      <c r="F33253" s="27"/>
      <c r="G33253" s="1"/>
      <c r="H33253" s="1"/>
      <c r="I33253" s="1"/>
    </row>
    <row r="33254" spans="2:9">
      <c r="B33254" s="1"/>
      <c r="C33254" s="29"/>
      <c r="D33254" s="27"/>
      <c r="E33254" s="27"/>
      <c r="F33254" s="27"/>
      <c r="G33254" s="1"/>
      <c r="H33254" s="1"/>
      <c r="I33254" s="1"/>
    </row>
    <row r="33255" spans="2:9">
      <c r="B33255" s="1"/>
      <c r="C33255" s="29"/>
      <c r="D33255" s="27"/>
      <c r="E33255" s="27"/>
      <c r="F33255" s="27"/>
      <c r="G33255" s="1"/>
      <c r="H33255" s="1"/>
      <c r="I33255" s="1"/>
    </row>
    <row r="33256" spans="2:9">
      <c r="B33256" s="1"/>
      <c r="C33256" s="29"/>
      <c r="D33256" s="27"/>
      <c r="E33256" s="27"/>
      <c r="F33256" s="27"/>
      <c r="G33256" s="1"/>
      <c r="H33256" s="1"/>
      <c r="I33256" s="1"/>
    </row>
    <row r="33257" spans="2:9">
      <c r="B33257" s="1"/>
      <c r="C33257" s="29"/>
      <c r="D33257" s="27"/>
      <c r="E33257" s="27"/>
      <c r="F33257" s="27"/>
      <c r="G33257" s="1"/>
      <c r="H33257" s="1"/>
      <c r="I33257" s="1"/>
    </row>
    <row r="33258" spans="2:9">
      <c r="B33258" s="1"/>
      <c r="C33258" s="29"/>
      <c r="D33258" s="27"/>
      <c r="E33258" s="27"/>
      <c r="F33258" s="27"/>
      <c r="G33258" s="1"/>
      <c r="H33258" s="1"/>
      <c r="I33258" s="1"/>
    </row>
    <row r="33259" spans="2:9">
      <c r="B33259" s="1"/>
      <c r="C33259" s="29"/>
      <c r="D33259" s="27"/>
      <c r="E33259" s="27"/>
      <c r="F33259" s="27"/>
      <c r="G33259" s="1"/>
      <c r="H33259" s="1"/>
      <c r="I33259" s="1"/>
    </row>
    <row r="33260" spans="2:9">
      <c r="B33260" s="1"/>
      <c r="C33260" s="29"/>
      <c r="D33260" s="27"/>
      <c r="E33260" s="27"/>
      <c r="F33260" s="27"/>
      <c r="G33260" s="1"/>
      <c r="H33260" s="1"/>
      <c r="I33260" s="1"/>
    </row>
    <row r="33261" spans="2:9">
      <c r="B33261" s="1"/>
      <c r="C33261" s="29"/>
      <c r="D33261" s="27"/>
      <c r="E33261" s="27"/>
      <c r="F33261" s="27"/>
      <c r="G33261" s="1"/>
      <c r="H33261" s="1"/>
      <c r="I33261" s="1"/>
    </row>
    <row r="33262" spans="2:9">
      <c r="B33262" s="1"/>
      <c r="C33262" s="29"/>
      <c r="D33262" s="27"/>
      <c r="E33262" s="27"/>
      <c r="F33262" s="27"/>
      <c r="G33262" s="1"/>
      <c r="H33262" s="1"/>
      <c r="I33262" s="1"/>
    </row>
    <row r="33263" spans="2:9">
      <c r="B33263" s="1"/>
      <c r="C33263" s="29"/>
      <c r="D33263" s="27"/>
      <c r="E33263" s="27"/>
      <c r="F33263" s="27"/>
      <c r="G33263" s="1"/>
      <c r="H33263" s="1"/>
      <c r="I33263" s="1"/>
    </row>
    <row r="33264" spans="2:9">
      <c r="B33264" s="1"/>
      <c r="C33264" s="29"/>
      <c r="D33264" s="27"/>
      <c r="E33264" s="27"/>
      <c r="F33264" s="27"/>
      <c r="G33264" s="1"/>
      <c r="H33264" s="1"/>
      <c r="I33264" s="1"/>
    </row>
    <row r="33265" spans="2:9">
      <c r="B33265" s="1"/>
      <c r="C33265" s="29"/>
      <c r="D33265" s="27"/>
      <c r="E33265" s="27"/>
      <c r="F33265" s="27"/>
      <c r="G33265" s="1"/>
      <c r="H33265" s="1"/>
      <c r="I33265" s="1"/>
    </row>
    <row r="33266" spans="2:9">
      <c r="B33266" s="1"/>
      <c r="C33266" s="29"/>
      <c r="D33266" s="27"/>
      <c r="E33266" s="27"/>
      <c r="F33266" s="27"/>
      <c r="G33266" s="1"/>
      <c r="H33266" s="1"/>
      <c r="I33266" s="1"/>
    </row>
    <row r="33267" spans="2:9">
      <c r="B33267" s="1"/>
      <c r="C33267" s="29"/>
      <c r="D33267" s="27"/>
      <c r="E33267" s="27"/>
      <c r="F33267" s="27"/>
      <c r="G33267" s="1"/>
      <c r="H33267" s="1"/>
      <c r="I33267" s="1"/>
    </row>
    <row r="33268" spans="2:9">
      <c r="B33268" s="1"/>
      <c r="C33268" s="29"/>
      <c r="D33268" s="27"/>
      <c r="E33268" s="27"/>
      <c r="F33268" s="27"/>
      <c r="G33268" s="1"/>
      <c r="H33268" s="1"/>
      <c r="I33268" s="1"/>
    </row>
    <row r="33269" spans="2:9">
      <c r="B33269" s="1"/>
      <c r="C33269" s="29"/>
      <c r="D33269" s="27"/>
      <c r="E33269" s="27"/>
      <c r="F33269" s="27"/>
      <c r="G33269" s="1"/>
      <c r="H33269" s="1"/>
      <c r="I33269" s="1"/>
    </row>
    <row r="33270" spans="2:9">
      <c r="B33270" s="1"/>
      <c r="C33270" s="29"/>
      <c r="D33270" s="27"/>
      <c r="E33270" s="27"/>
      <c r="F33270" s="27"/>
      <c r="G33270" s="1"/>
      <c r="H33270" s="1"/>
      <c r="I33270" s="1"/>
    </row>
    <row r="33271" spans="2:9">
      <c r="B33271" s="1"/>
      <c r="C33271" s="29"/>
      <c r="D33271" s="27"/>
      <c r="E33271" s="27"/>
      <c r="F33271" s="27"/>
      <c r="G33271" s="1"/>
      <c r="H33271" s="1"/>
      <c r="I33271" s="1"/>
    </row>
    <row r="33272" spans="2:9">
      <c r="B33272" s="1"/>
      <c r="C33272" s="29"/>
      <c r="D33272" s="27"/>
      <c r="E33272" s="27"/>
      <c r="F33272" s="27"/>
      <c r="G33272" s="1"/>
      <c r="H33272" s="1"/>
      <c r="I33272" s="1"/>
    </row>
    <row r="33273" spans="2:9">
      <c r="B33273" s="1"/>
      <c r="C33273" s="29"/>
      <c r="D33273" s="27"/>
      <c r="E33273" s="27"/>
      <c r="F33273" s="27"/>
      <c r="G33273" s="1"/>
      <c r="H33273" s="1"/>
      <c r="I33273" s="1"/>
    </row>
    <row r="33274" spans="2:9">
      <c r="B33274" s="1"/>
      <c r="C33274" s="29"/>
      <c r="D33274" s="27"/>
      <c r="E33274" s="27"/>
      <c r="F33274" s="27"/>
      <c r="G33274" s="1"/>
      <c r="H33274" s="1"/>
      <c r="I33274" s="1"/>
    </row>
    <row r="33275" spans="2:9">
      <c r="B33275" s="1"/>
      <c r="C33275" s="29"/>
      <c r="D33275" s="27"/>
      <c r="E33275" s="27"/>
      <c r="F33275" s="27"/>
      <c r="G33275" s="1"/>
      <c r="H33275" s="1"/>
      <c r="I33275" s="1"/>
    </row>
    <row r="33276" spans="2:9">
      <c r="B33276" s="1"/>
      <c r="C33276" s="29"/>
      <c r="D33276" s="27"/>
      <c r="E33276" s="27"/>
      <c r="F33276" s="27"/>
      <c r="G33276" s="1"/>
      <c r="H33276" s="1"/>
      <c r="I33276" s="1"/>
    </row>
    <row r="33277" spans="2:9">
      <c r="B33277" s="1"/>
      <c r="C33277" s="29"/>
      <c r="D33277" s="27"/>
      <c r="E33277" s="27"/>
      <c r="F33277" s="27"/>
      <c r="G33277" s="1"/>
      <c r="H33277" s="1"/>
      <c r="I33277" s="1"/>
    </row>
    <row r="33278" spans="2:9">
      <c r="B33278" s="1"/>
      <c r="C33278" s="29"/>
      <c r="D33278" s="27"/>
      <c r="E33278" s="27"/>
      <c r="F33278" s="27"/>
      <c r="G33278" s="1"/>
      <c r="H33278" s="1"/>
      <c r="I33278" s="1"/>
    </row>
    <row r="33279" spans="2:9">
      <c r="B33279" s="1"/>
      <c r="C33279" s="29"/>
      <c r="D33279" s="27"/>
      <c r="E33279" s="27"/>
      <c r="F33279" s="27"/>
      <c r="G33279" s="1"/>
      <c r="H33279" s="1"/>
      <c r="I33279" s="1"/>
    </row>
    <row r="33280" spans="2:9">
      <c r="B33280" s="1"/>
      <c r="C33280" s="29"/>
      <c r="D33280" s="27"/>
      <c r="E33280" s="27"/>
      <c r="F33280" s="27"/>
      <c r="G33280" s="1"/>
      <c r="H33280" s="1"/>
      <c r="I33280" s="1"/>
    </row>
    <row r="33281" spans="2:9">
      <c r="B33281" s="1"/>
      <c r="C33281" s="29"/>
      <c r="D33281" s="27"/>
      <c r="E33281" s="27"/>
      <c r="F33281" s="27"/>
      <c r="G33281" s="1"/>
      <c r="H33281" s="1"/>
      <c r="I33281" s="1"/>
    </row>
    <row r="33282" spans="2:9">
      <c r="B33282" s="1"/>
      <c r="C33282" s="29"/>
      <c r="D33282" s="27"/>
      <c r="E33282" s="27"/>
      <c r="F33282" s="27"/>
      <c r="G33282" s="1"/>
      <c r="H33282" s="1"/>
      <c r="I33282" s="1"/>
    </row>
    <row r="33283" spans="2:9">
      <c r="B33283" s="1"/>
      <c r="C33283" s="29"/>
      <c r="D33283" s="27"/>
      <c r="E33283" s="27"/>
      <c r="F33283" s="27"/>
      <c r="G33283" s="1"/>
      <c r="H33283" s="1"/>
      <c r="I33283" s="1"/>
    </row>
    <row r="33284" spans="2:9">
      <c r="B33284" s="1"/>
      <c r="C33284" s="29"/>
      <c r="D33284" s="27"/>
      <c r="E33284" s="27"/>
      <c r="F33284" s="27"/>
      <c r="G33284" s="1"/>
      <c r="H33284" s="1"/>
      <c r="I33284" s="1"/>
    </row>
    <row r="33285" spans="2:9">
      <c r="B33285" s="1"/>
      <c r="C33285" s="29"/>
      <c r="D33285" s="27"/>
      <c r="E33285" s="27"/>
      <c r="F33285" s="27"/>
      <c r="G33285" s="1"/>
      <c r="H33285" s="1"/>
      <c r="I33285" s="1"/>
    </row>
    <row r="33286" spans="2:9">
      <c r="B33286" s="1"/>
      <c r="C33286" s="29"/>
      <c r="D33286" s="27"/>
      <c r="E33286" s="27"/>
      <c r="F33286" s="27"/>
      <c r="G33286" s="1"/>
      <c r="H33286" s="1"/>
      <c r="I33286" s="1"/>
    </row>
    <row r="33287" spans="2:9">
      <c r="B33287" s="1"/>
      <c r="C33287" s="29"/>
      <c r="D33287" s="27"/>
      <c r="E33287" s="27"/>
      <c r="F33287" s="27"/>
      <c r="G33287" s="1"/>
      <c r="H33287" s="1"/>
      <c r="I33287" s="1"/>
    </row>
    <row r="33288" spans="2:9">
      <c r="B33288" s="1"/>
      <c r="C33288" s="29"/>
      <c r="D33288" s="27"/>
      <c r="E33288" s="27"/>
      <c r="F33288" s="27"/>
      <c r="G33288" s="1"/>
      <c r="H33288" s="1"/>
      <c r="I33288" s="1"/>
    </row>
    <row r="33289" spans="2:9">
      <c r="B33289" s="1"/>
      <c r="C33289" s="29"/>
      <c r="D33289" s="27"/>
      <c r="E33289" s="27"/>
      <c r="F33289" s="27"/>
      <c r="G33289" s="1"/>
      <c r="H33289" s="1"/>
      <c r="I33289" s="1"/>
    </row>
    <row r="33290" spans="2:9">
      <c r="B33290" s="1"/>
      <c r="C33290" s="29"/>
      <c r="D33290" s="27"/>
      <c r="E33290" s="27"/>
      <c r="F33290" s="27"/>
      <c r="G33290" s="1"/>
      <c r="H33290" s="1"/>
      <c r="I33290" s="1"/>
    </row>
    <row r="33291" spans="2:9">
      <c r="B33291" s="1"/>
      <c r="C33291" s="29"/>
      <c r="D33291" s="27"/>
      <c r="E33291" s="27"/>
      <c r="F33291" s="27"/>
      <c r="G33291" s="1"/>
      <c r="H33291" s="1"/>
      <c r="I33291" s="1"/>
    </row>
    <row r="33292" spans="2:9">
      <c r="B33292" s="1"/>
      <c r="C33292" s="29"/>
      <c r="D33292" s="27"/>
      <c r="E33292" s="27"/>
      <c r="F33292" s="27"/>
      <c r="G33292" s="1"/>
      <c r="H33292" s="1"/>
      <c r="I33292" s="1"/>
    </row>
    <row r="33293" spans="2:9">
      <c r="B33293" s="1"/>
      <c r="C33293" s="29"/>
      <c r="D33293" s="27"/>
      <c r="E33293" s="27"/>
      <c r="F33293" s="27"/>
      <c r="G33293" s="1"/>
      <c r="H33293" s="1"/>
      <c r="I33293" s="1"/>
    </row>
    <row r="33294" spans="2:9">
      <c r="B33294" s="1"/>
      <c r="C33294" s="29"/>
      <c r="D33294" s="27"/>
      <c r="E33294" s="27"/>
      <c r="F33294" s="27"/>
      <c r="G33294" s="1"/>
      <c r="H33294" s="1"/>
      <c r="I33294" s="1"/>
    </row>
    <row r="33295" spans="2:9">
      <c r="B33295" s="1"/>
      <c r="C33295" s="29"/>
      <c r="D33295" s="27"/>
      <c r="E33295" s="27"/>
      <c r="F33295" s="27"/>
      <c r="G33295" s="1"/>
      <c r="H33295" s="1"/>
      <c r="I33295" s="1"/>
    </row>
    <row r="33296" spans="2:9">
      <c r="B33296" s="1"/>
      <c r="C33296" s="29"/>
      <c r="D33296" s="27"/>
      <c r="E33296" s="27"/>
      <c r="F33296" s="27"/>
      <c r="G33296" s="1"/>
      <c r="H33296" s="1"/>
      <c r="I33296" s="1"/>
    </row>
    <row r="33297" spans="2:9">
      <c r="B33297" s="1"/>
      <c r="C33297" s="29"/>
      <c r="D33297" s="27"/>
      <c r="E33297" s="27"/>
      <c r="F33297" s="27"/>
      <c r="G33297" s="1"/>
      <c r="H33297" s="1"/>
      <c r="I33297" s="1"/>
    </row>
    <row r="33298" spans="2:9">
      <c r="B33298" s="1"/>
      <c r="C33298" s="29"/>
      <c r="D33298" s="27"/>
      <c r="E33298" s="27"/>
      <c r="F33298" s="27"/>
      <c r="G33298" s="1"/>
      <c r="H33298" s="1"/>
      <c r="I33298" s="1"/>
    </row>
    <row r="33299" spans="2:9">
      <c r="B33299" s="1"/>
      <c r="C33299" s="29"/>
      <c r="D33299" s="27"/>
      <c r="E33299" s="27"/>
      <c r="F33299" s="27"/>
      <c r="G33299" s="1"/>
      <c r="H33299" s="1"/>
      <c r="I33299" s="1"/>
    </row>
    <row r="33300" spans="2:9">
      <c r="B33300" s="1"/>
      <c r="C33300" s="29"/>
      <c r="D33300" s="27"/>
      <c r="E33300" s="27"/>
      <c r="F33300" s="27"/>
      <c r="G33300" s="1"/>
      <c r="H33300" s="1"/>
      <c r="I33300" s="1"/>
    </row>
    <row r="33301" spans="2:9">
      <c r="B33301" s="1"/>
      <c r="C33301" s="29"/>
      <c r="D33301" s="27"/>
      <c r="E33301" s="27"/>
      <c r="F33301" s="27"/>
      <c r="G33301" s="1"/>
      <c r="H33301" s="1"/>
      <c r="I33301" s="1"/>
    </row>
    <row r="33302" spans="2:9">
      <c r="B33302" s="1"/>
      <c r="C33302" s="29"/>
      <c r="D33302" s="27"/>
      <c r="E33302" s="27"/>
      <c r="F33302" s="27"/>
      <c r="G33302" s="1"/>
      <c r="H33302" s="1"/>
      <c r="I33302" s="1"/>
    </row>
    <row r="33303" spans="2:9">
      <c r="B33303" s="1"/>
      <c r="C33303" s="29"/>
      <c r="D33303" s="27"/>
      <c r="E33303" s="27"/>
      <c r="F33303" s="27"/>
      <c r="G33303" s="1"/>
      <c r="H33303" s="1"/>
      <c r="I33303" s="1"/>
    </row>
    <row r="33304" spans="2:9">
      <c r="B33304" s="1"/>
      <c r="C33304" s="29"/>
      <c r="D33304" s="27"/>
      <c r="E33304" s="27"/>
      <c r="F33304" s="27"/>
      <c r="G33304" s="1"/>
      <c r="H33304" s="1"/>
      <c r="I33304" s="1"/>
    </row>
    <row r="33305" spans="2:9">
      <c r="B33305" s="1"/>
      <c r="C33305" s="29"/>
      <c r="D33305" s="27"/>
      <c r="E33305" s="27"/>
      <c r="F33305" s="27"/>
      <c r="G33305" s="1"/>
      <c r="H33305" s="1"/>
      <c r="I33305" s="1"/>
    </row>
    <row r="33306" spans="2:9">
      <c r="B33306" s="1"/>
      <c r="C33306" s="29"/>
      <c r="D33306" s="27"/>
      <c r="E33306" s="27"/>
      <c r="F33306" s="27"/>
      <c r="G33306" s="1"/>
      <c r="H33306" s="1"/>
      <c r="I33306" s="1"/>
    </row>
    <row r="33307" spans="2:9">
      <c r="B33307" s="1"/>
      <c r="C33307" s="29"/>
      <c r="D33307" s="27"/>
      <c r="E33307" s="27"/>
      <c r="F33307" s="27"/>
      <c r="G33307" s="1"/>
      <c r="H33307" s="1"/>
      <c r="I33307" s="1"/>
    </row>
    <row r="33308" spans="2:9">
      <c r="B33308" s="1"/>
      <c r="C33308" s="29"/>
      <c r="D33308" s="27"/>
      <c r="E33308" s="27"/>
      <c r="F33308" s="27"/>
      <c r="G33308" s="1"/>
      <c r="H33308" s="1"/>
      <c r="I33308" s="1"/>
    </row>
    <row r="33309" spans="2:9">
      <c r="B33309" s="1"/>
      <c r="C33309" s="29"/>
      <c r="D33309" s="27"/>
      <c r="E33309" s="27"/>
      <c r="F33309" s="27"/>
      <c r="G33309" s="1"/>
      <c r="H33309" s="1"/>
      <c r="I33309" s="1"/>
    </row>
    <row r="33310" spans="2:9">
      <c r="B33310" s="1"/>
      <c r="C33310" s="29"/>
      <c r="D33310" s="27"/>
      <c r="E33310" s="27"/>
      <c r="F33310" s="27"/>
      <c r="G33310" s="1"/>
      <c r="H33310" s="1"/>
      <c r="I33310" s="1"/>
    </row>
    <row r="33311" spans="2:9">
      <c r="B33311" s="1"/>
      <c r="C33311" s="29"/>
      <c r="D33311" s="27"/>
      <c r="E33311" s="27"/>
      <c r="F33311" s="27"/>
      <c r="G33311" s="1"/>
      <c r="H33311" s="1"/>
      <c r="I33311" s="1"/>
    </row>
    <row r="33312" spans="2:9">
      <c r="B33312" s="1"/>
      <c r="C33312" s="29"/>
      <c r="D33312" s="27"/>
      <c r="E33312" s="27"/>
      <c r="F33312" s="27"/>
      <c r="G33312" s="1"/>
      <c r="H33312" s="1"/>
      <c r="I33312" s="1"/>
    </row>
    <row r="33313" spans="2:9">
      <c r="B33313" s="1"/>
      <c r="C33313" s="29"/>
      <c r="D33313" s="27"/>
      <c r="E33313" s="27"/>
      <c r="F33313" s="27"/>
      <c r="G33313" s="1"/>
      <c r="H33313" s="1"/>
      <c r="I33313" s="1"/>
    </row>
    <row r="33314" spans="2:9">
      <c r="B33314" s="1"/>
      <c r="C33314" s="29"/>
      <c r="D33314" s="27"/>
      <c r="E33314" s="27"/>
      <c r="F33314" s="27"/>
      <c r="G33314" s="1"/>
      <c r="H33314" s="1"/>
      <c r="I33314" s="1"/>
    </row>
    <row r="33315" spans="2:9">
      <c r="B33315" s="1"/>
      <c r="C33315" s="29"/>
      <c r="D33315" s="27"/>
      <c r="E33315" s="27"/>
      <c r="F33315" s="27"/>
      <c r="G33315" s="1"/>
      <c r="H33315" s="1"/>
      <c r="I33315" s="1"/>
    </row>
    <row r="33316" spans="2:9">
      <c r="B33316" s="1"/>
      <c r="C33316" s="29"/>
      <c r="D33316" s="27"/>
      <c r="E33316" s="27"/>
      <c r="F33316" s="27"/>
      <c r="G33316" s="1"/>
      <c r="H33316" s="1"/>
      <c r="I33316" s="1"/>
    </row>
    <row r="33317" spans="2:9">
      <c r="B33317" s="1"/>
      <c r="C33317" s="29"/>
      <c r="D33317" s="27"/>
      <c r="E33317" s="27"/>
      <c r="F33317" s="27"/>
      <c r="G33317" s="1"/>
      <c r="H33317" s="1"/>
      <c r="I33317" s="1"/>
    </row>
    <row r="33318" spans="2:9">
      <c r="B33318" s="1"/>
      <c r="C33318" s="29"/>
      <c r="D33318" s="27"/>
      <c r="E33318" s="27"/>
      <c r="F33318" s="27"/>
      <c r="G33318" s="1"/>
      <c r="H33318" s="1"/>
      <c r="I33318" s="1"/>
    </row>
    <row r="33319" spans="2:9">
      <c r="B33319" s="1"/>
      <c r="C33319" s="29"/>
      <c r="D33319" s="27"/>
      <c r="E33319" s="27"/>
      <c r="F33319" s="27"/>
      <c r="G33319" s="1"/>
      <c r="H33319" s="1"/>
      <c r="I33319" s="1"/>
    </row>
    <row r="33320" spans="2:9">
      <c r="B33320" s="1"/>
      <c r="C33320" s="29"/>
      <c r="D33320" s="27"/>
      <c r="E33320" s="27"/>
      <c r="F33320" s="27"/>
      <c r="G33320" s="1"/>
      <c r="H33320" s="1"/>
      <c r="I33320" s="1"/>
    </row>
    <row r="33321" spans="2:9">
      <c r="B33321" s="1"/>
      <c r="C33321" s="29"/>
      <c r="D33321" s="27"/>
      <c r="E33321" s="27"/>
      <c r="F33321" s="27"/>
      <c r="G33321" s="1"/>
      <c r="H33321" s="1"/>
      <c r="I33321" s="1"/>
    </row>
    <row r="33322" spans="2:9">
      <c r="B33322" s="1"/>
      <c r="C33322" s="29"/>
      <c r="D33322" s="27"/>
      <c r="E33322" s="27"/>
      <c r="F33322" s="27"/>
      <c r="G33322" s="1"/>
      <c r="H33322" s="1"/>
      <c r="I33322" s="1"/>
    </row>
    <row r="33323" spans="2:9">
      <c r="B33323" s="1"/>
      <c r="C33323" s="29"/>
      <c r="D33323" s="27"/>
      <c r="E33323" s="27"/>
      <c r="F33323" s="27"/>
      <c r="G33323" s="1"/>
      <c r="H33323" s="1"/>
      <c r="I33323" s="1"/>
    </row>
    <row r="33324" spans="2:9">
      <c r="B33324" s="1"/>
      <c r="C33324" s="29"/>
      <c r="D33324" s="27"/>
      <c r="E33324" s="27"/>
      <c r="F33324" s="27"/>
      <c r="G33324" s="1"/>
      <c r="H33324" s="1"/>
      <c r="I33324" s="1"/>
    </row>
    <row r="33325" spans="2:9">
      <c r="B33325" s="1"/>
      <c r="C33325" s="29"/>
      <c r="D33325" s="27"/>
      <c r="E33325" s="27"/>
      <c r="F33325" s="27"/>
      <c r="G33325" s="1"/>
      <c r="H33325" s="1"/>
      <c r="I33325" s="1"/>
    </row>
    <row r="33326" spans="2:9">
      <c r="B33326" s="1"/>
      <c r="C33326" s="29"/>
      <c r="D33326" s="27"/>
      <c r="E33326" s="27"/>
      <c r="F33326" s="27"/>
      <c r="G33326" s="1"/>
      <c r="H33326" s="1"/>
      <c r="I33326" s="1"/>
    </row>
    <row r="33327" spans="2:9">
      <c r="B33327" s="1"/>
      <c r="C33327" s="29"/>
      <c r="D33327" s="27"/>
      <c r="E33327" s="27"/>
      <c r="F33327" s="27"/>
      <c r="G33327" s="1"/>
      <c r="H33327" s="1"/>
      <c r="I33327" s="1"/>
    </row>
    <row r="33328" spans="2:9">
      <c r="B33328" s="1"/>
      <c r="C33328" s="29"/>
      <c r="D33328" s="27"/>
      <c r="E33328" s="27"/>
      <c r="F33328" s="27"/>
      <c r="G33328" s="1"/>
      <c r="H33328" s="1"/>
      <c r="I33328" s="1"/>
    </row>
    <row r="33329" spans="2:9">
      <c r="B33329" s="1"/>
      <c r="C33329" s="29"/>
      <c r="D33329" s="27"/>
      <c r="E33329" s="27"/>
      <c r="F33329" s="27"/>
      <c r="G33329" s="1"/>
      <c r="H33329" s="1"/>
      <c r="I33329" s="1"/>
    </row>
    <row r="33330" spans="2:9">
      <c r="B33330" s="1"/>
      <c r="C33330" s="29"/>
      <c r="D33330" s="27"/>
      <c r="E33330" s="27"/>
      <c r="F33330" s="27"/>
      <c r="G33330" s="1"/>
      <c r="H33330" s="1"/>
      <c r="I33330" s="1"/>
    </row>
    <row r="33331" spans="2:9">
      <c r="B33331" s="1"/>
      <c r="C33331" s="29"/>
      <c r="D33331" s="27"/>
      <c r="E33331" s="27"/>
      <c r="F33331" s="27"/>
      <c r="G33331" s="1"/>
      <c r="H33331" s="1"/>
      <c r="I33331" s="1"/>
    </row>
    <row r="33332" spans="2:9">
      <c r="B33332" s="1"/>
      <c r="C33332" s="29"/>
      <c r="D33332" s="27"/>
      <c r="E33332" s="27"/>
      <c r="F33332" s="27"/>
      <c r="G33332" s="1"/>
      <c r="H33332" s="1"/>
      <c r="I33332" s="1"/>
    </row>
    <row r="33333" spans="2:9">
      <c r="B33333" s="1"/>
      <c r="C33333" s="29"/>
      <c r="D33333" s="27"/>
      <c r="E33333" s="27"/>
      <c r="F33333" s="27"/>
      <c r="G33333" s="1"/>
      <c r="H33333" s="1"/>
      <c r="I33333" s="1"/>
    </row>
    <row r="33334" spans="2:9">
      <c r="B33334" s="1"/>
      <c r="C33334" s="29"/>
      <c r="D33334" s="27"/>
      <c r="E33334" s="27"/>
      <c r="F33334" s="27"/>
      <c r="G33334" s="1"/>
      <c r="H33334" s="1"/>
      <c r="I33334" s="1"/>
    </row>
    <row r="33335" spans="2:9">
      <c r="B33335" s="1"/>
      <c r="C33335" s="29"/>
      <c r="D33335" s="27"/>
      <c r="E33335" s="27"/>
      <c r="F33335" s="27"/>
      <c r="G33335" s="1"/>
      <c r="H33335" s="1"/>
      <c r="I33335" s="1"/>
    </row>
    <row r="33336" spans="2:9">
      <c r="B33336" s="1"/>
      <c r="C33336" s="29"/>
      <c r="D33336" s="27"/>
      <c r="E33336" s="27"/>
      <c r="F33336" s="27"/>
      <c r="G33336" s="1"/>
      <c r="H33336" s="1"/>
      <c r="I33336" s="1"/>
    </row>
    <row r="33337" spans="2:9">
      <c r="B33337" s="1"/>
      <c r="C33337" s="29"/>
      <c r="D33337" s="27"/>
      <c r="E33337" s="27"/>
      <c r="F33337" s="27"/>
      <c r="G33337" s="1"/>
      <c r="H33337" s="1"/>
      <c r="I33337" s="1"/>
    </row>
    <row r="33338" spans="2:9">
      <c r="B33338" s="1"/>
      <c r="C33338" s="29"/>
      <c r="D33338" s="27"/>
      <c r="E33338" s="27"/>
      <c r="F33338" s="27"/>
      <c r="G33338" s="1"/>
      <c r="H33338" s="1"/>
      <c r="I33338" s="1"/>
    </row>
    <row r="33339" spans="2:9">
      <c r="B33339" s="1"/>
      <c r="C33339" s="29"/>
      <c r="D33339" s="27"/>
      <c r="E33339" s="27"/>
      <c r="F33339" s="27"/>
      <c r="G33339" s="1"/>
      <c r="H33339" s="1"/>
      <c r="I33339" s="1"/>
    </row>
    <row r="33340" spans="2:9">
      <c r="B33340" s="1"/>
      <c r="C33340" s="29"/>
      <c r="D33340" s="27"/>
      <c r="E33340" s="27"/>
      <c r="F33340" s="27"/>
      <c r="G33340" s="1"/>
      <c r="H33340" s="1"/>
      <c r="I33340" s="1"/>
    </row>
    <row r="33341" spans="2:9">
      <c r="B33341" s="1"/>
      <c r="C33341" s="29"/>
      <c r="D33341" s="27"/>
      <c r="E33341" s="27"/>
      <c r="F33341" s="27"/>
      <c r="G33341" s="1"/>
      <c r="H33341" s="1"/>
      <c r="I33341" s="1"/>
    </row>
    <row r="33342" spans="2:9">
      <c r="B33342" s="1"/>
      <c r="C33342" s="29"/>
      <c r="D33342" s="27"/>
      <c r="E33342" s="27"/>
      <c r="F33342" s="27"/>
      <c r="G33342" s="1"/>
      <c r="H33342" s="1"/>
      <c r="I33342" s="1"/>
    </row>
    <row r="33343" spans="2:9">
      <c r="B33343" s="1"/>
      <c r="C33343" s="29"/>
      <c r="D33343" s="27"/>
      <c r="E33343" s="27"/>
      <c r="F33343" s="27"/>
      <c r="G33343" s="1"/>
      <c r="H33343" s="1"/>
      <c r="I33343" s="1"/>
    </row>
    <row r="33344" spans="2:9">
      <c r="B33344" s="1"/>
      <c r="C33344" s="29"/>
      <c r="D33344" s="27"/>
      <c r="E33344" s="27"/>
      <c r="F33344" s="27"/>
      <c r="G33344" s="1"/>
      <c r="H33344" s="1"/>
      <c r="I33344" s="1"/>
    </row>
    <row r="33345" spans="2:9">
      <c r="B33345" s="1"/>
      <c r="C33345" s="29"/>
      <c r="D33345" s="27"/>
      <c r="E33345" s="27"/>
      <c r="F33345" s="27"/>
      <c r="G33345" s="1"/>
      <c r="H33345" s="1"/>
      <c r="I33345" s="1"/>
    </row>
    <row r="33346" spans="2:9">
      <c r="B33346" s="1"/>
      <c r="C33346" s="29"/>
      <c r="D33346" s="27"/>
      <c r="E33346" s="27"/>
      <c r="F33346" s="27"/>
      <c r="G33346" s="1"/>
      <c r="H33346" s="1"/>
      <c r="I33346" s="1"/>
    </row>
    <row r="33347" spans="2:9">
      <c r="B33347" s="1"/>
      <c r="C33347" s="29"/>
      <c r="D33347" s="27"/>
      <c r="E33347" s="27"/>
      <c r="F33347" s="27"/>
      <c r="G33347" s="1"/>
      <c r="H33347" s="1"/>
      <c r="I33347" s="1"/>
    </row>
    <row r="33348" spans="2:9">
      <c r="B33348" s="1"/>
      <c r="C33348" s="29"/>
      <c r="D33348" s="27"/>
      <c r="E33348" s="27"/>
      <c r="F33348" s="27"/>
      <c r="G33348" s="1"/>
      <c r="H33348" s="1"/>
      <c r="I33348" s="1"/>
    </row>
    <row r="33349" spans="2:9">
      <c r="B33349" s="1"/>
      <c r="C33349" s="29"/>
      <c r="D33349" s="27"/>
      <c r="E33349" s="27"/>
      <c r="F33349" s="27"/>
      <c r="G33349" s="1"/>
      <c r="H33349" s="1"/>
      <c r="I33349" s="1"/>
    </row>
    <row r="33350" spans="2:9">
      <c r="B33350" s="1"/>
      <c r="C33350" s="29"/>
      <c r="D33350" s="27"/>
      <c r="E33350" s="27"/>
      <c r="F33350" s="27"/>
      <c r="G33350" s="1"/>
      <c r="H33350" s="1"/>
      <c r="I33350" s="1"/>
    </row>
    <row r="33351" spans="2:9">
      <c r="B33351" s="1"/>
      <c r="C33351" s="29"/>
      <c r="D33351" s="27"/>
      <c r="E33351" s="27"/>
      <c r="F33351" s="27"/>
      <c r="G33351" s="1"/>
      <c r="H33351" s="1"/>
      <c r="I33351" s="1"/>
    </row>
    <row r="33352" spans="2:9">
      <c r="B33352" s="1"/>
      <c r="C33352" s="29"/>
      <c r="D33352" s="27"/>
      <c r="E33352" s="27"/>
      <c r="F33352" s="27"/>
      <c r="G33352" s="1"/>
      <c r="H33352" s="1"/>
      <c r="I33352" s="1"/>
    </row>
    <row r="33353" spans="2:9">
      <c r="B33353" s="1"/>
      <c r="C33353" s="29"/>
      <c r="D33353" s="27"/>
      <c r="E33353" s="27"/>
      <c r="F33353" s="27"/>
      <c r="G33353" s="1"/>
      <c r="H33353" s="1"/>
      <c r="I33353" s="1"/>
    </row>
    <row r="33354" spans="2:9">
      <c r="B33354" s="1"/>
      <c r="C33354" s="29"/>
      <c r="D33354" s="27"/>
      <c r="E33354" s="27"/>
      <c r="F33354" s="27"/>
      <c r="G33354" s="1"/>
      <c r="H33354" s="1"/>
      <c r="I33354" s="1"/>
    </row>
    <row r="33355" spans="2:9">
      <c r="B33355" s="1"/>
      <c r="C33355" s="29"/>
      <c r="D33355" s="27"/>
      <c r="E33355" s="27"/>
      <c r="F33355" s="27"/>
      <c r="G33355" s="1"/>
      <c r="H33355" s="1"/>
      <c r="I33355" s="1"/>
    </row>
    <row r="33356" spans="2:9">
      <c r="B33356" s="1"/>
      <c r="C33356" s="29"/>
      <c r="D33356" s="27"/>
      <c r="E33356" s="27"/>
      <c r="F33356" s="27"/>
      <c r="G33356" s="1"/>
      <c r="H33356" s="1"/>
      <c r="I33356" s="1"/>
    </row>
    <row r="33357" spans="2:9">
      <c r="B33357" s="1"/>
      <c r="C33357" s="29"/>
      <c r="D33357" s="27"/>
      <c r="E33357" s="27"/>
      <c r="F33357" s="27"/>
      <c r="G33357" s="1"/>
      <c r="H33357" s="1"/>
      <c r="I33357" s="1"/>
    </row>
    <row r="33358" spans="2:9">
      <c r="B33358" s="1"/>
      <c r="C33358" s="29"/>
      <c r="D33358" s="27"/>
      <c r="E33358" s="27"/>
      <c r="F33358" s="27"/>
      <c r="G33358" s="1"/>
      <c r="H33358" s="1"/>
      <c r="I33358" s="1"/>
    </row>
    <row r="33359" spans="2:9">
      <c r="B33359" s="1"/>
      <c r="C33359" s="29"/>
      <c r="D33359" s="27"/>
      <c r="E33359" s="27"/>
      <c r="F33359" s="27"/>
      <c r="G33359" s="1"/>
      <c r="H33359" s="1"/>
      <c r="I33359" s="1"/>
    </row>
    <row r="33360" spans="2:9">
      <c r="B33360" s="1"/>
      <c r="C33360" s="29"/>
      <c r="D33360" s="27"/>
      <c r="E33360" s="27"/>
      <c r="F33360" s="27"/>
      <c r="G33360" s="1"/>
      <c r="H33360" s="1"/>
      <c r="I33360" s="1"/>
    </row>
    <row r="33361" spans="2:9">
      <c r="B33361" s="1"/>
      <c r="C33361" s="29"/>
      <c r="D33361" s="27"/>
      <c r="E33361" s="27"/>
      <c r="F33361" s="27"/>
      <c r="G33361" s="1"/>
      <c r="H33361" s="1"/>
      <c r="I33361" s="1"/>
    </row>
    <row r="33362" spans="2:9">
      <c r="B33362" s="1"/>
      <c r="C33362" s="29"/>
      <c r="D33362" s="27"/>
      <c r="E33362" s="27"/>
      <c r="F33362" s="27"/>
      <c r="G33362" s="1"/>
      <c r="H33362" s="1"/>
      <c r="I33362" s="1"/>
    </row>
    <row r="33363" spans="2:9">
      <c r="B33363" s="1"/>
      <c r="C33363" s="29"/>
      <c r="D33363" s="27"/>
      <c r="E33363" s="27"/>
      <c r="F33363" s="27"/>
      <c r="G33363" s="1"/>
      <c r="H33363" s="1"/>
      <c r="I33363" s="1"/>
    </row>
    <row r="33364" spans="2:9">
      <c r="B33364" s="1"/>
      <c r="C33364" s="29"/>
      <c r="D33364" s="27"/>
      <c r="E33364" s="27"/>
      <c r="F33364" s="27"/>
      <c r="G33364" s="1"/>
      <c r="H33364" s="1"/>
      <c r="I33364" s="1"/>
    </row>
    <row r="33365" spans="2:9">
      <c r="B33365" s="1"/>
      <c r="C33365" s="29"/>
      <c r="D33365" s="27"/>
      <c r="E33365" s="27"/>
      <c r="F33365" s="27"/>
      <c r="G33365" s="1"/>
      <c r="H33365" s="1"/>
      <c r="I33365" s="1"/>
    </row>
    <row r="33366" spans="2:9">
      <c r="B33366" s="1"/>
      <c r="C33366" s="29"/>
      <c r="D33366" s="27"/>
      <c r="E33366" s="27"/>
      <c r="F33366" s="27"/>
      <c r="G33366" s="1"/>
      <c r="H33366" s="1"/>
      <c r="I33366" s="1"/>
    </row>
    <row r="33367" spans="2:9">
      <c r="B33367" s="1"/>
      <c r="C33367" s="29"/>
      <c r="D33367" s="27"/>
      <c r="E33367" s="27"/>
      <c r="F33367" s="27"/>
      <c r="G33367" s="1"/>
      <c r="H33367" s="1"/>
      <c r="I33367" s="1"/>
    </row>
    <row r="33368" spans="2:9">
      <c r="B33368" s="1"/>
      <c r="C33368" s="29"/>
      <c r="D33368" s="27"/>
      <c r="E33368" s="27"/>
      <c r="F33368" s="27"/>
      <c r="G33368" s="1"/>
      <c r="H33368" s="1"/>
      <c r="I33368" s="1"/>
    </row>
    <row r="33369" spans="2:9">
      <c r="B33369" s="1"/>
      <c r="C33369" s="29"/>
      <c r="D33369" s="27"/>
      <c r="E33369" s="27"/>
      <c r="F33369" s="27"/>
      <c r="G33369" s="1"/>
      <c r="H33369" s="1"/>
      <c r="I33369" s="1"/>
    </row>
    <row r="33370" spans="2:9">
      <c r="B33370" s="1"/>
      <c r="C33370" s="29"/>
      <c r="D33370" s="27"/>
      <c r="E33370" s="27"/>
      <c r="F33370" s="27"/>
      <c r="G33370" s="1"/>
      <c r="H33370" s="1"/>
      <c r="I33370" s="1"/>
    </row>
    <row r="33371" spans="2:9">
      <c r="B33371" s="1"/>
      <c r="C33371" s="29"/>
      <c r="D33371" s="27"/>
      <c r="E33371" s="27"/>
      <c r="F33371" s="27"/>
      <c r="G33371" s="1"/>
      <c r="H33371" s="1"/>
      <c r="I33371" s="1"/>
    </row>
    <row r="33372" spans="2:9">
      <c r="B33372" s="1"/>
      <c r="C33372" s="29"/>
      <c r="D33372" s="27"/>
      <c r="E33372" s="27"/>
      <c r="F33372" s="27"/>
      <c r="G33372" s="1"/>
      <c r="H33372" s="1"/>
      <c r="I33372" s="1"/>
    </row>
    <row r="33373" spans="2:9">
      <c r="B33373" s="1"/>
      <c r="C33373" s="29"/>
      <c r="D33373" s="27"/>
      <c r="E33373" s="27"/>
      <c r="F33373" s="27"/>
      <c r="G33373" s="1"/>
      <c r="H33373" s="1"/>
      <c r="I33373" s="1"/>
    </row>
    <row r="33374" spans="2:9">
      <c r="B33374" s="1"/>
      <c r="C33374" s="29"/>
      <c r="D33374" s="27"/>
      <c r="E33374" s="27"/>
      <c r="F33374" s="27"/>
      <c r="G33374" s="1"/>
      <c r="H33374" s="1"/>
      <c r="I33374" s="1"/>
    </row>
    <row r="33375" spans="2:9">
      <c r="B33375" s="1"/>
      <c r="C33375" s="29"/>
      <c r="D33375" s="27"/>
      <c r="E33375" s="27"/>
      <c r="F33375" s="27"/>
      <c r="G33375" s="1"/>
      <c r="H33375" s="1"/>
      <c r="I33375" s="1"/>
    </row>
    <row r="33376" spans="2:9">
      <c r="B33376" s="1"/>
      <c r="C33376" s="29"/>
      <c r="D33376" s="27"/>
      <c r="E33376" s="27"/>
      <c r="F33376" s="27"/>
      <c r="G33376" s="1"/>
      <c r="H33376" s="1"/>
      <c r="I33376" s="1"/>
    </row>
    <row r="33377" spans="2:9">
      <c r="B33377" s="1"/>
      <c r="C33377" s="29"/>
      <c r="D33377" s="27"/>
      <c r="E33377" s="27"/>
      <c r="F33377" s="27"/>
      <c r="G33377" s="1"/>
      <c r="H33377" s="1"/>
      <c r="I33377" s="1"/>
    </row>
    <row r="33378" spans="2:9">
      <c r="B33378" s="1"/>
      <c r="C33378" s="29"/>
      <c r="D33378" s="27"/>
      <c r="E33378" s="27"/>
      <c r="F33378" s="27"/>
      <c r="G33378" s="1"/>
      <c r="H33378" s="1"/>
      <c r="I33378" s="1"/>
    </row>
    <row r="33379" spans="2:9">
      <c r="B33379" s="1"/>
      <c r="C33379" s="29"/>
      <c r="D33379" s="27"/>
      <c r="E33379" s="27"/>
      <c r="F33379" s="27"/>
      <c r="G33379" s="1"/>
      <c r="H33379" s="1"/>
      <c r="I33379" s="1"/>
    </row>
    <row r="33380" spans="2:9">
      <c r="B33380" s="1"/>
      <c r="C33380" s="29"/>
      <c r="D33380" s="27"/>
      <c r="E33380" s="27"/>
      <c r="F33380" s="27"/>
      <c r="G33380" s="1"/>
      <c r="H33380" s="1"/>
      <c r="I33380" s="1"/>
    </row>
    <row r="33381" spans="2:9">
      <c r="B33381" s="1"/>
      <c r="C33381" s="29"/>
      <c r="D33381" s="27"/>
      <c r="E33381" s="27"/>
      <c r="F33381" s="27"/>
      <c r="G33381" s="1"/>
      <c r="H33381" s="1"/>
      <c r="I33381" s="1"/>
    </row>
    <row r="33382" spans="2:9">
      <c r="B33382" s="1"/>
      <c r="C33382" s="29"/>
      <c r="D33382" s="27"/>
      <c r="E33382" s="27"/>
      <c r="F33382" s="27"/>
      <c r="G33382" s="1"/>
      <c r="H33382" s="1"/>
      <c r="I33382" s="1"/>
    </row>
    <row r="33383" spans="2:9">
      <c r="B33383" s="1"/>
      <c r="C33383" s="29"/>
      <c r="D33383" s="27"/>
      <c r="E33383" s="27"/>
      <c r="F33383" s="27"/>
      <c r="G33383" s="1"/>
      <c r="H33383" s="1"/>
      <c r="I33383" s="1"/>
    </row>
    <row r="33384" spans="2:9">
      <c r="B33384" s="1"/>
      <c r="C33384" s="29"/>
      <c r="D33384" s="27"/>
      <c r="E33384" s="27"/>
      <c r="F33384" s="27"/>
      <c r="G33384" s="1"/>
      <c r="H33384" s="1"/>
      <c r="I33384" s="1"/>
    </row>
    <row r="33385" spans="2:9">
      <c r="B33385" s="1"/>
      <c r="C33385" s="29"/>
      <c r="D33385" s="27"/>
      <c r="E33385" s="27"/>
      <c r="F33385" s="27"/>
      <c r="G33385" s="1"/>
      <c r="H33385" s="1"/>
      <c r="I33385" s="1"/>
    </row>
    <row r="33386" spans="2:9">
      <c r="B33386" s="1"/>
      <c r="C33386" s="29"/>
      <c r="D33386" s="27"/>
      <c r="E33386" s="27"/>
      <c r="F33386" s="27"/>
      <c r="G33386" s="1"/>
      <c r="H33386" s="1"/>
      <c r="I33386" s="1"/>
    </row>
    <row r="33387" spans="2:9">
      <c r="B33387" s="1"/>
      <c r="C33387" s="29"/>
      <c r="D33387" s="27"/>
      <c r="E33387" s="27"/>
      <c r="F33387" s="27"/>
      <c r="G33387" s="1"/>
      <c r="H33387" s="1"/>
      <c r="I33387" s="1"/>
    </row>
    <row r="33388" spans="2:9">
      <c r="B33388" s="1"/>
      <c r="C33388" s="29"/>
      <c r="D33388" s="27"/>
      <c r="E33388" s="27"/>
      <c r="F33388" s="27"/>
      <c r="G33388" s="1"/>
      <c r="H33388" s="1"/>
      <c r="I33388" s="1"/>
    </row>
    <row r="33389" spans="2:9">
      <c r="B33389" s="1"/>
      <c r="C33389" s="29"/>
      <c r="D33389" s="27"/>
      <c r="E33389" s="27"/>
      <c r="F33389" s="27"/>
      <c r="G33389" s="1"/>
      <c r="H33389" s="1"/>
      <c r="I33389" s="1"/>
    </row>
    <row r="33390" spans="2:9">
      <c r="B33390" s="1"/>
      <c r="C33390" s="29"/>
      <c r="D33390" s="27"/>
      <c r="E33390" s="27"/>
      <c r="F33390" s="27"/>
      <c r="G33390" s="1"/>
      <c r="H33390" s="1"/>
      <c r="I33390" s="1"/>
    </row>
    <row r="33391" spans="2:9">
      <c r="B33391" s="1"/>
      <c r="C33391" s="29"/>
      <c r="D33391" s="27"/>
      <c r="E33391" s="27"/>
      <c r="F33391" s="27"/>
      <c r="G33391" s="1"/>
      <c r="H33391" s="1"/>
      <c r="I33391" s="1"/>
    </row>
    <row r="33392" spans="2:9">
      <c r="B33392" s="1"/>
      <c r="C33392" s="29"/>
      <c r="D33392" s="27"/>
      <c r="E33392" s="27"/>
      <c r="F33392" s="27"/>
      <c r="G33392" s="1"/>
      <c r="H33392" s="1"/>
      <c r="I33392" s="1"/>
    </row>
    <row r="33393" spans="2:9">
      <c r="B33393" s="1"/>
      <c r="C33393" s="29"/>
      <c r="D33393" s="27"/>
      <c r="E33393" s="27"/>
      <c r="F33393" s="27"/>
      <c r="G33393" s="1"/>
      <c r="H33393" s="1"/>
      <c r="I33393" s="1"/>
    </row>
    <row r="33394" spans="2:9">
      <c r="B33394" s="1"/>
      <c r="C33394" s="29"/>
      <c r="D33394" s="27"/>
      <c r="E33394" s="27"/>
      <c r="F33394" s="27"/>
      <c r="G33394" s="1"/>
      <c r="H33394" s="1"/>
      <c r="I33394" s="1"/>
    </row>
    <row r="33395" spans="2:9">
      <c r="B33395" s="1"/>
      <c r="C33395" s="29"/>
      <c r="D33395" s="27"/>
      <c r="E33395" s="27"/>
      <c r="F33395" s="27"/>
      <c r="G33395" s="1"/>
      <c r="H33395" s="1"/>
      <c r="I33395" s="1"/>
    </row>
    <row r="33396" spans="2:9">
      <c r="B33396" s="1"/>
      <c r="C33396" s="29"/>
      <c r="D33396" s="27"/>
      <c r="E33396" s="27"/>
      <c r="F33396" s="27"/>
      <c r="G33396" s="1"/>
      <c r="H33396" s="1"/>
      <c r="I33396" s="1"/>
    </row>
    <row r="33397" spans="2:9">
      <c r="B33397" s="1"/>
      <c r="C33397" s="29"/>
      <c r="D33397" s="27"/>
      <c r="E33397" s="27"/>
      <c r="F33397" s="27"/>
      <c r="G33397" s="1"/>
      <c r="H33397" s="1"/>
      <c r="I33397" s="1"/>
    </row>
    <row r="33398" spans="2:9">
      <c r="B33398" s="1"/>
      <c r="C33398" s="29"/>
      <c r="D33398" s="27"/>
      <c r="E33398" s="27"/>
      <c r="F33398" s="27"/>
      <c r="G33398" s="1"/>
      <c r="H33398" s="1"/>
      <c r="I33398" s="1"/>
    </row>
    <row r="33399" spans="2:9">
      <c r="B33399" s="1"/>
      <c r="C33399" s="29"/>
      <c r="D33399" s="27"/>
      <c r="E33399" s="27"/>
      <c r="F33399" s="27"/>
      <c r="G33399" s="1"/>
      <c r="H33399" s="1"/>
      <c r="I33399" s="1"/>
    </row>
    <row r="33400" spans="2:9">
      <c r="B33400" s="1"/>
      <c r="C33400" s="29"/>
      <c r="D33400" s="27"/>
      <c r="E33400" s="27"/>
      <c r="F33400" s="27"/>
      <c r="G33400" s="1"/>
      <c r="H33400" s="1"/>
      <c r="I33400" s="1"/>
    </row>
    <row r="33401" spans="2:9">
      <c r="B33401" s="1"/>
      <c r="C33401" s="29"/>
      <c r="D33401" s="27"/>
      <c r="E33401" s="27"/>
      <c r="F33401" s="27"/>
      <c r="G33401" s="1"/>
      <c r="H33401" s="1"/>
      <c r="I33401" s="1"/>
    </row>
    <row r="33402" spans="2:9">
      <c r="B33402" s="1"/>
      <c r="C33402" s="29"/>
      <c r="D33402" s="27"/>
      <c r="E33402" s="27"/>
      <c r="F33402" s="27"/>
      <c r="G33402" s="1"/>
      <c r="H33402" s="1"/>
      <c r="I33402" s="1"/>
    </row>
    <row r="33403" spans="2:9">
      <c r="B33403" s="1"/>
      <c r="C33403" s="29"/>
      <c r="D33403" s="27"/>
      <c r="E33403" s="27"/>
      <c r="F33403" s="27"/>
      <c r="G33403" s="1"/>
      <c r="H33403" s="1"/>
      <c r="I33403" s="1"/>
    </row>
    <row r="33404" spans="2:9">
      <c r="B33404" s="1"/>
      <c r="C33404" s="29"/>
      <c r="D33404" s="27"/>
      <c r="E33404" s="27"/>
      <c r="F33404" s="27"/>
      <c r="G33404" s="1"/>
      <c r="H33404" s="1"/>
      <c r="I33404" s="1"/>
    </row>
    <row r="33405" spans="2:9">
      <c r="B33405" s="1"/>
      <c r="C33405" s="29"/>
      <c r="D33405" s="27"/>
      <c r="E33405" s="27"/>
      <c r="F33405" s="27"/>
      <c r="G33405" s="1"/>
      <c r="H33405" s="1"/>
      <c r="I33405" s="1"/>
    </row>
    <row r="33406" spans="2:9">
      <c r="B33406" s="1"/>
      <c r="C33406" s="29"/>
      <c r="D33406" s="27"/>
      <c r="E33406" s="27"/>
      <c r="F33406" s="27"/>
      <c r="G33406" s="1"/>
      <c r="H33406" s="1"/>
      <c r="I33406" s="1"/>
    </row>
    <row r="33407" spans="2:9">
      <c r="B33407" s="1"/>
      <c r="C33407" s="29"/>
      <c r="D33407" s="27"/>
      <c r="E33407" s="27"/>
      <c r="F33407" s="27"/>
      <c r="G33407" s="1"/>
      <c r="H33407" s="1"/>
      <c r="I33407" s="1"/>
    </row>
    <row r="33408" spans="2:9">
      <c r="B33408" s="1"/>
      <c r="C33408" s="29"/>
      <c r="D33408" s="27"/>
      <c r="E33408" s="27"/>
      <c r="F33408" s="27"/>
      <c r="G33408" s="1"/>
      <c r="H33408" s="1"/>
      <c r="I33408" s="1"/>
    </row>
    <row r="33409" spans="2:9">
      <c r="B33409" s="1"/>
      <c r="C33409" s="29"/>
      <c r="D33409" s="27"/>
      <c r="E33409" s="27"/>
      <c r="F33409" s="27"/>
      <c r="G33409" s="1"/>
      <c r="H33409" s="1"/>
      <c r="I33409" s="1"/>
    </row>
    <row r="33410" spans="2:9">
      <c r="B33410" s="1"/>
      <c r="C33410" s="29"/>
      <c r="D33410" s="27"/>
      <c r="E33410" s="27"/>
      <c r="F33410" s="27"/>
      <c r="G33410" s="1"/>
      <c r="H33410" s="1"/>
      <c r="I33410" s="1"/>
    </row>
    <row r="33411" spans="2:9">
      <c r="B33411" s="1"/>
      <c r="C33411" s="29"/>
      <c r="D33411" s="27"/>
      <c r="E33411" s="27"/>
      <c r="F33411" s="27"/>
      <c r="G33411" s="1"/>
      <c r="H33411" s="1"/>
      <c r="I33411" s="1"/>
    </row>
    <row r="33412" spans="2:9">
      <c r="B33412" s="1"/>
      <c r="C33412" s="29"/>
      <c r="D33412" s="27"/>
      <c r="E33412" s="27"/>
      <c r="F33412" s="27"/>
      <c r="G33412" s="1"/>
      <c r="H33412" s="1"/>
      <c r="I33412" s="1"/>
    </row>
    <row r="33413" spans="2:9">
      <c r="B33413" s="1"/>
      <c r="C33413" s="29"/>
      <c r="D33413" s="27"/>
      <c r="E33413" s="27"/>
      <c r="F33413" s="27"/>
      <c r="G33413" s="1"/>
      <c r="H33413" s="1"/>
      <c r="I33413" s="1"/>
    </row>
    <row r="33414" spans="2:9">
      <c r="B33414" s="1"/>
      <c r="C33414" s="29"/>
      <c r="D33414" s="27"/>
      <c r="E33414" s="27"/>
      <c r="F33414" s="27"/>
      <c r="G33414" s="1"/>
      <c r="H33414" s="1"/>
      <c r="I33414" s="1"/>
    </row>
    <row r="33415" spans="2:9">
      <c r="B33415" s="1"/>
      <c r="C33415" s="29"/>
      <c r="D33415" s="27"/>
      <c r="E33415" s="27"/>
      <c r="F33415" s="27"/>
      <c r="G33415" s="1"/>
      <c r="H33415" s="1"/>
      <c r="I33415" s="1"/>
    </row>
    <row r="33416" spans="2:9">
      <c r="B33416" s="1"/>
      <c r="C33416" s="29"/>
      <c r="D33416" s="27"/>
      <c r="E33416" s="27"/>
      <c r="F33416" s="27"/>
      <c r="G33416" s="1"/>
      <c r="H33416" s="1"/>
      <c r="I33416" s="1"/>
    </row>
    <row r="33417" spans="2:9">
      <c r="B33417" s="1"/>
      <c r="C33417" s="29"/>
      <c r="D33417" s="27"/>
      <c r="E33417" s="27"/>
      <c r="F33417" s="27"/>
      <c r="G33417" s="1"/>
      <c r="H33417" s="1"/>
      <c r="I33417" s="1"/>
    </row>
    <row r="33418" spans="2:9">
      <c r="B33418" s="1"/>
      <c r="C33418" s="29"/>
      <c r="D33418" s="27"/>
      <c r="E33418" s="27"/>
      <c r="F33418" s="27"/>
      <c r="G33418" s="1"/>
      <c r="H33418" s="1"/>
      <c r="I33418" s="1"/>
    </row>
    <row r="33419" spans="2:9">
      <c r="B33419" s="1"/>
      <c r="C33419" s="29"/>
      <c r="D33419" s="27"/>
      <c r="E33419" s="27"/>
      <c r="F33419" s="27"/>
      <c r="G33419" s="1"/>
      <c r="H33419" s="1"/>
      <c r="I33419" s="1"/>
    </row>
    <row r="33420" spans="2:9">
      <c r="B33420" s="1"/>
      <c r="C33420" s="29"/>
      <c r="D33420" s="27"/>
      <c r="E33420" s="27"/>
      <c r="F33420" s="27"/>
      <c r="G33420" s="1"/>
      <c r="H33420" s="1"/>
      <c r="I33420" s="1"/>
    </row>
    <row r="33421" spans="2:9">
      <c r="B33421" s="1"/>
      <c r="C33421" s="29"/>
      <c r="D33421" s="27"/>
      <c r="E33421" s="27"/>
      <c r="F33421" s="27"/>
      <c r="G33421" s="1"/>
      <c r="H33421" s="1"/>
      <c r="I33421" s="1"/>
    </row>
    <row r="33422" spans="2:9">
      <c r="B33422" s="1"/>
      <c r="C33422" s="29"/>
      <c r="D33422" s="27"/>
      <c r="E33422" s="27"/>
      <c r="F33422" s="27"/>
      <c r="G33422" s="1"/>
      <c r="H33422" s="1"/>
      <c r="I33422" s="1"/>
    </row>
    <row r="33423" spans="2:9">
      <c r="B33423" s="1"/>
      <c r="C33423" s="29"/>
      <c r="D33423" s="27"/>
      <c r="E33423" s="27"/>
      <c r="F33423" s="27"/>
      <c r="G33423" s="1"/>
      <c r="H33423" s="1"/>
      <c r="I33423" s="1"/>
    </row>
    <row r="33424" spans="2:9">
      <c r="B33424" s="1"/>
      <c r="C33424" s="29"/>
      <c r="D33424" s="27"/>
      <c r="E33424" s="27"/>
      <c r="F33424" s="27"/>
      <c r="G33424" s="1"/>
      <c r="H33424" s="1"/>
      <c r="I33424" s="1"/>
    </row>
    <row r="33425" spans="2:9">
      <c r="B33425" s="1"/>
      <c r="C33425" s="29"/>
      <c r="D33425" s="27"/>
      <c r="E33425" s="27"/>
      <c r="F33425" s="27"/>
      <c r="G33425" s="1"/>
      <c r="H33425" s="1"/>
      <c r="I33425" s="1"/>
    </row>
    <row r="33426" spans="2:9">
      <c r="B33426" s="1"/>
      <c r="C33426" s="29"/>
      <c r="D33426" s="27"/>
      <c r="E33426" s="27"/>
      <c r="F33426" s="27"/>
      <c r="G33426" s="1"/>
      <c r="H33426" s="1"/>
      <c r="I33426" s="1"/>
    </row>
    <row r="33427" spans="2:9">
      <c r="B33427" s="1"/>
      <c r="C33427" s="29"/>
      <c r="D33427" s="27"/>
      <c r="E33427" s="27"/>
      <c r="F33427" s="27"/>
      <c r="G33427" s="1"/>
      <c r="H33427" s="1"/>
      <c r="I33427" s="1"/>
    </row>
    <row r="33428" spans="2:9">
      <c r="B33428" s="1"/>
      <c r="C33428" s="29"/>
      <c r="D33428" s="27"/>
      <c r="E33428" s="27"/>
      <c r="F33428" s="27"/>
      <c r="G33428" s="1"/>
      <c r="H33428" s="1"/>
      <c r="I33428" s="1"/>
    </row>
    <row r="33429" spans="2:9">
      <c r="B33429" s="1"/>
      <c r="C33429" s="29"/>
      <c r="D33429" s="27"/>
      <c r="E33429" s="27"/>
      <c r="F33429" s="27"/>
      <c r="G33429" s="1"/>
      <c r="H33429" s="1"/>
      <c r="I33429" s="1"/>
    </row>
    <row r="33430" spans="2:9">
      <c r="B33430" s="1"/>
      <c r="C33430" s="29"/>
      <c r="D33430" s="27"/>
      <c r="E33430" s="27"/>
      <c r="F33430" s="27"/>
      <c r="G33430" s="1"/>
      <c r="H33430" s="1"/>
      <c r="I33430" s="1"/>
    </row>
    <row r="33431" spans="2:9">
      <c r="B33431" s="1"/>
      <c r="C33431" s="29"/>
      <c r="D33431" s="27"/>
      <c r="E33431" s="27"/>
      <c r="F33431" s="27"/>
      <c r="G33431" s="1"/>
      <c r="H33431" s="1"/>
      <c r="I33431" s="1"/>
    </row>
    <row r="33432" spans="2:9">
      <c r="B33432" s="1"/>
      <c r="C33432" s="29"/>
      <c r="D33432" s="27"/>
      <c r="E33432" s="27"/>
      <c r="F33432" s="27"/>
      <c r="G33432" s="1"/>
      <c r="H33432" s="1"/>
      <c r="I33432" s="1"/>
    </row>
    <row r="33433" spans="2:9">
      <c r="B33433" s="1"/>
      <c r="C33433" s="29"/>
      <c r="D33433" s="27"/>
      <c r="E33433" s="27"/>
      <c r="F33433" s="27"/>
      <c r="G33433" s="1"/>
      <c r="H33433" s="1"/>
      <c r="I33433" s="1"/>
    </row>
    <row r="33434" spans="2:9">
      <c r="B33434" s="1"/>
      <c r="C33434" s="29"/>
      <c r="D33434" s="27"/>
      <c r="E33434" s="27"/>
      <c r="F33434" s="27"/>
      <c r="G33434" s="1"/>
      <c r="H33434" s="1"/>
      <c r="I33434" s="1"/>
    </row>
    <row r="33435" spans="2:9">
      <c r="B33435" s="1"/>
      <c r="C33435" s="29"/>
      <c r="D33435" s="27"/>
      <c r="E33435" s="27"/>
      <c r="F33435" s="27"/>
      <c r="G33435" s="1"/>
      <c r="H33435" s="1"/>
      <c r="I33435" s="1"/>
    </row>
    <row r="33436" spans="2:9">
      <c r="B33436" s="1"/>
      <c r="C33436" s="29"/>
      <c r="D33436" s="27"/>
      <c r="E33436" s="27"/>
      <c r="F33436" s="27"/>
      <c r="G33436" s="1"/>
      <c r="H33436" s="1"/>
      <c r="I33436" s="1"/>
    </row>
    <row r="33437" spans="2:9">
      <c r="B33437" s="1"/>
      <c r="C33437" s="29"/>
      <c r="D33437" s="27"/>
      <c r="E33437" s="27"/>
      <c r="F33437" s="27"/>
      <c r="G33437" s="1"/>
      <c r="H33437" s="1"/>
      <c r="I33437" s="1"/>
    </row>
    <row r="33438" spans="2:9">
      <c r="B33438" s="1"/>
      <c r="C33438" s="29"/>
      <c r="D33438" s="27"/>
      <c r="E33438" s="27"/>
      <c r="F33438" s="27"/>
      <c r="G33438" s="1"/>
      <c r="H33438" s="1"/>
      <c r="I33438" s="1"/>
    </row>
    <row r="33439" spans="2:9">
      <c r="B33439" s="1"/>
      <c r="C33439" s="29"/>
      <c r="D33439" s="27"/>
      <c r="E33439" s="27"/>
      <c r="F33439" s="27"/>
      <c r="G33439" s="1"/>
      <c r="H33439" s="1"/>
      <c r="I33439" s="1"/>
    </row>
    <row r="33440" spans="2:9">
      <c r="B33440" s="1"/>
      <c r="C33440" s="29"/>
      <c r="D33440" s="27"/>
      <c r="E33440" s="27"/>
      <c r="F33440" s="27"/>
      <c r="G33440" s="1"/>
      <c r="H33440" s="1"/>
      <c r="I33440" s="1"/>
    </row>
    <row r="33441" spans="2:9">
      <c r="B33441" s="1"/>
      <c r="C33441" s="29"/>
      <c r="D33441" s="27"/>
      <c r="E33441" s="27"/>
      <c r="F33441" s="27"/>
      <c r="G33441" s="1"/>
      <c r="H33441" s="1"/>
      <c r="I33441" s="1"/>
    </row>
    <row r="33442" spans="2:9">
      <c r="B33442" s="1"/>
      <c r="C33442" s="29"/>
      <c r="D33442" s="27"/>
      <c r="E33442" s="27"/>
      <c r="F33442" s="27"/>
      <c r="G33442" s="1"/>
      <c r="H33442" s="1"/>
      <c r="I33442" s="1"/>
    </row>
    <row r="33443" spans="2:9">
      <c r="B33443" s="1"/>
      <c r="C33443" s="29"/>
      <c r="D33443" s="27"/>
      <c r="E33443" s="27"/>
      <c r="F33443" s="27"/>
      <c r="G33443" s="1"/>
      <c r="H33443" s="1"/>
      <c r="I33443" s="1"/>
    </row>
    <row r="33444" spans="2:9">
      <c r="B33444" s="1"/>
      <c r="C33444" s="29"/>
      <c r="D33444" s="27"/>
      <c r="E33444" s="27"/>
      <c r="F33444" s="27"/>
      <c r="G33444" s="1"/>
      <c r="H33444" s="1"/>
      <c r="I33444" s="1"/>
    </row>
    <row r="33445" spans="2:9">
      <c r="B33445" s="1"/>
      <c r="C33445" s="29"/>
      <c r="D33445" s="27"/>
      <c r="E33445" s="27"/>
      <c r="F33445" s="27"/>
      <c r="G33445" s="1"/>
      <c r="H33445" s="1"/>
      <c r="I33445" s="1"/>
    </row>
    <row r="33446" spans="2:9">
      <c r="B33446" s="1"/>
      <c r="C33446" s="29"/>
      <c r="D33446" s="27"/>
      <c r="E33446" s="27"/>
      <c r="F33446" s="27"/>
      <c r="G33446" s="1"/>
      <c r="H33446" s="1"/>
      <c r="I33446" s="1"/>
    </row>
    <row r="33447" spans="2:9">
      <c r="B33447" s="1"/>
      <c r="C33447" s="29"/>
      <c r="D33447" s="27"/>
      <c r="E33447" s="27"/>
      <c r="F33447" s="27"/>
      <c r="G33447" s="1"/>
      <c r="H33447" s="1"/>
      <c r="I33447" s="1"/>
    </row>
    <row r="33448" spans="2:9">
      <c r="B33448" s="1"/>
      <c r="C33448" s="29"/>
      <c r="D33448" s="27"/>
      <c r="E33448" s="27"/>
      <c r="F33448" s="27"/>
      <c r="G33448" s="1"/>
      <c r="H33448" s="1"/>
      <c r="I33448" s="1"/>
    </row>
    <row r="33449" spans="2:9">
      <c r="B33449" s="1"/>
      <c r="C33449" s="29"/>
      <c r="D33449" s="27"/>
      <c r="E33449" s="27"/>
      <c r="F33449" s="27"/>
      <c r="G33449" s="1"/>
      <c r="H33449" s="1"/>
      <c r="I33449" s="1"/>
    </row>
    <row r="33450" spans="2:9">
      <c r="B33450" s="1"/>
      <c r="C33450" s="29"/>
      <c r="D33450" s="27"/>
      <c r="E33450" s="27"/>
      <c r="F33450" s="27"/>
      <c r="G33450" s="1"/>
      <c r="H33450" s="1"/>
      <c r="I33450" s="1"/>
    </row>
    <row r="33451" spans="2:9">
      <c r="B33451" s="1"/>
      <c r="C33451" s="29"/>
      <c r="D33451" s="27"/>
      <c r="E33451" s="27"/>
      <c r="F33451" s="27"/>
      <c r="G33451" s="1"/>
      <c r="H33451" s="1"/>
      <c r="I33451" s="1"/>
    </row>
    <row r="33452" spans="2:9">
      <c r="B33452" s="1"/>
      <c r="C33452" s="29"/>
      <c r="D33452" s="27"/>
      <c r="E33452" s="27"/>
      <c r="F33452" s="27"/>
      <c r="G33452" s="1"/>
      <c r="H33452" s="1"/>
      <c r="I33452" s="1"/>
    </row>
    <row r="33453" spans="2:9">
      <c r="B33453" s="1"/>
      <c r="C33453" s="29"/>
      <c r="D33453" s="27"/>
      <c r="E33453" s="27"/>
      <c r="F33453" s="27"/>
      <c r="G33453" s="1"/>
      <c r="H33453" s="1"/>
      <c r="I33453" s="1"/>
    </row>
    <row r="33454" spans="2:9">
      <c r="B33454" s="1"/>
      <c r="C33454" s="29"/>
      <c r="D33454" s="27"/>
      <c r="E33454" s="27"/>
      <c r="F33454" s="27"/>
      <c r="G33454" s="1"/>
      <c r="H33454" s="1"/>
      <c r="I33454" s="1"/>
    </row>
    <row r="33455" spans="2:9">
      <c r="B33455" s="1"/>
      <c r="C33455" s="29"/>
      <c r="D33455" s="27"/>
      <c r="E33455" s="27"/>
      <c r="F33455" s="27"/>
      <c r="G33455" s="1"/>
      <c r="H33455" s="1"/>
      <c r="I33455" s="1"/>
    </row>
    <row r="33456" spans="2:9">
      <c r="B33456" s="1"/>
      <c r="C33456" s="29"/>
      <c r="D33456" s="27"/>
      <c r="E33456" s="27"/>
      <c r="F33456" s="27"/>
      <c r="G33456" s="1"/>
      <c r="H33456" s="1"/>
      <c r="I33456" s="1"/>
    </row>
    <row r="33457" spans="2:9">
      <c r="B33457" s="1"/>
      <c r="C33457" s="29"/>
      <c r="D33457" s="27"/>
      <c r="E33457" s="27"/>
      <c r="F33457" s="27"/>
      <c r="G33457" s="1"/>
      <c r="H33457" s="1"/>
      <c r="I33457" s="1"/>
    </row>
    <row r="33458" spans="2:9">
      <c r="B33458" s="1"/>
      <c r="C33458" s="29"/>
      <c r="D33458" s="27"/>
      <c r="E33458" s="27"/>
      <c r="F33458" s="27"/>
      <c r="G33458" s="1"/>
      <c r="H33458" s="1"/>
      <c r="I33458" s="1"/>
    </row>
    <row r="33459" spans="2:9">
      <c r="B33459" s="1"/>
      <c r="C33459" s="29"/>
      <c r="D33459" s="27"/>
      <c r="E33459" s="27"/>
      <c r="F33459" s="27"/>
      <c r="G33459" s="1"/>
      <c r="H33459" s="1"/>
      <c r="I33459" s="1"/>
    </row>
    <row r="33460" spans="2:9">
      <c r="B33460" s="1"/>
      <c r="C33460" s="29"/>
      <c r="D33460" s="27"/>
      <c r="E33460" s="27"/>
      <c r="F33460" s="27"/>
      <c r="G33460" s="1"/>
      <c r="H33460" s="1"/>
      <c r="I33460" s="1"/>
    </row>
    <row r="33461" spans="2:9">
      <c r="B33461" s="1"/>
      <c r="C33461" s="29"/>
      <c r="D33461" s="27"/>
      <c r="E33461" s="27"/>
      <c r="F33461" s="27"/>
      <c r="G33461" s="1"/>
      <c r="H33461" s="1"/>
      <c r="I33461" s="1"/>
    </row>
    <row r="33462" spans="2:9">
      <c r="B33462" s="1"/>
      <c r="C33462" s="29"/>
      <c r="D33462" s="27"/>
      <c r="E33462" s="27"/>
      <c r="F33462" s="27"/>
      <c r="G33462" s="1"/>
      <c r="H33462" s="1"/>
      <c r="I33462" s="1"/>
    </row>
    <row r="33463" spans="2:9">
      <c r="B33463" s="1"/>
      <c r="C33463" s="29"/>
      <c r="D33463" s="27"/>
      <c r="E33463" s="27"/>
      <c r="F33463" s="27"/>
      <c r="G33463" s="1"/>
      <c r="H33463" s="1"/>
      <c r="I33463" s="1"/>
    </row>
    <row r="33464" spans="2:9">
      <c r="B33464" s="1"/>
      <c r="C33464" s="29"/>
      <c r="D33464" s="27"/>
      <c r="E33464" s="27"/>
      <c r="F33464" s="27"/>
      <c r="G33464" s="1"/>
      <c r="H33464" s="1"/>
      <c r="I33464" s="1"/>
    </row>
    <row r="33465" spans="2:9">
      <c r="B33465" s="1"/>
      <c r="C33465" s="29"/>
      <c r="D33465" s="27"/>
      <c r="E33465" s="27"/>
      <c r="F33465" s="27"/>
      <c r="G33465" s="1"/>
      <c r="H33465" s="1"/>
      <c r="I33465" s="1"/>
    </row>
    <row r="33466" spans="2:9">
      <c r="B33466" s="1"/>
      <c r="C33466" s="29"/>
      <c r="D33466" s="27"/>
      <c r="E33466" s="27"/>
      <c r="F33466" s="27"/>
      <c r="G33466" s="1"/>
      <c r="H33466" s="1"/>
      <c r="I33466" s="1"/>
    </row>
    <row r="33467" spans="2:9">
      <c r="B33467" s="1"/>
      <c r="C33467" s="29"/>
      <c r="D33467" s="27"/>
      <c r="E33467" s="27"/>
      <c r="F33467" s="27"/>
      <c r="G33467" s="1"/>
      <c r="H33467" s="1"/>
      <c r="I33467" s="1"/>
    </row>
    <row r="33468" spans="2:9">
      <c r="B33468" s="1"/>
      <c r="C33468" s="29"/>
      <c r="D33468" s="27"/>
      <c r="E33468" s="27"/>
      <c r="F33468" s="27"/>
      <c r="G33468" s="1"/>
      <c r="H33468" s="1"/>
      <c r="I33468" s="1"/>
    </row>
    <row r="33469" spans="2:9">
      <c r="B33469" s="1"/>
      <c r="C33469" s="29"/>
      <c r="D33469" s="27"/>
      <c r="E33469" s="27"/>
      <c r="F33469" s="27"/>
      <c r="G33469" s="1"/>
      <c r="H33469" s="1"/>
      <c r="I33469" s="1"/>
    </row>
    <row r="33470" spans="2:9">
      <c r="B33470" s="1"/>
      <c r="C33470" s="29"/>
      <c r="D33470" s="27"/>
      <c r="E33470" s="27"/>
      <c r="F33470" s="27"/>
      <c r="G33470" s="1"/>
      <c r="H33470" s="1"/>
      <c r="I33470" s="1"/>
    </row>
    <row r="33471" spans="2:9">
      <c r="B33471" s="1"/>
      <c r="C33471" s="29"/>
      <c r="D33471" s="27"/>
      <c r="E33471" s="27"/>
      <c r="F33471" s="27"/>
      <c r="G33471" s="1"/>
      <c r="H33471" s="1"/>
      <c r="I33471" s="1"/>
    </row>
    <row r="33472" spans="2:9">
      <c r="B33472" s="1"/>
      <c r="C33472" s="29"/>
      <c r="D33472" s="27"/>
      <c r="E33472" s="27"/>
      <c r="F33472" s="27"/>
      <c r="G33472" s="1"/>
      <c r="H33472" s="1"/>
      <c r="I33472" s="1"/>
    </row>
    <row r="33473" spans="2:9">
      <c r="B33473" s="1"/>
      <c r="C33473" s="29"/>
      <c r="D33473" s="27"/>
      <c r="E33473" s="27"/>
      <c r="F33473" s="27"/>
      <c r="G33473" s="1"/>
      <c r="H33473" s="1"/>
      <c r="I33473" s="1"/>
    </row>
    <row r="33474" spans="2:9">
      <c r="B33474" s="1"/>
      <c r="C33474" s="29"/>
      <c r="D33474" s="27"/>
      <c r="E33474" s="27"/>
      <c r="F33474" s="27"/>
      <c r="G33474" s="1"/>
      <c r="H33474" s="1"/>
      <c r="I33474" s="1"/>
    </row>
    <row r="33475" spans="2:9">
      <c r="B33475" s="1"/>
      <c r="C33475" s="29"/>
      <c r="D33475" s="27"/>
      <c r="E33475" s="27"/>
      <c r="F33475" s="27"/>
      <c r="G33475" s="1"/>
      <c r="H33475" s="1"/>
      <c r="I33475" s="1"/>
    </row>
    <row r="33476" spans="2:9">
      <c r="B33476" s="1"/>
      <c r="C33476" s="29"/>
      <c r="D33476" s="27"/>
      <c r="E33476" s="27"/>
      <c r="F33476" s="27"/>
      <c r="G33476" s="1"/>
      <c r="H33476" s="1"/>
      <c r="I33476" s="1"/>
    </row>
    <row r="33477" spans="2:9">
      <c r="B33477" s="1"/>
      <c r="C33477" s="29"/>
      <c r="D33477" s="27"/>
      <c r="E33477" s="27"/>
      <c r="F33477" s="27"/>
      <c r="G33477" s="1"/>
      <c r="H33477" s="1"/>
      <c r="I33477" s="1"/>
    </row>
    <row r="33478" spans="2:9">
      <c r="B33478" s="1"/>
      <c r="C33478" s="29"/>
      <c r="D33478" s="27"/>
      <c r="E33478" s="27"/>
      <c r="F33478" s="27"/>
      <c r="G33478" s="1"/>
      <c r="H33478" s="1"/>
      <c r="I33478" s="1"/>
    </row>
    <row r="33479" spans="2:9">
      <c r="B33479" s="1"/>
      <c r="C33479" s="29"/>
      <c r="D33479" s="27"/>
      <c r="E33479" s="27"/>
      <c r="F33479" s="27"/>
      <c r="G33479" s="1"/>
      <c r="H33479" s="1"/>
      <c r="I33479" s="1"/>
    </row>
    <row r="33480" spans="2:9">
      <c r="B33480" s="1"/>
      <c r="C33480" s="29"/>
      <c r="D33480" s="27"/>
      <c r="E33480" s="27"/>
      <c r="F33480" s="27"/>
      <c r="G33480" s="1"/>
      <c r="H33480" s="1"/>
      <c r="I33480" s="1"/>
    </row>
    <row r="33481" spans="2:9">
      <c r="B33481" s="1"/>
      <c r="C33481" s="29"/>
      <c r="D33481" s="27"/>
      <c r="E33481" s="27"/>
      <c r="F33481" s="27"/>
      <c r="G33481" s="1"/>
      <c r="H33481" s="1"/>
      <c r="I33481" s="1"/>
    </row>
    <row r="33482" spans="2:9">
      <c r="B33482" s="1"/>
      <c r="C33482" s="29"/>
      <c r="D33482" s="27"/>
      <c r="E33482" s="27"/>
      <c r="F33482" s="27"/>
      <c r="G33482" s="1"/>
      <c r="H33482" s="1"/>
      <c r="I33482" s="1"/>
    </row>
    <row r="33483" spans="2:9">
      <c r="B33483" s="1"/>
      <c r="C33483" s="29"/>
      <c r="D33483" s="27"/>
      <c r="E33483" s="27"/>
      <c r="F33483" s="27"/>
      <c r="G33483" s="1"/>
      <c r="H33483" s="1"/>
      <c r="I33483" s="1"/>
    </row>
    <row r="33484" spans="2:9">
      <c r="B33484" s="1"/>
      <c r="C33484" s="29"/>
      <c r="D33484" s="27"/>
      <c r="E33484" s="27"/>
      <c r="F33484" s="27"/>
      <c r="G33484" s="1"/>
      <c r="H33484" s="1"/>
      <c r="I33484" s="1"/>
    </row>
    <row r="33485" spans="2:9">
      <c r="B33485" s="1"/>
      <c r="C33485" s="29"/>
      <c r="D33485" s="27"/>
      <c r="E33485" s="27"/>
      <c r="F33485" s="27"/>
      <c r="G33485" s="1"/>
      <c r="H33485" s="1"/>
      <c r="I33485" s="1"/>
    </row>
    <row r="33486" spans="2:9">
      <c r="B33486" s="1"/>
      <c r="C33486" s="29"/>
      <c r="D33486" s="27"/>
      <c r="E33486" s="27"/>
      <c r="F33486" s="27"/>
      <c r="G33486" s="1"/>
      <c r="H33486" s="1"/>
      <c r="I33486" s="1"/>
    </row>
    <row r="33487" spans="2:9">
      <c r="B33487" s="1"/>
      <c r="C33487" s="29"/>
      <c r="D33487" s="27"/>
      <c r="E33487" s="27"/>
      <c r="F33487" s="27"/>
      <c r="G33487" s="1"/>
      <c r="H33487" s="1"/>
      <c r="I33487" s="1"/>
    </row>
    <row r="33488" spans="2:9">
      <c r="B33488" s="1"/>
      <c r="C33488" s="29"/>
      <c r="D33488" s="27"/>
      <c r="E33488" s="27"/>
      <c r="F33488" s="27"/>
      <c r="G33488" s="1"/>
      <c r="H33488" s="1"/>
      <c r="I33488" s="1"/>
    </row>
    <row r="33489" spans="2:9">
      <c r="B33489" s="1"/>
      <c r="C33489" s="29"/>
      <c r="D33489" s="27"/>
      <c r="E33489" s="27"/>
      <c r="F33489" s="27"/>
      <c r="G33489" s="1"/>
      <c r="H33489" s="1"/>
      <c r="I33489" s="1"/>
    </row>
    <row r="33490" spans="2:9">
      <c r="B33490" s="1"/>
      <c r="C33490" s="29"/>
      <c r="D33490" s="27"/>
      <c r="E33490" s="27"/>
      <c r="F33490" s="27"/>
      <c r="G33490" s="1"/>
      <c r="H33490" s="1"/>
      <c r="I33490" s="1"/>
    </row>
    <row r="33491" spans="2:9">
      <c r="B33491" s="1"/>
      <c r="C33491" s="29"/>
      <c r="D33491" s="27"/>
      <c r="E33491" s="27"/>
      <c r="F33491" s="27"/>
      <c r="G33491" s="1"/>
      <c r="H33491" s="1"/>
      <c r="I33491" s="1"/>
    </row>
    <row r="33492" spans="2:9">
      <c r="B33492" s="1"/>
      <c r="C33492" s="29"/>
      <c r="D33492" s="27"/>
      <c r="E33492" s="27"/>
      <c r="F33492" s="27"/>
      <c r="G33492" s="1"/>
      <c r="H33492" s="1"/>
      <c r="I33492" s="1"/>
    </row>
    <row r="33493" spans="2:9">
      <c r="B33493" s="1"/>
      <c r="C33493" s="29"/>
      <c r="D33493" s="27"/>
      <c r="E33493" s="27"/>
      <c r="F33493" s="27"/>
      <c r="G33493" s="1"/>
      <c r="H33493" s="1"/>
      <c r="I33493" s="1"/>
    </row>
    <row r="33494" spans="2:9">
      <c r="B33494" s="1"/>
      <c r="C33494" s="29"/>
      <c r="D33494" s="27"/>
      <c r="E33494" s="27"/>
      <c r="F33494" s="27"/>
      <c r="G33494" s="1"/>
      <c r="H33494" s="1"/>
      <c r="I33494" s="1"/>
    </row>
    <row r="33495" spans="2:9">
      <c r="B33495" s="1"/>
      <c r="C33495" s="29"/>
      <c r="D33495" s="27"/>
      <c r="E33495" s="27"/>
      <c r="F33495" s="27"/>
      <c r="G33495" s="1"/>
      <c r="H33495" s="1"/>
      <c r="I33495" s="1"/>
    </row>
    <row r="33496" spans="2:9">
      <c r="B33496" s="1"/>
      <c r="C33496" s="29"/>
      <c r="D33496" s="27"/>
      <c r="E33496" s="27"/>
      <c r="F33496" s="27"/>
      <c r="G33496" s="1"/>
      <c r="H33496" s="1"/>
      <c r="I33496" s="1"/>
    </row>
    <row r="33497" spans="2:9">
      <c r="B33497" s="1"/>
      <c r="C33497" s="29"/>
      <c r="D33497" s="27"/>
      <c r="E33497" s="27"/>
      <c r="F33497" s="27"/>
      <c r="G33497" s="1"/>
      <c r="H33497" s="1"/>
      <c r="I33497" s="1"/>
    </row>
    <row r="33498" spans="2:9">
      <c r="B33498" s="1"/>
      <c r="C33498" s="29"/>
      <c r="D33498" s="27"/>
      <c r="E33498" s="27"/>
      <c r="F33498" s="27"/>
      <c r="G33498" s="1"/>
      <c r="H33498" s="1"/>
      <c r="I33498" s="1"/>
    </row>
    <row r="33499" spans="2:9">
      <c r="B33499" s="1"/>
      <c r="C33499" s="29"/>
      <c r="D33499" s="27"/>
      <c r="E33499" s="27"/>
      <c r="F33499" s="27"/>
      <c r="G33499" s="1"/>
      <c r="H33499" s="1"/>
      <c r="I33499" s="1"/>
    </row>
    <row r="33500" spans="2:9">
      <c r="B33500" s="1"/>
      <c r="C33500" s="29"/>
      <c r="D33500" s="27"/>
      <c r="E33500" s="27"/>
      <c r="F33500" s="27"/>
      <c r="G33500" s="1"/>
      <c r="H33500" s="1"/>
      <c r="I33500" s="1"/>
    </row>
    <row r="33501" spans="2:9">
      <c r="B33501" s="1"/>
      <c r="C33501" s="29"/>
      <c r="D33501" s="27"/>
      <c r="E33501" s="27"/>
      <c r="F33501" s="27"/>
      <c r="G33501" s="1"/>
      <c r="H33501" s="1"/>
      <c r="I33501" s="1"/>
    </row>
    <row r="33502" spans="2:9">
      <c r="B33502" s="1"/>
      <c r="C33502" s="29"/>
      <c r="D33502" s="27"/>
      <c r="E33502" s="27"/>
      <c r="F33502" s="27"/>
      <c r="G33502" s="1"/>
      <c r="H33502" s="1"/>
      <c r="I33502" s="1"/>
    </row>
    <row r="33503" spans="2:9">
      <c r="B33503" s="1"/>
      <c r="C33503" s="29"/>
      <c r="D33503" s="27"/>
      <c r="E33503" s="27"/>
      <c r="F33503" s="27"/>
      <c r="G33503" s="1"/>
      <c r="H33503" s="1"/>
      <c r="I33503" s="1"/>
    </row>
    <row r="33504" spans="2:9">
      <c r="B33504" s="1"/>
      <c r="C33504" s="29"/>
      <c r="D33504" s="27"/>
      <c r="E33504" s="27"/>
      <c r="F33504" s="27"/>
      <c r="G33504" s="1"/>
      <c r="H33504" s="1"/>
      <c r="I33504" s="1"/>
    </row>
    <row r="33505" spans="2:9">
      <c r="B33505" s="1"/>
      <c r="C33505" s="29"/>
      <c r="D33505" s="27"/>
      <c r="E33505" s="27"/>
      <c r="F33505" s="27"/>
      <c r="G33505" s="1"/>
      <c r="H33505" s="1"/>
      <c r="I33505" s="1"/>
    </row>
    <row r="33506" spans="2:9">
      <c r="B33506" s="1"/>
      <c r="C33506" s="29"/>
      <c r="D33506" s="27"/>
      <c r="E33506" s="27"/>
      <c r="F33506" s="27"/>
      <c r="G33506" s="1"/>
      <c r="H33506" s="1"/>
      <c r="I33506" s="1"/>
    </row>
    <row r="33507" spans="2:9">
      <c r="B33507" s="1"/>
      <c r="C33507" s="29"/>
      <c r="D33507" s="27"/>
      <c r="E33507" s="27"/>
      <c r="F33507" s="27"/>
      <c r="G33507" s="1"/>
      <c r="H33507" s="1"/>
      <c r="I33507" s="1"/>
    </row>
    <row r="33508" spans="2:9">
      <c r="B33508" s="1"/>
      <c r="C33508" s="29"/>
      <c r="D33508" s="27"/>
      <c r="E33508" s="27"/>
      <c r="F33508" s="27"/>
      <c r="G33508" s="1"/>
      <c r="H33508" s="1"/>
      <c r="I33508" s="1"/>
    </row>
    <row r="33509" spans="2:9">
      <c r="B33509" s="1"/>
      <c r="C33509" s="29"/>
      <c r="D33509" s="27"/>
      <c r="E33509" s="27"/>
      <c r="F33509" s="27"/>
      <c r="G33509" s="1"/>
      <c r="H33509" s="1"/>
      <c r="I33509" s="1"/>
    </row>
    <row r="33510" spans="2:9">
      <c r="B33510" s="1"/>
      <c r="C33510" s="29"/>
      <c r="D33510" s="27"/>
      <c r="E33510" s="27"/>
      <c r="F33510" s="27"/>
      <c r="G33510" s="1"/>
      <c r="H33510" s="1"/>
      <c r="I33510" s="1"/>
    </row>
    <row r="33511" spans="2:9">
      <c r="B33511" s="1"/>
      <c r="C33511" s="29"/>
      <c r="D33511" s="27"/>
      <c r="E33511" s="27"/>
      <c r="F33511" s="27"/>
      <c r="G33511" s="1"/>
      <c r="H33511" s="1"/>
      <c r="I33511" s="1"/>
    </row>
    <row r="33512" spans="2:9">
      <c r="B33512" s="1"/>
      <c r="C33512" s="29"/>
      <c r="D33512" s="27"/>
      <c r="E33512" s="27"/>
      <c r="F33512" s="27"/>
      <c r="G33512" s="1"/>
      <c r="H33512" s="1"/>
      <c r="I33512" s="1"/>
    </row>
    <row r="33513" spans="2:9">
      <c r="B33513" s="1"/>
      <c r="C33513" s="29"/>
      <c r="D33513" s="27"/>
      <c r="E33513" s="27"/>
      <c r="F33513" s="27"/>
      <c r="G33513" s="1"/>
      <c r="H33513" s="1"/>
      <c r="I33513" s="1"/>
    </row>
    <row r="33514" spans="2:9">
      <c r="B33514" s="1"/>
      <c r="C33514" s="29"/>
      <c r="D33514" s="27"/>
      <c r="E33514" s="27"/>
      <c r="F33514" s="27"/>
      <c r="G33514" s="1"/>
      <c r="H33514" s="1"/>
      <c r="I33514" s="1"/>
    </row>
    <row r="33515" spans="2:9">
      <c r="B33515" s="1"/>
      <c r="C33515" s="29"/>
      <c r="D33515" s="27"/>
      <c r="E33515" s="27"/>
      <c r="F33515" s="27"/>
      <c r="G33515" s="1"/>
      <c r="H33515" s="1"/>
      <c r="I33515" s="1"/>
    </row>
    <row r="33516" spans="2:9">
      <c r="B33516" s="1"/>
      <c r="C33516" s="29"/>
      <c r="D33516" s="27"/>
      <c r="E33516" s="27"/>
      <c r="F33516" s="27"/>
      <c r="G33516" s="1"/>
      <c r="H33516" s="1"/>
      <c r="I33516" s="1"/>
    </row>
    <row r="33517" spans="2:9">
      <c r="B33517" s="1"/>
      <c r="C33517" s="29"/>
      <c r="D33517" s="27"/>
      <c r="E33517" s="27"/>
      <c r="F33517" s="27"/>
      <c r="G33517" s="1"/>
      <c r="H33517" s="1"/>
      <c r="I33517" s="1"/>
    </row>
    <row r="33518" spans="2:9">
      <c r="B33518" s="1"/>
      <c r="C33518" s="29"/>
      <c r="D33518" s="27"/>
      <c r="E33518" s="27"/>
      <c r="F33518" s="27"/>
      <c r="G33518" s="1"/>
      <c r="H33518" s="1"/>
      <c r="I33518" s="1"/>
    </row>
    <row r="33519" spans="2:9">
      <c r="B33519" s="1"/>
      <c r="C33519" s="29"/>
      <c r="D33519" s="27"/>
      <c r="E33519" s="27"/>
      <c r="F33519" s="27"/>
      <c r="G33519" s="1"/>
      <c r="H33519" s="1"/>
      <c r="I33519" s="1"/>
    </row>
    <row r="33520" spans="2:9">
      <c r="B33520" s="1"/>
      <c r="C33520" s="29"/>
      <c r="D33520" s="27"/>
      <c r="E33520" s="27"/>
      <c r="F33520" s="27"/>
      <c r="G33520" s="1"/>
      <c r="H33520" s="1"/>
      <c r="I33520" s="1"/>
    </row>
    <row r="33521" spans="2:9">
      <c r="B33521" s="1"/>
      <c r="C33521" s="29"/>
      <c r="D33521" s="27"/>
      <c r="E33521" s="27"/>
      <c r="F33521" s="27"/>
      <c r="G33521" s="1"/>
      <c r="H33521" s="1"/>
      <c r="I33521" s="1"/>
    </row>
    <row r="33522" spans="2:9">
      <c r="B33522" s="1"/>
      <c r="C33522" s="29"/>
      <c r="D33522" s="27"/>
      <c r="E33522" s="27"/>
      <c r="F33522" s="27"/>
      <c r="G33522" s="1"/>
      <c r="H33522" s="1"/>
      <c r="I33522" s="1"/>
    </row>
    <row r="33523" spans="2:9">
      <c r="B33523" s="1"/>
      <c r="C33523" s="29"/>
      <c r="D33523" s="27"/>
      <c r="E33523" s="27"/>
      <c r="F33523" s="27"/>
      <c r="G33523" s="1"/>
      <c r="H33523" s="1"/>
      <c r="I33523" s="1"/>
    </row>
    <row r="33524" spans="2:9">
      <c r="B33524" s="1"/>
      <c r="C33524" s="29"/>
      <c r="D33524" s="27"/>
      <c r="E33524" s="27"/>
      <c r="F33524" s="27"/>
      <c r="G33524" s="1"/>
      <c r="H33524" s="1"/>
      <c r="I33524" s="1"/>
    </row>
    <row r="33525" spans="2:9">
      <c r="B33525" s="1"/>
      <c r="C33525" s="29"/>
      <c r="D33525" s="27"/>
      <c r="E33525" s="27"/>
      <c r="F33525" s="27"/>
      <c r="G33525" s="1"/>
      <c r="H33525" s="1"/>
      <c r="I33525" s="1"/>
    </row>
    <row r="33526" spans="2:9">
      <c r="B33526" s="1"/>
      <c r="C33526" s="29"/>
      <c r="D33526" s="27"/>
      <c r="E33526" s="27"/>
      <c r="F33526" s="27"/>
      <c r="G33526" s="1"/>
      <c r="H33526" s="1"/>
      <c r="I33526" s="1"/>
    </row>
    <row r="33527" spans="2:9">
      <c r="B33527" s="1"/>
      <c r="C33527" s="29"/>
      <c r="D33527" s="27"/>
      <c r="E33527" s="27"/>
      <c r="F33527" s="27"/>
      <c r="G33527" s="1"/>
      <c r="H33527" s="1"/>
      <c r="I33527" s="1"/>
    </row>
    <row r="33528" spans="2:9">
      <c r="B33528" s="1"/>
      <c r="C33528" s="29"/>
      <c r="D33528" s="27"/>
      <c r="E33528" s="27"/>
      <c r="F33528" s="27"/>
      <c r="G33528" s="1"/>
      <c r="H33528" s="1"/>
      <c r="I33528" s="1"/>
    </row>
    <row r="33529" spans="2:9">
      <c r="B33529" s="1"/>
      <c r="C33529" s="29"/>
      <c r="D33529" s="27"/>
      <c r="E33529" s="27"/>
      <c r="F33529" s="27"/>
      <c r="G33529" s="1"/>
      <c r="H33529" s="1"/>
      <c r="I33529" s="1"/>
    </row>
    <row r="33530" spans="2:9">
      <c r="B33530" s="1"/>
      <c r="C33530" s="29"/>
      <c r="D33530" s="27"/>
      <c r="E33530" s="27"/>
      <c r="F33530" s="27"/>
      <c r="G33530" s="1"/>
      <c r="H33530" s="1"/>
      <c r="I33530" s="1"/>
    </row>
    <row r="33531" spans="2:9">
      <c r="B33531" s="1"/>
      <c r="C33531" s="29"/>
      <c r="D33531" s="27"/>
      <c r="E33531" s="27"/>
      <c r="F33531" s="27"/>
      <c r="G33531" s="1"/>
      <c r="H33531" s="1"/>
      <c r="I33531" s="1"/>
    </row>
    <row r="33532" spans="2:9">
      <c r="B33532" s="1"/>
      <c r="C33532" s="29"/>
      <c r="D33532" s="27"/>
      <c r="E33532" s="27"/>
      <c r="F33532" s="27"/>
      <c r="G33532" s="1"/>
      <c r="H33532" s="1"/>
      <c r="I33532" s="1"/>
    </row>
    <row r="33533" spans="2:9">
      <c r="B33533" s="1"/>
      <c r="C33533" s="29"/>
      <c r="D33533" s="27"/>
      <c r="E33533" s="27"/>
      <c r="F33533" s="27"/>
      <c r="G33533" s="1"/>
      <c r="H33533" s="1"/>
      <c r="I33533" s="1"/>
    </row>
    <row r="33534" spans="2:9">
      <c r="B33534" s="1"/>
      <c r="C33534" s="29"/>
      <c r="D33534" s="27"/>
      <c r="E33534" s="27"/>
      <c r="F33534" s="27"/>
      <c r="G33534" s="1"/>
      <c r="H33534" s="1"/>
      <c r="I33534" s="1"/>
    </row>
    <row r="33535" spans="2:9">
      <c r="B33535" s="1"/>
      <c r="C33535" s="29"/>
      <c r="D33535" s="27"/>
      <c r="E33535" s="27"/>
      <c r="F33535" s="27"/>
      <c r="G33535" s="1"/>
      <c r="H33535" s="1"/>
      <c r="I33535" s="1"/>
    </row>
    <row r="33536" spans="2:9">
      <c r="B33536" s="1"/>
      <c r="C33536" s="29"/>
      <c r="D33536" s="27"/>
      <c r="E33536" s="27"/>
      <c r="F33536" s="27"/>
      <c r="G33536" s="1"/>
      <c r="H33536" s="1"/>
      <c r="I33536" s="1"/>
    </row>
    <row r="33537" spans="2:9">
      <c r="B33537" s="1"/>
      <c r="C33537" s="29"/>
      <c r="D33537" s="27"/>
      <c r="E33537" s="27"/>
      <c r="F33537" s="27"/>
      <c r="G33537" s="1"/>
      <c r="H33537" s="1"/>
      <c r="I33537" s="1"/>
    </row>
    <row r="33538" spans="2:9">
      <c r="B33538" s="1"/>
      <c r="C33538" s="29"/>
      <c r="D33538" s="27"/>
      <c r="E33538" s="27"/>
      <c r="F33538" s="27"/>
      <c r="G33538" s="1"/>
      <c r="H33538" s="1"/>
      <c r="I33538" s="1"/>
    </row>
    <row r="33539" spans="2:9">
      <c r="B33539" s="1"/>
      <c r="C33539" s="29"/>
      <c r="D33539" s="27"/>
      <c r="E33539" s="27"/>
      <c r="F33539" s="27"/>
      <c r="G33539" s="1"/>
      <c r="H33539" s="1"/>
      <c r="I33539" s="1"/>
    </row>
    <row r="33540" spans="2:9">
      <c r="B33540" s="1"/>
      <c r="C33540" s="29"/>
      <c r="D33540" s="27"/>
      <c r="E33540" s="27"/>
      <c r="F33540" s="27"/>
      <c r="G33540" s="1"/>
      <c r="H33540" s="1"/>
      <c r="I33540" s="1"/>
    </row>
    <row r="33541" spans="2:9">
      <c r="B33541" s="1"/>
      <c r="C33541" s="29"/>
      <c r="D33541" s="27"/>
      <c r="E33541" s="27"/>
      <c r="F33541" s="27"/>
      <c r="G33541" s="1"/>
      <c r="H33541" s="1"/>
      <c r="I33541" s="1"/>
    </row>
    <row r="33542" spans="2:9">
      <c r="B33542" s="1"/>
      <c r="C33542" s="29"/>
      <c r="D33542" s="27"/>
      <c r="E33542" s="27"/>
      <c r="F33542" s="27"/>
      <c r="G33542" s="1"/>
      <c r="H33542" s="1"/>
      <c r="I33542" s="1"/>
    </row>
    <row r="33543" spans="2:9">
      <c r="B33543" s="1"/>
      <c r="C33543" s="29"/>
      <c r="D33543" s="27"/>
      <c r="E33543" s="27"/>
      <c r="F33543" s="27"/>
      <c r="G33543" s="1"/>
      <c r="H33543" s="1"/>
      <c r="I33543" s="1"/>
    </row>
    <row r="33544" spans="2:9">
      <c r="B33544" s="1"/>
      <c r="C33544" s="29"/>
      <c r="D33544" s="27"/>
      <c r="E33544" s="27"/>
      <c r="F33544" s="27"/>
      <c r="G33544" s="1"/>
      <c r="H33544" s="1"/>
      <c r="I33544" s="1"/>
    </row>
    <row r="33545" spans="2:9">
      <c r="B33545" s="1"/>
      <c r="C33545" s="29"/>
      <c r="D33545" s="27"/>
      <c r="E33545" s="27"/>
      <c r="F33545" s="27"/>
      <c r="G33545" s="1"/>
      <c r="H33545" s="1"/>
      <c r="I33545" s="1"/>
    </row>
    <row r="33546" spans="2:9">
      <c r="B33546" s="1"/>
      <c r="C33546" s="29"/>
      <c r="D33546" s="27"/>
      <c r="E33546" s="27"/>
      <c r="F33546" s="27"/>
      <c r="G33546" s="1"/>
      <c r="H33546" s="1"/>
      <c r="I33546" s="1"/>
    </row>
    <row r="33547" spans="2:9">
      <c r="B33547" s="1"/>
      <c r="C33547" s="29"/>
      <c r="D33547" s="27"/>
      <c r="E33547" s="27"/>
      <c r="F33547" s="27"/>
      <c r="G33547" s="1"/>
      <c r="H33547" s="1"/>
      <c r="I33547" s="1"/>
    </row>
    <row r="33548" spans="2:9">
      <c r="B33548" s="1"/>
      <c r="C33548" s="29"/>
      <c r="D33548" s="27"/>
      <c r="E33548" s="27"/>
      <c r="F33548" s="27"/>
      <c r="G33548" s="1"/>
      <c r="H33548" s="1"/>
      <c r="I33548" s="1"/>
    </row>
    <row r="33549" spans="2:9">
      <c r="B33549" s="1"/>
      <c r="C33549" s="29"/>
      <c r="D33549" s="27"/>
      <c r="E33549" s="27"/>
      <c r="F33549" s="27"/>
      <c r="G33549" s="1"/>
      <c r="H33549" s="1"/>
      <c r="I33549" s="1"/>
    </row>
    <row r="33550" spans="2:9">
      <c r="B33550" s="1"/>
      <c r="C33550" s="29"/>
      <c r="D33550" s="27"/>
      <c r="E33550" s="27"/>
      <c r="F33550" s="27"/>
      <c r="G33550" s="1"/>
      <c r="H33550" s="1"/>
      <c r="I33550" s="1"/>
    </row>
    <row r="33551" spans="2:9">
      <c r="B33551" s="1"/>
      <c r="C33551" s="29"/>
      <c r="D33551" s="27"/>
      <c r="E33551" s="27"/>
      <c r="F33551" s="27"/>
      <c r="G33551" s="1"/>
      <c r="H33551" s="1"/>
      <c r="I33551" s="1"/>
    </row>
    <row r="33552" spans="2:9">
      <c r="B33552" s="1"/>
      <c r="C33552" s="29"/>
      <c r="D33552" s="27"/>
      <c r="E33552" s="27"/>
      <c r="F33552" s="27"/>
      <c r="G33552" s="1"/>
      <c r="H33552" s="1"/>
      <c r="I33552" s="1"/>
    </row>
    <row r="33553" spans="2:9">
      <c r="B33553" s="1"/>
      <c r="C33553" s="29"/>
      <c r="D33553" s="27"/>
      <c r="E33553" s="27"/>
      <c r="F33553" s="27"/>
      <c r="G33553" s="1"/>
      <c r="H33553" s="1"/>
      <c r="I33553" s="1"/>
    </row>
    <row r="33554" spans="2:9">
      <c r="B33554" s="1"/>
      <c r="C33554" s="29"/>
      <c r="D33554" s="27"/>
      <c r="E33554" s="27"/>
      <c r="F33554" s="27"/>
      <c r="G33554" s="1"/>
      <c r="H33554" s="1"/>
      <c r="I33554" s="1"/>
    </row>
    <row r="33555" spans="2:9">
      <c r="B33555" s="1"/>
      <c r="C33555" s="29"/>
      <c r="D33555" s="27"/>
      <c r="E33555" s="27"/>
      <c r="F33555" s="27"/>
      <c r="G33555" s="1"/>
      <c r="H33555" s="1"/>
      <c r="I33555" s="1"/>
    </row>
    <row r="33556" spans="2:9">
      <c r="B33556" s="1"/>
      <c r="C33556" s="29"/>
      <c r="D33556" s="27"/>
      <c r="E33556" s="27"/>
      <c r="F33556" s="27"/>
      <c r="G33556" s="1"/>
      <c r="H33556" s="1"/>
      <c r="I33556" s="1"/>
    </row>
    <row r="33557" spans="2:9">
      <c r="B33557" s="1"/>
      <c r="C33557" s="29"/>
      <c r="D33557" s="27"/>
      <c r="E33557" s="27"/>
      <c r="F33557" s="27"/>
      <c r="G33557" s="1"/>
      <c r="H33557" s="1"/>
      <c r="I33557" s="1"/>
    </row>
    <row r="33558" spans="2:9">
      <c r="B33558" s="1"/>
      <c r="C33558" s="29"/>
      <c r="D33558" s="27"/>
      <c r="E33558" s="27"/>
      <c r="F33558" s="27"/>
      <c r="G33558" s="1"/>
      <c r="H33558" s="1"/>
      <c r="I33558" s="1"/>
    </row>
    <row r="33559" spans="2:9">
      <c r="B33559" s="1"/>
      <c r="C33559" s="29"/>
      <c r="D33559" s="27"/>
      <c r="E33559" s="27"/>
      <c r="F33559" s="27"/>
      <c r="G33559" s="1"/>
      <c r="H33559" s="1"/>
      <c r="I33559" s="1"/>
    </row>
    <row r="33560" spans="2:9">
      <c r="B33560" s="1"/>
      <c r="C33560" s="29"/>
      <c r="D33560" s="27"/>
      <c r="E33560" s="27"/>
      <c r="F33560" s="27"/>
      <c r="G33560" s="1"/>
      <c r="H33560" s="1"/>
      <c r="I33560" s="1"/>
    </row>
    <row r="33561" spans="2:9">
      <c r="B33561" s="1"/>
      <c r="C33561" s="29"/>
      <c r="D33561" s="27"/>
      <c r="E33561" s="27"/>
      <c r="F33561" s="27"/>
      <c r="G33561" s="1"/>
      <c r="H33561" s="1"/>
      <c r="I33561" s="1"/>
    </row>
    <row r="33562" spans="2:9">
      <c r="B33562" s="1"/>
      <c r="C33562" s="29"/>
      <c r="D33562" s="27"/>
      <c r="E33562" s="27"/>
      <c r="F33562" s="27"/>
      <c r="G33562" s="1"/>
      <c r="H33562" s="1"/>
      <c r="I33562" s="1"/>
    </row>
    <row r="33563" spans="2:9">
      <c r="B33563" s="1"/>
      <c r="C33563" s="29"/>
      <c r="D33563" s="27"/>
      <c r="E33563" s="27"/>
      <c r="F33563" s="27"/>
      <c r="G33563" s="1"/>
      <c r="H33563" s="1"/>
      <c r="I33563" s="1"/>
    </row>
    <row r="33564" spans="2:9">
      <c r="B33564" s="1"/>
      <c r="C33564" s="29"/>
      <c r="D33564" s="27"/>
      <c r="E33564" s="27"/>
      <c r="F33564" s="27"/>
      <c r="G33564" s="1"/>
      <c r="H33564" s="1"/>
      <c r="I33564" s="1"/>
    </row>
    <row r="33565" spans="2:9">
      <c r="B33565" s="1"/>
      <c r="C33565" s="29"/>
      <c r="D33565" s="27"/>
      <c r="E33565" s="27"/>
      <c r="F33565" s="27"/>
      <c r="G33565" s="1"/>
      <c r="H33565" s="1"/>
      <c r="I33565" s="1"/>
    </row>
    <row r="33566" spans="2:9">
      <c r="B33566" s="1"/>
      <c r="C33566" s="29"/>
      <c r="D33566" s="27"/>
      <c r="E33566" s="27"/>
      <c r="F33566" s="27"/>
      <c r="G33566" s="1"/>
      <c r="H33566" s="1"/>
      <c r="I33566" s="1"/>
    </row>
    <row r="33567" spans="2:9">
      <c r="B33567" s="1"/>
      <c r="C33567" s="29"/>
      <c r="D33567" s="27"/>
      <c r="E33567" s="27"/>
      <c r="F33567" s="27"/>
      <c r="G33567" s="1"/>
      <c r="H33567" s="1"/>
      <c r="I33567" s="1"/>
    </row>
    <row r="33568" spans="2:9">
      <c r="B33568" s="1"/>
      <c r="C33568" s="29"/>
      <c r="D33568" s="27"/>
      <c r="E33568" s="27"/>
      <c r="F33568" s="27"/>
      <c r="G33568" s="1"/>
      <c r="H33568" s="1"/>
      <c r="I33568" s="1"/>
    </row>
    <row r="33569" spans="2:9">
      <c r="B33569" s="1"/>
      <c r="C33569" s="29"/>
      <c r="D33569" s="27"/>
      <c r="E33569" s="27"/>
      <c r="F33569" s="27"/>
      <c r="G33569" s="1"/>
      <c r="H33569" s="1"/>
      <c r="I33569" s="1"/>
    </row>
    <row r="33570" spans="2:9">
      <c r="B33570" s="1"/>
      <c r="C33570" s="29"/>
      <c r="D33570" s="27"/>
      <c r="E33570" s="27"/>
      <c r="F33570" s="27"/>
      <c r="G33570" s="1"/>
      <c r="H33570" s="1"/>
      <c r="I33570" s="1"/>
    </row>
    <row r="33571" spans="2:9">
      <c r="B33571" s="1"/>
      <c r="C33571" s="29"/>
      <c r="D33571" s="27"/>
      <c r="E33571" s="27"/>
      <c r="F33571" s="27"/>
      <c r="G33571" s="1"/>
      <c r="H33571" s="1"/>
      <c r="I33571" s="1"/>
    </row>
    <row r="33572" spans="2:9">
      <c r="B33572" s="1"/>
      <c r="C33572" s="29"/>
      <c r="D33572" s="27"/>
      <c r="E33572" s="27"/>
      <c r="F33572" s="27"/>
      <c r="G33572" s="1"/>
      <c r="H33572" s="1"/>
      <c r="I33572" s="1"/>
    </row>
    <row r="33573" spans="2:9">
      <c r="B33573" s="1"/>
      <c r="C33573" s="29"/>
      <c r="D33573" s="27"/>
      <c r="E33573" s="27"/>
      <c r="F33573" s="27"/>
      <c r="G33573" s="1"/>
      <c r="H33573" s="1"/>
      <c r="I33573" s="1"/>
    </row>
    <row r="33574" spans="2:9">
      <c r="B33574" s="1"/>
      <c r="C33574" s="29"/>
      <c r="D33574" s="27"/>
      <c r="E33574" s="27"/>
      <c r="F33574" s="27"/>
      <c r="G33574" s="1"/>
      <c r="H33574" s="1"/>
      <c r="I33574" s="1"/>
    </row>
    <row r="33575" spans="2:9">
      <c r="B33575" s="1"/>
      <c r="C33575" s="29"/>
      <c r="D33575" s="27"/>
      <c r="E33575" s="27"/>
      <c r="F33575" s="27"/>
      <c r="G33575" s="1"/>
      <c r="H33575" s="1"/>
      <c r="I33575" s="1"/>
    </row>
    <row r="33576" spans="2:9">
      <c r="B33576" s="1"/>
      <c r="C33576" s="29"/>
      <c r="D33576" s="27"/>
      <c r="E33576" s="27"/>
      <c r="F33576" s="27"/>
      <c r="G33576" s="1"/>
      <c r="H33576" s="1"/>
      <c r="I33576" s="1"/>
    </row>
    <row r="33577" spans="2:9">
      <c r="B33577" s="1"/>
      <c r="C33577" s="29"/>
      <c r="D33577" s="27"/>
      <c r="E33577" s="27"/>
      <c r="F33577" s="27"/>
      <c r="G33577" s="1"/>
      <c r="H33577" s="1"/>
      <c r="I33577" s="1"/>
    </row>
    <row r="33578" spans="2:9">
      <c r="B33578" s="1"/>
      <c r="C33578" s="29"/>
      <c r="D33578" s="27"/>
      <c r="E33578" s="27"/>
      <c r="F33578" s="27"/>
      <c r="G33578" s="1"/>
      <c r="H33578" s="1"/>
      <c r="I33578" s="1"/>
    </row>
    <row r="33579" spans="2:9">
      <c r="B33579" s="1"/>
      <c r="C33579" s="29"/>
      <c r="D33579" s="27"/>
      <c r="E33579" s="27"/>
      <c r="F33579" s="27"/>
      <c r="G33579" s="1"/>
      <c r="H33579" s="1"/>
      <c r="I33579" s="1"/>
    </row>
    <row r="33580" spans="2:9">
      <c r="B33580" s="1"/>
      <c r="C33580" s="29"/>
      <c r="D33580" s="27"/>
      <c r="E33580" s="27"/>
      <c r="F33580" s="27"/>
      <c r="G33580" s="1"/>
      <c r="H33580" s="1"/>
      <c r="I33580" s="1"/>
    </row>
    <row r="33581" spans="2:9">
      <c r="B33581" s="1"/>
      <c r="C33581" s="29"/>
      <c r="D33581" s="27"/>
      <c r="E33581" s="27"/>
      <c r="F33581" s="27"/>
      <c r="G33581" s="1"/>
      <c r="H33581" s="1"/>
      <c r="I33581" s="1"/>
    </row>
    <row r="33582" spans="2:9">
      <c r="B33582" s="1"/>
      <c r="C33582" s="29"/>
      <c r="D33582" s="27"/>
      <c r="E33582" s="27"/>
      <c r="F33582" s="27"/>
      <c r="G33582" s="1"/>
      <c r="H33582" s="1"/>
      <c r="I33582" s="1"/>
    </row>
    <row r="33583" spans="2:9">
      <c r="B33583" s="1"/>
      <c r="C33583" s="29"/>
      <c r="D33583" s="27"/>
      <c r="E33583" s="27"/>
      <c r="F33583" s="27"/>
      <c r="G33583" s="1"/>
      <c r="H33583" s="1"/>
      <c r="I33583" s="1"/>
    </row>
    <row r="33584" spans="2:9">
      <c r="B33584" s="1"/>
      <c r="C33584" s="29"/>
      <c r="D33584" s="27"/>
      <c r="E33584" s="27"/>
      <c r="F33584" s="27"/>
      <c r="G33584" s="1"/>
      <c r="H33584" s="1"/>
      <c r="I33584" s="1"/>
    </row>
    <row r="33585" spans="2:9">
      <c r="B33585" s="1"/>
      <c r="C33585" s="29"/>
      <c r="D33585" s="27"/>
      <c r="E33585" s="27"/>
      <c r="F33585" s="27"/>
      <c r="G33585" s="1"/>
      <c r="H33585" s="1"/>
      <c r="I33585" s="1"/>
    </row>
    <row r="33586" spans="2:9">
      <c r="B33586" s="1"/>
      <c r="C33586" s="29"/>
      <c r="D33586" s="27"/>
      <c r="E33586" s="27"/>
      <c r="F33586" s="27"/>
      <c r="G33586" s="1"/>
      <c r="H33586" s="1"/>
      <c r="I33586" s="1"/>
    </row>
    <row r="33587" spans="2:9">
      <c r="B33587" s="1"/>
      <c r="C33587" s="29"/>
      <c r="D33587" s="27"/>
      <c r="E33587" s="27"/>
      <c r="F33587" s="27"/>
      <c r="G33587" s="1"/>
      <c r="H33587" s="1"/>
      <c r="I33587" s="1"/>
    </row>
    <row r="33588" spans="2:9">
      <c r="B33588" s="1"/>
      <c r="C33588" s="29"/>
      <c r="D33588" s="27"/>
      <c r="E33588" s="27"/>
      <c r="F33588" s="27"/>
      <c r="G33588" s="1"/>
      <c r="H33588" s="1"/>
      <c r="I33588" s="1"/>
    </row>
    <row r="33589" spans="2:9">
      <c r="B33589" s="1"/>
      <c r="C33589" s="29"/>
      <c r="D33589" s="27"/>
      <c r="E33589" s="27"/>
      <c r="F33589" s="27"/>
      <c r="G33589" s="1"/>
      <c r="H33589" s="1"/>
      <c r="I33589" s="1"/>
    </row>
    <row r="33590" spans="2:9">
      <c r="B33590" s="1"/>
      <c r="C33590" s="29"/>
      <c r="D33590" s="27"/>
      <c r="E33590" s="27"/>
      <c r="F33590" s="27"/>
      <c r="G33590" s="1"/>
      <c r="H33590" s="1"/>
      <c r="I33590" s="1"/>
    </row>
    <row r="33591" spans="2:9">
      <c r="B33591" s="1"/>
      <c r="C33591" s="29"/>
      <c r="D33591" s="27"/>
      <c r="E33591" s="27"/>
      <c r="F33591" s="27"/>
      <c r="G33591" s="1"/>
      <c r="H33591" s="1"/>
      <c r="I33591" s="1"/>
    </row>
    <row r="33592" spans="2:9">
      <c r="B33592" s="1"/>
      <c r="C33592" s="29"/>
      <c r="D33592" s="27"/>
      <c r="E33592" s="27"/>
      <c r="F33592" s="27"/>
      <c r="G33592" s="1"/>
      <c r="H33592" s="1"/>
      <c r="I33592" s="1"/>
    </row>
    <row r="33593" spans="2:9">
      <c r="B33593" s="1"/>
      <c r="C33593" s="29"/>
      <c r="D33593" s="27"/>
      <c r="E33593" s="27"/>
      <c r="F33593" s="27"/>
      <c r="G33593" s="1"/>
      <c r="H33593" s="1"/>
      <c r="I33593" s="1"/>
    </row>
    <row r="33594" spans="2:9">
      <c r="B33594" s="1"/>
      <c r="C33594" s="29"/>
      <c r="D33594" s="27"/>
      <c r="E33594" s="27"/>
      <c r="F33594" s="27"/>
      <c r="G33594" s="1"/>
      <c r="H33594" s="1"/>
      <c r="I33594" s="1"/>
    </row>
    <row r="33595" spans="2:9">
      <c r="B33595" s="1"/>
      <c r="C33595" s="29"/>
      <c r="D33595" s="27"/>
      <c r="E33595" s="27"/>
      <c r="F33595" s="27"/>
      <c r="G33595" s="1"/>
      <c r="H33595" s="1"/>
      <c r="I33595" s="1"/>
    </row>
    <row r="33596" spans="2:9">
      <c r="B33596" s="1"/>
      <c r="C33596" s="29"/>
      <c r="D33596" s="27"/>
      <c r="E33596" s="27"/>
      <c r="F33596" s="27"/>
      <c r="G33596" s="1"/>
      <c r="H33596" s="1"/>
      <c r="I33596" s="1"/>
    </row>
    <row r="33597" spans="2:9">
      <c r="B33597" s="1"/>
      <c r="C33597" s="29"/>
      <c r="D33597" s="27"/>
      <c r="E33597" s="27"/>
      <c r="F33597" s="27"/>
      <c r="G33597" s="1"/>
      <c r="H33597" s="1"/>
      <c r="I33597" s="1"/>
    </row>
    <row r="33598" spans="2:9">
      <c r="B33598" s="1"/>
      <c r="C33598" s="29"/>
      <c r="D33598" s="27"/>
      <c r="E33598" s="27"/>
      <c r="F33598" s="27"/>
      <c r="G33598" s="1"/>
      <c r="H33598" s="1"/>
      <c r="I33598" s="1"/>
    </row>
    <row r="33599" spans="2:9">
      <c r="B33599" s="1"/>
      <c r="C33599" s="29"/>
      <c r="D33599" s="27"/>
      <c r="E33599" s="27"/>
      <c r="F33599" s="27"/>
      <c r="G33599" s="1"/>
      <c r="H33599" s="1"/>
      <c r="I33599" s="1"/>
    </row>
    <row r="33600" spans="2:9">
      <c r="B33600" s="1"/>
      <c r="C33600" s="29"/>
      <c r="D33600" s="27"/>
      <c r="E33600" s="27"/>
      <c r="F33600" s="27"/>
      <c r="G33600" s="1"/>
      <c r="H33600" s="1"/>
      <c r="I33600" s="1"/>
    </row>
    <row r="33601" spans="2:9">
      <c r="B33601" s="1"/>
      <c r="C33601" s="29"/>
      <c r="D33601" s="27"/>
      <c r="E33601" s="27"/>
      <c r="F33601" s="27"/>
      <c r="G33601" s="1"/>
      <c r="H33601" s="1"/>
      <c r="I33601" s="1"/>
    </row>
    <row r="33602" spans="2:9">
      <c r="B33602" s="1"/>
      <c r="C33602" s="29"/>
      <c r="D33602" s="27"/>
      <c r="E33602" s="27"/>
      <c r="F33602" s="27"/>
      <c r="G33602" s="1"/>
      <c r="H33602" s="1"/>
      <c r="I33602" s="1"/>
    </row>
    <row r="33603" spans="2:9">
      <c r="B33603" s="1"/>
      <c r="C33603" s="29"/>
      <c r="D33603" s="27"/>
      <c r="E33603" s="27"/>
      <c r="F33603" s="27"/>
      <c r="G33603" s="1"/>
      <c r="H33603" s="1"/>
      <c r="I33603" s="1"/>
    </row>
    <row r="33604" spans="2:9">
      <c r="B33604" s="1"/>
      <c r="C33604" s="29"/>
      <c r="D33604" s="27"/>
      <c r="E33604" s="27"/>
      <c r="F33604" s="27"/>
      <c r="G33604" s="1"/>
      <c r="H33604" s="1"/>
      <c r="I33604" s="1"/>
    </row>
    <row r="33605" spans="2:9">
      <c r="B33605" s="1"/>
      <c r="C33605" s="29"/>
      <c r="D33605" s="27"/>
      <c r="E33605" s="27"/>
      <c r="F33605" s="27"/>
      <c r="G33605" s="1"/>
      <c r="H33605" s="1"/>
      <c r="I33605" s="1"/>
    </row>
    <row r="33606" spans="2:9">
      <c r="B33606" s="1"/>
      <c r="C33606" s="29"/>
      <c r="D33606" s="27"/>
      <c r="E33606" s="27"/>
      <c r="F33606" s="27"/>
      <c r="G33606" s="1"/>
      <c r="H33606" s="1"/>
      <c r="I33606" s="1"/>
    </row>
    <row r="33607" spans="2:9">
      <c r="B33607" s="1"/>
      <c r="C33607" s="29"/>
      <c r="D33607" s="27"/>
      <c r="E33607" s="27"/>
      <c r="F33607" s="27"/>
      <c r="G33607" s="1"/>
      <c r="H33607" s="1"/>
      <c r="I33607" s="1"/>
    </row>
    <row r="33608" spans="2:9">
      <c r="B33608" s="1"/>
      <c r="C33608" s="29"/>
      <c r="D33608" s="27"/>
      <c r="E33608" s="27"/>
      <c r="F33608" s="27"/>
      <c r="G33608" s="1"/>
      <c r="H33608" s="1"/>
      <c r="I33608" s="1"/>
    </row>
    <row r="33609" spans="2:9">
      <c r="B33609" s="1"/>
      <c r="C33609" s="29"/>
      <c r="D33609" s="27"/>
      <c r="E33609" s="27"/>
      <c r="F33609" s="27"/>
      <c r="G33609" s="1"/>
      <c r="H33609" s="1"/>
      <c r="I33609" s="1"/>
    </row>
    <row r="33610" spans="2:9">
      <c r="B33610" s="1"/>
      <c r="C33610" s="29"/>
      <c r="D33610" s="27"/>
      <c r="E33610" s="27"/>
      <c r="F33610" s="27"/>
      <c r="G33610" s="1"/>
      <c r="H33610" s="1"/>
      <c r="I33610" s="1"/>
    </row>
    <row r="33611" spans="2:9">
      <c r="B33611" s="1"/>
      <c r="C33611" s="29"/>
      <c r="D33611" s="27"/>
      <c r="E33611" s="27"/>
      <c r="F33611" s="27"/>
      <c r="G33611" s="1"/>
      <c r="H33611" s="1"/>
      <c r="I33611" s="1"/>
    </row>
    <row r="33612" spans="2:9">
      <c r="B33612" s="1"/>
      <c r="C33612" s="29"/>
      <c r="D33612" s="27"/>
      <c r="E33612" s="27"/>
      <c r="F33612" s="27"/>
      <c r="G33612" s="1"/>
      <c r="H33612" s="1"/>
      <c r="I33612" s="1"/>
    </row>
    <row r="33613" spans="2:9">
      <c r="B33613" s="1"/>
      <c r="C33613" s="29"/>
      <c r="D33613" s="27"/>
      <c r="E33613" s="27"/>
      <c r="F33613" s="27"/>
      <c r="G33613" s="1"/>
      <c r="H33613" s="1"/>
      <c r="I33613" s="1"/>
    </row>
    <row r="33614" spans="2:9">
      <c r="B33614" s="1"/>
      <c r="C33614" s="29"/>
      <c r="D33614" s="27"/>
      <c r="E33614" s="27"/>
      <c r="F33614" s="27"/>
      <c r="G33614" s="1"/>
      <c r="H33614" s="1"/>
      <c r="I33614" s="1"/>
    </row>
    <row r="33615" spans="2:9">
      <c r="B33615" s="1"/>
      <c r="C33615" s="29"/>
      <c r="D33615" s="27"/>
      <c r="E33615" s="27"/>
      <c r="F33615" s="27"/>
      <c r="G33615" s="1"/>
      <c r="H33615" s="1"/>
      <c r="I33615" s="1"/>
    </row>
    <row r="33616" spans="2:9">
      <c r="B33616" s="1"/>
      <c r="C33616" s="29"/>
      <c r="D33616" s="27"/>
      <c r="E33616" s="27"/>
      <c r="F33616" s="27"/>
      <c r="G33616" s="1"/>
      <c r="H33616" s="1"/>
      <c r="I33616" s="1"/>
    </row>
    <row r="33617" spans="2:9">
      <c r="B33617" s="1"/>
      <c r="C33617" s="29"/>
      <c r="D33617" s="27"/>
      <c r="E33617" s="27"/>
      <c r="F33617" s="27"/>
      <c r="G33617" s="1"/>
      <c r="H33617" s="1"/>
      <c r="I33617" s="1"/>
    </row>
    <row r="33618" spans="2:9">
      <c r="B33618" s="1"/>
      <c r="C33618" s="29"/>
      <c r="D33618" s="27"/>
      <c r="E33618" s="27"/>
      <c r="F33618" s="27"/>
      <c r="G33618" s="1"/>
      <c r="H33618" s="1"/>
      <c r="I33618" s="1"/>
    </row>
    <row r="33619" spans="2:9">
      <c r="B33619" s="1"/>
      <c r="C33619" s="29"/>
      <c r="D33619" s="27"/>
      <c r="E33619" s="27"/>
      <c r="F33619" s="27"/>
      <c r="G33619" s="1"/>
      <c r="H33619" s="1"/>
      <c r="I33619" s="1"/>
    </row>
    <row r="33620" spans="2:9">
      <c r="B33620" s="1"/>
      <c r="C33620" s="29"/>
      <c r="D33620" s="27"/>
      <c r="E33620" s="27"/>
      <c r="F33620" s="27"/>
      <c r="G33620" s="1"/>
      <c r="H33620" s="1"/>
      <c r="I33620" s="1"/>
    </row>
    <row r="33621" spans="2:9">
      <c r="B33621" s="1"/>
      <c r="C33621" s="29"/>
      <c r="D33621" s="27"/>
      <c r="E33621" s="27"/>
      <c r="F33621" s="27"/>
      <c r="G33621" s="1"/>
      <c r="H33621" s="1"/>
      <c r="I33621" s="1"/>
    </row>
    <row r="33622" spans="2:9">
      <c r="B33622" s="1"/>
      <c r="C33622" s="29"/>
      <c r="D33622" s="27"/>
      <c r="E33622" s="27"/>
      <c r="F33622" s="27"/>
      <c r="G33622" s="1"/>
      <c r="H33622" s="1"/>
      <c r="I33622" s="1"/>
    </row>
    <row r="33623" spans="2:9">
      <c r="B33623" s="1"/>
      <c r="C33623" s="29"/>
      <c r="D33623" s="27"/>
      <c r="E33623" s="27"/>
      <c r="F33623" s="27"/>
      <c r="G33623" s="1"/>
      <c r="H33623" s="1"/>
      <c r="I33623" s="1"/>
    </row>
    <row r="33624" spans="2:9">
      <c r="B33624" s="1"/>
      <c r="C33624" s="29"/>
      <c r="D33624" s="27"/>
      <c r="E33624" s="27"/>
      <c r="F33624" s="27"/>
      <c r="G33624" s="1"/>
      <c r="H33624" s="1"/>
      <c r="I33624" s="1"/>
    </row>
    <row r="33625" spans="2:9">
      <c r="B33625" s="1"/>
      <c r="C33625" s="29"/>
      <c r="D33625" s="27"/>
      <c r="E33625" s="27"/>
      <c r="F33625" s="27"/>
      <c r="G33625" s="1"/>
      <c r="H33625" s="1"/>
      <c r="I33625" s="1"/>
    </row>
    <row r="33626" spans="2:9">
      <c r="B33626" s="1"/>
      <c r="C33626" s="29"/>
      <c r="D33626" s="27"/>
      <c r="E33626" s="27"/>
      <c r="F33626" s="27"/>
      <c r="G33626" s="1"/>
      <c r="H33626" s="1"/>
      <c r="I33626" s="1"/>
    </row>
    <row r="33627" spans="2:9">
      <c r="B33627" s="1"/>
      <c r="C33627" s="29"/>
      <c r="D33627" s="27"/>
      <c r="E33627" s="27"/>
      <c r="F33627" s="27"/>
      <c r="G33627" s="1"/>
      <c r="H33627" s="1"/>
      <c r="I33627" s="1"/>
    </row>
    <row r="33628" spans="2:9">
      <c r="B33628" s="1"/>
      <c r="C33628" s="29"/>
      <c r="D33628" s="27"/>
      <c r="E33628" s="27"/>
      <c r="F33628" s="27"/>
      <c r="G33628" s="1"/>
      <c r="H33628" s="1"/>
      <c r="I33628" s="1"/>
    </row>
    <row r="33629" spans="2:9">
      <c r="B33629" s="1"/>
      <c r="C33629" s="29"/>
      <c r="D33629" s="27"/>
      <c r="E33629" s="27"/>
      <c r="F33629" s="27"/>
      <c r="G33629" s="1"/>
      <c r="H33629" s="1"/>
      <c r="I33629" s="1"/>
    </row>
    <row r="33630" spans="2:9">
      <c r="B33630" s="1"/>
      <c r="C33630" s="29"/>
      <c r="D33630" s="27"/>
      <c r="E33630" s="27"/>
      <c r="F33630" s="27"/>
      <c r="G33630" s="1"/>
      <c r="H33630" s="1"/>
      <c r="I33630" s="1"/>
    </row>
    <row r="33631" spans="2:9">
      <c r="B33631" s="1"/>
      <c r="C33631" s="29"/>
      <c r="D33631" s="27"/>
      <c r="E33631" s="27"/>
      <c r="F33631" s="27"/>
      <c r="G33631" s="1"/>
      <c r="H33631" s="1"/>
      <c r="I33631" s="1"/>
    </row>
    <row r="33632" spans="2:9">
      <c r="B33632" s="1"/>
      <c r="C33632" s="29"/>
      <c r="D33632" s="27"/>
      <c r="E33632" s="27"/>
      <c r="F33632" s="27"/>
      <c r="G33632" s="1"/>
      <c r="H33632" s="1"/>
      <c r="I33632" s="1"/>
    </row>
    <row r="33633" spans="2:9">
      <c r="B33633" s="1"/>
      <c r="C33633" s="29"/>
      <c r="D33633" s="27"/>
      <c r="E33633" s="27"/>
      <c r="F33633" s="27"/>
      <c r="G33633" s="1"/>
      <c r="H33633" s="1"/>
      <c r="I33633" s="1"/>
    </row>
    <row r="33634" spans="2:9">
      <c r="B33634" s="1"/>
      <c r="C33634" s="29"/>
      <c r="D33634" s="27"/>
      <c r="E33634" s="27"/>
      <c r="F33634" s="27"/>
      <c r="G33634" s="1"/>
      <c r="H33634" s="1"/>
      <c r="I33634" s="1"/>
    </row>
    <row r="33635" spans="2:9">
      <c r="B33635" s="1"/>
      <c r="C33635" s="29"/>
      <c r="D33635" s="27"/>
      <c r="E33635" s="27"/>
      <c r="F33635" s="27"/>
      <c r="G33635" s="1"/>
      <c r="H33635" s="1"/>
      <c r="I33635" s="1"/>
    </row>
    <row r="33636" spans="2:9">
      <c r="B33636" s="1"/>
      <c r="C33636" s="29"/>
      <c r="D33636" s="27"/>
      <c r="E33636" s="27"/>
      <c r="F33636" s="27"/>
      <c r="G33636" s="1"/>
      <c r="H33636" s="1"/>
      <c r="I33636" s="1"/>
    </row>
    <row r="33637" spans="2:9">
      <c r="B33637" s="1"/>
      <c r="C33637" s="29"/>
      <c r="D33637" s="27"/>
      <c r="E33637" s="27"/>
      <c r="F33637" s="27"/>
      <c r="G33637" s="1"/>
      <c r="H33637" s="1"/>
      <c r="I33637" s="1"/>
    </row>
    <row r="33638" spans="2:9">
      <c r="B33638" s="1"/>
      <c r="C33638" s="29"/>
      <c r="D33638" s="27"/>
      <c r="E33638" s="27"/>
      <c r="F33638" s="27"/>
      <c r="G33638" s="1"/>
      <c r="H33638" s="1"/>
      <c r="I33638" s="1"/>
    </row>
    <row r="33639" spans="2:9">
      <c r="B33639" s="1"/>
      <c r="C33639" s="29"/>
      <c r="D33639" s="27"/>
      <c r="E33639" s="27"/>
      <c r="F33639" s="27"/>
      <c r="G33639" s="1"/>
      <c r="H33639" s="1"/>
      <c r="I33639" s="1"/>
    </row>
    <row r="33640" spans="2:9">
      <c r="B33640" s="1"/>
      <c r="C33640" s="29"/>
      <c r="D33640" s="27"/>
      <c r="E33640" s="27"/>
      <c r="F33640" s="27"/>
      <c r="G33640" s="1"/>
      <c r="H33640" s="1"/>
      <c r="I33640" s="1"/>
    </row>
    <row r="33641" spans="2:9">
      <c r="B33641" s="1"/>
      <c r="C33641" s="29"/>
      <c r="D33641" s="27"/>
      <c r="E33641" s="27"/>
      <c r="F33641" s="27"/>
      <c r="G33641" s="1"/>
      <c r="H33641" s="1"/>
      <c r="I33641" s="1"/>
    </row>
    <row r="33642" spans="2:9">
      <c r="B33642" s="1"/>
      <c r="C33642" s="29"/>
      <c r="D33642" s="27"/>
      <c r="E33642" s="27"/>
      <c r="F33642" s="27"/>
      <c r="G33642" s="1"/>
      <c r="H33642" s="1"/>
      <c r="I33642" s="1"/>
    </row>
    <row r="33643" spans="2:9">
      <c r="B33643" s="1"/>
      <c r="C33643" s="29"/>
      <c r="D33643" s="27"/>
      <c r="E33643" s="27"/>
      <c r="F33643" s="27"/>
      <c r="G33643" s="1"/>
      <c r="H33643" s="1"/>
      <c r="I33643" s="1"/>
    </row>
    <row r="33644" spans="2:9">
      <c r="B33644" s="1"/>
      <c r="C33644" s="29"/>
      <c r="D33644" s="27"/>
      <c r="E33644" s="27"/>
      <c r="F33644" s="27"/>
      <c r="G33644" s="1"/>
      <c r="H33644" s="1"/>
      <c r="I33644" s="1"/>
    </row>
    <row r="33645" spans="2:9">
      <c r="B33645" s="1"/>
      <c r="C33645" s="29"/>
      <c r="D33645" s="27"/>
      <c r="E33645" s="27"/>
      <c r="F33645" s="27"/>
      <c r="G33645" s="1"/>
      <c r="H33645" s="1"/>
      <c r="I33645" s="1"/>
    </row>
    <row r="33646" spans="2:9">
      <c r="B33646" s="1"/>
      <c r="C33646" s="29"/>
      <c r="D33646" s="27"/>
      <c r="E33646" s="27"/>
      <c r="F33646" s="27"/>
      <c r="G33646" s="1"/>
      <c r="H33646" s="1"/>
      <c r="I33646" s="1"/>
    </row>
    <row r="33647" spans="2:9">
      <c r="B33647" s="1"/>
      <c r="C33647" s="29"/>
      <c r="D33647" s="27"/>
      <c r="E33647" s="27"/>
      <c r="F33647" s="27"/>
      <c r="G33647" s="1"/>
      <c r="H33647" s="1"/>
      <c r="I33647" s="1"/>
    </row>
    <row r="33648" spans="2:9">
      <c r="B33648" s="1"/>
      <c r="C33648" s="29"/>
      <c r="D33648" s="27"/>
      <c r="E33648" s="27"/>
      <c r="F33648" s="27"/>
      <c r="G33648" s="1"/>
      <c r="H33648" s="1"/>
      <c r="I33648" s="1"/>
    </row>
    <row r="33649" spans="2:9">
      <c r="B33649" s="1"/>
      <c r="C33649" s="29"/>
      <c r="D33649" s="27"/>
      <c r="E33649" s="27"/>
      <c r="F33649" s="27"/>
      <c r="G33649" s="1"/>
      <c r="H33649" s="1"/>
      <c r="I33649" s="1"/>
    </row>
    <row r="33650" spans="2:9">
      <c r="B33650" s="1"/>
      <c r="C33650" s="29"/>
      <c r="D33650" s="27"/>
      <c r="E33650" s="27"/>
      <c r="F33650" s="27"/>
      <c r="G33650" s="1"/>
      <c r="H33650" s="1"/>
      <c r="I33650" s="1"/>
    </row>
    <row r="33651" spans="2:9">
      <c r="B33651" s="1"/>
      <c r="C33651" s="29"/>
      <c r="D33651" s="27"/>
      <c r="E33651" s="27"/>
      <c r="F33651" s="27"/>
      <c r="G33651" s="1"/>
      <c r="H33651" s="1"/>
      <c r="I33651" s="1"/>
    </row>
    <row r="33652" spans="2:9">
      <c r="B33652" s="1"/>
      <c r="C33652" s="29"/>
      <c r="D33652" s="27"/>
      <c r="E33652" s="27"/>
      <c r="F33652" s="27"/>
      <c r="G33652" s="1"/>
      <c r="H33652" s="1"/>
      <c r="I33652" s="1"/>
    </row>
    <row r="33653" spans="2:9">
      <c r="B33653" s="1"/>
      <c r="C33653" s="29"/>
      <c r="D33653" s="27"/>
      <c r="E33653" s="27"/>
      <c r="F33653" s="27"/>
      <c r="G33653" s="1"/>
      <c r="H33653" s="1"/>
      <c r="I33653" s="1"/>
    </row>
    <row r="33654" spans="2:9">
      <c r="B33654" s="1"/>
      <c r="C33654" s="29"/>
      <c r="D33654" s="27"/>
      <c r="E33654" s="27"/>
      <c r="F33654" s="27"/>
      <c r="G33654" s="1"/>
      <c r="H33654" s="1"/>
      <c r="I33654" s="1"/>
    </row>
    <row r="33655" spans="2:9">
      <c r="B33655" s="1"/>
      <c r="C33655" s="29"/>
      <c r="D33655" s="27"/>
      <c r="E33655" s="27"/>
      <c r="F33655" s="27"/>
      <c r="G33655" s="1"/>
      <c r="H33655" s="1"/>
      <c r="I33655" s="1"/>
    </row>
    <row r="33656" spans="2:9">
      <c r="B33656" s="1"/>
      <c r="C33656" s="29"/>
      <c r="D33656" s="27"/>
      <c r="E33656" s="27"/>
      <c r="F33656" s="27"/>
      <c r="G33656" s="1"/>
      <c r="H33656" s="1"/>
      <c r="I33656" s="1"/>
    </row>
    <row r="33657" spans="2:9">
      <c r="B33657" s="1"/>
      <c r="C33657" s="29"/>
      <c r="D33657" s="27"/>
      <c r="E33657" s="27"/>
      <c r="F33657" s="27"/>
      <c r="G33657" s="1"/>
      <c r="H33657" s="1"/>
      <c r="I33657" s="1"/>
    </row>
    <row r="33658" spans="2:9">
      <c r="B33658" s="1"/>
      <c r="C33658" s="29"/>
      <c r="D33658" s="27"/>
      <c r="E33658" s="27"/>
      <c r="F33658" s="27"/>
      <c r="G33658" s="1"/>
      <c r="H33658" s="1"/>
      <c r="I33658" s="1"/>
    </row>
    <row r="33659" spans="2:9">
      <c r="B33659" s="1"/>
      <c r="C33659" s="29"/>
      <c r="D33659" s="27"/>
      <c r="E33659" s="27"/>
      <c r="F33659" s="27"/>
      <c r="G33659" s="1"/>
      <c r="H33659" s="1"/>
      <c r="I33659" s="1"/>
    </row>
    <row r="33660" spans="2:9">
      <c r="B33660" s="1"/>
      <c r="C33660" s="29"/>
      <c r="D33660" s="27"/>
      <c r="E33660" s="27"/>
      <c r="F33660" s="27"/>
      <c r="G33660" s="1"/>
      <c r="H33660" s="1"/>
      <c r="I33660" s="1"/>
    </row>
    <row r="33661" spans="2:9">
      <c r="B33661" s="1"/>
      <c r="C33661" s="29"/>
      <c r="D33661" s="27"/>
      <c r="E33661" s="27"/>
      <c r="F33661" s="27"/>
      <c r="G33661" s="1"/>
      <c r="H33661" s="1"/>
      <c r="I33661" s="1"/>
    </row>
    <row r="33662" spans="2:9">
      <c r="B33662" s="1"/>
      <c r="C33662" s="29"/>
      <c r="D33662" s="27"/>
      <c r="E33662" s="27"/>
      <c r="F33662" s="27"/>
      <c r="G33662" s="1"/>
      <c r="H33662" s="1"/>
      <c r="I33662" s="1"/>
    </row>
    <row r="33663" spans="2:9">
      <c r="B33663" s="1"/>
      <c r="C33663" s="29"/>
      <c r="D33663" s="27"/>
      <c r="E33663" s="27"/>
      <c r="F33663" s="27"/>
      <c r="G33663" s="1"/>
      <c r="H33663" s="1"/>
      <c r="I33663" s="1"/>
    </row>
    <row r="33664" spans="2:9">
      <c r="B33664" s="1"/>
      <c r="C33664" s="29"/>
      <c r="D33664" s="27"/>
      <c r="E33664" s="27"/>
      <c r="F33664" s="27"/>
      <c r="G33664" s="1"/>
      <c r="H33664" s="1"/>
      <c r="I33664" s="1"/>
    </row>
    <row r="33665" spans="2:9">
      <c r="B33665" s="1"/>
      <c r="C33665" s="29"/>
      <c r="D33665" s="27"/>
      <c r="E33665" s="27"/>
      <c r="F33665" s="27"/>
      <c r="G33665" s="1"/>
      <c r="H33665" s="1"/>
      <c r="I33665" s="1"/>
    </row>
    <row r="33666" spans="2:9">
      <c r="B33666" s="1"/>
      <c r="C33666" s="29"/>
      <c r="D33666" s="27"/>
      <c r="E33666" s="27"/>
      <c r="F33666" s="27"/>
      <c r="G33666" s="1"/>
      <c r="H33666" s="1"/>
      <c r="I33666" s="1"/>
    </row>
    <row r="33667" spans="2:9">
      <c r="B33667" s="1"/>
      <c r="C33667" s="29"/>
      <c r="D33667" s="27"/>
      <c r="E33667" s="27"/>
      <c r="F33667" s="27"/>
      <c r="G33667" s="1"/>
      <c r="H33667" s="1"/>
      <c r="I33667" s="1"/>
    </row>
    <row r="33668" spans="2:9">
      <c r="B33668" s="1"/>
      <c r="C33668" s="29"/>
      <c r="D33668" s="27"/>
      <c r="E33668" s="27"/>
      <c r="F33668" s="27"/>
      <c r="G33668" s="1"/>
      <c r="H33668" s="1"/>
      <c r="I33668" s="1"/>
    </row>
    <row r="33669" spans="2:9">
      <c r="B33669" s="1"/>
      <c r="C33669" s="29"/>
      <c r="D33669" s="27"/>
      <c r="E33669" s="27"/>
      <c r="F33669" s="27"/>
      <c r="G33669" s="1"/>
      <c r="H33669" s="1"/>
      <c r="I33669" s="1"/>
    </row>
    <row r="33670" spans="2:9">
      <c r="B33670" s="1"/>
      <c r="C33670" s="29"/>
      <c r="D33670" s="27"/>
      <c r="E33670" s="27"/>
      <c r="F33670" s="27"/>
      <c r="G33670" s="1"/>
      <c r="H33670" s="1"/>
      <c r="I33670" s="1"/>
    </row>
    <row r="33671" spans="2:9">
      <c r="B33671" s="1"/>
      <c r="C33671" s="29"/>
      <c r="D33671" s="27"/>
      <c r="E33671" s="27"/>
      <c r="F33671" s="27"/>
      <c r="G33671" s="1"/>
      <c r="H33671" s="1"/>
      <c r="I33671" s="1"/>
    </row>
    <row r="33672" spans="2:9">
      <c r="B33672" s="1"/>
      <c r="C33672" s="29"/>
      <c r="D33672" s="27"/>
      <c r="E33672" s="27"/>
      <c r="F33672" s="27"/>
      <c r="G33672" s="1"/>
      <c r="H33672" s="1"/>
      <c r="I33672" s="1"/>
    </row>
    <row r="33673" spans="2:9">
      <c r="B33673" s="1"/>
      <c r="C33673" s="29"/>
      <c r="D33673" s="27"/>
      <c r="E33673" s="27"/>
      <c r="F33673" s="27"/>
      <c r="G33673" s="1"/>
      <c r="H33673" s="1"/>
      <c r="I33673" s="1"/>
    </row>
    <row r="33674" spans="2:9">
      <c r="B33674" s="1"/>
      <c r="C33674" s="29"/>
      <c r="D33674" s="27"/>
      <c r="E33674" s="27"/>
      <c r="F33674" s="27"/>
      <c r="G33674" s="1"/>
      <c r="H33674" s="1"/>
      <c r="I33674" s="1"/>
    </row>
    <row r="33675" spans="2:9">
      <c r="B33675" s="1"/>
      <c r="C33675" s="29"/>
      <c r="D33675" s="27"/>
      <c r="E33675" s="27"/>
      <c r="F33675" s="27"/>
      <c r="G33675" s="1"/>
      <c r="H33675" s="1"/>
      <c r="I33675" s="1"/>
    </row>
    <row r="33676" spans="2:9">
      <c r="B33676" s="1"/>
      <c r="C33676" s="29"/>
      <c r="D33676" s="27"/>
      <c r="E33676" s="27"/>
      <c r="F33676" s="27"/>
      <c r="G33676" s="1"/>
      <c r="H33676" s="1"/>
      <c r="I33676" s="1"/>
    </row>
    <row r="33677" spans="2:9">
      <c r="B33677" s="1"/>
      <c r="C33677" s="29"/>
      <c r="D33677" s="27"/>
      <c r="E33677" s="27"/>
      <c r="F33677" s="27"/>
      <c r="G33677" s="1"/>
      <c r="H33677" s="1"/>
      <c r="I33677" s="1"/>
    </row>
    <row r="33678" spans="2:9">
      <c r="B33678" s="1"/>
      <c r="C33678" s="29"/>
      <c r="D33678" s="27"/>
      <c r="E33678" s="27"/>
      <c r="F33678" s="27"/>
      <c r="G33678" s="1"/>
      <c r="H33678" s="1"/>
      <c r="I33678" s="1"/>
    </row>
    <row r="33679" spans="2:9">
      <c r="B33679" s="1"/>
      <c r="C33679" s="29"/>
      <c r="D33679" s="27"/>
      <c r="E33679" s="27"/>
      <c r="F33679" s="27"/>
      <c r="G33679" s="1"/>
      <c r="H33679" s="1"/>
      <c r="I33679" s="1"/>
    </row>
    <row r="33680" spans="2:9">
      <c r="B33680" s="1"/>
      <c r="C33680" s="29"/>
      <c r="D33680" s="27"/>
      <c r="E33680" s="27"/>
      <c r="F33680" s="27"/>
      <c r="G33680" s="1"/>
      <c r="H33680" s="1"/>
      <c r="I33680" s="1"/>
    </row>
    <row r="33681" spans="2:9">
      <c r="B33681" s="1"/>
      <c r="C33681" s="29"/>
      <c r="D33681" s="27"/>
      <c r="E33681" s="27"/>
      <c r="F33681" s="27"/>
      <c r="G33681" s="1"/>
      <c r="H33681" s="1"/>
      <c r="I33681" s="1"/>
    </row>
    <row r="33682" spans="2:9">
      <c r="B33682" s="1"/>
      <c r="C33682" s="29"/>
      <c r="D33682" s="27"/>
      <c r="E33682" s="27"/>
      <c r="F33682" s="27"/>
      <c r="G33682" s="1"/>
      <c r="H33682" s="1"/>
      <c r="I33682" s="1"/>
    </row>
    <row r="33683" spans="2:9">
      <c r="B33683" s="1"/>
      <c r="C33683" s="29"/>
      <c r="D33683" s="27"/>
      <c r="E33683" s="27"/>
      <c r="F33683" s="27"/>
      <c r="G33683" s="1"/>
      <c r="H33683" s="1"/>
      <c r="I33683" s="1"/>
    </row>
    <row r="33684" spans="2:9">
      <c r="B33684" s="1"/>
      <c r="C33684" s="29"/>
      <c r="D33684" s="27"/>
      <c r="E33684" s="27"/>
      <c r="F33684" s="27"/>
      <c r="G33684" s="1"/>
      <c r="H33684" s="1"/>
      <c r="I33684" s="1"/>
    </row>
    <row r="33685" spans="2:9">
      <c r="B33685" s="1"/>
      <c r="C33685" s="29"/>
      <c r="D33685" s="27"/>
      <c r="E33685" s="27"/>
      <c r="F33685" s="27"/>
      <c r="G33685" s="1"/>
      <c r="H33685" s="1"/>
      <c r="I33685" s="1"/>
    </row>
    <row r="33686" spans="2:9">
      <c r="B33686" s="1"/>
      <c r="C33686" s="29"/>
      <c r="D33686" s="27"/>
      <c r="E33686" s="27"/>
      <c r="F33686" s="27"/>
      <c r="G33686" s="1"/>
      <c r="H33686" s="1"/>
      <c r="I33686" s="1"/>
    </row>
    <row r="33687" spans="2:9">
      <c r="B33687" s="1"/>
      <c r="C33687" s="29"/>
      <c r="D33687" s="27"/>
      <c r="E33687" s="27"/>
      <c r="F33687" s="27"/>
      <c r="G33687" s="1"/>
      <c r="H33687" s="1"/>
      <c r="I33687" s="1"/>
    </row>
    <row r="33688" spans="2:9">
      <c r="B33688" s="1"/>
      <c r="C33688" s="29"/>
      <c r="D33688" s="27"/>
      <c r="E33688" s="27"/>
      <c r="F33688" s="27"/>
      <c r="G33688" s="1"/>
      <c r="H33688" s="1"/>
      <c r="I33688" s="1"/>
    </row>
    <row r="33689" spans="2:9">
      <c r="B33689" s="1"/>
      <c r="C33689" s="29"/>
      <c r="D33689" s="27"/>
      <c r="E33689" s="27"/>
      <c r="F33689" s="27"/>
      <c r="G33689" s="1"/>
      <c r="H33689" s="1"/>
      <c r="I33689" s="1"/>
    </row>
    <row r="33690" spans="2:9">
      <c r="B33690" s="1"/>
      <c r="C33690" s="29"/>
      <c r="D33690" s="27"/>
      <c r="E33690" s="27"/>
      <c r="F33690" s="27"/>
      <c r="G33690" s="1"/>
      <c r="H33690" s="1"/>
      <c r="I33690" s="1"/>
    </row>
    <row r="33691" spans="2:9">
      <c r="B33691" s="1"/>
      <c r="C33691" s="29"/>
      <c r="D33691" s="27"/>
      <c r="E33691" s="27"/>
      <c r="F33691" s="27"/>
      <c r="G33691" s="1"/>
      <c r="H33691" s="1"/>
      <c r="I33691" s="1"/>
    </row>
    <row r="33692" spans="2:9">
      <c r="B33692" s="1"/>
      <c r="C33692" s="29"/>
      <c r="D33692" s="27"/>
      <c r="E33692" s="27"/>
      <c r="F33692" s="27"/>
      <c r="G33692" s="1"/>
      <c r="H33692" s="1"/>
      <c r="I33692" s="1"/>
    </row>
    <row r="33693" spans="2:9">
      <c r="B33693" s="1"/>
      <c r="C33693" s="29"/>
      <c r="D33693" s="27"/>
      <c r="E33693" s="27"/>
      <c r="F33693" s="27"/>
      <c r="G33693" s="1"/>
      <c r="H33693" s="1"/>
      <c r="I33693" s="1"/>
    </row>
    <row r="33694" spans="2:9">
      <c r="B33694" s="1"/>
      <c r="C33694" s="29"/>
      <c r="D33694" s="27"/>
      <c r="E33694" s="27"/>
      <c r="F33694" s="27"/>
      <c r="G33694" s="1"/>
      <c r="H33694" s="1"/>
      <c r="I33694" s="1"/>
    </row>
    <row r="33695" spans="2:9">
      <c r="B33695" s="1"/>
      <c r="C33695" s="29"/>
      <c r="D33695" s="27"/>
      <c r="E33695" s="27"/>
      <c r="F33695" s="27"/>
      <c r="G33695" s="1"/>
      <c r="H33695" s="1"/>
      <c r="I33695" s="1"/>
    </row>
    <row r="33696" spans="2:9">
      <c r="B33696" s="1"/>
      <c r="C33696" s="29"/>
      <c r="D33696" s="27"/>
      <c r="E33696" s="27"/>
      <c r="F33696" s="27"/>
      <c r="G33696" s="1"/>
      <c r="H33696" s="1"/>
      <c r="I33696" s="1"/>
    </row>
    <row r="33697" spans="2:9">
      <c r="B33697" s="1"/>
      <c r="C33697" s="29"/>
      <c r="D33697" s="27"/>
      <c r="E33697" s="27"/>
      <c r="F33697" s="27"/>
      <c r="G33697" s="1"/>
      <c r="H33697" s="1"/>
      <c r="I33697" s="1"/>
    </row>
    <row r="33698" spans="2:9">
      <c r="B33698" s="1"/>
      <c r="C33698" s="29"/>
      <c r="D33698" s="27"/>
      <c r="E33698" s="27"/>
      <c r="F33698" s="27"/>
      <c r="G33698" s="1"/>
      <c r="H33698" s="1"/>
      <c r="I33698" s="1"/>
    </row>
    <row r="33699" spans="2:9">
      <c r="B33699" s="1"/>
      <c r="C33699" s="29"/>
      <c r="D33699" s="27"/>
      <c r="E33699" s="27"/>
      <c r="F33699" s="27"/>
      <c r="G33699" s="1"/>
      <c r="H33699" s="1"/>
      <c r="I33699" s="1"/>
    </row>
    <row r="33700" spans="2:9">
      <c r="B33700" s="1"/>
      <c r="C33700" s="29"/>
      <c r="D33700" s="27"/>
      <c r="E33700" s="27"/>
      <c r="F33700" s="27"/>
      <c r="G33700" s="1"/>
      <c r="H33700" s="1"/>
      <c r="I33700" s="1"/>
    </row>
    <row r="33701" spans="2:9">
      <c r="B33701" s="1"/>
      <c r="C33701" s="29"/>
      <c r="D33701" s="27"/>
      <c r="E33701" s="27"/>
      <c r="F33701" s="27"/>
      <c r="G33701" s="1"/>
      <c r="H33701" s="1"/>
      <c r="I33701" s="1"/>
    </row>
    <row r="33702" spans="2:9">
      <c r="B33702" s="1"/>
      <c r="C33702" s="29"/>
      <c r="D33702" s="27"/>
      <c r="E33702" s="27"/>
      <c r="F33702" s="27"/>
      <c r="G33702" s="1"/>
      <c r="H33702" s="1"/>
      <c r="I33702" s="1"/>
    </row>
    <row r="33703" spans="2:9">
      <c r="B33703" s="1"/>
      <c r="C33703" s="29"/>
      <c r="D33703" s="27"/>
      <c r="E33703" s="27"/>
      <c r="F33703" s="27"/>
      <c r="G33703" s="1"/>
      <c r="H33703" s="1"/>
      <c r="I33703" s="1"/>
    </row>
    <row r="33704" spans="2:9">
      <c r="B33704" s="1"/>
      <c r="C33704" s="29"/>
      <c r="D33704" s="27"/>
      <c r="E33704" s="27"/>
      <c r="F33704" s="27"/>
      <c r="G33704" s="1"/>
      <c r="H33704" s="1"/>
      <c r="I33704" s="1"/>
    </row>
    <row r="33705" spans="2:9">
      <c r="B33705" s="1"/>
      <c r="C33705" s="29"/>
      <c r="D33705" s="27"/>
      <c r="E33705" s="27"/>
      <c r="F33705" s="27"/>
      <c r="G33705" s="1"/>
      <c r="H33705" s="1"/>
      <c r="I33705" s="1"/>
    </row>
    <row r="33706" spans="2:9">
      <c r="B33706" s="1"/>
      <c r="C33706" s="29"/>
      <c r="D33706" s="27"/>
      <c r="E33706" s="27"/>
      <c r="F33706" s="27"/>
      <c r="G33706" s="1"/>
      <c r="H33706" s="1"/>
      <c r="I33706" s="1"/>
    </row>
    <row r="33707" spans="2:9">
      <c r="B33707" s="1"/>
      <c r="C33707" s="29"/>
      <c r="D33707" s="27"/>
      <c r="E33707" s="27"/>
      <c r="F33707" s="27"/>
      <c r="G33707" s="1"/>
      <c r="H33707" s="1"/>
      <c r="I33707" s="1"/>
    </row>
    <row r="33708" spans="2:9">
      <c r="B33708" s="1"/>
      <c r="C33708" s="29"/>
      <c r="D33708" s="27"/>
      <c r="E33708" s="27"/>
      <c r="F33708" s="27"/>
      <c r="G33708" s="1"/>
      <c r="H33708" s="1"/>
      <c r="I33708" s="1"/>
    </row>
    <row r="33709" spans="2:9">
      <c r="B33709" s="1"/>
      <c r="C33709" s="29"/>
      <c r="D33709" s="27"/>
      <c r="E33709" s="27"/>
      <c r="F33709" s="27"/>
      <c r="G33709" s="1"/>
      <c r="H33709" s="1"/>
      <c r="I33709" s="1"/>
    </row>
    <row r="33710" spans="2:9">
      <c r="B33710" s="1"/>
      <c r="C33710" s="29"/>
      <c r="D33710" s="27"/>
      <c r="E33710" s="27"/>
      <c r="F33710" s="27"/>
      <c r="G33710" s="1"/>
      <c r="H33710" s="1"/>
      <c r="I33710" s="1"/>
    </row>
    <row r="33711" spans="2:9">
      <c r="B33711" s="1"/>
      <c r="C33711" s="29"/>
      <c r="D33711" s="27"/>
      <c r="E33711" s="27"/>
      <c r="F33711" s="27"/>
      <c r="G33711" s="1"/>
      <c r="H33711" s="1"/>
      <c r="I33711" s="1"/>
    </row>
    <row r="33712" spans="2:9">
      <c r="B33712" s="1"/>
      <c r="C33712" s="29"/>
      <c r="D33712" s="27"/>
      <c r="E33712" s="27"/>
      <c r="F33712" s="27"/>
      <c r="G33712" s="1"/>
      <c r="H33712" s="1"/>
      <c r="I33712" s="1"/>
    </row>
    <row r="33713" spans="2:9">
      <c r="B33713" s="1"/>
      <c r="C33713" s="29"/>
      <c r="D33713" s="27"/>
      <c r="E33713" s="27"/>
      <c r="F33713" s="27"/>
      <c r="G33713" s="1"/>
      <c r="H33713" s="1"/>
      <c r="I33713" s="1"/>
    </row>
    <row r="33714" spans="2:9">
      <c r="B33714" s="1"/>
      <c r="C33714" s="29"/>
      <c r="D33714" s="27"/>
      <c r="E33714" s="27"/>
      <c r="F33714" s="27"/>
      <c r="G33714" s="1"/>
      <c r="H33714" s="1"/>
      <c r="I33714" s="1"/>
    </row>
    <row r="33715" spans="2:9">
      <c r="B33715" s="1"/>
      <c r="C33715" s="29"/>
      <c r="D33715" s="27"/>
      <c r="E33715" s="27"/>
      <c r="F33715" s="27"/>
      <c r="G33715" s="1"/>
      <c r="H33715" s="1"/>
      <c r="I33715" s="1"/>
    </row>
    <row r="33716" spans="2:9">
      <c r="B33716" s="1"/>
      <c r="C33716" s="29"/>
      <c r="D33716" s="27"/>
      <c r="E33716" s="27"/>
      <c r="F33716" s="27"/>
      <c r="G33716" s="1"/>
      <c r="H33716" s="1"/>
      <c r="I33716" s="1"/>
    </row>
    <row r="33717" spans="2:9">
      <c r="B33717" s="1"/>
      <c r="C33717" s="29"/>
      <c r="D33717" s="27"/>
      <c r="E33717" s="27"/>
      <c r="F33717" s="27"/>
      <c r="G33717" s="1"/>
      <c r="H33717" s="1"/>
      <c r="I33717" s="1"/>
    </row>
    <row r="33718" spans="2:9">
      <c r="B33718" s="1"/>
      <c r="C33718" s="29"/>
      <c r="D33718" s="27"/>
      <c r="E33718" s="27"/>
      <c r="F33718" s="27"/>
      <c r="G33718" s="1"/>
      <c r="H33718" s="1"/>
      <c r="I33718" s="1"/>
    </row>
    <row r="33719" spans="2:9">
      <c r="B33719" s="1"/>
      <c r="C33719" s="29"/>
      <c r="D33719" s="27"/>
      <c r="E33719" s="27"/>
      <c r="F33719" s="27"/>
      <c r="G33719" s="1"/>
      <c r="H33719" s="1"/>
      <c r="I33719" s="1"/>
    </row>
    <row r="33720" spans="2:9">
      <c r="B33720" s="1"/>
      <c r="C33720" s="29"/>
      <c r="D33720" s="27"/>
      <c r="E33720" s="27"/>
      <c r="F33720" s="27"/>
      <c r="G33720" s="1"/>
      <c r="H33720" s="1"/>
      <c r="I33720" s="1"/>
    </row>
    <row r="33721" spans="2:9">
      <c r="B33721" s="1"/>
      <c r="C33721" s="29"/>
      <c r="D33721" s="27"/>
      <c r="E33721" s="27"/>
      <c r="F33721" s="27"/>
      <c r="G33721" s="1"/>
      <c r="H33721" s="1"/>
      <c r="I33721" s="1"/>
    </row>
    <row r="33722" spans="2:9">
      <c r="B33722" s="1"/>
      <c r="C33722" s="29"/>
      <c r="D33722" s="27"/>
      <c r="E33722" s="27"/>
      <c r="F33722" s="27"/>
      <c r="G33722" s="1"/>
      <c r="H33722" s="1"/>
      <c r="I33722" s="1"/>
    </row>
    <row r="33723" spans="2:9">
      <c r="B33723" s="1"/>
      <c r="C33723" s="29"/>
      <c r="D33723" s="27"/>
      <c r="E33723" s="27"/>
      <c r="F33723" s="27"/>
      <c r="G33723" s="1"/>
      <c r="H33723" s="1"/>
      <c r="I33723" s="1"/>
    </row>
    <row r="33724" spans="2:9">
      <c r="B33724" s="1"/>
      <c r="C33724" s="29"/>
      <c r="D33724" s="27"/>
      <c r="E33724" s="27"/>
      <c r="F33724" s="27"/>
      <c r="G33724" s="1"/>
      <c r="H33724" s="1"/>
      <c r="I33724" s="1"/>
    </row>
    <row r="33725" spans="2:9">
      <c r="B33725" s="1"/>
      <c r="C33725" s="29"/>
      <c r="D33725" s="27"/>
      <c r="E33725" s="27"/>
      <c r="F33725" s="27"/>
      <c r="G33725" s="1"/>
      <c r="H33725" s="1"/>
      <c r="I33725" s="1"/>
    </row>
    <row r="33726" spans="2:9">
      <c r="B33726" s="1"/>
      <c r="C33726" s="29"/>
      <c r="D33726" s="27"/>
      <c r="E33726" s="27"/>
      <c r="F33726" s="27"/>
      <c r="G33726" s="1"/>
      <c r="H33726" s="1"/>
      <c r="I33726" s="1"/>
    </row>
    <row r="33727" spans="2:9">
      <c r="B33727" s="1"/>
      <c r="C33727" s="29"/>
      <c r="D33727" s="27"/>
      <c r="E33727" s="27"/>
      <c r="F33727" s="27"/>
      <c r="G33727" s="1"/>
      <c r="H33727" s="1"/>
      <c r="I33727" s="1"/>
    </row>
    <row r="33728" spans="2:9">
      <c r="B33728" s="1"/>
      <c r="C33728" s="29"/>
      <c r="D33728" s="27"/>
      <c r="E33728" s="27"/>
      <c r="F33728" s="27"/>
      <c r="G33728" s="1"/>
      <c r="H33728" s="1"/>
      <c r="I33728" s="1"/>
    </row>
    <row r="33729" spans="2:9">
      <c r="B33729" s="1"/>
      <c r="C33729" s="29"/>
      <c r="D33729" s="27"/>
      <c r="E33729" s="27"/>
      <c r="F33729" s="27"/>
      <c r="G33729" s="1"/>
      <c r="H33729" s="1"/>
      <c r="I33729" s="1"/>
    </row>
    <row r="33730" spans="2:9">
      <c r="B33730" s="1"/>
      <c r="C33730" s="29"/>
      <c r="D33730" s="27"/>
      <c r="E33730" s="27"/>
      <c r="F33730" s="27"/>
      <c r="G33730" s="1"/>
      <c r="H33730" s="1"/>
      <c r="I33730" s="1"/>
    </row>
    <row r="33731" spans="2:9">
      <c r="B33731" s="1"/>
      <c r="C33731" s="29"/>
      <c r="D33731" s="27"/>
      <c r="E33731" s="27"/>
      <c r="F33731" s="27"/>
      <c r="G33731" s="1"/>
      <c r="H33731" s="1"/>
      <c r="I33731" s="1"/>
    </row>
    <row r="33732" spans="2:9">
      <c r="B33732" s="1"/>
      <c r="C33732" s="29"/>
      <c r="D33732" s="27"/>
      <c r="E33732" s="27"/>
      <c r="F33732" s="27"/>
      <c r="G33732" s="1"/>
      <c r="H33732" s="1"/>
      <c r="I33732" s="1"/>
    </row>
    <row r="33733" spans="2:9">
      <c r="B33733" s="1"/>
      <c r="C33733" s="29"/>
      <c r="D33733" s="27"/>
      <c r="E33733" s="27"/>
      <c r="F33733" s="27"/>
      <c r="G33733" s="1"/>
      <c r="H33733" s="1"/>
      <c r="I33733" s="1"/>
    </row>
    <row r="33734" spans="2:9">
      <c r="B33734" s="1"/>
      <c r="C33734" s="29"/>
      <c r="D33734" s="27"/>
      <c r="E33734" s="27"/>
      <c r="F33734" s="27"/>
      <c r="G33734" s="1"/>
      <c r="H33734" s="1"/>
      <c r="I33734" s="1"/>
    </row>
    <row r="33735" spans="2:9">
      <c r="B33735" s="1"/>
      <c r="C33735" s="29"/>
      <c r="D33735" s="27"/>
      <c r="E33735" s="27"/>
      <c r="F33735" s="27"/>
      <c r="G33735" s="1"/>
      <c r="H33735" s="1"/>
      <c r="I33735" s="1"/>
    </row>
    <row r="33736" spans="2:9">
      <c r="B33736" s="1"/>
      <c r="C33736" s="29"/>
      <c r="D33736" s="27"/>
      <c r="E33736" s="27"/>
      <c r="F33736" s="27"/>
      <c r="G33736" s="1"/>
      <c r="H33736" s="1"/>
      <c r="I33736" s="1"/>
    </row>
    <row r="33737" spans="2:9">
      <c r="B33737" s="1"/>
      <c r="C33737" s="29"/>
      <c r="D33737" s="27"/>
      <c r="E33737" s="27"/>
      <c r="F33737" s="27"/>
      <c r="G33737" s="1"/>
      <c r="H33737" s="1"/>
      <c r="I33737" s="1"/>
    </row>
    <row r="33738" spans="2:9">
      <c r="B33738" s="1"/>
      <c r="C33738" s="29"/>
      <c r="D33738" s="27"/>
      <c r="E33738" s="27"/>
      <c r="F33738" s="27"/>
      <c r="G33738" s="1"/>
      <c r="H33738" s="1"/>
      <c r="I33738" s="1"/>
    </row>
    <row r="33739" spans="2:9">
      <c r="B33739" s="1"/>
      <c r="C33739" s="29"/>
      <c r="D33739" s="27"/>
      <c r="E33739" s="27"/>
      <c r="F33739" s="27"/>
      <c r="G33739" s="1"/>
      <c r="H33739" s="1"/>
      <c r="I33739" s="1"/>
    </row>
    <row r="33740" spans="2:9">
      <c r="B33740" s="1"/>
      <c r="C33740" s="29"/>
      <c r="D33740" s="27"/>
      <c r="E33740" s="27"/>
      <c r="F33740" s="27"/>
      <c r="G33740" s="1"/>
      <c r="H33740" s="1"/>
      <c r="I33740" s="1"/>
    </row>
    <row r="33741" spans="2:9">
      <c r="B33741" s="1"/>
      <c r="C33741" s="29"/>
      <c r="D33741" s="27"/>
      <c r="E33741" s="27"/>
      <c r="F33741" s="27"/>
      <c r="G33741" s="1"/>
      <c r="H33741" s="1"/>
      <c r="I33741" s="1"/>
    </row>
    <row r="33742" spans="2:9">
      <c r="B33742" s="1"/>
      <c r="C33742" s="29"/>
      <c r="D33742" s="27"/>
      <c r="E33742" s="27"/>
      <c r="F33742" s="27"/>
      <c r="G33742" s="1"/>
      <c r="H33742" s="1"/>
      <c r="I33742" s="1"/>
    </row>
    <row r="33743" spans="2:9">
      <c r="B33743" s="1"/>
      <c r="C33743" s="29"/>
      <c r="D33743" s="27"/>
      <c r="E33743" s="27"/>
      <c r="F33743" s="27"/>
      <c r="G33743" s="1"/>
      <c r="H33743" s="1"/>
      <c r="I33743" s="1"/>
    </row>
    <row r="33744" spans="2:9">
      <c r="B33744" s="1"/>
      <c r="C33744" s="29"/>
      <c r="D33744" s="27"/>
      <c r="E33744" s="27"/>
      <c r="F33744" s="27"/>
      <c r="G33744" s="1"/>
      <c r="H33744" s="1"/>
      <c r="I33744" s="1"/>
    </row>
    <row r="33745" spans="2:9">
      <c r="B33745" s="1"/>
      <c r="C33745" s="29"/>
      <c r="D33745" s="27"/>
      <c r="E33745" s="27"/>
      <c r="F33745" s="27"/>
      <c r="G33745" s="1"/>
      <c r="H33745" s="1"/>
      <c r="I33745" s="1"/>
    </row>
    <row r="33746" spans="2:9">
      <c r="B33746" s="1"/>
      <c r="C33746" s="29"/>
      <c r="D33746" s="27"/>
      <c r="E33746" s="27"/>
      <c r="F33746" s="27"/>
      <c r="G33746" s="1"/>
      <c r="H33746" s="1"/>
      <c r="I33746" s="1"/>
    </row>
    <row r="33747" spans="2:9">
      <c r="B33747" s="1"/>
      <c r="C33747" s="29"/>
      <c r="D33747" s="27"/>
      <c r="E33747" s="27"/>
      <c r="F33747" s="27"/>
      <c r="G33747" s="1"/>
      <c r="H33747" s="1"/>
      <c r="I33747" s="1"/>
    </row>
    <row r="33748" spans="2:9">
      <c r="B33748" s="1"/>
      <c r="C33748" s="29"/>
      <c r="D33748" s="27"/>
      <c r="E33748" s="27"/>
      <c r="F33748" s="27"/>
      <c r="G33748" s="1"/>
      <c r="H33748" s="1"/>
      <c r="I33748" s="1"/>
    </row>
    <row r="33749" spans="2:9">
      <c r="B33749" s="1"/>
      <c r="C33749" s="29"/>
      <c r="D33749" s="27"/>
      <c r="E33749" s="27"/>
      <c r="F33749" s="27"/>
      <c r="G33749" s="1"/>
      <c r="H33749" s="1"/>
      <c r="I33749" s="1"/>
    </row>
    <row r="33750" spans="2:9">
      <c r="B33750" s="1"/>
      <c r="C33750" s="29"/>
      <c r="D33750" s="27"/>
      <c r="E33750" s="27"/>
      <c r="F33750" s="27"/>
      <c r="G33750" s="1"/>
      <c r="H33750" s="1"/>
      <c r="I33750" s="1"/>
    </row>
    <row r="33751" spans="2:9">
      <c r="B33751" s="1"/>
      <c r="C33751" s="29"/>
      <c r="D33751" s="27"/>
      <c r="E33751" s="27"/>
      <c r="F33751" s="27"/>
      <c r="G33751" s="1"/>
      <c r="H33751" s="1"/>
      <c r="I33751" s="1"/>
    </row>
    <row r="33752" spans="2:9">
      <c r="B33752" s="1"/>
      <c r="C33752" s="29"/>
      <c r="D33752" s="27"/>
      <c r="E33752" s="27"/>
      <c r="F33752" s="27"/>
      <c r="G33752" s="1"/>
      <c r="H33752" s="1"/>
      <c r="I33752" s="1"/>
    </row>
    <row r="33753" spans="2:9">
      <c r="B33753" s="1"/>
      <c r="C33753" s="29"/>
      <c r="D33753" s="27"/>
      <c r="E33753" s="27"/>
      <c r="F33753" s="27"/>
      <c r="G33753" s="1"/>
      <c r="H33753" s="1"/>
      <c r="I33753" s="1"/>
    </row>
    <row r="33754" spans="2:9">
      <c r="B33754" s="1"/>
      <c r="C33754" s="29"/>
      <c r="D33754" s="27"/>
      <c r="E33754" s="27"/>
      <c r="F33754" s="27"/>
      <c r="G33754" s="1"/>
      <c r="H33754" s="1"/>
      <c r="I33754" s="1"/>
    </row>
    <row r="33755" spans="2:9">
      <c r="B33755" s="1"/>
      <c r="C33755" s="29"/>
      <c r="D33755" s="27"/>
      <c r="E33755" s="27"/>
      <c r="F33755" s="27"/>
      <c r="G33755" s="1"/>
      <c r="H33755" s="1"/>
      <c r="I33755" s="1"/>
    </row>
    <row r="33756" spans="2:9">
      <c r="B33756" s="1"/>
      <c r="C33756" s="29"/>
      <c r="D33756" s="27"/>
      <c r="E33756" s="27"/>
      <c r="F33756" s="27"/>
      <c r="G33756" s="1"/>
      <c r="H33756" s="1"/>
      <c r="I33756" s="1"/>
    </row>
    <row r="33757" spans="2:9">
      <c r="B33757" s="1"/>
      <c r="C33757" s="29"/>
      <c r="D33757" s="27"/>
      <c r="E33757" s="27"/>
      <c r="F33757" s="27"/>
      <c r="G33757" s="1"/>
      <c r="H33757" s="1"/>
      <c r="I33757" s="1"/>
    </row>
    <row r="33758" spans="2:9">
      <c r="B33758" s="1"/>
      <c r="C33758" s="29"/>
      <c r="D33758" s="27"/>
      <c r="E33758" s="27"/>
      <c r="F33758" s="27"/>
      <c r="G33758" s="1"/>
      <c r="H33758" s="1"/>
      <c r="I33758" s="1"/>
    </row>
    <row r="33759" spans="2:9">
      <c r="B33759" s="1"/>
      <c r="C33759" s="29"/>
      <c r="D33759" s="27"/>
      <c r="E33759" s="27"/>
      <c r="F33759" s="27"/>
      <c r="G33759" s="1"/>
      <c r="H33759" s="1"/>
      <c r="I33759" s="1"/>
    </row>
    <row r="33760" spans="2:9">
      <c r="B33760" s="1"/>
      <c r="C33760" s="29"/>
      <c r="D33760" s="27"/>
      <c r="E33760" s="27"/>
      <c r="F33760" s="27"/>
      <c r="G33760" s="1"/>
      <c r="H33760" s="1"/>
      <c r="I33760" s="1"/>
    </row>
    <row r="33761" spans="2:9">
      <c r="B33761" s="1"/>
      <c r="C33761" s="29"/>
      <c r="D33761" s="27"/>
      <c r="E33761" s="27"/>
      <c r="F33761" s="27"/>
      <c r="G33761" s="1"/>
      <c r="H33761" s="1"/>
      <c r="I33761" s="1"/>
    </row>
    <row r="33762" spans="2:9">
      <c r="B33762" s="1"/>
      <c r="C33762" s="29"/>
      <c r="D33762" s="27"/>
      <c r="E33762" s="27"/>
      <c r="F33762" s="27"/>
      <c r="G33762" s="1"/>
      <c r="H33762" s="1"/>
      <c r="I33762" s="1"/>
    </row>
    <row r="33763" spans="2:9">
      <c r="B33763" s="1"/>
      <c r="C33763" s="29"/>
      <c r="D33763" s="27"/>
      <c r="E33763" s="27"/>
      <c r="F33763" s="27"/>
      <c r="G33763" s="1"/>
      <c r="H33763" s="1"/>
      <c r="I33763" s="1"/>
    </row>
    <row r="33764" spans="2:9">
      <c r="B33764" s="1"/>
      <c r="C33764" s="29"/>
      <c r="D33764" s="27"/>
      <c r="E33764" s="27"/>
      <c r="F33764" s="27"/>
      <c r="G33764" s="1"/>
      <c r="H33764" s="1"/>
      <c r="I33764" s="1"/>
    </row>
    <row r="33765" spans="2:9">
      <c r="B33765" s="1"/>
      <c r="C33765" s="29"/>
      <c r="D33765" s="27"/>
      <c r="E33765" s="27"/>
      <c r="F33765" s="27"/>
      <c r="G33765" s="1"/>
      <c r="H33765" s="1"/>
      <c r="I33765" s="1"/>
    </row>
    <row r="33766" spans="2:9">
      <c r="B33766" s="1"/>
      <c r="C33766" s="29"/>
      <c r="D33766" s="27"/>
      <c r="E33766" s="27"/>
      <c r="F33766" s="27"/>
      <c r="G33766" s="1"/>
      <c r="H33766" s="1"/>
      <c r="I33766" s="1"/>
    </row>
    <row r="33767" spans="2:9">
      <c r="B33767" s="1"/>
      <c r="C33767" s="29"/>
      <c r="D33767" s="27"/>
      <c r="E33767" s="27"/>
      <c r="F33767" s="27"/>
      <c r="G33767" s="1"/>
      <c r="H33767" s="1"/>
      <c r="I33767" s="1"/>
    </row>
    <row r="33768" spans="2:9">
      <c r="B33768" s="1"/>
      <c r="C33768" s="29"/>
      <c r="D33768" s="27"/>
      <c r="E33768" s="27"/>
      <c r="F33768" s="27"/>
      <c r="G33768" s="1"/>
      <c r="H33768" s="1"/>
      <c r="I33768" s="1"/>
    </row>
    <row r="33769" spans="2:9">
      <c r="B33769" s="1"/>
      <c r="C33769" s="29"/>
      <c r="D33769" s="27"/>
      <c r="E33769" s="27"/>
      <c r="F33769" s="27"/>
      <c r="G33769" s="1"/>
      <c r="H33769" s="1"/>
      <c r="I33769" s="1"/>
    </row>
    <row r="33770" spans="2:9">
      <c r="B33770" s="1"/>
      <c r="C33770" s="29"/>
      <c r="D33770" s="27"/>
      <c r="E33770" s="27"/>
      <c r="F33770" s="27"/>
      <c r="G33770" s="1"/>
      <c r="H33770" s="1"/>
      <c r="I33770" s="1"/>
    </row>
    <row r="33771" spans="2:9">
      <c r="B33771" s="1"/>
      <c r="C33771" s="29"/>
      <c r="D33771" s="27"/>
      <c r="E33771" s="27"/>
      <c r="F33771" s="27"/>
      <c r="G33771" s="1"/>
      <c r="H33771" s="1"/>
      <c r="I33771" s="1"/>
    </row>
    <row r="33772" spans="2:9">
      <c r="B33772" s="1"/>
      <c r="C33772" s="29"/>
      <c r="D33772" s="27"/>
      <c r="E33772" s="27"/>
      <c r="F33772" s="27"/>
      <c r="G33772" s="1"/>
      <c r="H33772" s="1"/>
      <c r="I33772" s="1"/>
    </row>
    <row r="33773" spans="2:9">
      <c r="B33773" s="1"/>
      <c r="C33773" s="29"/>
      <c r="D33773" s="27"/>
      <c r="E33773" s="27"/>
      <c r="F33773" s="27"/>
      <c r="G33773" s="1"/>
      <c r="H33773" s="1"/>
      <c r="I33773" s="1"/>
    </row>
    <row r="33774" spans="2:9">
      <c r="B33774" s="1"/>
      <c r="C33774" s="29"/>
      <c r="D33774" s="27"/>
      <c r="E33774" s="27"/>
      <c r="F33774" s="27"/>
      <c r="G33774" s="1"/>
      <c r="H33774" s="1"/>
      <c r="I33774" s="1"/>
    </row>
    <row r="33775" spans="2:9">
      <c r="B33775" s="1"/>
      <c r="C33775" s="29"/>
      <c r="D33775" s="27"/>
      <c r="E33775" s="27"/>
      <c r="F33775" s="27"/>
      <c r="G33775" s="1"/>
      <c r="H33775" s="1"/>
      <c r="I33775" s="1"/>
    </row>
    <row r="33776" spans="2:9">
      <c r="B33776" s="1"/>
      <c r="C33776" s="29"/>
      <c r="D33776" s="27"/>
      <c r="E33776" s="27"/>
      <c r="F33776" s="27"/>
      <c r="G33776" s="1"/>
      <c r="H33776" s="1"/>
      <c r="I33776" s="1"/>
    </row>
    <row r="33777" spans="2:9">
      <c r="B33777" s="1"/>
      <c r="C33777" s="29"/>
      <c r="D33777" s="27"/>
      <c r="E33777" s="27"/>
      <c r="F33777" s="27"/>
      <c r="G33777" s="1"/>
      <c r="H33777" s="1"/>
      <c r="I33777" s="1"/>
    </row>
    <row r="33778" spans="2:9">
      <c r="B33778" s="1"/>
      <c r="C33778" s="29"/>
      <c r="D33778" s="27"/>
      <c r="E33778" s="27"/>
      <c r="F33778" s="27"/>
      <c r="G33778" s="1"/>
      <c r="H33778" s="1"/>
      <c r="I33778" s="1"/>
    </row>
    <row r="33779" spans="2:9">
      <c r="B33779" s="1"/>
      <c r="C33779" s="29"/>
      <c r="D33779" s="27"/>
      <c r="E33779" s="27"/>
      <c r="F33779" s="27"/>
      <c r="G33779" s="1"/>
      <c r="H33779" s="1"/>
      <c r="I33779" s="1"/>
    </row>
    <row r="33780" spans="2:9">
      <c r="B33780" s="1"/>
      <c r="C33780" s="29"/>
      <c r="D33780" s="27"/>
      <c r="E33780" s="27"/>
      <c r="F33780" s="27"/>
      <c r="G33780" s="1"/>
      <c r="H33780" s="1"/>
      <c r="I33780" s="1"/>
    </row>
    <row r="33781" spans="2:9">
      <c r="B33781" s="1"/>
      <c r="C33781" s="29"/>
      <c r="D33781" s="27"/>
      <c r="E33781" s="27"/>
      <c r="F33781" s="27"/>
      <c r="G33781" s="1"/>
      <c r="H33781" s="1"/>
      <c r="I33781" s="1"/>
    </row>
    <row r="33782" spans="2:9">
      <c r="B33782" s="1"/>
      <c r="C33782" s="29"/>
      <c r="D33782" s="27"/>
      <c r="E33782" s="27"/>
      <c r="F33782" s="27"/>
      <c r="G33782" s="1"/>
      <c r="H33782" s="1"/>
      <c r="I33782" s="1"/>
    </row>
    <row r="33783" spans="2:9">
      <c r="B33783" s="1"/>
      <c r="C33783" s="29"/>
      <c r="D33783" s="27"/>
      <c r="E33783" s="27"/>
      <c r="F33783" s="27"/>
      <c r="G33783" s="1"/>
      <c r="H33783" s="1"/>
      <c r="I33783" s="1"/>
    </row>
    <row r="33784" spans="2:9">
      <c r="B33784" s="1"/>
      <c r="C33784" s="29"/>
      <c r="D33784" s="27"/>
      <c r="E33784" s="27"/>
      <c r="F33784" s="27"/>
      <c r="G33784" s="1"/>
      <c r="H33784" s="1"/>
      <c r="I33784" s="1"/>
    </row>
    <row r="33785" spans="2:9">
      <c r="B33785" s="1"/>
      <c r="C33785" s="29"/>
      <c r="D33785" s="27"/>
      <c r="E33785" s="27"/>
      <c r="F33785" s="27"/>
      <c r="G33785" s="1"/>
      <c r="H33785" s="1"/>
      <c r="I33785" s="1"/>
    </row>
    <row r="33786" spans="2:9">
      <c r="B33786" s="1"/>
      <c r="C33786" s="29"/>
      <c r="D33786" s="27"/>
      <c r="E33786" s="27"/>
      <c r="F33786" s="27"/>
      <c r="G33786" s="1"/>
      <c r="H33786" s="1"/>
      <c r="I33786" s="1"/>
    </row>
    <row r="33787" spans="2:9">
      <c r="B33787" s="1"/>
      <c r="C33787" s="29"/>
      <c r="D33787" s="27"/>
      <c r="E33787" s="27"/>
      <c r="F33787" s="27"/>
      <c r="G33787" s="1"/>
      <c r="H33787" s="1"/>
      <c r="I33787" s="1"/>
    </row>
    <row r="33788" spans="2:9">
      <c r="B33788" s="1"/>
      <c r="C33788" s="29"/>
      <c r="D33788" s="27"/>
      <c r="E33788" s="27"/>
      <c r="F33788" s="27"/>
      <c r="G33788" s="1"/>
      <c r="H33788" s="1"/>
      <c r="I33788" s="1"/>
    </row>
    <row r="33789" spans="2:9">
      <c r="B33789" s="1"/>
      <c r="C33789" s="29"/>
      <c r="D33789" s="27"/>
      <c r="E33789" s="27"/>
      <c r="F33789" s="27"/>
      <c r="G33789" s="1"/>
      <c r="H33789" s="1"/>
      <c r="I33789" s="1"/>
    </row>
    <row r="33790" spans="2:9">
      <c r="B33790" s="1"/>
      <c r="C33790" s="29"/>
      <c r="D33790" s="27"/>
      <c r="E33790" s="27"/>
      <c r="F33790" s="27"/>
      <c r="G33790" s="1"/>
      <c r="H33790" s="1"/>
      <c r="I33790" s="1"/>
    </row>
    <row r="33791" spans="2:9">
      <c r="B33791" s="1"/>
      <c r="C33791" s="29"/>
      <c r="D33791" s="27"/>
      <c r="E33791" s="27"/>
      <c r="F33791" s="27"/>
      <c r="G33791" s="1"/>
      <c r="H33791" s="1"/>
      <c r="I33791" s="1"/>
    </row>
    <row r="33792" spans="2:9">
      <c r="B33792" s="1"/>
      <c r="C33792" s="29"/>
      <c r="D33792" s="27"/>
      <c r="E33792" s="27"/>
      <c r="F33792" s="27"/>
      <c r="G33792" s="1"/>
      <c r="H33792" s="1"/>
      <c r="I33792" s="1"/>
    </row>
    <row r="33793" spans="2:9">
      <c r="B33793" s="1"/>
      <c r="C33793" s="29"/>
      <c r="D33793" s="27"/>
      <c r="E33793" s="27"/>
      <c r="F33793" s="27"/>
      <c r="G33793" s="1"/>
      <c r="H33793" s="1"/>
      <c r="I33793" s="1"/>
    </row>
    <row r="33794" spans="2:9">
      <c r="B33794" s="1"/>
      <c r="C33794" s="29"/>
      <c r="D33794" s="27"/>
      <c r="E33794" s="27"/>
      <c r="F33794" s="27"/>
      <c r="G33794" s="1"/>
      <c r="H33794" s="1"/>
      <c r="I33794" s="1"/>
    </row>
    <row r="33795" spans="2:9">
      <c r="B33795" s="1"/>
      <c r="C33795" s="29"/>
      <c r="D33795" s="27"/>
      <c r="E33795" s="27"/>
      <c r="F33795" s="27"/>
      <c r="G33795" s="1"/>
      <c r="H33795" s="1"/>
      <c r="I33795" s="1"/>
    </row>
    <row r="33796" spans="2:9">
      <c r="B33796" s="1"/>
      <c r="C33796" s="29"/>
      <c r="D33796" s="27"/>
      <c r="E33796" s="27"/>
      <c r="F33796" s="27"/>
      <c r="G33796" s="1"/>
      <c r="H33796" s="1"/>
      <c r="I33796" s="1"/>
    </row>
    <row r="33797" spans="2:9">
      <c r="B33797" s="1"/>
      <c r="C33797" s="29"/>
      <c r="D33797" s="27"/>
      <c r="E33797" s="27"/>
      <c r="F33797" s="27"/>
      <c r="G33797" s="1"/>
      <c r="H33797" s="1"/>
      <c r="I33797" s="1"/>
    </row>
    <row r="33798" spans="2:9">
      <c r="B33798" s="1"/>
      <c r="C33798" s="29"/>
      <c r="D33798" s="27"/>
      <c r="E33798" s="27"/>
      <c r="F33798" s="27"/>
      <c r="G33798" s="1"/>
      <c r="H33798" s="1"/>
      <c r="I33798" s="1"/>
    </row>
    <row r="33799" spans="2:9">
      <c r="B33799" s="1"/>
      <c r="C33799" s="29"/>
      <c r="D33799" s="27"/>
      <c r="E33799" s="27"/>
      <c r="F33799" s="27"/>
      <c r="G33799" s="1"/>
      <c r="H33799" s="1"/>
      <c r="I33799" s="1"/>
    </row>
    <row r="33800" spans="2:9">
      <c r="B33800" s="1"/>
      <c r="C33800" s="29"/>
      <c r="D33800" s="27"/>
      <c r="E33800" s="27"/>
      <c r="F33800" s="27"/>
      <c r="G33800" s="1"/>
      <c r="H33800" s="1"/>
      <c r="I33800" s="1"/>
    </row>
    <row r="33801" spans="2:9">
      <c r="B33801" s="1"/>
      <c r="C33801" s="29"/>
      <c r="D33801" s="27"/>
      <c r="E33801" s="27"/>
      <c r="F33801" s="27"/>
      <c r="G33801" s="1"/>
      <c r="H33801" s="1"/>
      <c r="I33801" s="1"/>
    </row>
    <row r="33802" spans="2:9">
      <c r="B33802" s="1"/>
      <c r="C33802" s="29"/>
      <c r="D33802" s="27"/>
      <c r="E33802" s="27"/>
      <c r="F33802" s="27"/>
      <c r="G33802" s="1"/>
      <c r="H33802" s="1"/>
      <c r="I33802" s="1"/>
    </row>
    <row r="33803" spans="2:9">
      <c r="B33803" s="1"/>
      <c r="C33803" s="29"/>
      <c r="D33803" s="27"/>
      <c r="E33803" s="27"/>
      <c r="F33803" s="27"/>
      <c r="G33803" s="1"/>
      <c r="H33803" s="1"/>
      <c r="I33803" s="1"/>
    </row>
    <row r="33804" spans="2:9">
      <c r="B33804" s="1"/>
      <c r="C33804" s="29"/>
      <c r="D33804" s="27"/>
      <c r="E33804" s="27"/>
      <c r="F33804" s="27"/>
      <c r="G33804" s="1"/>
      <c r="H33804" s="1"/>
      <c r="I33804" s="1"/>
    </row>
    <row r="33805" spans="2:9">
      <c r="B33805" s="1"/>
      <c r="C33805" s="29"/>
      <c r="D33805" s="27"/>
      <c r="E33805" s="27"/>
      <c r="F33805" s="27"/>
      <c r="G33805" s="1"/>
      <c r="H33805" s="1"/>
      <c r="I33805" s="1"/>
    </row>
    <row r="33806" spans="2:9">
      <c r="B33806" s="1"/>
      <c r="C33806" s="29"/>
      <c r="D33806" s="27"/>
      <c r="E33806" s="27"/>
      <c r="F33806" s="27"/>
      <c r="G33806" s="1"/>
      <c r="H33806" s="1"/>
      <c r="I33806" s="1"/>
    </row>
    <row r="33807" spans="2:9">
      <c r="B33807" s="1"/>
      <c r="C33807" s="29"/>
      <c r="D33807" s="27"/>
      <c r="E33807" s="27"/>
      <c r="F33807" s="27"/>
      <c r="G33807" s="1"/>
      <c r="H33807" s="1"/>
      <c r="I33807" s="1"/>
    </row>
    <row r="33808" spans="2:9">
      <c r="B33808" s="1"/>
      <c r="C33808" s="29"/>
      <c r="D33808" s="27"/>
      <c r="E33808" s="27"/>
      <c r="F33808" s="27"/>
      <c r="G33808" s="1"/>
      <c r="H33808" s="1"/>
      <c r="I33808" s="1"/>
    </row>
    <row r="33809" spans="2:9">
      <c r="B33809" s="1"/>
      <c r="C33809" s="29"/>
      <c r="D33809" s="27"/>
      <c r="E33809" s="27"/>
      <c r="F33809" s="27"/>
      <c r="G33809" s="1"/>
      <c r="H33809" s="1"/>
      <c r="I33809" s="1"/>
    </row>
    <row r="33810" spans="2:9">
      <c r="B33810" s="1"/>
      <c r="C33810" s="29"/>
      <c r="D33810" s="27"/>
      <c r="E33810" s="27"/>
      <c r="F33810" s="27"/>
      <c r="G33810" s="1"/>
      <c r="H33810" s="1"/>
      <c r="I33810" s="1"/>
    </row>
    <row r="33811" spans="2:9">
      <c r="B33811" s="1"/>
      <c r="C33811" s="29"/>
      <c r="D33811" s="27"/>
      <c r="E33811" s="27"/>
      <c r="F33811" s="27"/>
      <c r="G33811" s="1"/>
      <c r="H33811" s="1"/>
      <c r="I33811" s="1"/>
    </row>
    <row r="33812" spans="2:9">
      <c r="B33812" s="1"/>
      <c r="C33812" s="29"/>
      <c r="D33812" s="27"/>
      <c r="E33812" s="27"/>
      <c r="F33812" s="27"/>
      <c r="G33812" s="1"/>
      <c r="H33812" s="1"/>
      <c r="I33812" s="1"/>
    </row>
    <row r="33813" spans="2:9">
      <c r="B33813" s="1"/>
      <c r="C33813" s="29"/>
      <c r="D33813" s="27"/>
      <c r="E33813" s="27"/>
      <c r="F33813" s="27"/>
      <c r="G33813" s="1"/>
      <c r="H33813" s="1"/>
      <c r="I33813" s="1"/>
    </row>
    <row r="33814" spans="2:9">
      <c r="B33814" s="1"/>
      <c r="C33814" s="29"/>
      <c r="D33814" s="27"/>
      <c r="E33814" s="27"/>
      <c r="F33814" s="27"/>
      <c r="G33814" s="1"/>
      <c r="H33814" s="1"/>
      <c r="I33814" s="1"/>
    </row>
    <row r="33815" spans="2:9">
      <c r="B33815" s="1"/>
      <c r="C33815" s="29"/>
      <c r="D33815" s="27"/>
      <c r="E33815" s="27"/>
      <c r="F33815" s="27"/>
      <c r="G33815" s="1"/>
      <c r="H33815" s="1"/>
      <c r="I33815" s="1"/>
    </row>
    <row r="33816" spans="2:9">
      <c r="B33816" s="1"/>
      <c r="C33816" s="29"/>
      <c r="D33816" s="27"/>
      <c r="E33816" s="27"/>
      <c r="F33816" s="27"/>
      <c r="G33816" s="1"/>
      <c r="H33816" s="1"/>
      <c r="I33816" s="1"/>
    </row>
    <row r="33817" spans="2:9">
      <c r="B33817" s="1"/>
      <c r="C33817" s="29"/>
      <c r="D33817" s="27"/>
      <c r="E33817" s="27"/>
      <c r="F33817" s="27"/>
      <c r="G33817" s="1"/>
      <c r="H33817" s="1"/>
      <c r="I33817" s="1"/>
    </row>
    <row r="33818" spans="2:9">
      <c r="B33818" s="1"/>
      <c r="C33818" s="29"/>
      <c r="D33818" s="27"/>
      <c r="E33818" s="27"/>
      <c r="F33818" s="27"/>
      <c r="G33818" s="1"/>
      <c r="H33818" s="1"/>
      <c r="I33818" s="1"/>
    </row>
    <row r="33819" spans="2:9">
      <c r="B33819" s="1"/>
      <c r="C33819" s="29"/>
      <c r="D33819" s="27"/>
      <c r="E33819" s="27"/>
      <c r="F33819" s="27"/>
      <c r="G33819" s="1"/>
      <c r="H33819" s="1"/>
      <c r="I33819" s="1"/>
    </row>
    <row r="33820" spans="2:9">
      <c r="B33820" s="1"/>
      <c r="C33820" s="29"/>
      <c r="D33820" s="27"/>
      <c r="E33820" s="27"/>
      <c r="F33820" s="27"/>
      <c r="G33820" s="1"/>
      <c r="H33820" s="1"/>
      <c r="I33820" s="1"/>
    </row>
    <row r="33821" spans="2:9">
      <c r="B33821" s="1"/>
      <c r="C33821" s="29"/>
      <c r="D33821" s="27"/>
      <c r="E33821" s="27"/>
      <c r="F33821" s="27"/>
      <c r="G33821" s="1"/>
      <c r="H33821" s="1"/>
      <c r="I33821" s="1"/>
    </row>
    <row r="33822" spans="2:9">
      <c r="B33822" s="1"/>
      <c r="C33822" s="29"/>
      <c r="D33822" s="27"/>
      <c r="E33822" s="27"/>
      <c r="F33822" s="27"/>
      <c r="G33822" s="1"/>
      <c r="H33822" s="1"/>
      <c r="I33822" s="1"/>
    </row>
    <row r="33823" spans="2:9">
      <c r="B33823" s="1"/>
      <c r="C33823" s="29"/>
      <c r="D33823" s="27"/>
      <c r="E33823" s="27"/>
      <c r="F33823" s="27"/>
      <c r="G33823" s="1"/>
      <c r="H33823" s="1"/>
      <c r="I33823" s="1"/>
    </row>
    <row r="33824" spans="2:9">
      <c r="B33824" s="1"/>
      <c r="C33824" s="29"/>
      <c r="D33824" s="27"/>
      <c r="E33824" s="27"/>
      <c r="F33824" s="27"/>
      <c r="G33824" s="1"/>
      <c r="H33824" s="1"/>
      <c r="I33824" s="1"/>
    </row>
    <row r="33825" spans="2:9">
      <c r="B33825" s="1"/>
      <c r="C33825" s="29"/>
      <c r="D33825" s="27"/>
      <c r="E33825" s="27"/>
      <c r="F33825" s="27"/>
      <c r="G33825" s="1"/>
      <c r="H33825" s="1"/>
      <c r="I33825" s="1"/>
    </row>
    <row r="33826" spans="2:9">
      <c r="B33826" s="1"/>
      <c r="C33826" s="29"/>
      <c r="D33826" s="27"/>
      <c r="E33826" s="27"/>
      <c r="F33826" s="27"/>
      <c r="G33826" s="1"/>
      <c r="H33826" s="1"/>
      <c r="I33826" s="1"/>
    </row>
    <row r="33827" spans="2:9">
      <c r="B33827" s="1"/>
      <c r="C33827" s="29"/>
      <c r="D33827" s="27"/>
      <c r="E33827" s="27"/>
      <c r="F33827" s="27"/>
      <c r="G33827" s="1"/>
      <c r="H33827" s="1"/>
      <c r="I33827" s="1"/>
    </row>
    <row r="33828" spans="2:9">
      <c r="B33828" s="1"/>
      <c r="C33828" s="29"/>
      <c r="D33828" s="27"/>
      <c r="E33828" s="27"/>
      <c r="F33828" s="27"/>
      <c r="G33828" s="1"/>
      <c r="H33828" s="1"/>
      <c r="I33828" s="1"/>
    </row>
    <row r="33829" spans="2:9">
      <c r="B33829" s="1"/>
      <c r="C33829" s="29"/>
      <c r="D33829" s="27"/>
      <c r="E33829" s="27"/>
      <c r="F33829" s="27"/>
      <c r="G33829" s="1"/>
      <c r="H33829" s="1"/>
      <c r="I33829" s="1"/>
    </row>
    <row r="33830" spans="2:9">
      <c r="B33830" s="1"/>
      <c r="C33830" s="29"/>
      <c r="D33830" s="27"/>
      <c r="E33830" s="27"/>
      <c r="F33830" s="27"/>
      <c r="G33830" s="1"/>
      <c r="H33830" s="1"/>
      <c r="I33830" s="1"/>
    </row>
    <row r="33831" spans="2:9">
      <c r="B33831" s="1"/>
      <c r="C33831" s="29"/>
      <c r="D33831" s="27"/>
      <c r="E33831" s="27"/>
      <c r="F33831" s="27"/>
      <c r="G33831" s="1"/>
      <c r="H33831" s="1"/>
      <c r="I33831" s="1"/>
    </row>
    <row r="33832" spans="2:9">
      <c r="B33832" s="1"/>
      <c r="C33832" s="29"/>
      <c r="D33832" s="27"/>
      <c r="E33832" s="27"/>
      <c r="F33832" s="27"/>
      <c r="G33832" s="1"/>
      <c r="H33832" s="1"/>
      <c r="I33832" s="1"/>
    </row>
    <row r="33833" spans="2:9">
      <c r="B33833" s="1"/>
      <c r="C33833" s="29"/>
      <c r="D33833" s="27"/>
      <c r="E33833" s="27"/>
      <c r="F33833" s="27"/>
      <c r="G33833" s="1"/>
      <c r="H33833" s="1"/>
      <c r="I33833" s="1"/>
    </row>
    <row r="33834" spans="2:9">
      <c r="B33834" s="1"/>
      <c r="C33834" s="29"/>
      <c r="D33834" s="27"/>
      <c r="E33834" s="27"/>
      <c r="F33834" s="27"/>
      <c r="G33834" s="1"/>
      <c r="H33834" s="1"/>
      <c r="I33834" s="1"/>
    </row>
    <row r="33835" spans="2:9">
      <c r="B33835" s="1"/>
      <c r="C33835" s="29"/>
      <c r="D33835" s="27"/>
      <c r="E33835" s="27"/>
      <c r="F33835" s="27"/>
      <c r="G33835" s="1"/>
      <c r="H33835" s="1"/>
      <c r="I33835" s="1"/>
    </row>
    <row r="33836" spans="2:9">
      <c r="B33836" s="1"/>
      <c r="C33836" s="29"/>
      <c r="D33836" s="27"/>
      <c r="E33836" s="27"/>
      <c r="F33836" s="27"/>
      <c r="G33836" s="1"/>
      <c r="H33836" s="1"/>
      <c r="I33836" s="1"/>
    </row>
    <row r="33837" spans="2:9">
      <c r="B33837" s="1"/>
      <c r="C33837" s="29"/>
      <c r="D33837" s="27"/>
      <c r="E33837" s="27"/>
      <c r="F33837" s="27"/>
      <c r="G33837" s="1"/>
      <c r="H33837" s="1"/>
      <c r="I33837" s="1"/>
    </row>
    <row r="33838" spans="2:9">
      <c r="B33838" s="1"/>
      <c r="C33838" s="29"/>
      <c r="D33838" s="27"/>
      <c r="E33838" s="27"/>
      <c r="F33838" s="27"/>
      <c r="G33838" s="1"/>
      <c r="H33838" s="1"/>
      <c r="I33838" s="1"/>
    </row>
    <row r="33839" spans="2:9">
      <c r="B33839" s="1"/>
      <c r="C33839" s="29"/>
      <c r="D33839" s="27"/>
      <c r="E33839" s="27"/>
      <c r="F33839" s="27"/>
      <c r="G33839" s="1"/>
      <c r="H33839" s="1"/>
      <c r="I33839" s="1"/>
    </row>
    <row r="33840" spans="2:9">
      <c r="B33840" s="1"/>
      <c r="C33840" s="29"/>
      <c r="D33840" s="27"/>
      <c r="E33840" s="27"/>
      <c r="F33840" s="27"/>
      <c r="G33840" s="1"/>
      <c r="H33840" s="1"/>
      <c r="I33840" s="1"/>
    </row>
    <row r="33841" spans="2:9">
      <c r="B33841" s="1"/>
      <c r="C33841" s="29"/>
      <c r="D33841" s="27"/>
      <c r="E33841" s="27"/>
      <c r="F33841" s="27"/>
      <c r="G33841" s="1"/>
      <c r="H33841" s="1"/>
      <c r="I33841" s="1"/>
    </row>
    <row r="33842" spans="2:9">
      <c r="B33842" s="1"/>
      <c r="C33842" s="29"/>
      <c r="D33842" s="27"/>
      <c r="E33842" s="27"/>
      <c r="F33842" s="27"/>
      <c r="G33842" s="1"/>
      <c r="H33842" s="1"/>
      <c r="I33842" s="1"/>
    </row>
    <row r="33843" spans="2:9">
      <c r="B33843" s="1"/>
      <c r="C33843" s="29"/>
      <c r="D33843" s="27"/>
      <c r="E33843" s="27"/>
      <c r="F33843" s="27"/>
      <c r="G33843" s="1"/>
      <c r="H33843" s="1"/>
      <c r="I33843" s="1"/>
    </row>
    <row r="33844" spans="2:9">
      <c r="B33844" s="1"/>
      <c r="C33844" s="29"/>
      <c r="D33844" s="27"/>
      <c r="E33844" s="27"/>
      <c r="F33844" s="27"/>
      <c r="G33844" s="1"/>
      <c r="H33844" s="1"/>
      <c r="I33844" s="1"/>
    </row>
    <row r="33845" spans="2:9">
      <c r="B33845" s="1"/>
      <c r="C33845" s="29"/>
      <c r="D33845" s="27"/>
      <c r="E33845" s="27"/>
      <c r="F33845" s="27"/>
      <c r="G33845" s="1"/>
      <c r="H33845" s="1"/>
      <c r="I33845" s="1"/>
    </row>
    <row r="33846" spans="2:9">
      <c r="B33846" s="1"/>
      <c r="C33846" s="29"/>
      <c r="D33846" s="27"/>
      <c r="E33846" s="27"/>
      <c r="F33846" s="27"/>
      <c r="G33846" s="1"/>
      <c r="H33846" s="1"/>
      <c r="I33846" s="1"/>
    </row>
    <row r="33847" spans="2:9">
      <c r="B33847" s="1"/>
      <c r="C33847" s="29"/>
      <c r="D33847" s="27"/>
      <c r="E33847" s="27"/>
      <c r="F33847" s="27"/>
      <c r="G33847" s="1"/>
      <c r="H33847" s="1"/>
      <c r="I33847" s="1"/>
    </row>
    <row r="33848" spans="2:9">
      <c r="B33848" s="1"/>
      <c r="C33848" s="29"/>
      <c r="D33848" s="27"/>
      <c r="E33848" s="27"/>
      <c r="F33848" s="27"/>
      <c r="G33848" s="1"/>
      <c r="H33848" s="1"/>
      <c r="I33848" s="1"/>
    </row>
    <row r="33849" spans="2:9">
      <c r="B33849" s="1"/>
      <c r="C33849" s="29"/>
      <c r="D33849" s="27"/>
      <c r="E33849" s="27"/>
      <c r="F33849" s="27"/>
      <c r="G33849" s="1"/>
      <c r="H33849" s="1"/>
      <c r="I33849" s="1"/>
    </row>
    <row r="33850" spans="2:9">
      <c r="B33850" s="1"/>
      <c r="C33850" s="29"/>
      <c r="D33850" s="27"/>
      <c r="E33850" s="27"/>
      <c r="F33850" s="27"/>
      <c r="G33850" s="1"/>
      <c r="H33850" s="1"/>
      <c r="I33850" s="1"/>
    </row>
    <row r="33851" spans="2:9">
      <c r="B33851" s="1"/>
      <c r="C33851" s="29"/>
      <c r="D33851" s="27"/>
      <c r="E33851" s="27"/>
      <c r="F33851" s="27"/>
      <c r="G33851" s="1"/>
      <c r="H33851" s="1"/>
      <c r="I33851" s="1"/>
    </row>
    <row r="33852" spans="2:9">
      <c r="B33852" s="1"/>
      <c r="C33852" s="29"/>
      <c r="D33852" s="27"/>
      <c r="E33852" s="27"/>
      <c r="F33852" s="27"/>
      <c r="G33852" s="1"/>
      <c r="H33852" s="1"/>
      <c r="I33852" s="1"/>
    </row>
    <row r="33853" spans="2:9">
      <c r="B33853" s="1"/>
      <c r="C33853" s="29"/>
      <c r="D33853" s="27"/>
      <c r="E33853" s="27"/>
      <c r="F33853" s="27"/>
      <c r="G33853" s="1"/>
      <c r="H33853" s="1"/>
      <c r="I33853" s="1"/>
    </row>
    <row r="33854" spans="2:9">
      <c r="B33854" s="1"/>
      <c r="C33854" s="29"/>
      <c r="D33854" s="27"/>
      <c r="E33854" s="27"/>
      <c r="F33854" s="27"/>
      <c r="G33854" s="1"/>
      <c r="H33854" s="1"/>
      <c r="I33854" s="1"/>
    </row>
    <row r="33855" spans="2:9">
      <c r="B33855" s="1"/>
      <c r="C33855" s="29"/>
      <c r="D33855" s="27"/>
      <c r="E33855" s="27"/>
      <c r="F33855" s="27"/>
      <c r="G33855" s="1"/>
      <c r="H33855" s="1"/>
      <c r="I33855" s="1"/>
    </row>
    <row r="33856" spans="2:9">
      <c r="B33856" s="1"/>
      <c r="C33856" s="29"/>
      <c r="D33856" s="27"/>
      <c r="E33856" s="27"/>
      <c r="F33856" s="27"/>
      <c r="G33856" s="1"/>
      <c r="H33856" s="1"/>
      <c r="I33856" s="1"/>
    </row>
    <row r="33857" spans="2:9">
      <c r="B33857" s="1"/>
      <c r="C33857" s="29"/>
      <c r="D33857" s="27"/>
      <c r="E33857" s="27"/>
      <c r="F33857" s="27"/>
      <c r="G33857" s="1"/>
      <c r="H33857" s="1"/>
      <c r="I33857" s="1"/>
    </row>
    <row r="33858" spans="2:9">
      <c r="B33858" s="1"/>
      <c r="C33858" s="29"/>
      <c r="D33858" s="27"/>
      <c r="E33858" s="27"/>
      <c r="F33858" s="27"/>
      <c r="G33858" s="1"/>
      <c r="H33858" s="1"/>
      <c r="I33858" s="1"/>
    </row>
    <row r="33859" spans="2:9">
      <c r="B33859" s="1"/>
      <c r="C33859" s="29"/>
      <c r="D33859" s="27"/>
      <c r="E33859" s="27"/>
      <c r="F33859" s="27"/>
      <c r="G33859" s="1"/>
      <c r="H33859" s="1"/>
      <c r="I33859" s="1"/>
    </row>
    <row r="33860" spans="2:9">
      <c r="B33860" s="1"/>
      <c r="C33860" s="29"/>
      <c r="D33860" s="27"/>
      <c r="E33860" s="27"/>
      <c r="F33860" s="27"/>
      <c r="G33860" s="1"/>
      <c r="H33860" s="1"/>
      <c r="I33860" s="1"/>
    </row>
    <row r="33861" spans="2:9">
      <c r="B33861" s="1"/>
      <c r="C33861" s="29"/>
      <c r="D33861" s="27"/>
      <c r="E33861" s="27"/>
      <c r="F33861" s="27"/>
      <c r="G33861" s="1"/>
      <c r="H33861" s="1"/>
      <c r="I33861" s="1"/>
    </row>
    <row r="33862" spans="2:9">
      <c r="B33862" s="1"/>
      <c r="C33862" s="29"/>
      <c r="D33862" s="27"/>
      <c r="E33862" s="27"/>
      <c r="F33862" s="27"/>
      <c r="G33862" s="1"/>
      <c r="H33862" s="1"/>
      <c r="I33862" s="1"/>
    </row>
    <row r="33863" spans="2:9">
      <c r="B33863" s="1"/>
      <c r="C33863" s="29"/>
      <c r="D33863" s="27"/>
      <c r="E33863" s="27"/>
      <c r="F33863" s="27"/>
      <c r="G33863" s="1"/>
      <c r="H33863" s="1"/>
      <c r="I33863" s="1"/>
    </row>
    <row r="33864" spans="2:9">
      <c r="B33864" s="1"/>
      <c r="C33864" s="29"/>
      <c r="D33864" s="27"/>
      <c r="E33864" s="27"/>
      <c r="F33864" s="27"/>
      <c r="G33864" s="1"/>
      <c r="H33864" s="1"/>
      <c r="I33864" s="1"/>
    </row>
    <row r="33865" spans="2:9">
      <c r="B33865" s="1"/>
      <c r="C33865" s="29"/>
      <c r="D33865" s="27"/>
      <c r="E33865" s="27"/>
      <c r="F33865" s="27"/>
      <c r="G33865" s="1"/>
      <c r="H33865" s="1"/>
      <c r="I33865" s="1"/>
    </row>
    <row r="33866" spans="2:9">
      <c r="B33866" s="1"/>
      <c r="C33866" s="29"/>
      <c r="D33866" s="27"/>
      <c r="E33866" s="27"/>
      <c r="F33866" s="27"/>
      <c r="G33866" s="1"/>
      <c r="H33866" s="1"/>
      <c r="I33866" s="1"/>
    </row>
    <row r="33867" spans="2:9">
      <c r="B33867" s="1"/>
      <c r="C33867" s="29"/>
      <c r="D33867" s="27"/>
      <c r="E33867" s="27"/>
      <c r="F33867" s="27"/>
      <c r="G33867" s="1"/>
      <c r="H33867" s="1"/>
      <c r="I33867" s="1"/>
    </row>
    <row r="33868" spans="2:9">
      <c r="B33868" s="1"/>
      <c r="C33868" s="29"/>
      <c r="D33868" s="27"/>
      <c r="E33868" s="27"/>
      <c r="F33868" s="27"/>
      <c r="G33868" s="1"/>
      <c r="H33868" s="1"/>
      <c r="I33868" s="1"/>
    </row>
    <row r="33869" spans="2:9">
      <c r="B33869" s="1"/>
      <c r="C33869" s="29"/>
      <c r="D33869" s="27"/>
      <c r="E33869" s="27"/>
      <c r="F33869" s="27"/>
      <c r="G33869" s="1"/>
      <c r="H33869" s="1"/>
      <c r="I33869" s="1"/>
    </row>
    <row r="33870" spans="2:9">
      <c r="B33870" s="1"/>
      <c r="C33870" s="29"/>
      <c r="D33870" s="27"/>
      <c r="E33870" s="27"/>
      <c r="F33870" s="27"/>
      <c r="G33870" s="1"/>
      <c r="H33870" s="1"/>
      <c r="I33870" s="1"/>
    </row>
    <row r="33871" spans="2:9">
      <c r="B33871" s="1"/>
      <c r="C33871" s="29"/>
      <c r="D33871" s="27"/>
      <c r="E33871" s="27"/>
      <c r="F33871" s="27"/>
      <c r="G33871" s="1"/>
      <c r="H33871" s="1"/>
      <c r="I33871" s="1"/>
    </row>
    <row r="33872" spans="2:9">
      <c r="B33872" s="1"/>
      <c r="C33872" s="29"/>
      <c r="D33872" s="27"/>
      <c r="E33872" s="27"/>
      <c r="F33872" s="27"/>
      <c r="G33872" s="1"/>
      <c r="H33872" s="1"/>
      <c r="I33872" s="1"/>
    </row>
    <row r="33873" spans="2:9">
      <c r="B33873" s="1"/>
      <c r="C33873" s="29"/>
      <c r="D33873" s="27"/>
      <c r="E33873" s="27"/>
      <c r="F33873" s="27"/>
      <c r="G33873" s="1"/>
      <c r="H33873" s="1"/>
      <c r="I33873" s="1"/>
    </row>
    <row r="33874" spans="2:9">
      <c r="B33874" s="1"/>
      <c r="C33874" s="29"/>
      <c r="D33874" s="27"/>
      <c r="E33874" s="27"/>
      <c r="F33874" s="27"/>
      <c r="G33874" s="1"/>
      <c r="H33874" s="1"/>
      <c r="I33874" s="1"/>
    </row>
    <row r="33875" spans="2:9">
      <c r="B33875" s="1"/>
      <c r="C33875" s="29"/>
      <c r="D33875" s="27"/>
      <c r="E33875" s="27"/>
      <c r="F33875" s="27"/>
      <c r="G33875" s="1"/>
      <c r="H33875" s="1"/>
      <c r="I33875" s="1"/>
    </row>
    <row r="33876" spans="2:9">
      <c r="B33876" s="1"/>
      <c r="C33876" s="29"/>
      <c r="D33876" s="27"/>
      <c r="E33876" s="27"/>
      <c r="F33876" s="27"/>
      <c r="G33876" s="1"/>
      <c r="H33876" s="1"/>
      <c r="I33876" s="1"/>
    </row>
    <row r="33877" spans="2:9">
      <c r="B33877" s="1"/>
      <c r="C33877" s="29"/>
      <c r="D33877" s="27"/>
      <c r="E33877" s="27"/>
      <c r="F33877" s="27"/>
      <c r="G33877" s="1"/>
      <c r="H33877" s="1"/>
      <c r="I33877" s="1"/>
    </row>
    <row r="33878" spans="2:9">
      <c r="B33878" s="1"/>
      <c r="C33878" s="29"/>
      <c r="D33878" s="27"/>
      <c r="E33878" s="27"/>
      <c r="F33878" s="27"/>
      <c r="G33878" s="1"/>
      <c r="H33878" s="1"/>
      <c r="I33878" s="1"/>
    </row>
    <row r="33879" spans="2:9">
      <c r="B33879" s="1"/>
      <c r="C33879" s="29"/>
      <c r="D33879" s="27"/>
      <c r="E33879" s="27"/>
      <c r="F33879" s="27"/>
      <c r="G33879" s="1"/>
      <c r="H33879" s="1"/>
      <c r="I33879" s="1"/>
    </row>
    <row r="33880" spans="2:9">
      <c r="B33880" s="1"/>
      <c r="C33880" s="29"/>
      <c r="D33880" s="27"/>
      <c r="E33880" s="27"/>
      <c r="F33880" s="27"/>
      <c r="G33880" s="1"/>
      <c r="H33880" s="1"/>
      <c r="I33880" s="1"/>
    </row>
    <row r="33881" spans="2:9">
      <c r="B33881" s="1"/>
      <c r="C33881" s="29"/>
      <c r="D33881" s="27"/>
      <c r="E33881" s="27"/>
      <c r="F33881" s="27"/>
      <c r="G33881" s="1"/>
      <c r="H33881" s="1"/>
      <c r="I33881" s="1"/>
    </row>
    <row r="33882" spans="2:9">
      <c r="B33882" s="1"/>
      <c r="C33882" s="29"/>
      <c r="D33882" s="27"/>
      <c r="E33882" s="27"/>
      <c r="F33882" s="27"/>
      <c r="G33882" s="1"/>
      <c r="H33882" s="1"/>
      <c r="I33882" s="1"/>
    </row>
    <row r="33883" spans="2:9">
      <c r="B33883" s="1"/>
      <c r="C33883" s="29"/>
      <c r="D33883" s="27"/>
      <c r="E33883" s="27"/>
      <c r="F33883" s="27"/>
      <c r="G33883" s="1"/>
      <c r="H33883" s="1"/>
      <c r="I33883" s="1"/>
    </row>
    <row r="33884" spans="2:9">
      <c r="B33884" s="1"/>
      <c r="C33884" s="29"/>
      <c r="D33884" s="27"/>
      <c r="E33884" s="27"/>
      <c r="F33884" s="27"/>
      <c r="G33884" s="1"/>
      <c r="H33884" s="1"/>
      <c r="I33884" s="1"/>
    </row>
    <row r="33885" spans="2:9">
      <c r="B33885" s="1"/>
      <c r="C33885" s="29"/>
      <c r="D33885" s="27"/>
      <c r="E33885" s="27"/>
      <c r="F33885" s="27"/>
      <c r="G33885" s="1"/>
      <c r="H33885" s="1"/>
      <c r="I33885" s="1"/>
    </row>
    <row r="33886" spans="2:9">
      <c r="B33886" s="1"/>
      <c r="C33886" s="29"/>
      <c r="D33886" s="27"/>
      <c r="E33886" s="27"/>
      <c r="F33886" s="27"/>
      <c r="G33886" s="1"/>
      <c r="H33886" s="1"/>
      <c r="I33886" s="1"/>
    </row>
    <row r="33887" spans="2:9">
      <c r="B33887" s="1"/>
      <c r="C33887" s="29"/>
      <c r="D33887" s="27"/>
      <c r="E33887" s="27"/>
      <c r="F33887" s="27"/>
      <c r="G33887" s="1"/>
      <c r="H33887" s="1"/>
      <c r="I33887" s="1"/>
    </row>
    <row r="33888" spans="2:9">
      <c r="B33888" s="1"/>
      <c r="C33888" s="29"/>
      <c r="D33888" s="27"/>
      <c r="E33888" s="27"/>
      <c r="F33888" s="27"/>
      <c r="G33888" s="1"/>
      <c r="H33888" s="1"/>
      <c r="I33888" s="1"/>
    </row>
    <row r="33889" spans="2:9">
      <c r="B33889" s="1"/>
      <c r="C33889" s="29"/>
      <c r="D33889" s="27"/>
      <c r="E33889" s="27"/>
      <c r="F33889" s="27"/>
      <c r="G33889" s="1"/>
      <c r="H33889" s="1"/>
      <c r="I33889" s="1"/>
    </row>
    <row r="33890" spans="2:9">
      <c r="B33890" s="1"/>
      <c r="C33890" s="29"/>
      <c r="D33890" s="27"/>
      <c r="E33890" s="27"/>
      <c r="F33890" s="27"/>
      <c r="G33890" s="1"/>
      <c r="H33890" s="1"/>
      <c r="I33890" s="1"/>
    </row>
    <row r="33891" spans="2:9">
      <c r="B33891" s="1"/>
      <c r="C33891" s="29"/>
      <c r="D33891" s="27"/>
      <c r="E33891" s="27"/>
      <c r="F33891" s="27"/>
      <c r="G33891" s="1"/>
      <c r="H33891" s="1"/>
      <c r="I33891" s="1"/>
    </row>
    <row r="33892" spans="2:9">
      <c r="B33892" s="1"/>
      <c r="C33892" s="29"/>
      <c r="D33892" s="27"/>
      <c r="E33892" s="27"/>
      <c r="F33892" s="27"/>
      <c r="G33892" s="1"/>
      <c r="H33892" s="1"/>
      <c r="I33892" s="1"/>
    </row>
    <row r="33893" spans="2:9">
      <c r="B33893" s="1"/>
      <c r="C33893" s="29"/>
      <c r="D33893" s="27"/>
      <c r="E33893" s="27"/>
      <c r="F33893" s="27"/>
      <c r="G33893" s="1"/>
      <c r="H33893" s="1"/>
      <c r="I33893" s="1"/>
    </row>
    <row r="33894" spans="2:9">
      <c r="B33894" s="1"/>
      <c r="C33894" s="29"/>
      <c r="D33894" s="27"/>
      <c r="E33894" s="27"/>
      <c r="F33894" s="27"/>
      <c r="G33894" s="1"/>
      <c r="H33894" s="1"/>
      <c r="I33894" s="1"/>
    </row>
    <row r="33895" spans="2:9">
      <c r="B33895" s="1"/>
      <c r="C33895" s="29"/>
      <c r="D33895" s="27"/>
      <c r="E33895" s="27"/>
      <c r="F33895" s="27"/>
      <c r="G33895" s="1"/>
      <c r="H33895" s="1"/>
      <c r="I33895" s="1"/>
    </row>
    <row r="33896" spans="2:9">
      <c r="B33896" s="1"/>
      <c r="C33896" s="29"/>
      <c r="D33896" s="27"/>
      <c r="E33896" s="27"/>
      <c r="F33896" s="27"/>
      <c r="G33896" s="1"/>
      <c r="H33896" s="1"/>
      <c r="I33896" s="1"/>
    </row>
    <row r="33897" spans="2:9">
      <c r="B33897" s="1"/>
      <c r="C33897" s="29"/>
      <c r="D33897" s="27"/>
      <c r="E33897" s="27"/>
      <c r="F33897" s="27"/>
      <c r="G33897" s="1"/>
      <c r="H33897" s="1"/>
      <c r="I33897" s="1"/>
    </row>
    <row r="33898" spans="2:9">
      <c r="B33898" s="1"/>
      <c r="C33898" s="29"/>
      <c r="D33898" s="27"/>
      <c r="E33898" s="27"/>
      <c r="F33898" s="27"/>
      <c r="G33898" s="1"/>
      <c r="H33898" s="1"/>
      <c r="I33898" s="1"/>
    </row>
    <row r="33899" spans="2:9">
      <c r="B33899" s="1"/>
      <c r="C33899" s="29"/>
      <c r="D33899" s="27"/>
      <c r="E33899" s="27"/>
      <c r="F33899" s="27"/>
      <c r="G33899" s="1"/>
      <c r="H33899" s="1"/>
      <c r="I33899" s="1"/>
    </row>
    <row r="33900" spans="2:9">
      <c r="B33900" s="1"/>
      <c r="C33900" s="29"/>
      <c r="D33900" s="27"/>
      <c r="E33900" s="27"/>
      <c r="F33900" s="27"/>
      <c r="G33900" s="1"/>
      <c r="H33900" s="1"/>
      <c r="I33900" s="1"/>
    </row>
    <row r="33901" spans="2:9">
      <c r="B33901" s="1"/>
      <c r="C33901" s="29"/>
      <c r="D33901" s="27"/>
      <c r="E33901" s="27"/>
      <c r="F33901" s="27"/>
      <c r="G33901" s="1"/>
      <c r="H33901" s="1"/>
      <c r="I33901" s="1"/>
    </row>
    <row r="33902" spans="2:9">
      <c r="B33902" s="1"/>
      <c r="C33902" s="29"/>
      <c r="D33902" s="27"/>
      <c r="E33902" s="27"/>
      <c r="F33902" s="27"/>
      <c r="G33902" s="1"/>
      <c r="H33902" s="1"/>
      <c r="I33902" s="1"/>
    </row>
    <row r="33903" spans="2:9">
      <c r="B33903" s="1"/>
      <c r="C33903" s="29"/>
      <c r="D33903" s="27"/>
      <c r="E33903" s="27"/>
      <c r="F33903" s="27"/>
      <c r="G33903" s="1"/>
      <c r="H33903" s="1"/>
      <c r="I33903" s="1"/>
    </row>
    <row r="33904" spans="2:9">
      <c r="B33904" s="1"/>
      <c r="C33904" s="29"/>
      <c r="D33904" s="27"/>
      <c r="E33904" s="27"/>
      <c r="F33904" s="27"/>
      <c r="G33904" s="1"/>
      <c r="H33904" s="1"/>
      <c r="I33904" s="1"/>
    </row>
    <row r="33905" spans="2:9">
      <c r="B33905" s="1"/>
      <c r="C33905" s="29"/>
      <c r="D33905" s="27"/>
      <c r="E33905" s="27"/>
      <c r="F33905" s="27"/>
      <c r="G33905" s="1"/>
      <c r="H33905" s="1"/>
      <c r="I33905" s="1"/>
    </row>
    <row r="33906" spans="2:9">
      <c r="B33906" s="1"/>
      <c r="C33906" s="29"/>
      <c r="D33906" s="27"/>
      <c r="E33906" s="27"/>
      <c r="F33906" s="27"/>
      <c r="G33906" s="1"/>
      <c r="H33906" s="1"/>
      <c r="I33906" s="1"/>
    </row>
    <row r="33907" spans="2:9">
      <c r="B33907" s="1"/>
      <c r="C33907" s="29"/>
      <c r="D33907" s="27"/>
      <c r="E33907" s="27"/>
      <c r="F33907" s="27"/>
      <c r="G33907" s="1"/>
      <c r="H33907" s="1"/>
      <c r="I33907" s="1"/>
    </row>
    <row r="33908" spans="2:9">
      <c r="B33908" s="1"/>
      <c r="C33908" s="29"/>
      <c r="D33908" s="27"/>
      <c r="E33908" s="27"/>
      <c r="F33908" s="27"/>
      <c r="G33908" s="1"/>
      <c r="H33908" s="1"/>
      <c r="I33908" s="1"/>
    </row>
    <row r="33909" spans="2:9">
      <c r="B33909" s="1"/>
      <c r="C33909" s="29"/>
      <c r="D33909" s="27"/>
      <c r="E33909" s="27"/>
      <c r="F33909" s="27"/>
      <c r="G33909" s="1"/>
      <c r="H33909" s="1"/>
      <c r="I33909" s="1"/>
    </row>
    <row r="33910" spans="2:9">
      <c r="B33910" s="1"/>
      <c r="C33910" s="29"/>
      <c r="D33910" s="27"/>
      <c r="E33910" s="27"/>
      <c r="F33910" s="27"/>
      <c r="G33910" s="1"/>
      <c r="H33910" s="1"/>
      <c r="I33910" s="1"/>
    </row>
    <row r="33911" spans="2:9">
      <c r="B33911" s="1"/>
      <c r="C33911" s="29"/>
      <c r="D33911" s="27"/>
      <c r="E33911" s="27"/>
      <c r="F33911" s="27"/>
      <c r="G33911" s="1"/>
      <c r="H33911" s="1"/>
      <c r="I33911" s="1"/>
    </row>
    <row r="33912" spans="2:9">
      <c r="B33912" s="1"/>
      <c r="C33912" s="29"/>
      <c r="D33912" s="27"/>
      <c r="E33912" s="27"/>
      <c r="F33912" s="27"/>
      <c r="G33912" s="1"/>
      <c r="H33912" s="1"/>
      <c r="I33912" s="1"/>
    </row>
    <row r="33913" spans="2:9">
      <c r="B33913" s="1"/>
      <c r="C33913" s="29"/>
      <c r="D33913" s="27"/>
      <c r="E33913" s="27"/>
      <c r="F33913" s="27"/>
      <c r="G33913" s="1"/>
      <c r="H33913" s="1"/>
      <c r="I33913" s="1"/>
    </row>
    <row r="33914" spans="2:9">
      <c r="B33914" s="1"/>
      <c r="C33914" s="29"/>
      <c r="D33914" s="27"/>
      <c r="E33914" s="27"/>
      <c r="F33914" s="27"/>
      <c r="G33914" s="1"/>
      <c r="H33914" s="1"/>
      <c r="I33914" s="1"/>
    </row>
    <row r="33915" spans="2:9">
      <c r="B33915" s="1"/>
      <c r="C33915" s="29"/>
      <c r="D33915" s="27"/>
      <c r="E33915" s="27"/>
      <c r="F33915" s="27"/>
      <c r="G33915" s="1"/>
      <c r="H33915" s="1"/>
      <c r="I33915" s="1"/>
    </row>
    <row r="33916" spans="2:9">
      <c r="B33916" s="1"/>
      <c r="C33916" s="29"/>
      <c r="D33916" s="27"/>
      <c r="E33916" s="27"/>
      <c r="F33916" s="27"/>
      <c r="G33916" s="1"/>
      <c r="H33916" s="1"/>
      <c r="I33916" s="1"/>
    </row>
    <row r="33917" spans="2:9">
      <c r="B33917" s="1"/>
      <c r="C33917" s="29"/>
      <c r="D33917" s="27"/>
      <c r="E33917" s="27"/>
      <c r="F33917" s="27"/>
      <c r="G33917" s="1"/>
      <c r="H33917" s="1"/>
      <c r="I33917" s="1"/>
    </row>
    <row r="33918" spans="2:9">
      <c r="B33918" s="1"/>
      <c r="C33918" s="29"/>
      <c r="D33918" s="27"/>
      <c r="E33918" s="27"/>
      <c r="F33918" s="27"/>
      <c r="G33918" s="1"/>
      <c r="H33918" s="1"/>
      <c r="I33918" s="1"/>
    </row>
    <row r="33919" spans="2:9">
      <c r="B33919" s="1"/>
      <c r="C33919" s="29"/>
      <c r="D33919" s="27"/>
      <c r="E33919" s="27"/>
      <c r="F33919" s="27"/>
      <c r="G33919" s="1"/>
      <c r="H33919" s="1"/>
      <c r="I33919" s="1"/>
    </row>
    <row r="33920" spans="2:9">
      <c r="B33920" s="1"/>
      <c r="C33920" s="29"/>
      <c r="D33920" s="27"/>
      <c r="E33920" s="27"/>
      <c r="F33920" s="27"/>
      <c r="G33920" s="1"/>
      <c r="H33920" s="1"/>
      <c r="I33920" s="1"/>
    </row>
    <row r="33921" spans="2:9">
      <c r="B33921" s="1"/>
      <c r="C33921" s="29"/>
      <c r="D33921" s="27"/>
      <c r="E33921" s="27"/>
      <c r="F33921" s="27"/>
      <c r="G33921" s="1"/>
      <c r="H33921" s="1"/>
      <c r="I33921" s="1"/>
    </row>
    <row r="33922" spans="2:9">
      <c r="B33922" s="1"/>
      <c r="C33922" s="29"/>
      <c r="D33922" s="27"/>
      <c r="E33922" s="27"/>
      <c r="F33922" s="27"/>
      <c r="G33922" s="1"/>
      <c r="H33922" s="1"/>
      <c r="I33922" s="1"/>
    </row>
    <row r="33923" spans="2:9">
      <c r="B33923" s="1"/>
      <c r="C33923" s="29"/>
      <c r="D33923" s="27"/>
      <c r="E33923" s="27"/>
      <c r="F33923" s="27"/>
      <c r="G33923" s="1"/>
      <c r="H33923" s="1"/>
      <c r="I33923" s="1"/>
    </row>
    <row r="33924" spans="2:9">
      <c r="B33924" s="1"/>
      <c r="C33924" s="29"/>
      <c r="D33924" s="27"/>
      <c r="E33924" s="27"/>
      <c r="F33924" s="27"/>
      <c r="G33924" s="1"/>
      <c r="H33924" s="1"/>
      <c r="I33924" s="1"/>
    </row>
    <row r="33925" spans="2:9">
      <c r="B33925" s="1"/>
      <c r="C33925" s="29"/>
      <c r="D33925" s="27"/>
      <c r="E33925" s="27"/>
      <c r="F33925" s="27"/>
      <c r="G33925" s="1"/>
      <c r="H33925" s="1"/>
      <c r="I33925" s="1"/>
    </row>
    <row r="33926" spans="2:9">
      <c r="B33926" s="1"/>
      <c r="C33926" s="29"/>
      <c r="D33926" s="27"/>
      <c r="E33926" s="27"/>
      <c r="F33926" s="27"/>
      <c r="G33926" s="1"/>
      <c r="H33926" s="1"/>
      <c r="I33926" s="1"/>
    </row>
    <row r="33927" spans="2:9">
      <c r="B33927" s="1"/>
      <c r="C33927" s="29"/>
      <c r="D33927" s="27"/>
      <c r="E33927" s="27"/>
      <c r="F33927" s="27"/>
      <c r="G33927" s="1"/>
      <c r="H33927" s="1"/>
      <c r="I33927" s="1"/>
    </row>
    <row r="33928" spans="2:9">
      <c r="B33928" s="1"/>
      <c r="C33928" s="29"/>
      <c r="D33928" s="27"/>
      <c r="E33928" s="27"/>
      <c r="F33928" s="27"/>
      <c r="G33928" s="1"/>
      <c r="H33928" s="1"/>
      <c r="I33928" s="1"/>
    </row>
    <row r="33929" spans="2:9">
      <c r="B33929" s="1"/>
      <c r="C33929" s="29"/>
      <c r="D33929" s="27"/>
      <c r="E33929" s="27"/>
      <c r="F33929" s="27"/>
      <c r="G33929" s="1"/>
      <c r="H33929" s="1"/>
      <c r="I33929" s="1"/>
    </row>
    <row r="33930" spans="2:9">
      <c r="B33930" s="1"/>
      <c r="C33930" s="29"/>
      <c r="D33930" s="27"/>
      <c r="E33930" s="27"/>
      <c r="F33930" s="27"/>
      <c r="G33930" s="1"/>
      <c r="H33930" s="1"/>
      <c r="I33930" s="1"/>
    </row>
    <row r="33931" spans="2:9">
      <c r="B33931" s="1"/>
      <c r="C33931" s="29"/>
      <c r="D33931" s="27"/>
      <c r="E33931" s="27"/>
      <c r="F33931" s="27"/>
      <c r="G33931" s="1"/>
      <c r="H33931" s="1"/>
      <c r="I33931" s="1"/>
    </row>
    <row r="33932" spans="2:9">
      <c r="B33932" s="1"/>
      <c r="C33932" s="29"/>
      <c r="D33932" s="27"/>
      <c r="E33932" s="27"/>
      <c r="F33932" s="27"/>
      <c r="G33932" s="1"/>
      <c r="H33932" s="1"/>
      <c r="I33932" s="1"/>
    </row>
    <row r="33933" spans="2:9">
      <c r="B33933" s="1"/>
      <c r="C33933" s="29"/>
      <c r="D33933" s="27"/>
      <c r="E33933" s="27"/>
      <c r="F33933" s="27"/>
      <c r="G33933" s="1"/>
      <c r="H33933" s="1"/>
      <c r="I33933" s="1"/>
    </row>
    <row r="33934" spans="2:9">
      <c r="B33934" s="1"/>
      <c r="C33934" s="29"/>
      <c r="D33934" s="27"/>
      <c r="E33934" s="27"/>
      <c r="F33934" s="27"/>
      <c r="G33934" s="1"/>
      <c r="H33934" s="1"/>
      <c r="I33934" s="1"/>
    </row>
    <row r="33935" spans="2:9">
      <c r="B33935" s="1"/>
      <c r="C33935" s="29"/>
      <c r="D33935" s="27"/>
      <c r="E33935" s="27"/>
      <c r="F33935" s="27"/>
      <c r="G33935" s="1"/>
      <c r="H33935" s="1"/>
      <c r="I33935" s="1"/>
    </row>
    <row r="33936" spans="2:9">
      <c r="B33936" s="1"/>
      <c r="C33936" s="29"/>
      <c r="D33936" s="27"/>
      <c r="E33936" s="27"/>
      <c r="F33936" s="27"/>
      <c r="G33936" s="1"/>
      <c r="H33936" s="1"/>
      <c r="I33936" s="1"/>
    </row>
    <row r="33937" spans="2:9">
      <c r="B33937" s="1"/>
      <c r="C33937" s="29"/>
      <c r="D33937" s="27"/>
      <c r="E33937" s="27"/>
      <c r="F33937" s="27"/>
      <c r="G33937" s="1"/>
      <c r="H33937" s="1"/>
      <c r="I33937" s="1"/>
    </row>
    <row r="33938" spans="2:9">
      <c r="B33938" s="1"/>
      <c r="C33938" s="29"/>
      <c r="D33938" s="27"/>
      <c r="E33938" s="27"/>
      <c r="F33938" s="27"/>
      <c r="G33938" s="1"/>
      <c r="H33938" s="1"/>
      <c r="I33938" s="1"/>
    </row>
    <row r="33939" spans="2:9">
      <c r="B33939" s="1"/>
      <c r="C33939" s="29"/>
      <c r="D33939" s="27"/>
      <c r="E33939" s="27"/>
      <c r="F33939" s="27"/>
      <c r="G33939" s="1"/>
      <c r="H33939" s="1"/>
      <c r="I33939" s="1"/>
    </row>
    <row r="33940" spans="2:9">
      <c r="B33940" s="1"/>
      <c r="C33940" s="29"/>
      <c r="D33940" s="27"/>
      <c r="E33940" s="27"/>
      <c r="F33940" s="27"/>
      <c r="G33940" s="1"/>
      <c r="H33940" s="1"/>
      <c r="I33940" s="1"/>
    </row>
    <row r="33941" spans="2:9">
      <c r="B33941" s="1"/>
      <c r="C33941" s="29"/>
      <c r="D33941" s="27"/>
      <c r="E33941" s="27"/>
      <c r="F33941" s="27"/>
      <c r="G33941" s="1"/>
      <c r="H33941" s="1"/>
      <c r="I33941" s="1"/>
    </row>
    <row r="33942" spans="2:9">
      <c r="B33942" s="1"/>
      <c r="C33942" s="29"/>
      <c r="D33942" s="27"/>
      <c r="E33942" s="27"/>
      <c r="F33942" s="27"/>
      <c r="G33942" s="1"/>
      <c r="H33942" s="1"/>
      <c r="I33942" s="1"/>
    </row>
    <row r="33943" spans="2:9">
      <c r="B33943" s="1"/>
      <c r="C33943" s="29"/>
      <c r="D33943" s="27"/>
      <c r="E33943" s="27"/>
      <c r="F33943" s="27"/>
      <c r="G33943" s="1"/>
      <c r="H33943" s="1"/>
      <c r="I33943" s="1"/>
    </row>
    <row r="33944" spans="2:9">
      <c r="B33944" s="1"/>
      <c r="C33944" s="29"/>
      <c r="D33944" s="27"/>
      <c r="E33944" s="27"/>
      <c r="F33944" s="27"/>
      <c r="G33944" s="1"/>
      <c r="H33944" s="1"/>
      <c r="I33944" s="1"/>
    </row>
    <row r="33945" spans="2:9">
      <c r="B33945" s="1"/>
      <c r="C33945" s="29"/>
      <c r="D33945" s="27"/>
      <c r="E33945" s="27"/>
      <c r="F33945" s="27"/>
      <c r="G33945" s="1"/>
      <c r="H33945" s="1"/>
      <c r="I33945" s="1"/>
    </row>
    <row r="33946" spans="2:9">
      <c r="B33946" s="1"/>
      <c r="C33946" s="29"/>
      <c r="D33946" s="27"/>
      <c r="E33946" s="27"/>
      <c r="F33946" s="27"/>
      <c r="G33946" s="1"/>
      <c r="H33946" s="1"/>
      <c r="I33946" s="1"/>
    </row>
    <row r="33947" spans="2:9">
      <c r="B33947" s="1"/>
      <c r="C33947" s="29"/>
      <c r="D33947" s="27"/>
      <c r="E33947" s="27"/>
      <c r="F33947" s="27"/>
      <c r="G33947" s="1"/>
      <c r="H33947" s="1"/>
      <c r="I33947" s="1"/>
    </row>
    <row r="33948" spans="2:9">
      <c r="B33948" s="1"/>
      <c r="C33948" s="29"/>
      <c r="D33948" s="27"/>
      <c r="E33948" s="27"/>
      <c r="F33948" s="27"/>
      <c r="G33948" s="1"/>
      <c r="H33948" s="1"/>
      <c r="I33948" s="1"/>
    </row>
    <row r="33949" spans="2:9">
      <c r="B33949" s="1"/>
      <c r="C33949" s="29"/>
      <c r="D33949" s="27"/>
      <c r="E33949" s="27"/>
      <c r="F33949" s="27"/>
      <c r="G33949" s="1"/>
      <c r="H33949" s="1"/>
      <c r="I33949" s="1"/>
    </row>
    <row r="33950" spans="2:9">
      <c r="B33950" s="1"/>
      <c r="C33950" s="29"/>
      <c r="D33950" s="27"/>
      <c r="E33950" s="27"/>
      <c r="F33950" s="27"/>
      <c r="G33950" s="1"/>
      <c r="H33950" s="1"/>
      <c r="I33950" s="1"/>
    </row>
    <row r="33951" spans="2:9">
      <c r="B33951" s="1"/>
      <c r="C33951" s="29"/>
      <c r="D33951" s="27"/>
      <c r="E33951" s="27"/>
      <c r="F33951" s="27"/>
      <c r="G33951" s="1"/>
      <c r="H33951" s="1"/>
      <c r="I33951" s="1"/>
    </row>
    <row r="33952" spans="2:9">
      <c r="B33952" s="1"/>
      <c r="C33952" s="29"/>
      <c r="D33952" s="27"/>
      <c r="E33952" s="27"/>
      <c r="F33952" s="27"/>
      <c r="G33952" s="1"/>
      <c r="H33952" s="1"/>
      <c r="I33952" s="1"/>
    </row>
    <row r="33953" spans="2:9">
      <c r="B33953" s="1"/>
      <c r="C33953" s="29"/>
      <c r="D33953" s="27"/>
      <c r="E33953" s="27"/>
      <c r="F33953" s="27"/>
      <c r="G33953" s="1"/>
      <c r="H33953" s="1"/>
      <c r="I33953" s="1"/>
    </row>
    <row r="33954" spans="2:9">
      <c r="B33954" s="1"/>
      <c r="C33954" s="29"/>
      <c r="D33954" s="27"/>
      <c r="E33954" s="27"/>
      <c r="F33954" s="27"/>
      <c r="G33954" s="1"/>
      <c r="H33954" s="1"/>
      <c r="I33954" s="1"/>
    </row>
    <row r="33955" spans="2:9">
      <c r="B33955" s="1"/>
      <c r="C33955" s="29"/>
      <c r="D33955" s="27"/>
      <c r="E33955" s="27"/>
      <c r="F33955" s="27"/>
      <c r="G33955" s="1"/>
      <c r="H33955" s="1"/>
      <c r="I33955" s="1"/>
    </row>
    <row r="33956" spans="2:9">
      <c r="B33956" s="1"/>
      <c r="C33956" s="29"/>
      <c r="D33956" s="27"/>
      <c r="E33956" s="27"/>
      <c r="F33956" s="27"/>
      <c r="G33956" s="1"/>
      <c r="H33956" s="1"/>
      <c r="I33956" s="1"/>
    </row>
    <row r="33957" spans="2:9">
      <c r="B33957" s="1"/>
      <c r="C33957" s="29"/>
      <c r="D33957" s="27"/>
      <c r="E33957" s="27"/>
      <c r="F33957" s="27"/>
      <c r="G33957" s="1"/>
      <c r="H33957" s="1"/>
      <c r="I33957" s="1"/>
    </row>
    <row r="33958" spans="2:9">
      <c r="B33958" s="1"/>
      <c r="C33958" s="29"/>
      <c r="D33958" s="27"/>
      <c r="E33958" s="27"/>
      <c r="F33958" s="27"/>
      <c r="G33958" s="1"/>
      <c r="H33958" s="1"/>
      <c r="I33958" s="1"/>
    </row>
    <row r="33959" spans="2:9">
      <c r="B33959" s="1"/>
      <c r="C33959" s="29"/>
      <c r="D33959" s="27"/>
      <c r="E33959" s="27"/>
      <c r="F33959" s="27"/>
      <c r="G33959" s="1"/>
      <c r="H33959" s="1"/>
      <c r="I33959" s="1"/>
    </row>
    <row r="33960" spans="2:9">
      <c r="B33960" s="1"/>
      <c r="C33960" s="29"/>
      <c r="D33960" s="27"/>
      <c r="E33960" s="27"/>
      <c r="F33960" s="27"/>
      <c r="G33960" s="1"/>
      <c r="H33960" s="1"/>
      <c r="I33960" s="1"/>
    </row>
    <row r="33961" spans="2:9">
      <c r="B33961" s="1"/>
      <c r="C33961" s="29"/>
      <c r="D33961" s="27"/>
      <c r="E33961" s="27"/>
      <c r="F33961" s="27"/>
      <c r="G33961" s="1"/>
      <c r="H33961" s="1"/>
      <c r="I33961" s="1"/>
    </row>
    <row r="33962" spans="2:9">
      <c r="B33962" s="1"/>
      <c r="C33962" s="29"/>
      <c r="D33962" s="27"/>
      <c r="E33962" s="27"/>
      <c r="F33962" s="27"/>
      <c r="G33962" s="1"/>
      <c r="H33962" s="1"/>
      <c r="I33962" s="1"/>
    </row>
    <row r="33963" spans="2:9">
      <c r="B33963" s="1"/>
      <c r="C33963" s="29"/>
      <c r="D33963" s="27"/>
      <c r="E33963" s="27"/>
      <c r="F33963" s="27"/>
      <c r="G33963" s="1"/>
      <c r="H33963" s="1"/>
      <c r="I33963" s="1"/>
    </row>
    <row r="33964" spans="2:9">
      <c r="B33964" s="1"/>
      <c r="C33964" s="29"/>
      <c r="D33964" s="27"/>
      <c r="E33964" s="27"/>
      <c r="F33964" s="27"/>
      <c r="G33964" s="1"/>
      <c r="H33964" s="1"/>
      <c r="I33964" s="1"/>
    </row>
    <row r="33965" spans="2:9">
      <c r="B33965" s="1"/>
      <c r="C33965" s="29"/>
      <c r="D33965" s="27"/>
      <c r="E33965" s="27"/>
      <c r="F33965" s="27"/>
      <c r="G33965" s="1"/>
      <c r="H33965" s="1"/>
      <c r="I33965" s="1"/>
    </row>
    <row r="33966" spans="2:9">
      <c r="B33966" s="1"/>
      <c r="C33966" s="29"/>
      <c r="D33966" s="27"/>
      <c r="E33966" s="27"/>
      <c r="F33966" s="27"/>
      <c r="G33966" s="1"/>
      <c r="H33966" s="1"/>
      <c r="I33966" s="1"/>
    </row>
    <row r="33967" spans="2:9">
      <c r="B33967" s="1"/>
      <c r="C33967" s="29"/>
      <c r="D33967" s="27"/>
      <c r="E33967" s="27"/>
      <c r="F33967" s="27"/>
      <c r="G33967" s="1"/>
      <c r="H33967" s="1"/>
      <c r="I33967" s="1"/>
    </row>
    <row r="33968" spans="2:9">
      <c r="B33968" s="1"/>
      <c r="C33968" s="29"/>
      <c r="D33968" s="27"/>
      <c r="E33968" s="27"/>
      <c r="F33968" s="27"/>
      <c r="G33968" s="1"/>
      <c r="H33968" s="1"/>
      <c r="I33968" s="1"/>
    </row>
    <row r="33969" spans="2:9">
      <c r="B33969" s="1"/>
      <c r="C33969" s="29"/>
      <c r="D33969" s="27"/>
      <c r="E33969" s="27"/>
      <c r="F33969" s="27"/>
      <c r="G33969" s="1"/>
      <c r="H33969" s="1"/>
      <c r="I33969" s="1"/>
    </row>
    <row r="33970" spans="2:9">
      <c r="B33970" s="1"/>
      <c r="C33970" s="29"/>
      <c r="D33970" s="27"/>
      <c r="E33970" s="27"/>
      <c r="F33970" s="27"/>
      <c r="G33970" s="1"/>
      <c r="H33970" s="1"/>
      <c r="I33970" s="1"/>
    </row>
    <row r="33971" spans="2:9">
      <c r="B33971" s="1"/>
      <c r="C33971" s="29"/>
      <c r="D33971" s="27"/>
      <c r="E33971" s="27"/>
      <c r="F33971" s="27"/>
      <c r="G33971" s="1"/>
      <c r="H33971" s="1"/>
      <c r="I33971" s="1"/>
    </row>
    <row r="33972" spans="2:9">
      <c r="B33972" s="1"/>
      <c r="C33972" s="29"/>
      <c r="D33972" s="27"/>
      <c r="E33972" s="27"/>
      <c r="F33972" s="27"/>
      <c r="G33972" s="1"/>
      <c r="H33972" s="1"/>
      <c r="I33972" s="1"/>
    </row>
    <row r="33973" spans="2:9">
      <c r="B33973" s="1"/>
      <c r="C33973" s="29"/>
      <c r="D33973" s="27"/>
      <c r="E33973" s="27"/>
      <c r="F33973" s="27"/>
      <c r="G33973" s="1"/>
      <c r="H33973" s="1"/>
      <c r="I33973" s="1"/>
    </row>
    <row r="33974" spans="2:9">
      <c r="B33974" s="1"/>
      <c r="C33974" s="29"/>
      <c r="D33974" s="27"/>
      <c r="E33974" s="27"/>
      <c r="F33974" s="27"/>
      <c r="G33974" s="1"/>
      <c r="H33974" s="1"/>
      <c r="I33974" s="1"/>
    </row>
    <row r="33975" spans="2:9">
      <c r="B33975" s="1"/>
      <c r="C33975" s="29"/>
      <c r="D33975" s="27"/>
      <c r="E33975" s="27"/>
      <c r="F33975" s="27"/>
      <c r="G33975" s="1"/>
      <c r="H33975" s="1"/>
      <c r="I33975" s="1"/>
    </row>
    <row r="33976" spans="2:9">
      <c r="B33976" s="1"/>
      <c r="C33976" s="29"/>
      <c r="D33976" s="27"/>
      <c r="E33976" s="27"/>
      <c r="F33976" s="27"/>
      <c r="G33976" s="1"/>
      <c r="H33976" s="1"/>
      <c r="I33976" s="1"/>
    </row>
    <row r="33977" spans="2:9">
      <c r="B33977" s="1"/>
      <c r="C33977" s="29"/>
      <c r="D33977" s="27"/>
      <c r="E33977" s="27"/>
      <c r="F33977" s="27"/>
      <c r="G33977" s="1"/>
      <c r="H33977" s="1"/>
      <c r="I33977" s="1"/>
    </row>
    <row r="33978" spans="2:9">
      <c r="B33978" s="1"/>
      <c r="C33978" s="29"/>
      <c r="D33978" s="27"/>
      <c r="E33978" s="27"/>
      <c r="F33978" s="27"/>
      <c r="G33978" s="1"/>
      <c r="H33978" s="1"/>
      <c r="I33978" s="1"/>
    </row>
    <row r="33979" spans="2:9">
      <c r="B33979" s="1"/>
      <c r="C33979" s="29"/>
      <c r="D33979" s="27"/>
      <c r="E33979" s="27"/>
      <c r="F33979" s="27"/>
      <c r="G33979" s="1"/>
      <c r="H33979" s="1"/>
      <c r="I33979" s="1"/>
    </row>
    <row r="33980" spans="2:9">
      <c r="B33980" s="1"/>
      <c r="C33980" s="29"/>
      <c r="D33980" s="27"/>
      <c r="E33980" s="27"/>
      <c r="F33980" s="27"/>
      <c r="G33980" s="1"/>
      <c r="H33980" s="1"/>
      <c r="I33980" s="1"/>
    </row>
    <row r="33981" spans="2:9">
      <c r="B33981" s="1"/>
      <c r="C33981" s="29"/>
      <c r="D33981" s="27"/>
      <c r="E33981" s="27"/>
      <c r="F33981" s="27"/>
      <c r="G33981" s="1"/>
      <c r="H33981" s="1"/>
      <c r="I33981" s="1"/>
    </row>
    <row r="33982" spans="2:9">
      <c r="B33982" s="1"/>
      <c r="C33982" s="29"/>
      <c r="D33982" s="27"/>
      <c r="E33982" s="27"/>
      <c r="F33982" s="27"/>
      <c r="G33982" s="1"/>
      <c r="H33982" s="1"/>
      <c r="I33982" s="1"/>
    </row>
    <row r="33983" spans="2:9">
      <c r="B33983" s="1"/>
      <c r="C33983" s="29"/>
      <c r="D33983" s="27"/>
      <c r="E33983" s="27"/>
      <c r="F33983" s="27"/>
      <c r="G33983" s="1"/>
      <c r="H33983" s="1"/>
      <c r="I33983" s="1"/>
    </row>
    <row r="33984" spans="2:9">
      <c r="B33984" s="1"/>
      <c r="C33984" s="29"/>
      <c r="D33984" s="27"/>
      <c r="E33984" s="27"/>
      <c r="F33984" s="27"/>
      <c r="G33984" s="1"/>
      <c r="H33984" s="1"/>
      <c r="I33984" s="1"/>
    </row>
    <row r="33985" spans="2:9">
      <c r="B33985" s="1"/>
      <c r="C33985" s="29"/>
      <c r="D33985" s="27"/>
      <c r="E33985" s="27"/>
      <c r="F33985" s="27"/>
      <c r="G33985" s="1"/>
      <c r="H33985" s="1"/>
      <c r="I33985" s="1"/>
    </row>
    <row r="33986" spans="2:9">
      <c r="B33986" s="1"/>
      <c r="C33986" s="29"/>
      <c r="D33986" s="27"/>
      <c r="E33986" s="27"/>
      <c r="F33986" s="27"/>
      <c r="G33986" s="1"/>
      <c r="H33986" s="1"/>
      <c r="I33986" s="1"/>
    </row>
    <row r="33987" spans="2:9">
      <c r="B33987" s="1"/>
      <c r="C33987" s="29"/>
      <c r="D33987" s="27"/>
      <c r="E33987" s="27"/>
      <c r="F33987" s="27"/>
      <c r="G33987" s="1"/>
      <c r="H33987" s="1"/>
      <c r="I33987" s="1"/>
    </row>
    <row r="33988" spans="2:9">
      <c r="B33988" s="1"/>
      <c r="C33988" s="29"/>
      <c r="D33988" s="27"/>
      <c r="E33988" s="27"/>
      <c r="F33988" s="27"/>
      <c r="G33988" s="1"/>
      <c r="H33988" s="1"/>
      <c r="I33988" s="1"/>
    </row>
    <row r="33989" spans="2:9">
      <c r="B33989" s="1"/>
      <c r="C33989" s="29"/>
      <c r="D33989" s="27"/>
      <c r="E33989" s="27"/>
      <c r="F33989" s="27"/>
      <c r="G33989" s="1"/>
      <c r="H33989" s="1"/>
      <c r="I33989" s="1"/>
    </row>
    <row r="33990" spans="2:9">
      <c r="B33990" s="1"/>
      <c r="C33990" s="29"/>
      <c r="D33990" s="27"/>
      <c r="E33990" s="27"/>
      <c r="F33990" s="27"/>
      <c r="G33990" s="1"/>
      <c r="H33990" s="1"/>
      <c r="I33990" s="1"/>
    </row>
    <row r="33991" spans="2:9">
      <c r="B33991" s="1"/>
      <c r="C33991" s="29"/>
      <c r="D33991" s="27"/>
      <c r="E33991" s="27"/>
      <c r="F33991" s="27"/>
      <c r="G33991" s="1"/>
      <c r="H33991" s="1"/>
      <c r="I33991" s="1"/>
    </row>
    <row r="33992" spans="2:9">
      <c r="B33992" s="1"/>
      <c r="C33992" s="29"/>
      <c r="D33992" s="27"/>
      <c r="E33992" s="27"/>
      <c r="F33992" s="27"/>
      <c r="G33992" s="1"/>
      <c r="H33992" s="1"/>
      <c r="I33992" s="1"/>
    </row>
    <row r="33993" spans="2:9">
      <c r="B33993" s="1"/>
      <c r="C33993" s="29"/>
      <c r="D33993" s="27"/>
      <c r="E33993" s="27"/>
      <c r="F33993" s="27"/>
      <c r="G33993" s="1"/>
      <c r="H33993" s="1"/>
      <c r="I33993" s="1"/>
    </row>
    <row r="33994" spans="2:9">
      <c r="B33994" s="1"/>
      <c r="C33994" s="29"/>
      <c r="D33994" s="27"/>
      <c r="E33994" s="27"/>
      <c r="F33994" s="27"/>
      <c r="G33994" s="1"/>
      <c r="H33994" s="1"/>
      <c r="I33994" s="1"/>
    </row>
    <row r="33995" spans="2:9">
      <c r="B33995" s="1"/>
      <c r="C33995" s="29"/>
      <c r="D33995" s="27"/>
      <c r="E33995" s="27"/>
      <c r="F33995" s="27"/>
      <c r="G33995" s="1"/>
      <c r="H33995" s="1"/>
      <c r="I33995" s="1"/>
    </row>
    <row r="33996" spans="2:9">
      <c r="B33996" s="1"/>
      <c r="C33996" s="29"/>
      <c r="D33996" s="27"/>
      <c r="E33996" s="27"/>
      <c r="F33996" s="27"/>
      <c r="G33996" s="1"/>
      <c r="H33996" s="1"/>
      <c r="I33996" s="1"/>
    </row>
    <row r="33997" spans="2:9">
      <c r="B33997" s="1"/>
      <c r="C33997" s="29"/>
      <c r="D33997" s="27"/>
      <c r="E33997" s="27"/>
      <c r="F33997" s="27"/>
      <c r="G33997" s="1"/>
      <c r="H33997" s="1"/>
      <c r="I33997" s="1"/>
    </row>
    <row r="33998" spans="2:9">
      <c r="B33998" s="1"/>
      <c r="C33998" s="29"/>
      <c r="D33998" s="27"/>
      <c r="E33998" s="27"/>
      <c r="F33998" s="27"/>
      <c r="G33998" s="1"/>
      <c r="H33998" s="1"/>
      <c r="I33998" s="1"/>
    </row>
    <row r="33999" spans="2:9">
      <c r="B33999" s="1"/>
      <c r="C33999" s="29"/>
      <c r="D33999" s="27"/>
      <c r="E33999" s="27"/>
      <c r="F33999" s="27"/>
      <c r="G33999" s="1"/>
      <c r="H33999" s="1"/>
      <c r="I33999" s="1"/>
    </row>
    <row r="34000" spans="2:9">
      <c r="B34000" s="1"/>
      <c r="C34000" s="29"/>
      <c r="D34000" s="27"/>
      <c r="E34000" s="27"/>
      <c r="F34000" s="27"/>
      <c r="G34000" s="1"/>
      <c r="H34000" s="1"/>
      <c r="I34000" s="1"/>
    </row>
    <row r="34001" spans="2:9">
      <c r="B34001" s="1"/>
      <c r="C34001" s="29"/>
      <c r="D34001" s="27"/>
      <c r="E34001" s="27"/>
      <c r="F34001" s="27"/>
      <c r="G34001" s="1"/>
      <c r="H34001" s="1"/>
      <c r="I34001" s="1"/>
    </row>
    <row r="34002" spans="2:9">
      <c r="B34002" s="1"/>
      <c r="C34002" s="29"/>
      <c r="D34002" s="27"/>
      <c r="E34002" s="27"/>
      <c r="F34002" s="27"/>
      <c r="G34002" s="1"/>
      <c r="H34002" s="1"/>
      <c r="I34002" s="1"/>
    </row>
    <row r="34003" spans="2:9">
      <c r="B34003" s="1"/>
      <c r="C34003" s="29"/>
      <c r="D34003" s="27"/>
      <c r="E34003" s="27"/>
      <c r="F34003" s="27"/>
      <c r="G34003" s="1"/>
      <c r="H34003" s="1"/>
      <c r="I34003" s="1"/>
    </row>
    <row r="34004" spans="2:9">
      <c r="B34004" s="1"/>
      <c r="C34004" s="29"/>
      <c r="D34004" s="27"/>
      <c r="E34004" s="27"/>
      <c r="F34004" s="27"/>
      <c r="G34004" s="1"/>
      <c r="H34004" s="1"/>
      <c r="I34004" s="1"/>
    </row>
    <row r="34005" spans="2:9">
      <c r="B34005" s="1"/>
      <c r="C34005" s="29"/>
      <c r="D34005" s="27"/>
      <c r="E34005" s="27"/>
      <c r="F34005" s="27"/>
      <c r="G34005" s="1"/>
      <c r="H34005" s="1"/>
      <c r="I34005" s="1"/>
    </row>
    <row r="34006" spans="2:9">
      <c r="B34006" s="1"/>
      <c r="C34006" s="29"/>
      <c r="D34006" s="27"/>
      <c r="E34006" s="27"/>
      <c r="F34006" s="27"/>
      <c r="G34006" s="1"/>
      <c r="H34006" s="1"/>
      <c r="I34006" s="1"/>
    </row>
    <row r="34007" spans="2:9">
      <c r="B34007" s="1"/>
      <c r="C34007" s="29"/>
      <c r="D34007" s="27"/>
      <c r="E34007" s="27"/>
      <c r="F34007" s="27"/>
      <c r="G34007" s="1"/>
      <c r="H34007" s="1"/>
      <c r="I34007" s="1"/>
    </row>
    <row r="34008" spans="2:9">
      <c r="B34008" s="1"/>
      <c r="C34008" s="29"/>
      <c r="D34008" s="27"/>
      <c r="E34008" s="27"/>
      <c r="F34008" s="27"/>
      <c r="G34008" s="1"/>
      <c r="H34008" s="1"/>
      <c r="I34008" s="1"/>
    </row>
    <row r="34009" spans="2:9">
      <c r="B34009" s="1"/>
      <c r="C34009" s="29"/>
      <c r="D34009" s="27"/>
      <c r="E34009" s="27"/>
      <c r="F34009" s="27"/>
      <c r="G34009" s="1"/>
      <c r="H34009" s="1"/>
      <c r="I34009" s="1"/>
    </row>
    <row r="34010" spans="2:9">
      <c r="B34010" s="1"/>
      <c r="C34010" s="29"/>
      <c r="D34010" s="27"/>
      <c r="E34010" s="27"/>
      <c r="F34010" s="27"/>
      <c r="G34010" s="1"/>
      <c r="H34010" s="1"/>
      <c r="I34010" s="1"/>
    </row>
    <row r="34011" spans="2:9">
      <c r="B34011" s="1"/>
      <c r="C34011" s="29"/>
      <c r="D34011" s="27"/>
      <c r="E34011" s="27"/>
      <c r="F34011" s="27"/>
      <c r="G34011" s="1"/>
      <c r="H34011" s="1"/>
      <c r="I34011" s="1"/>
    </row>
    <row r="34012" spans="2:9">
      <c r="B34012" s="1"/>
      <c r="C34012" s="29"/>
      <c r="D34012" s="27"/>
      <c r="E34012" s="27"/>
      <c r="F34012" s="27"/>
      <c r="G34012" s="1"/>
      <c r="H34012" s="1"/>
      <c r="I34012" s="1"/>
    </row>
    <row r="34013" spans="2:9">
      <c r="B34013" s="1"/>
      <c r="C34013" s="29"/>
      <c r="D34013" s="27"/>
      <c r="E34013" s="27"/>
      <c r="F34013" s="27"/>
      <c r="G34013" s="1"/>
      <c r="H34013" s="1"/>
      <c r="I34013" s="1"/>
    </row>
    <row r="34014" spans="2:9">
      <c r="B34014" s="1"/>
      <c r="C34014" s="29"/>
      <c r="D34014" s="27"/>
      <c r="E34014" s="27"/>
      <c r="F34014" s="27"/>
      <c r="G34014" s="1"/>
      <c r="H34014" s="1"/>
      <c r="I34014" s="1"/>
    </row>
    <row r="34015" spans="2:9">
      <c r="B34015" s="1"/>
      <c r="C34015" s="29"/>
      <c r="D34015" s="27"/>
      <c r="E34015" s="27"/>
      <c r="F34015" s="27"/>
      <c r="G34015" s="1"/>
      <c r="H34015" s="1"/>
      <c r="I34015" s="1"/>
    </row>
    <row r="34016" spans="2:9">
      <c r="B34016" s="1"/>
      <c r="C34016" s="29"/>
      <c r="D34016" s="27"/>
      <c r="E34016" s="27"/>
      <c r="F34016" s="27"/>
      <c r="G34016" s="1"/>
      <c r="H34016" s="1"/>
      <c r="I34016" s="1"/>
    </row>
    <row r="34017" spans="2:9">
      <c r="B34017" s="1"/>
      <c r="C34017" s="29"/>
      <c r="D34017" s="27"/>
      <c r="E34017" s="27"/>
      <c r="F34017" s="27"/>
      <c r="G34017" s="1"/>
      <c r="H34017" s="1"/>
      <c r="I34017" s="1"/>
    </row>
    <row r="34018" spans="2:9">
      <c r="B34018" s="1"/>
      <c r="C34018" s="29"/>
      <c r="D34018" s="27"/>
      <c r="E34018" s="27"/>
      <c r="F34018" s="27"/>
      <c r="G34018" s="1"/>
      <c r="H34018" s="1"/>
      <c r="I34018" s="1"/>
    </row>
    <row r="34019" spans="2:9">
      <c r="B34019" s="1"/>
      <c r="C34019" s="29"/>
      <c r="D34019" s="27"/>
      <c r="E34019" s="27"/>
      <c r="F34019" s="27"/>
      <c r="G34019" s="1"/>
      <c r="H34019" s="1"/>
      <c r="I34019" s="1"/>
    </row>
    <row r="34020" spans="2:9">
      <c r="B34020" s="1"/>
      <c r="C34020" s="29"/>
      <c r="D34020" s="27"/>
      <c r="E34020" s="27"/>
      <c r="F34020" s="27"/>
      <c r="G34020" s="1"/>
      <c r="H34020" s="1"/>
      <c r="I34020" s="1"/>
    </row>
    <row r="34021" spans="2:9">
      <c r="B34021" s="1"/>
      <c r="C34021" s="29"/>
      <c r="D34021" s="27"/>
      <c r="E34021" s="27"/>
      <c r="F34021" s="27"/>
      <c r="G34021" s="1"/>
      <c r="H34021" s="1"/>
      <c r="I34021" s="1"/>
    </row>
    <row r="34022" spans="2:9">
      <c r="B34022" s="1"/>
      <c r="C34022" s="29"/>
      <c r="D34022" s="27"/>
      <c r="E34022" s="27"/>
      <c r="F34022" s="27"/>
      <c r="G34022" s="1"/>
      <c r="H34022" s="1"/>
      <c r="I34022" s="1"/>
    </row>
    <row r="34023" spans="2:9">
      <c r="B34023" s="1"/>
      <c r="C34023" s="29"/>
      <c r="D34023" s="27"/>
      <c r="E34023" s="27"/>
      <c r="F34023" s="27"/>
      <c r="G34023" s="1"/>
      <c r="H34023" s="1"/>
      <c r="I34023" s="1"/>
    </row>
    <row r="34024" spans="2:9">
      <c r="B34024" s="1"/>
      <c r="C34024" s="29"/>
      <c r="D34024" s="27"/>
      <c r="E34024" s="27"/>
      <c r="F34024" s="27"/>
      <c r="G34024" s="1"/>
      <c r="H34024" s="1"/>
      <c r="I34024" s="1"/>
    </row>
    <row r="34025" spans="2:9">
      <c r="B34025" s="1"/>
      <c r="C34025" s="29"/>
      <c r="D34025" s="27"/>
      <c r="E34025" s="27"/>
      <c r="F34025" s="27"/>
      <c r="G34025" s="1"/>
      <c r="H34025" s="1"/>
      <c r="I34025" s="1"/>
    </row>
    <row r="34026" spans="2:9">
      <c r="B34026" s="1"/>
      <c r="C34026" s="29"/>
      <c r="D34026" s="27"/>
      <c r="E34026" s="27"/>
      <c r="F34026" s="27"/>
      <c r="G34026" s="1"/>
      <c r="H34026" s="1"/>
      <c r="I34026" s="1"/>
    </row>
    <row r="34027" spans="2:9">
      <c r="B34027" s="1"/>
      <c r="C34027" s="29"/>
      <c r="D34027" s="27"/>
      <c r="E34027" s="27"/>
      <c r="F34027" s="27"/>
      <c r="G34027" s="1"/>
      <c r="H34027" s="1"/>
      <c r="I34027" s="1"/>
    </row>
    <row r="34028" spans="2:9">
      <c r="B34028" s="1"/>
      <c r="C34028" s="29"/>
      <c r="D34028" s="27"/>
      <c r="E34028" s="27"/>
      <c r="F34028" s="27"/>
      <c r="G34028" s="1"/>
      <c r="H34028" s="1"/>
      <c r="I34028" s="1"/>
    </row>
    <row r="34029" spans="2:9">
      <c r="B34029" s="1"/>
      <c r="C34029" s="29"/>
      <c r="D34029" s="27"/>
      <c r="E34029" s="27"/>
      <c r="F34029" s="27"/>
      <c r="G34029" s="1"/>
      <c r="H34029" s="1"/>
      <c r="I34029" s="1"/>
    </row>
    <row r="34030" spans="2:9">
      <c r="B34030" s="1"/>
      <c r="C34030" s="29"/>
      <c r="D34030" s="27"/>
      <c r="E34030" s="27"/>
      <c r="F34030" s="27"/>
      <c r="G34030" s="1"/>
      <c r="H34030" s="1"/>
      <c r="I34030" s="1"/>
    </row>
    <row r="34031" spans="2:9">
      <c r="B34031" s="1"/>
      <c r="C34031" s="29"/>
      <c r="D34031" s="27"/>
      <c r="E34031" s="27"/>
      <c r="F34031" s="27"/>
      <c r="G34031" s="1"/>
      <c r="H34031" s="1"/>
      <c r="I34031" s="1"/>
    </row>
    <row r="34032" spans="2:9">
      <c r="B34032" s="1"/>
      <c r="C34032" s="29"/>
      <c r="D34032" s="27"/>
      <c r="E34032" s="27"/>
      <c r="F34032" s="27"/>
      <c r="G34032" s="1"/>
      <c r="H34032" s="1"/>
      <c r="I34032" s="1"/>
    </row>
    <row r="34033" spans="2:9">
      <c r="B34033" s="1"/>
      <c r="C34033" s="29"/>
      <c r="D34033" s="27"/>
      <c r="E34033" s="27"/>
      <c r="F34033" s="27"/>
      <c r="G34033" s="1"/>
      <c r="H34033" s="1"/>
      <c r="I34033" s="1"/>
    </row>
    <row r="34034" spans="2:9">
      <c r="B34034" s="1"/>
      <c r="C34034" s="29"/>
      <c r="D34034" s="27"/>
      <c r="E34034" s="27"/>
      <c r="F34034" s="27"/>
      <c r="G34034" s="1"/>
      <c r="H34034" s="1"/>
      <c r="I34034" s="1"/>
    </row>
    <row r="34035" spans="2:9">
      <c r="B34035" s="1"/>
      <c r="C34035" s="29"/>
      <c r="D34035" s="27"/>
      <c r="E34035" s="27"/>
      <c r="F34035" s="27"/>
      <c r="G34035" s="1"/>
      <c r="H34035" s="1"/>
      <c r="I34035" s="1"/>
    </row>
    <row r="34036" spans="2:9">
      <c r="B34036" s="1"/>
      <c r="C34036" s="29"/>
      <c r="D34036" s="27"/>
      <c r="E34036" s="27"/>
      <c r="F34036" s="27"/>
      <c r="G34036" s="1"/>
      <c r="H34036" s="1"/>
      <c r="I34036" s="1"/>
    </row>
    <row r="34037" spans="2:9">
      <c r="B34037" s="1"/>
      <c r="C34037" s="29"/>
      <c r="D34037" s="27"/>
      <c r="E34037" s="27"/>
      <c r="F34037" s="27"/>
      <c r="G34037" s="1"/>
      <c r="H34037" s="1"/>
      <c r="I34037" s="1"/>
    </row>
    <row r="34038" spans="2:9">
      <c r="B34038" s="1"/>
      <c r="C34038" s="29"/>
      <c r="D34038" s="27"/>
      <c r="E34038" s="27"/>
      <c r="F34038" s="27"/>
      <c r="G34038" s="1"/>
      <c r="H34038" s="1"/>
      <c r="I34038" s="1"/>
    </row>
    <row r="34039" spans="2:9">
      <c r="B34039" s="1"/>
      <c r="C34039" s="29"/>
      <c r="D34039" s="27"/>
      <c r="E34039" s="27"/>
      <c r="F34039" s="27"/>
      <c r="G34039" s="1"/>
      <c r="H34039" s="1"/>
      <c r="I34039" s="1"/>
    </row>
    <row r="34040" spans="2:9">
      <c r="B34040" s="1"/>
      <c r="C34040" s="29"/>
      <c r="D34040" s="27"/>
      <c r="E34040" s="27"/>
      <c r="F34040" s="27"/>
      <c r="G34040" s="1"/>
      <c r="H34040" s="1"/>
      <c r="I34040" s="1"/>
    </row>
    <row r="34041" spans="2:9">
      <c r="B34041" s="1"/>
      <c r="C34041" s="29"/>
      <c r="D34041" s="27"/>
      <c r="E34041" s="27"/>
      <c r="F34041" s="27"/>
      <c r="G34041" s="1"/>
      <c r="H34041" s="1"/>
      <c r="I34041" s="1"/>
    </row>
    <row r="34042" spans="2:9">
      <c r="B34042" s="1"/>
      <c r="C34042" s="29"/>
      <c r="D34042" s="27"/>
      <c r="E34042" s="27"/>
      <c r="F34042" s="27"/>
      <c r="G34042" s="1"/>
      <c r="H34042" s="1"/>
      <c r="I34042" s="1"/>
    </row>
    <row r="34043" spans="2:9">
      <c r="B34043" s="1"/>
      <c r="C34043" s="29"/>
      <c r="D34043" s="27"/>
      <c r="E34043" s="27"/>
      <c r="F34043" s="27"/>
      <c r="G34043" s="1"/>
      <c r="H34043" s="1"/>
      <c r="I34043" s="1"/>
    </row>
    <row r="34044" spans="2:9">
      <c r="B34044" s="1"/>
      <c r="C34044" s="29"/>
      <c r="D34044" s="27"/>
      <c r="E34044" s="27"/>
      <c r="F34044" s="27"/>
      <c r="G34044" s="1"/>
      <c r="H34044" s="1"/>
      <c r="I34044" s="1"/>
    </row>
    <row r="34045" spans="2:9">
      <c r="B34045" s="1"/>
      <c r="C34045" s="29"/>
      <c r="D34045" s="27"/>
      <c r="E34045" s="27"/>
      <c r="F34045" s="27"/>
      <c r="G34045" s="1"/>
      <c r="H34045" s="1"/>
      <c r="I34045" s="1"/>
    </row>
    <row r="34046" spans="2:9">
      <c r="B34046" s="1"/>
      <c r="C34046" s="29"/>
      <c r="D34046" s="27"/>
      <c r="E34046" s="27"/>
      <c r="F34046" s="27"/>
      <c r="G34046" s="1"/>
      <c r="H34046" s="1"/>
      <c r="I34046" s="1"/>
    </row>
    <row r="34047" spans="2:9">
      <c r="B34047" s="1"/>
      <c r="C34047" s="29"/>
      <c r="D34047" s="27"/>
      <c r="E34047" s="27"/>
      <c r="F34047" s="27"/>
      <c r="G34047" s="1"/>
      <c r="H34047" s="1"/>
      <c r="I34047" s="1"/>
    </row>
    <row r="34048" spans="2:9">
      <c r="B34048" s="1"/>
      <c r="C34048" s="29"/>
      <c r="D34048" s="27"/>
      <c r="E34048" s="27"/>
      <c r="F34048" s="27"/>
      <c r="G34048" s="1"/>
      <c r="H34048" s="1"/>
      <c r="I34048" s="1"/>
    </row>
    <row r="34049" spans="2:9">
      <c r="B34049" s="1"/>
      <c r="C34049" s="29"/>
      <c r="D34049" s="27"/>
      <c r="E34049" s="27"/>
      <c r="F34049" s="27"/>
      <c r="G34049" s="1"/>
      <c r="H34049" s="1"/>
      <c r="I34049" s="1"/>
    </row>
    <row r="34050" spans="2:9">
      <c r="B34050" s="1"/>
      <c r="C34050" s="29"/>
      <c r="D34050" s="27"/>
      <c r="E34050" s="27"/>
      <c r="F34050" s="27"/>
      <c r="G34050" s="1"/>
      <c r="H34050" s="1"/>
      <c r="I34050" s="1"/>
    </row>
    <row r="34051" spans="2:9">
      <c r="B34051" s="1"/>
      <c r="C34051" s="29"/>
      <c r="D34051" s="27"/>
      <c r="E34051" s="27"/>
      <c r="F34051" s="27"/>
      <c r="G34051" s="1"/>
      <c r="H34051" s="1"/>
      <c r="I34051" s="1"/>
    </row>
    <row r="34052" spans="2:9">
      <c r="B34052" s="1"/>
      <c r="C34052" s="29"/>
      <c r="D34052" s="27"/>
      <c r="E34052" s="27"/>
      <c r="F34052" s="27"/>
      <c r="G34052" s="1"/>
      <c r="H34052" s="1"/>
      <c r="I34052" s="1"/>
    </row>
    <row r="34053" spans="2:9">
      <c r="B34053" s="1"/>
      <c r="C34053" s="29"/>
      <c r="D34053" s="27"/>
      <c r="E34053" s="27"/>
      <c r="F34053" s="27"/>
      <c r="G34053" s="1"/>
      <c r="H34053" s="1"/>
      <c r="I34053" s="1"/>
    </row>
    <row r="34054" spans="2:9">
      <c r="B34054" s="1"/>
      <c r="C34054" s="29"/>
      <c r="D34054" s="27"/>
      <c r="E34054" s="27"/>
      <c r="F34054" s="27"/>
      <c r="G34054" s="1"/>
      <c r="H34054" s="1"/>
      <c r="I34054" s="1"/>
    </row>
    <row r="34055" spans="2:9">
      <c r="B34055" s="1"/>
      <c r="C34055" s="29"/>
      <c r="D34055" s="27"/>
      <c r="E34055" s="27"/>
      <c r="F34055" s="27"/>
      <c r="G34055" s="1"/>
      <c r="H34055" s="1"/>
      <c r="I34055" s="1"/>
    </row>
    <row r="34056" spans="2:9">
      <c r="B34056" s="1"/>
      <c r="C34056" s="29"/>
      <c r="D34056" s="27"/>
      <c r="E34056" s="27"/>
      <c r="F34056" s="27"/>
      <c r="G34056" s="1"/>
      <c r="H34056" s="1"/>
      <c r="I34056" s="1"/>
    </row>
    <row r="34057" spans="2:9">
      <c r="B34057" s="1"/>
      <c r="C34057" s="29"/>
      <c r="D34057" s="27"/>
      <c r="E34057" s="27"/>
      <c r="F34057" s="27"/>
      <c r="G34057" s="1"/>
      <c r="H34057" s="1"/>
      <c r="I34057" s="1"/>
    </row>
    <row r="34058" spans="2:9">
      <c r="B34058" s="1"/>
      <c r="C34058" s="29"/>
      <c r="D34058" s="27"/>
      <c r="E34058" s="27"/>
      <c r="F34058" s="27"/>
      <c r="G34058" s="1"/>
      <c r="H34058" s="1"/>
      <c r="I34058" s="1"/>
    </row>
    <row r="34059" spans="2:9">
      <c r="B34059" s="1"/>
      <c r="C34059" s="29"/>
      <c r="D34059" s="27"/>
      <c r="E34059" s="27"/>
      <c r="F34059" s="27"/>
      <c r="G34059" s="1"/>
      <c r="H34059" s="1"/>
      <c r="I34059" s="1"/>
    </row>
    <row r="34060" spans="2:9">
      <c r="B34060" s="1"/>
      <c r="C34060" s="29"/>
      <c r="D34060" s="27"/>
      <c r="E34060" s="27"/>
      <c r="F34060" s="27"/>
      <c r="G34060" s="1"/>
      <c r="H34060" s="1"/>
      <c r="I34060" s="1"/>
    </row>
    <row r="34061" spans="2:9">
      <c r="B34061" s="1"/>
      <c r="C34061" s="29"/>
      <c r="D34061" s="27"/>
      <c r="E34061" s="27"/>
      <c r="F34061" s="27"/>
      <c r="G34061" s="1"/>
      <c r="H34061" s="1"/>
      <c r="I34061" s="1"/>
    </row>
    <row r="34062" spans="2:9">
      <c r="B34062" s="1"/>
      <c r="C34062" s="29"/>
      <c r="D34062" s="27"/>
      <c r="E34062" s="27"/>
      <c r="F34062" s="27"/>
      <c r="G34062" s="1"/>
      <c r="H34062" s="1"/>
      <c r="I34062" s="1"/>
    </row>
    <row r="34063" spans="2:9">
      <c r="B34063" s="1"/>
      <c r="C34063" s="29"/>
      <c r="D34063" s="27"/>
      <c r="E34063" s="27"/>
      <c r="F34063" s="27"/>
      <c r="G34063" s="1"/>
      <c r="H34063" s="1"/>
      <c r="I34063" s="1"/>
    </row>
    <row r="34064" spans="2:9">
      <c r="B34064" s="1"/>
      <c r="C34064" s="29"/>
      <c r="D34064" s="27"/>
      <c r="E34064" s="27"/>
      <c r="F34064" s="27"/>
      <c r="G34064" s="1"/>
      <c r="H34064" s="1"/>
      <c r="I34064" s="1"/>
    </row>
    <row r="34065" spans="2:9">
      <c r="B34065" s="1"/>
      <c r="C34065" s="29"/>
      <c r="D34065" s="27"/>
      <c r="E34065" s="27"/>
      <c r="F34065" s="27"/>
      <c r="G34065" s="1"/>
      <c r="H34065" s="1"/>
      <c r="I34065" s="1"/>
    </row>
    <row r="34066" spans="2:9">
      <c r="B34066" s="1"/>
      <c r="C34066" s="29"/>
      <c r="D34066" s="27"/>
      <c r="E34066" s="27"/>
      <c r="F34066" s="27"/>
      <c r="G34066" s="1"/>
      <c r="H34066" s="1"/>
      <c r="I34066" s="1"/>
    </row>
    <row r="34067" spans="2:9">
      <c r="B34067" s="1"/>
      <c r="C34067" s="29"/>
      <c r="D34067" s="27"/>
      <c r="E34067" s="27"/>
      <c r="F34067" s="27"/>
      <c r="G34067" s="1"/>
      <c r="H34067" s="1"/>
      <c r="I34067" s="1"/>
    </row>
    <row r="34068" spans="2:9">
      <c r="B34068" s="1"/>
      <c r="C34068" s="29"/>
      <c r="D34068" s="27"/>
      <c r="E34068" s="27"/>
      <c r="F34068" s="27"/>
      <c r="G34068" s="1"/>
      <c r="H34068" s="1"/>
      <c r="I34068" s="1"/>
    </row>
    <row r="34069" spans="2:9">
      <c r="B34069" s="1"/>
      <c r="C34069" s="29"/>
      <c r="D34069" s="27"/>
      <c r="E34069" s="27"/>
      <c r="F34069" s="27"/>
      <c r="G34069" s="1"/>
      <c r="H34069" s="1"/>
      <c r="I34069" s="1"/>
    </row>
    <row r="34070" spans="2:9">
      <c r="B34070" s="1"/>
      <c r="C34070" s="29"/>
      <c r="D34070" s="27"/>
      <c r="E34070" s="27"/>
      <c r="F34070" s="27"/>
      <c r="G34070" s="1"/>
      <c r="H34070" s="1"/>
      <c r="I34070" s="1"/>
    </row>
    <row r="34071" spans="2:9">
      <c r="B34071" s="1"/>
      <c r="C34071" s="29"/>
      <c r="D34071" s="27"/>
      <c r="E34071" s="27"/>
      <c r="F34071" s="27"/>
      <c r="G34071" s="1"/>
      <c r="H34071" s="1"/>
      <c r="I34071" s="1"/>
    </row>
    <row r="34072" spans="2:9">
      <c r="B34072" s="1"/>
      <c r="C34072" s="29"/>
      <c r="D34072" s="27"/>
      <c r="E34072" s="27"/>
      <c r="F34072" s="27"/>
      <c r="G34072" s="1"/>
      <c r="H34072" s="1"/>
      <c r="I34072" s="1"/>
    </row>
    <row r="34073" spans="2:9">
      <c r="B34073" s="1"/>
      <c r="C34073" s="29"/>
      <c r="D34073" s="27"/>
      <c r="E34073" s="27"/>
      <c r="F34073" s="27"/>
      <c r="G34073" s="1"/>
      <c r="H34073" s="1"/>
      <c r="I34073" s="1"/>
    </row>
    <row r="34074" spans="2:9">
      <c r="B34074" s="1"/>
      <c r="C34074" s="29"/>
      <c r="D34074" s="27"/>
      <c r="E34074" s="27"/>
      <c r="F34074" s="27"/>
      <c r="G34074" s="1"/>
      <c r="H34074" s="1"/>
      <c r="I34074" s="1"/>
    </row>
    <row r="34075" spans="2:9">
      <c r="B34075" s="1"/>
      <c r="C34075" s="29"/>
      <c r="D34075" s="27"/>
      <c r="E34075" s="27"/>
      <c r="F34075" s="27"/>
      <c r="G34075" s="1"/>
      <c r="H34075" s="1"/>
      <c r="I34075" s="1"/>
    </row>
    <row r="34076" spans="2:9">
      <c r="B34076" s="1"/>
      <c r="C34076" s="29"/>
      <c r="D34076" s="27"/>
      <c r="E34076" s="27"/>
      <c r="F34076" s="27"/>
      <c r="G34076" s="1"/>
      <c r="H34076" s="1"/>
      <c r="I34076" s="1"/>
    </row>
    <row r="34077" spans="2:9">
      <c r="B34077" s="1"/>
      <c r="C34077" s="29"/>
      <c r="D34077" s="27"/>
      <c r="E34077" s="27"/>
      <c r="F34077" s="27"/>
      <c r="G34077" s="1"/>
      <c r="H34077" s="1"/>
      <c r="I34077" s="1"/>
    </row>
    <row r="34078" spans="2:9">
      <c r="B34078" s="1"/>
      <c r="C34078" s="29"/>
      <c r="D34078" s="27"/>
      <c r="E34078" s="27"/>
      <c r="F34078" s="27"/>
      <c r="G34078" s="1"/>
      <c r="H34078" s="1"/>
      <c r="I34078" s="1"/>
    </row>
    <row r="34079" spans="2:9">
      <c r="B34079" s="1"/>
      <c r="C34079" s="29"/>
      <c r="D34079" s="27"/>
      <c r="E34079" s="27"/>
      <c r="F34079" s="27"/>
      <c r="G34079" s="1"/>
      <c r="H34079" s="1"/>
      <c r="I34079" s="1"/>
    </row>
    <row r="34080" spans="2:9">
      <c r="B34080" s="1"/>
      <c r="C34080" s="29"/>
      <c r="D34080" s="27"/>
      <c r="E34080" s="27"/>
      <c r="F34080" s="27"/>
      <c r="G34080" s="1"/>
      <c r="H34080" s="1"/>
      <c r="I34080" s="1"/>
    </row>
    <row r="34081" spans="2:9">
      <c r="B34081" s="1"/>
      <c r="C34081" s="29"/>
      <c r="D34081" s="27"/>
      <c r="E34081" s="27"/>
      <c r="F34081" s="27"/>
      <c r="G34081" s="1"/>
      <c r="H34081" s="1"/>
      <c r="I34081" s="1"/>
    </row>
    <row r="34082" spans="2:9">
      <c r="B34082" s="1"/>
      <c r="C34082" s="29"/>
      <c r="D34082" s="27"/>
      <c r="E34082" s="27"/>
      <c r="F34082" s="27"/>
      <c r="G34082" s="1"/>
      <c r="H34082" s="1"/>
      <c r="I34082" s="1"/>
    </row>
    <row r="34083" spans="2:9">
      <c r="B34083" s="1"/>
      <c r="C34083" s="29"/>
      <c r="D34083" s="27"/>
      <c r="E34083" s="27"/>
      <c r="F34083" s="27"/>
      <c r="G34083" s="1"/>
      <c r="H34083" s="1"/>
      <c r="I34083" s="1"/>
    </row>
    <row r="34084" spans="2:9">
      <c r="B34084" s="1"/>
      <c r="C34084" s="29"/>
      <c r="D34084" s="27"/>
      <c r="E34084" s="27"/>
      <c r="F34084" s="27"/>
      <c r="G34084" s="1"/>
      <c r="H34084" s="1"/>
      <c r="I34084" s="1"/>
    </row>
    <row r="34085" spans="2:9">
      <c r="B34085" s="1"/>
      <c r="C34085" s="29"/>
      <c r="D34085" s="27"/>
      <c r="E34085" s="27"/>
      <c r="F34085" s="27"/>
      <c r="G34085" s="1"/>
      <c r="H34085" s="1"/>
      <c r="I34085" s="1"/>
    </row>
    <row r="34086" spans="2:9">
      <c r="B34086" s="1"/>
      <c r="C34086" s="29"/>
      <c r="D34086" s="27"/>
      <c r="E34086" s="27"/>
      <c r="F34086" s="27"/>
      <c r="G34086" s="1"/>
      <c r="H34086" s="1"/>
      <c r="I34086" s="1"/>
    </row>
    <row r="34087" spans="2:9">
      <c r="B34087" s="1"/>
      <c r="C34087" s="29"/>
      <c r="D34087" s="27"/>
      <c r="E34087" s="27"/>
      <c r="F34087" s="27"/>
      <c r="G34087" s="1"/>
      <c r="H34087" s="1"/>
      <c r="I34087" s="1"/>
    </row>
    <row r="34088" spans="2:9">
      <c r="B34088" s="1"/>
      <c r="C34088" s="29"/>
      <c r="D34088" s="27"/>
      <c r="E34088" s="27"/>
      <c r="F34088" s="27"/>
      <c r="G34088" s="1"/>
      <c r="H34088" s="1"/>
      <c r="I34088" s="1"/>
    </row>
    <row r="34089" spans="2:9">
      <c r="B34089" s="1"/>
      <c r="C34089" s="29"/>
      <c r="D34089" s="27"/>
      <c r="E34089" s="27"/>
      <c r="F34089" s="27"/>
      <c r="G34089" s="1"/>
      <c r="H34089" s="1"/>
      <c r="I34089" s="1"/>
    </row>
    <row r="34090" spans="2:9">
      <c r="B34090" s="1"/>
      <c r="C34090" s="29"/>
      <c r="D34090" s="27"/>
      <c r="E34090" s="27"/>
      <c r="F34090" s="27"/>
      <c r="G34090" s="1"/>
      <c r="H34090" s="1"/>
      <c r="I34090" s="1"/>
    </row>
    <row r="34091" spans="2:9">
      <c r="B34091" s="1"/>
      <c r="C34091" s="29"/>
      <c r="D34091" s="27"/>
      <c r="E34091" s="27"/>
      <c r="F34091" s="27"/>
      <c r="G34091" s="1"/>
      <c r="H34091" s="1"/>
      <c r="I34091" s="1"/>
    </row>
    <row r="34092" spans="2:9">
      <c r="B34092" s="1"/>
      <c r="C34092" s="29"/>
      <c r="D34092" s="27"/>
      <c r="E34092" s="27"/>
      <c r="F34092" s="27"/>
      <c r="G34092" s="1"/>
      <c r="H34092" s="1"/>
      <c r="I34092" s="1"/>
    </row>
    <row r="34093" spans="2:9">
      <c r="B34093" s="1"/>
      <c r="C34093" s="29"/>
      <c r="D34093" s="27"/>
      <c r="E34093" s="27"/>
      <c r="F34093" s="27"/>
      <c r="G34093" s="1"/>
      <c r="H34093" s="1"/>
      <c r="I34093" s="1"/>
    </row>
    <row r="34094" spans="2:9">
      <c r="B34094" s="1"/>
      <c r="C34094" s="29"/>
      <c r="D34094" s="27"/>
      <c r="E34094" s="27"/>
      <c r="F34094" s="27"/>
      <c r="G34094" s="1"/>
      <c r="H34094" s="1"/>
      <c r="I34094" s="1"/>
    </row>
    <row r="34095" spans="2:9">
      <c r="B34095" s="1"/>
      <c r="C34095" s="29"/>
      <c r="D34095" s="27"/>
      <c r="E34095" s="27"/>
      <c r="F34095" s="27"/>
      <c r="G34095" s="1"/>
      <c r="H34095" s="1"/>
      <c r="I34095" s="1"/>
    </row>
    <row r="34096" spans="2:9">
      <c r="B34096" s="1"/>
      <c r="C34096" s="29"/>
      <c r="D34096" s="27"/>
      <c r="E34096" s="27"/>
      <c r="F34096" s="27"/>
      <c r="G34096" s="1"/>
      <c r="H34096" s="1"/>
      <c r="I34096" s="1"/>
    </row>
    <row r="34097" spans="2:9">
      <c r="B34097" s="1"/>
      <c r="C34097" s="29"/>
      <c r="D34097" s="27"/>
      <c r="E34097" s="27"/>
      <c r="F34097" s="27"/>
      <c r="G34097" s="1"/>
      <c r="H34097" s="1"/>
      <c r="I34097" s="1"/>
    </row>
    <row r="34098" spans="2:9">
      <c r="B34098" s="1"/>
      <c r="C34098" s="29"/>
      <c r="D34098" s="27"/>
      <c r="E34098" s="27"/>
      <c r="F34098" s="27"/>
      <c r="G34098" s="1"/>
      <c r="H34098" s="1"/>
      <c r="I34098" s="1"/>
    </row>
    <row r="34099" spans="2:9">
      <c r="B34099" s="1"/>
      <c r="C34099" s="29"/>
      <c r="D34099" s="27"/>
      <c r="E34099" s="27"/>
      <c r="F34099" s="27"/>
      <c r="G34099" s="1"/>
      <c r="H34099" s="1"/>
      <c r="I34099" s="1"/>
    </row>
    <row r="34100" spans="2:9">
      <c r="B34100" s="1"/>
      <c r="C34100" s="29"/>
      <c r="D34100" s="27"/>
      <c r="E34100" s="27"/>
      <c r="F34100" s="27"/>
      <c r="G34100" s="1"/>
      <c r="H34100" s="1"/>
      <c r="I34100" s="1"/>
    </row>
    <row r="34101" spans="2:9">
      <c r="B34101" s="1"/>
      <c r="C34101" s="29"/>
      <c r="D34101" s="27"/>
      <c r="E34101" s="27"/>
      <c r="F34101" s="27"/>
      <c r="G34101" s="1"/>
      <c r="H34101" s="1"/>
      <c r="I34101" s="1"/>
    </row>
    <row r="34102" spans="2:9">
      <c r="B34102" s="1"/>
      <c r="C34102" s="29"/>
      <c r="D34102" s="27"/>
      <c r="E34102" s="27"/>
      <c r="F34102" s="27"/>
      <c r="G34102" s="1"/>
      <c r="H34102" s="1"/>
      <c r="I34102" s="1"/>
    </row>
    <row r="34103" spans="2:9">
      <c r="B34103" s="1"/>
      <c r="C34103" s="29"/>
      <c r="D34103" s="27"/>
      <c r="E34103" s="27"/>
      <c r="F34103" s="27"/>
      <c r="G34103" s="1"/>
      <c r="H34103" s="1"/>
      <c r="I34103" s="1"/>
    </row>
    <row r="34104" spans="2:9">
      <c r="B34104" s="1"/>
      <c r="C34104" s="29"/>
      <c r="D34104" s="27"/>
      <c r="E34104" s="27"/>
      <c r="F34104" s="27"/>
      <c r="G34104" s="1"/>
      <c r="H34104" s="1"/>
      <c r="I34104" s="1"/>
    </row>
    <row r="34105" spans="2:9">
      <c r="B34105" s="1"/>
      <c r="C34105" s="29"/>
      <c r="D34105" s="27"/>
      <c r="E34105" s="27"/>
      <c r="F34105" s="27"/>
      <c r="G34105" s="1"/>
      <c r="H34105" s="1"/>
      <c r="I34105" s="1"/>
    </row>
    <row r="34106" spans="2:9">
      <c r="B34106" s="1"/>
      <c r="C34106" s="29"/>
      <c r="D34106" s="27"/>
      <c r="E34106" s="27"/>
      <c r="F34106" s="27"/>
      <c r="G34106" s="1"/>
      <c r="H34106" s="1"/>
      <c r="I34106" s="1"/>
    </row>
    <row r="34107" spans="2:9">
      <c r="B34107" s="1"/>
      <c r="C34107" s="29"/>
      <c r="D34107" s="27"/>
      <c r="E34107" s="27"/>
      <c r="F34107" s="27"/>
      <c r="G34107" s="1"/>
      <c r="H34107" s="1"/>
      <c r="I34107" s="1"/>
    </row>
    <row r="34108" spans="2:9">
      <c r="B34108" s="1"/>
      <c r="C34108" s="29"/>
      <c r="D34108" s="27"/>
      <c r="E34108" s="27"/>
      <c r="F34108" s="27"/>
      <c r="G34108" s="1"/>
      <c r="H34108" s="1"/>
      <c r="I34108" s="1"/>
    </row>
    <row r="34109" spans="2:9">
      <c r="B34109" s="1"/>
      <c r="C34109" s="29"/>
      <c r="D34109" s="27"/>
      <c r="E34109" s="27"/>
      <c r="F34109" s="27"/>
      <c r="G34109" s="1"/>
      <c r="H34109" s="1"/>
      <c r="I34109" s="1"/>
    </row>
    <row r="34110" spans="2:9">
      <c r="B34110" s="1"/>
      <c r="C34110" s="29"/>
      <c r="D34110" s="27"/>
      <c r="E34110" s="27"/>
      <c r="F34110" s="27"/>
      <c r="G34110" s="1"/>
      <c r="H34110" s="1"/>
      <c r="I34110" s="1"/>
    </row>
    <row r="34111" spans="2:9">
      <c r="B34111" s="1"/>
      <c r="C34111" s="29"/>
      <c r="D34111" s="27"/>
      <c r="E34111" s="27"/>
      <c r="F34111" s="27"/>
      <c r="G34111" s="1"/>
      <c r="H34111" s="1"/>
      <c r="I34111" s="1"/>
    </row>
    <row r="34112" spans="2:9">
      <c r="B34112" s="1"/>
      <c r="C34112" s="29"/>
      <c r="D34112" s="27"/>
      <c r="E34112" s="27"/>
      <c r="F34112" s="27"/>
      <c r="G34112" s="1"/>
      <c r="H34112" s="1"/>
      <c r="I34112" s="1"/>
    </row>
    <row r="34113" spans="2:9">
      <c r="B34113" s="1"/>
      <c r="C34113" s="29"/>
      <c r="D34113" s="27"/>
      <c r="E34113" s="27"/>
      <c r="F34113" s="27"/>
      <c r="G34113" s="1"/>
      <c r="H34113" s="1"/>
      <c r="I34113" s="1"/>
    </row>
    <row r="34114" spans="2:9">
      <c r="B34114" s="1"/>
      <c r="C34114" s="29"/>
      <c r="D34114" s="27"/>
      <c r="E34114" s="27"/>
      <c r="F34114" s="27"/>
      <c r="G34114" s="1"/>
      <c r="H34114" s="1"/>
      <c r="I34114" s="1"/>
    </row>
    <row r="34115" spans="2:9">
      <c r="B34115" s="1"/>
      <c r="C34115" s="29"/>
      <c r="D34115" s="27"/>
      <c r="E34115" s="27"/>
      <c r="F34115" s="27"/>
      <c r="G34115" s="1"/>
      <c r="H34115" s="1"/>
      <c r="I34115" s="1"/>
    </row>
    <row r="34116" spans="2:9">
      <c r="B34116" s="1"/>
      <c r="C34116" s="29"/>
      <c r="D34116" s="27"/>
      <c r="E34116" s="27"/>
      <c r="F34116" s="27"/>
      <c r="G34116" s="1"/>
      <c r="H34116" s="1"/>
      <c r="I34116" s="1"/>
    </row>
    <row r="34117" spans="2:9">
      <c r="B34117" s="1"/>
      <c r="C34117" s="29"/>
      <c r="D34117" s="27"/>
      <c r="E34117" s="27"/>
      <c r="F34117" s="27"/>
      <c r="G34117" s="1"/>
      <c r="H34117" s="1"/>
      <c r="I34117" s="1"/>
    </row>
    <row r="34118" spans="2:9">
      <c r="B34118" s="1"/>
      <c r="C34118" s="29"/>
      <c r="D34118" s="27"/>
      <c r="E34118" s="27"/>
      <c r="F34118" s="27"/>
      <c r="G34118" s="1"/>
      <c r="H34118" s="1"/>
      <c r="I34118" s="1"/>
    </row>
    <row r="34119" spans="2:9">
      <c r="B34119" s="1"/>
      <c r="C34119" s="29"/>
      <c r="D34119" s="27"/>
      <c r="E34119" s="27"/>
      <c r="F34119" s="27"/>
      <c r="G34119" s="1"/>
      <c r="H34119" s="1"/>
      <c r="I34119" s="1"/>
    </row>
    <row r="34120" spans="2:9">
      <c r="B34120" s="1"/>
      <c r="C34120" s="29"/>
      <c r="D34120" s="27"/>
      <c r="E34120" s="27"/>
      <c r="F34120" s="27"/>
      <c r="G34120" s="1"/>
      <c r="H34120" s="1"/>
      <c r="I34120" s="1"/>
    </row>
    <row r="34121" spans="2:9">
      <c r="B34121" s="1"/>
      <c r="C34121" s="29"/>
      <c r="D34121" s="27"/>
      <c r="E34121" s="27"/>
      <c r="F34121" s="27"/>
      <c r="G34121" s="1"/>
      <c r="H34121" s="1"/>
      <c r="I34121" s="1"/>
    </row>
    <row r="34122" spans="2:9">
      <c r="B34122" s="1"/>
      <c r="C34122" s="29"/>
      <c r="D34122" s="27"/>
      <c r="E34122" s="27"/>
      <c r="F34122" s="27"/>
      <c r="G34122" s="1"/>
      <c r="H34122" s="1"/>
      <c r="I34122" s="1"/>
    </row>
    <row r="34123" spans="2:9">
      <c r="B34123" s="1"/>
      <c r="C34123" s="29"/>
      <c r="D34123" s="27"/>
      <c r="E34123" s="27"/>
      <c r="F34123" s="27"/>
      <c r="G34123" s="1"/>
      <c r="H34123" s="1"/>
      <c r="I34123" s="1"/>
    </row>
    <row r="34124" spans="2:9">
      <c r="B34124" s="1"/>
      <c r="C34124" s="29"/>
      <c r="D34124" s="27"/>
      <c r="E34124" s="27"/>
      <c r="F34124" s="27"/>
      <c r="G34124" s="1"/>
      <c r="H34124" s="1"/>
      <c r="I34124" s="1"/>
    </row>
    <row r="34125" spans="2:9">
      <c r="B34125" s="1"/>
      <c r="C34125" s="29"/>
      <c r="D34125" s="27"/>
      <c r="E34125" s="27"/>
      <c r="F34125" s="27"/>
      <c r="G34125" s="1"/>
      <c r="H34125" s="1"/>
      <c r="I34125" s="1"/>
    </row>
    <row r="34126" spans="2:9">
      <c r="B34126" s="1"/>
      <c r="C34126" s="29"/>
      <c r="D34126" s="27"/>
      <c r="E34126" s="27"/>
      <c r="F34126" s="27"/>
      <c r="G34126" s="1"/>
      <c r="H34126" s="1"/>
      <c r="I34126" s="1"/>
    </row>
    <row r="34127" spans="2:9">
      <c r="B34127" s="1"/>
      <c r="C34127" s="29"/>
      <c r="D34127" s="27"/>
      <c r="E34127" s="27"/>
      <c r="F34127" s="27"/>
      <c r="G34127" s="1"/>
      <c r="H34127" s="1"/>
      <c r="I34127" s="1"/>
    </row>
    <row r="34128" spans="2:9">
      <c r="B34128" s="1"/>
      <c r="C34128" s="29"/>
      <c r="D34128" s="27"/>
      <c r="E34128" s="27"/>
      <c r="F34128" s="27"/>
      <c r="G34128" s="1"/>
      <c r="H34128" s="1"/>
      <c r="I34128" s="1"/>
    </row>
    <row r="34129" spans="2:9">
      <c r="B34129" s="1"/>
      <c r="C34129" s="29"/>
      <c r="D34129" s="27"/>
      <c r="E34129" s="27"/>
      <c r="F34129" s="27"/>
      <c r="G34129" s="1"/>
      <c r="H34129" s="1"/>
      <c r="I34129" s="1"/>
    </row>
    <row r="34130" spans="2:9">
      <c r="B34130" s="1"/>
      <c r="C34130" s="29"/>
      <c r="D34130" s="27"/>
      <c r="E34130" s="27"/>
      <c r="F34130" s="27"/>
      <c r="G34130" s="1"/>
      <c r="H34130" s="1"/>
      <c r="I34130" s="1"/>
    </row>
    <row r="34131" spans="2:9">
      <c r="B34131" s="1"/>
      <c r="C34131" s="29"/>
      <c r="D34131" s="27"/>
      <c r="E34131" s="27"/>
      <c r="F34131" s="27"/>
      <c r="G34131" s="1"/>
      <c r="H34131" s="1"/>
      <c r="I34131" s="1"/>
    </row>
    <row r="34132" spans="2:9">
      <c r="B34132" s="1"/>
      <c r="C34132" s="29"/>
      <c r="D34132" s="27"/>
      <c r="E34132" s="27"/>
      <c r="F34132" s="27"/>
      <c r="G34132" s="1"/>
      <c r="H34132" s="1"/>
      <c r="I34132" s="1"/>
    </row>
    <row r="34133" spans="2:9">
      <c r="B34133" s="1"/>
      <c r="C34133" s="29"/>
      <c r="D34133" s="27"/>
      <c r="E34133" s="27"/>
      <c r="F34133" s="27"/>
      <c r="G34133" s="1"/>
      <c r="H34133" s="1"/>
      <c r="I34133" s="1"/>
    </row>
    <row r="34134" spans="2:9">
      <c r="B34134" s="1"/>
      <c r="C34134" s="29"/>
      <c r="D34134" s="27"/>
      <c r="E34134" s="27"/>
      <c r="F34134" s="27"/>
      <c r="G34134" s="1"/>
      <c r="H34134" s="1"/>
      <c r="I34134" s="1"/>
    </row>
    <row r="34135" spans="2:9">
      <c r="B34135" s="1"/>
      <c r="C34135" s="29"/>
      <c r="D34135" s="27"/>
      <c r="E34135" s="27"/>
      <c r="F34135" s="27"/>
      <c r="G34135" s="1"/>
      <c r="H34135" s="1"/>
      <c r="I34135" s="1"/>
    </row>
    <row r="34136" spans="2:9">
      <c r="B34136" s="1"/>
      <c r="C34136" s="29"/>
      <c r="D34136" s="27"/>
      <c r="E34136" s="27"/>
      <c r="F34136" s="27"/>
      <c r="G34136" s="1"/>
      <c r="H34136" s="1"/>
      <c r="I34136" s="1"/>
    </row>
    <row r="34137" spans="2:9">
      <c r="B34137" s="1"/>
      <c r="C34137" s="29"/>
      <c r="D34137" s="27"/>
      <c r="E34137" s="27"/>
      <c r="F34137" s="27"/>
      <c r="G34137" s="1"/>
      <c r="H34137" s="1"/>
      <c r="I34137" s="1"/>
    </row>
    <row r="34138" spans="2:9">
      <c r="B34138" s="1"/>
      <c r="C34138" s="29"/>
      <c r="D34138" s="27"/>
      <c r="E34138" s="27"/>
      <c r="F34138" s="27"/>
      <c r="G34138" s="1"/>
      <c r="H34138" s="1"/>
      <c r="I34138" s="1"/>
    </row>
    <row r="34139" spans="2:9">
      <c r="B34139" s="1"/>
      <c r="C34139" s="29"/>
      <c r="D34139" s="27"/>
      <c r="E34139" s="27"/>
      <c r="F34139" s="27"/>
      <c r="G34139" s="1"/>
      <c r="H34139" s="1"/>
      <c r="I34139" s="1"/>
    </row>
    <row r="34140" spans="2:9">
      <c r="B34140" s="1"/>
      <c r="C34140" s="29"/>
      <c r="D34140" s="27"/>
      <c r="E34140" s="27"/>
      <c r="F34140" s="27"/>
      <c r="G34140" s="1"/>
      <c r="H34140" s="1"/>
      <c r="I34140" s="1"/>
    </row>
    <row r="34141" spans="2:9">
      <c r="B34141" s="1"/>
      <c r="C34141" s="29"/>
      <c r="D34141" s="27"/>
      <c r="E34141" s="27"/>
      <c r="F34141" s="27"/>
      <c r="G34141" s="1"/>
      <c r="H34141" s="1"/>
      <c r="I34141" s="1"/>
    </row>
    <row r="34142" spans="2:9">
      <c r="B34142" s="1"/>
      <c r="C34142" s="29"/>
      <c r="D34142" s="27"/>
      <c r="E34142" s="27"/>
      <c r="F34142" s="27"/>
      <c r="G34142" s="1"/>
      <c r="H34142" s="1"/>
      <c r="I34142" s="1"/>
    </row>
    <row r="34143" spans="2:9">
      <c r="B34143" s="1"/>
      <c r="C34143" s="29"/>
      <c r="D34143" s="27"/>
      <c r="E34143" s="27"/>
      <c r="F34143" s="27"/>
      <c r="G34143" s="1"/>
      <c r="H34143" s="1"/>
      <c r="I34143" s="1"/>
    </row>
    <row r="34144" spans="2:9">
      <c r="B34144" s="1"/>
      <c r="C34144" s="29"/>
      <c r="D34144" s="27"/>
      <c r="E34144" s="27"/>
      <c r="F34144" s="27"/>
      <c r="G34144" s="1"/>
      <c r="H34144" s="1"/>
      <c r="I34144" s="1"/>
    </row>
    <row r="34145" spans="2:9">
      <c r="B34145" s="1"/>
      <c r="C34145" s="29"/>
      <c r="D34145" s="27"/>
      <c r="E34145" s="27"/>
      <c r="F34145" s="27"/>
      <c r="G34145" s="1"/>
      <c r="H34145" s="1"/>
      <c r="I34145" s="1"/>
    </row>
    <row r="34146" spans="2:9">
      <c r="B34146" s="1"/>
      <c r="C34146" s="29"/>
      <c r="D34146" s="27"/>
      <c r="E34146" s="27"/>
      <c r="F34146" s="27"/>
      <c r="G34146" s="1"/>
      <c r="H34146" s="1"/>
      <c r="I34146" s="1"/>
    </row>
    <row r="34147" spans="2:9">
      <c r="B34147" s="1"/>
      <c r="C34147" s="29"/>
      <c r="D34147" s="27"/>
      <c r="E34147" s="27"/>
      <c r="F34147" s="27"/>
      <c r="G34147" s="1"/>
      <c r="H34147" s="1"/>
      <c r="I34147" s="1"/>
    </row>
    <row r="34148" spans="2:9">
      <c r="B34148" s="1"/>
      <c r="C34148" s="29"/>
      <c r="D34148" s="27"/>
      <c r="E34148" s="27"/>
      <c r="F34148" s="27"/>
      <c r="G34148" s="1"/>
      <c r="H34148" s="1"/>
      <c r="I34148" s="1"/>
    </row>
    <row r="34149" spans="2:9">
      <c r="B34149" s="1"/>
      <c r="C34149" s="29"/>
      <c r="D34149" s="27"/>
      <c r="E34149" s="27"/>
      <c r="F34149" s="27"/>
      <c r="G34149" s="1"/>
      <c r="H34149" s="1"/>
      <c r="I34149" s="1"/>
    </row>
    <row r="34150" spans="2:9">
      <c r="B34150" s="1"/>
      <c r="C34150" s="29"/>
      <c r="D34150" s="27"/>
      <c r="E34150" s="27"/>
      <c r="F34150" s="27"/>
      <c r="G34150" s="1"/>
      <c r="H34150" s="1"/>
      <c r="I34150" s="1"/>
    </row>
    <row r="34151" spans="2:9">
      <c r="B34151" s="1"/>
      <c r="C34151" s="29"/>
      <c r="D34151" s="27"/>
      <c r="E34151" s="27"/>
      <c r="F34151" s="27"/>
      <c r="G34151" s="1"/>
      <c r="H34151" s="1"/>
      <c r="I34151" s="1"/>
    </row>
    <row r="34152" spans="2:9">
      <c r="B34152" s="1"/>
      <c r="C34152" s="29"/>
      <c r="D34152" s="27"/>
      <c r="E34152" s="27"/>
      <c r="F34152" s="27"/>
      <c r="G34152" s="1"/>
      <c r="H34152" s="1"/>
      <c r="I34152" s="1"/>
    </row>
    <row r="34153" spans="2:9">
      <c r="B34153" s="1"/>
      <c r="C34153" s="29"/>
      <c r="D34153" s="27"/>
      <c r="E34153" s="27"/>
      <c r="F34153" s="27"/>
      <c r="G34153" s="1"/>
      <c r="H34153" s="1"/>
      <c r="I34153" s="1"/>
    </row>
    <row r="34154" spans="2:9">
      <c r="B34154" s="1"/>
      <c r="C34154" s="29"/>
      <c r="D34154" s="27"/>
      <c r="E34154" s="27"/>
      <c r="F34154" s="27"/>
      <c r="G34154" s="1"/>
      <c r="H34154" s="1"/>
      <c r="I34154" s="1"/>
    </row>
    <row r="34155" spans="2:9">
      <c r="B34155" s="1"/>
      <c r="C34155" s="29"/>
      <c r="D34155" s="27"/>
      <c r="E34155" s="27"/>
      <c r="F34155" s="27"/>
      <c r="G34155" s="1"/>
      <c r="H34155" s="1"/>
      <c r="I34155" s="1"/>
    </row>
    <row r="34156" spans="2:9">
      <c r="B34156" s="1"/>
      <c r="C34156" s="29"/>
      <c r="D34156" s="27"/>
      <c r="E34156" s="27"/>
      <c r="F34156" s="27"/>
      <c r="G34156" s="1"/>
      <c r="H34156" s="1"/>
      <c r="I34156" s="1"/>
    </row>
    <row r="34157" spans="2:9">
      <c r="B34157" s="1"/>
      <c r="C34157" s="29"/>
      <c r="D34157" s="27"/>
      <c r="E34157" s="27"/>
      <c r="F34157" s="27"/>
      <c r="G34157" s="1"/>
      <c r="H34157" s="1"/>
      <c r="I34157" s="1"/>
    </row>
    <row r="34158" spans="2:9">
      <c r="B34158" s="1"/>
      <c r="C34158" s="29"/>
      <c r="D34158" s="27"/>
      <c r="E34158" s="27"/>
      <c r="F34158" s="27"/>
      <c r="G34158" s="1"/>
      <c r="H34158" s="1"/>
      <c r="I34158" s="1"/>
    </row>
    <row r="34159" spans="2:9">
      <c r="B34159" s="1"/>
      <c r="C34159" s="29"/>
      <c r="D34159" s="27"/>
      <c r="E34159" s="27"/>
      <c r="F34159" s="27"/>
      <c r="G34159" s="1"/>
      <c r="H34159" s="1"/>
      <c r="I34159" s="1"/>
    </row>
    <row r="34160" spans="2:9">
      <c r="B34160" s="1"/>
      <c r="C34160" s="29"/>
      <c r="D34160" s="27"/>
      <c r="E34160" s="27"/>
      <c r="F34160" s="27"/>
      <c r="G34160" s="1"/>
      <c r="H34160" s="1"/>
      <c r="I34160" s="1"/>
    </row>
    <row r="34161" spans="2:9">
      <c r="B34161" s="1"/>
      <c r="C34161" s="29"/>
      <c r="D34161" s="27"/>
      <c r="E34161" s="27"/>
      <c r="F34161" s="27"/>
      <c r="G34161" s="1"/>
      <c r="H34161" s="1"/>
      <c r="I34161" s="1"/>
    </row>
    <row r="34162" spans="2:9">
      <c r="B34162" s="1"/>
      <c r="C34162" s="29"/>
      <c r="D34162" s="27"/>
      <c r="E34162" s="27"/>
      <c r="F34162" s="27"/>
      <c r="G34162" s="1"/>
      <c r="H34162" s="1"/>
      <c r="I34162" s="1"/>
    </row>
    <row r="34163" spans="2:9">
      <c r="B34163" s="1"/>
      <c r="C34163" s="29"/>
      <c r="D34163" s="27"/>
      <c r="E34163" s="27"/>
      <c r="F34163" s="27"/>
      <c r="G34163" s="1"/>
      <c r="H34163" s="1"/>
      <c r="I34163" s="1"/>
    </row>
    <row r="34164" spans="2:9">
      <c r="B34164" s="1"/>
      <c r="C34164" s="29"/>
      <c r="D34164" s="27"/>
      <c r="E34164" s="27"/>
      <c r="F34164" s="27"/>
      <c r="G34164" s="1"/>
      <c r="H34164" s="1"/>
      <c r="I34164" s="1"/>
    </row>
    <row r="34165" spans="2:9">
      <c r="B34165" s="1"/>
      <c r="C34165" s="29"/>
      <c r="D34165" s="27"/>
      <c r="E34165" s="27"/>
      <c r="F34165" s="27"/>
      <c r="G34165" s="1"/>
      <c r="H34165" s="1"/>
      <c r="I34165" s="1"/>
    </row>
    <row r="34166" spans="2:9">
      <c r="B34166" s="1"/>
      <c r="C34166" s="29"/>
      <c r="D34166" s="27"/>
      <c r="E34166" s="27"/>
      <c r="F34166" s="27"/>
      <c r="G34166" s="1"/>
      <c r="H34166" s="1"/>
      <c r="I34166" s="1"/>
    </row>
    <row r="34167" spans="2:9">
      <c r="B34167" s="1"/>
      <c r="C34167" s="29"/>
      <c r="D34167" s="27"/>
      <c r="E34167" s="27"/>
      <c r="F34167" s="27"/>
      <c r="G34167" s="1"/>
      <c r="H34167" s="1"/>
      <c r="I34167" s="1"/>
    </row>
    <row r="34168" spans="2:9">
      <c r="B34168" s="1"/>
      <c r="C34168" s="29"/>
      <c r="D34168" s="27"/>
      <c r="E34168" s="27"/>
      <c r="F34168" s="27"/>
      <c r="G34168" s="1"/>
      <c r="H34168" s="1"/>
      <c r="I34168" s="1"/>
    </row>
    <row r="34169" spans="2:9">
      <c r="B34169" s="1"/>
      <c r="C34169" s="29"/>
      <c r="D34169" s="27"/>
      <c r="E34169" s="27"/>
      <c r="F34169" s="27"/>
      <c r="G34169" s="1"/>
      <c r="H34169" s="1"/>
      <c r="I34169" s="1"/>
    </row>
    <row r="34170" spans="2:9">
      <c r="B34170" s="1"/>
      <c r="C34170" s="29"/>
      <c r="D34170" s="27"/>
      <c r="E34170" s="27"/>
      <c r="F34170" s="27"/>
      <c r="G34170" s="1"/>
      <c r="H34170" s="1"/>
      <c r="I34170" s="1"/>
    </row>
    <row r="34171" spans="2:9">
      <c r="B34171" s="1"/>
      <c r="C34171" s="29"/>
      <c r="D34171" s="27"/>
      <c r="E34171" s="27"/>
      <c r="F34171" s="27"/>
      <c r="G34171" s="1"/>
      <c r="H34171" s="1"/>
      <c r="I34171" s="1"/>
    </row>
    <row r="34172" spans="2:9">
      <c r="B34172" s="1"/>
      <c r="C34172" s="29"/>
      <c r="D34172" s="27"/>
      <c r="E34172" s="27"/>
      <c r="F34172" s="27"/>
      <c r="G34172" s="1"/>
      <c r="H34172" s="1"/>
      <c r="I34172" s="1"/>
    </row>
    <row r="34173" spans="2:9">
      <c r="B34173" s="1"/>
      <c r="C34173" s="29"/>
      <c r="D34173" s="27"/>
      <c r="E34173" s="27"/>
      <c r="F34173" s="27"/>
      <c r="G34173" s="1"/>
      <c r="H34173" s="1"/>
      <c r="I34173" s="1"/>
    </row>
    <row r="34174" spans="2:9">
      <c r="B34174" s="1"/>
      <c r="C34174" s="29"/>
      <c r="D34174" s="27"/>
      <c r="E34174" s="27"/>
      <c r="F34174" s="27"/>
      <c r="G34174" s="1"/>
      <c r="H34174" s="1"/>
      <c r="I34174" s="1"/>
    </row>
    <row r="34175" spans="2:9">
      <c r="B34175" s="1"/>
      <c r="C34175" s="29"/>
      <c r="D34175" s="27"/>
      <c r="E34175" s="27"/>
      <c r="F34175" s="27"/>
      <c r="G34175" s="1"/>
      <c r="H34175" s="1"/>
      <c r="I34175" s="1"/>
    </row>
    <row r="34176" spans="2:9">
      <c r="B34176" s="1"/>
      <c r="C34176" s="29"/>
      <c r="D34176" s="27"/>
      <c r="E34176" s="27"/>
      <c r="F34176" s="27"/>
      <c r="G34176" s="1"/>
      <c r="H34176" s="1"/>
      <c r="I34176" s="1"/>
    </row>
    <row r="34177" spans="2:9">
      <c r="B34177" s="1"/>
      <c r="C34177" s="29"/>
      <c r="D34177" s="27"/>
      <c r="E34177" s="27"/>
      <c r="F34177" s="27"/>
      <c r="G34177" s="1"/>
      <c r="H34177" s="1"/>
      <c r="I34177" s="1"/>
    </row>
    <row r="34178" spans="2:9">
      <c r="B34178" s="1"/>
      <c r="C34178" s="29"/>
      <c r="D34178" s="27"/>
      <c r="E34178" s="27"/>
      <c r="F34178" s="27"/>
      <c r="G34178" s="1"/>
      <c r="H34178" s="1"/>
      <c r="I34178" s="1"/>
    </row>
    <row r="34179" spans="2:9">
      <c r="B34179" s="1"/>
      <c r="C34179" s="29"/>
      <c r="D34179" s="27"/>
      <c r="E34179" s="27"/>
      <c r="F34179" s="27"/>
      <c r="G34179" s="1"/>
      <c r="H34179" s="1"/>
      <c r="I34179" s="1"/>
    </row>
    <row r="34180" spans="2:9">
      <c r="B34180" s="1"/>
      <c r="C34180" s="29"/>
      <c r="D34180" s="27"/>
      <c r="E34180" s="27"/>
      <c r="F34180" s="27"/>
      <c r="G34180" s="1"/>
      <c r="H34180" s="1"/>
      <c r="I34180" s="1"/>
    </row>
    <row r="34181" spans="2:9">
      <c r="B34181" s="1"/>
      <c r="C34181" s="29"/>
      <c r="D34181" s="27"/>
      <c r="E34181" s="27"/>
      <c r="F34181" s="27"/>
      <c r="G34181" s="1"/>
      <c r="H34181" s="1"/>
      <c r="I34181" s="1"/>
    </row>
    <row r="34182" spans="2:9">
      <c r="B34182" s="1"/>
      <c r="C34182" s="29"/>
      <c r="D34182" s="27"/>
      <c r="E34182" s="27"/>
      <c r="F34182" s="27"/>
      <c r="G34182" s="1"/>
      <c r="H34182" s="1"/>
      <c r="I34182" s="1"/>
    </row>
    <row r="34183" spans="2:9">
      <c r="B34183" s="1"/>
      <c r="C34183" s="29"/>
      <c r="D34183" s="27"/>
      <c r="E34183" s="27"/>
      <c r="F34183" s="27"/>
      <c r="G34183" s="1"/>
      <c r="H34183" s="1"/>
      <c r="I34183" s="1"/>
    </row>
    <row r="34184" spans="2:9">
      <c r="B34184" s="1"/>
      <c r="C34184" s="29"/>
      <c r="D34184" s="27"/>
      <c r="E34184" s="27"/>
      <c r="F34184" s="27"/>
      <c r="G34184" s="1"/>
      <c r="H34184" s="1"/>
      <c r="I34184" s="1"/>
    </row>
    <row r="34185" spans="2:9">
      <c r="B34185" s="1"/>
      <c r="C34185" s="29"/>
      <c r="D34185" s="27"/>
      <c r="E34185" s="27"/>
      <c r="F34185" s="27"/>
      <c r="G34185" s="1"/>
      <c r="H34185" s="1"/>
      <c r="I34185" s="1"/>
    </row>
    <row r="34186" spans="2:9">
      <c r="B34186" s="1"/>
      <c r="C34186" s="29"/>
      <c r="D34186" s="27"/>
      <c r="E34186" s="27"/>
      <c r="F34186" s="27"/>
      <c r="G34186" s="1"/>
      <c r="H34186" s="1"/>
      <c r="I34186" s="1"/>
    </row>
    <row r="34187" spans="2:9">
      <c r="B34187" s="1"/>
      <c r="C34187" s="29"/>
      <c r="D34187" s="27"/>
      <c r="E34187" s="27"/>
      <c r="F34187" s="27"/>
      <c r="G34187" s="1"/>
      <c r="H34187" s="1"/>
      <c r="I34187" s="1"/>
    </row>
    <row r="34188" spans="2:9">
      <c r="B34188" s="1"/>
      <c r="C34188" s="29"/>
      <c r="D34188" s="27"/>
      <c r="E34188" s="27"/>
      <c r="F34188" s="27"/>
      <c r="G34188" s="1"/>
      <c r="H34188" s="1"/>
      <c r="I34188" s="1"/>
    </row>
    <row r="34189" spans="2:9">
      <c r="B34189" s="1"/>
      <c r="C34189" s="29"/>
      <c r="D34189" s="27"/>
      <c r="E34189" s="27"/>
      <c r="F34189" s="27"/>
      <c r="G34189" s="1"/>
      <c r="H34189" s="1"/>
      <c r="I34189" s="1"/>
    </row>
    <row r="34190" spans="2:9">
      <c r="B34190" s="1"/>
      <c r="C34190" s="29"/>
      <c r="D34190" s="27"/>
      <c r="E34190" s="27"/>
      <c r="F34190" s="27"/>
      <c r="G34190" s="1"/>
      <c r="H34190" s="1"/>
      <c r="I34190" s="1"/>
    </row>
    <row r="34191" spans="2:9">
      <c r="B34191" s="1"/>
      <c r="C34191" s="29"/>
      <c r="D34191" s="27"/>
      <c r="E34191" s="27"/>
      <c r="F34191" s="27"/>
      <c r="G34191" s="1"/>
      <c r="H34191" s="1"/>
      <c r="I34191" s="1"/>
    </row>
    <row r="34192" spans="2:9">
      <c r="B34192" s="1"/>
      <c r="C34192" s="29"/>
      <c r="D34192" s="27"/>
      <c r="E34192" s="27"/>
      <c r="F34192" s="27"/>
      <c r="G34192" s="1"/>
      <c r="H34192" s="1"/>
      <c r="I34192" s="1"/>
    </row>
    <row r="34193" spans="2:9">
      <c r="B34193" s="1"/>
      <c r="C34193" s="29"/>
      <c r="D34193" s="27"/>
      <c r="E34193" s="27"/>
      <c r="F34193" s="27"/>
      <c r="G34193" s="1"/>
      <c r="H34193" s="1"/>
      <c r="I34193" s="1"/>
    </row>
    <row r="34194" spans="2:9">
      <c r="B34194" s="1"/>
      <c r="C34194" s="29"/>
      <c r="D34194" s="27"/>
      <c r="E34194" s="27"/>
      <c r="F34194" s="27"/>
      <c r="G34194" s="1"/>
      <c r="H34194" s="1"/>
      <c r="I34194" s="1"/>
    </row>
    <row r="34195" spans="2:9">
      <c r="B34195" s="1"/>
      <c r="C34195" s="29"/>
      <c r="D34195" s="27"/>
      <c r="E34195" s="27"/>
      <c r="F34195" s="27"/>
      <c r="G34195" s="1"/>
      <c r="H34195" s="1"/>
      <c r="I34195" s="1"/>
    </row>
    <row r="34196" spans="2:9">
      <c r="B34196" s="1"/>
      <c r="C34196" s="29"/>
      <c r="D34196" s="27"/>
      <c r="E34196" s="27"/>
      <c r="F34196" s="27"/>
      <c r="G34196" s="1"/>
      <c r="H34196" s="1"/>
      <c r="I34196" s="1"/>
    </row>
    <row r="34197" spans="2:9">
      <c r="B34197" s="1"/>
      <c r="C34197" s="29"/>
      <c r="D34197" s="27"/>
      <c r="E34197" s="27"/>
      <c r="F34197" s="27"/>
      <c r="G34197" s="1"/>
      <c r="H34197" s="1"/>
      <c r="I34197" s="1"/>
    </row>
    <row r="34198" spans="2:9">
      <c r="B34198" s="1"/>
      <c r="C34198" s="29"/>
      <c r="D34198" s="27"/>
      <c r="E34198" s="27"/>
      <c r="F34198" s="27"/>
      <c r="G34198" s="1"/>
      <c r="H34198" s="1"/>
      <c r="I34198" s="1"/>
    </row>
    <row r="34199" spans="2:9">
      <c r="B34199" s="1"/>
      <c r="C34199" s="29"/>
      <c r="D34199" s="27"/>
      <c r="E34199" s="27"/>
      <c r="F34199" s="27"/>
      <c r="G34199" s="1"/>
      <c r="H34199" s="1"/>
      <c r="I34199" s="1"/>
    </row>
    <row r="34200" spans="2:9">
      <c r="B34200" s="1"/>
      <c r="C34200" s="29"/>
      <c r="D34200" s="27"/>
      <c r="E34200" s="27"/>
      <c r="F34200" s="27"/>
      <c r="G34200" s="1"/>
      <c r="H34200" s="1"/>
      <c r="I34200" s="1"/>
    </row>
    <row r="34201" spans="2:9">
      <c r="B34201" s="1"/>
      <c r="C34201" s="29"/>
      <c r="D34201" s="27"/>
      <c r="E34201" s="27"/>
      <c r="F34201" s="27"/>
      <c r="G34201" s="1"/>
      <c r="H34201" s="1"/>
      <c r="I34201" s="1"/>
    </row>
    <row r="34202" spans="2:9">
      <c r="B34202" s="1"/>
      <c r="C34202" s="29"/>
      <c r="D34202" s="27"/>
      <c r="E34202" s="27"/>
      <c r="F34202" s="27"/>
      <c r="G34202" s="1"/>
      <c r="H34202" s="1"/>
      <c r="I34202" s="1"/>
    </row>
    <row r="34203" spans="2:9">
      <c r="B34203" s="1"/>
      <c r="C34203" s="29"/>
      <c r="D34203" s="27"/>
      <c r="E34203" s="27"/>
      <c r="F34203" s="27"/>
      <c r="G34203" s="1"/>
      <c r="H34203" s="1"/>
      <c r="I34203" s="1"/>
    </row>
    <row r="34204" spans="2:9">
      <c r="B34204" s="1"/>
      <c r="C34204" s="29"/>
      <c r="D34204" s="27"/>
      <c r="E34204" s="27"/>
      <c r="F34204" s="27"/>
      <c r="G34204" s="1"/>
      <c r="H34204" s="1"/>
      <c r="I34204" s="1"/>
    </row>
    <row r="34205" spans="2:9">
      <c r="B34205" s="1"/>
      <c r="C34205" s="29"/>
      <c r="D34205" s="27"/>
      <c r="E34205" s="27"/>
      <c r="F34205" s="27"/>
      <c r="G34205" s="1"/>
      <c r="H34205" s="1"/>
      <c r="I34205" s="1"/>
    </row>
    <row r="34206" spans="2:9">
      <c r="B34206" s="1"/>
      <c r="C34206" s="29"/>
      <c r="D34206" s="27"/>
      <c r="E34206" s="27"/>
      <c r="F34206" s="27"/>
      <c r="G34206" s="1"/>
      <c r="H34206" s="1"/>
      <c r="I34206" s="1"/>
    </row>
    <row r="34207" spans="2:9">
      <c r="B34207" s="1"/>
      <c r="C34207" s="29"/>
      <c r="D34207" s="27"/>
      <c r="E34207" s="27"/>
      <c r="F34207" s="27"/>
      <c r="G34207" s="1"/>
      <c r="H34207" s="1"/>
      <c r="I34207" s="1"/>
    </row>
    <row r="34208" spans="2:9">
      <c r="B34208" s="1"/>
      <c r="C34208" s="29"/>
      <c r="D34208" s="27"/>
      <c r="E34208" s="27"/>
      <c r="F34208" s="27"/>
      <c r="G34208" s="1"/>
      <c r="H34208" s="1"/>
      <c r="I34208" s="1"/>
    </row>
    <row r="34209" spans="2:9">
      <c r="B34209" s="1"/>
      <c r="C34209" s="29"/>
      <c r="D34209" s="27"/>
      <c r="E34209" s="27"/>
      <c r="F34209" s="27"/>
      <c r="G34209" s="1"/>
      <c r="H34209" s="1"/>
      <c r="I34209" s="1"/>
    </row>
    <row r="34210" spans="2:9">
      <c r="B34210" s="1"/>
      <c r="C34210" s="29"/>
      <c r="D34210" s="27"/>
      <c r="E34210" s="27"/>
      <c r="F34210" s="27"/>
      <c r="G34210" s="1"/>
      <c r="H34210" s="1"/>
      <c r="I34210" s="1"/>
    </row>
    <row r="34211" spans="2:9">
      <c r="B34211" s="1"/>
      <c r="C34211" s="29"/>
      <c r="D34211" s="27"/>
      <c r="E34211" s="27"/>
      <c r="F34211" s="27"/>
      <c r="G34211" s="1"/>
      <c r="H34211" s="1"/>
      <c r="I34211" s="1"/>
    </row>
    <row r="34212" spans="2:9">
      <c r="B34212" s="1"/>
      <c r="C34212" s="29"/>
      <c r="D34212" s="27"/>
      <c r="E34212" s="27"/>
      <c r="F34212" s="27"/>
      <c r="G34212" s="1"/>
      <c r="H34212" s="1"/>
      <c r="I34212" s="1"/>
    </row>
    <row r="34213" spans="2:9">
      <c r="B34213" s="1"/>
      <c r="C34213" s="29"/>
      <c r="D34213" s="27"/>
      <c r="E34213" s="27"/>
      <c r="F34213" s="27"/>
      <c r="G34213" s="1"/>
      <c r="H34213" s="1"/>
      <c r="I34213" s="1"/>
    </row>
    <row r="34214" spans="2:9">
      <c r="B34214" s="1"/>
      <c r="C34214" s="29"/>
      <c r="D34214" s="27"/>
      <c r="E34214" s="27"/>
      <c r="F34214" s="27"/>
      <c r="G34214" s="1"/>
      <c r="H34214" s="1"/>
      <c r="I34214" s="1"/>
    </row>
    <row r="34215" spans="2:9">
      <c r="B34215" s="1"/>
      <c r="C34215" s="29"/>
      <c r="D34215" s="27"/>
      <c r="E34215" s="27"/>
      <c r="F34215" s="27"/>
      <c r="G34215" s="1"/>
      <c r="H34215" s="1"/>
      <c r="I34215" s="1"/>
    </row>
    <row r="34216" spans="2:9">
      <c r="B34216" s="1"/>
      <c r="C34216" s="29"/>
      <c r="D34216" s="27"/>
      <c r="E34216" s="27"/>
      <c r="F34216" s="27"/>
      <c r="G34216" s="1"/>
      <c r="H34216" s="1"/>
      <c r="I34216" s="1"/>
    </row>
    <row r="34217" spans="2:9">
      <c r="B34217" s="1"/>
      <c r="C34217" s="29"/>
      <c r="D34217" s="27"/>
      <c r="E34217" s="27"/>
      <c r="F34217" s="27"/>
      <c r="G34217" s="1"/>
      <c r="H34217" s="1"/>
      <c r="I34217" s="1"/>
    </row>
    <row r="34218" spans="2:9">
      <c r="B34218" s="1"/>
      <c r="C34218" s="29"/>
      <c r="D34218" s="27"/>
      <c r="E34218" s="27"/>
      <c r="F34218" s="27"/>
      <c r="G34218" s="1"/>
      <c r="H34218" s="1"/>
      <c r="I34218" s="1"/>
    </row>
    <row r="34219" spans="2:9">
      <c r="B34219" s="1"/>
      <c r="C34219" s="29"/>
      <c r="D34219" s="27"/>
      <c r="E34219" s="27"/>
      <c r="F34219" s="27"/>
      <c r="G34219" s="1"/>
      <c r="H34219" s="1"/>
      <c r="I34219" s="1"/>
    </row>
    <row r="34220" spans="2:9">
      <c r="B34220" s="1"/>
      <c r="C34220" s="29"/>
      <c r="D34220" s="27"/>
      <c r="E34220" s="27"/>
      <c r="F34220" s="27"/>
      <c r="G34220" s="1"/>
      <c r="H34220" s="1"/>
      <c r="I34220" s="1"/>
    </row>
    <row r="34221" spans="2:9">
      <c r="B34221" s="1"/>
      <c r="C34221" s="29"/>
      <c r="D34221" s="27"/>
      <c r="E34221" s="27"/>
      <c r="F34221" s="27"/>
      <c r="G34221" s="1"/>
      <c r="H34221" s="1"/>
      <c r="I34221" s="1"/>
    </row>
    <row r="34222" spans="2:9">
      <c r="B34222" s="1"/>
      <c r="C34222" s="29"/>
      <c r="D34222" s="27"/>
      <c r="E34222" s="27"/>
      <c r="F34222" s="27"/>
      <c r="G34222" s="1"/>
      <c r="H34222" s="1"/>
      <c r="I34222" s="1"/>
    </row>
    <row r="34223" spans="2:9">
      <c r="B34223" s="1"/>
      <c r="C34223" s="29"/>
      <c r="D34223" s="27"/>
      <c r="E34223" s="27"/>
      <c r="F34223" s="27"/>
      <c r="G34223" s="1"/>
      <c r="H34223" s="1"/>
      <c r="I34223" s="1"/>
    </row>
    <row r="34224" spans="2:9">
      <c r="B34224" s="1"/>
      <c r="C34224" s="29"/>
      <c r="D34224" s="27"/>
      <c r="E34224" s="27"/>
      <c r="F34224" s="27"/>
      <c r="G34224" s="1"/>
      <c r="H34224" s="1"/>
      <c r="I34224" s="1"/>
    </row>
    <row r="34225" spans="2:9">
      <c r="B34225" s="1"/>
      <c r="C34225" s="29"/>
      <c r="D34225" s="27"/>
      <c r="E34225" s="27"/>
      <c r="F34225" s="27"/>
      <c r="G34225" s="1"/>
      <c r="H34225" s="1"/>
      <c r="I34225" s="1"/>
    </row>
    <row r="34226" spans="2:9">
      <c r="B34226" s="1"/>
      <c r="C34226" s="29"/>
      <c r="D34226" s="27"/>
      <c r="E34226" s="27"/>
      <c r="F34226" s="27"/>
      <c r="G34226" s="1"/>
      <c r="H34226" s="1"/>
      <c r="I34226" s="1"/>
    </row>
    <row r="34227" spans="2:9">
      <c r="B34227" s="1"/>
      <c r="C34227" s="29"/>
      <c r="D34227" s="27"/>
      <c r="E34227" s="27"/>
      <c r="F34227" s="27"/>
      <c r="G34227" s="1"/>
      <c r="H34227" s="1"/>
      <c r="I34227" s="1"/>
    </row>
    <row r="34228" spans="2:9">
      <c r="B34228" s="1"/>
      <c r="C34228" s="29"/>
      <c r="D34228" s="27"/>
      <c r="E34228" s="27"/>
      <c r="F34228" s="27"/>
      <c r="G34228" s="1"/>
      <c r="H34228" s="1"/>
      <c r="I34228" s="1"/>
    </row>
    <row r="34229" spans="2:9">
      <c r="B34229" s="1"/>
      <c r="C34229" s="29"/>
      <c r="D34229" s="27"/>
      <c r="E34229" s="27"/>
      <c r="F34229" s="27"/>
      <c r="G34229" s="1"/>
      <c r="H34229" s="1"/>
      <c r="I34229" s="1"/>
    </row>
    <row r="34230" spans="2:9">
      <c r="B34230" s="1"/>
      <c r="C34230" s="29"/>
      <c r="D34230" s="27"/>
      <c r="E34230" s="27"/>
      <c r="F34230" s="27"/>
      <c r="G34230" s="1"/>
      <c r="H34230" s="1"/>
      <c r="I34230" s="1"/>
    </row>
    <row r="34231" spans="2:9">
      <c r="B34231" s="1"/>
      <c r="C34231" s="29"/>
      <c r="D34231" s="27"/>
      <c r="E34231" s="27"/>
      <c r="F34231" s="27"/>
      <c r="G34231" s="1"/>
      <c r="H34231" s="1"/>
      <c r="I34231" s="1"/>
    </row>
    <row r="34232" spans="2:9">
      <c r="B34232" s="1"/>
      <c r="C34232" s="29"/>
      <c r="D34232" s="27"/>
      <c r="E34232" s="27"/>
      <c r="F34232" s="27"/>
      <c r="G34232" s="1"/>
      <c r="H34232" s="1"/>
      <c r="I34232" s="1"/>
    </row>
    <row r="34233" spans="2:9">
      <c r="B34233" s="1"/>
      <c r="C34233" s="29"/>
      <c r="D34233" s="27"/>
      <c r="E34233" s="27"/>
      <c r="F34233" s="27"/>
      <c r="G34233" s="1"/>
      <c r="H34233" s="1"/>
      <c r="I34233" s="1"/>
    </row>
    <row r="34234" spans="2:9">
      <c r="B34234" s="1"/>
      <c r="C34234" s="29"/>
      <c r="D34234" s="27"/>
      <c r="E34234" s="27"/>
      <c r="F34234" s="27"/>
      <c r="G34234" s="1"/>
      <c r="H34234" s="1"/>
      <c r="I34234" s="1"/>
    </row>
    <row r="34235" spans="2:9">
      <c r="B34235" s="1"/>
      <c r="C34235" s="29"/>
      <c r="D34235" s="27"/>
      <c r="E34235" s="27"/>
      <c r="F34235" s="27"/>
      <c r="G34235" s="1"/>
      <c r="H34235" s="1"/>
      <c r="I34235" s="1"/>
    </row>
    <row r="34236" spans="2:9">
      <c r="B34236" s="1"/>
      <c r="C34236" s="29"/>
      <c r="D34236" s="27"/>
      <c r="E34236" s="27"/>
      <c r="F34236" s="27"/>
      <c r="G34236" s="1"/>
      <c r="H34236" s="1"/>
      <c r="I34236" s="1"/>
    </row>
    <row r="34237" spans="2:9">
      <c r="B34237" s="1"/>
      <c r="C34237" s="29"/>
      <c r="D34237" s="27"/>
      <c r="E34237" s="27"/>
      <c r="F34237" s="27"/>
      <c r="G34237" s="1"/>
      <c r="H34237" s="1"/>
      <c r="I34237" s="1"/>
    </row>
    <row r="34238" spans="2:9">
      <c r="B34238" s="1"/>
      <c r="C34238" s="29"/>
      <c r="D34238" s="27"/>
      <c r="E34238" s="27"/>
      <c r="F34238" s="27"/>
      <c r="G34238" s="1"/>
      <c r="H34238" s="1"/>
      <c r="I34238" s="1"/>
    </row>
    <row r="34239" spans="2:9">
      <c r="B34239" s="1"/>
      <c r="C34239" s="29"/>
      <c r="D34239" s="27"/>
      <c r="E34239" s="27"/>
      <c r="F34239" s="27"/>
      <c r="G34239" s="1"/>
      <c r="H34239" s="1"/>
      <c r="I34239" s="1"/>
    </row>
    <row r="34240" spans="2:9">
      <c r="B34240" s="1"/>
      <c r="C34240" s="29"/>
      <c r="D34240" s="27"/>
      <c r="E34240" s="27"/>
      <c r="F34240" s="27"/>
      <c r="G34240" s="1"/>
      <c r="H34240" s="1"/>
      <c r="I34240" s="1"/>
    </row>
    <row r="34241" spans="2:9">
      <c r="B34241" s="1"/>
      <c r="C34241" s="29"/>
      <c r="D34241" s="27"/>
      <c r="E34241" s="27"/>
      <c r="F34241" s="27"/>
      <c r="G34241" s="1"/>
      <c r="H34241" s="1"/>
      <c r="I34241" s="1"/>
    </row>
    <row r="34242" spans="2:9">
      <c r="B34242" s="1"/>
      <c r="C34242" s="29"/>
      <c r="D34242" s="27"/>
      <c r="E34242" s="27"/>
      <c r="F34242" s="27"/>
      <c r="G34242" s="1"/>
      <c r="H34242" s="1"/>
      <c r="I34242" s="1"/>
    </row>
    <row r="34243" spans="2:9">
      <c r="B34243" s="1"/>
      <c r="C34243" s="29"/>
      <c r="D34243" s="27"/>
      <c r="E34243" s="27"/>
      <c r="F34243" s="27"/>
      <c r="G34243" s="1"/>
      <c r="H34243" s="1"/>
      <c r="I34243" s="1"/>
    </row>
    <row r="34244" spans="2:9">
      <c r="B34244" s="1"/>
      <c r="C34244" s="29"/>
      <c r="D34244" s="27"/>
      <c r="E34244" s="27"/>
      <c r="F34244" s="27"/>
      <c r="G34244" s="1"/>
      <c r="H34244" s="1"/>
      <c r="I34244" s="1"/>
    </row>
    <row r="34245" spans="2:9">
      <c r="B34245" s="1"/>
      <c r="C34245" s="29"/>
      <c r="D34245" s="27"/>
      <c r="E34245" s="27"/>
      <c r="F34245" s="27"/>
      <c r="G34245" s="1"/>
      <c r="H34245" s="1"/>
      <c r="I34245" s="1"/>
    </row>
    <row r="34246" spans="2:9">
      <c r="B34246" s="1"/>
      <c r="C34246" s="29"/>
      <c r="D34246" s="27"/>
      <c r="E34246" s="27"/>
      <c r="F34246" s="27"/>
      <c r="G34246" s="1"/>
      <c r="H34246" s="1"/>
      <c r="I34246" s="1"/>
    </row>
    <row r="34247" spans="2:9">
      <c r="B34247" s="1"/>
      <c r="C34247" s="29"/>
      <c r="D34247" s="27"/>
      <c r="E34247" s="27"/>
      <c r="F34247" s="27"/>
      <c r="G34247" s="1"/>
      <c r="H34247" s="1"/>
      <c r="I34247" s="1"/>
    </row>
    <row r="34248" spans="2:9">
      <c r="B34248" s="1"/>
      <c r="C34248" s="29"/>
      <c r="D34248" s="27"/>
      <c r="E34248" s="27"/>
      <c r="F34248" s="27"/>
      <c r="G34248" s="1"/>
      <c r="H34248" s="1"/>
      <c r="I34248" s="1"/>
    </row>
    <row r="34249" spans="2:9">
      <c r="B34249" s="1"/>
      <c r="C34249" s="29"/>
      <c r="D34249" s="27"/>
      <c r="E34249" s="27"/>
      <c r="F34249" s="27"/>
      <c r="G34249" s="1"/>
      <c r="H34249" s="1"/>
      <c r="I34249" s="1"/>
    </row>
    <row r="34250" spans="2:9">
      <c r="B34250" s="1"/>
      <c r="C34250" s="29"/>
      <c r="D34250" s="27"/>
      <c r="E34250" s="27"/>
      <c r="F34250" s="27"/>
      <c r="G34250" s="1"/>
      <c r="H34250" s="1"/>
      <c r="I34250" s="1"/>
    </row>
    <row r="34251" spans="2:9">
      <c r="B34251" s="1"/>
      <c r="C34251" s="29"/>
      <c r="D34251" s="27"/>
      <c r="E34251" s="27"/>
      <c r="F34251" s="27"/>
      <c r="G34251" s="1"/>
      <c r="H34251" s="1"/>
      <c r="I34251" s="1"/>
    </row>
    <row r="34252" spans="2:9">
      <c r="B34252" s="1"/>
      <c r="C34252" s="29"/>
      <c r="D34252" s="27"/>
      <c r="E34252" s="27"/>
      <c r="F34252" s="27"/>
      <c r="G34252" s="1"/>
      <c r="H34252" s="1"/>
      <c r="I34252" s="1"/>
    </row>
    <row r="34253" spans="2:9">
      <c r="B34253" s="1"/>
      <c r="C34253" s="29"/>
      <c r="D34253" s="27"/>
      <c r="E34253" s="27"/>
      <c r="F34253" s="27"/>
      <c r="G34253" s="1"/>
      <c r="H34253" s="1"/>
      <c r="I34253" s="1"/>
    </row>
    <row r="34254" spans="2:9">
      <c r="B34254" s="1"/>
      <c r="C34254" s="29"/>
      <c r="D34254" s="27"/>
      <c r="E34254" s="27"/>
      <c r="F34254" s="27"/>
      <c r="G34254" s="1"/>
      <c r="H34254" s="1"/>
      <c r="I34254" s="1"/>
    </row>
    <row r="34255" spans="2:9">
      <c r="B34255" s="1"/>
      <c r="C34255" s="29"/>
      <c r="D34255" s="27"/>
      <c r="E34255" s="27"/>
      <c r="F34255" s="27"/>
      <c r="G34255" s="1"/>
      <c r="H34255" s="1"/>
      <c r="I34255" s="1"/>
    </row>
    <row r="34256" spans="2:9">
      <c r="B34256" s="1"/>
      <c r="C34256" s="29"/>
      <c r="D34256" s="27"/>
      <c r="E34256" s="27"/>
      <c r="F34256" s="27"/>
      <c r="G34256" s="1"/>
      <c r="H34256" s="1"/>
      <c r="I34256" s="1"/>
    </row>
    <row r="34257" spans="2:9">
      <c r="B34257" s="1"/>
      <c r="C34257" s="29"/>
      <c r="D34257" s="27"/>
      <c r="E34257" s="27"/>
      <c r="F34257" s="27"/>
      <c r="G34257" s="1"/>
      <c r="H34257" s="1"/>
      <c r="I34257" s="1"/>
    </row>
    <row r="34258" spans="2:9">
      <c r="B34258" s="1"/>
      <c r="C34258" s="29"/>
      <c r="D34258" s="27"/>
      <c r="E34258" s="27"/>
      <c r="F34258" s="27"/>
      <c r="G34258" s="1"/>
      <c r="H34258" s="1"/>
      <c r="I34258" s="1"/>
    </row>
    <row r="34259" spans="2:9">
      <c r="B34259" s="1"/>
      <c r="C34259" s="29"/>
      <c r="D34259" s="27"/>
      <c r="E34259" s="27"/>
      <c r="F34259" s="27"/>
      <c r="G34259" s="1"/>
      <c r="H34259" s="1"/>
      <c r="I34259" s="1"/>
    </row>
    <row r="34260" spans="2:9">
      <c r="B34260" s="1"/>
      <c r="C34260" s="29"/>
      <c r="D34260" s="27"/>
      <c r="E34260" s="27"/>
      <c r="F34260" s="27"/>
      <c r="G34260" s="1"/>
      <c r="H34260" s="1"/>
      <c r="I34260" s="1"/>
    </row>
    <row r="34261" spans="2:9">
      <c r="B34261" s="1"/>
      <c r="C34261" s="29"/>
      <c r="D34261" s="27"/>
      <c r="E34261" s="27"/>
      <c r="F34261" s="27"/>
      <c r="G34261" s="1"/>
      <c r="H34261" s="1"/>
      <c r="I34261" s="1"/>
    </row>
    <row r="34262" spans="2:9">
      <c r="B34262" s="1"/>
      <c r="C34262" s="29"/>
      <c r="D34262" s="27"/>
      <c r="E34262" s="27"/>
      <c r="F34262" s="27"/>
      <c r="G34262" s="1"/>
      <c r="H34262" s="1"/>
      <c r="I34262" s="1"/>
    </row>
    <row r="34263" spans="2:9">
      <c r="B34263" s="1"/>
      <c r="C34263" s="29"/>
      <c r="D34263" s="27"/>
      <c r="E34263" s="27"/>
      <c r="F34263" s="27"/>
      <c r="G34263" s="1"/>
      <c r="H34263" s="1"/>
      <c r="I34263" s="1"/>
    </row>
    <row r="34264" spans="2:9">
      <c r="B34264" s="1"/>
      <c r="C34264" s="29"/>
      <c r="D34264" s="27"/>
      <c r="E34264" s="27"/>
      <c r="F34264" s="27"/>
      <c r="G34264" s="1"/>
      <c r="H34264" s="1"/>
      <c r="I34264" s="1"/>
    </row>
    <row r="34265" spans="2:9">
      <c r="B34265" s="1"/>
      <c r="C34265" s="29"/>
      <c r="D34265" s="27"/>
      <c r="E34265" s="27"/>
      <c r="F34265" s="27"/>
      <c r="G34265" s="1"/>
      <c r="H34265" s="1"/>
      <c r="I34265" s="1"/>
    </row>
    <row r="34266" spans="2:9">
      <c r="B34266" s="1"/>
      <c r="C34266" s="29"/>
      <c r="D34266" s="27"/>
      <c r="E34266" s="27"/>
      <c r="F34266" s="27"/>
      <c r="G34266" s="1"/>
      <c r="H34266" s="1"/>
      <c r="I34266" s="1"/>
    </row>
    <row r="34267" spans="2:9">
      <c r="B34267" s="1"/>
      <c r="C34267" s="29"/>
      <c r="D34267" s="27"/>
      <c r="E34267" s="27"/>
      <c r="F34267" s="27"/>
      <c r="G34267" s="1"/>
      <c r="H34267" s="1"/>
      <c r="I34267" s="1"/>
    </row>
    <row r="34268" spans="2:9">
      <c r="B34268" s="1"/>
      <c r="C34268" s="29"/>
      <c r="D34268" s="27"/>
      <c r="E34268" s="27"/>
      <c r="F34268" s="27"/>
      <c r="G34268" s="1"/>
      <c r="H34268" s="1"/>
      <c r="I34268" s="1"/>
    </row>
    <row r="34269" spans="2:9">
      <c r="B34269" s="1"/>
      <c r="C34269" s="29"/>
      <c r="D34269" s="27"/>
      <c r="E34269" s="27"/>
      <c r="F34269" s="27"/>
      <c r="G34269" s="1"/>
      <c r="H34269" s="1"/>
      <c r="I34269" s="1"/>
    </row>
    <row r="34270" spans="2:9">
      <c r="B34270" s="1"/>
      <c r="C34270" s="29"/>
      <c r="D34270" s="27"/>
      <c r="E34270" s="27"/>
      <c r="F34270" s="27"/>
      <c r="G34270" s="1"/>
      <c r="H34270" s="1"/>
      <c r="I34270" s="1"/>
    </row>
    <row r="34271" spans="2:9">
      <c r="B34271" s="1"/>
      <c r="C34271" s="29"/>
      <c r="D34271" s="27"/>
      <c r="E34271" s="27"/>
      <c r="F34271" s="27"/>
      <c r="G34271" s="1"/>
      <c r="H34271" s="1"/>
      <c r="I34271" s="1"/>
    </row>
    <row r="34272" spans="2:9">
      <c r="B34272" s="1"/>
      <c r="C34272" s="29"/>
      <c r="D34272" s="27"/>
      <c r="E34272" s="27"/>
      <c r="F34272" s="27"/>
      <c r="G34272" s="1"/>
      <c r="H34272" s="1"/>
      <c r="I34272" s="1"/>
    </row>
    <row r="34273" spans="2:9">
      <c r="B34273" s="1"/>
      <c r="C34273" s="29"/>
      <c r="D34273" s="27"/>
      <c r="E34273" s="27"/>
      <c r="F34273" s="27"/>
      <c r="G34273" s="1"/>
      <c r="H34273" s="1"/>
      <c r="I34273" s="1"/>
    </row>
    <row r="34274" spans="2:9">
      <c r="B34274" s="1"/>
      <c r="C34274" s="29"/>
      <c r="D34274" s="27"/>
      <c r="E34274" s="27"/>
      <c r="F34274" s="27"/>
      <c r="G34274" s="1"/>
      <c r="H34274" s="1"/>
      <c r="I34274" s="1"/>
    </row>
    <row r="34275" spans="2:9">
      <c r="B34275" s="1"/>
      <c r="C34275" s="29"/>
      <c r="D34275" s="27"/>
      <c r="E34275" s="27"/>
      <c r="F34275" s="27"/>
      <c r="G34275" s="1"/>
      <c r="H34275" s="1"/>
      <c r="I34275" s="1"/>
    </row>
    <row r="34276" spans="2:9">
      <c r="B34276" s="1"/>
      <c r="C34276" s="29"/>
      <c r="D34276" s="27"/>
      <c r="E34276" s="27"/>
      <c r="F34276" s="27"/>
      <c r="G34276" s="1"/>
      <c r="H34276" s="1"/>
      <c r="I34276" s="1"/>
    </row>
    <row r="34277" spans="2:9">
      <c r="B34277" s="1"/>
      <c r="C34277" s="29"/>
      <c r="D34277" s="27"/>
      <c r="E34277" s="27"/>
      <c r="F34277" s="27"/>
      <c r="G34277" s="1"/>
      <c r="H34277" s="1"/>
      <c r="I34277" s="1"/>
    </row>
    <row r="34278" spans="2:9">
      <c r="B34278" s="1"/>
      <c r="C34278" s="29"/>
      <c r="D34278" s="27"/>
      <c r="E34278" s="27"/>
      <c r="F34278" s="27"/>
      <c r="G34278" s="1"/>
      <c r="H34278" s="1"/>
      <c r="I34278" s="1"/>
    </row>
    <row r="34279" spans="2:9">
      <c r="B34279" s="1"/>
      <c r="C34279" s="29"/>
      <c r="D34279" s="27"/>
      <c r="E34279" s="27"/>
      <c r="F34279" s="27"/>
      <c r="G34279" s="1"/>
      <c r="H34279" s="1"/>
      <c r="I34279" s="1"/>
    </row>
    <row r="34280" spans="2:9">
      <c r="B34280" s="1"/>
      <c r="C34280" s="29"/>
      <c r="D34280" s="27"/>
      <c r="E34280" s="27"/>
      <c r="F34280" s="27"/>
      <c r="G34280" s="1"/>
      <c r="H34280" s="1"/>
      <c r="I34280" s="1"/>
    </row>
    <row r="34281" spans="2:9">
      <c r="B34281" s="1"/>
      <c r="C34281" s="29"/>
      <c r="D34281" s="27"/>
      <c r="E34281" s="27"/>
      <c r="F34281" s="27"/>
      <c r="G34281" s="1"/>
      <c r="H34281" s="1"/>
      <c r="I34281" s="1"/>
    </row>
    <row r="34282" spans="2:9">
      <c r="B34282" s="1"/>
      <c r="C34282" s="29"/>
      <c r="D34282" s="27"/>
      <c r="E34282" s="27"/>
      <c r="F34282" s="27"/>
      <c r="G34282" s="1"/>
      <c r="H34282" s="1"/>
      <c r="I34282" s="1"/>
    </row>
    <row r="34283" spans="2:9">
      <c r="B34283" s="1"/>
      <c r="C34283" s="29"/>
      <c r="D34283" s="27"/>
      <c r="E34283" s="27"/>
      <c r="F34283" s="27"/>
      <c r="G34283" s="1"/>
      <c r="H34283" s="1"/>
      <c r="I34283" s="1"/>
    </row>
    <row r="34284" spans="2:9">
      <c r="B34284" s="1"/>
      <c r="C34284" s="29"/>
      <c r="D34284" s="27"/>
      <c r="E34284" s="27"/>
      <c r="F34284" s="27"/>
      <c r="G34284" s="1"/>
      <c r="H34284" s="1"/>
      <c r="I34284" s="1"/>
    </row>
    <row r="34285" spans="2:9">
      <c r="B34285" s="1"/>
      <c r="C34285" s="29"/>
      <c r="D34285" s="27"/>
      <c r="E34285" s="27"/>
      <c r="F34285" s="27"/>
      <c r="G34285" s="1"/>
      <c r="H34285" s="1"/>
      <c r="I34285" s="1"/>
    </row>
    <row r="34286" spans="2:9">
      <c r="B34286" s="1"/>
      <c r="C34286" s="29"/>
      <c r="D34286" s="27"/>
      <c r="E34286" s="27"/>
      <c r="F34286" s="27"/>
      <c r="G34286" s="1"/>
      <c r="H34286" s="1"/>
      <c r="I34286" s="1"/>
    </row>
    <row r="34287" spans="2:9">
      <c r="B34287" s="1"/>
      <c r="C34287" s="29"/>
      <c r="D34287" s="27"/>
      <c r="E34287" s="27"/>
      <c r="F34287" s="27"/>
      <c r="G34287" s="1"/>
      <c r="H34287" s="1"/>
      <c r="I34287" s="1"/>
    </row>
    <row r="34288" spans="2:9">
      <c r="B34288" s="1"/>
      <c r="C34288" s="29"/>
      <c r="D34288" s="27"/>
      <c r="E34288" s="27"/>
      <c r="F34288" s="27"/>
      <c r="G34288" s="1"/>
      <c r="H34288" s="1"/>
      <c r="I34288" s="1"/>
    </row>
    <row r="34289" spans="2:9">
      <c r="B34289" s="1"/>
      <c r="C34289" s="29"/>
      <c r="D34289" s="27"/>
      <c r="E34289" s="27"/>
      <c r="F34289" s="27"/>
      <c r="G34289" s="1"/>
      <c r="H34289" s="1"/>
      <c r="I34289" s="1"/>
    </row>
    <row r="34290" spans="2:9">
      <c r="B34290" s="1"/>
      <c r="C34290" s="29"/>
      <c r="D34290" s="27"/>
      <c r="E34290" s="27"/>
      <c r="F34290" s="27"/>
      <c r="G34290" s="1"/>
      <c r="H34290" s="1"/>
      <c r="I34290" s="1"/>
    </row>
    <row r="34291" spans="2:9">
      <c r="B34291" s="1"/>
      <c r="C34291" s="29"/>
      <c r="D34291" s="27"/>
      <c r="E34291" s="27"/>
      <c r="F34291" s="27"/>
      <c r="G34291" s="1"/>
      <c r="H34291" s="1"/>
      <c r="I34291" s="1"/>
    </row>
    <row r="34292" spans="2:9">
      <c r="B34292" s="1"/>
      <c r="C34292" s="29"/>
      <c r="D34292" s="27"/>
      <c r="E34292" s="27"/>
      <c r="F34292" s="27"/>
      <c r="G34292" s="1"/>
      <c r="H34292" s="1"/>
      <c r="I34292" s="1"/>
    </row>
    <row r="34293" spans="2:9">
      <c r="B34293" s="1"/>
      <c r="C34293" s="29"/>
      <c r="D34293" s="27"/>
      <c r="E34293" s="27"/>
      <c r="F34293" s="27"/>
      <c r="G34293" s="1"/>
      <c r="H34293" s="1"/>
      <c r="I34293" s="1"/>
    </row>
    <row r="34294" spans="2:9">
      <c r="B34294" s="1"/>
      <c r="C34294" s="29"/>
      <c r="D34294" s="27"/>
      <c r="E34294" s="27"/>
      <c r="F34294" s="27"/>
      <c r="G34294" s="1"/>
      <c r="H34294" s="1"/>
      <c r="I34294" s="1"/>
    </row>
    <row r="34295" spans="2:9">
      <c r="B34295" s="1"/>
      <c r="C34295" s="29"/>
      <c r="D34295" s="27"/>
      <c r="E34295" s="27"/>
      <c r="F34295" s="27"/>
      <c r="G34295" s="1"/>
      <c r="H34295" s="1"/>
      <c r="I34295" s="1"/>
    </row>
    <row r="34296" spans="2:9">
      <c r="B34296" s="1"/>
      <c r="C34296" s="29"/>
      <c r="D34296" s="27"/>
      <c r="E34296" s="27"/>
      <c r="F34296" s="27"/>
      <c r="G34296" s="1"/>
      <c r="H34296" s="1"/>
      <c r="I34296" s="1"/>
    </row>
    <row r="34297" spans="2:9">
      <c r="B34297" s="1"/>
      <c r="C34297" s="29"/>
      <c r="D34297" s="27"/>
      <c r="E34297" s="27"/>
      <c r="F34297" s="27"/>
      <c r="G34297" s="1"/>
      <c r="H34297" s="1"/>
      <c r="I34297" s="1"/>
    </row>
    <row r="34298" spans="2:9">
      <c r="B34298" s="1"/>
      <c r="C34298" s="29"/>
      <c r="D34298" s="27"/>
      <c r="E34298" s="27"/>
      <c r="F34298" s="27"/>
      <c r="G34298" s="1"/>
      <c r="H34298" s="1"/>
      <c r="I34298" s="1"/>
    </row>
    <row r="34299" spans="2:9">
      <c r="B34299" s="1"/>
      <c r="C34299" s="29"/>
      <c r="D34299" s="27"/>
      <c r="E34299" s="27"/>
      <c r="F34299" s="27"/>
      <c r="G34299" s="1"/>
      <c r="H34299" s="1"/>
      <c r="I34299" s="1"/>
    </row>
    <row r="34300" spans="2:9">
      <c r="B34300" s="1"/>
      <c r="C34300" s="29"/>
      <c r="D34300" s="27"/>
      <c r="E34300" s="27"/>
      <c r="F34300" s="27"/>
      <c r="G34300" s="1"/>
      <c r="H34300" s="1"/>
      <c r="I34300" s="1"/>
    </row>
    <row r="34301" spans="2:9">
      <c r="B34301" s="1"/>
      <c r="C34301" s="29"/>
      <c r="D34301" s="27"/>
      <c r="E34301" s="27"/>
      <c r="F34301" s="27"/>
      <c r="G34301" s="1"/>
      <c r="H34301" s="1"/>
      <c r="I34301" s="1"/>
    </row>
    <row r="34302" spans="2:9">
      <c r="B34302" s="1"/>
      <c r="C34302" s="29"/>
      <c r="D34302" s="27"/>
      <c r="E34302" s="27"/>
      <c r="F34302" s="27"/>
      <c r="G34302" s="1"/>
      <c r="H34302" s="1"/>
      <c r="I34302" s="1"/>
    </row>
    <row r="34303" spans="2:9">
      <c r="B34303" s="1"/>
      <c r="C34303" s="29"/>
      <c r="D34303" s="27"/>
      <c r="E34303" s="27"/>
      <c r="F34303" s="27"/>
      <c r="G34303" s="1"/>
      <c r="H34303" s="1"/>
      <c r="I34303" s="1"/>
    </row>
    <row r="34304" spans="2:9">
      <c r="B34304" s="1"/>
      <c r="C34304" s="29"/>
      <c r="D34304" s="27"/>
      <c r="E34304" s="27"/>
      <c r="F34304" s="27"/>
      <c r="G34304" s="1"/>
      <c r="H34304" s="1"/>
      <c r="I34304" s="1"/>
    </row>
    <row r="34305" spans="2:9">
      <c r="B34305" s="1"/>
      <c r="C34305" s="29"/>
      <c r="D34305" s="27"/>
      <c r="E34305" s="27"/>
      <c r="F34305" s="27"/>
      <c r="G34305" s="1"/>
      <c r="H34305" s="1"/>
      <c r="I34305" s="1"/>
    </row>
    <row r="34306" spans="2:9">
      <c r="B34306" s="1"/>
      <c r="C34306" s="29"/>
      <c r="D34306" s="27"/>
      <c r="E34306" s="27"/>
      <c r="F34306" s="27"/>
      <c r="G34306" s="1"/>
      <c r="H34306" s="1"/>
      <c r="I34306" s="1"/>
    </row>
    <row r="34307" spans="2:9">
      <c r="B34307" s="1"/>
      <c r="C34307" s="29"/>
      <c r="D34307" s="27"/>
      <c r="E34307" s="27"/>
      <c r="F34307" s="27"/>
      <c r="G34307" s="1"/>
      <c r="H34307" s="1"/>
      <c r="I34307" s="1"/>
    </row>
    <row r="34308" spans="2:9">
      <c r="B34308" s="1"/>
      <c r="C34308" s="29"/>
      <c r="D34308" s="27"/>
      <c r="E34308" s="27"/>
      <c r="F34308" s="27"/>
      <c r="G34308" s="1"/>
      <c r="H34308" s="1"/>
      <c r="I34308" s="1"/>
    </row>
    <row r="34309" spans="2:9">
      <c r="B34309" s="1"/>
      <c r="C34309" s="29"/>
      <c r="D34309" s="27"/>
      <c r="E34309" s="27"/>
      <c r="F34309" s="27"/>
      <c r="G34309" s="1"/>
      <c r="H34309" s="1"/>
      <c r="I34309" s="1"/>
    </row>
    <row r="34310" spans="2:9">
      <c r="B34310" s="1"/>
      <c r="C34310" s="29"/>
      <c r="D34310" s="27"/>
      <c r="E34310" s="27"/>
      <c r="F34310" s="27"/>
      <c r="G34310" s="1"/>
      <c r="H34310" s="1"/>
      <c r="I34310" s="1"/>
    </row>
    <row r="34311" spans="2:9">
      <c r="B34311" s="1"/>
      <c r="C34311" s="29"/>
      <c r="D34311" s="27"/>
      <c r="E34311" s="27"/>
      <c r="F34311" s="27"/>
      <c r="G34311" s="1"/>
      <c r="H34311" s="1"/>
      <c r="I34311" s="1"/>
    </row>
    <row r="34312" spans="2:9">
      <c r="B34312" s="1"/>
      <c r="C34312" s="29"/>
      <c r="D34312" s="27"/>
      <c r="E34312" s="27"/>
      <c r="F34312" s="27"/>
      <c r="G34312" s="1"/>
      <c r="H34312" s="1"/>
      <c r="I34312" s="1"/>
    </row>
    <row r="34313" spans="2:9">
      <c r="B34313" s="1"/>
      <c r="C34313" s="29"/>
      <c r="D34313" s="27"/>
      <c r="E34313" s="27"/>
      <c r="F34313" s="27"/>
      <c r="G34313" s="1"/>
      <c r="H34313" s="1"/>
      <c r="I34313" s="1"/>
    </row>
    <row r="34314" spans="2:9">
      <c r="B34314" s="1"/>
      <c r="C34314" s="29"/>
      <c r="D34314" s="27"/>
      <c r="E34314" s="27"/>
      <c r="F34314" s="27"/>
      <c r="G34314" s="1"/>
      <c r="H34314" s="1"/>
      <c r="I34314" s="1"/>
    </row>
    <row r="34315" spans="2:9">
      <c r="B34315" s="1"/>
      <c r="C34315" s="29"/>
      <c r="D34315" s="27"/>
      <c r="E34315" s="27"/>
      <c r="F34315" s="27"/>
      <c r="G34315" s="1"/>
      <c r="H34315" s="1"/>
      <c r="I34315" s="1"/>
    </row>
    <row r="34316" spans="2:9">
      <c r="B34316" s="1"/>
      <c r="C34316" s="29"/>
      <c r="D34316" s="27"/>
      <c r="E34316" s="27"/>
      <c r="F34316" s="27"/>
      <c r="G34316" s="1"/>
      <c r="H34316" s="1"/>
      <c r="I34316" s="1"/>
    </row>
    <row r="34317" spans="2:9">
      <c r="B34317" s="1"/>
      <c r="C34317" s="29"/>
      <c r="D34317" s="27"/>
      <c r="E34317" s="27"/>
      <c r="F34317" s="27"/>
      <c r="G34317" s="1"/>
      <c r="H34317" s="1"/>
      <c r="I34317" s="1"/>
    </row>
    <row r="34318" spans="2:9">
      <c r="B34318" s="1"/>
      <c r="C34318" s="29"/>
      <c r="D34318" s="27"/>
      <c r="E34318" s="27"/>
      <c r="F34318" s="27"/>
      <c r="G34318" s="1"/>
      <c r="H34318" s="1"/>
      <c r="I34318" s="1"/>
    </row>
    <row r="34319" spans="2:9">
      <c r="B34319" s="1"/>
      <c r="C34319" s="29"/>
      <c r="D34319" s="27"/>
      <c r="E34319" s="27"/>
      <c r="F34319" s="27"/>
      <c r="G34319" s="1"/>
      <c r="H34319" s="1"/>
      <c r="I34319" s="1"/>
    </row>
    <row r="34320" spans="2:9">
      <c r="B34320" s="1"/>
      <c r="C34320" s="29"/>
      <c r="D34320" s="27"/>
      <c r="E34320" s="27"/>
      <c r="F34320" s="27"/>
      <c r="G34320" s="1"/>
      <c r="H34320" s="1"/>
      <c r="I34320" s="1"/>
    </row>
    <row r="34321" spans="2:9">
      <c r="B34321" s="1"/>
      <c r="C34321" s="29"/>
      <c r="D34321" s="27"/>
      <c r="E34321" s="27"/>
      <c r="F34321" s="27"/>
      <c r="G34321" s="1"/>
      <c r="H34321" s="1"/>
      <c r="I34321" s="1"/>
    </row>
    <row r="34322" spans="2:9">
      <c r="B34322" s="1"/>
      <c r="C34322" s="29"/>
      <c r="D34322" s="27"/>
      <c r="E34322" s="27"/>
      <c r="F34322" s="27"/>
      <c r="G34322" s="1"/>
      <c r="H34322" s="1"/>
      <c r="I34322" s="1"/>
    </row>
    <row r="34323" spans="2:9">
      <c r="B34323" s="1"/>
      <c r="C34323" s="29"/>
      <c r="D34323" s="27"/>
      <c r="E34323" s="27"/>
      <c r="F34323" s="27"/>
      <c r="G34323" s="1"/>
      <c r="H34323" s="1"/>
      <c r="I34323" s="1"/>
    </row>
    <row r="34324" spans="2:9">
      <c r="B34324" s="1"/>
      <c r="C34324" s="29"/>
      <c r="D34324" s="27"/>
      <c r="E34324" s="27"/>
      <c r="F34324" s="27"/>
      <c r="G34324" s="1"/>
      <c r="H34324" s="1"/>
      <c r="I34324" s="1"/>
    </row>
    <row r="34325" spans="2:9">
      <c r="B34325" s="1"/>
      <c r="C34325" s="29"/>
      <c r="D34325" s="27"/>
      <c r="E34325" s="27"/>
      <c r="F34325" s="27"/>
      <c r="G34325" s="1"/>
      <c r="H34325" s="1"/>
      <c r="I34325" s="1"/>
    </row>
    <row r="34326" spans="2:9">
      <c r="B34326" s="1"/>
      <c r="C34326" s="29"/>
      <c r="D34326" s="27"/>
      <c r="E34326" s="27"/>
      <c r="F34326" s="27"/>
      <c r="G34326" s="1"/>
      <c r="H34326" s="1"/>
      <c r="I34326" s="1"/>
    </row>
    <row r="34327" spans="2:9">
      <c r="B34327" s="1"/>
      <c r="C34327" s="29"/>
      <c r="D34327" s="27"/>
      <c r="E34327" s="27"/>
      <c r="F34327" s="27"/>
      <c r="G34327" s="1"/>
      <c r="H34327" s="1"/>
      <c r="I34327" s="1"/>
    </row>
    <row r="34328" spans="2:9">
      <c r="B34328" s="1"/>
      <c r="C34328" s="29"/>
      <c r="D34328" s="27"/>
      <c r="E34328" s="27"/>
      <c r="F34328" s="27"/>
      <c r="G34328" s="1"/>
      <c r="H34328" s="1"/>
      <c r="I34328" s="1"/>
    </row>
    <row r="34329" spans="2:9">
      <c r="B34329" s="1"/>
      <c r="C34329" s="29"/>
      <c r="D34329" s="27"/>
      <c r="E34329" s="27"/>
      <c r="F34329" s="27"/>
      <c r="G34329" s="1"/>
      <c r="H34329" s="1"/>
      <c r="I34329" s="1"/>
    </row>
    <row r="34330" spans="2:9">
      <c r="B34330" s="1"/>
      <c r="C34330" s="29"/>
      <c r="D34330" s="27"/>
      <c r="E34330" s="27"/>
      <c r="F34330" s="27"/>
      <c r="G34330" s="1"/>
      <c r="H34330" s="1"/>
      <c r="I34330" s="1"/>
    </row>
    <row r="34331" spans="2:9">
      <c r="B34331" s="1"/>
      <c r="C34331" s="29"/>
      <c r="D34331" s="27"/>
      <c r="E34331" s="27"/>
      <c r="F34331" s="27"/>
      <c r="G34331" s="1"/>
      <c r="H34331" s="1"/>
      <c r="I34331" s="1"/>
    </row>
    <row r="34332" spans="2:9">
      <c r="B34332" s="1"/>
      <c r="C34332" s="29"/>
      <c r="D34332" s="27"/>
      <c r="E34332" s="27"/>
      <c r="F34332" s="27"/>
      <c r="G34332" s="1"/>
      <c r="H34332" s="1"/>
      <c r="I34332" s="1"/>
    </row>
    <row r="34333" spans="2:9">
      <c r="B34333" s="1"/>
      <c r="C34333" s="29"/>
      <c r="D34333" s="27"/>
      <c r="E34333" s="27"/>
      <c r="F34333" s="27"/>
      <c r="G34333" s="1"/>
      <c r="H34333" s="1"/>
      <c r="I34333" s="1"/>
    </row>
    <row r="34334" spans="2:9">
      <c r="B34334" s="1"/>
      <c r="C34334" s="29"/>
      <c r="D34334" s="27"/>
      <c r="E34334" s="27"/>
      <c r="F34334" s="27"/>
      <c r="G34334" s="1"/>
      <c r="H34334" s="1"/>
      <c r="I34334" s="1"/>
    </row>
    <row r="34335" spans="2:9">
      <c r="B34335" s="1"/>
      <c r="C34335" s="29"/>
      <c r="D34335" s="27"/>
      <c r="E34335" s="27"/>
      <c r="F34335" s="27"/>
      <c r="G34335" s="1"/>
      <c r="H34335" s="1"/>
      <c r="I34335" s="1"/>
    </row>
    <row r="34336" spans="2:9">
      <c r="B34336" s="1"/>
      <c r="C34336" s="29"/>
      <c r="D34336" s="27"/>
      <c r="E34336" s="27"/>
      <c r="F34336" s="27"/>
      <c r="G34336" s="1"/>
      <c r="H34336" s="1"/>
      <c r="I34336" s="1"/>
    </row>
    <row r="34337" spans="2:9">
      <c r="B34337" s="1"/>
      <c r="C34337" s="29"/>
      <c r="D34337" s="27"/>
      <c r="E34337" s="27"/>
      <c r="F34337" s="27"/>
      <c r="G34337" s="1"/>
      <c r="H34337" s="1"/>
      <c r="I34337" s="1"/>
    </row>
    <row r="34338" spans="2:9">
      <c r="B34338" s="1"/>
      <c r="C34338" s="29"/>
      <c r="D34338" s="27"/>
      <c r="E34338" s="27"/>
      <c r="F34338" s="27"/>
      <c r="G34338" s="1"/>
      <c r="H34338" s="1"/>
      <c r="I34338" s="1"/>
    </row>
    <row r="34339" spans="2:9">
      <c r="B34339" s="1"/>
      <c r="C34339" s="29"/>
      <c r="D34339" s="27"/>
      <c r="E34339" s="27"/>
      <c r="F34339" s="27"/>
      <c r="G34339" s="1"/>
      <c r="H34339" s="1"/>
      <c r="I34339" s="1"/>
    </row>
    <row r="34340" spans="2:9">
      <c r="B34340" s="1"/>
      <c r="C34340" s="29"/>
      <c r="D34340" s="27"/>
      <c r="E34340" s="27"/>
      <c r="F34340" s="27"/>
      <c r="G34340" s="1"/>
      <c r="H34340" s="1"/>
      <c r="I34340" s="1"/>
    </row>
    <row r="34341" spans="2:9">
      <c r="B34341" s="1"/>
      <c r="C34341" s="29"/>
      <c r="D34341" s="27"/>
      <c r="E34341" s="27"/>
      <c r="F34341" s="27"/>
      <c r="G34341" s="1"/>
      <c r="H34341" s="1"/>
      <c r="I34341" s="1"/>
    </row>
    <row r="34342" spans="2:9">
      <c r="B34342" s="1"/>
      <c r="C34342" s="29"/>
      <c r="D34342" s="27"/>
      <c r="E34342" s="27"/>
      <c r="F34342" s="27"/>
      <c r="G34342" s="1"/>
      <c r="H34342" s="1"/>
      <c r="I34342" s="1"/>
    </row>
    <row r="34343" spans="2:9">
      <c r="B34343" s="1"/>
      <c r="C34343" s="29"/>
      <c r="D34343" s="27"/>
      <c r="E34343" s="27"/>
      <c r="F34343" s="27"/>
      <c r="G34343" s="1"/>
      <c r="H34343" s="1"/>
      <c r="I34343" s="1"/>
    </row>
    <row r="34344" spans="2:9">
      <c r="B34344" s="1"/>
      <c r="C34344" s="29"/>
      <c r="D34344" s="27"/>
      <c r="E34344" s="27"/>
      <c r="F34344" s="27"/>
      <c r="G34344" s="1"/>
      <c r="H34344" s="1"/>
      <c r="I34344" s="1"/>
    </row>
    <row r="34345" spans="2:9">
      <c r="B34345" s="1"/>
      <c r="C34345" s="29"/>
      <c r="D34345" s="27"/>
      <c r="E34345" s="27"/>
      <c r="F34345" s="27"/>
      <c r="G34345" s="1"/>
      <c r="H34345" s="1"/>
      <c r="I34345" s="1"/>
    </row>
    <row r="34346" spans="2:9">
      <c r="B34346" s="1"/>
      <c r="C34346" s="29"/>
      <c r="D34346" s="27"/>
      <c r="E34346" s="27"/>
      <c r="F34346" s="27"/>
      <c r="G34346" s="1"/>
      <c r="H34346" s="1"/>
      <c r="I34346" s="1"/>
    </row>
    <row r="34347" spans="2:9">
      <c r="B34347" s="1"/>
      <c r="C34347" s="29"/>
      <c r="D34347" s="27"/>
      <c r="E34347" s="27"/>
      <c r="F34347" s="27"/>
      <c r="G34347" s="1"/>
      <c r="H34347" s="1"/>
      <c r="I34347" s="1"/>
    </row>
    <row r="34348" spans="2:9">
      <c r="B34348" s="1"/>
      <c r="C34348" s="29"/>
      <c r="D34348" s="27"/>
      <c r="E34348" s="27"/>
      <c r="F34348" s="27"/>
      <c r="G34348" s="1"/>
      <c r="H34348" s="1"/>
      <c r="I34348" s="1"/>
    </row>
    <row r="34349" spans="2:9">
      <c r="B34349" s="1"/>
      <c r="C34349" s="29"/>
      <c r="D34349" s="27"/>
      <c r="E34349" s="27"/>
      <c r="F34349" s="27"/>
      <c r="G34349" s="1"/>
      <c r="H34349" s="1"/>
      <c r="I34349" s="1"/>
    </row>
    <row r="34350" spans="2:9">
      <c r="B34350" s="1"/>
      <c r="C34350" s="29"/>
      <c r="D34350" s="27"/>
      <c r="E34350" s="27"/>
      <c r="F34350" s="27"/>
      <c r="G34350" s="1"/>
      <c r="H34350" s="1"/>
      <c r="I34350" s="1"/>
    </row>
    <row r="34351" spans="2:9">
      <c r="B34351" s="1"/>
      <c r="C34351" s="29"/>
      <c r="D34351" s="27"/>
      <c r="E34351" s="27"/>
      <c r="F34351" s="27"/>
      <c r="G34351" s="1"/>
      <c r="H34351" s="1"/>
      <c r="I34351" s="1"/>
    </row>
    <row r="34352" spans="2:9">
      <c r="B34352" s="1"/>
      <c r="C34352" s="29"/>
      <c r="D34352" s="27"/>
      <c r="E34352" s="27"/>
      <c r="F34352" s="27"/>
      <c r="G34352" s="1"/>
      <c r="H34352" s="1"/>
      <c r="I34352" s="1"/>
    </row>
    <row r="34353" spans="2:9">
      <c r="B34353" s="1"/>
      <c r="C34353" s="29"/>
      <c r="D34353" s="27"/>
      <c r="E34353" s="27"/>
      <c r="F34353" s="27"/>
      <c r="G34353" s="1"/>
      <c r="H34353" s="1"/>
      <c r="I34353" s="1"/>
    </row>
    <row r="34354" spans="2:9">
      <c r="B34354" s="1"/>
      <c r="C34354" s="29"/>
      <c r="D34354" s="27"/>
      <c r="E34354" s="27"/>
      <c r="F34354" s="27"/>
      <c r="G34354" s="1"/>
      <c r="H34354" s="1"/>
      <c r="I34354" s="1"/>
    </row>
    <row r="34355" spans="2:9">
      <c r="B34355" s="1"/>
      <c r="C34355" s="29"/>
      <c r="D34355" s="27"/>
      <c r="E34355" s="27"/>
      <c r="F34355" s="27"/>
      <c r="G34355" s="1"/>
      <c r="H34355" s="1"/>
      <c r="I34355" s="1"/>
    </row>
    <row r="34356" spans="2:9">
      <c r="B34356" s="1"/>
      <c r="C34356" s="29"/>
      <c r="D34356" s="27"/>
      <c r="E34356" s="27"/>
      <c r="F34356" s="27"/>
      <c r="G34356" s="1"/>
      <c r="H34356" s="1"/>
      <c r="I34356" s="1"/>
    </row>
    <row r="34357" spans="2:9">
      <c r="B34357" s="1"/>
      <c r="C34357" s="29"/>
      <c r="D34357" s="27"/>
      <c r="E34357" s="27"/>
      <c r="F34357" s="27"/>
      <c r="G34357" s="1"/>
      <c r="H34357" s="1"/>
      <c r="I34357" s="1"/>
    </row>
    <row r="34358" spans="2:9">
      <c r="B34358" s="1"/>
      <c r="C34358" s="29"/>
      <c r="D34358" s="27"/>
      <c r="E34358" s="27"/>
      <c r="F34358" s="27"/>
      <c r="G34358" s="1"/>
      <c r="H34358" s="1"/>
      <c r="I34358" s="1"/>
    </row>
    <row r="34359" spans="2:9">
      <c r="B34359" s="1"/>
      <c r="C34359" s="29"/>
      <c r="D34359" s="27"/>
      <c r="E34359" s="27"/>
      <c r="F34359" s="27"/>
      <c r="G34359" s="1"/>
      <c r="H34359" s="1"/>
      <c r="I34359" s="1"/>
    </row>
    <row r="34360" spans="2:9">
      <c r="B34360" s="1"/>
      <c r="C34360" s="29"/>
      <c r="D34360" s="27"/>
      <c r="E34360" s="27"/>
      <c r="F34360" s="27"/>
      <c r="G34360" s="1"/>
      <c r="H34360" s="1"/>
      <c r="I34360" s="1"/>
    </row>
    <row r="34361" spans="2:9">
      <c r="B34361" s="1"/>
      <c r="C34361" s="29"/>
      <c r="D34361" s="27"/>
      <c r="E34361" s="27"/>
      <c r="F34361" s="27"/>
      <c r="G34361" s="1"/>
      <c r="H34361" s="1"/>
      <c r="I34361" s="1"/>
    </row>
    <row r="34362" spans="2:9">
      <c r="B34362" s="1"/>
      <c r="C34362" s="29"/>
      <c r="D34362" s="27"/>
      <c r="E34362" s="27"/>
      <c r="F34362" s="27"/>
      <c r="G34362" s="1"/>
      <c r="H34362" s="1"/>
      <c r="I34362" s="1"/>
    </row>
    <row r="34363" spans="2:9">
      <c r="B34363" s="1"/>
      <c r="C34363" s="29"/>
      <c r="D34363" s="27"/>
      <c r="E34363" s="27"/>
      <c r="F34363" s="27"/>
      <c r="G34363" s="1"/>
      <c r="H34363" s="1"/>
      <c r="I34363" s="1"/>
    </row>
    <row r="34364" spans="2:9">
      <c r="B34364" s="1"/>
      <c r="C34364" s="29"/>
      <c r="D34364" s="27"/>
      <c r="E34364" s="27"/>
      <c r="F34364" s="27"/>
      <c r="G34364" s="1"/>
      <c r="H34364" s="1"/>
      <c r="I34364" s="1"/>
    </row>
    <row r="34365" spans="2:9">
      <c r="B34365" s="1"/>
      <c r="C34365" s="29"/>
      <c r="D34365" s="27"/>
      <c r="E34365" s="27"/>
      <c r="F34365" s="27"/>
      <c r="G34365" s="1"/>
      <c r="H34365" s="1"/>
      <c r="I34365" s="1"/>
    </row>
    <row r="34366" spans="2:9">
      <c r="B34366" s="1"/>
      <c r="C34366" s="29"/>
      <c r="D34366" s="27"/>
      <c r="E34366" s="27"/>
      <c r="F34366" s="27"/>
      <c r="G34366" s="1"/>
      <c r="H34366" s="1"/>
      <c r="I34366" s="1"/>
    </row>
    <row r="34367" spans="2:9">
      <c r="B34367" s="1"/>
      <c r="C34367" s="29"/>
      <c r="D34367" s="27"/>
      <c r="E34367" s="27"/>
      <c r="F34367" s="27"/>
      <c r="G34367" s="1"/>
      <c r="H34367" s="1"/>
      <c r="I34367" s="1"/>
    </row>
    <row r="34368" spans="2:9">
      <c r="B34368" s="1"/>
      <c r="C34368" s="29"/>
      <c r="D34368" s="27"/>
      <c r="E34368" s="27"/>
      <c r="F34368" s="27"/>
      <c r="G34368" s="1"/>
      <c r="H34368" s="1"/>
      <c r="I34368" s="1"/>
    </row>
    <row r="34369" spans="2:9">
      <c r="B34369" s="1"/>
      <c r="C34369" s="29"/>
      <c r="D34369" s="27"/>
      <c r="E34369" s="27"/>
      <c r="F34369" s="27"/>
      <c r="G34369" s="1"/>
      <c r="H34369" s="1"/>
      <c r="I34369" s="1"/>
    </row>
    <row r="34370" spans="2:9">
      <c r="B34370" s="1"/>
      <c r="C34370" s="29"/>
      <c r="D34370" s="27"/>
      <c r="E34370" s="27"/>
      <c r="F34370" s="27"/>
      <c r="G34370" s="1"/>
      <c r="H34370" s="1"/>
      <c r="I34370" s="1"/>
    </row>
    <row r="34371" spans="2:9">
      <c r="B34371" s="1"/>
      <c r="C34371" s="29"/>
      <c r="D34371" s="27"/>
      <c r="E34371" s="27"/>
      <c r="F34371" s="27"/>
      <c r="G34371" s="1"/>
      <c r="H34371" s="1"/>
      <c r="I34371" s="1"/>
    </row>
    <row r="34372" spans="2:9">
      <c r="B34372" s="1"/>
      <c r="C34372" s="29"/>
      <c r="D34372" s="27"/>
      <c r="E34372" s="27"/>
      <c r="F34372" s="27"/>
      <c r="G34372" s="1"/>
      <c r="H34372" s="1"/>
      <c r="I34372" s="1"/>
    </row>
    <row r="34373" spans="2:9">
      <c r="B34373" s="1"/>
      <c r="C34373" s="29"/>
      <c r="D34373" s="27"/>
      <c r="E34373" s="27"/>
      <c r="F34373" s="27"/>
      <c r="G34373" s="1"/>
      <c r="H34373" s="1"/>
      <c r="I34373" s="1"/>
    </row>
    <row r="34374" spans="2:9">
      <c r="B34374" s="1"/>
      <c r="C34374" s="29"/>
      <c r="D34374" s="27"/>
      <c r="E34374" s="27"/>
      <c r="F34374" s="27"/>
      <c r="G34374" s="1"/>
      <c r="H34374" s="1"/>
      <c r="I34374" s="1"/>
    </row>
    <row r="34375" spans="2:9">
      <c r="B34375" s="1"/>
      <c r="C34375" s="29"/>
      <c r="D34375" s="27"/>
      <c r="E34375" s="27"/>
      <c r="F34375" s="27"/>
      <c r="G34375" s="1"/>
      <c r="H34375" s="1"/>
      <c r="I34375" s="1"/>
    </row>
    <row r="34376" spans="2:9">
      <c r="B34376" s="1"/>
      <c r="C34376" s="29"/>
      <c r="D34376" s="27"/>
      <c r="E34376" s="27"/>
      <c r="F34376" s="27"/>
      <c r="G34376" s="1"/>
      <c r="H34376" s="1"/>
      <c r="I34376" s="1"/>
    </row>
    <row r="34377" spans="2:9">
      <c r="B34377" s="1"/>
      <c r="C34377" s="29"/>
      <c r="D34377" s="27"/>
      <c r="E34377" s="27"/>
      <c r="F34377" s="27"/>
      <c r="G34377" s="1"/>
      <c r="H34377" s="1"/>
      <c r="I34377" s="1"/>
    </row>
    <row r="34378" spans="2:9">
      <c r="B34378" s="1"/>
      <c r="C34378" s="29"/>
      <c r="D34378" s="27"/>
      <c r="E34378" s="27"/>
      <c r="F34378" s="27"/>
      <c r="G34378" s="1"/>
      <c r="H34378" s="1"/>
      <c r="I34378" s="1"/>
    </row>
    <row r="34379" spans="2:9">
      <c r="B34379" s="1"/>
      <c r="C34379" s="29"/>
      <c r="D34379" s="27"/>
      <c r="E34379" s="27"/>
      <c r="F34379" s="27"/>
      <c r="G34379" s="1"/>
      <c r="H34379" s="1"/>
      <c r="I34379" s="1"/>
    </row>
    <row r="34380" spans="2:9">
      <c r="B34380" s="1"/>
      <c r="C34380" s="29"/>
      <c r="D34380" s="27"/>
      <c r="E34380" s="27"/>
      <c r="F34380" s="27"/>
      <c r="G34380" s="1"/>
      <c r="H34380" s="1"/>
      <c r="I34380" s="1"/>
    </row>
    <row r="34381" spans="2:9">
      <c r="B34381" s="1"/>
      <c r="C34381" s="29"/>
      <c r="D34381" s="27"/>
      <c r="E34381" s="27"/>
      <c r="F34381" s="27"/>
      <c r="G34381" s="1"/>
      <c r="H34381" s="1"/>
      <c r="I34381" s="1"/>
    </row>
    <row r="34382" spans="2:9">
      <c r="B34382" s="1"/>
      <c r="C34382" s="29"/>
      <c r="D34382" s="27"/>
      <c r="E34382" s="27"/>
      <c r="F34382" s="27"/>
      <c r="G34382" s="1"/>
      <c r="H34382" s="1"/>
      <c r="I34382" s="1"/>
    </row>
    <row r="34383" spans="2:9">
      <c r="B34383" s="1"/>
      <c r="C34383" s="29"/>
      <c r="D34383" s="27"/>
      <c r="E34383" s="27"/>
      <c r="F34383" s="27"/>
      <c r="G34383" s="1"/>
      <c r="H34383" s="1"/>
      <c r="I34383" s="1"/>
    </row>
    <row r="34384" spans="2:9">
      <c r="B34384" s="1"/>
      <c r="C34384" s="29"/>
      <c r="D34384" s="27"/>
      <c r="E34384" s="27"/>
      <c r="F34384" s="27"/>
      <c r="G34384" s="1"/>
      <c r="H34384" s="1"/>
      <c r="I34384" s="1"/>
    </row>
    <row r="34385" spans="2:9">
      <c r="B34385" s="1"/>
      <c r="C34385" s="29"/>
      <c r="D34385" s="27"/>
      <c r="E34385" s="27"/>
      <c r="F34385" s="27"/>
      <c r="G34385" s="1"/>
      <c r="H34385" s="1"/>
      <c r="I34385" s="1"/>
    </row>
    <row r="34386" spans="2:9">
      <c r="B34386" s="1"/>
      <c r="C34386" s="29"/>
      <c r="D34386" s="27"/>
      <c r="E34386" s="27"/>
      <c r="F34386" s="27"/>
      <c r="G34386" s="1"/>
      <c r="H34386" s="1"/>
      <c r="I34386" s="1"/>
    </row>
    <row r="34387" spans="2:9">
      <c r="B34387" s="1"/>
      <c r="C34387" s="29"/>
      <c r="D34387" s="27"/>
      <c r="E34387" s="27"/>
      <c r="F34387" s="27"/>
      <c r="G34387" s="1"/>
      <c r="H34387" s="1"/>
      <c r="I34387" s="1"/>
    </row>
    <row r="34388" spans="2:9">
      <c r="B34388" s="1"/>
      <c r="C34388" s="29"/>
      <c r="D34388" s="27"/>
      <c r="E34388" s="27"/>
      <c r="F34388" s="27"/>
      <c r="G34388" s="1"/>
      <c r="H34388" s="1"/>
      <c r="I34388" s="1"/>
    </row>
    <row r="34389" spans="2:9">
      <c r="B34389" s="1"/>
      <c r="C34389" s="29"/>
      <c r="D34389" s="27"/>
      <c r="E34389" s="27"/>
      <c r="F34389" s="27"/>
      <c r="G34389" s="1"/>
      <c r="H34389" s="1"/>
      <c r="I34389" s="1"/>
    </row>
    <row r="34390" spans="2:9">
      <c r="B34390" s="1"/>
      <c r="C34390" s="29"/>
      <c r="D34390" s="27"/>
      <c r="E34390" s="27"/>
      <c r="F34390" s="27"/>
      <c r="G34390" s="1"/>
      <c r="H34390" s="1"/>
      <c r="I34390" s="1"/>
    </row>
    <row r="34391" spans="2:9">
      <c r="B34391" s="1"/>
      <c r="C34391" s="29"/>
      <c r="D34391" s="27"/>
      <c r="E34391" s="27"/>
      <c r="F34391" s="27"/>
      <c r="G34391" s="1"/>
      <c r="H34391" s="1"/>
      <c r="I34391" s="1"/>
    </row>
    <row r="34392" spans="2:9">
      <c r="B34392" s="1"/>
      <c r="C34392" s="29"/>
      <c r="D34392" s="27"/>
      <c r="E34392" s="27"/>
      <c r="F34392" s="27"/>
      <c r="G34392" s="1"/>
      <c r="H34392" s="1"/>
      <c r="I34392" s="1"/>
    </row>
    <row r="34393" spans="2:9">
      <c r="B34393" s="1"/>
      <c r="C34393" s="29"/>
      <c r="D34393" s="27"/>
      <c r="E34393" s="27"/>
      <c r="F34393" s="27"/>
      <c r="G34393" s="1"/>
      <c r="H34393" s="1"/>
      <c r="I34393" s="1"/>
    </row>
    <row r="34394" spans="2:9">
      <c r="B34394" s="1"/>
      <c r="C34394" s="29"/>
      <c r="D34394" s="27"/>
      <c r="E34394" s="27"/>
      <c r="F34394" s="27"/>
      <c r="G34394" s="1"/>
      <c r="H34394" s="1"/>
      <c r="I34394" s="1"/>
    </row>
    <row r="34395" spans="2:9">
      <c r="B34395" s="1"/>
      <c r="C34395" s="29"/>
      <c r="D34395" s="27"/>
      <c r="E34395" s="27"/>
      <c r="F34395" s="27"/>
      <c r="G34395" s="1"/>
      <c r="H34395" s="1"/>
      <c r="I34395" s="1"/>
    </row>
    <row r="34396" spans="2:9">
      <c r="B34396" s="1"/>
      <c r="C34396" s="29"/>
      <c r="D34396" s="27"/>
      <c r="E34396" s="27"/>
      <c r="F34396" s="27"/>
      <c r="G34396" s="1"/>
      <c r="H34396" s="1"/>
      <c r="I34396" s="1"/>
    </row>
    <row r="34397" spans="2:9">
      <c r="B34397" s="1"/>
      <c r="C34397" s="29"/>
      <c r="D34397" s="27"/>
      <c r="E34397" s="27"/>
      <c r="F34397" s="27"/>
      <c r="G34397" s="1"/>
      <c r="H34397" s="1"/>
      <c r="I34397" s="1"/>
    </row>
    <row r="34398" spans="2:9">
      <c r="B34398" s="1"/>
      <c r="C34398" s="29"/>
      <c r="D34398" s="27"/>
      <c r="E34398" s="27"/>
      <c r="F34398" s="27"/>
      <c r="G34398" s="1"/>
      <c r="H34398" s="1"/>
      <c r="I34398" s="1"/>
    </row>
    <row r="34399" spans="2:9">
      <c r="B34399" s="1"/>
      <c r="C34399" s="29"/>
      <c r="D34399" s="27"/>
      <c r="E34399" s="27"/>
      <c r="F34399" s="27"/>
      <c r="G34399" s="1"/>
      <c r="H34399" s="1"/>
      <c r="I34399" s="1"/>
    </row>
    <row r="34400" spans="2:9">
      <c r="B34400" s="1"/>
      <c r="C34400" s="29"/>
      <c r="D34400" s="27"/>
      <c r="E34400" s="27"/>
      <c r="F34400" s="27"/>
      <c r="G34400" s="1"/>
      <c r="H34400" s="1"/>
      <c r="I34400" s="1"/>
    </row>
    <row r="34401" spans="2:9">
      <c r="B34401" s="1"/>
      <c r="C34401" s="29"/>
      <c r="D34401" s="27"/>
      <c r="E34401" s="27"/>
      <c r="F34401" s="27"/>
      <c r="G34401" s="1"/>
      <c r="H34401" s="1"/>
      <c r="I34401" s="1"/>
    </row>
    <row r="34402" spans="2:9">
      <c r="B34402" s="1"/>
      <c r="C34402" s="29"/>
      <c r="D34402" s="27"/>
      <c r="E34402" s="27"/>
      <c r="F34402" s="27"/>
      <c r="G34402" s="1"/>
      <c r="H34402" s="1"/>
      <c r="I34402" s="1"/>
    </row>
    <row r="34403" spans="2:9">
      <c r="B34403" s="1"/>
      <c r="C34403" s="29"/>
      <c r="D34403" s="27"/>
      <c r="E34403" s="27"/>
      <c r="F34403" s="27"/>
      <c r="G34403" s="1"/>
      <c r="H34403" s="1"/>
      <c r="I34403" s="1"/>
    </row>
    <row r="34404" spans="2:9">
      <c r="B34404" s="1"/>
      <c r="C34404" s="29"/>
      <c r="D34404" s="27"/>
      <c r="E34404" s="27"/>
      <c r="F34404" s="27"/>
      <c r="G34404" s="1"/>
      <c r="H34404" s="1"/>
      <c r="I34404" s="1"/>
    </row>
    <row r="34405" spans="2:9">
      <c r="B34405" s="1"/>
      <c r="C34405" s="29"/>
      <c r="D34405" s="27"/>
      <c r="E34405" s="27"/>
      <c r="F34405" s="27"/>
      <c r="G34405" s="1"/>
      <c r="H34405" s="1"/>
      <c r="I34405" s="1"/>
    </row>
    <row r="34406" spans="2:9">
      <c r="B34406" s="1"/>
      <c r="C34406" s="29"/>
      <c r="D34406" s="27"/>
      <c r="E34406" s="27"/>
      <c r="F34406" s="27"/>
      <c r="G34406" s="1"/>
      <c r="H34406" s="1"/>
      <c r="I34406" s="1"/>
    </row>
    <row r="34407" spans="2:9">
      <c r="B34407" s="1"/>
      <c r="C34407" s="29"/>
      <c r="D34407" s="27"/>
      <c r="E34407" s="27"/>
      <c r="F34407" s="27"/>
      <c r="G34407" s="1"/>
      <c r="H34407" s="1"/>
      <c r="I34407" s="1"/>
    </row>
    <row r="34408" spans="2:9">
      <c r="B34408" s="1"/>
      <c r="C34408" s="29"/>
      <c r="D34408" s="27"/>
      <c r="E34408" s="27"/>
      <c r="F34408" s="27"/>
      <c r="G34408" s="1"/>
      <c r="H34408" s="1"/>
      <c r="I34408" s="1"/>
    </row>
    <row r="34409" spans="2:9">
      <c r="B34409" s="1"/>
      <c r="C34409" s="29"/>
      <c r="D34409" s="27"/>
      <c r="E34409" s="27"/>
      <c r="F34409" s="27"/>
      <c r="G34409" s="1"/>
      <c r="H34409" s="1"/>
      <c r="I34409" s="1"/>
    </row>
    <row r="34410" spans="2:9">
      <c r="B34410" s="1"/>
      <c r="C34410" s="29"/>
      <c r="D34410" s="27"/>
      <c r="E34410" s="27"/>
      <c r="F34410" s="27"/>
      <c r="G34410" s="1"/>
      <c r="H34410" s="1"/>
      <c r="I34410" s="1"/>
    </row>
    <row r="34411" spans="2:9">
      <c r="B34411" s="1"/>
      <c r="C34411" s="29"/>
      <c r="D34411" s="27"/>
      <c r="E34411" s="27"/>
      <c r="F34411" s="27"/>
      <c r="G34411" s="1"/>
      <c r="H34411" s="1"/>
      <c r="I34411" s="1"/>
    </row>
    <row r="34412" spans="2:9">
      <c r="B34412" s="1"/>
      <c r="C34412" s="29"/>
      <c r="D34412" s="27"/>
      <c r="E34412" s="27"/>
      <c r="F34412" s="27"/>
      <c r="G34412" s="1"/>
      <c r="H34412" s="1"/>
      <c r="I34412" s="1"/>
    </row>
    <row r="34413" spans="2:9">
      <c r="B34413" s="1"/>
      <c r="C34413" s="29"/>
      <c r="D34413" s="27"/>
      <c r="E34413" s="27"/>
      <c r="F34413" s="27"/>
      <c r="G34413" s="1"/>
      <c r="H34413" s="1"/>
      <c r="I34413" s="1"/>
    </row>
    <row r="34414" spans="2:9">
      <c r="B34414" s="1"/>
      <c r="C34414" s="29"/>
      <c r="D34414" s="27"/>
      <c r="E34414" s="27"/>
      <c r="F34414" s="27"/>
      <c r="G34414" s="1"/>
      <c r="H34414" s="1"/>
      <c r="I34414" s="1"/>
    </row>
    <row r="34415" spans="2:9">
      <c r="B34415" s="1"/>
      <c r="C34415" s="29"/>
      <c r="D34415" s="27"/>
      <c r="E34415" s="27"/>
      <c r="F34415" s="27"/>
      <c r="G34415" s="1"/>
      <c r="H34415" s="1"/>
      <c r="I34415" s="1"/>
    </row>
    <row r="34416" spans="2:9">
      <c r="B34416" s="1"/>
      <c r="C34416" s="29"/>
      <c r="D34416" s="27"/>
      <c r="E34416" s="27"/>
      <c r="F34416" s="27"/>
      <c r="G34416" s="1"/>
      <c r="H34416" s="1"/>
      <c r="I34416" s="1"/>
    </row>
    <row r="34417" spans="2:9">
      <c r="B34417" s="1"/>
      <c r="C34417" s="29"/>
      <c r="D34417" s="27"/>
      <c r="E34417" s="27"/>
      <c r="F34417" s="27"/>
      <c r="G34417" s="1"/>
      <c r="H34417" s="1"/>
      <c r="I34417" s="1"/>
    </row>
    <row r="34418" spans="2:9">
      <c r="B34418" s="1"/>
      <c r="C34418" s="29"/>
      <c r="D34418" s="27"/>
      <c r="E34418" s="27"/>
      <c r="F34418" s="27"/>
      <c r="G34418" s="1"/>
      <c r="H34418" s="1"/>
      <c r="I34418" s="1"/>
    </row>
    <row r="34419" spans="2:9">
      <c r="B34419" s="1"/>
      <c r="C34419" s="29"/>
      <c r="D34419" s="27"/>
      <c r="E34419" s="27"/>
      <c r="F34419" s="27"/>
      <c r="G34419" s="1"/>
      <c r="H34419" s="1"/>
      <c r="I34419" s="1"/>
    </row>
    <row r="34420" spans="2:9">
      <c r="B34420" s="1"/>
      <c r="C34420" s="29"/>
      <c r="D34420" s="27"/>
      <c r="E34420" s="27"/>
      <c r="F34420" s="27"/>
      <c r="G34420" s="1"/>
      <c r="H34420" s="1"/>
      <c r="I34420" s="1"/>
    </row>
    <row r="34421" spans="2:9">
      <c r="B34421" s="1"/>
      <c r="C34421" s="29"/>
      <c r="D34421" s="27"/>
      <c r="E34421" s="27"/>
      <c r="F34421" s="27"/>
      <c r="G34421" s="1"/>
      <c r="H34421" s="1"/>
      <c r="I34421" s="1"/>
    </row>
    <row r="34422" spans="2:9">
      <c r="B34422" s="1"/>
      <c r="C34422" s="29"/>
      <c r="D34422" s="27"/>
      <c r="E34422" s="27"/>
      <c r="F34422" s="27"/>
      <c r="G34422" s="1"/>
      <c r="H34422" s="1"/>
      <c r="I34422" s="1"/>
    </row>
    <row r="34423" spans="2:9">
      <c r="B34423" s="1"/>
      <c r="C34423" s="29"/>
      <c r="D34423" s="27"/>
      <c r="E34423" s="27"/>
      <c r="F34423" s="27"/>
      <c r="G34423" s="1"/>
      <c r="H34423" s="1"/>
      <c r="I34423" s="1"/>
    </row>
    <row r="34424" spans="2:9">
      <c r="B34424" s="1"/>
      <c r="C34424" s="29"/>
      <c r="D34424" s="27"/>
      <c r="E34424" s="27"/>
      <c r="F34424" s="27"/>
      <c r="G34424" s="1"/>
      <c r="H34424" s="1"/>
      <c r="I34424" s="1"/>
    </row>
    <row r="34425" spans="2:9">
      <c r="B34425" s="1"/>
      <c r="C34425" s="29"/>
      <c r="D34425" s="27"/>
      <c r="E34425" s="27"/>
      <c r="F34425" s="27"/>
      <c r="G34425" s="1"/>
      <c r="H34425" s="1"/>
      <c r="I34425" s="1"/>
    </row>
    <row r="34426" spans="2:9">
      <c r="B34426" s="1"/>
      <c r="C34426" s="29"/>
      <c r="D34426" s="27"/>
      <c r="E34426" s="27"/>
      <c r="F34426" s="27"/>
      <c r="G34426" s="1"/>
      <c r="H34426" s="1"/>
      <c r="I34426" s="1"/>
    </row>
    <row r="34427" spans="2:9">
      <c r="B34427" s="1"/>
      <c r="C34427" s="29"/>
      <c r="D34427" s="27"/>
      <c r="E34427" s="27"/>
      <c r="F34427" s="27"/>
      <c r="G34427" s="1"/>
      <c r="H34427" s="1"/>
      <c r="I34427" s="1"/>
    </row>
    <row r="34428" spans="2:9">
      <c r="B34428" s="1"/>
      <c r="C34428" s="29"/>
      <c r="D34428" s="27"/>
      <c r="E34428" s="27"/>
      <c r="F34428" s="27"/>
      <c r="G34428" s="1"/>
      <c r="H34428" s="1"/>
      <c r="I34428" s="1"/>
    </row>
    <row r="34429" spans="2:9">
      <c r="B34429" s="1"/>
      <c r="C34429" s="29"/>
      <c r="D34429" s="27"/>
      <c r="E34429" s="27"/>
      <c r="F34429" s="27"/>
      <c r="G34429" s="1"/>
      <c r="H34429" s="1"/>
      <c r="I34429" s="1"/>
    </row>
    <row r="34430" spans="2:9">
      <c r="B34430" s="1"/>
      <c r="C34430" s="29"/>
      <c r="D34430" s="27"/>
      <c r="E34430" s="27"/>
      <c r="F34430" s="27"/>
      <c r="G34430" s="1"/>
      <c r="H34430" s="1"/>
      <c r="I34430" s="1"/>
    </row>
    <row r="34431" spans="2:9">
      <c r="B34431" s="1"/>
      <c r="C34431" s="29"/>
      <c r="D34431" s="27"/>
      <c r="E34431" s="27"/>
      <c r="F34431" s="27"/>
      <c r="G34431" s="1"/>
      <c r="H34431" s="1"/>
      <c r="I34431" s="1"/>
    </row>
    <row r="34432" spans="2:9">
      <c r="B34432" s="1"/>
      <c r="C34432" s="29"/>
      <c r="D34432" s="27"/>
      <c r="E34432" s="27"/>
      <c r="F34432" s="27"/>
      <c r="G34432" s="1"/>
      <c r="H34432" s="1"/>
      <c r="I34432" s="1"/>
    </row>
    <row r="34433" spans="2:9">
      <c r="B34433" s="1"/>
      <c r="C34433" s="29"/>
      <c r="D34433" s="27"/>
      <c r="E34433" s="27"/>
      <c r="F34433" s="27"/>
      <c r="G34433" s="1"/>
      <c r="H34433" s="1"/>
      <c r="I34433" s="1"/>
    </row>
    <row r="34434" spans="2:9">
      <c r="B34434" s="1"/>
      <c r="C34434" s="29"/>
      <c r="D34434" s="27"/>
      <c r="E34434" s="27"/>
      <c r="F34434" s="27"/>
      <c r="G34434" s="1"/>
      <c r="H34434" s="1"/>
      <c r="I34434" s="1"/>
    </row>
    <row r="34435" spans="2:9">
      <c r="B34435" s="1"/>
      <c r="C34435" s="29"/>
      <c r="D34435" s="27"/>
      <c r="E34435" s="27"/>
      <c r="F34435" s="27"/>
      <c r="G34435" s="1"/>
      <c r="H34435" s="1"/>
      <c r="I34435" s="1"/>
    </row>
    <row r="34436" spans="2:9">
      <c r="B34436" s="1"/>
      <c r="C34436" s="29"/>
      <c r="D34436" s="27"/>
      <c r="E34436" s="27"/>
      <c r="F34436" s="27"/>
      <c r="G34436" s="1"/>
      <c r="H34436" s="1"/>
      <c r="I34436" s="1"/>
    </row>
    <row r="34437" spans="2:9">
      <c r="B34437" s="1"/>
      <c r="C34437" s="29"/>
      <c r="D34437" s="27"/>
      <c r="E34437" s="27"/>
      <c r="F34437" s="27"/>
      <c r="G34437" s="1"/>
      <c r="H34437" s="1"/>
      <c r="I34437" s="1"/>
    </row>
    <row r="34438" spans="2:9">
      <c r="B34438" s="1"/>
      <c r="C34438" s="29"/>
      <c r="D34438" s="27"/>
      <c r="E34438" s="27"/>
      <c r="F34438" s="27"/>
      <c r="G34438" s="1"/>
      <c r="H34438" s="1"/>
      <c r="I34438" s="1"/>
    </row>
    <row r="34439" spans="2:9">
      <c r="B34439" s="1"/>
      <c r="C34439" s="29"/>
      <c r="D34439" s="27"/>
      <c r="E34439" s="27"/>
      <c r="F34439" s="27"/>
      <c r="G34439" s="1"/>
      <c r="H34439" s="1"/>
      <c r="I34439" s="1"/>
    </row>
    <row r="34440" spans="2:9">
      <c r="B34440" s="1"/>
      <c r="C34440" s="29"/>
      <c r="D34440" s="27"/>
      <c r="E34440" s="27"/>
      <c r="F34440" s="27"/>
      <c r="G34440" s="1"/>
      <c r="H34440" s="1"/>
      <c r="I34440" s="1"/>
    </row>
    <row r="34441" spans="2:9">
      <c r="B34441" s="1"/>
      <c r="C34441" s="29"/>
      <c r="D34441" s="27"/>
      <c r="E34441" s="27"/>
      <c r="F34441" s="27"/>
      <c r="G34441" s="1"/>
      <c r="H34441" s="1"/>
      <c r="I34441" s="1"/>
    </row>
    <row r="34442" spans="2:9">
      <c r="B34442" s="1"/>
      <c r="C34442" s="29"/>
      <c r="D34442" s="27"/>
      <c r="E34442" s="27"/>
      <c r="F34442" s="27"/>
      <c r="G34442" s="1"/>
      <c r="H34442" s="1"/>
      <c r="I34442" s="1"/>
    </row>
    <row r="34443" spans="2:9">
      <c r="B34443" s="1"/>
      <c r="C34443" s="29"/>
      <c r="D34443" s="27"/>
      <c r="E34443" s="27"/>
      <c r="F34443" s="27"/>
      <c r="G34443" s="1"/>
      <c r="H34443" s="1"/>
      <c r="I34443" s="1"/>
    </row>
    <row r="34444" spans="2:9">
      <c r="B34444" s="1"/>
      <c r="C34444" s="29"/>
      <c r="D34444" s="27"/>
      <c r="E34444" s="27"/>
      <c r="F34444" s="27"/>
      <c r="G34444" s="1"/>
      <c r="H34444" s="1"/>
      <c r="I34444" s="1"/>
    </row>
    <row r="34445" spans="2:9">
      <c r="B34445" s="1"/>
      <c r="C34445" s="29"/>
      <c r="D34445" s="27"/>
      <c r="E34445" s="27"/>
      <c r="F34445" s="27"/>
      <c r="G34445" s="1"/>
      <c r="H34445" s="1"/>
      <c r="I34445" s="1"/>
    </row>
    <row r="34446" spans="2:9">
      <c r="B34446" s="1"/>
      <c r="C34446" s="29"/>
      <c r="D34446" s="27"/>
      <c r="E34446" s="27"/>
      <c r="F34446" s="27"/>
      <c r="G34446" s="1"/>
      <c r="H34446" s="1"/>
      <c r="I34446" s="1"/>
    </row>
    <row r="34447" spans="2:9">
      <c r="B34447" s="1"/>
      <c r="C34447" s="29"/>
      <c r="D34447" s="27"/>
      <c r="E34447" s="27"/>
      <c r="F34447" s="27"/>
      <c r="G34447" s="1"/>
      <c r="H34447" s="1"/>
      <c r="I34447" s="1"/>
    </row>
    <row r="34448" spans="2:9">
      <c r="B34448" s="1"/>
      <c r="C34448" s="29"/>
      <c r="D34448" s="27"/>
      <c r="E34448" s="27"/>
      <c r="F34448" s="27"/>
      <c r="G34448" s="1"/>
      <c r="H34448" s="1"/>
      <c r="I34448" s="1"/>
    </row>
    <row r="34449" spans="2:9">
      <c r="B34449" s="1"/>
      <c r="C34449" s="29"/>
      <c r="D34449" s="27"/>
      <c r="E34449" s="27"/>
      <c r="F34449" s="27"/>
      <c r="G34449" s="1"/>
      <c r="H34449" s="1"/>
      <c r="I34449" s="1"/>
    </row>
    <row r="34450" spans="2:9">
      <c r="B34450" s="1"/>
      <c r="C34450" s="29"/>
      <c r="D34450" s="27"/>
      <c r="E34450" s="27"/>
      <c r="F34450" s="27"/>
      <c r="G34450" s="1"/>
      <c r="H34450" s="1"/>
      <c r="I34450" s="1"/>
    </row>
    <row r="34451" spans="2:9">
      <c r="B34451" s="1"/>
      <c r="C34451" s="29"/>
      <c r="D34451" s="27"/>
      <c r="E34451" s="27"/>
      <c r="F34451" s="27"/>
      <c r="G34451" s="1"/>
      <c r="H34451" s="1"/>
      <c r="I34451" s="1"/>
    </row>
    <row r="34452" spans="2:9">
      <c r="B34452" s="1"/>
      <c r="C34452" s="29"/>
      <c r="D34452" s="27"/>
      <c r="E34452" s="27"/>
      <c r="F34452" s="27"/>
      <c r="G34452" s="1"/>
      <c r="H34452" s="1"/>
      <c r="I34452" s="1"/>
    </row>
    <row r="34453" spans="2:9">
      <c r="B34453" s="1"/>
      <c r="C34453" s="29"/>
      <c r="D34453" s="27"/>
      <c r="E34453" s="27"/>
      <c r="F34453" s="27"/>
      <c r="G34453" s="1"/>
      <c r="H34453" s="1"/>
      <c r="I34453" s="1"/>
    </row>
    <row r="34454" spans="2:9">
      <c r="B34454" s="1"/>
      <c r="C34454" s="29"/>
      <c r="D34454" s="27"/>
      <c r="E34454" s="27"/>
      <c r="F34454" s="27"/>
      <c r="G34454" s="1"/>
      <c r="H34454" s="1"/>
      <c r="I34454" s="1"/>
    </row>
    <row r="34455" spans="2:9">
      <c r="B34455" s="1"/>
      <c r="C34455" s="29"/>
      <c r="D34455" s="27"/>
      <c r="E34455" s="27"/>
      <c r="F34455" s="27"/>
      <c r="G34455" s="1"/>
      <c r="H34455" s="1"/>
      <c r="I34455" s="1"/>
    </row>
    <row r="34456" spans="2:9">
      <c r="B34456" s="1"/>
      <c r="C34456" s="29"/>
      <c r="D34456" s="27"/>
      <c r="E34456" s="27"/>
      <c r="F34456" s="27"/>
      <c r="G34456" s="1"/>
      <c r="H34456" s="1"/>
      <c r="I34456" s="1"/>
    </row>
    <row r="34457" spans="2:9">
      <c r="B34457" s="1"/>
      <c r="C34457" s="29"/>
      <c r="D34457" s="27"/>
      <c r="E34457" s="27"/>
      <c r="F34457" s="27"/>
      <c r="G34457" s="1"/>
      <c r="H34457" s="1"/>
      <c r="I34457" s="1"/>
    </row>
    <row r="34458" spans="2:9">
      <c r="B34458" s="1"/>
      <c r="C34458" s="29"/>
      <c r="D34458" s="27"/>
      <c r="E34458" s="27"/>
      <c r="F34458" s="27"/>
      <c r="G34458" s="1"/>
      <c r="H34458" s="1"/>
      <c r="I34458" s="1"/>
    </row>
    <row r="34459" spans="2:9">
      <c r="B34459" s="1"/>
      <c r="C34459" s="29"/>
      <c r="D34459" s="27"/>
      <c r="E34459" s="27"/>
      <c r="F34459" s="27"/>
      <c r="G34459" s="1"/>
      <c r="H34459" s="1"/>
      <c r="I34459" s="1"/>
    </row>
    <row r="34460" spans="2:9">
      <c r="B34460" s="1"/>
      <c r="C34460" s="29"/>
      <c r="D34460" s="27"/>
      <c r="E34460" s="27"/>
      <c r="F34460" s="27"/>
      <c r="G34460" s="1"/>
      <c r="H34460" s="1"/>
      <c r="I34460" s="1"/>
    </row>
    <row r="34461" spans="2:9">
      <c r="B34461" s="1"/>
      <c r="C34461" s="29"/>
      <c r="D34461" s="27"/>
      <c r="E34461" s="27"/>
      <c r="F34461" s="27"/>
      <c r="G34461" s="1"/>
      <c r="H34461" s="1"/>
      <c r="I34461" s="1"/>
    </row>
    <row r="34462" spans="2:9">
      <c r="B34462" s="1"/>
      <c r="C34462" s="29"/>
      <c r="D34462" s="27"/>
      <c r="E34462" s="27"/>
      <c r="F34462" s="27"/>
      <c r="G34462" s="1"/>
      <c r="H34462" s="1"/>
      <c r="I34462" s="1"/>
    </row>
    <row r="34463" spans="2:9">
      <c r="B34463" s="1"/>
      <c r="C34463" s="29"/>
      <c r="D34463" s="27"/>
      <c r="E34463" s="27"/>
      <c r="F34463" s="27"/>
      <c r="G34463" s="1"/>
      <c r="H34463" s="1"/>
      <c r="I34463" s="1"/>
    </row>
    <row r="34464" spans="2:9">
      <c r="B34464" s="1"/>
      <c r="C34464" s="29"/>
      <c r="D34464" s="27"/>
      <c r="E34464" s="27"/>
      <c r="F34464" s="27"/>
      <c r="G34464" s="1"/>
      <c r="H34464" s="1"/>
      <c r="I34464" s="1"/>
    </row>
    <row r="34465" spans="2:9">
      <c r="B34465" s="1"/>
      <c r="C34465" s="29"/>
      <c r="D34465" s="27"/>
      <c r="E34465" s="27"/>
      <c r="F34465" s="27"/>
      <c r="G34465" s="1"/>
      <c r="H34465" s="1"/>
      <c r="I34465" s="1"/>
    </row>
    <row r="34466" spans="2:9">
      <c r="B34466" s="1"/>
      <c r="C34466" s="29"/>
      <c r="D34466" s="27"/>
      <c r="E34466" s="27"/>
      <c r="F34466" s="27"/>
      <c r="G34466" s="1"/>
      <c r="H34466" s="1"/>
      <c r="I34466" s="1"/>
    </row>
    <row r="34467" spans="2:9">
      <c r="B34467" s="1"/>
      <c r="C34467" s="29"/>
      <c r="D34467" s="27"/>
      <c r="E34467" s="27"/>
      <c r="F34467" s="27"/>
      <c r="G34467" s="1"/>
      <c r="H34467" s="1"/>
      <c r="I34467" s="1"/>
    </row>
    <row r="34468" spans="2:9">
      <c r="B34468" s="1"/>
      <c r="C34468" s="29"/>
      <c r="D34468" s="27"/>
      <c r="E34468" s="27"/>
      <c r="F34468" s="27"/>
      <c r="G34468" s="1"/>
      <c r="H34468" s="1"/>
      <c r="I34468" s="1"/>
    </row>
    <row r="34469" spans="2:9">
      <c r="B34469" s="1"/>
      <c r="C34469" s="29"/>
      <c r="D34469" s="27"/>
      <c r="E34469" s="27"/>
      <c r="F34469" s="27"/>
      <c r="G34469" s="1"/>
      <c r="H34469" s="1"/>
      <c r="I34469" s="1"/>
    </row>
    <row r="34470" spans="2:9">
      <c r="B34470" s="1"/>
      <c r="C34470" s="29"/>
      <c r="D34470" s="27"/>
      <c r="E34470" s="27"/>
      <c r="F34470" s="27"/>
      <c r="G34470" s="1"/>
      <c r="H34470" s="1"/>
      <c r="I34470" s="1"/>
    </row>
    <row r="34471" spans="2:9">
      <c r="B34471" s="1"/>
      <c r="C34471" s="29"/>
      <c r="D34471" s="27"/>
      <c r="E34471" s="27"/>
      <c r="F34471" s="27"/>
      <c r="G34471" s="1"/>
      <c r="H34471" s="1"/>
      <c r="I34471" s="1"/>
    </row>
    <row r="34472" spans="2:9">
      <c r="B34472" s="1"/>
      <c r="C34472" s="29"/>
      <c r="D34472" s="27"/>
      <c r="E34472" s="27"/>
      <c r="F34472" s="27"/>
      <c r="G34472" s="1"/>
      <c r="H34472" s="1"/>
      <c r="I34472" s="1"/>
    </row>
    <row r="34473" spans="2:9">
      <c r="B34473" s="1"/>
      <c r="C34473" s="29"/>
      <c r="D34473" s="27"/>
      <c r="E34473" s="27"/>
      <c r="F34473" s="27"/>
      <c r="G34473" s="1"/>
      <c r="H34473" s="1"/>
      <c r="I34473" s="1"/>
    </row>
    <row r="34474" spans="2:9">
      <c r="B34474" s="1"/>
      <c r="C34474" s="29"/>
      <c r="D34474" s="27"/>
      <c r="E34474" s="27"/>
      <c r="F34474" s="27"/>
      <c r="G34474" s="1"/>
      <c r="H34474" s="1"/>
      <c r="I34474" s="1"/>
    </row>
    <row r="34475" spans="2:9">
      <c r="B34475" s="1"/>
      <c r="C34475" s="29"/>
      <c r="D34475" s="27"/>
      <c r="E34475" s="27"/>
      <c r="F34475" s="27"/>
      <c r="G34475" s="1"/>
      <c r="H34475" s="1"/>
      <c r="I34475" s="1"/>
    </row>
    <row r="34476" spans="2:9">
      <c r="B34476" s="1"/>
      <c r="C34476" s="29"/>
      <c r="D34476" s="27"/>
      <c r="E34476" s="27"/>
      <c r="F34476" s="27"/>
      <c r="G34476" s="1"/>
      <c r="H34476" s="1"/>
      <c r="I34476" s="1"/>
    </row>
    <row r="34477" spans="2:9">
      <c r="B34477" s="1"/>
      <c r="C34477" s="29"/>
      <c r="D34477" s="27"/>
      <c r="E34477" s="27"/>
      <c r="F34477" s="27"/>
      <c r="G34477" s="1"/>
      <c r="H34477" s="1"/>
      <c r="I34477" s="1"/>
    </row>
    <row r="34478" spans="2:9">
      <c r="B34478" s="1"/>
      <c r="C34478" s="29"/>
      <c r="D34478" s="27"/>
      <c r="E34478" s="27"/>
      <c r="F34478" s="27"/>
      <c r="G34478" s="1"/>
      <c r="H34478" s="1"/>
      <c r="I34478" s="1"/>
    </row>
    <row r="34479" spans="2:9">
      <c r="B34479" s="1"/>
      <c r="C34479" s="29"/>
      <c r="D34479" s="27"/>
      <c r="E34479" s="27"/>
      <c r="F34479" s="27"/>
      <c r="G34479" s="1"/>
      <c r="H34479" s="1"/>
      <c r="I34479" s="1"/>
    </row>
    <row r="34480" spans="2:9">
      <c r="B34480" s="1"/>
      <c r="C34480" s="29"/>
      <c r="D34480" s="27"/>
      <c r="E34480" s="27"/>
      <c r="F34480" s="27"/>
      <c r="G34480" s="1"/>
      <c r="H34480" s="1"/>
      <c r="I34480" s="1"/>
    </row>
    <row r="34481" spans="2:9">
      <c r="B34481" s="1"/>
      <c r="C34481" s="29"/>
      <c r="D34481" s="27"/>
      <c r="E34481" s="27"/>
      <c r="F34481" s="27"/>
      <c r="G34481" s="1"/>
      <c r="H34481" s="1"/>
      <c r="I34481" s="1"/>
    </row>
    <row r="34482" spans="2:9">
      <c r="B34482" s="1"/>
      <c r="C34482" s="29"/>
      <c r="D34482" s="27"/>
      <c r="E34482" s="27"/>
      <c r="F34482" s="27"/>
      <c r="G34482" s="1"/>
      <c r="H34482" s="1"/>
      <c r="I34482" s="1"/>
    </row>
    <row r="34483" spans="2:9">
      <c r="B34483" s="1"/>
      <c r="C34483" s="29"/>
      <c r="D34483" s="27"/>
      <c r="E34483" s="27"/>
      <c r="F34483" s="27"/>
      <c r="G34483" s="1"/>
      <c r="H34483" s="1"/>
      <c r="I34483" s="1"/>
    </row>
    <row r="34484" spans="2:9">
      <c r="B34484" s="1"/>
      <c r="C34484" s="29"/>
      <c r="D34484" s="27"/>
      <c r="E34484" s="27"/>
      <c r="F34484" s="27"/>
      <c r="G34484" s="1"/>
      <c r="H34484" s="1"/>
      <c r="I34484" s="1"/>
    </row>
    <row r="34485" spans="2:9">
      <c r="B34485" s="1"/>
      <c r="C34485" s="29"/>
      <c r="D34485" s="27"/>
      <c r="E34485" s="27"/>
      <c r="F34485" s="27"/>
      <c r="G34485" s="1"/>
      <c r="H34485" s="1"/>
      <c r="I34485" s="1"/>
    </row>
    <row r="34486" spans="2:9">
      <c r="B34486" s="1"/>
      <c r="C34486" s="29"/>
      <c r="D34486" s="27"/>
      <c r="E34486" s="27"/>
      <c r="F34486" s="27"/>
      <c r="G34486" s="1"/>
      <c r="H34486" s="1"/>
      <c r="I34486" s="1"/>
    </row>
    <row r="34487" spans="2:9">
      <c r="B34487" s="1"/>
      <c r="C34487" s="29"/>
      <c r="D34487" s="27"/>
      <c r="E34487" s="27"/>
      <c r="F34487" s="27"/>
      <c r="G34487" s="1"/>
      <c r="H34487" s="1"/>
      <c r="I34487" s="1"/>
    </row>
    <row r="34488" spans="2:9">
      <c r="B34488" s="1"/>
      <c r="C34488" s="29"/>
      <c r="D34488" s="27"/>
      <c r="E34488" s="27"/>
      <c r="F34488" s="27"/>
      <c r="G34488" s="1"/>
      <c r="H34488" s="1"/>
      <c r="I34488" s="1"/>
    </row>
    <row r="34489" spans="2:9">
      <c r="B34489" s="1"/>
      <c r="C34489" s="29"/>
      <c r="D34489" s="27"/>
      <c r="E34489" s="27"/>
      <c r="F34489" s="27"/>
      <c r="G34489" s="1"/>
      <c r="H34489" s="1"/>
      <c r="I34489" s="1"/>
    </row>
    <row r="34490" spans="2:9">
      <c r="B34490" s="1"/>
      <c r="C34490" s="29"/>
      <c r="D34490" s="27"/>
      <c r="E34490" s="27"/>
      <c r="F34490" s="27"/>
      <c r="G34490" s="1"/>
      <c r="H34490" s="1"/>
      <c r="I34490" s="1"/>
    </row>
    <row r="34491" spans="2:9">
      <c r="B34491" s="1"/>
      <c r="C34491" s="29"/>
      <c r="D34491" s="27"/>
      <c r="E34491" s="27"/>
      <c r="F34491" s="27"/>
      <c r="G34491" s="1"/>
      <c r="H34491" s="1"/>
      <c r="I34491" s="1"/>
    </row>
    <row r="34492" spans="2:9">
      <c r="B34492" s="1"/>
      <c r="C34492" s="29"/>
      <c r="D34492" s="27"/>
      <c r="E34492" s="27"/>
      <c r="F34492" s="27"/>
      <c r="G34492" s="1"/>
      <c r="H34492" s="1"/>
      <c r="I34492" s="1"/>
    </row>
    <row r="34493" spans="2:9">
      <c r="B34493" s="1"/>
      <c r="C34493" s="29"/>
      <c r="D34493" s="27"/>
      <c r="E34493" s="27"/>
      <c r="F34493" s="27"/>
      <c r="G34493" s="1"/>
      <c r="H34493" s="1"/>
      <c r="I34493" s="1"/>
    </row>
    <row r="34494" spans="2:9">
      <c r="B34494" s="1"/>
      <c r="C34494" s="29"/>
      <c r="D34494" s="27"/>
      <c r="E34494" s="27"/>
      <c r="F34494" s="27"/>
      <c r="G34494" s="1"/>
      <c r="H34494" s="1"/>
      <c r="I34494" s="1"/>
    </row>
    <row r="34495" spans="2:9">
      <c r="B34495" s="1"/>
      <c r="C34495" s="29"/>
      <c r="D34495" s="27"/>
      <c r="E34495" s="27"/>
      <c r="F34495" s="27"/>
      <c r="G34495" s="1"/>
      <c r="H34495" s="1"/>
      <c r="I34495" s="1"/>
    </row>
    <row r="34496" spans="2:9">
      <c r="B34496" s="1"/>
      <c r="C34496" s="29"/>
      <c r="D34496" s="27"/>
      <c r="E34496" s="27"/>
      <c r="F34496" s="27"/>
      <c r="G34496" s="1"/>
      <c r="H34496" s="1"/>
      <c r="I34496" s="1"/>
    </row>
    <row r="34497" spans="2:9">
      <c r="B34497" s="1"/>
      <c r="C34497" s="29"/>
      <c r="D34497" s="27"/>
      <c r="E34497" s="27"/>
      <c r="F34497" s="27"/>
      <c r="G34497" s="1"/>
      <c r="H34497" s="1"/>
      <c r="I34497" s="1"/>
    </row>
    <row r="34498" spans="2:9">
      <c r="B34498" s="1"/>
      <c r="C34498" s="29"/>
      <c r="D34498" s="27"/>
      <c r="E34498" s="27"/>
      <c r="F34498" s="27"/>
      <c r="G34498" s="1"/>
      <c r="H34498" s="1"/>
      <c r="I34498" s="1"/>
    </row>
    <row r="34499" spans="2:9">
      <c r="B34499" s="1"/>
      <c r="C34499" s="29"/>
      <c r="D34499" s="27"/>
      <c r="E34499" s="27"/>
      <c r="F34499" s="27"/>
      <c r="G34499" s="1"/>
      <c r="H34499" s="1"/>
      <c r="I34499" s="1"/>
    </row>
    <row r="34500" spans="2:9">
      <c r="B34500" s="1"/>
      <c r="C34500" s="29"/>
      <c r="D34500" s="27"/>
      <c r="E34500" s="27"/>
      <c r="F34500" s="27"/>
      <c r="G34500" s="1"/>
      <c r="H34500" s="1"/>
      <c r="I34500" s="1"/>
    </row>
    <row r="34501" spans="2:9">
      <c r="B34501" s="1"/>
      <c r="C34501" s="29"/>
      <c r="D34501" s="27"/>
      <c r="E34501" s="27"/>
      <c r="F34501" s="27"/>
      <c r="G34501" s="1"/>
      <c r="H34501" s="1"/>
      <c r="I34501" s="1"/>
    </row>
    <row r="34502" spans="2:9">
      <c r="B34502" s="1"/>
      <c r="C34502" s="29"/>
      <c r="D34502" s="27"/>
      <c r="E34502" s="27"/>
      <c r="F34502" s="27"/>
      <c r="G34502" s="1"/>
      <c r="H34502" s="1"/>
      <c r="I34502" s="1"/>
    </row>
    <row r="34503" spans="2:9">
      <c r="B34503" s="1"/>
      <c r="C34503" s="29"/>
      <c r="D34503" s="27"/>
      <c r="E34503" s="27"/>
      <c r="F34503" s="27"/>
      <c r="G34503" s="1"/>
      <c r="H34503" s="1"/>
      <c r="I34503" s="1"/>
    </row>
    <row r="34504" spans="2:9">
      <c r="B34504" s="1"/>
      <c r="C34504" s="29"/>
      <c r="D34504" s="27"/>
      <c r="E34504" s="27"/>
      <c r="F34504" s="27"/>
      <c r="G34504" s="1"/>
      <c r="H34504" s="1"/>
      <c r="I34504" s="1"/>
    </row>
    <row r="34505" spans="2:9">
      <c r="B34505" s="1"/>
      <c r="C34505" s="29"/>
      <c r="D34505" s="27"/>
      <c r="E34505" s="27"/>
      <c r="F34505" s="27"/>
      <c r="G34505" s="1"/>
      <c r="H34505" s="1"/>
      <c r="I34505" s="1"/>
    </row>
    <row r="34506" spans="2:9">
      <c r="B34506" s="1"/>
      <c r="C34506" s="29"/>
      <c r="D34506" s="27"/>
      <c r="E34506" s="27"/>
      <c r="F34506" s="27"/>
      <c r="G34506" s="1"/>
      <c r="H34506" s="1"/>
      <c r="I34506" s="1"/>
    </row>
    <row r="34507" spans="2:9">
      <c r="B34507" s="1"/>
      <c r="C34507" s="29"/>
      <c r="D34507" s="27"/>
      <c r="E34507" s="27"/>
      <c r="F34507" s="27"/>
      <c r="G34507" s="1"/>
      <c r="H34507" s="1"/>
      <c r="I34507" s="1"/>
    </row>
    <row r="34508" spans="2:9">
      <c r="B34508" s="1"/>
      <c r="C34508" s="29"/>
      <c r="D34508" s="27"/>
      <c r="E34508" s="27"/>
      <c r="F34508" s="27"/>
      <c r="G34508" s="1"/>
      <c r="H34508" s="1"/>
      <c r="I34508" s="1"/>
    </row>
    <row r="34509" spans="2:9">
      <c r="B34509" s="1"/>
      <c r="C34509" s="29"/>
      <c r="D34509" s="27"/>
      <c r="E34509" s="27"/>
      <c r="F34509" s="27"/>
      <c r="G34509" s="1"/>
      <c r="H34509" s="1"/>
      <c r="I34509" s="1"/>
    </row>
    <row r="34510" spans="2:9">
      <c r="B34510" s="1"/>
      <c r="C34510" s="29"/>
      <c r="D34510" s="27"/>
      <c r="E34510" s="27"/>
      <c r="F34510" s="27"/>
      <c r="G34510" s="1"/>
      <c r="H34510" s="1"/>
      <c r="I34510" s="1"/>
    </row>
    <row r="34511" spans="2:9">
      <c r="B34511" s="1"/>
      <c r="C34511" s="29"/>
      <c r="D34511" s="27"/>
      <c r="E34511" s="27"/>
      <c r="F34511" s="27"/>
      <c r="G34511" s="1"/>
      <c r="H34511" s="1"/>
      <c r="I34511" s="1"/>
    </row>
    <row r="34512" spans="2:9">
      <c r="B34512" s="1"/>
      <c r="C34512" s="29"/>
      <c r="D34512" s="27"/>
      <c r="E34512" s="27"/>
      <c r="F34512" s="27"/>
      <c r="G34512" s="1"/>
      <c r="H34512" s="1"/>
      <c r="I34512" s="1"/>
    </row>
    <row r="34513" spans="2:9">
      <c r="B34513" s="1"/>
      <c r="C34513" s="29"/>
      <c r="D34513" s="27"/>
      <c r="E34513" s="27"/>
      <c r="F34513" s="27"/>
      <c r="G34513" s="1"/>
      <c r="H34513" s="1"/>
      <c r="I34513" s="1"/>
    </row>
    <row r="34514" spans="2:9">
      <c r="B34514" s="1"/>
      <c r="C34514" s="29"/>
      <c r="D34514" s="27"/>
      <c r="E34514" s="27"/>
      <c r="F34514" s="27"/>
      <c r="G34514" s="1"/>
      <c r="H34514" s="1"/>
      <c r="I34514" s="1"/>
    </row>
    <row r="34515" spans="2:9">
      <c r="B34515" s="1"/>
      <c r="C34515" s="29"/>
      <c r="D34515" s="27"/>
      <c r="E34515" s="27"/>
      <c r="F34515" s="27"/>
      <c r="G34515" s="1"/>
      <c r="H34515" s="1"/>
      <c r="I34515" s="1"/>
    </row>
    <row r="34516" spans="2:9">
      <c r="B34516" s="1"/>
      <c r="C34516" s="29"/>
      <c r="D34516" s="27"/>
      <c r="E34516" s="27"/>
      <c r="F34516" s="27"/>
      <c r="G34516" s="1"/>
      <c r="H34516" s="1"/>
      <c r="I34516" s="1"/>
    </row>
    <row r="34517" spans="2:9">
      <c r="B34517" s="1"/>
      <c r="C34517" s="29"/>
      <c r="D34517" s="27"/>
      <c r="E34517" s="27"/>
      <c r="F34517" s="27"/>
      <c r="G34517" s="1"/>
      <c r="H34517" s="1"/>
      <c r="I34517" s="1"/>
    </row>
    <row r="34518" spans="2:9">
      <c r="B34518" s="1"/>
      <c r="C34518" s="29"/>
      <c r="D34518" s="27"/>
      <c r="E34518" s="27"/>
      <c r="F34518" s="27"/>
      <c r="G34518" s="1"/>
      <c r="H34518" s="1"/>
      <c r="I34518" s="1"/>
    </row>
    <row r="34519" spans="2:9">
      <c r="B34519" s="1"/>
      <c r="C34519" s="29"/>
      <c r="D34519" s="27"/>
      <c r="E34519" s="27"/>
      <c r="F34519" s="27"/>
      <c r="G34519" s="1"/>
      <c r="H34519" s="1"/>
      <c r="I34519" s="1"/>
    </row>
    <row r="34520" spans="2:9">
      <c r="B34520" s="1"/>
      <c r="C34520" s="29"/>
      <c r="D34520" s="27"/>
      <c r="E34520" s="27"/>
      <c r="F34520" s="27"/>
      <c r="G34520" s="1"/>
      <c r="H34520" s="1"/>
      <c r="I34520" s="1"/>
    </row>
    <row r="34521" spans="2:9">
      <c r="B34521" s="1"/>
      <c r="C34521" s="29"/>
      <c r="D34521" s="27"/>
      <c r="E34521" s="27"/>
      <c r="F34521" s="27"/>
      <c r="G34521" s="1"/>
      <c r="H34521" s="1"/>
      <c r="I34521" s="1"/>
    </row>
    <row r="34522" spans="2:9">
      <c r="B34522" s="1"/>
      <c r="C34522" s="29"/>
      <c r="D34522" s="27"/>
      <c r="E34522" s="27"/>
      <c r="F34522" s="27"/>
      <c r="G34522" s="1"/>
      <c r="H34522" s="1"/>
      <c r="I34522" s="1"/>
    </row>
    <row r="34523" spans="2:9">
      <c r="B34523" s="1"/>
      <c r="C34523" s="29"/>
      <c r="D34523" s="27"/>
      <c r="E34523" s="27"/>
      <c r="F34523" s="27"/>
      <c r="G34523" s="1"/>
      <c r="H34523" s="1"/>
      <c r="I34523" s="1"/>
    </row>
    <row r="34524" spans="2:9">
      <c r="B34524" s="1"/>
      <c r="C34524" s="29"/>
      <c r="D34524" s="27"/>
      <c r="E34524" s="27"/>
      <c r="F34524" s="27"/>
      <c r="G34524" s="1"/>
      <c r="H34524" s="1"/>
      <c r="I34524" s="1"/>
    </row>
    <row r="34525" spans="2:9">
      <c r="B34525" s="1"/>
      <c r="C34525" s="29"/>
      <c r="D34525" s="27"/>
      <c r="E34525" s="27"/>
      <c r="F34525" s="27"/>
      <c r="G34525" s="1"/>
      <c r="H34525" s="1"/>
      <c r="I34525" s="1"/>
    </row>
    <row r="34526" spans="2:9">
      <c r="B34526" s="1"/>
      <c r="C34526" s="29"/>
      <c r="D34526" s="27"/>
      <c r="E34526" s="27"/>
      <c r="F34526" s="27"/>
      <c r="G34526" s="1"/>
      <c r="H34526" s="1"/>
      <c r="I34526" s="1"/>
    </row>
    <row r="34527" spans="2:9">
      <c r="B34527" s="1"/>
      <c r="C34527" s="29"/>
      <c r="D34527" s="27"/>
      <c r="E34527" s="27"/>
      <c r="F34527" s="27"/>
      <c r="G34527" s="1"/>
      <c r="H34527" s="1"/>
      <c r="I34527" s="1"/>
    </row>
    <row r="34528" spans="2:9">
      <c r="B34528" s="1"/>
      <c r="C34528" s="29"/>
      <c r="D34528" s="27"/>
      <c r="E34528" s="27"/>
      <c r="F34528" s="27"/>
      <c r="G34528" s="1"/>
      <c r="H34528" s="1"/>
      <c r="I34528" s="1"/>
    </row>
    <row r="34529" spans="2:9">
      <c r="B34529" s="1"/>
      <c r="C34529" s="29"/>
      <c r="D34529" s="27"/>
      <c r="E34529" s="27"/>
      <c r="F34529" s="27"/>
      <c r="G34529" s="1"/>
      <c r="H34529" s="1"/>
      <c r="I34529" s="1"/>
    </row>
    <row r="34530" spans="2:9">
      <c r="B34530" s="1"/>
      <c r="C34530" s="29"/>
      <c r="D34530" s="27"/>
      <c r="E34530" s="27"/>
      <c r="F34530" s="27"/>
      <c r="G34530" s="1"/>
      <c r="H34530" s="1"/>
      <c r="I34530" s="1"/>
    </row>
    <row r="34531" spans="2:9">
      <c r="B34531" s="1"/>
      <c r="C34531" s="29"/>
      <c r="D34531" s="27"/>
      <c r="E34531" s="27"/>
      <c r="F34531" s="27"/>
      <c r="G34531" s="1"/>
      <c r="H34531" s="1"/>
      <c r="I34531" s="1"/>
    </row>
    <row r="34532" spans="2:9">
      <c r="B34532" s="1"/>
      <c r="C34532" s="29"/>
      <c r="D34532" s="27"/>
      <c r="E34532" s="27"/>
      <c r="F34532" s="27"/>
      <c r="G34532" s="1"/>
      <c r="H34532" s="1"/>
      <c r="I34532" s="1"/>
    </row>
    <row r="34533" spans="2:9">
      <c r="B34533" s="1"/>
      <c r="C34533" s="29"/>
      <c r="D34533" s="27"/>
      <c r="E34533" s="27"/>
      <c r="F34533" s="27"/>
      <c r="G34533" s="1"/>
      <c r="H34533" s="1"/>
      <c r="I34533" s="1"/>
    </row>
    <row r="34534" spans="2:9">
      <c r="B34534" s="1"/>
      <c r="C34534" s="29"/>
      <c r="D34534" s="27"/>
      <c r="E34534" s="27"/>
      <c r="F34534" s="27"/>
      <c r="G34534" s="1"/>
      <c r="H34534" s="1"/>
      <c r="I34534" s="1"/>
    </row>
    <row r="34535" spans="2:9">
      <c r="B34535" s="1"/>
      <c r="C34535" s="29"/>
      <c r="D34535" s="27"/>
      <c r="E34535" s="27"/>
      <c r="F34535" s="27"/>
      <c r="G34535" s="1"/>
      <c r="H34535" s="1"/>
      <c r="I34535" s="1"/>
    </row>
    <row r="34536" spans="2:9">
      <c r="B34536" s="1"/>
      <c r="C34536" s="29"/>
      <c r="D34536" s="27"/>
      <c r="E34536" s="27"/>
      <c r="F34536" s="27"/>
      <c r="G34536" s="1"/>
      <c r="H34536" s="1"/>
      <c r="I34536" s="1"/>
    </row>
    <row r="34537" spans="2:9">
      <c r="B34537" s="1"/>
      <c r="C34537" s="29"/>
      <c r="D34537" s="27"/>
      <c r="E34537" s="27"/>
      <c r="F34537" s="27"/>
      <c r="G34537" s="1"/>
      <c r="H34537" s="1"/>
      <c r="I34537" s="1"/>
    </row>
    <row r="34538" spans="2:9">
      <c r="B34538" s="1"/>
      <c r="C34538" s="29"/>
      <c r="D34538" s="27"/>
      <c r="E34538" s="27"/>
      <c r="F34538" s="27"/>
      <c r="G34538" s="1"/>
      <c r="H34538" s="1"/>
      <c r="I34538" s="1"/>
    </row>
    <row r="34539" spans="2:9">
      <c r="B34539" s="1"/>
      <c r="C34539" s="29"/>
      <c r="D34539" s="27"/>
      <c r="E34539" s="27"/>
      <c r="F34539" s="27"/>
      <c r="G34539" s="1"/>
      <c r="H34539" s="1"/>
      <c r="I34539" s="1"/>
    </row>
    <row r="34540" spans="2:9">
      <c r="B34540" s="1"/>
      <c r="C34540" s="29"/>
      <c r="D34540" s="27"/>
      <c r="E34540" s="27"/>
      <c r="F34540" s="27"/>
      <c r="G34540" s="1"/>
      <c r="H34540" s="1"/>
      <c r="I34540" s="1"/>
    </row>
    <row r="34541" spans="2:9">
      <c r="B34541" s="1"/>
      <c r="C34541" s="29"/>
      <c r="D34541" s="27"/>
      <c r="E34541" s="27"/>
      <c r="F34541" s="27"/>
      <c r="G34541" s="1"/>
      <c r="H34541" s="1"/>
      <c r="I34541" s="1"/>
    </row>
    <row r="34542" spans="2:9">
      <c r="B34542" s="1"/>
      <c r="C34542" s="29"/>
      <c r="D34542" s="27"/>
      <c r="E34542" s="27"/>
      <c r="F34542" s="27"/>
      <c r="G34542" s="1"/>
      <c r="H34542" s="1"/>
      <c r="I34542" s="1"/>
    </row>
    <row r="34543" spans="2:9">
      <c r="B34543" s="1"/>
      <c r="C34543" s="29"/>
      <c r="D34543" s="27"/>
      <c r="E34543" s="27"/>
      <c r="F34543" s="27"/>
      <c r="G34543" s="1"/>
      <c r="H34543" s="1"/>
      <c r="I34543" s="1"/>
    </row>
    <row r="34544" spans="2:9">
      <c r="B34544" s="1"/>
      <c r="C34544" s="29"/>
      <c r="D34544" s="27"/>
      <c r="E34544" s="27"/>
      <c r="F34544" s="27"/>
      <c r="G34544" s="1"/>
      <c r="H34544" s="1"/>
      <c r="I34544" s="1"/>
    </row>
    <row r="34545" spans="2:9">
      <c r="B34545" s="1"/>
      <c r="C34545" s="29"/>
      <c r="D34545" s="27"/>
      <c r="E34545" s="27"/>
      <c r="F34545" s="27"/>
      <c r="G34545" s="1"/>
      <c r="H34545" s="1"/>
      <c r="I34545" s="1"/>
    </row>
    <row r="34546" spans="2:9">
      <c r="B34546" s="1"/>
      <c r="C34546" s="29"/>
      <c r="D34546" s="27"/>
      <c r="E34546" s="27"/>
      <c r="F34546" s="27"/>
      <c r="G34546" s="1"/>
      <c r="H34546" s="1"/>
      <c r="I34546" s="1"/>
    </row>
    <row r="34547" spans="2:9">
      <c r="B34547" s="1"/>
      <c r="C34547" s="29"/>
      <c r="D34547" s="27"/>
      <c r="E34547" s="27"/>
      <c r="F34547" s="27"/>
      <c r="G34547" s="1"/>
      <c r="H34547" s="1"/>
      <c r="I34547" s="1"/>
    </row>
    <row r="34548" spans="2:9">
      <c r="B34548" s="1"/>
      <c r="C34548" s="29"/>
      <c r="D34548" s="27"/>
      <c r="E34548" s="27"/>
      <c r="F34548" s="27"/>
      <c r="G34548" s="1"/>
      <c r="H34548" s="1"/>
      <c r="I34548" s="1"/>
    </row>
    <row r="34549" spans="2:9">
      <c r="B34549" s="1"/>
      <c r="C34549" s="29"/>
      <c r="D34549" s="27"/>
      <c r="E34549" s="27"/>
      <c r="F34549" s="27"/>
      <c r="G34549" s="1"/>
      <c r="H34549" s="1"/>
      <c r="I34549" s="1"/>
    </row>
    <row r="34550" spans="2:9">
      <c r="B34550" s="1"/>
      <c r="C34550" s="29"/>
      <c r="D34550" s="27"/>
      <c r="E34550" s="27"/>
      <c r="F34550" s="27"/>
      <c r="G34550" s="1"/>
      <c r="H34550" s="1"/>
      <c r="I34550" s="1"/>
    </row>
    <row r="34551" spans="2:9">
      <c r="B34551" s="1"/>
      <c r="C34551" s="29"/>
      <c r="D34551" s="27"/>
      <c r="E34551" s="27"/>
      <c r="F34551" s="27"/>
      <c r="G34551" s="1"/>
      <c r="H34551" s="1"/>
      <c r="I34551" s="1"/>
    </row>
    <row r="34552" spans="2:9">
      <c r="B34552" s="1"/>
      <c r="C34552" s="29"/>
      <c r="D34552" s="27"/>
      <c r="E34552" s="27"/>
      <c r="F34552" s="27"/>
      <c r="G34552" s="1"/>
      <c r="H34552" s="1"/>
      <c r="I34552" s="1"/>
    </row>
    <row r="34553" spans="2:9">
      <c r="B34553" s="1"/>
      <c r="C34553" s="29"/>
      <c r="D34553" s="27"/>
      <c r="E34553" s="27"/>
      <c r="F34553" s="27"/>
      <c r="G34553" s="1"/>
      <c r="H34553" s="1"/>
      <c r="I34553" s="1"/>
    </row>
    <row r="34554" spans="2:9">
      <c r="B34554" s="1"/>
      <c r="C34554" s="29"/>
      <c r="D34554" s="27"/>
      <c r="E34554" s="27"/>
      <c r="F34554" s="27"/>
      <c r="G34554" s="1"/>
      <c r="H34554" s="1"/>
      <c r="I34554" s="1"/>
    </row>
    <row r="34555" spans="2:9">
      <c r="B34555" s="1"/>
      <c r="C34555" s="29"/>
      <c r="D34555" s="27"/>
      <c r="E34555" s="27"/>
      <c r="F34555" s="27"/>
      <c r="G34555" s="1"/>
      <c r="H34555" s="1"/>
      <c r="I34555" s="1"/>
    </row>
    <row r="34556" spans="2:9">
      <c r="B34556" s="1"/>
      <c r="C34556" s="29"/>
      <c r="D34556" s="27"/>
      <c r="E34556" s="27"/>
      <c r="F34556" s="27"/>
      <c r="G34556" s="1"/>
      <c r="H34556" s="1"/>
      <c r="I34556" s="1"/>
    </row>
    <row r="34557" spans="2:9">
      <c r="B34557" s="1"/>
      <c r="C34557" s="29"/>
      <c r="D34557" s="27"/>
      <c r="E34557" s="27"/>
      <c r="F34557" s="27"/>
      <c r="G34557" s="1"/>
      <c r="H34557" s="1"/>
      <c r="I34557" s="1"/>
    </row>
    <row r="34558" spans="2:9">
      <c r="B34558" s="1"/>
      <c r="C34558" s="29"/>
      <c r="D34558" s="27"/>
      <c r="E34558" s="27"/>
      <c r="F34558" s="27"/>
      <c r="G34558" s="1"/>
      <c r="H34558" s="1"/>
      <c r="I34558" s="1"/>
    </row>
    <row r="34559" spans="2:9">
      <c r="B34559" s="1"/>
      <c r="C34559" s="29"/>
      <c r="D34559" s="27"/>
      <c r="E34559" s="27"/>
      <c r="F34559" s="27"/>
      <c r="G34559" s="1"/>
      <c r="H34559" s="1"/>
      <c r="I34559" s="1"/>
    </row>
    <row r="34560" spans="2:9">
      <c r="B34560" s="1"/>
      <c r="C34560" s="29"/>
      <c r="D34560" s="27"/>
      <c r="E34560" s="27"/>
      <c r="F34560" s="27"/>
      <c r="G34560" s="1"/>
      <c r="H34560" s="1"/>
      <c r="I34560" s="1"/>
    </row>
    <row r="34561" spans="2:9">
      <c r="B34561" s="1"/>
      <c r="C34561" s="29"/>
      <c r="D34561" s="27"/>
      <c r="E34561" s="27"/>
      <c r="F34561" s="27"/>
      <c r="G34561" s="1"/>
      <c r="H34561" s="1"/>
      <c r="I34561" s="1"/>
    </row>
    <row r="34562" spans="2:9">
      <c r="B34562" s="1"/>
      <c r="C34562" s="29"/>
      <c r="D34562" s="27"/>
      <c r="E34562" s="27"/>
      <c r="F34562" s="27"/>
      <c r="G34562" s="1"/>
      <c r="H34562" s="1"/>
      <c r="I34562" s="1"/>
    </row>
    <row r="34563" spans="2:9">
      <c r="B34563" s="1"/>
      <c r="C34563" s="29"/>
      <c r="D34563" s="27"/>
      <c r="E34563" s="27"/>
      <c r="F34563" s="27"/>
      <c r="G34563" s="1"/>
      <c r="H34563" s="1"/>
      <c r="I34563" s="1"/>
    </row>
    <row r="34564" spans="2:9">
      <c r="B34564" s="1"/>
      <c r="C34564" s="29"/>
      <c r="D34564" s="27"/>
      <c r="E34564" s="27"/>
      <c r="F34564" s="27"/>
      <c r="G34564" s="1"/>
      <c r="H34564" s="1"/>
      <c r="I34564" s="1"/>
    </row>
    <row r="34565" spans="2:9">
      <c r="B34565" s="1"/>
      <c r="C34565" s="29"/>
      <c r="D34565" s="27"/>
      <c r="E34565" s="27"/>
      <c r="F34565" s="27"/>
      <c r="G34565" s="1"/>
      <c r="H34565" s="1"/>
      <c r="I34565" s="1"/>
    </row>
    <row r="34566" spans="2:9">
      <c r="B34566" s="1"/>
      <c r="C34566" s="29"/>
      <c r="D34566" s="27"/>
      <c r="E34566" s="27"/>
      <c r="F34566" s="27"/>
      <c r="G34566" s="1"/>
      <c r="H34566" s="1"/>
      <c r="I34566" s="1"/>
    </row>
    <row r="34567" spans="2:9">
      <c r="B34567" s="1"/>
      <c r="C34567" s="29"/>
      <c r="D34567" s="27"/>
      <c r="E34567" s="27"/>
      <c r="F34567" s="27"/>
      <c r="G34567" s="1"/>
      <c r="H34567" s="1"/>
      <c r="I34567" s="1"/>
    </row>
    <row r="34568" spans="2:9">
      <c r="B34568" s="1"/>
      <c r="C34568" s="29"/>
      <c r="D34568" s="27"/>
      <c r="E34568" s="27"/>
      <c r="F34568" s="27"/>
      <c r="G34568" s="1"/>
      <c r="H34568" s="1"/>
      <c r="I34568" s="1"/>
    </row>
    <row r="34569" spans="2:9">
      <c r="B34569" s="1"/>
      <c r="C34569" s="29"/>
      <c r="D34569" s="27"/>
      <c r="E34569" s="27"/>
      <c r="F34569" s="27"/>
      <c r="G34569" s="1"/>
      <c r="H34569" s="1"/>
      <c r="I34569" s="1"/>
    </row>
    <row r="34570" spans="2:9">
      <c r="B34570" s="1"/>
      <c r="C34570" s="29"/>
      <c r="D34570" s="27"/>
      <c r="E34570" s="27"/>
      <c r="F34570" s="27"/>
      <c r="G34570" s="1"/>
      <c r="H34570" s="1"/>
      <c r="I34570" s="1"/>
    </row>
    <row r="34571" spans="2:9">
      <c r="B34571" s="1"/>
      <c r="C34571" s="29"/>
      <c r="D34571" s="27"/>
      <c r="E34571" s="27"/>
      <c r="F34571" s="27"/>
      <c r="G34571" s="1"/>
      <c r="H34571" s="1"/>
      <c r="I34571" s="1"/>
    </row>
    <row r="34572" spans="2:9">
      <c r="B34572" s="1"/>
      <c r="C34572" s="29"/>
      <c r="D34572" s="27"/>
      <c r="E34572" s="27"/>
      <c r="F34572" s="27"/>
      <c r="G34572" s="1"/>
      <c r="H34572" s="1"/>
      <c r="I34572" s="1"/>
    </row>
    <row r="34573" spans="2:9">
      <c r="B34573" s="1"/>
      <c r="C34573" s="29"/>
      <c r="D34573" s="27"/>
      <c r="E34573" s="27"/>
      <c r="F34573" s="27"/>
      <c r="G34573" s="1"/>
      <c r="H34573" s="1"/>
      <c r="I34573" s="1"/>
    </row>
    <row r="34574" spans="2:9">
      <c r="B34574" s="1"/>
      <c r="C34574" s="29"/>
      <c r="D34574" s="27"/>
      <c r="E34574" s="27"/>
      <c r="F34574" s="27"/>
      <c r="G34574" s="1"/>
      <c r="H34574" s="1"/>
      <c r="I34574" s="1"/>
    </row>
    <row r="34575" spans="2:9">
      <c r="B34575" s="1"/>
      <c r="C34575" s="29"/>
      <c r="D34575" s="27"/>
      <c r="E34575" s="27"/>
      <c r="F34575" s="27"/>
      <c r="G34575" s="1"/>
      <c r="H34575" s="1"/>
      <c r="I34575" s="1"/>
    </row>
    <row r="34576" spans="2:9">
      <c r="B34576" s="1"/>
      <c r="C34576" s="29"/>
      <c r="D34576" s="27"/>
      <c r="E34576" s="27"/>
      <c r="F34576" s="27"/>
      <c r="G34576" s="1"/>
      <c r="H34576" s="1"/>
      <c r="I34576" s="1"/>
    </row>
    <row r="34577" spans="2:9">
      <c r="B34577" s="1"/>
      <c r="C34577" s="29"/>
      <c r="D34577" s="27"/>
      <c r="E34577" s="27"/>
      <c r="F34577" s="27"/>
      <c r="G34577" s="1"/>
      <c r="H34577" s="1"/>
      <c r="I34577" s="1"/>
    </row>
    <row r="34578" spans="2:9">
      <c r="B34578" s="1"/>
      <c r="C34578" s="29"/>
      <c r="D34578" s="27"/>
      <c r="E34578" s="27"/>
      <c r="F34578" s="27"/>
      <c r="G34578" s="1"/>
      <c r="H34578" s="1"/>
      <c r="I34578" s="1"/>
    </row>
    <row r="34579" spans="2:9">
      <c r="B34579" s="1"/>
      <c r="C34579" s="29"/>
      <c r="D34579" s="27"/>
      <c r="E34579" s="27"/>
      <c r="F34579" s="27"/>
      <c r="G34579" s="1"/>
      <c r="H34579" s="1"/>
      <c r="I34579" s="1"/>
    </row>
    <row r="34580" spans="2:9">
      <c r="B34580" s="1"/>
      <c r="C34580" s="29"/>
      <c r="D34580" s="27"/>
      <c r="E34580" s="27"/>
      <c r="F34580" s="27"/>
      <c r="G34580" s="1"/>
      <c r="H34580" s="1"/>
      <c r="I34580" s="1"/>
    </row>
    <row r="34581" spans="2:9">
      <c r="B34581" s="1"/>
      <c r="C34581" s="29"/>
      <c r="D34581" s="27"/>
      <c r="E34581" s="27"/>
      <c r="F34581" s="27"/>
      <c r="G34581" s="1"/>
      <c r="H34581" s="1"/>
      <c r="I34581" s="1"/>
    </row>
    <row r="34582" spans="2:9">
      <c r="B34582" s="1"/>
      <c r="C34582" s="29"/>
      <c r="D34582" s="27"/>
      <c r="E34582" s="27"/>
      <c r="F34582" s="27"/>
      <c r="G34582" s="1"/>
      <c r="H34582" s="1"/>
      <c r="I34582" s="1"/>
    </row>
    <row r="34583" spans="2:9">
      <c r="B34583" s="1"/>
      <c r="C34583" s="29"/>
      <c r="D34583" s="27"/>
      <c r="E34583" s="27"/>
      <c r="F34583" s="27"/>
      <c r="G34583" s="1"/>
      <c r="H34583" s="1"/>
      <c r="I34583" s="1"/>
    </row>
    <row r="34584" spans="2:9">
      <c r="B34584" s="1"/>
      <c r="C34584" s="29"/>
      <c r="D34584" s="27"/>
      <c r="E34584" s="27"/>
      <c r="F34584" s="27"/>
      <c r="G34584" s="1"/>
      <c r="H34584" s="1"/>
      <c r="I34584" s="1"/>
    </row>
    <row r="34585" spans="2:9">
      <c r="B34585" s="1"/>
      <c r="C34585" s="29"/>
      <c r="D34585" s="27"/>
      <c r="E34585" s="27"/>
      <c r="F34585" s="27"/>
      <c r="G34585" s="1"/>
      <c r="H34585" s="1"/>
      <c r="I34585" s="1"/>
    </row>
    <row r="34586" spans="2:9">
      <c r="B34586" s="1"/>
      <c r="C34586" s="29"/>
      <c r="D34586" s="27"/>
      <c r="E34586" s="27"/>
      <c r="F34586" s="27"/>
      <c r="G34586" s="1"/>
      <c r="H34586" s="1"/>
      <c r="I34586" s="1"/>
    </row>
    <row r="34587" spans="2:9">
      <c r="B34587" s="1"/>
      <c r="C34587" s="29"/>
      <c r="D34587" s="27"/>
      <c r="E34587" s="27"/>
      <c r="F34587" s="27"/>
      <c r="G34587" s="1"/>
      <c r="H34587" s="1"/>
      <c r="I34587" s="1"/>
    </row>
    <row r="34588" spans="2:9">
      <c r="B34588" s="1"/>
      <c r="C34588" s="29"/>
      <c r="D34588" s="27"/>
      <c r="E34588" s="27"/>
      <c r="F34588" s="27"/>
      <c r="G34588" s="1"/>
      <c r="H34588" s="1"/>
      <c r="I34588" s="1"/>
    </row>
    <row r="34589" spans="2:9">
      <c r="B34589" s="1"/>
      <c r="C34589" s="29"/>
      <c r="D34589" s="27"/>
      <c r="E34589" s="27"/>
      <c r="F34589" s="27"/>
      <c r="G34589" s="1"/>
      <c r="H34589" s="1"/>
      <c r="I34589" s="1"/>
    </row>
    <row r="34590" spans="2:9">
      <c r="B34590" s="1"/>
      <c r="C34590" s="29"/>
      <c r="D34590" s="27"/>
      <c r="E34590" s="27"/>
      <c r="F34590" s="27"/>
      <c r="G34590" s="1"/>
      <c r="H34590" s="1"/>
      <c r="I34590" s="1"/>
    </row>
    <row r="34591" spans="2:9">
      <c r="B34591" s="1"/>
      <c r="C34591" s="29"/>
      <c r="D34591" s="27"/>
      <c r="E34591" s="27"/>
      <c r="F34591" s="27"/>
      <c r="G34591" s="1"/>
      <c r="H34591" s="1"/>
      <c r="I34591" s="1"/>
    </row>
    <row r="34592" spans="2:9">
      <c r="B34592" s="1"/>
      <c r="C34592" s="29"/>
      <c r="D34592" s="27"/>
      <c r="E34592" s="27"/>
      <c r="F34592" s="27"/>
      <c r="G34592" s="1"/>
      <c r="H34592" s="1"/>
      <c r="I34592" s="1"/>
    </row>
    <row r="34593" spans="2:9">
      <c r="B34593" s="1"/>
      <c r="C34593" s="29"/>
      <c r="D34593" s="27"/>
      <c r="E34593" s="27"/>
      <c r="F34593" s="27"/>
      <c r="G34593" s="1"/>
      <c r="H34593" s="1"/>
      <c r="I34593" s="1"/>
    </row>
    <row r="34594" spans="2:9">
      <c r="B34594" s="1"/>
      <c r="C34594" s="29"/>
      <c r="D34594" s="27"/>
      <c r="E34594" s="27"/>
      <c r="F34594" s="27"/>
      <c r="G34594" s="1"/>
      <c r="H34594" s="1"/>
      <c r="I34594" s="1"/>
    </row>
    <row r="34595" spans="2:9">
      <c r="B34595" s="1"/>
      <c r="C34595" s="29"/>
      <c r="D34595" s="27"/>
      <c r="E34595" s="27"/>
      <c r="F34595" s="27"/>
      <c r="G34595" s="1"/>
      <c r="H34595" s="1"/>
      <c r="I34595" s="1"/>
    </row>
    <row r="34596" spans="2:9">
      <c r="B34596" s="1"/>
      <c r="C34596" s="29"/>
      <c r="D34596" s="27"/>
      <c r="E34596" s="27"/>
      <c r="F34596" s="27"/>
      <c r="G34596" s="1"/>
      <c r="H34596" s="1"/>
      <c r="I34596" s="1"/>
    </row>
    <row r="34597" spans="2:9">
      <c r="B34597" s="1"/>
      <c r="C34597" s="29"/>
      <c r="D34597" s="27"/>
      <c r="E34597" s="27"/>
      <c r="F34597" s="27"/>
      <c r="G34597" s="1"/>
      <c r="H34597" s="1"/>
      <c r="I34597" s="1"/>
    </row>
    <row r="34598" spans="2:9">
      <c r="B34598" s="1"/>
      <c r="C34598" s="29"/>
      <c r="D34598" s="27"/>
      <c r="E34598" s="27"/>
      <c r="F34598" s="27"/>
      <c r="G34598" s="1"/>
      <c r="H34598" s="1"/>
      <c r="I34598" s="1"/>
    </row>
    <row r="34599" spans="2:9">
      <c r="B34599" s="1"/>
      <c r="C34599" s="29"/>
      <c r="D34599" s="27"/>
      <c r="E34599" s="27"/>
      <c r="F34599" s="27"/>
      <c r="G34599" s="1"/>
      <c r="H34599" s="1"/>
      <c r="I34599" s="1"/>
    </row>
    <row r="34600" spans="2:9">
      <c r="B34600" s="1"/>
      <c r="C34600" s="29"/>
      <c r="D34600" s="27"/>
      <c r="E34600" s="27"/>
      <c r="F34600" s="27"/>
      <c r="G34600" s="1"/>
      <c r="H34600" s="1"/>
      <c r="I34600" s="1"/>
    </row>
    <row r="34601" spans="2:9">
      <c r="B34601" s="1"/>
      <c r="C34601" s="29"/>
      <c r="D34601" s="27"/>
      <c r="E34601" s="27"/>
      <c r="F34601" s="27"/>
      <c r="G34601" s="1"/>
      <c r="H34601" s="1"/>
      <c r="I34601" s="1"/>
    </row>
    <row r="34602" spans="2:9">
      <c r="B34602" s="1"/>
      <c r="C34602" s="29"/>
      <c r="D34602" s="27"/>
      <c r="E34602" s="27"/>
      <c r="F34602" s="27"/>
      <c r="G34602" s="1"/>
      <c r="H34602" s="1"/>
      <c r="I34602" s="1"/>
    </row>
    <row r="34603" spans="2:9">
      <c r="B34603" s="1"/>
      <c r="C34603" s="29"/>
      <c r="D34603" s="27"/>
      <c r="E34603" s="27"/>
      <c r="F34603" s="27"/>
      <c r="G34603" s="1"/>
      <c r="H34603" s="1"/>
      <c r="I34603" s="1"/>
    </row>
    <row r="34604" spans="2:9">
      <c r="B34604" s="1"/>
      <c r="C34604" s="29"/>
      <c r="D34604" s="27"/>
      <c r="E34604" s="27"/>
      <c r="F34604" s="27"/>
      <c r="G34604" s="1"/>
      <c r="H34604" s="1"/>
      <c r="I34604" s="1"/>
    </row>
    <row r="34605" spans="2:9">
      <c r="B34605" s="1"/>
      <c r="C34605" s="29"/>
      <c r="D34605" s="27"/>
      <c r="E34605" s="27"/>
      <c r="F34605" s="27"/>
      <c r="G34605" s="1"/>
      <c r="H34605" s="1"/>
      <c r="I34605" s="1"/>
    </row>
    <row r="34606" spans="2:9">
      <c r="B34606" s="1"/>
      <c r="C34606" s="29"/>
      <c r="D34606" s="27"/>
      <c r="E34606" s="27"/>
      <c r="F34606" s="27"/>
      <c r="G34606" s="1"/>
      <c r="H34606" s="1"/>
      <c r="I34606" s="1"/>
    </row>
    <row r="34607" spans="2:9">
      <c r="B34607" s="1"/>
      <c r="C34607" s="29"/>
      <c r="D34607" s="27"/>
      <c r="E34607" s="27"/>
      <c r="F34607" s="27"/>
      <c r="G34607" s="1"/>
      <c r="H34607" s="1"/>
      <c r="I34607" s="1"/>
    </row>
    <row r="34608" spans="2:9">
      <c r="B34608" s="1"/>
      <c r="C34608" s="29"/>
      <c r="D34608" s="27"/>
      <c r="E34608" s="27"/>
      <c r="F34608" s="27"/>
      <c r="G34608" s="1"/>
      <c r="H34608" s="1"/>
      <c r="I34608" s="1"/>
    </row>
    <row r="34609" spans="2:9">
      <c r="B34609" s="1"/>
      <c r="C34609" s="29"/>
      <c r="D34609" s="27"/>
      <c r="E34609" s="27"/>
      <c r="F34609" s="27"/>
      <c r="G34609" s="1"/>
      <c r="H34609" s="1"/>
      <c r="I34609" s="1"/>
    </row>
    <row r="34610" spans="2:9">
      <c r="B34610" s="1"/>
      <c r="C34610" s="29"/>
      <c r="D34610" s="27"/>
      <c r="E34610" s="27"/>
      <c r="F34610" s="27"/>
      <c r="G34610" s="1"/>
      <c r="H34610" s="1"/>
      <c r="I34610" s="1"/>
    </row>
    <row r="34611" spans="2:9">
      <c r="B34611" s="1"/>
      <c r="C34611" s="29"/>
      <c r="D34611" s="27"/>
      <c r="E34611" s="27"/>
      <c r="F34611" s="27"/>
      <c r="G34611" s="1"/>
      <c r="H34611" s="1"/>
      <c r="I34611" s="1"/>
    </row>
    <row r="34612" spans="2:9">
      <c r="B34612" s="1"/>
      <c r="C34612" s="29"/>
      <c r="D34612" s="27"/>
      <c r="E34612" s="27"/>
      <c r="F34612" s="27"/>
      <c r="G34612" s="1"/>
      <c r="H34612" s="1"/>
      <c r="I34612" s="1"/>
    </row>
    <row r="34613" spans="2:9">
      <c r="B34613" s="1"/>
      <c r="C34613" s="29"/>
      <c r="D34613" s="27"/>
      <c r="E34613" s="27"/>
      <c r="F34613" s="27"/>
      <c r="G34613" s="1"/>
      <c r="H34613" s="1"/>
      <c r="I34613" s="1"/>
    </row>
    <row r="34614" spans="2:9">
      <c r="B34614" s="1"/>
      <c r="C34614" s="29"/>
      <c r="D34614" s="27"/>
      <c r="E34614" s="27"/>
      <c r="F34614" s="27"/>
      <c r="G34614" s="1"/>
      <c r="H34614" s="1"/>
      <c r="I34614" s="1"/>
    </row>
    <row r="34615" spans="2:9">
      <c r="B34615" s="1"/>
      <c r="C34615" s="29"/>
      <c r="D34615" s="27"/>
      <c r="E34615" s="27"/>
      <c r="F34615" s="27"/>
      <c r="G34615" s="1"/>
      <c r="H34615" s="1"/>
      <c r="I34615" s="1"/>
    </row>
    <row r="34616" spans="2:9">
      <c r="B34616" s="1"/>
      <c r="C34616" s="29"/>
      <c r="D34616" s="27"/>
      <c r="E34616" s="27"/>
      <c r="F34616" s="27"/>
      <c r="G34616" s="1"/>
      <c r="H34616" s="1"/>
      <c r="I34616" s="1"/>
    </row>
    <row r="34617" spans="2:9">
      <c r="B34617" s="1"/>
      <c r="C34617" s="29"/>
      <c r="D34617" s="27"/>
      <c r="E34617" s="27"/>
      <c r="F34617" s="27"/>
      <c r="G34617" s="1"/>
      <c r="H34617" s="1"/>
      <c r="I34617" s="1"/>
    </row>
    <row r="34618" spans="2:9">
      <c r="B34618" s="1"/>
      <c r="C34618" s="29"/>
      <c r="D34618" s="27"/>
      <c r="E34618" s="27"/>
      <c r="F34618" s="27"/>
      <c r="G34618" s="1"/>
      <c r="H34618" s="1"/>
      <c r="I34618" s="1"/>
    </row>
    <row r="34619" spans="2:9">
      <c r="B34619" s="1"/>
      <c r="C34619" s="29"/>
      <c r="D34619" s="27"/>
      <c r="E34619" s="27"/>
      <c r="F34619" s="27"/>
      <c r="G34619" s="1"/>
      <c r="H34619" s="1"/>
      <c r="I34619" s="1"/>
    </row>
    <row r="34620" spans="2:9">
      <c r="B34620" s="1"/>
      <c r="C34620" s="29"/>
      <c r="D34620" s="27"/>
      <c r="E34620" s="27"/>
      <c r="F34620" s="27"/>
      <c r="G34620" s="1"/>
      <c r="H34620" s="1"/>
      <c r="I34620" s="1"/>
    </row>
    <row r="34621" spans="2:9">
      <c r="B34621" s="1"/>
      <c r="C34621" s="29"/>
      <c r="D34621" s="27"/>
      <c r="E34621" s="27"/>
      <c r="F34621" s="27"/>
      <c r="G34621" s="1"/>
      <c r="H34621" s="1"/>
      <c r="I34621" s="1"/>
    </row>
    <row r="34622" spans="2:9">
      <c r="B34622" s="1"/>
      <c r="C34622" s="29"/>
      <c r="D34622" s="27"/>
      <c r="E34622" s="27"/>
      <c r="F34622" s="27"/>
      <c r="G34622" s="1"/>
      <c r="H34622" s="1"/>
      <c r="I34622" s="1"/>
    </row>
    <row r="34623" spans="2:9">
      <c r="B34623" s="1"/>
      <c r="C34623" s="29"/>
      <c r="D34623" s="27"/>
      <c r="E34623" s="27"/>
      <c r="F34623" s="27"/>
      <c r="G34623" s="1"/>
      <c r="H34623" s="1"/>
      <c r="I34623" s="1"/>
    </row>
    <row r="34624" spans="2:9">
      <c r="B34624" s="1"/>
      <c r="C34624" s="29"/>
      <c r="D34624" s="27"/>
      <c r="E34624" s="27"/>
      <c r="F34624" s="27"/>
      <c r="G34624" s="1"/>
      <c r="H34624" s="1"/>
      <c r="I34624" s="1"/>
    </row>
    <row r="34625" spans="2:9">
      <c r="B34625" s="1"/>
      <c r="C34625" s="29"/>
      <c r="D34625" s="27"/>
      <c r="E34625" s="27"/>
      <c r="F34625" s="27"/>
      <c r="G34625" s="1"/>
      <c r="H34625" s="1"/>
      <c r="I34625" s="1"/>
    </row>
    <row r="34626" spans="2:9">
      <c r="B34626" s="1"/>
      <c r="C34626" s="29"/>
      <c r="D34626" s="27"/>
      <c r="E34626" s="27"/>
      <c r="F34626" s="27"/>
      <c r="G34626" s="1"/>
      <c r="H34626" s="1"/>
      <c r="I34626" s="1"/>
    </row>
    <row r="34627" spans="2:9">
      <c r="B34627" s="1"/>
      <c r="C34627" s="29"/>
      <c r="D34627" s="27"/>
      <c r="E34627" s="27"/>
      <c r="F34627" s="27"/>
      <c r="G34627" s="1"/>
      <c r="H34627" s="1"/>
      <c r="I34627" s="1"/>
    </row>
    <row r="34628" spans="2:9">
      <c r="B34628" s="1"/>
      <c r="C34628" s="29"/>
      <c r="D34628" s="27"/>
      <c r="E34628" s="27"/>
      <c r="F34628" s="27"/>
      <c r="G34628" s="1"/>
      <c r="H34628" s="1"/>
      <c r="I34628" s="1"/>
    </row>
    <row r="34629" spans="2:9">
      <c r="B34629" s="1"/>
      <c r="C34629" s="29"/>
      <c r="D34629" s="27"/>
      <c r="E34629" s="27"/>
      <c r="F34629" s="27"/>
      <c r="G34629" s="1"/>
      <c r="H34629" s="1"/>
      <c r="I34629" s="1"/>
    </row>
    <row r="34630" spans="2:9">
      <c r="B34630" s="1"/>
      <c r="C34630" s="29"/>
      <c r="D34630" s="27"/>
      <c r="E34630" s="27"/>
      <c r="F34630" s="27"/>
      <c r="G34630" s="1"/>
      <c r="H34630" s="1"/>
      <c r="I34630" s="1"/>
    </row>
    <row r="34631" spans="2:9">
      <c r="B34631" s="1"/>
      <c r="C34631" s="29"/>
      <c r="D34631" s="27"/>
      <c r="E34631" s="27"/>
      <c r="F34631" s="27"/>
      <c r="G34631" s="1"/>
      <c r="H34631" s="1"/>
      <c r="I34631" s="1"/>
    </row>
    <row r="34632" spans="2:9">
      <c r="B34632" s="1"/>
      <c r="C34632" s="29"/>
      <c r="D34632" s="27"/>
      <c r="E34632" s="27"/>
      <c r="F34632" s="27"/>
      <c r="G34632" s="1"/>
      <c r="H34632" s="1"/>
      <c r="I34632" s="1"/>
    </row>
    <row r="34633" spans="2:9">
      <c r="B34633" s="1"/>
      <c r="C34633" s="29"/>
      <c r="D34633" s="27"/>
      <c r="E34633" s="27"/>
      <c r="F34633" s="27"/>
      <c r="G34633" s="1"/>
      <c r="H34633" s="1"/>
      <c r="I34633" s="1"/>
    </row>
    <row r="34634" spans="2:9">
      <c r="B34634" s="1"/>
      <c r="C34634" s="29"/>
      <c r="D34634" s="27"/>
      <c r="E34634" s="27"/>
      <c r="F34634" s="27"/>
      <c r="G34634" s="1"/>
      <c r="H34634" s="1"/>
      <c r="I34634" s="1"/>
    </row>
    <row r="34635" spans="2:9">
      <c r="B34635" s="1"/>
      <c r="C34635" s="29"/>
      <c r="D34635" s="27"/>
      <c r="E34635" s="27"/>
      <c r="F34635" s="27"/>
      <c r="G34635" s="1"/>
      <c r="H34635" s="1"/>
      <c r="I34635" s="1"/>
    </row>
    <row r="34636" spans="2:9">
      <c r="B34636" s="1"/>
      <c r="C34636" s="29"/>
      <c r="D34636" s="27"/>
      <c r="E34636" s="27"/>
      <c r="F34636" s="27"/>
      <c r="G34636" s="1"/>
      <c r="H34636" s="1"/>
      <c r="I34636" s="1"/>
    </row>
    <row r="34637" spans="2:9">
      <c r="B34637" s="1"/>
      <c r="C34637" s="29"/>
      <c r="D34637" s="27"/>
      <c r="E34637" s="27"/>
      <c r="F34637" s="27"/>
      <c r="G34637" s="1"/>
      <c r="H34637" s="1"/>
      <c r="I34637" s="1"/>
    </row>
    <row r="34638" spans="2:9">
      <c r="B34638" s="1"/>
      <c r="C34638" s="29"/>
      <c r="D34638" s="27"/>
      <c r="E34638" s="27"/>
      <c r="F34638" s="27"/>
      <c r="G34638" s="1"/>
      <c r="H34638" s="1"/>
      <c r="I34638" s="1"/>
    </row>
    <row r="34639" spans="2:9">
      <c r="B34639" s="1"/>
      <c r="C34639" s="29"/>
      <c r="D34639" s="27"/>
      <c r="E34639" s="27"/>
      <c r="F34639" s="27"/>
      <c r="G34639" s="1"/>
      <c r="H34639" s="1"/>
      <c r="I34639" s="1"/>
    </row>
    <row r="34640" spans="2:9">
      <c r="B34640" s="1"/>
      <c r="C34640" s="29"/>
      <c r="D34640" s="27"/>
      <c r="E34640" s="27"/>
      <c r="F34640" s="27"/>
      <c r="G34640" s="1"/>
      <c r="H34640" s="1"/>
      <c r="I34640" s="1"/>
    </row>
    <row r="34641" spans="2:9">
      <c r="B34641" s="1"/>
      <c r="C34641" s="29"/>
      <c r="D34641" s="27"/>
      <c r="E34641" s="27"/>
      <c r="F34641" s="27"/>
      <c r="G34641" s="1"/>
      <c r="H34641" s="1"/>
      <c r="I34641" s="1"/>
    </row>
    <row r="34642" spans="2:9">
      <c r="B34642" s="1"/>
      <c r="C34642" s="29"/>
      <c r="D34642" s="27"/>
      <c r="E34642" s="27"/>
      <c r="F34642" s="27"/>
      <c r="G34642" s="1"/>
      <c r="H34642" s="1"/>
      <c r="I34642" s="1"/>
    </row>
    <row r="34643" spans="2:9">
      <c r="B34643" s="1"/>
      <c r="C34643" s="29"/>
      <c r="D34643" s="27"/>
      <c r="E34643" s="27"/>
      <c r="F34643" s="27"/>
      <c r="G34643" s="1"/>
      <c r="H34643" s="1"/>
      <c r="I34643" s="1"/>
    </row>
    <row r="34644" spans="2:9">
      <c r="B34644" s="1"/>
      <c r="C34644" s="29"/>
      <c r="D34644" s="27"/>
      <c r="E34644" s="27"/>
      <c r="F34644" s="27"/>
      <c r="G34644" s="1"/>
      <c r="H34644" s="1"/>
      <c r="I34644" s="1"/>
    </row>
    <row r="34645" spans="2:9">
      <c r="B34645" s="1"/>
      <c r="C34645" s="29"/>
      <c r="D34645" s="27"/>
      <c r="E34645" s="27"/>
      <c r="F34645" s="27"/>
      <c r="G34645" s="1"/>
      <c r="H34645" s="1"/>
      <c r="I34645" s="1"/>
    </row>
    <row r="34646" spans="2:9">
      <c r="B34646" s="1"/>
      <c r="C34646" s="29"/>
      <c r="D34646" s="27"/>
      <c r="E34646" s="27"/>
      <c r="F34646" s="27"/>
      <c r="G34646" s="1"/>
      <c r="H34646" s="1"/>
      <c r="I34646" s="1"/>
    </row>
    <row r="34647" spans="2:9">
      <c r="B34647" s="1"/>
      <c r="C34647" s="29"/>
      <c r="D34647" s="27"/>
      <c r="E34647" s="27"/>
      <c r="F34647" s="27"/>
      <c r="G34647" s="1"/>
      <c r="H34647" s="1"/>
      <c r="I34647" s="1"/>
    </row>
    <row r="34648" spans="2:9">
      <c r="B34648" s="1"/>
      <c r="C34648" s="29"/>
      <c r="D34648" s="27"/>
      <c r="E34648" s="27"/>
      <c r="F34648" s="27"/>
      <c r="G34648" s="1"/>
      <c r="H34648" s="1"/>
      <c r="I34648" s="1"/>
    </row>
    <row r="34649" spans="2:9">
      <c r="B34649" s="1"/>
      <c r="C34649" s="29"/>
      <c r="D34649" s="27"/>
      <c r="E34649" s="27"/>
      <c r="F34649" s="27"/>
      <c r="G34649" s="1"/>
      <c r="H34649" s="1"/>
      <c r="I34649" s="1"/>
    </row>
    <row r="34650" spans="2:9">
      <c r="B34650" s="1"/>
      <c r="C34650" s="29"/>
      <c r="D34650" s="27"/>
      <c r="E34650" s="27"/>
      <c r="F34650" s="27"/>
      <c r="G34650" s="1"/>
      <c r="H34650" s="1"/>
      <c r="I34650" s="1"/>
    </row>
    <row r="34651" spans="2:9">
      <c r="B34651" s="1"/>
      <c r="C34651" s="29"/>
      <c r="D34651" s="27"/>
      <c r="E34651" s="27"/>
      <c r="F34651" s="27"/>
      <c r="G34651" s="1"/>
      <c r="H34651" s="1"/>
      <c r="I34651" s="1"/>
    </row>
    <row r="34652" spans="2:9">
      <c r="B34652" s="1"/>
      <c r="C34652" s="29"/>
      <c r="D34652" s="27"/>
      <c r="E34652" s="27"/>
      <c r="F34652" s="27"/>
      <c r="G34652" s="1"/>
      <c r="H34652" s="1"/>
      <c r="I34652" s="1"/>
    </row>
    <row r="34653" spans="2:9">
      <c r="B34653" s="1"/>
      <c r="C34653" s="29"/>
      <c r="D34653" s="27"/>
      <c r="E34653" s="27"/>
      <c r="F34653" s="27"/>
      <c r="G34653" s="1"/>
      <c r="H34653" s="1"/>
      <c r="I34653" s="1"/>
    </row>
    <row r="34654" spans="2:9">
      <c r="B34654" s="1"/>
      <c r="C34654" s="29"/>
      <c r="D34654" s="27"/>
      <c r="E34654" s="27"/>
      <c r="F34654" s="27"/>
      <c r="G34654" s="1"/>
      <c r="H34654" s="1"/>
      <c r="I34654" s="1"/>
    </row>
    <row r="34655" spans="2:9">
      <c r="B34655" s="1"/>
      <c r="C34655" s="29"/>
      <c r="D34655" s="27"/>
      <c r="E34655" s="27"/>
      <c r="F34655" s="27"/>
      <c r="G34655" s="1"/>
      <c r="H34655" s="1"/>
      <c r="I34655" s="1"/>
    </row>
    <row r="34656" spans="2:9">
      <c r="B34656" s="1"/>
      <c r="C34656" s="29"/>
      <c r="D34656" s="27"/>
      <c r="E34656" s="27"/>
      <c r="F34656" s="27"/>
      <c r="G34656" s="1"/>
      <c r="H34656" s="1"/>
      <c r="I34656" s="1"/>
    </row>
    <row r="34657" spans="2:9">
      <c r="B34657" s="1"/>
      <c r="C34657" s="29"/>
      <c r="D34657" s="27"/>
      <c r="E34657" s="27"/>
      <c r="F34657" s="27"/>
      <c r="G34657" s="1"/>
      <c r="H34657" s="1"/>
      <c r="I34657" s="1"/>
    </row>
    <row r="34658" spans="2:9">
      <c r="B34658" s="1"/>
      <c r="C34658" s="29"/>
      <c r="D34658" s="27"/>
      <c r="E34658" s="27"/>
      <c r="F34658" s="27"/>
      <c r="G34658" s="1"/>
      <c r="H34658" s="1"/>
      <c r="I34658" s="1"/>
    </row>
    <row r="34659" spans="2:9">
      <c r="B34659" s="1"/>
      <c r="C34659" s="29"/>
      <c r="D34659" s="27"/>
      <c r="E34659" s="27"/>
      <c r="F34659" s="27"/>
      <c r="G34659" s="1"/>
      <c r="H34659" s="1"/>
      <c r="I34659" s="1"/>
    </row>
    <row r="34660" spans="2:9">
      <c r="B34660" s="1"/>
      <c r="C34660" s="29"/>
      <c r="D34660" s="27"/>
      <c r="E34660" s="27"/>
      <c r="F34660" s="27"/>
      <c r="G34660" s="1"/>
      <c r="H34660" s="1"/>
      <c r="I34660" s="1"/>
    </row>
    <row r="34661" spans="2:9">
      <c r="B34661" s="1"/>
      <c r="C34661" s="29"/>
      <c r="D34661" s="27"/>
      <c r="E34661" s="27"/>
      <c r="F34661" s="27"/>
      <c r="G34661" s="1"/>
      <c r="H34661" s="1"/>
      <c r="I34661" s="1"/>
    </row>
    <row r="34662" spans="2:9">
      <c r="B34662" s="1"/>
      <c r="C34662" s="29"/>
      <c r="D34662" s="27"/>
      <c r="E34662" s="27"/>
      <c r="F34662" s="27"/>
      <c r="G34662" s="1"/>
      <c r="H34662" s="1"/>
      <c r="I34662" s="1"/>
    </row>
    <row r="34663" spans="2:9">
      <c r="B34663" s="1"/>
      <c r="C34663" s="29"/>
      <c r="D34663" s="27"/>
      <c r="E34663" s="27"/>
      <c r="F34663" s="27"/>
      <c r="G34663" s="1"/>
      <c r="H34663" s="1"/>
      <c r="I34663" s="1"/>
    </row>
    <row r="34664" spans="2:9">
      <c r="B34664" s="1"/>
      <c r="C34664" s="29"/>
      <c r="D34664" s="27"/>
      <c r="E34664" s="27"/>
      <c r="F34664" s="27"/>
      <c r="G34664" s="1"/>
      <c r="H34664" s="1"/>
      <c r="I34664" s="1"/>
    </row>
    <row r="34665" spans="2:9">
      <c r="B34665" s="1"/>
      <c r="C34665" s="29"/>
      <c r="D34665" s="27"/>
      <c r="E34665" s="27"/>
      <c r="F34665" s="27"/>
      <c r="G34665" s="1"/>
      <c r="H34665" s="1"/>
      <c r="I34665" s="1"/>
    </row>
    <row r="34666" spans="2:9">
      <c r="B34666" s="1"/>
      <c r="C34666" s="29"/>
      <c r="D34666" s="27"/>
      <c r="E34666" s="27"/>
      <c r="F34666" s="27"/>
      <c r="G34666" s="1"/>
      <c r="H34666" s="1"/>
      <c r="I34666" s="1"/>
    </row>
    <row r="34667" spans="2:9">
      <c r="B34667" s="1"/>
      <c r="C34667" s="29"/>
      <c r="D34667" s="27"/>
      <c r="E34667" s="27"/>
      <c r="F34667" s="27"/>
      <c r="G34667" s="1"/>
      <c r="H34667" s="1"/>
      <c r="I34667" s="1"/>
    </row>
    <row r="34668" spans="2:9">
      <c r="B34668" s="1"/>
      <c r="C34668" s="29"/>
      <c r="D34668" s="27"/>
      <c r="E34668" s="27"/>
      <c r="F34668" s="27"/>
      <c r="G34668" s="1"/>
      <c r="H34668" s="1"/>
      <c r="I34668" s="1"/>
    </row>
    <row r="34669" spans="2:9">
      <c r="B34669" s="1"/>
      <c r="C34669" s="29"/>
      <c r="D34669" s="27"/>
      <c r="E34669" s="27"/>
      <c r="F34669" s="27"/>
      <c r="G34669" s="1"/>
      <c r="H34669" s="1"/>
      <c r="I34669" s="1"/>
    </row>
    <row r="34670" spans="2:9">
      <c r="B34670" s="1"/>
      <c r="C34670" s="29"/>
      <c r="D34670" s="27"/>
      <c r="E34670" s="27"/>
      <c r="F34670" s="27"/>
      <c r="G34670" s="1"/>
      <c r="H34670" s="1"/>
      <c r="I34670" s="1"/>
    </row>
    <row r="34671" spans="2:9">
      <c r="B34671" s="1"/>
      <c r="C34671" s="29"/>
      <c r="D34671" s="27"/>
      <c r="E34671" s="27"/>
      <c r="F34671" s="27"/>
      <c r="G34671" s="1"/>
      <c r="H34671" s="1"/>
      <c r="I34671" s="1"/>
    </row>
    <row r="34672" spans="2:9">
      <c r="B34672" s="1"/>
      <c r="C34672" s="29"/>
      <c r="D34672" s="27"/>
      <c r="E34672" s="27"/>
      <c r="F34672" s="27"/>
      <c r="G34672" s="1"/>
      <c r="H34672" s="1"/>
      <c r="I34672" s="1"/>
    </row>
    <row r="34673" spans="2:9">
      <c r="B34673" s="1"/>
      <c r="C34673" s="29"/>
      <c r="D34673" s="27"/>
      <c r="E34673" s="27"/>
      <c r="F34673" s="27"/>
      <c r="G34673" s="1"/>
      <c r="H34673" s="1"/>
      <c r="I34673" s="1"/>
    </row>
    <row r="34674" spans="2:9">
      <c r="B34674" s="1"/>
      <c r="C34674" s="29"/>
      <c r="D34674" s="27"/>
      <c r="E34674" s="27"/>
      <c r="F34674" s="27"/>
      <c r="G34674" s="1"/>
      <c r="H34674" s="1"/>
      <c r="I34674" s="1"/>
    </row>
    <row r="34675" spans="2:9">
      <c r="B34675" s="1"/>
      <c r="C34675" s="29"/>
      <c r="D34675" s="27"/>
      <c r="E34675" s="27"/>
      <c r="F34675" s="27"/>
      <c r="G34675" s="1"/>
      <c r="H34675" s="1"/>
      <c r="I34675" s="1"/>
    </row>
    <row r="34676" spans="2:9">
      <c r="B34676" s="1"/>
      <c r="C34676" s="29"/>
      <c r="D34676" s="27"/>
      <c r="E34676" s="27"/>
      <c r="F34676" s="27"/>
      <c r="G34676" s="1"/>
      <c r="H34676" s="1"/>
      <c r="I34676" s="1"/>
    </row>
    <row r="34677" spans="2:9">
      <c r="B34677" s="1"/>
      <c r="C34677" s="29"/>
      <c r="D34677" s="27"/>
      <c r="E34677" s="27"/>
      <c r="F34677" s="27"/>
      <c r="G34677" s="1"/>
      <c r="H34677" s="1"/>
      <c r="I34677" s="1"/>
    </row>
    <row r="34678" spans="2:9">
      <c r="B34678" s="1"/>
      <c r="C34678" s="29"/>
      <c r="D34678" s="27"/>
      <c r="E34678" s="27"/>
      <c r="F34678" s="27"/>
      <c r="G34678" s="1"/>
      <c r="H34678" s="1"/>
      <c r="I34678" s="1"/>
    </row>
    <row r="34679" spans="2:9">
      <c r="B34679" s="1"/>
      <c r="C34679" s="29"/>
      <c r="D34679" s="27"/>
      <c r="E34679" s="27"/>
      <c r="F34679" s="27"/>
      <c r="G34679" s="1"/>
      <c r="H34679" s="1"/>
      <c r="I34679" s="1"/>
    </row>
    <row r="34680" spans="2:9">
      <c r="B34680" s="1"/>
      <c r="C34680" s="29"/>
      <c r="D34680" s="27"/>
      <c r="E34680" s="27"/>
      <c r="F34680" s="27"/>
      <c r="G34680" s="1"/>
      <c r="H34680" s="1"/>
      <c r="I34680" s="1"/>
    </row>
    <row r="34681" spans="2:9">
      <c r="B34681" s="1"/>
      <c r="C34681" s="29"/>
      <c r="D34681" s="27"/>
      <c r="E34681" s="27"/>
      <c r="F34681" s="27"/>
      <c r="G34681" s="1"/>
      <c r="H34681" s="1"/>
      <c r="I34681" s="1"/>
    </row>
    <row r="34682" spans="2:9">
      <c r="B34682" s="1"/>
      <c r="C34682" s="29"/>
      <c r="D34682" s="27"/>
      <c r="E34682" s="27"/>
      <c r="F34682" s="27"/>
      <c r="G34682" s="1"/>
      <c r="H34682" s="1"/>
      <c r="I34682" s="1"/>
    </row>
    <row r="34683" spans="2:9">
      <c r="B34683" s="1"/>
      <c r="C34683" s="29"/>
      <c r="D34683" s="27"/>
      <c r="E34683" s="27"/>
      <c r="F34683" s="27"/>
      <c r="G34683" s="1"/>
      <c r="H34683" s="1"/>
      <c r="I34683" s="1"/>
    </row>
    <row r="34684" spans="2:9">
      <c r="B34684" s="1"/>
      <c r="C34684" s="29"/>
      <c r="D34684" s="27"/>
      <c r="E34684" s="27"/>
      <c r="F34684" s="27"/>
      <c r="G34684" s="1"/>
      <c r="H34684" s="1"/>
      <c r="I34684" s="1"/>
    </row>
    <row r="34685" spans="2:9">
      <c r="B34685" s="1"/>
      <c r="C34685" s="29"/>
      <c r="D34685" s="27"/>
      <c r="E34685" s="27"/>
      <c r="F34685" s="27"/>
      <c r="G34685" s="1"/>
      <c r="H34685" s="1"/>
      <c r="I34685" s="1"/>
    </row>
    <row r="34686" spans="2:9">
      <c r="B34686" s="1"/>
      <c r="C34686" s="29"/>
      <c r="D34686" s="27"/>
      <c r="E34686" s="27"/>
      <c r="F34686" s="27"/>
      <c r="G34686" s="1"/>
      <c r="H34686" s="1"/>
      <c r="I34686" s="1"/>
    </row>
    <row r="34687" spans="2:9">
      <c r="B34687" s="1"/>
      <c r="C34687" s="29"/>
      <c r="D34687" s="27"/>
      <c r="E34687" s="27"/>
      <c r="F34687" s="27"/>
      <c r="G34687" s="1"/>
      <c r="H34687" s="1"/>
      <c r="I34687" s="1"/>
    </row>
    <row r="34688" spans="2:9">
      <c r="B34688" s="1"/>
      <c r="C34688" s="29"/>
      <c r="D34688" s="27"/>
      <c r="E34688" s="27"/>
      <c r="F34688" s="27"/>
      <c r="G34688" s="1"/>
      <c r="H34688" s="1"/>
      <c r="I34688" s="1"/>
    </row>
    <row r="34689" spans="2:9">
      <c r="B34689" s="1"/>
      <c r="C34689" s="29"/>
      <c r="D34689" s="27"/>
      <c r="E34689" s="27"/>
      <c r="F34689" s="27"/>
      <c r="G34689" s="1"/>
      <c r="H34689" s="1"/>
      <c r="I34689" s="1"/>
    </row>
    <row r="34690" spans="2:9">
      <c r="B34690" s="1"/>
      <c r="C34690" s="29"/>
      <c r="D34690" s="27"/>
      <c r="E34690" s="27"/>
      <c r="F34690" s="27"/>
      <c r="G34690" s="1"/>
      <c r="H34690" s="1"/>
      <c r="I34690" s="1"/>
    </row>
    <row r="34691" spans="2:9">
      <c r="B34691" s="1"/>
      <c r="C34691" s="29"/>
      <c r="D34691" s="27"/>
      <c r="E34691" s="27"/>
      <c r="F34691" s="27"/>
      <c r="G34691" s="1"/>
      <c r="H34691" s="1"/>
      <c r="I34691" s="1"/>
    </row>
    <row r="34692" spans="2:9">
      <c r="B34692" s="1"/>
      <c r="C34692" s="29"/>
      <c r="D34692" s="27"/>
      <c r="E34692" s="27"/>
      <c r="F34692" s="27"/>
      <c r="G34692" s="1"/>
      <c r="H34692" s="1"/>
      <c r="I34692" s="1"/>
    </row>
    <row r="34693" spans="2:9">
      <c r="B34693" s="1"/>
      <c r="C34693" s="29"/>
      <c r="D34693" s="27"/>
      <c r="E34693" s="27"/>
      <c r="F34693" s="27"/>
      <c r="G34693" s="1"/>
      <c r="H34693" s="1"/>
      <c r="I34693" s="1"/>
    </row>
    <row r="34694" spans="2:9">
      <c r="B34694" s="1"/>
      <c r="C34694" s="29"/>
      <c r="D34694" s="27"/>
      <c r="E34694" s="27"/>
      <c r="F34694" s="27"/>
      <c r="G34694" s="1"/>
      <c r="H34694" s="1"/>
      <c r="I34694" s="1"/>
    </row>
    <row r="34695" spans="2:9">
      <c r="B34695" s="1"/>
      <c r="C34695" s="29"/>
      <c r="D34695" s="27"/>
      <c r="E34695" s="27"/>
      <c r="F34695" s="27"/>
      <c r="G34695" s="1"/>
      <c r="H34695" s="1"/>
      <c r="I34695" s="1"/>
    </row>
    <row r="34696" spans="2:9">
      <c r="B34696" s="1"/>
      <c r="C34696" s="29"/>
      <c r="D34696" s="27"/>
      <c r="E34696" s="27"/>
      <c r="F34696" s="27"/>
      <c r="G34696" s="1"/>
      <c r="H34696" s="1"/>
      <c r="I34696" s="1"/>
    </row>
    <row r="34697" spans="2:9">
      <c r="B34697" s="1"/>
      <c r="C34697" s="29"/>
      <c r="D34697" s="27"/>
      <c r="E34697" s="27"/>
      <c r="F34697" s="27"/>
      <c r="G34697" s="1"/>
      <c r="H34697" s="1"/>
      <c r="I34697" s="1"/>
    </row>
    <row r="34698" spans="2:9">
      <c r="B34698" s="1"/>
      <c r="C34698" s="29"/>
      <c r="D34698" s="27"/>
      <c r="E34698" s="27"/>
      <c r="F34698" s="27"/>
      <c r="G34698" s="1"/>
      <c r="H34698" s="1"/>
      <c r="I34698" s="1"/>
    </row>
    <row r="34699" spans="2:9">
      <c r="B34699" s="1"/>
      <c r="C34699" s="29"/>
      <c r="D34699" s="27"/>
      <c r="E34699" s="27"/>
      <c r="F34699" s="27"/>
      <c r="G34699" s="1"/>
      <c r="H34699" s="1"/>
      <c r="I34699" s="1"/>
    </row>
    <row r="34700" spans="2:9">
      <c r="B34700" s="1"/>
      <c r="C34700" s="29"/>
      <c r="D34700" s="27"/>
      <c r="E34700" s="27"/>
      <c r="F34700" s="27"/>
      <c r="G34700" s="1"/>
      <c r="H34700" s="1"/>
      <c r="I34700" s="1"/>
    </row>
    <row r="34701" spans="2:9">
      <c r="B34701" s="1"/>
      <c r="C34701" s="29"/>
      <c r="D34701" s="27"/>
      <c r="E34701" s="27"/>
      <c r="F34701" s="27"/>
      <c r="G34701" s="1"/>
      <c r="H34701" s="1"/>
      <c r="I34701" s="1"/>
    </row>
    <row r="34702" spans="2:9">
      <c r="B34702" s="1"/>
      <c r="C34702" s="29"/>
      <c r="D34702" s="27"/>
      <c r="E34702" s="27"/>
      <c r="F34702" s="27"/>
      <c r="G34702" s="1"/>
      <c r="H34702" s="1"/>
      <c r="I34702" s="1"/>
    </row>
    <row r="34703" spans="2:9">
      <c r="B34703" s="1"/>
      <c r="C34703" s="29"/>
      <c r="D34703" s="27"/>
      <c r="E34703" s="27"/>
      <c r="F34703" s="27"/>
      <c r="G34703" s="1"/>
      <c r="H34703" s="1"/>
      <c r="I34703" s="1"/>
    </row>
    <row r="34704" spans="2:9">
      <c r="B34704" s="1"/>
      <c r="C34704" s="29"/>
      <c r="D34704" s="27"/>
      <c r="E34704" s="27"/>
      <c r="F34704" s="27"/>
      <c r="G34704" s="1"/>
      <c r="H34704" s="1"/>
      <c r="I34704" s="1"/>
    </row>
    <row r="34705" spans="2:9">
      <c r="B34705" s="1"/>
      <c r="C34705" s="29"/>
      <c r="D34705" s="27"/>
      <c r="E34705" s="27"/>
      <c r="F34705" s="27"/>
      <c r="G34705" s="1"/>
      <c r="H34705" s="1"/>
      <c r="I34705" s="1"/>
    </row>
    <row r="34706" spans="2:9">
      <c r="B34706" s="1"/>
      <c r="C34706" s="29"/>
      <c r="D34706" s="27"/>
      <c r="E34706" s="27"/>
      <c r="F34706" s="27"/>
      <c r="G34706" s="1"/>
      <c r="H34706" s="1"/>
      <c r="I34706" s="1"/>
    </row>
    <row r="34707" spans="2:9">
      <c r="B34707" s="1"/>
      <c r="C34707" s="29"/>
      <c r="D34707" s="27"/>
      <c r="E34707" s="27"/>
      <c r="F34707" s="27"/>
      <c r="G34707" s="1"/>
      <c r="H34707" s="1"/>
      <c r="I34707" s="1"/>
    </row>
    <row r="34708" spans="2:9">
      <c r="B34708" s="1"/>
      <c r="C34708" s="29"/>
      <c r="D34708" s="27"/>
      <c r="E34708" s="27"/>
      <c r="F34708" s="27"/>
      <c r="G34708" s="1"/>
      <c r="H34708" s="1"/>
      <c r="I34708" s="1"/>
    </row>
    <row r="34709" spans="2:9">
      <c r="B34709" s="1"/>
      <c r="C34709" s="29"/>
      <c r="D34709" s="27"/>
      <c r="E34709" s="27"/>
      <c r="F34709" s="27"/>
      <c r="G34709" s="1"/>
      <c r="H34709" s="1"/>
      <c r="I34709" s="1"/>
    </row>
    <row r="34710" spans="2:9">
      <c r="B34710" s="1"/>
      <c r="C34710" s="29"/>
      <c r="D34710" s="27"/>
      <c r="E34710" s="27"/>
      <c r="F34710" s="27"/>
      <c r="G34710" s="1"/>
      <c r="H34710" s="1"/>
      <c r="I34710" s="1"/>
    </row>
    <row r="34711" spans="2:9">
      <c r="B34711" s="1"/>
      <c r="C34711" s="29"/>
      <c r="D34711" s="27"/>
      <c r="E34711" s="27"/>
      <c r="F34711" s="27"/>
      <c r="G34711" s="1"/>
      <c r="H34711" s="1"/>
      <c r="I34711" s="1"/>
    </row>
    <row r="34712" spans="2:9">
      <c r="B34712" s="1"/>
      <c r="C34712" s="29"/>
      <c r="D34712" s="27"/>
      <c r="E34712" s="27"/>
      <c r="F34712" s="27"/>
      <c r="G34712" s="1"/>
      <c r="H34712" s="1"/>
      <c r="I34712" s="1"/>
    </row>
    <row r="34713" spans="2:9">
      <c r="B34713" s="1"/>
      <c r="C34713" s="29"/>
      <c r="D34713" s="27"/>
      <c r="E34713" s="27"/>
      <c r="F34713" s="27"/>
      <c r="G34713" s="1"/>
      <c r="H34713" s="1"/>
      <c r="I34713" s="1"/>
    </row>
    <row r="34714" spans="2:9">
      <c r="B34714" s="1"/>
      <c r="C34714" s="29"/>
      <c r="D34714" s="27"/>
      <c r="E34714" s="27"/>
      <c r="F34714" s="27"/>
      <c r="G34714" s="1"/>
      <c r="H34714" s="1"/>
      <c r="I34714" s="1"/>
    </row>
    <row r="34715" spans="2:9">
      <c r="B34715" s="1"/>
      <c r="C34715" s="29"/>
      <c r="D34715" s="27"/>
      <c r="E34715" s="27"/>
      <c r="F34715" s="27"/>
      <c r="G34715" s="1"/>
      <c r="H34715" s="1"/>
      <c r="I34715" s="1"/>
    </row>
    <row r="34716" spans="2:9">
      <c r="B34716" s="1"/>
      <c r="C34716" s="29"/>
      <c r="D34716" s="27"/>
      <c r="E34716" s="27"/>
      <c r="F34716" s="27"/>
      <c r="G34716" s="1"/>
      <c r="H34716" s="1"/>
      <c r="I34716" s="1"/>
    </row>
    <row r="34717" spans="2:9">
      <c r="B34717" s="1"/>
      <c r="C34717" s="29"/>
      <c r="D34717" s="27"/>
      <c r="E34717" s="27"/>
      <c r="F34717" s="27"/>
      <c r="G34717" s="1"/>
      <c r="H34717" s="1"/>
      <c r="I34717" s="1"/>
    </row>
    <row r="34718" spans="2:9">
      <c r="B34718" s="1"/>
      <c r="C34718" s="29"/>
      <c r="D34718" s="27"/>
      <c r="E34718" s="27"/>
      <c r="F34718" s="27"/>
      <c r="G34718" s="1"/>
      <c r="H34718" s="1"/>
      <c r="I34718" s="1"/>
    </row>
    <row r="34719" spans="2:9">
      <c r="B34719" s="1"/>
      <c r="C34719" s="29"/>
      <c r="D34719" s="27"/>
      <c r="E34719" s="27"/>
      <c r="F34719" s="27"/>
      <c r="G34719" s="1"/>
      <c r="H34719" s="1"/>
      <c r="I34719" s="1"/>
    </row>
    <row r="34720" spans="2:9">
      <c r="B34720" s="1"/>
      <c r="C34720" s="29"/>
      <c r="D34720" s="27"/>
      <c r="E34720" s="27"/>
      <c r="F34720" s="27"/>
      <c r="G34720" s="1"/>
      <c r="H34720" s="1"/>
      <c r="I34720" s="1"/>
    </row>
    <row r="34721" spans="2:9">
      <c r="B34721" s="1"/>
      <c r="C34721" s="29"/>
      <c r="D34721" s="27"/>
      <c r="E34721" s="27"/>
      <c r="F34721" s="27"/>
      <c r="G34721" s="1"/>
      <c r="H34721" s="1"/>
      <c r="I34721" s="1"/>
    </row>
    <row r="34722" spans="2:9">
      <c r="B34722" s="1"/>
      <c r="C34722" s="29"/>
      <c r="D34722" s="27"/>
      <c r="E34722" s="27"/>
      <c r="F34722" s="27"/>
      <c r="G34722" s="1"/>
      <c r="H34722" s="1"/>
      <c r="I34722" s="1"/>
    </row>
    <row r="34723" spans="2:9">
      <c r="B34723" s="1"/>
      <c r="C34723" s="29"/>
      <c r="D34723" s="27"/>
      <c r="E34723" s="27"/>
      <c r="F34723" s="27"/>
      <c r="G34723" s="1"/>
      <c r="H34723" s="1"/>
      <c r="I34723" s="1"/>
    </row>
    <row r="34724" spans="2:9">
      <c r="B34724" s="1"/>
      <c r="C34724" s="29"/>
      <c r="D34724" s="27"/>
      <c r="E34724" s="27"/>
      <c r="F34724" s="27"/>
      <c r="G34724" s="1"/>
      <c r="H34724" s="1"/>
      <c r="I34724" s="1"/>
    </row>
    <row r="34725" spans="2:9">
      <c r="B34725" s="1"/>
      <c r="C34725" s="29"/>
      <c r="D34725" s="27"/>
      <c r="E34725" s="27"/>
      <c r="F34725" s="27"/>
      <c r="G34725" s="1"/>
      <c r="H34725" s="1"/>
      <c r="I34725" s="1"/>
    </row>
    <row r="34726" spans="2:9">
      <c r="B34726" s="1"/>
      <c r="C34726" s="29"/>
      <c r="D34726" s="27"/>
      <c r="E34726" s="27"/>
      <c r="F34726" s="27"/>
      <c r="G34726" s="1"/>
      <c r="H34726" s="1"/>
      <c r="I34726" s="1"/>
    </row>
    <row r="34727" spans="2:9">
      <c r="B34727" s="1"/>
      <c r="C34727" s="29"/>
      <c r="D34727" s="27"/>
      <c r="E34727" s="27"/>
      <c r="F34727" s="27"/>
      <c r="G34727" s="1"/>
      <c r="H34727" s="1"/>
      <c r="I34727" s="1"/>
    </row>
    <row r="34728" spans="2:9">
      <c r="B34728" s="1"/>
      <c r="C34728" s="29"/>
      <c r="D34728" s="27"/>
      <c r="E34728" s="27"/>
      <c r="F34728" s="27"/>
      <c r="G34728" s="1"/>
      <c r="H34728" s="1"/>
      <c r="I34728" s="1"/>
    </row>
    <row r="34729" spans="2:9">
      <c r="B34729" s="1"/>
      <c r="C34729" s="29"/>
      <c r="D34729" s="27"/>
      <c r="E34729" s="27"/>
      <c r="F34729" s="27"/>
      <c r="G34729" s="1"/>
      <c r="H34729" s="1"/>
      <c r="I34729" s="1"/>
    </row>
    <row r="34730" spans="2:9">
      <c r="B34730" s="1"/>
      <c r="C34730" s="29"/>
      <c r="D34730" s="27"/>
      <c r="E34730" s="27"/>
      <c r="F34730" s="27"/>
      <c r="G34730" s="1"/>
      <c r="H34730" s="1"/>
      <c r="I34730" s="1"/>
    </row>
    <row r="34731" spans="2:9">
      <c r="B34731" s="1"/>
      <c r="C34731" s="29"/>
      <c r="D34731" s="27"/>
      <c r="E34731" s="27"/>
      <c r="F34731" s="27"/>
      <c r="G34731" s="1"/>
      <c r="H34731" s="1"/>
      <c r="I34731" s="1"/>
    </row>
    <row r="34732" spans="2:9">
      <c r="B34732" s="1"/>
      <c r="C34732" s="29"/>
      <c r="D34732" s="27"/>
      <c r="E34732" s="27"/>
      <c r="F34732" s="27"/>
      <c r="G34732" s="1"/>
      <c r="H34732" s="1"/>
      <c r="I34732" s="1"/>
    </row>
    <row r="34733" spans="2:9">
      <c r="B34733" s="1"/>
      <c r="C34733" s="29"/>
      <c r="D34733" s="27"/>
      <c r="E34733" s="27"/>
      <c r="F34733" s="27"/>
      <c r="G34733" s="1"/>
      <c r="H34733" s="1"/>
      <c r="I34733" s="1"/>
    </row>
    <row r="34734" spans="2:9">
      <c r="B34734" s="1"/>
      <c r="C34734" s="29"/>
      <c r="D34734" s="27"/>
      <c r="E34734" s="27"/>
      <c r="F34734" s="27"/>
      <c r="G34734" s="1"/>
      <c r="H34734" s="1"/>
      <c r="I34734" s="1"/>
    </row>
    <row r="34735" spans="2:9">
      <c r="B34735" s="1"/>
      <c r="C34735" s="29"/>
      <c r="D34735" s="27"/>
      <c r="E34735" s="27"/>
      <c r="F34735" s="27"/>
      <c r="G34735" s="1"/>
      <c r="H34735" s="1"/>
      <c r="I34735" s="1"/>
    </row>
    <row r="34736" spans="2:9">
      <c r="B34736" s="1"/>
      <c r="C34736" s="29"/>
      <c r="D34736" s="27"/>
      <c r="E34736" s="27"/>
      <c r="F34736" s="27"/>
      <c r="G34736" s="1"/>
      <c r="H34736" s="1"/>
      <c r="I34736" s="1"/>
    </row>
    <row r="34737" spans="2:9">
      <c r="B34737" s="1"/>
      <c r="C34737" s="29"/>
      <c r="D34737" s="27"/>
      <c r="E34737" s="27"/>
      <c r="F34737" s="27"/>
      <c r="G34737" s="1"/>
      <c r="H34737" s="1"/>
      <c r="I34737" s="1"/>
    </row>
    <row r="34738" spans="2:9">
      <c r="B34738" s="1"/>
      <c r="C34738" s="29"/>
      <c r="D34738" s="27"/>
      <c r="E34738" s="27"/>
      <c r="F34738" s="27"/>
      <c r="G34738" s="1"/>
      <c r="H34738" s="1"/>
      <c r="I34738" s="1"/>
    </row>
    <row r="34739" spans="2:9">
      <c r="B34739" s="1"/>
      <c r="C34739" s="29"/>
      <c r="D34739" s="27"/>
      <c r="E34739" s="27"/>
      <c r="F34739" s="27"/>
      <c r="G34739" s="1"/>
      <c r="H34739" s="1"/>
      <c r="I34739" s="1"/>
    </row>
    <row r="34740" spans="2:9">
      <c r="B34740" s="1"/>
      <c r="C34740" s="29"/>
      <c r="D34740" s="27"/>
      <c r="E34740" s="27"/>
      <c r="F34740" s="27"/>
      <c r="G34740" s="1"/>
      <c r="H34740" s="1"/>
      <c r="I34740" s="1"/>
    </row>
    <row r="34741" spans="2:9">
      <c r="B34741" s="1"/>
      <c r="C34741" s="29"/>
      <c r="D34741" s="27"/>
      <c r="E34741" s="27"/>
      <c r="F34741" s="27"/>
      <c r="G34741" s="1"/>
      <c r="H34741" s="1"/>
      <c r="I34741" s="1"/>
    </row>
    <row r="34742" spans="2:9">
      <c r="B34742" s="1"/>
      <c r="C34742" s="29"/>
      <c r="D34742" s="27"/>
      <c r="E34742" s="27"/>
      <c r="F34742" s="27"/>
      <c r="G34742" s="1"/>
      <c r="H34742" s="1"/>
      <c r="I34742" s="1"/>
    </row>
    <row r="34743" spans="2:9">
      <c r="B34743" s="1"/>
      <c r="C34743" s="29"/>
      <c r="D34743" s="27"/>
      <c r="E34743" s="27"/>
      <c r="F34743" s="27"/>
      <c r="G34743" s="1"/>
      <c r="H34743" s="1"/>
      <c r="I34743" s="1"/>
    </row>
    <row r="34744" spans="2:9">
      <c r="B34744" s="1"/>
      <c r="C34744" s="29"/>
      <c r="D34744" s="27"/>
      <c r="E34744" s="27"/>
      <c r="F34744" s="27"/>
      <c r="G34744" s="1"/>
      <c r="H34744" s="1"/>
      <c r="I34744" s="1"/>
    </row>
    <row r="34745" spans="2:9">
      <c r="B34745" s="1"/>
      <c r="C34745" s="29"/>
      <c r="D34745" s="27"/>
      <c r="E34745" s="27"/>
      <c r="F34745" s="27"/>
      <c r="G34745" s="1"/>
      <c r="H34745" s="1"/>
      <c r="I34745" s="1"/>
    </row>
    <row r="34746" spans="2:9">
      <c r="B34746" s="1"/>
      <c r="C34746" s="29"/>
      <c r="D34746" s="27"/>
      <c r="E34746" s="27"/>
      <c r="F34746" s="27"/>
      <c r="G34746" s="1"/>
      <c r="H34746" s="1"/>
      <c r="I34746" s="1"/>
    </row>
    <row r="34747" spans="2:9">
      <c r="B34747" s="1"/>
      <c r="C34747" s="29"/>
      <c r="D34747" s="27"/>
      <c r="E34747" s="27"/>
      <c r="F34747" s="27"/>
      <c r="G34747" s="1"/>
      <c r="H34747" s="1"/>
      <c r="I34747" s="1"/>
    </row>
    <row r="34748" spans="2:9">
      <c r="B34748" s="1"/>
      <c r="C34748" s="29"/>
      <c r="D34748" s="27"/>
      <c r="E34748" s="27"/>
      <c r="F34748" s="27"/>
      <c r="G34748" s="1"/>
      <c r="H34748" s="1"/>
      <c r="I34748" s="1"/>
    </row>
    <row r="34749" spans="2:9">
      <c r="B34749" s="1"/>
      <c r="C34749" s="29"/>
      <c r="D34749" s="27"/>
      <c r="E34749" s="27"/>
      <c r="F34749" s="27"/>
      <c r="G34749" s="1"/>
      <c r="H34749" s="1"/>
      <c r="I34749" s="1"/>
    </row>
    <row r="34750" spans="2:9">
      <c r="B34750" s="1"/>
      <c r="C34750" s="29"/>
      <c r="D34750" s="27"/>
      <c r="E34750" s="27"/>
      <c r="F34750" s="27"/>
      <c r="G34750" s="1"/>
      <c r="H34750" s="1"/>
      <c r="I34750" s="1"/>
    </row>
    <row r="34751" spans="2:9">
      <c r="B34751" s="1"/>
      <c r="C34751" s="29"/>
      <c r="D34751" s="27"/>
      <c r="E34751" s="27"/>
      <c r="F34751" s="27"/>
      <c r="G34751" s="1"/>
      <c r="H34751" s="1"/>
      <c r="I34751" s="1"/>
    </row>
    <row r="34752" spans="2:9">
      <c r="B34752" s="1"/>
      <c r="C34752" s="29"/>
      <c r="D34752" s="27"/>
      <c r="E34752" s="27"/>
      <c r="F34752" s="27"/>
      <c r="G34752" s="1"/>
      <c r="H34752" s="1"/>
      <c r="I34752" s="1"/>
    </row>
    <row r="34753" spans="2:9">
      <c r="B34753" s="1"/>
      <c r="C34753" s="29"/>
      <c r="D34753" s="27"/>
      <c r="E34753" s="27"/>
      <c r="F34753" s="27"/>
      <c r="G34753" s="1"/>
      <c r="H34753" s="1"/>
      <c r="I34753" s="1"/>
    </row>
    <row r="34754" spans="2:9">
      <c r="B34754" s="1"/>
      <c r="C34754" s="29"/>
      <c r="D34754" s="27"/>
      <c r="E34754" s="27"/>
      <c r="F34754" s="27"/>
      <c r="G34754" s="1"/>
      <c r="H34754" s="1"/>
      <c r="I34754" s="1"/>
    </row>
    <row r="34755" spans="2:9">
      <c r="B34755" s="1"/>
      <c r="C34755" s="29"/>
      <c r="D34755" s="27"/>
      <c r="E34755" s="27"/>
      <c r="F34755" s="27"/>
      <c r="G34755" s="1"/>
      <c r="H34755" s="1"/>
      <c r="I34755" s="1"/>
    </row>
    <row r="34756" spans="2:9">
      <c r="B34756" s="1"/>
      <c r="C34756" s="29"/>
      <c r="D34756" s="27"/>
      <c r="E34756" s="27"/>
      <c r="F34756" s="27"/>
      <c r="G34756" s="1"/>
      <c r="H34756" s="1"/>
      <c r="I34756" s="1"/>
    </row>
    <row r="34757" spans="2:9">
      <c r="B34757" s="1"/>
      <c r="C34757" s="29"/>
      <c r="D34757" s="27"/>
      <c r="E34757" s="27"/>
      <c r="F34757" s="27"/>
      <c r="G34757" s="1"/>
      <c r="H34757" s="1"/>
      <c r="I34757" s="1"/>
    </row>
    <row r="34758" spans="2:9">
      <c r="B34758" s="1"/>
      <c r="C34758" s="29"/>
      <c r="D34758" s="27"/>
      <c r="E34758" s="27"/>
      <c r="F34758" s="27"/>
      <c r="G34758" s="1"/>
      <c r="H34758" s="1"/>
      <c r="I34758" s="1"/>
    </row>
    <row r="34759" spans="2:9">
      <c r="B34759" s="1"/>
      <c r="C34759" s="29"/>
      <c r="D34759" s="27"/>
      <c r="E34759" s="27"/>
      <c r="F34759" s="27"/>
      <c r="G34759" s="1"/>
      <c r="H34759" s="1"/>
      <c r="I34759" s="1"/>
    </row>
    <row r="34760" spans="2:9">
      <c r="B34760" s="1"/>
      <c r="C34760" s="29"/>
      <c r="D34760" s="27"/>
      <c r="E34760" s="27"/>
      <c r="F34760" s="27"/>
      <c r="G34760" s="1"/>
      <c r="H34760" s="1"/>
      <c r="I34760" s="1"/>
    </row>
    <row r="34761" spans="2:9">
      <c r="B34761" s="1"/>
      <c r="C34761" s="29"/>
      <c r="D34761" s="27"/>
      <c r="E34761" s="27"/>
      <c r="F34761" s="27"/>
      <c r="G34761" s="1"/>
      <c r="H34761" s="1"/>
      <c r="I34761" s="1"/>
    </row>
    <row r="34762" spans="2:9">
      <c r="B34762" s="1"/>
      <c r="C34762" s="29"/>
      <c r="D34762" s="27"/>
      <c r="E34762" s="27"/>
      <c r="F34762" s="27"/>
      <c r="G34762" s="1"/>
      <c r="H34762" s="1"/>
      <c r="I34762" s="1"/>
    </row>
    <row r="34763" spans="2:9">
      <c r="B34763" s="1"/>
      <c r="C34763" s="29"/>
      <c r="D34763" s="27"/>
      <c r="E34763" s="27"/>
      <c r="F34763" s="27"/>
      <c r="G34763" s="1"/>
      <c r="H34763" s="1"/>
      <c r="I34763" s="1"/>
    </row>
    <row r="34764" spans="2:9">
      <c r="B34764" s="1"/>
      <c r="C34764" s="29"/>
      <c r="D34764" s="27"/>
      <c r="E34764" s="27"/>
      <c r="F34764" s="27"/>
      <c r="G34764" s="1"/>
      <c r="H34764" s="1"/>
      <c r="I34764" s="1"/>
    </row>
    <row r="34765" spans="2:9">
      <c r="B34765" s="1"/>
      <c r="C34765" s="29"/>
      <c r="D34765" s="27"/>
      <c r="E34765" s="27"/>
      <c r="F34765" s="27"/>
      <c r="G34765" s="1"/>
      <c r="H34765" s="1"/>
      <c r="I34765" s="1"/>
    </row>
    <row r="34766" spans="2:9">
      <c r="B34766" s="1"/>
      <c r="C34766" s="29"/>
      <c r="D34766" s="27"/>
      <c r="E34766" s="27"/>
      <c r="F34766" s="27"/>
      <c r="G34766" s="1"/>
      <c r="H34766" s="1"/>
      <c r="I34766" s="1"/>
    </row>
    <row r="34767" spans="2:9">
      <c r="B34767" s="1"/>
      <c r="C34767" s="29"/>
      <c r="D34767" s="27"/>
      <c r="E34767" s="27"/>
      <c r="F34767" s="27"/>
      <c r="G34767" s="1"/>
      <c r="H34767" s="1"/>
      <c r="I34767" s="1"/>
    </row>
    <row r="34768" spans="2:9">
      <c r="B34768" s="1"/>
      <c r="C34768" s="29"/>
      <c r="D34768" s="27"/>
      <c r="E34768" s="27"/>
      <c r="F34768" s="27"/>
      <c r="G34768" s="1"/>
      <c r="H34768" s="1"/>
      <c r="I34768" s="1"/>
    </row>
    <row r="34769" spans="2:9">
      <c r="B34769" s="1"/>
      <c r="C34769" s="29"/>
      <c r="D34769" s="27"/>
      <c r="E34769" s="27"/>
      <c r="F34769" s="27"/>
      <c r="G34769" s="1"/>
      <c r="H34769" s="1"/>
      <c r="I34769" s="1"/>
    </row>
    <row r="34770" spans="2:9">
      <c r="B34770" s="1"/>
      <c r="C34770" s="29"/>
      <c r="D34770" s="27"/>
      <c r="E34770" s="27"/>
      <c r="F34770" s="27"/>
      <c r="G34770" s="1"/>
      <c r="H34770" s="1"/>
      <c r="I34770" s="1"/>
    </row>
    <row r="34771" spans="2:9">
      <c r="B34771" s="1"/>
      <c r="C34771" s="29"/>
      <c r="D34771" s="27"/>
      <c r="E34771" s="27"/>
      <c r="F34771" s="27"/>
      <c r="G34771" s="1"/>
      <c r="H34771" s="1"/>
      <c r="I34771" s="1"/>
    </row>
    <row r="34772" spans="2:9">
      <c r="B34772" s="1"/>
      <c r="C34772" s="29"/>
      <c r="D34772" s="27"/>
      <c r="E34772" s="27"/>
      <c r="F34772" s="27"/>
      <c r="G34772" s="1"/>
      <c r="H34772" s="1"/>
      <c r="I34772" s="1"/>
    </row>
    <row r="34773" spans="2:9">
      <c r="B34773" s="1"/>
      <c r="C34773" s="29"/>
      <c r="D34773" s="27"/>
      <c r="E34773" s="27"/>
      <c r="F34773" s="27"/>
      <c r="G34773" s="1"/>
      <c r="H34773" s="1"/>
      <c r="I34773" s="1"/>
    </row>
    <row r="34774" spans="2:9">
      <c r="B34774" s="1"/>
      <c r="C34774" s="29"/>
      <c r="D34774" s="27"/>
      <c r="E34774" s="27"/>
      <c r="F34774" s="27"/>
      <c r="G34774" s="1"/>
      <c r="H34774" s="1"/>
      <c r="I34774" s="1"/>
    </row>
    <row r="34775" spans="2:9">
      <c r="B34775" s="1"/>
      <c r="C34775" s="29"/>
      <c r="D34775" s="27"/>
      <c r="E34775" s="27"/>
      <c r="F34775" s="27"/>
      <c r="G34775" s="1"/>
      <c r="H34775" s="1"/>
      <c r="I34775" s="1"/>
    </row>
    <row r="34776" spans="2:9">
      <c r="B34776" s="1"/>
      <c r="C34776" s="29"/>
      <c r="D34776" s="27"/>
      <c r="E34776" s="27"/>
      <c r="F34776" s="27"/>
      <c r="G34776" s="1"/>
      <c r="H34776" s="1"/>
      <c r="I34776" s="1"/>
    </row>
    <row r="34777" spans="2:9">
      <c r="B34777" s="1"/>
      <c r="C34777" s="29"/>
      <c r="D34777" s="27"/>
      <c r="E34777" s="27"/>
      <c r="F34777" s="27"/>
      <c r="G34777" s="1"/>
      <c r="H34777" s="1"/>
      <c r="I34777" s="1"/>
    </row>
    <row r="34778" spans="2:9">
      <c r="B34778" s="1"/>
      <c r="C34778" s="29"/>
      <c r="D34778" s="27"/>
      <c r="E34778" s="27"/>
      <c r="F34778" s="27"/>
      <c r="G34778" s="1"/>
      <c r="H34778" s="1"/>
      <c r="I34778" s="1"/>
    </row>
    <row r="34779" spans="2:9">
      <c r="B34779" s="1"/>
      <c r="C34779" s="29"/>
      <c r="D34779" s="27"/>
      <c r="E34779" s="27"/>
      <c r="F34779" s="27"/>
      <c r="G34779" s="1"/>
      <c r="H34779" s="1"/>
      <c r="I34779" s="1"/>
    </row>
    <row r="34780" spans="2:9">
      <c r="B34780" s="1"/>
      <c r="C34780" s="29"/>
      <c r="D34780" s="27"/>
      <c r="E34780" s="27"/>
      <c r="F34780" s="27"/>
      <c r="G34780" s="1"/>
      <c r="H34780" s="1"/>
      <c r="I34780" s="1"/>
    </row>
    <row r="34781" spans="2:9">
      <c r="B34781" s="1"/>
      <c r="C34781" s="29"/>
      <c r="D34781" s="27"/>
      <c r="E34781" s="27"/>
      <c r="F34781" s="27"/>
      <c r="G34781" s="1"/>
      <c r="H34781" s="1"/>
      <c r="I34781" s="1"/>
    </row>
    <row r="34782" spans="2:9">
      <c r="B34782" s="1"/>
      <c r="C34782" s="29"/>
      <c r="D34782" s="27"/>
      <c r="E34782" s="27"/>
      <c r="F34782" s="27"/>
      <c r="G34782" s="1"/>
      <c r="H34782" s="1"/>
      <c r="I34782" s="1"/>
    </row>
    <row r="34783" spans="2:9">
      <c r="B34783" s="1"/>
      <c r="C34783" s="29"/>
      <c r="D34783" s="27"/>
      <c r="E34783" s="27"/>
      <c r="F34783" s="27"/>
      <c r="G34783" s="1"/>
      <c r="H34783" s="1"/>
      <c r="I34783" s="1"/>
    </row>
    <row r="34784" spans="2:9">
      <c r="B34784" s="1"/>
      <c r="C34784" s="29"/>
      <c r="D34784" s="27"/>
      <c r="E34784" s="27"/>
      <c r="F34784" s="27"/>
      <c r="G34784" s="1"/>
      <c r="H34784" s="1"/>
      <c r="I34784" s="1"/>
    </row>
    <row r="34785" spans="2:9">
      <c r="B34785" s="1"/>
      <c r="C34785" s="29"/>
      <c r="D34785" s="27"/>
      <c r="E34785" s="27"/>
      <c r="F34785" s="27"/>
      <c r="G34785" s="1"/>
      <c r="H34785" s="1"/>
      <c r="I34785" s="1"/>
    </row>
    <row r="34786" spans="2:9">
      <c r="B34786" s="1"/>
      <c r="C34786" s="29"/>
      <c r="D34786" s="27"/>
      <c r="E34786" s="27"/>
      <c r="F34786" s="27"/>
      <c r="G34786" s="1"/>
      <c r="H34786" s="1"/>
      <c r="I34786" s="1"/>
    </row>
    <row r="34787" spans="2:9">
      <c r="B34787" s="1"/>
      <c r="C34787" s="29"/>
      <c r="D34787" s="27"/>
      <c r="E34787" s="27"/>
      <c r="F34787" s="27"/>
      <c r="G34787" s="1"/>
      <c r="H34787" s="1"/>
      <c r="I34787" s="1"/>
    </row>
    <row r="34788" spans="2:9">
      <c r="B34788" s="1"/>
      <c r="C34788" s="29"/>
      <c r="D34788" s="27"/>
      <c r="E34788" s="27"/>
      <c r="F34788" s="27"/>
      <c r="G34788" s="1"/>
      <c r="H34788" s="1"/>
      <c r="I34788" s="1"/>
    </row>
    <row r="34789" spans="2:9">
      <c r="B34789" s="1"/>
      <c r="C34789" s="29"/>
      <c r="D34789" s="27"/>
      <c r="E34789" s="27"/>
      <c r="F34789" s="27"/>
      <c r="G34789" s="1"/>
      <c r="H34789" s="1"/>
      <c r="I34789" s="1"/>
    </row>
    <row r="34790" spans="2:9">
      <c r="B34790" s="1"/>
      <c r="C34790" s="29"/>
      <c r="D34790" s="27"/>
      <c r="E34790" s="27"/>
      <c r="F34790" s="27"/>
      <c r="G34790" s="1"/>
      <c r="H34790" s="1"/>
      <c r="I34790" s="1"/>
    </row>
    <row r="34791" spans="2:9">
      <c r="B34791" s="1"/>
      <c r="C34791" s="29"/>
      <c r="D34791" s="27"/>
      <c r="E34791" s="27"/>
      <c r="F34791" s="27"/>
      <c r="G34791" s="1"/>
      <c r="H34791" s="1"/>
      <c r="I34791" s="1"/>
    </row>
    <row r="34792" spans="2:9">
      <c r="B34792" s="1"/>
      <c r="C34792" s="29"/>
      <c r="D34792" s="27"/>
      <c r="E34792" s="27"/>
      <c r="F34792" s="27"/>
      <c r="G34792" s="1"/>
      <c r="H34792" s="1"/>
      <c r="I34792" s="1"/>
    </row>
    <row r="34793" spans="2:9">
      <c r="B34793" s="1"/>
      <c r="C34793" s="29"/>
      <c r="D34793" s="27"/>
      <c r="E34793" s="27"/>
      <c r="F34793" s="27"/>
      <c r="G34793" s="1"/>
      <c r="H34793" s="1"/>
      <c r="I34793" s="1"/>
    </row>
    <row r="34794" spans="2:9">
      <c r="B34794" s="1"/>
      <c r="C34794" s="29"/>
      <c r="D34794" s="27"/>
      <c r="E34794" s="27"/>
      <c r="F34794" s="27"/>
      <c r="G34794" s="1"/>
      <c r="H34794" s="1"/>
      <c r="I34794" s="1"/>
    </row>
    <row r="34795" spans="2:9">
      <c r="B34795" s="1"/>
      <c r="C34795" s="29"/>
      <c r="D34795" s="27"/>
      <c r="E34795" s="27"/>
      <c r="F34795" s="27"/>
      <c r="G34795" s="1"/>
      <c r="H34795" s="1"/>
      <c r="I34795" s="1"/>
    </row>
    <row r="34796" spans="2:9">
      <c r="B34796" s="1"/>
      <c r="C34796" s="29"/>
      <c r="D34796" s="27"/>
      <c r="E34796" s="27"/>
      <c r="F34796" s="27"/>
      <c r="G34796" s="1"/>
      <c r="H34796" s="1"/>
      <c r="I34796" s="1"/>
    </row>
    <row r="34797" spans="2:9">
      <c r="B34797" s="1"/>
      <c r="C34797" s="29"/>
      <c r="D34797" s="27"/>
      <c r="E34797" s="27"/>
      <c r="F34797" s="27"/>
      <c r="G34797" s="1"/>
      <c r="H34797" s="1"/>
      <c r="I34797" s="1"/>
    </row>
    <row r="34798" spans="2:9">
      <c r="B34798" s="1"/>
      <c r="C34798" s="29"/>
      <c r="D34798" s="27"/>
      <c r="E34798" s="27"/>
      <c r="F34798" s="27"/>
      <c r="G34798" s="1"/>
      <c r="H34798" s="1"/>
      <c r="I34798" s="1"/>
    </row>
    <row r="34799" spans="2:9">
      <c r="B34799" s="1"/>
      <c r="C34799" s="29"/>
      <c r="D34799" s="27"/>
      <c r="E34799" s="27"/>
      <c r="F34799" s="27"/>
      <c r="G34799" s="1"/>
      <c r="H34799" s="1"/>
      <c r="I34799" s="1"/>
    </row>
    <row r="34800" spans="2:9">
      <c r="B34800" s="1"/>
      <c r="C34800" s="29"/>
      <c r="D34800" s="27"/>
      <c r="E34800" s="27"/>
      <c r="F34800" s="27"/>
      <c r="G34800" s="1"/>
      <c r="H34800" s="1"/>
      <c r="I34800" s="1"/>
    </row>
    <row r="34801" spans="2:9">
      <c r="B34801" s="1"/>
      <c r="C34801" s="29"/>
      <c r="D34801" s="27"/>
      <c r="E34801" s="27"/>
      <c r="F34801" s="27"/>
      <c r="G34801" s="1"/>
      <c r="H34801" s="1"/>
      <c r="I34801" s="1"/>
    </row>
    <row r="34802" spans="2:9">
      <c r="B34802" s="1"/>
      <c r="C34802" s="29"/>
      <c r="D34802" s="27"/>
      <c r="E34802" s="27"/>
      <c r="F34802" s="27"/>
      <c r="G34802" s="1"/>
      <c r="H34802" s="1"/>
      <c r="I34802" s="1"/>
    </row>
    <row r="34803" spans="2:9">
      <c r="B34803" s="1"/>
      <c r="C34803" s="29"/>
      <c r="D34803" s="27"/>
      <c r="E34803" s="27"/>
      <c r="F34803" s="27"/>
      <c r="G34803" s="1"/>
      <c r="H34803" s="1"/>
      <c r="I34803" s="1"/>
    </row>
    <row r="34804" spans="2:9">
      <c r="B34804" s="1"/>
      <c r="C34804" s="29"/>
      <c r="D34804" s="27"/>
      <c r="E34804" s="27"/>
      <c r="F34804" s="27"/>
      <c r="G34804" s="1"/>
      <c r="H34804" s="1"/>
      <c r="I34804" s="1"/>
    </row>
    <row r="34805" spans="2:9">
      <c r="B34805" s="1"/>
      <c r="C34805" s="29"/>
      <c r="D34805" s="27"/>
      <c r="E34805" s="27"/>
      <c r="F34805" s="27"/>
      <c r="G34805" s="1"/>
      <c r="H34805" s="1"/>
      <c r="I34805" s="1"/>
    </row>
    <row r="34806" spans="2:9">
      <c r="B34806" s="1"/>
      <c r="C34806" s="29"/>
      <c r="D34806" s="27"/>
      <c r="E34806" s="27"/>
      <c r="F34806" s="27"/>
      <c r="G34806" s="1"/>
      <c r="H34806" s="1"/>
      <c r="I34806" s="1"/>
    </row>
    <row r="34807" spans="2:9">
      <c r="B34807" s="1"/>
      <c r="C34807" s="29"/>
      <c r="D34807" s="27"/>
      <c r="E34807" s="27"/>
      <c r="F34807" s="27"/>
      <c r="G34807" s="1"/>
      <c r="H34807" s="1"/>
      <c r="I34807" s="1"/>
    </row>
    <row r="34808" spans="2:9">
      <c r="B34808" s="1"/>
      <c r="C34808" s="29"/>
      <c r="D34808" s="27"/>
      <c r="E34808" s="27"/>
      <c r="F34808" s="27"/>
      <c r="G34808" s="1"/>
      <c r="H34808" s="1"/>
      <c r="I34808" s="1"/>
    </row>
    <row r="34809" spans="2:9">
      <c r="B34809" s="1"/>
      <c r="C34809" s="29"/>
      <c r="D34809" s="27"/>
      <c r="E34809" s="27"/>
      <c r="F34809" s="27"/>
      <c r="G34809" s="1"/>
      <c r="H34809" s="1"/>
      <c r="I34809" s="1"/>
    </row>
    <row r="34810" spans="2:9">
      <c r="B34810" s="1"/>
      <c r="C34810" s="29"/>
      <c r="D34810" s="27"/>
      <c r="E34810" s="27"/>
      <c r="F34810" s="27"/>
      <c r="G34810" s="1"/>
      <c r="H34810" s="1"/>
      <c r="I34810" s="1"/>
    </row>
    <row r="34811" spans="2:9">
      <c r="B34811" s="1"/>
      <c r="C34811" s="29"/>
      <c r="D34811" s="27"/>
      <c r="E34811" s="27"/>
      <c r="F34811" s="27"/>
      <c r="G34811" s="1"/>
      <c r="H34811" s="1"/>
      <c r="I34811" s="1"/>
    </row>
    <row r="34812" spans="2:9">
      <c r="B34812" s="1"/>
      <c r="C34812" s="29"/>
      <c r="D34812" s="27"/>
      <c r="E34812" s="27"/>
      <c r="F34812" s="27"/>
      <c r="G34812" s="1"/>
      <c r="H34812" s="1"/>
      <c r="I34812" s="1"/>
    </row>
    <row r="34813" spans="2:9">
      <c r="B34813" s="1"/>
      <c r="C34813" s="29"/>
      <c r="D34813" s="27"/>
      <c r="E34813" s="27"/>
      <c r="F34813" s="27"/>
      <c r="G34813" s="1"/>
      <c r="H34813" s="1"/>
      <c r="I34813" s="1"/>
    </row>
    <row r="34814" spans="2:9">
      <c r="B34814" s="1"/>
      <c r="C34814" s="29"/>
      <c r="D34814" s="27"/>
      <c r="E34814" s="27"/>
      <c r="F34814" s="27"/>
      <c r="G34814" s="1"/>
      <c r="H34814" s="1"/>
      <c r="I34814" s="1"/>
    </row>
    <row r="34815" spans="2:9">
      <c r="B34815" s="1"/>
      <c r="C34815" s="29"/>
      <c r="D34815" s="27"/>
      <c r="E34815" s="27"/>
      <c r="F34815" s="27"/>
      <c r="G34815" s="1"/>
      <c r="H34815" s="1"/>
      <c r="I34815" s="1"/>
    </row>
    <row r="34816" spans="2:9">
      <c r="B34816" s="1"/>
      <c r="C34816" s="29"/>
      <c r="D34816" s="27"/>
      <c r="E34816" s="27"/>
      <c r="F34816" s="27"/>
      <c r="G34816" s="1"/>
      <c r="H34816" s="1"/>
      <c r="I34816" s="1"/>
    </row>
    <row r="34817" spans="2:9">
      <c r="B34817" s="1"/>
      <c r="C34817" s="29"/>
      <c r="D34817" s="27"/>
      <c r="E34817" s="27"/>
      <c r="F34817" s="27"/>
      <c r="G34817" s="1"/>
      <c r="H34817" s="1"/>
      <c r="I34817" s="1"/>
    </row>
    <row r="34818" spans="2:9">
      <c r="B34818" s="1"/>
      <c r="C34818" s="29"/>
      <c r="D34818" s="27"/>
      <c r="E34818" s="27"/>
      <c r="F34818" s="27"/>
      <c r="G34818" s="1"/>
      <c r="H34818" s="1"/>
      <c r="I34818" s="1"/>
    </row>
    <row r="34819" spans="2:9">
      <c r="B34819" s="1"/>
      <c r="C34819" s="29"/>
      <c r="D34819" s="27"/>
      <c r="E34819" s="27"/>
      <c r="F34819" s="27"/>
      <c r="G34819" s="1"/>
      <c r="H34819" s="1"/>
      <c r="I34819" s="1"/>
    </row>
    <row r="34820" spans="2:9">
      <c r="B34820" s="1"/>
      <c r="C34820" s="29"/>
      <c r="D34820" s="27"/>
      <c r="E34820" s="27"/>
      <c r="F34820" s="27"/>
      <c r="G34820" s="1"/>
      <c r="H34820" s="1"/>
      <c r="I34820" s="1"/>
    </row>
    <row r="34821" spans="2:9">
      <c r="B34821" s="1"/>
      <c r="C34821" s="29"/>
      <c r="D34821" s="27"/>
      <c r="E34821" s="27"/>
      <c r="F34821" s="27"/>
      <c r="G34821" s="1"/>
      <c r="H34821" s="1"/>
      <c r="I34821" s="1"/>
    </row>
    <row r="34822" spans="2:9">
      <c r="B34822" s="1"/>
      <c r="C34822" s="29"/>
      <c r="D34822" s="27"/>
      <c r="E34822" s="27"/>
      <c r="F34822" s="27"/>
      <c r="G34822" s="1"/>
      <c r="H34822" s="1"/>
      <c r="I34822" s="1"/>
    </row>
    <row r="34823" spans="2:9">
      <c r="B34823" s="1"/>
      <c r="C34823" s="29"/>
      <c r="D34823" s="27"/>
      <c r="E34823" s="27"/>
      <c r="F34823" s="27"/>
      <c r="G34823" s="1"/>
      <c r="H34823" s="1"/>
      <c r="I34823" s="1"/>
    </row>
    <row r="34824" spans="2:9">
      <c r="B34824" s="1"/>
      <c r="C34824" s="29"/>
      <c r="D34824" s="27"/>
      <c r="E34824" s="27"/>
      <c r="F34824" s="27"/>
      <c r="G34824" s="1"/>
      <c r="H34824" s="1"/>
      <c r="I34824" s="1"/>
    </row>
    <row r="34825" spans="2:9">
      <c r="B34825" s="1"/>
      <c r="C34825" s="29"/>
      <c r="D34825" s="27"/>
      <c r="E34825" s="27"/>
      <c r="F34825" s="27"/>
      <c r="G34825" s="1"/>
      <c r="H34825" s="1"/>
      <c r="I34825" s="1"/>
    </row>
    <row r="34826" spans="2:9">
      <c r="B34826" s="1"/>
      <c r="C34826" s="29"/>
      <c r="D34826" s="27"/>
      <c r="E34826" s="27"/>
      <c r="F34826" s="27"/>
      <c r="G34826" s="1"/>
      <c r="H34826" s="1"/>
      <c r="I34826" s="1"/>
    </row>
    <row r="34827" spans="2:9">
      <c r="B34827" s="1"/>
      <c r="C34827" s="29"/>
      <c r="D34827" s="27"/>
      <c r="E34827" s="27"/>
      <c r="F34827" s="27"/>
      <c r="G34827" s="1"/>
      <c r="H34827" s="1"/>
      <c r="I34827" s="1"/>
    </row>
    <row r="34828" spans="2:9">
      <c r="B34828" s="1"/>
      <c r="C34828" s="29"/>
      <c r="D34828" s="27"/>
      <c r="E34828" s="27"/>
      <c r="F34828" s="27"/>
      <c r="G34828" s="1"/>
      <c r="H34828" s="1"/>
      <c r="I34828" s="1"/>
    </row>
    <row r="34829" spans="2:9">
      <c r="B34829" s="1"/>
      <c r="C34829" s="29"/>
      <c r="D34829" s="27"/>
      <c r="E34829" s="27"/>
      <c r="F34829" s="27"/>
      <c r="G34829" s="1"/>
      <c r="H34829" s="1"/>
      <c r="I34829" s="1"/>
    </row>
    <row r="34830" spans="2:9">
      <c r="B34830" s="1"/>
      <c r="C34830" s="29"/>
      <c r="D34830" s="27"/>
      <c r="E34830" s="27"/>
      <c r="F34830" s="27"/>
      <c r="G34830" s="1"/>
      <c r="H34830" s="1"/>
      <c r="I34830" s="1"/>
    </row>
    <row r="34831" spans="2:9">
      <c r="B34831" s="1"/>
      <c r="C34831" s="29"/>
      <c r="D34831" s="27"/>
      <c r="E34831" s="27"/>
      <c r="F34831" s="27"/>
      <c r="G34831" s="1"/>
      <c r="H34831" s="1"/>
      <c r="I34831" s="1"/>
    </row>
    <row r="34832" spans="2:9">
      <c r="B34832" s="1"/>
      <c r="C34832" s="29"/>
      <c r="D34832" s="27"/>
      <c r="E34832" s="27"/>
      <c r="F34832" s="27"/>
      <c r="G34832" s="1"/>
      <c r="H34832" s="1"/>
      <c r="I34832" s="1"/>
    </row>
    <row r="34833" spans="2:9">
      <c r="B34833" s="1"/>
      <c r="C34833" s="29"/>
      <c r="D34833" s="27"/>
      <c r="E34833" s="27"/>
      <c r="F34833" s="27"/>
      <c r="G34833" s="1"/>
      <c r="H34833" s="1"/>
      <c r="I34833" s="1"/>
    </row>
    <row r="34834" spans="2:9">
      <c r="B34834" s="1"/>
      <c r="C34834" s="29"/>
      <c r="D34834" s="27"/>
      <c r="E34834" s="27"/>
      <c r="F34834" s="27"/>
      <c r="G34834" s="1"/>
      <c r="H34834" s="1"/>
      <c r="I34834" s="1"/>
    </row>
    <row r="34835" spans="2:9">
      <c r="B34835" s="1"/>
      <c r="C34835" s="29"/>
      <c r="D34835" s="27"/>
      <c r="E34835" s="27"/>
      <c r="F34835" s="27"/>
      <c r="G34835" s="1"/>
      <c r="H34835" s="1"/>
      <c r="I34835" s="1"/>
    </row>
    <row r="34836" spans="2:9">
      <c r="B34836" s="1"/>
      <c r="C34836" s="29"/>
      <c r="D34836" s="27"/>
      <c r="E34836" s="27"/>
      <c r="F34836" s="27"/>
      <c r="G34836" s="1"/>
      <c r="H34836" s="1"/>
      <c r="I34836" s="1"/>
    </row>
    <row r="34837" spans="2:9">
      <c r="B34837" s="1"/>
      <c r="C34837" s="29"/>
      <c r="D34837" s="27"/>
      <c r="E34837" s="27"/>
      <c r="F34837" s="27"/>
      <c r="G34837" s="1"/>
      <c r="H34837" s="1"/>
      <c r="I34837" s="1"/>
    </row>
    <row r="34838" spans="2:9">
      <c r="B34838" s="1"/>
      <c r="C34838" s="29"/>
      <c r="D34838" s="27"/>
      <c r="E34838" s="27"/>
      <c r="F34838" s="27"/>
      <c r="G34838" s="1"/>
      <c r="H34838" s="1"/>
      <c r="I34838" s="1"/>
    </row>
    <row r="34839" spans="2:9">
      <c r="B34839" s="1"/>
      <c r="C34839" s="29"/>
      <c r="D34839" s="27"/>
      <c r="E34839" s="27"/>
      <c r="F34839" s="27"/>
      <c r="G34839" s="1"/>
      <c r="H34839" s="1"/>
      <c r="I34839" s="1"/>
    </row>
    <row r="34840" spans="2:9">
      <c r="B34840" s="1"/>
      <c r="C34840" s="29"/>
      <c r="D34840" s="27"/>
      <c r="E34840" s="27"/>
      <c r="F34840" s="27"/>
      <c r="G34840" s="1"/>
      <c r="H34840" s="1"/>
      <c r="I34840" s="1"/>
    </row>
    <row r="34841" spans="2:9">
      <c r="B34841" s="1"/>
      <c r="C34841" s="29"/>
      <c r="D34841" s="27"/>
      <c r="E34841" s="27"/>
      <c r="F34841" s="27"/>
      <c r="G34841" s="1"/>
      <c r="H34841" s="1"/>
      <c r="I34841" s="1"/>
    </row>
    <row r="34842" spans="2:9">
      <c r="B34842" s="1"/>
      <c r="C34842" s="29"/>
      <c r="D34842" s="27"/>
      <c r="E34842" s="27"/>
      <c r="F34842" s="27"/>
      <c r="G34842" s="1"/>
      <c r="H34842" s="1"/>
      <c r="I34842" s="1"/>
    </row>
    <row r="34843" spans="2:9">
      <c r="B34843" s="1"/>
      <c r="C34843" s="29"/>
      <c r="D34843" s="27"/>
      <c r="E34843" s="27"/>
      <c r="F34843" s="27"/>
      <c r="G34843" s="1"/>
      <c r="H34843" s="1"/>
      <c r="I34843" s="1"/>
    </row>
    <row r="34844" spans="2:9">
      <c r="B34844" s="1"/>
      <c r="C34844" s="29"/>
      <c r="D34844" s="27"/>
      <c r="E34844" s="27"/>
      <c r="F34844" s="27"/>
      <c r="G34844" s="1"/>
      <c r="H34844" s="1"/>
      <c r="I34844" s="1"/>
    </row>
    <row r="34845" spans="2:9">
      <c r="B34845" s="1"/>
      <c r="C34845" s="29"/>
      <c r="D34845" s="27"/>
      <c r="E34845" s="27"/>
      <c r="F34845" s="27"/>
      <c r="G34845" s="1"/>
      <c r="H34845" s="1"/>
      <c r="I34845" s="1"/>
    </row>
    <row r="34846" spans="2:9">
      <c r="B34846" s="1"/>
      <c r="C34846" s="29"/>
      <c r="D34846" s="27"/>
      <c r="E34846" s="27"/>
      <c r="F34846" s="27"/>
      <c r="G34846" s="1"/>
      <c r="H34846" s="1"/>
      <c r="I34846" s="1"/>
    </row>
    <row r="34847" spans="2:9">
      <c r="B34847" s="1"/>
      <c r="C34847" s="29"/>
      <c r="D34847" s="27"/>
      <c r="E34847" s="27"/>
      <c r="F34847" s="27"/>
      <c r="G34847" s="1"/>
      <c r="H34847" s="1"/>
      <c r="I34847" s="1"/>
    </row>
    <row r="34848" spans="2:9">
      <c r="B34848" s="1"/>
      <c r="C34848" s="29"/>
      <c r="D34848" s="27"/>
      <c r="E34848" s="27"/>
      <c r="F34848" s="27"/>
      <c r="G34848" s="1"/>
      <c r="H34848" s="1"/>
      <c r="I34848" s="1"/>
    </row>
    <row r="34849" spans="2:9">
      <c r="B34849" s="1"/>
      <c r="C34849" s="29"/>
      <c r="D34849" s="27"/>
      <c r="E34849" s="27"/>
      <c r="F34849" s="27"/>
      <c r="G34849" s="1"/>
      <c r="H34849" s="1"/>
      <c r="I34849" s="1"/>
    </row>
    <row r="34850" spans="2:9">
      <c r="B34850" s="1"/>
      <c r="C34850" s="29"/>
      <c r="D34850" s="27"/>
      <c r="E34850" s="27"/>
      <c r="F34850" s="27"/>
      <c r="G34850" s="1"/>
      <c r="H34850" s="1"/>
      <c r="I34850" s="1"/>
    </row>
    <row r="34851" spans="2:9">
      <c r="B34851" s="1"/>
      <c r="C34851" s="29"/>
      <c r="D34851" s="27"/>
      <c r="E34851" s="27"/>
      <c r="F34851" s="27"/>
      <c r="G34851" s="1"/>
      <c r="H34851" s="1"/>
      <c r="I34851" s="1"/>
    </row>
    <row r="34852" spans="2:9">
      <c r="B34852" s="1"/>
      <c r="C34852" s="29"/>
      <c r="D34852" s="27"/>
      <c r="E34852" s="27"/>
      <c r="F34852" s="27"/>
      <c r="G34852" s="1"/>
      <c r="H34852" s="1"/>
      <c r="I34852" s="1"/>
    </row>
    <row r="34853" spans="2:9">
      <c r="B34853" s="1"/>
      <c r="C34853" s="29"/>
      <c r="D34853" s="27"/>
      <c r="E34853" s="27"/>
      <c r="F34853" s="27"/>
      <c r="G34853" s="1"/>
      <c r="H34853" s="1"/>
      <c r="I34853" s="1"/>
    </row>
    <row r="34854" spans="2:9">
      <c r="B34854" s="1"/>
      <c r="C34854" s="29"/>
      <c r="D34854" s="27"/>
      <c r="E34854" s="27"/>
      <c r="F34854" s="27"/>
      <c r="G34854" s="1"/>
      <c r="H34854" s="1"/>
      <c r="I34854" s="1"/>
    </row>
    <row r="34855" spans="2:9">
      <c r="B34855" s="1"/>
      <c r="C34855" s="29"/>
      <c r="D34855" s="27"/>
      <c r="E34855" s="27"/>
      <c r="F34855" s="27"/>
      <c r="G34855" s="1"/>
      <c r="H34855" s="1"/>
      <c r="I34855" s="1"/>
    </row>
    <row r="34856" spans="2:9">
      <c r="B34856" s="1"/>
      <c r="C34856" s="29"/>
      <c r="D34856" s="27"/>
      <c r="E34856" s="27"/>
      <c r="F34856" s="27"/>
      <c r="G34856" s="1"/>
      <c r="H34856" s="1"/>
      <c r="I34856" s="1"/>
    </row>
    <row r="34857" spans="2:9">
      <c r="B34857" s="1"/>
      <c r="C34857" s="29"/>
      <c r="D34857" s="27"/>
      <c r="E34857" s="27"/>
      <c r="F34857" s="27"/>
      <c r="G34857" s="1"/>
      <c r="H34857" s="1"/>
      <c r="I34857" s="1"/>
    </row>
    <row r="34858" spans="2:9">
      <c r="B34858" s="1"/>
      <c r="C34858" s="29"/>
      <c r="D34858" s="27"/>
      <c r="E34858" s="27"/>
      <c r="F34858" s="27"/>
      <c r="G34858" s="1"/>
      <c r="H34858" s="1"/>
      <c r="I34858" s="1"/>
    </row>
    <row r="34859" spans="2:9">
      <c r="B34859" s="1"/>
      <c r="C34859" s="29"/>
      <c r="D34859" s="27"/>
      <c r="E34859" s="27"/>
      <c r="F34859" s="27"/>
      <c r="G34859" s="1"/>
      <c r="H34859" s="1"/>
      <c r="I34859" s="1"/>
    </row>
    <row r="34860" spans="2:9">
      <c r="B34860" s="1"/>
      <c r="C34860" s="29"/>
      <c r="D34860" s="27"/>
      <c r="E34860" s="27"/>
      <c r="F34860" s="27"/>
      <c r="G34860" s="1"/>
      <c r="H34860" s="1"/>
      <c r="I34860" s="1"/>
    </row>
    <row r="34861" spans="2:9">
      <c r="B34861" s="1"/>
      <c r="C34861" s="29"/>
      <c r="D34861" s="27"/>
      <c r="E34861" s="27"/>
      <c r="F34861" s="27"/>
      <c r="G34861" s="1"/>
      <c r="H34861" s="1"/>
      <c r="I34861" s="1"/>
    </row>
    <row r="34862" spans="2:9">
      <c r="B34862" s="1"/>
      <c r="C34862" s="29"/>
      <c r="D34862" s="27"/>
      <c r="E34862" s="27"/>
      <c r="F34862" s="27"/>
      <c r="G34862" s="1"/>
      <c r="H34862" s="1"/>
      <c r="I34862" s="1"/>
    </row>
    <row r="34863" spans="2:9">
      <c r="B34863" s="1"/>
      <c r="C34863" s="29"/>
      <c r="D34863" s="27"/>
      <c r="E34863" s="27"/>
      <c r="F34863" s="27"/>
      <c r="G34863" s="1"/>
      <c r="H34863" s="1"/>
      <c r="I34863" s="1"/>
    </row>
    <row r="34864" spans="2:9">
      <c r="B34864" s="1"/>
      <c r="C34864" s="29"/>
      <c r="D34864" s="27"/>
      <c r="E34864" s="27"/>
      <c r="F34864" s="27"/>
      <c r="G34864" s="1"/>
      <c r="H34864" s="1"/>
      <c r="I34864" s="1"/>
    </row>
    <row r="34865" spans="2:9">
      <c r="B34865" s="1"/>
      <c r="C34865" s="29"/>
      <c r="D34865" s="27"/>
      <c r="E34865" s="27"/>
      <c r="F34865" s="27"/>
      <c r="G34865" s="1"/>
      <c r="H34865" s="1"/>
      <c r="I34865" s="1"/>
    </row>
    <row r="34866" spans="2:9">
      <c r="B34866" s="1"/>
      <c r="C34866" s="29"/>
      <c r="D34866" s="27"/>
      <c r="E34866" s="27"/>
      <c r="F34866" s="27"/>
      <c r="G34866" s="1"/>
      <c r="H34866" s="1"/>
      <c r="I34866" s="1"/>
    </row>
    <row r="34867" spans="2:9">
      <c r="B34867" s="1"/>
      <c r="C34867" s="29"/>
      <c r="D34867" s="27"/>
      <c r="E34867" s="27"/>
      <c r="F34867" s="27"/>
      <c r="G34867" s="1"/>
      <c r="H34867" s="1"/>
      <c r="I34867" s="1"/>
    </row>
    <row r="34868" spans="2:9">
      <c r="B34868" s="1"/>
      <c r="C34868" s="29"/>
      <c r="D34868" s="27"/>
      <c r="E34868" s="27"/>
      <c r="F34868" s="27"/>
      <c r="G34868" s="1"/>
      <c r="H34868" s="1"/>
      <c r="I34868" s="1"/>
    </row>
    <row r="34869" spans="2:9">
      <c r="B34869" s="1"/>
      <c r="C34869" s="29"/>
      <c r="D34869" s="27"/>
      <c r="E34869" s="27"/>
      <c r="F34869" s="27"/>
      <c r="G34869" s="1"/>
      <c r="H34869" s="1"/>
      <c r="I34869" s="1"/>
    </row>
    <row r="34870" spans="2:9">
      <c r="B34870" s="1"/>
      <c r="C34870" s="29"/>
      <c r="D34870" s="27"/>
      <c r="E34870" s="27"/>
      <c r="F34870" s="27"/>
      <c r="G34870" s="1"/>
      <c r="H34870" s="1"/>
      <c r="I34870" s="1"/>
    </row>
    <row r="34871" spans="2:9">
      <c r="B34871" s="1"/>
      <c r="C34871" s="29"/>
      <c r="D34871" s="27"/>
      <c r="E34871" s="27"/>
      <c r="F34871" s="27"/>
      <c r="G34871" s="1"/>
      <c r="H34871" s="1"/>
      <c r="I34871" s="1"/>
    </row>
    <row r="34872" spans="2:9">
      <c r="B34872" s="1"/>
      <c r="C34872" s="29"/>
      <c r="D34872" s="27"/>
      <c r="E34872" s="27"/>
      <c r="F34872" s="27"/>
      <c r="G34872" s="1"/>
      <c r="H34872" s="1"/>
      <c r="I34872" s="1"/>
    </row>
    <row r="34873" spans="2:9">
      <c r="B34873" s="1"/>
      <c r="C34873" s="29"/>
      <c r="D34873" s="27"/>
      <c r="E34873" s="27"/>
      <c r="F34873" s="27"/>
      <c r="G34873" s="1"/>
      <c r="H34873" s="1"/>
      <c r="I34873" s="1"/>
    </row>
    <row r="34874" spans="2:9">
      <c r="B34874" s="1"/>
      <c r="C34874" s="29"/>
      <c r="D34874" s="27"/>
      <c r="E34874" s="27"/>
      <c r="F34874" s="27"/>
      <c r="G34874" s="1"/>
      <c r="H34874" s="1"/>
      <c r="I34874" s="1"/>
    </row>
    <row r="34875" spans="2:9">
      <c r="B34875" s="1"/>
      <c r="C34875" s="29"/>
      <c r="D34875" s="27"/>
      <c r="E34875" s="27"/>
      <c r="F34875" s="27"/>
      <c r="G34875" s="1"/>
      <c r="H34875" s="1"/>
      <c r="I34875" s="1"/>
    </row>
    <row r="34876" spans="2:9">
      <c r="B34876" s="1"/>
      <c r="C34876" s="29"/>
      <c r="D34876" s="27"/>
      <c r="E34876" s="27"/>
      <c r="F34876" s="27"/>
      <c r="G34876" s="1"/>
      <c r="H34876" s="1"/>
      <c r="I34876" s="1"/>
    </row>
    <row r="34877" spans="2:9">
      <c r="B34877" s="1"/>
      <c r="C34877" s="29"/>
      <c r="D34877" s="27"/>
      <c r="E34877" s="27"/>
      <c r="F34877" s="27"/>
      <c r="G34877" s="1"/>
      <c r="H34877" s="1"/>
      <c r="I34877" s="1"/>
    </row>
    <row r="34878" spans="2:9">
      <c r="B34878" s="1"/>
      <c r="C34878" s="29"/>
      <c r="D34878" s="27"/>
      <c r="E34878" s="27"/>
      <c r="F34878" s="27"/>
      <c r="G34878" s="1"/>
      <c r="H34878" s="1"/>
      <c r="I34878" s="1"/>
    </row>
    <row r="34879" spans="2:9">
      <c r="B34879" s="1"/>
      <c r="C34879" s="29"/>
      <c r="D34879" s="27"/>
      <c r="E34879" s="27"/>
      <c r="F34879" s="27"/>
      <c r="G34879" s="1"/>
      <c r="H34879" s="1"/>
      <c r="I34879" s="1"/>
    </row>
    <row r="34880" spans="2:9">
      <c r="B34880" s="1"/>
      <c r="C34880" s="29"/>
      <c r="D34880" s="27"/>
      <c r="E34880" s="27"/>
      <c r="F34880" s="27"/>
      <c r="G34880" s="1"/>
      <c r="H34880" s="1"/>
      <c r="I34880" s="1"/>
    </row>
    <row r="34881" spans="2:9">
      <c r="B34881" s="1"/>
      <c r="C34881" s="29"/>
      <c r="D34881" s="27"/>
      <c r="E34881" s="27"/>
      <c r="F34881" s="27"/>
      <c r="G34881" s="1"/>
      <c r="H34881" s="1"/>
      <c r="I34881" s="1"/>
    </row>
    <row r="34882" spans="2:9">
      <c r="B34882" s="1"/>
      <c r="C34882" s="29"/>
      <c r="D34882" s="27"/>
      <c r="E34882" s="27"/>
      <c r="F34882" s="27"/>
      <c r="G34882" s="1"/>
      <c r="H34882" s="1"/>
      <c r="I34882" s="1"/>
    </row>
    <row r="34883" spans="2:9">
      <c r="B34883" s="1"/>
      <c r="C34883" s="29"/>
      <c r="D34883" s="27"/>
      <c r="E34883" s="27"/>
      <c r="F34883" s="27"/>
      <c r="G34883" s="1"/>
      <c r="H34883" s="1"/>
      <c r="I34883" s="1"/>
    </row>
    <row r="34884" spans="2:9">
      <c r="B34884" s="1"/>
      <c r="C34884" s="29"/>
      <c r="D34884" s="27"/>
      <c r="E34884" s="27"/>
      <c r="F34884" s="27"/>
      <c r="G34884" s="1"/>
      <c r="H34884" s="1"/>
      <c r="I34884" s="1"/>
    </row>
    <row r="34885" spans="2:9">
      <c r="B34885" s="1"/>
      <c r="C34885" s="29"/>
      <c r="D34885" s="27"/>
      <c r="E34885" s="27"/>
      <c r="F34885" s="27"/>
      <c r="G34885" s="1"/>
      <c r="H34885" s="1"/>
      <c r="I34885" s="1"/>
    </row>
    <row r="34886" spans="2:9">
      <c r="B34886" s="1"/>
      <c r="C34886" s="29"/>
      <c r="D34886" s="27"/>
      <c r="E34886" s="27"/>
      <c r="F34886" s="27"/>
      <c r="G34886" s="1"/>
      <c r="H34886" s="1"/>
      <c r="I34886" s="1"/>
    </row>
    <row r="34887" spans="2:9">
      <c r="B34887" s="1"/>
      <c r="C34887" s="29"/>
      <c r="D34887" s="27"/>
      <c r="E34887" s="27"/>
      <c r="F34887" s="27"/>
      <c r="G34887" s="1"/>
      <c r="H34887" s="1"/>
      <c r="I34887" s="1"/>
    </row>
    <row r="34888" spans="2:9">
      <c r="B34888" s="1"/>
      <c r="C34888" s="29"/>
      <c r="D34888" s="27"/>
      <c r="E34888" s="27"/>
      <c r="F34888" s="27"/>
      <c r="G34888" s="1"/>
      <c r="H34888" s="1"/>
      <c r="I34888" s="1"/>
    </row>
    <row r="34889" spans="2:9">
      <c r="B34889" s="1"/>
      <c r="C34889" s="29"/>
      <c r="D34889" s="27"/>
      <c r="E34889" s="27"/>
      <c r="F34889" s="27"/>
      <c r="G34889" s="1"/>
      <c r="H34889" s="1"/>
      <c r="I34889" s="1"/>
    </row>
    <row r="34890" spans="2:9">
      <c r="B34890" s="1"/>
      <c r="C34890" s="29"/>
      <c r="D34890" s="27"/>
      <c r="E34890" s="27"/>
      <c r="F34890" s="27"/>
      <c r="G34890" s="1"/>
      <c r="H34890" s="1"/>
      <c r="I34890" s="1"/>
    </row>
    <row r="34891" spans="2:9">
      <c r="B34891" s="1"/>
      <c r="C34891" s="29"/>
      <c r="D34891" s="27"/>
      <c r="E34891" s="27"/>
      <c r="F34891" s="27"/>
      <c r="G34891" s="1"/>
      <c r="H34891" s="1"/>
      <c r="I34891" s="1"/>
    </row>
    <row r="34892" spans="2:9">
      <c r="B34892" s="1"/>
      <c r="C34892" s="29"/>
      <c r="D34892" s="27"/>
      <c r="E34892" s="27"/>
      <c r="F34892" s="27"/>
      <c r="G34892" s="1"/>
      <c r="H34892" s="1"/>
      <c r="I34892" s="1"/>
    </row>
    <row r="34893" spans="2:9">
      <c r="B34893" s="1"/>
      <c r="C34893" s="29"/>
      <c r="D34893" s="27"/>
      <c r="E34893" s="27"/>
      <c r="F34893" s="27"/>
      <c r="G34893" s="1"/>
      <c r="H34893" s="1"/>
      <c r="I34893" s="1"/>
    </row>
    <row r="34894" spans="2:9">
      <c r="B34894" s="1"/>
      <c r="C34894" s="29"/>
      <c r="D34894" s="27"/>
      <c r="E34894" s="27"/>
      <c r="F34894" s="27"/>
      <c r="G34894" s="1"/>
      <c r="H34894" s="1"/>
      <c r="I34894" s="1"/>
    </row>
    <row r="34895" spans="2:9">
      <c r="B34895" s="1"/>
      <c r="C34895" s="29"/>
      <c r="D34895" s="27"/>
      <c r="E34895" s="27"/>
      <c r="F34895" s="27"/>
      <c r="G34895" s="1"/>
      <c r="H34895" s="1"/>
      <c r="I34895" s="1"/>
    </row>
    <row r="34896" spans="2:9">
      <c r="B34896" s="1"/>
      <c r="C34896" s="29"/>
      <c r="D34896" s="27"/>
      <c r="E34896" s="27"/>
      <c r="F34896" s="27"/>
      <c r="G34896" s="1"/>
      <c r="H34896" s="1"/>
      <c r="I34896" s="1"/>
    </row>
    <row r="34897" spans="2:9">
      <c r="B34897" s="1"/>
      <c r="C34897" s="29"/>
      <c r="D34897" s="27"/>
      <c r="E34897" s="27"/>
      <c r="F34897" s="27"/>
      <c r="G34897" s="1"/>
      <c r="H34897" s="1"/>
      <c r="I34897" s="1"/>
    </row>
    <row r="34898" spans="2:9">
      <c r="B34898" s="1"/>
      <c r="C34898" s="29"/>
      <c r="D34898" s="27"/>
      <c r="E34898" s="27"/>
      <c r="F34898" s="27"/>
      <c r="G34898" s="1"/>
      <c r="H34898" s="1"/>
      <c r="I34898" s="1"/>
    </row>
    <row r="34899" spans="2:9">
      <c r="B34899" s="1"/>
      <c r="C34899" s="29"/>
      <c r="D34899" s="27"/>
      <c r="E34899" s="27"/>
      <c r="F34899" s="27"/>
      <c r="G34899" s="1"/>
      <c r="H34899" s="1"/>
      <c r="I34899" s="1"/>
    </row>
    <row r="34900" spans="2:9">
      <c r="B34900" s="1"/>
      <c r="C34900" s="29"/>
      <c r="D34900" s="27"/>
      <c r="E34900" s="27"/>
      <c r="F34900" s="27"/>
      <c r="G34900" s="1"/>
      <c r="H34900" s="1"/>
      <c r="I34900" s="1"/>
    </row>
    <row r="34901" spans="2:9">
      <c r="B34901" s="1"/>
      <c r="C34901" s="29"/>
      <c r="D34901" s="27"/>
      <c r="E34901" s="27"/>
      <c r="F34901" s="27"/>
      <c r="G34901" s="1"/>
      <c r="H34901" s="1"/>
      <c r="I34901" s="1"/>
    </row>
    <row r="34902" spans="2:9">
      <c r="B34902" s="1"/>
      <c r="C34902" s="29"/>
      <c r="D34902" s="27"/>
      <c r="E34902" s="27"/>
      <c r="F34902" s="27"/>
      <c r="G34902" s="1"/>
      <c r="H34902" s="1"/>
      <c r="I34902" s="1"/>
    </row>
    <row r="34903" spans="2:9">
      <c r="B34903" s="1"/>
      <c r="C34903" s="29"/>
      <c r="D34903" s="27"/>
      <c r="E34903" s="27"/>
      <c r="F34903" s="27"/>
      <c r="G34903" s="1"/>
      <c r="H34903" s="1"/>
      <c r="I34903" s="1"/>
    </row>
    <row r="34904" spans="2:9">
      <c r="B34904" s="1"/>
      <c r="C34904" s="29"/>
      <c r="D34904" s="27"/>
      <c r="E34904" s="27"/>
      <c r="F34904" s="27"/>
      <c r="G34904" s="1"/>
      <c r="H34904" s="1"/>
      <c r="I34904" s="1"/>
    </row>
    <row r="34905" spans="2:9">
      <c r="B34905" s="1"/>
      <c r="C34905" s="29"/>
      <c r="D34905" s="27"/>
      <c r="E34905" s="27"/>
      <c r="F34905" s="27"/>
      <c r="G34905" s="1"/>
      <c r="H34905" s="1"/>
      <c r="I34905" s="1"/>
    </row>
    <row r="34906" spans="2:9">
      <c r="B34906" s="1"/>
      <c r="C34906" s="29"/>
      <c r="D34906" s="27"/>
      <c r="E34906" s="27"/>
      <c r="F34906" s="27"/>
      <c r="G34906" s="1"/>
      <c r="H34906" s="1"/>
      <c r="I34906" s="1"/>
    </row>
    <row r="34907" spans="2:9">
      <c r="B34907" s="1"/>
      <c r="C34907" s="29"/>
      <c r="D34907" s="27"/>
      <c r="E34907" s="27"/>
      <c r="F34907" s="27"/>
      <c r="G34907" s="1"/>
      <c r="H34907" s="1"/>
      <c r="I34907" s="1"/>
    </row>
    <row r="34908" spans="2:9">
      <c r="B34908" s="1"/>
      <c r="C34908" s="29"/>
      <c r="D34908" s="27"/>
      <c r="E34908" s="27"/>
      <c r="F34908" s="27"/>
      <c r="G34908" s="1"/>
      <c r="H34908" s="1"/>
      <c r="I34908" s="1"/>
    </row>
    <row r="34909" spans="2:9">
      <c r="B34909" s="1"/>
      <c r="C34909" s="29"/>
      <c r="D34909" s="27"/>
      <c r="E34909" s="27"/>
      <c r="F34909" s="27"/>
      <c r="G34909" s="1"/>
      <c r="H34909" s="1"/>
      <c r="I34909" s="1"/>
    </row>
    <row r="34910" spans="2:9">
      <c r="B34910" s="1"/>
      <c r="C34910" s="29"/>
      <c r="D34910" s="27"/>
      <c r="E34910" s="27"/>
      <c r="F34910" s="27"/>
      <c r="G34910" s="1"/>
      <c r="H34910" s="1"/>
      <c r="I34910" s="1"/>
    </row>
    <row r="34911" spans="2:9">
      <c r="B34911" s="1"/>
      <c r="C34911" s="29"/>
      <c r="D34911" s="27"/>
      <c r="E34911" s="27"/>
      <c r="F34911" s="27"/>
      <c r="G34911" s="1"/>
      <c r="H34911" s="1"/>
      <c r="I34911" s="1"/>
    </row>
    <row r="34912" spans="2:9">
      <c r="B34912" s="1"/>
      <c r="C34912" s="29"/>
      <c r="D34912" s="27"/>
      <c r="E34912" s="27"/>
      <c r="F34912" s="27"/>
      <c r="G34912" s="1"/>
      <c r="H34912" s="1"/>
      <c r="I34912" s="1"/>
    </row>
    <row r="34913" spans="2:9">
      <c r="B34913" s="1"/>
      <c r="C34913" s="29"/>
      <c r="D34913" s="27"/>
      <c r="E34913" s="27"/>
      <c r="F34913" s="27"/>
      <c r="G34913" s="1"/>
      <c r="H34913" s="1"/>
      <c r="I34913" s="1"/>
    </row>
    <row r="34914" spans="2:9">
      <c r="B34914" s="1"/>
      <c r="C34914" s="29"/>
      <c r="D34914" s="27"/>
      <c r="E34914" s="27"/>
      <c r="F34914" s="27"/>
      <c r="G34914" s="1"/>
      <c r="H34914" s="1"/>
      <c r="I34914" s="1"/>
    </row>
    <row r="34915" spans="2:9">
      <c r="B34915" s="1"/>
      <c r="C34915" s="29"/>
      <c r="D34915" s="27"/>
      <c r="E34915" s="27"/>
      <c r="F34915" s="27"/>
      <c r="G34915" s="1"/>
      <c r="H34915" s="1"/>
      <c r="I34915" s="1"/>
    </row>
    <row r="34916" spans="2:9">
      <c r="B34916" s="1"/>
      <c r="C34916" s="29"/>
      <c r="D34916" s="27"/>
      <c r="E34916" s="27"/>
      <c r="F34916" s="27"/>
      <c r="G34916" s="1"/>
      <c r="H34916" s="1"/>
      <c r="I34916" s="1"/>
    </row>
    <row r="34917" spans="2:9">
      <c r="B34917" s="1"/>
      <c r="C34917" s="29"/>
      <c r="D34917" s="27"/>
      <c r="E34917" s="27"/>
      <c r="F34917" s="27"/>
      <c r="G34917" s="1"/>
      <c r="H34917" s="1"/>
      <c r="I34917" s="1"/>
    </row>
    <row r="34918" spans="2:9">
      <c r="B34918" s="1"/>
      <c r="C34918" s="29"/>
      <c r="D34918" s="27"/>
      <c r="E34918" s="27"/>
      <c r="F34918" s="27"/>
      <c r="G34918" s="1"/>
      <c r="H34918" s="1"/>
      <c r="I34918" s="1"/>
    </row>
    <row r="34919" spans="2:9">
      <c r="B34919" s="1"/>
      <c r="C34919" s="29"/>
      <c r="D34919" s="27"/>
      <c r="E34919" s="27"/>
      <c r="F34919" s="27"/>
      <c r="G34919" s="1"/>
      <c r="H34919" s="1"/>
      <c r="I34919" s="1"/>
    </row>
    <row r="34920" spans="2:9">
      <c r="B34920" s="1"/>
      <c r="C34920" s="29"/>
      <c r="D34920" s="27"/>
      <c r="E34920" s="27"/>
      <c r="F34920" s="27"/>
      <c r="G34920" s="1"/>
      <c r="H34920" s="1"/>
      <c r="I34920" s="1"/>
    </row>
    <row r="34921" spans="2:9">
      <c r="B34921" s="1"/>
      <c r="C34921" s="29"/>
      <c r="D34921" s="27"/>
      <c r="E34921" s="27"/>
      <c r="F34921" s="27"/>
      <c r="G34921" s="1"/>
      <c r="H34921" s="1"/>
      <c r="I34921" s="1"/>
    </row>
    <row r="34922" spans="2:9">
      <c r="B34922" s="1"/>
      <c r="C34922" s="29"/>
      <c r="D34922" s="27"/>
      <c r="E34922" s="27"/>
      <c r="F34922" s="27"/>
      <c r="G34922" s="1"/>
      <c r="H34922" s="1"/>
      <c r="I34922" s="1"/>
    </row>
    <row r="34923" spans="2:9">
      <c r="B34923" s="1"/>
      <c r="C34923" s="29"/>
      <c r="D34923" s="27"/>
      <c r="E34923" s="27"/>
      <c r="F34923" s="27"/>
      <c r="G34923" s="1"/>
      <c r="H34923" s="1"/>
      <c r="I34923" s="1"/>
    </row>
    <row r="34924" spans="2:9">
      <c r="B34924" s="1"/>
      <c r="C34924" s="29"/>
      <c r="D34924" s="27"/>
      <c r="E34924" s="27"/>
      <c r="F34924" s="27"/>
      <c r="G34924" s="1"/>
      <c r="H34924" s="1"/>
      <c r="I34924" s="1"/>
    </row>
    <row r="34925" spans="2:9">
      <c r="B34925" s="1"/>
      <c r="C34925" s="29"/>
      <c r="D34925" s="27"/>
      <c r="E34925" s="27"/>
      <c r="F34925" s="27"/>
      <c r="G34925" s="1"/>
      <c r="H34925" s="1"/>
      <c r="I34925" s="1"/>
    </row>
    <row r="34926" spans="2:9">
      <c r="B34926" s="1"/>
      <c r="C34926" s="29"/>
      <c r="D34926" s="27"/>
      <c r="E34926" s="27"/>
      <c r="F34926" s="27"/>
      <c r="G34926" s="1"/>
      <c r="H34926" s="1"/>
      <c r="I34926" s="1"/>
    </row>
    <row r="34927" spans="2:9">
      <c r="B34927" s="1"/>
      <c r="C34927" s="29"/>
      <c r="D34927" s="27"/>
      <c r="E34927" s="27"/>
      <c r="F34927" s="27"/>
      <c r="G34927" s="1"/>
      <c r="H34927" s="1"/>
      <c r="I34927" s="1"/>
    </row>
    <row r="34928" spans="2:9">
      <c r="B34928" s="1"/>
      <c r="C34928" s="29"/>
      <c r="D34928" s="27"/>
      <c r="E34928" s="27"/>
      <c r="F34928" s="27"/>
      <c r="G34928" s="1"/>
      <c r="H34928" s="1"/>
      <c r="I34928" s="1"/>
    </row>
    <row r="34929" spans="2:9">
      <c r="B34929" s="1"/>
      <c r="C34929" s="29"/>
      <c r="D34929" s="27"/>
      <c r="E34929" s="27"/>
      <c r="F34929" s="27"/>
      <c r="G34929" s="1"/>
      <c r="H34929" s="1"/>
      <c r="I34929" s="1"/>
    </row>
    <row r="34930" spans="2:9">
      <c r="B34930" s="1"/>
      <c r="C34930" s="29"/>
      <c r="D34930" s="27"/>
      <c r="E34930" s="27"/>
      <c r="F34930" s="27"/>
      <c r="G34930" s="1"/>
      <c r="H34930" s="1"/>
      <c r="I34930" s="1"/>
    </row>
    <row r="34931" spans="2:9">
      <c r="B34931" s="1"/>
      <c r="C34931" s="29"/>
      <c r="D34931" s="27"/>
      <c r="E34931" s="27"/>
      <c r="F34931" s="27"/>
      <c r="G34931" s="1"/>
      <c r="H34931" s="1"/>
      <c r="I34931" s="1"/>
    </row>
    <row r="34932" spans="2:9">
      <c r="B34932" s="1"/>
      <c r="C34932" s="29"/>
      <c r="D34932" s="27"/>
      <c r="E34932" s="27"/>
      <c r="F34932" s="27"/>
      <c r="G34932" s="1"/>
      <c r="H34932" s="1"/>
      <c r="I34932" s="1"/>
    </row>
    <row r="34933" spans="2:9">
      <c r="B34933" s="1"/>
      <c r="C34933" s="29"/>
      <c r="D34933" s="27"/>
      <c r="E34933" s="27"/>
      <c r="F34933" s="27"/>
      <c r="G34933" s="1"/>
      <c r="H34933" s="1"/>
      <c r="I34933" s="1"/>
    </row>
    <row r="34934" spans="2:9">
      <c r="B34934" s="1"/>
      <c r="C34934" s="29"/>
      <c r="D34934" s="27"/>
      <c r="E34934" s="27"/>
      <c r="F34934" s="27"/>
      <c r="G34934" s="1"/>
      <c r="H34934" s="1"/>
      <c r="I34934" s="1"/>
    </row>
    <row r="34935" spans="2:9">
      <c r="B34935" s="1"/>
      <c r="C34935" s="29"/>
      <c r="D34935" s="27"/>
      <c r="E34935" s="27"/>
      <c r="F34935" s="27"/>
      <c r="G34935" s="1"/>
      <c r="H34935" s="1"/>
      <c r="I34935" s="1"/>
    </row>
    <row r="34936" spans="2:9">
      <c r="B34936" s="1"/>
      <c r="C34936" s="29"/>
      <c r="D34936" s="27"/>
      <c r="E34936" s="27"/>
      <c r="F34936" s="27"/>
      <c r="G34936" s="1"/>
      <c r="H34936" s="1"/>
      <c r="I34936" s="1"/>
    </row>
    <row r="34937" spans="2:9">
      <c r="B34937" s="1"/>
      <c r="C34937" s="29"/>
      <c r="D34937" s="27"/>
      <c r="E34937" s="27"/>
      <c r="F34937" s="27"/>
      <c r="G34937" s="1"/>
      <c r="H34937" s="1"/>
      <c r="I34937" s="1"/>
    </row>
    <row r="34938" spans="2:9">
      <c r="B34938" s="1"/>
      <c r="C34938" s="29"/>
      <c r="D34938" s="27"/>
      <c r="E34938" s="27"/>
      <c r="F34938" s="27"/>
      <c r="G34938" s="1"/>
      <c r="H34938" s="1"/>
      <c r="I34938" s="1"/>
    </row>
    <row r="34939" spans="2:9">
      <c r="B34939" s="1"/>
      <c r="C34939" s="29"/>
      <c r="D34939" s="27"/>
      <c r="E34939" s="27"/>
      <c r="F34939" s="27"/>
      <c r="G34939" s="1"/>
      <c r="H34939" s="1"/>
      <c r="I34939" s="1"/>
    </row>
    <row r="34940" spans="2:9">
      <c r="B34940" s="1"/>
      <c r="C34940" s="29"/>
      <c r="D34940" s="27"/>
      <c r="E34940" s="27"/>
      <c r="F34940" s="27"/>
      <c r="G34940" s="1"/>
      <c r="H34940" s="1"/>
      <c r="I34940" s="1"/>
    </row>
    <row r="34941" spans="2:9">
      <c r="B34941" s="1"/>
      <c r="C34941" s="29"/>
      <c r="D34941" s="27"/>
      <c r="E34941" s="27"/>
      <c r="F34941" s="27"/>
      <c r="G34941" s="1"/>
      <c r="H34941" s="1"/>
      <c r="I34941" s="1"/>
    </row>
    <row r="34942" spans="2:9">
      <c r="B34942" s="1"/>
      <c r="C34942" s="29"/>
      <c r="D34942" s="27"/>
      <c r="E34942" s="27"/>
      <c r="F34942" s="27"/>
      <c r="G34942" s="1"/>
      <c r="H34942" s="1"/>
      <c r="I34942" s="1"/>
    </row>
    <row r="34943" spans="2:9">
      <c r="B34943" s="1"/>
      <c r="C34943" s="29"/>
      <c r="D34943" s="27"/>
      <c r="E34943" s="27"/>
      <c r="F34943" s="27"/>
      <c r="G34943" s="1"/>
      <c r="H34943" s="1"/>
      <c r="I34943" s="1"/>
    </row>
    <row r="34944" spans="2:9">
      <c r="B34944" s="1"/>
      <c r="C34944" s="29"/>
      <c r="D34944" s="27"/>
      <c r="E34944" s="27"/>
      <c r="F34944" s="27"/>
      <c r="G34944" s="1"/>
      <c r="H34944" s="1"/>
      <c r="I34944" s="1"/>
    </row>
    <row r="34945" spans="2:9">
      <c r="B34945" s="1"/>
      <c r="C34945" s="29"/>
      <c r="D34945" s="27"/>
      <c r="E34945" s="27"/>
      <c r="F34945" s="27"/>
      <c r="G34945" s="1"/>
      <c r="H34945" s="1"/>
      <c r="I34945" s="1"/>
    </row>
    <row r="34946" spans="2:9">
      <c r="B34946" s="1"/>
      <c r="C34946" s="29"/>
      <c r="D34946" s="27"/>
      <c r="E34946" s="27"/>
      <c r="F34946" s="27"/>
      <c r="G34946" s="1"/>
      <c r="H34946" s="1"/>
      <c r="I34946" s="1"/>
    </row>
    <row r="34947" spans="2:9">
      <c r="B34947" s="1"/>
      <c r="C34947" s="29"/>
      <c r="D34947" s="27"/>
      <c r="E34947" s="27"/>
      <c r="F34947" s="27"/>
      <c r="G34947" s="1"/>
      <c r="H34947" s="1"/>
      <c r="I34947" s="1"/>
    </row>
    <row r="34948" spans="2:9">
      <c r="B34948" s="1"/>
      <c r="C34948" s="29"/>
      <c r="D34948" s="27"/>
      <c r="E34948" s="27"/>
      <c r="F34948" s="27"/>
      <c r="G34948" s="1"/>
      <c r="H34948" s="1"/>
      <c r="I34948" s="1"/>
    </row>
    <row r="34949" spans="2:9">
      <c r="B34949" s="1"/>
      <c r="C34949" s="29"/>
      <c r="D34949" s="27"/>
      <c r="E34949" s="27"/>
      <c r="F34949" s="27"/>
      <c r="G34949" s="1"/>
      <c r="H34949" s="1"/>
      <c r="I34949" s="1"/>
    </row>
    <row r="34950" spans="2:9">
      <c r="B34950" s="1"/>
      <c r="C34950" s="29"/>
      <c r="D34950" s="27"/>
      <c r="E34950" s="27"/>
      <c r="F34950" s="27"/>
      <c r="G34950" s="1"/>
      <c r="H34950" s="1"/>
      <c r="I34950" s="1"/>
    </row>
    <row r="34951" spans="2:9">
      <c r="B34951" s="1"/>
      <c r="C34951" s="29"/>
      <c r="D34951" s="27"/>
      <c r="E34951" s="27"/>
      <c r="F34951" s="27"/>
      <c r="G34951" s="1"/>
      <c r="H34951" s="1"/>
      <c r="I34951" s="1"/>
    </row>
    <row r="34952" spans="2:9">
      <c r="B34952" s="1"/>
      <c r="C34952" s="29"/>
      <c r="D34952" s="27"/>
      <c r="E34952" s="27"/>
      <c r="F34952" s="27"/>
      <c r="G34952" s="1"/>
      <c r="H34952" s="1"/>
      <c r="I34952" s="1"/>
    </row>
    <row r="34953" spans="2:9">
      <c r="B34953" s="1"/>
      <c r="C34953" s="29"/>
      <c r="D34953" s="27"/>
      <c r="E34953" s="27"/>
      <c r="F34953" s="27"/>
      <c r="G34953" s="1"/>
      <c r="H34953" s="1"/>
      <c r="I34953" s="1"/>
    </row>
    <row r="34954" spans="2:9">
      <c r="B34954" s="1"/>
      <c r="C34954" s="29"/>
      <c r="D34954" s="27"/>
      <c r="E34954" s="27"/>
      <c r="F34954" s="27"/>
      <c r="G34954" s="1"/>
      <c r="H34954" s="1"/>
      <c r="I34954" s="1"/>
    </row>
    <row r="34955" spans="2:9">
      <c r="B34955" s="1"/>
      <c r="C34955" s="29"/>
      <c r="D34955" s="27"/>
      <c r="E34955" s="27"/>
      <c r="F34955" s="27"/>
      <c r="G34955" s="1"/>
      <c r="H34955" s="1"/>
      <c r="I34955" s="1"/>
    </row>
    <row r="34956" spans="2:9">
      <c r="B34956" s="1"/>
      <c r="C34956" s="29"/>
      <c r="D34956" s="27"/>
      <c r="E34956" s="27"/>
      <c r="F34956" s="27"/>
      <c r="G34956" s="1"/>
      <c r="H34956" s="1"/>
      <c r="I34956" s="1"/>
    </row>
    <row r="34957" spans="2:9">
      <c r="B34957" s="1"/>
      <c r="C34957" s="29"/>
      <c r="D34957" s="27"/>
      <c r="E34957" s="27"/>
      <c r="F34957" s="27"/>
      <c r="G34957" s="1"/>
      <c r="H34957" s="1"/>
      <c r="I34957" s="1"/>
    </row>
    <row r="34958" spans="2:9">
      <c r="B34958" s="1"/>
      <c r="C34958" s="29"/>
      <c r="D34958" s="27"/>
      <c r="E34958" s="27"/>
      <c r="F34958" s="27"/>
      <c r="G34958" s="1"/>
      <c r="H34958" s="1"/>
      <c r="I34958" s="1"/>
    </row>
    <row r="34959" spans="2:9">
      <c r="B34959" s="1"/>
      <c r="C34959" s="29"/>
      <c r="D34959" s="27"/>
      <c r="E34959" s="27"/>
      <c r="F34959" s="27"/>
      <c r="G34959" s="1"/>
      <c r="H34959" s="1"/>
      <c r="I34959" s="1"/>
    </row>
    <row r="34960" spans="2:9">
      <c r="B34960" s="1"/>
      <c r="C34960" s="29"/>
      <c r="D34960" s="27"/>
      <c r="E34960" s="27"/>
      <c r="F34960" s="27"/>
      <c r="G34960" s="1"/>
      <c r="H34960" s="1"/>
      <c r="I34960" s="1"/>
    </row>
    <row r="34961" spans="2:9">
      <c r="B34961" s="1"/>
      <c r="C34961" s="29"/>
      <c r="D34961" s="27"/>
      <c r="E34961" s="27"/>
      <c r="F34961" s="27"/>
      <c r="G34961" s="1"/>
      <c r="H34961" s="1"/>
      <c r="I34961" s="1"/>
    </row>
    <row r="34962" spans="2:9">
      <c r="B34962" s="1"/>
      <c r="C34962" s="29"/>
      <c r="D34962" s="27"/>
      <c r="E34962" s="27"/>
      <c r="F34962" s="27"/>
      <c r="G34962" s="1"/>
      <c r="H34962" s="1"/>
      <c r="I34962" s="1"/>
    </row>
    <row r="34963" spans="2:9">
      <c r="B34963" s="1"/>
      <c r="C34963" s="29"/>
      <c r="D34963" s="27"/>
      <c r="E34963" s="27"/>
      <c r="F34963" s="27"/>
      <c r="G34963" s="1"/>
      <c r="H34963" s="1"/>
      <c r="I34963" s="1"/>
    </row>
    <row r="34964" spans="2:9">
      <c r="B34964" s="1"/>
      <c r="C34964" s="29"/>
      <c r="D34964" s="27"/>
      <c r="E34964" s="27"/>
      <c r="F34964" s="27"/>
      <c r="G34964" s="1"/>
      <c r="H34964" s="1"/>
      <c r="I34964" s="1"/>
    </row>
    <row r="34965" spans="2:9">
      <c r="B34965" s="1"/>
      <c r="C34965" s="29"/>
      <c r="D34965" s="27"/>
      <c r="E34965" s="27"/>
      <c r="F34965" s="27"/>
      <c r="G34965" s="1"/>
      <c r="H34965" s="1"/>
      <c r="I34965" s="1"/>
    </row>
    <row r="34966" spans="2:9">
      <c r="B34966" s="1"/>
      <c r="C34966" s="29"/>
      <c r="D34966" s="27"/>
      <c r="E34966" s="27"/>
      <c r="F34966" s="27"/>
      <c r="G34966" s="1"/>
      <c r="H34966" s="1"/>
      <c r="I34966" s="1"/>
    </row>
    <row r="34967" spans="2:9">
      <c r="B34967" s="1"/>
      <c r="C34967" s="29"/>
      <c r="D34967" s="27"/>
      <c r="E34967" s="27"/>
      <c r="F34967" s="27"/>
      <c r="G34967" s="1"/>
      <c r="H34967" s="1"/>
      <c r="I34967" s="1"/>
    </row>
    <row r="34968" spans="2:9">
      <c r="B34968" s="1"/>
      <c r="C34968" s="29"/>
      <c r="D34968" s="27"/>
      <c r="E34968" s="27"/>
      <c r="F34968" s="27"/>
      <c r="G34968" s="1"/>
      <c r="H34968" s="1"/>
      <c r="I34968" s="1"/>
    </row>
    <row r="34969" spans="2:9">
      <c r="B34969" s="1"/>
      <c r="C34969" s="29"/>
      <c r="D34969" s="27"/>
      <c r="E34969" s="27"/>
      <c r="F34969" s="27"/>
      <c r="G34969" s="1"/>
      <c r="H34969" s="1"/>
      <c r="I34969" s="1"/>
    </row>
    <row r="34970" spans="2:9">
      <c r="B34970" s="1"/>
      <c r="C34970" s="29"/>
      <c r="D34970" s="27"/>
      <c r="E34970" s="27"/>
      <c r="F34970" s="27"/>
      <c r="G34970" s="1"/>
      <c r="H34970" s="1"/>
      <c r="I34970" s="1"/>
    </row>
    <row r="34971" spans="2:9">
      <c r="B34971" s="1"/>
      <c r="C34971" s="29"/>
      <c r="D34971" s="27"/>
      <c r="E34971" s="27"/>
      <c r="F34971" s="27"/>
      <c r="G34971" s="1"/>
      <c r="H34971" s="1"/>
      <c r="I34971" s="1"/>
    </row>
    <row r="34972" spans="2:9">
      <c r="B34972" s="1"/>
      <c r="C34972" s="29"/>
      <c r="D34972" s="27"/>
      <c r="E34972" s="27"/>
      <c r="F34972" s="27"/>
      <c r="G34972" s="1"/>
      <c r="H34972" s="1"/>
      <c r="I34972" s="1"/>
    </row>
    <row r="34973" spans="2:9">
      <c r="B34973" s="1"/>
      <c r="C34973" s="29"/>
      <c r="D34973" s="27"/>
      <c r="E34973" s="27"/>
      <c r="F34973" s="27"/>
      <c r="G34973" s="1"/>
      <c r="H34973" s="1"/>
      <c r="I34973" s="1"/>
    </row>
    <row r="34974" spans="2:9">
      <c r="B34974" s="1"/>
      <c r="C34974" s="29"/>
      <c r="D34974" s="27"/>
      <c r="E34974" s="27"/>
      <c r="F34974" s="27"/>
      <c r="G34974" s="1"/>
      <c r="H34974" s="1"/>
      <c r="I34974" s="1"/>
    </row>
    <row r="34975" spans="2:9">
      <c r="B34975" s="1"/>
      <c r="C34975" s="29"/>
      <c r="D34975" s="27"/>
      <c r="E34975" s="27"/>
      <c r="F34975" s="27"/>
      <c r="G34975" s="1"/>
      <c r="H34975" s="1"/>
      <c r="I34975" s="1"/>
    </row>
    <row r="34976" spans="2:9">
      <c r="B34976" s="1"/>
      <c r="C34976" s="29"/>
      <c r="D34976" s="27"/>
      <c r="E34976" s="27"/>
      <c r="F34976" s="27"/>
      <c r="G34976" s="1"/>
      <c r="H34976" s="1"/>
      <c r="I34976" s="1"/>
    </row>
    <row r="34977" spans="2:9">
      <c r="B34977" s="1"/>
      <c r="C34977" s="29"/>
      <c r="D34977" s="27"/>
      <c r="E34977" s="27"/>
      <c r="F34977" s="27"/>
      <c r="G34977" s="1"/>
      <c r="H34977" s="1"/>
      <c r="I34977" s="1"/>
    </row>
    <row r="34978" spans="2:9">
      <c r="B34978" s="1"/>
      <c r="C34978" s="29"/>
      <c r="D34978" s="27"/>
      <c r="E34978" s="27"/>
      <c r="F34978" s="27"/>
      <c r="G34978" s="1"/>
      <c r="H34978" s="1"/>
      <c r="I34978" s="1"/>
    </row>
    <row r="34979" spans="2:9">
      <c r="B34979" s="1"/>
      <c r="C34979" s="29"/>
      <c r="D34979" s="27"/>
      <c r="E34979" s="27"/>
      <c r="F34979" s="27"/>
      <c r="G34979" s="1"/>
      <c r="H34979" s="1"/>
      <c r="I34979" s="1"/>
    </row>
    <row r="34980" spans="2:9">
      <c r="B34980" s="1"/>
      <c r="C34980" s="29"/>
      <c r="D34980" s="27"/>
      <c r="E34980" s="27"/>
      <c r="F34980" s="27"/>
      <c r="G34980" s="1"/>
      <c r="H34980" s="1"/>
      <c r="I34980" s="1"/>
    </row>
    <row r="34981" spans="2:9">
      <c r="B34981" s="1"/>
      <c r="C34981" s="29"/>
      <c r="D34981" s="27"/>
      <c r="E34981" s="27"/>
      <c r="F34981" s="27"/>
      <c r="G34981" s="1"/>
      <c r="H34981" s="1"/>
      <c r="I34981" s="1"/>
    </row>
    <row r="34982" spans="2:9">
      <c r="B34982" s="1"/>
      <c r="C34982" s="29"/>
      <c r="D34982" s="27"/>
      <c r="E34982" s="27"/>
      <c r="F34982" s="27"/>
      <c r="G34982" s="1"/>
      <c r="H34982" s="1"/>
      <c r="I34982" s="1"/>
    </row>
    <row r="34983" spans="2:9">
      <c r="B34983" s="1"/>
      <c r="C34983" s="29"/>
      <c r="D34983" s="27"/>
      <c r="E34983" s="27"/>
      <c r="F34983" s="27"/>
      <c r="G34983" s="1"/>
      <c r="H34983" s="1"/>
      <c r="I34983" s="1"/>
    </row>
    <row r="34984" spans="2:9">
      <c r="B34984" s="1"/>
      <c r="C34984" s="29"/>
      <c r="D34984" s="27"/>
      <c r="E34984" s="27"/>
      <c r="F34984" s="27"/>
      <c r="G34984" s="1"/>
      <c r="H34984" s="1"/>
      <c r="I34984" s="1"/>
    </row>
    <row r="34985" spans="2:9">
      <c r="B34985" s="1"/>
      <c r="C34985" s="29"/>
      <c r="D34985" s="27"/>
      <c r="E34985" s="27"/>
      <c r="F34985" s="27"/>
      <c r="G34985" s="1"/>
      <c r="H34985" s="1"/>
      <c r="I34985" s="1"/>
    </row>
    <row r="34986" spans="2:9">
      <c r="B34986" s="1"/>
      <c r="C34986" s="29"/>
      <c r="D34986" s="27"/>
      <c r="E34986" s="27"/>
      <c r="F34986" s="27"/>
      <c r="G34986" s="1"/>
      <c r="H34986" s="1"/>
      <c r="I34986" s="1"/>
    </row>
    <row r="34987" spans="2:9">
      <c r="B34987" s="1"/>
      <c r="C34987" s="29"/>
      <c r="D34987" s="27"/>
      <c r="E34987" s="27"/>
      <c r="F34987" s="27"/>
      <c r="G34987" s="1"/>
      <c r="H34987" s="1"/>
      <c r="I34987" s="1"/>
    </row>
    <row r="34988" spans="2:9">
      <c r="B34988" s="1"/>
      <c r="C34988" s="29"/>
      <c r="D34988" s="27"/>
      <c r="E34988" s="27"/>
      <c r="F34988" s="27"/>
      <c r="G34988" s="1"/>
      <c r="H34988" s="1"/>
      <c r="I34988" s="1"/>
    </row>
    <row r="34989" spans="2:9">
      <c r="B34989" s="1"/>
      <c r="C34989" s="29"/>
      <c r="D34989" s="27"/>
      <c r="E34989" s="27"/>
      <c r="F34989" s="27"/>
      <c r="G34989" s="1"/>
      <c r="H34989" s="1"/>
      <c r="I34989" s="1"/>
    </row>
    <row r="34990" spans="2:9">
      <c r="B34990" s="1"/>
      <c r="C34990" s="29"/>
      <c r="D34990" s="27"/>
      <c r="E34990" s="27"/>
      <c r="F34990" s="27"/>
      <c r="G34990" s="1"/>
      <c r="H34990" s="1"/>
      <c r="I34990" s="1"/>
    </row>
    <row r="34991" spans="2:9">
      <c r="B34991" s="1"/>
      <c r="C34991" s="29"/>
      <c r="D34991" s="27"/>
      <c r="E34991" s="27"/>
      <c r="F34991" s="27"/>
      <c r="G34991" s="1"/>
      <c r="H34991" s="1"/>
      <c r="I34991" s="1"/>
    </row>
    <row r="34992" spans="2:9">
      <c r="B34992" s="1"/>
      <c r="C34992" s="29"/>
      <c r="D34992" s="27"/>
      <c r="E34992" s="27"/>
      <c r="F34992" s="27"/>
      <c r="G34992" s="1"/>
      <c r="H34992" s="1"/>
      <c r="I34992" s="1"/>
    </row>
    <row r="34993" spans="2:9">
      <c r="B34993" s="1"/>
      <c r="C34993" s="29"/>
      <c r="D34993" s="27"/>
      <c r="E34993" s="27"/>
      <c r="F34993" s="27"/>
      <c r="G34993" s="1"/>
      <c r="H34993" s="1"/>
      <c r="I34993" s="1"/>
    </row>
    <row r="34994" spans="2:9">
      <c r="B34994" s="1"/>
      <c r="C34994" s="29"/>
      <c r="D34994" s="27"/>
      <c r="E34994" s="27"/>
      <c r="F34994" s="27"/>
      <c r="G34994" s="1"/>
      <c r="H34994" s="1"/>
      <c r="I34994" s="1"/>
    </row>
    <row r="34995" spans="2:9">
      <c r="B34995" s="1"/>
      <c r="C34995" s="29"/>
      <c r="D34995" s="27"/>
      <c r="E34995" s="27"/>
      <c r="F34995" s="27"/>
      <c r="G34995" s="1"/>
      <c r="H34995" s="1"/>
      <c r="I34995" s="1"/>
    </row>
    <row r="34996" spans="2:9">
      <c r="B34996" s="1"/>
      <c r="C34996" s="29"/>
      <c r="D34996" s="27"/>
      <c r="E34996" s="27"/>
      <c r="F34996" s="27"/>
      <c r="G34996" s="1"/>
      <c r="H34996" s="1"/>
      <c r="I34996" s="1"/>
    </row>
    <row r="34997" spans="2:9">
      <c r="B34997" s="1"/>
      <c r="C34997" s="29"/>
      <c r="D34997" s="27"/>
      <c r="E34997" s="27"/>
      <c r="F34997" s="27"/>
      <c r="G34997" s="1"/>
      <c r="H34997" s="1"/>
      <c r="I34997" s="1"/>
    </row>
    <row r="34998" spans="2:9">
      <c r="B34998" s="1"/>
      <c r="C34998" s="29"/>
      <c r="D34998" s="27"/>
      <c r="E34998" s="27"/>
      <c r="F34998" s="27"/>
      <c r="G34998" s="1"/>
      <c r="H34998" s="1"/>
      <c r="I34998" s="1"/>
    </row>
    <row r="34999" spans="2:9">
      <c r="B34999" s="1"/>
      <c r="C34999" s="29"/>
      <c r="D34999" s="27"/>
      <c r="E34999" s="27"/>
      <c r="F34999" s="27"/>
      <c r="G34999" s="1"/>
      <c r="H34999" s="1"/>
      <c r="I34999" s="1"/>
    </row>
    <row r="35000" spans="2:9">
      <c r="B35000" s="1"/>
      <c r="C35000" s="29"/>
      <c r="D35000" s="27"/>
      <c r="E35000" s="27"/>
      <c r="F35000" s="27"/>
      <c r="G35000" s="1"/>
      <c r="H35000" s="1"/>
      <c r="I35000" s="1"/>
    </row>
    <row r="35001" spans="2:9">
      <c r="B35001" s="1"/>
      <c r="C35001" s="29"/>
      <c r="D35001" s="27"/>
      <c r="E35001" s="27"/>
      <c r="F35001" s="27"/>
      <c r="G35001" s="1"/>
      <c r="H35001" s="1"/>
      <c r="I35001" s="1"/>
    </row>
    <row r="35002" spans="2:9">
      <c r="B35002" s="1"/>
      <c r="C35002" s="29"/>
      <c r="D35002" s="27"/>
      <c r="E35002" s="27"/>
      <c r="F35002" s="27"/>
      <c r="G35002" s="1"/>
      <c r="H35002" s="1"/>
      <c r="I35002" s="1"/>
    </row>
    <row r="35003" spans="2:9">
      <c r="B35003" s="1"/>
      <c r="C35003" s="29"/>
      <c r="D35003" s="27"/>
      <c r="E35003" s="27"/>
      <c r="F35003" s="27"/>
      <c r="G35003" s="1"/>
      <c r="H35003" s="1"/>
      <c r="I35003" s="1"/>
    </row>
    <row r="35004" spans="2:9">
      <c r="B35004" s="1"/>
      <c r="C35004" s="29"/>
      <c r="D35004" s="27"/>
      <c r="E35004" s="27"/>
      <c r="F35004" s="27"/>
      <c r="G35004" s="1"/>
      <c r="H35004" s="1"/>
      <c r="I35004" s="1"/>
    </row>
    <row r="35005" spans="2:9">
      <c r="B35005" s="1"/>
      <c r="C35005" s="29"/>
      <c r="D35005" s="27"/>
      <c r="E35005" s="27"/>
      <c r="F35005" s="27"/>
      <c r="G35005" s="1"/>
      <c r="H35005" s="1"/>
      <c r="I35005" s="1"/>
    </row>
    <row r="35006" spans="2:9">
      <c r="B35006" s="1"/>
      <c r="C35006" s="29"/>
      <c r="D35006" s="27"/>
      <c r="E35006" s="27"/>
      <c r="F35006" s="27"/>
      <c r="G35006" s="1"/>
      <c r="H35006" s="1"/>
      <c r="I35006" s="1"/>
    </row>
    <row r="35007" spans="2:9">
      <c r="B35007" s="1"/>
      <c r="C35007" s="29"/>
      <c r="D35007" s="27"/>
      <c r="E35007" s="27"/>
      <c r="F35007" s="27"/>
      <c r="G35007" s="1"/>
      <c r="H35007" s="1"/>
      <c r="I35007" s="1"/>
    </row>
    <row r="35008" spans="2:9">
      <c r="B35008" s="1"/>
      <c r="C35008" s="29"/>
      <c r="D35008" s="27"/>
      <c r="E35008" s="27"/>
      <c r="F35008" s="27"/>
      <c r="G35008" s="1"/>
      <c r="H35008" s="1"/>
      <c r="I35008" s="1"/>
    </row>
    <row r="35009" spans="2:9">
      <c r="B35009" s="1"/>
      <c r="C35009" s="29"/>
      <c r="D35009" s="27"/>
      <c r="E35009" s="27"/>
      <c r="F35009" s="27"/>
      <c r="G35009" s="1"/>
      <c r="H35009" s="1"/>
      <c r="I35009" s="1"/>
    </row>
    <row r="35010" spans="2:9">
      <c r="B35010" s="1"/>
      <c r="C35010" s="29"/>
      <c r="D35010" s="27"/>
      <c r="E35010" s="27"/>
      <c r="F35010" s="27"/>
      <c r="G35010" s="1"/>
      <c r="H35010" s="1"/>
      <c r="I35010" s="1"/>
    </row>
    <row r="35011" spans="2:9">
      <c r="B35011" s="1"/>
      <c r="C35011" s="29"/>
      <c r="D35011" s="27"/>
      <c r="E35011" s="27"/>
      <c r="F35011" s="27"/>
      <c r="G35011" s="1"/>
      <c r="H35011" s="1"/>
      <c r="I35011" s="1"/>
    </row>
    <row r="35012" spans="2:9">
      <c r="B35012" s="1"/>
      <c r="C35012" s="29"/>
      <c r="D35012" s="27"/>
      <c r="E35012" s="27"/>
      <c r="F35012" s="27"/>
      <c r="G35012" s="1"/>
      <c r="H35012" s="1"/>
      <c r="I35012" s="1"/>
    </row>
    <row r="35013" spans="2:9">
      <c r="B35013" s="1"/>
      <c r="C35013" s="29"/>
      <c r="D35013" s="27"/>
      <c r="E35013" s="27"/>
      <c r="F35013" s="27"/>
      <c r="G35013" s="1"/>
      <c r="H35013" s="1"/>
      <c r="I35013" s="1"/>
    </row>
    <row r="35014" spans="2:9">
      <c r="B35014" s="1"/>
      <c r="C35014" s="29"/>
      <c r="D35014" s="27"/>
      <c r="E35014" s="27"/>
      <c r="F35014" s="27"/>
      <c r="G35014" s="1"/>
      <c r="H35014" s="1"/>
      <c r="I35014" s="1"/>
    </row>
    <row r="35015" spans="2:9">
      <c r="B35015" s="1"/>
      <c r="C35015" s="29"/>
      <c r="D35015" s="27"/>
      <c r="E35015" s="27"/>
      <c r="F35015" s="27"/>
      <c r="G35015" s="1"/>
      <c r="H35015" s="1"/>
      <c r="I35015" s="1"/>
    </row>
    <row r="35016" spans="2:9">
      <c r="B35016" s="1"/>
      <c r="C35016" s="29"/>
      <c r="D35016" s="27"/>
      <c r="E35016" s="27"/>
      <c r="F35016" s="27"/>
      <c r="G35016" s="1"/>
      <c r="H35016" s="1"/>
      <c r="I35016" s="1"/>
    </row>
    <row r="35017" spans="2:9">
      <c r="B35017" s="1"/>
      <c r="C35017" s="29"/>
      <c r="D35017" s="27"/>
      <c r="E35017" s="27"/>
      <c r="F35017" s="27"/>
      <c r="G35017" s="1"/>
      <c r="H35017" s="1"/>
      <c r="I35017" s="1"/>
    </row>
    <row r="35018" spans="2:9">
      <c r="B35018" s="1"/>
      <c r="C35018" s="29"/>
      <c r="D35018" s="27"/>
      <c r="E35018" s="27"/>
      <c r="F35018" s="27"/>
      <c r="G35018" s="1"/>
      <c r="H35018" s="1"/>
      <c r="I35018" s="1"/>
    </row>
    <row r="35019" spans="2:9">
      <c r="B35019" s="1"/>
      <c r="C35019" s="29"/>
      <c r="D35019" s="27"/>
      <c r="E35019" s="27"/>
      <c r="F35019" s="27"/>
      <c r="G35019" s="1"/>
      <c r="H35019" s="1"/>
      <c r="I35019" s="1"/>
    </row>
    <row r="35020" spans="2:9">
      <c r="B35020" s="1"/>
      <c r="C35020" s="29"/>
      <c r="D35020" s="27"/>
      <c r="E35020" s="27"/>
      <c r="F35020" s="27"/>
      <c r="G35020" s="1"/>
      <c r="H35020" s="1"/>
      <c r="I35020" s="1"/>
    </row>
    <row r="35021" spans="2:9">
      <c r="B35021" s="1"/>
      <c r="C35021" s="29"/>
      <c r="D35021" s="27"/>
      <c r="E35021" s="27"/>
      <c r="F35021" s="27"/>
      <c r="G35021" s="1"/>
      <c r="H35021" s="1"/>
      <c r="I35021" s="1"/>
    </row>
    <row r="35022" spans="2:9">
      <c r="B35022" s="1"/>
      <c r="C35022" s="29"/>
      <c r="D35022" s="27"/>
      <c r="E35022" s="27"/>
      <c r="F35022" s="27"/>
      <c r="G35022" s="1"/>
      <c r="H35022" s="1"/>
      <c r="I35022" s="1"/>
    </row>
    <row r="35023" spans="2:9">
      <c r="B35023" s="1"/>
      <c r="C35023" s="29"/>
      <c r="D35023" s="27"/>
      <c r="E35023" s="27"/>
      <c r="F35023" s="27"/>
      <c r="G35023" s="1"/>
      <c r="H35023" s="1"/>
      <c r="I35023" s="1"/>
    </row>
    <row r="35024" spans="2:9">
      <c r="B35024" s="1"/>
      <c r="C35024" s="29"/>
      <c r="D35024" s="27"/>
      <c r="E35024" s="27"/>
      <c r="F35024" s="27"/>
      <c r="G35024" s="1"/>
      <c r="H35024" s="1"/>
      <c r="I35024" s="1"/>
    </row>
    <row r="35025" spans="2:9">
      <c r="B35025" s="1"/>
      <c r="C35025" s="29"/>
      <c r="D35025" s="27"/>
      <c r="E35025" s="27"/>
      <c r="F35025" s="27"/>
      <c r="G35025" s="1"/>
      <c r="H35025" s="1"/>
      <c r="I35025" s="1"/>
    </row>
    <row r="35026" spans="2:9">
      <c r="B35026" s="1"/>
      <c r="C35026" s="29"/>
      <c r="D35026" s="27"/>
      <c r="E35026" s="27"/>
      <c r="F35026" s="27"/>
      <c r="G35026" s="1"/>
      <c r="H35026" s="1"/>
      <c r="I35026" s="1"/>
    </row>
    <row r="35027" spans="2:9">
      <c r="B35027" s="1"/>
      <c r="C35027" s="29"/>
      <c r="D35027" s="27"/>
      <c r="E35027" s="27"/>
      <c r="F35027" s="27"/>
      <c r="G35027" s="1"/>
      <c r="H35027" s="1"/>
      <c r="I35027" s="1"/>
    </row>
    <row r="35028" spans="2:9">
      <c r="B35028" s="1"/>
      <c r="C35028" s="29"/>
      <c r="D35028" s="27"/>
      <c r="E35028" s="27"/>
      <c r="F35028" s="27"/>
      <c r="G35028" s="1"/>
      <c r="H35028" s="1"/>
      <c r="I35028" s="1"/>
    </row>
    <row r="35029" spans="2:9">
      <c r="B35029" s="1"/>
      <c r="C35029" s="29"/>
      <c r="D35029" s="27"/>
      <c r="E35029" s="27"/>
      <c r="F35029" s="27"/>
      <c r="G35029" s="1"/>
      <c r="H35029" s="1"/>
      <c r="I35029" s="1"/>
    </row>
    <row r="35030" spans="2:9">
      <c r="B35030" s="1"/>
      <c r="C35030" s="29"/>
      <c r="D35030" s="27"/>
      <c r="E35030" s="27"/>
      <c r="F35030" s="27"/>
      <c r="G35030" s="1"/>
      <c r="H35030" s="1"/>
      <c r="I35030" s="1"/>
    </row>
    <row r="35031" spans="2:9">
      <c r="B35031" s="1"/>
      <c r="C35031" s="29"/>
      <c r="D35031" s="27"/>
      <c r="E35031" s="27"/>
      <c r="F35031" s="27"/>
      <c r="G35031" s="1"/>
      <c r="H35031" s="1"/>
      <c r="I35031" s="1"/>
    </row>
    <row r="35032" spans="2:9">
      <c r="B35032" s="1"/>
      <c r="C35032" s="29"/>
      <c r="D35032" s="27"/>
      <c r="E35032" s="27"/>
      <c r="F35032" s="27"/>
      <c r="G35032" s="1"/>
      <c r="H35032" s="1"/>
      <c r="I35032" s="1"/>
    </row>
    <row r="35033" spans="2:9">
      <c r="B35033" s="1"/>
      <c r="C35033" s="29"/>
      <c r="D35033" s="27"/>
      <c r="E35033" s="27"/>
      <c r="F35033" s="27"/>
      <c r="G35033" s="1"/>
      <c r="H35033" s="1"/>
      <c r="I35033" s="1"/>
    </row>
    <row r="35034" spans="2:9">
      <c r="B35034" s="1"/>
      <c r="C35034" s="29"/>
      <c r="D35034" s="27"/>
      <c r="E35034" s="27"/>
      <c r="F35034" s="27"/>
      <c r="G35034" s="1"/>
      <c r="H35034" s="1"/>
      <c r="I35034" s="1"/>
    </row>
    <row r="35035" spans="2:9">
      <c r="B35035" s="1"/>
      <c r="C35035" s="29"/>
      <c r="D35035" s="27"/>
      <c r="E35035" s="27"/>
      <c r="F35035" s="27"/>
      <c r="G35035" s="1"/>
      <c r="H35035" s="1"/>
      <c r="I35035" s="1"/>
    </row>
    <row r="35036" spans="2:9">
      <c r="B35036" s="1"/>
      <c r="C35036" s="29"/>
      <c r="D35036" s="27"/>
      <c r="E35036" s="27"/>
      <c r="F35036" s="27"/>
      <c r="G35036" s="1"/>
      <c r="H35036" s="1"/>
      <c r="I35036" s="1"/>
    </row>
    <row r="35037" spans="2:9">
      <c r="B35037" s="1"/>
      <c r="C35037" s="29"/>
      <c r="D35037" s="27"/>
      <c r="E35037" s="27"/>
      <c r="F35037" s="27"/>
      <c r="G35037" s="1"/>
      <c r="H35037" s="1"/>
      <c r="I35037" s="1"/>
    </row>
    <row r="35038" spans="2:9">
      <c r="B35038" s="1"/>
      <c r="C35038" s="29"/>
      <c r="D35038" s="27"/>
      <c r="E35038" s="27"/>
      <c r="F35038" s="27"/>
      <c r="G35038" s="1"/>
      <c r="H35038" s="1"/>
      <c r="I35038" s="1"/>
    </row>
    <row r="35039" spans="2:9">
      <c r="B35039" s="1"/>
      <c r="C35039" s="29"/>
      <c r="D35039" s="27"/>
      <c r="E35039" s="27"/>
      <c r="F35039" s="27"/>
      <c r="G35039" s="1"/>
      <c r="H35039" s="1"/>
      <c r="I35039" s="1"/>
    </row>
    <row r="35040" spans="2:9">
      <c r="B35040" s="1"/>
      <c r="C35040" s="29"/>
      <c r="D35040" s="27"/>
      <c r="E35040" s="27"/>
      <c r="F35040" s="27"/>
      <c r="G35040" s="1"/>
      <c r="H35040" s="1"/>
      <c r="I35040" s="1"/>
    </row>
    <row r="35041" spans="2:9">
      <c r="B35041" s="1"/>
      <c r="C35041" s="29"/>
      <c r="D35041" s="27"/>
      <c r="E35041" s="27"/>
      <c r="F35041" s="27"/>
      <c r="G35041" s="1"/>
      <c r="H35041" s="1"/>
      <c r="I35041" s="1"/>
    </row>
    <row r="35042" spans="2:9">
      <c r="B35042" s="1"/>
      <c r="C35042" s="29"/>
      <c r="D35042" s="27"/>
      <c r="E35042" s="27"/>
      <c r="F35042" s="27"/>
      <c r="G35042" s="1"/>
      <c r="H35042" s="1"/>
      <c r="I35042" s="1"/>
    </row>
    <row r="35043" spans="2:9">
      <c r="B35043" s="1"/>
      <c r="C35043" s="29"/>
      <c r="D35043" s="27"/>
      <c r="E35043" s="27"/>
      <c r="F35043" s="27"/>
      <c r="G35043" s="1"/>
      <c r="H35043" s="1"/>
      <c r="I35043" s="1"/>
    </row>
    <row r="35044" spans="2:9">
      <c r="B35044" s="1"/>
      <c r="C35044" s="29"/>
      <c r="D35044" s="27"/>
      <c r="E35044" s="27"/>
      <c r="F35044" s="27"/>
      <c r="G35044" s="1"/>
      <c r="H35044" s="1"/>
      <c r="I35044" s="1"/>
    </row>
    <row r="35045" spans="2:9">
      <c r="B35045" s="1"/>
      <c r="C35045" s="29"/>
      <c r="D35045" s="27"/>
      <c r="E35045" s="27"/>
      <c r="F35045" s="27"/>
      <c r="G35045" s="1"/>
      <c r="H35045" s="1"/>
      <c r="I35045" s="1"/>
    </row>
    <row r="35046" spans="2:9">
      <c r="B35046" s="1"/>
      <c r="C35046" s="29"/>
      <c r="D35046" s="27"/>
      <c r="E35046" s="27"/>
      <c r="F35046" s="27"/>
      <c r="G35046" s="1"/>
      <c r="H35046" s="1"/>
      <c r="I35046" s="1"/>
    </row>
    <row r="35047" spans="2:9">
      <c r="B35047" s="1"/>
      <c r="C35047" s="29"/>
      <c r="D35047" s="27"/>
      <c r="E35047" s="27"/>
      <c r="F35047" s="27"/>
      <c r="G35047" s="1"/>
      <c r="H35047" s="1"/>
      <c r="I35047" s="1"/>
    </row>
    <row r="35048" spans="2:9">
      <c r="B35048" s="1"/>
      <c r="C35048" s="29"/>
      <c r="D35048" s="27"/>
      <c r="E35048" s="27"/>
      <c r="F35048" s="27"/>
      <c r="G35048" s="1"/>
      <c r="H35048" s="1"/>
      <c r="I35048" s="1"/>
    </row>
    <row r="35049" spans="2:9">
      <c r="B35049" s="1"/>
      <c r="C35049" s="29"/>
      <c r="D35049" s="27"/>
      <c r="E35049" s="27"/>
      <c r="F35049" s="27"/>
      <c r="G35049" s="1"/>
      <c r="H35049" s="1"/>
      <c r="I35049" s="1"/>
    </row>
    <row r="35050" spans="2:9">
      <c r="B35050" s="1"/>
      <c r="C35050" s="29"/>
      <c r="D35050" s="27"/>
      <c r="E35050" s="27"/>
      <c r="F35050" s="27"/>
      <c r="G35050" s="1"/>
      <c r="H35050" s="1"/>
      <c r="I35050" s="1"/>
    </row>
    <row r="35051" spans="2:9">
      <c r="B35051" s="1"/>
      <c r="C35051" s="29"/>
      <c r="D35051" s="27"/>
      <c r="E35051" s="27"/>
      <c r="F35051" s="27"/>
      <c r="G35051" s="1"/>
      <c r="H35051" s="1"/>
      <c r="I35051" s="1"/>
    </row>
    <row r="35052" spans="2:9">
      <c r="B35052" s="1"/>
      <c r="C35052" s="29"/>
      <c r="D35052" s="27"/>
      <c r="E35052" s="27"/>
      <c r="F35052" s="27"/>
      <c r="G35052" s="1"/>
      <c r="H35052" s="1"/>
      <c r="I35052" s="1"/>
    </row>
    <row r="35053" spans="2:9">
      <c r="B35053" s="1"/>
      <c r="C35053" s="29"/>
      <c r="D35053" s="27"/>
      <c r="E35053" s="27"/>
      <c r="F35053" s="27"/>
      <c r="G35053" s="1"/>
      <c r="H35053" s="1"/>
      <c r="I35053" s="1"/>
    </row>
    <row r="35054" spans="2:9">
      <c r="B35054" s="1"/>
      <c r="C35054" s="29"/>
      <c r="D35054" s="27"/>
      <c r="E35054" s="27"/>
      <c r="F35054" s="27"/>
      <c r="G35054" s="1"/>
      <c r="H35054" s="1"/>
      <c r="I35054" s="1"/>
    </row>
    <row r="35055" spans="2:9">
      <c r="B35055" s="1"/>
      <c r="C35055" s="29"/>
      <c r="D35055" s="27"/>
      <c r="E35055" s="27"/>
      <c r="F35055" s="27"/>
      <c r="G35055" s="1"/>
      <c r="H35055" s="1"/>
      <c r="I35055" s="1"/>
    </row>
    <row r="35056" spans="2:9">
      <c r="B35056" s="1"/>
      <c r="C35056" s="29"/>
      <c r="D35056" s="27"/>
      <c r="E35056" s="27"/>
      <c r="F35056" s="27"/>
      <c r="G35056" s="1"/>
      <c r="H35056" s="1"/>
      <c r="I35056" s="1"/>
    </row>
    <row r="35057" spans="2:9">
      <c r="B35057" s="1"/>
      <c r="C35057" s="29"/>
      <c r="D35057" s="27"/>
      <c r="E35057" s="27"/>
      <c r="F35057" s="27"/>
      <c r="G35057" s="1"/>
      <c r="H35057" s="1"/>
      <c r="I35057" s="1"/>
    </row>
    <row r="35058" spans="2:9">
      <c r="B35058" s="1"/>
      <c r="C35058" s="29"/>
      <c r="D35058" s="27"/>
      <c r="E35058" s="27"/>
      <c r="F35058" s="27"/>
      <c r="G35058" s="1"/>
      <c r="H35058" s="1"/>
      <c r="I35058" s="1"/>
    </row>
    <row r="35059" spans="2:9">
      <c r="B35059" s="1"/>
      <c r="C35059" s="29"/>
      <c r="D35059" s="27"/>
      <c r="E35059" s="27"/>
      <c r="F35059" s="27"/>
      <c r="G35059" s="1"/>
      <c r="H35059" s="1"/>
      <c r="I35059" s="1"/>
    </row>
    <row r="35060" spans="2:9">
      <c r="B35060" s="1"/>
      <c r="C35060" s="29"/>
      <c r="D35060" s="27"/>
      <c r="E35060" s="27"/>
      <c r="F35060" s="27"/>
      <c r="G35060" s="1"/>
      <c r="H35060" s="1"/>
      <c r="I35060" s="1"/>
    </row>
    <row r="35061" spans="2:9">
      <c r="B35061" s="1"/>
      <c r="C35061" s="29"/>
      <c r="D35061" s="27"/>
      <c r="E35061" s="27"/>
      <c r="F35061" s="27"/>
      <c r="G35061" s="1"/>
      <c r="H35061" s="1"/>
      <c r="I35061" s="1"/>
    </row>
    <row r="35062" spans="2:9">
      <c r="B35062" s="1"/>
      <c r="C35062" s="29"/>
      <c r="D35062" s="27"/>
      <c r="E35062" s="27"/>
      <c r="F35062" s="27"/>
      <c r="G35062" s="1"/>
      <c r="H35062" s="1"/>
      <c r="I35062" s="1"/>
    </row>
    <row r="35063" spans="2:9">
      <c r="B35063" s="1"/>
      <c r="C35063" s="29"/>
      <c r="D35063" s="27"/>
      <c r="E35063" s="27"/>
      <c r="F35063" s="27"/>
      <c r="G35063" s="1"/>
      <c r="H35063" s="1"/>
      <c r="I35063" s="1"/>
    </row>
    <row r="35064" spans="2:9">
      <c r="B35064" s="1"/>
      <c r="C35064" s="29"/>
      <c r="D35064" s="27"/>
      <c r="E35064" s="27"/>
      <c r="F35064" s="27"/>
      <c r="G35064" s="1"/>
      <c r="H35064" s="1"/>
      <c r="I35064" s="1"/>
    </row>
    <row r="35065" spans="2:9">
      <c r="B35065" s="1"/>
      <c r="C35065" s="29"/>
      <c r="D35065" s="27"/>
      <c r="E35065" s="27"/>
      <c r="F35065" s="27"/>
      <c r="G35065" s="1"/>
      <c r="H35065" s="1"/>
      <c r="I35065" s="1"/>
    </row>
    <row r="35066" spans="2:9">
      <c r="B35066" s="1"/>
      <c r="C35066" s="29"/>
      <c r="D35066" s="27"/>
      <c r="E35066" s="27"/>
      <c r="F35066" s="27"/>
      <c r="G35066" s="1"/>
      <c r="H35066" s="1"/>
      <c r="I35066" s="1"/>
    </row>
    <row r="35067" spans="2:9">
      <c r="B35067" s="1"/>
      <c r="C35067" s="29"/>
      <c r="D35067" s="27"/>
      <c r="E35067" s="27"/>
      <c r="F35067" s="27"/>
      <c r="G35067" s="1"/>
      <c r="H35067" s="1"/>
      <c r="I35067" s="1"/>
    </row>
    <row r="35068" spans="2:9">
      <c r="B35068" s="1"/>
      <c r="C35068" s="29"/>
      <c r="D35068" s="27"/>
      <c r="E35068" s="27"/>
      <c r="F35068" s="27"/>
      <c r="G35068" s="1"/>
      <c r="H35068" s="1"/>
      <c r="I35068" s="1"/>
    </row>
    <row r="35069" spans="2:9">
      <c r="B35069" s="1"/>
      <c r="C35069" s="29"/>
      <c r="D35069" s="27"/>
      <c r="E35069" s="27"/>
      <c r="F35069" s="27"/>
      <c r="G35069" s="1"/>
      <c r="H35069" s="1"/>
      <c r="I35069" s="1"/>
    </row>
    <row r="35070" spans="2:9">
      <c r="B35070" s="1"/>
      <c r="C35070" s="29"/>
      <c r="D35070" s="27"/>
      <c r="E35070" s="27"/>
      <c r="F35070" s="27"/>
      <c r="G35070" s="1"/>
      <c r="H35070" s="1"/>
      <c r="I35070" s="1"/>
    </row>
    <row r="35071" spans="2:9">
      <c r="B35071" s="1"/>
      <c r="C35071" s="29"/>
      <c r="D35071" s="27"/>
      <c r="E35071" s="27"/>
      <c r="F35071" s="27"/>
      <c r="G35071" s="1"/>
      <c r="H35071" s="1"/>
      <c r="I35071" s="1"/>
    </row>
    <row r="35072" spans="2:9">
      <c r="B35072" s="1"/>
      <c r="C35072" s="29"/>
      <c r="D35072" s="27"/>
      <c r="E35072" s="27"/>
      <c r="F35072" s="27"/>
      <c r="G35072" s="1"/>
      <c r="H35072" s="1"/>
      <c r="I35072" s="1"/>
    </row>
    <row r="35073" spans="2:9">
      <c r="B35073" s="1"/>
      <c r="C35073" s="29"/>
      <c r="D35073" s="27"/>
      <c r="E35073" s="27"/>
      <c r="F35073" s="27"/>
      <c r="G35073" s="1"/>
      <c r="H35073" s="1"/>
      <c r="I35073" s="1"/>
    </row>
    <row r="35074" spans="2:9">
      <c r="B35074" s="1"/>
      <c r="C35074" s="29"/>
      <c r="D35074" s="27"/>
      <c r="E35074" s="27"/>
      <c r="F35074" s="27"/>
      <c r="G35074" s="1"/>
      <c r="H35074" s="1"/>
      <c r="I35074" s="1"/>
    </row>
    <row r="35075" spans="2:9">
      <c r="B35075" s="1"/>
      <c r="C35075" s="29"/>
      <c r="D35075" s="27"/>
      <c r="E35075" s="27"/>
      <c r="F35075" s="27"/>
      <c r="G35075" s="1"/>
      <c r="H35075" s="1"/>
      <c r="I35075" s="1"/>
    </row>
    <row r="35076" spans="2:9">
      <c r="B35076" s="1"/>
      <c r="C35076" s="29"/>
      <c r="D35076" s="27"/>
      <c r="E35076" s="27"/>
      <c r="F35076" s="27"/>
      <c r="G35076" s="1"/>
      <c r="H35076" s="1"/>
      <c r="I35076" s="1"/>
    </row>
    <row r="35077" spans="2:9">
      <c r="B35077" s="1"/>
      <c r="C35077" s="29"/>
      <c r="D35077" s="27"/>
      <c r="E35077" s="27"/>
      <c r="F35077" s="27"/>
      <c r="G35077" s="1"/>
      <c r="H35077" s="1"/>
      <c r="I35077" s="1"/>
    </row>
    <row r="35078" spans="2:9">
      <c r="B35078" s="1"/>
      <c r="C35078" s="29"/>
      <c r="D35078" s="27"/>
      <c r="E35078" s="27"/>
      <c r="F35078" s="27"/>
      <c r="G35078" s="1"/>
      <c r="H35078" s="1"/>
      <c r="I35078" s="1"/>
    </row>
    <row r="35079" spans="2:9">
      <c r="B35079" s="1"/>
      <c r="C35079" s="29"/>
      <c r="D35079" s="27"/>
      <c r="E35079" s="27"/>
      <c r="F35079" s="27"/>
      <c r="G35079" s="1"/>
      <c r="H35079" s="1"/>
      <c r="I35079" s="1"/>
    </row>
    <row r="35080" spans="2:9">
      <c r="B35080" s="1"/>
      <c r="C35080" s="29"/>
      <c r="D35080" s="27"/>
      <c r="E35080" s="27"/>
      <c r="F35080" s="27"/>
      <c r="G35080" s="1"/>
      <c r="H35080" s="1"/>
      <c r="I35080" s="1"/>
    </row>
    <row r="35081" spans="2:9">
      <c r="B35081" s="1"/>
      <c r="C35081" s="29"/>
      <c r="D35081" s="27"/>
      <c r="E35081" s="27"/>
      <c r="F35081" s="27"/>
      <c r="G35081" s="1"/>
      <c r="H35081" s="1"/>
      <c r="I35081" s="1"/>
    </row>
    <row r="35082" spans="2:9">
      <c r="B35082" s="1"/>
      <c r="C35082" s="29"/>
      <c r="D35082" s="27"/>
      <c r="E35082" s="27"/>
      <c r="F35082" s="27"/>
      <c r="G35082" s="1"/>
      <c r="H35082" s="1"/>
      <c r="I35082" s="1"/>
    </row>
    <row r="35083" spans="2:9">
      <c r="B35083" s="1"/>
      <c r="C35083" s="29"/>
      <c r="D35083" s="27"/>
      <c r="E35083" s="27"/>
      <c r="F35083" s="27"/>
      <c r="G35083" s="1"/>
      <c r="H35083" s="1"/>
      <c r="I35083" s="1"/>
    </row>
    <row r="35084" spans="2:9">
      <c r="B35084" s="1"/>
      <c r="C35084" s="29"/>
      <c r="D35084" s="27"/>
      <c r="E35084" s="27"/>
      <c r="F35084" s="27"/>
      <c r="G35084" s="1"/>
      <c r="H35084" s="1"/>
      <c r="I35084" s="1"/>
    </row>
    <row r="35085" spans="2:9">
      <c r="B35085" s="1"/>
      <c r="C35085" s="29"/>
      <c r="D35085" s="27"/>
      <c r="E35085" s="27"/>
      <c r="F35085" s="27"/>
      <c r="G35085" s="1"/>
      <c r="H35085" s="1"/>
      <c r="I35085" s="1"/>
    </row>
    <row r="35086" spans="2:9">
      <c r="B35086" s="1"/>
      <c r="C35086" s="29"/>
      <c r="D35086" s="27"/>
      <c r="E35086" s="27"/>
      <c r="F35086" s="27"/>
      <c r="G35086" s="1"/>
      <c r="H35086" s="1"/>
      <c r="I35086" s="1"/>
    </row>
    <row r="35087" spans="2:9">
      <c r="B35087" s="1"/>
      <c r="C35087" s="29"/>
      <c r="D35087" s="27"/>
      <c r="E35087" s="27"/>
      <c r="F35087" s="27"/>
      <c r="G35087" s="1"/>
      <c r="H35087" s="1"/>
      <c r="I35087" s="1"/>
    </row>
    <row r="35088" spans="2:9">
      <c r="B35088" s="1"/>
      <c r="C35088" s="29"/>
      <c r="D35088" s="27"/>
      <c r="E35088" s="27"/>
      <c r="F35088" s="27"/>
      <c r="G35088" s="1"/>
      <c r="H35088" s="1"/>
      <c r="I35088" s="1"/>
    </row>
    <row r="35089" spans="2:9">
      <c r="B35089" s="1"/>
      <c r="C35089" s="29"/>
      <c r="D35089" s="27"/>
      <c r="E35089" s="27"/>
      <c r="F35089" s="27"/>
      <c r="G35089" s="1"/>
      <c r="H35089" s="1"/>
      <c r="I35089" s="1"/>
    </row>
    <row r="35090" spans="2:9">
      <c r="B35090" s="1"/>
      <c r="C35090" s="29"/>
      <c r="D35090" s="27"/>
      <c r="E35090" s="27"/>
      <c r="F35090" s="27"/>
      <c r="G35090" s="1"/>
      <c r="H35090" s="1"/>
      <c r="I35090" s="1"/>
    </row>
    <row r="35091" spans="2:9">
      <c r="B35091" s="1"/>
      <c r="C35091" s="29"/>
      <c r="D35091" s="27"/>
      <c r="E35091" s="27"/>
      <c r="F35091" s="27"/>
      <c r="G35091" s="1"/>
      <c r="H35091" s="1"/>
      <c r="I35091" s="1"/>
    </row>
    <row r="35092" spans="2:9">
      <c r="B35092" s="1"/>
      <c r="C35092" s="29"/>
      <c r="D35092" s="27"/>
      <c r="E35092" s="27"/>
      <c r="F35092" s="27"/>
      <c r="G35092" s="1"/>
      <c r="H35092" s="1"/>
      <c r="I35092" s="1"/>
    </row>
    <row r="35093" spans="2:9">
      <c r="B35093" s="1"/>
      <c r="C35093" s="29"/>
      <c r="D35093" s="27"/>
      <c r="E35093" s="27"/>
      <c r="F35093" s="27"/>
      <c r="G35093" s="1"/>
      <c r="H35093" s="1"/>
      <c r="I35093" s="1"/>
    </row>
    <row r="35094" spans="2:9">
      <c r="B35094" s="1"/>
      <c r="C35094" s="29"/>
      <c r="D35094" s="27"/>
      <c r="E35094" s="27"/>
      <c r="F35094" s="27"/>
      <c r="G35094" s="1"/>
      <c r="H35094" s="1"/>
      <c r="I35094" s="1"/>
    </row>
    <row r="35095" spans="2:9">
      <c r="B35095" s="1"/>
      <c r="C35095" s="29"/>
      <c r="D35095" s="27"/>
      <c r="E35095" s="27"/>
      <c r="F35095" s="27"/>
      <c r="G35095" s="1"/>
      <c r="H35095" s="1"/>
      <c r="I35095" s="1"/>
    </row>
    <row r="35096" spans="2:9">
      <c r="B35096" s="1"/>
      <c r="C35096" s="29"/>
      <c r="D35096" s="27"/>
      <c r="E35096" s="27"/>
      <c r="F35096" s="27"/>
      <c r="G35096" s="1"/>
      <c r="H35096" s="1"/>
      <c r="I35096" s="1"/>
    </row>
    <row r="35097" spans="2:9">
      <c r="B35097" s="1"/>
      <c r="C35097" s="29"/>
      <c r="D35097" s="27"/>
      <c r="E35097" s="27"/>
      <c r="F35097" s="27"/>
      <c r="G35097" s="1"/>
      <c r="H35097" s="1"/>
      <c r="I35097" s="1"/>
    </row>
    <row r="35098" spans="2:9">
      <c r="B35098" s="1"/>
      <c r="C35098" s="29"/>
      <c r="D35098" s="27"/>
      <c r="E35098" s="27"/>
      <c r="F35098" s="27"/>
      <c r="G35098" s="1"/>
      <c r="H35098" s="1"/>
      <c r="I35098" s="1"/>
    </row>
    <row r="35099" spans="2:9">
      <c r="B35099" s="1"/>
      <c r="C35099" s="29"/>
      <c r="D35099" s="27"/>
      <c r="E35099" s="27"/>
      <c r="F35099" s="27"/>
      <c r="G35099" s="1"/>
      <c r="H35099" s="1"/>
      <c r="I35099" s="1"/>
    </row>
    <row r="35100" spans="2:9">
      <c r="B35100" s="1"/>
      <c r="C35100" s="29"/>
      <c r="D35100" s="27"/>
      <c r="E35100" s="27"/>
      <c r="F35100" s="27"/>
      <c r="G35100" s="1"/>
      <c r="H35100" s="1"/>
      <c r="I35100" s="1"/>
    </row>
    <row r="35101" spans="2:9">
      <c r="B35101" s="1"/>
      <c r="C35101" s="29"/>
      <c r="D35101" s="27"/>
      <c r="E35101" s="27"/>
      <c r="F35101" s="27"/>
      <c r="G35101" s="1"/>
      <c r="H35101" s="1"/>
      <c r="I35101" s="1"/>
    </row>
    <row r="35102" spans="2:9">
      <c r="B35102" s="1"/>
      <c r="C35102" s="29"/>
      <c r="D35102" s="27"/>
      <c r="E35102" s="27"/>
      <c r="F35102" s="27"/>
      <c r="G35102" s="1"/>
      <c r="H35102" s="1"/>
      <c r="I35102" s="1"/>
    </row>
    <row r="35103" spans="2:9">
      <c r="B35103" s="1"/>
      <c r="C35103" s="29"/>
      <c r="D35103" s="27"/>
      <c r="E35103" s="27"/>
      <c r="F35103" s="27"/>
      <c r="G35103" s="1"/>
      <c r="H35103" s="1"/>
      <c r="I35103" s="1"/>
    </row>
    <row r="35104" spans="2:9">
      <c r="B35104" s="1"/>
      <c r="C35104" s="29"/>
      <c r="D35104" s="27"/>
      <c r="E35104" s="27"/>
      <c r="F35104" s="27"/>
      <c r="G35104" s="1"/>
      <c r="H35104" s="1"/>
      <c r="I35104" s="1"/>
    </row>
    <row r="35105" spans="2:9">
      <c r="B35105" s="1"/>
      <c r="C35105" s="29"/>
      <c r="D35105" s="27"/>
      <c r="E35105" s="27"/>
      <c r="F35105" s="27"/>
      <c r="G35105" s="1"/>
      <c r="H35105" s="1"/>
      <c r="I35105" s="1"/>
    </row>
    <row r="35106" spans="2:9">
      <c r="B35106" s="1"/>
      <c r="C35106" s="29"/>
      <c r="D35106" s="27"/>
      <c r="E35106" s="27"/>
      <c r="F35106" s="27"/>
      <c r="G35106" s="1"/>
      <c r="H35106" s="1"/>
      <c r="I35106" s="1"/>
    </row>
    <row r="35107" spans="2:9">
      <c r="B35107" s="1"/>
      <c r="C35107" s="29"/>
      <c r="D35107" s="27"/>
      <c r="E35107" s="27"/>
      <c r="F35107" s="27"/>
      <c r="G35107" s="1"/>
      <c r="H35107" s="1"/>
      <c r="I35107" s="1"/>
    </row>
    <row r="35108" spans="2:9">
      <c r="B35108" s="1"/>
      <c r="C35108" s="29"/>
      <c r="D35108" s="27"/>
      <c r="E35108" s="27"/>
      <c r="F35108" s="27"/>
      <c r="G35108" s="1"/>
      <c r="H35108" s="1"/>
      <c r="I35108" s="1"/>
    </row>
    <row r="35109" spans="2:9">
      <c r="B35109" s="1"/>
      <c r="C35109" s="29"/>
      <c r="D35109" s="27"/>
      <c r="E35109" s="27"/>
      <c r="F35109" s="27"/>
      <c r="G35109" s="1"/>
      <c r="H35109" s="1"/>
      <c r="I35109" s="1"/>
    </row>
    <row r="35110" spans="2:9">
      <c r="B35110" s="1"/>
      <c r="C35110" s="29"/>
      <c r="D35110" s="27"/>
      <c r="E35110" s="27"/>
      <c r="F35110" s="27"/>
      <c r="G35110" s="1"/>
      <c r="H35110" s="1"/>
      <c r="I35110" s="1"/>
    </row>
    <row r="35111" spans="2:9">
      <c r="B35111" s="1"/>
      <c r="C35111" s="29"/>
      <c r="D35111" s="27"/>
      <c r="E35111" s="27"/>
      <c r="F35111" s="27"/>
      <c r="G35111" s="1"/>
      <c r="H35111" s="1"/>
      <c r="I35111" s="1"/>
    </row>
    <row r="35112" spans="2:9">
      <c r="B35112" s="1"/>
      <c r="C35112" s="29"/>
      <c r="D35112" s="27"/>
      <c r="E35112" s="27"/>
      <c r="F35112" s="27"/>
      <c r="G35112" s="1"/>
      <c r="H35112" s="1"/>
      <c r="I35112" s="1"/>
    </row>
    <row r="35113" spans="2:9">
      <c r="B35113" s="1"/>
      <c r="C35113" s="29"/>
      <c r="D35113" s="27"/>
      <c r="E35113" s="27"/>
      <c r="F35113" s="27"/>
      <c r="G35113" s="1"/>
      <c r="H35113" s="1"/>
      <c r="I35113" s="1"/>
    </row>
    <row r="35114" spans="2:9">
      <c r="B35114" s="1"/>
      <c r="C35114" s="29"/>
      <c r="D35114" s="27"/>
      <c r="E35114" s="27"/>
      <c r="F35114" s="27"/>
      <c r="G35114" s="1"/>
      <c r="H35114" s="1"/>
      <c r="I35114" s="1"/>
    </row>
    <row r="35115" spans="2:9">
      <c r="B35115" s="1"/>
      <c r="C35115" s="29"/>
      <c r="D35115" s="27"/>
      <c r="E35115" s="27"/>
      <c r="F35115" s="27"/>
      <c r="G35115" s="1"/>
      <c r="H35115" s="1"/>
      <c r="I35115" s="1"/>
    </row>
    <row r="35116" spans="2:9">
      <c r="B35116" s="1"/>
      <c r="C35116" s="29"/>
      <c r="D35116" s="27"/>
      <c r="E35116" s="27"/>
      <c r="F35116" s="27"/>
      <c r="G35116" s="1"/>
      <c r="H35116" s="1"/>
      <c r="I35116" s="1"/>
    </row>
    <row r="35117" spans="2:9">
      <c r="B35117" s="1"/>
      <c r="C35117" s="29"/>
      <c r="D35117" s="27"/>
      <c r="E35117" s="27"/>
      <c r="F35117" s="27"/>
      <c r="G35117" s="1"/>
      <c r="H35117" s="1"/>
      <c r="I35117" s="1"/>
    </row>
    <row r="35118" spans="2:9">
      <c r="B35118" s="1"/>
      <c r="C35118" s="29"/>
      <c r="D35118" s="27"/>
      <c r="E35118" s="27"/>
      <c r="F35118" s="27"/>
      <c r="G35118" s="1"/>
      <c r="H35118" s="1"/>
      <c r="I35118" s="1"/>
    </row>
    <row r="35119" spans="2:9">
      <c r="B35119" s="1"/>
      <c r="C35119" s="29"/>
      <c r="D35119" s="27"/>
      <c r="E35119" s="27"/>
      <c r="F35119" s="27"/>
      <c r="G35119" s="1"/>
      <c r="H35119" s="1"/>
      <c r="I35119" s="1"/>
    </row>
    <row r="35120" spans="2:9">
      <c r="B35120" s="1"/>
      <c r="C35120" s="29"/>
      <c r="D35120" s="27"/>
      <c r="E35120" s="27"/>
      <c r="F35120" s="27"/>
      <c r="G35120" s="1"/>
      <c r="H35120" s="1"/>
      <c r="I35120" s="1"/>
    </row>
    <row r="35121" spans="2:9">
      <c r="B35121" s="1"/>
      <c r="C35121" s="29"/>
      <c r="D35121" s="27"/>
      <c r="E35121" s="27"/>
      <c r="F35121" s="27"/>
      <c r="G35121" s="1"/>
      <c r="H35121" s="1"/>
      <c r="I35121" s="1"/>
    </row>
    <row r="35122" spans="2:9">
      <c r="B35122" s="1"/>
      <c r="C35122" s="29"/>
      <c r="D35122" s="27"/>
      <c r="E35122" s="27"/>
      <c r="F35122" s="27"/>
      <c r="G35122" s="1"/>
      <c r="H35122" s="1"/>
      <c r="I35122" s="1"/>
    </row>
    <row r="35123" spans="2:9">
      <c r="B35123" s="1"/>
      <c r="C35123" s="29"/>
      <c r="D35123" s="27"/>
      <c r="E35123" s="27"/>
      <c r="F35123" s="27"/>
      <c r="G35123" s="1"/>
      <c r="H35123" s="1"/>
      <c r="I35123" s="1"/>
    </row>
    <row r="35124" spans="2:9">
      <c r="B35124" s="1"/>
      <c r="C35124" s="29"/>
      <c r="D35124" s="27"/>
      <c r="E35124" s="27"/>
      <c r="F35124" s="27"/>
      <c r="G35124" s="1"/>
      <c r="H35124" s="1"/>
      <c r="I35124" s="1"/>
    </row>
    <row r="35125" spans="2:9">
      <c r="B35125" s="1"/>
      <c r="C35125" s="29"/>
      <c r="D35125" s="27"/>
      <c r="E35125" s="27"/>
      <c r="F35125" s="27"/>
      <c r="G35125" s="1"/>
      <c r="H35125" s="1"/>
      <c r="I35125" s="1"/>
    </row>
    <row r="35126" spans="2:9">
      <c r="B35126" s="1"/>
      <c r="C35126" s="29"/>
      <c r="D35126" s="27"/>
      <c r="E35126" s="27"/>
      <c r="F35126" s="27"/>
      <c r="G35126" s="1"/>
      <c r="H35126" s="1"/>
      <c r="I35126" s="1"/>
    </row>
    <row r="35127" spans="2:9">
      <c r="B35127" s="1"/>
      <c r="C35127" s="29"/>
      <c r="D35127" s="27"/>
      <c r="E35127" s="27"/>
      <c r="F35127" s="27"/>
      <c r="G35127" s="1"/>
      <c r="H35127" s="1"/>
      <c r="I35127" s="1"/>
    </row>
    <row r="35128" spans="2:9">
      <c r="B35128" s="1"/>
      <c r="C35128" s="29"/>
      <c r="D35128" s="27"/>
      <c r="E35128" s="27"/>
      <c r="F35128" s="27"/>
      <c r="G35128" s="1"/>
      <c r="H35128" s="1"/>
      <c r="I35128" s="1"/>
    </row>
    <row r="35129" spans="2:9">
      <c r="B35129" s="1"/>
      <c r="C35129" s="29"/>
      <c r="D35129" s="27"/>
      <c r="E35129" s="27"/>
      <c r="F35129" s="27"/>
      <c r="G35129" s="1"/>
      <c r="H35129" s="1"/>
      <c r="I35129" s="1"/>
    </row>
    <row r="35130" spans="2:9">
      <c r="B35130" s="1"/>
      <c r="C35130" s="29"/>
      <c r="D35130" s="27"/>
      <c r="E35130" s="27"/>
      <c r="F35130" s="27"/>
      <c r="G35130" s="1"/>
      <c r="H35130" s="1"/>
      <c r="I35130" s="1"/>
    </row>
    <row r="35131" spans="2:9">
      <c r="B35131" s="1"/>
      <c r="C35131" s="29"/>
      <c r="D35131" s="27"/>
      <c r="E35131" s="27"/>
      <c r="F35131" s="27"/>
      <c r="G35131" s="1"/>
      <c r="H35131" s="1"/>
      <c r="I35131" s="1"/>
    </row>
    <row r="35132" spans="2:9">
      <c r="B35132" s="1"/>
      <c r="C35132" s="29"/>
      <c r="D35132" s="27"/>
      <c r="E35132" s="27"/>
      <c r="F35132" s="27"/>
      <c r="G35132" s="1"/>
      <c r="H35132" s="1"/>
      <c r="I35132" s="1"/>
    </row>
    <row r="35133" spans="2:9">
      <c r="B35133" s="1"/>
      <c r="C35133" s="29"/>
      <c r="D35133" s="27"/>
      <c r="E35133" s="27"/>
      <c r="F35133" s="27"/>
      <c r="G35133" s="1"/>
      <c r="H35133" s="1"/>
      <c r="I35133" s="1"/>
    </row>
    <row r="35134" spans="2:9">
      <c r="B35134" s="1"/>
      <c r="C35134" s="29"/>
      <c r="D35134" s="27"/>
      <c r="E35134" s="27"/>
      <c r="F35134" s="27"/>
      <c r="G35134" s="1"/>
      <c r="H35134" s="1"/>
      <c r="I35134" s="1"/>
    </row>
    <row r="35135" spans="2:9">
      <c r="B35135" s="1"/>
      <c r="C35135" s="29"/>
      <c r="D35135" s="27"/>
      <c r="E35135" s="27"/>
      <c r="F35135" s="27"/>
      <c r="G35135" s="1"/>
      <c r="H35135" s="1"/>
      <c r="I35135" s="1"/>
    </row>
    <row r="35136" spans="2:9">
      <c r="B35136" s="1"/>
      <c r="C35136" s="29"/>
      <c r="D35136" s="27"/>
      <c r="E35136" s="27"/>
      <c r="F35136" s="27"/>
      <c r="G35136" s="1"/>
      <c r="H35136" s="1"/>
      <c r="I35136" s="1"/>
    </row>
    <row r="35137" spans="2:9">
      <c r="B35137" s="1"/>
      <c r="C35137" s="29"/>
      <c r="D35137" s="27"/>
      <c r="E35137" s="27"/>
      <c r="F35137" s="27"/>
      <c r="G35137" s="1"/>
      <c r="H35137" s="1"/>
      <c r="I35137" s="1"/>
    </row>
    <row r="35138" spans="2:9">
      <c r="B35138" s="1"/>
      <c r="C35138" s="29"/>
      <c r="D35138" s="27"/>
      <c r="E35138" s="27"/>
      <c r="F35138" s="27"/>
      <c r="G35138" s="1"/>
      <c r="H35138" s="1"/>
      <c r="I35138" s="1"/>
    </row>
    <row r="35139" spans="2:9">
      <c r="B35139" s="1"/>
      <c r="C35139" s="29"/>
      <c r="D35139" s="27"/>
      <c r="E35139" s="27"/>
      <c r="F35139" s="27"/>
      <c r="G35139" s="1"/>
      <c r="H35139" s="1"/>
      <c r="I35139" s="1"/>
    </row>
    <row r="35140" spans="2:9">
      <c r="B35140" s="1"/>
      <c r="C35140" s="29"/>
      <c r="D35140" s="27"/>
      <c r="E35140" s="27"/>
      <c r="F35140" s="27"/>
      <c r="G35140" s="1"/>
      <c r="H35140" s="1"/>
      <c r="I35140" s="1"/>
    </row>
    <row r="35141" spans="2:9">
      <c r="B35141" s="1"/>
      <c r="C35141" s="29"/>
      <c r="D35141" s="27"/>
      <c r="E35141" s="27"/>
      <c r="F35141" s="27"/>
      <c r="G35141" s="1"/>
      <c r="H35141" s="1"/>
      <c r="I35141" s="1"/>
    </row>
    <row r="35142" spans="2:9">
      <c r="B35142" s="1"/>
      <c r="C35142" s="29"/>
      <c r="D35142" s="27"/>
      <c r="E35142" s="27"/>
      <c r="F35142" s="27"/>
      <c r="G35142" s="1"/>
      <c r="H35142" s="1"/>
      <c r="I35142" s="1"/>
    </row>
    <row r="35143" spans="2:9">
      <c r="B35143" s="1"/>
      <c r="C35143" s="29"/>
      <c r="D35143" s="27"/>
      <c r="E35143" s="27"/>
      <c r="F35143" s="27"/>
      <c r="G35143" s="1"/>
      <c r="H35143" s="1"/>
      <c r="I35143" s="1"/>
    </row>
    <row r="35144" spans="2:9">
      <c r="B35144" s="1"/>
      <c r="C35144" s="29"/>
      <c r="D35144" s="27"/>
      <c r="E35144" s="27"/>
      <c r="F35144" s="27"/>
      <c r="G35144" s="1"/>
      <c r="H35144" s="1"/>
      <c r="I35144" s="1"/>
    </row>
    <row r="35145" spans="2:9">
      <c r="B35145" s="1"/>
      <c r="C35145" s="29"/>
      <c r="D35145" s="27"/>
      <c r="E35145" s="27"/>
      <c r="F35145" s="27"/>
      <c r="G35145" s="1"/>
      <c r="H35145" s="1"/>
      <c r="I35145" s="1"/>
    </row>
    <row r="35146" spans="2:9">
      <c r="B35146" s="1"/>
      <c r="C35146" s="29"/>
      <c r="D35146" s="27"/>
      <c r="E35146" s="27"/>
      <c r="F35146" s="27"/>
      <c r="G35146" s="1"/>
      <c r="H35146" s="1"/>
      <c r="I35146" s="1"/>
    </row>
    <row r="35147" spans="2:9">
      <c r="B35147" s="1"/>
      <c r="C35147" s="29"/>
      <c r="D35147" s="27"/>
      <c r="E35147" s="27"/>
      <c r="F35147" s="27"/>
      <c r="G35147" s="1"/>
      <c r="H35147" s="1"/>
      <c r="I35147" s="1"/>
    </row>
    <row r="35148" spans="2:9">
      <c r="B35148" s="1"/>
      <c r="C35148" s="29"/>
      <c r="D35148" s="27"/>
      <c r="E35148" s="27"/>
      <c r="F35148" s="27"/>
      <c r="G35148" s="1"/>
      <c r="H35148" s="1"/>
      <c r="I35148" s="1"/>
    </row>
    <row r="35149" spans="2:9">
      <c r="B35149" s="1"/>
      <c r="C35149" s="29"/>
      <c r="D35149" s="27"/>
      <c r="E35149" s="27"/>
      <c r="F35149" s="27"/>
      <c r="G35149" s="1"/>
      <c r="H35149" s="1"/>
      <c r="I35149" s="1"/>
    </row>
    <row r="35150" spans="2:9">
      <c r="B35150" s="1"/>
      <c r="C35150" s="29"/>
      <c r="D35150" s="27"/>
      <c r="E35150" s="27"/>
      <c r="F35150" s="27"/>
      <c r="G35150" s="1"/>
      <c r="H35150" s="1"/>
      <c r="I35150" s="1"/>
    </row>
    <row r="35151" spans="2:9">
      <c r="B35151" s="1"/>
      <c r="C35151" s="29"/>
      <c r="D35151" s="27"/>
      <c r="E35151" s="27"/>
      <c r="F35151" s="27"/>
      <c r="G35151" s="1"/>
      <c r="H35151" s="1"/>
      <c r="I35151" s="1"/>
    </row>
    <row r="35152" spans="2:9">
      <c r="B35152" s="1"/>
      <c r="C35152" s="29"/>
      <c r="D35152" s="27"/>
      <c r="E35152" s="27"/>
      <c r="F35152" s="27"/>
      <c r="G35152" s="1"/>
      <c r="H35152" s="1"/>
      <c r="I35152" s="1"/>
    </row>
    <row r="35153" spans="2:9">
      <c r="B35153" s="1"/>
      <c r="C35153" s="29"/>
      <c r="D35153" s="27"/>
      <c r="E35153" s="27"/>
      <c r="F35153" s="27"/>
      <c r="G35153" s="1"/>
      <c r="H35153" s="1"/>
      <c r="I35153" s="1"/>
    </row>
    <row r="35154" spans="2:9">
      <c r="B35154" s="1"/>
      <c r="C35154" s="29"/>
      <c r="D35154" s="27"/>
      <c r="E35154" s="27"/>
      <c r="F35154" s="27"/>
      <c r="G35154" s="1"/>
      <c r="H35154" s="1"/>
      <c r="I35154" s="1"/>
    </row>
    <row r="35155" spans="2:9">
      <c r="B35155" s="1"/>
      <c r="C35155" s="29"/>
      <c r="D35155" s="27"/>
      <c r="E35155" s="27"/>
      <c r="F35155" s="27"/>
      <c r="G35155" s="1"/>
      <c r="H35155" s="1"/>
      <c r="I35155" s="1"/>
    </row>
    <row r="35156" spans="2:9">
      <c r="B35156" s="1"/>
      <c r="C35156" s="29"/>
      <c r="D35156" s="27"/>
      <c r="E35156" s="27"/>
      <c r="F35156" s="27"/>
      <c r="G35156" s="1"/>
      <c r="H35156" s="1"/>
      <c r="I35156" s="1"/>
    </row>
    <row r="35157" spans="2:9">
      <c r="B35157" s="1"/>
      <c r="C35157" s="29"/>
      <c r="D35157" s="27"/>
      <c r="E35157" s="27"/>
      <c r="F35157" s="27"/>
      <c r="G35157" s="1"/>
      <c r="H35157" s="1"/>
      <c r="I35157" s="1"/>
    </row>
    <row r="35158" spans="2:9">
      <c r="B35158" s="1"/>
      <c r="C35158" s="29"/>
      <c r="D35158" s="27"/>
      <c r="E35158" s="27"/>
      <c r="F35158" s="27"/>
      <c r="G35158" s="1"/>
      <c r="H35158" s="1"/>
      <c r="I35158" s="1"/>
    </row>
    <row r="35159" spans="2:9">
      <c r="B35159" s="1"/>
      <c r="C35159" s="29"/>
      <c r="D35159" s="27"/>
      <c r="E35159" s="27"/>
      <c r="F35159" s="27"/>
      <c r="G35159" s="1"/>
      <c r="H35159" s="1"/>
      <c r="I35159" s="1"/>
    </row>
    <row r="35160" spans="2:9">
      <c r="B35160" s="1"/>
      <c r="C35160" s="29"/>
      <c r="D35160" s="27"/>
      <c r="E35160" s="27"/>
      <c r="F35160" s="27"/>
      <c r="G35160" s="1"/>
      <c r="H35160" s="1"/>
      <c r="I35160" s="1"/>
    </row>
    <row r="35161" spans="2:9">
      <c r="B35161" s="1"/>
      <c r="C35161" s="29"/>
      <c r="D35161" s="27"/>
      <c r="E35161" s="27"/>
      <c r="F35161" s="27"/>
      <c r="G35161" s="1"/>
      <c r="H35161" s="1"/>
      <c r="I35161" s="1"/>
    </row>
    <row r="35162" spans="2:9">
      <c r="B35162" s="1"/>
      <c r="C35162" s="29"/>
      <c r="D35162" s="27"/>
      <c r="E35162" s="27"/>
      <c r="F35162" s="27"/>
      <c r="G35162" s="1"/>
      <c r="H35162" s="1"/>
      <c r="I35162" s="1"/>
    </row>
    <row r="35163" spans="2:9">
      <c r="B35163" s="1"/>
      <c r="C35163" s="29"/>
      <c r="D35163" s="27"/>
      <c r="E35163" s="27"/>
      <c r="F35163" s="27"/>
      <c r="G35163" s="1"/>
      <c r="H35163" s="1"/>
      <c r="I35163" s="1"/>
    </row>
    <row r="35164" spans="2:9">
      <c r="B35164" s="1"/>
      <c r="C35164" s="29"/>
      <c r="D35164" s="27"/>
      <c r="E35164" s="27"/>
      <c r="F35164" s="27"/>
      <c r="G35164" s="1"/>
      <c r="H35164" s="1"/>
      <c r="I35164" s="1"/>
    </row>
    <row r="35165" spans="2:9">
      <c r="B35165" s="1"/>
      <c r="C35165" s="29"/>
      <c r="D35165" s="27"/>
      <c r="E35165" s="27"/>
      <c r="F35165" s="27"/>
      <c r="G35165" s="1"/>
      <c r="H35165" s="1"/>
      <c r="I35165" s="1"/>
    </row>
    <row r="35166" spans="2:9">
      <c r="B35166" s="1"/>
      <c r="C35166" s="29"/>
      <c r="D35166" s="27"/>
      <c r="E35166" s="27"/>
      <c r="F35166" s="27"/>
      <c r="G35166" s="1"/>
      <c r="H35166" s="1"/>
      <c r="I35166" s="1"/>
    </row>
    <row r="35167" spans="2:9">
      <c r="B35167" s="1"/>
      <c r="C35167" s="29"/>
      <c r="D35167" s="27"/>
      <c r="E35167" s="27"/>
      <c r="F35167" s="27"/>
      <c r="G35167" s="1"/>
      <c r="H35167" s="1"/>
      <c r="I35167" s="1"/>
    </row>
    <row r="35168" spans="2:9">
      <c r="B35168" s="1"/>
      <c r="C35168" s="29"/>
      <c r="D35168" s="27"/>
      <c r="E35168" s="27"/>
      <c r="F35168" s="27"/>
      <c r="G35168" s="1"/>
      <c r="H35168" s="1"/>
      <c r="I35168" s="1"/>
    </row>
    <row r="35169" spans="2:9">
      <c r="B35169" s="1"/>
      <c r="C35169" s="29"/>
      <c r="D35169" s="27"/>
      <c r="E35169" s="27"/>
      <c r="F35169" s="27"/>
      <c r="G35169" s="1"/>
      <c r="H35169" s="1"/>
      <c r="I35169" s="1"/>
    </row>
    <row r="35170" spans="2:9">
      <c r="B35170" s="1"/>
      <c r="C35170" s="29"/>
      <c r="D35170" s="27"/>
      <c r="E35170" s="27"/>
      <c r="F35170" s="27"/>
      <c r="G35170" s="1"/>
      <c r="H35170" s="1"/>
      <c r="I35170" s="1"/>
    </row>
    <row r="35171" spans="2:9">
      <c r="B35171" s="1"/>
      <c r="C35171" s="29"/>
      <c r="D35171" s="27"/>
      <c r="E35171" s="27"/>
      <c r="F35171" s="27"/>
      <c r="G35171" s="1"/>
      <c r="H35171" s="1"/>
      <c r="I35171" s="1"/>
    </row>
    <row r="35172" spans="2:9">
      <c r="B35172" s="1"/>
      <c r="C35172" s="29"/>
      <c r="D35172" s="27"/>
      <c r="E35172" s="27"/>
      <c r="F35172" s="27"/>
      <c r="G35172" s="1"/>
      <c r="H35172" s="1"/>
      <c r="I35172" s="1"/>
    </row>
    <row r="35173" spans="2:9">
      <c r="B35173" s="1"/>
      <c r="C35173" s="29"/>
      <c r="D35173" s="27"/>
      <c r="E35173" s="27"/>
      <c r="F35173" s="27"/>
      <c r="G35173" s="1"/>
      <c r="H35173" s="1"/>
      <c r="I35173" s="1"/>
    </row>
    <row r="35174" spans="2:9">
      <c r="B35174" s="1"/>
      <c r="C35174" s="29"/>
      <c r="D35174" s="27"/>
      <c r="E35174" s="27"/>
      <c r="F35174" s="27"/>
      <c r="G35174" s="1"/>
      <c r="H35174" s="1"/>
      <c r="I35174" s="1"/>
    </row>
    <row r="35175" spans="2:9">
      <c r="B35175" s="1"/>
      <c r="C35175" s="29"/>
      <c r="D35175" s="27"/>
      <c r="E35175" s="27"/>
      <c r="F35175" s="27"/>
      <c r="G35175" s="1"/>
      <c r="H35175" s="1"/>
      <c r="I35175" s="1"/>
    </row>
    <row r="35176" spans="2:9">
      <c r="B35176" s="1"/>
      <c r="C35176" s="29"/>
      <c r="D35176" s="27"/>
      <c r="E35176" s="27"/>
      <c r="F35176" s="27"/>
      <c r="G35176" s="1"/>
      <c r="H35176" s="1"/>
      <c r="I35176" s="1"/>
    </row>
    <row r="35177" spans="2:9">
      <c r="B35177" s="1"/>
      <c r="C35177" s="29"/>
      <c r="D35177" s="27"/>
      <c r="E35177" s="27"/>
      <c r="F35177" s="27"/>
      <c r="G35177" s="1"/>
      <c r="H35177" s="1"/>
      <c r="I35177" s="1"/>
    </row>
    <row r="35178" spans="2:9">
      <c r="B35178" s="1"/>
      <c r="C35178" s="29"/>
      <c r="D35178" s="27"/>
      <c r="E35178" s="27"/>
      <c r="F35178" s="27"/>
      <c r="G35178" s="1"/>
      <c r="H35178" s="1"/>
      <c r="I35178" s="1"/>
    </row>
    <row r="35179" spans="2:9">
      <c r="B35179" s="1"/>
      <c r="C35179" s="29"/>
      <c r="D35179" s="27"/>
      <c r="E35179" s="27"/>
      <c r="F35179" s="27"/>
      <c r="G35179" s="1"/>
      <c r="H35179" s="1"/>
      <c r="I35179" s="1"/>
    </row>
    <row r="35180" spans="2:9">
      <c r="B35180" s="1"/>
      <c r="C35180" s="29"/>
      <c r="D35180" s="27"/>
      <c r="E35180" s="27"/>
      <c r="F35180" s="27"/>
      <c r="G35180" s="1"/>
      <c r="H35180" s="1"/>
      <c r="I35180" s="1"/>
    </row>
    <row r="35181" spans="2:9">
      <c r="B35181" s="1"/>
      <c r="C35181" s="29"/>
      <c r="D35181" s="27"/>
      <c r="E35181" s="27"/>
      <c r="F35181" s="27"/>
      <c r="G35181" s="1"/>
      <c r="H35181" s="1"/>
      <c r="I35181" s="1"/>
    </row>
    <row r="35182" spans="2:9">
      <c r="B35182" s="1"/>
      <c r="C35182" s="29"/>
      <c r="D35182" s="27"/>
      <c r="E35182" s="27"/>
      <c r="F35182" s="27"/>
      <c r="G35182" s="1"/>
      <c r="H35182" s="1"/>
      <c r="I35182" s="1"/>
    </row>
    <row r="35183" spans="2:9">
      <c r="B35183" s="1"/>
      <c r="C35183" s="29"/>
      <c r="D35183" s="27"/>
      <c r="E35183" s="27"/>
      <c r="F35183" s="27"/>
      <c r="G35183" s="1"/>
      <c r="H35183" s="1"/>
      <c r="I35183" s="1"/>
    </row>
    <row r="35184" spans="2:9">
      <c r="B35184" s="1"/>
      <c r="C35184" s="29"/>
      <c r="D35184" s="27"/>
      <c r="E35184" s="27"/>
      <c r="F35184" s="27"/>
      <c r="G35184" s="1"/>
      <c r="H35184" s="1"/>
      <c r="I35184" s="1"/>
    </row>
    <row r="35185" spans="2:9">
      <c r="B35185" s="1"/>
      <c r="C35185" s="29"/>
      <c r="D35185" s="27"/>
      <c r="E35185" s="27"/>
      <c r="F35185" s="27"/>
      <c r="G35185" s="1"/>
      <c r="H35185" s="1"/>
      <c r="I35185" s="1"/>
    </row>
    <row r="35186" spans="2:9">
      <c r="B35186" s="1"/>
      <c r="C35186" s="29"/>
      <c r="D35186" s="27"/>
      <c r="E35186" s="27"/>
      <c r="F35186" s="27"/>
      <c r="G35186" s="1"/>
      <c r="H35186" s="1"/>
      <c r="I35186" s="1"/>
    </row>
    <row r="35187" spans="2:9">
      <c r="B35187" s="1"/>
      <c r="C35187" s="29"/>
      <c r="D35187" s="27"/>
      <c r="E35187" s="27"/>
      <c r="F35187" s="27"/>
      <c r="G35187" s="1"/>
      <c r="H35187" s="1"/>
      <c r="I35187" s="1"/>
    </row>
    <row r="35188" spans="2:9">
      <c r="B35188" s="1"/>
      <c r="C35188" s="29"/>
      <c r="D35188" s="27"/>
      <c r="E35188" s="27"/>
      <c r="F35188" s="27"/>
      <c r="G35188" s="1"/>
      <c r="H35188" s="1"/>
      <c r="I35188" s="1"/>
    </row>
    <row r="35189" spans="2:9">
      <c r="B35189" s="1"/>
      <c r="C35189" s="29"/>
      <c r="D35189" s="27"/>
      <c r="E35189" s="27"/>
      <c r="F35189" s="27"/>
      <c r="G35189" s="1"/>
      <c r="H35189" s="1"/>
      <c r="I35189" s="1"/>
    </row>
    <row r="35190" spans="2:9">
      <c r="B35190" s="1"/>
      <c r="C35190" s="29"/>
      <c r="D35190" s="27"/>
      <c r="E35190" s="27"/>
      <c r="F35190" s="27"/>
      <c r="G35190" s="1"/>
      <c r="H35190" s="1"/>
      <c r="I35190" s="1"/>
    </row>
    <row r="35191" spans="2:9">
      <c r="B35191" s="1"/>
      <c r="C35191" s="29"/>
      <c r="D35191" s="27"/>
      <c r="E35191" s="27"/>
      <c r="F35191" s="27"/>
      <c r="G35191" s="1"/>
      <c r="H35191" s="1"/>
      <c r="I35191" s="1"/>
    </row>
    <row r="35192" spans="2:9">
      <c r="B35192" s="1"/>
      <c r="C35192" s="29"/>
      <c r="D35192" s="27"/>
      <c r="E35192" s="27"/>
      <c r="F35192" s="27"/>
      <c r="G35192" s="1"/>
      <c r="H35192" s="1"/>
      <c r="I35192" s="1"/>
    </row>
    <row r="35193" spans="2:9">
      <c r="B35193" s="1"/>
      <c r="C35193" s="29"/>
      <c r="D35193" s="27"/>
      <c r="E35193" s="27"/>
      <c r="F35193" s="27"/>
      <c r="G35193" s="1"/>
      <c r="H35193" s="1"/>
      <c r="I35193" s="1"/>
    </row>
    <row r="35194" spans="2:9">
      <c r="B35194" s="1"/>
      <c r="C35194" s="29"/>
      <c r="D35194" s="27"/>
      <c r="E35194" s="27"/>
      <c r="F35194" s="27"/>
      <c r="G35194" s="1"/>
      <c r="H35194" s="1"/>
      <c r="I35194" s="1"/>
    </row>
    <row r="35195" spans="2:9">
      <c r="B35195" s="1"/>
      <c r="C35195" s="29"/>
      <c r="D35195" s="27"/>
      <c r="E35195" s="27"/>
      <c r="F35195" s="27"/>
      <c r="G35195" s="1"/>
      <c r="H35195" s="1"/>
      <c r="I35195" s="1"/>
    </row>
    <row r="35196" spans="2:9">
      <c r="B35196" s="1"/>
      <c r="C35196" s="29"/>
      <c r="D35196" s="27"/>
      <c r="E35196" s="27"/>
      <c r="F35196" s="27"/>
      <c r="G35196" s="1"/>
      <c r="H35196" s="1"/>
      <c r="I35196" s="1"/>
    </row>
    <row r="35197" spans="2:9">
      <c r="B35197" s="1"/>
      <c r="C35197" s="29"/>
      <c r="D35197" s="27"/>
      <c r="E35197" s="27"/>
      <c r="F35197" s="27"/>
      <c r="G35197" s="1"/>
      <c r="H35197" s="1"/>
      <c r="I35197" s="1"/>
    </row>
    <row r="35198" spans="2:9">
      <c r="B35198" s="1"/>
      <c r="C35198" s="29"/>
      <c r="D35198" s="27"/>
      <c r="E35198" s="27"/>
      <c r="F35198" s="27"/>
      <c r="G35198" s="1"/>
      <c r="H35198" s="1"/>
      <c r="I35198" s="1"/>
    </row>
    <row r="35199" spans="2:9">
      <c r="B35199" s="1"/>
      <c r="C35199" s="29"/>
      <c r="D35199" s="27"/>
      <c r="E35199" s="27"/>
      <c r="F35199" s="27"/>
      <c r="G35199" s="1"/>
      <c r="H35199" s="1"/>
      <c r="I35199" s="1"/>
    </row>
    <row r="35200" spans="2:9">
      <c r="B35200" s="1"/>
      <c r="C35200" s="29"/>
      <c r="D35200" s="27"/>
      <c r="E35200" s="27"/>
      <c r="F35200" s="27"/>
      <c r="G35200" s="1"/>
      <c r="H35200" s="1"/>
      <c r="I35200" s="1"/>
    </row>
    <row r="35201" spans="2:9">
      <c r="B35201" s="1"/>
      <c r="C35201" s="29"/>
      <c r="D35201" s="27"/>
      <c r="E35201" s="27"/>
      <c r="F35201" s="27"/>
      <c r="G35201" s="1"/>
      <c r="H35201" s="1"/>
      <c r="I35201" s="1"/>
    </row>
    <row r="35202" spans="2:9">
      <c r="B35202" s="1"/>
      <c r="C35202" s="29"/>
      <c r="D35202" s="27"/>
      <c r="E35202" s="27"/>
      <c r="F35202" s="27"/>
      <c r="G35202" s="1"/>
      <c r="H35202" s="1"/>
      <c r="I35202" s="1"/>
    </row>
    <row r="35203" spans="2:9">
      <c r="B35203" s="1"/>
      <c r="C35203" s="29"/>
      <c r="D35203" s="27"/>
      <c r="E35203" s="27"/>
      <c r="F35203" s="27"/>
      <c r="G35203" s="1"/>
      <c r="H35203" s="1"/>
      <c r="I35203" s="1"/>
    </row>
    <row r="35204" spans="2:9">
      <c r="B35204" s="1"/>
      <c r="C35204" s="29"/>
      <c r="D35204" s="27"/>
      <c r="E35204" s="27"/>
      <c r="F35204" s="27"/>
      <c r="G35204" s="1"/>
      <c r="H35204" s="1"/>
      <c r="I35204" s="1"/>
    </row>
    <row r="35205" spans="2:9">
      <c r="B35205" s="1"/>
      <c r="C35205" s="29"/>
      <c r="D35205" s="27"/>
      <c r="E35205" s="27"/>
      <c r="F35205" s="27"/>
      <c r="G35205" s="1"/>
      <c r="H35205" s="1"/>
      <c r="I35205" s="1"/>
    </row>
    <row r="35206" spans="2:9">
      <c r="B35206" s="1"/>
      <c r="C35206" s="29"/>
      <c r="D35206" s="27"/>
      <c r="E35206" s="27"/>
      <c r="F35206" s="27"/>
      <c r="G35206" s="1"/>
      <c r="H35206" s="1"/>
      <c r="I35206" s="1"/>
    </row>
    <row r="35207" spans="2:9">
      <c r="B35207" s="1"/>
      <c r="C35207" s="29"/>
      <c r="D35207" s="27"/>
      <c r="E35207" s="27"/>
      <c r="F35207" s="27"/>
      <c r="G35207" s="1"/>
      <c r="H35207" s="1"/>
      <c r="I35207" s="1"/>
    </row>
    <row r="35208" spans="2:9">
      <c r="B35208" s="1"/>
      <c r="C35208" s="29"/>
      <c r="D35208" s="27"/>
      <c r="E35208" s="27"/>
      <c r="F35208" s="27"/>
      <c r="G35208" s="1"/>
      <c r="H35208" s="1"/>
      <c r="I35208" s="1"/>
    </row>
    <row r="35209" spans="2:9">
      <c r="B35209" s="1"/>
      <c r="C35209" s="29"/>
      <c r="D35209" s="27"/>
      <c r="E35209" s="27"/>
      <c r="F35209" s="27"/>
      <c r="G35209" s="1"/>
      <c r="H35209" s="1"/>
      <c r="I35209" s="1"/>
    </row>
    <row r="35210" spans="2:9">
      <c r="B35210" s="1"/>
      <c r="C35210" s="29"/>
      <c r="D35210" s="27"/>
      <c r="E35210" s="27"/>
      <c r="F35210" s="27"/>
      <c r="G35210" s="1"/>
      <c r="H35210" s="1"/>
      <c r="I35210" s="1"/>
    </row>
    <row r="35211" spans="2:9">
      <c r="B35211" s="1"/>
      <c r="C35211" s="29"/>
      <c r="D35211" s="27"/>
      <c r="E35211" s="27"/>
      <c r="F35211" s="27"/>
      <c r="G35211" s="1"/>
      <c r="H35211" s="1"/>
      <c r="I35211" s="1"/>
    </row>
    <row r="35212" spans="2:9">
      <c r="B35212" s="1"/>
      <c r="C35212" s="29"/>
      <c r="D35212" s="27"/>
      <c r="E35212" s="27"/>
      <c r="F35212" s="27"/>
      <c r="G35212" s="1"/>
      <c r="H35212" s="1"/>
      <c r="I35212" s="1"/>
    </row>
    <row r="35213" spans="2:9">
      <c r="B35213" s="1"/>
      <c r="C35213" s="29"/>
      <c r="D35213" s="27"/>
      <c r="E35213" s="27"/>
      <c r="F35213" s="27"/>
      <c r="G35213" s="1"/>
      <c r="H35213" s="1"/>
      <c r="I35213" s="1"/>
    </row>
    <row r="35214" spans="2:9">
      <c r="B35214" s="1"/>
      <c r="C35214" s="29"/>
      <c r="D35214" s="27"/>
      <c r="E35214" s="27"/>
      <c r="F35214" s="27"/>
      <c r="G35214" s="1"/>
      <c r="H35214" s="1"/>
      <c r="I35214" s="1"/>
    </row>
    <row r="35215" spans="2:9">
      <c r="B35215" s="1"/>
      <c r="C35215" s="29"/>
      <c r="D35215" s="27"/>
      <c r="E35215" s="27"/>
      <c r="F35215" s="27"/>
      <c r="G35215" s="1"/>
      <c r="H35215" s="1"/>
      <c r="I35215" s="1"/>
    </row>
    <row r="35216" spans="2:9">
      <c r="B35216" s="1"/>
      <c r="C35216" s="29"/>
      <c r="D35216" s="27"/>
      <c r="E35216" s="27"/>
      <c r="F35216" s="27"/>
      <c r="G35216" s="1"/>
      <c r="H35216" s="1"/>
      <c r="I35216" s="1"/>
    </row>
    <row r="35217" spans="2:9">
      <c r="B35217" s="1"/>
      <c r="C35217" s="29"/>
      <c r="D35217" s="27"/>
      <c r="E35217" s="27"/>
      <c r="F35217" s="27"/>
      <c r="G35217" s="1"/>
      <c r="H35217" s="1"/>
      <c r="I35217" s="1"/>
    </row>
    <row r="35218" spans="2:9">
      <c r="B35218" s="1"/>
      <c r="C35218" s="29"/>
      <c r="D35218" s="27"/>
      <c r="E35218" s="27"/>
      <c r="F35218" s="27"/>
      <c r="G35218" s="1"/>
      <c r="H35218" s="1"/>
      <c r="I35218" s="1"/>
    </row>
    <row r="35219" spans="2:9">
      <c r="B35219" s="1"/>
      <c r="C35219" s="29"/>
      <c r="D35219" s="27"/>
      <c r="E35219" s="27"/>
      <c r="F35219" s="27"/>
      <c r="G35219" s="1"/>
      <c r="H35219" s="1"/>
      <c r="I35219" s="1"/>
    </row>
    <row r="35220" spans="2:9">
      <c r="B35220" s="1"/>
      <c r="C35220" s="29"/>
      <c r="D35220" s="27"/>
      <c r="E35220" s="27"/>
      <c r="F35220" s="27"/>
      <c r="G35220" s="1"/>
      <c r="H35220" s="1"/>
      <c r="I35220" s="1"/>
    </row>
    <row r="35221" spans="2:9">
      <c r="B35221" s="1"/>
      <c r="C35221" s="29"/>
      <c r="D35221" s="27"/>
      <c r="E35221" s="27"/>
      <c r="F35221" s="27"/>
      <c r="G35221" s="1"/>
      <c r="H35221" s="1"/>
      <c r="I35221" s="1"/>
    </row>
    <row r="35222" spans="2:9">
      <c r="B35222" s="1"/>
      <c r="C35222" s="29"/>
      <c r="D35222" s="27"/>
      <c r="E35222" s="27"/>
      <c r="F35222" s="27"/>
      <c r="G35222" s="1"/>
      <c r="H35222" s="1"/>
      <c r="I35222" s="1"/>
    </row>
    <row r="35223" spans="2:9">
      <c r="B35223" s="1"/>
      <c r="C35223" s="29"/>
      <c r="D35223" s="27"/>
      <c r="E35223" s="27"/>
      <c r="F35223" s="27"/>
      <c r="G35223" s="1"/>
      <c r="H35223" s="1"/>
      <c r="I35223" s="1"/>
    </row>
    <row r="35224" spans="2:9">
      <c r="B35224" s="1"/>
      <c r="C35224" s="29"/>
      <c r="D35224" s="27"/>
      <c r="E35224" s="27"/>
      <c r="F35224" s="27"/>
      <c r="G35224" s="1"/>
      <c r="H35224" s="1"/>
      <c r="I35224" s="1"/>
    </row>
    <row r="35225" spans="2:9">
      <c r="B35225" s="1"/>
      <c r="C35225" s="29"/>
      <c r="D35225" s="27"/>
      <c r="E35225" s="27"/>
      <c r="F35225" s="27"/>
      <c r="G35225" s="1"/>
      <c r="H35225" s="1"/>
      <c r="I35225" s="1"/>
    </row>
    <row r="35226" spans="2:9">
      <c r="B35226" s="1"/>
      <c r="C35226" s="29"/>
      <c r="D35226" s="27"/>
      <c r="E35226" s="27"/>
      <c r="F35226" s="27"/>
      <c r="G35226" s="1"/>
      <c r="H35226" s="1"/>
      <c r="I35226" s="1"/>
    </row>
    <row r="35227" spans="2:9">
      <c r="B35227" s="1"/>
      <c r="C35227" s="29"/>
      <c r="D35227" s="27"/>
      <c r="E35227" s="27"/>
      <c r="F35227" s="27"/>
      <c r="G35227" s="1"/>
      <c r="H35227" s="1"/>
      <c r="I35227" s="1"/>
    </row>
    <row r="35228" spans="2:9">
      <c r="B35228" s="1"/>
      <c r="C35228" s="29"/>
      <c r="D35228" s="27"/>
      <c r="E35228" s="27"/>
      <c r="F35228" s="27"/>
      <c r="G35228" s="1"/>
      <c r="H35228" s="1"/>
      <c r="I35228" s="1"/>
    </row>
    <row r="35229" spans="2:9">
      <c r="B35229" s="1"/>
      <c r="C35229" s="29"/>
      <c r="D35229" s="27"/>
      <c r="E35229" s="27"/>
      <c r="F35229" s="27"/>
      <c r="G35229" s="1"/>
      <c r="H35229" s="1"/>
      <c r="I35229" s="1"/>
    </row>
    <row r="35230" spans="2:9">
      <c r="B35230" s="1"/>
      <c r="C35230" s="29"/>
      <c r="D35230" s="27"/>
      <c r="E35230" s="27"/>
      <c r="F35230" s="27"/>
      <c r="G35230" s="1"/>
      <c r="H35230" s="1"/>
      <c r="I35230" s="1"/>
    </row>
    <row r="35231" spans="2:9">
      <c r="B35231" s="1"/>
      <c r="C35231" s="29"/>
      <c r="D35231" s="27"/>
      <c r="E35231" s="27"/>
      <c r="F35231" s="27"/>
      <c r="G35231" s="1"/>
      <c r="H35231" s="1"/>
      <c r="I35231" s="1"/>
    </row>
    <row r="35232" spans="2:9">
      <c r="B35232" s="1"/>
      <c r="C35232" s="29"/>
      <c r="D35232" s="27"/>
      <c r="E35232" s="27"/>
      <c r="F35232" s="27"/>
      <c r="G35232" s="1"/>
      <c r="H35232" s="1"/>
      <c r="I35232" s="1"/>
    </row>
    <row r="35233" spans="2:9">
      <c r="B35233" s="1"/>
      <c r="C35233" s="29"/>
      <c r="D35233" s="27"/>
      <c r="E35233" s="27"/>
      <c r="F35233" s="27"/>
      <c r="G35233" s="1"/>
      <c r="H35233" s="1"/>
      <c r="I35233" s="1"/>
    </row>
    <row r="35234" spans="2:9">
      <c r="B35234" s="1"/>
      <c r="C35234" s="29"/>
      <c r="D35234" s="27"/>
      <c r="E35234" s="27"/>
      <c r="F35234" s="27"/>
      <c r="G35234" s="1"/>
      <c r="H35234" s="1"/>
      <c r="I35234" s="1"/>
    </row>
    <row r="35235" spans="2:9">
      <c r="B35235" s="1"/>
      <c r="C35235" s="29"/>
      <c r="D35235" s="27"/>
      <c r="E35235" s="27"/>
      <c r="F35235" s="27"/>
      <c r="G35235" s="1"/>
      <c r="H35235" s="1"/>
      <c r="I35235" s="1"/>
    </row>
    <row r="35236" spans="2:9">
      <c r="B35236" s="1"/>
      <c r="C35236" s="29"/>
      <c r="D35236" s="27"/>
      <c r="E35236" s="27"/>
      <c r="F35236" s="27"/>
      <c r="G35236" s="1"/>
      <c r="H35236" s="1"/>
      <c r="I35236" s="1"/>
    </row>
    <row r="35237" spans="2:9">
      <c r="B35237" s="1"/>
      <c r="C35237" s="29"/>
      <c r="D35237" s="27"/>
      <c r="E35237" s="27"/>
      <c r="F35237" s="27"/>
      <c r="G35237" s="1"/>
      <c r="H35237" s="1"/>
      <c r="I35237" s="1"/>
    </row>
    <row r="35238" spans="2:9">
      <c r="B35238" s="1"/>
      <c r="C35238" s="29"/>
      <c r="D35238" s="27"/>
      <c r="E35238" s="27"/>
      <c r="F35238" s="27"/>
      <c r="G35238" s="1"/>
      <c r="H35238" s="1"/>
      <c r="I35238" s="1"/>
    </row>
    <row r="35239" spans="2:9">
      <c r="B35239" s="1"/>
      <c r="C35239" s="29"/>
      <c r="D35239" s="27"/>
      <c r="E35239" s="27"/>
      <c r="F35239" s="27"/>
      <c r="G35239" s="1"/>
      <c r="H35239" s="1"/>
      <c r="I35239" s="1"/>
    </row>
    <row r="35240" spans="2:9">
      <c r="B35240" s="1"/>
      <c r="C35240" s="29"/>
      <c r="D35240" s="27"/>
      <c r="E35240" s="27"/>
      <c r="F35240" s="27"/>
      <c r="G35240" s="1"/>
      <c r="H35240" s="1"/>
      <c r="I35240" s="1"/>
    </row>
    <row r="35241" spans="2:9">
      <c r="B35241" s="1"/>
      <c r="C35241" s="29"/>
      <c r="D35241" s="27"/>
      <c r="E35241" s="27"/>
      <c r="F35241" s="27"/>
      <c r="G35241" s="1"/>
      <c r="H35241" s="1"/>
      <c r="I35241" s="1"/>
    </row>
    <row r="35242" spans="2:9">
      <c r="B35242" s="1"/>
      <c r="C35242" s="29"/>
      <c r="D35242" s="27"/>
      <c r="E35242" s="27"/>
      <c r="F35242" s="27"/>
      <c r="G35242" s="1"/>
      <c r="H35242" s="1"/>
      <c r="I35242" s="1"/>
    </row>
    <row r="35243" spans="2:9">
      <c r="B35243" s="1"/>
      <c r="C35243" s="29"/>
      <c r="D35243" s="27"/>
      <c r="E35243" s="27"/>
      <c r="F35243" s="27"/>
      <c r="G35243" s="1"/>
      <c r="H35243" s="1"/>
      <c r="I35243" s="1"/>
    </row>
    <row r="35244" spans="2:9">
      <c r="B35244" s="1"/>
      <c r="C35244" s="29"/>
      <c r="D35244" s="27"/>
      <c r="E35244" s="27"/>
      <c r="F35244" s="27"/>
      <c r="G35244" s="1"/>
      <c r="H35244" s="1"/>
      <c r="I35244" s="1"/>
    </row>
    <row r="35245" spans="2:9">
      <c r="B35245" s="1"/>
      <c r="C35245" s="29"/>
      <c r="D35245" s="27"/>
      <c r="E35245" s="27"/>
      <c r="F35245" s="27"/>
      <c r="G35245" s="1"/>
      <c r="H35245" s="1"/>
      <c r="I35245" s="1"/>
    </row>
    <row r="35246" spans="2:9">
      <c r="B35246" s="1"/>
      <c r="C35246" s="29"/>
      <c r="D35246" s="27"/>
      <c r="E35246" s="27"/>
      <c r="F35246" s="27"/>
      <c r="G35246" s="1"/>
      <c r="H35246" s="1"/>
      <c r="I35246" s="1"/>
    </row>
    <row r="35247" spans="2:9">
      <c r="B35247" s="1"/>
      <c r="C35247" s="29"/>
      <c r="D35247" s="27"/>
      <c r="E35247" s="27"/>
      <c r="F35247" s="27"/>
      <c r="G35247" s="1"/>
      <c r="H35247" s="1"/>
      <c r="I35247" s="1"/>
    </row>
    <row r="35248" spans="2:9">
      <c r="B35248" s="1"/>
      <c r="C35248" s="29"/>
      <c r="D35248" s="27"/>
      <c r="E35248" s="27"/>
      <c r="F35248" s="27"/>
      <c r="G35248" s="1"/>
      <c r="H35248" s="1"/>
      <c r="I35248" s="1"/>
    </row>
    <row r="35249" spans="2:9">
      <c r="B35249" s="1"/>
      <c r="C35249" s="29"/>
      <c r="D35249" s="27"/>
      <c r="E35249" s="27"/>
      <c r="F35249" s="27"/>
      <c r="G35249" s="1"/>
      <c r="H35249" s="1"/>
      <c r="I35249" s="1"/>
    </row>
    <row r="35250" spans="2:9">
      <c r="B35250" s="1"/>
      <c r="C35250" s="29"/>
      <c r="D35250" s="27"/>
      <c r="E35250" s="27"/>
      <c r="F35250" s="27"/>
      <c r="G35250" s="1"/>
      <c r="H35250" s="1"/>
      <c r="I35250" s="1"/>
    </row>
    <row r="35251" spans="2:9">
      <c r="B35251" s="1"/>
      <c r="C35251" s="29"/>
      <c r="D35251" s="27"/>
      <c r="E35251" s="27"/>
      <c r="F35251" s="27"/>
      <c r="G35251" s="1"/>
      <c r="H35251" s="1"/>
      <c r="I35251" s="1"/>
    </row>
    <row r="35252" spans="2:9">
      <c r="B35252" s="1"/>
      <c r="C35252" s="29"/>
      <c r="D35252" s="27"/>
      <c r="E35252" s="27"/>
      <c r="F35252" s="27"/>
      <c r="G35252" s="1"/>
      <c r="H35252" s="1"/>
      <c r="I35252" s="1"/>
    </row>
    <row r="35253" spans="2:9">
      <c r="B35253" s="1"/>
      <c r="C35253" s="29"/>
      <c r="D35253" s="27"/>
      <c r="E35253" s="27"/>
      <c r="F35253" s="27"/>
      <c r="G35253" s="1"/>
      <c r="H35253" s="1"/>
      <c r="I35253" s="1"/>
    </row>
    <row r="35254" spans="2:9">
      <c r="B35254" s="1"/>
      <c r="C35254" s="29"/>
      <c r="D35254" s="27"/>
      <c r="E35254" s="27"/>
      <c r="F35254" s="27"/>
      <c r="G35254" s="1"/>
      <c r="H35254" s="1"/>
      <c r="I35254" s="1"/>
    </row>
    <row r="35255" spans="2:9">
      <c r="B35255" s="1"/>
      <c r="C35255" s="29"/>
      <c r="D35255" s="27"/>
      <c r="E35255" s="27"/>
      <c r="F35255" s="27"/>
      <c r="G35255" s="1"/>
      <c r="H35255" s="1"/>
      <c r="I35255" s="1"/>
    </row>
    <row r="35256" spans="2:9">
      <c r="B35256" s="1"/>
      <c r="C35256" s="29"/>
      <c r="D35256" s="27"/>
      <c r="E35256" s="27"/>
      <c r="F35256" s="27"/>
      <c r="G35256" s="1"/>
      <c r="H35256" s="1"/>
      <c r="I35256" s="1"/>
    </row>
    <row r="35257" spans="2:9">
      <c r="B35257" s="1"/>
      <c r="C35257" s="29"/>
      <c r="D35257" s="27"/>
      <c r="E35257" s="27"/>
      <c r="F35257" s="27"/>
      <c r="G35257" s="1"/>
      <c r="H35257" s="1"/>
      <c r="I35257" s="1"/>
    </row>
    <row r="35258" spans="2:9">
      <c r="B35258" s="1"/>
      <c r="C35258" s="29"/>
      <c r="D35258" s="27"/>
      <c r="E35258" s="27"/>
      <c r="F35258" s="27"/>
      <c r="G35258" s="1"/>
      <c r="H35258" s="1"/>
      <c r="I35258" s="1"/>
    </row>
    <row r="35259" spans="2:9">
      <c r="B35259" s="1"/>
      <c r="C35259" s="29"/>
      <c r="D35259" s="27"/>
      <c r="E35259" s="27"/>
      <c r="F35259" s="27"/>
      <c r="G35259" s="1"/>
      <c r="H35259" s="1"/>
      <c r="I35259" s="1"/>
    </row>
    <row r="35260" spans="2:9">
      <c r="B35260" s="1"/>
      <c r="C35260" s="29"/>
      <c r="D35260" s="27"/>
      <c r="E35260" s="27"/>
      <c r="F35260" s="27"/>
      <c r="G35260" s="1"/>
      <c r="H35260" s="1"/>
      <c r="I35260" s="1"/>
    </row>
    <row r="35261" spans="2:9">
      <c r="B35261" s="1"/>
      <c r="C35261" s="29"/>
      <c r="D35261" s="27"/>
      <c r="E35261" s="27"/>
      <c r="F35261" s="27"/>
      <c r="G35261" s="1"/>
      <c r="H35261" s="1"/>
      <c r="I35261" s="1"/>
    </row>
    <row r="35262" spans="2:9">
      <c r="B35262" s="1"/>
      <c r="C35262" s="29"/>
      <c r="D35262" s="27"/>
      <c r="E35262" s="27"/>
      <c r="F35262" s="27"/>
      <c r="G35262" s="1"/>
      <c r="H35262" s="1"/>
      <c r="I35262" s="1"/>
    </row>
    <row r="35263" spans="2:9">
      <c r="B35263" s="1"/>
      <c r="C35263" s="29"/>
      <c r="D35263" s="27"/>
      <c r="E35263" s="27"/>
      <c r="F35263" s="27"/>
      <c r="G35263" s="1"/>
      <c r="H35263" s="1"/>
      <c r="I35263" s="1"/>
    </row>
    <row r="35264" spans="2:9">
      <c r="B35264" s="1"/>
      <c r="C35264" s="29"/>
      <c r="D35264" s="27"/>
      <c r="E35264" s="27"/>
      <c r="F35264" s="27"/>
      <c r="G35264" s="1"/>
      <c r="H35264" s="1"/>
      <c r="I35264" s="1"/>
    </row>
    <row r="35265" spans="2:9">
      <c r="B35265" s="1"/>
      <c r="C35265" s="29"/>
      <c r="D35265" s="27"/>
      <c r="E35265" s="27"/>
      <c r="F35265" s="27"/>
      <c r="G35265" s="1"/>
      <c r="H35265" s="1"/>
      <c r="I35265" s="1"/>
    </row>
    <row r="35266" spans="2:9">
      <c r="B35266" s="1"/>
      <c r="C35266" s="29"/>
      <c r="D35266" s="27"/>
      <c r="E35266" s="27"/>
      <c r="F35266" s="27"/>
      <c r="G35266" s="1"/>
      <c r="H35266" s="1"/>
      <c r="I35266" s="1"/>
    </row>
    <row r="35267" spans="2:9">
      <c r="B35267" s="1"/>
      <c r="C35267" s="29"/>
      <c r="D35267" s="27"/>
      <c r="E35267" s="27"/>
      <c r="F35267" s="27"/>
      <c r="G35267" s="1"/>
      <c r="H35267" s="1"/>
      <c r="I35267" s="1"/>
    </row>
    <row r="35268" spans="2:9">
      <c r="B35268" s="1"/>
      <c r="C35268" s="29"/>
      <c r="D35268" s="27"/>
      <c r="E35268" s="27"/>
      <c r="F35268" s="27"/>
      <c r="G35268" s="1"/>
      <c r="H35268" s="1"/>
      <c r="I35268" s="1"/>
    </row>
    <row r="35269" spans="2:9">
      <c r="B35269" s="1"/>
      <c r="C35269" s="29"/>
      <c r="D35269" s="27"/>
      <c r="E35269" s="27"/>
      <c r="F35269" s="27"/>
      <c r="G35269" s="1"/>
      <c r="H35269" s="1"/>
      <c r="I35269" s="1"/>
    </row>
    <row r="35270" spans="2:9">
      <c r="B35270" s="1"/>
      <c r="C35270" s="29"/>
      <c r="D35270" s="27"/>
      <c r="E35270" s="27"/>
      <c r="F35270" s="27"/>
      <c r="G35270" s="1"/>
      <c r="H35270" s="1"/>
      <c r="I35270" s="1"/>
    </row>
    <row r="35271" spans="2:9">
      <c r="B35271" s="1"/>
      <c r="C35271" s="29"/>
      <c r="D35271" s="27"/>
      <c r="E35271" s="27"/>
      <c r="F35271" s="27"/>
      <c r="G35271" s="1"/>
      <c r="H35271" s="1"/>
      <c r="I35271" s="1"/>
    </row>
    <row r="35272" spans="2:9">
      <c r="B35272" s="1"/>
      <c r="C35272" s="29"/>
      <c r="D35272" s="27"/>
      <c r="E35272" s="27"/>
      <c r="F35272" s="27"/>
      <c r="G35272" s="1"/>
      <c r="H35272" s="1"/>
      <c r="I35272" s="1"/>
    </row>
    <row r="35273" spans="2:9">
      <c r="B35273" s="1"/>
      <c r="C35273" s="29"/>
      <c r="D35273" s="27"/>
      <c r="E35273" s="27"/>
      <c r="F35273" s="27"/>
      <c r="G35273" s="1"/>
      <c r="H35273" s="1"/>
      <c r="I35273" s="1"/>
    </row>
    <row r="35274" spans="2:9">
      <c r="B35274" s="1"/>
      <c r="C35274" s="29"/>
      <c r="D35274" s="27"/>
      <c r="E35274" s="27"/>
      <c r="F35274" s="27"/>
      <c r="G35274" s="1"/>
      <c r="H35274" s="1"/>
      <c r="I35274" s="1"/>
    </row>
    <row r="35275" spans="2:9">
      <c r="B35275" s="1"/>
      <c r="C35275" s="29"/>
      <c r="D35275" s="27"/>
      <c r="E35275" s="27"/>
      <c r="F35275" s="27"/>
      <c r="G35275" s="1"/>
      <c r="H35275" s="1"/>
      <c r="I35275" s="1"/>
    </row>
    <row r="35276" spans="2:9">
      <c r="B35276" s="1"/>
      <c r="C35276" s="29"/>
      <c r="D35276" s="27"/>
      <c r="E35276" s="27"/>
      <c r="F35276" s="27"/>
      <c r="G35276" s="1"/>
      <c r="H35276" s="1"/>
      <c r="I35276" s="1"/>
    </row>
    <row r="35277" spans="2:9">
      <c r="B35277" s="1"/>
      <c r="C35277" s="29"/>
      <c r="D35277" s="27"/>
      <c r="E35277" s="27"/>
      <c r="F35277" s="27"/>
      <c r="G35277" s="1"/>
      <c r="H35277" s="1"/>
      <c r="I35277" s="1"/>
    </row>
    <row r="35278" spans="2:9">
      <c r="B35278" s="1"/>
      <c r="C35278" s="29"/>
      <c r="D35278" s="27"/>
      <c r="E35278" s="27"/>
      <c r="F35278" s="27"/>
      <c r="G35278" s="1"/>
      <c r="H35278" s="1"/>
      <c r="I35278" s="1"/>
    </row>
    <row r="35279" spans="2:9">
      <c r="B35279" s="1"/>
      <c r="C35279" s="29"/>
      <c r="D35279" s="27"/>
      <c r="E35279" s="27"/>
      <c r="F35279" s="27"/>
      <c r="G35279" s="1"/>
      <c r="H35279" s="1"/>
      <c r="I35279" s="1"/>
    </row>
    <row r="35280" spans="2:9">
      <c r="B35280" s="1"/>
      <c r="C35280" s="29"/>
      <c r="D35280" s="27"/>
      <c r="E35280" s="27"/>
      <c r="F35280" s="27"/>
      <c r="G35280" s="1"/>
      <c r="H35280" s="1"/>
      <c r="I35280" s="1"/>
    </row>
    <row r="35281" spans="2:9">
      <c r="B35281" s="1"/>
      <c r="C35281" s="29"/>
      <c r="D35281" s="27"/>
      <c r="E35281" s="27"/>
      <c r="F35281" s="27"/>
      <c r="G35281" s="1"/>
      <c r="H35281" s="1"/>
      <c r="I35281" s="1"/>
    </row>
    <row r="35282" spans="2:9">
      <c r="B35282" s="1"/>
      <c r="C35282" s="29"/>
      <c r="D35282" s="27"/>
      <c r="E35282" s="27"/>
      <c r="F35282" s="27"/>
      <c r="G35282" s="1"/>
      <c r="H35282" s="1"/>
      <c r="I35282" s="1"/>
    </row>
    <row r="35283" spans="2:9">
      <c r="B35283" s="1"/>
      <c r="C35283" s="29"/>
      <c r="D35283" s="27"/>
      <c r="E35283" s="27"/>
      <c r="F35283" s="27"/>
      <c r="G35283" s="1"/>
      <c r="H35283" s="1"/>
      <c r="I35283" s="1"/>
    </row>
    <row r="35284" spans="2:9">
      <c r="B35284" s="1"/>
      <c r="C35284" s="29"/>
      <c r="D35284" s="27"/>
      <c r="E35284" s="27"/>
      <c r="F35284" s="27"/>
      <c r="G35284" s="1"/>
      <c r="H35284" s="1"/>
      <c r="I35284" s="1"/>
    </row>
    <row r="35285" spans="2:9">
      <c r="B35285" s="1"/>
      <c r="C35285" s="29"/>
      <c r="D35285" s="27"/>
      <c r="E35285" s="27"/>
      <c r="F35285" s="27"/>
      <c r="G35285" s="1"/>
      <c r="H35285" s="1"/>
      <c r="I35285" s="1"/>
    </row>
    <row r="35286" spans="2:9">
      <c r="B35286" s="1"/>
      <c r="C35286" s="29"/>
      <c r="D35286" s="27"/>
      <c r="E35286" s="27"/>
      <c r="F35286" s="27"/>
      <c r="G35286" s="1"/>
      <c r="H35286" s="1"/>
      <c r="I35286" s="1"/>
    </row>
    <row r="35287" spans="2:9">
      <c r="B35287" s="1"/>
      <c r="C35287" s="29"/>
      <c r="D35287" s="27"/>
      <c r="E35287" s="27"/>
      <c r="F35287" s="27"/>
      <c r="G35287" s="1"/>
      <c r="H35287" s="1"/>
      <c r="I35287" s="1"/>
    </row>
    <row r="35288" spans="2:9">
      <c r="B35288" s="1"/>
      <c r="C35288" s="29"/>
      <c r="D35288" s="27"/>
      <c r="E35288" s="27"/>
      <c r="F35288" s="27"/>
      <c r="G35288" s="1"/>
      <c r="H35288" s="1"/>
      <c r="I35288" s="1"/>
    </row>
    <row r="35289" spans="2:9">
      <c r="B35289" s="1"/>
      <c r="C35289" s="29"/>
      <c r="D35289" s="27"/>
      <c r="E35289" s="27"/>
      <c r="F35289" s="27"/>
      <c r="G35289" s="1"/>
      <c r="H35289" s="1"/>
      <c r="I35289" s="1"/>
    </row>
    <row r="35290" spans="2:9">
      <c r="B35290" s="1"/>
      <c r="C35290" s="29"/>
      <c r="D35290" s="27"/>
      <c r="E35290" s="27"/>
      <c r="F35290" s="27"/>
      <c r="G35290" s="1"/>
      <c r="H35290" s="1"/>
      <c r="I35290" s="1"/>
    </row>
    <row r="35291" spans="2:9">
      <c r="B35291" s="1"/>
      <c r="C35291" s="29"/>
      <c r="D35291" s="27"/>
      <c r="E35291" s="27"/>
      <c r="F35291" s="27"/>
      <c r="G35291" s="1"/>
      <c r="H35291" s="1"/>
      <c r="I35291" s="1"/>
    </row>
    <row r="35292" spans="2:9">
      <c r="B35292" s="1"/>
      <c r="C35292" s="29"/>
      <c r="D35292" s="27"/>
      <c r="E35292" s="27"/>
      <c r="F35292" s="27"/>
      <c r="G35292" s="1"/>
      <c r="H35292" s="1"/>
      <c r="I35292" s="1"/>
    </row>
    <row r="35293" spans="2:9">
      <c r="B35293" s="1"/>
      <c r="C35293" s="29"/>
      <c r="D35293" s="27"/>
      <c r="E35293" s="27"/>
      <c r="F35293" s="27"/>
      <c r="G35293" s="1"/>
      <c r="H35293" s="1"/>
      <c r="I35293" s="1"/>
    </row>
    <row r="35294" spans="2:9">
      <c r="B35294" s="1"/>
      <c r="C35294" s="29"/>
      <c r="D35294" s="27"/>
      <c r="E35294" s="27"/>
      <c r="F35294" s="27"/>
      <c r="G35294" s="1"/>
      <c r="H35294" s="1"/>
      <c r="I35294" s="1"/>
    </row>
    <row r="35295" spans="2:9">
      <c r="B35295" s="1"/>
      <c r="C35295" s="29"/>
      <c r="D35295" s="27"/>
      <c r="E35295" s="27"/>
      <c r="F35295" s="27"/>
      <c r="G35295" s="1"/>
      <c r="H35295" s="1"/>
      <c r="I35295" s="1"/>
    </row>
    <row r="35296" spans="2:9">
      <c r="B35296" s="1"/>
      <c r="C35296" s="29"/>
      <c r="D35296" s="27"/>
      <c r="E35296" s="27"/>
      <c r="F35296" s="27"/>
      <c r="G35296" s="1"/>
      <c r="H35296" s="1"/>
      <c r="I35296" s="1"/>
    </row>
    <row r="35297" spans="2:9">
      <c r="B35297" s="1"/>
      <c r="C35297" s="29"/>
      <c r="D35297" s="27"/>
      <c r="E35297" s="27"/>
      <c r="F35297" s="27"/>
      <c r="G35297" s="1"/>
      <c r="H35297" s="1"/>
      <c r="I35297" s="1"/>
    </row>
    <row r="35298" spans="2:9">
      <c r="B35298" s="1"/>
      <c r="C35298" s="29"/>
      <c r="D35298" s="27"/>
      <c r="E35298" s="27"/>
      <c r="F35298" s="27"/>
      <c r="G35298" s="1"/>
      <c r="H35298" s="1"/>
      <c r="I35298" s="1"/>
    </row>
    <row r="35299" spans="2:9">
      <c r="B35299" s="1"/>
      <c r="C35299" s="29"/>
      <c r="D35299" s="27"/>
      <c r="E35299" s="27"/>
      <c r="F35299" s="27"/>
      <c r="G35299" s="1"/>
      <c r="H35299" s="1"/>
      <c r="I35299" s="1"/>
    </row>
    <row r="35300" spans="2:9">
      <c r="B35300" s="1"/>
      <c r="C35300" s="29"/>
      <c r="D35300" s="27"/>
      <c r="E35300" s="27"/>
      <c r="F35300" s="27"/>
      <c r="G35300" s="1"/>
      <c r="H35300" s="1"/>
      <c r="I35300" s="1"/>
    </row>
    <row r="35301" spans="2:9">
      <c r="B35301" s="1"/>
      <c r="C35301" s="29"/>
      <c r="D35301" s="27"/>
      <c r="E35301" s="27"/>
      <c r="F35301" s="27"/>
      <c r="G35301" s="1"/>
      <c r="H35301" s="1"/>
      <c r="I35301" s="1"/>
    </row>
    <row r="35302" spans="2:9">
      <c r="B35302" s="1"/>
      <c r="C35302" s="29"/>
      <c r="D35302" s="27"/>
      <c r="E35302" s="27"/>
      <c r="F35302" s="27"/>
      <c r="G35302" s="1"/>
      <c r="H35302" s="1"/>
      <c r="I35302" s="1"/>
    </row>
    <row r="35303" spans="2:9">
      <c r="B35303" s="1"/>
      <c r="C35303" s="29"/>
      <c r="D35303" s="27"/>
      <c r="E35303" s="27"/>
      <c r="F35303" s="27"/>
      <c r="G35303" s="1"/>
      <c r="H35303" s="1"/>
      <c r="I35303" s="1"/>
    </row>
    <row r="35304" spans="2:9">
      <c r="B35304" s="1"/>
      <c r="C35304" s="29"/>
      <c r="D35304" s="27"/>
      <c r="E35304" s="27"/>
      <c r="F35304" s="27"/>
      <c r="G35304" s="1"/>
      <c r="H35304" s="1"/>
      <c r="I35304" s="1"/>
    </row>
    <row r="35305" spans="2:9">
      <c r="B35305" s="1"/>
      <c r="C35305" s="29"/>
      <c r="D35305" s="27"/>
      <c r="E35305" s="27"/>
      <c r="F35305" s="27"/>
      <c r="G35305" s="1"/>
      <c r="H35305" s="1"/>
      <c r="I35305" s="1"/>
    </row>
    <row r="35306" spans="2:9">
      <c r="B35306" s="1"/>
      <c r="C35306" s="29"/>
      <c r="D35306" s="27"/>
      <c r="E35306" s="27"/>
      <c r="F35306" s="27"/>
      <c r="G35306" s="1"/>
      <c r="H35306" s="1"/>
      <c r="I35306" s="1"/>
    </row>
    <row r="35307" spans="2:9">
      <c r="B35307" s="1"/>
      <c r="C35307" s="29"/>
      <c r="D35307" s="27"/>
      <c r="E35307" s="27"/>
      <c r="F35307" s="27"/>
      <c r="G35307" s="1"/>
      <c r="H35307" s="1"/>
      <c r="I35307" s="1"/>
    </row>
    <row r="35308" spans="2:9">
      <c r="B35308" s="1"/>
      <c r="C35308" s="29"/>
      <c r="D35308" s="27"/>
      <c r="E35308" s="27"/>
      <c r="F35308" s="27"/>
      <c r="G35308" s="1"/>
      <c r="H35308" s="1"/>
      <c r="I35308" s="1"/>
    </row>
    <row r="35309" spans="2:9">
      <c r="B35309" s="1"/>
      <c r="C35309" s="29"/>
      <c r="D35309" s="27"/>
      <c r="E35309" s="27"/>
      <c r="F35309" s="27"/>
      <c r="G35309" s="1"/>
      <c r="H35309" s="1"/>
      <c r="I35309" s="1"/>
    </row>
    <row r="35310" spans="2:9">
      <c r="B35310" s="1"/>
      <c r="C35310" s="29"/>
      <c r="D35310" s="27"/>
      <c r="E35310" s="27"/>
      <c r="F35310" s="27"/>
      <c r="G35310" s="1"/>
      <c r="H35310" s="1"/>
      <c r="I35310" s="1"/>
    </row>
    <row r="35311" spans="2:9">
      <c r="B35311" s="1"/>
      <c r="C35311" s="29"/>
      <c r="D35311" s="27"/>
      <c r="E35311" s="27"/>
      <c r="F35311" s="27"/>
      <c r="G35311" s="1"/>
      <c r="H35311" s="1"/>
      <c r="I35311" s="1"/>
    </row>
    <row r="35312" spans="2:9">
      <c r="B35312" s="1"/>
      <c r="C35312" s="29"/>
      <c r="D35312" s="27"/>
      <c r="E35312" s="27"/>
      <c r="F35312" s="27"/>
      <c r="G35312" s="1"/>
      <c r="H35312" s="1"/>
      <c r="I35312" s="1"/>
    </row>
    <row r="35313" spans="2:9">
      <c r="B35313" s="1"/>
      <c r="C35313" s="29"/>
      <c r="D35313" s="27"/>
      <c r="E35313" s="27"/>
      <c r="F35313" s="27"/>
      <c r="G35313" s="1"/>
      <c r="H35313" s="1"/>
      <c r="I35313" s="1"/>
    </row>
    <row r="35314" spans="2:9">
      <c r="B35314" s="1"/>
      <c r="C35314" s="29"/>
      <c r="D35314" s="27"/>
      <c r="E35314" s="27"/>
      <c r="F35314" s="27"/>
      <c r="G35314" s="1"/>
      <c r="H35314" s="1"/>
      <c r="I35314" s="1"/>
    </row>
    <row r="35315" spans="2:9">
      <c r="B35315" s="1"/>
      <c r="C35315" s="29"/>
      <c r="D35315" s="27"/>
      <c r="E35315" s="27"/>
      <c r="F35315" s="27"/>
      <c r="G35315" s="1"/>
      <c r="H35315" s="1"/>
      <c r="I35315" s="1"/>
    </row>
    <row r="35316" spans="2:9">
      <c r="B35316" s="1"/>
      <c r="C35316" s="29"/>
      <c r="D35316" s="27"/>
      <c r="E35316" s="27"/>
      <c r="F35316" s="27"/>
      <c r="G35316" s="1"/>
      <c r="H35316" s="1"/>
      <c r="I35316" s="1"/>
    </row>
    <row r="35317" spans="2:9">
      <c r="B35317" s="1"/>
      <c r="C35317" s="29"/>
      <c r="D35317" s="27"/>
      <c r="E35317" s="27"/>
      <c r="F35317" s="27"/>
      <c r="G35317" s="1"/>
      <c r="H35317" s="1"/>
      <c r="I35317" s="1"/>
    </row>
    <row r="35318" spans="2:9">
      <c r="B35318" s="1"/>
      <c r="C35318" s="29"/>
      <c r="D35318" s="27"/>
      <c r="E35318" s="27"/>
      <c r="F35318" s="27"/>
      <c r="G35318" s="1"/>
      <c r="H35318" s="1"/>
      <c r="I35318" s="1"/>
    </row>
    <row r="35319" spans="2:9">
      <c r="B35319" s="1"/>
      <c r="C35319" s="29"/>
      <c r="D35319" s="27"/>
      <c r="E35319" s="27"/>
      <c r="F35319" s="27"/>
      <c r="G35319" s="1"/>
      <c r="H35319" s="1"/>
      <c r="I35319" s="1"/>
    </row>
    <row r="35320" spans="2:9">
      <c r="B35320" s="1"/>
      <c r="C35320" s="29"/>
      <c r="D35320" s="27"/>
      <c r="E35320" s="27"/>
      <c r="F35320" s="27"/>
      <c r="G35320" s="1"/>
      <c r="H35320" s="1"/>
      <c r="I35320" s="1"/>
    </row>
    <row r="35321" spans="2:9">
      <c r="B35321" s="1"/>
      <c r="C35321" s="29"/>
      <c r="D35321" s="27"/>
      <c r="E35321" s="27"/>
      <c r="F35321" s="27"/>
      <c r="G35321" s="1"/>
      <c r="H35321" s="1"/>
      <c r="I35321" s="1"/>
    </row>
    <row r="35322" spans="2:9">
      <c r="B35322" s="1"/>
      <c r="C35322" s="29"/>
      <c r="D35322" s="27"/>
      <c r="E35322" s="27"/>
      <c r="F35322" s="27"/>
      <c r="G35322" s="1"/>
      <c r="H35322" s="1"/>
      <c r="I35322" s="1"/>
    </row>
    <row r="35323" spans="2:9">
      <c r="B35323" s="1"/>
      <c r="C35323" s="29"/>
      <c r="D35323" s="27"/>
      <c r="E35323" s="27"/>
      <c r="F35323" s="27"/>
      <c r="G35323" s="1"/>
      <c r="H35323" s="1"/>
      <c r="I35323" s="1"/>
    </row>
    <row r="35324" spans="2:9">
      <c r="B35324" s="1"/>
      <c r="C35324" s="29"/>
      <c r="D35324" s="27"/>
      <c r="E35324" s="27"/>
      <c r="F35324" s="27"/>
      <c r="G35324" s="1"/>
      <c r="H35324" s="1"/>
      <c r="I35324" s="1"/>
    </row>
    <row r="35325" spans="2:9">
      <c r="B35325" s="1"/>
      <c r="C35325" s="29"/>
      <c r="D35325" s="27"/>
      <c r="E35325" s="27"/>
      <c r="F35325" s="27"/>
      <c r="G35325" s="1"/>
      <c r="H35325" s="1"/>
      <c r="I35325" s="1"/>
    </row>
    <row r="35326" spans="2:9">
      <c r="B35326" s="1"/>
      <c r="C35326" s="29"/>
      <c r="D35326" s="27"/>
      <c r="E35326" s="27"/>
      <c r="F35326" s="27"/>
      <c r="G35326" s="1"/>
      <c r="H35326" s="1"/>
      <c r="I35326" s="1"/>
    </row>
    <row r="35327" spans="2:9">
      <c r="B35327" s="1"/>
      <c r="C35327" s="29"/>
      <c r="D35327" s="27"/>
      <c r="E35327" s="27"/>
      <c r="F35327" s="27"/>
      <c r="G35327" s="1"/>
      <c r="H35327" s="1"/>
      <c r="I35327" s="1"/>
    </row>
    <row r="35328" spans="2:9">
      <c r="B35328" s="1"/>
      <c r="C35328" s="29"/>
      <c r="D35328" s="27"/>
      <c r="E35328" s="27"/>
      <c r="F35328" s="27"/>
      <c r="G35328" s="1"/>
      <c r="H35328" s="1"/>
      <c r="I35328" s="1"/>
    </row>
    <row r="35329" spans="2:9">
      <c r="B35329" s="1"/>
      <c r="C35329" s="29"/>
      <c r="D35329" s="27"/>
      <c r="E35329" s="27"/>
      <c r="F35329" s="27"/>
      <c r="G35329" s="1"/>
      <c r="H35329" s="1"/>
      <c r="I35329" s="1"/>
    </row>
    <row r="35330" spans="2:9">
      <c r="B35330" s="1"/>
      <c r="C35330" s="29"/>
      <c r="D35330" s="27"/>
      <c r="E35330" s="27"/>
      <c r="F35330" s="27"/>
      <c r="G35330" s="1"/>
      <c r="H35330" s="1"/>
      <c r="I35330" s="1"/>
    </row>
    <row r="35331" spans="2:9">
      <c r="B35331" s="1"/>
      <c r="C35331" s="29"/>
      <c r="D35331" s="27"/>
      <c r="E35331" s="27"/>
      <c r="F35331" s="27"/>
      <c r="G35331" s="1"/>
      <c r="H35331" s="1"/>
      <c r="I35331" s="1"/>
    </row>
    <row r="35332" spans="2:9">
      <c r="B35332" s="1"/>
      <c r="C35332" s="29"/>
      <c r="D35332" s="27"/>
      <c r="E35332" s="27"/>
      <c r="F35332" s="27"/>
      <c r="G35332" s="1"/>
      <c r="H35332" s="1"/>
      <c r="I35332" s="1"/>
    </row>
    <row r="35333" spans="2:9">
      <c r="B35333" s="1"/>
      <c r="C35333" s="29"/>
      <c r="D35333" s="27"/>
      <c r="E35333" s="27"/>
      <c r="F35333" s="27"/>
      <c r="G35333" s="1"/>
      <c r="H35333" s="1"/>
      <c r="I35333" s="1"/>
    </row>
    <row r="35334" spans="2:9">
      <c r="B35334" s="1"/>
      <c r="C35334" s="29"/>
      <c r="D35334" s="27"/>
      <c r="E35334" s="27"/>
      <c r="F35334" s="27"/>
      <c r="G35334" s="1"/>
      <c r="H35334" s="1"/>
      <c r="I35334" s="1"/>
    </row>
    <row r="35335" spans="2:9">
      <c r="B35335" s="1"/>
      <c r="C35335" s="29"/>
      <c r="D35335" s="27"/>
      <c r="E35335" s="27"/>
      <c r="F35335" s="27"/>
      <c r="G35335" s="1"/>
      <c r="H35335" s="1"/>
      <c r="I35335" s="1"/>
    </row>
    <row r="35336" spans="2:9">
      <c r="B35336" s="1"/>
      <c r="C35336" s="29"/>
      <c r="D35336" s="27"/>
      <c r="E35336" s="27"/>
      <c r="F35336" s="27"/>
      <c r="G35336" s="1"/>
      <c r="H35336" s="1"/>
      <c r="I35336" s="1"/>
    </row>
    <row r="35337" spans="2:9">
      <c r="B35337" s="1"/>
      <c r="C35337" s="29"/>
      <c r="D35337" s="27"/>
      <c r="E35337" s="27"/>
      <c r="F35337" s="27"/>
      <c r="G35337" s="1"/>
      <c r="H35337" s="1"/>
      <c r="I35337" s="1"/>
    </row>
    <row r="35338" spans="2:9">
      <c r="B35338" s="1"/>
      <c r="C35338" s="29"/>
      <c r="D35338" s="27"/>
      <c r="E35338" s="27"/>
      <c r="F35338" s="27"/>
      <c r="G35338" s="1"/>
      <c r="H35338" s="1"/>
      <c r="I35338" s="1"/>
    </row>
    <row r="35339" spans="2:9">
      <c r="B35339" s="1"/>
      <c r="C35339" s="29"/>
      <c r="D35339" s="27"/>
      <c r="E35339" s="27"/>
      <c r="F35339" s="27"/>
      <c r="G35339" s="1"/>
      <c r="H35339" s="1"/>
      <c r="I35339" s="1"/>
    </row>
    <row r="35340" spans="2:9">
      <c r="B35340" s="1"/>
      <c r="C35340" s="29"/>
      <c r="D35340" s="27"/>
      <c r="E35340" s="27"/>
      <c r="F35340" s="27"/>
      <c r="G35340" s="1"/>
      <c r="H35340" s="1"/>
      <c r="I35340" s="1"/>
    </row>
    <row r="35341" spans="2:9">
      <c r="B35341" s="1"/>
      <c r="C35341" s="29"/>
      <c r="D35341" s="27"/>
      <c r="E35341" s="27"/>
      <c r="F35341" s="27"/>
      <c r="G35341" s="1"/>
      <c r="H35341" s="1"/>
      <c r="I35341" s="1"/>
    </row>
    <row r="35342" spans="2:9">
      <c r="B35342" s="1"/>
      <c r="C35342" s="29"/>
      <c r="D35342" s="27"/>
      <c r="E35342" s="27"/>
      <c r="F35342" s="27"/>
      <c r="G35342" s="1"/>
      <c r="H35342" s="1"/>
      <c r="I35342" s="1"/>
    </row>
    <row r="35343" spans="2:9">
      <c r="B35343" s="1"/>
      <c r="C35343" s="29"/>
      <c r="D35343" s="27"/>
      <c r="E35343" s="27"/>
      <c r="F35343" s="27"/>
      <c r="G35343" s="1"/>
      <c r="H35343" s="1"/>
      <c r="I35343" s="1"/>
    </row>
    <row r="35344" spans="2:9">
      <c r="B35344" s="1"/>
      <c r="C35344" s="29"/>
      <c r="D35344" s="27"/>
      <c r="E35344" s="27"/>
      <c r="F35344" s="27"/>
      <c r="G35344" s="1"/>
      <c r="H35344" s="1"/>
      <c r="I35344" s="1"/>
    </row>
    <row r="35345" spans="2:9">
      <c r="B35345" s="1"/>
      <c r="C35345" s="29"/>
      <c r="D35345" s="27"/>
      <c r="E35345" s="27"/>
      <c r="F35345" s="27"/>
      <c r="G35345" s="1"/>
      <c r="H35345" s="1"/>
      <c r="I35345" s="1"/>
    </row>
    <row r="35346" spans="2:9">
      <c r="B35346" s="1"/>
      <c r="C35346" s="29"/>
      <c r="D35346" s="27"/>
      <c r="E35346" s="27"/>
      <c r="F35346" s="27"/>
      <c r="G35346" s="1"/>
      <c r="H35346" s="1"/>
      <c r="I35346" s="1"/>
    </row>
    <row r="35347" spans="2:9">
      <c r="B35347" s="1"/>
      <c r="C35347" s="29"/>
      <c r="D35347" s="27"/>
      <c r="E35347" s="27"/>
      <c r="F35347" s="27"/>
      <c r="G35347" s="1"/>
      <c r="H35347" s="1"/>
      <c r="I35347" s="1"/>
    </row>
    <row r="35348" spans="2:9">
      <c r="B35348" s="1"/>
      <c r="C35348" s="29"/>
      <c r="D35348" s="27"/>
      <c r="E35348" s="27"/>
      <c r="F35348" s="27"/>
      <c r="G35348" s="1"/>
      <c r="H35348" s="1"/>
      <c r="I35348" s="1"/>
    </row>
    <row r="35349" spans="2:9">
      <c r="B35349" s="1"/>
      <c r="C35349" s="29"/>
      <c r="D35349" s="27"/>
      <c r="E35349" s="27"/>
      <c r="F35349" s="27"/>
      <c r="G35349" s="1"/>
      <c r="H35349" s="1"/>
      <c r="I35349" s="1"/>
    </row>
    <row r="35350" spans="2:9">
      <c r="B35350" s="1"/>
      <c r="C35350" s="29"/>
      <c r="D35350" s="27"/>
      <c r="E35350" s="27"/>
      <c r="F35350" s="27"/>
      <c r="G35350" s="1"/>
      <c r="H35350" s="1"/>
      <c r="I35350" s="1"/>
    </row>
    <row r="35351" spans="2:9">
      <c r="B35351" s="1"/>
      <c r="C35351" s="29"/>
      <c r="D35351" s="27"/>
      <c r="E35351" s="27"/>
      <c r="F35351" s="27"/>
      <c r="G35351" s="1"/>
      <c r="H35351" s="1"/>
      <c r="I35351" s="1"/>
    </row>
    <row r="35352" spans="2:9">
      <c r="B35352" s="1"/>
      <c r="C35352" s="29"/>
      <c r="D35352" s="27"/>
      <c r="E35352" s="27"/>
      <c r="F35352" s="27"/>
      <c r="G35352" s="1"/>
      <c r="H35352" s="1"/>
      <c r="I35352" s="1"/>
    </row>
    <row r="35353" spans="2:9">
      <c r="B35353" s="1"/>
      <c r="C35353" s="29"/>
      <c r="D35353" s="27"/>
      <c r="E35353" s="27"/>
      <c r="F35353" s="27"/>
      <c r="G35353" s="1"/>
      <c r="H35353" s="1"/>
      <c r="I35353" s="1"/>
    </row>
    <row r="35354" spans="2:9">
      <c r="B35354" s="1"/>
      <c r="C35354" s="29"/>
      <c r="D35354" s="27"/>
      <c r="E35354" s="27"/>
      <c r="F35354" s="27"/>
      <c r="G35354" s="1"/>
      <c r="H35354" s="1"/>
      <c r="I35354" s="1"/>
    </row>
    <row r="35355" spans="2:9">
      <c r="B35355" s="1"/>
      <c r="C35355" s="29"/>
      <c r="D35355" s="27"/>
      <c r="E35355" s="27"/>
      <c r="F35355" s="27"/>
      <c r="G35355" s="1"/>
      <c r="H35355" s="1"/>
      <c r="I35355" s="1"/>
    </row>
    <row r="35356" spans="2:9">
      <c r="B35356" s="1"/>
      <c r="C35356" s="29"/>
      <c r="D35356" s="27"/>
      <c r="E35356" s="27"/>
      <c r="F35356" s="27"/>
      <c r="G35356" s="1"/>
      <c r="H35356" s="1"/>
      <c r="I35356" s="1"/>
    </row>
    <row r="35357" spans="2:9">
      <c r="B35357" s="1"/>
      <c r="C35357" s="29"/>
      <c r="D35357" s="27"/>
      <c r="E35357" s="27"/>
      <c r="F35357" s="27"/>
      <c r="G35357" s="1"/>
      <c r="H35357" s="1"/>
      <c r="I35357" s="1"/>
    </row>
    <row r="35358" spans="2:9">
      <c r="B35358" s="1"/>
      <c r="C35358" s="29"/>
      <c r="D35358" s="27"/>
      <c r="E35358" s="27"/>
      <c r="F35358" s="27"/>
      <c r="G35358" s="1"/>
      <c r="H35358" s="1"/>
      <c r="I35358" s="1"/>
    </row>
    <row r="35359" spans="2:9">
      <c r="B35359" s="1"/>
      <c r="C35359" s="29"/>
      <c r="D35359" s="27"/>
      <c r="E35359" s="27"/>
      <c r="F35359" s="27"/>
      <c r="G35359" s="1"/>
      <c r="H35359" s="1"/>
      <c r="I35359" s="1"/>
    </row>
    <row r="35360" spans="2:9">
      <c r="B35360" s="1"/>
      <c r="C35360" s="29"/>
      <c r="D35360" s="27"/>
      <c r="E35360" s="27"/>
      <c r="F35360" s="27"/>
      <c r="G35360" s="1"/>
      <c r="H35360" s="1"/>
      <c r="I35360" s="1"/>
    </row>
    <row r="35361" spans="2:9">
      <c r="B35361" s="1"/>
      <c r="C35361" s="29"/>
      <c r="D35361" s="27"/>
      <c r="E35361" s="27"/>
      <c r="F35361" s="27"/>
      <c r="G35361" s="1"/>
      <c r="H35361" s="1"/>
      <c r="I35361" s="1"/>
    </row>
    <row r="35362" spans="2:9">
      <c r="B35362" s="1"/>
      <c r="C35362" s="29"/>
      <c r="D35362" s="27"/>
      <c r="E35362" s="27"/>
      <c r="F35362" s="27"/>
      <c r="G35362" s="1"/>
      <c r="H35362" s="1"/>
      <c r="I35362" s="1"/>
    </row>
    <row r="35363" spans="2:9">
      <c r="B35363" s="1"/>
      <c r="C35363" s="29"/>
      <c r="D35363" s="27"/>
      <c r="E35363" s="27"/>
      <c r="F35363" s="27"/>
      <c r="G35363" s="1"/>
      <c r="H35363" s="1"/>
      <c r="I35363" s="1"/>
    </row>
    <row r="35364" spans="2:9">
      <c r="B35364" s="1"/>
      <c r="C35364" s="29"/>
      <c r="D35364" s="27"/>
      <c r="E35364" s="27"/>
      <c r="F35364" s="27"/>
      <c r="G35364" s="1"/>
      <c r="H35364" s="1"/>
      <c r="I35364" s="1"/>
    </row>
    <row r="35365" spans="2:9">
      <c r="B35365" s="1"/>
      <c r="C35365" s="29"/>
      <c r="D35365" s="27"/>
      <c r="E35365" s="27"/>
      <c r="F35365" s="27"/>
      <c r="G35365" s="1"/>
      <c r="H35365" s="1"/>
      <c r="I35365" s="1"/>
    </row>
    <row r="35366" spans="2:9">
      <c r="B35366" s="1"/>
      <c r="C35366" s="29"/>
      <c r="D35366" s="27"/>
      <c r="E35366" s="27"/>
      <c r="F35366" s="27"/>
      <c r="G35366" s="1"/>
      <c r="H35366" s="1"/>
      <c r="I35366" s="1"/>
    </row>
    <row r="35367" spans="2:9">
      <c r="B35367" s="1"/>
      <c r="C35367" s="29"/>
      <c r="D35367" s="27"/>
      <c r="E35367" s="27"/>
      <c r="F35367" s="27"/>
      <c r="G35367" s="1"/>
      <c r="H35367" s="1"/>
      <c r="I35367" s="1"/>
    </row>
    <row r="35368" spans="2:9">
      <c r="B35368" s="1"/>
      <c r="C35368" s="29"/>
      <c r="D35368" s="27"/>
      <c r="E35368" s="27"/>
      <c r="F35368" s="27"/>
      <c r="G35368" s="1"/>
      <c r="H35368" s="1"/>
      <c r="I35368" s="1"/>
    </row>
    <row r="35369" spans="2:9">
      <c r="B35369" s="1"/>
      <c r="C35369" s="29"/>
      <c r="D35369" s="27"/>
      <c r="E35369" s="27"/>
      <c r="F35369" s="27"/>
      <c r="G35369" s="1"/>
      <c r="H35369" s="1"/>
      <c r="I35369" s="1"/>
    </row>
    <row r="35370" spans="2:9">
      <c r="B35370" s="1"/>
      <c r="C35370" s="29"/>
      <c r="D35370" s="27"/>
      <c r="E35370" s="27"/>
      <c r="F35370" s="27"/>
      <c r="G35370" s="1"/>
      <c r="H35370" s="1"/>
      <c r="I35370" s="1"/>
    </row>
    <row r="35371" spans="2:9">
      <c r="B35371" s="1"/>
      <c r="C35371" s="29"/>
      <c r="D35371" s="27"/>
      <c r="E35371" s="27"/>
      <c r="F35371" s="27"/>
      <c r="G35371" s="1"/>
      <c r="H35371" s="1"/>
      <c r="I35371" s="1"/>
    </row>
    <row r="35372" spans="2:9">
      <c r="B35372" s="1"/>
      <c r="C35372" s="29"/>
      <c r="D35372" s="27"/>
      <c r="E35372" s="27"/>
      <c r="F35372" s="27"/>
      <c r="G35372" s="1"/>
      <c r="H35372" s="1"/>
      <c r="I35372" s="1"/>
    </row>
    <row r="35373" spans="2:9">
      <c r="B35373" s="1"/>
      <c r="C35373" s="29"/>
      <c r="D35373" s="27"/>
      <c r="E35373" s="27"/>
      <c r="F35373" s="27"/>
      <c r="G35373" s="1"/>
      <c r="H35373" s="1"/>
      <c r="I35373" s="1"/>
    </row>
    <row r="35374" spans="2:9">
      <c r="B35374" s="1"/>
      <c r="C35374" s="29"/>
      <c r="D35374" s="27"/>
      <c r="E35374" s="27"/>
      <c r="F35374" s="27"/>
      <c r="G35374" s="1"/>
      <c r="H35374" s="1"/>
      <c r="I35374" s="1"/>
    </row>
    <row r="35375" spans="2:9">
      <c r="B35375" s="1"/>
      <c r="C35375" s="29"/>
      <c r="D35375" s="27"/>
      <c r="E35375" s="27"/>
      <c r="F35375" s="27"/>
      <c r="G35375" s="1"/>
      <c r="H35375" s="1"/>
      <c r="I35375" s="1"/>
    </row>
    <row r="35376" spans="2:9">
      <c r="B35376" s="1"/>
      <c r="C35376" s="29"/>
      <c r="D35376" s="27"/>
      <c r="E35376" s="27"/>
      <c r="F35376" s="27"/>
      <c r="G35376" s="1"/>
      <c r="H35376" s="1"/>
      <c r="I35376" s="1"/>
    </row>
    <row r="35377" spans="2:9">
      <c r="B35377" s="1"/>
      <c r="C35377" s="29"/>
      <c r="D35377" s="27"/>
      <c r="E35377" s="27"/>
      <c r="F35377" s="27"/>
      <c r="G35377" s="1"/>
      <c r="H35377" s="1"/>
      <c r="I35377" s="1"/>
    </row>
    <row r="35378" spans="2:9">
      <c r="B35378" s="1"/>
      <c r="C35378" s="29"/>
      <c r="D35378" s="27"/>
      <c r="E35378" s="27"/>
      <c r="F35378" s="27"/>
      <c r="G35378" s="1"/>
      <c r="H35378" s="1"/>
      <c r="I35378" s="1"/>
    </row>
    <row r="35379" spans="2:9">
      <c r="B35379" s="1"/>
      <c r="C35379" s="29"/>
      <c r="D35379" s="27"/>
      <c r="E35379" s="27"/>
      <c r="F35379" s="27"/>
      <c r="G35379" s="1"/>
      <c r="H35379" s="1"/>
      <c r="I35379" s="1"/>
    </row>
    <row r="35380" spans="2:9">
      <c r="B35380" s="1"/>
      <c r="C35380" s="29"/>
      <c r="D35380" s="27"/>
      <c r="E35380" s="27"/>
      <c r="F35380" s="27"/>
      <c r="G35380" s="1"/>
      <c r="H35380" s="1"/>
      <c r="I35380" s="1"/>
    </row>
    <row r="35381" spans="2:9">
      <c r="B35381" s="1"/>
      <c r="C35381" s="29"/>
      <c r="D35381" s="27"/>
      <c r="E35381" s="27"/>
      <c r="F35381" s="27"/>
      <c r="G35381" s="1"/>
      <c r="H35381" s="1"/>
      <c r="I35381" s="1"/>
    </row>
    <row r="35382" spans="2:9">
      <c r="B35382" s="1"/>
      <c r="C35382" s="29"/>
      <c r="D35382" s="27"/>
      <c r="E35382" s="27"/>
      <c r="F35382" s="27"/>
      <c r="G35382" s="1"/>
      <c r="H35382" s="1"/>
      <c r="I35382" s="1"/>
    </row>
    <row r="35383" spans="2:9">
      <c r="B35383" s="1"/>
      <c r="C35383" s="29"/>
      <c r="D35383" s="27"/>
      <c r="E35383" s="27"/>
      <c r="F35383" s="27"/>
      <c r="G35383" s="1"/>
      <c r="H35383" s="1"/>
      <c r="I35383" s="1"/>
    </row>
    <row r="35384" spans="2:9">
      <c r="B35384" s="1"/>
      <c r="C35384" s="29"/>
      <c r="D35384" s="27"/>
      <c r="E35384" s="27"/>
      <c r="F35384" s="27"/>
      <c r="G35384" s="1"/>
      <c r="H35384" s="1"/>
      <c r="I35384" s="1"/>
    </row>
    <row r="35385" spans="2:9">
      <c r="B35385" s="1"/>
      <c r="C35385" s="29"/>
      <c r="D35385" s="27"/>
      <c r="E35385" s="27"/>
      <c r="F35385" s="27"/>
      <c r="G35385" s="1"/>
      <c r="H35385" s="1"/>
      <c r="I35385" s="1"/>
    </row>
    <row r="35386" spans="2:9">
      <c r="B35386" s="1"/>
      <c r="C35386" s="29"/>
      <c r="D35386" s="27"/>
      <c r="E35386" s="27"/>
      <c r="F35386" s="27"/>
      <c r="G35386" s="1"/>
      <c r="H35386" s="1"/>
      <c r="I35386" s="1"/>
    </row>
    <row r="35387" spans="2:9">
      <c r="B35387" s="1"/>
      <c r="C35387" s="29"/>
      <c r="D35387" s="27"/>
      <c r="E35387" s="27"/>
      <c r="F35387" s="27"/>
      <c r="G35387" s="1"/>
      <c r="H35387" s="1"/>
      <c r="I35387" s="1"/>
    </row>
    <row r="35388" spans="2:9">
      <c r="B35388" s="1"/>
      <c r="C35388" s="29"/>
      <c r="D35388" s="27"/>
      <c r="E35388" s="27"/>
      <c r="F35388" s="27"/>
      <c r="G35388" s="1"/>
      <c r="H35388" s="1"/>
      <c r="I35388" s="1"/>
    </row>
    <row r="35389" spans="2:9">
      <c r="B35389" s="1"/>
      <c r="C35389" s="29"/>
      <c r="D35389" s="27"/>
      <c r="E35389" s="27"/>
      <c r="F35389" s="27"/>
      <c r="G35389" s="1"/>
      <c r="H35389" s="1"/>
      <c r="I35389" s="1"/>
    </row>
    <row r="35390" spans="2:9">
      <c r="B35390" s="1"/>
      <c r="C35390" s="29"/>
      <c r="D35390" s="27"/>
      <c r="E35390" s="27"/>
      <c r="F35390" s="27"/>
      <c r="G35390" s="1"/>
      <c r="H35390" s="1"/>
      <c r="I35390" s="1"/>
    </row>
    <row r="35391" spans="2:9">
      <c r="B35391" s="1"/>
      <c r="C35391" s="29"/>
      <c r="D35391" s="27"/>
      <c r="E35391" s="27"/>
      <c r="F35391" s="27"/>
      <c r="G35391" s="1"/>
      <c r="H35391" s="1"/>
      <c r="I35391" s="1"/>
    </row>
    <row r="35392" spans="2:9">
      <c r="B35392" s="1"/>
      <c r="C35392" s="29"/>
      <c r="D35392" s="27"/>
      <c r="E35392" s="27"/>
      <c r="F35392" s="27"/>
      <c r="G35392" s="1"/>
      <c r="H35392" s="1"/>
      <c r="I35392" s="1"/>
    </row>
    <row r="35393" spans="2:9">
      <c r="B35393" s="1"/>
      <c r="C35393" s="29"/>
      <c r="D35393" s="27"/>
      <c r="E35393" s="27"/>
      <c r="F35393" s="27"/>
      <c r="G35393" s="1"/>
      <c r="H35393" s="1"/>
      <c r="I35393" s="1"/>
    </row>
    <row r="35394" spans="2:9">
      <c r="B35394" s="1"/>
      <c r="C35394" s="29"/>
      <c r="D35394" s="27"/>
      <c r="E35394" s="27"/>
      <c r="F35394" s="27"/>
      <c r="G35394" s="1"/>
      <c r="H35394" s="1"/>
      <c r="I35394" s="1"/>
    </row>
    <row r="35395" spans="2:9">
      <c r="B35395" s="1"/>
      <c r="C35395" s="29"/>
      <c r="D35395" s="27"/>
      <c r="E35395" s="27"/>
      <c r="F35395" s="27"/>
      <c r="G35395" s="1"/>
      <c r="H35395" s="1"/>
      <c r="I35395" s="1"/>
    </row>
    <row r="35396" spans="2:9">
      <c r="B35396" s="1"/>
      <c r="C35396" s="29"/>
      <c r="D35396" s="27"/>
      <c r="E35396" s="27"/>
      <c r="F35396" s="27"/>
      <c r="G35396" s="1"/>
      <c r="H35396" s="1"/>
      <c r="I35396" s="1"/>
    </row>
    <row r="35397" spans="2:9">
      <c r="B35397" s="1"/>
      <c r="C35397" s="29"/>
      <c r="D35397" s="27"/>
      <c r="E35397" s="27"/>
      <c r="F35397" s="27"/>
      <c r="G35397" s="1"/>
      <c r="H35397" s="1"/>
      <c r="I35397" s="1"/>
    </row>
    <row r="35398" spans="2:9">
      <c r="B35398" s="1"/>
      <c r="C35398" s="29"/>
      <c r="D35398" s="27"/>
      <c r="E35398" s="27"/>
      <c r="F35398" s="27"/>
      <c r="G35398" s="1"/>
      <c r="H35398" s="1"/>
      <c r="I35398" s="1"/>
    </row>
    <row r="35399" spans="2:9">
      <c r="B35399" s="1"/>
      <c r="C35399" s="29"/>
      <c r="D35399" s="27"/>
      <c r="E35399" s="27"/>
      <c r="F35399" s="27"/>
      <c r="G35399" s="1"/>
      <c r="H35399" s="1"/>
      <c r="I35399" s="1"/>
    </row>
    <row r="35400" spans="2:9">
      <c r="B35400" s="1"/>
      <c r="C35400" s="29"/>
      <c r="D35400" s="27"/>
      <c r="E35400" s="27"/>
      <c r="F35400" s="27"/>
      <c r="G35400" s="1"/>
      <c r="H35400" s="1"/>
      <c r="I35400" s="1"/>
    </row>
    <row r="35401" spans="2:9">
      <c r="B35401" s="1"/>
      <c r="C35401" s="29"/>
      <c r="D35401" s="27"/>
      <c r="E35401" s="27"/>
      <c r="F35401" s="27"/>
      <c r="G35401" s="1"/>
      <c r="H35401" s="1"/>
      <c r="I35401" s="1"/>
    </row>
    <row r="35402" spans="2:9">
      <c r="B35402" s="1"/>
      <c r="C35402" s="29"/>
      <c r="D35402" s="27"/>
      <c r="E35402" s="27"/>
      <c r="F35402" s="27"/>
      <c r="G35402" s="1"/>
      <c r="H35402" s="1"/>
      <c r="I35402" s="1"/>
    </row>
    <row r="35403" spans="2:9">
      <c r="B35403" s="1"/>
      <c r="C35403" s="29"/>
      <c r="D35403" s="27"/>
      <c r="E35403" s="27"/>
      <c r="F35403" s="27"/>
      <c r="G35403" s="1"/>
      <c r="H35403" s="1"/>
      <c r="I35403" s="1"/>
    </row>
    <row r="35404" spans="2:9">
      <c r="B35404" s="1"/>
      <c r="C35404" s="29"/>
      <c r="D35404" s="27"/>
      <c r="E35404" s="27"/>
      <c r="F35404" s="27"/>
      <c r="G35404" s="1"/>
      <c r="H35404" s="1"/>
      <c r="I35404" s="1"/>
    </row>
    <row r="35405" spans="2:9">
      <c r="B35405" s="1"/>
      <c r="C35405" s="29"/>
      <c r="D35405" s="27"/>
      <c r="E35405" s="27"/>
      <c r="F35405" s="27"/>
      <c r="G35405" s="1"/>
      <c r="H35405" s="1"/>
      <c r="I35405" s="1"/>
    </row>
    <row r="35406" spans="2:9">
      <c r="B35406" s="1"/>
      <c r="C35406" s="29"/>
      <c r="D35406" s="27"/>
      <c r="E35406" s="27"/>
      <c r="F35406" s="27"/>
      <c r="G35406" s="1"/>
      <c r="H35406" s="1"/>
      <c r="I35406" s="1"/>
    </row>
    <row r="35407" spans="2:9">
      <c r="B35407" s="1"/>
      <c r="C35407" s="29"/>
      <c r="D35407" s="27"/>
      <c r="E35407" s="27"/>
      <c r="F35407" s="27"/>
      <c r="G35407" s="1"/>
      <c r="H35407" s="1"/>
      <c r="I35407" s="1"/>
    </row>
    <row r="35408" spans="2:9">
      <c r="B35408" s="1"/>
      <c r="C35408" s="29"/>
      <c r="D35408" s="27"/>
      <c r="E35408" s="27"/>
      <c r="F35408" s="27"/>
      <c r="G35408" s="1"/>
      <c r="H35408" s="1"/>
      <c r="I35408" s="1"/>
    </row>
    <row r="35409" spans="2:9">
      <c r="B35409" s="1"/>
      <c r="C35409" s="29"/>
      <c r="D35409" s="27"/>
      <c r="E35409" s="27"/>
      <c r="F35409" s="27"/>
      <c r="G35409" s="1"/>
      <c r="H35409" s="1"/>
      <c r="I35409" s="1"/>
    </row>
    <row r="35410" spans="2:9">
      <c r="B35410" s="1"/>
      <c r="C35410" s="29"/>
      <c r="D35410" s="27"/>
      <c r="E35410" s="27"/>
      <c r="F35410" s="27"/>
      <c r="G35410" s="1"/>
      <c r="H35410" s="1"/>
      <c r="I35410" s="1"/>
    </row>
    <row r="35411" spans="2:9">
      <c r="B35411" s="1"/>
      <c r="C35411" s="29"/>
      <c r="D35411" s="27"/>
      <c r="E35411" s="27"/>
      <c r="F35411" s="27"/>
      <c r="G35411" s="1"/>
      <c r="H35411" s="1"/>
      <c r="I35411" s="1"/>
    </row>
    <row r="35412" spans="2:9">
      <c r="B35412" s="1"/>
      <c r="C35412" s="29"/>
      <c r="D35412" s="27"/>
      <c r="E35412" s="27"/>
      <c r="F35412" s="27"/>
      <c r="G35412" s="1"/>
      <c r="H35412" s="1"/>
      <c r="I35412" s="1"/>
    </row>
    <row r="35413" spans="2:9">
      <c r="B35413" s="1"/>
      <c r="C35413" s="29"/>
      <c r="D35413" s="27"/>
      <c r="E35413" s="27"/>
      <c r="F35413" s="27"/>
      <c r="G35413" s="1"/>
      <c r="H35413" s="1"/>
      <c r="I35413" s="1"/>
    </row>
    <row r="35414" spans="2:9">
      <c r="B35414" s="1"/>
      <c r="C35414" s="29"/>
      <c r="D35414" s="27"/>
      <c r="E35414" s="27"/>
      <c r="F35414" s="27"/>
      <c r="G35414" s="1"/>
      <c r="H35414" s="1"/>
      <c r="I35414" s="1"/>
    </row>
    <row r="35415" spans="2:9">
      <c r="B35415" s="1"/>
      <c r="C35415" s="29"/>
      <c r="D35415" s="27"/>
      <c r="E35415" s="27"/>
      <c r="F35415" s="27"/>
      <c r="G35415" s="1"/>
      <c r="H35415" s="1"/>
      <c r="I35415" s="1"/>
    </row>
    <row r="35416" spans="2:9">
      <c r="B35416" s="1"/>
      <c r="C35416" s="29"/>
      <c r="D35416" s="27"/>
      <c r="E35416" s="27"/>
      <c r="F35416" s="27"/>
      <c r="G35416" s="1"/>
      <c r="H35416" s="1"/>
      <c r="I35416" s="1"/>
    </row>
    <row r="35417" spans="2:9">
      <c r="B35417" s="1"/>
      <c r="C35417" s="29"/>
      <c r="D35417" s="27"/>
      <c r="E35417" s="27"/>
      <c r="F35417" s="27"/>
      <c r="G35417" s="1"/>
      <c r="H35417" s="1"/>
      <c r="I35417" s="1"/>
    </row>
    <row r="35418" spans="2:9">
      <c r="B35418" s="1"/>
      <c r="C35418" s="29"/>
      <c r="D35418" s="27"/>
      <c r="E35418" s="27"/>
      <c r="F35418" s="27"/>
      <c r="G35418" s="1"/>
      <c r="H35418" s="1"/>
      <c r="I35418" s="1"/>
    </row>
    <row r="35419" spans="2:9">
      <c r="B35419" s="1"/>
      <c r="C35419" s="29"/>
      <c r="D35419" s="27"/>
      <c r="E35419" s="27"/>
      <c r="F35419" s="27"/>
      <c r="G35419" s="1"/>
      <c r="H35419" s="1"/>
      <c r="I35419" s="1"/>
    </row>
    <row r="35420" spans="2:9">
      <c r="B35420" s="1"/>
      <c r="C35420" s="29"/>
      <c r="D35420" s="27"/>
      <c r="E35420" s="27"/>
      <c r="F35420" s="27"/>
      <c r="G35420" s="1"/>
      <c r="H35420" s="1"/>
      <c r="I35420" s="1"/>
    </row>
    <row r="35421" spans="2:9">
      <c r="B35421" s="1"/>
      <c r="C35421" s="29"/>
      <c r="D35421" s="27"/>
      <c r="E35421" s="27"/>
      <c r="F35421" s="27"/>
      <c r="G35421" s="1"/>
      <c r="H35421" s="1"/>
      <c r="I35421" s="1"/>
    </row>
    <row r="35422" spans="2:9">
      <c r="B35422" s="1"/>
      <c r="C35422" s="29"/>
      <c r="D35422" s="27"/>
      <c r="E35422" s="27"/>
      <c r="F35422" s="27"/>
      <c r="G35422" s="1"/>
      <c r="H35422" s="1"/>
      <c r="I35422" s="1"/>
    </row>
    <row r="35423" spans="2:9">
      <c r="B35423" s="1"/>
      <c r="C35423" s="29"/>
      <c r="D35423" s="27"/>
      <c r="E35423" s="27"/>
      <c r="F35423" s="27"/>
      <c r="G35423" s="1"/>
      <c r="H35423" s="1"/>
      <c r="I35423" s="1"/>
    </row>
    <row r="35424" spans="2:9">
      <c r="B35424" s="1"/>
      <c r="C35424" s="29"/>
      <c r="D35424" s="27"/>
      <c r="E35424" s="27"/>
      <c r="F35424" s="27"/>
      <c r="G35424" s="1"/>
      <c r="H35424" s="1"/>
      <c r="I35424" s="1"/>
    </row>
    <row r="35425" spans="2:9">
      <c r="B35425" s="1"/>
      <c r="C35425" s="29"/>
      <c r="D35425" s="27"/>
      <c r="E35425" s="27"/>
      <c r="F35425" s="27"/>
      <c r="G35425" s="1"/>
      <c r="H35425" s="1"/>
      <c r="I35425" s="1"/>
    </row>
    <row r="35426" spans="2:9">
      <c r="B35426" s="1"/>
      <c r="C35426" s="29"/>
      <c r="D35426" s="27"/>
      <c r="E35426" s="27"/>
      <c r="F35426" s="27"/>
      <c r="G35426" s="1"/>
      <c r="H35426" s="1"/>
      <c r="I35426" s="1"/>
    </row>
    <row r="35427" spans="2:9">
      <c r="B35427" s="1"/>
      <c r="C35427" s="29"/>
      <c r="D35427" s="27"/>
      <c r="E35427" s="27"/>
      <c r="F35427" s="27"/>
      <c r="G35427" s="1"/>
      <c r="H35427" s="1"/>
      <c r="I35427" s="1"/>
    </row>
    <row r="35428" spans="2:9">
      <c r="B35428" s="1"/>
      <c r="C35428" s="29"/>
      <c r="D35428" s="27"/>
      <c r="E35428" s="27"/>
      <c r="F35428" s="27"/>
      <c r="G35428" s="1"/>
      <c r="H35428" s="1"/>
      <c r="I35428" s="1"/>
    </row>
    <row r="35429" spans="2:9">
      <c r="B35429" s="1"/>
      <c r="C35429" s="29"/>
      <c r="D35429" s="27"/>
      <c r="E35429" s="27"/>
      <c r="F35429" s="27"/>
      <c r="G35429" s="1"/>
      <c r="H35429" s="1"/>
      <c r="I35429" s="1"/>
    </row>
    <row r="35430" spans="2:9">
      <c r="B35430" s="1"/>
      <c r="C35430" s="29"/>
      <c r="D35430" s="27"/>
      <c r="E35430" s="27"/>
      <c r="F35430" s="27"/>
      <c r="G35430" s="1"/>
      <c r="H35430" s="1"/>
      <c r="I35430" s="1"/>
    </row>
    <row r="35431" spans="2:9">
      <c r="B35431" s="1"/>
      <c r="C35431" s="29"/>
      <c r="D35431" s="27"/>
      <c r="E35431" s="27"/>
      <c r="F35431" s="27"/>
      <c r="G35431" s="1"/>
      <c r="H35431" s="1"/>
      <c r="I35431" s="1"/>
    </row>
    <row r="35432" spans="2:9">
      <c r="B35432" s="1"/>
      <c r="C35432" s="29"/>
      <c r="D35432" s="27"/>
      <c r="E35432" s="27"/>
      <c r="F35432" s="27"/>
      <c r="G35432" s="1"/>
      <c r="H35432" s="1"/>
      <c r="I35432" s="1"/>
    </row>
    <row r="35433" spans="2:9">
      <c r="B35433" s="1"/>
      <c r="C35433" s="29"/>
      <c r="D35433" s="27"/>
      <c r="E35433" s="27"/>
      <c r="F35433" s="27"/>
      <c r="G35433" s="1"/>
      <c r="H35433" s="1"/>
      <c r="I35433" s="1"/>
    </row>
    <row r="35434" spans="2:9">
      <c r="B35434" s="1"/>
      <c r="C35434" s="29"/>
      <c r="D35434" s="27"/>
      <c r="E35434" s="27"/>
      <c r="F35434" s="27"/>
      <c r="G35434" s="1"/>
      <c r="H35434" s="1"/>
      <c r="I35434" s="1"/>
    </row>
    <row r="35435" spans="2:9">
      <c r="B35435" s="1"/>
      <c r="C35435" s="29"/>
      <c r="D35435" s="27"/>
      <c r="E35435" s="27"/>
      <c r="F35435" s="27"/>
      <c r="G35435" s="1"/>
      <c r="H35435" s="1"/>
      <c r="I35435" s="1"/>
    </row>
    <row r="35436" spans="2:9">
      <c r="B35436" s="1"/>
      <c r="C35436" s="29"/>
      <c r="D35436" s="27"/>
      <c r="E35436" s="27"/>
      <c r="F35436" s="27"/>
      <c r="G35436" s="1"/>
      <c r="H35436" s="1"/>
      <c r="I35436" s="1"/>
    </row>
    <row r="35437" spans="2:9">
      <c r="B35437" s="1"/>
      <c r="C35437" s="29"/>
      <c r="D35437" s="27"/>
      <c r="E35437" s="27"/>
      <c r="F35437" s="27"/>
      <c r="G35437" s="1"/>
      <c r="H35437" s="1"/>
      <c r="I35437" s="1"/>
    </row>
    <row r="35438" spans="2:9">
      <c r="B35438" s="1"/>
      <c r="C35438" s="29"/>
      <c r="D35438" s="27"/>
      <c r="E35438" s="27"/>
      <c r="F35438" s="27"/>
      <c r="G35438" s="1"/>
      <c r="H35438" s="1"/>
      <c r="I35438" s="1"/>
    </row>
    <row r="35439" spans="2:9">
      <c r="B35439" s="1"/>
      <c r="C35439" s="29"/>
      <c r="D35439" s="27"/>
      <c r="E35439" s="27"/>
      <c r="F35439" s="27"/>
      <c r="G35439" s="1"/>
      <c r="H35439" s="1"/>
      <c r="I35439" s="1"/>
    </row>
    <row r="35440" spans="2:9">
      <c r="B35440" s="1"/>
      <c r="C35440" s="29"/>
      <c r="D35440" s="27"/>
      <c r="E35440" s="27"/>
      <c r="F35440" s="27"/>
      <c r="G35440" s="1"/>
      <c r="H35440" s="1"/>
      <c r="I35440" s="1"/>
    </row>
    <row r="35441" spans="2:9">
      <c r="B35441" s="1"/>
      <c r="C35441" s="29"/>
      <c r="D35441" s="27"/>
      <c r="E35441" s="27"/>
      <c r="F35441" s="27"/>
      <c r="G35441" s="1"/>
      <c r="H35441" s="1"/>
      <c r="I35441" s="1"/>
    </row>
    <row r="35442" spans="2:9">
      <c r="B35442" s="1"/>
      <c r="C35442" s="29"/>
      <c r="D35442" s="27"/>
      <c r="E35442" s="27"/>
      <c r="F35442" s="27"/>
      <c r="G35442" s="1"/>
      <c r="H35442" s="1"/>
      <c r="I35442" s="1"/>
    </row>
    <row r="35443" spans="2:9">
      <c r="B35443" s="1"/>
      <c r="C35443" s="29"/>
      <c r="D35443" s="27"/>
      <c r="E35443" s="27"/>
      <c r="F35443" s="27"/>
      <c r="G35443" s="1"/>
      <c r="H35443" s="1"/>
      <c r="I35443" s="1"/>
    </row>
    <row r="35444" spans="2:9">
      <c r="B35444" s="1"/>
      <c r="C35444" s="29"/>
      <c r="D35444" s="27"/>
      <c r="E35444" s="27"/>
      <c r="F35444" s="27"/>
      <c r="G35444" s="1"/>
      <c r="H35444" s="1"/>
      <c r="I35444" s="1"/>
    </row>
    <row r="35445" spans="2:9">
      <c r="B35445" s="1"/>
      <c r="C35445" s="29"/>
      <c r="D35445" s="27"/>
      <c r="E35445" s="27"/>
      <c r="F35445" s="27"/>
      <c r="G35445" s="1"/>
      <c r="H35445" s="1"/>
      <c r="I35445" s="1"/>
    </row>
    <row r="35446" spans="2:9">
      <c r="B35446" s="1"/>
      <c r="C35446" s="29"/>
      <c r="D35446" s="27"/>
      <c r="E35446" s="27"/>
      <c r="F35446" s="27"/>
      <c r="G35446" s="1"/>
      <c r="H35446" s="1"/>
      <c r="I35446" s="1"/>
    </row>
    <row r="35447" spans="2:9">
      <c r="B35447" s="1"/>
      <c r="C35447" s="29"/>
      <c r="D35447" s="27"/>
      <c r="E35447" s="27"/>
      <c r="F35447" s="27"/>
      <c r="G35447" s="1"/>
      <c r="H35447" s="1"/>
      <c r="I35447" s="1"/>
    </row>
    <row r="35448" spans="2:9">
      <c r="B35448" s="1"/>
      <c r="C35448" s="29"/>
      <c r="D35448" s="27"/>
      <c r="E35448" s="27"/>
      <c r="F35448" s="27"/>
      <c r="G35448" s="1"/>
      <c r="H35448" s="1"/>
      <c r="I35448" s="1"/>
    </row>
    <row r="35449" spans="2:9">
      <c r="B35449" s="1"/>
      <c r="C35449" s="29"/>
      <c r="D35449" s="27"/>
      <c r="E35449" s="27"/>
      <c r="F35449" s="27"/>
      <c r="G35449" s="1"/>
      <c r="H35449" s="1"/>
      <c r="I35449" s="1"/>
    </row>
    <row r="35450" spans="2:9">
      <c r="B35450" s="1"/>
      <c r="C35450" s="29"/>
      <c r="D35450" s="27"/>
      <c r="E35450" s="27"/>
      <c r="F35450" s="27"/>
      <c r="G35450" s="1"/>
      <c r="H35450" s="1"/>
      <c r="I35450" s="1"/>
    </row>
    <row r="35451" spans="2:9">
      <c r="B35451" s="1"/>
      <c r="C35451" s="29"/>
      <c r="D35451" s="27"/>
      <c r="E35451" s="27"/>
      <c r="F35451" s="27"/>
      <c r="G35451" s="1"/>
      <c r="H35451" s="1"/>
      <c r="I35451" s="1"/>
    </row>
    <row r="35452" spans="2:9">
      <c r="B35452" s="1"/>
      <c r="C35452" s="29"/>
      <c r="D35452" s="27"/>
      <c r="E35452" s="27"/>
      <c r="F35452" s="27"/>
      <c r="G35452" s="1"/>
      <c r="H35452" s="1"/>
      <c r="I35452" s="1"/>
    </row>
    <row r="35453" spans="2:9">
      <c r="B35453" s="1"/>
      <c r="C35453" s="29"/>
      <c r="D35453" s="27"/>
      <c r="E35453" s="27"/>
      <c r="F35453" s="27"/>
      <c r="G35453" s="1"/>
      <c r="H35453" s="1"/>
      <c r="I35453" s="1"/>
    </row>
    <row r="35454" spans="2:9">
      <c r="B35454" s="1"/>
      <c r="C35454" s="29"/>
      <c r="D35454" s="27"/>
      <c r="E35454" s="27"/>
      <c r="F35454" s="27"/>
      <c r="G35454" s="1"/>
      <c r="H35454" s="1"/>
      <c r="I35454" s="1"/>
    </row>
    <row r="35455" spans="2:9">
      <c r="B35455" s="1"/>
      <c r="C35455" s="29"/>
      <c r="D35455" s="27"/>
      <c r="E35455" s="27"/>
      <c r="F35455" s="27"/>
      <c r="G35455" s="1"/>
      <c r="H35455" s="1"/>
      <c r="I35455" s="1"/>
    </row>
    <row r="35456" spans="2:9">
      <c r="B35456" s="1"/>
      <c r="C35456" s="29"/>
      <c r="D35456" s="27"/>
      <c r="E35456" s="27"/>
      <c r="F35456" s="27"/>
      <c r="G35456" s="1"/>
      <c r="H35456" s="1"/>
      <c r="I35456" s="1"/>
    </row>
    <row r="35457" spans="2:9">
      <c r="B35457" s="1"/>
      <c r="C35457" s="29"/>
      <c r="D35457" s="27"/>
      <c r="E35457" s="27"/>
      <c r="F35457" s="27"/>
      <c r="G35457" s="1"/>
      <c r="H35457" s="1"/>
      <c r="I35457" s="1"/>
    </row>
    <row r="35458" spans="2:9">
      <c r="B35458" s="1"/>
      <c r="C35458" s="29"/>
      <c r="D35458" s="27"/>
      <c r="E35458" s="27"/>
      <c r="F35458" s="27"/>
      <c r="G35458" s="1"/>
      <c r="H35458" s="1"/>
      <c r="I35458" s="1"/>
    </row>
    <row r="35459" spans="2:9">
      <c r="B35459" s="1"/>
      <c r="C35459" s="29"/>
      <c r="D35459" s="27"/>
      <c r="E35459" s="27"/>
      <c r="F35459" s="27"/>
      <c r="G35459" s="1"/>
      <c r="H35459" s="1"/>
      <c r="I35459" s="1"/>
    </row>
    <row r="35460" spans="2:9">
      <c r="B35460" s="1"/>
      <c r="C35460" s="29"/>
      <c r="D35460" s="27"/>
      <c r="E35460" s="27"/>
      <c r="F35460" s="27"/>
      <c r="G35460" s="1"/>
      <c r="H35460" s="1"/>
      <c r="I35460" s="1"/>
    </row>
    <row r="35461" spans="2:9">
      <c r="B35461" s="1"/>
      <c r="C35461" s="29"/>
      <c r="D35461" s="27"/>
      <c r="E35461" s="27"/>
      <c r="F35461" s="27"/>
      <c r="G35461" s="1"/>
      <c r="H35461" s="1"/>
      <c r="I35461" s="1"/>
    </row>
    <row r="35462" spans="2:9">
      <c r="B35462" s="1"/>
      <c r="C35462" s="29"/>
      <c r="D35462" s="27"/>
      <c r="E35462" s="27"/>
      <c r="F35462" s="27"/>
      <c r="G35462" s="1"/>
      <c r="H35462" s="1"/>
      <c r="I35462" s="1"/>
    </row>
    <row r="35463" spans="2:9">
      <c r="B35463" s="1"/>
      <c r="C35463" s="29"/>
      <c r="D35463" s="27"/>
      <c r="E35463" s="27"/>
      <c r="F35463" s="27"/>
      <c r="G35463" s="1"/>
      <c r="H35463" s="1"/>
      <c r="I35463" s="1"/>
    </row>
    <row r="35464" spans="2:9">
      <c r="B35464" s="1"/>
      <c r="C35464" s="29"/>
      <c r="D35464" s="27"/>
      <c r="E35464" s="27"/>
      <c r="F35464" s="27"/>
      <c r="G35464" s="1"/>
      <c r="H35464" s="1"/>
      <c r="I35464" s="1"/>
    </row>
    <row r="35465" spans="2:9">
      <c r="B35465" s="1"/>
      <c r="C35465" s="29"/>
      <c r="D35465" s="27"/>
      <c r="E35465" s="27"/>
      <c r="F35465" s="27"/>
      <c r="G35465" s="1"/>
      <c r="H35465" s="1"/>
      <c r="I35465" s="1"/>
    </row>
    <row r="35466" spans="2:9">
      <c r="B35466" s="1"/>
      <c r="C35466" s="29"/>
      <c r="D35466" s="27"/>
      <c r="E35466" s="27"/>
      <c r="F35466" s="27"/>
      <c r="G35466" s="1"/>
      <c r="H35466" s="1"/>
      <c r="I35466" s="1"/>
    </row>
    <row r="35467" spans="2:9">
      <c r="B35467" s="1"/>
      <c r="C35467" s="29"/>
      <c r="D35467" s="27"/>
      <c r="E35467" s="27"/>
      <c r="F35467" s="27"/>
      <c r="G35467" s="1"/>
      <c r="H35467" s="1"/>
      <c r="I35467" s="1"/>
    </row>
    <row r="35468" spans="2:9">
      <c r="B35468" s="1"/>
      <c r="C35468" s="29"/>
      <c r="D35468" s="27"/>
      <c r="E35468" s="27"/>
      <c r="F35468" s="27"/>
      <c r="G35468" s="1"/>
      <c r="H35468" s="1"/>
      <c r="I35468" s="1"/>
    </row>
    <row r="35469" spans="2:9">
      <c r="B35469" s="1"/>
      <c r="C35469" s="29"/>
      <c r="D35469" s="27"/>
      <c r="E35469" s="27"/>
      <c r="F35469" s="27"/>
      <c r="G35469" s="1"/>
      <c r="H35469" s="1"/>
      <c r="I35469" s="1"/>
    </row>
    <row r="35470" spans="2:9">
      <c r="B35470" s="1"/>
      <c r="C35470" s="29"/>
      <c r="D35470" s="27"/>
      <c r="E35470" s="27"/>
      <c r="F35470" s="27"/>
      <c r="G35470" s="1"/>
      <c r="H35470" s="1"/>
      <c r="I35470" s="1"/>
    </row>
    <row r="35471" spans="2:9">
      <c r="B35471" s="1"/>
      <c r="C35471" s="29"/>
      <c r="D35471" s="27"/>
      <c r="E35471" s="27"/>
      <c r="F35471" s="27"/>
      <c r="G35471" s="1"/>
      <c r="H35471" s="1"/>
      <c r="I35471" s="1"/>
    </row>
    <row r="35472" spans="2:9">
      <c r="B35472" s="1"/>
      <c r="C35472" s="29"/>
      <c r="D35472" s="27"/>
      <c r="E35472" s="27"/>
      <c r="F35472" s="27"/>
      <c r="G35472" s="1"/>
      <c r="H35472" s="1"/>
      <c r="I35472" s="1"/>
    </row>
    <row r="35473" spans="2:9">
      <c r="B35473" s="1"/>
      <c r="C35473" s="29"/>
      <c r="D35473" s="27"/>
      <c r="E35473" s="27"/>
      <c r="F35473" s="27"/>
      <c r="G35473" s="1"/>
      <c r="H35473" s="1"/>
      <c r="I35473" s="1"/>
    </row>
    <row r="35474" spans="2:9">
      <c r="B35474" s="1"/>
      <c r="C35474" s="29"/>
      <c r="D35474" s="27"/>
      <c r="E35474" s="27"/>
      <c r="F35474" s="27"/>
      <c r="G35474" s="1"/>
      <c r="H35474" s="1"/>
      <c r="I35474" s="1"/>
    </row>
    <row r="35475" spans="2:9">
      <c r="B35475" s="1"/>
      <c r="C35475" s="29"/>
      <c r="D35475" s="27"/>
      <c r="E35475" s="27"/>
      <c r="F35475" s="27"/>
      <c r="G35475" s="1"/>
      <c r="H35475" s="1"/>
      <c r="I35475" s="1"/>
    </row>
    <row r="35476" spans="2:9">
      <c r="B35476" s="1"/>
      <c r="C35476" s="29"/>
      <c r="D35476" s="27"/>
      <c r="E35476" s="27"/>
      <c r="F35476" s="27"/>
      <c r="G35476" s="1"/>
      <c r="H35476" s="1"/>
      <c r="I35476" s="1"/>
    </row>
    <row r="35477" spans="2:9">
      <c r="B35477" s="1"/>
      <c r="C35477" s="29"/>
      <c r="D35477" s="27"/>
      <c r="E35477" s="27"/>
      <c r="F35477" s="27"/>
      <c r="G35477" s="1"/>
      <c r="H35477" s="1"/>
      <c r="I35477" s="1"/>
    </row>
    <row r="35478" spans="2:9">
      <c r="B35478" s="1"/>
      <c r="C35478" s="29"/>
      <c r="D35478" s="27"/>
      <c r="E35478" s="27"/>
      <c r="F35478" s="27"/>
      <c r="G35478" s="1"/>
      <c r="H35478" s="1"/>
      <c r="I35478" s="1"/>
    </row>
    <row r="35479" spans="2:9">
      <c r="B35479" s="1"/>
      <c r="C35479" s="29"/>
      <c r="D35479" s="27"/>
      <c r="E35479" s="27"/>
      <c r="F35479" s="27"/>
      <c r="G35479" s="1"/>
      <c r="H35479" s="1"/>
      <c r="I35479" s="1"/>
    </row>
    <row r="35480" spans="2:9">
      <c r="B35480" s="1"/>
      <c r="C35480" s="29"/>
      <c r="D35480" s="27"/>
      <c r="E35480" s="27"/>
      <c r="F35480" s="27"/>
      <c r="G35480" s="1"/>
      <c r="H35480" s="1"/>
      <c r="I35480" s="1"/>
    </row>
    <row r="35481" spans="2:9">
      <c r="B35481" s="1"/>
      <c r="C35481" s="29"/>
      <c r="D35481" s="27"/>
      <c r="E35481" s="27"/>
      <c r="F35481" s="27"/>
      <c r="G35481" s="1"/>
      <c r="H35481" s="1"/>
      <c r="I35481" s="1"/>
    </row>
    <row r="35482" spans="2:9">
      <c r="B35482" s="1"/>
      <c r="C35482" s="29"/>
      <c r="D35482" s="27"/>
      <c r="E35482" s="27"/>
      <c r="F35482" s="27"/>
      <c r="G35482" s="1"/>
      <c r="H35482" s="1"/>
      <c r="I35482" s="1"/>
    </row>
    <row r="35483" spans="2:9">
      <c r="B35483" s="1"/>
      <c r="C35483" s="29"/>
      <c r="D35483" s="27"/>
      <c r="E35483" s="27"/>
      <c r="F35483" s="27"/>
      <c r="G35483" s="1"/>
      <c r="H35483" s="1"/>
      <c r="I35483" s="1"/>
    </row>
    <row r="35484" spans="2:9">
      <c r="B35484" s="1"/>
      <c r="C35484" s="29"/>
      <c r="D35484" s="27"/>
      <c r="E35484" s="27"/>
      <c r="F35484" s="27"/>
      <c r="G35484" s="1"/>
      <c r="H35484" s="1"/>
      <c r="I35484" s="1"/>
    </row>
    <row r="35485" spans="2:9">
      <c r="B35485" s="1"/>
      <c r="C35485" s="29"/>
      <c r="D35485" s="27"/>
      <c r="E35485" s="27"/>
      <c r="F35485" s="27"/>
      <c r="G35485" s="1"/>
      <c r="H35485" s="1"/>
      <c r="I35485" s="1"/>
    </row>
    <row r="35486" spans="2:9">
      <c r="B35486" s="1"/>
      <c r="C35486" s="29"/>
      <c r="D35486" s="27"/>
      <c r="E35486" s="27"/>
      <c r="F35486" s="27"/>
      <c r="G35486" s="1"/>
      <c r="H35486" s="1"/>
      <c r="I35486" s="1"/>
    </row>
    <row r="35487" spans="2:9">
      <c r="B35487" s="1"/>
      <c r="C35487" s="29"/>
      <c r="D35487" s="27"/>
      <c r="E35487" s="27"/>
      <c r="F35487" s="27"/>
      <c r="G35487" s="1"/>
      <c r="H35487" s="1"/>
      <c r="I35487" s="1"/>
    </row>
    <row r="35488" spans="2:9">
      <c r="B35488" s="1"/>
      <c r="C35488" s="29"/>
      <c r="D35488" s="27"/>
      <c r="E35488" s="27"/>
      <c r="F35488" s="27"/>
      <c r="G35488" s="1"/>
      <c r="H35488" s="1"/>
      <c r="I35488" s="1"/>
    </row>
    <row r="35489" spans="2:9">
      <c r="B35489" s="1"/>
      <c r="C35489" s="29"/>
      <c r="D35489" s="27"/>
      <c r="E35489" s="27"/>
      <c r="F35489" s="27"/>
      <c r="G35489" s="1"/>
      <c r="H35489" s="1"/>
      <c r="I35489" s="1"/>
    </row>
    <row r="35490" spans="2:9">
      <c r="B35490" s="1"/>
      <c r="C35490" s="29"/>
      <c r="D35490" s="27"/>
      <c r="E35490" s="27"/>
      <c r="F35490" s="27"/>
      <c r="G35490" s="1"/>
      <c r="H35490" s="1"/>
      <c r="I35490" s="1"/>
    </row>
    <row r="35491" spans="2:9">
      <c r="B35491" s="1"/>
      <c r="C35491" s="29"/>
      <c r="D35491" s="27"/>
      <c r="E35491" s="27"/>
      <c r="F35491" s="27"/>
      <c r="G35491" s="1"/>
      <c r="H35491" s="1"/>
      <c r="I35491" s="1"/>
    </row>
    <row r="35492" spans="2:9">
      <c r="B35492" s="1"/>
      <c r="C35492" s="29"/>
      <c r="D35492" s="27"/>
      <c r="E35492" s="27"/>
      <c r="F35492" s="27"/>
      <c r="G35492" s="1"/>
      <c r="H35492" s="1"/>
      <c r="I35492" s="1"/>
    </row>
    <row r="35493" spans="2:9">
      <c r="B35493" s="1"/>
      <c r="C35493" s="29"/>
      <c r="D35493" s="27"/>
      <c r="E35493" s="27"/>
      <c r="F35493" s="27"/>
      <c r="G35493" s="1"/>
      <c r="H35493" s="1"/>
      <c r="I35493" s="1"/>
    </row>
    <row r="35494" spans="2:9">
      <c r="B35494" s="1"/>
      <c r="C35494" s="29"/>
      <c r="D35494" s="27"/>
      <c r="E35494" s="27"/>
      <c r="F35494" s="27"/>
      <c r="G35494" s="1"/>
      <c r="H35494" s="1"/>
      <c r="I35494" s="1"/>
    </row>
    <row r="35495" spans="2:9">
      <c r="B35495" s="1"/>
      <c r="C35495" s="29"/>
      <c r="D35495" s="27"/>
      <c r="E35495" s="27"/>
      <c r="F35495" s="27"/>
      <c r="G35495" s="1"/>
      <c r="H35495" s="1"/>
      <c r="I35495" s="1"/>
    </row>
    <row r="35496" spans="2:9">
      <c r="B35496" s="1"/>
      <c r="C35496" s="29"/>
      <c r="D35496" s="27"/>
      <c r="E35496" s="27"/>
      <c r="F35496" s="27"/>
      <c r="G35496" s="1"/>
      <c r="H35496" s="1"/>
      <c r="I35496" s="1"/>
    </row>
    <row r="35497" spans="2:9">
      <c r="B35497" s="1"/>
      <c r="C35497" s="29"/>
      <c r="D35497" s="27"/>
      <c r="E35497" s="27"/>
      <c r="F35497" s="27"/>
      <c r="G35497" s="1"/>
      <c r="H35497" s="1"/>
      <c r="I35497" s="1"/>
    </row>
    <row r="35498" spans="2:9">
      <c r="B35498" s="1"/>
      <c r="C35498" s="29"/>
      <c r="D35498" s="27"/>
      <c r="E35498" s="27"/>
      <c r="F35498" s="27"/>
      <c r="G35498" s="1"/>
      <c r="H35498" s="1"/>
      <c r="I35498" s="1"/>
    </row>
    <row r="35499" spans="2:9">
      <c r="B35499" s="1"/>
      <c r="C35499" s="29"/>
      <c r="D35499" s="27"/>
      <c r="E35499" s="27"/>
      <c r="F35499" s="27"/>
      <c r="G35499" s="1"/>
      <c r="H35499" s="1"/>
      <c r="I35499" s="1"/>
    </row>
    <row r="35500" spans="2:9">
      <c r="B35500" s="1"/>
      <c r="C35500" s="29"/>
      <c r="D35500" s="27"/>
      <c r="E35500" s="27"/>
      <c r="F35500" s="27"/>
      <c r="G35500" s="1"/>
      <c r="H35500" s="1"/>
      <c r="I35500" s="1"/>
    </row>
    <row r="35501" spans="2:9">
      <c r="B35501" s="1"/>
      <c r="C35501" s="29"/>
      <c r="D35501" s="27"/>
      <c r="E35501" s="27"/>
      <c r="F35501" s="27"/>
      <c r="G35501" s="1"/>
      <c r="H35501" s="1"/>
      <c r="I35501" s="1"/>
    </row>
    <row r="35502" spans="2:9">
      <c r="B35502" s="1"/>
      <c r="C35502" s="29"/>
      <c r="D35502" s="27"/>
      <c r="E35502" s="27"/>
      <c r="F35502" s="27"/>
      <c r="G35502" s="1"/>
      <c r="H35502" s="1"/>
      <c r="I35502" s="1"/>
    </row>
    <row r="35503" spans="2:9">
      <c r="B35503" s="1"/>
      <c r="C35503" s="29"/>
      <c r="D35503" s="27"/>
      <c r="E35503" s="27"/>
      <c r="F35503" s="27"/>
      <c r="G35503" s="1"/>
      <c r="H35503" s="1"/>
      <c r="I35503" s="1"/>
    </row>
    <row r="35504" spans="2:9">
      <c r="B35504" s="1"/>
      <c r="C35504" s="29"/>
      <c r="D35504" s="27"/>
      <c r="E35504" s="27"/>
      <c r="F35504" s="27"/>
      <c r="G35504" s="1"/>
      <c r="H35504" s="1"/>
      <c r="I35504" s="1"/>
    </row>
    <row r="35505" spans="2:9">
      <c r="B35505" s="1"/>
      <c r="C35505" s="29"/>
      <c r="D35505" s="27"/>
      <c r="E35505" s="27"/>
      <c r="F35505" s="27"/>
      <c r="G35505" s="1"/>
      <c r="H35505" s="1"/>
      <c r="I35505" s="1"/>
    </row>
    <row r="35506" spans="2:9">
      <c r="B35506" s="1"/>
      <c r="C35506" s="29"/>
      <c r="D35506" s="27"/>
      <c r="E35506" s="27"/>
      <c r="F35506" s="27"/>
      <c r="G35506" s="1"/>
      <c r="H35506" s="1"/>
      <c r="I35506" s="1"/>
    </row>
    <row r="35507" spans="2:9">
      <c r="B35507" s="1"/>
      <c r="C35507" s="29"/>
      <c r="D35507" s="27"/>
      <c r="E35507" s="27"/>
      <c r="F35507" s="27"/>
      <c r="G35507" s="1"/>
      <c r="H35507" s="1"/>
      <c r="I35507" s="1"/>
    </row>
    <row r="35508" spans="2:9">
      <c r="B35508" s="1"/>
      <c r="C35508" s="29"/>
      <c r="D35508" s="27"/>
      <c r="E35508" s="27"/>
      <c r="F35508" s="27"/>
      <c r="G35508" s="1"/>
      <c r="H35508" s="1"/>
      <c r="I35508" s="1"/>
    </row>
    <row r="35509" spans="2:9">
      <c r="B35509" s="1"/>
      <c r="C35509" s="29"/>
      <c r="D35509" s="27"/>
      <c r="E35509" s="27"/>
      <c r="F35509" s="27"/>
      <c r="G35509" s="1"/>
      <c r="H35509" s="1"/>
      <c r="I35509" s="1"/>
    </row>
    <row r="35510" spans="2:9">
      <c r="B35510" s="1"/>
      <c r="C35510" s="29"/>
      <c r="D35510" s="27"/>
      <c r="E35510" s="27"/>
      <c r="F35510" s="27"/>
      <c r="G35510" s="1"/>
      <c r="H35510" s="1"/>
      <c r="I35510" s="1"/>
    </row>
    <row r="35511" spans="2:9">
      <c r="B35511" s="1"/>
      <c r="C35511" s="29"/>
      <c r="D35511" s="27"/>
      <c r="E35511" s="27"/>
      <c r="F35511" s="27"/>
      <c r="G35511" s="1"/>
      <c r="H35511" s="1"/>
      <c r="I35511" s="1"/>
    </row>
    <row r="35512" spans="2:9">
      <c r="B35512" s="1"/>
      <c r="C35512" s="29"/>
      <c r="D35512" s="27"/>
      <c r="E35512" s="27"/>
      <c r="F35512" s="27"/>
      <c r="G35512" s="1"/>
      <c r="H35512" s="1"/>
      <c r="I35512" s="1"/>
    </row>
    <row r="35513" spans="2:9">
      <c r="B35513" s="1"/>
      <c r="C35513" s="29"/>
      <c r="D35513" s="27"/>
      <c r="E35513" s="27"/>
      <c r="F35513" s="27"/>
      <c r="G35513" s="1"/>
      <c r="H35513" s="1"/>
      <c r="I35513" s="1"/>
    </row>
    <row r="35514" spans="2:9">
      <c r="B35514" s="1"/>
      <c r="C35514" s="29"/>
      <c r="D35514" s="27"/>
      <c r="E35514" s="27"/>
      <c r="F35514" s="27"/>
      <c r="G35514" s="1"/>
      <c r="H35514" s="1"/>
      <c r="I35514" s="1"/>
    </row>
    <row r="35515" spans="2:9">
      <c r="B35515" s="1"/>
      <c r="C35515" s="29"/>
      <c r="D35515" s="27"/>
      <c r="E35515" s="27"/>
      <c r="F35515" s="27"/>
      <c r="G35515" s="1"/>
      <c r="H35515" s="1"/>
      <c r="I35515" s="1"/>
    </row>
    <row r="35516" spans="2:9">
      <c r="B35516" s="1"/>
      <c r="C35516" s="29"/>
      <c r="D35516" s="27"/>
      <c r="E35516" s="27"/>
      <c r="F35516" s="27"/>
      <c r="G35516" s="1"/>
      <c r="H35516" s="1"/>
      <c r="I35516" s="1"/>
    </row>
    <row r="35517" spans="2:9">
      <c r="B35517" s="1"/>
      <c r="C35517" s="29"/>
      <c r="D35517" s="27"/>
      <c r="E35517" s="27"/>
      <c r="F35517" s="27"/>
      <c r="G35517" s="1"/>
      <c r="H35517" s="1"/>
      <c r="I35517" s="1"/>
    </row>
    <row r="35518" spans="2:9">
      <c r="B35518" s="1"/>
      <c r="C35518" s="29"/>
      <c r="D35518" s="27"/>
      <c r="E35518" s="27"/>
      <c r="F35518" s="27"/>
      <c r="G35518" s="1"/>
      <c r="H35518" s="1"/>
      <c r="I35518" s="1"/>
    </row>
    <row r="35519" spans="2:9">
      <c r="B35519" s="1"/>
      <c r="C35519" s="29"/>
      <c r="D35519" s="27"/>
      <c r="E35519" s="27"/>
      <c r="F35519" s="27"/>
      <c r="G35519" s="1"/>
      <c r="H35519" s="1"/>
      <c r="I35519" s="1"/>
    </row>
    <row r="35520" spans="2:9">
      <c r="B35520" s="1"/>
      <c r="C35520" s="29"/>
      <c r="D35520" s="27"/>
      <c r="E35520" s="27"/>
      <c r="F35520" s="27"/>
      <c r="G35520" s="1"/>
      <c r="H35520" s="1"/>
      <c r="I35520" s="1"/>
    </row>
    <row r="35521" spans="2:9">
      <c r="B35521" s="1"/>
      <c r="C35521" s="29"/>
      <c r="D35521" s="27"/>
      <c r="E35521" s="27"/>
      <c r="F35521" s="27"/>
      <c r="G35521" s="1"/>
      <c r="H35521" s="1"/>
      <c r="I35521" s="1"/>
    </row>
    <row r="35522" spans="2:9">
      <c r="B35522" s="1"/>
      <c r="C35522" s="29"/>
      <c r="D35522" s="27"/>
      <c r="E35522" s="27"/>
      <c r="F35522" s="27"/>
      <c r="G35522" s="1"/>
      <c r="H35522" s="1"/>
      <c r="I35522" s="1"/>
    </row>
    <row r="35523" spans="2:9">
      <c r="B35523" s="1"/>
      <c r="C35523" s="29"/>
      <c r="D35523" s="27"/>
      <c r="E35523" s="27"/>
      <c r="F35523" s="27"/>
      <c r="G35523" s="1"/>
      <c r="H35523" s="1"/>
      <c r="I35523" s="1"/>
    </row>
    <row r="35524" spans="2:9">
      <c r="B35524" s="1"/>
      <c r="C35524" s="29"/>
      <c r="D35524" s="27"/>
      <c r="E35524" s="27"/>
      <c r="F35524" s="27"/>
      <c r="G35524" s="1"/>
      <c r="H35524" s="1"/>
      <c r="I35524" s="1"/>
    </row>
    <row r="35525" spans="2:9">
      <c r="B35525" s="1"/>
      <c r="C35525" s="29"/>
      <c r="D35525" s="27"/>
      <c r="E35525" s="27"/>
      <c r="F35525" s="27"/>
      <c r="G35525" s="1"/>
      <c r="H35525" s="1"/>
      <c r="I35525" s="1"/>
    </row>
    <row r="35526" spans="2:9">
      <c r="B35526" s="1"/>
      <c r="C35526" s="29"/>
      <c r="D35526" s="27"/>
      <c r="E35526" s="27"/>
      <c r="F35526" s="27"/>
      <c r="G35526" s="1"/>
      <c r="H35526" s="1"/>
      <c r="I35526" s="1"/>
    </row>
    <row r="35527" spans="2:9">
      <c r="B35527" s="1"/>
      <c r="C35527" s="29"/>
      <c r="D35527" s="27"/>
      <c r="E35527" s="27"/>
      <c r="F35527" s="27"/>
      <c r="G35527" s="1"/>
      <c r="H35527" s="1"/>
      <c r="I35527" s="1"/>
    </row>
    <row r="35528" spans="2:9">
      <c r="B35528" s="1"/>
      <c r="C35528" s="29"/>
      <c r="D35528" s="27"/>
      <c r="E35528" s="27"/>
      <c r="F35528" s="27"/>
      <c r="G35528" s="1"/>
      <c r="H35528" s="1"/>
      <c r="I35528" s="1"/>
    </row>
    <row r="35529" spans="2:9">
      <c r="B35529" s="1"/>
      <c r="C35529" s="29"/>
      <c r="D35529" s="27"/>
      <c r="E35529" s="27"/>
      <c r="F35529" s="27"/>
      <c r="G35529" s="1"/>
      <c r="H35529" s="1"/>
      <c r="I35529" s="1"/>
    </row>
    <row r="35530" spans="2:9">
      <c r="B35530" s="1"/>
      <c r="C35530" s="29"/>
      <c r="D35530" s="27"/>
      <c r="E35530" s="27"/>
      <c r="F35530" s="27"/>
      <c r="G35530" s="1"/>
      <c r="H35530" s="1"/>
      <c r="I35530" s="1"/>
    </row>
    <row r="35531" spans="2:9">
      <c r="B35531" s="1"/>
      <c r="C35531" s="29"/>
      <c r="D35531" s="27"/>
      <c r="E35531" s="27"/>
      <c r="F35531" s="27"/>
      <c r="G35531" s="1"/>
      <c r="H35531" s="1"/>
      <c r="I35531" s="1"/>
    </row>
    <row r="35532" spans="2:9">
      <c r="B35532" s="1"/>
      <c r="C35532" s="29"/>
      <c r="D35532" s="27"/>
      <c r="E35532" s="27"/>
      <c r="F35532" s="27"/>
      <c r="G35532" s="1"/>
      <c r="H35532" s="1"/>
      <c r="I35532" s="1"/>
    </row>
    <row r="35533" spans="2:9">
      <c r="B35533" s="1"/>
      <c r="C35533" s="29"/>
      <c r="D35533" s="27"/>
      <c r="E35533" s="27"/>
      <c r="F35533" s="27"/>
      <c r="G35533" s="1"/>
      <c r="H35533" s="1"/>
      <c r="I35533" s="1"/>
    </row>
    <row r="35534" spans="2:9">
      <c r="B35534" s="1"/>
      <c r="C35534" s="29"/>
      <c r="D35534" s="27"/>
      <c r="E35534" s="27"/>
      <c r="F35534" s="27"/>
      <c r="G35534" s="1"/>
      <c r="H35534" s="1"/>
      <c r="I35534" s="1"/>
    </row>
    <row r="35535" spans="2:9">
      <c r="B35535" s="1"/>
      <c r="C35535" s="29"/>
      <c r="D35535" s="27"/>
      <c r="E35535" s="27"/>
      <c r="F35535" s="27"/>
      <c r="G35535" s="1"/>
      <c r="H35535" s="1"/>
      <c r="I35535" s="1"/>
    </row>
    <row r="35536" spans="2:9">
      <c r="B35536" s="1"/>
      <c r="C35536" s="29"/>
      <c r="D35536" s="27"/>
      <c r="E35536" s="27"/>
      <c r="F35536" s="27"/>
      <c r="G35536" s="1"/>
      <c r="H35536" s="1"/>
      <c r="I35536" s="1"/>
    </row>
    <row r="35537" spans="2:9">
      <c r="B35537" s="1"/>
      <c r="C35537" s="29"/>
      <c r="D35537" s="27"/>
      <c r="E35537" s="27"/>
      <c r="F35537" s="27"/>
      <c r="G35537" s="1"/>
      <c r="H35537" s="1"/>
      <c r="I35537" s="1"/>
    </row>
    <row r="35538" spans="2:9">
      <c r="B35538" s="1"/>
      <c r="C35538" s="29"/>
      <c r="D35538" s="27"/>
      <c r="E35538" s="27"/>
      <c r="F35538" s="27"/>
      <c r="G35538" s="1"/>
      <c r="H35538" s="1"/>
      <c r="I35538" s="1"/>
    </row>
    <row r="35539" spans="2:9">
      <c r="B35539" s="1"/>
      <c r="C35539" s="29"/>
      <c r="D35539" s="27"/>
      <c r="E35539" s="27"/>
      <c r="F35539" s="27"/>
      <c r="G35539" s="1"/>
      <c r="H35539" s="1"/>
      <c r="I35539" s="1"/>
    </row>
    <row r="35540" spans="2:9">
      <c r="B35540" s="1"/>
      <c r="C35540" s="29"/>
      <c r="D35540" s="27"/>
      <c r="E35540" s="27"/>
      <c r="F35540" s="27"/>
      <c r="G35540" s="1"/>
      <c r="H35540" s="1"/>
      <c r="I35540" s="1"/>
    </row>
    <row r="35541" spans="2:9">
      <c r="B35541" s="1"/>
      <c r="C35541" s="29"/>
      <c r="D35541" s="27"/>
      <c r="E35541" s="27"/>
      <c r="F35541" s="27"/>
      <c r="G35541" s="1"/>
      <c r="H35541" s="1"/>
      <c r="I35541" s="1"/>
    </row>
    <row r="35542" spans="2:9">
      <c r="B35542" s="1"/>
      <c r="C35542" s="29"/>
      <c r="D35542" s="27"/>
      <c r="E35542" s="27"/>
      <c r="F35542" s="27"/>
      <c r="G35542" s="1"/>
      <c r="H35542" s="1"/>
      <c r="I35542" s="1"/>
    </row>
    <row r="35543" spans="2:9">
      <c r="B35543" s="1"/>
      <c r="C35543" s="29"/>
      <c r="D35543" s="27"/>
      <c r="E35543" s="27"/>
      <c r="F35543" s="27"/>
      <c r="G35543" s="1"/>
      <c r="H35543" s="1"/>
      <c r="I35543" s="1"/>
    </row>
    <row r="35544" spans="2:9">
      <c r="B35544" s="1"/>
      <c r="C35544" s="29"/>
      <c r="D35544" s="27"/>
      <c r="E35544" s="27"/>
      <c r="F35544" s="27"/>
      <c r="G35544" s="1"/>
      <c r="H35544" s="1"/>
      <c r="I35544" s="1"/>
    </row>
    <row r="35545" spans="2:9">
      <c r="B35545" s="1"/>
      <c r="C35545" s="29"/>
      <c r="D35545" s="27"/>
      <c r="E35545" s="27"/>
      <c r="F35545" s="27"/>
      <c r="G35545" s="1"/>
      <c r="H35545" s="1"/>
      <c r="I35545" s="1"/>
    </row>
    <row r="35546" spans="2:9">
      <c r="B35546" s="1"/>
      <c r="C35546" s="29"/>
      <c r="D35546" s="27"/>
      <c r="E35546" s="27"/>
      <c r="F35546" s="27"/>
      <c r="G35546" s="1"/>
      <c r="H35546" s="1"/>
      <c r="I35546" s="1"/>
    </row>
    <row r="35547" spans="2:9">
      <c r="B35547" s="1"/>
      <c r="C35547" s="29"/>
      <c r="D35547" s="27"/>
      <c r="E35547" s="27"/>
      <c r="F35547" s="27"/>
      <c r="G35547" s="1"/>
      <c r="H35547" s="1"/>
      <c r="I35547" s="1"/>
    </row>
    <row r="35548" spans="2:9">
      <c r="B35548" s="1"/>
      <c r="C35548" s="29"/>
      <c r="D35548" s="27"/>
      <c r="E35548" s="27"/>
      <c r="F35548" s="27"/>
      <c r="G35548" s="1"/>
      <c r="H35548" s="1"/>
      <c r="I35548" s="1"/>
    </row>
    <row r="35549" spans="2:9">
      <c r="B35549" s="1"/>
      <c r="C35549" s="29"/>
      <c r="D35549" s="27"/>
      <c r="E35549" s="27"/>
      <c r="F35549" s="27"/>
      <c r="G35549" s="1"/>
      <c r="H35549" s="1"/>
      <c r="I35549" s="1"/>
    </row>
    <row r="35550" spans="2:9">
      <c r="B35550" s="1"/>
      <c r="C35550" s="29"/>
      <c r="D35550" s="27"/>
      <c r="E35550" s="27"/>
      <c r="F35550" s="27"/>
      <c r="G35550" s="1"/>
      <c r="H35550" s="1"/>
      <c r="I35550" s="1"/>
    </row>
    <row r="35551" spans="2:9">
      <c r="B35551" s="1"/>
      <c r="C35551" s="29"/>
      <c r="D35551" s="27"/>
      <c r="E35551" s="27"/>
      <c r="F35551" s="27"/>
      <c r="G35551" s="1"/>
      <c r="H35551" s="1"/>
      <c r="I35551" s="1"/>
    </row>
    <row r="35552" spans="2:9">
      <c r="B35552" s="1"/>
      <c r="C35552" s="29"/>
      <c r="D35552" s="27"/>
      <c r="E35552" s="27"/>
      <c r="F35552" s="27"/>
      <c r="G35552" s="1"/>
      <c r="H35552" s="1"/>
      <c r="I35552" s="1"/>
    </row>
    <row r="35553" spans="2:9">
      <c r="B35553" s="1"/>
      <c r="C35553" s="29"/>
      <c r="D35553" s="27"/>
      <c r="E35553" s="27"/>
      <c r="F35553" s="27"/>
      <c r="G35553" s="1"/>
      <c r="H35553" s="1"/>
      <c r="I35553" s="1"/>
    </row>
    <row r="35554" spans="2:9">
      <c r="B35554" s="1"/>
      <c r="C35554" s="29"/>
      <c r="D35554" s="27"/>
      <c r="E35554" s="27"/>
      <c r="F35554" s="27"/>
      <c r="G35554" s="1"/>
      <c r="H35554" s="1"/>
      <c r="I35554" s="1"/>
    </row>
    <row r="35555" spans="2:9">
      <c r="B35555" s="1"/>
      <c r="C35555" s="29"/>
      <c r="D35555" s="27"/>
      <c r="E35555" s="27"/>
      <c r="F35555" s="27"/>
      <c r="G35555" s="1"/>
      <c r="H35555" s="1"/>
      <c r="I35555" s="1"/>
    </row>
    <row r="35556" spans="2:9">
      <c r="B35556" s="1"/>
      <c r="C35556" s="29"/>
      <c r="D35556" s="27"/>
      <c r="E35556" s="27"/>
      <c r="F35556" s="27"/>
      <c r="G35556" s="1"/>
      <c r="H35556" s="1"/>
      <c r="I35556" s="1"/>
    </row>
    <row r="35557" spans="2:9">
      <c r="B35557" s="1"/>
      <c r="C35557" s="29"/>
      <c r="D35557" s="27"/>
      <c r="E35557" s="27"/>
      <c r="F35557" s="27"/>
      <c r="G35557" s="1"/>
      <c r="H35557" s="1"/>
      <c r="I35557" s="1"/>
    </row>
    <row r="35558" spans="2:9">
      <c r="B35558" s="1"/>
      <c r="C35558" s="29"/>
      <c r="D35558" s="27"/>
      <c r="E35558" s="27"/>
      <c r="F35558" s="27"/>
      <c r="G35558" s="1"/>
      <c r="H35558" s="1"/>
      <c r="I35558" s="1"/>
    </row>
    <row r="35559" spans="2:9">
      <c r="B35559" s="1"/>
      <c r="C35559" s="29"/>
      <c r="D35559" s="27"/>
      <c r="E35559" s="27"/>
      <c r="F35559" s="27"/>
      <c r="G35559" s="1"/>
      <c r="H35559" s="1"/>
      <c r="I35559" s="1"/>
    </row>
    <row r="35560" spans="2:9">
      <c r="B35560" s="1"/>
      <c r="C35560" s="29"/>
      <c r="D35560" s="27"/>
      <c r="E35560" s="27"/>
      <c r="F35560" s="27"/>
      <c r="G35560" s="1"/>
      <c r="H35560" s="1"/>
      <c r="I35560" s="1"/>
    </row>
    <row r="35561" spans="2:9">
      <c r="B35561" s="1"/>
      <c r="C35561" s="29"/>
      <c r="D35561" s="27"/>
      <c r="E35561" s="27"/>
      <c r="F35561" s="27"/>
      <c r="G35561" s="1"/>
      <c r="H35561" s="1"/>
      <c r="I35561" s="1"/>
    </row>
    <row r="35562" spans="2:9">
      <c r="B35562" s="1"/>
      <c r="C35562" s="29"/>
      <c r="D35562" s="27"/>
      <c r="E35562" s="27"/>
      <c r="F35562" s="27"/>
      <c r="G35562" s="1"/>
      <c r="H35562" s="1"/>
      <c r="I35562" s="1"/>
    </row>
    <row r="35563" spans="2:9">
      <c r="B35563" s="1"/>
      <c r="C35563" s="29"/>
      <c r="D35563" s="27"/>
      <c r="E35563" s="27"/>
      <c r="F35563" s="27"/>
      <c r="G35563" s="1"/>
      <c r="H35563" s="1"/>
      <c r="I35563" s="1"/>
    </row>
    <row r="35564" spans="2:9">
      <c r="B35564" s="1"/>
      <c r="C35564" s="29"/>
      <c r="D35564" s="27"/>
      <c r="E35564" s="27"/>
      <c r="F35564" s="27"/>
      <c r="G35564" s="1"/>
      <c r="H35564" s="1"/>
      <c r="I35564" s="1"/>
    </row>
    <row r="35565" spans="2:9">
      <c r="B35565" s="1"/>
      <c r="C35565" s="29"/>
      <c r="D35565" s="27"/>
      <c r="E35565" s="27"/>
      <c r="F35565" s="27"/>
      <c r="G35565" s="1"/>
      <c r="H35565" s="1"/>
      <c r="I35565" s="1"/>
    </row>
    <row r="35566" spans="2:9">
      <c r="B35566" s="1"/>
      <c r="C35566" s="29"/>
      <c r="D35566" s="27"/>
      <c r="E35566" s="27"/>
      <c r="F35566" s="27"/>
      <c r="G35566" s="1"/>
      <c r="H35566" s="1"/>
      <c r="I35566" s="1"/>
    </row>
    <row r="35567" spans="2:9">
      <c r="B35567" s="1"/>
      <c r="C35567" s="29"/>
      <c r="D35567" s="27"/>
      <c r="E35567" s="27"/>
      <c r="F35567" s="27"/>
      <c r="G35567" s="1"/>
      <c r="H35567" s="1"/>
      <c r="I35567" s="1"/>
    </row>
    <row r="35568" spans="2:9">
      <c r="B35568" s="1"/>
      <c r="C35568" s="29"/>
      <c r="D35568" s="27"/>
      <c r="E35568" s="27"/>
      <c r="F35568" s="27"/>
      <c r="G35568" s="1"/>
      <c r="H35568" s="1"/>
      <c r="I35568" s="1"/>
    </row>
    <row r="35569" spans="2:9">
      <c r="B35569" s="1"/>
      <c r="C35569" s="29"/>
      <c r="D35569" s="27"/>
      <c r="E35569" s="27"/>
      <c r="F35569" s="27"/>
      <c r="G35569" s="1"/>
      <c r="H35569" s="1"/>
      <c r="I35569" s="1"/>
    </row>
    <row r="35570" spans="2:9">
      <c r="B35570" s="1"/>
      <c r="C35570" s="29"/>
      <c r="D35570" s="27"/>
      <c r="E35570" s="27"/>
      <c r="F35570" s="27"/>
      <c r="G35570" s="1"/>
      <c r="H35570" s="1"/>
      <c r="I35570" s="1"/>
    </row>
    <row r="35571" spans="2:9">
      <c r="B35571" s="1"/>
      <c r="C35571" s="29"/>
      <c r="D35571" s="27"/>
      <c r="E35571" s="27"/>
      <c r="F35571" s="27"/>
      <c r="G35571" s="1"/>
      <c r="H35571" s="1"/>
      <c r="I35571" s="1"/>
    </row>
    <row r="35572" spans="2:9">
      <c r="B35572" s="1"/>
      <c r="C35572" s="29"/>
      <c r="D35572" s="27"/>
      <c r="E35572" s="27"/>
      <c r="F35572" s="27"/>
      <c r="G35572" s="1"/>
      <c r="H35572" s="1"/>
      <c r="I35572" s="1"/>
    </row>
    <row r="35573" spans="2:9">
      <c r="B35573" s="1"/>
      <c r="C35573" s="29"/>
      <c r="D35573" s="27"/>
      <c r="E35573" s="27"/>
      <c r="F35573" s="27"/>
      <c r="G35573" s="1"/>
      <c r="H35573" s="1"/>
      <c r="I35573" s="1"/>
    </row>
    <row r="35574" spans="2:9">
      <c r="B35574" s="1"/>
      <c r="C35574" s="29"/>
      <c r="D35574" s="27"/>
      <c r="E35574" s="27"/>
      <c r="F35574" s="27"/>
      <c r="G35574" s="1"/>
      <c r="H35574" s="1"/>
      <c r="I35574" s="1"/>
    </row>
    <row r="35575" spans="2:9">
      <c r="B35575" s="1"/>
      <c r="C35575" s="29"/>
      <c r="D35575" s="27"/>
      <c r="E35575" s="27"/>
      <c r="F35575" s="27"/>
      <c r="G35575" s="1"/>
      <c r="H35575" s="1"/>
      <c r="I35575" s="1"/>
    </row>
    <row r="35576" spans="2:9">
      <c r="B35576" s="1"/>
      <c r="C35576" s="29"/>
      <c r="D35576" s="27"/>
      <c r="E35576" s="27"/>
      <c r="F35576" s="27"/>
      <c r="G35576" s="1"/>
      <c r="H35576" s="1"/>
      <c r="I35576" s="1"/>
    </row>
    <row r="35577" spans="2:9">
      <c r="B35577" s="1"/>
      <c r="C35577" s="29"/>
      <c r="D35577" s="27"/>
      <c r="E35577" s="27"/>
      <c r="F35577" s="27"/>
      <c r="G35577" s="1"/>
      <c r="H35577" s="1"/>
      <c r="I35577" s="1"/>
    </row>
    <row r="35578" spans="2:9">
      <c r="B35578" s="1"/>
      <c r="C35578" s="29"/>
      <c r="D35578" s="27"/>
      <c r="E35578" s="27"/>
      <c r="F35578" s="27"/>
      <c r="G35578" s="1"/>
      <c r="H35578" s="1"/>
      <c r="I35578" s="1"/>
    </row>
    <row r="35579" spans="2:9">
      <c r="B35579" s="1"/>
      <c r="C35579" s="29"/>
      <c r="D35579" s="27"/>
      <c r="E35579" s="27"/>
      <c r="F35579" s="27"/>
      <c r="G35579" s="1"/>
      <c r="H35579" s="1"/>
      <c r="I35579" s="1"/>
    </row>
    <row r="35580" spans="2:9">
      <c r="B35580" s="1"/>
      <c r="C35580" s="29"/>
      <c r="D35580" s="27"/>
      <c r="E35580" s="27"/>
      <c r="F35580" s="27"/>
      <c r="G35580" s="1"/>
      <c r="H35580" s="1"/>
      <c r="I35580" s="1"/>
    </row>
    <row r="35581" spans="2:9">
      <c r="B35581" s="1"/>
      <c r="C35581" s="29"/>
      <c r="D35581" s="27"/>
      <c r="E35581" s="27"/>
      <c r="F35581" s="27"/>
      <c r="G35581" s="1"/>
      <c r="H35581" s="1"/>
      <c r="I35581" s="1"/>
    </row>
    <row r="35582" spans="2:9">
      <c r="B35582" s="1"/>
      <c r="C35582" s="29"/>
      <c r="D35582" s="27"/>
      <c r="E35582" s="27"/>
      <c r="F35582" s="27"/>
      <c r="G35582" s="1"/>
      <c r="H35582" s="1"/>
      <c r="I35582" s="1"/>
    </row>
    <row r="35583" spans="2:9">
      <c r="B35583" s="1"/>
      <c r="C35583" s="29"/>
      <c r="D35583" s="27"/>
      <c r="E35583" s="27"/>
      <c r="F35583" s="27"/>
      <c r="G35583" s="1"/>
      <c r="H35583" s="1"/>
      <c r="I35583" s="1"/>
    </row>
    <row r="35584" spans="2:9">
      <c r="B35584" s="1"/>
      <c r="C35584" s="29"/>
      <c r="D35584" s="27"/>
      <c r="E35584" s="27"/>
      <c r="F35584" s="27"/>
      <c r="G35584" s="1"/>
      <c r="H35584" s="1"/>
      <c r="I35584" s="1"/>
    </row>
    <row r="35585" spans="2:9">
      <c r="B35585" s="1"/>
      <c r="C35585" s="29"/>
      <c r="D35585" s="27"/>
      <c r="E35585" s="27"/>
      <c r="F35585" s="27"/>
      <c r="G35585" s="1"/>
      <c r="H35585" s="1"/>
      <c r="I35585" s="1"/>
    </row>
    <row r="35586" spans="2:9">
      <c r="B35586" s="1"/>
      <c r="C35586" s="29"/>
      <c r="D35586" s="27"/>
      <c r="E35586" s="27"/>
      <c r="F35586" s="27"/>
      <c r="G35586" s="1"/>
      <c r="H35586" s="1"/>
      <c r="I35586" s="1"/>
    </row>
    <row r="35587" spans="2:9">
      <c r="B35587" s="1"/>
      <c r="C35587" s="29"/>
      <c r="D35587" s="27"/>
      <c r="E35587" s="27"/>
      <c r="F35587" s="27"/>
      <c r="G35587" s="1"/>
      <c r="H35587" s="1"/>
      <c r="I35587" s="1"/>
    </row>
    <row r="35588" spans="2:9">
      <c r="B35588" s="1"/>
      <c r="C35588" s="29"/>
      <c r="D35588" s="27"/>
      <c r="E35588" s="27"/>
      <c r="F35588" s="27"/>
      <c r="G35588" s="1"/>
      <c r="H35588" s="1"/>
      <c r="I35588" s="1"/>
    </row>
    <row r="35589" spans="2:9">
      <c r="B35589" s="1"/>
      <c r="C35589" s="29"/>
      <c r="D35589" s="27"/>
      <c r="E35589" s="27"/>
      <c r="F35589" s="27"/>
      <c r="G35589" s="1"/>
      <c r="H35589" s="1"/>
      <c r="I35589" s="1"/>
    </row>
    <row r="35590" spans="2:9">
      <c r="B35590" s="1"/>
      <c r="C35590" s="29"/>
      <c r="D35590" s="27"/>
      <c r="E35590" s="27"/>
      <c r="F35590" s="27"/>
      <c r="G35590" s="1"/>
      <c r="H35590" s="1"/>
      <c r="I35590" s="1"/>
    </row>
    <row r="35591" spans="2:9">
      <c r="B35591" s="1"/>
      <c r="C35591" s="29"/>
      <c r="D35591" s="27"/>
      <c r="E35591" s="27"/>
      <c r="F35591" s="27"/>
      <c r="G35591" s="1"/>
      <c r="H35591" s="1"/>
      <c r="I35591" s="1"/>
    </row>
    <row r="35592" spans="2:9">
      <c r="B35592" s="1"/>
      <c r="C35592" s="29"/>
      <c r="D35592" s="27"/>
      <c r="E35592" s="27"/>
      <c r="F35592" s="27"/>
      <c r="G35592" s="1"/>
      <c r="H35592" s="1"/>
      <c r="I35592" s="1"/>
    </row>
    <row r="35593" spans="2:9">
      <c r="B35593" s="1"/>
      <c r="C35593" s="29"/>
      <c r="D35593" s="27"/>
      <c r="E35593" s="27"/>
      <c r="F35593" s="27"/>
      <c r="G35593" s="1"/>
      <c r="H35593" s="1"/>
      <c r="I35593" s="1"/>
    </row>
    <row r="35594" spans="2:9">
      <c r="B35594" s="1"/>
      <c r="C35594" s="29"/>
      <c r="D35594" s="27"/>
      <c r="E35594" s="27"/>
      <c r="F35594" s="27"/>
      <c r="G35594" s="1"/>
      <c r="H35594" s="1"/>
      <c r="I35594" s="1"/>
    </row>
    <row r="35595" spans="2:9">
      <c r="B35595" s="1"/>
      <c r="C35595" s="29"/>
      <c r="D35595" s="27"/>
      <c r="E35595" s="27"/>
      <c r="F35595" s="27"/>
      <c r="G35595" s="1"/>
      <c r="H35595" s="1"/>
      <c r="I35595" s="1"/>
    </row>
    <row r="35596" spans="2:9">
      <c r="B35596" s="1"/>
      <c r="C35596" s="29"/>
      <c r="D35596" s="27"/>
      <c r="E35596" s="27"/>
      <c r="F35596" s="27"/>
      <c r="G35596" s="1"/>
      <c r="H35596" s="1"/>
      <c r="I35596" s="1"/>
    </row>
    <row r="35597" spans="2:9">
      <c r="B35597" s="1"/>
      <c r="C35597" s="29"/>
      <c r="D35597" s="27"/>
      <c r="E35597" s="27"/>
      <c r="F35597" s="27"/>
      <c r="G35597" s="1"/>
      <c r="H35597" s="1"/>
      <c r="I35597" s="1"/>
    </row>
    <row r="35598" spans="2:9">
      <c r="B35598" s="1"/>
      <c r="C35598" s="29"/>
      <c r="D35598" s="27"/>
      <c r="E35598" s="27"/>
      <c r="F35598" s="27"/>
      <c r="G35598" s="1"/>
      <c r="H35598" s="1"/>
      <c r="I35598" s="1"/>
    </row>
    <row r="35599" spans="2:9">
      <c r="B35599" s="1"/>
      <c r="C35599" s="29"/>
      <c r="D35599" s="27"/>
      <c r="E35599" s="27"/>
      <c r="F35599" s="27"/>
      <c r="G35599" s="1"/>
      <c r="H35599" s="1"/>
      <c r="I35599" s="1"/>
    </row>
    <row r="35600" spans="2:9">
      <c r="B35600" s="1"/>
      <c r="C35600" s="29"/>
      <c r="D35600" s="27"/>
      <c r="E35600" s="27"/>
      <c r="F35600" s="27"/>
      <c r="G35600" s="1"/>
      <c r="H35600" s="1"/>
      <c r="I35600" s="1"/>
    </row>
    <row r="35601" spans="2:9">
      <c r="B35601" s="1"/>
      <c r="C35601" s="29"/>
      <c r="D35601" s="27"/>
      <c r="E35601" s="27"/>
      <c r="F35601" s="27"/>
      <c r="G35601" s="1"/>
      <c r="H35601" s="1"/>
      <c r="I35601" s="1"/>
    </row>
    <row r="35602" spans="2:9">
      <c r="B35602" s="1"/>
      <c r="C35602" s="29"/>
      <c r="D35602" s="27"/>
      <c r="E35602" s="27"/>
      <c r="F35602" s="27"/>
      <c r="G35602" s="1"/>
      <c r="H35602" s="1"/>
      <c r="I35602" s="1"/>
    </row>
    <row r="35603" spans="2:9">
      <c r="B35603" s="1"/>
      <c r="C35603" s="29"/>
      <c r="D35603" s="27"/>
      <c r="E35603" s="27"/>
      <c r="F35603" s="27"/>
      <c r="G35603" s="1"/>
      <c r="H35603" s="1"/>
      <c r="I35603" s="1"/>
    </row>
    <row r="35604" spans="2:9">
      <c r="B35604" s="1"/>
      <c r="C35604" s="29"/>
      <c r="D35604" s="27"/>
      <c r="E35604" s="27"/>
      <c r="F35604" s="27"/>
      <c r="G35604" s="1"/>
      <c r="H35604" s="1"/>
      <c r="I35604" s="1"/>
    </row>
    <row r="35605" spans="2:9">
      <c r="B35605" s="1"/>
      <c r="C35605" s="29"/>
      <c r="D35605" s="27"/>
      <c r="E35605" s="27"/>
      <c r="F35605" s="27"/>
      <c r="G35605" s="1"/>
      <c r="H35605" s="1"/>
      <c r="I35605" s="1"/>
    </row>
    <row r="35606" spans="2:9">
      <c r="B35606" s="1"/>
      <c r="C35606" s="29"/>
      <c r="D35606" s="27"/>
      <c r="E35606" s="27"/>
      <c r="F35606" s="27"/>
      <c r="G35606" s="1"/>
      <c r="H35606" s="1"/>
      <c r="I35606" s="1"/>
    </row>
    <row r="35607" spans="2:9">
      <c r="B35607" s="1"/>
      <c r="C35607" s="29"/>
      <c r="D35607" s="27"/>
      <c r="E35607" s="27"/>
      <c r="F35607" s="27"/>
      <c r="G35607" s="1"/>
      <c r="H35607" s="1"/>
      <c r="I35607" s="1"/>
    </row>
    <row r="35608" spans="2:9">
      <c r="B35608" s="1"/>
      <c r="C35608" s="29"/>
      <c r="D35608" s="27"/>
      <c r="E35608" s="27"/>
      <c r="F35608" s="27"/>
      <c r="G35608" s="1"/>
      <c r="H35608" s="1"/>
      <c r="I35608" s="1"/>
    </row>
    <row r="35609" spans="2:9">
      <c r="B35609" s="1"/>
      <c r="C35609" s="29"/>
      <c r="D35609" s="27"/>
      <c r="E35609" s="27"/>
      <c r="F35609" s="27"/>
      <c r="G35609" s="1"/>
      <c r="H35609" s="1"/>
      <c r="I35609" s="1"/>
    </row>
    <row r="35610" spans="2:9">
      <c r="B35610" s="1"/>
      <c r="C35610" s="29"/>
      <c r="D35610" s="27"/>
      <c r="E35610" s="27"/>
      <c r="F35610" s="27"/>
      <c r="G35610" s="1"/>
      <c r="H35610" s="1"/>
      <c r="I35610" s="1"/>
    </row>
    <row r="35611" spans="2:9">
      <c r="B35611" s="1"/>
      <c r="C35611" s="29"/>
      <c r="D35611" s="27"/>
      <c r="E35611" s="27"/>
      <c r="F35611" s="27"/>
      <c r="G35611" s="1"/>
      <c r="H35611" s="1"/>
      <c r="I35611" s="1"/>
    </row>
    <row r="35612" spans="2:9">
      <c r="B35612" s="1"/>
      <c r="C35612" s="29"/>
      <c r="D35612" s="27"/>
      <c r="E35612" s="27"/>
      <c r="F35612" s="27"/>
      <c r="G35612" s="1"/>
      <c r="H35612" s="1"/>
      <c r="I35612" s="1"/>
    </row>
    <row r="35613" spans="2:9">
      <c r="B35613" s="1"/>
      <c r="C35613" s="29"/>
      <c r="D35613" s="27"/>
      <c r="E35613" s="27"/>
      <c r="F35613" s="27"/>
      <c r="G35613" s="1"/>
      <c r="H35613" s="1"/>
      <c r="I35613" s="1"/>
    </row>
    <row r="35614" spans="2:9">
      <c r="B35614" s="1"/>
      <c r="C35614" s="29"/>
      <c r="D35614" s="27"/>
      <c r="E35614" s="27"/>
      <c r="F35614" s="27"/>
      <c r="G35614" s="1"/>
      <c r="H35614" s="1"/>
      <c r="I35614" s="1"/>
    </row>
    <row r="35615" spans="2:9">
      <c r="B35615" s="1"/>
      <c r="C35615" s="29"/>
      <c r="D35615" s="27"/>
      <c r="E35615" s="27"/>
      <c r="F35615" s="27"/>
      <c r="G35615" s="1"/>
      <c r="H35615" s="1"/>
      <c r="I35615" s="1"/>
    </row>
    <row r="35616" spans="2:9">
      <c r="B35616" s="1"/>
      <c r="C35616" s="29"/>
      <c r="D35616" s="27"/>
      <c r="E35616" s="27"/>
      <c r="F35616" s="27"/>
      <c r="G35616" s="1"/>
      <c r="H35616" s="1"/>
      <c r="I35616" s="1"/>
    </row>
    <row r="35617" spans="2:9">
      <c r="B35617" s="1"/>
      <c r="C35617" s="29"/>
      <c r="D35617" s="27"/>
      <c r="E35617" s="27"/>
      <c r="F35617" s="27"/>
      <c r="G35617" s="1"/>
      <c r="H35617" s="1"/>
      <c r="I35617" s="1"/>
    </row>
    <row r="35618" spans="2:9">
      <c r="B35618" s="1"/>
      <c r="C35618" s="29"/>
      <c r="D35618" s="27"/>
      <c r="E35618" s="27"/>
      <c r="F35618" s="27"/>
      <c r="G35618" s="1"/>
      <c r="H35618" s="1"/>
      <c r="I35618" s="1"/>
    </row>
    <row r="35619" spans="2:9">
      <c r="B35619" s="1"/>
      <c r="C35619" s="29"/>
      <c r="D35619" s="27"/>
      <c r="E35619" s="27"/>
      <c r="F35619" s="27"/>
      <c r="G35619" s="1"/>
      <c r="H35619" s="1"/>
      <c r="I35619" s="1"/>
    </row>
    <row r="35620" spans="2:9">
      <c r="B35620" s="1"/>
      <c r="C35620" s="29"/>
      <c r="D35620" s="27"/>
      <c r="E35620" s="27"/>
      <c r="F35620" s="27"/>
      <c r="G35620" s="1"/>
      <c r="H35620" s="1"/>
      <c r="I35620" s="1"/>
    </row>
    <row r="35621" spans="2:9">
      <c r="B35621" s="1"/>
      <c r="C35621" s="29"/>
      <c r="D35621" s="27"/>
      <c r="E35621" s="27"/>
      <c r="F35621" s="27"/>
      <c r="G35621" s="1"/>
      <c r="H35621" s="1"/>
      <c r="I35621" s="1"/>
    </row>
    <row r="35622" spans="2:9">
      <c r="B35622" s="1"/>
      <c r="C35622" s="29"/>
      <c r="D35622" s="27"/>
      <c r="E35622" s="27"/>
      <c r="F35622" s="27"/>
      <c r="G35622" s="1"/>
      <c r="H35622" s="1"/>
      <c r="I35622" s="1"/>
    </row>
    <row r="35623" spans="2:9">
      <c r="B35623" s="1"/>
      <c r="C35623" s="29"/>
      <c r="D35623" s="27"/>
      <c r="E35623" s="27"/>
      <c r="F35623" s="27"/>
      <c r="G35623" s="1"/>
      <c r="H35623" s="1"/>
      <c r="I35623" s="1"/>
    </row>
    <row r="35624" spans="2:9">
      <c r="B35624" s="1"/>
      <c r="C35624" s="29"/>
      <c r="D35624" s="27"/>
      <c r="E35624" s="27"/>
      <c r="F35624" s="27"/>
      <c r="G35624" s="1"/>
      <c r="H35624" s="1"/>
      <c r="I35624" s="1"/>
    </row>
    <row r="35625" spans="2:9">
      <c r="B35625" s="1"/>
      <c r="C35625" s="29"/>
      <c r="D35625" s="27"/>
      <c r="E35625" s="27"/>
      <c r="F35625" s="27"/>
      <c r="G35625" s="1"/>
      <c r="H35625" s="1"/>
      <c r="I35625" s="1"/>
    </row>
    <row r="35626" spans="2:9">
      <c r="B35626" s="1"/>
      <c r="C35626" s="29"/>
      <c r="D35626" s="27"/>
      <c r="E35626" s="27"/>
      <c r="F35626" s="27"/>
      <c r="G35626" s="1"/>
      <c r="H35626" s="1"/>
      <c r="I35626" s="1"/>
    </row>
    <row r="35627" spans="2:9">
      <c r="B35627" s="1"/>
      <c r="C35627" s="29"/>
      <c r="D35627" s="27"/>
      <c r="E35627" s="27"/>
      <c r="F35627" s="27"/>
      <c r="G35627" s="1"/>
      <c r="H35627" s="1"/>
      <c r="I35627" s="1"/>
    </row>
    <row r="35628" spans="2:9">
      <c r="B35628" s="1"/>
      <c r="C35628" s="29"/>
      <c r="D35628" s="27"/>
      <c r="E35628" s="27"/>
      <c r="F35628" s="27"/>
      <c r="G35628" s="1"/>
      <c r="H35628" s="1"/>
      <c r="I35628" s="1"/>
    </row>
    <row r="35629" spans="2:9">
      <c r="B35629" s="1"/>
      <c r="C35629" s="29"/>
      <c r="D35629" s="27"/>
      <c r="E35629" s="27"/>
      <c r="F35629" s="27"/>
      <c r="G35629" s="1"/>
      <c r="H35629" s="1"/>
      <c r="I35629" s="1"/>
    </row>
    <row r="35630" spans="2:9">
      <c r="B35630" s="1"/>
      <c r="C35630" s="29"/>
      <c r="D35630" s="27"/>
      <c r="E35630" s="27"/>
      <c r="F35630" s="27"/>
      <c r="G35630" s="1"/>
      <c r="H35630" s="1"/>
      <c r="I35630" s="1"/>
    </row>
    <row r="35631" spans="2:9">
      <c r="B35631" s="1"/>
      <c r="C35631" s="29"/>
      <c r="D35631" s="27"/>
      <c r="E35631" s="27"/>
      <c r="F35631" s="27"/>
      <c r="G35631" s="1"/>
      <c r="H35631" s="1"/>
      <c r="I35631" s="1"/>
    </row>
    <row r="35632" spans="2:9">
      <c r="B35632" s="1"/>
      <c r="C35632" s="29"/>
      <c r="D35632" s="27"/>
      <c r="E35632" s="27"/>
      <c r="F35632" s="27"/>
      <c r="G35632" s="1"/>
      <c r="H35632" s="1"/>
      <c r="I35632" s="1"/>
    </row>
    <row r="35633" spans="2:9">
      <c r="B35633" s="1"/>
      <c r="C35633" s="29"/>
      <c r="D35633" s="27"/>
      <c r="E35633" s="27"/>
      <c r="F35633" s="27"/>
      <c r="G35633" s="1"/>
      <c r="H35633" s="1"/>
      <c r="I35633" s="1"/>
    </row>
    <row r="35634" spans="2:9">
      <c r="B35634" s="1"/>
      <c r="C35634" s="29"/>
      <c r="D35634" s="27"/>
      <c r="E35634" s="27"/>
      <c r="F35634" s="27"/>
      <c r="G35634" s="1"/>
      <c r="H35634" s="1"/>
      <c r="I35634" s="1"/>
    </row>
    <row r="35635" spans="2:9">
      <c r="B35635" s="1"/>
      <c r="C35635" s="29"/>
      <c r="D35635" s="27"/>
      <c r="E35635" s="27"/>
      <c r="F35635" s="27"/>
      <c r="G35635" s="1"/>
      <c r="H35635" s="1"/>
      <c r="I35635" s="1"/>
    </row>
    <row r="35636" spans="2:9">
      <c r="B35636" s="1"/>
      <c r="C35636" s="29"/>
      <c r="D35636" s="27"/>
      <c r="E35636" s="27"/>
      <c r="F35636" s="27"/>
      <c r="G35636" s="1"/>
      <c r="H35636" s="1"/>
      <c r="I35636" s="1"/>
    </row>
    <row r="35637" spans="2:9">
      <c r="B35637" s="1"/>
      <c r="C35637" s="29"/>
      <c r="D35637" s="27"/>
      <c r="E35637" s="27"/>
      <c r="F35637" s="27"/>
      <c r="G35637" s="1"/>
      <c r="H35637" s="1"/>
      <c r="I35637" s="1"/>
    </row>
    <row r="35638" spans="2:9">
      <c r="B35638" s="1"/>
      <c r="C35638" s="29"/>
      <c r="D35638" s="27"/>
      <c r="E35638" s="27"/>
      <c r="F35638" s="27"/>
      <c r="G35638" s="1"/>
      <c r="H35638" s="1"/>
      <c r="I35638" s="1"/>
    </row>
    <row r="35639" spans="2:9">
      <c r="B35639" s="1"/>
      <c r="C35639" s="29"/>
      <c r="D35639" s="27"/>
      <c r="E35639" s="27"/>
      <c r="F35639" s="27"/>
      <c r="G35639" s="1"/>
      <c r="H35639" s="1"/>
      <c r="I35639" s="1"/>
    </row>
    <row r="35640" spans="2:9">
      <c r="B35640" s="1"/>
      <c r="C35640" s="29"/>
      <c r="D35640" s="27"/>
      <c r="E35640" s="27"/>
      <c r="F35640" s="27"/>
      <c r="G35640" s="1"/>
      <c r="H35640" s="1"/>
      <c r="I35640" s="1"/>
    </row>
    <row r="35641" spans="2:9">
      <c r="B35641" s="1"/>
      <c r="C35641" s="29"/>
      <c r="D35641" s="27"/>
      <c r="E35641" s="27"/>
      <c r="F35641" s="27"/>
      <c r="G35641" s="1"/>
      <c r="H35641" s="1"/>
      <c r="I35641" s="1"/>
    </row>
    <row r="35642" spans="2:9">
      <c r="B35642" s="1"/>
      <c r="C35642" s="29"/>
      <c r="D35642" s="27"/>
      <c r="E35642" s="27"/>
      <c r="F35642" s="27"/>
      <c r="G35642" s="1"/>
      <c r="H35642" s="1"/>
      <c r="I35642" s="1"/>
    </row>
    <row r="35643" spans="2:9">
      <c r="B35643" s="1"/>
      <c r="C35643" s="29"/>
      <c r="D35643" s="27"/>
      <c r="E35643" s="27"/>
      <c r="F35643" s="27"/>
      <c r="G35643" s="1"/>
      <c r="H35643" s="1"/>
      <c r="I35643" s="1"/>
    </row>
    <row r="35644" spans="2:9">
      <c r="B35644" s="1"/>
      <c r="C35644" s="29"/>
      <c r="D35644" s="27"/>
      <c r="E35644" s="27"/>
      <c r="F35644" s="27"/>
      <c r="G35644" s="1"/>
      <c r="H35644" s="1"/>
      <c r="I35644" s="1"/>
    </row>
    <row r="35645" spans="2:9">
      <c r="B35645" s="1"/>
      <c r="C35645" s="29"/>
      <c r="D35645" s="27"/>
      <c r="E35645" s="27"/>
      <c r="F35645" s="27"/>
      <c r="G35645" s="1"/>
      <c r="H35645" s="1"/>
      <c r="I35645" s="1"/>
    </row>
    <row r="35646" spans="2:9">
      <c r="B35646" s="1"/>
      <c r="C35646" s="29"/>
      <c r="D35646" s="27"/>
      <c r="E35646" s="27"/>
      <c r="F35646" s="27"/>
      <c r="G35646" s="1"/>
      <c r="H35646" s="1"/>
      <c r="I35646" s="1"/>
    </row>
    <row r="35647" spans="2:9">
      <c r="B35647" s="1"/>
      <c r="C35647" s="29"/>
      <c r="D35647" s="27"/>
      <c r="E35647" s="27"/>
      <c r="F35647" s="27"/>
      <c r="G35647" s="1"/>
      <c r="H35647" s="1"/>
      <c r="I35647" s="1"/>
    </row>
    <row r="35648" spans="2:9">
      <c r="B35648" s="1"/>
      <c r="C35648" s="29"/>
      <c r="D35648" s="27"/>
      <c r="E35648" s="27"/>
      <c r="F35648" s="27"/>
      <c r="G35648" s="1"/>
      <c r="H35648" s="1"/>
      <c r="I35648" s="1"/>
    </row>
    <row r="35649" spans="2:9">
      <c r="B35649" s="1"/>
      <c r="C35649" s="29"/>
      <c r="D35649" s="27"/>
      <c r="E35649" s="27"/>
      <c r="F35649" s="27"/>
      <c r="G35649" s="1"/>
      <c r="H35649" s="1"/>
      <c r="I35649" s="1"/>
    </row>
    <row r="35650" spans="2:9">
      <c r="B35650" s="1"/>
      <c r="C35650" s="29"/>
      <c r="D35650" s="27"/>
      <c r="E35650" s="27"/>
      <c r="F35650" s="27"/>
      <c r="G35650" s="1"/>
      <c r="H35650" s="1"/>
      <c r="I35650" s="1"/>
    </row>
    <row r="35651" spans="2:9">
      <c r="B35651" s="1"/>
      <c r="C35651" s="29"/>
      <c r="D35651" s="27"/>
      <c r="E35651" s="27"/>
      <c r="F35651" s="27"/>
      <c r="G35651" s="1"/>
      <c r="H35651" s="1"/>
      <c r="I35651" s="1"/>
    </row>
    <row r="35652" spans="2:9">
      <c r="B35652" s="1"/>
      <c r="C35652" s="29"/>
      <c r="D35652" s="27"/>
      <c r="E35652" s="27"/>
      <c r="F35652" s="27"/>
      <c r="G35652" s="1"/>
      <c r="H35652" s="1"/>
      <c r="I35652" s="1"/>
    </row>
    <row r="35653" spans="2:9">
      <c r="B35653" s="1"/>
      <c r="C35653" s="29"/>
      <c r="D35653" s="27"/>
      <c r="E35653" s="27"/>
      <c r="F35653" s="27"/>
      <c r="G35653" s="1"/>
      <c r="H35653" s="1"/>
      <c r="I35653" s="1"/>
    </row>
    <row r="35654" spans="2:9">
      <c r="B35654" s="1"/>
      <c r="C35654" s="29"/>
      <c r="D35654" s="27"/>
      <c r="E35654" s="27"/>
      <c r="F35654" s="27"/>
      <c r="G35654" s="1"/>
      <c r="H35654" s="1"/>
      <c r="I35654" s="1"/>
    </row>
    <row r="35655" spans="2:9">
      <c r="B35655" s="1"/>
      <c r="C35655" s="29"/>
      <c r="D35655" s="27"/>
      <c r="E35655" s="27"/>
      <c r="F35655" s="27"/>
      <c r="G35655" s="1"/>
      <c r="H35655" s="1"/>
      <c r="I35655" s="1"/>
    </row>
    <row r="35656" spans="2:9">
      <c r="B35656" s="1"/>
      <c r="C35656" s="29"/>
      <c r="D35656" s="27"/>
      <c r="E35656" s="27"/>
      <c r="F35656" s="27"/>
      <c r="G35656" s="1"/>
      <c r="H35656" s="1"/>
      <c r="I35656" s="1"/>
    </row>
    <row r="35657" spans="2:9">
      <c r="B35657" s="1"/>
      <c r="C35657" s="29"/>
      <c r="D35657" s="27"/>
      <c r="E35657" s="27"/>
      <c r="F35657" s="27"/>
      <c r="G35657" s="1"/>
      <c r="H35657" s="1"/>
      <c r="I35657" s="1"/>
    </row>
    <row r="35658" spans="2:9">
      <c r="B35658" s="1"/>
      <c r="C35658" s="29"/>
      <c r="D35658" s="27"/>
      <c r="E35658" s="27"/>
      <c r="F35658" s="27"/>
      <c r="G35658" s="1"/>
      <c r="H35658" s="1"/>
      <c r="I35658" s="1"/>
    </row>
    <row r="35659" spans="2:9">
      <c r="B35659" s="1"/>
      <c r="C35659" s="29"/>
      <c r="D35659" s="27"/>
      <c r="E35659" s="27"/>
      <c r="F35659" s="27"/>
      <c r="G35659" s="1"/>
      <c r="H35659" s="1"/>
      <c r="I35659" s="1"/>
    </row>
    <row r="35660" spans="2:9">
      <c r="B35660" s="1"/>
      <c r="C35660" s="29"/>
      <c r="D35660" s="27"/>
      <c r="E35660" s="27"/>
      <c r="F35660" s="27"/>
      <c r="G35660" s="1"/>
      <c r="H35660" s="1"/>
      <c r="I35660" s="1"/>
    </row>
    <row r="35661" spans="2:9">
      <c r="B35661" s="1"/>
      <c r="C35661" s="29"/>
      <c r="D35661" s="27"/>
      <c r="E35661" s="27"/>
      <c r="F35661" s="27"/>
      <c r="G35661" s="1"/>
      <c r="H35661" s="1"/>
      <c r="I35661" s="1"/>
    </row>
    <row r="35662" spans="2:9">
      <c r="B35662" s="1"/>
      <c r="C35662" s="29"/>
      <c r="D35662" s="27"/>
      <c r="E35662" s="27"/>
      <c r="F35662" s="27"/>
      <c r="G35662" s="1"/>
      <c r="H35662" s="1"/>
      <c r="I35662" s="1"/>
    </row>
    <row r="35663" spans="2:9">
      <c r="B35663" s="1"/>
      <c r="C35663" s="29"/>
      <c r="D35663" s="27"/>
      <c r="E35663" s="27"/>
      <c r="F35663" s="27"/>
      <c r="G35663" s="1"/>
      <c r="H35663" s="1"/>
      <c r="I35663" s="1"/>
    </row>
    <row r="35664" spans="2:9">
      <c r="B35664" s="1"/>
      <c r="C35664" s="29"/>
      <c r="D35664" s="27"/>
      <c r="E35664" s="27"/>
      <c r="F35664" s="27"/>
      <c r="G35664" s="1"/>
      <c r="H35664" s="1"/>
      <c r="I35664" s="1"/>
    </row>
    <row r="35665" spans="2:9">
      <c r="B35665" s="1"/>
      <c r="C35665" s="29"/>
      <c r="D35665" s="27"/>
      <c r="E35665" s="27"/>
      <c r="F35665" s="27"/>
      <c r="G35665" s="1"/>
      <c r="H35665" s="1"/>
      <c r="I35665" s="1"/>
    </row>
    <row r="35666" spans="2:9">
      <c r="B35666" s="1"/>
      <c r="C35666" s="29"/>
      <c r="D35666" s="27"/>
      <c r="E35666" s="27"/>
      <c r="F35666" s="27"/>
      <c r="G35666" s="1"/>
      <c r="H35666" s="1"/>
      <c r="I35666" s="1"/>
    </row>
    <row r="35667" spans="2:9">
      <c r="B35667" s="1"/>
      <c r="C35667" s="29"/>
      <c r="D35667" s="27"/>
      <c r="E35667" s="27"/>
      <c r="F35667" s="27"/>
      <c r="G35667" s="1"/>
      <c r="H35667" s="1"/>
      <c r="I35667" s="1"/>
    </row>
    <row r="35668" spans="2:9">
      <c r="B35668" s="1"/>
      <c r="C35668" s="29"/>
      <c r="D35668" s="27"/>
      <c r="E35668" s="27"/>
      <c r="F35668" s="27"/>
      <c r="G35668" s="1"/>
      <c r="H35668" s="1"/>
      <c r="I35668" s="1"/>
    </row>
    <row r="35669" spans="2:9">
      <c r="B35669" s="1"/>
      <c r="C35669" s="29"/>
      <c r="D35669" s="27"/>
      <c r="E35669" s="27"/>
      <c r="F35669" s="27"/>
      <c r="G35669" s="1"/>
      <c r="H35669" s="1"/>
      <c r="I35669" s="1"/>
    </row>
    <row r="35670" spans="2:9">
      <c r="B35670" s="1"/>
      <c r="C35670" s="29"/>
      <c r="D35670" s="27"/>
      <c r="E35670" s="27"/>
      <c r="F35670" s="27"/>
      <c r="G35670" s="1"/>
      <c r="H35670" s="1"/>
      <c r="I35670" s="1"/>
    </row>
    <row r="35671" spans="2:9">
      <c r="B35671" s="1"/>
      <c r="C35671" s="29"/>
      <c r="D35671" s="27"/>
      <c r="E35671" s="27"/>
      <c r="F35671" s="27"/>
      <c r="G35671" s="1"/>
      <c r="H35671" s="1"/>
      <c r="I35671" s="1"/>
    </row>
    <row r="35672" spans="2:9">
      <c r="B35672" s="1"/>
      <c r="C35672" s="29"/>
      <c r="D35672" s="27"/>
      <c r="E35672" s="27"/>
      <c r="F35672" s="27"/>
      <c r="G35672" s="1"/>
      <c r="H35672" s="1"/>
      <c r="I35672" s="1"/>
    </row>
    <row r="35673" spans="2:9">
      <c r="B35673" s="1"/>
      <c r="C35673" s="29"/>
      <c r="D35673" s="27"/>
      <c r="E35673" s="27"/>
      <c r="F35673" s="27"/>
      <c r="G35673" s="1"/>
      <c r="H35673" s="1"/>
      <c r="I35673" s="1"/>
    </row>
    <row r="35674" spans="2:9">
      <c r="B35674" s="1"/>
      <c r="C35674" s="29"/>
      <c r="D35674" s="27"/>
      <c r="E35674" s="27"/>
      <c r="F35674" s="27"/>
      <c r="G35674" s="1"/>
      <c r="H35674" s="1"/>
      <c r="I35674" s="1"/>
    </row>
    <row r="35675" spans="2:9">
      <c r="B35675" s="1"/>
      <c r="C35675" s="29"/>
      <c r="D35675" s="27"/>
      <c r="E35675" s="27"/>
      <c r="F35675" s="27"/>
      <c r="G35675" s="1"/>
      <c r="H35675" s="1"/>
      <c r="I35675" s="1"/>
    </row>
    <row r="35676" spans="2:9">
      <c r="B35676" s="1"/>
      <c r="C35676" s="29"/>
      <c r="D35676" s="27"/>
      <c r="E35676" s="27"/>
      <c r="F35676" s="27"/>
      <c r="G35676" s="1"/>
      <c r="H35676" s="1"/>
      <c r="I35676" s="1"/>
    </row>
    <row r="35677" spans="2:9">
      <c r="B35677" s="1"/>
      <c r="C35677" s="29"/>
      <c r="D35677" s="27"/>
      <c r="E35677" s="27"/>
      <c r="F35677" s="27"/>
      <c r="G35677" s="1"/>
      <c r="H35677" s="1"/>
      <c r="I35677" s="1"/>
    </row>
    <row r="35678" spans="2:9">
      <c r="B35678" s="1"/>
      <c r="C35678" s="29"/>
      <c r="D35678" s="27"/>
      <c r="E35678" s="27"/>
      <c r="F35678" s="27"/>
      <c r="G35678" s="1"/>
      <c r="H35678" s="1"/>
      <c r="I35678" s="1"/>
    </row>
    <row r="35679" spans="2:9">
      <c r="B35679" s="1"/>
      <c r="C35679" s="29"/>
      <c r="D35679" s="27"/>
      <c r="E35679" s="27"/>
      <c r="F35679" s="27"/>
      <c r="G35679" s="1"/>
      <c r="H35679" s="1"/>
      <c r="I35679" s="1"/>
    </row>
    <row r="35680" spans="2:9">
      <c r="B35680" s="1"/>
      <c r="C35680" s="29"/>
      <c r="D35680" s="27"/>
      <c r="E35680" s="27"/>
      <c r="F35680" s="27"/>
      <c r="G35680" s="1"/>
      <c r="H35680" s="1"/>
      <c r="I35680" s="1"/>
    </row>
    <row r="35681" spans="2:9">
      <c r="B35681" s="1"/>
      <c r="C35681" s="29"/>
      <c r="D35681" s="27"/>
      <c r="E35681" s="27"/>
      <c r="F35681" s="27"/>
      <c r="G35681" s="1"/>
      <c r="H35681" s="1"/>
      <c r="I35681" s="1"/>
    </row>
    <row r="35682" spans="2:9">
      <c r="B35682" s="1"/>
      <c r="C35682" s="29"/>
      <c r="D35682" s="27"/>
      <c r="E35682" s="27"/>
      <c r="F35682" s="27"/>
      <c r="G35682" s="1"/>
      <c r="H35682" s="1"/>
      <c r="I35682" s="1"/>
    </row>
    <row r="35683" spans="2:9">
      <c r="B35683" s="1"/>
      <c r="C35683" s="29"/>
      <c r="D35683" s="27"/>
      <c r="E35683" s="27"/>
      <c r="F35683" s="27"/>
      <c r="G35683" s="1"/>
      <c r="H35683" s="1"/>
      <c r="I35683" s="1"/>
    </row>
    <row r="35684" spans="2:9">
      <c r="B35684" s="1"/>
      <c r="C35684" s="29"/>
      <c r="D35684" s="27"/>
      <c r="E35684" s="27"/>
      <c r="F35684" s="27"/>
      <c r="G35684" s="1"/>
      <c r="H35684" s="1"/>
      <c r="I35684" s="1"/>
    </row>
    <row r="35685" spans="2:9">
      <c r="B35685" s="1"/>
      <c r="C35685" s="29"/>
      <c r="D35685" s="27"/>
      <c r="E35685" s="27"/>
      <c r="F35685" s="27"/>
      <c r="G35685" s="1"/>
      <c r="H35685" s="1"/>
      <c r="I35685" s="1"/>
    </row>
    <row r="35686" spans="2:9">
      <c r="B35686" s="1"/>
      <c r="C35686" s="29"/>
      <c r="D35686" s="27"/>
      <c r="E35686" s="27"/>
      <c r="F35686" s="27"/>
      <c r="G35686" s="1"/>
      <c r="H35686" s="1"/>
      <c r="I35686" s="1"/>
    </row>
    <row r="35687" spans="2:9">
      <c r="B35687" s="1"/>
      <c r="C35687" s="29"/>
      <c r="D35687" s="27"/>
      <c r="E35687" s="27"/>
      <c r="F35687" s="27"/>
      <c r="G35687" s="1"/>
      <c r="H35687" s="1"/>
      <c r="I35687" s="1"/>
    </row>
    <row r="35688" spans="2:9">
      <c r="B35688" s="1"/>
      <c r="C35688" s="29"/>
      <c r="D35688" s="27"/>
      <c r="E35688" s="27"/>
      <c r="F35688" s="27"/>
      <c r="G35688" s="1"/>
      <c r="H35688" s="1"/>
      <c r="I35688" s="1"/>
    </row>
    <row r="35689" spans="2:9">
      <c r="B35689" s="1"/>
      <c r="C35689" s="29"/>
      <c r="D35689" s="27"/>
      <c r="E35689" s="27"/>
      <c r="F35689" s="27"/>
      <c r="G35689" s="1"/>
      <c r="H35689" s="1"/>
      <c r="I35689" s="1"/>
    </row>
    <row r="35690" spans="2:9">
      <c r="B35690" s="1"/>
      <c r="C35690" s="29"/>
      <c r="D35690" s="27"/>
      <c r="E35690" s="27"/>
      <c r="F35690" s="27"/>
      <c r="G35690" s="1"/>
      <c r="H35690" s="1"/>
      <c r="I35690" s="1"/>
    </row>
    <row r="35691" spans="2:9">
      <c r="B35691" s="1"/>
      <c r="C35691" s="29"/>
      <c r="D35691" s="27"/>
      <c r="E35691" s="27"/>
      <c r="F35691" s="27"/>
      <c r="G35691" s="1"/>
      <c r="H35691" s="1"/>
      <c r="I35691" s="1"/>
    </row>
    <row r="35692" spans="2:9">
      <c r="B35692" s="1"/>
      <c r="C35692" s="29"/>
      <c r="D35692" s="27"/>
      <c r="E35692" s="27"/>
      <c r="F35692" s="27"/>
      <c r="G35692" s="1"/>
      <c r="H35692" s="1"/>
      <c r="I35692" s="1"/>
    </row>
    <row r="35693" spans="2:9">
      <c r="B35693" s="1"/>
      <c r="C35693" s="29"/>
      <c r="D35693" s="27"/>
      <c r="E35693" s="27"/>
      <c r="F35693" s="27"/>
      <c r="G35693" s="1"/>
      <c r="H35693" s="1"/>
      <c r="I35693" s="1"/>
    </row>
    <row r="35694" spans="2:9">
      <c r="B35694" s="1"/>
      <c r="C35694" s="29"/>
      <c r="D35694" s="27"/>
      <c r="E35694" s="27"/>
      <c r="F35694" s="27"/>
      <c r="G35694" s="1"/>
      <c r="H35694" s="1"/>
      <c r="I35694" s="1"/>
    </row>
    <row r="35695" spans="2:9">
      <c r="B35695" s="1"/>
      <c r="C35695" s="29"/>
      <c r="D35695" s="27"/>
      <c r="E35695" s="27"/>
      <c r="F35695" s="27"/>
      <c r="G35695" s="1"/>
      <c r="H35695" s="1"/>
      <c r="I35695" s="1"/>
    </row>
    <row r="35696" spans="2:9">
      <c r="B35696" s="1"/>
      <c r="C35696" s="29"/>
      <c r="D35696" s="27"/>
      <c r="E35696" s="27"/>
      <c r="F35696" s="27"/>
      <c r="G35696" s="1"/>
      <c r="H35696" s="1"/>
      <c r="I35696" s="1"/>
    </row>
    <row r="35697" spans="2:9">
      <c r="B35697" s="1"/>
      <c r="C35697" s="29"/>
      <c r="D35697" s="27"/>
      <c r="E35697" s="27"/>
      <c r="F35697" s="27"/>
      <c r="G35697" s="1"/>
      <c r="H35697" s="1"/>
      <c r="I35697" s="1"/>
    </row>
    <row r="35698" spans="2:9">
      <c r="B35698" s="1"/>
      <c r="C35698" s="29"/>
      <c r="D35698" s="27"/>
      <c r="E35698" s="27"/>
      <c r="F35698" s="27"/>
      <c r="G35698" s="1"/>
      <c r="H35698" s="1"/>
      <c r="I35698" s="1"/>
    </row>
    <row r="35699" spans="2:9">
      <c r="B35699" s="1"/>
      <c r="C35699" s="29"/>
      <c r="D35699" s="27"/>
      <c r="E35699" s="27"/>
      <c r="F35699" s="27"/>
      <c r="G35699" s="1"/>
      <c r="H35699" s="1"/>
      <c r="I35699" s="1"/>
    </row>
    <row r="35700" spans="2:9">
      <c r="B35700" s="1"/>
      <c r="C35700" s="29"/>
      <c r="D35700" s="27"/>
      <c r="E35700" s="27"/>
      <c r="F35700" s="27"/>
      <c r="G35700" s="1"/>
      <c r="H35700" s="1"/>
      <c r="I35700" s="1"/>
    </row>
    <row r="35701" spans="2:9">
      <c r="B35701" s="1"/>
      <c r="C35701" s="29"/>
      <c r="D35701" s="27"/>
      <c r="E35701" s="27"/>
      <c r="F35701" s="27"/>
      <c r="G35701" s="1"/>
      <c r="H35701" s="1"/>
      <c r="I35701" s="1"/>
    </row>
    <row r="35702" spans="2:9">
      <c r="B35702" s="1"/>
      <c r="C35702" s="29"/>
      <c r="D35702" s="27"/>
      <c r="E35702" s="27"/>
      <c r="F35702" s="27"/>
      <c r="G35702" s="1"/>
      <c r="H35702" s="1"/>
      <c r="I35702" s="1"/>
    </row>
    <row r="35703" spans="2:9">
      <c r="B35703" s="1"/>
      <c r="C35703" s="29"/>
      <c r="D35703" s="27"/>
      <c r="E35703" s="27"/>
      <c r="F35703" s="27"/>
      <c r="G35703" s="1"/>
      <c r="H35703" s="1"/>
      <c r="I35703" s="1"/>
    </row>
    <row r="35704" spans="2:9">
      <c r="B35704" s="1"/>
      <c r="C35704" s="29"/>
      <c r="D35704" s="27"/>
      <c r="E35704" s="27"/>
      <c r="F35704" s="27"/>
      <c r="G35704" s="1"/>
      <c r="H35704" s="1"/>
      <c r="I35704" s="1"/>
    </row>
    <row r="35705" spans="2:9">
      <c r="B35705" s="1"/>
      <c r="C35705" s="29"/>
      <c r="D35705" s="27"/>
      <c r="E35705" s="27"/>
      <c r="F35705" s="27"/>
      <c r="G35705" s="1"/>
      <c r="H35705" s="1"/>
      <c r="I35705" s="1"/>
    </row>
    <row r="35706" spans="2:9">
      <c r="B35706" s="1"/>
      <c r="C35706" s="29"/>
      <c r="D35706" s="27"/>
      <c r="E35706" s="27"/>
      <c r="F35706" s="27"/>
      <c r="G35706" s="1"/>
      <c r="H35706" s="1"/>
      <c r="I35706" s="1"/>
    </row>
    <row r="35707" spans="2:9">
      <c r="B35707" s="1"/>
      <c r="C35707" s="29"/>
      <c r="D35707" s="27"/>
      <c r="E35707" s="27"/>
      <c r="F35707" s="27"/>
      <c r="G35707" s="1"/>
      <c r="H35707" s="1"/>
      <c r="I35707" s="1"/>
    </row>
    <row r="35708" spans="2:9">
      <c r="B35708" s="1"/>
      <c r="C35708" s="29"/>
      <c r="D35708" s="27"/>
      <c r="E35708" s="27"/>
      <c r="F35708" s="27"/>
      <c r="G35708" s="1"/>
      <c r="H35708" s="1"/>
      <c r="I35708" s="1"/>
    </row>
    <row r="35709" spans="2:9">
      <c r="B35709" s="1"/>
      <c r="C35709" s="29"/>
      <c r="D35709" s="27"/>
      <c r="E35709" s="27"/>
      <c r="F35709" s="27"/>
      <c r="G35709" s="1"/>
      <c r="H35709" s="1"/>
      <c r="I35709" s="1"/>
    </row>
    <row r="35710" spans="2:9">
      <c r="B35710" s="1"/>
      <c r="C35710" s="29"/>
      <c r="D35710" s="27"/>
      <c r="E35710" s="27"/>
      <c r="F35710" s="27"/>
      <c r="G35710" s="1"/>
      <c r="H35710" s="1"/>
      <c r="I35710" s="1"/>
    </row>
    <row r="35711" spans="2:9">
      <c r="B35711" s="1"/>
      <c r="C35711" s="29"/>
      <c r="D35711" s="27"/>
      <c r="E35711" s="27"/>
      <c r="F35711" s="27"/>
      <c r="G35711" s="1"/>
      <c r="H35711" s="1"/>
      <c r="I35711" s="1"/>
    </row>
    <row r="35712" spans="2:9">
      <c r="B35712" s="1"/>
      <c r="C35712" s="29"/>
      <c r="D35712" s="27"/>
      <c r="E35712" s="27"/>
      <c r="F35712" s="27"/>
      <c r="G35712" s="1"/>
      <c r="H35712" s="1"/>
      <c r="I35712" s="1"/>
    </row>
    <row r="35713" spans="2:9">
      <c r="B35713" s="1"/>
      <c r="C35713" s="29"/>
      <c r="D35713" s="27"/>
      <c r="E35713" s="27"/>
      <c r="F35713" s="27"/>
      <c r="G35713" s="1"/>
      <c r="H35713" s="1"/>
      <c r="I35713" s="1"/>
    </row>
    <row r="35714" spans="2:9">
      <c r="B35714" s="1"/>
      <c r="C35714" s="29"/>
      <c r="D35714" s="27"/>
      <c r="E35714" s="27"/>
      <c r="F35714" s="27"/>
      <c r="G35714" s="1"/>
      <c r="H35714" s="1"/>
      <c r="I35714" s="1"/>
    </row>
    <row r="35715" spans="2:9">
      <c r="B35715" s="1"/>
      <c r="C35715" s="29"/>
      <c r="D35715" s="27"/>
      <c r="E35715" s="27"/>
      <c r="F35715" s="27"/>
      <c r="G35715" s="1"/>
      <c r="H35715" s="1"/>
      <c r="I35715" s="1"/>
    </row>
    <row r="35716" spans="2:9">
      <c r="B35716" s="1"/>
      <c r="C35716" s="29"/>
      <c r="D35716" s="27"/>
      <c r="E35716" s="27"/>
      <c r="F35716" s="27"/>
      <c r="G35716" s="1"/>
      <c r="H35716" s="1"/>
      <c r="I35716" s="1"/>
    </row>
    <row r="35717" spans="2:9">
      <c r="B35717" s="1"/>
      <c r="C35717" s="29"/>
      <c r="D35717" s="27"/>
      <c r="E35717" s="27"/>
      <c r="F35717" s="27"/>
      <c r="G35717" s="1"/>
      <c r="H35717" s="1"/>
      <c r="I35717" s="1"/>
    </row>
    <row r="35718" spans="2:9">
      <c r="B35718" s="1"/>
      <c r="C35718" s="29"/>
      <c r="D35718" s="27"/>
      <c r="E35718" s="27"/>
      <c r="F35718" s="27"/>
      <c r="G35718" s="1"/>
      <c r="H35718" s="1"/>
      <c r="I35718" s="1"/>
    </row>
    <row r="35719" spans="2:9">
      <c r="B35719" s="1"/>
      <c r="C35719" s="29"/>
      <c r="D35719" s="27"/>
      <c r="E35719" s="27"/>
      <c r="F35719" s="27"/>
      <c r="G35719" s="1"/>
      <c r="H35719" s="1"/>
      <c r="I35719" s="1"/>
    </row>
    <row r="35720" spans="2:9">
      <c r="B35720" s="1"/>
      <c r="C35720" s="29"/>
      <c r="D35720" s="27"/>
      <c r="E35720" s="27"/>
      <c r="F35720" s="27"/>
      <c r="G35720" s="1"/>
      <c r="H35720" s="1"/>
      <c r="I35720" s="1"/>
    </row>
    <row r="35721" spans="2:9">
      <c r="B35721" s="1"/>
      <c r="C35721" s="29"/>
      <c r="D35721" s="27"/>
      <c r="E35721" s="27"/>
      <c r="F35721" s="27"/>
      <c r="G35721" s="1"/>
      <c r="H35721" s="1"/>
      <c r="I35721" s="1"/>
    </row>
    <row r="35722" spans="2:9">
      <c r="B35722" s="1"/>
      <c r="C35722" s="29"/>
      <c r="D35722" s="27"/>
      <c r="E35722" s="27"/>
      <c r="F35722" s="27"/>
      <c r="G35722" s="1"/>
      <c r="H35722" s="1"/>
      <c r="I35722" s="1"/>
    </row>
    <row r="35723" spans="2:9">
      <c r="B35723" s="1"/>
      <c r="C35723" s="29"/>
      <c r="D35723" s="27"/>
      <c r="E35723" s="27"/>
      <c r="F35723" s="27"/>
      <c r="G35723" s="1"/>
      <c r="H35723" s="1"/>
      <c r="I35723" s="1"/>
    </row>
    <row r="35724" spans="2:9">
      <c r="B35724" s="1"/>
      <c r="C35724" s="29"/>
      <c r="D35724" s="27"/>
      <c r="E35724" s="27"/>
      <c r="F35724" s="27"/>
      <c r="G35724" s="1"/>
      <c r="H35724" s="1"/>
      <c r="I35724" s="1"/>
    </row>
    <row r="35725" spans="2:9">
      <c r="B35725" s="1"/>
      <c r="C35725" s="29"/>
      <c r="D35725" s="27"/>
      <c r="E35725" s="27"/>
      <c r="F35725" s="27"/>
      <c r="G35725" s="1"/>
      <c r="H35725" s="1"/>
      <c r="I35725" s="1"/>
    </row>
    <row r="35726" spans="2:9">
      <c r="B35726" s="1"/>
      <c r="C35726" s="29"/>
      <c r="D35726" s="27"/>
      <c r="E35726" s="27"/>
      <c r="F35726" s="27"/>
      <c r="G35726" s="1"/>
      <c r="H35726" s="1"/>
      <c r="I35726" s="1"/>
    </row>
    <row r="35727" spans="2:9">
      <c r="B35727" s="1"/>
      <c r="C35727" s="29"/>
      <c r="D35727" s="27"/>
      <c r="E35727" s="27"/>
      <c r="F35727" s="27"/>
      <c r="G35727" s="1"/>
      <c r="H35727" s="1"/>
      <c r="I35727" s="1"/>
    </row>
    <row r="35728" spans="2:9">
      <c r="B35728" s="1"/>
      <c r="C35728" s="29"/>
      <c r="D35728" s="27"/>
      <c r="E35728" s="27"/>
      <c r="F35728" s="27"/>
      <c r="G35728" s="1"/>
      <c r="H35728" s="1"/>
      <c r="I35728" s="1"/>
    </row>
    <row r="35729" spans="2:9">
      <c r="B35729" s="1"/>
      <c r="C35729" s="29"/>
      <c r="D35729" s="27"/>
      <c r="E35729" s="27"/>
      <c r="F35729" s="27"/>
      <c r="G35729" s="1"/>
      <c r="H35729" s="1"/>
      <c r="I35729" s="1"/>
    </row>
    <row r="35730" spans="2:9">
      <c r="B35730" s="1"/>
      <c r="C35730" s="29"/>
      <c r="D35730" s="27"/>
      <c r="E35730" s="27"/>
      <c r="F35730" s="27"/>
      <c r="G35730" s="1"/>
      <c r="H35730" s="1"/>
      <c r="I35730" s="1"/>
    </row>
    <row r="35731" spans="2:9">
      <c r="B35731" s="1"/>
      <c r="C35731" s="29"/>
      <c r="D35731" s="27"/>
      <c r="E35731" s="27"/>
      <c r="F35731" s="27"/>
      <c r="G35731" s="1"/>
      <c r="H35731" s="1"/>
      <c r="I35731" s="1"/>
    </row>
    <row r="35732" spans="2:9">
      <c r="B35732" s="1"/>
      <c r="C35732" s="29"/>
      <c r="D35732" s="27"/>
      <c r="E35732" s="27"/>
      <c r="F35732" s="27"/>
      <c r="G35732" s="1"/>
      <c r="H35732" s="1"/>
      <c r="I35732" s="1"/>
    </row>
    <row r="35733" spans="2:9">
      <c r="B35733" s="1"/>
      <c r="C35733" s="29"/>
      <c r="D35733" s="27"/>
      <c r="E35733" s="27"/>
      <c r="F35733" s="27"/>
      <c r="G35733" s="1"/>
      <c r="H35733" s="1"/>
      <c r="I35733" s="1"/>
    </row>
    <row r="35734" spans="2:9">
      <c r="B35734" s="1"/>
      <c r="C35734" s="29"/>
      <c r="D35734" s="27"/>
      <c r="E35734" s="27"/>
      <c r="F35734" s="27"/>
      <c r="G35734" s="1"/>
      <c r="H35734" s="1"/>
      <c r="I35734" s="1"/>
    </row>
    <row r="35735" spans="2:9">
      <c r="B35735" s="1"/>
      <c r="C35735" s="29"/>
      <c r="D35735" s="27"/>
      <c r="E35735" s="27"/>
      <c r="F35735" s="27"/>
      <c r="G35735" s="1"/>
      <c r="H35735" s="1"/>
      <c r="I35735" s="1"/>
    </row>
    <row r="35736" spans="2:9">
      <c r="B35736" s="1"/>
      <c r="C35736" s="29"/>
      <c r="D35736" s="27"/>
      <c r="E35736" s="27"/>
      <c r="F35736" s="27"/>
      <c r="G35736" s="1"/>
      <c r="H35736" s="1"/>
      <c r="I35736" s="1"/>
    </row>
    <row r="35737" spans="2:9">
      <c r="B35737" s="1"/>
      <c r="C35737" s="29"/>
      <c r="D35737" s="27"/>
      <c r="E35737" s="27"/>
      <c r="F35737" s="27"/>
      <c r="G35737" s="1"/>
      <c r="H35737" s="1"/>
      <c r="I35737" s="1"/>
    </row>
    <row r="35738" spans="2:9">
      <c r="B35738" s="1"/>
      <c r="C35738" s="29"/>
      <c r="D35738" s="27"/>
      <c r="E35738" s="27"/>
      <c r="F35738" s="27"/>
      <c r="G35738" s="1"/>
      <c r="H35738" s="1"/>
      <c r="I35738" s="1"/>
    </row>
    <row r="35739" spans="2:9">
      <c r="B35739" s="1"/>
      <c r="C35739" s="29"/>
      <c r="D35739" s="27"/>
      <c r="E35739" s="27"/>
      <c r="F35739" s="27"/>
      <c r="G35739" s="1"/>
      <c r="H35739" s="1"/>
      <c r="I35739" s="1"/>
    </row>
    <row r="35740" spans="2:9">
      <c r="B35740" s="1"/>
      <c r="C35740" s="29"/>
      <c r="D35740" s="27"/>
      <c r="E35740" s="27"/>
      <c r="F35740" s="27"/>
      <c r="G35740" s="1"/>
      <c r="H35740" s="1"/>
      <c r="I35740" s="1"/>
    </row>
    <row r="35741" spans="2:9">
      <c r="B35741" s="1"/>
      <c r="C35741" s="29"/>
      <c r="D35741" s="27"/>
      <c r="E35741" s="27"/>
      <c r="F35741" s="27"/>
      <c r="G35741" s="1"/>
      <c r="H35741" s="1"/>
      <c r="I35741" s="1"/>
    </row>
    <row r="35742" spans="2:9">
      <c r="B35742" s="1"/>
      <c r="C35742" s="29"/>
      <c r="D35742" s="27"/>
      <c r="E35742" s="27"/>
      <c r="F35742" s="27"/>
      <c r="G35742" s="1"/>
      <c r="H35742" s="1"/>
      <c r="I35742" s="1"/>
    </row>
    <row r="35743" spans="2:9">
      <c r="B35743" s="1"/>
      <c r="C35743" s="29"/>
      <c r="D35743" s="27"/>
      <c r="E35743" s="27"/>
      <c r="F35743" s="27"/>
      <c r="G35743" s="1"/>
      <c r="H35743" s="1"/>
      <c r="I35743" s="1"/>
    </row>
    <row r="35744" spans="2:9">
      <c r="B35744" s="1"/>
      <c r="C35744" s="29"/>
      <c r="D35744" s="27"/>
      <c r="E35744" s="27"/>
      <c r="F35744" s="27"/>
      <c r="G35744" s="1"/>
      <c r="H35744" s="1"/>
      <c r="I35744" s="1"/>
    </row>
    <row r="35745" spans="2:9">
      <c r="B35745" s="1"/>
      <c r="C35745" s="29"/>
      <c r="D35745" s="27"/>
      <c r="E35745" s="27"/>
      <c r="F35745" s="27"/>
      <c r="G35745" s="1"/>
      <c r="H35745" s="1"/>
      <c r="I35745" s="1"/>
    </row>
    <row r="35746" spans="2:9">
      <c r="B35746" s="1"/>
      <c r="C35746" s="29"/>
      <c r="D35746" s="27"/>
      <c r="E35746" s="27"/>
      <c r="F35746" s="27"/>
      <c r="G35746" s="1"/>
      <c r="H35746" s="1"/>
      <c r="I35746" s="1"/>
    </row>
    <row r="35747" spans="2:9">
      <c r="B35747" s="1"/>
      <c r="C35747" s="29"/>
      <c r="D35747" s="27"/>
      <c r="E35747" s="27"/>
      <c r="F35747" s="27"/>
      <c r="G35747" s="1"/>
      <c r="H35747" s="1"/>
      <c r="I35747" s="1"/>
    </row>
    <row r="35748" spans="2:9">
      <c r="B35748" s="1"/>
      <c r="C35748" s="29"/>
      <c r="D35748" s="27"/>
      <c r="E35748" s="27"/>
      <c r="F35748" s="27"/>
      <c r="G35748" s="1"/>
      <c r="H35748" s="1"/>
      <c r="I35748" s="1"/>
    </row>
    <row r="35749" spans="2:9">
      <c r="B35749" s="1"/>
      <c r="C35749" s="29"/>
      <c r="D35749" s="27"/>
      <c r="E35749" s="27"/>
      <c r="F35749" s="27"/>
      <c r="G35749" s="1"/>
      <c r="H35749" s="1"/>
      <c r="I35749" s="1"/>
    </row>
    <row r="35750" spans="2:9">
      <c r="B35750" s="1"/>
      <c r="C35750" s="29"/>
      <c r="D35750" s="27"/>
      <c r="E35750" s="27"/>
      <c r="F35750" s="27"/>
      <c r="G35750" s="1"/>
      <c r="H35750" s="1"/>
      <c r="I35750" s="1"/>
    </row>
    <row r="35751" spans="2:9">
      <c r="B35751" s="1"/>
      <c r="C35751" s="29"/>
      <c r="D35751" s="27"/>
      <c r="E35751" s="27"/>
      <c r="F35751" s="27"/>
      <c r="G35751" s="1"/>
      <c r="H35751" s="1"/>
      <c r="I35751" s="1"/>
    </row>
    <row r="35752" spans="2:9">
      <c r="B35752" s="1"/>
      <c r="C35752" s="29"/>
      <c r="D35752" s="27"/>
      <c r="E35752" s="27"/>
      <c r="F35752" s="27"/>
      <c r="G35752" s="1"/>
      <c r="H35752" s="1"/>
      <c r="I35752" s="1"/>
    </row>
    <row r="35753" spans="2:9">
      <c r="B35753" s="1"/>
      <c r="C35753" s="29"/>
      <c r="D35753" s="27"/>
      <c r="E35753" s="27"/>
      <c r="F35753" s="27"/>
      <c r="G35753" s="1"/>
      <c r="H35753" s="1"/>
      <c r="I35753" s="1"/>
    </row>
    <row r="35754" spans="2:9">
      <c r="B35754" s="1"/>
      <c r="C35754" s="29"/>
      <c r="D35754" s="27"/>
      <c r="E35754" s="27"/>
      <c r="F35754" s="27"/>
      <c r="G35754" s="1"/>
      <c r="H35754" s="1"/>
      <c r="I35754" s="1"/>
    </row>
    <row r="35755" spans="2:9">
      <c r="B35755" s="1"/>
      <c r="C35755" s="29"/>
      <c r="D35755" s="27"/>
      <c r="E35755" s="27"/>
      <c r="F35755" s="27"/>
      <c r="G35755" s="1"/>
      <c r="H35755" s="1"/>
      <c r="I35755" s="1"/>
    </row>
    <row r="35756" spans="2:9">
      <c r="B35756" s="1"/>
      <c r="C35756" s="29"/>
      <c r="D35756" s="27"/>
      <c r="E35756" s="27"/>
      <c r="F35756" s="27"/>
      <c r="G35756" s="1"/>
      <c r="H35756" s="1"/>
      <c r="I35756" s="1"/>
    </row>
    <row r="35757" spans="2:9">
      <c r="B35757" s="1"/>
      <c r="C35757" s="29"/>
      <c r="D35757" s="27"/>
      <c r="E35757" s="27"/>
      <c r="F35757" s="27"/>
      <c r="G35757" s="1"/>
      <c r="H35757" s="1"/>
      <c r="I35757" s="1"/>
    </row>
    <row r="35758" spans="2:9">
      <c r="B35758" s="1"/>
      <c r="C35758" s="29"/>
      <c r="D35758" s="27"/>
      <c r="E35758" s="27"/>
      <c r="F35758" s="27"/>
      <c r="G35758" s="1"/>
      <c r="H35758" s="1"/>
      <c r="I35758" s="1"/>
    </row>
    <row r="35759" spans="2:9">
      <c r="B35759" s="1"/>
      <c r="C35759" s="29"/>
      <c r="D35759" s="27"/>
      <c r="E35759" s="27"/>
      <c r="F35759" s="27"/>
      <c r="G35759" s="1"/>
      <c r="H35759" s="1"/>
      <c r="I35759" s="1"/>
    </row>
    <row r="35760" spans="2:9">
      <c r="B35760" s="1"/>
      <c r="C35760" s="29"/>
      <c r="D35760" s="27"/>
      <c r="E35760" s="27"/>
      <c r="F35760" s="27"/>
      <c r="G35760" s="1"/>
      <c r="H35760" s="1"/>
      <c r="I35760" s="1"/>
    </row>
    <row r="35761" spans="2:9">
      <c r="B35761" s="1"/>
      <c r="C35761" s="29"/>
      <c r="D35761" s="27"/>
      <c r="E35761" s="27"/>
      <c r="F35761" s="27"/>
      <c r="G35761" s="1"/>
      <c r="H35761" s="1"/>
      <c r="I35761" s="1"/>
    </row>
    <row r="35762" spans="2:9">
      <c r="B35762" s="1"/>
      <c r="C35762" s="29"/>
      <c r="D35762" s="27"/>
      <c r="E35762" s="27"/>
      <c r="F35762" s="27"/>
      <c r="G35762" s="1"/>
      <c r="H35762" s="1"/>
      <c r="I35762" s="1"/>
    </row>
    <row r="35763" spans="2:9">
      <c r="B35763" s="1"/>
      <c r="C35763" s="29"/>
      <c r="D35763" s="27"/>
      <c r="E35763" s="27"/>
      <c r="F35763" s="27"/>
      <c r="G35763" s="1"/>
      <c r="H35763" s="1"/>
      <c r="I35763" s="1"/>
    </row>
    <row r="35764" spans="2:9">
      <c r="B35764" s="1"/>
      <c r="C35764" s="29"/>
      <c r="D35764" s="27"/>
      <c r="E35764" s="27"/>
      <c r="F35764" s="27"/>
      <c r="G35764" s="1"/>
      <c r="H35764" s="1"/>
      <c r="I35764" s="1"/>
    </row>
    <row r="35765" spans="2:9">
      <c r="B35765" s="1"/>
      <c r="C35765" s="29"/>
      <c r="D35765" s="27"/>
      <c r="E35765" s="27"/>
      <c r="F35765" s="27"/>
      <c r="G35765" s="1"/>
      <c r="H35765" s="1"/>
      <c r="I35765" s="1"/>
    </row>
    <row r="35766" spans="2:9">
      <c r="B35766" s="1"/>
      <c r="C35766" s="29"/>
      <c r="D35766" s="27"/>
      <c r="E35766" s="27"/>
      <c r="F35766" s="27"/>
      <c r="G35766" s="1"/>
      <c r="H35766" s="1"/>
      <c r="I35766" s="1"/>
    </row>
    <row r="35767" spans="2:9">
      <c r="B35767" s="1"/>
      <c r="C35767" s="29"/>
      <c r="D35767" s="27"/>
      <c r="E35767" s="27"/>
      <c r="F35767" s="27"/>
      <c r="G35767" s="1"/>
      <c r="H35767" s="1"/>
      <c r="I35767" s="1"/>
    </row>
    <row r="35768" spans="2:9">
      <c r="B35768" s="1"/>
      <c r="C35768" s="29"/>
      <c r="D35768" s="27"/>
      <c r="E35768" s="27"/>
      <c r="F35768" s="27"/>
      <c r="G35768" s="1"/>
      <c r="H35768" s="1"/>
      <c r="I35768" s="1"/>
    </row>
    <row r="35769" spans="2:9">
      <c r="B35769" s="1"/>
      <c r="C35769" s="29"/>
      <c r="D35769" s="27"/>
      <c r="E35769" s="27"/>
      <c r="F35769" s="27"/>
      <c r="G35769" s="1"/>
      <c r="H35769" s="1"/>
      <c r="I35769" s="1"/>
    </row>
    <row r="35770" spans="2:9">
      <c r="B35770" s="1"/>
      <c r="C35770" s="29"/>
      <c r="D35770" s="27"/>
      <c r="E35770" s="27"/>
      <c r="F35770" s="27"/>
      <c r="G35770" s="1"/>
      <c r="H35770" s="1"/>
      <c r="I35770" s="1"/>
    </row>
    <row r="35771" spans="2:9">
      <c r="B35771" s="1"/>
      <c r="C35771" s="29"/>
      <c r="D35771" s="27"/>
      <c r="E35771" s="27"/>
      <c r="F35771" s="27"/>
      <c r="G35771" s="1"/>
      <c r="H35771" s="1"/>
      <c r="I35771" s="1"/>
    </row>
    <row r="35772" spans="2:9">
      <c r="B35772" s="1"/>
      <c r="C35772" s="29"/>
      <c r="D35772" s="27"/>
      <c r="E35772" s="27"/>
      <c r="F35772" s="27"/>
      <c r="G35772" s="1"/>
      <c r="H35772" s="1"/>
      <c r="I35772" s="1"/>
    </row>
    <row r="35773" spans="2:9">
      <c r="B35773" s="1"/>
      <c r="C35773" s="29"/>
      <c r="D35773" s="27"/>
      <c r="E35773" s="27"/>
      <c r="F35773" s="27"/>
      <c r="G35773" s="1"/>
      <c r="H35773" s="1"/>
      <c r="I35773" s="1"/>
    </row>
    <row r="35774" spans="2:9">
      <c r="B35774" s="1"/>
      <c r="C35774" s="29"/>
      <c r="D35774" s="27"/>
      <c r="E35774" s="27"/>
      <c r="F35774" s="27"/>
      <c r="G35774" s="1"/>
      <c r="H35774" s="1"/>
      <c r="I35774" s="1"/>
    </row>
    <row r="35775" spans="2:9">
      <c r="B35775" s="1"/>
      <c r="C35775" s="29"/>
      <c r="D35775" s="27"/>
      <c r="E35775" s="27"/>
      <c r="F35775" s="27"/>
      <c r="G35775" s="1"/>
      <c r="H35775" s="1"/>
      <c r="I35775" s="1"/>
    </row>
    <row r="35776" spans="2:9">
      <c r="B35776" s="1"/>
      <c r="C35776" s="29"/>
      <c r="D35776" s="27"/>
      <c r="E35776" s="27"/>
      <c r="F35776" s="27"/>
      <c r="G35776" s="1"/>
      <c r="H35776" s="1"/>
      <c r="I35776" s="1"/>
    </row>
    <row r="35777" spans="2:9">
      <c r="B35777" s="1"/>
      <c r="C35777" s="29"/>
      <c r="D35777" s="27"/>
      <c r="E35777" s="27"/>
      <c r="F35777" s="27"/>
      <c r="G35777" s="1"/>
      <c r="H35777" s="1"/>
      <c r="I35777" s="1"/>
    </row>
    <row r="35778" spans="2:9">
      <c r="B35778" s="1"/>
      <c r="C35778" s="29"/>
      <c r="D35778" s="27"/>
      <c r="E35778" s="27"/>
      <c r="F35778" s="27"/>
      <c r="G35778" s="1"/>
      <c r="H35778" s="1"/>
      <c r="I35778" s="1"/>
    </row>
    <row r="35779" spans="2:9">
      <c r="B35779" s="1"/>
      <c r="C35779" s="29"/>
      <c r="D35779" s="27"/>
      <c r="E35779" s="27"/>
      <c r="F35779" s="27"/>
      <c r="G35779" s="1"/>
      <c r="H35779" s="1"/>
      <c r="I35779" s="1"/>
    </row>
    <row r="35780" spans="2:9">
      <c r="B35780" s="1"/>
      <c r="C35780" s="29"/>
      <c r="D35780" s="27"/>
      <c r="E35780" s="27"/>
      <c r="F35780" s="27"/>
      <c r="G35780" s="1"/>
      <c r="H35780" s="1"/>
      <c r="I35780" s="1"/>
    </row>
    <row r="35781" spans="2:9">
      <c r="B35781" s="1"/>
      <c r="C35781" s="29"/>
      <c r="D35781" s="27"/>
      <c r="E35781" s="27"/>
      <c r="F35781" s="27"/>
      <c r="G35781" s="1"/>
      <c r="H35781" s="1"/>
      <c r="I35781" s="1"/>
    </row>
    <row r="35782" spans="2:9">
      <c r="B35782" s="1"/>
      <c r="C35782" s="29"/>
      <c r="D35782" s="27"/>
      <c r="E35782" s="27"/>
      <c r="F35782" s="27"/>
      <c r="G35782" s="1"/>
      <c r="H35782" s="1"/>
      <c r="I35782" s="1"/>
    </row>
    <row r="35783" spans="2:9">
      <c r="B35783" s="1"/>
      <c r="C35783" s="29"/>
      <c r="D35783" s="27"/>
      <c r="E35783" s="27"/>
      <c r="F35783" s="27"/>
      <c r="G35783" s="1"/>
      <c r="H35783" s="1"/>
      <c r="I35783" s="1"/>
    </row>
    <row r="35784" spans="2:9">
      <c r="B35784" s="1"/>
      <c r="C35784" s="29"/>
      <c r="D35784" s="27"/>
      <c r="E35784" s="27"/>
      <c r="F35784" s="27"/>
      <c r="G35784" s="1"/>
      <c r="H35784" s="1"/>
      <c r="I35784" s="1"/>
    </row>
    <row r="35785" spans="2:9">
      <c r="B35785" s="1"/>
      <c r="C35785" s="29"/>
      <c r="D35785" s="27"/>
      <c r="E35785" s="27"/>
      <c r="F35785" s="27"/>
      <c r="G35785" s="1"/>
      <c r="H35785" s="1"/>
      <c r="I35785" s="1"/>
    </row>
    <row r="35786" spans="2:9">
      <c r="B35786" s="1"/>
      <c r="C35786" s="29"/>
      <c r="D35786" s="27"/>
      <c r="E35786" s="27"/>
      <c r="F35786" s="27"/>
      <c r="G35786" s="1"/>
      <c r="H35786" s="1"/>
      <c r="I35786" s="1"/>
    </row>
    <row r="35787" spans="2:9">
      <c r="B35787" s="1"/>
      <c r="C35787" s="29"/>
      <c r="D35787" s="27"/>
      <c r="E35787" s="27"/>
      <c r="F35787" s="27"/>
      <c r="G35787" s="1"/>
      <c r="H35787" s="1"/>
      <c r="I35787" s="1"/>
    </row>
    <row r="35788" spans="2:9">
      <c r="B35788" s="1"/>
      <c r="C35788" s="29"/>
      <c r="D35788" s="27"/>
      <c r="E35788" s="27"/>
      <c r="F35788" s="27"/>
      <c r="G35788" s="1"/>
      <c r="H35788" s="1"/>
      <c r="I35788" s="1"/>
    </row>
    <row r="35789" spans="2:9">
      <c r="B35789" s="1"/>
      <c r="C35789" s="29"/>
      <c r="D35789" s="27"/>
      <c r="E35789" s="27"/>
      <c r="F35789" s="27"/>
      <c r="G35789" s="1"/>
      <c r="H35789" s="1"/>
      <c r="I35789" s="1"/>
    </row>
    <row r="35790" spans="2:9">
      <c r="B35790" s="1"/>
      <c r="C35790" s="29"/>
      <c r="D35790" s="27"/>
      <c r="E35790" s="27"/>
      <c r="F35790" s="27"/>
      <c r="G35790" s="1"/>
      <c r="H35790" s="1"/>
      <c r="I35790" s="1"/>
    </row>
    <row r="35791" spans="2:9">
      <c r="B35791" s="1"/>
      <c r="C35791" s="29"/>
      <c r="D35791" s="27"/>
      <c r="E35791" s="27"/>
      <c r="F35791" s="27"/>
      <c r="G35791" s="1"/>
      <c r="H35791" s="1"/>
      <c r="I35791" s="1"/>
    </row>
    <row r="35792" spans="2:9">
      <c r="B35792" s="1"/>
      <c r="C35792" s="29"/>
      <c r="D35792" s="27"/>
      <c r="E35792" s="27"/>
      <c r="F35792" s="27"/>
      <c r="G35792" s="1"/>
      <c r="H35792" s="1"/>
      <c r="I35792" s="1"/>
    </row>
    <row r="35793" spans="2:9">
      <c r="B35793" s="1"/>
      <c r="C35793" s="29"/>
      <c r="D35793" s="27"/>
      <c r="E35793" s="27"/>
      <c r="F35793" s="27"/>
      <c r="G35793" s="1"/>
      <c r="H35793" s="1"/>
      <c r="I35793" s="1"/>
    </row>
    <row r="35794" spans="2:9">
      <c r="B35794" s="1"/>
      <c r="C35794" s="29"/>
      <c r="D35794" s="27"/>
      <c r="E35794" s="27"/>
      <c r="F35794" s="27"/>
      <c r="G35794" s="1"/>
      <c r="H35794" s="1"/>
      <c r="I35794" s="1"/>
    </row>
    <row r="35795" spans="2:9">
      <c r="B35795" s="1"/>
      <c r="C35795" s="29"/>
      <c r="D35795" s="27"/>
      <c r="E35795" s="27"/>
      <c r="F35795" s="27"/>
      <c r="G35795" s="1"/>
      <c r="H35795" s="1"/>
      <c r="I35795" s="1"/>
    </row>
    <row r="35796" spans="2:9">
      <c r="B35796" s="1"/>
      <c r="C35796" s="29"/>
      <c r="D35796" s="27"/>
      <c r="E35796" s="27"/>
      <c r="F35796" s="27"/>
      <c r="G35796" s="1"/>
      <c r="H35796" s="1"/>
      <c r="I35796" s="1"/>
    </row>
    <row r="35797" spans="2:9">
      <c r="B35797" s="1"/>
      <c r="C35797" s="29"/>
      <c r="D35797" s="27"/>
      <c r="E35797" s="27"/>
      <c r="F35797" s="27"/>
      <c r="G35797" s="1"/>
      <c r="H35797" s="1"/>
      <c r="I35797" s="1"/>
    </row>
    <row r="35798" spans="2:9">
      <c r="B35798" s="1"/>
      <c r="C35798" s="29"/>
      <c r="D35798" s="27"/>
      <c r="E35798" s="27"/>
      <c r="F35798" s="27"/>
      <c r="G35798" s="1"/>
      <c r="H35798" s="1"/>
      <c r="I35798" s="1"/>
    </row>
    <row r="35799" spans="2:9">
      <c r="B35799" s="1"/>
      <c r="C35799" s="29"/>
      <c r="D35799" s="27"/>
      <c r="E35799" s="27"/>
      <c r="F35799" s="27"/>
      <c r="G35799" s="1"/>
      <c r="H35799" s="1"/>
      <c r="I35799" s="1"/>
    </row>
    <row r="35800" spans="2:9">
      <c r="B35800" s="1"/>
      <c r="C35800" s="29"/>
      <c r="D35800" s="27"/>
      <c r="E35800" s="27"/>
      <c r="F35800" s="27"/>
      <c r="G35800" s="1"/>
      <c r="H35800" s="1"/>
      <c r="I35800" s="1"/>
    </row>
    <row r="35801" spans="2:9">
      <c r="B35801" s="1"/>
      <c r="C35801" s="29"/>
      <c r="D35801" s="27"/>
      <c r="E35801" s="27"/>
      <c r="F35801" s="27"/>
      <c r="G35801" s="1"/>
      <c r="H35801" s="1"/>
      <c r="I35801" s="1"/>
    </row>
    <row r="35802" spans="2:9">
      <c r="B35802" s="1"/>
      <c r="C35802" s="29"/>
      <c r="D35802" s="27"/>
      <c r="E35802" s="27"/>
      <c r="F35802" s="27"/>
      <c r="G35802" s="1"/>
      <c r="H35802" s="1"/>
      <c r="I35802" s="1"/>
    </row>
    <row r="35803" spans="2:9">
      <c r="B35803" s="1"/>
      <c r="C35803" s="29"/>
      <c r="D35803" s="27"/>
      <c r="E35803" s="27"/>
      <c r="F35803" s="27"/>
      <c r="G35803" s="1"/>
      <c r="H35803" s="1"/>
      <c r="I35803" s="1"/>
    </row>
    <row r="35804" spans="2:9">
      <c r="B35804" s="1"/>
      <c r="C35804" s="29"/>
      <c r="D35804" s="27"/>
      <c r="E35804" s="27"/>
      <c r="F35804" s="27"/>
      <c r="G35804" s="1"/>
      <c r="H35804" s="1"/>
      <c r="I35804" s="1"/>
    </row>
    <row r="35805" spans="2:9">
      <c r="B35805" s="1"/>
      <c r="C35805" s="29"/>
      <c r="D35805" s="27"/>
      <c r="E35805" s="27"/>
      <c r="F35805" s="27"/>
      <c r="G35805" s="1"/>
      <c r="H35805" s="1"/>
      <c r="I35805" s="1"/>
    </row>
    <row r="35806" spans="2:9">
      <c r="B35806" s="1"/>
      <c r="C35806" s="29"/>
      <c r="D35806" s="27"/>
      <c r="E35806" s="27"/>
      <c r="F35806" s="27"/>
      <c r="G35806" s="1"/>
      <c r="H35806" s="1"/>
      <c r="I35806" s="1"/>
    </row>
    <row r="35807" spans="2:9">
      <c r="B35807" s="1"/>
      <c r="C35807" s="29"/>
      <c r="D35807" s="27"/>
      <c r="E35807" s="27"/>
      <c r="F35807" s="27"/>
      <c r="G35807" s="1"/>
      <c r="H35807" s="1"/>
      <c r="I35807" s="1"/>
    </row>
    <row r="35808" spans="2:9">
      <c r="B35808" s="1"/>
      <c r="C35808" s="29"/>
      <c r="D35808" s="27"/>
      <c r="E35808" s="27"/>
      <c r="F35808" s="27"/>
      <c r="G35808" s="1"/>
      <c r="H35808" s="1"/>
      <c r="I35808" s="1"/>
    </row>
    <row r="35809" spans="2:9">
      <c r="B35809" s="1"/>
      <c r="C35809" s="29"/>
      <c r="D35809" s="27"/>
      <c r="E35809" s="27"/>
      <c r="F35809" s="27"/>
      <c r="G35809" s="1"/>
      <c r="H35809" s="1"/>
      <c r="I35809" s="1"/>
    </row>
    <row r="35810" spans="2:9">
      <c r="B35810" s="1"/>
      <c r="C35810" s="29"/>
      <c r="D35810" s="27"/>
      <c r="E35810" s="27"/>
      <c r="F35810" s="27"/>
      <c r="G35810" s="1"/>
      <c r="H35810" s="1"/>
      <c r="I35810" s="1"/>
    </row>
    <row r="35811" spans="2:9">
      <c r="B35811" s="1"/>
      <c r="C35811" s="29"/>
      <c r="D35811" s="27"/>
      <c r="E35811" s="27"/>
      <c r="F35811" s="27"/>
      <c r="G35811" s="1"/>
      <c r="H35811" s="1"/>
      <c r="I35811" s="1"/>
    </row>
    <row r="35812" spans="2:9">
      <c r="B35812" s="1"/>
      <c r="C35812" s="29"/>
      <c r="D35812" s="27"/>
      <c r="E35812" s="27"/>
      <c r="F35812" s="27"/>
      <c r="G35812" s="1"/>
      <c r="H35812" s="1"/>
      <c r="I35812" s="1"/>
    </row>
    <row r="35813" spans="2:9">
      <c r="B35813" s="1"/>
      <c r="C35813" s="29"/>
      <c r="D35813" s="27"/>
      <c r="E35813" s="27"/>
      <c r="F35813" s="27"/>
      <c r="G35813" s="1"/>
      <c r="H35813" s="1"/>
      <c r="I35813" s="1"/>
    </row>
    <row r="35814" spans="2:9">
      <c r="B35814" s="1"/>
      <c r="C35814" s="29"/>
      <c r="D35814" s="27"/>
      <c r="E35814" s="27"/>
      <c r="F35814" s="27"/>
      <c r="G35814" s="1"/>
      <c r="H35814" s="1"/>
      <c r="I35814" s="1"/>
    </row>
    <row r="35815" spans="2:9">
      <c r="B35815" s="1"/>
      <c r="C35815" s="29"/>
      <c r="D35815" s="27"/>
      <c r="E35815" s="27"/>
      <c r="F35815" s="27"/>
      <c r="G35815" s="1"/>
      <c r="H35815" s="1"/>
      <c r="I35815" s="1"/>
    </row>
    <row r="35816" spans="2:9">
      <c r="B35816" s="1"/>
      <c r="C35816" s="29"/>
      <c r="D35816" s="27"/>
      <c r="E35816" s="27"/>
      <c r="F35816" s="27"/>
      <c r="G35816" s="1"/>
      <c r="H35816" s="1"/>
      <c r="I35816" s="1"/>
    </row>
    <row r="35817" spans="2:9">
      <c r="B35817" s="1"/>
      <c r="C35817" s="29"/>
      <c r="D35817" s="27"/>
      <c r="E35817" s="27"/>
      <c r="F35817" s="27"/>
      <c r="G35817" s="1"/>
      <c r="H35817" s="1"/>
      <c r="I35817" s="1"/>
    </row>
    <row r="35818" spans="2:9">
      <c r="B35818" s="1"/>
      <c r="C35818" s="29"/>
      <c r="D35818" s="27"/>
      <c r="E35818" s="27"/>
      <c r="F35818" s="27"/>
      <c r="G35818" s="1"/>
      <c r="H35818" s="1"/>
      <c r="I35818" s="1"/>
    </row>
    <row r="35819" spans="2:9">
      <c r="B35819" s="1"/>
      <c r="C35819" s="29"/>
      <c r="D35819" s="27"/>
      <c r="E35819" s="27"/>
      <c r="F35819" s="27"/>
      <c r="G35819" s="1"/>
      <c r="H35819" s="1"/>
      <c r="I35819" s="1"/>
    </row>
    <row r="35820" spans="2:9">
      <c r="B35820" s="1"/>
      <c r="C35820" s="29"/>
      <c r="D35820" s="27"/>
      <c r="E35820" s="27"/>
      <c r="F35820" s="27"/>
      <c r="G35820" s="1"/>
      <c r="H35820" s="1"/>
      <c r="I35820" s="1"/>
    </row>
    <row r="35821" spans="2:9">
      <c r="B35821" s="1"/>
      <c r="C35821" s="29"/>
      <c r="D35821" s="27"/>
      <c r="E35821" s="27"/>
      <c r="F35821" s="27"/>
      <c r="G35821" s="1"/>
      <c r="H35821" s="1"/>
      <c r="I35821" s="1"/>
    </row>
    <row r="35822" spans="2:9">
      <c r="B35822" s="1"/>
      <c r="C35822" s="29"/>
      <c r="D35822" s="27"/>
      <c r="E35822" s="27"/>
      <c r="F35822" s="27"/>
      <c r="G35822" s="1"/>
      <c r="H35822" s="1"/>
      <c r="I35822" s="1"/>
    </row>
    <row r="35823" spans="2:9">
      <c r="B35823" s="1"/>
      <c r="C35823" s="29"/>
      <c r="D35823" s="27"/>
      <c r="E35823" s="27"/>
      <c r="F35823" s="27"/>
      <c r="G35823" s="1"/>
      <c r="H35823" s="1"/>
      <c r="I35823" s="1"/>
    </row>
    <row r="35824" spans="2:9">
      <c r="B35824" s="1"/>
      <c r="C35824" s="29"/>
      <c r="D35824" s="27"/>
      <c r="E35824" s="27"/>
      <c r="F35824" s="27"/>
      <c r="G35824" s="1"/>
      <c r="H35824" s="1"/>
      <c r="I35824" s="1"/>
    </row>
    <row r="35825" spans="2:9">
      <c r="B35825" s="1"/>
      <c r="C35825" s="29"/>
      <c r="D35825" s="27"/>
      <c r="E35825" s="27"/>
      <c r="F35825" s="27"/>
      <c r="G35825" s="1"/>
      <c r="H35825" s="1"/>
      <c r="I35825" s="1"/>
    </row>
    <row r="35826" spans="2:9">
      <c r="B35826" s="1"/>
      <c r="C35826" s="29"/>
      <c r="D35826" s="27"/>
      <c r="E35826" s="27"/>
      <c r="F35826" s="27"/>
      <c r="G35826" s="1"/>
      <c r="H35826" s="1"/>
      <c r="I35826" s="1"/>
    </row>
    <row r="35827" spans="2:9">
      <c r="B35827" s="1"/>
      <c r="C35827" s="29"/>
      <c r="D35827" s="27"/>
      <c r="E35827" s="27"/>
      <c r="F35827" s="27"/>
      <c r="G35827" s="1"/>
      <c r="H35827" s="1"/>
      <c r="I35827" s="1"/>
    </row>
    <row r="35828" spans="2:9">
      <c r="B35828" s="1"/>
      <c r="C35828" s="29"/>
      <c r="D35828" s="27"/>
      <c r="E35828" s="27"/>
      <c r="F35828" s="27"/>
      <c r="G35828" s="1"/>
      <c r="H35828" s="1"/>
      <c r="I35828" s="1"/>
    </row>
    <row r="35829" spans="2:9">
      <c r="B35829" s="1"/>
      <c r="C35829" s="29"/>
      <c r="D35829" s="27"/>
      <c r="E35829" s="27"/>
      <c r="F35829" s="27"/>
      <c r="G35829" s="1"/>
      <c r="H35829" s="1"/>
      <c r="I35829" s="1"/>
    </row>
    <row r="35830" spans="2:9">
      <c r="B35830" s="1"/>
      <c r="C35830" s="29"/>
      <c r="D35830" s="27"/>
      <c r="E35830" s="27"/>
      <c r="F35830" s="27"/>
      <c r="G35830" s="1"/>
      <c r="H35830" s="1"/>
      <c r="I35830" s="1"/>
    </row>
    <row r="35831" spans="2:9">
      <c r="B35831" s="1"/>
      <c r="C35831" s="29"/>
      <c r="D35831" s="27"/>
      <c r="E35831" s="27"/>
      <c r="F35831" s="27"/>
      <c r="G35831" s="1"/>
      <c r="H35831" s="1"/>
      <c r="I35831" s="1"/>
    </row>
    <row r="35832" spans="2:9">
      <c r="B35832" s="1"/>
      <c r="C35832" s="29"/>
      <c r="D35832" s="27"/>
      <c r="E35832" s="27"/>
      <c r="F35832" s="27"/>
      <c r="G35832" s="1"/>
      <c r="H35832" s="1"/>
      <c r="I35832" s="1"/>
    </row>
    <row r="35833" spans="2:9">
      <c r="B35833" s="1"/>
      <c r="C35833" s="29"/>
      <c r="D35833" s="27"/>
      <c r="E35833" s="27"/>
      <c r="F35833" s="27"/>
      <c r="G35833" s="1"/>
      <c r="H35833" s="1"/>
      <c r="I35833" s="1"/>
    </row>
    <row r="35834" spans="2:9">
      <c r="B35834" s="1"/>
      <c r="C35834" s="29"/>
      <c r="D35834" s="27"/>
      <c r="E35834" s="27"/>
      <c r="F35834" s="27"/>
      <c r="G35834" s="1"/>
      <c r="H35834" s="1"/>
      <c r="I35834" s="1"/>
    </row>
    <row r="35835" spans="2:9">
      <c r="B35835" s="1"/>
      <c r="C35835" s="29"/>
      <c r="D35835" s="27"/>
      <c r="E35835" s="27"/>
      <c r="F35835" s="27"/>
      <c r="G35835" s="1"/>
      <c r="H35835" s="1"/>
      <c r="I35835" s="1"/>
    </row>
    <row r="35836" spans="2:9">
      <c r="B35836" s="1"/>
      <c r="C35836" s="29"/>
      <c r="D35836" s="27"/>
      <c r="E35836" s="27"/>
      <c r="F35836" s="27"/>
      <c r="G35836" s="1"/>
      <c r="H35836" s="1"/>
      <c r="I35836" s="1"/>
    </row>
    <row r="35837" spans="2:9">
      <c r="B35837" s="1"/>
      <c r="C35837" s="29"/>
      <c r="D35837" s="27"/>
      <c r="E35837" s="27"/>
      <c r="F35837" s="27"/>
      <c r="G35837" s="1"/>
      <c r="H35837" s="1"/>
      <c r="I35837" s="1"/>
    </row>
    <row r="35838" spans="2:9">
      <c r="B35838" s="1"/>
      <c r="C35838" s="29"/>
      <c r="D35838" s="27"/>
      <c r="E35838" s="27"/>
      <c r="F35838" s="27"/>
      <c r="G35838" s="1"/>
      <c r="H35838" s="1"/>
      <c r="I35838" s="1"/>
    </row>
    <row r="35839" spans="2:9">
      <c r="B35839" s="1"/>
      <c r="C35839" s="29"/>
      <c r="D35839" s="27"/>
      <c r="E35839" s="27"/>
      <c r="F35839" s="27"/>
      <c r="G35839" s="1"/>
      <c r="H35839" s="1"/>
      <c r="I35839" s="1"/>
    </row>
    <row r="35840" spans="2:9">
      <c r="B35840" s="1"/>
      <c r="C35840" s="29"/>
      <c r="D35840" s="27"/>
      <c r="E35840" s="27"/>
      <c r="F35840" s="27"/>
      <c r="G35840" s="1"/>
      <c r="H35840" s="1"/>
      <c r="I35840" s="1"/>
    </row>
    <row r="35841" spans="2:9">
      <c r="B35841" s="1"/>
      <c r="C35841" s="29"/>
      <c r="D35841" s="27"/>
      <c r="E35841" s="27"/>
      <c r="F35841" s="27"/>
      <c r="G35841" s="1"/>
      <c r="H35841" s="1"/>
      <c r="I35841" s="1"/>
    </row>
    <row r="35842" spans="2:9">
      <c r="B35842" s="1"/>
      <c r="C35842" s="29"/>
      <c r="D35842" s="27"/>
      <c r="E35842" s="27"/>
      <c r="F35842" s="27"/>
      <c r="G35842" s="1"/>
      <c r="H35842" s="1"/>
      <c r="I35842" s="1"/>
    </row>
    <row r="35843" spans="2:9">
      <c r="B35843" s="1"/>
      <c r="C35843" s="29"/>
      <c r="D35843" s="27"/>
      <c r="E35843" s="27"/>
      <c r="F35843" s="27"/>
      <c r="G35843" s="1"/>
      <c r="H35843" s="1"/>
      <c r="I35843" s="1"/>
    </row>
    <row r="35844" spans="2:9">
      <c r="B35844" s="1"/>
      <c r="C35844" s="29"/>
      <c r="D35844" s="27"/>
      <c r="E35844" s="27"/>
      <c r="F35844" s="27"/>
      <c r="G35844" s="1"/>
      <c r="H35844" s="1"/>
      <c r="I35844" s="1"/>
    </row>
    <row r="35845" spans="2:9">
      <c r="B35845" s="1"/>
      <c r="C35845" s="29"/>
      <c r="D35845" s="27"/>
      <c r="E35845" s="27"/>
      <c r="F35845" s="27"/>
      <c r="G35845" s="1"/>
      <c r="H35845" s="1"/>
      <c r="I35845" s="1"/>
    </row>
    <row r="35846" spans="2:9">
      <c r="B35846" s="1"/>
      <c r="C35846" s="29"/>
      <c r="D35846" s="27"/>
      <c r="E35846" s="27"/>
      <c r="F35846" s="27"/>
      <c r="G35846" s="1"/>
      <c r="H35846" s="1"/>
      <c r="I35846" s="1"/>
    </row>
    <row r="35847" spans="2:9">
      <c r="B35847" s="1"/>
      <c r="C35847" s="29"/>
      <c r="D35847" s="27"/>
      <c r="E35847" s="27"/>
      <c r="F35847" s="27"/>
      <c r="G35847" s="1"/>
      <c r="H35847" s="1"/>
      <c r="I35847" s="1"/>
    </row>
    <row r="35848" spans="2:9">
      <c r="B35848" s="1"/>
      <c r="C35848" s="29"/>
      <c r="D35848" s="27"/>
      <c r="E35848" s="27"/>
      <c r="F35848" s="27"/>
      <c r="G35848" s="1"/>
      <c r="H35848" s="1"/>
      <c r="I35848" s="1"/>
    </row>
    <row r="35849" spans="2:9">
      <c r="B35849" s="1"/>
      <c r="C35849" s="29"/>
      <c r="D35849" s="27"/>
      <c r="E35849" s="27"/>
      <c r="F35849" s="27"/>
      <c r="G35849" s="1"/>
      <c r="H35849" s="1"/>
      <c r="I35849" s="1"/>
    </row>
    <row r="35850" spans="2:9">
      <c r="B35850" s="1"/>
      <c r="C35850" s="29"/>
      <c r="D35850" s="27"/>
      <c r="E35850" s="27"/>
      <c r="F35850" s="27"/>
      <c r="G35850" s="1"/>
      <c r="H35850" s="1"/>
      <c r="I35850" s="1"/>
    </row>
    <row r="35851" spans="2:9">
      <c r="B35851" s="1"/>
      <c r="C35851" s="29"/>
      <c r="D35851" s="27"/>
      <c r="E35851" s="27"/>
      <c r="F35851" s="27"/>
      <c r="G35851" s="1"/>
      <c r="H35851" s="1"/>
      <c r="I35851" s="1"/>
    </row>
    <row r="35852" spans="2:9">
      <c r="B35852" s="1"/>
      <c r="C35852" s="29"/>
      <c r="D35852" s="27"/>
      <c r="E35852" s="27"/>
      <c r="F35852" s="27"/>
      <c r="G35852" s="1"/>
      <c r="H35852" s="1"/>
      <c r="I35852" s="1"/>
    </row>
    <row r="35853" spans="2:9">
      <c r="B35853" s="1"/>
      <c r="C35853" s="29"/>
      <c r="D35853" s="27"/>
      <c r="E35853" s="27"/>
      <c r="F35853" s="27"/>
      <c r="G35853" s="1"/>
      <c r="H35853" s="1"/>
      <c r="I35853" s="1"/>
    </row>
    <row r="35854" spans="2:9">
      <c r="B35854" s="1"/>
      <c r="C35854" s="29"/>
      <c r="D35854" s="27"/>
      <c r="E35854" s="27"/>
      <c r="F35854" s="27"/>
      <c r="G35854" s="1"/>
      <c r="H35854" s="1"/>
      <c r="I35854" s="1"/>
    </row>
    <row r="35855" spans="2:9">
      <c r="B35855" s="1"/>
      <c r="C35855" s="29"/>
      <c r="D35855" s="27"/>
      <c r="E35855" s="27"/>
      <c r="F35855" s="27"/>
      <c r="G35855" s="1"/>
      <c r="H35855" s="1"/>
      <c r="I35855" s="1"/>
    </row>
    <row r="35856" spans="2:9">
      <c r="B35856" s="1"/>
      <c r="C35856" s="29"/>
      <c r="D35856" s="27"/>
      <c r="E35856" s="27"/>
      <c r="F35856" s="27"/>
      <c r="G35856" s="1"/>
      <c r="H35856" s="1"/>
      <c r="I35856" s="1"/>
    </row>
    <row r="35857" spans="2:9">
      <c r="B35857" s="1"/>
      <c r="C35857" s="29"/>
      <c r="D35857" s="27"/>
      <c r="E35857" s="27"/>
      <c r="F35857" s="27"/>
      <c r="G35857" s="1"/>
      <c r="H35857" s="1"/>
      <c r="I35857" s="1"/>
    </row>
    <row r="35858" spans="2:9">
      <c r="B35858" s="1"/>
      <c r="C35858" s="29"/>
      <c r="D35858" s="27"/>
      <c r="E35858" s="27"/>
      <c r="F35858" s="27"/>
      <c r="G35858" s="1"/>
      <c r="H35858" s="1"/>
      <c r="I35858" s="1"/>
    </row>
    <row r="35859" spans="2:9">
      <c r="B35859" s="1"/>
      <c r="C35859" s="29"/>
      <c r="D35859" s="27"/>
      <c r="E35859" s="27"/>
      <c r="F35859" s="27"/>
      <c r="G35859" s="1"/>
      <c r="H35859" s="1"/>
      <c r="I35859" s="1"/>
    </row>
    <row r="35860" spans="2:9">
      <c r="B35860" s="1"/>
      <c r="C35860" s="29"/>
      <c r="D35860" s="27"/>
      <c r="E35860" s="27"/>
      <c r="F35860" s="27"/>
      <c r="G35860" s="1"/>
      <c r="H35860" s="1"/>
      <c r="I35860" s="1"/>
    </row>
    <row r="35861" spans="2:9">
      <c r="B35861" s="1"/>
      <c r="C35861" s="29"/>
      <c r="D35861" s="27"/>
      <c r="E35861" s="27"/>
      <c r="F35861" s="27"/>
      <c r="G35861" s="1"/>
      <c r="H35861" s="1"/>
      <c r="I35861" s="1"/>
    </row>
    <row r="35862" spans="2:9">
      <c r="B35862" s="1"/>
      <c r="C35862" s="29"/>
      <c r="D35862" s="27"/>
      <c r="E35862" s="27"/>
      <c r="F35862" s="27"/>
      <c r="G35862" s="1"/>
      <c r="H35862" s="1"/>
      <c r="I35862" s="1"/>
    </row>
    <row r="35863" spans="2:9">
      <c r="B35863" s="1"/>
      <c r="C35863" s="29"/>
      <c r="D35863" s="27"/>
      <c r="E35863" s="27"/>
      <c r="F35863" s="27"/>
      <c r="G35863" s="1"/>
      <c r="H35863" s="1"/>
      <c r="I35863" s="1"/>
    </row>
    <row r="35864" spans="2:9">
      <c r="B35864" s="1"/>
      <c r="C35864" s="29"/>
      <c r="D35864" s="27"/>
      <c r="E35864" s="27"/>
      <c r="F35864" s="27"/>
      <c r="G35864" s="1"/>
      <c r="H35864" s="1"/>
      <c r="I35864" s="1"/>
    </row>
    <row r="35865" spans="2:9">
      <c r="B35865" s="1"/>
      <c r="C35865" s="29"/>
      <c r="D35865" s="27"/>
      <c r="E35865" s="27"/>
      <c r="F35865" s="27"/>
      <c r="G35865" s="1"/>
      <c r="H35865" s="1"/>
      <c r="I35865" s="1"/>
    </row>
    <row r="35866" spans="2:9">
      <c r="B35866" s="1"/>
      <c r="C35866" s="29"/>
      <c r="D35866" s="27"/>
      <c r="E35866" s="27"/>
      <c r="F35866" s="27"/>
      <c r="G35866" s="1"/>
      <c r="H35866" s="1"/>
      <c r="I35866" s="1"/>
    </row>
    <row r="35867" spans="2:9">
      <c r="B35867" s="1"/>
      <c r="C35867" s="29"/>
      <c r="D35867" s="27"/>
      <c r="E35867" s="27"/>
      <c r="F35867" s="27"/>
      <c r="G35867" s="1"/>
      <c r="H35867" s="1"/>
      <c r="I35867" s="1"/>
    </row>
    <row r="35868" spans="2:9">
      <c r="B35868" s="1"/>
      <c r="C35868" s="29"/>
      <c r="D35868" s="27"/>
      <c r="E35868" s="27"/>
      <c r="F35868" s="27"/>
      <c r="G35868" s="1"/>
      <c r="H35868" s="1"/>
      <c r="I35868" s="1"/>
    </row>
    <row r="35869" spans="2:9">
      <c r="B35869" s="1"/>
      <c r="C35869" s="29"/>
      <c r="D35869" s="27"/>
      <c r="E35869" s="27"/>
      <c r="F35869" s="27"/>
      <c r="G35869" s="1"/>
      <c r="H35869" s="1"/>
      <c r="I35869" s="1"/>
    </row>
    <row r="35870" spans="2:9">
      <c r="B35870" s="1"/>
      <c r="C35870" s="29"/>
      <c r="D35870" s="27"/>
      <c r="E35870" s="27"/>
      <c r="F35870" s="27"/>
      <c r="G35870" s="1"/>
      <c r="H35870" s="1"/>
      <c r="I35870" s="1"/>
    </row>
    <row r="35871" spans="2:9">
      <c r="B35871" s="1"/>
      <c r="C35871" s="29"/>
      <c r="D35871" s="27"/>
      <c r="E35871" s="27"/>
      <c r="F35871" s="27"/>
      <c r="G35871" s="1"/>
      <c r="H35871" s="1"/>
      <c r="I35871" s="1"/>
    </row>
    <row r="35872" spans="2:9">
      <c r="B35872" s="1"/>
      <c r="C35872" s="29"/>
      <c r="D35872" s="27"/>
      <c r="E35872" s="27"/>
      <c r="F35872" s="27"/>
      <c r="G35872" s="1"/>
      <c r="H35872" s="1"/>
      <c r="I35872" s="1"/>
    </row>
    <row r="35873" spans="2:9">
      <c r="B35873" s="1"/>
      <c r="C35873" s="29"/>
      <c r="D35873" s="27"/>
      <c r="E35873" s="27"/>
      <c r="F35873" s="27"/>
      <c r="G35873" s="1"/>
      <c r="H35873" s="1"/>
      <c r="I35873" s="1"/>
    </row>
    <row r="35874" spans="2:9">
      <c r="B35874" s="1"/>
      <c r="C35874" s="29"/>
      <c r="D35874" s="27"/>
      <c r="E35874" s="27"/>
      <c r="F35874" s="27"/>
      <c r="G35874" s="1"/>
      <c r="H35874" s="1"/>
      <c r="I35874" s="1"/>
    </row>
    <row r="35875" spans="2:9">
      <c r="B35875" s="1"/>
      <c r="C35875" s="29"/>
      <c r="D35875" s="27"/>
      <c r="E35875" s="27"/>
      <c r="F35875" s="27"/>
      <c r="G35875" s="1"/>
      <c r="H35875" s="1"/>
      <c r="I35875" s="1"/>
    </row>
    <row r="35876" spans="2:9">
      <c r="B35876" s="1"/>
      <c r="C35876" s="29"/>
      <c r="D35876" s="27"/>
      <c r="E35876" s="27"/>
      <c r="F35876" s="27"/>
      <c r="G35876" s="1"/>
      <c r="H35876" s="1"/>
      <c r="I35876" s="1"/>
    </row>
    <row r="35877" spans="2:9">
      <c r="B35877" s="1"/>
      <c r="C35877" s="29"/>
      <c r="D35877" s="27"/>
      <c r="E35877" s="27"/>
      <c r="F35877" s="27"/>
      <c r="G35877" s="1"/>
      <c r="H35877" s="1"/>
      <c r="I35877" s="1"/>
    </row>
    <row r="35878" spans="2:9">
      <c r="B35878" s="1"/>
      <c r="C35878" s="29"/>
      <c r="D35878" s="27"/>
      <c r="E35878" s="27"/>
      <c r="F35878" s="27"/>
      <c r="G35878" s="1"/>
      <c r="H35878" s="1"/>
      <c r="I35878" s="1"/>
    </row>
    <row r="35879" spans="2:9">
      <c r="B35879" s="1"/>
      <c r="C35879" s="29"/>
      <c r="D35879" s="27"/>
      <c r="E35879" s="27"/>
      <c r="F35879" s="27"/>
      <c r="G35879" s="1"/>
      <c r="H35879" s="1"/>
      <c r="I35879" s="1"/>
    </row>
    <row r="35880" spans="2:9">
      <c r="B35880" s="1"/>
      <c r="C35880" s="29"/>
      <c r="D35880" s="27"/>
      <c r="E35880" s="27"/>
      <c r="F35880" s="27"/>
      <c r="G35880" s="1"/>
      <c r="H35880" s="1"/>
      <c r="I35880" s="1"/>
    </row>
    <row r="35881" spans="2:9">
      <c r="B35881" s="1"/>
      <c r="C35881" s="29"/>
      <c r="D35881" s="27"/>
      <c r="E35881" s="27"/>
      <c r="F35881" s="27"/>
      <c r="G35881" s="1"/>
      <c r="H35881" s="1"/>
      <c r="I35881" s="1"/>
    </row>
    <row r="35882" spans="2:9">
      <c r="B35882" s="1"/>
      <c r="C35882" s="29"/>
      <c r="D35882" s="27"/>
      <c r="E35882" s="27"/>
      <c r="F35882" s="27"/>
      <c r="G35882" s="1"/>
      <c r="H35882" s="1"/>
      <c r="I35882" s="1"/>
    </row>
    <row r="35883" spans="2:9">
      <c r="B35883" s="1"/>
      <c r="C35883" s="29"/>
      <c r="D35883" s="27"/>
      <c r="E35883" s="27"/>
      <c r="F35883" s="27"/>
      <c r="G35883" s="1"/>
      <c r="H35883" s="1"/>
      <c r="I35883" s="1"/>
    </row>
    <row r="35884" spans="2:9">
      <c r="B35884" s="1"/>
      <c r="C35884" s="29"/>
      <c r="D35884" s="27"/>
      <c r="E35884" s="27"/>
      <c r="F35884" s="27"/>
      <c r="G35884" s="1"/>
      <c r="H35884" s="1"/>
      <c r="I35884" s="1"/>
    </row>
    <row r="35885" spans="2:9">
      <c r="B35885" s="1"/>
      <c r="C35885" s="29"/>
      <c r="D35885" s="27"/>
      <c r="E35885" s="27"/>
      <c r="F35885" s="27"/>
      <c r="G35885" s="1"/>
      <c r="H35885" s="1"/>
      <c r="I35885" s="1"/>
    </row>
    <row r="35886" spans="2:9">
      <c r="B35886" s="1"/>
      <c r="C35886" s="29"/>
      <c r="D35886" s="27"/>
      <c r="E35886" s="27"/>
      <c r="F35886" s="27"/>
      <c r="G35886" s="1"/>
      <c r="H35886" s="1"/>
      <c r="I35886" s="1"/>
    </row>
    <row r="35887" spans="2:9">
      <c r="B35887" s="1"/>
      <c r="C35887" s="29"/>
      <c r="D35887" s="27"/>
      <c r="E35887" s="27"/>
      <c r="F35887" s="27"/>
      <c r="G35887" s="1"/>
      <c r="H35887" s="1"/>
      <c r="I35887" s="1"/>
    </row>
    <row r="35888" spans="2:9">
      <c r="B35888" s="1"/>
      <c r="C35888" s="29"/>
      <c r="D35888" s="27"/>
      <c r="E35888" s="27"/>
      <c r="F35888" s="27"/>
      <c r="G35888" s="1"/>
      <c r="H35888" s="1"/>
      <c r="I35888" s="1"/>
    </row>
    <row r="35889" spans="2:9">
      <c r="B35889" s="1"/>
      <c r="C35889" s="29"/>
      <c r="D35889" s="27"/>
      <c r="E35889" s="27"/>
      <c r="F35889" s="27"/>
      <c r="G35889" s="1"/>
      <c r="H35889" s="1"/>
      <c r="I35889" s="1"/>
    </row>
    <row r="35890" spans="2:9">
      <c r="B35890" s="1"/>
      <c r="C35890" s="29"/>
      <c r="D35890" s="27"/>
      <c r="E35890" s="27"/>
      <c r="F35890" s="27"/>
      <c r="G35890" s="1"/>
      <c r="H35890" s="1"/>
      <c r="I35890" s="1"/>
    </row>
    <row r="35891" spans="2:9">
      <c r="B35891" s="1"/>
      <c r="C35891" s="29"/>
      <c r="D35891" s="27"/>
      <c r="E35891" s="27"/>
      <c r="F35891" s="27"/>
      <c r="G35891" s="1"/>
      <c r="H35891" s="1"/>
      <c r="I35891" s="1"/>
    </row>
    <row r="35892" spans="2:9">
      <c r="B35892" s="1"/>
      <c r="C35892" s="29"/>
      <c r="D35892" s="27"/>
      <c r="E35892" s="27"/>
      <c r="F35892" s="27"/>
      <c r="G35892" s="1"/>
      <c r="H35892" s="1"/>
      <c r="I35892" s="1"/>
    </row>
    <row r="35893" spans="2:9">
      <c r="B35893" s="1"/>
      <c r="C35893" s="29"/>
      <c r="D35893" s="27"/>
      <c r="E35893" s="27"/>
      <c r="F35893" s="27"/>
      <c r="G35893" s="1"/>
      <c r="H35893" s="1"/>
      <c r="I35893" s="1"/>
    </row>
    <row r="35894" spans="2:9">
      <c r="B35894" s="1"/>
      <c r="C35894" s="29"/>
      <c r="D35894" s="27"/>
      <c r="E35894" s="27"/>
      <c r="F35894" s="27"/>
      <c r="G35894" s="1"/>
      <c r="H35894" s="1"/>
      <c r="I35894" s="1"/>
    </row>
    <row r="35895" spans="2:9">
      <c r="B35895" s="1"/>
      <c r="C35895" s="29"/>
      <c r="D35895" s="27"/>
      <c r="E35895" s="27"/>
      <c r="F35895" s="27"/>
      <c r="G35895" s="1"/>
      <c r="H35895" s="1"/>
      <c r="I35895" s="1"/>
    </row>
    <row r="35896" spans="2:9">
      <c r="B35896" s="1"/>
      <c r="C35896" s="29"/>
      <c r="D35896" s="27"/>
      <c r="E35896" s="27"/>
      <c r="F35896" s="27"/>
      <c r="G35896" s="1"/>
      <c r="H35896" s="1"/>
      <c r="I35896" s="1"/>
    </row>
    <row r="35897" spans="2:9">
      <c r="B35897" s="1"/>
      <c r="C35897" s="29"/>
      <c r="D35897" s="27"/>
      <c r="E35897" s="27"/>
      <c r="F35897" s="27"/>
      <c r="G35897" s="1"/>
      <c r="H35897" s="1"/>
      <c r="I35897" s="1"/>
    </row>
    <row r="35898" spans="2:9">
      <c r="B35898" s="1"/>
      <c r="C35898" s="29"/>
      <c r="D35898" s="27"/>
      <c r="E35898" s="27"/>
      <c r="F35898" s="27"/>
      <c r="G35898" s="1"/>
      <c r="H35898" s="1"/>
      <c r="I35898" s="1"/>
    </row>
    <row r="35899" spans="2:9">
      <c r="B35899" s="1"/>
      <c r="C35899" s="29"/>
      <c r="D35899" s="27"/>
      <c r="E35899" s="27"/>
      <c r="F35899" s="27"/>
      <c r="G35899" s="1"/>
      <c r="H35899" s="1"/>
      <c r="I35899" s="1"/>
    </row>
    <row r="35900" spans="2:9">
      <c r="B35900" s="1"/>
      <c r="C35900" s="29"/>
      <c r="D35900" s="27"/>
      <c r="E35900" s="27"/>
      <c r="F35900" s="27"/>
      <c r="G35900" s="1"/>
      <c r="H35900" s="1"/>
      <c r="I35900" s="1"/>
    </row>
    <row r="35901" spans="2:9">
      <c r="B35901" s="1"/>
      <c r="C35901" s="29"/>
      <c r="D35901" s="27"/>
      <c r="E35901" s="27"/>
      <c r="F35901" s="27"/>
      <c r="G35901" s="1"/>
      <c r="H35901" s="1"/>
      <c r="I35901" s="1"/>
    </row>
    <row r="35902" spans="2:9">
      <c r="B35902" s="1"/>
      <c r="C35902" s="29"/>
      <c r="D35902" s="27"/>
      <c r="E35902" s="27"/>
      <c r="F35902" s="27"/>
      <c r="G35902" s="1"/>
      <c r="H35902" s="1"/>
      <c r="I35902" s="1"/>
    </row>
    <row r="35903" spans="2:9">
      <c r="B35903" s="1"/>
      <c r="C35903" s="29"/>
      <c r="D35903" s="27"/>
      <c r="E35903" s="27"/>
      <c r="F35903" s="27"/>
      <c r="G35903" s="1"/>
      <c r="H35903" s="1"/>
      <c r="I35903" s="1"/>
    </row>
    <row r="35904" spans="2:9">
      <c r="B35904" s="1"/>
      <c r="C35904" s="29"/>
      <c r="D35904" s="27"/>
      <c r="E35904" s="27"/>
      <c r="F35904" s="27"/>
      <c r="G35904" s="1"/>
      <c r="H35904" s="1"/>
      <c r="I35904" s="1"/>
    </row>
    <row r="35905" spans="2:9">
      <c r="B35905" s="1"/>
      <c r="C35905" s="29"/>
      <c r="D35905" s="27"/>
      <c r="E35905" s="27"/>
      <c r="F35905" s="27"/>
      <c r="G35905" s="1"/>
      <c r="H35905" s="1"/>
      <c r="I35905" s="1"/>
    </row>
    <row r="35906" spans="2:9">
      <c r="B35906" s="1"/>
      <c r="C35906" s="29"/>
      <c r="D35906" s="27"/>
      <c r="E35906" s="27"/>
      <c r="F35906" s="27"/>
      <c r="G35906" s="1"/>
      <c r="H35906" s="1"/>
      <c r="I35906" s="1"/>
    </row>
    <row r="35907" spans="2:9">
      <c r="B35907" s="1"/>
      <c r="C35907" s="29"/>
      <c r="D35907" s="27"/>
      <c r="E35907" s="27"/>
      <c r="F35907" s="27"/>
      <c r="G35907" s="1"/>
      <c r="H35907" s="1"/>
      <c r="I35907" s="1"/>
    </row>
    <row r="35908" spans="2:9">
      <c r="B35908" s="1"/>
      <c r="C35908" s="29"/>
      <c r="D35908" s="27"/>
      <c r="E35908" s="27"/>
      <c r="F35908" s="27"/>
      <c r="G35908" s="1"/>
      <c r="H35908" s="1"/>
      <c r="I35908" s="1"/>
    </row>
    <row r="35909" spans="2:9">
      <c r="B35909" s="1"/>
      <c r="C35909" s="29"/>
      <c r="D35909" s="27"/>
      <c r="E35909" s="27"/>
      <c r="F35909" s="27"/>
      <c r="G35909" s="1"/>
      <c r="H35909" s="1"/>
      <c r="I35909" s="1"/>
    </row>
    <row r="35910" spans="2:9">
      <c r="B35910" s="1"/>
      <c r="C35910" s="29"/>
      <c r="D35910" s="27"/>
      <c r="E35910" s="27"/>
      <c r="F35910" s="27"/>
      <c r="G35910" s="1"/>
      <c r="H35910" s="1"/>
      <c r="I35910" s="1"/>
    </row>
    <row r="35911" spans="2:9">
      <c r="B35911" s="1"/>
      <c r="C35911" s="29"/>
      <c r="D35911" s="27"/>
      <c r="E35911" s="27"/>
      <c r="F35911" s="27"/>
      <c r="G35911" s="1"/>
      <c r="H35911" s="1"/>
      <c r="I35911" s="1"/>
    </row>
    <row r="35912" spans="2:9">
      <c r="B35912" s="1"/>
      <c r="C35912" s="29"/>
      <c r="D35912" s="27"/>
      <c r="E35912" s="27"/>
      <c r="F35912" s="27"/>
      <c r="G35912" s="1"/>
      <c r="H35912" s="1"/>
      <c r="I35912" s="1"/>
    </row>
    <row r="35913" spans="2:9">
      <c r="B35913" s="1"/>
      <c r="C35913" s="29"/>
      <c r="D35913" s="27"/>
      <c r="E35913" s="27"/>
      <c r="F35913" s="27"/>
      <c r="G35913" s="1"/>
      <c r="H35913" s="1"/>
      <c r="I35913" s="1"/>
    </row>
    <row r="35914" spans="2:9">
      <c r="B35914" s="1"/>
      <c r="C35914" s="29"/>
      <c r="D35914" s="27"/>
      <c r="E35914" s="27"/>
      <c r="F35914" s="27"/>
      <c r="G35914" s="1"/>
      <c r="H35914" s="1"/>
      <c r="I35914" s="1"/>
    </row>
    <row r="35915" spans="2:9">
      <c r="B35915" s="1"/>
      <c r="C35915" s="29"/>
      <c r="D35915" s="27"/>
      <c r="E35915" s="27"/>
      <c r="F35915" s="27"/>
      <c r="G35915" s="1"/>
      <c r="H35915" s="1"/>
      <c r="I35915" s="1"/>
    </row>
    <row r="35916" spans="2:9">
      <c r="B35916" s="1"/>
      <c r="C35916" s="29"/>
      <c r="D35916" s="27"/>
      <c r="E35916" s="27"/>
      <c r="F35916" s="27"/>
      <c r="G35916" s="1"/>
      <c r="H35916" s="1"/>
      <c r="I35916" s="1"/>
    </row>
    <row r="35917" spans="2:9">
      <c r="B35917" s="1"/>
      <c r="C35917" s="29"/>
      <c r="D35917" s="27"/>
      <c r="E35917" s="27"/>
      <c r="F35917" s="27"/>
      <c r="G35917" s="1"/>
      <c r="H35917" s="1"/>
      <c r="I35917" s="1"/>
    </row>
    <row r="35918" spans="2:9">
      <c r="B35918" s="1"/>
      <c r="C35918" s="29"/>
      <c r="D35918" s="27"/>
      <c r="E35918" s="27"/>
      <c r="F35918" s="27"/>
      <c r="G35918" s="1"/>
      <c r="H35918" s="1"/>
      <c r="I35918" s="1"/>
    </row>
    <row r="35919" spans="2:9">
      <c r="B35919" s="1"/>
      <c r="C35919" s="29"/>
      <c r="D35919" s="27"/>
      <c r="E35919" s="27"/>
      <c r="F35919" s="27"/>
      <c r="G35919" s="1"/>
      <c r="H35919" s="1"/>
      <c r="I35919" s="1"/>
    </row>
    <row r="35920" spans="2:9">
      <c r="B35920" s="1"/>
      <c r="C35920" s="29"/>
      <c r="D35920" s="27"/>
      <c r="E35920" s="27"/>
      <c r="F35920" s="27"/>
      <c r="G35920" s="1"/>
      <c r="H35920" s="1"/>
      <c r="I35920" s="1"/>
    </row>
    <row r="35921" spans="2:9">
      <c r="B35921" s="1"/>
      <c r="C35921" s="29"/>
      <c r="D35921" s="27"/>
      <c r="E35921" s="27"/>
      <c r="F35921" s="27"/>
      <c r="G35921" s="1"/>
      <c r="H35921" s="1"/>
      <c r="I35921" s="1"/>
    </row>
    <row r="35922" spans="2:9">
      <c r="B35922" s="1"/>
      <c r="C35922" s="29"/>
      <c r="D35922" s="27"/>
      <c r="E35922" s="27"/>
      <c r="F35922" s="27"/>
      <c r="G35922" s="1"/>
      <c r="H35922" s="1"/>
      <c r="I35922" s="1"/>
    </row>
    <row r="35923" spans="2:9">
      <c r="B35923" s="1"/>
      <c r="C35923" s="29"/>
      <c r="D35923" s="27"/>
      <c r="E35923" s="27"/>
      <c r="F35923" s="27"/>
      <c r="G35923" s="1"/>
      <c r="H35923" s="1"/>
      <c r="I35923" s="1"/>
    </row>
    <row r="35924" spans="2:9">
      <c r="B35924" s="1"/>
      <c r="C35924" s="29"/>
      <c r="D35924" s="27"/>
      <c r="E35924" s="27"/>
      <c r="F35924" s="27"/>
      <c r="G35924" s="1"/>
      <c r="H35924" s="1"/>
      <c r="I35924" s="1"/>
    </row>
    <row r="35925" spans="2:9">
      <c r="B35925" s="1"/>
      <c r="C35925" s="29"/>
      <c r="D35925" s="27"/>
      <c r="E35925" s="27"/>
      <c r="F35925" s="27"/>
      <c r="G35925" s="1"/>
      <c r="H35925" s="1"/>
      <c r="I35925" s="1"/>
    </row>
    <row r="35926" spans="2:9">
      <c r="B35926" s="1"/>
      <c r="C35926" s="29"/>
      <c r="D35926" s="27"/>
      <c r="E35926" s="27"/>
      <c r="F35926" s="27"/>
      <c r="G35926" s="1"/>
      <c r="H35926" s="1"/>
      <c r="I35926" s="1"/>
    </row>
    <row r="35927" spans="2:9">
      <c r="B35927" s="1"/>
      <c r="C35927" s="29"/>
      <c r="D35927" s="27"/>
      <c r="E35927" s="27"/>
      <c r="F35927" s="27"/>
      <c r="G35927" s="1"/>
      <c r="H35927" s="1"/>
      <c r="I35927" s="1"/>
    </row>
    <row r="35928" spans="2:9">
      <c r="B35928" s="1"/>
      <c r="C35928" s="29"/>
      <c r="D35928" s="27"/>
      <c r="E35928" s="27"/>
      <c r="F35928" s="27"/>
      <c r="G35928" s="1"/>
      <c r="H35928" s="1"/>
      <c r="I35928" s="1"/>
    </row>
    <row r="35929" spans="2:9">
      <c r="B35929" s="1"/>
      <c r="C35929" s="29"/>
      <c r="D35929" s="27"/>
      <c r="E35929" s="27"/>
      <c r="F35929" s="27"/>
      <c r="G35929" s="1"/>
      <c r="H35929" s="1"/>
      <c r="I35929" s="1"/>
    </row>
    <row r="35930" spans="2:9">
      <c r="B35930" s="1"/>
      <c r="C35930" s="29"/>
      <c r="D35930" s="27"/>
      <c r="E35930" s="27"/>
      <c r="F35930" s="27"/>
      <c r="G35930" s="1"/>
      <c r="H35930" s="1"/>
      <c r="I35930" s="1"/>
    </row>
    <row r="35931" spans="2:9">
      <c r="B35931" s="1"/>
      <c r="C35931" s="29"/>
      <c r="D35931" s="27"/>
      <c r="E35931" s="27"/>
      <c r="F35931" s="27"/>
      <c r="G35931" s="1"/>
      <c r="H35931" s="1"/>
      <c r="I35931" s="1"/>
    </row>
    <row r="35932" spans="2:9">
      <c r="B35932" s="1"/>
      <c r="C35932" s="29"/>
      <c r="D35932" s="27"/>
      <c r="E35932" s="27"/>
      <c r="F35932" s="27"/>
      <c r="G35932" s="1"/>
      <c r="H35932" s="1"/>
      <c r="I35932" s="1"/>
    </row>
    <row r="35933" spans="2:9">
      <c r="B35933" s="1"/>
      <c r="C35933" s="29"/>
      <c r="D35933" s="27"/>
      <c r="E35933" s="27"/>
      <c r="F35933" s="27"/>
      <c r="G35933" s="1"/>
      <c r="H35933" s="1"/>
      <c r="I35933" s="1"/>
    </row>
    <row r="35934" spans="2:9">
      <c r="B35934" s="1"/>
      <c r="C35934" s="29"/>
      <c r="D35934" s="27"/>
      <c r="E35934" s="27"/>
      <c r="F35934" s="27"/>
      <c r="G35934" s="1"/>
      <c r="H35934" s="1"/>
      <c r="I35934" s="1"/>
    </row>
    <row r="35935" spans="2:9">
      <c r="B35935" s="1"/>
      <c r="C35935" s="29"/>
      <c r="D35935" s="27"/>
      <c r="E35935" s="27"/>
      <c r="F35935" s="27"/>
      <c r="G35935" s="1"/>
      <c r="H35935" s="1"/>
      <c r="I35935" s="1"/>
    </row>
    <row r="35936" spans="2:9">
      <c r="B35936" s="1"/>
      <c r="C35936" s="29"/>
      <c r="D35936" s="27"/>
      <c r="E35936" s="27"/>
      <c r="F35936" s="27"/>
      <c r="G35936" s="1"/>
      <c r="H35936" s="1"/>
      <c r="I35936" s="1"/>
    </row>
    <row r="35937" spans="2:9">
      <c r="B35937" s="1"/>
      <c r="C35937" s="29"/>
      <c r="D35937" s="27"/>
      <c r="E35937" s="27"/>
      <c r="F35937" s="27"/>
      <c r="G35937" s="1"/>
      <c r="H35937" s="1"/>
      <c r="I35937" s="1"/>
    </row>
    <row r="35938" spans="2:9">
      <c r="B35938" s="1"/>
      <c r="C35938" s="29"/>
      <c r="D35938" s="27"/>
      <c r="E35938" s="27"/>
      <c r="F35938" s="27"/>
      <c r="G35938" s="1"/>
      <c r="H35938" s="1"/>
      <c r="I35938" s="1"/>
    </row>
    <row r="35939" spans="2:9">
      <c r="B35939" s="1"/>
      <c r="C35939" s="29"/>
      <c r="D35939" s="27"/>
      <c r="E35939" s="27"/>
      <c r="F35939" s="27"/>
      <c r="G35939" s="1"/>
      <c r="H35939" s="1"/>
      <c r="I35939" s="1"/>
    </row>
    <row r="35940" spans="2:9">
      <c r="B35940" s="1"/>
      <c r="C35940" s="29"/>
      <c r="D35940" s="27"/>
      <c r="E35940" s="27"/>
      <c r="F35940" s="27"/>
      <c r="G35940" s="1"/>
      <c r="H35940" s="1"/>
      <c r="I35940" s="1"/>
    </row>
    <row r="35941" spans="2:9">
      <c r="B35941" s="1"/>
      <c r="C35941" s="29"/>
      <c r="D35941" s="27"/>
      <c r="E35941" s="27"/>
      <c r="F35941" s="27"/>
      <c r="G35941" s="1"/>
      <c r="H35941" s="1"/>
      <c r="I35941" s="1"/>
    </row>
    <row r="35942" spans="2:9">
      <c r="B35942" s="1"/>
      <c r="C35942" s="29"/>
      <c r="D35942" s="27"/>
      <c r="E35942" s="27"/>
      <c r="F35942" s="27"/>
      <c r="G35942" s="1"/>
      <c r="H35942" s="1"/>
      <c r="I35942" s="1"/>
    </row>
    <row r="35943" spans="2:9">
      <c r="B35943" s="1"/>
      <c r="C35943" s="29"/>
      <c r="D35943" s="27"/>
      <c r="E35943" s="27"/>
      <c r="F35943" s="27"/>
      <c r="G35943" s="1"/>
      <c r="H35943" s="1"/>
      <c r="I35943" s="1"/>
    </row>
    <row r="35944" spans="2:9">
      <c r="B35944" s="1"/>
      <c r="C35944" s="29"/>
      <c r="D35944" s="27"/>
      <c r="E35944" s="27"/>
      <c r="F35944" s="27"/>
      <c r="G35944" s="1"/>
      <c r="H35944" s="1"/>
      <c r="I35944" s="1"/>
    </row>
    <row r="35945" spans="2:9">
      <c r="B35945" s="1"/>
      <c r="C35945" s="29"/>
      <c r="D35945" s="27"/>
      <c r="E35945" s="27"/>
      <c r="F35945" s="27"/>
      <c r="G35945" s="1"/>
      <c r="H35945" s="1"/>
      <c r="I35945" s="1"/>
    </row>
    <row r="35946" spans="2:9">
      <c r="B35946" s="1"/>
      <c r="C35946" s="29"/>
      <c r="D35946" s="27"/>
      <c r="E35946" s="27"/>
      <c r="F35946" s="27"/>
      <c r="G35946" s="1"/>
      <c r="H35946" s="1"/>
      <c r="I35946" s="1"/>
    </row>
    <row r="35947" spans="2:9">
      <c r="B35947" s="1"/>
      <c r="C35947" s="29"/>
      <c r="D35947" s="27"/>
      <c r="E35947" s="27"/>
      <c r="F35947" s="27"/>
      <c r="G35947" s="1"/>
      <c r="H35947" s="1"/>
      <c r="I35947" s="1"/>
    </row>
    <row r="35948" spans="2:9">
      <c r="B35948" s="1"/>
      <c r="C35948" s="29"/>
      <c r="D35948" s="27"/>
      <c r="E35948" s="27"/>
      <c r="F35948" s="27"/>
      <c r="G35948" s="1"/>
      <c r="H35948" s="1"/>
      <c r="I35948" s="1"/>
    </row>
    <row r="35949" spans="2:9">
      <c r="B35949" s="1"/>
      <c r="C35949" s="29"/>
      <c r="D35949" s="27"/>
      <c r="E35949" s="27"/>
      <c r="F35949" s="27"/>
      <c r="G35949" s="1"/>
      <c r="H35949" s="1"/>
      <c r="I35949" s="1"/>
    </row>
    <row r="35950" spans="2:9">
      <c r="B35950" s="1"/>
      <c r="C35950" s="29"/>
      <c r="D35950" s="27"/>
      <c r="E35950" s="27"/>
      <c r="F35950" s="27"/>
      <c r="G35950" s="1"/>
      <c r="H35950" s="1"/>
      <c r="I35950" s="1"/>
    </row>
    <row r="35951" spans="2:9">
      <c r="B35951" s="1"/>
      <c r="C35951" s="29"/>
      <c r="D35951" s="27"/>
      <c r="E35951" s="27"/>
      <c r="F35951" s="27"/>
      <c r="G35951" s="1"/>
      <c r="H35951" s="1"/>
      <c r="I35951" s="1"/>
    </row>
    <row r="35952" spans="2:9">
      <c r="B35952" s="1"/>
      <c r="C35952" s="29"/>
      <c r="D35952" s="27"/>
      <c r="E35952" s="27"/>
      <c r="F35952" s="27"/>
      <c r="G35952" s="1"/>
      <c r="H35952" s="1"/>
      <c r="I35952" s="1"/>
    </row>
    <row r="35953" spans="2:9">
      <c r="B35953" s="1"/>
      <c r="C35953" s="29"/>
      <c r="D35953" s="27"/>
      <c r="E35953" s="27"/>
      <c r="F35953" s="27"/>
      <c r="G35953" s="1"/>
      <c r="H35953" s="1"/>
      <c r="I35953" s="1"/>
    </row>
    <row r="35954" spans="2:9">
      <c r="B35954" s="1"/>
      <c r="C35954" s="29"/>
      <c r="D35954" s="27"/>
      <c r="E35954" s="27"/>
      <c r="F35954" s="27"/>
      <c r="G35954" s="1"/>
      <c r="H35954" s="1"/>
      <c r="I35954" s="1"/>
    </row>
    <row r="35955" spans="2:9">
      <c r="B35955" s="1"/>
      <c r="C35955" s="29"/>
      <c r="D35955" s="27"/>
      <c r="E35955" s="27"/>
      <c r="F35955" s="27"/>
      <c r="G35955" s="1"/>
      <c r="H35955" s="1"/>
      <c r="I35955" s="1"/>
    </row>
    <row r="35956" spans="2:9">
      <c r="B35956" s="1"/>
      <c r="C35956" s="29"/>
      <c r="D35956" s="27"/>
      <c r="E35956" s="27"/>
      <c r="F35956" s="27"/>
      <c r="G35956" s="1"/>
      <c r="H35956" s="1"/>
      <c r="I35956" s="1"/>
    </row>
    <row r="35957" spans="2:9">
      <c r="B35957" s="1"/>
      <c r="C35957" s="29"/>
      <c r="D35957" s="27"/>
      <c r="E35957" s="27"/>
      <c r="F35957" s="27"/>
      <c r="G35957" s="1"/>
      <c r="H35957" s="1"/>
      <c r="I35957" s="1"/>
    </row>
    <row r="35958" spans="2:9">
      <c r="B35958" s="1"/>
      <c r="C35958" s="29"/>
      <c r="D35958" s="27"/>
      <c r="E35958" s="27"/>
      <c r="F35958" s="27"/>
      <c r="G35958" s="1"/>
      <c r="H35958" s="1"/>
      <c r="I35958" s="1"/>
    </row>
    <row r="35959" spans="2:9">
      <c r="B35959" s="1"/>
      <c r="C35959" s="29"/>
      <c r="D35959" s="27"/>
      <c r="E35959" s="27"/>
      <c r="F35959" s="27"/>
      <c r="G35959" s="1"/>
      <c r="H35959" s="1"/>
      <c r="I35959" s="1"/>
    </row>
    <row r="35960" spans="2:9">
      <c r="B35960" s="1"/>
      <c r="C35960" s="29"/>
      <c r="D35960" s="27"/>
      <c r="E35960" s="27"/>
      <c r="F35960" s="27"/>
      <c r="G35960" s="1"/>
      <c r="H35960" s="1"/>
      <c r="I35960" s="1"/>
    </row>
    <row r="35961" spans="2:9">
      <c r="B35961" s="1"/>
      <c r="C35961" s="29"/>
      <c r="D35961" s="27"/>
      <c r="E35961" s="27"/>
      <c r="F35961" s="27"/>
      <c r="G35961" s="1"/>
      <c r="H35961" s="1"/>
      <c r="I35961" s="1"/>
    </row>
    <row r="35962" spans="2:9">
      <c r="B35962" s="1"/>
      <c r="C35962" s="29"/>
      <c r="D35962" s="27"/>
      <c r="E35962" s="27"/>
      <c r="F35962" s="27"/>
      <c r="G35962" s="1"/>
      <c r="H35962" s="1"/>
      <c r="I35962" s="1"/>
    </row>
    <row r="35963" spans="2:9">
      <c r="B35963" s="1"/>
      <c r="C35963" s="29"/>
      <c r="D35963" s="27"/>
      <c r="E35963" s="27"/>
      <c r="F35963" s="27"/>
      <c r="G35963" s="1"/>
      <c r="H35963" s="1"/>
      <c r="I35963" s="1"/>
    </row>
    <row r="35964" spans="2:9">
      <c r="B35964" s="1"/>
      <c r="C35964" s="29"/>
      <c r="D35964" s="27"/>
      <c r="E35964" s="27"/>
      <c r="F35964" s="27"/>
      <c r="G35964" s="1"/>
      <c r="H35964" s="1"/>
      <c r="I35964" s="1"/>
    </row>
    <row r="35965" spans="2:9">
      <c r="B35965" s="1"/>
      <c r="C35965" s="29"/>
      <c r="D35965" s="27"/>
      <c r="E35965" s="27"/>
      <c r="F35965" s="27"/>
      <c r="G35965" s="1"/>
      <c r="H35965" s="1"/>
      <c r="I35965" s="1"/>
    </row>
    <row r="35966" spans="2:9">
      <c r="B35966" s="1"/>
      <c r="C35966" s="29"/>
      <c r="D35966" s="27"/>
      <c r="E35966" s="27"/>
      <c r="F35966" s="27"/>
      <c r="G35966" s="1"/>
      <c r="H35966" s="1"/>
      <c r="I35966" s="1"/>
    </row>
    <row r="35967" spans="2:9">
      <c r="B35967" s="1"/>
      <c r="C35967" s="29"/>
      <c r="D35967" s="27"/>
      <c r="E35967" s="27"/>
      <c r="F35967" s="27"/>
      <c r="G35967" s="1"/>
      <c r="H35967" s="1"/>
      <c r="I35967" s="1"/>
    </row>
    <row r="35968" spans="2:9">
      <c r="B35968" s="1"/>
      <c r="C35968" s="29"/>
      <c r="D35968" s="27"/>
      <c r="E35968" s="27"/>
      <c r="F35968" s="27"/>
      <c r="G35968" s="1"/>
      <c r="H35968" s="1"/>
      <c r="I35968" s="1"/>
    </row>
    <row r="35969" spans="2:9">
      <c r="B35969" s="1"/>
      <c r="C35969" s="29"/>
      <c r="D35969" s="27"/>
      <c r="E35969" s="27"/>
      <c r="F35969" s="27"/>
      <c r="G35969" s="1"/>
      <c r="H35969" s="1"/>
      <c r="I35969" s="1"/>
    </row>
    <row r="35970" spans="2:9">
      <c r="B35970" s="1"/>
      <c r="C35970" s="29"/>
      <c r="D35970" s="27"/>
      <c r="E35970" s="27"/>
      <c r="F35970" s="27"/>
      <c r="G35970" s="1"/>
      <c r="H35970" s="1"/>
      <c r="I35970" s="1"/>
    </row>
    <row r="35971" spans="2:9">
      <c r="B35971" s="1"/>
      <c r="C35971" s="29"/>
      <c r="D35971" s="27"/>
      <c r="E35971" s="27"/>
      <c r="F35971" s="27"/>
      <c r="G35971" s="1"/>
      <c r="H35971" s="1"/>
      <c r="I35971" s="1"/>
    </row>
    <row r="35972" spans="2:9">
      <c r="B35972" s="1"/>
      <c r="C35972" s="29"/>
      <c r="D35972" s="27"/>
      <c r="E35972" s="27"/>
      <c r="F35972" s="27"/>
      <c r="G35972" s="1"/>
      <c r="H35972" s="1"/>
      <c r="I35972" s="1"/>
    </row>
    <row r="35973" spans="2:9">
      <c r="B35973" s="1"/>
      <c r="C35973" s="29"/>
      <c r="D35973" s="27"/>
      <c r="E35973" s="27"/>
      <c r="F35973" s="27"/>
      <c r="G35973" s="1"/>
      <c r="H35973" s="1"/>
      <c r="I35973" s="1"/>
    </row>
    <row r="35974" spans="2:9">
      <c r="B35974" s="1"/>
      <c r="C35974" s="29"/>
      <c r="D35974" s="27"/>
      <c r="E35974" s="27"/>
      <c r="F35974" s="27"/>
      <c r="G35974" s="1"/>
      <c r="H35974" s="1"/>
      <c r="I35974" s="1"/>
    </row>
    <row r="35975" spans="2:9">
      <c r="B35975" s="1"/>
      <c r="C35975" s="29"/>
      <c r="D35975" s="27"/>
      <c r="E35975" s="27"/>
      <c r="F35975" s="27"/>
      <c r="G35975" s="1"/>
      <c r="H35975" s="1"/>
      <c r="I35975" s="1"/>
    </row>
    <row r="35976" spans="2:9">
      <c r="B35976" s="1"/>
      <c r="C35976" s="29"/>
      <c r="D35976" s="27"/>
      <c r="E35976" s="27"/>
      <c r="F35976" s="27"/>
      <c r="G35976" s="1"/>
      <c r="H35976" s="1"/>
      <c r="I35976" s="1"/>
    </row>
    <row r="35977" spans="2:9">
      <c r="B35977" s="1"/>
      <c r="C35977" s="29"/>
      <c r="D35977" s="27"/>
      <c r="E35977" s="27"/>
      <c r="F35977" s="27"/>
      <c r="G35977" s="1"/>
      <c r="H35977" s="1"/>
      <c r="I35977" s="1"/>
    </row>
    <row r="35978" spans="2:9">
      <c r="B35978" s="1"/>
      <c r="C35978" s="29"/>
      <c r="D35978" s="27"/>
      <c r="E35978" s="27"/>
      <c r="F35978" s="27"/>
      <c r="G35978" s="1"/>
      <c r="H35978" s="1"/>
      <c r="I35978" s="1"/>
    </row>
    <row r="35979" spans="2:9">
      <c r="B35979" s="1"/>
      <c r="C35979" s="29"/>
      <c r="D35979" s="27"/>
      <c r="E35979" s="27"/>
      <c r="F35979" s="27"/>
      <c r="G35979" s="1"/>
      <c r="H35979" s="1"/>
      <c r="I35979" s="1"/>
    </row>
    <row r="35980" spans="2:9">
      <c r="B35980" s="1"/>
      <c r="C35980" s="29"/>
      <c r="D35980" s="27"/>
      <c r="E35980" s="27"/>
      <c r="F35980" s="27"/>
      <c r="G35980" s="1"/>
      <c r="H35980" s="1"/>
      <c r="I35980" s="1"/>
    </row>
    <row r="35981" spans="2:9">
      <c r="B35981" s="1"/>
      <c r="C35981" s="29"/>
      <c r="D35981" s="27"/>
      <c r="E35981" s="27"/>
      <c r="F35981" s="27"/>
      <c r="G35981" s="1"/>
      <c r="H35981" s="1"/>
      <c r="I35981" s="1"/>
    </row>
    <row r="35982" spans="2:9">
      <c r="B35982" s="1"/>
      <c r="C35982" s="29"/>
      <c r="D35982" s="27"/>
      <c r="E35982" s="27"/>
      <c r="F35982" s="27"/>
      <c r="G35982" s="1"/>
      <c r="H35982" s="1"/>
      <c r="I35982" s="1"/>
    </row>
    <row r="35983" spans="2:9">
      <c r="B35983" s="1"/>
      <c r="C35983" s="29"/>
      <c r="D35983" s="27"/>
      <c r="E35983" s="27"/>
      <c r="F35983" s="27"/>
      <c r="G35983" s="1"/>
      <c r="H35983" s="1"/>
      <c r="I35983" s="1"/>
    </row>
    <row r="35984" spans="2:9">
      <c r="B35984" s="1"/>
      <c r="C35984" s="29"/>
      <c r="D35984" s="27"/>
      <c r="E35984" s="27"/>
      <c r="F35984" s="27"/>
      <c r="G35984" s="1"/>
      <c r="H35984" s="1"/>
      <c r="I35984" s="1"/>
    </row>
    <row r="35985" spans="2:9">
      <c r="B35985" s="1"/>
      <c r="C35985" s="29"/>
      <c r="D35985" s="27"/>
      <c r="E35985" s="27"/>
      <c r="F35985" s="27"/>
      <c r="G35985" s="1"/>
      <c r="H35985" s="1"/>
      <c r="I35985" s="1"/>
    </row>
    <row r="35986" spans="2:9">
      <c r="B35986" s="1"/>
      <c r="C35986" s="29"/>
      <c r="D35986" s="27"/>
      <c r="E35986" s="27"/>
      <c r="F35986" s="27"/>
      <c r="G35986" s="1"/>
      <c r="H35986" s="1"/>
      <c r="I35986" s="1"/>
    </row>
    <row r="35987" spans="2:9">
      <c r="B35987" s="1"/>
      <c r="C35987" s="29"/>
      <c r="D35987" s="27"/>
      <c r="E35987" s="27"/>
      <c r="F35987" s="27"/>
      <c r="G35987" s="1"/>
      <c r="H35987" s="1"/>
      <c r="I35987" s="1"/>
    </row>
    <row r="35988" spans="2:9">
      <c r="B35988" s="1"/>
      <c r="C35988" s="29"/>
      <c r="D35988" s="27"/>
      <c r="E35988" s="27"/>
      <c r="F35988" s="27"/>
      <c r="G35988" s="1"/>
      <c r="H35988" s="1"/>
      <c r="I35988" s="1"/>
    </row>
    <row r="35989" spans="2:9">
      <c r="B35989" s="1"/>
      <c r="C35989" s="29"/>
      <c r="D35989" s="27"/>
      <c r="E35989" s="27"/>
      <c r="F35989" s="27"/>
      <c r="G35989" s="1"/>
      <c r="H35989" s="1"/>
      <c r="I35989" s="1"/>
    </row>
    <row r="35990" spans="2:9">
      <c r="B35990" s="1"/>
      <c r="C35990" s="29"/>
      <c r="D35990" s="27"/>
      <c r="E35990" s="27"/>
      <c r="F35990" s="27"/>
      <c r="G35990" s="1"/>
      <c r="H35990" s="1"/>
      <c r="I35990" s="1"/>
    </row>
    <row r="35991" spans="2:9">
      <c r="B35991" s="1"/>
      <c r="C35991" s="29"/>
      <c r="D35991" s="27"/>
      <c r="E35991" s="27"/>
      <c r="F35991" s="27"/>
      <c r="G35991" s="1"/>
      <c r="H35991" s="1"/>
      <c r="I35991" s="1"/>
    </row>
    <row r="35992" spans="2:9">
      <c r="B35992" s="1"/>
      <c r="C35992" s="29"/>
      <c r="D35992" s="27"/>
      <c r="E35992" s="27"/>
      <c r="F35992" s="27"/>
      <c r="G35992" s="1"/>
      <c r="H35992" s="1"/>
      <c r="I35992" s="1"/>
    </row>
    <row r="35993" spans="2:9">
      <c r="B35993" s="1"/>
      <c r="C35993" s="29"/>
      <c r="D35993" s="27"/>
      <c r="E35993" s="27"/>
      <c r="F35993" s="27"/>
      <c r="G35993" s="1"/>
      <c r="H35993" s="1"/>
      <c r="I35993" s="1"/>
    </row>
    <row r="35994" spans="2:9">
      <c r="B35994" s="1"/>
      <c r="C35994" s="29"/>
      <c r="D35994" s="27"/>
      <c r="E35994" s="27"/>
      <c r="F35994" s="27"/>
      <c r="G35994" s="1"/>
      <c r="H35994" s="1"/>
      <c r="I35994" s="1"/>
    </row>
    <row r="35995" spans="2:9">
      <c r="B35995" s="1"/>
      <c r="C35995" s="29"/>
      <c r="D35995" s="27"/>
      <c r="E35995" s="27"/>
      <c r="F35995" s="27"/>
      <c r="G35995" s="1"/>
      <c r="H35995" s="1"/>
      <c r="I35995" s="1"/>
    </row>
    <row r="35996" spans="2:9">
      <c r="B35996" s="1"/>
      <c r="C35996" s="29"/>
      <c r="D35996" s="27"/>
      <c r="E35996" s="27"/>
      <c r="F35996" s="27"/>
      <c r="G35996" s="1"/>
      <c r="H35996" s="1"/>
      <c r="I35996" s="1"/>
    </row>
    <row r="35997" spans="2:9">
      <c r="B35997" s="1"/>
      <c r="C35997" s="29"/>
      <c r="D35997" s="27"/>
      <c r="E35997" s="27"/>
      <c r="F35997" s="27"/>
      <c r="G35997" s="1"/>
      <c r="H35997" s="1"/>
      <c r="I35997" s="1"/>
    </row>
    <row r="35998" spans="2:9">
      <c r="B35998" s="1"/>
      <c r="C35998" s="29"/>
      <c r="D35998" s="27"/>
      <c r="E35998" s="27"/>
      <c r="F35998" s="27"/>
      <c r="G35998" s="1"/>
      <c r="H35998" s="1"/>
      <c r="I35998" s="1"/>
    </row>
    <row r="35999" spans="2:9">
      <c r="B35999" s="1"/>
      <c r="C35999" s="29"/>
      <c r="D35999" s="27"/>
      <c r="E35999" s="27"/>
      <c r="F35999" s="27"/>
      <c r="G35999" s="1"/>
      <c r="H35999" s="1"/>
      <c r="I35999" s="1"/>
    </row>
    <row r="36000" spans="2:9">
      <c r="B36000" s="1"/>
      <c r="C36000" s="29"/>
      <c r="D36000" s="27"/>
      <c r="E36000" s="27"/>
      <c r="F36000" s="27"/>
      <c r="G36000" s="1"/>
      <c r="H36000" s="1"/>
      <c r="I36000" s="1"/>
    </row>
    <row r="36001" spans="2:9">
      <c r="B36001" s="1"/>
      <c r="C36001" s="29"/>
      <c r="D36001" s="27"/>
      <c r="E36001" s="27"/>
      <c r="F36001" s="27"/>
      <c r="G36001" s="1"/>
      <c r="H36001" s="1"/>
      <c r="I36001" s="1"/>
    </row>
    <row r="36002" spans="2:9">
      <c r="B36002" s="1"/>
      <c r="C36002" s="29"/>
      <c r="D36002" s="27"/>
      <c r="E36002" s="27"/>
      <c r="F36002" s="27"/>
      <c r="G36002" s="1"/>
      <c r="H36002" s="1"/>
      <c r="I36002" s="1"/>
    </row>
    <row r="36003" spans="2:9">
      <c r="B36003" s="1"/>
      <c r="C36003" s="29"/>
      <c r="D36003" s="27"/>
      <c r="E36003" s="27"/>
      <c r="F36003" s="27"/>
      <c r="G36003" s="1"/>
      <c r="H36003" s="1"/>
      <c r="I36003" s="1"/>
    </row>
    <row r="36004" spans="2:9">
      <c r="B36004" s="1"/>
      <c r="C36004" s="29"/>
      <c r="D36004" s="27"/>
      <c r="E36004" s="27"/>
      <c r="F36004" s="27"/>
      <c r="G36004" s="1"/>
      <c r="H36004" s="1"/>
      <c r="I36004" s="1"/>
    </row>
    <row r="36005" spans="2:9">
      <c r="B36005" s="1"/>
      <c r="C36005" s="29"/>
      <c r="D36005" s="27"/>
      <c r="E36005" s="27"/>
      <c r="F36005" s="27"/>
      <c r="G36005" s="1"/>
      <c r="H36005" s="1"/>
      <c r="I36005" s="1"/>
    </row>
    <row r="36006" spans="2:9">
      <c r="B36006" s="1"/>
      <c r="C36006" s="29"/>
      <c r="D36006" s="27"/>
      <c r="E36006" s="27"/>
      <c r="F36006" s="27"/>
      <c r="G36006" s="1"/>
      <c r="H36006" s="1"/>
      <c r="I36006" s="1"/>
    </row>
    <row r="36007" spans="2:9">
      <c r="B36007" s="1"/>
      <c r="C36007" s="29"/>
      <c r="D36007" s="27"/>
      <c r="E36007" s="27"/>
      <c r="F36007" s="27"/>
      <c r="G36007" s="1"/>
      <c r="H36007" s="1"/>
      <c r="I36007" s="1"/>
    </row>
    <row r="36008" spans="2:9">
      <c r="B36008" s="1"/>
      <c r="C36008" s="29"/>
      <c r="D36008" s="27"/>
      <c r="E36008" s="27"/>
      <c r="F36008" s="27"/>
      <c r="G36008" s="1"/>
      <c r="H36008" s="1"/>
      <c r="I36008" s="1"/>
    </row>
    <row r="36009" spans="2:9">
      <c r="B36009" s="1"/>
      <c r="C36009" s="29"/>
      <c r="D36009" s="27"/>
      <c r="E36009" s="27"/>
      <c r="F36009" s="27"/>
      <c r="G36009" s="1"/>
      <c r="H36009" s="1"/>
      <c r="I36009" s="1"/>
    </row>
    <row r="36010" spans="2:9">
      <c r="B36010" s="1"/>
      <c r="C36010" s="29"/>
      <c r="D36010" s="27"/>
      <c r="E36010" s="27"/>
      <c r="F36010" s="27"/>
      <c r="G36010" s="1"/>
      <c r="H36010" s="1"/>
      <c r="I36010" s="1"/>
    </row>
    <row r="36011" spans="2:9">
      <c r="B36011" s="1"/>
      <c r="C36011" s="29"/>
      <c r="D36011" s="27"/>
      <c r="E36011" s="27"/>
      <c r="F36011" s="27"/>
      <c r="G36011" s="1"/>
      <c r="H36011" s="1"/>
      <c r="I36011" s="1"/>
    </row>
    <row r="36012" spans="2:9">
      <c r="B36012" s="1"/>
      <c r="C36012" s="29"/>
      <c r="D36012" s="27"/>
      <c r="E36012" s="27"/>
      <c r="F36012" s="27"/>
      <c r="G36012" s="1"/>
      <c r="H36012" s="1"/>
      <c r="I36012" s="1"/>
    </row>
    <row r="36013" spans="2:9">
      <c r="B36013" s="1"/>
      <c r="C36013" s="29"/>
      <c r="D36013" s="27"/>
      <c r="E36013" s="27"/>
      <c r="F36013" s="27"/>
      <c r="G36013" s="1"/>
      <c r="H36013" s="1"/>
      <c r="I36013" s="1"/>
    </row>
    <row r="36014" spans="2:9">
      <c r="B36014" s="1"/>
      <c r="C36014" s="29"/>
      <c r="D36014" s="27"/>
      <c r="E36014" s="27"/>
      <c r="F36014" s="27"/>
      <c r="G36014" s="1"/>
      <c r="H36014" s="1"/>
      <c r="I36014" s="1"/>
    </row>
    <row r="36015" spans="2:9">
      <c r="B36015" s="1"/>
      <c r="C36015" s="29"/>
      <c r="D36015" s="27"/>
      <c r="E36015" s="27"/>
      <c r="F36015" s="27"/>
      <c r="G36015" s="1"/>
      <c r="H36015" s="1"/>
      <c r="I36015" s="1"/>
    </row>
    <row r="36016" spans="2:9">
      <c r="B36016" s="1"/>
      <c r="C36016" s="29"/>
      <c r="D36016" s="27"/>
      <c r="E36016" s="27"/>
      <c r="F36016" s="27"/>
      <c r="G36016" s="1"/>
      <c r="H36016" s="1"/>
      <c r="I36016" s="1"/>
    </row>
    <row r="36017" spans="2:9">
      <c r="B36017" s="1"/>
      <c r="C36017" s="29"/>
      <c r="D36017" s="27"/>
      <c r="E36017" s="27"/>
      <c r="F36017" s="27"/>
      <c r="G36017" s="1"/>
      <c r="H36017" s="1"/>
      <c r="I36017" s="1"/>
    </row>
    <row r="36018" spans="2:9">
      <c r="B36018" s="1"/>
      <c r="C36018" s="29"/>
      <c r="D36018" s="27"/>
      <c r="E36018" s="27"/>
      <c r="F36018" s="27"/>
      <c r="G36018" s="1"/>
      <c r="H36018" s="1"/>
      <c r="I36018" s="1"/>
    </row>
    <row r="36019" spans="2:9">
      <c r="B36019" s="1"/>
      <c r="C36019" s="29"/>
      <c r="D36019" s="27"/>
      <c r="E36019" s="27"/>
      <c r="F36019" s="27"/>
      <c r="G36019" s="1"/>
      <c r="H36019" s="1"/>
      <c r="I36019" s="1"/>
    </row>
    <row r="36020" spans="2:9">
      <c r="B36020" s="1"/>
      <c r="C36020" s="29"/>
      <c r="D36020" s="27"/>
      <c r="E36020" s="27"/>
      <c r="F36020" s="27"/>
      <c r="G36020" s="1"/>
      <c r="H36020" s="1"/>
      <c r="I36020" s="1"/>
    </row>
    <row r="36021" spans="2:9">
      <c r="B36021" s="1"/>
      <c r="C36021" s="29"/>
      <c r="D36021" s="27"/>
      <c r="E36021" s="27"/>
      <c r="F36021" s="27"/>
      <c r="G36021" s="1"/>
      <c r="H36021" s="1"/>
      <c r="I36021" s="1"/>
    </row>
    <row r="36022" spans="2:9">
      <c r="B36022" s="1"/>
      <c r="C36022" s="29"/>
      <c r="D36022" s="27"/>
      <c r="E36022" s="27"/>
      <c r="F36022" s="27"/>
      <c r="G36022" s="1"/>
      <c r="H36022" s="1"/>
      <c r="I36022" s="1"/>
    </row>
    <row r="36023" spans="2:9">
      <c r="B36023" s="1"/>
      <c r="C36023" s="29"/>
      <c r="D36023" s="27"/>
      <c r="E36023" s="27"/>
      <c r="F36023" s="27"/>
      <c r="G36023" s="1"/>
      <c r="H36023" s="1"/>
      <c r="I36023" s="1"/>
    </row>
    <row r="36024" spans="2:9">
      <c r="B36024" s="1"/>
      <c r="C36024" s="29"/>
      <c r="D36024" s="27"/>
      <c r="E36024" s="27"/>
      <c r="F36024" s="27"/>
      <c r="G36024" s="1"/>
      <c r="H36024" s="1"/>
      <c r="I36024" s="1"/>
    </row>
    <row r="36025" spans="2:9">
      <c r="B36025" s="1"/>
      <c r="C36025" s="29"/>
      <c r="D36025" s="27"/>
      <c r="E36025" s="27"/>
      <c r="F36025" s="27"/>
      <c r="G36025" s="1"/>
      <c r="H36025" s="1"/>
      <c r="I36025" s="1"/>
    </row>
    <row r="36026" spans="2:9">
      <c r="B36026" s="1"/>
      <c r="C36026" s="29"/>
      <c r="D36026" s="27"/>
      <c r="E36026" s="27"/>
      <c r="F36026" s="27"/>
      <c r="G36026" s="1"/>
      <c r="H36026" s="1"/>
      <c r="I36026" s="1"/>
    </row>
    <row r="36027" spans="2:9">
      <c r="B36027" s="1"/>
      <c r="C36027" s="29"/>
      <c r="D36027" s="27"/>
      <c r="E36027" s="27"/>
      <c r="F36027" s="27"/>
      <c r="G36027" s="1"/>
      <c r="H36027" s="1"/>
      <c r="I36027" s="1"/>
    </row>
    <row r="36028" spans="2:9">
      <c r="B36028" s="1"/>
      <c r="C36028" s="29"/>
      <c r="D36028" s="27"/>
      <c r="E36028" s="27"/>
      <c r="F36028" s="27"/>
      <c r="G36028" s="1"/>
      <c r="H36028" s="1"/>
      <c r="I36028" s="1"/>
    </row>
    <row r="36029" spans="2:9">
      <c r="B36029" s="1"/>
      <c r="C36029" s="29"/>
      <c r="D36029" s="27"/>
      <c r="E36029" s="27"/>
      <c r="F36029" s="27"/>
      <c r="G36029" s="1"/>
      <c r="H36029" s="1"/>
      <c r="I36029" s="1"/>
    </row>
    <row r="36030" spans="2:9">
      <c r="B36030" s="1"/>
      <c r="C36030" s="29"/>
      <c r="D36030" s="27"/>
      <c r="E36030" s="27"/>
      <c r="F36030" s="27"/>
      <c r="G36030" s="1"/>
      <c r="H36030" s="1"/>
      <c r="I36030" s="1"/>
    </row>
    <row r="36031" spans="2:9">
      <c r="B36031" s="1"/>
      <c r="C36031" s="29"/>
      <c r="D36031" s="27"/>
      <c r="E36031" s="27"/>
      <c r="F36031" s="27"/>
      <c r="G36031" s="1"/>
      <c r="H36031" s="1"/>
      <c r="I36031" s="1"/>
    </row>
    <row r="36032" spans="2:9">
      <c r="B36032" s="1"/>
      <c r="C36032" s="29"/>
      <c r="D36032" s="27"/>
      <c r="E36032" s="27"/>
      <c r="F36032" s="27"/>
      <c r="G36032" s="1"/>
      <c r="H36032" s="1"/>
      <c r="I36032" s="1"/>
    </row>
    <row r="36033" spans="2:9">
      <c r="B36033" s="1"/>
      <c r="C36033" s="29"/>
      <c r="D36033" s="27"/>
      <c r="E36033" s="27"/>
      <c r="F36033" s="27"/>
      <c r="G36033" s="1"/>
      <c r="H36033" s="1"/>
      <c r="I36033" s="1"/>
    </row>
    <row r="36034" spans="2:9">
      <c r="B36034" s="1"/>
      <c r="C36034" s="29"/>
      <c r="D36034" s="27"/>
      <c r="E36034" s="27"/>
      <c r="F36034" s="27"/>
      <c r="G36034" s="1"/>
      <c r="H36034" s="1"/>
      <c r="I36034" s="1"/>
    </row>
    <row r="36035" spans="2:9">
      <c r="B36035" s="1"/>
      <c r="C36035" s="29"/>
      <c r="D36035" s="27"/>
      <c r="E36035" s="27"/>
      <c r="F36035" s="27"/>
      <c r="G36035" s="1"/>
      <c r="H36035" s="1"/>
      <c r="I36035" s="1"/>
    </row>
    <row r="36036" spans="2:9">
      <c r="B36036" s="1"/>
      <c r="C36036" s="29"/>
      <c r="D36036" s="27"/>
      <c r="E36036" s="27"/>
      <c r="F36036" s="27"/>
      <c r="G36036" s="1"/>
      <c r="H36036" s="1"/>
      <c r="I36036" s="1"/>
    </row>
    <row r="36037" spans="2:9">
      <c r="B36037" s="1"/>
      <c r="C36037" s="29"/>
      <c r="D36037" s="27"/>
      <c r="E36037" s="27"/>
      <c r="F36037" s="27"/>
      <c r="G36037" s="1"/>
      <c r="H36037" s="1"/>
      <c r="I36037" s="1"/>
    </row>
    <row r="36038" spans="2:9">
      <c r="B36038" s="1"/>
      <c r="C36038" s="29"/>
      <c r="D36038" s="27"/>
      <c r="E36038" s="27"/>
      <c r="F36038" s="27"/>
      <c r="G36038" s="1"/>
      <c r="H36038" s="1"/>
      <c r="I36038" s="1"/>
    </row>
    <row r="36039" spans="2:9">
      <c r="B36039" s="1"/>
      <c r="C36039" s="29"/>
      <c r="D36039" s="27"/>
      <c r="E36039" s="27"/>
      <c r="F36039" s="27"/>
      <c r="G36039" s="1"/>
      <c r="H36039" s="1"/>
      <c r="I36039" s="1"/>
    </row>
    <row r="36040" spans="2:9">
      <c r="B36040" s="1"/>
      <c r="C36040" s="29"/>
      <c r="D36040" s="27"/>
      <c r="E36040" s="27"/>
      <c r="F36040" s="27"/>
      <c r="G36040" s="1"/>
      <c r="H36040" s="1"/>
      <c r="I36040" s="1"/>
    </row>
    <row r="36041" spans="2:9">
      <c r="B36041" s="1"/>
      <c r="C36041" s="29"/>
      <c r="D36041" s="27"/>
      <c r="E36041" s="27"/>
      <c r="F36041" s="27"/>
      <c r="G36041" s="1"/>
      <c r="H36041" s="1"/>
      <c r="I36041" s="1"/>
    </row>
    <row r="36042" spans="2:9">
      <c r="B36042" s="1"/>
      <c r="C36042" s="29"/>
      <c r="D36042" s="27"/>
      <c r="E36042" s="27"/>
      <c r="F36042" s="27"/>
      <c r="G36042" s="1"/>
      <c r="H36042" s="1"/>
      <c r="I36042" s="1"/>
    </row>
    <row r="36043" spans="2:9">
      <c r="B36043" s="1"/>
      <c r="C36043" s="29"/>
      <c r="D36043" s="27"/>
      <c r="E36043" s="27"/>
      <c r="F36043" s="27"/>
      <c r="G36043" s="1"/>
      <c r="H36043" s="1"/>
      <c r="I36043" s="1"/>
    </row>
    <row r="36044" spans="2:9">
      <c r="B36044" s="1"/>
      <c r="C36044" s="29"/>
      <c r="D36044" s="27"/>
      <c r="E36044" s="27"/>
      <c r="F36044" s="27"/>
      <c r="G36044" s="1"/>
      <c r="H36044" s="1"/>
      <c r="I36044" s="1"/>
    </row>
    <row r="36045" spans="2:9">
      <c r="B36045" s="1"/>
      <c r="C36045" s="29"/>
      <c r="D36045" s="27"/>
      <c r="E36045" s="27"/>
      <c r="F36045" s="27"/>
      <c r="G36045" s="1"/>
      <c r="H36045" s="1"/>
      <c r="I36045" s="1"/>
    </row>
    <row r="36046" spans="2:9">
      <c r="B36046" s="1"/>
      <c r="C36046" s="29"/>
      <c r="D36046" s="27"/>
      <c r="E36046" s="27"/>
      <c r="F36046" s="27"/>
      <c r="G36046" s="1"/>
      <c r="H36046" s="1"/>
      <c r="I36046" s="1"/>
    </row>
    <row r="36047" spans="2:9">
      <c r="B36047" s="1"/>
      <c r="C36047" s="29"/>
      <c r="D36047" s="27"/>
      <c r="E36047" s="27"/>
      <c r="F36047" s="27"/>
      <c r="G36047" s="1"/>
      <c r="H36047" s="1"/>
      <c r="I36047" s="1"/>
    </row>
    <row r="36048" spans="2:9">
      <c r="B36048" s="1"/>
      <c r="C36048" s="29"/>
      <c r="D36048" s="27"/>
      <c r="E36048" s="27"/>
      <c r="F36048" s="27"/>
      <c r="G36048" s="1"/>
      <c r="H36048" s="1"/>
      <c r="I36048" s="1"/>
    </row>
    <row r="36049" spans="2:9">
      <c r="B36049" s="1"/>
      <c r="C36049" s="29"/>
      <c r="D36049" s="27"/>
      <c r="E36049" s="27"/>
      <c r="F36049" s="27"/>
      <c r="G36049" s="1"/>
      <c r="H36049" s="1"/>
      <c r="I36049" s="1"/>
    </row>
    <row r="36050" spans="2:9">
      <c r="B36050" s="1"/>
      <c r="C36050" s="29"/>
      <c r="D36050" s="27"/>
      <c r="E36050" s="27"/>
      <c r="F36050" s="27"/>
      <c r="G36050" s="1"/>
      <c r="H36050" s="1"/>
      <c r="I36050" s="1"/>
    </row>
    <row r="36051" spans="2:9">
      <c r="B36051" s="1"/>
      <c r="C36051" s="29"/>
      <c r="D36051" s="27"/>
      <c r="E36051" s="27"/>
      <c r="F36051" s="27"/>
      <c r="G36051" s="1"/>
      <c r="H36051" s="1"/>
      <c r="I36051" s="1"/>
    </row>
    <row r="36052" spans="2:9">
      <c r="B36052" s="1"/>
      <c r="C36052" s="29"/>
      <c r="D36052" s="27"/>
      <c r="E36052" s="27"/>
      <c r="F36052" s="27"/>
      <c r="G36052" s="1"/>
      <c r="H36052" s="1"/>
      <c r="I36052" s="1"/>
    </row>
    <row r="36053" spans="2:9">
      <c r="B36053" s="1"/>
      <c r="C36053" s="29"/>
      <c r="D36053" s="27"/>
      <c r="E36053" s="27"/>
      <c r="F36053" s="27"/>
      <c r="G36053" s="1"/>
      <c r="H36053" s="1"/>
      <c r="I36053" s="1"/>
    </row>
    <row r="36054" spans="2:9">
      <c r="B36054" s="1"/>
      <c r="C36054" s="29"/>
      <c r="D36054" s="27"/>
      <c r="E36054" s="27"/>
      <c r="F36054" s="27"/>
      <c r="G36054" s="1"/>
      <c r="H36054" s="1"/>
      <c r="I36054" s="1"/>
    </row>
    <row r="36055" spans="2:9">
      <c r="B36055" s="1"/>
      <c r="C36055" s="29"/>
      <c r="D36055" s="27"/>
      <c r="E36055" s="27"/>
      <c r="F36055" s="27"/>
      <c r="G36055" s="1"/>
      <c r="H36055" s="1"/>
      <c r="I36055" s="1"/>
    </row>
    <row r="36056" spans="2:9">
      <c r="B36056" s="1"/>
      <c r="C36056" s="29"/>
      <c r="D36056" s="27"/>
      <c r="E36056" s="27"/>
      <c r="F36056" s="27"/>
      <c r="G36056" s="1"/>
      <c r="H36056" s="1"/>
      <c r="I36056" s="1"/>
    </row>
    <row r="36057" spans="2:9">
      <c r="B36057" s="1"/>
      <c r="C36057" s="29"/>
      <c r="D36057" s="27"/>
      <c r="E36057" s="27"/>
      <c r="F36057" s="27"/>
      <c r="G36057" s="1"/>
      <c r="H36057" s="1"/>
      <c r="I36057" s="1"/>
    </row>
    <row r="36058" spans="2:9">
      <c r="B36058" s="1"/>
      <c r="C36058" s="29"/>
      <c r="D36058" s="27"/>
      <c r="E36058" s="27"/>
      <c r="F36058" s="27"/>
      <c r="G36058" s="1"/>
      <c r="H36058" s="1"/>
      <c r="I36058" s="1"/>
    </row>
    <row r="36059" spans="2:9">
      <c r="B36059" s="1"/>
      <c r="C36059" s="29"/>
      <c r="D36059" s="27"/>
      <c r="E36059" s="27"/>
      <c r="F36059" s="27"/>
      <c r="G36059" s="1"/>
      <c r="H36059" s="1"/>
      <c r="I36059" s="1"/>
    </row>
    <row r="36060" spans="2:9">
      <c r="B36060" s="1"/>
      <c r="C36060" s="29"/>
      <c r="D36060" s="27"/>
      <c r="E36060" s="27"/>
      <c r="F36060" s="27"/>
      <c r="G36060" s="1"/>
      <c r="H36060" s="1"/>
      <c r="I36060" s="1"/>
    </row>
    <row r="36061" spans="2:9">
      <c r="B36061" s="1"/>
      <c r="C36061" s="29"/>
      <c r="D36061" s="27"/>
      <c r="E36061" s="27"/>
      <c r="F36061" s="27"/>
      <c r="G36061" s="1"/>
      <c r="H36061" s="1"/>
      <c r="I36061" s="1"/>
    </row>
    <row r="36062" spans="2:9">
      <c r="B36062" s="1"/>
      <c r="C36062" s="29"/>
      <c r="D36062" s="27"/>
      <c r="E36062" s="27"/>
      <c r="F36062" s="27"/>
      <c r="G36062" s="1"/>
      <c r="H36062" s="1"/>
      <c r="I36062" s="1"/>
    </row>
    <row r="36063" spans="2:9">
      <c r="B36063" s="1"/>
      <c r="C36063" s="29"/>
      <c r="D36063" s="27"/>
      <c r="E36063" s="27"/>
      <c r="F36063" s="27"/>
      <c r="G36063" s="1"/>
      <c r="H36063" s="1"/>
      <c r="I36063" s="1"/>
    </row>
    <row r="36064" spans="2:9">
      <c r="B36064" s="1"/>
      <c r="C36064" s="29"/>
      <c r="D36064" s="27"/>
      <c r="E36064" s="27"/>
      <c r="F36064" s="27"/>
      <c r="G36064" s="1"/>
      <c r="H36064" s="1"/>
      <c r="I36064" s="1"/>
    </row>
    <row r="36065" spans="2:9">
      <c r="B36065" s="1"/>
      <c r="C36065" s="29"/>
      <c r="D36065" s="27"/>
      <c r="E36065" s="27"/>
      <c r="F36065" s="27"/>
      <c r="G36065" s="1"/>
      <c r="H36065" s="1"/>
      <c r="I36065" s="1"/>
    </row>
    <row r="36066" spans="2:9">
      <c r="B36066" s="1"/>
      <c r="C36066" s="29"/>
      <c r="D36066" s="27"/>
      <c r="E36066" s="27"/>
      <c r="F36066" s="27"/>
      <c r="G36066" s="1"/>
      <c r="H36066" s="1"/>
      <c r="I36066" s="1"/>
    </row>
    <row r="36067" spans="2:9">
      <c r="B36067" s="1"/>
      <c r="C36067" s="29"/>
      <c r="D36067" s="27"/>
      <c r="E36067" s="27"/>
      <c r="F36067" s="27"/>
      <c r="G36067" s="1"/>
      <c r="H36067" s="1"/>
      <c r="I36067" s="1"/>
    </row>
    <row r="36068" spans="2:9">
      <c r="B36068" s="1"/>
      <c r="C36068" s="29"/>
      <c r="D36068" s="27"/>
      <c r="E36068" s="27"/>
      <c r="F36068" s="27"/>
      <c r="G36068" s="1"/>
      <c r="H36068" s="1"/>
      <c r="I36068" s="1"/>
    </row>
    <row r="36069" spans="2:9">
      <c r="B36069" s="1"/>
      <c r="C36069" s="29"/>
      <c r="D36069" s="27"/>
      <c r="E36069" s="27"/>
      <c r="F36069" s="27"/>
      <c r="G36069" s="1"/>
      <c r="H36069" s="1"/>
      <c r="I36069" s="1"/>
    </row>
    <row r="36070" spans="2:9">
      <c r="B36070" s="1"/>
      <c r="C36070" s="29"/>
      <c r="D36070" s="27"/>
      <c r="E36070" s="27"/>
      <c r="F36070" s="27"/>
      <c r="G36070" s="1"/>
      <c r="H36070" s="1"/>
      <c r="I36070" s="1"/>
    </row>
    <row r="36071" spans="2:9">
      <c r="B36071" s="1"/>
      <c r="C36071" s="29"/>
      <c r="D36071" s="27"/>
      <c r="E36071" s="27"/>
      <c r="F36071" s="27"/>
      <c r="G36071" s="1"/>
      <c r="H36071" s="1"/>
      <c r="I36071" s="1"/>
    </row>
    <row r="36072" spans="2:9">
      <c r="B36072" s="1"/>
      <c r="C36072" s="29"/>
      <c r="D36072" s="27"/>
      <c r="E36072" s="27"/>
      <c r="F36072" s="27"/>
      <c r="G36072" s="1"/>
      <c r="H36072" s="1"/>
      <c r="I36072" s="1"/>
    </row>
    <row r="36073" spans="2:9">
      <c r="B36073" s="1"/>
      <c r="C36073" s="29"/>
      <c r="D36073" s="27"/>
      <c r="E36073" s="27"/>
      <c r="F36073" s="27"/>
      <c r="G36073" s="1"/>
      <c r="H36073" s="1"/>
      <c r="I36073" s="1"/>
    </row>
    <row r="36074" spans="2:9">
      <c r="B36074" s="1"/>
      <c r="C36074" s="29"/>
      <c r="D36074" s="27"/>
      <c r="E36074" s="27"/>
      <c r="F36074" s="27"/>
      <c r="G36074" s="1"/>
      <c r="H36074" s="1"/>
      <c r="I36074" s="1"/>
    </row>
    <row r="36075" spans="2:9">
      <c r="B36075" s="1"/>
      <c r="C36075" s="29"/>
      <c r="D36075" s="27"/>
      <c r="E36075" s="27"/>
      <c r="F36075" s="27"/>
      <c r="G36075" s="1"/>
      <c r="H36075" s="1"/>
      <c r="I36075" s="1"/>
    </row>
    <row r="36076" spans="2:9">
      <c r="B36076" s="1"/>
      <c r="C36076" s="29"/>
      <c r="D36076" s="27"/>
      <c r="E36076" s="27"/>
      <c r="F36076" s="27"/>
      <c r="G36076" s="1"/>
      <c r="H36076" s="1"/>
      <c r="I36076" s="1"/>
    </row>
    <row r="36077" spans="2:9">
      <c r="B36077" s="1"/>
      <c r="C36077" s="29"/>
      <c r="D36077" s="27"/>
      <c r="E36077" s="27"/>
      <c r="F36077" s="27"/>
      <c r="G36077" s="1"/>
      <c r="H36077" s="1"/>
      <c r="I36077" s="1"/>
    </row>
    <row r="36078" spans="2:9">
      <c r="B36078" s="1"/>
      <c r="C36078" s="29"/>
      <c r="D36078" s="27"/>
      <c r="E36078" s="27"/>
      <c r="F36078" s="27"/>
      <c r="G36078" s="1"/>
      <c r="H36078" s="1"/>
      <c r="I36078" s="1"/>
    </row>
    <row r="36079" spans="2:9">
      <c r="B36079" s="1"/>
      <c r="C36079" s="29"/>
      <c r="D36079" s="27"/>
      <c r="E36079" s="27"/>
      <c r="F36079" s="27"/>
      <c r="G36079" s="1"/>
      <c r="H36079" s="1"/>
      <c r="I36079" s="1"/>
    </row>
    <row r="36080" spans="2:9">
      <c r="B36080" s="1"/>
      <c r="C36080" s="29"/>
      <c r="D36080" s="27"/>
      <c r="E36080" s="27"/>
      <c r="F36080" s="27"/>
      <c r="G36080" s="1"/>
      <c r="H36080" s="1"/>
      <c r="I36080" s="1"/>
    </row>
    <row r="36081" spans="2:9">
      <c r="B36081" s="1"/>
      <c r="C36081" s="29"/>
      <c r="D36081" s="27"/>
      <c r="E36081" s="27"/>
      <c r="F36081" s="27"/>
      <c r="G36081" s="1"/>
      <c r="H36081" s="1"/>
      <c r="I36081" s="1"/>
    </row>
    <row r="36082" spans="2:9">
      <c r="B36082" s="1"/>
      <c r="C36082" s="29"/>
      <c r="D36082" s="27"/>
      <c r="E36082" s="27"/>
      <c r="F36082" s="27"/>
      <c r="G36082" s="1"/>
      <c r="H36082" s="1"/>
      <c r="I36082" s="1"/>
    </row>
    <row r="36083" spans="2:9">
      <c r="B36083" s="1"/>
      <c r="C36083" s="29"/>
      <c r="D36083" s="27"/>
      <c r="E36083" s="27"/>
      <c r="F36083" s="27"/>
      <c r="G36083" s="1"/>
      <c r="H36083" s="1"/>
      <c r="I36083" s="1"/>
    </row>
    <row r="36084" spans="2:9">
      <c r="B36084" s="1"/>
      <c r="C36084" s="29"/>
      <c r="D36084" s="27"/>
      <c r="E36084" s="27"/>
      <c r="F36084" s="27"/>
      <c r="G36084" s="1"/>
      <c r="H36084" s="1"/>
      <c r="I36084" s="1"/>
    </row>
    <row r="36085" spans="2:9">
      <c r="B36085" s="1"/>
      <c r="C36085" s="29"/>
      <c r="D36085" s="27"/>
      <c r="E36085" s="27"/>
      <c r="F36085" s="27"/>
      <c r="G36085" s="1"/>
      <c r="H36085" s="1"/>
      <c r="I36085" s="1"/>
    </row>
    <row r="36086" spans="2:9">
      <c r="B36086" s="1"/>
      <c r="C36086" s="29"/>
      <c r="D36086" s="27"/>
      <c r="E36086" s="27"/>
      <c r="F36086" s="27"/>
      <c r="G36086" s="1"/>
      <c r="H36086" s="1"/>
      <c r="I36086" s="1"/>
    </row>
    <row r="36087" spans="2:9">
      <c r="B36087" s="1"/>
      <c r="C36087" s="29"/>
      <c r="D36087" s="27"/>
      <c r="E36087" s="27"/>
      <c r="F36087" s="27"/>
      <c r="G36087" s="1"/>
      <c r="H36087" s="1"/>
      <c r="I36087" s="1"/>
    </row>
    <row r="36088" spans="2:9">
      <c r="B36088" s="1"/>
      <c r="C36088" s="29"/>
      <c r="D36088" s="27"/>
      <c r="E36088" s="27"/>
      <c r="F36088" s="27"/>
      <c r="G36088" s="1"/>
      <c r="H36088" s="1"/>
      <c r="I36088" s="1"/>
    </row>
    <row r="36089" spans="2:9">
      <c r="B36089" s="1"/>
      <c r="C36089" s="29"/>
      <c r="D36089" s="27"/>
      <c r="E36089" s="27"/>
      <c r="F36089" s="27"/>
      <c r="G36089" s="1"/>
      <c r="H36089" s="1"/>
      <c r="I36089" s="1"/>
    </row>
    <row r="36090" spans="2:9">
      <c r="B36090" s="1"/>
      <c r="C36090" s="29"/>
      <c r="D36090" s="27"/>
      <c r="E36090" s="27"/>
      <c r="F36090" s="27"/>
      <c r="G36090" s="1"/>
      <c r="H36090" s="1"/>
      <c r="I36090" s="1"/>
    </row>
    <row r="36091" spans="2:9">
      <c r="B36091" s="1"/>
      <c r="C36091" s="29"/>
      <c r="D36091" s="27"/>
      <c r="E36091" s="27"/>
      <c r="F36091" s="27"/>
      <c r="G36091" s="1"/>
      <c r="H36091" s="1"/>
      <c r="I36091" s="1"/>
    </row>
    <row r="36092" spans="2:9">
      <c r="B36092" s="1"/>
      <c r="C36092" s="29"/>
      <c r="D36092" s="27"/>
      <c r="E36092" s="27"/>
      <c r="F36092" s="27"/>
      <c r="G36092" s="1"/>
      <c r="H36092" s="1"/>
      <c r="I36092" s="1"/>
    </row>
    <row r="36093" spans="2:9">
      <c r="B36093" s="1"/>
      <c r="C36093" s="29"/>
      <c r="D36093" s="27"/>
      <c r="E36093" s="27"/>
      <c r="F36093" s="27"/>
      <c r="G36093" s="1"/>
      <c r="H36093" s="1"/>
      <c r="I36093" s="1"/>
    </row>
    <row r="36094" spans="2:9">
      <c r="B36094" s="1"/>
      <c r="C36094" s="29"/>
      <c r="D36094" s="27"/>
      <c r="E36094" s="27"/>
      <c r="F36094" s="27"/>
      <c r="G36094" s="1"/>
      <c r="H36094" s="1"/>
      <c r="I36094" s="1"/>
    </row>
    <row r="36095" spans="2:9">
      <c r="B36095" s="1"/>
      <c r="C36095" s="29"/>
      <c r="D36095" s="27"/>
      <c r="E36095" s="27"/>
      <c r="F36095" s="27"/>
      <c r="G36095" s="1"/>
      <c r="H36095" s="1"/>
      <c r="I36095" s="1"/>
    </row>
    <row r="36096" spans="2:9">
      <c r="B36096" s="1"/>
      <c r="C36096" s="29"/>
      <c r="D36096" s="27"/>
      <c r="E36096" s="27"/>
      <c r="F36096" s="27"/>
      <c r="G36096" s="1"/>
      <c r="H36096" s="1"/>
      <c r="I36096" s="1"/>
    </row>
    <row r="36097" spans="2:9">
      <c r="B36097" s="1"/>
      <c r="C36097" s="29"/>
      <c r="D36097" s="27"/>
      <c r="E36097" s="27"/>
      <c r="F36097" s="27"/>
      <c r="G36097" s="1"/>
      <c r="H36097" s="1"/>
      <c r="I36097" s="1"/>
    </row>
    <row r="36098" spans="2:9">
      <c r="B36098" s="1"/>
      <c r="C36098" s="29"/>
      <c r="D36098" s="27"/>
      <c r="E36098" s="27"/>
      <c r="F36098" s="27"/>
      <c r="G36098" s="1"/>
      <c r="H36098" s="1"/>
      <c r="I36098" s="1"/>
    </row>
    <row r="36099" spans="2:9">
      <c r="B36099" s="1"/>
      <c r="C36099" s="29"/>
      <c r="D36099" s="27"/>
      <c r="E36099" s="27"/>
      <c r="F36099" s="27"/>
      <c r="G36099" s="1"/>
      <c r="H36099" s="1"/>
      <c r="I36099" s="1"/>
    </row>
    <row r="36100" spans="2:9">
      <c r="B36100" s="1"/>
      <c r="C36100" s="29"/>
      <c r="D36100" s="27"/>
      <c r="E36100" s="27"/>
      <c r="F36100" s="27"/>
      <c r="G36100" s="1"/>
      <c r="H36100" s="1"/>
      <c r="I36100" s="1"/>
    </row>
    <row r="36101" spans="2:9">
      <c r="B36101" s="1"/>
      <c r="C36101" s="29"/>
      <c r="D36101" s="27"/>
      <c r="E36101" s="27"/>
      <c r="F36101" s="27"/>
      <c r="G36101" s="1"/>
      <c r="H36101" s="1"/>
      <c r="I36101" s="1"/>
    </row>
    <row r="36102" spans="2:9">
      <c r="B36102" s="1"/>
      <c r="C36102" s="29"/>
      <c r="D36102" s="27"/>
      <c r="E36102" s="27"/>
      <c r="F36102" s="27"/>
      <c r="G36102" s="1"/>
      <c r="H36102" s="1"/>
      <c r="I36102" s="1"/>
    </row>
    <row r="36103" spans="2:9">
      <c r="B36103" s="1"/>
      <c r="C36103" s="29"/>
      <c r="D36103" s="27"/>
      <c r="E36103" s="27"/>
      <c r="F36103" s="27"/>
      <c r="G36103" s="1"/>
      <c r="H36103" s="1"/>
      <c r="I36103" s="1"/>
    </row>
    <row r="36104" spans="2:9">
      <c r="B36104" s="1"/>
      <c r="C36104" s="29"/>
      <c r="D36104" s="27"/>
      <c r="E36104" s="27"/>
      <c r="F36104" s="27"/>
      <c r="G36104" s="1"/>
      <c r="H36104" s="1"/>
      <c r="I36104" s="1"/>
    </row>
    <row r="36105" spans="2:9">
      <c r="B36105" s="1"/>
      <c r="C36105" s="29"/>
      <c r="D36105" s="27"/>
      <c r="E36105" s="27"/>
      <c r="F36105" s="27"/>
      <c r="G36105" s="1"/>
      <c r="H36105" s="1"/>
      <c r="I36105" s="1"/>
    </row>
    <row r="36106" spans="2:9">
      <c r="B36106" s="1"/>
      <c r="C36106" s="29"/>
      <c r="D36106" s="27"/>
      <c r="E36106" s="27"/>
      <c r="F36106" s="27"/>
      <c r="G36106" s="1"/>
      <c r="H36106" s="1"/>
      <c r="I36106" s="1"/>
    </row>
    <row r="36107" spans="2:9">
      <c r="B36107" s="1"/>
      <c r="C36107" s="29"/>
      <c r="D36107" s="27"/>
      <c r="E36107" s="27"/>
      <c r="F36107" s="27"/>
      <c r="G36107" s="1"/>
      <c r="H36107" s="1"/>
      <c r="I36107" s="1"/>
    </row>
    <row r="36108" spans="2:9">
      <c r="B36108" s="1"/>
      <c r="C36108" s="29"/>
      <c r="D36108" s="27"/>
      <c r="E36108" s="27"/>
      <c r="F36108" s="27"/>
      <c r="G36108" s="1"/>
      <c r="H36108" s="1"/>
      <c r="I36108" s="1"/>
    </row>
    <row r="36109" spans="2:9">
      <c r="B36109" s="1"/>
      <c r="C36109" s="29"/>
      <c r="D36109" s="27"/>
      <c r="E36109" s="27"/>
      <c r="F36109" s="27"/>
      <c r="G36109" s="1"/>
      <c r="H36109" s="1"/>
      <c r="I36109" s="1"/>
    </row>
    <row r="36110" spans="2:9">
      <c r="B36110" s="1"/>
      <c r="C36110" s="29"/>
      <c r="D36110" s="27"/>
      <c r="E36110" s="27"/>
      <c r="F36110" s="27"/>
      <c r="G36110" s="1"/>
      <c r="H36110" s="1"/>
      <c r="I36110" s="1"/>
    </row>
    <row r="36111" spans="2:9">
      <c r="B36111" s="1"/>
      <c r="C36111" s="29"/>
      <c r="D36111" s="27"/>
      <c r="E36111" s="27"/>
      <c r="F36111" s="27"/>
      <c r="G36111" s="1"/>
      <c r="H36111" s="1"/>
      <c r="I36111" s="1"/>
    </row>
    <row r="36112" spans="2:9">
      <c r="B36112" s="1"/>
      <c r="C36112" s="29"/>
      <c r="D36112" s="27"/>
      <c r="E36112" s="27"/>
      <c r="F36112" s="27"/>
      <c r="G36112" s="1"/>
      <c r="H36112" s="1"/>
      <c r="I36112" s="1"/>
    </row>
    <row r="36113" spans="2:9">
      <c r="B36113" s="1"/>
      <c r="C36113" s="29"/>
      <c r="D36113" s="27"/>
      <c r="E36113" s="27"/>
      <c r="F36113" s="27"/>
      <c r="G36113" s="1"/>
      <c r="H36113" s="1"/>
      <c r="I36113" s="1"/>
    </row>
    <row r="36114" spans="2:9">
      <c r="B36114" s="1"/>
      <c r="C36114" s="29"/>
      <c r="D36114" s="27"/>
      <c r="E36114" s="27"/>
      <c r="F36114" s="27"/>
      <c r="G36114" s="1"/>
      <c r="H36114" s="1"/>
      <c r="I36114" s="1"/>
    </row>
    <row r="36115" spans="2:9">
      <c r="B36115" s="1"/>
      <c r="C36115" s="29"/>
      <c r="D36115" s="27"/>
      <c r="E36115" s="27"/>
      <c r="F36115" s="27"/>
      <c r="G36115" s="1"/>
      <c r="H36115" s="1"/>
      <c r="I36115" s="1"/>
    </row>
    <row r="36116" spans="2:9">
      <c r="B36116" s="1"/>
      <c r="C36116" s="29"/>
      <c r="D36116" s="27"/>
      <c r="E36116" s="27"/>
      <c r="F36116" s="27"/>
      <c r="G36116" s="1"/>
      <c r="H36116" s="1"/>
      <c r="I36116" s="1"/>
    </row>
    <row r="36117" spans="2:9">
      <c r="B36117" s="1"/>
      <c r="C36117" s="29"/>
      <c r="D36117" s="27"/>
      <c r="E36117" s="27"/>
      <c r="F36117" s="27"/>
      <c r="G36117" s="1"/>
      <c r="H36117" s="1"/>
      <c r="I36117" s="1"/>
    </row>
    <row r="36118" spans="2:9">
      <c r="B36118" s="1"/>
      <c r="C36118" s="29"/>
      <c r="D36118" s="27"/>
      <c r="E36118" s="27"/>
      <c r="F36118" s="27"/>
      <c r="G36118" s="1"/>
      <c r="H36118" s="1"/>
      <c r="I36118" s="1"/>
    </row>
    <row r="36119" spans="2:9">
      <c r="B36119" s="1"/>
      <c r="C36119" s="29"/>
      <c r="D36119" s="27"/>
      <c r="E36119" s="27"/>
      <c r="F36119" s="27"/>
      <c r="G36119" s="1"/>
      <c r="H36119" s="1"/>
      <c r="I36119" s="1"/>
    </row>
    <row r="36120" spans="2:9">
      <c r="B36120" s="1"/>
      <c r="C36120" s="29"/>
      <c r="D36120" s="27"/>
      <c r="E36120" s="27"/>
      <c r="F36120" s="27"/>
      <c r="G36120" s="1"/>
      <c r="H36120" s="1"/>
      <c r="I36120" s="1"/>
    </row>
    <row r="36121" spans="2:9">
      <c r="B36121" s="1"/>
      <c r="C36121" s="29"/>
      <c r="D36121" s="27"/>
      <c r="E36121" s="27"/>
      <c r="F36121" s="27"/>
      <c r="G36121" s="1"/>
      <c r="H36121" s="1"/>
      <c r="I36121" s="1"/>
    </row>
    <row r="36122" spans="2:9">
      <c r="B36122" s="1"/>
      <c r="C36122" s="29"/>
      <c r="D36122" s="27"/>
      <c r="E36122" s="27"/>
      <c r="F36122" s="27"/>
      <c r="G36122" s="1"/>
      <c r="H36122" s="1"/>
      <c r="I36122" s="1"/>
    </row>
    <row r="36123" spans="2:9">
      <c r="B36123" s="1"/>
      <c r="C36123" s="29"/>
      <c r="D36123" s="27"/>
      <c r="E36123" s="27"/>
      <c r="F36123" s="27"/>
      <c r="G36123" s="1"/>
      <c r="H36123" s="1"/>
      <c r="I36123" s="1"/>
    </row>
    <row r="36124" spans="2:9">
      <c r="B36124" s="1"/>
      <c r="C36124" s="29"/>
      <c r="D36124" s="27"/>
      <c r="E36124" s="27"/>
      <c r="F36124" s="27"/>
      <c r="G36124" s="1"/>
      <c r="H36124" s="1"/>
      <c r="I36124" s="1"/>
    </row>
    <row r="36125" spans="2:9">
      <c r="B36125" s="1"/>
      <c r="C36125" s="29"/>
      <c r="D36125" s="27"/>
      <c r="E36125" s="27"/>
      <c r="F36125" s="27"/>
      <c r="G36125" s="1"/>
      <c r="H36125" s="1"/>
      <c r="I36125" s="1"/>
    </row>
    <row r="36126" spans="2:9">
      <c r="B36126" s="1"/>
      <c r="C36126" s="29"/>
      <c r="D36126" s="27"/>
      <c r="E36126" s="27"/>
      <c r="F36126" s="27"/>
      <c r="G36126" s="1"/>
      <c r="H36126" s="1"/>
      <c r="I36126" s="1"/>
    </row>
    <row r="36127" spans="2:9">
      <c r="B36127" s="1"/>
      <c r="C36127" s="29"/>
      <c r="D36127" s="27"/>
      <c r="E36127" s="27"/>
      <c r="F36127" s="27"/>
      <c r="G36127" s="1"/>
      <c r="H36127" s="1"/>
      <c r="I36127" s="1"/>
    </row>
    <row r="36128" spans="2:9">
      <c r="B36128" s="1"/>
      <c r="C36128" s="29"/>
      <c r="D36128" s="27"/>
      <c r="E36128" s="27"/>
      <c r="F36128" s="27"/>
      <c r="G36128" s="1"/>
      <c r="H36128" s="1"/>
      <c r="I36128" s="1"/>
    </row>
    <row r="36129" spans="2:9">
      <c r="B36129" s="1"/>
      <c r="C36129" s="29"/>
      <c r="D36129" s="27"/>
      <c r="E36129" s="27"/>
      <c r="F36129" s="27"/>
      <c r="G36129" s="1"/>
      <c r="H36129" s="1"/>
      <c r="I36129" s="1"/>
    </row>
    <row r="36130" spans="2:9">
      <c r="B36130" s="1"/>
      <c r="C36130" s="29"/>
      <c r="D36130" s="27"/>
      <c r="E36130" s="27"/>
      <c r="F36130" s="27"/>
      <c r="G36130" s="1"/>
      <c r="H36130" s="1"/>
      <c r="I36130" s="1"/>
    </row>
    <row r="36131" spans="2:9">
      <c r="B36131" s="1"/>
      <c r="C36131" s="29"/>
      <c r="D36131" s="27"/>
      <c r="E36131" s="27"/>
      <c r="F36131" s="27"/>
      <c r="G36131" s="1"/>
      <c r="H36131" s="1"/>
      <c r="I36131" s="1"/>
    </row>
    <row r="36132" spans="2:9">
      <c r="B36132" s="1"/>
      <c r="C36132" s="29"/>
      <c r="D36132" s="27"/>
      <c r="E36132" s="27"/>
      <c r="F36132" s="27"/>
      <c r="G36132" s="1"/>
      <c r="H36132" s="1"/>
      <c r="I36132" s="1"/>
    </row>
    <row r="36133" spans="2:9">
      <c r="B36133" s="1"/>
      <c r="C36133" s="29"/>
      <c r="D36133" s="27"/>
      <c r="E36133" s="27"/>
      <c r="F36133" s="27"/>
      <c r="G36133" s="1"/>
      <c r="H36133" s="1"/>
      <c r="I36133" s="1"/>
    </row>
    <row r="36134" spans="2:9">
      <c r="B36134" s="1"/>
      <c r="C36134" s="29"/>
      <c r="D36134" s="27"/>
      <c r="E36134" s="27"/>
      <c r="F36134" s="27"/>
      <c r="G36134" s="1"/>
      <c r="H36134" s="1"/>
      <c r="I36134" s="1"/>
    </row>
    <row r="36135" spans="2:9">
      <c r="B36135" s="1"/>
      <c r="C36135" s="29"/>
      <c r="D36135" s="27"/>
      <c r="E36135" s="27"/>
      <c r="F36135" s="27"/>
      <c r="G36135" s="1"/>
      <c r="H36135" s="1"/>
      <c r="I36135" s="1"/>
    </row>
    <row r="36136" spans="2:9">
      <c r="B36136" s="1"/>
      <c r="C36136" s="29"/>
      <c r="D36136" s="27"/>
      <c r="E36136" s="27"/>
      <c r="F36136" s="27"/>
      <c r="G36136" s="1"/>
      <c r="H36136" s="1"/>
      <c r="I36136" s="1"/>
    </row>
    <row r="36137" spans="2:9">
      <c r="B36137" s="1"/>
      <c r="C36137" s="29"/>
      <c r="D36137" s="27"/>
      <c r="E36137" s="27"/>
      <c r="F36137" s="27"/>
      <c r="G36137" s="1"/>
      <c r="H36137" s="1"/>
      <c r="I36137" s="1"/>
    </row>
    <row r="36138" spans="2:9">
      <c r="B36138" s="1"/>
      <c r="C36138" s="29"/>
      <c r="D36138" s="27"/>
      <c r="E36138" s="27"/>
      <c r="F36138" s="27"/>
      <c r="G36138" s="1"/>
      <c r="H36138" s="1"/>
      <c r="I36138" s="1"/>
    </row>
    <row r="36139" spans="2:9">
      <c r="B36139" s="1"/>
      <c r="C36139" s="29"/>
      <c r="D36139" s="27"/>
      <c r="E36139" s="27"/>
      <c r="F36139" s="27"/>
      <c r="G36139" s="1"/>
      <c r="H36139" s="1"/>
      <c r="I36139" s="1"/>
    </row>
    <row r="36140" spans="2:9">
      <c r="B36140" s="1"/>
      <c r="C36140" s="29"/>
      <c r="D36140" s="27"/>
      <c r="E36140" s="27"/>
      <c r="F36140" s="27"/>
      <c r="G36140" s="1"/>
      <c r="H36140" s="1"/>
      <c r="I36140" s="1"/>
    </row>
    <row r="36141" spans="2:9">
      <c r="B36141" s="1"/>
      <c r="C36141" s="29"/>
      <c r="D36141" s="27"/>
      <c r="E36141" s="27"/>
      <c r="F36141" s="27"/>
      <c r="G36141" s="1"/>
      <c r="H36141" s="1"/>
      <c r="I36141" s="1"/>
    </row>
    <row r="36142" spans="2:9">
      <c r="B36142" s="1"/>
      <c r="C36142" s="29"/>
      <c r="D36142" s="27"/>
      <c r="E36142" s="27"/>
      <c r="F36142" s="27"/>
      <c r="G36142" s="1"/>
      <c r="H36142" s="1"/>
      <c r="I36142" s="1"/>
    </row>
    <row r="36143" spans="2:9">
      <c r="B36143" s="1"/>
      <c r="C36143" s="29"/>
      <c r="D36143" s="27"/>
      <c r="E36143" s="27"/>
      <c r="F36143" s="27"/>
      <c r="G36143" s="1"/>
      <c r="H36143" s="1"/>
      <c r="I36143" s="1"/>
    </row>
    <row r="36144" spans="2:9">
      <c r="B36144" s="1"/>
      <c r="C36144" s="29"/>
      <c r="D36144" s="27"/>
      <c r="E36144" s="27"/>
      <c r="F36144" s="27"/>
      <c r="G36144" s="1"/>
      <c r="H36144" s="1"/>
      <c r="I36144" s="1"/>
    </row>
    <row r="36145" spans="2:9">
      <c r="B36145" s="1"/>
      <c r="C36145" s="29"/>
      <c r="D36145" s="27"/>
      <c r="E36145" s="27"/>
      <c r="F36145" s="27"/>
      <c r="G36145" s="1"/>
      <c r="H36145" s="1"/>
      <c r="I36145" s="1"/>
    </row>
    <row r="36146" spans="2:9">
      <c r="B36146" s="1"/>
      <c r="C36146" s="29"/>
      <c r="D36146" s="27"/>
      <c r="E36146" s="27"/>
      <c r="F36146" s="27"/>
      <c r="G36146" s="1"/>
      <c r="H36146" s="1"/>
      <c r="I36146" s="1"/>
    </row>
    <row r="36147" spans="2:9">
      <c r="B36147" s="1"/>
      <c r="C36147" s="29"/>
      <c r="D36147" s="27"/>
      <c r="E36147" s="27"/>
      <c r="F36147" s="27"/>
      <c r="G36147" s="1"/>
      <c r="H36147" s="1"/>
      <c r="I36147" s="1"/>
    </row>
    <row r="36148" spans="2:9">
      <c r="B36148" s="1"/>
      <c r="C36148" s="29"/>
      <c r="D36148" s="27"/>
      <c r="E36148" s="27"/>
      <c r="F36148" s="27"/>
      <c r="G36148" s="1"/>
      <c r="H36148" s="1"/>
      <c r="I36148" s="1"/>
    </row>
    <row r="36149" spans="2:9">
      <c r="B36149" s="1"/>
      <c r="C36149" s="29"/>
      <c r="D36149" s="27"/>
      <c r="E36149" s="27"/>
      <c r="F36149" s="27"/>
      <c r="G36149" s="1"/>
      <c r="H36149" s="1"/>
      <c r="I36149" s="1"/>
    </row>
    <row r="36150" spans="2:9">
      <c r="B36150" s="1"/>
      <c r="C36150" s="29"/>
      <c r="D36150" s="27"/>
      <c r="E36150" s="27"/>
      <c r="F36150" s="27"/>
      <c r="G36150" s="1"/>
      <c r="H36150" s="1"/>
      <c r="I36150" s="1"/>
    </row>
    <row r="36151" spans="2:9">
      <c r="B36151" s="1"/>
      <c r="C36151" s="29"/>
      <c r="D36151" s="27"/>
      <c r="E36151" s="27"/>
      <c r="F36151" s="27"/>
      <c r="G36151" s="1"/>
      <c r="H36151" s="1"/>
      <c r="I36151" s="1"/>
    </row>
    <row r="36152" spans="2:9">
      <c r="B36152" s="1"/>
      <c r="C36152" s="29"/>
      <c r="D36152" s="27"/>
      <c r="E36152" s="27"/>
      <c r="F36152" s="27"/>
      <c r="G36152" s="1"/>
      <c r="H36152" s="1"/>
      <c r="I36152" s="1"/>
    </row>
    <row r="36153" spans="2:9">
      <c r="B36153" s="1"/>
      <c r="C36153" s="29"/>
      <c r="D36153" s="27"/>
      <c r="E36153" s="27"/>
      <c r="F36153" s="27"/>
      <c r="G36153" s="1"/>
      <c r="H36153" s="1"/>
      <c r="I36153" s="1"/>
    </row>
    <row r="36154" spans="2:9">
      <c r="B36154" s="1"/>
      <c r="C36154" s="29"/>
      <c r="D36154" s="27"/>
      <c r="E36154" s="27"/>
      <c r="F36154" s="27"/>
      <c r="G36154" s="1"/>
      <c r="H36154" s="1"/>
      <c r="I36154" s="1"/>
    </row>
    <row r="36155" spans="2:9">
      <c r="B36155" s="1"/>
      <c r="C36155" s="29"/>
      <c r="D36155" s="27"/>
      <c r="E36155" s="27"/>
      <c r="F36155" s="27"/>
      <c r="G36155" s="1"/>
      <c r="H36155" s="1"/>
      <c r="I36155" s="1"/>
    </row>
    <row r="36156" spans="2:9">
      <c r="B36156" s="1"/>
      <c r="C36156" s="29"/>
      <c r="D36156" s="27"/>
      <c r="E36156" s="27"/>
      <c r="F36156" s="27"/>
      <c r="G36156" s="1"/>
      <c r="H36156" s="1"/>
      <c r="I36156" s="1"/>
    </row>
    <row r="36157" spans="2:9">
      <c r="B36157" s="1"/>
      <c r="C36157" s="29"/>
      <c r="D36157" s="27"/>
      <c r="E36157" s="27"/>
      <c r="F36157" s="27"/>
      <c r="G36157" s="1"/>
      <c r="H36157" s="1"/>
      <c r="I36157" s="1"/>
    </row>
    <row r="36158" spans="2:9">
      <c r="B36158" s="1"/>
      <c r="C36158" s="29"/>
      <c r="D36158" s="27"/>
      <c r="E36158" s="27"/>
      <c r="F36158" s="27"/>
      <c r="G36158" s="1"/>
      <c r="H36158" s="1"/>
      <c r="I36158" s="1"/>
    </row>
    <row r="36159" spans="2:9">
      <c r="B36159" s="1"/>
      <c r="C36159" s="29"/>
      <c r="D36159" s="27"/>
      <c r="E36159" s="27"/>
      <c r="F36159" s="27"/>
      <c r="G36159" s="1"/>
      <c r="H36159" s="1"/>
      <c r="I36159" s="1"/>
    </row>
    <row r="36160" spans="2:9">
      <c r="B36160" s="1"/>
      <c r="C36160" s="29"/>
      <c r="D36160" s="27"/>
      <c r="E36160" s="27"/>
      <c r="F36160" s="27"/>
      <c r="G36160" s="1"/>
      <c r="H36160" s="1"/>
      <c r="I36160" s="1"/>
    </row>
    <row r="36161" spans="2:9">
      <c r="B36161" s="1"/>
      <c r="C36161" s="29"/>
      <c r="D36161" s="27"/>
      <c r="E36161" s="27"/>
      <c r="F36161" s="27"/>
      <c r="G36161" s="1"/>
      <c r="H36161" s="1"/>
      <c r="I36161" s="1"/>
    </row>
    <row r="36162" spans="2:9">
      <c r="B36162" s="1"/>
      <c r="C36162" s="29"/>
      <c r="D36162" s="27"/>
      <c r="E36162" s="27"/>
      <c r="F36162" s="27"/>
      <c r="G36162" s="1"/>
      <c r="H36162" s="1"/>
      <c r="I36162" s="1"/>
    </row>
    <row r="36163" spans="2:9">
      <c r="B36163" s="1"/>
      <c r="C36163" s="29"/>
      <c r="D36163" s="27"/>
      <c r="E36163" s="27"/>
      <c r="F36163" s="27"/>
      <c r="G36163" s="1"/>
      <c r="H36163" s="1"/>
      <c r="I36163" s="1"/>
    </row>
    <row r="36164" spans="2:9">
      <c r="B36164" s="1"/>
      <c r="C36164" s="29"/>
      <c r="D36164" s="27"/>
      <c r="E36164" s="27"/>
      <c r="F36164" s="27"/>
      <c r="G36164" s="1"/>
      <c r="H36164" s="1"/>
      <c r="I36164" s="1"/>
    </row>
    <row r="36165" spans="2:9">
      <c r="B36165" s="1"/>
      <c r="C36165" s="29"/>
      <c r="D36165" s="27"/>
      <c r="E36165" s="27"/>
      <c r="F36165" s="27"/>
      <c r="G36165" s="1"/>
      <c r="H36165" s="1"/>
      <c r="I36165" s="1"/>
    </row>
    <row r="36166" spans="2:9">
      <c r="B36166" s="1"/>
      <c r="C36166" s="29"/>
      <c r="D36166" s="27"/>
      <c r="E36166" s="27"/>
      <c r="F36166" s="27"/>
      <c r="G36166" s="1"/>
      <c r="H36166" s="1"/>
      <c r="I36166" s="1"/>
    </row>
    <row r="36167" spans="2:9">
      <c r="B36167" s="1"/>
      <c r="C36167" s="29"/>
      <c r="D36167" s="27"/>
      <c r="E36167" s="27"/>
      <c r="F36167" s="27"/>
      <c r="G36167" s="1"/>
      <c r="H36167" s="1"/>
      <c r="I36167" s="1"/>
    </row>
    <row r="36168" spans="2:9">
      <c r="B36168" s="1"/>
      <c r="C36168" s="29"/>
      <c r="D36168" s="27"/>
      <c r="E36168" s="27"/>
      <c r="F36168" s="27"/>
      <c r="G36168" s="1"/>
      <c r="H36168" s="1"/>
      <c r="I36168" s="1"/>
    </row>
    <row r="36169" spans="2:9">
      <c r="B36169" s="1"/>
      <c r="C36169" s="29"/>
      <c r="D36169" s="27"/>
      <c r="E36169" s="27"/>
      <c r="F36169" s="27"/>
      <c r="G36169" s="1"/>
      <c r="H36169" s="1"/>
      <c r="I36169" s="1"/>
    </row>
    <row r="36170" spans="2:9">
      <c r="B36170" s="1"/>
      <c r="C36170" s="29"/>
      <c r="D36170" s="27"/>
      <c r="E36170" s="27"/>
      <c r="F36170" s="27"/>
      <c r="G36170" s="1"/>
      <c r="H36170" s="1"/>
      <c r="I36170" s="1"/>
    </row>
    <row r="36171" spans="2:9">
      <c r="B36171" s="1"/>
      <c r="C36171" s="29"/>
      <c r="D36171" s="27"/>
      <c r="E36171" s="27"/>
      <c r="F36171" s="27"/>
      <c r="G36171" s="1"/>
      <c r="H36171" s="1"/>
      <c r="I36171" s="1"/>
    </row>
    <row r="36172" spans="2:9">
      <c r="B36172" s="1"/>
      <c r="C36172" s="29"/>
      <c r="D36172" s="27"/>
      <c r="E36172" s="27"/>
      <c r="F36172" s="27"/>
      <c r="G36172" s="1"/>
      <c r="H36172" s="1"/>
      <c r="I36172" s="1"/>
    </row>
    <row r="36173" spans="2:9">
      <c r="B36173" s="1"/>
      <c r="C36173" s="29"/>
      <c r="D36173" s="27"/>
      <c r="E36173" s="27"/>
      <c r="F36173" s="27"/>
      <c r="G36173" s="1"/>
      <c r="H36173" s="1"/>
      <c r="I36173" s="1"/>
    </row>
    <row r="36174" spans="2:9">
      <c r="B36174" s="1"/>
      <c r="C36174" s="29"/>
      <c r="D36174" s="27"/>
      <c r="E36174" s="27"/>
      <c r="F36174" s="27"/>
      <c r="G36174" s="1"/>
      <c r="H36174" s="1"/>
      <c r="I36174" s="1"/>
    </row>
    <row r="36175" spans="2:9">
      <c r="B36175" s="1"/>
      <c r="C36175" s="29"/>
      <c r="D36175" s="27"/>
      <c r="E36175" s="27"/>
      <c r="F36175" s="27"/>
      <c r="G36175" s="1"/>
      <c r="H36175" s="1"/>
      <c r="I36175" s="1"/>
    </row>
    <row r="36176" spans="2:9">
      <c r="B36176" s="1"/>
      <c r="C36176" s="29"/>
      <c r="D36176" s="27"/>
      <c r="E36176" s="27"/>
      <c r="F36176" s="27"/>
      <c r="G36176" s="1"/>
      <c r="H36176" s="1"/>
      <c r="I36176" s="1"/>
    </row>
    <row r="36177" spans="2:9">
      <c r="B36177" s="1"/>
      <c r="C36177" s="29"/>
      <c r="D36177" s="27"/>
      <c r="E36177" s="27"/>
      <c r="F36177" s="27"/>
      <c r="G36177" s="1"/>
      <c r="H36177" s="1"/>
      <c r="I36177" s="1"/>
    </row>
    <row r="36178" spans="2:9">
      <c r="B36178" s="1"/>
      <c r="C36178" s="29"/>
      <c r="D36178" s="27"/>
      <c r="E36178" s="27"/>
      <c r="F36178" s="27"/>
      <c r="G36178" s="1"/>
      <c r="H36178" s="1"/>
      <c r="I36178" s="1"/>
    </row>
    <row r="36179" spans="2:9">
      <c r="B36179" s="1"/>
      <c r="C36179" s="29"/>
      <c r="D36179" s="27"/>
      <c r="E36179" s="27"/>
      <c r="F36179" s="27"/>
      <c r="G36179" s="1"/>
      <c r="H36179" s="1"/>
      <c r="I36179" s="1"/>
    </row>
    <row r="36180" spans="2:9">
      <c r="B36180" s="1"/>
      <c r="C36180" s="29"/>
      <c r="D36180" s="27"/>
      <c r="E36180" s="27"/>
      <c r="F36180" s="27"/>
      <c r="G36180" s="1"/>
      <c r="H36180" s="1"/>
      <c r="I36180" s="1"/>
    </row>
    <row r="36181" spans="2:9">
      <c r="B36181" s="1"/>
      <c r="C36181" s="29"/>
      <c r="D36181" s="27"/>
      <c r="E36181" s="27"/>
      <c r="F36181" s="27"/>
      <c r="G36181" s="1"/>
      <c r="H36181" s="1"/>
      <c r="I36181" s="1"/>
    </row>
    <row r="36182" spans="2:9">
      <c r="B36182" s="1"/>
      <c r="C36182" s="29"/>
      <c r="D36182" s="27"/>
      <c r="E36182" s="27"/>
      <c r="F36182" s="27"/>
      <c r="G36182" s="1"/>
      <c r="H36182" s="1"/>
      <c r="I36182" s="1"/>
    </row>
    <row r="36183" spans="2:9">
      <c r="B36183" s="1"/>
      <c r="C36183" s="29"/>
      <c r="D36183" s="27"/>
      <c r="E36183" s="27"/>
      <c r="F36183" s="27"/>
      <c r="G36183" s="1"/>
      <c r="H36183" s="1"/>
      <c r="I36183" s="1"/>
    </row>
    <row r="36184" spans="2:9">
      <c r="B36184" s="1"/>
      <c r="C36184" s="29"/>
      <c r="D36184" s="27"/>
      <c r="E36184" s="27"/>
      <c r="F36184" s="27"/>
      <c r="G36184" s="1"/>
      <c r="H36184" s="1"/>
      <c r="I36184" s="1"/>
    </row>
    <row r="36185" spans="2:9">
      <c r="B36185" s="1"/>
      <c r="C36185" s="29"/>
      <c r="D36185" s="27"/>
      <c r="E36185" s="27"/>
      <c r="F36185" s="27"/>
      <c r="G36185" s="1"/>
      <c r="H36185" s="1"/>
      <c r="I36185" s="1"/>
    </row>
    <row r="36186" spans="2:9">
      <c r="B36186" s="1"/>
      <c r="C36186" s="29"/>
      <c r="D36186" s="27"/>
      <c r="E36186" s="27"/>
      <c r="F36186" s="27"/>
      <c r="G36186" s="1"/>
      <c r="H36186" s="1"/>
      <c r="I36186" s="1"/>
    </row>
    <row r="36187" spans="2:9">
      <c r="B36187" s="1"/>
      <c r="C36187" s="29"/>
      <c r="D36187" s="27"/>
      <c r="E36187" s="27"/>
      <c r="F36187" s="27"/>
      <c r="G36187" s="1"/>
      <c r="H36187" s="1"/>
      <c r="I36187" s="1"/>
    </row>
    <row r="36188" spans="2:9">
      <c r="B36188" s="1"/>
      <c r="C36188" s="29"/>
      <c r="D36188" s="27"/>
      <c r="E36188" s="27"/>
      <c r="F36188" s="27"/>
      <c r="G36188" s="1"/>
      <c r="H36188" s="1"/>
      <c r="I36188" s="1"/>
    </row>
    <row r="36189" spans="2:9">
      <c r="B36189" s="1"/>
      <c r="C36189" s="29"/>
      <c r="D36189" s="27"/>
      <c r="E36189" s="27"/>
      <c r="F36189" s="27"/>
      <c r="G36189" s="1"/>
      <c r="H36189" s="1"/>
      <c r="I36189" s="1"/>
    </row>
    <row r="36190" spans="2:9">
      <c r="B36190" s="1"/>
      <c r="C36190" s="29"/>
      <c r="D36190" s="27"/>
      <c r="E36190" s="27"/>
      <c r="F36190" s="27"/>
      <c r="G36190" s="1"/>
      <c r="H36190" s="1"/>
      <c r="I36190" s="1"/>
    </row>
    <row r="36191" spans="2:9">
      <c r="B36191" s="1"/>
      <c r="C36191" s="29"/>
      <c r="D36191" s="27"/>
      <c r="E36191" s="27"/>
      <c r="F36191" s="27"/>
      <c r="G36191" s="1"/>
      <c r="H36191" s="1"/>
      <c r="I36191" s="1"/>
    </row>
    <row r="36192" spans="2:9">
      <c r="B36192" s="1"/>
      <c r="C36192" s="29"/>
      <c r="D36192" s="27"/>
      <c r="E36192" s="27"/>
      <c r="F36192" s="27"/>
      <c r="G36192" s="1"/>
      <c r="H36192" s="1"/>
      <c r="I36192" s="1"/>
    </row>
    <row r="36193" spans="2:9">
      <c r="B36193" s="1"/>
      <c r="C36193" s="29"/>
      <c r="D36193" s="27"/>
      <c r="E36193" s="27"/>
      <c r="F36193" s="27"/>
      <c r="G36193" s="1"/>
      <c r="H36193" s="1"/>
      <c r="I36193" s="1"/>
    </row>
    <row r="36194" spans="2:9">
      <c r="B36194" s="1"/>
      <c r="C36194" s="29"/>
      <c r="D36194" s="27"/>
      <c r="E36194" s="27"/>
      <c r="F36194" s="27"/>
      <c r="G36194" s="1"/>
      <c r="H36194" s="1"/>
      <c r="I36194" s="1"/>
    </row>
    <row r="36195" spans="2:9">
      <c r="B36195" s="1"/>
      <c r="C36195" s="29"/>
      <c r="D36195" s="27"/>
      <c r="E36195" s="27"/>
      <c r="F36195" s="27"/>
      <c r="G36195" s="1"/>
      <c r="H36195" s="1"/>
      <c r="I36195" s="1"/>
    </row>
    <row r="36196" spans="2:9">
      <c r="B36196" s="1"/>
      <c r="C36196" s="29"/>
      <c r="D36196" s="27"/>
      <c r="E36196" s="27"/>
      <c r="F36196" s="27"/>
      <c r="G36196" s="1"/>
      <c r="H36196" s="1"/>
      <c r="I36196" s="1"/>
    </row>
    <row r="36197" spans="2:9">
      <c r="B36197" s="1"/>
      <c r="C36197" s="29"/>
      <c r="D36197" s="27"/>
      <c r="E36197" s="27"/>
      <c r="F36197" s="27"/>
      <c r="G36197" s="1"/>
      <c r="H36197" s="1"/>
      <c r="I36197" s="1"/>
    </row>
    <row r="36198" spans="2:9">
      <c r="B36198" s="1"/>
      <c r="C36198" s="29"/>
      <c r="D36198" s="27"/>
      <c r="E36198" s="27"/>
      <c r="F36198" s="27"/>
      <c r="G36198" s="1"/>
      <c r="H36198" s="1"/>
      <c r="I36198" s="1"/>
    </row>
    <row r="36199" spans="2:9">
      <c r="B36199" s="1"/>
      <c r="C36199" s="29"/>
      <c r="D36199" s="27"/>
      <c r="E36199" s="27"/>
      <c r="F36199" s="27"/>
      <c r="G36199" s="1"/>
      <c r="H36199" s="1"/>
      <c r="I36199" s="1"/>
    </row>
    <row r="36200" spans="2:9">
      <c r="B36200" s="1"/>
      <c r="C36200" s="29"/>
      <c r="D36200" s="27"/>
      <c r="E36200" s="27"/>
      <c r="F36200" s="27"/>
      <c r="G36200" s="1"/>
      <c r="H36200" s="1"/>
      <c r="I36200" s="1"/>
    </row>
    <row r="36201" spans="2:9">
      <c r="B36201" s="1"/>
      <c r="C36201" s="29"/>
      <c r="D36201" s="27"/>
      <c r="E36201" s="27"/>
      <c r="F36201" s="27"/>
      <c r="G36201" s="1"/>
      <c r="H36201" s="1"/>
      <c r="I36201" s="1"/>
    </row>
    <row r="36202" spans="2:9">
      <c r="B36202" s="1"/>
      <c r="C36202" s="29"/>
      <c r="D36202" s="27"/>
      <c r="E36202" s="27"/>
      <c r="F36202" s="27"/>
      <c r="G36202" s="1"/>
      <c r="H36202" s="1"/>
      <c r="I36202" s="1"/>
    </row>
    <row r="36203" spans="2:9">
      <c r="B36203" s="1"/>
      <c r="C36203" s="29"/>
      <c r="D36203" s="27"/>
      <c r="E36203" s="27"/>
      <c r="F36203" s="27"/>
      <c r="G36203" s="1"/>
      <c r="H36203" s="1"/>
      <c r="I36203" s="1"/>
    </row>
    <row r="36204" spans="2:9">
      <c r="B36204" s="1"/>
      <c r="C36204" s="29"/>
      <c r="D36204" s="27"/>
      <c r="E36204" s="27"/>
      <c r="F36204" s="27"/>
      <c r="G36204" s="1"/>
      <c r="H36204" s="1"/>
      <c r="I36204" s="1"/>
    </row>
    <row r="36205" spans="2:9">
      <c r="B36205" s="1"/>
      <c r="C36205" s="29"/>
      <c r="D36205" s="27"/>
      <c r="E36205" s="27"/>
      <c r="F36205" s="27"/>
      <c r="G36205" s="1"/>
      <c r="H36205" s="1"/>
      <c r="I36205" s="1"/>
    </row>
    <row r="36206" spans="2:9">
      <c r="B36206" s="1"/>
      <c r="C36206" s="29"/>
      <c r="D36206" s="27"/>
      <c r="E36206" s="27"/>
      <c r="F36206" s="27"/>
      <c r="G36206" s="1"/>
      <c r="H36206" s="1"/>
      <c r="I36206" s="1"/>
    </row>
    <row r="36207" spans="2:9">
      <c r="B36207" s="1"/>
      <c r="C36207" s="29"/>
      <c r="D36207" s="27"/>
      <c r="E36207" s="27"/>
      <c r="F36207" s="27"/>
      <c r="G36207" s="1"/>
      <c r="H36207" s="1"/>
      <c r="I36207" s="1"/>
    </row>
    <row r="36208" spans="2:9">
      <c r="B36208" s="1"/>
      <c r="C36208" s="29"/>
      <c r="D36208" s="27"/>
      <c r="E36208" s="27"/>
      <c r="F36208" s="27"/>
      <c r="G36208" s="1"/>
      <c r="H36208" s="1"/>
      <c r="I36208" s="1"/>
    </row>
    <row r="36209" spans="2:9">
      <c r="B36209" s="1"/>
      <c r="C36209" s="29"/>
      <c r="D36209" s="27"/>
      <c r="E36209" s="27"/>
      <c r="F36209" s="27"/>
      <c r="G36209" s="1"/>
      <c r="H36209" s="1"/>
      <c r="I36209" s="1"/>
    </row>
    <row r="36210" spans="2:9">
      <c r="B36210" s="1"/>
      <c r="C36210" s="29"/>
      <c r="D36210" s="27"/>
      <c r="E36210" s="27"/>
      <c r="F36210" s="27"/>
      <c r="G36210" s="1"/>
      <c r="H36210" s="1"/>
      <c r="I36210" s="1"/>
    </row>
    <row r="36211" spans="2:9">
      <c r="B36211" s="1"/>
      <c r="C36211" s="29"/>
      <c r="D36211" s="27"/>
      <c r="E36211" s="27"/>
      <c r="F36211" s="27"/>
      <c r="G36211" s="1"/>
      <c r="H36211" s="1"/>
      <c r="I36211" s="1"/>
    </row>
    <row r="36212" spans="2:9">
      <c r="B36212" s="1"/>
      <c r="C36212" s="29"/>
      <c r="D36212" s="27"/>
      <c r="E36212" s="27"/>
      <c r="F36212" s="27"/>
      <c r="G36212" s="1"/>
      <c r="H36212" s="1"/>
      <c r="I36212" s="1"/>
    </row>
    <row r="36213" spans="2:9">
      <c r="B36213" s="1"/>
      <c r="C36213" s="29"/>
      <c r="D36213" s="27"/>
      <c r="E36213" s="27"/>
      <c r="F36213" s="27"/>
      <c r="G36213" s="1"/>
      <c r="H36213" s="1"/>
      <c r="I36213" s="1"/>
    </row>
    <row r="36214" spans="2:9">
      <c r="B36214" s="1"/>
      <c r="C36214" s="29"/>
      <c r="D36214" s="27"/>
      <c r="E36214" s="27"/>
      <c r="F36214" s="27"/>
      <c r="G36214" s="1"/>
      <c r="H36214" s="1"/>
      <c r="I36214" s="1"/>
    </row>
    <row r="36215" spans="2:9">
      <c r="B36215" s="1"/>
      <c r="C36215" s="29"/>
      <c r="D36215" s="27"/>
      <c r="E36215" s="27"/>
      <c r="F36215" s="27"/>
      <c r="G36215" s="1"/>
      <c r="H36215" s="1"/>
      <c r="I36215" s="1"/>
    </row>
    <row r="36216" spans="2:9">
      <c r="B36216" s="1"/>
      <c r="C36216" s="29"/>
      <c r="D36216" s="27"/>
      <c r="E36216" s="27"/>
      <c r="F36216" s="27"/>
      <c r="G36216" s="1"/>
      <c r="H36216" s="1"/>
      <c r="I36216" s="1"/>
    </row>
    <row r="36217" spans="2:9">
      <c r="B36217" s="1"/>
      <c r="C36217" s="29"/>
      <c r="D36217" s="27"/>
      <c r="E36217" s="27"/>
      <c r="F36217" s="27"/>
      <c r="G36217" s="1"/>
      <c r="H36217" s="1"/>
      <c r="I36217" s="1"/>
    </row>
    <row r="36218" spans="2:9">
      <c r="B36218" s="1"/>
      <c r="C36218" s="29"/>
      <c r="D36218" s="27"/>
      <c r="E36218" s="27"/>
      <c r="F36218" s="27"/>
      <c r="G36218" s="1"/>
      <c r="H36218" s="1"/>
      <c r="I36218" s="1"/>
    </row>
    <row r="36219" spans="2:9">
      <c r="B36219" s="1"/>
      <c r="C36219" s="29"/>
      <c r="D36219" s="27"/>
      <c r="E36219" s="27"/>
      <c r="F36219" s="27"/>
      <c r="G36219" s="1"/>
      <c r="H36219" s="1"/>
      <c r="I36219" s="1"/>
    </row>
    <row r="36220" spans="2:9">
      <c r="B36220" s="1"/>
      <c r="C36220" s="29"/>
      <c r="D36220" s="27"/>
      <c r="E36220" s="27"/>
      <c r="F36220" s="27"/>
      <c r="G36220" s="1"/>
      <c r="H36220" s="1"/>
      <c r="I36220" s="1"/>
    </row>
    <row r="36221" spans="2:9">
      <c r="B36221" s="1"/>
      <c r="C36221" s="29"/>
      <c r="D36221" s="27"/>
      <c r="E36221" s="27"/>
      <c r="F36221" s="27"/>
      <c r="G36221" s="1"/>
      <c r="H36221" s="1"/>
      <c r="I36221" s="1"/>
    </row>
    <row r="36222" spans="2:9">
      <c r="B36222" s="1"/>
      <c r="C36222" s="29"/>
      <c r="D36222" s="27"/>
      <c r="E36222" s="27"/>
      <c r="F36222" s="27"/>
      <c r="G36222" s="1"/>
      <c r="H36222" s="1"/>
      <c r="I36222" s="1"/>
    </row>
    <row r="36223" spans="2:9">
      <c r="B36223" s="1"/>
      <c r="C36223" s="29"/>
      <c r="D36223" s="27"/>
      <c r="E36223" s="27"/>
      <c r="F36223" s="27"/>
      <c r="G36223" s="1"/>
      <c r="H36223" s="1"/>
      <c r="I36223" s="1"/>
    </row>
    <row r="36224" spans="2:9">
      <c r="B36224" s="1"/>
      <c r="C36224" s="29"/>
      <c r="D36224" s="27"/>
      <c r="E36224" s="27"/>
      <c r="F36224" s="27"/>
      <c r="G36224" s="1"/>
      <c r="H36224" s="1"/>
      <c r="I36224" s="1"/>
    </row>
    <row r="36225" spans="2:9">
      <c r="B36225" s="1"/>
      <c r="C36225" s="29"/>
      <c r="D36225" s="27"/>
      <c r="E36225" s="27"/>
      <c r="F36225" s="27"/>
      <c r="G36225" s="1"/>
      <c r="H36225" s="1"/>
      <c r="I36225" s="1"/>
    </row>
    <row r="36226" spans="2:9">
      <c r="B36226" s="1"/>
      <c r="C36226" s="29"/>
      <c r="D36226" s="27"/>
      <c r="E36226" s="27"/>
      <c r="F36226" s="27"/>
      <c r="G36226" s="1"/>
      <c r="H36226" s="1"/>
      <c r="I36226" s="1"/>
    </row>
    <row r="36227" spans="2:9">
      <c r="B36227" s="1"/>
      <c r="C36227" s="29"/>
      <c r="D36227" s="27"/>
      <c r="E36227" s="27"/>
      <c r="F36227" s="27"/>
      <c r="G36227" s="1"/>
      <c r="H36227" s="1"/>
      <c r="I36227" s="1"/>
    </row>
    <row r="36228" spans="2:9">
      <c r="B36228" s="1"/>
      <c r="C36228" s="29"/>
      <c r="D36228" s="27"/>
      <c r="E36228" s="27"/>
      <c r="F36228" s="27"/>
      <c r="G36228" s="1"/>
      <c r="H36228" s="1"/>
      <c r="I36228" s="1"/>
    </row>
    <row r="36229" spans="2:9">
      <c r="B36229" s="1"/>
      <c r="C36229" s="29"/>
      <c r="D36229" s="27"/>
      <c r="E36229" s="27"/>
      <c r="F36229" s="27"/>
      <c r="G36229" s="1"/>
      <c r="H36229" s="1"/>
      <c r="I36229" s="1"/>
    </row>
    <row r="36230" spans="2:9">
      <c r="B36230" s="1"/>
      <c r="C36230" s="29"/>
      <c r="D36230" s="27"/>
      <c r="E36230" s="27"/>
      <c r="F36230" s="27"/>
      <c r="G36230" s="1"/>
      <c r="H36230" s="1"/>
      <c r="I36230" s="1"/>
    </row>
    <row r="36231" spans="2:9">
      <c r="B36231" s="1"/>
      <c r="C36231" s="29"/>
      <c r="D36231" s="27"/>
      <c r="E36231" s="27"/>
      <c r="F36231" s="27"/>
      <c r="G36231" s="1"/>
      <c r="H36231" s="1"/>
      <c r="I36231" s="1"/>
    </row>
    <row r="36232" spans="2:9">
      <c r="B36232" s="1"/>
      <c r="C36232" s="29"/>
      <c r="D36232" s="27"/>
      <c r="E36232" s="27"/>
      <c r="F36232" s="27"/>
      <c r="G36232" s="1"/>
      <c r="H36232" s="1"/>
      <c r="I36232" s="1"/>
    </row>
    <row r="36233" spans="2:9">
      <c r="B36233" s="1"/>
      <c r="C36233" s="29"/>
      <c r="D36233" s="27"/>
      <c r="E36233" s="27"/>
      <c r="F36233" s="27"/>
      <c r="G36233" s="1"/>
      <c r="H36233" s="1"/>
      <c r="I36233" s="1"/>
    </row>
    <row r="36234" spans="2:9">
      <c r="B36234" s="1"/>
      <c r="C36234" s="29"/>
      <c r="D36234" s="27"/>
      <c r="E36234" s="27"/>
      <c r="F36234" s="27"/>
      <c r="G36234" s="1"/>
      <c r="H36234" s="1"/>
      <c r="I36234" s="1"/>
    </row>
    <row r="36235" spans="2:9">
      <c r="B36235" s="1"/>
      <c r="C36235" s="29"/>
      <c r="D36235" s="27"/>
      <c r="E36235" s="27"/>
      <c r="F36235" s="27"/>
      <c r="G36235" s="1"/>
      <c r="H36235" s="1"/>
      <c r="I36235" s="1"/>
    </row>
    <row r="36236" spans="2:9">
      <c r="B36236" s="1"/>
      <c r="C36236" s="29"/>
      <c r="D36236" s="27"/>
      <c r="E36236" s="27"/>
      <c r="F36236" s="27"/>
      <c r="G36236" s="1"/>
      <c r="H36236" s="1"/>
      <c r="I36236" s="1"/>
    </row>
    <row r="36237" spans="2:9">
      <c r="B36237" s="1"/>
      <c r="C36237" s="29"/>
      <c r="D36237" s="27"/>
      <c r="E36237" s="27"/>
      <c r="F36237" s="27"/>
      <c r="G36237" s="1"/>
      <c r="H36237" s="1"/>
      <c r="I36237" s="1"/>
    </row>
    <row r="36238" spans="2:9">
      <c r="B36238" s="1"/>
      <c r="C36238" s="29"/>
      <c r="D36238" s="27"/>
      <c r="E36238" s="27"/>
      <c r="F36238" s="27"/>
      <c r="G36238" s="1"/>
      <c r="H36238" s="1"/>
      <c r="I36238" s="1"/>
    </row>
    <row r="36239" spans="2:9">
      <c r="B36239" s="1"/>
      <c r="C36239" s="29"/>
      <c r="D36239" s="27"/>
      <c r="E36239" s="27"/>
      <c r="F36239" s="27"/>
      <c r="G36239" s="1"/>
      <c r="H36239" s="1"/>
      <c r="I36239" s="1"/>
    </row>
    <row r="36240" spans="2:9">
      <c r="B36240" s="1"/>
      <c r="C36240" s="29"/>
      <c r="D36240" s="27"/>
      <c r="E36240" s="27"/>
      <c r="F36240" s="27"/>
      <c r="G36240" s="1"/>
      <c r="H36240" s="1"/>
      <c r="I36240" s="1"/>
    </row>
    <row r="36241" spans="2:9">
      <c r="B36241" s="1"/>
      <c r="C36241" s="29"/>
      <c r="D36241" s="27"/>
      <c r="E36241" s="27"/>
      <c r="F36241" s="27"/>
      <c r="G36241" s="1"/>
      <c r="H36241" s="1"/>
      <c r="I36241" s="1"/>
    </row>
    <row r="36242" spans="2:9">
      <c r="B36242" s="1"/>
      <c r="C36242" s="29"/>
      <c r="D36242" s="27"/>
      <c r="E36242" s="27"/>
      <c r="F36242" s="27"/>
      <c r="G36242" s="1"/>
      <c r="H36242" s="1"/>
      <c r="I36242" s="1"/>
    </row>
    <row r="36243" spans="2:9">
      <c r="B36243" s="1"/>
      <c r="C36243" s="29"/>
      <c r="D36243" s="27"/>
      <c r="E36243" s="27"/>
      <c r="F36243" s="27"/>
      <c r="G36243" s="1"/>
      <c r="H36243" s="1"/>
      <c r="I36243" s="1"/>
    </row>
    <row r="36244" spans="2:9">
      <c r="B36244" s="1"/>
      <c r="C36244" s="29"/>
      <c r="D36244" s="27"/>
      <c r="E36244" s="27"/>
      <c r="F36244" s="27"/>
      <c r="G36244" s="1"/>
      <c r="H36244" s="1"/>
      <c r="I36244" s="1"/>
    </row>
    <row r="36245" spans="2:9">
      <c r="B36245" s="1"/>
      <c r="C36245" s="29"/>
      <c r="D36245" s="27"/>
      <c r="E36245" s="27"/>
      <c r="F36245" s="27"/>
      <c r="G36245" s="1"/>
      <c r="H36245" s="1"/>
      <c r="I36245" s="1"/>
    </row>
    <row r="36246" spans="2:9">
      <c r="B36246" s="1"/>
      <c r="C36246" s="29"/>
      <c r="D36246" s="27"/>
      <c r="E36246" s="27"/>
      <c r="F36246" s="27"/>
      <c r="G36246" s="1"/>
      <c r="H36246" s="1"/>
      <c r="I36246" s="1"/>
    </row>
    <row r="36247" spans="2:9">
      <c r="B36247" s="1"/>
      <c r="C36247" s="29"/>
      <c r="D36247" s="27"/>
      <c r="E36247" s="27"/>
      <c r="F36247" s="27"/>
      <c r="G36247" s="1"/>
      <c r="H36247" s="1"/>
      <c r="I36247" s="1"/>
    </row>
    <row r="36248" spans="2:9">
      <c r="B36248" s="1"/>
      <c r="C36248" s="29"/>
      <c r="D36248" s="27"/>
      <c r="E36248" s="27"/>
      <c r="F36248" s="27"/>
      <c r="G36248" s="1"/>
      <c r="H36248" s="1"/>
      <c r="I36248" s="1"/>
    </row>
    <row r="36249" spans="2:9">
      <c r="B36249" s="1"/>
      <c r="C36249" s="29"/>
      <c r="D36249" s="27"/>
      <c r="E36249" s="27"/>
      <c r="F36249" s="27"/>
      <c r="G36249" s="1"/>
      <c r="H36249" s="1"/>
      <c r="I36249" s="1"/>
    </row>
    <row r="36250" spans="2:9">
      <c r="B36250" s="1"/>
      <c r="C36250" s="29"/>
      <c r="D36250" s="27"/>
      <c r="E36250" s="27"/>
      <c r="F36250" s="27"/>
      <c r="G36250" s="1"/>
      <c r="H36250" s="1"/>
      <c r="I36250" s="1"/>
    </row>
    <row r="36251" spans="2:9">
      <c r="B36251" s="1"/>
      <c r="C36251" s="29"/>
      <c r="D36251" s="27"/>
      <c r="E36251" s="27"/>
      <c r="F36251" s="27"/>
      <c r="G36251" s="1"/>
      <c r="H36251" s="1"/>
      <c r="I36251" s="1"/>
    </row>
    <row r="36252" spans="2:9">
      <c r="B36252" s="1"/>
      <c r="C36252" s="29"/>
      <c r="D36252" s="27"/>
      <c r="E36252" s="27"/>
      <c r="F36252" s="27"/>
      <c r="G36252" s="1"/>
      <c r="H36252" s="1"/>
      <c r="I36252" s="1"/>
    </row>
    <row r="36253" spans="2:9">
      <c r="B36253" s="1"/>
      <c r="C36253" s="29"/>
      <c r="D36253" s="27"/>
      <c r="E36253" s="27"/>
      <c r="F36253" s="27"/>
      <c r="G36253" s="1"/>
      <c r="H36253" s="1"/>
      <c r="I36253" s="1"/>
    </row>
    <row r="36254" spans="2:9">
      <c r="B36254" s="1"/>
      <c r="C36254" s="29"/>
      <c r="D36254" s="27"/>
      <c r="E36254" s="27"/>
      <c r="F36254" s="27"/>
      <c r="G36254" s="1"/>
      <c r="H36254" s="1"/>
      <c r="I36254" s="1"/>
    </row>
    <row r="36255" spans="2:9">
      <c r="B36255" s="1"/>
      <c r="C36255" s="29"/>
      <c r="D36255" s="27"/>
      <c r="E36255" s="27"/>
      <c r="F36255" s="27"/>
      <c r="G36255" s="1"/>
      <c r="H36255" s="1"/>
      <c r="I36255" s="1"/>
    </row>
    <row r="36256" spans="2:9">
      <c r="B36256" s="1"/>
      <c r="C36256" s="29"/>
      <c r="D36256" s="27"/>
      <c r="E36256" s="27"/>
      <c r="F36256" s="27"/>
      <c r="G36256" s="1"/>
      <c r="H36256" s="1"/>
      <c r="I36256" s="1"/>
    </row>
    <row r="36257" spans="2:9">
      <c r="B36257" s="1"/>
      <c r="C36257" s="29"/>
      <c r="D36257" s="27"/>
      <c r="E36257" s="27"/>
      <c r="F36257" s="27"/>
      <c r="G36257" s="1"/>
      <c r="H36257" s="1"/>
      <c r="I36257" s="1"/>
    </row>
    <row r="36258" spans="2:9">
      <c r="B36258" s="1"/>
      <c r="C36258" s="29"/>
      <c r="D36258" s="27"/>
      <c r="E36258" s="27"/>
      <c r="F36258" s="27"/>
      <c r="G36258" s="1"/>
      <c r="H36258" s="1"/>
      <c r="I36258" s="1"/>
    </row>
    <row r="36259" spans="2:9">
      <c r="B36259" s="1"/>
      <c r="C36259" s="29"/>
      <c r="D36259" s="27"/>
      <c r="E36259" s="27"/>
      <c r="F36259" s="27"/>
      <c r="G36259" s="1"/>
      <c r="H36259" s="1"/>
      <c r="I36259" s="1"/>
    </row>
    <row r="36260" spans="2:9">
      <c r="B36260" s="1"/>
      <c r="C36260" s="29"/>
      <c r="D36260" s="27"/>
      <c r="E36260" s="27"/>
      <c r="F36260" s="27"/>
      <c r="G36260" s="1"/>
      <c r="H36260" s="1"/>
      <c r="I36260" s="1"/>
    </row>
    <row r="36261" spans="2:9">
      <c r="B36261" s="1"/>
      <c r="C36261" s="29"/>
      <c r="D36261" s="27"/>
      <c r="E36261" s="27"/>
      <c r="F36261" s="27"/>
      <c r="G36261" s="1"/>
      <c r="H36261" s="1"/>
      <c r="I36261" s="1"/>
    </row>
    <row r="36262" spans="2:9">
      <c r="B36262" s="1"/>
      <c r="C36262" s="29"/>
      <c r="D36262" s="27"/>
      <c r="E36262" s="27"/>
      <c r="F36262" s="27"/>
      <c r="G36262" s="1"/>
      <c r="H36262" s="1"/>
      <c r="I36262" s="1"/>
    </row>
    <row r="36263" spans="2:9">
      <c r="B36263" s="1"/>
      <c r="C36263" s="29"/>
      <c r="D36263" s="27"/>
      <c r="E36263" s="27"/>
      <c r="F36263" s="27"/>
      <c r="G36263" s="1"/>
      <c r="H36263" s="1"/>
      <c r="I36263" s="1"/>
    </row>
    <row r="36264" spans="2:9">
      <c r="B36264" s="1"/>
      <c r="C36264" s="29"/>
      <c r="D36264" s="27"/>
      <c r="E36264" s="27"/>
      <c r="F36264" s="27"/>
      <c r="G36264" s="1"/>
      <c r="H36264" s="1"/>
      <c r="I36264" s="1"/>
    </row>
    <row r="36265" spans="2:9">
      <c r="B36265" s="1"/>
      <c r="C36265" s="29"/>
      <c r="D36265" s="27"/>
      <c r="E36265" s="27"/>
      <c r="F36265" s="27"/>
      <c r="G36265" s="1"/>
      <c r="H36265" s="1"/>
      <c r="I36265" s="1"/>
    </row>
    <row r="36266" spans="2:9">
      <c r="B36266" s="1"/>
      <c r="C36266" s="29"/>
      <c r="D36266" s="27"/>
      <c r="E36266" s="27"/>
      <c r="F36266" s="27"/>
      <c r="G36266" s="1"/>
      <c r="H36266" s="1"/>
      <c r="I36266" s="1"/>
    </row>
    <row r="36267" spans="2:9">
      <c r="B36267" s="1"/>
      <c r="C36267" s="29"/>
      <c r="D36267" s="27"/>
      <c r="E36267" s="27"/>
      <c r="F36267" s="27"/>
      <c r="G36267" s="1"/>
      <c r="H36267" s="1"/>
      <c r="I36267" s="1"/>
    </row>
    <row r="36268" spans="2:9">
      <c r="B36268" s="1"/>
      <c r="C36268" s="29"/>
      <c r="D36268" s="27"/>
      <c r="E36268" s="27"/>
      <c r="F36268" s="27"/>
      <c r="G36268" s="1"/>
      <c r="H36268" s="1"/>
      <c r="I36268" s="1"/>
    </row>
    <row r="36269" spans="2:9">
      <c r="B36269" s="1"/>
      <c r="C36269" s="29"/>
      <c r="D36269" s="27"/>
      <c r="E36269" s="27"/>
      <c r="F36269" s="27"/>
      <c r="G36269" s="1"/>
      <c r="H36269" s="1"/>
      <c r="I36269" s="1"/>
    </row>
    <row r="36270" spans="2:9">
      <c r="B36270" s="1"/>
      <c r="C36270" s="29"/>
      <c r="D36270" s="27"/>
      <c r="E36270" s="27"/>
      <c r="F36270" s="27"/>
      <c r="G36270" s="1"/>
      <c r="H36270" s="1"/>
      <c r="I36270" s="1"/>
    </row>
    <row r="36271" spans="2:9">
      <c r="B36271" s="1"/>
      <c r="C36271" s="29"/>
      <c r="D36271" s="27"/>
      <c r="E36271" s="27"/>
      <c r="F36271" s="27"/>
      <c r="G36271" s="1"/>
      <c r="H36271" s="1"/>
      <c r="I36271" s="1"/>
    </row>
    <row r="36272" spans="2:9">
      <c r="B36272" s="1"/>
      <c r="C36272" s="29"/>
      <c r="D36272" s="27"/>
      <c r="E36272" s="27"/>
      <c r="F36272" s="27"/>
      <c r="G36272" s="1"/>
      <c r="H36272" s="1"/>
      <c r="I36272" s="1"/>
    </row>
    <row r="36273" spans="2:9">
      <c r="B36273" s="1"/>
      <c r="C36273" s="29"/>
      <c r="D36273" s="27"/>
      <c r="E36273" s="27"/>
      <c r="F36273" s="27"/>
      <c r="G36273" s="1"/>
      <c r="H36273" s="1"/>
      <c r="I36273" s="1"/>
    </row>
    <row r="36274" spans="2:9">
      <c r="B36274" s="1"/>
      <c r="C36274" s="29"/>
      <c r="D36274" s="27"/>
      <c r="E36274" s="27"/>
      <c r="F36274" s="27"/>
      <c r="G36274" s="1"/>
      <c r="H36274" s="1"/>
      <c r="I36274" s="1"/>
    </row>
    <row r="36275" spans="2:9">
      <c r="B36275" s="1"/>
      <c r="C36275" s="29"/>
      <c r="D36275" s="27"/>
      <c r="E36275" s="27"/>
      <c r="F36275" s="27"/>
      <c r="G36275" s="1"/>
      <c r="H36275" s="1"/>
      <c r="I36275" s="1"/>
    </row>
    <row r="36276" spans="2:9">
      <c r="B36276" s="1"/>
      <c r="C36276" s="29"/>
      <c r="D36276" s="27"/>
      <c r="E36276" s="27"/>
      <c r="F36276" s="27"/>
      <c r="G36276" s="1"/>
      <c r="H36276" s="1"/>
      <c r="I36276" s="1"/>
    </row>
    <row r="36277" spans="2:9">
      <c r="B36277" s="1"/>
      <c r="C36277" s="29"/>
      <c r="D36277" s="27"/>
      <c r="E36277" s="27"/>
      <c r="F36277" s="27"/>
      <c r="G36277" s="1"/>
      <c r="H36277" s="1"/>
      <c r="I36277" s="1"/>
    </row>
    <row r="36278" spans="2:9">
      <c r="B36278" s="1"/>
      <c r="C36278" s="29"/>
      <c r="D36278" s="27"/>
      <c r="E36278" s="27"/>
      <c r="F36278" s="27"/>
      <c r="G36278" s="1"/>
      <c r="H36278" s="1"/>
      <c r="I36278" s="1"/>
    </row>
    <row r="36279" spans="2:9">
      <c r="B36279" s="1"/>
      <c r="C36279" s="29"/>
      <c r="D36279" s="27"/>
      <c r="E36279" s="27"/>
      <c r="F36279" s="27"/>
      <c r="G36279" s="1"/>
      <c r="H36279" s="1"/>
      <c r="I36279" s="1"/>
    </row>
    <row r="36280" spans="2:9">
      <c r="B36280" s="1"/>
      <c r="C36280" s="29"/>
      <c r="D36280" s="27"/>
      <c r="E36280" s="27"/>
      <c r="F36280" s="27"/>
      <c r="G36280" s="1"/>
      <c r="H36280" s="1"/>
      <c r="I36280" s="1"/>
    </row>
    <row r="36281" spans="2:9">
      <c r="B36281" s="1"/>
      <c r="C36281" s="29"/>
      <c r="D36281" s="27"/>
      <c r="E36281" s="27"/>
      <c r="F36281" s="27"/>
      <c r="G36281" s="1"/>
      <c r="H36281" s="1"/>
      <c r="I36281" s="1"/>
    </row>
    <row r="36282" spans="2:9">
      <c r="B36282" s="1"/>
      <c r="C36282" s="29"/>
      <c r="D36282" s="27"/>
      <c r="E36282" s="27"/>
      <c r="F36282" s="27"/>
      <c r="G36282" s="1"/>
      <c r="H36282" s="1"/>
      <c r="I36282" s="1"/>
    </row>
    <row r="36283" spans="2:9">
      <c r="B36283" s="1"/>
      <c r="C36283" s="29"/>
      <c r="D36283" s="27"/>
      <c r="E36283" s="27"/>
      <c r="F36283" s="27"/>
      <c r="G36283" s="1"/>
      <c r="H36283" s="1"/>
      <c r="I36283" s="1"/>
    </row>
    <row r="36284" spans="2:9">
      <c r="B36284" s="1"/>
      <c r="C36284" s="29"/>
      <c r="D36284" s="27"/>
      <c r="E36284" s="27"/>
      <c r="F36284" s="27"/>
      <c r="G36284" s="1"/>
      <c r="H36284" s="1"/>
      <c r="I36284" s="1"/>
    </row>
    <row r="36285" spans="2:9">
      <c r="B36285" s="1"/>
      <c r="C36285" s="29"/>
      <c r="D36285" s="27"/>
      <c r="E36285" s="27"/>
      <c r="F36285" s="27"/>
      <c r="G36285" s="1"/>
      <c r="H36285" s="1"/>
      <c r="I36285" s="1"/>
    </row>
    <row r="36286" spans="2:9">
      <c r="B36286" s="1"/>
      <c r="C36286" s="29"/>
      <c r="D36286" s="27"/>
      <c r="E36286" s="27"/>
      <c r="F36286" s="27"/>
      <c r="G36286" s="1"/>
      <c r="H36286" s="1"/>
      <c r="I36286" s="1"/>
    </row>
    <row r="36287" spans="2:9">
      <c r="B36287" s="1"/>
      <c r="C36287" s="29"/>
      <c r="D36287" s="27"/>
      <c r="E36287" s="27"/>
      <c r="F36287" s="27"/>
      <c r="G36287" s="1"/>
      <c r="H36287" s="1"/>
      <c r="I36287" s="1"/>
    </row>
    <row r="36288" spans="2:9">
      <c r="B36288" s="1"/>
      <c r="C36288" s="29"/>
      <c r="D36288" s="27"/>
      <c r="E36288" s="27"/>
      <c r="F36288" s="27"/>
      <c r="G36288" s="1"/>
      <c r="H36288" s="1"/>
      <c r="I36288" s="1"/>
    </row>
    <row r="36289" spans="2:9">
      <c r="B36289" s="1"/>
      <c r="C36289" s="29"/>
      <c r="D36289" s="27"/>
      <c r="E36289" s="27"/>
      <c r="F36289" s="27"/>
      <c r="G36289" s="1"/>
      <c r="H36289" s="1"/>
      <c r="I36289" s="1"/>
    </row>
    <row r="36290" spans="2:9">
      <c r="B36290" s="1"/>
      <c r="C36290" s="29"/>
      <c r="D36290" s="27"/>
      <c r="E36290" s="27"/>
      <c r="F36290" s="27"/>
      <c r="G36290" s="1"/>
      <c r="H36290" s="1"/>
      <c r="I36290" s="1"/>
    </row>
    <row r="36291" spans="2:9">
      <c r="B36291" s="1"/>
      <c r="C36291" s="29"/>
      <c r="D36291" s="27"/>
      <c r="E36291" s="27"/>
      <c r="F36291" s="27"/>
      <c r="G36291" s="1"/>
      <c r="H36291" s="1"/>
      <c r="I36291" s="1"/>
    </row>
    <row r="36292" spans="2:9">
      <c r="B36292" s="1"/>
      <c r="C36292" s="29"/>
      <c r="D36292" s="27"/>
      <c r="E36292" s="27"/>
      <c r="F36292" s="27"/>
      <c r="G36292" s="1"/>
      <c r="H36292" s="1"/>
      <c r="I36292" s="1"/>
    </row>
    <row r="36293" spans="2:9">
      <c r="B36293" s="1"/>
      <c r="C36293" s="29"/>
      <c r="D36293" s="27"/>
      <c r="E36293" s="27"/>
      <c r="F36293" s="27"/>
      <c r="G36293" s="1"/>
      <c r="H36293" s="1"/>
      <c r="I36293" s="1"/>
    </row>
    <row r="36294" spans="2:9">
      <c r="B36294" s="1"/>
      <c r="C36294" s="29"/>
      <c r="D36294" s="27"/>
      <c r="E36294" s="27"/>
      <c r="F36294" s="27"/>
      <c r="G36294" s="1"/>
      <c r="H36294" s="1"/>
      <c r="I36294" s="1"/>
    </row>
    <row r="36295" spans="2:9">
      <c r="B36295" s="1"/>
      <c r="C36295" s="29"/>
      <c r="D36295" s="27"/>
      <c r="E36295" s="27"/>
      <c r="F36295" s="27"/>
      <c r="G36295" s="1"/>
      <c r="H36295" s="1"/>
      <c r="I36295" s="1"/>
    </row>
    <row r="36296" spans="2:9">
      <c r="B36296" s="1"/>
      <c r="C36296" s="29"/>
      <c r="D36296" s="27"/>
      <c r="E36296" s="27"/>
      <c r="F36296" s="27"/>
      <c r="G36296" s="1"/>
      <c r="H36296" s="1"/>
      <c r="I36296" s="1"/>
    </row>
    <row r="36297" spans="2:9">
      <c r="B36297" s="1"/>
      <c r="C36297" s="29"/>
      <c r="D36297" s="27"/>
      <c r="E36297" s="27"/>
      <c r="F36297" s="27"/>
      <c r="G36297" s="1"/>
      <c r="H36297" s="1"/>
      <c r="I36297" s="1"/>
    </row>
    <row r="36298" spans="2:9">
      <c r="B36298" s="1"/>
      <c r="C36298" s="29"/>
      <c r="D36298" s="27"/>
      <c r="E36298" s="27"/>
      <c r="F36298" s="27"/>
      <c r="G36298" s="1"/>
      <c r="H36298" s="1"/>
      <c r="I36298" s="1"/>
    </row>
    <row r="36299" spans="2:9">
      <c r="B36299" s="1"/>
      <c r="C36299" s="29"/>
      <c r="D36299" s="27"/>
      <c r="E36299" s="27"/>
      <c r="F36299" s="27"/>
      <c r="G36299" s="1"/>
      <c r="H36299" s="1"/>
      <c r="I36299" s="1"/>
    </row>
    <row r="36300" spans="2:9">
      <c r="B36300" s="1"/>
      <c r="C36300" s="29"/>
      <c r="D36300" s="27"/>
      <c r="E36300" s="27"/>
      <c r="F36300" s="27"/>
      <c r="G36300" s="1"/>
      <c r="H36300" s="1"/>
      <c r="I36300" s="1"/>
    </row>
    <row r="36301" spans="2:9">
      <c r="B36301" s="1"/>
      <c r="C36301" s="29"/>
      <c r="D36301" s="27"/>
      <c r="E36301" s="27"/>
      <c r="F36301" s="27"/>
      <c r="G36301" s="1"/>
      <c r="H36301" s="1"/>
      <c r="I36301" s="1"/>
    </row>
    <row r="36302" spans="2:9">
      <c r="B36302" s="1"/>
      <c r="C36302" s="29"/>
      <c r="D36302" s="27"/>
      <c r="E36302" s="27"/>
      <c r="F36302" s="27"/>
      <c r="G36302" s="1"/>
      <c r="H36302" s="1"/>
      <c r="I36302" s="1"/>
    </row>
    <row r="36303" spans="2:9">
      <c r="B36303" s="1"/>
      <c r="C36303" s="29"/>
      <c r="D36303" s="27"/>
      <c r="E36303" s="27"/>
      <c r="F36303" s="27"/>
      <c r="G36303" s="1"/>
      <c r="H36303" s="1"/>
      <c r="I36303" s="1"/>
    </row>
    <row r="36304" spans="2:9">
      <c r="B36304" s="1"/>
      <c r="C36304" s="29"/>
      <c r="D36304" s="27"/>
      <c r="E36304" s="27"/>
      <c r="F36304" s="27"/>
      <c r="G36304" s="1"/>
      <c r="H36304" s="1"/>
      <c r="I36304" s="1"/>
    </row>
    <row r="36305" spans="2:9">
      <c r="B36305" s="1"/>
      <c r="C36305" s="29"/>
      <c r="D36305" s="27"/>
      <c r="E36305" s="27"/>
      <c r="F36305" s="27"/>
      <c r="G36305" s="1"/>
      <c r="H36305" s="1"/>
      <c r="I36305" s="1"/>
    </row>
    <row r="36306" spans="2:9">
      <c r="B36306" s="1"/>
      <c r="C36306" s="29"/>
      <c r="D36306" s="27"/>
      <c r="E36306" s="27"/>
      <c r="F36306" s="27"/>
      <c r="G36306" s="1"/>
      <c r="H36306" s="1"/>
      <c r="I36306" s="1"/>
    </row>
    <row r="36307" spans="2:9">
      <c r="B36307" s="1"/>
      <c r="C36307" s="29"/>
      <c r="D36307" s="27"/>
      <c r="E36307" s="27"/>
      <c r="F36307" s="27"/>
      <c r="G36307" s="1"/>
      <c r="H36307" s="1"/>
      <c r="I36307" s="1"/>
    </row>
    <row r="36308" spans="2:9">
      <c r="B36308" s="1"/>
      <c r="C36308" s="29"/>
      <c r="D36308" s="27"/>
      <c r="E36308" s="27"/>
      <c r="F36308" s="27"/>
      <c r="G36308" s="1"/>
      <c r="H36308" s="1"/>
      <c r="I36308" s="1"/>
    </row>
    <row r="36309" spans="2:9">
      <c r="B36309" s="1"/>
      <c r="C36309" s="29"/>
      <c r="D36309" s="27"/>
      <c r="E36309" s="27"/>
      <c r="F36309" s="27"/>
      <c r="G36309" s="1"/>
      <c r="H36309" s="1"/>
      <c r="I36309" s="1"/>
    </row>
    <row r="36310" spans="2:9">
      <c r="B36310" s="1"/>
      <c r="C36310" s="29"/>
      <c r="D36310" s="27"/>
      <c r="E36310" s="27"/>
      <c r="F36310" s="27"/>
      <c r="G36310" s="1"/>
      <c r="H36310" s="1"/>
      <c r="I36310" s="1"/>
    </row>
    <row r="36311" spans="2:9">
      <c r="B36311" s="1"/>
      <c r="C36311" s="29"/>
      <c r="D36311" s="27"/>
      <c r="E36311" s="27"/>
      <c r="F36311" s="27"/>
      <c r="G36311" s="1"/>
      <c r="H36311" s="1"/>
      <c r="I36311" s="1"/>
    </row>
    <row r="36312" spans="2:9">
      <c r="B36312" s="1"/>
      <c r="C36312" s="29"/>
      <c r="D36312" s="27"/>
      <c r="E36312" s="27"/>
      <c r="F36312" s="27"/>
      <c r="G36312" s="1"/>
      <c r="H36312" s="1"/>
      <c r="I36312" s="1"/>
    </row>
    <row r="36313" spans="2:9">
      <c r="B36313" s="1"/>
      <c r="C36313" s="29"/>
      <c r="D36313" s="27"/>
      <c r="E36313" s="27"/>
      <c r="F36313" s="27"/>
      <c r="G36313" s="1"/>
      <c r="H36313" s="1"/>
      <c r="I36313" s="1"/>
    </row>
    <row r="36314" spans="2:9">
      <c r="B36314" s="1"/>
      <c r="C36314" s="29"/>
      <c r="D36314" s="27"/>
      <c r="E36314" s="27"/>
      <c r="F36314" s="27"/>
      <c r="G36314" s="1"/>
      <c r="H36314" s="1"/>
      <c r="I36314" s="1"/>
    </row>
    <row r="36315" spans="2:9">
      <c r="B36315" s="1"/>
      <c r="C36315" s="29"/>
      <c r="D36315" s="27"/>
      <c r="E36315" s="27"/>
      <c r="F36315" s="27"/>
      <c r="G36315" s="1"/>
      <c r="H36315" s="1"/>
      <c r="I36315" s="1"/>
    </row>
    <row r="36316" spans="2:9">
      <c r="B36316" s="1"/>
      <c r="C36316" s="29"/>
      <c r="D36316" s="27"/>
      <c r="E36316" s="27"/>
      <c r="F36316" s="27"/>
      <c r="G36316" s="1"/>
      <c r="H36316" s="1"/>
      <c r="I36316" s="1"/>
    </row>
    <row r="36317" spans="2:9">
      <c r="B36317" s="1"/>
      <c r="C36317" s="29"/>
      <c r="D36317" s="27"/>
      <c r="E36317" s="27"/>
      <c r="F36317" s="27"/>
      <c r="G36317" s="1"/>
      <c r="H36317" s="1"/>
      <c r="I36317" s="1"/>
    </row>
    <row r="36318" spans="2:9">
      <c r="B36318" s="1"/>
      <c r="C36318" s="29"/>
      <c r="D36318" s="27"/>
      <c r="E36318" s="27"/>
      <c r="F36318" s="27"/>
      <c r="G36318" s="1"/>
      <c r="H36318" s="1"/>
      <c r="I36318" s="1"/>
    </row>
    <row r="36319" spans="2:9">
      <c r="B36319" s="1"/>
      <c r="C36319" s="29"/>
      <c r="D36319" s="27"/>
      <c r="E36319" s="27"/>
      <c r="F36319" s="27"/>
      <c r="G36319" s="1"/>
      <c r="H36319" s="1"/>
      <c r="I36319" s="1"/>
    </row>
    <row r="36320" spans="2:9">
      <c r="B36320" s="1"/>
      <c r="C36320" s="29"/>
      <c r="D36320" s="27"/>
      <c r="E36320" s="27"/>
      <c r="F36320" s="27"/>
      <c r="G36320" s="1"/>
      <c r="H36320" s="1"/>
      <c r="I36320" s="1"/>
    </row>
    <row r="36321" spans="2:9">
      <c r="B36321" s="1"/>
      <c r="C36321" s="29"/>
      <c r="D36321" s="27"/>
      <c r="E36321" s="27"/>
      <c r="F36321" s="27"/>
      <c r="G36321" s="1"/>
      <c r="H36321" s="1"/>
      <c r="I36321" s="1"/>
    </row>
    <row r="36322" spans="2:9">
      <c r="B36322" s="1"/>
      <c r="C36322" s="29"/>
      <c r="D36322" s="27"/>
      <c r="E36322" s="27"/>
      <c r="F36322" s="27"/>
      <c r="G36322" s="1"/>
      <c r="H36322" s="1"/>
      <c r="I36322" s="1"/>
    </row>
    <row r="36323" spans="2:9">
      <c r="B36323" s="1"/>
      <c r="C36323" s="29"/>
      <c r="D36323" s="27"/>
      <c r="E36323" s="27"/>
      <c r="F36323" s="27"/>
      <c r="G36323" s="1"/>
      <c r="H36323" s="1"/>
      <c r="I36323" s="1"/>
    </row>
    <row r="36324" spans="2:9">
      <c r="B36324" s="1"/>
      <c r="C36324" s="29"/>
      <c r="D36324" s="27"/>
      <c r="E36324" s="27"/>
      <c r="F36324" s="27"/>
      <c r="G36324" s="1"/>
      <c r="H36324" s="1"/>
      <c r="I36324" s="1"/>
    </row>
    <row r="36325" spans="2:9">
      <c r="B36325" s="1"/>
      <c r="C36325" s="29"/>
      <c r="D36325" s="27"/>
      <c r="E36325" s="27"/>
      <c r="F36325" s="27"/>
      <c r="G36325" s="1"/>
      <c r="H36325" s="1"/>
      <c r="I36325" s="1"/>
    </row>
    <row r="36326" spans="2:9">
      <c r="B36326" s="1"/>
      <c r="C36326" s="29"/>
      <c r="D36326" s="27"/>
      <c r="E36326" s="27"/>
      <c r="F36326" s="27"/>
      <c r="G36326" s="1"/>
      <c r="H36326" s="1"/>
      <c r="I36326" s="1"/>
    </row>
    <row r="36327" spans="2:9">
      <c r="B36327" s="1"/>
      <c r="C36327" s="29"/>
      <c r="D36327" s="27"/>
      <c r="E36327" s="27"/>
      <c r="F36327" s="27"/>
      <c r="G36327" s="1"/>
      <c r="H36327" s="1"/>
      <c r="I36327" s="1"/>
    </row>
    <row r="36328" spans="2:9">
      <c r="B36328" s="1"/>
      <c r="C36328" s="29"/>
      <c r="D36328" s="27"/>
      <c r="E36328" s="27"/>
      <c r="F36328" s="27"/>
      <c r="G36328" s="1"/>
      <c r="H36328" s="1"/>
      <c r="I36328" s="1"/>
    </row>
    <row r="36329" spans="2:9">
      <c r="B36329" s="1"/>
      <c r="C36329" s="29"/>
      <c r="D36329" s="27"/>
      <c r="E36329" s="27"/>
      <c r="F36329" s="27"/>
      <c r="G36329" s="1"/>
      <c r="H36329" s="1"/>
      <c r="I36329" s="1"/>
    </row>
    <row r="36330" spans="2:9">
      <c r="B36330" s="1"/>
      <c r="C36330" s="29"/>
      <c r="D36330" s="27"/>
      <c r="E36330" s="27"/>
      <c r="F36330" s="27"/>
      <c r="G36330" s="1"/>
      <c r="H36330" s="1"/>
      <c r="I36330" s="1"/>
    </row>
    <row r="36331" spans="2:9">
      <c r="B36331" s="1"/>
      <c r="C36331" s="29"/>
      <c r="D36331" s="27"/>
      <c r="E36331" s="27"/>
      <c r="F36331" s="27"/>
      <c r="G36331" s="1"/>
      <c r="H36331" s="1"/>
      <c r="I36331" s="1"/>
    </row>
    <row r="36332" spans="2:9">
      <c r="B36332" s="1"/>
      <c r="C36332" s="29"/>
      <c r="D36332" s="27"/>
      <c r="E36332" s="27"/>
      <c r="F36332" s="27"/>
      <c r="G36332" s="1"/>
      <c r="H36332" s="1"/>
      <c r="I36332" s="1"/>
    </row>
    <row r="36333" spans="2:9">
      <c r="B36333" s="1"/>
      <c r="C36333" s="29"/>
      <c r="D36333" s="27"/>
      <c r="E36333" s="27"/>
      <c r="F36333" s="27"/>
      <c r="G36333" s="1"/>
      <c r="H36333" s="1"/>
      <c r="I36333" s="1"/>
    </row>
    <row r="36334" spans="2:9">
      <c r="B36334" s="1"/>
      <c r="C36334" s="29"/>
      <c r="D36334" s="27"/>
      <c r="E36334" s="27"/>
      <c r="F36334" s="27"/>
      <c r="G36334" s="1"/>
      <c r="H36334" s="1"/>
      <c r="I36334" s="1"/>
    </row>
    <row r="36335" spans="2:9">
      <c r="B36335" s="1"/>
      <c r="C36335" s="29"/>
      <c r="D36335" s="27"/>
      <c r="E36335" s="27"/>
      <c r="F36335" s="27"/>
      <c r="G36335" s="1"/>
      <c r="H36335" s="1"/>
      <c r="I36335" s="1"/>
    </row>
    <row r="36336" spans="2:9">
      <c r="B36336" s="1"/>
      <c r="C36336" s="29"/>
      <c r="D36336" s="27"/>
      <c r="E36336" s="27"/>
      <c r="F36336" s="27"/>
      <c r="G36336" s="1"/>
      <c r="H36336" s="1"/>
      <c r="I36336" s="1"/>
    </row>
    <row r="36337" spans="2:9">
      <c r="B36337" s="1"/>
      <c r="C36337" s="29"/>
      <c r="D36337" s="27"/>
      <c r="E36337" s="27"/>
      <c r="F36337" s="27"/>
      <c r="G36337" s="1"/>
      <c r="H36337" s="1"/>
      <c r="I36337" s="1"/>
    </row>
    <row r="36338" spans="2:9">
      <c r="B36338" s="1"/>
      <c r="C36338" s="29"/>
      <c r="D36338" s="27"/>
      <c r="E36338" s="27"/>
      <c r="F36338" s="27"/>
      <c r="G36338" s="1"/>
      <c r="H36338" s="1"/>
      <c r="I36338" s="1"/>
    </row>
    <row r="36339" spans="2:9">
      <c r="B36339" s="1"/>
      <c r="C36339" s="29"/>
      <c r="D36339" s="27"/>
      <c r="E36339" s="27"/>
      <c r="F36339" s="27"/>
      <c r="G36339" s="1"/>
      <c r="H36339" s="1"/>
      <c r="I36339" s="1"/>
    </row>
    <row r="36340" spans="2:9">
      <c r="B36340" s="1"/>
      <c r="C36340" s="29"/>
      <c r="D36340" s="27"/>
      <c r="E36340" s="27"/>
      <c r="F36340" s="27"/>
      <c r="G36340" s="1"/>
      <c r="H36340" s="1"/>
      <c r="I36340" s="1"/>
    </row>
    <row r="36341" spans="2:9">
      <c r="B36341" s="1"/>
      <c r="C36341" s="29"/>
      <c r="D36341" s="27"/>
      <c r="E36341" s="27"/>
      <c r="F36341" s="27"/>
      <c r="G36341" s="1"/>
      <c r="H36341" s="1"/>
      <c r="I36341" s="1"/>
    </row>
    <row r="36342" spans="2:9">
      <c r="B36342" s="1"/>
      <c r="C36342" s="29"/>
      <c r="D36342" s="27"/>
      <c r="E36342" s="27"/>
      <c r="F36342" s="27"/>
      <c r="G36342" s="1"/>
      <c r="H36342" s="1"/>
      <c r="I36342" s="1"/>
    </row>
    <row r="36343" spans="2:9">
      <c r="B36343" s="1"/>
      <c r="C36343" s="29"/>
      <c r="D36343" s="27"/>
      <c r="E36343" s="27"/>
      <c r="F36343" s="27"/>
      <c r="G36343" s="1"/>
      <c r="H36343" s="1"/>
      <c r="I36343" s="1"/>
    </row>
    <row r="36344" spans="2:9">
      <c r="B36344" s="1"/>
      <c r="C36344" s="29"/>
      <c r="D36344" s="27"/>
      <c r="E36344" s="27"/>
      <c r="F36344" s="27"/>
      <c r="G36344" s="1"/>
      <c r="H36344" s="1"/>
      <c r="I36344" s="1"/>
    </row>
    <row r="36345" spans="2:9">
      <c r="B36345" s="1"/>
      <c r="C36345" s="29"/>
      <c r="D36345" s="27"/>
      <c r="E36345" s="27"/>
      <c r="F36345" s="27"/>
      <c r="G36345" s="1"/>
      <c r="H36345" s="1"/>
      <c r="I36345" s="1"/>
    </row>
    <row r="36346" spans="2:9">
      <c r="B36346" s="1"/>
      <c r="C36346" s="29"/>
      <c r="D36346" s="27"/>
      <c r="E36346" s="27"/>
      <c r="F36346" s="27"/>
      <c r="G36346" s="1"/>
      <c r="H36346" s="1"/>
      <c r="I36346" s="1"/>
    </row>
    <row r="36347" spans="2:9">
      <c r="B36347" s="1"/>
      <c r="C36347" s="29"/>
      <c r="D36347" s="27"/>
      <c r="E36347" s="27"/>
      <c r="F36347" s="27"/>
      <c r="G36347" s="1"/>
      <c r="H36347" s="1"/>
      <c r="I36347" s="1"/>
    </row>
    <row r="36348" spans="2:9">
      <c r="B36348" s="1"/>
      <c r="C36348" s="29"/>
      <c r="D36348" s="27"/>
      <c r="E36348" s="27"/>
      <c r="F36348" s="27"/>
      <c r="G36348" s="1"/>
      <c r="H36348" s="1"/>
      <c r="I36348" s="1"/>
    </row>
    <row r="36349" spans="2:9">
      <c r="B36349" s="1"/>
      <c r="C36349" s="29"/>
      <c r="D36349" s="27"/>
      <c r="E36349" s="27"/>
      <c r="F36349" s="27"/>
      <c r="G36349" s="1"/>
      <c r="H36349" s="1"/>
      <c r="I36349" s="1"/>
    </row>
    <row r="36350" spans="2:9">
      <c r="B36350" s="1"/>
      <c r="C36350" s="29"/>
      <c r="D36350" s="27"/>
      <c r="E36350" s="27"/>
      <c r="F36350" s="27"/>
      <c r="G36350" s="1"/>
      <c r="H36350" s="1"/>
      <c r="I36350" s="1"/>
    </row>
    <row r="36351" spans="2:9">
      <c r="B36351" s="1"/>
      <c r="C36351" s="29"/>
      <c r="D36351" s="27"/>
      <c r="E36351" s="27"/>
      <c r="F36351" s="27"/>
      <c r="G36351" s="1"/>
      <c r="H36351" s="1"/>
      <c r="I36351" s="1"/>
    </row>
    <row r="36352" spans="2:9">
      <c r="B36352" s="1"/>
      <c r="C36352" s="29"/>
      <c r="D36352" s="27"/>
      <c r="E36352" s="27"/>
      <c r="F36352" s="27"/>
      <c r="G36352" s="1"/>
      <c r="H36352" s="1"/>
      <c r="I36352" s="1"/>
    </row>
    <row r="36353" spans="2:9">
      <c r="B36353" s="1"/>
      <c r="C36353" s="29"/>
      <c r="D36353" s="27"/>
      <c r="E36353" s="27"/>
      <c r="F36353" s="27"/>
      <c r="G36353" s="1"/>
      <c r="H36353" s="1"/>
      <c r="I36353" s="1"/>
    </row>
    <row r="36354" spans="2:9">
      <c r="B36354" s="1"/>
      <c r="C36354" s="29"/>
      <c r="D36354" s="27"/>
      <c r="E36354" s="27"/>
      <c r="F36354" s="27"/>
      <c r="G36354" s="1"/>
      <c r="H36354" s="1"/>
      <c r="I36354" s="1"/>
    </row>
    <row r="36355" spans="2:9">
      <c r="B36355" s="1"/>
      <c r="C36355" s="29"/>
      <c r="D36355" s="27"/>
      <c r="E36355" s="27"/>
      <c r="F36355" s="27"/>
      <c r="G36355" s="1"/>
      <c r="H36355" s="1"/>
      <c r="I36355" s="1"/>
    </row>
    <row r="36356" spans="2:9">
      <c r="B36356" s="1"/>
      <c r="C36356" s="29"/>
      <c r="D36356" s="27"/>
      <c r="E36356" s="27"/>
      <c r="F36356" s="27"/>
      <c r="G36356" s="1"/>
      <c r="H36356" s="1"/>
      <c r="I36356" s="1"/>
    </row>
    <row r="36357" spans="2:9">
      <c r="B36357" s="1"/>
      <c r="C36357" s="29"/>
      <c r="D36357" s="27"/>
      <c r="E36357" s="27"/>
      <c r="F36357" s="27"/>
      <c r="G36357" s="1"/>
      <c r="H36357" s="1"/>
      <c r="I36357" s="1"/>
    </row>
    <row r="36358" spans="2:9">
      <c r="B36358" s="1"/>
      <c r="C36358" s="29"/>
      <c r="D36358" s="27"/>
      <c r="E36358" s="27"/>
      <c r="F36358" s="27"/>
      <c r="G36358" s="1"/>
      <c r="H36358" s="1"/>
      <c r="I36358" s="1"/>
    </row>
    <row r="36359" spans="2:9">
      <c r="B36359" s="1"/>
      <c r="C36359" s="29"/>
      <c r="D36359" s="27"/>
      <c r="E36359" s="27"/>
      <c r="F36359" s="27"/>
      <c r="G36359" s="1"/>
      <c r="H36359" s="1"/>
      <c r="I36359" s="1"/>
    </row>
    <row r="36360" spans="2:9">
      <c r="B36360" s="1"/>
      <c r="C36360" s="29"/>
      <c r="D36360" s="27"/>
      <c r="E36360" s="27"/>
      <c r="F36360" s="27"/>
      <c r="G36360" s="1"/>
      <c r="H36360" s="1"/>
      <c r="I36360" s="1"/>
    </row>
    <row r="36361" spans="2:9">
      <c r="B36361" s="1"/>
      <c r="C36361" s="29"/>
      <c r="D36361" s="27"/>
      <c r="E36361" s="27"/>
      <c r="F36361" s="27"/>
      <c r="G36361" s="1"/>
      <c r="H36361" s="1"/>
      <c r="I36361" s="1"/>
    </row>
    <row r="36362" spans="2:9">
      <c r="B36362" s="1"/>
      <c r="C36362" s="29"/>
      <c r="D36362" s="27"/>
      <c r="E36362" s="27"/>
      <c r="F36362" s="27"/>
      <c r="G36362" s="1"/>
      <c r="H36362" s="1"/>
      <c r="I36362" s="1"/>
    </row>
    <row r="36363" spans="2:9">
      <c r="B36363" s="1"/>
      <c r="C36363" s="29"/>
      <c r="D36363" s="27"/>
      <c r="E36363" s="27"/>
      <c r="F36363" s="27"/>
      <c r="G36363" s="1"/>
      <c r="H36363" s="1"/>
      <c r="I36363" s="1"/>
    </row>
    <row r="36364" spans="2:9">
      <c r="B36364" s="1"/>
      <c r="C36364" s="29"/>
      <c r="D36364" s="27"/>
      <c r="E36364" s="27"/>
      <c r="F36364" s="27"/>
      <c r="G36364" s="1"/>
      <c r="H36364" s="1"/>
      <c r="I36364" s="1"/>
    </row>
    <row r="36365" spans="2:9">
      <c r="B36365" s="1"/>
      <c r="C36365" s="29"/>
      <c r="D36365" s="27"/>
      <c r="E36365" s="27"/>
      <c r="F36365" s="27"/>
      <c r="G36365" s="1"/>
      <c r="H36365" s="1"/>
      <c r="I36365" s="1"/>
    </row>
    <row r="36366" spans="2:9">
      <c r="B36366" s="1"/>
      <c r="C36366" s="29"/>
      <c r="D36366" s="27"/>
      <c r="E36366" s="27"/>
      <c r="F36366" s="27"/>
      <c r="G36366" s="1"/>
      <c r="H36366" s="1"/>
      <c r="I36366" s="1"/>
    </row>
    <row r="36367" spans="2:9">
      <c r="B36367" s="1"/>
      <c r="C36367" s="29"/>
      <c r="D36367" s="27"/>
      <c r="E36367" s="27"/>
      <c r="F36367" s="27"/>
      <c r="G36367" s="1"/>
      <c r="H36367" s="1"/>
      <c r="I36367" s="1"/>
    </row>
    <row r="36368" spans="2:9">
      <c r="B36368" s="1"/>
      <c r="C36368" s="29"/>
      <c r="D36368" s="27"/>
      <c r="E36368" s="27"/>
      <c r="F36368" s="27"/>
      <c r="G36368" s="1"/>
      <c r="H36368" s="1"/>
      <c r="I36368" s="1"/>
    </row>
    <row r="36369" spans="2:9">
      <c r="B36369" s="1"/>
      <c r="C36369" s="29"/>
      <c r="D36369" s="27"/>
      <c r="E36369" s="27"/>
      <c r="F36369" s="27"/>
      <c r="G36369" s="1"/>
      <c r="H36369" s="1"/>
      <c r="I36369" s="1"/>
    </row>
    <row r="36370" spans="2:9">
      <c r="B36370" s="1"/>
      <c r="C36370" s="29"/>
      <c r="D36370" s="27"/>
      <c r="E36370" s="27"/>
      <c r="F36370" s="27"/>
      <c r="G36370" s="1"/>
      <c r="H36370" s="1"/>
      <c r="I36370" s="1"/>
    </row>
    <row r="36371" spans="2:9">
      <c r="B36371" s="1"/>
      <c r="C36371" s="29"/>
      <c r="D36371" s="27"/>
      <c r="E36371" s="27"/>
      <c r="F36371" s="27"/>
      <c r="G36371" s="1"/>
      <c r="H36371" s="1"/>
      <c r="I36371" s="1"/>
    </row>
    <row r="36372" spans="2:9">
      <c r="B36372" s="1"/>
      <c r="C36372" s="29"/>
      <c r="D36372" s="27"/>
      <c r="E36372" s="27"/>
      <c r="F36372" s="27"/>
      <c r="G36372" s="1"/>
      <c r="H36372" s="1"/>
      <c r="I36372" s="1"/>
    </row>
    <row r="36373" spans="2:9">
      <c r="B36373" s="1"/>
      <c r="C36373" s="29"/>
      <c r="D36373" s="27"/>
      <c r="E36373" s="27"/>
      <c r="F36373" s="27"/>
      <c r="G36373" s="1"/>
      <c r="H36373" s="1"/>
      <c r="I36373" s="1"/>
    </row>
    <row r="36374" spans="2:9">
      <c r="B36374" s="1"/>
      <c r="C36374" s="29"/>
      <c r="D36374" s="27"/>
      <c r="E36374" s="27"/>
      <c r="F36374" s="27"/>
      <c r="G36374" s="1"/>
      <c r="H36374" s="1"/>
      <c r="I36374" s="1"/>
    </row>
    <row r="36375" spans="2:9">
      <c r="B36375" s="1"/>
      <c r="C36375" s="29"/>
      <c r="D36375" s="27"/>
      <c r="E36375" s="27"/>
      <c r="F36375" s="27"/>
      <c r="G36375" s="1"/>
      <c r="H36375" s="1"/>
      <c r="I36375" s="1"/>
    </row>
    <row r="36376" spans="2:9">
      <c r="B36376" s="1"/>
      <c r="C36376" s="29"/>
      <c r="D36376" s="27"/>
      <c r="E36376" s="27"/>
      <c r="F36376" s="27"/>
      <c r="G36376" s="1"/>
      <c r="H36376" s="1"/>
      <c r="I36376" s="1"/>
    </row>
    <row r="36377" spans="2:9">
      <c r="B36377" s="1"/>
      <c r="C36377" s="29"/>
      <c r="D36377" s="27"/>
      <c r="E36377" s="27"/>
      <c r="F36377" s="27"/>
      <c r="G36377" s="1"/>
      <c r="H36377" s="1"/>
      <c r="I36377" s="1"/>
    </row>
    <row r="36378" spans="2:9">
      <c r="B36378" s="1"/>
      <c r="C36378" s="29"/>
      <c r="D36378" s="27"/>
      <c r="E36378" s="27"/>
      <c r="F36378" s="27"/>
      <c r="G36378" s="1"/>
      <c r="H36378" s="1"/>
      <c r="I36378" s="1"/>
    </row>
    <row r="36379" spans="2:9">
      <c r="B36379" s="1"/>
      <c r="C36379" s="29"/>
      <c r="D36379" s="27"/>
      <c r="E36379" s="27"/>
      <c r="F36379" s="27"/>
      <c r="G36379" s="1"/>
      <c r="H36379" s="1"/>
      <c r="I36379" s="1"/>
    </row>
    <row r="36380" spans="2:9">
      <c r="B36380" s="1"/>
      <c r="C36380" s="29"/>
      <c r="D36380" s="27"/>
      <c r="E36380" s="27"/>
      <c r="F36380" s="27"/>
      <c r="G36380" s="1"/>
      <c r="H36380" s="1"/>
      <c r="I36380" s="1"/>
    </row>
    <row r="36381" spans="2:9">
      <c r="B36381" s="1"/>
      <c r="C36381" s="29"/>
      <c r="D36381" s="27"/>
      <c r="E36381" s="27"/>
      <c r="F36381" s="27"/>
      <c r="G36381" s="1"/>
      <c r="H36381" s="1"/>
      <c r="I36381" s="1"/>
    </row>
    <row r="36382" spans="2:9">
      <c r="B36382" s="1"/>
      <c r="C36382" s="29"/>
      <c r="D36382" s="27"/>
      <c r="E36382" s="27"/>
      <c r="F36382" s="27"/>
      <c r="G36382" s="1"/>
      <c r="H36382" s="1"/>
      <c r="I36382" s="1"/>
    </row>
    <row r="36383" spans="2:9">
      <c r="B36383" s="1"/>
      <c r="C36383" s="29"/>
      <c r="D36383" s="27"/>
      <c r="E36383" s="27"/>
      <c r="F36383" s="27"/>
      <c r="G36383" s="1"/>
      <c r="H36383" s="1"/>
      <c r="I36383" s="1"/>
    </row>
    <row r="36384" spans="2:9">
      <c r="B36384" s="1"/>
      <c r="C36384" s="29"/>
      <c r="D36384" s="27"/>
      <c r="E36384" s="27"/>
      <c r="F36384" s="27"/>
      <c r="G36384" s="1"/>
      <c r="H36384" s="1"/>
      <c r="I36384" s="1"/>
    </row>
    <row r="36385" spans="2:9">
      <c r="B36385" s="1"/>
      <c r="C36385" s="29"/>
      <c r="D36385" s="27"/>
      <c r="E36385" s="27"/>
      <c r="F36385" s="27"/>
      <c r="G36385" s="1"/>
      <c r="H36385" s="1"/>
      <c r="I36385" s="1"/>
    </row>
    <row r="36386" spans="2:9">
      <c r="B36386" s="1"/>
      <c r="C36386" s="29"/>
      <c r="D36386" s="27"/>
      <c r="E36386" s="27"/>
      <c r="F36386" s="27"/>
      <c r="G36386" s="1"/>
      <c r="H36386" s="1"/>
      <c r="I36386" s="1"/>
    </row>
    <row r="36387" spans="2:9">
      <c r="B36387" s="1"/>
      <c r="C36387" s="29"/>
      <c r="D36387" s="27"/>
      <c r="E36387" s="27"/>
      <c r="F36387" s="27"/>
      <c r="G36387" s="1"/>
      <c r="H36387" s="1"/>
      <c r="I36387" s="1"/>
    </row>
    <row r="36388" spans="2:9">
      <c r="B36388" s="1"/>
      <c r="C36388" s="29"/>
      <c r="D36388" s="27"/>
      <c r="E36388" s="27"/>
      <c r="F36388" s="27"/>
      <c r="G36388" s="1"/>
      <c r="H36388" s="1"/>
      <c r="I36388" s="1"/>
    </row>
    <row r="36389" spans="2:9">
      <c r="B36389" s="1"/>
      <c r="C36389" s="29"/>
      <c r="D36389" s="27"/>
      <c r="E36389" s="27"/>
      <c r="F36389" s="27"/>
      <c r="G36389" s="1"/>
      <c r="H36389" s="1"/>
      <c r="I36389" s="1"/>
    </row>
    <row r="36390" spans="2:9">
      <c r="B36390" s="1"/>
      <c r="C36390" s="29"/>
      <c r="D36390" s="27"/>
      <c r="E36390" s="27"/>
      <c r="F36390" s="27"/>
      <c r="G36390" s="1"/>
      <c r="H36390" s="1"/>
      <c r="I36390" s="1"/>
    </row>
    <row r="36391" spans="2:9">
      <c r="B36391" s="1"/>
      <c r="C36391" s="29"/>
      <c r="D36391" s="27"/>
      <c r="E36391" s="27"/>
      <c r="F36391" s="27"/>
      <c r="G36391" s="1"/>
      <c r="H36391" s="1"/>
      <c r="I36391" s="1"/>
    </row>
    <row r="36392" spans="2:9">
      <c r="B36392" s="1"/>
      <c r="C36392" s="29"/>
      <c r="D36392" s="27"/>
      <c r="E36392" s="27"/>
      <c r="F36392" s="27"/>
      <c r="G36392" s="1"/>
      <c r="H36392" s="1"/>
      <c r="I36392" s="1"/>
    </row>
    <row r="36393" spans="2:9">
      <c r="B36393" s="1"/>
      <c r="C36393" s="29"/>
      <c r="D36393" s="27"/>
      <c r="E36393" s="27"/>
      <c r="F36393" s="27"/>
      <c r="G36393" s="1"/>
      <c r="H36393" s="1"/>
      <c r="I36393" s="1"/>
    </row>
    <row r="36394" spans="2:9">
      <c r="B36394" s="1"/>
      <c r="C36394" s="29"/>
      <c r="D36394" s="27"/>
      <c r="E36394" s="27"/>
      <c r="F36394" s="27"/>
      <c r="G36394" s="1"/>
      <c r="H36394" s="1"/>
      <c r="I36394" s="1"/>
    </row>
    <row r="36395" spans="2:9">
      <c r="B36395" s="1"/>
      <c r="C36395" s="29"/>
      <c r="D36395" s="27"/>
      <c r="E36395" s="27"/>
      <c r="F36395" s="27"/>
      <c r="G36395" s="1"/>
      <c r="H36395" s="1"/>
      <c r="I36395" s="1"/>
    </row>
    <row r="36396" spans="2:9">
      <c r="B36396" s="1"/>
      <c r="C36396" s="29"/>
      <c r="D36396" s="27"/>
      <c r="E36396" s="27"/>
      <c r="F36396" s="27"/>
      <c r="G36396" s="1"/>
      <c r="H36396" s="1"/>
      <c r="I36396" s="1"/>
    </row>
    <row r="36397" spans="2:9">
      <c r="B36397" s="1"/>
      <c r="C36397" s="29"/>
      <c r="D36397" s="27"/>
      <c r="E36397" s="27"/>
      <c r="F36397" s="27"/>
      <c r="G36397" s="1"/>
      <c r="H36397" s="1"/>
      <c r="I36397" s="1"/>
    </row>
    <row r="36398" spans="2:9">
      <c r="B36398" s="1"/>
      <c r="C36398" s="29"/>
      <c r="D36398" s="27"/>
      <c r="E36398" s="27"/>
      <c r="F36398" s="27"/>
      <c r="G36398" s="1"/>
      <c r="H36398" s="1"/>
      <c r="I36398" s="1"/>
    </row>
    <row r="36399" spans="2:9">
      <c r="B36399" s="1"/>
      <c r="C36399" s="29"/>
      <c r="D36399" s="27"/>
      <c r="E36399" s="27"/>
      <c r="F36399" s="27"/>
      <c r="G36399" s="1"/>
      <c r="H36399" s="1"/>
      <c r="I36399" s="1"/>
    </row>
    <row r="36400" spans="2:9">
      <c r="B36400" s="1"/>
      <c r="C36400" s="29"/>
      <c r="D36400" s="27"/>
      <c r="E36400" s="27"/>
      <c r="F36400" s="27"/>
      <c r="G36400" s="1"/>
      <c r="H36400" s="1"/>
      <c r="I36400" s="1"/>
    </row>
    <row r="36401" spans="2:9">
      <c r="B36401" s="1"/>
      <c r="C36401" s="29"/>
      <c r="D36401" s="27"/>
      <c r="E36401" s="27"/>
      <c r="F36401" s="27"/>
      <c r="G36401" s="1"/>
      <c r="H36401" s="1"/>
      <c r="I36401" s="1"/>
    </row>
    <row r="36402" spans="2:9">
      <c r="B36402" s="1"/>
      <c r="C36402" s="29"/>
      <c r="D36402" s="27"/>
      <c r="E36402" s="27"/>
      <c r="F36402" s="27"/>
      <c r="G36402" s="1"/>
      <c r="H36402" s="1"/>
      <c r="I36402" s="1"/>
    </row>
    <row r="36403" spans="2:9">
      <c r="B36403" s="1"/>
      <c r="C36403" s="29"/>
      <c r="D36403" s="27"/>
      <c r="E36403" s="27"/>
      <c r="F36403" s="27"/>
      <c r="G36403" s="1"/>
      <c r="H36403" s="1"/>
      <c r="I36403" s="1"/>
    </row>
    <row r="36404" spans="2:9">
      <c r="B36404" s="1"/>
      <c r="C36404" s="29"/>
      <c r="D36404" s="27"/>
      <c r="E36404" s="27"/>
      <c r="F36404" s="27"/>
      <c r="G36404" s="1"/>
      <c r="H36404" s="1"/>
      <c r="I36404" s="1"/>
    </row>
    <row r="36405" spans="2:9">
      <c r="B36405" s="1"/>
      <c r="C36405" s="29"/>
      <c r="D36405" s="27"/>
      <c r="E36405" s="27"/>
      <c r="F36405" s="27"/>
      <c r="G36405" s="1"/>
      <c r="H36405" s="1"/>
      <c r="I36405" s="1"/>
    </row>
    <row r="36406" spans="2:9">
      <c r="B36406" s="1"/>
      <c r="C36406" s="29"/>
      <c r="D36406" s="27"/>
      <c r="E36406" s="27"/>
      <c r="F36406" s="27"/>
      <c r="G36406" s="1"/>
      <c r="H36406" s="1"/>
      <c r="I36406" s="1"/>
    </row>
    <row r="36407" spans="2:9">
      <c r="B36407" s="1"/>
      <c r="C36407" s="29"/>
      <c r="D36407" s="27"/>
      <c r="E36407" s="27"/>
      <c r="F36407" s="27"/>
      <c r="G36407" s="1"/>
      <c r="H36407" s="1"/>
      <c r="I36407" s="1"/>
    </row>
    <row r="36408" spans="2:9">
      <c r="B36408" s="1"/>
      <c r="C36408" s="29"/>
      <c r="D36408" s="27"/>
      <c r="E36408" s="27"/>
      <c r="F36408" s="27"/>
      <c r="G36408" s="1"/>
      <c r="H36408" s="1"/>
      <c r="I36408" s="1"/>
    </row>
    <row r="36409" spans="2:9">
      <c r="B36409" s="1"/>
      <c r="C36409" s="29"/>
      <c r="D36409" s="27"/>
      <c r="E36409" s="27"/>
      <c r="F36409" s="27"/>
      <c r="G36409" s="1"/>
      <c r="H36409" s="1"/>
      <c r="I36409" s="1"/>
    </row>
    <row r="36410" spans="2:9">
      <c r="B36410" s="1"/>
      <c r="C36410" s="29"/>
      <c r="D36410" s="27"/>
      <c r="E36410" s="27"/>
      <c r="F36410" s="27"/>
      <c r="G36410" s="1"/>
      <c r="H36410" s="1"/>
      <c r="I36410" s="1"/>
    </row>
    <row r="36411" spans="2:9">
      <c r="B36411" s="1"/>
      <c r="C36411" s="29"/>
      <c r="D36411" s="27"/>
      <c r="E36411" s="27"/>
      <c r="F36411" s="27"/>
      <c r="G36411" s="1"/>
      <c r="H36411" s="1"/>
      <c r="I36411" s="1"/>
    </row>
    <row r="36412" spans="2:9">
      <c r="B36412" s="1"/>
      <c r="C36412" s="29"/>
      <c r="D36412" s="27"/>
      <c r="E36412" s="27"/>
      <c r="F36412" s="27"/>
      <c r="G36412" s="1"/>
      <c r="H36412" s="1"/>
      <c r="I36412" s="1"/>
    </row>
    <row r="36413" spans="2:9">
      <c r="B36413" s="1"/>
      <c r="C36413" s="29"/>
      <c r="D36413" s="27"/>
      <c r="E36413" s="27"/>
      <c r="F36413" s="27"/>
      <c r="G36413" s="1"/>
      <c r="H36413" s="1"/>
      <c r="I36413" s="1"/>
    </row>
    <row r="36414" spans="2:9">
      <c r="B36414" s="1"/>
      <c r="C36414" s="29"/>
      <c r="D36414" s="27"/>
      <c r="E36414" s="27"/>
      <c r="F36414" s="27"/>
      <c r="G36414" s="1"/>
      <c r="H36414" s="1"/>
      <c r="I36414" s="1"/>
    </row>
    <row r="36415" spans="2:9">
      <c r="B36415" s="1"/>
      <c r="C36415" s="29"/>
      <c r="D36415" s="27"/>
      <c r="E36415" s="27"/>
      <c r="F36415" s="27"/>
      <c r="G36415" s="1"/>
      <c r="H36415" s="1"/>
      <c r="I36415" s="1"/>
    </row>
    <row r="36416" spans="2:9">
      <c r="B36416" s="1"/>
      <c r="C36416" s="29"/>
      <c r="D36416" s="27"/>
      <c r="E36416" s="27"/>
      <c r="F36416" s="27"/>
      <c r="G36416" s="1"/>
      <c r="H36416" s="1"/>
      <c r="I36416" s="1"/>
    </row>
    <row r="36417" spans="2:9">
      <c r="B36417" s="1"/>
      <c r="C36417" s="29"/>
      <c r="D36417" s="27"/>
      <c r="E36417" s="27"/>
      <c r="F36417" s="27"/>
      <c r="G36417" s="1"/>
      <c r="H36417" s="1"/>
      <c r="I36417" s="1"/>
    </row>
    <row r="36418" spans="2:9">
      <c r="B36418" s="1"/>
      <c r="C36418" s="29"/>
      <c r="D36418" s="27"/>
      <c r="E36418" s="27"/>
      <c r="F36418" s="27"/>
      <c r="G36418" s="1"/>
      <c r="H36418" s="1"/>
      <c r="I36418" s="1"/>
    </row>
    <row r="36419" spans="2:9">
      <c r="B36419" s="1"/>
      <c r="C36419" s="29"/>
      <c r="D36419" s="27"/>
      <c r="E36419" s="27"/>
      <c r="F36419" s="27"/>
      <c r="G36419" s="1"/>
      <c r="H36419" s="1"/>
      <c r="I36419" s="1"/>
    </row>
    <row r="36420" spans="2:9">
      <c r="B36420" s="1"/>
      <c r="C36420" s="29"/>
      <c r="D36420" s="27"/>
      <c r="E36420" s="27"/>
      <c r="F36420" s="27"/>
      <c r="G36420" s="1"/>
      <c r="H36420" s="1"/>
      <c r="I36420" s="1"/>
    </row>
    <row r="36421" spans="2:9">
      <c r="B36421" s="1"/>
      <c r="C36421" s="29"/>
      <c r="D36421" s="27"/>
      <c r="E36421" s="27"/>
      <c r="F36421" s="27"/>
      <c r="G36421" s="1"/>
      <c r="H36421" s="1"/>
      <c r="I36421" s="1"/>
    </row>
    <row r="36422" spans="2:9">
      <c r="B36422" s="1"/>
      <c r="C36422" s="29"/>
      <c r="D36422" s="27"/>
      <c r="E36422" s="27"/>
      <c r="F36422" s="27"/>
      <c r="G36422" s="1"/>
      <c r="H36422" s="1"/>
      <c r="I36422" s="1"/>
    </row>
    <row r="36423" spans="2:9">
      <c r="B36423" s="1"/>
      <c r="C36423" s="29"/>
      <c r="D36423" s="27"/>
      <c r="E36423" s="27"/>
      <c r="F36423" s="27"/>
      <c r="G36423" s="1"/>
      <c r="H36423" s="1"/>
      <c r="I36423" s="1"/>
    </row>
    <row r="36424" spans="2:9">
      <c r="B36424" s="1"/>
      <c r="C36424" s="29"/>
      <c r="D36424" s="27"/>
      <c r="E36424" s="27"/>
      <c r="F36424" s="27"/>
      <c r="G36424" s="1"/>
      <c r="H36424" s="1"/>
      <c r="I36424" s="1"/>
    </row>
    <row r="36425" spans="2:9">
      <c r="B36425" s="1"/>
      <c r="C36425" s="29"/>
      <c r="D36425" s="27"/>
      <c r="E36425" s="27"/>
      <c r="F36425" s="27"/>
      <c r="G36425" s="1"/>
      <c r="H36425" s="1"/>
      <c r="I36425" s="1"/>
    </row>
    <row r="36426" spans="2:9">
      <c r="B36426" s="1"/>
      <c r="C36426" s="29"/>
      <c r="D36426" s="27"/>
      <c r="E36426" s="27"/>
      <c r="F36426" s="27"/>
      <c r="G36426" s="1"/>
      <c r="H36426" s="1"/>
      <c r="I36426" s="1"/>
    </row>
    <row r="36427" spans="2:9">
      <c r="B36427" s="1"/>
      <c r="C36427" s="29"/>
      <c r="D36427" s="27"/>
      <c r="E36427" s="27"/>
      <c r="F36427" s="27"/>
      <c r="G36427" s="1"/>
      <c r="H36427" s="1"/>
      <c r="I36427" s="1"/>
    </row>
    <row r="36428" spans="2:9">
      <c r="B36428" s="1"/>
      <c r="C36428" s="29"/>
      <c r="D36428" s="27"/>
      <c r="E36428" s="27"/>
      <c r="F36428" s="27"/>
      <c r="G36428" s="1"/>
      <c r="H36428" s="1"/>
      <c r="I36428" s="1"/>
    </row>
    <row r="36429" spans="2:9">
      <c r="B36429" s="1"/>
      <c r="C36429" s="29"/>
      <c r="D36429" s="27"/>
      <c r="E36429" s="27"/>
      <c r="F36429" s="27"/>
      <c r="G36429" s="1"/>
      <c r="H36429" s="1"/>
      <c r="I36429" s="1"/>
    </row>
    <row r="36430" spans="2:9">
      <c r="B36430" s="1"/>
      <c r="C36430" s="29"/>
      <c r="D36430" s="27"/>
      <c r="E36430" s="27"/>
      <c r="F36430" s="27"/>
      <c r="G36430" s="1"/>
      <c r="H36430" s="1"/>
      <c r="I36430" s="1"/>
    </row>
    <row r="36431" spans="2:9">
      <c r="B36431" s="1"/>
      <c r="C36431" s="29"/>
      <c r="D36431" s="27"/>
      <c r="E36431" s="27"/>
      <c r="F36431" s="27"/>
      <c r="G36431" s="1"/>
      <c r="H36431" s="1"/>
      <c r="I36431" s="1"/>
    </row>
    <row r="36432" spans="2:9">
      <c r="B36432" s="1"/>
      <c r="C36432" s="29"/>
      <c r="D36432" s="27"/>
      <c r="E36432" s="27"/>
      <c r="F36432" s="27"/>
      <c r="G36432" s="1"/>
      <c r="H36432" s="1"/>
      <c r="I36432" s="1"/>
    </row>
    <row r="36433" spans="2:9">
      <c r="B36433" s="1"/>
      <c r="C36433" s="29"/>
      <c r="D36433" s="27"/>
      <c r="E36433" s="27"/>
      <c r="F36433" s="27"/>
      <c r="G36433" s="1"/>
      <c r="H36433" s="1"/>
      <c r="I36433" s="1"/>
    </row>
    <row r="36434" spans="2:9">
      <c r="B36434" s="1"/>
      <c r="C36434" s="29"/>
      <c r="D36434" s="27"/>
      <c r="E36434" s="27"/>
      <c r="F36434" s="27"/>
      <c r="G36434" s="1"/>
      <c r="H36434" s="1"/>
      <c r="I36434" s="1"/>
    </row>
    <row r="36435" spans="2:9">
      <c r="B36435" s="1"/>
      <c r="C36435" s="29"/>
      <c r="D36435" s="27"/>
      <c r="E36435" s="27"/>
      <c r="F36435" s="27"/>
      <c r="G36435" s="1"/>
      <c r="H36435" s="1"/>
      <c r="I36435" s="1"/>
    </row>
    <row r="36436" spans="2:9">
      <c r="B36436" s="1"/>
      <c r="C36436" s="29"/>
      <c r="D36436" s="27"/>
      <c r="E36436" s="27"/>
      <c r="F36436" s="27"/>
      <c r="G36436" s="1"/>
      <c r="H36436" s="1"/>
      <c r="I36436" s="1"/>
    </row>
    <row r="36437" spans="2:9">
      <c r="B36437" s="1"/>
      <c r="C36437" s="29"/>
      <c r="D36437" s="27"/>
      <c r="E36437" s="27"/>
      <c r="F36437" s="27"/>
      <c r="G36437" s="1"/>
      <c r="H36437" s="1"/>
      <c r="I36437" s="1"/>
    </row>
    <row r="36438" spans="2:9">
      <c r="B36438" s="1"/>
      <c r="C36438" s="29"/>
      <c r="D36438" s="27"/>
      <c r="E36438" s="27"/>
      <c r="F36438" s="27"/>
      <c r="G36438" s="1"/>
      <c r="H36438" s="1"/>
      <c r="I36438" s="1"/>
    </row>
    <row r="36439" spans="2:9">
      <c r="B36439" s="1"/>
      <c r="C36439" s="29"/>
      <c r="D36439" s="27"/>
      <c r="E36439" s="27"/>
      <c r="F36439" s="27"/>
      <c r="G36439" s="1"/>
      <c r="H36439" s="1"/>
      <c r="I36439" s="1"/>
    </row>
    <row r="36440" spans="2:9">
      <c r="B36440" s="1"/>
      <c r="C36440" s="29"/>
      <c r="D36440" s="27"/>
      <c r="E36440" s="27"/>
      <c r="F36440" s="27"/>
      <c r="G36440" s="1"/>
      <c r="H36440" s="1"/>
      <c r="I36440" s="1"/>
    </row>
    <row r="36441" spans="2:9">
      <c r="B36441" s="1"/>
      <c r="C36441" s="29"/>
      <c r="D36441" s="27"/>
      <c r="E36441" s="27"/>
      <c r="F36441" s="27"/>
      <c r="G36441" s="1"/>
      <c r="H36441" s="1"/>
      <c r="I36441" s="1"/>
    </row>
    <row r="36442" spans="2:9">
      <c r="B36442" s="1"/>
      <c r="C36442" s="29"/>
      <c r="D36442" s="27"/>
      <c r="E36442" s="27"/>
      <c r="F36442" s="27"/>
      <c r="G36442" s="1"/>
      <c r="H36442" s="1"/>
      <c r="I36442" s="1"/>
    </row>
    <row r="36443" spans="2:9">
      <c r="B36443" s="1"/>
      <c r="C36443" s="29"/>
      <c r="D36443" s="27"/>
      <c r="E36443" s="27"/>
      <c r="F36443" s="27"/>
      <c r="G36443" s="1"/>
      <c r="H36443" s="1"/>
      <c r="I36443" s="1"/>
    </row>
    <row r="36444" spans="2:9">
      <c r="B36444" s="1"/>
      <c r="C36444" s="29"/>
      <c r="D36444" s="27"/>
      <c r="E36444" s="27"/>
      <c r="F36444" s="27"/>
      <c r="G36444" s="1"/>
      <c r="H36444" s="1"/>
      <c r="I36444" s="1"/>
    </row>
    <row r="36445" spans="2:9">
      <c r="B36445" s="1"/>
      <c r="C36445" s="29"/>
      <c r="D36445" s="27"/>
      <c r="E36445" s="27"/>
      <c r="F36445" s="27"/>
      <c r="G36445" s="1"/>
      <c r="H36445" s="1"/>
      <c r="I36445" s="1"/>
    </row>
    <row r="36446" spans="2:9">
      <c r="B36446" s="1"/>
      <c r="C36446" s="29"/>
      <c r="D36446" s="27"/>
      <c r="E36446" s="27"/>
      <c r="F36446" s="27"/>
      <c r="G36446" s="1"/>
      <c r="H36446" s="1"/>
      <c r="I36446" s="1"/>
    </row>
    <row r="36447" spans="2:9">
      <c r="B36447" s="1"/>
      <c r="C36447" s="29"/>
      <c r="D36447" s="27"/>
      <c r="E36447" s="27"/>
      <c r="F36447" s="27"/>
      <c r="G36447" s="1"/>
      <c r="H36447" s="1"/>
      <c r="I36447" s="1"/>
    </row>
    <row r="36448" spans="2:9">
      <c r="B36448" s="1"/>
      <c r="C36448" s="29"/>
      <c r="D36448" s="27"/>
      <c r="E36448" s="27"/>
      <c r="F36448" s="27"/>
      <c r="G36448" s="1"/>
      <c r="H36448" s="1"/>
      <c r="I36448" s="1"/>
    </row>
    <row r="36449" spans="2:9">
      <c r="B36449" s="1"/>
      <c r="C36449" s="29"/>
      <c r="D36449" s="27"/>
      <c r="E36449" s="27"/>
      <c r="F36449" s="27"/>
      <c r="G36449" s="1"/>
      <c r="H36449" s="1"/>
      <c r="I36449" s="1"/>
    </row>
    <row r="36450" spans="2:9">
      <c r="B36450" s="1"/>
      <c r="C36450" s="29"/>
      <c r="D36450" s="27"/>
      <c r="E36450" s="27"/>
      <c r="F36450" s="27"/>
      <c r="G36450" s="1"/>
      <c r="H36450" s="1"/>
      <c r="I36450" s="1"/>
    </row>
    <row r="36451" spans="2:9">
      <c r="B36451" s="1"/>
      <c r="C36451" s="29"/>
      <c r="D36451" s="27"/>
      <c r="E36451" s="27"/>
      <c r="F36451" s="27"/>
      <c r="G36451" s="1"/>
      <c r="H36451" s="1"/>
      <c r="I36451" s="1"/>
    </row>
    <row r="36452" spans="2:9">
      <c r="B36452" s="1"/>
      <c r="C36452" s="29"/>
      <c r="D36452" s="27"/>
      <c r="E36452" s="27"/>
      <c r="F36452" s="27"/>
      <c r="G36452" s="1"/>
      <c r="H36452" s="1"/>
      <c r="I36452" s="1"/>
    </row>
    <row r="36453" spans="2:9">
      <c r="B36453" s="1"/>
      <c r="C36453" s="29"/>
      <c r="D36453" s="27"/>
      <c r="E36453" s="27"/>
      <c r="F36453" s="27"/>
      <c r="G36453" s="1"/>
      <c r="H36453" s="1"/>
      <c r="I36453" s="1"/>
    </row>
    <row r="36454" spans="2:9">
      <c r="B36454" s="1"/>
      <c r="C36454" s="29"/>
      <c r="D36454" s="27"/>
      <c r="E36454" s="27"/>
      <c r="F36454" s="27"/>
      <c r="G36454" s="1"/>
      <c r="H36454" s="1"/>
      <c r="I36454" s="1"/>
    </row>
    <row r="36455" spans="2:9">
      <c r="B36455" s="1"/>
      <c r="C36455" s="29"/>
      <c r="D36455" s="27"/>
      <c r="E36455" s="27"/>
      <c r="F36455" s="27"/>
      <c r="G36455" s="1"/>
      <c r="H36455" s="1"/>
      <c r="I36455" s="1"/>
    </row>
    <row r="36456" spans="2:9">
      <c r="B36456" s="1"/>
      <c r="C36456" s="29"/>
      <c r="D36456" s="27"/>
      <c r="E36456" s="27"/>
      <c r="F36456" s="27"/>
      <c r="G36456" s="1"/>
      <c r="H36456" s="1"/>
      <c r="I36456" s="1"/>
    </row>
    <row r="36457" spans="2:9">
      <c r="B36457" s="1"/>
      <c r="C36457" s="29"/>
      <c r="D36457" s="27"/>
      <c r="E36457" s="27"/>
      <c r="F36457" s="27"/>
      <c r="G36457" s="1"/>
      <c r="H36457" s="1"/>
      <c r="I36457" s="1"/>
    </row>
    <row r="36458" spans="2:9">
      <c r="B36458" s="1"/>
      <c r="C36458" s="29"/>
      <c r="D36458" s="27"/>
      <c r="E36458" s="27"/>
      <c r="F36458" s="27"/>
      <c r="G36458" s="1"/>
      <c r="H36458" s="1"/>
      <c r="I36458" s="1"/>
    </row>
    <row r="36459" spans="2:9">
      <c r="B36459" s="1"/>
      <c r="C36459" s="29"/>
      <c r="D36459" s="27"/>
      <c r="E36459" s="27"/>
      <c r="F36459" s="27"/>
      <c r="G36459" s="1"/>
      <c r="H36459" s="1"/>
      <c r="I36459" s="1"/>
    </row>
    <row r="36460" spans="2:9">
      <c r="B36460" s="1"/>
      <c r="C36460" s="29"/>
      <c r="D36460" s="27"/>
      <c r="E36460" s="27"/>
      <c r="F36460" s="27"/>
      <c r="G36460" s="1"/>
      <c r="H36460" s="1"/>
      <c r="I36460" s="1"/>
    </row>
    <row r="36461" spans="2:9">
      <c r="B36461" s="1"/>
      <c r="C36461" s="29"/>
      <c r="D36461" s="27"/>
      <c r="E36461" s="27"/>
      <c r="F36461" s="27"/>
      <c r="G36461" s="1"/>
      <c r="H36461" s="1"/>
      <c r="I36461" s="1"/>
    </row>
    <row r="36462" spans="2:9">
      <c r="B36462" s="1"/>
      <c r="C36462" s="29"/>
      <c r="D36462" s="27"/>
      <c r="E36462" s="27"/>
      <c r="F36462" s="27"/>
      <c r="G36462" s="1"/>
      <c r="H36462" s="1"/>
      <c r="I36462" s="1"/>
    </row>
    <row r="36463" spans="2:9">
      <c r="B36463" s="1"/>
      <c r="C36463" s="29"/>
      <c r="D36463" s="27"/>
      <c r="E36463" s="27"/>
      <c r="F36463" s="27"/>
      <c r="G36463" s="1"/>
      <c r="H36463" s="1"/>
      <c r="I36463" s="1"/>
    </row>
    <row r="36464" spans="2:9">
      <c r="B36464" s="1"/>
      <c r="C36464" s="29"/>
      <c r="D36464" s="27"/>
      <c r="E36464" s="27"/>
      <c r="F36464" s="27"/>
      <c r="G36464" s="1"/>
      <c r="H36464" s="1"/>
      <c r="I36464" s="1"/>
    </row>
    <row r="36465" spans="2:9">
      <c r="B36465" s="1"/>
      <c r="C36465" s="29"/>
      <c r="D36465" s="27"/>
      <c r="E36465" s="27"/>
      <c r="F36465" s="27"/>
      <c r="G36465" s="1"/>
      <c r="H36465" s="1"/>
      <c r="I36465" s="1"/>
    </row>
    <row r="36466" spans="2:9">
      <c r="B36466" s="1"/>
      <c r="C36466" s="29"/>
      <c r="D36466" s="27"/>
      <c r="E36466" s="27"/>
      <c r="F36466" s="27"/>
      <c r="G36466" s="1"/>
      <c r="H36466" s="1"/>
      <c r="I36466" s="1"/>
    </row>
    <row r="36467" spans="2:9">
      <c r="B36467" s="1"/>
      <c r="C36467" s="29"/>
      <c r="D36467" s="27"/>
      <c r="E36467" s="27"/>
      <c r="F36467" s="27"/>
      <c r="G36467" s="1"/>
      <c r="H36467" s="1"/>
      <c r="I36467" s="1"/>
    </row>
    <row r="36468" spans="2:9">
      <c r="B36468" s="1"/>
      <c r="C36468" s="29"/>
      <c r="D36468" s="27"/>
      <c r="E36468" s="27"/>
      <c r="F36468" s="27"/>
      <c r="G36468" s="1"/>
      <c r="H36468" s="1"/>
      <c r="I36468" s="1"/>
    </row>
    <row r="36469" spans="2:9">
      <c r="B36469" s="1"/>
      <c r="C36469" s="29"/>
      <c r="D36469" s="27"/>
      <c r="E36469" s="27"/>
      <c r="F36469" s="27"/>
      <c r="G36469" s="1"/>
      <c r="H36469" s="1"/>
      <c r="I36469" s="1"/>
    </row>
    <row r="36470" spans="2:9">
      <c r="B36470" s="1"/>
      <c r="C36470" s="29"/>
      <c r="D36470" s="27"/>
      <c r="E36470" s="27"/>
      <c r="F36470" s="27"/>
      <c r="G36470" s="1"/>
      <c r="H36470" s="1"/>
      <c r="I36470" s="1"/>
    </row>
    <row r="36471" spans="2:9">
      <c r="B36471" s="1"/>
      <c r="C36471" s="29"/>
      <c r="D36471" s="27"/>
      <c r="E36471" s="27"/>
      <c r="F36471" s="27"/>
      <c r="G36471" s="1"/>
      <c r="H36471" s="1"/>
      <c r="I36471" s="1"/>
    </row>
    <row r="36472" spans="2:9">
      <c r="B36472" s="1"/>
      <c r="C36472" s="29"/>
      <c r="D36472" s="27"/>
      <c r="E36472" s="27"/>
      <c r="F36472" s="27"/>
      <c r="G36472" s="1"/>
      <c r="H36472" s="1"/>
      <c r="I36472" s="1"/>
    </row>
    <row r="36473" spans="2:9">
      <c r="B36473" s="1"/>
      <c r="C36473" s="29"/>
      <c r="D36473" s="27"/>
      <c r="E36473" s="27"/>
      <c r="F36473" s="27"/>
      <c r="G36473" s="1"/>
      <c r="H36473" s="1"/>
      <c r="I36473" s="1"/>
    </row>
    <row r="36474" spans="2:9">
      <c r="B36474" s="1"/>
      <c r="C36474" s="29"/>
      <c r="D36474" s="27"/>
      <c r="E36474" s="27"/>
      <c r="F36474" s="27"/>
      <c r="G36474" s="1"/>
      <c r="H36474" s="1"/>
      <c r="I36474" s="1"/>
    </row>
    <row r="36475" spans="2:9">
      <c r="B36475" s="1"/>
      <c r="C36475" s="29"/>
      <c r="D36475" s="27"/>
      <c r="E36475" s="27"/>
      <c r="F36475" s="27"/>
      <c r="G36475" s="1"/>
      <c r="H36475" s="1"/>
      <c r="I36475" s="1"/>
    </row>
    <row r="36476" spans="2:9">
      <c r="B36476" s="1"/>
      <c r="C36476" s="29"/>
      <c r="D36476" s="27"/>
      <c r="E36476" s="27"/>
      <c r="F36476" s="27"/>
      <c r="G36476" s="1"/>
      <c r="H36476" s="1"/>
      <c r="I36476" s="1"/>
    </row>
    <row r="36477" spans="2:9">
      <c r="B36477" s="1"/>
      <c r="C36477" s="29"/>
      <c r="D36477" s="27"/>
      <c r="E36477" s="27"/>
      <c r="F36477" s="27"/>
      <c r="G36477" s="1"/>
      <c r="H36477" s="1"/>
      <c r="I36477" s="1"/>
    </row>
    <row r="36478" spans="2:9">
      <c r="B36478" s="1"/>
      <c r="C36478" s="29"/>
      <c r="D36478" s="27"/>
      <c r="E36478" s="27"/>
      <c r="F36478" s="27"/>
      <c r="G36478" s="1"/>
      <c r="H36478" s="1"/>
      <c r="I36478" s="1"/>
    </row>
    <row r="36479" spans="2:9">
      <c r="B36479" s="1"/>
      <c r="C36479" s="29"/>
      <c r="D36479" s="27"/>
      <c r="E36479" s="27"/>
      <c r="F36479" s="27"/>
      <c r="G36479" s="1"/>
      <c r="H36479" s="1"/>
      <c r="I36479" s="1"/>
    </row>
    <row r="36480" spans="2:9">
      <c r="B36480" s="1"/>
      <c r="C36480" s="29"/>
      <c r="D36480" s="27"/>
      <c r="E36480" s="27"/>
      <c r="F36480" s="27"/>
      <c r="G36480" s="1"/>
      <c r="H36480" s="1"/>
      <c r="I36480" s="1"/>
    </row>
    <row r="36481" spans="2:9">
      <c r="B36481" s="1"/>
      <c r="C36481" s="29"/>
      <c r="D36481" s="27"/>
      <c r="E36481" s="27"/>
      <c r="F36481" s="27"/>
      <c r="G36481" s="1"/>
      <c r="H36481" s="1"/>
      <c r="I36481" s="1"/>
    </row>
    <row r="36482" spans="2:9">
      <c r="B36482" s="1"/>
      <c r="C36482" s="29"/>
      <c r="D36482" s="27"/>
      <c r="E36482" s="27"/>
      <c r="F36482" s="27"/>
      <c r="G36482" s="1"/>
      <c r="H36482" s="1"/>
      <c r="I36482" s="1"/>
    </row>
    <row r="36483" spans="2:9">
      <c r="B36483" s="1"/>
      <c r="C36483" s="29"/>
      <c r="D36483" s="27"/>
      <c r="E36483" s="27"/>
      <c r="F36483" s="27"/>
      <c r="G36483" s="1"/>
      <c r="H36483" s="1"/>
      <c r="I36483" s="1"/>
    </row>
    <row r="36484" spans="2:9">
      <c r="B36484" s="1"/>
      <c r="C36484" s="29"/>
      <c r="D36484" s="27"/>
      <c r="E36484" s="27"/>
      <c r="F36484" s="27"/>
      <c r="G36484" s="1"/>
      <c r="H36484" s="1"/>
      <c r="I36484" s="1"/>
    </row>
    <row r="36485" spans="2:9">
      <c r="B36485" s="1"/>
      <c r="C36485" s="29"/>
      <c r="D36485" s="27"/>
      <c r="E36485" s="27"/>
      <c r="F36485" s="27"/>
      <c r="G36485" s="1"/>
      <c r="H36485" s="1"/>
      <c r="I36485" s="1"/>
    </row>
    <row r="36486" spans="2:9">
      <c r="B36486" s="1"/>
      <c r="C36486" s="29"/>
      <c r="D36486" s="27"/>
      <c r="E36486" s="27"/>
      <c r="F36486" s="27"/>
      <c r="G36486" s="1"/>
      <c r="H36486" s="1"/>
      <c r="I36486" s="1"/>
    </row>
    <row r="36487" spans="2:9">
      <c r="B36487" s="1"/>
      <c r="C36487" s="29"/>
      <c r="D36487" s="27"/>
      <c r="E36487" s="27"/>
      <c r="F36487" s="27"/>
      <c r="G36487" s="1"/>
      <c r="H36487" s="1"/>
      <c r="I36487" s="1"/>
    </row>
    <row r="36488" spans="2:9">
      <c r="B36488" s="1"/>
      <c r="C36488" s="29"/>
      <c r="D36488" s="27"/>
      <c r="E36488" s="27"/>
      <c r="F36488" s="27"/>
      <c r="G36488" s="1"/>
      <c r="H36488" s="1"/>
      <c r="I36488" s="1"/>
    </row>
    <row r="36489" spans="2:9">
      <c r="B36489" s="1"/>
      <c r="C36489" s="29"/>
      <c r="D36489" s="27"/>
      <c r="E36489" s="27"/>
      <c r="F36489" s="27"/>
      <c r="G36489" s="1"/>
      <c r="H36489" s="1"/>
      <c r="I36489" s="1"/>
    </row>
    <row r="36490" spans="2:9">
      <c r="B36490" s="1"/>
      <c r="C36490" s="29"/>
      <c r="D36490" s="27"/>
      <c r="E36490" s="27"/>
      <c r="F36490" s="27"/>
      <c r="G36490" s="1"/>
      <c r="H36490" s="1"/>
      <c r="I36490" s="1"/>
    </row>
    <row r="36491" spans="2:9">
      <c r="B36491" s="1"/>
      <c r="C36491" s="29"/>
      <c r="D36491" s="27"/>
      <c r="E36491" s="27"/>
      <c r="F36491" s="27"/>
      <c r="G36491" s="1"/>
      <c r="H36491" s="1"/>
      <c r="I36491" s="1"/>
    </row>
    <row r="36492" spans="2:9">
      <c r="B36492" s="1"/>
      <c r="C36492" s="29"/>
      <c r="D36492" s="27"/>
      <c r="E36492" s="27"/>
      <c r="F36492" s="27"/>
      <c r="G36492" s="1"/>
      <c r="H36492" s="1"/>
      <c r="I36492" s="1"/>
    </row>
    <row r="36493" spans="2:9">
      <c r="B36493" s="1"/>
      <c r="C36493" s="29"/>
      <c r="D36493" s="27"/>
      <c r="E36493" s="27"/>
      <c r="F36493" s="27"/>
      <c r="G36493" s="1"/>
      <c r="H36493" s="1"/>
      <c r="I36493" s="1"/>
    </row>
    <row r="36494" spans="2:9">
      <c r="B36494" s="1"/>
      <c r="C36494" s="29"/>
      <c r="D36494" s="27"/>
      <c r="E36494" s="27"/>
      <c r="F36494" s="27"/>
      <c r="G36494" s="1"/>
      <c r="H36494" s="1"/>
      <c r="I36494" s="1"/>
    </row>
    <row r="36495" spans="2:9">
      <c r="B36495" s="1"/>
      <c r="C36495" s="29"/>
      <c r="D36495" s="27"/>
      <c r="E36495" s="27"/>
      <c r="F36495" s="27"/>
      <c r="G36495" s="1"/>
      <c r="H36495" s="1"/>
      <c r="I36495" s="1"/>
    </row>
    <row r="36496" spans="2:9">
      <c r="B36496" s="1"/>
      <c r="C36496" s="29"/>
      <c r="D36496" s="27"/>
      <c r="E36496" s="27"/>
      <c r="F36496" s="27"/>
      <c r="G36496" s="1"/>
      <c r="H36496" s="1"/>
      <c r="I36496" s="1"/>
    </row>
    <row r="36497" spans="2:9">
      <c r="B36497" s="1"/>
      <c r="C36497" s="29"/>
      <c r="D36497" s="27"/>
      <c r="E36497" s="27"/>
      <c r="F36497" s="27"/>
      <c r="G36497" s="1"/>
      <c r="H36497" s="1"/>
      <c r="I36497" s="1"/>
    </row>
    <row r="36498" spans="2:9">
      <c r="B36498" s="1"/>
      <c r="C36498" s="29"/>
      <c r="D36498" s="27"/>
      <c r="E36498" s="27"/>
      <c r="F36498" s="27"/>
      <c r="G36498" s="1"/>
      <c r="H36498" s="1"/>
      <c r="I36498" s="1"/>
    </row>
    <row r="36499" spans="2:9">
      <c r="B36499" s="1"/>
      <c r="C36499" s="29"/>
      <c r="D36499" s="27"/>
      <c r="E36499" s="27"/>
      <c r="F36499" s="27"/>
      <c r="G36499" s="1"/>
      <c r="H36499" s="1"/>
      <c r="I36499" s="1"/>
    </row>
    <row r="36500" spans="2:9">
      <c r="B36500" s="1"/>
      <c r="C36500" s="29"/>
      <c r="D36500" s="27"/>
      <c r="E36500" s="27"/>
      <c r="F36500" s="27"/>
      <c r="G36500" s="1"/>
      <c r="H36500" s="1"/>
      <c r="I36500" s="1"/>
    </row>
    <row r="36501" spans="2:9">
      <c r="B36501" s="1"/>
      <c r="C36501" s="29"/>
      <c r="D36501" s="27"/>
      <c r="E36501" s="27"/>
      <c r="F36501" s="27"/>
      <c r="G36501" s="1"/>
      <c r="H36501" s="1"/>
      <c r="I36501" s="1"/>
    </row>
    <row r="36502" spans="2:9">
      <c r="B36502" s="1"/>
      <c r="C36502" s="29"/>
      <c r="D36502" s="27"/>
      <c r="E36502" s="27"/>
      <c r="F36502" s="27"/>
      <c r="G36502" s="1"/>
      <c r="H36502" s="1"/>
      <c r="I36502" s="1"/>
    </row>
    <row r="36503" spans="2:9">
      <c r="B36503" s="1"/>
      <c r="C36503" s="29"/>
      <c r="D36503" s="27"/>
      <c r="E36503" s="27"/>
      <c r="F36503" s="27"/>
      <c r="G36503" s="1"/>
      <c r="H36503" s="1"/>
      <c r="I36503" s="1"/>
    </row>
    <row r="36504" spans="2:9">
      <c r="B36504" s="1"/>
      <c r="C36504" s="29"/>
      <c r="D36504" s="27"/>
      <c r="E36504" s="27"/>
      <c r="F36504" s="27"/>
      <c r="G36504" s="1"/>
      <c r="H36504" s="1"/>
      <c r="I36504" s="1"/>
    </row>
    <row r="36505" spans="2:9">
      <c r="B36505" s="1"/>
      <c r="C36505" s="29"/>
      <c r="D36505" s="27"/>
      <c r="E36505" s="27"/>
      <c r="F36505" s="27"/>
      <c r="G36505" s="1"/>
      <c r="H36505" s="1"/>
      <c r="I36505" s="1"/>
    </row>
    <row r="36506" spans="2:9">
      <c r="B36506" s="1"/>
      <c r="C36506" s="29"/>
      <c r="D36506" s="27"/>
      <c r="E36506" s="27"/>
      <c r="F36506" s="27"/>
      <c r="G36506" s="1"/>
      <c r="H36506" s="1"/>
      <c r="I36506" s="1"/>
    </row>
    <row r="36507" spans="2:9">
      <c r="B36507" s="1"/>
      <c r="C36507" s="29"/>
      <c r="D36507" s="27"/>
      <c r="E36507" s="27"/>
      <c r="F36507" s="27"/>
      <c r="G36507" s="1"/>
      <c r="H36507" s="1"/>
      <c r="I36507" s="1"/>
    </row>
    <row r="36508" spans="2:9">
      <c r="B36508" s="1"/>
      <c r="C36508" s="29"/>
      <c r="D36508" s="27"/>
      <c r="E36508" s="27"/>
      <c r="F36508" s="27"/>
      <c r="G36508" s="1"/>
      <c r="H36508" s="1"/>
      <c r="I36508" s="1"/>
    </row>
    <row r="36509" spans="2:9">
      <c r="B36509" s="1"/>
      <c r="C36509" s="29"/>
      <c r="D36509" s="27"/>
      <c r="E36509" s="27"/>
      <c r="F36509" s="27"/>
      <c r="G36509" s="1"/>
      <c r="H36509" s="1"/>
      <c r="I36509" s="1"/>
    </row>
    <row r="36510" spans="2:9">
      <c r="B36510" s="1"/>
      <c r="C36510" s="29"/>
      <c r="D36510" s="27"/>
      <c r="E36510" s="27"/>
      <c r="F36510" s="27"/>
      <c r="G36510" s="1"/>
      <c r="H36510" s="1"/>
      <c r="I36510" s="1"/>
    </row>
    <row r="36511" spans="2:9">
      <c r="B36511" s="1"/>
      <c r="C36511" s="29"/>
      <c r="D36511" s="27"/>
      <c r="E36511" s="27"/>
      <c r="F36511" s="27"/>
      <c r="G36511" s="1"/>
      <c r="H36511" s="1"/>
      <c r="I36511" s="1"/>
    </row>
    <row r="36512" spans="2:9">
      <c r="B36512" s="1"/>
      <c r="C36512" s="29"/>
      <c r="D36512" s="27"/>
      <c r="E36512" s="27"/>
      <c r="F36512" s="27"/>
      <c r="G36512" s="1"/>
      <c r="H36512" s="1"/>
      <c r="I36512" s="1"/>
    </row>
    <row r="36513" spans="2:9">
      <c r="B36513" s="1"/>
      <c r="C36513" s="29"/>
      <c r="D36513" s="27"/>
      <c r="E36513" s="27"/>
      <c r="F36513" s="27"/>
      <c r="G36513" s="1"/>
      <c r="H36513" s="1"/>
      <c r="I36513" s="1"/>
    </row>
    <row r="36514" spans="2:9">
      <c r="B36514" s="1"/>
      <c r="C36514" s="29"/>
      <c r="D36514" s="27"/>
      <c r="E36514" s="27"/>
      <c r="F36514" s="27"/>
      <c r="G36514" s="1"/>
      <c r="H36514" s="1"/>
      <c r="I36514" s="1"/>
    </row>
    <row r="36515" spans="2:9">
      <c r="B36515" s="1"/>
      <c r="C36515" s="29"/>
      <c r="D36515" s="27"/>
      <c r="E36515" s="27"/>
      <c r="F36515" s="27"/>
      <c r="G36515" s="1"/>
      <c r="H36515" s="1"/>
      <c r="I36515" s="1"/>
    </row>
    <row r="36516" spans="2:9">
      <c r="B36516" s="1"/>
      <c r="C36516" s="29"/>
      <c r="D36516" s="27"/>
      <c r="E36516" s="27"/>
      <c r="F36516" s="27"/>
      <c r="G36516" s="1"/>
      <c r="H36516" s="1"/>
      <c r="I36516" s="1"/>
    </row>
    <row r="36517" spans="2:9">
      <c r="B36517" s="1"/>
      <c r="C36517" s="29"/>
      <c r="D36517" s="27"/>
      <c r="E36517" s="27"/>
      <c r="F36517" s="27"/>
      <c r="G36517" s="1"/>
      <c r="H36517" s="1"/>
      <c r="I36517" s="1"/>
    </row>
    <row r="36518" spans="2:9">
      <c r="B36518" s="1"/>
      <c r="C36518" s="29"/>
      <c r="D36518" s="27"/>
      <c r="E36518" s="27"/>
      <c r="F36518" s="27"/>
      <c r="G36518" s="1"/>
      <c r="H36518" s="1"/>
      <c r="I36518" s="1"/>
    </row>
    <row r="36519" spans="2:9">
      <c r="B36519" s="1"/>
      <c r="C36519" s="29"/>
      <c r="D36519" s="27"/>
      <c r="E36519" s="27"/>
      <c r="F36519" s="27"/>
      <c r="G36519" s="1"/>
      <c r="H36519" s="1"/>
      <c r="I36519" s="1"/>
    </row>
    <row r="36520" spans="2:9">
      <c r="B36520" s="1"/>
      <c r="C36520" s="29"/>
      <c r="D36520" s="27"/>
      <c r="E36520" s="27"/>
      <c r="F36520" s="27"/>
      <c r="G36520" s="1"/>
      <c r="H36520" s="1"/>
      <c r="I36520" s="1"/>
    </row>
    <row r="36521" spans="2:9">
      <c r="B36521" s="1"/>
      <c r="C36521" s="29"/>
      <c r="D36521" s="27"/>
      <c r="E36521" s="27"/>
      <c r="F36521" s="27"/>
      <c r="G36521" s="1"/>
      <c r="H36521" s="1"/>
      <c r="I36521" s="1"/>
    </row>
    <row r="36522" spans="2:9">
      <c r="B36522" s="1"/>
      <c r="C36522" s="29"/>
      <c r="D36522" s="27"/>
      <c r="E36522" s="27"/>
      <c r="F36522" s="27"/>
      <c r="G36522" s="1"/>
      <c r="H36522" s="1"/>
      <c r="I36522" s="1"/>
    </row>
    <row r="36523" spans="2:9">
      <c r="B36523" s="1"/>
      <c r="C36523" s="29"/>
      <c r="D36523" s="27"/>
      <c r="E36523" s="27"/>
      <c r="F36523" s="27"/>
      <c r="G36523" s="1"/>
      <c r="H36523" s="1"/>
      <c r="I36523" s="1"/>
    </row>
    <row r="36524" spans="2:9">
      <c r="B36524" s="1"/>
      <c r="C36524" s="29"/>
      <c r="D36524" s="27"/>
      <c r="E36524" s="27"/>
      <c r="F36524" s="27"/>
      <c r="G36524" s="1"/>
      <c r="H36524" s="1"/>
      <c r="I36524" s="1"/>
    </row>
    <row r="36525" spans="2:9">
      <c r="B36525" s="1"/>
      <c r="C36525" s="29"/>
      <c r="D36525" s="27"/>
      <c r="E36525" s="27"/>
      <c r="F36525" s="27"/>
      <c r="G36525" s="1"/>
      <c r="H36525" s="1"/>
      <c r="I36525" s="1"/>
    </row>
    <row r="36526" spans="2:9">
      <c r="B36526" s="1"/>
      <c r="C36526" s="29"/>
      <c r="D36526" s="27"/>
      <c r="E36526" s="27"/>
      <c r="F36526" s="27"/>
      <c r="G36526" s="1"/>
      <c r="H36526" s="1"/>
      <c r="I36526" s="1"/>
    </row>
    <row r="36527" spans="2:9">
      <c r="B36527" s="1"/>
      <c r="C36527" s="29"/>
      <c r="D36527" s="27"/>
      <c r="E36527" s="27"/>
      <c r="F36527" s="27"/>
      <c r="G36527" s="1"/>
      <c r="H36527" s="1"/>
      <c r="I36527" s="1"/>
    </row>
    <row r="36528" spans="2:9">
      <c r="B36528" s="1"/>
      <c r="C36528" s="29"/>
      <c r="D36528" s="27"/>
      <c r="E36528" s="27"/>
      <c r="F36528" s="27"/>
      <c r="G36528" s="1"/>
      <c r="H36528" s="1"/>
      <c r="I36528" s="1"/>
    </row>
    <row r="36529" spans="2:9">
      <c r="B36529" s="1"/>
      <c r="C36529" s="29"/>
      <c r="D36529" s="27"/>
      <c r="E36529" s="27"/>
      <c r="F36529" s="27"/>
      <c r="G36529" s="1"/>
      <c r="H36529" s="1"/>
      <c r="I36529" s="1"/>
    </row>
    <row r="36530" spans="2:9">
      <c r="B36530" s="1"/>
      <c r="C36530" s="29"/>
      <c r="D36530" s="27"/>
      <c r="E36530" s="27"/>
      <c r="F36530" s="27"/>
      <c r="G36530" s="1"/>
      <c r="H36530" s="1"/>
      <c r="I36530" s="1"/>
    </row>
    <row r="36531" spans="2:9">
      <c r="B36531" s="1"/>
      <c r="C36531" s="29"/>
      <c r="D36531" s="27"/>
      <c r="E36531" s="27"/>
      <c r="F36531" s="27"/>
      <c r="G36531" s="1"/>
      <c r="H36531" s="1"/>
      <c r="I36531" s="1"/>
    </row>
    <row r="36532" spans="2:9">
      <c r="B36532" s="1"/>
      <c r="C36532" s="29"/>
      <c r="D36532" s="27"/>
      <c r="E36532" s="27"/>
      <c r="F36532" s="27"/>
      <c r="G36532" s="1"/>
      <c r="H36532" s="1"/>
      <c r="I36532" s="1"/>
    </row>
    <row r="36533" spans="2:9">
      <c r="B36533" s="1"/>
      <c r="C36533" s="29"/>
      <c r="D36533" s="27"/>
      <c r="E36533" s="27"/>
      <c r="F36533" s="27"/>
      <c r="G36533" s="1"/>
      <c r="H36533" s="1"/>
      <c r="I36533" s="1"/>
    </row>
    <row r="36534" spans="2:9">
      <c r="B36534" s="1"/>
      <c r="C36534" s="29"/>
      <c r="D36534" s="27"/>
      <c r="E36534" s="27"/>
      <c r="F36534" s="27"/>
      <c r="G36534" s="1"/>
      <c r="H36534" s="1"/>
      <c r="I36534" s="1"/>
    </row>
    <row r="36535" spans="2:9">
      <c r="B36535" s="1"/>
      <c r="C36535" s="29"/>
      <c r="D36535" s="27"/>
      <c r="E36535" s="27"/>
      <c r="F36535" s="27"/>
      <c r="G36535" s="1"/>
      <c r="H36535" s="1"/>
      <c r="I36535" s="1"/>
    </row>
    <row r="36536" spans="2:9">
      <c r="B36536" s="1"/>
      <c r="C36536" s="29"/>
      <c r="D36536" s="27"/>
      <c r="E36536" s="27"/>
      <c r="F36536" s="27"/>
      <c r="G36536" s="1"/>
      <c r="H36536" s="1"/>
      <c r="I36536" s="1"/>
    </row>
    <row r="36537" spans="2:9">
      <c r="B36537" s="1"/>
      <c r="C36537" s="29"/>
      <c r="D36537" s="27"/>
      <c r="E36537" s="27"/>
      <c r="F36537" s="27"/>
      <c r="G36537" s="1"/>
      <c r="H36537" s="1"/>
      <c r="I36537" s="1"/>
    </row>
    <row r="36538" spans="2:9">
      <c r="B36538" s="1"/>
      <c r="C36538" s="29"/>
      <c r="D36538" s="27"/>
      <c r="E36538" s="27"/>
      <c r="F36538" s="27"/>
      <c r="G36538" s="1"/>
      <c r="H36538" s="1"/>
      <c r="I36538" s="1"/>
    </row>
    <row r="36539" spans="2:9">
      <c r="B36539" s="1"/>
      <c r="C36539" s="29"/>
      <c r="D36539" s="27"/>
      <c r="E36539" s="27"/>
      <c r="F36539" s="27"/>
      <c r="G36539" s="1"/>
      <c r="H36539" s="1"/>
      <c r="I36539" s="1"/>
    </row>
    <row r="36540" spans="2:9">
      <c r="B36540" s="1"/>
      <c r="C36540" s="29"/>
      <c r="D36540" s="27"/>
      <c r="E36540" s="27"/>
      <c r="F36540" s="27"/>
      <c r="G36540" s="1"/>
      <c r="H36540" s="1"/>
      <c r="I36540" s="1"/>
    </row>
    <row r="36541" spans="2:9">
      <c r="B36541" s="1"/>
      <c r="C36541" s="29"/>
      <c r="D36541" s="27"/>
      <c r="E36541" s="27"/>
      <c r="F36541" s="27"/>
      <c r="G36541" s="1"/>
      <c r="H36541" s="1"/>
      <c r="I36541" s="1"/>
    </row>
    <row r="36542" spans="2:9">
      <c r="B36542" s="1"/>
      <c r="C36542" s="29"/>
      <c r="D36542" s="27"/>
      <c r="E36542" s="27"/>
      <c r="F36542" s="27"/>
      <c r="G36542" s="1"/>
      <c r="H36542" s="1"/>
      <c r="I36542" s="1"/>
    </row>
    <row r="36543" spans="2:9">
      <c r="B36543" s="1"/>
      <c r="C36543" s="29"/>
      <c r="D36543" s="27"/>
      <c r="E36543" s="27"/>
      <c r="F36543" s="27"/>
      <c r="G36543" s="1"/>
      <c r="H36543" s="1"/>
      <c r="I36543" s="1"/>
    </row>
    <row r="36544" spans="2:9">
      <c r="B36544" s="1"/>
      <c r="C36544" s="29"/>
      <c r="D36544" s="27"/>
      <c r="E36544" s="27"/>
      <c r="F36544" s="27"/>
      <c r="G36544" s="1"/>
      <c r="H36544" s="1"/>
      <c r="I36544" s="1"/>
    </row>
    <row r="36545" spans="2:9">
      <c r="B36545" s="1"/>
      <c r="C36545" s="29"/>
      <c r="D36545" s="27"/>
      <c r="E36545" s="27"/>
      <c r="F36545" s="27"/>
      <c r="G36545" s="1"/>
      <c r="H36545" s="1"/>
      <c r="I36545" s="1"/>
    </row>
    <row r="36546" spans="2:9">
      <c r="B36546" s="1"/>
      <c r="C36546" s="29"/>
      <c r="D36546" s="27"/>
      <c r="E36546" s="27"/>
      <c r="F36546" s="27"/>
      <c r="G36546" s="1"/>
      <c r="H36546" s="1"/>
      <c r="I36546" s="1"/>
    </row>
    <row r="36547" spans="2:9">
      <c r="B36547" s="1"/>
      <c r="C36547" s="29"/>
      <c r="D36547" s="27"/>
      <c r="E36547" s="27"/>
      <c r="F36547" s="27"/>
      <c r="G36547" s="1"/>
      <c r="H36547" s="1"/>
      <c r="I36547" s="1"/>
    </row>
    <row r="36548" spans="2:9">
      <c r="B36548" s="1"/>
      <c r="C36548" s="29"/>
      <c r="D36548" s="27"/>
      <c r="E36548" s="27"/>
      <c r="F36548" s="27"/>
      <c r="G36548" s="1"/>
      <c r="H36548" s="1"/>
      <c r="I36548" s="1"/>
    </row>
    <row r="36549" spans="2:9">
      <c r="B36549" s="1"/>
      <c r="C36549" s="29"/>
      <c r="D36549" s="27"/>
      <c r="E36549" s="27"/>
      <c r="F36549" s="27"/>
      <c r="G36549" s="1"/>
      <c r="H36549" s="1"/>
      <c r="I36549" s="1"/>
    </row>
    <row r="36550" spans="2:9">
      <c r="B36550" s="1"/>
      <c r="C36550" s="29"/>
      <c r="D36550" s="27"/>
      <c r="E36550" s="27"/>
      <c r="F36550" s="27"/>
      <c r="G36550" s="1"/>
      <c r="H36550" s="1"/>
      <c r="I36550" s="1"/>
    </row>
    <row r="36551" spans="2:9">
      <c r="B36551" s="1"/>
      <c r="C36551" s="29"/>
      <c r="D36551" s="27"/>
      <c r="E36551" s="27"/>
      <c r="F36551" s="27"/>
      <c r="G36551" s="1"/>
      <c r="H36551" s="1"/>
      <c r="I36551" s="1"/>
    </row>
    <row r="36552" spans="2:9">
      <c r="B36552" s="1"/>
      <c r="C36552" s="29"/>
      <c r="D36552" s="27"/>
      <c r="E36552" s="27"/>
      <c r="F36552" s="27"/>
      <c r="G36552" s="1"/>
      <c r="H36552" s="1"/>
      <c r="I36552" s="1"/>
    </row>
    <row r="36553" spans="2:9">
      <c r="B36553" s="1"/>
      <c r="C36553" s="29"/>
      <c r="D36553" s="27"/>
      <c r="E36553" s="27"/>
      <c r="F36553" s="27"/>
      <c r="G36553" s="1"/>
      <c r="H36553" s="1"/>
      <c r="I36553" s="1"/>
    </row>
    <row r="36554" spans="2:9">
      <c r="B36554" s="1"/>
      <c r="C36554" s="29"/>
      <c r="D36554" s="27"/>
      <c r="E36554" s="27"/>
      <c r="F36554" s="27"/>
      <c r="G36554" s="1"/>
      <c r="H36554" s="1"/>
      <c r="I36554" s="1"/>
    </row>
    <row r="36555" spans="2:9">
      <c r="B36555" s="1"/>
      <c r="C36555" s="29"/>
      <c r="D36555" s="27"/>
      <c r="E36555" s="27"/>
      <c r="F36555" s="27"/>
      <c r="G36555" s="1"/>
      <c r="H36555" s="1"/>
      <c r="I36555" s="1"/>
    </row>
    <row r="36556" spans="2:9">
      <c r="B36556" s="1"/>
      <c r="C36556" s="29"/>
      <c r="D36556" s="27"/>
      <c r="E36556" s="27"/>
      <c r="F36556" s="27"/>
      <c r="G36556" s="1"/>
      <c r="H36556" s="1"/>
      <c r="I36556" s="1"/>
    </row>
    <row r="36557" spans="2:9">
      <c r="B36557" s="1"/>
      <c r="C36557" s="29"/>
      <c r="D36557" s="27"/>
      <c r="E36557" s="27"/>
      <c r="F36557" s="27"/>
      <c r="G36557" s="1"/>
      <c r="H36557" s="1"/>
      <c r="I36557" s="1"/>
    </row>
    <row r="36558" spans="2:9">
      <c r="B36558" s="1"/>
      <c r="C36558" s="29"/>
      <c r="D36558" s="27"/>
      <c r="E36558" s="27"/>
      <c r="F36558" s="27"/>
      <c r="G36558" s="1"/>
      <c r="H36558" s="1"/>
      <c r="I36558" s="1"/>
    </row>
    <row r="36559" spans="2:9">
      <c r="B36559" s="1"/>
      <c r="C36559" s="29"/>
      <c r="D36559" s="27"/>
      <c r="E36559" s="27"/>
      <c r="F36559" s="27"/>
      <c r="G36559" s="1"/>
      <c r="H36559" s="1"/>
      <c r="I36559" s="1"/>
    </row>
    <row r="36560" spans="2:9">
      <c r="B36560" s="1"/>
      <c r="C36560" s="29"/>
      <c r="D36560" s="27"/>
      <c r="E36560" s="27"/>
      <c r="F36560" s="27"/>
      <c r="G36560" s="1"/>
      <c r="H36560" s="1"/>
      <c r="I36560" s="1"/>
    </row>
    <row r="36561" spans="2:9">
      <c r="B36561" s="1"/>
      <c r="C36561" s="29"/>
      <c r="D36561" s="27"/>
      <c r="E36561" s="27"/>
      <c r="F36561" s="27"/>
      <c r="G36561" s="1"/>
      <c r="H36561" s="1"/>
      <c r="I36561" s="1"/>
    </row>
    <row r="36562" spans="2:9">
      <c r="B36562" s="1"/>
      <c r="C36562" s="29"/>
      <c r="D36562" s="27"/>
      <c r="E36562" s="27"/>
      <c r="F36562" s="27"/>
      <c r="G36562" s="1"/>
      <c r="H36562" s="1"/>
      <c r="I36562" s="1"/>
    </row>
    <row r="36563" spans="2:9">
      <c r="B36563" s="1"/>
      <c r="C36563" s="29"/>
      <c r="D36563" s="27"/>
      <c r="E36563" s="27"/>
      <c r="F36563" s="27"/>
      <c r="G36563" s="1"/>
      <c r="H36563" s="1"/>
      <c r="I36563" s="1"/>
    </row>
    <row r="36564" spans="2:9">
      <c r="B36564" s="1"/>
      <c r="C36564" s="29"/>
      <c r="D36564" s="27"/>
      <c r="E36564" s="27"/>
      <c r="F36564" s="27"/>
      <c r="G36564" s="1"/>
      <c r="H36564" s="1"/>
      <c r="I36564" s="1"/>
    </row>
    <row r="36565" spans="2:9">
      <c r="B36565" s="1"/>
      <c r="C36565" s="29"/>
      <c r="D36565" s="27"/>
      <c r="E36565" s="27"/>
      <c r="F36565" s="27"/>
      <c r="G36565" s="1"/>
      <c r="H36565" s="1"/>
      <c r="I36565" s="1"/>
    </row>
    <row r="36566" spans="2:9">
      <c r="B36566" s="1"/>
      <c r="C36566" s="29"/>
      <c r="D36566" s="27"/>
      <c r="E36566" s="27"/>
      <c r="F36566" s="27"/>
      <c r="G36566" s="1"/>
      <c r="H36566" s="1"/>
      <c r="I36566" s="1"/>
    </row>
    <row r="36567" spans="2:9">
      <c r="B36567" s="1"/>
      <c r="C36567" s="29"/>
      <c r="D36567" s="27"/>
      <c r="E36567" s="27"/>
      <c r="F36567" s="27"/>
      <c r="G36567" s="1"/>
      <c r="H36567" s="1"/>
      <c r="I36567" s="1"/>
    </row>
    <row r="36568" spans="2:9">
      <c r="B36568" s="1"/>
      <c r="C36568" s="29"/>
      <c r="D36568" s="27"/>
      <c r="E36568" s="27"/>
      <c r="F36568" s="27"/>
      <c r="G36568" s="1"/>
      <c r="H36568" s="1"/>
      <c r="I36568" s="1"/>
    </row>
    <row r="36569" spans="2:9">
      <c r="B36569" s="1"/>
      <c r="C36569" s="29"/>
      <c r="D36569" s="27"/>
      <c r="E36569" s="27"/>
      <c r="F36569" s="27"/>
      <c r="G36569" s="1"/>
      <c r="H36569" s="1"/>
      <c r="I36569" s="1"/>
    </row>
    <row r="36570" spans="2:9">
      <c r="B36570" s="1"/>
      <c r="C36570" s="29"/>
      <c r="D36570" s="27"/>
      <c r="E36570" s="27"/>
      <c r="F36570" s="27"/>
      <c r="G36570" s="1"/>
      <c r="H36570" s="1"/>
      <c r="I36570" s="1"/>
    </row>
    <row r="36571" spans="2:9">
      <c r="B36571" s="1"/>
      <c r="C36571" s="29"/>
      <c r="D36571" s="27"/>
      <c r="E36571" s="27"/>
      <c r="F36571" s="27"/>
      <c r="G36571" s="1"/>
      <c r="H36571" s="1"/>
      <c r="I36571" s="1"/>
    </row>
    <row r="36572" spans="2:9">
      <c r="B36572" s="1"/>
      <c r="C36572" s="29"/>
      <c r="D36572" s="27"/>
      <c r="E36572" s="27"/>
      <c r="F36572" s="27"/>
      <c r="G36572" s="1"/>
      <c r="H36572" s="1"/>
      <c r="I36572" s="1"/>
    </row>
    <row r="36573" spans="2:9">
      <c r="B36573" s="1"/>
      <c r="C36573" s="29"/>
      <c r="D36573" s="27"/>
      <c r="E36573" s="27"/>
      <c r="F36573" s="27"/>
      <c r="G36573" s="1"/>
      <c r="H36573" s="1"/>
      <c r="I36573" s="1"/>
    </row>
    <row r="36574" spans="2:9">
      <c r="B36574" s="1"/>
      <c r="C36574" s="29"/>
      <c r="D36574" s="27"/>
      <c r="E36574" s="27"/>
      <c r="F36574" s="27"/>
      <c r="G36574" s="1"/>
      <c r="H36574" s="1"/>
      <c r="I36574" s="1"/>
    </row>
    <row r="36575" spans="2:9">
      <c r="B36575" s="1"/>
      <c r="C36575" s="29"/>
      <c r="D36575" s="27"/>
      <c r="E36575" s="27"/>
      <c r="F36575" s="27"/>
      <c r="G36575" s="1"/>
      <c r="H36575" s="1"/>
      <c r="I36575" s="1"/>
    </row>
    <row r="36576" spans="2:9">
      <c r="B36576" s="1"/>
      <c r="C36576" s="29"/>
      <c r="D36576" s="27"/>
      <c r="E36576" s="27"/>
      <c r="F36576" s="27"/>
      <c r="G36576" s="1"/>
      <c r="H36576" s="1"/>
      <c r="I36576" s="1"/>
    </row>
    <row r="36577" spans="2:9">
      <c r="B36577" s="1"/>
      <c r="C36577" s="29"/>
      <c r="D36577" s="27"/>
      <c r="E36577" s="27"/>
      <c r="F36577" s="27"/>
      <c r="G36577" s="1"/>
      <c r="H36577" s="1"/>
      <c r="I36577" s="1"/>
    </row>
    <row r="36578" spans="2:9">
      <c r="B36578" s="1"/>
      <c r="C36578" s="29"/>
      <c r="D36578" s="27"/>
      <c r="E36578" s="27"/>
      <c r="F36578" s="27"/>
      <c r="G36578" s="1"/>
      <c r="H36578" s="1"/>
      <c r="I36578" s="1"/>
    </row>
    <row r="36579" spans="2:9">
      <c r="B36579" s="1"/>
      <c r="C36579" s="29"/>
      <c r="D36579" s="27"/>
      <c r="E36579" s="27"/>
      <c r="F36579" s="27"/>
      <c r="G36579" s="1"/>
      <c r="H36579" s="1"/>
      <c r="I36579" s="1"/>
    </row>
    <row r="36580" spans="2:9">
      <c r="B36580" s="1"/>
      <c r="C36580" s="29"/>
      <c r="D36580" s="27"/>
      <c r="E36580" s="27"/>
      <c r="F36580" s="27"/>
      <c r="G36580" s="1"/>
      <c r="H36580" s="1"/>
      <c r="I36580" s="1"/>
    </row>
    <row r="36581" spans="2:9">
      <c r="B36581" s="1"/>
      <c r="C36581" s="29"/>
      <c r="D36581" s="27"/>
      <c r="E36581" s="27"/>
      <c r="F36581" s="27"/>
      <c r="G36581" s="1"/>
      <c r="H36581" s="1"/>
      <c r="I36581" s="1"/>
    </row>
    <row r="36582" spans="2:9">
      <c r="B36582" s="1"/>
      <c r="C36582" s="29"/>
      <c r="D36582" s="27"/>
      <c r="E36582" s="27"/>
      <c r="F36582" s="27"/>
      <c r="G36582" s="1"/>
      <c r="H36582" s="1"/>
      <c r="I36582" s="1"/>
    </row>
    <row r="36583" spans="2:9">
      <c r="B36583" s="1"/>
      <c r="C36583" s="29"/>
      <c r="D36583" s="27"/>
      <c r="E36583" s="27"/>
      <c r="F36583" s="27"/>
      <c r="G36583" s="1"/>
      <c r="H36583" s="1"/>
      <c r="I36583" s="1"/>
    </row>
    <row r="36584" spans="2:9">
      <c r="B36584" s="1"/>
      <c r="C36584" s="29"/>
      <c r="D36584" s="27"/>
      <c r="E36584" s="27"/>
      <c r="F36584" s="27"/>
      <c r="G36584" s="1"/>
      <c r="H36584" s="1"/>
      <c r="I36584" s="1"/>
    </row>
    <row r="36585" spans="2:9">
      <c r="B36585" s="1"/>
      <c r="C36585" s="29"/>
      <c r="D36585" s="27"/>
      <c r="E36585" s="27"/>
      <c r="F36585" s="27"/>
      <c r="G36585" s="1"/>
      <c r="H36585" s="1"/>
      <c r="I36585" s="1"/>
    </row>
    <row r="36586" spans="2:9">
      <c r="B36586" s="1"/>
      <c r="C36586" s="29"/>
      <c r="D36586" s="27"/>
      <c r="E36586" s="27"/>
      <c r="F36586" s="27"/>
      <c r="G36586" s="1"/>
      <c r="H36586" s="1"/>
      <c r="I36586" s="1"/>
    </row>
    <row r="36587" spans="2:9">
      <c r="B36587" s="1"/>
      <c r="C36587" s="29"/>
      <c r="D36587" s="27"/>
      <c r="E36587" s="27"/>
      <c r="F36587" s="27"/>
      <c r="G36587" s="1"/>
      <c r="H36587" s="1"/>
      <c r="I36587" s="1"/>
    </row>
    <row r="36588" spans="2:9">
      <c r="B36588" s="1"/>
      <c r="C36588" s="29"/>
      <c r="D36588" s="27"/>
      <c r="E36588" s="27"/>
      <c r="F36588" s="27"/>
      <c r="G36588" s="1"/>
      <c r="H36588" s="1"/>
      <c r="I36588" s="1"/>
    </row>
    <row r="36589" spans="2:9">
      <c r="B36589" s="1"/>
      <c r="C36589" s="29"/>
      <c r="D36589" s="27"/>
      <c r="E36589" s="27"/>
      <c r="F36589" s="27"/>
      <c r="G36589" s="1"/>
      <c r="H36589" s="1"/>
      <c r="I36589" s="1"/>
    </row>
    <row r="36590" spans="2:9">
      <c r="B36590" s="1"/>
      <c r="C36590" s="29"/>
      <c r="D36590" s="27"/>
      <c r="E36590" s="27"/>
      <c r="F36590" s="27"/>
      <c r="G36590" s="1"/>
      <c r="H36590" s="1"/>
      <c r="I36590" s="1"/>
    </row>
    <row r="36591" spans="2:9">
      <c r="B36591" s="1"/>
      <c r="C36591" s="29"/>
      <c r="D36591" s="27"/>
      <c r="E36591" s="27"/>
      <c r="F36591" s="27"/>
      <c r="G36591" s="1"/>
      <c r="H36591" s="1"/>
      <c r="I36591" s="1"/>
    </row>
    <row r="36592" spans="2:9">
      <c r="B36592" s="1"/>
      <c r="C36592" s="29"/>
      <c r="D36592" s="27"/>
      <c r="E36592" s="27"/>
      <c r="F36592" s="27"/>
      <c r="G36592" s="1"/>
      <c r="H36592" s="1"/>
      <c r="I36592" s="1"/>
    </row>
    <row r="36593" spans="2:9">
      <c r="B36593" s="1"/>
      <c r="C36593" s="29"/>
      <c r="D36593" s="27"/>
      <c r="E36593" s="27"/>
      <c r="F36593" s="27"/>
      <c r="G36593" s="1"/>
      <c r="H36593" s="1"/>
      <c r="I36593" s="1"/>
    </row>
    <row r="36594" spans="2:9">
      <c r="B36594" s="1"/>
      <c r="C36594" s="29"/>
      <c r="D36594" s="27"/>
      <c r="E36594" s="27"/>
      <c r="F36594" s="27"/>
      <c r="G36594" s="1"/>
      <c r="H36594" s="1"/>
      <c r="I36594" s="1"/>
    </row>
    <row r="36595" spans="2:9">
      <c r="B36595" s="1"/>
      <c r="C36595" s="29"/>
      <c r="D36595" s="27"/>
      <c r="E36595" s="27"/>
      <c r="F36595" s="27"/>
      <c r="G36595" s="1"/>
      <c r="H36595" s="1"/>
      <c r="I36595" s="1"/>
    </row>
    <row r="36596" spans="2:9">
      <c r="B36596" s="1"/>
      <c r="C36596" s="29"/>
      <c r="D36596" s="27"/>
      <c r="E36596" s="27"/>
      <c r="F36596" s="27"/>
      <c r="G36596" s="1"/>
      <c r="H36596" s="1"/>
      <c r="I36596" s="1"/>
    </row>
    <row r="36597" spans="2:9">
      <c r="B36597" s="1"/>
      <c r="C36597" s="29"/>
      <c r="D36597" s="27"/>
      <c r="E36597" s="27"/>
      <c r="F36597" s="27"/>
      <c r="G36597" s="1"/>
      <c r="H36597" s="1"/>
      <c r="I36597" s="1"/>
    </row>
    <row r="36598" spans="2:9">
      <c r="B36598" s="1"/>
      <c r="C36598" s="29"/>
      <c r="D36598" s="27"/>
      <c r="E36598" s="27"/>
      <c r="F36598" s="27"/>
      <c r="G36598" s="1"/>
      <c r="H36598" s="1"/>
      <c r="I36598" s="1"/>
    </row>
    <row r="36599" spans="2:9">
      <c r="B36599" s="1"/>
      <c r="C36599" s="29"/>
      <c r="D36599" s="27"/>
      <c r="E36599" s="27"/>
      <c r="F36599" s="27"/>
      <c r="G36599" s="1"/>
      <c r="H36599" s="1"/>
      <c r="I36599" s="1"/>
    </row>
    <row r="36600" spans="2:9">
      <c r="B36600" s="1"/>
      <c r="C36600" s="29"/>
      <c r="D36600" s="27"/>
      <c r="E36600" s="27"/>
      <c r="F36600" s="27"/>
      <c r="G36600" s="1"/>
      <c r="H36600" s="1"/>
      <c r="I36600" s="1"/>
    </row>
    <row r="36601" spans="2:9">
      <c r="B36601" s="1"/>
      <c r="C36601" s="29"/>
      <c r="D36601" s="27"/>
      <c r="E36601" s="27"/>
      <c r="F36601" s="27"/>
      <c r="G36601" s="1"/>
      <c r="H36601" s="1"/>
      <c r="I36601" s="1"/>
    </row>
    <row r="36602" spans="2:9">
      <c r="B36602" s="1"/>
      <c r="C36602" s="29"/>
      <c r="D36602" s="27"/>
      <c r="E36602" s="27"/>
      <c r="F36602" s="27"/>
      <c r="G36602" s="1"/>
      <c r="H36602" s="1"/>
      <c r="I36602" s="1"/>
    </row>
    <row r="36603" spans="2:9">
      <c r="B36603" s="1"/>
      <c r="C36603" s="29"/>
      <c r="D36603" s="27"/>
      <c r="E36603" s="27"/>
      <c r="F36603" s="27"/>
      <c r="G36603" s="1"/>
      <c r="H36603" s="1"/>
      <c r="I36603" s="1"/>
    </row>
    <row r="36604" spans="2:9">
      <c r="B36604" s="1"/>
      <c r="C36604" s="29"/>
      <c r="D36604" s="27"/>
      <c r="E36604" s="27"/>
      <c r="F36604" s="27"/>
      <c r="G36604" s="1"/>
      <c r="H36604" s="1"/>
      <c r="I36604" s="1"/>
    </row>
    <row r="36605" spans="2:9">
      <c r="B36605" s="1"/>
      <c r="C36605" s="29"/>
      <c r="D36605" s="27"/>
      <c r="E36605" s="27"/>
      <c r="F36605" s="27"/>
      <c r="G36605" s="1"/>
      <c r="H36605" s="1"/>
      <c r="I36605" s="1"/>
    </row>
    <row r="36606" spans="2:9">
      <c r="B36606" s="1"/>
      <c r="C36606" s="29"/>
      <c r="D36606" s="27"/>
      <c r="E36606" s="27"/>
      <c r="F36606" s="27"/>
      <c r="G36606" s="1"/>
      <c r="H36606" s="1"/>
      <c r="I36606" s="1"/>
    </row>
    <row r="36607" spans="2:9">
      <c r="B36607" s="1"/>
      <c r="C36607" s="29"/>
      <c r="D36607" s="27"/>
      <c r="E36607" s="27"/>
      <c r="F36607" s="27"/>
      <c r="G36607" s="1"/>
      <c r="H36607" s="1"/>
      <c r="I36607" s="1"/>
    </row>
    <row r="36608" spans="2:9">
      <c r="B36608" s="1"/>
      <c r="C36608" s="29"/>
      <c r="D36608" s="27"/>
      <c r="E36608" s="27"/>
      <c r="F36608" s="27"/>
      <c r="G36608" s="1"/>
      <c r="H36608" s="1"/>
      <c r="I36608" s="1"/>
    </row>
    <row r="36609" spans="2:9">
      <c r="B36609" s="1"/>
      <c r="C36609" s="29"/>
      <c r="D36609" s="27"/>
      <c r="E36609" s="27"/>
      <c r="F36609" s="27"/>
      <c r="G36609" s="1"/>
      <c r="H36609" s="1"/>
      <c r="I36609" s="1"/>
    </row>
    <row r="36610" spans="2:9">
      <c r="B36610" s="1"/>
      <c r="C36610" s="29"/>
      <c r="D36610" s="27"/>
      <c r="E36610" s="27"/>
      <c r="F36610" s="27"/>
      <c r="G36610" s="1"/>
      <c r="H36610" s="1"/>
      <c r="I36610" s="1"/>
    </row>
    <row r="36611" spans="2:9">
      <c r="B36611" s="1"/>
      <c r="C36611" s="29"/>
      <c r="D36611" s="27"/>
      <c r="E36611" s="27"/>
      <c r="F36611" s="27"/>
      <c r="G36611" s="1"/>
      <c r="H36611" s="1"/>
      <c r="I36611" s="1"/>
    </row>
    <row r="36612" spans="2:9">
      <c r="B36612" s="1"/>
      <c r="C36612" s="29"/>
      <c r="D36612" s="27"/>
      <c r="E36612" s="27"/>
      <c r="F36612" s="27"/>
      <c r="G36612" s="1"/>
      <c r="H36612" s="1"/>
      <c r="I36612" s="1"/>
    </row>
    <row r="36613" spans="2:9">
      <c r="B36613" s="1"/>
      <c r="C36613" s="29"/>
      <c r="D36613" s="27"/>
      <c r="E36613" s="27"/>
      <c r="F36613" s="27"/>
      <c r="G36613" s="1"/>
      <c r="H36613" s="1"/>
      <c r="I36613" s="1"/>
    </row>
    <row r="36614" spans="2:9">
      <c r="B36614" s="1"/>
      <c r="C36614" s="29"/>
      <c r="D36614" s="27"/>
      <c r="E36614" s="27"/>
      <c r="F36614" s="27"/>
      <c r="G36614" s="1"/>
      <c r="H36614" s="1"/>
      <c r="I36614" s="1"/>
    </row>
    <row r="36615" spans="2:9">
      <c r="B36615" s="1"/>
      <c r="C36615" s="29"/>
      <c r="D36615" s="27"/>
      <c r="E36615" s="27"/>
      <c r="F36615" s="27"/>
      <c r="G36615" s="1"/>
      <c r="H36615" s="1"/>
      <c r="I36615" s="1"/>
    </row>
    <row r="36616" spans="2:9">
      <c r="B36616" s="1"/>
      <c r="C36616" s="29"/>
      <c r="D36616" s="27"/>
      <c r="E36616" s="27"/>
      <c r="F36616" s="27"/>
      <c r="G36616" s="1"/>
      <c r="H36616" s="1"/>
      <c r="I36616" s="1"/>
    </row>
    <row r="36617" spans="2:9">
      <c r="B36617" s="1"/>
      <c r="C36617" s="29"/>
      <c r="D36617" s="27"/>
      <c r="E36617" s="27"/>
      <c r="F36617" s="27"/>
      <c r="G36617" s="1"/>
      <c r="H36617" s="1"/>
      <c r="I36617" s="1"/>
    </row>
    <row r="36618" spans="2:9">
      <c r="B36618" s="1"/>
      <c r="C36618" s="29"/>
      <c r="D36618" s="27"/>
      <c r="E36618" s="27"/>
      <c r="F36618" s="27"/>
      <c r="G36618" s="1"/>
      <c r="H36618" s="1"/>
      <c r="I36618" s="1"/>
    </row>
    <row r="36619" spans="2:9">
      <c r="B36619" s="1"/>
      <c r="C36619" s="29"/>
      <c r="D36619" s="27"/>
      <c r="E36619" s="27"/>
      <c r="F36619" s="27"/>
      <c r="G36619" s="1"/>
      <c r="H36619" s="1"/>
      <c r="I36619" s="1"/>
    </row>
    <row r="36620" spans="2:9">
      <c r="B36620" s="1"/>
      <c r="C36620" s="29"/>
      <c r="D36620" s="27"/>
      <c r="E36620" s="27"/>
      <c r="F36620" s="27"/>
      <c r="G36620" s="1"/>
      <c r="H36620" s="1"/>
      <c r="I36620" s="1"/>
    </row>
    <row r="36621" spans="2:9">
      <c r="B36621" s="1"/>
      <c r="C36621" s="29"/>
      <c r="D36621" s="27"/>
      <c r="E36621" s="27"/>
      <c r="F36621" s="27"/>
      <c r="G36621" s="1"/>
      <c r="H36621" s="1"/>
      <c r="I36621" s="1"/>
    </row>
    <row r="36622" spans="2:9">
      <c r="B36622" s="1"/>
      <c r="C36622" s="29"/>
      <c r="D36622" s="27"/>
      <c r="E36622" s="27"/>
      <c r="F36622" s="27"/>
      <c r="G36622" s="1"/>
      <c r="H36622" s="1"/>
      <c r="I36622" s="1"/>
    </row>
    <row r="36623" spans="2:9">
      <c r="B36623" s="1"/>
      <c r="C36623" s="29"/>
      <c r="D36623" s="27"/>
      <c r="E36623" s="27"/>
      <c r="F36623" s="27"/>
      <c r="G36623" s="1"/>
      <c r="H36623" s="1"/>
      <c r="I36623" s="1"/>
    </row>
    <row r="36624" spans="2:9">
      <c r="B36624" s="1"/>
      <c r="C36624" s="29"/>
      <c r="D36624" s="27"/>
      <c r="E36624" s="27"/>
      <c r="F36624" s="27"/>
      <c r="G36624" s="1"/>
      <c r="H36624" s="1"/>
      <c r="I36624" s="1"/>
    </row>
    <row r="36625" spans="2:9">
      <c r="B36625" s="1"/>
      <c r="C36625" s="29"/>
      <c r="D36625" s="27"/>
      <c r="E36625" s="27"/>
      <c r="F36625" s="27"/>
      <c r="G36625" s="1"/>
      <c r="H36625" s="1"/>
      <c r="I36625" s="1"/>
    </row>
    <row r="36626" spans="2:9">
      <c r="B36626" s="1"/>
      <c r="C36626" s="29"/>
      <c r="D36626" s="27"/>
      <c r="E36626" s="27"/>
      <c r="F36626" s="27"/>
      <c r="G36626" s="1"/>
      <c r="H36626" s="1"/>
      <c r="I36626" s="1"/>
    </row>
    <row r="36627" spans="2:9">
      <c r="B36627" s="1"/>
      <c r="C36627" s="29"/>
      <c r="D36627" s="27"/>
      <c r="E36627" s="27"/>
      <c r="F36627" s="27"/>
      <c r="G36627" s="1"/>
      <c r="H36627" s="1"/>
      <c r="I36627" s="1"/>
    </row>
    <row r="36628" spans="2:9">
      <c r="B36628" s="1"/>
      <c r="C36628" s="29"/>
      <c r="D36628" s="27"/>
      <c r="E36628" s="27"/>
      <c r="F36628" s="27"/>
      <c r="G36628" s="1"/>
      <c r="H36628" s="1"/>
      <c r="I36628" s="1"/>
    </row>
    <row r="36629" spans="2:9">
      <c r="B36629" s="1"/>
      <c r="C36629" s="29"/>
      <c r="D36629" s="27"/>
      <c r="E36629" s="27"/>
      <c r="F36629" s="27"/>
      <c r="G36629" s="1"/>
      <c r="H36629" s="1"/>
      <c r="I36629" s="1"/>
    </row>
    <row r="36630" spans="2:9">
      <c r="B36630" s="1"/>
      <c r="C36630" s="29"/>
      <c r="D36630" s="27"/>
      <c r="E36630" s="27"/>
      <c r="F36630" s="27"/>
      <c r="G36630" s="1"/>
      <c r="H36630" s="1"/>
      <c r="I36630" s="1"/>
    </row>
    <row r="36631" spans="2:9">
      <c r="B36631" s="1"/>
      <c r="C36631" s="29"/>
      <c r="D36631" s="27"/>
      <c r="E36631" s="27"/>
      <c r="F36631" s="27"/>
      <c r="G36631" s="1"/>
      <c r="H36631" s="1"/>
      <c r="I36631" s="1"/>
    </row>
    <row r="36632" spans="2:9">
      <c r="B36632" s="1"/>
      <c r="C36632" s="29"/>
      <c r="D36632" s="27"/>
      <c r="E36632" s="27"/>
      <c r="F36632" s="27"/>
      <c r="G36632" s="1"/>
      <c r="H36632" s="1"/>
      <c r="I36632" s="1"/>
    </row>
    <row r="36633" spans="2:9">
      <c r="B36633" s="1"/>
      <c r="C36633" s="29"/>
      <c r="D36633" s="27"/>
      <c r="E36633" s="27"/>
      <c r="F36633" s="27"/>
      <c r="G36633" s="1"/>
      <c r="H36633" s="1"/>
      <c r="I36633" s="1"/>
    </row>
    <row r="36634" spans="2:9">
      <c r="B36634" s="1"/>
      <c r="C36634" s="29"/>
      <c r="D36634" s="27"/>
      <c r="E36634" s="27"/>
      <c r="F36634" s="27"/>
      <c r="G36634" s="1"/>
      <c r="H36634" s="1"/>
      <c r="I36634" s="1"/>
    </row>
    <row r="36635" spans="2:9">
      <c r="B36635" s="1"/>
      <c r="C36635" s="29"/>
      <c r="D36635" s="27"/>
      <c r="E36635" s="27"/>
      <c r="F36635" s="27"/>
      <c r="G36635" s="1"/>
      <c r="H36635" s="1"/>
      <c r="I36635" s="1"/>
    </row>
    <row r="36636" spans="2:9">
      <c r="B36636" s="1"/>
      <c r="C36636" s="29"/>
      <c r="D36636" s="27"/>
      <c r="E36636" s="27"/>
      <c r="F36636" s="27"/>
      <c r="G36636" s="1"/>
      <c r="H36636" s="1"/>
      <c r="I36636" s="1"/>
    </row>
    <row r="36637" spans="2:9">
      <c r="B36637" s="1"/>
      <c r="C36637" s="29"/>
      <c r="D36637" s="27"/>
      <c r="E36637" s="27"/>
      <c r="F36637" s="27"/>
      <c r="G36637" s="1"/>
      <c r="H36637" s="1"/>
      <c r="I36637" s="1"/>
    </row>
    <row r="36638" spans="2:9">
      <c r="B36638" s="1"/>
      <c r="C36638" s="29"/>
      <c r="D36638" s="27"/>
      <c r="E36638" s="27"/>
      <c r="F36638" s="27"/>
      <c r="G36638" s="1"/>
      <c r="H36638" s="1"/>
      <c r="I36638" s="1"/>
    </row>
    <row r="36639" spans="2:9">
      <c r="B36639" s="1"/>
      <c r="C36639" s="29"/>
      <c r="D36639" s="27"/>
      <c r="E36639" s="27"/>
      <c r="F36639" s="27"/>
      <c r="G36639" s="1"/>
      <c r="H36639" s="1"/>
      <c r="I36639" s="1"/>
    </row>
    <row r="36640" spans="2:9">
      <c r="B36640" s="1"/>
      <c r="C36640" s="29"/>
      <c r="D36640" s="27"/>
      <c r="E36640" s="27"/>
      <c r="F36640" s="27"/>
      <c r="G36640" s="1"/>
      <c r="H36640" s="1"/>
      <c r="I36640" s="1"/>
    </row>
    <row r="36641" spans="2:9">
      <c r="B36641" s="1"/>
      <c r="C36641" s="29"/>
      <c r="D36641" s="27"/>
      <c r="E36641" s="27"/>
      <c r="F36641" s="27"/>
      <c r="G36641" s="1"/>
      <c r="H36641" s="1"/>
      <c r="I36641" s="1"/>
    </row>
    <row r="36642" spans="2:9">
      <c r="B36642" s="1"/>
      <c r="C36642" s="29"/>
      <c r="D36642" s="27"/>
      <c r="E36642" s="27"/>
      <c r="F36642" s="27"/>
      <c r="G36642" s="1"/>
      <c r="H36642" s="1"/>
      <c r="I36642" s="1"/>
    </row>
    <row r="36643" spans="2:9">
      <c r="B36643" s="1"/>
      <c r="C36643" s="29"/>
      <c r="D36643" s="27"/>
      <c r="E36643" s="27"/>
      <c r="F36643" s="27"/>
      <c r="G36643" s="1"/>
      <c r="H36643" s="1"/>
      <c r="I36643" s="1"/>
    </row>
    <row r="36644" spans="2:9">
      <c r="B36644" s="1"/>
      <c r="C36644" s="29"/>
      <c r="D36644" s="27"/>
      <c r="E36644" s="27"/>
      <c r="F36644" s="27"/>
      <c r="G36644" s="1"/>
      <c r="H36644" s="1"/>
      <c r="I36644" s="1"/>
    </row>
    <row r="36645" spans="2:9">
      <c r="B36645" s="1"/>
      <c r="C36645" s="29"/>
      <c r="D36645" s="27"/>
      <c r="E36645" s="27"/>
      <c r="F36645" s="27"/>
      <c r="G36645" s="1"/>
      <c r="H36645" s="1"/>
      <c r="I36645" s="1"/>
    </row>
    <row r="36646" spans="2:9">
      <c r="B36646" s="1"/>
      <c r="C36646" s="29"/>
      <c r="D36646" s="27"/>
      <c r="E36646" s="27"/>
      <c r="F36646" s="27"/>
      <c r="G36646" s="1"/>
      <c r="H36646" s="1"/>
      <c r="I36646" s="1"/>
    </row>
    <row r="36647" spans="2:9">
      <c r="B36647" s="1"/>
      <c r="C36647" s="29"/>
      <c r="D36647" s="27"/>
      <c r="E36647" s="27"/>
      <c r="F36647" s="27"/>
      <c r="G36647" s="1"/>
      <c r="H36647" s="1"/>
      <c r="I36647" s="1"/>
    </row>
    <row r="36648" spans="2:9">
      <c r="B36648" s="1"/>
      <c r="C36648" s="29"/>
      <c r="D36648" s="27"/>
      <c r="E36648" s="27"/>
      <c r="F36648" s="27"/>
      <c r="G36648" s="1"/>
      <c r="H36648" s="1"/>
      <c r="I36648" s="1"/>
    </row>
    <row r="36649" spans="2:9">
      <c r="B36649" s="1"/>
      <c r="C36649" s="29"/>
      <c r="D36649" s="27"/>
      <c r="E36649" s="27"/>
      <c r="F36649" s="27"/>
      <c r="G36649" s="1"/>
      <c r="H36649" s="1"/>
      <c r="I36649" s="1"/>
    </row>
    <row r="36650" spans="2:9">
      <c r="B36650" s="1"/>
      <c r="C36650" s="29"/>
      <c r="D36650" s="27"/>
      <c r="E36650" s="27"/>
      <c r="F36650" s="27"/>
      <c r="G36650" s="1"/>
      <c r="H36650" s="1"/>
      <c r="I36650" s="1"/>
    </row>
    <row r="36651" spans="2:9">
      <c r="B36651" s="1"/>
      <c r="C36651" s="29"/>
      <c r="D36651" s="27"/>
      <c r="E36651" s="27"/>
      <c r="F36651" s="27"/>
      <c r="G36651" s="1"/>
      <c r="H36651" s="1"/>
      <c r="I36651" s="1"/>
    </row>
    <row r="36652" spans="2:9">
      <c r="B36652" s="1"/>
      <c r="C36652" s="29"/>
      <c r="D36652" s="27"/>
      <c r="E36652" s="27"/>
      <c r="F36652" s="27"/>
      <c r="G36652" s="1"/>
      <c r="H36652" s="1"/>
      <c r="I36652" s="1"/>
    </row>
    <row r="36653" spans="2:9">
      <c r="B36653" s="1"/>
      <c r="C36653" s="29"/>
      <c r="D36653" s="27"/>
      <c r="E36653" s="27"/>
      <c r="F36653" s="27"/>
      <c r="G36653" s="1"/>
      <c r="H36653" s="1"/>
      <c r="I36653" s="1"/>
    </row>
    <row r="36654" spans="2:9">
      <c r="B36654" s="1"/>
      <c r="C36654" s="29"/>
      <c r="D36654" s="27"/>
      <c r="E36654" s="27"/>
      <c r="F36654" s="27"/>
      <c r="G36654" s="1"/>
      <c r="H36654" s="1"/>
      <c r="I36654" s="1"/>
    </row>
    <row r="36655" spans="2:9">
      <c r="B36655" s="1"/>
      <c r="C36655" s="29"/>
      <c r="D36655" s="27"/>
      <c r="E36655" s="27"/>
      <c r="F36655" s="27"/>
      <c r="G36655" s="1"/>
      <c r="H36655" s="1"/>
      <c r="I36655" s="1"/>
    </row>
    <row r="36656" spans="2:9">
      <c r="B36656" s="1"/>
      <c r="C36656" s="29"/>
      <c r="D36656" s="27"/>
      <c r="E36656" s="27"/>
      <c r="F36656" s="27"/>
      <c r="G36656" s="1"/>
      <c r="H36656" s="1"/>
      <c r="I36656" s="1"/>
    </row>
    <row r="36657" spans="2:9">
      <c r="B36657" s="1"/>
      <c r="C36657" s="29"/>
      <c r="D36657" s="27"/>
      <c r="E36657" s="27"/>
      <c r="F36657" s="27"/>
      <c r="G36657" s="1"/>
      <c r="H36657" s="1"/>
      <c r="I36657" s="1"/>
    </row>
    <row r="36658" spans="2:9">
      <c r="B36658" s="1"/>
      <c r="C36658" s="29"/>
      <c r="D36658" s="27"/>
      <c r="E36658" s="27"/>
      <c r="F36658" s="27"/>
      <c r="G36658" s="1"/>
      <c r="H36658" s="1"/>
      <c r="I36658" s="1"/>
    </row>
    <row r="36659" spans="2:9">
      <c r="B36659" s="1"/>
      <c r="C36659" s="29"/>
      <c r="D36659" s="27"/>
      <c r="E36659" s="27"/>
      <c r="F36659" s="27"/>
      <c r="G36659" s="1"/>
      <c r="H36659" s="1"/>
      <c r="I36659" s="1"/>
    </row>
    <row r="36660" spans="2:9">
      <c r="B36660" s="1"/>
      <c r="C36660" s="29"/>
      <c r="D36660" s="27"/>
      <c r="E36660" s="27"/>
      <c r="F36660" s="27"/>
      <c r="G36660" s="1"/>
      <c r="H36660" s="1"/>
      <c r="I36660" s="1"/>
    </row>
    <row r="36661" spans="2:9">
      <c r="B36661" s="1"/>
      <c r="C36661" s="29"/>
      <c r="D36661" s="27"/>
      <c r="E36661" s="27"/>
      <c r="F36661" s="27"/>
      <c r="G36661" s="1"/>
      <c r="H36661" s="1"/>
      <c r="I36661" s="1"/>
    </row>
    <row r="36662" spans="2:9">
      <c r="B36662" s="1"/>
      <c r="C36662" s="29"/>
      <c r="D36662" s="27"/>
      <c r="E36662" s="27"/>
      <c r="F36662" s="27"/>
      <c r="G36662" s="1"/>
      <c r="H36662" s="1"/>
      <c r="I36662" s="1"/>
    </row>
    <row r="36663" spans="2:9">
      <c r="B36663" s="1"/>
      <c r="C36663" s="29"/>
      <c r="D36663" s="27"/>
      <c r="E36663" s="27"/>
      <c r="F36663" s="27"/>
      <c r="G36663" s="1"/>
      <c r="H36663" s="1"/>
      <c r="I36663" s="1"/>
    </row>
    <row r="36664" spans="2:9">
      <c r="B36664" s="1"/>
      <c r="C36664" s="29"/>
      <c r="D36664" s="27"/>
      <c r="E36664" s="27"/>
      <c r="F36664" s="27"/>
      <c r="G36664" s="1"/>
      <c r="H36664" s="1"/>
      <c r="I36664" s="1"/>
    </row>
    <row r="36665" spans="2:9">
      <c r="B36665" s="1"/>
      <c r="C36665" s="29"/>
      <c r="D36665" s="27"/>
      <c r="E36665" s="27"/>
      <c r="F36665" s="27"/>
      <c r="G36665" s="1"/>
      <c r="H36665" s="1"/>
      <c r="I36665" s="1"/>
    </row>
    <row r="36666" spans="2:9">
      <c r="B36666" s="1"/>
      <c r="C36666" s="29"/>
      <c r="D36666" s="27"/>
      <c r="E36666" s="27"/>
      <c r="F36666" s="27"/>
      <c r="G36666" s="1"/>
      <c r="H36666" s="1"/>
      <c r="I36666" s="1"/>
    </row>
    <row r="36667" spans="2:9">
      <c r="B36667" s="1"/>
      <c r="C36667" s="29"/>
      <c r="D36667" s="27"/>
      <c r="E36667" s="27"/>
      <c r="F36667" s="27"/>
      <c r="G36667" s="1"/>
      <c r="H36667" s="1"/>
      <c r="I36667" s="1"/>
    </row>
    <row r="36668" spans="2:9">
      <c r="B36668" s="1"/>
      <c r="C36668" s="29"/>
      <c r="D36668" s="27"/>
      <c r="E36668" s="27"/>
      <c r="F36668" s="27"/>
      <c r="G36668" s="1"/>
      <c r="H36668" s="1"/>
      <c r="I36668" s="1"/>
    </row>
    <row r="36669" spans="2:9">
      <c r="B36669" s="1"/>
      <c r="C36669" s="29"/>
      <c r="D36669" s="27"/>
      <c r="E36669" s="27"/>
      <c r="F36669" s="27"/>
      <c r="G36669" s="1"/>
      <c r="H36669" s="1"/>
      <c r="I36669" s="1"/>
    </row>
    <row r="36670" spans="2:9">
      <c r="B36670" s="1"/>
      <c r="C36670" s="29"/>
      <c r="D36670" s="27"/>
      <c r="E36670" s="27"/>
      <c r="F36670" s="27"/>
      <c r="G36670" s="1"/>
      <c r="H36670" s="1"/>
      <c r="I36670" s="1"/>
    </row>
    <row r="36671" spans="2:9">
      <c r="B36671" s="1"/>
      <c r="C36671" s="29"/>
      <c r="D36671" s="27"/>
      <c r="E36671" s="27"/>
      <c r="F36671" s="27"/>
      <c r="G36671" s="1"/>
      <c r="H36671" s="1"/>
      <c r="I36671" s="1"/>
    </row>
    <row r="36672" spans="2:9">
      <c r="B36672" s="1"/>
      <c r="C36672" s="29"/>
      <c r="D36672" s="27"/>
      <c r="E36672" s="27"/>
      <c r="F36672" s="27"/>
      <c r="G36672" s="1"/>
      <c r="H36672" s="1"/>
      <c r="I36672" s="1"/>
    </row>
    <row r="36673" spans="2:9">
      <c r="B36673" s="1"/>
      <c r="C36673" s="29"/>
      <c r="D36673" s="27"/>
      <c r="E36673" s="27"/>
      <c r="F36673" s="27"/>
      <c r="G36673" s="1"/>
      <c r="H36673" s="1"/>
      <c r="I36673" s="1"/>
    </row>
    <row r="36674" spans="2:9">
      <c r="B36674" s="1"/>
      <c r="C36674" s="29"/>
      <c r="D36674" s="27"/>
      <c r="E36674" s="27"/>
      <c r="F36674" s="27"/>
      <c r="G36674" s="1"/>
      <c r="H36674" s="1"/>
      <c r="I36674" s="1"/>
    </row>
    <row r="36675" spans="2:9">
      <c r="B36675" s="1"/>
      <c r="C36675" s="29"/>
      <c r="D36675" s="27"/>
      <c r="E36675" s="27"/>
      <c r="F36675" s="27"/>
      <c r="G36675" s="1"/>
      <c r="H36675" s="1"/>
      <c r="I36675" s="1"/>
    </row>
    <row r="36676" spans="2:9">
      <c r="B36676" s="1"/>
      <c r="C36676" s="29"/>
      <c r="D36676" s="27"/>
      <c r="E36676" s="27"/>
      <c r="F36676" s="27"/>
      <c r="G36676" s="1"/>
      <c r="H36676" s="1"/>
      <c r="I36676" s="1"/>
    </row>
    <row r="36677" spans="2:9">
      <c r="B36677" s="1"/>
      <c r="C36677" s="29"/>
      <c r="D36677" s="27"/>
      <c r="E36677" s="27"/>
      <c r="F36677" s="27"/>
      <c r="G36677" s="1"/>
      <c r="H36677" s="1"/>
      <c r="I36677" s="1"/>
    </row>
    <row r="36678" spans="2:9">
      <c r="B36678" s="1"/>
      <c r="C36678" s="29"/>
      <c r="D36678" s="27"/>
      <c r="E36678" s="27"/>
      <c r="F36678" s="27"/>
      <c r="G36678" s="1"/>
      <c r="H36678" s="1"/>
      <c r="I36678" s="1"/>
    </row>
    <row r="36679" spans="2:9">
      <c r="B36679" s="1"/>
      <c r="C36679" s="29"/>
      <c r="D36679" s="27"/>
      <c r="E36679" s="27"/>
      <c r="F36679" s="27"/>
      <c r="G36679" s="1"/>
      <c r="H36679" s="1"/>
      <c r="I36679" s="1"/>
    </row>
    <row r="36680" spans="2:9">
      <c r="B36680" s="1"/>
      <c r="C36680" s="29"/>
      <c r="D36680" s="27"/>
      <c r="E36680" s="27"/>
      <c r="F36680" s="27"/>
      <c r="G36680" s="1"/>
      <c r="H36680" s="1"/>
      <c r="I36680" s="1"/>
    </row>
    <row r="36681" spans="2:9">
      <c r="B36681" s="1"/>
      <c r="C36681" s="29"/>
      <c r="D36681" s="27"/>
      <c r="E36681" s="27"/>
      <c r="F36681" s="27"/>
      <c r="G36681" s="1"/>
      <c r="H36681" s="1"/>
      <c r="I36681" s="1"/>
    </row>
    <row r="36682" spans="2:9">
      <c r="B36682" s="1"/>
      <c r="C36682" s="29"/>
      <c r="D36682" s="27"/>
      <c r="E36682" s="27"/>
      <c r="F36682" s="27"/>
      <c r="G36682" s="1"/>
      <c r="H36682" s="1"/>
      <c r="I36682" s="1"/>
    </row>
    <row r="36683" spans="2:9">
      <c r="B36683" s="1"/>
      <c r="C36683" s="29"/>
      <c r="D36683" s="27"/>
      <c r="E36683" s="27"/>
      <c r="F36683" s="27"/>
      <c r="G36683" s="1"/>
      <c r="H36683" s="1"/>
      <c r="I36683" s="1"/>
    </row>
    <row r="36684" spans="2:9">
      <c r="B36684" s="1"/>
      <c r="C36684" s="29"/>
      <c r="D36684" s="27"/>
      <c r="E36684" s="27"/>
      <c r="F36684" s="27"/>
      <c r="G36684" s="1"/>
      <c r="H36684" s="1"/>
      <c r="I36684" s="1"/>
    </row>
    <row r="36685" spans="2:9">
      <c r="B36685" s="1"/>
      <c r="C36685" s="29"/>
      <c r="D36685" s="27"/>
      <c r="E36685" s="27"/>
      <c r="F36685" s="27"/>
      <c r="G36685" s="1"/>
      <c r="H36685" s="1"/>
      <c r="I36685" s="1"/>
    </row>
    <row r="36686" spans="2:9">
      <c r="B36686" s="1"/>
      <c r="C36686" s="29"/>
      <c r="D36686" s="27"/>
      <c r="E36686" s="27"/>
      <c r="F36686" s="27"/>
      <c r="G36686" s="1"/>
      <c r="H36686" s="1"/>
      <c r="I36686" s="1"/>
    </row>
    <row r="36687" spans="2:9">
      <c r="B36687" s="1"/>
      <c r="C36687" s="29"/>
      <c r="D36687" s="27"/>
      <c r="E36687" s="27"/>
      <c r="F36687" s="27"/>
      <c r="G36687" s="1"/>
      <c r="H36687" s="1"/>
      <c r="I36687" s="1"/>
    </row>
    <row r="36688" spans="2:9">
      <c r="B36688" s="1"/>
      <c r="C36688" s="29"/>
      <c r="D36688" s="27"/>
      <c r="E36688" s="27"/>
      <c r="F36688" s="27"/>
      <c r="G36688" s="1"/>
      <c r="H36688" s="1"/>
      <c r="I36688" s="1"/>
    </row>
    <row r="36689" spans="2:9">
      <c r="B36689" s="1"/>
      <c r="C36689" s="29"/>
      <c r="D36689" s="27"/>
      <c r="E36689" s="27"/>
      <c r="F36689" s="27"/>
      <c r="G36689" s="1"/>
      <c r="H36689" s="1"/>
      <c r="I36689" s="1"/>
    </row>
    <row r="36690" spans="2:9">
      <c r="B36690" s="1"/>
      <c r="C36690" s="29"/>
      <c r="D36690" s="27"/>
      <c r="E36690" s="27"/>
      <c r="F36690" s="27"/>
      <c r="G36690" s="1"/>
      <c r="H36690" s="1"/>
      <c r="I36690" s="1"/>
    </row>
    <row r="36691" spans="2:9">
      <c r="B36691" s="1"/>
      <c r="C36691" s="29"/>
      <c r="D36691" s="27"/>
      <c r="E36691" s="27"/>
      <c r="F36691" s="27"/>
      <c r="G36691" s="1"/>
      <c r="H36691" s="1"/>
      <c r="I36691" s="1"/>
    </row>
    <row r="36692" spans="2:9">
      <c r="B36692" s="1"/>
      <c r="C36692" s="29"/>
      <c r="D36692" s="27"/>
      <c r="E36692" s="27"/>
      <c r="F36692" s="27"/>
      <c r="G36692" s="1"/>
      <c r="H36692" s="1"/>
      <c r="I36692" s="1"/>
    </row>
    <row r="36693" spans="2:9">
      <c r="B36693" s="1"/>
      <c r="C36693" s="29"/>
      <c r="D36693" s="27"/>
      <c r="E36693" s="27"/>
      <c r="F36693" s="27"/>
      <c r="G36693" s="1"/>
      <c r="H36693" s="1"/>
      <c r="I36693" s="1"/>
    </row>
    <row r="36694" spans="2:9">
      <c r="B36694" s="1"/>
      <c r="C36694" s="29"/>
      <c r="D36694" s="27"/>
      <c r="E36694" s="27"/>
      <c r="F36694" s="27"/>
      <c r="G36694" s="1"/>
      <c r="H36694" s="1"/>
      <c r="I36694" s="1"/>
    </row>
    <row r="36695" spans="2:9">
      <c r="B36695" s="1"/>
      <c r="C36695" s="29"/>
      <c r="D36695" s="27"/>
      <c r="E36695" s="27"/>
      <c r="F36695" s="27"/>
      <c r="G36695" s="1"/>
      <c r="H36695" s="1"/>
      <c r="I36695" s="1"/>
    </row>
    <row r="36696" spans="2:9">
      <c r="B36696" s="1"/>
      <c r="C36696" s="29"/>
      <c r="D36696" s="27"/>
      <c r="E36696" s="27"/>
      <c r="F36696" s="27"/>
      <c r="G36696" s="1"/>
      <c r="H36696" s="1"/>
      <c r="I36696" s="1"/>
    </row>
    <row r="36697" spans="2:9">
      <c r="B36697" s="1"/>
      <c r="C36697" s="29"/>
      <c r="D36697" s="27"/>
      <c r="E36697" s="27"/>
      <c r="F36697" s="27"/>
      <c r="G36697" s="1"/>
      <c r="H36697" s="1"/>
      <c r="I36697" s="1"/>
    </row>
    <row r="36698" spans="2:9">
      <c r="B36698" s="1"/>
      <c r="C36698" s="29"/>
      <c r="D36698" s="27"/>
      <c r="E36698" s="27"/>
      <c r="F36698" s="27"/>
      <c r="G36698" s="1"/>
      <c r="H36698" s="1"/>
      <c r="I36698" s="1"/>
    </row>
    <row r="36699" spans="2:9">
      <c r="B36699" s="1"/>
      <c r="C36699" s="29"/>
      <c r="D36699" s="27"/>
      <c r="E36699" s="27"/>
      <c r="F36699" s="27"/>
      <c r="G36699" s="1"/>
      <c r="H36699" s="1"/>
      <c r="I36699" s="1"/>
    </row>
    <row r="36700" spans="2:9">
      <c r="B36700" s="1"/>
      <c r="C36700" s="29"/>
      <c r="D36700" s="27"/>
      <c r="E36700" s="27"/>
      <c r="F36700" s="27"/>
      <c r="G36700" s="1"/>
      <c r="H36700" s="1"/>
      <c r="I36700" s="1"/>
    </row>
    <row r="36701" spans="2:9">
      <c r="B36701" s="1"/>
      <c r="C36701" s="29"/>
      <c r="D36701" s="27"/>
      <c r="E36701" s="27"/>
      <c r="F36701" s="27"/>
      <c r="G36701" s="1"/>
      <c r="H36701" s="1"/>
      <c r="I36701" s="1"/>
    </row>
    <row r="36702" spans="2:9">
      <c r="B36702" s="1"/>
      <c r="C36702" s="29"/>
      <c r="D36702" s="27"/>
      <c r="E36702" s="27"/>
      <c r="F36702" s="27"/>
      <c r="G36702" s="1"/>
      <c r="H36702" s="1"/>
      <c r="I36702" s="1"/>
    </row>
    <row r="36703" spans="2:9">
      <c r="B36703" s="1"/>
      <c r="C36703" s="29"/>
      <c r="D36703" s="27"/>
      <c r="E36703" s="27"/>
      <c r="F36703" s="27"/>
      <c r="G36703" s="1"/>
      <c r="H36703" s="1"/>
      <c r="I36703" s="1"/>
    </row>
    <row r="36704" spans="2:9">
      <c r="B36704" s="1"/>
      <c r="C36704" s="29"/>
      <c r="D36704" s="27"/>
      <c r="E36704" s="27"/>
      <c r="F36704" s="27"/>
      <c r="G36704" s="1"/>
      <c r="H36704" s="1"/>
      <c r="I36704" s="1"/>
    </row>
    <row r="36705" spans="2:9">
      <c r="B36705" s="1"/>
      <c r="C36705" s="29"/>
      <c r="D36705" s="27"/>
      <c r="E36705" s="27"/>
      <c r="F36705" s="27"/>
      <c r="G36705" s="1"/>
      <c r="H36705" s="1"/>
      <c r="I36705" s="1"/>
    </row>
    <row r="36706" spans="2:9">
      <c r="B36706" s="1"/>
      <c r="C36706" s="29"/>
      <c r="D36706" s="27"/>
      <c r="E36706" s="27"/>
      <c r="F36706" s="27"/>
      <c r="G36706" s="1"/>
      <c r="H36706" s="1"/>
      <c r="I36706" s="1"/>
    </row>
    <row r="36707" spans="2:9">
      <c r="B36707" s="1"/>
      <c r="C36707" s="29"/>
      <c r="D36707" s="27"/>
      <c r="E36707" s="27"/>
      <c r="F36707" s="27"/>
      <c r="G36707" s="1"/>
      <c r="H36707" s="1"/>
      <c r="I36707" s="1"/>
    </row>
    <row r="36708" spans="2:9">
      <c r="B36708" s="1"/>
      <c r="C36708" s="29"/>
      <c r="D36708" s="27"/>
      <c r="E36708" s="27"/>
      <c r="F36708" s="27"/>
      <c r="G36708" s="1"/>
      <c r="H36708" s="1"/>
      <c r="I36708" s="1"/>
    </row>
    <row r="36709" spans="2:9">
      <c r="B36709" s="1"/>
      <c r="C36709" s="29"/>
      <c r="D36709" s="27"/>
      <c r="E36709" s="27"/>
      <c r="F36709" s="27"/>
      <c r="G36709" s="1"/>
      <c r="H36709" s="1"/>
      <c r="I36709" s="1"/>
    </row>
    <row r="36710" spans="2:9">
      <c r="B36710" s="1"/>
      <c r="C36710" s="29"/>
      <c r="D36710" s="27"/>
      <c r="E36710" s="27"/>
      <c r="F36710" s="27"/>
      <c r="G36710" s="1"/>
      <c r="H36710" s="1"/>
      <c r="I36710" s="1"/>
    </row>
    <row r="36711" spans="2:9">
      <c r="B36711" s="1"/>
      <c r="C36711" s="29"/>
      <c r="D36711" s="27"/>
      <c r="E36711" s="27"/>
      <c r="F36711" s="27"/>
      <c r="G36711" s="1"/>
      <c r="H36711" s="1"/>
      <c r="I36711" s="1"/>
    </row>
    <row r="36712" spans="2:9">
      <c r="B36712" s="1"/>
      <c r="C36712" s="29"/>
      <c r="D36712" s="27"/>
      <c r="E36712" s="27"/>
      <c r="F36712" s="27"/>
      <c r="G36712" s="1"/>
      <c r="H36712" s="1"/>
      <c r="I36712" s="1"/>
    </row>
    <row r="36713" spans="2:9">
      <c r="B36713" s="1"/>
      <c r="C36713" s="29"/>
      <c r="D36713" s="27"/>
      <c r="E36713" s="27"/>
      <c r="F36713" s="27"/>
      <c r="G36713" s="1"/>
      <c r="H36713" s="1"/>
      <c r="I36713" s="1"/>
    </row>
    <row r="36714" spans="2:9">
      <c r="B36714" s="1"/>
      <c r="C36714" s="29"/>
      <c r="D36714" s="27"/>
      <c r="E36714" s="27"/>
      <c r="F36714" s="27"/>
      <c r="G36714" s="1"/>
      <c r="H36714" s="1"/>
      <c r="I36714" s="1"/>
    </row>
    <row r="36715" spans="2:9">
      <c r="B36715" s="1"/>
      <c r="C36715" s="29"/>
      <c r="D36715" s="27"/>
      <c r="E36715" s="27"/>
      <c r="F36715" s="27"/>
      <c r="G36715" s="1"/>
      <c r="H36715" s="1"/>
      <c r="I36715" s="1"/>
    </row>
    <row r="36716" spans="2:9">
      <c r="B36716" s="1"/>
      <c r="C36716" s="29"/>
      <c r="D36716" s="27"/>
      <c r="E36716" s="27"/>
      <c r="F36716" s="27"/>
      <c r="G36716" s="1"/>
      <c r="H36716" s="1"/>
      <c r="I36716" s="1"/>
    </row>
    <row r="36717" spans="2:9">
      <c r="B36717" s="1"/>
      <c r="C36717" s="29"/>
      <c r="D36717" s="27"/>
      <c r="E36717" s="27"/>
      <c r="F36717" s="27"/>
      <c r="G36717" s="1"/>
      <c r="H36717" s="1"/>
      <c r="I36717" s="1"/>
    </row>
    <row r="36718" spans="2:9">
      <c r="B36718" s="1"/>
      <c r="C36718" s="29"/>
      <c r="D36718" s="27"/>
      <c r="E36718" s="27"/>
      <c r="F36718" s="27"/>
      <c r="G36718" s="1"/>
      <c r="H36718" s="1"/>
      <c r="I36718" s="1"/>
    </row>
    <row r="36719" spans="2:9">
      <c r="B36719" s="1"/>
      <c r="C36719" s="29"/>
      <c r="D36719" s="27"/>
      <c r="E36719" s="27"/>
      <c r="F36719" s="27"/>
      <c r="G36719" s="1"/>
      <c r="H36719" s="1"/>
      <c r="I36719" s="1"/>
    </row>
    <row r="36720" spans="2:9">
      <c r="B36720" s="1"/>
      <c r="C36720" s="29"/>
      <c r="D36720" s="27"/>
      <c r="E36720" s="27"/>
      <c r="F36720" s="27"/>
      <c r="G36720" s="1"/>
      <c r="H36720" s="1"/>
      <c r="I36720" s="1"/>
    </row>
    <row r="36721" spans="2:9">
      <c r="B36721" s="1"/>
      <c r="C36721" s="29"/>
      <c r="D36721" s="27"/>
      <c r="E36721" s="27"/>
      <c r="F36721" s="27"/>
      <c r="G36721" s="1"/>
      <c r="H36721" s="1"/>
      <c r="I36721" s="1"/>
    </row>
    <row r="36722" spans="2:9">
      <c r="B36722" s="1"/>
      <c r="C36722" s="29"/>
      <c r="D36722" s="27"/>
      <c r="E36722" s="27"/>
      <c r="F36722" s="27"/>
      <c r="G36722" s="1"/>
      <c r="H36722" s="1"/>
      <c r="I36722" s="1"/>
    </row>
    <row r="36723" spans="2:9">
      <c r="B36723" s="1"/>
      <c r="C36723" s="29"/>
      <c r="D36723" s="27"/>
      <c r="E36723" s="27"/>
      <c r="F36723" s="27"/>
      <c r="G36723" s="1"/>
      <c r="H36723" s="1"/>
      <c r="I36723" s="1"/>
    </row>
    <row r="36724" spans="2:9">
      <c r="B36724" s="1"/>
      <c r="C36724" s="29"/>
      <c r="D36724" s="27"/>
      <c r="E36724" s="27"/>
      <c r="F36724" s="27"/>
      <c r="G36724" s="1"/>
      <c r="H36724" s="1"/>
      <c r="I36724" s="1"/>
    </row>
    <row r="36725" spans="2:9">
      <c r="B36725" s="1"/>
      <c r="C36725" s="29"/>
      <c r="D36725" s="27"/>
      <c r="E36725" s="27"/>
      <c r="F36725" s="27"/>
      <c r="G36725" s="1"/>
      <c r="H36725" s="1"/>
      <c r="I36725" s="1"/>
    </row>
    <row r="36726" spans="2:9">
      <c r="B36726" s="1"/>
      <c r="C36726" s="29"/>
      <c r="D36726" s="27"/>
      <c r="E36726" s="27"/>
      <c r="F36726" s="27"/>
      <c r="G36726" s="1"/>
      <c r="H36726" s="1"/>
      <c r="I36726" s="1"/>
    </row>
    <row r="36727" spans="2:9">
      <c r="B36727" s="1"/>
      <c r="C36727" s="29"/>
      <c r="D36727" s="27"/>
      <c r="E36727" s="27"/>
      <c r="F36727" s="27"/>
      <c r="G36727" s="1"/>
      <c r="H36727" s="1"/>
      <c r="I36727" s="1"/>
    </row>
    <row r="36728" spans="2:9">
      <c r="B36728" s="1"/>
      <c r="C36728" s="29"/>
      <c r="D36728" s="27"/>
      <c r="E36728" s="27"/>
      <c r="F36728" s="27"/>
      <c r="G36728" s="1"/>
      <c r="H36728" s="1"/>
      <c r="I36728" s="1"/>
    </row>
    <row r="36729" spans="2:9">
      <c r="B36729" s="1"/>
      <c r="C36729" s="29"/>
      <c r="D36729" s="27"/>
      <c r="E36729" s="27"/>
      <c r="F36729" s="27"/>
      <c r="G36729" s="1"/>
      <c r="H36729" s="1"/>
      <c r="I36729" s="1"/>
    </row>
    <row r="36730" spans="2:9">
      <c r="B36730" s="1"/>
      <c r="C36730" s="29"/>
      <c r="D36730" s="27"/>
      <c r="E36730" s="27"/>
      <c r="F36730" s="27"/>
      <c r="G36730" s="1"/>
      <c r="H36730" s="1"/>
      <c r="I36730" s="1"/>
    </row>
    <row r="36731" spans="2:9">
      <c r="B36731" s="1"/>
      <c r="C36731" s="29"/>
      <c r="D36731" s="27"/>
      <c r="E36731" s="27"/>
      <c r="F36731" s="27"/>
      <c r="G36731" s="1"/>
      <c r="H36731" s="1"/>
      <c r="I36731" s="1"/>
    </row>
    <row r="36732" spans="2:9">
      <c r="B36732" s="1"/>
      <c r="C36732" s="29"/>
      <c r="D36732" s="27"/>
      <c r="E36732" s="27"/>
      <c r="F36732" s="27"/>
      <c r="G36732" s="1"/>
      <c r="H36732" s="1"/>
      <c r="I36732" s="1"/>
    </row>
    <row r="36733" spans="2:9">
      <c r="B36733" s="1"/>
      <c r="C36733" s="29"/>
      <c r="D36733" s="27"/>
      <c r="E36733" s="27"/>
      <c r="F36733" s="27"/>
      <c r="G36733" s="1"/>
      <c r="H36733" s="1"/>
      <c r="I36733" s="1"/>
    </row>
    <row r="36734" spans="2:9">
      <c r="B36734" s="1"/>
      <c r="C36734" s="29"/>
      <c r="D36734" s="27"/>
      <c r="E36734" s="27"/>
      <c r="F36734" s="27"/>
      <c r="G36734" s="1"/>
      <c r="H36734" s="1"/>
      <c r="I36734" s="1"/>
    </row>
    <row r="36735" spans="2:9">
      <c r="B36735" s="1"/>
      <c r="C36735" s="29"/>
      <c r="D36735" s="27"/>
      <c r="E36735" s="27"/>
      <c r="F36735" s="27"/>
      <c r="G36735" s="1"/>
      <c r="H36735" s="1"/>
      <c r="I36735" s="1"/>
    </row>
    <row r="36736" spans="2:9">
      <c r="B36736" s="1"/>
      <c r="C36736" s="29"/>
      <c r="D36736" s="27"/>
      <c r="E36736" s="27"/>
      <c r="F36736" s="27"/>
      <c r="G36736" s="1"/>
      <c r="H36736" s="1"/>
      <c r="I36736" s="1"/>
    </row>
    <row r="36737" spans="2:9">
      <c r="B36737" s="1"/>
      <c r="C36737" s="29"/>
      <c r="D36737" s="27"/>
      <c r="E36737" s="27"/>
      <c r="F36737" s="27"/>
      <c r="G36737" s="1"/>
      <c r="H36737" s="1"/>
      <c r="I36737" s="1"/>
    </row>
    <row r="36738" spans="2:9">
      <c r="B36738" s="1"/>
      <c r="C36738" s="29"/>
      <c r="D36738" s="27"/>
      <c r="E36738" s="27"/>
      <c r="F36738" s="27"/>
      <c r="G36738" s="1"/>
      <c r="H36738" s="1"/>
      <c r="I36738" s="1"/>
    </row>
    <row r="36739" spans="2:9">
      <c r="B36739" s="1"/>
      <c r="C36739" s="29"/>
      <c r="D36739" s="27"/>
      <c r="E36739" s="27"/>
      <c r="F36739" s="27"/>
      <c r="G36739" s="1"/>
      <c r="H36739" s="1"/>
      <c r="I36739" s="1"/>
    </row>
    <row r="36740" spans="2:9">
      <c r="B36740" s="1"/>
      <c r="C36740" s="29"/>
      <c r="D36740" s="27"/>
      <c r="E36740" s="27"/>
      <c r="F36740" s="27"/>
      <c r="G36740" s="1"/>
      <c r="H36740" s="1"/>
      <c r="I36740" s="1"/>
    </row>
    <row r="36741" spans="2:9">
      <c r="B36741" s="1"/>
      <c r="C36741" s="29"/>
      <c r="D36741" s="27"/>
      <c r="E36741" s="27"/>
      <c r="F36741" s="27"/>
      <c r="G36741" s="1"/>
      <c r="H36741" s="1"/>
      <c r="I36741" s="1"/>
    </row>
    <row r="36742" spans="2:9">
      <c r="B36742" s="1"/>
      <c r="C36742" s="29"/>
      <c r="D36742" s="27"/>
      <c r="E36742" s="27"/>
      <c r="F36742" s="27"/>
      <c r="G36742" s="1"/>
      <c r="H36742" s="1"/>
      <c r="I36742" s="1"/>
    </row>
    <row r="36743" spans="2:9">
      <c r="B36743" s="1"/>
      <c r="C36743" s="29"/>
      <c r="D36743" s="27"/>
      <c r="E36743" s="27"/>
      <c r="F36743" s="27"/>
      <c r="G36743" s="1"/>
      <c r="H36743" s="1"/>
      <c r="I36743" s="1"/>
    </row>
    <row r="36744" spans="2:9">
      <c r="B36744" s="1"/>
      <c r="C36744" s="29"/>
      <c r="D36744" s="27"/>
      <c r="E36744" s="27"/>
      <c r="F36744" s="27"/>
      <c r="G36744" s="1"/>
      <c r="H36744" s="1"/>
      <c r="I36744" s="1"/>
    </row>
    <row r="36745" spans="2:9">
      <c r="B36745" s="1"/>
      <c r="C36745" s="29"/>
      <c r="D36745" s="27"/>
      <c r="E36745" s="27"/>
      <c r="F36745" s="27"/>
      <c r="G36745" s="1"/>
      <c r="H36745" s="1"/>
      <c r="I36745" s="1"/>
    </row>
    <row r="36746" spans="2:9">
      <c r="B36746" s="1"/>
      <c r="C36746" s="29"/>
      <c r="D36746" s="27"/>
      <c r="E36746" s="27"/>
      <c r="F36746" s="27"/>
      <c r="G36746" s="1"/>
      <c r="H36746" s="1"/>
      <c r="I36746" s="1"/>
    </row>
    <row r="36747" spans="2:9">
      <c r="B36747" s="1"/>
      <c r="C36747" s="29"/>
      <c r="D36747" s="27"/>
      <c r="E36747" s="27"/>
      <c r="F36747" s="27"/>
      <c r="G36747" s="1"/>
      <c r="H36747" s="1"/>
      <c r="I36747" s="1"/>
    </row>
    <row r="36748" spans="2:9">
      <c r="B36748" s="1"/>
      <c r="C36748" s="29"/>
      <c r="D36748" s="27"/>
      <c r="E36748" s="27"/>
      <c r="F36748" s="27"/>
      <c r="G36748" s="1"/>
      <c r="H36748" s="1"/>
      <c r="I36748" s="1"/>
    </row>
    <row r="36749" spans="2:9">
      <c r="B36749" s="1"/>
      <c r="C36749" s="29"/>
      <c r="D36749" s="27"/>
      <c r="E36749" s="27"/>
      <c r="F36749" s="27"/>
      <c r="G36749" s="1"/>
      <c r="H36749" s="1"/>
      <c r="I36749" s="1"/>
    </row>
    <row r="36750" spans="2:9">
      <c r="B36750" s="1"/>
      <c r="C36750" s="29"/>
      <c r="D36750" s="27"/>
      <c r="E36750" s="27"/>
      <c r="F36750" s="27"/>
      <c r="G36750" s="1"/>
      <c r="H36750" s="1"/>
      <c r="I36750" s="1"/>
    </row>
    <row r="36751" spans="2:9">
      <c r="B36751" s="1"/>
      <c r="C36751" s="29"/>
      <c r="D36751" s="27"/>
      <c r="E36751" s="27"/>
      <c r="F36751" s="27"/>
      <c r="G36751" s="1"/>
      <c r="H36751" s="1"/>
      <c r="I36751" s="1"/>
    </row>
    <row r="36752" spans="2:9">
      <c r="B36752" s="1"/>
      <c r="C36752" s="29"/>
      <c r="D36752" s="27"/>
      <c r="E36752" s="27"/>
      <c r="F36752" s="27"/>
      <c r="G36752" s="1"/>
      <c r="H36752" s="1"/>
      <c r="I36752" s="1"/>
    </row>
    <row r="36753" spans="2:9">
      <c r="B36753" s="1"/>
      <c r="C36753" s="29"/>
      <c r="D36753" s="27"/>
      <c r="E36753" s="27"/>
      <c r="F36753" s="27"/>
      <c r="G36753" s="1"/>
      <c r="H36753" s="1"/>
      <c r="I36753" s="1"/>
    </row>
    <row r="36754" spans="2:9">
      <c r="B36754" s="1"/>
      <c r="C36754" s="29"/>
      <c r="D36754" s="27"/>
      <c r="E36754" s="27"/>
      <c r="F36754" s="27"/>
      <c r="G36754" s="1"/>
      <c r="H36754" s="1"/>
      <c r="I36754" s="1"/>
    </row>
    <row r="36755" spans="2:9">
      <c r="B36755" s="1"/>
      <c r="C36755" s="29"/>
      <c r="D36755" s="27"/>
      <c r="E36755" s="27"/>
      <c r="F36755" s="27"/>
      <c r="G36755" s="1"/>
      <c r="H36755" s="1"/>
      <c r="I36755" s="1"/>
    </row>
    <row r="36756" spans="2:9">
      <c r="B36756" s="1"/>
      <c r="C36756" s="29"/>
      <c r="D36756" s="27"/>
      <c r="E36756" s="27"/>
      <c r="F36756" s="27"/>
      <c r="G36756" s="1"/>
      <c r="H36756" s="1"/>
      <c r="I36756" s="1"/>
    </row>
    <row r="36757" spans="2:9">
      <c r="B36757" s="1"/>
      <c r="C36757" s="29"/>
      <c r="D36757" s="27"/>
      <c r="E36757" s="27"/>
      <c r="F36757" s="27"/>
      <c r="G36757" s="1"/>
      <c r="H36757" s="1"/>
      <c r="I36757" s="1"/>
    </row>
    <row r="36758" spans="2:9">
      <c r="B36758" s="1"/>
      <c r="C36758" s="29"/>
      <c r="D36758" s="27"/>
      <c r="E36758" s="27"/>
      <c r="F36758" s="27"/>
      <c r="G36758" s="1"/>
      <c r="H36758" s="1"/>
      <c r="I36758" s="1"/>
    </row>
    <row r="36759" spans="2:9">
      <c r="B36759" s="1"/>
      <c r="C36759" s="29"/>
      <c r="D36759" s="27"/>
      <c r="E36759" s="27"/>
      <c r="F36759" s="27"/>
      <c r="G36759" s="1"/>
      <c r="H36759" s="1"/>
      <c r="I36759" s="1"/>
    </row>
    <row r="36760" spans="2:9">
      <c r="B36760" s="1"/>
      <c r="C36760" s="29"/>
      <c r="D36760" s="27"/>
      <c r="E36760" s="27"/>
      <c r="F36760" s="27"/>
      <c r="G36760" s="1"/>
      <c r="H36760" s="1"/>
      <c r="I36760" s="1"/>
    </row>
    <row r="36761" spans="2:9">
      <c r="B36761" s="1"/>
      <c r="C36761" s="29"/>
      <c r="D36761" s="27"/>
      <c r="E36761" s="27"/>
      <c r="F36761" s="27"/>
      <c r="G36761" s="1"/>
      <c r="H36761" s="1"/>
      <c r="I36761" s="1"/>
    </row>
    <row r="36762" spans="2:9">
      <c r="B36762" s="1"/>
      <c r="C36762" s="29"/>
      <c r="D36762" s="27"/>
      <c r="E36762" s="27"/>
      <c r="F36762" s="27"/>
      <c r="G36762" s="1"/>
      <c r="H36762" s="1"/>
      <c r="I36762" s="1"/>
    </row>
    <row r="36763" spans="2:9">
      <c r="B36763" s="1"/>
      <c r="C36763" s="29"/>
      <c r="D36763" s="27"/>
      <c r="E36763" s="27"/>
      <c r="F36763" s="27"/>
      <c r="G36763" s="1"/>
      <c r="H36763" s="1"/>
      <c r="I36763" s="1"/>
    </row>
    <row r="36764" spans="2:9">
      <c r="B36764" s="1"/>
      <c r="C36764" s="29"/>
      <c r="D36764" s="27"/>
      <c r="E36764" s="27"/>
      <c r="F36764" s="27"/>
      <c r="G36764" s="1"/>
      <c r="H36764" s="1"/>
      <c r="I36764" s="1"/>
    </row>
    <row r="36765" spans="2:9">
      <c r="B36765" s="1"/>
      <c r="C36765" s="29"/>
      <c r="D36765" s="27"/>
      <c r="E36765" s="27"/>
      <c r="F36765" s="27"/>
      <c r="G36765" s="1"/>
      <c r="H36765" s="1"/>
      <c r="I36765" s="1"/>
    </row>
    <row r="36766" spans="2:9">
      <c r="B36766" s="1"/>
      <c r="C36766" s="29"/>
      <c r="D36766" s="27"/>
      <c r="E36766" s="27"/>
      <c r="F36766" s="27"/>
      <c r="G36766" s="1"/>
      <c r="H36766" s="1"/>
      <c r="I36766" s="1"/>
    </row>
    <row r="36767" spans="2:9">
      <c r="B36767" s="1"/>
      <c r="C36767" s="29"/>
      <c r="D36767" s="27"/>
      <c r="E36767" s="27"/>
      <c r="F36767" s="27"/>
      <c r="G36767" s="1"/>
      <c r="H36767" s="1"/>
      <c r="I36767" s="1"/>
    </row>
    <row r="36768" spans="2:9">
      <c r="B36768" s="1"/>
      <c r="C36768" s="29"/>
      <c r="D36768" s="27"/>
      <c r="E36768" s="27"/>
      <c r="F36768" s="27"/>
      <c r="G36768" s="1"/>
      <c r="H36768" s="1"/>
      <c r="I36768" s="1"/>
    </row>
    <row r="36769" spans="2:9">
      <c r="B36769" s="1"/>
      <c r="C36769" s="29"/>
      <c r="D36769" s="27"/>
      <c r="E36769" s="27"/>
      <c r="F36769" s="27"/>
      <c r="G36769" s="1"/>
      <c r="H36769" s="1"/>
      <c r="I36769" s="1"/>
    </row>
    <row r="36770" spans="2:9">
      <c r="B36770" s="1"/>
      <c r="C36770" s="29"/>
      <c r="D36770" s="27"/>
      <c r="E36770" s="27"/>
      <c r="F36770" s="27"/>
      <c r="G36770" s="1"/>
      <c r="H36770" s="1"/>
      <c r="I36770" s="1"/>
    </row>
    <row r="36771" spans="2:9">
      <c r="B36771" s="1"/>
      <c r="C36771" s="29"/>
      <c r="D36771" s="27"/>
      <c r="E36771" s="27"/>
      <c r="F36771" s="27"/>
      <c r="G36771" s="1"/>
      <c r="H36771" s="1"/>
      <c r="I36771" s="1"/>
    </row>
    <row r="36772" spans="2:9">
      <c r="B36772" s="1"/>
      <c r="C36772" s="29"/>
      <c r="D36772" s="27"/>
      <c r="E36772" s="27"/>
      <c r="F36772" s="27"/>
      <c r="G36772" s="1"/>
      <c r="H36772" s="1"/>
      <c r="I36772" s="1"/>
    </row>
    <row r="36773" spans="2:9">
      <c r="B36773" s="1"/>
      <c r="C36773" s="29"/>
      <c r="D36773" s="27"/>
      <c r="E36773" s="27"/>
      <c r="F36773" s="27"/>
      <c r="G36773" s="1"/>
      <c r="H36773" s="1"/>
      <c r="I36773" s="1"/>
    </row>
    <row r="36774" spans="2:9">
      <c r="B36774" s="1"/>
      <c r="C36774" s="29"/>
      <c r="D36774" s="27"/>
      <c r="E36774" s="27"/>
      <c r="F36774" s="27"/>
      <c r="G36774" s="1"/>
      <c r="H36774" s="1"/>
      <c r="I36774" s="1"/>
    </row>
    <row r="36775" spans="2:9">
      <c r="B36775" s="1"/>
      <c r="C36775" s="29"/>
      <c r="D36775" s="27"/>
      <c r="E36775" s="27"/>
      <c r="F36775" s="27"/>
      <c r="G36775" s="1"/>
      <c r="H36775" s="1"/>
      <c r="I36775" s="1"/>
    </row>
    <row r="36776" spans="2:9">
      <c r="B36776" s="1"/>
      <c r="C36776" s="29"/>
      <c r="D36776" s="27"/>
      <c r="E36776" s="27"/>
      <c r="F36776" s="27"/>
      <c r="G36776" s="1"/>
      <c r="H36776" s="1"/>
      <c r="I36776" s="1"/>
    </row>
    <row r="36777" spans="2:9">
      <c r="B36777" s="1"/>
      <c r="C36777" s="29"/>
      <c r="D36777" s="27"/>
      <c r="E36777" s="27"/>
      <c r="F36777" s="27"/>
      <c r="G36777" s="1"/>
      <c r="H36777" s="1"/>
      <c r="I36777" s="1"/>
    </row>
    <row r="36778" spans="2:9">
      <c r="B36778" s="1"/>
      <c r="C36778" s="29"/>
      <c r="D36778" s="27"/>
      <c r="E36778" s="27"/>
      <c r="F36778" s="27"/>
      <c r="G36778" s="1"/>
      <c r="H36778" s="1"/>
      <c r="I36778" s="1"/>
    </row>
    <row r="36779" spans="2:9">
      <c r="B36779" s="1"/>
      <c r="C36779" s="29"/>
      <c r="D36779" s="27"/>
      <c r="E36779" s="27"/>
      <c r="F36779" s="27"/>
      <c r="G36779" s="1"/>
      <c r="H36779" s="1"/>
      <c r="I36779" s="1"/>
    </row>
    <row r="36780" spans="2:9">
      <c r="B36780" s="1"/>
      <c r="C36780" s="29"/>
      <c r="D36780" s="27"/>
      <c r="E36780" s="27"/>
      <c r="F36780" s="27"/>
      <c r="G36780" s="1"/>
      <c r="H36780" s="1"/>
      <c r="I36780" s="1"/>
    </row>
    <row r="36781" spans="2:9">
      <c r="B36781" s="1"/>
      <c r="C36781" s="29"/>
      <c r="D36781" s="27"/>
      <c r="E36781" s="27"/>
      <c r="F36781" s="27"/>
      <c r="G36781" s="1"/>
      <c r="H36781" s="1"/>
      <c r="I36781" s="1"/>
    </row>
    <row r="36782" spans="2:9">
      <c r="B36782" s="1"/>
      <c r="C36782" s="29"/>
      <c r="D36782" s="27"/>
      <c r="E36782" s="27"/>
      <c r="F36782" s="27"/>
      <c r="G36782" s="1"/>
      <c r="H36782" s="1"/>
      <c r="I36782" s="1"/>
    </row>
    <row r="36783" spans="2:9">
      <c r="B36783" s="1"/>
      <c r="C36783" s="29"/>
      <c r="D36783" s="27"/>
      <c r="E36783" s="27"/>
      <c r="F36783" s="27"/>
      <c r="G36783" s="1"/>
      <c r="H36783" s="1"/>
      <c r="I36783" s="1"/>
    </row>
    <row r="36784" spans="2:9">
      <c r="B36784" s="1"/>
      <c r="C36784" s="29"/>
      <c r="D36784" s="27"/>
      <c r="E36784" s="27"/>
      <c r="F36784" s="27"/>
      <c r="G36784" s="1"/>
      <c r="H36784" s="1"/>
      <c r="I36784" s="1"/>
    </row>
    <row r="36785" spans="2:9">
      <c r="B36785" s="1"/>
      <c r="C36785" s="29"/>
      <c r="D36785" s="27"/>
      <c r="E36785" s="27"/>
      <c r="F36785" s="27"/>
      <c r="G36785" s="1"/>
      <c r="H36785" s="1"/>
      <c r="I36785" s="1"/>
    </row>
    <row r="36786" spans="2:9">
      <c r="B36786" s="1"/>
      <c r="C36786" s="29"/>
      <c r="D36786" s="27"/>
      <c r="E36786" s="27"/>
      <c r="F36786" s="27"/>
      <c r="G36786" s="1"/>
      <c r="H36786" s="1"/>
      <c r="I36786" s="1"/>
    </row>
    <row r="36787" spans="2:9">
      <c r="B36787" s="1"/>
      <c r="C36787" s="29"/>
      <c r="D36787" s="27"/>
      <c r="E36787" s="27"/>
      <c r="F36787" s="27"/>
      <c r="G36787" s="1"/>
      <c r="H36787" s="1"/>
      <c r="I36787" s="1"/>
    </row>
    <row r="36788" spans="2:9">
      <c r="B36788" s="1"/>
      <c r="C36788" s="29"/>
      <c r="D36788" s="27"/>
      <c r="E36788" s="27"/>
      <c r="F36788" s="27"/>
      <c r="G36788" s="1"/>
      <c r="H36788" s="1"/>
      <c r="I36788" s="1"/>
    </row>
    <row r="36789" spans="2:9">
      <c r="B36789" s="1"/>
      <c r="C36789" s="29"/>
      <c r="D36789" s="27"/>
      <c r="E36789" s="27"/>
      <c r="F36789" s="27"/>
      <c r="G36789" s="1"/>
      <c r="H36789" s="1"/>
      <c r="I36789" s="1"/>
    </row>
    <row r="36790" spans="2:9">
      <c r="B36790" s="1"/>
      <c r="C36790" s="29"/>
      <c r="D36790" s="27"/>
      <c r="E36790" s="27"/>
      <c r="F36790" s="27"/>
      <c r="G36790" s="1"/>
      <c r="H36790" s="1"/>
      <c r="I36790" s="1"/>
    </row>
    <row r="36791" spans="2:9">
      <c r="B36791" s="1"/>
      <c r="C36791" s="29"/>
      <c r="D36791" s="27"/>
      <c r="E36791" s="27"/>
      <c r="F36791" s="27"/>
      <c r="G36791" s="1"/>
      <c r="H36791" s="1"/>
      <c r="I36791" s="1"/>
    </row>
    <row r="36792" spans="2:9">
      <c r="B36792" s="1"/>
      <c r="C36792" s="29"/>
      <c r="D36792" s="27"/>
      <c r="E36792" s="27"/>
      <c r="F36792" s="27"/>
      <c r="G36792" s="1"/>
      <c r="H36792" s="1"/>
      <c r="I36792" s="1"/>
    </row>
    <row r="36793" spans="2:9">
      <c r="B36793" s="1"/>
      <c r="C36793" s="29"/>
      <c r="D36793" s="27"/>
      <c r="E36793" s="27"/>
      <c r="F36793" s="27"/>
      <c r="G36793" s="1"/>
      <c r="H36793" s="1"/>
      <c r="I36793" s="1"/>
    </row>
    <row r="36794" spans="2:9">
      <c r="B36794" s="1"/>
      <c r="C36794" s="29"/>
      <c r="D36794" s="27"/>
      <c r="E36794" s="27"/>
      <c r="F36794" s="27"/>
      <c r="G36794" s="1"/>
      <c r="H36794" s="1"/>
      <c r="I36794" s="1"/>
    </row>
    <row r="36795" spans="2:9">
      <c r="B36795" s="1"/>
      <c r="C36795" s="29"/>
      <c r="D36795" s="27"/>
      <c r="E36795" s="27"/>
      <c r="F36795" s="27"/>
      <c r="G36795" s="1"/>
      <c r="H36795" s="1"/>
      <c r="I36795" s="1"/>
    </row>
    <row r="36796" spans="2:9">
      <c r="B36796" s="1"/>
      <c r="C36796" s="29"/>
      <c r="D36796" s="27"/>
      <c r="E36796" s="27"/>
      <c r="F36796" s="27"/>
      <c r="G36796" s="1"/>
      <c r="H36796" s="1"/>
      <c r="I36796" s="1"/>
    </row>
    <row r="36797" spans="2:9">
      <c r="B36797" s="1"/>
      <c r="C36797" s="29"/>
      <c r="D36797" s="27"/>
      <c r="E36797" s="27"/>
      <c r="F36797" s="27"/>
      <c r="G36797" s="1"/>
      <c r="H36797" s="1"/>
      <c r="I36797" s="1"/>
    </row>
    <row r="36798" spans="2:9">
      <c r="B36798" s="1"/>
      <c r="C36798" s="29"/>
      <c r="D36798" s="27"/>
      <c r="E36798" s="27"/>
      <c r="F36798" s="27"/>
      <c r="G36798" s="1"/>
      <c r="H36798" s="1"/>
      <c r="I36798" s="1"/>
    </row>
    <row r="36799" spans="2:9">
      <c r="B36799" s="1"/>
      <c r="C36799" s="29"/>
      <c r="D36799" s="27"/>
      <c r="E36799" s="27"/>
      <c r="F36799" s="27"/>
      <c r="G36799" s="1"/>
      <c r="H36799" s="1"/>
      <c r="I36799" s="1"/>
    </row>
    <row r="36800" spans="2:9">
      <c r="B36800" s="1"/>
      <c r="C36800" s="29"/>
      <c r="D36800" s="27"/>
      <c r="E36800" s="27"/>
      <c r="F36800" s="27"/>
      <c r="G36800" s="1"/>
      <c r="H36800" s="1"/>
      <c r="I36800" s="1"/>
    </row>
    <row r="36801" spans="2:9">
      <c r="B36801" s="1"/>
      <c r="C36801" s="29"/>
      <c r="D36801" s="27"/>
      <c r="E36801" s="27"/>
      <c r="F36801" s="27"/>
      <c r="G36801" s="1"/>
      <c r="H36801" s="1"/>
      <c r="I36801" s="1"/>
    </row>
    <row r="36802" spans="2:9">
      <c r="B36802" s="1"/>
      <c r="C36802" s="29"/>
      <c r="D36802" s="27"/>
      <c r="E36802" s="27"/>
      <c r="F36802" s="27"/>
      <c r="G36802" s="1"/>
      <c r="H36802" s="1"/>
      <c r="I36802" s="1"/>
    </row>
    <row r="36803" spans="2:9">
      <c r="B36803" s="1"/>
      <c r="C36803" s="29"/>
      <c r="D36803" s="27"/>
      <c r="E36803" s="27"/>
      <c r="F36803" s="27"/>
      <c r="G36803" s="1"/>
      <c r="H36803" s="1"/>
      <c r="I36803" s="1"/>
    </row>
    <row r="36804" spans="2:9">
      <c r="B36804" s="1"/>
      <c r="C36804" s="29"/>
      <c r="D36804" s="27"/>
      <c r="E36804" s="27"/>
      <c r="F36804" s="27"/>
      <c r="G36804" s="1"/>
      <c r="H36804" s="1"/>
      <c r="I36804" s="1"/>
    </row>
    <row r="36805" spans="2:9">
      <c r="B36805" s="1"/>
      <c r="C36805" s="29"/>
      <c r="D36805" s="27"/>
      <c r="E36805" s="27"/>
      <c r="F36805" s="27"/>
      <c r="G36805" s="1"/>
      <c r="H36805" s="1"/>
      <c r="I36805" s="1"/>
    </row>
    <row r="36806" spans="2:9">
      <c r="B36806" s="1"/>
      <c r="C36806" s="29"/>
      <c r="D36806" s="27"/>
      <c r="E36806" s="27"/>
      <c r="F36806" s="27"/>
      <c r="G36806" s="1"/>
      <c r="H36806" s="1"/>
      <c r="I36806" s="1"/>
    </row>
    <row r="36807" spans="2:9">
      <c r="B36807" s="1"/>
      <c r="C36807" s="29"/>
      <c r="D36807" s="27"/>
      <c r="E36807" s="27"/>
      <c r="F36807" s="27"/>
      <c r="G36807" s="1"/>
      <c r="H36807" s="1"/>
      <c r="I36807" s="1"/>
    </row>
    <row r="36808" spans="2:9">
      <c r="B36808" s="1"/>
      <c r="C36808" s="29"/>
      <c r="D36808" s="27"/>
      <c r="E36808" s="27"/>
      <c r="F36808" s="27"/>
      <c r="G36808" s="1"/>
      <c r="H36808" s="1"/>
      <c r="I36808" s="1"/>
    </row>
    <row r="36809" spans="2:9">
      <c r="B36809" s="1"/>
      <c r="C36809" s="29"/>
      <c r="D36809" s="27"/>
      <c r="E36809" s="27"/>
      <c r="F36809" s="27"/>
      <c r="G36809" s="1"/>
      <c r="H36809" s="1"/>
      <c r="I36809" s="1"/>
    </row>
    <row r="36810" spans="2:9">
      <c r="B36810" s="1"/>
      <c r="C36810" s="29"/>
      <c r="D36810" s="27"/>
      <c r="E36810" s="27"/>
      <c r="F36810" s="27"/>
      <c r="G36810" s="1"/>
      <c r="H36810" s="1"/>
      <c r="I36810" s="1"/>
    </row>
    <row r="36811" spans="2:9">
      <c r="B36811" s="1"/>
      <c r="C36811" s="29"/>
      <c r="D36811" s="27"/>
      <c r="E36811" s="27"/>
      <c r="F36811" s="27"/>
      <c r="G36811" s="1"/>
      <c r="H36811" s="1"/>
      <c r="I36811" s="1"/>
    </row>
    <row r="36812" spans="2:9">
      <c r="B36812" s="1"/>
      <c r="C36812" s="29"/>
      <c r="D36812" s="27"/>
      <c r="E36812" s="27"/>
      <c r="F36812" s="27"/>
      <c r="G36812" s="1"/>
      <c r="H36812" s="1"/>
      <c r="I36812" s="1"/>
    </row>
    <row r="36813" spans="2:9">
      <c r="B36813" s="1"/>
      <c r="C36813" s="29"/>
      <c r="D36813" s="27"/>
      <c r="E36813" s="27"/>
      <c r="F36813" s="27"/>
      <c r="G36813" s="1"/>
      <c r="H36813" s="1"/>
      <c r="I36813" s="1"/>
    </row>
    <row r="36814" spans="2:9">
      <c r="B36814" s="1"/>
      <c r="C36814" s="29"/>
      <c r="D36814" s="27"/>
      <c r="E36814" s="27"/>
      <c r="F36814" s="27"/>
      <c r="G36814" s="1"/>
      <c r="H36814" s="1"/>
      <c r="I36814" s="1"/>
    </row>
    <row r="36815" spans="2:9">
      <c r="B36815" s="1"/>
      <c r="C36815" s="29"/>
      <c r="D36815" s="27"/>
      <c r="E36815" s="27"/>
      <c r="F36815" s="27"/>
      <c r="G36815" s="1"/>
      <c r="H36815" s="1"/>
      <c r="I36815" s="1"/>
    </row>
    <row r="36816" spans="2:9">
      <c r="B36816" s="1"/>
      <c r="C36816" s="29"/>
      <c r="D36816" s="27"/>
      <c r="E36816" s="27"/>
      <c r="F36816" s="27"/>
      <c r="G36816" s="1"/>
      <c r="H36816" s="1"/>
      <c r="I36816" s="1"/>
    </row>
    <row r="36817" spans="2:9">
      <c r="B36817" s="1"/>
      <c r="C36817" s="29"/>
      <c r="D36817" s="27"/>
      <c r="E36817" s="27"/>
      <c r="F36817" s="27"/>
      <c r="G36817" s="1"/>
      <c r="H36817" s="1"/>
      <c r="I36817" s="1"/>
    </row>
    <row r="36818" spans="2:9">
      <c r="B36818" s="1"/>
      <c r="C36818" s="29"/>
      <c r="D36818" s="27"/>
      <c r="E36818" s="27"/>
      <c r="F36818" s="27"/>
      <c r="G36818" s="1"/>
      <c r="H36818" s="1"/>
      <c r="I36818" s="1"/>
    </row>
    <row r="36819" spans="2:9">
      <c r="B36819" s="1"/>
      <c r="C36819" s="29"/>
      <c r="D36819" s="27"/>
      <c r="E36819" s="27"/>
      <c r="F36819" s="27"/>
      <c r="G36819" s="1"/>
      <c r="H36819" s="1"/>
      <c r="I36819" s="1"/>
    </row>
    <row r="36820" spans="2:9">
      <c r="B36820" s="1"/>
      <c r="C36820" s="29"/>
      <c r="D36820" s="27"/>
      <c r="E36820" s="27"/>
      <c r="F36820" s="27"/>
      <c r="G36820" s="1"/>
      <c r="H36820" s="1"/>
      <c r="I36820" s="1"/>
    </row>
    <row r="36821" spans="2:9">
      <c r="B36821" s="1"/>
      <c r="C36821" s="29"/>
      <c r="D36821" s="27"/>
      <c r="E36821" s="27"/>
      <c r="F36821" s="27"/>
      <c r="G36821" s="1"/>
      <c r="H36821" s="1"/>
      <c r="I36821" s="1"/>
    </row>
    <row r="36822" spans="2:9">
      <c r="B36822" s="1"/>
      <c r="C36822" s="29"/>
      <c r="D36822" s="27"/>
      <c r="E36822" s="27"/>
      <c r="F36822" s="27"/>
      <c r="G36822" s="1"/>
      <c r="H36822" s="1"/>
      <c r="I36822" s="1"/>
    </row>
    <row r="36823" spans="2:9">
      <c r="B36823" s="1"/>
      <c r="C36823" s="29"/>
      <c r="D36823" s="27"/>
      <c r="E36823" s="27"/>
      <c r="F36823" s="27"/>
      <c r="G36823" s="1"/>
      <c r="H36823" s="1"/>
      <c r="I36823" s="1"/>
    </row>
    <row r="36824" spans="2:9">
      <c r="B36824" s="1"/>
      <c r="C36824" s="29"/>
      <c r="D36824" s="27"/>
      <c r="E36824" s="27"/>
      <c r="F36824" s="27"/>
      <c r="G36824" s="1"/>
      <c r="H36824" s="1"/>
      <c r="I36824" s="1"/>
    </row>
    <row r="36825" spans="2:9">
      <c r="B36825" s="1"/>
      <c r="C36825" s="29"/>
      <c r="D36825" s="27"/>
      <c r="E36825" s="27"/>
      <c r="F36825" s="27"/>
      <c r="G36825" s="1"/>
      <c r="H36825" s="1"/>
      <c r="I36825" s="1"/>
    </row>
    <row r="36826" spans="2:9">
      <c r="B36826" s="1"/>
      <c r="C36826" s="29"/>
      <c r="D36826" s="27"/>
      <c r="E36826" s="27"/>
      <c r="F36826" s="27"/>
      <c r="G36826" s="1"/>
      <c r="H36826" s="1"/>
      <c r="I36826" s="1"/>
    </row>
    <row r="36827" spans="2:9">
      <c r="B36827" s="1"/>
      <c r="C36827" s="29"/>
      <c r="D36827" s="27"/>
      <c r="E36827" s="27"/>
      <c r="F36827" s="27"/>
      <c r="G36827" s="1"/>
      <c r="H36827" s="1"/>
      <c r="I36827" s="1"/>
    </row>
    <row r="36828" spans="2:9">
      <c r="B36828" s="1"/>
      <c r="C36828" s="29"/>
      <c r="D36828" s="27"/>
      <c r="E36828" s="27"/>
      <c r="F36828" s="27"/>
      <c r="G36828" s="1"/>
      <c r="H36828" s="1"/>
      <c r="I36828" s="1"/>
    </row>
    <row r="36829" spans="2:9">
      <c r="B36829" s="1"/>
      <c r="C36829" s="29"/>
      <c r="D36829" s="27"/>
      <c r="E36829" s="27"/>
      <c r="F36829" s="27"/>
      <c r="G36829" s="1"/>
      <c r="H36829" s="1"/>
      <c r="I36829" s="1"/>
    </row>
    <row r="36830" spans="2:9">
      <c r="B36830" s="1"/>
      <c r="C36830" s="29"/>
      <c r="D36830" s="27"/>
      <c r="E36830" s="27"/>
      <c r="F36830" s="27"/>
      <c r="G36830" s="1"/>
      <c r="H36830" s="1"/>
      <c r="I36830" s="1"/>
    </row>
    <row r="36831" spans="2:9">
      <c r="B36831" s="1"/>
      <c r="C36831" s="29"/>
      <c r="D36831" s="27"/>
      <c r="E36831" s="27"/>
      <c r="F36831" s="27"/>
      <c r="G36831" s="1"/>
      <c r="H36831" s="1"/>
      <c r="I36831" s="1"/>
    </row>
    <row r="36832" spans="2:9">
      <c r="B36832" s="1"/>
      <c r="C36832" s="29"/>
      <c r="D36832" s="27"/>
      <c r="E36832" s="27"/>
      <c r="F36832" s="27"/>
      <c r="G36832" s="1"/>
      <c r="H36832" s="1"/>
      <c r="I36832" s="1"/>
    </row>
    <row r="36833" spans="2:9">
      <c r="B36833" s="1"/>
      <c r="C36833" s="29"/>
      <c r="D36833" s="27"/>
      <c r="E36833" s="27"/>
      <c r="F36833" s="27"/>
      <c r="G36833" s="1"/>
      <c r="H36833" s="1"/>
      <c r="I36833" s="1"/>
    </row>
    <row r="36834" spans="2:9">
      <c r="B36834" s="1"/>
      <c r="C36834" s="29"/>
      <c r="D36834" s="27"/>
      <c r="E36834" s="27"/>
      <c r="F36834" s="27"/>
      <c r="G36834" s="1"/>
      <c r="H36834" s="1"/>
      <c r="I36834" s="1"/>
    </row>
    <row r="36835" spans="2:9">
      <c r="B36835" s="1"/>
      <c r="C36835" s="29"/>
      <c r="D36835" s="27"/>
      <c r="E36835" s="27"/>
      <c r="F36835" s="27"/>
      <c r="G36835" s="1"/>
      <c r="H36835" s="1"/>
      <c r="I36835" s="1"/>
    </row>
    <row r="36836" spans="2:9">
      <c r="B36836" s="1"/>
      <c r="C36836" s="29"/>
      <c r="D36836" s="27"/>
      <c r="E36836" s="27"/>
      <c r="F36836" s="27"/>
      <c r="G36836" s="1"/>
      <c r="H36836" s="1"/>
      <c r="I36836" s="1"/>
    </row>
    <row r="36837" spans="2:9">
      <c r="B36837" s="1"/>
      <c r="C36837" s="29"/>
      <c r="D36837" s="27"/>
      <c r="E36837" s="27"/>
      <c r="F36837" s="27"/>
      <c r="G36837" s="1"/>
      <c r="H36837" s="1"/>
      <c r="I36837" s="1"/>
    </row>
    <row r="36838" spans="2:9">
      <c r="B36838" s="1"/>
      <c r="C36838" s="29"/>
      <c r="D36838" s="27"/>
      <c r="E36838" s="27"/>
      <c r="F36838" s="27"/>
      <c r="G36838" s="1"/>
      <c r="H36838" s="1"/>
      <c r="I36838" s="1"/>
    </row>
    <row r="36839" spans="2:9">
      <c r="B36839" s="1"/>
      <c r="C36839" s="29"/>
      <c r="D36839" s="27"/>
      <c r="E36839" s="27"/>
      <c r="F36839" s="27"/>
      <c r="G36839" s="1"/>
      <c r="H36839" s="1"/>
      <c r="I36839" s="1"/>
    </row>
    <row r="36840" spans="2:9">
      <c r="B36840" s="1"/>
      <c r="C36840" s="29"/>
      <c r="D36840" s="27"/>
      <c r="E36840" s="27"/>
      <c r="F36840" s="27"/>
      <c r="G36840" s="1"/>
      <c r="H36840" s="1"/>
      <c r="I36840" s="1"/>
    </row>
    <row r="36841" spans="2:9">
      <c r="B36841" s="1"/>
      <c r="C36841" s="29"/>
      <c r="D36841" s="27"/>
      <c r="E36841" s="27"/>
      <c r="F36841" s="27"/>
      <c r="G36841" s="1"/>
      <c r="H36841" s="1"/>
      <c r="I36841" s="1"/>
    </row>
    <row r="36842" spans="2:9">
      <c r="B36842" s="1"/>
      <c r="C36842" s="29"/>
      <c r="D36842" s="27"/>
      <c r="E36842" s="27"/>
      <c r="F36842" s="27"/>
      <c r="G36842" s="1"/>
      <c r="H36842" s="1"/>
      <c r="I36842" s="1"/>
    </row>
    <row r="36843" spans="2:9">
      <c r="B36843" s="1"/>
      <c r="C36843" s="29"/>
      <c r="D36843" s="27"/>
      <c r="E36843" s="27"/>
      <c r="F36843" s="27"/>
      <c r="G36843" s="1"/>
      <c r="H36843" s="1"/>
      <c r="I36843" s="1"/>
    </row>
    <row r="36844" spans="2:9">
      <c r="B36844" s="1"/>
      <c r="C36844" s="29"/>
      <c r="D36844" s="27"/>
      <c r="E36844" s="27"/>
      <c r="F36844" s="27"/>
      <c r="G36844" s="1"/>
      <c r="H36844" s="1"/>
      <c r="I36844" s="1"/>
    </row>
    <row r="36845" spans="2:9">
      <c r="B36845" s="1"/>
      <c r="C36845" s="29"/>
      <c r="D36845" s="27"/>
      <c r="E36845" s="27"/>
      <c r="F36845" s="27"/>
      <c r="G36845" s="1"/>
      <c r="H36845" s="1"/>
      <c r="I36845" s="1"/>
    </row>
    <row r="36846" spans="2:9">
      <c r="B36846" s="1"/>
      <c r="C36846" s="29"/>
      <c r="D36846" s="27"/>
      <c r="E36846" s="27"/>
      <c r="F36846" s="27"/>
      <c r="G36846" s="1"/>
      <c r="H36846" s="1"/>
      <c r="I36846" s="1"/>
    </row>
    <row r="36847" spans="2:9">
      <c r="B36847" s="1"/>
      <c r="C36847" s="29"/>
      <c r="D36847" s="27"/>
      <c r="E36847" s="27"/>
      <c r="F36847" s="27"/>
      <c r="G36847" s="1"/>
      <c r="H36847" s="1"/>
      <c r="I36847" s="1"/>
    </row>
    <row r="36848" spans="2:9">
      <c r="B36848" s="1"/>
      <c r="C36848" s="29"/>
      <c r="D36848" s="27"/>
      <c r="E36848" s="27"/>
      <c r="F36848" s="27"/>
      <c r="G36848" s="1"/>
      <c r="H36848" s="1"/>
      <c r="I36848" s="1"/>
    </row>
    <row r="36849" spans="2:9">
      <c r="B36849" s="1"/>
      <c r="C36849" s="29"/>
      <c r="D36849" s="27"/>
      <c r="E36849" s="27"/>
      <c r="F36849" s="27"/>
      <c r="G36849" s="1"/>
      <c r="H36849" s="1"/>
      <c r="I36849" s="1"/>
    </row>
    <row r="36850" spans="2:9">
      <c r="B36850" s="1"/>
      <c r="C36850" s="29"/>
      <c r="D36850" s="27"/>
      <c r="E36850" s="27"/>
      <c r="F36850" s="27"/>
      <c r="G36850" s="1"/>
      <c r="H36850" s="1"/>
      <c r="I36850" s="1"/>
    </row>
    <row r="36851" spans="2:9">
      <c r="B36851" s="1"/>
      <c r="C36851" s="29"/>
      <c r="D36851" s="27"/>
      <c r="E36851" s="27"/>
      <c r="F36851" s="27"/>
      <c r="G36851" s="1"/>
      <c r="H36851" s="1"/>
      <c r="I36851" s="1"/>
    </row>
    <row r="36852" spans="2:9">
      <c r="B36852" s="1"/>
      <c r="C36852" s="29"/>
      <c r="D36852" s="27"/>
      <c r="E36852" s="27"/>
      <c r="F36852" s="27"/>
      <c r="G36852" s="1"/>
      <c r="H36852" s="1"/>
      <c r="I36852" s="1"/>
    </row>
    <row r="36853" spans="2:9">
      <c r="B36853" s="1"/>
      <c r="C36853" s="29"/>
      <c r="D36853" s="27"/>
      <c r="E36853" s="27"/>
      <c r="F36853" s="27"/>
      <c r="G36853" s="1"/>
      <c r="H36853" s="1"/>
      <c r="I36853" s="1"/>
    </row>
    <row r="36854" spans="2:9">
      <c r="B36854" s="1"/>
      <c r="C36854" s="29"/>
      <c r="D36854" s="27"/>
      <c r="E36854" s="27"/>
      <c r="F36854" s="27"/>
      <c r="G36854" s="1"/>
      <c r="H36854" s="1"/>
      <c r="I36854" s="1"/>
    </row>
    <row r="36855" spans="2:9">
      <c r="B36855" s="1"/>
      <c r="C36855" s="29"/>
      <c r="D36855" s="27"/>
      <c r="E36855" s="27"/>
      <c r="F36855" s="27"/>
      <c r="G36855" s="1"/>
      <c r="H36855" s="1"/>
      <c r="I36855" s="1"/>
    </row>
    <row r="36856" spans="2:9">
      <c r="B36856" s="1"/>
      <c r="C36856" s="29"/>
      <c r="D36856" s="27"/>
      <c r="E36856" s="27"/>
      <c r="F36856" s="27"/>
      <c r="G36856" s="1"/>
      <c r="H36856" s="1"/>
      <c r="I36856" s="1"/>
    </row>
    <row r="36857" spans="2:9">
      <c r="B36857" s="1"/>
      <c r="C36857" s="29"/>
      <c r="D36857" s="27"/>
      <c r="E36857" s="27"/>
      <c r="F36857" s="27"/>
      <c r="G36857" s="1"/>
      <c r="H36857" s="1"/>
      <c r="I36857" s="1"/>
    </row>
    <row r="36858" spans="2:9">
      <c r="B36858" s="1"/>
      <c r="C36858" s="29"/>
      <c r="D36858" s="27"/>
      <c r="E36858" s="27"/>
      <c r="F36858" s="27"/>
      <c r="G36858" s="1"/>
      <c r="H36858" s="1"/>
      <c r="I36858" s="1"/>
    </row>
    <row r="36859" spans="2:9">
      <c r="B36859" s="1"/>
      <c r="C36859" s="29"/>
      <c r="D36859" s="27"/>
      <c r="E36859" s="27"/>
      <c r="F36859" s="27"/>
      <c r="G36859" s="1"/>
      <c r="H36859" s="1"/>
      <c r="I36859" s="1"/>
    </row>
    <row r="36860" spans="2:9">
      <c r="B36860" s="1"/>
      <c r="C36860" s="29"/>
      <c r="D36860" s="27"/>
      <c r="E36860" s="27"/>
      <c r="F36860" s="27"/>
      <c r="G36860" s="1"/>
      <c r="H36860" s="1"/>
      <c r="I36860" s="1"/>
    </row>
    <row r="36861" spans="2:9">
      <c r="B36861" s="1"/>
      <c r="C36861" s="29"/>
      <c r="D36861" s="27"/>
      <c r="E36861" s="27"/>
      <c r="F36861" s="27"/>
      <c r="G36861" s="1"/>
      <c r="H36861" s="1"/>
      <c r="I36861" s="1"/>
    </row>
    <row r="36862" spans="2:9">
      <c r="B36862" s="1"/>
      <c r="C36862" s="29"/>
      <c r="D36862" s="27"/>
      <c r="E36862" s="27"/>
      <c r="F36862" s="27"/>
      <c r="G36862" s="1"/>
      <c r="H36862" s="1"/>
      <c r="I36862" s="1"/>
    </row>
    <row r="36863" spans="2:9">
      <c r="B36863" s="1"/>
      <c r="C36863" s="29"/>
      <c r="D36863" s="27"/>
      <c r="E36863" s="27"/>
      <c r="F36863" s="27"/>
      <c r="G36863" s="1"/>
      <c r="H36863" s="1"/>
      <c r="I36863" s="1"/>
    </row>
    <row r="36864" spans="2:9">
      <c r="B36864" s="1"/>
      <c r="C36864" s="29"/>
      <c r="D36864" s="27"/>
      <c r="E36864" s="27"/>
      <c r="F36864" s="27"/>
      <c r="G36864" s="1"/>
      <c r="H36864" s="1"/>
      <c r="I36864" s="1"/>
    </row>
    <row r="36865" spans="2:9">
      <c r="B36865" s="1"/>
      <c r="C36865" s="29"/>
      <c r="D36865" s="27"/>
      <c r="E36865" s="27"/>
      <c r="F36865" s="27"/>
      <c r="G36865" s="1"/>
      <c r="H36865" s="1"/>
      <c r="I36865" s="1"/>
    </row>
    <row r="36866" spans="2:9">
      <c r="B36866" s="1"/>
      <c r="C36866" s="29"/>
      <c r="D36866" s="27"/>
      <c r="E36866" s="27"/>
      <c r="F36866" s="27"/>
      <c r="G36866" s="1"/>
      <c r="H36866" s="1"/>
      <c r="I36866" s="1"/>
    </row>
    <row r="36867" spans="2:9">
      <c r="B36867" s="1"/>
      <c r="C36867" s="29"/>
      <c r="D36867" s="27"/>
      <c r="E36867" s="27"/>
      <c r="F36867" s="27"/>
      <c r="G36867" s="1"/>
      <c r="H36867" s="1"/>
      <c r="I36867" s="1"/>
    </row>
    <row r="36868" spans="2:9">
      <c r="B36868" s="1"/>
      <c r="C36868" s="29"/>
      <c r="D36868" s="27"/>
      <c r="E36868" s="27"/>
      <c r="F36868" s="27"/>
      <c r="G36868" s="1"/>
      <c r="H36868" s="1"/>
      <c r="I36868" s="1"/>
    </row>
    <row r="36869" spans="2:9">
      <c r="B36869" s="1"/>
      <c r="C36869" s="29"/>
      <c r="D36869" s="27"/>
      <c r="E36869" s="27"/>
      <c r="F36869" s="27"/>
      <c r="G36869" s="1"/>
      <c r="H36869" s="1"/>
      <c r="I36869" s="1"/>
    </row>
    <row r="36870" spans="2:9">
      <c r="B36870" s="1"/>
      <c r="C36870" s="29"/>
      <c r="D36870" s="27"/>
      <c r="E36870" s="27"/>
      <c r="F36870" s="27"/>
      <c r="G36870" s="1"/>
      <c r="H36870" s="1"/>
      <c r="I36870" s="1"/>
    </row>
    <row r="36871" spans="2:9">
      <c r="B36871" s="1"/>
      <c r="C36871" s="29"/>
      <c r="D36871" s="27"/>
      <c r="E36871" s="27"/>
      <c r="F36871" s="27"/>
      <c r="G36871" s="1"/>
      <c r="H36871" s="1"/>
      <c r="I36871" s="1"/>
    </row>
    <row r="36872" spans="2:9">
      <c r="B36872" s="1"/>
      <c r="C36872" s="29"/>
      <c r="D36872" s="27"/>
      <c r="E36872" s="27"/>
      <c r="F36872" s="27"/>
      <c r="G36872" s="1"/>
      <c r="H36872" s="1"/>
      <c r="I36872" s="1"/>
    </row>
    <row r="36873" spans="2:9">
      <c r="B36873" s="1"/>
      <c r="C36873" s="29"/>
      <c r="D36873" s="27"/>
      <c r="E36873" s="27"/>
      <c r="F36873" s="27"/>
      <c r="G36873" s="1"/>
      <c r="H36873" s="1"/>
      <c r="I36873" s="1"/>
    </row>
    <row r="36874" spans="2:9">
      <c r="B36874" s="1"/>
      <c r="C36874" s="29"/>
      <c r="D36874" s="27"/>
      <c r="E36874" s="27"/>
      <c r="F36874" s="27"/>
      <c r="G36874" s="1"/>
      <c r="H36874" s="1"/>
      <c r="I36874" s="1"/>
    </row>
    <row r="36875" spans="2:9">
      <c r="B36875" s="1"/>
      <c r="C36875" s="29"/>
      <c r="D36875" s="27"/>
      <c r="E36875" s="27"/>
      <c r="F36875" s="27"/>
      <c r="G36875" s="1"/>
      <c r="H36875" s="1"/>
      <c r="I36875" s="1"/>
    </row>
    <row r="36876" spans="2:9">
      <c r="B36876" s="1"/>
      <c r="C36876" s="29"/>
      <c r="D36876" s="27"/>
      <c r="E36876" s="27"/>
      <c r="F36876" s="27"/>
      <c r="G36876" s="1"/>
      <c r="H36876" s="1"/>
      <c r="I36876" s="1"/>
    </row>
    <row r="36877" spans="2:9">
      <c r="B36877" s="1"/>
      <c r="C36877" s="29"/>
      <c r="D36877" s="27"/>
      <c r="E36877" s="27"/>
      <c r="F36877" s="27"/>
      <c r="G36877" s="1"/>
      <c r="H36877" s="1"/>
      <c r="I36877" s="1"/>
    </row>
    <row r="36878" spans="2:9">
      <c r="B36878" s="1"/>
      <c r="C36878" s="29"/>
      <c r="D36878" s="27"/>
      <c r="E36878" s="27"/>
      <c r="F36878" s="27"/>
      <c r="G36878" s="1"/>
      <c r="H36878" s="1"/>
      <c r="I36878" s="1"/>
    </row>
    <row r="36879" spans="2:9">
      <c r="B36879" s="1"/>
      <c r="C36879" s="29"/>
      <c r="D36879" s="27"/>
      <c r="E36879" s="27"/>
      <c r="F36879" s="27"/>
      <c r="G36879" s="1"/>
      <c r="H36879" s="1"/>
      <c r="I36879" s="1"/>
    </row>
    <row r="36880" spans="2:9">
      <c r="B36880" s="1"/>
      <c r="C36880" s="29"/>
      <c r="D36880" s="27"/>
      <c r="E36880" s="27"/>
      <c r="F36880" s="27"/>
      <c r="G36880" s="1"/>
      <c r="H36880" s="1"/>
      <c r="I36880" s="1"/>
    </row>
    <row r="36881" spans="2:9">
      <c r="B36881" s="1"/>
      <c r="C36881" s="29"/>
      <c r="D36881" s="27"/>
      <c r="E36881" s="27"/>
      <c r="F36881" s="27"/>
      <c r="G36881" s="1"/>
      <c r="H36881" s="1"/>
      <c r="I36881" s="1"/>
    </row>
    <row r="36882" spans="2:9">
      <c r="B36882" s="1"/>
      <c r="C36882" s="29"/>
      <c r="D36882" s="27"/>
      <c r="E36882" s="27"/>
      <c r="F36882" s="27"/>
      <c r="G36882" s="1"/>
      <c r="H36882" s="1"/>
      <c r="I36882" s="1"/>
    </row>
    <row r="36883" spans="2:9">
      <c r="B36883" s="1"/>
      <c r="C36883" s="29"/>
      <c r="D36883" s="27"/>
      <c r="E36883" s="27"/>
      <c r="F36883" s="27"/>
      <c r="G36883" s="1"/>
      <c r="H36883" s="1"/>
      <c r="I36883" s="1"/>
    </row>
    <row r="36884" spans="2:9">
      <c r="B36884" s="1"/>
      <c r="C36884" s="29"/>
      <c r="D36884" s="27"/>
      <c r="E36884" s="27"/>
      <c r="F36884" s="27"/>
      <c r="G36884" s="1"/>
      <c r="H36884" s="1"/>
      <c r="I36884" s="1"/>
    </row>
    <row r="36885" spans="2:9">
      <c r="B36885" s="1"/>
      <c r="C36885" s="29"/>
      <c r="D36885" s="27"/>
      <c r="E36885" s="27"/>
      <c r="F36885" s="27"/>
      <c r="G36885" s="1"/>
      <c r="H36885" s="1"/>
      <c r="I36885" s="1"/>
    </row>
    <row r="36886" spans="2:9">
      <c r="B36886" s="1"/>
      <c r="C36886" s="29"/>
      <c r="D36886" s="27"/>
      <c r="E36886" s="27"/>
      <c r="F36886" s="27"/>
      <c r="G36886" s="1"/>
      <c r="H36886" s="1"/>
      <c r="I36886" s="1"/>
    </row>
    <row r="36887" spans="2:9">
      <c r="B36887" s="1"/>
      <c r="C36887" s="29"/>
      <c r="D36887" s="27"/>
      <c r="E36887" s="27"/>
      <c r="F36887" s="27"/>
      <c r="G36887" s="1"/>
      <c r="H36887" s="1"/>
      <c r="I36887" s="1"/>
    </row>
    <row r="36888" spans="2:9">
      <c r="B36888" s="1"/>
      <c r="C36888" s="29"/>
      <c r="D36888" s="27"/>
      <c r="E36888" s="27"/>
      <c r="F36888" s="27"/>
      <c r="G36888" s="1"/>
      <c r="H36888" s="1"/>
      <c r="I36888" s="1"/>
    </row>
    <row r="36889" spans="2:9">
      <c r="B36889" s="1"/>
      <c r="C36889" s="29"/>
      <c r="D36889" s="27"/>
      <c r="E36889" s="27"/>
      <c r="F36889" s="27"/>
      <c r="G36889" s="1"/>
      <c r="H36889" s="1"/>
      <c r="I36889" s="1"/>
    </row>
    <row r="36890" spans="2:9">
      <c r="B36890" s="1"/>
      <c r="C36890" s="29"/>
      <c r="D36890" s="27"/>
      <c r="E36890" s="27"/>
      <c r="F36890" s="27"/>
      <c r="G36890" s="1"/>
      <c r="H36890" s="1"/>
      <c r="I36890" s="1"/>
    </row>
    <row r="36891" spans="2:9">
      <c r="B36891" s="1"/>
      <c r="C36891" s="29"/>
      <c r="D36891" s="27"/>
      <c r="E36891" s="27"/>
      <c r="F36891" s="27"/>
      <c r="G36891" s="1"/>
      <c r="H36891" s="1"/>
      <c r="I36891" s="1"/>
    </row>
    <row r="36892" spans="2:9">
      <c r="B36892" s="1"/>
      <c r="C36892" s="29"/>
      <c r="D36892" s="27"/>
      <c r="E36892" s="27"/>
      <c r="F36892" s="27"/>
      <c r="G36892" s="1"/>
      <c r="H36892" s="1"/>
      <c r="I36892" s="1"/>
    </row>
    <row r="36893" spans="2:9">
      <c r="B36893" s="1"/>
      <c r="C36893" s="29"/>
      <c r="D36893" s="27"/>
      <c r="E36893" s="27"/>
      <c r="F36893" s="27"/>
      <c r="G36893" s="1"/>
      <c r="H36893" s="1"/>
      <c r="I36893" s="1"/>
    </row>
    <row r="36894" spans="2:9">
      <c r="B36894" s="1"/>
      <c r="C36894" s="29"/>
      <c r="D36894" s="27"/>
      <c r="E36894" s="27"/>
      <c r="F36894" s="27"/>
      <c r="G36894" s="1"/>
      <c r="H36894" s="1"/>
      <c r="I36894" s="1"/>
    </row>
    <row r="36895" spans="2:9">
      <c r="B36895" s="1"/>
      <c r="C36895" s="29"/>
      <c r="D36895" s="27"/>
      <c r="E36895" s="27"/>
      <c r="F36895" s="27"/>
      <c r="G36895" s="1"/>
      <c r="H36895" s="1"/>
      <c r="I36895" s="1"/>
    </row>
    <row r="36896" spans="2:9">
      <c r="B36896" s="1"/>
      <c r="C36896" s="29"/>
      <c r="D36896" s="27"/>
      <c r="E36896" s="27"/>
      <c r="F36896" s="27"/>
      <c r="G36896" s="1"/>
      <c r="H36896" s="1"/>
      <c r="I36896" s="1"/>
    </row>
    <row r="36897" spans="2:9">
      <c r="B36897" s="1"/>
      <c r="C36897" s="29"/>
      <c r="D36897" s="27"/>
      <c r="E36897" s="27"/>
      <c r="F36897" s="27"/>
      <c r="G36897" s="1"/>
      <c r="H36897" s="1"/>
      <c r="I36897" s="1"/>
    </row>
    <row r="36898" spans="2:9">
      <c r="B36898" s="1"/>
      <c r="C36898" s="29"/>
      <c r="D36898" s="27"/>
      <c r="E36898" s="27"/>
      <c r="F36898" s="27"/>
      <c r="G36898" s="1"/>
      <c r="H36898" s="1"/>
      <c r="I36898" s="1"/>
    </row>
    <row r="36899" spans="2:9">
      <c r="B36899" s="1"/>
      <c r="C36899" s="29"/>
      <c r="D36899" s="27"/>
      <c r="E36899" s="27"/>
      <c r="F36899" s="27"/>
      <c r="G36899" s="1"/>
      <c r="H36899" s="1"/>
      <c r="I36899" s="1"/>
    </row>
    <row r="36900" spans="2:9">
      <c r="B36900" s="1"/>
      <c r="C36900" s="29"/>
      <c r="D36900" s="27"/>
      <c r="E36900" s="27"/>
      <c r="F36900" s="27"/>
      <c r="G36900" s="1"/>
      <c r="H36900" s="1"/>
      <c r="I36900" s="1"/>
    </row>
    <row r="36901" spans="2:9">
      <c r="B36901" s="1"/>
      <c r="C36901" s="29"/>
      <c r="D36901" s="27"/>
      <c r="E36901" s="27"/>
      <c r="F36901" s="27"/>
      <c r="G36901" s="1"/>
      <c r="H36901" s="1"/>
      <c r="I36901" s="1"/>
    </row>
    <row r="36902" spans="2:9">
      <c r="B36902" s="1"/>
      <c r="C36902" s="29"/>
      <c r="D36902" s="27"/>
      <c r="E36902" s="27"/>
      <c r="F36902" s="27"/>
      <c r="G36902" s="1"/>
      <c r="H36902" s="1"/>
      <c r="I36902" s="1"/>
    </row>
    <row r="36903" spans="2:9">
      <c r="B36903" s="1"/>
      <c r="C36903" s="29"/>
      <c r="D36903" s="27"/>
      <c r="E36903" s="27"/>
      <c r="F36903" s="27"/>
      <c r="G36903" s="1"/>
      <c r="H36903" s="1"/>
      <c r="I36903" s="1"/>
    </row>
    <row r="36904" spans="2:9">
      <c r="B36904" s="1"/>
      <c r="C36904" s="29"/>
      <c r="D36904" s="27"/>
      <c r="E36904" s="27"/>
      <c r="F36904" s="27"/>
      <c r="G36904" s="1"/>
      <c r="H36904" s="1"/>
      <c r="I36904" s="1"/>
    </row>
    <row r="36905" spans="2:9">
      <c r="B36905" s="1"/>
      <c r="C36905" s="29"/>
      <c r="D36905" s="27"/>
      <c r="E36905" s="27"/>
      <c r="F36905" s="27"/>
      <c r="G36905" s="1"/>
      <c r="H36905" s="1"/>
      <c r="I36905" s="1"/>
    </row>
    <row r="36906" spans="2:9">
      <c r="B36906" s="1"/>
      <c r="C36906" s="29"/>
      <c r="D36906" s="27"/>
      <c r="E36906" s="27"/>
      <c r="F36906" s="27"/>
      <c r="G36906" s="1"/>
      <c r="H36906" s="1"/>
      <c r="I36906" s="1"/>
    </row>
    <row r="36907" spans="2:9">
      <c r="B36907" s="1"/>
      <c r="C36907" s="29"/>
      <c r="D36907" s="27"/>
      <c r="E36907" s="27"/>
      <c r="F36907" s="27"/>
      <c r="G36907" s="1"/>
      <c r="H36907" s="1"/>
      <c r="I36907" s="1"/>
    </row>
    <row r="36908" spans="2:9">
      <c r="B36908" s="1"/>
      <c r="C36908" s="29"/>
      <c r="D36908" s="27"/>
      <c r="E36908" s="27"/>
      <c r="F36908" s="27"/>
      <c r="G36908" s="1"/>
      <c r="H36908" s="1"/>
      <c r="I36908" s="1"/>
    </row>
    <row r="36909" spans="2:9">
      <c r="B36909" s="1"/>
      <c r="C36909" s="29"/>
      <c r="D36909" s="27"/>
      <c r="E36909" s="27"/>
      <c r="F36909" s="27"/>
      <c r="G36909" s="1"/>
      <c r="H36909" s="1"/>
      <c r="I36909" s="1"/>
    </row>
    <row r="36910" spans="2:9">
      <c r="B36910" s="1"/>
      <c r="C36910" s="29"/>
      <c r="D36910" s="27"/>
      <c r="E36910" s="27"/>
      <c r="F36910" s="27"/>
      <c r="G36910" s="1"/>
      <c r="H36910" s="1"/>
      <c r="I36910" s="1"/>
    </row>
    <row r="36911" spans="2:9">
      <c r="B36911" s="1"/>
      <c r="C36911" s="29"/>
      <c r="D36911" s="27"/>
      <c r="E36911" s="27"/>
      <c r="F36911" s="27"/>
      <c r="G36911" s="1"/>
      <c r="H36911" s="1"/>
      <c r="I36911" s="1"/>
    </row>
    <row r="36912" spans="2:9">
      <c r="B36912" s="1"/>
      <c r="C36912" s="29"/>
      <c r="D36912" s="27"/>
      <c r="E36912" s="27"/>
      <c r="F36912" s="27"/>
      <c r="G36912" s="1"/>
      <c r="H36912" s="1"/>
      <c r="I36912" s="1"/>
    </row>
    <row r="36913" spans="2:9">
      <c r="B36913" s="1"/>
      <c r="C36913" s="29"/>
      <c r="D36913" s="27"/>
      <c r="E36913" s="27"/>
      <c r="F36913" s="27"/>
      <c r="G36913" s="1"/>
      <c r="H36913" s="1"/>
      <c r="I36913" s="1"/>
    </row>
    <row r="36914" spans="2:9">
      <c r="B36914" s="1"/>
      <c r="C36914" s="29"/>
      <c r="D36914" s="27"/>
      <c r="E36914" s="27"/>
      <c r="F36914" s="27"/>
      <c r="G36914" s="1"/>
      <c r="H36914" s="1"/>
      <c r="I36914" s="1"/>
    </row>
    <row r="36915" spans="2:9">
      <c r="B36915" s="1"/>
      <c r="C36915" s="29"/>
      <c r="D36915" s="27"/>
      <c r="E36915" s="27"/>
      <c r="F36915" s="27"/>
      <c r="G36915" s="1"/>
      <c r="H36915" s="1"/>
      <c r="I36915" s="1"/>
    </row>
    <row r="36916" spans="2:9">
      <c r="B36916" s="1"/>
      <c r="C36916" s="29"/>
      <c r="D36916" s="27"/>
      <c r="E36916" s="27"/>
      <c r="F36916" s="27"/>
      <c r="G36916" s="1"/>
      <c r="H36916" s="1"/>
      <c r="I36916" s="1"/>
    </row>
    <row r="36917" spans="2:9">
      <c r="B36917" s="1"/>
      <c r="C36917" s="29"/>
      <c r="D36917" s="27"/>
      <c r="E36917" s="27"/>
      <c r="F36917" s="27"/>
      <c r="G36917" s="1"/>
      <c r="H36917" s="1"/>
      <c r="I36917" s="1"/>
    </row>
    <row r="36918" spans="2:9">
      <c r="B36918" s="1"/>
      <c r="C36918" s="29"/>
      <c r="D36918" s="27"/>
      <c r="E36918" s="27"/>
      <c r="F36918" s="27"/>
      <c r="G36918" s="1"/>
      <c r="H36918" s="1"/>
      <c r="I36918" s="1"/>
    </row>
    <row r="36919" spans="2:9">
      <c r="B36919" s="1"/>
      <c r="C36919" s="29"/>
      <c r="D36919" s="27"/>
      <c r="E36919" s="27"/>
      <c r="F36919" s="27"/>
      <c r="G36919" s="1"/>
      <c r="H36919" s="1"/>
      <c r="I36919" s="1"/>
    </row>
    <row r="36920" spans="2:9">
      <c r="B36920" s="1"/>
      <c r="C36920" s="29"/>
      <c r="D36920" s="27"/>
      <c r="E36920" s="27"/>
      <c r="F36920" s="27"/>
      <c r="G36920" s="1"/>
      <c r="H36920" s="1"/>
      <c r="I36920" s="1"/>
    </row>
    <row r="36921" spans="2:9">
      <c r="B36921" s="1"/>
      <c r="C36921" s="29"/>
      <c r="D36921" s="27"/>
      <c r="E36921" s="27"/>
      <c r="F36921" s="27"/>
      <c r="G36921" s="1"/>
      <c r="H36921" s="1"/>
      <c r="I36921" s="1"/>
    </row>
    <row r="36922" spans="2:9">
      <c r="B36922" s="1"/>
      <c r="C36922" s="29"/>
      <c r="D36922" s="27"/>
      <c r="E36922" s="27"/>
      <c r="F36922" s="27"/>
      <c r="G36922" s="1"/>
      <c r="H36922" s="1"/>
      <c r="I36922" s="1"/>
    </row>
    <row r="36923" spans="2:9">
      <c r="B36923" s="1"/>
      <c r="C36923" s="29"/>
      <c r="D36923" s="27"/>
      <c r="E36923" s="27"/>
      <c r="F36923" s="27"/>
      <c r="G36923" s="1"/>
      <c r="H36923" s="1"/>
      <c r="I36923" s="1"/>
    </row>
    <row r="36924" spans="2:9">
      <c r="B36924" s="1"/>
      <c r="C36924" s="29"/>
      <c r="D36924" s="27"/>
      <c r="E36924" s="27"/>
      <c r="F36924" s="27"/>
      <c r="G36924" s="1"/>
      <c r="H36924" s="1"/>
      <c r="I36924" s="1"/>
    </row>
    <row r="36925" spans="2:9">
      <c r="B36925" s="1"/>
      <c r="C36925" s="29"/>
      <c r="D36925" s="27"/>
      <c r="E36925" s="27"/>
      <c r="F36925" s="27"/>
      <c r="G36925" s="1"/>
      <c r="H36925" s="1"/>
      <c r="I36925" s="1"/>
    </row>
    <row r="36926" spans="2:9">
      <c r="B36926" s="1"/>
      <c r="C36926" s="29"/>
      <c r="D36926" s="27"/>
      <c r="E36926" s="27"/>
      <c r="F36926" s="27"/>
      <c r="G36926" s="1"/>
      <c r="H36926" s="1"/>
      <c r="I36926" s="1"/>
    </row>
    <row r="36927" spans="2:9">
      <c r="B36927" s="1"/>
      <c r="C36927" s="29"/>
      <c r="D36927" s="27"/>
      <c r="E36927" s="27"/>
      <c r="F36927" s="27"/>
      <c r="G36927" s="1"/>
      <c r="H36927" s="1"/>
      <c r="I36927" s="1"/>
    </row>
    <row r="36928" spans="2:9">
      <c r="B36928" s="1"/>
      <c r="C36928" s="29"/>
      <c r="D36928" s="27"/>
      <c r="E36928" s="27"/>
      <c r="F36928" s="27"/>
      <c r="G36928" s="1"/>
      <c r="H36928" s="1"/>
      <c r="I36928" s="1"/>
    </row>
    <row r="36929" spans="2:9">
      <c r="B36929" s="1"/>
      <c r="C36929" s="29"/>
      <c r="D36929" s="27"/>
      <c r="E36929" s="27"/>
      <c r="F36929" s="27"/>
      <c r="G36929" s="1"/>
      <c r="H36929" s="1"/>
      <c r="I36929" s="1"/>
    </row>
    <row r="36930" spans="2:9">
      <c r="B36930" s="1"/>
      <c r="C36930" s="29"/>
      <c r="D36930" s="27"/>
      <c r="E36930" s="27"/>
      <c r="F36930" s="27"/>
      <c r="G36930" s="1"/>
      <c r="H36930" s="1"/>
      <c r="I36930" s="1"/>
    </row>
    <row r="36931" spans="2:9">
      <c r="B36931" s="1"/>
      <c r="C36931" s="29"/>
      <c r="D36931" s="27"/>
      <c r="E36931" s="27"/>
      <c r="F36931" s="27"/>
      <c r="G36931" s="1"/>
      <c r="H36931" s="1"/>
      <c r="I36931" s="1"/>
    </row>
    <row r="36932" spans="2:9">
      <c r="B36932" s="1"/>
      <c r="C36932" s="29"/>
      <c r="D36932" s="27"/>
      <c r="E36932" s="27"/>
      <c r="F36932" s="27"/>
      <c r="G36932" s="1"/>
      <c r="H36932" s="1"/>
      <c r="I36932" s="1"/>
    </row>
    <row r="36933" spans="2:9">
      <c r="B36933" s="1"/>
      <c r="C36933" s="29"/>
      <c r="D36933" s="27"/>
      <c r="E36933" s="27"/>
      <c r="F36933" s="27"/>
      <c r="G36933" s="1"/>
      <c r="H36933" s="1"/>
      <c r="I36933" s="1"/>
    </row>
    <row r="36934" spans="2:9">
      <c r="B36934" s="1"/>
      <c r="C36934" s="29"/>
      <c r="D36934" s="27"/>
      <c r="E36934" s="27"/>
      <c r="F36934" s="27"/>
      <c r="G36934" s="1"/>
      <c r="H36934" s="1"/>
      <c r="I36934" s="1"/>
    </row>
    <row r="36935" spans="2:9">
      <c r="B36935" s="1"/>
      <c r="C36935" s="29"/>
      <c r="D36935" s="27"/>
      <c r="E36935" s="27"/>
      <c r="F36935" s="27"/>
      <c r="G36935" s="1"/>
      <c r="H36935" s="1"/>
      <c r="I36935" s="1"/>
    </row>
    <row r="36936" spans="2:9">
      <c r="B36936" s="1"/>
      <c r="C36936" s="29"/>
      <c r="D36936" s="27"/>
      <c r="E36936" s="27"/>
      <c r="F36936" s="27"/>
      <c r="G36936" s="1"/>
      <c r="H36936" s="1"/>
      <c r="I36936" s="1"/>
    </row>
    <row r="36937" spans="2:9">
      <c r="B36937" s="1"/>
      <c r="C36937" s="29"/>
      <c r="D36937" s="27"/>
      <c r="E36937" s="27"/>
      <c r="F36937" s="27"/>
      <c r="G36937" s="1"/>
      <c r="H36937" s="1"/>
      <c r="I36937" s="1"/>
    </row>
    <row r="36938" spans="2:9">
      <c r="B36938" s="1"/>
      <c r="C36938" s="29"/>
      <c r="D36938" s="27"/>
      <c r="E36938" s="27"/>
      <c r="F36938" s="27"/>
      <c r="G36938" s="1"/>
      <c r="H36938" s="1"/>
      <c r="I36938" s="1"/>
    </row>
    <row r="36939" spans="2:9">
      <c r="B36939" s="1"/>
      <c r="C36939" s="29"/>
      <c r="D36939" s="27"/>
      <c r="E36939" s="27"/>
      <c r="F36939" s="27"/>
      <c r="G36939" s="1"/>
      <c r="H36939" s="1"/>
      <c r="I36939" s="1"/>
    </row>
    <row r="36940" spans="2:9">
      <c r="B36940" s="1"/>
      <c r="C36940" s="29"/>
      <c r="D36940" s="27"/>
      <c r="E36940" s="27"/>
      <c r="F36940" s="27"/>
      <c r="G36940" s="1"/>
      <c r="H36940" s="1"/>
      <c r="I36940" s="1"/>
    </row>
    <row r="36941" spans="2:9">
      <c r="B36941" s="1"/>
      <c r="C36941" s="29"/>
      <c r="D36941" s="27"/>
      <c r="E36941" s="27"/>
      <c r="F36941" s="27"/>
      <c r="G36941" s="1"/>
      <c r="H36941" s="1"/>
      <c r="I36941" s="1"/>
    </row>
    <row r="36942" spans="2:9">
      <c r="B36942" s="1"/>
      <c r="C36942" s="29"/>
      <c r="D36942" s="27"/>
      <c r="E36942" s="27"/>
      <c r="F36942" s="27"/>
      <c r="G36942" s="1"/>
      <c r="H36942" s="1"/>
      <c r="I36942" s="1"/>
    </row>
    <row r="36943" spans="2:9">
      <c r="B36943" s="1"/>
      <c r="C36943" s="29"/>
      <c r="D36943" s="27"/>
      <c r="E36943" s="27"/>
      <c r="F36943" s="27"/>
      <c r="G36943" s="1"/>
      <c r="H36943" s="1"/>
      <c r="I36943" s="1"/>
    </row>
    <row r="36944" spans="2:9">
      <c r="B36944" s="1"/>
      <c r="C36944" s="29"/>
      <c r="D36944" s="27"/>
      <c r="E36944" s="27"/>
      <c r="F36944" s="27"/>
      <c r="G36944" s="1"/>
      <c r="H36944" s="1"/>
      <c r="I36944" s="1"/>
    </row>
    <row r="36945" spans="2:9">
      <c r="B36945" s="1"/>
      <c r="C36945" s="29"/>
      <c r="D36945" s="27"/>
      <c r="E36945" s="27"/>
      <c r="F36945" s="27"/>
      <c r="G36945" s="1"/>
      <c r="H36945" s="1"/>
      <c r="I36945" s="1"/>
    </row>
    <row r="36946" spans="2:9">
      <c r="B36946" s="1"/>
      <c r="C36946" s="29"/>
      <c r="D36946" s="27"/>
      <c r="E36946" s="27"/>
      <c r="F36946" s="27"/>
      <c r="G36946" s="1"/>
      <c r="H36946" s="1"/>
      <c r="I36946" s="1"/>
    </row>
    <row r="36947" spans="2:9">
      <c r="B36947" s="1"/>
      <c r="C36947" s="29"/>
      <c r="D36947" s="27"/>
      <c r="E36947" s="27"/>
      <c r="F36947" s="27"/>
      <c r="G36947" s="1"/>
      <c r="H36947" s="1"/>
      <c r="I36947" s="1"/>
    </row>
    <row r="36948" spans="2:9">
      <c r="B36948" s="1"/>
      <c r="C36948" s="29"/>
      <c r="D36948" s="27"/>
      <c r="E36948" s="27"/>
      <c r="F36948" s="27"/>
      <c r="G36948" s="1"/>
      <c r="H36948" s="1"/>
      <c r="I36948" s="1"/>
    </row>
    <row r="36949" spans="2:9">
      <c r="B36949" s="1"/>
      <c r="C36949" s="29"/>
      <c r="D36949" s="27"/>
      <c r="E36949" s="27"/>
      <c r="F36949" s="27"/>
      <c r="G36949" s="1"/>
      <c r="H36949" s="1"/>
      <c r="I36949" s="1"/>
    </row>
    <row r="36950" spans="2:9">
      <c r="B36950" s="1"/>
      <c r="C36950" s="29"/>
      <c r="D36950" s="27"/>
      <c r="E36950" s="27"/>
      <c r="F36950" s="27"/>
      <c r="G36950" s="1"/>
      <c r="H36950" s="1"/>
      <c r="I36950" s="1"/>
    </row>
    <row r="36951" spans="2:9">
      <c r="B36951" s="1"/>
      <c r="C36951" s="29"/>
      <c r="D36951" s="27"/>
      <c r="E36951" s="27"/>
      <c r="F36951" s="27"/>
      <c r="G36951" s="1"/>
      <c r="H36951" s="1"/>
      <c r="I36951" s="1"/>
    </row>
    <row r="36952" spans="2:9">
      <c r="B36952" s="1"/>
      <c r="C36952" s="29"/>
      <c r="D36952" s="27"/>
      <c r="E36952" s="27"/>
      <c r="F36952" s="27"/>
      <c r="G36952" s="1"/>
      <c r="H36952" s="1"/>
      <c r="I36952" s="1"/>
    </row>
    <row r="36953" spans="2:9">
      <c r="B36953" s="1"/>
      <c r="C36953" s="29"/>
      <c r="D36953" s="27"/>
      <c r="E36953" s="27"/>
      <c r="F36953" s="27"/>
      <c r="G36953" s="1"/>
      <c r="H36953" s="1"/>
      <c r="I36953" s="1"/>
    </row>
    <row r="36954" spans="2:9">
      <c r="B36954" s="1"/>
      <c r="C36954" s="29"/>
      <c r="D36954" s="27"/>
      <c r="E36954" s="27"/>
      <c r="F36954" s="27"/>
      <c r="G36954" s="1"/>
      <c r="H36954" s="1"/>
      <c r="I36954" s="1"/>
    </row>
    <row r="36955" spans="2:9">
      <c r="B36955" s="1"/>
      <c r="C36955" s="29"/>
      <c r="D36955" s="27"/>
      <c r="E36955" s="27"/>
      <c r="F36955" s="27"/>
      <c r="G36955" s="1"/>
      <c r="H36955" s="1"/>
      <c r="I36955" s="1"/>
    </row>
    <row r="36956" spans="2:9">
      <c r="B36956" s="1"/>
      <c r="C36956" s="29"/>
      <c r="D36956" s="27"/>
      <c r="E36956" s="27"/>
      <c r="F36956" s="27"/>
      <c r="G36956" s="1"/>
      <c r="H36956" s="1"/>
      <c r="I36956" s="1"/>
    </row>
    <row r="36957" spans="2:9">
      <c r="B36957" s="1"/>
      <c r="C36957" s="29"/>
      <c r="D36957" s="27"/>
      <c r="E36957" s="27"/>
      <c r="F36957" s="27"/>
      <c r="G36957" s="1"/>
      <c r="H36957" s="1"/>
      <c r="I36957" s="1"/>
    </row>
    <row r="36958" spans="2:9">
      <c r="B36958" s="1"/>
      <c r="C36958" s="29"/>
      <c r="D36958" s="27"/>
      <c r="E36958" s="27"/>
      <c r="F36958" s="27"/>
      <c r="G36958" s="1"/>
      <c r="H36958" s="1"/>
      <c r="I36958" s="1"/>
    </row>
    <row r="36959" spans="2:9">
      <c r="B36959" s="1"/>
      <c r="C36959" s="29"/>
      <c r="D36959" s="27"/>
      <c r="E36959" s="27"/>
      <c r="F36959" s="27"/>
      <c r="G36959" s="1"/>
      <c r="H36959" s="1"/>
      <c r="I36959" s="1"/>
    </row>
    <row r="36960" spans="2:9">
      <c r="B36960" s="1"/>
      <c r="C36960" s="29"/>
      <c r="D36960" s="27"/>
      <c r="E36960" s="27"/>
      <c r="F36960" s="27"/>
      <c r="G36960" s="1"/>
      <c r="H36960" s="1"/>
      <c r="I36960" s="1"/>
    </row>
    <row r="36961" spans="2:9">
      <c r="B36961" s="1"/>
      <c r="C36961" s="29"/>
      <c r="D36961" s="27"/>
      <c r="E36961" s="27"/>
      <c r="F36961" s="27"/>
      <c r="G36961" s="1"/>
      <c r="H36961" s="1"/>
      <c r="I36961" s="1"/>
    </row>
    <row r="36962" spans="2:9">
      <c r="B36962" s="1"/>
      <c r="C36962" s="29"/>
      <c r="D36962" s="27"/>
      <c r="E36962" s="27"/>
      <c r="F36962" s="27"/>
      <c r="G36962" s="1"/>
      <c r="H36962" s="1"/>
      <c r="I36962" s="1"/>
    </row>
    <row r="36963" spans="2:9">
      <c r="B36963" s="1"/>
      <c r="C36963" s="29"/>
      <c r="D36963" s="27"/>
      <c r="E36963" s="27"/>
      <c r="F36963" s="27"/>
      <c r="G36963" s="1"/>
      <c r="H36963" s="1"/>
      <c r="I36963" s="1"/>
    </row>
    <row r="36964" spans="2:9">
      <c r="B36964" s="1"/>
      <c r="C36964" s="29"/>
      <c r="D36964" s="27"/>
      <c r="E36964" s="27"/>
      <c r="F36964" s="27"/>
      <c r="G36964" s="1"/>
      <c r="H36964" s="1"/>
      <c r="I36964" s="1"/>
    </row>
    <row r="36965" spans="2:9">
      <c r="B36965" s="1"/>
      <c r="C36965" s="29"/>
      <c r="D36965" s="27"/>
      <c r="E36965" s="27"/>
      <c r="F36965" s="27"/>
      <c r="G36965" s="1"/>
      <c r="H36965" s="1"/>
      <c r="I36965" s="1"/>
    </row>
    <row r="36966" spans="2:9">
      <c r="B36966" s="1"/>
      <c r="C36966" s="29"/>
      <c r="D36966" s="27"/>
      <c r="E36966" s="27"/>
      <c r="F36966" s="27"/>
      <c r="G36966" s="1"/>
      <c r="H36966" s="1"/>
      <c r="I36966" s="1"/>
    </row>
    <row r="36967" spans="2:9">
      <c r="B36967" s="1"/>
      <c r="C36967" s="29"/>
      <c r="D36967" s="27"/>
      <c r="E36967" s="27"/>
      <c r="F36967" s="27"/>
      <c r="G36967" s="1"/>
      <c r="H36967" s="1"/>
      <c r="I36967" s="1"/>
    </row>
    <row r="36968" spans="2:9">
      <c r="B36968" s="1"/>
      <c r="C36968" s="29"/>
      <c r="D36968" s="27"/>
      <c r="E36968" s="27"/>
      <c r="F36968" s="27"/>
      <c r="G36968" s="1"/>
      <c r="H36968" s="1"/>
      <c r="I36968" s="1"/>
    </row>
    <row r="36969" spans="2:9">
      <c r="B36969" s="1"/>
      <c r="C36969" s="29"/>
      <c r="D36969" s="27"/>
      <c r="E36969" s="27"/>
      <c r="F36969" s="27"/>
      <c r="G36969" s="1"/>
      <c r="H36969" s="1"/>
      <c r="I36969" s="1"/>
    </row>
    <row r="36970" spans="2:9">
      <c r="B36970" s="1"/>
      <c r="C36970" s="29"/>
      <c r="D36970" s="27"/>
      <c r="E36970" s="27"/>
      <c r="F36970" s="27"/>
      <c r="G36970" s="1"/>
      <c r="H36970" s="1"/>
      <c r="I36970" s="1"/>
    </row>
    <row r="36971" spans="2:9">
      <c r="B36971" s="1"/>
      <c r="C36971" s="29"/>
      <c r="D36971" s="27"/>
      <c r="E36971" s="27"/>
      <c r="F36971" s="27"/>
      <c r="G36971" s="1"/>
      <c r="H36971" s="1"/>
      <c r="I36971" s="1"/>
    </row>
    <row r="36972" spans="2:9">
      <c r="B36972" s="1"/>
      <c r="C36972" s="29"/>
      <c r="D36972" s="27"/>
      <c r="E36972" s="27"/>
      <c r="F36972" s="27"/>
      <c r="G36972" s="1"/>
      <c r="H36972" s="1"/>
      <c r="I36972" s="1"/>
    </row>
    <row r="36973" spans="2:9">
      <c r="B36973" s="1"/>
      <c r="C36973" s="29"/>
      <c r="D36973" s="27"/>
      <c r="E36973" s="27"/>
      <c r="F36973" s="27"/>
      <c r="G36973" s="1"/>
      <c r="H36973" s="1"/>
      <c r="I36973" s="1"/>
    </row>
    <row r="36974" spans="2:9">
      <c r="B36974" s="1"/>
      <c r="C36974" s="29"/>
      <c r="D36974" s="27"/>
      <c r="E36974" s="27"/>
      <c r="F36974" s="27"/>
      <c r="G36974" s="1"/>
      <c r="H36974" s="1"/>
      <c r="I36974" s="1"/>
    </row>
    <row r="36975" spans="2:9">
      <c r="B36975" s="1"/>
      <c r="C36975" s="29"/>
      <c r="D36975" s="27"/>
      <c r="E36975" s="27"/>
      <c r="F36975" s="27"/>
      <c r="G36975" s="1"/>
      <c r="H36975" s="1"/>
      <c r="I36975" s="1"/>
    </row>
    <row r="36976" spans="2:9">
      <c r="B36976" s="1"/>
      <c r="C36976" s="29"/>
      <c r="D36976" s="27"/>
      <c r="E36976" s="27"/>
      <c r="F36976" s="27"/>
      <c r="G36976" s="1"/>
      <c r="H36976" s="1"/>
      <c r="I36976" s="1"/>
    </row>
    <row r="36977" spans="2:9">
      <c r="B36977" s="1"/>
      <c r="C36977" s="29"/>
      <c r="D36977" s="27"/>
      <c r="E36977" s="27"/>
      <c r="F36977" s="27"/>
      <c r="G36977" s="1"/>
      <c r="H36977" s="1"/>
      <c r="I36977" s="1"/>
    </row>
    <row r="36978" spans="2:9">
      <c r="B36978" s="1"/>
      <c r="C36978" s="29"/>
      <c r="D36978" s="27"/>
      <c r="E36978" s="27"/>
      <c r="F36978" s="27"/>
      <c r="G36978" s="1"/>
      <c r="H36978" s="1"/>
      <c r="I36978" s="1"/>
    </row>
    <row r="36979" spans="2:9">
      <c r="B36979" s="1"/>
      <c r="C36979" s="29"/>
      <c r="D36979" s="27"/>
      <c r="E36979" s="27"/>
      <c r="F36979" s="27"/>
      <c r="G36979" s="1"/>
      <c r="H36979" s="1"/>
      <c r="I36979" s="1"/>
    </row>
    <row r="36980" spans="2:9">
      <c r="B36980" s="1"/>
      <c r="C36980" s="29"/>
      <c r="D36980" s="27"/>
      <c r="E36980" s="27"/>
      <c r="F36980" s="27"/>
      <c r="G36980" s="1"/>
      <c r="H36980" s="1"/>
      <c r="I36980" s="1"/>
    </row>
    <row r="36981" spans="2:9">
      <c r="B36981" s="1"/>
      <c r="C36981" s="29"/>
      <c r="D36981" s="27"/>
      <c r="E36981" s="27"/>
      <c r="F36981" s="27"/>
      <c r="G36981" s="1"/>
      <c r="H36981" s="1"/>
      <c r="I36981" s="1"/>
    </row>
    <row r="36982" spans="2:9">
      <c r="B36982" s="1"/>
      <c r="C36982" s="29"/>
      <c r="D36982" s="27"/>
      <c r="E36982" s="27"/>
      <c r="F36982" s="27"/>
      <c r="G36982" s="1"/>
      <c r="H36982" s="1"/>
      <c r="I36982" s="1"/>
    </row>
    <row r="36983" spans="2:9">
      <c r="B36983" s="1"/>
      <c r="C36983" s="29"/>
      <c r="D36983" s="27"/>
      <c r="E36983" s="27"/>
      <c r="F36983" s="27"/>
      <c r="G36983" s="1"/>
      <c r="H36983" s="1"/>
      <c r="I36983" s="1"/>
    </row>
    <row r="36984" spans="2:9">
      <c r="B36984" s="1"/>
      <c r="C36984" s="29"/>
      <c r="D36984" s="27"/>
      <c r="E36984" s="27"/>
      <c r="F36984" s="27"/>
      <c r="G36984" s="1"/>
      <c r="H36984" s="1"/>
      <c r="I36984" s="1"/>
    </row>
    <row r="36985" spans="2:9">
      <c r="B36985" s="1"/>
      <c r="C36985" s="29"/>
      <c r="D36985" s="27"/>
      <c r="E36985" s="27"/>
      <c r="F36985" s="27"/>
      <c r="G36985" s="1"/>
      <c r="H36985" s="1"/>
      <c r="I36985" s="1"/>
    </row>
    <row r="36986" spans="2:9">
      <c r="B36986" s="1"/>
      <c r="C36986" s="29"/>
      <c r="D36986" s="27"/>
      <c r="E36986" s="27"/>
      <c r="F36986" s="27"/>
      <c r="G36986" s="1"/>
      <c r="H36986" s="1"/>
      <c r="I36986" s="1"/>
    </row>
    <row r="36987" spans="2:9">
      <c r="B36987" s="1"/>
      <c r="C36987" s="29"/>
      <c r="D36987" s="27"/>
      <c r="E36987" s="27"/>
      <c r="F36987" s="27"/>
      <c r="G36987" s="1"/>
      <c r="H36987" s="1"/>
      <c r="I36987" s="1"/>
    </row>
    <row r="36988" spans="2:9">
      <c r="B36988" s="1"/>
      <c r="C36988" s="29"/>
      <c r="D36988" s="27"/>
      <c r="E36988" s="27"/>
      <c r="F36988" s="27"/>
      <c r="G36988" s="1"/>
      <c r="H36988" s="1"/>
      <c r="I36988" s="1"/>
    </row>
    <row r="36989" spans="2:9">
      <c r="B36989" s="1"/>
      <c r="C36989" s="29"/>
      <c r="D36989" s="27"/>
      <c r="E36989" s="27"/>
      <c r="F36989" s="27"/>
      <c r="G36989" s="1"/>
      <c r="H36989" s="1"/>
      <c r="I36989" s="1"/>
    </row>
    <row r="36990" spans="2:9">
      <c r="B36990" s="1"/>
      <c r="C36990" s="29"/>
      <c r="D36990" s="27"/>
      <c r="E36990" s="27"/>
      <c r="F36990" s="27"/>
      <c r="G36990" s="1"/>
      <c r="H36990" s="1"/>
      <c r="I36990" s="1"/>
    </row>
    <row r="36991" spans="2:9">
      <c r="B36991" s="1"/>
      <c r="C36991" s="29"/>
      <c r="D36991" s="27"/>
      <c r="E36991" s="27"/>
      <c r="F36991" s="27"/>
      <c r="G36991" s="1"/>
      <c r="H36991" s="1"/>
      <c r="I36991" s="1"/>
    </row>
    <row r="36992" spans="2:9">
      <c r="B36992" s="1"/>
      <c r="C36992" s="29"/>
      <c r="D36992" s="27"/>
      <c r="E36992" s="27"/>
      <c r="F36992" s="27"/>
      <c r="G36992" s="1"/>
      <c r="H36992" s="1"/>
      <c r="I36992" s="1"/>
    </row>
    <row r="36993" spans="2:9">
      <c r="B36993" s="1"/>
      <c r="C36993" s="29"/>
      <c r="D36993" s="27"/>
      <c r="E36993" s="27"/>
      <c r="F36993" s="27"/>
      <c r="G36993" s="1"/>
      <c r="H36993" s="1"/>
      <c r="I36993" s="1"/>
    </row>
    <row r="36994" spans="2:9">
      <c r="B36994" s="1"/>
      <c r="C36994" s="29"/>
      <c r="D36994" s="27"/>
      <c r="E36994" s="27"/>
      <c r="F36994" s="27"/>
      <c r="G36994" s="1"/>
      <c r="H36994" s="1"/>
      <c r="I36994" s="1"/>
    </row>
    <row r="36995" spans="2:9">
      <c r="B36995" s="1"/>
      <c r="C36995" s="29"/>
      <c r="D36995" s="27"/>
      <c r="E36995" s="27"/>
      <c r="F36995" s="27"/>
      <c r="G36995" s="1"/>
      <c r="H36995" s="1"/>
      <c r="I36995" s="1"/>
    </row>
    <row r="36996" spans="2:9">
      <c r="B36996" s="1"/>
      <c r="C36996" s="29"/>
      <c r="D36996" s="27"/>
      <c r="E36996" s="27"/>
      <c r="F36996" s="27"/>
      <c r="G36996" s="1"/>
      <c r="H36996" s="1"/>
      <c r="I36996" s="1"/>
    </row>
    <row r="36997" spans="2:9">
      <c r="B36997" s="1"/>
      <c r="C36997" s="29"/>
      <c r="D36997" s="27"/>
      <c r="E36997" s="27"/>
      <c r="F36997" s="27"/>
      <c r="G36997" s="1"/>
      <c r="H36997" s="1"/>
      <c r="I36997" s="1"/>
    </row>
    <row r="36998" spans="2:9">
      <c r="B36998" s="1"/>
      <c r="C36998" s="29"/>
      <c r="D36998" s="27"/>
      <c r="E36998" s="27"/>
      <c r="F36998" s="27"/>
      <c r="G36998" s="1"/>
      <c r="H36998" s="1"/>
      <c r="I36998" s="1"/>
    </row>
    <row r="36999" spans="2:9">
      <c r="B36999" s="1"/>
      <c r="C36999" s="29"/>
      <c r="D36999" s="27"/>
      <c r="E36999" s="27"/>
      <c r="F36999" s="27"/>
      <c r="G36999" s="1"/>
      <c r="H36999" s="1"/>
      <c r="I36999" s="1"/>
    </row>
    <row r="37000" spans="2:9">
      <c r="B37000" s="1"/>
      <c r="C37000" s="29"/>
      <c r="D37000" s="27"/>
      <c r="E37000" s="27"/>
      <c r="F37000" s="27"/>
      <c r="G37000" s="1"/>
      <c r="H37000" s="1"/>
      <c r="I37000" s="1"/>
    </row>
    <row r="37001" spans="2:9">
      <c r="B37001" s="1"/>
      <c r="C37001" s="29"/>
      <c r="D37001" s="27"/>
      <c r="E37001" s="27"/>
      <c r="F37001" s="27"/>
      <c r="G37001" s="1"/>
      <c r="H37001" s="1"/>
      <c r="I37001" s="1"/>
    </row>
    <row r="37002" spans="2:9">
      <c r="B37002" s="1"/>
      <c r="C37002" s="29"/>
      <c r="D37002" s="27"/>
      <c r="E37002" s="27"/>
      <c r="F37002" s="27"/>
      <c r="G37002" s="1"/>
      <c r="H37002" s="1"/>
      <c r="I37002" s="1"/>
    </row>
    <row r="37003" spans="2:9">
      <c r="B37003" s="1"/>
      <c r="C37003" s="29"/>
      <c r="D37003" s="27"/>
      <c r="E37003" s="27"/>
      <c r="F37003" s="27"/>
      <c r="G37003" s="1"/>
      <c r="H37003" s="1"/>
      <c r="I37003" s="1"/>
    </row>
    <row r="37004" spans="2:9">
      <c r="B37004" s="1"/>
      <c r="C37004" s="29"/>
      <c r="D37004" s="27"/>
      <c r="E37004" s="27"/>
      <c r="F37004" s="27"/>
      <c r="G37004" s="1"/>
      <c r="H37004" s="1"/>
      <c r="I37004" s="1"/>
    </row>
    <row r="37005" spans="2:9">
      <c r="B37005" s="1"/>
      <c r="C37005" s="29"/>
      <c r="D37005" s="27"/>
      <c r="E37005" s="27"/>
      <c r="F37005" s="27"/>
      <c r="G37005" s="1"/>
      <c r="H37005" s="1"/>
      <c r="I37005" s="1"/>
    </row>
    <row r="37006" spans="2:9">
      <c r="B37006" s="1"/>
      <c r="C37006" s="29"/>
      <c r="D37006" s="27"/>
      <c r="E37006" s="27"/>
      <c r="F37006" s="27"/>
      <c r="G37006" s="1"/>
      <c r="H37006" s="1"/>
      <c r="I37006" s="1"/>
    </row>
    <row r="37007" spans="2:9">
      <c r="B37007" s="1"/>
      <c r="C37007" s="29"/>
      <c r="D37007" s="27"/>
      <c r="E37007" s="27"/>
      <c r="F37007" s="27"/>
      <c r="G37007" s="1"/>
      <c r="H37007" s="1"/>
      <c r="I37007" s="1"/>
    </row>
    <row r="37008" spans="2:9">
      <c r="B37008" s="1"/>
      <c r="C37008" s="29"/>
      <c r="D37008" s="27"/>
      <c r="E37008" s="27"/>
      <c r="F37008" s="27"/>
      <c r="G37008" s="1"/>
      <c r="H37008" s="1"/>
      <c r="I37008" s="1"/>
    </row>
    <row r="37009" spans="2:9">
      <c r="B37009" s="1"/>
      <c r="C37009" s="29"/>
      <c r="D37009" s="27"/>
      <c r="E37009" s="27"/>
      <c r="F37009" s="27"/>
      <c r="G37009" s="1"/>
      <c r="H37009" s="1"/>
      <c r="I37009" s="1"/>
    </row>
    <row r="37010" spans="2:9">
      <c r="B37010" s="1"/>
      <c r="C37010" s="29"/>
      <c r="D37010" s="27"/>
      <c r="E37010" s="27"/>
      <c r="F37010" s="27"/>
      <c r="G37010" s="1"/>
      <c r="H37010" s="1"/>
      <c r="I37010" s="1"/>
    </row>
    <row r="37011" spans="2:9">
      <c r="B37011" s="1"/>
      <c r="C37011" s="29"/>
      <c r="D37011" s="27"/>
      <c r="E37011" s="27"/>
      <c r="F37011" s="27"/>
      <c r="G37011" s="1"/>
      <c r="H37011" s="1"/>
      <c r="I37011" s="1"/>
    </row>
    <row r="37012" spans="2:9">
      <c r="B37012" s="1"/>
      <c r="C37012" s="29"/>
      <c r="D37012" s="27"/>
      <c r="E37012" s="27"/>
      <c r="F37012" s="27"/>
      <c r="G37012" s="1"/>
      <c r="H37012" s="1"/>
      <c r="I37012" s="1"/>
    </row>
    <row r="37013" spans="2:9">
      <c r="B37013" s="1"/>
      <c r="C37013" s="29"/>
      <c r="D37013" s="27"/>
      <c r="E37013" s="27"/>
      <c r="F37013" s="27"/>
      <c r="G37013" s="1"/>
      <c r="H37013" s="1"/>
      <c r="I37013" s="1"/>
    </row>
    <row r="37014" spans="2:9">
      <c r="B37014" s="1"/>
      <c r="C37014" s="29"/>
      <c r="D37014" s="27"/>
      <c r="E37014" s="27"/>
      <c r="F37014" s="27"/>
      <c r="G37014" s="1"/>
      <c r="H37014" s="1"/>
      <c r="I37014" s="1"/>
    </row>
    <row r="37015" spans="2:9">
      <c r="B37015" s="1"/>
      <c r="C37015" s="29"/>
      <c r="D37015" s="27"/>
      <c r="E37015" s="27"/>
      <c r="F37015" s="27"/>
      <c r="G37015" s="1"/>
      <c r="H37015" s="1"/>
      <c r="I37015" s="1"/>
    </row>
    <row r="37016" spans="2:9">
      <c r="B37016" s="1"/>
      <c r="C37016" s="29"/>
      <c r="D37016" s="27"/>
      <c r="E37016" s="27"/>
      <c r="F37016" s="27"/>
      <c r="G37016" s="1"/>
      <c r="H37016" s="1"/>
      <c r="I37016" s="1"/>
    </row>
    <row r="37017" spans="2:9">
      <c r="B37017" s="1"/>
      <c r="C37017" s="29"/>
      <c r="D37017" s="27"/>
      <c r="E37017" s="27"/>
      <c r="F37017" s="27"/>
      <c r="G37017" s="1"/>
      <c r="H37017" s="1"/>
      <c r="I37017" s="1"/>
    </row>
    <row r="37018" spans="2:9">
      <c r="B37018" s="1"/>
      <c r="C37018" s="29"/>
      <c r="D37018" s="27"/>
      <c r="E37018" s="27"/>
      <c r="F37018" s="27"/>
      <c r="G37018" s="1"/>
      <c r="H37018" s="1"/>
      <c r="I37018" s="1"/>
    </row>
    <row r="37019" spans="2:9">
      <c r="B37019" s="1"/>
      <c r="C37019" s="29"/>
      <c r="D37019" s="27"/>
      <c r="E37019" s="27"/>
      <c r="F37019" s="27"/>
      <c r="G37019" s="1"/>
      <c r="H37019" s="1"/>
      <c r="I37019" s="1"/>
    </row>
    <row r="37020" spans="2:9">
      <c r="B37020" s="1"/>
      <c r="C37020" s="29"/>
      <c r="D37020" s="27"/>
      <c r="E37020" s="27"/>
      <c r="F37020" s="27"/>
      <c r="G37020" s="1"/>
      <c r="H37020" s="1"/>
      <c r="I37020" s="1"/>
    </row>
    <row r="37021" spans="2:9">
      <c r="B37021" s="1"/>
      <c r="C37021" s="29"/>
      <c r="D37021" s="27"/>
      <c r="E37021" s="27"/>
      <c r="F37021" s="27"/>
      <c r="G37021" s="1"/>
      <c r="H37021" s="1"/>
      <c r="I37021" s="1"/>
    </row>
    <row r="37022" spans="2:9">
      <c r="B37022" s="1"/>
      <c r="C37022" s="29"/>
      <c r="D37022" s="27"/>
      <c r="E37022" s="27"/>
      <c r="F37022" s="27"/>
      <c r="G37022" s="1"/>
      <c r="H37022" s="1"/>
      <c r="I37022" s="1"/>
    </row>
    <row r="37023" spans="2:9">
      <c r="B37023" s="1"/>
      <c r="C37023" s="29"/>
      <c r="D37023" s="27"/>
      <c r="E37023" s="27"/>
      <c r="F37023" s="27"/>
      <c r="G37023" s="1"/>
      <c r="H37023" s="1"/>
      <c r="I37023" s="1"/>
    </row>
    <row r="37024" spans="2:9">
      <c r="B37024" s="1"/>
      <c r="C37024" s="29"/>
      <c r="D37024" s="27"/>
      <c r="E37024" s="27"/>
      <c r="F37024" s="27"/>
      <c r="G37024" s="1"/>
      <c r="H37024" s="1"/>
      <c r="I37024" s="1"/>
    </row>
    <row r="37025" spans="2:9">
      <c r="B37025" s="1"/>
      <c r="C37025" s="29"/>
      <c r="D37025" s="27"/>
      <c r="E37025" s="27"/>
      <c r="F37025" s="27"/>
      <c r="G37025" s="1"/>
      <c r="H37025" s="1"/>
      <c r="I37025" s="1"/>
    </row>
    <row r="37026" spans="2:9">
      <c r="B37026" s="1"/>
      <c r="C37026" s="29"/>
      <c r="D37026" s="27"/>
      <c r="E37026" s="27"/>
      <c r="F37026" s="27"/>
      <c r="G37026" s="1"/>
      <c r="H37026" s="1"/>
      <c r="I37026" s="1"/>
    </row>
    <row r="37027" spans="2:9">
      <c r="B37027" s="1"/>
      <c r="C37027" s="29"/>
      <c r="D37027" s="27"/>
      <c r="E37027" s="27"/>
      <c r="F37027" s="27"/>
      <c r="G37027" s="1"/>
      <c r="H37027" s="1"/>
      <c r="I37027" s="1"/>
    </row>
    <row r="37028" spans="2:9">
      <c r="B37028" s="1"/>
      <c r="C37028" s="29"/>
      <c r="D37028" s="27"/>
      <c r="E37028" s="27"/>
      <c r="F37028" s="27"/>
      <c r="G37028" s="1"/>
      <c r="H37028" s="1"/>
      <c r="I37028" s="1"/>
    </row>
    <row r="37029" spans="2:9">
      <c r="B37029" s="1"/>
      <c r="C37029" s="29"/>
      <c r="D37029" s="27"/>
      <c r="E37029" s="27"/>
      <c r="F37029" s="27"/>
      <c r="G37029" s="1"/>
      <c r="H37029" s="1"/>
      <c r="I37029" s="1"/>
    </row>
    <row r="37030" spans="2:9">
      <c r="B37030" s="1"/>
      <c r="C37030" s="29"/>
      <c r="D37030" s="27"/>
      <c r="E37030" s="27"/>
      <c r="F37030" s="27"/>
      <c r="G37030" s="1"/>
      <c r="H37030" s="1"/>
      <c r="I37030" s="1"/>
    </row>
    <row r="37031" spans="2:9">
      <c r="B37031" s="1"/>
      <c r="C37031" s="29"/>
      <c r="D37031" s="27"/>
      <c r="E37031" s="27"/>
      <c r="F37031" s="27"/>
      <c r="G37031" s="1"/>
      <c r="H37031" s="1"/>
      <c r="I37031" s="1"/>
    </row>
    <row r="37032" spans="2:9">
      <c r="B37032" s="1"/>
      <c r="C37032" s="29"/>
      <c r="D37032" s="27"/>
      <c r="E37032" s="27"/>
      <c r="F37032" s="27"/>
      <c r="G37032" s="1"/>
      <c r="H37032" s="1"/>
      <c r="I37032" s="1"/>
    </row>
    <row r="37033" spans="2:9">
      <c r="B37033" s="1"/>
      <c r="C37033" s="29"/>
      <c r="D37033" s="27"/>
      <c r="E37033" s="27"/>
      <c r="F37033" s="27"/>
      <c r="G37033" s="1"/>
      <c r="H37033" s="1"/>
      <c r="I37033" s="1"/>
    </row>
    <row r="37034" spans="2:9">
      <c r="B37034" s="1"/>
      <c r="C37034" s="29"/>
      <c r="D37034" s="27"/>
      <c r="E37034" s="27"/>
      <c r="F37034" s="27"/>
      <c r="G37034" s="1"/>
      <c r="H37034" s="1"/>
      <c r="I37034" s="1"/>
    </row>
    <row r="37035" spans="2:9">
      <c r="B37035" s="1"/>
      <c r="C37035" s="29"/>
      <c r="D37035" s="27"/>
      <c r="E37035" s="27"/>
      <c r="F37035" s="27"/>
      <c r="G37035" s="1"/>
      <c r="H37035" s="1"/>
      <c r="I37035" s="1"/>
    </row>
    <row r="37036" spans="2:9">
      <c r="B37036" s="1"/>
      <c r="C37036" s="29"/>
      <c r="D37036" s="27"/>
      <c r="E37036" s="27"/>
      <c r="F37036" s="27"/>
      <c r="G37036" s="1"/>
      <c r="H37036" s="1"/>
      <c r="I37036" s="1"/>
    </row>
    <row r="37037" spans="2:9">
      <c r="B37037" s="1"/>
      <c r="C37037" s="29"/>
      <c r="D37037" s="27"/>
      <c r="E37037" s="27"/>
      <c r="F37037" s="27"/>
      <c r="G37037" s="1"/>
      <c r="H37037" s="1"/>
      <c r="I37037" s="1"/>
    </row>
    <row r="37038" spans="2:9">
      <c r="B37038" s="1"/>
      <c r="C37038" s="29"/>
      <c r="D37038" s="27"/>
      <c r="E37038" s="27"/>
      <c r="F37038" s="27"/>
      <c r="G37038" s="1"/>
      <c r="H37038" s="1"/>
      <c r="I37038" s="1"/>
    </row>
    <row r="37039" spans="2:9">
      <c r="B37039" s="1"/>
      <c r="C37039" s="29"/>
      <c r="D37039" s="27"/>
      <c r="E37039" s="27"/>
      <c r="F37039" s="27"/>
      <c r="G37039" s="1"/>
      <c r="H37039" s="1"/>
      <c r="I37039" s="1"/>
    </row>
    <row r="37040" spans="2:9">
      <c r="B37040" s="1"/>
      <c r="C37040" s="29"/>
      <c r="D37040" s="27"/>
      <c r="E37040" s="27"/>
      <c r="F37040" s="27"/>
      <c r="G37040" s="1"/>
      <c r="H37040" s="1"/>
      <c r="I37040" s="1"/>
    </row>
    <row r="37041" spans="2:9">
      <c r="B37041" s="1"/>
      <c r="C37041" s="29"/>
      <c r="D37041" s="27"/>
      <c r="E37041" s="27"/>
      <c r="F37041" s="27"/>
      <c r="G37041" s="1"/>
      <c r="H37041" s="1"/>
      <c r="I37041" s="1"/>
    </row>
    <row r="37042" spans="2:9">
      <c r="B37042" s="1"/>
      <c r="C37042" s="29"/>
      <c r="D37042" s="27"/>
      <c r="E37042" s="27"/>
      <c r="F37042" s="27"/>
      <c r="G37042" s="1"/>
      <c r="H37042" s="1"/>
      <c r="I37042" s="1"/>
    </row>
    <row r="37043" spans="2:9">
      <c r="B37043" s="1"/>
      <c r="C37043" s="29"/>
      <c r="D37043" s="27"/>
      <c r="E37043" s="27"/>
      <c r="F37043" s="27"/>
      <c r="G37043" s="1"/>
      <c r="H37043" s="1"/>
      <c r="I37043" s="1"/>
    </row>
    <row r="37044" spans="2:9">
      <c r="B37044" s="1"/>
      <c r="C37044" s="29"/>
      <c r="D37044" s="27"/>
      <c r="E37044" s="27"/>
      <c r="F37044" s="27"/>
      <c r="G37044" s="1"/>
      <c r="H37044" s="1"/>
      <c r="I37044" s="1"/>
    </row>
    <row r="37045" spans="2:9">
      <c r="B37045" s="1"/>
      <c r="C37045" s="29"/>
      <c r="D37045" s="27"/>
      <c r="E37045" s="27"/>
      <c r="F37045" s="27"/>
      <c r="G37045" s="1"/>
      <c r="H37045" s="1"/>
      <c r="I37045" s="1"/>
    </row>
    <row r="37046" spans="2:9">
      <c r="B37046" s="1"/>
      <c r="C37046" s="29"/>
      <c r="D37046" s="27"/>
      <c r="E37046" s="27"/>
      <c r="F37046" s="27"/>
      <c r="G37046" s="1"/>
      <c r="H37046" s="1"/>
      <c r="I37046" s="1"/>
    </row>
    <row r="37047" spans="2:9">
      <c r="B37047" s="1"/>
      <c r="C37047" s="29"/>
      <c r="D37047" s="27"/>
      <c r="E37047" s="27"/>
      <c r="F37047" s="27"/>
      <c r="G37047" s="1"/>
      <c r="H37047" s="1"/>
      <c r="I37047" s="1"/>
    </row>
    <row r="37048" spans="2:9">
      <c r="B37048" s="1"/>
      <c r="C37048" s="29"/>
      <c r="D37048" s="27"/>
      <c r="E37048" s="27"/>
      <c r="F37048" s="27"/>
      <c r="G37048" s="1"/>
      <c r="H37048" s="1"/>
      <c r="I37048" s="1"/>
    </row>
    <row r="37049" spans="2:9">
      <c r="B37049" s="1"/>
      <c r="C37049" s="29"/>
      <c r="D37049" s="27"/>
      <c r="E37049" s="27"/>
      <c r="F37049" s="27"/>
      <c r="G37049" s="1"/>
      <c r="H37049" s="1"/>
      <c r="I37049" s="1"/>
    </row>
    <row r="37050" spans="2:9">
      <c r="B37050" s="1"/>
      <c r="C37050" s="29"/>
      <c r="D37050" s="27"/>
      <c r="E37050" s="27"/>
      <c r="F37050" s="27"/>
      <c r="G37050" s="1"/>
      <c r="H37050" s="1"/>
      <c r="I37050" s="1"/>
    </row>
    <row r="37051" spans="2:9">
      <c r="B37051" s="1"/>
      <c r="C37051" s="29"/>
      <c r="D37051" s="27"/>
      <c r="E37051" s="27"/>
      <c r="F37051" s="27"/>
      <c r="G37051" s="1"/>
      <c r="H37051" s="1"/>
      <c r="I37051" s="1"/>
    </row>
    <row r="37052" spans="2:9">
      <c r="B37052" s="1"/>
      <c r="C37052" s="29"/>
      <c r="D37052" s="27"/>
      <c r="E37052" s="27"/>
      <c r="F37052" s="27"/>
      <c r="G37052" s="1"/>
      <c r="H37052" s="1"/>
      <c r="I37052" s="1"/>
    </row>
    <row r="37053" spans="2:9">
      <c r="B37053" s="1"/>
      <c r="C37053" s="29"/>
      <c r="D37053" s="27"/>
      <c r="E37053" s="27"/>
      <c r="F37053" s="27"/>
      <c r="G37053" s="1"/>
      <c r="H37053" s="1"/>
      <c r="I37053" s="1"/>
    </row>
    <row r="37054" spans="2:9">
      <c r="B37054" s="1"/>
      <c r="C37054" s="29"/>
      <c r="D37054" s="27"/>
      <c r="E37054" s="27"/>
      <c r="F37054" s="27"/>
      <c r="G37054" s="1"/>
      <c r="H37054" s="1"/>
      <c r="I37054" s="1"/>
    </row>
    <row r="37055" spans="2:9">
      <c r="B37055" s="1"/>
      <c r="C37055" s="29"/>
      <c r="D37055" s="27"/>
      <c r="E37055" s="27"/>
      <c r="F37055" s="27"/>
      <c r="G37055" s="1"/>
      <c r="H37055" s="1"/>
      <c r="I37055" s="1"/>
    </row>
    <row r="37056" spans="2:9">
      <c r="B37056" s="1"/>
      <c r="C37056" s="29"/>
      <c r="D37056" s="27"/>
      <c r="E37056" s="27"/>
      <c r="F37056" s="27"/>
      <c r="G37056" s="1"/>
      <c r="H37056" s="1"/>
      <c r="I37056" s="1"/>
    </row>
    <row r="37057" spans="2:9">
      <c r="B37057" s="1"/>
      <c r="C37057" s="29"/>
      <c r="D37057" s="27"/>
      <c r="E37057" s="27"/>
      <c r="F37057" s="27"/>
      <c r="G37057" s="1"/>
      <c r="H37057" s="1"/>
      <c r="I37057" s="1"/>
    </row>
    <row r="37058" spans="2:9">
      <c r="B37058" s="1"/>
      <c r="C37058" s="29"/>
      <c r="D37058" s="27"/>
      <c r="E37058" s="27"/>
      <c r="F37058" s="27"/>
      <c r="G37058" s="1"/>
      <c r="H37058" s="1"/>
      <c r="I37058" s="1"/>
    </row>
    <row r="37059" spans="2:9">
      <c r="B37059" s="1"/>
      <c r="C37059" s="29"/>
      <c r="D37059" s="27"/>
      <c r="E37059" s="27"/>
      <c r="F37059" s="27"/>
      <c r="G37059" s="1"/>
      <c r="H37059" s="1"/>
      <c r="I37059" s="1"/>
    </row>
    <row r="37060" spans="2:9">
      <c r="B37060" s="1"/>
      <c r="C37060" s="29"/>
      <c r="D37060" s="27"/>
      <c r="E37060" s="27"/>
      <c r="F37060" s="27"/>
      <c r="G37060" s="1"/>
      <c r="H37060" s="1"/>
      <c r="I37060" s="1"/>
    </row>
    <row r="37061" spans="2:9">
      <c r="B37061" s="1"/>
      <c r="C37061" s="29"/>
      <c r="D37061" s="27"/>
      <c r="E37061" s="27"/>
      <c r="F37061" s="27"/>
      <c r="G37061" s="1"/>
      <c r="H37061" s="1"/>
      <c r="I37061" s="1"/>
    </row>
    <row r="37062" spans="2:9">
      <c r="B37062" s="1"/>
      <c r="C37062" s="29"/>
      <c r="D37062" s="27"/>
      <c r="E37062" s="27"/>
      <c r="F37062" s="27"/>
      <c r="G37062" s="1"/>
      <c r="H37062" s="1"/>
      <c r="I37062" s="1"/>
    </row>
    <row r="37063" spans="2:9">
      <c r="B37063" s="1"/>
      <c r="C37063" s="29"/>
      <c r="D37063" s="27"/>
      <c r="E37063" s="27"/>
      <c r="F37063" s="27"/>
      <c r="G37063" s="1"/>
      <c r="H37063" s="1"/>
      <c r="I37063" s="1"/>
    </row>
    <row r="37064" spans="2:9">
      <c r="B37064" s="1"/>
      <c r="C37064" s="29"/>
      <c r="D37064" s="27"/>
      <c r="E37064" s="27"/>
      <c r="F37064" s="27"/>
      <c r="G37064" s="1"/>
      <c r="H37064" s="1"/>
      <c r="I37064" s="1"/>
    </row>
    <row r="37065" spans="2:9">
      <c r="B37065" s="1"/>
      <c r="C37065" s="29"/>
      <c r="D37065" s="27"/>
      <c r="E37065" s="27"/>
      <c r="F37065" s="27"/>
      <c r="G37065" s="1"/>
      <c r="H37065" s="1"/>
      <c r="I37065" s="1"/>
    </row>
    <row r="37066" spans="2:9">
      <c r="B37066" s="1"/>
      <c r="C37066" s="29"/>
      <c r="D37066" s="27"/>
      <c r="E37066" s="27"/>
      <c r="F37066" s="27"/>
      <c r="G37066" s="1"/>
      <c r="H37066" s="1"/>
      <c r="I37066" s="1"/>
    </row>
    <row r="37067" spans="2:9">
      <c r="B37067" s="1"/>
      <c r="C37067" s="29"/>
      <c r="D37067" s="27"/>
      <c r="E37067" s="27"/>
      <c r="F37067" s="27"/>
      <c r="G37067" s="1"/>
      <c r="H37067" s="1"/>
      <c r="I37067" s="1"/>
    </row>
    <row r="37068" spans="2:9">
      <c r="B37068" s="1"/>
      <c r="C37068" s="29"/>
      <c r="D37068" s="27"/>
      <c r="E37068" s="27"/>
      <c r="F37068" s="27"/>
      <c r="G37068" s="1"/>
      <c r="H37068" s="1"/>
      <c r="I37068" s="1"/>
    </row>
    <row r="37069" spans="2:9">
      <c r="B37069" s="1"/>
      <c r="C37069" s="29"/>
      <c r="D37069" s="27"/>
      <c r="E37069" s="27"/>
      <c r="F37069" s="27"/>
      <c r="G37069" s="1"/>
      <c r="H37069" s="1"/>
      <c r="I37069" s="1"/>
    </row>
    <row r="37070" spans="2:9">
      <c r="B37070" s="1"/>
      <c r="C37070" s="29"/>
      <c r="D37070" s="27"/>
      <c r="E37070" s="27"/>
      <c r="F37070" s="27"/>
      <c r="G37070" s="1"/>
      <c r="H37070" s="1"/>
      <c r="I37070" s="1"/>
    </row>
    <row r="37071" spans="2:9">
      <c r="B37071" s="1"/>
      <c r="C37071" s="29"/>
      <c r="D37071" s="27"/>
      <c r="E37071" s="27"/>
      <c r="F37071" s="27"/>
      <c r="G37071" s="1"/>
      <c r="H37071" s="1"/>
      <c r="I37071" s="1"/>
    </row>
    <row r="37072" spans="2:9">
      <c r="B37072" s="1"/>
      <c r="C37072" s="29"/>
      <c r="D37072" s="27"/>
      <c r="E37072" s="27"/>
      <c r="F37072" s="27"/>
      <c r="G37072" s="1"/>
      <c r="H37072" s="1"/>
      <c r="I37072" s="1"/>
    </row>
    <row r="37073" spans="2:9">
      <c r="B37073" s="1"/>
      <c r="C37073" s="29"/>
      <c r="D37073" s="27"/>
      <c r="E37073" s="27"/>
      <c r="F37073" s="27"/>
      <c r="G37073" s="1"/>
      <c r="H37073" s="1"/>
      <c r="I37073" s="1"/>
    </row>
    <row r="37074" spans="2:9">
      <c r="B37074" s="1"/>
      <c r="C37074" s="29"/>
      <c r="D37074" s="27"/>
      <c r="E37074" s="27"/>
      <c r="F37074" s="27"/>
      <c r="G37074" s="1"/>
      <c r="H37074" s="1"/>
      <c r="I37074" s="1"/>
    </row>
    <row r="37075" spans="2:9">
      <c r="B37075" s="1"/>
      <c r="C37075" s="29"/>
      <c r="D37075" s="27"/>
      <c r="E37075" s="27"/>
      <c r="F37075" s="27"/>
      <c r="G37075" s="1"/>
      <c r="H37075" s="1"/>
      <c r="I37075" s="1"/>
    </row>
    <row r="37076" spans="2:9">
      <c r="B37076" s="1"/>
      <c r="C37076" s="29"/>
      <c r="D37076" s="27"/>
      <c r="E37076" s="27"/>
      <c r="F37076" s="27"/>
      <c r="G37076" s="1"/>
      <c r="H37076" s="1"/>
      <c r="I37076" s="1"/>
    </row>
    <row r="37077" spans="2:9">
      <c r="B37077" s="1"/>
      <c r="C37077" s="29"/>
      <c r="D37077" s="27"/>
      <c r="E37077" s="27"/>
      <c r="F37077" s="27"/>
      <c r="G37077" s="1"/>
      <c r="H37077" s="1"/>
      <c r="I37077" s="1"/>
    </row>
    <row r="37078" spans="2:9">
      <c r="B37078" s="1"/>
      <c r="C37078" s="29"/>
      <c r="D37078" s="27"/>
      <c r="E37078" s="27"/>
      <c r="F37078" s="27"/>
      <c r="G37078" s="1"/>
      <c r="H37078" s="1"/>
      <c r="I37078" s="1"/>
    </row>
    <row r="37079" spans="2:9">
      <c r="B37079" s="1"/>
      <c r="C37079" s="29"/>
      <c r="D37079" s="27"/>
      <c r="E37079" s="27"/>
      <c r="F37079" s="27"/>
      <c r="G37079" s="1"/>
      <c r="H37079" s="1"/>
      <c r="I37079" s="1"/>
    </row>
    <row r="37080" spans="2:9">
      <c r="B37080" s="1"/>
      <c r="C37080" s="29"/>
      <c r="D37080" s="27"/>
      <c r="E37080" s="27"/>
      <c r="F37080" s="27"/>
      <c r="G37080" s="1"/>
      <c r="H37080" s="1"/>
      <c r="I37080" s="1"/>
    </row>
    <row r="37081" spans="2:9">
      <c r="B37081" s="1"/>
      <c r="C37081" s="29"/>
      <c r="D37081" s="27"/>
      <c r="E37081" s="27"/>
      <c r="F37081" s="27"/>
      <c r="G37081" s="1"/>
      <c r="H37081" s="1"/>
      <c r="I37081" s="1"/>
    </row>
    <row r="37082" spans="2:9">
      <c r="B37082" s="1"/>
      <c r="C37082" s="29"/>
      <c r="D37082" s="27"/>
      <c r="E37082" s="27"/>
      <c r="F37082" s="27"/>
      <c r="G37082" s="1"/>
      <c r="H37082" s="1"/>
      <c r="I37082" s="1"/>
    </row>
    <row r="37083" spans="2:9">
      <c r="B37083" s="1"/>
      <c r="C37083" s="29"/>
      <c r="D37083" s="27"/>
      <c r="E37083" s="27"/>
      <c r="F37083" s="27"/>
      <c r="G37083" s="1"/>
      <c r="H37083" s="1"/>
      <c r="I37083" s="1"/>
    </row>
    <row r="37084" spans="2:9">
      <c r="B37084" s="1"/>
      <c r="C37084" s="29"/>
      <c r="D37084" s="27"/>
      <c r="E37084" s="27"/>
      <c r="F37084" s="27"/>
      <c r="G37084" s="1"/>
      <c r="H37084" s="1"/>
      <c r="I37084" s="1"/>
    </row>
    <row r="37085" spans="2:9">
      <c r="B37085" s="1"/>
      <c r="C37085" s="29"/>
      <c r="D37085" s="27"/>
      <c r="E37085" s="27"/>
      <c r="F37085" s="27"/>
      <c r="G37085" s="1"/>
      <c r="H37085" s="1"/>
      <c r="I37085" s="1"/>
    </row>
    <row r="37086" spans="2:9">
      <c r="B37086" s="1"/>
      <c r="C37086" s="29"/>
      <c r="D37086" s="27"/>
      <c r="E37086" s="27"/>
      <c r="F37086" s="27"/>
      <c r="G37086" s="1"/>
      <c r="H37086" s="1"/>
      <c r="I37086" s="1"/>
    </row>
    <row r="37087" spans="2:9">
      <c r="B37087" s="1"/>
      <c r="C37087" s="29"/>
      <c r="D37087" s="27"/>
      <c r="E37087" s="27"/>
      <c r="F37087" s="27"/>
      <c r="G37087" s="1"/>
      <c r="H37087" s="1"/>
      <c r="I37087" s="1"/>
    </row>
    <row r="37088" spans="2:9">
      <c r="B37088" s="1"/>
      <c r="C37088" s="29"/>
      <c r="D37088" s="27"/>
      <c r="E37088" s="27"/>
      <c r="F37088" s="27"/>
      <c r="G37088" s="1"/>
      <c r="H37088" s="1"/>
      <c r="I37088" s="1"/>
    </row>
    <row r="37089" spans="2:9">
      <c r="B37089" s="1"/>
      <c r="C37089" s="29"/>
      <c r="D37089" s="27"/>
      <c r="E37089" s="27"/>
      <c r="F37089" s="27"/>
      <c r="G37089" s="1"/>
      <c r="H37089" s="1"/>
      <c r="I37089" s="1"/>
    </row>
    <row r="37090" spans="2:9">
      <c r="B37090" s="1"/>
      <c r="C37090" s="29"/>
      <c r="D37090" s="27"/>
      <c r="E37090" s="27"/>
      <c r="F37090" s="27"/>
      <c r="G37090" s="1"/>
      <c r="H37090" s="1"/>
      <c r="I37090" s="1"/>
    </row>
    <row r="37091" spans="2:9">
      <c r="B37091" s="1"/>
      <c r="C37091" s="29"/>
      <c r="D37091" s="27"/>
      <c r="E37091" s="27"/>
      <c r="F37091" s="27"/>
      <c r="G37091" s="1"/>
      <c r="H37091" s="1"/>
      <c r="I37091" s="1"/>
    </row>
    <row r="37092" spans="2:9">
      <c r="B37092" s="1"/>
      <c r="C37092" s="29"/>
      <c r="D37092" s="27"/>
      <c r="E37092" s="27"/>
      <c r="F37092" s="27"/>
      <c r="G37092" s="1"/>
      <c r="H37092" s="1"/>
      <c r="I37092" s="1"/>
    </row>
    <row r="37093" spans="2:9">
      <c r="B37093" s="1"/>
      <c r="C37093" s="29"/>
      <c r="D37093" s="27"/>
      <c r="E37093" s="27"/>
      <c r="F37093" s="27"/>
      <c r="G37093" s="1"/>
      <c r="H37093" s="1"/>
      <c r="I37093" s="1"/>
    </row>
    <row r="37094" spans="2:9">
      <c r="B37094" s="1"/>
      <c r="C37094" s="29"/>
      <c r="D37094" s="27"/>
      <c r="E37094" s="27"/>
      <c r="F37094" s="27"/>
      <c r="G37094" s="1"/>
      <c r="H37094" s="1"/>
      <c r="I37094" s="1"/>
    </row>
    <row r="37095" spans="2:9">
      <c r="B37095" s="1"/>
      <c r="C37095" s="29"/>
      <c r="D37095" s="27"/>
      <c r="E37095" s="27"/>
      <c r="F37095" s="27"/>
      <c r="G37095" s="1"/>
      <c r="H37095" s="1"/>
      <c r="I37095" s="1"/>
    </row>
    <row r="37096" spans="2:9">
      <c r="B37096" s="1"/>
      <c r="C37096" s="29"/>
      <c r="D37096" s="27"/>
      <c r="E37096" s="27"/>
      <c r="F37096" s="27"/>
      <c r="G37096" s="1"/>
      <c r="H37096" s="1"/>
      <c r="I37096" s="1"/>
    </row>
    <row r="37097" spans="2:9">
      <c r="B37097" s="1"/>
      <c r="C37097" s="29"/>
      <c r="D37097" s="27"/>
      <c r="E37097" s="27"/>
      <c r="F37097" s="27"/>
      <c r="G37097" s="1"/>
      <c r="H37097" s="1"/>
      <c r="I37097" s="1"/>
    </row>
    <row r="37098" spans="2:9">
      <c r="B37098" s="1"/>
      <c r="C37098" s="29"/>
      <c r="D37098" s="27"/>
      <c r="E37098" s="27"/>
      <c r="F37098" s="27"/>
      <c r="G37098" s="1"/>
      <c r="H37098" s="1"/>
      <c r="I37098" s="1"/>
    </row>
    <row r="37099" spans="2:9">
      <c r="B37099" s="1"/>
      <c r="C37099" s="29"/>
      <c r="D37099" s="27"/>
      <c r="E37099" s="27"/>
      <c r="F37099" s="27"/>
      <c r="G37099" s="1"/>
      <c r="H37099" s="1"/>
      <c r="I37099" s="1"/>
    </row>
    <row r="37100" spans="2:9">
      <c r="B37100" s="1"/>
      <c r="C37100" s="29"/>
      <c r="D37100" s="27"/>
      <c r="E37100" s="27"/>
      <c r="F37100" s="27"/>
      <c r="G37100" s="1"/>
      <c r="H37100" s="1"/>
      <c r="I37100" s="1"/>
    </row>
    <row r="37101" spans="2:9">
      <c r="B37101" s="1"/>
      <c r="C37101" s="29"/>
      <c r="D37101" s="27"/>
      <c r="E37101" s="27"/>
      <c r="F37101" s="27"/>
      <c r="G37101" s="1"/>
      <c r="H37101" s="1"/>
      <c r="I37101" s="1"/>
    </row>
    <row r="37102" spans="2:9">
      <c r="B37102" s="1"/>
      <c r="C37102" s="29"/>
      <c r="D37102" s="27"/>
      <c r="E37102" s="27"/>
      <c r="F37102" s="27"/>
      <c r="G37102" s="1"/>
      <c r="H37102" s="1"/>
      <c r="I37102" s="1"/>
    </row>
    <row r="37103" spans="2:9">
      <c r="B37103" s="1"/>
      <c r="C37103" s="29"/>
      <c r="D37103" s="27"/>
      <c r="E37103" s="27"/>
      <c r="F37103" s="27"/>
      <c r="G37103" s="1"/>
      <c r="H37103" s="1"/>
      <c r="I37103" s="1"/>
    </row>
    <row r="37104" spans="2:9">
      <c r="B37104" s="1"/>
      <c r="C37104" s="29"/>
      <c r="D37104" s="27"/>
      <c r="E37104" s="27"/>
      <c r="F37104" s="27"/>
      <c r="G37104" s="1"/>
      <c r="H37104" s="1"/>
      <c r="I37104" s="1"/>
    </row>
    <row r="37105" spans="2:9">
      <c r="B37105" s="1"/>
      <c r="C37105" s="29"/>
      <c r="D37105" s="27"/>
      <c r="E37105" s="27"/>
      <c r="F37105" s="27"/>
      <c r="G37105" s="1"/>
      <c r="H37105" s="1"/>
      <c r="I37105" s="1"/>
    </row>
    <row r="37106" spans="2:9">
      <c r="B37106" s="1"/>
      <c r="C37106" s="29"/>
      <c r="D37106" s="27"/>
      <c r="E37106" s="27"/>
      <c r="F37106" s="27"/>
      <c r="G37106" s="1"/>
      <c r="H37106" s="1"/>
      <c r="I37106" s="1"/>
    </row>
    <row r="37107" spans="2:9">
      <c r="B37107" s="1"/>
      <c r="C37107" s="29"/>
      <c r="D37107" s="27"/>
      <c r="E37107" s="27"/>
      <c r="F37107" s="27"/>
      <c r="G37107" s="1"/>
      <c r="H37107" s="1"/>
      <c r="I37107" s="1"/>
    </row>
    <row r="37108" spans="2:9">
      <c r="B37108" s="1"/>
      <c r="C37108" s="29"/>
      <c r="D37108" s="27"/>
      <c r="E37108" s="27"/>
      <c r="F37108" s="27"/>
      <c r="G37108" s="1"/>
      <c r="H37108" s="1"/>
      <c r="I37108" s="1"/>
    </row>
    <row r="37109" spans="2:9">
      <c r="B37109" s="1"/>
      <c r="C37109" s="29"/>
      <c r="D37109" s="27"/>
      <c r="E37109" s="27"/>
      <c r="F37109" s="27"/>
      <c r="G37109" s="1"/>
      <c r="H37109" s="1"/>
      <c r="I37109" s="1"/>
    </row>
    <row r="37110" spans="2:9">
      <c r="B37110" s="1"/>
      <c r="C37110" s="29"/>
      <c r="D37110" s="27"/>
      <c r="E37110" s="27"/>
      <c r="F37110" s="27"/>
      <c r="G37110" s="1"/>
      <c r="H37110" s="1"/>
      <c r="I37110" s="1"/>
    </row>
    <row r="37111" spans="2:9">
      <c r="B37111" s="1"/>
      <c r="C37111" s="29"/>
      <c r="D37111" s="27"/>
      <c r="E37111" s="27"/>
      <c r="F37111" s="27"/>
      <c r="G37111" s="1"/>
      <c r="H37111" s="1"/>
      <c r="I37111" s="1"/>
    </row>
    <row r="37112" spans="2:9">
      <c r="B37112" s="1"/>
      <c r="C37112" s="29"/>
      <c r="D37112" s="27"/>
      <c r="E37112" s="27"/>
      <c r="F37112" s="27"/>
      <c r="G37112" s="1"/>
      <c r="H37112" s="1"/>
      <c r="I37112" s="1"/>
    </row>
    <row r="37113" spans="2:9">
      <c r="B37113" s="1"/>
      <c r="C37113" s="29"/>
      <c r="D37113" s="27"/>
      <c r="E37113" s="27"/>
      <c r="F37113" s="27"/>
      <c r="G37113" s="1"/>
      <c r="H37113" s="1"/>
      <c r="I37113" s="1"/>
    </row>
    <row r="37114" spans="2:9">
      <c r="B37114" s="1"/>
      <c r="C37114" s="29"/>
      <c r="D37114" s="27"/>
      <c r="E37114" s="27"/>
      <c r="F37114" s="27"/>
      <c r="G37114" s="1"/>
      <c r="H37114" s="1"/>
      <c r="I37114" s="1"/>
    </row>
    <row r="37115" spans="2:9">
      <c r="B37115" s="1"/>
      <c r="C37115" s="29"/>
      <c r="D37115" s="27"/>
      <c r="E37115" s="27"/>
      <c r="F37115" s="27"/>
      <c r="G37115" s="1"/>
      <c r="H37115" s="1"/>
      <c r="I37115" s="1"/>
    </row>
    <row r="37116" spans="2:9">
      <c r="B37116" s="1"/>
      <c r="C37116" s="29"/>
      <c r="D37116" s="27"/>
      <c r="E37116" s="27"/>
      <c r="F37116" s="27"/>
      <c r="G37116" s="1"/>
      <c r="H37116" s="1"/>
      <c r="I37116" s="1"/>
    </row>
    <row r="37117" spans="2:9">
      <c r="B37117" s="1"/>
      <c r="C37117" s="29"/>
      <c r="D37117" s="27"/>
      <c r="E37117" s="27"/>
      <c r="F37117" s="27"/>
      <c r="G37117" s="1"/>
      <c r="H37117" s="1"/>
      <c r="I37117" s="1"/>
    </row>
    <row r="37118" spans="2:9">
      <c r="B37118" s="1"/>
      <c r="C37118" s="29"/>
      <c r="D37118" s="27"/>
      <c r="E37118" s="27"/>
      <c r="F37118" s="27"/>
      <c r="G37118" s="1"/>
      <c r="H37118" s="1"/>
      <c r="I37118" s="1"/>
    </row>
    <row r="37119" spans="2:9">
      <c r="B37119" s="1"/>
      <c r="C37119" s="29"/>
      <c r="D37119" s="27"/>
      <c r="E37119" s="27"/>
      <c r="F37119" s="27"/>
      <c r="G37119" s="1"/>
      <c r="H37119" s="1"/>
      <c r="I37119" s="1"/>
    </row>
    <row r="37120" spans="2:9">
      <c r="B37120" s="1"/>
      <c r="C37120" s="29"/>
      <c r="D37120" s="27"/>
      <c r="E37120" s="27"/>
      <c r="F37120" s="27"/>
      <c r="G37120" s="1"/>
      <c r="H37120" s="1"/>
      <c r="I37120" s="1"/>
    </row>
    <row r="37121" spans="2:9">
      <c r="B37121" s="1"/>
      <c r="C37121" s="29"/>
      <c r="D37121" s="27"/>
      <c r="E37121" s="27"/>
      <c r="F37121" s="27"/>
      <c r="G37121" s="1"/>
      <c r="H37121" s="1"/>
      <c r="I37121" s="1"/>
    </row>
    <row r="37122" spans="2:9">
      <c r="B37122" s="1"/>
      <c r="C37122" s="29"/>
      <c r="D37122" s="27"/>
      <c r="E37122" s="27"/>
      <c r="F37122" s="27"/>
      <c r="G37122" s="1"/>
      <c r="H37122" s="1"/>
      <c r="I37122" s="1"/>
    </row>
    <row r="37123" spans="2:9">
      <c r="B37123" s="1"/>
      <c r="C37123" s="29"/>
      <c r="D37123" s="27"/>
      <c r="E37123" s="27"/>
      <c r="F37123" s="27"/>
      <c r="G37123" s="1"/>
      <c r="H37123" s="1"/>
      <c r="I37123" s="1"/>
    </row>
    <row r="37124" spans="2:9">
      <c r="B37124" s="1"/>
      <c r="C37124" s="29"/>
      <c r="D37124" s="27"/>
      <c r="E37124" s="27"/>
      <c r="F37124" s="27"/>
      <c r="G37124" s="1"/>
      <c r="H37124" s="1"/>
      <c r="I37124" s="1"/>
    </row>
    <row r="37125" spans="2:9">
      <c r="B37125" s="1"/>
      <c r="C37125" s="29"/>
      <c r="D37125" s="27"/>
      <c r="E37125" s="27"/>
      <c r="F37125" s="27"/>
      <c r="G37125" s="1"/>
      <c r="H37125" s="1"/>
      <c r="I37125" s="1"/>
    </row>
    <row r="37126" spans="2:9">
      <c r="B37126" s="1"/>
      <c r="C37126" s="29"/>
      <c r="D37126" s="27"/>
      <c r="E37126" s="27"/>
      <c r="F37126" s="27"/>
      <c r="G37126" s="1"/>
      <c r="H37126" s="1"/>
      <c r="I37126" s="1"/>
    </row>
    <row r="37127" spans="2:9">
      <c r="B37127" s="1"/>
      <c r="C37127" s="29"/>
      <c r="D37127" s="27"/>
      <c r="E37127" s="27"/>
      <c r="F37127" s="27"/>
      <c r="G37127" s="1"/>
      <c r="H37127" s="1"/>
      <c r="I37127" s="1"/>
    </row>
    <row r="37128" spans="2:9">
      <c r="B37128" s="1"/>
      <c r="C37128" s="29"/>
      <c r="D37128" s="27"/>
      <c r="E37128" s="27"/>
      <c r="F37128" s="27"/>
      <c r="G37128" s="1"/>
      <c r="H37128" s="1"/>
      <c r="I37128" s="1"/>
    </row>
    <row r="37129" spans="2:9">
      <c r="B37129" s="1"/>
      <c r="C37129" s="29"/>
      <c r="D37129" s="27"/>
      <c r="E37129" s="27"/>
      <c r="F37129" s="27"/>
      <c r="G37129" s="1"/>
      <c r="H37129" s="1"/>
      <c r="I37129" s="1"/>
    </row>
    <row r="37130" spans="2:9">
      <c r="B37130" s="1"/>
      <c r="C37130" s="29"/>
      <c r="D37130" s="27"/>
      <c r="E37130" s="27"/>
      <c r="F37130" s="27"/>
      <c r="G37130" s="1"/>
      <c r="H37130" s="1"/>
      <c r="I37130" s="1"/>
    </row>
    <row r="37131" spans="2:9">
      <c r="B37131" s="1"/>
      <c r="C37131" s="29"/>
      <c r="D37131" s="27"/>
      <c r="E37131" s="27"/>
      <c r="F37131" s="27"/>
      <c r="G37131" s="1"/>
      <c r="H37131" s="1"/>
      <c r="I37131" s="1"/>
    </row>
    <row r="37132" spans="2:9">
      <c r="B37132" s="1"/>
      <c r="C37132" s="29"/>
      <c r="D37132" s="27"/>
      <c r="E37132" s="27"/>
      <c r="F37132" s="27"/>
      <c r="G37132" s="1"/>
      <c r="H37132" s="1"/>
      <c r="I37132" s="1"/>
    </row>
    <row r="37133" spans="2:9">
      <c r="B37133" s="1"/>
      <c r="C37133" s="29"/>
      <c r="D37133" s="27"/>
      <c r="E37133" s="27"/>
      <c r="F37133" s="27"/>
      <c r="G37133" s="1"/>
      <c r="H37133" s="1"/>
      <c r="I37133" s="1"/>
    </row>
    <row r="37134" spans="2:9">
      <c r="B37134" s="1"/>
      <c r="C37134" s="29"/>
      <c r="D37134" s="27"/>
      <c r="E37134" s="27"/>
      <c r="F37134" s="27"/>
      <c r="G37134" s="1"/>
      <c r="H37134" s="1"/>
      <c r="I37134" s="1"/>
    </row>
    <row r="37135" spans="2:9">
      <c r="B37135" s="1"/>
      <c r="C37135" s="29"/>
      <c r="D37135" s="27"/>
      <c r="E37135" s="27"/>
      <c r="F37135" s="27"/>
      <c r="G37135" s="1"/>
      <c r="H37135" s="1"/>
      <c r="I37135" s="1"/>
    </row>
    <row r="37136" spans="2:9">
      <c r="B37136" s="1"/>
      <c r="C37136" s="29"/>
      <c r="D37136" s="27"/>
      <c r="E37136" s="27"/>
      <c r="F37136" s="27"/>
      <c r="G37136" s="1"/>
      <c r="H37136" s="1"/>
      <c r="I37136" s="1"/>
    </row>
    <row r="37137" spans="2:9">
      <c r="B37137" s="1"/>
      <c r="C37137" s="29"/>
      <c r="D37137" s="27"/>
      <c r="E37137" s="27"/>
      <c r="F37137" s="27"/>
      <c r="G37137" s="1"/>
      <c r="H37137" s="1"/>
      <c r="I37137" s="1"/>
    </row>
    <row r="37138" spans="2:9">
      <c r="B37138" s="1"/>
      <c r="C37138" s="29"/>
      <c r="D37138" s="27"/>
      <c r="E37138" s="27"/>
      <c r="F37138" s="27"/>
      <c r="G37138" s="1"/>
      <c r="H37138" s="1"/>
      <c r="I37138" s="1"/>
    </row>
    <row r="37139" spans="2:9">
      <c r="B37139" s="1"/>
      <c r="C37139" s="29"/>
      <c r="D37139" s="27"/>
      <c r="E37139" s="27"/>
      <c r="F37139" s="27"/>
      <c r="G37139" s="1"/>
      <c r="H37139" s="1"/>
      <c r="I37139" s="1"/>
    </row>
    <row r="37140" spans="2:9">
      <c r="B37140" s="1"/>
      <c r="C37140" s="29"/>
      <c r="D37140" s="27"/>
      <c r="E37140" s="27"/>
      <c r="F37140" s="27"/>
      <c r="G37140" s="1"/>
      <c r="H37140" s="1"/>
      <c r="I37140" s="1"/>
    </row>
    <row r="37141" spans="2:9">
      <c r="B37141" s="1"/>
      <c r="C37141" s="29"/>
      <c r="D37141" s="27"/>
      <c r="E37141" s="27"/>
      <c r="F37141" s="27"/>
      <c r="G37141" s="1"/>
      <c r="H37141" s="1"/>
      <c r="I37141" s="1"/>
    </row>
    <row r="37142" spans="2:9">
      <c r="B37142" s="1"/>
      <c r="C37142" s="29"/>
      <c r="D37142" s="27"/>
      <c r="E37142" s="27"/>
      <c r="F37142" s="27"/>
      <c r="G37142" s="1"/>
      <c r="H37142" s="1"/>
      <c r="I37142" s="1"/>
    </row>
    <row r="37143" spans="2:9">
      <c r="B37143" s="1"/>
      <c r="C37143" s="29"/>
      <c r="D37143" s="27"/>
      <c r="E37143" s="27"/>
      <c r="F37143" s="27"/>
      <c r="G37143" s="1"/>
      <c r="H37143" s="1"/>
      <c r="I37143" s="1"/>
    </row>
    <row r="37144" spans="2:9">
      <c r="B37144" s="1"/>
      <c r="C37144" s="29"/>
      <c r="D37144" s="27"/>
      <c r="E37144" s="27"/>
      <c r="F37144" s="27"/>
      <c r="G37144" s="1"/>
      <c r="H37144" s="1"/>
      <c r="I37144" s="1"/>
    </row>
    <row r="37145" spans="2:9">
      <c r="B37145" s="1"/>
      <c r="C37145" s="29"/>
      <c r="D37145" s="27"/>
      <c r="E37145" s="27"/>
      <c r="F37145" s="27"/>
      <c r="G37145" s="1"/>
      <c r="H37145" s="1"/>
      <c r="I37145" s="1"/>
    </row>
    <row r="37146" spans="2:9">
      <c r="B37146" s="1"/>
      <c r="C37146" s="29"/>
      <c r="D37146" s="27"/>
      <c r="E37146" s="27"/>
      <c r="F37146" s="27"/>
      <c r="G37146" s="1"/>
      <c r="H37146" s="1"/>
      <c r="I37146" s="1"/>
    </row>
    <row r="37147" spans="2:9">
      <c r="B37147" s="1"/>
      <c r="C37147" s="29"/>
      <c r="D37147" s="27"/>
      <c r="E37147" s="27"/>
      <c r="F37147" s="27"/>
      <c r="G37147" s="1"/>
      <c r="H37147" s="1"/>
      <c r="I37147" s="1"/>
    </row>
    <row r="37148" spans="2:9">
      <c r="B37148" s="1"/>
      <c r="C37148" s="29"/>
      <c r="D37148" s="27"/>
      <c r="E37148" s="27"/>
      <c r="F37148" s="27"/>
      <c r="G37148" s="1"/>
      <c r="H37148" s="1"/>
      <c r="I37148" s="1"/>
    </row>
    <row r="37149" spans="2:9">
      <c r="B37149" s="1"/>
      <c r="C37149" s="29"/>
      <c r="D37149" s="27"/>
      <c r="E37149" s="27"/>
      <c r="F37149" s="27"/>
      <c r="G37149" s="1"/>
      <c r="H37149" s="1"/>
      <c r="I37149" s="1"/>
    </row>
    <row r="37150" spans="2:9">
      <c r="B37150" s="1"/>
      <c r="C37150" s="29"/>
      <c r="D37150" s="27"/>
      <c r="E37150" s="27"/>
      <c r="F37150" s="27"/>
      <c r="G37150" s="1"/>
      <c r="H37150" s="1"/>
      <c r="I37150" s="1"/>
    </row>
    <row r="37151" spans="2:9">
      <c r="B37151" s="1"/>
      <c r="C37151" s="29"/>
      <c r="D37151" s="27"/>
      <c r="E37151" s="27"/>
      <c r="F37151" s="27"/>
      <c r="G37151" s="1"/>
      <c r="H37151" s="1"/>
      <c r="I37151" s="1"/>
    </row>
    <row r="37152" spans="2:9">
      <c r="B37152" s="1"/>
      <c r="C37152" s="29"/>
      <c r="D37152" s="27"/>
      <c r="E37152" s="27"/>
      <c r="F37152" s="27"/>
      <c r="G37152" s="1"/>
      <c r="H37152" s="1"/>
      <c r="I37152" s="1"/>
    </row>
    <row r="37153" spans="2:9">
      <c r="B37153" s="1"/>
      <c r="C37153" s="29"/>
      <c r="D37153" s="27"/>
      <c r="E37153" s="27"/>
      <c r="F37153" s="27"/>
      <c r="G37153" s="1"/>
      <c r="H37153" s="1"/>
      <c r="I37153" s="1"/>
    </row>
    <row r="37154" spans="2:9">
      <c r="B37154" s="1"/>
      <c r="C37154" s="29"/>
      <c r="D37154" s="27"/>
      <c r="E37154" s="27"/>
      <c r="F37154" s="27"/>
      <c r="G37154" s="1"/>
      <c r="H37154" s="1"/>
      <c r="I37154" s="1"/>
    </row>
    <row r="37155" spans="2:9">
      <c r="B37155" s="1"/>
      <c r="C37155" s="29"/>
      <c r="D37155" s="27"/>
      <c r="E37155" s="27"/>
      <c r="F37155" s="27"/>
      <c r="G37155" s="1"/>
      <c r="H37155" s="1"/>
      <c r="I37155" s="1"/>
    </row>
    <row r="37156" spans="2:9">
      <c r="B37156" s="1"/>
      <c r="C37156" s="29"/>
      <c r="D37156" s="27"/>
      <c r="E37156" s="27"/>
      <c r="F37156" s="27"/>
      <c r="G37156" s="1"/>
      <c r="H37156" s="1"/>
      <c r="I37156" s="1"/>
    </row>
    <row r="37157" spans="2:9">
      <c r="B37157" s="1"/>
      <c r="C37157" s="29"/>
      <c r="D37157" s="27"/>
      <c r="E37157" s="27"/>
      <c r="F37157" s="27"/>
      <c r="G37157" s="1"/>
      <c r="H37157" s="1"/>
      <c r="I37157" s="1"/>
    </row>
    <row r="37158" spans="2:9">
      <c r="B37158" s="1"/>
      <c r="C37158" s="29"/>
      <c r="D37158" s="27"/>
      <c r="E37158" s="27"/>
      <c r="F37158" s="27"/>
      <c r="G37158" s="1"/>
      <c r="H37158" s="1"/>
      <c r="I37158" s="1"/>
    </row>
    <row r="37159" spans="2:9">
      <c r="B37159" s="1"/>
      <c r="C37159" s="29"/>
      <c r="D37159" s="27"/>
      <c r="E37159" s="27"/>
      <c r="F37159" s="27"/>
      <c r="G37159" s="1"/>
      <c r="H37159" s="1"/>
      <c r="I37159" s="1"/>
    </row>
    <row r="37160" spans="2:9">
      <c r="B37160" s="1"/>
      <c r="C37160" s="29"/>
      <c r="D37160" s="27"/>
      <c r="E37160" s="27"/>
      <c r="F37160" s="27"/>
      <c r="G37160" s="1"/>
      <c r="H37160" s="1"/>
      <c r="I37160" s="1"/>
    </row>
    <row r="37161" spans="2:9">
      <c r="B37161" s="1"/>
      <c r="C37161" s="29"/>
      <c r="D37161" s="27"/>
      <c r="E37161" s="27"/>
      <c r="F37161" s="27"/>
      <c r="G37161" s="1"/>
      <c r="H37161" s="1"/>
      <c r="I37161" s="1"/>
    </row>
    <row r="37162" spans="2:9">
      <c r="B37162" s="1"/>
      <c r="C37162" s="29"/>
      <c r="D37162" s="27"/>
      <c r="E37162" s="27"/>
      <c r="F37162" s="27"/>
      <c r="G37162" s="1"/>
      <c r="H37162" s="1"/>
      <c r="I37162" s="1"/>
    </row>
    <row r="37163" spans="2:9">
      <c r="B37163" s="1"/>
      <c r="C37163" s="29"/>
      <c r="D37163" s="27"/>
      <c r="E37163" s="27"/>
      <c r="F37163" s="27"/>
      <c r="G37163" s="1"/>
      <c r="H37163" s="1"/>
      <c r="I37163" s="1"/>
    </row>
    <row r="37164" spans="2:9">
      <c r="B37164" s="1"/>
      <c r="C37164" s="29"/>
      <c r="D37164" s="27"/>
      <c r="E37164" s="27"/>
      <c r="F37164" s="27"/>
      <c r="G37164" s="1"/>
      <c r="H37164" s="1"/>
      <c r="I37164" s="1"/>
    </row>
    <row r="37165" spans="2:9">
      <c r="B37165" s="1"/>
      <c r="C37165" s="29"/>
      <c r="D37165" s="27"/>
      <c r="E37165" s="27"/>
      <c r="F37165" s="27"/>
      <c r="G37165" s="1"/>
      <c r="H37165" s="1"/>
      <c r="I37165" s="1"/>
    </row>
    <row r="37166" spans="2:9">
      <c r="B37166" s="1"/>
      <c r="C37166" s="29"/>
      <c r="D37166" s="27"/>
      <c r="E37166" s="27"/>
      <c r="F37166" s="27"/>
      <c r="G37166" s="1"/>
      <c r="H37166" s="1"/>
      <c r="I37166" s="1"/>
    </row>
    <row r="37167" spans="2:9">
      <c r="B37167" s="1"/>
      <c r="C37167" s="29"/>
      <c r="D37167" s="27"/>
      <c r="E37167" s="27"/>
      <c r="F37167" s="27"/>
      <c r="G37167" s="1"/>
      <c r="H37167" s="1"/>
      <c r="I37167" s="1"/>
    </row>
    <row r="37168" spans="2:9">
      <c r="B37168" s="1"/>
      <c r="C37168" s="29"/>
      <c r="D37168" s="27"/>
      <c r="E37168" s="27"/>
      <c r="F37168" s="27"/>
      <c r="G37168" s="1"/>
      <c r="H37168" s="1"/>
      <c r="I37168" s="1"/>
    </row>
    <row r="37169" spans="2:9">
      <c r="B37169" s="1"/>
      <c r="C37169" s="29"/>
      <c r="D37169" s="27"/>
      <c r="E37169" s="27"/>
      <c r="F37169" s="27"/>
      <c r="G37169" s="1"/>
      <c r="H37169" s="1"/>
      <c r="I37169" s="1"/>
    </row>
    <row r="37170" spans="2:9">
      <c r="B37170" s="1"/>
      <c r="C37170" s="29"/>
      <c r="D37170" s="27"/>
      <c r="E37170" s="27"/>
      <c r="F37170" s="27"/>
      <c r="G37170" s="1"/>
      <c r="H37170" s="1"/>
      <c r="I37170" s="1"/>
    </row>
    <row r="37171" spans="2:9">
      <c r="B37171" s="1"/>
      <c r="C37171" s="29"/>
      <c r="D37171" s="27"/>
      <c r="E37171" s="27"/>
      <c r="F37171" s="27"/>
      <c r="G37171" s="1"/>
      <c r="H37171" s="1"/>
      <c r="I37171" s="1"/>
    </row>
    <row r="37172" spans="2:9">
      <c r="B37172" s="1"/>
      <c r="C37172" s="29"/>
      <c r="D37172" s="27"/>
      <c r="E37172" s="27"/>
      <c r="F37172" s="27"/>
      <c r="G37172" s="1"/>
      <c r="H37172" s="1"/>
      <c r="I37172" s="1"/>
    </row>
    <row r="37173" spans="2:9">
      <c r="B37173" s="1"/>
      <c r="C37173" s="29"/>
      <c r="D37173" s="27"/>
      <c r="E37173" s="27"/>
      <c r="F37173" s="27"/>
      <c r="G37173" s="1"/>
      <c r="H37173" s="1"/>
      <c r="I37173" s="1"/>
    </row>
    <row r="37174" spans="2:9">
      <c r="B37174" s="1"/>
      <c r="C37174" s="29"/>
      <c r="D37174" s="27"/>
      <c r="E37174" s="27"/>
      <c r="F37174" s="27"/>
      <c r="G37174" s="1"/>
      <c r="H37174" s="1"/>
      <c r="I37174" s="1"/>
    </row>
    <row r="37175" spans="2:9">
      <c r="B37175" s="1"/>
      <c r="C37175" s="29"/>
      <c r="D37175" s="27"/>
      <c r="E37175" s="27"/>
      <c r="F37175" s="27"/>
      <c r="G37175" s="1"/>
      <c r="H37175" s="1"/>
      <c r="I37175" s="1"/>
    </row>
    <row r="37176" spans="2:9">
      <c r="B37176" s="1"/>
      <c r="C37176" s="29"/>
      <c r="D37176" s="27"/>
      <c r="E37176" s="27"/>
      <c r="F37176" s="27"/>
      <c r="G37176" s="1"/>
      <c r="H37176" s="1"/>
      <c r="I37176" s="1"/>
    </row>
    <row r="37177" spans="2:9">
      <c r="B37177" s="1"/>
      <c r="C37177" s="29"/>
      <c r="D37177" s="27"/>
      <c r="E37177" s="27"/>
      <c r="F37177" s="27"/>
      <c r="G37177" s="1"/>
      <c r="H37177" s="1"/>
      <c r="I37177" s="1"/>
    </row>
    <row r="37178" spans="2:9">
      <c r="B37178" s="1"/>
      <c r="C37178" s="29"/>
      <c r="D37178" s="27"/>
      <c r="E37178" s="27"/>
      <c r="F37178" s="27"/>
      <c r="G37178" s="1"/>
      <c r="H37178" s="1"/>
      <c r="I37178" s="1"/>
    </row>
    <row r="37179" spans="2:9">
      <c r="B37179" s="1"/>
      <c r="C37179" s="29"/>
      <c r="D37179" s="27"/>
      <c r="E37179" s="27"/>
      <c r="F37179" s="27"/>
      <c r="G37179" s="1"/>
      <c r="H37179" s="1"/>
      <c r="I37179" s="1"/>
    </row>
    <row r="37180" spans="2:9">
      <c r="B37180" s="1"/>
      <c r="C37180" s="29"/>
      <c r="D37180" s="27"/>
      <c r="E37180" s="27"/>
      <c r="F37180" s="27"/>
      <c r="G37180" s="1"/>
      <c r="H37180" s="1"/>
      <c r="I37180" s="1"/>
    </row>
    <row r="37181" spans="2:9">
      <c r="B37181" s="1"/>
      <c r="C37181" s="29"/>
      <c r="D37181" s="27"/>
      <c r="E37181" s="27"/>
      <c r="F37181" s="27"/>
      <c r="G37181" s="1"/>
      <c r="H37181" s="1"/>
      <c r="I37181" s="1"/>
    </row>
    <row r="37182" spans="2:9">
      <c r="B37182" s="1"/>
      <c r="C37182" s="29"/>
      <c r="D37182" s="27"/>
      <c r="E37182" s="27"/>
      <c r="F37182" s="27"/>
      <c r="G37182" s="1"/>
      <c r="H37182" s="1"/>
      <c r="I37182" s="1"/>
    </row>
    <row r="37183" spans="2:9">
      <c r="B37183" s="1"/>
      <c r="C37183" s="29"/>
      <c r="D37183" s="27"/>
      <c r="E37183" s="27"/>
      <c r="F37183" s="27"/>
      <c r="G37183" s="1"/>
      <c r="H37183" s="1"/>
      <c r="I37183" s="1"/>
    </row>
    <row r="37184" spans="2:9">
      <c r="B37184" s="1"/>
      <c r="C37184" s="29"/>
      <c r="D37184" s="27"/>
      <c r="E37184" s="27"/>
      <c r="F37184" s="27"/>
      <c r="G37184" s="1"/>
      <c r="H37184" s="1"/>
      <c r="I37184" s="1"/>
    </row>
    <row r="37185" spans="2:9">
      <c r="B37185" s="1"/>
      <c r="C37185" s="29"/>
      <c r="D37185" s="27"/>
      <c r="E37185" s="27"/>
      <c r="F37185" s="27"/>
      <c r="G37185" s="1"/>
      <c r="H37185" s="1"/>
      <c r="I37185" s="1"/>
    </row>
    <row r="37186" spans="2:9">
      <c r="B37186" s="1"/>
      <c r="C37186" s="29"/>
      <c r="D37186" s="27"/>
      <c r="E37186" s="27"/>
      <c r="F37186" s="27"/>
      <c r="G37186" s="1"/>
      <c r="H37186" s="1"/>
      <c r="I37186" s="1"/>
    </row>
    <row r="37187" spans="2:9">
      <c r="B37187" s="1"/>
      <c r="C37187" s="29"/>
      <c r="D37187" s="27"/>
      <c r="E37187" s="27"/>
      <c r="F37187" s="27"/>
      <c r="G37187" s="1"/>
      <c r="H37187" s="1"/>
      <c r="I37187" s="1"/>
    </row>
    <row r="37188" spans="2:9">
      <c r="B37188" s="1"/>
      <c r="C37188" s="29"/>
      <c r="D37188" s="27"/>
      <c r="E37188" s="27"/>
      <c r="F37188" s="27"/>
      <c r="G37188" s="1"/>
      <c r="H37188" s="1"/>
      <c r="I37188" s="1"/>
    </row>
    <row r="37189" spans="2:9">
      <c r="B37189" s="1"/>
      <c r="C37189" s="29"/>
      <c r="D37189" s="27"/>
      <c r="E37189" s="27"/>
      <c r="F37189" s="27"/>
      <c r="G37189" s="1"/>
      <c r="H37189" s="1"/>
      <c r="I37189" s="1"/>
    </row>
    <row r="37190" spans="2:9">
      <c r="B37190" s="1"/>
      <c r="C37190" s="29"/>
      <c r="D37190" s="27"/>
      <c r="E37190" s="27"/>
      <c r="F37190" s="27"/>
      <c r="G37190" s="1"/>
      <c r="H37190" s="1"/>
      <c r="I37190" s="1"/>
    </row>
    <row r="37191" spans="2:9">
      <c r="B37191" s="1"/>
      <c r="C37191" s="29"/>
      <c r="D37191" s="27"/>
      <c r="E37191" s="27"/>
      <c r="F37191" s="27"/>
      <c r="G37191" s="1"/>
      <c r="H37191" s="1"/>
      <c r="I37191" s="1"/>
    </row>
    <row r="37192" spans="2:9">
      <c r="B37192" s="1"/>
      <c r="C37192" s="29"/>
      <c r="D37192" s="27"/>
      <c r="E37192" s="27"/>
      <c r="F37192" s="27"/>
      <c r="G37192" s="1"/>
      <c r="H37192" s="1"/>
      <c r="I37192" s="1"/>
    </row>
    <row r="37193" spans="2:9">
      <c r="B37193" s="1"/>
      <c r="C37193" s="29"/>
      <c r="D37193" s="27"/>
      <c r="E37193" s="27"/>
      <c r="F37193" s="27"/>
      <c r="G37193" s="1"/>
      <c r="H37193" s="1"/>
      <c r="I37193" s="1"/>
    </row>
    <row r="37194" spans="2:9">
      <c r="B37194" s="1"/>
      <c r="C37194" s="29"/>
      <c r="D37194" s="27"/>
      <c r="E37194" s="27"/>
      <c r="F37194" s="27"/>
      <c r="G37194" s="1"/>
      <c r="H37194" s="1"/>
      <c r="I37194" s="1"/>
    </row>
    <row r="37195" spans="2:9">
      <c r="B37195" s="1"/>
      <c r="C37195" s="29"/>
      <c r="D37195" s="27"/>
      <c r="E37195" s="27"/>
      <c r="F37195" s="27"/>
      <c r="G37195" s="1"/>
      <c r="H37195" s="1"/>
      <c r="I37195" s="1"/>
    </row>
    <row r="37196" spans="2:9">
      <c r="B37196" s="1"/>
      <c r="C37196" s="29"/>
      <c r="D37196" s="27"/>
      <c r="E37196" s="27"/>
      <c r="F37196" s="27"/>
      <c r="G37196" s="1"/>
      <c r="H37196" s="1"/>
      <c r="I37196" s="1"/>
    </row>
    <row r="37197" spans="2:9">
      <c r="B37197" s="1"/>
      <c r="C37197" s="29"/>
      <c r="D37197" s="27"/>
      <c r="E37197" s="27"/>
      <c r="F37197" s="27"/>
      <c r="G37197" s="1"/>
      <c r="H37197" s="1"/>
      <c r="I37197" s="1"/>
    </row>
    <row r="37198" spans="2:9">
      <c r="B37198" s="1"/>
      <c r="C37198" s="29"/>
      <c r="D37198" s="27"/>
      <c r="E37198" s="27"/>
      <c r="F37198" s="27"/>
      <c r="G37198" s="1"/>
      <c r="H37198" s="1"/>
      <c r="I37198" s="1"/>
    </row>
    <row r="37199" spans="2:9">
      <c r="B37199" s="1"/>
      <c r="C37199" s="29"/>
      <c r="D37199" s="27"/>
      <c r="E37199" s="27"/>
      <c r="F37199" s="27"/>
      <c r="G37199" s="1"/>
      <c r="H37199" s="1"/>
      <c r="I37199" s="1"/>
    </row>
    <row r="37200" spans="2:9">
      <c r="B37200" s="1"/>
      <c r="C37200" s="29"/>
      <c r="D37200" s="27"/>
      <c r="E37200" s="27"/>
      <c r="F37200" s="27"/>
      <c r="G37200" s="1"/>
      <c r="H37200" s="1"/>
      <c r="I37200" s="1"/>
    </row>
    <row r="37201" spans="2:9">
      <c r="B37201" s="1"/>
      <c r="C37201" s="29"/>
      <c r="D37201" s="27"/>
      <c r="E37201" s="27"/>
      <c r="F37201" s="27"/>
      <c r="G37201" s="1"/>
      <c r="H37201" s="1"/>
      <c r="I37201" s="1"/>
    </row>
    <row r="37202" spans="2:9">
      <c r="B37202" s="1"/>
      <c r="C37202" s="29"/>
      <c r="D37202" s="27"/>
      <c r="E37202" s="27"/>
      <c r="F37202" s="27"/>
      <c r="G37202" s="1"/>
      <c r="H37202" s="1"/>
      <c r="I37202" s="1"/>
    </row>
    <row r="37203" spans="2:9">
      <c r="B37203" s="1"/>
      <c r="C37203" s="29"/>
      <c r="D37203" s="27"/>
      <c r="E37203" s="27"/>
      <c r="F37203" s="27"/>
      <c r="G37203" s="1"/>
      <c r="H37203" s="1"/>
      <c r="I37203" s="1"/>
    </row>
    <row r="37204" spans="2:9">
      <c r="B37204" s="1"/>
      <c r="C37204" s="29"/>
      <c r="D37204" s="27"/>
      <c r="E37204" s="27"/>
      <c r="F37204" s="27"/>
      <c r="G37204" s="1"/>
      <c r="H37204" s="1"/>
      <c r="I37204" s="1"/>
    </row>
    <row r="37205" spans="2:9">
      <c r="B37205" s="1"/>
      <c r="C37205" s="29"/>
      <c r="D37205" s="27"/>
      <c r="E37205" s="27"/>
      <c r="F37205" s="27"/>
      <c r="G37205" s="1"/>
      <c r="H37205" s="1"/>
      <c r="I37205" s="1"/>
    </row>
    <row r="37206" spans="2:9">
      <c r="B37206" s="1"/>
      <c r="C37206" s="29"/>
      <c r="D37206" s="27"/>
      <c r="E37206" s="27"/>
      <c r="F37206" s="27"/>
      <c r="G37206" s="1"/>
      <c r="H37206" s="1"/>
      <c r="I37206" s="1"/>
    </row>
    <row r="37207" spans="2:9">
      <c r="B37207" s="1"/>
      <c r="C37207" s="29"/>
      <c r="D37207" s="27"/>
      <c r="E37207" s="27"/>
      <c r="F37207" s="27"/>
      <c r="G37207" s="1"/>
      <c r="H37207" s="1"/>
      <c r="I37207" s="1"/>
    </row>
    <row r="37208" spans="2:9">
      <c r="B37208" s="1"/>
      <c r="C37208" s="29"/>
      <c r="D37208" s="27"/>
      <c r="E37208" s="27"/>
      <c r="F37208" s="27"/>
      <c r="G37208" s="1"/>
      <c r="H37208" s="1"/>
      <c r="I37208" s="1"/>
    </row>
    <row r="37209" spans="2:9">
      <c r="B37209" s="1"/>
      <c r="C37209" s="29"/>
      <c r="D37209" s="27"/>
      <c r="E37209" s="27"/>
      <c r="F37209" s="27"/>
      <c r="G37209" s="1"/>
      <c r="H37209" s="1"/>
      <c r="I37209" s="1"/>
    </row>
    <row r="37210" spans="2:9">
      <c r="B37210" s="1"/>
      <c r="C37210" s="29"/>
      <c r="D37210" s="27"/>
      <c r="E37210" s="27"/>
      <c r="F37210" s="27"/>
      <c r="G37210" s="1"/>
      <c r="H37210" s="1"/>
      <c r="I37210" s="1"/>
    </row>
    <row r="37211" spans="2:9">
      <c r="B37211" s="1"/>
      <c r="C37211" s="29"/>
      <c r="D37211" s="27"/>
      <c r="E37211" s="27"/>
      <c r="F37211" s="27"/>
      <c r="G37211" s="1"/>
      <c r="H37211" s="1"/>
      <c r="I37211" s="1"/>
    </row>
    <row r="37212" spans="2:9">
      <c r="B37212" s="1"/>
      <c r="C37212" s="29"/>
      <c r="D37212" s="27"/>
      <c r="E37212" s="27"/>
      <c r="F37212" s="27"/>
      <c r="G37212" s="1"/>
      <c r="H37212" s="1"/>
      <c r="I37212" s="1"/>
    </row>
    <row r="37213" spans="2:9">
      <c r="B37213" s="1"/>
      <c r="C37213" s="29"/>
      <c r="D37213" s="27"/>
      <c r="E37213" s="27"/>
      <c r="F37213" s="27"/>
      <c r="G37213" s="1"/>
      <c r="H37213" s="1"/>
      <c r="I37213" s="1"/>
    </row>
    <row r="37214" spans="2:9">
      <c r="B37214" s="1"/>
      <c r="C37214" s="29"/>
      <c r="D37214" s="27"/>
      <c r="E37214" s="27"/>
      <c r="F37214" s="27"/>
      <c r="G37214" s="1"/>
      <c r="H37214" s="1"/>
      <c r="I37214" s="1"/>
    </row>
    <row r="37215" spans="2:9">
      <c r="B37215" s="1"/>
      <c r="C37215" s="29"/>
      <c r="D37215" s="27"/>
      <c r="E37215" s="27"/>
      <c r="F37215" s="27"/>
      <c r="G37215" s="1"/>
      <c r="H37215" s="1"/>
      <c r="I37215" s="1"/>
    </row>
    <row r="37216" spans="2:9">
      <c r="B37216" s="1"/>
      <c r="C37216" s="29"/>
      <c r="D37216" s="27"/>
      <c r="E37216" s="27"/>
      <c r="F37216" s="27"/>
      <c r="G37216" s="1"/>
      <c r="H37216" s="1"/>
      <c r="I37216" s="1"/>
    </row>
    <row r="37217" spans="2:9">
      <c r="B37217" s="1"/>
      <c r="C37217" s="29"/>
      <c r="D37217" s="27"/>
      <c r="E37217" s="27"/>
      <c r="F37217" s="27"/>
      <c r="G37217" s="1"/>
      <c r="H37217" s="1"/>
      <c r="I37217" s="1"/>
    </row>
    <row r="37218" spans="2:9">
      <c r="B37218" s="1"/>
      <c r="C37218" s="29"/>
      <c r="D37218" s="27"/>
      <c r="E37218" s="27"/>
      <c r="F37218" s="27"/>
      <c r="G37218" s="1"/>
      <c r="H37218" s="1"/>
      <c r="I37218" s="1"/>
    </row>
    <row r="37219" spans="2:9">
      <c r="B37219" s="1"/>
      <c r="C37219" s="29"/>
      <c r="D37219" s="27"/>
      <c r="E37219" s="27"/>
      <c r="F37219" s="27"/>
      <c r="G37219" s="1"/>
      <c r="H37219" s="1"/>
      <c r="I37219" s="1"/>
    </row>
    <row r="37220" spans="2:9">
      <c r="B37220" s="1"/>
      <c r="C37220" s="29"/>
      <c r="D37220" s="27"/>
      <c r="E37220" s="27"/>
      <c r="F37220" s="27"/>
      <c r="G37220" s="1"/>
      <c r="H37220" s="1"/>
      <c r="I37220" s="1"/>
    </row>
    <row r="37221" spans="2:9">
      <c r="B37221" s="1"/>
      <c r="C37221" s="29"/>
      <c r="D37221" s="27"/>
      <c r="E37221" s="27"/>
      <c r="F37221" s="27"/>
      <c r="G37221" s="1"/>
      <c r="H37221" s="1"/>
      <c r="I37221" s="1"/>
    </row>
    <row r="37222" spans="2:9">
      <c r="B37222" s="1"/>
      <c r="C37222" s="29"/>
      <c r="D37222" s="27"/>
      <c r="E37222" s="27"/>
      <c r="F37222" s="27"/>
      <c r="G37222" s="1"/>
      <c r="H37222" s="1"/>
      <c r="I37222" s="1"/>
    </row>
    <row r="37223" spans="2:9">
      <c r="B37223" s="1"/>
      <c r="C37223" s="29"/>
      <c r="D37223" s="27"/>
      <c r="E37223" s="27"/>
      <c r="F37223" s="27"/>
      <c r="G37223" s="1"/>
      <c r="H37223" s="1"/>
      <c r="I37223" s="1"/>
    </row>
    <row r="37224" spans="2:9">
      <c r="B37224" s="1"/>
      <c r="C37224" s="29"/>
      <c r="D37224" s="27"/>
      <c r="E37224" s="27"/>
      <c r="F37224" s="27"/>
      <c r="G37224" s="1"/>
      <c r="H37224" s="1"/>
      <c r="I37224" s="1"/>
    </row>
    <row r="37225" spans="2:9">
      <c r="B37225" s="1"/>
      <c r="C37225" s="29"/>
      <c r="D37225" s="27"/>
      <c r="E37225" s="27"/>
      <c r="F37225" s="27"/>
      <c r="G37225" s="1"/>
      <c r="H37225" s="1"/>
      <c r="I37225" s="1"/>
    </row>
    <row r="37226" spans="2:9">
      <c r="B37226" s="1"/>
      <c r="C37226" s="29"/>
      <c r="D37226" s="27"/>
      <c r="E37226" s="27"/>
      <c r="F37226" s="27"/>
      <c r="G37226" s="1"/>
      <c r="H37226" s="1"/>
      <c r="I37226" s="1"/>
    </row>
    <row r="37227" spans="2:9">
      <c r="B37227" s="1"/>
      <c r="C37227" s="29"/>
      <c r="D37227" s="27"/>
      <c r="E37227" s="27"/>
      <c r="F37227" s="27"/>
      <c r="G37227" s="1"/>
      <c r="H37227" s="1"/>
      <c r="I37227" s="1"/>
    </row>
    <row r="37228" spans="2:9">
      <c r="B37228" s="1"/>
      <c r="C37228" s="29"/>
      <c r="D37228" s="27"/>
      <c r="E37228" s="27"/>
      <c r="F37228" s="27"/>
      <c r="G37228" s="1"/>
      <c r="H37228" s="1"/>
      <c r="I37228" s="1"/>
    </row>
    <row r="37229" spans="2:9">
      <c r="B37229" s="1"/>
      <c r="C37229" s="29"/>
      <c r="D37229" s="27"/>
      <c r="E37229" s="27"/>
      <c r="F37229" s="27"/>
      <c r="G37229" s="1"/>
      <c r="H37229" s="1"/>
      <c r="I37229" s="1"/>
    </row>
    <row r="37230" spans="2:9">
      <c r="B37230" s="1"/>
      <c r="C37230" s="29"/>
      <c r="D37230" s="27"/>
      <c r="E37230" s="27"/>
      <c r="F37230" s="27"/>
      <c r="G37230" s="1"/>
      <c r="H37230" s="1"/>
      <c r="I37230" s="1"/>
    </row>
    <row r="37231" spans="2:9">
      <c r="B37231" s="1"/>
      <c r="C37231" s="29"/>
      <c r="D37231" s="27"/>
      <c r="E37231" s="27"/>
      <c r="F37231" s="27"/>
      <c r="G37231" s="1"/>
      <c r="H37231" s="1"/>
      <c r="I37231" s="1"/>
    </row>
    <row r="37232" spans="2:9">
      <c r="B37232" s="1"/>
      <c r="C37232" s="29"/>
      <c r="D37232" s="27"/>
      <c r="E37232" s="27"/>
      <c r="F37232" s="27"/>
      <c r="G37232" s="1"/>
      <c r="H37232" s="1"/>
      <c r="I37232" s="1"/>
    </row>
    <row r="37233" spans="2:9">
      <c r="B37233" s="1"/>
      <c r="C37233" s="29"/>
      <c r="D37233" s="27"/>
      <c r="E37233" s="27"/>
      <c r="F37233" s="27"/>
      <c r="G37233" s="1"/>
      <c r="H37233" s="1"/>
      <c r="I37233" s="1"/>
    </row>
    <row r="37234" spans="2:9">
      <c r="B37234" s="1"/>
      <c r="C37234" s="29"/>
      <c r="D37234" s="27"/>
      <c r="E37234" s="27"/>
      <c r="F37234" s="27"/>
      <c r="G37234" s="1"/>
      <c r="H37234" s="1"/>
      <c r="I37234" s="1"/>
    </row>
    <row r="37235" spans="2:9">
      <c r="B37235" s="1"/>
      <c r="C37235" s="29"/>
      <c r="D37235" s="27"/>
      <c r="E37235" s="27"/>
      <c r="F37235" s="27"/>
      <c r="G37235" s="1"/>
      <c r="H37235" s="1"/>
      <c r="I37235" s="1"/>
    </row>
    <row r="37236" spans="2:9">
      <c r="B37236" s="1"/>
      <c r="C37236" s="29"/>
      <c r="D37236" s="27"/>
      <c r="E37236" s="27"/>
      <c r="F37236" s="27"/>
      <c r="G37236" s="1"/>
      <c r="H37236" s="1"/>
      <c r="I37236" s="1"/>
    </row>
    <row r="37237" spans="2:9">
      <c r="B37237" s="1"/>
      <c r="C37237" s="29"/>
      <c r="D37237" s="27"/>
      <c r="E37237" s="27"/>
      <c r="F37237" s="27"/>
      <c r="G37237" s="1"/>
      <c r="H37237" s="1"/>
      <c r="I37237" s="1"/>
    </row>
    <row r="37238" spans="2:9">
      <c r="B37238" s="1"/>
      <c r="C37238" s="29"/>
      <c r="D37238" s="27"/>
      <c r="E37238" s="27"/>
      <c r="F37238" s="27"/>
      <c r="G37238" s="1"/>
      <c r="H37238" s="1"/>
      <c r="I37238" s="1"/>
    </row>
    <row r="37239" spans="2:9">
      <c r="B37239" s="1"/>
      <c r="C37239" s="29"/>
      <c r="D37239" s="27"/>
      <c r="E37239" s="27"/>
      <c r="F37239" s="27"/>
      <c r="G37239" s="1"/>
      <c r="H37239" s="1"/>
      <c r="I37239" s="1"/>
    </row>
    <row r="37240" spans="2:9">
      <c r="B37240" s="1"/>
      <c r="C37240" s="29"/>
      <c r="D37240" s="27"/>
      <c r="E37240" s="27"/>
      <c r="F37240" s="27"/>
      <c r="G37240" s="1"/>
      <c r="H37240" s="1"/>
      <c r="I37240" s="1"/>
    </row>
    <row r="37241" spans="2:9">
      <c r="B37241" s="1"/>
      <c r="C37241" s="29"/>
      <c r="D37241" s="27"/>
      <c r="E37241" s="27"/>
      <c r="F37241" s="27"/>
      <c r="G37241" s="1"/>
      <c r="H37241" s="1"/>
      <c r="I37241" s="1"/>
    </row>
    <row r="37242" spans="2:9">
      <c r="B37242" s="1"/>
      <c r="C37242" s="29"/>
      <c r="D37242" s="27"/>
      <c r="E37242" s="27"/>
      <c r="F37242" s="27"/>
      <c r="G37242" s="1"/>
      <c r="H37242" s="1"/>
      <c r="I37242" s="1"/>
    </row>
    <row r="37243" spans="2:9">
      <c r="B37243" s="1"/>
      <c r="C37243" s="29"/>
      <c r="D37243" s="27"/>
      <c r="E37243" s="27"/>
      <c r="F37243" s="27"/>
      <c r="G37243" s="1"/>
      <c r="H37243" s="1"/>
      <c r="I37243" s="1"/>
    </row>
    <row r="37244" spans="2:9">
      <c r="B37244" s="1"/>
      <c r="C37244" s="29"/>
      <c r="D37244" s="27"/>
      <c r="E37244" s="27"/>
      <c r="F37244" s="27"/>
      <c r="G37244" s="1"/>
      <c r="H37244" s="1"/>
      <c r="I37244" s="1"/>
    </row>
    <row r="37245" spans="2:9">
      <c r="B37245" s="1"/>
      <c r="C37245" s="29"/>
      <c r="D37245" s="27"/>
      <c r="E37245" s="27"/>
      <c r="F37245" s="27"/>
      <c r="G37245" s="1"/>
      <c r="H37245" s="1"/>
      <c r="I37245" s="1"/>
    </row>
    <row r="37246" spans="2:9">
      <c r="B37246" s="1"/>
      <c r="C37246" s="29"/>
      <c r="D37246" s="27"/>
      <c r="E37246" s="27"/>
      <c r="F37246" s="27"/>
      <c r="G37246" s="1"/>
      <c r="H37246" s="1"/>
      <c r="I37246" s="1"/>
    </row>
    <row r="37247" spans="2:9">
      <c r="B37247" s="1"/>
      <c r="C37247" s="29"/>
      <c r="D37247" s="27"/>
      <c r="E37247" s="27"/>
      <c r="F37247" s="27"/>
      <c r="G37247" s="1"/>
      <c r="H37247" s="1"/>
      <c r="I37247" s="1"/>
    </row>
    <row r="37248" spans="2:9">
      <c r="B37248" s="1"/>
      <c r="C37248" s="29"/>
      <c r="D37248" s="27"/>
      <c r="E37248" s="27"/>
      <c r="F37248" s="27"/>
      <c r="G37248" s="1"/>
      <c r="H37248" s="1"/>
      <c r="I37248" s="1"/>
    </row>
    <row r="37249" spans="2:9">
      <c r="B37249" s="1"/>
      <c r="C37249" s="29"/>
      <c r="D37249" s="27"/>
      <c r="E37249" s="27"/>
      <c r="F37249" s="27"/>
      <c r="G37249" s="1"/>
      <c r="H37249" s="1"/>
      <c r="I37249" s="1"/>
    </row>
    <row r="37250" spans="2:9">
      <c r="B37250" s="1"/>
      <c r="C37250" s="29"/>
      <c r="D37250" s="27"/>
      <c r="E37250" s="27"/>
      <c r="F37250" s="27"/>
      <c r="G37250" s="1"/>
      <c r="H37250" s="1"/>
      <c r="I37250" s="1"/>
    </row>
    <row r="37251" spans="2:9">
      <c r="B37251" s="1"/>
      <c r="C37251" s="29"/>
      <c r="D37251" s="27"/>
      <c r="E37251" s="27"/>
      <c r="F37251" s="27"/>
      <c r="G37251" s="1"/>
      <c r="H37251" s="1"/>
      <c r="I37251" s="1"/>
    </row>
    <row r="37252" spans="2:9">
      <c r="B37252" s="1"/>
      <c r="C37252" s="29"/>
      <c r="D37252" s="27"/>
      <c r="E37252" s="27"/>
      <c r="F37252" s="27"/>
      <c r="G37252" s="1"/>
      <c r="H37252" s="1"/>
      <c r="I37252" s="1"/>
    </row>
    <row r="37253" spans="2:9">
      <c r="B37253" s="1"/>
      <c r="C37253" s="29"/>
      <c r="D37253" s="27"/>
      <c r="E37253" s="27"/>
      <c r="F37253" s="27"/>
      <c r="G37253" s="1"/>
      <c r="H37253" s="1"/>
      <c r="I37253" s="1"/>
    </row>
    <row r="37254" spans="2:9">
      <c r="B37254" s="1"/>
      <c r="C37254" s="29"/>
      <c r="D37254" s="27"/>
      <c r="E37254" s="27"/>
      <c r="F37254" s="27"/>
      <c r="G37254" s="1"/>
      <c r="H37254" s="1"/>
      <c r="I37254" s="1"/>
    </row>
    <row r="37255" spans="2:9">
      <c r="B37255" s="1"/>
      <c r="C37255" s="29"/>
      <c r="D37255" s="27"/>
      <c r="E37255" s="27"/>
      <c r="F37255" s="27"/>
      <c r="G37255" s="1"/>
      <c r="H37255" s="1"/>
      <c r="I37255" s="1"/>
    </row>
    <row r="37256" spans="2:9">
      <c r="B37256" s="1"/>
      <c r="C37256" s="29"/>
      <c r="D37256" s="27"/>
      <c r="E37256" s="27"/>
      <c r="F37256" s="27"/>
      <c r="G37256" s="1"/>
      <c r="H37256" s="1"/>
      <c r="I37256" s="1"/>
    </row>
    <row r="37257" spans="2:9">
      <c r="B37257" s="1"/>
      <c r="C37257" s="29"/>
      <c r="D37257" s="27"/>
      <c r="E37257" s="27"/>
      <c r="F37257" s="27"/>
      <c r="G37257" s="1"/>
      <c r="H37257" s="1"/>
      <c r="I37257" s="1"/>
    </row>
    <row r="37258" spans="2:9">
      <c r="B37258" s="1"/>
      <c r="C37258" s="29"/>
      <c r="D37258" s="27"/>
      <c r="E37258" s="27"/>
      <c r="F37258" s="27"/>
      <c r="G37258" s="1"/>
      <c r="H37258" s="1"/>
      <c r="I37258" s="1"/>
    </row>
    <row r="37259" spans="2:9">
      <c r="B37259" s="1"/>
      <c r="C37259" s="29"/>
      <c r="D37259" s="27"/>
      <c r="E37259" s="27"/>
      <c r="F37259" s="27"/>
      <c r="G37259" s="1"/>
      <c r="H37259" s="1"/>
      <c r="I37259" s="1"/>
    </row>
    <row r="37260" spans="2:9">
      <c r="B37260" s="1"/>
      <c r="C37260" s="29"/>
      <c r="D37260" s="27"/>
      <c r="E37260" s="27"/>
      <c r="F37260" s="27"/>
      <c r="G37260" s="1"/>
      <c r="H37260" s="1"/>
      <c r="I37260" s="1"/>
    </row>
    <row r="37261" spans="2:9">
      <c r="B37261" s="1"/>
      <c r="C37261" s="29"/>
      <c r="D37261" s="27"/>
      <c r="E37261" s="27"/>
      <c r="F37261" s="27"/>
      <c r="G37261" s="1"/>
      <c r="H37261" s="1"/>
      <c r="I37261" s="1"/>
    </row>
    <row r="37262" spans="2:9">
      <c r="B37262" s="1"/>
      <c r="C37262" s="29"/>
      <c r="D37262" s="27"/>
      <c r="E37262" s="27"/>
      <c r="F37262" s="27"/>
      <c r="G37262" s="1"/>
      <c r="H37262" s="1"/>
      <c r="I37262" s="1"/>
    </row>
    <row r="37263" spans="2:9">
      <c r="B37263" s="1"/>
      <c r="C37263" s="29"/>
      <c r="D37263" s="27"/>
      <c r="E37263" s="27"/>
      <c r="F37263" s="27"/>
      <c r="G37263" s="1"/>
      <c r="H37263" s="1"/>
      <c r="I37263" s="1"/>
    </row>
    <row r="37264" spans="2:9">
      <c r="B37264" s="1"/>
      <c r="C37264" s="29"/>
      <c r="D37264" s="27"/>
      <c r="E37264" s="27"/>
      <c r="F37264" s="27"/>
      <c r="G37264" s="1"/>
      <c r="H37264" s="1"/>
      <c r="I37264" s="1"/>
    </row>
    <row r="37265" spans="2:9">
      <c r="B37265" s="1"/>
      <c r="C37265" s="29"/>
      <c r="D37265" s="27"/>
      <c r="E37265" s="27"/>
      <c r="F37265" s="27"/>
      <c r="G37265" s="1"/>
      <c r="H37265" s="1"/>
      <c r="I37265" s="1"/>
    </row>
    <row r="37266" spans="2:9">
      <c r="B37266" s="1"/>
      <c r="C37266" s="29"/>
      <c r="D37266" s="27"/>
      <c r="E37266" s="27"/>
      <c r="F37266" s="27"/>
      <c r="G37266" s="1"/>
      <c r="H37266" s="1"/>
      <c r="I37266" s="1"/>
    </row>
    <row r="37267" spans="2:9">
      <c r="B37267" s="1"/>
      <c r="C37267" s="29"/>
      <c r="D37267" s="27"/>
      <c r="E37267" s="27"/>
      <c r="F37267" s="27"/>
      <c r="G37267" s="1"/>
      <c r="H37267" s="1"/>
      <c r="I37267" s="1"/>
    </row>
    <row r="37268" spans="2:9">
      <c r="B37268" s="1"/>
      <c r="C37268" s="29"/>
      <c r="D37268" s="27"/>
      <c r="E37268" s="27"/>
      <c r="F37268" s="27"/>
      <c r="G37268" s="1"/>
      <c r="H37268" s="1"/>
      <c r="I37268" s="1"/>
    </row>
    <row r="37269" spans="2:9">
      <c r="B37269" s="1"/>
      <c r="C37269" s="29"/>
      <c r="D37269" s="27"/>
      <c r="E37269" s="27"/>
      <c r="F37269" s="27"/>
      <c r="G37269" s="1"/>
      <c r="H37269" s="1"/>
      <c r="I37269" s="1"/>
    </row>
    <row r="37270" spans="2:9">
      <c r="B37270" s="1"/>
      <c r="C37270" s="29"/>
      <c r="D37270" s="27"/>
      <c r="E37270" s="27"/>
      <c r="F37270" s="27"/>
      <c r="G37270" s="1"/>
      <c r="H37270" s="1"/>
      <c r="I37270" s="1"/>
    </row>
    <row r="37271" spans="2:9">
      <c r="B37271" s="1"/>
      <c r="C37271" s="29"/>
      <c r="D37271" s="27"/>
      <c r="E37271" s="27"/>
      <c r="F37271" s="27"/>
      <c r="G37271" s="1"/>
      <c r="H37271" s="1"/>
      <c r="I37271" s="1"/>
    </row>
    <row r="37272" spans="2:9">
      <c r="B37272" s="1"/>
      <c r="C37272" s="29"/>
      <c r="D37272" s="27"/>
      <c r="E37272" s="27"/>
      <c r="F37272" s="27"/>
      <c r="G37272" s="1"/>
      <c r="H37272" s="1"/>
      <c r="I37272" s="1"/>
    </row>
    <row r="37273" spans="2:9">
      <c r="B37273" s="1"/>
      <c r="C37273" s="29"/>
      <c r="D37273" s="27"/>
      <c r="E37273" s="27"/>
      <c r="F37273" s="27"/>
      <c r="G37273" s="1"/>
      <c r="H37273" s="1"/>
      <c r="I37273" s="1"/>
    </row>
    <row r="37274" spans="2:9">
      <c r="B37274" s="1"/>
      <c r="C37274" s="29"/>
      <c r="D37274" s="27"/>
      <c r="E37274" s="27"/>
      <c r="F37274" s="27"/>
      <c r="G37274" s="1"/>
      <c r="H37274" s="1"/>
      <c r="I37274" s="1"/>
    </row>
    <row r="37275" spans="2:9">
      <c r="B37275" s="1"/>
      <c r="C37275" s="29"/>
      <c r="D37275" s="27"/>
      <c r="E37275" s="27"/>
      <c r="F37275" s="27"/>
      <c r="G37275" s="1"/>
      <c r="H37275" s="1"/>
      <c r="I37275" s="1"/>
    </row>
    <row r="37276" spans="2:9">
      <c r="B37276" s="1"/>
      <c r="C37276" s="29"/>
      <c r="D37276" s="27"/>
      <c r="E37276" s="27"/>
      <c r="F37276" s="27"/>
      <c r="G37276" s="1"/>
      <c r="H37276" s="1"/>
      <c r="I37276" s="1"/>
    </row>
    <row r="37277" spans="2:9">
      <c r="B37277" s="1"/>
      <c r="C37277" s="29"/>
      <c r="D37277" s="27"/>
      <c r="E37277" s="27"/>
      <c r="F37277" s="27"/>
      <c r="G37277" s="1"/>
      <c r="H37277" s="1"/>
      <c r="I37277" s="1"/>
    </row>
    <row r="37278" spans="2:9">
      <c r="B37278" s="1"/>
      <c r="C37278" s="29"/>
      <c r="D37278" s="27"/>
      <c r="E37278" s="27"/>
      <c r="F37278" s="27"/>
      <c r="G37278" s="1"/>
      <c r="H37278" s="1"/>
      <c r="I37278" s="1"/>
    </row>
    <row r="37279" spans="2:9">
      <c r="B37279" s="1"/>
      <c r="C37279" s="29"/>
      <c r="D37279" s="27"/>
      <c r="E37279" s="27"/>
      <c r="F37279" s="27"/>
      <c r="G37279" s="1"/>
      <c r="H37279" s="1"/>
      <c r="I37279" s="1"/>
    </row>
    <row r="37280" spans="2:9">
      <c r="B37280" s="1"/>
      <c r="C37280" s="29"/>
      <c r="D37280" s="27"/>
      <c r="E37280" s="27"/>
      <c r="F37280" s="27"/>
      <c r="G37280" s="1"/>
      <c r="H37280" s="1"/>
      <c r="I37280" s="1"/>
    </row>
    <row r="37281" spans="2:9">
      <c r="B37281" s="1"/>
      <c r="C37281" s="29"/>
      <c r="D37281" s="27"/>
      <c r="E37281" s="27"/>
      <c r="F37281" s="27"/>
      <c r="G37281" s="1"/>
      <c r="H37281" s="1"/>
      <c r="I37281" s="1"/>
    </row>
    <row r="37282" spans="2:9">
      <c r="B37282" s="1"/>
      <c r="C37282" s="29"/>
      <c r="D37282" s="27"/>
      <c r="E37282" s="27"/>
      <c r="F37282" s="27"/>
      <c r="G37282" s="1"/>
      <c r="H37282" s="1"/>
      <c r="I37282" s="1"/>
    </row>
    <row r="37283" spans="2:9">
      <c r="B37283" s="1"/>
      <c r="C37283" s="29"/>
      <c r="D37283" s="27"/>
      <c r="E37283" s="27"/>
      <c r="F37283" s="27"/>
      <c r="G37283" s="1"/>
      <c r="H37283" s="1"/>
      <c r="I37283" s="1"/>
    </row>
    <row r="37284" spans="2:9">
      <c r="B37284" s="1"/>
      <c r="C37284" s="29"/>
      <c r="D37284" s="27"/>
      <c r="E37284" s="27"/>
      <c r="F37284" s="27"/>
      <c r="G37284" s="1"/>
      <c r="H37284" s="1"/>
      <c r="I37284" s="1"/>
    </row>
    <row r="37285" spans="2:9">
      <c r="B37285" s="1"/>
      <c r="C37285" s="29"/>
      <c r="D37285" s="27"/>
      <c r="E37285" s="27"/>
      <c r="F37285" s="27"/>
      <c r="G37285" s="1"/>
      <c r="H37285" s="1"/>
      <c r="I37285" s="1"/>
    </row>
    <row r="37286" spans="2:9">
      <c r="B37286" s="1"/>
      <c r="C37286" s="29"/>
      <c r="D37286" s="27"/>
      <c r="E37286" s="27"/>
      <c r="F37286" s="27"/>
      <c r="G37286" s="1"/>
      <c r="H37286" s="1"/>
      <c r="I37286" s="1"/>
    </row>
    <row r="37287" spans="2:9">
      <c r="B37287" s="1"/>
      <c r="C37287" s="29"/>
      <c r="D37287" s="27"/>
      <c r="E37287" s="27"/>
      <c r="F37287" s="27"/>
      <c r="G37287" s="1"/>
      <c r="H37287" s="1"/>
      <c r="I37287" s="1"/>
    </row>
    <row r="37288" spans="2:9">
      <c r="B37288" s="1"/>
      <c r="C37288" s="29"/>
      <c r="D37288" s="27"/>
      <c r="E37288" s="27"/>
      <c r="F37288" s="27"/>
      <c r="G37288" s="1"/>
      <c r="H37288" s="1"/>
      <c r="I37288" s="1"/>
    </row>
    <row r="37289" spans="2:9">
      <c r="B37289" s="1"/>
      <c r="C37289" s="29"/>
      <c r="D37289" s="27"/>
      <c r="E37289" s="27"/>
      <c r="F37289" s="27"/>
      <c r="G37289" s="1"/>
      <c r="H37289" s="1"/>
      <c r="I37289" s="1"/>
    </row>
    <row r="37290" spans="2:9">
      <c r="B37290" s="1"/>
      <c r="C37290" s="29"/>
      <c r="D37290" s="27"/>
      <c r="E37290" s="27"/>
      <c r="F37290" s="27"/>
      <c r="G37290" s="1"/>
      <c r="H37290" s="1"/>
      <c r="I37290" s="1"/>
    </row>
    <row r="37291" spans="2:9">
      <c r="B37291" s="1"/>
      <c r="C37291" s="29"/>
      <c r="D37291" s="27"/>
      <c r="E37291" s="27"/>
      <c r="F37291" s="27"/>
      <c r="G37291" s="1"/>
      <c r="H37291" s="1"/>
      <c r="I37291" s="1"/>
    </row>
    <row r="37292" spans="2:9">
      <c r="B37292" s="1"/>
      <c r="C37292" s="29"/>
      <c r="D37292" s="27"/>
      <c r="E37292" s="27"/>
      <c r="F37292" s="27"/>
      <c r="G37292" s="1"/>
      <c r="H37292" s="1"/>
      <c r="I37292" s="1"/>
    </row>
    <row r="37293" spans="2:9">
      <c r="B37293" s="1"/>
      <c r="C37293" s="29"/>
      <c r="D37293" s="27"/>
      <c r="E37293" s="27"/>
      <c r="F37293" s="27"/>
      <c r="G37293" s="1"/>
      <c r="H37293" s="1"/>
      <c r="I37293" s="1"/>
    </row>
    <row r="37294" spans="2:9">
      <c r="B37294" s="1"/>
      <c r="C37294" s="29"/>
      <c r="D37294" s="27"/>
      <c r="E37294" s="27"/>
      <c r="F37294" s="27"/>
      <c r="G37294" s="1"/>
      <c r="H37294" s="1"/>
      <c r="I37294" s="1"/>
    </row>
    <row r="37295" spans="2:9">
      <c r="B37295" s="1"/>
      <c r="C37295" s="29"/>
      <c r="D37295" s="27"/>
      <c r="E37295" s="27"/>
      <c r="F37295" s="27"/>
      <c r="G37295" s="1"/>
      <c r="H37295" s="1"/>
      <c r="I37295" s="1"/>
    </row>
    <row r="37296" spans="2:9">
      <c r="B37296" s="1"/>
      <c r="C37296" s="29"/>
      <c r="D37296" s="27"/>
      <c r="E37296" s="27"/>
      <c r="F37296" s="27"/>
      <c r="G37296" s="1"/>
      <c r="H37296" s="1"/>
      <c r="I37296" s="1"/>
    </row>
    <row r="37297" spans="2:9">
      <c r="B37297" s="1"/>
      <c r="C37297" s="29"/>
      <c r="D37297" s="27"/>
      <c r="E37297" s="27"/>
      <c r="F37297" s="27"/>
      <c r="G37297" s="1"/>
      <c r="H37297" s="1"/>
      <c r="I37297" s="1"/>
    </row>
    <row r="37298" spans="2:9">
      <c r="B37298" s="1"/>
      <c r="C37298" s="29"/>
      <c r="D37298" s="27"/>
      <c r="E37298" s="27"/>
      <c r="F37298" s="27"/>
      <c r="G37298" s="1"/>
      <c r="H37298" s="1"/>
      <c r="I37298" s="1"/>
    </row>
    <row r="37299" spans="2:9">
      <c r="B37299" s="1"/>
      <c r="C37299" s="29"/>
      <c r="D37299" s="27"/>
      <c r="E37299" s="27"/>
      <c r="F37299" s="27"/>
      <c r="G37299" s="1"/>
      <c r="H37299" s="1"/>
      <c r="I37299" s="1"/>
    </row>
    <row r="37300" spans="2:9">
      <c r="B37300" s="1"/>
      <c r="C37300" s="29"/>
      <c r="D37300" s="27"/>
      <c r="E37300" s="27"/>
      <c r="F37300" s="27"/>
      <c r="G37300" s="1"/>
      <c r="H37300" s="1"/>
      <c r="I37300" s="1"/>
    </row>
    <row r="37301" spans="2:9">
      <c r="B37301" s="1"/>
      <c r="C37301" s="29"/>
      <c r="D37301" s="27"/>
      <c r="E37301" s="27"/>
      <c r="F37301" s="27"/>
      <c r="G37301" s="1"/>
      <c r="H37301" s="1"/>
      <c r="I37301" s="1"/>
    </row>
    <row r="37302" spans="2:9">
      <c r="B37302" s="1"/>
      <c r="C37302" s="29"/>
      <c r="D37302" s="27"/>
      <c r="E37302" s="27"/>
      <c r="F37302" s="27"/>
      <c r="G37302" s="1"/>
      <c r="H37302" s="1"/>
      <c r="I37302" s="1"/>
    </row>
    <row r="37303" spans="2:9">
      <c r="B37303" s="1"/>
      <c r="C37303" s="29"/>
      <c r="D37303" s="27"/>
      <c r="E37303" s="27"/>
      <c r="F37303" s="27"/>
      <c r="G37303" s="1"/>
      <c r="H37303" s="1"/>
      <c r="I37303" s="1"/>
    </row>
    <row r="37304" spans="2:9">
      <c r="B37304" s="1"/>
      <c r="C37304" s="29"/>
      <c r="D37304" s="27"/>
      <c r="E37304" s="27"/>
      <c r="F37304" s="27"/>
      <c r="G37304" s="1"/>
      <c r="H37304" s="1"/>
      <c r="I37304" s="1"/>
    </row>
    <row r="37305" spans="2:9">
      <c r="B37305" s="1"/>
      <c r="C37305" s="29"/>
      <c r="D37305" s="27"/>
      <c r="E37305" s="27"/>
      <c r="F37305" s="27"/>
      <c r="G37305" s="1"/>
      <c r="H37305" s="1"/>
      <c r="I37305" s="1"/>
    </row>
    <row r="37306" spans="2:9">
      <c r="B37306" s="1"/>
      <c r="C37306" s="29"/>
      <c r="D37306" s="27"/>
      <c r="E37306" s="27"/>
      <c r="F37306" s="27"/>
      <c r="G37306" s="1"/>
      <c r="H37306" s="1"/>
      <c r="I37306" s="1"/>
    </row>
    <row r="37307" spans="2:9">
      <c r="B37307" s="1"/>
      <c r="C37307" s="29"/>
      <c r="D37307" s="27"/>
      <c r="E37307" s="27"/>
      <c r="F37307" s="27"/>
      <c r="G37307" s="1"/>
      <c r="H37307" s="1"/>
      <c r="I37307" s="1"/>
    </row>
    <row r="37308" spans="2:9">
      <c r="B37308" s="1"/>
      <c r="C37308" s="29"/>
      <c r="D37308" s="27"/>
      <c r="E37308" s="27"/>
      <c r="F37308" s="27"/>
      <c r="G37308" s="1"/>
      <c r="H37308" s="1"/>
      <c r="I37308" s="1"/>
    </row>
    <row r="37309" spans="2:9">
      <c r="B37309" s="1"/>
      <c r="C37309" s="29"/>
      <c r="D37309" s="27"/>
      <c r="E37309" s="27"/>
      <c r="F37309" s="27"/>
      <c r="G37309" s="1"/>
      <c r="H37309" s="1"/>
      <c r="I37309" s="1"/>
    </row>
    <row r="37310" spans="2:9">
      <c r="B37310" s="1"/>
      <c r="C37310" s="29"/>
      <c r="D37310" s="27"/>
      <c r="E37310" s="27"/>
      <c r="F37310" s="27"/>
      <c r="G37310" s="1"/>
      <c r="H37310" s="1"/>
      <c r="I37310" s="1"/>
    </row>
    <row r="37311" spans="2:9">
      <c r="B37311" s="1"/>
      <c r="C37311" s="29"/>
      <c r="D37311" s="27"/>
      <c r="E37311" s="27"/>
      <c r="F37311" s="27"/>
      <c r="G37311" s="1"/>
      <c r="H37311" s="1"/>
      <c r="I37311" s="1"/>
    </row>
    <row r="37312" spans="2:9">
      <c r="B37312" s="1"/>
      <c r="C37312" s="29"/>
      <c r="D37312" s="27"/>
      <c r="E37312" s="27"/>
      <c r="F37312" s="27"/>
      <c r="G37312" s="1"/>
      <c r="H37312" s="1"/>
      <c r="I37312" s="1"/>
    </row>
    <row r="37313" spans="2:9">
      <c r="B37313" s="1"/>
      <c r="C37313" s="29"/>
      <c r="D37313" s="27"/>
      <c r="E37313" s="27"/>
      <c r="F37313" s="27"/>
      <c r="G37313" s="1"/>
      <c r="H37313" s="1"/>
      <c r="I37313" s="1"/>
    </row>
    <row r="37314" spans="2:9">
      <c r="B37314" s="1"/>
      <c r="C37314" s="29"/>
      <c r="D37314" s="27"/>
      <c r="E37314" s="27"/>
      <c r="F37314" s="27"/>
      <c r="G37314" s="1"/>
      <c r="H37314" s="1"/>
      <c r="I37314" s="1"/>
    </row>
    <row r="37315" spans="2:9">
      <c r="B37315" s="1"/>
      <c r="C37315" s="29"/>
      <c r="D37315" s="27"/>
      <c r="E37315" s="27"/>
      <c r="F37315" s="27"/>
      <c r="G37315" s="1"/>
      <c r="H37315" s="1"/>
      <c r="I37315" s="1"/>
    </row>
    <row r="37316" spans="2:9">
      <c r="B37316" s="1"/>
      <c r="C37316" s="29"/>
      <c r="D37316" s="27"/>
      <c r="E37316" s="27"/>
      <c r="F37316" s="27"/>
      <c r="G37316" s="1"/>
      <c r="H37316" s="1"/>
      <c r="I37316" s="1"/>
    </row>
    <row r="37317" spans="2:9">
      <c r="B37317" s="1"/>
      <c r="C37317" s="29"/>
      <c r="D37317" s="27"/>
      <c r="E37317" s="27"/>
      <c r="F37317" s="27"/>
      <c r="G37317" s="1"/>
      <c r="H37317" s="1"/>
      <c r="I37317" s="1"/>
    </row>
    <row r="37318" spans="2:9">
      <c r="B37318" s="1"/>
      <c r="C37318" s="29"/>
      <c r="D37318" s="27"/>
      <c r="E37318" s="27"/>
      <c r="F37318" s="27"/>
      <c r="G37318" s="1"/>
      <c r="H37318" s="1"/>
      <c r="I37318" s="1"/>
    </row>
    <row r="37319" spans="2:9">
      <c r="B37319" s="1"/>
      <c r="C37319" s="29"/>
      <c r="D37319" s="27"/>
      <c r="E37319" s="27"/>
      <c r="F37319" s="27"/>
      <c r="G37319" s="1"/>
      <c r="H37319" s="1"/>
      <c r="I37319" s="1"/>
    </row>
    <row r="37320" spans="2:9">
      <c r="B37320" s="1"/>
      <c r="C37320" s="29"/>
      <c r="D37320" s="27"/>
      <c r="E37320" s="27"/>
      <c r="F37320" s="27"/>
      <c r="G37320" s="1"/>
      <c r="H37320" s="1"/>
      <c r="I37320" s="1"/>
    </row>
    <row r="37321" spans="2:9">
      <c r="B37321" s="1"/>
      <c r="C37321" s="29"/>
      <c r="D37321" s="27"/>
      <c r="E37321" s="27"/>
      <c r="F37321" s="27"/>
      <c r="G37321" s="1"/>
      <c r="H37321" s="1"/>
      <c r="I37321" s="1"/>
    </row>
    <row r="37322" spans="2:9">
      <c r="B37322" s="1"/>
      <c r="C37322" s="29"/>
      <c r="D37322" s="27"/>
      <c r="E37322" s="27"/>
      <c r="F37322" s="27"/>
      <c r="G37322" s="1"/>
      <c r="H37322" s="1"/>
      <c r="I37322" s="1"/>
    </row>
    <row r="37323" spans="2:9">
      <c r="B37323" s="1"/>
      <c r="C37323" s="29"/>
      <c r="D37323" s="27"/>
      <c r="E37323" s="27"/>
      <c r="F37323" s="27"/>
      <c r="G37323" s="1"/>
      <c r="H37323" s="1"/>
      <c r="I37323" s="1"/>
    </row>
    <row r="37324" spans="2:9">
      <c r="B37324" s="1"/>
      <c r="C37324" s="29"/>
      <c r="D37324" s="27"/>
      <c r="E37324" s="27"/>
      <c r="F37324" s="27"/>
      <c r="G37324" s="1"/>
      <c r="H37324" s="1"/>
      <c r="I37324" s="1"/>
    </row>
    <row r="37325" spans="2:9">
      <c r="B37325" s="1"/>
      <c r="C37325" s="29"/>
      <c r="D37325" s="27"/>
      <c r="E37325" s="27"/>
      <c r="F37325" s="27"/>
      <c r="G37325" s="1"/>
      <c r="H37325" s="1"/>
      <c r="I37325" s="1"/>
    </row>
    <row r="37326" spans="2:9">
      <c r="B37326" s="1"/>
      <c r="C37326" s="29"/>
      <c r="D37326" s="27"/>
      <c r="E37326" s="27"/>
      <c r="F37326" s="27"/>
      <c r="G37326" s="1"/>
      <c r="H37326" s="1"/>
      <c r="I37326" s="1"/>
    </row>
    <row r="37327" spans="2:9">
      <c r="B37327" s="1"/>
      <c r="C37327" s="29"/>
      <c r="D37327" s="27"/>
      <c r="E37327" s="27"/>
      <c r="F37327" s="27"/>
      <c r="G37327" s="1"/>
      <c r="H37327" s="1"/>
      <c r="I37327" s="1"/>
    </row>
    <row r="37328" spans="2:9">
      <c r="B37328" s="1"/>
      <c r="C37328" s="29"/>
      <c r="D37328" s="27"/>
      <c r="E37328" s="27"/>
      <c r="F37328" s="27"/>
      <c r="G37328" s="1"/>
      <c r="H37328" s="1"/>
      <c r="I37328" s="1"/>
    </row>
    <row r="37329" spans="2:9">
      <c r="B37329" s="1"/>
      <c r="C37329" s="29"/>
      <c r="D37329" s="27"/>
      <c r="E37329" s="27"/>
      <c r="F37329" s="27"/>
      <c r="G37329" s="1"/>
      <c r="H37329" s="1"/>
      <c r="I37329" s="1"/>
    </row>
    <row r="37330" spans="2:9">
      <c r="B37330" s="1"/>
      <c r="C37330" s="29"/>
      <c r="D37330" s="27"/>
      <c r="E37330" s="27"/>
      <c r="F37330" s="27"/>
      <c r="G37330" s="1"/>
      <c r="H37330" s="1"/>
      <c r="I37330" s="1"/>
    </row>
    <row r="37331" spans="2:9">
      <c r="B37331" s="1"/>
      <c r="C37331" s="29"/>
      <c r="D37331" s="27"/>
      <c r="E37331" s="27"/>
      <c r="F37331" s="27"/>
      <c r="G37331" s="1"/>
      <c r="H37331" s="1"/>
      <c r="I37331" s="1"/>
    </row>
    <row r="37332" spans="2:9">
      <c r="B37332" s="1"/>
      <c r="C37332" s="29"/>
      <c r="D37332" s="27"/>
      <c r="E37332" s="27"/>
      <c r="F37332" s="27"/>
      <c r="G37332" s="1"/>
      <c r="H37332" s="1"/>
      <c r="I37332" s="1"/>
    </row>
    <row r="37333" spans="2:9">
      <c r="B37333" s="1"/>
      <c r="C37333" s="29"/>
      <c r="D37333" s="27"/>
      <c r="E37333" s="27"/>
      <c r="F37333" s="27"/>
      <c r="G37333" s="1"/>
      <c r="H37333" s="1"/>
      <c r="I37333" s="1"/>
    </row>
    <row r="37334" spans="2:9">
      <c r="B37334" s="1"/>
      <c r="C37334" s="29"/>
      <c r="D37334" s="27"/>
      <c r="E37334" s="27"/>
      <c r="F37334" s="27"/>
      <c r="G37334" s="1"/>
      <c r="H37334" s="1"/>
      <c r="I37334" s="1"/>
    </row>
    <row r="37335" spans="2:9">
      <c r="B37335" s="1"/>
      <c r="C37335" s="29"/>
      <c r="D37335" s="27"/>
      <c r="E37335" s="27"/>
      <c r="F37335" s="27"/>
      <c r="G37335" s="1"/>
      <c r="H37335" s="1"/>
      <c r="I37335" s="1"/>
    </row>
    <row r="37336" spans="2:9">
      <c r="B37336" s="1"/>
      <c r="C37336" s="29"/>
      <c r="D37336" s="27"/>
      <c r="E37336" s="27"/>
      <c r="F37336" s="27"/>
      <c r="G37336" s="1"/>
      <c r="H37336" s="1"/>
      <c r="I37336" s="1"/>
    </row>
    <row r="37337" spans="2:9">
      <c r="B37337" s="1"/>
      <c r="C37337" s="29"/>
      <c r="D37337" s="27"/>
      <c r="E37337" s="27"/>
      <c r="F37337" s="27"/>
      <c r="G37337" s="1"/>
      <c r="H37337" s="1"/>
      <c r="I37337" s="1"/>
    </row>
    <row r="37338" spans="2:9">
      <c r="B37338" s="1"/>
      <c r="C37338" s="29"/>
      <c r="D37338" s="27"/>
      <c r="E37338" s="27"/>
      <c r="F37338" s="27"/>
      <c r="G37338" s="1"/>
      <c r="H37338" s="1"/>
      <c r="I37338" s="1"/>
    </row>
    <row r="37339" spans="2:9">
      <c r="B37339" s="1"/>
      <c r="C37339" s="29"/>
      <c r="D37339" s="27"/>
      <c r="E37339" s="27"/>
      <c r="F37339" s="27"/>
      <c r="G37339" s="1"/>
      <c r="H37339" s="1"/>
      <c r="I37339" s="1"/>
    </row>
    <row r="37340" spans="2:9">
      <c r="B37340" s="1"/>
      <c r="C37340" s="29"/>
      <c r="D37340" s="27"/>
      <c r="E37340" s="27"/>
      <c r="F37340" s="27"/>
      <c r="G37340" s="1"/>
      <c r="H37340" s="1"/>
      <c r="I37340" s="1"/>
    </row>
    <row r="37341" spans="2:9">
      <c r="B37341" s="1"/>
      <c r="C37341" s="29"/>
      <c r="D37341" s="27"/>
      <c r="E37341" s="27"/>
      <c r="F37341" s="27"/>
      <c r="G37341" s="1"/>
      <c r="H37341" s="1"/>
      <c r="I37341" s="1"/>
    </row>
    <row r="37342" spans="2:9">
      <c r="B37342" s="1"/>
      <c r="C37342" s="29"/>
      <c r="D37342" s="27"/>
      <c r="E37342" s="27"/>
      <c r="F37342" s="27"/>
      <c r="G37342" s="1"/>
      <c r="H37342" s="1"/>
      <c r="I37342" s="1"/>
    </row>
    <row r="37343" spans="2:9">
      <c r="B37343" s="1"/>
      <c r="C37343" s="29"/>
      <c r="D37343" s="27"/>
      <c r="E37343" s="27"/>
      <c r="F37343" s="27"/>
      <c r="G37343" s="1"/>
      <c r="H37343" s="1"/>
      <c r="I37343" s="1"/>
    </row>
    <row r="37344" spans="2:9">
      <c r="B37344" s="1"/>
      <c r="C37344" s="29"/>
      <c r="D37344" s="27"/>
      <c r="E37344" s="27"/>
      <c r="F37344" s="27"/>
      <c r="G37344" s="1"/>
      <c r="H37344" s="1"/>
      <c r="I37344" s="1"/>
    </row>
    <row r="37345" spans="2:9">
      <c r="B37345" s="1"/>
      <c r="C37345" s="29"/>
      <c r="D37345" s="27"/>
      <c r="E37345" s="27"/>
      <c r="F37345" s="27"/>
      <c r="G37345" s="1"/>
      <c r="H37345" s="1"/>
      <c r="I37345" s="1"/>
    </row>
    <row r="37346" spans="2:9">
      <c r="B37346" s="1"/>
      <c r="C37346" s="29"/>
      <c r="D37346" s="27"/>
      <c r="E37346" s="27"/>
      <c r="F37346" s="27"/>
      <c r="G37346" s="1"/>
      <c r="H37346" s="1"/>
      <c r="I37346" s="1"/>
    </row>
    <row r="37347" spans="2:9">
      <c r="B37347" s="1"/>
      <c r="C37347" s="29"/>
      <c r="D37347" s="27"/>
      <c r="E37347" s="27"/>
      <c r="F37347" s="27"/>
      <c r="G37347" s="1"/>
      <c r="H37347" s="1"/>
      <c r="I37347" s="1"/>
    </row>
    <row r="37348" spans="2:9">
      <c r="B37348" s="1"/>
      <c r="C37348" s="29"/>
      <c r="D37348" s="27"/>
      <c r="E37348" s="27"/>
      <c r="F37348" s="27"/>
      <c r="G37348" s="1"/>
      <c r="H37348" s="1"/>
      <c r="I37348" s="1"/>
    </row>
    <row r="37349" spans="2:9">
      <c r="B37349" s="1"/>
      <c r="C37349" s="29"/>
      <c r="D37349" s="27"/>
      <c r="E37349" s="27"/>
      <c r="F37349" s="27"/>
      <c r="G37349" s="1"/>
      <c r="H37349" s="1"/>
      <c r="I37349" s="1"/>
    </row>
    <row r="37350" spans="2:9">
      <c r="B37350" s="1"/>
      <c r="C37350" s="29"/>
      <c r="D37350" s="27"/>
      <c r="E37350" s="27"/>
      <c r="F37350" s="27"/>
      <c r="G37350" s="1"/>
      <c r="H37350" s="1"/>
      <c r="I37350" s="1"/>
    </row>
    <row r="37351" spans="2:9">
      <c r="B37351" s="1"/>
      <c r="C37351" s="29"/>
      <c r="D37351" s="27"/>
      <c r="E37351" s="27"/>
      <c r="F37351" s="27"/>
      <c r="G37351" s="1"/>
      <c r="H37351" s="1"/>
      <c r="I37351" s="1"/>
    </row>
    <row r="37352" spans="2:9">
      <c r="B37352" s="1"/>
      <c r="C37352" s="29"/>
      <c r="D37352" s="27"/>
      <c r="E37352" s="27"/>
      <c r="F37352" s="27"/>
      <c r="G37352" s="1"/>
      <c r="H37352" s="1"/>
      <c r="I37352" s="1"/>
    </row>
    <row r="37353" spans="2:9">
      <c r="B37353" s="1"/>
      <c r="C37353" s="29"/>
      <c r="D37353" s="27"/>
      <c r="E37353" s="27"/>
      <c r="F37353" s="27"/>
      <c r="G37353" s="1"/>
      <c r="H37353" s="1"/>
      <c r="I37353" s="1"/>
    </row>
    <row r="37354" spans="2:9">
      <c r="B37354" s="1"/>
      <c r="C37354" s="29"/>
      <c r="D37354" s="27"/>
      <c r="E37354" s="27"/>
      <c r="F37354" s="27"/>
      <c r="G37354" s="1"/>
      <c r="H37354" s="1"/>
      <c r="I37354" s="1"/>
    </row>
    <row r="37355" spans="2:9">
      <c r="B37355" s="1"/>
      <c r="C37355" s="29"/>
      <c r="D37355" s="27"/>
      <c r="E37355" s="27"/>
      <c r="F37355" s="27"/>
      <c r="G37355" s="1"/>
      <c r="H37355" s="1"/>
      <c r="I37355" s="1"/>
    </row>
    <row r="37356" spans="2:9">
      <c r="B37356" s="1"/>
      <c r="C37356" s="29"/>
      <c r="D37356" s="27"/>
      <c r="E37356" s="27"/>
      <c r="F37356" s="27"/>
      <c r="G37356" s="1"/>
      <c r="H37356" s="1"/>
      <c r="I37356" s="1"/>
    </row>
    <row r="37357" spans="2:9">
      <c r="B37357" s="1"/>
      <c r="C37357" s="29"/>
      <c r="D37357" s="27"/>
      <c r="E37357" s="27"/>
      <c r="F37357" s="27"/>
      <c r="G37357" s="1"/>
      <c r="H37357" s="1"/>
      <c r="I37357" s="1"/>
    </row>
    <row r="37358" spans="2:9">
      <c r="B37358" s="1"/>
      <c r="C37358" s="29"/>
      <c r="D37358" s="27"/>
      <c r="E37358" s="27"/>
      <c r="F37358" s="27"/>
      <c r="G37358" s="1"/>
      <c r="H37358" s="1"/>
      <c r="I37358" s="1"/>
    </row>
    <row r="37359" spans="2:9">
      <c r="B37359" s="1"/>
      <c r="C37359" s="29"/>
      <c r="D37359" s="27"/>
      <c r="E37359" s="27"/>
      <c r="F37359" s="27"/>
      <c r="G37359" s="1"/>
      <c r="H37359" s="1"/>
      <c r="I37359" s="1"/>
    </row>
    <row r="37360" spans="2:9">
      <c r="B37360" s="1"/>
      <c r="C37360" s="29"/>
      <c r="D37360" s="27"/>
      <c r="E37360" s="27"/>
      <c r="F37360" s="27"/>
      <c r="G37360" s="1"/>
      <c r="H37360" s="1"/>
      <c r="I37360" s="1"/>
    </row>
    <row r="37361" spans="2:9">
      <c r="B37361" s="1"/>
      <c r="C37361" s="29"/>
      <c r="D37361" s="27"/>
      <c r="E37361" s="27"/>
      <c r="F37361" s="27"/>
      <c r="G37361" s="1"/>
      <c r="H37361" s="1"/>
      <c r="I37361" s="1"/>
    </row>
    <row r="37362" spans="2:9">
      <c r="B37362" s="1"/>
      <c r="C37362" s="29"/>
      <c r="D37362" s="27"/>
      <c r="E37362" s="27"/>
      <c r="F37362" s="27"/>
      <c r="G37362" s="1"/>
      <c r="H37362" s="1"/>
      <c r="I37362" s="1"/>
    </row>
    <row r="37363" spans="2:9">
      <c r="B37363" s="1"/>
      <c r="C37363" s="29"/>
      <c r="D37363" s="27"/>
      <c r="E37363" s="27"/>
      <c r="F37363" s="27"/>
      <c r="G37363" s="1"/>
      <c r="H37363" s="1"/>
      <c r="I37363" s="1"/>
    </row>
    <row r="37364" spans="2:9">
      <c r="B37364" s="1"/>
      <c r="C37364" s="29"/>
      <c r="D37364" s="27"/>
      <c r="E37364" s="27"/>
      <c r="F37364" s="27"/>
      <c r="G37364" s="1"/>
      <c r="H37364" s="1"/>
      <c r="I37364" s="1"/>
    </row>
    <row r="37365" spans="2:9">
      <c r="B37365" s="1"/>
      <c r="C37365" s="29"/>
      <c r="D37365" s="27"/>
      <c r="E37365" s="27"/>
      <c r="F37365" s="27"/>
      <c r="G37365" s="1"/>
      <c r="H37365" s="1"/>
      <c r="I37365" s="1"/>
    </row>
    <row r="37366" spans="2:9">
      <c r="B37366" s="1"/>
      <c r="C37366" s="29"/>
      <c r="D37366" s="27"/>
      <c r="E37366" s="27"/>
      <c r="F37366" s="27"/>
      <c r="G37366" s="1"/>
      <c r="H37366" s="1"/>
      <c r="I37366" s="1"/>
    </row>
    <row r="37367" spans="2:9">
      <c r="B37367" s="1"/>
      <c r="C37367" s="29"/>
      <c r="D37367" s="27"/>
      <c r="E37367" s="27"/>
      <c r="F37367" s="27"/>
      <c r="G37367" s="1"/>
      <c r="H37367" s="1"/>
      <c r="I37367" s="1"/>
    </row>
    <row r="37368" spans="2:9">
      <c r="B37368" s="1"/>
      <c r="C37368" s="29"/>
      <c r="D37368" s="27"/>
      <c r="E37368" s="27"/>
      <c r="F37368" s="27"/>
      <c r="G37368" s="1"/>
      <c r="H37368" s="1"/>
      <c r="I37368" s="1"/>
    </row>
    <row r="37369" spans="2:9">
      <c r="B37369" s="1"/>
      <c r="C37369" s="29"/>
      <c r="D37369" s="27"/>
      <c r="E37369" s="27"/>
      <c r="F37369" s="27"/>
      <c r="G37369" s="1"/>
      <c r="H37369" s="1"/>
      <c r="I37369" s="1"/>
    </row>
    <row r="37370" spans="2:9">
      <c r="B37370" s="1"/>
      <c r="C37370" s="29"/>
      <c r="D37370" s="27"/>
      <c r="E37370" s="27"/>
      <c r="F37370" s="27"/>
      <c r="G37370" s="1"/>
      <c r="H37370" s="1"/>
      <c r="I37370" s="1"/>
    </row>
    <row r="37371" spans="2:9">
      <c r="B37371" s="1"/>
      <c r="C37371" s="29"/>
      <c r="D37371" s="27"/>
      <c r="E37371" s="27"/>
      <c r="F37371" s="27"/>
      <c r="G37371" s="1"/>
      <c r="H37371" s="1"/>
      <c r="I37371" s="1"/>
    </row>
    <row r="37372" spans="2:9">
      <c r="B37372" s="1"/>
      <c r="C37372" s="29"/>
      <c r="D37372" s="27"/>
      <c r="E37372" s="27"/>
      <c r="F37372" s="27"/>
      <c r="G37372" s="1"/>
      <c r="H37372" s="1"/>
      <c r="I37372" s="1"/>
    </row>
    <row r="37373" spans="2:9">
      <c r="B37373" s="1"/>
      <c r="C37373" s="29"/>
      <c r="D37373" s="27"/>
      <c r="E37373" s="27"/>
      <c r="F37373" s="27"/>
      <c r="G37373" s="1"/>
      <c r="H37373" s="1"/>
      <c r="I37373" s="1"/>
    </row>
    <row r="37374" spans="2:9">
      <c r="B37374" s="1"/>
      <c r="C37374" s="29"/>
      <c r="D37374" s="27"/>
      <c r="E37374" s="27"/>
      <c r="F37374" s="27"/>
      <c r="G37374" s="1"/>
      <c r="H37374" s="1"/>
      <c r="I37374" s="1"/>
    </row>
    <row r="37375" spans="2:9">
      <c r="B37375" s="1"/>
      <c r="C37375" s="29"/>
      <c r="D37375" s="27"/>
      <c r="E37375" s="27"/>
      <c r="F37375" s="27"/>
      <c r="G37375" s="1"/>
      <c r="H37375" s="1"/>
      <c r="I37375" s="1"/>
    </row>
    <row r="37376" spans="2:9">
      <c r="B37376" s="1"/>
      <c r="C37376" s="29"/>
      <c r="D37376" s="27"/>
      <c r="E37376" s="27"/>
      <c r="F37376" s="27"/>
      <c r="G37376" s="1"/>
      <c r="H37376" s="1"/>
      <c r="I37376" s="1"/>
    </row>
    <row r="37377" spans="2:9">
      <c r="B37377" s="1"/>
      <c r="C37377" s="29"/>
      <c r="D37377" s="27"/>
      <c r="E37377" s="27"/>
      <c r="F37377" s="27"/>
      <c r="G37377" s="1"/>
      <c r="H37377" s="1"/>
      <c r="I37377" s="1"/>
    </row>
    <row r="37378" spans="2:9">
      <c r="B37378" s="1"/>
      <c r="C37378" s="29"/>
      <c r="D37378" s="27"/>
      <c r="E37378" s="27"/>
      <c r="F37378" s="27"/>
      <c r="G37378" s="1"/>
      <c r="H37378" s="1"/>
      <c r="I37378" s="1"/>
    </row>
    <row r="37379" spans="2:9">
      <c r="B37379" s="1"/>
      <c r="C37379" s="29"/>
      <c r="D37379" s="27"/>
      <c r="E37379" s="27"/>
      <c r="F37379" s="27"/>
      <c r="G37379" s="1"/>
      <c r="H37379" s="1"/>
      <c r="I37379" s="1"/>
    </row>
    <row r="37380" spans="2:9">
      <c r="B37380" s="1"/>
      <c r="C37380" s="29"/>
      <c r="D37380" s="27"/>
      <c r="E37380" s="27"/>
      <c r="F37380" s="27"/>
      <c r="G37380" s="1"/>
      <c r="H37380" s="1"/>
      <c r="I37380" s="1"/>
    </row>
    <row r="37381" spans="2:9">
      <c r="B37381" s="1"/>
      <c r="C37381" s="29"/>
      <c r="D37381" s="27"/>
      <c r="E37381" s="27"/>
      <c r="F37381" s="27"/>
      <c r="G37381" s="1"/>
      <c r="H37381" s="1"/>
      <c r="I37381" s="1"/>
    </row>
    <row r="37382" spans="2:9">
      <c r="B37382" s="1"/>
      <c r="C37382" s="29"/>
      <c r="D37382" s="27"/>
      <c r="E37382" s="27"/>
      <c r="F37382" s="27"/>
      <c r="G37382" s="1"/>
      <c r="H37382" s="1"/>
      <c r="I37382" s="1"/>
    </row>
    <row r="37383" spans="2:9">
      <c r="B37383" s="1"/>
      <c r="C37383" s="29"/>
      <c r="D37383" s="27"/>
      <c r="E37383" s="27"/>
      <c r="F37383" s="27"/>
      <c r="G37383" s="1"/>
      <c r="H37383" s="1"/>
      <c r="I37383" s="1"/>
    </row>
    <row r="37384" spans="2:9">
      <c r="B37384" s="1"/>
      <c r="C37384" s="29"/>
      <c r="D37384" s="27"/>
      <c r="E37384" s="27"/>
      <c r="F37384" s="27"/>
      <c r="G37384" s="1"/>
      <c r="H37384" s="1"/>
      <c r="I37384" s="1"/>
    </row>
    <row r="37385" spans="2:9">
      <c r="B37385" s="1"/>
      <c r="C37385" s="29"/>
      <c r="D37385" s="27"/>
      <c r="E37385" s="27"/>
      <c r="F37385" s="27"/>
      <c r="G37385" s="1"/>
      <c r="H37385" s="1"/>
      <c r="I37385" s="1"/>
    </row>
    <row r="37386" spans="2:9">
      <c r="B37386" s="1"/>
      <c r="C37386" s="29"/>
      <c r="D37386" s="27"/>
      <c r="E37386" s="27"/>
      <c r="F37386" s="27"/>
      <c r="G37386" s="1"/>
      <c r="H37386" s="1"/>
      <c r="I37386" s="1"/>
    </row>
    <row r="37387" spans="2:9">
      <c r="B37387" s="1"/>
      <c r="C37387" s="29"/>
      <c r="D37387" s="27"/>
      <c r="E37387" s="27"/>
      <c r="F37387" s="27"/>
      <c r="G37387" s="1"/>
      <c r="H37387" s="1"/>
      <c r="I37387" s="1"/>
    </row>
    <row r="37388" spans="2:9">
      <c r="B37388" s="1"/>
      <c r="C37388" s="29"/>
      <c r="D37388" s="27"/>
      <c r="E37388" s="27"/>
      <c r="F37388" s="27"/>
      <c r="G37388" s="1"/>
      <c r="H37388" s="1"/>
      <c r="I37388" s="1"/>
    </row>
    <row r="37389" spans="2:9">
      <c r="B37389" s="1"/>
      <c r="C37389" s="29"/>
      <c r="D37389" s="27"/>
      <c r="E37389" s="27"/>
      <c r="F37389" s="27"/>
      <c r="G37389" s="1"/>
      <c r="H37389" s="1"/>
      <c r="I37389" s="1"/>
    </row>
    <row r="37390" spans="2:9">
      <c r="B37390" s="1"/>
      <c r="C37390" s="29"/>
      <c r="D37390" s="27"/>
      <c r="E37390" s="27"/>
      <c r="F37390" s="27"/>
      <c r="G37390" s="1"/>
      <c r="H37390" s="1"/>
      <c r="I37390" s="1"/>
    </row>
    <row r="37391" spans="2:9">
      <c r="B37391" s="1"/>
      <c r="C37391" s="29"/>
      <c r="D37391" s="27"/>
      <c r="E37391" s="27"/>
      <c r="F37391" s="27"/>
      <c r="G37391" s="1"/>
      <c r="H37391" s="1"/>
      <c r="I37391" s="1"/>
    </row>
    <row r="37392" spans="2:9">
      <c r="B37392" s="1"/>
      <c r="C37392" s="29"/>
      <c r="D37392" s="27"/>
      <c r="E37392" s="27"/>
      <c r="F37392" s="27"/>
      <c r="G37392" s="1"/>
      <c r="H37392" s="1"/>
      <c r="I37392" s="1"/>
    </row>
    <row r="37393" spans="2:9">
      <c r="B37393" s="1"/>
      <c r="C37393" s="29"/>
      <c r="D37393" s="27"/>
      <c r="E37393" s="27"/>
      <c r="F37393" s="27"/>
      <c r="G37393" s="1"/>
      <c r="H37393" s="1"/>
      <c r="I37393" s="1"/>
    </row>
    <row r="37394" spans="2:9">
      <c r="B37394" s="1"/>
      <c r="C37394" s="29"/>
      <c r="D37394" s="27"/>
      <c r="E37394" s="27"/>
      <c r="F37394" s="27"/>
      <c r="G37394" s="1"/>
      <c r="H37394" s="1"/>
      <c r="I37394" s="1"/>
    </row>
    <row r="37395" spans="2:9">
      <c r="B37395" s="1"/>
      <c r="C37395" s="29"/>
      <c r="D37395" s="27"/>
      <c r="E37395" s="27"/>
      <c r="F37395" s="27"/>
      <c r="G37395" s="1"/>
      <c r="H37395" s="1"/>
      <c r="I37395" s="1"/>
    </row>
    <row r="37396" spans="2:9">
      <c r="B37396" s="1"/>
      <c r="C37396" s="29"/>
      <c r="D37396" s="27"/>
      <c r="E37396" s="27"/>
      <c r="F37396" s="27"/>
      <c r="G37396" s="1"/>
      <c r="H37396" s="1"/>
      <c r="I37396" s="1"/>
    </row>
    <row r="37397" spans="2:9">
      <c r="B37397" s="1"/>
      <c r="C37397" s="29"/>
      <c r="D37397" s="27"/>
      <c r="E37397" s="27"/>
      <c r="F37397" s="27"/>
      <c r="G37397" s="1"/>
      <c r="H37397" s="1"/>
      <c r="I37397" s="1"/>
    </row>
    <row r="37398" spans="2:9">
      <c r="B37398" s="1"/>
      <c r="C37398" s="29"/>
      <c r="D37398" s="27"/>
      <c r="E37398" s="27"/>
      <c r="F37398" s="27"/>
      <c r="G37398" s="1"/>
      <c r="H37398" s="1"/>
      <c r="I37398" s="1"/>
    </row>
    <row r="37399" spans="2:9">
      <c r="B37399" s="1"/>
      <c r="C37399" s="29"/>
      <c r="D37399" s="27"/>
      <c r="E37399" s="27"/>
      <c r="F37399" s="27"/>
      <c r="G37399" s="1"/>
      <c r="H37399" s="1"/>
      <c r="I37399" s="1"/>
    </row>
    <row r="37400" spans="2:9">
      <c r="B37400" s="1"/>
      <c r="C37400" s="29"/>
      <c r="D37400" s="27"/>
      <c r="E37400" s="27"/>
      <c r="F37400" s="27"/>
      <c r="G37400" s="1"/>
      <c r="H37400" s="1"/>
      <c r="I37400" s="1"/>
    </row>
    <row r="37401" spans="2:9">
      <c r="B37401" s="1"/>
      <c r="C37401" s="29"/>
      <c r="D37401" s="27"/>
      <c r="E37401" s="27"/>
      <c r="F37401" s="27"/>
      <c r="G37401" s="1"/>
      <c r="H37401" s="1"/>
      <c r="I37401" s="1"/>
    </row>
    <row r="37402" spans="2:9">
      <c r="B37402" s="1"/>
      <c r="C37402" s="29"/>
      <c r="D37402" s="27"/>
      <c r="E37402" s="27"/>
      <c r="F37402" s="27"/>
      <c r="G37402" s="1"/>
      <c r="H37402" s="1"/>
      <c r="I37402" s="1"/>
    </row>
    <row r="37403" spans="2:9">
      <c r="B37403" s="1"/>
      <c r="C37403" s="29"/>
      <c r="D37403" s="27"/>
      <c r="E37403" s="27"/>
      <c r="F37403" s="27"/>
      <c r="G37403" s="1"/>
      <c r="H37403" s="1"/>
      <c r="I37403" s="1"/>
    </row>
    <row r="37404" spans="2:9">
      <c r="B37404" s="1"/>
      <c r="C37404" s="29"/>
      <c r="D37404" s="27"/>
      <c r="E37404" s="27"/>
      <c r="F37404" s="27"/>
      <c r="G37404" s="1"/>
      <c r="H37404" s="1"/>
      <c r="I37404" s="1"/>
    </row>
    <row r="37405" spans="2:9">
      <c r="B37405" s="1"/>
      <c r="C37405" s="29"/>
      <c r="D37405" s="27"/>
      <c r="E37405" s="27"/>
      <c r="F37405" s="27"/>
      <c r="G37405" s="1"/>
      <c r="H37405" s="1"/>
      <c r="I37405" s="1"/>
    </row>
    <row r="37406" spans="2:9">
      <c r="B37406" s="1"/>
      <c r="C37406" s="29"/>
      <c r="D37406" s="27"/>
      <c r="E37406" s="27"/>
      <c r="F37406" s="27"/>
      <c r="G37406" s="1"/>
      <c r="H37406" s="1"/>
      <c r="I37406" s="1"/>
    </row>
    <row r="37407" spans="2:9">
      <c r="B37407" s="1"/>
      <c r="C37407" s="29"/>
      <c r="D37407" s="27"/>
      <c r="E37407" s="27"/>
      <c r="F37407" s="27"/>
      <c r="G37407" s="1"/>
      <c r="H37407" s="1"/>
      <c r="I37407" s="1"/>
    </row>
    <row r="37408" spans="2:9">
      <c r="B37408" s="1"/>
      <c r="C37408" s="29"/>
      <c r="D37408" s="27"/>
      <c r="E37408" s="27"/>
      <c r="F37408" s="27"/>
      <c r="G37408" s="1"/>
      <c r="H37408" s="1"/>
      <c r="I37408" s="1"/>
    </row>
    <row r="37409" spans="2:9">
      <c r="B37409" s="1"/>
      <c r="C37409" s="29"/>
      <c r="D37409" s="27"/>
      <c r="E37409" s="27"/>
      <c r="F37409" s="27"/>
      <c r="G37409" s="1"/>
      <c r="H37409" s="1"/>
      <c r="I37409" s="1"/>
    </row>
    <row r="37410" spans="2:9">
      <c r="B37410" s="1"/>
      <c r="C37410" s="29"/>
      <c r="D37410" s="27"/>
      <c r="E37410" s="27"/>
      <c r="F37410" s="27"/>
      <c r="G37410" s="1"/>
      <c r="H37410" s="1"/>
      <c r="I37410" s="1"/>
    </row>
    <row r="37411" spans="2:9">
      <c r="B37411" s="1"/>
      <c r="C37411" s="29"/>
      <c r="D37411" s="27"/>
      <c r="E37411" s="27"/>
      <c r="F37411" s="27"/>
      <c r="G37411" s="1"/>
      <c r="H37411" s="1"/>
      <c r="I37411" s="1"/>
    </row>
    <row r="37412" spans="2:9">
      <c r="B37412" s="1"/>
      <c r="C37412" s="29"/>
      <c r="D37412" s="27"/>
      <c r="E37412" s="27"/>
      <c r="F37412" s="27"/>
      <c r="G37412" s="1"/>
      <c r="H37412" s="1"/>
      <c r="I37412" s="1"/>
    </row>
    <row r="37413" spans="2:9">
      <c r="B37413" s="1"/>
      <c r="C37413" s="29"/>
      <c r="D37413" s="27"/>
      <c r="E37413" s="27"/>
      <c r="F37413" s="27"/>
      <c r="G37413" s="1"/>
      <c r="H37413" s="1"/>
      <c r="I37413" s="1"/>
    </row>
    <row r="37414" spans="2:9">
      <c r="B37414" s="1"/>
      <c r="C37414" s="29"/>
      <c r="D37414" s="27"/>
      <c r="E37414" s="27"/>
      <c r="F37414" s="27"/>
      <c r="G37414" s="1"/>
      <c r="H37414" s="1"/>
      <c r="I37414" s="1"/>
    </row>
    <row r="37415" spans="2:9">
      <c r="B37415" s="1"/>
      <c r="C37415" s="29"/>
      <c r="D37415" s="27"/>
      <c r="E37415" s="27"/>
      <c r="F37415" s="27"/>
      <c r="G37415" s="1"/>
      <c r="H37415" s="1"/>
      <c r="I37415" s="1"/>
    </row>
    <row r="37416" spans="2:9">
      <c r="B37416" s="1"/>
      <c r="C37416" s="29"/>
      <c r="D37416" s="27"/>
      <c r="E37416" s="27"/>
      <c r="F37416" s="27"/>
      <c r="G37416" s="1"/>
      <c r="H37416" s="1"/>
      <c r="I37416" s="1"/>
    </row>
    <row r="37417" spans="2:9">
      <c r="B37417" s="1"/>
      <c r="C37417" s="29"/>
      <c r="D37417" s="27"/>
      <c r="E37417" s="27"/>
      <c r="F37417" s="27"/>
      <c r="G37417" s="1"/>
      <c r="H37417" s="1"/>
      <c r="I37417" s="1"/>
    </row>
    <row r="37418" spans="2:9">
      <c r="B37418" s="1"/>
      <c r="C37418" s="29"/>
      <c r="D37418" s="27"/>
      <c r="E37418" s="27"/>
      <c r="F37418" s="27"/>
      <c r="G37418" s="1"/>
      <c r="H37418" s="1"/>
      <c r="I37418" s="1"/>
    </row>
    <row r="37419" spans="2:9">
      <c r="B37419" s="1"/>
      <c r="C37419" s="29"/>
      <c r="D37419" s="27"/>
      <c r="E37419" s="27"/>
      <c r="F37419" s="27"/>
      <c r="G37419" s="1"/>
      <c r="H37419" s="1"/>
      <c r="I37419" s="1"/>
    </row>
    <row r="37420" spans="2:9">
      <c r="B37420" s="1"/>
      <c r="C37420" s="29"/>
      <c r="D37420" s="27"/>
      <c r="E37420" s="27"/>
      <c r="F37420" s="27"/>
      <c r="G37420" s="1"/>
      <c r="H37420" s="1"/>
      <c r="I37420" s="1"/>
    </row>
    <row r="37421" spans="2:9">
      <c r="B37421" s="1"/>
      <c r="C37421" s="29"/>
      <c r="D37421" s="27"/>
      <c r="E37421" s="27"/>
      <c r="F37421" s="27"/>
      <c r="G37421" s="1"/>
      <c r="H37421" s="1"/>
      <c r="I37421" s="1"/>
    </row>
    <row r="37422" spans="2:9">
      <c r="B37422" s="1"/>
      <c r="C37422" s="29"/>
      <c r="D37422" s="27"/>
      <c r="E37422" s="27"/>
      <c r="F37422" s="27"/>
      <c r="G37422" s="1"/>
      <c r="H37422" s="1"/>
      <c r="I37422" s="1"/>
    </row>
    <row r="37423" spans="2:9">
      <c r="B37423" s="1"/>
      <c r="C37423" s="29"/>
      <c r="D37423" s="27"/>
      <c r="E37423" s="27"/>
      <c r="F37423" s="27"/>
      <c r="G37423" s="1"/>
      <c r="H37423" s="1"/>
      <c r="I37423" s="1"/>
    </row>
    <row r="37424" spans="2:9">
      <c r="B37424" s="1"/>
      <c r="C37424" s="29"/>
      <c r="D37424" s="27"/>
      <c r="E37424" s="27"/>
      <c r="F37424" s="27"/>
      <c r="G37424" s="1"/>
      <c r="H37424" s="1"/>
      <c r="I37424" s="1"/>
    </row>
    <row r="37425" spans="2:9">
      <c r="B37425" s="1"/>
      <c r="C37425" s="29"/>
      <c r="D37425" s="27"/>
      <c r="E37425" s="27"/>
      <c r="F37425" s="27"/>
      <c r="G37425" s="1"/>
      <c r="H37425" s="1"/>
      <c r="I37425" s="1"/>
    </row>
    <row r="37426" spans="2:9">
      <c r="B37426" s="1"/>
      <c r="C37426" s="29"/>
      <c r="D37426" s="27"/>
      <c r="E37426" s="27"/>
      <c r="F37426" s="27"/>
      <c r="G37426" s="1"/>
      <c r="H37426" s="1"/>
      <c r="I37426" s="1"/>
    </row>
    <row r="37427" spans="2:9">
      <c r="B37427" s="1"/>
      <c r="C37427" s="29"/>
      <c r="D37427" s="27"/>
      <c r="E37427" s="27"/>
      <c r="F37427" s="27"/>
      <c r="G37427" s="1"/>
      <c r="H37427" s="1"/>
      <c r="I37427" s="1"/>
    </row>
    <row r="37428" spans="2:9">
      <c r="B37428" s="1"/>
      <c r="C37428" s="29"/>
      <c r="D37428" s="27"/>
      <c r="E37428" s="27"/>
      <c r="F37428" s="27"/>
      <c r="G37428" s="1"/>
      <c r="H37428" s="1"/>
      <c r="I37428" s="1"/>
    </row>
    <row r="37429" spans="2:9">
      <c r="B37429" s="1"/>
      <c r="C37429" s="29"/>
      <c r="D37429" s="27"/>
      <c r="E37429" s="27"/>
      <c r="F37429" s="27"/>
      <c r="G37429" s="1"/>
      <c r="H37429" s="1"/>
      <c r="I37429" s="1"/>
    </row>
    <row r="37430" spans="2:9">
      <c r="B37430" s="1"/>
      <c r="C37430" s="29"/>
      <c r="D37430" s="27"/>
      <c r="E37430" s="27"/>
      <c r="F37430" s="27"/>
      <c r="G37430" s="1"/>
      <c r="H37430" s="1"/>
      <c r="I37430" s="1"/>
    </row>
    <row r="37431" spans="2:9">
      <c r="B37431" s="1"/>
      <c r="C37431" s="29"/>
      <c r="D37431" s="27"/>
      <c r="E37431" s="27"/>
      <c r="F37431" s="27"/>
      <c r="G37431" s="1"/>
      <c r="H37431" s="1"/>
      <c r="I37431" s="1"/>
    </row>
    <row r="37432" spans="2:9">
      <c r="B37432" s="1"/>
      <c r="C37432" s="29"/>
      <c r="D37432" s="27"/>
      <c r="E37432" s="27"/>
      <c r="F37432" s="27"/>
      <c r="G37432" s="1"/>
      <c r="H37432" s="1"/>
      <c r="I37432" s="1"/>
    </row>
    <row r="37433" spans="2:9">
      <c r="B37433" s="1"/>
      <c r="C37433" s="29"/>
      <c r="D37433" s="27"/>
      <c r="E37433" s="27"/>
      <c r="F37433" s="27"/>
      <c r="G37433" s="1"/>
      <c r="H37433" s="1"/>
      <c r="I37433" s="1"/>
    </row>
    <row r="37434" spans="2:9">
      <c r="B37434" s="1"/>
      <c r="C37434" s="29"/>
      <c r="D37434" s="27"/>
      <c r="E37434" s="27"/>
      <c r="F37434" s="27"/>
      <c r="G37434" s="1"/>
      <c r="H37434" s="1"/>
      <c r="I37434" s="1"/>
    </row>
    <row r="37435" spans="2:9">
      <c r="B37435" s="1"/>
      <c r="C37435" s="29"/>
      <c r="D37435" s="27"/>
      <c r="E37435" s="27"/>
      <c r="F37435" s="27"/>
      <c r="G37435" s="1"/>
      <c r="H37435" s="1"/>
      <c r="I37435" s="1"/>
    </row>
    <row r="37436" spans="2:9">
      <c r="B37436" s="1"/>
      <c r="C37436" s="29"/>
      <c r="D37436" s="27"/>
      <c r="E37436" s="27"/>
      <c r="F37436" s="27"/>
      <c r="G37436" s="1"/>
      <c r="H37436" s="1"/>
      <c r="I37436" s="1"/>
    </row>
    <row r="37437" spans="2:9">
      <c r="B37437" s="1"/>
      <c r="C37437" s="29"/>
      <c r="D37437" s="27"/>
      <c r="E37437" s="27"/>
      <c r="F37437" s="27"/>
      <c r="G37437" s="1"/>
      <c r="H37437" s="1"/>
      <c r="I37437" s="1"/>
    </row>
    <row r="37438" spans="2:9">
      <c r="B37438" s="1"/>
      <c r="C37438" s="29"/>
      <c r="D37438" s="27"/>
      <c r="E37438" s="27"/>
      <c r="F37438" s="27"/>
      <c r="G37438" s="1"/>
      <c r="H37438" s="1"/>
      <c r="I37438" s="1"/>
    </row>
    <row r="37439" spans="2:9">
      <c r="B37439" s="1"/>
      <c r="C37439" s="29"/>
      <c r="D37439" s="27"/>
      <c r="E37439" s="27"/>
      <c r="F37439" s="27"/>
      <c r="G37439" s="1"/>
      <c r="H37439" s="1"/>
      <c r="I37439" s="1"/>
    </row>
    <row r="37440" spans="2:9">
      <c r="B37440" s="1"/>
      <c r="C37440" s="29"/>
      <c r="D37440" s="27"/>
      <c r="E37440" s="27"/>
      <c r="F37440" s="27"/>
      <c r="G37440" s="1"/>
      <c r="H37440" s="1"/>
      <c r="I37440" s="1"/>
    </row>
    <row r="37441" spans="2:9">
      <c r="B37441" s="1"/>
      <c r="C37441" s="29"/>
      <c r="D37441" s="27"/>
      <c r="E37441" s="27"/>
      <c r="F37441" s="27"/>
      <c r="G37441" s="1"/>
      <c r="H37441" s="1"/>
      <c r="I37441" s="1"/>
    </row>
    <row r="37442" spans="2:9">
      <c r="B37442" s="1"/>
      <c r="C37442" s="29"/>
      <c r="D37442" s="27"/>
      <c r="E37442" s="27"/>
      <c r="F37442" s="27"/>
      <c r="G37442" s="1"/>
      <c r="H37442" s="1"/>
      <c r="I37442" s="1"/>
    </row>
    <row r="37443" spans="2:9">
      <c r="B37443" s="1"/>
      <c r="C37443" s="29"/>
      <c r="D37443" s="27"/>
      <c r="E37443" s="27"/>
      <c r="F37443" s="27"/>
      <c r="G37443" s="1"/>
      <c r="H37443" s="1"/>
      <c r="I37443" s="1"/>
    </row>
    <row r="37444" spans="2:9">
      <c r="B37444" s="1"/>
      <c r="C37444" s="29"/>
      <c r="D37444" s="27"/>
      <c r="E37444" s="27"/>
      <c r="F37444" s="27"/>
      <c r="G37444" s="1"/>
      <c r="H37444" s="1"/>
      <c r="I37444" s="1"/>
    </row>
    <row r="37445" spans="2:9">
      <c r="B37445" s="1"/>
      <c r="C37445" s="29"/>
      <c r="D37445" s="27"/>
      <c r="E37445" s="27"/>
      <c r="F37445" s="27"/>
      <c r="G37445" s="1"/>
      <c r="H37445" s="1"/>
      <c r="I37445" s="1"/>
    </row>
    <row r="37446" spans="2:9">
      <c r="B37446" s="1"/>
      <c r="C37446" s="29"/>
      <c r="D37446" s="27"/>
      <c r="E37446" s="27"/>
      <c r="F37446" s="27"/>
      <c r="G37446" s="1"/>
      <c r="H37446" s="1"/>
      <c r="I37446" s="1"/>
    </row>
    <row r="37447" spans="2:9">
      <c r="B37447" s="1"/>
      <c r="C37447" s="29"/>
      <c r="D37447" s="27"/>
      <c r="E37447" s="27"/>
      <c r="F37447" s="27"/>
      <c r="G37447" s="1"/>
      <c r="H37447" s="1"/>
      <c r="I37447" s="1"/>
    </row>
    <row r="37448" spans="2:9">
      <c r="B37448" s="1"/>
      <c r="C37448" s="29"/>
      <c r="D37448" s="27"/>
      <c r="E37448" s="27"/>
      <c r="F37448" s="27"/>
      <c r="G37448" s="1"/>
      <c r="H37448" s="1"/>
      <c r="I37448" s="1"/>
    </row>
    <row r="37449" spans="2:9">
      <c r="B37449" s="1"/>
      <c r="C37449" s="29"/>
      <c r="D37449" s="27"/>
      <c r="E37449" s="27"/>
      <c r="F37449" s="27"/>
      <c r="G37449" s="1"/>
      <c r="H37449" s="1"/>
      <c r="I37449" s="1"/>
    </row>
    <row r="37450" spans="2:9">
      <c r="B37450" s="1"/>
      <c r="C37450" s="29"/>
      <c r="D37450" s="27"/>
      <c r="E37450" s="27"/>
      <c r="F37450" s="27"/>
      <c r="G37450" s="1"/>
      <c r="H37450" s="1"/>
      <c r="I37450" s="1"/>
    </row>
    <row r="37451" spans="2:9">
      <c r="B37451" s="1"/>
      <c r="C37451" s="29"/>
      <c r="D37451" s="27"/>
      <c r="E37451" s="27"/>
      <c r="F37451" s="27"/>
      <c r="G37451" s="1"/>
      <c r="H37451" s="1"/>
      <c r="I37451" s="1"/>
    </row>
    <row r="37452" spans="2:9">
      <c r="B37452" s="1"/>
      <c r="C37452" s="29"/>
      <c r="D37452" s="27"/>
      <c r="E37452" s="27"/>
      <c r="F37452" s="27"/>
      <c r="G37452" s="1"/>
      <c r="H37452" s="1"/>
      <c r="I37452" s="1"/>
    </row>
    <row r="37453" spans="2:9">
      <c r="B37453" s="1"/>
      <c r="C37453" s="29"/>
      <c r="D37453" s="27"/>
      <c r="E37453" s="27"/>
      <c r="F37453" s="27"/>
      <c r="G37453" s="1"/>
      <c r="H37453" s="1"/>
      <c r="I37453" s="1"/>
    </row>
    <row r="37454" spans="2:9">
      <c r="B37454" s="1"/>
      <c r="C37454" s="29"/>
      <c r="D37454" s="27"/>
      <c r="E37454" s="27"/>
      <c r="F37454" s="27"/>
      <c r="G37454" s="1"/>
      <c r="H37454" s="1"/>
      <c r="I37454" s="1"/>
    </row>
    <row r="37455" spans="2:9">
      <c r="B37455" s="1"/>
      <c r="C37455" s="29"/>
      <c r="D37455" s="27"/>
      <c r="E37455" s="27"/>
      <c r="F37455" s="27"/>
      <c r="G37455" s="1"/>
      <c r="H37455" s="1"/>
      <c r="I37455" s="1"/>
    </row>
    <row r="37456" spans="2:9">
      <c r="B37456" s="1"/>
      <c r="C37456" s="29"/>
      <c r="D37456" s="27"/>
      <c r="E37456" s="27"/>
      <c r="F37456" s="27"/>
      <c r="G37456" s="1"/>
      <c r="H37456" s="1"/>
      <c r="I37456" s="1"/>
    </row>
    <row r="37457" spans="2:9">
      <c r="B37457" s="1"/>
      <c r="C37457" s="29"/>
      <c r="D37457" s="27"/>
      <c r="E37457" s="27"/>
      <c r="F37457" s="27"/>
      <c r="G37457" s="1"/>
      <c r="H37457" s="1"/>
      <c r="I37457" s="1"/>
    </row>
    <row r="37458" spans="2:9">
      <c r="B37458" s="1"/>
      <c r="C37458" s="29"/>
      <c r="D37458" s="27"/>
      <c r="E37458" s="27"/>
      <c r="F37458" s="27"/>
      <c r="G37458" s="1"/>
      <c r="H37458" s="1"/>
      <c r="I37458" s="1"/>
    </row>
    <row r="37459" spans="2:9">
      <c r="B37459" s="1"/>
      <c r="C37459" s="29"/>
      <c r="D37459" s="27"/>
      <c r="E37459" s="27"/>
      <c r="F37459" s="27"/>
      <c r="G37459" s="1"/>
      <c r="H37459" s="1"/>
      <c r="I37459" s="1"/>
    </row>
    <row r="37460" spans="2:9">
      <c r="B37460" s="1"/>
      <c r="C37460" s="29"/>
      <c r="D37460" s="27"/>
      <c r="E37460" s="27"/>
      <c r="F37460" s="27"/>
      <c r="G37460" s="1"/>
      <c r="H37460" s="1"/>
      <c r="I37460" s="1"/>
    </row>
    <row r="37461" spans="2:9">
      <c r="B37461" s="1"/>
      <c r="C37461" s="29"/>
      <c r="D37461" s="27"/>
      <c r="E37461" s="27"/>
      <c r="F37461" s="27"/>
      <c r="G37461" s="1"/>
      <c r="H37461" s="1"/>
      <c r="I37461" s="1"/>
    </row>
    <row r="37462" spans="2:9">
      <c r="B37462" s="1"/>
      <c r="C37462" s="29"/>
      <c r="D37462" s="27"/>
      <c r="E37462" s="27"/>
      <c r="F37462" s="27"/>
      <c r="G37462" s="1"/>
      <c r="H37462" s="1"/>
      <c r="I37462" s="1"/>
    </row>
    <row r="37463" spans="2:9">
      <c r="B37463" s="1"/>
      <c r="C37463" s="29"/>
      <c r="D37463" s="27"/>
      <c r="E37463" s="27"/>
      <c r="F37463" s="27"/>
      <c r="G37463" s="1"/>
      <c r="H37463" s="1"/>
      <c r="I37463" s="1"/>
    </row>
    <row r="37464" spans="2:9">
      <c r="B37464" s="1"/>
      <c r="C37464" s="29"/>
      <c r="D37464" s="27"/>
      <c r="E37464" s="27"/>
      <c r="F37464" s="27"/>
      <c r="G37464" s="1"/>
      <c r="H37464" s="1"/>
      <c r="I37464" s="1"/>
    </row>
    <row r="37465" spans="2:9">
      <c r="B37465" s="1"/>
      <c r="C37465" s="29"/>
      <c r="D37465" s="27"/>
      <c r="E37465" s="27"/>
      <c r="F37465" s="27"/>
      <c r="G37465" s="1"/>
      <c r="H37465" s="1"/>
      <c r="I37465" s="1"/>
    </row>
    <row r="37466" spans="2:9">
      <c r="B37466" s="1"/>
      <c r="C37466" s="29"/>
      <c r="D37466" s="27"/>
      <c r="E37466" s="27"/>
      <c r="F37466" s="27"/>
      <c r="G37466" s="1"/>
      <c r="H37466" s="1"/>
      <c r="I37466" s="1"/>
    </row>
    <row r="37467" spans="2:9">
      <c r="B37467" s="1"/>
      <c r="C37467" s="29"/>
      <c r="D37467" s="27"/>
      <c r="E37467" s="27"/>
      <c r="F37467" s="27"/>
      <c r="G37467" s="1"/>
      <c r="H37467" s="1"/>
      <c r="I37467" s="1"/>
    </row>
    <row r="37468" spans="2:9">
      <c r="B37468" s="1"/>
      <c r="C37468" s="29"/>
      <c r="D37468" s="27"/>
      <c r="E37468" s="27"/>
      <c r="F37468" s="27"/>
      <c r="G37468" s="1"/>
      <c r="H37468" s="1"/>
      <c r="I37468" s="1"/>
    </row>
    <row r="37469" spans="2:9">
      <c r="B37469" s="1"/>
      <c r="C37469" s="29"/>
      <c r="D37469" s="27"/>
      <c r="E37469" s="27"/>
      <c r="F37469" s="27"/>
      <c r="G37469" s="1"/>
      <c r="H37469" s="1"/>
      <c r="I37469" s="1"/>
    </row>
    <row r="37470" spans="2:9">
      <c r="B37470" s="1"/>
      <c r="C37470" s="29"/>
      <c r="D37470" s="27"/>
      <c r="E37470" s="27"/>
      <c r="F37470" s="27"/>
      <c r="G37470" s="1"/>
      <c r="H37470" s="1"/>
      <c r="I37470" s="1"/>
    </row>
    <row r="37471" spans="2:9">
      <c r="B37471" s="1"/>
      <c r="C37471" s="29"/>
      <c r="D37471" s="27"/>
      <c r="E37471" s="27"/>
      <c r="F37471" s="27"/>
      <c r="G37471" s="1"/>
      <c r="H37471" s="1"/>
      <c r="I37471" s="1"/>
    </row>
    <row r="37472" spans="2:9">
      <c r="B37472" s="1"/>
      <c r="C37472" s="29"/>
      <c r="D37472" s="27"/>
      <c r="E37472" s="27"/>
      <c r="F37472" s="27"/>
      <c r="G37472" s="1"/>
      <c r="H37472" s="1"/>
      <c r="I37472" s="1"/>
    </row>
    <row r="37473" spans="2:9">
      <c r="B37473" s="1"/>
      <c r="C37473" s="29"/>
      <c r="D37473" s="27"/>
      <c r="E37473" s="27"/>
      <c r="F37473" s="27"/>
      <c r="G37473" s="1"/>
      <c r="H37473" s="1"/>
      <c r="I37473" s="1"/>
    </row>
    <row r="37474" spans="2:9">
      <c r="B37474" s="1"/>
      <c r="C37474" s="29"/>
      <c r="D37474" s="27"/>
      <c r="E37474" s="27"/>
      <c r="F37474" s="27"/>
      <c r="G37474" s="1"/>
      <c r="H37474" s="1"/>
      <c r="I37474" s="1"/>
    </row>
    <row r="37475" spans="2:9">
      <c r="B37475" s="1"/>
      <c r="C37475" s="29"/>
      <c r="D37475" s="27"/>
      <c r="E37475" s="27"/>
      <c r="F37475" s="27"/>
      <c r="G37475" s="1"/>
      <c r="H37475" s="1"/>
      <c r="I37475" s="1"/>
    </row>
    <row r="37476" spans="2:9">
      <c r="B37476" s="1"/>
      <c r="C37476" s="29"/>
      <c r="D37476" s="27"/>
      <c r="E37476" s="27"/>
      <c r="F37476" s="27"/>
      <c r="G37476" s="1"/>
      <c r="H37476" s="1"/>
      <c r="I37476" s="1"/>
    </row>
    <row r="37477" spans="2:9">
      <c r="B37477" s="1"/>
      <c r="C37477" s="29"/>
      <c r="D37477" s="27"/>
      <c r="E37477" s="27"/>
      <c r="F37477" s="27"/>
      <c r="G37477" s="1"/>
      <c r="H37477" s="1"/>
      <c r="I37477" s="1"/>
    </row>
    <row r="37478" spans="2:9">
      <c r="B37478" s="1"/>
      <c r="C37478" s="29"/>
      <c r="D37478" s="27"/>
      <c r="E37478" s="27"/>
      <c r="F37478" s="27"/>
      <c r="G37478" s="1"/>
      <c r="H37478" s="1"/>
      <c r="I37478" s="1"/>
    </row>
    <row r="37479" spans="2:9">
      <c r="B37479" s="1"/>
      <c r="C37479" s="29"/>
      <c r="D37479" s="27"/>
      <c r="E37479" s="27"/>
      <c r="F37479" s="27"/>
      <c r="G37479" s="1"/>
      <c r="H37479" s="1"/>
      <c r="I37479" s="1"/>
    </row>
    <row r="37480" spans="2:9">
      <c r="B37480" s="1"/>
      <c r="C37480" s="29"/>
      <c r="D37480" s="27"/>
      <c r="E37480" s="27"/>
      <c r="F37480" s="27"/>
      <c r="G37480" s="1"/>
      <c r="H37480" s="1"/>
      <c r="I37480" s="1"/>
    </row>
    <row r="37481" spans="2:9">
      <c r="B37481" s="1"/>
      <c r="C37481" s="29"/>
      <c r="D37481" s="27"/>
      <c r="E37481" s="27"/>
      <c r="F37481" s="27"/>
      <c r="G37481" s="1"/>
      <c r="H37481" s="1"/>
      <c r="I37481" s="1"/>
    </row>
    <row r="37482" spans="2:9">
      <c r="B37482" s="1"/>
      <c r="C37482" s="29"/>
      <c r="D37482" s="27"/>
      <c r="E37482" s="27"/>
      <c r="F37482" s="27"/>
      <c r="G37482" s="1"/>
      <c r="H37482" s="1"/>
      <c r="I37482" s="1"/>
    </row>
    <row r="37483" spans="2:9">
      <c r="B37483" s="1"/>
      <c r="C37483" s="29"/>
      <c r="D37483" s="27"/>
      <c r="E37483" s="27"/>
      <c r="F37483" s="27"/>
      <c r="G37483" s="1"/>
      <c r="H37483" s="1"/>
      <c r="I37483" s="1"/>
    </row>
    <row r="37484" spans="2:9">
      <c r="B37484" s="1"/>
      <c r="C37484" s="29"/>
      <c r="D37484" s="27"/>
      <c r="E37484" s="27"/>
      <c r="F37484" s="27"/>
      <c r="G37484" s="1"/>
      <c r="H37484" s="1"/>
      <c r="I37484" s="1"/>
    </row>
    <row r="37485" spans="2:9">
      <c r="B37485" s="1"/>
      <c r="C37485" s="29"/>
      <c r="D37485" s="27"/>
      <c r="E37485" s="27"/>
      <c r="F37485" s="27"/>
      <c r="G37485" s="1"/>
      <c r="H37485" s="1"/>
      <c r="I37485" s="1"/>
    </row>
    <row r="37486" spans="2:9">
      <c r="B37486" s="1"/>
      <c r="C37486" s="29"/>
      <c r="D37486" s="27"/>
      <c r="E37486" s="27"/>
      <c r="F37486" s="27"/>
      <c r="G37486" s="1"/>
      <c r="H37486" s="1"/>
      <c r="I37486" s="1"/>
    </row>
    <row r="37487" spans="2:9">
      <c r="B37487" s="1"/>
      <c r="C37487" s="29"/>
      <c r="D37487" s="27"/>
      <c r="E37487" s="27"/>
      <c r="F37487" s="27"/>
      <c r="G37487" s="1"/>
      <c r="H37487" s="1"/>
      <c r="I37487" s="1"/>
    </row>
    <row r="37488" spans="2:9">
      <c r="B37488" s="1"/>
      <c r="C37488" s="29"/>
      <c r="D37488" s="27"/>
      <c r="E37488" s="27"/>
      <c r="F37488" s="27"/>
      <c r="G37488" s="1"/>
      <c r="H37488" s="1"/>
      <c r="I37488" s="1"/>
    </row>
    <row r="37489" spans="2:9">
      <c r="B37489" s="1"/>
      <c r="C37489" s="29"/>
      <c r="D37489" s="27"/>
      <c r="E37489" s="27"/>
      <c r="F37489" s="27"/>
      <c r="G37489" s="1"/>
      <c r="H37489" s="1"/>
      <c r="I37489" s="1"/>
    </row>
    <row r="37490" spans="2:9">
      <c r="B37490" s="1"/>
      <c r="C37490" s="29"/>
      <c r="D37490" s="27"/>
      <c r="E37490" s="27"/>
      <c r="F37490" s="27"/>
      <c r="G37490" s="1"/>
      <c r="H37490" s="1"/>
      <c r="I37490" s="1"/>
    </row>
    <row r="37491" spans="2:9">
      <c r="B37491" s="1"/>
      <c r="C37491" s="29"/>
      <c r="D37491" s="27"/>
      <c r="E37491" s="27"/>
      <c r="F37491" s="27"/>
      <c r="G37491" s="1"/>
      <c r="H37491" s="1"/>
      <c r="I37491" s="1"/>
    </row>
    <row r="37492" spans="2:9">
      <c r="B37492" s="1"/>
      <c r="C37492" s="29"/>
      <c r="D37492" s="27"/>
      <c r="E37492" s="27"/>
      <c r="F37492" s="27"/>
      <c r="G37492" s="1"/>
      <c r="H37492" s="1"/>
      <c r="I37492" s="1"/>
    </row>
    <row r="37493" spans="2:9">
      <c r="B37493" s="1"/>
      <c r="C37493" s="29"/>
      <c r="D37493" s="27"/>
      <c r="E37493" s="27"/>
      <c r="F37493" s="27"/>
      <c r="G37493" s="1"/>
      <c r="H37493" s="1"/>
      <c r="I37493" s="1"/>
    </row>
    <row r="37494" spans="2:9">
      <c r="B37494" s="1"/>
      <c r="C37494" s="29"/>
      <c r="D37494" s="27"/>
      <c r="E37494" s="27"/>
      <c r="F37494" s="27"/>
      <c r="G37494" s="1"/>
      <c r="H37494" s="1"/>
      <c r="I37494" s="1"/>
    </row>
    <row r="37495" spans="2:9">
      <c r="B37495" s="1"/>
      <c r="C37495" s="29"/>
      <c r="D37495" s="27"/>
      <c r="E37495" s="27"/>
      <c r="F37495" s="27"/>
      <c r="G37495" s="1"/>
      <c r="H37495" s="1"/>
      <c r="I37495" s="1"/>
    </row>
    <row r="37496" spans="2:9">
      <c r="B37496" s="1"/>
      <c r="C37496" s="29"/>
      <c r="D37496" s="27"/>
      <c r="E37496" s="27"/>
      <c r="F37496" s="27"/>
      <c r="G37496" s="1"/>
      <c r="H37496" s="1"/>
      <c r="I37496" s="1"/>
    </row>
    <row r="37497" spans="2:9">
      <c r="B37497" s="1"/>
      <c r="C37497" s="29"/>
      <c r="D37497" s="27"/>
      <c r="E37497" s="27"/>
      <c r="F37497" s="27"/>
      <c r="G37497" s="1"/>
      <c r="H37497" s="1"/>
      <c r="I37497" s="1"/>
    </row>
    <row r="37498" spans="2:9">
      <c r="B37498" s="1"/>
      <c r="C37498" s="29"/>
      <c r="D37498" s="27"/>
      <c r="E37498" s="27"/>
      <c r="F37498" s="27"/>
      <c r="G37498" s="1"/>
      <c r="H37498" s="1"/>
      <c r="I37498" s="1"/>
    </row>
    <row r="37499" spans="2:9">
      <c r="B37499" s="1"/>
      <c r="C37499" s="29"/>
      <c r="D37499" s="27"/>
      <c r="E37499" s="27"/>
      <c r="F37499" s="27"/>
      <c r="G37499" s="1"/>
      <c r="H37499" s="1"/>
      <c r="I37499" s="1"/>
    </row>
    <row r="37500" spans="2:9">
      <c r="B37500" s="1"/>
      <c r="C37500" s="29"/>
      <c r="D37500" s="27"/>
      <c r="E37500" s="27"/>
      <c r="F37500" s="27"/>
      <c r="G37500" s="1"/>
      <c r="H37500" s="1"/>
      <c r="I37500" s="1"/>
    </row>
    <row r="37501" spans="2:9">
      <c r="B37501" s="1"/>
      <c r="C37501" s="29"/>
      <c r="D37501" s="27"/>
      <c r="E37501" s="27"/>
      <c r="F37501" s="27"/>
      <c r="G37501" s="1"/>
      <c r="H37501" s="1"/>
      <c r="I37501" s="1"/>
    </row>
    <row r="37502" spans="2:9">
      <c r="B37502" s="1"/>
      <c r="C37502" s="29"/>
      <c r="D37502" s="27"/>
      <c r="E37502" s="27"/>
      <c r="F37502" s="27"/>
      <c r="G37502" s="1"/>
      <c r="H37502" s="1"/>
      <c r="I37502" s="1"/>
    </row>
    <row r="37503" spans="2:9">
      <c r="B37503" s="1"/>
      <c r="C37503" s="29"/>
      <c r="D37503" s="27"/>
      <c r="E37503" s="27"/>
      <c r="F37503" s="27"/>
      <c r="G37503" s="1"/>
      <c r="H37503" s="1"/>
      <c r="I37503" s="1"/>
    </row>
    <row r="37504" spans="2:9">
      <c r="B37504" s="1"/>
      <c r="C37504" s="29"/>
      <c r="D37504" s="27"/>
      <c r="E37504" s="27"/>
      <c r="F37504" s="27"/>
      <c r="G37504" s="1"/>
      <c r="H37504" s="1"/>
      <c r="I37504" s="1"/>
    </row>
    <row r="37505" spans="2:9">
      <c r="B37505" s="1"/>
      <c r="C37505" s="29"/>
      <c r="D37505" s="27"/>
      <c r="E37505" s="27"/>
      <c r="F37505" s="27"/>
      <c r="G37505" s="1"/>
      <c r="H37505" s="1"/>
      <c r="I37505" s="1"/>
    </row>
    <row r="37506" spans="2:9">
      <c r="B37506" s="1"/>
      <c r="C37506" s="29"/>
      <c r="D37506" s="27"/>
      <c r="E37506" s="27"/>
      <c r="F37506" s="27"/>
      <c r="G37506" s="1"/>
      <c r="H37506" s="1"/>
      <c r="I37506" s="1"/>
    </row>
    <row r="37507" spans="2:9">
      <c r="B37507" s="1"/>
      <c r="C37507" s="29"/>
      <c r="D37507" s="27"/>
      <c r="E37507" s="27"/>
      <c r="F37507" s="27"/>
      <c r="G37507" s="1"/>
      <c r="H37507" s="1"/>
      <c r="I37507" s="1"/>
    </row>
    <row r="37508" spans="2:9">
      <c r="B37508" s="1"/>
      <c r="C37508" s="29"/>
      <c r="D37508" s="27"/>
      <c r="E37508" s="27"/>
      <c r="F37508" s="27"/>
      <c r="G37508" s="1"/>
      <c r="H37508" s="1"/>
      <c r="I37508" s="1"/>
    </row>
    <row r="37509" spans="2:9">
      <c r="B37509" s="1"/>
      <c r="C37509" s="29"/>
      <c r="D37509" s="27"/>
      <c r="E37509" s="27"/>
      <c r="F37509" s="27"/>
      <c r="G37509" s="1"/>
      <c r="H37509" s="1"/>
      <c r="I37509" s="1"/>
    </row>
    <row r="37510" spans="2:9">
      <c r="B37510" s="1"/>
      <c r="C37510" s="29"/>
      <c r="D37510" s="27"/>
      <c r="E37510" s="27"/>
      <c r="F37510" s="27"/>
      <c r="G37510" s="1"/>
      <c r="H37510" s="1"/>
      <c r="I37510" s="1"/>
    </row>
    <row r="37511" spans="2:9">
      <c r="B37511" s="1"/>
      <c r="C37511" s="29"/>
      <c r="D37511" s="27"/>
      <c r="E37511" s="27"/>
      <c r="F37511" s="27"/>
      <c r="G37511" s="1"/>
      <c r="H37511" s="1"/>
      <c r="I37511" s="1"/>
    </row>
    <row r="37512" spans="2:9">
      <c r="B37512" s="1"/>
      <c r="C37512" s="29"/>
      <c r="D37512" s="27"/>
      <c r="E37512" s="27"/>
      <c r="F37512" s="27"/>
      <c r="G37512" s="1"/>
      <c r="H37512" s="1"/>
      <c r="I37512" s="1"/>
    </row>
    <row r="37513" spans="2:9">
      <c r="B37513" s="1"/>
      <c r="C37513" s="29"/>
      <c r="D37513" s="27"/>
      <c r="E37513" s="27"/>
      <c r="F37513" s="27"/>
      <c r="G37513" s="1"/>
      <c r="H37513" s="1"/>
      <c r="I37513" s="1"/>
    </row>
    <row r="37514" spans="2:9">
      <c r="B37514" s="1"/>
      <c r="C37514" s="29"/>
      <c r="D37514" s="27"/>
      <c r="E37514" s="27"/>
      <c r="F37514" s="27"/>
      <c r="G37514" s="1"/>
      <c r="H37514" s="1"/>
      <c r="I37514" s="1"/>
    </row>
    <row r="37515" spans="2:9">
      <c r="B37515" s="1"/>
      <c r="C37515" s="29"/>
      <c r="D37515" s="27"/>
      <c r="E37515" s="27"/>
      <c r="F37515" s="27"/>
      <c r="G37515" s="1"/>
      <c r="H37515" s="1"/>
      <c r="I37515" s="1"/>
    </row>
    <row r="37516" spans="2:9">
      <c r="B37516" s="1"/>
      <c r="C37516" s="29"/>
      <c r="D37516" s="27"/>
      <c r="E37516" s="27"/>
      <c r="F37516" s="27"/>
      <c r="G37516" s="1"/>
      <c r="H37516" s="1"/>
      <c r="I37516" s="1"/>
    </row>
    <row r="37517" spans="2:9">
      <c r="B37517" s="1"/>
      <c r="C37517" s="29"/>
      <c r="D37517" s="27"/>
      <c r="E37517" s="27"/>
      <c r="F37517" s="27"/>
      <c r="G37517" s="1"/>
      <c r="H37517" s="1"/>
      <c r="I37517" s="1"/>
    </row>
    <row r="37518" spans="2:9">
      <c r="B37518" s="1"/>
      <c r="C37518" s="29"/>
      <c r="D37518" s="27"/>
      <c r="E37518" s="27"/>
      <c r="F37518" s="27"/>
      <c r="G37518" s="1"/>
      <c r="H37518" s="1"/>
      <c r="I37518" s="1"/>
    </row>
    <row r="37519" spans="2:9">
      <c r="B37519" s="1"/>
      <c r="C37519" s="29"/>
      <c r="D37519" s="27"/>
      <c r="E37519" s="27"/>
      <c r="F37519" s="27"/>
      <c r="G37519" s="1"/>
      <c r="H37519" s="1"/>
      <c r="I37519" s="1"/>
    </row>
    <row r="37520" spans="2:9">
      <c r="B37520" s="1"/>
      <c r="C37520" s="29"/>
      <c r="D37520" s="27"/>
      <c r="E37520" s="27"/>
      <c r="F37520" s="27"/>
      <c r="G37520" s="1"/>
      <c r="H37520" s="1"/>
      <c r="I37520" s="1"/>
    </row>
    <row r="37521" spans="2:9">
      <c r="B37521" s="1"/>
      <c r="C37521" s="29"/>
      <c r="D37521" s="27"/>
      <c r="E37521" s="27"/>
      <c r="F37521" s="27"/>
      <c r="G37521" s="1"/>
      <c r="H37521" s="1"/>
      <c r="I37521" s="1"/>
    </row>
    <row r="37522" spans="2:9">
      <c r="B37522" s="1"/>
      <c r="C37522" s="29"/>
      <c r="D37522" s="27"/>
      <c r="E37522" s="27"/>
      <c r="F37522" s="27"/>
      <c r="G37522" s="1"/>
      <c r="H37522" s="1"/>
      <c r="I37522" s="1"/>
    </row>
    <row r="37523" spans="2:9">
      <c r="B37523" s="1"/>
      <c r="C37523" s="29"/>
      <c r="D37523" s="27"/>
      <c r="E37523" s="27"/>
      <c r="F37523" s="27"/>
      <c r="G37523" s="1"/>
      <c r="H37523" s="1"/>
      <c r="I37523" s="1"/>
    </row>
    <row r="37524" spans="2:9">
      <c r="B37524" s="1"/>
      <c r="C37524" s="29"/>
      <c r="D37524" s="27"/>
      <c r="E37524" s="27"/>
      <c r="F37524" s="27"/>
      <c r="G37524" s="1"/>
      <c r="H37524" s="1"/>
      <c r="I37524" s="1"/>
    </row>
    <row r="37525" spans="2:9">
      <c r="B37525" s="1"/>
      <c r="C37525" s="29"/>
      <c r="D37525" s="27"/>
      <c r="E37525" s="27"/>
      <c r="F37525" s="27"/>
      <c r="G37525" s="1"/>
      <c r="H37525" s="1"/>
      <c r="I37525" s="1"/>
    </row>
    <row r="37526" spans="2:9">
      <c r="B37526" s="1"/>
      <c r="C37526" s="29"/>
      <c r="D37526" s="27"/>
      <c r="E37526" s="27"/>
      <c r="F37526" s="27"/>
      <c r="G37526" s="1"/>
      <c r="H37526" s="1"/>
      <c r="I37526" s="1"/>
    </row>
    <row r="37527" spans="2:9">
      <c r="B37527" s="1"/>
      <c r="C37527" s="29"/>
      <c r="D37527" s="27"/>
      <c r="E37527" s="27"/>
      <c r="F37527" s="27"/>
      <c r="G37527" s="1"/>
      <c r="H37527" s="1"/>
      <c r="I37527" s="1"/>
    </row>
    <row r="37528" spans="2:9">
      <c r="B37528" s="1"/>
      <c r="C37528" s="29"/>
      <c r="D37528" s="27"/>
      <c r="E37528" s="27"/>
      <c r="F37528" s="27"/>
      <c r="G37528" s="1"/>
      <c r="H37528" s="1"/>
      <c r="I37528" s="1"/>
    </row>
    <row r="37529" spans="2:9">
      <c r="B37529" s="1"/>
      <c r="C37529" s="29"/>
      <c r="D37529" s="27"/>
      <c r="E37529" s="27"/>
      <c r="F37529" s="27"/>
      <c r="G37529" s="1"/>
      <c r="H37529" s="1"/>
      <c r="I37529" s="1"/>
    </row>
    <row r="37530" spans="2:9">
      <c r="B37530" s="1"/>
      <c r="C37530" s="29"/>
      <c r="D37530" s="27"/>
      <c r="E37530" s="27"/>
      <c r="F37530" s="27"/>
      <c r="G37530" s="1"/>
      <c r="H37530" s="1"/>
      <c r="I37530" s="1"/>
    </row>
    <row r="37531" spans="2:9">
      <c r="B37531" s="1"/>
      <c r="C37531" s="29"/>
      <c r="D37531" s="27"/>
      <c r="E37531" s="27"/>
      <c r="F37531" s="27"/>
      <c r="G37531" s="1"/>
      <c r="H37531" s="1"/>
      <c r="I37531" s="1"/>
    </row>
    <row r="37532" spans="2:9">
      <c r="B37532" s="1"/>
      <c r="C37532" s="29"/>
      <c r="D37532" s="27"/>
      <c r="E37532" s="27"/>
      <c r="F37532" s="27"/>
      <c r="G37532" s="1"/>
      <c r="H37532" s="1"/>
      <c r="I37532" s="1"/>
    </row>
    <row r="37533" spans="2:9">
      <c r="B37533" s="1"/>
      <c r="C37533" s="29"/>
      <c r="D37533" s="27"/>
      <c r="E37533" s="27"/>
      <c r="F37533" s="27"/>
      <c r="G37533" s="1"/>
      <c r="H37533" s="1"/>
      <c r="I37533" s="1"/>
    </row>
    <row r="37534" spans="2:9">
      <c r="B37534" s="1"/>
      <c r="C37534" s="29"/>
      <c r="D37534" s="27"/>
      <c r="E37534" s="27"/>
      <c r="F37534" s="27"/>
      <c r="G37534" s="1"/>
      <c r="H37534" s="1"/>
      <c r="I37534" s="1"/>
    </row>
    <row r="37535" spans="2:9">
      <c r="B37535" s="1"/>
      <c r="C37535" s="29"/>
      <c r="D37535" s="27"/>
      <c r="E37535" s="27"/>
      <c r="F37535" s="27"/>
      <c r="G37535" s="1"/>
      <c r="H37535" s="1"/>
      <c r="I37535" s="1"/>
    </row>
    <row r="37536" spans="2:9">
      <c r="B37536" s="1"/>
      <c r="C37536" s="29"/>
      <c r="D37536" s="27"/>
      <c r="E37536" s="27"/>
      <c r="F37536" s="27"/>
      <c r="G37536" s="1"/>
      <c r="H37536" s="1"/>
      <c r="I37536" s="1"/>
    </row>
    <row r="37537" spans="2:9">
      <c r="B37537" s="1"/>
      <c r="C37537" s="29"/>
      <c r="D37537" s="27"/>
      <c r="E37537" s="27"/>
      <c r="F37537" s="27"/>
      <c r="G37537" s="1"/>
      <c r="H37537" s="1"/>
      <c r="I37537" s="1"/>
    </row>
    <row r="37538" spans="2:9">
      <c r="B37538" s="1"/>
      <c r="C37538" s="29"/>
      <c r="D37538" s="27"/>
      <c r="E37538" s="27"/>
      <c r="F37538" s="27"/>
      <c r="G37538" s="1"/>
      <c r="H37538" s="1"/>
      <c r="I37538" s="1"/>
    </row>
    <row r="37539" spans="2:9">
      <c r="B37539" s="1"/>
      <c r="C37539" s="29"/>
      <c r="D37539" s="27"/>
      <c r="E37539" s="27"/>
      <c r="F37539" s="27"/>
      <c r="G37539" s="1"/>
      <c r="H37539" s="1"/>
      <c r="I37539" s="1"/>
    </row>
    <row r="37540" spans="2:9">
      <c r="B37540" s="1"/>
      <c r="C37540" s="29"/>
      <c r="D37540" s="27"/>
      <c r="E37540" s="27"/>
      <c r="F37540" s="27"/>
      <c r="G37540" s="1"/>
      <c r="H37540" s="1"/>
      <c r="I37540" s="1"/>
    </row>
    <row r="37541" spans="2:9">
      <c r="B37541" s="1"/>
      <c r="C37541" s="29"/>
      <c r="D37541" s="27"/>
      <c r="E37541" s="27"/>
      <c r="F37541" s="27"/>
      <c r="G37541" s="1"/>
      <c r="H37541" s="1"/>
      <c r="I37541" s="1"/>
    </row>
    <row r="37542" spans="2:9">
      <c r="B37542" s="1"/>
      <c r="C37542" s="29"/>
      <c r="D37542" s="27"/>
      <c r="E37542" s="27"/>
      <c r="F37542" s="27"/>
      <c r="G37542" s="1"/>
      <c r="H37542" s="1"/>
      <c r="I37542" s="1"/>
    </row>
    <row r="37543" spans="2:9">
      <c r="B37543" s="1"/>
      <c r="C37543" s="29"/>
      <c r="D37543" s="27"/>
      <c r="E37543" s="27"/>
      <c r="F37543" s="27"/>
      <c r="G37543" s="1"/>
      <c r="H37543" s="1"/>
      <c r="I37543" s="1"/>
    </row>
    <row r="37544" spans="2:9">
      <c r="B37544" s="1"/>
      <c r="C37544" s="29"/>
      <c r="D37544" s="27"/>
      <c r="E37544" s="27"/>
      <c r="F37544" s="27"/>
      <c r="G37544" s="1"/>
      <c r="H37544" s="1"/>
      <c r="I37544" s="1"/>
    </row>
    <row r="37545" spans="2:9">
      <c r="B37545" s="1"/>
      <c r="C37545" s="29"/>
      <c r="D37545" s="27"/>
      <c r="E37545" s="27"/>
      <c r="F37545" s="27"/>
      <c r="G37545" s="1"/>
      <c r="H37545" s="1"/>
      <c r="I37545" s="1"/>
    </row>
    <row r="37546" spans="2:9">
      <c r="B37546" s="1"/>
      <c r="C37546" s="29"/>
      <c r="D37546" s="27"/>
      <c r="E37546" s="27"/>
      <c r="F37546" s="27"/>
      <c r="G37546" s="1"/>
      <c r="H37546" s="1"/>
      <c r="I37546" s="1"/>
    </row>
    <row r="37547" spans="2:9">
      <c r="B37547" s="1"/>
      <c r="C37547" s="29"/>
      <c r="D37547" s="27"/>
      <c r="E37547" s="27"/>
      <c r="F37547" s="27"/>
      <c r="G37547" s="1"/>
      <c r="H37547" s="1"/>
      <c r="I37547" s="1"/>
    </row>
    <row r="37548" spans="2:9">
      <c r="B37548" s="1"/>
      <c r="C37548" s="29"/>
      <c r="D37548" s="27"/>
      <c r="E37548" s="27"/>
      <c r="F37548" s="27"/>
      <c r="G37548" s="1"/>
      <c r="H37548" s="1"/>
      <c r="I37548" s="1"/>
    </row>
    <row r="37549" spans="2:9">
      <c r="B37549" s="1"/>
      <c r="C37549" s="29"/>
      <c r="D37549" s="27"/>
      <c r="E37549" s="27"/>
      <c r="F37549" s="27"/>
      <c r="G37549" s="1"/>
      <c r="H37549" s="1"/>
      <c r="I37549" s="1"/>
    </row>
    <row r="37550" spans="2:9">
      <c r="B37550" s="1"/>
      <c r="C37550" s="29"/>
      <c r="D37550" s="27"/>
      <c r="E37550" s="27"/>
      <c r="F37550" s="27"/>
      <c r="G37550" s="1"/>
      <c r="H37550" s="1"/>
      <c r="I37550" s="1"/>
    </row>
    <row r="37551" spans="2:9">
      <c r="B37551" s="1"/>
      <c r="C37551" s="29"/>
      <c r="D37551" s="27"/>
      <c r="E37551" s="27"/>
      <c r="F37551" s="27"/>
      <c r="G37551" s="1"/>
      <c r="H37551" s="1"/>
      <c r="I37551" s="1"/>
    </row>
    <row r="37552" spans="2:9">
      <c r="B37552" s="1"/>
      <c r="C37552" s="29"/>
      <c r="D37552" s="27"/>
      <c r="E37552" s="27"/>
      <c r="F37552" s="27"/>
      <c r="G37552" s="1"/>
      <c r="H37552" s="1"/>
      <c r="I37552" s="1"/>
    </row>
    <row r="37553" spans="2:9">
      <c r="B37553" s="1"/>
      <c r="C37553" s="29"/>
      <c r="D37553" s="27"/>
      <c r="E37553" s="27"/>
      <c r="F37553" s="27"/>
      <c r="G37553" s="1"/>
      <c r="H37553" s="1"/>
      <c r="I37553" s="1"/>
    </row>
    <row r="37554" spans="2:9">
      <c r="B37554" s="1"/>
      <c r="C37554" s="29"/>
      <c r="D37554" s="27"/>
      <c r="E37554" s="27"/>
      <c r="F37554" s="27"/>
      <c r="G37554" s="1"/>
      <c r="H37554" s="1"/>
      <c r="I37554" s="1"/>
    </row>
    <row r="37555" spans="2:9">
      <c r="B37555" s="1"/>
      <c r="C37555" s="29"/>
      <c r="D37555" s="27"/>
      <c r="E37555" s="27"/>
      <c r="F37555" s="27"/>
      <c r="G37555" s="1"/>
      <c r="H37555" s="1"/>
      <c r="I37555" s="1"/>
    </row>
    <row r="37556" spans="2:9">
      <c r="B37556" s="1"/>
      <c r="C37556" s="29"/>
      <c r="D37556" s="27"/>
      <c r="E37556" s="27"/>
      <c r="F37556" s="27"/>
      <c r="G37556" s="1"/>
      <c r="H37556" s="1"/>
      <c r="I37556" s="1"/>
    </row>
    <row r="37557" spans="2:9">
      <c r="B37557" s="1"/>
      <c r="C37557" s="29"/>
      <c r="D37557" s="27"/>
      <c r="E37557" s="27"/>
      <c r="F37557" s="27"/>
      <c r="G37557" s="1"/>
      <c r="H37557" s="1"/>
      <c r="I37557" s="1"/>
    </row>
    <row r="37558" spans="2:9">
      <c r="B37558" s="1"/>
      <c r="C37558" s="29"/>
      <c r="D37558" s="27"/>
      <c r="E37558" s="27"/>
      <c r="F37558" s="27"/>
      <c r="G37558" s="1"/>
      <c r="H37558" s="1"/>
      <c r="I37558" s="1"/>
    </row>
    <row r="37559" spans="2:9">
      <c r="B37559" s="1"/>
      <c r="C37559" s="29"/>
      <c r="D37559" s="27"/>
      <c r="E37559" s="27"/>
      <c r="F37559" s="27"/>
      <c r="G37559" s="1"/>
      <c r="H37559" s="1"/>
      <c r="I37559" s="1"/>
    </row>
    <row r="37560" spans="2:9">
      <c r="B37560" s="1"/>
      <c r="C37560" s="29"/>
      <c r="D37560" s="27"/>
      <c r="E37560" s="27"/>
      <c r="F37560" s="27"/>
      <c r="G37560" s="1"/>
      <c r="H37560" s="1"/>
      <c r="I37560" s="1"/>
    </row>
    <row r="37561" spans="2:9">
      <c r="B37561" s="1"/>
      <c r="C37561" s="29"/>
      <c r="D37561" s="27"/>
      <c r="E37561" s="27"/>
      <c r="F37561" s="27"/>
      <c r="G37561" s="1"/>
      <c r="H37561" s="1"/>
      <c r="I37561" s="1"/>
    </row>
    <row r="37562" spans="2:9">
      <c r="B37562" s="1"/>
      <c r="C37562" s="29"/>
      <c r="D37562" s="27"/>
      <c r="E37562" s="27"/>
      <c r="F37562" s="27"/>
      <c r="G37562" s="1"/>
      <c r="H37562" s="1"/>
      <c r="I37562" s="1"/>
    </row>
    <row r="37563" spans="2:9">
      <c r="B37563" s="1"/>
      <c r="C37563" s="29"/>
      <c r="D37563" s="27"/>
      <c r="E37563" s="27"/>
      <c r="F37563" s="27"/>
      <c r="G37563" s="1"/>
      <c r="H37563" s="1"/>
      <c r="I37563" s="1"/>
    </row>
    <row r="37564" spans="2:9">
      <c r="B37564" s="1"/>
      <c r="C37564" s="29"/>
      <c r="D37564" s="27"/>
      <c r="E37564" s="27"/>
      <c r="F37564" s="27"/>
      <c r="G37564" s="1"/>
      <c r="H37564" s="1"/>
      <c r="I37564" s="1"/>
    </row>
    <row r="37565" spans="2:9">
      <c r="B37565" s="1"/>
      <c r="C37565" s="29"/>
      <c r="D37565" s="27"/>
      <c r="E37565" s="27"/>
      <c r="F37565" s="27"/>
      <c r="G37565" s="1"/>
      <c r="H37565" s="1"/>
      <c r="I37565" s="1"/>
    </row>
    <row r="37566" spans="2:9">
      <c r="B37566" s="1"/>
      <c r="C37566" s="29"/>
      <c r="D37566" s="27"/>
      <c r="E37566" s="27"/>
      <c r="F37566" s="27"/>
      <c r="G37566" s="1"/>
      <c r="H37566" s="1"/>
      <c r="I37566" s="1"/>
    </row>
    <row r="37567" spans="2:9">
      <c r="B37567" s="1"/>
      <c r="C37567" s="29"/>
      <c r="D37567" s="27"/>
      <c r="E37567" s="27"/>
      <c r="F37567" s="27"/>
      <c r="G37567" s="1"/>
      <c r="H37567" s="1"/>
      <c r="I37567" s="1"/>
    </row>
    <row r="37568" spans="2:9">
      <c r="B37568" s="1"/>
      <c r="C37568" s="29"/>
      <c r="D37568" s="27"/>
      <c r="E37568" s="27"/>
      <c r="F37568" s="27"/>
      <c r="G37568" s="1"/>
      <c r="H37568" s="1"/>
      <c r="I37568" s="1"/>
    </row>
    <row r="37569" spans="2:9">
      <c r="B37569" s="1"/>
      <c r="C37569" s="29"/>
      <c r="D37569" s="27"/>
      <c r="E37569" s="27"/>
      <c r="F37569" s="27"/>
      <c r="G37569" s="1"/>
      <c r="H37569" s="1"/>
      <c r="I37569" s="1"/>
    </row>
    <row r="37570" spans="2:9">
      <c r="B37570" s="1"/>
      <c r="C37570" s="29"/>
      <c r="D37570" s="27"/>
      <c r="E37570" s="27"/>
      <c r="F37570" s="27"/>
      <c r="G37570" s="1"/>
      <c r="H37570" s="1"/>
      <c r="I37570" s="1"/>
    </row>
    <row r="37571" spans="2:9">
      <c r="B37571" s="1"/>
      <c r="C37571" s="29"/>
      <c r="D37571" s="27"/>
      <c r="E37571" s="27"/>
      <c r="F37571" s="27"/>
      <c r="G37571" s="1"/>
      <c r="H37571" s="1"/>
      <c r="I37571" s="1"/>
    </row>
    <row r="37572" spans="2:9">
      <c r="B37572" s="1"/>
      <c r="C37572" s="29"/>
      <c r="D37572" s="27"/>
      <c r="E37572" s="27"/>
      <c r="F37572" s="27"/>
      <c r="G37572" s="1"/>
      <c r="H37572" s="1"/>
      <c r="I37572" s="1"/>
    </row>
    <row r="37573" spans="2:9">
      <c r="B37573" s="1"/>
      <c r="C37573" s="29"/>
      <c r="D37573" s="27"/>
      <c r="E37573" s="27"/>
      <c r="F37573" s="27"/>
      <c r="G37573" s="1"/>
      <c r="H37573" s="1"/>
      <c r="I37573" s="1"/>
    </row>
    <row r="37574" spans="2:9">
      <c r="B37574" s="1"/>
      <c r="C37574" s="29"/>
      <c r="D37574" s="27"/>
      <c r="E37574" s="27"/>
      <c r="F37574" s="27"/>
      <c r="G37574" s="1"/>
      <c r="H37574" s="1"/>
      <c r="I37574" s="1"/>
    </row>
    <row r="37575" spans="2:9">
      <c r="B37575" s="1"/>
      <c r="C37575" s="29"/>
      <c r="D37575" s="27"/>
      <c r="E37575" s="27"/>
      <c r="F37575" s="27"/>
      <c r="G37575" s="1"/>
      <c r="H37575" s="1"/>
      <c r="I37575" s="1"/>
    </row>
    <row r="37576" spans="2:9">
      <c r="B37576" s="1"/>
      <c r="C37576" s="29"/>
      <c r="D37576" s="27"/>
      <c r="E37576" s="27"/>
      <c r="F37576" s="27"/>
      <c r="G37576" s="1"/>
      <c r="H37576" s="1"/>
      <c r="I37576" s="1"/>
    </row>
    <row r="37577" spans="2:9">
      <c r="B37577" s="1"/>
      <c r="C37577" s="29"/>
      <c r="D37577" s="27"/>
      <c r="E37577" s="27"/>
      <c r="F37577" s="27"/>
      <c r="G37577" s="1"/>
      <c r="H37577" s="1"/>
      <c r="I37577" s="1"/>
    </row>
    <row r="37578" spans="2:9">
      <c r="B37578" s="1"/>
      <c r="C37578" s="29"/>
      <c r="D37578" s="27"/>
      <c r="E37578" s="27"/>
      <c r="F37578" s="27"/>
      <c r="G37578" s="1"/>
      <c r="H37578" s="1"/>
      <c r="I37578" s="1"/>
    </row>
    <row r="37579" spans="2:9">
      <c r="B37579" s="1"/>
      <c r="C37579" s="29"/>
      <c r="D37579" s="27"/>
      <c r="E37579" s="27"/>
      <c r="F37579" s="27"/>
      <c r="G37579" s="1"/>
      <c r="H37579" s="1"/>
      <c r="I37579" s="1"/>
    </row>
    <row r="37580" spans="2:9">
      <c r="B37580" s="1"/>
      <c r="C37580" s="29"/>
      <c r="D37580" s="27"/>
      <c r="E37580" s="27"/>
      <c r="F37580" s="27"/>
      <c r="G37580" s="1"/>
      <c r="H37580" s="1"/>
      <c r="I37580" s="1"/>
    </row>
    <row r="37581" spans="2:9">
      <c r="B37581" s="1"/>
      <c r="C37581" s="29"/>
      <c r="D37581" s="27"/>
      <c r="E37581" s="27"/>
      <c r="F37581" s="27"/>
      <c r="G37581" s="1"/>
      <c r="H37581" s="1"/>
      <c r="I37581" s="1"/>
    </row>
    <row r="37582" spans="2:9">
      <c r="B37582" s="1"/>
      <c r="C37582" s="29"/>
      <c r="D37582" s="27"/>
      <c r="E37582" s="27"/>
      <c r="F37582" s="27"/>
      <c r="G37582" s="1"/>
      <c r="H37582" s="1"/>
      <c r="I37582" s="1"/>
    </row>
    <row r="37583" spans="2:9">
      <c r="B37583" s="1"/>
      <c r="C37583" s="29"/>
      <c r="D37583" s="27"/>
      <c r="E37583" s="27"/>
      <c r="F37583" s="27"/>
      <c r="G37583" s="1"/>
      <c r="H37583" s="1"/>
      <c r="I37583" s="1"/>
    </row>
    <row r="37584" spans="2:9">
      <c r="B37584" s="1"/>
      <c r="C37584" s="29"/>
      <c r="D37584" s="27"/>
      <c r="E37584" s="27"/>
      <c r="F37584" s="27"/>
      <c r="G37584" s="1"/>
      <c r="H37584" s="1"/>
      <c r="I37584" s="1"/>
    </row>
    <row r="37585" spans="2:9">
      <c r="B37585" s="1"/>
      <c r="C37585" s="29"/>
      <c r="D37585" s="27"/>
      <c r="E37585" s="27"/>
      <c r="F37585" s="27"/>
      <c r="G37585" s="1"/>
      <c r="H37585" s="1"/>
      <c r="I37585" s="1"/>
    </row>
    <row r="37586" spans="2:9">
      <c r="B37586" s="1"/>
      <c r="C37586" s="29"/>
      <c r="D37586" s="27"/>
      <c r="E37586" s="27"/>
      <c r="F37586" s="27"/>
      <c r="G37586" s="1"/>
      <c r="H37586" s="1"/>
      <c r="I37586" s="1"/>
    </row>
    <row r="37587" spans="2:9">
      <c r="B37587" s="1"/>
      <c r="C37587" s="29"/>
      <c r="D37587" s="27"/>
      <c r="E37587" s="27"/>
      <c r="F37587" s="27"/>
      <c r="G37587" s="1"/>
      <c r="H37587" s="1"/>
      <c r="I37587" s="1"/>
    </row>
    <row r="37588" spans="2:9">
      <c r="B37588" s="1"/>
      <c r="C37588" s="29"/>
      <c r="D37588" s="27"/>
      <c r="E37588" s="27"/>
      <c r="F37588" s="27"/>
      <c r="G37588" s="1"/>
      <c r="H37588" s="1"/>
      <c r="I37588" s="1"/>
    </row>
    <row r="37589" spans="2:9">
      <c r="B37589" s="1"/>
      <c r="C37589" s="29"/>
      <c r="D37589" s="27"/>
      <c r="E37589" s="27"/>
      <c r="F37589" s="27"/>
      <c r="G37589" s="1"/>
      <c r="H37589" s="1"/>
      <c r="I37589" s="1"/>
    </row>
    <row r="37590" spans="2:9">
      <c r="B37590" s="1"/>
      <c r="C37590" s="29"/>
      <c r="D37590" s="27"/>
      <c r="E37590" s="27"/>
      <c r="F37590" s="27"/>
      <c r="G37590" s="1"/>
      <c r="H37590" s="1"/>
      <c r="I37590" s="1"/>
    </row>
    <row r="37591" spans="2:9">
      <c r="B37591" s="1"/>
      <c r="C37591" s="29"/>
      <c r="D37591" s="27"/>
      <c r="E37591" s="27"/>
      <c r="F37591" s="27"/>
      <c r="G37591" s="1"/>
      <c r="H37591" s="1"/>
      <c r="I37591" s="1"/>
    </row>
    <row r="37592" spans="2:9">
      <c r="B37592" s="1"/>
      <c r="C37592" s="29"/>
      <c r="D37592" s="27"/>
      <c r="E37592" s="27"/>
      <c r="F37592" s="27"/>
      <c r="G37592" s="1"/>
      <c r="H37592" s="1"/>
      <c r="I37592" s="1"/>
    </row>
    <row r="37593" spans="2:9">
      <c r="B37593" s="1"/>
      <c r="C37593" s="29"/>
      <c r="D37593" s="27"/>
      <c r="E37593" s="27"/>
      <c r="F37593" s="27"/>
      <c r="G37593" s="1"/>
      <c r="H37593" s="1"/>
      <c r="I37593" s="1"/>
    </row>
    <row r="37594" spans="2:9">
      <c r="B37594" s="1"/>
      <c r="C37594" s="29"/>
      <c r="D37594" s="27"/>
      <c r="E37594" s="27"/>
      <c r="F37594" s="27"/>
      <c r="G37594" s="1"/>
      <c r="H37594" s="1"/>
      <c r="I37594" s="1"/>
    </row>
    <row r="37595" spans="2:9">
      <c r="B37595" s="1"/>
      <c r="C37595" s="29"/>
      <c r="D37595" s="27"/>
      <c r="E37595" s="27"/>
      <c r="F37595" s="27"/>
      <c r="G37595" s="1"/>
      <c r="H37595" s="1"/>
      <c r="I37595" s="1"/>
    </row>
    <row r="37596" spans="2:9">
      <c r="B37596" s="1"/>
      <c r="C37596" s="29"/>
      <c r="D37596" s="27"/>
      <c r="E37596" s="27"/>
      <c r="F37596" s="27"/>
      <c r="G37596" s="1"/>
      <c r="H37596" s="1"/>
      <c r="I37596" s="1"/>
    </row>
    <row r="37597" spans="2:9">
      <c r="B37597" s="1"/>
      <c r="C37597" s="29"/>
      <c r="D37597" s="27"/>
      <c r="E37597" s="27"/>
      <c r="F37597" s="27"/>
      <c r="G37597" s="1"/>
      <c r="H37597" s="1"/>
      <c r="I37597" s="1"/>
    </row>
    <row r="37598" spans="2:9">
      <c r="B37598" s="1"/>
      <c r="C37598" s="29"/>
      <c r="D37598" s="27"/>
      <c r="E37598" s="27"/>
      <c r="F37598" s="27"/>
      <c r="G37598" s="1"/>
      <c r="H37598" s="1"/>
      <c r="I37598" s="1"/>
    </row>
    <row r="37599" spans="2:9">
      <c r="B37599" s="1"/>
      <c r="C37599" s="29"/>
      <c r="D37599" s="27"/>
      <c r="E37599" s="27"/>
      <c r="F37599" s="27"/>
      <c r="G37599" s="1"/>
      <c r="H37599" s="1"/>
      <c r="I37599" s="1"/>
    </row>
    <row r="37600" spans="2:9">
      <c r="B37600" s="1"/>
      <c r="C37600" s="29"/>
      <c r="D37600" s="27"/>
      <c r="E37600" s="27"/>
      <c r="F37600" s="27"/>
      <c r="G37600" s="1"/>
      <c r="H37600" s="1"/>
      <c r="I37600" s="1"/>
    </row>
    <row r="37601" spans="2:9">
      <c r="B37601" s="1"/>
      <c r="C37601" s="29"/>
      <c r="D37601" s="27"/>
      <c r="E37601" s="27"/>
      <c r="F37601" s="27"/>
      <c r="G37601" s="1"/>
      <c r="H37601" s="1"/>
      <c r="I37601" s="1"/>
    </row>
    <row r="37602" spans="2:9">
      <c r="B37602" s="1"/>
      <c r="C37602" s="29"/>
      <c r="D37602" s="27"/>
      <c r="E37602" s="27"/>
      <c r="F37602" s="27"/>
      <c r="G37602" s="1"/>
      <c r="H37602" s="1"/>
      <c r="I37602" s="1"/>
    </row>
    <row r="37603" spans="2:9">
      <c r="B37603" s="1"/>
      <c r="C37603" s="29"/>
      <c r="D37603" s="27"/>
      <c r="E37603" s="27"/>
      <c r="F37603" s="27"/>
      <c r="G37603" s="1"/>
      <c r="H37603" s="1"/>
      <c r="I37603" s="1"/>
    </row>
    <row r="37604" spans="2:9">
      <c r="B37604" s="1"/>
      <c r="C37604" s="29"/>
      <c r="D37604" s="27"/>
      <c r="E37604" s="27"/>
      <c r="F37604" s="27"/>
      <c r="G37604" s="1"/>
      <c r="H37604" s="1"/>
      <c r="I37604" s="1"/>
    </row>
    <row r="37605" spans="2:9">
      <c r="B37605" s="1"/>
      <c r="C37605" s="29"/>
      <c r="D37605" s="27"/>
      <c r="E37605" s="27"/>
      <c r="F37605" s="27"/>
      <c r="G37605" s="1"/>
      <c r="H37605" s="1"/>
      <c r="I37605" s="1"/>
    </row>
    <row r="37606" spans="2:9">
      <c r="B37606" s="1"/>
      <c r="C37606" s="29"/>
      <c r="D37606" s="27"/>
      <c r="E37606" s="27"/>
      <c r="F37606" s="27"/>
      <c r="G37606" s="1"/>
      <c r="H37606" s="1"/>
      <c r="I37606" s="1"/>
    </row>
    <row r="37607" spans="2:9">
      <c r="B37607" s="1"/>
      <c r="C37607" s="29"/>
      <c r="D37607" s="27"/>
      <c r="E37607" s="27"/>
      <c r="F37607" s="27"/>
      <c r="G37607" s="1"/>
      <c r="H37607" s="1"/>
      <c r="I37607" s="1"/>
    </row>
    <row r="37608" spans="2:9">
      <c r="B37608" s="1"/>
      <c r="C37608" s="29"/>
      <c r="D37608" s="27"/>
      <c r="E37608" s="27"/>
      <c r="F37608" s="27"/>
      <c r="G37608" s="1"/>
      <c r="H37608" s="1"/>
      <c r="I37608" s="1"/>
    </row>
    <row r="37609" spans="2:9">
      <c r="B37609" s="1"/>
      <c r="C37609" s="29"/>
      <c r="D37609" s="27"/>
      <c r="E37609" s="27"/>
      <c r="F37609" s="27"/>
      <c r="G37609" s="1"/>
      <c r="H37609" s="1"/>
      <c r="I37609" s="1"/>
    </row>
    <row r="37610" spans="2:9">
      <c r="B37610" s="1"/>
      <c r="C37610" s="29"/>
      <c r="D37610" s="27"/>
      <c r="E37610" s="27"/>
      <c r="F37610" s="27"/>
      <c r="G37610" s="1"/>
      <c r="H37610" s="1"/>
      <c r="I37610" s="1"/>
    </row>
    <row r="37611" spans="2:9">
      <c r="B37611" s="1"/>
      <c r="C37611" s="29"/>
      <c r="D37611" s="27"/>
      <c r="E37611" s="27"/>
      <c r="F37611" s="27"/>
      <c r="G37611" s="1"/>
      <c r="H37611" s="1"/>
      <c r="I37611" s="1"/>
    </row>
    <row r="37612" spans="2:9">
      <c r="B37612" s="1"/>
      <c r="C37612" s="29"/>
      <c r="D37612" s="27"/>
      <c r="E37612" s="27"/>
      <c r="F37612" s="27"/>
      <c r="G37612" s="1"/>
      <c r="H37612" s="1"/>
      <c r="I37612" s="1"/>
    </row>
    <row r="37613" spans="2:9">
      <c r="B37613" s="1"/>
      <c r="C37613" s="29"/>
      <c r="D37613" s="27"/>
      <c r="E37613" s="27"/>
      <c r="F37613" s="27"/>
      <c r="G37613" s="1"/>
      <c r="H37613" s="1"/>
      <c r="I37613" s="1"/>
    </row>
    <row r="37614" spans="2:9">
      <c r="B37614" s="1"/>
      <c r="C37614" s="29"/>
      <c r="D37614" s="27"/>
      <c r="E37614" s="27"/>
      <c r="F37614" s="27"/>
      <c r="G37614" s="1"/>
      <c r="H37614" s="1"/>
      <c r="I37614" s="1"/>
    </row>
    <row r="37615" spans="2:9">
      <c r="B37615" s="1"/>
      <c r="C37615" s="29"/>
      <c r="D37615" s="27"/>
      <c r="E37615" s="27"/>
      <c r="F37615" s="27"/>
      <c r="G37615" s="1"/>
      <c r="H37615" s="1"/>
      <c r="I37615" s="1"/>
    </row>
    <row r="37616" spans="2:9">
      <c r="B37616" s="1"/>
      <c r="C37616" s="29"/>
      <c r="D37616" s="27"/>
      <c r="E37616" s="27"/>
      <c r="F37616" s="27"/>
      <c r="G37616" s="1"/>
      <c r="H37616" s="1"/>
      <c r="I37616" s="1"/>
    </row>
    <row r="37617" spans="2:9">
      <c r="B37617" s="1"/>
      <c r="C37617" s="29"/>
      <c r="D37617" s="27"/>
      <c r="E37617" s="27"/>
      <c r="F37617" s="27"/>
      <c r="G37617" s="1"/>
      <c r="H37617" s="1"/>
      <c r="I37617" s="1"/>
    </row>
    <row r="37618" spans="2:9">
      <c r="B37618" s="1"/>
      <c r="C37618" s="29"/>
      <c r="D37618" s="27"/>
      <c r="E37618" s="27"/>
      <c r="F37618" s="27"/>
      <c r="G37618" s="1"/>
      <c r="H37618" s="1"/>
      <c r="I37618" s="1"/>
    </row>
    <row r="37619" spans="2:9">
      <c r="B37619" s="1"/>
      <c r="C37619" s="29"/>
      <c r="D37619" s="27"/>
      <c r="E37619" s="27"/>
      <c r="F37619" s="27"/>
      <c r="G37619" s="1"/>
      <c r="H37619" s="1"/>
      <c r="I37619" s="1"/>
    </row>
    <row r="37620" spans="2:9">
      <c r="B37620" s="1"/>
      <c r="C37620" s="29"/>
      <c r="D37620" s="27"/>
      <c r="E37620" s="27"/>
      <c r="F37620" s="27"/>
      <c r="G37620" s="1"/>
      <c r="H37620" s="1"/>
      <c r="I37620" s="1"/>
    </row>
    <row r="37621" spans="2:9">
      <c r="B37621" s="1"/>
      <c r="C37621" s="29"/>
      <c r="D37621" s="27"/>
      <c r="E37621" s="27"/>
      <c r="F37621" s="27"/>
      <c r="G37621" s="1"/>
      <c r="H37621" s="1"/>
      <c r="I37621" s="1"/>
    </row>
    <row r="37622" spans="2:9">
      <c r="B37622" s="1"/>
      <c r="C37622" s="29"/>
      <c r="D37622" s="27"/>
      <c r="E37622" s="27"/>
      <c r="F37622" s="27"/>
      <c r="G37622" s="1"/>
      <c r="H37622" s="1"/>
      <c r="I37622" s="1"/>
    </row>
    <row r="37623" spans="2:9">
      <c r="B37623" s="1"/>
      <c r="C37623" s="29"/>
      <c r="D37623" s="27"/>
      <c r="E37623" s="27"/>
      <c r="F37623" s="27"/>
      <c r="G37623" s="1"/>
      <c r="H37623" s="1"/>
      <c r="I37623" s="1"/>
    </row>
    <row r="37624" spans="2:9">
      <c r="B37624" s="1"/>
      <c r="C37624" s="29"/>
      <c r="D37624" s="27"/>
      <c r="E37624" s="27"/>
      <c r="F37624" s="27"/>
      <c r="G37624" s="1"/>
      <c r="H37624" s="1"/>
      <c r="I37624" s="1"/>
    </row>
    <row r="37625" spans="2:9">
      <c r="B37625" s="1"/>
      <c r="C37625" s="29"/>
      <c r="D37625" s="27"/>
      <c r="E37625" s="27"/>
      <c r="F37625" s="27"/>
      <c r="G37625" s="1"/>
      <c r="H37625" s="1"/>
      <c r="I37625" s="1"/>
    </row>
    <row r="37626" spans="2:9">
      <c r="B37626" s="1"/>
      <c r="C37626" s="29"/>
      <c r="D37626" s="27"/>
      <c r="E37626" s="27"/>
      <c r="F37626" s="27"/>
      <c r="G37626" s="1"/>
      <c r="H37626" s="1"/>
      <c r="I37626" s="1"/>
    </row>
    <row r="37627" spans="2:9">
      <c r="B37627" s="1"/>
      <c r="C37627" s="29"/>
      <c r="D37627" s="27"/>
      <c r="E37627" s="27"/>
      <c r="F37627" s="27"/>
      <c r="G37627" s="1"/>
      <c r="H37627" s="1"/>
      <c r="I37627" s="1"/>
    </row>
    <row r="37628" spans="2:9">
      <c r="B37628" s="1"/>
      <c r="C37628" s="29"/>
      <c r="D37628" s="27"/>
      <c r="E37628" s="27"/>
      <c r="F37628" s="27"/>
      <c r="G37628" s="1"/>
      <c r="H37628" s="1"/>
      <c r="I37628" s="1"/>
    </row>
    <row r="37629" spans="2:9">
      <c r="B37629" s="1"/>
      <c r="C37629" s="29"/>
      <c r="D37629" s="27"/>
      <c r="E37629" s="27"/>
      <c r="F37629" s="27"/>
      <c r="G37629" s="1"/>
      <c r="H37629" s="1"/>
      <c r="I37629" s="1"/>
    </row>
    <row r="37630" spans="2:9">
      <c r="B37630" s="1"/>
      <c r="C37630" s="29"/>
      <c r="D37630" s="27"/>
      <c r="E37630" s="27"/>
      <c r="F37630" s="27"/>
      <c r="G37630" s="1"/>
      <c r="H37630" s="1"/>
      <c r="I37630" s="1"/>
    </row>
    <row r="37631" spans="2:9">
      <c r="B37631" s="1"/>
      <c r="C37631" s="29"/>
      <c r="D37631" s="27"/>
      <c r="E37631" s="27"/>
      <c r="F37631" s="27"/>
      <c r="G37631" s="1"/>
      <c r="H37631" s="1"/>
      <c r="I37631" s="1"/>
    </row>
    <row r="37632" spans="2:9">
      <c r="B37632" s="1"/>
      <c r="C37632" s="29"/>
      <c r="D37632" s="27"/>
      <c r="E37632" s="27"/>
      <c r="F37632" s="27"/>
      <c r="G37632" s="1"/>
      <c r="H37632" s="1"/>
      <c r="I37632" s="1"/>
    </row>
    <row r="37633" spans="2:9">
      <c r="B37633" s="1"/>
      <c r="C37633" s="29"/>
      <c r="D37633" s="27"/>
      <c r="E37633" s="27"/>
      <c r="F37633" s="27"/>
      <c r="G37633" s="1"/>
      <c r="H37633" s="1"/>
      <c r="I37633" s="1"/>
    </row>
    <row r="37634" spans="2:9">
      <c r="B37634" s="1"/>
      <c r="C37634" s="29"/>
      <c r="D37634" s="27"/>
      <c r="E37634" s="27"/>
      <c r="F37634" s="27"/>
      <c r="G37634" s="1"/>
      <c r="H37634" s="1"/>
      <c r="I37634" s="1"/>
    </row>
    <row r="37635" spans="2:9">
      <c r="B37635" s="1"/>
      <c r="C37635" s="29"/>
      <c r="D37635" s="27"/>
      <c r="E37635" s="27"/>
      <c r="F37635" s="27"/>
      <c r="G37635" s="1"/>
      <c r="H37635" s="1"/>
      <c r="I37635" s="1"/>
    </row>
    <row r="37636" spans="2:9">
      <c r="B37636" s="1"/>
      <c r="C37636" s="29"/>
      <c r="D37636" s="27"/>
      <c r="E37636" s="27"/>
      <c r="F37636" s="27"/>
      <c r="G37636" s="1"/>
      <c r="H37636" s="1"/>
      <c r="I37636" s="1"/>
    </row>
    <row r="37637" spans="2:9">
      <c r="B37637" s="1"/>
      <c r="C37637" s="29"/>
      <c r="D37637" s="27"/>
      <c r="E37637" s="27"/>
      <c r="F37637" s="27"/>
      <c r="G37637" s="1"/>
      <c r="H37637" s="1"/>
      <c r="I37637" s="1"/>
    </row>
    <row r="37638" spans="2:9">
      <c r="B37638" s="1"/>
      <c r="C37638" s="29"/>
      <c r="D37638" s="27"/>
      <c r="E37638" s="27"/>
      <c r="F37638" s="27"/>
      <c r="G37638" s="1"/>
      <c r="H37638" s="1"/>
      <c r="I37638" s="1"/>
    </row>
    <row r="37639" spans="2:9">
      <c r="B37639" s="1"/>
      <c r="C37639" s="29"/>
      <c r="D37639" s="27"/>
      <c r="E37639" s="27"/>
      <c r="F37639" s="27"/>
      <c r="G37639" s="1"/>
      <c r="H37639" s="1"/>
      <c r="I37639" s="1"/>
    </row>
    <row r="37640" spans="2:9">
      <c r="B37640" s="1"/>
      <c r="C37640" s="29"/>
      <c r="D37640" s="27"/>
      <c r="E37640" s="27"/>
      <c r="F37640" s="27"/>
      <c r="G37640" s="1"/>
      <c r="H37640" s="1"/>
      <c r="I37640" s="1"/>
    </row>
    <row r="37641" spans="2:9">
      <c r="B37641" s="1"/>
      <c r="C37641" s="29"/>
      <c r="D37641" s="27"/>
      <c r="E37641" s="27"/>
      <c r="F37641" s="27"/>
      <c r="G37641" s="1"/>
      <c r="H37641" s="1"/>
      <c r="I37641" s="1"/>
    </row>
    <row r="37642" spans="2:9">
      <c r="B37642" s="1"/>
      <c r="C37642" s="29"/>
      <c r="D37642" s="27"/>
      <c r="E37642" s="27"/>
      <c r="F37642" s="27"/>
      <c r="G37642" s="1"/>
      <c r="H37642" s="1"/>
      <c r="I37642" s="1"/>
    </row>
    <row r="37643" spans="2:9">
      <c r="B37643" s="1"/>
      <c r="C37643" s="29"/>
      <c r="D37643" s="27"/>
      <c r="E37643" s="27"/>
      <c r="F37643" s="27"/>
      <c r="G37643" s="1"/>
      <c r="H37643" s="1"/>
      <c r="I37643" s="1"/>
    </row>
    <row r="37644" spans="2:9">
      <c r="B37644" s="1"/>
      <c r="C37644" s="29"/>
      <c r="D37644" s="27"/>
      <c r="E37644" s="27"/>
      <c r="F37644" s="27"/>
      <c r="G37644" s="1"/>
      <c r="H37644" s="1"/>
      <c r="I37644" s="1"/>
    </row>
    <row r="37645" spans="2:9">
      <c r="B37645" s="1"/>
      <c r="C37645" s="29"/>
      <c r="D37645" s="27"/>
      <c r="E37645" s="27"/>
      <c r="F37645" s="27"/>
      <c r="G37645" s="1"/>
      <c r="H37645" s="1"/>
      <c r="I37645" s="1"/>
    </row>
    <row r="37646" spans="2:9">
      <c r="B37646" s="1"/>
      <c r="C37646" s="29"/>
      <c r="D37646" s="27"/>
      <c r="E37646" s="27"/>
      <c r="F37646" s="27"/>
      <c r="G37646" s="1"/>
      <c r="H37646" s="1"/>
      <c r="I37646" s="1"/>
    </row>
    <row r="37647" spans="2:9">
      <c r="B37647" s="1"/>
      <c r="C37647" s="29"/>
      <c r="D37647" s="27"/>
      <c r="E37647" s="27"/>
      <c r="F37647" s="27"/>
      <c r="G37647" s="1"/>
      <c r="H37647" s="1"/>
      <c r="I37647" s="1"/>
    </row>
    <row r="37648" spans="2:9">
      <c r="B37648" s="1"/>
      <c r="C37648" s="29"/>
      <c r="D37648" s="27"/>
      <c r="E37648" s="27"/>
      <c r="F37648" s="27"/>
      <c r="G37648" s="1"/>
      <c r="H37648" s="1"/>
      <c r="I37648" s="1"/>
    </row>
    <row r="37649" spans="2:9">
      <c r="B37649" s="1"/>
      <c r="C37649" s="29"/>
      <c r="D37649" s="27"/>
      <c r="E37649" s="27"/>
      <c r="F37649" s="27"/>
      <c r="G37649" s="1"/>
      <c r="H37649" s="1"/>
      <c r="I37649" s="1"/>
    </row>
    <row r="37650" spans="2:9">
      <c r="B37650" s="1"/>
      <c r="C37650" s="29"/>
      <c r="D37650" s="27"/>
      <c r="E37650" s="27"/>
      <c r="F37650" s="27"/>
      <c r="G37650" s="1"/>
      <c r="H37650" s="1"/>
      <c r="I37650" s="1"/>
    </row>
    <row r="37651" spans="2:9">
      <c r="B37651" s="1"/>
      <c r="C37651" s="29"/>
      <c r="D37651" s="27"/>
      <c r="E37651" s="27"/>
      <c r="F37651" s="27"/>
      <c r="G37651" s="1"/>
      <c r="H37651" s="1"/>
      <c r="I37651" s="1"/>
    </row>
    <row r="37652" spans="2:9">
      <c r="B37652" s="1"/>
      <c r="C37652" s="29"/>
      <c r="D37652" s="27"/>
      <c r="E37652" s="27"/>
      <c r="F37652" s="27"/>
      <c r="G37652" s="1"/>
      <c r="H37652" s="1"/>
      <c r="I37652" s="1"/>
    </row>
    <row r="37653" spans="2:9">
      <c r="B37653" s="1"/>
      <c r="C37653" s="29"/>
      <c r="D37653" s="27"/>
      <c r="E37653" s="27"/>
      <c r="F37653" s="27"/>
      <c r="G37653" s="1"/>
      <c r="H37653" s="1"/>
      <c r="I37653" s="1"/>
    </row>
    <row r="37654" spans="2:9">
      <c r="B37654" s="1"/>
      <c r="C37654" s="29"/>
      <c r="D37654" s="27"/>
      <c r="E37654" s="27"/>
      <c r="F37654" s="27"/>
      <c r="G37654" s="1"/>
      <c r="H37654" s="1"/>
      <c r="I37654" s="1"/>
    </row>
    <row r="37655" spans="2:9">
      <c r="B37655" s="1"/>
      <c r="C37655" s="29"/>
      <c r="D37655" s="27"/>
      <c r="E37655" s="27"/>
      <c r="F37655" s="27"/>
      <c r="G37655" s="1"/>
      <c r="H37655" s="1"/>
      <c r="I37655" s="1"/>
    </row>
    <row r="37656" spans="2:9">
      <c r="B37656" s="1"/>
      <c r="C37656" s="29"/>
      <c r="D37656" s="27"/>
      <c r="E37656" s="27"/>
      <c r="F37656" s="27"/>
      <c r="G37656" s="1"/>
      <c r="H37656" s="1"/>
      <c r="I37656" s="1"/>
    </row>
    <row r="37657" spans="2:9">
      <c r="B37657" s="1"/>
      <c r="C37657" s="29"/>
      <c r="D37657" s="27"/>
      <c r="E37657" s="27"/>
      <c r="F37657" s="27"/>
      <c r="G37657" s="1"/>
      <c r="H37657" s="1"/>
      <c r="I37657" s="1"/>
    </row>
    <row r="37658" spans="2:9">
      <c r="B37658" s="1"/>
      <c r="C37658" s="29"/>
      <c r="D37658" s="27"/>
      <c r="E37658" s="27"/>
      <c r="F37658" s="27"/>
      <c r="G37658" s="1"/>
      <c r="H37658" s="1"/>
      <c r="I37658" s="1"/>
    </row>
    <row r="37659" spans="2:9">
      <c r="B37659" s="1"/>
      <c r="C37659" s="29"/>
      <c r="D37659" s="27"/>
      <c r="E37659" s="27"/>
      <c r="F37659" s="27"/>
      <c r="G37659" s="1"/>
      <c r="H37659" s="1"/>
      <c r="I37659" s="1"/>
    </row>
    <row r="37660" spans="2:9">
      <c r="B37660" s="1"/>
      <c r="C37660" s="29"/>
      <c r="D37660" s="27"/>
      <c r="E37660" s="27"/>
      <c r="F37660" s="27"/>
      <c r="G37660" s="1"/>
      <c r="H37660" s="1"/>
      <c r="I37660" s="1"/>
    </row>
    <row r="37661" spans="2:9">
      <c r="B37661" s="1"/>
      <c r="C37661" s="29"/>
      <c r="D37661" s="27"/>
      <c r="E37661" s="27"/>
      <c r="F37661" s="27"/>
      <c r="G37661" s="1"/>
      <c r="H37661" s="1"/>
      <c r="I37661" s="1"/>
    </row>
    <row r="37662" spans="2:9">
      <c r="B37662" s="1"/>
      <c r="C37662" s="29"/>
      <c r="D37662" s="27"/>
      <c r="E37662" s="27"/>
      <c r="F37662" s="27"/>
      <c r="G37662" s="1"/>
      <c r="H37662" s="1"/>
      <c r="I37662" s="1"/>
    </row>
    <row r="37663" spans="2:9">
      <c r="B37663" s="1"/>
      <c r="C37663" s="29"/>
      <c r="D37663" s="27"/>
      <c r="E37663" s="27"/>
      <c r="F37663" s="27"/>
      <c r="G37663" s="1"/>
      <c r="H37663" s="1"/>
      <c r="I37663" s="1"/>
    </row>
    <row r="37664" spans="2:9">
      <c r="B37664" s="1"/>
      <c r="C37664" s="29"/>
      <c r="D37664" s="27"/>
      <c r="E37664" s="27"/>
      <c r="F37664" s="27"/>
      <c r="G37664" s="1"/>
      <c r="H37664" s="1"/>
      <c r="I37664" s="1"/>
    </row>
    <row r="37665" spans="2:9">
      <c r="B37665" s="1"/>
      <c r="C37665" s="29"/>
      <c r="D37665" s="27"/>
      <c r="E37665" s="27"/>
      <c r="F37665" s="27"/>
      <c r="G37665" s="1"/>
      <c r="H37665" s="1"/>
      <c r="I37665" s="1"/>
    </row>
    <row r="37666" spans="2:9">
      <c r="B37666" s="1"/>
      <c r="C37666" s="29"/>
      <c r="D37666" s="27"/>
      <c r="E37666" s="27"/>
      <c r="F37666" s="27"/>
      <c r="G37666" s="1"/>
      <c r="H37666" s="1"/>
      <c r="I37666" s="1"/>
    </row>
    <row r="37667" spans="2:9">
      <c r="B37667" s="1"/>
      <c r="C37667" s="29"/>
      <c r="D37667" s="27"/>
      <c r="E37667" s="27"/>
      <c r="F37667" s="27"/>
      <c r="G37667" s="1"/>
      <c r="H37667" s="1"/>
      <c r="I37667" s="1"/>
    </row>
    <row r="37668" spans="2:9">
      <c r="B37668" s="1"/>
      <c r="C37668" s="29"/>
      <c r="D37668" s="27"/>
      <c r="E37668" s="27"/>
      <c r="F37668" s="27"/>
      <c r="G37668" s="1"/>
      <c r="H37668" s="1"/>
      <c r="I37668" s="1"/>
    </row>
    <row r="37669" spans="2:9">
      <c r="B37669" s="1"/>
      <c r="C37669" s="29"/>
      <c r="D37669" s="27"/>
      <c r="E37669" s="27"/>
      <c r="F37669" s="27"/>
      <c r="G37669" s="1"/>
      <c r="H37669" s="1"/>
      <c r="I37669" s="1"/>
    </row>
    <row r="37670" spans="2:9">
      <c r="B37670" s="1"/>
      <c r="C37670" s="29"/>
      <c r="D37670" s="27"/>
      <c r="E37670" s="27"/>
      <c r="F37670" s="27"/>
      <c r="G37670" s="1"/>
      <c r="H37670" s="1"/>
      <c r="I37670" s="1"/>
    </row>
    <row r="37671" spans="2:9">
      <c r="B37671" s="1"/>
      <c r="C37671" s="29"/>
      <c r="D37671" s="27"/>
      <c r="E37671" s="27"/>
      <c r="F37671" s="27"/>
      <c r="G37671" s="1"/>
      <c r="H37671" s="1"/>
      <c r="I37671" s="1"/>
    </row>
    <row r="37672" spans="2:9">
      <c r="B37672" s="1"/>
      <c r="C37672" s="29"/>
      <c r="D37672" s="27"/>
      <c r="E37672" s="27"/>
      <c r="F37672" s="27"/>
      <c r="G37672" s="1"/>
      <c r="H37672" s="1"/>
      <c r="I37672" s="1"/>
    </row>
    <row r="37673" spans="2:9">
      <c r="B37673" s="1"/>
      <c r="C37673" s="29"/>
      <c r="D37673" s="27"/>
      <c r="E37673" s="27"/>
      <c r="F37673" s="27"/>
      <c r="G37673" s="1"/>
      <c r="H37673" s="1"/>
      <c r="I37673" s="1"/>
    </row>
    <row r="37674" spans="2:9">
      <c r="B37674" s="1"/>
      <c r="C37674" s="29"/>
      <c r="D37674" s="27"/>
      <c r="E37674" s="27"/>
      <c r="F37674" s="27"/>
      <c r="G37674" s="1"/>
      <c r="H37674" s="1"/>
      <c r="I37674" s="1"/>
    </row>
    <row r="37675" spans="2:9">
      <c r="B37675" s="1"/>
      <c r="C37675" s="29"/>
      <c r="D37675" s="27"/>
      <c r="E37675" s="27"/>
      <c r="F37675" s="27"/>
      <c r="G37675" s="1"/>
      <c r="H37675" s="1"/>
      <c r="I37675" s="1"/>
    </row>
    <row r="37676" spans="2:9">
      <c r="B37676" s="1"/>
      <c r="C37676" s="29"/>
      <c r="D37676" s="27"/>
      <c r="E37676" s="27"/>
      <c r="F37676" s="27"/>
      <c r="G37676" s="1"/>
      <c r="H37676" s="1"/>
      <c r="I37676" s="1"/>
    </row>
    <row r="37677" spans="2:9">
      <c r="B37677" s="1"/>
      <c r="C37677" s="29"/>
      <c r="D37677" s="27"/>
      <c r="E37677" s="27"/>
      <c r="F37677" s="27"/>
      <c r="G37677" s="1"/>
      <c r="H37677" s="1"/>
      <c r="I37677" s="1"/>
    </row>
    <row r="37678" spans="2:9">
      <c r="B37678" s="1"/>
      <c r="C37678" s="29"/>
      <c r="D37678" s="27"/>
      <c r="E37678" s="27"/>
      <c r="F37678" s="27"/>
      <c r="G37678" s="1"/>
      <c r="H37678" s="1"/>
      <c r="I37678" s="1"/>
    </row>
    <row r="37679" spans="2:9">
      <c r="B37679" s="1"/>
      <c r="C37679" s="29"/>
      <c r="D37679" s="27"/>
      <c r="E37679" s="27"/>
      <c r="F37679" s="27"/>
      <c r="G37679" s="1"/>
      <c r="H37679" s="1"/>
      <c r="I37679" s="1"/>
    </row>
    <row r="37680" spans="2:9">
      <c r="B37680" s="1"/>
      <c r="C37680" s="29"/>
      <c r="D37680" s="27"/>
      <c r="E37680" s="27"/>
      <c r="F37680" s="27"/>
      <c r="G37680" s="1"/>
      <c r="H37680" s="1"/>
      <c r="I37680" s="1"/>
    </row>
    <row r="37681" spans="2:9">
      <c r="B37681" s="1"/>
      <c r="C37681" s="29"/>
      <c r="D37681" s="27"/>
      <c r="E37681" s="27"/>
      <c r="F37681" s="27"/>
      <c r="G37681" s="1"/>
      <c r="H37681" s="1"/>
      <c r="I37681" s="1"/>
    </row>
    <row r="37682" spans="2:9">
      <c r="B37682" s="1"/>
      <c r="C37682" s="29"/>
      <c r="D37682" s="27"/>
      <c r="E37682" s="27"/>
      <c r="F37682" s="27"/>
      <c r="G37682" s="1"/>
      <c r="H37682" s="1"/>
      <c r="I37682" s="1"/>
    </row>
    <row r="37683" spans="2:9">
      <c r="B37683" s="1"/>
      <c r="C37683" s="29"/>
      <c r="D37683" s="27"/>
      <c r="E37683" s="27"/>
      <c r="F37683" s="27"/>
      <c r="G37683" s="1"/>
      <c r="H37683" s="1"/>
      <c r="I37683" s="1"/>
    </row>
    <row r="37684" spans="2:9">
      <c r="B37684" s="1"/>
      <c r="C37684" s="29"/>
      <c r="D37684" s="27"/>
      <c r="E37684" s="27"/>
      <c r="F37684" s="27"/>
      <c r="G37684" s="1"/>
      <c r="H37684" s="1"/>
      <c r="I37684" s="1"/>
    </row>
    <row r="37685" spans="2:9">
      <c r="B37685" s="1"/>
      <c r="C37685" s="29"/>
      <c r="D37685" s="27"/>
      <c r="E37685" s="27"/>
      <c r="F37685" s="27"/>
      <c r="G37685" s="1"/>
      <c r="H37685" s="1"/>
      <c r="I37685" s="1"/>
    </row>
    <row r="37686" spans="2:9">
      <c r="B37686" s="1"/>
      <c r="C37686" s="29"/>
      <c r="D37686" s="27"/>
      <c r="E37686" s="27"/>
      <c r="F37686" s="27"/>
      <c r="G37686" s="1"/>
      <c r="H37686" s="1"/>
      <c r="I37686" s="1"/>
    </row>
    <row r="37687" spans="2:9">
      <c r="B37687" s="1"/>
      <c r="C37687" s="29"/>
      <c r="D37687" s="27"/>
      <c r="E37687" s="27"/>
      <c r="F37687" s="27"/>
      <c r="G37687" s="1"/>
      <c r="H37687" s="1"/>
      <c r="I37687" s="1"/>
    </row>
    <row r="37688" spans="2:9">
      <c r="B37688" s="1"/>
      <c r="C37688" s="29"/>
      <c r="D37688" s="27"/>
      <c r="E37688" s="27"/>
      <c r="F37688" s="27"/>
      <c r="G37688" s="1"/>
      <c r="H37688" s="1"/>
      <c r="I37688" s="1"/>
    </row>
    <row r="37689" spans="2:9">
      <c r="B37689" s="1"/>
      <c r="C37689" s="29"/>
      <c r="D37689" s="27"/>
      <c r="E37689" s="27"/>
      <c r="F37689" s="27"/>
      <c r="G37689" s="1"/>
      <c r="H37689" s="1"/>
      <c r="I37689" s="1"/>
    </row>
    <row r="37690" spans="2:9">
      <c r="B37690" s="1"/>
      <c r="C37690" s="29"/>
      <c r="D37690" s="27"/>
      <c r="E37690" s="27"/>
      <c r="F37690" s="27"/>
      <c r="G37690" s="1"/>
      <c r="H37690" s="1"/>
      <c r="I37690" s="1"/>
    </row>
    <row r="37691" spans="2:9">
      <c r="B37691" s="1"/>
      <c r="C37691" s="29"/>
      <c r="D37691" s="27"/>
      <c r="E37691" s="27"/>
      <c r="F37691" s="27"/>
      <c r="G37691" s="1"/>
      <c r="H37691" s="1"/>
      <c r="I37691" s="1"/>
    </row>
    <row r="37692" spans="2:9">
      <c r="B37692" s="1"/>
      <c r="C37692" s="29"/>
      <c r="D37692" s="27"/>
      <c r="E37692" s="27"/>
      <c r="F37692" s="27"/>
      <c r="G37692" s="1"/>
      <c r="H37692" s="1"/>
      <c r="I37692" s="1"/>
    </row>
    <row r="37693" spans="2:9">
      <c r="B37693" s="1"/>
      <c r="C37693" s="29"/>
      <c r="D37693" s="27"/>
      <c r="E37693" s="27"/>
      <c r="F37693" s="27"/>
      <c r="G37693" s="1"/>
      <c r="H37693" s="1"/>
      <c r="I37693" s="1"/>
    </row>
    <row r="37694" spans="2:9">
      <c r="B37694" s="1"/>
      <c r="C37694" s="29"/>
      <c r="D37694" s="27"/>
      <c r="E37694" s="27"/>
      <c r="F37694" s="27"/>
      <c r="G37694" s="1"/>
      <c r="H37694" s="1"/>
      <c r="I37694" s="1"/>
    </row>
    <row r="37695" spans="2:9">
      <c r="B37695" s="1"/>
      <c r="C37695" s="29"/>
      <c r="D37695" s="27"/>
      <c r="E37695" s="27"/>
      <c r="F37695" s="27"/>
      <c r="G37695" s="1"/>
      <c r="H37695" s="1"/>
      <c r="I37695" s="1"/>
    </row>
    <row r="37696" spans="2:9">
      <c r="B37696" s="1"/>
      <c r="C37696" s="29"/>
      <c r="D37696" s="27"/>
      <c r="E37696" s="27"/>
      <c r="F37696" s="27"/>
      <c r="G37696" s="1"/>
      <c r="H37696" s="1"/>
      <c r="I37696" s="1"/>
    </row>
    <row r="37697" spans="2:9">
      <c r="B37697" s="1"/>
      <c r="C37697" s="29"/>
      <c r="D37697" s="27"/>
      <c r="E37697" s="27"/>
      <c r="F37697" s="27"/>
      <c r="G37697" s="1"/>
      <c r="H37697" s="1"/>
      <c r="I37697" s="1"/>
    </row>
    <row r="37698" spans="2:9">
      <c r="B37698" s="1"/>
      <c r="C37698" s="29"/>
      <c r="D37698" s="27"/>
      <c r="E37698" s="27"/>
      <c r="F37698" s="27"/>
      <c r="G37698" s="1"/>
      <c r="H37698" s="1"/>
      <c r="I37698" s="1"/>
    </row>
    <row r="37699" spans="2:9">
      <c r="B37699" s="1"/>
      <c r="C37699" s="29"/>
      <c r="D37699" s="27"/>
      <c r="E37699" s="27"/>
      <c r="F37699" s="27"/>
      <c r="G37699" s="1"/>
      <c r="H37699" s="1"/>
      <c r="I37699" s="1"/>
    </row>
    <row r="37700" spans="2:9">
      <c r="B37700" s="1"/>
      <c r="C37700" s="29"/>
      <c r="D37700" s="27"/>
      <c r="E37700" s="27"/>
      <c r="F37700" s="27"/>
      <c r="G37700" s="1"/>
      <c r="H37700" s="1"/>
      <c r="I37700" s="1"/>
    </row>
    <row r="37701" spans="2:9">
      <c r="B37701" s="1"/>
      <c r="C37701" s="29"/>
      <c r="D37701" s="27"/>
      <c r="E37701" s="27"/>
      <c r="F37701" s="27"/>
      <c r="G37701" s="1"/>
      <c r="H37701" s="1"/>
      <c r="I37701" s="1"/>
    </row>
    <row r="37702" spans="2:9">
      <c r="B37702" s="1"/>
      <c r="C37702" s="29"/>
      <c r="D37702" s="27"/>
      <c r="E37702" s="27"/>
      <c r="F37702" s="27"/>
      <c r="G37702" s="1"/>
      <c r="H37702" s="1"/>
      <c r="I37702" s="1"/>
    </row>
    <row r="37703" spans="2:9">
      <c r="B37703" s="1"/>
      <c r="C37703" s="29"/>
      <c r="D37703" s="27"/>
      <c r="E37703" s="27"/>
      <c r="F37703" s="27"/>
      <c r="G37703" s="1"/>
      <c r="H37703" s="1"/>
      <c r="I37703" s="1"/>
    </row>
    <row r="37704" spans="2:9">
      <c r="B37704" s="1"/>
      <c r="C37704" s="29"/>
      <c r="D37704" s="27"/>
      <c r="E37704" s="27"/>
      <c r="F37704" s="27"/>
      <c r="G37704" s="1"/>
      <c r="H37704" s="1"/>
      <c r="I37704" s="1"/>
    </row>
    <row r="37705" spans="2:9">
      <c r="B37705" s="1"/>
      <c r="C37705" s="29"/>
      <c r="D37705" s="27"/>
      <c r="E37705" s="27"/>
      <c r="F37705" s="27"/>
      <c r="G37705" s="1"/>
      <c r="H37705" s="1"/>
      <c r="I37705" s="1"/>
    </row>
    <row r="37706" spans="2:9">
      <c r="B37706" s="1"/>
      <c r="C37706" s="29"/>
      <c r="D37706" s="27"/>
      <c r="E37706" s="27"/>
      <c r="F37706" s="27"/>
      <c r="G37706" s="1"/>
      <c r="H37706" s="1"/>
      <c r="I37706" s="1"/>
    </row>
    <row r="37707" spans="2:9">
      <c r="B37707" s="1"/>
      <c r="C37707" s="29"/>
      <c r="D37707" s="27"/>
      <c r="E37707" s="27"/>
      <c r="F37707" s="27"/>
      <c r="G37707" s="1"/>
      <c r="H37707" s="1"/>
      <c r="I37707" s="1"/>
    </row>
    <row r="37708" spans="2:9">
      <c r="B37708" s="1"/>
      <c r="C37708" s="29"/>
      <c r="D37708" s="27"/>
      <c r="E37708" s="27"/>
      <c r="F37708" s="27"/>
      <c r="G37708" s="1"/>
      <c r="H37708" s="1"/>
      <c r="I37708" s="1"/>
    </row>
    <row r="37709" spans="2:9">
      <c r="B37709" s="1"/>
      <c r="C37709" s="29"/>
      <c r="D37709" s="27"/>
      <c r="E37709" s="27"/>
      <c r="F37709" s="27"/>
      <c r="G37709" s="1"/>
      <c r="H37709" s="1"/>
      <c r="I37709" s="1"/>
    </row>
    <row r="37710" spans="2:9">
      <c r="B37710" s="1"/>
      <c r="C37710" s="29"/>
      <c r="D37710" s="27"/>
      <c r="E37710" s="27"/>
      <c r="F37710" s="27"/>
      <c r="G37710" s="1"/>
      <c r="H37710" s="1"/>
      <c r="I37710" s="1"/>
    </row>
    <row r="37711" spans="2:9">
      <c r="B37711" s="1"/>
      <c r="C37711" s="29"/>
      <c r="D37711" s="27"/>
      <c r="E37711" s="27"/>
      <c r="F37711" s="27"/>
      <c r="G37711" s="1"/>
      <c r="H37711" s="1"/>
      <c r="I37711" s="1"/>
    </row>
    <row r="37712" spans="2:9">
      <c r="B37712" s="1"/>
      <c r="C37712" s="29"/>
      <c r="D37712" s="27"/>
      <c r="E37712" s="27"/>
      <c r="F37712" s="27"/>
      <c r="G37712" s="1"/>
      <c r="H37712" s="1"/>
      <c r="I37712" s="1"/>
    </row>
    <row r="37713" spans="2:9">
      <c r="B37713" s="1"/>
      <c r="C37713" s="29"/>
      <c r="D37713" s="27"/>
      <c r="E37713" s="27"/>
      <c r="F37713" s="27"/>
      <c r="G37713" s="1"/>
      <c r="H37713" s="1"/>
      <c r="I37713" s="1"/>
    </row>
    <row r="37714" spans="2:9">
      <c r="B37714" s="1"/>
      <c r="C37714" s="29"/>
      <c r="D37714" s="27"/>
      <c r="E37714" s="27"/>
      <c r="F37714" s="27"/>
      <c r="G37714" s="1"/>
      <c r="H37714" s="1"/>
      <c r="I37714" s="1"/>
    </row>
    <row r="37715" spans="2:9">
      <c r="B37715" s="1"/>
      <c r="C37715" s="29"/>
      <c r="D37715" s="27"/>
      <c r="E37715" s="27"/>
      <c r="F37715" s="27"/>
      <c r="G37715" s="1"/>
      <c r="H37715" s="1"/>
      <c r="I37715" s="1"/>
    </row>
    <row r="37716" spans="2:9">
      <c r="B37716" s="1"/>
      <c r="C37716" s="29"/>
      <c r="D37716" s="27"/>
      <c r="E37716" s="27"/>
      <c r="F37716" s="27"/>
      <c r="G37716" s="1"/>
      <c r="H37716" s="1"/>
      <c r="I37716" s="1"/>
    </row>
    <row r="37717" spans="2:9">
      <c r="B37717" s="1"/>
      <c r="C37717" s="29"/>
      <c r="D37717" s="27"/>
      <c r="E37717" s="27"/>
      <c r="F37717" s="27"/>
      <c r="G37717" s="1"/>
      <c r="H37717" s="1"/>
      <c r="I37717" s="1"/>
    </row>
    <row r="37718" spans="2:9">
      <c r="B37718" s="1"/>
      <c r="C37718" s="29"/>
      <c r="D37718" s="27"/>
      <c r="E37718" s="27"/>
      <c r="F37718" s="27"/>
      <c r="G37718" s="1"/>
      <c r="H37718" s="1"/>
      <c r="I37718" s="1"/>
    </row>
    <row r="37719" spans="2:9">
      <c r="B37719" s="1"/>
      <c r="C37719" s="29"/>
      <c r="D37719" s="27"/>
      <c r="E37719" s="27"/>
      <c r="F37719" s="27"/>
      <c r="G37719" s="1"/>
      <c r="H37719" s="1"/>
      <c r="I37719" s="1"/>
    </row>
    <row r="37720" spans="2:9">
      <c r="B37720" s="1"/>
      <c r="C37720" s="29"/>
      <c r="D37720" s="27"/>
      <c r="E37720" s="27"/>
      <c r="F37720" s="27"/>
      <c r="G37720" s="1"/>
      <c r="H37720" s="1"/>
      <c r="I37720" s="1"/>
    </row>
    <row r="37721" spans="2:9">
      <c r="B37721" s="1"/>
      <c r="C37721" s="29"/>
      <c r="D37721" s="27"/>
      <c r="E37721" s="27"/>
      <c r="F37721" s="27"/>
      <c r="G37721" s="1"/>
      <c r="H37721" s="1"/>
      <c r="I37721" s="1"/>
    </row>
    <row r="37722" spans="2:9">
      <c r="B37722" s="1"/>
      <c r="C37722" s="29"/>
      <c r="D37722" s="27"/>
      <c r="E37722" s="27"/>
      <c r="F37722" s="27"/>
      <c r="G37722" s="1"/>
      <c r="H37722" s="1"/>
      <c r="I37722" s="1"/>
    </row>
    <row r="37723" spans="2:9">
      <c r="B37723" s="1"/>
      <c r="C37723" s="29"/>
      <c r="D37723" s="27"/>
      <c r="E37723" s="27"/>
      <c r="F37723" s="27"/>
      <c r="G37723" s="1"/>
      <c r="H37723" s="1"/>
      <c r="I37723" s="1"/>
    </row>
    <row r="37724" spans="2:9">
      <c r="B37724" s="1"/>
      <c r="C37724" s="29"/>
      <c r="D37724" s="27"/>
      <c r="E37724" s="27"/>
      <c r="F37724" s="27"/>
      <c r="G37724" s="1"/>
      <c r="H37724" s="1"/>
      <c r="I37724" s="1"/>
    </row>
    <row r="37725" spans="2:9">
      <c r="B37725" s="1"/>
      <c r="C37725" s="29"/>
      <c r="D37725" s="27"/>
      <c r="E37725" s="27"/>
      <c r="F37725" s="27"/>
      <c r="G37725" s="1"/>
      <c r="H37725" s="1"/>
      <c r="I37725" s="1"/>
    </row>
    <row r="37726" spans="2:9">
      <c r="B37726" s="1"/>
      <c r="C37726" s="29"/>
      <c r="D37726" s="27"/>
      <c r="E37726" s="27"/>
      <c r="F37726" s="27"/>
      <c r="G37726" s="1"/>
      <c r="H37726" s="1"/>
      <c r="I37726" s="1"/>
    </row>
    <row r="37727" spans="2:9">
      <c r="B37727" s="1"/>
      <c r="C37727" s="29"/>
      <c r="D37727" s="27"/>
      <c r="E37727" s="27"/>
      <c r="F37727" s="27"/>
      <c r="G37727" s="1"/>
      <c r="H37727" s="1"/>
      <c r="I37727" s="1"/>
    </row>
    <row r="37728" spans="2:9">
      <c r="B37728" s="1"/>
      <c r="C37728" s="29"/>
      <c r="D37728" s="27"/>
      <c r="E37728" s="27"/>
      <c r="F37728" s="27"/>
      <c r="G37728" s="1"/>
      <c r="H37728" s="1"/>
      <c r="I37728" s="1"/>
    </row>
    <row r="37729" spans="2:9">
      <c r="B37729" s="1"/>
      <c r="C37729" s="29"/>
      <c r="D37729" s="27"/>
      <c r="E37729" s="27"/>
      <c r="F37729" s="27"/>
      <c r="G37729" s="1"/>
      <c r="H37729" s="1"/>
      <c r="I37729" s="1"/>
    </row>
    <row r="37730" spans="2:9">
      <c r="B37730" s="1"/>
      <c r="C37730" s="29"/>
      <c r="D37730" s="27"/>
      <c r="E37730" s="27"/>
      <c r="F37730" s="27"/>
      <c r="G37730" s="1"/>
      <c r="H37730" s="1"/>
      <c r="I37730" s="1"/>
    </row>
    <row r="37731" spans="2:9">
      <c r="B37731" s="1"/>
      <c r="C37731" s="29"/>
      <c r="D37731" s="27"/>
      <c r="E37731" s="27"/>
      <c r="F37731" s="27"/>
      <c r="G37731" s="1"/>
      <c r="H37731" s="1"/>
      <c r="I37731" s="1"/>
    </row>
    <row r="37732" spans="2:9">
      <c r="B37732" s="1"/>
      <c r="C37732" s="29"/>
      <c r="D37732" s="27"/>
      <c r="E37732" s="27"/>
      <c r="F37732" s="27"/>
      <c r="G37732" s="1"/>
      <c r="H37732" s="1"/>
      <c r="I37732" s="1"/>
    </row>
    <row r="37733" spans="2:9">
      <c r="B37733" s="1"/>
      <c r="C37733" s="29"/>
      <c r="D37733" s="27"/>
      <c r="E37733" s="27"/>
      <c r="F37733" s="27"/>
      <c r="G37733" s="1"/>
      <c r="H37733" s="1"/>
      <c r="I37733" s="1"/>
    </row>
    <row r="37734" spans="2:9">
      <c r="B37734" s="1"/>
      <c r="C37734" s="29"/>
      <c r="D37734" s="27"/>
      <c r="E37734" s="27"/>
      <c r="F37734" s="27"/>
      <c r="G37734" s="1"/>
      <c r="H37734" s="1"/>
      <c r="I37734" s="1"/>
    </row>
    <row r="37735" spans="2:9">
      <c r="B37735" s="1"/>
      <c r="C37735" s="29"/>
      <c r="D37735" s="27"/>
      <c r="E37735" s="27"/>
      <c r="F37735" s="27"/>
      <c r="G37735" s="1"/>
      <c r="H37735" s="1"/>
      <c r="I37735" s="1"/>
    </row>
    <row r="37736" spans="2:9">
      <c r="B37736" s="1"/>
      <c r="C37736" s="29"/>
      <c r="D37736" s="27"/>
      <c r="E37736" s="27"/>
      <c r="F37736" s="27"/>
      <c r="G37736" s="1"/>
      <c r="H37736" s="1"/>
      <c r="I37736" s="1"/>
    </row>
    <row r="37737" spans="2:9">
      <c r="B37737" s="1"/>
      <c r="C37737" s="29"/>
      <c r="D37737" s="27"/>
      <c r="E37737" s="27"/>
      <c r="F37737" s="27"/>
      <c r="G37737" s="1"/>
      <c r="H37737" s="1"/>
      <c r="I37737" s="1"/>
    </row>
    <row r="37738" spans="2:9">
      <c r="B37738" s="1"/>
      <c r="C37738" s="29"/>
      <c r="D37738" s="27"/>
      <c r="E37738" s="27"/>
      <c r="F37738" s="27"/>
      <c r="G37738" s="1"/>
      <c r="H37738" s="1"/>
      <c r="I37738" s="1"/>
    </row>
    <row r="37739" spans="2:9">
      <c r="B37739" s="1"/>
      <c r="C37739" s="29"/>
      <c r="D37739" s="27"/>
      <c r="E37739" s="27"/>
      <c r="F37739" s="27"/>
      <c r="G37739" s="1"/>
      <c r="H37739" s="1"/>
      <c r="I37739" s="1"/>
    </row>
    <row r="37740" spans="2:9">
      <c r="B37740" s="1"/>
      <c r="C37740" s="29"/>
      <c r="D37740" s="27"/>
      <c r="E37740" s="27"/>
      <c r="F37740" s="27"/>
      <c r="G37740" s="1"/>
      <c r="H37740" s="1"/>
      <c r="I37740" s="1"/>
    </row>
    <row r="37741" spans="2:9">
      <c r="B37741" s="1"/>
      <c r="C37741" s="29"/>
      <c r="D37741" s="27"/>
      <c r="E37741" s="27"/>
      <c r="F37741" s="27"/>
      <c r="G37741" s="1"/>
      <c r="H37741" s="1"/>
      <c r="I37741" s="1"/>
    </row>
    <row r="37742" spans="2:9">
      <c r="B37742" s="1"/>
      <c r="C37742" s="29"/>
      <c r="D37742" s="27"/>
      <c r="E37742" s="27"/>
      <c r="F37742" s="27"/>
      <c r="G37742" s="1"/>
      <c r="H37742" s="1"/>
      <c r="I37742" s="1"/>
    </row>
    <row r="37743" spans="2:9">
      <c r="B37743" s="1"/>
      <c r="C37743" s="29"/>
      <c r="D37743" s="27"/>
      <c r="E37743" s="27"/>
      <c r="F37743" s="27"/>
      <c r="G37743" s="1"/>
      <c r="H37743" s="1"/>
      <c r="I37743" s="1"/>
    </row>
    <row r="37744" spans="2:9">
      <c r="B37744" s="1"/>
      <c r="C37744" s="29"/>
      <c r="D37744" s="27"/>
      <c r="E37744" s="27"/>
      <c r="F37744" s="27"/>
      <c r="G37744" s="1"/>
      <c r="H37744" s="1"/>
      <c r="I37744" s="1"/>
    </row>
    <row r="37745" spans="2:9">
      <c r="B37745" s="1"/>
      <c r="C37745" s="29"/>
      <c r="D37745" s="27"/>
      <c r="E37745" s="27"/>
      <c r="F37745" s="27"/>
      <c r="G37745" s="1"/>
      <c r="H37745" s="1"/>
      <c r="I37745" s="1"/>
    </row>
    <row r="37746" spans="2:9">
      <c r="B37746" s="1"/>
      <c r="C37746" s="29"/>
      <c r="D37746" s="27"/>
      <c r="E37746" s="27"/>
      <c r="F37746" s="27"/>
      <c r="G37746" s="1"/>
      <c r="H37746" s="1"/>
      <c r="I37746" s="1"/>
    </row>
    <row r="37747" spans="2:9">
      <c r="B37747" s="1"/>
      <c r="C37747" s="29"/>
      <c r="D37747" s="27"/>
      <c r="E37747" s="27"/>
      <c r="F37747" s="27"/>
      <c r="G37747" s="1"/>
      <c r="H37747" s="1"/>
      <c r="I37747" s="1"/>
    </row>
    <row r="37748" spans="2:9">
      <c r="B37748" s="1"/>
      <c r="C37748" s="29"/>
      <c r="D37748" s="27"/>
      <c r="E37748" s="27"/>
      <c r="F37748" s="27"/>
      <c r="G37748" s="1"/>
      <c r="H37748" s="1"/>
      <c r="I37748" s="1"/>
    </row>
    <row r="37749" spans="2:9">
      <c r="B37749" s="1"/>
      <c r="C37749" s="29"/>
      <c r="D37749" s="27"/>
      <c r="E37749" s="27"/>
      <c r="F37749" s="27"/>
      <c r="G37749" s="1"/>
      <c r="H37749" s="1"/>
      <c r="I37749" s="1"/>
    </row>
    <row r="37750" spans="2:9">
      <c r="B37750" s="1"/>
      <c r="C37750" s="29"/>
      <c r="D37750" s="27"/>
      <c r="E37750" s="27"/>
      <c r="F37750" s="27"/>
      <c r="G37750" s="1"/>
      <c r="H37750" s="1"/>
      <c r="I37750" s="1"/>
    </row>
    <row r="37751" spans="2:9">
      <c r="B37751" s="1"/>
      <c r="C37751" s="29"/>
      <c r="D37751" s="27"/>
      <c r="E37751" s="27"/>
      <c r="F37751" s="27"/>
      <c r="G37751" s="1"/>
      <c r="H37751" s="1"/>
      <c r="I37751" s="1"/>
    </row>
    <row r="37752" spans="2:9">
      <c r="B37752" s="1"/>
      <c r="C37752" s="29"/>
      <c r="D37752" s="27"/>
      <c r="E37752" s="27"/>
      <c r="F37752" s="27"/>
      <c r="G37752" s="1"/>
      <c r="H37752" s="1"/>
      <c r="I37752" s="1"/>
    </row>
    <row r="37753" spans="2:9">
      <c r="B37753" s="1"/>
      <c r="C37753" s="29"/>
      <c r="D37753" s="27"/>
      <c r="E37753" s="27"/>
      <c r="F37753" s="27"/>
      <c r="G37753" s="1"/>
      <c r="H37753" s="1"/>
      <c r="I37753" s="1"/>
    </row>
    <row r="37754" spans="2:9">
      <c r="B37754" s="1"/>
      <c r="C37754" s="29"/>
      <c r="D37754" s="27"/>
      <c r="E37754" s="27"/>
      <c r="F37754" s="27"/>
      <c r="G37754" s="1"/>
      <c r="H37754" s="1"/>
      <c r="I37754" s="1"/>
    </row>
    <row r="37755" spans="2:9">
      <c r="B37755" s="1"/>
      <c r="C37755" s="29"/>
      <c r="D37755" s="27"/>
      <c r="E37755" s="27"/>
      <c r="F37755" s="27"/>
      <c r="G37755" s="1"/>
      <c r="H37755" s="1"/>
      <c r="I37755" s="1"/>
    </row>
    <row r="37756" spans="2:9">
      <c r="B37756" s="1"/>
      <c r="C37756" s="29"/>
      <c r="D37756" s="27"/>
      <c r="E37756" s="27"/>
      <c r="F37756" s="27"/>
      <c r="G37756" s="1"/>
      <c r="H37756" s="1"/>
      <c r="I37756" s="1"/>
    </row>
    <row r="37757" spans="2:9">
      <c r="B37757" s="1"/>
      <c r="C37757" s="29"/>
      <c r="D37757" s="27"/>
      <c r="E37757" s="27"/>
      <c r="F37757" s="27"/>
      <c r="G37757" s="1"/>
      <c r="H37757" s="1"/>
      <c r="I37757" s="1"/>
    </row>
    <row r="37758" spans="2:9">
      <c r="B37758" s="1"/>
      <c r="C37758" s="29"/>
      <c r="D37758" s="27"/>
      <c r="E37758" s="27"/>
      <c r="F37758" s="27"/>
      <c r="G37758" s="1"/>
      <c r="H37758" s="1"/>
      <c r="I37758" s="1"/>
    </row>
    <row r="37759" spans="2:9">
      <c r="B37759" s="1"/>
      <c r="C37759" s="29"/>
      <c r="D37759" s="27"/>
      <c r="E37759" s="27"/>
      <c r="F37759" s="27"/>
      <c r="G37759" s="1"/>
      <c r="H37759" s="1"/>
      <c r="I37759" s="1"/>
    </row>
    <row r="37760" spans="2:9">
      <c r="B37760" s="1"/>
      <c r="C37760" s="29"/>
      <c r="D37760" s="27"/>
      <c r="E37760" s="27"/>
      <c r="F37760" s="27"/>
      <c r="G37760" s="1"/>
      <c r="H37760" s="1"/>
      <c r="I37760" s="1"/>
    </row>
    <row r="37761" spans="2:9">
      <c r="B37761" s="1"/>
      <c r="C37761" s="29"/>
      <c r="D37761" s="27"/>
      <c r="E37761" s="27"/>
      <c r="F37761" s="27"/>
      <c r="G37761" s="1"/>
      <c r="H37761" s="1"/>
      <c r="I37761" s="1"/>
    </row>
    <row r="37762" spans="2:9">
      <c r="B37762" s="1"/>
      <c r="C37762" s="29"/>
      <c r="D37762" s="27"/>
      <c r="E37762" s="27"/>
      <c r="F37762" s="27"/>
      <c r="G37762" s="1"/>
      <c r="H37762" s="1"/>
      <c r="I37762" s="1"/>
    </row>
    <row r="37763" spans="2:9">
      <c r="B37763" s="1"/>
      <c r="C37763" s="29"/>
      <c r="D37763" s="27"/>
      <c r="E37763" s="27"/>
      <c r="F37763" s="27"/>
      <c r="G37763" s="1"/>
      <c r="H37763" s="1"/>
      <c r="I37763" s="1"/>
    </row>
    <row r="37764" spans="2:9">
      <c r="B37764" s="1"/>
      <c r="C37764" s="29"/>
      <c r="D37764" s="27"/>
      <c r="E37764" s="27"/>
      <c r="F37764" s="27"/>
      <c r="G37764" s="1"/>
      <c r="H37764" s="1"/>
      <c r="I37764" s="1"/>
    </row>
    <row r="37765" spans="2:9">
      <c r="B37765" s="1"/>
      <c r="C37765" s="29"/>
      <c r="D37765" s="27"/>
      <c r="E37765" s="27"/>
      <c r="F37765" s="27"/>
      <c r="G37765" s="1"/>
      <c r="H37765" s="1"/>
      <c r="I37765" s="1"/>
    </row>
    <row r="37766" spans="2:9">
      <c r="B37766" s="1"/>
      <c r="C37766" s="29"/>
      <c r="D37766" s="27"/>
      <c r="E37766" s="27"/>
      <c r="F37766" s="27"/>
      <c r="G37766" s="1"/>
      <c r="H37766" s="1"/>
      <c r="I37766" s="1"/>
    </row>
    <row r="37767" spans="2:9">
      <c r="B37767" s="1"/>
      <c r="C37767" s="29"/>
      <c r="D37767" s="27"/>
      <c r="E37767" s="27"/>
      <c r="F37767" s="27"/>
      <c r="G37767" s="1"/>
      <c r="H37767" s="1"/>
      <c r="I37767" s="1"/>
    </row>
    <row r="37768" spans="2:9">
      <c r="B37768" s="1"/>
      <c r="C37768" s="29"/>
      <c r="D37768" s="27"/>
      <c r="E37768" s="27"/>
      <c r="F37768" s="27"/>
      <c r="G37768" s="1"/>
      <c r="H37768" s="1"/>
      <c r="I37768" s="1"/>
    </row>
    <row r="37769" spans="2:9">
      <c r="B37769" s="1"/>
      <c r="C37769" s="29"/>
      <c r="D37769" s="27"/>
      <c r="E37769" s="27"/>
      <c r="F37769" s="27"/>
      <c r="G37769" s="1"/>
      <c r="H37769" s="1"/>
      <c r="I37769" s="1"/>
    </row>
    <row r="37770" spans="2:9">
      <c r="B37770" s="1"/>
      <c r="C37770" s="29"/>
      <c r="D37770" s="27"/>
      <c r="E37770" s="27"/>
      <c r="F37770" s="27"/>
      <c r="G37770" s="1"/>
      <c r="H37770" s="1"/>
      <c r="I37770" s="1"/>
    </row>
    <row r="37771" spans="2:9">
      <c r="B37771" s="1"/>
      <c r="C37771" s="29"/>
      <c r="D37771" s="27"/>
      <c r="E37771" s="27"/>
      <c r="F37771" s="27"/>
      <c r="G37771" s="1"/>
      <c r="H37771" s="1"/>
      <c r="I37771" s="1"/>
    </row>
    <row r="37772" spans="2:9">
      <c r="B37772" s="1"/>
      <c r="C37772" s="29"/>
      <c r="D37772" s="27"/>
      <c r="E37772" s="27"/>
      <c r="F37772" s="27"/>
      <c r="G37772" s="1"/>
      <c r="H37772" s="1"/>
      <c r="I37772" s="1"/>
    </row>
    <row r="37773" spans="2:9">
      <c r="B37773" s="1"/>
      <c r="C37773" s="29"/>
      <c r="D37773" s="27"/>
      <c r="E37773" s="27"/>
      <c r="F37773" s="27"/>
      <c r="G37773" s="1"/>
      <c r="H37773" s="1"/>
      <c r="I37773" s="1"/>
    </row>
    <row r="37774" spans="2:9">
      <c r="B37774" s="1"/>
      <c r="C37774" s="29"/>
      <c r="D37774" s="27"/>
      <c r="E37774" s="27"/>
      <c r="F37774" s="27"/>
      <c r="G37774" s="1"/>
      <c r="H37774" s="1"/>
      <c r="I37774" s="1"/>
    </row>
    <row r="37775" spans="2:9">
      <c r="B37775" s="1"/>
      <c r="C37775" s="29"/>
      <c r="D37775" s="27"/>
      <c r="E37775" s="27"/>
      <c r="F37775" s="27"/>
      <c r="G37775" s="1"/>
      <c r="H37775" s="1"/>
      <c r="I37775" s="1"/>
    </row>
    <row r="37776" spans="2:9">
      <c r="B37776" s="1"/>
      <c r="C37776" s="29"/>
      <c r="D37776" s="27"/>
      <c r="E37776" s="27"/>
      <c r="F37776" s="27"/>
      <c r="G37776" s="1"/>
      <c r="H37776" s="1"/>
      <c r="I37776" s="1"/>
    </row>
    <row r="37777" spans="2:9">
      <c r="B37777" s="1"/>
      <c r="C37777" s="29"/>
      <c r="D37777" s="27"/>
      <c r="E37777" s="27"/>
      <c r="F37777" s="27"/>
      <c r="G37777" s="1"/>
      <c r="H37777" s="1"/>
      <c r="I37777" s="1"/>
    </row>
    <row r="37778" spans="2:9">
      <c r="B37778" s="1"/>
      <c r="C37778" s="29"/>
      <c r="D37778" s="27"/>
      <c r="E37778" s="27"/>
      <c r="F37778" s="27"/>
      <c r="G37778" s="1"/>
      <c r="H37778" s="1"/>
      <c r="I37778" s="1"/>
    </row>
    <row r="37779" spans="2:9">
      <c r="B37779" s="1"/>
      <c r="C37779" s="29"/>
      <c r="D37779" s="27"/>
      <c r="E37779" s="27"/>
      <c r="F37779" s="27"/>
      <c r="G37779" s="1"/>
      <c r="H37779" s="1"/>
      <c r="I37779" s="1"/>
    </row>
    <row r="37780" spans="2:9">
      <c r="B37780" s="1"/>
      <c r="C37780" s="29"/>
      <c r="D37780" s="27"/>
      <c r="E37780" s="27"/>
      <c r="F37780" s="27"/>
      <c r="G37780" s="1"/>
      <c r="H37780" s="1"/>
      <c r="I37780" s="1"/>
    </row>
    <row r="37781" spans="2:9">
      <c r="B37781" s="1"/>
      <c r="C37781" s="29"/>
      <c r="D37781" s="27"/>
      <c r="E37781" s="27"/>
      <c r="F37781" s="27"/>
      <c r="G37781" s="1"/>
      <c r="H37781" s="1"/>
      <c r="I37781" s="1"/>
    </row>
    <row r="37782" spans="2:9">
      <c r="B37782" s="1"/>
      <c r="C37782" s="29"/>
      <c r="D37782" s="27"/>
      <c r="E37782" s="27"/>
      <c r="F37782" s="27"/>
      <c r="G37782" s="1"/>
      <c r="H37782" s="1"/>
      <c r="I37782" s="1"/>
    </row>
    <row r="37783" spans="2:9">
      <c r="B37783" s="1"/>
      <c r="C37783" s="29"/>
      <c r="D37783" s="27"/>
      <c r="E37783" s="27"/>
      <c r="F37783" s="27"/>
      <c r="G37783" s="1"/>
      <c r="H37783" s="1"/>
      <c r="I37783" s="1"/>
    </row>
    <row r="37784" spans="2:9">
      <c r="B37784" s="1"/>
      <c r="C37784" s="29"/>
      <c r="D37784" s="27"/>
      <c r="E37784" s="27"/>
      <c r="F37784" s="27"/>
      <c r="G37784" s="1"/>
      <c r="H37784" s="1"/>
      <c r="I37784" s="1"/>
    </row>
    <row r="37785" spans="2:9">
      <c r="B37785" s="1"/>
      <c r="C37785" s="29"/>
      <c r="D37785" s="27"/>
      <c r="E37785" s="27"/>
      <c r="F37785" s="27"/>
      <c r="G37785" s="1"/>
      <c r="H37785" s="1"/>
      <c r="I37785" s="1"/>
    </row>
    <row r="37786" spans="2:9">
      <c r="B37786" s="1"/>
      <c r="C37786" s="29"/>
      <c r="D37786" s="27"/>
      <c r="E37786" s="27"/>
      <c r="F37786" s="27"/>
      <c r="G37786" s="1"/>
      <c r="H37786" s="1"/>
      <c r="I37786" s="1"/>
    </row>
    <row r="37787" spans="2:9">
      <c r="B37787" s="1"/>
      <c r="C37787" s="29"/>
      <c r="D37787" s="27"/>
      <c r="E37787" s="27"/>
      <c r="F37787" s="27"/>
      <c r="G37787" s="1"/>
      <c r="H37787" s="1"/>
      <c r="I37787" s="1"/>
    </row>
    <row r="37788" spans="2:9">
      <c r="B37788" s="1"/>
      <c r="C37788" s="29"/>
      <c r="D37788" s="27"/>
      <c r="E37788" s="27"/>
      <c r="F37788" s="27"/>
      <c r="G37788" s="1"/>
      <c r="H37788" s="1"/>
      <c r="I37788" s="1"/>
    </row>
    <row r="37789" spans="2:9">
      <c r="B37789" s="1"/>
      <c r="C37789" s="29"/>
      <c r="D37789" s="27"/>
      <c r="E37789" s="27"/>
      <c r="F37789" s="27"/>
      <c r="G37789" s="1"/>
      <c r="H37789" s="1"/>
      <c r="I37789" s="1"/>
    </row>
    <row r="37790" spans="2:9">
      <c r="B37790" s="1"/>
      <c r="C37790" s="29"/>
      <c r="D37790" s="27"/>
      <c r="E37790" s="27"/>
      <c r="F37790" s="27"/>
      <c r="G37790" s="1"/>
      <c r="H37790" s="1"/>
      <c r="I37790" s="1"/>
    </row>
    <row r="37791" spans="2:9">
      <c r="B37791" s="1"/>
      <c r="C37791" s="29"/>
      <c r="D37791" s="27"/>
      <c r="E37791" s="27"/>
      <c r="F37791" s="27"/>
      <c r="G37791" s="1"/>
      <c r="H37791" s="1"/>
      <c r="I37791" s="1"/>
    </row>
    <row r="37792" spans="2:9">
      <c r="B37792" s="1"/>
      <c r="C37792" s="29"/>
      <c r="D37792" s="27"/>
      <c r="E37792" s="27"/>
      <c r="F37792" s="27"/>
      <c r="G37792" s="1"/>
      <c r="H37792" s="1"/>
      <c r="I37792" s="1"/>
    </row>
    <row r="37793" spans="2:9">
      <c r="B37793" s="1"/>
      <c r="C37793" s="29"/>
      <c r="D37793" s="27"/>
      <c r="E37793" s="27"/>
      <c r="F37793" s="27"/>
      <c r="G37793" s="1"/>
      <c r="H37793" s="1"/>
      <c r="I37793" s="1"/>
    </row>
    <row r="37794" spans="2:9">
      <c r="B37794" s="1"/>
      <c r="C37794" s="29"/>
      <c r="D37794" s="27"/>
      <c r="E37794" s="27"/>
      <c r="F37794" s="27"/>
      <c r="G37794" s="1"/>
      <c r="H37794" s="1"/>
      <c r="I37794" s="1"/>
    </row>
    <row r="37795" spans="2:9">
      <c r="B37795" s="1"/>
      <c r="C37795" s="29"/>
      <c r="D37795" s="27"/>
      <c r="E37795" s="27"/>
      <c r="F37795" s="27"/>
      <c r="G37795" s="1"/>
      <c r="H37795" s="1"/>
      <c r="I37795" s="1"/>
    </row>
    <row r="37796" spans="2:9">
      <c r="B37796" s="1"/>
      <c r="C37796" s="29"/>
      <c r="D37796" s="27"/>
      <c r="E37796" s="27"/>
      <c r="F37796" s="27"/>
      <c r="G37796" s="1"/>
      <c r="H37796" s="1"/>
      <c r="I37796" s="1"/>
    </row>
    <row r="37797" spans="2:9">
      <c r="B37797" s="1"/>
      <c r="C37797" s="29"/>
      <c r="D37797" s="27"/>
      <c r="E37797" s="27"/>
      <c r="F37797" s="27"/>
      <c r="G37797" s="1"/>
      <c r="H37797" s="1"/>
      <c r="I37797" s="1"/>
    </row>
    <row r="37798" spans="2:9">
      <c r="B37798" s="1"/>
      <c r="C37798" s="29"/>
      <c r="D37798" s="27"/>
      <c r="E37798" s="27"/>
      <c r="F37798" s="27"/>
      <c r="G37798" s="1"/>
      <c r="H37798" s="1"/>
      <c r="I37798" s="1"/>
    </row>
    <row r="37799" spans="2:9">
      <c r="B37799" s="1"/>
      <c r="C37799" s="29"/>
      <c r="D37799" s="27"/>
      <c r="E37799" s="27"/>
      <c r="F37799" s="27"/>
      <c r="G37799" s="1"/>
      <c r="H37799" s="1"/>
      <c r="I37799" s="1"/>
    </row>
    <row r="37800" spans="2:9">
      <c r="B37800" s="1"/>
      <c r="C37800" s="29"/>
      <c r="D37800" s="27"/>
      <c r="E37800" s="27"/>
      <c r="F37800" s="27"/>
      <c r="G37800" s="1"/>
      <c r="H37800" s="1"/>
      <c r="I37800" s="1"/>
    </row>
    <row r="37801" spans="2:9">
      <c r="B37801" s="1"/>
      <c r="C37801" s="29"/>
      <c r="D37801" s="27"/>
      <c r="E37801" s="27"/>
      <c r="F37801" s="27"/>
      <c r="G37801" s="1"/>
      <c r="H37801" s="1"/>
      <c r="I37801" s="1"/>
    </row>
    <row r="37802" spans="2:9">
      <c r="B37802" s="1"/>
      <c r="C37802" s="29"/>
      <c r="D37802" s="27"/>
      <c r="E37802" s="27"/>
      <c r="F37802" s="27"/>
      <c r="G37802" s="1"/>
      <c r="H37802" s="1"/>
      <c r="I37802" s="1"/>
    </row>
    <row r="37803" spans="2:9">
      <c r="B37803" s="1"/>
      <c r="C37803" s="29"/>
      <c r="D37803" s="27"/>
      <c r="E37803" s="27"/>
      <c r="F37803" s="27"/>
      <c r="G37803" s="1"/>
      <c r="H37803" s="1"/>
      <c r="I37803" s="1"/>
    </row>
    <row r="37804" spans="2:9">
      <c r="B37804" s="1"/>
      <c r="C37804" s="29"/>
      <c r="D37804" s="27"/>
      <c r="E37804" s="27"/>
      <c r="F37804" s="27"/>
      <c r="G37804" s="1"/>
      <c r="H37804" s="1"/>
      <c r="I37804" s="1"/>
    </row>
    <row r="37805" spans="2:9">
      <c r="B37805" s="1"/>
      <c r="C37805" s="29"/>
      <c r="D37805" s="27"/>
      <c r="E37805" s="27"/>
      <c r="F37805" s="27"/>
      <c r="G37805" s="1"/>
      <c r="H37805" s="1"/>
      <c r="I37805" s="1"/>
    </row>
    <row r="37806" spans="2:9">
      <c r="B37806" s="1"/>
      <c r="C37806" s="29"/>
      <c r="D37806" s="27"/>
      <c r="E37806" s="27"/>
      <c r="F37806" s="27"/>
      <c r="G37806" s="1"/>
      <c r="H37806" s="1"/>
      <c r="I37806" s="1"/>
    </row>
    <row r="37807" spans="2:9">
      <c r="B37807" s="1"/>
      <c r="C37807" s="29"/>
      <c r="D37807" s="27"/>
      <c r="E37807" s="27"/>
      <c r="F37807" s="27"/>
      <c r="G37807" s="1"/>
      <c r="H37807" s="1"/>
      <c r="I37807" s="1"/>
    </row>
    <row r="37808" spans="2:9">
      <c r="B37808" s="1"/>
      <c r="C37808" s="29"/>
      <c r="D37808" s="27"/>
      <c r="E37808" s="27"/>
      <c r="F37808" s="27"/>
      <c r="G37808" s="1"/>
      <c r="H37808" s="1"/>
      <c r="I37808" s="1"/>
    </row>
    <row r="37809" spans="2:9">
      <c r="B37809" s="1"/>
      <c r="C37809" s="29"/>
      <c r="D37809" s="27"/>
      <c r="E37809" s="27"/>
      <c r="F37809" s="27"/>
      <c r="G37809" s="1"/>
      <c r="H37809" s="1"/>
      <c r="I37809" s="1"/>
    </row>
    <row r="37810" spans="2:9">
      <c r="B37810" s="1"/>
      <c r="C37810" s="29"/>
      <c r="D37810" s="27"/>
      <c r="E37810" s="27"/>
      <c r="F37810" s="27"/>
      <c r="G37810" s="1"/>
      <c r="H37810" s="1"/>
      <c r="I37810" s="1"/>
    </row>
    <row r="37811" spans="2:9">
      <c r="B37811" s="1"/>
      <c r="C37811" s="29"/>
      <c r="D37811" s="27"/>
      <c r="E37811" s="27"/>
      <c r="F37811" s="27"/>
      <c r="G37811" s="1"/>
      <c r="H37811" s="1"/>
      <c r="I37811" s="1"/>
    </row>
    <row r="37812" spans="2:9">
      <c r="B37812" s="1"/>
      <c r="C37812" s="29"/>
      <c r="D37812" s="27"/>
      <c r="E37812" s="27"/>
      <c r="F37812" s="27"/>
      <c r="G37812" s="1"/>
      <c r="H37812" s="1"/>
      <c r="I37812" s="1"/>
    </row>
    <row r="37813" spans="2:9">
      <c r="B37813" s="1"/>
      <c r="C37813" s="29"/>
      <c r="D37813" s="27"/>
      <c r="E37813" s="27"/>
      <c r="F37813" s="27"/>
      <c r="G37813" s="1"/>
      <c r="H37813" s="1"/>
      <c r="I37813" s="1"/>
    </row>
    <row r="37814" spans="2:9">
      <c r="B37814" s="1"/>
      <c r="C37814" s="29"/>
      <c r="D37814" s="27"/>
      <c r="E37814" s="27"/>
      <c r="F37814" s="27"/>
      <c r="G37814" s="1"/>
      <c r="H37814" s="1"/>
      <c r="I37814" s="1"/>
    </row>
    <row r="37815" spans="2:9">
      <c r="B37815" s="1"/>
      <c r="C37815" s="29"/>
      <c r="D37815" s="27"/>
      <c r="E37815" s="27"/>
      <c r="F37815" s="27"/>
      <c r="G37815" s="1"/>
      <c r="H37815" s="1"/>
      <c r="I37815" s="1"/>
    </row>
    <row r="37816" spans="2:9">
      <c r="B37816" s="1"/>
      <c r="C37816" s="29"/>
      <c r="D37816" s="27"/>
      <c r="E37816" s="27"/>
      <c r="F37816" s="27"/>
      <c r="G37816" s="1"/>
      <c r="H37816" s="1"/>
      <c r="I37816" s="1"/>
    </row>
    <row r="37817" spans="2:9">
      <c r="B37817" s="1"/>
      <c r="C37817" s="29"/>
      <c r="D37817" s="27"/>
      <c r="E37817" s="27"/>
      <c r="F37817" s="27"/>
      <c r="G37817" s="1"/>
      <c r="H37817" s="1"/>
      <c r="I37817" s="1"/>
    </row>
    <row r="37818" spans="2:9">
      <c r="B37818" s="1"/>
      <c r="C37818" s="29"/>
      <c r="D37818" s="27"/>
      <c r="E37818" s="27"/>
      <c r="F37818" s="27"/>
      <c r="G37818" s="1"/>
      <c r="H37818" s="1"/>
      <c r="I37818" s="1"/>
    </row>
    <row r="37819" spans="2:9">
      <c r="B37819" s="1"/>
      <c r="C37819" s="29"/>
      <c r="D37819" s="27"/>
      <c r="E37819" s="27"/>
      <c r="F37819" s="27"/>
      <c r="G37819" s="1"/>
      <c r="H37819" s="1"/>
      <c r="I37819" s="1"/>
    </row>
    <row r="37820" spans="2:9">
      <c r="B37820" s="1"/>
      <c r="C37820" s="29"/>
      <c r="D37820" s="27"/>
      <c r="E37820" s="27"/>
      <c r="F37820" s="27"/>
      <c r="G37820" s="1"/>
      <c r="H37820" s="1"/>
      <c r="I37820" s="1"/>
    </row>
    <row r="37821" spans="2:9">
      <c r="B37821" s="1"/>
      <c r="C37821" s="29"/>
      <c r="D37821" s="27"/>
      <c r="E37821" s="27"/>
      <c r="F37821" s="27"/>
      <c r="G37821" s="1"/>
      <c r="H37821" s="1"/>
      <c r="I37821" s="1"/>
    </row>
    <row r="37822" spans="2:9">
      <c r="B37822" s="1"/>
      <c r="C37822" s="29"/>
      <c r="D37822" s="27"/>
      <c r="E37822" s="27"/>
      <c r="F37822" s="27"/>
      <c r="G37822" s="1"/>
      <c r="H37822" s="1"/>
      <c r="I37822" s="1"/>
    </row>
    <row r="37823" spans="2:9">
      <c r="B37823" s="1"/>
      <c r="C37823" s="29"/>
      <c r="D37823" s="27"/>
      <c r="E37823" s="27"/>
      <c r="F37823" s="27"/>
      <c r="G37823" s="1"/>
      <c r="H37823" s="1"/>
      <c r="I37823" s="1"/>
    </row>
    <row r="37824" spans="2:9">
      <c r="B37824" s="1"/>
      <c r="C37824" s="29"/>
      <c r="D37824" s="27"/>
      <c r="E37824" s="27"/>
      <c r="F37824" s="27"/>
      <c r="G37824" s="1"/>
      <c r="H37824" s="1"/>
      <c r="I37824" s="1"/>
    </row>
    <row r="37825" spans="2:9">
      <c r="B37825" s="1"/>
      <c r="C37825" s="29"/>
      <c r="D37825" s="27"/>
      <c r="E37825" s="27"/>
      <c r="F37825" s="27"/>
      <c r="G37825" s="1"/>
      <c r="H37825" s="1"/>
      <c r="I37825" s="1"/>
    </row>
    <row r="37826" spans="2:9">
      <c r="B37826" s="1"/>
      <c r="C37826" s="29"/>
      <c r="D37826" s="27"/>
      <c r="E37826" s="27"/>
      <c r="F37826" s="27"/>
      <c r="G37826" s="1"/>
      <c r="H37826" s="1"/>
      <c r="I37826" s="1"/>
    </row>
    <row r="37827" spans="2:9">
      <c r="B37827" s="1"/>
      <c r="C37827" s="29"/>
      <c r="D37827" s="27"/>
      <c r="E37827" s="27"/>
      <c r="F37827" s="27"/>
      <c r="G37827" s="1"/>
      <c r="H37827" s="1"/>
      <c r="I37827" s="1"/>
    </row>
    <row r="37828" spans="2:9">
      <c r="B37828" s="1"/>
      <c r="C37828" s="29"/>
      <c r="D37828" s="27"/>
      <c r="E37828" s="27"/>
      <c r="F37828" s="27"/>
      <c r="G37828" s="1"/>
      <c r="H37828" s="1"/>
      <c r="I37828" s="1"/>
    </row>
    <row r="37829" spans="2:9">
      <c r="B37829" s="1"/>
      <c r="C37829" s="29"/>
      <c r="D37829" s="27"/>
      <c r="E37829" s="27"/>
      <c r="F37829" s="27"/>
      <c r="G37829" s="1"/>
      <c r="H37829" s="1"/>
      <c r="I37829" s="1"/>
    </row>
    <row r="37830" spans="2:9">
      <c r="B37830" s="1"/>
      <c r="C37830" s="29"/>
      <c r="D37830" s="27"/>
      <c r="E37830" s="27"/>
      <c r="F37830" s="27"/>
      <c r="G37830" s="1"/>
      <c r="H37830" s="1"/>
      <c r="I37830" s="1"/>
    </row>
    <row r="37831" spans="2:9">
      <c r="B37831" s="1"/>
      <c r="C37831" s="29"/>
      <c r="D37831" s="27"/>
      <c r="E37831" s="27"/>
      <c r="F37831" s="27"/>
      <c r="G37831" s="1"/>
      <c r="H37831" s="1"/>
      <c r="I37831" s="1"/>
    </row>
    <row r="37832" spans="2:9">
      <c r="B37832" s="1"/>
      <c r="C37832" s="29"/>
      <c r="D37832" s="27"/>
      <c r="E37832" s="27"/>
      <c r="F37832" s="27"/>
      <c r="G37832" s="1"/>
      <c r="H37832" s="1"/>
      <c r="I37832" s="1"/>
    </row>
    <row r="37833" spans="2:9">
      <c r="B37833" s="1"/>
      <c r="C37833" s="29"/>
      <c r="D37833" s="27"/>
      <c r="E37833" s="27"/>
      <c r="F37833" s="27"/>
      <c r="G37833" s="1"/>
      <c r="H37833" s="1"/>
      <c r="I37833" s="1"/>
    </row>
    <row r="37834" spans="2:9">
      <c r="B37834" s="1"/>
      <c r="C37834" s="29"/>
      <c r="D37834" s="27"/>
      <c r="E37834" s="27"/>
      <c r="F37834" s="27"/>
      <c r="G37834" s="1"/>
      <c r="H37834" s="1"/>
      <c r="I37834" s="1"/>
    </row>
    <row r="37835" spans="2:9">
      <c r="B37835" s="1"/>
      <c r="C37835" s="29"/>
      <c r="D37835" s="27"/>
      <c r="E37835" s="27"/>
      <c r="F37835" s="27"/>
      <c r="G37835" s="1"/>
      <c r="H37835" s="1"/>
      <c r="I37835" s="1"/>
    </row>
    <row r="37836" spans="2:9">
      <c r="B37836" s="1"/>
      <c r="C37836" s="29"/>
      <c r="D37836" s="27"/>
      <c r="E37836" s="27"/>
      <c r="F37836" s="27"/>
      <c r="G37836" s="1"/>
      <c r="H37836" s="1"/>
      <c r="I37836" s="1"/>
    </row>
    <row r="37837" spans="2:9">
      <c r="B37837" s="1"/>
      <c r="C37837" s="29"/>
      <c r="D37837" s="27"/>
      <c r="E37837" s="27"/>
      <c r="F37837" s="27"/>
      <c r="G37837" s="1"/>
      <c r="H37837" s="1"/>
      <c r="I37837" s="1"/>
    </row>
    <row r="37838" spans="2:9">
      <c r="B37838" s="1"/>
      <c r="C37838" s="29"/>
      <c r="D37838" s="27"/>
      <c r="E37838" s="27"/>
      <c r="F37838" s="27"/>
      <c r="G37838" s="1"/>
      <c r="H37838" s="1"/>
      <c r="I37838" s="1"/>
    </row>
    <row r="37839" spans="2:9">
      <c r="B37839" s="1"/>
      <c r="C37839" s="29"/>
      <c r="D37839" s="27"/>
      <c r="E37839" s="27"/>
      <c r="F37839" s="27"/>
      <c r="G37839" s="1"/>
      <c r="H37839" s="1"/>
      <c r="I37839" s="1"/>
    </row>
    <row r="37840" spans="2:9">
      <c r="B37840" s="1"/>
      <c r="C37840" s="29"/>
      <c r="D37840" s="27"/>
      <c r="E37840" s="27"/>
      <c r="F37840" s="27"/>
      <c r="G37840" s="1"/>
      <c r="H37840" s="1"/>
      <c r="I37840" s="1"/>
    </row>
    <row r="37841" spans="2:9">
      <c r="B37841" s="1"/>
      <c r="C37841" s="29"/>
      <c r="D37841" s="27"/>
      <c r="E37841" s="27"/>
      <c r="F37841" s="27"/>
      <c r="G37841" s="1"/>
      <c r="H37841" s="1"/>
      <c r="I37841" s="1"/>
    </row>
    <row r="37842" spans="2:9">
      <c r="B37842" s="1"/>
      <c r="C37842" s="29"/>
      <c r="D37842" s="27"/>
      <c r="E37842" s="27"/>
      <c r="F37842" s="27"/>
      <c r="G37842" s="1"/>
      <c r="H37842" s="1"/>
      <c r="I37842" s="1"/>
    </row>
    <row r="37843" spans="2:9">
      <c r="B37843" s="1"/>
      <c r="C37843" s="29"/>
      <c r="D37843" s="27"/>
      <c r="E37843" s="27"/>
      <c r="F37843" s="27"/>
      <c r="G37843" s="1"/>
      <c r="H37843" s="1"/>
      <c r="I37843" s="1"/>
    </row>
    <row r="37844" spans="2:9">
      <c r="B37844" s="1"/>
      <c r="C37844" s="29"/>
      <c r="D37844" s="27"/>
      <c r="E37844" s="27"/>
      <c r="F37844" s="27"/>
      <c r="G37844" s="1"/>
      <c r="H37844" s="1"/>
      <c r="I37844" s="1"/>
    </row>
    <row r="37845" spans="2:9">
      <c r="B37845" s="1"/>
      <c r="C37845" s="29"/>
      <c r="D37845" s="27"/>
      <c r="E37845" s="27"/>
      <c r="F37845" s="27"/>
      <c r="G37845" s="1"/>
      <c r="H37845" s="1"/>
      <c r="I37845" s="1"/>
    </row>
    <row r="37846" spans="2:9">
      <c r="B37846" s="1"/>
      <c r="C37846" s="29"/>
      <c r="D37846" s="27"/>
      <c r="E37846" s="27"/>
      <c r="F37846" s="27"/>
      <c r="G37846" s="1"/>
      <c r="H37846" s="1"/>
      <c r="I37846" s="1"/>
    </row>
    <row r="37847" spans="2:9">
      <c r="B37847" s="1"/>
      <c r="C37847" s="29"/>
      <c r="D37847" s="27"/>
      <c r="E37847" s="27"/>
      <c r="F37847" s="27"/>
      <c r="G37847" s="1"/>
      <c r="H37847" s="1"/>
      <c r="I37847" s="1"/>
    </row>
    <row r="37848" spans="2:9">
      <c r="B37848" s="1"/>
      <c r="C37848" s="29"/>
      <c r="D37848" s="27"/>
      <c r="E37848" s="27"/>
      <c r="F37848" s="27"/>
      <c r="G37848" s="1"/>
      <c r="H37848" s="1"/>
      <c r="I37848" s="1"/>
    </row>
    <row r="37849" spans="2:9">
      <c r="B37849" s="1"/>
      <c r="C37849" s="29"/>
      <c r="D37849" s="27"/>
      <c r="E37849" s="27"/>
      <c r="F37849" s="27"/>
      <c r="G37849" s="1"/>
      <c r="H37849" s="1"/>
      <c r="I37849" s="1"/>
    </row>
    <row r="37850" spans="2:9">
      <c r="B37850" s="1"/>
      <c r="C37850" s="29"/>
      <c r="D37850" s="27"/>
      <c r="E37850" s="27"/>
      <c r="F37850" s="27"/>
      <c r="G37850" s="1"/>
      <c r="H37850" s="1"/>
      <c r="I37850" s="1"/>
    </row>
    <row r="37851" spans="2:9">
      <c r="B37851" s="1"/>
      <c r="C37851" s="29"/>
      <c r="D37851" s="27"/>
      <c r="E37851" s="27"/>
      <c r="F37851" s="27"/>
      <c r="G37851" s="1"/>
      <c r="H37851" s="1"/>
      <c r="I37851" s="1"/>
    </row>
    <row r="37852" spans="2:9">
      <c r="B37852" s="1"/>
      <c r="C37852" s="29"/>
      <c r="D37852" s="27"/>
      <c r="E37852" s="27"/>
      <c r="F37852" s="27"/>
      <c r="G37852" s="1"/>
      <c r="H37852" s="1"/>
      <c r="I37852" s="1"/>
    </row>
    <row r="37853" spans="2:9">
      <c r="B37853" s="1"/>
      <c r="C37853" s="29"/>
      <c r="D37853" s="27"/>
      <c r="E37853" s="27"/>
      <c r="F37853" s="27"/>
      <c r="G37853" s="1"/>
      <c r="H37853" s="1"/>
      <c r="I37853" s="1"/>
    </row>
    <row r="37854" spans="2:9">
      <c r="B37854" s="1"/>
      <c r="C37854" s="29"/>
      <c r="D37854" s="27"/>
      <c r="E37854" s="27"/>
      <c r="F37854" s="27"/>
      <c r="G37854" s="1"/>
      <c r="H37854" s="1"/>
      <c r="I37854" s="1"/>
    </row>
    <row r="37855" spans="2:9">
      <c r="B37855" s="1"/>
      <c r="C37855" s="29"/>
      <c r="D37855" s="27"/>
      <c r="E37855" s="27"/>
      <c r="F37855" s="27"/>
      <c r="G37855" s="1"/>
      <c r="H37855" s="1"/>
      <c r="I37855" s="1"/>
    </row>
    <row r="37856" spans="2:9">
      <c r="B37856" s="1"/>
      <c r="C37856" s="29"/>
      <c r="D37856" s="27"/>
      <c r="E37856" s="27"/>
      <c r="F37856" s="27"/>
      <c r="G37856" s="1"/>
      <c r="H37856" s="1"/>
      <c r="I37856" s="1"/>
    </row>
    <row r="37857" spans="2:9">
      <c r="B37857" s="1"/>
      <c r="C37857" s="29"/>
      <c r="D37857" s="27"/>
      <c r="E37857" s="27"/>
      <c r="F37857" s="27"/>
      <c r="G37857" s="1"/>
      <c r="H37857" s="1"/>
      <c r="I37857" s="1"/>
    </row>
    <row r="37858" spans="2:9">
      <c r="B37858" s="1"/>
      <c r="C37858" s="29"/>
      <c r="D37858" s="27"/>
      <c r="E37858" s="27"/>
      <c r="F37858" s="27"/>
      <c r="G37858" s="1"/>
      <c r="H37858" s="1"/>
      <c r="I37858" s="1"/>
    </row>
    <row r="37859" spans="2:9">
      <c r="B37859" s="1"/>
      <c r="C37859" s="29"/>
      <c r="D37859" s="27"/>
      <c r="E37859" s="27"/>
      <c r="F37859" s="27"/>
      <c r="G37859" s="1"/>
      <c r="H37859" s="1"/>
      <c r="I37859" s="1"/>
    </row>
    <row r="37860" spans="2:9">
      <c r="B37860" s="1"/>
      <c r="C37860" s="29"/>
      <c r="D37860" s="27"/>
      <c r="E37860" s="27"/>
      <c r="F37860" s="27"/>
      <c r="G37860" s="1"/>
      <c r="H37860" s="1"/>
      <c r="I37860" s="1"/>
    </row>
    <row r="37861" spans="2:9">
      <c r="B37861" s="1"/>
      <c r="C37861" s="29"/>
      <c r="D37861" s="27"/>
      <c r="E37861" s="27"/>
      <c r="F37861" s="27"/>
      <c r="G37861" s="1"/>
      <c r="H37861" s="1"/>
      <c r="I37861" s="1"/>
    </row>
    <row r="37862" spans="2:9">
      <c r="B37862" s="1"/>
      <c r="C37862" s="29"/>
      <c r="D37862" s="27"/>
      <c r="E37862" s="27"/>
      <c r="F37862" s="27"/>
      <c r="G37862" s="1"/>
      <c r="H37862" s="1"/>
      <c r="I37862" s="1"/>
    </row>
    <row r="37863" spans="2:9">
      <c r="B37863" s="1"/>
      <c r="C37863" s="29"/>
      <c r="D37863" s="27"/>
      <c r="E37863" s="27"/>
      <c r="F37863" s="27"/>
      <c r="G37863" s="1"/>
      <c r="H37863" s="1"/>
      <c r="I37863" s="1"/>
    </row>
    <row r="37864" spans="2:9">
      <c r="B37864" s="1"/>
      <c r="C37864" s="29"/>
      <c r="D37864" s="27"/>
      <c r="E37864" s="27"/>
      <c r="F37864" s="27"/>
      <c r="G37864" s="1"/>
      <c r="H37864" s="1"/>
      <c r="I37864" s="1"/>
    </row>
    <row r="37865" spans="2:9">
      <c r="B37865" s="1"/>
      <c r="C37865" s="29"/>
      <c r="D37865" s="27"/>
      <c r="E37865" s="27"/>
      <c r="F37865" s="27"/>
      <c r="G37865" s="1"/>
      <c r="H37865" s="1"/>
      <c r="I37865" s="1"/>
    </row>
    <row r="37866" spans="2:9">
      <c r="B37866" s="1"/>
      <c r="C37866" s="29"/>
      <c r="D37866" s="27"/>
      <c r="E37866" s="27"/>
      <c r="F37866" s="27"/>
      <c r="G37866" s="1"/>
      <c r="H37866" s="1"/>
      <c r="I37866" s="1"/>
    </row>
    <row r="37867" spans="2:9">
      <c r="B37867" s="1"/>
      <c r="C37867" s="29"/>
      <c r="D37867" s="27"/>
      <c r="E37867" s="27"/>
      <c r="F37867" s="27"/>
      <c r="G37867" s="1"/>
      <c r="H37867" s="1"/>
      <c r="I37867" s="1"/>
    </row>
    <row r="37868" spans="2:9">
      <c r="B37868" s="1"/>
      <c r="C37868" s="29"/>
      <c r="D37868" s="27"/>
      <c r="E37868" s="27"/>
      <c r="F37868" s="27"/>
      <c r="G37868" s="1"/>
      <c r="H37868" s="1"/>
      <c r="I37868" s="1"/>
    </row>
    <row r="37869" spans="2:9">
      <c r="B37869" s="1"/>
      <c r="C37869" s="29"/>
      <c r="D37869" s="27"/>
      <c r="E37869" s="27"/>
      <c r="F37869" s="27"/>
      <c r="G37869" s="1"/>
      <c r="H37869" s="1"/>
      <c r="I37869" s="1"/>
    </row>
    <row r="37870" spans="2:9">
      <c r="B37870" s="1"/>
      <c r="C37870" s="29"/>
      <c r="D37870" s="27"/>
      <c r="E37870" s="27"/>
      <c r="F37870" s="27"/>
      <c r="G37870" s="1"/>
      <c r="H37870" s="1"/>
      <c r="I37870" s="1"/>
    </row>
    <row r="37871" spans="2:9">
      <c r="B37871" s="1"/>
      <c r="C37871" s="29"/>
      <c r="D37871" s="27"/>
      <c r="E37871" s="27"/>
      <c r="F37871" s="27"/>
      <c r="G37871" s="1"/>
      <c r="H37871" s="1"/>
      <c r="I37871" s="1"/>
    </row>
    <row r="37872" spans="2:9">
      <c r="B37872" s="1"/>
      <c r="C37872" s="29"/>
      <c r="D37872" s="27"/>
      <c r="E37872" s="27"/>
      <c r="F37872" s="27"/>
      <c r="G37872" s="1"/>
      <c r="H37872" s="1"/>
      <c r="I37872" s="1"/>
    </row>
    <row r="37873" spans="2:9">
      <c r="B37873" s="1"/>
      <c r="C37873" s="29"/>
      <c r="D37873" s="27"/>
      <c r="E37873" s="27"/>
      <c r="F37873" s="27"/>
      <c r="G37873" s="1"/>
      <c r="H37873" s="1"/>
      <c r="I37873" s="1"/>
    </row>
    <row r="37874" spans="2:9">
      <c r="B37874" s="1"/>
      <c r="C37874" s="29"/>
      <c r="D37874" s="27"/>
      <c r="E37874" s="27"/>
      <c r="F37874" s="27"/>
      <c r="G37874" s="1"/>
      <c r="H37874" s="1"/>
      <c r="I37874" s="1"/>
    </row>
    <row r="37875" spans="2:9">
      <c r="B37875" s="1"/>
      <c r="C37875" s="29"/>
      <c r="D37875" s="27"/>
      <c r="E37875" s="27"/>
      <c r="F37875" s="27"/>
      <c r="G37875" s="1"/>
      <c r="H37875" s="1"/>
      <c r="I37875" s="1"/>
    </row>
    <row r="37876" spans="2:9">
      <c r="B37876" s="1"/>
      <c r="C37876" s="29"/>
      <c r="D37876" s="27"/>
      <c r="E37876" s="27"/>
      <c r="F37876" s="27"/>
      <c r="G37876" s="1"/>
      <c r="H37876" s="1"/>
      <c r="I37876" s="1"/>
    </row>
    <row r="37877" spans="2:9">
      <c r="B37877" s="1"/>
      <c r="C37877" s="29"/>
      <c r="D37877" s="27"/>
      <c r="E37877" s="27"/>
      <c r="F37877" s="27"/>
      <c r="G37877" s="1"/>
      <c r="H37877" s="1"/>
      <c r="I37877" s="1"/>
    </row>
    <row r="37878" spans="2:9">
      <c r="B37878" s="1"/>
      <c r="C37878" s="29"/>
      <c r="D37878" s="27"/>
      <c r="E37878" s="27"/>
      <c r="F37878" s="27"/>
      <c r="G37878" s="1"/>
      <c r="H37878" s="1"/>
      <c r="I37878" s="1"/>
    </row>
    <row r="37879" spans="2:9">
      <c r="B37879" s="1"/>
      <c r="C37879" s="29"/>
      <c r="D37879" s="27"/>
      <c r="E37879" s="27"/>
      <c r="F37879" s="27"/>
      <c r="G37879" s="1"/>
      <c r="H37879" s="1"/>
      <c r="I37879" s="1"/>
    </row>
    <row r="37880" spans="2:9">
      <c r="B37880" s="1"/>
      <c r="C37880" s="29"/>
      <c r="D37880" s="27"/>
      <c r="E37880" s="27"/>
      <c r="F37880" s="27"/>
      <c r="G37880" s="1"/>
      <c r="H37880" s="1"/>
      <c r="I37880" s="1"/>
    </row>
    <row r="37881" spans="2:9">
      <c r="B37881" s="1"/>
      <c r="C37881" s="29"/>
      <c r="D37881" s="27"/>
      <c r="E37881" s="27"/>
      <c r="F37881" s="27"/>
      <c r="G37881" s="1"/>
      <c r="H37881" s="1"/>
      <c r="I37881" s="1"/>
    </row>
    <row r="37882" spans="2:9">
      <c r="B37882" s="1"/>
      <c r="C37882" s="29"/>
      <c r="D37882" s="27"/>
      <c r="E37882" s="27"/>
      <c r="F37882" s="27"/>
      <c r="G37882" s="1"/>
      <c r="H37882" s="1"/>
      <c r="I37882" s="1"/>
    </row>
    <row r="37883" spans="2:9">
      <c r="B37883" s="1"/>
      <c r="C37883" s="29"/>
      <c r="D37883" s="27"/>
      <c r="E37883" s="27"/>
      <c r="F37883" s="27"/>
      <c r="G37883" s="1"/>
      <c r="H37883" s="1"/>
      <c r="I37883" s="1"/>
    </row>
    <row r="37884" spans="2:9">
      <c r="B37884" s="1"/>
      <c r="C37884" s="29"/>
      <c r="D37884" s="27"/>
      <c r="E37884" s="27"/>
      <c r="F37884" s="27"/>
      <c r="G37884" s="1"/>
      <c r="H37884" s="1"/>
      <c r="I37884" s="1"/>
    </row>
    <row r="37885" spans="2:9">
      <c r="B37885" s="1"/>
      <c r="C37885" s="29"/>
      <c r="D37885" s="27"/>
      <c r="E37885" s="27"/>
      <c r="F37885" s="27"/>
      <c r="G37885" s="1"/>
      <c r="H37885" s="1"/>
      <c r="I37885" s="1"/>
    </row>
    <row r="37886" spans="2:9">
      <c r="B37886" s="1"/>
      <c r="C37886" s="29"/>
      <c r="D37886" s="27"/>
      <c r="E37886" s="27"/>
      <c r="F37886" s="27"/>
      <c r="G37886" s="1"/>
      <c r="H37886" s="1"/>
      <c r="I37886" s="1"/>
    </row>
    <row r="37887" spans="2:9">
      <c r="B37887" s="1"/>
      <c r="C37887" s="29"/>
      <c r="D37887" s="27"/>
      <c r="E37887" s="27"/>
      <c r="F37887" s="27"/>
      <c r="G37887" s="1"/>
      <c r="H37887" s="1"/>
      <c r="I37887" s="1"/>
    </row>
    <row r="37888" spans="2:9">
      <c r="B37888" s="1"/>
      <c r="C37888" s="29"/>
      <c r="D37888" s="27"/>
      <c r="E37888" s="27"/>
      <c r="F37888" s="27"/>
      <c r="G37888" s="1"/>
      <c r="H37888" s="1"/>
      <c r="I37888" s="1"/>
    </row>
    <row r="37889" spans="2:9">
      <c r="B37889" s="1"/>
      <c r="C37889" s="29"/>
      <c r="D37889" s="27"/>
      <c r="E37889" s="27"/>
      <c r="F37889" s="27"/>
      <c r="G37889" s="1"/>
      <c r="H37889" s="1"/>
      <c r="I37889" s="1"/>
    </row>
    <row r="37890" spans="2:9">
      <c r="B37890" s="1"/>
      <c r="C37890" s="29"/>
      <c r="D37890" s="27"/>
      <c r="E37890" s="27"/>
      <c r="F37890" s="27"/>
      <c r="G37890" s="1"/>
      <c r="H37890" s="1"/>
      <c r="I37890" s="1"/>
    </row>
    <row r="37891" spans="2:9">
      <c r="B37891" s="1"/>
      <c r="C37891" s="29"/>
      <c r="D37891" s="27"/>
      <c r="E37891" s="27"/>
      <c r="F37891" s="27"/>
      <c r="G37891" s="1"/>
      <c r="H37891" s="1"/>
      <c r="I37891" s="1"/>
    </row>
    <row r="37892" spans="2:9">
      <c r="B37892" s="1"/>
      <c r="C37892" s="29"/>
      <c r="D37892" s="27"/>
      <c r="E37892" s="27"/>
      <c r="F37892" s="27"/>
      <c r="G37892" s="1"/>
      <c r="H37892" s="1"/>
      <c r="I37892" s="1"/>
    </row>
    <row r="37893" spans="2:9">
      <c r="B37893" s="1"/>
      <c r="C37893" s="29"/>
      <c r="D37893" s="27"/>
      <c r="E37893" s="27"/>
      <c r="F37893" s="27"/>
      <c r="G37893" s="1"/>
      <c r="H37893" s="1"/>
      <c r="I37893" s="1"/>
    </row>
    <row r="37894" spans="2:9">
      <c r="B37894" s="1"/>
      <c r="C37894" s="29"/>
      <c r="D37894" s="27"/>
      <c r="E37894" s="27"/>
      <c r="F37894" s="27"/>
      <c r="G37894" s="1"/>
      <c r="H37894" s="1"/>
      <c r="I37894" s="1"/>
    </row>
    <row r="37895" spans="2:9">
      <c r="B37895" s="1"/>
      <c r="C37895" s="29"/>
      <c r="D37895" s="27"/>
      <c r="E37895" s="27"/>
      <c r="F37895" s="27"/>
      <c r="G37895" s="1"/>
      <c r="H37895" s="1"/>
      <c r="I37895" s="1"/>
    </row>
    <row r="37896" spans="2:9">
      <c r="B37896" s="1"/>
      <c r="C37896" s="29"/>
      <c r="D37896" s="27"/>
      <c r="E37896" s="27"/>
      <c r="F37896" s="27"/>
      <c r="G37896" s="1"/>
      <c r="H37896" s="1"/>
      <c r="I37896" s="1"/>
    </row>
    <row r="37897" spans="2:9">
      <c r="B37897" s="1"/>
      <c r="C37897" s="29"/>
      <c r="D37897" s="27"/>
      <c r="E37897" s="27"/>
      <c r="F37897" s="27"/>
      <c r="G37897" s="1"/>
      <c r="H37897" s="1"/>
      <c r="I37897" s="1"/>
    </row>
    <row r="37898" spans="2:9">
      <c r="B37898" s="1"/>
      <c r="C37898" s="29"/>
      <c r="D37898" s="27"/>
      <c r="E37898" s="27"/>
      <c r="F37898" s="27"/>
      <c r="G37898" s="1"/>
      <c r="H37898" s="1"/>
      <c r="I37898" s="1"/>
    </row>
    <row r="37899" spans="2:9">
      <c r="B37899" s="1"/>
      <c r="C37899" s="29"/>
      <c r="D37899" s="27"/>
      <c r="E37899" s="27"/>
      <c r="F37899" s="27"/>
      <c r="G37899" s="1"/>
      <c r="H37899" s="1"/>
      <c r="I37899" s="1"/>
    </row>
    <row r="37900" spans="2:9">
      <c r="B37900" s="1"/>
      <c r="C37900" s="29"/>
      <c r="D37900" s="27"/>
      <c r="E37900" s="27"/>
      <c r="F37900" s="27"/>
      <c r="G37900" s="1"/>
      <c r="H37900" s="1"/>
      <c r="I37900" s="1"/>
    </row>
    <row r="37901" spans="2:9">
      <c r="B37901" s="1"/>
      <c r="C37901" s="29"/>
      <c r="D37901" s="27"/>
      <c r="E37901" s="27"/>
      <c r="F37901" s="27"/>
      <c r="G37901" s="1"/>
      <c r="H37901" s="1"/>
      <c r="I37901" s="1"/>
    </row>
    <row r="37902" spans="2:9">
      <c r="B37902" s="1"/>
      <c r="C37902" s="29"/>
      <c r="D37902" s="27"/>
      <c r="E37902" s="27"/>
      <c r="F37902" s="27"/>
      <c r="G37902" s="1"/>
      <c r="H37902" s="1"/>
      <c r="I37902" s="1"/>
    </row>
    <row r="37903" spans="2:9">
      <c r="B37903" s="1"/>
      <c r="C37903" s="29"/>
      <c r="D37903" s="27"/>
      <c r="E37903" s="27"/>
      <c r="F37903" s="27"/>
      <c r="G37903" s="1"/>
      <c r="H37903" s="1"/>
      <c r="I37903" s="1"/>
    </row>
    <row r="37904" spans="2:9">
      <c r="B37904" s="1"/>
      <c r="C37904" s="29"/>
      <c r="D37904" s="27"/>
      <c r="E37904" s="27"/>
      <c r="F37904" s="27"/>
      <c r="G37904" s="1"/>
      <c r="H37904" s="1"/>
      <c r="I37904" s="1"/>
    </row>
    <row r="37905" spans="2:9">
      <c r="B37905" s="1"/>
      <c r="C37905" s="29"/>
      <c r="D37905" s="27"/>
      <c r="E37905" s="27"/>
      <c r="F37905" s="27"/>
      <c r="G37905" s="1"/>
      <c r="H37905" s="1"/>
      <c r="I37905" s="1"/>
    </row>
    <row r="37906" spans="2:9">
      <c r="B37906" s="1"/>
      <c r="C37906" s="29"/>
      <c r="D37906" s="27"/>
      <c r="E37906" s="27"/>
      <c r="F37906" s="27"/>
      <c r="G37906" s="1"/>
      <c r="H37906" s="1"/>
      <c r="I37906" s="1"/>
    </row>
    <row r="37907" spans="2:9">
      <c r="B37907" s="1"/>
      <c r="C37907" s="29"/>
      <c r="D37907" s="27"/>
      <c r="E37907" s="27"/>
      <c r="F37907" s="27"/>
      <c r="G37907" s="1"/>
      <c r="H37907" s="1"/>
      <c r="I37907" s="1"/>
    </row>
    <row r="37908" spans="2:9">
      <c r="B37908" s="1"/>
      <c r="C37908" s="29"/>
      <c r="D37908" s="27"/>
      <c r="E37908" s="27"/>
      <c r="F37908" s="27"/>
      <c r="G37908" s="1"/>
      <c r="H37908" s="1"/>
      <c r="I37908" s="1"/>
    </row>
    <row r="37909" spans="2:9">
      <c r="B37909" s="1"/>
      <c r="C37909" s="29"/>
      <c r="D37909" s="27"/>
      <c r="E37909" s="27"/>
      <c r="F37909" s="27"/>
      <c r="G37909" s="1"/>
      <c r="H37909" s="1"/>
      <c r="I37909" s="1"/>
    </row>
    <row r="37910" spans="2:9">
      <c r="B37910" s="1"/>
      <c r="C37910" s="29"/>
      <c r="D37910" s="27"/>
      <c r="E37910" s="27"/>
      <c r="F37910" s="27"/>
      <c r="G37910" s="1"/>
      <c r="H37910" s="1"/>
      <c r="I37910" s="1"/>
    </row>
    <row r="37911" spans="2:9">
      <c r="B37911" s="1"/>
      <c r="C37911" s="29"/>
      <c r="D37911" s="27"/>
      <c r="E37911" s="27"/>
      <c r="F37911" s="27"/>
      <c r="G37911" s="1"/>
      <c r="H37911" s="1"/>
      <c r="I37911" s="1"/>
    </row>
    <row r="37912" spans="2:9">
      <c r="B37912" s="1"/>
      <c r="C37912" s="29"/>
      <c r="D37912" s="27"/>
      <c r="E37912" s="27"/>
      <c r="F37912" s="27"/>
      <c r="G37912" s="1"/>
      <c r="H37912" s="1"/>
      <c r="I37912" s="1"/>
    </row>
    <row r="37913" spans="2:9">
      <c r="B37913" s="1"/>
      <c r="C37913" s="29"/>
      <c r="D37913" s="27"/>
      <c r="E37913" s="27"/>
      <c r="F37913" s="27"/>
      <c r="G37913" s="1"/>
      <c r="H37913" s="1"/>
      <c r="I37913" s="1"/>
    </row>
    <row r="37914" spans="2:9">
      <c r="B37914" s="1"/>
      <c r="C37914" s="29"/>
      <c r="D37914" s="27"/>
      <c r="E37914" s="27"/>
      <c r="F37914" s="27"/>
      <c r="G37914" s="1"/>
      <c r="H37914" s="1"/>
      <c r="I37914" s="1"/>
    </row>
    <row r="37915" spans="2:9">
      <c r="B37915" s="1"/>
      <c r="C37915" s="29"/>
      <c r="D37915" s="27"/>
      <c r="E37915" s="27"/>
      <c r="F37915" s="27"/>
      <c r="G37915" s="1"/>
      <c r="H37915" s="1"/>
      <c r="I37915" s="1"/>
    </row>
    <row r="37916" spans="2:9">
      <c r="B37916" s="1"/>
      <c r="C37916" s="29"/>
      <c r="D37916" s="27"/>
      <c r="E37916" s="27"/>
      <c r="F37916" s="27"/>
      <c r="G37916" s="1"/>
      <c r="H37916" s="1"/>
      <c r="I37916" s="1"/>
    </row>
    <row r="37917" spans="2:9">
      <c r="B37917" s="1"/>
      <c r="C37917" s="29"/>
      <c r="D37917" s="27"/>
      <c r="E37917" s="27"/>
      <c r="F37917" s="27"/>
      <c r="G37917" s="1"/>
      <c r="H37917" s="1"/>
      <c r="I37917" s="1"/>
    </row>
    <row r="37918" spans="2:9">
      <c r="B37918" s="1"/>
      <c r="C37918" s="29"/>
      <c r="D37918" s="27"/>
      <c r="E37918" s="27"/>
      <c r="F37918" s="27"/>
      <c r="G37918" s="1"/>
      <c r="H37918" s="1"/>
      <c r="I37918" s="1"/>
    </row>
    <row r="37919" spans="2:9">
      <c r="B37919" s="1"/>
      <c r="C37919" s="29"/>
      <c r="D37919" s="27"/>
      <c r="E37919" s="27"/>
      <c r="F37919" s="27"/>
      <c r="G37919" s="1"/>
      <c r="H37919" s="1"/>
      <c r="I37919" s="1"/>
    </row>
    <row r="37920" spans="2:9">
      <c r="B37920" s="1"/>
      <c r="C37920" s="29"/>
      <c r="D37920" s="27"/>
      <c r="E37920" s="27"/>
      <c r="F37920" s="27"/>
      <c r="G37920" s="1"/>
      <c r="H37920" s="1"/>
      <c r="I37920" s="1"/>
    </row>
    <row r="37921" spans="2:9">
      <c r="B37921" s="1"/>
      <c r="C37921" s="29"/>
      <c r="D37921" s="27"/>
      <c r="E37921" s="27"/>
      <c r="F37921" s="27"/>
      <c r="G37921" s="1"/>
      <c r="H37921" s="1"/>
      <c r="I37921" s="1"/>
    </row>
    <row r="37922" spans="2:9">
      <c r="B37922" s="1"/>
      <c r="C37922" s="29"/>
      <c r="D37922" s="27"/>
      <c r="E37922" s="27"/>
      <c r="F37922" s="27"/>
      <c r="G37922" s="1"/>
      <c r="H37922" s="1"/>
      <c r="I37922" s="1"/>
    </row>
    <row r="37923" spans="2:9">
      <c r="B37923" s="1"/>
      <c r="C37923" s="29"/>
      <c r="D37923" s="27"/>
      <c r="E37923" s="27"/>
      <c r="F37923" s="27"/>
      <c r="G37923" s="1"/>
      <c r="H37923" s="1"/>
      <c r="I37923" s="1"/>
    </row>
    <row r="37924" spans="2:9">
      <c r="B37924" s="1"/>
      <c r="C37924" s="29"/>
      <c r="D37924" s="27"/>
      <c r="E37924" s="27"/>
      <c r="F37924" s="27"/>
      <c r="G37924" s="1"/>
      <c r="H37924" s="1"/>
      <c r="I37924" s="1"/>
    </row>
    <row r="37925" spans="2:9">
      <c r="B37925" s="1"/>
      <c r="C37925" s="29"/>
      <c r="D37925" s="27"/>
      <c r="E37925" s="27"/>
      <c r="F37925" s="27"/>
      <c r="G37925" s="1"/>
      <c r="H37925" s="1"/>
      <c r="I37925" s="1"/>
    </row>
    <row r="37926" spans="2:9">
      <c r="B37926" s="1"/>
      <c r="C37926" s="29"/>
      <c r="D37926" s="27"/>
      <c r="E37926" s="27"/>
      <c r="F37926" s="27"/>
      <c r="G37926" s="1"/>
      <c r="H37926" s="1"/>
      <c r="I37926" s="1"/>
    </row>
    <row r="37927" spans="2:9">
      <c r="B37927" s="1"/>
      <c r="C37927" s="29"/>
      <c r="D37927" s="27"/>
      <c r="E37927" s="27"/>
      <c r="F37927" s="27"/>
      <c r="G37927" s="1"/>
      <c r="H37927" s="1"/>
      <c r="I37927" s="1"/>
    </row>
    <row r="37928" spans="2:9">
      <c r="B37928" s="1"/>
      <c r="C37928" s="29"/>
      <c r="D37928" s="27"/>
      <c r="E37928" s="27"/>
      <c r="F37928" s="27"/>
      <c r="G37928" s="1"/>
      <c r="H37928" s="1"/>
      <c r="I37928" s="1"/>
    </row>
    <row r="37929" spans="2:9">
      <c r="B37929" s="1"/>
      <c r="C37929" s="29"/>
      <c r="D37929" s="27"/>
      <c r="E37929" s="27"/>
      <c r="F37929" s="27"/>
      <c r="G37929" s="1"/>
      <c r="H37929" s="1"/>
      <c r="I37929" s="1"/>
    </row>
    <row r="37930" spans="2:9">
      <c r="B37930" s="1"/>
      <c r="C37930" s="29"/>
      <c r="D37930" s="27"/>
      <c r="E37930" s="27"/>
      <c r="F37930" s="27"/>
      <c r="G37930" s="1"/>
      <c r="H37930" s="1"/>
      <c r="I37930" s="1"/>
    </row>
    <row r="37931" spans="2:9">
      <c r="B37931" s="1"/>
      <c r="C37931" s="29"/>
      <c r="D37931" s="27"/>
      <c r="E37931" s="27"/>
      <c r="F37931" s="27"/>
      <c r="G37931" s="1"/>
      <c r="H37931" s="1"/>
      <c r="I37931" s="1"/>
    </row>
    <row r="37932" spans="2:9">
      <c r="B37932" s="1"/>
      <c r="C37932" s="29"/>
      <c r="D37932" s="27"/>
      <c r="E37932" s="27"/>
      <c r="F37932" s="27"/>
      <c r="G37932" s="1"/>
      <c r="H37932" s="1"/>
      <c r="I37932" s="1"/>
    </row>
    <row r="37933" spans="2:9">
      <c r="B37933" s="1"/>
      <c r="C37933" s="29"/>
      <c r="D37933" s="27"/>
      <c r="E37933" s="27"/>
      <c r="F37933" s="27"/>
      <c r="G37933" s="1"/>
      <c r="H37933" s="1"/>
      <c r="I37933" s="1"/>
    </row>
    <row r="37934" spans="2:9">
      <c r="B37934" s="1"/>
      <c r="C37934" s="29"/>
      <c r="D37934" s="27"/>
      <c r="E37934" s="27"/>
      <c r="F37934" s="27"/>
      <c r="G37934" s="1"/>
      <c r="H37934" s="1"/>
      <c r="I37934" s="1"/>
    </row>
    <row r="37935" spans="2:9">
      <c r="B37935" s="1"/>
      <c r="C37935" s="29"/>
      <c r="D37935" s="27"/>
      <c r="E37935" s="27"/>
      <c r="F37935" s="27"/>
      <c r="G37935" s="1"/>
      <c r="H37935" s="1"/>
      <c r="I37935" s="1"/>
    </row>
    <row r="37936" spans="2:9">
      <c r="B37936" s="1"/>
      <c r="C37936" s="29"/>
      <c r="D37936" s="27"/>
      <c r="E37936" s="27"/>
      <c r="F37936" s="27"/>
      <c r="G37936" s="1"/>
      <c r="H37936" s="1"/>
      <c r="I37936" s="1"/>
    </row>
    <row r="37937" spans="2:9">
      <c r="B37937" s="1"/>
      <c r="C37937" s="29"/>
      <c r="D37937" s="27"/>
      <c r="E37937" s="27"/>
      <c r="F37937" s="27"/>
      <c r="G37937" s="1"/>
      <c r="H37937" s="1"/>
      <c r="I37937" s="1"/>
    </row>
    <row r="37938" spans="2:9">
      <c r="B37938" s="1"/>
      <c r="C37938" s="29"/>
      <c r="D37938" s="27"/>
      <c r="E37938" s="27"/>
      <c r="F37938" s="27"/>
      <c r="G37938" s="1"/>
      <c r="H37938" s="1"/>
      <c r="I37938" s="1"/>
    </row>
    <row r="37939" spans="2:9">
      <c r="B37939" s="1"/>
      <c r="C37939" s="29"/>
      <c r="D37939" s="27"/>
      <c r="E37939" s="27"/>
      <c r="F37939" s="27"/>
      <c r="G37939" s="1"/>
      <c r="H37939" s="1"/>
      <c r="I37939" s="1"/>
    </row>
    <row r="37940" spans="2:9">
      <c r="B37940" s="1"/>
      <c r="C37940" s="29"/>
      <c r="D37940" s="27"/>
      <c r="E37940" s="27"/>
      <c r="F37940" s="27"/>
      <c r="G37940" s="1"/>
      <c r="H37940" s="1"/>
      <c r="I37940" s="1"/>
    </row>
    <row r="37941" spans="2:9">
      <c r="B37941" s="1"/>
      <c r="C37941" s="29"/>
      <c r="D37941" s="27"/>
      <c r="E37941" s="27"/>
      <c r="F37941" s="27"/>
      <c r="G37941" s="1"/>
      <c r="H37941" s="1"/>
      <c r="I37941" s="1"/>
    </row>
    <row r="37942" spans="2:9">
      <c r="B37942" s="1"/>
      <c r="C37942" s="29"/>
      <c r="D37942" s="27"/>
      <c r="E37942" s="27"/>
      <c r="F37942" s="27"/>
      <c r="G37942" s="1"/>
      <c r="H37942" s="1"/>
      <c r="I37942" s="1"/>
    </row>
    <row r="37943" spans="2:9">
      <c r="B37943" s="1"/>
      <c r="C37943" s="29"/>
      <c r="D37943" s="27"/>
      <c r="E37943" s="27"/>
      <c r="F37943" s="27"/>
      <c r="G37943" s="1"/>
      <c r="H37943" s="1"/>
      <c r="I37943" s="1"/>
    </row>
    <row r="37944" spans="2:9">
      <c r="B37944" s="1"/>
      <c r="C37944" s="29"/>
      <c r="D37944" s="27"/>
      <c r="E37944" s="27"/>
      <c r="F37944" s="27"/>
      <c r="G37944" s="1"/>
      <c r="H37944" s="1"/>
      <c r="I37944" s="1"/>
    </row>
    <row r="37945" spans="2:9">
      <c r="B37945" s="1"/>
      <c r="C37945" s="29"/>
      <c r="D37945" s="27"/>
      <c r="E37945" s="27"/>
      <c r="F37945" s="27"/>
      <c r="G37945" s="1"/>
      <c r="H37945" s="1"/>
      <c r="I37945" s="1"/>
    </row>
    <row r="37946" spans="2:9">
      <c r="B37946" s="1"/>
      <c r="C37946" s="29"/>
      <c r="D37946" s="27"/>
      <c r="E37946" s="27"/>
      <c r="F37946" s="27"/>
      <c r="G37946" s="1"/>
      <c r="H37946" s="1"/>
      <c r="I37946" s="1"/>
    </row>
    <row r="37947" spans="2:9">
      <c r="B37947" s="1"/>
      <c r="C37947" s="29"/>
      <c r="D37947" s="27"/>
      <c r="E37947" s="27"/>
      <c r="F37947" s="27"/>
      <c r="G37947" s="1"/>
      <c r="H37947" s="1"/>
      <c r="I37947" s="1"/>
    </row>
    <row r="37948" spans="2:9">
      <c r="B37948" s="1"/>
      <c r="C37948" s="29"/>
      <c r="D37948" s="27"/>
      <c r="E37948" s="27"/>
      <c r="F37948" s="27"/>
      <c r="G37948" s="1"/>
      <c r="H37948" s="1"/>
      <c r="I37948" s="1"/>
    </row>
    <row r="37949" spans="2:9">
      <c r="B37949" s="1"/>
      <c r="C37949" s="29"/>
      <c r="D37949" s="27"/>
      <c r="E37949" s="27"/>
      <c r="F37949" s="27"/>
      <c r="G37949" s="1"/>
      <c r="H37949" s="1"/>
      <c r="I37949" s="1"/>
    </row>
    <row r="37950" spans="2:9">
      <c r="B37950" s="1"/>
      <c r="C37950" s="29"/>
      <c r="D37950" s="27"/>
      <c r="E37950" s="27"/>
      <c r="F37950" s="27"/>
      <c r="G37950" s="1"/>
      <c r="H37950" s="1"/>
      <c r="I37950" s="1"/>
    </row>
    <row r="37951" spans="2:9">
      <c r="B37951" s="1"/>
      <c r="C37951" s="29"/>
      <c r="D37951" s="27"/>
      <c r="E37951" s="27"/>
      <c r="F37951" s="27"/>
      <c r="G37951" s="1"/>
      <c r="H37951" s="1"/>
      <c r="I37951" s="1"/>
    </row>
    <row r="37952" spans="2:9">
      <c r="B37952" s="1"/>
      <c r="C37952" s="29"/>
      <c r="D37952" s="27"/>
      <c r="E37952" s="27"/>
      <c r="F37952" s="27"/>
      <c r="G37952" s="1"/>
      <c r="H37952" s="1"/>
      <c r="I37952" s="1"/>
    </row>
    <row r="37953" spans="2:9">
      <c r="B37953" s="1"/>
      <c r="C37953" s="29"/>
      <c r="D37953" s="27"/>
      <c r="E37953" s="27"/>
      <c r="F37953" s="27"/>
      <c r="G37953" s="1"/>
      <c r="H37953" s="1"/>
      <c r="I37953" s="1"/>
    </row>
    <row r="37954" spans="2:9">
      <c r="B37954" s="1"/>
      <c r="C37954" s="29"/>
      <c r="D37954" s="27"/>
      <c r="E37954" s="27"/>
      <c r="F37954" s="27"/>
      <c r="G37954" s="1"/>
      <c r="H37954" s="1"/>
      <c r="I37954" s="1"/>
    </row>
    <row r="37955" spans="2:9">
      <c r="B37955" s="1"/>
      <c r="C37955" s="29"/>
      <c r="D37955" s="27"/>
      <c r="E37955" s="27"/>
      <c r="F37955" s="27"/>
      <c r="G37955" s="1"/>
      <c r="H37955" s="1"/>
      <c r="I37955" s="1"/>
    </row>
    <row r="37956" spans="2:9">
      <c r="B37956" s="1"/>
      <c r="C37956" s="29"/>
      <c r="D37956" s="27"/>
      <c r="E37956" s="27"/>
      <c r="F37956" s="27"/>
      <c r="G37956" s="1"/>
      <c r="H37956" s="1"/>
      <c r="I37956" s="1"/>
    </row>
    <row r="37957" spans="2:9">
      <c r="B37957" s="1"/>
      <c r="C37957" s="29"/>
      <c r="D37957" s="27"/>
      <c r="E37957" s="27"/>
      <c r="F37957" s="27"/>
      <c r="G37957" s="1"/>
      <c r="H37957" s="1"/>
      <c r="I37957" s="1"/>
    </row>
    <row r="37958" spans="2:9">
      <c r="B37958" s="1"/>
      <c r="C37958" s="29"/>
      <c r="D37958" s="27"/>
      <c r="E37958" s="27"/>
      <c r="F37958" s="27"/>
      <c r="G37958" s="1"/>
      <c r="H37958" s="1"/>
      <c r="I37958" s="1"/>
    </row>
    <row r="37959" spans="2:9">
      <c r="B37959" s="1"/>
      <c r="C37959" s="29"/>
      <c r="D37959" s="27"/>
      <c r="E37959" s="27"/>
      <c r="F37959" s="27"/>
      <c r="G37959" s="1"/>
      <c r="H37959" s="1"/>
      <c r="I37959" s="1"/>
    </row>
    <row r="37960" spans="2:9">
      <c r="B37960" s="1"/>
      <c r="C37960" s="29"/>
      <c r="D37960" s="27"/>
      <c r="E37960" s="27"/>
      <c r="F37960" s="27"/>
      <c r="G37960" s="1"/>
      <c r="H37960" s="1"/>
      <c r="I37960" s="1"/>
    </row>
    <row r="37961" spans="2:9">
      <c r="B37961" s="1"/>
      <c r="C37961" s="29"/>
      <c r="D37961" s="27"/>
      <c r="E37961" s="27"/>
      <c r="F37961" s="27"/>
      <c r="G37961" s="1"/>
      <c r="H37961" s="1"/>
      <c r="I37961" s="1"/>
    </row>
    <row r="37962" spans="2:9">
      <c r="B37962" s="1"/>
      <c r="C37962" s="29"/>
      <c r="D37962" s="27"/>
      <c r="E37962" s="27"/>
      <c r="F37962" s="27"/>
      <c r="G37962" s="1"/>
      <c r="H37962" s="1"/>
      <c r="I37962" s="1"/>
    </row>
    <row r="37963" spans="2:9">
      <c r="B37963" s="1"/>
      <c r="C37963" s="29"/>
      <c r="D37963" s="27"/>
      <c r="E37963" s="27"/>
      <c r="F37963" s="27"/>
      <c r="G37963" s="1"/>
      <c r="H37963" s="1"/>
      <c r="I37963" s="1"/>
    </row>
    <row r="37964" spans="2:9">
      <c r="B37964" s="1"/>
      <c r="C37964" s="29"/>
      <c r="D37964" s="27"/>
      <c r="E37964" s="27"/>
      <c r="F37964" s="27"/>
      <c r="G37964" s="1"/>
      <c r="H37964" s="1"/>
      <c r="I37964" s="1"/>
    </row>
    <row r="37965" spans="2:9">
      <c r="B37965" s="1"/>
      <c r="C37965" s="29"/>
      <c r="D37965" s="27"/>
      <c r="E37965" s="27"/>
      <c r="F37965" s="27"/>
      <c r="G37965" s="1"/>
      <c r="H37965" s="1"/>
      <c r="I37965" s="1"/>
    </row>
    <row r="37966" spans="2:9">
      <c r="B37966" s="1"/>
      <c r="C37966" s="29"/>
      <c r="D37966" s="27"/>
      <c r="E37966" s="27"/>
      <c r="F37966" s="27"/>
      <c r="G37966" s="1"/>
      <c r="H37966" s="1"/>
      <c r="I37966" s="1"/>
    </row>
    <row r="37967" spans="2:9">
      <c r="B37967" s="1"/>
      <c r="C37967" s="29"/>
      <c r="D37967" s="27"/>
      <c r="E37967" s="27"/>
      <c r="F37967" s="27"/>
      <c r="G37967" s="1"/>
      <c r="H37967" s="1"/>
      <c r="I37967" s="1"/>
    </row>
    <row r="37968" spans="2:9">
      <c r="B37968" s="1"/>
      <c r="C37968" s="29"/>
      <c r="D37968" s="27"/>
      <c r="E37968" s="27"/>
      <c r="F37968" s="27"/>
      <c r="G37968" s="1"/>
      <c r="H37968" s="1"/>
      <c r="I37968" s="1"/>
    </row>
    <row r="37969" spans="2:9">
      <c r="B37969" s="1"/>
      <c r="C37969" s="29"/>
      <c r="D37969" s="27"/>
      <c r="E37969" s="27"/>
      <c r="F37969" s="27"/>
      <c r="G37969" s="1"/>
      <c r="H37969" s="1"/>
      <c r="I37969" s="1"/>
    </row>
    <row r="37970" spans="2:9">
      <c r="B37970" s="1"/>
      <c r="C37970" s="29"/>
      <c r="D37970" s="27"/>
      <c r="E37970" s="27"/>
      <c r="F37970" s="27"/>
      <c r="G37970" s="1"/>
      <c r="H37970" s="1"/>
      <c r="I37970" s="1"/>
    </row>
    <row r="37971" spans="2:9">
      <c r="B37971" s="1"/>
      <c r="C37971" s="29"/>
      <c r="D37971" s="27"/>
      <c r="E37971" s="27"/>
      <c r="F37971" s="27"/>
      <c r="G37971" s="1"/>
      <c r="H37971" s="1"/>
      <c r="I37971" s="1"/>
    </row>
    <row r="37972" spans="2:9">
      <c r="B37972" s="1"/>
      <c r="C37972" s="29"/>
      <c r="D37972" s="27"/>
      <c r="E37972" s="27"/>
      <c r="F37972" s="27"/>
      <c r="G37972" s="1"/>
      <c r="H37972" s="1"/>
      <c r="I37972" s="1"/>
    </row>
    <row r="37973" spans="2:9">
      <c r="B37973" s="1"/>
      <c r="C37973" s="29"/>
      <c r="D37973" s="27"/>
      <c r="E37973" s="27"/>
      <c r="F37973" s="27"/>
      <c r="G37973" s="1"/>
      <c r="H37973" s="1"/>
      <c r="I37973" s="1"/>
    </row>
    <row r="37974" spans="2:9">
      <c r="B37974" s="1"/>
      <c r="C37974" s="29"/>
      <c r="D37974" s="27"/>
      <c r="E37974" s="27"/>
      <c r="F37974" s="27"/>
      <c r="G37974" s="1"/>
      <c r="H37974" s="1"/>
      <c r="I37974" s="1"/>
    </row>
    <row r="37975" spans="2:9">
      <c r="B37975" s="1"/>
      <c r="C37975" s="29"/>
      <c r="D37975" s="27"/>
      <c r="E37975" s="27"/>
      <c r="F37975" s="27"/>
      <c r="G37975" s="1"/>
      <c r="H37975" s="1"/>
      <c r="I37975" s="1"/>
    </row>
    <row r="37976" spans="2:9">
      <c r="B37976" s="1"/>
      <c r="C37976" s="29"/>
      <c r="D37976" s="27"/>
      <c r="E37976" s="27"/>
      <c r="F37976" s="27"/>
      <c r="G37976" s="1"/>
      <c r="H37976" s="1"/>
      <c r="I37976" s="1"/>
    </row>
    <row r="37977" spans="2:9">
      <c r="B37977" s="1"/>
      <c r="C37977" s="29"/>
      <c r="D37977" s="27"/>
      <c r="E37977" s="27"/>
      <c r="F37977" s="27"/>
      <c r="G37977" s="1"/>
      <c r="H37977" s="1"/>
      <c r="I37977" s="1"/>
    </row>
    <row r="37978" spans="2:9">
      <c r="B37978" s="1"/>
      <c r="C37978" s="29"/>
      <c r="D37978" s="27"/>
      <c r="E37978" s="27"/>
      <c r="F37978" s="27"/>
      <c r="G37978" s="1"/>
      <c r="H37978" s="1"/>
      <c r="I37978" s="1"/>
    </row>
    <row r="37979" spans="2:9">
      <c r="B37979" s="1"/>
      <c r="C37979" s="29"/>
      <c r="D37979" s="27"/>
      <c r="E37979" s="27"/>
      <c r="F37979" s="27"/>
      <c r="G37979" s="1"/>
      <c r="H37979" s="1"/>
      <c r="I37979" s="1"/>
    </row>
    <row r="37980" spans="2:9">
      <c r="B37980" s="1"/>
      <c r="C37980" s="29"/>
      <c r="D37980" s="27"/>
      <c r="E37980" s="27"/>
      <c r="F37980" s="27"/>
      <c r="G37980" s="1"/>
      <c r="H37980" s="1"/>
      <c r="I37980" s="1"/>
    </row>
    <row r="37981" spans="2:9">
      <c r="B37981" s="1"/>
      <c r="C37981" s="29"/>
      <c r="D37981" s="27"/>
      <c r="E37981" s="27"/>
      <c r="F37981" s="27"/>
      <c r="G37981" s="1"/>
      <c r="H37981" s="1"/>
      <c r="I37981" s="1"/>
    </row>
    <row r="37982" spans="2:9">
      <c r="B37982" s="1"/>
      <c r="C37982" s="29"/>
      <c r="D37982" s="27"/>
      <c r="E37982" s="27"/>
      <c r="F37982" s="27"/>
      <c r="G37982" s="1"/>
      <c r="H37982" s="1"/>
      <c r="I37982" s="1"/>
    </row>
    <row r="37983" spans="2:9">
      <c r="B37983" s="1"/>
      <c r="C37983" s="29"/>
      <c r="D37983" s="27"/>
      <c r="E37983" s="27"/>
      <c r="F37983" s="27"/>
      <c r="G37983" s="1"/>
      <c r="H37983" s="1"/>
      <c r="I37983" s="1"/>
    </row>
    <row r="37984" spans="2:9">
      <c r="B37984" s="1"/>
      <c r="C37984" s="29"/>
      <c r="D37984" s="27"/>
      <c r="E37984" s="27"/>
      <c r="F37984" s="27"/>
      <c r="G37984" s="1"/>
      <c r="H37984" s="1"/>
      <c r="I37984" s="1"/>
    </row>
    <row r="37985" spans="2:9">
      <c r="B37985" s="1"/>
      <c r="C37985" s="29"/>
      <c r="D37985" s="27"/>
      <c r="E37985" s="27"/>
      <c r="F37985" s="27"/>
      <c r="G37985" s="1"/>
      <c r="H37985" s="1"/>
      <c r="I37985" s="1"/>
    </row>
    <row r="37986" spans="2:9">
      <c r="B37986" s="1"/>
      <c r="C37986" s="29"/>
      <c r="D37986" s="27"/>
      <c r="E37986" s="27"/>
      <c r="F37986" s="27"/>
      <c r="G37986" s="1"/>
      <c r="H37986" s="1"/>
      <c r="I37986" s="1"/>
    </row>
    <row r="37987" spans="2:9">
      <c r="B37987" s="1"/>
      <c r="C37987" s="29"/>
      <c r="D37987" s="27"/>
      <c r="E37987" s="27"/>
      <c r="F37987" s="27"/>
      <c r="G37987" s="1"/>
      <c r="H37987" s="1"/>
      <c r="I37987" s="1"/>
    </row>
    <row r="37988" spans="2:9">
      <c r="B37988" s="1"/>
      <c r="C37988" s="29"/>
      <c r="D37988" s="27"/>
      <c r="E37988" s="27"/>
      <c r="F37988" s="27"/>
      <c r="G37988" s="1"/>
      <c r="H37988" s="1"/>
      <c r="I37988" s="1"/>
    </row>
    <row r="37989" spans="2:9">
      <c r="B37989" s="1"/>
      <c r="C37989" s="29"/>
      <c r="D37989" s="27"/>
      <c r="E37989" s="27"/>
      <c r="F37989" s="27"/>
      <c r="G37989" s="1"/>
      <c r="H37989" s="1"/>
      <c r="I37989" s="1"/>
    </row>
    <row r="37990" spans="2:9">
      <c r="B37990" s="1"/>
      <c r="C37990" s="29"/>
      <c r="D37990" s="27"/>
      <c r="E37990" s="27"/>
      <c r="F37990" s="27"/>
      <c r="G37990" s="1"/>
      <c r="H37990" s="1"/>
      <c r="I37990" s="1"/>
    </row>
    <row r="37991" spans="2:9">
      <c r="B37991" s="1"/>
      <c r="C37991" s="29"/>
      <c r="D37991" s="27"/>
      <c r="E37991" s="27"/>
      <c r="F37991" s="27"/>
      <c r="G37991" s="1"/>
      <c r="H37991" s="1"/>
      <c r="I37991" s="1"/>
    </row>
    <row r="37992" spans="2:9">
      <c r="B37992" s="1"/>
      <c r="C37992" s="29"/>
      <c r="D37992" s="27"/>
      <c r="E37992" s="27"/>
      <c r="F37992" s="27"/>
      <c r="G37992" s="1"/>
      <c r="H37992" s="1"/>
      <c r="I37992" s="1"/>
    </row>
    <row r="37993" spans="2:9">
      <c r="B37993" s="1"/>
      <c r="C37993" s="29"/>
      <c r="D37993" s="27"/>
      <c r="E37993" s="27"/>
      <c r="F37993" s="27"/>
      <c r="G37993" s="1"/>
      <c r="H37993" s="1"/>
      <c r="I37993" s="1"/>
    </row>
    <row r="37994" spans="2:9">
      <c r="B37994" s="1"/>
      <c r="C37994" s="29"/>
      <c r="D37994" s="27"/>
      <c r="E37994" s="27"/>
      <c r="F37994" s="27"/>
      <c r="G37994" s="1"/>
      <c r="H37994" s="1"/>
      <c r="I37994" s="1"/>
    </row>
    <row r="37995" spans="2:9">
      <c r="B37995" s="1"/>
      <c r="C37995" s="29"/>
      <c r="D37995" s="27"/>
      <c r="E37995" s="27"/>
      <c r="F37995" s="27"/>
      <c r="G37995" s="1"/>
      <c r="H37995" s="1"/>
      <c r="I37995" s="1"/>
    </row>
    <row r="37996" spans="2:9">
      <c r="B37996" s="1"/>
      <c r="C37996" s="29"/>
      <c r="D37996" s="27"/>
      <c r="E37996" s="27"/>
      <c r="F37996" s="27"/>
      <c r="G37996" s="1"/>
      <c r="H37996" s="1"/>
      <c r="I37996" s="1"/>
    </row>
    <row r="37997" spans="2:9">
      <c r="B37997" s="1"/>
      <c r="C37997" s="29"/>
      <c r="D37997" s="27"/>
      <c r="E37997" s="27"/>
      <c r="F37997" s="27"/>
      <c r="G37997" s="1"/>
      <c r="H37997" s="1"/>
      <c r="I37997" s="1"/>
    </row>
    <row r="37998" spans="2:9">
      <c r="B37998" s="1"/>
      <c r="C37998" s="29"/>
      <c r="D37998" s="27"/>
      <c r="E37998" s="27"/>
      <c r="F37998" s="27"/>
      <c r="G37998" s="1"/>
      <c r="H37998" s="1"/>
      <c r="I37998" s="1"/>
    </row>
    <row r="37999" spans="2:9">
      <c r="B37999" s="1"/>
      <c r="C37999" s="29"/>
      <c r="D37999" s="27"/>
      <c r="E37999" s="27"/>
      <c r="F37999" s="27"/>
      <c r="G37999" s="1"/>
      <c r="H37999" s="1"/>
      <c r="I37999" s="1"/>
    </row>
    <row r="38000" spans="2:9">
      <c r="B38000" s="1"/>
      <c r="C38000" s="29"/>
      <c r="D38000" s="27"/>
      <c r="E38000" s="27"/>
      <c r="F38000" s="27"/>
      <c r="G38000" s="1"/>
      <c r="H38000" s="1"/>
      <c r="I38000" s="1"/>
    </row>
    <row r="38001" spans="2:9">
      <c r="B38001" s="1"/>
      <c r="C38001" s="29"/>
      <c r="D38001" s="27"/>
      <c r="E38001" s="27"/>
      <c r="F38001" s="27"/>
      <c r="G38001" s="1"/>
      <c r="H38001" s="1"/>
      <c r="I38001" s="1"/>
    </row>
    <row r="38002" spans="2:9">
      <c r="B38002" s="1"/>
      <c r="C38002" s="29"/>
      <c r="D38002" s="27"/>
      <c r="E38002" s="27"/>
      <c r="F38002" s="27"/>
      <c r="G38002" s="1"/>
      <c r="H38002" s="1"/>
      <c r="I38002" s="1"/>
    </row>
    <row r="38003" spans="2:9">
      <c r="B38003" s="1"/>
      <c r="C38003" s="29"/>
      <c r="D38003" s="27"/>
      <c r="E38003" s="27"/>
      <c r="F38003" s="27"/>
      <c r="G38003" s="1"/>
      <c r="H38003" s="1"/>
      <c r="I38003" s="1"/>
    </row>
    <row r="38004" spans="2:9">
      <c r="B38004" s="1"/>
      <c r="C38004" s="29"/>
      <c r="D38004" s="27"/>
      <c r="E38004" s="27"/>
      <c r="F38004" s="27"/>
      <c r="G38004" s="1"/>
      <c r="H38004" s="1"/>
      <c r="I38004" s="1"/>
    </row>
    <row r="38005" spans="2:9">
      <c r="B38005" s="1"/>
      <c r="C38005" s="29"/>
      <c r="D38005" s="27"/>
      <c r="E38005" s="27"/>
      <c r="F38005" s="27"/>
      <c r="G38005" s="1"/>
      <c r="H38005" s="1"/>
      <c r="I38005" s="1"/>
    </row>
    <row r="38006" spans="2:9">
      <c r="B38006" s="1"/>
      <c r="C38006" s="29"/>
      <c r="D38006" s="27"/>
      <c r="E38006" s="27"/>
      <c r="F38006" s="27"/>
      <c r="G38006" s="1"/>
      <c r="H38006" s="1"/>
      <c r="I38006" s="1"/>
    </row>
    <row r="38007" spans="2:9">
      <c r="B38007" s="1"/>
      <c r="C38007" s="29"/>
      <c r="D38007" s="27"/>
      <c r="E38007" s="27"/>
      <c r="F38007" s="27"/>
      <c r="G38007" s="1"/>
      <c r="H38007" s="1"/>
      <c r="I38007" s="1"/>
    </row>
    <row r="38008" spans="2:9">
      <c r="B38008" s="1"/>
      <c r="C38008" s="29"/>
      <c r="D38008" s="27"/>
      <c r="E38008" s="27"/>
      <c r="F38008" s="27"/>
      <c r="G38008" s="1"/>
      <c r="H38008" s="1"/>
      <c r="I38008" s="1"/>
    </row>
    <row r="38009" spans="2:9">
      <c r="B38009" s="1"/>
      <c r="C38009" s="29"/>
      <c r="D38009" s="27"/>
      <c r="E38009" s="27"/>
      <c r="F38009" s="27"/>
      <c r="G38009" s="1"/>
      <c r="H38009" s="1"/>
      <c r="I38009" s="1"/>
    </row>
    <row r="38010" spans="2:9">
      <c r="B38010" s="1"/>
      <c r="C38010" s="29"/>
      <c r="D38010" s="27"/>
      <c r="E38010" s="27"/>
      <c r="F38010" s="27"/>
      <c r="G38010" s="1"/>
      <c r="H38010" s="1"/>
      <c r="I38010" s="1"/>
    </row>
    <row r="38011" spans="2:9">
      <c r="B38011" s="1"/>
      <c r="C38011" s="29"/>
      <c r="D38011" s="27"/>
      <c r="E38011" s="27"/>
      <c r="F38011" s="27"/>
      <c r="G38011" s="1"/>
      <c r="H38011" s="1"/>
      <c r="I38011" s="1"/>
    </row>
    <row r="38012" spans="2:9">
      <c r="B38012" s="1"/>
      <c r="C38012" s="29"/>
      <c r="D38012" s="27"/>
      <c r="E38012" s="27"/>
      <c r="F38012" s="27"/>
      <c r="G38012" s="1"/>
      <c r="H38012" s="1"/>
      <c r="I38012" s="1"/>
    </row>
    <row r="38013" spans="2:9">
      <c r="B38013" s="1"/>
      <c r="C38013" s="29"/>
      <c r="D38013" s="27"/>
      <c r="E38013" s="27"/>
      <c r="F38013" s="27"/>
      <c r="G38013" s="1"/>
      <c r="H38013" s="1"/>
      <c r="I38013" s="1"/>
    </row>
    <row r="38014" spans="2:9">
      <c r="B38014" s="1"/>
      <c r="C38014" s="29"/>
      <c r="D38014" s="27"/>
      <c r="E38014" s="27"/>
      <c r="F38014" s="27"/>
      <c r="G38014" s="1"/>
      <c r="H38014" s="1"/>
      <c r="I38014" s="1"/>
    </row>
    <row r="38015" spans="2:9">
      <c r="B38015" s="1"/>
      <c r="C38015" s="29"/>
      <c r="D38015" s="27"/>
      <c r="E38015" s="27"/>
      <c r="F38015" s="27"/>
      <c r="G38015" s="1"/>
      <c r="H38015" s="1"/>
      <c r="I38015" s="1"/>
    </row>
    <row r="38016" spans="2:9">
      <c r="B38016" s="1"/>
      <c r="C38016" s="29"/>
      <c r="D38016" s="27"/>
      <c r="E38016" s="27"/>
      <c r="F38016" s="27"/>
      <c r="G38016" s="1"/>
      <c r="H38016" s="1"/>
      <c r="I38016" s="1"/>
    </row>
    <row r="38017" spans="2:9">
      <c r="B38017" s="1"/>
      <c r="C38017" s="29"/>
      <c r="D38017" s="27"/>
      <c r="E38017" s="27"/>
      <c r="F38017" s="27"/>
      <c r="G38017" s="1"/>
      <c r="H38017" s="1"/>
      <c r="I38017" s="1"/>
    </row>
    <row r="38018" spans="2:9">
      <c r="B38018" s="1"/>
      <c r="C38018" s="29"/>
      <c r="D38018" s="27"/>
      <c r="E38018" s="27"/>
      <c r="F38018" s="27"/>
      <c r="G38018" s="1"/>
      <c r="H38018" s="1"/>
      <c r="I38018" s="1"/>
    </row>
    <row r="38019" spans="2:9">
      <c r="B38019" s="1"/>
      <c r="C38019" s="29"/>
      <c r="D38019" s="27"/>
      <c r="E38019" s="27"/>
      <c r="F38019" s="27"/>
      <c r="G38019" s="1"/>
      <c r="H38019" s="1"/>
      <c r="I38019" s="1"/>
    </row>
    <row r="38020" spans="2:9">
      <c r="B38020" s="1"/>
      <c r="C38020" s="29"/>
      <c r="D38020" s="27"/>
      <c r="E38020" s="27"/>
      <c r="F38020" s="27"/>
      <c r="G38020" s="1"/>
      <c r="H38020" s="1"/>
      <c r="I38020" s="1"/>
    </row>
    <row r="38021" spans="2:9">
      <c r="B38021" s="1"/>
      <c r="C38021" s="29"/>
      <c r="D38021" s="27"/>
      <c r="E38021" s="27"/>
      <c r="F38021" s="27"/>
      <c r="G38021" s="1"/>
      <c r="H38021" s="1"/>
      <c r="I38021" s="1"/>
    </row>
    <row r="38022" spans="2:9">
      <c r="B38022" s="1"/>
      <c r="C38022" s="29"/>
      <c r="D38022" s="27"/>
      <c r="E38022" s="27"/>
      <c r="F38022" s="27"/>
      <c r="G38022" s="1"/>
      <c r="H38022" s="1"/>
      <c r="I38022" s="1"/>
    </row>
    <row r="38023" spans="2:9">
      <c r="B38023" s="1"/>
      <c r="C38023" s="29"/>
      <c r="D38023" s="27"/>
      <c r="E38023" s="27"/>
      <c r="F38023" s="27"/>
      <c r="G38023" s="1"/>
      <c r="H38023" s="1"/>
      <c r="I38023" s="1"/>
    </row>
    <row r="38024" spans="2:9">
      <c r="B38024" s="1"/>
      <c r="C38024" s="29"/>
      <c r="D38024" s="27"/>
      <c r="E38024" s="27"/>
      <c r="F38024" s="27"/>
      <c r="G38024" s="1"/>
      <c r="H38024" s="1"/>
      <c r="I38024" s="1"/>
    </row>
    <row r="38025" spans="2:9">
      <c r="B38025" s="1"/>
      <c r="C38025" s="29"/>
      <c r="D38025" s="27"/>
      <c r="E38025" s="27"/>
      <c r="F38025" s="27"/>
      <c r="G38025" s="1"/>
      <c r="H38025" s="1"/>
      <c r="I38025" s="1"/>
    </row>
    <row r="38026" spans="2:9">
      <c r="B38026" s="1"/>
      <c r="C38026" s="29"/>
      <c r="D38026" s="27"/>
      <c r="E38026" s="27"/>
      <c r="F38026" s="27"/>
      <c r="G38026" s="1"/>
      <c r="H38026" s="1"/>
      <c r="I38026" s="1"/>
    </row>
    <row r="38027" spans="2:9">
      <c r="B38027" s="1"/>
      <c r="C38027" s="29"/>
      <c r="D38027" s="27"/>
      <c r="E38027" s="27"/>
      <c r="F38027" s="27"/>
      <c r="G38027" s="1"/>
      <c r="H38027" s="1"/>
      <c r="I38027" s="1"/>
    </row>
    <row r="38028" spans="2:9">
      <c r="B38028" s="1"/>
      <c r="C38028" s="29"/>
      <c r="D38028" s="27"/>
      <c r="E38028" s="27"/>
      <c r="F38028" s="27"/>
      <c r="G38028" s="1"/>
      <c r="H38028" s="1"/>
      <c r="I38028" s="1"/>
    </row>
    <row r="38029" spans="2:9">
      <c r="B38029" s="1"/>
      <c r="C38029" s="29"/>
      <c r="D38029" s="27"/>
      <c r="E38029" s="27"/>
      <c r="F38029" s="27"/>
      <c r="G38029" s="1"/>
      <c r="H38029" s="1"/>
      <c r="I38029" s="1"/>
    </row>
    <row r="38030" spans="2:9">
      <c r="B38030" s="1"/>
      <c r="C38030" s="29"/>
      <c r="D38030" s="27"/>
      <c r="E38030" s="27"/>
      <c r="F38030" s="27"/>
      <c r="G38030" s="1"/>
      <c r="H38030" s="1"/>
      <c r="I38030" s="1"/>
    </row>
    <row r="38031" spans="2:9">
      <c r="B38031" s="1"/>
      <c r="C38031" s="29"/>
      <c r="D38031" s="27"/>
      <c r="E38031" s="27"/>
      <c r="F38031" s="27"/>
      <c r="G38031" s="1"/>
      <c r="H38031" s="1"/>
      <c r="I38031" s="1"/>
    </row>
    <row r="38032" spans="2:9">
      <c r="B38032" s="1"/>
      <c r="C38032" s="29"/>
      <c r="D38032" s="27"/>
      <c r="E38032" s="27"/>
      <c r="F38032" s="27"/>
      <c r="G38032" s="1"/>
      <c r="H38032" s="1"/>
      <c r="I38032" s="1"/>
    </row>
    <row r="38033" spans="2:9">
      <c r="B38033" s="1"/>
      <c r="C38033" s="29"/>
      <c r="D38033" s="27"/>
      <c r="E38033" s="27"/>
      <c r="F38033" s="27"/>
      <c r="G38033" s="1"/>
      <c r="H38033" s="1"/>
      <c r="I38033" s="1"/>
    </row>
    <row r="38034" spans="2:9">
      <c r="B38034" s="1"/>
      <c r="C38034" s="29"/>
      <c r="D38034" s="27"/>
      <c r="E38034" s="27"/>
      <c r="F38034" s="27"/>
      <c r="G38034" s="1"/>
      <c r="H38034" s="1"/>
      <c r="I38034" s="1"/>
    </row>
    <row r="38035" spans="2:9">
      <c r="B38035" s="1"/>
      <c r="C38035" s="29"/>
      <c r="D38035" s="27"/>
      <c r="E38035" s="27"/>
      <c r="F38035" s="27"/>
      <c r="G38035" s="1"/>
      <c r="H38035" s="1"/>
      <c r="I38035" s="1"/>
    </row>
    <row r="38036" spans="2:9">
      <c r="B38036" s="1"/>
      <c r="C38036" s="29"/>
      <c r="D38036" s="27"/>
      <c r="E38036" s="27"/>
      <c r="F38036" s="27"/>
      <c r="G38036" s="1"/>
      <c r="H38036" s="1"/>
      <c r="I38036" s="1"/>
    </row>
    <row r="38037" spans="2:9">
      <c r="B38037" s="1"/>
      <c r="C38037" s="29"/>
      <c r="D38037" s="27"/>
      <c r="E38037" s="27"/>
      <c r="F38037" s="27"/>
      <c r="G38037" s="1"/>
      <c r="H38037" s="1"/>
      <c r="I38037" s="1"/>
    </row>
    <row r="38038" spans="2:9">
      <c r="B38038" s="1"/>
      <c r="C38038" s="29"/>
      <c r="D38038" s="27"/>
      <c r="E38038" s="27"/>
      <c r="F38038" s="27"/>
      <c r="G38038" s="1"/>
      <c r="H38038" s="1"/>
      <c r="I38038" s="1"/>
    </row>
    <row r="38039" spans="2:9">
      <c r="B38039" s="1"/>
      <c r="C38039" s="29"/>
      <c r="D38039" s="27"/>
      <c r="E38039" s="27"/>
      <c r="F38039" s="27"/>
      <c r="G38039" s="1"/>
      <c r="H38039" s="1"/>
      <c r="I38039" s="1"/>
    </row>
    <row r="38040" spans="2:9">
      <c r="B38040" s="1"/>
      <c r="C38040" s="29"/>
      <c r="D38040" s="27"/>
      <c r="E38040" s="27"/>
      <c r="F38040" s="27"/>
      <c r="G38040" s="1"/>
      <c r="H38040" s="1"/>
      <c r="I38040" s="1"/>
    </row>
    <row r="38041" spans="2:9">
      <c r="B38041" s="1"/>
      <c r="C38041" s="29"/>
      <c r="D38041" s="27"/>
      <c r="E38041" s="27"/>
      <c r="F38041" s="27"/>
      <c r="G38041" s="1"/>
      <c r="H38041" s="1"/>
      <c r="I38041" s="1"/>
    </row>
    <row r="38042" spans="2:9">
      <c r="B38042" s="1"/>
      <c r="C38042" s="29"/>
      <c r="D38042" s="27"/>
      <c r="E38042" s="27"/>
      <c r="F38042" s="27"/>
      <c r="G38042" s="1"/>
      <c r="H38042" s="1"/>
      <c r="I38042" s="1"/>
    </row>
    <row r="38043" spans="2:9">
      <c r="B38043" s="1"/>
      <c r="C38043" s="29"/>
      <c r="D38043" s="27"/>
      <c r="E38043" s="27"/>
      <c r="F38043" s="27"/>
      <c r="G38043" s="1"/>
      <c r="H38043" s="1"/>
      <c r="I38043" s="1"/>
    </row>
    <row r="38044" spans="2:9">
      <c r="B38044" s="1"/>
      <c r="C38044" s="29"/>
      <c r="D38044" s="27"/>
      <c r="E38044" s="27"/>
      <c r="F38044" s="27"/>
      <c r="G38044" s="1"/>
      <c r="H38044" s="1"/>
      <c r="I38044" s="1"/>
    </row>
    <row r="38045" spans="2:9">
      <c r="B38045" s="1"/>
      <c r="C38045" s="29"/>
      <c r="D38045" s="27"/>
      <c r="E38045" s="27"/>
      <c r="F38045" s="27"/>
      <c r="G38045" s="1"/>
      <c r="H38045" s="1"/>
      <c r="I38045" s="1"/>
    </row>
    <row r="38046" spans="2:9">
      <c r="B38046" s="1"/>
      <c r="C38046" s="29"/>
      <c r="D38046" s="27"/>
      <c r="E38046" s="27"/>
      <c r="F38046" s="27"/>
      <c r="G38046" s="1"/>
      <c r="H38046" s="1"/>
      <c r="I38046" s="1"/>
    </row>
    <row r="38047" spans="2:9">
      <c r="B38047" s="1"/>
      <c r="C38047" s="29"/>
      <c r="D38047" s="27"/>
      <c r="E38047" s="27"/>
      <c r="F38047" s="27"/>
      <c r="G38047" s="1"/>
      <c r="H38047" s="1"/>
      <c r="I38047" s="1"/>
    </row>
    <row r="38048" spans="2:9">
      <c r="B38048" s="1"/>
      <c r="C38048" s="29"/>
      <c r="D38048" s="27"/>
      <c r="E38048" s="27"/>
      <c r="F38048" s="27"/>
      <c r="G38048" s="1"/>
      <c r="H38048" s="1"/>
      <c r="I38048" s="1"/>
    </row>
    <row r="38049" spans="2:9">
      <c r="B38049" s="1"/>
      <c r="C38049" s="29"/>
      <c r="D38049" s="27"/>
      <c r="E38049" s="27"/>
      <c r="F38049" s="27"/>
      <c r="G38049" s="1"/>
      <c r="H38049" s="1"/>
      <c r="I38049" s="1"/>
    </row>
    <row r="38050" spans="2:9">
      <c r="B38050" s="1"/>
      <c r="C38050" s="29"/>
      <c r="D38050" s="27"/>
      <c r="E38050" s="27"/>
      <c r="F38050" s="27"/>
      <c r="G38050" s="1"/>
      <c r="H38050" s="1"/>
      <c r="I38050" s="1"/>
    </row>
    <row r="38051" spans="2:9">
      <c r="B38051" s="1"/>
      <c r="C38051" s="29"/>
      <c r="D38051" s="27"/>
      <c r="E38051" s="27"/>
      <c r="F38051" s="27"/>
      <c r="G38051" s="1"/>
      <c r="H38051" s="1"/>
      <c r="I38051" s="1"/>
    </row>
    <row r="38052" spans="2:9">
      <c r="B38052" s="1"/>
      <c r="C38052" s="29"/>
      <c r="D38052" s="27"/>
      <c r="E38052" s="27"/>
      <c r="F38052" s="27"/>
      <c r="G38052" s="1"/>
      <c r="H38052" s="1"/>
      <c r="I38052" s="1"/>
    </row>
    <row r="38053" spans="2:9">
      <c r="B38053" s="1"/>
      <c r="C38053" s="29"/>
      <c r="D38053" s="27"/>
      <c r="E38053" s="27"/>
      <c r="F38053" s="27"/>
      <c r="G38053" s="1"/>
      <c r="H38053" s="1"/>
      <c r="I38053" s="1"/>
    </row>
    <row r="38054" spans="2:9">
      <c r="B38054" s="1"/>
      <c r="C38054" s="29"/>
      <c r="D38054" s="27"/>
      <c r="E38054" s="27"/>
      <c r="F38054" s="27"/>
      <c r="G38054" s="1"/>
      <c r="H38054" s="1"/>
      <c r="I38054" s="1"/>
    </row>
    <row r="38055" spans="2:9">
      <c r="B38055" s="1"/>
      <c r="C38055" s="29"/>
      <c r="D38055" s="27"/>
      <c r="E38055" s="27"/>
      <c r="F38055" s="27"/>
      <c r="G38055" s="1"/>
      <c r="H38055" s="1"/>
      <c r="I38055" s="1"/>
    </row>
    <row r="38056" spans="2:9">
      <c r="B38056" s="1"/>
      <c r="C38056" s="29"/>
      <c r="D38056" s="27"/>
      <c r="E38056" s="27"/>
      <c r="F38056" s="27"/>
      <c r="G38056" s="1"/>
      <c r="H38056" s="1"/>
      <c r="I38056" s="1"/>
    </row>
    <row r="38057" spans="2:9">
      <c r="B38057" s="1"/>
      <c r="C38057" s="29"/>
      <c r="D38057" s="27"/>
      <c r="E38057" s="27"/>
      <c r="F38057" s="27"/>
      <c r="G38057" s="1"/>
      <c r="H38057" s="1"/>
      <c r="I38057" s="1"/>
    </row>
    <row r="38058" spans="2:9">
      <c r="B38058" s="1"/>
      <c r="C38058" s="29"/>
      <c r="D38058" s="27"/>
      <c r="E38058" s="27"/>
      <c r="F38058" s="27"/>
      <c r="G38058" s="1"/>
      <c r="H38058" s="1"/>
      <c r="I38058" s="1"/>
    </row>
    <row r="38059" spans="2:9">
      <c r="B38059" s="1"/>
      <c r="C38059" s="29"/>
      <c r="D38059" s="27"/>
      <c r="E38059" s="27"/>
      <c r="F38059" s="27"/>
      <c r="G38059" s="1"/>
      <c r="H38059" s="1"/>
      <c r="I38059" s="1"/>
    </row>
    <row r="38060" spans="2:9">
      <c r="B38060" s="1"/>
      <c r="C38060" s="29"/>
      <c r="D38060" s="27"/>
      <c r="E38060" s="27"/>
      <c r="F38060" s="27"/>
      <c r="G38060" s="1"/>
      <c r="H38060" s="1"/>
      <c r="I38060" s="1"/>
    </row>
    <row r="38061" spans="2:9">
      <c r="B38061" s="1"/>
      <c r="C38061" s="29"/>
      <c r="D38061" s="27"/>
      <c r="E38061" s="27"/>
      <c r="F38061" s="27"/>
      <c r="G38061" s="1"/>
      <c r="H38061" s="1"/>
      <c r="I38061" s="1"/>
    </row>
    <row r="38062" spans="2:9">
      <c r="B38062" s="1"/>
      <c r="C38062" s="29"/>
      <c r="D38062" s="27"/>
      <c r="E38062" s="27"/>
      <c r="F38062" s="27"/>
      <c r="G38062" s="1"/>
      <c r="H38062" s="1"/>
      <c r="I38062" s="1"/>
    </row>
    <row r="38063" spans="2:9">
      <c r="B38063" s="1"/>
      <c r="C38063" s="29"/>
      <c r="D38063" s="27"/>
      <c r="E38063" s="27"/>
      <c r="F38063" s="27"/>
      <c r="G38063" s="1"/>
      <c r="H38063" s="1"/>
      <c r="I38063" s="1"/>
    </row>
    <row r="38064" spans="2:9">
      <c r="B38064" s="1"/>
      <c r="C38064" s="29"/>
      <c r="D38064" s="27"/>
      <c r="E38064" s="27"/>
      <c r="F38064" s="27"/>
      <c r="G38064" s="1"/>
      <c r="H38064" s="1"/>
      <c r="I38064" s="1"/>
    </row>
    <row r="38065" spans="2:9">
      <c r="B38065" s="1"/>
      <c r="C38065" s="29"/>
      <c r="D38065" s="27"/>
      <c r="E38065" s="27"/>
      <c r="F38065" s="27"/>
      <c r="G38065" s="1"/>
      <c r="H38065" s="1"/>
      <c r="I38065" s="1"/>
    </row>
    <row r="38066" spans="2:9">
      <c r="B38066" s="1"/>
      <c r="C38066" s="29"/>
      <c r="D38066" s="27"/>
      <c r="E38066" s="27"/>
      <c r="F38066" s="27"/>
      <c r="G38066" s="1"/>
      <c r="H38066" s="1"/>
      <c r="I38066" s="1"/>
    </row>
    <row r="38067" spans="2:9">
      <c r="B38067" s="1"/>
      <c r="C38067" s="29"/>
      <c r="D38067" s="27"/>
      <c r="E38067" s="27"/>
      <c r="F38067" s="27"/>
      <c r="G38067" s="1"/>
      <c r="H38067" s="1"/>
      <c r="I38067" s="1"/>
    </row>
    <row r="38068" spans="2:9">
      <c r="B38068" s="1"/>
      <c r="C38068" s="29"/>
      <c r="D38068" s="27"/>
      <c r="E38068" s="27"/>
      <c r="F38068" s="27"/>
      <c r="G38068" s="1"/>
      <c r="H38068" s="1"/>
      <c r="I38068" s="1"/>
    </row>
    <row r="38069" spans="2:9">
      <c r="B38069" s="1"/>
      <c r="C38069" s="29"/>
      <c r="D38069" s="27"/>
      <c r="E38069" s="27"/>
      <c r="F38069" s="27"/>
      <c r="G38069" s="1"/>
      <c r="H38069" s="1"/>
      <c r="I38069" s="1"/>
    </row>
    <row r="38070" spans="2:9">
      <c r="B38070" s="1"/>
      <c r="C38070" s="29"/>
      <c r="D38070" s="27"/>
      <c r="E38070" s="27"/>
      <c r="F38070" s="27"/>
      <c r="G38070" s="1"/>
      <c r="H38070" s="1"/>
      <c r="I38070" s="1"/>
    </row>
    <row r="38071" spans="2:9">
      <c r="B38071" s="1"/>
      <c r="C38071" s="29"/>
      <c r="D38071" s="27"/>
      <c r="E38071" s="27"/>
      <c r="F38071" s="27"/>
      <c r="G38071" s="1"/>
      <c r="H38071" s="1"/>
      <c r="I38071" s="1"/>
    </row>
    <row r="38072" spans="2:9">
      <c r="B38072" s="1"/>
      <c r="C38072" s="29"/>
      <c r="D38072" s="27"/>
      <c r="E38072" s="27"/>
      <c r="F38072" s="27"/>
      <c r="G38072" s="1"/>
      <c r="H38072" s="1"/>
      <c r="I38072" s="1"/>
    </row>
    <row r="38073" spans="2:9">
      <c r="B38073" s="1"/>
      <c r="C38073" s="29"/>
      <c r="D38073" s="27"/>
      <c r="E38073" s="27"/>
      <c r="F38073" s="27"/>
      <c r="G38073" s="1"/>
      <c r="H38073" s="1"/>
      <c r="I38073" s="1"/>
    </row>
    <row r="38074" spans="2:9">
      <c r="B38074" s="1"/>
      <c r="C38074" s="29"/>
      <c r="D38074" s="27"/>
      <c r="E38074" s="27"/>
      <c r="F38074" s="27"/>
      <c r="G38074" s="1"/>
      <c r="H38074" s="1"/>
      <c r="I38074" s="1"/>
    </row>
    <row r="38075" spans="2:9">
      <c r="B38075" s="1"/>
      <c r="C38075" s="29"/>
      <c r="D38075" s="27"/>
      <c r="E38075" s="27"/>
      <c r="F38075" s="27"/>
      <c r="G38075" s="1"/>
      <c r="H38075" s="1"/>
      <c r="I38075" s="1"/>
    </row>
    <row r="38076" spans="2:9">
      <c r="B38076" s="1"/>
      <c r="C38076" s="29"/>
      <c r="D38076" s="27"/>
      <c r="E38076" s="27"/>
      <c r="F38076" s="27"/>
      <c r="G38076" s="1"/>
      <c r="H38076" s="1"/>
      <c r="I38076" s="1"/>
    </row>
    <row r="38077" spans="2:9">
      <c r="B38077" s="1"/>
      <c r="C38077" s="29"/>
      <c r="D38077" s="27"/>
      <c r="E38077" s="27"/>
      <c r="F38077" s="27"/>
      <c r="G38077" s="1"/>
      <c r="H38077" s="1"/>
      <c r="I38077" s="1"/>
    </row>
    <row r="38078" spans="2:9">
      <c r="B38078" s="1"/>
      <c r="C38078" s="29"/>
      <c r="D38078" s="27"/>
      <c r="E38078" s="27"/>
      <c r="F38078" s="27"/>
      <c r="G38078" s="1"/>
      <c r="H38078" s="1"/>
      <c r="I38078" s="1"/>
    </row>
    <row r="38079" spans="2:9">
      <c r="B38079" s="1"/>
      <c r="C38079" s="29"/>
      <c r="D38079" s="27"/>
      <c r="E38079" s="27"/>
      <c r="F38079" s="27"/>
      <c r="G38079" s="1"/>
      <c r="H38079" s="1"/>
      <c r="I38079" s="1"/>
    </row>
    <row r="38080" spans="2:9">
      <c r="B38080" s="1"/>
      <c r="C38080" s="29"/>
      <c r="D38080" s="27"/>
      <c r="E38080" s="27"/>
      <c r="F38080" s="27"/>
      <c r="G38080" s="1"/>
      <c r="H38080" s="1"/>
      <c r="I38080" s="1"/>
    </row>
    <row r="38081" spans="2:9">
      <c r="B38081" s="1"/>
      <c r="C38081" s="29"/>
      <c r="D38081" s="27"/>
      <c r="E38081" s="27"/>
      <c r="F38081" s="27"/>
      <c r="G38081" s="1"/>
      <c r="H38081" s="1"/>
      <c r="I38081" s="1"/>
    </row>
    <row r="38082" spans="2:9">
      <c r="B38082" s="1"/>
      <c r="C38082" s="29"/>
      <c r="D38082" s="27"/>
      <c r="E38082" s="27"/>
      <c r="F38082" s="27"/>
      <c r="G38082" s="1"/>
      <c r="H38082" s="1"/>
      <c r="I38082" s="1"/>
    </row>
    <row r="38083" spans="2:9">
      <c r="B38083" s="1"/>
      <c r="C38083" s="29"/>
      <c r="D38083" s="27"/>
      <c r="E38083" s="27"/>
      <c r="F38083" s="27"/>
      <c r="G38083" s="1"/>
      <c r="H38083" s="1"/>
      <c r="I38083" s="1"/>
    </row>
    <row r="38084" spans="2:9">
      <c r="B38084" s="1"/>
      <c r="C38084" s="29"/>
      <c r="D38084" s="27"/>
      <c r="E38084" s="27"/>
      <c r="F38084" s="27"/>
      <c r="G38084" s="1"/>
      <c r="H38084" s="1"/>
      <c r="I38084" s="1"/>
    </row>
    <row r="38085" spans="2:9">
      <c r="B38085" s="1"/>
      <c r="C38085" s="29"/>
      <c r="D38085" s="27"/>
      <c r="E38085" s="27"/>
      <c r="F38085" s="27"/>
      <c r="G38085" s="1"/>
      <c r="H38085" s="1"/>
      <c r="I38085" s="1"/>
    </row>
    <row r="38086" spans="2:9">
      <c r="B38086" s="1"/>
      <c r="C38086" s="29"/>
      <c r="D38086" s="27"/>
      <c r="E38086" s="27"/>
      <c r="F38086" s="27"/>
      <c r="G38086" s="1"/>
      <c r="H38086" s="1"/>
      <c r="I38086" s="1"/>
    </row>
    <row r="38087" spans="2:9">
      <c r="B38087" s="1"/>
      <c r="C38087" s="29"/>
      <c r="D38087" s="27"/>
      <c r="E38087" s="27"/>
      <c r="F38087" s="27"/>
      <c r="G38087" s="1"/>
      <c r="H38087" s="1"/>
      <c r="I38087" s="1"/>
    </row>
    <row r="38088" spans="2:9">
      <c r="B38088" s="1"/>
      <c r="C38088" s="29"/>
      <c r="D38088" s="27"/>
      <c r="E38088" s="27"/>
      <c r="F38088" s="27"/>
      <c r="G38088" s="1"/>
      <c r="H38088" s="1"/>
      <c r="I38088" s="1"/>
    </row>
    <row r="38089" spans="2:9">
      <c r="B38089" s="1"/>
      <c r="C38089" s="29"/>
      <c r="D38089" s="27"/>
      <c r="E38089" s="27"/>
      <c r="F38089" s="27"/>
      <c r="G38089" s="1"/>
      <c r="H38089" s="1"/>
      <c r="I38089" s="1"/>
    </row>
    <row r="38090" spans="2:9">
      <c r="B38090" s="1"/>
      <c r="C38090" s="29"/>
      <c r="D38090" s="27"/>
      <c r="E38090" s="27"/>
      <c r="F38090" s="27"/>
      <c r="G38090" s="1"/>
      <c r="H38090" s="1"/>
      <c r="I38090" s="1"/>
    </row>
    <row r="38091" spans="2:9">
      <c r="B38091" s="1"/>
      <c r="C38091" s="29"/>
      <c r="D38091" s="27"/>
      <c r="E38091" s="27"/>
      <c r="F38091" s="27"/>
      <c r="G38091" s="1"/>
      <c r="H38091" s="1"/>
      <c r="I38091" s="1"/>
    </row>
    <row r="38092" spans="2:9">
      <c r="B38092" s="1"/>
      <c r="C38092" s="29"/>
      <c r="D38092" s="27"/>
      <c r="E38092" s="27"/>
      <c r="F38092" s="27"/>
      <c r="G38092" s="1"/>
      <c r="H38092" s="1"/>
      <c r="I38092" s="1"/>
    </row>
    <row r="38093" spans="2:9">
      <c r="B38093" s="1"/>
      <c r="C38093" s="29"/>
      <c r="D38093" s="27"/>
      <c r="E38093" s="27"/>
      <c r="F38093" s="27"/>
      <c r="G38093" s="1"/>
      <c r="H38093" s="1"/>
      <c r="I38093" s="1"/>
    </row>
    <row r="38094" spans="2:9">
      <c r="B38094" s="1"/>
      <c r="C38094" s="29"/>
      <c r="D38094" s="27"/>
      <c r="E38094" s="27"/>
      <c r="F38094" s="27"/>
      <c r="G38094" s="1"/>
      <c r="H38094" s="1"/>
      <c r="I38094" s="1"/>
    </row>
    <row r="38095" spans="2:9">
      <c r="B38095" s="1"/>
      <c r="C38095" s="29"/>
      <c r="D38095" s="27"/>
      <c r="E38095" s="27"/>
      <c r="F38095" s="27"/>
      <c r="G38095" s="1"/>
      <c r="H38095" s="1"/>
      <c r="I38095" s="1"/>
    </row>
    <row r="38096" spans="2:9">
      <c r="B38096" s="1"/>
      <c r="C38096" s="29"/>
      <c r="D38096" s="27"/>
      <c r="E38096" s="27"/>
      <c r="F38096" s="27"/>
      <c r="G38096" s="1"/>
      <c r="H38096" s="1"/>
      <c r="I38096" s="1"/>
    </row>
    <row r="38097" spans="2:9">
      <c r="B38097" s="1"/>
      <c r="C38097" s="29"/>
      <c r="D38097" s="27"/>
      <c r="E38097" s="27"/>
      <c r="F38097" s="27"/>
      <c r="G38097" s="1"/>
      <c r="H38097" s="1"/>
      <c r="I38097" s="1"/>
    </row>
    <row r="38098" spans="2:9">
      <c r="B38098" s="1"/>
      <c r="C38098" s="29"/>
      <c r="D38098" s="27"/>
      <c r="E38098" s="27"/>
      <c r="F38098" s="27"/>
      <c r="G38098" s="1"/>
      <c r="H38098" s="1"/>
      <c r="I38098" s="1"/>
    </row>
    <row r="38099" spans="2:9">
      <c r="B38099" s="1"/>
      <c r="C38099" s="29"/>
      <c r="D38099" s="27"/>
      <c r="E38099" s="27"/>
      <c r="F38099" s="27"/>
      <c r="G38099" s="1"/>
      <c r="H38099" s="1"/>
      <c r="I38099" s="1"/>
    </row>
    <row r="38100" spans="2:9">
      <c r="B38100" s="1"/>
      <c r="C38100" s="29"/>
      <c r="D38100" s="27"/>
      <c r="E38100" s="27"/>
      <c r="F38100" s="27"/>
      <c r="G38100" s="1"/>
      <c r="H38100" s="1"/>
      <c r="I38100" s="1"/>
    </row>
    <row r="38101" spans="2:9">
      <c r="B38101" s="1"/>
      <c r="C38101" s="29"/>
      <c r="D38101" s="27"/>
      <c r="E38101" s="27"/>
      <c r="F38101" s="27"/>
      <c r="G38101" s="1"/>
      <c r="H38101" s="1"/>
      <c r="I38101" s="1"/>
    </row>
    <row r="38102" spans="2:9">
      <c r="B38102" s="1"/>
      <c r="C38102" s="29"/>
      <c r="D38102" s="27"/>
      <c r="E38102" s="27"/>
      <c r="F38102" s="27"/>
      <c r="G38102" s="1"/>
      <c r="H38102" s="1"/>
      <c r="I38102" s="1"/>
    </row>
    <row r="38103" spans="2:9">
      <c r="B38103" s="1"/>
      <c r="C38103" s="29"/>
      <c r="D38103" s="27"/>
      <c r="E38103" s="27"/>
      <c r="F38103" s="27"/>
      <c r="G38103" s="1"/>
      <c r="H38103" s="1"/>
      <c r="I38103" s="1"/>
    </row>
    <row r="38104" spans="2:9">
      <c r="B38104" s="1"/>
      <c r="C38104" s="29"/>
      <c r="D38104" s="27"/>
      <c r="E38104" s="27"/>
      <c r="F38104" s="27"/>
      <c r="G38104" s="1"/>
      <c r="H38104" s="1"/>
      <c r="I38104" s="1"/>
    </row>
    <row r="38105" spans="2:9">
      <c r="B38105" s="1"/>
      <c r="C38105" s="29"/>
      <c r="D38105" s="27"/>
      <c r="E38105" s="27"/>
      <c r="F38105" s="27"/>
      <c r="G38105" s="1"/>
      <c r="H38105" s="1"/>
      <c r="I38105" s="1"/>
    </row>
    <row r="38106" spans="2:9">
      <c r="B38106" s="1"/>
      <c r="C38106" s="29"/>
      <c r="D38106" s="27"/>
      <c r="E38106" s="27"/>
      <c r="F38106" s="27"/>
      <c r="G38106" s="1"/>
      <c r="H38106" s="1"/>
      <c r="I38106" s="1"/>
    </row>
    <row r="38107" spans="2:9">
      <c r="B38107" s="1"/>
      <c r="C38107" s="29"/>
      <c r="D38107" s="27"/>
      <c r="E38107" s="27"/>
      <c r="F38107" s="27"/>
      <c r="G38107" s="1"/>
      <c r="H38107" s="1"/>
      <c r="I38107" s="1"/>
    </row>
    <row r="38108" spans="2:9">
      <c r="B38108" s="1"/>
      <c r="C38108" s="29"/>
      <c r="D38108" s="27"/>
      <c r="E38108" s="27"/>
      <c r="F38108" s="27"/>
      <c r="G38108" s="1"/>
      <c r="H38108" s="1"/>
      <c r="I38108" s="1"/>
    </row>
    <row r="38109" spans="2:9">
      <c r="B38109" s="1"/>
      <c r="C38109" s="29"/>
      <c r="D38109" s="27"/>
      <c r="E38109" s="27"/>
      <c r="F38109" s="27"/>
      <c r="G38109" s="1"/>
      <c r="H38109" s="1"/>
      <c r="I38109" s="1"/>
    </row>
    <row r="38110" spans="2:9">
      <c r="B38110" s="1"/>
      <c r="C38110" s="29"/>
      <c r="D38110" s="27"/>
      <c r="E38110" s="27"/>
      <c r="F38110" s="27"/>
      <c r="G38110" s="1"/>
      <c r="H38110" s="1"/>
      <c r="I38110" s="1"/>
    </row>
    <row r="38111" spans="2:9">
      <c r="B38111" s="1"/>
      <c r="C38111" s="29"/>
      <c r="D38111" s="27"/>
      <c r="E38111" s="27"/>
      <c r="F38111" s="27"/>
      <c r="G38111" s="1"/>
      <c r="H38111" s="1"/>
      <c r="I38111" s="1"/>
    </row>
    <row r="38112" spans="2:9">
      <c r="B38112" s="1"/>
      <c r="C38112" s="29"/>
      <c r="D38112" s="27"/>
      <c r="E38112" s="27"/>
      <c r="F38112" s="27"/>
      <c r="G38112" s="1"/>
      <c r="H38112" s="1"/>
      <c r="I38112" s="1"/>
    </row>
    <row r="38113" spans="2:9">
      <c r="B38113" s="1"/>
      <c r="C38113" s="29"/>
      <c r="D38113" s="27"/>
      <c r="E38113" s="27"/>
      <c r="F38113" s="27"/>
      <c r="G38113" s="1"/>
      <c r="H38113" s="1"/>
      <c r="I38113" s="1"/>
    </row>
    <row r="38114" spans="2:9">
      <c r="B38114" s="1"/>
      <c r="C38114" s="29"/>
      <c r="D38114" s="27"/>
      <c r="E38114" s="27"/>
      <c r="F38114" s="27"/>
      <c r="G38114" s="1"/>
      <c r="H38114" s="1"/>
      <c r="I38114" s="1"/>
    </row>
    <row r="38115" spans="2:9">
      <c r="B38115" s="1"/>
      <c r="C38115" s="29"/>
      <c r="D38115" s="27"/>
      <c r="E38115" s="27"/>
      <c r="F38115" s="27"/>
      <c r="G38115" s="1"/>
      <c r="H38115" s="1"/>
      <c r="I38115" s="1"/>
    </row>
    <row r="38116" spans="2:9">
      <c r="B38116" s="1"/>
      <c r="C38116" s="29"/>
      <c r="D38116" s="27"/>
      <c r="E38116" s="27"/>
      <c r="F38116" s="27"/>
      <c r="G38116" s="1"/>
      <c r="H38116" s="1"/>
      <c r="I38116" s="1"/>
    </row>
    <row r="38117" spans="2:9">
      <c r="B38117" s="1"/>
      <c r="C38117" s="29"/>
      <c r="D38117" s="27"/>
      <c r="E38117" s="27"/>
      <c r="F38117" s="27"/>
      <c r="G38117" s="1"/>
      <c r="H38117" s="1"/>
      <c r="I38117" s="1"/>
    </row>
    <row r="38118" spans="2:9">
      <c r="B38118" s="1"/>
      <c r="C38118" s="29"/>
      <c r="D38118" s="27"/>
      <c r="E38118" s="27"/>
      <c r="F38118" s="27"/>
      <c r="G38118" s="1"/>
      <c r="H38118" s="1"/>
      <c r="I38118" s="1"/>
    </row>
    <row r="38119" spans="2:9">
      <c r="B38119" s="1"/>
      <c r="C38119" s="29"/>
      <c r="D38119" s="27"/>
      <c r="E38119" s="27"/>
      <c r="F38119" s="27"/>
      <c r="G38119" s="1"/>
      <c r="H38119" s="1"/>
      <c r="I38119" s="1"/>
    </row>
    <row r="38120" spans="2:9">
      <c r="B38120" s="1"/>
      <c r="C38120" s="29"/>
      <c r="D38120" s="27"/>
      <c r="E38120" s="27"/>
      <c r="F38120" s="27"/>
      <c r="G38120" s="1"/>
      <c r="H38120" s="1"/>
      <c r="I38120" s="1"/>
    </row>
    <row r="38121" spans="2:9">
      <c r="B38121" s="1"/>
      <c r="C38121" s="29"/>
      <c r="D38121" s="27"/>
      <c r="E38121" s="27"/>
      <c r="F38121" s="27"/>
      <c r="G38121" s="1"/>
      <c r="H38121" s="1"/>
      <c r="I38121" s="1"/>
    </row>
    <row r="38122" spans="2:9">
      <c r="B38122" s="1"/>
      <c r="C38122" s="29"/>
      <c r="D38122" s="27"/>
      <c r="E38122" s="27"/>
      <c r="F38122" s="27"/>
      <c r="G38122" s="1"/>
      <c r="H38122" s="1"/>
      <c r="I38122" s="1"/>
    </row>
    <row r="38123" spans="2:9">
      <c r="B38123" s="1"/>
      <c r="C38123" s="29"/>
      <c r="D38123" s="27"/>
      <c r="E38123" s="27"/>
      <c r="F38123" s="27"/>
      <c r="G38123" s="1"/>
      <c r="H38123" s="1"/>
      <c r="I38123" s="1"/>
    </row>
    <row r="38124" spans="2:9">
      <c r="B38124" s="1"/>
      <c r="C38124" s="29"/>
      <c r="D38124" s="27"/>
      <c r="E38124" s="27"/>
      <c r="F38124" s="27"/>
      <c r="G38124" s="1"/>
      <c r="H38124" s="1"/>
      <c r="I38124" s="1"/>
    </row>
    <row r="38125" spans="2:9">
      <c r="B38125" s="1"/>
      <c r="C38125" s="29"/>
      <c r="D38125" s="27"/>
      <c r="E38125" s="27"/>
      <c r="F38125" s="27"/>
      <c r="G38125" s="1"/>
      <c r="H38125" s="1"/>
      <c r="I38125" s="1"/>
    </row>
    <row r="38126" spans="2:9">
      <c r="B38126" s="1"/>
      <c r="C38126" s="29"/>
      <c r="D38126" s="27"/>
      <c r="E38126" s="27"/>
      <c r="F38126" s="27"/>
      <c r="G38126" s="1"/>
      <c r="H38126" s="1"/>
      <c r="I38126" s="1"/>
    </row>
    <row r="38127" spans="2:9">
      <c r="B38127" s="1"/>
      <c r="C38127" s="29"/>
      <c r="D38127" s="27"/>
      <c r="E38127" s="27"/>
      <c r="F38127" s="27"/>
      <c r="G38127" s="1"/>
      <c r="H38127" s="1"/>
      <c r="I38127" s="1"/>
    </row>
    <row r="38128" spans="2:9">
      <c r="B38128" s="1"/>
      <c r="C38128" s="29"/>
      <c r="D38128" s="27"/>
      <c r="E38128" s="27"/>
      <c r="F38128" s="27"/>
      <c r="G38128" s="1"/>
      <c r="H38128" s="1"/>
      <c r="I38128" s="1"/>
    </row>
    <row r="38129" spans="2:9">
      <c r="B38129" s="1"/>
      <c r="C38129" s="29"/>
      <c r="D38129" s="27"/>
      <c r="E38129" s="27"/>
      <c r="F38129" s="27"/>
      <c r="G38129" s="1"/>
      <c r="H38129" s="1"/>
      <c r="I38129" s="1"/>
    </row>
    <row r="38130" spans="2:9">
      <c r="B38130" s="1"/>
      <c r="C38130" s="29"/>
      <c r="D38130" s="27"/>
      <c r="E38130" s="27"/>
      <c r="F38130" s="27"/>
      <c r="G38130" s="1"/>
      <c r="H38130" s="1"/>
      <c r="I38130" s="1"/>
    </row>
    <row r="38131" spans="2:9">
      <c r="B38131" s="1"/>
      <c r="C38131" s="29"/>
      <c r="D38131" s="27"/>
      <c r="E38131" s="27"/>
      <c r="F38131" s="27"/>
      <c r="G38131" s="1"/>
      <c r="H38131" s="1"/>
      <c r="I38131" s="1"/>
    </row>
    <row r="38132" spans="2:9">
      <c r="B38132" s="1"/>
      <c r="C38132" s="29"/>
      <c r="D38132" s="27"/>
      <c r="E38132" s="27"/>
      <c r="F38132" s="27"/>
      <c r="G38132" s="1"/>
      <c r="H38132" s="1"/>
      <c r="I38132" s="1"/>
    </row>
    <row r="38133" spans="2:9">
      <c r="B38133" s="1"/>
      <c r="C38133" s="29"/>
      <c r="D38133" s="27"/>
      <c r="E38133" s="27"/>
      <c r="F38133" s="27"/>
      <c r="G38133" s="1"/>
      <c r="H38133" s="1"/>
      <c r="I38133" s="1"/>
    </row>
    <row r="38134" spans="2:9">
      <c r="B38134" s="1"/>
      <c r="C38134" s="29"/>
      <c r="D38134" s="27"/>
      <c r="E38134" s="27"/>
      <c r="F38134" s="27"/>
      <c r="G38134" s="1"/>
      <c r="H38134" s="1"/>
      <c r="I38134" s="1"/>
    </row>
    <row r="38135" spans="2:9">
      <c r="B38135" s="1"/>
      <c r="C38135" s="29"/>
      <c r="D38135" s="27"/>
      <c r="E38135" s="27"/>
      <c r="F38135" s="27"/>
      <c r="G38135" s="1"/>
      <c r="H38135" s="1"/>
      <c r="I38135" s="1"/>
    </row>
    <row r="38136" spans="2:9">
      <c r="B38136" s="1"/>
      <c r="C38136" s="29"/>
      <c r="D38136" s="27"/>
      <c r="E38136" s="27"/>
      <c r="F38136" s="27"/>
      <c r="G38136" s="1"/>
      <c r="H38136" s="1"/>
      <c r="I38136" s="1"/>
    </row>
    <row r="38137" spans="2:9">
      <c r="B38137" s="1"/>
      <c r="C38137" s="29"/>
      <c r="D38137" s="27"/>
      <c r="E38137" s="27"/>
      <c r="F38137" s="27"/>
      <c r="G38137" s="1"/>
      <c r="H38137" s="1"/>
      <c r="I38137" s="1"/>
    </row>
    <row r="38138" spans="2:9">
      <c r="B38138" s="1"/>
      <c r="C38138" s="29"/>
      <c r="D38138" s="27"/>
      <c r="E38138" s="27"/>
      <c r="F38138" s="27"/>
      <c r="G38138" s="1"/>
      <c r="H38138" s="1"/>
      <c r="I38138" s="1"/>
    </row>
    <row r="38139" spans="2:9">
      <c r="B38139" s="1"/>
      <c r="C38139" s="29"/>
      <c r="D38139" s="27"/>
      <c r="E38139" s="27"/>
      <c r="F38139" s="27"/>
      <c r="G38139" s="1"/>
      <c r="H38139" s="1"/>
      <c r="I38139" s="1"/>
    </row>
    <row r="38140" spans="2:9">
      <c r="B38140" s="1"/>
      <c r="C38140" s="29"/>
      <c r="D38140" s="27"/>
      <c r="E38140" s="27"/>
      <c r="F38140" s="27"/>
      <c r="G38140" s="1"/>
      <c r="H38140" s="1"/>
      <c r="I38140" s="1"/>
    </row>
    <row r="38141" spans="2:9">
      <c r="B38141" s="1"/>
      <c r="C38141" s="29"/>
      <c r="D38141" s="27"/>
      <c r="E38141" s="27"/>
      <c r="F38141" s="27"/>
      <c r="G38141" s="1"/>
      <c r="H38141" s="1"/>
      <c r="I38141" s="1"/>
    </row>
    <row r="38142" spans="2:9">
      <c r="B38142" s="1"/>
      <c r="C38142" s="29"/>
      <c r="D38142" s="27"/>
      <c r="E38142" s="27"/>
      <c r="F38142" s="27"/>
      <c r="G38142" s="1"/>
      <c r="H38142" s="1"/>
      <c r="I38142" s="1"/>
    </row>
    <row r="38143" spans="2:9">
      <c r="B38143" s="1"/>
      <c r="C38143" s="29"/>
      <c r="D38143" s="27"/>
      <c r="E38143" s="27"/>
      <c r="F38143" s="27"/>
      <c r="G38143" s="1"/>
      <c r="H38143" s="1"/>
      <c r="I38143" s="1"/>
    </row>
    <row r="38144" spans="2:9">
      <c r="B38144" s="1"/>
      <c r="C38144" s="29"/>
      <c r="D38144" s="27"/>
      <c r="E38144" s="27"/>
      <c r="F38144" s="27"/>
      <c r="G38144" s="1"/>
      <c r="H38144" s="1"/>
      <c r="I38144" s="1"/>
    </row>
    <row r="38145" spans="2:9">
      <c r="B38145" s="1"/>
      <c r="C38145" s="29"/>
      <c r="D38145" s="27"/>
      <c r="E38145" s="27"/>
      <c r="F38145" s="27"/>
      <c r="G38145" s="1"/>
      <c r="H38145" s="1"/>
      <c r="I38145" s="1"/>
    </row>
    <row r="38146" spans="2:9">
      <c r="B38146" s="1"/>
      <c r="C38146" s="29"/>
      <c r="D38146" s="27"/>
      <c r="E38146" s="27"/>
      <c r="F38146" s="27"/>
      <c r="G38146" s="1"/>
      <c r="H38146" s="1"/>
      <c r="I38146" s="1"/>
    </row>
    <row r="38147" spans="2:9">
      <c r="B38147" s="1"/>
      <c r="C38147" s="29"/>
      <c r="D38147" s="27"/>
      <c r="E38147" s="27"/>
      <c r="F38147" s="27"/>
      <c r="G38147" s="1"/>
      <c r="H38147" s="1"/>
      <c r="I38147" s="1"/>
    </row>
    <row r="38148" spans="2:9">
      <c r="B38148" s="1"/>
      <c r="C38148" s="29"/>
      <c r="D38148" s="27"/>
      <c r="E38148" s="27"/>
      <c r="F38148" s="27"/>
      <c r="G38148" s="1"/>
      <c r="H38148" s="1"/>
      <c r="I38148" s="1"/>
    </row>
    <row r="38149" spans="2:9">
      <c r="B38149" s="1"/>
      <c r="C38149" s="29"/>
      <c r="D38149" s="27"/>
      <c r="E38149" s="27"/>
      <c r="F38149" s="27"/>
      <c r="G38149" s="1"/>
      <c r="H38149" s="1"/>
      <c r="I38149" s="1"/>
    </row>
    <row r="38150" spans="2:9">
      <c r="B38150" s="1"/>
      <c r="C38150" s="29"/>
      <c r="D38150" s="27"/>
      <c r="E38150" s="27"/>
      <c r="F38150" s="27"/>
      <c r="G38150" s="1"/>
      <c r="H38150" s="1"/>
      <c r="I38150" s="1"/>
    </row>
    <row r="38151" spans="2:9">
      <c r="B38151" s="1"/>
      <c r="C38151" s="29"/>
      <c r="D38151" s="27"/>
      <c r="E38151" s="27"/>
      <c r="F38151" s="27"/>
      <c r="G38151" s="1"/>
      <c r="H38151" s="1"/>
      <c r="I38151" s="1"/>
    </row>
    <row r="38152" spans="2:9">
      <c r="B38152" s="1"/>
      <c r="C38152" s="29"/>
      <c r="D38152" s="27"/>
      <c r="E38152" s="27"/>
      <c r="F38152" s="27"/>
      <c r="G38152" s="1"/>
      <c r="H38152" s="1"/>
      <c r="I38152" s="1"/>
    </row>
    <row r="38153" spans="2:9">
      <c r="B38153" s="1"/>
      <c r="C38153" s="29"/>
      <c r="D38153" s="27"/>
      <c r="E38153" s="27"/>
      <c r="F38153" s="27"/>
      <c r="G38153" s="1"/>
      <c r="H38153" s="1"/>
      <c r="I38153" s="1"/>
    </row>
    <row r="38154" spans="2:9">
      <c r="B38154" s="1"/>
      <c r="C38154" s="29"/>
      <c r="D38154" s="27"/>
      <c r="E38154" s="27"/>
      <c r="F38154" s="27"/>
      <c r="G38154" s="1"/>
      <c r="H38154" s="1"/>
      <c r="I38154" s="1"/>
    </row>
    <row r="38155" spans="2:9">
      <c r="B38155" s="1"/>
      <c r="C38155" s="29"/>
      <c r="D38155" s="27"/>
      <c r="E38155" s="27"/>
      <c r="F38155" s="27"/>
      <c r="G38155" s="1"/>
      <c r="H38155" s="1"/>
      <c r="I38155" s="1"/>
    </row>
    <row r="38156" spans="2:9">
      <c r="B38156" s="1"/>
      <c r="C38156" s="29"/>
      <c r="D38156" s="27"/>
      <c r="E38156" s="27"/>
      <c r="F38156" s="27"/>
      <c r="G38156" s="1"/>
      <c r="H38156" s="1"/>
      <c r="I38156" s="1"/>
    </row>
    <row r="38157" spans="2:9">
      <c r="B38157" s="1"/>
      <c r="C38157" s="29"/>
      <c r="D38157" s="27"/>
      <c r="E38157" s="27"/>
      <c r="F38157" s="27"/>
      <c r="G38157" s="1"/>
      <c r="H38157" s="1"/>
      <c r="I38157" s="1"/>
    </row>
    <row r="38158" spans="2:9">
      <c r="B38158" s="1"/>
      <c r="C38158" s="29"/>
      <c r="D38158" s="27"/>
      <c r="E38158" s="27"/>
      <c r="F38158" s="27"/>
      <c r="G38158" s="1"/>
      <c r="H38158" s="1"/>
      <c r="I38158" s="1"/>
    </row>
    <row r="38159" spans="2:9">
      <c r="B38159" s="1"/>
      <c r="C38159" s="29"/>
      <c r="D38159" s="27"/>
      <c r="E38159" s="27"/>
      <c r="F38159" s="27"/>
      <c r="G38159" s="1"/>
      <c r="H38159" s="1"/>
      <c r="I38159" s="1"/>
    </row>
    <row r="38160" spans="2:9">
      <c r="B38160" s="1"/>
      <c r="C38160" s="29"/>
      <c r="D38160" s="27"/>
      <c r="E38160" s="27"/>
      <c r="F38160" s="27"/>
      <c r="G38160" s="1"/>
      <c r="H38160" s="1"/>
      <c r="I38160" s="1"/>
    </row>
    <row r="38161" spans="2:9">
      <c r="B38161" s="1"/>
      <c r="C38161" s="29"/>
      <c r="D38161" s="27"/>
      <c r="E38161" s="27"/>
      <c r="F38161" s="27"/>
      <c r="G38161" s="1"/>
      <c r="H38161" s="1"/>
      <c r="I38161" s="1"/>
    </row>
    <row r="38162" spans="2:9">
      <c r="B38162" s="1"/>
      <c r="C38162" s="29"/>
      <c r="D38162" s="27"/>
      <c r="E38162" s="27"/>
      <c r="F38162" s="27"/>
      <c r="G38162" s="1"/>
      <c r="H38162" s="1"/>
      <c r="I38162" s="1"/>
    </row>
    <row r="38163" spans="2:9">
      <c r="B38163" s="1"/>
      <c r="C38163" s="29"/>
      <c r="D38163" s="27"/>
      <c r="E38163" s="27"/>
      <c r="F38163" s="27"/>
      <c r="G38163" s="1"/>
      <c r="H38163" s="1"/>
      <c r="I38163" s="1"/>
    </row>
    <row r="38164" spans="2:9">
      <c r="B38164" s="1"/>
      <c r="C38164" s="29"/>
      <c r="D38164" s="27"/>
      <c r="E38164" s="27"/>
      <c r="F38164" s="27"/>
      <c r="G38164" s="1"/>
      <c r="H38164" s="1"/>
      <c r="I38164" s="1"/>
    </row>
    <row r="38165" spans="2:9">
      <c r="B38165" s="1"/>
      <c r="C38165" s="29"/>
      <c r="D38165" s="27"/>
      <c r="E38165" s="27"/>
      <c r="F38165" s="27"/>
      <c r="G38165" s="1"/>
      <c r="H38165" s="1"/>
      <c r="I38165" s="1"/>
    </row>
    <row r="38166" spans="2:9">
      <c r="B38166" s="1"/>
      <c r="C38166" s="29"/>
      <c r="D38166" s="27"/>
      <c r="E38166" s="27"/>
      <c r="F38166" s="27"/>
      <c r="G38166" s="1"/>
      <c r="H38166" s="1"/>
      <c r="I38166" s="1"/>
    </row>
    <row r="38167" spans="2:9">
      <c r="B38167" s="1"/>
      <c r="C38167" s="29"/>
      <c r="D38167" s="27"/>
      <c r="E38167" s="27"/>
      <c r="F38167" s="27"/>
      <c r="G38167" s="1"/>
      <c r="H38167" s="1"/>
      <c r="I38167" s="1"/>
    </row>
    <row r="38168" spans="2:9">
      <c r="B38168" s="1"/>
      <c r="C38168" s="29"/>
      <c r="D38168" s="27"/>
      <c r="E38168" s="27"/>
      <c r="F38168" s="27"/>
      <c r="G38168" s="1"/>
      <c r="H38168" s="1"/>
      <c r="I38168" s="1"/>
    </row>
    <row r="38169" spans="2:9">
      <c r="B38169" s="1"/>
      <c r="C38169" s="29"/>
      <c r="D38169" s="27"/>
      <c r="E38169" s="27"/>
      <c r="F38169" s="27"/>
      <c r="G38169" s="1"/>
      <c r="H38169" s="1"/>
      <c r="I38169" s="1"/>
    </row>
    <row r="38170" spans="2:9">
      <c r="B38170" s="1"/>
      <c r="C38170" s="29"/>
      <c r="D38170" s="27"/>
      <c r="E38170" s="27"/>
      <c r="F38170" s="27"/>
      <c r="G38170" s="1"/>
      <c r="H38170" s="1"/>
      <c r="I38170" s="1"/>
    </row>
    <row r="38171" spans="2:9">
      <c r="B38171" s="1"/>
      <c r="C38171" s="29"/>
      <c r="D38171" s="27"/>
      <c r="E38171" s="27"/>
      <c r="F38171" s="27"/>
      <c r="G38171" s="1"/>
      <c r="H38171" s="1"/>
      <c r="I38171" s="1"/>
    </row>
    <row r="38172" spans="2:9">
      <c r="B38172" s="1"/>
      <c r="C38172" s="29"/>
      <c r="D38172" s="27"/>
      <c r="E38172" s="27"/>
      <c r="F38172" s="27"/>
      <c r="G38172" s="1"/>
      <c r="H38172" s="1"/>
      <c r="I38172" s="1"/>
    </row>
    <row r="38173" spans="2:9">
      <c r="B38173" s="1"/>
      <c r="C38173" s="29"/>
      <c r="D38173" s="27"/>
      <c r="E38173" s="27"/>
      <c r="F38173" s="27"/>
      <c r="G38173" s="1"/>
      <c r="H38173" s="1"/>
      <c r="I38173" s="1"/>
    </row>
    <row r="38174" spans="2:9">
      <c r="B38174" s="1"/>
      <c r="C38174" s="29"/>
      <c r="D38174" s="27"/>
      <c r="E38174" s="27"/>
      <c r="F38174" s="27"/>
      <c r="G38174" s="1"/>
      <c r="H38174" s="1"/>
      <c r="I38174" s="1"/>
    </row>
    <row r="38175" spans="2:9">
      <c r="B38175" s="1"/>
      <c r="C38175" s="29"/>
      <c r="D38175" s="27"/>
      <c r="E38175" s="27"/>
      <c r="F38175" s="27"/>
      <c r="G38175" s="1"/>
      <c r="H38175" s="1"/>
      <c r="I38175" s="1"/>
    </row>
    <row r="38176" spans="2:9">
      <c r="B38176" s="1"/>
      <c r="C38176" s="29"/>
      <c r="D38176" s="27"/>
      <c r="E38176" s="27"/>
      <c r="F38176" s="27"/>
      <c r="G38176" s="1"/>
      <c r="H38176" s="1"/>
      <c r="I38176" s="1"/>
    </row>
    <row r="38177" spans="2:9">
      <c r="B38177" s="1"/>
      <c r="C38177" s="29"/>
      <c r="D38177" s="27"/>
      <c r="E38177" s="27"/>
      <c r="F38177" s="27"/>
      <c r="G38177" s="1"/>
      <c r="H38177" s="1"/>
      <c r="I38177" s="1"/>
    </row>
    <row r="38178" spans="2:9">
      <c r="B38178" s="1"/>
      <c r="C38178" s="29"/>
      <c r="D38178" s="27"/>
      <c r="E38178" s="27"/>
      <c r="F38178" s="27"/>
      <c r="G38178" s="1"/>
      <c r="H38178" s="1"/>
      <c r="I38178" s="1"/>
    </row>
    <row r="38179" spans="2:9">
      <c r="B38179" s="1"/>
      <c r="C38179" s="29"/>
      <c r="D38179" s="27"/>
      <c r="E38179" s="27"/>
      <c r="F38179" s="27"/>
      <c r="G38179" s="1"/>
      <c r="H38179" s="1"/>
      <c r="I38179" s="1"/>
    </row>
    <row r="38180" spans="2:9">
      <c r="B38180" s="1"/>
      <c r="C38180" s="29"/>
      <c r="D38180" s="27"/>
      <c r="E38180" s="27"/>
      <c r="F38180" s="27"/>
      <c r="G38180" s="1"/>
      <c r="H38180" s="1"/>
      <c r="I38180" s="1"/>
    </row>
    <row r="38181" spans="2:9">
      <c r="B38181" s="1"/>
      <c r="C38181" s="29"/>
      <c r="D38181" s="27"/>
      <c r="E38181" s="27"/>
      <c r="F38181" s="27"/>
      <c r="G38181" s="1"/>
      <c r="H38181" s="1"/>
      <c r="I38181" s="1"/>
    </row>
    <row r="38182" spans="2:9">
      <c r="B38182" s="1"/>
      <c r="C38182" s="29"/>
      <c r="D38182" s="27"/>
      <c r="E38182" s="27"/>
      <c r="F38182" s="27"/>
      <c r="G38182" s="1"/>
      <c r="H38182" s="1"/>
      <c r="I38182" s="1"/>
    </row>
    <row r="38183" spans="2:9">
      <c r="B38183" s="1"/>
      <c r="C38183" s="29"/>
      <c r="D38183" s="27"/>
      <c r="E38183" s="27"/>
      <c r="F38183" s="27"/>
      <c r="G38183" s="1"/>
      <c r="H38183" s="1"/>
      <c r="I38183" s="1"/>
    </row>
    <row r="38184" spans="2:9">
      <c r="B38184" s="1"/>
      <c r="C38184" s="29"/>
      <c r="D38184" s="27"/>
      <c r="E38184" s="27"/>
      <c r="F38184" s="27"/>
      <c r="G38184" s="1"/>
      <c r="H38184" s="1"/>
      <c r="I38184" s="1"/>
    </row>
    <row r="38185" spans="2:9">
      <c r="B38185" s="1"/>
      <c r="C38185" s="29"/>
      <c r="D38185" s="27"/>
      <c r="E38185" s="27"/>
      <c r="F38185" s="27"/>
      <c r="G38185" s="1"/>
      <c r="H38185" s="1"/>
      <c r="I38185" s="1"/>
    </row>
    <row r="38186" spans="2:9">
      <c r="B38186" s="1"/>
      <c r="C38186" s="29"/>
      <c r="D38186" s="27"/>
      <c r="E38186" s="27"/>
      <c r="F38186" s="27"/>
      <c r="G38186" s="1"/>
      <c r="H38186" s="1"/>
      <c r="I38186" s="1"/>
    </row>
    <row r="38187" spans="2:9">
      <c r="B38187" s="1"/>
      <c r="C38187" s="29"/>
      <c r="D38187" s="27"/>
      <c r="E38187" s="27"/>
      <c r="F38187" s="27"/>
      <c r="G38187" s="1"/>
      <c r="H38187" s="1"/>
      <c r="I38187" s="1"/>
    </row>
    <row r="38188" spans="2:9">
      <c r="B38188" s="1"/>
      <c r="C38188" s="29"/>
      <c r="D38188" s="27"/>
      <c r="E38188" s="27"/>
      <c r="F38188" s="27"/>
      <c r="G38188" s="1"/>
      <c r="H38188" s="1"/>
      <c r="I38188" s="1"/>
    </row>
    <row r="38189" spans="2:9">
      <c r="B38189" s="1"/>
      <c r="C38189" s="29"/>
      <c r="D38189" s="27"/>
      <c r="E38189" s="27"/>
      <c r="F38189" s="27"/>
      <c r="G38189" s="1"/>
      <c r="H38189" s="1"/>
      <c r="I38189" s="1"/>
    </row>
    <row r="38190" spans="2:9">
      <c r="B38190" s="1"/>
      <c r="C38190" s="29"/>
      <c r="D38190" s="27"/>
      <c r="E38190" s="27"/>
      <c r="F38190" s="27"/>
      <c r="G38190" s="1"/>
      <c r="H38190" s="1"/>
      <c r="I38190" s="1"/>
    </row>
    <row r="38191" spans="2:9">
      <c r="B38191" s="1"/>
      <c r="C38191" s="29"/>
      <c r="D38191" s="27"/>
      <c r="E38191" s="27"/>
      <c r="F38191" s="27"/>
      <c r="G38191" s="1"/>
      <c r="H38191" s="1"/>
      <c r="I38191" s="1"/>
    </row>
    <row r="38192" spans="2:9">
      <c r="B38192" s="1"/>
      <c r="C38192" s="29"/>
      <c r="D38192" s="27"/>
      <c r="E38192" s="27"/>
      <c r="F38192" s="27"/>
      <c r="G38192" s="1"/>
      <c r="H38192" s="1"/>
      <c r="I38192" s="1"/>
    </row>
    <row r="38193" spans="2:9">
      <c r="B38193" s="1"/>
      <c r="C38193" s="29"/>
      <c r="D38193" s="27"/>
      <c r="E38193" s="27"/>
      <c r="F38193" s="27"/>
      <c r="G38193" s="1"/>
      <c r="H38193" s="1"/>
      <c r="I38193" s="1"/>
    </row>
    <row r="38194" spans="2:9">
      <c r="B38194" s="1"/>
      <c r="C38194" s="29"/>
      <c r="D38194" s="27"/>
      <c r="E38194" s="27"/>
      <c r="F38194" s="27"/>
      <c r="G38194" s="1"/>
      <c r="H38194" s="1"/>
      <c r="I38194" s="1"/>
    </row>
    <row r="38195" spans="2:9">
      <c r="B38195" s="1"/>
      <c r="C38195" s="29"/>
      <c r="D38195" s="27"/>
      <c r="E38195" s="27"/>
      <c r="F38195" s="27"/>
      <c r="G38195" s="1"/>
      <c r="H38195" s="1"/>
      <c r="I38195" s="1"/>
    </row>
    <row r="38196" spans="2:9">
      <c r="B38196" s="1"/>
      <c r="C38196" s="29"/>
      <c r="D38196" s="27"/>
      <c r="E38196" s="27"/>
      <c r="F38196" s="27"/>
      <c r="G38196" s="1"/>
      <c r="H38196" s="1"/>
      <c r="I38196" s="1"/>
    </row>
    <row r="38197" spans="2:9">
      <c r="B38197" s="1"/>
      <c r="C38197" s="29"/>
      <c r="D38197" s="27"/>
      <c r="E38197" s="27"/>
      <c r="F38197" s="27"/>
      <c r="G38197" s="1"/>
      <c r="H38197" s="1"/>
      <c r="I38197" s="1"/>
    </row>
    <row r="38198" spans="2:9">
      <c r="B38198" s="1"/>
      <c r="C38198" s="29"/>
      <c r="D38198" s="27"/>
      <c r="E38198" s="27"/>
      <c r="F38198" s="27"/>
      <c r="G38198" s="1"/>
      <c r="H38198" s="1"/>
      <c r="I38198" s="1"/>
    </row>
    <row r="38199" spans="2:9">
      <c r="B38199" s="1"/>
      <c r="C38199" s="29"/>
      <c r="D38199" s="27"/>
      <c r="E38199" s="27"/>
      <c r="F38199" s="27"/>
      <c r="G38199" s="1"/>
      <c r="H38199" s="1"/>
      <c r="I38199" s="1"/>
    </row>
    <row r="38200" spans="2:9">
      <c r="B38200" s="1"/>
      <c r="C38200" s="29"/>
      <c r="D38200" s="27"/>
      <c r="E38200" s="27"/>
      <c r="F38200" s="27"/>
      <c r="G38200" s="1"/>
      <c r="H38200" s="1"/>
      <c r="I38200" s="1"/>
    </row>
    <row r="38201" spans="2:9">
      <c r="B38201" s="1"/>
      <c r="C38201" s="29"/>
      <c r="D38201" s="27"/>
      <c r="E38201" s="27"/>
      <c r="F38201" s="27"/>
      <c r="G38201" s="1"/>
      <c r="H38201" s="1"/>
      <c r="I38201" s="1"/>
    </row>
    <row r="38202" spans="2:9">
      <c r="B38202" s="1"/>
      <c r="C38202" s="29"/>
      <c r="D38202" s="27"/>
      <c r="E38202" s="27"/>
      <c r="F38202" s="27"/>
      <c r="G38202" s="1"/>
      <c r="H38202" s="1"/>
      <c r="I38202" s="1"/>
    </row>
    <row r="38203" spans="2:9">
      <c r="B38203" s="1"/>
      <c r="C38203" s="29"/>
      <c r="D38203" s="27"/>
      <c r="E38203" s="27"/>
      <c r="F38203" s="27"/>
      <c r="G38203" s="1"/>
      <c r="H38203" s="1"/>
      <c r="I38203" s="1"/>
    </row>
    <row r="38204" spans="2:9">
      <c r="B38204" s="1"/>
      <c r="C38204" s="29"/>
      <c r="D38204" s="27"/>
      <c r="E38204" s="27"/>
      <c r="F38204" s="27"/>
      <c r="G38204" s="1"/>
      <c r="H38204" s="1"/>
      <c r="I38204" s="1"/>
    </row>
    <row r="38205" spans="2:9">
      <c r="B38205" s="1"/>
      <c r="C38205" s="29"/>
      <c r="D38205" s="27"/>
      <c r="E38205" s="27"/>
      <c r="F38205" s="27"/>
      <c r="G38205" s="1"/>
      <c r="H38205" s="1"/>
      <c r="I38205" s="1"/>
    </row>
    <row r="38206" spans="2:9">
      <c r="B38206" s="1"/>
      <c r="C38206" s="29"/>
      <c r="D38206" s="27"/>
      <c r="E38206" s="27"/>
      <c r="F38206" s="27"/>
      <c r="G38206" s="1"/>
      <c r="H38206" s="1"/>
      <c r="I38206" s="1"/>
    </row>
    <row r="38207" spans="2:9">
      <c r="B38207" s="1"/>
      <c r="C38207" s="29"/>
      <c r="D38207" s="27"/>
      <c r="E38207" s="27"/>
      <c r="F38207" s="27"/>
      <c r="G38207" s="1"/>
      <c r="H38207" s="1"/>
      <c r="I38207" s="1"/>
    </row>
    <row r="38208" spans="2:9">
      <c r="B38208" s="1"/>
      <c r="C38208" s="29"/>
      <c r="D38208" s="27"/>
      <c r="E38208" s="27"/>
      <c r="F38208" s="27"/>
      <c r="G38208" s="1"/>
      <c r="H38208" s="1"/>
      <c r="I38208" s="1"/>
    </row>
    <row r="38209" spans="2:9">
      <c r="B38209" s="1"/>
      <c r="C38209" s="29"/>
      <c r="D38209" s="27"/>
      <c r="E38209" s="27"/>
      <c r="F38209" s="27"/>
      <c r="G38209" s="1"/>
      <c r="H38209" s="1"/>
      <c r="I38209" s="1"/>
    </row>
    <row r="38210" spans="2:9">
      <c r="B38210" s="1"/>
      <c r="C38210" s="29"/>
      <c r="D38210" s="27"/>
      <c r="E38210" s="27"/>
      <c r="F38210" s="27"/>
      <c r="G38210" s="1"/>
      <c r="H38210" s="1"/>
      <c r="I38210" s="1"/>
    </row>
    <row r="38211" spans="2:9">
      <c r="B38211" s="1"/>
      <c r="C38211" s="29"/>
      <c r="D38211" s="27"/>
      <c r="E38211" s="27"/>
      <c r="F38211" s="27"/>
      <c r="G38211" s="1"/>
      <c r="H38211" s="1"/>
      <c r="I38211" s="1"/>
    </row>
    <row r="38212" spans="2:9">
      <c r="B38212" s="1"/>
      <c r="C38212" s="29"/>
      <c r="D38212" s="27"/>
      <c r="E38212" s="27"/>
      <c r="F38212" s="27"/>
      <c r="G38212" s="1"/>
      <c r="H38212" s="1"/>
      <c r="I38212" s="1"/>
    </row>
    <row r="38213" spans="2:9">
      <c r="B38213" s="1"/>
      <c r="C38213" s="29"/>
      <c r="D38213" s="27"/>
      <c r="E38213" s="27"/>
      <c r="F38213" s="27"/>
      <c r="G38213" s="1"/>
      <c r="H38213" s="1"/>
      <c r="I38213" s="1"/>
    </row>
    <row r="38214" spans="2:9">
      <c r="B38214" s="1"/>
      <c r="C38214" s="29"/>
      <c r="D38214" s="27"/>
      <c r="E38214" s="27"/>
      <c r="F38214" s="27"/>
      <c r="G38214" s="1"/>
      <c r="H38214" s="1"/>
      <c r="I38214" s="1"/>
    </row>
    <row r="38215" spans="2:9">
      <c r="B38215" s="1"/>
      <c r="C38215" s="29"/>
      <c r="D38215" s="27"/>
      <c r="E38215" s="27"/>
      <c r="F38215" s="27"/>
      <c r="G38215" s="1"/>
      <c r="H38215" s="1"/>
      <c r="I38215" s="1"/>
    </row>
    <row r="38216" spans="2:9">
      <c r="B38216" s="1"/>
      <c r="C38216" s="29"/>
      <c r="D38216" s="27"/>
      <c r="E38216" s="27"/>
      <c r="F38216" s="27"/>
      <c r="G38216" s="1"/>
      <c r="H38216" s="1"/>
      <c r="I38216" s="1"/>
    </row>
    <row r="38217" spans="2:9">
      <c r="B38217" s="1"/>
      <c r="C38217" s="29"/>
      <c r="D38217" s="27"/>
      <c r="E38217" s="27"/>
      <c r="F38217" s="27"/>
      <c r="G38217" s="1"/>
      <c r="H38217" s="1"/>
      <c r="I38217" s="1"/>
    </row>
    <row r="38218" spans="2:9">
      <c r="B38218" s="1"/>
      <c r="C38218" s="29"/>
      <c r="D38218" s="27"/>
      <c r="E38218" s="27"/>
      <c r="F38218" s="27"/>
      <c r="G38218" s="1"/>
      <c r="H38218" s="1"/>
      <c r="I38218" s="1"/>
    </row>
    <row r="38219" spans="2:9">
      <c r="B38219" s="1"/>
      <c r="C38219" s="29"/>
      <c r="D38219" s="27"/>
      <c r="E38219" s="27"/>
      <c r="F38219" s="27"/>
      <c r="G38219" s="1"/>
      <c r="H38219" s="1"/>
      <c r="I38219" s="1"/>
    </row>
    <row r="38220" spans="2:9">
      <c r="B38220" s="1"/>
      <c r="C38220" s="29"/>
      <c r="D38220" s="27"/>
      <c r="E38220" s="27"/>
      <c r="F38220" s="27"/>
      <c r="G38220" s="1"/>
      <c r="H38220" s="1"/>
      <c r="I38220" s="1"/>
    </row>
    <row r="38221" spans="2:9">
      <c r="B38221" s="1"/>
      <c r="C38221" s="29"/>
      <c r="D38221" s="27"/>
      <c r="E38221" s="27"/>
      <c r="F38221" s="27"/>
      <c r="G38221" s="1"/>
      <c r="H38221" s="1"/>
      <c r="I38221" s="1"/>
    </row>
    <row r="38222" spans="2:9">
      <c r="B38222" s="1"/>
      <c r="C38222" s="29"/>
      <c r="D38222" s="27"/>
      <c r="E38222" s="27"/>
      <c r="F38222" s="27"/>
      <c r="G38222" s="1"/>
      <c r="H38222" s="1"/>
      <c r="I38222" s="1"/>
    </row>
    <row r="38223" spans="2:9">
      <c r="B38223" s="1"/>
      <c r="C38223" s="29"/>
      <c r="D38223" s="27"/>
      <c r="E38223" s="27"/>
      <c r="F38223" s="27"/>
      <c r="G38223" s="1"/>
      <c r="H38223" s="1"/>
      <c r="I38223" s="1"/>
    </row>
    <row r="38224" spans="2:9">
      <c r="B38224" s="1"/>
      <c r="C38224" s="29"/>
      <c r="D38224" s="27"/>
      <c r="E38224" s="27"/>
      <c r="F38224" s="27"/>
      <c r="G38224" s="1"/>
      <c r="H38224" s="1"/>
      <c r="I38224" s="1"/>
    </row>
    <row r="38225" spans="2:9">
      <c r="B38225" s="1"/>
      <c r="C38225" s="29"/>
      <c r="D38225" s="27"/>
      <c r="E38225" s="27"/>
      <c r="F38225" s="27"/>
      <c r="G38225" s="1"/>
      <c r="H38225" s="1"/>
      <c r="I38225" s="1"/>
    </row>
    <row r="38226" spans="2:9">
      <c r="B38226" s="1"/>
      <c r="C38226" s="29"/>
      <c r="D38226" s="27"/>
      <c r="E38226" s="27"/>
      <c r="F38226" s="27"/>
      <c r="G38226" s="1"/>
      <c r="H38226" s="1"/>
      <c r="I38226" s="1"/>
    </row>
    <row r="38227" spans="2:9">
      <c r="B38227" s="1"/>
      <c r="C38227" s="29"/>
      <c r="D38227" s="27"/>
      <c r="E38227" s="27"/>
      <c r="F38227" s="27"/>
      <c r="G38227" s="1"/>
      <c r="H38227" s="1"/>
      <c r="I38227" s="1"/>
    </row>
    <row r="38228" spans="2:9">
      <c r="B38228" s="1"/>
      <c r="C38228" s="29"/>
      <c r="D38228" s="27"/>
      <c r="E38228" s="27"/>
      <c r="F38228" s="27"/>
      <c r="G38228" s="1"/>
      <c r="H38228" s="1"/>
      <c r="I38228" s="1"/>
    </row>
    <row r="38229" spans="2:9">
      <c r="B38229" s="1"/>
      <c r="C38229" s="29"/>
      <c r="D38229" s="27"/>
      <c r="E38229" s="27"/>
      <c r="F38229" s="27"/>
      <c r="G38229" s="1"/>
      <c r="H38229" s="1"/>
      <c r="I38229" s="1"/>
    </row>
    <row r="38230" spans="2:9">
      <c r="B38230" s="1"/>
      <c r="C38230" s="29"/>
      <c r="D38230" s="27"/>
      <c r="E38230" s="27"/>
      <c r="F38230" s="27"/>
      <c r="G38230" s="1"/>
      <c r="H38230" s="1"/>
      <c r="I38230" s="1"/>
    </row>
    <row r="38231" spans="2:9">
      <c r="B38231" s="1"/>
      <c r="C38231" s="29"/>
      <c r="D38231" s="27"/>
      <c r="E38231" s="27"/>
      <c r="F38231" s="27"/>
      <c r="G38231" s="1"/>
      <c r="H38231" s="1"/>
      <c r="I38231" s="1"/>
    </row>
    <row r="38232" spans="2:9">
      <c r="B38232" s="1"/>
      <c r="C38232" s="29"/>
      <c r="D38232" s="27"/>
      <c r="E38232" s="27"/>
      <c r="F38232" s="27"/>
      <c r="G38232" s="1"/>
      <c r="H38232" s="1"/>
      <c r="I38232" s="1"/>
    </row>
    <row r="38233" spans="2:9">
      <c r="B38233" s="1"/>
      <c r="C38233" s="29"/>
      <c r="D38233" s="27"/>
      <c r="E38233" s="27"/>
      <c r="F38233" s="27"/>
      <c r="G38233" s="1"/>
      <c r="H38233" s="1"/>
      <c r="I38233" s="1"/>
    </row>
    <row r="38234" spans="2:9">
      <c r="B38234" s="1"/>
      <c r="C38234" s="29"/>
      <c r="D38234" s="27"/>
      <c r="E38234" s="27"/>
      <c r="F38234" s="27"/>
      <c r="G38234" s="1"/>
      <c r="H38234" s="1"/>
      <c r="I38234" s="1"/>
    </row>
    <row r="38235" spans="2:9">
      <c r="B38235" s="1"/>
      <c r="C38235" s="29"/>
      <c r="D38235" s="27"/>
      <c r="E38235" s="27"/>
      <c r="F38235" s="27"/>
      <c r="G38235" s="1"/>
      <c r="H38235" s="1"/>
      <c r="I38235" s="1"/>
    </row>
    <row r="38236" spans="2:9">
      <c r="B38236" s="1"/>
      <c r="C38236" s="29"/>
      <c r="D38236" s="27"/>
      <c r="E38236" s="27"/>
      <c r="F38236" s="27"/>
      <c r="G38236" s="1"/>
      <c r="H38236" s="1"/>
      <c r="I38236" s="1"/>
    </row>
    <row r="38237" spans="2:9">
      <c r="B38237" s="1"/>
      <c r="C38237" s="29"/>
      <c r="D38237" s="27"/>
      <c r="E38237" s="27"/>
      <c r="F38237" s="27"/>
      <c r="G38237" s="1"/>
      <c r="H38237" s="1"/>
      <c r="I38237" s="1"/>
    </row>
    <row r="38238" spans="2:9">
      <c r="B38238" s="1"/>
      <c r="C38238" s="29"/>
      <c r="D38238" s="27"/>
      <c r="E38238" s="27"/>
      <c r="F38238" s="27"/>
      <c r="G38238" s="1"/>
      <c r="H38238" s="1"/>
      <c r="I38238" s="1"/>
    </row>
    <row r="38239" spans="2:9">
      <c r="B38239" s="1"/>
      <c r="C38239" s="29"/>
      <c r="D38239" s="27"/>
      <c r="E38239" s="27"/>
      <c r="F38239" s="27"/>
      <c r="G38239" s="1"/>
      <c r="H38239" s="1"/>
      <c r="I38239" s="1"/>
    </row>
    <row r="38240" spans="2:9">
      <c r="B38240" s="1"/>
      <c r="C38240" s="29"/>
      <c r="D38240" s="27"/>
      <c r="E38240" s="27"/>
      <c r="F38240" s="27"/>
      <c r="G38240" s="1"/>
      <c r="H38240" s="1"/>
      <c r="I38240" s="1"/>
    </row>
    <row r="38241" spans="2:9">
      <c r="B38241" s="1"/>
      <c r="C38241" s="29"/>
      <c r="D38241" s="27"/>
      <c r="E38241" s="27"/>
      <c r="F38241" s="27"/>
      <c r="G38241" s="1"/>
      <c r="H38241" s="1"/>
      <c r="I38241" s="1"/>
    </row>
    <row r="38242" spans="2:9">
      <c r="B38242" s="1"/>
      <c r="C38242" s="29"/>
      <c r="D38242" s="27"/>
      <c r="E38242" s="27"/>
      <c r="F38242" s="27"/>
      <c r="G38242" s="1"/>
      <c r="H38242" s="1"/>
      <c r="I38242" s="1"/>
    </row>
    <row r="38243" spans="2:9">
      <c r="B38243" s="1"/>
      <c r="C38243" s="29"/>
      <c r="D38243" s="27"/>
      <c r="E38243" s="27"/>
      <c r="F38243" s="27"/>
      <c r="G38243" s="1"/>
      <c r="H38243" s="1"/>
      <c r="I38243" s="1"/>
    </row>
    <row r="38244" spans="2:9">
      <c r="B38244" s="1"/>
      <c r="C38244" s="29"/>
      <c r="D38244" s="27"/>
      <c r="E38244" s="27"/>
      <c r="F38244" s="27"/>
      <c r="G38244" s="1"/>
      <c r="H38244" s="1"/>
      <c r="I38244" s="1"/>
    </row>
    <row r="38245" spans="2:9">
      <c r="B38245" s="1"/>
      <c r="C38245" s="29"/>
      <c r="D38245" s="27"/>
      <c r="E38245" s="27"/>
      <c r="F38245" s="27"/>
      <c r="G38245" s="1"/>
      <c r="H38245" s="1"/>
      <c r="I38245" s="1"/>
    </row>
    <row r="38246" spans="2:9">
      <c r="B38246" s="1"/>
      <c r="C38246" s="29"/>
      <c r="D38246" s="27"/>
      <c r="E38246" s="27"/>
      <c r="F38246" s="27"/>
      <c r="G38246" s="1"/>
      <c r="H38246" s="1"/>
      <c r="I38246" s="1"/>
    </row>
    <row r="38247" spans="2:9">
      <c r="B38247" s="1"/>
      <c r="C38247" s="29"/>
      <c r="D38247" s="27"/>
      <c r="E38247" s="27"/>
      <c r="F38247" s="27"/>
      <c r="G38247" s="1"/>
      <c r="H38247" s="1"/>
      <c r="I38247" s="1"/>
    </row>
    <row r="38248" spans="2:9">
      <c r="B38248" s="1"/>
      <c r="C38248" s="29"/>
      <c r="D38248" s="27"/>
      <c r="E38248" s="27"/>
      <c r="F38248" s="27"/>
      <c r="G38248" s="1"/>
      <c r="H38248" s="1"/>
      <c r="I38248" s="1"/>
    </row>
    <row r="38249" spans="2:9">
      <c r="B38249" s="1"/>
      <c r="C38249" s="29"/>
      <c r="D38249" s="27"/>
      <c r="E38249" s="27"/>
      <c r="F38249" s="27"/>
      <c r="G38249" s="1"/>
      <c r="H38249" s="1"/>
      <c r="I38249" s="1"/>
    </row>
    <row r="38250" spans="2:9">
      <c r="B38250" s="1"/>
      <c r="C38250" s="29"/>
      <c r="D38250" s="27"/>
      <c r="E38250" s="27"/>
      <c r="F38250" s="27"/>
      <c r="G38250" s="1"/>
      <c r="H38250" s="1"/>
      <c r="I38250" s="1"/>
    </row>
    <row r="38251" spans="2:9">
      <c r="B38251" s="1"/>
      <c r="C38251" s="29"/>
      <c r="D38251" s="27"/>
      <c r="E38251" s="27"/>
      <c r="F38251" s="27"/>
      <c r="G38251" s="1"/>
      <c r="H38251" s="1"/>
      <c r="I38251" s="1"/>
    </row>
    <row r="38252" spans="2:9">
      <c r="B38252" s="1"/>
      <c r="C38252" s="29"/>
      <c r="D38252" s="27"/>
      <c r="E38252" s="27"/>
      <c r="F38252" s="27"/>
      <c r="G38252" s="1"/>
      <c r="H38252" s="1"/>
      <c r="I38252" s="1"/>
    </row>
    <row r="38253" spans="2:9">
      <c r="B38253" s="1"/>
      <c r="C38253" s="29"/>
      <c r="D38253" s="27"/>
      <c r="E38253" s="27"/>
      <c r="F38253" s="27"/>
      <c r="G38253" s="1"/>
      <c r="H38253" s="1"/>
      <c r="I38253" s="1"/>
    </row>
    <row r="38254" spans="2:9">
      <c r="B38254" s="1"/>
      <c r="C38254" s="29"/>
      <c r="D38254" s="27"/>
      <c r="E38254" s="27"/>
      <c r="F38254" s="27"/>
      <c r="G38254" s="1"/>
      <c r="H38254" s="1"/>
      <c r="I38254" s="1"/>
    </row>
    <row r="38255" spans="2:9">
      <c r="B38255" s="1"/>
      <c r="C38255" s="29"/>
      <c r="D38255" s="27"/>
      <c r="E38255" s="27"/>
      <c r="F38255" s="27"/>
      <c r="G38255" s="1"/>
      <c r="H38255" s="1"/>
      <c r="I38255" s="1"/>
    </row>
    <row r="38256" spans="2:9">
      <c r="B38256" s="1"/>
      <c r="C38256" s="29"/>
      <c r="D38256" s="27"/>
      <c r="E38256" s="27"/>
      <c r="F38256" s="27"/>
      <c r="G38256" s="1"/>
      <c r="H38256" s="1"/>
      <c r="I38256" s="1"/>
    </row>
    <row r="38257" spans="2:9">
      <c r="B38257" s="1"/>
      <c r="C38257" s="29"/>
      <c r="D38257" s="27"/>
      <c r="E38257" s="27"/>
      <c r="F38257" s="27"/>
      <c r="G38257" s="1"/>
      <c r="H38257" s="1"/>
      <c r="I38257" s="1"/>
    </row>
    <row r="38258" spans="2:9">
      <c r="B38258" s="1"/>
      <c r="C38258" s="29"/>
      <c r="D38258" s="27"/>
      <c r="E38258" s="27"/>
      <c r="F38258" s="27"/>
      <c r="G38258" s="1"/>
      <c r="H38258" s="1"/>
      <c r="I38258" s="1"/>
    </row>
    <row r="38259" spans="2:9">
      <c r="B38259" s="1"/>
      <c r="C38259" s="29"/>
      <c r="D38259" s="27"/>
      <c r="E38259" s="27"/>
      <c r="F38259" s="27"/>
      <c r="G38259" s="1"/>
      <c r="H38259" s="1"/>
      <c r="I38259" s="1"/>
    </row>
    <row r="38260" spans="2:9">
      <c r="B38260" s="1"/>
      <c r="C38260" s="29"/>
      <c r="D38260" s="27"/>
      <c r="E38260" s="27"/>
      <c r="F38260" s="27"/>
      <c r="G38260" s="1"/>
      <c r="H38260" s="1"/>
      <c r="I38260" s="1"/>
    </row>
    <row r="38261" spans="2:9">
      <c r="B38261" s="1"/>
      <c r="C38261" s="29"/>
      <c r="D38261" s="27"/>
      <c r="E38261" s="27"/>
      <c r="F38261" s="27"/>
      <c r="G38261" s="1"/>
      <c r="H38261" s="1"/>
      <c r="I38261" s="1"/>
    </row>
    <row r="38262" spans="2:9">
      <c r="B38262" s="1"/>
      <c r="C38262" s="29"/>
      <c r="D38262" s="27"/>
      <c r="E38262" s="27"/>
      <c r="F38262" s="27"/>
      <c r="G38262" s="1"/>
      <c r="H38262" s="1"/>
      <c r="I38262" s="1"/>
    </row>
    <row r="38263" spans="2:9">
      <c r="B38263" s="1"/>
      <c r="C38263" s="29"/>
      <c r="D38263" s="27"/>
      <c r="E38263" s="27"/>
      <c r="F38263" s="27"/>
      <c r="G38263" s="1"/>
      <c r="H38263" s="1"/>
      <c r="I38263" s="1"/>
    </row>
    <row r="38264" spans="2:9">
      <c r="B38264" s="1"/>
      <c r="C38264" s="29"/>
      <c r="D38264" s="27"/>
      <c r="E38264" s="27"/>
      <c r="F38264" s="27"/>
      <c r="G38264" s="1"/>
      <c r="H38264" s="1"/>
      <c r="I38264" s="1"/>
    </row>
    <row r="38265" spans="2:9">
      <c r="B38265" s="1"/>
      <c r="C38265" s="29"/>
      <c r="D38265" s="27"/>
      <c r="E38265" s="27"/>
      <c r="F38265" s="27"/>
      <c r="G38265" s="1"/>
      <c r="H38265" s="1"/>
      <c r="I38265" s="1"/>
    </row>
    <row r="38266" spans="2:9">
      <c r="B38266" s="1"/>
      <c r="C38266" s="29"/>
      <c r="D38266" s="27"/>
      <c r="E38266" s="27"/>
      <c r="F38266" s="27"/>
      <c r="G38266" s="1"/>
      <c r="H38266" s="1"/>
      <c r="I38266" s="1"/>
    </row>
    <row r="38267" spans="2:9">
      <c r="B38267" s="1"/>
      <c r="C38267" s="29"/>
      <c r="D38267" s="27"/>
      <c r="E38267" s="27"/>
      <c r="F38267" s="27"/>
      <c r="G38267" s="1"/>
      <c r="H38267" s="1"/>
      <c r="I38267" s="1"/>
    </row>
    <row r="38268" spans="2:9">
      <c r="B38268" s="1"/>
      <c r="C38268" s="29"/>
      <c r="D38268" s="27"/>
      <c r="E38268" s="27"/>
      <c r="F38268" s="27"/>
      <c r="G38268" s="1"/>
      <c r="H38268" s="1"/>
      <c r="I38268" s="1"/>
    </row>
    <row r="38269" spans="2:9">
      <c r="B38269" s="1"/>
      <c r="C38269" s="29"/>
      <c r="D38269" s="27"/>
      <c r="E38269" s="27"/>
      <c r="F38269" s="27"/>
      <c r="G38269" s="1"/>
      <c r="H38269" s="1"/>
      <c r="I38269" s="1"/>
    </row>
    <row r="38270" spans="2:9">
      <c r="B38270" s="1"/>
      <c r="C38270" s="29"/>
      <c r="D38270" s="27"/>
      <c r="E38270" s="27"/>
      <c r="F38270" s="27"/>
      <c r="G38270" s="1"/>
      <c r="H38270" s="1"/>
      <c r="I38270" s="1"/>
    </row>
    <row r="38271" spans="2:9">
      <c r="B38271" s="1"/>
      <c r="C38271" s="29"/>
      <c r="D38271" s="27"/>
      <c r="E38271" s="27"/>
      <c r="F38271" s="27"/>
      <c r="G38271" s="1"/>
      <c r="H38271" s="1"/>
      <c r="I38271" s="1"/>
    </row>
    <row r="38272" spans="2:9">
      <c r="B38272" s="1"/>
      <c r="C38272" s="29"/>
      <c r="D38272" s="27"/>
      <c r="E38272" s="27"/>
      <c r="F38272" s="27"/>
      <c r="G38272" s="1"/>
      <c r="H38272" s="1"/>
      <c r="I38272" s="1"/>
    </row>
    <row r="38273" spans="2:9">
      <c r="B38273" s="1"/>
      <c r="C38273" s="29"/>
      <c r="D38273" s="27"/>
      <c r="E38273" s="27"/>
      <c r="F38273" s="27"/>
      <c r="G38273" s="1"/>
      <c r="H38273" s="1"/>
      <c r="I38273" s="1"/>
    </row>
    <row r="38274" spans="2:9">
      <c r="B38274" s="1"/>
      <c r="C38274" s="29"/>
      <c r="D38274" s="27"/>
      <c r="E38274" s="27"/>
      <c r="F38274" s="27"/>
      <c r="G38274" s="1"/>
      <c r="H38274" s="1"/>
      <c r="I38274" s="1"/>
    </row>
    <row r="38275" spans="2:9">
      <c r="B38275" s="1"/>
      <c r="C38275" s="29"/>
      <c r="D38275" s="27"/>
      <c r="E38275" s="27"/>
      <c r="F38275" s="27"/>
      <c r="G38275" s="1"/>
      <c r="H38275" s="1"/>
      <c r="I38275" s="1"/>
    </row>
    <row r="38276" spans="2:9">
      <c r="B38276" s="1"/>
      <c r="C38276" s="29"/>
      <c r="D38276" s="27"/>
      <c r="E38276" s="27"/>
      <c r="F38276" s="27"/>
      <c r="G38276" s="1"/>
      <c r="H38276" s="1"/>
      <c r="I38276" s="1"/>
    </row>
    <row r="38277" spans="2:9">
      <c r="B38277" s="1"/>
      <c r="C38277" s="29"/>
      <c r="D38277" s="27"/>
      <c r="E38277" s="27"/>
      <c r="F38277" s="27"/>
      <c r="G38277" s="1"/>
      <c r="H38277" s="1"/>
      <c r="I38277" s="1"/>
    </row>
    <row r="38278" spans="2:9">
      <c r="B38278" s="1"/>
      <c r="C38278" s="29"/>
      <c r="D38278" s="27"/>
      <c r="E38278" s="27"/>
      <c r="F38278" s="27"/>
      <c r="G38278" s="1"/>
      <c r="H38278" s="1"/>
      <c r="I38278" s="1"/>
    </row>
    <row r="38279" spans="2:9">
      <c r="B38279" s="1"/>
      <c r="C38279" s="29"/>
      <c r="D38279" s="27"/>
      <c r="E38279" s="27"/>
      <c r="F38279" s="27"/>
      <c r="G38279" s="1"/>
      <c r="H38279" s="1"/>
      <c r="I38279" s="1"/>
    </row>
    <row r="38280" spans="2:9">
      <c r="B38280" s="1"/>
      <c r="C38280" s="29"/>
      <c r="D38280" s="27"/>
      <c r="E38280" s="27"/>
      <c r="F38280" s="27"/>
      <c r="G38280" s="1"/>
      <c r="H38280" s="1"/>
      <c r="I38280" s="1"/>
    </row>
    <row r="38281" spans="2:9">
      <c r="B38281" s="1"/>
      <c r="C38281" s="29"/>
      <c r="D38281" s="27"/>
      <c r="E38281" s="27"/>
      <c r="F38281" s="27"/>
      <c r="G38281" s="1"/>
      <c r="H38281" s="1"/>
      <c r="I38281" s="1"/>
    </row>
    <row r="38282" spans="2:9">
      <c r="B38282" s="1"/>
      <c r="C38282" s="29"/>
      <c r="D38282" s="27"/>
      <c r="E38282" s="27"/>
      <c r="F38282" s="27"/>
      <c r="G38282" s="1"/>
      <c r="H38282" s="1"/>
      <c r="I38282" s="1"/>
    </row>
    <row r="38283" spans="2:9">
      <c r="B38283" s="1"/>
      <c r="C38283" s="29"/>
      <c r="D38283" s="27"/>
      <c r="E38283" s="27"/>
      <c r="F38283" s="27"/>
      <c r="G38283" s="1"/>
      <c r="H38283" s="1"/>
      <c r="I38283" s="1"/>
    </row>
    <row r="38284" spans="2:9">
      <c r="B38284" s="1"/>
      <c r="C38284" s="29"/>
      <c r="D38284" s="27"/>
      <c r="E38284" s="27"/>
      <c r="F38284" s="27"/>
      <c r="G38284" s="1"/>
      <c r="H38284" s="1"/>
      <c r="I38284" s="1"/>
    </row>
    <row r="38285" spans="2:9">
      <c r="B38285" s="1"/>
      <c r="C38285" s="29"/>
      <c r="D38285" s="27"/>
      <c r="E38285" s="27"/>
      <c r="F38285" s="27"/>
      <c r="G38285" s="1"/>
      <c r="H38285" s="1"/>
      <c r="I38285" s="1"/>
    </row>
    <row r="38286" spans="2:9">
      <c r="B38286" s="1"/>
      <c r="C38286" s="29"/>
      <c r="D38286" s="27"/>
      <c r="E38286" s="27"/>
      <c r="F38286" s="27"/>
      <c r="G38286" s="1"/>
      <c r="H38286" s="1"/>
      <c r="I38286" s="1"/>
    </row>
    <row r="38287" spans="2:9">
      <c r="B38287" s="1"/>
      <c r="C38287" s="29"/>
      <c r="D38287" s="27"/>
      <c r="E38287" s="27"/>
      <c r="F38287" s="27"/>
      <c r="G38287" s="1"/>
      <c r="H38287" s="1"/>
      <c r="I38287" s="1"/>
    </row>
    <row r="38288" spans="2:9">
      <c r="B38288" s="1"/>
      <c r="C38288" s="29"/>
      <c r="D38288" s="27"/>
      <c r="E38288" s="27"/>
      <c r="F38288" s="27"/>
      <c r="G38288" s="1"/>
      <c r="H38288" s="1"/>
      <c r="I38288" s="1"/>
    </row>
    <row r="38289" spans="2:9">
      <c r="B38289" s="1"/>
      <c r="C38289" s="29"/>
      <c r="D38289" s="27"/>
      <c r="E38289" s="27"/>
      <c r="F38289" s="27"/>
      <c r="G38289" s="1"/>
      <c r="H38289" s="1"/>
      <c r="I38289" s="1"/>
    </row>
    <row r="38290" spans="2:9">
      <c r="B38290" s="1"/>
      <c r="C38290" s="29"/>
      <c r="D38290" s="27"/>
      <c r="E38290" s="27"/>
      <c r="F38290" s="27"/>
      <c r="G38290" s="1"/>
      <c r="H38290" s="1"/>
      <c r="I38290" s="1"/>
    </row>
    <row r="38291" spans="2:9">
      <c r="B38291" s="1"/>
      <c r="C38291" s="29"/>
      <c r="D38291" s="27"/>
      <c r="E38291" s="27"/>
      <c r="F38291" s="27"/>
      <c r="G38291" s="1"/>
      <c r="H38291" s="1"/>
      <c r="I38291" s="1"/>
    </row>
    <row r="38292" spans="2:9">
      <c r="B38292" s="1"/>
      <c r="C38292" s="29"/>
      <c r="D38292" s="27"/>
      <c r="E38292" s="27"/>
      <c r="F38292" s="27"/>
      <c r="G38292" s="1"/>
      <c r="H38292" s="1"/>
      <c r="I38292" s="1"/>
    </row>
    <row r="38293" spans="2:9">
      <c r="B38293" s="1"/>
      <c r="C38293" s="29"/>
      <c r="D38293" s="27"/>
      <c r="E38293" s="27"/>
      <c r="F38293" s="27"/>
      <c r="G38293" s="1"/>
      <c r="H38293" s="1"/>
      <c r="I38293" s="1"/>
    </row>
    <row r="38294" spans="2:9">
      <c r="B38294" s="1"/>
      <c r="C38294" s="29"/>
      <c r="D38294" s="27"/>
      <c r="E38294" s="27"/>
      <c r="F38294" s="27"/>
      <c r="G38294" s="1"/>
      <c r="H38294" s="1"/>
      <c r="I38294" s="1"/>
    </row>
    <row r="38295" spans="2:9">
      <c r="B38295" s="1"/>
      <c r="C38295" s="29"/>
      <c r="D38295" s="27"/>
      <c r="E38295" s="27"/>
      <c r="F38295" s="27"/>
      <c r="G38295" s="1"/>
      <c r="H38295" s="1"/>
      <c r="I38295" s="1"/>
    </row>
    <row r="38296" spans="2:9">
      <c r="B38296" s="1"/>
      <c r="C38296" s="29"/>
      <c r="D38296" s="27"/>
      <c r="E38296" s="27"/>
      <c r="F38296" s="27"/>
      <c r="G38296" s="1"/>
      <c r="H38296" s="1"/>
      <c r="I38296" s="1"/>
    </row>
    <row r="38297" spans="2:9">
      <c r="B38297" s="1"/>
      <c r="C38297" s="29"/>
      <c r="D38297" s="27"/>
      <c r="E38297" s="27"/>
      <c r="F38297" s="27"/>
      <c r="G38297" s="1"/>
      <c r="H38297" s="1"/>
      <c r="I38297" s="1"/>
    </row>
    <row r="38298" spans="2:9">
      <c r="B38298" s="1"/>
      <c r="C38298" s="29"/>
      <c r="D38298" s="27"/>
      <c r="E38298" s="27"/>
      <c r="F38298" s="27"/>
      <c r="G38298" s="1"/>
      <c r="H38298" s="1"/>
      <c r="I38298" s="1"/>
    </row>
    <row r="38299" spans="2:9">
      <c r="B38299" s="1"/>
      <c r="C38299" s="29"/>
      <c r="D38299" s="27"/>
      <c r="E38299" s="27"/>
      <c r="F38299" s="27"/>
      <c r="G38299" s="1"/>
      <c r="H38299" s="1"/>
      <c r="I38299" s="1"/>
    </row>
    <row r="38300" spans="2:9">
      <c r="B38300" s="1"/>
      <c r="C38300" s="29"/>
      <c r="D38300" s="27"/>
      <c r="E38300" s="27"/>
      <c r="F38300" s="27"/>
      <c r="G38300" s="1"/>
      <c r="H38300" s="1"/>
      <c r="I38300" s="1"/>
    </row>
    <row r="38301" spans="2:9">
      <c r="B38301" s="1"/>
      <c r="C38301" s="29"/>
      <c r="D38301" s="27"/>
      <c r="E38301" s="27"/>
      <c r="F38301" s="27"/>
      <c r="G38301" s="1"/>
      <c r="H38301" s="1"/>
      <c r="I38301" s="1"/>
    </row>
    <row r="38302" spans="2:9">
      <c r="B38302" s="1"/>
      <c r="C38302" s="29"/>
      <c r="D38302" s="27"/>
      <c r="E38302" s="27"/>
      <c r="F38302" s="27"/>
      <c r="G38302" s="1"/>
      <c r="H38302" s="1"/>
      <c r="I38302" s="1"/>
    </row>
    <row r="38303" spans="2:9">
      <c r="B38303" s="1"/>
      <c r="C38303" s="29"/>
      <c r="D38303" s="27"/>
      <c r="E38303" s="27"/>
      <c r="F38303" s="27"/>
      <c r="G38303" s="1"/>
      <c r="H38303" s="1"/>
      <c r="I38303" s="1"/>
    </row>
    <row r="38304" spans="2:9">
      <c r="B38304" s="1"/>
      <c r="C38304" s="29"/>
      <c r="D38304" s="27"/>
      <c r="E38304" s="27"/>
      <c r="F38304" s="27"/>
      <c r="G38304" s="1"/>
      <c r="H38304" s="1"/>
      <c r="I38304" s="1"/>
    </row>
    <row r="38305" spans="2:9">
      <c r="B38305" s="1"/>
      <c r="C38305" s="29"/>
      <c r="D38305" s="27"/>
      <c r="E38305" s="27"/>
      <c r="F38305" s="27"/>
      <c r="G38305" s="1"/>
      <c r="H38305" s="1"/>
      <c r="I38305" s="1"/>
    </row>
    <row r="38306" spans="2:9">
      <c r="B38306" s="1"/>
      <c r="C38306" s="29"/>
      <c r="D38306" s="27"/>
      <c r="E38306" s="27"/>
      <c r="F38306" s="27"/>
      <c r="G38306" s="1"/>
      <c r="H38306" s="1"/>
      <c r="I38306" s="1"/>
    </row>
    <row r="38307" spans="2:9">
      <c r="B38307" s="1"/>
      <c r="C38307" s="29"/>
      <c r="D38307" s="27"/>
      <c r="E38307" s="27"/>
      <c r="F38307" s="27"/>
      <c r="G38307" s="1"/>
      <c r="H38307" s="1"/>
      <c r="I38307" s="1"/>
    </row>
    <row r="38308" spans="2:9">
      <c r="B38308" s="1"/>
      <c r="C38308" s="29"/>
      <c r="D38308" s="27"/>
      <c r="E38308" s="27"/>
      <c r="F38308" s="27"/>
      <c r="G38308" s="1"/>
      <c r="H38308" s="1"/>
      <c r="I38308" s="1"/>
    </row>
    <row r="38309" spans="2:9">
      <c r="B38309" s="1"/>
      <c r="C38309" s="29"/>
      <c r="D38309" s="27"/>
      <c r="E38309" s="27"/>
      <c r="F38309" s="27"/>
      <c r="G38309" s="1"/>
      <c r="H38309" s="1"/>
      <c r="I38309" s="1"/>
    </row>
    <row r="38310" spans="2:9">
      <c r="B38310" s="1"/>
      <c r="C38310" s="29"/>
      <c r="D38310" s="27"/>
      <c r="E38310" s="27"/>
      <c r="F38310" s="27"/>
      <c r="G38310" s="1"/>
      <c r="H38310" s="1"/>
      <c r="I38310" s="1"/>
    </row>
    <row r="38311" spans="2:9">
      <c r="B38311" s="1"/>
      <c r="C38311" s="29"/>
      <c r="D38311" s="27"/>
      <c r="E38311" s="27"/>
      <c r="F38311" s="27"/>
      <c r="G38311" s="1"/>
      <c r="H38311" s="1"/>
      <c r="I38311" s="1"/>
    </row>
    <row r="38312" spans="2:9">
      <c r="B38312" s="1"/>
      <c r="C38312" s="29"/>
      <c r="D38312" s="27"/>
      <c r="E38312" s="27"/>
      <c r="F38312" s="27"/>
      <c r="G38312" s="1"/>
      <c r="H38312" s="1"/>
      <c r="I38312" s="1"/>
    </row>
    <row r="38313" spans="2:9">
      <c r="B38313" s="1"/>
      <c r="C38313" s="29"/>
      <c r="D38313" s="27"/>
      <c r="E38313" s="27"/>
      <c r="F38313" s="27"/>
      <c r="G38313" s="1"/>
      <c r="H38313" s="1"/>
      <c r="I38313" s="1"/>
    </row>
    <row r="38314" spans="2:9">
      <c r="B38314" s="1"/>
      <c r="C38314" s="29"/>
      <c r="D38314" s="27"/>
      <c r="E38314" s="27"/>
      <c r="F38314" s="27"/>
      <c r="G38314" s="1"/>
      <c r="H38314" s="1"/>
      <c r="I38314" s="1"/>
    </row>
    <row r="38315" spans="2:9">
      <c r="B38315" s="1"/>
      <c r="C38315" s="29"/>
      <c r="D38315" s="27"/>
      <c r="E38315" s="27"/>
      <c r="F38315" s="27"/>
      <c r="G38315" s="1"/>
      <c r="H38315" s="1"/>
      <c r="I38315" s="1"/>
    </row>
    <row r="38316" spans="2:9">
      <c r="B38316" s="1"/>
      <c r="C38316" s="29"/>
      <c r="D38316" s="27"/>
      <c r="E38316" s="27"/>
      <c r="F38316" s="27"/>
      <c r="G38316" s="1"/>
      <c r="H38316" s="1"/>
      <c r="I38316" s="1"/>
    </row>
    <row r="38317" spans="2:9">
      <c r="B38317" s="1"/>
      <c r="C38317" s="29"/>
      <c r="D38317" s="27"/>
      <c r="E38317" s="27"/>
      <c r="F38317" s="27"/>
      <c r="G38317" s="1"/>
      <c r="H38317" s="1"/>
      <c r="I38317" s="1"/>
    </row>
    <row r="38318" spans="2:9">
      <c r="B38318" s="1"/>
      <c r="C38318" s="29"/>
      <c r="D38318" s="27"/>
      <c r="E38318" s="27"/>
      <c r="F38318" s="27"/>
      <c r="G38318" s="1"/>
      <c r="H38318" s="1"/>
      <c r="I38318" s="1"/>
    </row>
    <row r="38319" spans="2:9">
      <c r="B38319" s="1"/>
      <c r="C38319" s="29"/>
      <c r="D38319" s="27"/>
      <c r="E38319" s="27"/>
      <c r="F38319" s="27"/>
      <c r="G38319" s="1"/>
      <c r="H38319" s="1"/>
      <c r="I38319" s="1"/>
    </row>
    <row r="38320" spans="2:9">
      <c r="B38320" s="1"/>
      <c r="C38320" s="29"/>
      <c r="D38320" s="27"/>
      <c r="E38320" s="27"/>
      <c r="F38320" s="27"/>
      <c r="G38320" s="1"/>
      <c r="H38320" s="1"/>
      <c r="I38320" s="1"/>
    </row>
    <row r="38321" spans="2:9">
      <c r="B38321" s="1"/>
      <c r="C38321" s="29"/>
      <c r="D38321" s="27"/>
      <c r="E38321" s="27"/>
      <c r="F38321" s="27"/>
      <c r="G38321" s="1"/>
      <c r="H38321" s="1"/>
      <c r="I38321" s="1"/>
    </row>
    <row r="38322" spans="2:9">
      <c r="B38322" s="1"/>
      <c r="C38322" s="29"/>
      <c r="D38322" s="27"/>
      <c r="E38322" s="27"/>
      <c r="F38322" s="27"/>
      <c r="G38322" s="1"/>
      <c r="H38322" s="1"/>
      <c r="I38322" s="1"/>
    </row>
    <row r="38323" spans="2:9">
      <c r="B38323" s="1"/>
      <c r="C38323" s="29"/>
      <c r="D38323" s="27"/>
      <c r="E38323" s="27"/>
      <c r="F38323" s="27"/>
      <c r="G38323" s="1"/>
      <c r="H38323" s="1"/>
      <c r="I38323" s="1"/>
    </row>
    <row r="38324" spans="2:9">
      <c r="B38324" s="1"/>
      <c r="C38324" s="29"/>
      <c r="D38324" s="27"/>
      <c r="E38324" s="27"/>
      <c r="F38324" s="27"/>
      <c r="G38324" s="1"/>
      <c r="H38324" s="1"/>
      <c r="I38324" s="1"/>
    </row>
    <row r="38325" spans="2:9">
      <c r="B38325" s="1"/>
      <c r="C38325" s="29"/>
      <c r="D38325" s="27"/>
      <c r="E38325" s="27"/>
      <c r="F38325" s="27"/>
      <c r="G38325" s="1"/>
      <c r="H38325" s="1"/>
      <c r="I38325" s="1"/>
    </row>
    <row r="38326" spans="2:9">
      <c r="B38326" s="1"/>
      <c r="C38326" s="29"/>
      <c r="D38326" s="27"/>
      <c r="E38326" s="27"/>
      <c r="F38326" s="27"/>
      <c r="G38326" s="1"/>
      <c r="H38326" s="1"/>
      <c r="I38326" s="1"/>
    </row>
    <row r="38327" spans="2:9">
      <c r="B38327" s="1"/>
      <c r="C38327" s="29"/>
      <c r="D38327" s="27"/>
      <c r="E38327" s="27"/>
      <c r="F38327" s="27"/>
      <c r="G38327" s="1"/>
      <c r="H38327" s="1"/>
      <c r="I38327" s="1"/>
    </row>
    <row r="38328" spans="2:9">
      <c r="B38328" s="1"/>
      <c r="C38328" s="29"/>
      <c r="D38328" s="27"/>
      <c r="E38328" s="27"/>
      <c r="F38328" s="27"/>
      <c r="G38328" s="1"/>
      <c r="H38328" s="1"/>
      <c r="I38328" s="1"/>
    </row>
    <row r="38329" spans="2:9">
      <c r="B38329" s="1"/>
      <c r="C38329" s="29"/>
      <c r="D38329" s="27"/>
      <c r="E38329" s="27"/>
      <c r="F38329" s="27"/>
      <c r="G38329" s="1"/>
      <c r="H38329" s="1"/>
      <c r="I38329" s="1"/>
    </row>
    <row r="38330" spans="2:9">
      <c r="B38330" s="1"/>
      <c r="C38330" s="29"/>
      <c r="D38330" s="27"/>
      <c r="E38330" s="27"/>
      <c r="F38330" s="27"/>
      <c r="G38330" s="1"/>
      <c r="H38330" s="1"/>
      <c r="I38330" s="1"/>
    </row>
    <row r="38331" spans="2:9">
      <c r="B38331" s="1"/>
      <c r="C38331" s="29"/>
      <c r="D38331" s="27"/>
      <c r="E38331" s="27"/>
      <c r="F38331" s="27"/>
      <c r="G38331" s="1"/>
      <c r="H38331" s="1"/>
      <c r="I38331" s="1"/>
    </row>
    <row r="38332" spans="2:9">
      <c r="B38332" s="1"/>
      <c r="C38332" s="29"/>
      <c r="D38332" s="27"/>
      <c r="E38332" s="27"/>
      <c r="F38332" s="27"/>
      <c r="G38332" s="1"/>
      <c r="H38332" s="1"/>
      <c r="I38332" s="1"/>
    </row>
    <row r="38333" spans="2:9">
      <c r="B38333" s="1"/>
      <c r="C38333" s="29"/>
      <c r="D38333" s="27"/>
      <c r="E38333" s="27"/>
      <c r="F38333" s="27"/>
      <c r="G38333" s="1"/>
      <c r="H38333" s="1"/>
      <c r="I38333" s="1"/>
    </row>
    <row r="38334" spans="2:9">
      <c r="B38334" s="1"/>
      <c r="C38334" s="29"/>
      <c r="D38334" s="27"/>
      <c r="E38334" s="27"/>
      <c r="F38334" s="27"/>
      <c r="G38334" s="1"/>
      <c r="H38334" s="1"/>
      <c r="I38334" s="1"/>
    </row>
    <row r="38335" spans="2:9">
      <c r="B38335" s="1"/>
      <c r="C38335" s="29"/>
      <c r="D38335" s="27"/>
      <c r="E38335" s="27"/>
      <c r="F38335" s="27"/>
      <c r="G38335" s="1"/>
      <c r="H38335" s="1"/>
      <c r="I38335" s="1"/>
    </row>
    <row r="38336" spans="2:9">
      <c r="B38336" s="1"/>
      <c r="C38336" s="29"/>
      <c r="D38336" s="27"/>
      <c r="E38336" s="27"/>
      <c r="F38336" s="27"/>
      <c r="G38336" s="1"/>
      <c r="H38336" s="1"/>
      <c r="I38336" s="1"/>
    </row>
    <row r="38337" spans="2:9">
      <c r="B38337" s="1"/>
      <c r="C38337" s="29"/>
      <c r="D38337" s="27"/>
      <c r="E38337" s="27"/>
      <c r="F38337" s="27"/>
      <c r="G38337" s="1"/>
      <c r="H38337" s="1"/>
      <c r="I38337" s="1"/>
    </row>
    <row r="38338" spans="2:9">
      <c r="B38338" s="1"/>
      <c r="C38338" s="29"/>
      <c r="D38338" s="27"/>
      <c r="E38338" s="27"/>
      <c r="F38338" s="27"/>
      <c r="G38338" s="1"/>
      <c r="H38338" s="1"/>
      <c r="I38338" s="1"/>
    </row>
    <row r="38339" spans="2:9">
      <c r="B38339" s="1"/>
      <c r="C38339" s="29"/>
      <c r="D38339" s="27"/>
      <c r="E38339" s="27"/>
      <c r="F38339" s="27"/>
      <c r="G38339" s="1"/>
      <c r="H38339" s="1"/>
      <c r="I38339" s="1"/>
    </row>
    <row r="38340" spans="2:9">
      <c r="B38340" s="1"/>
      <c r="C38340" s="29"/>
      <c r="D38340" s="27"/>
      <c r="E38340" s="27"/>
      <c r="F38340" s="27"/>
      <c r="G38340" s="1"/>
      <c r="H38340" s="1"/>
      <c r="I38340" s="1"/>
    </row>
    <row r="38341" spans="2:9">
      <c r="B38341" s="1"/>
      <c r="C38341" s="29"/>
      <c r="D38341" s="27"/>
      <c r="E38341" s="27"/>
      <c r="F38341" s="27"/>
      <c r="G38341" s="1"/>
      <c r="H38341" s="1"/>
      <c r="I38341" s="1"/>
    </row>
    <row r="38342" spans="2:9">
      <c r="B38342" s="1"/>
      <c r="C38342" s="29"/>
      <c r="D38342" s="27"/>
      <c r="E38342" s="27"/>
      <c r="F38342" s="27"/>
      <c r="G38342" s="1"/>
      <c r="H38342" s="1"/>
      <c r="I38342" s="1"/>
    </row>
    <row r="38343" spans="2:9">
      <c r="B38343" s="1"/>
      <c r="C38343" s="29"/>
      <c r="D38343" s="27"/>
      <c r="E38343" s="27"/>
      <c r="F38343" s="27"/>
      <c r="G38343" s="1"/>
      <c r="H38343" s="1"/>
      <c r="I38343" s="1"/>
    </row>
    <row r="38344" spans="2:9">
      <c r="B38344" s="1"/>
      <c r="C38344" s="29"/>
      <c r="D38344" s="27"/>
      <c r="E38344" s="27"/>
      <c r="F38344" s="27"/>
      <c r="G38344" s="1"/>
      <c r="H38344" s="1"/>
      <c r="I38344" s="1"/>
    </row>
    <row r="38345" spans="2:9">
      <c r="B38345" s="1"/>
      <c r="C38345" s="29"/>
      <c r="D38345" s="27"/>
      <c r="E38345" s="27"/>
      <c r="F38345" s="27"/>
      <c r="G38345" s="1"/>
      <c r="H38345" s="1"/>
      <c r="I38345" s="1"/>
    </row>
    <row r="38346" spans="2:9">
      <c r="B38346" s="1"/>
      <c r="C38346" s="29"/>
      <c r="D38346" s="27"/>
      <c r="E38346" s="27"/>
      <c r="F38346" s="27"/>
      <c r="G38346" s="1"/>
      <c r="H38346" s="1"/>
      <c r="I38346" s="1"/>
    </row>
    <row r="38347" spans="2:9">
      <c r="B38347" s="1"/>
      <c r="C38347" s="29"/>
      <c r="D38347" s="27"/>
      <c r="E38347" s="27"/>
      <c r="F38347" s="27"/>
      <c r="G38347" s="1"/>
      <c r="H38347" s="1"/>
      <c r="I38347" s="1"/>
    </row>
    <row r="38348" spans="2:9">
      <c r="B38348" s="1"/>
      <c r="C38348" s="29"/>
      <c r="D38348" s="27"/>
      <c r="E38348" s="27"/>
      <c r="F38348" s="27"/>
      <c r="G38348" s="1"/>
      <c r="H38348" s="1"/>
      <c r="I38348" s="1"/>
    </row>
    <row r="38349" spans="2:9">
      <c r="B38349" s="1"/>
      <c r="C38349" s="29"/>
      <c r="D38349" s="27"/>
      <c r="E38349" s="27"/>
      <c r="F38349" s="27"/>
      <c r="G38349" s="1"/>
      <c r="H38349" s="1"/>
      <c r="I38349" s="1"/>
    </row>
    <row r="38350" spans="2:9">
      <c r="B38350" s="1"/>
      <c r="C38350" s="29"/>
      <c r="D38350" s="27"/>
      <c r="E38350" s="27"/>
      <c r="F38350" s="27"/>
      <c r="G38350" s="1"/>
      <c r="H38350" s="1"/>
      <c r="I38350" s="1"/>
    </row>
    <row r="38351" spans="2:9">
      <c r="B38351" s="1"/>
      <c r="C38351" s="29"/>
      <c r="D38351" s="27"/>
      <c r="E38351" s="27"/>
      <c r="F38351" s="27"/>
      <c r="G38351" s="1"/>
      <c r="H38351" s="1"/>
      <c r="I38351" s="1"/>
    </row>
    <row r="38352" spans="2:9">
      <c r="B38352" s="1"/>
      <c r="C38352" s="29"/>
      <c r="D38352" s="27"/>
      <c r="E38352" s="27"/>
      <c r="F38352" s="27"/>
      <c r="G38352" s="1"/>
      <c r="H38352" s="1"/>
      <c r="I38352" s="1"/>
    </row>
    <row r="38353" spans="2:9">
      <c r="B38353" s="1"/>
      <c r="C38353" s="29"/>
      <c r="D38353" s="27"/>
      <c r="E38353" s="27"/>
      <c r="F38353" s="27"/>
      <c r="G38353" s="1"/>
      <c r="H38353" s="1"/>
      <c r="I38353" s="1"/>
    </row>
    <row r="38354" spans="2:9">
      <c r="B38354" s="1"/>
      <c r="C38354" s="29"/>
      <c r="D38354" s="27"/>
      <c r="E38354" s="27"/>
      <c r="F38354" s="27"/>
      <c r="G38354" s="1"/>
      <c r="H38354" s="1"/>
      <c r="I38354" s="1"/>
    </row>
    <row r="38355" spans="2:9">
      <c r="B38355" s="1"/>
      <c r="C38355" s="29"/>
      <c r="D38355" s="27"/>
      <c r="E38355" s="27"/>
      <c r="F38355" s="27"/>
      <c r="G38355" s="1"/>
      <c r="H38355" s="1"/>
      <c r="I38355" s="1"/>
    </row>
    <row r="38356" spans="2:9">
      <c r="B38356" s="1"/>
      <c r="C38356" s="29"/>
      <c r="D38356" s="27"/>
      <c r="E38356" s="27"/>
      <c r="F38356" s="27"/>
      <c r="G38356" s="1"/>
      <c r="H38356" s="1"/>
      <c r="I38356" s="1"/>
    </row>
    <row r="38357" spans="2:9">
      <c r="B38357" s="1"/>
      <c r="C38357" s="29"/>
      <c r="D38357" s="27"/>
      <c r="E38357" s="27"/>
      <c r="F38357" s="27"/>
      <c r="G38357" s="1"/>
      <c r="H38357" s="1"/>
      <c r="I38357" s="1"/>
    </row>
    <row r="38358" spans="2:9">
      <c r="B38358" s="1"/>
      <c r="C38358" s="29"/>
      <c r="D38358" s="27"/>
      <c r="E38358" s="27"/>
      <c r="F38358" s="27"/>
      <c r="G38358" s="1"/>
      <c r="H38358" s="1"/>
      <c r="I38358" s="1"/>
    </row>
    <row r="38359" spans="2:9">
      <c r="B38359" s="1"/>
      <c r="C38359" s="29"/>
      <c r="D38359" s="27"/>
      <c r="E38359" s="27"/>
      <c r="F38359" s="27"/>
      <c r="G38359" s="1"/>
      <c r="H38359" s="1"/>
      <c r="I38359" s="1"/>
    </row>
    <row r="38360" spans="2:9">
      <c r="B38360" s="1"/>
      <c r="C38360" s="29"/>
      <c r="D38360" s="27"/>
      <c r="E38360" s="27"/>
      <c r="F38360" s="27"/>
      <c r="G38360" s="1"/>
      <c r="H38360" s="1"/>
      <c r="I38360" s="1"/>
    </row>
    <row r="38361" spans="2:9">
      <c r="B38361" s="1"/>
      <c r="C38361" s="29"/>
      <c r="D38361" s="27"/>
      <c r="E38361" s="27"/>
      <c r="F38361" s="27"/>
      <c r="G38361" s="1"/>
      <c r="H38361" s="1"/>
      <c r="I38361" s="1"/>
    </row>
    <row r="38362" spans="2:9">
      <c r="B38362" s="1"/>
      <c r="C38362" s="29"/>
      <c r="D38362" s="27"/>
      <c r="E38362" s="27"/>
      <c r="F38362" s="27"/>
      <c r="G38362" s="1"/>
      <c r="H38362" s="1"/>
      <c r="I38362" s="1"/>
    </row>
    <row r="38363" spans="2:9">
      <c r="B38363" s="1"/>
      <c r="C38363" s="29"/>
      <c r="D38363" s="27"/>
      <c r="E38363" s="27"/>
      <c r="F38363" s="27"/>
      <c r="G38363" s="1"/>
      <c r="H38363" s="1"/>
      <c r="I38363" s="1"/>
    </row>
    <row r="38364" spans="2:9">
      <c r="B38364" s="1"/>
      <c r="C38364" s="29"/>
      <c r="D38364" s="27"/>
      <c r="E38364" s="27"/>
      <c r="F38364" s="27"/>
      <c r="G38364" s="1"/>
      <c r="H38364" s="1"/>
      <c r="I38364" s="1"/>
    </row>
    <row r="38365" spans="2:9">
      <c r="B38365" s="1"/>
      <c r="C38365" s="29"/>
      <c r="D38365" s="27"/>
      <c r="E38365" s="27"/>
      <c r="F38365" s="27"/>
      <c r="G38365" s="1"/>
      <c r="H38365" s="1"/>
      <c r="I38365" s="1"/>
    </row>
    <row r="38366" spans="2:9">
      <c r="B38366" s="1"/>
      <c r="C38366" s="29"/>
      <c r="D38366" s="27"/>
      <c r="E38366" s="27"/>
      <c r="F38366" s="27"/>
      <c r="G38366" s="1"/>
      <c r="H38366" s="1"/>
      <c r="I38366" s="1"/>
    </row>
    <row r="38367" spans="2:9">
      <c r="B38367" s="1"/>
      <c r="C38367" s="29"/>
      <c r="D38367" s="27"/>
      <c r="E38367" s="27"/>
      <c r="F38367" s="27"/>
      <c r="G38367" s="1"/>
      <c r="H38367" s="1"/>
      <c r="I38367" s="1"/>
    </row>
    <row r="38368" spans="2:9">
      <c r="B38368" s="1"/>
      <c r="C38368" s="29"/>
      <c r="D38368" s="27"/>
      <c r="E38368" s="27"/>
      <c r="F38368" s="27"/>
      <c r="G38368" s="1"/>
      <c r="H38368" s="1"/>
      <c r="I38368" s="1"/>
    </row>
    <row r="38369" spans="2:9">
      <c r="B38369" s="1"/>
      <c r="C38369" s="29"/>
      <c r="D38369" s="27"/>
      <c r="E38369" s="27"/>
      <c r="F38369" s="27"/>
      <c r="G38369" s="1"/>
      <c r="H38369" s="1"/>
      <c r="I38369" s="1"/>
    </row>
    <row r="38370" spans="2:9">
      <c r="B38370" s="1"/>
      <c r="C38370" s="29"/>
      <c r="D38370" s="27"/>
      <c r="E38370" s="27"/>
      <c r="F38370" s="27"/>
      <c r="G38370" s="1"/>
      <c r="H38370" s="1"/>
      <c r="I38370" s="1"/>
    </row>
    <row r="38371" spans="2:9">
      <c r="B38371" s="1"/>
      <c r="C38371" s="29"/>
      <c r="D38371" s="27"/>
      <c r="E38371" s="27"/>
      <c r="F38371" s="27"/>
      <c r="G38371" s="1"/>
      <c r="H38371" s="1"/>
      <c r="I38371" s="1"/>
    </row>
    <row r="38372" spans="2:9">
      <c r="B38372" s="1"/>
      <c r="C38372" s="29"/>
      <c r="D38372" s="27"/>
      <c r="E38372" s="27"/>
      <c r="F38372" s="27"/>
      <c r="G38372" s="1"/>
      <c r="H38372" s="1"/>
      <c r="I38372" s="1"/>
    </row>
    <row r="38373" spans="2:9">
      <c r="B38373" s="1"/>
      <c r="C38373" s="29"/>
      <c r="D38373" s="27"/>
      <c r="E38373" s="27"/>
      <c r="F38373" s="27"/>
      <c r="G38373" s="1"/>
      <c r="H38373" s="1"/>
      <c r="I38373" s="1"/>
    </row>
    <row r="38374" spans="2:9">
      <c r="B38374" s="1"/>
      <c r="C38374" s="29"/>
      <c r="D38374" s="27"/>
      <c r="E38374" s="27"/>
      <c r="F38374" s="27"/>
      <c r="G38374" s="1"/>
      <c r="H38374" s="1"/>
      <c r="I38374" s="1"/>
    </row>
    <row r="38375" spans="2:9">
      <c r="B38375" s="1"/>
      <c r="C38375" s="29"/>
      <c r="D38375" s="27"/>
      <c r="E38375" s="27"/>
      <c r="F38375" s="27"/>
      <c r="G38375" s="1"/>
      <c r="H38375" s="1"/>
      <c r="I38375" s="1"/>
    </row>
    <row r="38376" spans="2:9">
      <c r="B38376" s="1"/>
      <c r="C38376" s="29"/>
      <c r="D38376" s="27"/>
      <c r="E38376" s="27"/>
      <c r="F38376" s="27"/>
      <c r="G38376" s="1"/>
      <c r="H38376" s="1"/>
      <c r="I38376" s="1"/>
    </row>
    <row r="38377" spans="2:9">
      <c r="B38377" s="1"/>
      <c r="C38377" s="29"/>
      <c r="D38377" s="27"/>
      <c r="E38377" s="27"/>
      <c r="F38377" s="27"/>
      <c r="G38377" s="1"/>
      <c r="H38377" s="1"/>
      <c r="I38377" s="1"/>
    </row>
    <row r="38378" spans="2:9">
      <c r="B38378" s="1"/>
      <c r="C38378" s="29"/>
      <c r="D38378" s="27"/>
      <c r="E38378" s="27"/>
      <c r="F38378" s="27"/>
      <c r="G38378" s="1"/>
      <c r="H38378" s="1"/>
      <c r="I38378" s="1"/>
    </row>
    <row r="38379" spans="2:9">
      <c r="B38379" s="1"/>
      <c r="C38379" s="29"/>
      <c r="D38379" s="27"/>
      <c r="E38379" s="27"/>
      <c r="F38379" s="27"/>
      <c r="G38379" s="1"/>
      <c r="H38379" s="1"/>
      <c r="I38379" s="1"/>
    </row>
    <row r="38380" spans="2:9">
      <c r="B38380" s="1"/>
      <c r="C38380" s="29"/>
      <c r="D38380" s="27"/>
      <c r="E38380" s="27"/>
      <c r="F38380" s="27"/>
      <c r="G38380" s="1"/>
      <c r="H38380" s="1"/>
      <c r="I38380" s="1"/>
    </row>
    <row r="38381" spans="2:9">
      <c r="B38381" s="1"/>
      <c r="C38381" s="29"/>
      <c r="D38381" s="27"/>
      <c r="E38381" s="27"/>
      <c r="F38381" s="27"/>
      <c r="G38381" s="1"/>
      <c r="H38381" s="1"/>
      <c r="I38381" s="1"/>
    </row>
    <row r="38382" spans="2:9">
      <c r="B38382" s="1"/>
      <c r="C38382" s="29"/>
      <c r="D38382" s="27"/>
      <c r="E38382" s="27"/>
      <c r="F38382" s="27"/>
      <c r="G38382" s="1"/>
      <c r="H38382" s="1"/>
      <c r="I38382" s="1"/>
    </row>
    <row r="38383" spans="2:9">
      <c r="B38383" s="1"/>
      <c r="C38383" s="29"/>
      <c r="D38383" s="27"/>
      <c r="E38383" s="27"/>
      <c r="F38383" s="27"/>
      <c r="G38383" s="1"/>
      <c r="H38383" s="1"/>
      <c r="I38383" s="1"/>
    </row>
    <row r="38384" spans="2:9">
      <c r="B38384" s="1"/>
      <c r="C38384" s="29"/>
      <c r="D38384" s="27"/>
      <c r="E38384" s="27"/>
      <c r="F38384" s="27"/>
      <c r="G38384" s="1"/>
      <c r="H38384" s="1"/>
      <c r="I38384" s="1"/>
    </row>
    <row r="38385" spans="2:9">
      <c r="B38385" s="1"/>
      <c r="C38385" s="29"/>
      <c r="D38385" s="27"/>
      <c r="E38385" s="27"/>
      <c r="F38385" s="27"/>
      <c r="G38385" s="1"/>
      <c r="H38385" s="1"/>
      <c r="I38385" s="1"/>
    </row>
    <row r="38386" spans="2:9">
      <c r="B38386" s="1"/>
      <c r="C38386" s="29"/>
      <c r="D38386" s="27"/>
      <c r="E38386" s="27"/>
      <c r="F38386" s="27"/>
      <c r="G38386" s="1"/>
      <c r="H38386" s="1"/>
      <c r="I38386" s="1"/>
    </row>
    <row r="38387" spans="2:9">
      <c r="B38387" s="1"/>
      <c r="C38387" s="29"/>
      <c r="D38387" s="27"/>
      <c r="E38387" s="27"/>
      <c r="F38387" s="27"/>
      <c r="G38387" s="1"/>
      <c r="H38387" s="1"/>
      <c r="I38387" s="1"/>
    </row>
    <row r="38388" spans="2:9">
      <c r="B38388" s="1"/>
      <c r="C38388" s="29"/>
      <c r="D38388" s="27"/>
      <c r="E38388" s="27"/>
      <c r="F38388" s="27"/>
      <c r="G38388" s="1"/>
      <c r="H38388" s="1"/>
      <c r="I38388" s="1"/>
    </row>
    <row r="38389" spans="2:9">
      <c r="B38389" s="1"/>
      <c r="C38389" s="29"/>
      <c r="D38389" s="27"/>
      <c r="E38389" s="27"/>
      <c r="F38389" s="27"/>
      <c r="G38389" s="1"/>
      <c r="H38389" s="1"/>
      <c r="I38389" s="1"/>
    </row>
    <row r="38390" spans="2:9">
      <c r="B38390" s="1"/>
      <c r="C38390" s="29"/>
      <c r="D38390" s="27"/>
      <c r="E38390" s="27"/>
      <c r="F38390" s="27"/>
      <c r="G38390" s="1"/>
      <c r="H38390" s="1"/>
      <c r="I38390" s="1"/>
    </row>
    <row r="38391" spans="2:9">
      <c r="B38391" s="1"/>
      <c r="C38391" s="29"/>
      <c r="D38391" s="27"/>
      <c r="E38391" s="27"/>
      <c r="F38391" s="27"/>
      <c r="G38391" s="1"/>
      <c r="H38391" s="1"/>
      <c r="I38391" s="1"/>
    </row>
    <row r="38392" spans="2:9">
      <c r="B38392" s="1"/>
      <c r="C38392" s="29"/>
      <c r="D38392" s="27"/>
      <c r="E38392" s="27"/>
      <c r="F38392" s="27"/>
      <c r="G38392" s="1"/>
      <c r="H38392" s="1"/>
      <c r="I38392" s="1"/>
    </row>
    <row r="38393" spans="2:9">
      <c r="B38393" s="1"/>
      <c r="C38393" s="29"/>
      <c r="D38393" s="27"/>
      <c r="E38393" s="27"/>
      <c r="F38393" s="27"/>
      <c r="G38393" s="1"/>
      <c r="H38393" s="1"/>
      <c r="I38393" s="1"/>
    </row>
    <row r="38394" spans="2:9">
      <c r="B38394" s="1"/>
      <c r="C38394" s="29"/>
      <c r="D38394" s="27"/>
      <c r="E38394" s="27"/>
      <c r="F38394" s="27"/>
      <c r="G38394" s="1"/>
      <c r="H38394" s="1"/>
      <c r="I38394" s="1"/>
    </row>
    <row r="38395" spans="2:9">
      <c r="B38395" s="1"/>
      <c r="C38395" s="29"/>
      <c r="D38395" s="27"/>
      <c r="E38395" s="27"/>
      <c r="F38395" s="27"/>
      <c r="G38395" s="1"/>
      <c r="H38395" s="1"/>
      <c r="I38395" s="1"/>
    </row>
    <row r="38396" spans="2:9">
      <c r="B38396" s="1"/>
      <c r="C38396" s="29"/>
      <c r="D38396" s="27"/>
      <c r="E38396" s="27"/>
      <c r="F38396" s="27"/>
      <c r="G38396" s="1"/>
      <c r="H38396" s="1"/>
      <c r="I38396" s="1"/>
    </row>
    <row r="38397" spans="2:9">
      <c r="B38397" s="1"/>
      <c r="C38397" s="29"/>
      <c r="D38397" s="27"/>
      <c r="E38397" s="27"/>
      <c r="F38397" s="27"/>
      <c r="G38397" s="1"/>
      <c r="H38397" s="1"/>
      <c r="I38397" s="1"/>
    </row>
    <row r="38398" spans="2:9">
      <c r="B38398" s="1"/>
      <c r="C38398" s="29"/>
      <c r="D38398" s="27"/>
      <c r="E38398" s="27"/>
      <c r="F38398" s="27"/>
      <c r="G38398" s="1"/>
      <c r="H38398" s="1"/>
      <c r="I38398" s="1"/>
    </row>
    <row r="38399" spans="2:9">
      <c r="B38399" s="1"/>
      <c r="C38399" s="29"/>
      <c r="D38399" s="27"/>
      <c r="E38399" s="27"/>
      <c r="F38399" s="27"/>
      <c r="G38399" s="1"/>
      <c r="H38399" s="1"/>
      <c r="I38399" s="1"/>
    </row>
    <row r="38400" spans="2:9">
      <c r="B38400" s="1"/>
      <c r="C38400" s="29"/>
      <c r="D38400" s="27"/>
      <c r="E38400" s="27"/>
      <c r="F38400" s="27"/>
      <c r="G38400" s="1"/>
      <c r="H38400" s="1"/>
      <c r="I38400" s="1"/>
    </row>
    <row r="38401" spans="2:9">
      <c r="B38401" s="1"/>
      <c r="C38401" s="29"/>
      <c r="D38401" s="27"/>
      <c r="E38401" s="27"/>
      <c r="F38401" s="27"/>
      <c r="G38401" s="1"/>
      <c r="H38401" s="1"/>
      <c r="I38401" s="1"/>
    </row>
    <row r="38402" spans="2:9">
      <c r="B38402" s="1"/>
      <c r="C38402" s="29"/>
      <c r="D38402" s="27"/>
      <c r="E38402" s="27"/>
      <c r="F38402" s="27"/>
      <c r="G38402" s="1"/>
      <c r="H38402" s="1"/>
      <c r="I38402" s="1"/>
    </row>
    <row r="38403" spans="2:9">
      <c r="B38403" s="1"/>
      <c r="C38403" s="29"/>
      <c r="D38403" s="27"/>
      <c r="E38403" s="27"/>
      <c r="F38403" s="27"/>
      <c r="G38403" s="1"/>
      <c r="H38403" s="1"/>
      <c r="I38403" s="1"/>
    </row>
    <row r="38404" spans="2:9">
      <c r="B38404" s="1"/>
      <c r="C38404" s="29"/>
      <c r="D38404" s="27"/>
      <c r="E38404" s="27"/>
      <c r="F38404" s="27"/>
      <c r="G38404" s="1"/>
      <c r="H38404" s="1"/>
      <c r="I38404" s="1"/>
    </row>
    <row r="38405" spans="2:9">
      <c r="B38405" s="1"/>
      <c r="C38405" s="29"/>
      <c r="D38405" s="27"/>
      <c r="E38405" s="27"/>
      <c r="F38405" s="27"/>
      <c r="G38405" s="1"/>
      <c r="H38405" s="1"/>
      <c r="I38405" s="1"/>
    </row>
    <row r="38406" spans="2:9">
      <c r="B38406" s="1"/>
      <c r="C38406" s="29"/>
      <c r="D38406" s="27"/>
      <c r="E38406" s="27"/>
      <c r="F38406" s="27"/>
      <c r="G38406" s="1"/>
      <c r="H38406" s="1"/>
      <c r="I38406" s="1"/>
    </row>
    <row r="38407" spans="2:9">
      <c r="B38407" s="1"/>
      <c r="C38407" s="29"/>
      <c r="D38407" s="27"/>
      <c r="E38407" s="27"/>
      <c r="F38407" s="27"/>
      <c r="G38407" s="1"/>
      <c r="H38407" s="1"/>
      <c r="I38407" s="1"/>
    </row>
    <row r="38408" spans="2:9">
      <c r="B38408" s="1"/>
      <c r="C38408" s="29"/>
      <c r="D38408" s="27"/>
      <c r="E38408" s="27"/>
      <c r="F38408" s="27"/>
      <c r="G38408" s="1"/>
      <c r="H38408" s="1"/>
      <c r="I38408" s="1"/>
    </row>
    <row r="38409" spans="2:9">
      <c r="B38409" s="1"/>
      <c r="C38409" s="29"/>
      <c r="D38409" s="27"/>
      <c r="E38409" s="27"/>
      <c r="F38409" s="27"/>
      <c r="G38409" s="1"/>
      <c r="H38409" s="1"/>
      <c r="I38409" s="1"/>
    </row>
    <row r="38410" spans="2:9">
      <c r="B38410" s="1"/>
      <c r="C38410" s="29"/>
      <c r="D38410" s="27"/>
      <c r="E38410" s="27"/>
      <c r="F38410" s="27"/>
      <c r="G38410" s="1"/>
      <c r="H38410" s="1"/>
      <c r="I38410" s="1"/>
    </row>
    <row r="38411" spans="2:9">
      <c r="B38411" s="1"/>
      <c r="C38411" s="29"/>
      <c r="D38411" s="27"/>
      <c r="E38411" s="27"/>
      <c r="F38411" s="27"/>
      <c r="G38411" s="1"/>
      <c r="H38411" s="1"/>
      <c r="I38411" s="1"/>
    </row>
    <row r="38412" spans="2:9">
      <c r="B38412" s="1"/>
      <c r="C38412" s="29"/>
      <c r="D38412" s="27"/>
      <c r="E38412" s="27"/>
      <c r="F38412" s="27"/>
      <c r="G38412" s="1"/>
      <c r="H38412" s="1"/>
      <c r="I38412" s="1"/>
    </row>
    <row r="38413" spans="2:9">
      <c r="B38413" s="1"/>
      <c r="C38413" s="29"/>
      <c r="D38413" s="27"/>
      <c r="E38413" s="27"/>
      <c r="F38413" s="27"/>
      <c r="G38413" s="1"/>
      <c r="H38413" s="1"/>
      <c r="I38413" s="1"/>
    </row>
    <row r="38414" spans="2:9">
      <c r="B38414" s="1"/>
      <c r="C38414" s="29"/>
      <c r="D38414" s="27"/>
      <c r="E38414" s="27"/>
      <c r="F38414" s="27"/>
      <c r="G38414" s="1"/>
      <c r="H38414" s="1"/>
      <c r="I38414" s="1"/>
    </row>
    <row r="38415" spans="2:9">
      <c r="B38415" s="1"/>
      <c r="C38415" s="29"/>
      <c r="D38415" s="27"/>
      <c r="E38415" s="27"/>
      <c r="F38415" s="27"/>
      <c r="G38415" s="1"/>
      <c r="H38415" s="1"/>
      <c r="I38415" s="1"/>
    </row>
    <row r="38416" spans="2:9">
      <c r="B38416" s="1"/>
      <c r="C38416" s="29"/>
      <c r="D38416" s="27"/>
      <c r="E38416" s="27"/>
      <c r="F38416" s="27"/>
      <c r="G38416" s="1"/>
      <c r="H38416" s="1"/>
      <c r="I38416" s="1"/>
    </row>
    <row r="38417" spans="2:9">
      <c r="B38417" s="1"/>
      <c r="C38417" s="29"/>
      <c r="D38417" s="27"/>
      <c r="E38417" s="27"/>
      <c r="F38417" s="27"/>
      <c r="G38417" s="1"/>
      <c r="H38417" s="1"/>
      <c r="I38417" s="1"/>
    </row>
    <row r="38418" spans="2:9">
      <c r="B38418" s="1"/>
      <c r="C38418" s="29"/>
      <c r="D38418" s="27"/>
      <c r="E38418" s="27"/>
      <c r="F38418" s="27"/>
      <c r="G38418" s="1"/>
      <c r="H38418" s="1"/>
      <c r="I38418" s="1"/>
    </row>
    <row r="38419" spans="2:9">
      <c r="B38419" s="1"/>
      <c r="C38419" s="29"/>
      <c r="D38419" s="27"/>
      <c r="E38419" s="27"/>
      <c r="F38419" s="27"/>
      <c r="G38419" s="1"/>
      <c r="H38419" s="1"/>
      <c r="I38419" s="1"/>
    </row>
    <row r="38420" spans="2:9">
      <c r="B38420" s="1"/>
      <c r="C38420" s="29"/>
      <c r="D38420" s="27"/>
      <c r="E38420" s="27"/>
      <c r="F38420" s="27"/>
      <c r="G38420" s="1"/>
      <c r="H38420" s="1"/>
      <c r="I38420" s="1"/>
    </row>
    <row r="38421" spans="2:9">
      <c r="B38421" s="1"/>
      <c r="C38421" s="29"/>
      <c r="D38421" s="27"/>
      <c r="E38421" s="27"/>
      <c r="F38421" s="27"/>
      <c r="G38421" s="1"/>
      <c r="H38421" s="1"/>
      <c r="I38421" s="1"/>
    </row>
    <row r="38422" spans="2:9">
      <c r="B38422" s="1"/>
      <c r="C38422" s="29"/>
      <c r="D38422" s="27"/>
      <c r="E38422" s="27"/>
      <c r="F38422" s="27"/>
      <c r="G38422" s="1"/>
      <c r="H38422" s="1"/>
      <c r="I38422" s="1"/>
    </row>
    <row r="38423" spans="2:9">
      <c r="B38423" s="1"/>
      <c r="C38423" s="29"/>
      <c r="D38423" s="27"/>
      <c r="E38423" s="27"/>
      <c r="F38423" s="27"/>
      <c r="G38423" s="1"/>
      <c r="H38423" s="1"/>
      <c r="I38423" s="1"/>
    </row>
    <row r="38424" spans="2:9">
      <c r="B38424" s="1"/>
      <c r="C38424" s="29"/>
      <c r="D38424" s="27"/>
      <c r="E38424" s="27"/>
      <c r="F38424" s="27"/>
      <c r="G38424" s="1"/>
      <c r="H38424" s="1"/>
      <c r="I38424" s="1"/>
    </row>
    <row r="38425" spans="2:9">
      <c r="B38425" s="1"/>
      <c r="C38425" s="29"/>
      <c r="D38425" s="27"/>
      <c r="E38425" s="27"/>
      <c r="F38425" s="27"/>
      <c r="G38425" s="1"/>
      <c r="H38425" s="1"/>
      <c r="I38425" s="1"/>
    </row>
    <row r="38426" spans="2:9">
      <c r="B38426" s="1"/>
      <c r="C38426" s="29"/>
      <c r="D38426" s="27"/>
      <c r="E38426" s="27"/>
      <c r="F38426" s="27"/>
      <c r="G38426" s="1"/>
      <c r="H38426" s="1"/>
      <c r="I38426" s="1"/>
    </row>
    <row r="38427" spans="2:9">
      <c r="B38427" s="1"/>
      <c r="C38427" s="29"/>
      <c r="D38427" s="27"/>
      <c r="E38427" s="27"/>
      <c r="F38427" s="27"/>
      <c r="G38427" s="1"/>
      <c r="H38427" s="1"/>
      <c r="I38427" s="1"/>
    </row>
    <row r="38428" spans="2:9">
      <c r="B38428" s="1"/>
      <c r="C38428" s="29"/>
      <c r="D38428" s="27"/>
      <c r="E38428" s="27"/>
      <c r="F38428" s="27"/>
      <c r="G38428" s="1"/>
      <c r="H38428" s="1"/>
      <c r="I38428" s="1"/>
    </row>
    <row r="38429" spans="2:9">
      <c r="B38429" s="1"/>
      <c r="C38429" s="29"/>
      <c r="D38429" s="27"/>
      <c r="E38429" s="27"/>
      <c r="F38429" s="27"/>
      <c r="G38429" s="1"/>
      <c r="H38429" s="1"/>
      <c r="I38429" s="1"/>
    </row>
    <row r="38430" spans="2:9">
      <c r="B38430" s="1"/>
      <c r="C38430" s="29"/>
      <c r="D38430" s="27"/>
      <c r="E38430" s="27"/>
      <c r="F38430" s="27"/>
      <c r="G38430" s="1"/>
      <c r="H38430" s="1"/>
      <c r="I38430" s="1"/>
    </row>
    <row r="38431" spans="2:9">
      <c r="B38431" s="1"/>
      <c r="C38431" s="29"/>
      <c r="D38431" s="27"/>
      <c r="E38431" s="27"/>
      <c r="F38431" s="27"/>
      <c r="G38431" s="1"/>
      <c r="H38431" s="1"/>
      <c r="I38431" s="1"/>
    </row>
    <row r="38432" spans="2:9">
      <c r="B38432" s="1"/>
      <c r="C38432" s="29"/>
      <c r="D38432" s="27"/>
      <c r="E38432" s="27"/>
      <c r="F38432" s="27"/>
      <c r="G38432" s="1"/>
      <c r="H38432" s="1"/>
      <c r="I38432" s="1"/>
    </row>
    <row r="38433" spans="2:9">
      <c r="B38433" s="1"/>
      <c r="C38433" s="29"/>
      <c r="D38433" s="27"/>
      <c r="E38433" s="27"/>
      <c r="F38433" s="27"/>
      <c r="G38433" s="1"/>
      <c r="H38433" s="1"/>
      <c r="I38433" s="1"/>
    </row>
    <row r="38434" spans="2:9">
      <c r="B38434" s="1"/>
      <c r="C38434" s="29"/>
      <c r="D38434" s="27"/>
      <c r="E38434" s="27"/>
      <c r="F38434" s="27"/>
      <c r="G38434" s="1"/>
      <c r="H38434" s="1"/>
      <c r="I38434" s="1"/>
    </row>
    <row r="38435" spans="2:9">
      <c r="B38435" s="1"/>
      <c r="C38435" s="29"/>
      <c r="D38435" s="27"/>
      <c r="E38435" s="27"/>
      <c r="F38435" s="27"/>
      <c r="G38435" s="1"/>
      <c r="H38435" s="1"/>
      <c r="I38435" s="1"/>
    </row>
    <row r="38436" spans="2:9">
      <c r="B38436" s="1"/>
      <c r="C38436" s="29"/>
      <c r="D38436" s="27"/>
      <c r="E38436" s="27"/>
      <c r="F38436" s="27"/>
      <c r="G38436" s="1"/>
      <c r="H38436" s="1"/>
      <c r="I38436" s="1"/>
    </row>
    <row r="38437" spans="2:9">
      <c r="B38437" s="1"/>
      <c r="C38437" s="29"/>
      <c r="D38437" s="27"/>
      <c r="E38437" s="27"/>
      <c r="F38437" s="27"/>
      <c r="G38437" s="1"/>
      <c r="H38437" s="1"/>
      <c r="I38437" s="1"/>
    </row>
    <row r="38438" spans="2:9">
      <c r="B38438" s="1"/>
      <c r="C38438" s="29"/>
      <c r="D38438" s="27"/>
      <c r="E38438" s="27"/>
      <c r="F38438" s="27"/>
      <c r="G38438" s="1"/>
      <c r="H38438" s="1"/>
      <c r="I38438" s="1"/>
    </row>
    <row r="38439" spans="2:9">
      <c r="B38439" s="1"/>
      <c r="C38439" s="29"/>
      <c r="D38439" s="27"/>
      <c r="E38439" s="27"/>
      <c r="F38439" s="27"/>
      <c r="G38439" s="1"/>
      <c r="H38439" s="1"/>
      <c r="I38439" s="1"/>
    </row>
    <row r="38440" spans="2:9">
      <c r="B38440" s="1"/>
      <c r="C38440" s="29"/>
      <c r="D38440" s="27"/>
      <c r="E38440" s="27"/>
      <c r="F38440" s="27"/>
      <c r="G38440" s="1"/>
      <c r="H38440" s="1"/>
      <c r="I38440" s="1"/>
    </row>
    <row r="38441" spans="2:9">
      <c r="B38441" s="1"/>
      <c r="C38441" s="29"/>
      <c r="D38441" s="27"/>
      <c r="E38441" s="27"/>
      <c r="F38441" s="27"/>
      <c r="G38441" s="1"/>
      <c r="H38441" s="1"/>
      <c r="I38441" s="1"/>
    </row>
    <row r="38442" spans="2:9">
      <c r="B38442" s="1"/>
      <c r="C38442" s="29"/>
      <c r="D38442" s="27"/>
      <c r="E38442" s="27"/>
      <c r="F38442" s="27"/>
      <c r="G38442" s="1"/>
      <c r="H38442" s="1"/>
      <c r="I38442" s="1"/>
    </row>
    <row r="38443" spans="2:9">
      <c r="B38443" s="1"/>
      <c r="C38443" s="29"/>
      <c r="D38443" s="27"/>
      <c r="E38443" s="27"/>
      <c r="F38443" s="27"/>
      <c r="G38443" s="1"/>
      <c r="H38443" s="1"/>
      <c r="I38443" s="1"/>
    </row>
    <row r="38444" spans="2:9">
      <c r="B38444" s="1"/>
      <c r="C38444" s="29"/>
      <c r="D38444" s="27"/>
      <c r="E38444" s="27"/>
      <c r="F38444" s="27"/>
      <c r="G38444" s="1"/>
      <c r="H38444" s="1"/>
      <c r="I38444" s="1"/>
    </row>
    <row r="38445" spans="2:9">
      <c r="B38445" s="1"/>
      <c r="C38445" s="29"/>
      <c r="D38445" s="27"/>
      <c r="E38445" s="27"/>
      <c r="F38445" s="27"/>
      <c r="G38445" s="1"/>
      <c r="H38445" s="1"/>
      <c r="I38445" s="1"/>
    </row>
    <row r="38446" spans="2:9">
      <c r="B38446" s="1"/>
      <c r="C38446" s="29"/>
      <c r="D38446" s="27"/>
      <c r="E38446" s="27"/>
      <c r="F38446" s="27"/>
      <c r="G38446" s="1"/>
      <c r="H38446" s="1"/>
      <c r="I38446" s="1"/>
    </row>
    <row r="38447" spans="2:9">
      <c r="B38447" s="1"/>
      <c r="C38447" s="29"/>
      <c r="D38447" s="27"/>
      <c r="E38447" s="27"/>
      <c r="F38447" s="27"/>
      <c r="G38447" s="1"/>
      <c r="H38447" s="1"/>
      <c r="I38447" s="1"/>
    </row>
    <row r="38448" spans="2:9">
      <c r="B38448" s="1"/>
      <c r="C38448" s="29"/>
      <c r="D38448" s="27"/>
      <c r="E38448" s="27"/>
      <c r="F38448" s="27"/>
      <c r="G38448" s="1"/>
      <c r="H38448" s="1"/>
      <c r="I38448" s="1"/>
    </row>
    <row r="38449" spans="2:9">
      <c r="B38449" s="1"/>
      <c r="C38449" s="29"/>
      <c r="D38449" s="27"/>
      <c r="E38449" s="27"/>
      <c r="F38449" s="27"/>
      <c r="G38449" s="1"/>
      <c r="H38449" s="1"/>
      <c r="I38449" s="1"/>
    </row>
    <row r="38450" spans="2:9">
      <c r="B38450" s="1"/>
      <c r="C38450" s="29"/>
      <c r="D38450" s="27"/>
      <c r="E38450" s="27"/>
      <c r="F38450" s="27"/>
      <c r="G38450" s="1"/>
      <c r="H38450" s="1"/>
      <c r="I38450" s="1"/>
    </row>
    <row r="38451" spans="2:9">
      <c r="B38451" s="1"/>
      <c r="C38451" s="29"/>
      <c r="D38451" s="27"/>
      <c r="E38451" s="27"/>
      <c r="F38451" s="27"/>
      <c r="G38451" s="1"/>
      <c r="H38451" s="1"/>
      <c r="I38451" s="1"/>
    </row>
    <row r="38452" spans="2:9">
      <c r="B38452" s="1"/>
      <c r="C38452" s="29"/>
      <c r="D38452" s="27"/>
      <c r="E38452" s="27"/>
      <c r="F38452" s="27"/>
      <c r="G38452" s="1"/>
      <c r="H38452" s="1"/>
      <c r="I38452" s="1"/>
    </row>
    <row r="38453" spans="2:9">
      <c r="B38453" s="1"/>
      <c r="C38453" s="29"/>
      <c r="D38453" s="27"/>
      <c r="E38453" s="27"/>
      <c r="F38453" s="27"/>
      <c r="G38453" s="1"/>
      <c r="H38453" s="1"/>
      <c r="I38453" s="1"/>
    </row>
    <row r="38454" spans="2:9">
      <c r="B38454" s="1"/>
      <c r="C38454" s="29"/>
      <c r="D38454" s="27"/>
      <c r="E38454" s="27"/>
      <c r="F38454" s="27"/>
      <c r="G38454" s="1"/>
      <c r="H38454" s="1"/>
      <c r="I38454" s="1"/>
    </row>
    <row r="38455" spans="2:9">
      <c r="B38455" s="1"/>
      <c r="C38455" s="29"/>
      <c r="D38455" s="27"/>
      <c r="E38455" s="27"/>
      <c r="F38455" s="27"/>
      <c r="G38455" s="1"/>
      <c r="H38455" s="1"/>
      <c r="I38455" s="1"/>
    </row>
    <row r="38456" spans="2:9">
      <c r="B38456" s="1"/>
      <c r="C38456" s="29"/>
      <c r="D38456" s="27"/>
      <c r="E38456" s="27"/>
      <c r="F38456" s="27"/>
      <c r="G38456" s="1"/>
      <c r="H38456" s="1"/>
      <c r="I38456" s="1"/>
    </row>
    <row r="38457" spans="2:9">
      <c r="B38457" s="1"/>
      <c r="C38457" s="29"/>
      <c r="D38457" s="27"/>
      <c r="E38457" s="27"/>
      <c r="F38457" s="27"/>
      <c r="G38457" s="1"/>
      <c r="H38457" s="1"/>
      <c r="I38457" s="1"/>
    </row>
    <row r="38458" spans="2:9">
      <c r="B38458" s="1"/>
      <c r="C38458" s="29"/>
      <c r="D38458" s="27"/>
      <c r="E38458" s="27"/>
      <c r="F38458" s="27"/>
      <c r="G38458" s="1"/>
      <c r="H38458" s="1"/>
      <c r="I38458" s="1"/>
    </row>
    <row r="38459" spans="2:9">
      <c r="B38459" s="1"/>
      <c r="C38459" s="29"/>
      <c r="D38459" s="27"/>
      <c r="E38459" s="27"/>
      <c r="F38459" s="27"/>
      <c r="G38459" s="1"/>
      <c r="H38459" s="1"/>
      <c r="I38459" s="1"/>
    </row>
    <row r="38460" spans="2:9">
      <c r="B38460" s="1"/>
      <c r="C38460" s="29"/>
      <c r="D38460" s="27"/>
      <c r="E38460" s="27"/>
      <c r="F38460" s="27"/>
      <c r="G38460" s="1"/>
      <c r="H38460" s="1"/>
      <c r="I38460" s="1"/>
    </row>
    <row r="38461" spans="2:9">
      <c r="B38461" s="1"/>
      <c r="C38461" s="29"/>
      <c r="D38461" s="27"/>
      <c r="E38461" s="27"/>
      <c r="F38461" s="27"/>
      <c r="G38461" s="1"/>
      <c r="H38461" s="1"/>
      <c r="I38461" s="1"/>
    </row>
    <row r="38462" spans="2:9">
      <c r="B38462" s="1"/>
      <c r="C38462" s="29"/>
      <c r="D38462" s="27"/>
      <c r="E38462" s="27"/>
      <c r="F38462" s="27"/>
      <c r="G38462" s="1"/>
      <c r="H38462" s="1"/>
      <c r="I38462" s="1"/>
    </row>
    <row r="38463" spans="2:9">
      <c r="B38463" s="1"/>
      <c r="C38463" s="29"/>
      <c r="D38463" s="27"/>
      <c r="E38463" s="27"/>
      <c r="F38463" s="27"/>
      <c r="G38463" s="1"/>
      <c r="H38463" s="1"/>
      <c r="I38463" s="1"/>
    </row>
    <row r="38464" spans="2:9">
      <c r="B38464" s="1"/>
      <c r="C38464" s="29"/>
      <c r="D38464" s="27"/>
      <c r="E38464" s="27"/>
      <c r="F38464" s="27"/>
      <c r="G38464" s="1"/>
      <c r="H38464" s="1"/>
      <c r="I38464" s="1"/>
    </row>
    <row r="38465" spans="2:9">
      <c r="B38465" s="1"/>
      <c r="C38465" s="29"/>
      <c r="D38465" s="27"/>
      <c r="E38465" s="27"/>
      <c r="F38465" s="27"/>
      <c r="G38465" s="1"/>
      <c r="H38465" s="1"/>
      <c r="I38465" s="1"/>
    </row>
    <row r="38466" spans="2:9">
      <c r="B38466" s="1"/>
      <c r="C38466" s="29"/>
      <c r="D38466" s="27"/>
      <c r="E38466" s="27"/>
      <c r="F38466" s="27"/>
      <c r="G38466" s="1"/>
      <c r="H38466" s="1"/>
      <c r="I38466" s="1"/>
    </row>
    <row r="38467" spans="2:9">
      <c r="B38467" s="1"/>
      <c r="C38467" s="29"/>
      <c r="D38467" s="27"/>
      <c r="E38467" s="27"/>
      <c r="F38467" s="27"/>
      <c r="G38467" s="1"/>
      <c r="H38467" s="1"/>
      <c r="I38467" s="1"/>
    </row>
    <row r="38468" spans="2:9">
      <c r="B38468" s="1"/>
      <c r="C38468" s="29"/>
      <c r="D38468" s="27"/>
      <c r="E38468" s="27"/>
      <c r="F38468" s="27"/>
      <c r="G38468" s="1"/>
      <c r="H38468" s="1"/>
      <c r="I38468" s="1"/>
    </row>
    <row r="38469" spans="2:9">
      <c r="B38469" s="1"/>
      <c r="C38469" s="29"/>
      <c r="D38469" s="27"/>
      <c r="E38469" s="27"/>
      <c r="F38469" s="27"/>
      <c r="G38469" s="1"/>
      <c r="H38469" s="1"/>
      <c r="I38469" s="1"/>
    </row>
    <row r="38470" spans="2:9">
      <c r="B38470" s="1"/>
      <c r="C38470" s="29"/>
      <c r="D38470" s="27"/>
      <c r="E38470" s="27"/>
      <c r="F38470" s="27"/>
      <c r="G38470" s="1"/>
      <c r="H38470" s="1"/>
      <c r="I38470" s="1"/>
    </row>
    <row r="38471" spans="2:9">
      <c r="B38471" s="1"/>
      <c r="C38471" s="29"/>
      <c r="D38471" s="27"/>
      <c r="E38471" s="27"/>
      <c r="F38471" s="27"/>
      <c r="G38471" s="1"/>
      <c r="H38471" s="1"/>
      <c r="I38471" s="1"/>
    </row>
    <row r="38472" spans="2:9">
      <c r="B38472" s="1"/>
      <c r="C38472" s="29"/>
      <c r="D38472" s="27"/>
      <c r="E38472" s="27"/>
      <c r="F38472" s="27"/>
      <c r="G38472" s="1"/>
      <c r="H38472" s="1"/>
      <c r="I38472" s="1"/>
    </row>
    <row r="38473" spans="2:9">
      <c r="B38473" s="1"/>
      <c r="C38473" s="29"/>
      <c r="D38473" s="27"/>
      <c r="E38473" s="27"/>
      <c r="F38473" s="27"/>
      <c r="G38473" s="1"/>
      <c r="H38473" s="1"/>
      <c r="I38473" s="1"/>
    </row>
    <row r="38474" spans="2:9">
      <c r="B38474" s="1"/>
      <c r="C38474" s="29"/>
      <c r="D38474" s="27"/>
      <c r="E38474" s="27"/>
      <c r="F38474" s="27"/>
      <c r="G38474" s="1"/>
      <c r="H38474" s="1"/>
      <c r="I38474" s="1"/>
    </row>
    <row r="38475" spans="2:9">
      <c r="B38475" s="1"/>
      <c r="C38475" s="29"/>
      <c r="D38475" s="27"/>
      <c r="E38475" s="27"/>
      <c r="F38475" s="27"/>
      <c r="G38475" s="1"/>
      <c r="H38475" s="1"/>
      <c r="I38475" s="1"/>
    </row>
    <row r="38476" spans="2:9">
      <c r="B38476" s="1"/>
      <c r="C38476" s="29"/>
      <c r="D38476" s="27"/>
      <c r="E38476" s="27"/>
      <c r="F38476" s="27"/>
      <c r="G38476" s="1"/>
      <c r="H38476" s="1"/>
      <c r="I38476" s="1"/>
    </row>
    <row r="38477" spans="2:9">
      <c r="B38477" s="1"/>
      <c r="C38477" s="29"/>
      <c r="D38477" s="27"/>
      <c r="E38477" s="27"/>
      <c r="F38477" s="27"/>
      <c r="G38477" s="1"/>
      <c r="H38477" s="1"/>
      <c r="I38477" s="1"/>
    </row>
    <row r="38478" spans="2:9">
      <c r="B38478" s="1"/>
      <c r="C38478" s="29"/>
      <c r="D38478" s="27"/>
      <c r="E38478" s="27"/>
      <c r="F38478" s="27"/>
      <c r="G38478" s="1"/>
      <c r="H38478" s="1"/>
      <c r="I38478" s="1"/>
    </row>
    <row r="38479" spans="2:9">
      <c r="B38479" s="1"/>
      <c r="C38479" s="29"/>
      <c r="D38479" s="27"/>
      <c r="E38479" s="27"/>
      <c r="F38479" s="27"/>
      <c r="G38479" s="1"/>
      <c r="H38479" s="1"/>
      <c r="I38479" s="1"/>
    </row>
    <row r="38480" spans="2:9">
      <c r="B38480" s="1"/>
      <c r="C38480" s="29"/>
      <c r="D38480" s="27"/>
      <c r="E38480" s="27"/>
      <c r="F38480" s="27"/>
      <c r="G38480" s="1"/>
      <c r="H38480" s="1"/>
      <c r="I38480" s="1"/>
    </row>
    <row r="38481" spans="2:9">
      <c r="B38481" s="1"/>
      <c r="C38481" s="29"/>
      <c r="D38481" s="27"/>
      <c r="E38481" s="27"/>
      <c r="F38481" s="27"/>
      <c r="G38481" s="1"/>
      <c r="H38481" s="1"/>
      <c r="I38481" s="1"/>
    </row>
    <row r="38482" spans="2:9">
      <c r="B38482" s="1"/>
      <c r="C38482" s="29"/>
      <c r="D38482" s="27"/>
      <c r="E38482" s="27"/>
      <c r="F38482" s="27"/>
      <c r="G38482" s="1"/>
      <c r="H38482" s="1"/>
      <c r="I38482" s="1"/>
    </row>
    <row r="38483" spans="2:9">
      <c r="B38483" s="1"/>
      <c r="C38483" s="29"/>
      <c r="D38483" s="27"/>
      <c r="E38483" s="27"/>
      <c r="F38483" s="27"/>
      <c r="G38483" s="1"/>
      <c r="H38483" s="1"/>
      <c r="I38483" s="1"/>
    </row>
    <row r="38484" spans="2:9">
      <c r="B38484" s="1"/>
      <c r="C38484" s="29"/>
      <c r="D38484" s="27"/>
      <c r="E38484" s="27"/>
      <c r="F38484" s="27"/>
      <c r="G38484" s="1"/>
      <c r="H38484" s="1"/>
      <c r="I38484" s="1"/>
    </row>
    <row r="38485" spans="2:9">
      <c r="B38485" s="1"/>
      <c r="C38485" s="29"/>
      <c r="D38485" s="27"/>
      <c r="E38485" s="27"/>
      <c r="F38485" s="27"/>
      <c r="G38485" s="1"/>
      <c r="H38485" s="1"/>
      <c r="I38485" s="1"/>
    </row>
    <row r="38486" spans="2:9">
      <c r="B38486" s="1"/>
      <c r="C38486" s="29"/>
      <c r="D38486" s="27"/>
      <c r="E38486" s="27"/>
      <c r="F38486" s="27"/>
      <c r="G38486" s="1"/>
      <c r="H38486" s="1"/>
      <c r="I38486" s="1"/>
    </row>
    <row r="38487" spans="2:9">
      <c r="B38487" s="1"/>
      <c r="C38487" s="29"/>
      <c r="D38487" s="27"/>
      <c r="E38487" s="27"/>
      <c r="F38487" s="27"/>
      <c r="G38487" s="1"/>
      <c r="H38487" s="1"/>
      <c r="I38487" s="1"/>
    </row>
    <row r="38488" spans="2:9">
      <c r="B38488" s="1"/>
      <c r="C38488" s="29"/>
      <c r="D38488" s="27"/>
      <c r="E38488" s="27"/>
      <c r="F38488" s="27"/>
      <c r="G38488" s="1"/>
      <c r="H38488" s="1"/>
      <c r="I38488" s="1"/>
    </row>
    <row r="38489" spans="2:9">
      <c r="B38489" s="1"/>
      <c r="C38489" s="29"/>
      <c r="D38489" s="27"/>
      <c r="E38489" s="27"/>
      <c r="F38489" s="27"/>
      <c r="G38489" s="1"/>
      <c r="H38489" s="1"/>
      <c r="I38489" s="1"/>
    </row>
    <row r="38490" spans="2:9">
      <c r="B38490" s="1"/>
      <c r="C38490" s="29"/>
      <c r="D38490" s="27"/>
      <c r="E38490" s="27"/>
      <c r="F38490" s="27"/>
      <c r="G38490" s="1"/>
      <c r="H38490" s="1"/>
      <c r="I38490" s="1"/>
    </row>
    <row r="38491" spans="2:9">
      <c r="B38491" s="1"/>
      <c r="C38491" s="29"/>
      <c r="D38491" s="27"/>
      <c r="E38491" s="27"/>
      <c r="F38491" s="27"/>
      <c r="G38491" s="1"/>
      <c r="H38491" s="1"/>
      <c r="I38491" s="1"/>
    </row>
    <row r="38492" spans="2:9">
      <c r="B38492" s="1"/>
      <c r="C38492" s="29"/>
      <c r="D38492" s="27"/>
      <c r="E38492" s="27"/>
      <c r="F38492" s="27"/>
      <c r="G38492" s="1"/>
      <c r="H38492" s="1"/>
      <c r="I38492" s="1"/>
    </row>
    <row r="38493" spans="2:9">
      <c r="B38493" s="1"/>
      <c r="C38493" s="29"/>
      <c r="D38493" s="27"/>
      <c r="E38493" s="27"/>
      <c r="F38493" s="27"/>
      <c r="G38493" s="1"/>
      <c r="H38493" s="1"/>
      <c r="I38493" s="1"/>
    </row>
    <row r="38494" spans="2:9">
      <c r="B38494" s="1"/>
      <c r="C38494" s="29"/>
      <c r="D38494" s="27"/>
      <c r="E38494" s="27"/>
      <c r="F38494" s="27"/>
      <c r="G38494" s="1"/>
      <c r="H38494" s="1"/>
      <c r="I38494" s="1"/>
    </row>
    <row r="38495" spans="2:9">
      <c r="B38495" s="1"/>
      <c r="C38495" s="29"/>
      <c r="D38495" s="27"/>
      <c r="E38495" s="27"/>
      <c r="F38495" s="27"/>
      <c r="G38495" s="1"/>
      <c r="H38495" s="1"/>
      <c r="I38495" s="1"/>
    </row>
    <row r="38496" spans="2:9">
      <c r="B38496" s="1"/>
      <c r="C38496" s="29"/>
      <c r="D38496" s="27"/>
      <c r="E38496" s="27"/>
      <c r="F38496" s="27"/>
      <c r="G38496" s="1"/>
      <c r="H38496" s="1"/>
      <c r="I38496" s="1"/>
    </row>
    <row r="38497" spans="2:9">
      <c r="B38497" s="1"/>
      <c r="C38497" s="29"/>
      <c r="D38497" s="27"/>
      <c r="E38497" s="27"/>
      <c r="F38497" s="27"/>
      <c r="G38497" s="1"/>
      <c r="H38497" s="1"/>
      <c r="I38497" s="1"/>
    </row>
    <row r="38498" spans="2:9">
      <c r="B38498" s="1"/>
      <c r="C38498" s="29"/>
      <c r="D38498" s="27"/>
      <c r="E38498" s="27"/>
      <c r="F38498" s="27"/>
      <c r="G38498" s="1"/>
      <c r="H38498" s="1"/>
      <c r="I38498" s="1"/>
    </row>
    <row r="38499" spans="2:9">
      <c r="B38499" s="1"/>
      <c r="C38499" s="29"/>
      <c r="D38499" s="27"/>
      <c r="E38499" s="27"/>
      <c r="F38499" s="27"/>
      <c r="G38499" s="1"/>
      <c r="H38499" s="1"/>
      <c r="I38499" s="1"/>
    </row>
    <row r="38500" spans="2:9">
      <c r="B38500" s="1"/>
      <c r="C38500" s="29"/>
      <c r="D38500" s="27"/>
      <c r="E38500" s="27"/>
      <c r="F38500" s="27"/>
      <c r="G38500" s="1"/>
      <c r="H38500" s="1"/>
      <c r="I38500" s="1"/>
    </row>
    <row r="38501" spans="2:9">
      <c r="B38501" s="1"/>
      <c r="C38501" s="29"/>
      <c r="D38501" s="27"/>
      <c r="E38501" s="27"/>
      <c r="F38501" s="27"/>
      <c r="G38501" s="1"/>
      <c r="H38501" s="1"/>
      <c r="I38501" s="1"/>
    </row>
    <row r="38502" spans="2:9">
      <c r="B38502" s="1"/>
      <c r="C38502" s="29"/>
      <c r="D38502" s="27"/>
      <c r="E38502" s="27"/>
      <c r="F38502" s="27"/>
      <c r="G38502" s="1"/>
      <c r="H38502" s="1"/>
      <c r="I38502" s="1"/>
    </row>
    <row r="38503" spans="2:9">
      <c r="B38503" s="1"/>
      <c r="C38503" s="29"/>
      <c r="D38503" s="27"/>
      <c r="E38503" s="27"/>
      <c r="F38503" s="27"/>
      <c r="G38503" s="1"/>
      <c r="H38503" s="1"/>
      <c r="I38503" s="1"/>
    </row>
    <row r="38504" spans="2:9">
      <c r="B38504" s="1"/>
      <c r="C38504" s="29"/>
      <c r="D38504" s="27"/>
      <c r="E38504" s="27"/>
      <c r="F38504" s="27"/>
      <c r="G38504" s="1"/>
      <c r="H38504" s="1"/>
      <c r="I38504" s="1"/>
    </row>
    <row r="38505" spans="2:9">
      <c r="B38505" s="1"/>
      <c r="C38505" s="29"/>
      <c r="D38505" s="27"/>
      <c r="E38505" s="27"/>
      <c r="F38505" s="27"/>
      <c r="G38505" s="1"/>
      <c r="H38505" s="1"/>
      <c r="I38505" s="1"/>
    </row>
    <row r="38506" spans="2:9">
      <c r="B38506" s="1"/>
      <c r="C38506" s="29"/>
      <c r="D38506" s="27"/>
      <c r="E38506" s="27"/>
      <c r="F38506" s="27"/>
      <c r="G38506" s="1"/>
      <c r="H38506" s="1"/>
      <c r="I38506" s="1"/>
    </row>
    <row r="38507" spans="2:9">
      <c r="B38507" s="1"/>
      <c r="C38507" s="29"/>
      <c r="D38507" s="27"/>
      <c r="E38507" s="27"/>
      <c r="F38507" s="27"/>
      <c r="G38507" s="1"/>
      <c r="H38507" s="1"/>
      <c r="I38507" s="1"/>
    </row>
    <row r="38508" spans="2:9">
      <c r="B38508" s="1"/>
      <c r="C38508" s="29"/>
      <c r="D38508" s="27"/>
      <c r="E38508" s="27"/>
      <c r="F38508" s="27"/>
      <c r="G38508" s="1"/>
      <c r="H38508" s="1"/>
      <c r="I38508" s="1"/>
    </row>
    <row r="38509" spans="2:9">
      <c r="B38509" s="1"/>
      <c r="C38509" s="29"/>
      <c r="D38509" s="27"/>
      <c r="E38509" s="27"/>
      <c r="F38509" s="27"/>
      <c r="G38509" s="1"/>
      <c r="H38509" s="1"/>
      <c r="I38509" s="1"/>
    </row>
    <row r="38510" spans="2:9">
      <c r="B38510" s="1"/>
      <c r="C38510" s="29"/>
      <c r="D38510" s="27"/>
      <c r="E38510" s="27"/>
      <c r="F38510" s="27"/>
      <c r="G38510" s="1"/>
      <c r="H38510" s="1"/>
      <c r="I38510" s="1"/>
    </row>
    <row r="38511" spans="2:9">
      <c r="B38511" s="1"/>
      <c r="C38511" s="29"/>
      <c r="D38511" s="27"/>
      <c r="E38511" s="27"/>
      <c r="F38511" s="27"/>
      <c r="G38511" s="1"/>
      <c r="H38511" s="1"/>
      <c r="I38511" s="1"/>
    </row>
    <row r="38512" spans="2:9">
      <c r="B38512" s="1"/>
      <c r="C38512" s="29"/>
      <c r="D38512" s="27"/>
      <c r="E38512" s="27"/>
      <c r="F38512" s="27"/>
      <c r="G38512" s="1"/>
      <c r="H38512" s="1"/>
      <c r="I38512" s="1"/>
    </row>
    <row r="38513" spans="2:9">
      <c r="B38513" s="1"/>
      <c r="C38513" s="29"/>
      <c r="D38513" s="27"/>
      <c r="E38513" s="27"/>
      <c r="F38513" s="27"/>
      <c r="G38513" s="1"/>
      <c r="H38513" s="1"/>
      <c r="I38513" s="1"/>
    </row>
    <row r="38514" spans="2:9">
      <c r="B38514" s="1"/>
      <c r="C38514" s="29"/>
      <c r="D38514" s="27"/>
      <c r="E38514" s="27"/>
      <c r="F38514" s="27"/>
      <c r="G38514" s="1"/>
      <c r="H38514" s="1"/>
      <c r="I38514" s="1"/>
    </row>
    <row r="38515" spans="2:9">
      <c r="B38515" s="1"/>
      <c r="C38515" s="29"/>
      <c r="D38515" s="27"/>
      <c r="E38515" s="27"/>
      <c r="F38515" s="27"/>
      <c r="G38515" s="1"/>
      <c r="H38515" s="1"/>
      <c r="I38515" s="1"/>
    </row>
    <row r="38516" spans="2:9">
      <c r="B38516" s="1"/>
      <c r="C38516" s="29"/>
      <c r="D38516" s="27"/>
      <c r="E38516" s="27"/>
      <c r="F38516" s="27"/>
      <c r="G38516" s="1"/>
      <c r="H38516" s="1"/>
      <c r="I38516" s="1"/>
    </row>
    <row r="38517" spans="2:9">
      <c r="B38517" s="1"/>
      <c r="C38517" s="29"/>
      <c r="D38517" s="27"/>
      <c r="E38517" s="27"/>
      <c r="F38517" s="27"/>
      <c r="G38517" s="1"/>
      <c r="H38517" s="1"/>
      <c r="I38517" s="1"/>
    </row>
    <row r="38518" spans="2:9">
      <c r="B38518" s="1"/>
      <c r="C38518" s="29"/>
      <c r="D38518" s="27"/>
      <c r="E38518" s="27"/>
      <c r="F38518" s="27"/>
      <c r="G38518" s="1"/>
      <c r="H38518" s="1"/>
      <c r="I38518" s="1"/>
    </row>
    <row r="38519" spans="2:9">
      <c r="B38519" s="1"/>
      <c r="C38519" s="29"/>
      <c r="D38519" s="27"/>
      <c r="E38519" s="27"/>
      <c r="F38519" s="27"/>
      <c r="G38519" s="1"/>
      <c r="H38519" s="1"/>
      <c r="I38519" s="1"/>
    </row>
    <row r="38520" spans="2:9">
      <c r="B38520" s="1"/>
      <c r="C38520" s="29"/>
      <c r="D38520" s="27"/>
      <c r="E38520" s="27"/>
      <c r="F38520" s="27"/>
      <c r="G38520" s="1"/>
      <c r="H38520" s="1"/>
      <c r="I38520" s="1"/>
    </row>
    <row r="38521" spans="2:9">
      <c r="B38521" s="1"/>
      <c r="C38521" s="29"/>
      <c r="D38521" s="27"/>
      <c r="E38521" s="27"/>
      <c r="F38521" s="27"/>
      <c r="G38521" s="1"/>
      <c r="H38521" s="1"/>
      <c r="I38521" s="1"/>
    </row>
    <row r="38522" spans="2:9">
      <c r="B38522" s="1"/>
      <c r="C38522" s="29"/>
      <c r="D38522" s="27"/>
      <c r="E38522" s="27"/>
      <c r="F38522" s="27"/>
      <c r="G38522" s="1"/>
      <c r="H38522" s="1"/>
      <c r="I38522" s="1"/>
    </row>
    <row r="38523" spans="2:9">
      <c r="B38523" s="1"/>
      <c r="C38523" s="29"/>
      <c r="D38523" s="27"/>
      <c r="E38523" s="27"/>
      <c r="F38523" s="27"/>
      <c r="G38523" s="1"/>
      <c r="H38523" s="1"/>
      <c r="I38523" s="1"/>
    </row>
    <row r="38524" spans="2:9">
      <c r="B38524" s="1"/>
      <c r="C38524" s="29"/>
      <c r="D38524" s="27"/>
      <c r="E38524" s="27"/>
      <c r="F38524" s="27"/>
      <c r="G38524" s="1"/>
      <c r="H38524" s="1"/>
      <c r="I38524" s="1"/>
    </row>
    <row r="38525" spans="2:9">
      <c r="B38525" s="1"/>
      <c r="C38525" s="29"/>
      <c r="D38525" s="27"/>
      <c r="E38525" s="27"/>
      <c r="F38525" s="27"/>
      <c r="G38525" s="1"/>
      <c r="H38525" s="1"/>
      <c r="I38525" s="1"/>
    </row>
    <row r="38526" spans="2:9">
      <c r="B38526" s="1"/>
      <c r="C38526" s="29"/>
      <c r="D38526" s="27"/>
      <c r="E38526" s="27"/>
      <c r="F38526" s="27"/>
      <c r="G38526" s="1"/>
      <c r="H38526" s="1"/>
      <c r="I38526" s="1"/>
    </row>
    <row r="38527" spans="2:9">
      <c r="B38527" s="1"/>
      <c r="C38527" s="29"/>
      <c r="D38527" s="27"/>
      <c r="E38527" s="27"/>
      <c r="F38527" s="27"/>
      <c r="G38527" s="1"/>
      <c r="H38527" s="1"/>
      <c r="I38527" s="1"/>
    </row>
    <row r="38528" spans="2:9">
      <c r="B38528" s="1"/>
      <c r="C38528" s="29"/>
      <c r="D38528" s="27"/>
      <c r="E38528" s="27"/>
      <c r="F38528" s="27"/>
      <c r="G38528" s="1"/>
      <c r="H38528" s="1"/>
      <c r="I38528" s="1"/>
    </row>
    <row r="38529" spans="2:9">
      <c r="B38529" s="1"/>
      <c r="C38529" s="29"/>
      <c r="D38529" s="27"/>
      <c r="E38529" s="27"/>
      <c r="F38529" s="27"/>
      <c r="G38529" s="1"/>
      <c r="H38529" s="1"/>
      <c r="I38529" s="1"/>
    </row>
    <row r="38530" spans="2:9">
      <c r="B38530" s="1"/>
      <c r="C38530" s="29"/>
      <c r="D38530" s="27"/>
      <c r="E38530" s="27"/>
      <c r="F38530" s="27"/>
      <c r="G38530" s="1"/>
      <c r="H38530" s="1"/>
      <c r="I38530" s="1"/>
    </row>
    <row r="38531" spans="2:9">
      <c r="B38531" s="1"/>
      <c r="C38531" s="29"/>
      <c r="D38531" s="27"/>
      <c r="E38531" s="27"/>
      <c r="F38531" s="27"/>
      <c r="G38531" s="1"/>
      <c r="H38531" s="1"/>
      <c r="I38531" s="1"/>
    </row>
    <row r="38532" spans="2:9">
      <c r="B38532" s="1"/>
      <c r="C38532" s="29"/>
      <c r="D38532" s="27"/>
      <c r="E38532" s="27"/>
      <c r="F38532" s="27"/>
      <c r="G38532" s="1"/>
      <c r="H38532" s="1"/>
      <c r="I38532" s="1"/>
    </row>
    <row r="38533" spans="2:9">
      <c r="B38533" s="1"/>
      <c r="C38533" s="29"/>
      <c r="D38533" s="27"/>
      <c r="E38533" s="27"/>
      <c r="F38533" s="27"/>
      <c r="G38533" s="1"/>
      <c r="H38533" s="1"/>
      <c r="I38533" s="1"/>
    </row>
    <row r="38534" spans="2:9">
      <c r="B38534" s="1"/>
      <c r="C38534" s="29"/>
      <c r="D38534" s="27"/>
      <c r="E38534" s="27"/>
      <c r="F38534" s="27"/>
      <c r="G38534" s="1"/>
      <c r="H38534" s="1"/>
      <c r="I38534" s="1"/>
    </row>
    <row r="38535" spans="2:9">
      <c r="B38535" s="1"/>
      <c r="C38535" s="29"/>
      <c r="D38535" s="27"/>
      <c r="E38535" s="27"/>
      <c r="F38535" s="27"/>
      <c r="G38535" s="1"/>
      <c r="H38535" s="1"/>
      <c r="I38535" s="1"/>
    </row>
    <row r="38536" spans="2:9">
      <c r="B38536" s="1"/>
      <c r="C38536" s="29"/>
      <c r="D38536" s="27"/>
      <c r="E38536" s="27"/>
      <c r="F38536" s="27"/>
      <c r="G38536" s="1"/>
      <c r="H38536" s="1"/>
      <c r="I38536" s="1"/>
    </row>
    <row r="38537" spans="2:9">
      <c r="B38537" s="1"/>
      <c r="C38537" s="29"/>
      <c r="D38537" s="27"/>
      <c r="E38537" s="27"/>
      <c r="F38537" s="27"/>
      <c r="G38537" s="1"/>
      <c r="H38537" s="1"/>
      <c r="I38537" s="1"/>
    </row>
    <row r="38538" spans="2:9">
      <c r="B38538" s="1"/>
      <c r="C38538" s="29"/>
      <c r="D38538" s="27"/>
      <c r="E38538" s="27"/>
      <c r="F38538" s="27"/>
      <c r="G38538" s="1"/>
      <c r="H38538" s="1"/>
      <c r="I38538" s="1"/>
    </row>
    <row r="38539" spans="2:9">
      <c r="B38539" s="1"/>
      <c r="C38539" s="29"/>
      <c r="D38539" s="27"/>
      <c r="E38539" s="27"/>
      <c r="F38539" s="27"/>
      <c r="G38539" s="1"/>
      <c r="H38539" s="1"/>
      <c r="I38539" s="1"/>
    </row>
    <row r="38540" spans="2:9">
      <c r="B38540" s="1"/>
      <c r="C38540" s="29"/>
      <c r="D38540" s="27"/>
      <c r="E38540" s="27"/>
      <c r="F38540" s="27"/>
      <c r="G38540" s="1"/>
      <c r="H38540" s="1"/>
      <c r="I38540" s="1"/>
    </row>
    <row r="38541" spans="2:9">
      <c r="B38541" s="1"/>
      <c r="C38541" s="29"/>
      <c r="D38541" s="27"/>
      <c r="E38541" s="27"/>
      <c r="F38541" s="27"/>
      <c r="G38541" s="1"/>
      <c r="H38541" s="1"/>
      <c r="I38541" s="1"/>
    </row>
    <row r="38542" spans="2:9">
      <c r="B38542" s="1"/>
      <c r="C38542" s="29"/>
      <c r="D38542" s="27"/>
      <c r="E38542" s="27"/>
      <c r="F38542" s="27"/>
      <c r="G38542" s="1"/>
      <c r="H38542" s="1"/>
      <c r="I38542" s="1"/>
    </row>
    <row r="38543" spans="2:9">
      <c r="B38543" s="1"/>
      <c r="C38543" s="29"/>
      <c r="D38543" s="27"/>
      <c r="E38543" s="27"/>
      <c r="F38543" s="27"/>
      <c r="G38543" s="1"/>
      <c r="H38543" s="1"/>
      <c r="I38543" s="1"/>
    </row>
    <row r="38544" spans="2:9">
      <c r="B38544" s="1"/>
      <c r="C38544" s="29"/>
      <c r="D38544" s="27"/>
      <c r="E38544" s="27"/>
      <c r="F38544" s="27"/>
      <c r="G38544" s="1"/>
      <c r="H38544" s="1"/>
      <c r="I38544" s="1"/>
    </row>
    <row r="38545" spans="2:9">
      <c r="B38545" s="1"/>
      <c r="C38545" s="29"/>
      <c r="D38545" s="27"/>
      <c r="E38545" s="27"/>
      <c r="F38545" s="27"/>
      <c r="G38545" s="1"/>
      <c r="H38545" s="1"/>
      <c r="I38545" s="1"/>
    </row>
    <row r="38546" spans="2:9">
      <c r="B38546" s="1"/>
      <c r="C38546" s="29"/>
      <c r="D38546" s="27"/>
      <c r="E38546" s="27"/>
      <c r="F38546" s="27"/>
      <c r="G38546" s="1"/>
      <c r="H38546" s="1"/>
      <c r="I38546" s="1"/>
    </row>
    <row r="38547" spans="2:9">
      <c r="B38547" s="1"/>
      <c r="C38547" s="29"/>
      <c r="D38547" s="27"/>
      <c r="E38547" s="27"/>
      <c r="F38547" s="27"/>
      <c r="G38547" s="1"/>
      <c r="H38547" s="1"/>
      <c r="I38547" s="1"/>
    </row>
    <row r="38548" spans="2:9">
      <c r="B38548" s="1"/>
      <c r="C38548" s="29"/>
      <c r="D38548" s="27"/>
      <c r="E38548" s="27"/>
      <c r="F38548" s="27"/>
      <c r="G38548" s="1"/>
      <c r="H38548" s="1"/>
      <c r="I38548" s="1"/>
    </row>
    <row r="38549" spans="2:9">
      <c r="B38549" s="1"/>
      <c r="C38549" s="29"/>
      <c r="D38549" s="27"/>
      <c r="E38549" s="27"/>
      <c r="F38549" s="27"/>
      <c r="G38549" s="1"/>
      <c r="H38549" s="1"/>
      <c r="I38549" s="1"/>
    </row>
    <row r="38550" spans="2:9">
      <c r="B38550" s="1"/>
      <c r="C38550" s="29"/>
      <c r="D38550" s="27"/>
      <c r="E38550" s="27"/>
      <c r="F38550" s="27"/>
      <c r="G38550" s="1"/>
      <c r="H38550" s="1"/>
      <c r="I38550" s="1"/>
    </row>
    <row r="38551" spans="2:9">
      <c r="B38551" s="1"/>
      <c r="C38551" s="29"/>
      <c r="D38551" s="27"/>
      <c r="E38551" s="27"/>
      <c r="F38551" s="27"/>
      <c r="G38551" s="1"/>
      <c r="H38551" s="1"/>
      <c r="I38551" s="1"/>
    </row>
    <row r="38552" spans="2:9">
      <c r="B38552" s="1"/>
      <c r="C38552" s="29"/>
      <c r="D38552" s="27"/>
      <c r="E38552" s="27"/>
      <c r="F38552" s="27"/>
      <c r="G38552" s="1"/>
      <c r="H38552" s="1"/>
      <c r="I38552" s="1"/>
    </row>
    <row r="38553" spans="2:9">
      <c r="B38553" s="1"/>
      <c r="C38553" s="29"/>
      <c r="D38553" s="27"/>
      <c r="E38553" s="27"/>
      <c r="F38553" s="27"/>
      <c r="G38553" s="1"/>
      <c r="H38553" s="1"/>
      <c r="I38553" s="1"/>
    </row>
    <row r="38554" spans="2:9">
      <c r="B38554" s="1"/>
      <c r="C38554" s="29"/>
      <c r="D38554" s="27"/>
      <c r="E38554" s="27"/>
      <c r="F38554" s="27"/>
      <c r="G38554" s="1"/>
      <c r="H38554" s="1"/>
      <c r="I38554" s="1"/>
    </row>
    <row r="38555" spans="2:9">
      <c r="B38555" s="1"/>
      <c r="C38555" s="29"/>
      <c r="D38555" s="27"/>
      <c r="E38555" s="27"/>
      <c r="F38555" s="27"/>
      <c r="G38555" s="1"/>
      <c r="H38555" s="1"/>
      <c r="I38555" s="1"/>
    </row>
    <row r="38556" spans="2:9">
      <c r="B38556" s="1"/>
      <c r="C38556" s="29"/>
      <c r="D38556" s="27"/>
      <c r="E38556" s="27"/>
      <c r="F38556" s="27"/>
      <c r="G38556" s="1"/>
      <c r="H38556" s="1"/>
      <c r="I38556" s="1"/>
    </row>
    <row r="38557" spans="2:9">
      <c r="B38557" s="1"/>
      <c r="C38557" s="29"/>
      <c r="D38557" s="27"/>
      <c r="E38557" s="27"/>
      <c r="F38557" s="27"/>
      <c r="G38557" s="1"/>
      <c r="H38557" s="1"/>
      <c r="I38557" s="1"/>
    </row>
    <row r="38558" spans="2:9">
      <c r="B38558" s="1"/>
      <c r="C38558" s="29"/>
      <c r="D38558" s="27"/>
      <c r="E38558" s="27"/>
      <c r="F38558" s="27"/>
      <c r="G38558" s="1"/>
      <c r="H38558" s="1"/>
      <c r="I38558" s="1"/>
    </row>
    <row r="38559" spans="2:9">
      <c r="B38559" s="1"/>
      <c r="C38559" s="29"/>
      <c r="D38559" s="27"/>
      <c r="E38559" s="27"/>
      <c r="F38559" s="27"/>
      <c r="G38559" s="1"/>
      <c r="H38559" s="1"/>
      <c r="I38559" s="1"/>
    </row>
    <row r="38560" spans="2:9">
      <c r="B38560" s="1"/>
      <c r="C38560" s="29"/>
      <c r="D38560" s="27"/>
      <c r="E38560" s="27"/>
      <c r="F38560" s="27"/>
      <c r="G38560" s="1"/>
      <c r="H38560" s="1"/>
      <c r="I38560" s="1"/>
    </row>
    <row r="38561" spans="2:9">
      <c r="B38561" s="1"/>
      <c r="C38561" s="29"/>
      <c r="D38561" s="27"/>
      <c r="E38561" s="27"/>
      <c r="F38561" s="27"/>
      <c r="G38561" s="1"/>
      <c r="H38561" s="1"/>
      <c r="I38561" s="1"/>
    </row>
    <row r="38562" spans="2:9">
      <c r="B38562" s="1"/>
      <c r="C38562" s="29"/>
      <c r="D38562" s="27"/>
      <c r="E38562" s="27"/>
      <c r="F38562" s="27"/>
      <c r="G38562" s="1"/>
      <c r="H38562" s="1"/>
      <c r="I38562" s="1"/>
    </row>
    <row r="38563" spans="2:9">
      <c r="B38563" s="1"/>
      <c r="C38563" s="29"/>
      <c r="D38563" s="27"/>
      <c r="E38563" s="27"/>
      <c r="F38563" s="27"/>
      <c r="G38563" s="1"/>
      <c r="H38563" s="1"/>
      <c r="I38563" s="1"/>
    </row>
    <row r="38564" spans="2:9">
      <c r="B38564" s="1"/>
      <c r="C38564" s="29"/>
      <c r="D38564" s="27"/>
      <c r="E38564" s="27"/>
      <c r="F38564" s="27"/>
      <c r="G38564" s="1"/>
      <c r="H38564" s="1"/>
      <c r="I38564" s="1"/>
    </row>
    <row r="38565" spans="2:9">
      <c r="B38565" s="1"/>
      <c r="C38565" s="29"/>
      <c r="D38565" s="27"/>
      <c r="E38565" s="27"/>
      <c r="F38565" s="27"/>
      <c r="G38565" s="1"/>
      <c r="H38565" s="1"/>
      <c r="I38565" s="1"/>
    </row>
    <row r="38566" spans="2:9">
      <c r="B38566" s="1"/>
      <c r="C38566" s="29"/>
      <c r="D38566" s="27"/>
      <c r="E38566" s="27"/>
      <c r="F38566" s="27"/>
      <c r="G38566" s="1"/>
      <c r="H38566" s="1"/>
      <c r="I38566" s="1"/>
    </row>
    <row r="38567" spans="2:9">
      <c r="B38567" s="1"/>
      <c r="C38567" s="29"/>
      <c r="D38567" s="27"/>
      <c r="E38567" s="27"/>
      <c r="F38567" s="27"/>
      <c r="G38567" s="1"/>
      <c r="H38567" s="1"/>
      <c r="I38567" s="1"/>
    </row>
    <row r="38568" spans="2:9">
      <c r="B38568" s="1"/>
      <c r="C38568" s="29"/>
      <c r="D38568" s="27"/>
      <c r="E38568" s="27"/>
      <c r="F38568" s="27"/>
      <c r="G38568" s="1"/>
      <c r="H38568" s="1"/>
      <c r="I38568" s="1"/>
    </row>
    <row r="38569" spans="2:9">
      <c r="B38569" s="1"/>
      <c r="C38569" s="29"/>
      <c r="D38569" s="27"/>
      <c r="E38569" s="27"/>
      <c r="F38569" s="27"/>
      <c r="G38569" s="1"/>
      <c r="H38569" s="1"/>
      <c r="I38569" s="1"/>
    </row>
    <row r="38570" spans="2:9">
      <c r="B38570" s="1"/>
      <c r="C38570" s="29"/>
      <c r="D38570" s="27"/>
      <c r="E38570" s="27"/>
      <c r="F38570" s="27"/>
      <c r="G38570" s="1"/>
      <c r="H38570" s="1"/>
      <c r="I38570" s="1"/>
    </row>
    <row r="38571" spans="2:9">
      <c r="B38571" s="1"/>
      <c r="C38571" s="29"/>
      <c r="D38571" s="27"/>
      <c r="E38571" s="27"/>
      <c r="F38571" s="27"/>
      <c r="G38571" s="1"/>
      <c r="H38571" s="1"/>
      <c r="I38571" s="1"/>
    </row>
    <row r="38572" spans="2:9">
      <c r="B38572" s="1"/>
      <c r="C38572" s="29"/>
      <c r="D38572" s="27"/>
      <c r="E38572" s="27"/>
      <c r="F38572" s="27"/>
      <c r="G38572" s="1"/>
      <c r="H38572" s="1"/>
      <c r="I38572" s="1"/>
    </row>
    <row r="38573" spans="2:9">
      <c r="B38573" s="1"/>
      <c r="C38573" s="29"/>
      <c r="D38573" s="27"/>
      <c r="E38573" s="27"/>
      <c r="F38573" s="27"/>
      <c r="G38573" s="1"/>
      <c r="H38573" s="1"/>
      <c r="I38573" s="1"/>
    </row>
    <row r="38574" spans="2:9">
      <c r="B38574" s="1"/>
      <c r="C38574" s="29"/>
      <c r="D38574" s="27"/>
      <c r="E38574" s="27"/>
      <c r="F38574" s="27"/>
      <c r="G38574" s="1"/>
      <c r="H38574" s="1"/>
      <c r="I38574" s="1"/>
    </row>
    <row r="38575" spans="2:9">
      <c r="B38575" s="1"/>
      <c r="C38575" s="29"/>
      <c r="D38575" s="27"/>
      <c r="E38575" s="27"/>
      <c r="F38575" s="27"/>
      <c r="G38575" s="1"/>
      <c r="H38575" s="1"/>
      <c r="I38575" s="1"/>
    </row>
    <row r="38576" spans="2:9">
      <c r="B38576" s="1"/>
      <c r="C38576" s="29"/>
      <c r="D38576" s="27"/>
      <c r="E38576" s="27"/>
      <c r="F38576" s="27"/>
      <c r="G38576" s="1"/>
      <c r="H38576" s="1"/>
      <c r="I38576" s="1"/>
    </row>
    <row r="38577" spans="2:9">
      <c r="B38577" s="1"/>
      <c r="C38577" s="29"/>
      <c r="D38577" s="27"/>
      <c r="E38577" s="27"/>
      <c r="F38577" s="27"/>
      <c r="G38577" s="1"/>
      <c r="H38577" s="1"/>
      <c r="I38577" s="1"/>
    </row>
    <row r="38578" spans="2:9">
      <c r="B38578" s="1"/>
      <c r="C38578" s="29"/>
      <c r="D38578" s="27"/>
      <c r="E38578" s="27"/>
      <c r="F38578" s="27"/>
      <c r="G38578" s="1"/>
      <c r="H38578" s="1"/>
      <c r="I38578" s="1"/>
    </row>
    <row r="38579" spans="2:9">
      <c r="B38579" s="1"/>
      <c r="C38579" s="29"/>
      <c r="D38579" s="27"/>
      <c r="E38579" s="27"/>
      <c r="F38579" s="27"/>
      <c r="G38579" s="1"/>
      <c r="H38579" s="1"/>
      <c r="I38579" s="1"/>
    </row>
    <row r="38580" spans="2:9">
      <c r="B38580" s="1"/>
      <c r="C38580" s="29"/>
      <c r="D38580" s="27"/>
      <c r="E38580" s="27"/>
      <c r="F38580" s="27"/>
      <c r="G38580" s="1"/>
      <c r="H38580" s="1"/>
      <c r="I38580" s="1"/>
    </row>
    <row r="38581" spans="2:9">
      <c r="B38581" s="1"/>
      <c r="C38581" s="29"/>
      <c r="D38581" s="27"/>
      <c r="E38581" s="27"/>
      <c r="F38581" s="27"/>
      <c r="G38581" s="1"/>
      <c r="H38581" s="1"/>
      <c r="I38581" s="1"/>
    </row>
    <row r="38582" spans="2:9">
      <c r="B38582" s="1"/>
      <c r="C38582" s="29"/>
      <c r="D38582" s="27"/>
      <c r="E38582" s="27"/>
      <c r="F38582" s="27"/>
      <c r="G38582" s="1"/>
      <c r="H38582" s="1"/>
      <c r="I38582" s="1"/>
    </row>
    <row r="38583" spans="2:9">
      <c r="B38583" s="1"/>
      <c r="C38583" s="29"/>
      <c r="D38583" s="27"/>
      <c r="E38583" s="27"/>
      <c r="F38583" s="27"/>
      <c r="G38583" s="1"/>
      <c r="H38583" s="1"/>
      <c r="I38583" s="1"/>
    </row>
    <row r="38584" spans="2:9">
      <c r="B38584" s="1"/>
      <c r="C38584" s="29"/>
      <c r="D38584" s="27"/>
      <c r="E38584" s="27"/>
      <c r="F38584" s="27"/>
      <c r="G38584" s="1"/>
      <c r="H38584" s="1"/>
      <c r="I38584" s="1"/>
    </row>
    <row r="38585" spans="2:9">
      <c r="B38585" s="1"/>
      <c r="C38585" s="29"/>
      <c r="D38585" s="27"/>
      <c r="E38585" s="27"/>
      <c r="F38585" s="27"/>
      <c r="G38585" s="1"/>
      <c r="H38585" s="1"/>
      <c r="I38585" s="1"/>
    </row>
    <row r="38586" spans="2:9">
      <c r="B38586" s="1"/>
      <c r="C38586" s="29"/>
      <c r="D38586" s="27"/>
      <c r="E38586" s="27"/>
      <c r="F38586" s="27"/>
      <c r="G38586" s="1"/>
      <c r="H38586" s="1"/>
      <c r="I38586" s="1"/>
    </row>
    <row r="38587" spans="2:9">
      <c r="B38587" s="1"/>
      <c r="C38587" s="29"/>
      <c r="D38587" s="27"/>
      <c r="E38587" s="27"/>
      <c r="F38587" s="27"/>
      <c r="G38587" s="1"/>
      <c r="H38587" s="1"/>
      <c r="I38587" s="1"/>
    </row>
    <row r="38588" spans="2:9">
      <c r="B38588" s="1"/>
      <c r="C38588" s="29"/>
      <c r="D38588" s="27"/>
      <c r="E38588" s="27"/>
      <c r="F38588" s="27"/>
      <c r="G38588" s="1"/>
      <c r="H38588" s="1"/>
      <c r="I38588" s="1"/>
    </row>
    <row r="38589" spans="2:9">
      <c r="B38589" s="1"/>
      <c r="C38589" s="29"/>
      <c r="D38589" s="27"/>
      <c r="E38589" s="27"/>
      <c r="F38589" s="27"/>
      <c r="G38589" s="1"/>
      <c r="H38589" s="1"/>
      <c r="I38589" s="1"/>
    </row>
    <row r="38590" spans="2:9">
      <c r="B38590" s="1"/>
      <c r="C38590" s="29"/>
      <c r="D38590" s="27"/>
      <c r="E38590" s="27"/>
      <c r="F38590" s="27"/>
      <c r="G38590" s="1"/>
      <c r="H38590" s="1"/>
      <c r="I38590" s="1"/>
    </row>
    <row r="38591" spans="2:9">
      <c r="B38591" s="1"/>
      <c r="C38591" s="29"/>
      <c r="D38591" s="27"/>
      <c r="E38591" s="27"/>
      <c r="F38591" s="27"/>
      <c r="G38591" s="1"/>
      <c r="H38591" s="1"/>
      <c r="I38591" s="1"/>
    </row>
    <row r="38592" spans="2:9">
      <c r="B38592" s="1"/>
      <c r="C38592" s="29"/>
      <c r="D38592" s="27"/>
      <c r="E38592" s="27"/>
      <c r="F38592" s="27"/>
      <c r="G38592" s="1"/>
      <c r="H38592" s="1"/>
      <c r="I38592" s="1"/>
    </row>
    <row r="38593" spans="2:9">
      <c r="B38593" s="1"/>
      <c r="C38593" s="29"/>
      <c r="D38593" s="27"/>
      <c r="E38593" s="27"/>
      <c r="F38593" s="27"/>
      <c r="G38593" s="1"/>
      <c r="H38593" s="1"/>
      <c r="I38593" s="1"/>
    </row>
    <row r="38594" spans="2:9">
      <c r="B38594" s="1"/>
      <c r="C38594" s="29"/>
      <c r="D38594" s="27"/>
      <c r="E38594" s="27"/>
      <c r="F38594" s="27"/>
      <c r="G38594" s="1"/>
      <c r="H38594" s="1"/>
      <c r="I38594" s="1"/>
    </row>
    <row r="38595" spans="2:9">
      <c r="B38595" s="1"/>
      <c r="C38595" s="29"/>
      <c r="D38595" s="27"/>
      <c r="E38595" s="27"/>
      <c r="F38595" s="27"/>
      <c r="G38595" s="1"/>
      <c r="H38595" s="1"/>
      <c r="I38595" s="1"/>
    </row>
    <row r="38596" spans="2:9">
      <c r="B38596" s="1"/>
      <c r="C38596" s="29"/>
      <c r="D38596" s="27"/>
      <c r="E38596" s="27"/>
      <c r="F38596" s="27"/>
      <c r="G38596" s="1"/>
      <c r="H38596" s="1"/>
      <c r="I38596" s="1"/>
    </row>
    <row r="38597" spans="2:9">
      <c r="B38597" s="1"/>
      <c r="C38597" s="29"/>
      <c r="D38597" s="27"/>
      <c r="E38597" s="27"/>
      <c r="F38597" s="27"/>
      <c r="G38597" s="1"/>
      <c r="H38597" s="1"/>
      <c r="I38597" s="1"/>
    </row>
    <row r="38598" spans="2:9">
      <c r="B38598" s="1"/>
      <c r="C38598" s="29"/>
      <c r="D38598" s="27"/>
      <c r="E38598" s="27"/>
      <c r="F38598" s="27"/>
      <c r="G38598" s="1"/>
      <c r="H38598" s="1"/>
      <c r="I38598" s="1"/>
    </row>
    <row r="38599" spans="2:9">
      <c r="B38599" s="1"/>
      <c r="C38599" s="29"/>
      <c r="D38599" s="27"/>
      <c r="E38599" s="27"/>
      <c r="F38599" s="27"/>
      <c r="G38599" s="1"/>
      <c r="H38599" s="1"/>
      <c r="I38599" s="1"/>
    </row>
    <row r="38600" spans="2:9">
      <c r="B38600" s="1"/>
      <c r="C38600" s="29"/>
      <c r="D38600" s="27"/>
      <c r="E38600" s="27"/>
      <c r="F38600" s="27"/>
      <c r="G38600" s="1"/>
      <c r="H38600" s="1"/>
      <c r="I38600" s="1"/>
    </row>
    <row r="38601" spans="2:9">
      <c r="B38601" s="1"/>
      <c r="C38601" s="29"/>
      <c r="D38601" s="27"/>
      <c r="E38601" s="27"/>
      <c r="F38601" s="27"/>
      <c r="G38601" s="1"/>
      <c r="H38601" s="1"/>
      <c r="I38601" s="1"/>
    </row>
    <row r="38602" spans="2:9">
      <c r="B38602" s="1"/>
      <c r="C38602" s="29"/>
      <c r="D38602" s="27"/>
      <c r="E38602" s="27"/>
      <c r="F38602" s="27"/>
      <c r="G38602" s="1"/>
      <c r="H38602" s="1"/>
      <c r="I38602" s="1"/>
    </row>
    <row r="38603" spans="2:9">
      <c r="B38603" s="1"/>
      <c r="C38603" s="29"/>
      <c r="D38603" s="27"/>
      <c r="E38603" s="27"/>
      <c r="F38603" s="27"/>
      <c r="G38603" s="1"/>
      <c r="H38603" s="1"/>
      <c r="I38603" s="1"/>
    </row>
    <row r="38604" spans="2:9">
      <c r="B38604" s="1"/>
      <c r="C38604" s="29"/>
      <c r="D38604" s="27"/>
      <c r="E38604" s="27"/>
      <c r="F38604" s="27"/>
      <c r="G38604" s="1"/>
      <c r="H38604" s="1"/>
      <c r="I38604" s="1"/>
    </row>
    <row r="38605" spans="2:9">
      <c r="B38605" s="1"/>
      <c r="C38605" s="29"/>
      <c r="D38605" s="27"/>
      <c r="E38605" s="27"/>
      <c r="F38605" s="27"/>
      <c r="G38605" s="1"/>
      <c r="H38605" s="1"/>
      <c r="I38605" s="1"/>
    </row>
    <row r="38606" spans="2:9">
      <c r="B38606" s="1"/>
      <c r="C38606" s="29"/>
      <c r="D38606" s="27"/>
      <c r="E38606" s="27"/>
      <c r="F38606" s="27"/>
      <c r="G38606" s="1"/>
      <c r="H38606" s="1"/>
      <c r="I38606" s="1"/>
    </row>
    <row r="38607" spans="2:9">
      <c r="B38607" s="1"/>
      <c r="C38607" s="29"/>
      <c r="D38607" s="27"/>
      <c r="E38607" s="27"/>
      <c r="F38607" s="27"/>
      <c r="G38607" s="1"/>
      <c r="H38607" s="1"/>
      <c r="I38607" s="1"/>
    </row>
    <row r="38608" spans="2:9">
      <c r="B38608" s="1"/>
      <c r="C38608" s="29"/>
      <c r="D38608" s="27"/>
      <c r="E38608" s="27"/>
      <c r="F38608" s="27"/>
      <c r="G38608" s="1"/>
      <c r="H38608" s="1"/>
      <c r="I38608" s="1"/>
    </row>
    <row r="38609" spans="2:9">
      <c r="B38609" s="1"/>
      <c r="C38609" s="29"/>
      <c r="D38609" s="27"/>
      <c r="E38609" s="27"/>
      <c r="F38609" s="27"/>
      <c r="G38609" s="1"/>
      <c r="H38609" s="1"/>
      <c r="I38609" s="1"/>
    </row>
    <row r="38610" spans="2:9">
      <c r="B38610" s="1"/>
      <c r="C38610" s="29"/>
      <c r="D38610" s="27"/>
      <c r="E38610" s="27"/>
      <c r="F38610" s="27"/>
      <c r="G38610" s="1"/>
      <c r="H38610" s="1"/>
      <c r="I38610" s="1"/>
    </row>
    <row r="38611" spans="2:9">
      <c r="B38611" s="1"/>
      <c r="C38611" s="29"/>
      <c r="D38611" s="27"/>
      <c r="E38611" s="27"/>
      <c r="F38611" s="27"/>
      <c r="G38611" s="1"/>
      <c r="H38611" s="1"/>
      <c r="I38611" s="1"/>
    </row>
    <row r="38612" spans="2:9">
      <c r="B38612" s="1"/>
      <c r="C38612" s="29"/>
      <c r="D38612" s="27"/>
      <c r="E38612" s="27"/>
      <c r="F38612" s="27"/>
      <c r="G38612" s="1"/>
      <c r="H38612" s="1"/>
      <c r="I38612" s="1"/>
    </row>
    <row r="38613" spans="2:9">
      <c r="B38613" s="1"/>
      <c r="C38613" s="29"/>
      <c r="D38613" s="27"/>
      <c r="E38613" s="27"/>
      <c r="F38613" s="27"/>
      <c r="G38613" s="1"/>
      <c r="H38613" s="1"/>
      <c r="I38613" s="1"/>
    </row>
    <row r="38614" spans="2:9">
      <c r="B38614" s="1"/>
      <c r="C38614" s="29"/>
      <c r="D38614" s="27"/>
      <c r="E38614" s="27"/>
      <c r="F38614" s="27"/>
      <c r="G38614" s="1"/>
      <c r="H38614" s="1"/>
      <c r="I38614" s="1"/>
    </row>
    <row r="38615" spans="2:9">
      <c r="B38615" s="1"/>
      <c r="C38615" s="29"/>
      <c r="D38615" s="27"/>
      <c r="E38615" s="27"/>
      <c r="F38615" s="27"/>
      <c r="G38615" s="1"/>
      <c r="H38615" s="1"/>
      <c r="I38615" s="1"/>
    </row>
    <row r="38616" spans="2:9">
      <c r="B38616" s="1"/>
      <c r="C38616" s="29"/>
      <c r="D38616" s="27"/>
      <c r="E38616" s="27"/>
      <c r="F38616" s="27"/>
      <c r="G38616" s="1"/>
      <c r="H38616" s="1"/>
      <c r="I38616" s="1"/>
    </row>
    <row r="38617" spans="2:9">
      <c r="B38617" s="1"/>
      <c r="C38617" s="29"/>
      <c r="D38617" s="27"/>
      <c r="E38617" s="27"/>
      <c r="F38617" s="27"/>
      <c r="G38617" s="1"/>
      <c r="H38617" s="1"/>
      <c r="I38617" s="1"/>
    </row>
    <row r="38618" spans="2:9">
      <c r="B38618" s="1"/>
      <c r="C38618" s="29"/>
      <c r="D38618" s="27"/>
      <c r="E38618" s="27"/>
      <c r="F38618" s="27"/>
      <c r="G38618" s="1"/>
      <c r="H38618" s="1"/>
      <c r="I38618" s="1"/>
    </row>
    <row r="38619" spans="2:9">
      <c r="B38619" s="1"/>
      <c r="C38619" s="29"/>
      <c r="D38619" s="27"/>
      <c r="E38619" s="27"/>
      <c r="F38619" s="27"/>
      <c r="G38619" s="1"/>
      <c r="H38619" s="1"/>
      <c r="I38619" s="1"/>
    </row>
    <row r="38620" spans="2:9">
      <c r="B38620" s="1"/>
      <c r="C38620" s="29"/>
      <c r="D38620" s="27"/>
      <c r="E38620" s="27"/>
      <c r="F38620" s="27"/>
      <c r="G38620" s="1"/>
      <c r="H38620" s="1"/>
      <c r="I38620" s="1"/>
    </row>
    <row r="38621" spans="2:9">
      <c r="B38621" s="1"/>
      <c r="C38621" s="29"/>
      <c r="D38621" s="27"/>
      <c r="E38621" s="27"/>
      <c r="F38621" s="27"/>
      <c r="G38621" s="1"/>
      <c r="H38621" s="1"/>
      <c r="I38621" s="1"/>
    </row>
    <row r="38622" spans="2:9">
      <c r="B38622" s="1"/>
      <c r="C38622" s="29"/>
      <c r="D38622" s="27"/>
      <c r="E38622" s="27"/>
      <c r="F38622" s="27"/>
      <c r="G38622" s="1"/>
      <c r="H38622" s="1"/>
      <c r="I38622" s="1"/>
    </row>
    <row r="38623" spans="2:9">
      <c r="B38623" s="1"/>
      <c r="C38623" s="29"/>
      <c r="D38623" s="27"/>
      <c r="E38623" s="27"/>
      <c r="F38623" s="27"/>
      <c r="G38623" s="1"/>
      <c r="H38623" s="1"/>
      <c r="I38623" s="1"/>
    </row>
    <row r="38624" spans="2:9">
      <c r="B38624" s="1"/>
      <c r="C38624" s="29"/>
      <c r="D38624" s="27"/>
      <c r="E38624" s="27"/>
      <c r="F38624" s="27"/>
      <c r="G38624" s="1"/>
      <c r="H38624" s="1"/>
      <c r="I38624" s="1"/>
    </row>
    <row r="38625" spans="2:9">
      <c r="B38625" s="1"/>
      <c r="C38625" s="29"/>
      <c r="D38625" s="27"/>
      <c r="E38625" s="27"/>
      <c r="F38625" s="27"/>
      <c r="G38625" s="1"/>
      <c r="H38625" s="1"/>
      <c r="I38625" s="1"/>
    </row>
    <row r="38626" spans="2:9">
      <c r="B38626" s="1"/>
      <c r="C38626" s="29"/>
      <c r="D38626" s="27"/>
      <c r="E38626" s="27"/>
      <c r="F38626" s="27"/>
      <c r="G38626" s="1"/>
      <c r="H38626" s="1"/>
      <c r="I38626" s="1"/>
    </row>
    <row r="38627" spans="2:9">
      <c r="B38627" s="1"/>
      <c r="C38627" s="29"/>
      <c r="D38627" s="27"/>
      <c r="E38627" s="27"/>
      <c r="F38627" s="27"/>
      <c r="G38627" s="1"/>
      <c r="H38627" s="1"/>
      <c r="I38627" s="1"/>
    </row>
    <row r="38628" spans="2:9">
      <c r="B38628" s="1"/>
      <c r="C38628" s="29"/>
      <c r="D38628" s="27"/>
      <c r="E38628" s="27"/>
      <c r="F38628" s="27"/>
      <c r="G38628" s="1"/>
      <c r="H38628" s="1"/>
      <c r="I38628" s="1"/>
    </row>
    <row r="38629" spans="2:9">
      <c r="B38629" s="1"/>
      <c r="C38629" s="29"/>
      <c r="D38629" s="27"/>
      <c r="E38629" s="27"/>
      <c r="F38629" s="27"/>
      <c r="G38629" s="1"/>
      <c r="H38629" s="1"/>
      <c r="I38629" s="1"/>
    </row>
    <row r="38630" spans="2:9">
      <c r="B38630" s="1"/>
      <c r="C38630" s="29"/>
      <c r="D38630" s="27"/>
      <c r="E38630" s="27"/>
      <c r="F38630" s="27"/>
      <c r="G38630" s="1"/>
      <c r="H38630" s="1"/>
      <c r="I38630" s="1"/>
    </row>
    <row r="38631" spans="2:9">
      <c r="B38631" s="1"/>
      <c r="C38631" s="29"/>
      <c r="D38631" s="27"/>
      <c r="E38631" s="27"/>
      <c r="F38631" s="27"/>
      <c r="G38631" s="1"/>
      <c r="H38631" s="1"/>
      <c r="I38631" s="1"/>
    </row>
    <row r="38632" spans="2:9">
      <c r="B38632" s="1"/>
      <c r="C38632" s="29"/>
      <c r="D38632" s="27"/>
      <c r="E38632" s="27"/>
      <c r="F38632" s="27"/>
      <c r="G38632" s="1"/>
      <c r="H38632" s="1"/>
      <c r="I38632" s="1"/>
    </row>
    <row r="38633" spans="2:9">
      <c r="B38633" s="1"/>
      <c r="C38633" s="29"/>
      <c r="D38633" s="27"/>
      <c r="E38633" s="27"/>
      <c r="F38633" s="27"/>
      <c r="G38633" s="1"/>
      <c r="H38633" s="1"/>
      <c r="I38633" s="1"/>
    </row>
    <row r="38634" spans="2:9">
      <c r="B38634" s="1"/>
      <c r="C38634" s="29"/>
      <c r="D38634" s="27"/>
      <c r="E38634" s="27"/>
      <c r="F38634" s="27"/>
      <c r="G38634" s="1"/>
      <c r="H38634" s="1"/>
      <c r="I38634" s="1"/>
    </row>
    <row r="38635" spans="2:9">
      <c r="B38635" s="1"/>
      <c r="C38635" s="29"/>
      <c r="D38635" s="27"/>
      <c r="E38635" s="27"/>
      <c r="F38635" s="27"/>
      <c r="G38635" s="1"/>
      <c r="H38635" s="1"/>
      <c r="I38635" s="1"/>
    </row>
    <row r="38636" spans="2:9">
      <c r="B38636" s="1"/>
      <c r="C38636" s="29"/>
      <c r="D38636" s="27"/>
      <c r="E38636" s="27"/>
      <c r="F38636" s="27"/>
      <c r="G38636" s="1"/>
      <c r="H38636" s="1"/>
      <c r="I38636" s="1"/>
    </row>
    <row r="38637" spans="2:9">
      <c r="B38637" s="1"/>
      <c r="C38637" s="29"/>
      <c r="D38637" s="27"/>
      <c r="E38637" s="27"/>
      <c r="F38637" s="27"/>
      <c r="G38637" s="1"/>
      <c r="H38637" s="1"/>
      <c r="I38637" s="1"/>
    </row>
    <row r="38638" spans="2:9">
      <c r="B38638" s="1"/>
      <c r="C38638" s="29"/>
      <c r="D38638" s="27"/>
      <c r="E38638" s="27"/>
      <c r="F38638" s="27"/>
      <c r="G38638" s="1"/>
      <c r="H38638" s="1"/>
      <c r="I38638" s="1"/>
    </row>
    <row r="38639" spans="2:9">
      <c r="B38639" s="1"/>
      <c r="C38639" s="29"/>
      <c r="D38639" s="27"/>
      <c r="E38639" s="27"/>
      <c r="F38639" s="27"/>
      <c r="G38639" s="1"/>
      <c r="H38639" s="1"/>
      <c r="I38639" s="1"/>
    </row>
    <row r="38640" spans="2:9">
      <c r="B38640" s="1"/>
      <c r="C38640" s="29"/>
      <c r="D38640" s="27"/>
      <c r="E38640" s="27"/>
      <c r="F38640" s="27"/>
      <c r="G38640" s="1"/>
      <c r="H38640" s="1"/>
      <c r="I38640" s="1"/>
    </row>
    <row r="38641" spans="2:9">
      <c r="B38641" s="1"/>
      <c r="C38641" s="29"/>
      <c r="D38641" s="27"/>
      <c r="E38641" s="27"/>
      <c r="F38641" s="27"/>
      <c r="G38641" s="1"/>
      <c r="H38641" s="1"/>
      <c r="I38641" s="1"/>
    </row>
    <row r="38642" spans="2:9">
      <c r="B38642" s="1"/>
      <c r="C38642" s="29"/>
      <c r="D38642" s="27"/>
      <c r="E38642" s="27"/>
      <c r="F38642" s="27"/>
      <c r="G38642" s="1"/>
      <c r="H38642" s="1"/>
      <c r="I38642" s="1"/>
    </row>
    <row r="38643" spans="2:9">
      <c r="B38643" s="1"/>
      <c r="C38643" s="29"/>
      <c r="D38643" s="27"/>
      <c r="E38643" s="27"/>
      <c r="F38643" s="27"/>
      <c r="G38643" s="1"/>
      <c r="H38643" s="1"/>
      <c r="I38643" s="1"/>
    </row>
    <row r="38644" spans="2:9">
      <c r="B38644" s="1"/>
      <c r="C38644" s="29"/>
      <c r="D38644" s="27"/>
      <c r="E38644" s="27"/>
      <c r="F38644" s="27"/>
      <c r="G38644" s="1"/>
      <c r="H38644" s="1"/>
      <c r="I38644" s="1"/>
    </row>
    <row r="38645" spans="2:9">
      <c r="B38645" s="1"/>
      <c r="C38645" s="29"/>
      <c r="D38645" s="27"/>
      <c r="E38645" s="27"/>
      <c r="F38645" s="27"/>
      <c r="G38645" s="1"/>
      <c r="H38645" s="1"/>
      <c r="I38645" s="1"/>
    </row>
    <row r="38646" spans="2:9">
      <c r="B38646" s="1"/>
      <c r="C38646" s="29"/>
      <c r="D38646" s="27"/>
      <c r="E38646" s="27"/>
      <c r="F38646" s="27"/>
      <c r="G38646" s="1"/>
      <c r="H38646" s="1"/>
      <c r="I38646" s="1"/>
    </row>
    <row r="38647" spans="2:9">
      <c r="B38647" s="1"/>
      <c r="C38647" s="29"/>
      <c r="D38647" s="27"/>
      <c r="E38647" s="27"/>
      <c r="F38647" s="27"/>
      <c r="G38647" s="1"/>
      <c r="H38647" s="1"/>
      <c r="I38647" s="1"/>
    </row>
    <row r="38648" spans="2:9">
      <c r="B38648" s="1"/>
      <c r="C38648" s="29"/>
      <c r="D38648" s="27"/>
      <c r="E38648" s="27"/>
      <c r="F38648" s="27"/>
      <c r="G38648" s="1"/>
      <c r="H38648" s="1"/>
      <c r="I38648" s="1"/>
    </row>
    <row r="38649" spans="2:9">
      <c r="B38649" s="1"/>
      <c r="C38649" s="29"/>
      <c r="D38649" s="27"/>
      <c r="E38649" s="27"/>
      <c r="F38649" s="27"/>
      <c r="G38649" s="1"/>
      <c r="H38649" s="1"/>
      <c r="I38649" s="1"/>
    </row>
    <row r="38650" spans="2:9">
      <c r="B38650" s="1"/>
      <c r="C38650" s="29"/>
      <c r="D38650" s="27"/>
      <c r="E38650" s="27"/>
      <c r="F38650" s="27"/>
      <c r="G38650" s="1"/>
      <c r="H38650" s="1"/>
      <c r="I38650" s="1"/>
    </row>
    <row r="38651" spans="2:9">
      <c r="B38651" s="1"/>
      <c r="C38651" s="29"/>
      <c r="D38651" s="27"/>
      <c r="E38651" s="27"/>
      <c r="F38651" s="27"/>
      <c r="G38651" s="1"/>
      <c r="H38651" s="1"/>
      <c r="I38651" s="1"/>
    </row>
    <row r="38652" spans="2:9">
      <c r="B38652" s="1"/>
      <c r="C38652" s="29"/>
      <c r="D38652" s="27"/>
      <c r="E38652" s="27"/>
      <c r="F38652" s="27"/>
      <c r="G38652" s="1"/>
      <c r="H38652" s="1"/>
      <c r="I38652" s="1"/>
    </row>
    <row r="38653" spans="2:9">
      <c r="B38653" s="1"/>
      <c r="C38653" s="29"/>
      <c r="D38653" s="27"/>
      <c r="E38653" s="27"/>
      <c r="F38653" s="27"/>
      <c r="G38653" s="1"/>
      <c r="H38653" s="1"/>
      <c r="I38653" s="1"/>
    </row>
    <row r="38654" spans="2:9">
      <c r="B38654" s="1"/>
      <c r="C38654" s="29"/>
      <c r="D38654" s="27"/>
      <c r="E38654" s="27"/>
      <c r="F38654" s="27"/>
      <c r="G38654" s="1"/>
      <c r="H38654" s="1"/>
      <c r="I38654" s="1"/>
    </row>
    <row r="38655" spans="2:9">
      <c r="B38655" s="1"/>
      <c r="C38655" s="29"/>
      <c r="D38655" s="27"/>
      <c r="E38655" s="27"/>
      <c r="F38655" s="27"/>
      <c r="G38655" s="1"/>
      <c r="H38655" s="1"/>
      <c r="I38655" s="1"/>
    </row>
    <row r="38656" spans="2:9">
      <c r="B38656" s="1"/>
      <c r="C38656" s="29"/>
      <c r="D38656" s="27"/>
      <c r="E38656" s="27"/>
      <c r="F38656" s="27"/>
      <c r="G38656" s="1"/>
      <c r="H38656" s="1"/>
      <c r="I38656" s="1"/>
    </row>
    <row r="38657" spans="2:9">
      <c r="B38657" s="1"/>
      <c r="C38657" s="29"/>
      <c r="D38657" s="27"/>
      <c r="E38657" s="27"/>
      <c r="F38657" s="27"/>
      <c r="G38657" s="1"/>
      <c r="H38657" s="1"/>
      <c r="I38657" s="1"/>
    </row>
    <row r="38658" spans="2:9">
      <c r="B38658" s="1"/>
      <c r="C38658" s="29"/>
      <c r="D38658" s="27"/>
      <c r="E38658" s="27"/>
      <c r="F38658" s="27"/>
      <c r="G38658" s="1"/>
      <c r="H38658" s="1"/>
      <c r="I38658" s="1"/>
    </row>
    <row r="38659" spans="2:9">
      <c r="B38659" s="1"/>
      <c r="C38659" s="29"/>
      <c r="D38659" s="27"/>
      <c r="E38659" s="27"/>
      <c r="F38659" s="27"/>
      <c r="G38659" s="1"/>
      <c r="H38659" s="1"/>
      <c r="I38659" s="1"/>
    </row>
    <row r="38660" spans="2:9">
      <c r="B38660" s="1"/>
      <c r="C38660" s="29"/>
      <c r="D38660" s="27"/>
      <c r="E38660" s="27"/>
      <c r="F38660" s="27"/>
      <c r="G38660" s="1"/>
      <c r="H38660" s="1"/>
      <c r="I38660" s="1"/>
    </row>
    <row r="38661" spans="2:9">
      <c r="B38661" s="1"/>
      <c r="C38661" s="29"/>
      <c r="D38661" s="27"/>
      <c r="E38661" s="27"/>
      <c r="F38661" s="27"/>
      <c r="G38661" s="1"/>
      <c r="H38661" s="1"/>
      <c r="I38661" s="1"/>
    </row>
    <row r="38662" spans="2:9">
      <c r="B38662" s="1"/>
      <c r="C38662" s="29"/>
      <c r="D38662" s="27"/>
      <c r="E38662" s="27"/>
      <c r="F38662" s="27"/>
      <c r="G38662" s="1"/>
      <c r="H38662" s="1"/>
      <c r="I38662" s="1"/>
    </row>
    <row r="38663" spans="2:9">
      <c r="B38663" s="1"/>
      <c r="C38663" s="29"/>
      <c r="D38663" s="27"/>
      <c r="E38663" s="27"/>
      <c r="F38663" s="27"/>
      <c r="G38663" s="1"/>
      <c r="H38663" s="1"/>
      <c r="I38663" s="1"/>
    </row>
    <row r="38664" spans="2:9">
      <c r="B38664" s="1"/>
      <c r="C38664" s="29"/>
      <c r="D38664" s="27"/>
      <c r="E38664" s="27"/>
      <c r="F38664" s="27"/>
      <c r="G38664" s="1"/>
      <c r="H38664" s="1"/>
      <c r="I38664" s="1"/>
    </row>
    <row r="38665" spans="2:9">
      <c r="B38665" s="1"/>
      <c r="C38665" s="29"/>
      <c r="D38665" s="27"/>
      <c r="E38665" s="27"/>
      <c r="F38665" s="27"/>
      <c r="G38665" s="1"/>
      <c r="H38665" s="1"/>
      <c r="I38665" s="1"/>
    </row>
    <row r="38666" spans="2:9">
      <c r="B38666" s="1"/>
      <c r="C38666" s="29"/>
      <c r="D38666" s="27"/>
      <c r="E38666" s="27"/>
      <c r="F38666" s="27"/>
      <c r="G38666" s="1"/>
      <c r="H38666" s="1"/>
      <c r="I38666" s="1"/>
    </row>
    <row r="38667" spans="2:9">
      <c r="B38667" s="1"/>
      <c r="C38667" s="29"/>
      <c r="D38667" s="27"/>
      <c r="E38667" s="27"/>
      <c r="F38667" s="27"/>
      <c r="G38667" s="1"/>
      <c r="H38667" s="1"/>
      <c r="I38667" s="1"/>
    </row>
    <row r="38668" spans="2:9">
      <c r="B38668" s="1"/>
      <c r="C38668" s="29"/>
      <c r="D38668" s="27"/>
      <c r="E38668" s="27"/>
      <c r="F38668" s="27"/>
      <c r="G38668" s="1"/>
      <c r="H38668" s="1"/>
      <c r="I38668" s="1"/>
    </row>
    <row r="38669" spans="2:9">
      <c r="B38669" s="1"/>
      <c r="C38669" s="29"/>
      <c r="D38669" s="27"/>
      <c r="E38669" s="27"/>
      <c r="F38669" s="27"/>
      <c r="G38669" s="1"/>
      <c r="H38669" s="1"/>
      <c r="I38669" s="1"/>
    </row>
    <row r="38670" spans="2:9">
      <c r="B38670" s="1"/>
      <c r="C38670" s="29"/>
      <c r="D38670" s="27"/>
      <c r="E38670" s="27"/>
      <c r="F38670" s="27"/>
      <c r="G38670" s="1"/>
      <c r="H38670" s="1"/>
      <c r="I38670" s="1"/>
    </row>
    <row r="38671" spans="2:9">
      <c r="B38671" s="1"/>
      <c r="C38671" s="29"/>
      <c r="D38671" s="27"/>
      <c r="E38671" s="27"/>
      <c r="F38671" s="27"/>
      <c r="G38671" s="1"/>
      <c r="H38671" s="1"/>
      <c r="I38671" s="1"/>
    </row>
    <row r="38672" spans="2:9">
      <c r="B38672" s="1"/>
      <c r="C38672" s="29"/>
      <c r="D38672" s="27"/>
      <c r="E38672" s="27"/>
      <c r="F38672" s="27"/>
      <c r="G38672" s="1"/>
      <c r="H38672" s="1"/>
      <c r="I38672" s="1"/>
    </row>
    <row r="38673" spans="2:9">
      <c r="B38673" s="1"/>
      <c r="C38673" s="29"/>
      <c r="D38673" s="27"/>
      <c r="E38673" s="27"/>
      <c r="F38673" s="27"/>
      <c r="G38673" s="1"/>
      <c r="H38673" s="1"/>
      <c r="I38673" s="1"/>
    </row>
    <row r="38674" spans="2:9">
      <c r="B38674" s="1"/>
      <c r="C38674" s="29"/>
      <c r="D38674" s="27"/>
      <c r="E38674" s="27"/>
      <c r="F38674" s="27"/>
      <c r="G38674" s="1"/>
      <c r="H38674" s="1"/>
      <c r="I38674" s="1"/>
    </row>
    <row r="38675" spans="2:9">
      <c r="B38675" s="1"/>
      <c r="C38675" s="29"/>
      <c r="D38675" s="27"/>
      <c r="E38675" s="27"/>
      <c r="F38675" s="27"/>
      <c r="G38675" s="1"/>
      <c r="H38675" s="1"/>
      <c r="I38675" s="1"/>
    </row>
    <row r="38676" spans="2:9">
      <c r="B38676" s="1"/>
      <c r="C38676" s="29"/>
      <c r="D38676" s="27"/>
      <c r="E38676" s="27"/>
      <c r="F38676" s="27"/>
      <c r="G38676" s="1"/>
      <c r="H38676" s="1"/>
      <c r="I38676" s="1"/>
    </row>
    <row r="38677" spans="2:9">
      <c r="B38677" s="1"/>
      <c r="C38677" s="29"/>
      <c r="D38677" s="27"/>
      <c r="E38677" s="27"/>
      <c r="F38677" s="27"/>
      <c r="G38677" s="1"/>
      <c r="H38677" s="1"/>
      <c r="I38677" s="1"/>
    </row>
    <row r="38678" spans="2:9">
      <c r="B38678" s="1"/>
      <c r="C38678" s="29"/>
      <c r="D38678" s="27"/>
      <c r="E38678" s="27"/>
      <c r="F38678" s="27"/>
      <c r="G38678" s="1"/>
      <c r="H38678" s="1"/>
      <c r="I38678" s="1"/>
    </row>
    <row r="38679" spans="2:9">
      <c r="B38679" s="1"/>
      <c r="C38679" s="29"/>
      <c r="D38679" s="27"/>
      <c r="E38679" s="27"/>
      <c r="F38679" s="27"/>
      <c r="G38679" s="1"/>
      <c r="H38679" s="1"/>
      <c r="I38679" s="1"/>
    </row>
    <row r="38680" spans="2:9">
      <c r="B38680" s="1"/>
      <c r="C38680" s="29"/>
      <c r="D38680" s="27"/>
      <c r="E38680" s="27"/>
      <c r="F38680" s="27"/>
      <c r="G38680" s="1"/>
      <c r="H38680" s="1"/>
      <c r="I38680" s="1"/>
    </row>
    <row r="38681" spans="2:9">
      <c r="B38681" s="1"/>
      <c r="C38681" s="29"/>
      <c r="D38681" s="27"/>
      <c r="E38681" s="27"/>
      <c r="F38681" s="27"/>
      <c r="G38681" s="1"/>
      <c r="H38681" s="1"/>
      <c r="I38681" s="1"/>
    </row>
    <row r="38682" spans="2:9">
      <c r="B38682" s="1"/>
      <c r="C38682" s="29"/>
      <c r="D38682" s="27"/>
      <c r="E38682" s="27"/>
      <c r="F38682" s="27"/>
      <c r="G38682" s="1"/>
      <c r="H38682" s="1"/>
      <c r="I38682" s="1"/>
    </row>
    <row r="38683" spans="2:9">
      <c r="B38683" s="1"/>
      <c r="C38683" s="29"/>
      <c r="D38683" s="27"/>
      <c r="E38683" s="27"/>
      <c r="F38683" s="27"/>
      <c r="G38683" s="1"/>
      <c r="H38683" s="1"/>
      <c r="I38683" s="1"/>
    </row>
    <row r="38684" spans="2:9">
      <c r="B38684" s="1"/>
      <c r="C38684" s="29"/>
      <c r="D38684" s="27"/>
      <c r="E38684" s="27"/>
      <c r="F38684" s="27"/>
      <c r="G38684" s="1"/>
      <c r="H38684" s="1"/>
      <c r="I38684" s="1"/>
    </row>
    <row r="38685" spans="2:9">
      <c r="B38685" s="1"/>
      <c r="C38685" s="29"/>
      <c r="D38685" s="27"/>
      <c r="E38685" s="27"/>
      <c r="F38685" s="27"/>
      <c r="G38685" s="1"/>
      <c r="H38685" s="1"/>
      <c r="I38685" s="1"/>
    </row>
    <row r="38686" spans="2:9">
      <c r="B38686" s="1"/>
      <c r="C38686" s="29"/>
      <c r="D38686" s="27"/>
      <c r="E38686" s="27"/>
      <c r="F38686" s="27"/>
      <c r="G38686" s="1"/>
      <c r="H38686" s="1"/>
      <c r="I38686" s="1"/>
    </row>
    <row r="38687" spans="2:9">
      <c r="B38687" s="1"/>
      <c r="C38687" s="29"/>
      <c r="D38687" s="27"/>
      <c r="E38687" s="27"/>
      <c r="F38687" s="27"/>
      <c r="G38687" s="1"/>
      <c r="H38687" s="1"/>
      <c r="I38687" s="1"/>
    </row>
    <row r="38688" spans="2:9">
      <c r="B38688" s="1"/>
      <c r="C38688" s="29"/>
      <c r="D38688" s="27"/>
      <c r="E38688" s="27"/>
      <c r="F38688" s="27"/>
      <c r="G38688" s="1"/>
      <c r="H38688" s="1"/>
      <c r="I38688" s="1"/>
    </row>
    <row r="38689" spans="2:9">
      <c r="B38689" s="1"/>
      <c r="C38689" s="29"/>
      <c r="D38689" s="27"/>
      <c r="E38689" s="27"/>
      <c r="F38689" s="27"/>
      <c r="G38689" s="1"/>
      <c r="H38689" s="1"/>
      <c r="I38689" s="1"/>
    </row>
    <row r="38690" spans="2:9">
      <c r="B38690" s="1"/>
      <c r="C38690" s="29"/>
      <c r="D38690" s="27"/>
      <c r="E38690" s="27"/>
      <c r="F38690" s="27"/>
      <c r="G38690" s="1"/>
      <c r="H38690" s="1"/>
      <c r="I38690" s="1"/>
    </row>
    <row r="38691" spans="2:9">
      <c r="B38691" s="1"/>
      <c r="C38691" s="29"/>
      <c r="D38691" s="27"/>
      <c r="E38691" s="27"/>
      <c r="F38691" s="27"/>
      <c r="G38691" s="1"/>
      <c r="H38691" s="1"/>
      <c r="I38691" s="1"/>
    </row>
    <row r="38692" spans="2:9">
      <c r="B38692" s="1"/>
      <c r="C38692" s="29"/>
      <c r="D38692" s="27"/>
      <c r="E38692" s="27"/>
      <c r="F38692" s="27"/>
      <c r="G38692" s="1"/>
      <c r="H38692" s="1"/>
      <c r="I38692" s="1"/>
    </row>
    <row r="38693" spans="2:9">
      <c r="B38693" s="1"/>
      <c r="C38693" s="29"/>
      <c r="D38693" s="27"/>
      <c r="E38693" s="27"/>
      <c r="F38693" s="27"/>
      <c r="G38693" s="1"/>
      <c r="H38693" s="1"/>
      <c r="I38693" s="1"/>
    </row>
    <row r="38694" spans="2:9">
      <c r="B38694" s="1"/>
      <c r="C38694" s="29"/>
      <c r="D38694" s="27"/>
      <c r="E38694" s="27"/>
      <c r="F38694" s="27"/>
      <c r="G38694" s="1"/>
      <c r="H38694" s="1"/>
      <c r="I38694" s="1"/>
    </row>
    <row r="38695" spans="2:9">
      <c r="B38695" s="1"/>
      <c r="C38695" s="29"/>
      <c r="D38695" s="27"/>
      <c r="E38695" s="27"/>
      <c r="F38695" s="27"/>
      <c r="G38695" s="1"/>
      <c r="H38695" s="1"/>
      <c r="I38695" s="1"/>
    </row>
    <row r="38696" spans="2:9">
      <c r="B38696" s="1"/>
      <c r="C38696" s="29"/>
      <c r="D38696" s="27"/>
      <c r="E38696" s="27"/>
      <c r="F38696" s="27"/>
      <c r="G38696" s="1"/>
      <c r="H38696" s="1"/>
      <c r="I38696" s="1"/>
    </row>
    <row r="38697" spans="2:9">
      <c r="B38697" s="1"/>
      <c r="C38697" s="29"/>
      <c r="D38697" s="27"/>
      <c r="E38697" s="27"/>
      <c r="F38697" s="27"/>
      <c r="G38697" s="1"/>
      <c r="H38697" s="1"/>
      <c r="I38697" s="1"/>
    </row>
    <row r="38698" spans="2:9">
      <c r="B38698" s="1"/>
      <c r="C38698" s="29"/>
      <c r="D38698" s="27"/>
      <c r="E38698" s="27"/>
      <c r="F38698" s="27"/>
      <c r="G38698" s="1"/>
      <c r="H38698" s="1"/>
      <c r="I38698" s="1"/>
    </row>
    <row r="38699" spans="2:9">
      <c r="B38699" s="1"/>
      <c r="C38699" s="29"/>
      <c r="D38699" s="27"/>
      <c r="E38699" s="27"/>
      <c r="F38699" s="27"/>
      <c r="G38699" s="1"/>
      <c r="H38699" s="1"/>
      <c r="I38699" s="1"/>
    </row>
    <row r="38700" spans="2:9">
      <c r="B38700" s="1"/>
      <c r="C38700" s="29"/>
      <c r="D38700" s="27"/>
      <c r="E38700" s="27"/>
      <c r="F38700" s="27"/>
      <c r="G38700" s="1"/>
      <c r="H38700" s="1"/>
      <c r="I38700" s="1"/>
    </row>
    <row r="38701" spans="2:9">
      <c r="B38701" s="1"/>
      <c r="C38701" s="29"/>
      <c r="D38701" s="27"/>
      <c r="E38701" s="27"/>
      <c r="F38701" s="27"/>
      <c r="G38701" s="1"/>
      <c r="H38701" s="1"/>
      <c r="I38701" s="1"/>
    </row>
    <row r="38702" spans="2:9">
      <c r="B38702" s="1"/>
      <c r="C38702" s="29"/>
      <c r="D38702" s="27"/>
      <c r="E38702" s="27"/>
      <c r="F38702" s="27"/>
      <c r="G38702" s="1"/>
      <c r="H38702" s="1"/>
      <c r="I38702" s="1"/>
    </row>
    <row r="38703" spans="2:9">
      <c r="B38703" s="1"/>
      <c r="C38703" s="29"/>
      <c r="D38703" s="27"/>
      <c r="E38703" s="27"/>
      <c r="F38703" s="27"/>
      <c r="G38703" s="1"/>
      <c r="H38703" s="1"/>
      <c r="I38703" s="1"/>
    </row>
    <row r="38704" spans="2:9">
      <c r="B38704" s="1"/>
      <c r="C38704" s="29"/>
      <c r="D38704" s="27"/>
      <c r="E38704" s="27"/>
      <c r="F38704" s="27"/>
      <c r="G38704" s="1"/>
      <c r="H38704" s="1"/>
      <c r="I38704" s="1"/>
    </row>
    <row r="38705" spans="2:9">
      <c r="B38705" s="1"/>
      <c r="C38705" s="29"/>
      <c r="D38705" s="27"/>
      <c r="E38705" s="27"/>
      <c r="F38705" s="27"/>
      <c r="G38705" s="1"/>
      <c r="H38705" s="1"/>
      <c r="I38705" s="1"/>
    </row>
    <row r="38706" spans="2:9">
      <c r="B38706" s="1"/>
      <c r="C38706" s="29"/>
      <c r="D38706" s="27"/>
      <c r="E38706" s="27"/>
      <c r="F38706" s="27"/>
      <c r="G38706" s="1"/>
      <c r="H38706" s="1"/>
      <c r="I38706" s="1"/>
    </row>
    <row r="38707" spans="2:9">
      <c r="B38707" s="1"/>
      <c r="C38707" s="29"/>
      <c r="D38707" s="27"/>
      <c r="E38707" s="27"/>
      <c r="F38707" s="27"/>
      <c r="G38707" s="1"/>
      <c r="H38707" s="1"/>
      <c r="I38707" s="1"/>
    </row>
    <row r="38708" spans="2:9">
      <c r="B38708" s="1"/>
      <c r="C38708" s="29"/>
      <c r="D38708" s="27"/>
      <c r="E38708" s="27"/>
      <c r="F38708" s="27"/>
      <c r="G38708" s="1"/>
      <c r="H38708" s="1"/>
      <c r="I38708" s="1"/>
    </row>
    <row r="38709" spans="2:9">
      <c r="B38709" s="1"/>
      <c r="C38709" s="29"/>
      <c r="D38709" s="27"/>
      <c r="E38709" s="27"/>
      <c r="F38709" s="27"/>
      <c r="G38709" s="1"/>
      <c r="H38709" s="1"/>
      <c r="I38709" s="1"/>
    </row>
    <row r="38710" spans="2:9">
      <c r="B38710" s="1"/>
      <c r="C38710" s="29"/>
      <c r="D38710" s="27"/>
      <c r="E38710" s="27"/>
      <c r="F38710" s="27"/>
      <c r="G38710" s="1"/>
      <c r="H38710" s="1"/>
      <c r="I38710" s="1"/>
    </row>
    <row r="38711" spans="2:9">
      <c r="B38711" s="1"/>
      <c r="C38711" s="29"/>
      <c r="D38711" s="27"/>
      <c r="E38711" s="27"/>
      <c r="F38711" s="27"/>
      <c r="G38711" s="1"/>
      <c r="H38711" s="1"/>
      <c r="I38711" s="1"/>
    </row>
    <row r="38712" spans="2:9">
      <c r="B38712" s="1"/>
      <c r="C38712" s="29"/>
      <c r="D38712" s="27"/>
      <c r="E38712" s="27"/>
      <c r="F38712" s="27"/>
      <c r="G38712" s="1"/>
      <c r="H38712" s="1"/>
      <c r="I38712" s="1"/>
    </row>
    <row r="38713" spans="2:9">
      <c r="B38713" s="1"/>
      <c r="C38713" s="29"/>
      <c r="D38713" s="27"/>
      <c r="E38713" s="27"/>
      <c r="F38713" s="27"/>
      <c r="G38713" s="1"/>
      <c r="H38713" s="1"/>
      <c r="I38713" s="1"/>
    </row>
    <row r="38714" spans="2:9">
      <c r="B38714" s="1"/>
      <c r="C38714" s="29"/>
      <c r="D38714" s="27"/>
      <c r="E38714" s="27"/>
      <c r="F38714" s="27"/>
      <c r="G38714" s="1"/>
      <c r="H38714" s="1"/>
      <c r="I38714" s="1"/>
    </row>
    <row r="38715" spans="2:9">
      <c r="B38715" s="1"/>
      <c r="C38715" s="29"/>
      <c r="D38715" s="27"/>
      <c r="E38715" s="27"/>
      <c r="F38715" s="27"/>
      <c r="G38715" s="1"/>
      <c r="H38715" s="1"/>
      <c r="I38715" s="1"/>
    </row>
    <row r="38716" spans="2:9">
      <c r="B38716" s="1"/>
      <c r="C38716" s="29"/>
      <c r="D38716" s="27"/>
      <c r="E38716" s="27"/>
      <c r="F38716" s="27"/>
      <c r="G38716" s="1"/>
      <c r="H38716" s="1"/>
      <c r="I38716" s="1"/>
    </row>
    <row r="38717" spans="2:9">
      <c r="B38717" s="1"/>
      <c r="C38717" s="29"/>
      <c r="D38717" s="27"/>
      <c r="E38717" s="27"/>
      <c r="F38717" s="27"/>
      <c r="G38717" s="1"/>
      <c r="H38717" s="1"/>
      <c r="I38717" s="1"/>
    </row>
    <row r="38718" spans="2:9">
      <c r="B38718" s="1"/>
      <c r="C38718" s="29"/>
      <c r="D38718" s="27"/>
      <c r="E38718" s="27"/>
      <c r="F38718" s="27"/>
      <c r="G38718" s="1"/>
      <c r="H38718" s="1"/>
      <c r="I38718" s="1"/>
    </row>
    <row r="38719" spans="2:9">
      <c r="B38719" s="1"/>
      <c r="C38719" s="29"/>
      <c r="D38719" s="27"/>
      <c r="E38719" s="27"/>
      <c r="F38719" s="27"/>
      <c r="G38719" s="1"/>
      <c r="H38719" s="1"/>
      <c r="I38719" s="1"/>
    </row>
    <row r="38720" spans="2:9">
      <c r="B38720" s="1"/>
      <c r="C38720" s="29"/>
      <c r="D38720" s="27"/>
      <c r="E38720" s="27"/>
      <c r="F38720" s="27"/>
      <c r="G38720" s="1"/>
      <c r="H38720" s="1"/>
      <c r="I38720" s="1"/>
    </row>
    <row r="38721" spans="2:9">
      <c r="B38721" s="1"/>
      <c r="C38721" s="29"/>
      <c r="D38721" s="27"/>
      <c r="E38721" s="27"/>
      <c r="F38721" s="27"/>
      <c r="G38721" s="1"/>
      <c r="H38721" s="1"/>
      <c r="I38721" s="1"/>
    </row>
    <row r="38722" spans="2:9">
      <c r="B38722" s="1"/>
      <c r="C38722" s="29"/>
      <c r="D38722" s="27"/>
      <c r="E38722" s="27"/>
      <c r="F38722" s="27"/>
      <c r="G38722" s="1"/>
      <c r="H38722" s="1"/>
      <c r="I38722" s="1"/>
    </row>
    <row r="38723" spans="2:9">
      <c r="B38723" s="1"/>
      <c r="C38723" s="29"/>
      <c r="D38723" s="27"/>
      <c r="E38723" s="27"/>
      <c r="F38723" s="27"/>
      <c r="G38723" s="1"/>
      <c r="H38723" s="1"/>
      <c r="I38723" s="1"/>
    </row>
    <row r="38724" spans="2:9">
      <c r="B38724" s="1"/>
      <c r="C38724" s="29"/>
      <c r="D38724" s="27"/>
      <c r="E38724" s="27"/>
      <c r="F38724" s="27"/>
      <c r="G38724" s="1"/>
      <c r="H38724" s="1"/>
      <c r="I38724" s="1"/>
    </row>
    <row r="38725" spans="2:9">
      <c r="B38725" s="1"/>
      <c r="C38725" s="29"/>
      <c r="D38725" s="27"/>
      <c r="E38725" s="27"/>
      <c r="F38725" s="27"/>
      <c r="G38725" s="1"/>
      <c r="H38725" s="1"/>
      <c r="I38725" s="1"/>
    </row>
    <row r="38726" spans="2:9">
      <c r="B38726" s="1"/>
      <c r="C38726" s="29"/>
      <c r="D38726" s="27"/>
      <c r="E38726" s="27"/>
      <c r="F38726" s="27"/>
      <c r="G38726" s="1"/>
      <c r="H38726" s="1"/>
      <c r="I38726" s="1"/>
    </row>
    <row r="38727" spans="2:9">
      <c r="B38727" s="1"/>
      <c r="C38727" s="29"/>
      <c r="D38727" s="27"/>
      <c r="E38727" s="27"/>
      <c r="F38727" s="27"/>
      <c r="G38727" s="1"/>
      <c r="H38727" s="1"/>
      <c r="I38727" s="1"/>
    </row>
    <row r="38728" spans="2:9">
      <c r="B38728" s="1"/>
      <c r="C38728" s="29"/>
      <c r="D38728" s="27"/>
      <c r="E38728" s="27"/>
      <c r="F38728" s="27"/>
      <c r="G38728" s="1"/>
      <c r="H38728" s="1"/>
      <c r="I38728" s="1"/>
    </row>
    <row r="38729" spans="2:9">
      <c r="B38729" s="1"/>
      <c r="C38729" s="29"/>
      <c r="D38729" s="27"/>
      <c r="E38729" s="27"/>
      <c r="F38729" s="27"/>
      <c r="G38729" s="1"/>
      <c r="H38729" s="1"/>
      <c r="I38729" s="1"/>
    </row>
    <row r="38730" spans="2:9">
      <c r="B38730" s="1"/>
      <c r="C38730" s="29"/>
      <c r="D38730" s="27"/>
      <c r="E38730" s="27"/>
      <c r="F38730" s="27"/>
      <c r="G38730" s="1"/>
      <c r="H38730" s="1"/>
      <c r="I38730" s="1"/>
    </row>
    <row r="38731" spans="2:9">
      <c r="B38731" s="1"/>
      <c r="C38731" s="29"/>
      <c r="D38731" s="27"/>
      <c r="E38731" s="27"/>
      <c r="F38731" s="27"/>
      <c r="G38731" s="1"/>
      <c r="H38731" s="1"/>
      <c r="I38731" s="1"/>
    </row>
    <row r="38732" spans="2:9">
      <c r="B38732" s="1"/>
      <c r="C38732" s="29"/>
      <c r="D38732" s="27"/>
      <c r="E38732" s="27"/>
      <c r="F38732" s="27"/>
      <c r="G38732" s="1"/>
      <c r="H38732" s="1"/>
      <c r="I38732" s="1"/>
    </row>
    <row r="38733" spans="2:9">
      <c r="B38733" s="1"/>
      <c r="C38733" s="29"/>
      <c r="D38733" s="27"/>
      <c r="E38733" s="27"/>
      <c r="F38733" s="27"/>
      <c r="G38733" s="1"/>
      <c r="H38733" s="1"/>
      <c r="I38733" s="1"/>
    </row>
    <row r="38734" spans="2:9">
      <c r="B38734" s="1"/>
      <c r="C38734" s="29"/>
      <c r="D38734" s="27"/>
      <c r="E38734" s="27"/>
      <c r="F38734" s="27"/>
      <c r="G38734" s="1"/>
      <c r="H38734" s="1"/>
      <c r="I38734" s="1"/>
    </row>
    <row r="38735" spans="2:9">
      <c r="B38735" s="1"/>
      <c r="C38735" s="29"/>
      <c r="D38735" s="27"/>
      <c r="E38735" s="27"/>
      <c r="F38735" s="27"/>
      <c r="G38735" s="1"/>
      <c r="H38735" s="1"/>
      <c r="I38735" s="1"/>
    </row>
    <row r="38736" spans="2:9">
      <c r="B38736" s="1"/>
      <c r="C38736" s="29"/>
      <c r="D38736" s="27"/>
      <c r="E38736" s="27"/>
      <c r="F38736" s="27"/>
      <c r="G38736" s="1"/>
      <c r="H38736" s="1"/>
      <c r="I38736" s="1"/>
    </row>
    <row r="38737" spans="2:9">
      <c r="B38737" s="1"/>
      <c r="C38737" s="29"/>
      <c r="D38737" s="27"/>
      <c r="E38737" s="27"/>
      <c r="F38737" s="27"/>
      <c r="G38737" s="1"/>
      <c r="H38737" s="1"/>
      <c r="I38737" s="1"/>
    </row>
    <row r="38738" spans="2:9">
      <c r="B38738" s="1"/>
      <c r="C38738" s="29"/>
      <c r="D38738" s="27"/>
      <c r="E38738" s="27"/>
      <c r="F38738" s="27"/>
      <c r="G38738" s="1"/>
      <c r="H38738" s="1"/>
      <c r="I38738" s="1"/>
    </row>
    <row r="38739" spans="2:9">
      <c r="B38739" s="1"/>
      <c r="C38739" s="29"/>
      <c r="D38739" s="27"/>
      <c r="E38739" s="27"/>
      <c r="F38739" s="27"/>
      <c r="G38739" s="1"/>
      <c r="H38739" s="1"/>
      <c r="I38739" s="1"/>
    </row>
    <row r="38740" spans="2:9">
      <c r="B38740" s="1"/>
      <c r="C38740" s="29"/>
      <c r="D38740" s="27"/>
      <c r="E38740" s="27"/>
      <c r="F38740" s="27"/>
      <c r="G38740" s="1"/>
      <c r="H38740" s="1"/>
      <c r="I38740" s="1"/>
    </row>
    <row r="38741" spans="2:9">
      <c r="B38741" s="1"/>
      <c r="C38741" s="29"/>
      <c r="D38741" s="27"/>
      <c r="E38741" s="27"/>
      <c r="F38741" s="27"/>
      <c r="G38741" s="1"/>
      <c r="H38741" s="1"/>
      <c r="I38741" s="1"/>
    </row>
    <row r="38742" spans="2:9">
      <c r="B38742" s="1"/>
      <c r="C38742" s="29"/>
      <c r="D38742" s="27"/>
      <c r="E38742" s="27"/>
      <c r="F38742" s="27"/>
      <c r="G38742" s="1"/>
      <c r="H38742" s="1"/>
      <c r="I38742" s="1"/>
    </row>
    <row r="38743" spans="2:9">
      <c r="B38743" s="1"/>
      <c r="C38743" s="29"/>
      <c r="D38743" s="27"/>
      <c r="E38743" s="27"/>
      <c r="F38743" s="27"/>
      <c r="G38743" s="1"/>
      <c r="H38743" s="1"/>
      <c r="I38743" s="1"/>
    </row>
    <row r="38744" spans="2:9">
      <c r="B38744" s="1"/>
      <c r="C38744" s="29"/>
      <c r="D38744" s="27"/>
      <c r="E38744" s="27"/>
      <c r="F38744" s="27"/>
      <c r="G38744" s="1"/>
      <c r="H38744" s="1"/>
      <c r="I38744" s="1"/>
    </row>
    <row r="38745" spans="2:9">
      <c r="B38745" s="1"/>
      <c r="C38745" s="29"/>
      <c r="D38745" s="27"/>
      <c r="E38745" s="27"/>
      <c r="F38745" s="27"/>
      <c r="G38745" s="1"/>
      <c r="H38745" s="1"/>
      <c r="I38745" s="1"/>
    </row>
    <row r="38746" spans="2:9">
      <c r="B38746" s="1"/>
      <c r="C38746" s="29"/>
      <c r="D38746" s="27"/>
      <c r="E38746" s="27"/>
      <c r="F38746" s="27"/>
      <c r="G38746" s="1"/>
      <c r="H38746" s="1"/>
      <c r="I38746" s="1"/>
    </row>
    <row r="38747" spans="2:9">
      <c r="B38747" s="1"/>
      <c r="C38747" s="29"/>
      <c r="D38747" s="27"/>
      <c r="E38747" s="27"/>
      <c r="F38747" s="27"/>
      <c r="G38747" s="1"/>
      <c r="H38747" s="1"/>
      <c r="I38747" s="1"/>
    </row>
    <row r="38748" spans="2:9">
      <c r="B38748" s="1"/>
      <c r="C38748" s="29"/>
      <c r="D38748" s="27"/>
      <c r="E38748" s="27"/>
      <c r="F38748" s="27"/>
      <c r="G38748" s="1"/>
      <c r="H38748" s="1"/>
      <c r="I38748" s="1"/>
    </row>
    <row r="38749" spans="2:9">
      <c r="B38749" s="1"/>
      <c r="C38749" s="29"/>
      <c r="D38749" s="27"/>
      <c r="E38749" s="27"/>
      <c r="F38749" s="27"/>
      <c r="G38749" s="1"/>
      <c r="H38749" s="1"/>
      <c r="I38749" s="1"/>
    </row>
    <row r="38750" spans="2:9">
      <c r="B38750" s="1"/>
      <c r="C38750" s="29"/>
      <c r="D38750" s="27"/>
      <c r="E38750" s="27"/>
      <c r="F38750" s="27"/>
      <c r="G38750" s="1"/>
      <c r="H38750" s="1"/>
      <c r="I38750" s="1"/>
    </row>
    <row r="38751" spans="2:9">
      <c r="B38751" s="1"/>
      <c r="C38751" s="29"/>
      <c r="D38751" s="27"/>
      <c r="E38751" s="27"/>
      <c r="F38751" s="27"/>
      <c r="G38751" s="1"/>
      <c r="H38751" s="1"/>
      <c r="I38751" s="1"/>
    </row>
    <row r="38752" spans="2:9">
      <c r="B38752" s="1"/>
      <c r="C38752" s="29"/>
      <c r="D38752" s="27"/>
      <c r="E38752" s="27"/>
      <c r="F38752" s="27"/>
      <c r="G38752" s="1"/>
      <c r="H38752" s="1"/>
      <c r="I38752" s="1"/>
    </row>
    <row r="38753" spans="2:9">
      <c r="B38753" s="1"/>
      <c r="C38753" s="29"/>
      <c r="D38753" s="27"/>
      <c r="E38753" s="27"/>
      <c r="F38753" s="27"/>
      <c r="G38753" s="1"/>
      <c r="H38753" s="1"/>
      <c r="I38753" s="1"/>
    </row>
    <row r="38754" spans="2:9">
      <c r="B38754" s="1"/>
      <c r="C38754" s="29"/>
      <c r="D38754" s="27"/>
      <c r="E38754" s="27"/>
      <c r="F38754" s="27"/>
      <c r="G38754" s="1"/>
      <c r="H38754" s="1"/>
      <c r="I38754" s="1"/>
    </row>
    <row r="38755" spans="2:9">
      <c r="B38755" s="1"/>
      <c r="C38755" s="29"/>
      <c r="D38755" s="27"/>
      <c r="E38755" s="27"/>
      <c r="F38755" s="27"/>
      <c r="G38755" s="1"/>
      <c r="H38755" s="1"/>
      <c r="I38755" s="1"/>
    </row>
    <row r="38756" spans="2:9">
      <c r="B38756" s="1"/>
      <c r="C38756" s="29"/>
      <c r="D38756" s="27"/>
      <c r="E38756" s="27"/>
      <c r="F38756" s="27"/>
      <c r="G38756" s="1"/>
      <c r="H38756" s="1"/>
      <c r="I38756" s="1"/>
    </row>
    <row r="38757" spans="2:9">
      <c r="B38757" s="1"/>
      <c r="C38757" s="29"/>
      <c r="D38757" s="27"/>
      <c r="E38757" s="27"/>
      <c r="F38757" s="27"/>
      <c r="G38757" s="1"/>
      <c r="H38757" s="1"/>
      <c r="I38757" s="1"/>
    </row>
    <row r="38758" spans="2:9">
      <c r="B38758" s="1"/>
      <c r="C38758" s="29"/>
      <c r="D38758" s="27"/>
      <c r="E38758" s="27"/>
      <c r="F38758" s="27"/>
      <c r="G38758" s="1"/>
      <c r="H38758" s="1"/>
      <c r="I38758" s="1"/>
    </row>
    <row r="38759" spans="2:9">
      <c r="B38759" s="1"/>
      <c r="C38759" s="29"/>
      <c r="D38759" s="27"/>
      <c r="E38759" s="27"/>
      <c r="F38759" s="27"/>
      <c r="G38759" s="1"/>
      <c r="H38759" s="1"/>
      <c r="I38759" s="1"/>
    </row>
    <row r="38760" spans="2:9">
      <c r="B38760" s="1"/>
      <c r="C38760" s="29"/>
      <c r="D38760" s="27"/>
      <c r="E38760" s="27"/>
      <c r="F38760" s="27"/>
      <c r="G38760" s="1"/>
      <c r="H38760" s="1"/>
      <c r="I38760" s="1"/>
    </row>
    <row r="38761" spans="2:9">
      <c r="B38761" s="1"/>
      <c r="C38761" s="29"/>
      <c r="D38761" s="27"/>
      <c r="E38761" s="27"/>
      <c r="F38761" s="27"/>
      <c r="G38761" s="1"/>
      <c r="H38761" s="1"/>
      <c r="I38761" s="1"/>
    </row>
    <row r="38762" spans="2:9">
      <c r="B38762" s="1"/>
      <c r="C38762" s="29"/>
      <c r="D38762" s="27"/>
      <c r="E38762" s="27"/>
      <c r="F38762" s="27"/>
      <c r="G38762" s="1"/>
      <c r="H38762" s="1"/>
      <c r="I38762" s="1"/>
    </row>
    <row r="38763" spans="2:9">
      <c r="B38763" s="1"/>
      <c r="C38763" s="29"/>
      <c r="D38763" s="27"/>
      <c r="E38763" s="27"/>
      <c r="F38763" s="27"/>
      <c r="G38763" s="1"/>
      <c r="H38763" s="1"/>
      <c r="I38763" s="1"/>
    </row>
    <row r="38764" spans="2:9">
      <c r="B38764" s="1"/>
      <c r="C38764" s="29"/>
      <c r="D38764" s="27"/>
      <c r="E38764" s="27"/>
      <c r="F38764" s="27"/>
      <c r="G38764" s="1"/>
      <c r="H38764" s="1"/>
      <c r="I38764" s="1"/>
    </row>
    <row r="38765" spans="2:9">
      <c r="B38765" s="1"/>
      <c r="C38765" s="29"/>
      <c r="D38765" s="27"/>
      <c r="E38765" s="27"/>
      <c r="F38765" s="27"/>
      <c r="G38765" s="1"/>
      <c r="H38765" s="1"/>
      <c r="I38765" s="1"/>
    </row>
    <row r="38766" spans="2:9">
      <c r="B38766" s="1"/>
      <c r="C38766" s="29"/>
      <c r="D38766" s="27"/>
      <c r="E38766" s="27"/>
      <c r="F38766" s="27"/>
      <c r="G38766" s="1"/>
      <c r="H38766" s="1"/>
      <c r="I38766" s="1"/>
    </row>
    <row r="38767" spans="2:9">
      <c r="B38767" s="1"/>
      <c r="C38767" s="29"/>
      <c r="D38767" s="27"/>
      <c r="E38767" s="27"/>
      <c r="F38767" s="27"/>
      <c r="G38767" s="1"/>
      <c r="H38767" s="1"/>
      <c r="I38767" s="1"/>
    </row>
    <row r="38768" spans="2:9">
      <c r="B38768" s="1"/>
      <c r="C38768" s="29"/>
      <c r="D38768" s="27"/>
      <c r="E38768" s="27"/>
      <c r="F38768" s="27"/>
      <c r="G38768" s="1"/>
      <c r="H38768" s="1"/>
      <c r="I38768" s="1"/>
    </row>
    <row r="38769" spans="2:9">
      <c r="B38769" s="1"/>
      <c r="C38769" s="29"/>
      <c r="D38769" s="27"/>
      <c r="E38769" s="27"/>
      <c r="F38769" s="27"/>
      <c r="G38769" s="1"/>
      <c r="H38769" s="1"/>
      <c r="I38769" s="1"/>
    </row>
    <row r="38770" spans="2:9">
      <c r="B38770" s="1"/>
      <c r="C38770" s="29"/>
      <c r="D38770" s="27"/>
      <c r="E38770" s="27"/>
      <c r="F38770" s="27"/>
      <c r="G38770" s="1"/>
      <c r="H38770" s="1"/>
      <c r="I38770" s="1"/>
    </row>
    <row r="38771" spans="2:9">
      <c r="B38771" s="1"/>
      <c r="C38771" s="29"/>
      <c r="D38771" s="27"/>
      <c r="E38771" s="27"/>
      <c r="F38771" s="27"/>
      <c r="G38771" s="1"/>
      <c r="H38771" s="1"/>
      <c r="I38771" s="1"/>
    </row>
    <row r="38772" spans="2:9">
      <c r="B38772" s="1"/>
      <c r="C38772" s="29"/>
      <c r="D38772" s="27"/>
      <c r="E38772" s="27"/>
      <c r="F38772" s="27"/>
      <c r="G38772" s="1"/>
      <c r="H38772" s="1"/>
      <c r="I38772" s="1"/>
    </row>
    <row r="38773" spans="2:9">
      <c r="B38773" s="1"/>
      <c r="C38773" s="29"/>
      <c r="D38773" s="27"/>
      <c r="E38773" s="27"/>
      <c r="F38773" s="27"/>
      <c r="G38773" s="1"/>
      <c r="H38773" s="1"/>
      <c r="I38773" s="1"/>
    </row>
    <row r="38774" spans="2:9">
      <c r="B38774" s="1"/>
      <c r="C38774" s="29"/>
      <c r="D38774" s="27"/>
      <c r="E38774" s="27"/>
      <c r="F38774" s="27"/>
      <c r="G38774" s="1"/>
      <c r="H38774" s="1"/>
      <c r="I38774" s="1"/>
    </row>
    <row r="38775" spans="2:9">
      <c r="B38775" s="1"/>
      <c r="C38775" s="29"/>
      <c r="D38775" s="27"/>
      <c r="E38775" s="27"/>
      <c r="F38775" s="27"/>
      <c r="G38775" s="1"/>
      <c r="H38775" s="1"/>
      <c r="I38775" s="1"/>
    </row>
    <row r="38776" spans="2:9">
      <c r="B38776" s="1"/>
      <c r="C38776" s="29"/>
      <c r="D38776" s="27"/>
      <c r="E38776" s="27"/>
      <c r="F38776" s="27"/>
      <c r="G38776" s="1"/>
      <c r="H38776" s="1"/>
      <c r="I38776" s="1"/>
    </row>
    <row r="38777" spans="2:9">
      <c r="B38777" s="1"/>
      <c r="C38777" s="29"/>
      <c r="D38777" s="27"/>
      <c r="E38777" s="27"/>
      <c r="F38777" s="27"/>
      <c r="G38777" s="1"/>
      <c r="H38777" s="1"/>
      <c r="I38777" s="1"/>
    </row>
    <row r="38778" spans="2:9">
      <c r="B38778" s="1"/>
      <c r="C38778" s="29"/>
      <c r="D38778" s="27"/>
      <c r="E38778" s="27"/>
      <c r="F38778" s="27"/>
      <c r="G38778" s="1"/>
      <c r="H38778" s="1"/>
      <c r="I38778" s="1"/>
    </row>
    <row r="38779" spans="2:9">
      <c r="B38779" s="1"/>
      <c r="C38779" s="29"/>
      <c r="D38779" s="27"/>
      <c r="E38779" s="27"/>
      <c r="F38779" s="27"/>
      <c r="G38779" s="1"/>
      <c r="H38779" s="1"/>
      <c r="I38779" s="1"/>
    </row>
    <row r="38780" spans="2:9">
      <c r="B38780" s="1"/>
      <c r="C38780" s="29"/>
      <c r="D38780" s="27"/>
      <c r="E38780" s="27"/>
      <c r="F38780" s="27"/>
      <c r="G38780" s="1"/>
      <c r="H38780" s="1"/>
      <c r="I38780" s="1"/>
    </row>
    <row r="38781" spans="2:9">
      <c r="B38781" s="1"/>
      <c r="C38781" s="29"/>
      <c r="D38781" s="27"/>
      <c r="E38781" s="27"/>
      <c r="F38781" s="27"/>
      <c r="G38781" s="1"/>
      <c r="H38781" s="1"/>
      <c r="I38781" s="1"/>
    </row>
    <row r="38782" spans="2:9">
      <c r="B38782" s="1"/>
      <c r="C38782" s="29"/>
      <c r="D38782" s="27"/>
      <c r="E38782" s="27"/>
      <c r="F38782" s="27"/>
      <c r="G38782" s="1"/>
      <c r="H38782" s="1"/>
      <c r="I38782" s="1"/>
    </row>
    <row r="38783" spans="2:9">
      <c r="B38783" s="1"/>
      <c r="C38783" s="29"/>
      <c r="D38783" s="27"/>
      <c r="E38783" s="27"/>
      <c r="F38783" s="27"/>
      <c r="G38783" s="1"/>
      <c r="H38783" s="1"/>
      <c r="I38783" s="1"/>
    </row>
    <row r="38784" spans="2:9">
      <c r="B38784" s="1"/>
      <c r="C38784" s="29"/>
      <c r="D38784" s="27"/>
      <c r="E38784" s="27"/>
      <c r="F38784" s="27"/>
      <c r="G38784" s="1"/>
      <c r="H38784" s="1"/>
      <c r="I38784" s="1"/>
    </row>
    <row r="38785" spans="2:9">
      <c r="B38785" s="1"/>
      <c r="C38785" s="29"/>
      <c r="D38785" s="27"/>
      <c r="E38785" s="27"/>
      <c r="F38785" s="27"/>
      <c r="G38785" s="1"/>
      <c r="H38785" s="1"/>
      <c r="I38785" s="1"/>
    </row>
    <row r="38786" spans="2:9">
      <c r="B38786" s="1"/>
      <c r="C38786" s="29"/>
      <c r="D38786" s="27"/>
      <c r="E38786" s="27"/>
      <c r="F38786" s="27"/>
      <c r="G38786" s="1"/>
      <c r="H38786" s="1"/>
      <c r="I38786" s="1"/>
    </row>
    <row r="38787" spans="2:9">
      <c r="B38787" s="1"/>
      <c r="C38787" s="29"/>
      <c r="D38787" s="27"/>
      <c r="E38787" s="27"/>
      <c r="F38787" s="27"/>
      <c r="G38787" s="1"/>
      <c r="H38787" s="1"/>
      <c r="I38787" s="1"/>
    </row>
    <row r="38788" spans="2:9">
      <c r="B38788" s="1"/>
      <c r="C38788" s="29"/>
      <c r="D38788" s="27"/>
      <c r="E38788" s="27"/>
      <c r="F38788" s="27"/>
      <c r="G38788" s="1"/>
      <c r="H38788" s="1"/>
      <c r="I38788" s="1"/>
    </row>
    <row r="38789" spans="2:9">
      <c r="B38789" s="1"/>
      <c r="C38789" s="29"/>
      <c r="D38789" s="27"/>
      <c r="E38789" s="27"/>
      <c r="F38789" s="27"/>
      <c r="G38789" s="1"/>
      <c r="H38789" s="1"/>
      <c r="I38789" s="1"/>
    </row>
    <row r="38790" spans="2:9">
      <c r="B38790" s="1"/>
      <c r="C38790" s="29"/>
      <c r="D38790" s="27"/>
      <c r="E38790" s="27"/>
      <c r="F38790" s="27"/>
      <c r="G38790" s="1"/>
      <c r="H38790" s="1"/>
      <c r="I38790" s="1"/>
    </row>
    <row r="38791" spans="2:9">
      <c r="B38791" s="1"/>
      <c r="C38791" s="29"/>
      <c r="D38791" s="27"/>
      <c r="E38791" s="27"/>
      <c r="F38791" s="27"/>
      <c r="G38791" s="1"/>
      <c r="H38791" s="1"/>
      <c r="I38791" s="1"/>
    </row>
    <row r="38792" spans="2:9">
      <c r="B38792" s="1"/>
      <c r="C38792" s="29"/>
      <c r="D38792" s="27"/>
      <c r="E38792" s="27"/>
      <c r="F38792" s="27"/>
      <c r="G38792" s="1"/>
      <c r="H38792" s="1"/>
      <c r="I38792" s="1"/>
    </row>
    <row r="38793" spans="2:9">
      <c r="B38793" s="1"/>
      <c r="C38793" s="29"/>
      <c r="D38793" s="27"/>
      <c r="E38793" s="27"/>
      <c r="F38793" s="27"/>
      <c r="G38793" s="1"/>
      <c r="H38793" s="1"/>
      <c r="I38793" s="1"/>
    </row>
    <row r="38794" spans="2:9">
      <c r="B38794" s="1"/>
      <c r="C38794" s="29"/>
      <c r="D38794" s="27"/>
      <c r="E38794" s="27"/>
      <c r="F38794" s="27"/>
      <c r="G38794" s="1"/>
      <c r="H38794" s="1"/>
      <c r="I38794" s="1"/>
    </row>
    <row r="38795" spans="2:9">
      <c r="B38795" s="1"/>
      <c r="C38795" s="29"/>
      <c r="D38795" s="27"/>
      <c r="E38795" s="27"/>
      <c r="F38795" s="27"/>
      <c r="G38795" s="1"/>
      <c r="H38795" s="1"/>
      <c r="I38795" s="1"/>
    </row>
    <row r="38796" spans="2:9">
      <c r="B38796" s="1"/>
      <c r="C38796" s="29"/>
      <c r="D38796" s="27"/>
      <c r="E38796" s="27"/>
      <c r="F38796" s="27"/>
      <c r="G38796" s="1"/>
      <c r="H38796" s="1"/>
      <c r="I38796" s="1"/>
    </row>
    <row r="38797" spans="2:9">
      <c r="B38797" s="1"/>
      <c r="C38797" s="29"/>
      <c r="D38797" s="27"/>
      <c r="E38797" s="27"/>
      <c r="F38797" s="27"/>
      <c r="G38797" s="1"/>
      <c r="H38797" s="1"/>
      <c r="I38797" s="1"/>
    </row>
    <row r="38798" spans="2:9">
      <c r="B38798" s="1"/>
      <c r="C38798" s="29"/>
      <c r="D38798" s="27"/>
      <c r="E38798" s="27"/>
      <c r="F38798" s="27"/>
      <c r="G38798" s="1"/>
      <c r="H38798" s="1"/>
      <c r="I38798" s="1"/>
    </row>
    <row r="38799" spans="2:9">
      <c r="B38799" s="1"/>
      <c r="C38799" s="29"/>
      <c r="D38799" s="27"/>
      <c r="E38799" s="27"/>
      <c r="F38799" s="27"/>
      <c r="G38799" s="1"/>
      <c r="H38799" s="1"/>
      <c r="I38799" s="1"/>
    </row>
    <row r="38800" spans="2:9">
      <c r="B38800" s="1"/>
      <c r="C38800" s="29"/>
      <c r="D38800" s="27"/>
      <c r="E38800" s="27"/>
      <c r="F38800" s="27"/>
      <c r="G38800" s="1"/>
      <c r="H38800" s="1"/>
      <c r="I38800" s="1"/>
    </row>
    <row r="38801" spans="2:9">
      <c r="B38801" s="1"/>
      <c r="C38801" s="29"/>
      <c r="D38801" s="27"/>
      <c r="E38801" s="27"/>
      <c r="F38801" s="27"/>
      <c r="G38801" s="1"/>
      <c r="H38801" s="1"/>
      <c r="I38801" s="1"/>
    </row>
    <row r="38802" spans="2:9">
      <c r="B38802" s="1"/>
      <c r="C38802" s="29"/>
      <c r="D38802" s="27"/>
      <c r="E38802" s="27"/>
      <c r="F38802" s="27"/>
      <c r="G38802" s="1"/>
      <c r="H38802" s="1"/>
      <c r="I38802" s="1"/>
    </row>
    <row r="38803" spans="2:9">
      <c r="B38803" s="1"/>
      <c r="C38803" s="29"/>
      <c r="D38803" s="27"/>
      <c r="E38803" s="27"/>
      <c r="F38803" s="27"/>
      <c r="G38803" s="1"/>
      <c r="H38803" s="1"/>
      <c r="I38803" s="1"/>
    </row>
    <row r="38804" spans="2:9">
      <c r="B38804" s="1"/>
      <c r="C38804" s="29"/>
      <c r="D38804" s="27"/>
      <c r="E38804" s="27"/>
      <c r="F38804" s="27"/>
      <c r="G38804" s="1"/>
      <c r="H38804" s="1"/>
      <c r="I38804" s="1"/>
    </row>
    <row r="38805" spans="2:9">
      <c r="B38805" s="1"/>
      <c r="C38805" s="29"/>
      <c r="D38805" s="27"/>
      <c r="E38805" s="27"/>
      <c r="F38805" s="27"/>
      <c r="G38805" s="1"/>
      <c r="H38805" s="1"/>
      <c r="I38805" s="1"/>
    </row>
    <row r="38806" spans="2:9">
      <c r="B38806" s="1"/>
      <c r="C38806" s="29"/>
      <c r="D38806" s="27"/>
      <c r="E38806" s="27"/>
      <c r="F38806" s="27"/>
      <c r="G38806" s="1"/>
      <c r="H38806" s="1"/>
      <c r="I38806" s="1"/>
    </row>
    <row r="38807" spans="2:9">
      <c r="B38807" s="1"/>
      <c r="C38807" s="29"/>
      <c r="D38807" s="27"/>
      <c r="E38807" s="27"/>
      <c r="F38807" s="27"/>
      <c r="G38807" s="1"/>
      <c r="H38807" s="1"/>
      <c r="I38807" s="1"/>
    </row>
    <row r="38808" spans="2:9">
      <c r="B38808" s="1"/>
      <c r="C38808" s="29"/>
      <c r="D38808" s="27"/>
      <c r="E38808" s="27"/>
      <c r="F38808" s="27"/>
      <c r="G38808" s="1"/>
      <c r="H38808" s="1"/>
      <c r="I38808" s="1"/>
    </row>
    <row r="38809" spans="2:9">
      <c r="B38809" s="1"/>
      <c r="C38809" s="29"/>
      <c r="D38809" s="27"/>
      <c r="E38809" s="27"/>
      <c r="F38809" s="27"/>
      <c r="G38809" s="1"/>
      <c r="H38809" s="1"/>
      <c r="I38809" s="1"/>
    </row>
    <row r="38810" spans="2:9">
      <c r="B38810" s="1"/>
      <c r="C38810" s="29"/>
      <c r="D38810" s="27"/>
      <c r="E38810" s="27"/>
      <c r="F38810" s="27"/>
      <c r="G38810" s="1"/>
      <c r="H38810" s="1"/>
      <c r="I38810" s="1"/>
    </row>
    <row r="38811" spans="2:9">
      <c r="B38811" s="1"/>
      <c r="C38811" s="29"/>
      <c r="D38811" s="27"/>
      <c r="E38811" s="27"/>
      <c r="F38811" s="27"/>
      <c r="G38811" s="1"/>
      <c r="H38811" s="1"/>
      <c r="I38811" s="1"/>
    </row>
    <row r="38812" spans="2:9">
      <c r="B38812" s="1"/>
      <c r="C38812" s="29"/>
      <c r="D38812" s="27"/>
      <c r="E38812" s="27"/>
      <c r="F38812" s="27"/>
      <c r="G38812" s="1"/>
      <c r="H38812" s="1"/>
      <c r="I38812" s="1"/>
    </row>
    <row r="38813" spans="2:9">
      <c r="B38813" s="1"/>
      <c r="C38813" s="29"/>
      <c r="D38813" s="27"/>
      <c r="E38813" s="27"/>
      <c r="F38813" s="27"/>
      <c r="G38813" s="1"/>
      <c r="H38813" s="1"/>
      <c r="I38813" s="1"/>
    </row>
    <row r="38814" spans="2:9">
      <c r="B38814" s="1"/>
      <c r="C38814" s="29"/>
      <c r="D38814" s="27"/>
      <c r="E38814" s="27"/>
      <c r="F38814" s="27"/>
      <c r="G38814" s="1"/>
      <c r="H38814" s="1"/>
      <c r="I38814" s="1"/>
    </row>
    <row r="38815" spans="2:9">
      <c r="B38815" s="1"/>
      <c r="C38815" s="29"/>
      <c r="D38815" s="27"/>
      <c r="E38815" s="27"/>
      <c r="F38815" s="27"/>
      <c r="G38815" s="1"/>
      <c r="H38815" s="1"/>
      <c r="I38815" s="1"/>
    </row>
    <row r="38816" spans="2:9">
      <c r="B38816" s="1"/>
      <c r="C38816" s="29"/>
      <c r="D38816" s="27"/>
      <c r="E38816" s="27"/>
      <c r="F38816" s="27"/>
      <c r="G38816" s="1"/>
      <c r="H38816" s="1"/>
      <c r="I38816" s="1"/>
    </row>
    <row r="38817" spans="2:9">
      <c r="B38817" s="1"/>
      <c r="C38817" s="29"/>
      <c r="D38817" s="27"/>
      <c r="E38817" s="27"/>
      <c r="F38817" s="27"/>
      <c r="G38817" s="1"/>
      <c r="H38817" s="1"/>
      <c r="I38817" s="1"/>
    </row>
    <row r="38818" spans="2:9">
      <c r="B38818" s="1"/>
      <c r="C38818" s="29"/>
      <c r="D38818" s="27"/>
      <c r="E38818" s="27"/>
      <c r="F38818" s="27"/>
      <c r="G38818" s="1"/>
      <c r="H38818" s="1"/>
      <c r="I38818" s="1"/>
    </row>
    <row r="38819" spans="2:9">
      <c r="B38819" s="1"/>
      <c r="C38819" s="29"/>
      <c r="D38819" s="27"/>
      <c r="E38819" s="27"/>
      <c r="F38819" s="27"/>
      <c r="G38819" s="1"/>
      <c r="H38819" s="1"/>
      <c r="I38819" s="1"/>
    </row>
    <row r="38820" spans="2:9">
      <c r="B38820" s="1"/>
      <c r="C38820" s="29"/>
      <c r="D38820" s="27"/>
      <c r="E38820" s="27"/>
      <c r="F38820" s="27"/>
      <c r="G38820" s="1"/>
      <c r="H38820" s="1"/>
      <c r="I38820" s="1"/>
    </row>
    <row r="38821" spans="2:9">
      <c r="B38821" s="1"/>
      <c r="C38821" s="29"/>
      <c r="D38821" s="27"/>
      <c r="E38821" s="27"/>
      <c r="F38821" s="27"/>
      <c r="G38821" s="1"/>
      <c r="H38821" s="1"/>
      <c r="I38821" s="1"/>
    </row>
    <row r="38822" spans="2:9">
      <c r="B38822" s="1"/>
      <c r="C38822" s="29"/>
      <c r="D38822" s="27"/>
      <c r="E38822" s="27"/>
      <c r="F38822" s="27"/>
      <c r="G38822" s="1"/>
      <c r="H38822" s="1"/>
      <c r="I38822" s="1"/>
    </row>
    <row r="38823" spans="2:9">
      <c r="B38823" s="1"/>
      <c r="C38823" s="29"/>
      <c r="D38823" s="27"/>
      <c r="E38823" s="27"/>
      <c r="F38823" s="27"/>
      <c r="G38823" s="1"/>
      <c r="H38823" s="1"/>
      <c r="I38823" s="1"/>
    </row>
    <row r="38824" spans="2:9">
      <c r="B38824" s="1"/>
      <c r="C38824" s="29"/>
      <c r="D38824" s="27"/>
      <c r="E38824" s="27"/>
      <c r="F38824" s="27"/>
      <c r="G38824" s="1"/>
      <c r="H38824" s="1"/>
      <c r="I38824" s="1"/>
    </row>
    <row r="38825" spans="2:9">
      <c r="B38825" s="1"/>
      <c r="C38825" s="29"/>
      <c r="D38825" s="27"/>
      <c r="E38825" s="27"/>
      <c r="F38825" s="27"/>
      <c r="G38825" s="1"/>
      <c r="H38825" s="1"/>
      <c r="I38825" s="1"/>
    </row>
    <row r="38826" spans="2:9">
      <c r="B38826" s="1"/>
      <c r="C38826" s="29"/>
      <c r="D38826" s="27"/>
      <c r="E38826" s="27"/>
      <c r="F38826" s="27"/>
      <c r="G38826" s="1"/>
      <c r="H38826" s="1"/>
      <c r="I38826" s="1"/>
    </row>
    <row r="38827" spans="2:9">
      <c r="B38827" s="1"/>
      <c r="C38827" s="29"/>
      <c r="D38827" s="27"/>
      <c r="E38827" s="27"/>
      <c r="F38827" s="27"/>
      <c r="G38827" s="1"/>
      <c r="H38827" s="1"/>
      <c r="I38827" s="1"/>
    </row>
    <row r="38828" spans="2:9">
      <c r="B38828" s="1"/>
      <c r="C38828" s="29"/>
      <c r="D38828" s="27"/>
      <c r="E38828" s="27"/>
      <c r="F38828" s="27"/>
      <c r="G38828" s="1"/>
      <c r="H38828" s="1"/>
      <c r="I38828" s="1"/>
    </row>
    <row r="38829" spans="2:9">
      <c r="B38829" s="1"/>
      <c r="C38829" s="29"/>
      <c r="D38829" s="27"/>
      <c r="E38829" s="27"/>
      <c r="F38829" s="27"/>
      <c r="G38829" s="1"/>
      <c r="H38829" s="1"/>
      <c r="I38829" s="1"/>
    </row>
    <row r="38830" spans="2:9">
      <c r="B38830" s="1"/>
      <c r="C38830" s="29"/>
      <c r="D38830" s="27"/>
      <c r="E38830" s="27"/>
      <c r="F38830" s="27"/>
      <c r="G38830" s="1"/>
      <c r="H38830" s="1"/>
      <c r="I38830" s="1"/>
    </row>
    <row r="38831" spans="2:9">
      <c r="B38831" s="1"/>
      <c r="C38831" s="29"/>
      <c r="D38831" s="27"/>
      <c r="E38831" s="27"/>
      <c r="F38831" s="27"/>
      <c r="G38831" s="1"/>
      <c r="H38831" s="1"/>
      <c r="I38831" s="1"/>
    </row>
    <row r="38832" spans="2:9">
      <c r="B38832" s="1"/>
      <c r="C38832" s="29"/>
      <c r="D38832" s="27"/>
      <c r="E38832" s="27"/>
      <c r="F38832" s="27"/>
      <c r="G38832" s="1"/>
      <c r="H38832" s="1"/>
      <c r="I38832" s="1"/>
    </row>
    <row r="38833" spans="2:9">
      <c r="B38833" s="1"/>
      <c r="C38833" s="29"/>
      <c r="D38833" s="27"/>
      <c r="E38833" s="27"/>
      <c r="F38833" s="27"/>
      <c r="G38833" s="1"/>
      <c r="H38833" s="1"/>
      <c r="I38833" s="1"/>
    </row>
    <row r="38834" spans="2:9">
      <c r="B38834" s="1"/>
      <c r="C38834" s="29"/>
      <c r="D38834" s="27"/>
      <c r="E38834" s="27"/>
      <c r="F38834" s="27"/>
      <c r="G38834" s="1"/>
      <c r="H38834" s="1"/>
      <c r="I38834" s="1"/>
    </row>
    <row r="38835" spans="2:9">
      <c r="B38835" s="1"/>
      <c r="C38835" s="29"/>
      <c r="D38835" s="27"/>
      <c r="E38835" s="27"/>
      <c r="F38835" s="27"/>
      <c r="G38835" s="1"/>
      <c r="H38835" s="1"/>
      <c r="I38835" s="1"/>
    </row>
    <row r="38836" spans="2:9">
      <c r="B38836" s="1"/>
      <c r="C38836" s="29"/>
      <c r="D38836" s="27"/>
      <c r="E38836" s="27"/>
      <c r="F38836" s="27"/>
      <c r="G38836" s="1"/>
      <c r="H38836" s="1"/>
      <c r="I38836" s="1"/>
    </row>
    <row r="38837" spans="2:9">
      <c r="B38837" s="1"/>
      <c r="C38837" s="29"/>
      <c r="D38837" s="27"/>
      <c r="E38837" s="27"/>
      <c r="F38837" s="27"/>
      <c r="G38837" s="1"/>
      <c r="H38837" s="1"/>
      <c r="I38837" s="1"/>
    </row>
    <row r="38838" spans="2:9">
      <c r="B38838" s="1"/>
      <c r="C38838" s="29"/>
      <c r="D38838" s="27"/>
      <c r="E38838" s="27"/>
      <c r="F38838" s="27"/>
      <c r="G38838" s="1"/>
      <c r="H38838" s="1"/>
      <c r="I38838" s="1"/>
    </row>
    <row r="38839" spans="2:9">
      <c r="B38839" s="1"/>
      <c r="C38839" s="29"/>
      <c r="D38839" s="27"/>
      <c r="E38839" s="27"/>
      <c r="F38839" s="27"/>
      <c r="G38839" s="1"/>
      <c r="H38839" s="1"/>
      <c r="I38839" s="1"/>
    </row>
    <row r="38840" spans="2:9">
      <c r="B38840" s="1"/>
      <c r="C38840" s="29"/>
      <c r="D38840" s="27"/>
      <c r="E38840" s="27"/>
      <c r="F38840" s="27"/>
      <c r="G38840" s="1"/>
      <c r="H38840" s="1"/>
      <c r="I38840" s="1"/>
    </row>
    <row r="38841" spans="2:9">
      <c r="B38841" s="1"/>
      <c r="C38841" s="29"/>
      <c r="D38841" s="27"/>
      <c r="E38841" s="27"/>
      <c r="F38841" s="27"/>
      <c r="G38841" s="1"/>
      <c r="H38841" s="1"/>
      <c r="I38841" s="1"/>
    </row>
    <row r="38842" spans="2:9">
      <c r="B38842" s="1"/>
      <c r="C38842" s="29"/>
      <c r="D38842" s="27"/>
      <c r="E38842" s="27"/>
      <c r="F38842" s="27"/>
      <c r="G38842" s="1"/>
      <c r="H38842" s="1"/>
      <c r="I38842" s="1"/>
    </row>
    <row r="38843" spans="2:9">
      <c r="B38843" s="1"/>
      <c r="C38843" s="29"/>
      <c r="D38843" s="27"/>
      <c r="E38843" s="27"/>
      <c r="F38843" s="27"/>
      <c r="G38843" s="1"/>
      <c r="H38843" s="1"/>
      <c r="I38843" s="1"/>
    </row>
    <row r="38844" spans="2:9">
      <c r="B38844" s="1"/>
      <c r="C38844" s="29"/>
      <c r="D38844" s="27"/>
      <c r="E38844" s="27"/>
      <c r="F38844" s="27"/>
      <c r="G38844" s="1"/>
      <c r="H38844" s="1"/>
      <c r="I38844" s="1"/>
    </row>
    <row r="38845" spans="2:9">
      <c r="B38845" s="1"/>
      <c r="C38845" s="29"/>
      <c r="D38845" s="27"/>
      <c r="E38845" s="27"/>
      <c r="F38845" s="27"/>
      <c r="G38845" s="1"/>
      <c r="H38845" s="1"/>
      <c r="I38845" s="1"/>
    </row>
    <row r="38846" spans="2:9">
      <c r="B38846" s="1"/>
      <c r="C38846" s="29"/>
      <c r="D38846" s="27"/>
      <c r="E38846" s="27"/>
      <c r="F38846" s="27"/>
      <c r="G38846" s="1"/>
      <c r="H38846" s="1"/>
      <c r="I38846" s="1"/>
    </row>
    <row r="38847" spans="2:9">
      <c r="B38847" s="1"/>
      <c r="C38847" s="29"/>
      <c r="D38847" s="27"/>
      <c r="E38847" s="27"/>
      <c r="F38847" s="27"/>
      <c r="G38847" s="1"/>
      <c r="H38847" s="1"/>
      <c r="I38847" s="1"/>
    </row>
    <row r="38848" spans="2:9">
      <c r="B38848" s="1"/>
      <c r="C38848" s="29"/>
      <c r="D38848" s="27"/>
      <c r="E38848" s="27"/>
      <c r="F38848" s="27"/>
      <c r="G38848" s="1"/>
      <c r="H38848" s="1"/>
      <c r="I38848" s="1"/>
    </row>
    <row r="38849" spans="2:9">
      <c r="B38849" s="1"/>
      <c r="C38849" s="29"/>
      <c r="D38849" s="27"/>
      <c r="E38849" s="27"/>
      <c r="F38849" s="27"/>
      <c r="G38849" s="1"/>
      <c r="H38849" s="1"/>
      <c r="I38849" s="1"/>
    </row>
    <row r="38850" spans="2:9">
      <c r="B38850" s="1"/>
      <c r="C38850" s="29"/>
      <c r="D38850" s="27"/>
      <c r="E38850" s="27"/>
      <c r="F38850" s="27"/>
      <c r="G38850" s="1"/>
      <c r="H38850" s="1"/>
      <c r="I38850" s="1"/>
    </row>
    <row r="38851" spans="2:9">
      <c r="B38851" s="1"/>
      <c r="C38851" s="29"/>
      <c r="D38851" s="27"/>
      <c r="E38851" s="27"/>
      <c r="F38851" s="27"/>
      <c r="G38851" s="1"/>
      <c r="H38851" s="1"/>
      <c r="I38851" s="1"/>
    </row>
    <row r="38852" spans="2:9">
      <c r="B38852" s="1"/>
      <c r="C38852" s="29"/>
      <c r="D38852" s="27"/>
      <c r="E38852" s="27"/>
      <c r="F38852" s="27"/>
      <c r="G38852" s="1"/>
      <c r="H38852" s="1"/>
      <c r="I38852" s="1"/>
    </row>
    <row r="38853" spans="2:9">
      <c r="B38853" s="1"/>
      <c r="C38853" s="29"/>
      <c r="D38853" s="27"/>
      <c r="E38853" s="27"/>
      <c r="F38853" s="27"/>
      <c r="G38853" s="1"/>
      <c r="H38853" s="1"/>
      <c r="I38853" s="1"/>
    </row>
    <row r="38854" spans="2:9">
      <c r="B38854" s="1"/>
      <c r="C38854" s="29"/>
      <c r="D38854" s="27"/>
      <c r="E38854" s="27"/>
      <c r="F38854" s="27"/>
      <c r="G38854" s="1"/>
      <c r="H38854" s="1"/>
      <c r="I38854" s="1"/>
    </row>
    <row r="38855" spans="2:9">
      <c r="B38855" s="1"/>
      <c r="C38855" s="29"/>
      <c r="D38855" s="27"/>
      <c r="E38855" s="27"/>
      <c r="F38855" s="27"/>
      <c r="G38855" s="1"/>
      <c r="H38855" s="1"/>
      <c r="I38855" s="1"/>
    </row>
    <row r="38856" spans="2:9">
      <c r="B38856" s="1"/>
      <c r="C38856" s="29"/>
      <c r="D38856" s="27"/>
      <c r="E38856" s="27"/>
      <c r="F38856" s="27"/>
      <c r="G38856" s="1"/>
      <c r="H38856" s="1"/>
      <c r="I38856" s="1"/>
    </row>
    <row r="38857" spans="2:9">
      <c r="B38857" s="1"/>
      <c r="C38857" s="29"/>
      <c r="D38857" s="27"/>
      <c r="E38857" s="27"/>
      <c r="F38857" s="27"/>
      <c r="G38857" s="1"/>
      <c r="H38857" s="1"/>
      <c r="I38857" s="1"/>
    </row>
    <row r="38858" spans="2:9">
      <c r="B38858" s="1"/>
      <c r="C38858" s="29"/>
      <c r="D38858" s="27"/>
      <c r="E38858" s="27"/>
      <c r="F38858" s="27"/>
      <c r="G38858" s="1"/>
      <c r="H38858" s="1"/>
      <c r="I38858" s="1"/>
    </row>
    <row r="38859" spans="2:9">
      <c r="B38859" s="1"/>
      <c r="C38859" s="29"/>
      <c r="D38859" s="27"/>
      <c r="E38859" s="27"/>
      <c r="F38859" s="27"/>
      <c r="G38859" s="1"/>
      <c r="H38859" s="1"/>
      <c r="I38859" s="1"/>
    </row>
    <row r="38860" spans="2:9">
      <c r="B38860" s="1"/>
      <c r="C38860" s="29"/>
      <c r="D38860" s="27"/>
      <c r="E38860" s="27"/>
      <c r="F38860" s="27"/>
      <c r="G38860" s="1"/>
      <c r="H38860" s="1"/>
      <c r="I38860" s="1"/>
    </row>
    <row r="38861" spans="2:9">
      <c r="B38861" s="1"/>
      <c r="C38861" s="29"/>
      <c r="D38861" s="27"/>
      <c r="E38861" s="27"/>
      <c r="F38861" s="27"/>
      <c r="G38861" s="1"/>
      <c r="H38861" s="1"/>
      <c r="I38861" s="1"/>
    </row>
    <row r="38862" spans="2:9">
      <c r="B38862" s="1"/>
      <c r="C38862" s="29"/>
      <c r="D38862" s="27"/>
      <c r="E38862" s="27"/>
      <c r="F38862" s="27"/>
      <c r="G38862" s="1"/>
      <c r="H38862" s="1"/>
      <c r="I38862" s="1"/>
    </row>
    <row r="38863" spans="2:9">
      <c r="B38863" s="1"/>
      <c r="C38863" s="29"/>
      <c r="D38863" s="27"/>
      <c r="E38863" s="27"/>
      <c r="F38863" s="27"/>
      <c r="G38863" s="1"/>
      <c r="H38863" s="1"/>
      <c r="I38863" s="1"/>
    </row>
    <row r="38864" spans="2:9">
      <c r="B38864" s="1"/>
      <c r="C38864" s="29"/>
      <c r="D38864" s="27"/>
      <c r="E38864" s="27"/>
      <c r="F38864" s="27"/>
      <c r="G38864" s="1"/>
      <c r="H38864" s="1"/>
      <c r="I38864" s="1"/>
    </row>
    <row r="38865" spans="2:9">
      <c r="B38865" s="1"/>
      <c r="C38865" s="29"/>
      <c r="D38865" s="27"/>
      <c r="E38865" s="27"/>
      <c r="F38865" s="27"/>
      <c r="G38865" s="1"/>
      <c r="H38865" s="1"/>
      <c r="I38865" s="1"/>
    </row>
    <row r="38866" spans="2:9">
      <c r="B38866" s="1"/>
      <c r="C38866" s="29"/>
      <c r="D38866" s="27"/>
      <c r="E38866" s="27"/>
      <c r="F38866" s="27"/>
      <c r="G38866" s="1"/>
      <c r="H38866" s="1"/>
      <c r="I38866" s="1"/>
    </row>
    <row r="38867" spans="2:9">
      <c r="B38867" s="1"/>
      <c r="C38867" s="29"/>
      <c r="D38867" s="27"/>
      <c r="E38867" s="27"/>
      <c r="F38867" s="27"/>
      <c r="G38867" s="1"/>
      <c r="H38867" s="1"/>
      <c r="I38867" s="1"/>
    </row>
    <row r="38868" spans="2:9">
      <c r="B38868" s="1"/>
      <c r="C38868" s="29"/>
      <c r="D38868" s="27"/>
      <c r="E38868" s="27"/>
      <c r="F38868" s="27"/>
      <c r="G38868" s="1"/>
      <c r="H38868" s="1"/>
      <c r="I38868" s="1"/>
    </row>
    <row r="38869" spans="2:9">
      <c r="B38869" s="1"/>
      <c r="C38869" s="29"/>
      <c r="D38869" s="27"/>
      <c r="E38869" s="27"/>
      <c r="F38869" s="27"/>
      <c r="G38869" s="1"/>
      <c r="H38869" s="1"/>
      <c r="I38869" s="1"/>
    </row>
    <row r="38870" spans="2:9">
      <c r="B38870" s="1"/>
      <c r="C38870" s="29"/>
      <c r="D38870" s="27"/>
      <c r="E38870" s="27"/>
      <c r="F38870" s="27"/>
      <c r="G38870" s="1"/>
      <c r="H38870" s="1"/>
      <c r="I38870" s="1"/>
    </row>
    <row r="38871" spans="2:9">
      <c r="B38871" s="1"/>
      <c r="C38871" s="29"/>
      <c r="D38871" s="27"/>
      <c r="E38871" s="27"/>
      <c r="F38871" s="27"/>
      <c r="G38871" s="1"/>
      <c r="H38871" s="1"/>
      <c r="I38871" s="1"/>
    </row>
    <row r="38872" spans="2:9">
      <c r="B38872" s="1"/>
      <c r="C38872" s="29"/>
      <c r="D38872" s="27"/>
      <c r="E38872" s="27"/>
      <c r="F38872" s="27"/>
      <c r="G38872" s="1"/>
      <c r="H38872" s="1"/>
      <c r="I38872" s="1"/>
    </row>
    <row r="38873" spans="2:9">
      <c r="B38873" s="1"/>
      <c r="C38873" s="29"/>
      <c r="D38873" s="27"/>
      <c r="E38873" s="27"/>
      <c r="F38873" s="27"/>
      <c r="G38873" s="1"/>
      <c r="H38873" s="1"/>
      <c r="I38873" s="1"/>
    </row>
    <row r="38874" spans="2:9">
      <c r="B38874" s="1"/>
      <c r="C38874" s="29"/>
      <c r="D38874" s="27"/>
      <c r="E38874" s="27"/>
      <c r="F38874" s="27"/>
      <c r="G38874" s="1"/>
      <c r="H38874" s="1"/>
      <c r="I38874" s="1"/>
    </row>
    <row r="38875" spans="2:9">
      <c r="B38875" s="1"/>
      <c r="C38875" s="29"/>
      <c r="D38875" s="27"/>
      <c r="E38875" s="27"/>
      <c r="F38875" s="27"/>
      <c r="G38875" s="1"/>
      <c r="H38875" s="1"/>
      <c r="I38875" s="1"/>
    </row>
    <row r="38876" spans="2:9">
      <c r="B38876" s="1"/>
      <c r="C38876" s="29"/>
      <c r="D38876" s="27"/>
      <c r="E38876" s="27"/>
      <c r="F38876" s="27"/>
      <c r="G38876" s="1"/>
      <c r="H38876" s="1"/>
      <c r="I38876" s="1"/>
    </row>
    <row r="38877" spans="2:9">
      <c r="B38877" s="1"/>
      <c r="C38877" s="29"/>
      <c r="D38877" s="27"/>
      <c r="E38877" s="27"/>
      <c r="F38877" s="27"/>
      <c r="G38877" s="1"/>
      <c r="H38877" s="1"/>
      <c r="I38877" s="1"/>
    </row>
    <row r="38878" spans="2:9">
      <c r="B38878" s="1"/>
      <c r="C38878" s="29"/>
      <c r="D38878" s="27"/>
      <c r="E38878" s="27"/>
      <c r="F38878" s="27"/>
      <c r="G38878" s="1"/>
      <c r="H38878" s="1"/>
      <c r="I38878" s="1"/>
    </row>
    <row r="38879" spans="2:9">
      <c r="B38879" s="1"/>
      <c r="C38879" s="29"/>
      <c r="D38879" s="27"/>
      <c r="E38879" s="27"/>
      <c r="F38879" s="27"/>
      <c r="G38879" s="1"/>
      <c r="H38879" s="1"/>
      <c r="I38879" s="1"/>
    </row>
    <row r="38880" spans="2:9">
      <c r="B38880" s="1"/>
      <c r="C38880" s="29"/>
      <c r="D38880" s="27"/>
      <c r="E38880" s="27"/>
      <c r="F38880" s="27"/>
      <c r="G38880" s="1"/>
      <c r="H38880" s="1"/>
      <c r="I38880" s="1"/>
    </row>
    <row r="38881" spans="2:9">
      <c r="B38881" s="1"/>
      <c r="C38881" s="29"/>
      <c r="D38881" s="27"/>
      <c r="E38881" s="27"/>
      <c r="F38881" s="27"/>
      <c r="G38881" s="1"/>
      <c r="H38881" s="1"/>
      <c r="I38881" s="1"/>
    </row>
    <row r="38882" spans="2:9">
      <c r="B38882" s="1"/>
      <c r="C38882" s="29"/>
      <c r="D38882" s="27"/>
      <c r="E38882" s="27"/>
      <c r="F38882" s="27"/>
      <c r="G38882" s="1"/>
      <c r="H38882" s="1"/>
      <c r="I38882" s="1"/>
    </row>
    <row r="38883" spans="2:9">
      <c r="B38883" s="1"/>
      <c r="C38883" s="29"/>
      <c r="D38883" s="27"/>
      <c r="E38883" s="27"/>
      <c r="F38883" s="27"/>
      <c r="G38883" s="1"/>
      <c r="H38883" s="1"/>
      <c r="I38883" s="1"/>
    </row>
    <row r="38884" spans="2:9">
      <c r="B38884" s="1"/>
      <c r="C38884" s="29"/>
      <c r="D38884" s="27"/>
      <c r="E38884" s="27"/>
      <c r="F38884" s="27"/>
      <c r="G38884" s="1"/>
      <c r="H38884" s="1"/>
      <c r="I38884" s="1"/>
    </row>
    <row r="38885" spans="2:9">
      <c r="B38885" s="1"/>
      <c r="C38885" s="29"/>
      <c r="D38885" s="27"/>
      <c r="E38885" s="27"/>
      <c r="F38885" s="27"/>
      <c r="G38885" s="1"/>
      <c r="H38885" s="1"/>
      <c r="I38885" s="1"/>
    </row>
    <row r="38886" spans="2:9">
      <c r="B38886" s="1"/>
      <c r="C38886" s="29"/>
      <c r="D38886" s="27"/>
      <c r="E38886" s="27"/>
      <c r="F38886" s="27"/>
      <c r="G38886" s="1"/>
      <c r="H38886" s="1"/>
      <c r="I38886" s="1"/>
    </row>
    <row r="38887" spans="2:9">
      <c r="B38887" s="1"/>
      <c r="C38887" s="29"/>
      <c r="D38887" s="27"/>
      <c r="E38887" s="27"/>
      <c r="F38887" s="27"/>
      <c r="G38887" s="1"/>
      <c r="H38887" s="1"/>
      <c r="I38887" s="1"/>
    </row>
    <row r="38888" spans="2:9">
      <c r="B38888" s="1"/>
      <c r="C38888" s="29"/>
      <c r="D38888" s="27"/>
      <c r="E38888" s="27"/>
      <c r="F38888" s="27"/>
      <c r="G38888" s="1"/>
      <c r="H38888" s="1"/>
      <c r="I38888" s="1"/>
    </row>
    <row r="38889" spans="2:9">
      <c r="B38889" s="1"/>
      <c r="C38889" s="29"/>
      <c r="D38889" s="27"/>
      <c r="E38889" s="27"/>
      <c r="F38889" s="27"/>
      <c r="G38889" s="1"/>
      <c r="H38889" s="1"/>
      <c r="I38889" s="1"/>
    </row>
    <row r="38890" spans="2:9">
      <c r="B38890" s="1"/>
      <c r="C38890" s="29"/>
      <c r="D38890" s="27"/>
      <c r="E38890" s="27"/>
      <c r="F38890" s="27"/>
      <c r="G38890" s="1"/>
      <c r="H38890" s="1"/>
      <c r="I38890" s="1"/>
    </row>
    <row r="38891" spans="2:9">
      <c r="B38891" s="1"/>
      <c r="C38891" s="29"/>
      <c r="D38891" s="27"/>
      <c r="E38891" s="27"/>
      <c r="F38891" s="27"/>
      <c r="G38891" s="1"/>
      <c r="H38891" s="1"/>
      <c r="I38891" s="1"/>
    </row>
    <row r="38892" spans="2:9">
      <c r="B38892" s="1"/>
      <c r="C38892" s="29"/>
      <c r="D38892" s="27"/>
      <c r="E38892" s="27"/>
      <c r="F38892" s="27"/>
      <c r="G38892" s="1"/>
      <c r="H38892" s="1"/>
      <c r="I38892" s="1"/>
    </row>
    <row r="38893" spans="2:9">
      <c r="B38893" s="1"/>
      <c r="C38893" s="29"/>
      <c r="D38893" s="27"/>
      <c r="E38893" s="27"/>
      <c r="F38893" s="27"/>
      <c r="G38893" s="1"/>
      <c r="H38893" s="1"/>
      <c r="I38893" s="1"/>
    </row>
    <row r="38894" spans="2:9">
      <c r="B38894" s="1"/>
      <c r="C38894" s="29"/>
      <c r="D38894" s="27"/>
      <c r="E38894" s="27"/>
      <c r="F38894" s="27"/>
      <c r="G38894" s="1"/>
      <c r="H38894" s="1"/>
      <c r="I38894" s="1"/>
    </row>
    <row r="38895" spans="2:9">
      <c r="B38895" s="1"/>
      <c r="C38895" s="29"/>
      <c r="D38895" s="27"/>
      <c r="E38895" s="27"/>
      <c r="F38895" s="27"/>
      <c r="G38895" s="1"/>
      <c r="H38895" s="1"/>
      <c r="I38895" s="1"/>
    </row>
    <row r="38896" spans="2:9">
      <c r="B38896" s="1"/>
      <c r="C38896" s="29"/>
      <c r="D38896" s="27"/>
      <c r="E38896" s="27"/>
      <c r="F38896" s="27"/>
      <c r="G38896" s="1"/>
      <c r="H38896" s="1"/>
      <c r="I38896" s="1"/>
    </row>
    <row r="38897" spans="2:9">
      <c r="B38897" s="1"/>
      <c r="C38897" s="29"/>
      <c r="D38897" s="27"/>
      <c r="E38897" s="27"/>
      <c r="F38897" s="27"/>
      <c r="G38897" s="1"/>
      <c r="H38897" s="1"/>
      <c r="I38897" s="1"/>
    </row>
    <row r="38898" spans="2:9">
      <c r="B38898" s="1"/>
      <c r="C38898" s="29"/>
      <c r="D38898" s="27"/>
      <c r="E38898" s="27"/>
      <c r="F38898" s="27"/>
      <c r="G38898" s="1"/>
      <c r="H38898" s="1"/>
      <c r="I38898" s="1"/>
    </row>
    <row r="38899" spans="2:9">
      <c r="B38899" s="1"/>
      <c r="C38899" s="29"/>
      <c r="D38899" s="27"/>
      <c r="E38899" s="27"/>
      <c r="F38899" s="27"/>
      <c r="G38899" s="1"/>
      <c r="H38899" s="1"/>
      <c r="I38899" s="1"/>
    </row>
    <row r="38900" spans="2:9">
      <c r="B38900" s="1"/>
      <c r="C38900" s="29"/>
      <c r="D38900" s="27"/>
      <c r="E38900" s="27"/>
      <c r="F38900" s="27"/>
      <c r="G38900" s="1"/>
      <c r="H38900" s="1"/>
      <c r="I38900" s="1"/>
    </row>
    <row r="38901" spans="2:9">
      <c r="B38901" s="1"/>
      <c r="C38901" s="29"/>
      <c r="D38901" s="27"/>
      <c r="E38901" s="27"/>
      <c r="F38901" s="27"/>
      <c r="G38901" s="1"/>
      <c r="H38901" s="1"/>
      <c r="I38901" s="1"/>
    </row>
    <row r="38902" spans="2:9">
      <c r="B38902" s="1"/>
      <c r="C38902" s="29"/>
      <c r="D38902" s="27"/>
      <c r="E38902" s="27"/>
      <c r="F38902" s="27"/>
      <c r="G38902" s="1"/>
      <c r="H38902" s="1"/>
      <c r="I38902" s="1"/>
    </row>
    <row r="38903" spans="2:9">
      <c r="B38903" s="1"/>
      <c r="C38903" s="29"/>
      <c r="D38903" s="27"/>
      <c r="E38903" s="27"/>
      <c r="F38903" s="27"/>
      <c r="G38903" s="1"/>
      <c r="H38903" s="1"/>
      <c r="I38903" s="1"/>
    </row>
    <row r="38904" spans="2:9">
      <c r="B38904" s="1"/>
      <c r="C38904" s="29"/>
      <c r="D38904" s="27"/>
      <c r="E38904" s="27"/>
      <c r="F38904" s="27"/>
      <c r="G38904" s="1"/>
      <c r="H38904" s="1"/>
      <c r="I38904" s="1"/>
    </row>
    <row r="38905" spans="2:9">
      <c r="B38905" s="1"/>
      <c r="C38905" s="29"/>
      <c r="D38905" s="27"/>
      <c r="E38905" s="27"/>
      <c r="F38905" s="27"/>
      <c r="G38905" s="1"/>
      <c r="H38905" s="1"/>
      <c r="I38905" s="1"/>
    </row>
    <row r="38906" spans="2:9">
      <c r="B38906" s="1"/>
      <c r="C38906" s="29"/>
      <c r="D38906" s="27"/>
      <c r="E38906" s="27"/>
      <c r="F38906" s="27"/>
      <c r="G38906" s="1"/>
      <c r="H38906" s="1"/>
      <c r="I38906" s="1"/>
    </row>
    <row r="38907" spans="2:9">
      <c r="B38907" s="1"/>
      <c r="C38907" s="29"/>
      <c r="D38907" s="27"/>
      <c r="E38907" s="27"/>
      <c r="F38907" s="27"/>
      <c r="G38907" s="1"/>
      <c r="H38907" s="1"/>
      <c r="I38907" s="1"/>
    </row>
    <row r="38908" spans="2:9">
      <c r="B38908" s="1"/>
      <c r="C38908" s="29"/>
      <c r="D38908" s="27"/>
      <c r="E38908" s="27"/>
      <c r="F38908" s="27"/>
      <c r="G38908" s="1"/>
      <c r="H38908" s="1"/>
      <c r="I38908" s="1"/>
    </row>
    <row r="38909" spans="2:9">
      <c r="B38909" s="1"/>
      <c r="C38909" s="29"/>
      <c r="D38909" s="27"/>
      <c r="E38909" s="27"/>
      <c r="F38909" s="27"/>
      <c r="G38909" s="1"/>
      <c r="H38909" s="1"/>
      <c r="I38909" s="1"/>
    </row>
    <row r="38910" spans="2:9">
      <c r="B38910" s="1"/>
      <c r="C38910" s="29"/>
      <c r="D38910" s="27"/>
      <c r="E38910" s="27"/>
      <c r="F38910" s="27"/>
      <c r="G38910" s="1"/>
      <c r="H38910" s="1"/>
      <c r="I38910" s="1"/>
    </row>
    <row r="38911" spans="2:9">
      <c r="B38911" s="1"/>
      <c r="C38911" s="29"/>
      <c r="D38911" s="27"/>
      <c r="E38911" s="27"/>
      <c r="F38911" s="27"/>
      <c r="G38911" s="1"/>
      <c r="H38911" s="1"/>
      <c r="I38911" s="1"/>
    </row>
    <row r="38912" spans="2:9">
      <c r="B38912" s="1"/>
      <c r="C38912" s="29"/>
      <c r="D38912" s="27"/>
      <c r="E38912" s="27"/>
      <c r="F38912" s="27"/>
      <c r="G38912" s="1"/>
      <c r="H38912" s="1"/>
      <c r="I38912" s="1"/>
    </row>
    <row r="38913" spans="2:9">
      <c r="B38913" s="1"/>
      <c r="C38913" s="29"/>
      <c r="D38913" s="27"/>
      <c r="E38913" s="27"/>
      <c r="F38913" s="27"/>
      <c r="G38913" s="1"/>
      <c r="H38913" s="1"/>
      <c r="I38913" s="1"/>
    </row>
    <row r="38914" spans="2:9">
      <c r="B38914" s="1"/>
      <c r="C38914" s="29"/>
      <c r="D38914" s="27"/>
      <c r="E38914" s="27"/>
      <c r="F38914" s="27"/>
      <c r="G38914" s="1"/>
      <c r="H38914" s="1"/>
      <c r="I38914" s="1"/>
    </row>
    <row r="38915" spans="2:9">
      <c r="B38915" s="1"/>
      <c r="C38915" s="29"/>
      <c r="D38915" s="27"/>
      <c r="E38915" s="27"/>
      <c r="F38915" s="27"/>
      <c r="G38915" s="1"/>
      <c r="H38915" s="1"/>
      <c r="I38915" s="1"/>
    </row>
    <row r="38916" spans="2:9">
      <c r="B38916" s="1"/>
      <c r="C38916" s="29"/>
      <c r="D38916" s="27"/>
      <c r="E38916" s="27"/>
      <c r="F38916" s="27"/>
      <c r="G38916" s="1"/>
      <c r="H38916" s="1"/>
      <c r="I38916" s="1"/>
    </row>
    <row r="38917" spans="2:9">
      <c r="B38917" s="1"/>
      <c r="C38917" s="29"/>
      <c r="D38917" s="27"/>
      <c r="E38917" s="27"/>
      <c r="F38917" s="27"/>
      <c r="G38917" s="1"/>
      <c r="H38917" s="1"/>
      <c r="I38917" s="1"/>
    </row>
    <row r="38918" spans="2:9">
      <c r="B38918" s="1"/>
      <c r="C38918" s="29"/>
      <c r="D38918" s="27"/>
      <c r="E38918" s="27"/>
      <c r="F38918" s="27"/>
      <c r="G38918" s="1"/>
      <c r="H38918" s="1"/>
      <c r="I38918" s="1"/>
    </row>
    <row r="38919" spans="2:9">
      <c r="B38919" s="1"/>
      <c r="C38919" s="29"/>
      <c r="D38919" s="27"/>
      <c r="E38919" s="27"/>
      <c r="F38919" s="27"/>
      <c r="G38919" s="1"/>
      <c r="H38919" s="1"/>
      <c r="I38919" s="1"/>
    </row>
    <row r="38920" spans="2:9">
      <c r="B38920" s="1"/>
      <c r="C38920" s="29"/>
      <c r="D38920" s="27"/>
      <c r="E38920" s="27"/>
      <c r="F38920" s="27"/>
      <c r="G38920" s="1"/>
      <c r="H38920" s="1"/>
      <c r="I38920" s="1"/>
    </row>
    <row r="38921" spans="2:9">
      <c r="B38921" s="1"/>
      <c r="C38921" s="29"/>
      <c r="D38921" s="27"/>
      <c r="E38921" s="27"/>
      <c r="F38921" s="27"/>
      <c r="G38921" s="1"/>
      <c r="H38921" s="1"/>
      <c r="I38921" s="1"/>
    </row>
    <row r="38922" spans="2:9">
      <c r="B38922" s="1"/>
      <c r="C38922" s="29"/>
      <c r="D38922" s="27"/>
      <c r="E38922" s="27"/>
      <c r="F38922" s="27"/>
      <c r="G38922" s="1"/>
      <c r="H38922" s="1"/>
      <c r="I38922" s="1"/>
    </row>
    <row r="38923" spans="2:9">
      <c r="B38923" s="1"/>
      <c r="C38923" s="29"/>
      <c r="D38923" s="27"/>
      <c r="E38923" s="27"/>
      <c r="F38923" s="27"/>
      <c r="G38923" s="1"/>
      <c r="H38923" s="1"/>
      <c r="I38923" s="1"/>
    </row>
    <row r="38924" spans="2:9">
      <c r="B38924" s="1"/>
      <c r="C38924" s="29"/>
      <c r="D38924" s="27"/>
      <c r="E38924" s="27"/>
      <c r="F38924" s="27"/>
      <c r="G38924" s="1"/>
      <c r="H38924" s="1"/>
      <c r="I38924" s="1"/>
    </row>
    <row r="38925" spans="2:9">
      <c r="B38925" s="1"/>
      <c r="C38925" s="29"/>
      <c r="D38925" s="27"/>
      <c r="E38925" s="27"/>
      <c r="F38925" s="27"/>
      <c r="G38925" s="1"/>
      <c r="H38925" s="1"/>
      <c r="I38925" s="1"/>
    </row>
    <row r="38926" spans="2:9">
      <c r="B38926" s="1"/>
      <c r="C38926" s="29"/>
      <c r="D38926" s="27"/>
      <c r="E38926" s="27"/>
      <c r="F38926" s="27"/>
      <c r="G38926" s="1"/>
      <c r="H38926" s="1"/>
      <c r="I38926" s="1"/>
    </row>
    <row r="38927" spans="2:9">
      <c r="B38927" s="1"/>
      <c r="C38927" s="29"/>
      <c r="D38927" s="27"/>
      <c r="E38927" s="27"/>
      <c r="F38927" s="27"/>
      <c r="G38927" s="1"/>
      <c r="H38927" s="1"/>
      <c r="I38927" s="1"/>
    </row>
    <row r="38928" spans="2:9">
      <c r="B38928" s="1"/>
      <c r="C38928" s="29"/>
      <c r="D38928" s="27"/>
      <c r="E38928" s="27"/>
      <c r="F38928" s="27"/>
      <c r="G38928" s="1"/>
      <c r="H38928" s="1"/>
      <c r="I38928" s="1"/>
    </row>
    <row r="38929" spans="2:9">
      <c r="B38929" s="1"/>
      <c r="C38929" s="29"/>
      <c r="D38929" s="27"/>
      <c r="E38929" s="27"/>
      <c r="F38929" s="27"/>
      <c r="G38929" s="1"/>
      <c r="H38929" s="1"/>
      <c r="I38929" s="1"/>
    </row>
    <row r="38930" spans="2:9">
      <c r="B38930" s="1"/>
      <c r="C38930" s="29"/>
      <c r="D38930" s="27"/>
      <c r="E38930" s="27"/>
      <c r="F38930" s="27"/>
      <c r="G38930" s="1"/>
      <c r="H38930" s="1"/>
      <c r="I38930" s="1"/>
    </row>
    <row r="38931" spans="2:9">
      <c r="B38931" s="1"/>
      <c r="C38931" s="29"/>
      <c r="D38931" s="27"/>
      <c r="E38931" s="27"/>
      <c r="F38931" s="27"/>
      <c r="G38931" s="1"/>
      <c r="H38931" s="1"/>
      <c r="I38931" s="1"/>
    </row>
    <row r="38932" spans="2:9">
      <c r="B38932" s="1"/>
      <c r="C38932" s="29"/>
      <c r="D38932" s="27"/>
      <c r="E38932" s="27"/>
      <c r="F38932" s="27"/>
      <c r="G38932" s="1"/>
      <c r="H38932" s="1"/>
      <c r="I38932" s="1"/>
    </row>
    <row r="38933" spans="2:9">
      <c r="B38933" s="1"/>
      <c r="C38933" s="29"/>
      <c r="D38933" s="27"/>
      <c r="E38933" s="27"/>
      <c r="F38933" s="27"/>
      <c r="G38933" s="1"/>
      <c r="H38933" s="1"/>
      <c r="I38933" s="1"/>
    </row>
    <row r="38934" spans="2:9">
      <c r="B38934" s="1"/>
      <c r="C38934" s="29"/>
      <c r="D38934" s="27"/>
      <c r="E38934" s="27"/>
      <c r="F38934" s="27"/>
      <c r="G38934" s="1"/>
      <c r="H38934" s="1"/>
      <c r="I38934" s="1"/>
    </row>
    <row r="38935" spans="2:9">
      <c r="B38935" s="1"/>
      <c r="C38935" s="29"/>
      <c r="D38935" s="27"/>
      <c r="E38935" s="27"/>
      <c r="F38935" s="27"/>
      <c r="G38935" s="1"/>
      <c r="H38935" s="1"/>
      <c r="I38935" s="1"/>
    </row>
    <row r="38936" spans="2:9">
      <c r="B38936" s="1"/>
      <c r="C38936" s="29"/>
      <c r="D38936" s="27"/>
      <c r="E38936" s="27"/>
      <c r="F38936" s="27"/>
      <c r="G38936" s="1"/>
      <c r="H38936" s="1"/>
      <c r="I38936" s="1"/>
    </row>
    <row r="38937" spans="2:9">
      <c r="B38937" s="1"/>
      <c r="C38937" s="29"/>
      <c r="D38937" s="27"/>
      <c r="E38937" s="27"/>
      <c r="F38937" s="27"/>
      <c r="G38937" s="1"/>
      <c r="H38937" s="1"/>
      <c r="I38937" s="1"/>
    </row>
    <row r="38938" spans="2:9">
      <c r="B38938" s="1"/>
      <c r="C38938" s="29"/>
      <c r="D38938" s="27"/>
      <c r="E38938" s="27"/>
      <c r="F38938" s="27"/>
      <c r="G38938" s="1"/>
      <c r="H38938" s="1"/>
      <c r="I38938" s="1"/>
    </row>
    <row r="38939" spans="2:9">
      <c r="B38939" s="1"/>
      <c r="C38939" s="29"/>
      <c r="D38939" s="27"/>
      <c r="E38939" s="27"/>
      <c r="F38939" s="27"/>
      <c r="G38939" s="1"/>
      <c r="H38939" s="1"/>
      <c r="I38939" s="1"/>
    </row>
    <row r="38940" spans="2:9">
      <c r="B38940" s="1"/>
      <c r="C38940" s="29"/>
      <c r="D38940" s="27"/>
      <c r="E38940" s="27"/>
      <c r="F38940" s="27"/>
      <c r="G38940" s="1"/>
      <c r="H38940" s="1"/>
      <c r="I38940" s="1"/>
    </row>
    <row r="38941" spans="2:9">
      <c r="B38941" s="1"/>
      <c r="C38941" s="29"/>
      <c r="D38941" s="27"/>
      <c r="E38941" s="27"/>
      <c r="F38941" s="27"/>
      <c r="G38941" s="1"/>
      <c r="H38941" s="1"/>
      <c r="I38941" s="1"/>
    </row>
    <row r="38942" spans="2:9">
      <c r="B38942" s="1"/>
      <c r="C38942" s="29"/>
      <c r="D38942" s="27"/>
      <c r="E38942" s="27"/>
      <c r="F38942" s="27"/>
      <c r="G38942" s="1"/>
      <c r="H38942" s="1"/>
      <c r="I38942" s="1"/>
    </row>
    <row r="38943" spans="2:9">
      <c r="B38943" s="1"/>
      <c r="C38943" s="29"/>
      <c r="D38943" s="27"/>
      <c r="E38943" s="27"/>
      <c r="F38943" s="27"/>
      <c r="G38943" s="1"/>
      <c r="H38943" s="1"/>
      <c r="I38943" s="1"/>
    </row>
    <row r="38944" spans="2:9">
      <c r="B38944" s="1"/>
      <c r="C38944" s="29"/>
      <c r="D38944" s="27"/>
      <c r="E38944" s="27"/>
      <c r="F38944" s="27"/>
      <c r="G38944" s="1"/>
      <c r="H38944" s="1"/>
      <c r="I38944" s="1"/>
    </row>
    <row r="38945" spans="2:9">
      <c r="B38945" s="1"/>
      <c r="C38945" s="29"/>
      <c r="D38945" s="27"/>
      <c r="E38945" s="27"/>
      <c r="F38945" s="27"/>
      <c r="G38945" s="1"/>
      <c r="H38945" s="1"/>
      <c r="I38945" s="1"/>
    </row>
    <row r="38946" spans="2:9">
      <c r="B38946" s="1"/>
      <c r="C38946" s="29"/>
      <c r="D38946" s="27"/>
      <c r="E38946" s="27"/>
      <c r="F38946" s="27"/>
      <c r="G38946" s="1"/>
      <c r="H38946" s="1"/>
      <c r="I38946" s="1"/>
    </row>
    <row r="38947" spans="2:9">
      <c r="B38947" s="1"/>
      <c r="C38947" s="29"/>
      <c r="D38947" s="27"/>
      <c r="E38947" s="27"/>
      <c r="F38947" s="27"/>
      <c r="G38947" s="1"/>
      <c r="H38947" s="1"/>
      <c r="I38947" s="1"/>
    </row>
    <row r="38948" spans="2:9">
      <c r="B38948" s="1"/>
      <c r="C38948" s="29"/>
      <c r="D38948" s="27"/>
      <c r="E38948" s="27"/>
      <c r="F38948" s="27"/>
      <c r="G38948" s="1"/>
      <c r="H38948" s="1"/>
      <c r="I38948" s="1"/>
    </row>
    <row r="38949" spans="2:9">
      <c r="B38949" s="1"/>
      <c r="C38949" s="29"/>
      <c r="D38949" s="27"/>
      <c r="E38949" s="27"/>
      <c r="F38949" s="27"/>
      <c r="G38949" s="1"/>
      <c r="H38949" s="1"/>
      <c r="I38949" s="1"/>
    </row>
    <row r="38950" spans="2:9">
      <c r="B38950" s="1"/>
      <c r="C38950" s="29"/>
      <c r="D38950" s="27"/>
      <c r="E38950" s="27"/>
      <c r="F38950" s="27"/>
      <c r="G38950" s="1"/>
      <c r="H38950" s="1"/>
      <c r="I38950" s="1"/>
    </row>
    <row r="38951" spans="2:9">
      <c r="B38951" s="1"/>
      <c r="C38951" s="29"/>
      <c r="D38951" s="27"/>
      <c r="E38951" s="27"/>
      <c r="F38951" s="27"/>
      <c r="G38951" s="1"/>
      <c r="H38951" s="1"/>
      <c r="I38951" s="1"/>
    </row>
    <row r="38952" spans="2:9">
      <c r="B38952" s="1"/>
      <c r="C38952" s="29"/>
      <c r="D38952" s="27"/>
      <c r="E38952" s="27"/>
      <c r="F38952" s="27"/>
      <c r="G38952" s="1"/>
      <c r="H38952" s="1"/>
      <c r="I38952" s="1"/>
    </row>
    <row r="38953" spans="2:9">
      <c r="B38953" s="1"/>
      <c r="C38953" s="29"/>
      <c r="D38953" s="27"/>
      <c r="E38953" s="27"/>
      <c r="F38953" s="27"/>
      <c r="G38953" s="1"/>
      <c r="H38953" s="1"/>
      <c r="I38953" s="1"/>
    </row>
    <row r="38954" spans="2:9">
      <c r="B38954" s="1"/>
      <c r="C38954" s="29"/>
      <c r="D38954" s="27"/>
      <c r="E38954" s="27"/>
      <c r="F38954" s="27"/>
      <c r="G38954" s="1"/>
      <c r="H38954" s="1"/>
      <c r="I38954" s="1"/>
    </row>
    <row r="38955" spans="2:9">
      <c r="B38955" s="1"/>
      <c r="C38955" s="29"/>
      <c r="D38955" s="27"/>
      <c r="E38955" s="27"/>
      <c r="F38955" s="27"/>
      <c r="G38955" s="1"/>
      <c r="H38955" s="1"/>
      <c r="I38955" s="1"/>
    </row>
    <row r="38956" spans="2:9">
      <c r="B38956" s="1"/>
      <c r="C38956" s="29"/>
      <c r="D38956" s="27"/>
      <c r="E38956" s="27"/>
      <c r="F38956" s="27"/>
      <c r="G38956" s="1"/>
      <c r="H38956" s="1"/>
      <c r="I38956" s="1"/>
    </row>
    <row r="38957" spans="2:9">
      <c r="B38957" s="1"/>
      <c r="C38957" s="29"/>
      <c r="D38957" s="27"/>
      <c r="E38957" s="27"/>
      <c r="F38957" s="27"/>
      <c r="G38957" s="1"/>
      <c r="H38957" s="1"/>
      <c r="I38957" s="1"/>
    </row>
    <row r="38958" spans="2:9">
      <c r="B38958" s="1"/>
      <c r="C38958" s="29"/>
      <c r="D38958" s="27"/>
      <c r="E38958" s="27"/>
      <c r="F38958" s="27"/>
      <c r="G38958" s="1"/>
      <c r="H38958" s="1"/>
      <c r="I38958" s="1"/>
    </row>
    <row r="38959" spans="2:9">
      <c r="B38959" s="1"/>
      <c r="C38959" s="29"/>
      <c r="D38959" s="27"/>
      <c r="E38959" s="27"/>
      <c r="F38959" s="27"/>
      <c r="G38959" s="1"/>
      <c r="H38959" s="1"/>
      <c r="I38959" s="1"/>
    </row>
    <row r="38960" spans="2:9">
      <c r="B38960" s="1"/>
      <c r="C38960" s="29"/>
      <c r="D38960" s="27"/>
      <c r="E38960" s="27"/>
      <c r="F38960" s="27"/>
      <c r="G38960" s="1"/>
      <c r="H38960" s="1"/>
      <c r="I38960" s="1"/>
    </row>
    <row r="38961" spans="2:9">
      <c r="B38961" s="1"/>
      <c r="C38961" s="29"/>
      <c r="D38961" s="27"/>
      <c r="E38961" s="27"/>
      <c r="F38961" s="27"/>
      <c r="G38961" s="1"/>
      <c r="H38961" s="1"/>
      <c r="I38961" s="1"/>
    </row>
    <row r="38962" spans="2:9">
      <c r="B38962" s="1"/>
      <c r="C38962" s="29"/>
      <c r="D38962" s="27"/>
      <c r="E38962" s="27"/>
      <c r="F38962" s="27"/>
      <c r="G38962" s="1"/>
      <c r="H38962" s="1"/>
      <c r="I38962" s="1"/>
    </row>
    <row r="38963" spans="2:9">
      <c r="B38963" s="1"/>
      <c r="C38963" s="29"/>
      <c r="D38963" s="27"/>
      <c r="E38963" s="27"/>
      <c r="F38963" s="27"/>
      <c r="G38963" s="1"/>
      <c r="H38963" s="1"/>
      <c r="I38963" s="1"/>
    </row>
    <row r="38964" spans="2:9">
      <c r="B38964" s="1"/>
      <c r="C38964" s="29"/>
      <c r="D38964" s="27"/>
      <c r="E38964" s="27"/>
      <c r="F38964" s="27"/>
      <c r="G38964" s="1"/>
      <c r="H38964" s="1"/>
      <c r="I38964" s="1"/>
    </row>
    <row r="38965" spans="2:9">
      <c r="B38965" s="1"/>
      <c r="C38965" s="29"/>
      <c r="D38965" s="27"/>
      <c r="E38965" s="27"/>
      <c r="F38965" s="27"/>
      <c r="G38965" s="1"/>
      <c r="H38965" s="1"/>
      <c r="I38965" s="1"/>
    </row>
    <row r="38966" spans="2:9">
      <c r="B38966" s="1"/>
      <c r="C38966" s="29"/>
      <c r="D38966" s="27"/>
      <c r="E38966" s="27"/>
      <c r="F38966" s="27"/>
      <c r="G38966" s="1"/>
      <c r="H38966" s="1"/>
      <c r="I38966" s="1"/>
    </row>
    <row r="38967" spans="2:9">
      <c r="B38967" s="1"/>
      <c r="C38967" s="29"/>
      <c r="D38967" s="27"/>
      <c r="E38967" s="27"/>
      <c r="F38967" s="27"/>
      <c r="G38967" s="1"/>
      <c r="H38967" s="1"/>
      <c r="I38967" s="1"/>
    </row>
    <row r="38968" spans="2:9">
      <c r="B38968" s="1"/>
      <c r="C38968" s="29"/>
      <c r="D38968" s="27"/>
      <c r="E38968" s="27"/>
      <c r="F38968" s="27"/>
      <c r="G38968" s="1"/>
      <c r="H38968" s="1"/>
      <c r="I38968" s="1"/>
    </row>
    <row r="38969" spans="2:9">
      <c r="B38969" s="1"/>
      <c r="C38969" s="29"/>
      <c r="D38969" s="27"/>
      <c r="E38969" s="27"/>
      <c r="F38969" s="27"/>
      <c r="G38969" s="1"/>
      <c r="H38969" s="1"/>
      <c r="I38969" s="1"/>
    </row>
    <row r="38970" spans="2:9">
      <c r="B38970" s="1"/>
      <c r="C38970" s="29"/>
      <c r="D38970" s="27"/>
      <c r="E38970" s="27"/>
      <c r="F38970" s="27"/>
      <c r="G38970" s="1"/>
      <c r="H38970" s="1"/>
      <c r="I38970" s="1"/>
    </row>
    <row r="38971" spans="2:9">
      <c r="B38971" s="1"/>
      <c r="C38971" s="29"/>
      <c r="D38971" s="27"/>
      <c r="E38971" s="27"/>
      <c r="F38971" s="27"/>
      <c r="G38971" s="1"/>
      <c r="H38971" s="1"/>
      <c r="I38971" s="1"/>
    </row>
    <row r="38972" spans="2:9">
      <c r="B38972" s="1"/>
      <c r="C38972" s="29"/>
      <c r="D38972" s="27"/>
      <c r="E38972" s="27"/>
      <c r="F38972" s="27"/>
      <c r="G38972" s="1"/>
      <c r="H38972" s="1"/>
      <c r="I38972" s="1"/>
    </row>
    <row r="38973" spans="2:9">
      <c r="B38973" s="1"/>
      <c r="C38973" s="29"/>
      <c r="D38973" s="27"/>
      <c r="E38973" s="27"/>
      <c r="F38973" s="27"/>
      <c r="G38973" s="1"/>
      <c r="H38973" s="1"/>
      <c r="I38973" s="1"/>
    </row>
    <row r="38974" spans="2:9">
      <c r="B38974" s="1"/>
      <c r="C38974" s="29"/>
      <c r="D38974" s="27"/>
      <c r="E38974" s="27"/>
      <c r="F38974" s="27"/>
      <c r="G38974" s="1"/>
      <c r="H38974" s="1"/>
      <c r="I38974" s="1"/>
    </row>
    <row r="38975" spans="2:9">
      <c r="B38975" s="1"/>
      <c r="C38975" s="29"/>
      <c r="D38975" s="27"/>
      <c r="E38975" s="27"/>
      <c r="F38975" s="27"/>
      <c r="G38975" s="1"/>
      <c r="H38975" s="1"/>
      <c r="I38975" s="1"/>
    </row>
    <row r="38976" spans="2:9">
      <c r="B38976" s="1"/>
      <c r="C38976" s="29"/>
      <c r="D38976" s="27"/>
      <c r="E38976" s="27"/>
      <c r="F38976" s="27"/>
      <c r="G38976" s="1"/>
      <c r="H38976" s="1"/>
      <c r="I38976" s="1"/>
    </row>
    <row r="38977" spans="2:9">
      <c r="B38977" s="1"/>
      <c r="C38977" s="29"/>
      <c r="D38977" s="27"/>
      <c r="E38977" s="27"/>
      <c r="F38977" s="27"/>
      <c r="G38977" s="1"/>
      <c r="H38977" s="1"/>
      <c r="I38977" s="1"/>
    </row>
    <row r="38978" spans="2:9">
      <c r="B38978" s="1"/>
      <c r="C38978" s="29"/>
      <c r="D38978" s="27"/>
      <c r="E38978" s="27"/>
      <c r="F38978" s="27"/>
      <c r="G38978" s="1"/>
      <c r="H38978" s="1"/>
      <c r="I38978" s="1"/>
    </row>
    <row r="38979" spans="2:9">
      <c r="B38979" s="1"/>
      <c r="C38979" s="29"/>
      <c r="D38979" s="27"/>
      <c r="E38979" s="27"/>
      <c r="F38979" s="27"/>
      <c r="G38979" s="1"/>
      <c r="H38979" s="1"/>
      <c r="I38979" s="1"/>
    </row>
    <row r="38980" spans="2:9">
      <c r="B38980" s="1"/>
      <c r="C38980" s="29"/>
      <c r="D38980" s="27"/>
      <c r="E38980" s="27"/>
      <c r="F38980" s="27"/>
      <c r="G38980" s="1"/>
      <c r="H38980" s="1"/>
      <c r="I38980" s="1"/>
    </row>
    <row r="38981" spans="2:9">
      <c r="B38981" s="1"/>
      <c r="C38981" s="29"/>
      <c r="D38981" s="27"/>
      <c r="E38981" s="27"/>
      <c r="F38981" s="27"/>
      <c r="G38981" s="1"/>
      <c r="H38981" s="1"/>
      <c r="I38981" s="1"/>
    </row>
    <row r="38982" spans="2:9">
      <c r="B38982" s="1"/>
      <c r="C38982" s="29"/>
      <c r="D38982" s="27"/>
      <c r="E38982" s="27"/>
      <c r="F38982" s="27"/>
      <c r="G38982" s="1"/>
      <c r="H38982" s="1"/>
      <c r="I38982" s="1"/>
    </row>
    <row r="38983" spans="2:9">
      <c r="B38983" s="1"/>
      <c r="C38983" s="29"/>
      <c r="D38983" s="27"/>
      <c r="E38983" s="27"/>
      <c r="F38983" s="27"/>
      <c r="G38983" s="1"/>
      <c r="H38983" s="1"/>
      <c r="I38983" s="1"/>
    </row>
    <row r="38984" spans="2:9">
      <c r="B38984" s="1"/>
      <c r="C38984" s="29"/>
      <c r="D38984" s="27"/>
      <c r="E38984" s="27"/>
      <c r="F38984" s="27"/>
      <c r="G38984" s="1"/>
      <c r="H38984" s="1"/>
      <c r="I38984" s="1"/>
    </row>
    <row r="38985" spans="2:9">
      <c r="B38985" s="1"/>
      <c r="C38985" s="29"/>
      <c r="D38985" s="27"/>
      <c r="E38985" s="27"/>
      <c r="F38985" s="27"/>
      <c r="G38985" s="1"/>
      <c r="H38985" s="1"/>
      <c r="I38985" s="1"/>
    </row>
    <row r="38986" spans="2:9">
      <c r="B38986" s="1"/>
      <c r="C38986" s="29"/>
      <c r="D38986" s="27"/>
      <c r="E38986" s="27"/>
      <c r="F38986" s="27"/>
      <c r="G38986" s="1"/>
      <c r="H38986" s="1"/>
      <c r="I38986" s="1"/>
    </row>
    <row r="38987" spans="2:9">
      <c r="B38987" s="1"/>
      <c r="C38987" s="29"/>
      <c r="D38987" s="27"/>
      <c r="E38987" s="27"/>
      <c r="F38987" s="27"/>
      <c r="G38987" s="1"/>
      <c r="H38987" s="1"/>
      <c r="I38987" s="1"/>
    </row>
    <row r="38988" spans="2:9">
      <c r="B38988" s="1"/>
      <c r="C38988" s="29"/>
      <c r="D38988" s="27"/>
      <c r="E38988" s="27"/>
      <c r="F38988" s="27"/>
      <c r="G38988" s="1"/>
      <c r="H38988" s="1"/>
      <c r="I38988" s="1"/>
    </row>
    <row r="38989" spans="2:9">
      <c r="B38989" s="1"/>
      <c r="C38989" s="29"/>
      <c r="D38989" s="27"/>
      <c r="E38989" s="27"/>
      <c r="F38989" s="27"/>
      <c r="G38989" s="1"/>
      <c r="H38989" s="1"/>
      <c r="I38989" s="1"/>
    </row>
    <row r="38990" spans="2:9">
      <c r="B38990" s="1"/>
      <c r="C38990" s="29"/>
      <c r="D38990" s="27"/>
      <c r="E38990" s="27"/>
      <c r="F38990" s="27"/>
      <c r="G38990" s="1"/>
      <c r="H38990" s="1"/>
      <c r="I38990" s="1"/>
    </row>
    <row r="38991" spans="2:9">
      <c r="B38991" s="1"/>
      <c r="C38991" s="29"/>
      <c r="D38991" s="27"/>
      <c r="E38991" s="27"/>
      <c r="F38991" s="27"/>
      <c r="G38991" s="1"/>
      <c r="H38991" s="1"/>
      <c r="I38991" s="1"/>
    </row>
    <row r="38992" spans="2:9">
      <c r="B38992" s="1"/>
      <c r="C38992" s="29"/>
      <c r="D38992" s="27"/>
      <c r="E38992" s="27"/>
      <c r="F38992" s="27"/>
      <c r="G38992" s="1"/>
      <c r="H38992" s="1"/>
      <c r="I38992" s="1"/>
    </row>
    <row r="38993" spans="2:9">
      <c r="B38993" s="1"/>
      <c r="C38993" s="29"/>
      <c r="D38993" s="27"/>
      <c r="E38993" s="27"/>
      <c r="F38993" s="27"/>
      <c r="G38993" s="1"/>
      <c r="H38993" s="1"/>
      <c r="I38993" s="1"/>
    </row>
    <row r="38994" spans="2:9">
      <c r="B38994" s="1"/>
      <c r="C38994" s="29"/>
      <c r="D38994" s="27"/>
      <c r="E38994" s="27"/>
      <c r="F38994" s="27"/>
      <c r="G38994" s="1"/>
      <c r="H38994" s="1"/>
      <c r="I38994" s="1"/>
    </row>
    <row r="38995" spans="2:9">
      <c r="B38995" s="1"/>
      <c r="C38995" s="29"/>
      <c r="D38995" s="27"/>
      <c r="E38995" s="27"/>
      <c r="F38995" s="27"/>
      <c r="G38995" s="1"/>
      <c r="H38995" s="1"/>
      <c r="I38995" s="1"/>
    </row>
    <row r="38996" spans="2:9">
      <c r="B38996" s="1"/>
      <c r="C38996" s="29"/>
      <c r="D38996" s="27"/>
      <c r="E38996" s="27"/>
      <c r="F38996" s="27"/>
      <c r="G38996" s="1"/>
      <c r="H38996" s="1"/>
      <c r="I38996" s="1"/>
    </row>
    <row r="38997" spans="2:9">
      <c r="B38997" s="1"/>
      <c r="C38997" s="29"/>
      <c r="D38997" s="27"/>
      <c r="E38997" s="27"/>
      <c r="F38997" s="27"/>
      <c r="G38997" s="1"/>
      <c r="H38997" s="1"/>
      <c r="I38997" s="1"/>
    </row>
    <row r="38998" spans="2:9">
      <c r="B38998" s="1"/>
      <c r="C38998" s="29"/>
      <c r="D38998" s="27"/>
      <c r="E38998" s="27"/>
      <c r="F38998" s="27"/>
      <c r="G38998" s="1"/>
      <c r="H38998" s="1"/>
      <c r="I38998" s="1"/>
    </row>
    <row r="38999" spans="2:9">
      <c r="B38999" s="1"/>
      <c r="C38999" s="29"/>
      <c r="D38999" s="27"/>
      <c r="E38999" s="27"/>
      <c r="F38999" s="27"/>
      <c r="G38999" s="1"/>
      <c r="H38999" s="1"/>
      <c r="I38999" s="1"/>
    </row>
    <row r="39000" spans="2:9">
      <c r="B39000" s="1"/>
      <c r="C39000" s="29"/>
      <c r="D39000" s="27"/>
      <c r="E39000" s="27"/>
      <c r="F39000" s="27"/>
      <c r="G39000" s="1"/>
      <c r="H39000" s="1"/>
      <c r="I39000" s="1"/>
    </row>
    <row r="39001" spans="2:9">
      <c r="B39001" s="1"/>
      <c r="C39001" s="29"/>
      <c r="D39001" s="27"/>
      <c r="E39001" s="27"/>
      <c r="F39001" s="27"/>
      <c r="G39001" s="1"/>
      <c r="H39001" s="1"/>
      <c r="I39001" s="1"/>
    </row>
    <row r="39002" spans="2:9">
      <c r="B39002" s="1"/>
      <c r="C39002" s="29"/>
      <c r="D39002" s="27"/>
      <c r="E39002" s="27"/>
      <c r="F39002" s="27"/>
      <c r="G39002" s="1"/>
      <c r="H39002" s="1"/>
      <c r="I39002" s="1"/>
    </row>
    <row r="39003" spans="2:9">
      <c r="B39003" s="1"/>
      <c r="C39003" s="29"/>
      <c r="D39003" s="27"/>
      <c r="E39003" s="27"/>
      <c r="F39003" s="27"/>
      <c r="G39003" s="1"/>
      <c r="H39003" s="1"/>
      <c r="I39003" s="1"/>
    </row>
    <row r="39004" spans="2:9">
      <c r="B39004" s="1"/>
      <c r="C39004" s="29"/>
      <c r="D39004" s="27"/>
      <c r="E39004" s="27"/>
      <c r="F39004" s="27"/>
      <c r="G39004" s="1"/>
      <c r="H39004" s="1"/>
      <c r="I39004" s="1"/>
    </row>
    <row r="39005" spans="2:9">
      <c r="B39005" s="1"/>
      <c r="C39005" s="29"/>
      <c r="D39005" s="27"/>
      <c r="E39005" s="27"/>
      <c r="F39005" s="27"/>
      <c r="G39005" s="1"/>
      <c r="H39005" s="1"/>
      <c r="I39005" s="1"/>
    </row>
    <row r="39006" spans="2:9">
      <c r="B39006" s="1"/>
      <c r="C39006" s="29"/>
      <c r="D39006" s="27"/>
      <c r="E39006" s="27"/>
      <c r="F39006" s="27"/>
      <c r="G39006" s="1"/>
      <c r="H39006" s="1"/>
      <c r="I39006" s="1"/>
    </row>
    <row r="39007" spans="2:9">
      <c r="B39007" s="1"/>
      <c r="C39007" s="29"/>
      <c r="D39007" s="27"/>
      <c r="E39007" s="27"/>
      <c r="F39007" s="27"/>
      <c r="G39007" s="1"/>
      <c r="H39007" s="1"/>
      <c r="I39007" s="1"/>
    </row>
    <row r="39008" spans="2:9">
      <c r="B39008" s="1"/>
      <c r="C39008" s="29"/>
      <c r="D39008" s="27"/>
      <c r="E39008" s="27"/>
      <c r="F39008" s="27"/>
      <c r="G39008" s="1"/>
      <c r="H39008" s="1"/>
      <c r="I39008" s="1"/>
    </row>
    <row r="39009" spans="2:9">
      <c r="B39009" s="1"/>
      <c r="C39009" s="29"/>
      <c r="D39009" s="27"/>
      <c r="E39009" s="27"/>
      <c r="F39009" s="27"/>
      <c r="G39009" s="1"/>
      <c r="H39009" s="1"/>
      <c r="I39009" s="1"/>
    </row>
    <row r="39010" spans="2:9">
      <c r="B39010" s="1"/>
      <c r="C39010" s="29"/>
      <c r="D39010" s="27"/>
      <c r="E39010" s="27"/>
      <c r="F39010" s="27"/>
      <c r="G39010" s="1"/>
      <c r="H39010" s="1"/>
      <c r="I39010" s="1"/>
    </row>
    <row r="39011" spans="2:9">
      <c r="B39011" s="1"/>
      <c r="C39011" s="29"/>
      <c r="D39011" s="27"/>
      <c r="E39011" s="27"/>
      <c r="F39011" s="27"/>
      <c r="G39011" s="1"/>
      <c r="H39011" s="1"/>
      <c r="I39011" s="1"/>
    </row>
    <row r="39012" spans="2:9">
      <c r="B39012" s="1"/>
      <c r="C39012" s="29"/>
      <c r="D39012" s="27"/>
      <c r="E39012" s="27"/>
      <c r="F39012" s="27"/>
      <c r="G39012" s="1"/>
      <c r="H39012" s="1"/>
      <c r="I39012" s="1"/>
    </row>
    <row r="39013" spans="2:9">
      <c r="B39013" s="1"/>
      <c r="C39013" s="29"/>
      <c r="D39013" s="27"/>
      <c r="E39013" s="27"/>
      <c r="F39013" s="27"/>
      <c r="G39013" s="1"/>
      <c r="H39013" s="1"/>
      <c r="I39013" s="1"/>
    </row>
    <row r="39014" spans="2:9">
      <c r="B39014" s="1"/>
      <c r="C39014" s="29"/>
      <c r="D39014" s="27"/>
      <c r="E39014" s="27"/>
      <c r="F39014" s="27"/>
      <c r="G39014" s="1"/>
      <c r="H39014" s="1"/>
      <c r="I39014" s="1"/>
    </row>
    <row r="39015" spans="2:9">
      <c r="B39015" s="1"/>
      <c r="C39015" s="29"/>
      <c r="D39015" s="27"/>
      <c r="E39015" s="27"/>
      <c r="F39015" s="27"/>
      <c r="G39015" s="1"/>
      <c r="H39015" s="1"/>
      <c r="I39015" s="1"/>
    </row>
    <row r="39016" spans="2:9">
      <c r="B39016" s="1"/>
      <c r="C39016" s="29"/>
      <c r="D39016" s="27"/>
      <c r="E39016" s="27"/>
      <c r="F39016" s="27"/>
      <c r="G39016" s="1"/>
      <c r="H39016" s="1"/>
      <c r="I39016" s="1"/>
    </row>
    <row r="39017" spans="2:9">
      <c r="B39017" s="1"/>
      <c r="C39017" s="29"/>
      <c r="D39017" s="27"/>
      <c r="E39017" s="27"/>
      <c r="F39017" s="27"/>
      <c r="G39017" s="1"/>
      <c r="H39017" s="1"/>
      <c r="I39017" s="1"/>
    </row>
    <row r="39018" spans="2:9">
      <c r="B39018" s="1"/>
      <c r="C39018" s="29"/>
      <c r="D39018" s="27"/>
      <c r="E39018" s="27"/>
      <c r="F39018" s="27"/>
      <c r="G39018" s="1"/>
      <c r="H39018" s="1"/>
      <c r="I39018" s="1"/>
    </row>
    <row r="39019" spans="2:9">
      <c r="B39019" s="1"/>
      <c r="C39019" s="29"/>
      <c r="D39019" s="27"/>
      <c r="E39019" s="27"/>
      <c r="F39019" s="27"/>
      <c r="G39019" s="1"/>
      <c r="H39019" s="1"/>
      <c r="I39019" s="1"/>
    </row>
    <row r="39020" spans="2:9">
      <c r="B39020" s="1"/>
      <c r="C39020" s="29"/>
      <c r="D39020" s="27"/>
      <c r="E39020" s="27"/>
      <c r="F39020" s="27"/>
      <c r="G39020" s="1"/>
      <c r="H39020" s="1"/>
      <c r="I39020" s="1"/>
    </row>
    <row r="39021" spans="2:9">
      <c r="B39021" s="1"/>
      <c r="C39021" s="29"/>
      <c r="D39021" s="27"/>
      <c r="E39021" s="27"/>
      <c r="F39021" s="27"/>
      <c r="G39021" s="1"/>
      <c r="H39021" s="1"/>
      <c r="I39021" s="1"/>
    </row>
    <row r="39022" spans="2:9">
      <c r="B39022" s="1"/>
      <c r="C39022" s="29"/>
      <c r="D39022" s="27"/>
      <c r="E39022" s="27"/>
      <c r="F39022" s="27"/>
      <c r="G39022" s="1"/>
      <c r="H39022" s="1"/>
      <c r="I39022" s="1"/>
    </row>
    <row r="39023" spans="2:9">
      <c r="B39023" s="1"/>
      <c r="C39023" s="29"/>
      <c r="D39023" s="27"/>
      <c r="E39023" s="27"/>
      <c r="F39023" s="27"/>
      <c r="G39023" s="1"/>
      <c r="H39023" s="1"/>
      <c r="I39023" s="1"/>
    </row>
    <row r="39024" spans="2:9">
      <c r="B39024" s="1"/>
      <c r="C39024" s="29"/>
      <c r="D39024" s="27"/>
      <c r="E39024" s="27"/>
      <c r="F39024" s="27"/>
      <c r="G39024" s="1"/>
      <c r="H39024" s="1"/>
      <c r="I39024" s="1"/>
    </row>
    <row r="39025" spans="2:9">
      <c r="B39025" s="1"/>
      <c r="C39025" s="29"/>
      <c r="D39025" s="27"/>
      <c r="E39025" s="27"/>
      <c r="F39025" s="27"/>
      <c r="G39025" s="1"/>
      <c r="H39025" s="1"/>
      <c r="I39025" s="1"/>
    </row>
    <row r="39026" spans="2:9">
      <c r="B39026" s="1"/>
      <c r="C39026" s="29"/>
      <c r="D39026" s="27"/>
      <c r="E39026" s="27"/>
      <c r="F39026" s="27"/>
      <c r="G39026" s="1"/>
      <c r="H39026" s="1"/>
      <c r="I39026" s="1"/>
    </row>
    <row r="39027" spans="2:9">
      <c r="B39027" s="1"/>
      <c r="C39027" s="29"/>
      <c r="D39027" s="27"/>
      <c r="E39027" s="27"/>
      <c r="F39027" s="27"/>
      <c r="G39027" s="1"/>
      <c r="H39027" s="1"/>
      <c r="I39027" s="1"/>
    </row>
    <row r="39028" spans="2:9">
      <c r="B39028" s="1"/>
      <c r="C39028" s="29"/>
      <c r="D39028" s="27"/>
      <c r="E39028" s="27"/>
      <c r="F39028" s="27"/>
      <c r="G39028" s="1"/>
      <c r="H39028" s="1"/>
      <c r="I39028" s="1"/>
    </row>
    <row r="39029" spans="2:9">
      <c r="B39029" s="1"/>
      <c r="C39029" s="29"/>
      <c r="D39029" s="27"/>
      <c r="E39029" s="27"/>
      <c r="F39029" s="27"/>
      <c r="G39029" s="1"/>
      <c r="H39029" s="1"/>
      <c r="I39029" s="1"/>
    </row>
    <row r="39030" spans="2:9">
      <c r="B39030" s="1"/>
      <c r="C39030" s="29"/>
      <c r="D39030" s="27"/>
      <c r="E39030" s="27"/>
      <c r="F39030" s="27"/>
      <c r="G39030" s="1"/>
      <c r="H39030" s="1"/>
      <c r="I39030" s="1"/>
    </row>
    <row r="39031" spans="2:9">
      <c r="B39031" s="1"/>
      <c r="C39031" s="29"/>
      <c r="D39031" s="27"/>
      <c r="E39031" s="27"/>
      <c r="F39031" s="27"/>
      <c r="G39031" s="1"/>
      <c r="H39031" s="1"/>
      <c r="I39031" s="1"/>
    </row>
    <row r="39032" spans="2:9">
      <c r="B39032" s="1"/>
      <c r="C39032" s="29"/>
      <c r="D39032" s="27"/>
      <c r="E39032" s="27"/>
      <c r="F39032" s="27"/>
      <c r="G39032" s="1"/>
      <c r="H39032" s="1"/>
      <c r="I39032" s="1"/>
    </row>
    <row r="39033" spans="2:9">
      <c r="B39033" s="1"/>
      <c r="C39033" s="29"/>
      <c r="D39033" s="27"/>
      <c r="E39033" s="27"/>
      <c r="F39033" s="27"/>
      <c r="G39033" s="1"/>
      <c r="H39033" s="1"/>
      <c r="I39033" s="1"/>
    </row>
    <row r="39034" spans="2:9">
      <c r="B39034" s="1"/>
      <c r="C39034" s="29"/>
      <c r="D39034" s="27"/>
      <c r="E39034" s="27"/>
      <c r="F39034" s="27"/>
      <c r="G39034" s="1"/>
      <c r="H39034" s="1"/>
      <c r="I39034" s="1"/>
    </row>
    <row r="39035" spans="2:9">
      <c r="B39035" s="1"/>
      <c r="C39035" s="29"/>
      <c r="D39035" s="27"/>
      <c r="E39035" s="27"/>
      <c r="F39035" s="27"/>
      <c r="G39035" s="1"/>
      <c r="H39035" s="1"/>
      <c r="I39035" s="1"/>
    </row>
    <row r="39036" spans="2:9">
      <c r="B39036" s="1"/>
      <c r="C39036" s="29"/>
      <c r="D39036" s="27"/>
      <c r="E39036" s="27"/>
      <c r="F39036" s="27"/>
      <c r="G39036" s="1"/>
      <c r="H39036" s="1"/>
      <c r="I39036" s="1"/>
    </row>
    <row r="39037" spans="2:9">
      <c r="B39037" s="1"/>
      <c r="C39037" s="29"/>
      <c r="D39037" s="27"/>
      <c r="E39037" s="27"/>
      <c r="F39037" s="27"/>
      <c r="G39037" s="1"/>
      <c r="H39037" s="1"/>
      <c r="I39037" s="1"/>
    </row>
    <row r="39038" spans="2:9">
      <c r="B39038" s="1"/>
      <c r="C39038" s="29"/>
      <c r="D39038" s="27"/>
      <c r="E39038" s="27"/>
      <c r="F39038" s="27"/>
      <c r="G39038" s="1"/>
      <c r="H39038" s="1"/>
      <c r="I39038" s="1"/>
    </row>
    <row r="39039" spans="2:9">
      <c r="B39039" s="1"/>
      <c r="C39039" s="29"/>
      <c r="D39039" s="27"/>
      <c r="E39039" s="27"/>
      <c r="F39039" s="27"/>
      <c r="G39039" s="1"/>
      <c r="H39039" s="1"/>
      <c r="I39039" s="1"/>
    </row>
    <row r="39040" spans="2:9">
      <c r="B39040" s="1"/>
      <c r="C39040" s="29"/>
      <c r="D39040" s="27"/>
      <c r="E39040" s="27"/>
      <c r="F39040" s="27"/>
      <c r="G39040" s="1"/>
      <c r="H39040" s="1"/>
      <c r="I39040" s="1"/>
    </row>
    <row r="39041" spans="2:9">
      <c r="B39041" s="1"/>
      <c r="C39041" s="29"/>
      <c r="D39041" s="27"/>
      <c r="E39041" s="27"/>
      <c r="F39041" s="27"/>
      <c r="G39041" s="1"/>
      <c r="H39041" s="1"/>
      <c r="I39041" s="1"/>
    </row>
    <row r="39042" spans="2:9">
      <c r="B39042" s="1"/>
      <c r="C39042" s="29"/>
      <c r="D39042" s="27"/>
      <c r="E39042" s="27"/>
      <c r="F39042" s="27"/>
      <c r="G39042" s="1"/>
      <c r="H39042" s="1"/>
      <c r="I39042" s="1"/>
    </row>
    <row r="39043" spans="2:9">
      <c r="B39043" s="1"/>
      <c r="C39043" s="29"/>
      <c r="D39043" s="27"/>
      <c r="E39043" s="27"/>
      <c r="F39043" s="27"/>
      <c r="G39043" s="1"/>
      <c r="H39043" s="1"/>
      <c r="I39043" s="1"/>
    </row>
    <row r="39044" spans="2:9">
      <c r="B39044" s="1"/>
      <c r="C39044" s="29"/>
      <c r="D39044" s="27"/>
      <c r="E39044" s="27"/>
      <c r="F39044" s="27"/>
      <c r="G39044" s="1"/>
      <c r="H39044" s="1"/>
      <c r="I39044" s="1"/>
    </row>
    <row r="39045" spans="2:9">
      <c r="B39045" s="1"/>
      <c r="C39045" s="29"/>
      <c r="D39045" s="27"/>
      <c r="E39045" s="27"/>
      <c r="F39045" s="27"/>
      <c r="G39045" s="1"/>
      <c r="H39045" s="1"/>
      <c r="I39045" s="1"/>
    </row>
    <row r="39046" spans="2:9">
      <c r="B39046" s="1"/>
      <c r="C39046" s="29"/>
      <c r="D39046" s="27"/>
      <c r="E39046" s="27"/>
      <c r="F39046" s="27"/>
      <c r="G39046" s="1"/>
      <c r="H39046" s="1"/>
      <c r="I39046" s="1"/>
    </row>
    <row r="39047" spans="2:9">
      <c r="B39047" s="1"/>
      <c r="C39047" s="29"/>
      <c r="D39047" s="27"/>
      <c r="E39047" s="27"/>
      <c r="F39047" s="27"/>
      <c r="G39047" s="1"/>
      <c r="H39047" s="1"/>
      <c r="I39047" s="1"/>
    </row>
    <row r="39048" spans="2:9">
      <c r="B39048" s="1"/>
      <c r="C39048" s="29"/>
      <c r="D39048" s="27"/>
      <c r="E39048" s="27"/>
      <c r="F39048" s="27"/>
      <c r="G39048" s="1"/>
      <c r="H39048" s="1"/>
      <c r="I39048" s="1"/>
    </row>
    <row r="39049" spans="2:9">
      <c r="B39049" s="1"/>
      <c r="C39049" s="29"/>
      <c r="D39049" s="27"/>
      <c r="E39049" s="27"/>
      <c r="F39049" s="27"/>
      <c r="G39049" s="1"/>
      <c r="H39049" s="1"/>
      <c r="I39049" s="1"/>
    </row>
    <row r="39050" spans="2:9">
      <c r="B39050" s="1"/>
      <c r="C39050" s="29"/>
      <c r="D39050" s="27"/>
      <c r="E39050" s="27"/>
      <c r="F39050" s="27"/>
      <c r="G39050" s="1"/>
      <c r="H39050" s="1"/>
      <c r="I39050" s="1"/>
    </row>
    <row r="39051" spans="2:9">
      <c r="B39051" s="1"/>
      <c r="C39051" s="29"/>
      <c r="D39051" s="27"/>
      <c r="E39051" s="27"/>
      <c r="F39051" s="27"/>
      <c r="G39051" s="1"/>
      <c r="H39051" s="1"/>
      <c r="I39051" s="1"/>
    </row>
    <row r="39052" spans="2:9">
      <c r="B39052" s="1"/>
      <c r="C39052" s="29"/>
      <c r="D39052" s="27"/>
      <c r="E39052" s="27"/>
      <c r="F39052" s="27"/>
      <c r="G39052" s="1"/>
      <c r="H39052" s="1"/>
      <c r="I39052" s="1"/>
    </row>
    <row r="39053" spans="2:9">
      <c r="B39053" s="1"/>
      <c r="C39053" s="29"/>
      <c r="D39053" s="27"/>
      <c r="E39053" s="27"/>
      <c r="F39053" s="27"/>
      <c r="G39053" s="1"/>
      <c r="H39053" s="1"/>
      <c r="I39053" s="1"/>
    </row>
    <row r="39054" spans="2:9">
      <c r="B39054" s="1"/>
      <c r="C39054" s="29"/>
      <c r="D39054" s="27"/>
      <c r="E39054" s="27"/>
      <c r="F39054" s="27"/>
      <c r="G39054" s="1"/>
      <c r="H39054" s="1"/>
      <c r="I39054" s="1"/>
    </row>
    <row r="39055" spans="2:9">
      <c r="B39055" s="1"/>
      <c r="C39055" s="29"/>
      <c r="D39055" s="27"/>
      <c r="E39055" s="27"/>
      <c r="F39055" s="27"/>
      <c r="G39055" s="1"/>
      <c r="H39055" s="1"/>
      <c r="I39055" s="1"/>
    </row>
    <row r="39056" spans="2:9">
      <c r="B39056" s="1"/>
      <c r="C39056" s="29"/>
      <c r="D39056" s="27"/>
      <c r="E39056" s="27"/>
      <c r="F39056" s="27"/>
      <c r="G39056" s="1"/>
      <c r="H39056" s="1"/>
      <c r="I39056" s="1"/>
    </row>
    <row r="39057" spans="2:9">
      <c r="B39057" s="1"/>
      <c r="C39057" s="29"/>
      <c r="D39057" s="27"/>
      <c r="E39057" s="27"/>
      <c r="F39057" s="27"/>
      <c r="G39057" s="1"/>
      <c r="H39057" s="1"/>
      <c r="I39057" s="1"/>
    </row>
    <row r="39058" spans="2:9">
      <c r="B39058" s="1"/>
      <c r="C39058" s="29"/>
      <c r="D39058" s="27"/>
      <c r="E39058" s="27"/>
      <c r="F39058" s="27"/>
      <c r="G39058" s="1"/>
      <c r="H39058" s="1"/>
      <c r="I39058" s="1"/>
    </row>
    <row r="39059" spans="2:9">
      <c r="B39059" s="1"/>
      <c r="C39059" s="29"/>
      <c r="D39059" s="27"/>
      <c r="E39059" s="27"/>
      <c r="F39059" s="27"/>
      <c r="G39059" s="1"/>
      <c r="H39059" s="1"/>
      <c r="I39059" s="1"/>
    </row>
    <row r="39060" spans="2:9">
      <c r="B39060" s="1"/>
      <c r="C39060" s="29"/>
      <c r="D39060" s="27"/>
      <c r="E39060" s="27"/>
      <c r="F39060" s="27"/>
      <c r="G39060" s="1"/>
      <c r="H39060" s="1"/>
      <c r="I39060" s="1"/>
    </row>
    <row r="39061" spans="2:9">
      <c r="B39061" s="1"/>
      <c r="C39061" s="29"/>
      <c r="D39061" s="27"/>
      <c r="E39061" s="27"/>
      <c r="F39061" s="27"/>
      <c r="G39061" s="1"/>
      <c r="H39061" s="1"/>
      <c r="I39061" s="1"/>
    </row>
    <row r="39062" spans="2:9">
      <c r="B39062" s="1"/>
      <c r="C39062" s="29"/>
      <c r="D39062" s="27"/>
      <c r="E39062" s="27"/>
      <c r="F39062" s="27"/>
      <c r="G39062" s="1"/>
      <c r="H39062" s="1"/>
      <c r="I39062" s="1"/>
    </row>
    <row r="39063" spans="2:9">
      <c r="B39063" s="1"/>
      <c r="C39063" s="29"/>
      <c r="D39063" s="27"/>
      <c r="E39063" s="27"/>
      <c r="F39063" s="27"/>
      <c r="G39063" s="1"/>
      <c r="H39063" s="1"/>
      <c r="I39063" s="1"/>
    </row>
    <row r="39064" spans="2:9">
      <c r="B39064" s="1"/>
      <c r="C39064" s="29"/>
      <c r="D39064" s="27"/>
      <c r="E39064" s="27"/>
      <c r="F39064" s="27"/>
      <c r="G39064" s="1"/>
      <c r="H39064" s="1"/>
      <c r="I39064" s="1"/>
    </row>
    <row r="39065" spans="2:9">
      <c r="B39065" s="1"/>
      <c r="C39065" s="29"/>
      <c r="D39065" s="27"/>
      <c r="E39065" s="27"/>
      <c r="F39065" s="27"/>
      <c r="G39065" s="1"/>
      <c r="H39065" s="1"/>
      <c r="I39065" s="1"/>
    </row>
    <row r="39066" spans="2:9">
      <c r="B39066" s="1"/>
      <c r="C39066" s="29"/>
      <c r="D39066" s="27"/>
      <c r="E39066" s="27"/>
      <c r="F39066" s="27"/>
      <c r="G39066" s="1"/>
      <c r="H39066" s="1"/>
      <c r="I39066" s="1"/>
    </row>
    <row r="39067" spans="2:9">
      <c r="B39067" s="1"/>
      <c r="C39067" s="29"/>
      <c r="D39067" s="27"/>
      <c r="E39067" s="27"/>
      <c r="F39067" s="27"/>
      <c r="G39067" s="1"/>
      <c r="H39067" s="1"/>
      <c r="I39067" s="1"/>
    </row>
    <row r="39068" spans="2:9">
      <c r="B39068" s="1"/>
      <c r="C39068" s="29"/>
      <c r="D39068" s="27"/>
      <c r="E39068" s="27"/>
      <c r="F39068" s="27"/>
      <c r="G39068" s="1"/>
      <c r="H39068" s="1"/>
      <c r="I39068" s="1"/>
    </row>
    <row r="39069" spans="2:9">
      <c r="B39069" s="1"/>
      <c r="C39069" s="29"/>
      <c r="D39069" s="27"/>
      <c r="E39069" s="27"/>
      <c r="F39069" s="27"/>
      <c r="G39069" s="1"/>
      <c r="H39069" s="1"/>
      <c r="I39069" s="1"/>
    </row>
    <row r="39070" spans="2:9">
      <c r="B39070" s="1"/>
      <c r="C39070" s="29"/>
      <c r="D39070" s="27"/>
      <c r="E39070" s="27"/>
      <c r="F39070" s="27"/>
      <c r="G39070" s="1"/>
      <c r="H39070" s="1"/>
      <c r="I39070" s="1"/>
    </row>
    <row r="39071" spans="2:9">
      <c r="B39071" s="1"/>
      <c r="C39071" s="29"/>
      <c r="D39071" s="27"/>
      <c r="E39071" s="27"/>
      <c r="F39071" s="27"/>
      <c r="G39071" s="1"/>
      <c r="H39071" s="1"/>
      <c r="I39071" s="1"/>
    </row>
    <row r="39072" spans="2:9">
      <c r="B39072" s="1"/>
      <c r="C39072" s="29"/>
      <c r="D39072" s="27"/>
      <c r="E39072" s="27"/>
      <c r="F39072" s="27"/>
      <c r="G39072" s="1"/>
      <c r="H39072" s="1"/>
      <c r="I39072" s="1"/>
    </row>
    <row r="39073" spans="2:9">
      <c r="B39073" s="1"/>
      <c r="C39073" s="29"/>
      <c r="D39073" s="27"/>
      <c r="E39073" s="27"/>
      <c r="F39073" s="27"/>
      <c r="G39073" s="1"/>
      <c r="H39073" s="1"/>
      <c r="I39073" s="1"/>
    </row>
    <row r="39074" spans="2:9">
      <c r="B39074" s="1"/>
      <c r="C39074" s="29"/>
      <c r="D39074" s="27"/>
      <c r="E39074" s="27"/>
      <c r="F39074" s="27"/>
      <c r="G39074" s="1"/>
      <c r="H39074" s="1"/>
      <c r="I39074" s="1"/>
    </row>
    <row r="39075" spans="2:9">
      <c r="B39075" s="1"/>
      <c r="C39075" s="29"/>
      <c r="D39075" s="27"/>
      <c r="E39075" s="27"/>
      <c r="F39075" s="27"/>
      <c r="G39075" s="1"/>
      <c r="H39075" s="1"/>
      <c r="I39075" s="1"/>
    </row>
    <row r="39076" spans="2:9">
      <c r="B39076" s="1"/>
      <c r="C39076" s="29"/>
      <c r="D39076" s="27"/>
      <c r="E39076" s="27"/>
      <c r="F39076" s="27"/>
      <c r="G39076" s="1"/>
      <c r="H39076" s="1"/>
      <c r="I39076" s="1"/>
    </row>
    <row r="39077" spans="2:9">
      <c r="B39077" s="1"/>
      <c r="C39077" s="29"/>
      <c r="D39077" s="27"/>
      <c r="E39077" s="27"/>
      <c r="F39077" s="27"/>
      <c r="G39077" s="1"/>
      <c r="H39077" s="1"/>
      <c r="I39077" s="1"/>
    </row>
    <row r="39078" spans="2:9">
      <c r="B39078" s="1"/>
      <c r="C39078" s="29"/>
      <c r="D39078" s="27"/>
      <c r="E39078" s="27"/>
      <c r="F39078" s="27"/>
      <c r="G39078" s="1"/>
      <c r="H39078" s="1"/>
      <c r="I39078" s="1"/>
    </row>
    <row r="39079" spans="2:9">
      <c r="B39079" s="1"/>
      <c r="C39079" s="29"/>
      <c r="D39079" s="27"/>
      <c r="E39079" s="27"/>
      <c r="F39079" s="27"/>
      <c r="G39079" s="1"/>
      <c r="H39079" s="1"/>
      <c r="I39079" s="1"/>
    </row>
    <row r="39080" spans="2:9">
      <c r="B39080" s="1"/>
      <c r="C39080" s="29"/>
      <c r="D39080" s="27"/>
      <c r="E39080" s="27"/>
      <c r="F39080" s="27"/>
      <c r="G39080" s="1"/>
      <c r="H39080" s="1"/>
      <c r="I39080" s="1"/>
    </row>
    <row r="39081" spans="2:9">
      <c r="B39081" s="1"/>
      <c r="C39081" s="29"/>
      <c r="D39081" s="27"/>
      <c r="E39081" s="27"/>
      <c r="F39081" s="27"/>
      <c r="G39081" s="1"/>
      <c r="H39081" s="1"/>
      <c r="I39081" s="1"/>
    </row>
    <row r="39082" spans="2:9">
      <c r="B39082" s="1"/>
      <c r="C39082" s="29"/>
      <c r="D39082" s="27"/>
      <c r="E39082" s="27"/>
      <c r="F39082" s="27"/>
      <c r="G39082" s="1"/>
      <c r="H39082" s="1"/>
      <c r="I39082" s="1"/>
    </row>
    <row r="39083" spans="2:9">
      <c r="B39083" s="1"/>
      <c r="C39083" s="29"/>
      <c r="D39083" s="27"/>
      <c r="E39083" s="27"/>
      <c r="F39083" s="27"/>
      <c r="G39083" s="1"/>
      <c r="H39083" s="1"/>
      <c r="I39083" s="1"/>
    </row>
    <row r="39084" spans="2:9">
      <c r="B39084" s="1"/>
      <c r="C39084" s="29"/>
      <c r="D39084" s="27"/>
      <c r="E39084" s="27"/>
      <c r="F39084" s="27"/>
      <c r="G39084" s="1"/>
      <c r="H39084" s="1"/>
      <c r="I39084" s="1"/>
    </row>
    <row r="39085" spans="2:9">
      <c r="B39085" s="1"/>
      <c r="C39085" s="29"/>
      <c r="D39085" s="27"/>
      <c r="E39085" s="27"/>
      <c r="F39085" s="27"/>
      <c r="G39085" s="1"/>
      <c r="H39085" s="1"/>
      <c r="I39085" s="1"/>
    </row>
    <row r="39086" spans="2:9">
      <c r="B39086" s="1"/>
      <c r="C39086" s="29"/>
      <c r="D39086" s="27"/>
      <c r="E39086" s="27"/>
      <c r="F39086" s="27"/>
      <c r="G39086" s="1"/>
      <c r="H39086" s="1"/>
      <c r="I39086" s="1"/>
    </row>
    <row r="39087" spans="2:9">
      <c r="B39087" s="1"/>
      <c r="C39087" s="29"/>
      <c r="D39087" s="27"/>
      <c r="E39087" s="27"/>
      <c r="F39087" s="27"/>
      <c r="G39087" s="1"/>
      <c r="H39087" s="1"/>
      <c r="I39087" s="1"/>
    </row>
    <row r="39088" spans="2:9">
      <c r="B39088" s="1"/>
      <c r="C39088" s="29"/>
      <c r="D39088" s="27"/>
      <c r="E39088" s="27"/>
      <c r="F39088" s="27"/>
      <c r="G39088" s="1"/>
      <c r="H39088" s="1"/>
      <c r="I39088" s="1"/>
    </row>
    <row r="39089" spans="2:9">
      <c r="B39089" s="1"/>
      <c r="C39089" s="29"/>
      <c r="D39089" s="27"/>
      <c r="E39089" s="27"/>
      <c r="F39089" s="27"/>
      <c r="G39089" s="1"/>
      <c r="H39089" s="1"/>
      <c r="I39089" s="1"/>
    </row>
    <row r="39090" spans="2:9">
      <c r="B39090" s="1"/>
      <c r="C39090" s="29"/>
      <c r="D39090" s="27"/>
      <c r="E39090" s="27"/>
      <c r="F39090" s="27"/>
      <c r="G39090" s="1"/>
      <c r="H39090" s="1"/>
      <c r="I39090" s="1"/>
    </row>
    <row r="39091" spans="2:9">
      <c r="B39091" s="1"/>
      <c r="C39091" s="29"/>
      <c r="D39091" s="27"/>
      <c r="E39091" s="27"/>
      <c r="F39091" s="27"/>
      <c r="G39091" s="1"/>
      <c r="H39091" s="1"/>
      <c r="I39091" s="1"/>
    </row>
    <row r="39092" spans="2:9">
      <c r="B39092" s="1"/>
      <c r="C39092" s="29"/>
      <c r="D39092" s="27"/>
      <c r="E39092" s="27"/>
      <c r="F39092" s="27"/>
      <c r="G39092" s="1"/>
      <c r="H39092" s="1"/>
      <c r="I39092" s="1"/>
    </row>
    <row r="39093" spans="2:9">
      <c r="B39093" s="1"/>
      <c r="C39093" s="29"/>
      <c r="D39093" s="27"/>
      <c r="E39093" s="27"/>
      <c r="F39093" s="27"/>
      <c r="G39093" s="1"/>
      <c r="H39093" s="1"/>
      <c r="I39093" s="1"/>
    </row>
    <row r="39094" spans="2:9">
      <c r="B39094" s="1"/>
      <c r="C39094" s="29"/>
      <c r="D39094" s="27"/>
      <c r="E39094" s="27"/>
      <c r="F39094" s="27"/>
      <c r="G39094" s="1"/>
      <c r="H39094" s="1"/>
      <c r="I39094" s="1"/>
    </row>
    <row r="39095" spans="2:9">
      <c r="B39095" s="1"/>
      <c r="C39095" s="29"/>
      <c r="D39095" s="27"/>
      <c r="E39095" s="27"/>
      <c r="F39095" s="27"/>
      <c r="G39095" s="1"/>
      <c r="H39095" s="1"/>
      <c r="I39095" s="1"/>
    </row>
    <row r="39096" spans="2:9">
      <c r="B39096" s="1"/>
      <c r="C39096" s="29"/>
      <c r="D39096" s="27"/>
      <c r="E39096" s="27"/>
      <c r="F39096" s="27"/>
      <c r="G39096" s="1"/>
      <c r="H39096" s="1"/>
      <c r="I39096" s="1"/>
    </row>
    <row r="39097" spans="2:9">
      <c r="B39097" s="1"/>
      <c r="C39097" s="29"/>
      <c r="D39097" s="27"/>
      <c r="E39097" s="27"/>
      <c r="F39097" s="27"/>
      <c r="G39097" s="1"/>
      <c r="H39097" s="1"/>
      <c r="I39097" s="1"/>
    </row>
    <row r="39098" spans="2:9">
      <c r="B39098" s="1"/>
      <c r="C39098" s="29"/>
      <c r="D39098" s="27"/>
      <c r="E39098" s="27"/>
      <c r="F39098" s="27"/>
      <c r="G39098" s="1"/>
      <c r="H39098" s="1"/>
      <c r="I39098" s="1"/>
    </row>
    <row r="39099" spans="2:9">
      <c r="B39099" s="1"/>
      <c r="C39099" s="29"/>
      <c r="D39099" s="27"/>
      <c r="E39099" s="27"/>
      <c r="F39099" s="27"/>
      <c r="G39099" s="1"/>
      <c r="H39099" s="1"/>
      <c r="I39099" s="1"/>
    </row>
    <row r="39100" spans="2:9">
      <c r="B39100" s="1"/>
      <c r="C39100" s="29"/>
      <c r="D39100" s="27"/>
      <c r="E39100" s="27"/>
      <c r="F39100" s="27"/>
      <c r="G39100" s="1"/>
      <c r="H39100" s="1"/>
      <c r="I39100" s="1"/>
    </row>
    <row r="39101" spans="2:9">
      <c r="B39101" s="1"/>
      <c r="C39101" s="29"/>
      <c r="D39101" s="27"/>
      <c r="E39101" s="27"/>
      <c r="F39101" s="27"/>
      <c r="G39101" s="1"/>
      <c r="H39101" s="1"/>
      <c r="I39101" s="1"/>
    </row>
    <row r="39102" spans="2:9">
      <c r="B39102" s="1"/>
      <c r="C39102" s="29"/>
      <c r="D39102" s="27"/>
      <c r="E39102" s="27"/>
      <c r="F39102" s="27"/>
      <c r="G39102" s="1"/>
      <c r="H39102" s="1"/>
      <c r="I39102" s="1"/>
    </row>
    <row r="39103" spans="2:9">
      <c r="B39103" s="1"/>
      <c r="C39103" s="29"/>
      <c r="D39103" s="27"/>
      <c r="E39103" s="27"/>
      <c r="F39103" s="27"/>
      <c r="G39103" s="1"/>
      <c r="H39103" s="1"/>
      <c r="I39103" s="1"/>
    </row>
    <row r="39104" spans="2:9">
      <c r="B39104" s="1"/>
      <c r="C39104" s="29"/>
      <c r="D39104" s="27"/>
      <c r="E39104" s="27"/>
      <c r="F39104" s="27"/>
      <c r="G39104" s="1"/>
      <c r="H39104" s="1"/>
      <c r="I39104" s="1"/>
    </row>
    <row r="39105" spans="2:9">
      <c r="B39105" s="1"/>
      <c r="C39105" s="29"/>
      <c r="D39105" s="27"/>
      <c r="E39105" s="27"/>
      <c r="F39105" s="27"/>
      <c r="G39105" s="1"/>
      <c r="H39105" s="1"/>
      <c r="I39105" s="1"/>
    </row>
    <row r="39106" spans="2:9">
      <c r="B39106" s="1"/>
      <c r="C39106" s="29"/>
      <c r="D39106" s="27"/>
      <c r="E39106" s="27"/>
      <c r="F39106" s="27"/>
      <c r="G39106" s="1"/>
      <c r="H39106" s="1"/>
      <c r="I39106" s="1"/>
    </row>
    <row r="39107" spans="2:9">
      <c r="B39107" s="1"/>
      <c r="C39107" s="29"/>
      <c r="D39107" s="27"/>
      <c r="E39107" s="27"/>
      <c r="F39107" s="27"/>
      <c r="G39107" s="1"/>
      <c r="H39107" s="1"/>
      <c r="I39107" s="1"/>
    </row>
    <row r="39108" spans="2:9">
      <c r="B39108" s="1"/>
      <c r="C39108" s="29"/>
      <c r="D39108" s="27"/>
      <c r="E39108" s="27"/>
      <c r="F39108" s="27"/>
      <c r="G39108" s="1"/>
      <c r="H39108" s="1"/>
      <c r="I39108" s="1"/>
    </row>
    <row r="39109" spans="2:9">
      <c r="B39109" s="1"/>
      <c r="C39109" s="29"/>
      <c r="D39109" s="27"/>
      <c r="E39109" s="27"/>
      <c r="F39109" s="27"/>
      <c r="G39109" s="1"/>
      <c r="H39109" s="1"/>
      <c r="I39109" s="1"/>
    </row>
    <row r="39110" spans="2:9">
      <c r="B39110" s="1"/>
      <c r="C39110" s="29"/>
      <c r="D39110" s="27"/>
      <c r="E39110" s="27"/>
      <c r="F39110" s="27"/>
      <c r="G39110" s="1"/>
      <c r="H39110" s="1"/>
      <c r="I39110" s="1"/>
    </row>
    <row r="39111" spans="2:9">
      <c r="B39111" s="1"/>
      <c r="C39111" s="29"/>
      <c r="D39111" s="27"/>
      <c r="E39111" s="27"/>
      <c r="F39111" s="27"/>
      <c r="G39111" s="1"/>
      <c r="H39111" s="1"/>
      <c r="I39111" s="1"/>
    </row>
    <row r="39112" spans="2:9">
      <c r="B39112" s="1"/>
      <c r="C39112" s="29"/>
      <c r="D39112" s="27"/>
      <c r="E39112" s="27"/>
      <c r="F39112" s="27"/>
      <c r="G39112" s="1"/>
      <c r="H39112" s="1"/>
      <c r="I39112" s="1"/>
    </row>
    <row r="39113" spans="2:9">
      <c r="B39113" s="1"/>
      <c r="C39113" s="29"/>
      <c r="D39113" s="27"/>
      <c r="E39113" s="27"/>
      <c r="F39113" s="27"/>
      <c r="G39113" s="1"/>
      <c r="H39113" s="1"/>
      <c r="I39113" s="1"/>
    </row>
    <row r="39114" spans="2:9">
      <c r="B39114" s="1"/>
      <c r="C39114" s="29"/>
      <c r="D39114" s="27"/>
      <c r="E39114" s="27"/>
      <c r="F39114" s="27"/>
      <c r="G39114" s="1"/>
      <c r="H39114" s="1"/>
      <c r="I39114" s="1"/>
    </row>
    <row r="39115" spans="2:9">
      <c r="B39115" s="1"/>
      <c r="C39115" s="29"/>
      <c r="D39115" s="27"/>
      <c r="E39115" s="27"/>
      <c r="F39115" s="27"/>
      <c r="G39115" s="1"/>
      <c r="H39115" s="1"/>
      <c r="I39115" s="1"/>
    </row>
    <row r="39116" spans="2:9">
      <c r="B39116" s="1"/>
      <c r="C39116" s="29"/>
      <c r="D39116" s="27"/>
      <c r="E39116" s="27"/>
      <c r="F39116" s="27"/>
      <c r="G39116" s="1"/>
      <c r="H39116" s="1"/>
      <c r="I39116" s="1"/>
    </row>
    <row r="39117" spans="2:9">
      <c r="B39117" s="1"/>
      <c r="C39117" s="29"/>
      <c r="D39117" s="27"/>
      <c r="E39117" s="27"/>
      <c r="F39117" s="27"/>
      <c r="G39117" s="1"/>
      <c r="H39117" s="1"/>
      <c r="I39117" s="1"/>
    </row>
    <row r="39118" spans="2:9">
      <c r="B39118" s="1"/>
      <c r="C39118" s="29"/>
      <c r="D39118" s="27"/>
      <c r="E39118" s="27"/>
      <c r="F39118" s="27"/>
      <c r="G39118" s="1"/>
      <c r="H39118" s="1"/>
      <c r="I39118" s="1"/>
    </row>
    <row r="39119" spans="2:9">
      <c r="B39119" s="1"/>
      <c r="C39119" s="29"/>
      <c r="D39119" s="27"/>
      <c r="E39119" s="27"/>
      <c r="F39119" s="27"/>
      <c r="G39119" s="1"/>
      <c r="H39119" s="1"/>
      <c r="I39119" s="1"/>
    </row>
    <row r="39120" spans="2:9">
      <c r="B39120" s="1"/>
      <c r="C39120" s="29"/>
      <c r="D39120" s="27"/>
      <c r="E39120" s="27"/>
      <c r="F39120" s="27"/>
      <c r="G39120" s="1"/>
      <c r="H39120" s="1"/>
      <c r="I39120" s="1"/>
    </row>
    <row r="39121" spans="2:9">
      <c r="B39121" s="1"/>
      <c r="C39121" s="29"/>
      <c r="D39121" s="27"/>
      <c r="E39121" s="27"/>
      <c r="F39121" s="27"/>
      <c r="G39121" s="1"/>
      <c r="H39121" s="1"/>
      <c r="I39121" s="1"/>
    </row>
    <row r="39122" spans="2:9">
      <c r="B39122" s="1"/>
      <c r="C39122" s="29"/>
      <c r="D39122" s="27"/>
      <c r="E39122" s="27"/>
      <c r="F39122" s="27"/>
      <c r="G39122" s="1"/>
      <c r="H39122" s="1"/>
      <c r="I39122" s="1"/>
    </row>
    <row r="39123" spans="2:9">
      <c r="B39123" s="1"/>
      <c r="C39123" s="29"/>
      <c r="D39123" s="27"/>
      <c r="E39123" s="27"/>
      <c r="F39123" s="27"/>
      <c r="G39123" s="1"/>
      <c r="H39123" s="1"/>
      <c r="I39123" s="1"/>
    </row>
    <row r="39124" spans="2:9">
      <c r="B39124" s="1"/>
      <c r="C39124" s="29"/>
      <c r="D39124" s="27"/>
      <c r="E39124" s="27"/>
      <c r="F39124" s="27"/>
      <c r="G39124" s="1"/>
      <c r="H39124" s="1"/>
      <c r="I39124" s="1"/>
    </row>
    <row r="39125" spans="2:9">
      <c r="B39125" s="1"/>
      <c r="C39125" s="29"/>
      <c r="D39125" s="27"/>
      <c r="E39125" s="27"/>
      <c r="F39125" s="27"/>
      <c r="G39125" s="1"/>
      <c r="H39125" s="1"/>
      <c r="I39125" s="1"/>
    </row>
    <row r="39126" spans="2:9">
      <c r="B39126" s="1"/>
      <c r="C39126" s="29"/>
      <c r="D39126" s="27"/>
      <c r="E39126" s="27"/>
      <c r="F39126" s="27"/>
      <c r="G39126" s="1"/>
      <c r="H39126" s="1"/>
      <c r="I39126" s="1"/>
    </row>
    <row r="39127" spans="2:9">
      <c r="B39127" s="1"/>
      <c r="C39127" s="29"/>
      <c r="D39127" s="27"/>
      <c r="E39127" s="27"/>
      <c r="F39127" s="27"/>
      <c r="G39127" s="1"/>
      <c r="H39127" s="1"/>
      <c r="I39127" s="1"/>
    </row>
    <row r="39128" spans="2:9">
      <c r="B39128" s="1"/>
      <c r="C39128" s="29"/>
      <c r="D39128" s="27"/>
      <c r="E39128" s="27"/>
      <c r="F39128" s="27"/>
      <c r="G39128" s="1"/>
      <c r="H39128" s="1"/>
      <c r="I39128" s="1"/>
    </row>
    <row r="39129" spans="2:9">
      <c r="B39129" s="1"/>
      <c r="C39129" s="29"/>
      <c r="D39129" s="27"/>
      <c r="E39129" s="27"/>
      <c r="F39129" s="27"/>
      <c r="G39129" s="1"/>
      <c r="H39129" s="1"/>
      <c r="I39129" s="1"/>
    </row>
    <row r="39130" spans="2:9">
      <c r="B39130" s="1"/>
      <c r="C39130" s="29"/>
      <c r="D39130" s="27"/>
      <c r="E39130" s="27"/>
      <c r="F39130" s="27"/>
      <c r="G39130" s="1"/>
      <c r="H39130" s="1"/>
      <c r="I39130" s="1"/>
    </row>
    <row r="39131" spans="2:9">
      <c r="B39131" s="1"/>
      <c r="C39131" s="29"/>
      <c r="D39131" s="27"/>
      <c r="E39131" s="27"/>
      <c r="F39131" s="27"/>
      <c r="G39131" s="1"/>
      <c r="H39131" s="1"/>
      <c r="I39131" s="1"/>
    </row>
    <row r="39132" spans="2:9">
      <c r="B39132" s="1"/>
      <c r="C39132" s="29"/>
      <c r="D39132" s="27"/>
      <c r="E39132" s="27"/>
      <c r="F39132" s="27"/>
      <c r="G39132" s="1"/>
      <c r="H39132" s="1"/>
      <c r="I39132" s="1"/>
    </row>
    <row r="39133" spans="2:9">
      <c r="B39133" s="1"/>
      <c r="C39133" s="29"/>
      <c r="D39133" s="27"/>
      <c r="E39133" s="27"/>
      <c r="F39133" s="27"/>
      <c r="G39133" s="1"/>
      <c r="H39133" s="1"/>
      <c r="I39133" s="1"/>
    </row>
    <row r="39134" spans="2:9">
      <c r="B39134" s="1"/>
      <c r="C39134" s="29"/>
      <c r="D39134" s="27"/>
      <c r="E39134" s="27"/>
      <c r="F39134" s="27"/>
      <c r="G39134" s="1"/>
      <c r="H39134" s="1"/>
      <c r="I39134" s="1"/>
    </row>
    <row r="39135" spans="2:9">
      <c r="B39135" s="1"/>
      <c r="C39135" s="29"/>
      <c r="D39135" s="27"/>
      <c r="E39135" s="27"/>
      <c r="F39135" s="27"/>
      <c r="G39135" s="1"/>
      <c r="H39135" s="1"/>
      <c r="I39135" s="1"/>
    </row>
    <row r="39136" spans="2:9">
      <c r="B39136" s="1"/>
      <c r="C39136" s="29"/>
      <c r="D39136" s="27"/>
      <c r="E39136" s="27"/>
      <c r="F39136" s="27"/>
      <c r="G39136" s="1"/>
      <c r="H39136" s="1"/>
      <c r="I39136" s="1"/>
    </row>
    <row r="39137" spans="2:9">
      <c r="B39137" s="1"/>
      <c r="C39137" s="29"/>
      <c r="D39137" s="27"/>
      <c r="E39137" s="27"/>
      <c r="F39137" s="27"/>
      <c r="G39137" s="1"/>
      <c r="H39137" s="1"/>
      <c r="I39137" s="1"/>
    </row>
    <row r="39138" spans="2:9">
      <c r="B39138" s="1"/>
      <c r="C39138" s="29"/>
      <c r="D39138" s="27"/>
      <c r="E39138" s="27"/>
      <c r="F39138" s="27"/>
      <c r="G39138" s="1"/>
      <c r="H39138" s="1"/>
      <c r="I39138" s="1"/>
    </row>
    <row r="39139" spans="2:9">
      <c r="B39139" s="1"/>
      <c r="C39139" s="29"/>
      <c r="D39139" s="27"/>
      <c r="E39139" s="27"/>
      <c r="F39139" s="27"/>
      <c r="G39139" s="1"/>
      <c r="H39139" s="1"/>
      <c r="I39139" s="1"/>
    </row>
    <row r="39140" spans="2:9">
      <c r="B39140" s="1"/>
      <c r="C39140" s="29"/>
      <c r="D39140" s="27"/>
      <c r="E39140" s="27"/>
      <c r="F39140" s="27"/>
      <c r="G39140" s="1"/>
      <c r="H39140" s="1"/>
      <c r="I39140" s="1"/>
    </row>
    <row r="39141" spans="2:9">
      <c r="B39141" s="1"/>
      <c r="C39141" s="29"/>
      <c r="D39141" s="27"/>
      <c r="E39141" s="27"/>
      <c r="F39141" s="27"/>
      <c r="G39141" s="1"/>
      <c r="H39141" s="1"/>
      <c r="I39141" s="1"/>
    </row>
    <row r="39142" spans="2:9">
      <c r="B39142" s="1"/>
      <c r="C39142" s="29"/>
      <c r="D39142" s="27"/>
      <c r="E39142" s="27"/>
      <c r="F39142" s="27"/>
      <c r="G39142" s="1"/>
      <c r="H39142" s="1"/>
      <c r="I39142" s="1"/>
    </row>
    <row r="39143" spans="2:9">
      <c r="B39143" s="1"/>
      <c r="C39143" s="29"/>
      <c r="D39143" s="27"/>
      <c r="E39143" s="27"/>
      <c r="F39143" s="27"/>
      <c r="G39143" s="1"/>
      <c r="H39143" s="1"/>
      <c r="I39143" s="1"/>
    </row>
    <row r="39144" spans="2:9">
      <c r="B39144" s="1"/>
      <c r="C39144" s="29"/>
      <c r="D39144" s="27"/>
      <c r="E39144" s="27"/>
      <c r="F39144" s="27"/>
      <c r="G39144" s="1"/>
      <c r="H39144" s="1"/>
      <c r="I39144" s="1"/>
    </row>
    <row r="39145" spans="2:9">
      <c r="B39145" s="1"/>
      <c r="C39145" s="29"/>
      <c r="D39145" s="27"/>
      <c r="E39145" s="27"/>
      <c r="F39145" s="27"/>
      <c r="G39145" s="1"/>
      <c r="H39145" s="1"/>
      <c r="I39145" s="1"/>
    </row>
    <row r="39146" spans="2:9">
      <c r="B39146" s="1"/>
      <c r="C39146" s="29"/>
      <c r="D39146" s="27"/>
      <c r="E39146" s="27"/>
      <c r="F39146" s="27"/>
      <c r="G39146" s="1"/>
      <c r="H39146" s="1"/>
      <c r="I39146" s="1"/>
    </row>
    <row r="39147" spans="2:9">
      <c r="B39147" s="1"/>
      <c r="C39147" s="29"/>
      <c r="D39147" s="27"/>
      <c r="E39147" s="27"/>
      <c r="F39147" s="27"/>
      <c r="G39147" s="1"/>
      <c r="H39147" s="1"/>
      <c r="I39147" s="1"/>
    </row>
    <row r="39148" spans="2:9">
      <c r="B39148" s="1"/>
      <c r="C39148" s="29"/>
      <c r="D39148" s="27"/>
      <c r="E39148" s="27"/>
      <c r="F39148" s="27"/>
      <c r="G39148" s="1"/>
      <c r="H39148" s="1"/>
      <c r="I39148" s="1"/>
    </row>
    <row r="39149" spans="2:9">
      <c r="B39149" s="1"/>
      <c r="C39149" s="29"/>
      <c r="D39149" s="27"/>
      <c r="E39149" s="27"/>
      <c r="F39149" s="27"/>
      <c r="G39149" s="1"/>
      <c r="H39149" s="1"/>
      <c r="I39149" s="1"/>
    </row>
    <row r="39150" spans="2:9">
      <c r="B39150" s="1"/>
      <c r="C39150" s="29"/>
      <c r="D39150" s="27"/>
      <c r="E39150" s="27"/>
      <c r="F39150" s="27"/>
      <c r="G39150" s="1"/>
      <c r="H39150" s="1"/>
      <c r="I39150" s="1"/>
    </row>
    <row r="39151" spans="2:9">
      <c r="B39151" s="1"/>
      <c r="C39151" s="29"/>
      <c r="D39151" s="27"/>
      <c r="E39151" s="27"/>
      <c r="F39151" s="27"/>
      <c r="G39151" s="1"/>
      <c r="H39151" s="1"/>
      <c r="I39151" s="1"/>
    </row>
    <row r="39152" spans="2:9">
      <c r="B39152" s="1"/>
      <c r="C39152" s="29"/>
      <c r="D39152" s="27"/>
      <c r="E39152" s="27"/>
      <c r="F39152" s="27"/>
      <c r="G39152" s="1"/>
      <c r="H39152" s="1"/>
      <c r="I39152" s="1"/>
    </row>
    <row r="39153" spans="2:9">
      <c r="B39153" s="1"/>
      <c r="C39153" s="29"/>
      <c r="D39153" s="27"/>
      <c r="E39153" s="27"/>
      <c r="F39153" s="27"/>
      <c r="G39153" s="1"/>
      <c r="H39153" s="1"/>
      <c r="I39153" s="1"/>
    </row>
    <row r="39154" spans="2:9">
      <c r="B39154" s="1"/>
      <c r="C39154" s="29"/>
      <c r="D39154" s="27"/>
      <c r="E39154" s="27"/>
      <c r="F39154" s="27"/>
      <c r="G39154" s="1"/>
      <c r="H39154" s="1"/>
      <c r="I39154" s="1"/>
    </row>
    <row r="39155" spans="2:9">
      <c r="B39155" s="1"/>
      <c r="C39155" s="29"/>
      <c r="D39155" s="27"/>
      <c r="E39155" s="27"/>
      <c r="F39155" s="27"/>
      <c r="G39155" s="1"/>
      <c r="H39155" s="1"/>
      <c r="I39155" s="1"/>
    </row>
    <row r="39156" spans="2:9">
      <c r="B39156" s="1"/>
      <c r="C39156" s="29"/>
      <c r="D39156" s="27"/>
      <c r="E39156" s="27"/>
      <c r="F39156" s="27"/>
      <c r="G39156" s="1"/>
      <c r="H39156" s="1"/>
      <c r="I39156" s="1"/>
    </row>
    <row r="39157" spans="2:9">
      <c r="B39157" s="1"/>
      <c r="C39157" s="29"/>
      <c r="D39157" s="27"/>
      <c r="E39157" s="27"/>
      <c r="F39157" s="27"/>
      <c r="G39157" s="1"/>
      <c r="H39157" s="1"/>
      <c r="I39157" s="1"/>
    </row>
    <row r="39158" spans="2:9">
      <c r="B39158" s="1"/>
      <c r="C39158" s="29"/>
      <c r="D39158" s="27"/>
      <c r="E39158" s="27"/>
      <c r="F39158" s="27"/>
      <c r="G39158" s="1"/>
      <c r="H39158" s="1"/>
      <c r="I39158" s="1"/>
    </row>
    <row r="39159" spans="2:9">
      <c r="B39159" s="1"/>
      <c r="C39159" s="29"/>
      <c r="D39159" s="27"/>
      <c r="E39159" s="27"/>
      <c r="F39159" s="27"/>
      <c r="G39159" s="1"/>
      <c r="H39159" s="1"/>
      <c r="I39159" s="1"/>
    </row>
    <row r="39160" spans="2:9">
      <c r="B39160" s="1"/>
      <c r="C39160" s="29"/>
      <c r="D39160" s="27"/>
      <c r="E39160" s="27"/>
      <c r="F39160" s="27"/>
      <c r="G39160" s="1"/>
      <c r="H39160" s="1"/>
      <c r="I39160" s="1"/>
    </row>
    <row r="39161" spans="2:9">
      <c r="B39161" s="1"/>
      <c r="C39161" s="29"/>
      <c r="D39161" s="27"/>
      <c r="E39161" s="27"/>
      <c r="F39161" s="27"/>
      <c r="G39161" s="1"/>
      <c r="H39161" s="1"/>
      <c r="I39161" s="1"/>
    </row>
    <row r="39162" spans="2:9">
      <c r="B39162" s="1"/>
      <c r="C39162" s="29"/>
      <c r="D39162" s="27"/>
      <c r="E39162" s="27"/>
      <c r="F39162" s="27"/>
      <c r="G39162" s="1"/>
      <c r="H39162" s="1"/>
      <c r="I39162" s="1"/>
    </row>
    <row r="39163" spans="2:9">
      <c r="B39163" s="1"/>
      <c r="C39163" s="29"/>
      <c r="D39163" s="27"/>
      <c r="E39163" s="27"/>
      <c r="F39163" s="27"/>
      <c r="G39163" s="1"/>
      <c r="H39163" s="1"/>
      <c r="I39163" s="1"/>
    </row>
    <row r="39164" spans="2:9">
      <c r="B39164" s="1"/>
      <c r="C39164" s="29"/>
      <c r="D39164" s="27"/>
      <c r="E39164" s="27"/>
      <c r="F39164" s="27"/>
      <c r="G39164" s="1"/>
      <c r="H39164" s="1"/>
      <c r="I39164" s="1"/>
    </row>
    <row r="39165" spans="2:9">
      <c r="B39165" s="1"/>
      <c r="C39165" s="29"/>
      <c r="D39165" s="27"/>
      <c r="E39165" s="27"/>
      <c r="F39165" s="27"/>
      <c r="G39165" s="1"/>
      <c r="H39165" s="1"/>
      <c r="I39165" s="1"/>
    </row>
    <row r="39166" spans="2:9">
      <c r="B39166" s="1"/>
      <c r="C39166" s="29"/>
      <c r="D39166" s="27"/>
      <c r="E39166" s="27"/>
      <c r="F39166" s="27"/>
      <c r="G39166" s="1"/>
      <c r="H39166" s="1"/>
      <c r="I39166" s="1"/>
    </row>
    <row r="39167" spans="2:9">
      <c r="B39167" s="1"/>
      <c r="C39167" s="29"/>
      <c r="D39167" s="27"/>
      <c r="E39167" s="27"/>
      <c r="F39167" s="27"/>
      <c r="G39167" s="1"/>
      <c r="H39167" s="1"/>
      <c r="I39167" s="1"/>
    </row>
    <row r="39168" spans="2:9">
      <c r="B39168" s="1"/>
      <c r="C39168" s="29"/>
      <c r="D39168" s="27"/>
      <c r="E39168" s="27"/>
      <c r="F39168" s="27"/>
      <c r="G39168" s="1"/>
      <c r="H39168" s="1"/>
      <c r="I39168" s="1"/>
    </row>
    <row r="39169" spans="2:9">
      <c r="B39169" s="1"/>
      <c r="C39169" s="29"/>
      <c r="D39169" s="27"/>
      <c r="E39169" s="27"/>
      <c r="F39169" s="27"/>
      <c r="G39169" s="1"/>
      <c r="H39169" s="1"/>
      <c r="I39169" s="1"/>
    </row>
    <row r="39170" spans="2:9">
      <c r="B39170" s="1"/>
      <c r="C39170" s="29"/>
      <c r="D39170" s="27"/>
      <c r="E39170" s="27"/>
      <c r="F39170" s="27"/>
      <c r="G39170" s="1"/>
      <c r="H39170" s="1"/>
      <c r="I39170" s="1"/>
    </row>
    <row r="39171" spans="2:9">
      <c r="B39171" s="1"/>
      <c r="C39171" s="29"/>
      <c r="D39171" s="27"/>
      <c r="E39171" s="27"/>
      <c r="F39171" s="27"/>
      <c r="G39171" s="1"/>
      <c r="H39171" s="1"/>
      <c r="I39171" s="1"/>
    </row>
    <row r="39172" spans="2:9">
      <c r="B39172" s="1"/>
      <c r="C39172" s="29"/>
      <c r="D39172" s="27"/>
      <c r="E39172" s="27"/>
      <c r="F39172" s="27"/>
      <c r="G39172" s="1"/>
      <c r="H39172" s="1"/>
      <c r="I39172" s="1"/>
    </row>
    <row r="39173" spans="2:9">
      <c r="B39173" s="1"/>
      <c r="C39173" s="29"/>
      <c r="D39173" s="27"/>
      <c r="E39173" s="27"/>
      <c r="F39173" s="27"/>
      <c r="G39173" s="1"/>
      <c r="H39173" s="1"/>
      <c r="I39173" s="1"/>
    </row>
    <row r="39174" spans="2:9">
      <c r="B39174" s="1"/>
      <c r="C39174" s="29"/>
      <c r="D39174" s="27"/>
      <c r="E39174" s="27"/>
      <c r="F39174" s="27"/>
      <c r="G39174" s="1"/>
      <c r="H39174" s="1"/>
      <c r="I39174" s="1"/>
    </row>
    <row r="39175" spans="2:9">
      <c r="B39175" s="1"/>
      <c r="C39175" s="29"/>
      <c r="D39175" s="27"/>
      <c r="E39175" s="27"/>
      <c r="F39175" s="27"/>
      <c r="G39175" s="1"/>
      <c r="H39175" s="1"/>
      <c r="I39175" s="1"/>
    </row>
    <row r="39176" spans="2:9">
      <c r="B39176" s="1"/>
      <c r="C39176" s="29"/>
      <c r="D39176" s="27"/>
      <c r="E39176" s="27"/>
      <c r="F39176" s="27"/>
      <c r="G39176" s="1"/>
      <c r="H39176" s="1"/>
      <c r="I39176" s="1"/>
    </row>
    <row r="39177" spans="2:9">
      <c r="B39177" s="1"/>
      <c r="C39177" s="29"/>
      <c r="D39177" s="27"/>
      <c r="E39177" s="27"/>
      <c r="F39177" s="27"/>
      <c r="G39177" s="1"/>
      <c r="H39177" s="1"/>
      <c r="I39177" s="1"/>
    </row>
    <row r="39178" spans="2:9">
      <c r="B39178" s="1"/>
      <c r="C39178" s="29"/>
      <c r="D39178" s="27"/>
      <c r="E39178" s="27"/>
      <c r="F39178" s="27"/>
      <c r="G39178" s="1"/>
      <c r="H39178" s="1"/>
      <c r="I39178" s="1"/>
    </row>
    <row r="39179" spans="2:9">
      <c r="B39179" s="1"/>
      <c r="C39179" s="29"/>
      <c r="D39179" s="27"/>
      <c r="E39179" s="27"/>
      <c r="F39179" s="27"/>
      <c r="G39179" s="1"/>
      <c r="H39179" s="1"/>
      <c r="I39179" s="1"/>
    </row>
    <row r="39180" spans="2:9">
      <c r="B39180" s="1"/>
      <c r="C39180" s="29"/>
      <c r="D39180" s="27"/>
      <c r="E39180" s="27"/>
      <c r="F39180" s="27"/>
      <c r="G39180" s="1"/>
      <c r="H39180" s="1"/>
      <c r="I39180" s="1"/>
    </row>
    <row r="39181" spans="2:9">
      <c r="B39181" s="1"/>
      <c r="C39181" s="29"/>
      <c r="D39181" s="27"/>
      <c r="E39181" s="27"/>
      <c r="F39181" s="27"/>
      <c r="G39181" s="1"/>
      <c r="H39181" s="1"/>
      <c r="I39181" s="1"/>
    </row>
    <row r="39182" spans="2:9">
      <c r="B39182" s="1"/>
      <c r="C39182" s="29"/>
      <c r="D39182" s="27"/>
      <c r="E39182" s="27"/>
      <c r="F39182" s="27"/>
      <c r="G39182" s="1"/>
      <c r="H39182" s="1"/>
      <c r="I39182" s="1"/>
    </row>
    <row r="39183" spans="2:9">
      <c r="B39183" s="1"/>
      <c r="C39183" s="29"/>
      <c r="D39183" s="27"/>
      <c r="E39183" s="27"/>
      <c r="F39183" s="27"/>
      <c r="G39183" s="1"/>
      <c r="H39183" s="1"/>
      <c r="I39183" s="1"/>
    </row>
    <row r="39184" spans="2:9">
      <c r="B39184" s="1"/>
      <c r="C39184" s="29"/>
      <c r="D39184" s="27"/>
      <c r="E39184" s="27"/>
      <c r="F39184" s="27"/>
      <c r="G39184" s="1"/>
      <c r="H39184" s="1"/>
      <c r="I39184" s="1"/>
    </row>
    <row r="39185" spans="2:9">
      <c r="B39185" s="1"/>
      <c r="C39185" s="29"/>
      <c r="D39185" s="27"/>
      <c r="E39185" s="27"/>
      <c r="F39185" s="27"/>
      <c r="G39185" s="1"/>
      <c r="H39185" s="1"/>
      <c r="I39185" s="1"/>
    </row>
    <row r="39186" spans="2:9">
      <c r="B39186" s="1"/>
      <c r="C39186" s="29"/>
      <c r="D39186" s="27"/>
      <c r="E39186" s="27"/>
      <c r="F39186" s="27"/>
      <c r="G39186" s="1"/>
      <c r="H39186" s="1"/>
      <c r="I39186" s="1"/>
    </row>
    <row r="39187" spans="2:9">
      <c r="B39187" s="1"/>
      <c r="C39187" s="29"/>
      <c r="D39187" s="27"/>
      <c r="E39187" s="27"/>
      <c r="F39187" s="27"/>
      <c r="G39187" s="1"/>
      <c r="H39187" s="1"/>
      <c r="I39187" s="1"/>
    </row>
    <row r="39188" spans="2:9">
      <c r="B39188" s="1"/>
      <c r="C39188" s="29"/>
      <c r="D39188" s="27"/>
      <c r="E39188" s="27"/>
      <c r="F39188" s="27"/>
      <c r="G39188" s="1"/>
      <c r="H39188" s="1"/>
      <c r="I39188" s="1"/>
    </row>
    <row r="39189" spans="2:9">
      <c r="B39189" s="1"/>
      <c r="C39189" s="29"/>
      <c r="D39189" s="27"/>
      <c r="E39189" s="27"/>
      <c r="F39189" s="27"/>
      <c r="G39189" s="1"/>
      <c r="H39189" s="1"/>
      <c r="I39189" s="1"/>
    </row>
    <row r="39190" spans="2:9">
      <c r="B39190" s="1"/>
      <c r="C39190" s="29"/>
      <c r="D39190" s="27"/>
      <c r="E39190" s="27"/>
      <c r="F39190" s="27"/>
      <c r="G39190" s="1"/>
      <c r="H39190" s="1"/>
      <c r="I39190" s="1"/>
    </row>
    <row r="39191" spans="2:9">
      <c r="B39191" s="1"/>
      <c r="C39191" s="29"/>
      <c r="D39191" s="27"/>
      <c r="E39191" s="27"/>
      <c r="F39191" s="27"/>
      <c r="G39191" s="1"/>
      <c r="H39191" s="1"/>
      <c r="I39191" s="1"/>
    </row>
    <row r="39192" spans="2:9">
      <c r="B39192" s="1"/>
      <c r="C39192" s="29"/>
      <c r="D39192" s="27"/>
      <c r="E39192" s="27"/>
      <c r="F39192" s="27"/>
      <c r="G39192" s="1"/>
      <c r="H39192" s="1"/>
      <c r="I39192" s="1"/>
    </row>
    <row r="39193" spans="2:9">
      <c r="B39193" s="1"/>
      <c r="C39193" s="29"/>
      <c r="D39193" s="27"/>
      <c r="E39193" s="27"/>
      <c r="F39193" s="27"/>
      <c r="G39193" s="1"/>
      <c r="H39193" s="1"/>
      <c r="I39193" s="1"/>
    </row>
    <row r="39194" spans="2:9">
      <c r="B39194" s="1"/>
      <c r="C39194" s="29"/>
      <c r="D39194" s="27"/>
      <c r="E39194" s="27"/>
      <c r="F39194" s="27"/>
      <c r="G39194" s="1"/>
      <c r="H39194" s="1"/>
      <c r="I39194" s="1"/>
    </row>
    <row r="39195" spans="2:9">
      <c r="B39195" s="1"/>
      <c r="C39195" s="29"/>
      <c r="D39195" s="27"/>
      <c r="E39195" s="27"/>
      <c r="F39195" s="27"/>
      <c r="G39195" s="1"/>
      <c r="H39195" s="1"/>
      <c r="I39195" s="1"/>
    </row>
    <row r="39196" spans="2:9">
      <c r="B39196" s="1"/>
      <c r="C39196" s="29"/>
      <c r="D39196" s="27"/>
      <c r="E39196" s="27"/>
      <c r="F39196" s="27"/>
      <c r="G39196" s="1"/>
      <c r="H39196" s="1"/>
      <c r="I39196" s="1"/>
    </row>
    <row r="39197" spans="2:9">
      <c r="B39197" s="1"/>
      <c r="C39197" s="29"/>
      <c r="D39197" s="27"/>
      <c r="E39197" s="27"/>
      <c r="F39197" s="27"/>
      <c r="G39197" s="1"/>
      <c r="H39197" s="1"/>
      <c r="I39197" s="1"/>
    </row>
    <row r="39198" spans="2:9">
      <c r="B39198" s="1"/>
      <c r="C39198" s="29"/>
      <c r="D39198" s="27"/>
      <c r="E39198" s="27"/>
      <c r="F39198" s="27"/>
      <c r="G39198" s="1"/>
      <c r="H39198" s="1"/>
      <c r="I39198" s="1"/>
    </row>
    <row r="39199" spans="2:9">
      <c r="B39199" s="1"/>
      <c r="C39199" s="29"/>
      <c r="D39199" s="27"/>
      <c r="E39199" s="27"/>
      <c r="F39199" s="27"/>
      <c r="G39199" s="1"/>
      <c r="H39199" s="1"/>
      <c r="I39199" s="1"/>
    </row>
    <row r="39200" spans="2:9">
      <c r="B39200" s="1"/>
      <c r="C39200" s="29"/>
      <c r="D39200" s="27"/>
      <c r="E39200" s="27"/>
      <c r="F39200" s="27"/>
      <c r="G39200" s="1"/>
      <c r="H39200" s="1"/>
      <c r="I39200" s="1"/>
    </row>
    <row r="39201" spans="2:9">
      <c r="B39201" s="1"/>
      <c r="C39201" s="29"/>
      <c r="D39201" s="27"/>
      <c r="E39201" s="27"/>
      <c r="F39201" s="27"/>
      <c r="G39201" s="1"/>
      <c r="H39201" s="1"/>
      <c r="I39201" s="1"/>
    </row>
    <row r="39202" spans="2:9">
      <c r="B39202" s="1"/>
      <c r="C39202" s="29"/>
      <c r="D39202" s="27"/>
      <c r="E39202" s="27"/>
      <c r="F39202" s="27"/>
      <c r="G39202" s="1"/>
      <c r="H39202" s="1"/>
      <c r="I39202" s="1"/>
    </row>
    <row r="39203" spans="2:9">
      <c r="B39203" s="1"/>
      <c r="C39203" s="29"/>
      <c r="D39203" s="27"/>
      <c r="E39203" s="27"/>
      <c r="F39203" s="27"/>
      <c r="G39203" s="1"/>
      <c r="H39203" s="1"/>
      <c r="I39203" s="1"/>
    </row>
    <row r="39204" spans="2:9">
      <c r="B39204" s="1"/>
      <c r="C39204" s="29"/>
      <c r="D39204" s="27"/>
      <c r="E39204" s="27"/>
      <c r="F39204" s="27"/>
      <c r="G39204" s="1"/>
      <c r="H39204" s="1"/>
      <c r="I39204" s="1"/>
    </row>
    <row r="39205" spans="2:9">
      <c r="B39205" s="1"/>
      <c r="C39205" s="29"/>
      <c r="D39205" s="27"/>
      <c r="E39205" s="27"/>
      <c r="F39205" s="27"/>
      <c r="G39205" s="1"/>
      <c r="H39205" s="1"/>
      <c r="I39205" s="1"/>
    </row>
    <row r="39206" spans="2:9">
      <c r="B39206" s="1"/>
      <c r="C39206" s="29"/>
      <c r="D39206" s="27"/>
      <c r="E39206" s="27"/>
      <c r="F39206" s="27"/>
      <c r="G39206" s="1"/>
      <c r="H39206" s="1"/>
      <c r="I39206" s="1"/>
    </row>
    <row r="39207" spans="2:9">
      <c r="B39207" s="1"/>
      <c r="C39207" s="29"/>
      <c r="D39207" s="27"/>
      <c r="E39207" s="27"/>
      <c r="F39207" s="27"/>
      <c r="G39207" s="1"/>
      <c r="H39207" s="1"/>
      <c r="I39207" s="1"/>
    </row>
    <row r="39208" spans="2:9">
      <c r="B39208" s="1"/>
      <c r="C39208" s="29"/>
      <c r="D39208" s="27"/>
      <c r="E39208" s="27"/>
      <c r="F39208" s="27"/>
      <c r="G39208" s="1"/>
      <c r="H39208" s="1"/>
      <c r="I39208" s="1"/>
    </row>
    <row r="39209" spans="2:9">
      <c r="B39209" s="1"/>
      <c r="C39209" s="29"/>
      <c r="D39209" s="27"/>
      <c r="E39209" s="27"/>
      <c r="F39209" s="27"/>
      <c r="G39209" s="1"/>
      <c r="H39209" s="1"/>
      <c r="I39209" s="1"/>
    </row>
    <row r="39210" spans="2:9">
      <c r="B39210" s="1"/>
      <c r="C39210" s="29"/>
      <c r="D39210" s="27"/>
      <c r="E39210" s="27"/>
      <c r="F39210" s="27"/>
      <c r="G39210" s="1"/>
      <c r="H39210" s="1"/>
      <c r="I39210" s="1"/>
    </row>
    <row r="39211" spans="2:9">
      <c r="B39211" s="1"/>
      <c r="C39211" s="29"/>
      <c r="D39211" s="27"/>
      <c r="E39211" s="27"/>
      <c r="F39211" s="27"/>
      <c r="G39211" s="1"/>
      <c r="H39211" s="1"/>
      <c r="I39211" s="1"/>
    </row>
    <row r="39212" spans="2:9">
      <c r="B39212" s="1"/>
      <c r="C39212" s="29"/>
      <c r="D39212" s="27"/>
      <c r="E39212" s="27"/>
      <c r="F39212" s="27"/>
      <c r="G39212" s="1"/>
      <c r="H39212" s="1"/>
      <c r="I39212" s="1"/>
    </row>
    <row r="39213" spans="2:9">
      <c r="B39213" s="1"/>
      <c r="C39213" s="29"/>
      <c r="D39213" s="27"/>
      <c r="E39213" s="27"/>
      <c r="F39213" s="27"/>
      <c r="G39213" s="1"/>
      <c r="H39213" s="1"/>
      <c r="I39213" s="1"/>
    </row>
    <row r="39214" spans="2:9">
      <c r="B39214" s="1"/>
      <c r="C39214" s="29"/>
      <c r="D39214" s="27"/>
      <c r="E39214" s="27"/>
      <c r="F39214" s="27"/>
      <c r="G39214" s="1"/>
      <c r="H39214" s="1"/>
      <c r="I39214" s="1"/>
    </row>
    <row r="39215" spans="2:9">
      <c r="B39215" s="1"/>
      <c r="C39215" s="29"/>
      <c r="D39215" s="27"/>
      <c r="E39215" s="27"/>
      <c r="F39215" s="27"/>
      <c r="G39215" s="1"/>
      <c r="H39215" s="1"/>
      <c r="I39215" s="1"/>
    </row>
    <row r="39216" spans="2:9">
      <c r="B39216" s="1"/>
      <c r="C39216" s="29"/>
      <c r="D39216" s="27"/>
      <c r="E39216" s="27"/>
      <c r="F39216" s="27"/>
      <c r="G39216" s="1"/>
      <c r="H39216" s="1"/>
      <c r="I39216" s="1"/>
    </row>
    <row r="39217" spans="2:9">
      <c r="B39217" s="1"/>
      <c r="C39217" s="29"/>
      <c r="D39217" s="27"/>
      <c r="E39217" s="27"/>
      <c r="F39217" s="27"/>
      <c r="G39217" s="1"/>
      <c r="H39217" s="1"/>
      <c r="I39217" s="1"/>
    </row>
    <row r="39218" spans="2:9">
      <c r="B39218" s="1"/>
      <c r="C39218" s="29"/>
      <c r="D39218" s="27"/>
      <c r="E39218" s="27"/>
      <c r="F39218" s="27"/>
      <c r="G39218" s="1"/>
      <c r="H39218" s="1"/>
      <c r="I39218" s="1"/>
    </row>
    <row r="39219" spans="2:9">
      <c r="B39219" s="1"/>
      <c r="C39219" s="29"/>
      <c r="D39219" s="27"/>
      <c r="E39219" s="27"/>
      <c r="F39219" s="27"/>
      <c r="G39219" s="1"/>
      <c r="H39219" s="1"/>
      <c r="I39219" s="1"/>
    </row>
    <row r="39220" spans="2:9">
      <c r="B39220" s="1"/>
      <c r="C39220" s="29"/>
      <c r="D39220" s="27"/>
      <c r="E39220" s="27"/>
      <c r="F39220" s="27"/>
      <c r="G39220" s="1"/>
      <c r="H39220" s="1"/>
      <c r="I39220" s="1"/>
    </row>
    <row r="39221" spans="2:9">
      <c r="B39221" s="1"/>
      <c r="C39221" s="29"/>
      <c r="D39221" s="27"/>
      <c r="E39221" s="27"/>
      <c r="F39221" s="27"/>
      <c r="G39221" s="1"/>
      <c r="H39221" s="1"/>
      <c r="I39221" s="1"/>
    </row>
    <row r="39222" spans="2:9">
      <c r="B39222" s="1"/>
      <c r="C39222" s="29"/>
      <c r="D39222" s="27"/>
      <c r="E39222" s="27"/>
      <c r="F39222" s="27"/>
      <c r="G39222" s="1"/>
      <c r="H39222" s="1"/>
      <c r="I39222" s="1"/>
    </row>
    <row r="39223" spans="2:9">
      <c r="B39223" s="1"/>
      <c r="C39223" s="29"/>
      <c r="D39223" s="27"/>
      <c r="E39223" s="27"/>
      <c r="F39223" s="27"/>
      <c r="G39223" s="1"/>
      <c r="H39223" s="1"/>
      <c r="I39223" s="1"/>
    </row>
    <row r="39224" spans="2:9">
      <c r="B39224" s="1"/>
      <c r="C39224" s="29"/>
      <c r="D39224" s="27"/>
      <c r="E39224" s="27"/>
      <c r="F39224" s="27"/>
      <c r="G39224" s="1"/>
      <c r="H39224" s="1"/>
      <c r="I39224" s="1"/>
    </row>
    <row r="39225" spans="2:9">
      <c r="B39225" s="1"/>
      <c r="C39225" s="29"/>
      <c r="D39225" s="27"/>
      <c r="E39225" s="27"/>
      <c r="F39225" s="27"/>
      <c r="G39225" s="1"/>
      <c r="H39225" s="1"/>
      <c r="I39225" s="1"/>
    </row>
    <row r="39226" spans="2:9">
      <c r="B39226" s="1"/>
      <c r="C39226" s="29"/>
      <c r="D39226" s="27"/>
      <c r="E39226" s="27"/>
      <c r="F39226" s="27"/>
      <c r="G39226" s="1"/>
      <c r="H39226" s="1"/>
      <c r="I39226" s="1"/>
    </row>
    <row r="39227" spans="2:9">
      <c r="B39227" s="1"/>
      <c r="C39227" s="29"/>
      <c r="D39227" s="27"/>
      <c r="E39227" s="27"/>
      <c r="F39227" s="27"/>
      <c r="G39227" s="1"/>
      <c r="H39227" s="1"/>
      <c r="I39227" s="1"/>
    </row>
    <row r="39228" spans="2:9">
      <c r="B39228" s="1"/>
      <c r="C39228" s="29"/>
      <c r="D39228" s="27"/>
      <c r="E39228" s="27"/>
      <c r="F39228" s="27"/>
      <c r="G39228" s="1"/>
      <c r="H39228" s="1"/>
      <c r="I39228" s="1"/>
    </row>
    <row r="39229" spans="2:9">
      <c r="B39229" s="1"/>
      <c r="C39229" s="29"/>
      <c r="D39229" s="27"/>
      <c r="E39229" s="27"/>
      <c r="F39229" s="27"/>
      <c r="G39229" s="1"/>
      <c r="H39229" s="1"/>
      <c r="I39229" s="1"/>
    </row>
    <row r="39230" spans="2:9">
      <c r="B39230" s="1"/>
      <c r="C39230" s="29"/>
      <c r="D39230" s="27"/>
      <c r="E39230" s="27"/>
      <c r="F39230" s="27"/>
      <c r="G39230" s="1"/>
      <c r="H39230" s="1"/>
      <c r="I39230" s="1"/>
    </row>
    <row r="39231" spans="2:9">
      <c r="B39231" s="1"/>
      <c r="C39231" s="29"/>
      <c r="D39231" s="27"/>
      <c r="E39231" s="27"/>
      <c r="F39231" s="27"/>
      <c r="G39231" s="1"/>
      <c r="H39231" s="1"/>
      <c r="I39231" s="1"/>
    </row>
    <row r="39232" spans="2:9">
      <c r="B39232" s="1"/>
      <c r="C39232" s="29"/>
      <c r="D39232" s="27"/>
      <c r="E39232" s="27"/>
      <c r="F39232" s="27"/>
      <c r="G39232" s="1"/>
      <c r="H39232" s="1"/>
      <c r="I39232" s="1"/>
    </row>
    <row r="39233" spans="2:9">
      <c r="B39233" s="1"/>
      <c r="C39233" s="29"/>
      <c r="D39233" s="27"/>
      <c r="E39233" s="27"/>
      <c r="F39233" s="27"/>
      <c r="G39233" s="1"/>
      <c r="H39233" s="1"/>
      <c r="I39233" s="1"/>
    </row>
    <row r="39234" spans="2:9">
      <c r="B39234" s="1"/>
      <c r="C39234" s="29"/>
      <c r="D39234" s="27"/>
      <c r="E39234" s="27"/>
      <c r="F39234" s="27"/>
      <c r="G39234" s="1"/>
      <c r="H39234" s="1"/>
      <c r="I39234" s="1"/>
    </row>
    <row r="39235" spans="2:9">
      <c r="B39235" s="1"/>
      <c r="C39235" s="29"/>
      <c r="D39235" s="27"/>
      <c r="E39235" s="27"/>
      <c r="F39235" s="27"/>
      <c r="G39235" s="1"/>
      <c r="H39235" s="1"/>
      <c r="I39235" s="1"/>
    </row>
    <row r="39236" spans="2:9">
      <c r="B39236" s="1"/>
      <c r="C39236" s="29"/>
      <c r="D39236" s="27"/>
      <c r="E39236" s="27"/>
      <c r="F39236" s="27"/>
      <c r="G39236" s="1"/>
      <c r="H39236" s="1"/>
      <c r="I39236" s="1"/>
    </row>
    <row r="39237" spans="2:9">
      <c r="B39237" s="1"/>
      <c r="C39237" s="29"/>
      <c r="D39237" s="27"/>
      <c r="E39237" s="27"/>
      <c r="F39237" s="27"/>
      <c r="G39237" s="1"/>
      <c r="H39237" s="1"/>
      <c r="I39237" s="1"/>
    </row>
    <row r="39238" spans="2:9">
      <c r="B39238" s="1"/>
      <c r="C39238" s="29"/>
      <c r="D39238" s="27"/>
      <c r="E39238" s="27"/>
      <c r="F39238" s="27"/>
      <c r="G39238" s="1"/>
      <c r="H39238" s="1"/>
      <c r="I39238" s="1"/>
    </row>
    <row r="39239" spans="2:9">
      <c r="B39239" s="1"/>
      <c r="C39239" s="29"/>
      <c r="D39239" s="27"/>
      <c r="E39239" s="27"/>
      <c r="F39239" s="27"/>
      <c r="G39239" s="1"/>
      <c r="H39239" s="1"/>
      <c r="I39239" s="1"/>
    </row>
    <row r="39240" spans="2:9">
      <c r="B39240" s="1"/>
      <c r="C39240" s="29"/>
      <c r="D39240" s="27"/>
      <c r="E39240" s="27"/>
      <c r="F39240" s="27"/>
      <c r="G39240" s="1"/>
      <c r="H39240" s="1"/>
      <c r="I39240" s="1"/>
    </row>
    <row r="39241" spans="2:9">
      <c r="B39241" s="1"/>
      <c r="C39241" s="29"/>
      <c r="D39241" s="27"/>
      <c r="E39241" s="27"/>
      <c r="F39241" s="27"/>
      <c r="G39241" s="1"/>
      <c r="H39241" s="1"/>
      <c r="I39241" s="1"/>
    </row>
    <row r="39242" spans="2:9">
      <c r="B39242" s="1"/>
      <c r="C39242" s="29"/>
      <c r="D39242" s="27"/>
      <c r="E39242" s="27"/>
      <c r="F39242" s="27"/>
      <c r="G39242" s="1"/>
      <c r="H39242" s="1"/>
      <c r="I39242" s="1"/>
    </row>
    <row r="39243" spans="2:9">
      <c r="B39243" s="1"/>
      <c r="C39243" s="29"/>
      <c r="D39243" s="27"/>
      <c r="E39243" s="27"/>
      <c r="F39243" s="27"/>
      <c r="G39243" s="1"/>
      <c r="H39243" s="1"/>
      <c r="I39243" s="1"/>
    </row>
    <row r="39244" spans="2:9">
      <c r="B39244" s="1"/>
      <c r="C39244" s="29"/>
      <c r="D39244" s="27"/>
      <c r="E39244" s="27"/>
      <c r="F39244" s="27"/>
      <c r="G39244" s="1"/>
      <c r="H39244" s="1"/>
      <c r="I39244" s="1"/>
    </row>
    <row r="39245" spans="2:9">
      <c r="B39245" s="1"/>
      <c r="C39245" s="29"/>
      <c r="D39245" s="27"/>
      <c r="E39245" s="27"/>
      <c r="F39245" s="27"/>
      <c r="G39245" s="1"/>
      <c r="H39245" s="1"/>
      <c r="I39245" s="1"/>
    </row>
    <row r="39246" spans="2:9">
      <c r="B39246" s="1"/>
      <c r="C39246" s="29"/>
      <c r="D39246" s="27"/>
      <c r="E39246" s="27"/>
      <c r="F39246" s="27"/>
      <c r="G39246" s="1"/>
      <c r="H39246" s="1"/>
      <c r="I39246" s="1"/>
    </row>
    <row r="39247" spans="2:9">
      <c r="B39247" s="1"/>
      <c r="C39247" s="29"/>
      <c r="D39247" s="27"/>
      <c r="E39247" s="27"/>
      <c r="F39247" s="27"/>
      <c r="G39247" s="1"/>
      <c r="H39247" s="1"/>
      <c r="I39247" s="1"/>
    </row>
    <row r="39248" spans="2:9">
      <c r="B39248" s="1"/>
      <c r="C39248" s="29"/>
      <c r="D39248" s="27"/>
      <c r="E39248" s="27"/>
      <c r="F39248" s="27"/>
      <c r="G39248" s="1"/>
      <c r="H39248" s="1"/>
      <c r="I39248" s="1"/>
    </row>
    <row r="39249" spans="2:9">
      <c r="B39249" s="1"/>
      <c r="C39249" s="29"/>
      <c r="D39249" s="27"/>
      <c r="E39249" s="27"/>
      <c r="F39249" s="27"/>
      <c r="G39249" s="1"/>
      <c r="H39249" s="1"/>
      <c r="I39249" s="1"/>
    </row>
    <row r="39250" spans="2:9">
      <c r="B39250" s="1"/>
      <c r="C39250" s="29"/>
      <c r="D39250" s="27"/>
      <c r="E39250" s="27"/>
      <c r="F39250" s="27"/>
      <c r="G39250" s="1"/>
      <c r="H39250" s="1"/>
      <c r="I39250" s="1"/>
    </row>
    <row r="39251" spans="2:9">
      <c r="B39251" s="1"/>
      <c r="C39251" s="29"/>
      <c r="D39251" s="27"/>
      <c r="E39251" s="27"/>
      <c r="F39251" s="27"/>
      <c r="G39251" s="1"/>
      <c r="H39251" s="1"/>
      <c r="I39251" s="1"/>
    </row>
    <row r="39252" spans="2:9">
      <c r="B39252" s="1"/>
      <c r="C39252" s="29"/>
      <c r="D39252" s="27"/>
      <c r="E39252" s="27"/>
      <c r="F39252" s="27"/>
      <c r="G39252" s="1"/>
      <c r="H39252" s="1"/>
      <c r="I39252" s="1"/>
    </row>
    <row r="39253" spans="2:9">
      <c r="B39253" s="1"/>
      <c r="C39253" s="29"/>
      <c r="D39253" s="27"/>
      <c r="E39253" s="27"/>
      <c r="F39253" s="27"/>
      <c r="G39253" s="1"/>
      <c r="H39253" s="1"/>
      <c r="I39253" s="1"/>
    </row>
    <row r="39254" spans="2:9">
      <c r="B39254" s="1"/>
      <c r="C39254" s="29"/>
      <c r="D39254" s="27"/>
      <c r="E39254" s="27"/>
      <c r="F39254" s="27"/>
      <c r="G39254" s="1"/>
      <c r="H39254" s="1"/>
      <c r="I39254" s="1"/>
    </row>
    <row r="39255" spans="2:9">
      <c r="B39255" s="1"/>
      <c r="C39255" s="29"/>
      <c r="D39255" s="27"/>
      <c r="E39255" s="27"/>
      <c r="F39255" s="27"/>
      <c r="G39255" s="1"/>
      <c r="H39255" s="1"/>
      <c r="I39255" s="1"/>
    </row>
    <row r="39256" spans="2:9">
      <c r="B39256" s="1"/>
      <c r="C39256" s="29"/>
      <c r="D39256" s="27"/>
      <c r="E39256" s="27"/>
      <c r="F39256" s="27"/>
      <c r="G39256" s="1"/>
      <c r="H39256" s="1"/>
      <c r="I39256" s="1"/>
    </row>
    <row r="39257" spans="2:9">
      <c r="B39257" s="1"/>
      <c r="C39257" s="29"/>
      <c r="D39257" s="27"/>
      <c r="E39257" s="27"/>
      <c r="F39257" s="27"/>
      <c r="G39257" s="1"/>
      <c r="H39257" s="1"/>
      <c r="I39257" s="1"/>
    </row>
    <row r="39258" spans="2:9">
      <c r="B39258" s="1"/>
      <c r="C39258" s="29"/>
      <c r="D39258" s="27"/>
      <c r="E39258" s="27"/>
      <c r="F39258" s="27"/>
      <c r="G39258" s="1"/>
      <c r="H39258" s="1"/>
      <c r="I39258" s="1"/>
    </row>
    <row r="39259" spans="2:9">
      <c r="B39259" s="1"/>
      <c r="C39259" s="29"/>
      <c r="D39259" s="27"/>
      <c r="E39259" s="27"/>
      <c r="F39259" s="27"/>
      <c r="G39259" s="1"/>
      <c r="H39259" s="1"/>
      <c r="I39259" s="1"/>
    </row>
    <row r="39260" spans="2:9">
      <c r="B39260" s="1"/>
      <c r="C39260" s="29"/>
      <c r="D39260" s="27"/>
      <c r="E39260" s="27"/>
      <c r="F39260" s="27"/>
      <c r="G39260" s="1"/>
      <c r="H39260" s="1"/>
      <c r="I39260" s="1"/>
    </row>
    <row r="39261" spans="2:9">
      <c r="B39261" s="1"/>
      <c r="C39261" s="29"/>
      <c r="D39261" s="27"/>
      <c r="E39261" s="27"/>
      <c r="F39261" s="27"/>
      <c r="G39261" s="1"/>
      <c r="H39261" s="1"/>
      <c r="I39261" s="1"/>
    </row>
    <row r="39262" spans="2:9">
      <c r="B39262" s="1"/>
      <c r="C39262" s="29"/>
      <c r="D39262" s="27"/>
      <c r="E39262" s="27"/>
      <c r="F39262" s="27"/>
      <c r="G39262" s="1"/>
      <c r="H39262" s="1"/>
      <c r="I39262" s="1"/>
    </row>
    <row r="39263" spans="2:9">
      <c r="B39263" s="1"/>
      <c r="C39263" s="29"/>
      <c r="D39263" s="27"/>
      <c r="E39263" s="27"/>
      <c r="F39263" s="27"/>
      <c r="G39263" s="1"/>
      <c r="H39263" s="1"/>
      <c r="I39263" s="1"/>
    </row>
    <row r="39264" spans="2:9">
      <c r="B39264" s="1"/>
      <c r="C39264" s="29"/>
      <c r="D39264" s="27"/>
      <c r="E39264" s="27"/>
      <c r="F39264" s="27"/>
      <c r="G39264" s="1"/>
      <c r="H39264" s="1"/>
      <c r="I39264" s="1"/>
    </row>
    <row r="39265" spans="2:9">
      <c r="B39265" s="1"/>
      <c r="C39265" s="29"/>
      <c r="D39265" s="27"/>
      <c r="E39265" s="27"/>
      <c r="F39265" s="27"/>
      <c r="G39265" s="1"/>
      <c r="H39265" s="1"/>
      <c r="I39265" s="1"/>
    </row>
    <row r="39266" spans="2:9">
      <c r="B39266" s="1"/>
      <c r="C39266" s="29"/>
      <c r="D39266" s="27"/>
      <c r="E39266" s="27"/>
      <c r="F39266" s="27"/>
      <c r="G39266" s="1"/>
      <c r="H39266" s="1"/>
      <c r="I39266" s="1"/>
    </row>
    <row r="39267" spans="2:9">
      <c r="B39267" s="1"/>
      <c r="C39267" s="29"/>
      <c r="D39267" s="27"/>
      <c r="E39267" s="27"/>
      <c r="F39267" s="27"/>
      <c r="G39267" s="1"/>
      <c r="H39267" s="1"/>
      <c r="I39267" s="1"/>
    </row>
    <row r="39268" spans="2:9">
      <c r="B39268" s="1"/>
      <c r="C39268" s="29"/>
      <c r="D39268" s="27"/>
      <c r="E39268" s="27"/>
      <c r="F39268" s="27"/>
      <c r="G39268" s="1"/>
      <c r="H39268" s="1"/>
      <c r="I39268" s="1"/>
    </row>
    <row r="39269" spans="2:9">
      <c r="B39269" s="1"/>
      <c r="C39269" s="29"/>
      <c r="D39269" s="27"/>
      <c r="E39269" s="27"/>
      <c r="F39269" s="27"/>
      <c r="G39269" s="1"/>
      <c r="H39269" s="1"/>
      <c r="I39269" s="1"/>
    </row>
    <row r="39270" spans="2:9">
      <c r="B39270" s="1"/>
      <c r="C39270" s="29"/>
      <c r="D39270" s="27"/>
      <c r="E39270" s="27"/>
      <c r="F39270" s="27"/>
      <c r="G39270" s="1"/>
      <c r="H39270" s="1"/>
      <c r="I39270" s="1"/>
    </row>
    <row r="39271" spans="2:9">
      <c r="B39271" s="1"/>
      <c r="C39271" s="29"/>
      <c r="D39271" s="27"/>
      <c r="E39271" s="27"/>
      <c r="F39271" s="27"/>
      <c r="G39271" s="1"/>
      <c r="H39271" s="1"/>
      <c r="I39271" s="1"/>
    </row>
    <row r="39272" spans="2:9">
      <c r="B39272" s="1"/>
      <c r="C39272" s="29"/>
      <c r="D39272" s="27"/>
      <c r="E39272" s="27"/>
      <c r="F39272" s="27"/>
      <c r="G39272" s="1"/>
      <c r="H39272" s="1"/>
      <c r="I39272" s="1"/>
    </row>
    <row r="39273" spans="2:9">
      <c r="B39273" s="1"/>
      <c r="C39273" s="29"/>
      <c r="D39273" s="27"/>
      <c r="E39273" s="27"/>
      <c r="F39273" s="27"/>
      <c r="G39273" s="1"/>
      <c r="H39273" s="1"/>
      <c r="I39273" s="1"/>
    </row>
    <row r="39274" spans="2:9">
      <c r="B39274" s="1"/>
      <c r="C39274" s="29"/>
      <c r="D39274" s="27"/>
      <c r="E39274" s="27"/>
      <c r="F39274" s="27"/>
      <c r="G39274" s="1"/>
      <c r="H39274" s="1"/>
      <c r="I39274" s="1"/>
    </row>
    <row r="39275" spans="2:9">
      <c r="B39275" s="1"/>
      <c r="C39275" s="29"/>
      <c r="D39275" s="27"/>
      <c r="E39275" s="27"/>
      <c r="F39275" s="27"/>
      <c r="G39275" s="1"/>
      <c r="H39275" s="1"/>
      <c r="I39275" s="1"/>
    </row>
    <row r="39276" spans="2:9">
      <c r="B39276" s="1"/>
      <c r="C39276" s="29"/>
      <c r="D39276" s="27"/>
      <c r="E39276" s="27"/>
      <c r="F39276" s="27"/>
      <c r="G39276" s="1"/>
      <c r="H39276" s="1"/>
      <c r="I39276" s="1"/>
    </row>
    <row r="39277" spans="2:9">
      <c r="B39277" s="1"/>
      <c r="C39277" s="29"/>
      <c r="D39277" s="27"/>
      <c r="E39277" s="27"/>
      <c r="F39277" s="27"/>
      <c r="G39277" s="1"/>
      <c r="H39277" s="1"/>
      <c r="I39277" s="1"/>
    </row>
    <row r="39278" spans="2:9">
      <c r="B39278" s="1"/>
      <c r="C39278" s="29"/>
      <c r="D39278" s="27"/>
      <c r="E39278" s="27"/>
      <c r="F39278" s="27"/>
      <c r="G39278" s="1"/>
      <c r="H39278" s="1"/>
      <c r="I39278" s="1"/>
    </row>
    <row r="39279" spans="2:9">
      <c r="B39279" s="1"/>
      <c r="C39279" s="29"/>
      <c r="D39279" s="27"/>
      <c r="E39279" s="27"/>
      <c r="F39279" s="27"/>
      <c r="G39279" s="1"/>
      <c r="H39279" s="1"/>
      <c r="I39279" s="1"/>
    </row>
    <row r="39280" spans="2:9">
      <c r="B39280" s="1"/>
      <c r="C39280" s="29"/>
      <c r="D39280" s="27"/>
      <c r="E39280" s="27"/>
      <c r="F39280" s="27"/>
      <c r="G39280" s="1"/>
      <c r="H39280" s="1"/>
      <c r="I39280" s="1"/>
    </row>
    <row r="39281" spans="2:9">
      <c r="B39281" s="1"/>
      <c r="C39281" s="29"/>
      <c r="D39281" s="27"/>
      <c r="E39281" s="27"/>
      <c r="F39281" s="27"/>
      <c r="G39281" s="1"/>
      <c r="H39281" s="1"/>
      <c r="I39281" s="1"/>
    </row>
    <row r="39282" spans="2:9">
      <c r="B39282" s="1"/>
      <c r="C39282" s="29"/>
      <c r="D39282" s="27"/>
      <c r="E39282" s="27"/>
      <c r="F39282" s="27"/>
      <c r="G39282" s="1"/>
      <c r="H39282" s="1"/>
      <c r="I39282" s="1"/>
    </row>
    <row r="39283" spans="2:9">
      <c r="B39283" s="1"/>
      <c r="C39283" s="29"/>
      <c r="D39283" s="27"/>
      <c r="E39283" s="27"/>
      <c r="F39283" s="27"/>
      <c r="G39283" s="1"/>
      <c r="H39283" s="1"/>
      <c r="I39283" s="1"/>
    </row>
    <row r="39284" spans="2:9">
      <c r="B39284" s="1"/>
      <c r="C39284" s="29"/>
      <c r="D39284" s="27"/>
      <c r="E39284" s="27"/>
      <c r="F39284" s="27"/>
      <c r="G39284" s="1"/>
      <c r="H39284" s="1"/>
      <c r="I39284" s="1"/>
    </row>
    <row r="39285" spans="2:9">
      <c r="B39285" s="1"/>
      <c r="C39285" s="29"/>
      <c r="D39285" s="27"/>
      <c r="E39285" s="27"/>
      <c r="F39285" s="27"/>
      <c r="G39285" s="1"/>
      <c r="H39285" s="1"/>
      <c r="I39285" s="1"/>
    </row>
    <row r="39286" spans="2:9">
      <c r="B39286" s="1"/>
      <c r="C39286" s="29"/>
      <c r="D39286" s="27"/>
      <c r="E39286" s="27"/>
      <c r="F39286" s="27"/>
      <c r="G39286" s="1"/>
      <c r="H39286" s="1"/>
      <c r="I39286" s="1"/>
    </row>
    <row r="39287" spans="2:9">
      <c r="B39287" s="1"/>
      <c r="C39287" s="29"/>
      <c r="D39287" s="27"/>
      <c r="E39287" s="27"/>
      <c r="F39287" s="27"/>
      <c r="G39287" s="1"/>
      <c r="H39287" s="1"/>
      <c r="I39287" s="1"/>
    </row>
    <row r="39288" spans="2:9">
      <c r="B39288" s="1"/>
      <c r="C39288" s="29"/>
      <c r="D39288" s="27"/>
      <c r="E39288" s="27"/>
      <c r="F39288" s="27"/>
      <c r="G39288" s="1"/>
      <c r="H39288" s="1"/>
      <c r="I39288" s="1"/>
    </row>
    <row r="39289" spans="2:9">
      <c r="B39289" s="1"/>
      <c r="C39289" s="29"/>
      <c r="D39289" s="27"/>
      <c r="E39289" s="27"/>
      <c r="F39289" s="27"/>
      <c r="G39289" s="1"/>
      <c r="H39289" s="1"/>
      <c r="I39289" s="1"/>
    </row>
    <row r="39290" spans="2:9">
      <c r="B39290" s="1"/>
      <c r="C39290" s="29"/>
      <c r="D39290" s="27"/>
      <c r="E39290" s="27"/>
      <c r="F39290" s="27"/>
      <c r="G39290" s="1"/>
      <c r="H39290" s="1"/>
      <c r="I39290" s="1"/>
    </row>
    <row r="39291" spans="2:9">
      <c r="B39291" s="1"/>
      <c r="C39291" s="29"/>
      <c r="D39291" s="27"/>
      <c r="E39291" s="27"/>
      <c r="F39291" s="27"/>
      <c r="G39291" s="1"/>
      <c r="H39291" s="1"/>
      <c r="I39291" s="1"/>
    </row>
    <row r="39292" spans="2:9">
      <c r="B39292" s="1"/>
      <c r="C39292" s="29"/>
      <c r="D39292" s="27"/>
      <c r="E39292" s="27"/>
      <c r="F39292" s="27"/>
      <c r="G39292" s="1"/>
      <c r="H39292" s="1"/>
      <c r="I39292" s="1"/>
    </row>
    <row r="39293" spans="2:9">
      <c r="B39293" s="1"/>
      <c r="C39293" s="29"/>
      <c r="D39293" s="27"/>
      <c r="E39293" s="27"/>
      <c r="F39293" s="27"/>
      <c r="G39293" s="1"/>
      <c r="H39293" s="1"/>
      <c r="I39293" s="1"/>
    </row>
    <row r="39294" spans="2:9">
      <c r="B39294" s="1"/>
      <c r="C39294" s="29"/>
      <c r="D39294" s="27"/>
      <c r="E39294" s="27"/>
      <c r="F39294" s="27"/>
      <c r="G39294" s="1"/>
      <c r="H39294" s="1"/>
      <c r="I39294" s="1"/>
    </row>
    <row r="39295" spans="2:9">
      <c r="B39295" s="1"/>
      <c r="C39295" s="29"/>
      <c r="D39295" s="27"/>
      <c r="E39295" s="27"/>
      <c r="F39295" s="27"/>
      <c r="G39295" s="1"/>
      <c r="H39295" s="1"/>
      <c r="I39295" s="1"/>
    </row>
    <row r="39296" spans="2:9">
      <c r="B39296" s="1"/>
      <c r="C39296" s="29"/>
      <c r="D39296" s="27"/>
      <c r="E39296" s="27"/>
      <c r="F39296" s="27"/>
      <c r="G39296" s="1"/>
      <c r="H39296" s="1"/>
      <c r="I39296" s="1"/>
    </row>
    <row r="39297" spans="2:9">
      <c r="B39297" s="1"/>
      <c r="C39297" s="29"/>
      <c r="D39297" s="27"/>
      <c r="E39297" s="27"/>
      <c r="F39297" s="27"/>
      <c r="G39297" s="1"/>
      <c r="H39297" s="1"/>
      <c r="I39297" s="1"/>
    </row>
    <row r="39298" spans="2:9">
      <c r="B39298" s="1"/>
      <c r="C39298" s="29"/>
      <c r="D39298" s="27"/>
      <c r="E39298" s="27"/>
      <c r="F39298" s="27"/>
      <c r="G39298" s="1"/>
      <c r="H39298" s="1"/>
      <c r="I39298" s="1"/>
    </row>
    <row r="39299" spans="2:9">
      <c r="B39299" s="1"/>
      <c r="C39299" s="29"/>
      <c r="D39299" s="27"/>
      <c r="E39299" s="27"/>
      <c r="F39299" s="27"/>
      <c r="G39299" s="1"/>
      <c r="H39299" s="1"/>
      <c r="I39299" s="1"/>
    </row>
    <row r="39300" spans="2:9">
      <c r="B39300" s="1"/>
      <c r="C39300" s="29"/>
      <c r="D39300" s="27"/>
      <c r="E39300" s="27"/>
      <c r="F39300" s="27"/>
      <c r="G39300" s="1"/>
      <c r="H39300" s="1"/>
      <c r="I39300" s="1"/>
    </row>
    <row r="39301" spans="2:9">
      <c r="B39301" s="1"/>
      <c r="C39301" s="29"/>
      <c r="D39301" s="27"/>
      <c r="E39301" s="27"/>
      <c r="F39301" s="27"/>
      <c r="G39301" s="1"/>
      <c r="H39301" s="1"/>
      <c r="I39301" s="1"/>
    </row>
    <row r="39302" spans="2:9">
      <c r="B39302" s="1"/>
      <c r="C39302" s="29"/>
      <c r="D39302" s="27"/>
      <c r="E39302" s="27"/>
      <c r="F39302" s="27"/>
      <c r="G39302" s="1"/>
      <c r="H39302" s="1"/>
      <c r="I39302" s="1"/>
    </row>
    <row r="39303" spans="2:9">
      <c r="B39303" s="1"/>
      <c r="C39303" s="29"/>
      <c r="D39303" s="27"/>
      <c r="E39303" s="27"/>
      <c r="F39303" s="27"/>
      <c r="G39303" s="1"/>
      <c r="H39303" s="1"/>
      <c r="I39303" s="1"/>
    </row>
    <row r="39304" spans="2:9">
      <c r="B39304" s="1"/>
      <c r="C39304" s="29"/>
      <c r="D39304" s="27"/>
      <c r="E39304" s="27"/>
      <c r="F39304" s="27"/>
      <c r="G39304" s="1"/>
      <c r="H39304" s="1"/>
      <c r="I39304" s="1"/>
    </row>
    <row r="39305" spans="2:9">
      <c r="B39305" s="1"/>
      <c r="C39305" s="29"/>
      <c r="D39305" s="27"/>
      <c r="E39305" s="27"/>
      <c r="F39305" s="27"/>
      <c r="G39305" s="1"/>
      <c r="H39305" s="1"/>
      <c r="I39305" s="1"/>
    </row>
    <row r="39306" spans="2:9">
      <c r="B39306" s="1"/>
      <c r="C39306" s="29"/>
      <c r="D39306" s="27"/>
      <c r="E39306" s="27"/>
      <c r="F39306" s="27"/>
      <c r="G39306" s="1"/>
      <c r="H39306" s="1"/>
      <c r="I39306" s="1"/>
    </row>
    <row r="39307" spans="2:9">
      <c r="B39307" s="1"/>
      <c r="C39307" s="29"/>
      <c r="D39307" s="27"/>
      <c r="E39307" s="27"/>
      <c r="F39307" s="27"/>
      <c r="G39307" s="1"/>
      <c r="H39307" s="1"/>
      <c r="I39307" s="1"/>
    </row>
    <row r="39308" spans="2:9">
      <c r="B39308" s="1"/>
      <c r="C39308" s="29"/>
      <c r="D39308" s="27"/>
      <c r="E39308" s="27"/>
      <c r="F39308" s="27"/>
      <c r="G39308" s="1"/>
      <c r="H39308" s="1"/>
      <c r="I39308" s="1"/>
    </row>
    <row r="39309" spans="2:9">
      <c r="B39309" s="1"/>
      <c r="C39309" s="29"/>
      <c r="D39309" s="27"/>
      <c r="E39309" s="27"/>
      <c r="F39309" s="27"/>
      <c r="G39309" s="1"/>
      <c r="H39309" s="1"/>
      <c r="I39309" s="1"/>
    </row>
    <row r="39310" spans="2:9">
      <c r="B39310" s="1"/>
      <c r="C39310" s="29"/>
      <c r="D39310" s="27"/>
      <c r="E39310" s="27"/>
      <c r="F39310" s="27"/>
      <c r="G39310" s="1"/>
      <c r="H39310" s="1"/>
      <c r="I39310" s="1"/>
    </row>
    <row r="39311" spans="2:9">
      <c r="B39311" s="1"/>
      <c r="C39311" s="29"/>
      <c r="D39311" s="27"/>
      <c r="E39311" s="27"/>
      <c r="F39311" s="27"/>
      <c r="G39311" s="1"/>
      <c r="H39311" s="1"/>
      <c r="I39311" s="1"/>
    </row>
    <row r="39312" spans="2:9">
      <c r="B39312" s="1"/>
      <c r="C39312" s="29"/>
      <c r="D39312" s="27"/>
      <c r="E39312" s="27"/>
      <c r="F39312" s="27"/>
      <c r="G39312" s="1"/>
      <c r="H39312" s="1"/>
      <c r="I39312" s="1"/>
    </row>
    <row r="39313" spans="2:9">
      <c r="B39313" s="1"/>
      <c r="C39313" s="29"/>
      <c r="D39313" s="27"/>
      <c r="E39313" s="27"/>
      <c r="F39313" s="27"/>
      <c r="G39313" s="1"/>
      <c r="H39313" s="1"/>
      <c r="I39313" s="1"/>
    </row>
    <row r="39314" spans="2:9">
      <c r="B39314" s="1"/>
      <c r="C39314" s="29"/>
      <c r="D39314" s="27"/>
      <c r="E39314" s="27"/>
      <c r="F39314" s="27"/>
      <c r="G39314" s="1"/>
      <c r="H39314" s="1"/>
      <c r="I39314" s="1"/>
    </row>
    <row r="39315" spans="2:9">
      <c r="B39315" s="1"/>
      <c r="C39315" s="29"/>
      <c r="D39315" s="27"/>
      <c r="E39315" s="27"/>
      <c r="F39315" s="27"/>
      <c r="G39315" s="1"/>
      <c r="H39315" s="1"/>
      <c r="I39315" s="1"/>
    </row>
    <row r="39316" spans="2:9">
      <c r="B39316" s="1"/>
      <c r="C39316" s="29"/>
      <c r="D39316" s="27"/>
      <c r="E39316" s="27"/>
      <c r="F39316" s="27"/>
      <c r="G39316" s="1"/>
      <c r="H39316" s="1"/>
      <c r="I39316" s="1"/>
    </row>
    <row r="39317" spans="2:9">
      <c r="B39317" s="1"/>
      <c r="C39317" s="29"/>
      <c r="D39317" s="27"/>
      <c r="E39317" s="27"/>
      <c r="F39317" s="27"/>
      <c r="G39317" s="1"/>
      <c r="H39317" s="1"/>
      <c r="I39317" s="1"/>
    </row>
    <row r="39318" spans="2:9">
      <c r="B39318" s="1"/>
      <c r="C39318" s="29"/>
      <c r="D39318" s="27"/>
      <c r="E39318" s="27"/>
      <c r="F39318" s="27"/>
      <c r="G39318" s="1"/>
      <c r="H39318" s="1"/>
      <c r="I39318" s="1"/>
    </row>
    <row r="39319" spans="2:9">
      <c r="B39319" s="1"/>
      <c r="C39319" s="29"/>
      <c r="D39319" s="27"/>
      <c r="E39319" s="27"/>
      <c r="F39319" s="27"/>
      <c r="G39319" s="1"/>
      <c r="H39319" s="1"/>
      <c r="I39319" s="1"/>
    </row>
    <row r="39320" spans="2:9">
      <c r="B39320" s="1"/>
      <c r="C39320" s="29"/>
      <c r="D39320" s="27"/>
      <c r="E39320" s="27"/>
      <c r="F39320" s="27"/>
      <c r="G39320" s="1"/>
      <c r="H39320" s="1"/>
      <c r="I39320" s="1"/>
    </row>
    <row r="39321" spans="2:9">
      <c r="B39321" s="1"/>
      <c r="C39321" s="29"/>
      <c r="D39321" s="27"/>
      <c r="E39321" s="27"/>
      <c r="F39321" s="27"/>
      <c r="G39321" s="1"/>
      <c r="H39321" s="1"/>
      <c r="I39321" s="1"/>
    </row>
    <row r="39322" spans="2:9">
      <c r="B39322" s="1"/>
      <c r="C39322" s="29"/>
      <c r="D39322" s="27"/>
      <c r="E39322" s="27"/>
      <c r="F39322" s="27"/>
      <c r="G39322" s="1"/>
      <c r="H39322" s="1"/>
      <c r="I39322" s="1"/>
    </row>
    <row r="39323" spans="2:9">
      <c r="B39323" s="1"/>
      <c r="C39323" s="29"/>
      <c r="D39323" s="27"/>
      <c r="E39323" s="27"/>
      <c r="F39323" s="27"/>
      <c r="G39323" s="1"/>
      <c r="H39323" s="1"/>
      <c r="I39323" s="1"/>
    </row>
    <row r="39324" spans="2:9">
      <c r="B39324" s="1"/>
      <c r="C39324" s="29"/>
      <c r="D39324" s="27"/>
      <c r="E39324" s="27"/>
      <c r="F39324" s="27"/>
      <c r="G39324" s="1"/>
      <c r="H39324" s="1"/>
      <c r="I39324" s="1"/>
    </row>
    <row r="39325" spans="2:9">
      <c r="B39325" s="1"/>
      <c r="C39325" s="29"/>
      <c r="D39325" s="27"/>
      <c r="E39325" s="27"/>
      <c r="F39325" s="27"/>
      <c r="G39325" s="1"/>
      <c r="H39325" s="1"/>
      <c r="I39325" s="1"/>
    </row>
    <row r="39326" spans="2:9">
      <c r="B39326" s="1"/>
      <c r="C39326" s="29"/>
      <c r="D39326" s="27"/>
      <c r="E39326" s="27"/>
      <c r="F39326" s="27"/>
      <c r="G39326" s="1"/>
      <c r="H39326" s="1"/>
      <c r="I39326" s="1"/>
    </row>
    <row r="39327" spans="2:9">
      <c r="B39327" s="1"/>
      <c r="C39327" s="29"/>
      <c r="D39327" s="27"/>
      <c r="E39327" s="27"/>
      <c r="F39327" s="27"/>
      <c r="G39327" s="1"/>
      <c r="H39327" s="1"/>
      <c r="I39327" s="1"/>
    </row>
    <row r="39328" spans="2:9">
      <c r="B39328" s="1"/>
      <c r="C39328" s="29"/>
      <c r="D39328" s="27"/>
      <c r="E39328" s="27"/>
      <c r="F39328" s="27"/>
      <c r="G39328" s="1"/>
      <c r="H39328" s="1"/>
      <c r="I39328" s="1"/>
    </row>
    <row r="39329" spans="2:9">
      <c r="B39329" s="1"/>
      <c r="C39329" s="29"/>
      <c r="D39329" s="27"/>
      <c r="E39329" s="27"/>
      <c r="F39329" s="27"/>
      <c r="G39329" s="1"/>
      <c r="H39329" s="1"/>
      <c r="I39329" s="1"/>
    </row>
    <row r="39330" spans="2:9">
      <c r="B39330" s="1"/>
      <c r="C39330" s="29"/>
      <c r="D39330" s="27"/>
      <c r="E39330" s="27"/>
      <c r="F39330" s="27"/>
      <c r="G39330" s="1"/>
      <c r="H39330" s="1"/>
      <c r="I39330" s="1"/>
    </row>
    <row r="39331" spans="2:9">
      <c r="B39331" s="1"/>
      <c r="C39331" s="29"/>
      <c r="D39331" s="27"/>
      <c r="E39331" s="27"/>
      <c r="F39331" s="27"/>
      <c r="G39331" s="1"/>
      <c r="H39331" s="1"/>
      <c r="I39331" s="1"/>
    </row>
    <row r="39332" spans="2:9">
      <c r="B39332" s="1"/>
      <c r="C39332" s="29"/>
      <c r="D39332" s="27"/>
      <c r="E39332" s="27"/>
      <c r="F39332" s="27"/>
      <c r="G39332" s="1"/>
      <c r="H39332" s="1"/>
      <c r="I39332" s="1"/>
    </row>
    <row r="39333" spans="2:9">
      <c r="B39333" s="1"/>
      <c r="C39333" s="29"/>
      <c r="D39333" s="27"/>
      <c r="E39333" s="27"/>
      <c r="F39333" s="27"/>
      <c r="G39333" s="1"/>
      <c r="H39333" s="1"/>
      <c r="I39333" s="1"/>
    </row>
    <row r="39334" spans="2:9">
      <c r="B39334" s="1"/>
      <c r="C39334" s="29"/>
      <c r="D39334" s="27"/>
      <c r="E39334" s="27"/>
      <c r="F39334" s="27"/>
      <c r="G39334" s="1"/>
      <c r="H39334" s="1"/>
      <c r="I39334" s="1"/>
    </row>
    <row r="39335" spans="2:9">
      <c r="B39335" s="1"/>
      <c r="C39335" s="29"/>
      <c r="D39335" s="27"/>
      <c r="E39335" s="27"/>
      <c r="F39335" s="27"/>
      <c r="G39335" s="1"/>
      <c r="H39335" s="1"/>
      <c r="I39335" s="1"/>
    </row>
    <row r="39336" spans="2:9">
      <c r="B39336" s="1"/>
      <c r="C39336" s="29"/>
      <c r="D39336" s="27"/>
      <c r="E39336" s="27"/>
      <c r="F39336" s="27"/>
      <c r="G39336" s="1"/>
      <c r="H39336" s="1"/>
      <c r="I39336" s="1"/>
    </row>
    <row r="39337" spans="2:9">
      <c r="B39337" s="1"/>
      <c r="C39337" s="29"/>
      <c r="D39337" s="27"/>
      <c r="E39337" s="27"/>
      <c r="F39337" s="27"/>
      <c r="G39337" s="1"/>
      <c r="H39337" s="1"/>
      <c r="I39337" s="1"/>
    </row>
    <row r="39338" spans="2:9">
      <c r="B39338" s="1"/>
      <c r="C39338" s="29"/>
      <c r="D39338" s="27"/>
      <c r="E39338" s="27"/>
      <c r="F39338" s="27"/>
      <c r="G39338" s="1"/>
      <c r="H39338" s="1"/>
      <c r="I39338" s="1"/>
    </row>
    <row r="39339" spans="2:9">
      <c r="B39339" s="1"/>
      <c r="C39339" s="29"/>
      <c r="D39339" s="27"/>
      <c r="E39339" s="27"/>
      <c r="F39339" s="27"/>
      <c r="G39339" s="1"/>
      <c r="H39339" s="1"/>
      <c r="I39339" s="1"/>
    </row>
    <row r="39340" spans="2:9">
      <c r="B39340" s="1"/>
      <c r="C39340" s="29"/>
      <c r="D39340" s="27"/>
      <c r="E39340" s="27"/>
      <c r="F39340" s="27"/>
      <c r="G39340" s="1"/>
      <c r="H39340" s="1"/>
      <c r="I39340" s="1"/>
    </row>
    <row r="39341" spans="2:9">
      <c r="B39341" s="1"/>
      <c r="C39341" s="29"/>
      <c r="D39341" s="27"/>
      <c r="E39341" s="27"/>
      <c r="F39341" s="27"/>
      <c r="G39341" s="1"/>
      <c r="H39341" s="1"/>
      <c r="I39341" s="1"/>
    </row>
    <row r="39342" spans="2:9">
      <c r="B39342" s="1"/>
      <c r="C39342" s="29"/>
      <c r="D39342" s="27"/>
      <c r="E39342" s="27"/>
      <c r="F39342" s="27"/>
      <c r="G39342" s="1"/>
      <c r="H39342" s="1"/>
      <c r="I39342" s="1"/>
    </row>
    <row r="39343" spans="2:9">
      <c r="B39343" s="1"/>
      <c r="C39343" s="29"/>
      <c r="D39343" s="27"/>
      <c r="E39343" s="27"/>
      <c r="F39343" s="27"/>
      <c r="G39343" s="1"/>
      <c r="H39343" s="1"/>
      <c r="I39343" s="1"/>
    </row>
    <row r="39344" spans="2:9">
      <c r="B39344" s="1"/>
      <c r="C39344" s="29"/>
      <c r="D39344" s="27"/>
      <c r="E39344" s="27"/>
      <c r="F39344" s="27"/>
      <c r="G39344" s="1"/>
      <c r="H39344" s="1"/>
      <c r="I39344" s="1"/>
    </row>
    <row r="39345" spans="2:9">
      <c r="B39345" s="1"/>
      <c r="C39345" s="29"/>
      <c r="D39345" s="27"/>
      <c r="E39345" s="27"/>
      <c r="F39345" s="27"/>
      <c r="G39345" s="1"/>
      <c r="H39345" s="1"/>
      <c r="I39345" s="1"/>
    </row>
    <row r="39346" spans="2:9">
      <c r="B39346" s="1"/>
      <c r="C39346" s="29"/>
      <c r="D39346" s="27"/>
      <c r="E39346" s="27"/>
      <c r="F39346" s="27"/>
      <c r="G39346" s="1"/>
      <c r="H39346" s="1"/>
      <c r="I39346" s="1"/>
    </row>
    <row r="39347" spans="2:9">
      <c r="B39347" s="1"/>
      <c r="C39347" s="29"/>
      <c r="D39347" s="27"/>
      <c r="E39347" s="27"/>
      <c r="F39347" s="27"/>
      <c r="G39347" s="1"/>
      <c r="H39347" s="1"/>
      <c r="I39347" s="1"/>
    </row>
    <row r="39348" spans="2:9">
      <c r="B39348" s="1"/>
      <c r="C39348" s="29"/>
      <c r="D39348" s="27"/>
      <c r="E39348" s="27"/>
      <c r="F39348" s="27"/>
      <c r="G39348" s="1"/>
      <c r="H39348" s="1"/>
      <c r="I39348" s="1"/>
    </row>
    <row r="39349" spans="2:9">
      <c r="B39349" s="1"/>
      <c r="C39349" s="29"/>
      <c r="D39349" s="27"/>
      <c r="E39349" s="27"/>
      <c r="F39349" s="27"/>
      <c r="G39349" s="1"/>
      <c r="H39349" s="1"/>
      <c r="I39349" s="1"/>
    </row>
    <row r="39350" spans="2:9">
      <c r="B39350" s="1"/>
      <c r="C39350" s="29"/>
      <c r="D39350" s="27"/>
      <c r="E39350" s="27"/>
      <c r="F39350" s="27"/>
      <c r="G39350" s="1"/>
      <c r="H39350" s="1"/>
      <c r="I39350" s="1"/>
    </row>
    <row r="39351" spans="2:9">
      <c r="B39351" s="1"/>
      <c r="C39351" s="29"/>
      <c r="D39351" s="27"/>
      <c r="E39351" s="27"/>
      <c r="F39351" s="27"/>
      <c r="G39351" s="1"/>
      <c r="H39351" s="1"/>
      <c r="I39351" s="1"/>
    </row>
    <row r="39352" spans="2:9">
      <c r="B39352" s="1"/>
      <c r="C39352" s="29"/>
      <c r="D39352" s="27"/>
      <c r="E39352" s="27"/>
      <c r="F39352" s="27"/>
      <c r="G39352" s="1"/>
      <c r="H39352" s="1"/>
      <c r="I39352" s="1"/>
    </row>
    <row r="39353" spans="2:9">
      <c r="B39353" s="1"/>
      <c r="C39353" s="29"/>
      <c r="D39353" s="27"/>
      <c r="E39353" s="27"/>
      <c r="F39353" s="27"/>
      <c r="G39353" s="1"/>
      <c r="H39353" s="1"/>
      <c r="I39353" s="1"/>
    </row>
    <row r="39354" spans="2:9">
      <c r="B39354" s="1"/>
      <c r="C39354" s="29"/>
      <c r="D39354" s="27"/>
      <c r="E39354" s="27"/>
      <c r="F39354" s="27"/>
      <c r="G39354" s="1"/>
      <c r="H39354" s="1"/>
      <c r="I39354" s="1"/>
    </row>
    <row r="39355" spans="2:9">
      <c r="B39355" s="1"/>
      <c r="C39355" s="29"/>
      <c r="D39355" s="27"/>
      <c r="E39355" s="27"/>
      <c r="F39355" s="27"/>
      <c r="G39355" s="1"/>
      <c r="H39355" s="1"/>
      <c r="I39355" s="1"/>
    </row>
    <row r="39356" spans="2:9">
      <c r="B39356" s="1"/>
      <c r="C39356" s="29"/>
      <c r="D39356" s="27"/>
      <c r="E39356" s="27"/>
      <c r="F39356" s="27"/>
      <c r="G39356" s="1"/>
      <c r="H39356" s="1"/>
      <c r="I39356" s="1"/>
    </row>
    <row r="39357" spans="2:9">
      <c r="B39357" s="1"/>
      <c r="C39357" s="29"/>
      <c r="D39357" s="27"/>
      <c r="E39357" s="27"/>
      <c r="F39357" s="27"/>
      <c r="G39357" s="1"/>
      <c r="H39357" s="1"/>
      <c r="I39357" s="1"/>
    </row>
    <row r="39358" spans="2:9">
      <c r="B39358" s="1"/>
      <c r="C39358" s="29"/>
      <c r="D39358" s="27"/>
      <c r="E39358" s="27"/>
      <c r="F39358" s="27"/>
      <c r="G39358" s="1"/>
      <c r="H39358" s="1"/>
      <c r="I39358" s="1"/>
    </row>
    <row r="39359" spans="2:9">
      <c r="B39359" s="1"/>
      <c r="C39359" s="29"/>
      <c r="D39359" s="27"/>
      <c r="E39359" s="27"/>
      <c r="F39359" s="27"/>
      <c r="G39359" s="1"/>
      <c r="H39359" s="1"/>
      <c r="I39359" s="1"/>
    </row>
    <row r="39360" spans="2:9">
      <c r="B39360" s="1"/>
      <c r="C39360" s="29"/>
      <c r="D39360" s="27"/>
      <c r="E39360" s="27"/>
      <c r="F39360" s="27"/>
      <c r="G39360" s="1"/>
      <c r="H39360" s="1"/>
      <c r="I39360" s="1"/>
    </row>
    <row r="39361" spans="2:9">
      <c r="B39361" s="1"/>
      <c r="C39361" s="29"/>
      <c r="D39361" s="27"/>
      <c r="E39361" s="27"/>
      <c r="F39361" s="27"/>
      <c r="G39361" s="1"/>
      <c r="H39361" s="1"/>
      <c r="I39361" s="1"/>
    </row>
    <row r="39362" spans="2:9">
      <c r="B39362" s="1"/>
      <c r="C39362" s="29"/>
      <c r="D39362" s="27"/>
      <c r="E39362" s="27"/>
      <c r="F39362" s="27"/>
      <c r="G39362" s="1"/>
      <c r="H39362" s="1"/>
      <c r="I39362" s="1"/>
    </row>
    <row r="39363" spans="2:9">
      <c r="B39363" s="1"/>
      <c r="C39363" s="29"/>
      <c r="D39363" s="27"/>
      <c r="E39363" s="27"/>
      <c r="F39363" s="27"/>
      <c r="G39363" s="1"/>
      <c r="H39363" s="1"/>
      <c r="I39363" s="1"/>
    </row>
    <row r="39364" spans="2:9">
      <c r="B39364" s="1"/>
      <c r="C39364" s="29"/>
      <c r="D39364" s="27"/>
      <c r="E39364" s="27"/>
      <c r="F39364" s="27"/>
      <c r="G39364" s="1"/>
      <c r="H39364" s="1"/>
      <c r="I39364" s="1"/>
    </row>
    <row r="39365" spans="2:9">
      <c r="B39365" s="1"/>
      <c r="C39365" s="29"/>
      <c r="D39365" s="27"/>
      <c r="E39365" s="27"/>
      <c r="F39365" s="27"/>
      <c r="G39365" s="1"/>
      <c r="H39365" s="1"/>
      <c r="I39365" s="1"/>
    </row>
    <row r="39366" spans="2:9">
      <c r="B39366" s="1"/>
      <c r="C39366" s="29"/>
      <c r="D39366" s="27"/>
      <c r="E39366" s="27"/>
      <c r="F39366" s="27"/>
      <c r="G39366" s="1"/>
      <c r="H39366" s="1"/>
      <c r="I39366" s="1"/>
    </row>
    <row r="39367" spans="2:9">
      <c r="B39367" s="1"/>
      <c r="C39367" s="29"/>
      <c r="D39367" s="27"/>
      <c r="E39367" s="27"/>
      <c r="F39367" s="27"/>
      <c r="G39367" s="1"/>
      <c r="H39367" s="1"/>
      <c r="I39367" s="1"/>
    </row>
    <row r="39368" spans="2:9">
      <c r="B39368" s="1"/>
      <c r="C39368" s="29"/>
      <c r="D39368" s="27"/>
      <c r="E39368" s="27"/>
      <c r="F39368" s="27"/>
      <c r="G39368" s="1"/>
      <c r="H39368" s="1"/>
      <c r="I39368" s="1"/>
    </row>
    <row r="39369" spans="2:9">
      <c r="B39369" s="1"/>
      <c r="C39369" s="29"/>
      <c r="D39369" s="27"/>
      <c r="E39369" s="27"/>
      <c r="F39369" s="27"/>
      <c r="G39369" s="1"/>
      <c r="H39369" s="1"/>
      <c r="I39369" s="1"/>
    </row>
    <row r="39370" spans="2:9">
      <c r="B39370" s="1"/>
      <c r="C39370" s="29"/>
      <c r="D39370" s="27"/>
      <c r="E39370" s="27"/>
      <c r="F39370" s="27"/>
      <c r="G39370" s="1"/>
      <c r="H39370" s="1"/>
      <c r="I39370" s="1"/>
    </row>
    <row r="39371" spans="2:9">
      <c r="B39371" s="1"/>
      <c r="C39371" s="29"/>
      <c r="D39371" s="27"/>
      <c r="E39371" s="27"/>
      <c r="F39371" s="27"/>
      <c r="G39371" s="1"/>
      <c r="H39371" s="1"/>
      <c r="I39371" s="1"/>
    </row>
    <row r="39372" spans="2:9">
      <c r="B39372" s="1"/>
      <c r="C39372" s="29"/>
      <c r="D39372" s="27"/>
      <c r="E39372" s="27"/>
      <c r="F39372" s="27"/>
      <c r="G39372" s="1"/>
      <c r="H39372" s="1"/>
      <c r="I39372" s="1"/>
    </row>
    <row r="39373" spans="2:9">
      <c r="B39373" s="1"/>
      <c r="C39373" s="29"/>
      <c r="D39373" s="27"/>
      <c r="E39373" s="27"/>
      <c r="F39373" s="27"/>
      <c r="G39373" s="1"/>
      <c r="H39373" s="1"/>
      <c r="I39373" s="1"/>
    </row>
    <row r="39374" spans="2:9">
      <c r="B39374" s="1"/>
      <c r="C39374" s="29"/>
      <c r="D39374" s="27"/>
      <c r="E39374" s="27"/>
      <c r="F39374" s="27"/>
      <c r="G39374" s="1"/>
      <c r="H39374" s="1"/>
      <c r="I39374" s="1"/>
    </row>
    <row r="39375" spans="2:9">
      <c r="B39375" s="1"/>
      <c r="C39375" s="29"/>
      <c r="D39375" s="27"/>
      <c r="E39375" s="27"/>
      <c r="F39375" s="27"/>
      <c r="G39375" s="1"/>
      <c r="H39375" s="1"/>
      <c r="I39375" s="1"/>
    </row>
    <row r="39376" spans="2:9">
      <c r="B39376" s="1"/>
      <c r="C39376" s="29"/>
      <c r="D39376" s="27"/>
      <c r="E39376" s="27"/>
      <c r="F39376" s="27"/>
      <c r="G39376" s="1"/>
      <c r="H39376" s="1"/>
      <c r="I39376" s="1"/>
    </row>
    <row r="39377" spans="2:9">
      <c r="B39377" s="1"/>
      <c r="C39377" s="29"/>
      <c r="D39377" s="27"/>
      <c r="E39377" s="27"/>
      <c r="F39377" s="27"/>
      <c r="G39377" s="1"/>
      <c r="H39377" s="1"/>
      <c r="I39377" s="1"/>
    </row>
    <row r="39378" spans="2:9">
      <c r="B39378" s="1"/>
      <c r="C39378" s="29"/>
      <c r="D39378" s="27"/>
      <c r="E39378" s="27"/>
      <c r="F39378" s="27"/>
      <c r="G39378" s="1"/>
      <c r="H39378" s="1"/>
      <c r="I39378" s="1"/>
    </row>
    <row r="39379" spans="2:9">
      <c r="B39379" s="1"/>
      <c r="C39379" s="29"/>
      <c r="D39379" s="27"/>
      <c r="E39379" s="27"/>
      <c r="F39379" s="27"/>
      <c r="G39379" s="1"/>
      <c r="H39379" s="1"/>
      <c r="I39379" s="1"/>
    </row>
    <row r="39380" spans="2:9">
      <c r="B39380" s="1"/>
      <c r="C39380" s="29"/>
      <c r="D39380" s="27"/>
      <c r="E39380" s="27"/>
      <c r="F39380" s="27"/>
      <c r="G39380" s="1"/>
      <c r="H39380" s="1"/>
      <c r="I39380" s="1"/>
    </row>
    <row r="39381" spans="2:9">
      <c r="B39381" s="1"/>
      <c r="C39381" s="29"/>
      <c r="D39381" s="27"/>
      <c r="E39381" s="27"/>
      <c r="F39381" s="27"/>
      <c r="G39381" s="1"/>
      <c r="H39381" s="1"/>
      <c r="I39381" s="1"/>
    </row>
    <row r="39382" spans="2:9">
      <c r="B39382" s="1"/>
      <c r="C39382" s="29"/>
      <c r="D39382" s="27"/>
      <c r="E39382" s="27"/>
      <c r="F39382" s="27"/>
      <c r="G39382" s="1"/>
      <c r="H39382" s="1"/>
      <c r="I39382" s="1"/>
    </row>
    <row r="39383" spans="2:9">
      <c r="B39383" s="1"/>
      <c r="C39383" s="29"/>
      <c r="D39383" s="27"/>
      <c r="E39383" s="27"/>
      <c r="F39383" s="27"/>
      <c r="G39383" s="1"/>
      <c r="H39383" s="1"/>
      <c r="I39383" s="1"/>
    </row>
    <row r="39384" spans="2:9">
      <c r="B39384" s="1"/>
      <c r="C39384" s="29"/>
      <c r="D39384" s="27"/>
      <c r="E39384" s="27"/>
      <c r="F39384" s="27"/>
      <c r="G39384" s="1"/>
      <c r="H39384" s="1"/>
      <c r="I39384" s="1"/>
    </row>
    <row r="39385" spans="2:9">
      <c r="B39385" s="1"/>
      <c r="C39385" s="29"/>
      <c r="D39385" s="27"/>
      <c r="E39385" s="27"/>
      <c r="F39385" s="27"/>
      <c r="G39385" s="1"/>
      <c r="H39385" s="1"/>
      <c r="I39385" s="1"/>
    </row>
    <row r="39386" spans="2:9">
      <c r="B39386" s="1"/>
      <c r="C39386" s="29"/>
      <c r="D39386" s="27"/>
      <c r="E39386" s="27"/>
      <c r="F39386" s="27"/>
      <c r="G39386" s="1"/>
      <c r="H39386" s="1"/>
      <c r="I39386" s="1"/>
    </row>
    <row r="39387" spans="2:9">
      <c r="B39387" s="1"/>
      <c r="C39387" s="29"/>
      <c r="D39387" s="27"/>
      <c r="E39387" s="27"/>
      <c r="F39387" s="27"/>
      <c r="G39387" s="1"/>
      <c r="H39387" s="1"/>
      <c r="I39387" s="1"/>
    </row>
    <row r="39388" spans="2:9">
      <c r="B39388" s="1"/>
      <c r="C39388" s="29"/>
      <c r="D39388" s="27"/>
      <c r="E39388" s="27"/>
      <c r="F39388" s="27"/>
      <c r="G39388" s="1"/>
      <c r="H39388" s="1"/>
      <c r="I39388" s="1"/>
    </row>
    <row r="39389" spans="2:9">
      <c r="B39389" s="1"/>
      <c r="C39389" s="29"/>
      <c r="D39389" s="27"/>
      <c r="E39389" s="27"/>
      <c r="F39389" s="27"/>
      <c r="G39389" s="1"/>
      <c r="H39389" s="1"/>
      <c r="I39389" s="1"/>
    </row>
    <row r="39390" spans="2:9">
      <c r="B39390" s="1"/>
      <c r="C39390" s="29"/>
      <c r="D39390" s="27"/>
      <c r="E39390" s="27"/>
      <c r="F39390" s="27"/>
      <c r="G39390" s="1"/>
      <c r="H39390" s="1"/>
      <c r="I39390" s="1"/>
    </row>
    <row r="39391" spans="2:9">
      <c r="B39391" s="1"/>
      <c r="C39391" s="29"/>
      <c r="D39391" s="27"/>
      <c r="E39391" s="27"/>
      <c r="F39391" s="27"/>
      <c r="G39391" s="1"/>
      <c r="H39391" s="1"/>
      <c r="I39391" s="1"/>
    </row>
    <row r="39392" spans="2:9">
      <c r="B39392" s="1"/>
      <c r="C39392" s="29"/>
      <c r="D39392" s="27"/>
      <c r="E39392" s="27"/>
      <c r="F39392" s="27"/>
      <c r="G39392" s="1"/>
      <c r="H39392" s="1"/>
      <c r="I39392" s="1"/>
    </row>
    <row r="39393" spans="2:9">
      <c r="B39393" s="1"/>
      <c r="C39393" s="29"/>
      <c r="D39393" s="27"/>
      <c r="E39393" s="27"/>
      <c r="F39393" s="27"/>
      <c r="G39393" s="1"/>
      <c r="H39393" s="1"/>
      <c r="I39393" s="1"/>
    </row>
    <row r="39394" spans="2:9">
      <c r="B39394" s="1"/>
      <c r="C39394" s="29"/>
      <c r="D39394" s="27"/>
      <c r="E39394" s="27"/>
      <c r="F39394" s="27"/>
      <c r="G39394" s="1"/>
      <c r="H39394" s="1"/>
      <c r="I39394" s="1"/>
    </row>
    <row r="39395" spans="2:9">
      <c r="B39395" s="1"/>
      <c r="C39395" s="29"/>
      <c r="D39395" s="27"/>
      <c r="E39395" s="27"/>
      <c r="F39395" s="27"/>
      <c r="G39395" s="1"/>
      <c r="H39395" s="1"/>
      <c r="I39395" s="1"/>
    </row>
    <row r="39396" spans="2:9">
      <c r="B39396" s="1"/>
      <c r="C39396" s="29"/>
      <c r="D39396" s="27"/>
      <c r="E39396" s="27"/>
      <c r="F39396" s="27"/>
      <c r="G39396" s="1"/>
      <c r="H39396" s="1"/>
      <c r="I39396" s="1"/>
    </row>
    <row r="39397" spans="2:9">
      <c r="B39397" s="1"/>
      <c r="C39397" s="29"/>
      <c r="D39397" s="27"/>
      <c r="E39397" s="27"/>
      <c r="F39397" s="27"/>
      <c r="G39397" s="1"/>
      <c r="H39397" s="1"/>
      <c r="I39397" s="1"/>
    </row>
    <row r="39398" spans="2:9">
      <c r="B39398" s="1"/>
      <c r="C39398" s="29"/>
      <c r="D39398" s="27"/>
      <c r="E39398" s="27"/>
      <c r="F39398" s="27"/>
      <c r="G39398" s="1"/>
      <c r="H39398" s="1"/>
      <c r="I39398" s="1"/>
    </row>
    <row r="39399" spans="2:9">
      <c r="B39399" s="1"/>
      <c r="C39399" s="29"/>
      <c r="D39399" s="27"/>
      <c r="E39399" s="27"/>
      <c r="F39399" s="27"/>
      <c r="G39399" s="1"/>
      <c r="H39399" s="1"/>
      <c r="I39399" s="1"/>
    </row>
    <row r="39400" spans="2:9">
      <c r="B39400" s="1"/>
      <c r="C39400" s="29"/>
      <c r="D39400" s="27"/>
      <c r="E39400" s="27"/>
      <c r="F39400" s="27"/>
      <c r="G39400" s="1"/>
      <c r="H39400" s="1"/>
      <c r="I39400" s="1"/>
    </row>
    <row r="39401" spans="2:9">
      <c r="B39401" s="1"/>
      <c r="C39401" s="29"/>
      <c r="D39401" s="27"/>
      <c r="E39401" s="27"/>
      <c r="F39401" s="27"/>
      <c r="G39401" s="1"/>
      <c r="H39401" s="1"/>
      <c r="I39401" s="1"/>
    </row>
    <row r="39402" spans="2:9">
      <c r="B39402" s="1"/>
      <c r="C39402" s="29"/>
      <c r="D39402" s="27"/>
      <c r="E39402" s="27"/>
      <c r="F39402" s="27"/>
      <c r="G39402" s="1"/>
      <c r="H39402" s="1"/>
      <c r="I39402" s="1"/>
    </row>
    <row r="39403" spans="2:9">
      <c r="B39403" s="1"/>
      <c r="C39403" s="29"/>
      <c r="D39403" s="27"/>
      <c r="E39403" s="27"/>
      <c r="F39403" s="27"/>
      <c r="G39403" s="1"/>
      <c r="H39403" s="1"/>
      <c r="I39403" s="1"/>
    </row>
    <row r="39404" spans="2:9">
      <c r="B39404" s="1"/>
      <c r="C39404" s="29"/>
      <c r="D39404" s="27"/>
      <c r="E39404" s="27"/>
      <c r="F39404" s="27"/>
      <c r="G39404" s="1"/>
      <c r="H39404" s="1"/>
      <c r="I39404" s="1"/>
    </row>
    <row r="39405" spans="2:9">
      <c r="B39405" s="1"/>
      <c r="C39405" s="29"/>
      <c r="D39405" s="27"/>
      <c r="E39405" s="27"/>
      <c r="F39405" s="27"/>
      <c r="G39405" s="1"/>
      <c r="H39405" s="1"/>
      <c r="I39405" s="1"/>
    </row>
    <row r="39406" spans="2:9">
      <c r="B39406" s="1"/>
      <c r="C39406" s="29"/>
      <c r="D39406" s="27"/>
      <c r="E39406" s="27"/>
      <c r="F39406" s="27"/>
      <c r="G39406" s="1"/>
      <c r="H39406" s="1"/>
      <c r="I39406" s="1"/>
    </row>
    <row r="39407" spans="2:9">
      <c r="B39407" s="1"/>
      <c r="C39407" s="29"/>
      <c r="D39407" s="27"/>
      <c r="E39407" s="27"/>
      <c r="F39407" s="27"/>
      <c r="G39407" s="1"/>
      <c r="H39407" s="1"/>
      <c r="I39407" s="1"/>
    </row>
    <row r="39408" spans="2:9">
      <c r="B39408" s="1"/>
      <c r="C39408" s="29"/>
      <c r="D39408" s="27"/>
      <c r="E39408" s="27"/>
      <c r="F39408" s="27"/>
      <c r="G39408" s="1"/>
      <c r="H39408" s="1"/>
      <c r="I39408" s="1"/>
    </row>
    <row r="39409" spans="2:9">
      <c r="B39409" s="1"/>
      <c r="C39409" s="29"/>
      <c r="D39409" s="27"/>
      <c r="E39409" s="27"/>
      <c r="F39409" s="27"/>
      <c r="G39409" s="1"/>
      <c r="H39409" s="1"/>
      <c r="I39409" s="1"/>
    </row>
    <row r="39410" spans="2:9">
      <c r="B39410" s="1"/>
      <c r="C39410" s="29"/>
      <c r="D39410" s="27"/>
      <c r="E39410" s="27"/>
      <c r="F39410" s="27"/>
      <c r="G39410" s="1"/>
      <c r="H39410" s="1"/>
      <c r="I39410" s="1"/>
    </row>
    <row r="39411" spans="2:9">
      <c r="B39411" s="1"/>
      <c r="C39411" s="29"/>
      <c r="D39411" s="27"/>
      <c r="E39411" s="27"/>
      <c r="F39411" s="27"/>
      <c r="G39411" s="1"/>
      <c r="H39411" s="1"/>
      <c r="I39411" s="1"/>
    </row>
    <row r="39412" spans="2:9">
      <c r="B39412" s="1"/>
      <c r="C39412" s="29"/>
      <c r="D39412" s="27"/>
      <c r="E39412" s="27"/>
      <c r="F39412" s="27"/>
      <c r="G39412" s="1"/>
      <c r="H39412" s="1"/>
      <c r="I39412" s="1"/>
    </row>
    <row r="39413" spans="2:9">
      <c r="B39413" s="1"/>
      <c r="C39413" s="29"/>
      <c r="D39413" s="27"/>
      <c r="E39413" s="27"/>
      <c r="F39413" s="27"/>
      <c r="G39413" s="1"/>
      <c r="H39413" s="1"/>
      <c r="I39413" s="1"/>
    </row>
    <row r="39414" spans="2:9">
      <c r="B39414" s="1"/>
      <c r="C39414" s="29"/>
      <c r="D39414" s="27"/>
      <c r="E39414" s="27"/>
      <c r="F39414" s="27"/>
      <c r="G39414" s="1"/>
      <c r="H39414" s="1"/>
      <c r="I39414" s="1"/>
    </row>
    <row r="39415" spans="2:9">
      <c r="B39415" s="1"/>
      <c r="C39415" s="29"/>
      <c r="D39415" s="27"/>
      <c r="E39415" s="27"/>
      <c r="F39415" s="27"/>
      <c r="G39415" s="1"/>
      <c r="H39415" s="1"/>
      <c r="I39415" s="1"/>
    </row>
    <row r="39416" spans="2:9">
      <c r="B39416" s="1"/>
      <c r="C39416" s="29"/>
      <c r="D39416" s="27"/>
      <c r="E39416" s="27"/>
      <c r="F39416" s="27"/>
      <c r="G39416" s="1"/>
      <c r="H39416" s="1"/>
      <c r="I39416" s="1"/>
    </row>
    <row r="39417" spans="2:9">
      <c r="B39417" s="1"/>
      <c r="C39417" s="29"/>
      <c r="D39417" s="27"/>
      <c r="E39417" s="27"/>
      <c r="F39417" s="27"/>
      <c r="G39417" s="1"/>
      <c r="H39417" s="1"/>
      <c r="I39417" s="1"/>
    </row>
    <row r="39418" spans="2:9">
      <c r="B39418" s="1"/>
      <c r="C39418" s="29"/>
      <c r="D39418" s="27"/>
      <c r="E39418" s="27"/>
      <c r="F39418" s="27"/>
      <c r="G39418" s="1"/>
      <c r="H39418" s="1"/>
      <c r="I39418" s="1"/>
    </row>
    <row r="39419" spans="2:9">
      <c r="B39419" s="1"/>
      <c r="C39419" s="29"/>
      <c r="D39419" s="27"/>
      <c r="E39419" s="27"/>
      <c r="F39419" s="27"/>
      <c r="G39419" s="1"/>
      <c r="H39419" s="1"/>
      <c r="I39419" s="1"/>
    </row>
    <row r="39420" spans="2:9">
      <c r="B39420" s="1"/>
      <c r="C39420" s="29"/>
      <c r="D39420" s="27"/>
      <c r="E39420" s="27"/>
      <c r="F39420" s="27"/>
      <c r="G39420" s="1"/>
      <c r="H39420" s="1"/>
      <c r="I39420" s="1"/>
    </row>
    <row r="39421" spans="2:9">
      <c r="B39421" s="1"/>
      <c r="C39421" s="29"/>
      <c r="D39421" s="27"/>
      <c r="E39421" s="27"/>
      <c r="F39421" s="27"/>
      <c r="G39421" s="1"/>
      <c r="H39421" s="1"/>
      <c r="I39421" s="1"/>
    </row>
    <row r="39422" spans="2:9">
      <c r="B39422" s="1"/>
      <c r="C39422" s="29"/>
      <c r="D39422" s="27"/>
      <c r="E39422" s="27"/>
      <c r="F39422" s="27"/>
      <c r="G39422" s="1"/>
      <c r="H39422" s="1"/>
      <c r="I39422" s="1"/>
    </row>
    <row r="39423" spans="2:9">
      <c r="B39423" s="1"/>
      <c r="C39423" s="29"/>
      <c r="D39423" s="27"/>
      <c r="E39423" s="27"/>
      <c r="F39423" s="27"/>
      <c r="G39423" s="1"/>
      <c r="H39423" s="1"/>
      <c r="I39423" s="1"/>
    </row>
    <row r="39424" spans="2:9">
      <c r="B39424" s="1"/>
      <c r="C39424" s="29"/>
      <c r="D39424" s="27"/>
      <c r="E39424" s="27"/>
      <c r="F39424" s="27"/>
      <c r="G39424" s="1"/>
      <c r="H39424" s="1"/>
      <c r="I39424" s="1"/>
    </row>
    <row r="39425" spans="2:9">
      <c r="B39425" s="1"/>
      <c r="C39425" s="29"/>
      <c r="D39425" s="27"/>
      <c r="E39425" s="27"/>
      <c r="F39425" s="27"/>
      <c r="G39425" s="1"/>
      <c r="H39425" s="1"/>
      <c r="I39425" s="1"/>
    </row>
    <row r="39426" spans="2:9">
      <c r="B39426" s="1"/>
      <c r="C39426" s="29"/>
      <c r="D39426" s="27"/>
      <c r="E39426" s="27"/>
      <c r="F39426" s="27"/>
      <c r="G39426" s="1"/>
      <c r="H39426" s="1"/>
      <c r="I39426" s="1"/>
    </row>
    <row r="39427" spans="2:9">
      <c r="B39427" s="1"/>
      <c r="C39427" s="29"/>
      <c r="D39427" s="27"/>
      <c r="E39427" s="27"/>
      <c r="F39427" s="27"/>
      <c r="G39427" s="1"/>
      <c r="H39427" s="1"/>
      <c r="I39427" s="1"/>
    </row>
    <row r="39428" spans="2:9">
      <c r="B39428" s="1"/>
      <c r="C39428" s="29"/>
      <c r="D39428" s="27"/>
      <c r="E39428" s="27"/>
      <c r="F39428" s="27"/>
      <c r="G39428" s="1"/>
      <c r="H39428" s="1"/>
      <c r="I39428" s="1"/>
    </row>
    <row r="39429" spans="2:9">
      <c r="B39429" s="1"/>
      <c r="C39429" s="29"/>
      <c r="D39429" s="27"/>
      <c r="E39429" s="27"/>
      <c r="F39429" s="27"/>
      <c r="G39429" s="1"/>
      <c r="H39429" s="1"/>
      <c r="I39429" s="1"/>
    </row>
    <row r="39430" spans="2:9">
      <c r="B39430" s="1"/>
      <c r="C39430" s="29"/>
      <c r="D39430" s="27"/>
      <c r="E39430" s="27"/>
      <c r="F39430" s="27"/>
      <c r="G39430" s="1"/>
      <c r="H39430" s="1"/>
      <c r="I39430" s="1"/>
    </row>
    <row r="39431" spans="2:9">
      <c r="B39431" s="1"/>
      <c r="C39431" s="29"/>
      <c r="D39431" s="27"/>
      <c r="E39431" s="27"/>
      <c r="F39431" s="27"/>
      <c r="G39431" s="1"/>
      <c r="H39431" s="1"/>
      <c r="I39431" s="1"/>
    </row>
    <row r="39432" spans="2:9">
      <c r="B39432" s="1"/>
      <c r="C39432" s="29"/>
      <c r="D39432" s="27"/>
      <c r="E39432" s="27"/>
      <c r="F39432" s="27"/>
      <c r="G39432" s="1"/>
      <c r="H39432" s="1"/>
      <c r="I39432" s="1"/>
    </row>
    <row r="39433" spans="2:9">
      <c r="B39433" s="1"/>
      <c r="C39433" s="29"/>
      <c r="D39433" s="27"/>
      <c r="E39433" s="27"/>
      <c r="F39433" s="27"/>
      <c r="G39433" s="1"/>
      <c r="H39433" s="1"/>
      <c r="I39433" s="1"/>
    </row>
    <row r="39434" spans="2:9">
      <c r="B39434" s="1"/>
      <c r="C39434" s="29"/>
      <c r="D39434" s="27"/>
      <c r="E39434" s="27"/>
      <c r="F39434" s="27"/>
      <c r="G39434" s="1"/>
      <c r="H39434" s="1"/>
      <c r="I39434" s="1"/>
    </row>
    <row r="39435" spans="2:9">
      <c r="B39435" s="1"/>
      <c r="C39435" s="29"/>
      <c r="D39435" s="27"/>
      <c r="E39435" s="27"/>
      <c r="F39435" s="27"/>
      <c r="G39435" s="1"/>
      <c r="H39435" s="1"/>
      <c r="I39435" s="1"/>
    </row>
    <row r="39436" spans="2:9">
      <c r="B39436" s="1"/>
      <c r="C39436" s="29"/>
      <c r="D39436" s="27"/>
      <c r="E39436" s="27"/>
      <c r="F39436" s="27"/>
      <c r="G39436" s="1"/>
      <c r="H39436" s="1"/>
      <c r="I39436" s="1"/>
    </row>
    <row r="39437" spans="2:9">
      <c r="B39437" s="1"/>
      <c r="C39437" s="29"/>
      <c r="D39437" s="27"/>
      <c r="E39437" s="27"/>
      <c r="F39437" s="27"/>
      <c r="G39437" s="1"/>
      <c r="H39437" s="1"/>
      <c r="I39437" s="1"/>
    </row>
    <row r="39438" spans="2:9">
      <c r="B39438" s="1"/>
      <c r="C39438" s="29"/>
      <c r="D39438" s="27"/>
      <c r="E39438" s="27"/>
      <c r="F39438" s="27"/>
      <c r="G39438" s="1"/>
      <c r="H39438" s="1"/>
      <c r="I39438" s="1"/>
    </row>
    <row r="39439" spans="2:9">
      <c r="B39439" s="1"/>
      <c r="C39439" s="29"/>
      <c r="D39439" s="27"/>
      <c r="E39439" s="27"/>
      <c r="F39439" s="27"/>
      <c r="G39439" s="1"/>
      <c r="H39439" s="1"/>
      <c r="I39439" s="1"/>
    </row>
    <row r="39440" spans="2:9">
      <c r="B39440" s="1"/>
      <c r="C39440" s="29"/>
      <c r="D39440" s="27"/>
      <c r="E39440" s="27"/>
      <c r="F39440" s="27"/>
      <c r="G39440" s="1"/>
      <c r="H39440" s="1"/>
      <c r="I39440" s="1"/>
    </row>
    <row r="39441" spans="2:9">
      <c r="B39441" s="1"/>
      <c r="C39441" s="29"/>
      <c r="D39441" s="27"/>
      <c r="E39441" s="27"/>
      <c r="F39441" s="27"/>
      <c r="G39441" s="1"/>
      <c r="H39441" s="1"/>
      <c r="I39441" s="1"/>
    </row>
    <row r="39442" spans="2:9">
      <c r="B39442" s="1"/>
      <c r="C39442" s="29"/>
      <c r="D39442" s="27"/>
      <c r="E39442" s="27"/>
      <c r="F39442" s="27"/>
      <c r="G39442" s="1"/>
      <c r="H39442" s="1"/>
      <c r="I39442" s="1"/>
    </row>
    <row r="39443" spans="2:9">
      <c r="B39443" s="1"/>
      <c r="C39443" s="29"/>
      <c r="D39443" s="27"/>
      <c r="E39443" s="27"/>
      <c r="F39443" s="27"/>
      <c r="G39443" s="1"/>
      <c r="H39443" s="1"/>
      <c r="I39443" s="1"/>
    </row>
    <row r="39444" spans="2:9">
      <c r="B39444" s="1"/>
      <c r="C39444" s="29"/>
      <c r="D39444" s="27"/>
      <c r="E39444" s="27"/>
      <c r="F39444" s="27"/>
      <c r="G39444" s="1"/>
      <c r="H39444" s="1"/>
      <c r="I39444" s="1"/>
    </row>
    <row r="39445" spans="2:9">
      <c r="B39445" s="1"/>
      <c r="C39445" s="29"/>
      <c r="D39445" s="27"/>
      <c r="E39445" s="27"/>
      <c r="F39445" s="27"/>
      <c r="G39445" s="1"/>
      <c r="H39445" s="1"/>
      <c r="I39445" s="1"/>
    </row>
    <row r="39446" spans="2:9">
      <c r="B39446" s="1"/>
      <c r="C39446" s="29"/>
      <c r="D39446" s="27"/>
      <c r="E39446" s="27"/>
      <c r="F39446" s="27"/>
      <c r="G39446" s="1"/>
      <c r="H39446" s="1"/>
      <c r="I39446" s="1"/>
    </row>
    <row r="39447" spans="2:9">
      <c r="B39447" s="1"/>
      <c r="C39447" s="29"/>
      <c r="D39447" s="27"/>
      <c r="E39447" s="27"/>
      <c r="F39447" s="27"/>
      <c r="G39447" s="1"/>
      <c r="H39447" s="1"/>
      <c r="I39447" s="1"/>
    </row>
    <row r="39448" spans="2:9">
      <c r="B39448" s="1"/>
      <c r="C39448" s="29"/>
      <c r="D39448" s="27"/>
      <c r="E39448" s="27"/>
      <c r="F39448" s="27"/>
      <c r="G39448" s="1"/>
      <c r="H39448" s="1"/>
      <c r="I39448" s="1"/>
    </row>
    <row r="39449" spans="2:9">
      <c r="B39449" s="1"/>
      <c r="C39449" s="29"/>
      <c r="D39449" s="27"/>
      <c r="E39449" s="27"/>
      <c r="F39449" s="27"/>
      <c r="G39449" s="1"/>
      <c r="H39449" s="1"/>
      <c r="I39449" s="1"/>
    </row>
    <row r="39450" spans="2:9">
      <c r="B39450" s="1"/>
      <c r="C39450" s="29"/>
      <c r="D39450" s="27"/>
      <c r="E39450" s="27"/>
      <c r="F39450" s="27"/>
      <c r="G39450" s="1"/>
      <c r="H39450" s="1"/>
      <c r="I39450" s="1"/>
    </row>
    <row r="39451" spans="2:9">
      <c r="B39451" s="1"/>
      <c r="C39451" s="29"/>
      <c r="D39451" s="27"/>
      <c r="E39451" s="27"/>
      <c r="F39451" s="27"/>
      <c r="G39451" s="1"/>
      <c r="H39451" s="1"/>
      <c r="I39451" s="1"/>
    </row>
    <row r="39452" spans="2:9">
      <c r="B39452" s="1"/>
      <c r="C39452" s="29"/>
      <c r="D39452" s="27"/>
      <c r="E39452" s="27"/>
      <c r="F39452" s="27"/>
      <c r="G39452" s="1"/>
      <c r="H39452" s="1"/>
      <c r="I39452" s="1"/>
    </row>
    <row r="39453" spans="2:9">
      <c r="B39453" s="1"/>
      <c r="C39453" s="29"/>
      <c r="D39453" s="27"/>
      <c r="E39453" s="27"/>
      <c r="F39453" s="27"/>
      <c r="G39453" s="1"/>
      <c r="H39453" s="1"/>
      <c r="I39453" s="1"/>
    </row>
    <row r="39454" spans="2:9">
      <c r="B39454" s="1"/>
      <c r="C39454" s="29"/>
      <c r="D39454" s="27"/>
      <c r="E39454" s="27"/>
      <c r="F39454" s="27"/>
      <c r="G39454" s="1"/>
      <c r="H39454" s="1"/>
      <c r="I39454" s="1"/>
    </row>
    <row r="39455" spans="2:9">
      <c r="B39455" s="1"/>
      <c r="C39455" s="29"/>
      <c r="D39455" s="27"/>
      <c r="E39455" s="27"/>
      <c r="F39455" s="27"/>
      <c r="G39455" s="1"/>
      <c r="H39455" s="1"/>
      <c r="I39455" s="1"/>
    </row>
    <row r="39456" spans="2:9">
      <c r="B39456" s="1"/>
      <c r="C39456" s="29"/>
      <c r="D39456" s="27"/>
      <c r="E39456" s="27"/>
      <c r="F39456" s="27"/>
      <c r="G39456" s="1"/>
      <c r="H39456" s="1"/>
      <c r="I39456" s="1"/>
    </row>
    <row r="39457" spans="2:9">
      <c r="B39457" s="1"/>
      <c r="C39457" s="29"/>
      <c r="D39457" s="27"/>
      <c r="E39457" s="27"/>
      <c r="F39457" s="27"/>
      <c r="G39457" s="1"/>
      <c r="H39457" s="1"/>
      <c r="I39457" s="1"/>
    </row>
    <row r="39458" spans="2:9">
      <c r="B39458" s="1"/>
      <c r="C39458" s="29"/>
      <c r="D39458" s="27"/>
      <c r="E39458" s="27"/>
      <c r="F39458" s="27"/>
      <c r="G39458" s="1"/>
      <c r="H39458" s="1"/>
      <c r="I39458" s="1"/>
    </row>
    <row r="39459" spans="2:9">
      <c r="B39459" s="1"/>
      <c r="C39459" s="29"/>
      <c r="D39459" s="27"/>
      <c r="E39459" s="27"/>
      <c r="F39459" s="27"/>
      <c r="G39459" s="1"/>
      <c r="H39459" s="1"/>
      <c r="I39459" s="1"/>
    </row>
    <row r="39460" spans="2:9">
      <c r="B39460" s="1"/>
      <c r="C39460" s="29"/>
      <c r="D39460" s="27"/>
      <c r="E39460" s="27"/>
      <c r="F39460" s="27"/>
      <c r="G39460" s="1"/>
      <c r="H39460" s="1"/>
      <c r="I39460" s="1"/>
    </row>
    <row r="39461" spans="2:9">
      <c r="B39461" s="1"/>
      <c r="C39461" s="29"/>
      <c r="D39461" s="27"/>
      <c r="E39461" s="27"/>
      <c r="F39461" s="27"/>
      <c r="G39461" s="1"/>
      <c r="H39461" s="1"/>
      <c r="I39461" s="1"/>
    </row>
    <row r="39462" spans="2:9">
      <c r="B39462" s="1"/>
      <c r="C39462" s="29"/>
      <c r="D39462" s="27"/>
      <c r="E39462" s="27"/>
      <c r="F39462" s="27"/>
      <c r="G39462" s="1"/>
      <c r="H39462" s="1"/>
      <c r="I39462" s="1"/>
    </row>
    <row r="39463" spans="2:9">
      <c r="B39463" s="1"/>
      <c r="C39463" s="29"/>
      <c r="D39463" s="27"/>
      <c r="E39463" s="27"/>
      <c r="F39463" s="27"/>
      <c r="G39463" s="1"/>
      <c r="H39463" s="1"/>
      <c r="I39463" s="1"/>
    </row>
    <row r="39464" spans="2:9">
      <c r="B39464" s="1"/>
      <c r="C39464" s="29"/>
      <c r="D39464" s="27"/>
      <c r="E39464" s="27"/>
      <c r="F39464" s="27"/>
      <c r="G39464" s="1"/>
      <c r="H39464" s="1"/>
      <c r="I39464" s="1"/>
    </row>
    <row r="39465" spans="2:9">
      <c r="B39465" s="1"/>
      <c r="C39465" s="29"/>
      <c r="D39465" s="27"/>
      <c r="E39465" s="27"/>
      <c r="F39465" s="27"/>
      <c r="G39465" s="1"/>
      <c r="H39465" s="1"/>
      <c r="I39465" s="1"/>
    </row>
    <row r="39466" spans="2:9">
      <c r="B39466" s="1"/>
      <c r="C39466" s="29"/>
      <c r="D39466" s="27"/>
      <c r="E39466" s="27"/>
      <c r="F39466" s="27"/>
      <c r="G39466" s="1"/>
      <c r="H39466" s="1"/>
      <c r="I39466" s="1"/>
    </row>
    <row r="39467" spans="2:9">
      <c r="B39467" s="1"/>
      <c r="C39467" s="29"/>
      <c r="D39467" s="27"/>
      <c r="E39467" s="27"/>
      <c r="F39467" s="27"/>
      <c r="G39467" s="1"/>
      <c r="H39467" s="1"/>
      <c r="I39467" s="1"/>
    </row>
    <row r="39468" spans="2:9">
      <c r="B39468" s="1"/>
      <c r="C39468" s="29"/>
      <c r="D39468" s="27"/>
      <c r="E39468" s="27"/>
      <c r="F39468" s="27"/>
      <c r="G39468" s="1"/>
      <c r="H39468" s="1"/>
      <c r="I39468" s="1"/>
    </row>
    <row r="39469" spans="2:9">
      <c r="B39469" s="1"/>
      <c r="C39469" s="29"/>
      <c r="D39469" s="27"/>
      <c r="E39469" s="27"/>
      <c r="F39469" s="27"/>
      <c r="G39469" s="1"/>
      <c r="H39469" s="1"/>
      <c r="I39469" s="1"/>
    </row>
    <row r="39470" spans="2:9">
      <c r="B39470" s="1"/>
      <c r="C39470" s="29"/>
      <c r="D39470" s="27"/>
      <c r="E39470" s="27"/>
      <c r="F39470" s="27"/>
      <c r="G39470" s="1"/>
      <c r="H39470" s="1"/>
      <c r="I39470" s="1"/>
    </row>
    <row r="39471" spans="2:9">
      <c r="B39471" s="1"/>
      <c r="C39471" s="29"/>
      <c r="D39471" s="27"/>
      <c r="E39471" s="27"/>
      <c r="F39471" s="27"/>
      <c r="G39471" s="1"/>
      <c r="H39471" s="1"/>
      <c r="I39471" s="1"/>
    </row>
    <row r="39472" spans="2:9">
      <c r="B39472" s="1"/>
      <c r="C39472" s="29"/>
      <c r="D39472" s="27"/>
      <c r="E39472" s="27"/>
      <c r="F39472" s="27"/>
      <c r="G39472" s="1"/>
      <c r="H39472" s="1"/>
      <c r="I39472" s="1"/>
    </row>
    <row r="39473" spans="2:9">
      <c r="B39473" s="1"/>
      <c r="C39473" s="29"/>
      <c r="D39473" s="27"/>
      <c r="E39473" s="27"/>
      <c r="F39473" s="27"/>
      <c r="G39473" s="1"/>
      <c r="H39473" s="1"/>
      <c r="I39473" s="1"/>
    </row>
    <row r="39474" spans="2:9">
      <c r="B39474" s="1"/>
      <c r="C39474" s="29"/>
      <c r="D39474" s="27"/>
      <c r="E39474" s="27"/>
      <c r="F39474" s="27"/>
      <c r="G39474" s="1"/>
      <c r="H39474" s="1"/>
      <c r="I39474" s="1"/>
    </row>
    <row r="39475" spans="2:9">
      <c r="B39475" s="1"/>
      <c r="C39475" s="29"/>
      <c r="D39475" s="27"/>
      <c r="E39475" s="27"/>
      <c r="F39475" s="27"/>
      <c r="G39475" s="1"/>
      <c r="H39475" s="1"/>
      <c r="I39475" s="1"/>
    </row>
    <row r="39476" spans="2:9">
      <c r="B39476" s="1"/>
      <c r="C39476" s="29"/>
      <c r="D39476" s="27"/>
      <c r="E39476" s="27"/>
      <c r="F39476" s="27"/>
      <c r="G39476" s="1"/>
      <c r="H39476" s="1"/>
      <c r="I39476" s="1"/>
    </row>
    <row r="39477" spans="2:9">
      <c r="B39477" s="1"/>
      <c r="C39477" s="29"/>
      <c r="D39477" s="27"/>
      <c r="E39477" s="27"/>
      <c r="F39477" s="27"/>
      <c r="G39477" s="1"/>
      <c r="H39477" s="1"/>
      <c r="I39477" s="1"/>
    </row>
    <row r="39478" spans="2:9">
      <c r="B39478" s="1"/>
      <c r="C39478" s="29"/>
      <c r="D39478" s="27"/>
      <c r="E39478" s="27"/>
      <c r="F39478" s="27"/>
      <c r="G39478" s="1"/>
      <c r="H39478" s="1"/>
      <c r="I39478" s="1"/>
    </row>
    <row r="39479" spans="2:9">
      <c r="B39479" s="1"/>
      <c r="C39479" s="29"/>
      <c r="D39479" s="27"/>
      <c r="E39479" s="27"/>
      <c r="F39479" s="27"/>
      <c r="G39479" s="1"/>
      <c r="H39479" s="1"/>
      <c r="I39479" s="1"/>
    </row>
    <row r="39480" spans="2:9">
      <c r="B39480" s="1"/>
      <c r="C39480" s="29"/>
      <c r="D39480" s="27"/>
      <c r="E39480" s="27"/>
      <c r="F39480" s="27"/>
      <c r="G39480" s="1"/>
      <c r="H39480" s="1"/>
      <c r="I39480" s="1"/>
    </row>
    <row r="39481" spans="2:9">
      <c r="B39481" s="1"/>
      <c r="C39481" s="29"/>
      <c r="D39481" s="27"/>
      <c r="E39481" s="27"/>
      <c r="F39481" s="27"/>
      <c r="G39481" s="1"/>
      <c r="H39481" s="1"/>
      <c r="I39481" s="1"/>
    </row>
    <row r="39482" spans="2:9">
      <c r="B39482" s="1"/>
      <c r="C39482" s="29"/>
      <c r="D39482" s="27"/>
      <c r="E39482" s="27"/>
      <c r="F39482" s="27"/>
      <c r="G39482" s="1"/>
      <c r="H39482" s="1"/>
      <c r="I39482" s="1"/>
    </row>
    <row r="39483" spans="2:9">
      <c r="B39483" s="1"/>
      <c r="C39483" s="29"/>
      <c r="D39483" s="27"/>
      <c r="E39483" s="27"/>
      <c r="F39483" s="27"/>
      <c r="G39483" s="1"/>
      <c r="H39483" s="1"/>
      <c r="I39483" s="1"/>
    </row>
    <row r="39484" spans="2:9">
      <c r="B39484" s="1"/>
      <c r="C39484" s="29"/>
      <c r="D39484" s="27"/>
      <c r="E39484" s="27"/>
      <c r="F39484" s="27"/>
      <c r="G39484" s="1"/>
      <c r="H39484" s="1"/>
      <c r="I39484" s="1"/>
    </row>
    <row r="39485" spans="2:9">
      <c r="B39485" s="1"/>
      <c r="C39485" s="29"/>
      <c r="D39485" s="27"/>
      <c r="E39485" s="27"/>
      <c r="F39485" s="27"/>
      <c r="G39485" s="1"/>
      <c r="H39485" s="1"/>
      <c r="I39485" s="1"/>
    </row>
    <row r="39486" spans="2:9">
      <c r="B39486" s="1"/>
      <c r="C39486" s="29"/>
      <c r="D39486" s="27"/>
      <c r="E39486" s="27"/>
      <c r="F39486" s="27"/>
      <c r="G39486" s="1"/>
      <c r="H39486" s="1"/>
      <c r="I39486" s="1"/>
    </row>
    <row r="39487" spans="2:9">
      <c r="B39487" s="1"/>
      <c r="C39487" s="29"/>
      <c r="D39487" s="27"/>
      <c r="E39487" s="27"/>
      <c r="F39487" s="27"/>
      <c r="G39487" s="1"/>
      <c r="H39487" s="1"/>
      <c r="I39487" s="1"/>
    </row>
    <row r="39488" spans="2:9">
      <c r="B39488" s="1"/>
      <c r="C39488" s="29"/>
      <c r="D39488" s="27"/>
      <c r="E39488" s="27"/>
      <c r="F39488" s="27"/>
      <c r="G39488" s="1"/>
      <c r="H39488" s="1"/>
      <c r="I39488" s="1"/>
    </row>
    <row r="39489" spans="2:9">
      <c r="B39489" s="1"/>
      <c r="C39489" s="29"/>
      <c r="D39489" s="27"/>
      <c r="E39489" s="27"/>
      <c r="F39489" s="27"/>
      <c r="G39489" s="1"/>
      <c r="H39489" s="1"/>
      <c r="I39489" s="1"/>
    </row>
    <row r="39490" spans="2:9">
      <c r="B39490" s="1"/>
      <c r="C39490" s="29"/>
      <c r="D39490" s="27"/>
      <c r="E39490" s="27"/>
      <c r="F39490" s="27"/>
      <c r="G39490" s="1"/>
      <c r="H39490" s="1"/>
      <c r="I39490" s="1"/>
    </row>
    <row r="39491" spans="2:9">
      <c r="B39491" s="1"/>
      <c r="C39491" s="29"/>
      <c r="D39491" s="27"/>
      <c r="E39491" s="27"/>
      <c r="F39491" s="27"/>
      <c r="G39491" s="1"/>
      <c r="H39491" s="1"/>
      <c r="I39491" s="1"/>
    </row>
    <row r="39492" spans="2:9">
      <c r="B39492" s="1"/>
      <c r="C39492" s="29"/>
      <c r="D39492" s="27"/>
      <c r="E39492" s="27"/>
      <c r="F39492" s="27"/>
      <c r="G39492" s="1"/>
      <c r="H39492" s="1"/>
      <c r="I39492" s="1"/>
    </row>
    <row r="39493" spans="2:9">
      <c r="B39493" s="1"/>
      <c r="C39493" s="29"/>
      <c r="D39493" s="27"/>
      <c r="E39493" s="27"/>
      <c r="F39493" s="27"/>
      <c r="G39493" s="1"/>
      <c r="H39493" s="1"/>
      <c r="I39493" s="1"/>
    </row>
    <row r="39494" spans="2:9">
      <c r="B39494" s="1"/>
      <c r="C39494" s="29"/>
      <c r="D39494" s="27"/>
      <c r="E39494" s="27"/>
      <c r="F39494" s="27"/>
      <c r="G39494" s="1"/>
      <c r="H39494" s="1"/>
      <c r="I39494" s="1"/>
    </row>
    <row r="39495" spans="2:9">
      <c r="B39495" s="1"/>
      <c r="C39495" s="29"/>
      <c r="D39495" s="27"/>
      <c r="E39495" s="27"/>
      <c r="F39495" s="27"/>
      <c r="G39495" s="1"/>
      <c r="H39495" s="1"/>
      <c r="I39495" s="1"/>
    </row>
    <row r="39496" spans="2:9">
      <c r="B39496" s="1"/>
      <c r="C39496" s="29"/>
      <c r="D39496" s="27"/>
      <c r="E39496" s="27"/>
      <c r="F39496" s="27"/>
      <c r="G39496" s="1"/>
      <c r="H39496" s="1"/>
      <c r="I39496" s="1"/>
    </row>
    <row r="39497" spans="2:9">
      <c r="B39497" s="1"/>
      <c r="C39497" s="29"/>
      <c r="D39497" s="27"/>
      <c r="E39497" s="27"/>
      <c r="F39497" s="27"/>
      <c r="G39497" s="1"/>
      <c r="H39497" s="1"/>
      <c r="I39497" s="1"/>
    </row>
    <row r="39498" spans="2:9">
      <c r="B39498" s="1"/>
      <c r="C39498" s="29"/>
      <c r="D39498" s="27"/>
      <c r="E39498" s="27"/>
      <c r="F39498" s="27"/>
      <c r="G39498" s="1"/>
      <c r="H39498" s="1"/>
      <c r="I39498" s="1"/>
    </row>
    <row r="39499" spans="2:9">
      <c r="B39499" s="1"/>
      <c r="C39499" s="29"/>
      <c r="D39499" s="27"/>
      <c r="E39499" s="27"/>
      <c r="F39499" s="27"/>
      <c r="G39499" s="1"/>
      <c r="H39499" s="1"/>
      <c r="I39499" s="1"/>
    </row>
    <row r="39500" spans="2:9">
      <c r="B39500" s="1"/>
      <c r="C39500" s="29"/>
      <c r="D39500" s="27"/>
      <c r="E39500" s="27"/>
      <c r="F39500" s="27"/>
      <c r="G39500" s="1"/>
      <c r="H39500" s="1"/>
      <c r="I39500" s="1"/>
    </row>
    <row r="39501" spans="2:9">
      <c r="B39501" s="1"/>
      <c r="C39501" s="29"/>
      <c r="D39501" s="27"/>
      <c r="E39501" s="27"/>
      <c r="F39501" s="27"/>
      <c r="G39501" s="1"/>
      <c r="H39501" s="1"/>
      <c r="I39501" s="1"/>
    </row>
    <row r="39502" spans="2:9">
      <c r="B39502" s="1"/>
      <c r="C39502" s="29"/>
      <c r="D39502" s="27"/>
      <c r="E39502" s="27"/>
      <c r="F39502" s="27"/>
      <c r="G39502" s="1"/>
      <c r="H39502" s="1"/>
      <c r="I39502" s="1"/>
    </row>
    <row r="39503" spans="2:9">
      <c r="B39503" s="1"/>
      <c r="C39503" s="29"/>
      <c r="D39503" s="27"/>
      <c r="E39503" s="27"/>
      <c r="F39503" s="27"/>
      <c r="G39503" s="1"/>
      <c r="H39503" s="1"/>
      <c r="I39503" s="1"/>
    </row>
    <row r="39504" spans="2:9">
      <c r="B39504" s="1"/>
      <c r="C39504" s="29"/>
      <c r="D39504" s="27"/>
      <c r="E39504" s="27"/>
      <c r="F39504" s="27"/>
      <c r="G39504" s="1"/>
      <c r="H39504" s="1"/>
      <c r="I39504" s="1"/>
    </row>
    <row r="39505" spans="2:9">
      <c r="B39505" s="1"/>
      <c r="C39505" s="29"/>
      <c r="D39505" s="27"/>
      <c r="E39505" s="27"/>
      <c r="F39505" s="27"/>
      <c r="G39505" s="1"/>
      <c r="H39505" s="1"/>
      <c r="I39505" s="1"/>
    </row>
    <row r="39506" spans="2:9">
      <c r="B39506" s="1"/>
      <c r="C39506" s="29"/>
      <c r="D39506" s="27"/>
      <c r="E39506" s="27"/>
      <c r="F39506" s="27"/>
      <c r="G39506" s="1"/>
      <c r="H39506" s="1"/>
      <c r="I39506" s="1"/>
    </row>
    <row r="39507" spans="2:9">
      <c r="B39507" s="1"/>
      <c r="C39507" s="29"/>
      <c r="D39507" s="27"/>
      <c r="E39507" s="27"/>
      <c r="F39507" s="27"/>
      <c r="G39507" s="1"/>
      <c r="H39507" s="1"/>
      <c r="I39507" s="1"/>
    </row>
    <row r="39508" spans="2:9">
      <c r="B39508" s="1"/>
      <c r="C39508" s="29"/>
      <c r="D39508" s="27"/>
      <c r="E39508" s="27"/>
      <c r="F39508" s="27"/>
      <c r="G39508" s="1"/>
      <c r="H39508" s="1"/>
      <c r="I39508" s="1"/>
    </row>
    <row r="39509" spans="2:9">
      <c r="B39509" s="1"/>
      <c r="C39509" s="29"/>
      <c r="D39509" s="27"/>
      <c r="E39509" s="27"/>
      <c r="F39509" s="27"/>
      <c r="G39509" s="1"/>
      <c r="H39509" s="1"/>
      <c r="I39509" s="1"/>
    </row>
    <row r="39510" spans="2:9">
      <c r="B39510" s="1"/>
      <c r="C39510" s="29"/>
      <c r="D39510" s="27"/>
      <c r="E39510" s="27"/>
      <c r="F39510" s="27"/>
      <c r="G39510" s="1"/>
      <c r="H39510" s="1"/>
      <c r="I39510" s="1"/>
    </row>
    <row r="39511" spans="2:9">
      <c r="B39511" s="1"/>
      <c r="C39511" s="29"/>
      <c r="D39511" s="27"/>
      <c r="E39511" s="27"/>
      <c r="F39511" s="27"/>
      <c r="G39511" s="1"/>
      <c r="H39511" s="1"/>
      <c r="I39511" s="1"/>
    </row>
    <row r="39512" spans="2:9">
      <c r="B39512" s="1"/>
      <c r="C39512" s="29"/>
      <c r="D39512" s="27"/>
      <c r="E39512" s="27"/>
      <c r="F39512" s="27"/>
      <c r="G39512" s="1"/>
      <c r="H39512" s="1"/>
      <c r="I39512" s="1"/>
    </row>
    <row r="39513" spans="2:9">
      <c r="B39513" s="1"/>
      <c r="C39513" s="29"/>
      <c r="D39513" s="27"/>
      <c r="E39513" s="27"/>
      <c r="F39513" s="27"/>
      <c r="G39513" s="1"/>
      <c r="H39513" s="1"/>
      <c r="I39513" s="1"/>
    </row>
    <row r="39514" spans="2:9">
      <c r="B39514" s="1"/>
      <c r="C39514" s="29"/>
      <c r="D39514" s="27"/>
      <c r="E39514" s="27"/>
      <c r="F39514" s="27"/>
      <c r="G39514" s="1"/>
      <c r="H39514" s="1"/>
      <c r="I39514" s="1"/>
    </row>
    <row r="39515" spans="2:9">
      <c r="B39515" s="1"/>
      <c r="C39515" s="29"/>
      <c r="D39515" s="27"/>
      <c r="E39515" s="27"/>
      <c r="F39515" s="27"/>
      <c r="G39515" s="1"/>
      <c r="H39515" s="1"/>
      <c r="I39515" s="1"/>
    </row>
    <row r="39516" spans="2:9">
      <c r="B39516" s="1"/>
      <c r="C39516" s="29"/>
      <c r="D39516" s="27"/>
      <c r="E39516" s="27"/>
      <c r="F39516" s="27"/>
      <c r="G39516" s="1"/>
      <c r="H39516" s="1"/>
      <c r="I39516" s="1"/>
    </row>
    <row r="39517" spans="2:9">
      <c r="B39517" s="1"/>
      <c r="C39517" s="29"/>
      <c r="D39517" s="27"/>
      <c r="E39517" s="27"/>
      <c r="F39517" s="27"/>
      <c r="G39517" s="1"/>
      <c r="H39517" s="1"/>
      <c r="I39517" s="1"/>
    </row>
    <row r="39518" spans="2:9">
      <c r="B39518" s="1"/>
      <c r="C39518" s="29"/>
      <c r="D39518" s="27"/>
      <c r="E39518" s="27"/>
      <c r="F39518" s="27"/>
      <c r="G39518" s="1"/>
      <c r="H39518" s="1"/>
      <c r="I39518" s="1"/>
    </row>
    <row r="39519" spans="2:9">
      <c r="B39519" s="1"/>
      <c r="C39519" s="29"/>
      <c r="D39519" s="27"/>
      <c r="E39519" s="27"/>
      <c r="F39519" s="27"/>
      <c r="G39519" s="1"/>
      <c r="H39519" s="1"/>
      <c r="I39519" s="1"/>
    </row>
    <row r="39520" spans="2:9">
      <c r="B39520" s="1"/>
      <c r="C39520" s="29"/>
      <c r="D39520" s="27"/>
      <c r="E39520" s="27"/>
      <c r="F39520" s="27"/>
      <c r="G39520" s="1"/>
      <c r="H39520" s="1"/>
      <c r="I39520" s="1"/>
    </row>
    <row r="39521" spans="2:9">
      <c r="B39521" s="1"/>
      <c r="C39521" s="29"/>
      <c r="D39521" s="27"/>
      <c r="E39521" s="27"/>
      <c r="F39521" s="27"/>
      <c r="G39521" s="1"/>
      <c r="H39521" s="1"/>
      <c r="I39521" s="1"/>
    </row>
    <row r="39522" spans="2:9">
      <c r="B39522" s="1"/>
      <c r="C39522" s="29"/>
      <c r="D39522" s="27"/>
      <c r="E39522" s="27"/>
      <c r="F39522" s="27"/>
      <c r="G39522" s="1"/>
      <c r="H39522" s="1"/>
      <c r="I39522" s="1"/>
    </row>
    <row r="39523" spans="2:9">
      <c r="B39523" s="1"/>
      <c r="C39523" s="29"/>
      <c r="D39523" s="27"/>
      <c r="E39523" s="27"/>
      <c r="F39523" s="27"/>
      <c r="G39523" s="1"/>
      <c r="H39523" s="1"/>
      <c r="I39523" s="1"/>
    </row>
    <row r="39524" spans="2:9">
      <c r="B39524" s="1"/>
      <c r="C39524" s="29"/>
      <c r="D39524" s="27"/>
      <c r="E39524" s="27"/>
      <c r="F39524" s="27"/>
      <c r="G39524" s="1"/>
      <c r="H39524" s="1"/>
      <c r="I39524" s="1"/>
    </row>
    <row r="39525" spans="2:9">
      <c r="B39525" s="1"/>
      <c r="C39525" s="29"/>
      <c r="D39525" s="27"/>
      <c r="E39525" s="27"/>
      <c r="F39525" s="27"/>
      <c r="G39525" s="1"/>
      <c r="H39525" s="1"/>
      <c r="I39525" s="1"/>
    </row>
    <row r="39526" spans="2:9">
      <c r="B39526" s="1"/>
      <c r="C39526" s="29"/>
      <c r="D39526" s="27"/>
      <c r="E39526" s="27"/>
      <c r="F39526" s="27"/>
      <c r="G39526" s="1"/>
      <c r="H39526" s="1"/>
      <c r="I39526" s="1"/>
    </row>
    <row r="39527" spans="2:9">
      <c r="B39527" s="1"/>
      <c r="C39527" s="29"/>
      <c r="D39527" s="27"/>
      <c r="E39527" s="27"/>
      <c r="F39527" s="27"/>
      <c r="G39527" s="1"/>
      <c r="H39527" s="1"/>
      <c r="I39527" s="1"/>
    </row>
    <row r="39528" spans="2:9">
      <c r="B39528" s="1"/>
      <c r="C39528" s="29"/>
      <c r="D39528" s="27"/>
      <c r="E39528" s="27"/>
      <c r="F39528" s="27"/>
      <c r="G39528" s="1"/>
      <c r="H39528" s="1"/>
      <c r="I39528" s="1"/>
    </row>
    <row r="39529" spans="2:9">
      <c r="B39529" s="1"/>
      <c r="C39529" s="29"/>
      <c r="D39529" s="27"/>
      <c r="E39529" s="27"/>
      <c r="F39529" s="27"/>
      <c r="G39529" s="1"/>
      <c r="H39529" s="1"/>
      <c r="I39529" s="1"/>
    </row>
    <row r="39530" spans="2:9">
      <c r="B39530" s="1"/>
      <c r="C39530" s="29"/>
      <c r="D39530" s="27"/>
      <c r="E39530" s="27"/>
      <c r="F39530" s="27"/>
      <c r="G39530" s="1"/>
      <c r="H39530" s="1"/>
      <c r="I39530" s="1"/>
    </row>
    <row r="39531" spans="2:9">
      <c r="B39531" s="1"/>
      <c r="C39531" s="29"/>
      <c r="D39531" s="27"/>
      <c r="E39531" s="27"/>
      <c r="F39531" s="27"/>
      <c r="G39531" s="1"/>
      <c r="H39531" s="1"/>
      <c r="I39531" s="1"/>
    </row>
    <row r="39532" spans="2:9">
      <c r="B39532" s="1"/>
      <c r="C39532" s="29"/>
      <c r="D39532" s="27"/>
      <c r="E39532" s="27"/>
      <c r="F39532" s="27"/>
      <c r="G39532" s="1"/>
      <c r="H39532" s="1"/>
      <c r="I39532" s="1"/>
    </row>
    <row r="39533" spans="2:9">
      <c r="B39533" s="1"/>
      <c r="C39533" s="29"/>
      <c r="D39533" s="27"/>
      <c r="E39533" s="27"/>
      <c r="F39533" s="27"/>
      <c r="G39533" s="1"/>
      <c r="H39533" s="1"/>
      <c r="I39533" s="1"/>
    </row>
    <row r="39534" spans="2:9">
      <c r="B39534" s="1"/>
      <c r="C39534" s="29"/>
      <c r="D39534" s="27"/>
      <c r="E39534" s="27"/>
      <c r="F39534" s="27"/>
      <c r="G39534" s="1"/>
      <c r="H39534" s="1"/>
      <c r="I39534" s="1"/>
    </row>
    <row r="39535" spans="2:9">
      <c r="B39535" s="1"/>
      <c r="C39535" s="29"/>
      <c r="D39535" s="27"/>
      <c r="E39535" s="27"/>
      <c r="F39535" s="27"/>
      <c r="G39535" s="1"/>
      <c r="H39535" s="1"/>
      <c r="I39535" s="1"/>
    </row>
    <row r="39536" spans="2:9">
      <c r="B39536" s="1"/>
      <c r="C39536" s="29"/>
      <c r="D39536" s="27"/>
      <c r="E39536" s="27"/>
      <c r="F39536" s="27"/>
      <c r="G39536" s="1"/>
      <c r="H39536" s="1"/>
      <c r="I39536" s="1"/>
    </row>
    <row r="39537" spans="2:9">
      <c r="B39537" s="1"/>
      <c r="C39537" s="29"/>
      <c r="D39537" s="27"/>
      <c r="E39537" s="27"/>
      <c r="F39537" s="27"/>
      <c r="G39537" s="1"/>
      <c r="H39537" s="1"/>
      <c r="I39537" s="1"/>
    </row>
    <row r="39538" spans="2:9">
      <c r="B39538" s="1"/>
      <c r="C39538" s="29"/>
      <c r="D39538" s="27"/>
      <c r="E39538" s="27"/>
      <c r="F39538" s="27"/>
      <c r="G39538" s="1"/>
      <c r="H39538" s="1"/>
      <c r="I39538" s="1"/>
    </row>
    <row r="39539" spans="2:9">
      <c r="B39539" s="1"/>
      <c r="C39539" s="29"/>
      <c r="D39539" s="27"/>
      <c r="E39539" s="27"/>
      <c r="F39539" s="27"/>
      <c r="G39539" s="1"/>
      <c r="H39539" s="1"/>
      <c r="I39539" s="1"/>
    </row>
    <row r="39540" spans="2:9">
      <c r="B39540" s="1"/>
      <c r="C39540" s="29"/>
      <c r="D39540" s="27"/>
      <c r="E39540" s="27"/>
      <c r="F39540" s="27"/>
      <c r="G39540" s="1"/>
      <c r="H39540" s="1"/>
      <c r="I39540" s="1"/>
    </row>
    <row r="39541" spans="2:9">
      <c r="B39541" s="1"/>
      <c r="C39541" s="29"/>
      <c r="D39541" s="27"/>
      <c r="E39541" s="27"/>
      <c r="F39541" s="27"/>
      <c r="G39541" s="1"/>
      <c r="H39541" s="1"/>
      <c r="I39541" s="1"/>
    </row>
    <row r="39542" spans="2:9">
      <c r="B39542" s="1"/>
      <c r="C39542" s="29"/>
      <c r="D39542" s="27"/>
      <c r="E39542" s="27"/>
      <c r="F39542" s="27"/>
      <c r="G39542" s="1"/>
      <c r="H39542" s="1"/>
      <c r="I39542" s="1"/>
    </row>
    <row r="39543" spans="2:9">
      <c r="B39543" s="1"/>
      <c r="C39543" s="29"/>
      <c r="D39543" s="27"/>
      <c r="E39543" s="27"/>
      <c r="F39543" s="27"/>
      <c r="G39543" s="1"/>
      <c r="H39543" s="1"/>
      <c r="I39543" s="1"/>
    </row>
    <row r="39544" spans="2:9">
      <c r="B39544" s="1"/>
      <c r="C39544" s="29"/>
      <c r="D39544" s="27"/>
      <c r="E39544" s="27"/>
      <c r="F39544" s="27"/>
      <c r="G39544" s="1"/>
      <c r="H39544" s="1"/>
      <c r="I39544" s="1"/>
    </row>
    <row r="39545" spans="2:9">
      <c r="B39545" s="1"/>
      <c r="C39545" s="29"/>
      <c r="D39545" s="27"/>
      <c r="E39545" s="27"/>
      <c r="F39545" s="27"/>
      <c r="G39545" s="1"/>
      <c r="H39545" s="1"/>
      <c r="I39545" s="1"/>
    </row>
    <row r="39546" spans="2:9">
      <c r="B39546" s="1"/>
      <c r="C39546" s="29"/>
      <c r="D39546" s="27"/>
      <c r="E39546" s="27"/>
      <c r="F39546" s="27"/>
      <c r="G39546" s="1"/>
      <c r="H39546" s="1"/>
      <c r="I39546" s="1"/>
    </row>
    <row r="39547" spans="2:9">
      <c r="B39547" s="1"/>
      <c r="C39547" s="29"/>
      <c r="D39547" s="27"/>
      <c r="E39547" s="27"/>
      <c r="F39547" s="27"/>
      <c r="G39547" s="1"/>
      <c r="H39547" s="1"/>
      <c r="I39547" s="1"/>
    </row>
    <row r="39548" spans="2:9">
      <c r="B39548" s="1"/>
      <c r="C39548" s="29"/>
      <c r="D39548" s="27"/>
      <c r="E39548" s="27"/>
      <c r="F39548" s="27"/>
      <c r="G39548" s="1"/>
      <c r="H39548" s="1"/>
      <c r="I39548" s="1"/>
    </row>
    <row r="39549" spans="2:9">
      <c r="B39549" s="1"/>
      <c r="C39549" s="29"/>
      <c r="D39549" s="27"/>
      <c r="E39549" s="27"/>
      <c r="F39549" s="27"/>
      <c r="G39549" s="1"/>
      <c r="H39549" s="1"/>
      <c r="I39549" s="1"/>
    </row>
    <row r="39550" spans="2:9">
      <c r="B39550" s="1"/>
      <c r="C39550" s="29"/>
      <c r="D39550" s="27"/>
      <c r="E39550" s="27"/>
      <c r="F39550" s="27"/>
      <c r="G39550" s="1"/>
      <c r="H39550" s="1"/>
      <c r="I39550" s="1"/>
    </row>
    <row r="39551" spans="2:9">
      <c r="B39551" s="1"/>
      <c r="C39551" s="29"/>
      <c r="D39551" s="27"/>
      <c r="E39551" s="27"/>
      <c r="F39551" s="27"/>
      <c r="G39551" s="1"/>
      <c r="H39551" s="1"/>
      <c r="I39551" s="1"/>
    </row>
    <row r="39552" spans="2:9">
      <c r="B39552" s="1"/>
      <c r="C39552" s="29"/>
      <c r="D39552" s="27"/>
      <c r="E39552" s="27"/>
      <c r="F39552" s="27"/>
      <c r="G39552" s="1"/>
      <c r="H39552" s="1"/>
      <c r="I39552" s="1"/>
    </row>
    <row r="39553" spans="2:9">
      <c r="B39553" s="1"/>
      <c r="C39553" s="29"/>
      <c r="D39553" s="27"/>
      <c r="E39553" s="27"/>
      <c r="F39553" s="27"/>
      <c r="G39553" s="1"/>
      <c r="H39553" s="1"/>
      <c r="I39553" s="1"/>
    </row>
    <row r="39554" spans="2:9">
      <c r="B39554" s="1"/>
      <c r="C39554" s="29"/>
      <c r="D39554" s="27"/>
      <c r="E39554" s="27"/>
      <c r="F39554" s="27"/>
      <c r="G39554" s="1"/>
      <c r="H39554" s="1"/>
      <c r="I39554" s="1"/>
    </row>
    <row r="39555" spans="2:9">
      <c r="B39555" s="1"/>
      <c r="C39555" s="29"/>
      <c r="D39555" s="27"/>
      <c r="E39555" s="27"/>
      <c r="F39555" s="27"/>
      <c r="G39555" s="1"/>
      <c r="H39555" s="1"/>
      <c r="I39555" s="1"/>
    </row>
    <row r="39556" spans="2:9">
      <c r="B39556" s="1"/>
      <c r="C39556" s="29"/>
      <c r="D39556" s="27"/>
      <c r="E39556" s="27"/>
      <c r="F39556" s="27"/>
      <c r="G39556" s="1"/>
      <c r="H39556" s="1"/>
      <c r="I39556" s="1"/>
    </row>
    <row r="39557" spans="2:9">
      <c r="B39557" s="1"/>
      <c r="C39557" s="29"/>
      <c r="D39557" s="27"/>
      <c r="E39557" s="27"/>
      <c r="F39557" s="27"/>
      <c r="G39557" s="1"/>
      <c r="H39557" s="1"/>
      <c r="I39557" s="1"/>
    </row>
    <row r="39558" spans="2:9">
      <c r="B39558" s="1"/>
      <c r="C39558" s="29"/>
      <c r="D39558" s="27"/>
      <c r="E39558" s="27"/>
      <c r="F39558" s="27"/>
      <c r="G39558" s="1"/>
      <c r="H39558" s="1"/>
      <c r="I39558" s="1"/>
    </row>
    <row r="39559" spans="2:9">
      <c r="B39559" s="1"/>
      <c r="C39559" s="29"/>
      <c r="D39559" s="27"/>
      <c r="E39559" s="27"/>
      <c r="F39559" s="27"/>
      <c r="G39559" s="1"/>
      <c r="H39559" s="1"/>
      <c r="I39559" s="1"/>
    </row>
    <row r="39560" spans="2:9">
      <c r="B39560" s="1"/>
      <c r="C39560" s="29"/>
      <c r="D39560" s="27"/>
      <c r="E39560" s="27"/>
      <c r="F39560" s="27"/>
      <c r="G39560" s="1"/>
      <c r="H39560" s="1"/>
      <c r="I39560" s="1"/>
    </row>
    <row r="39561" spans="2:9">
      <c r="B39561" s="1"/>
      <c r="C39561" s="29"/>
      <c r="D39561" s="27"/>
      <c r="E39561" s="27"/>
      <c r="F39561" s="27"/>
      <c r="G39561" s="1"/>
      <c r="H39561" s="1"/>
      <c r="I39561" s="1"/>
    </row>
    <row r="39562" spans="2:9">
      <c r="B39562" s="1"/>
      <c r="C39562" s="29"/>
      <c r="D39562" s="27"/>
      <c r="E39562" s="27"/>
      <c r="F39562" s="27"/>
      <c r="G39562" s="1"/>
      <c r="H39562" s="1"/>
      <c r="I39562" s="1"/>
    </row>
    <row r="39563" spans="2:9">
      <c r="B39563" s="1"/>
      <c r="C39563" s="29"/>
      <c r="D39563" s="27"/>
      <c r="E39563" s="27"/>
      <c r="F39563" s="27"/>
      <c r="G39563" s="1"/>
      <c r="H39563" s="1"/>
      <c r="I39563" s="1"/>
    </row>
    <row r="39564" spans="2:9">
      <c r="B39564" s="1"/>
      <c r="C39564" s="29"/>
      <c r="D39564" s="27"/>
      <c r="E39564" s="27"/>
      <c r="F39564" s="27"/>
      <c r="G39564" s="1"/>
      <c r="H39564" s="1"/>
      <c r="I39564" s="1"/>
    </row>
    <row r="39565" spans="2:9">
      <c r="B39565" s="1"/>
      <c r="C39565" s="29"/>
      <c r="D39565" s="27"/>
      <c r="E39565" s="27"/>
      <c r="F39565" s="27"/>
      <c r="G39565" s="1"/>
      <c r="H39565" s="1"/>
      <c r="I39565" s="1"/>
    </row>
    <row r="39566" spans="2:9">
      <c r="B39566" s="1"/>
      <c r="C39566" s="29"/>
      <c r="D39566" s="27"/>
      <c r="E39566" s="27"/>
      <c r="F39566" s="27"/>
      <c r="G39566" s="1"/>
      <c r="H39566" s="1"/>
      <c r="I39566" s="1"/>
    </row>
    <row r="39567" spans="2:9">
      <c r="B39567" s="1"/>
      <c r="C39567" s="29"/>
      <c r="D39567" s="27"/>
      <c r="E39567" s="27"/>
      <c r="F39567" s="27"/>
      <c r="G39567" s="1"/>
      <c r="H39567" s="1"/>
      <c r="I39567" s="1"/>
    </row>
    <row r="39568" spans="2:9">
      <c r="B39568" s="1"/>
      <c r="C39568" s="29"/>
      <c r="D39568" s="27"/>
      <c r="E39568" s="27"/>
      <c r="F39568" s="27"/>
      <c r="G39568" s="1"/>
      <c r="H39568" s="1"/>
      <c r="I39568" s="1"/>
    </row>
    <row r="39569" spans="2:9">
      <c r="B39569" s="1"/>
      <c r="C39569" s="29"/>
      <c r="D39569" s="27"/>
      <c r="E39569" s="27"/>
      <c r="F39569" s="27"/>
      <c r="G39569" s="1"/>
      <c r="H39569" s="1"/>
      <c r="I39569" s="1"/>
    </row>
    <row r="39570" spans="2:9">
      <c r="B39570" s="1"/>
      <c r="C39570" s="29"/>
      <c r="D39570" s="27"/>
      <c r="E39570" s="27"/>
      <c r="F39570" s="27"/>
      <c r="G39570" s="1"/>
      <c r="H39570" s="1"/>
      <c r="I39570" s="1"/>
    </row>
    <row r="39571" spans="2:9">
      <c r="B39571" s="1"/>
      <c r="C39571" s="29"/>
      <c r="D39571" s="27"/>
      <c r="E39571" s="27"/>
      <c r="F39571" s="27"/>
      <c r="G39571" s="1"/>
      <c r="H39571" s="1"/>
      <c r="I39571" s="1"/>
    </row>
    <row r="39572" spans="2:9">
      <c r="B39572" s="1"/>
      <c r="C39572" s="29"/>
      <c r="D39572" s="27"/>
      <c r="E39572" s="27"/>
      <c r="F39572" s="27"/>
      <c r="G39572" s="1"/>
      <c r="H39572" s="1"/>
      <c r="I39572" s="1"/>
    </row>
    <row r="39573" spans="2:9">
      <c r="B39573" s="1"/>
      <c r="C39573" s="29"/>
      <c r="D39573" s="27"/>
      <c r="E39573" s="27"/>
      <c r="F39573" s="27"/>
      <c r="G39573" s="1"/>
      <c r="H39573" s="1"/>
      <c r="I39573" s="1"/>
    </row>
    <row r="39574" spans="2:9">
      <c r="B39574" s="1"/>
      <c r="C39574" s="29"/>
      <c r="D39574" s="27"/>
      <c r="E39574" s="27"/>
      <c r="F39574" s="27"/>
      <c r="G39574" s="1"/>
      <c r="H39574" s="1"/>
      <c r="I39574" s="1"/>
    </row>
    <row r="39575" spans="2:9">
      <c r="B39575" s="1"/>
      <c r="C39575" s="29"/>
      <c r="D39575" s="27"/>
      <c r="E39575" s="27"/>
      <c r="F39575" s="27"/>
      <c r="G39575" s="1"/>
      <c r="H39575" s="1"/>
      <c r="I39575" s="1"/>
    </row>
    <row r="39576" spans="2:9">
      <c r="B39576" s="1"/>
      <c r="C39576" s="29"/>
      <c r="D39576" s="27"/>
      <c r="E39576" s="27"/>
      <c r="F39576" s="27"/>
      <c r="G39576" s="1"/>
      <c r="H39576" s="1"/>
      <c r="I39576" s="1"/>
    </row>
    <row r="39577" spans="2:9">
      <c r="B39577" s="1"/>
      <c r="C39577" s="29"/>
      <c r="D39577" s="27"/>
      <c r="E39577" s="27"/>
      <c r="F39577" s="27"/>
      <c r="G39577" s="1"/>
      <c r="H39577" s="1"/>
      <c r="I39577" s="1"/>
    </row>
    <row r="39578" spans="2:9">
      <c r="B39578" s="1"/>
      <c r="C39578" s="29"/>
      <c r="D39578" s="27"/>
      <c r="E39578" s="27"/>
      <c r="F39578" s="27"/>
      <c r="G39578" s="1"/>
      <c r="H39578" s="1"/>
      <c r="I39578" s="1"/>
    </row>
    <row r="39579" spans="2:9">
      <c r="B39579" s="1"/>
      <c r="C39579" s="29"/>
      <c r="D39579" s="27"/>
      <c r="E39579" s="27"/>
      <c r="F39579" s="27"/>
      <c r="G39579" s="1"/>
      <c r="H39579" s="1"/>
      <c r="I39579" s="1"/>
    </row>
    <row r="39580" spans="2:9">
      <c r="B39580" s="1"/>
      <c r="C39580" s="29"/>
      <c r="D39580" s="27"/>
      <c r="E39580" s="27"/>
      <c r="F39580" s="27"/>
      <c r="G39580" s="1"/>
      <c r="H39580" s="1"/>
      <c r="I39580" s="1"/>
    </row>
    <row r="39581" spans="2:9">
      <c r="B39581" s="1"/>
      <c r="C39581" s="29"/>
      <c r="D39581" s="27"/>
      <c r="E39581" s="27"/>
      <c r="F39581" s="27"/>
      <c r="G39581" s="1"/>
      <c r="H39581" s="1"/>
      <c r="I39581" s="1"/>
    </row>
    <row r="39582" spans="2:9">
      <c r="B39582" s="1"/>
      <c r="C39582" s="29"/>
      <c r="D39582" s="27"/>
      <c r="E39582" s="27"/>
      <c r="F39582" s="27"/>
      <c r="G39582" s="1"/>
      <c r="H39582" s="1"/>
      <c r="I39582" s="1"/>
    </row>
    <row r="39583" spans="2:9">
      <c r="B39583" s="1"/>
      <c r="C39583" s="29"/>
      <c r="D39583" s="27"/>
      <c r="E39583" s="27"/>
      <c r="F39583" s="27"/>
      <c r="G39583" s="1"/>
      <c r="H39583" s="1"/>
      <c r="I39583" s="1"/>
    </row>
    <row r="39584" spans="2:9">
      <c r="B39584" s="1"/>
      <c r="C39584" s="29"/>
      <c r="D39584" s="27"/>
      <c r="E39584" s="27"/>
      <c r="F39584" s="27"/>
      <c r="G39584" s="1"/>
      <c r="H39584" s="1"/>
      <c r="I39584" s="1"/>
    </row>
    <row r="39585" spans="2:9">
      <c r="B39585" s="1"/>
      <c r="C39585" s="29"/>
      <c r="D39585" s="27"/>
      <c r="E39585" s="27"/>
      <c r="F39585" s="27"/>
      <c r="G39585" s="1"/>
      <c r="H39585" s="1"/>
      <c r="I39585" s="1"/>
    </row>
    <row r="39586" spans="2:9">
      <c r="B39586" s="1"/>
      <c r="C39586" s="29"/>
      <c r="D39586" s="27"/>
      <c r="E39586" s="27"/>
      <c r="F39586" s="27"/>
      <c r="G39586" s="1"/>
      <c r="H39586" s="1"/>
      <c r="I39586" s="1"/>
    </row>
    <row r="39587" spans="2:9">
      <c r="B39587" s="1"/>
      <c r="C39587" s="29"/>
      <c r="D39587" s="27"/>
      <c r="E39587" s="27"/>
      <c r="F39587" s="27"/>
      <c r="G39587" s="1"/>
      <c r="H39587" s="1"/>
      <c r="I39587" s="1"/>
    </row>
    <row r="39588" spans="2:9">
      <c r="B39588" s="1"/>
      <c r="C39588" s="29"/>
      <c r="D39588" s="27"/>
      <c r="E39588" s="27"/>
      <c r="F39588" s="27"/>
      <c r="G39588" s="1"/>
      <c r="H39588" s="1"/>
      <c r="I39588" s="1"/>
    </row>
    <row r="39589" spans="2:9">
      <c r="B39589" s="1"/>
      <c r="C39589" s="29"/>
      <c r="D39589" s="27"/>
      <c r="E39589" s="27"/>
      <c r="F39589" s="27"/>
      <c r="G39589" s="1"/>
      <c r="H39589" s="1"/>
      <c r="I39589" s="1"/>
    </row>
    <row r="39590" spans="2:9">
      <c r="B39590" s="1"/>
      <c r="C39590" s="29"/>
      <c r="D39590" s="27"/>
      <c r="E39590" s="27"/>
      <c r="F39590" s="27"/>
      <c r="G39590" s="1"/>
      <c r="H39590" s="1"/>
      <c r="I39590" s="1"/>
    </row>
    <row r="39591" spans="2:9">
      <c r="B39591" s="1"/>
      <c r="C39591" s="29"/>
      <c r="D39591" s="27"/>
      <c r="E39591" s="27"/>
      <c r="F39591" s="27"/>
      <c r="G39591" s="1"/>
      <c r="H39591" s="1"/>
      <c r="I39591" s="1"/>
    </row>
    <row r="39592" spans="2:9">
      <c r="B39592" s="1"/>
      <c r="C39592" s="29"/>
      <c r="D39592" s="27"/>
      <c r="E39592" s="27"/>
      <c r="F39592" s="27"/>
      <c r="G39592" s="1"/>
      <c r="H39592" s="1"/>
      <c r="I39592" s="1"/>
    </row>
    <row r="39593" spans="2:9">
      <c r="B39593" s="1"/>
      <c r="C39593" s="29"/>
      <c r="D39593" s="27"/>
      <c r="E39593" s="27"/>
      <c r="F39593" s="27"/>
      <c r="G39593" s="1"/>
      <c r="H39593" s="1"/>
      <c r="I39593" s="1"/>
    </row>
    <row r="39594" spans="2:9">
      <c r="B39594" s="1"/>
      <c r="C39594" s="29"/>
      <c r="D39594" s="27"/>
      <c r="E39594" s="27"/>
      <c r="F39594" s="27"/>
      <c r="G39594" s="1"/>
      <c r="H39594" s="1"/>
      <c r="I39594" s="1"/>
    </row>
    <row r="39595" spans="2:9">
      <c r="B39595" s="1"/>
      <c r="C39595" s="29"/>
      <c r="D39595" s="27"/>
      <c r="E39595" s="27"/>
      <c r="F39595" s="27"/>
      <c r="G39595" s="1"/>
      <c r="H39595" s="1"/>
      <c r="I39595" s="1"/>
    </row>
    <row r="39596" spans="2:9">
      <c r="B39596" s="1"/>
      <c r="C39596" s="29"/>
      <c r="D39596" s="27"/>
      <c r="E39596" s="27"/>
      <c r="F39596" s="27"/>
      <c r="G39596" s="1"/>
      <c r="H39596" s="1"/>
      <c r="I39596" s="1"/>
    </row>
    <row r="39597" spans="2:9">
      <c r="B39597" s="1"/>
      <c r="C39597" s="29"/>
      <c r="D39597" s="27"/>
      <c r="E39597" s="27"/>
      <c r="F39597" s="27"/>
      <c r="G39597" s="1"/>
      <c r="H39597" s="1"/>
      <c r="I39597" s="1"/>
    </row>
    <row r="39598" spans="2:9">
      <c r="B39598" s="1"/>
      <c r="C39598" s="29"/>
      <c r="D39598" s="27"/>
      <c r="E39598" s="27"/>
      <c r="F39598" s="27"/>
      <c r="G39598" s="1"/>
      <c r="H39598" s="1"/>
      <c r="I39598" s="1"/>
    </row>
    <row r="39599" spans="2:9">
      <c r="B39599" s="1"/>
      <c r="C39599" s="29"/>
      <c r="D39599" s="27"/>
      <c r="E39599" s="27"/>
      <c r="F39599" s="27"/>
      <c r="G39599" s="1"/>
      <c r="H39599" s="1"/>
      <c r="I39599" s="1"/>
    </row>
    <row r="39600" spans="2:9">
      <c r="B39600" s="1"/>
      <c r="C39600" s="29"/>
      <c r="D39600" s="27"/>
      <c r="E39600" s="27"/>
      <c r="F39600" s="27"/>
      <c r="G39600" s="1"/>
      <c r="H39600" s="1"/>
      <c r="I39600" s="1"/>
    </row>
    <row r="39601" spans="2:9">
      <c r="B39601" s="1"/>
      <c r="C39601" s="29"/>
      <c r="D39601" s="27"/>
      <c r="E39601" s="27"/>
      <c r="F39601" s="27"/>
      <c r="G39601" s="1"/>
      <c r="H39601" s="1"/>
      <c r="I39601" s="1"/>
    </row>
    <row r="39602" spans="2:9">
      <c r="B39602" s="1"/>
      <c r="C39602" s="29"/>
      <c r="D39602" s="27"/>
      <c r="E39602" s="27"/>
      <c r="F39602" s="27"/>
      <c r="G39602" s="1"/>
      <c r="H39602" s="1"/>
      <c r="I39602" s="1"/>
    </row>
    <row r="39603" spans="2:9">
      <c r="B39603" s="1"/>
      <c r="C39603" s="29"/>
      <c r="D39603" s="27"/>
      <c r="E39603" s="27"/>
      <c r="F39603" s="27"/>
      <c r="G39603" s="1"/>
      <c r="H39603" s="1"/>
      <c r="I39603" s="1"/>
    </row>
    <row r="39604" spans="2:9">
      <c r="B39604" s="1"/>
      <c r="C39604" s="29"/>
      <c r="D39604" s="27"/>
      <c r="E39604" s="27"/>
      <c r="F39604" s="27"/>
      <c r="G39604" s="1"/>
      <c r="H39604" s="1"/>
      <c r="I39604" s="1"/>
    </row>
    <row r="39605" spans="2:9">
      <c r="B39605" s="1"/>
      <c r="C39605" s="29"/>
      <c r="D39605" s="27"/>
      <c r="E39605" s="27"/>
      <c r="F39605" s="27"/>
      <c r="G39605" s="1"/>
      <c r="H39605" s="1"/>
      <c r="I39605" s="1"/>
    </row>
    <row r="39606" spans="2:9">
      <c r="B39606" s="1"/>
      <c r="C39606" s="29"/>
      <c r="D39606" s="27"/>
      <c r="E39606" s="27"/>
      <c r="F39606" s="27"/>
      <c r="G39606" s="1"/>
      <c r="H39606" s="1"/>
      <c r="I39606" s="1"/>
    </row>
    <row r="39607" spans="2:9">
      <c r="B39607" s="1"/>
      <c r="C39607" s="29"/>
      <c r="D39607" s="27"/>
      <c r="E39607" s="27"/>
      <c r="F39607" s="27"/>
      <c r="G39607" s="1"/>
      <c r="H39607" s="1"/>
      <c r="I39607" s="1"/>
    </row>
    <row r="39608" spans="2:9">
      <c r="B39608" s="1"/>
      <c r="C39608" s="29"/>
      <c r="D39608" s="27"/>
      <c r="E39608" s="27"/>
      <c r="F39608" s="27"/>
      <c r="G39608" s="1"/>
      <c r="H39608" s="1"/>
      <c r="I39608" s="1"/>
    </row>
    <row r="39609" spans="2:9">
      <c r="B39609" s="1"/>
      <c r="C39609" s="29"/>
      <c r="D39609" s="27"/>
      <c r="E39609" s="27"/>
      <c r="F39609" s="27"/>
      <c r="G39609" s="1"/>
      <c r="H39609" s="1"/>
      <c r="I39609" s="1"/>
    </row>
    <row r="39610" spans="2:9">
      <c r="B39610" s="1"/>
      <c r="C39610" s="29"/>
      <c r="D39610" s="27"/>
      <c r="E39610" s="27"/>
      <c r="F39610" s="27"/>
      <c r="G39610" s="1"/>
      <c r="H39610" s="1"/>
      <c r="I39610" s="1"/>
    </row>
    <row r="39611" spans="2:9">
      <c r="B39611" s="1"/>
      <c r="C39611" s="29"/>
      <c r="D39611" s="27"/>
      <c r="E39611" s="27"/>
      <c r="F39611" s="27"/>
      <c r="G39611" s="1"/>
      <c r="H39611" s="1"/>
      <c r="I39611" s="1"/>
    </row>
    <row r="39612" spans="2:9">
      <c r="B39612" s="1"/>
      <c r="C39612" s="29"/>
      <c r="D39612" s="27"/>
      <c r="E39612" s="27"/>
      <c r="F39612" s="27"/>
      <c r="G39612" s="1"/>
      <c r="H39612" s="1"/>
      <c r="I39612" s="1"/>
    </row>
    <row r="39613" spans="2:9">
      <c r="B39613" s="1"/>
      <c r="C39613" s="29"/>
      <c r="D39613" s="27"/>
      <c r="E39613" s="27"/>
      <c r="F39613" s="27"/>
      <c r="G39613" s="1"/>
      <c r="H39613" s="1"/>
      <c r="I39613" s="1"/>
    </row>
    <row r="39614" spans="2:9">
      <c r="B39614" s="1"/>
      <c r="C39614" s="29"/>
      <c r="D39614" s="27"/>
      <c r="E39614" s="27"/>
      <c r="F39614" s="27"/>
      <c r="G39614" s="1"/>
      <c r="H39614" s="1"/>
      <c r="I39614" s="1"/>
    </row>
    <row r="39615" spans="2:9">
      <c r="B39615" s="1"/>
      <c r="C39615" s="29"/>
      <c r="D39615" s="27"/>
      <c r="E39615" s="27"/>
      <c r="F39615" s="27"/>
      <c r="G39615" s="1"/>
      <c r="H39615" s="1"/>
      <c r="I39615" s="1"/>
    </row>
    <row r="39616" spans="2:9">
      <c r="B39616" s="1"/>
      <c r="C39616" s="29"/>
      <c r="D39616" s="27"/>
      <c r="E39616" s="27"/>
      <c r="F39616" s="27"/>
      <c r="G39616" s="1"/>
      <c r="H39616" s="1"/>
      <c r="I39616" s="1"/>
    </row>
    <row r="39617" spans="2:9">
      <c r="B39617" s="1"/>
      <c r="C39617" s="29"/>
      <c r="D39617" s="27"/>
      <c r="E39617" s="27"/>
      <c r="F39617" s="27"/>
      <c r="G39617" s="1"/>
      <c r="H39617" s="1"/>
      <c r="I39617" s="1"/>
    </row>
    <row r="39618" spans="2:9">
      <c r="B39618" s="1"/>
      <c r="C39618" s="29"/>
      <c r="D39618" s="27"/>
      <c r="E39618" s="27"/>
      <c r="F39618" s="27"/>
      <c r="G39618" s="1"/>
      <c r="H39618" s="1"/>
      <c r="I39618" s="1"/>
    </row>
    <row r="39619" spans="2:9">
      <c r="B39619" s="1"/>
      <c r="C39619" s="29"/>
      <c r="D39619" s="27"/>
      <c r="E39619" s="27"/>
      <c r="F39619" s="27"/>
      <c r="G39619" s="1"/>
      <c r="H39619" s="1"/>
      <c r="I39619" s="1"/>
    </row>
    <row r="39620" spans="2:9">
      <c r="B39620" s="1"/>
      <c r="C39620" s="29"/>
      <c r="D39620" s="27"/>
      <c r="E39620" s="27"/>
      <c r="F39620" s="27"/>
      <c r="G39620" s="1"/>
      <c r="H39620" s="1"/>
      <c r="I39620" s="1"/>
    </row>
    <row r="39621" spans="2:9">
      <c r="B39621" s="1"/>
      <c r="C39621" s="29"/>
      <c r="D39621" s="27"/>
      <c r="E39621" s="27"/>
      <c r="F39621" s="27"/>
      <c r="G39621" s="1"/>
      <c r="H39621" s="1"/>
      <c r="I39621" s="1"/>
    </row>
    <row r="39622" spans="2:9">
      <c r="B39622" s="1"/>
      <c r="C39622" s="29"/>
      <c r="D39622" s="27"/>
      <c r="E39622" s="27"/>
      <c r="F39622" s="27"/>
      <c r="G39622" s="1"/>
      <c r="H39622" s="1"/>
      <c r="I39622" s="1"/>
    </row>
    <row r="39623" spans="2:9">
      <c r="B39623" s="1"/>
      <c r="C39623" s="29"/>
      <c r="D39623" s="27"/>
      <c r="E39623" s="27"/>
      <c r="F39623" s="27"/>
      <c r="G39623" s="1"/>
      <c r="H39623" s="1"/>
      <c r="I39623" s="1"/>
    </row>
    <row r="39624" spans="2:9">
      <c r="B39624" s="1"/>
      <c r="C39624" s="29"/>
      <c r="D39624" s="27"/>
      <c r="E39624" s="27"/>
      <c r="F39624" s="27"/>
      <c r="G39624" s="1"/>
      <c r="H39624" s="1"/>
      <c r="I39624" s="1"/>
    </row>
    <row r="39625" spans="2:9">
      <c r="B39625" s="1"/>
      <c r="C39625" s="29"/>
      <c r="D39625" s="27"/>
      <c r="E39625" s="27"/>
      <c r="F39625" s="27"/>
      <c r="G39625" s="1"/>
      <c r="H39625" s="1"/>
      <c r="I39625" s="1"/>
    </row>
    <row r="39626" spans="2:9">
      <c r="B39626" s="1"/>
      <c r="C39626" s="29"/>
      <c r="D39626" s="27"/>
      <c r="E39626" s="27"/>
      <c r="F39626" s="27"/>
      <c r="G39626" s="1"/>
      <c r="H39626" s="1"/>
      <c r="I39626" s="1"/>
    </row>
    <row r="39627" spans="2:9">
      <c r="B39627" s="1"/>
      <c r="C39627" s="29"/>
      <c r="D39627" s="27"/>
      <c r="E39627" s="27"/>
      <c r="F39627" s="27"/>
      <c r="G39627" s="1"/>
      <c r="H39627" s="1"/>
      <c r="I39627" s="1"/>
    </row>
    <row r="39628" spans="2:9">
      <c r="B39628" s="1"/>
      <c r="C39628" s="29"/>
      <c r="D39628" s="27"/>
      <c r="E39628" s="27"/>
      <c r="F39628" s="27"/>
      <c r="G39628" s="1"/>
      <c r="H39628" s="1"/>
      <c r="I39628" s="1"/>
    </row>
    <row r="39629" spans="2:9">
      <c r="B39629" s="1"/>
      <c r="C39629" s="29"/>
      <c r="D39629" s="27"/>
      <c r="E39629" s="27"/>
      <c r="F39629" s="27"/>
      <c r="G39629" s="1"/>
      <c r="H39629" s="1"/>
      <c r="I39629" s="1"/>
    </row>
    <row r="39630" spans="2:9">
      <c r="B39630" s="1"/>
      <c r="C39630" s="29"/>
      <c r="D39630" s="27"/>
      <c r="E39630" s="27"/>
      <c r="F39630" s="27"/>
      <c r="G39630" s="1"/>
      <c r="H39630" s="1"/>
      <c r="I39630" s="1"/>
    </row>
    <row r="39631" spans="2:9">
      <c r="B39631" s="1"/>
      <c r="C39631" s="29"/>
      <c r="D39631" s="27"/>
      <c r="E39631" s="27"/>
      <c r="F39631" s="27"/>
      <c r="G39631" s="1"/>
      <c r="H39631" s="1"/>
      <c r="I39631" s="1"/>
    </row>
    <row r="39632" spans="2:9">
      <c r="B39632" s="1"/>
      <c r="C39632" s="29"/>
      <c r="D39632" s="27"/>
      <c r="E39632" s="27"/>
      <c r="F39632" s="27"/>
      <c r="G39632" s="1"/>
      <c r="H39632" s="1"/>
      <c r="I39632" s="1"/>
    </row>
    <row r="39633" spans="2:9">
      <c r="B39633" s="1"/>
      <c r="C39633" s="29"/>
      <c r="D39633" s="27"/>
      <c r="E39633" s="27"/>
      <c r="F39633" s="27"/>
      <c r="G39633" s="1"/>
      <c r="H39633" s="1"/>
      <c r="I39633" s="1"/>
    </row>
    <row r="39634" spans="2:9">
      <c r="B39634" s="1"/>
      <c r="C39634" s="29"/>
      <c r="D39634" s="27"/>
      <c r="E39634" s="27"/>
      <c r="F39634" s="27"/>
      <c r="G39634" s="1"/>
      <c r="H39634" s="1"/>
      <c r="I39634" s="1"/>
    </row>
    <row r="39635" spans="2:9">
      <c r="B39635" s="1"/>
      <c r="C39635" s="29"/>
      <c r="D39635" s="27"/>
      <c r="E39635" s="27"/>
      <c r="F39635" s="27"/>
      <c r="G39635" s="1"/>
      <c r="H39635" s="1"/>
      <c r="I39635" s="1"/>
    </row>
    <row r="39636" spans="2:9">
      <c r="B39636" s="1"/>
      <c r="C39636" s="29"/>
      <c r="D39636" s="27"/>
      <c r="E39636" s="27"/>
      <c r="F39636" s="27"/>
      <c r="G39636" s="1"/>
      <c r="H39636" s="1"/>
      <c r="I39636" s="1"/>
    </row>
    <row r="39637" spans="2:9">
      <c r="B39637" s="1"/>
      <c r="C39637" s="29"/>
      <c r="D39637" s="27"/>
      <c r="E39637" s="27"/>
      <c r="F39637" s="27"/>
      <c r="G39637" s="1"/>
      <c r="H39637" s="1"/>
      <c r="I39637" s="1"/>
    </row>
    <row r="39638" spans="2:9">
      <c r="B39638" s="1"/>
      <c r="C39638" s="29"/>
      <c r="D39638" s="27"/>
      <c r="E39638" s="27"/>
      <c r="F39638" s="27"/>
      <c r="G39638" s="1"/>
      <c r="H39638" s="1"/>
      <c r="I39638" s="1"/>
    </row>
    <row r="39639" spans="2:9">
      <c r="B39639" s="1"/>
      <c r="C39639" s="29"/>
      <c r="D39639" s="27"/>
      <c r="E39639" s="27"/>
      <c r="F39639" s="27"/>
      <c r="G39639" s="1"/>
      <c r="H39639" s="1"/>
      <c r="I39639" s="1"/>
    </row>
    <row r="39640" spans="2:9">
      <c r="B39640" s="1"/>
      <c r="C39640" s="29"/>
      <c r="D39640" s="27"/>
      <c r="E39640" s="27"/>
      <c r="F39640" s="27"/>
      <c r="G39640" s="1"/>
      <c r="H39640" s="1"/>
      <c r="I39640" s="1"/>
    </row>
    <row r="39641" spans="2:9">
      <c r="B39641" s="1"/>
      <c r="C39641" s="29"/>
      <c r="D39641" s="27"/>
      <c r="E39641" s="27"/>
      <c r="F39641" s="27"/>
      <c r="G39641" s="1"/>
      <c r="H39641" s="1"/>
      <c r="I39641" s="1"/>
    </row>
    <row r="39642" spans="2:9">
      <c r="B39642" s="1"/>
      <c r="C39642" s="29"/>
      <c r="D39642" s="27"/>
      <c r="E39642" s="27"/>
      <c r="F39642" s="27"/>
      <c r="G39642" s="1"/>
      <c r="H39642" s="1"/>
      <c r="I39642" s="1"/>
    </row>
    <row r="39643" spans="2:9">
      <c r="B39643" s="1"/>
      <c r="C39643" s="29"/>
      <c r="D39643" s="27"/>
      <c r="E39643" s="27"/>
      <c r="F39643" s="27"/>
      <c r="G39643" s="1"/>
      <c r="H39643" s="1"/>
      <c r="I39643" s="1"/>
    </row>
    <row r="39644" spans="2:9">
      <c r="B39644" s="1"/>
      <c r="C39644" s="29"/>
      <c r="D39644" s="27"/>
      <c r="E39644" s="27"/>
      <c r="F39644" s="27"/>
      <c r="G39644" s="1"/>
      <c r="H39644" s="1"/>
      <c r="I39644" s="1"/>
    </row>
    <row r="39645" spans="2:9">
      <c r="B39645" s="1"/>
      <c r="C39645" s="29"/>
      <c r="D39645" s="27"/>
      <c r="E39645" s="27"/>
      <c r="F39645" s="27"/>
      <c r="G39645" s="1"/>
      <c r="H39645" s="1"/>
      <c r="I39645" s="1"/>
    </row>
    <row r="39646" spans="2:9">
      <c r="B39646" s="1"/>
      <c r="C39646" s="29"/>
      <c r="D39646" s="27"/>
      <c r="E39646" s="27"/>
      <c r="F39646" s="27"/>
      <c r="G39646" s="1"/>
      <c r="H39646" s="1"/>
      <c r="I39646" s="1"/>
    </row>
    <row r="39647" spans="2:9">
      <c r="B39647" s="1"/>
      <c r="C39647" s="29"/>
      <c r="D39647" s="27"/>
      <c r="E39647" s="27"/>
      <c r="F39647" s="27"/>
      <c r="G39647" s="1"/>
      <c r="H39647" s="1"/>
      <c r="I39647" s="1"/>
    </row>
    <row r="39648" spans="2:9">
      <c r="B39648" s="1"/>
      <c r="C39648" s="29"/>
      <c r="D39648" s="27"/>
      <c r="E39648" s="27"/>
      <c r="F39648" s="27"/>
      <c r="G39648" s="1"/>
      <c r="H39648" s="1"/>
      <c r="I39648" s="1"/>
    </row>
    <row r="39649" spans="2:9">
      <c r="B39649" s="1"/>
      <c r="C39649" s="29"/>
      <c r="D39649" s="27"/>
      <c r="E39649" s="27"/>
      <c r="F39649" s="27"/>
      <c r="G39649" s="1"/>
      <c r="H39649" s="1"/>
      <c r="I39649" s="1"/>
    </row>
    <row r="39650" spans="2:9">
      <c r="B39650" s="1"/>
      <c r="C39650" s="29"/>
      <c r="D39650" s="27"/>
      <c r="E39650" s="27"/>
      <c r="F39650" s="27"/>
      <c r="G39650" s="1"/>
      <c r="H39650" s="1"/>
      <c r="I39650" s="1"/>
    </row>
    <row r="39651" spans="2:9">
      <c r="B39651" s="1"/>
      <c r="C39651" s="29"/>
      <c r="D39651" s="27"/>
      <c r="E39651" s="27"/>
      <c r="F39651" s="27"/>
      <c r="G39651" s="1"/>
      <c r="H39651" s="1"/>
      <c r="I39651" s="1"/>
    </row>
    <row r="39652" spans="2:9">
      <c r="B39652" s="1"/>
      <c r="C39652" s="29"/>
      <c r="D39652" s="27"/>
      <c r="E39652" s="27"/>
      <c r="F39652" s="27"/>
      <c r="G39652" s="1"/>
      <c r="H39652" s="1"/>
      <c r="I39652" s="1"/>
    </row>
    <row r="39653" spans="2:9">
      <c r="B39653" s="1"/>
      <c r="C39653" s="29"/>
      <c r="D39653" s="27"/>
      <c r="E39653" s="27"/>
      <c r="F39653" s="27"/>
      <c r="G39653" s="1"/>
      <c r="H39653" s="1"/>
      <c r="I39653" s="1"/>
    </row>
    <row r="39654" spans="2:9">
      <c r="B39654" s="1"/>
      <c r="C39654" s="29"/>
      <c r="D39654" s="27"/>
      <c r="E39654" s="27"/>
      <c r="F39654" s="27"/>
      <c r="G39654" s="1"/>
      <c r="H39654" s="1"/>
      <c r="I39654" s="1"/>
    </row>
    <row r="39655" spans="2:9">
      <c r="B39655" s="1"/>
      <c r="C39655" s="29"/>
      <c r="D39655" s="27"/>
      <c r="E39655" s="27"/>
      <c r="F39655" s="27"/>
      <c r="G39655" s="1"/>
      <c r="H39655" s="1"/>
      <c r="I39655" s="1"/>
    </row>
    <row r="39656" spans="2:9">
      <c r="B39656" s="1"/>
      <c r="C39656" s="29"/>
      <c r="D39656" s="27"/>
      <c r="E39656" s="27"/>
      <c r="F39656" s="27"/>
      <c r="G39656" s="1"/>
      <c r="H39656" s="1"/>
      <c r="I39656" s="1"/>
    </row>
    <row r="39657" spans="2:9">
      <c r="B39657" s="1"/>
      <c r="C39657" s="29"/>
      <c r="D39657" s="27"/>
      <c r="E39657" s="27"/>
      <c r="F39657" s="27"/>
      <c r="G39657" s="1"/>
      <c r="H39657" s="1"/>
      <c r="I39657" s="1"/>
    </row>
    <row r="39658" spans="2:9">
      <c r="B39658" s="1"/>
      <c r="C39658" s="29"/>
      <c r="D39658" s="27"/>
      <c r="E39658" s="27"/>
      <c r="F39658" s="27"/>
      <c r="G39658" s="1"/>
      <c r="H39658" s="1"/>
      <c r="I39658" s="1"/>
    </row>
    <row r="39659" spans="2:9">
      <c r="B39659" s="1"/>
      <c r="C39659" s="29"/>
      <c r="D39659" s="27"/>
      <c r="E39659" s="27"/>
      <c r="F39659" s="27"/>
      <c r="G39659" s="1"/>
      <c r="H39659" s="1"/>
      <c r="I39659" s="1"/>
    </row>
    <row r="39660" spans="2:9">
      <c r="B39660" s="1"/>
      <c r="C39660" s="29"/>
      <c r="D39660" s="27"/>
      <c r="E39660" s="27"/>
      <c r="F39660" s="27"/>
      <c r="G39660" s="1"/>
      <c r="H39660" s="1"/>
      <c r="I39660" s="1"/>
    </row>
    <row r="39661" spans="2:9">
      <c r="B39661" s="1"/>
      <c r="C39661" s="29"/>
      <c r="D39661" s="27"/>
      <c r="E39661" s="27"/>
      <c r="F39661" s="27"/>
      <c r="G39661" s="1"/>
      <c r="H39661" s="1"/>
      <c r="I39661" s="1"/>
    </row>
    <row r="39662" spans="2:9">
      <c r="B39662" s="1"/>
      <c r="C39662" s="29"/>
      <c r="D39662" s="27"/>
      <c r="E39662" s="27"/>
      <c r="F39662" s="27"/>
      <c r="G39662" s="1"/>
      <c r="H39662" s="1"/>
      <c r="I39662" s="1"/>
    </row>
    <row r="39663" spans="2:9">
      <c r="B39663" s="1"/>
      <c r="C39663" s="29"/>
      <c r="D39663" s="27"/>
      <c r="E39663" s="27"/>
      <c r="F39663" s="27"/>
      <c r="G39663" s="1"/>
      <c r="H39663" s="1"/>
      <c r="I39663" s="1"/>
    </row>
    <row r="39664" spans="2:9">
      <c r="B39664" s="1"/>
      <c r="C39664" s="29"/>
      <c r="D39664" s="27"/>
      <c r="E39664" s="27"/>
      <c r="F39664" s="27"/>
      <c r="G39664" s="1"/>
      <c r="H39664" s="1"/>
      <c r="I39664" s="1"/>
    </row>
    <row r="39665" spans="2:9">
      <c r="B39665" s="1"/>
      <c r="C39665" s="29"/>
      <c r="D39665" s="27"/>
      <c r="E39665" s="27"/>
      <c r="F39665" s="27"/>
      <c r="G39665" s="1"/>
      <c r="H39665" s="1"/>
      <c r="I39665" s="1"/>
    </row>
    <row r="39666" spans="2:9">
      <c r="B39666" s="1"/>
      <c r="C39666" s="29"/>
      <c r="D39666" s="27"/>
      <c r="E39666" s="27"/>
      <c r="F39666" s="27"/>
      <c r="G39666" s="1"/>
      <c r="H39666" s="1"/>
      <c r="I39666" s="1"/>
    </row>
    <row r="39667" spans="2:9">
      <c r="B39667" s="1"/>
      <c r="C39667" s="29"/>
      <c r="D39667" s="27"/>
      <c r="E39667" s="27"/>
      <c r="F39667" s="27"/>
      <c r="G39667" s="1"/>
      <c r="H39667" s="1"/>
      <c r="I39667" s="1"/>
    </row>
    <row r="39668" spans="2:9">
      <c r="B39668" s="1"/>
      <c r="C39668" s="29"/>
      <c r="D39668" s="27"/>
      <c r="E39668" s="27"/>
      <c r="F39668" s="27"/>
      <c r="G39668" s="1"/>
      <c r="H39668" s="1"/>
      <c r="I39668" s="1"/>
    </row>
    <row r="39669" spans="2:9">
      <c r="B39669" s="1"/>
      <c r="C39669" s="29"/>
      <c r="D39669" s="27"/>
      <c r="E39669" s="27"/>
      <c r="F39669" s="27"/>
      <c r="G39669" s="1"/>
      <c r="H39669" s="1"/>
      <c r="I39669" s="1"/>
    </row>
    <row r="39670" spans="2:9">
      <c r="B39670" s="1"/>
      <c r="C39670" s="29"/>
      <c r="D39670" s="27"/>
      <c r="E39670" s="27"/>
      <c r="F39670" s="27"/>
      <c r="G39670" s="1"/>
      <c r="H39670" s="1"/>
      <c r="I39670" s="1"/>
    </row>
    <row r="39671" spans="2:9">
      <c r="B39671" s="1"/>
      <c r="C39671" s="29"/>
      <c r="D39671" s="27"/>
      <c r="E39671" s="27"/>
      <c r="F39671" s="27"/>
      <c r="G39671" s="1"/>
      <c r="H39671" s="1"/>
      <c r="I39671" s="1"/>
    </row>
    <row r="39672" spans="2:9">
      <c r="B39672" s="1"/>
      <c r="C39672" s="29"/>
      <c r="D39672" s="27"/>
      <c r="E39672" s="27"/>
      <c r="F39672" s="27"/>
      <c r="G39672" s="1"/>
      <c r="H39672" s="1"/>
      <c r="I39672" s="1"/>
    </row>
    <row r="39673" spans="2:9">
      <c r="B39673" s="1"/>
      <c r="C39673" s="29"/>
      <c r="D39673" s="27"/>
      <c r="E39673" s="27"/>
      <c r="F39673" s="27"/>
      <c r="G39673" s="1"/>
      <c r="H39673" s="1"/>
      <c r="I39673" s="1"/>
    </row>
    <row r="39674" spans="2:9">
      <c r="B39674" s="1"/>
      <c r="C39674" s="29"/>
      <c r="D39674" s="27"/>
      <c r="E39674" s="27"/>
      <c r="F39674" s="27"/>
      <c r="G39674" s="1"/>
      <c r="H39674" s="1"/>
      <c r="I39674" s="1"/>
    </row>
    <row r="39675" spans="2:9">
      <c r="B39675" s="1"/>
      <c r="C39675" s="29"/>
      <c r="D39675" s="27"/>
      <c r="E39675" s="27"/>
      <c r="F39675" s="27"/>
      <c r="G39675" s="1"/>
      <c r="H39675" s="1"/>
      <c r="I39675" s="1"/>
    </row>
    <row r="39676" spans="2:9">
      <c r="B39676" s="1"/>
      <c r="C39676" s="29"/>
      <c r="D39676" s="27"/>
      <c r="E39676" s="27"/>
      <c r="F39676" s="27"/>
      <c r="G39676" s="1"/>
      <c r="H39676" s="1"/>
      <c r="I39676" s="1"/>
    </row>
    <row r="39677" spans="2:9">
      <c r="B39677" s="1"/>
      <c r="C39677" s="29"/>
      <c r="D39677" s="27"/>
      <c r="E39677" s="27"/>
      <c r="F39677" s="27"/>
      <c r="G39677" s="1"/>
      <c r="H39677" s="1"/>
      <c r="I39677" s="1"/>
    </row>
    <row r="39678" spans="2:9">
      <c r="B39678" s="1"/>
      <c r="C39678" s="29"/>
      <c r="D39678" s="27"/>
      <c r="E39678" s="27"/>
      <c r="F39678" s="27"/>
      <c r="G39678" s="1"/>
      <c r="H39678" s="1"/>
      <c r="I39678" s="1"/>
    </row>
    <row r="39679" spans="2:9">
      <c r="B39679" s="1"/>
      <c r="C39679" s="29"/>
      <c r="D39679" s="27"/>
      <c r="E39679" s="27"/>
      <c r="F39679" s="27"/>
      <c r="G39679" s="1"/>
      <c r="H39679" s="1"/>
      <c r="I39679" s="1"/>
    </row>
    <row r="39680" spans="2:9">
      <c r="B39680" s="1"/>
      <c r="C39680" s="29"/>
      <c r="D39680" s="27"/>
      <c r="E39680" s="27"/>
      <c r="F39680" s="27"/>
      <c r="G39680" s="1"/>
      <c r="H39680" s="1"/>
      <c r="I39680" s="1"/>
    </row>
    <row r="39681" spans="2:9">
      <c r="B39681" s="1"/>
      <c r="C39681" s="29"/>
      <c r="D39681" s="27"/>
      <c r="E39681" s="27"/>
      <c r="F39681" s="27"/>
      <c r="G39681" s="1"/>
      <c r="H39681" s="1"/>
      <c r="I39681" s="1"/>
    </row>
    <row r="39682" spans="2:9">
      <c r="B39682" s="1"/>
      <c r="C39682" s="29"/>
      <c r="D39682" s="27"/>
      <c r="E39682" s="27"/>
      <c r="F39682" s="27"/>
      <c r="G39682" s="1"/>
      <c r="H39682" s="1"/>
      <c r="I39682" s="1"/>
    </row>
    <row r="39683" spans="2:9">
      <c r="B39683" s="1"/>
      <c r="C39683" s="29"/>
      <c r="D39683" s="27"/>
      <c r="E39683" s="27"/>
      <c r="F39683" s="27"/>
      <c r="G39683" s="1"/>
      <c r="H39683" s="1"/>
      <c r="I39683" s="1"/>
    </row>
    <row r="39684" spans="2:9">
      <c r="B39684" s="1"/>
      <c r="C39684" s="29"/>
      <c r="D39684" s="27"/>
      <c r="E39684" s="27"/>
      <c r="F39684" s="27"/>
      <c r="G39684" s="1"/>
      <c r="H39684" s="1"/>
      <c r="I39684" s="1"/>
    </row>
    <row r="39685" spans="2:9">
      <c r="B39685" s="1"/>
      <c r="C39685" s="29"/>
      <c r="D39685" s="27"/>
      <c r="E39685" s="27"/>
      <c r="F39685" s="27"/>
      <c r="G39685" s="1"/>
      <c r="H39685" s="1"/>
      <c r="I39685" s="1"/>
    </row>
    <row r="39686" spans="2:9">
      <c r="B39686" s="1"/>
      <c r="C39686" s="29"/>
      <c r="D39686" s="27"/>
      <c r="E39686" s="27"/>
      <c r="F39686" s="27"/>
      <c r="G39686" s="1"/>
      <c r="H39686" s="1"/>
      <c r="I39686" s="1"/>
    </row>
    <row r="39687" spans="2:9">
      <c r="B39687" s="1"/>
      <c r="C39687" s="29"/>
      <c r="D39687" s="27"/>
      <c r="E39687" s="27"/>
      <c r="F39687" s="27"/>
      <c r="G39687" s="1"/>
      <c r="H39687" s="1"/>
      <c r="I39687" s="1"/>
    </row>
    <row r="39688" spans="2:9">
      <c r="B39688" s="1"/>
      <c r="C39688" s="29"/>
      <c r="D39688" s="27"/>
      <c r="E39688" s="27"/>
      <c r="F39688" s="27"/>
      <c r="G39688" s="1"/>
      <c r="H39688" s="1"/>
      <c r="I39688" s="1"/>
    </row>
    <row r="39689" spans="2:9">
      <c r="B39689" s="1"/>
      <c r="C39689" s="29"/>
      <c r="D39689" s="27"/>
      <c r="E39689" s="27"/>
      <c r="F39689" s="27"/>
      <c r="G39689" s="1"/>
      <c r="H39689" s="1"/>
      <c r="I39689" s="1"/>
    </row>
    <row r="39690" spans="2:9">
      <c r="B39690" s="1"/>
      <c r="C39690" s="29"/>
      <c r="D39690" s="27"/>
      <c r="E39690" s="27"/>
      <c r="F39690" s="27"/>
      <c r="G39690" s="1"/>
      <c r="H39690" s="1"/>
      <c r="I39690" s="1"/>
    </row>
    <row r="39691" spans="2:9">
      <c r="B39691" s="1"/>
      <c r="C39691" s="29"/>
      <c r="D39691" s="27"/>
      <c r="E39691" s="27"/>
      <c r="F39691" s="27"/>
      <c r="G39691" s="1"/>
      <c r="H39691" s="1"/>
      <c r="I39691" s="1"/>
    </row>
    <row r="39692" spans="2:9">
      <c r="B39692" s="1"/>
      <c r="C39692" s="29"/>
      <c r="D39692" s="27"/>
      <c r="E39692" s="27"/>
      <c r="F39692" s="27"/>
      <c r="G39692" s="1"/>
      <c r="H39692" s="1"/>
      <c r="I39692" s="1"/>
    </row>
    <row r="39693" spans="2:9">
      <c r="B39693" s="1"/>
      <c r="C39693" s="29"/>
      <c r="D39693" s="27"/>
      <c r="E39693" s="27"/>
      <c r="F39693" s="27"/>
      <c r="G39693" s="1"/>
      <c r="H39693" s="1"/>
      <c r="I39693" s="1"/>
    </row>
    <row r="39694" spans="2:9">
      <c r="B39694" s="1"/>
      <c r="C39694" s="29"/>
      <c r="D39694" s="27"/>
      <c r="E39694" s="27"/>
      <c r="F39694" s="27"/>
      <c r="G39694" s="1"/>
      <c r="H39694" s="1"/>
      <c r="I39694" s="1"/>
    </row>
    <row r="39695" spans="2:9">
      <c r="B39695" s="1"/>
      <c r="C39695" s="29"/>
      <c r="D39695" s="27"/>
      <c r="E39695" s="27"/>
      <c r="F39695" s="27"/>
      <c r="G39695" s="1"/>
      <c r="H39695" s="1"/>
      <c r="I39695" s="1"/>
    </row>
    <row r="39696" spans="2:9">
      <c r="B39696" s="1"/>
      <c r="C39696" s="29"/>
      <c r="D39696" s="27"/>
      <c r="E39696" s="27"/>
      <c r="F39696" s="27"/>
      <c r="G39696" s="1"/>
      <c r="H39696" s="1"/>
      <c r="I39696" s="1"/>
    </row>
    <row r="39697" spans="2:9">
      <c r="B39697" s="1"/>
      <c r="C39697" s="29"/>
      <c r="D39697" s="27"/>
      <c r="E39697" s="27"/>
      <c r="F39697" s="27"/>
      <c r="G39697" s="1"/>
      <c r="H39697" s="1"/>
      <c r="I39697" s="1"/>
    </row>
    <row r="39698" spans="2:9">
      <c r="B39698" s="1"/>
      <c r="C39698" s="29"/>
      <c r="D39698" s="27"/>
      <c r="E39698" s="27"/>
      <c r="F39698" s="27"/>
      <c r="G39698" s="1"/>
      <c r="H39698" s="1"/>
      <c r="I39698" s="1"/>
    </row>
    <row r="39699" spans="2:9">
      <c r="B39699" s="1"/>
      <c r="C39699" s="29"/>
      <c r="D39699" s="27"/>
      <c r="E39699" s="27"/>
      <c r="F39699" s="27"/>
      <c r="G39699" s="1"/>
      <c r="H39699" s="1"/>
      <c r="I39699" s="1"/>
    </row>
    <row r="39700" spans="2:9">
      <c r="B39700" s="1"/>
      <c r="C39700" s="29"/>
      <c r="D39700" s="27"/>
      <c r="E39700" s="27"/>
      <c r="F39700" s="27"/>
      <c r="G39700" s="1"/>
      <c r="H39700" s="1"/>
      <c r="I39700" s="1"/>
    </row>
    <row r="39701" spans="2:9">
      <c r="B39701" s="1"/>
      <c r="C39701" s="29"/>
      <c r="D39701" s="27"/>
      <c r="E39701" s="27"/>
      <c r="F39701" s="27"/>
      <c r="G39701" s="1"/>
      <c r="H39701" s="1"/>
      <c r="I39701" s="1"/>
    </row>
    <row r="39702" spans="2:9">
      <c r="B39702" s="1"/>
      <c r="C39702" s="29"/>
      <c r="D39702" s="27"/>
      <c r="E39702" s="27"/>
      <c r="F39702" s="27"/>
      <c r="G39702" s="1"/>
      <c r="H39702" s="1"/>
      <c r="I39702" s="1"/>
    </row>
    <row r="39703" spans="2:9">
      <c r="B39703" s="1"/>
      <c r="C39703" s="29"/>
      <c r="D39703" s="27"/>
      <c r="E39703" s="27"/>
      <c r="F39703" s="27"/>
      <c r="G39703" s="1"/>
      <c r="H39703" s="1"/>
      <c r="I39703" s="1"/>
    </row>
    <row r="39704" spans="2:9">
      <c r="B39704" s="1"/>
      <c r="C39704" s="29"/>
      <c r="D39704" s="27"/>
      <c r="E39704" s="27"/>
      <c r="F39704" s="27"/>
      <c r="G39704" s="1"/>
      <c r="H39704" s="1"/>
      <c r="I39704" s="1"/>
    </row>
    <row r="39705" spans="2:9">
      <c r="B39705" s="1"/>
      <c r="C39705" s="29"/>
      <c r="D39705" s="27"/>
      <c r="E39705" s="27"/>
      <c r="F39705" s="27"/>
      <c r="G39705" s="1"/>
      <c r="H39705" s="1"/>
      <c r="I39705" s="1"/>
    </row>
    <row r="39706" spans="2:9">
      <c r="B39706" s="1"/>
      <c r="C39706" s="29"/>
      <c r="D39706" s="27"/>
      <c r="E39706" s="27"/>
      <c r="F39706" s="27"/>
      <c r="G39706" s="1"/>
      <c r="H39706" s="1"/>
      <c r="I39706" s="1"/>
    </row>
    <row r="39707" spans="2:9">
      <c r="B39707" s="1"/>
      <c r="C39707" s="29"/>
      <c r="D39707" s="27"/>
      <c r="E39707" s="27"/>
      <c r="F39707" s="27"/>
      <c r="G39707" s="1"/>
      <c r="H39707" s="1"/>
      <c r="I39707" s="1"/>
    </row>
    <row r="39708" spans="2:9">
      <c r="B39708" s="1"/>
      <c r="C39708" s="29"/>
      <c r="D39708" s="27"/>
      <c r="E39708" s="27"/>
      <c r="F39708" s="27"/>
      <c r="G39708" s="1"/>
      <c r="H39708" s="1"/>
      <c r="I39708" s="1"/>
    </row>
    <row r="39709" spans="2:9">
      <c r="B39709" s="1"/>
      <c r="C39709" s="29"/>
      <c r="D39709" s="27"/>
      <c r="E39709" s="27"/>
      <c r="F39709" s="27"/>
      <c r="G39709" s="1"/>
      <c r="H39709" s="1"/>
      <c r="I39709" s="1"/>
    </row>
    <row r="39710" spans="2:9">
      <c r="B39710" s="1"/>
      <c r="C39710" s="29"/>
      <c r="D39710" s="27"/>
      <c r="E39710" s="27"/>
      <c r="F39710" s="27"/>
      <c r="G39710" s="1"/>
      <c r="H39710" s="1"/>
      <c r="I39710" s="1"/>
    </row>
    <row r="39711" spans="2:9">
      <c r="B39711" s="1"/>
      <c r="C39711" s="29"/>
      <c r="D39711" s="27"/>
      <c r="E39711" s="27"/>
      <c r="F39711" s="27"/>
      <c r="G39711" s="1"/>
      <c r="H39711" s="1"/>
      <c r="I39711" s="1"/>
    </row>
    <row r="39712" spans="2:9">
      <c r="B39712" s="1"/>
      <c r="C39712" s="29"/>
      <c r="D39712" s="27"/>
      <c r="E39712" s="27"/>
      <c r="F39712" s="27"/>
      <c r="G39712" s="1"/>
      <c r="H39712" s="1"/>
      <c r="I39712" s="1"/>
    </row>
    <row r="39713" spans="2:9">
      <c r="B39713" s="1"/>
      <c r="C39713" s="29"/>
      <c r="D39713" s="27"/>
      <c r="E39713" s="27"/>
      <c r="F39713" s="27"/>
      <c r="G39713" s="1"/>
      <c r="H39713" s="1"/>
      <c r="I39713" s="1"/>
    </row>
    <row r="39714" spans="2:9">
      <c r="B39714" s="1"/>
      <c r="C39714" s="29"/>
      <c r="D39714" s="27"/>
      <c r="E39714" s="27"/>
      <c r="F39714" s="27"/>
      <c r="G39714" s="1"/>
      <c r="H39714" s="1"/>
      <c r="I39714" s="1"/>
    </row>
    <row r="39715" spans="2:9">
      <c r="B39715" s="1"/>
      <c r="C39715" s="29"/>
      <c r="D39715" s="27"/>
      <c r="E39715" s="27"/>
      <c r="F39715" s="27"/>
      <c r="G39715" s="1"/>
      <c r="H39715" s="1"/>
      <c r="I39715" s="1"/>
    </row>
    <row r="39716" spans="2:9">
      <c r="B39716" s="1"/>
      <c r="C39716" s="29"/>
      <c r="D39716" s="27"/>
      <c r="E39716" s="27"/>
      <c r="F39716" s="27"/>
      <c r="G39716" s="1"/>
      <c r="H39716" s="1"/>
      <c r="I39716" s="1"/>
    </row>
    <row r="39717" spans="2:9">
      <c r="B39717" s="1"/>
      <c r="C39717" s="29"/>
      <c r="D39717" s="27"/>
      <c r="E39717" s="27"/>
      <c r="F39717" s="27"/>
      <c r="G39717" s="1"/>
      <c r="H39717" s="1"/>
      <c r="I39717" s="1"/>
    </row>
    <row r="39718" spans="2:9">
      <c r="B39718" s="1"/>
      <c r="C39718" s="29"/>
      <c r="D39718" s="27"/>
      <c r="E39718" s="27"/>
      <c r="F39718" s="27"/>
      <c r="G39718" s="1"/>
      <c r="H39718" s="1"/>
      <c r="I39718" s="1"/>
    </row>
    <row r="39719" spans="2:9">
      <c r="B39719" s="1"/>
      <c r="C39719" s="29"/>
      <c r="D39719" s="27"/>
      <c r="E39719" s="27"/>
      <c r="F39719" s="27"/>
      <c r="G39719" s="1"/>
      <c r="H39719" s="1"/>
      <c r="I39719" s="1"/>
    </row>
    <row r="39720" spans="2:9">
      <c r="B39720" s="1"/>
      <c r="C39720" s="29"/>
      <c r="D39720" s="27"/>
      <c r="E39720" s="27"/>
      <c r="F39720" s="27"/>
      <c r="G39720" s="1"/>
      <c r="H39720" s="1"/>
      <c r="I39720" s="1"/>
    </row>
    <row r="39721" spans="2:9">
      <c r="B39721" s="1"/>
      <c r="C39721" s="29"/>
      <c r="D39721" s="27"/>
      <c r="E39721" s="27"/>
      <c r="F39721" s="27"/>
      <c r="G39721" s="1"/>
      <c r="H39721" s="1"/>
      <c r="I39721" s="1"/>
    </row>
    <row r="39722" spans="2:9">
      <c r="B39722" s="1"/>
      <c r="C39722" s="29"/>
      <c r="D39722" s="27"/>
      <c r="E39722" s="27"/>
      <c r="F39722" s="27"/>
      <c r="G39722" s="1"/>
      <c r="H39722" s="1"/>
      <c r="I39722" s="1"/>
    </row>
    <row r="39723" spans="2:9">
      <c r="B39723" s="1"/>
      <c r="C39723" s="29"/>
      <c r="D39723" s="27"/>
      <c r="E39723" s="27"/>
      <c r="F39723" s="27"/>
      <c r="G39723" s="1"/>
      <c r="H39723" s="1"/>
      <c r="I39723" s="1"/>
    </row>
    <row r="39724" spans="2:9">
      <c r="B39724" s="1"/>
      <c r="C39724" s="29"/>
      <c r="D39724" s="27"/>
      <c r="E39724" s="27"/>
      <c r="F39724" s="27"/>
      <c r="G39724" s="1"/>
      <c r="H39724" s="1"/>
      <c r="I39724" s="1"/>
    </row>
    <row r="39725" spans="2:9">
      <c r="B39725" s="1"/>
      <c r="C39725" s="29"/>
      <c r="D39725" s="27"/>
      <c r="E39725" s="27"/>
      <c r="F39725" s="27"/>
      <c r="G39725" s="1"/>
      <c r="H39725" s="1"/>
      <c r="I39725" s="1"/>
    </row>
    <row r="39726" spans="2:9">
      <c r="B39726" s="1"/>
      <c r="C39726" s="29"/>
      <c r="D39726" s="27"/>
      <c r="E39726" s="27"/>
      <c r="F39726" s="27"/>
      <c r="G39726" s="1"/>
      <c r="H39726" s="1"/>
      <c r="I39726" s="1"/>
    </row>
    <row r="39727" spans="2:9">
      <c r="B39727" s="1"/>
      <c r="C39727" s="29"/>
      <c r="D39727" s="27"/>
      <c r="E39727" s="27"/>
      <c r="F39727" s="27"/>
      <c r="G39727" s="1"/>
      <c r="H39727" s="1"/>
      <c r="I39727" s="1"/>
    </row>
    <row r="39728" spans="2:9">
      <c r="B39728" s="1"/>
      <c r="C39728" s="29"/>
      <c r="D39728" s="27"/>
      <c r="E39728" s="27"/>
      <c r="F39728" s="27"/>
      <c r="G39728" s="1"/>
      <c r="H39728" s="1"/>
      <c r="I39728" s="1"/>
    </row>
    <row r="39729" spans="2:9">
      <c r="B39729" s="1"/>
      <c r="C39729" s="29"/>
      <c r="D39729" s="27"/>
      <c r="E39729" s="27"/>
      <c r="F39729" s="27"/>
      <c r="G39729" s="1"/>
      <c r="H39729" s="1"/>
      <c r="I39729" s="1"/>
    </row>
    <row r="39730" spans="2:9">
      <c r="B39730" s="1"/>
      <c r="C39730" s="29"/>
      <c r="D39730" s="27"/>
      <c r="E39730" s="27"/>
      <c r="F39730" s="27"/>
      <c r="G39730" s="1"/>
      <c r="H39730" s="1"/>
      <c r="I39730" s="1"/>
    </row>
    <row r="39731" spans="2:9">
      <c r="B39731" s="1"/>
      <c r="C39731" s="29"/>
      <c r="D39731" s="27"/>
      <c r="E39731" s="27"/>
      <c r="F39731" s="27"/>
      <c r="G39731" s="1"/>
      <c r="H39731" s="1"/>
      <c r="I39731" s="1"/>
    </row>
    <row r="39732" spans="2:9">
      <c r="B39732" s="1"/>
      <c r="C39732" s="29"/>
      <c r="D39732" s="27"/>
      <c r="E39732" s="27"/>
      <c r="F39732" s="27"/>
      <c r="G39732" s="1"/>
      <c r="H39732" s="1"/>
      <c r="I39732" s="1"/>
    </row>
    <row r="39733" spans="2:9">
      <c r="B39733" s="1"/>
      <c r="C39733" s="29"/>
      <c r="D39733" s="27"/>
      <c r="E39733" s="27"/>
      <c r="F39733" s="27"/>
      <c r="G39733" s="1"/>
      <c r="H39733" s="1"/>
      <c r="I39733" s="1"/>
    </row>
    <row r="39734" spans="2:9">
      <c r="B39734" s="1"/>
      <c r="C39734" s="29"/>
      <c r="D39734" s="27"/>
      <c r="E39734" s="27"/>
      <c r="F39734" s="27"/>
      <c r="G39734" s="1"/>
      <c r="H39734" s="1"/>
      <c r="I39734" s="1"/>
    </row>
    <row r="39735" spans="2:9">
      <c r="B39735" s="1"/>
      <c r="C39735" s="29"/>
      <c r="D39735" s="27"/>
      <c r="E39735" s="27"/>
      <c r="F39735" s="27"/>
      <c r="G39735" s="1"/>
      <c r="H39735" s="1"/>
      <c r="I39735" s="1"/>
    </row>
    <row r="39736" spans="2:9">
      <c r="B39736" s="1"/>
      <c r="C39736" s="29"/>
      <c r="D39736" s="27"/>
      <c r="E39736" s="27"/>
      <c r="F39736" s="27"/>
      <c r="G39736" s="1"/>
      <c r="H39736" s="1"/>
      <c r="I39736" s="1"/>
    </row>
    <row r="39737" spans="2:9">
      <c r="B39737" s="1"/>
      <c r="C39737" s="29"/>
      <c r="D39737" s="27"/>
      <c r="E39737" s="27"/>
      <c r="F39737" s="27"/>
      <c r="G39737" s="1"/>
      <c r="H39737" s="1"/>
      <c r="I39737" s="1"/>
    </row>
    <row r="39738" spans="2:9">
      <c r="B39738" s="1"/>
      <c r="C39738" s="29"/>
      <c r="D39738" s="27"/>
      <c r="E39738" s="27"/>
      <c r="F39738" s="27"/>
      <c r="G39738" s="1"/>
      <c r="H39738" s="1"/>
      <c r="I39738" s="1"/>
    </row>
    <row r="39739" spans="2:9">
      <c r="B39739" s="1"/>
      <c r="C39739" s="29"/>
      <c r="D39739" s="27"/>
      <c r="E39739" s="27"/>
      <c r="F39739" s="27"/>
      <c r="G39739" s="1"/>
      <c r="H39739" s="1"/>
      <c r="I39739" s="1"/>
    </row>
    <row r="39740" spans="2:9">
      <c r="B39740" s="1"/>
      <c r="C39740" s="29"/>
      <c r="D39740" s="27"/>
      <c r="E39740" s="27"/>
      <c r="F39740" s="27"/>
      <c r="G39740" s="1"/>
      <c r="H39740" s="1"/>
      <c r="I39740" s="1"/>
    </row>
    <row r="39741" spans="2:9">
      <c r="B39741" s="1"/>
      <c r="C39741" s="29"/>
      <c r="D39741" s="27"/>
      <c r="E39741" s="27"/>
      <c r="F39741" s="27"/>
      <c r="G39741" s="1"/>
      <c r="H39741" s="1"/>
      <c r="I39741" s="1"/>
    </row>
    <row r="39742" spans="2:9">
      <c r="B39742" s="1"/>
      <c r="C39742" s="29"/>
      <c r="D39742" s="27"/>
      <c r="E39742" s="27"/>
      <c r="F39742" s="27"/>
      <c r="G39742" s="1"/>
      <c r="H39742" s="1"/>
      <c r="I39742" s="1"/>
    </row>
    <row r="39743" spans="2:9">
      <c r="B39743" s="1"/>
      <c r="C39743" s="29"/>
      <c r="D39743" s="27"/>
      <c r="E39743" s="27"/>
      <c r="F39743" s="27"/>
      <c r="G39743" s="1"/>
      <c r="H39743" s="1"/>
      <c r="I39743" s="1"/>
    </row>
    <row r="39744" spans="2:9">
      <c r="B39744" s="1"/>
      <c r="C39744" s="29"/>
      <c r="D39744" s="27"/>
      <c r="E39744" s="27"/>
      <c r="F39744" s="27"/>
      <c r="G39744" s="1"/>
      <c r="H39744" s="1"/>
      <c r="I39744" s="1"/>
    </row>
    <row r="39745" spans="2:9">
      <c r="B39745" s="1"/>
      <c r="C39745" s="29"/>
      <c r="D39745" s="27"/>
      <c r="E39745" s="27"/>
      <c r="F39745" s="27"/>
      <c r="G39745" s="1"/>
      <c r="H39745" s="1"/>
      <c r="I39745" s="1"/>
    </row>
    <row r="39746" spans="2:9">
      <c r="B39746" s="1"/>
      <c r="C39746" s="29"/>
      <c r="D39746" s="27"/>
      <c r="E39746" s="27"/>
      <c r="F39746" s="27"/>
      <c r="G39746" s="1"/>
      <c r="H39746" s="1"/>
      <c r="I39746" s="1"/>
    </row>
    <row r="39747" spans="2:9">
      <c r="B39747" s="1"/>
      <c r="C39747" s="29"/>
      <c r="D39747" s="27"/>
      <c r="E39747" s="27"/>
      <c r="F39747" s="27"/>
      <c r="G39747" s="1"/>
      <c r="H39747" s="1"/>
      <c r="I39747" s="1"/>
    </row>
    <row r="39748" spans="2:9">
      <c r="B39748" s="1"/>
      <c r="C39748" s="29"/>
      <c r="D39748" s="27"/>
      <c r="E39748" s="27"/>
      <c r="F39748" s="27"/>
      <c r="G39748" s="1"/>
      <c r="H39748" s="1"/>
      <c r="I39748" s="1"/>
    </row>
    <row r="39749" spans="2:9">
      <c r="B39749" s="1"/>
      <c r="C39749" s="29"/>
      <c r="D39749" s="27"/>
      <c r="E39749" s="27"/>
      <c r="F39749" s="27"/>
      <c r="G39749" s="1"/>
      <c r="H39749" s="1"/>
      <c r="I39749" s="1"/>
    </row>
    <row r="39750" spans="2:9">
      <c r="B39750" s="1"/>
      <c r="C39750" s="29"/>
      <c r="D39750" s="27"/>
      <c r="E39750" s="27"/>
      <c r="F39750" s="27"/>
      <c r="G39750" s="1"/>
      <c r="H39750" s="1"/>
      <c r="I39750" s="1"/>
    </row>
    <row r="39751" spans="2:9">
      <c r="B39751" s="1"/>
      <c r="C39751" s="29"/>
      <c r="D39751" s="27"/>
      <c r="E39751" s="27"/>
      <c r="F39751" s="27"/>
      <c r="G39751" s="1"/>
      <c r="H39751" s="1"/>
      <c r="I39751" s="1"/>
    </row>
    <row r="39752" spans="2:9">
      <c r="B39752" s="1"/>
      <c r="C39752" s="29"/>
      <c r="D39752" s="27"/>
      <c r="E39752" s="27"/>
      <c r="F39752" s="27"/>
      <c r="G39752" s="1"/>
      <c r="H39752" s="1"/>
      <c r="I39752" s="1"/>
    </row>
    <row r="39753" spans="2:9">
      <c r="B39753" s="1"/>
      <c r="C39753" s="29"/>
      <c r="D39753" s="27"/>
      <c r="E39753" s="27"/>
      <c r="F39753" s="27"/>
      <c r="G39753" s="1"/>
      <c r="H39753" s="1"/>
      <c r="I39753" s="1"/>
    </row>
    <row r="39754" spans="2:9">
      <c r="B39754" s="1"/>
      <c r="C39754" s="29"/>
      <c r="D39754" s="27"/>
      <c r="E39754" s="27"/>
      <c r="F39754" s="27"/>
      <c r="G39754" s="1"/>
      <c r="H39754" s="1"/>
      <c r="I39754" s="1"/>
    </row>
    <row r="39755" spans="2:9">
      <c r="B39755" s="1"/>
      <c r="C39755" s="29"/>
      <c r="D39755" s="27"/>
      <c r="E39755" s="27"/>
      <c r="F39755" s="27"/>
      <c r="G39755" s="1"/>
      <c r="H39755" s="1"/>
      <c r="I39755" s="1"/>
    </row>
    <row r="39756" spans="2:9">
      <c r="B39756" s="1"/>
      <c r="C39756" s="29"/>
      <c r="D39756" s="27"/>
      <c r="E39756" s="27"/>
      <c r="F39756" s="27"/>
      <c r="G39756" s="1"/>
      <c r="H39756" s="1"/>
      <c r="I39756" s="1"/>
    </row>
    <row r="39757" spans="2:9">
      <c r="B39757" s="1"/>
      <c r="C39757" s="29"/>
      <c r="D39757" s="27"/>
      <c r="E39757" s="27"/>
      <c r="F39757" s="27"/>
      <c r="G39757" s="1"/>
      <c r="H39757" s="1"/>
      <c r="I39757" s="1"/>
    </row>
    <row r="39758" spans="2:9">
      <c r="B39758" s="1"/>
      <c r="C39758" s="29"/>
      <c r="D39758" s="27"/>
      <c r="E39758" s="27"/>
      <c r="F39758" s="27"/>
      <c r="G39758" s="1"/>
      <c r="H39758" s="1"/>
      <c r="I39758" s="1"/>
    </row>
    <row r="39759" spans="2:9">
      <c r="B39759" s="1"/>
      <c r="C39759" s="29"/>
      <c r="D39759" s="27"/>
      <c r="E39759" s="27"/>
      <c r="F39759" s="27"/>
      <c r="G39759" s="1"/>
      <c r="H39759" s="1"/>
      <c r="I39759" s="1"/>
    </row>
    <row r="39760" spans="2:9">
      <c r="B39760" s="1"/>
      <c r="C39760" s="29"/>
      <c r="D39760" s="27"/>
      <c r="E39760" s="27"/>
      <c r="F39760" s="27"/>
      <c r="G39760" s="1"/>
      <c r="H39760" s="1"/>
      <c r="I39760" s="1"/>
    </row>
    <row r="39761" spans="2:9">
      <c r="B39761" s="1"/>
      <c r="C39761" s="29"/>
      <c r="D39761" s="27"/>
      <c r="E39761" s="27"/>
      <c r="F39761" s="27"/>
      <c r="G39761" s="1"/>
      <c r="H39761" s="1"/>
      <c r="I39761" s="1"/>
    </row>
    <row r="39762" spans="2:9">
      <c r="B39762" s="1"/>
      <c r="C39762" s="29"/>
      <c r="D39762" s="27"/>
      <c r="E39762" s="27"/>
      <c r="F39762" s="27"/>
      <c r="G39762" s="1"/>
      <c r="H39762" s="1"/>
      <c r="I39762" s="1"/>
    </row>
    <row r="39763" spans="2:9">
      <c r="B39763" s="1"/>
      <c r="C39763" s="29"/>
      <c r="D39763" s="27"/>
      <c r="E39763" s="27"/>
      <c r="F39763" s="27"/>
      <c r="G39763" s="1"/>
      <c r="H39763" s="1"/>
      <c r="I39763" s="1"/>
    </row>
    <row r="39764" spans="2:9">
      <c r="B39764" s="1"/>
      <c r="C39764" s="29"/>
      <c r="D39764" s="27"/>
      <c r="E39764" s="27"/>
      <c r="F39764" s="27"/>
      <c r="G39764" s="1"/>
      <c r="H39764" s="1"/>
      <c r="I39764" s="1"/>
    </row>
    <row r="39765" spans="2:9">
      <c r="B39765" s="1"/>
      <c r="C39765" s="29"/>
      <c r="D39765" s="27"/>
      <c r="E39765" s="27"/>
      <c r="F39765" s="27"/>
      <c r="G39765" s="1"/>
      <c r="H39765" s="1"/>
      <c r="I39765" s="1"/>
    </row>
    <row r="39766" spans="2:9">
      <c r="B39766" s="1"/>
      <c r="C39766" s="29"/>
      <c r="D39766" s="27"/>
      <c r="E39766" s="27"/>
      <c r="F39766" s="27"/>
      <c r="G39766" s="1"/>
      <c r="H39766" s="1"/>
      <c r="I39766" s="1"/>
    </row>
    <row r="39767" spans="2:9">
      <c r="B39767" s="1"/>
      <c r="C39767" s="29"/>
      <c r="D39767" s="27"/>
      <c r="E39767" s="27"/>
      <c r="F39767" s="27"/>
      <c r="G39767" s="1"/>
      <c r="H39767" s="1"/>
      <c r="I39767" s="1"/>
    </row>
    <row r="39768" spans="2:9">
      <c r="B39768" s="1"/>
      <c r="C39768" s="29"/>
      <c r="D39768" s="27"/>
      <c r="E39768" s="27"/>
      <c r="F39768" s="27"/>
      <c r="G39768" s="1"/>
      <c r="H39768" s="1"/>
      <c r="I39768" s="1"/>
    </row>
    <row r="39769" spans="2:9">
      <c r="B39769" s="1"/>
      <c r="C39769" s="29"/>
      <c r="D39769" s="27"/>
      <c r="E39769" s="27"/>
      <c r="F39769" s="27"/>
      <c r="G39769" s="1"/>
      <c r="H39769" s="1"/>
      <c r="I39769" s="1"/>
    </row>
    <row r="39770" spans="2:9">
      <c r="B39770" s="1"/>
      <c r="C39770" s="29"/>
      <c r="D39770" s="27"/>
      <c r="E39770" s="27"/>
      <c r="F39770" s="27"/>
      <c r="G39770" s="1"/>
      <c r="H39770" s="1"/>
      <c r="I39770" s="1"/>
    </row>
    <row r="39771" spans="2:9">
      <c r="B39771" s="1"/>
      <c r="C39771" s="29"/>
      <c r="D39771" s="27"/>
      <c r="E39771" s="27"/>
      <c r="F39771" s="27"/>
      <c r="G39771" s="1"/>
      <c r="H39771" s="1"/>
      <c r="I39771" s="1"/>
    </row>
    <row r="39772" spans="2:9">
      <c r="B39772" s="1"/>
      <c r="C39772" s="29"/>
      <c r="D39772" s="27"/>
      <c r="E39772" s="27"/>
      <c r="F39772" s="27"/>
      <c r="G39772" s="1"/>
      <c r="H39772" s="1"/>
      <c r="I39772" s="1"/>
    </row>
    <row r="39773" spans="2:9">
      <c r="B39773" s="1"/>
      <c r="C39773" s="29"/>
      <c r="D39773" s="27"/>
      <c r="E39773" s="27"/>
      <c r="F39773" s="27"/>
      <c r="G39773" s="1"/>
      <c r="H39773" s="1"/>
      <c r="I39773" s="1"/>
    </row>
    <row r="39774" spans="2:9">
      <c r="B39774" s="1"/>
      <c r="C39774" s="29"/>
      <c r="D39774" s="27"/>
      <c r="E39774" s="27"/>
      <c r="F39774" s="27"/>
      <c r="G39774" s="1"/>
      <c r="H39774" s="1"/>
      <c r="I39774" s="1"/>
    </row>
    <row r="39775" spans="2:9">
      <c r="B39775" s="1"/>
      <c r="C39775" s="29"/>
      <c r="D39775" s="27"/>
      <c r="E39775" s="27"/>
      <c r="F39775" s="27"/>
      <c r="G39775" s="1"/>
      <c r="H39775" s="1"/>
      <c r="I39775" s="1"/>
    </row>
    <row r="39776" spans="2:9">
      <c r="B39776" s="1"/>
      <c r="C39776" s="29"/>
      <c r="D39776" s="27"/>
      <c r="E39776" s="27"/>
      <c r="F39776" s="27"/>
      <c r="G39776" s="1"/>
      <c r="H39776" s="1"/>
      <c r="I39776" s="1"/>
    </row>
    <row r="39777" spans="2:9">
      <c r="B39777" s="1"/>
      <c r="C39777" s="29"/>
      <c r="D39777" s="27"/>
      <c r="E39777" s="27"/>
      <c r="F39777" s="27"/>
      <c r="G39777" s="1"/>
      <c r="H39777" s="1"/>
      <c r="I39777" s="1"/>
    </row>
    <row r="39778" spans="2:9">
      <c r="B39778" s="1"/>
      <c r="C39778" s="29"/>
      <c r="D39778" s="27"/>
      <c r="E39778" s="27"/>
      <c r="F39778" s="27"/>
      <c r="G39778" s="1"/>
      <c r="H39778" s="1"/>
      <c r="I39778" s="1"/>
    </row>
    <row r="39779" spans="2:9">
      <c r="B39779" s="1"/>
      <c r="C39779" s="29"/>
      <c r="D39779" s="27"/>
      <c r="E39779" s="27"/>
      <c r="F39779" s="27"/>
      <c r="G39779" s="1"/>
      <c r="H39779" s="1"/>
      <c r="I39779" s="1"/>
    </row>
    <row r="39780" spans="2:9">
      <c r="B39780" s="1"/>
      <c r="C39780" s="29"/>
      <c r="D39780" s="27"/>
      <c r="E39780" s="27"/>
      <c r="F39780" s="27"/>
      <c r="G39780" s="1"/>
      <c r="H39780" s="1"/>
      <c r="I39780" s="1"/>
    </row>
    <row r="39781" spans="2:9">
      <c r="B39781" s="1"/>
      <c r="C39781" s="29"/>
      <c r="D39781" s="27"/>
      <c r="E39781" s="27"/>
      <c r="F39781" s="27"/>
      <c r="G39781" s="1"/>
      <c r="H39781" s="1"/>
      <c r="I39781" s="1"/>
    </row>
    <row r="39782" spans="2:9">
      <c r="B39782" s="1"/>
      <c r="C39782" s="29"/>
      <c r="D39782" s="27"/>
      <c r="E39782" s="27"/>
      <c r="F39782" s="27"/>
      <c r="G39782" s="1"/>
      <c r="H39782" s="1"/>
      <c r="I39782" s="1"/>
    </row>
    <row r="39783" spans="2:9">
      <c r="B39783" s="1"/>
      <c r="C39783" s="29"/>
      <c r="D39783" s="27"/>
      <c r="E39783" s="27"/>
      <c r="F39783" s="27"/>
      <c r="G39783" s="1"/>
      <c r="H39783" s="1"/>
      <c r="I39783" s="1"/>
    </row>
    <row r="39784" spans="2:9">
      <c r="B39784" s="1"/>
      <c r="C39784" s="29"/>
      <c r="D39784" s="27"/>
      <c r="E39784" s="27"/>
      <c r="F39784" s="27"/>
      <c r="G39784" s="1"/>
      <c r="H39784" s="1"/>
      <c r="I39784" s="1"/>
    </row>
    <row r="39785" spans="2:9">
      <c r="B39785" s="1"/>
      <c r="C39785" s="29"/>
      <c r="D39785" s="27"/>
      <c r="E39785" s="27"/>
      <c r="F39785" s="27"/>
      <c r="G39785" s="1"/>
      <c r="H39785" s="1"/>
      <c r="I39785" s="1"/>
    </row>
    <row r="39786" spans="2:9">
      <c r="B39786" s="1"/>
      <c r="C39786" s="29"/>
      <c r="D39786" s="27"/>
      <c r="E39786" s="27"/>
      <c r="F39786" s="27"/>
      <c r="G39786" s="1"/>
      <c r="H39786" s="1"/>
      <c r="I39786" s="1"/>
    </row>
    <row r="39787" spans="2:9">
      <c r="B39787" s="1"/>
      <c r="C39787" s="29"/>
      <c r="D39787" s="27"/>
      <c r="E39787" s="27"/>
      <c r="F39787" s="27"/>
      <c r="G39787" s="1"/>
      <c r="H39787" s="1"/>
      <c r="I39787" s="1"/>
    </row>
    <row r="39788" spans="2:9">
      <c r="B39788" s="1"/>
      <c r="C39788" s="29"/>
      <c r="D39788" s="27"/>
      <c r="E39788" s="27"/>
      <c r="F39788" s="27"/>
      <c r="G39788" s="1"/>
      <c r="H39788" s="1"/>
      <c r="I39788" s="1"/>
    </row>
    <row r="39789" spans="2:9">
      <c r="B39789" s="1"/>
      <c r="C39789" s="29"/>
      <c r="D39789" s="27"/>
      <c r="E39789" s="27"/>
      <c r="F39789" s="27"/>
      <c r="G39789" s="1"/>
      <c r="H39789" s="1"/>
      <c r="I39789" s="1"/>
    </row>
    <row r="39790" spans="2:9">
      <c r="B39790" s="1"/>
      <c r="C39790" s="29"/>
      <c r="D39790" s="27"/>
      <c r="E39790" s="27"/>
      <c r="F39790" s="27"/>
      <c r="G39790" s="1"/>
      <c r="H39790" s="1"/>
      <c r="I39790" s="1"/>
    </row>
    <row r="39791" spans="2:9">
      <c r="B39791" s="1"/>
      <c r="C39791" s="29"/>
      <c r="D39791" s="27"/>
      <c r="E39791" s="27"/>
      <c r="F39791" s="27"/>
      <c r="G39791" s="1"/>
      <c r="H39791" s="1"/>
      <c r="I39791" s="1"/>
    </row>
    <row r="39792" spans="2:9">
      <c r="B39792" s="1"/>
      <c r="C39792" s="29"/>
      <c r="D39792" s="27"/>
      <c r="E39792" s="27"/>
      <c r="F39792" s="27"/>
      <c r="G39792" s="1"/>
      <c r="H39792" s="1"/>
      <c r="I39792" s="1"/>
    </row>
    <row r="39793" spans="2:9">
      <c r="B39793" s="1"/>
      <c r="C39793" s="29"/>
      <c r="D39793" s="27"/>
      <c r="E39793" s="27"/>
      <c r="F39793" s="27"/>
      <c r="G39793" s="1"/>
      <c r="H39793" s="1"/>
      <c r="I39793" s="1"/>
    </row>
    <row r="39794" spans="2:9">
      <c r="B39794" s="1"/>
      <c r="C39794" s="29"/>
      <c r="D39794" s="27"/>
      <c r="E39794" s="27"/>
      <c r="F39794" s="27"/>
      <c r="G39794" s="1"/>
      <c r="H39794" s="1"/>
      <c r="I39794" s="1"/>
    </row>
    <row r="39795" spans="2:9">
      <c r="B39795" s="1"/>
      <c r="C39795" s="29"/>
      <c r="D39795" s="27"/>
      <c r="E39795" s="27"/>
      <c r="F39795" s="27"/>
      <c r="G39795" s="1"/>
      <c r="H39795" s="1"/>
      <c r="I39795" s="1"/>
    </row>
    <row r="39796" spans="2:9">
      <c r="B39796" s="1"/>
      <c r="C39796" s="29"/>
      <c r="D39796" s="27"/>
      <c r="E39796" s="27"/>
      <c r="F39796" s="27"/>
      <c r="G39796" s="1"/>
      <c r="H39796" s="1"/>
      <c r="I39796" s="1"/>
    </row>
    <row r="39797" spans="2:9">
      <c r="B39797" s="1"/>
      <c r="C39797" s="29"/>
      <c r="D39797" s="27"/>
      <c r="E39797" s="27"/>
      <c r="F39797" s="27"/>
      <c r="G39797" s="1"/>
      <c r="H39797" s="1"/>
      <c r="I39797" s="1"/>
    </row>
    <row r="39798" spans="2:9">
      <c r="B39798" s="1"/>
      <c r="C39798" s="29"/>
      <c r="D39798" s="27"/>
      <c r="E39798" s="27"/>
      <c r="F39798" s="27"/>
      <c r="G39798" s="1"/>
      <c r="H39798" s="1"/>
      <c r="I39798" s="1"/>
    </row>
    <row r="39799" spans="2:9">
      <c r="B39799" s="1"/>
      <c r="C39799" s="29"/>
      <c r="D39799" s="27"/>
      <c r="E39799" s="27"/>
      <c r="F39799" s="27"/>
      <c r="G39799" s="1"/>
      <c r="H39799" s="1"/>
      <c r="I39799" s="1"/>
    </row>
    <row r="39800" spans="2:9">
      <c r="B39800" s="1"/>
      <c r="C39800" s="29"/>
      <c r="D39800" s="27"/>
      <c r="E39800" s="27"/>
      <c r="F39800" s="27"/>
      <c r="G39800" s="1"/>
      <c r="H39800" s="1"/>
      <c r="I39800" s="1"/>
    </row>
    <row r="39801" spans="2:9">
      <c r="B39801" s="1"/>
      <c r="C39801" s="29"/>
      <c r="D39801" s="27"/>
      <c r="E39801" s="27"/>
      <c r="F39801" s="27"/>
      <c r="G39801" s="1"/>
      <c r="H39801" s="1"/>
      <c r="I39801" s="1"/>
    </row>
    <row r="39802" spans="2:9">
      <c r="B39802" s="1"/>
      <c r="C39802" s="29"/>
      <c r="D39802" s="27"/>
      <c r="E39802" s="27"/>
      <c r="F39802" s="27"/>
      <c r="G39802" s="1"/>
      <c r="H39802" s="1"/>
      <c r="I39802" s="1"/>
    </row>
    <row r="39803" spans="2:9">
      <c r="B39803" s="1"/>
      <c r="C39803" s="29"/>
      <c r="D39803" s="27"/>
      <c r="E39803" s="27"/>
      <c r="F39803" s="27"/>
      <c r="G39803" s="1"/>
      <c r="H39803" s="1"/>
      <c r="I39803" s="1"/>
    </row>
    <row r="39804" spans="2:9">
      <c r="B39804" s="1"/>
      <c r="C39804" s="29"/>
      <c r="D39804" s="27"/>
      <c r="E39804" s="27"/>
      <c r="F39804" s="27"/>
      <c r="G39804" s="1"/>
      <c r="H39804" s="1"/>
      <c r="I39804" s="1"/>
    </row>
    <row r="39805" spans="2:9">
      <c r="B39805" s="1"/>
      <c r="C39805" s="29"/>
      <c r="D39805" s="27"/>
      <c r="E39805" s="27"/>
      <c r="F39805" s="27"/>
      <c r="G39805" s="1"/>
      <c r="H39805" s="1"/>
      <c r="I39805" s="1"/>
    </row>
    <row r="39806" spans="2:9">
      <c r="B39806" s="1"/>
      <c r="C39806" s="29"/>
      <c r="D39806" s="27"/>
      <c r="E39806" s="27"/>
      <c r="F39806" s="27"/>
      <c r="G39806" s="1"/>
      <c r="H39806" s="1"/>
      <c r="I39806" s="1"/>
    </row>
    <row r="39807" spans="2:9">
      <c r="B39807" s="1"/>
      <c r="C39807" s="29"/>
      <c r="D39807" s="27"/>
      <c r="E39807" s="27"/>
      <c r="F39807" s="27"/>
      <c r="G39807" s="1"/>
      <c r="H39807" s="1"/>
      <c r="I39807" s="1"/>
    </row>
    <row r="39808" spans="2:9">
      <c r="B39808" s="1"/>
      <c r="C39808" s="29"/>
      <c r="D39808" s="27"/>
      <c r="E39808" s="27"/>
      <c r="F39808" s="27"/>
      <c r="G39808" s="1"/>
      <c r="H39808" s="1"/>
      <c r="I39808" s="1"/>
    </row>
    <row r="39809" spans="2:9">
      <c r="B39809" s="1"/>
      <c r="C39809" s="29"/>
      <c r="D39809" s="27"/>
      <c r="E39809" s="27"/>
      <c r="F39809" s="27"/>
      <c r="G39809" s="1"/>
      <c r="H39809" s="1"/>
      <c r="I39809" s="1"/>
    </row>
    <row r="39810" spans="2:9">
      <c r="B39810" s="1"/>
      <c r="C39810" s="29"/>
      <c r="D39810" s="27"/>
      <c r="E39810" s="27"/>
      <c r="F39810" s="27"/>
      <c r="G39810" s="1"/>
      <c r="H39810" s="1"/>
      <c r="I39810" s="1"/>
    </row>
    <row r="39811" spans="2:9">
      <c r="B39811" s="1"/>
      <c r="C39811" s="29"/>
      <c r="D39811" s="27"/>
      <c r="E39811" s="27"/>
      <c r="F39811" s="27"/>
      <c r="G39811" s="1"/>
      <c r="H39811" s="1"/>
      <c r="I39811" s="1"/>
    </row>
    <row r="39812" spans="2:9">
      <c r="B39812" s="1"/>
      <c r="C39812" s="29"/>
      <c r="D39812" s="27"/>
      <c r="E39812" s="27"/>
      <c r="F39812" s="27"/>
      <c r="G39812" s="1"/>
      <c r="H39812" s="1"/>
      <c r="I39812" s="1"/>
    </row>
    <row r="39813" spans="2:9">
      <c r="B39813" s="1"/>
      <c r="C39813" s="29"/>
      <c r="D39813" s="27"/>
      <c r="E39813" s="27"/>
      <c r="F39813" s="27"/>
      <c r="G39813" s="1"/>
      <c r="H39813" s="1"/>
      <c r="I39813" s="1"/>
    </row>
    <row r="39814" spans="2:9">
      <c r="B39814" s="1"/>
      <c r="C39814" s="29"/>
      <c r="D39814" s="27"/>
      <c r="E39814" s="27"/>
      <c r="F39814" s="27"/>
      <c r="G39814" s="1"/>
      <c r="H39814" s="1"/>
      <c r="I39814" s="1"/>
    </row>
    <row r="39815" spans="2:9">
      <c r="B39815" s="1"/>
      <c r="C39815" s="29"/>
      <c r="D39815" s="27"/>
      <c r="E39815" s="27"/>
      <c r="F39815" s="27"/>
      <c r="G39815" s="1"/>
      <c r="H39815" s="1"/>
      <c r="I39815" s="1"/>
    </row>
    <row r="39816" spans="2:9">
      <c r="B39816" s="1"/>
      <c r="C39816" s="29"/>
      <c r="D39816" s="27"/>
      <c r="E39816" s="27"/>
      <c r="F39816" s="27"/>
      <c r="G39816" s="1"/>
      <c r="H39816" s="1"/>
      <c r="I39816" s="1"/>
    </row>
    <row r="39817" spans="2:9">
      <c r="B39817" s="1"/>
      <c r="C39817" s="29"/>
      <c r="D39817" s="27"/>
      <c r="E39817" s="27"/>
      <c r="F39817" s="27"/>
      <c r="G39817" s="1"/>
      <c r="H39817" s="1"/>
      <c r="I39817" s="1"/>
    </row>
    <row r="39818" spans="2:9">
      <c r="B39818" s="1"/>
      <c r="C39818" s="29"/>
      <c r="D39818" s="27"/>
      <c r="E39818" s="27"/>
      <c r="F39818" s="27"/>
      <c r="G39818" s="1"/>
      <c r="H39818" s="1"/>
      <c r="I39818" s="1"/>
    </row>
    <row r="39819" spans="2:9">
      <c r="B39819" s="1"/>
      <c r="C39819" s="29"/>
      <c r="D39819" s="27"/>
      <c r="E39819" s="27"/>
      <c r="F39819" s="27"/>
      <c r="G39819" s="1"/>
      <c r="H39819" s="1"/>
      <c r="I39819" s="1"/>
    </row>
    <row r="39820" spans="2:9">
      <c r="B39820" s="1"/>
      <c r="C39820" s="29"/>
      <c r="D39820" s="27"/>
      <c r="E39820" s="27"/>
      <c r="F39820" s="27"/>
      <c r="G39820" s="1"/>
      <c r="H39820" s="1"/>
      <c r="I39820" s="1"/>
    </row>
    <row r="39821" spans="2:9">
      <c r="B39821" s="1"/>
      <c r="C39821" s="29"/>
      <c r="D39821" s="27"/>
      <c r="E39821" s="27"/>
      <c r="F39821" s="27"/>
      <c r="G39821" s="1"/>
      <c r="H39821" s="1"/>
      <c r="I39821" s="1"/>
    </row>
    <row r="39822" spans="2:9">
      <c r="B39822" s="1"/>
      <c r="C39822" s="29"/>
      <c r="D39822" s="27"/>
      <c r="E39822" s="27"/>
      <c r="F39822" s="27"/>
      <c r="G39822" s="1"/>
      <c r="H39822" s="1"/>
      <c r="I39822" s="1"/>
    </row>
    <row r="39823" spans="2:9">
      <c r="B39823" s="1"/>
      <c r="C39823" s="29"/>
      <c r="D39823" s="27"/>
      <c r="E39823" s="27"/>
      <c r="F39823" s="27"/>
      <c r="G39823" s="1"/>
      <c r="H39823" s="1"/>
      <c r="I39823" s="1"/>
    </row>
    <row r="39824" spans="2:9">
      <c r="B39824" s="1"/>
      <c r="C39824" s="29"/>
      <c r="D39824" s="27"/>
      <c r="E39824" s="27"/>
      <c r="F39824" s="27"/>
      <c r="G39824" s="1"/>
      <c r="H39824" s="1"/>
      <c r="I39824" s="1"/>
    </row>
    <row r="39825" spans="2:9">
      <c r="B39825" s="1"/>
      <c r="C39825" s="29"/>
      <c r="D39825" s="27"/>
      <c r="E39825" s="27"/>
      <c r="F39825" s="27"/>
      <c r="G39825" s="1"/>
      <c r="H39825" s="1"/>
      <c r="I39825" s="1"/>
    </row>
    <row r="39826" spans="2:9">
      <c r="B39826" s="1"/>
      <c r="C39826" s="29"/>
      <c r="D39826" s="27"/>
      <c r="E39826" s="27"/>
      <c r="F39826" s="27"/>
      <c r="G39826" s="1"/>
      <c r="H39826" s="1"/>
      <c r="I39826" s="1"/>
    </row>
    <row r="39827" spans="2:9">
      <c r="B39827" s="1"/>
      <c r="C39827" s="29"/>
      <c r="D39827" s="27"/>
      <c r="E39827" s="27"/>
      <c r="F39827" s="27"/>
      <c r="G39827" s="1"/>
      <c r="H39827" s="1"/>
      <c r="I39827" s="1"/>
    </row>
    <row r="39828" spans="2:9">
      <c r="B39828" s="1"/>
      <c r="C39828" s="29"/>
      <c r="D39828" s="27"/>
      <c r="E39828" s="27"/>
      <c r="F39828" s="27"/>
      <c r="G39828" s="1"/>
      <c r="H39828" s="1"/>
      <c r="I39828" s="1"/>
    </row>
    <row r="39829" spans="2:9">
      <c r="B39829" s="1"/>
      <c r="C39829" s="29"/>
      <c r="D39829" s="27"/>
      <c r="E39829" s="27"/>
      <c r="F39829" s="27"/>
      <c r="G39829" s="1"/>
      <c r="H39829" s="1"/>
      <c r="I39829" s="1"/>
    </row>
    <row r="39830" spans="2:9">
      <c r="B39830" s="1"/>
      <c r="C39830" s="29"/>
      <c r="D39830" s="27"/>
      <c r="E39830" s="27"/>
      <c r="F39830" s="27"/>
      <c r="G39830" s="1"/>
      <c r="H39830" s="1"/>
      <c r="I39830" s="1"/>
    </row>
    <row r="39831" spans="2:9">
      <c r="B39831" s="1"/>
      <c r="C39831" s="29"/>
      <c r="D39831" s="27"/>
      <c r="E39831" s="27"/>
      <c r="F39831" s="27"/>
      <c r="G39831" s="1"/>
      <c r="H39831" s="1"/>
      <c r="I39831" s="1"/>
    </row>
    <row r="39832" spans="2:9">
      <c r="B39832" s="1"/>
      <c r="C39832" s="29"/>
      <c r="D39832" s="27"/>
      <c r="E39832" s="27"/>
      <c r="F39832" s="27"/>
      <c r="G39832" s="1"/>
      <c r="H39832" s="1"/>
      <c r="I39832" s="1"/>
    </row>
    <row r="39833" spans="2:9">
      <c r="B39833" s="1"/>
      <c r="C39833" s="29"/>
      <c r="D39833" s="27"/>
      <c r="E39833" s="27"/>
      <c r="F39833" s="27"/>
      <c r="G39833" s="1"/>
      <c r="H39833" s="1"/>
      <c r="I39833" s="1"/>
    </row>
    <row r="39834" spans="2:9">
      <c r="B39834" s="1"/>
      <c r="C39834" s="29"/>
      <c r="D39834" s="27"/>
      <c r="E39834" s="27"/>
      <c r="F39834" s="27"/>
      <c r="G39834" s="1"/>
      <c r="H39834" s="1"/>
      <c r="I39834" s="1"/>
    </row>
    <row r="39835" spans="2:9">
      <c r="B39835" s="1"/>
      <c r="C39835" s="29"/>
      <c r="D39835" s="27"/>
      <c r="E39835" s="27"/>
      <c r="F39835" s="27"/>
      <c r="G39835" s="1"/>
      <c r="H39835" s="1"/>
      <c r="I39835" s="1"/>
    </row>
    <row r="39836" spans="2:9">
      <c r="B39836" s="1"/>
      <c r="C39836" s="29"/>
      <c r="D39836" s="27"/>
      <c r="E39836" s="27"/>
      <c r="F39836" s="27"/>
      <c r="G39836" s="1"/>
      <c r="H39836" s="1"/>
      <c r="I39836" s="1"/>
    </row>
    <row r="39837" spans="2:9">
      <c r="B39837" s="1"/>
      <c r="C39837" s="29"/>
      <c r="D39837" s="27"/>
      <c r="E39837" s="27"/>
      <c r="F39837" s="27"/>
      <c r="G39837" s="1"/>
      <c r="H39837" s="1"/>
      <c r="I39837" s="1"/>
    </row>
    <row r="39838" spans="2:9">
      <c r="B39838" s="1"/>
      <c r="C39838" s="29"/>
      <c r="D39838" s="27"/>
      <c r="E39838" s="27"/>
      <c r="F39838" s="27"/>
      <c r="G39838" s="1"/>
      <c r="H39838" s="1"/>
      <c r="I39838" s="1"/>
    </row>
    <row r="39839" spans="2:9">
      <c r="B39839" s="1"/>
      <c r="C39839" s="29"/>
      <c r="D39839" s="27"/>
      <c r="E39839" s="27"/>
      <c r="F39839" s="27"/>
      <c r="G39839" s="1"/>
      <c r="H39839" s="1"/>
      <c r="I39839" s="1"/>
    </row>
    <row r="39840" spans="2:9">
      <c r="B39840" s="1"/>
      <c r="C39840" s="29"/>
      <c r="D39840" s="27"/>
      <c r="E39840" s="27"/>
      <c r="F39840" s="27"/>
      <c r="G39840" s="1"/>
      <c r="H39840" s="1"/>
      <c r="I39840" s="1"/>
    </row>
    <row r="39841" spans="2:9">
      <c r="B39841" s="1"/>
      <c r="C39841" s="29"/>
      <c r="D39841" s="27"/>
      <c r="E39841" s="27"/>
      <c r="F39841" s="27"/>
      <c r="G39841" s="1"/>
      <c r="H39841" s="1"/>
      <c r="I39841" s="1"/>
    </row>
    <row r="39842" spans="2:9">
      <c r="B39842" s="1"/>
      <c r="C39842" s="29"/>
      <c r="D39842" s="27"/>
      <c r="E39842" s="27"/>
      <c r="F39842" s="27"/>
      <c r="G39842" s="1"/>
      <c r="H39842" s="1"/>
      <c r="I39842" s="1"/>
    </row>
    <row r="39843" spans="2:9">
      <c r="B39843" s="1"/>
      <c r="C39843" s="29"/>
      <c r="D39843" s="27"/>
      <c r="E39843" s="27"/>
      <c r="F39843" s="27"/>
      <c r="G39843" s="1"/>
      <c r="H39843" s="1"/>
      <c r="I39843" s="1"/>
    </row>
    <row r="39844" spans="2:9">
      <c r="B39844" s="1"/>
      <c r="C39844" s="29"/>
      <c r="D39844" s="27"/>
      <c r="E39844" s="27"/>
      <c r="F39844" s="27"/>
      <c r="G39844" s="1"/>
      <c r="H39844" s="1"/>
      <c r="I39844" s="1"/>
    </row>
    <row r="39845" spans="2:9">
      <c r="B39845" s="1"/>
      <c r="C39845" s="29"/>
      <c r="D39845" s="27"/>
      <c r="E39845" s="27"/>
      <c r="F39845" s="27"/>
      <c r="G39845" s="1"/>
      <c r="H39845" s="1"/>
      <c r="I39845" s="1"/>
    </row>
    <row r="39846" spans="2:9">
      <c r="B39846" s="1"/>
      <c r="C39846" s="29"/>
      <c r="D39846" s="27"/>
      <c r="E39846" s="27"/>
      <c r="F39846" s="27"/>
      <c r="G39846" s="1"/>
      <c r="H39846" s="1"/>
      <c r="I39846" s="1"/>
    </row>
    <row r="39847" spans="2:9">
      <c r="B39847" s="1"/>
      <c r="C39847" s="29"/>
      <c r="D39847" s="27"/>
      <c r="E39847" s="27"/>
      <c r="F39847" s="27"/>
      <c r="G39847" s="1"/>
      <c r="H39847" s="1"/>
      <c r="I39847" s="1"/>
    </row>
    <row r="39848" spans="2:9">
      <c r="B39848" s="1"/>
      <c r="C39848" s="29"/>
      <c r="D39848" s="27"/>
      <c r="E39848" s="27"/>
      <c r="F39848" s="27"/>
      <c r="G39848" s="1"/>
      <c r="H39848" s="1"/>
      <c r="I39848" s="1"/>
    </row>
    <row r="39849" spans="2:9">
      <c r="B39849" s="1"/>
      <c r="C39849" s="29"/>
      <c r="D39849" s="27"/>
      <c r="E39849" s="27"/>
      <c r="F39849" s="27"/>
      <c r="G39849" s="1"/>
      <c r="H39849" s="1"/>
      <c r="I39849" s="1"/>
    </row>
    <row r="39850" spans="2:9">
      <c r="B39850" s="1"/>
      <c r="C39850" s="29"/>
      <c r="D39850" s="27"/>
      <c r="E39850" s="27"/>
      <c r="F39850" s="27"/>
      <c r="G39850" s="1"/>
      <c r="H39850" s="1"/>
      <c r="I39850" s="1"/>
    </row>
    <row r="39851" spans="2:9">
      <c r="B39851" s="1"/>
      <c r="C39851" s="29"/>
      <c r="D39851" s="27"/>
      <c r="E39851" s="27"/>
      <c r="F39851" s="27"/>
      <c r="G39851" s="1"/>
      <c r="H39851" s="1"/>
      <c r="I39851" s="1"/>
    </row>
    <row r="39852" spans="2:9">
      <c r="B39852" s="1"/>
      <c r="C39852" s="29"/>
      <c r="D39852" s="27"/>
      <c r="E39852" s="27"/>
      <c r="F39852" s="27"/>
      <c r="G39852" s="1"/>
      <c r="H39852" s="1"/>
      <c r="I39852" s="1"/>
    </row>
    <row r="39853" spans="2:9">
      <c r="B39853" s="1"/>
      <c r="C39853" s="29"/>
      <c r="D39853" s="27"/>
      <c r="E39853" s="27"/>
      <c r="F39853" s="27"/>
      <c r="G39853" s="1"/>
      <c r="H39853" s="1"/>
      <c r="I39853" s="1"/>
    </row>
    <row r="39854" spans="2:9">
      <c r="B39854" s="1"/>
      <c r="C39854" s="29"/>
      <c r="D39854" s="27"/>
      <c r="E39854" s="27"/>
      <c r="F39854" s="27"/>
      <c r="G39854" s="1"/>
      <c r="H39854" s="1"/>
      <c r="I39854" s="1"/>
    </row>
    <row r="39855" spans="2:9">
      <c r="B39855" s="1"/>
      <c r="C39855" s="29"/>
      <c r="D39855" s="27"/>
      <c r="E39855" s="27"/>
      <c r="F39855" s="27"/>
      <c r="G39855" s="1"/>
      <c r="H39855" s="1"/>
      <c r="I39855" s="1"/>
    </row>
    <row r="39856" spans="2:9">
      <c r="B39856" s="1"/>
      <c r="C39856" s="29"/>
      <c r="D39856" s="27"/>
      <c r="E39856" s="27"/>
      <c r="F39856" s="27"/>
      <c r="G39856" s="1"/>
      <c r="H39856" s="1"/>
      <c r="I39856" s="1"/>
    </row>
    <row r="39857" spans="2:9">
      <c r="B39857" s="1"/>
      <c r="C39857" s="29"/>
      <c r="D39857" s="27"/>
      <c r="E39857" s="27"/>
      <c r="F39857" s="27"/>
      <c r="G39857" s="1"/>
      <c r="H39857" s="1"/>
      <c r="I39857" s="1"/>
    </row>
    <row r="39858" spans="2:9">
      <c r="B39858" s="1"/>
      <c r="C39858" s="29"/>
      <c r="D39858" s="27"/>
      <c r="E39858" s="27"/>
      <c r="F39858" s="27"/>
      <c r="G39858" s="1"/>
      <c r="H39858" s="1"/>
      <c r="I39858" s="1"/>
    </row>
    <row r="39859" spans="2:9">
      <c r="B39859" s="1"/>
      <c r="C39859" s="29"/>
      <c r="D39859" s="27"/>
      <c r="E39859" s="27"/>
      <c r="F39859" s="27"/>
      <c r="G39859" s="1"/>
      <c r="H39859" s="1"/>
      <c r="I39859" s="1"/>
    </row>
    <row r="39860" spans="2:9">
      <c r="B39860" s="1"/>
      <c r="C39860" s="29"/>
      <c r="D39860" s="27"/>
      <c r="E39860" s="27"/>
      <c r="F39860" s="27"/>
      <c r="G39860" s="1"/>
      <c r="H39860" s="1"/>
      <c r="I39860" s="1"/>
    </row>
    <row r="39861" spans="2:9">
      <c r="B39861" s="1"/>
      <c r="C39861" s="29"/>
      <c r="D39861" s="27"/>
      <c r="E39861" s="27"/>
      <c r="F39861" s="27"/>
      <c r="G39861" s="1"/>
      <c r="H39861" s="1"/>
      <c r="I39861" s="1"/>
    </row>
    <row r="39862" spans="2:9">
      <c r="B39862" s="1"/>
      <c r="C39862" s="29"/>
      <c r="D39862" s="27"/>
      <c r="E39862" s="27"/>
      <c r="F39862" s="27"/>
      <c r="G39862" s="1"/>
      <c r="H39862" s="1"/>
      <c r="I39862" s="1"/>
    </row>
    <row r="39863" spans="2:9">
      <c r="B39863" s="1"/>
      <c r="C39863" s="29"/>
      <c r="D39863" s="27"/>
      <c r="E39863" s="27"/>
      <c r="F39863" s="27"/>
      <c r="G39863" s="1"/>
      <c r="H39863" s="1"/>
      <c r="I39863" s="1"/>
    </row>
    <row r="39864" spans="2:9">
      <c r="B39864" s="1"/>
      <c r="C39864" s="29"/>
      <c r="D39864" s="27"/>
      <c r="E39864" s="27"/>
      <c r="F39864" s="27"/>
      <c r="G39864" s="1"/>
      <c r="H39864" s="1"/>
      <c r="I39864" s="1"/>
    </row>
    <row r="39865" spans="2:9">
      <c r="B39865" s="1"/>
      <c r="C39865" s="29"/>
      <c r="D39865" s="27"/>
      <c r="E39865" s="27"/>
      <c r="F39865" s="27"/>
      <c r="G39865" s="1"/>
      <c r="H39865" s="1"/>
      <c r="I39865" s="1"/>
    </row>
    <row r="39866" spans="2:9">
      <c r="B39866" s="1"/>
      <c r="C39866" s="29"/>
      <c r="D39866" s="27"/>
      <c r="E39866" s="27"/>
      <c r="F39866" s="27"/>
      <c r="G39866" s="1"/>
      <c r="H39866" s="1"/>
      <c r="I39866" s="1"/>
    </row>
    <row r="39867" spans="2:9">
      <c r="B39867" s="1"/>
      <c r="C39867" s="29"/>
      <c r="D39867" s="27"/>
      <c r="E39867" s="27"/>
      <c r="F39867" s="27"/>
      <c r="G39867" s="1"/>
      <c r="H39867" s="1"/>
      <c r="I39867" s="1"/>
    </row>
    <row r="39868" spans="2:9">
      <c r="B39868" s="1"/>
      <c r="C39868" s="29"/>
      <c r="D39868" s="27"/>
      <c r="E39868" s="27"/>
      <c r="F39868" s="27"/>
      <c r="G39868" s="1"/>
      <c r="H39868" s="1"/>
      <c r="I39868" s="1"/>
    </row>
    <row r="39869" spans="2:9">
      <c r="B39869" s="1"/>
      <c r="C39869" s="29"/>
      <c r="D39869" s="27"/>
      <c r="E39869" s="27"/>
      <c r="F39869" s="27"/>
      <c r="G39869" s="1"/>
      <c r="H39869" s="1"/>
      <c r="I39869" s="1"/>
    </row>
    <row r="39870" spans="2:9">
      <c r="B39870" s="1"/>
      <c r="C39870" s="29"/>
      <c r="D39870" s="27"/>
      <c r="E39870" s="27"/>
      <c r="F39870" s="27"/>
      <c r="G39870" s="1"/>
      <c r="H39870" s="1"/>
      <c r="I39870" s="1"/>
    </row>
    <row r="39871" spans="2:9">
      <c r="B39871" s="1"/>
      <c r="C39871" s="29"/>
      <c r="D39871" s="27"/>
      <c r="E39871" s="27"/>
      <c r="F39871" s="27"/>
      <c r="G39871" s="1"/>
      <c r="H39871" s="1"/>
      <c r="I39871" s="1"/>
    </row>
    <row r="39872" spans="2:9">
      <c r="B39872" s="1"/>
      <c r="C39872" s="29"/>
      <c r="D39872" s="27"/>
      <c r="E39872" s="27"/>
      <c r="F39872" s="27"/>
      <c r="G39872" s="1"/>
      <c r="H39872" s="1"/>
      <c r="I39872" s="1"/>
    </row>
    <row r="39873" spans="2:9">
      <c r="B39873" s="1"/>
      <c r="C39873" s="29"/>
      <c r="D39873" s="27"/>
      <c r="E39873" s="27"/>
      <c r="F39873" s="27"/>
      <c r="G39873" s="1"/>
      <c r="H39873" s="1"/>
      <c r="I39873" s="1"/>
    </row>
    <row r="39874" spans="2:9">
      <c r="B39874" s="1"/>
      <c r="C39874" s="29"/>
      <c r="D39874" s="27"/>
      <c r="E39874" s="27"/>
      <c r="F39874" s="27"/>
      <c r="G39874" s="1"/>
      <c r="H39874" s="1"/>
      <c r="I39874" s="1"/>
    </row>
    <row r="39875" spans="2:9">
      <c r="B39875" s="1"/>
      <c r="C39875" s="29"/>
      <c r="D39875" s="27"/>
      <c r="E39875" s="27"/>
      <c r="F39875" s="27"/>
      <c r="G39875" s="1"/>
      <c r="H39875" s="1"/>
      <c r="I39875" s="1"/>
    </row>
    <row r="39876" spans="2:9">
      <c r="B39876" s="1"/>
      <c r="C39876" s="29"/>
      <c r="D39876" s="27"/>
      <c r="E39876" s="27"/>
      <c r="F39876" s="27"/>
      <c r="G39876" s="1"/>
      <c r="H39876" s="1"/>
      <c r="I39876" s="1"/>
    </row>
    <row r="39877" spans="2:9">
      <c r="B39877" s="1"/>
      <c r="C39877" s="29"/>
      <c r="D39877" s="27"/>
      <c r="E39877" s="27"/>
      <c r="F39877" s="27"/>
      <c r="G39877" s="1"/>
      <c r="H39877" s="1"/>
      <c r="I39877" s="1"/>
    </row>
    <row r="39878" spans="2:9">
      <c r="B39878" s="1"/>
      <c r="C39878" s="29"/>
      <c r="D39878" s="27"/>
      <c r="E39878" s="27"/>
      <c r="F39878" s="27"/>
      <c r="G39878" s="1"/>
      <c r="H39878" s="1"/>
      <c r="I39878" s="1"/>
    </row>
    <row r="39879" spans="2:9">
      <c r="B39879" s="1"/>
      <c r="C39879" s="29"/>
      <c r="D39879" s="27"/>
      <c r="E39879" s="27"/>
      <c r="F39879" s="27"/>
      <c r="G39879" s="1"/>
      <c r="H39879" s="1"/>
      <c r="I39879" s="1"/>
    </row>
    <row r="39880" spans="2:9">
      <c r="B39880" s="1"/>
      <c r="C39880" s="29"/>
      <c r="D39880" s="27"/>
      <c r="E39880" s="27"/>
      <c r="F39880" s="27"/>
      <c r="G39880" s="1"/>
      <c r="H39880" s="1"/>
      <c r="I39880" s="1"/>
    </row>
    <row r="39881" spans="2:9">
      <c r="B39881" s="1"/>
      <c r="C39881" s="29"/>
      <c r="D39881" s="27"/>
      <c r="E39881" s="27"/>
      <c r="F39881" s="27"/>
      <c r="G39881" s="1"/>
      <c r="H39881" s="1"/>
      <c r="I39881" s="1"/>
    </row>
    <row r="39882" spans="2:9">
      <c r="B39882" s="1"/>
      <c r="C39882" s="29"/>
      <c r="D39882" s="27"/>
      <c r="E39882" s="27"/>
      <c r="F39882" s="27"/>
      <c r="G39882" s="1"/>
      <c r="H39882" s="1"/>
      <c r="I39882" s="1"/>
    </row>
    <row r="39883" spans="2:9">
      <c r="B39883" s="1"/>
      <c r="C39883" s="29"/>
      <c r="D39883" s="27"/>
      <c r="E39883" s="27"/>
      <c r="F39883" s="27"/>
      <c r="G39883" s="1"/>
      <c r="H39883" s="1"/>
      <c r="I39883" s="1"/>
    </row>
    <row r="39884" spans="2:9">
      <c r="B39884" s="1"/>
      <c r="C39884" s="29"/>
      <c r="D39884" s="27"/>
      <c r="E39884" s="27"/>
      <c r="F39884" s="27"/>
      <c r="G39884" s="1"/>
      <c r="H39884" s="1"/>
      <c r="I39884" s="1"/>
    </row>
    <row r="39885" spans="2:9">
      <c r="B39885" s="1"/>
      <c r="C39885" s="29"/>
      <c r="D39885" s="27"/>
      <c r="E39885" s="27"/>
      <c r="F39885" s="27"/>
      <c r="G39885" s="1"/>
      <c r="H39885" s="1"/>
      <c r="I39885" s="1"/>
    </row>
    <row r="39886" spans="2:9">
      <c r="B39886" s="1"/>
      <c r="C39886" s="29"/>
      <c r="D39886" s="27"/>
      <c r="E39886" s="27"/>
      <c r="F39886" s="27"/>
      <c r="G39886" s="1"/>
      <c r="H39886" s="1"/>
      <c r="I39886" s="1"/>
    </row>
    <row r="39887" spans="2:9">
      <c r="B39887" s="1"/>
      <c r="C39887" s="29"/>
      <c r="D39887" s="27"/>
      <c r="E39887" s="27"/>
      <c r="F39887" s="27"/>
      <c r="G39887" s="1"/>
      <c r="H39887" s="1"/>
      <c r="I39887" s="1"/>
    </row>
    <row r="39888" spans="2:9">
      <c r="B39888" s="1"/>
      <c r="C39888" s="29"/>
      <c r="D39888" s="27"/>
      <c r="E39888" s="27"/>
      <c r="F39888" s="27"/>
      <c r="G39888" s="1"/>
      <c r="H39888" s="1"/>
      <c r="I39888" s="1"/>
    </row>
    <row r="39889" spans="2:9">
      <c r="B39889" s="1"/>
      <c r="C39889" s="29"/>
      <c r="D39889" s="27"/>
      <c r="E39889" s="27"/>
      <c r="F39889" s="27"/>
      <c r="G39889" s="1"/>
      <c r="H39889" s="1"/>
      <c r="I39889" s="1"/>
    </row>
    <row r="39890" spans="2:9">
      <c r="B39890" s="1"/>
      <c r="C39890" s="29"/>
      <c r="D39890" s="27"/>
      <c r="E39890" s="27"/>
      <c r="F39890" s="27"/>
      <c r="G39890" s="1"/>
      <c r="H39890" s="1"/>
      <c r="I39890" s="1"/>
    </row>
    <row r="39891" spans="2:9">
      <c r="B39891" s="1"/>
      <c r="C39891" s="29"/>
      <c r="D39891" s="27"/>
      <c r="E39891" s="27"/>
      <c r="F39891" s="27"/>
      <c r="G39891" s="1"/>
      <c r="H39891" s="1"/>
      <c r="I39891" s="1"/>
    </row>
    <row r="39892" spans="2:9">
      <c r="B39892" s="1"/>
      <c r="C39892" s="29"/>
      <c r="D39892" s="27"/>
      <c r="E39892" s="27"/>
      <c r="F39892" s="27"/>
      <c r="G39892" s="1"/>
      <c r="H39892" s="1"/>
      <c r="I39892" s="1"/>
    </row>
    <row r="39893" spans="2:9">
      <c r="B39893" s="1"/>
      <c r="C39893" s="29"/>
      <c r="D39893" s="27"/>
      <c r="E39893" s="27"/>
      <c r="F39893" s="27"/>
      <c r="G39893" s="1"/>
      <c r="H39893" s="1"/>
      <c r="I39893" s="1"/>
    </row>
    <row r="39894" spans="2:9">
      <c r="B39894" s="1"/>
      <c r="C39894" s="29"/>
      <c r="D39894" s="27"/>
      <c r="E39894" s="27"/>
      <c r="F39894" s="27"/>
      <c r="G39894" s="1"/>
      <c r="H39894" s="1"/>
      <c r="I39894" s="1"/>
    </row>
    <row r="39895" spans="2:9">
      <c r="B39895" s="1"/>
      <c r="C39895" s="29"/>
      <c r="D39895" s="27"/>
      <c r="E39895" s="27"/>
      <c r="F39895" s="27"/>
      <c r="G39895" s="1"/>
      <c r="H39895" s="1"/>
      <c r="I39895" s="1"/>
    </row>
    <row r="39896" spans="2:9">
      <c r="B39896" s="1"/>
      <c r="C39896" s="29"/>
      <c r="D39896" s="27"/>
      <c r="E39896" s="27"/>
      <c r="F39896" s="27"/>
      <c r="G39896" s="1"/>
      <c r="H39896" s="1"/>
      <c r="I39896" s="1"/>
    </row>
    <row r="39897" spans="2:9">
      <c r="B39897" s="1"/>
      <c r="C39897" s="29"/>
      <c r="D39897" s="27"/>
      <c r="E39897" s="27"/>
      <c r="F39897" s="27"/>
      <c r="G39897" s="1"/>
      <c r="H39897" s="1"/>
      <c r="I39897" s="1"/>
    </row>
    <row r="39898" spans="2:9">
      <c r="B39898" s="1"/>
      <c r="C39898" s="29"/>
      <c r="D39898" s="27"/>
      <c r="E39898" s="27"/>
      <c r="F39898" s="27"/>
      <c r="G39898" s="1"/>
      <c r="H39898" s="1"/>
      <c r="I39898" s="1"/>
    </row>
    <row r="39899" spans="2:9">
      <c r="B39899" s="1"/>
      <c r="C39899" s="29"/>
      <c r="D39899" s="27"/>
      <c r="E39899" s="27"/>
      <c r="F39899" s="27"/>
      <c r="G39899" s="1"/>
      <c r="H39899" s="1"/>
      <c r="I39899" s="1"/>
    </row>
    <row r="39900" spans="2:9">
      <c r="B39900" s="1"/>
      <c r="C39900" s="29"/>
      <c r="D39900" s="27"/>
      <c r="E39900" s="27"/>
      <c r="F39900" s="27"/>
      <c r="G39900" s="1"/>
      <c r="H39900" s="1"/>
      <c r="I39900" s="1"/>
    </row>
    <row r="39901" spans="2:9">
      <c r="B39901" s="1"/>
      <c r="C39901" s="29"/>
      <c r="D39901" s="27"/>
      <c r="E39901" s="27"/>
      <c r="F39901" s="27"/>
      <c r="G39901" s="1"/>
      <c r="H39901" s="1"/>
      <c r="I39901" s="1"/>
    </row>
    <row r="39902" spans="2:9">
      <c r="B39902" s="1"/>
      <c r="C39902" s="29"/>
      <c r="D39902" s="27"/>
      <c r="E39902" s="27"/>
      <c r="F39902" s="27"/>
      <c r="G39902" s="1"/>
      <c r="H39902" s="1"/>
      <c r="I39902" s="1"/>
    </row>
    <row r="39903" spans="2:9">
      <c r="B39903" s="1"/>
      <c r="C39903" s="29"/>
      <c r="D39903" s="27"/>
      <c r="E39903" s="27"/>
      <c r="F39903" s="27"/>
      <c r="G39903" s="1"/>
      <c r="H39903" s="1"/>
      <c r="I39903" s="1"/>
    </row>
    <row r="39904" spans="2:9">
      <c r="B39904" s="1"/>
      <c r="C39904" s="29"/>
      <c r="D39904" s="27"/>
      <c r="E39904" s="27"/>
      <c r="F39904" s="27"/>
      <c r="G39904" s="1"/>
      <c r="H39904" s="1"/>
      <c r="I39904" s="1"/>
    </row>
    <row r="39905" spans="2:9">
      <c r="B39905" s="1"/>
      <c r="C39905" s="29"/>
      <c r="D39905" s="27"/>
      <c r="E39905" s="27"/>
      <c r="F39905" s="27"/>
      <c r="G39905" s="1"/>
      <c r="H39905" s="1"/>
      <c r="I39905" s="1"/>
    </row>
    <row r="39906" spans="2:9">
      <c r="B39906" s="1"/>
      <c r="C39906" s="29"/>
      <c r="D39906" s="27"/>
      <c r="E39906" s="27"/>
      <c r="F39906" s="27"/>
      <c r="G39906" s="1"/>
      <c r="H39906" s="1"/>
      <c r="I39906" s="1"/>
    </row>
    <row r="39907" spans="2:9">
      <c r="B39907" s="1"/>
      <c r="C39907" s="29"/>
      <c r="D39907" s="27"/>
      <c r="E39907" s="27"/>
      <c r="F39907" s="27"/>
      <c r="G39907" s="1"/>
      <c r="H39907" s="1"/>
      <c r="I39907" s="1"/>
    </row>
    <row r="39908" spans="2:9">
      <c r="B39908" s="1"/>
      <c r="C39908" s="29"/>
      <c r="D39908" s="27"/>
      <c r="E39908" s="27"/>
      <c r="F39908" s="27"/>
      <c r="G39908" s="1"/>
      <c r="H39908" s="1"/>
      <c r="I39908" s="1"/>
    </row>
    <row r="39909" spans="2:9">
      <c r="B39909" s="1"/>
      <c r="C39909" s="29"/>
      <c r="D39909" s="27"/>
      <c r="E39909" s="27"/>
      <c r="F39909" s="27"/>
      <c r="G39909" s="1"/>
      <c r="H39909" s="1"/>
      <c r="I39909" s="1"/>
    </row>
    <row r="39910" spans="2:9">
      <c r="B39910" s="1"/>
      <c r="C39910" s="29"/>
      <c r="D39910" s="27"/>
      <c r="E39910" s="27"/>
      <c r="F39910" s="27"/>
      <c r="G39910" s="1"/>
      <c r="H39910" s="1"/>
      <c r="I39910" s="1"/>
    </row>
    <row r="39911" spans="2:9">
      <c r="B39911" s="1"/>
      <c r="C39911" s="29"/>
      <c r="D39911" s="27"/>
      <c r="E39911" s="27"/>
      <c r="F39911" s="27"/>
      <c r="G39911" s="1"/>
      <c r="H39911" s="1"/>
      <c r="I39911" s="1"/>
    </row>
    <row r="39912" spans="2:9">
      <c r="B39912" s="1"/>
      <c r="C39912" s="29"/>
      <c r="D39912" s="27"/>
      <c r="E39912" s="27"/>
      <c r="F39912" s="27"/>
      <c r="G39912" s="1"/>
      <c r="H39912" s="1"/>
      <c r="I39912" s="1"/>
    </row>
    <row r="39913" spans="2:9">
      <c r="B39913" s="1"/>
      <c r="C39913" s="29"/>
      <c r="D39913" s="27"/>
      <c r="E39913" s="27"/>
      <c r="F39913" s="27"/>
      <c r="G39913" s="1"/>
      <c r="H39913" s="1"/>
      <c r="I39913" s="1"/>
    </row>
    <row r="39914" spans="2:9">
      <c r="B39914" s="1"/>
      <c r="C39914" s="29"/>
      <c r="D39914" s="27"/>
      <c r="E39914" s="27"/>
      <c r="F39914" s="27"/>
      <c r="G39914" s="1"/>
      <c r="H39914" s="1"/>
      <c r="I39914" s="1"/>
    </row>
    <row r="39915" spans="2:9">
      <c r="B39915" s="1"/>
      <c r="C39915" s="29"/>
      <c r="D39915" s="27"/>
      <c r="E39915" s="27"/>
      <c r="F39915" s="27"/>
      <c r="G39915" s="1"/>
      <c r="H39915" s="1"/>
      <c r="I39915" s="1"/>
    </row>
    <row r="39916" spans="2:9">
      <c r="B39916" s="1"/>
      <c r="C39916" s="29"/>
      <c r="D39916" s="27"/>
      <c r="E39916" s="27"/>
      <c r="F39916" s="27"/>
      <c r="G39916" s="1"/>
      <c r="H39916" s="1"/>
      <c r="I39916" s="1"/>
    </row>
    <row r="39917" spans="2:9">
      <c r="B39917" s="1"/>
      <c r="C39917" s="29"/>
      <c r="D39917" s="27"/>
      <c r="E39917" s="27"/>
      <c r="F39917" s="27"/>
      <c r="G39917" s="1"/>
      <c r="H39917" s="1"/>
      <c r="I39917" s="1"/>
    </row>
    <row r="39918" spans="2:9">
      <c r="B39918" s="1"/>
      <c r="C39918" s="29"/>
      <c r="D39918" s="27"/>
      <c r="E39918" s="27"/>
      <c r="F39918" s="27"/>
      <c r="G39918" s="1"/>
      <c r="H39918" s="1"/>
      <c r="I39918" s="1"/>
    </row>
    <row r="39919" spans="2:9">
      <c r="B39919" s="1"/>
      <c r="C39919" s="29"/>
      <c r="D39919" s="27"/>
      <c r="E39919" s="27"/>
      <c r="F39919" s="27"/>
      <c r="G39919" s="1"/>
      <c r="H39919" s="1"/>
      <c r="I39919" s="1"/>
    </row>
    <row r="39920" spans="2:9">
      <c r="B39920" s="1"/>
      <c r="C39920" s="29"/>
      <c r="D39920" s="27"/>
      <c r="E39920" s="27"/>
      <c r="F39920" s="27"/>
      <c r="G39920" s="1"/>
      <c r="H39920" s="1"/>
      <c r="I39920" s="1"/>
    </row>
    <row r="39921" spans="2:9">
      <c r="B39921" s="1"/>
      <c r="C39921" s="29"/>
      <c r="D39921" s="27"/>
      <c r="E39921" s="27"/>
      <c r="F39921" s="27"/>
      <c r="G39921" s="1"/>
      <c r="H39921" s="1"/>
      <c r="I39921" s="1"/>
    </row>
    <row r="39922" spans="2:9">
      <c r="B39922" s="1"/>
      <c r="C39922" s="29"/>
      <c r="D39922" s="27"/>
      <c r="E39922" s="27"/>
      <c r="F39922" s="27"/>
      <c r="G39922" s="1"/>
      <c r="H39922" s="1"/>
      <c r="I39922" s="1"/>
    </row>
    <row r="39923" spans="2:9">
      <c r="B39923" s="1"/>
      <c r="C39923" s="29"/>
      <c r="D39923" s="27"/>
      <c r="E39923" s="27"/>
      <c r="F39923" s="27"/>
      <c r="G39923" s="1"/>
      <c r="H39923" s="1"/>
      <c r="I39923" s="1"/>
    </row>
    <row r="39924" spans="2:9">
      <c r="B39924" s="1"/>
      <c r="C39924" s="29"/>
      <c r="D39924" s="27"/>
      <c r="E39924" s="27"/>
      <c r="F39924" s="27"/>
      <c r="G39924" s="1"/>
      <c r="H39924" s="1"/>
      <c r="I39924" s="1"/>
    </row>
    <row r="39925" spans="2:9">
      <c r="B39925" s="1"/>
      <c r="C39925" s="29"/>
      <c r="D39925" s="27"/>
      <c r="E39925" s="27"/>
      <c r="F39925" s="27"/>
      <c r="G39925" s="1"/>
      <c r="H39925" s="1"/>
      <c r="I39925" s="1"/>
    </row>
    <row r="39926" spans="2:9">
      <c r="B39926" s="1"/>
      <c r="C39926" s="29"/>
      <c r="D39926" s="27"/>
      <c r="E39926" s="27"/>
      <c r="F39926" s="27"/>
      <c r="G39926" s="1"/>
      <c r="H39926" s="1"/>
      <c r="I39926" s="1"/>
    </row>
    <row r="39927" spans="2:9">
      <c r="B39927" s="1"/>
      <c r="C39927" s="29"/>
      <c r="D39927" s="27"/>
      <c r="E39927" s="27"/>
      <c r="F39927" s="27"/>
      <c r="G39927" s="1"/>
      <c r="H39927" s="1"/>
      <c r="I39927" s="1"/>
    </row>
    <row r="39928" spans="2:9">
      <c r="B39928" s="1"/>
      <c r="C39928" s="29"/>
      <c r="D39928" s="27"/>
      <c r="E39928" s="27"/>
      <c r="F39928" s="27"/>
      <c r="G39928" s="1"/>
      <c r="H39928" s="1"/>
      <c r="I39928" s="1"/>
    </row>
    <row r="39929" spans="2:9">
      <c r="B39929" s="1"/>
      <c r="C39929" s="29"/>
      <c r="D39929" s="27"/>
      <c r="E39929" s="27"/>
      <c r="F39929" s="27"/>
      <c r="G39929" s="1"/>
      <c r="H39929" s="1"/>
      <c r="I39929" s="1"/>
    </row>
    <row r="39930" spans="2:9">
      <c r="B39930" s="1"/>
      <c r="C39930" s="29"/>
      <c r="D39930" s="27"/>
      <c r="E39930" s="27"/>
      <c r="F39930" s="27"/>
      <c r="G39930" s="1"/>
      <c r="H39930" s="1"/>
      <c r="I39930" s="1"/>
    </row>
    <row r="39931" spans="2:9">
      <c r="B39931" s="1"/>
      <c r="C39931" s="29"/>
      <c r="D39931" s="27"/>
      <c r="E39931" s="27"/>
      <c r="F39931" s="27"/>
      <c r="G39931" s="1"/>
      <c r="H39931" s="1"/>
      <c r="I39931" s="1"/>
    </row>
    <row r="39932" spans="2:9">
      <c r="B39932" s="1"/>
      <c r="C39932" s="29"/>
      <c r="D39932" s="27"/>
      <c r="E39932" s="27"/>
      <c r="F39932" s="27"/>
      <c r="G39932" s="1"/>
      <c r="H39932" s="1"/>
      <c r="I39932" s="1"/>
    </row>
    <row r="39933" spans="2:9">
      <c r="B39933" s="1"/>
      <c r="C39933" s="29"/>
      <c r="D39933" s="27"/>
      <c r="E39933" s="27"/>
      <c r="F39933" s="27"/>
      <c r="G39933" s="1"/>
      <c r="H39933" s="1"/>
      <c r="I39933" s="1"/>
    </row>
    <row r="39934" spans="2:9">
      <c r="B39934" s="1"/>
      <c r="C39934" s="29"/>
      <c r="D39934" s="27"/>
      <c r="E39934" s="27"/>
      <c r="F39934" s="27"/>
      <c r="G39934" s="1"/>
      <c r="H39934" s="1"/>
      <c r="I39934" s="1"/>
    </row>
    <row r="39935" spans="2:9">
      <c r="B39935" s="1"/>
      <c r="C39935" s="29"/>
      <c r="D39935" s="27"/>
      <c r="E39935" s="27"/>
      <c r="F39935" s="27"/>
      <c r="G39935" s="1"/>
      <c r="H39935" s="1"/>
      <c r="I39935" s="1"/>
    </row>
    <row r="39936" spans="2:9">
      <c r="B39936" s="1"/>
      <c r="C39936" s="29"/>
      <c r="D39936" s="27"/>
      <c r="E39936" s="27"/>
      <c r="F39936" s="27"/>
      <c r="G39936" s="1"/>
      <c r="H39936" s="1"/>
      <c r="I39936" s="1"/>
    </row>
    <row r="39937" spans="2:9">
      <c r="B39937" s="1"/>
      <c r="C39937" s="29"/>
      <c r="D39937" s="27"/>
      <c r="E39937" s="27"/>
      <c r="F39937" s="27"/>
      <c r="G39937" s="1"/>
      <c r="H39937" s="1"/>
      <c r="I39937" s="1"/>
    </row>
    <row r="39938" spans="2:9">
      <c r="B39938" s="1"/>
      <c r="C39938" s="29"/>
      <c r="D39938" s="27"/>
      <c r="E39938" s="27"/>
      <c r="F39938" s="27"/>
      <c r="G39938" s="1"/>
      <c r="H39938" s="1"/>
      <c r="I39938" s="1"/>
    </row>
    <row r="39939" spans="2:9">
      <c r="B39939" s="1"/>
      <c r="C39939" s="29"/>
      <c r="D39939" s="27"/>
      <c r="E39939" s="27"/>
      <c r="F39939" s="27"/>
      <c r="G39939" s="1"/>
      <c r="H39939" s="1"/>
      <c r="I39939" s="1"/>
    </row>
    <row r="39940" spans="2:9">
      <c r="B39940" s="1"/>
      <c r="C39940" s="29"/>
      <c r="D39940" s="27"/>
      <c r="E39940" s="27"/>
      <c r="F39940" s="27"/>
      <c r="G39940" s="1"/>
      <c r="H39940" s="1"/>
      <c r="I39940" s="1"/>
    </row>
    <row r="39941" spans="2:9">
      <c r="B39941" s="1"/>
      <c r="C39941" s="29"/>
      <c r="D39941" s="27"/>
      <c r="E39941" s="27"/>
      <c r="F39941" s="27"/>
      <c r="G39941" s="1"/>
      <c r="H39941" s="1"/>
      <c r="I39941" s="1"/>
    </row>
    <row r="39942" spans="2:9">
      <c r="B39942" s="1"/>
      <c r="C39942" s="29"/>
      <c r="D39942" s="27"/>
      <c r="E39942" s="27"/>
      <c r="F39942" s="27"/>
      <c r="G39942" s="1"/>
      <c r="H39942" s="1"/>
      <c r="I39942" s="1"/>
    </row>
    <row r="39943" spans="2:9">
      <c r="B39943" s="1"/>
      <c r="C39943" s="29"/>
      <c r="D39943" s="27"/>
      <c r="E39943" s="27"/>
      <c r="F39943" s="27"/>
      <c r="G39943" s="1"/>
      <c r="H39943" s="1"/>
      <c r="I39943" s="1"/>
    </row>
    <row r="39944" spans="2:9">
      <c r="B39944" s="1"/>
      <c r="C39944" s="29"/>
      <c r="D39944" s="27"/>
      <c r="E39944" s="27"/>
      <c r="F39944" s="27"/>
      <c r="G39944" s="1"/>
      <c r="H39944" s="1"/>
      <c r="I39944" s="1"/>
    </row>
    <row r="39945" spans="2:9">
      <c r="B39945" s="1"/>
      <c r="C39945" s="29"/>
      <c r="D39945" s="27"/>
      <c r="E39945" s="27"/>
      <c r="F39945" s="27"/>
      <c r="G39945" s="1"/>
      <c r="H39945" s="1"/>
      <c r="I39945" s="1"/>
    </row>
    <row r="39946" spans="2:9">
      <c r="B39946" s="1"/>
      <c r="C39946" s="29"/>
      <c r="D39946" s="27"/>
      <c r="E39946" s="27"/>
      <c r="F39946" s="27"/>
      <c r="G39946" s="1"/>
      <c r="H39946" s="1"/>
      <c r="I39946" s="1"/>
    </row>
    <row r="39947" spans="2:9">
      <c r="B39947" s="1"/>
      <c r="C39947" s="29"/>
      <c r="D39947" s="27"/>
      <c r="E39947" s="27"/>
      <c r="F39947" s="27"/>
      <c r="G39947" s="1"/>
      <c r="H39947" s="1"/>
      <c r="I39947" s="1"/>
    </row>
    <row r="39948" spans="2:9">
      <c r="B39948" s="1"/>
      <c r="C39948" s="29"/>
      <c r="D39948" s="27"/>
      <c r="E39948" s="27"/>
      <c r="F39948" s="27"/>
      <c r="G39948" s="1"/>
      <c r="H39948" s="1"/>
      <c r="I39948" s="1"/>
    </row>
    <row r="39949" spans="2:9">
      <c r="B39949" s="1"/>
      <c r="C39949" s="29"/>
      <c r="D39949" s="27"/>
      <c r="E39949" s="27"/>
      <c r="F39949" s="27"/>
      <c r="G39949" s="1"/>
      <c r="H39949" s="1"/>
      <c r="I39949" s="1"/>
    </row>
    <row r="39950" spans="2:9">
      <c r="B39950" s="1"/>
      <c r="C39950" s="29"/>
      <c r="D39950" s="27"/>
      <c r="E39950" s="27"/>
      <c r="F39950" s="27"/>
      <c r="G39950" s="1"/>
      <c r="H39950" s="1"/>
      <c r="I39950" s="1"/>
    </row>
    <row r="39951" spans="2:9">
      <c r="B39951" s="1"/>
      <c r="C39951" s="29"/>
      <c r="D39951" s="27"/>
      <c r="E39951" s="27"/>
      <c r="F39951" s="27"/>
      <c r="G39951" s="1"/>
      <c r="H39951" s="1"/>
      <c r="I39951" s="1"/>
    </row>
    <row r="39952" spans="2:9">
      <c r="B39952" s="1"/>
      <c r="C39952" s="29"/>
      <c r="D39952" s="27"/>
      <c r="E39952" s="27"/>
      <c r="F39952" s="27"/>
      <c r="G39952" s="1"/>
      <c r="H39952" s="1"/>
      <c r="I39952" s="1"/>
    </row>
    <row r="39953" spans="2:9">
      <c r="B39953" s="1"/>
      <c r="C39953" s="29"/>
      <c r="D39953" s="27"/>
      <c r="E39953" s="27"/>
      <c r="F39953" s="27"/>
      <c r="G39953" s="1"/>
      <c r="H39953" s="1"/>
      <c r="I39953" s="1"/>
    </row>
    <row r="39954" spans="2:9">
      <c r="B39954" s="1"/>
      <c r="C39954" s="29"/>
      <c r="D39954" s="27"/>
      <c r="E39954" s="27"/>
      <c r="F39954" s="27"/>
      <c r="G39954" s="1"/>
      <c r="H39954" s="1"/>
      <c r="I39954" s="1"/>
    </row>
    <row r="39955" spans="2:9">
      <c r="B39955" s="1"/>
      <c r="C39955" s="29"/>
      <c r="D39955" s="27"/>
      <c r="E39955" s="27"/>
      <c r="F39955" s="27"/>
      <c r="G39955" s="1"/>
      <c r="H39955" s="1"/>
      <c r="I39955" s="1"/>
    </row>
    <row r="39956" spans="2:9">
      <c r="B39956" s="1"/>
      <c r="C39956" s="29"/>
      <c r="D39956" s="27"/>
      <c r="E39956" s="27"/>
      <c r="F39956" s="27"/>
      <c r="G39956" s="1"/>
      <c r="H39956" s="1"/>
      <c r="I39956" s="1"/>
    </row>
    <row r="39957" spans="2:9">
      <c r="B39957" s="1"/>
      <c r="C39957" s="29"/>
      <c r="D39957" s="27"/>
      <c r="E39957" s="27"/>
      <c r="F39957" s="27"/>
      <c r="G39957" s="1"/>
      <c r="H39957" s="1"/>
      <c r="I39957" s="1"/>
    </row>
    <row r="39958" spans="2:9">
      <c r="B39958" s="1"/>
      <c r="C39958" s="29"/>
      <c r="D39958" s="27"/>
      <c r="E39958" s="27"/>
      <c r="F39958" s="27"/>
      <c r="G39958" s="1"/>
      <c r="H39958" s="1"/>
      <c r="I39958" s="1"/>
    </row>
    <row r="39959" spans="2:9">
      <c r="B39959" s="1"/>
      <c r="C39959" s="29"/>
      <c r="D39959" s="27"/>
      <c r="E39959" s="27"/>
      <c r="F39959" s="27"/>
      <c r="G39959" s="1"/>
      <c r="H39959" s="1"/>
      <c r="I39959" s="1"/>
    </row>
    <row r="39960" spans="2:9">
      <c r="B39960" s="1"/>
      <c r="C39960" s="29"/>
      <c r="D39960" s="27"/>
      <c r="E39960" s="27"/>
      <c r="F39960" s="27"/>
      <c r="G39960" s="1"/>
      <c r="H39960" s="1"/>
      <c r="I39960" s="1"/>
    </row>
    <row r="39961" spans="2:9">
      <c r="B39961" s="1"/>
      <c r="C39961" s="29"/>
      <c r="D39961" s="27"/>
      <c r="E39961" s="27"/>
      <c r="F39961" s="27"/>
      <c r="G39961" s="1"/>
      <c r="H39961" s="1"/>
      <c r="I39961" s="1"/>
    </row>
    <row r="39962" spans="2:9">
      <c r="B39962" s="1"/>
      <c r="C39962" s="29"/>
      <c r="D39962" s="27"/>
      <c r="E39962" s="27"/>
      <c r="F39962" s="27"/>
      <c r="G39962" s="1"/>
      <c r="H39962" s="1"/>
      <c r="I39962" s="1"/>
    </row>
    <row r="39963" spans="2:9">
      <c r="B39963" s="1"/>
      <c r="C39963" s="29"/>
      <c r="D39963" s="27"/>
      <c r="E39963" s="27"/>
      <c r="F39963" s="27"/>
      <c r="G39963" s="1"/>
      <c r="H39963" s="1"/>
      <c r="I39963" s="1"/>
    </row>
    <row r="39964" spans="2:9">
      <c r="B39964" s="1"/>
      <c r="C39964" s="29"/>
      <c r="D39964" s="27"/>
      <c r="E39964" s="27"/>
      <c r="F39964" s="27"/>
      <c r="G39964" s="1"/>
      <c r="H39964" s="1"/>
      <c r="I39964" s="1"/>
    </row>
    <row r="39965" spans="2:9">
      <c r="B39965" s="1"/>
      <c r="C39965" s="29"/>
      <c r="D39965" s="27"/>
      <c r="E39965" s="27"/>
      <c r="F39965" s="27"/>
      <c r="G39965" s="1"/>
      <c r="H39965" s="1"/>
      <c r="I39965" s="1"/>
    </row>
    <row r="39966" spans="2:9">
      <c r="B39966" s="1"/>
      <c r="C39966" s="29"/>
      <c r="D39966" s="27"/>
      <c r="E39966" s="27"/>
      <c r="F39966" s="27"/>
      <c r="G39966" s="1"/>
      <c r="H39966" s="1"/>
      <c r="I39966" s="1"/>
    </row>
    <row r="39967" spans="2:9">
      <c r="B39967" s="1"/>
      <c r="C39967" s="29"/>
      <c r="D39967" s="27"/>
      <c r="E39967" s="27"/>
      <c r="F39967" s="27"/>
      <c r="G39967" s="1"/>
      <c r="H39967" s="1"/>
      <c r="I39967" s="1"/>
    </row>
    <row r="39968" spans="2:9">
      <c r="B39968" s="1"/>
      <c r="C39968" s="29"/>
      <c r="D39968" s="27"/>
      <c r="E39968" s="27"/>
      <c r="F39968" s="27"/>
      <c r="G39968" s="1"/>
      <c r="H39968" s="1"/>
      <c r="I39968" s="1"/>
    </row>
    <row r="39969" spans="2:9">
      <c r="B39969" s="1"/>
      <c r="C39969" s="29"/>
      <c r="D39969" s="27"/>
      <c r="E39969" s="27"/>
      <c r="F39969" s="27"/>
      <c r="G39969" s="1"/>
      <c r="H39969" s="1"/>
      <c r="I39969" s="1"/>
    </row>
    <row r="39970" spans="2:9">
      <c r="B39970" s="1"/>
      <c r="C39970" s="29"/>
      <c r="D39970" s="27"/>
      <c r="E39970" s="27"/>
      <c r="F39970" s="27"/>
      <c r="G39970" s="1"/>
      <c r="H39970" s="1"/>
      <c r="I39970" s="1"/>
    </row>
    <row r="39971" spans="2:9">
      <c r="B39971" s="1"/>
      <c r="C39971" s="29"/>
      <c r="D39971" s="27"/>
      <c r="E39971" s="27"/>
      <c r="F39971" s="27"/>
      <c r="G39971" s="1"/>
      <c r="H39971" s="1"/>
      <c r="I39971" s="1"/>
    </row>
    <row r="39972" spans="2:9">
      <c r="B39972" s="1"/>
      <c r="C39972" s="29"/>
      <c r="D39972" s="27"/>
      <c r="E39972" s="27"/>
      <c r="F39972" s="27"/>
      <c r="G39972" s="1"/>
      <c r="H39972" s="1"/>
      <c r="I39972" s="1"/>
    </row>
    <row r="39973" spans="2:9">
      <c r="B39973" s="1"/>
      <c r="C39973" s="29"/>
      <c r="D39973" s="27"/>
      <c r="E39973" s="27"/>
      <c r="F39973" s="27"/>
      <c r="G39973" s="1"/>
      <c r="H39973" s="1"/>
      <c r="I39973" s="1"/>
    </row>
    <row r="39974" spans="2:9">
      <c r="B39974" s="1"/>
      <c r="C39974" s="29"/>
      <c r="D39974" s="27"/>
      <c r="E39974" s="27"/>
      <c r="F39974" s="27"/>
      <c r="G39974" s="1"/>
      <c r="H39974" s="1"/>
      <c r="I39974" s="1"/>
    </row>
    <row r="39975" spans="2:9">
      <c r="B39975" s="1"/>
      <c r="C39975" s="29"/>
      <c r="D39975" s="27"/>
      <c r="E39975" s="27"/>
      <c r="F39975" s="27"/>
      <c r="G39975" s="1"/>
      <c r="H39975" s="1"/>
      <c r="I39975" s="1"/>
    </row>
    <row r="39976" spans="2:9">
      <c r="B39976" s="1"/>
      <c r="C39976" s="29"/>
      <c r="D39976" s="27"/>
      <c r="E39976" s="27"/>
      <c r="F39976" s="27"/>
      <c r="G39976" s="1"/>
      <c r="H39976" s="1"/>
      <c r="I39976" s="1"/>
    </row>
    <row r="39977" spans="2:9">
      <c r="B39977" s="1"/>
      <c r="C39977" s="29"/>
      <c r="D39977" s="27"/>
      <c r="E39977" s="27"/>
      <c r="F39977" s="27"/>
      <c r="G39977" s="1"/>
      <c r="H39977" s="1"/>
      <c r="I39977" s="1"/>
    </row>
    <row r="39978" spans="2:9">
      <c r="B39978" s="1"/>
      <c r="C39978" s="29"/>
      <c r="D39978" s="27"/>
      <c r="E39978" s="27"/>
      <c r="F39978" s="27"/>
      <c r="G39978" s="1"/>
      <c r="H39978" s="1"/>
      <c r="I39978" s="1"/>
    </row>
    <row r="39979" spans="2:9">
      <c r="B39979" s="1"/>
      <c r="C39979" s="29"/>
      <c r="D39979" s="27"/>
      <c r="E39979" s="27"/>
      <c r="F39979" s="27"/>
      <c r="G39979" s="1"/>
      <c r="H39979" s="1"/>
      <c r="I39979" s="1"/>
    </row>
    <row r="39980" spans="2:9">
      <c r="B39980" s="1"/>
      <c r="C39980" s="29"/>
      <c r="D39980" s="27"/>
      <c r="E39980" s="27"/>
      <c r="F39980" s="27"/>
      <c r="G39980" s="1"/>
      <c r="H39980" s="1"/>
      <c r="I39980" s="1"/>
    </row>
    <row r="39981" spans="2:9">
      <c r="B39981" s="1"/>
      <c r="C39981" s="29"/>
      <c r="D39981" s="27"/>
      <c r="E39981" s="27"/>
      <c r="F39981" s="27"/>
      <c r="G39981" s="1"/>
      <c r="H39981" s="1"/>
      <c r="I39981" s="1"/>
    </row>
    <row r="39982" spans="2:9">
      <c r="B39982" s="1"/>
      <c r="C39982" s="29"/>
      <c r="D39982" s="27"/>
      <c r="E39982" s="27"/>
      <c r="F39982" s="27"/>
      <c r="G39982" s="1"/>
      <c r="H39982" s="1"/>
      <c r="I39982" s="1"/>
    </row>
    <row r="39983" spans="2:9">
      <c r="B39983" s="1"/>
      <c r="C39983" s="29"/>
      <c r="D39983" s="27"/>
      <c r="E39983" s="27"/>
      <c r="F39983" s="27"/>
      <c r="G39983" s="1"/>
      <c r="H39983" s="1"/>
      <c r="I39983" s="1"/>
    </row>
    <row r="39984" spans="2:9">
      <c r="B39984" s="1"/>
      <c r="C39984" s="29"/>
      <c r="D39984" s="27"/>
      <c r="E39984" s="27"/>
      <c r="F39984" s="27"/>
      <c r="G39984" s="1"/>
      <c r="H39984" s="1"/>
      <c r="I39984" s="1"/>
    </row>
    <row r="39985" spans="2:9">
      <c r="B39985" s="1"/>
      <c r="C39985" s="29"/>
      <c r="D39985" s="27"/>
      <c r="E39985" s="27"/>
      <c r="F39985" s="27"/>
      <c r="G39985" s="1"/>
      <c r="H39985" s="1"/>
      <c r="I39985" s="1"/>
    </row>
    <row r="39986" spans="2:9">
      <c r="B39986" s="1"/>
      <c r="C39986" s="29"/>
      <c r="D39986" s="27"/>
      <c r="E39986" s="27"/>
      <c r="F39986" s="27"/>
      <c r="G39986" s="1"/>
      <c r="H39986" s="1"/>
      <c r="I39986" s="1"/>
    </row>
    <row r="39987" spans="2:9">
      <c r="B39987" s="1"/>
      <c r="C39987" s="29"/>
      <c r="D39987" s="27"/>
      <c r="E39987" s="27"/>
      <c r="F39987" s="27"/>
      <c r="G39987" s="1"/>
      <c r="H39987" s="1"/>
      <c r="I39987" s="1"/>
    </row>
    <row r="39988" spans="2:9">
      <c r="B39988" s="1"/>
      <c r="C39988" s="29"/>
      <c r="D39988" s="27"/>
      <c r="E39988" s="27"/>
      <c r="F39988" s="27"/>
      <c r="G39988" s="1"/>
      <c r="H39988" s="1"/>
      <c r="I39988" s="1"/>
    </row>
    <row r="39989" spans="2:9">
      <c r="B39989" s="1"/>
      <c r="C39989" s="29"/>
      <c r="D39989" s="27"/>
      <c r="E39989" s="27"/>
      <c r="F39989" s="27"/>
      <c r="G39989" s="1"/>
      <c r="H39989" s="1"/>
      <c r="I39989" s="1"/>
    </row>
    <row r="39990" spans="2:9">
      <c r="B39990" s="1"/>
      <c r="C39990" s="29"/>
      <c r="D39990" s="27"/>
      <c r="E39990" s="27"/>
      <c r="F39990" s="27"/>
      <c r="G39990" s="1"/>
      <c r="H39990" s="1"/>
      <c r="I39990" s="1"/>
    </row>
    <row r="39991" spans="2:9">
      <c r="B39991" s="1"/>
      <c r="C39991" s="29"/>
      <c r="D39991" s="27"/>
      <c r="E39991" s="27"/>
      <c r="F39991" s="27"/>
      <c r="G39991" s="1"/>
      <c r="H39991" s="1"/>
      <c r="I39991" s="1"/>
    </row>
    <row r="39992" spans="2:9">
      <c r="B39992" s="1"/>
      <c r="C39992" s="29"/>
      <c r="D39992" s="27"/>
      <c r="E39992" s="27"/>
      <c r="F39992" s="27"/>
      <c r="G39992" s="1"/>
      <c r="H39992" s="1"/>
      <c r="I39992" s="1"/>
    </row>
    <row r="39993" spans="2:9">
      <c r="B39993" s="1"/>
      <c r="C39993" s="29"/>
      <c r="D39993" s="27"/>
      <c r="E39993" s="27"/>
      <c r="F39993" s="27"/>
      <c r="G39993" s="1"/>
      <c r="H39993" s="1"/>
      <c r="I39993" s="1"/>
    </row>
    <row r="39994" spans="2:9">
      <c r="B39994" s="1"/>
      <c r="C39994" s="29"/>
      <c r="D39994" s="27"/>
      <c r="E39994" s="27"/>
      <c r="F39994" s="27"/>
      <c r="G39994" s="1"/>
      <c r="H39994" s="1"/>
      <c r="I39994" s="1"/>
    </row>
    <row r="39995" spans="2:9">
      <c r="B39995" s="1"/>
      <c r="C39995" s="29"/>
      <c r="D39995" s="27"/>
      <c r="E39995" s="27"/>
      <c r="F39995" s="27"/>
      <c r="G39995" s="1"/>
      <c r="H39995" s="1"/>
      <c r="I39995" s="1"/>
    </row>
    <row r="39996" spans="2:9">
      <c r="B39996" s="1"/>
      <c r="C39996" s="29"/>
      <c r="D39996" s="27"/>
      <c r="E39996" s="27"/>
      <c r="F39996" s="27"/>
      <c r="G39996" s="1"/>
      <c r="H39996" s="1"/>
      <c r="I39996" s="1"/>
    </row>
    <row r="39997" spans="2:9">
      <c r="B39997" s="1"/>
      <c r="C39997" s="29"/>
      <c r="D39997" s="27"/>
      <c r="E39997" s="27"/>
      <c r="F39997" s="27"/>
      <c r="G39997" s="1"/>
      <c r="H39997" s="1"/>
      <c r="I39997" s="1"/>
    </row>
    <row r="39998" spans="2:9">
      <c r="B39998" s="1"/>
      <c r="C39998" s="29"/>
      <c r="D39998" s="27"/>
      <c r="E39998" s="27"/>
      <c r="F39998" s="27"/>
      <c r="G39998" s="1"/>
      <c r="H39998" s="1"/>
      <c r="I39998" s="1"/>
    </row>
    <row r="39999" spans="2:9">
      <c r="B39999" s="1"/>
      <c r="C39999" s="29"/>
      <c r="D39999" s="27"/>
      <c r="E39999" s="27"/>
      <c r="F39999" s="27"/>
      <c r="G39999" s="1"/>
      <c r="H39999" s="1"/>
      <c r="I39999" s="1"/>
    </row>
    <row r="40000" spans="2:9">
      <c r="B40000" s="1"/>
      <c r="C40000" s="29"/>
      <c r="D40000" s="27"/>
      <c r="E40000" s="27"/>
      <c r="F40000" s="27"/>
      <c r="G40000" s="1"/>
      <c r="H40000" s="1"/>
      <c r="I40000" s="1"/>
    </row>
    <row r="40001" spans="2:9">
      <c r="B40001" s="1"/>
      <c r="C40001" s="29"/>
      <c r="D40001" s="27"/>
      <c r="E40001" s="27"/>
      <c r="F40001" s="27"/>
      <c r="G40001" s="1"/>
      <c r="H40001" s="1"/>
      <c r="I40001" s="1"/>
    </row>
    <row r="40002" spans="2:9">
      <c r="B40002" s="1"/>
      <c r="C40002" s="29"/>
      <c r="D40002" s="27"/>
      <c r="E40002" s="27"/>
      <c r="F40002" s="27"/>
      <c r="G40002" s="1"/>
      <c r="H40002" s="1"/>
      <c r="I40002" s="1"/>
    </row>
    <row r="40003" spans="2:9">
      <c r="B40003" s="1"/>
      <c r="C40003" s="29"/>
      <c r="D40003" s="27"/>
      <c r="E40003" s="27"/>
      <c r="F40003" s="27"/>
      <c r="G40003" s="1"/>
      <c r="H40003" s="1"/>
      <c r="I40003" s="1"/>
    </row>
    <row r="40004" spans="2:9">
      <c r="B40004" s="1"/>
      <c r="C40004" s="29"/>
      <c r="D40004" s="27"/>
      <c r="E40004" s="27"/>
      <c r="F40004" s="27"/>
      <c r="G40004" s="1"/>
      <c r="H40004" s="1"/>
      <c r="I40004" s="1"/>
    </row>
    <row r="40005" spans="2:9">
      <c r="B40005" s="1"/>
      <c r="C40005" s="29"/>
      <c r="D40005" s="27"/>
      <c r="E40005" s="27"/>
      <c r="F40005" s="27"/>
      <c r="G40005" s="1"/>
      <c r="H40005" s="1"/>
      <c r="I40005" s="1"/>
    </row>
    <row r="40006" spans="2:9">
      <c r="B40006" s="1"/>
      <c r="C40006" s="29"/>
      <c r="D40006" s="27"/>
      <c r="E40006" s="27"/>
      <c r="F40006" s="27"/>
      <c r="G40006" s="1"/>
      <c r="H40006" s="1"/>
      <c r="I40006" s="1"/>
    </row>
    <row r="40007" spans="2:9">
      <c r="B40007" s="1"/>
      <c r="C40007" s="29"/>
      <c r="D40007" s="27"/>
      <c r="E40007" s="27"/>
      <c r="F40007" s="27"/>
      <c r="G40007" s="1"/>
      <c r="H40007" s="1"/>
      <c r="I40007" s="1"/>
    </row>
    <row r="40008" spans="2:9">
      <c r="B40008" s="1"/>
      <c r="C40008" s="29"/>
      <c r="D40008" s="27"/>
      <c r="E40008" s="27"/>
      <c r="F40008" s="27"/>
      <c r="G40008" s="1"/>
      <c r="H40008" s="1"/>
      <c r="I40008" s="1"/>
    </row>
    <row r="40009" spans="2:9">
      <c r="B40009" s="1"/>
      <c r="C40009" s="29"/>
      <c r="D40009" s="27"/>
      <c r="E40009" s="27"/>
      <c r="F40009" s="27"/>
      <c r="G40009" s="1"/>
      <c r="H40009" s="1"/>
      <c r="I40009" s="1"/>
    </row>
    <row r="40010" spans="2:9">
      <c r="B40010" s="1"/>
      <c r="C40010" s="29"/>
      <c r="D40010" s="27"/>
      <c r="E40010" s="27"/>
      <c r="F40010" s="27"/>
      <c r="G40010" s="1"/>
      <c r="H40010" s="1"/>
      <c r="I40010" s="1"/>
    </row>
    <row r="40011" spans="2:9">
      <c r="B40011" s="1"/>
      <c r="C40011" s="29"/>
      <c r="D40011" s="27"/>
      <c r="E40011" s="27"/>
      <c r="F40011" s="27"/>
      <c r="G40011" s="1"/>
      <c r="H40011" s="1"/>
      <c r="I40011" s="1"/>
    </row>
    <row r="40012" spans="2:9">
      <c r="B40012" s="1"/>
      <c r="C40012" s="29"/>
      <c r="D40012" s="27"/>
      <c r="E40012" s="27"/>
      <c r="F40012" s="27"/>
      <c r="G40012" s="1"/>
      <c r="H40012" s="1"/>
      <c r="I40012" s="1"/>
    </row>
    <row r="40013" spans="2:9">
      <c r="B40013" s="1"/>
      <c r="C40013" s="29"/>
      <c r="D40013" s="27"/>
      <c r="E40013" s="27"/>
      <c r="F40013" s="27"/>
      <c r="G40013" s="1"/>
      <c r="H40013" s="1"/>
      <c r="I40013" s="1"/>
    </row>
    <row r="40014" spans="2:9">
      <c r="B40014" s="1"/>
      <c r="C40014" s="29"/>
      <c r="D40014" s="27"/>
      <c r="E40014" s="27"/>
      <c r="F40014" s="27"/>
      <c r="G40014" s="1"/>
      <c r="H40014" s="1"/>
      <c r="I40014" s="1"/>
    </row>
    <row r="40015" spans="2:9">
      <c r="B40015" s="1"/>
      <c r="C40015" s="29"/>
      <c r="D40015" s="27"/>
      <c r="E40015" s="27"/>
      <c r="F40015" s="27"/>
      <c r="G40015" s="1"/>
      <c r="H40015" s="1"/>
      <c r="I40015" s="1"/>
    </row>
    <row r="40016" spans="2:9">
      <c r="B40016" s="1"/>
      <c r="C40016" s="29"/>
      <c r="D40016" s="27"/>
      <c r="E40016" s="27"/>
      <c r="F40016" s="27"/>
      <c r="G40016" s="1"/>
      <c r="H40016" s="1"/>
      <c r="I40016" s="1"/>
    </row>
    <row r="40017" spans="2:9">
      <c r="B40017" s="1"/>
      <c r="C40017" s="29"/>
      <c r="D40017" s="27"/>
      <c r="E40017" s="27"/>
      <c r="F40017" s="27"/>
      <c r="G40017" s="1"/>
      <c r="H40017" s="1"/>
      <c r="I40017" s="1"/>
    </row>
    <row r="40018" spans="2:9">
      <c r="B40018" s="1"/>
      <c r="C40018" s="29"/>
      <c r="D40018" s="27"/>
      <c r="E40018" s="27"/>
      <c r="F40018" s="27"/>
      <c r="G40018" s="1"/>
      <c r="H40018" s="1"/>
      <c r="I40018" s="1"/>
    </row>
    <row r="40019" spans="2:9">
      <c r="B40019" s="1"/>
      <c r="C40019" s="29"/>
      <c r="D40019" s="27"/>
      <c r="E40019" s="27"/>
      <c r="F40019" s="27"/>
      <c r="G40019" s="1"/>
      <c r="H40019" s="1"/>
      <c r="I40019" s="1"/>
    </row>
    <row r="40020" spans="2:9">
      <c r="B40020" s="1"/>
      <c r="C40020" s="29"/>
      <c r="D40020" s="27"/>
      <c r="E40020" s="27"/>
      <c r="F40020" s="27"/>
      <c r="G40020" s="1"/>
      <c r="H40020" s="1"/>
      <c r="I40020" s="1"/>
    </row>
    <row r="40021" spans="2:9">
      <c r="B40021" s="1"/>
      <c r="C40021" s="29"/>
      <c r="D40021" s="27"/>
      <c r="E40021" s="27"/>
      <c r="F40021" s="27"/>
      <c r="G40021" s="1"/>
      <c r="H40021" s="1"/>
      <c r="I40021" s="1"/>
    </row>
    <row r="40022" spans="2:9">
      <c r="B40022" s="1"/>
      <c r="C40022" s="29"/>
      <c r="D40022" s="27"/>
      <c r="E40022" s="27"/>
      <c r="F40022" s="27"/>
      <c r="G40022" s="1"/>
      <c r="H40022" s="1"/>
      <c r="I40022" s="1"/>
    </row>
    <row r="40023" spans="2:9">
      <c r="B40023" s="1"/>
      <c r="C40023" s="29"/>
      <c r="D40023" s="27"/>
      <c r="E40023" s="27"/>
      <c r="F40023" s="27"/>
      <c r="G40023" s="1"/>
      <c r="H40023" s="1"/>
      <c r="I40023" s="1"/>
    </row>
    <row r="40024" spans="2:9">
      <c r="B40024" s="1"/>
      <c r="C40024" s="29"/>
      <c r="D40024" s="27"/>
      <c r="E40024" s="27"/>
      <c r="F40024" s="27"/>
      <c r="G40024" s="1"/>
      <c r="H40024" s="1"/>
      <c r="I40024" s="1"/>
    </row>
    <row r="40025" spans="2:9">
      <c r="B40025" s="1"/>
      <c r="C40025" s="29"/>
      <c r="D40025" s="27"/>
      <c r="E40025" s="27"/>
      <c r="F40025" s="27"/>
      <c r="G40025" s="1"/>
      <c r="H40025" s="1"/>
      <c r="I40025" s="1"/>
    </row>
    <row r="40026" spans="2:9">
      <c r="B40026" s="1"/>
      <c r="C40026" s="29"/>
      <c r="D40026" s="27"/>
      <c r="E40026" s="27"/>
      <c r="F40026" s="27"/>
      <c r="G40026" s="1"/>
      <c r="H40026" s="1"/>
      <c r="I40026" s="1"/>
    </row>
    <row r="40027" spans="2:9">
      <c r="B40027" s="1"/>
      <c r="C40027" s="29"/>
      <c r="D40027" s="27"/>
      <c r="E40027" s="27"/>
      <c r="F40027" s="27"/>
      <c r="G40027" s="1"/>
      <c r="H40027" s="1"/>
      <c r="I40027" s="1"/>
    </row>
    <row r="40028" spans="2:9">
      <c r="B40028" s="1"/>
      <c r="C40028" s="29"/>
      <c r="D40028" s="27"/>
      <c r="E40028" s="27"/>
      <c r="F40028" s="27"/>
      <c r="G40028" s="1"/>
      <c r="H40028" s="1"/>
      <c r="I40028" s="1"/>
    </row>
    <row r="40029" spans="2:9">
      <c r="B40029" s="1"/>
      <c r="C40029" s="29"/>
      <c r="D40029" s="27"/>
      <c r="E40029" s="27"/>
      <c r="F40029" s="27"/>
      <c r="G40029" s="1"/>
      <c r="H40029" s="1"/>
      <c r="I40029" s="1"/>
    </row>
    <row r="40030" spans="2:9">
      <c r="B40030" s="1"/>
      <c r="C40030" s="29"/>
      <c r="D40030" s="27"/>
      <c r="E40030" s="27"/>
      <c r="F40030" s="27"/>
      <c r="G40030" s="1"/>
      <c r="H40030" s="1"/>
      <c r="I40030" s="1"/>
    </row>
    <row r="40031" spans="2:9">
      <c r="B40031" s="1"/>
      <c r="C40031" s="29"/>
      <c r="D40031" s="27"/>
      <c r="E40031" s="27"/>
      <c r="F40031" s="27"/>
      <c r="G40031" s="1"/>
      <c r="H40031" s="1"/>
      <c r="I40031" s="1"/>
    </row>
    <row r="40032" spans="2:9">
      <c r="B40032" s="1"/>
      <c r="C40032" s="29"/>
      <c r="D40032" s="27"/>
      <c r="E40032" s="27"/>
      <c r="F40032" s="27"/>
      <c r="G40032" s="1"/>
      <c r="H40032" s="1"/>
      <c r="I40032" s="1"/>
    </row>
    <row r="40033" spans="2:9">
      <c r="B40033" s="1"/>
      <c r="C40033" s="29"/>
      <c r="D40033" s="27"/>
      <c r="E40033" s="27"/>
      <c r="F40033" s="27"/>
      <c r="G40033" s="1"/>
      <c r="H40033" s="1"/>
      <c r="I40033" s="1"/>
    </row>
    <row r="40034" spans="2:9">
      <c r="B40034" s="1"/>
      <c r="C40034" s="29"/>
      <c r="D40034" s="27"/>
      <c r="E40034" s="27"/>
      <c r="F40034" s="27"/>
      <c r="G40034" s="1"/>
      <c r="H40034" s="1"/>
      <c r="I40034" s="1"/>
    </row>
    <row r="40035" spans="2:9">
      <c r="B40035" s="1"/>
      <c r="C40035" s="29"/>
      <c r="D40035" s="27"/>
      <c r="E40035" s="27"/>
      <c r="F40035" s="27"/>
      <c r="G40035" s="1"/>
      <c r="H40035" s="1"/>
      <c r="I40035" s="1"/>
    </row>
    <row r="40036" spans="2:9">
      <c r="B40036" s="1"/>
      <c r="C40036" s="29"/>
      <c r="D40036" s="27"/>
      <c r="E40036" s="27"/>
      <c r="F40036" s="27"/>
      <c r="G40036" s="1"/>
      <c r="H40036" s="1"/>
      <c r="I40036" s="1"/>
    </row>
    <row r="40037" spans="2:9">
      <c r="B40037" s="1"/>
      <c r="C40037" s="29"/>
      <c r="D40037" s="27"/>
      <c r="E40037" s="27"/>
      <c r="F40037" s="27"/>
      <c r="G40037" s="1"/>
      <c r="H40037" s="1"/>
      <c r="I40037" s="1"/>
    </row>
    <row r="40038" spans="2:9">
      <c r="B40038" s="1"/>
      <c r="C40038" s="29"/>
      <c r="D40038" s="27"/>
      <c r="E40038" s="27"/>
      <c r="F40038" s="27"/>
      <c r="G40038" s="1"/>
      <c r="H40038" s="1"/>
      <c r="I40038" s="1"/>
    </row>
    <row r="40039" spans="2:9">
      <c r="B40039" s="1"/>
      <c r="C40039" s="29"/>
      <c r="D40039" s="27"/>
      <c r="E40039" s="27"/>
      <c r="F40039" s="27"/>
      <c r="G40039" s="1"/>
      <c r="H40039" s="1"/>
      <c r="I40039" s="1"/>
    </row>
    <row r="40040" spans="2:9">
      <c r="B40040" s="1"/>
      <c r="C40040" s="29"/>
      <c r="D40040" s="27"/>
      <c r="E40040" s="27"/>
      <c r="F40040" s="27"/>
      <c r="G40040" s="1"/>
      <c r="H40040" s="1"/>
      <c r="I40040" s="1"/>
    </row>
    <row r="40041" spans="2:9">
      <c r="B40041" s="1"/>
      <c r="C40041" s="29"/>
      <c r="D40041" s="27"/>
      <c r="E40041" s="27"/>
      <c r="F40041" s="27"/>
      <c r="G40041" s="1"/>
      <c r="H40041" s="1"/>
      <c r="I40041" s="1"/>
    </row>
    <row r="40042" spans="2:9">
      <c r="B40042" s="1"/>
      <c r="C40042" s="29"/>
      <c r="D40042" s="27"/>
      <c r="E40042" s="27"/>
      <c r="F40042" s="27"/>
      <c r="G40042" s="1"/>
      <c r="H40042" s="1"/>
      <c r="I40042" s="1"/>
    </row>
    <row r="40043" spans="2:9">
      <c r="B40043" s="1"/>
      <c r="C40043" s="29"/>
      <c r="D40043" s="27"/>
      <c r="E40043" s="27"/>
      <c r="F40043" s="27"/>
      <c r="G40043" s="1"/>
      <c r="H40043" s="1"/>
      <c r="I40043" s="1"/>
    </row>
    <row r="40044" spans="2:9">
      <c r="B40044" s="1"/>
      <c r="C40044" s="29"/>
      <c r="D40044" s="27"/>
      <c r="E40044" s="27"/>
      <c r="F40044" s="27"/>
      <c r="G40044" s="1"/>
      <c r="H40044" s="1"/>
      <c r="I40044" s="1"/>
    </row>
    <row r="40045" spans="2:9">
      <c r="B40045" s="1"/>
      <c r="C40045" s="29"/>
      <c r="D40045" s="27"/>
      <c r="E40045" s="27"/>
      <c r="F40045" s="27"/>
      <c r="G40045" s="1"/>
      <c r="H40045" s="1"/>
      <c r="I40045" s="1"/>
    </row>
    <row r="40046" spans="2:9">
      <c r="B40046" s="1"/>
      <c r="C40046" s="29"/>
      <c r="D40046" s="27"/>
      <c r="E40046" s="27"/>
      <c r="F40046" s="27"/>
      <c r="G40046" s="1"/>
      <c r="H40046" s="1"/>
      <c r="I40046" s="1"/>
    </row>
    <row r="40047" spans="2:9">
      <c r="B40047" s="1"/>
      <c r="C40047" s="29"/>
      <c r="D40047" s="27"/>
      <c r="E40047" s="27"/>
      <c r="F40047" s="27"/>
      <c r="G40047" s="1"/>
      <c r="H40047" s="1"/>
      <c r="I40047" s="1"/>
    </row>
    <row r="40048" spans="2:9">
      <c r="B40048" s="1"/>
      <c r="C40048" s="29"/>
      <c r="D40048" s="27"/>
      <c r="E40048" s="27"/>
      <c r="F40048" s="27"/>
      <c r="G40048" s="1"/>
      <c r="H40048" s="1"/>
      <c r="I40048" s="1"/>
    </row>
    <row r="40049" spans="2:9">
      <c r="B40049" s="1"/>
      <c r="C40049" s="29"/>
      <c r="D40049" s="27"/>
      <c r="E40049" s="27"/>
      <c r="F40049" s="27"/>
      <c r="G40049" s="1"/>
      <c r="H40049" s="1"/>
      <c r="I40049" s="1"/>
    </row>
    <row r="40050" spans="2:9">
      <c r="B40050" s="1"/>
      <c r="C40050" s="29"/>
      <c r="D40050" s="27"/>
      <c r="E40050" s="27"/>
      <c r="F40050" s="27"/>
      <c r="G40050" s="1"/>
      <c r="H40050" s="1"/>
      <c r="I40050" s="1"/>
    </row>
    <row r="40051" spans="2:9">
      <c r="B40051" s="1"/>
      <c r="C40051" s="29"/>
      <c r="D40051" s="27"/>
      <c r="E40051" s="27"/>
      <c r="F40051" s="27"/>
      <c r="G40051" s="1"/>
      <c r="H40051" s="1"/>
      <c r="I40051" s="1"/>
    </row>
    <row r="40052" spans="2:9">
      <c r="B40052" s="1"/>
      <c r="C40052" s="29"/>
      <c r="D40052" s="27"/>
      <c r="E40052" s="27"/>
      <c r="F40052" s="27"/>
      <c r="G40052" s="1"/>
      <c r="H40052" s="1"/>
      <c r="I40052" s="1"/>
    </row>
    <row r="40053" spans="2:9">
      <c r="B40053" s="1"/>
      <c r="C40053" s="29"/>
      <c r="D40053" s="27"/>
      <c r="E40053" s="27"/>
      <c r="F40053" s="27"/>
      <c r="G40053" s="1"/>
      <c r="H40053" s="1"/>
      <c r="I40053" s="1"/>
    </row>
    <row r="40054" spans="2:9">
      <c r="B40054" s="1"/>
      <c r="C40054" s="29"/>
      <c r="D40054" s="27"/>
      <c r="E40054" s="27"/>
      <c r="F40054" s="27"/>
      <c r="G40054" s="1"/>
      <c r="H40054" s="1"/>
      <c r="I40054" s="1"/>
    </row>
    <row r="40055" spans="2:9">
      <c r="B40055" s="1"/>
      <c r="C40055" s="29"/>
      <c r="D40055" s="27"/>
      <c r="E40055" s="27"/>
      <c r="F40055" s="27"/>
      <c r="G40055" s="1"/>
      <c r="H40055" s="1"/>
      <c r="I40055" s="1"/>
    </row>
    <row r="40056" spans="2:9">
      <c r="B40056" s="1"/>
      <c r="C40056" s="29"/>
      <c r="D40056" s="27"/>
      <c r="E40056" s="27"/>
      <c r="F40056" s="27"/>
      <c r="G40056" s="1"/>
      <c r="H40056" s="1"/>
      <c r="I40056" s="1"/>
    </row>
    <row r="40057" spans="2:9">
      <c r="B40057" s="1"/>
      <c r="C40057" s="29"/>
      <c r="D40057" s="27"/>
      <c r="E40057" s="27"/>
      <c r="F40057" s="27"/>
      <c r="G40057" s="1"/>
      <c r="H40057" s="1"/>
      <c r="I40057" s="1"/>
    </row>
    <row r="40058" spans="2:9">
      <c r="B40058" s="1"/>
      <c r="C40058" s="29"/>
      <c r="D40058" s="27"/>
      <c r="E40058" s="27"/>
      <c r="F40058" s="27"/>
      <c r="G40058" s="1"/>
      <c r="H40058" s="1"/>
      <c r="I40058" s="1"/>
    </row>
    <row r="40059" spans="2:9">
      <c r="B40059" s="1"/>
      <c r="C40059" s="29"/>
      <c r="D40059" s="27"/>
      <c r="E40059" s="27"/>
      <c r="F40059" s="27"/>
      <c r="G40059" s="1"/>
      <c r="H40059" s="1"/>
      <c r="I40059" s="1"/>
    </row>
    <row r="40060" spans="2:9">
      <c r="B40060" s="1"/>
      <c r="C40060" s="29"/>
      <c r="D40060" s="27"/>
      <c r="E40060" s="27"/>
      <c r="F40060" s="27"/>
      <c r="G40060" s="1"/>
      <c r="H40060" s="1"/>
      <c r="I40060" s="1"/>
    </row>
    <row r="40061" spans="2:9">
      <c r="B40061" s="1"/>
      <c r="C40061" s="29"/>
      <c r="D40061" s="27"/>
      <c r="E40061" s="27"/>
      <c r="F40061" s="27"/>
      <c r="G40061" s="1"/>
      <c r="H40061" s="1"/>
      <c r="I40061" s="1"/>
    </row>
    <row r="40062" spans="2:9">
      <c r="B40062" s="1"/>
      <c r="C40062" s="29"/>
      <c r="D40062" s="27"/>
      <c r="E40062" s="27"/>
      <c r="F40062" s="27"/>
      <c r="G40062" s="1"/>
      <c r="H40062" s="1"/>
      <c r="I40062" s="1"/>
    </row>
    <row r="40063" spans="2:9">
      <c r="B40063" s="1"/>
      <c r="C40063" s="29"/>
      <c r="D40063" s="27"/>
      <c r="E40063" s="27"/>
      <c r="F40063" s="27"/>
      <c r="G40063" s="1"/>
      <c r="H40063" s="1"/>
      <c r="I40063" s="1"/>
    </row>
    <row r="40064" spans="2:9">
      <c r="B40064" s="1"/>
      <c r="C40064" s="29"/>
      <c r="D40064" s="27"/>
      <c r="E40064" s="27"/>
      <c r="F40064" s="27"/>
      <c r="G40064" s="1"/>
      <c r="H40064" s="1"/>
      <c r="I40064" s="1"/>
    </row>
    <row r="40065" spans="2:9">
      <c r="B40065" s="1"/>
      <c r="C40065" s="29"/>
      <c r="D40065" s="27"/>
      <c r="E40065" s="27"/>
      <c r="F40065" s="27"/>
      <c r="G40065" s="1"/>
      <c r="H40065" s="1"/>
      <c r="I40065" s="1"/>
    </row>
    <row r="40066" spans="2:9">
      <c r="B40066" s="1"/>
      <c r="C40066" s="29"/>
      <c r="D40066" s="27"/>
      <c r="E40066" s="27"/>
      <c r="F40066" s="27"/>
      <c r="G40066" s="1"/>
      <c r="H40066" s="1"/>
      <c r="I40066" s="1"/>
    </row>
    <row r="40067" spans="2:9">
      <c r="B40067" s="1"/>
      <c r="C40067" s="29"/>
      <c r="D40067" s="27"/>
      <c r="E40067" s="27"/>
      <c r="F40067" s="27"/>
      <c r="G40067" s="1"/>
      <c r="H40067" s="1"/>
      <c r="I40067" s="1"/>
    </row>
    <row r="40068" spans="2:9">
      <c r="B40068" s="1"/>
      <c r="C40068" s="29"/>
      <c r="D40068" s="27"/>
      <c r="E40068" s="27"/>
      <c r="F40068" s="27"/>
      <c r="G40068" s="1"/>
      <c r="H40068" s="1"/>
      <c r="I40068" s="1"/>
    </row>
    <row r="40069" spans="2:9">
      <c r="B40069" s="1"/>
      <c r="C40069" s="29"/>
      <c r="D40069" s="27"/>
      <c r="E40069" s="27"/>
      <c r="F40069" s="27"/>
      <c r="G40069" s="1"/>
      <c r="H40069" s="1"/>
      <c r="I40069" s="1"/>
    </row>
    <row r="40070" spans="2:9">
      <c r="B40070" s="1"/>
      <c r="C40070" s="29"/>
      <c r="D40070" s="27"/>
      <c r="E40070" s="27"/>
      <c r="F40070" s="27"/>
      <c r="G40070" s="1"/>
      <c r="H40070" s="1"/>
      <c r="I40070" s="1"/>
    </row>
    <row r="40071" spans="2:9">
      <c r="B40071" s="1"/>
      <c r="C40071" s="29"/>
      <c r="D40071" s="27"/>
      <c r="E40071" s="27"/>
      <c r="F40071" s="27"/>
      <c r="G40071" s="1"/>
      <c r="H40071" s="1"/>
      <c r="I40071" s="1"/>
    </row>
    <row r="40072" spans="2:9">
      <c r="B40072" s="1"/>
      <c r="C40072" s="29"/>
      <c r="D40072" s="27"/>
      <c r="E40072" s="27"/>
      <c r="F40072" s="27"/>
      <c r="G40072" s="1"/>
      <c r="H40072" s="1"/>
      <c r="I40072" s="1"/>
    </row>
    <row r="40073" spans="2:9">
      <c r="B40073" s="1"/>
      <c r="C40073" s="29"/>
      <c r="D40073" s="27"/>
      <c r="E40073" s="27"/>
      <c r="F40073" s="27"/>
      <c r="G40073" s="1"/>
      <c r="H40073" s="1"/>
      <c r="I40073" s="1"/>
    </row>
    <row r="40074" spans="2:9">
      <c r="B40074" s="1"/>
      <c r="C40074" s="29"/>
      <c r="D40074" s="27"/>
      <c r="E40074" s="27"/>
      <c r="F40074" s="27"/>
      <c r="G40074" s="1"/>
      <c r="H40074" s="1"/>
      <c r="I40074" s="1"/>
    </row>
    <row r="40075" spans="2:9">
      <c r="B40075" s="1"/>
      <c r="C40075" s="29"/>
      <c r="D40075" s="27"/>
      <c r="E40075" s="27"/>
      <c r="F40075" s="27"/>
      <c r="G40075" s="1"/>
      <c r="H40075" s="1"/>
      <c r="I40075" s="1"/>
    </row>
    <row r="40076" spans="2:9">
      <c r="B40076" s="1"/>
      <c r="C40076" s="29"/>
      <c r="D40076" s="27"/>
      <c r="E40076" s="27"/>
      <c r="F40076" s="27"/>
      <c r="G40076" s="1"/>
      <c r="H40076" s="1"/>
      <c r="I40076" s="1"/>
    </row>
    <row r="40077" spans="2:9">
      <c r="B40077" s="1"/>
      <c r="C40077" s="29"/>
      <c r="D40077" s="27"/>
      <c r="E40077" s="27"/>
      <c r="F40077" s="27"/>
      <c r="G40077" s="1"/>
      <c r="H40077" s="1"/>
      <c r="I40077" s="1"/>
    </row>
    <row r="40078" spans="2:9">
      <c r="B40078" s="1"/>
      <c r="C40078" s="29"/>
      <c r="D40078" s="27"/>
      <c r="E40078" s="27"/>
      <c r="F40078" s="27"/>
      <c r="G40078" s="1"/>
      <c r="H40078" s="1"/>
      <c r="I40078" s="1"/>
    </row>
    <row r="40079" spans="2:9">
      <c r="B40079" s="1"/>
      <c r="C40079" s="29"/>
      <c r="D40079" s="27"/>
      <c r="E40079" s="27"/>
      <c r="F40079" s="27"/>
      <c r="G40079" s="1"/>
      <c r="H40079" s="1"/>
      <c r="I40079" s="1"/>
    </row>
    <row r="40080" spans="2:9">
      <c r="B40080" s="1"/>
      <c r="C40080" s="29"/>
      <c r="D40080" s="27"/>
      <c r="E40080" s="27"/>
      <c r="F40080" s="27"/>
      <c r="G40080" s="1"/>
      <c r="H40080" s="1"/>
      <c r="I40080" s="1"/>
    </row>
    <row r="40081" spans="2:9">
      <c r="B40081" s="1"/>
      <c r="C40081" s="29"/>
      <c r="D40081" s="27"/>
      <c r="E40081" s="27"/>
      <c r="F40081" s="27"/>
      <c r="G40081" s="1"/>
      <c r="H40081" s="1"/>
      <c r="I40081" s="1"/>
    </row>
    <row r="40082" spans="2:9">
      <c r="B40082" s="1"/>
      <c r="C40082" s="29"/>
      <c r="D40082" s="27"/>
      <c r="E40082" s="27"/>
      <c r="F40082" s="27"/>
      <c r="G40082" s="1"/>
      <c r="H40082" s="1"/>
      <c r="I40082" s="1"/>
    </row>
    <row r="40083" spans="2:9">
      <c r="B40083" s="1"/>
      <c r="C40083" s="29"/>
      <c r="D40083" s="27"/>
      <c r="E40083" s="27"/>
      <c r="F40083" s="27"/>
      <c r="G40083" s="1"/>
      <c r="H40083" s="1"/>
      <c r="I40083" s="1"/>
    </row>
    <row r="40084" spans="2:9">
      <c r="B40084" s="1"/>
      <c r="C40084" s="29"/>
      <c r="D40084" s="27"/>
      <c r="E40084" s="27"/>
      <c r="F40084" s="27"/>
      <c r="G40084" s="1"/>
      <c r="H40084" s="1"/>
      <c r="I40084" s="1"/>
    </row>
    <row r="40085" spans="2:9">
      <c r="B40085" s="1"/>
      <c r="C40085" s="29"/>
      <c r="D40085" s="27"/>
      <c r="E40085" s="27"/>
      <c r="F40085" s="27"/>
      <c r="G40085" s="1"/>
      <c r="H40085" s="1"/>
      <c r="I40085" s="1"/>
    </row>
    <row r="40086" spans="2:9">
      <c r="B40086" s="1"/>
      <c r="C40086" s="29"/>
      <c r="D40086" s="27"/>
      <c r="E40086" s="27"/>
      <c r="F40086" s="27"/>
      <c r="G40086" s="1"/>
      <c r="H40086" s="1"/>
      <c r="I40086" s="1"/>
    </row>
    <row r="40087" spans="2:9">
      <c r="B40087" s="1"/>
      <c r="C40087" s="29"/>
      <c r="D40087" s="27"/>
      <c r="E40087" s="27"/>
      <c r="F40087" s="27"/>
      <c r="G40087" s="1"/>
      <c r="H40087" s="1"/>
      <c r="I40087" s="1"/>
    </row>
    <row r="40088" spans="2:9">
      <c r="B40088" s="1"/>
      <c r="C40088" s="29"/>
      <c r="D40088" s="27"/>
      <c r="E40088" s="27"/>
      <c r="F40088" s="27"/>
      <c r="G40088" s="1"/>
      <c r="H40088" s="1"/>
      <c r="I40088" s="1"/>
    </row>
    <row r="40089" spans="2:9">
      <c r="B40089" s="1"/>
      <c r="C40089" s="29"/>
      <c r="D40089" s="27"/>
      <c r="E40089" s="27"/>
      <c r="F40089" s="27"/>
      <c r="G40089" s="1"/>
      <c r="H40089" s="1"/>
      <c r="I40089" s="1"/>
    </row>
    <row r="40090" spans="2:9">
      <c r="B40090" s="1"/>
      <c r="C40090" s="29"/>
      <c r="D40090" s="27"/>
      <c r="E40090" s="27"/>
      <c r="F40090" s="27"/>
      <c r="G40090" s="1"/>
      <c r="H40090" s="1"/>
      <c r="I40090" s="1"/>
    </row>
    <row r="40091" spans="2:9">
      <c r="B40091" s="1"/>
      <c r="C40091" s="29"/>
      <c r="D40091" s="27"/>
      <c r="E40091" s="27"/>
      <c r="F40091" s="27"/>
      <c r="G40091" s="1"/>
      <c r="H40091" s="1"/>
      <c r="I40091" s="1"/>
    </row>
    <row r="40092" spans="2:9">
      <c r="B40092" s="1"/>
      <c r="C40092" s="29"/>
      <c r="D40092" s="27"/>
      <c r="E40092" s="27"/>
      <c r="F40092" s="27"/>
      <c r="G40092" s="1"/>
      <c r="H40092" s="1"/>
      <c r="I40092" s="1"/>
    </row>
    <row r="40093" spans="2:9">
      <c r="B40093" s="1"/>
      <c r="C40093" s="29"/>
      <c r="D40093" s="27"/>
      <c r="E40093" s="27"/>
      <c r="F40093" s="27"/>
      <c r="G40093" s="1"/>
      <c r="H40093" s="1"/>
      <c r="I40093" s="1"/>
    </row>
    <row r="40094" spans="2:9">
      <c r="B40094" s="1"/>
      <c r="C40094" s="29"/>
      <c r="D40094" s="27"/>
      <c r="E40094" s="27"/>
      <c r="F40094" s="27"/>
      <c r="G40094" s="1"/>
      <c r="H40094" s="1"/>
      <c r="I40094" s="1"/>
    </row>
    <row r="40095" spans="2:9">
      <c r="B40095" s="1"/>
      <c r="C40095" s="29"/>
      <c r="D40095" s="27"/>
      <c r="E40095" s="27"/>
      <c r="F40095" s="27"/>
      <c r="G40095" s="1"/>
      <c r="H40095" s="1"/>
      <c r="I40095" s="1"/>
    </row>
    <row r="40096" spans="2:9">
      <c r="B40096" s="1"/>
      <c r="C40096" s="29"/>
      <c r="D40096" s="27"/>
      <c r="E40096" s="27"/>
      <c r="F40096" s="27"/>
      <c r="G40096" s="1"/>
      <c r="H40096" s="1"/>
      <c r="I40096" s="1"/>
    </row>
    <row r="40097" spans="2:9">
      <c r="B40097" s="1"/>
      <c r="C40097" s="29"/>
      <c r="D40097" s="27"/>
      <c r="E40097" s="27"/>
      <c r="F40097" s="27"/>
      <c r="G40097" s="1"/>
      <c r="H40097" s="1"/>
      <c r="I40097" s="1"/>
    </row>
    <row r="40098" spans="2:9">
      <c r="B40098" s="1"/>
      <c r="C40098" s="29"/>
      <c r="D40098" s="27"/>
      <c r="E40098" s="27"/>
      <c r="F40098" s="27"/>
      <c r="G40098" s="1"/>
      <c r="H40098" s="1"/>
      <c r="I40098" s="1"/>
    </row>
    <row r="40099" spans="2:9">
      <c r="B40099" s="1"/>
      <c r="C40099" s="29"/>
      <c r="D40099" s="27"/>
      <c r="E40099" s="27"/>
      <c r="F40099" s="27"/>
      <c r="G40099" s="1"/>
      <c r="H40099" s="1"/>
      <c r="I40099" s="1"/>
    </row>
    <row r="40100" spans="2:9">
      <c r="B40100" s="1"/>
      <c r="C40100" s="29"/>
      <c r="D40100" s="27"/>
      <c r="E40100" s="27"/>
      <c r="F40100" s="27"/>
      <c r="G40100" s="1"/>
      <c r="H40100" s="1"/>
      <c r="I40100" s="1"/>
    </row>
    <row r="40101" spans="2:9">
      <c r="B40101" s="1"/>
      <c r="C40101" s="29"/>
      <c r="D40101" s="27"/>
      <c r="E40101" s="27"/>
      <c r="F40101" s="27"/>
      <c r="G40101" s="1"/>
      <c r="H40101" s="1"/>
      <c r="I40101" s="1"/>
    </row>
    <row r="40102" spans="2:9">
      <c r="B40102" s="1"/>
      <c r="C40102" s="29"/>
      <c r="D40102" s="27"/>
      <c r="E40102" s="27"/>
      <c r="F40102" s="27"/>
      <c r="G40102" s="1"/>
      <c r="H40102" s="1"/>
      <c r="I40102" s="1"/>
    </row>
    <row r="40103" spans="2:9">
      <c r="B40103" s="1"/>
      <c r="C40103" s="29"/>
      <c r="D40103" s="27"/>
      <c r="E40103" s="27"/>
      <c r="F40103" s="27"/>
      <c r="G40103" s="1"/>
      <c r="H40103" s="1"/>
      <c r="I40103" s="1"/>
    </row>
    <row r="40104" spans="2:9">
      <c r="B40104" s="1"/>
      <c r="C40104" s="29"/>
      <c r="D40104" s="27"/>
      <c r="E40104" s="27"/>
      <c r="F40104" s="27"/>
      <c r="G40104" s="1"/>
      <c r="H40104" s="1"/>
      <c r="I40104" s="1"/>
    </row>
    <row r="40105" spans="2:9">
      <c r="B40105" s="1"/>
      <c r="C40105" s="29"/>
      <c r="D40105" s="27"/>
      <c r="E40105" s="27"/>
      <c r="F40105" s="27"/>
      <c r="G40105" s="1"/>
      <c r="H40105" s="1"/>
      <c r="I40105" s="1"/>
    </row>
    <row r="40106" spans="2:9">
      <c r="B40106" s="1"/>
      <c r="C40106" s="29"/>
      <c r="D40106" s="27"/>
      <c r="E40106" s="27"/>
      <c r="F40106" s="27"/>
      <c r="G40106" s="1"/>
      <c r="H40106" s="1"/>
      <c r="I40106" s="1"/>
    </row>
    <row r="40107" spans="2:9">
      <c r="B40107" s="1"/>
      <c r="C40107" s="29"/>
      <c r="D40107" s="27"/>
      <c r="E40107" s="27"/>
      <c r="F40107" s="27"/>
      <c r="G40107" s="1"/>
      <c r="H40107" s="1"/>
      <c r="I40107" s="1"/>
    </row>
    <row r="40108" spans="2:9">
      <c r="B40108" s="1"/>
      <c r="C40108" s="29"/>
      <c r="D40108" s="27"/>
      <c r="E40108" s="27"/>
      <c r="F40108" s="27"/>
      <c r="G40108" s="1"/>
      <c r="H40108" s="1"/>
      <c r="I40108" s="1"/>
    </row>
    <row r="40109" spans="2:9">
      <c r="B40109" s="1"/>
      <c r="C40109" s="29"/>
      <c r="D40109" s="27"/>
      <c r="E40109" s="27"/>
      <c r="F40109" s="27"/>
      <c r="G40109" s="1"/>
      <c r="H40109" s="1"/>
      <c r="I40109" s="1"/>
    </row>
    <row r="40110" spans="2:9">
      <c r="B40110" s="1"/>
      <c r="C40110" s="29"/>
      <c r="D40110" s="27"/>
      <c r="E40110" s="27"/>
      <c r="F40110" s="27"/>
      <c r="G40110" s="1"/>
      <c r="H40110" s="1"/>
      <c r="I40110" s="1"/>
    </row>
    <row r="40111" spans="2:9">
      <c r="B40111" s="1"/>
      <c r="C40111" s="29"/>
      <c r="D40111" s="27"/>
      <c r="E40111" s="27"/>
      <c r="F40111" s="27"/>
      <c r="G40111" s="1"/>
      <c r="H40111" s="1"/>
      <c r="I40111" s="1"/>
    </row>
    <row r="40112" spans="2:9">
      <c r="B40112" s="1"/>
      <c r="C40112" s="29"/>
      <c r="D40112" s="27"/>
      <c r="E40112" s="27"/>
      <c r="F40112" s="27"/>
      <c r="G40112" s="1"/>
      <c r="H40112" s="1"/>
      <c r="I40112" s="1"/>
    </row>
    <row r="40113" spans="2:9">
      <c r="B40113" s="1"/>
      <c r="C40113" s="29"/>
      <c r="D40113" s="27"/>
      <c r="E40113" s="27"/>
      <c r="F40113" s="27"/>
      <c r="G40113" s="1"/>
      <c r="H40113" s="1"/>
      <c r="I40113" s="1"/>
    </row>
    <row r="40114" spans="2:9">
      <c r="B40114" s="1"/>
      <c r="C40114" s="29"/>
      <c r="D40114" s="27"/>
      <c r="E40114" s="27"/>
      <c r="F40114" s="27"/>
      <c r="G40114" s="1"/>
      <c r="H40114" s="1"/>
      <c r="I40114" s="1"/>
    </row>
    <row r="40115" spans="2:9">
      <c r="B40115" s="1"/>
      <c r="C40115" s="29"/>
      <c r="D40115" s="27"/>
      <c r="E40115" s="27"/>
      <c r="F40115" s="27"/>
      <c r="G40115" s="1"/>
      <c r="H40115" s="1"/>
      <c r="I40115" s="1"/>
    </row>
    <row r="40116" spans="2:9">
      <c r="B40116" s="1"/>
      <c r="C40116" s="29"/>
      <c r="D40116" s="27"/>
      <c r="E40116" s="27"/>
      <c r="F40116" s="27"/>
      <c r="G40116" s="1"/>
      <c r="H40116" s="1"/>
      <c r="I40116" s="1"/>
    </row>
    <row r="40117" spans="2:9">
      <c r="B40117" s="1"/>
      <c r="C40117" s="29"/>
      <c r="D40117" s="27"/>
      <c r="E40117" s="27"/>
      <c r="F40117" s="27"/>
      <c r="G40117" s="1"/>
      <c r="H40117" s="1"/>
      <c r="I40117" s="1"/>
    </row>
    <row r="40118" spans="2:9">
      <c r="B40118" s="1"/>
      <c r="C40118" s="29"/>
      <c r="D40118" s="27"/>
      <c r="E40118" s="27"/>
      <c r="F40118" s="27"/>
      <c r="G40118" s="1"/>
      <c r="H40118" s="1"/>
      <c r="I40118" s="1"/>
    </row>
    <row r="40119" spans="2:9">
      <c r="B40119" s="1"/>
      <c r="C40119" s="29"/>
      <c r="D40119" s="27"/>
      <c r="E40119" s="27"/>
      <c r="F40119" s="27"/>
      <c r="G40119" s="1"/>
      <c r="H40119" s="1"/>
      <c r="I40119" s="1"/>
    </row>
    <row r="40120" spans="2:9">
      <c r="B40120" s="1"/>
      <c r="C40120" s="29"/>
      <c r="D40120" s="27"/>
      <c r="E40120" s="27"/>
      <c r="F40120" s="27"/>
      <c r="G40120" s="1"/>
      <c r="H40120" s="1"/>
      <c r="I40120" s="1"/>
    </row>
    <row r="40121" spans="2:9">
      <c r="B40121" s="1"/>
      <c r="C40121" s="29"/>
      <c r="D40121" s="27"/>
      <c r="E40121" s="27"/>
      <c r="F40121" s="27"/>
      <c r="G40121" s="1"/>
      <c r="H40121" s="1"/>
      <c r="I40121" s="1"/>
    </row>
    <row r="40122" spans="2:9">
      <c r="B40122" s="1"/>
      <c r="C40122" s="29"/>
      <c r="D40122" s="27"/>
      <c r="E40122" s="27"/>
      <c r="F40122" s="27"/>
      <c r="G40122" s="1"/>
      <c r="H40122" s="1"/>
      <c r="I40122" s="1"/>
    </row>
    <row r="40123" spans="2:9">
      <c r="B40123" s="1"/>
      <c r="C40123" s="29"/>
      <c r="D40123" s="27"/>
      <c r="E40123" s="27"/>
      <c r="F40123" s="27"/>
      <c r="G40123" s="1"/>
      <c r="H40123" s="1"/>
      <c r="I40123" s="1"/>
    </row>
    <row r="40124" spans="2:9">
      <c r="B40124" s="1"/>
      <c r="C40124" s="29"/>
      <c r="D40124" s="27"/>
      <c r="E40124" s="27"/>
      <c r="F40124" s="27"/>
      <c r="G40124" s="1"/>
      <c r="H40124" s="1"/>
      <c r="I40124" s="1"/>
    </row>
    <row r="40125" spans="2:9">
      <c r="B40125" s="1"/>
      <c r="C40125" s="29"/>
      <c r="D40125" s="27"/>
      <c r="E40125" s="27"/>
      <c r="F40125" s="27"/>
      <c r="G40125" s="1"/>
      <c r="H40125" s="1"/>
      <c r="I40125" s="1"/>
    </row>
    <row r="40126" spans="2:9">
      <c r="B40126" s="1"/>
      <c r="C40126" s="29"/>
      <c r="D40126" s="27"/>
      <c r="E40126" s="27"/>
      <c r="F40126" s="27"/>
      <c r="G40126" s="1"/>
      <c r="H40126" s="1"/>
      <c r="I40126" s="1"/>
    </row>
    <row r="40127" spans="2:9">
      <c r="B40127" s="1"/>
      <c r="C40127" s="29"/>
      <c r="D40127" s="27"/>
      <c r="E40127" s="27"/>
      <c r="F40127" s="27"/>
      <c r="G40127" s="1"/>
      <c r="H40127" s="1"/>
      <c r="I40127" s="1"/>
    </row>
    <row r="40128" spans="2:9">
      <c r="B40128" s="1"/>
      <c r="C40128" s="29"/>
      <c r="D40128" s="27"/>
      <c r="E40128" s="27"/>
      <c r="F40128" s="27"/>
      <c r="G40128" s="1"/>
      <c r="H40128" s="1"/>
      <c r="I40128" s="1"/>
    </row>
    <row r="40129" spans="2:9">
      <c r="B40129" s="1"/>
      <c r="C40129" s="29"/>
      <c r="D40129" s="27"/>
      <c r="E40129" s="27"/>
      <c r="F40129" s="27"/>
      <c r="G40129" s="1"/>
      <c r="H40129" s="1"/>
      <c r="I40129" s="1"/>
    </row>
    <row r="40130" spans="2:9">
      <c r="B40130" s="1"/>
      <c r="C40130" s="29"/>
      <c r="D40130" s="27"/>
      <c r="E40130" s="27"/>
      <c r="F40130" s="27"/>
      <c r="G40130" s="1"/>
      <c r="H40130" s="1"/>
      <c r="I40130" s="1"/>
    </row>
    <row r="40131" spans="2:9">
      <c r="B40131" s="1"/>
      <c r="C40131" s="29"/>
      <c r="D40131" s="27"/>
      <c r="E40131" s="27"/>
      <c r="F40131" s="27"/>
      <c r="G40131" s="1"/>
      <c r="H40131" s="1"/>
      <c r="I40131" s="1"/>
    </row>
    <row r="40132" spans="2:9">
      <c r="B40132" s="1"/>
      <c r="C40132" s="29"/>
      <c r="D40132" s="27"/>
      <c r="E40132" s="27"/>
      <c r="F40132" s="27"/>
      <c r="G40132" s="1"/>
      <c r="H40132" s="1"/>
      <c r="I40132" s="1"/>
    </row>
    <row r="40133" spans="2:9">
      <c r="B40133" s="1"/>
      <c r="C40133" s="29"/>
      <c r="D40133" s="27"/>
      <c r="E40133" s="27"/>
      <c r="F40133" s="27"/>
      <c r="G40133" s="1"/>
      <c r="H40133" s="1"/>
      <c r="I40133" s="1"/>
    </row>
    <row r="40134" spans="2:9">
      <c r="B40134" s="1"/>
      <c r="C40134" s="29"/>
      <c r="D40134" s="27"/>
      <c r="E40134" s="27"/>
      <c r="F40134" s="27"/>
      <c r="G40134" s="1"/>
      <c r="H40134" s="1"/>
      <c r="I40134" s="1"/>
    </row>
    <row r="40135" spans="2:9">
      <c r="B40135" s="1"/>
      <c r="C40135" s="29"/>
      <c r="D40135" s="27"/>
      <c r="E40135" s="27"/>
      <c r="F40135" s="27"/>
      <c r="G40135" s="1"/>
      <c r="H40135" s="1"/>
      <c r="I40135" s="1"/>
    </row>
    <row r="40136" spans="2:9">
      <c r="B40136" s="1"/>
      <c r="C40136" s="29"/>
      <c r="D40136" s="27"/>
      <c r="E40136" s="27"/>
      <c r="F40136" s="27"/>
      <c r="G40136" s="1"/>
      <c r="H40136" s="1"/>
      <c r="I40136" s="1"/>
    </row>
    <row r="40137" spans="2:9">
      <c r="B40137" s="1"/>
      <c r="C40137" s="29"/>
      <c r="D40137" s="27"/>
      <c r="E40137" s="27"/>
      <c r="F40137" s="27"/>
      <c r="G40137" s="1"/>
      <c r="H40137" s="1"/>
      <c r="I40137" s="1"/>
    </row>
    <row r="40138" spans="2:9">
      <c r="B40138" s="1"/>
      <c r="C40138" s="29"/>
      <c r="D40138" s="27"/>
      <c r="E40138" s="27"/>
      <c r="F40138" s="27"/>
      <c r="G40138" s="1"/>
      <c r="H40138" s="1"/>
      <c r="I40138" s="1"/>
    </row>
    <row r="40139" spans="2:9">
      <c r="B40139" s="1"/>
      <c r="C40139" s="29"/>
      <c r="D40139" s="27"/>
      <c r="E40139" s="27"/>
      <c r="F40139" s="27"/>
      <c r="G40139" s="1"/>
      <c r="H40139" s="1"/>
      <c r="I40139" s="1"/>
    </row>
    <row r="40140" spans="2:9">
      <c r="B40140" s="1"/>
      <c r="C40140" s="29"/>
      <c r="D40140" s="27"/>
      <c r="E40140" s="27"/>
      <c r="F40140" s="27"/>
      <c r="G40140" s="1"/>
      <c r="H40140" s="1"/>
      <c r="I40140" s="1"/>
    </row>
    <row r="40141" spans="2:9">
      <c r="B40141" s="1"/>
      <c r="C40141" s="29"/>
      <c r="D40141" s="27"/>
      <c r="E40141" s="27"/>
      <c r="F40141" s="27"/>
      <c r="G40141" s="1"/>
      <c r="H40141" s="1"/>
      <c r="I40141" s="1"/>
    </row>
    <row r="40142" spans="2:9">
      <c r="B40142" s="1"/>
      <c r="C40142" s="29"/>
      <c r="D40142" s="27"/>
      <c r="E40142" s="27"/>
      <c r="F40142" s="27"/>
      <c r="G40142" s="1"/>
      <c r="H40142" s="1"/>
      <c r="I40142" s="1"/>
    </row>
    <row r="40143" spans="2:9">
      <c r="B40143" s="1"/>
      <c r="C40143" s="29"/>
      <c r="D40143" s="27"/>
      <c r="E40143" s="27"/>
      <c r="F40143" s="27"/>
      <c r="G40143" s="1"/>
      <c r="H40143" s="1"/>
      <c r="I40143" s="1"/>
    </row>
    <row r="40144" spans="2:9">
      <c r="B40144" s="1"/>
      <c r="C40144" s="29"/>
      <c r="D40144" s="27"/>
      <c r="E40144" s="27"/>
      <c r="F40144" s="27"/>
      <c r="G40144" s="1"/>
      <c r="H40144" s="1"/>
      <c r="I40144" s="1"/>
    </row>
    <row r="40145" spans="2:9">
      <c r="B40145" s="1"/>
      <c r="C40145" s="29"/>
      <c r="D40145" s="27"/>
      <c r="E40145" s="27"/>
      <c r="F40145" s="27"/>
      <c r="G40145" s="1"/>
      <c r="H40145" s="1"/>
      <c r="I40145" s="1"/>
    </row>
    <row r="40146" spans="2:9">
      <c r="B40146" s="1"/>
      <c r="C40146" s="29"/>
      <c r="D40146" s="27"/>
      <c r="E40146" s="27"/>
      <c r="F40146" s="27"/>
      <c r="G40146" s="1"/>
      <c r="H40146" s="1"/>
      <c r="I40146" s="1"/>
    </row>
    <row r="40147" spans="2:9">
      <c r="B40147" s="1"/>
      <c r="C40147" s="29"/>
      <c r="D40147" s="27"/>
      <c r="E40147" s="27"/>
      <c r="F40147" s="27"/>
      <c r="G40147" s="1"/>
      <c r="H40147" s="1"/>
      <c r="I40147" s="1"/>
    </row>
    <row r="40148" spans="2:9">
      <c r="B40148" s="1"/>
      <c r="C40148" s="29"/>
      <c r="D40148" s="27"/>
      <c r="E40148" s="27"/>
      <c r="F40148" s="27"/>
      <c r="G40148" s="1"/>
      <c r="H40148" s="1"/>
      <c r="I40148" s="1"/>
    </row>
    <row r="40149" spans="2:9">
      <c r="B40149" s="1"/>
      <c r="C40149" s="29"/>
      <c r="D40149" s="27"/>
      <c r="E40149" s="27"/>
      <c r="F40149" s="27"/>
      <c r="G40149" s="1"/>
      <c r="H40149" s="1"/>
      <c r="I40149" s="1"/>
    </row>
    <row r="40150" spans="2:9">
      <c r="B40150" s="1"/>
      <c r="C40150" s="29"/>
      <c r="D40150" s="27"/>
      <c r="E40150" s="27"/>
      <c r="F40150" s="27"/>
      <c r="G40150" s="1"/>
      <c r="H40150" s="1"/>
      <c r="I40150" s="1"/>
    </row>
    <row r="40151" spans="2:9">
      <c r="B40151" s="1"/>
      <c r="C40151" s="29"/>
      <c r="D40151" s="27"/>
      <c r="E40151" s="27"/>
      <c r="F40151" s="27"/>
      <c r="G40151" s="1"/>
      <c r="H40151" s="1"/>
      <c r="I40151" s="1"/>
    </row>
    <row r="40152" spans="2:9">
      <c r="B40152" s="1"/>
      <c r="C40152" s="29"/>
      <c r="D40152" s="27"/>
      <c r="E40152" s="27"/>
      <c r="F40152" s="27"/>
      <c r="G40152" s="1"/>
      <c r="H40152" s="1"/>
      <c r="I40152" s="1"/>
    </row>
    <row r="40153" spans="2:9">
      <c r="B40153" s="1"/>
      <c r="C40153" s="29"/>
      <c r="D40153" s="27"/>
      <c r="E40153" s="27"/>
      <c r="F40153" s="27"/>
      <c r="G40153" s="1"/>
      <c r="H40153" s="1"/>
      <c r="I40153" s="1"/>
    </row>
    <row r="40154" spans="2:9">
      <c r="B40154" s="1"/>
      <c r="C40154" s="29"/>
      <c r="D40154" s="27"/>
      <c r="E40154" s="27"/>
      <c r="F40154" s="27"/>
      <c r="G40154" s="1"/>
      <c r="H40154" s="1"/>
      <c r="I40154" s="1"/>
    </row>
    <row r="40155" spans="2:9">
      <c r="B40155" s="1"/>
      <c r="C40155" s="29"/>
      <c r="D40155" s="27"/>
      <c r="E40155" s="27"/>
      <c r="F40155" s="27"/>
      <c r="G40155" s="1"/>
      <c r="H40155" s="1"/>
      <c r="I40155" s="1"/>
    </row>
    <row r="40156" spans="2:9">
      <c r="B40156" s="1"/>
      <c r="C40156" s="29"/>
      <c r="D40156" s="27"/>
      <c r="E40156" s="27"/>
      <c r="F40156" s="27"/>
      <c r="G40156" s="1"/>
      <c r="H40156" s="1"/>
      <c r="I40156" s="1"/>
    </row>
    <row r="40157" spans="2:9">
      <c r="B40157" s="1"/>
      <c r="C40157" s="29"/>
      <c r="D40157" s="27"/>
      <c r="E40157" s="27"/>
      <c r="F40157" s="27"/>
      <c r="G40157" s="1"/>
      <c r="H40157" s="1"/>
      <c r="I40157" s="1"/>
    </row>
    <row r="40158" spans="2:9">
      <c r="B40158" s="1"/>
      <c r="C40158" s="29"/>
      <c r="D40158" s="27"/>
      <c r="E40158" s="27"/>
      <c r="F40158" s="27"/>
      <c r="G40158" s="1"/>
      <c r="H40158" s="1"/>
      <c r="I40158" s="1"/>
    </row>
    <row r="40159" spans="2:9">
      <c r="B40159" s="1"/>
      <c r="C40159" s="29"/>
      <c r="D40159" s="27"/>
      <c r="E40159" s="27"/>
      <c r="F40159" s="27"/>
      <c r="G40159" s="1"/>
      <c r="H40159" s="1"/>
      <c r="I40159" s="1"/>
    </row>
    <row r="40160" spans="2:9">
      <c r="B40160" s="1"/>
      <c r="C40160" s="29"/>
      <c r="D40160" s="27"/>
      <c r="E40160" s="27"/>
      <c r="F40160" s="27"/>
      <c r="G40160" s="1"/>
      <c r="H40160" s="1"/>
      <c r="I40160" s="1"/>
    </row>
    <row r="40161" spans="2:9">
      <c r="B40161" s="1"/>
      <c r="C40161" s="29"/>
      <c r="D40161" s="27"/>
      <c r="E40161" s="27"/>
      <c r="F40161" s="27"/>
      <c r="G40161" s="1"/>
      <c r="H40161" s="1"/>
      <c r="I40161" s="1"/>
    </row>
    <row r="40162" spans="2:9">
      <c r="B40162" s="1"/>
      <c r="C40162" s="29"/>
      <c r="D40162" s="27"/>
      <c r="E40162" s="27"/>
      <c r="F40162" s="27"/>
      <c r="G40162" s="1"/>
      <c r="H40162" s="1"/>
      <c r="I40162" s="1"/>
    </row>
    <row r="40163" spans="2:9">
      <c r="B40163" s="1"/>
      <c r="C40163" s="29"/>
      <c r="D40163" s="27"/>
      <c r="E40163" s="27"/>
      <c r="F40163" s="27"/>
      <c r="G40163" s="1"/>
      <c r="H40163" s="1"/>
      <c r="I40163" s="1"/>
    </row>
    <row r="40164" spans="2:9">
      <c r="B40164" s="1"/>
      <c r="C40164" s="29"/>
      <c r="D40164" s="27"/>
      <c r="E40164" s="27"/>
      <c r="F40164" s="27"/>
      <c r="G40164" s="1"/>
      <c r="H40164" s="1"/>
      <c r="I40164" s="1"/>
    </row>
    <row r="40165" spans="2:9">
      <c r="B40165" s="1"/>
      <c r="C40165" s="29"/>
      <c r="D40165" s="27"/>
      <c r="E40165" s="27"/>
      <c r="F40165" s="27"/>
      <c r="G40165" s="1"/>
      <c r="H40165" s="1"/>
      <c r="I40165" s="1"/>
    </row>
    <row r="40166" spans="2:9">
      <c r="B40166" s="1"/>
      <c r="C40166" s="29"/>
      <c r="D40166" s="27"/>
      <c r="E40166" s="27"/>
      <c r="F40166" s="27"/>
      <c r="G40166" s="1"/>
      <c r="H40166" s="1"/>
      <c r="I40166" s="1"/>
    </row>
    <row r="40167" spans="2:9">
      <c r="B40167" s="1"/>
      <c r="C40167" s="29"/>
      <c r="D40167" s="27"/>
      <c r="E40167" s="27"/>
      <c r="F40167" s="27"/>
      <c r="G40167" s="1"/>
      <c r="H40167" s="1"/>
      <c r="I40167" s="1"/>
    </row>
    <row r="40168" spans="2:9">
      <c r="B40168" s="1"/>
      <c r="C40168" s="29"/>
      <c r="D40168" s="27"/>
      <c r="E40168" s="27"/>
      <c r="F40168" s="27"/>
      <c r="G40168" s="1"/>
      <c r="H40168" s="1"/>
      <c r="I40168" s="1"/>
    </row>
    <row r="40169" spans="2:9">
      <c r="B40169" s="1"/>
      <c r="C40169" s="29"/>
      <c r="D40169" s="27"/>
      <c r="E40169" s="27"/>
      <c r="F40169" s="27"/>
      <c r="G40169" s="1"/>
      <c r="H40169" s="1"/>
      <c r="I40169" s="1"/>
    </row>
    <row r="40170" spans="2:9">
      <c r="B40170" s="1"/>
      <c r="C40170" s="29"/>
      <c r="D40170" s="27"/>
      <c r="E40170" s="27"/>
      <c r="F40170" s="27"/>
      <c r="G40170" s="1"/>
      <c r="H40170" s="1"/>
      <c r="I40170" s="1"/>
    </row>
    <row r="40171" spans="2:9">
      <c r="B40171" s="1"/>
      <c r="C40171" s="29"/>
      <c r="D40171" s="27"/>
      <c r="E40171" s="27"/>
      <c r="F40171" s="27"/>
      <c r="G40171" s="1"/>
      <c r="H40171" s="1"/>
      <c r="I40171" s="1"/>
    </row>
    <row r="40172" spans="2:9">
      <c r="B40172" s="1"/>
      <c r="C40172" s="29"/>
      <c r="D40172" s="27"/>
      <c r="E40172" s="27"/>
      <c r="F40172" s="27"/>
      <c r="G40172" s="1"/>
      <c r="H40172" s="1"/>
      <c r="I40172" s="1"/>
    </row>
    <row r="40173" spans="2:9">
      <c r="B40173" s="1"/>
      <c r="C40173" s="29"/>
      <c r="D40173" s="27"/>
      <c r="E40173" s="27"/>
      <c r="F40173" s="27"/>
      <c r="G40173" s="1"/>
      <c r="H40173" s="1"/>
      <c r="I40173" s="1"/>
    </row>
    <row r="40174" spans="2:9">
      <c r="B40174" s="1"/>
      <c r="C40174" s="29"/>
      <c r="D40174" s="27"/>
      <c r="E40174" s="27"/>
      <c r="F40174" s="27"/>
      <c r="G40174" s="1"/>
      <c r="H40174" s="1"/>
      <c r="I40174" s="1"/>
    </row>
    <row r="40175" spans="2:9">
      <c r="B40175" s="1"/>
      <c r="C40175" s="29"/>
      <c r="D40175" s="27"/>
      <c r="E40175" s="27"/>
      <c r="F40175" s="27"/>
      <c r="G40175" s="1"/>
      <c r="H40175" s="1"/>
      <c r="I40175" s="1"/>
    </row>
    <row r="40176" spans="2:9">
      <c r="B40176" s="1"/>
      <c r="C40176" s="29"/>
      <c r="D40176" s="27"/>
      <c r="E40176" s="27"/>
      <c r="F40176" s="27"/>
      <c r="G40176" s="1"/>
      <c r="H40176" s="1"/>
      <c r="I40176" s="1"/>
    </row>
    <row r="40177" spans="2:9">
      <c r="B40177" s="1"/>
      <c r="C40177" s="29"/>
      <c r="D40177" s="27"/>
      <c r="E40177" s="27"/>
      <c r="F40177" s="27"/>
      <c r="G40177" s="1"/>
      <c r="H40177" s="1"/>
      <c r="I40177" s="1"/>
    </row>
    <row r="40178" spans="2:9">
      <c r="B40178" s="1"/>
      <c r="C40178" s="29"/>
      <c r="D40178" s="27"/>
      <c r="E40178" s="27"/>
      <c r="F40178" s="27"/>
      <c r="G40178" s="1"/>
      <c r="H40178" s="1"/>
      <c r="I40178" s="1"/>
    </row>
    <row r="40179" spans="2:9">
      <c r="B40179" s="1"/>
      <c r="C40179" s="29"/>
      <c r="D40179" s="27"/>
      <c r="E40179" s="27"/>
      <c r="F40179" s="27"/>
      <c r="G40179" s="1"/>
      <c r="H40179" s="1"/>
      <c r="I40179" s="1"/>
    </row>
    <row r="40180" spans="2:9">
      <c r="B40180" s="1"/>
      <c r="C40180" s="29"/>
      <c r="D40180" s="27"/>
      <c r="E40180" s="27"/>
      <c r="F40180" s="27"/>
      <c r="G40180" s="1"/>
      <c r="H40180" s="1"/>
      <c r="I40180" s="1"/>
    </row>
    <row r="40181" spans="2:9">
      <c r="B40181" s="1"/>
      <c r="C40181" s="29"/>
      <c r="D40181" s="27"/>
      <c r="E40181" s="27"/>
      <c r="F40181" s="27"/>
      <c r="G40181" s="1"/>
      <c r="H40181" s="1"/>
      <c r="I40181" s="1"/>
    </row>
    <row r="40182" spans="2:9">
      <c r="B40182" s="1"/>
      <c r="C40182" s="29"/>
      <c r="D40182" s="27"/>
      <c r="E40182" s="27"/>
      <c r="F40182" s="27"/>
      <c r="G40182" s="1"/>
      <c r="H40182" s="1"/>
      <c r="I40182" s="1"/>
    </row>
    <row r="40183" spans="2:9">
      <c r="B40183" s="1"/>
      <c r="C40183" s="29"/>
      <c r="D40183" s="27"/>
      <c r="E40183" s="27"/>
      <c r="F40183" s="27"/>
      <c r="G40183" s="1"/>
      <c r="H40183" s="1"/>
      <c r="I40183" s="1"/>
    </row>
    <row r="40184" spans="2:9">
      <c r="B40184" s="1"/>
      <c r="C40184" s="29"/>
      <c r="D40184" s="27"/>
      <c r="E40184" s="27"/>
      <c r="F40184" s="27"/>
      <c r="G40184" s="1"/>
      <c r="H40184" s="1"/>
      <c r="I40184" s="1"/>
    </row>
    <row r="40185" spans="2:9">
      <c r="B40185" s="1"/>
      <c r="C40185" s="29"/>
      <c r="D40185" s="27"/>
      <c r="E40185" s="27"/>
      <c r="F40185" s="27"/>
      <c r="G40185" s="1"/>
      <c r="H40185" s="1"/>
      <c r="I40185" s="1"/>
    </row>
    <row r="40186" spans="2:9">
      <c r="B40186" s="1"/>
      <c r="C40186" s="29"/>
      <c r="D40186" s="27"/>
      <c r="E40186" s="27"/>
      <c r="F40186" s="27"/>
      <c r="G40186" s="1"/>
      <c r="H40186" s="1"/>
      <c r="I40186" s="1"/>
    </row>
    <row r="40187" spans="2:9">
      <c r="B40187" s="1"/>
      <c r="C40187" s="29"/>
      <c r="D40187" s="27"/>
      <c r="E40187" s="27"/>
      <c r="F40187" s="27"/>
      <c r="G40187" s="1"/>
      <c r="H40187" s="1"/>
      <c r="I40187" s="1"/>
    </row>
    <row r="40188" spans="2:9">
      <c r="B40188" s="1"/>
      <c r="C40188" s="29"/>
      <c r="D40188" s="27"/>
      <c r="E40188" s="27"/>
      <c r="F40188" s="27"/>
      <c r="G40188" s="1"/>
      <c r="H40188" s="1"/>
      <c r="I40188" s="1"/>
    </row>
    <row r="40189" spans="2:9">
      <c r="B40189" s="1"/>
      <c r="C40189" s="29"/>
      <c r="D40189" s="27"/>
      <c r="E40189" s="27"/>
      <c r="F40189" s="27"/>
      <c r="G40189" s="1"/>
      <c r="H40189" s="1"/>
      <c r="I40189" s="1"/>
    </row>
    <row r="40190" spans="2:9">
      <c r="B40190" s="1"/>
      <c r="C40190" s="29"/>
      <c r="D40190" s="27"/>
      <c r="E40190" s="27"/>
      <c r="F40190" s="27"/>
      <c r="G40190" s="1"/>
      <c r="H40190" s="1"/>
      <c r="I40190" s="1"/>
    </row>
    <row r="40191" spans="2:9">
      <c r="B40191" s="1"/>
      <c r="C40191" s="29"/>
      <c r="D40191" s="27"/>
      <c r="E40191" s="27"/>
      <c r="F40191" s="27"/>
      <c r="G40191" s="1"/>
      <c r="H40191" s="1"/>
      <c r="I40191" s="1"/>
    </row>
    <row r="40192" spans="2:9">
      <c r="B40192" s="1"/>
      <c r="C40192" s="29"/>
      <c r="D40192" s="27"/>
      <c r="E40192" s="27"/>
      <c r="F40192" s="27"/>
      <c r="G40192" s="1"/>
      <c r="H40192" s="1"/>
      <c r="I40192" s="1"/>
    </row>
    <row r="40193" spans="2:9">
      <c r="B40193" s="1"/>
      <c r="C40193" s="29"/>
      <c r="D40193" s="27"/>
      <c r="E40193" s="27"/>
      <c r="F40193" s="27"/>
      <c r="G40193" s="1"/>
      <c r="H40193" s="1"/>
      <c r="I40193" s="1"/>
    </row>
    <row r="40194" spans="2:9">
      <c r="B40194" s="1"/>
      <c r="C40194" s="29"/>
      <c r="D40194" s="27"/>
      <c r="E40194" s="27"/>
      <c r="F40194" s="27"/>
      <c r="G40194" s="1"/>
      <c r="H40194" s="1"/>
      <c r="I40194" s="1"/>
    </row>
    <row r="40195" spans="2:9">
      <c r="B40195" s="1"/>
      <c r="C40195" s="29"/>
      <c r="D40195" s="27"/>
      <c r="E40195" s="27"/>
      <c r="F40195" s="27"/>
      <c r="G40195" s="1"/>
      <c r="H40195" s="1"/>
      <c r="I40195" s="1"/>
    </row>
    <row r="40196" spans="2:9">
      <c r="B40196" s="1"/>
      <c r="C40196" s="29"/>
      <c r="D40196" s="27"/>
      <c r="E40196" s="27"/>
      <c r="F40196" s="27"/>
      <c r="G40196" s="1"/>
      <c r="H40196" s="1"/>
      <c r="I40196" s="1"/>
    </row>
    <row r="40197" spans="2:9">
      <c r="B40197" s="1"/>
      <c r="C40197" s="29"/>
      <c r="D40197" s="27"/>
      <c r="E40197" s="27"/>
      <c r="F40197" s="27"/>
      <c r="G40197" s="1"/>
      <c r="H40197" s="1"/>
      <c r="I40197" s="1"/>
    </row>
    <row r="40198" spans="2:9">
      <c r="B40198" s="1"/>
      <c r="C40198" s="29"/>
      <c r="D40198" s="27"/>
      <c r="E40198" s="27"/>
      <c r="F40198" s="27"/>
      <c r="G40198" s="1"/>
      <c r="H40198" s="1"/>
      <c r="I40198" s="1"/>
    </row>
    <row r="40199" spans="2:9">
      <c r="B40199" s="1"/>
      <c r="C40199" s="29"/>
      <c r="D40199" s="27"/>
      <c r="E40199" s="27"/>
      <c r="F40199" s="27"/>
      <c r="G40199" s="1"/>
      <c r="H40199" s="1"/>
      <c r="I40199" s="1"/>
    </row>
    <row r="40200" spans="2:9">
      <c r="B40200" s="1"/>
      <c r="C40200" s="29"/>
      <c r="D40200" s="27"/>
      <c r="E40200" s="27"/>
      <c r="F40200" s="27"/>
      <c r="G40200" s="1"/>
      <c r="H40200" s="1"/>
      <c r="I40200" s="1"/>
    </row>
    <row r="40201" spans="2:9">
      <c r="B40201" s="1"/>
      <c r="C40201" s="29"/>
      <c r="D40201" s="27"/>
      <c r="E40201" s="27"/>
      <c r="F40201" s="27"/>
      <c r="G40201" s="1"/>
      <c r="H40201" s="1"/>
      <c r="I40201" s="1"/>
    </row>
    <row r="40202" spans="2:9">
      <c r="B40202" s="1"/>
      <c r="C40202" s="29"/>
      <c r="D40202" s="27"/>
      <c r="E40202" s="27"/>
      <c r="F40202" s="27"/>
      <c r="G40202" s="1"/>
      <c r="H40202" s="1"/>
      <c r="I40202" s="1"/>
    </row>
    <row r="40203" spans="2:9">
      <c r="B40203" s="1"/>
      <c r="C40203" s="29"/>
      <c r="D40203" s="27"/>
      <c r="E40203" s="27"/>
      <c r="F40203" s="27"/>
      <c r="G40203" s="1"/>
      <c r="H40203" s="1"/>
      <c r="I40203" s="1"/>
    </row>
    <row r="40204" spans="2:9">
      <c r="B40204" s="1"/>
      <c r="C40204" s="29"/>
      <c r="D40204" s="27"/>
      <c r="E40204" s="27"/>
      <c r="F40204" s="27"/>
      <c r="G40204" s="1"/>
      <c r="H40204" s="1"/>
      <c r="I40204" s="1"/>
    </row>
    <row r="40205" spans="2:9">
      <c r="B40205" s="1"/>
      <c r="C40205" s="29"/>
      <c r="D40205" s="27"/>
      <c r="E40205" s="27"/>
      <c r="F40205" s="27"/>
      <c r="G40205" s="1"/>
      <c r="H40205" s="1"/>
      <c r="I40205" s="1"/>
    </row>
    <row r="40206" spans="2:9">
      <c r="B40206" s="1"/>
      <c r="C40206" s="29"/>
      <c r="D40206" s="27"/>
      <c r="E40206" s="27"/>
      <c r="F40206" s="27"/>
      <c r="G40206" s="1"/>
      <c r="H40206" s="1"/>
      <c r="I40206" s="1"/>
    </row>
    <row r="40207" spans="2:9">
      <c r="B40207" s="1"/>
      <c r="C40207" s="29"/>
      <c r="D40207" s="27"/>
      <c r="E40207" s="27"/>
      <c r="F40207" s="27"/>
      <c r="G40207" s="1"/>
      <c r="H40207" s="1"/>
      <c r="I40207" s="1"/>
    </row>
    <row r="40208" spans="2:9">
      <c r="B40208" s="1"/>
      <c r="C40208" s="29"/>
      <c r="D40208" s="27"/>
      <c r="E40208" s="27"/>
      <c r="F40208" s="27"/>
      <c r="G40208" s="1"/>
      <c r="H40208" s="1"/>
      <c r="I40208" s="1"/>
    </row>
    <row r="40209" spans="2:9">
      <c r="B40209" s="1"/>
      <c r="C40209" s="29"/>
      <c r="D40209" s="27"/>
      <c r="E40209" s="27"/>
      <c r="F40209" s="27"/>
      <c r="G40209" s="1"/>
      <c r="H40209" s="1"/>
      <c r="I40209" s="1"/>
    </row>
    <row r="40210" spans="2:9">
      <c r="B40210" s="1"/>
      <c r="C40210" s="29"/>
      <c r="D40210" s="27"/>
      <c r="E40210" s="27"/>
      <c r="F40210" s="27"/>
      <c r="G40210" s="1"/>
      <c r="H40210" s="1"/>
      <c r="I40210" s="1"/>
    </row>
    <row r="40211" spans="2:9">
      <c r="B40211" s="1"/>
      <c r="C40211" s="29"/>
      <c r="D40211" s="27"/>
      <c r="E40211" s="27"/>
      <c r="F40211" s="27"/>
      <c r="G40211" s="1"/>
      <c r="H40211" s="1"/>
      <c r="I40211" s="1"/>
    </row>
    <row r="40212" spans="2:9">
      <c r="B40212" s="1"/>
      <c r="C40212" s="29"/>
      <c r="D40212" s="27"/>
      <c r="E40212" s="27"/>
      <c r="F40212" s="27"/>
      <c r="G40212" s="1"/>
      <c r="H40212" s="1"/>
      <c r="I40212" s="1"/>
    </row>
    <row r="40213" spans="2:9">
      <c r="B40213" s="1"/>
      <c r="C40213" s="29"/>
      <c r="D40213" s="27"/>
      <c r="E40213" s="27"/>
      <c r="F40213" s="27"/>
      <c r="G40213" s="1"/>
      <c r="H40213" s="1"/>
      <c r="I40213" s="1"/>
    </row>
    <row r="40214" spans="2:9">
      <c r="B40214" s="1"/>
      <c r="C40214" s="29"/>
      <c r="D40214" s="27"/>
      <c r="E40214" s="27"/>
      <c r="F40214" s="27"/>
      <c r="G40214" s="1"/>
      <c r="H40214" s="1"/>
      <c r="I40214" s="1"/>
    </row>
    <row r="40215" spans="2:9">
      <c r="B40215" s="1"/>
      <c r="C40215" s="29"/>
      <c r="D40215" s="27"/>
      <c r="E40215" s="27"/>
      <c r="F40215" s="27"/>
      <c r="G40215" s="1"/>
      <c r="H40215" s="1"/>
      <c r="I40215" s="1"/>
    </row>
    <row r="40216" spans="2:9">
      <c r="B40216" s="1"/>
      <c r="C40216" s="29"/>
      <c r="D40216" s="27"/>
      <c r="E40216" s="27"/>
      <c r="F40216" s="27"/>
      <c r="G40216" s="1"/>
      <c r="H40216" s="1"/>
      <c r="I40216" s="1"/>
    </row>
    <row r="40217" spans="2:9">
      <c r="B40217" s="1"/>
      <c r="C40217" s="29"/>
      <c r="D40217" s="27"/>
      <c r="E40217" s="27"/>
      <c r="F40217" s="27"/>
      <c r="G40217" s="1"/>
      <c r="H40217" s="1"/>
      <c r="I40217" s="1"/>
    </row>
    <row r="40218" spans="2:9">
      <c r="B40218" s="1"/>
      <c r="C40218" s="29"/>
      <c r="D40218" s="27"/>
      <c r="E40218" s="27"/>
      <c r="F40218" s="27"/>
      <c r="G40218" s="1"/>
      <c r="H40218" s="1"/>
      <c r="I40218" s="1"/>
    </row>
    <row r="40219" spans="2:9">
      <c r="B40219" s="1"/>
      <c r="C40219" s="29"/>
      <c r="D40219" s="27"/>
      <c r="E40219" s="27"/>
      <c r="F40219" s="27"/>
      <c r="G40219" s="1"/>
      <c r="H40219" s="1"/>
      <c r="I40219" s="1"/>
    </row>
    <row r="40220" spans="2:9">
      <c r="B40220" s="1"/>
      <c r="C40220" s="29"/>
      <c r="D40220" s="27"/>
      <c r="E40220" s="27"/>
      <c r="F40220" s="27"/>
      <c r="G40220" s="1"/>
      <c r="H40220" s="1"/>
      <c r="I40220" s="1"/>
    </row>
    <row r="40221" spans="2:9">
      <c r="B40221" s="1"/>
      <c r="C40221" s="29"/>
      <c r="D40221" s="27"/>
      <c r="E40221" s="27"/>
      <c r="F40221" s="27"/>
      <c r="G40221" s="1"/>
      <c r="H40221" s="1"/>
      <c r="I40221" s="1"/>
    </row>
    <row r="40222" spans="2:9">
      <c r="B40222" s="1"/>
      <c r="C40222" s="29"/>
      <c r="D40222" s="27"/>
      <c r="E40222" s="27"/>
      <c r="F40222" s="27"/>
      <c r="G40222" s="1"/>
      <c r="H40222" s="1"/>
      <c r="I40222" s="1"/>
    </row>
    <row r="40223" spans="2:9">
      <c r="B40223" s="1"/>
      <c r="C40223" s="29"/>
      <c r="D40223" s="27"/>
      <c r="E40223" s="27"/>
      <c r="F40223" s="27"/>
      <c r="G40223" s="1"/>
      <c r="H40223" s="1"/>
      <c r="I40223" s="1"/>
    </row>
    <row r="40224" spans="2:9">
      <c r="B40224" s="1"/>
      <c r="C40224" s="29"/>
      <c r="D40224" s="27"/>
      <c r="E40224" s="27"/>
      <c r="F40224" s="27"/>
      <c r="G40224" s="1"/>
      <c r="H40224" s="1"/>
      <c r="I40224" s="1"/>
    </row>
    <row r="40225" spans="2:9">
      <c r="B40225" s="1"/>
      <c r="C40225" s="29"/>
      <c r="D40225" s="27"/>
      <c r="E40225" s="27"/>
      <c r="F40225" s="27"/>
      <c r="G40225" s="1"/>
      <c r="H40225" s="1"/>
      <c r="I40225" s="1"/>
    </row>
    <row r="40226" spans="2:9">
      <c r="B40226" s="1"/>
      <c r="C40226" s="29"/>
      <c r="D40226" s="27"/>
      <c r="E40226" s="27"/>
      <c r="F40226" s="27"/>
      <c r="G40226" s="1"/>
      <c r="H40226" s="1"/>
      <c r="I40226" s="1"/>
    </row>
    <row r="40227" spans="2:9">
      <c r="B40227" s="1"/>
      <c r="C40227" s="29"/>
      <c r="D40227" s="27"/>
      <c r="E40227" s="27"/>
      <c r="F40227" s="27"/>
      <c r="G40227" s="1"/>
      <c r="H40227" s="1"/>
      <c r="I40227" s="1"/>
    </row>
    <row r="40228" spans="2:9">
      <c r="B40228" s="1"/>
      <c r="C40228" s="29"/>
      <c r="D40228" s="27"/>
      <c r="E40228" s="27"/>
      <c r="F40228" s="27"/>
      <c r="G40228" s="1"/>
      <c r="H40228" s="1"/>
      <c r="I40228" s="1"/>
    </row>
    <row r="40229" spans="2:9">
      <c r="B40229" s="1"/>
      <c r="C40229" s="29"/>
      <c r="D40229" s="27"/>
      <c r="E40229" s="27"/>
      <c r="F40229" s="27"/>
      <c r="G40229" s="1"/>
      <c r="H40229" s="1"/>
      <c r="I40229" s="1"/>
    </row>
    <row r="40230" spans="2:9">
      <c r="B40230" s="1"/>
      <c r="C40230" s="29"/>
      <c r="D40230" s="27"/>
      <c r="E40230" s="27"/>
      <c r="F40230" s="27"/>
      <c r="G40230" s="1"/>
      <c r="H40230" s="1"/>
      <c r="I40230" s="1"/>
    </row>
    <row r="40231" spans="2:9">
      <c r="B40231" s="1"/>
      <c r="C40231" s="29"/>
      <c r="D40231" s="27"/>
      <c r="E40231" s="27"/>
      <c r="F40231" s="27"/>
      <c r="G40231" s="1"/>
      <c r="H40231" s="1"/>
      <c r="I40231" s="1"/>
    </row>
    <row r="40232" spans="2:9">
      <c r="B40232" s="1"/>
      <c r="C40232" s="29"/>
      <c r="D40232" s="27"/>
      <c r="E40232" s="27"/>
      <c r="F40232" s="27"/>
      <c r="G40232" s="1"/>
      <c r="H40232" s="1"/>
      <c r="I40232" s="1"/>
    </row>
    <row r="40233" spans="2:9">
      <c r="B40233" s="1"/>
      <c r="C40233" s="29"/>
      <c r="D40233" s="27"/>
      <c r="E40233" s="27"/>
      <c r="F40233" s="27"/>
      <c r="G40233" s="1"/>
      <c r="H40233" s="1"/>
      <c r="I40233" s="1"/>
    </row>
    <row r="40234" spans="2:9">
      <c r="B40234" s="1"/>
      <c r="C40234" s="29"/>
      <c r="D40234" s="27"/>
      <c r="E40234" s="27"/>
      <c r="F40234" s="27"/>
      <c r="G40234" s="1"/>
      <c r="H40234" s="1"/>
      <c r="I40234" s="1"/>
    </row>
    <row r="40235" spans="2:9">
      <c r="B40235" s="1"/>
      <c r="C40235" s="29"/>
      <c r="D40235" s="27"/>
      <c r="E40235" s="27"/>
      <c r="F40235" s="27"/>
      <c r="G40235" s="1"/>
      <c r="H40235" s="1"/>
      <c r="I40235" s="1"/>
    </row>
    <row r="40236" spans="2:9">
      <c r="B40236" s="1"/>
      <c r="C40236" s="29"/>
      <c r="D40236" s="27"/>
      <c r="E40236" s="27"/>
      <c r="F40236" s="27"/>
      <c r="G40236" s="1"/>
      <c r="H40236" s="1"/>
      <c r="I40236" s="1"/>
    </row>
    <row r="40237" spans="2:9">
      <c r="B40237" s="1"/>
      <c r="C40237" s="29"/>
      <c r="D40237" s="27"/>
      <c r="E40237" s="27"/>
      <c r="F40237" s="27"/>
      <c r="G40237" s="1"/>
      <c r="H40237" s="1"/>
      <c r="I40237" s="1"/>
    </row>
    <row r="40238" spans="2:9">
      <c r="B40238" s="1"/>
      <c r="C40238" s="29"/>
      <c r="D40238" s="27"/>
      <c r="E40238" s="27"/>
      <c r="F40238" s="27"/>
      <c r="G40238" s="1"/>
      <c r="H40238" s="1"/>
      <c r="I40238" s="1"/>
    </row>
    <row r="40239" spans="2:9">
      <c r="B40239" s="1"/>
      <c r="C40239" s="29"/>
      <c r="D40239" s="27"/>
      <c r="E40239" s="27"/>
      <c r="F40239" s="27"/>
      <c r="G40239" s="1"/>
      <c r="H40239" s="1"/>
      <c r="I40239" s="1"/>
    </row>
    <row r="40240" spans="2:9">
      <c r="B40240" s="1"/>
      <c r="C40240" s="29"/>
      <c r="D40240" s="27"/>
      <c r="E40240" s="27"/>
      <c r="F40240" s="27"/>
      <c r="G40240" s="1"/>
      <c r="H40240" s="1"/>
      <c r="I40240" s="1"/>
    </row>
    <row r="40241" spans="2:9">
      <c r="B40241" s="1"/>
      <c r="C40241" s="29"/>
      <c r="D40241" s="27"/>
      <c r="E40241" s="27"/>
      <c r="F40241" s="27"/>
      <c r="G40241" s="1"/>
      <c r="H40241" s="1"/>
      <c r="I40241" s="1"/>
    </row>
    <row r="40242" spans="2:9">
      <c r="B40242" s="1"/>
      <c r="C40242" s="29"/>
      <c r="D40242" s="27"/>
      <c r="E40242" s="27"/>
      <c r="F40242" s="27"/>
      <c r="G40242" s="1"/>
      <c r="H40242" s="1"/>
      <c r="I40242" s="1"/>
    </row>
    <row r="40243" spans="2:9">
      <c r="B40243" s="1"/>
      <c r="C40243" s="29"/>
      <c r="D40243" s="27"/>
      <c r="E40243" s="27"/>
      <c r="F40243" s="27"/>
      <c r="G40243" s="1"/>
      <c r="H40243" s="1"/>
      <c r="I40243" s="1"/>
    </row>
    <row r="40244" spans="2:9">
      <c r="B40244" s="1"/>
      <c r="C40244" s="29"/>
      <c r="D40244" s="27"/>
      <c r="E40244" s="27"/>
      <c r="F40244" s="27"/>
      <c r="G40244" s="1"/>
      <c r="H40244" s="1"/>
      <c r="I40244" s="1"/>
    </row>
    <row r="40245" spans="2:9">
      <c r="B40245" s="1"/>
      <c r="C40245" s="29"/>
      <c r="D40245" s="27"/>
      <c r="E40245" s="27"/>
      <c r="F40245" s="27"/>
      <c r="G40245" s="1"/>
      <c r="H40245" s="1"/>
      <c r="I40245" s="1"/>
    </row>
    <row r="40246" spans="2:9">
      <c r="B40246" s="1"/>
      <c r="C40246" s="29"/>
      <c r="D40246" s="27"/>
      <c r="E40246" s="27"/>
      <c r="F40246" s="27"/>
      <c r="G40246" s="1"/>
      <c r="H40246" s="1"/>
      <c r="I40246" s="1"/>
    </row>
    <row r="40247" spans="2:9">
      <c r="B40247" s="1"/>
      <c r="C40247" s="29"/>
      <c r="D40247" s="27"/>
      <c r="E40247" s="27"/>
      <c r="F40247" s="27"/>
      <c r="G40247" s="1"/>
      <c r="H40247" s="1"/>
      <c r="I40247" s="1"/>
    </row>
    <row r="40248" spans="2:9">
      <c r="B40248" s="1"/>
      <c r="C40248" s="29"/>
      <c r="D40248" s="27"/>
      <c r="E40248" s="27"/>
      <c r="F40248" s="27"/>
      <c r="G40248" s="1"/>
      <c r="H40248" s="1"/>
      <c r="I40248" s="1"/>
    </row>
    <row r="40249" spans="2:9">
      <c r="B40249" s="1"/>
      <c r="C40249" s="29"/>
      <c r="D40249" s="27"/>
      <c r="E40249" s="27"/>
      <c r="F40249" s="27"/>
      <c r="G40249" s="1"/>
      <c r="H40249" s="1"/>
      <c r="I40249" s="1"/>
    </row>
    <row r="40250" spans="2:9">
      <c r="B40250" s="1"/>
      <c r="C40250" s="29"/>
      <c r="D40250" s="27"/>
      <c r="E40250" s="27"/>
      <c r="F40250" s="27"/>
      <c r="G40250" s="1"/>
      <c r="H40250" s="1"/>
      <c r="I40250" s="1"/>
    </row>
    <row r="40251" spans="2:9">
      <c r="B40251" s="1"/>
      <c r="C40251" s="29"/>
      <c r="D40251" s="27"/>
      <c r="E40251" s="27"/>
      <c r="F40251" s="27"/>
      <c r="G40251" s="1"/>
      <c r="H40251" s="1"/>
      <c r="I40251" s="1"/>
    </row>
    <row r="40252" spans="2:9">
      <c r="B40252" s="1"/>
      <c r="C40252" s="29"/>
      <c r="D40252" s="27"/>
      <c r="E40252" s="27"/>
      <c r="F40252" s="27"/>
      <c r="G40252" s="1"/>
      <c r="H40252" s="1"/>
      <c r="I40252" s="1"/>
    </row>
    <row r="40253" spans="2:9">
      <c r="B40253" s="1"/>
      <c r="C40253" s="29"/>
      <c r="D40253" s="27"/>
      <c r="E40253" s="27"/>
      <c r="F40253" s="27"/>
      <c r="G40253" s="1"/>
      <c r="H40253" s="1"/>
      <c r="I40253" s="1"/>
    </row>
    <row r="40254" spans="2:9">
      <c r="B40254" s="1"/>
      <c r="C40254" s="29"/>
      <c r="D40254" s="27"/>
      <c r="E40254" s="27"/>
      <c r="F40254" s="27"/>
      <c r="G40254" s="1"/>
      <c r="H40254" s="1"/>
      <c r="I40254" s="1"/>
    </row>
    <row r="40255" spans="2:9">
      <c r="B40255" s="1"/>
      <c r="C40255" s="29"/>
      <c r="D40255" s="27"/>
      <c r="E40255" s="27"/>
      <c r="F40255" s="27"/>
      <c r="G40255" s="1"/>
      <c r="H40255" s="1"/>
      <c r="I40255" s="1"/>
    </row>
    <row r="40256" spans="2:9">
      <c r="B40256" s="1"/>
      <c r="C40256" s="29"/>
      <c r="D40256" s="27"/>
      <c r="E40256" s="27"/>
      <c r="F40256" s="27"/>
      <c r="G40256" s="1"/>
      <c r="H40256" s="1"/>
      <c r="I40256" s="1"/>
    </row>
    <row r="40257" spans="2:9">
      <c r="B40257" s="1"/>
      <c r="C40257" s="29"/>
      <c r="D40257" s="27"/>
      <c r="E40257" s="27"/>
      <c r="F40257" s="27"/>
      <c r="G40257" s="1"/>
      <c r="H40257" s="1"/>
      <c r="I40257" s="1"/>
    </row>
    <row r="40258" spans="2:9">
      <c r="B40258" s="1"/>
      <c r="C40258" s="29"/>
      <c r="D40258" s="27"/>
      <c r="E40258" s="27"/>
      <c r="F40258" s="27"/>
      <c r="G40258" s="1"/>
      <c r="H40258" s="1"/>
      <c r="I40258" s="1"/>
    </row>
    <row r="40259" spans="2:9">
      <c r="B40259" s="1"/>
      <c r="C40259" s="29"/>
      <c r="D40259" s="27"/>
      <c r="E40259" s="27"/>
      <c r="F40259" s="27"/>
      <c r="G40259" s="1"/>
      <c r="H40259" s="1"/>
      <c r="I40259" s="1"/>
    </row>
    <row r="40260" spans="2:9">
      <c r="B40260" s="1"/>
      <c r="C40260" s="29"/>
      <c r="D40260" s="27"/>
      <c r="E40260" s="27"/>
      <c r="F40260" s="27"/>
      <c r="G40260" s="1"/>
      <c r="H40260" s="1"/>
      <c r="I40260" s="1"/>
    </row>
    <row r="40261" spans="2:9">
      <c r="B40261" s="1"/>
      <c r="C40261" s="29"/>
      <c r="D40261" s="27"/>
      <c r="E40261" s="27"/>
      <c r="F40261" s="27"/>
      <c r="G40261" s="1"/>
      <c r="H40261" s="1"/>
      <c r="I40261" s="1"/>
    </row>
    <row r="40262" spans="2:9">
      <c r="B40262" s="1"/>
      <c r="C40262" s="29"/>
      <c r="D40262" s="27"/>
      <c r="E40262" s="27"/>
      <c r="F40262" s="27"/>
      <c r="G40262" s="1"/>
      <c r="H40262" s="1"/>
      <c r="I40262" s="1"/>
    </row>
    <row r="40263" spans="2:9">
      <c r="B40263" s="1"/>
      <c r="C40263" s="29"/>
      <c r="D40263" s="27"/>
      <c r="E40263" s="27"/>
      <c r="F40263" s="27"/>
      <c r="G40263" s="1"/>
      <c r="H40263" s="1"/>
      <c r="I40263" s="1"/>
    </row>
    <row r="40264" spans="2:9">
      <c r="B40264" s="1"/>
      <c r="C40264" s="29"/>
      <c r="D40264" s="27"/>
      <c r="E40264" s="27"/>
      <c r="F40264" s="27"/>
      <c r="G40264" s="1"/>
      <c r="H40264" s="1"/>
      <c r="I40264" s="1"/>
    </row>
    <row r="40265" spans="2:9">
      <c r="B40265" s="1"/>
      <c r="C40265" s="29"/>
      <c r="D40265" s="27"/>
      <c r="E40265" s="27"/>
      <c r="F40265" s="27"/>
      <c r="G40265" s="1"/>
      <c r="H40265" s="1"/>
      <c r="I40265" s="1"/>
    </row>
    <row r="40266" spans="2:9">
      <c r="B40266" s="1"/>
      <c r="C40266" s="29"/>
      <c r="D40266" s="27"/>
      <c r="E40266" s="27"/>
      <c r="F40266" s="27"/>
      <c r="G40266" s="1"/>
      <c r="H40266" s="1"/>
      <c r="I40266" s="1"/>
    </row>
    <row r="40267" spans="2:9">
      <c r="B40267" s="1"/>
      <c r="C40267" s="29"/>
      <c r="D40267" s="27"/>
      <c r="E40267" s="27"/>
      <c r="F40267" s="27"/>
      <c r="G40267" s="1"/>
      <c r="H40267" s="1"/>
      <c r="I40267" s="1"/>
    </row>
    <row r="40268" spans="2:9">
      <c r="B40268" s="1"/>
      <c r="C40268" s="29"/>
      <c r="D40268" s="27"/>
      <c r="E40268" s="27"/>
      <c r="F40268" s="27"/>
      <c r="G40268" s="1"/>
      <c r="H40268" s="1"/>
      <c r="I40268" s="1"/>
    </row>
    <row r="40269" spans="2:9">
      <c r="B40269" s="1"/>
      <c r="C40269" s="29"/>
      <c r="D40269" s="27"/>
      <c r="E40269" s="27"/>
      <c r="F40269" s="27"/>
      <c r="G40269" s="1"/>
      <c r="H40269" s="1"/>
      <c r="I40269" s="1"/>
    </row>
    <row r="40270" spans="2:9">
      <c r="B40270" s="1"/>
      <c r="C40270" s="29"/>
      <c r="D40270" s="27"/>
      <c r="E40270" s="27"/>
      <c r="F40270" s="27"/>
      <c r="G40270" s="1"/>
      <c r="H40270" s="1"/>
      <c r="I40270" s="1"/>
    </row>
    <row r="40271" spans="2:9">
      <c r="B40271" s="1"/>
      <c r="C40271" s="29"/>
      <c r="D40271" s="27"/>
      <c r="E40271" s="27"/>
      <c r="F40271" s="27"/>
      <c r="G40271" s="1"/>
      <c r="H40271" s="1"/>
      <c r="I40271" s="1"/>
    </row>
    <row r="40272" spans="2:9">
      <c r="B40272" s="1"/>
      <c r="C40272" s="29"/>
      <c r="D40272" s="27"/>
      <c r="E40272" s="27"/>
      <c r="F40272" s="27"/>
      <c r="G40272" s="1"/>
      <c r="H40272" s="1"/>
      <c r="I40272" s="1"/>
    </row>
    <row r="40273" spans="2:9">
      <c r="B40273" s="1"/>
      <c r="C40273" s="29"/>
      <c r="D40273" s="27"/>
      <c r="E40273" s="27"/>
      <c r="F40273" s="27"/>
      <c r="G40273" s="1"/>
      <c r="H40273" s="1"/>
      <c r="I40273" s="1"/>
    </row>
    <row r="40274" spans="2:9">
      <c r="B40274" s="1"/>
      <c r="C40274" s="29"/>
      <c r="D40274" s="27"/>
      <c r="E40274" s="27"/>
      <c r="F40274" s="27"/>
      <c r="G40274" s="1"/>
      <c r="H40274" s="1"/>
      <c r="I40274" s="1"/>
    </row>
    <row r="40275" spans="2:9">
      <c r="B40275" s="1"/>
      <c r="C40275" s="29"/>
      <c r="D40275" s="27"/>
      <c r="E40275" s="27"/>
      <c r="F40275" s="27"/>
      <c r="G40275" s="1"/>
      <c r="H40275" s="1"/>
      <c r="I40275" s="1"/>
    </row>
    <row r="40276" spans="2:9">
      <c r="B40276" s="1"/>
      <c r="C40276" s="29"/>
      <c r="D40276" s="27"/>
      <c r="E40276" s="27"/>
      <c r="F40276" s="27"/>
      <c r="G40276" s="1"/>
      <c r="H40276" s="1"/>
      <c r="I40276" s="1"/>
    </row>
    <row r="40277" spans="2:9">
      <c r="B40277" s="1"/>
      <c r="C40277" s="29"/>
      <c r="D40277" s="27"/>
      <c r="E40277" s="27"/>
      <c r="F40277" s="27"/>
      <c r="G40277" s="1"/>
      <c r="H40277" s="1"/>
      <c r="I40277" s="1"/>
    </row>
    <row r="40278" spans="2:9">
      <c r="B40278" s="1"/>
      <c r="C40278" s="29"/>
      <c r="D40278" s="27"/>
      <c r="E40278" s="27"/>
      <c r="F40278" s="27"/>
      <c r="G40278" s="1"/>
      <c r="H40278" s="1"/>
      <c r="I40278" s="1"/>
    </row>
    <row r="40279" spans="2:9">
      <c r="B40279" s="1"/>
      <c r="C40279" s="29"/>
      <c r="D40279" s="27"/>
      <c r="E40279" s="27"/>
      <c r="F40279" s="27"/>
      <c r="G40279" s="1"/>
      <c r="H40279" s="1"/>
      <c r="I40279" s="1"/>
    </row>
    <row r="40280" spans="2:9">
      <c r="B40280" s="1"/>
      <c r="C40280" s="29"/>
      <c r="D40280" s="27"/>
      <c r="E40280" s="27"/>
      <c r="F40280" s="27"/>
      <c r="G40280" s="1"/>
      <c r="H40280" s="1"/>
      <c r="I40280" s="1"/>
    </row>
    <row r="40281" spans="2:9">
      <c r="B40281" s="1"/>
      <c r="C40281" s="29"/>
      <c r="D40281" s="27"/>
      <c r="E40281" s="27"/>
      <c r="F40281" s="27"/>
      <c r="G40281" s="1"/>
      <c r="H40281" s="1"/>
      <c r="I40281" s="1"/>
    </row>
    <row r="40282" spans="2:9">
      <c r="B40282" s="1"/>
      <c r="C40282" s="29"/>
      <c r="D40282" s="27"/>
      <c r="E40282" s="27"/>
      <c r="F40282" s="27"/>
      <c r="G40282" s="1"/>
      <c r="H40282" s="1"/>
      <c r="I40282" s="1"/>
    </row>
    <row r="40283" spans="2:9">
      <c r="B40283" s="1"/>
      <c r="C40283" s="29"/>
      <c r="D40283" s="27"/>
      <c r="E40283" s="27"/>
      <c r="F40283" s="27"/>
      <c r="G40283" s="1"/>
      <c r="H40283" s="1"/>
      <c r="I40283" s="1"/>
    </row>
    <row r="40284" spans="2:9">
      <c r="B40284" s="1"/>
      <c r="C40284" s="29"/>
      <c r="D40284" s="27"/>
      <c r="E40284" s="27"/>
      <c r="F40284" s="27"/>
      <c r="G40284" s="1"/>
      <c r="H40284" s="1"/>
      <c r="I40284" s="1"/>
    </row>
    <row r="40285" spans="2:9">
      <c r="B40285" s="1"/>
      <c r="C40285" s="29"/>
      <c r="D40285" s="27"/>
      <c r="E40285" s="27"/>
      <c r="F40285" s="27"/>
      <c r="G40285" s="1"/>
      <c r="H40285" s="1"/>
      <c r="I40285" s="1"/>
    </row>
    <row r="40286" spans="2:9">
      <c r="B40286" s="1"/>
      <c r="C40286" s="29"/>
      <c r="D40286" s="27"/>
      <c r="E40286" s="27"/>
      <c r="F40286" s="27"/>
      <c r="G40286" s="1"/>
      <c r="H40286" s="1"/>
      <c r="I40286" s="1"/>
    </row>
    <row r="40287" spans="2:9">
      <c r="B40287" s="1"/>
      <c r="C40287" s="29"/>
      <c r="D40287" s="27"/>
      <c r="E40287" s="27"/>
      <c r="F40287" s="27"/>
      <c r="G40287" s="1"/>
      <c r="H40287" s="1"/>
      <c r="I40287" s="1"/>
    </row>
    <row r="40288" spans="2:9">
      <c r="B40288" s="1"/>
      <c r="C40288" s="29"/>
      <c r="D40288" s="27"/>
      <c r="E40288" s="27"/>
      <c r="F40288" s="27"/>
      <c r="G40288" s="1"/>
      <c r="H40288" s="1"/>
      <c r="I40288" s="1"/>
    </row>
    <row r="40289" spans="2:9">
      <c r="B40289" s="1"/>
      <c r="C40289" s="29"/>
      <c r="D40289" s="27"/>
      <c r="E40289" s="27"/>
      <c r="F40289" s="27"/>
      <c r="G40289" s="1"/>
      <c r="H40289" s="1"/>
      <c r="I40289" s="1"/>
    </row>
    <row r="40290" spans="2:9">
      <c r="B40290" s="1"/>
      <c r="C40290" s="29"/>
      <c r="D40290" s="27"/>
      <c r="E40290" s="27"/>
      <c r="F40290" s="27"/>
      <c r="G40290" s="1"/>
      <c r="H40290" s="1"/>
      <c r="I40290" s="1"/>
    </row>
    <row r="40291" spans="2:9">
      <c r="B40291" s="1"/>
      <c r="C40291" s="29"/>
      <c r="D40291" s="27"/>
      <c r="E40291" s="27"/>
      <c r="F40291" s="27"/>
      <c r="G40291" s="1"/>
      <c r="H40291" s="1"/>
      <c r="I40291" s="1"/>
    </row>
    <row r="40292" spans="2:9">
      <c r="B40292" s="1"/>
      <c r="C40292" s="29"/>
      <c r="D40292" s="27"/>
      <c r="E40292" s="27"/>
      <c r="F40292" s="27"/>
      <c r="G40292" s="1"/>
      <c r="H40292" s="1"/>
      <c r="I40292" s="1"/>
    </row>
    <row r="40293" spans="2:9">
      <c r="B40293" s="1"/>
      <c r="C40293" s="29"/>
      <c r="D40293" s="27"/>
      <c r="E40293" s="27"/>
      <c r="F40293" s="27"/>
      <c r="G40293" s="1"/>
      <c r="H40293" s="1"/>
      <c r="I40293" s="1"/>
    </row>
    <row r="40294" spans="2:9">
      <c r="B40294" s="1"/>
      <c r="C40294" s="29"/>
      <c r="D40294" s="27"/>
      <c r="E40294" s="27"/>
      <c r="F40294" s="27"/>
      <c r="G40294" s="1"/>
      <c r="H40294" s="1"/>
      <c r="I40294" s="1"/>
    </row>
    <row r="40295" spans="2:9">
      <c r="B40295" s="1"/>
      <c r="C40295" s="29"/>
      <c r="D40295" s="27"/>
      <c r="E40295" s="27"/>
      <c r="F40295" s="27"/>
      <c r="G40295" s="1"/>
      <c r="H40295" s="1"/>
      <c r="I40295" s="1"/>
    </row>
    <row r="40296" spans="2:9">
      <c r="B40296" s="1"/>
      <c r="C40296" s="29"/>
      <c r="D40296" s="27"/>
      <c r="E40296" s="27"/>
      <c r="F40296" s="27"/>
      <c r="G40296" s="1"/>
      <c r="H40296" s="1"/>
      <c r="I40296" s="1"/>
    </row>
    <row r="40297" spans="2:9">
      <c r="B40297" s="1"/>
      <c r="C40297" s="29"/>
      <c r="D40297" s="27"/>
      <c r="E40297" s="27"/>
      <c r="F40297" s="27"/>
      <c r="G40297" s="1"/>
      <c r="H40297" s="1"/>
      <c r="I40297" s="1"/>
    </row>
    <row r="40298" spans="2:9">
      <c r="B40298" s="1"/>
      <c r="C40298" s="29"/>
      <c r="D40298" s="27"/>
      <c r="E40298" s="27"/>
      <c r="F40298" s="27"/>
      <c r="G40298" s="1"/>
      <c r="H40298" s="1"/>
      <c r="I40298" s="1"/>
    </row>
    <row r="40299" spans="2:9">
      <c r="B40299" s="1"/>
      <c r="C40299" s="29"/>
      <c r="D40299" s="27"/>
      <c r="E40299" s="27"/>
      <c r="F40299" s="27"/>
      <c r="G40299" s="1"/>
      <c r="H40299" s="1"/>
      <c r="I40299" s="1"/>
    </row>
    <row r="40300" spans="2:9">
      <c r="B40300" s="1"/>
      <c r="C40300" s="29"/>
      <c r="D40300" s="27"/>
      <c r="E40300" s="27"/>
      <c r="F40300" s="27"/>
      <c r="G40300" s="1"/>
      <c r="H40300" s="1"/>
      <c r="I40300" s="1"/>
    </row>
    <row r="40301" spans="2:9">
      <c r="B40301" s="1"/>
      <c r="C40301" s="29"/>
      <c r="D40301" s="27"/>
      <c r="E40301" s="27"/>
      <c r="F40301" s="27"/>
      <c r="G40301" s="1"/>
      <c r="H40301" s="1"/>
      <c r="I40301" s="1"/>
    </row>
    <row r="40302" spans="2:9">
      <c r="B40302" s="1"/>
      <c r="C40302" s="29"/>
      <c r="D40302" s="27"/>
      <c r="E40302" s="27"/>
      <c r="F40302" s="27"/>
      <c r="G40302" s="1"/>
      <c r="H40302" s="1"/>
      <c r="I40302" s="1"/>
    </row>
    <row r="40303" spans="2:9">
      <c r="B40303" s="1"/>
      <c r="C40303" s="29"/>
      <c r="D40303" s="27"/>
      <c r="E40303" s="27"/>
      <c r="F40303" s="27"/>
      <c r="G40303" s="1"/>
      <c r="H40303" s="1"/>
      <c r="I40303" s="1"/>
    </row>
    <row r="40304" spans="2:9">
      <c r="B40304" s="1"/>
      <c r="C40304" s="29"/>
      <c r="D40304" s="27"/>
      <c r="E40304" s="27"/>
      <c r="F40304" s="27"/>
      <c r="G40304" s="1"/>
      <c r="H40304" s="1"/>
      <c r="I40304" s="1"/>
    </row>
    <row r="40305" spans="2:9">
      <c r="B40305" s="1"/>
      <c r="C40305" s="29"/>
      <c r="D40305" s="27"/>
      <c r="E40305" s="27"/>
      <c r="F40305" s="27"/>
      <c r="G40305" s="1"/>
      <c r="H40305" s="1"/>
      <c r="I40305" s="1"/>
    </row>
    <row r="40306" spans="2:9">
      <c r="B40306" s="1"/>
      <c r="C40306" s="29"/>
      <c r="D40306" s="27"/>
      <c r="E40306" s="27"/>
      <c r="F40306" s="27"/>
      <c r="G40306" s="1"/>
      <c r="H40306" s="1"/>
      <c r="I40306" s="1"/>
    </row>
    <row r="40307" spans="2:9">
      <c r="B40307" s="1"/>
      <c r="C40307" s="29"/>
      <c r="D40307" s="27"/>
      <c r="E40307" s="27"/>
      <c r="F40307" s="27"/>
      <c r="G40307" s="1"/>
      <c r="H40307" s="1"/>
      <c r="I40307" s="1"/>
    </row>
    <row r="40308" spans="2:9">
      <c r="B40308" s="1"/>
      <c r="C40308" s="29"/>
      <c r="D40308" s="27"/>
      <c r="E40308" s="27"/>
      <c r="F40308" s="27"/>
      <c r="G40308" s="1"/>
      <c r="H40308" s="1"/>
      <c r="I40308" s="1"/>
    </row>
    <row r="40309" spans="2:9">
      <c r="B40309" s="1"/>
      <c r="C40309" s="29"/>
      <c r="D40309" s="27"/>
      <c r="E40309" s="27"/>
      <c r="F40309" s="27"/>
      <c r="G40309" s="1"/>
      <c r="H40309" s="1"/>
      <c r="I40309" s="1"/>
    </row>
    <row r="40310" spans="2:9">
      <c r="B40310" s="1"/>
      <c r="C40310" s="29"/>
      <c r="D40310" s="27"/>
      <c r="E40310" s="27"/>
      <c r="F40310" s="27"/>
      <c r="G40310" s="1"/>
      <c r="H40310" s="1"/>
      <c r="I40310" s="1"/>
    </row>
    <row r="40311" spans="2:9">
      <c r="B40311" s="1"/>
      <c r="C40311" s="29"/>
      <c r="D40311" s="27"/>
      <c r="E40311" s="27"/>
      <c r="F40311" s="27"/>
      <c r="G40311" s="1"/>
      <c r="H40311" s="1"/>
      <c r="I40311" s="1"/>
    </row>
    <row r="40312" spans="2:9">
      <c r="B40312" s="1"/>
      <c r="C40312" s="29"/>
      <c r="D40312" s="27"/>
      <c r="E40312" s="27"/>
      <c r="F40312" s="27"/>
      <c r="G40312" s="1"/>
      <c r="H40312" s="1"/>
      <c r="I40312" s="1"/>
    </row>
    <row r="40313" spans="2:9">
      <c r="B40313" s="1"/>
      <c r="C40313" s="29"/>
      <c r="D40313" s="27"/>
      <c r="E40313" s="27"/>
      <c r="F40313" s="27"/>
      <c r="G40313" s="1"/>
      <c r="H40313" s="1"/>
      <c r="I40313" s="1"/>
    </row>
    <row r="40314" spans="2:9">
      <c r="B40314" s="1"/>
      <c r="C40314" s="29"/>
      <c r="D40314" s="27"/>
      <c r="E40314" s="27"/>
      <c r="F40314" s="27"/>
      <c r="G40314" s="1"/>
      <c r="H40314" s="1"/>
      <c r="I40314" s="1"/>
    </row>
    <row r="40315" spans="2:9">
      <c r="B40315" s="1"/>
      <c r="C40315" s="29"/>
      <c r="D40315" s="27"/>
      <c r="E40315" s="27"/>
      <c r="F40315" s="27"/>
      <c r="G40315" s="1"/>
      <c r="H40315" s="1"/>
      <c r="I40315" s="1"/>
    </row>
    <row r="40316" spans="2:9">
      <c r="B40316" s="1"/>
      <c r="C40316" s="29"/>
      <c r="D40316" s="27"/>
      <c r="E40316" s="27"/>
      <c r="F40316" s="27"/>
      <c r="G40316" s="1"/>
      <c r="H40316" s="1"/>
      <c r="I40316" s="1"/>
    </row>
    <row r="40317" spans="2:9">
      <c r="B40317" s="1"/>
      <c r="C40317" s="29"/>
      <c r="D40317" s="27"/>
      <c r="E40317" s="27"/>
      <c r="F40317" s="27"/>
      <c r="G40317" s="1"/>
      <c r="H40317" s="1"/>
      <c r="I40317" s="1"/>
    </row>
    <row r="40318" spans="2:9">
      <c r="B40318" s="1"/>
      <c r="C40318" s="29"/>
      <c r="D40318" s="27"/>
      <c r="E40318" s="27"/>
      <c r="F40318" s="27"/>
      <c r="G40318" s="1"/>
      <c r="H40318" s="1"/>
      <c r="I40318" s="1"/>
    </row>
    <row r="40319" spans="2:9">
      <c r="B40319" s="1"/>
      <c r="C40319" s="29"/>
      <c r="D40319" s="27"/>
      <c r="E40319" s="27"/>
      <c r="F40319" s="27"/>
      <c r="G40319" s="1"/>
      <c r="H40319" s="1"/>
      <c r="I40319" s="1"/>
    </row>
    <row r="40320" spans="2:9">
      <c r="B40320" s="1"/>
      <c r="C40320" s="29"/>
      <c r="D40320" s="27"/>
      <c r="E40320" s="27"/>
      <c r="F40320" s="27"/>
      <c r="G40320" s="1"/>
      <c r="H40320" s="1"/>
      <c r="I40320" s="1"/>
    </row>
    <row r="40321" spans="2:9">
      <c r="B40321" s="1"/>
      <c r="C40321" s="29"/>
      <c r="D40321" s="27"/>
      <c r="E40321" s="27"/>
      <c r="F40321" s="27"/>
      <c r="G40321" s="1"/>
      <c r="H40321" s="1"/>
      <c r="I40321" s="1"/>
    </row>
    <row r="40322" spans="2:9">
      <c r="B40322" s="1"/>
      <c r="C40322" s="29"/>
      <c r="D40322" s="27"/>
      <c r="E40322" s="27"/>
      <c r="F40322" s="27"/>
      <c r="G40322" s="1"/>
      <c r="H40322" s="1"/>
      <c r="I40322" s="1"/>
    </row>
    <row r="40323" spans="2:9">
      <c r="B40323" s="1"/>
      <c r="C40323" s="29"/>
      <c r="D40323" s="27"/>
      <c r="E40323" s="27"/>
      <c r="F40323" s="27"/>
      <c r="G40323" s="1"/>
      <c r="H40323" s="1"/>
      <c r="I40323" s="1"/>
    </row>
    <row r="40324" spans="2:9">
      <c r="B40324" s="1"/>
      <c r="C40324" s="29"/>
      <c r="D40324" s="27"/>
      <c r="E40324" s="27"/>
      <c r="F40324" s="27"/>
      <c r="G40324" s="1"/>
      <c r="H40324" s="1"/>
      <c r="I40324" s="1"/>
    </row>
    <row r="40325" spans="2:9">
      <c r="B40325" s="1"/>
      <c r="C40325" s="29"/>
      <c r="D40325" s="27"/>
      <c r="E40325" s="27"/>
      <c r="F40325" s="27"/>
      <c r="G40325" s="1"/>
      <c r="H40325" s="1"/>
      <c r="I40325" s="1"/>
    </row>
    <row r="40326" spans="2:9">
      <c r="B40326" s="1"/>
      <c r="C40326" s="29"/>
      <c r="D40326" s="27"/>
      <c r="E40326" s="27"/>
      <c r="F40326" s="27"/>
      <c r="G40326" s="1"/>
      <c r="H40326" s="1"/>
      <c r="I40326" s="1"/>
    </row>
    <row r="40327" spans="2:9">
      <c r="B40327" s="1"/>
      <c r="C40327" s="29"/>
      <c r="D40327" s="27"/>
      <c r="E40327" s="27"/>
      <c r="F40327" s="27"/>
      <c r="G40327" s="1"/>
      <c r="H40327" s="1"/>
      <c r="I40327" s="1"/>
    </row>
    <row r="40328" spans="2:9">
      <c r="B40328" s="1"/>
      <c r="C40328" s="29"/>
      <c r="D40328" s="27"/>
      <c r="E40328" s="27"/>
      <c r="F40328" s="27"/>
      <c r="G40328" s="1"/>
      <c r="H40328" s="1"/>
      <c r="I40328" s="1"/>
    </row>
    <row r="40329" spans="2:9">
      <c r="B40329" s="1"/>
      <c r="C40329" s="29"/>
      <c r="D40329" s="27"/>
      <c r="E40329" s="27"/>
      <c r="F40329" s="27"/>
      <c r="G40329" s="1"/>
      <c r="H40329" s="1"/>
      <c r="I40329" s="1"/>
    </row>
    <row r="40330" spans="2:9">
      <c r="B40330" s="1"/>
      <c r="C40330" s="29"/>
      <c r="D40330" s="27"/>
      <c r="E40330" s="27"/>
      <c r="F40330" s="27"/>
      <c r="G40330" s="1"/>
      <c r="H40330" s="1"/>
      <c r="I40330" s="1"/>
    </row>
    <row r="40331" spans="2:9">
      <c r="B40331" s="1"/>
      <c r="C40331" s="29"/>
      <c r="D40331" s="27"/>
      <c r="E40331" s="27"/>
      <c r="F40331" s="27"/>
      <c r="G40331" s="1"/>
      <c r="H40331" s="1"/>
      <c r="I40331" s="1"/>
    </row>
    <row r="40332" spans="2:9">
      <c r="B40332" s="1"/>
      <c r="C40332" s="29"/>
      <c r="D40332" s="27"/>
      <c r="E40332" s="27"/>
      <c r="F40332" s="27"/>
      <c r="G40332" s="1"/>
      <c r="H40332" s="1"/>
      <c r="I40332" s="1"/>
    </row>
    <row r="40333" spans="2:9">
      <c r="B40333" s="1"/>
      <c r="C40333" s="29"/>
      <c r="D40333" s="27"/>
      <c r="E40333" s="27"/>
      <c r="F40333" s="27"/>
      <c r="G40333" s="1"/>
      <c r="H40333" s="1"/>
      <c r="I40333" s="1"/>
    </row>
    <row r="40334" spans="2:9">
      <c r="B40334" s="1"/>
      <c r="C40334" s="29"/>
      <c r="D40334" s="27"/>
      <c r="E40334" s="27"/>
      <c r="F40334" s="27"/>
      <c r="G40334" s="1"/>
      <c r="H40334" s="1"/>
      <c r="I40334" s="1"/>
    </row>
    <row r="40335" spans="2:9">
      <c r="B40335" s="1"/>
      <c r="C40335" s="29"/>
      <c r="D40335" s="27"/>
      <c r="E40335" s="27"/>
      <c r="F40335" s="27"/>
      <c r="G40335" s="1"/>
      <c r="H40335" s="1"/>
      <c r="I40335" s="1"/>
    </row>
    <row r="40336" spans="2:9">
      <c r="B40336" s="1"/>
      <c r="C40336" s="29"/>
      <c r="D40336" s="27"/>
      <c r="E40336" s="27"/>
      <c r="F40336" s="27"/>
      <c r="G40336" s="1"/>
      <c r="H40336" s="1"/>
      <c r="I40336" s="1"/>
    </row>
    <row r="40337" spans="2:9">
      <c r="B40337" s="1"/>
      <c r="C40337" s="29"/>
      <c r="D40337" s="27"/>
      <c r="E40337" s="27"/>
      <c r="F40337" s="27"/>
      <c r="G40337" s="1"/>
      <c r="H40337" s="1"/>
      <c r="I40337" s="1"/>
    </row>
    <row r="40338" spans="2:9">
      <c r="B40338" s="1"/>
      <c r="C40338" s="29"/>
      <c r="D40338" s="27"/>
      <c r="E40338" s="27"/>
      <c r="F40338" s="27"/>
      <c r="G40338" s="1"/>
      <c r="H40338" s="1"/>
      <c r="I40338" s="1"/>
    </row>
    <row r="40339" spans="2:9">
      <c r="B40339" s="1"/>
      <c r="C40339" s="29"/>
      <c r="D40339" s="27"/>
      <c r="E40339" s="27"/>
      <c r="F40339" s="27"/>
      <c r="G40339" s="1"/>
      <c r="H40339" s="1"/>
      <c r="I40339" s="1"/>
    </row>
    <row r="40340" spans="2:9">
      <c r="B40340" s="1"/>
      <c r="C40340" s="29"/>
      <c r="D40340" s="27"/>
      <c r="E40340" s="27"/>
      <c r="F40340" s="27"/>
      <c r="G40340" s="1"/>
      <c r="H40340" s="1"/>
      <c r="I40340" s="1"/>
    </row>
    <row r="40341" spans="2:9">
      <c r="B40341" s="1"/>
      <c r="C40341" s="29"/>
      <c r="D40341" s="27"/>
      <c r="E40341" s="27"/>
      <c r="F40341" s="27"/>
      <c r="G40341" s="1"/>
      <c r="H40341" s="1"/>
      <c r="I40341" s="1"/>
    </row>
    <row r="40342" spans="2:9">
      <c r="B40342" s="1"/>
      <c r="C40342" s="29"/>
      <c r="D40342" s="27"/>
      <c r="E40342" s="27"/>
      <c r="F40342" s="27"/>
      <c r="G40342" s="1"/>
      <c r="H40342" s="1"/>
      <c r="I40342" s="1"/>
    </row>
    <row r="40343" spans="2:9">
      <c r="B40343" s="1"/>
      <c r="C40343" s="29"/>
      <c r="D40343" s="27"/>
      <c r="E40343" s="27"/>
      <c r="F40343" s="27"/>
      <c r="G40343" s="1"/>
      <c r="H40343" s="1"/>
      <c r="I40343" s="1"/>
    </row>
    <row r="40344" spans="2:9">
      <c r="B40344" s="1"/>
      <c r="C40344" s="29"/>
      <c r="D40344" s="27"/>
      <c r="E40344" s="27"/>
      <c r="F40344" s="27"/>
      <c r="G40344" s="1"/>
      <c r="H40344" s="1"/>
      <c r="I40344" s="1"/>
    </row>
    <row r="40345" spans="2:9">
      <c r="B40345" s="1"/>
      <c r="C40345" s="29"/>
      <c r="D40345" s="27"/>
      <c r="E40345" s="27"/>
      <c r="F40345" s="27"/>
      <c r="G40345" s="1"/>
      <c r="H40345" s="1"/>
      <c r="I40345" s="1"/>
    </row>
    <row r="40346" spans="2:9">
      <c r="B40346" s="1"/>
      <c r="C40346" s="29"/>
      <c r="D40346" s="27"/>
      <c r="E40346" s="27"/>
      <c r="F40346" s="27"/>
      <c r="G40346" s="1"/>
      <c r="H40346" s="1"/>
      <c r="I40346" s="1"/>
    </row>
    <row r="40347" spans="2:9">
      <c r="B40347" s="1"/>
      <c r="C40347" s="29"/>
      <c r="D40347" s="27"/>
      <c r="E40347" s="27"/>
      <c r="F40347" s="27"/>
      <c r="G40347" s="1"/>
      <c r="H40347" s="1"/>
      <c r="I40347" s="1"/>
    </row>
    <row r="40348" spans="2:9">
      <c r="B40348" s="1"/>
      <c r="C40348" s="29"/>
      <c r="D40348" s="27"/>
      <c r="E40348" s="27"/>
      <c r="F40348" s="27"/>
      <c r="G40348" s="1"/>
      <c r="H40348" s="1"/>
      <c r="I40348" s="1"/>
    </row>
    <row r="40349" spans="2:9">
      <c r="B40349" s="1"/>
      <c r="C40349" s="29"/>
      <c r="D40349" s="27"/>
      <c r="E40349" s="27"/>
      <c r="F40349" s="27"/>
      <c r="G40349" s="1"/>
      <c r="H40349" s="1"/>
      <c r="I40349" s="1"/>
    </row>
    <row r="40350" spans="2:9">
      <c r="B40350" s="1"/>
      <c r="C40350" s="29"/>
      <c r="D40350" s="27"/>
      <c r="E40350" s="27"/>
      <c r="F40350" s="27"/>
      <c r="G40350" s="1"/>
      <c r="H40350" s="1"/>
      <c r="I40350" s="1"/>
    </row>
    <row r="40351" spans="2:9">
      <c r="B40351" s="1"/>
      <c r="C40351" s="29"/>
      <c r="D40351" s="27"/>
      <c r="E40351" s="27"/>
      <c r="F40351" s="27"/>
      <c r="G40351" s="1"/>
      <c r="H40351" s="1"/>
      <c r="I40351" s="1"/>
    </row>
    <row r="40352" spans="2:9">
      <c r="B40352" s="1"/>
      <c r="C40352" s="29"/>
      <c r="D40352" s="27"/>
      <c r="E40352" s="27"/>
      <c r="F40352" s="27"/>
      <c r="G40352" s="1"/>
      <c r="H40352" s="1"/>
      <c r="I40352" s="1"/>
    </row>
    <row r="40353" spans="2:9">
      <c r="B40353" s="1"/>
      <c r="C40353" s="29"/>
      <c r="D40353" s="27"/>
      <c r="E40353" s="27"/>
      <c r="F40353" s="27"/>
      <c r="G40353" s="1"/>
      <c r="H40353" s="1"/>
      <c r="I40353" s="1"/>
    </row>
    <row r="40354" spans="2:9">
      <c r="B40354" s="1"/>
      <c r="C40354" s="29"/>
      <c r="D40354" s="27"/>
      <c r="E40354" s="27"/>
      <c r="F40354" s="27"/>
      <c r="G40354" s="1"/>
      <c r="H40354" s="1"/>
      <c r="I40354" s="1"/>
    </row>
    <row r="40355" spans="2:9">
      <c r="B40355" s="1"/>
      <c r="C40355" s="29"/>
      <c r="D40355" s="27"/>
      <c r="E40355" s="27"/>
      <c r="F40355" s="27"/>
      <c r="G40355" s="1"/>
      <c r="H40355" s="1"/>
      <c r="I40355" s="1"/>
    </row>
    <row r="40356" spans="2:9">
      <c r="B40356" s="1"/>
      <c r="C40356" s="29"/>
      <c r="D40356" s="27"/>
      <c r="E40356" s="27"/>
      <c r="F40356" s="27"/>
      <c r="G40356" s="1"/>
      <c r="H40356" s="1"/>
      <c r="I40356" s="1"/>
    </row>
    <row r="40357" spans="2:9">
      <c r="B40357" s="1"/>
      <c r="C40357" s="29"/>
      <c r="D40357" s="27"/>
      <c r="E40357" s="27"/>
      <c r="F40357" s="27"/>
      <c r="G40357" s="1"/>
      <c r="H40357" s="1"/>
      <c r="I40357" s="1"/>
    </row>
    <row r="40358" spans="2:9">
      <c r="B40358" s="1"/>
      <c r="C40358" s="29"/>
      <c r="D40358" s="27"/>
      <c r="E40358" s="27"/>
      <c r="F40358" s="27"/>
      <c r="G40358" s="1"/>
      <c r="H40358" s="1"/>
      <c r="I40358" s="1"/>
    </row>
    <row r="40359" spans="2:9">
      <c r="B40359" s="1"/>
      <c r="C40359" s="29"/>
      <c r="D40359" s="27"/>
      <c r="E40359" s="27"/>
      <c r="F40359" s="27"/>
      <c r="G40359" s="1"/>
      <c r="H40359" s="1"/>
      <c r="I40359" s="1"/>
    </row>
    <row r="40360" spans="2:9">
      <c r="B40360" s="1"/>
      <c r="C40360" s="29"/>
      <c r="D40360" s="27"/>
      <c r="E40360" s="27"/>
      <c r="F40360" s="27"/>
      <c r="G40360" s="1"/>
      <c r="H40360" s="1"/>
      <c r="I40360" s="1"/>
    </row>
    <row r="40361" spans="2:9">
      <c r="B40361" s="1"/>
      <c r="C40361" s="29"/>
      <c r="D40361" s="27"/>
      <c r="E40361" s="27"/>
      <c r="F40361" s="27"/>
      <c r="G40361" s="1"/>
      <c r="H40361" s="1"/>
      <c r="I40361" s="1"/>
    </row>
    <row r="40362" spans="2:9">
      <c r="B40362" s="1"/>
      <c r="C40362" s="29"/>
      <c r="D40362" s="27"/>
      <c r="E40362" s="27"/>
      <c r="F40362" s="27"/>
      <c r="G40362" s="1"/>
      <c r="H40362" s="1"/>
      <c r="I40362" s="1"/>
    </row>
    <row r="40363" spans="2:9">
      <c r="B40363" s="1"/>
      <c r="C40363" s="29"/>
      <c r="D40363" s="27"/>
      <c r="E40363" s="27"/>
      <c r="F40363" s="27"/>
      <c r="G40363" s="1"/>
      <c r="H40363" s="1"/>
      <c r="I40363" s="1"/>
    </row>
    <row r="40364" spans="2:9">
      <c r="B40364" s="1"/>
      <c r="C40364" s="29"/>
      <c r="D40364" s="27"/>
      <c r="E40364" s="27"/>
      <c r="F40364" s="27"/>
      <c r="G40364" s="1"/>
      <c r="H40364" s="1"/>
      <c r="I40364" s="1"/>
    </row>
    <row r="40365" spans="2:9">
      <c r="B40365" s="1"/>
      <c r="C40365" s="29"/>
      <c r="D40365" s="27"/>
      <c r="E40365" s="27"/>
      <c r="F40365" s="27"/>
      <c r="G40365" s="1"/>
      <c r="H40365" s="1"/>
      <c r="I40365" s="1"/>
    </row>
    <row r="40366" spans="2:9">
      <c r="B40366" s="1"/>
      <c r="C40366" s="29"/>
      <c r="D40366" s="27"/>
      <c r="E40366" s="27"/>
      <c r="F40366" s="27"/>
      <c r="G40366" s="1"/>
      <c r="H40366" s="1"/>
      <c r="I40366" s="1"/>
    </row>
    <row r="40367" spans="2:9">
      <c r="B40367" s="1"/>
      <c r="C40367" s="29"/>
      <c r="D40367" s="27"/>
      <c r="E40367" s="27"/>
      <c r="F40367" s="27"/>
      <c r="G40367" s="1"/>
      <c r="H40367" s="1"/>
      <c r="I40367" s="1"/>
    </row>
    <row r="40368" spans="2:9">
      <c r="B40368" s="1"/>
      <c r="C40368" s="29"/>
      <c r="D40368" s="27"/>
      <c r="E40368" s="27"/>
      <c r="F40368" s="27"/>
      <c r="G40368" s="1"/>
      <c r="H40368" s="1"/>
      <c r="I40368" s="1"/>
    </row>
    <row r="40369" spans="2:9">
      <c r="B40369" s="1"/>
      <c r="C40369" s="29"/>
      <c r="D40369" s="27"/>
      <c r="E40369" s="27"/>
      <c r="F40369" s="27"/>
      <c r="G40369" s="1"/>
      <c r="H40369" s="1"/>
      <c r="I40369" s="1"/>
    </row>
    <row r="40370" spans="2:9">
      <c r="B40370" s="1"/>
      <c r="C40370" s="29"/>
      <c r="D40370" s="27"/>
      <c r="E40370" s="27"/>
      <c r="F40370" s="27"/>
      <c r="G40370" s="1"/>
      <c r="H40370" s="1"/>
      <c r="I40370" s="1"/>
    </row>
    <row r="40371" spans="2:9">
      <c r="B40371" s="1"/>
      <c r="C40371" s="29"/>
      <c r="D40371" s="27"/>
      <c r="E40371" s="27"/>
      <c r="F40371" s="27"/>
      <c r="G40371" s="1"/>
      <c r="H40371" s="1"/>
      <c r="I40371" s="1"/>
    </row>
    <row r="40372" spans="2:9">
      <c r="B40372" s="1"/>
      <c r="C40372" s="29"/>
      <c r="D40372" s="27"/>
      <c r="E40372" s="27"/>
      <c r="F40372" s="27"/>
      <c r="G40372" s="1"/>
      <c r="H40372" s="1"/>
      <c r="I40372" s="1"/>
    </row>
    <row r="40373" spans="2:9">
      <c r="B40373" s="1"/>
      <c r="C40373" s="29"/>
      <c r="D40373" s="27"/>
      <c r="E40373" s="27"/>
      <c r="F40373" s="27"/>
      <c r="G40373" s="1"/>
      <c r="H40373" s="1"/>
      <c r="I40373" s="1"/>
    </row>
    <row r="40374" spans="2:9">
      <c r="B40374" s="1"/>
      <c r="C40374" s="29"/>
      <c r="D40374" s="27"/>
      <c r="E40374" s="27"/>
      <c r="F40374" s="27"/>
      <c r="G40374" s="1"/>
      <c r="H40374" s="1"/>
      <c r="I40374" s="1"/>
    </row>
    <row r="40375" spans="2:9">
      <c r="B40375" s="1"/>
      <c r="C40375" s="29"/>
      <c r="D40375" s="27"/>
      <c r="E40375" s="27"/>
      <c r="F40375" s="27"/>
      <c r="G40375" s="1"/>
      <c r="H40375" s="1"/>
      <c r="I40375" s="1"/>
    </row>
    <row r="40376" spans="2:9">
      <c r="B40376" s="1"/>
      <c r="C40376" s="29"/>
      <c r="D40376" s="27"/>
      <c r="E40376" s="27"/>
      <c r="F40376" s="27"/>
      <c r="G40376" s="1"/>
      <c r="H40376" s="1"/>
      <c r="I40376" s="1"/>
    </row>
    <row r="40377" spans="2:9">
      <c r="B40377" s="1"/>
      <c r="C40377" s="29"/>
      <c r="D40377" s="27"/>
      <c r="E40377" s="27"/>
      <c r="F40377" s="27"/>
      <c r="G40377" s="1"/>
      <c r="H40377" s="1"/>
      <c r="I40377" s="1"/>
    </row>
    <row r="40378" spans="2:9">
      <c r="B40378" s="1"/>
      <c r="C40378" s="29"/>
      <c r="D40378" s="27"/>
      <c r="E40378" s="27"/>
      <c r="F40378" s="27"/>
      <c r="G40378" s="1"/>
      <c r="H40378" s="1"/>
      <c r="I40378" s="1"/>
    </row>
    <row r="40379" spans="2:9">
      <c r="B40379" s="1"/>
      <c r="C40379" s="29"/>
      <c r="D40379" s="27"/>
      <c r="E40379" s="27"/>
      <c r="F40379" s="27"/>
      <c r="G40379" s="1"/>
      <c r="H40379" s="1"/>
      <c r="I40379" s="1"/>
    </row>
    <row r="40380" spans="2:9">
      <c r="B40380" s="1"/>
      <c r="C40380" s="29"/>
      <c r="D40380" s="27"/>
      <c r="E40380" s="27"/>
      <c r="F40380" s="27"/>
      <c r="G40380" s="1"/>
      <c r="H40380" s="1"/>
      <c r="I40380" s="1"/>
    </row>
    <row r="40381" spans="2:9">
      <c r="B40381" s="1"/>
      <c r="C40381" s="29"/>
      <c r="D40381" s="27"/>
      <c r="E40381" s="27"/>
      <c r="F40381" s="27"/>
      <c r="G40381" s="1"/>
      <c r="H40381" s="1"/>
      <c r="I40381" s="1"/>
    </row>
    <row r="40382" spans="2:9">
      <c r="B40382" s="1"/>
      <c r="C40382" s="29"/>
      <c r="D40382" s="27"/>
      <c r="E40382" s="27"/>
      <c r="F40382" s="27"/>
      <c r="G40382" s="1"/>
      <c r="H40382" s="1"/>
      <c r="I40382" s="1"/>
    </row>
    <row r="40383" spans="2:9">
      <c r="B40383" s="1"/>
      <c r="C40383" s="29"/>
      <c r="D40383" s="27"/>
      <c r="E40383" s="27"/>
      <c r="F40383" s="27"/>
      <c r="G40383" s="1"/>
      <c r="H40383" s="1"/>
      <c r="I40383" s="1"/>
    </row>
    <row r="40384" spans="2:9">
      <c r="B40384" s="1"/>
      <c r="C40384" s="29"/>
      <c r="D40384" s="27"/>
      <c r="E40384" s="27"/>
      <c r="F40384" s="27"/>
      <c r="G40384" s="1"/>
      <c r="H40384" s="1"/>
      <c r="I40384" s="1"/>
    </row>
    <row r="40385" spans="2:9">
      <c r="B40385" s="1"/>
      <c r="C40385" s="29"/>
      <c r="D40385" s="27"/>
      <c r="E40385" s="27"/>
      <c r="F40385" s="27"/>
      <c r="G40385" s="1"/>
      <c r="H40385" s="1"/>
      <c r="I40385" s="1"/>
    </row>
    <row r="40386" spans="2:9">
      <c r="B40386" s="1"/>
      <c r="C40386" s="29"/>
      <c r="D40386" s="27"/>
      <c r="E40386" s="27"/>
      <c r="F40386" s="27"/>
      <c r="G40386" s="1"/>
      <c r="H40386" s="1"/>
      <c r="I40386" s="1"/>
    </row>
    <row r="40387" spans="2:9">
      <c r="B40387" s="1"/>
      <c r="C40387" s="29"/>
      <c r="D40387" s="27"/>
      <c r="E40387" s="27"/>
      <c r="F40387" s="27"/>
      <c r="G40387" s="1"/>
      <c r="H40387" s="1"/>
      <c r="I40387" s="1"/>
    </row>
    <row r="40388" spans="2:9">
      <c r="B40388" s="1"/>
      <c r="C40388" s="29"/>
      <c r="D40388" s="27"/>
      <c r="E40388" s="27"/>
      <c r="F40388" s="27"/>
      <c r="G40388" s="1"/>
      <c r="H40388" s="1"/>
      <c r="I40388" s="1"/>
    </row>
    <row r="40389" spans="2:9">
      <c r="B40389" s="1"/>
      <c r="C40389" s="29"/>
      <c r="D40389" s="27"/>
      <c r="E40389" s="27"/>
      <c r="F40389" s="27"/>
      <c r="G40389" s="1"/>
      <c r="H40389" s="1"/>
      <c r="I40389" s="1"/>
    </row>
    <row r="40390" spans="2:9">
      <c r="B40390" s="1"/>
      <c r="C40390" s="29"/>
      <c r="D40390" s="27"/>
      <c r="E40390" s="27"/>
      <c r="F40390" s="27"/>
      <c r="G40390" s="1"/>
      <c r="H40390" s="1"/>
      <c r="I40390" s="1"/>
    </row>
    <row r="40391" spans="2:9">
      <c r="B40391" s="1"/>
      <c r="C40391" s="29"/>
      <c r="D40391" s="27"/>
      <c r="E40391" s="27"/>
      <c r="F40391" s="27"/>
      <c r="G40391" s="1"/>
      <c r="H40391" s="1"/>
      <c r="I40391" s="1"/>
    </row>
    <row r="40392" spans="2:9">
      <c r="B40392" s="1"/>
      <c r="C40392" s="29"/>
      <c r="D40392" s="27"/>
      <c r="E40392" s="27"/>
      <c r="F40392" s="27"/>
      <c r="G40392" s="1"/>
      <c r="H40392" s="1"/>
      <c r="I40392" s="1"/>
    </row>
    <row r="40393" spans="2:9">
      <c r="B40393" s="1"/>
      <c r="C40393" s="29"/>
      <c r="D40393" s="27"/>
      <c r="E40393" s="27"/>
      <c r="F40393" s="27"/>
      <c r="G40393" s="1"/>
      <c r="H40393" s="1"/>
      <c r="I40393" s="1"/>
    </row>
    <row r="40394" spans="2:9">
      <c r="B40394" s="1"/>
      <c r="C40394" s="29"/>
      <c r="D40394" s="27"/>
      <c r="E40394" s="27"/>
      <c r="F40394" s="27"/>
      <c r="G40394" s="1"/>
      <c r="H40394" s="1"/>
      <c r="I40394" s="1"/>
    </row>
    <row r="40395" spans="2:9">
      <c r="B40395" s="1"/>
      <c r="C40395" s="29"/>
      <c r="D40395" s="27"/>
      <c r="E40395" s="27"/>
      <c r="F40395" s="27"/>
      <c r="G40395" s="1"/>
      <c r="H40395" s="1"/>
      <c r="I40395" s="1"/>
    </row>
    <row r="40396" spans="2:9">
      <c r="B40396" s="1"/>
      <c r="C40396" s="29"/>
      <c r="D40396" s="27"/>
      <c r="E40396" s="27"/>
      <c r="F40396" s="27"/>
      <c r="G40396" s="1"/>
      <c r="H40396" s="1"/>
      <c r="I40396" s="1"/>
    </row>
    <row r="40397" spans="2:9">
      <c r="B40397" s="1"/>
      <c r="C40397" s="29"/>
      <c r="D40397" s="27"/>
      <c r="E40397" s="27"/>
      <c r="F40397" s="27"/>
      <c r="G40397" s="1"/>
      <c r="H40397" s="1"/>
      <c r="I40397" s="1"/>
    </row>
    <row r="40398" spans="2:9">
      <c r="B40398" s="1"/>
      <c r="C40398" s="29"/>
      <c r="D40398" s="27"/>
      <c r="E40398" s="27"/>
      <c r="F40398" s="27"/>
      <c r="G40398" s="1"/>
      <c r="H40398" s="1"/>
      <c r="I40398" s="1"/>
    </row>
    <row r="40399" spans="2:9">
      <c r="B40399" s="1"/>
      <c r="C40399" s="29"/>
      <c r="D40399" s="27"/>
      <c r="E40399" s="27"/>
      <c r="F40399" s="27"/>
      <c r="G40399" s="1"/>
      <c r="H40399" s="1"/>
      <c r="I40399" s="1"/>
    </row>
    <row r="40400" spans="2:9">
      <c r="B40400" s="1"/>
      <c r="C40400" s="29"/>
      <c r="D40400" s="27"/>
      <c r="E40400" s="27"/>
      <c r="F40400" s="27"/>
      <c r="G40400" s="1"/>
      <c r="H40400" s="1"/>
      <c r="I40400" s="1"/>
    </row>
    <row r="40401" spans="2:9">
      <c r="B40401" s="1"/>
      <c r="C40401" s="29"/>
      <c r="D40401" s="27"/>
      <c r="E40401" s="27"/>
      <c r="F40401" s="27"/>
      <c r="G40401" s="1"/>
      <c r="H40401" s="1"/>
      <c r="I40401" s="1"/>
    </row>
    <row r="40402" spans="2:9">
      <c r="B40402" s="1"/>
      <c r="C40402" s="29"/>
      <c r="D40402" s="27"/>
      <c r="E40402" s="27"/>
      <c r="F40402" s="27"/>
      <c r="G40402" s="1"/>
      <c r="H40402" s="1"/>
      <c r="I40402" s="1"/>
    </row>
    <row r="40403" spans="2:9">
      <c r="B40403" s="1"/>
      <c r="C40403" s="29"/>
      <c r="D40403" s="27"/>
      <c r="E40403" s="27"/>
      <c r="F40403" s="27"/>
      <c r="G40403" s="1"/>
      <c r="H40403" s="1"/>
      <c r="I40403" s="1"/>
    </row>
    <row r="40404" spans="2:9">
      <c r="B40404" s="1"/>
      <c r="C40404" s="29"/>
      <c r="D40404" s="27"/>
      <c r="E40404" s="27"/>
      <c r="F40404" s="27"/>
      <c r="G40404" s="1"/>
      <c r="H40404" s="1"/>
      <c r="I40404" s="1"/>
    </row>
    <row r="40405" spans="2:9">
      <c r="B40405" s="1"/>
      <c r="C40405" s="29"/>
      <c r="D40405" s="27"/>
      <c r="E40405" s="27"/>
      <c r="F40405" s="27"/>
      <c r="G40405" s="1"/>
      <c r="H40405" s="1"/>
      <c r="I40405" s="1"/>
    </row>
    <row r="40406" spans="2:9">
      <c r="B40406" s="1"/>
      <c r="C40406" s="29"/>
      <c r="D40406" s="27"/>
      <c r="E40406" s="27"/>
      <c r="F40406" s="27"/>
      <c r="G40406" s="1"/>
      <c r="H40406" s="1"/>
      <c r="I40406" s="1"/>
    </row>
    <row r="40407" spans="2:9">
      <c r="B40407" s="1"/>
      <c r="C40407" s="29"/>
      <c r="D40407" s="27"/>
      <c r="E40407" s="27"/>
      <c r="F40407" s="27"/>
      <c r="G40407" s="1"/>
      <c r="H40407" s="1"/>
      <c r="I40407" s="1"/>
    </row>
    <row r="40408" spans="2:9">
      <c r="B40408" s="1"/>
      <c r="C40408" s="29"/>
      <c r="D40408" s="27"/>
      <c r="E40408" s="27"/>
      <c r="F40408" s="27"/>
      <c r="G40408" s="1"/>
      <c r="H40408" s="1"/>
      <c r="I40408" s="1"/>
    </row>
    <row r="40409" spans="2:9">
      <c r="B40409" s="1"/>
      <c r="C40409" s="29"/>
      <c r="D40409" s="27"/>
      <c r="E40409" s="27"/>
      <c r="F40409" s="27"/>
      <c r="G40409" s="1"/>
      <c r="H40409" s="1"/>
      <c r="I40409" s="1"/>
    </row>
    <row r="40410" spans="2:9">
      <c r="B40410" s="1"/>
      <c r="C40410" s="29"/>
      <c r="D40410" s="27"/>
      <c r="E40410" s="27"/>
      <c r="F40410" s="27"/>
      <c r="G40410" s="1"/>
      <c r="H40410" s="1"/>
      <c r="I40410" s="1"/>
    </row>
    <row r="40411" spans="2:9">
      <c r="B40411" s="1"/>
      <c r="C40411" s="29"/>
      <c r="D40411" s="27"/>
      <c r="E40411" s="27"/>
      <c r="F40411" s="27"/>
      <c r="G40411" s="1"/>
      <c r="H40411" s="1"/>
      <c r="I40411" s="1"/>
    </row>
    <row r="40412" spans="2:9">
      <c r="B40412" s="1"/>
      <c r="C40412" s="29"/>
      <c r="D40412" s="27"/>
      <c r="E40412" s="27"/>
      <c r="F40412" s="27"/>
      <c r="G40412" s="1"/>
      <c r="H40412" s="1"/>
      <c r="I40412" s="1"/>
    </row>
    <row r="40413" spans="2:9">
      <c r="B40413" s="1"/>
      <c r="C40413" s="29"/>
      <c r="D40413" s="27"/>
      <c r="E40413" s="27"/>
      <c r="F40413" s="27"/>
      <c r="G40413" s="1"/>
      <c r="H40413" s="1"/>
      <c r="I40413" s="1"/>
    </row>
    <row r="40414" spans="2:9">
      <c r="B40414" s="1"/>
      <c r="C40414" s="29"/>
      <c r="D40414" s="27"/>
      <c r="E40414" s="27"/>
      <c r="F40414" s="27"/>
      <c r="G40414" s="1"/>
      <c r="H40414" s="1"/>
      <c r="I40414" s="1"/>
    </row>
    <row r="40415" spans="2:9">
      <c r="B40415" s="1"/>
      <c r="C40415" s="29"/>
      <c r="D40415" s="27"/>
      <c r="E40415" s="27"/>
      <c r="F40415" s="27"/>
      <c r="G40415" s="1"/>
      <c r="H40415" s="1"/>
      <c r="I40415" s="1"/>
    </row>
    <row r="40416" spans="2:9">
      <c r="B40416" s="1"/>
      <c r="C40416" s="29"/>
      <c r="D40416" s="27"/>
      <c r="E40416" s="27"/>
      <c r="F40416" s="27"/>
      <c r="G40416" s="1"/>
      <c r="H40416" s="1"/>
      <c r="I40416" s="1"/>
    </row>
    <row r="40417" spans="2:9">
      <c r="B40417" s="1"/>
      <c r="C40417" s="29"/>
      <c r="D40417" s="27"/>
      <c r="E40417" s="27"/>
      <c r="F40417" s="27"/>
      <c r="G40417" s="1"/>
      <c r="H40417" s="1"/>
      <c r="I40417" s="1"/>
    </row>
    <row r="40418" spans="2:9">
      <c r="B40418" s="1"/>
      <c r="C40418" s="29"/>
      <c r="D40418" s="27"/>
      <c r="E40418" s="27"/>
      <c r="F40418" s="27"/>
      <c r="G40418" s="1"/>
      <c r="H40418" s="1"/>
      <c r="I40418" s="1"/>
    </row>
    <row r="40419" spans="2:9">
      <c r="B40419" s="1"/>
      <c r="C40419" s="29"/>
      <c r="D40419" s="27"/>
      <c r="E40419" s="27"/>
      <c r="F40419" s="27"/>
      <c r="G40419" s="1"/>
      <c r="H40419" s="1"/>
      <c r="I40419" s="1"/>
    </row>
    <row r="40420" spans="2:9">
      <c r="B40420" s="1"/>
      <c r="C40420" s="29"/>
      <c r="D40420" s="27"/>
      <c r="E40420" s="27"/>
      <c r="F40420" s="27"/>
      <c r="G40420" s="1"/>
      <c r="H40420" s="1"/>
      <c r="I40420" s="1"/>
    </row>
    <row r="40421" spans="2:9">
      <c r="B40421" s="1"/>
      <c r="C40421" s="29"/>
      <c r="D40421" s="27"/>
      <c r="E40421" s="27"/>
      <c r="F40421" s="27"/>
      <c r="G40421" s="1"/>
      <c r="H40421" s="1"/>
      <c r="I40421" s="1"/>
    </row>
    <row r="40422" spans="2:9">
      <c r="B40422" s="1"/>
      <c r="C40422" s="29"/>
      <c r="D40422" s="27"/>
      <c r="E40422" s="27"/>
      <c r="F40422" s="27"/>
      <c r="G40422" s="1"/>
      <c r="H40422" s="1"/>
      <c r="I40422" s="1"/>
    </row>
    <row r="40423" spans="2:9">
      <c r="B40423" s="1"/>
      <c r="C40423" s="29"/>
      <c r="D40423" s="27"/>
      <c r="E40423" s="27"/>
      <c r="F40423" s="27"/>
      <c r="G40423" s="1"/>
      <c r="H40423" s="1"/>
      <c r="I40423" s="1"/>
    </row>
    <row r="40424" spans="2:9">
      <c r="B40424" s="1"/>
      <c r="C40424" s="29"/>
      <c r="D40424" s="27"/>
      <c r="E40424" s="27"/>
      <c r="F40424" s="27"/>
      <c r="G40424" s="1"/>
      <c r="H40424" s="1"/>
      <c r="I40424" s="1"/>
    </row>
    <row r="40425" spans="2:9">
      <c r="B40425" s="1"/>
      <c r="C40425" s="29"/>
      <c r="D40425" s="27"/>
      <c r="E40425" s="27"/>
      <c r="F40425" s="27"/>
      <c r="G40425" s="1"/>
      <c r="H40425" s="1"/>
      <c r="I40425" s="1"/>
    </row>
    <row r="40426" spans="2:9">
      <c r="B40426" s="1"/>
      <c r="C40426" s="29"/>
      <c r="D40426" s="27"/>
      <c r="E40426" s="27"/>
      <c r="F40426" s="27"/>
      <c r="G40426" s="1"/>
      <c r="H40426" s="1"/>
      <c r="I40426" s="1"/>
    </row>
    <row r="40427" spans="2:9">
      <c r="B40427" s="1"/>
      <c r="C40427" s="29"/>
      <c r="D40427" s="27"/>
      <c r="E40427" s="27"/>
      <c r="F40427" s="27"/>
      <c r="G40427" s="1"/>
      <c r="H40427" s="1"/>
      <c r="I40427" s="1"/>
    </row>
    <row r="40428" spans="2:9">
      <c r="B40428" s="1"/>
      <c r="C40428" s="29"/>
      <c r="D40428" s="27"/>
      <c r="E40428" s="27"/>
      <c r="F40428" s="27"/>
      <c r="G40428" s="1"/>
      <c r="H40428" s="1"/>
      <c r="I40428" s="1"/>
    </row>
    <row r="40429" spans="2:9">
      <c r="B40429" s="1"/>
      <c r="C40429" s="29"/>
      <c r="D40429" s="27"/>
      <c r="E40429" s="27"/>
      <c r="F40429" s="27"/>
      <c r="G40429" s="1"/>
      <c r="H40429" s="1"/>
      <c r="I40429" s="1"/>
    </row>
    <row r="40430" spans="2:9">
      <c r="B40430" s="1"/>
      <c r="C40430" s="29"/>
      <c r="D40430" s="27"/>
      <c r="E40430" s="27"/>
      <c r="F40430" s="27"/>
      <c r="G40430" s="1"/>
      <c r="H40430" s="1"/>
      <c r="I40430" s="1"/>
    </row>
    <row r="40431" spans="2:9">
      <c r="B40431" s="1"/>
      <c r="C40431" s="29"/>
      <c r="D40431" s="27"/>
      <c r="E40431" s="27"/>
      <c r="F40431" s="27"/>
      <c r="G40431" s="1"/>
      <c r="H40431" s="1"/>
      <c r="I40431" s="1"/>
    </row>
    <row r="40432" spans="2:9">
      <c r="B40432" s="1"/>
      <c r="C40432" s="29"/>
      <c r="D40432" s="27"/>
      <c r="E40432" s="27"/>
      <c r="F40432" s="27"/>
      <c r="G40432" s="1"/>
      <c r="H40432" s="1"/>
      <c r="I40432" s="1"/>
    </row>
    <row r="40433" spans="2:9">
      <c r="B40433" s="1"/>
      <c r="C40433" s="29"/>
      <c r="D40433" s="27"/>
      <c r="E40433" s="27"/>
      <c r="F40433" s="27"/>
      <c r="G40433" s="1"/>
      <c r="H40433" s="1"/>
      <c r="I40433" s="1"/>
    </row>
    <row r="40434" spans="2:9">
      <c r="B40434" s="1"/>
      <c r="C40434" s="29"/>
      <c r="D40434" s="27"/>
      <c r="E40434" s="27"/>
      <c r="F40434" s="27"/>
      <c r="G40434" s="1"/>
      <c r="H40434" s="1"/>
      <c r="I40434" s="1"/>
    </row>
    <row r="40435" spans="2:9">
      <c r="B40435" s="1"/>
      <c r="C40435" s="29"/>
      <c r="D40435" s="27"/>
      <c r="E40435" s="27"/>
      <c r="F40435" s="27"/>
      <c r="G40435" s="1"/>
      <c r="H40435" s="1"/>
      <c r="I40435" s="1"/>
    </row>
    <row r="40436" spans="2:9">
      <c r="B40436" s="1"/>
      <c r="C40436" s="29"/>
      <c r="D40436" s="27"/>
      <c r="E40436" s="27"/>
      <c r="F40436" s="27"/>
      <c r="G40436" s="1"/>
      <c r="H40436" s="1"/>
      <c r="I40436" s="1"/>
    </row>
    <row r="40437" spans="2:9">
      <c r="B40437" s="1"/>
      <c r="C40437" s="29"/>
      <c r="D40437" s="27"/>
      <c r="E40437" s="27"/>
      <c r="F40437" s="27"/>
      <c r="G40437" s="1"/>
      <c r="H40437" s="1"/>
      <c r="I40437" s="1"/>
    </row>
    <row r="40438" spans="2:9">
      <c r="B40438" s="1"/>
      <c r="C40438" s="29"/>
      <c r="D40438" s="27"/>
      <c r="E40438" s="27"/>
      <c r="F40438" s="27"/>
      <c r="G40438" s="1"/>
      <c r="H40438" s="1"/>
      <c r="I40438" s="1"/>
    </row>
    <row r="40439" spans="2:9">
      <c r="B40439" s="1"/>
      <c r="C40439" s="29"/>
      <c r="D40439" s="27"/>
      <c r="E40439" s="27"/>
      <c r="F40439" s="27"/>
      <c r="G40439" s="1"/>
      <c r="H40439" s="1"/>
      <c r="I40439" s="1"/>
    </row>
    <row r="40440" spans="2:9">
      <c r="B40440" s="1"/>
      <c r="C40440" s="29"/>
      <c r="D40440" s="27"/>
      <c r="E40440" s="27"/>
      <c r="F40440" s="27"/>
      <c r="G40440" s="1"/>
      <c r="H40440" s="1"/>
      <c r="I40440" s="1"/>
    </row>
    <row r="40441" spans="2:9">
      <c r="B40441" s="1"/>
      <c r="C40441" s="29"/>
      <c r="D40441" s="27"/>
      <c r="E40441" s="27"/>
      <c r="F40441" s="27"/>
      <c r="G40441" s="1"/>
      <c r="H40441" s="1"/>
      <c r="I40441" s="1"/>
    </row>
    <row r="40442" spans="2:9">
      <c r="B40442" s="1"/>
      <c r="C40442" s="29"/>
      <c r="D40442" s="27"/>
      <c r="E40442" s="27"/>
      <c r="F40442" s="27"/>
      <c r="G40442" s="1"/>
      <c r="H40442" s="1"/>
      <c r="I40442" s="1"/>
    </row>
    <row r="40443" spans="2:9">
      <c r="B40443" s="1"/>
      <c r="C40443" s="29"/>
      <c r="D40443" s="27"/>
      <c r="E40443" s="27"/>
      <c r="F40443" s="27"/>
      <c r="G40443" s="1"/>
      <c r="H40443" s="1"/>
      <c r="I40443" s="1"/>
    </row>
    <row r="40444" spans="2:9">
      <c r="B40444" s="1"/>
      <c r="C40444" s="29"/>
      <c r="D40444" s="27"/>
      <c r="E40444" s="27"/>
      <c r="F40444" s="27"/>
      <c r="G40444" s="1"/>
      <c r="H40444" s="1"/>
      <c r="I40444" s="1"/>
    </row>
    <row r="40445" spans="2:9">
      <c r="B40445" s="1"/>
      <c r="C40445" s="29"/>
      <c r="D40445" s="27"/>
      <c r="E40445" s="27"/>
      <c r="F40445" s="27"/>
      <c r="G40445" s="1"/>
      <c r="H40445" s="1"/>
      <c r="I40445" s="1"/>
    </row>
    <row r="40446" spans="2:9">
      <c r="B40446" s="1"/>
      <c r="C40446" s="29"/>
      <c r="D40446" s="27"/>
      <c r="E40446" s="27"/>
      <c r="F40446" s="27"/>
      <c r="G40446" s="1"/>
      <c r="H40446" s="1"/>
      <c r="I40446" s="1"/>
    </row>
    <row r="40447" spans="2:9">
      <c r="B40447" s="1"/>
      <c r="C40447" s="29"/>
      <c r="D40447" s="27"/>
      <c r="E40447" s="27"/>
      <c r="F40447" s="27"/>
      <c r="G40447" s="1"/>
      <c r="H40447" s="1"/>
      <c r="I40447" s="1"/>
    </row>
    <row r="40448" spans="2:9">
      <c r="B40448" s="1"/>
      <c r="C40448" s="29"/>
      <c r="D40448" s="27"/>
      <c r="E40448" s="27"/>
      <c r="F40448" s="27"/>
      <c r="G40448" s="1"/>
      <c r="H40448" s="1"/>
      <c r="I40448" s="1"/>
    </row>
    <row r="40449" spans="2:9">
      <c r="B40449" s="1"/>
      <c r="C40449" s="29"/>
      <c r="D40449" s="27"/>
      <c r="E40449" s="27"/>
      <c r="F40449" s="27"/>
      <c r="G40449" s="1"/>
      <c r="H40449" s="1"/>
      <c r="I40449" s="1"/>
    </row>
    <row r="40450" spans="2:9">
      <c r="B40450" s="1"/>
      <c r="C40450" s="29"/>
      <c r="D40450" s="27"/>
      <c r="E40450" s="27"/>
      <c r="F40450" s="27"/>
      <c r="G40450" s="1"/>
      <c r="H40450" s="1"/>
      <c r="I40450" s="1"/>
    </row>
    <row r="40451" spans="2:9">
      <c r="B40451" s="1"/>
      <c r="C40451" s="29"/>
      <c r="D40451" s="27"/>
      <c r="E40451" s="27"/>
      <c r="F40451" s="27"/>
      <c r="G40451" s="1"/>
      <c r="H40451" s="1"/>
      <c r="I40451" s="1"/>
    </row>
    <row r="40452" spans="2:9">
      <c r="B40452" s="1"/>
      <c r="C40452" s="29"/>
      <c r="D40452" s="27"/>
      <c r="E40452" s="27"/>
      <c r="F40452" s="27"/>
      <c r="G40452" s="1"/>
      <c r="H40452" s="1"/>
      <c r="I40452" s="1"/>
    </row>
    <row r="40453" spans="2:9">
      <c r="B40453" s="1"/>
      <c r="C40453" s="29"/>
      <c r="D40453" s="27"/>
      <c r="E40453" s="27"/>
      <c r="F40453" s="27"/>
      <c r="G40453" s="1"/>
      <c r="H40453" s="1"/>
      <c r="I40453" s="1"/>
    </row>
    <row r="40454" spans="2:9">
      <c r="B40454" s="1"/>
      <c r="C40454" s="29"/>
      <c r="D40454" s="27"/>
      <c r="E40454" s="27"/>
      <c r="F40454" s="27"/>
      <c r="G40454" s="1"/>
      <c r="H40454" s="1"/>
      <c r="I40454" s="1"/>
    </row>
    <row r="40455" spans="2:9">
      <c r="B40455" s="1"/>
      <c r="C40455" s="29"/>
      <c r="D40455" s="27"/>
      <c r="E40455" s="27"/>
      <c r="F40455" s="27"/>
      <c r="G40455" s="1"/>
      <c r="H40455" s="1"/>
      <c r="I40455" s="1"/>
    </row>
    <row r="40456" spans="2:9">
      <c r="B40456" s="1"/>
      <c r="C40456" s="29"/>
      <c r="D40456" s="27"/>
      <c r="E40456" s="27"/>
      <c r="F40456" s="27"/>
      <c r="G40456" s="1"/>
      <c r="H40456" s="1"/>
      <c r="I40456" s="1"/>
    </row>
    <row r="40457" spans="2:9">
      <c r="B40457" s="1"/>
      <c r="C40457" s="29"/>
      <c r="D40457" s="27"/>
      <c r="E40457" s="27"/>
      <c r="F40457" s="27"/>
      <c r="G40457" s="1"/>
      <c r="H40457" s="1"/>
      <c r="I40457" s="1"/>
    </row>
    <row r="40458" spans="2:9">
      <c r="B40458" s="1"/>
      <c r="C40458" s="29"/>
      <c r="D40458" s="27"/>
      <c r="E40458" s="27"/>
      <c r="F40458" s="27"/>
      <c r="G40458" s="1"/>
      <c r="H40458" s="1"/>
      <c r="I40458" s="1"/>
    </row>
    <row r="40459" spans="2:9">
      <c r="B40459" s="1"/>
      <c r="C40459" s="29"/>
      <c r="D40459" s="27"/>
      <c r="E40459" s="27"/>
      <c r="F40459" s="27"/>
      <c r="G40459" s="1"/>
      <c r="H40459" s="1"/>
      <c r="I40459" s="1"/>
    </row>
    <row r="40460" spans="2:9">
      <c r="B40460" s="1"/>
      <c r="C40460" s="29"/>
      <c r="D40460" s="27"/>
      <c r="E40460" s="27"/>
      <c r="F40460" s="27"/>
      <c r="G40460" s="1"/>
      <c r="H40460" s="1"/>
      <c r="I40460" s="1"/>
    </row>
    <row r="40461" spans="2:9">
      <c r="B40461" s="1"/>
      <c r="C40461" s="29"/>
      <c r="D40461" s="27"/>
      <c r="E40461" s="27"/>
      <c r="F40461" s="27"/>
      <c r="G40461" s="1"/>
      <c r="H40461" s="1"/>
      <c r="I40461" s="1"/>
    </row>
    <row r="40462" spans="2:9">
      <c r="B40462" s="1"/>
      <c r="C40462" s="29"/>
      <c r="D40462" s="27"/>
      <c r="E40462" s="27"/>
      <c r="F40462" s="27"/>
      <c r="G40462" s="1"/>
      <c r="H40462" s="1"/>
      <c r="I40462" s="1"/>
    </row>
    <row r="40463" spans="2:9">
      <c r="B40463" s="1"/>
      <c r="C40463" s="29"/>
      <c r="D40463" s="27"/>
      <c r="E40463" s="27"/>
      <c r="F40463" s="27"/>
      <c r="G40463" s="1"/>
      <c r="H40463" s="1"/>
      <c r="I40463" s="1"/>
    </row>
    <row r="40464" spans="2:9">
      <c r="B40464" s="1"/>
      <c r="C40464" s="29"/>
      <c r="D40464" s="27"/>
      <c r="E40464" s="27"/>
      <c r="F40464" s="27"/>
      <c r="G40464" s="1"/>
      <c r="H40464" s="1"/>
      <c r="I40464" s="1"/>
    </row>
    <row r="40465" spans="2:9">
      <c r="B40465" s="1"/>
      <c r="C40465" s="29"/>
      <c r="D40465" s="27"/>
      <c r="E40465" s="27"/>
      <c r="F40465" s="27"/>
      <c r="G40465" s="1"/>
      <c r="H40465" s="1"/>
      <c r="I40465" s="1"/>
    </row>
    <row r="40466" spans="2:9">
      <c r="B40466" s="1"/>
      <c r="C40466" s="29"/>
      <c r="D40466" s="27"/>
      <c r="E40466" s="27"/>
      <c r="F40466" s="27"/>
      <c r="G40466" s="1"/>
      <c r="H40466" s="1"/>
      <c r="I40466" s="1"/>
    </row>
    <row r="40467" spans="2:9">
      <c r="B40467" s="1"/>
      <c r="C40467" s="29"/>
      <c r="D40467" s="27"/>
      <c r="E40467" s="27"/>
      <c r="F40467" s="27"/>
      <c r="G40467" s="1"/>
      <c r="H40467" s="1"/>
      <c r="I40467" s="1"/>
    </row>
    <row r="40468" spans="2:9">
      <c r="B40468" s="1"/>
      <c r="C40468" s="29"/>
      <c r="D40468" s="27"/>
      <c r="E40468" s="27"/>
      <c r="F40468" s="27"/>
      <c r="G40468" s="1"/>
      <c r="H40468" s="1"/>
      <c r="I40468" s="1"/>
    </row>
    <row r="40469" spans="2:9">
      <c r="B40469" s="1"/>
      <c r="C40469" s="29"/>
      <c r="D40469" s="27"/>
      <c r="E40469" s="27"/>
      <c r="F40469" s="27"/>
      <c r="G40469" s="1"/>
      <c r="H40469" s="1"/>
      <c r="I40469" s="1"/>
    </row>
    <row r="40470" spans="2:9">
      <c r="B40470" s="1"/>
      <c r="C40470" s="29"/>
      <c r="D40470" s="27"/>
      <c r="E40470" s="27"/>
      <c r="F40470" s="27"/>
      <c r="G40470" s="1"/>
      <c r="H40470" s="1"/>
      <c r="I40470" s="1"/>
    </row>
    <row r="40471" spans="2:9">
      <c r="B40471" s="1"/>
      <c r="C40471" s="29"/>
      <c r="D40471" s="27"/>
      <c r="E40471" s="27"/>
      <c r="F40471" s="27"/>
      <c r="G40471" s="1"/>
      <c r="H40471" s="1"/>
      <c r="I40471" s="1"/>
    </row>
    <row r="40472" spans="2:9">
      <c r="B40472" s="1"/>
      <c r="C40472" s="29"/>
      <c r="D40472" s="27"/>
      <c r="E40472" s="27"/>
      <c r="F40472" s="27"/>
      <c r="G40472" s="1"/>
      <c r="H40472" s="1"/>
      <c r="I40472" s="1"/>
    </row>
    <row r="40473" spans="2:9">
      <c r="B40473" s="1"/>
      <c r="C40473" s="29"/>
      <c r="D40473" s="27"/>
      <c r="E40473" s="27"/>
      <c r="F40473" s="27"/>
      <c r="G40473" s="1"/>
      <c r="H40473" s="1"/>
      <c r="I40473" s="1"/>
    </row>
    <row r="40474" spans="2:9">
      <c r="B40474" s="1"/>
      <c r="C40474" s="29"/>
      <c r="D40474" s="27"/>
      <c r="E40474" s="27"/>
      <c r="F40474" s="27"/>
      <c r="G40474" s="1"/>
      <c r="H40474" s="1"/>
      <c r="I40474" s="1"/>
    </row>
    <row r="40475" spans="2:9">
      <c r="B40475" s="1"/>
      <c r="C40475" s="29"/>
      <c r="D40475" s="27"/>
      <c r="E40475" s="27"/>
      <c r="F40475" s="27"/>
      <c r="G40475" s="1"/>
      <c r="H40475" s="1"/>
      <c r="I40475" s="1"/>
    </row>
    <row r="40476" spans="2:9">
      <c r="B40476" s="1"/>
      <c r="C40476" s="29"/>
      <c r="D40476" s="27"/>
      <c r="E40476" s="27"/>
      <c r="F40476" s="27"/>
      <c r="G40476" s="1"/>
      <c r="H40476" s="1"/>
      <c r="I40476" s="1"/>
    </row>
    <row r="40477" spans="2:9">
      <c r="B40477" s="1"/>
      <c r="C40477" s="29"/>
      <c r="D40477" s="27"/>
      <c r="E40477" s="27"/>
      <c r="F40477" s="27"/>
      <c r="G40477" s="1"/>
      <c r="H40477" s="1"/>
      <c r="I40477" s="1"/>
    </row>
    <row r="40478" spans="2:9">
      <c r="B40478" s="1"/>
      <c r="C40478" s="29"/>
      <c r="D40478" s="27"/>
      <c r="E40478" s="27"/>
      <c r="F40478" s="27"/>
      <c r="G40478" s="1"/>
      <c r="H40478" s="1"/>
      <c r="I40478" s="1"/>
    </row>
    <row r="40479" spans="2:9">
      <c r="B40479" s="1"/>
      <c r="C40479" s="29"/>
      <c r="D40479" s="27"/>
      <c r="E40479" s="27"/>
      <c r="F40479" s="27"/>
      <c r="G40479" s="1"/>
      <c r="H40479" s="1"/>
      <c r="I40479" s="1"/>
    </row>
    <row r="40480" spans="2:9">
      <c r="B40480" s="1"/>
      <c r="C40480" s="29"/>
      <c r="D40480" s="27"/>
      <c r="E40480" s="27"/>
      <c r="F40480" s="27"/>
      <c r="G40480" s="1"/>
      <c r="H40480" s="1"/>
      <c r="I40480" s="1"/>
    </row>
    <row r="40481" spans="2:9">
      <c r="B40481" s="1"/>
      <c r="C40481" s="29"/>
      <c r="D40481" s="27"/>
      <c r="E40481" s="27"/>
      <c r="F40481" s="27"/>
      <c r="G40481" s="1"/>
      <c r="H40481" s="1"/>
      <c r="I40481" s="1"/>
    </row>
    <row r="40482" spans="2:9">
      <c r="B40482" s="1"/>
      <c r="C40482" s="29"/>
      <c r="D40482" s="27"/>
      <c r="E40482" s="27"/>
      <c r="F40482" s="27"/>
      <c r="G40482" s="1"/>
      <c r="H40482" s="1"/>
      <c r="I40482" s="1"/>
    </row>
    <row r="40483" spans="2:9">
      <c r="B40483" s="1"/>
      <c r="C40483" s="29"/>
      <c r="D40483" s="27"/>
      <c r="E40483" s="27"/>
      <c r="F40483" s="27"/>
      <c r="G40483" s="1"/>
      <c r="H40483" s="1"/>
      <c r="I40483" s="1"/>
    </row>
    <row r="40484" spans="2:9">
      <c r="B40484" s="1"/>
      <c r="C40484" s="29"/>
      <c r="D40484" s="27"/>
      <c r="E40484" s="27"/>
      <c r="F40484" s="27"/>
      <c r="G40484" s="1"/>
      <c r="H40484" s="1"/>
      <c r="I40484" s="1"/>
    </row>
    <row r="40485" spans="2:9">
      <c r="B40485" s="1"/>
      <c r="C40485" s="29"/>
      <c r="D40485" s="27"/>
      <c r="E40485" s="27"/>
      <c r="F40485" s="27"/>
      <c r="G40485" s="1"/>
      <c r="H40485" s="1"/>
      <c r="I40485" s="1"/>
    </row>
    <row r="40486" spans="2:9">
      <c r="B40486" s="1"/>
      <c r="C40486" s="29"/>
      <c r="D40486" s="27"/>
      <c r="E40486" s="27"/>
      <c r="F40486" s="27"/>
      <c r="G40486" s="1"/>
      <c r="H40486" s="1"/>
      <c r="I40486" s="1"/>
    </row>
    <row r="40487" spans="2:9">
      <c r="B40487" s="1"/>
      <c r="C40487" s="29"/>
      <c r="D40487" s="27"/>
      <c r="E40487" s="27"/>
      <c r="F40487" s="27"/>
      <c r="G40487" s="1"/>
      <c r="H40487" s="1"/>
      <c r="I40487" s="1"/>
    </row>
    <row r="40488" spans="2:9">
      <c r="B40488" s="1"/>
      <c r="C40488" s="29"/>
      <c r="D40488" s="27"/>
      <c r="E40488" s="27"/>
      <c r="F40488" s="27"/>
      <c r="G40488" s="1"/>
      <c r="H40488" s="1"/>
      <c r="I40488" s="1"/>
    </row>
    <row r="40489" spans="2:9">
      <c r="B40489" s="1"/>
      <c r="C40489" s="29"/>
      <c r="D40489" s="27"/>
      <c r="E40489" s="27"/>
      <c r="F40489" s="27"/>
      <c r="G40489" s="1"/>
      <c r="H40489" s="1"/>
      <c r="I40489" s="1"/>
    </row>
    <row r="40490" spans="2:9">
      <c r="B40490" s="1"/>
      <c r="C40490" s="29"/>
      <c r="D40490" s="27"/>
      <c r="E40490" s="27"/>
      <c r="F40490" s="27"/>
      <c r="G40490" s="1"/>
      <c r="H40490" s="1"/>
      <c r="I40490" s="1"/>
    </row>
    <row r="40491" spans="2:9">
      <c r="B40491" s="1"/>
      <c r="C40491" s="29"/>
      <c r="D40491" s="27"/>
      <c r="E40491" s="27"/>
      <c r="F40491" s="27"/>
      <c r="G40491" s="1"/>
      <c r="H40491" s="1"/>
      <c r="I40491" s="1"/>
    </row>
    <row r="40492" spans="2:9">
      <c r="B40492" s="1"/>
      <c r="C40492" s="29"/>
      <c r="D40492" s="27"/>
      <c r="E40492" s="27"/>
      <c r="F40492" s="27"/>
      <c r="G40492" s="1"/>
      <c r="H40492" s="1"/>
      <c r="I40492" s="1"/>
    </row>
    <row r="40493" spans="2:9">
      <c r="B40493" s="1"/>
      <c r="C40493" s="29"/>
      <c r="D40493" s="27"/>
      <c r="E40493" s="27"/>
      <c r="F40493" s="27"/>
      <c r="G40493" s="1"/>
      <c r="H40493" s="1"/>
      <c r="I40493" s="1"/>
    </row>
    <row r="40494" spans="2:9">
      <c r="B40494" s="1"/>
      <c r="C40494" s="29"/>
      <c r="D40494" s="27"/>
      <c r="E40494" s="27"/>
      <c r="F40494" s="27"/>
      <c r="G40494" s="1"/>
      <c r="H40494" s="1"/>
      <c r="I40494" s="1"/>
    </row>
    <row r="40495" spans="2:9">
      <c r="B40495" s="1"/>
      <c r="C40495" s="29"/>
      <c r="D40495" s="27"/>
      <c r="E40495" s="27"/>
      <c r="F40495" s="27"/>
      <c r="G40495" s="1"/>
      <c r="H40495" s="1"/>
      <c r="I40495" s="1"/>
    </row>
    <row r="40496" spans="2:9">
      <c r="B40496" s="1"/>
      <c r="C40496" s="29"/>
      <c r="D40496" s="27"/>
      <c r="E40496" s="27"/>
      <c r="F40496" s="27"/>
      <c r="G40496" s="1"/>
      <c r="H40496" s="1"/>
      <c r="I40496" s="1"/>
    </row>
    <row r="40497" spans="2:9">
      <c r="B40497" s="1"/>
      <c r="C40497" s="29"/>
      <c r="D40497" s="27"/>
      <c r="E40497" s="27"/>
      <c r="F40497" s="27"/>
      <c r="G40497" s="1"/>
      <c r="H40497" s="1"/>
      <c r="I40497" s="1"/>
    </row>
    <row r="40498" spans="2:9">
      <c r="B40498" s="1"/>
      <c r="C40498" s="29"/>
      <c r="D40498" s="27"/>
      <c r="E40498" s="27"/>
      <c r="F40498" s="27"/>
      <c r="G40498" s="1"/>
      <c r="H40498" s="1"/>
      <c r="I40498" s="1"/>
    </row>
    <row r="40499" spans="2:9">
      <c r="B40499" s="1"/>
      <c r="C40499" s="29"/>
      <c r="D40499" s="27"/>
      <c r="E40499" s="27"/>
      <c r="F40499" s="27"/>
      <c r="G40499" s="1"/>
      <c r="H40499" s="1"/>
      <c r="I40499" s="1"/>
    </row>
    <row r="40500" spans="2:9">
      <c r="B40500" s="1"/>
      <c r="C40500" s="29"/>
      <c r="D40500" s="27"/>
      <c r="E40500" s="27"/>
      <c r="F40500" s="27"/>
      <c r="G40500" s="1"/>
      <c r="H40500" s="1"/>
      <c r="I40500" s="1"/>
    </row>
    <row r="40501" spans="2:9">
      <c r="B40501" s="1"/>
      <c r="C40501" s="29"/>
      <c r="D40501" s="27"/>
      <c r="E40501" s="27"/>
      <c r="F40501" s="27"/>
      <c r="G40501" s="1"/>
      <c r="H40501" s="1"/>
      <c r="I40501" s="1"/>
    </row>
    <row r="40502" spans="2:9">
      <c r="B40502" s="1"/>
      <c r="C40502" s="29"/>
      <c r="D40502" s="27"/>
      <c r="E40502" s="27"/>
      <c r="F40502" s="27"/>
      <c r="G40502" s="1"/>
      <c r="H40502" s="1"/>
      <c r="I40502" s="1"/>
    </row>
    <row r="40503" spans="2:9">
      <c r="B40503" s="1"/>
      <c r="C40503" s="29"/>
      <c r="D40503" s="27"/>
      <c r="E40503" s="27"/>
      <c r="F40503" s="27"/>
      <c r="G40503" s="1"/>
      <c r="H40503" s="1"/>
      <c r="I40503" s="1"/>
    </row>
    <row r="40504" spans="2:9">
      <c r="B40504" s="1"/>
      <c r="C40504" s="29"/>
      <c r="D40504" s="27"/>
      <c r="E40504" s="27"/>
      <c r="F40504" s="27"/>
      <c r="G40504" s="1"/>
      <c r="H40504" s="1"/>
      <c r="I40504" s="1"/>
    </row>
    <row r="40505" spans="2:9">
      <c r="B40505" s="1"/>
      <c r="C40505" s="29"/>
      <c r="D40505" s="27"/>
      <c r="E40505" s="27"/>
      <c r="F40505" s="27"/>
      <c r="G40505" s="1"/>
      <c r="H40505" s="1"/>
      <c r="I40505" s="1"/>
    </row>
    <row r="40506" spans="2:9">
      <c r="B40506" s="1"/>
      <c r="C40506" s="29"/>
      <c r="D40506" s="27"/>
      <c r="E40506" s="27"/>
      <c r="F40506" s="27"/>
      <c r="G40506" s="1"/>
      <c r="H40506" s="1"/>
      <c r="I40506" s="1"/>
    </row>
    <row r="40507" spans="2:9">
      <c r="B40507" s="1"/>
      <c r="C40507" s="29"/>
      <c r="D40507" s="27"/>
      <c r="E40507" s="27"/>
      <c r="F40507" s="27"/>
      <c r="G40507" s="1"/>
      <c r="H40507" s="1"/>
      <c r="I40507" s="1"/>
    </row>
    <row r="40508" spans="2:9">
      <c r="B40508" s="1"/>
      <c r="C40508" s="29"/>
      <c r="D40508" s="27"/>
      <c r="E40508" s="27"/>
      <c r="F40508" s="27"/>
      <c r="G40508" s="1"/>
      <c r="H40508" s="1"/>
      <c r="I40508" s="1"/>
    </row>
    <row r="40509" spans="2:9">
      <c r="B40509" s="1"/>
      <c r="C40509" s="29"/>
      <c r="D40509" s="27"/>
      <c r="E40509" s="27"/>
      <c r="F40509" s="27"/>
      <c r="G40509" s="1"/>
      <c r="H40509" s="1"/>
      <c r="I40509" s="1"/>
    </row>
    <row r="40510" spans="2:9">
      <c r="B40510" s="1"/>
      <c r="C40510" s="29"/>
      <c r="D40510" s="27"/>
      <c r="E40510" s="27"/>
      <c r="F40510" s="27"/>
      <c r="G40510" s="1"/>
      <c r="H40510" s="1"/>
      <c r="I40510" s="1"/>
    </row>
    <row r="40511" spans="2:9">
      <c r="B40511" s="1"/>
      <c r="C40511" s="29"/>
      <c r="D40511" s="27"/>
      <c r="E40511" s="27"/>
      <c r="F40511" s="27"/>
      <c r="G40511" s="1"/>
      <c r="H40511" s="1"/>
      <c r="I40511" s="1"/>
    </row>
    <row r="40512" spans="2:9">
      <c r="B40512" s="1"/>
      <c r="C40512" s="29"/>
      <c r="D40512" s="27"/>
      <c r="E40512" s="27"/>
      <c r="F40512" s="27"/>
      <c r="G40512" s="1"/>
      <c r="H40512" s="1"/>
      <c r="I40512" s="1"/>
    </row>
    <row r="40513" spans="2:9">
      <c r="B40513" s="1"/>
      <c r="C40513" s="29"/>
      <c r="D40513" s="27"/>
      <c r="E40513" s="27"/>
      <c r="F40513" s="27"/>
      <c r="G40513" s="1"/>
      <c r="H40513" s="1"/>
      <c r="I40513" s="1"/>
    </row>
    <row r="40514" spans="2:9">
      <c r="B40514" s="1"/>
      <c r="C40514" s="29"/>
      <c r="D40514" s="27"/>
      <c r="E40514" s="27"/>
      <c r="F40514" s="27"/>
      <c r="G40514" s="1"/>
      <c r="H40514" s="1"/>
      <c r="I40514" s="1"/>
    </row>
    <row r="40515" spans="2:9">
      <c r="B40515" s="1"/>
      <c r="C40515" s="29"/>
      <c r="D40515" s="27"/>
      <c r="E40515" s="27"/>
      <c r="F40515" s="27"/>
      <c r="G40515" s="1"/>
      <c r="H40515" s="1"/>
      <c r="I40515" s="1"/>
    </row>
    <row r="40516" spans="2:9">
      <c r="B40516" s="1"/>
      <c r="C40516" s="29"/>
      <c r="D40516" s="27"/>
      <c r="E40516" s="27"/>
      <c r="F40516" s="27"/>
      <c r="G40516" s="1"/>
      <c r="H40516" s="1"/>
      <c r="I40516" s="1"/>
    </row>
    <row r="40517" spans="2:9">
      <c r="B40517" s="1"/>
      <c r="C40517" s="29"/>
      <c r="D40517" s="27"/>
      <c r="E40517" s="27"/>
      <c r="F40517" s="27"/>
      <c r="G40517" s="1"/>
      <c r="H40517" s="1"/>
      <c r="I40517" s="1"/>
    </row>
    <row r="40518" spans="2:9">
      <c r="B40518" s="1"/>
      <c r="C40518" s="29"/>
      <c r="D40518" s="27"/>
      <c r="E40518" s="27"/>
      <c r="F40518" s="27"/>
      <c r="G40518" s="1"/>
      <c r="H40518" s="1"/>
      <c r="I40518" s="1"/>
    </row>
    <row r="40519" spans="2:9">
      <c r="B40519" s="1"/>
      <c r="C40519" s="29"/>
      <c r="D40519" s="27"/>
      <c r="E40519" s="27"/>
      <c r="F40519" s="27"/>
      <c r="G40519" s="1"/>
      <c r="H40519" s="1"/>
      <c r="I40519" s="1"/>
    </row>
    <row r="40520" spans="2:9">
      <c r="B40520" s="1"/>
      <c r="C40520" s="29"/>
      <c r="D40520" s="27"/>
      <c r="E40520" s="27"/>
      <c r="F40520" s="27"/>
      <c r="G40520" s="1"/>
      <c r="H40520" s="1"/>
      <c r="I40520" s="1"/>
    </row>
    <row r="40521" spans="2:9">
      <c r="B40521" s="1"/>
      <c r="C40521" s="29"/>
      <c r="D40521" s="27"/>
      <c r="E40521" s="27"/>
      <c r="F40521" s="27"/>
      <c r="G40521" s="1"/>
      <c r="H40521" s="1"/>
      <c r="I40521" s="1"/>
    </row>
    <row r="40522" spans="2:9">
      <c r="B40522" s="1"/>
      <c r="C40522" s="29"/>
      <c r="D40522" s="27"/>
      <c r="E40522" s="27"/>
      <c r="F40522" s="27"/>
      <c r="G40522" s="1"/>
      <c r="H40522" s="1"/>
      <c r="I40522" s="1"/>
    </row>
    <row r="40523" spans="2:9">
      <c r="B40523" s="1"/>
      <c r="C40523" s="29"/>
      <c r="D40523" s="27"/>
      <c r="E40523" s="27"/>
      <c r="F40523" s="27"/>
      <c r="G40523" s="1"/>
      <c r="H40523" s="1"/>
      <c r="I40523" s="1"/>
    </row>
    <row r="40524" spans="2:9">
      <c r="B40524" s="1"/>
      <c r="C40524" s="29"/>
      <c r="D40524" s="27"/>
      <c r="E40524" s="27"/>
      <c r="F40524" s="27"/>
      <c r="G40524" s="1"/>
      <c r="H40524" s="1"/>
      <c r="I40524" s="1"/>
    </row>
    <row r="40525" spans="2:9">
      <c r="B40525" s="1"/>
      <c r="C40525" s="29"/>
      <c r="D40525" s="27"/>
      <c r="E40525" s="27"/>
      <c r="F40525" s="27"/>
      <c r="G40525" s="1"/>
      <c r="H40525" s="1"/>
      <c r="I40525" s="1"/>
    </row>
    <row r="40526" spans="2:9">
      <c r="B40526" s="1"/>
      <c r="C40526" s="29"/>
      <c r="D40526" s="27"/>
      <c r="E40526" s="27"/>
      <c r="F40526" s="27"/>
      <c r="G40526" s="1"/>
      <c r="H40526" s="1"/>
      <c r="I40526" s="1"/>
    </row>
    <row r="40527" spans="2:9">
      <c r="B40527" s="1"/>
      <c r="C40527" s="29"/>
      <c r="D40527" s="27"/>
      <c r="E40527" s="27"/>
      <c r="F40527" s="27"/>
      <c r="G40527" s="1"/>
      <c r="H40527" s="1"/>
      <c r="I40527" s="1"/>
    </row>
    <row r="40528" spans="2:9">
      <c r="B40528" s="1"/>
      <c r="C40528" s="29"/>
      <c r="D40528" s="27"/>
      <c r="E40528" s="27"/>
      <c r="F40528" s="27"/>
      <c r="G40528" s="1"/>
      <c r="H40528" s="1"/>
      <c r="I40528" s="1"/>
    </row>
    <row r="40529" spans="2:9">
      <c r="B40529" s="1"/>
      <c r="C40529" s="29"/>
      <c r="D40529" s="27"/>
      <c r="E40529" s="27"/>
      <c r="F40529" s="27"/>
      <c r="G40529" s="1"/>
      <c r="H40529" s="1"/>
      <c r="I40529" s="1"/>
    </row>
    <row r="40530" spans="2:9">
      <c r="B40530" s="1"/>
      <c r="C40530" s="29"/>
      <c r="D40530" s="27"/>
      <c r="E40530" s="27"/>
      <c r="F40530" s="27"/>
      <c r="G40530" s="1"/>
      <c r="H40530" s="1"/>
      <c r="I40530" s="1"/>
    </row>
    <row r="40531" spans="2:9">
      <c r="B40531" s="1"/>
      <c r="C40531" s="29"/>
      <c r="D40531" s="27"/>
      <c r="E40531" s="27"/>
      <c r="F40531" s="27"/>
      <c r="G40531" s="1"/>
      <c r="H40531" s="1"/>
      <c r="I40531" s="1"/>
    </row>
    <row r="40532" spans="2:9">
      <c r="B40532" s="1"/>
      <c r="C40532" s="29"/>
      <c r="D40532" s="27"/>
      <c r="E40532" s="27"/>
      <c r="F40532" s="27"/>
      <c r="G40532" s="1"/>
      <c r="H40532" s="1"/>
      <c r="I40532" s="1"/>
    </row>
    <row r="40533" spans="2:9">
      <c r="B40533" s="1"/>
      <c r="C40533" s="29"/>
      <c r="D40533" s="27"/>
      <c r="E40533" s="27"/>
      <c r="F40533" s="27"/>
      <c r="G40533" s="1"/>
      <c r="H40533" s="1"/>
      <c r="I40533" s="1"/>
    </row>
    <row r="40534" spans="2:9">
      <c r="B40534" s="1"/>
      <c r="C40534" s="29"/>
      <c r="D40534" s="27"/>
      <c r="E40534" s="27"/>
      <c r="F40534" s="27"/>
      <c r="G40534" s="1"/>
      <c r="H40534" s="1"/>
      <c r="I40534" s="1"/>
    </row>
    <row r="40535" spans="2:9">
      <c r="B40535" s="1"/>
      <c r="C40535" s="29"/>
      <c r="D40535" s="27"/>
      <c r="E40535" s="27"/>
      <c r="F40535" s="27"/>
      <c r="G40535" s="1"/>
      <c r="H40535" s="1"/>
      <c r="I40535" s="1"/>
    </row>
    <row r="40536" spans="2:9">
      <c r="B40536" s="1"/>
      <c r="C40536" s="29"/>
      <c r="D40536" s="27"/>
      <c r="E40536" s="27"/>
      <c r="F40536" s="27"/>
      <c r="G40536" s="1"/>
      <c r="H40536" s="1"/>
      <c r="I40536" s="1"/>
    </row>
    <row r="40537" spans="2:9">
      <c r="B40537" s="1"/>
      <c r="C40537" s="29"/>
      <c r="D40537" s="27"/>
      <c r="E40537" s="27"/>
      <c r="F40537" s="27"/>
      <c r="G40537" s="1"/>
      <c r="H40537" s="1"/>
      <c r="I40537" s="1"/>
    </row>
    <row r="40538" spans="2:9">
      <c r="B40538" s="1"/>
      <c r="C40538" s="29"/>
      <c r="D40538" s="27"/>
      <c r="E40538" s="27"/>
      <c r="F40538" s="27"/>
      <c r="G40538" s="1"/>
      <c r="H40538" s="1"/>
      <c r="I40538" s="1"/>
    </row>
    <row r="40539" spans="2:9">
      <c r="B40539" s="1"/>
      <c r="C40539" s="29"/>
      <c r="D40539" s="27"/>
      <c r="E40539" s="27"/>
      <c r="F40539" s="27"/>
      <c r="G40539" s="1"/>
      <c r="H40539" s="1"/>
      <c r="I40539" s="1"/>
    </row>
    <row r="40540" spans="2:9">
      <c r="B40540" s="1"/>
      <c r="C40540" s="29"/>
      <c r="D40540" s="27"/>
      <c r="E40540" s="27"/>
      <c r="F40540" s="27"/>
      <c r="G40540" s="1"/>
      <c r="H40540" s="1"/>
      <c r="I40540" s="1"/>
    </row>
    <row r="40541" spans="2:9">
      <c r="B40541" s="1"/>
      <c r="C40541" s="29"/>
      <c r="D40541" s="27"/>
      <c r="E40541" s="27"/>
      <c r="F40541" s="27"/>
      <c r="G40541" s="1"/>
      <c r="H40541" s="1"/>
      <c r="I40541" s="1"/>
    </row>
    <row r="40542" spans="2:9">
      <c r="B40542" s="1"/>
      <c r="C40542" s="29"/>
      <c r="D40542" s="27"/>
      <c r="E40542" s="27"/>
      <c r="F40542" s="27"/>
      <c r="G40542" s="1"/>
      <c r="H40542" s="1"/>
      <c r="I40542" s="1"/>
    </row>
    <row r="40543" spans="2:9">
      <c r="B40543" s="1"/>
      <c r="C40543" s="29"/>
      <c r="D40543" s="27"/>
      <c r="E40543" s="27"/>
      <c r="F40543" s="27"/>
      <c r="G40543" s="1"/>
      <c r="H40543" s="1"/>
      <c r="I40543" s="1"/>
    </row>
    <row r="40544" spans="2:9">
      <c r="B40544" s="1"/>
      <c r="C40544" s="29"/>
      <c r="D40544" s="27"/>
      <c r="E40544" s="27"/>
      <c r="F40544" s="27"/>
      <c r="G40544" s="1"/>
      <c r="H40544" s="1"/>
      <c r="I40544" s="1"/>
    </row>
    <row r="40545" spans="2:9">
      <c r="B40545" s="1"/>
      <c r="C40545" s="29"/>
      <c r="D40545" s="27"/>
      <c r="E40545" s="27"/>
      <c r="F40545" s="27"/>
      <c r="G40545" s="1"/>
      <c r="H40545" s="1"/>
      <c r="I40545" s="1"/>
    </row>
    <row r="40546" spans="2:9">
      <c r="B40546" s="1"/>
      <c r="C40546" s="29"/>
      <c r="D40546" s="27"/>
      <c r="E40546" s="27"/>
      <c r="F40546" s="27"/>
      <c r="G40546" s="1"/>
      <c r="H40546" s="1"/>
      <c r="I40546" s="1"/>
    </row>
    <row r="40547" spans="2:9">
      <c r="B40547" s="1"/>
      <c r="C40547" s="29"/>
      <c r="D40547" s="27"/>
      <c r="E40547" s="27"/>
      <c r="F40547" s="27"/>
      <c r="G40547" s="1"/>
      <c r="H40547" s="1"/>
      <c r="I40547" s="1"/>
    </row>
    <row r="40548" spans="2:9">
      <c r="B40548" s="1"/>
      <c r="C40548" s="29"/>
      <c r="D40548" s="27"/>
      <c r="E40548" s="27"/>
      <c r="F40548" s="27"/>
      <c r="G40548" s="1"/>
      <c r="H40548" s="1"/>
      <c r="I40548" s="1"/>
    </row>
    <row r="40549" spans="2:9">
      <c r="B40549" s="1"/>
      <c r="C40549" s="29"/>
      <c r="D40549" s="27"/>
      <c r="E40549" s="27"/>
      <c r="F40549" s="27"/>
      <c r="G40549" s="1"/>
      <c r="H40549" s="1"/>
      <c r="I40549" s="1"/>
    </row>
    <row r="40550" spans="2:9">
      <c r="B40550" s="1"/>
      <c r="C40550" s="29"/>
      <c r="D40550" s="27"/>
      <c r="E40550" s="27"/>
      <c r="F40550" s="27"/>
      <c r="G40550" s="1"/>
      <c r="H40550" s="1"/>
      <c r="I40550" s="1"/>
    </row>
    <row r="40551" spans="2:9">
      <c r="B40551" s="1"/>
      <c r="C40551" s="29"/>
      <c r="D40551" s="27"/>
      <c r="E40551" s="27"/>
      <c r="F40551" s="27"/>
      <c r="G40551" s="1"/>
      <c r="H40551" s="1"/>
      <c r="I40551" s="1"/>
    </row>
    <row r="40552" spans="2:9">
      <c r="B40552" s="1"/>
      <c r="C40552" s="29"/>
      <c r="D40552" s="27"/>
      <c r="E40552" s="27"/>
      <c r="F40552" s="27"/>
      <c r="G40552" s="1"/>
      <c r="H40552" s="1"/>
      <c r="I40552" s="1"/>
    </row>
    <row r="40553" spans="2:9">
      <c r="B40553" s="1"/>
      <c r="C40553" s="29"/>
      <c r="D40553" s="27"/>
      <c r="E40553" s="27"/>
      <c r="F40553" s="27"/>
      <c r="G40553" s="1"/>
      <c r="H40553" s="1"/>
      <c r="I40553" s="1"/>
    </row>
    <row r="40554" spans="2:9">
      <c r="B40554" s="1"/>
      <c r="C40554" s="29"/>
      <c r="D40554" s="27"/>
      <c r="E40554" s="27"/>
      <c r="F40554" s="27"/>
      <c r="G40554" s="1"/>
      <c r="H40554" s="1"/>
      <c r="I40554" s="1"/>
    </row>
    <row r="40555" spans="2:9">
      <c r="B40555" s="1"/>
      <c r="C40555" s="29"/>
      <c r="D40555" s="27"/>
      <c r="E40555" s="27"/>
      <c r="F40555" s="27"/>
      <c r="G40555" s="1"/>
      <c r="H40555" s="1"/>
      <c r="I40555" s="1"/>
    </row>
    <row r="40556" spans="2:9">
      <c r="B40556" s="1"/>
      <c r="C40556" s="29"/>
      <c r="D40556" s="27"/>
      <c r="E40556" s="27"/>
      <c r="F40556" s="27"/>
      <c r="G40556" s="1"/>
      <c r="H40556" s="1"/>
      <c r="I40556" s="1"/>
    </row>
    <row r="40557" spans="2:9">
      <c r="B40557" s="1"/>
      <c r="C40557" s="29"/>
      <c r="D40557" s="27"/>
      <c r="E40557" s="27"/>
      <c r="F40557" s="27"/>
      <c r="G40557" s="1"/>
      <c r="H40557" s="1"/>
      <c r="I40557" s="1"/>
    </row>
    <row r="40558" spans="2:9">
      <c r="B40558" s="1"/>
      <c r="C40558" s="29"/>
      <c r="D40558" s="27"/>
      <c r="E40558" s="27"/>
      <c r="F40558" s="27"/>
      <c r="G40558" s="1"/>
      <c r="H40558" s="1"/>
      <c r="I40558" s="1"/>
    </row>
    <row r="40559" spans="2:9">
      <c r="B40559" s="1"/>
      <c r="C40559" s="29"/>
      <c r="D40559" s="27"/>
      <c r="E40559" s="27"/>
      <c r="F40559" s="27"/>
      <c r="G40559" s="1"/>
      <c r="H40559" s="1"/>
      <c r="I40559" s="1"/>
    </row>
    <row r="40560" spans="2:9">
      <c r="B40560" s="1"/>
      <c r="C40560" s="29"/>
      <c r="D40560" s="27"/>
      <c r="E40560" s="27"/>
      <c r="F40560" s="27"/>
      <c r="G40560" s="1"/>
      <c r="H40560" s="1"/>
      <c r="I40560" s="1"/>
    </row>
    <row r="40561" spans="2:9">
      <c r="B40561" s="1"/>
      <c r="C40561" s="29"/>
      <c r="D40561" s="27"/>
      <c r="E40561" s="27"/>
      <c r="F40561" s="27"/>
      <c r="G40561" s="1"/>
      <c r="H40561" s="1"/>
      <c r="I40561" s="1"/>
    </row>
    <row r="40562" spans="2:9">
      <c r="B40562" s="1"/>
      <c r="C40562" s="29"/>
      <c r="D40562" s="27"/>
      <c r="E40562" s="27"/>
      <c r="F40562" s="27"/>
      <c r="G40562" s="1"/>
      <c r="H40562" s="1"/>
      <c r="I40562" s="1"/>
    </row>
    <row r="40563" spans="2:9">
      <c r="B40563" s="1"/>
      <c r="C40563" s="29"/>
      <c r="D40563" s="27"/>
      <c r="E40563" s="27"/>
      <c r="F40563" s="27"/>
      <c r="G40563" s="1"/>
      <c r="H40563" s="1"/>
      <c r="I40563" s="1"/>
    </row>
    <row r="40564" spans="2:9">
      <c r="B40564" s="1"/>
      <c r="C40564" s="29"/>
      <c r="D40564" s="27"/>
      <c r="E40564" s="27"/>
      <c r="F40564" s="27"/>
      <c r="G40564" s="1"/>
      <c r="H40564" s="1"/>
      <c r="I40564" s="1"/>
    </row>
    <row r="40565" spans="2:9">
      <c r="B40565" s="1"/>
      <c r="C40565" s="29"/>
      <c r="D40565" s="27"/>
      <c r="E40565" s="27"/>
      <c r="F40565" s="27"/>
      <c r="G40565" s="1"/>
      <c r="H40565" s="1"/>
      <c r="I40565" s="1"/>
    </row>
    <row r="40566" spans="2:9">
      <c r="B40566" s="1"/>
      <c r="C40566" s="29"/>
      <c r="D40566" s="27"/>
      <c r="E40566" s="27"/>
      <c r="F40566" s="27"/>
      <c r="G40566" s="1"/>
      <c r="H40566" s="1"/>
      <c r="I40566" s="1"/>
    </row>
    <row r="40567" spans="2:9">
      <c r="B40567" s="1"/>
      <c r="C40567" s="29"/>
      <c r="D40567" s="27"/>
      <c r="E40567" s="27"/>
      <c r="F40567" s="27"/>
      <c r="G40567" s="1"/>
      <c r="H40567" s="1"/>
      <c r="I40567" s="1"/>
    </row>
    <row r="40568" spans="2:9">
      <c r="B40568" s="1"/>
      <c r="C40568" s="29"/>
      <c r="D40568" s="27"/>
      <c r="E40568" s="27"/>
      <c r="F40568" s="27"/>
      <c r="G40568" s="1"/>
      <c r="H40568" s="1"/>
      <c r="I40568" s="1"/>
    </row>
    <row r="40569" spans="2:9">
      <c r="B40569" s="1"/>
      <c r="C40569" s="29"/>
      <c r="D40569" s="27"/>
      <c r="E40569" s="27"/>
      <c r="F40569" s="27"/>
      <c r="G40569" s="1"/>
      <c r="H40569" s="1"/>
      <c r="I40569" s="1"/>
    </row>
    <row r="40570" spans="2:9">
      <c r="B40570" s="1"/>
      <c r="C40570" s="29"/>
      <c r="D40570" s="27"/>
      <c r="E40570" s="27"/>
      <c r="F40570" s="27"/>
      <c r="G40570" s="1"/>
      <c r="H40570" s="1"/>
      <c r="I40570" s="1"/>
    </row>
    <row r="40571" spans="2:9">
      <c r="B40571" s="1"/>
      <c r="C40571" s="29"/>
      <c r="D40571" s="27"/>
      <c r="E40571" s="27"/>
      <c r="F40571" s="27"/>
      <c r="G40571" s="1"/>
      <c r="H40571" s="1"/>
      <c r="I40571" s="1"/>
    </row>
    <row r="40572" spans="2:9">
      <c r="B40572" s="1"/>
      <c r="C40572" s="29"/>
      <c r="D40572" s="27"/>
      <c r="E40572" s="27"/>
      <c r="F40572" s="27"/>
      <c r="G40572" s="1"/>
      <c r="H40572" s="1"/>
      <c r="I40572" s="1"/>
    </row>
    <row r="40573" spans="2:9">
      <c r="B40573" s="1"/>
      <c r="C40573" s="29"/>
      <c r="D40573" s="27"/>
      <c r="E40573" s="27"/>
      <c r="F40573" s="27"/>
      <c r="G40573" s="1"/>
      <c r="H40573" s="1"/>
      <c r="I40573" s="1"/>
    </row>
    <row r="40574" spans="2:9">
      <c r="B40574" s="1"/>
      <c r="C40574" s="29"/>
      <c r="D40574" s="27"/>
      <c r="E40574" s="27"/>
      <c r="F40574" s="27"/>
      <c r="G40574" s="1"/>
      <c r="H40574" s="1"/>
      <c r="I40574" s="1"/>
    </row>
    <row r="40575" spans="2:9">
      <c r="B40575" s="1"/>
      <c r="C40575" s="29"/>
      <c r="D40575" s="27"/>
      <c r="E40575" s="27"/>
      <c r="F40575" s="27"/>
      <c r="G40575" s="1"/>
      <c r="H40575" s="1"/>
      <c r="I40575" s="1"/>
    </row>
    <row r="40576" spans="2:9">
      <c r="B40576" s="1"/>
      <c r="C40576" s="29"/>
      <c r="D40576" s="27"/>
      <c r="E40576" s="27"/>
      <c r="F40576" s="27"/>
      <c r="G40576" s="1"/>
      <c r="H40576" s="1"/>
      <c r="I40576" s="1"/>
    </row>
    <row r="40577" spans="2:9">
      <c r="B40577" s="1"/>
      <c r="C40577" s="29"/>
      <c r="D40577" s="27"/>
      <c r="E40577" s="27"/>
      <c r="F40577" s="27"/>
      <c r="G40577" s="1"/>
      <c r="H40577" s="1"/>
      <c r="I40577" s="1"/>
    </row>
    <row r="40578" spans="2:9">
      <c r="B40578" s="1"/>
      <c r="C40578" s="29"/>
      <c r="D40578" s="27"/>
      <c r="E40578" s="27"/>
      <c r="F40578" s="27"/>
      <c r="G40578" s="1"/>
      <c r="H40578" s="1"/>
      <c r="I40578" s="1"/>
    </row>
    <row r="40579" spans="2:9">
      <c r="B40579" s="1"/>
      <c r="C40579" s="29"/>
      <c r="D40579" s="27"/>
      <c r="E40579" s="27"/>
      <c r="F40579" s="27"/>
      <c r="G40579" s="1"/>
      <c r="H40579" s="1"/>
      <c r="I40579" s="1"/>
    </row>
    <row r="40580" spans="2:9">
      <c r="B40580" s="1"/>
      <c r="C40580" s="29"/>
      <c r="D40580" s="27"/>
      <c r="E40580" s="27"/>
      <c r="F40580" s="27"/>
      <c r="G40580" s="1"/>
      <c r="H40580" s="1"/>
      <c r="I40580" s="1"/>
    </row>
    <row r="40581" spans="2:9">
      <c r="B40581" s="1"/>
      <c r="C40581" s="29"/>
      <c r="D40581" s="27"/>
      <c r="E40581" s="27"/>
      <c r="F40581" s="27"/>
      <c r="G40581" s="1"/>
      <c r="H40581" s="1"/>
      <c r="I40581" s="1"/>
    </row>
    <row r="40582" spans="2:9">
      <c r="B40582" s="1"/>
      <c r="C40582" s="29"/>
      <c r="D40582" s="27"/>
      <c r="E40582" s="27"/>
      <c r="F40582" s="27"/>
      <c r="G40582" s="1"/>
      <c r="H40582" s="1"/>
      <c r="I40582" s="1"/>
    </row>
    <row r="40583" spans="2:9">
      <c r="B40583" s="1"/>
      <c r="C40583" s="29"/>
      <c r="D40583" s="27"/>
      <c r="E40583" s="27"/>
      <c r="F40583" s="27"/>
      <c r="G40583" s="1"/>
      <c r="H40583" s="1"/>
      <c r="I40583" s="1"/>
    </row>
    <row r="40584" spans="2:9">
      <c r="B40584" s="1"/>
      <c r="C40584" s="29"/>
      <c r="D40584" s="27"/>
      <c r="E40584" s="27"/>
      <c r="F40584" s="27"/>
      <c r="G40584" s="1"/>
      <c r="H40584" s="1"/>
      <c r="I40584" s="1"/>
    </row>
    <row r="40585" spans="2:9">
      <c r="B40585" s="1"/>
      <c r="C40585" s="29"/>
      <c r="D40585" s="27"/>
      <c r="E40585" s="27"/>
      <c r="F40585" s="27"/>
      <c r="G40585" s="1"/>
      <c r="H40585" s="1"/>
      <c r="I40585" s="1"/>
    </row>
    <row r="40586" spans="2:9">
      <c r="B40586" s="1"/>
      <c r="C40586" s="29"/>
      <c r="D40586" s="27"/>
      <c r="E40586" s="27"/>
      <c r="F40586" s="27"/>
      <c r="G40586" s="1"/>
      <c r="H40586" s="1"/>
      <c r="I40586" s="1"/>
    </row>
    <row r="40587" spans="2:9">
      <c r="B40587" s="1"/>
      <c r="C40587" s="29"/>
      <c r="D40587" s="27"/>
      <c r="E40587" s="27"/>
      <c r="F40587" s="27"/>
      <c r="G40587" s="1"/>
      <c r="H40587" s="1"/>
      <c r="I40587" s="1"/>
    </row>
    <row r="40588" spans="2:9">
      <c r="B40588" s="1"/>
      <c r="C40588" s="29"/>
      <c r="D40588" s="27"/>
      <c r="E40588" s="27"/>
      <c r="F40588" s="27"/>
      <c r="G40588" s="1"/>
      <c r="H40588" s="1"/>
      <c r="I40588" s="1"/>
    </row>
    <row r="40589" spans="2:9">
      <c r="B40589" s="1"/>
      <c r="C40589" s="29"/>
      <c r="D40589" s="27"/>
      <c r="E40589" s="27"/>
      <c r="F40589" s="27"/>
      <c r="G40589" s="1"/>
      <c r="H40589" s="1"/>
      <c r="I40589" s="1"/>
    </row>
    <row r="40590" spans="2:9">
      <c r="B40590" s="1"/>
      <c r="C40590" s="29"/>
      <c r="D40590" s="27"/>
      <c r="E40590" s="27"/>
      <c r="F40590" s="27"/>
      <c r="G40590" s="1"/>
      <c r="H40590" s="1"/>
      <c r="I40590" s="1"/>
    </row>
    <row r="40591" spans="2:9">
      <c r="B40591" s="1"/>
      <c r="C40591" s="29"/>
      <c r="D40591" s="27"/>
      <c r="E40591" s="27"/>
      <c r="F40591" s="27"/>
      <c r="G40591" s="1"/>
      <c r="H40591" s="1"/>
      <c r="I40591" s="1"/>
    </row>
    <row r="40592" spans="2:9">
      <c r="B40592" s="1"/>
      <c r="C40592" s="29"/>
      <c r="D40592" s="27"/>
      <c r="E40592" s="27"/>
      <c r="F40592" s="27"/>
      <c r="G40592" s="1"/>
      <c r="H40592" s="1"/>
      <c r="I40592" s="1"/>
    </row>
    <row r="40593" spans="2:9">
      <c r="B40593" s="1"/>
      <c r="C40593" s="29"/>
      <c r="D40593" s="27"/>
      <c r="E40593" s="27"/>
      <c r="F40593" s="27"/>
      <c r="G40593" s="1"/>
      <c r="H40593" s="1"/>
      <c r="I40593" s="1"/>
    </row>
    <row r="40594" spans="2:9">
      <c r="B40594" s="1"/>
      <c r="C40594" s="29"/>
      <c r="D40594" s="27"/>
      <c r="E40594" s="27"/>
      <c r="F40594" s="27"/>
      <c r="G40594" s="1"/>
      <c r="H40594" s="1"/>
      <c r="I40594" s="1"/>
    </row>
    <row r="40595" spans="2:9">
      <c r="B40595" s="1"/>
      <c r="C40595" s="29"/>
      <c r="D40595" s="27"/>
      <c r="E40595" s="27"/>
      <c r="F40595" s="27"/>
      <c r="G40595" s="1"/>
      <c r="H40595" s="1"/>
      <c r="I40595" s="1"/>
    </row>
    <row r="40596" spans="2:9">
      <c r="B40596" s="1"/>
      <c r="C40596" s="29"/>
      <c r="D40596" s="27"/>
      <c r="E40596" s="27"/>
      <c r="F40596" s="27"/>
      <c r="G40596" s="1"/>
      <c r="H40596" s="1"/>
      <c r="I40596" s="1"/>
    </row>
    <row r="40597" spans="2:9">
      <c r="B40597" s="1"/>
      <c r="C40597" s="29"/>
      <c r="D40597" s="27"/>
      <c r="E40597" s="27"/>
      <c r="F40597" s="27"/>
      <c r="G40597" s="1"/>
      <c r="H40597" s="1"/>
      <c r="I40597" s="1"/>
    </row>
    <row r="40598" spans="2:9">
      <c r="B40598" s="1"/>
      <c r="C40598" s="29"/>
      <c r="D40598" s="27"/>
      <c r="E40598" s="27"/>
      <c r="F40598" s="27"/>
      <c r="G40598" s="1"/>
      <c r="H40598" s="1"/>
      <c r="I40598" s="1"/>
    </row>
    <row r="40599" spans="2:9">
      <c r="B40599" s="1"/>
      <c r="C40599" s="29"/>
      <c r="D40599" s="27"/>
      <c r="E40599" s="27"/>
      <c r="F40599" s="27"/>
      <c r="G40599" s="1"/>
      <c r="H40599" s="1"/>
      <c r="I40599" s="1"/>
    </row>
    <row r="40600" spans="2:9">
      <c r="B40600" s="1"/>
      <c r="C40600" s="29"/>
      <c r="D40600" s="27"/>
      <c r="E40600" s="27"/>
      <c r="F40600" s="27"/>
      <c r="G40600" s="1"/>
      <c r="H40600" s="1"/>
      <c r="I40600" s="1"/>
    </row>
    <row r="40601" spans="2:9">
      <c r="B40601" s="1"/>
      <c r="C40601" s="29"/>
      <c r="D40601" s="27"/>
      <c r="E40601" s="27"/>
      <c r="F40601" s="27"/>
      <c r="G40601" s="1"/>
      <c r="H40601" s="1"/>
      <c r="I40601" s="1"/>
    </row>
    <row r="40602" spans="2:9">
      <c r="B40602" s="1"/>
      <c r="C40602" s="29"/>
      <c r="D40602" s="27"/>
      <c r="E40602" s="27"/>
      <c r="F40602" s="27"/>
      <c r="G40602" s="1"/>
      <c r="H40602" s="1"/>
      <c r="I40602" s="1"/>
    </row>
    <row r="40603" spans="2:9">
      <c r="B40603" s="1"/>
      <c r="C40603" s="29"/>
      <c r="D40603" s="27"/>
      <c r="E40603" s="27"/>
      <c r="F40603" s="27"/>
      <c r="G40603" s="1"/>
      <c r="H40603" s="1"/>
      <c r="I40603" s="1"/>
    </row>
    <row r="40604" spans="2:9">
      <c r="B40604" s="1"/>
      <c r="C40604" s="29"/>
      <c r="D40604" s="27"/>
      <c r="E40604" s="27"/>
      <c r="F40604" s="27"/>
      <c r="G40604" s="1"/>
      <c r="H40604" s="1"/>
      <c r="I40604" s="1"/>
    </row>
    <row r="40605" spans="2:9">
      <c r="B40605" s="1"/>
      <c r="C40605" s="29"/>
      <c r="D40605" s="27"/>
      <c r="E40605" s="27"/>
      <c r="F40605" s="27"/>
      <c r="G40605" s="1"/>
      <c r="H40605" s="1"/>
      <c r="I40605" s="1"/>
    </row>
    <row r="40606" spans="2:9">
      <c r="B40606" s="1"/>
      <c r="C40606" s="29"/>
      <c r="D40606" s="27"/>
      <c r="E40606" s="27"/>
      <c r="F40606" s="27"/>
      <c r="G40606" s="1"/>
      <c r="H40606" s="1"/>
      <c r="I40606" s="1"/>
    </row>
    <row r="40607" spans="2:9">
      <c r="B40607" s="1"/>
      <c r="C40607" s="29"/>
      <c r="D40607" s="27"/>
      <c r="E40607" s="27"/>
      <c r="F40607" s="27"/>
      <c r="G40607" s="1"/>
      <c r="H40607" s="1"/>
      <c r="I40607" s="1"/>
    </row>
    <row r="40608" spans="2:9">
      <c r="B40608" s="1"/>
      <c r="C40608" s="29"/>
      <c r="D40608" s="27"/>
      <c r="E40608" s="27"/>
      <c r="F40608" s="27"/>
      <c r="G40608" s="1"/>
      <c r="H40608" s="1"/>
      <c r="I40608" s="1"/>
    </row>
    <row r="40609" spans="2:9">
      <c r="B40609" s="1"/>
      <c r="C40609" s="29"/>
      <c r="D40609" s="27"/>
      <c r="E40609" s="27"/>
      <c r="F40609" s="27"/>
      <c r="G40609" s="1"/>
      <c r="H40609" s="1"/>
      <c r="I40609" s="1"/>
    </row>
    <row r="40610" spans="2:9">
      <c r="B40610" s="1"/>
      <c r="C40610" s="29"/>
      <c r="D40610" s="27"/>
      <c r="E40610" s="27"/>
      <c r="F40610" s="27"/>
      <c r="G40610" s="1"/>
      <c r="H40610" s="1"/>
      <c r="I40610" s="1"/>
    </row>
    <row r="40611" spans="2:9">
      <c r="B40611" s="1"/>
      <c r="C40611" s="29"/>
      <c r="D40611" s="27"/>
      <c r="E40611" s="27"/>
      <c r="F40611" s="27"/>
      <c r="G40611" s="1"/>
      <c r="H40611" s="1"/>
      <c r="I40611" s="1"/>
    </row>
    <row r="40612" spans="2:9">
      <c r="B40612" s="1"/>
      <c r="C40612" s="29"/>
      <c r="D40612" s="27"/>
      <c r="E40612" s="27"/>
      <c r="F40612" s="27"/>
      <c r="G40612" s="1"/>
      <c r="H40612" s="1"/>
      <c r="I40612" s="1"/>
    </row>
    <row r="40613" spans="2:9">
      <c r="B40613" s="1"/>
      <c r="C40613" s="29"/>
      <c r="D40613" s="27"/>
      <c r="E40613" s="27"/>
      <c r="F40613" s="27"/>
      <c r="G40613" s="1"/>
      <c r="H40613" s="1"/>
      <c r="I40613" s="1"/>
    </row>
    <row r="40614" spans="2:9">
      <c r="B40614" s="1"/>
      <c r="C40614" s="29"/>
      <c r="D40614" s="27"/>
      <c r="E40614" s="27"/>
      <c r="F40614" s="27"/>
      <c r="G40614" s="1"/>
      <c r="H40614" s="1"/>
      <c r="I40614" s="1"/>
    </row>
    <row r="40615" spans="2:9">
      <c r="B40615" s="1"/>
      <c r="C40615" s="29"/>
      <c r="D40615" s="27"/>
      <c r="E40615" s="27"/>
      <c r="F40615" s="27"/>
      <c r="G40615" s="1"/>
      <c r="H40615" s="1"/>
      <c r="I40615" s="1"/>
    </row>
    <row r="40616" spans="2:9">
      <c r="B40616" s="1"/>
      <c r="C40616" s="29"/>
      <c r="D40616" s="27"/>
      <c r="E40616" s="27"/>
      <c r="F40616" s="27"/>
      <c r="G40616" s="1"/>
      <c r="H40616" s="1"/>
      <c r="I40616" s="1"/>
    </row>
    <row r="40617" spans="2:9">
      <c r="B40617" s="1"/>
      <c r="C40617" s="29"/>
      <c r="D40617" s="27"/>
      <c r="E40617" s="27"/>
      <c r="F40617" s="27"/>
      <c r="G40617" s="1"/>
      <c r="H40617" s="1"/>
      <c r="I40617" s="1"/>
    </row>
    <row r="40618" spans="2:9">
      <c r="B40618" s="1"/>
      <c r="C40618" s="29"/>
      <c r="D40618" s="27"/>
      <c r="E40618" s="27"/>
      <c r="F40618" s="27"/>
      <c r="G40618" s="1"/>
      <c r="H40618" s="1"/>
      <c r="I40618" s="1"/>
    </row>
    <row r="40619" spans="2:9">
      <c r="B40619" s="1"/>
      <c r="C40619" s="29"/>
      <c r="D40619" s="27"/>
      <c r="E40619" s="27"/>
      <c r="F40619" s="27"/>
      <c r="G40619" s="1"/>
      <c r="H40619" s="1"/>
      <c r="I40619" s="1"/>
    </row>
    <row r="40620" spans="2:9">
      <c r="B40620" s="1"/>
      <c r="C40620" s="29"/>
      <c r="D40620" s="27"/>
      <c r="E40620" s="27"/>
      <c r="F40620" s="27"/>
      <c r="G40620" s="1"/>
      <c r="H40620" s="1"/>
      <c r="I40620" s="1"/>
    </row>
    <row r="40621" spans="2:9">
      <c r="B40621" s="1"/>
      <c r="C40621" s="29"/>
      <c r="D40621" s="27"/>
      <c r="E40621" s="27"/>
      <c r="F40621" s="27"/>
      <c r="G40621" s="1"/>
      <c r="H40621" s="1"/>
      <c r="I40621" s="1"/>
    </row>
    <row r="40622" spans="2:9">
      <c r="B40622" s="1"/>
      <c r="C40622" s="29"/>
      <c r="D40622" s="27"/>
      <c r="E40622" s="27"/>
      <c r="F40622" s="27"/>
      <c r="G40622" s="1"/>
      <c r="H40622" s="1"/>
      <c r="I40622" s="1"/>
    </row>
    <row r="40623" spans="2:9">
      <c r="B40623" s="1"/>
      <c r="C40623" s="29"/>
      <c r="D40623" s="27"/>
      <c r="E40623" s="27"/>
      <c r="F40623" s="27"/>
      <c r="G40623" s="1"/>
      <c r="H40623" s="1"/>
      <c r="I40623" s="1"/>
    </row>
    <row r="40624" spans="2:9">
      <c r="B40624" s="1"/>
      <c r="C40624" s="29"/>
      <c r="D40624" s="27"/>
      <c r="E40624" s="27"/>
      <c r="F40624" s="27"/>
      <c r="G40624" s="1"/>
      <c r="H40624" s="1"/>
      <c r="I40624" s="1"/>
    </row>
    <row r="40625" spans="2:9">
      <c r="B40625" s="1"/>
      <c r="C40625" s="29"/>
      <c r="D40625" s="27"/>
      <c r="E40625" s="27"/>
      <c r="F40625" s="27"/>
      <c r="G40625" s="1"/>
      <c r="H40625" s="1"/>
      <c r="I40625" s="1"/>
    </row>
    <row r="40626" spans="2:9">
      <c r="B40626" s="1"/>
      <c r="C40626" s="29"/>
      <c r="D40626" s="27"/>
      <c r="E40626" s="27"/>
      <c r="F40626" s="27"/>
      <c r="G40626" s="1"/>
      <c r="H40626" s="1"/>
      <c r="I40626" s="1"/>
    </row>
    <row r="40627" spans="2:9">
      <c r="B40627" s="1"/>
      <c r="C40627" s="29"/>
      <c r="D40627" s="27"/>
      <c r="E40627" s="27"/>
      <c r="F40627" s="27"/>
      <c r="G40627" s="1"/>
      <c r="H40627" s="1"/>
      <c r="I40627" s="1"/>
    </row>
    <row r="40628" spans="2:9">
      <c r="B40628" s="1"/>
      <c r="C40628" s="29"/>
      <c r="D40628" s="27"/>
      <c r="E40628" s="27"/>
      <c r="F40628" s="27"/>
      <c r="G40628" s="1"/>
      <c r="H40628" s="1"/>
      <c r="I40628" s="1"/>
    </row>
    <row r="40629" spans="2:9">
      <c r="B40629" s="1"/>
      <c r="C40629" s="29"/>
      <c r="D40629" s="27"/>
      <c r="E40629" s="27"/>
      <c r="F40629" s="27"/>
      <c r="G40629" s="1"/>
      <c r="H40629" s="1"/>
      <c r="I40629" s="1"/>
    </row>
    <row r="40630" spans="2:9">
      <c r="B40630" s="1"/>
      <c r="C40630" s="29"/>
      <c r="D40630" s="27"/>
      <c r="E40630" s="27"/>
      <c r="F40630" s="27"/>
      <c r="G40630" s="1"/>
      <c r="H40630" s="1"/>
      <c r="I40630" s="1"/>
    </row>
    <row r="40631" spans="2:9">
      <c r="B40631" s="1"/>
      <c r="C40631" s="29"/>
      <c r="D40631" s="27"/>
      <c r="E40631" s="27"/>
      <c r="F40631" s="27"/>
      <c r="G40631" s="1"/>
      <c r="H40631" s="1"/>
      <c r="I40631" s="1"/>
    </row>
    <row r="40632" spans="2:9">
      <c r="B40632" s="1"/>
      <c r="C40632" s="29"/>
      <c r="D40632" s="27"/>
      <c r="E40632" s="27"/>
      <c r="F40632" s="27"/>
      <c r="G40632" s="1"/>
      <c r="H40632" s="1"/>
      <c r="I40632" s="1"/>
    </row>
    <row r="40633" spans="2:9">
      <c r="B40633" s="1"/>
      <c r="C40633" s="29"/>
      <c r="D40633" s="27"/>
      <c r="E40633" s="27"/>
      <c r="F40633" s="27"/>
      <c r="G40633" s="1"/>
      <c r="H40633" s="1"/>
      <c r="I40633" s="1"/>
    </row>
    <row r="40634" spans="2:9">
      <c r="B40634" s="1"/>
      <c r="C40634" s="29"/>
      <c r="D40634" s="27"/>
      <c r="E40634" s="27"/>
      <c r="F40634" s="27"/>
      <c r="G40634" s="1"/>
      <c r="H40634" s="1"/>
      <c r="I40634" s="1"/>
    </row>
    <row r="40635" spans="2:9">
      <c r="B40635" s="1"/>
      <c r="C40635" s="29"/>
      <c r="D40635" s="27"/>
      <c r="E40635" s="27"/>
      <c r="F40635" s="27"/>
      <c r="G40635" s="1"/>
      <c r="H40635" s="1"/>
      <c r="I40635" s="1"/>
    </row>
    <row r="40636" spans="2:9">
      <c r="B40636" s="1"/>
      <c r="C40636" s="29"/>
      <c r="D40636" s="27"/>
      <c r="E40636" s="27"/>
      <c r="F40636" s="27"/>
      <c r="G40636" s="1"/>
      <c r="H40636" s="1"/>
      <c r="I40636" s="1"/>
    </row>
    <row r="40637" spans="2:9">
      <c r="B40637" s="1"/>
      <c r="C40637" s="29"/>
      <c r="D40637" s="27"/>
      <c r="E40637" s="27"/>
      <c r="F40637" s="27"/>
      <c r="G40637" s="1"/>
      <c r="H40637" s="1"/>
      <c r="I40637" s="1"/>
    </row>
    <row r="40638" spans="2:9">
      <c r="B40638" s="1"/>
      <c r="C40638" s="29"/>
      <c r="D40638" s="27"/>
      <c r="E40638" s="27"/>
      <c r="F40638" s="27"/>
      <c r="G40638" s="1"/>
      <c r="H40638" s="1"/>
      <c r="I40638" s="1"/>
    </row>
    <row r="40639" spans="2:9">
      <c r="B40639" s="1"/>
      <c r="C40639" s="29"/>
      <c r="D40639" s="27"/>
      <c r="E40639" s="27"/>
      <c r="F40639" s="27"/>
      <c r="G40639" s="1"/>
      <c r="H40639" s="1"/>
      <c r="I40639" s="1"/>
    </row>
    <row r="40640" spans="2:9">
      <c r="B40640" s="1"/>
      <c r="C40640" s="29"/>
      <c r="D40640" s="27"/>
      <c r="E40640" s="27"/>
      <c r="F40640" s="27"/>
      <c r="G40640" s="1"/>
      <c r="H40640" s="1"/>
      <c r="I40640" s="1"/>
    </row>
    <row r="40641" spans="2:9">
      <c r="B40641" s="1"/>
      <c r="C40641" s="29"/>
      <c r="D40641" s="27"/>
      <c r="E40641" s="27"/>
      <c r="F40641" s="27"/>
      <c r="G40641" s="1"/>
      <c r="H40641" s="1"/>
      <c r="I40641" s="1"/>
    </row>
    <row r="40642" spans="2:9">
      <c r="B40642" s="1"/>
      <c r="C40642" s="29"/>
      <c r="D40642" s="27"/>
      <c r="E40642" s="27"/>
      <c r="F40642" s="27"/>
      <c r="G40642" s="1"/>
      <c r="H40642" s="1"/>
      <c r="I40642" s="1"/>
    </row>
    <row r="40643" spans="2:9">
      <c r="B40643" s="1"/>
      <c r="C40643" s="29"/>
      <c r="D40643" s="27"/>
      <c r="E40643" s="27"/>
      <c r="F40643" s="27"/>
      <c r="G40643" s="1"/>
      <c r="H40643" s="1"/>
      <c r="I40643" s="1"/>
    </row>
    <row r="40644" spans="2:9">
      <c r="B40644" s="1"/>
      <c r="C40644" s="29"/>
      <c r="D40644" s="27"/>
      <c r="E40644" s="27"/>
      <c r="F40644" s="27"/>
      <c r="G40644" s="1"/>
      <c r="H40644" s="1"/>
      <c r="I40644" s="1"/>
    </row>
    <row r="40645" spans="2:9">
      <c r="B40645" s="1"/>
      <c r="C40645" s="29"/>
      <c r="D40645" s="27"/>
      <c r="E40645" s="27"/>
      <c r="F40645" s="27"/>
      <c r="G40645" s="1"/>
      <c r="H40645" s="1"/>
      <c r="I40645" s="1"/>
    </row>
    <row r="40646" spans="2:9">
      <c r="B40646" s="1"/>
      <c r="C40646" s="29"/>
      <c r="D40646" s="27"/>
      <c r="E40646" s="27"/>
      <c r="F40646" s="27"/>
      <c r="G40646" s="1"/>
      <c r="H40646" s="1"/>
      <c r="I40646" s="1"/>
    </row>
    <row r="40647" spans="2:9">
      <c r="B40647" s="1"/>
      <c r="C40647" s="29"/>
      <c r="D40647" s="27"/>
      <c r="E40647" s="27"/>
      <c r="F40647" s="27"/>
      <c r="G40647" s="1"/>
      <c r="H40647" s="1"/>
      <c r="I40647" s="1"/>
    </row>
    <row r="40648" spans="2:9">
      <c r="B40648" s="1"/>
      <c r="C40648" s="29"/>
      <c r="D40648" s="27"/>
      <c r="E40648" s="27"/>
      <c r="F40648" s="27"/>
      <c r="G40648" s="1"/>
      <c r="H40648" s="1"/>
      <c r="I40648" s="1"/>
    </row>
    <row r="40649" spans="2:9">
      <c r="B40649" s="1"/>
      <c r="C40649" s="29"/>
      <c r="D40649" s="27"/>
      <c r="E40649" s="27"/>
      <c r="F40649" s="27"/>
      <c r="G40649" s="1"/>
      <c r="H40649" s="1"/>
      <c r="I40649" s="1"/>
    </row>
    <row r="40650" spans="2:9">
      <c r="B40650" s="1"/>
      <c r="C40650" s="29"/>
      <c r="D40650" s="27"/>
      <c r="E40650" s="27"/>
      <c r="F40650" s="27"/>
      <c r="G40650" s="1"/>
      <c r="H40650" s="1"/>
      <c r="I40650" s="1"/>
    </row>
    <row r="40651" spans="2:9">
      <c r="B40651" s="1"/>
      <c r="C40651" s="29"/>
      <c r="D40651" s="27"/>
      <c r="E40651" s="27"/>
      <c r="F40651" s="27"/>
      <c r="G40651" s="1"/>
      <c r="H40651" s="1"/>
      <c r="I40651" s="1"/>
    </row>
    <row r="40652" spans="2:9">
      <c r="B40652" s="1"/>
      <c r="C40652" s="29"/>
      <c r="D40652" s="27"/>
      <c r="E40652" s="27"/>
      <c r="F40652" s="27"/>
      <c r="G40652" s="1"/>
      <c r="H40652" s="1"/>
      <c r="I40652" s="1"/>
    </row>
    <row r="40653" spans="2:9">
      <c r="B40653" s="1"/>
      <c r="C40653" s="29"/>
      <c r="D40653" s="27"/>
      <c r="E40653" s="27"/>
      <c r="F40653" s="27"/>
      <c r="G40653" s="1"/>
      <c r="H40653" s="1"/>
      <c r="I40653" s="1"/>
    </row>
    <row r="40654" spans="2:9">
      <c r="B40654" s="1"/>
      <c r="C40654" s="29"/>
      <c r="D40654" s="27"/>
      <c r="E40654" s="27"/>
      <c r="F40654" s="27"/>
      <c r="G40654" s="1"/>
      <c r="H40654" s="1"/>
      <c r="I40654" s="1"/>
    </row>
    <row r="40655" spans="2:9">
      <c r="B40655" s="1"/>
      <c r="C40655" s="29"/>
      <c r="D40655" s="27"/>
      <c r="E40655" s="27"/>
      <c r="F40655" s="27"/>
      <c r="G40655" s="1"/>
      <c r="H40655" s="1"/>
      <c r="I40655" s="1"/>
    </row>
    <row r="40656" spans="2:9">
      <c r="B40656" s="1"/>
      <c r="C40656" s="29"/>
      <c r="D40656" s="27"/>
      <c r="E40656" s="27"/>
      <c r="F40656" s="27"/>
      <c r="G40656" s="1"/>
      <c r="H40656" s="1"/>
      <c r="I40656" s="1"/>
    </row>
    <row r="40657" spans="2:9">
      <c r="B40657" s="1"/>
      <c r="C40657" s="29"/>
      <c r="D40657" s="27"/>
      <c r="E40657" s="27"/>
      <c r="F40657" s="27"/>
      <c r="G40657" s="1"/>
      <c r="H40657" s="1"/>
      <c r="I40657" s="1"/>
    </row>
    <row r="40658" spans="2:9">
      <c r="B40658" s="1"/>
      <c r="C40658" s="29"/>
      <c r="D40658" s="27"/>
      <c r="E40658" s="27"/>
      <c r="F40658" s="27"/>
      <c r="G40658" s="1"/>
      <c r="H40658" s="1"/>
      <c r="I40658" s="1"/>
    </row>
    <row r="40659" spans="2:9">
      <c r="B40659" s="1"/>
      <c r="C40659" s="29"/>
      <c r="D40659" s="27"/>
      <c r="E40659" s="27"/>
      <c r="F40659" s="27"/>
      <c r="G40659" s="1"/>
      <c r="H40659" s="1"/>
      <c r="I40659" s="1"/>
    </row>
    <row r="40660" spans="2:9">
      <c r="B40660" s="1"/>
      <c r="C40660" s="29"/>
      <c r="D40660" s="27"/>
      <c r="E40660" s="27"/>
      <c r="F40660" s="27"/>
      <c r="G40660" s="1"/>
      <c r="H40660" s="1"/>
      <c r="I40660" s="1"/>
    </row>
    <row r="40661" spans="2:9">
      <c r="B40661" s="1"/>
      <c r="C40661" s="29"/>
      <c r="D40661" s="27"/>
      <c r="E40661" s="27"/>
      <c r="F40661" s="27"/>
      <c r="G40661" s="1"/>
      <c r="H40661" s="1"/>
      <c r="I40661" s="1"/>
    </row>
    <row r="40662" spans="2:9">
      <c r="B40662" s="1"/>
      <c r="C40662" s="29"/>
      <c r="D40662" s="27"/>
      <c r="E40662" s="27"/>
      <c r="F40662" s="27"/>
      <c r="G40662" s="1"/>
      <c r="H40662" s="1"/>
      <c r="I40662" s="1"/>
    </row>
    <row r="40663" spans="2:9">
      <c r="B40663" s="1"/>
      <c r="C40663" s="29"/>
      <c r="D40663" s="27"/>
      <c r="E40663" s="27"/>
      <c r="F40663" s="27"/>
      <c r="G40663" s="1"/>
      <c r="H40663" s="1"/>
      <c r="I40663" s="1"/>
    </row>
    <row r="40664" spans="2:9">
      <c r="B40664" s="1"/>
      <c r="C40664" s="29"/>
      <c r="D40664" s="27"/>
      <c r="E40664" s="27"/>
      <c r="F40664" s="27"/>
      <c r="G40664" s="1"/>
      <c r="H40664" s="1"/>
      <c r="I40664" s="1"/>
    </row>
    <row r="40665" spans="2:9">
      <c r="B40665" s="1"/>
      <c r="C40665" s="29"/>
      <c r="D40665" s="27"/>
      <c r="E40665" s="27"/>
      <c r="F40665" s="27"/>
      <c r="G40665" s="1"/>
      <c r="H40665" s="1"/>
      <c r="I40665" s="1"/>
    </row>
    <row r="40666" spans="2:9">
      <c r="B40666" s="1"/>
      <c r="C40666" s="29"/>
      <c r="D40666" s="27"/>
      <c r="E40666" s="27"/>
      <c r="F40666" s="27"/>
      <c r="G40666" s="1"/>
      <c r="H40666" s="1"/>
      <c r="I40666" s="1"/>
    </row>
    <row r="40667" spans="2:9">
      <c r="B40667" s="1"/>
      <c r="C40667" s="29"/>
      <c r="D40667" s="27"/>
      <c r="E40667" s="27"/>
      <c r="F40667" s="27"/>
      <c r="G40667" s="1"/>
      <c r="H40667" s="1"/>
      <c r="I40667" s="1"/>
    </row>
    <row r="40668" spans="2:9">
      <c r="B40668" s="1"/>
      <c r="C40668" s="29"/>
      <c r="D40668" s="27"/>
      <c r="E40668" s="27"/>
      <c r="F40668" s="27"/>
      <c r="G40668" s="1"/>
      <c r="H40668" s="1"/>
      <c r="I40668" s="1"/>
    </row>
    <row r="40669" spans="2:9">
      <c r="B40669" s="1"/>
      <c r="C40669" s="29"/>
      <c r="D40669" s="27"/>
      <c r="E40669" s="27"/>
      <c r="F40669" s="27"/>
      <c r="G40669" s="1"/>
      <c r="H40669" s="1"/>
      <c r="I40669" s="1"/>
    </row>
    <row r="40670" spans="2:9">
      <c r="B40670" s="1"/>
      <c r="C40670" s="29"/>
      <c r="D40670" s="27"/>
      <c r="E40670" s="27"/>
      <c r="F40670" s="27"/>
      <c r="G40670" s="1"/>
      <c r="H40670" s="1"/>
      <c r="I40670" s="1"/>
    </row>
    <row r="40671" spans="2:9">
      <c r="B40671" s="1"/>
      <c r="C40671" s="29"/>
      <c r="D40671" s="27"/>
      <c r="E40671" s="27"/>
      <c r="F40671" s="27"/>
      <c r="G40671" s="1"/>
      <c r="H40671" s="1"/>
      <c r="I40671" s="1"/>
    </row>
    <row r="40672" spans="2:9">
      <c r="B40672" s="1"/>
      <c r="C40672" s="29"/>
      <c r="D40672" s="27"/>
      <c r="E40672" s="27"/>
      <c r="F40672" s="27"/>
      <c r="G40672" s="1"/>
      <c r="H40672" s="1"/>
      <c r="I40672" s="1"/>
    </row>
    <row r="40673" spans="2:9">
      <c r="B40673" s="1"/>
      <c r="C40673" s="29"/>
      <c r="D40673" s="27"/>
      <c r="E40673" s="27"/>
      <c r="F40673" s="27"/>
      <c r="G40673" s="1"/>
      <c r="H40673" s="1"/>
      <c r="I40673" s="1"/>
    </row>
    <row r="40674" spans="2:9">
      <c r="B40674" s="1"/>
      <c r="C40674" s="29"/>
      <c r="D40674" s="27"/>
      <c r="E40674" s="27"/>
      <c r="F40674" s="27"/>
      <c r="G40674" s="1"/>
      <c r="H40674" s="1"/>
      <c r="I40674" s="1"/>
    </row>
    <row r="40675" spans="2:9">
      <c r="B40675" s="1"/>
      <c r="C40675" s="29"/>
      <c r="D40675" s="27"/>
      <c r="E40675" s="27"/>
      <c r="F40675" s="27"/>
      <c r="G40675" s="1"/>
      <c r="H40675" s="1"/>
      <c r="I40675" s="1"/>
    </row>
    <row r="40676" spans="2:9">
      <c r="B40676" s="1"/>
      <c r="C40676" s="29"/>
      <c r="D40676" s="27"/>
      <c r="E40676" s="27"/>
      <c r="F40676" s="27"/>
      <c r="G40676" s="1"/>
      <c r="H40676" s="1"/>
      <c r="I40676" s="1"/>
    </row>
    <row r="40677" spans="2:9">
      <c r="B40677" s="1"/>
      <c r="C40677" s="29"/>
      <c r="D40677" s="27"/>
      <c r="E40677" s="27"/>
      <c r="F40677" s="27"/>
      <c r="G40677" s="1"/>
      <c r="H40677" s="1"/>
      <c r="I40677" s="1"/>
    </row>
    <row r="40678" spans="2:9">
      <c r="B40678" s="1"/>
      <c r="C40678" s="29"/>
      <c r="D40678" s="27"/>
      <c r="E40678" s="27"/>
      <c r="F40678" s="27"/>
      <c r="G40678" s="1"/>
      <c r="H40678" s="1"/>
      <c r="I40678" s="1"/>
    </row>
    <row r="40679" spans="2:9">
      <c r="B40679" s="1"/>
      <c r="C40679" s="29"/>
      <c r="D40679" s="27"/>
      <c r="E40679" s="27"/>
      <c r="F40679" s="27"/>
      <c r="G40679" s="1"/>
      <c r="H40679" s="1"/>
      <c r="I40679" s="1"/>
    </row>
    <row r="40680" spans="2:9">
      <c r="B40680" s="1"/>
      <c r="C40680" s="29"/>
      <c r="D40680" s="27"/>
      <c r="E40680" s="27"/>
      <c r="F40680" s="27"/>
      <c r="G40680" s="1"/>
      <c r="H40680" s="1"/>
      <c r="I40680" s="1"/>
    </row>
    <row r="40681" spans="2:9">
      <c r="B40681" s="1"/>
      <c r="C40681" s="29"/>
      <c r="D40681" s="27"/>
      <c r="E40681" s="27"/>
      <c r="F40681" s="27"/>
      <c r="G40681" s="1"/>
      <c r="H40681" s="1"/>
      <c r="I40681" s="1"/>
    </row>
    <row r="40682" spans="2:9">
      <c r="B40682" s="1"/>
      <c r="C40682" s="29"/>
      <c r="D40682" s="27"/>
      <c r="E40682" s="27"/>
      <c r="F40682" s="27"/>
      <c r="G40682" s="1"/>
      <c r="H40682" s="1"/>
      <c r="I40682" s="1"/>
    </row>
    <row r="40683" spans="2:9">
      <c r="B40683" s="1"/>
      <c r="C40683" s="29"/>
      <c r="D40683" s="27"/>
      <c r="E40683" s="27"/>
      <c r="F40683" s="27"/>
      <c r="G40683" s="1"/>
      <c r="H40683" s="1"/>
      <c r="I40683" s="1"/>
    </row>
    <row r="40684" spans="2:9">
      <c r="B40684" s="1"/>
      <c r="C40684" s="29"/>
      <c r="D40684" s="27"/>
      <c r="E40684" s="27"/>
      <c r="F40684" s="27"/>
      <c r="G40684" s="1"/>
      <c r="H40684" s="1"/>
      <c r="I40684" s="1"/>
    </row>
    <row r="40685" spans="2:9">
      <c r="B40685" s="1"/>
      <c r="C40685" s="29"/>
      <c r="D40685" s="27"/>
      <c r="E40685" s="27"/>
      <c r="F40685" s="27"/>
      <c r="G40685" s="1"/>
      <c r="H40685" s="1"/>
      <c r="I40685" s="1"/>
    </row>
    <row r="40686" spans="2:9">
      <c r="B40686" s="1"/>
      <c r="C40686" s="29"/>
      <c r="D40686" s="27"/>
      <c r="E40686" s="27"/>
      <c r="F40686" s="27"/>
      <c r="G40686" s="1"/>
      <c r="H40686" s="1"/>
      <c r="I40686" s="1"/>
    </row>
    <row r="40687" spans="2:9">
      <c r="B40687" s="1"/>
      <c r="C40687" s="29"/>
      <c r="D40687" s="27"/>
      <c r="E40687" s="27"/>
      <c r="F40687" s="27"/>
      <c r="G40687" s="1"/>
      <c r="H40687" s="1"/>
      <c r="I40687" s="1"/>
    </row>
    <row r="40688" spans="2:9">
      <c r="B40688" s="1"/>
      <c r="C40688" s="29"/>
      <c r="D40688" s="27"/>
      <c r="E40688" s="27"/>
      <c r="F40688" s="27"/>
      <c r="G40688" s="1"/>
      <c r="H40688" s="1"/>
      <c r="I40688" s="1"/>
    </row>
    <row r="40689" spans="2:9">
      <c r="B40689" s="1"/>
      <c r="C40689" s="29"/>
      <c r="D40689" s="27"/>
      <c r="E40689" s="27"/>
      <c r="F40689" s="27"/>
      <c r="G40689" s="1"/>
      <c r="H40689" s="1"/>
      <c r="I40689" s="1"/>
    </row>
    <row r="40690" spans="2:9">
      <c r="B40690" s="1"/>
      <c r="C40690" s="29"/>
      <c r="D40690" s="27"/>
      <c r="E40690" s="27"/>
      <c r="F40690" s="27"/>
      <c r="G40690" s="1"/>
      <c r="H40690" s="1"/>
      <c r="I40690" s="1"/>
    </row>
    <row r="40691" spans="2:9">
      <c r="B40691" s="1"/>
      <c r="C40691" s="29"/>
      <c r="D40691" s="27"/>
      <c r="E40691" s="27"/>
      <c r="F40691" s="27"/>
      <c r="G40691" s="1"/>
      <c r="H40691" s="1"/>
      <c r="I40691" s="1"/>
    </row>
    <row r="40692" spans="2:9">
      <c r="B40692" s="1"/>
      <c r="C40692" s="29"/>
      <c r="D40692" s="27"/>
      <c r="E40692" s="27"/>
      <c r="F40692" s="27"/>
      <c r="G40692" s="1"/>
      <c r="H40692" s="1"/>
      <c r="I40692" s="1"/>
    </row>
    <row r="40693" spans="2:9">
      <c r="B40693" s="1"/>
      <c r="C40693" s="29"/>
      <c r="D40693" s="27"/>
      <c r="E40693" s="27"/>
      <c r="F40693" s="27"/>
      <c r="G40693" s="1"/>
      <c r="H40693" s="1"/>
      <c r="I40693" s="1"/>
    </row>
    <row r="40694" spans="2:9">
      <c r="B40694" s="1"/>
      <c r="C40694" s="29"/>
      <c r="D40694" s="27"/>
      <c r="E40694" s="27"/>
      <c r="F40694" s="27"/>
      <c r="G40694" s="1"/>
      <c r="H40694" s="1"/>
      <c r="I40694" s="1"/>
    </row>
    <row r="40695" spans="2:9">
      <c r="B40695" s="1"/>
      <c r="C40695" s="29"/>
      <c r="D40695" s="27"/>
      <c r="E40695" s="27"/>
      <c r="F40695" s="27"/>
      <c r="G40695" s="1"/>
      <c r="H40695" s="1"/>
      <c r="I40695" s="1"/>
    </row>
    <row r="40696" spans="2:9">
      <c r="B40696" s="1"/>
      <c r="C40696" s="29"/>
      <c r="D40696" s="27"/>
      <c r="E40696" s="27"/>
      <c r="F40696" s="27"/>
      <c r="G40696" s="1"/>
      <c r="H40696" s="1"/>
      <c r="I40696" s="1"/>
    </row>
    <row r="40697" spans="2:9">
      <c r="B40697" s="1"/>
      <c r="C40697" s="29"/>
      <c r="D40697" s="27"/>
      <c r="E40697" s="27"/>
      <c r="F40697" s="27"/>
      <c r="G40697" s="1"/>
      <c r="H40697" s="1"/>
      <c r="I40697" s="1"/>
    </row>
    <row r="40698" spans="2:9">
      <c r="B40698" s="1"/>
      <c r="C40698" s="29"/>
      <c r="D40698" s="27"/>
      <c r="E40698" s="27"/>
      <c r="F40698" s="27"/>
      <c r="G40698" s="1"/>
      <c r="H40698" s="1"/>
      <c r="I40698" s="1"/>
    </row>
    <row r="40699" spans="2:9">
      <c r="B40699" s="1"/>
      <c r="C40699" s="29"/>
      <c r="D40699" s="27"/>
      <c r="E40699" s="27"/>
      <c r="F40699" s="27"/>
      <c r="G40699" s="1"/>
      <c r="H40699" s="1"/>
      <c r="I40699" s="1"/>
    </row>
    <row r="40700" spans="2:9">
      <c r="B40700" s="1"/>
      <c r="C40700" s="29"/>
      <c r="D40700" s="27"/>
      <c r="E40700" s="27"/>
      <c r="F40700" s="27"/>
      <c r="G40700" s="1"/>
      <c r="H40700" s="1"/>
      <c r="I40700" s="1"/>
    </row>
    <row r="40701" spans="2:9">
      <c r="B40701" s="1"/>
      <c r="C40701" s="29"/>
      <c r="D40701" s="27"/>
      <c r="E40701" s="27"/>
      <c r="F40701" s="27"/>
      <c r="G40701" s="1"/>
      <c r="H40701" s="1"/>
      <c r="I40701" s="1"/>
    </row>
    <row r="40702" spans="2:9">
      <c r="B40702" s="1"/>
      <c r="C40702" s="29"/>
      <c r="D40702" s="27"/>
      <c r="E40702" s="27"/>
      <c r="F40702" s="27"/>
      <c r="G40702" s="1"/>
      <c r="H40702" s="1"/>
      <c r="I40702" s="1"/>
    </row>
    <row r="40703" spans="2:9">
      <c r="B40703" s="1"/>
      <c r="C40703" s="29"/>
      <c r="D40703" s="27"/>
      <c r="E40703" s="27"/>
      <c r="F40703" s="27"/>
      <c r="G40703" s="1"/>
      <c r="H40703" s="1"/>
      <c r="I40703" s="1"/>
    </row>
    <row r="40704" spans="2:9">
      <c r="B40704" s="1"/>
      <c r="C40704" s="29"/>
      <c r="D40704" s="27"/>
      <c r="E40704" s="27"/>
      <c r="F40704" s="27"/>
      <c r="G40704" s="1"/>
      <c r="H40704" s="1"/>
      <c r="I40704" s="1"/>
    </row>
    <row r="40705" spans="2:9">
      <c r="B40705" s="1"/>
      <c r="C40705" s="29"/>
      <c r="D40705" s="27"/>
      <c r="E40705" s="27"/>
      <c r="F40705" s="27"/>
      <c r="G40705" s="1"/>
      <c r="H40705" s="1"/>
      <c r="I40705" s="1"/>
    </row>
    <row r="40706" spans="2:9">
      <c r="B40706" s="1"/>
      <c r="C40706" s="29"/>
      <c r="D40706" s="27"/>
      <c r="E40706" s="27"/>
      <c r="F40706" s="27"/>
      <c r="G40706" s="1"/>
      <c r="H40706" s="1"/>
      <c r="I40706" s="1"/>
    </row>
    <row r="40707" spans="2:9">
      <c r="B40707" s="1"/>
      <c r="C40707" s="29"/>
      <c r="D40707" s="27"/>
      <c r="E40707" s="27"/>
      <c r="F40707" s="27"/>
      <c r="G40707" s="1"/>
      <c r="H40707" s="1"/>
      <c r="I40707" s="1"/>
    </row>
    <row r="40708" spans="2:9">
      <c r="B40708" s="1"/>
      <c r="C40708" s="29"/>
      <c r="D40708" s="27"/>
      <c r="E40708" s="27"/>
      <c r="F40708" s="27"/>
      <c r="G40708" s="1"/>
      <c r="H40708" s="1"/>
      <c r="I40708" s="1"/>
    </row>
    <row r="40709" spans="2:9">
      <c r="B40709" s="1"/>
      <c r="C40709" s="29"/>
      <c r="D40709" s="27"/>
      <c r="E40709" s="27"/>
      <c r="F40709" s="27"/>
      <c r="G40709" s="1"/>
      <c r="H40709" s="1"/>
      <c r="I40709" s="1"/>
    </row>
    <row r="40710" spans="2:9">
      <c r="B40710" s="1"/>
      <c r="C40710" s="29"/>
      <c r="D40710" s="27"/>
      <c r="E40710" s="27"/>
      <c r="F40710" s="27"/>
      <c r="G40710" s="1"/>
      <c r="H40710" s="1"/>
      <c r="I40710" s="1"/>
    </row>
    <row r="40711" spans="2:9">
      <c r="B40711" s="1"/>
      <c r="C40711" s="29"/>
      <c r="D40711" s="27"/>
      <c r="E40711" s="27"/>
      <c r="F40711" s="27"/>
      <c r="G40711" s="1"/>
      <c r="H40711" s="1"/>
      <c r="I40711" s="1"/>
    </row>
    <row r="40712" spans="2:9">
      <c r="B40712" s="1"/>
      <c r="C40712" s="29"/>
      <c r="D40712" s="27"/>
      <c r="E40712" s="27"/>
      <c r="F40712" s="27"/>
      <c r="G40712" s="1"/>
      <c r="H40712" s="1"/>
      <c r="I40712" s="1"/>
    </row>
    <row r="40713" spans="2:9">
      <c r="B40713" s="1"/>
      <c r="C40713" s="29"/>
      <c r="D40713" s="27"/>
      <c r="E40713" s="27"/>
      <c r="F40713" s="27"/>
      <c r="G40713" s="1"/>
      <c r="H40713" s="1"/>
      <c r="I40713" s="1"/>
    </row>
    <row r="40714" spans="2:9">
      <c r="B40714" s="1"/>
      <c r="C40714" s="29"/>
      <c r="D40714" s="27"/>
      <c r="E40714" s="27"/>
      <c r="F40714" s="27"/>
      <c r="G40714" s="1"/>
      <c r="H40714" s="1"/>
      <c r="I40714" s="1"/>
    </row>
    <row r="40715" spans="2:9">
      <c r="B40715" s="1"/>
      <c r="C40715" s="29"/>
      <c r="D40715" s="27"/>
      <c r="E40715" s="27"/>
      <c r="F40715" s="27"/>
      <c r="G40715" s="1"/>
      <c r="H40715" s="1"/>
      <c r="I40715" s="1"/>
    </row>
    <row r="40716" spans="2:9">
      <c r="B40716" s="1"/>
      <c r="C40716" s="29"/>
      <c r="D40716" s="27"/>
      <c r="E40716" s="27"/>
      <c r="F40716" s="27"/>
      <c r="G40716" s="1"/>
      <c r="H40716" s="1"/>
      <c r="I40716" s="1"/>
    </row>
    <row r="40717" spans="2:9">
      <c r="B40717" s="1"/>
      <c r="C40717" s="29"/>
      <c r="D40717" s="27"/>
      <c r="E40717" s="27"/>
      <c r="F40717" s="27"/>
      <c r="G40717" s="1"/>
      <c r="H40717" s="1"/>
      <c r="I40717" s="1"/>
    </row>
    <row r="40718" spans="2:9">
      <c r="B40718" s="1"/>
      <c r="C40718" s="29"/>
      <c r="D40718" s="27"/>
      <c r="E40718" s="27"/>
      <c r="F40718" s="27"/>
      <c r="G40718" s="1"/>
      <c r="H40718" s="1"/>
      <c r="I40718" s="1"/>
    </row>
    <row r="40719" spans="2:9">
      <c r="B40719" s="1"/>
      <c r="C40719" s="29"/>
      <c r="D40719" s="27"/>
      <c r="E40719" s="27"/>
      <c r="F40719" s="27"/>
      <c r="G40719" s="1"/>
      <c r="H40719" s="1"/>
      <c r="I40719" s="1"/>
    </row>
    <row r="40720" spans="2:9">
      <c r="B40720" s="1"/>
      <c r="C40720" s="29"/>
      <c r="D40720" s="27"/>
      <c r="E40720" s="27"/>
      <c r="F40720" s="27"/>
      <c r="G40720" s="1"/>
      <c r="H40720" s="1"/>
      <c r="I40720" s="1"/>
    </row>
    <row r="40721" spans="2:9">
      <c r="B40721" s="1"/>
      <c r="C40721" s="29"/>
      <c r="D40721" s="27"/>
      <c r="E40721" s="27"/>
      <c r="F40721" s="27"/>
      <c r="G40721" s="1"/>
      <c r="H40721" s="1"/>
      <c r="I40721" s="1"/>
    </row>
    <row r="40722" spans="2:9">
      <c r="B40722" s="1"/>
      <c r="C40722" s="29"/>
      <c r="D40722" s="27"/>
      <c r="E40722" s="27"/>
      <c r="F40722" s="27"/>
      <c r="G40722" s="1"/>
      <c r="H40722" s="1"/>
      <c r="I40722" s="1"/>
    </row>
    <row r="40723" spans="2:9">
      <c r="B40723" s="1"/>
      <c r="C40723" s="29"/>
      <c r="D40723" s="27"/>
      <c r="E40723" s="27"/>
      <c r="F40723" s="27"/>
      <c r="G40723" s="1"/>
      <c r="H40723" s="1"/>
      <c r="I40723" s="1"/>
    </row>
    <row r="40724" spans="2:9">
      <c r="B40724" s="1"/>
      <c r="C40724" s="29"/>
      <c r="D40724" s="27"/>
      <c r="E40724" s="27"/>
      <c r="F40724" s="27"/>
      <c r="G40724" s="1"/>
      <c r="H40724" s="1"/>
      <c r="I40724" s="1"/>
    </row>
    <row r="40725" spans="2:9">
      <c r="B40725" s="1"/>
      <c r="C40725" s="29"/>
      <c r="D40725" s="27"/>
      <c r="E40725" s="27"/>
      <c r="F40725" s="27"/>
      <c r="G40725" s="1"/>
      <c r="H40725" s="1"/>
      <c r="I40725" s="1"/>
    </row>
    <row r="40726" spans="2:9">
      <c r="B40726" s="1"/>
      <c r="C40726" s="29"/>
      <c r="D40726" s="27"/>
      <c r="E40726" s="27"/>
      <c r="F40726" s="27"/>
      <c r="G40726" s="1"/>
      <c r="H40726" s="1"/>
      <c r="I40726" s="1"/>
    </row>
    <row r="40727" spans="2:9">
      <c r="B40727" s="1"/>
      <c r="C40727" s="29"/>
      <c r="D40727" s="27"/>
      <c r="E40727" s="27"/>
      <c r="F40727" s="27"/>
      <c r="G40727" s="1"/>
      <c r="H40727" s="1"/>
      <c r="I40727" s="1"/>
    </row>
    <row r="40728" spans="2:9">
      <c r="B40728" s="1"/>
      <c r="C40728" s="29"/>
      <c r="D40728" s="27"/>
      <c r="E40728" s="27"/>
      <c r="F40728" s="27"/>
      <c r="G40728" s="1"/>
      <c r="H40728" s="1"/>
      <c r="I40728" s="1"/>
    </row>
    <row r="40729" spans="2:9">
      <c r="B40729" s="1"/>
      <c r="C40729" s="29"/>
      <c r="D40729" s="27"/>
      <c r="E40729" s="27"/>
      <c r="F40729" s="27"/>
      <c r="G40729" s="1"/>
      <c r="H40729" s="1"/>
      <c r="I40729" s="1"/>
    </row>
    <row r="40730" spans="2:9">
      <c r="B40730" s="1"/>
      <c r="C40730" s="29"/>
      <c r="D40730" s="27"/>
      <c r="E40730" s="27"/>
      <c r="F40730" s="27"/>
      <c r="G40730" s="1"/>
      <c r="H40730" s="1"/>
      <c r="I40730" s="1"/>
    </row>
    <row r="40731" spans="2:9">
      <c r="B40731" s="1"/>
      <c r="C40731" s="29"/>
      <c r="D40731" s="27"/>
      <c r="E40731" s="27"/>
      <c r="F40731" s="27"/>
      <c r="G40731" s="1"/>
      <c r="H40731" s="1"/>
      <c r="I40731" s="1"/>
    </row>
    <row r="40732" spans="2:9">
      <c r="B40732" s="1"/>
      <c r="C40732" s="29"/>
      <c r="D40732" s="27"/>
      <c r="E40732" s="27"/>
      <c r="F40732" s="27"/>
      <c r="G40732" s="1"/>
      <c r="H40732" s="1"/>
      <c r="I40732" s="1"/>
    </row>
    <row r="40733" spans="2:9">
      <c r="B40733" s="1"/>
      <c r="C40733" s="29"/>
      <c r="D40733" s="27"/>
      <c r="E40733" s="27"/>
      <c r="F40733" s="27"/>
      <c r="G40733" s="1"/>
      <c r="H40733" s="1"/>
      <c r="I40733" s="1"/>
    </row>
    <row r="40734" spans="2:9">
      <c r="B40734" s="1"/>
      <c r="C40734" s="29"/>
      <c r="D40734" s="27"/>
      <c r="E40734" s="27"/>
      <c r="F40734" s="27"/>
      <c r="G40734" s="1"/>
      <c r="H40734" s="1"/>
      <c r="I40734" s="1"/>
    </row>
    <row r="40735" spans="2:9">
      <c r="B40735" s="1"/>
      <c r="C40735" s="29"/>
      <c r="D40735" s="27"/>
      <c r="E40735" s="27"/>
      <c r="F40735" s="27"/>
      <c r="G40735" s="1"/>
      <c r="H40735" s="1"/>
      <c r="I40735" s="1"/>
    </row>
    <row r="40736" spans="2:9">
      <c r="B40736" s="1"/>
      <c r="C40736" s="29"/>
      <c r="D40736" s="27"/>
      <c r="E40736" s="27"/>
      <c r="F40736" s="27"/>
      <c r="G40736" s="1"/>
      <c r="H40736" s="1"/>
      <c r="I40736" s="1"/>
    </row>
    <row r="40737" spans="2:9">
      <c r="B40737" s="1"/>
      <c r="C40737" s="29"/>
      <c r="D40737" s="27"/>
      <c r="E40737" s="27"/>
      <c r="F40737" s="27"/>
      <c r="G40737" s="1"/>
      <c r="H40737" s="1"/>
      <c r="I40737" s="1"/>
    </row>
    <row r="40738" spans="2:9">
      <c r="B40738" s="1"/>
      <c r="C40738" s="29"/>
      <c r="D40738" s="27"/>
      <c r="E40738" s="27"/>
      <c r="F40738" s="27"/>
      <c r="G40738" s="1"/>
      <c r="H40738" s="1"/>
      <c r="I40738" s="1"/>
    </row>
    <row r="40739" spans="2:9">
      <c r="B40739" s="1"/>
      <c r="C40739" s="29"/>
      <c r="D40739" s="27"/>
      <c r="E40739" s="27"/>
      <c r="F40739" s="27"/>
      <c r="G40739" s="1"/>
      <c r="H40739" s="1"/>
      <c r="I40739" s="1"/>
    </row>
    <row r="40740" spans="2:9">
      <c r="B40740" s="1"/>
      <c r="C40740" s="29"/>
      <c r="D40740" s="27"/>
      <c r="E40740" s="27"/>
      <c r="F40740" s="27"/>
      <c r="G40740" s="1"/>
      <c r="H40740" s="1"/>
      <c r="I40740" s="1"/>
    </row>
    <row r="40741" spans="2:9">
      <c r="B40741" s="1"/>
      <c r="C40741" s="29"/>
      <c r="D40741" s="27"/>
      <c r="E40741" s="27"/>
      <c r="F40741" s="27"/>
      <c r="G40741" s="1"/>
      <c r="H40741" s="1"/>
      <c r="I40741" s="1"/>
    </row>
    <row r="40742" spans="2:9">
      <c r="B40742" s="1"/>
      <c r="C40742" s="29"/>
      <c r="D40742" s="27"/>
      <c r="E40742" s="27"/>
      <c r="F40742" s="27"/>
      <c r="G40742" s="1"/>
      <c r="H40742" s="1"/>
      <c r="I40742" s="1"/>
    </row>
    <row r="40743" spans="2:9">
      <c r="B40743" s="1"/>
      <c r="C40743" s="29"/>
      <c r="D40743" s="27"/>
      <c r="E40743" s="27"/>
      <c r="F40743" s="27"/>
      <c r="G40743" s="1"/>
      <c r="H40743" s="1"/>
      <c r="I40743" s="1"/>
    </row>
    <row r="40744" spans="2:9">
      <c r="B40744" s="1"/>
      <c r="C40744" s="29"/>
      <c r="D40744" s="27"/>
      <c r="E40744" s="27"/>
      <c r="F40744" s="27"/>
      <c r="G40744" s="1"/>
      <c r="H40744" s="1"/>
      <c r="I40744" s="1"/>
    </row>
    <row r="40745" spans="2:9">
      <c r="B40745" s="1"/>
      <c r="C40745" s="29"/>
      <c r="D40745" s="27"/>
      <c r="E40745" s="27"/>
      <c r="F40745" s="27"/>
      <c r="G40745" s="1"/>
      <c r="H40745" s="1"/>
      <c r="I40745" s="1"/>
    </row>
    <row r="40746" spans="2:9">
      <c r="B40746" s="1"/>
      <c r="C40746" s="29"/>
      <c r="D40746" s="27"/>
      <c r="E40746" s="27"/>
      <c r="F40746" s="27"/>
      <c r="G40746" s="1"/>
      <c r="H40746" s="1"/>
      <c r="I40746" s="1"/>
    </row>
    <row r="40747" spans="2:9">
      <c r="B40747" s="1"/>
      <c r="C40747" s="29"/>
      <c r="D40747" s="27"/>
      <c r="E40747" s="27"/>
      <c r="F40747" s="27"/>
      <c r="G40747" s="1"/>
      <c r="H40747" s="1"/>
      <c r="I40747" s="1"/>
    </row>
    <row r="40748" spans="2:9">
      <c r="B40748" s="1"/>
      <c r="C40748" s="29"/>
      <c r="D40748" s="27"/>
      <c r="E40748" s="27"/>
      <c r="F40748" s="27"/>
      <c r="G40748" s="1"/>
      <c r="H40748" s="1"/>
      <c r="I40748" s="1"/>
    </row>
    <row r="40749" spans="2:9">
      <c r="B40749" s="1"/>
      <c r="C40749" s="29"/>
      <c r="D40749" s="27"/>
      <c r="E40749" s="27"/>
      <c r="F40749" s="27"/>
      <c r="G40749" s="1"/>
      <c r="H40749" s="1"/>
      <c r="I40749" s="1"/>
    </row>
    <row r="40750" spans="2:9">
      <c r="B40750" s="1"/>
      <c r="C40750" s="29"/>
      <c r="D40750" s="27"/>
      <c r="E40750" s="27"/>
      <c r="F40750" s="27"/>
      <c r="G40750" s="1"/>
      <c r="H40750" s="1"/>
      <c r="I40750" s="1"/>
    </row>
    <row r="40751" spans="2:9">
      <c r="B40751" s="1"/>
      <c r="C40751" s="29"/>
      <c r="D40751" s="27"/>
      <c r="E40751" s="27"/>
      <c r="F40751" s="27"/>
      <c r="G40751" s="1"/>
      <c r="H40751" s="1"/>
      <c r="I40751" s="1"/>
    </row>
    <row r="40752" spans="2:9">
      <c r="B40752" s="1"/>
      <c r="C40752" s="29"/>
      <c r="D40752" s="27"/>
      <c r="E40752" s="27"/>
      <c r="F40752" s="27"/>
      <c r="G40752" s="1"/>
      <c r="H40752" s="1"/>
      <c r="I40752" s="1"/>
    </row>
    <row r="40753" spans="2:9">
      <c r="B40753" s="1"/>
      <c r="C40753" s="29"/>
      <c r="D40753" s="27"/>
      <c r="E40753" s="27"/>
      <c r="F40753" s="27"/>
      <c r="G40753" s="1"/>
      <c r="H40753" s="1"/>
      <c r="I40753" s="1"/>
    </row>
    <row r="40754" spans="2:9">
      <c r="B40754" s="1"/>
      <c r="C40754" s="29"/>
      <c r="D40754" s="27"/>
      <c r="E40754" s="27"/>
      <c r="F40754" s="27"/>
      <c r="G40754" s="1"/>
      <c r="H40754" s="1"/>
      <c r="I40754" s="1"/>
    </row>
    <row r="40755" spans="2:9">
      <c r="B40755" s="1"/>
      <c r="C40755" s="29"/>
      <c r="D40755" s="27"/>
      <c r="E40755" s="27"/>
      <c r="F40755" s="27"/>
      <c r="G40755" s="1"/>
      <c r="H40755" s="1"/>
      <c r="I40755" s="1"/>
    </row>
    <row r="40756" spans="2:9">
      <c r="B40756" s="1"/>
      <c r="C40756" s="29"/>
      <c r="D40756" s="27"/>
      <c r="E40756" s="27"/>
      <c r="F40756" s="27"/>
      <c r="G40756" s="1"/>
      <c r="H40756" s="1"/>
      <c r="I40756" s="1"/>
    </row>
    <row r="40757" spans="2:9">
      <c r="B40757" s="1"/>
      <c r="C40757" s="29"/>
      <c r="D40757" s="27"/>
      <c r="E40757" s="27"/>
      <c r="F40757" s="27"/>
      <c r="G40757" s="1"/>
      <c r="H40757" s="1"/>
      <c r="I40757" s="1"/>
    </row>
    <row r="40758" spans="2:9">
      <c r="B40758" s="1"/>
      <c r="C40758" s="29"/>
      <c r="D40758" s="27"/>
      <c r="E40758" s="27"/>
      <c r="F40758" s="27"/>
      <c r="G40758" s="1"/>
      <c r="H40758" s="1"/>
      <c r="I40758" s="1"/>
    </row>
    <row r="40759" spans="2:9">
      <c r="B40759" s="1"/>
      <c r="C40759" s="29"/>
      <c r="D40759" s="27"/>
      <c r="E40759" s="27"/>
      <c r="F40759" s="27"/>
      <c r="G40759" s="1"/>
      <c r="H40759" s="1"/>
      <c r="I40759" s="1"/>
    </row>
    <row r="40760" spans="2:9">
      <c r="B40760" s="1"/>
      <c r="C40760" s="29"/>
      <c r="D40760" s="27"/>
      <c r="E40760" s="27"/>
      <c r="F40760" s="27"/>
      <c r="G40760" s="1"/>
      <c r="H40760" s="1"/>
      <c r="I40760" s="1"/>
    </row>
    <row r="40761" spans="2:9">
      <c r="B40761" s="1"/>
      <c r="C40761" s="29"/>
      <c r="D40761" s="27"/>
      <c r="E40761" s="27"/>
      <c r="F40761" s="27"/>
      <c r="G40761" s="1"/>
      <c r="H40761" s="1"/>
      <c r="I40761" s="1"/>
    </row>
    <row r="40762" spans="2:9">
      <c r="B40762" s="1"/>
      <c r="C40762" s="29"/>
      <c r="D40762" s="27"/>
      <c r="E40762" s="27"/>
      <c r="F40762" s="27"/>
      <c r="G40762" s="1"/>
      <c r="H40762" s="1"/>
      <c r="I40762" s="1"/>
    </row>
    <row r="40763" spans="2:9">
      <c r="B40763" s="1"/>
      <c r="C40763" s="29"/>
      <c r="D40763" s="27"/>
      <c r="E40763" s="27"/>
      <c r="F40763" s="27"/>
      <c r="G40763" s="1"/>
      <c r="H40763" s="1"/>
      <c r="I40763" s="1"/>
    </row>
    <row r="40764" spans="2:9">
      <c r="B40764" s="1"/>
      <c r="C40764" s="29"/>
      <c r="D40764" s="27"/>
      <c r="E40764" s="27"/>
      <c r="F40764" s="27"/>
      <c r="G40764" s="1"/>
      <c r="H40764" s="1"/>
      <c r="I40764" s="1"/>
    </row>
    <row r="40765" spans="2:9">
      <c r="B40765" s="1"/>
      <c r="C40765" s="29"/>
      <c r="D40765" s="27"/>
      <c r="E40765" s="27"/>
      <c r="F40765" s="27"/>
      <c r="G40765" s="1"/>
      <c r="H40765" s="1"/>
      <c r="I40765" s="1"/>
    </row>
    <row r="40766" spans="2:9">
      <c r="B40766" s="1"/>
      <c r="C40766" s="29"/>
      <c r="D40766" s="27"/>
      <c r="E40766" s="27"/>
      <c r="F40766" s="27"/>
      <c r="G40766" s="1"/>
      <c r="H40766" s="1"/>
      <c r="I40766" s="1"/>
    </row>
    <row r="40767" spans="2:9">
      <c r="B40767" s="1"/>
      <c r="C40767" s="29"/>
      <c r="D40767" s="27"/>
      <c r="E40767" s="27"/>
      <c r="F40767" s="27"/>
      <c r="G40767" s="1"/>
      <c r="H40767" s="1"/>
      <c r="I40767" s="1"/>
    </row>
    <row r="40768" spans="2:9">
      <c r="B40768" s="1"/>
      <c r="C40768" s="29"/>
      <c r="D40768" s="27"/>
      <c r="E40768" s="27"/>
      <c r="F40768" s="27"/>
      <c r="G40768" s="1"/>
      <c r="H40768" s="1"/>
      <c r="I40768" s="1"/>
    </row>
    <row r="40769" spans="2:9">
      <c r="B40769" s="1"/>
      <c r="C40769" s="29"/>
      <c r="D40769" s="27"/>
      <c r="E40769" s="27"/>
      <c r="F40769" s="27"/>
      <c r="G40769" s="1"/>
      <c r="H40769" s="1"/>
      <c r="I40769" s="1"/>
    </row>
    <row r="40770" spans="2:9">
      <c r="B40770" s="1"/>
      <c r="C40770" s="29"/>
      <c r="D40770" s="27"/>
      <c r="E40770" s="27"/>
      <c r="F40770" s="27"/>
      <c r="G40770" s="1"/>
      <c r="H40770" s="1"/>
      <c r="I40770" s="1"/>
    </row>
    <row r="40771" spans="2:9">
      <c r="B40771" s="1"/>
      <c r="C40771" s="29"/>
      <c r="D40771" s="27"/>
      <c r="E40771" s="27"/>
      <c r="F40771" s="27"/>
      <c r="G40771" s="1"/>
      <c r="H40771" s="1"/>
      <c r="I40771" s="1"/>
    </row>
    <row r="40772" spans="2:9">
      <c r="B40772" s="1"/>
      <c r="C40772" s="29"/>
      <c r="D40772" s="27"/>
      <c r="E40772" s="27"/>
      <c r="F40772" s="27"/>
      <c r="G40772" s="1"/>
      <c r="H40772" s="1"/>
      <c r="I40772" s="1"/>
    </row>
    <row r="40773" spans="2:9">
      <c r="B40773" s="1"/>
      <c r="C40773" s="29"/>
      <c r="D40773" s="27"/>
      <c r="E40773" s="27"/>
      <c r="F40773" s="27"/>
      <c r="G40773" s="1"/>
      <c r="H40773" s="1"/>
      <c r="I40773" s="1"/>
    </row>
    <row r="40774" spans="2:9">
      <c r="B40774" s="1"/>
      <c r="C40774" s="29"/>
      <c r="D40774" s="27"/>
      <c r="E40774" s="27"/>
      <c r="F40774" s="27"/>
      <c r="G40774" s="1"/>
      <c r="H40774" s="1"/>
      <c r="I40774" s="1"/>
    </row>
    <row r="40775" spans="2:9">
      <c r="B40775" s="1"/>
      <c r="C40775" s="29"/>
      <c r="D40775" s="27"/>
      <c r="E40775" s="27"/>
      <c r="F40775" s="27"/>
      <c r="G40775" s="1"/>
      <c r="H40775" s="1"/>
      <c r="I40775" s="1"/>
    </row>
    <row r="40776" spans="2:9">
      <c r="B40776" s="1"/>
      <c r="C40776" s="29"/>
      <c r="D40776" s="27"/>
      <c r="E40776" s="27"/>
      <c r="F40776" s="27"/>
      <c r="G40776" s="1"/>
      <c r="H40776" s="1"/>
      <c r="I40776" s="1"/>
    </row>
    <row r="40777" spans="2:9">
      <c r="B40777" s="1"/>
      <c r="C40777" s="29"/>
      <c r="D40777" s="27"/>
      <c r="E40777" s="27"/>
      <c r="F40777" s="27"/>
      <c r="G40777" s="1"/>
      <c r="H40777" s="1"/>
      <c r="I40777" s="1"/>
    </row>
    <row r="40778" spans="2:9">
      <c r="B40778" s="1"/>
      <c r="C40778" s="29"/>
      <c r="D40778" s="27"/>
      <c r="E40778" s="27"/>
      <c r="F40778" s="27"/>
      <c r="G40778" s="1"/>
      <c r="H40778" s="1"/>
      <c r="I40778" s="1"/>
    </row>
    <row r="40779" spans="2:9">
      <c r="B40779" s="1"/>
      <c r="C40779" s="29"/>
      <c r="D40779" s="27"/>
      <c r="E40779" s="27"/>
      <c r="F40779" s="27"/>
      <c r="G40779" s="1"/>
      <c r="H40779" s="1"/>
      <c r="I40779" s="1"/>
    </row>
    <row r="40780" spans="2:9">
      <c r="B40780" s="1"/>
      <c r="C40780" s="29"/>
      <c r="D40780" s="27"/>
      <c r="E40780" s="27"/>
      <c r="F40780" s="27"/>
      <c r="G40780" s="1"/>
      <c r="H40780" s="1"/>
      <c r="I40780" s="1"/>
    </row>
    <row r="40781" spans="2:9">
      <c r="B40781" s="1"/>
      <c r="C40781" s="29"/>
      <c r="D40781" s="27"/>
      <c r="E40781" s="27"/>
      <c r="F40781" s="27"/>
      <c r="G40781" s="1"/>
      <c r="H40781" s="1"/>
      <c r="I40781" s="1"/>
    </row>
    <row r="40782" spans="2:9">
      <c r="B40782" s="1"/>
      <c r="C40782" s="29"/>
      <c r="D40782" s="27"/>
      <c r="E40782" s="27"/>
      <c r="F40782" s="27"/>
      <c r="G40782" s="1"/>
      <c r="H40782" s="1"/>
      <c r="I40782" s="1"/>
    </row>
    <row r="40783" spans="2:9">
      <c r="B40783" s="1"/>
      <c r="C40783" s="29"/>
      <c r="D40783" s="27"/>
      <c r="E40783" s="27"/>
      <c r="F40783" s="27"/>
      <c r="G40783" s="1"/>
      <c r="H40783" s="1"/>
      <c r="I40783" s="1"/>
    </row>
    <row r="40784" spans="2:9">
      <c r="B40784" s="1"/>
      <c r="C40784" s="29"/>
      <c r="D40784" s="27"/>
      <c r="E40784" s="27"/>
      <c r="F40784" s="27"/>
      <c r="G40784" s="1"/>
      <c r="H40784" s="1"/>
      <c r="I40784" s="1"/>
    </row>
    <row r="40785" spans="2:9">
      <c r="B40785" s="1"/>
      <c r="C40785" s="29"/>
      <c r="D40785" s="27"/>
      <c r="E40785" s="27"/>
      <c r="F40785" s="27"/>
      <c r="G40785" s="1"/>
      <c r="H40785" s="1"/>
      <c r="I40785" s="1"/>
    </row>
    <row r="40786" spans="2:9">
      <c r="B40786" s="1"/>
      <c r="C40786" s="29"/>
      <c r="D40786" s="27"/>
      <c r="E40786" s="27"/>
      <c r="F40786" s="27"/>
      <c r="G40786" s="1"/>
      <c r="H40786" s="1"/>
      <c r="I40786" s="1"/>
    </row>
    <row r="40787" spans="2:9">
      <c r="B40787" s="1"/>
      <c r="C40787" s="29"/>
      <c r="D40787" s="27"/>
      <c r="E40787" s="27"/>
      <c r="F40787" s="27"/>
      <c r="G40787" s="1"/>
      <c r="H40787" s="1"/>
      <c r="I40787" s="1"/>
    </row>
    <row r="40788" spans="2:9">
      <c r="B40788" s="1"/>
      <c r="C40788" s="29"/>
      <c r="D40788" s="27"/>
      <c r="E40788" s="27"/>
      <c r="F40788" s="27"/>
      <c r="G40788" s="1"/>
      <c r="H40788" s="1"/>
      <c r="I40788" s="1"/>
    </row>
    <row r="40789" spans="2:9">
      <c r="B40789" s="1"/>
      <c r="C40789" s="29"/>
      <c r="D40789" s="27"/>
      <c r="E40789" s="27"/>
      <c r="F40789" s="27"/>
      <c r="G40789" s="1"/>
      <c r="H40789" s="1"/>
      <c r="I40789" s="1"/>
    </row>
    <row r="40790" spans="2:9">
      <c r="B40790" s="1"/>
      <c r="C40790" s="29"/>
      <c r="D40790" s="27"/>
      <c r="E40790" s="27"/>
      <c r="F40790" s="27"/>
      <c r="G40790" s="1"/>
      <c r="H40790" s="1"/>
      <c r="I40790" s="1"/>
    </row>
    <row r="40791" spans="2:9">
      <c r="B40791" s="1"/>
      <c r="C40791" s="29"/>
      <c r="D40791" s="27"/>
      <c r="E40791" s="27"/>
      <c r="F40791" s="27"/>
      <c r="G40791" s="1"/>
      <c r="H40791" s="1"/>
      <c r="I40791" s="1"/>
    </row>
    <row r="40792" spans="2:9">
      <c r="B40792" s="1"/>
      <c r="C40792" s="29"/>
      <c r="D40792" s="27"/>
      <c r="E40792" s="27"/>
      <c r="F40792" s="27"/>
      <c r="G40792" s="1"/>
      <c r="H40792" s="1"/>
      <c r="I40792" s="1"/>
    </row>
    <row r="40793" spans="2:9">
      <c r="B40793" s="1"/>
      <c r="C40793" s="29"/>
      <c r="D40793" s="27"/>
      <c r="E40793" s="27"/>
      <c r="F40793" s="27"/>
      <c r="G40793" s="1"/>
      <c r="H40793" s="1"/>
      <c r="I40793" s="1"/>
    </row>
    <row r="40794" spans="2:9">
      <c r="B40794" s="1"/>
      <c r="C40794" s="29"/>
      <c r="D40794" s="27"/>
      <c r="E40794" s="27"/>
      <c r="F40794" s="27"/>
      <c r="G40794" s="1"/>
      <c r="H40794" s="1"/>
      <c r="I40794" s="1"/>
    </row>
    <row r="40795" spans="2:9">
      <c r="B40795" s="1"/>
      <c r="C40795" s="29"/>
      <c r="D40795" s="27"/>
      <c r="E40795" s="27"/>
      <c r="F40795" s="27"/>
      <c r="G40795" s="1"/>
      <c r="H40795" s="1"/>
      <c r="I40795" s="1"/>
    </row>
    <row r="40796" spans="2:9">
      <c r="B40796" s="1"/>
      <c r="C40796" s="29"/>
      <c r="D40796" s="27"/>
      <c r="E40796" s="27"/>
      <c r="F40796" s="27"/>
      <c r="G40796" s="1"/>
      <c r="H40796" s="1"/>
      <c r="I40796" s="1"/>
    </row>
    <row r="40797" spans="2:9">
      <c r="B40797" s="1"/>
      <c r="C40797" s="29"/>
      <c r="D40797" s="27"/>
      <c r="E40797" s="27"/>
      <c r="F40797" s="27"/>
      <c r="G40797" s="1"/>
      <c r="H40797" s="1"/>
      <c r="I40797" s="1"/>
    </row>
    <row r="40798" spans="2:9">
      <c r="B40798" s="1"/>
      <c r="C40798" s="29"/>
      <c r="D40798" s="27"/>
      <c r="E40798" s="27"/>
      <c r="F40798" s="27"/>
      <c r="G40798" s="1"/>
      <c r="H40798" s="1"/>
      <c r="I40798" s="1"/>
    </row>
    <row r="40799" spans="2:9">
      <c r="B40799" s="1"/>
      <c r="C40799" s="29"/>
      <c r="D40799" s="27"/>
      <c r="E40799" s="27"/>
      <c r="F40799" s="27"/>
      <c r="G40799" s="1"/>
      <c r="H40799" s="1"/>
      <c r="I40799" s="1"/>
    </row>
    <row r="40800" spans="2:9">
      <c r="B40800" s="1"/>
      <c r="C40800" s="29"/>
      <c r="D40800" s="27"/>
      <c r="E40800" s="27"/>
      <c r="F40800" s="27"/>
      <c r="G40800" s="1"/>
      <c r="H40800" s="1"/>
      <c r="I40800" s="1"/>
    </row>
    <row r="40801" spans="2:9">
      <c r="B40801" s="1"/>
      <c r="C40801" s="29"/>
      <c r="D40801" s="27"/>
      <c r="E40801" s="27"/>
      <c r="F40801" s="27"/>
      <c r="G40801" s="1"/>
      <c r="H40801" s="1"/>
      <c r="I40801" s="1"/>
    </row>
    <row r="40802" spans="2:9">
      <c r="B40802" s="1"/>
      <c r="C40802" s="29"/>
      <c r="D40802" s="27"/>
      <c r="E40802" s="27"/>
      <c r="F40802" s="27"/>
      <c r="G40802" s="1"/>
      <c r="H40802" s="1"/>
      <c r="I40802" s="1"/>
    </row>
    <row r="40803" spans="2:9">
      <c r="B40803" s="1"/>
      <c r="C40803" s="29"/>
      <c r="D40803" s="27"/>
      <c r="E40803" s="27"/>
      <c r="F40803" s="27"/>
      <c r="G40803" s="1"/>
      <c r="H40803" s="1"/>
      <c r="I40803" s="1"/>
    </row>
    <row r="40804" spans="2:9">
      <c r="B40804" s="1"/>
      <c r="C40804" s="29"/>
      <c r="D40804" s="27"/>
      <c r="E40804" s="27"/>
      <c r="F40804" s="27"/>
      <c r="G40804" s="1"/>
      <c r="H40804" s="1"/>
      <c r="I40804" s="1"/>
    </row>
    <row r="40805" spans="2:9">
      <c r="B40805" s="1"/>
      <c r="C40805" s="29"/>
      <c r="D40805" s="27"/>
      <c r="E40805" s="27"/>
      <c r="F40805" s="27"/>
      <c r="G40805" s="1"/>
      <c r="H40805" s="1"/>
      <c r="I40805" s="1"/>
    </row>
    <row r="40806" spans="2:9">
      <c r="B40806" s="1"/>
      <c r="C40806" s="29"/>
      <c r="D40806" s="27"/>
      <c r="E40806" s="27"/>
      <c r="F40806" s="27"/>
      <c r="G40806" s="1"/>
      <c r="H40806" s="1"/>
      <c r="I40806" s="1"/>
    </row>
    <row r="40807" spans="2:9">
      <c r="B40807" s="1"/>
      <c r="C40807" s="29"/>
      <c r="D40807" s="27"/>
      <c r="E40807" s="27"/>
      <c r="F40807" s="27"/>
      <c r="G40807" s="1"/>
      <c r="H40807" s="1"/>
      <c r="I40807" s="1"/>
    </row>
    <row r="40808" spans="2:9">
      <c r="B40808" s="1"/>
      <c r="C40808" s="29"/>
      <c r="D40808" s="27"/>
      <c r="E40808" s="27"/>
      <c r="F40808" s="27"/>
      <c r="G40808" s="1"/>
      <c r="H40808" s="1"/>
      <c r="I40808" s="1"/>
    </row>
    <row r="40809" spans="2:9">
      <c r="B40809" s="1"/>
      <c r="C40809" s="29"/>
      <c r="D40809" s="27"/>
      <c r="E40809" s="27"/>
      <c r="F40809" s="27"/>
      <c r="G40809" s="1"/>
      <c r="H40809" s="1"/>
      <c r="I40809" s="1"/>
    </row>
    <row r="40810" spans="2:9">
      <c r="B40810" s="1"/>
      <c r="C40810" s="29"/>
      <c r="D40810" s="27"/>
      <c r="E40810" s="27"/>
      <c r="F40810" s="27"/>
      <c r="G40810" s="1"/>
      <c r="H40810" s="1"/>
      <c r="I40810" s="1"/>
    </row>
    <row r="40811" spans="2:9">
      <c r="B40811" s="1"/>
      <c r="C40811" s="29"/>
      <c r="D40811" s="27"/>
      <c r="E40811" s="27"/>
      <c r="F40811" s="27"/>
      <c r="G40811" s="1"/>
      <c r="H40811" s="1"/>
      <c r="I40811" s="1"/>
    </row>
    <row r="40812" spans="2:9">
      <c r="B40812" s="1"/>
      <c r="C40812" s="29"/>
      <c r="D40812" s="27"/>
      <c r="E40812" s="27"/>
      <c r="F40812" s="27"/>
      <c r="G40812" s="1"/>
      <c r="H40812" s="1"/>
      <c r="I40812" s="1"/>
    </row>
    <row r="40813" spans="2:9">
      <c r="B40813" s="1"/>
      <c r="C40813" s="29"/>
      <c r="D40813" s="27"/>
      <c r="E40813" s="27"/>
      <c r="F40813" s="27"/>
      <c r="G40813" s="1"/>
      <c r="H40813" s="1"/>
      <c r="I40813" s="1"/>
    </row>
    <row r="40814" spans="2:9">
      <c r="B40814" s="1"/>
      <c r="C40814" s="29"/>
      <c r="D40814" s="27"/>
      <c r="E40814" s="27"/>
      <c r="F40814" s="27"/>
      <c r="G40814" s="1"/>
      <c r="H40814" s="1"/>
      <c r="I40814" s="1"/>
    </row>
    <row r="40815" spans="2:9">
      <c r="B40815" s="1"/>
      <c r="C40815" s="29"/>
      <c r="D40815" s="27"/>
      <c r="E40815" s="27"/>
      <c r="F40815" s="27"/>
      <c r="G40815" s="1"/>
      <c r="H40815" s="1"/>
      <c r="I40815" s="1"/>
    </row>
    <row r="40816" spans="2:9">
      <c r="B40816" s="1"/>
      <c r="C40816" s="29"/>
      <c r="D40816" s="27"/>
      <c r="E40816" s="27"/>
      <c r="F40816" s="27"/>
      <c r="G40816" s="1"/>
      <c r="H40816" s="1"/>
      <c r="I40816" s="1"/>
    </row>
    <row r="40817" spans="2:9">
      <c r="B40817" s="1"/>
      <c r="C40817" s="29"/>
      <c r="D40817" s="27"/>
      <c r="E40817" s="27"/>
      <c r="F40817" s="27"/>
      <c r="G40817" s="1"/>
      <c r="H40817" s="1"/>
      <c r="I40817" s="1"/>
    </row>
    <row r="40818" spans="2:9">
      <c r="B40818" s="1"/>
      <c r="C40818" s="29"/>
      <c r="D40818" s="27"/>
      <c r="E40818" s="27"/>
      <c r="F40818" s="27"/>
      <c r="G40818" s="1"/>
      <c r="H40818" s="1"/>
      <c r="I40818" s="1"/>
    </row>
    <row r="40819" spans="2:9">
      <c r="B40819" s="1"/>
      <c r="C40819" s="29"/>
      <c r="D40819" s="27"/>
      <c r="E40819" s="27"/>
      <c r="F40819" s="27"/>
      <c r="G40819" s="1"/>
      <c r="H40819" s="1"/>
      <c r="I40819" s="1"/>
    </row>
    <row r="40820" spans="2:9">
      <c r="B40820" s="1"/>
      <c r="C40820" s="29"/>
      <c r="D40820" s="27"/>
      <c r="E40820" s="27"/>
      <c r="F40820" s="27"/>
      <c r="G40820" s="1"/>
      <c r="H40820" s="1"/>
      <c r="I40820" s="1"/>
    </row>
    <row r="40821" spans="2:9">
      <c r="B40821" s="1"/>
      <c r="C40821" s="29"/>
      <c r="D40821" s="27"/>
      <c r="E40821" s="27"/>
      <c r="F40821" s="27"/>
      <c r="G40821" s="1"/>
      <c r="H40821" s="1"/>
      <c r="I40821" s="1"/>
    </row>
    <row r="40822" spans="2:9">
      <c r="B40822" s="1"/>
      <c r="C40822" s="29"/>
      <c r="D40822" s="27"/>
      <c r="E40822" s="27"/>
      <c r="F40822" s="27"/>
      <c r="G40822" s="1"/>
      <c r="H40822" s="1"/>
      <c r="I40822" s="1"/>
    </row>
    <row r="40823" spans="2:9">
      <c r="B40823" s="1"/>
      <c r="C40823" s="29"/>
      <c r="D40823" s="27"/>
      <c r="E40823" s="27"/>
      <c r="F40823" s="27"/>
      <c r="G40823" s="1"/>
      <c r="H40823" s="1"/>
      <c r="I40823" s="1"/>
    </row>
    <row r="40824" spans="2:9">
      <c r="B40824" s="1"/>
      <c r="C40824" s="29"/>
      <c r="D40824" s="27"/>
      <c r="E40824" s="27"/>
      <c r="F40824" s="27"/>
      <c r="G40824" s="1"/>
      <c r="H40824" s="1"/>
      <c r="I40824" s="1"/>
    </row>
    <row r="40825" spans="2:9">
      <c r="B40825" s="1"/>
      <c r="C40825" s="29"/>
      <c r="D40825" s="27"/>
      <c r="E40825" s="27"/>
      <c r="F40825" s="27"/>
      <c r="G40825" s="1"/>
      <c r="H40825" s="1"/>
      <c r="I40825" s="1"/>
    </row>
    <row r="40826" spans="2:9">
      <c r="B40826" s="1"/>
      <c r="C40826" s="29"/>
      <c r="D40826" s="27"/>
      <c r="E40826" s="27"/>
      <c r="F40826" s="27"/>
      <c r="G40826" s="1"/>
      <c r="H40826" s="1"/>
      <c r="I40826" s="1"/>
    </row>
    <row r="40827" spans="2:9">
      <c r="B40827" s="1"/>
      <c r="C40827" s="29"/>
      <c r="D40827" s="27"/>
      <c r="E40827" s="27"/>
      <c r="F40827" s="27"/>
      <c r="G40827" s="1"/>
      <c r="H40827" s="1"/>
      <c r="I40827" s="1"/>
    </row>
    <row r="40828" spans="2:9">
      <c r="B40828" s="1"/>
      <c r="C40828" s="29"/>
      <c r="D40828" s="27"/>
      <c r="E40828" s="27"/>
      <c r="F40828" s="27"/>
      <c r="G40828" s="1"/>
      <c r="H40828" s="1"/>
      <c r="I40828" s="1"/>
    </row>
    <row r="40829" spans="2:9">
      <c r="B40829" s="1"/>
      <c r="C40829" s="29"/>
      <c r="D40829" s="27"/>
      <c r="E40829" s="27"/>
      <c r="F40829" s="27"/>
      <c r="G40829" s="1"/>
      <c r="H40829" s="1"/>
      <c r="I40829" s="1"/>
    </row>
    <row r="40830" spans="2:9">
      <c r="B40830" s="1"/>
      <c r="C40830" s="29"/>
      <c r="D40830" s="27"/>
      <c r="E40830" s="27"/>
      <c r="F40830" s="27"/>
      <c r="G40830" s="1"/>
      <c r="H40830" s="1"/>
      <c r="I40830" s="1"/>
    </row>
    <row r="40831" spans="2:9">
      <c r="B40831" s="1"/>
      <c r="C40831" s="29"/>
      <c r="D40831" s="27"/>
      <c r="E40831" s="27"/>
      <c r="F40831" s="27"/>
      <c r="G40831" s="1"/>
      <c r="H40831" s="1"/>
      <c r="I40831" s="1"/>
    </row>
    <row r="40832" spans="2:9">
      <c r="B40832" s="1"/>
      <c r="C40832" s="29"/>
      <c r="D40832" s="27"/>
      <c r="E40832" s="27"/>
      <c r="F40832" s="27"/>
      <c r="G40832" s="1"/>
      <c r="H40832" s="1"/>
      <c r="I40832" s="1"/>
    </row>
    <row r="40833" spans="2:9">
      <c r="B40833" s="1"/>
      <c r="C40833" s="29"/>
      <c r="D40833" s="27"/>
      <c r="E40833" s="27"/>
      <c r="F40833" s="27"/>
      <c r="G40833" s="1"/>
      <c r="H40833" s="1"/>
      <c r="I40833" s="1"/>
    </row>
    <row r="40834" spans="2:9">
      <c r="B40834" s="1"/>
      <c r="C40834" s="29"/>
      <c r="D40834" s="27"/>
      <c r="E40834" s="27"/>
      <c r="F40834" s="27"/>
      <c r="G40834" s="1"/>
      <c r="H40834" s="1"/>
      <c r="I40834" s="1"/>
    </row>
    <row r="40835" spans="2:9">
      <c r="B40835" s="1"/>
      <c r="C40835" s="29"/>
      <c r="D40835" s="27"/>
      <c r="E40835" s="27"/>
      <c r="F40835" s="27"/>
      <c r="G40835" s="1"/>
      <c r="H40835" s="1"/>
      <c r="I40835" s="1"/>
    </row>
    <row r="40836" spans="2:9">
      <c r="B40836" s="1"/>
      <c r="C40836" s="29"/>
      <c r="D40836" s="27"/>
      <c r="E40836" s="27"/>
      <c r="F40836" s="27"/>
      <c r="G40836" s="1"/>
      <c r="H40836" s="1"/>
      <c r="I40836" s="1"/>
    </row>
    <row r="40837" spans="2:9">
      <c r="B40837" s="1"/>
      <c r="C40837" s="29"/>
      <c r="D40837" s="27"/>
      <c r="E40837" s="27"/>
      <c r="F40837" s="27"/>
      <c r="G40837" s="1"/>
      <c r="H40837" s="1"/>
      <c r="I40837" s="1"/>
    </row>
    <row r="40838" spans="2:9">
      <c r="B40838" s="1"/>
      <c r="C40838" s="29"/>
      <c r="D40838" s="27"/>
      <c r="E40838" s="27"/>
      <c r="F40838" s="27"/>
      <c r="G40838" s="1"/>
      <c r="H40838" s="1"/>
      <c r="I40838" s="1"/>
    </row>
    <row r="40839" spans="2:9">
      <c r="B40839" s="1"/>
      <c r="C40839" s="29"/>
      <c r="D40839" s="27"/>
      <c r="E40839" s="27"/>
      <c r="F40839" s="27"/>
      <c r="G40839" s="1"/>
      <c r="H40839" s="1"/>
      <c r="I40839" s="1"/>
    </row>
    <row r="40840" spans="2:9">
      <c r="B40840" s="1"/>
      <c r="C40840" s="29"/>
      <c r="D40840" s="27"/>
      <c r="E40840" s="27"/>
      <c r="F40840" s="27"/>
      <c r="G40840" s="1"/>
      <c r="H40840" s="1"/>
      <c r="I40840" s="1"/>
    </row>
    <row r="40841" spans="2:9">
      <c r="B40841" s="1"/>
      <c r="C40841" s="29"/>
      <c r="D40841" s="27"/>
      <c r="E40841" s="27"/>
      <c r="F40841" s="27"/>
      <c r="G40841" s="1"/>
      <c r="H40841" s="1"/>
      <c r="I40841" s="1"/>
    </row>
    <row r="40842" spans="2:9">
      <c r="B40842" s="1"/>
      <c r="C40842" s="29"/>
      <c r="D40842" s="27"/>
      <c r="E40842" s="27"/>
      <c r="F40842" s="27"/>
      <c r="G40842" s="1"/>
      <c r="H40842" s="1"/>
      <c r="I40842" s="1"/>
    </row>
    <row r="40843" spans="2:9">
      <c r="B40843" s="1"/>
      <c r="C40843" s="29"/>
      <c r="D40843" s="27"/>
      <c r="E40843" s="27"/>
      <c r="F40843" s="27"/>
      <c r="G40843" s="1"/>
      <c r="H40843" s="1"/>
      <c r="I40843" s="1"/>
    </row>
    <row r="40844" spans="2:9">
      <c r="B40844" s="1"/>
      <c r="C40844" s="29"/>
      <c r="D40844" s="27"/>
      <c r="E40844" s="27"/>
      <c r="F40844" s="27"/>
      <c r="G40844" s="1"/>
      <c r="H40844" s="1"/>
      <c r="I40844" s="1"/>
    </row>
    <row r="40845" spans="2:9">
      <c r="B40845" s="1"/>
      <c r="C40845" s="29"/>
      <c r="D40845" s="27"/>
      <c r="E40845" s="27"/>
      <c r="F40845" s="27"/>
      <c r="G40845" s="1"/>
      <c r="H40845" s="1"/>
      <c r="I40845" s="1"/>
    </row>
    <row r="40846" spans="2:9">
      <c r="B40846" s="1"/>
      <c r="C40846" s="29"/>
      <c r="D40846" s="27"/>
      <c r="E40846" s="27"/>
      <c r="F40846" s="27"/>
      <c r="G40846" s="1"/>
      <c r="H40846" s="1"/>
      <c r="I40846" s="1"/>
    </row>
    <row r="40847" spans="2:9">
      <c r="B40847" s="1"/>
      <c r="C40847" s="29"/>
      <c r="D40847" s="27"/>
      <c r="E40847" s="27"/>
      <c r="F40847" s="27"/>
      <c r="G40847" s="1"/>
      <c r="H40847" s="1"/>
      <c r="I40847" s="1"/>
    </row>
    <row r="40848" spans="2:9">
      <c r="B40848" s="1"/>
      <c r="C40848" s="29"/>
      <c r="D40848" s="27"/>
      <c r="E40848" s="27"/>
      <c r="F40848" s="27"/>
      <c r="G40848" s="1"/>
      <c r="H40848" s="1"/>
      <c r="I40848" s="1"/>
    </row>
    <row r="40849" spans="2:9">
      <c r="B40849" s="1"/>
      <c r="C40849" s="29"/>
      <c r="D40849" s="27"/>
      <c r="E40849" s="27"/>
      <c r="F40849" s="27"/>
      <c r="G40849" s="1"/>
      <c r="H40849" s="1"/>
      <c r="I40849" s="1"/>
    </row>
    <row r="40850" spans="2:9">
      <c r="B40850" s="1"/>
      <c r="C40850" s="29"/>
      <c r="D40850" s="27"/>
      <c r="E40850" s="27"/>
      <c r="F40850" s="27"/>
      <c r="G40850" s="1"/>
      <c r="H40850" s="1"/>
      <c r="I40850" s="1"/>
    </row>
    <row r="40851" spans="2:9">
      <c r="B40851" s="1"/>
      <c r="C40851" s="29"/>
      <c r="D40851" s="27"/>
      <c r="E40851" s="27"/>
      <c r="F40851" s="27"/>
      <c r="G40851" s="1"/>
      <c r="H40851" s="1"/>
      <c r="I40851" s="1"/>
    </row>
    <row r="40852" spans="2:9">
      <c r="B40852" s="1"/>
      <c r="C40852" s="29"/>
      <c r="D40852" s="27"/>
      <c r="E40852" s="27"/>
      <c r="F40852" s="27"/>
      <c r="G40852" s="1"/>
      <c r="H40852" s="1"/>
      <c r="I40852" s="1"/>
    </row>
    <row r="40853" spans="2:9">
      <c r="B40853" s="1"/>
      <c r="C40853" s="29"/>
      <c r="D40853" s="27"/>
      <c r="E40853" s="27"/>
      <c r="F40853" s="27"/>
      <c r="G40853" s="1"/>
      <c r="H40853" s="1"/>
      <c r="I40853" s="1"/>
    </row>
    <row r="40854" spans="2:9">
      <c r="B40854" s="1"/>
      <c r="C40854" s="29"/>
      <c r="D40854" s="27"/>
      <c r="E40854" s="27"/>
      <c r="F40854" s="27"/>
      <c r="G40854" s="1"/>
      <c r="H40854" s="1"/>
      <c r="I40854" s="1"/>
    </row>
    <row r="40855" spans="2:9">
      <c r="B40855" s="1"/>
      <c r="C40855" s="29"/>
      <c r="D40855" s="27"/>
      <c r="E40855" s="27"/>
      <c r="F40855" s="27"/>
      <c r="G40855" s="1"/>
      <c r="H40855" s="1"/>
      <c r="I40855" s="1"/>
    </row>
    <row r="40856" spans="2:9">
      <c r="B40856" s="1"/>
      <c r="C40856" s="29"/>
      <c r="D40856" s="27"/>
      <c r="E40856" s="27"/>
      <c r="F40856" s="27"/>
      <c r="G40856" s="1"/>
      <c r="H40856" s="1"/>
      <c r="I40856" s="1"/>
    </row>
    <row r="40857" spans="2:9">
      <c r="B40857" s="1"/>
      <c r="C40857" s="29"/>
      <c r="D40857" s="27"/>
      <c r="E40857" s="27"/>
      <c r="F40857" s="27"/>
      <c r="G40857" s="1"/>
      <c r="H40857" s="1"/>
      <c r="I40857" s="1"/>
    </row>
    <row r="40858" spans="2:9">
      <c r="B40858" s="1"/>
      <c r="C40858" s="29"/>
      <c r="D40858" s="27"/>
      <c r="E40858" s="27"/>
      <c r="F40858" s="27"/>
      <c r="G40858" s="1"/>
      <c r="H40858" s="1"/>
      <c r="I40858" s="1"/>
    </row>
    <row r="40859" spans="2:9">
      <c r="B40859" s="1"/>
      <c r="C40859" s="29"/>
      <c r="D40859" s="27"/>
      <c r="E40859" s="27"/>
      <c r="F40859" s="27"/>
      <c r="G40859" s="1"/>
      <c r="H40859" s="1"/>
      <c r="I40859" s="1"/>
    </row>
    <row r="40860" spans="2:9">
      <c r="B40860" s="1"/>
      <c r="C40860" s="29"/>
      <c r="D40860" s="27"/>
      <c r="E40860" s="27"/>
      <c r="F40860" s="27"/>
      <c r="G40860" s="1"/>
      <c r="H40860" s="1"/>
      <c r="I40860" s="1"/>
    </row>
    <row r="40861" spans="2:9">
      <c r="B40861" s="1"/>
      <c r="C40861" s="29"/>
      <c r="D40861" s="27"/>
      <c r="E40861" s="27"/>
      <c r="F40861" s="27"/>
      <c r="G40861" s="1"/>
      <c r="H40861" s="1"/>
      <c r="I40861" s="1"/>
    </row>
    <row r="40862" spans="2:9">
      <c r="B40862" s="1"/>
      <c r="C40862" s="29"/>
      <c r="D40862" s="27"/>
      <c r="E40862" s="27"/>
      <c r="F40862" s="27"/>
      <c r="G40862" s="1"/>
      <c r="H40862" s="1"/>
      <c r="I40862" s="1"/>
    </row>
    <row r="40863" spans="2:9">
      <c r="B40863" s="1"/>
      <c r="C40863" s="29"/>
      <c r="D40863" s="27"/>
      <c r="E40863" s="27"/>
      <c r="F40863" s="27"/>
      <c r="G40863" s="1"/>
      <c r="H40863" s="1"/>
      <c r="I40863" s="1"/>
    </row>
    <row r="40864" spans="2:9">
      <c r="B40864" s="1"/>
      <c r="C40864" s="29"/>
      <c r="D40864" s="27"/>
      <c r="E40864" s="27"/>
      <c r="F40864" s="27"/>
      <c r="G40864" s="1"/>
      <c r="H40864" s="1"/>
      <c r="I40864" s="1"/>
    </row>
    <row r="40865" spans="2:9">
      <c r="B40865" s="1"/>
      <c r="C40865" s="29"/>
      <c r="D40865" s="27"/>
      <c r="E40865" s="27"/>
      <c r="F40865" s="27"/>
      <c r="G40865" s="1"/>
      <c r="H40865" s="1"/>
      <c r="I40865" s="1"/>
    </row>
    <row r="40866" spans="2:9">
      <c r="B40866" s="1"/>
      <c r="C40866" s="29"/>
      <c r="D40866" s="27"/>
      <c r="E40866" s="27"/>
      <c r="F40866" s="27"/>
      <c r="G40866" s="1"/>
      <c r="H40866" s="1"/>
      <c r="I40866" s="1"/>
    </row>
    <row r="40867" spans="2:9">
      <c r="B40867" s="1"/>
      <c r="C40867" s="29"/>
      <c r="D40867" s="27"/>
      <c r="E40867" s="27"/>
      <c r="F40867" s="27"/>
      <c r="G40867" s="1"/>
      <c r="H40867" s="1"/>
      <c r="I40867" s="1"/>
    </row>
    <row r="40868" spans="2:9">
      <c r="B40868" s="1"/>
      <c r="C40868" s="29"/>
      <c r="D40868" s="27"/>
      <c r="E40868" s="27"/>
      <c r="F40868" s="27"/>
      <c r="G40868" s="1"/>
      <c r="H40868" s="1"/>
      <c r="I40868" s="1"/>
    </row>
    <row r="40869" spans="2:9">
      <c r="B40869" s="1"/>
      <c r="C40869" s="29"/>
      <c r="D40869" s="27"/>
      <c r="E40869" s="27"/>
      <c r="F40869" s="27"/>
      <c r="G40869" s="1"/>
      <c r="H40869" s="1"/>
      <c r="I40869" s="1"/>
    </row>
    <row r="40870" spans="2:9">
      <c r="B40870" s="1"/>
      <c r="C40870" s="29"/>
      <c r="D40870" s="27"/>
      <c r="E40870" s="27"/>
      <c r="F40870" s="27"/>
      <c r="G40870" s="1"/>
      <c r="H40870" s="1"/>
      <c r="I40870" s="1"/>
    </row>
    <row r="40871" spans="2:9">
      <c r="B40871" s="1"/>
      <c r="C40871" s="29"/>
      <c r="D40871" s="27"/>
      <c r="E40871" s="27"/>
      <c r="F40871" s="27"/>
      <c r="G40871" s="1"/>
      <c r="H40871" s="1"/>
      <c r="I40871" s="1"/>
    </row>
    <row r="40872" spans="2:9">
      <c r="B40872" s="1"/>
      <c r="C40872" s="29"/>
      <c r="D40872" s="27"/>
      <c r="E40872" s="27"/>
      <c r="F40872" s="27"/>
      <c r="G40872" s="1"/>
      <c r="H40872" s="1"/>
      <c r="I40872" s="1"/>
    </row>
    <row r="40873" spans="2:9">
      <c r="B40873" s="1"/>
      <c r="C40873" s="29"/>
      <c r="D40873" s="27"/>
      <c r="E40873" s="27"/>
      <c r="F40873" s="27"/>
      <c r="G40873" s="1"/>
      <c r="H40873" s="1"/>
      <c r="I40873" s="1"/>
    </row>
    <row r="40874" spans="2:9">
      <c r="B40874" s="1"/>
      <c r="C40874" s="29"/>
      <c r="D40874" s="27"/>
      <c r="E40874" s="27"/>
      <c r="F40874" s="27"/>
      <c r="G40874" s="1"/>
      <c r="H40874" s="1"/>
      <c r="I40874" s="1"/>
    </row>
    <row r="40875" spans="2:9">
      <c r="B40875" s="1"/>
      <c r="C40875" s="29"/>
      <c r="D40875" s="27"/>
      <c r="E40875" s="27"/>
      <c r="F40875" s="27"/>
      <c r="G40875" s="1"/>
      <c r="H40875" s="1"/>
      <c r="I40875" s="1"/>
    </row>
    <row r="40876" spans="2:9">
      <c r="B40876" s="1"/>
      <c r="C40876" s="29"/>
      <c r="D40876" s="27"/>
      <c r="E40876" s="27"/>
      <c r="F40876" s="27"/>
      <c r="G40876" s="1"/>
      <c r="H40876" s="1"/>
      <c r="I40876" s="1"/>
    </row>
    <row r="40877" spans="2:9">
      <c r="B40877" s="1"/>
      <c r="C40877" s="29"/>
      <c r="D40877" s="27"/>
      <c r="E40877" s="27"/>
      <c r="F40877" s="27"/>
      <c r="G40877" s="1"/>
      <c r="H40877" s="1"/>
      <c r="I40877" s="1"/>
    </row>
    <row r="40878" spans="2:9">
      <c r="B40878" s="1"/>
      <c r="C40878" s="29"/>
      <c r="D40878" s="27"/>
      <c r="E40878" s="27"/>
      <c r="F40878" s="27"/>
      <c r="G40878" s="1"/>
      <c r="H40878" s="1"/>
      <c r="I40878" s="1"/>
    </row>
    <row r="40879" spans="2:9">
      <c r="B40879" s="1"/>
      <c r="C40879" s="29"/>
      <c r="D40879" s="27"/>
      <c r="E40879" s="27"/>
      <c r="F40879" s="27"/>
      <c r="G40879" s="1"/>
      <c r="H40879" s="1"/>
      <c r="I40879" s="1"/>
    </row>
    <row r="40880" spans="2:9">
      <c r="B40880" s="1"/>
      <c r="C40880" s="29"/>
      <c r="D40880" s="27"/>
      <c r="E40880" s="27"/>
      <c r="F40880" s="27"/>
      <c r="G40880" s="1"/>
      <c r="H40880" s="1"/>
      <c r="I40880" s="1"/>
    </row>
    <row r="40881" spans="2:9">
      <c r="B40881" s="1"/>
      <c r="C40881" s="29"/>
      <c r="D40881" s="27"/>
      <c r="E40881" s="27"/>
      <c r="F40881" s="27"/>
      <c r="G40881" s="1"/>
      <c r="H40881" s="1"/>
      <c r="I40881" s="1"/>
    </row>
    <row r="40882" spans="2:9">
      <c r="B40882" s="1"/>
      <c r="C40882" s="29"/>
      <c r="D40882" s="27"/>
      <c r="E40882" s="27"/>
      <c r="F40882" s="27"/>
      <c r="G40882" s="1"/>
      <c r="H40882" s="1"/>
      <c r="I40882" s="1"/>
    </row>
    <row r="40883" spans="2:9">
      <c r="B40883" s="1"/>
      <c r="C40883" s="29"/>
      <c r="D40883" s="27"/>
      <c r="E40883" s="27"/>
      <c r="F40883" s="27"/>
      <c r="G40883" s="1"/>
      <c r="H40883" s="1"/>
      <c r="I40883" s="1"/>
    </row>
    <row r="40884" spans="2:9">
      <c r="B40884" s="1"/>
      <c r="C40884" s="29"/>
      <c r="D40884" s="27"/>
      <c r="E40884" s="27"/>
      <c r="F40884" s="27"/>
      <c r="G40884" s="1"/>
      <c r="H40884" s="1"/>
      <c r="I40884" s="1"/>
    </row>
    <row r="40885" spans="2:9">
      <c r="B40885" s="1"/>
      <c r="C40885" s="29"/>
      <c r="D40885" s="27"/>
      <c r="E40885" s="27"/>
      <c r="F40885" s="27"/>
      <c r="G40885" s="1"/>
      <c r="H40885" s="1"/>
      <c r="I40885" s="1"/>
    </row>
    <row r="40886" spans="2:9">
      <c r="B40886" s="1"/>
      <c r="C40886" s="29"/>
      <c r="D40886" s="27"/>
      <c r="E40886" s="27"/>
      <c r="F40886" s="27"/>
      <c r="G40886" s="1"/>
      <c r="H40886" s="1"/>
      <c r="I40886" s="1"/>
    </row>
    <row r="40887" spans="2:9">
      <c r="B40887" s="1"/>
      <c r="C40887" s="29"/>
      <c r="D40887" s="27"/>
      <c r="E40887" s="27"/>
      <c r="F40887" s="27"/>
      <c r="G40887" s="1"/>
      <c r="H40887" s="1"/>
      <c r="I40887" s="1"/>
    </row>
    <row r="40888" spans="2:9">
      <c r="B40888" s="1"/>
      <c r="C40888" s="29"/>
      <c r="D40888" s="27"/>
      <c r="E40888" s="27"/>
      <c r="F40888" s="27"/>
      <c r="G40888" s="1"/>
      <c r="H40888" s="1"/>
      <c r="I40888" s="1"/>
    </row>
    <row r="40889" spans="2:9">
      <c r="B40889" s="1"/>
      <c r="C40889" s="29"/>
      <c r="D40889" s="27"/>
      <c r="E40889" s="27"/>
      <c r="F40889" s="27"/>
      <c r="G40889" s="1"/>
      <c r="H40889" s="1"/>
      <c r="I40889" s="1"/>
    </row>
    <row r="40890" spans="2:9">
      <c r="B40890" s="1"/>
      <c r="C40890" s="29"/>
      <c r="D40890" s="27"/>
      <c r="E40890" s="27"/>
      <c r="F40890" s="27"/>
      <c r="G40890" s="1"/>
      <c r="H40890" s="1"/>
      <c r="I40890" s="1"/>
    </row>
    <row r="40891" spans="2:9">
      <c r="B40891" s="1"/>
      <c r="C40891" s="29"/>
      <c r="D40891" s="27"/>
      <c r="E40891" s="27"/>
      <c r="F40891" s="27"/>
      <c r="G40891" s="1"/>
      <c r="H40891" s="1"/>
      <c r="I40891" s="1"/>
    </row>
    <row r="40892" spans="2:9">
      <c r="B40892" s="1"/>
      <c r="C40892" s="29"/>
      <c r="D40892" s="27"/>
      <c r="E40892" s="27"/>
      <c r="F40892" s="27"/>
      <c r="G40892" s="1"/>
      <c r="H40892" s="1"/>
      <c r="I40892" s="1"/>
    </row>
    <row r="40893" spans="2:9">
      <c r="B40893" s="1"/>
      <c r="C40893" s="29"/>
      <c r="D40893" s="27"/>
      <c r="E40893" s="27"/>
      <c r="F40893" s="27"/>
      <c r="G40893" s="1"/>
      <c r="H40893" s="1"/>
      <c r="I40893" s="1"/>
    </row>
    <row r="40894" spans="2:9">
      <c r="B40894" s="1"/>
      <c r="C40894" s="29"/>
      <c r="D40894" s="27"/>
      <c r="E40894" s="27"/>
      <c r="F40894" s="27"/>
      <c r="G40894" s="1"/>
      <c r="H40894" s="1"/>
      <c r="I40894" s="1"/>
    </row>
    <row r="40895" spans="2:9">
      <c r="B40895" s="1"/>
      <c r="C40895" s="29"/>
      <c r="D40895" s="27"/>
      <c r="E40895" s="27"/>
      <c r="F40895" s="27"/>
      <c r="G40895" s="1"/>
      <c r="H40895" s="1"/>
      <c r="I40895" s="1"/>
    </row>
    <row r="40896" spans="2:9">
      <c r="B40896" s="1"/>
      <c r="C40896" s="29"/>
      <c r="D40896" s="27"/>
      <c r="E40896" s="27"/>
      <c r="F40896" s="27"/>
      <c r="G40896" s="1"/>
      <c r="H40896" s="1"/>
      <c r="I40896" s="1"/>
    </row>
    <row r="40897" spans="2:9">
      <c r="B40897" s="1"/>
      <c r="C40897" s="29"/>
      <c r="D40897" s="27"/>
      <c r="E40897" s="27"/>
      <c r="F40897" s="27"/>
      <c r="G40897" s="1"/>
      <c r="H40897" s="1"/>
      <c r="I40897" s="1"/>
    </row>
    <row r="40898" spans="2:9">
      <c r="B40898" s="1"/>
      <c r="C40898" s="29"/>
      <c r="D40898" s="27"/>
      <c r="E40898" s="27"/>
      <c r="F40898" s="27"/>
      <c r="G40898" s="1"/>
      <c r="H40898" s="1"/>
      <c r="I40898" s="1"/>
    </row>
    <row r="40899" spans="2:9">
      <c r="B40899" s="1"/>
      <c r="C40899" s="29"/>
      <c r="D40899" s="27"/>
      <c r="E40899" s="27"/>
      <c r="F40899" s="27"/>
      <c r="G40899" s="1"/>
      <c r="H40899" s="1"/>
      <c r="I40899" s="1"/>
    </row>
    <row r="40900" spans="2:9">
      <c r="B40900" s="1"/>
      <c r="C40900" s="29"/>
      <c r="D40900" s="27"/>
      <c r="E40900" s="27"/>
      <c r="F40900" s="27"/>
      <c r="G40900" s="1"/>
      <c r="H40900" s="1"/>
      <c r="I40900" s="1"/>
    </row>
    <row r="40901" spans="2:9">
      <c r="B40901" s="1"/>
      <c r="C40901" s="29"/>
      <c r="D40901" s="27"/>
      <c r="E40901" s="27"/>
      <c r="F40901" s="27"/>
      <c r="G40901" s="1"/>
      <c r="H40901" s="1"/>
      <c r="I40901" s="1"/>
    </row>
    <row r="40902" spans="2:9">
      <c r="B40902" s="1"/>
      <c r="C40902" s="29"/>
      <c r="D40902" s="27"/>
      <c r="E40902" s="27"/>
      <c r="F40902" s="27"/>
      <c r="G40902" s="1"/>
      <c r="H40902" s="1"/>
      <c r="I40902" s="1"/>
    </row>
    <row r="40903" spans="2:9">
      <c r="B40903" s="1"/>
      <c r="C40903" s="29"/>
      <c r="D40903" s="27"/>
      <c r="E40903" s="27"/>
      <c r="F40903" s="27"/>
      <c r="G40903" s="1"/>
      <c r="H40903" s="1"/>
      <c r="I40903" s="1"/>
    </row>
    <row r="40904" spans="2:9">
      <c r="B40904" s="1"/>
      <c r="C40904" s="29"/>
      <c r="D40904" s="27"/>
      <c r="E40904" s="27"/>
      <c r="F40904" s="27"/>
      <c r="G40904" s="1"/>
      <c r="H40904" s="1"/>
      <c r="I40904" s="1"/>
    </row>
    <row r="40905" spans="2:9">
      <c r="B40905" s="1"/>
      <c r="C40905" s="29"/>
      <c r="D40905" s="27"/>
      <c r="E40905" s="27"/>
      <c r="F40905" s="27"/>
      <c r="G40905" s="1"/>
      <c r="H40905" s="1"/>
      <c r="I40905" s="1"/>
    </row>
    <row r="40906" spans="2:9">
      <c r="B40906" s="1"/>
      <c r="C40906" s="29"/>
      <c r="D40906" s="27"/>
      <c r="E40906" s="27"/>
      <c r="F40906" s="27"/>
      <c r="G40906" s="1"/>
      <c r="H40906" s="1"/>
      <c r="I40906" s="1"/>
    </row>
    <row r="40907" spans="2:9">
      <c r="B40907" s="1"/>
      <c r="C40907" s="29"/>
      <c r="D40907" s="27"/>
      <c r="E40907" s="27"/>
      <c r="F40907" s="27"/>
      <c r="G40907" s="1"/>
      <c r="H40907" s="1"/>
      <c r="I40907" s="1"/>
    </row>
    <row r="40908" spans="2:9">
      <c r="B40908" s="1"/>
      <c r="C40908" s="29"/>
      <c r="D40908" s="27"/>
      <c r="E40908" s="27"/>
      <c r="F40908" s="27"/>
      <c r="G40908" s="1"/>
      <c r="H40908" s="1"/>
      <c r="I40908" s="1"/>
    </row>
    <row r="40909" spans="2:9">
      <c r="B40909" s="1"/>
      <c r="C40909" s="29"/>
      <c r="D40909" s="27"/>
      <c r="E40909" s="27"/>
      <c r="F40909" s="27"/>
      <c r="G40909" s="1"/>
      <c r="H40909" s="1"/>
      <c r="I40909" s="1"/>
    </row>
    <row r="40910" spans="2:9">
      <c r="B40910" s="1"/>
      <c r="C40910" s="29"/>
      <c r="D40910" s="27"/>
      <c r="E40910" s="27"/>
      <c r="F40910" s="27"/>
      <c r="G40910" s="1"/>
      <c r="H40910" s="1"/>
      <c r="I40910" s="1"/>
    </row>
    <row r="40911" spans="2:9">
      <c r="B40911" s="1"/>
      <c r="C40911" s="29"/>
      <c r="D40911" s="27"/>
      <c r="E40911" s="27"/>
      <c r="F40911" s="27"/>
      <c r="G40911" s="1"/>
      <c r="H40911" s="1"/>
      <c r="I40911" s="1"/>
    </row>
    <row r="40912" spans="2:9">
      <c r="B40912" s="1"/>
      <c r="C40912" s="29"/>
      <c r="D40912" s="27"/>
      <c r="E40912" s="27"/>
      <c r="F40912" s="27"/>
      <c r="G40912" s="1"/>
      <c r="H40912" s="1"/>
      <c r="I40912" s="1"/>
    </row>
    <row r="40913" spans="2:9">
      <c r="B40913" s="1"/>
      <c r="C40913" s="29"/>
      <c r="D40913" s="27"/>
      <c r="E40913" s="27"/>
      <c r="F40913" s="27"/>
      <c r="G40913" s="1"/>
      <c r="H40913" s="1"/>
      <c r="I40913" s="1"/>
    </row>
    <row r="40914" spans="2:9">
      <c r="B40914" s="1"/>
      <c r="C40914" s="29"/>
      <c r="D40914" s="27"/>
      <c r="E40914" s="27"/>
      <c r="F40914" s="27"/>
      <c r="G40914" s="1"/>
      <c r="H40914" s="1"/>
      <c r="I40914" s="1"/>
    </row>
    <row r="40915" spans="2:9">
      <c r="B40915" s="1"/>
      <c r="C40915" s="29"/>
      <c r="D40915" s="27"/>
      <c r="E40915" s="27"/>
      <c r="F40915" s="27"/>
      <c r="G40915" s="1"/>
      <c r="H40915" s="1"/>
      <c r="I40915" s="1"/>
    </row>
    <row r="40916" spans="2:9">
      <c r="B40916" s="1"/>
      <c r="C40916" s="29"/>
      <c r="D40916" s="27"/>
      <c r="E40916" s="27"/>
      <c r="F40916" s="27"/>
      <c r="G40916" s="1"/>
      <c r="H40916" s="1"/>
      <c r="I40916" s="1"/>
    </row>
    <row r="40917" spans="2:9">
      <c r="B40917" s="1"/>
      <c r="C40917" s="29"/>
      <c r="D40917" s="27"/>
      <c r="E40917" s="27"/>
      <c r="F40917" s="27"/>
      <c r="G40917" s="1"/>
      <c r="H40917" s="1"/>
      <c r="I40917" s="1"/>
    </row>
    <row r="40918" spans="2:9">
      <c r="B40918" s="1"/>
      <c r="C40918" s="29"/>
      <c r="D40918" s="27"/>
      <c r="E40918" s="27"/>
      <c r="F40918" s="27"/>
      <c r="G40918" s="1"/>
      <c r="H40918" s="1"/>
      <c r="I40918" s="1"/>
    </row>
    <row r="40919" spans="2:9">
      <c r="B40919" s="1"/>
      <c r="C40919" s="29"/>
      <c r="D40919" s="27"/>
      <c r="E40919" s="27"/>
      <c r="F40919" s="27"/>
      <c r="G40919" s="1"/>
      <c r="H40919" s="1"/>
      <c r="I40919" s="1"/>
    </row>
    <row r="40920" spans="2:9">
      <c r="B40920" s="1"/>
      <c r="C40920" s="29"/>
      <c r="D40920" s="27"/>
      <c r="E40920" s="27"/>
      <c r="F40920" s="27"/>
      <c r="G40920" s="1"/>
      <c r="H40920" s="1"/>
      <c r="I40920" s="1"/>
    </row>
    <row r="40921" spans="2:9">
      <c r="B40921" s="1"/>
      <c r="C40921" s="29"/>
      <c r="D40921" s="27"/>
      <c r="E40921" s="27"/>
      <c r="F40921" s="27"/>
      <c r="G40921" s="1"/>
      <c r="H40921" s="1"/>
      <c r="I40921" s="1"/>
    </row>
    <row r="40922" spans="2:9">
      <c r="B40922" s="1"/>
      <c r="C40922" s="29"/>
      <c r="D40922" s="27"/>
      <c r="E40922" s="27"/>
      <c r="F40922" s="27"/>
      <c r="G40922" s="1"/>
      <c r="H40922" s="1"/>
      <c r="I40922" s="1"/>
    </row>
    <row r="40923" spans="2:9">
      <c r="B40923" s="1"/>
      <c r="C40923" s="29"/>
      <c r="D40923" s="27"/>
      <c r="E40923" s="27"/>
      <c r="F40923" s="27"/>
      <c r="G40923" s="1"/>
      <c r="H40923" s="1"/>
      <c r="I40923" s="1"/>
    </row>
    <row r="40924" spans="2:9">
      <c r="B40924" s="1"/>
      <c r="C40924" s="29"/>
      <c r="D40924" s="27"/>
      <c r="E40924" s="27"/>
      <c r="F40924" s="27"/>
      <c r="G40924" s="1"/>
      <c r="H40924" s="1"/>
      <c r="I40924" s="1"/>
    </row>
    <row r="40925" spans="2:9">
      <c r="B40925" s="1"/>
      <c r="C40925" s="29"/>
      <c r="D40925" s="27"/>
      <c r="E40925" s="27"/>
      <c r="F40925" s="27"/>
      <c r="G40925" s="1"/>
      <c r="H40925" s="1"/>
      <c r="I40925" s="1"/>
    </row>
    <row r="40926" spans="2:9">
      <c r="B40926" s="1"/>
      <c r="C40926" s="29"/>
      <c r="D40926" s="27"/>
      <c r="E40926" s="27"/>
      <c r="F40926" s="27"/>
      <c r="G40926" s="1"/>
      <c r="H40926" s="1"/>
      <c r="I40926" s="1"/>
    </row>
    <row r="40927" spans="2:9">
      <c r="B40927" s="1"/>
      <c r="C40927" s="29"/>
      <c r="D40927" s="27"/>
      <c r="E40927" s="27"/>
      <c r="F40927" s="27"/>
      <c r="G40927" s="1"/>
      <c r="H40927" s="1"/>
      <c r="I40927" s="1"/>
    </row>
    <row r="40928" spans="2:9">
      <c r="B40928" s="1"/>
      <c r="C40928" s="29"/>
      <c r="D40928" s="27"/>
      <c r="E40928" s="27"/>
      <c r="F40928" s="27"/>
      <c r="G40928" s="1"/>
      <c r="H40928" s="1"/>
      <c r="I40928" s="1"/>
    </row>
    <row r="40929" spans="2:9">
      <c r="B40929" s="1"/>
      <c r="C40929" s="29"/>
      <c r="D40929" s="27"/>
      <c r="E40929" s="27"/>
      <c r="F40929" s="27"/>
      <c r="G40929" s="1"/>
      <c r="H40929" s="1"/>
      <c r="I40929" s="1"/>
    </row>
    <row r="40930" spans="2:9">
      <c r="B40930" s="1"/>
      <c r="C40930" s="29"/>
      <c r="D40930" s="27"/>
      <c r="E40930" s="27"/>
      <c r="F40930" s="27"/>
      <c r="G40930" s="1"/>
      <c r="H40930" s="1"/>
      <c r="I40930" s="1"/>
    </row>
    <row r="40931" spans="2:9">
      <c r="B40931" s="1"/>
      <c r="C40931" s="29"/>
      <c r="D40931" s="27"/>
      <c r="E40931" s="27"/>
      <c r="F40931" s="27"/>
      <c r="G40931" s="1"/>
      <c r="H40931" s="1"/>
      <c r="I40931" s="1"/>
    </row>
    <row r="40932" spans="2:9">
      <c r="B40932" s="1"/>
      <c r="C40932" s="29"/>
      <c r="D40932" s="27"/>
      <c r="E40932" s="27"/>
      <c r="F40932" s="27"/>
      <c r="G40932" s="1"/>
      <c r="H40932" s="1"/>
      <c r="I40932" s="1"/>
    </row>
    <row r="40933" spans="2:9">
      <c r="B40933" s="1"/>
      <c r="C40933" s="29"/>
      <c r="D40933" s="27"/>
      <c r="E40933" s="27"/>
      <c r="F40933" s="27"/>
      <c r="G40933" s="1"/>
      <c r="H40933" s="1"/>
      <c r="I40933" s="1"/>
    </row>
    <row r="40934" spans="2:9">
      <c r="B40934" s="1"/>
      <c r="C40934" s="29"/>
      <c r="D40934" s="27"/>
      <c r="E40934" s="27"/>
      <c r="F40934" s="27"/>
      <c r="G40934" s="1"/>
      <c r="H40934" s="1"/>
      <c r="I40934" s="1"/>
    </row>
    <row r="40935" spans="2:9">
      <c r="B40935" s="1"/>
      <c r="C40935" s="29"/>
      <c r="D40935" s="27"/>
      <c r="E40935" s="27"/>
      <c r="F40935" s="27"/>
      <c r="G40935" s="1"/>
      <c r="H40935" s="1"/>
      <c r="I40935" s="1"/>
    </row>
    <row r="40936" spans="2:9">
      <c r="B40936" s="1"/>
      <c r="C40936" s="29"/>
      <c r="D40936" s="27"/>
      <c r="E40936" s="27"/>
      <c r="F40936" s="27"/>
      <c r="G40936" s="1"/>
      <c r="H40936" s="1"/>
      <c r="I40936" s="1"/>
    </row>
    <row r="40937" spans="2:9">
      <c r="B40937" s="1"/>
      <c r="C40937" s="29"/>
      <c r="D40937" s="27"/>
      <c r="E40937" s="27"/>
      <c r="F40937" s="27"/>
      <c r="G40937" s="1"/>
      <c r="H40937" s="1"/>
      <c r="I40937" s="1"/>
    </row>
    <row r="40938" spans="2:9">
      <c r="B40938" s="1"/>
      <c r="C40938" s="29"/>
      <c r="D40938" s="27"/>
      <c r="E40938" s="27"/>
      <c r="F40938" s="27"/>
      <c r="G40938" s="1"/>
      <c r="H40938" s="1"/>
      <c r="I40938" s="1"/>
    </row>
    <row r="40939" spans="2:9">
      <c r="B40939" s="1"/>
      <c r="C40939" s="29"/>
      <c r="D40939" s="27"/>
      <c r="E40939" s="27"/>
      <c r="F40939" s="27"/>
      <c r="G40939" s="1"/>
      <c r="H40939" s="1"/>
      <c r="I40939" s="1"/>
    </row>
    <row r="40940" spans="2:9">
      <c r="B40940" s="1"/>
      <c r="C40940" s="29"/>
      <c r="D40940" s="27"/>
      <c r="E40940" s="27"/>
      <c r="F40940" s="27"/>
      <c r="G40940" s="1"/>
      <c r="H40940" s="1"/>
      <c r="I40940" s="1"/>
    </row>
    <row r="40941" spans="2:9">
      <c r="B40941" s="1"/>
      <c r="C40941" s="29"/>
      <c r="D40941" s="27"/>
      <c r="E40941" s="27"/>
      <c r="F40941" s="27"/>
      <c r="G40941" s="1"/>
      <c r="H40941" s="1"/>
      <c r="I40941" s="1"/>
    </row>
    <row r="40942" spans="2:9">
      <c r="B40942" s="1"/>
      <c r="C40942" s="29"/>
      <c r="D40942" s="27"/>
      <c r="E40942" s="27"/>
      <c r="F40942" s="27"/>
      <c r="G40942" s="1"/>
      <c r="H40942" s="1"/>
      <c r="I40942" s="1"/>
    </row>
    <row r="40943" spans="2:9">
      <c r="B40943" s="1"/>
      <c r="C40943" s="29"/>
      <c r="D40943" s="27"/>
      <c r="E40943" s="27"/>
      <c r="F40943" s="27"/>
      <c r="G40943" s="1"/>
      <c r="H40943" s="1"/>
      <c r="I40943" s="1"/>
    </row>
    <row r="40944" spans="2:9">
      <c r="B40944" s="1"/>
      <c r="C40944" s="29"/>
      <c r="D40944" s="27"/>
      <c r="E40944" s="27"/>
      <c r="F40944" s="27"/>
      <c r="G40944" s="1"/>
      <c r="H40944" s="1"/>
      <c r="I40944" s="1"/>
    </row>
    <row r="40945" spans="2:9">
      <c r="B40945" s="1"/>
      <c r="C40945" s="29"/>
      <c r="D40945" s="27"/>
      <c r="E40945" s="27"/>
      <c r="F40945" s="27"/>
      <c r="G40945" s="1"/>
      <c r="H40945" s="1"/>
      <c r="I40945" s="1"/>
    </row>
    <row r="40946" spans="2:9">
      <c r="B40946" s="1"/>
      <c r="C40946" s="29"/>
      <c r="D40946" s="27"/>
      <c r="E40946" s="27"/>
      <c r="F40946" s="27"/>
      <c r="G40946" s="1"/>
      <c r="H40946" s="1"/>
      <c r="I40946" s="1"/>
    </row>
    <row r="40947" spans="2:9">
      <c r="B40947" s="1"/>
      <c r="C40947" s="29"/>
      <c r="D40947" s="27"/>
      <c r="E40947" s="27"/>
      <c r="F40947" s="27"/>
      <c r="G40947" s="1"/>
      <c r="H40947" s="1"/>
      <c r="I40947" s="1"/>
    </row>
    <row r="40948" spans="2:9">
      <c r="B40948" s="1"/>
      <c r="C40948" s="29"/>
      <c r="D40948" s="27"/>
      <c r="E40948" s="27"/>
      <c r="F40948" s="27"/>
      <c r="G40948" s="1"/>
      <c r="H40948" s="1"/>
      <c r="I40948" s="1"/>
    </row>
    <row r="40949" spans="2:9">
      <c r="B40949" s="1"/>
      <c r="C40949" s="29"/>
      <c r="D40949" s="27"/>
      <c r="E40949" s="27"/>
      <c r="F40949" s="27"/>
      <c r="G40949" s="1"/>
      <c r="H40949" s="1"/>
      <c r="I40949" s="1"/>
    </row>
    <row r="40950" spans="2:9">
      <c r="B40950" s="1"/>
      <c r="C40950" s="29"/>
      <c r="D40950" s="27"/>
      <c r="E40950" s="27"/>
      <c r="F40950" s="27"/>
      <c r="G40950" s="1"/>
      <c r="H40950" s="1"/>
      <c r="I40950" s="1"/>
    </row>
    <row r="40951" spans="2:9">
      <c r="B40951" s="1"/>
      <c r="C40951" s="29"/>
      <c r="D40951" s="27"/>
      <c r="E40951" s="27"/>
      <c r="F40951" s="27"/>
      <c r="G40951" s="1"/>
      <c r="H40951" s="1"/>
      <c r="I40951" s="1"/>
    </row>
    <row r="40952" spans="2:9">
      <c r="B40952" s="1"/>
      <c r="C40952" s="29"/>
      <c r="D40952" s="27"/>
      <c r="E40952" s="27"/>
      <c r="F40952" s="27"/>
      <c r="G40952" s="1"/>
      <c r="H40952" s="1"/>
      <c r="I40952" s="1"/>
    </row>
    <row r="40953" spans="2:9">
      <c r="B40953" s="1"/>
      <c r="C40953" s="29"/>
      <c r="D40953" s="27"/>
      <c r="E40953" s="27"/>
      <c r="F40953" s="27"/>
      <c r="G40953" s="1"/>
      <c r="H40953" s="1"/>
      <c r="I40953" s="1"/>
    </row>
    <row r="40954" spans="2:9">
      <c r="B40954" s="1"/>
      <c r="C40954" s="29"/>
      <c r="D40954" s="27"/>
      <c r="E40954" s="27"/>
      <c r="F40954" s="27"/>
      <c r="G40954" s="1"/>
      <c r="H40954" s="1"/>
      <c r="I40954" s="1"/>
    </row>
    <row r="40955" spans="2:9">
      <c r="B40955" s="1"/>
      <c r="C40955" s="29"/>
      <c r="D40955" s="27"/>
      <c r="E40955" s="27"/>
      <c r="F40955" s="27"/>
      <c r="G40955" s="1"/>
      <c r="H40955" s="1"/>
      <c r="I40955" s="1"/>
    </row>
    <row r="40956" spans="2:9">
      <c r="B40956" s="1"/>
      <c r="C40956" s="29"/>
      <c r="D40956" s="27"/>
      <c r="E40956" s="27"/>
      <c r="F40956" s="27"/>
      <c r="G40956" s="1"/>
      <c r="H40956" s="1"/>
      <c r="I40956" s="1"/>
    </row>
    <row r="40957" spans="2:9">
      <c r="B40957" s="1"/>
      <c r="C40957" s="29"/>
      <c r="D40957" s="27"/>
      <c r="E40957" s="27"/>
      <c r="F40957" s="27"/>
      <c r="G40957" s="1"/>
      <c r="H40957" s="1"/>
      <c r="I40957" s="1"/>
    </row>
    <row r="40958" spans="2:9">
      <c r="B40958" s="1"/>
      <c r="C40958" s="29"/>
      <c r="D40958" s="27"/>
      <c r="E40958" s="27"/>
      <c r="F40958" s="27"/>
      <c r="G40958" s="1"/>
      <c r="H40958" s="1"/>
      <c r="I40958" s="1"/>
    </row>
    <row r="40959" spans="2:9">
      <c r="B40959" s="1"/>
      <c r="C40959" s="29"/>
      <c r="D40959" s="27"/>
      <c r="E40959" s="27"/>
      <c r="F40959" s="27"/>
      <c r="G40959" s="1"/>
      <c r="H40959" s="1"/>
      <c r="I40959" s="1"/>
    </row>
    <row r="40960" spans="2:9">
      <c r="B40960" s="1"/>
      <c r="C40960" s="29"/>
      <c r="D40960" s="27"/>
      <c r="E40960" s="27"/>
      <c r="F40960" s="27"/>
      <c r="G40960" s="1"/>
      <c r="H40960" s="1"/>
      <c r="I40960" s="1"/>
    </row>
    <row r="40961" spans="2:9">
      <c r="B40961" s="1"/>
      <c r="C40961" s="29"/>
      <c r="D40961" s="27"/>
      <c r="E40961" s="27"/>
      <c r="F40961" s="27"/>
      <c r="G40961" s="1"/>
      <c r="H40961" s="1"/>
      <c r="I40961" s="1"/>
    </row>
    <row r="40962" spans="2:9">
      <c r="B40962" s="1"/>
      <c r="C40962" s="29"/>
      <c r="D40962" s="27"/>
      <c r="E40962" s="27"/>
      <c r="F40962" s="27"/>
      <c r="G40962" s="1"/>
      <c r="H40962" s="1"/>
      <c r="I40962" s="1"/>
    </row>
    <row r="40963" spans="2:9">
      <c r="B40963" s="1"/>
      <c r="C40963" s="29"/>
      <c r="D40963" s="27"/>
      <c r="E40963" s="27"/>
      <c r="F40963" s="27"/>
      <c r="G40963" s="1"/>
      <c r="H40963" s="1"/>
      <c r="I40963" s="1"/>
    </row>
    <row r="40964" spans="2:9">
      <c r="B40964" s="1"/>
      <c r="C40964" s="29"/>
      <c r="D40964" s="27"/>
      <c r="E40964" s="27"/>
      <c r="F40964" s="27"/>
      <c r="G40964" s="1"/>
      <c r="H40964" s="1"/>
      <c r="I40964" s="1"/>
    </row>
    <row r="40965" spans="2:9">
      <c r="B40965" s="1"/>
      <c r="C40965" s="29"/>
      <c r="D40965" s="27"/>
      <c r="E40965" s="27"/>
      <c r="F40965" s="27"/>
      <c r="G40965" s="1"/>
      <c r="H40965" s="1"/>
      <c r="I40965" s="1"/>
    </row>
    <row r="40966" spans="2:9">
      <c r="B40966" s="1"/>
      <c r="C40966" s="29"/>
      <c r="D40966" s="27"/>
      <c r="E40966" s="27"/>
      <c r="F40966" s="27"/>
      <c r="G40966" s="1"/>
      <c r="H40966" s="1"/>
      <c r="I40966" s="1"/>
    </row>
    <row r="40967" spans="2:9">
      <c r="B40967" s="1"/>
      <c r="C40967" s="29"/>
      <c r="D40967" s="27"/>
      <c r="E40967" s="27"/>
      <c r="F40967" s="27"/>
      <c r="G40967" s="1"/>
      <c r="H40967" s="1"/>
      <c r="I40967" s="1"/>
    </row>
    <row r="40968" spans="2:9">
      <c r="B40968" s="1"/>
      <c r="C40968" s="29"/>
      <c r="D40968" s="27"/>
      <c r="E40968" s="27"/>
      <c r="F40968" s="27"/>
      <c r="G40968" s="1"/>
      <c r="H40968" s="1"/>
      <c r="I40968" s="1"/>
    </row>
    <row r="40969" spans="2:9">
      <c r="B40969" s="1"/>
      <c r="C40969" s="29"/>
      <c r="D40969" s="27"/>
      <c r="E40969" s="27"/>
      <c r="F40969" s="27"/>
      <c r="G40969" s="1"/>
      <c r="H40969" s="1"/>
      <c r="I40969" s="1"/>
    </row>
    <row r="40970" spans="2:9">
      <c r="B40970" s="1"/>
      <c r="C40970" s="29"/>
      <c r="D40970" s="27"/>
      <c r="E40970" s="27"/>
      <c r="F40970" s="27"/>
      <c r="G40970" s="1"/>
      <c r="H40970" s="1"/>
      <c r="I40970" s="1"/>
    </row>
    <row r="40971" spans="2:9">
      <c r="B40971" s="1"/>
      <c r="C40971" s="29"/>
      <c r="D40971" s="27"/>
      <c r="E40971" s="27"/>
      <c r="F40971" s="27"/>
      <c r="G40971" s="1"/>
      <c r="H40971" s="1"/>
      <c r="I40971" s="1"/>
    </row>
    <row r="40972" spans="2:9">
      <c r="B40972" s="1"/>
      <c r="C40972" s="29"/>
      <c r="D40972" s="27"/>
      <c r="E40972" s="27"/>
      <c r="F40972" s="27"/>
      <c r="G40972" s="1"/>
      <c r="H40972" s="1"/>
      <c r="I40972" s="1"/>
    </row>
    <row r="40973" spans="2:9">
      <c r="B40973" s="1"/>
      <c r="C40973" s="29"/>
      <c r="D40973" s="27"/>
      <c r="E40973" s="27"/>
      <c r="F40973" s="27"/>
      <c r="G40973" s="1"/>
      <c r="H40973" s="1"/>
      <c r="I40973" s="1"/>
    </row>
    <row r="40974" spans="2:9">
      <c r="B40974" s="1"/>
      <c r="C40974" s="29"/>
      <c r="D40974" s="27"/>
      <c r="E40974" s="27"/>
      <c r="F40974" s="27"/>
      <c r="G40974" s="1"/>
      <c r="H40974" s="1"/>
      <c r="I40974" s="1"/>
    </row>
    <row r="40975" spans="2:9">
      <c r="B40975" s="1"/>
      <c r="C40975" s="29"/>
      <c r="D40975" s="27"/>
      <c r="E40975" s="27"/>
      <c r="F40975" s="27"/>
      <c r="G40975" s="1"/>
      <c r="H40975" s="1"/>
      <c r="I40975" s="1"/>
    </row>
    <row r="40976" spans="2:9">
      <c r="B40976" s="1"/>
      <c r="C40976" s="29"/>
      <c r="D40976" s="27"/>
      <c r="E40976" s="27"/>
      <c r="F40976" s="27"/>
      <c r="G40976" s="1"/>
      <c r="H40976" s="1"/>
      <c r="I40976" s="1"/>
    </row>
    <row r="40977" spans="2:9">
      <c r="B40977" s="1"/>
      <c r="C40977" s="29"/>
      <c r="D40977" s="27"/>
      <c r="E40977" s="27"/>
      <c r="F40977" s="27"/>
      <c r="G40977" s="1"/>
      <c r="H40977" s="1"/>
      <c r="I40977" s="1"/>
    </row>
    <row r="40978" spans="2:9">
      <c r="B40978" s="1"/>
      <c r="C40978" s="29"/>
      <c r="D40978" s="27"/>
      <c r="E40978" s="27"/>
      <c r="F40978" s="27"/>
      <c r="G40978" s="1"/>
      <c r="H40978" s="1"/>
      <c r="I40978" s="1"/>
    </row>
    <row r="40979" spans="2:9">
      <c r="B40979" s="1"/>
      <c r="C40979" s="29"/>
      <c r="D40979" s="27"/>
      <c r="E40979" s="27"/>
      <c r="F40979" s="27"/>
      <c r="G40979" s="1"/>
      <c r="H40979" s="1"/>
      <c r="I40979" s="1"/>
    </row>
    <row r="40980" spans="2:9">
      <c r="B40980" s="1"/>
      <c r="C40980" s="29"/>
      <c r="D40980" s="27"/>
      <c r="E40980" s="27"/>
      <c r="F40980" s="27"/>
      <c r="G40980" s="1"/>
      <c r="H40980" s="1"/>
      <c r="I40980" s="1"/>
    </row>
    <row r="40981" spans="2:9">
      <c r="B40981" s="1"/>
      <c r="C40981" s="29"/>
      <c r="D40981" s="27"/>
      <c r="E40981" s="27"/>
      <c r="F40981" s="27"/>
      <c r="G40981" s="1"/>
      <c r="H40981" s="1"/>
      <c r="I40981" s="1"/>
    </row>
    <row r="40982" spans="2:9">
      <c r="B40982" s="1"/>
      <c r="C40982" s="29"/>
      <c r="D40982" s="27"/>
      <c r="E40982" s="27"/>
      <c r="F40982" s="27"/>
      <c r="G40982" s="1"/>
      <c r="H40982" s="1"/>
      <c r="I40982" s="1"/>
    </row>
    <row r="40983" spans="2:9">
      <c r="B40983" s="1"/>
      <c r="C40983" s="29"/>
      <c r="D40983" s="27"/>
      <c r="E40983" s="27"/>
      <c r="F40983" s="27"/>
      <c r="G40983" s="1"/>
      <c r="H40983" s="1"/>
      <c r="I40983" s="1"/>
    </row>
    <row r="40984" spans="2:9">
      <c r="B40984" s="1"/>
      <c r="C40984" s="29"/>
      <c r="D40984" s="27"/>
      <c r="E40984" s="27"/>
      <c r="F40984" s="27"/>
      <c r="G40984" s="1"/>
      <c r="H40984" s="1"/>
      <c r="I40984" s="1"/>
    </row>
    <row r="40985" spans="2:9">
      <c r="B40985" s="1"/>
      <c r="C40985" s="29"/>
      <c r="D40985" s="27"/>
      <c r="E40985" s="27"/>
      <c r="F40985" s="27"/>
      <c r="G40985" s="1"/>
      <c r="H40985" s="1"/>
      <c r="I40985" s="1"/>
    </row>
    <row r="40986" spans="2:9">
      <c r="B40986" s="1"/>
      <c r="C40986" s="29"/>
      <c r="D40986" s="27"/>
      <c r="E40986" s="27"/>
      <c r="F40986" s="27"/>
      <c r="G40986" s="1"/>
      <c r="H40986" s="1"/>
      <c r="I40986" s="1"/>
    </row>
    <row r="40987" spans="2:9">
      <c r="B40987" s="1"/>
      <c r="C40987" s="29"/>
      <c r="D40987" s="27"/>
      <c r="E40987" s="27"/>
      <c r="F40987" s="27"/>
      <c r="G40987" s="1"/>
      <c r="H40987" s="1"/>
      <c r="I40987" s="1"/>
    </row>
    <row r="40988" spans="2:9">
      <c r="B40988" s="1"/>
      <c r="C40988" s="29"/>
      <c r="D40988" s="27"/>
      <c r="E40988" s="27"/>
      <c r="F40988" s="27"/>
      <c r="G40988" s="1"/>
      <c r="H40988" s="1"/>
      <c r="I40988" s="1"/>
    </row>
    <row r="40989" spans="2:9">
      <c r="B40989" s="1"/>
      <c r="C40989" s="29"/>
      <c r="D40989" s="27"/>
      <c r="E40989" s="27"/>
      <c r="F40989" s="27"/>
      <c r="G40989" s="1"/>
      <c r="H40989" s="1"/>
      <c r="I40989" s="1"/>
    </row>
    <row r="40990" spans="2:9">
      <c r="B40990" s="1"/>
      <c r="C40990" s="29"/>
      <c r="D40990" s="27"/>
      <c r="E40990" s="27"/>
      <c r="F40990" s="27"/>
      <c r="G40990" s="1"/>
      <c r="H40990" s="1"/>
      <c r="I40990" s="1"/>
    </row>
    <row r="40991" spans="2:9">
      <c r="B40991" s="1"/>
      <c r="C40991" s="29"/>
      <c r="D40991" s="27"/>
      <c r="E40991" s="27"/>
      <c r="F40991" s="27"/>
      <c r="G40991" s="1"/>
      <c r="H40991" s="1"/>
      <c r="I40991" s="1"/>
    </row>
    <row r="40992" spans="2:9">
      <c r="B40992" s="1"/>
      <c r="C40992" s="29"/>
      <c r="D40992" s="27"/>
      <c r="E40992" s="27"/>
      <c r="F40992" s="27"/>
      <c r="G40992" s="1"/>
      <c r="H40992" s="1"/>
      <c r="I40992" s="1"/>
    </row>
    <row r="40993" spans="2:9">
      <c r="B40993" s="1"/>
      <c r="C40993" s="29"/>
      <c r="D40993" s="27"/>
      <c r="E40993" s="27"/>
      <c r="F40993" s="27"/>
      <c r="G40993" s="1"/>
      <c r="H40993" s="1"/>
      <c r="I40993" s="1"/>
    </row>
    <row r="40994" spans="2:9">
      <c r="B40994" s="1"/>
      <c r="C40994" s="29"/>
      <c r="D40994" s="27"/>
      <c r="E40994" s="27"/>
      <c r="F40994" s="27"/>
      <c r="G40994" s="1"/>
      <c r="H40994" s="1"/>
      <c r="I40994" s="1"/>
    </row>
    <row r="40995" spans="2:9">
      <c r="B40995" s="1"/>
      <c r="C40995" s="29"/>
      <c r="D40995" s="27"/>
      <c r="E40995" s="27"/>
      <c r="F40995" s="27"/>
      <c r="G40995" s="1"/>
      <c r="H40995" s="1"/>
      <c r="I40995" s="1"/>
    </row>
    <row r="40996" spans="2:9">
      <c r="B40996" s="1"/>
      <c r="C40996" s="29"/>
      <c r="D40996" s="27"/>
      <c r="E40996" s="27"/>
      <c r="F40996" s="27"/>
      <c r="G40996" s="1"/>
      <c r="H40996" s="1"/>
      <c r="I40996" s="1"/>
    </row>
    <row r="40997" spans="2:9">
      <c r="B40997" s="1"/>
      <c r="C40997" s="29"/>
      <c r="D40997" s="27"/>
      <c r="E40997" s="27"/>
      <c r="F40997" s="27"/>
      <c r="G40997" s="1"/>
      <c r="H40997" s="1"/>
      <c r="I40997" s="1"/>
    </row>
    <row r="40998" spans="2:9">
      <c r="B40998" s="1"/>
      <c r="C40998" s="29"/>
      <c r="D40998" s="27"/>
      <c r="E40998" s="27"/>
      <c r="F40998" s="27"/>
      <c r="G40998" s="1"/>
      <c r="H40998" s="1"/>
      <c r="I40998" s="1"/>
    </row>
    <row r="40999" spans="2:9">
      <c r="B40999" s="1"/>
      <c r="C40999" s="29"/>
      <c r="D40999" s="27"/>
      <c r="E40999" s="27"/>
      <c r="F40999" s="27"/>
      <c r="G40999" s="1"/>
      <c r="H40999" s="1"/>
      <c r="I40999" s="1"/>
    </row>
    <row r="41000" spans="2:9">
      <c r="B41000" s="1"/>
      <c r="C41000" s="29"/>
      <c r="D41000" s="27"/>
      <c r="E41000" s="27"/>
      <c r="F41000" s="27"/>
      <c r="G41000" s="1"/>
      <c r="H41000" s="1"/>
      <c r="I41000" s="1"/>
    </row>
    <row r="41001" spans="2:9">
      <c r="B41001" s="1"/>
      <c r="C41001" s="29"/>
      <c r="D41001" s="27"/>
      <c r="E41001" s="27"/>
      <c r="F41001" s="27"/>
      <c r="G41001" s="1"/>
      <c r="H41001" s="1"/>
      <c r="I41001" s="1"/>
    </row>
    <row r="41002" spans="2:9">
      <c r="B41002" s="1"/>
      <c r="C41002" s="29"/>
      <c r="D41002" s="27"/>
      <c r="E41002" s="27"/>
      <c r="F41002" s="27"/>
      <c r="G41002" s="1"/>
      <c r="H41002" s="1"/>
      <c r="I41002" s="1"/>
    </row>
    <row r="41003" spans="2:9">
      <c r="B41003" s="1"/>
      <c r="C41003" s="29"/>
      <c r="D41003" s="27"/>
      <c r="E41003" s="27"/>
      <c r="F41003" s="27"/>
      <c r="G41003" s="1"/>
      <c r="H41003" s="1"/>
      <c r="I41003" s="1"/>
    </row>
    <row r="41004" spans="2:9">
      <c r="B41004" s="1"/>
      <c r="C41004" s="29"/>
      <c r="D41004" s="27"/>
      <c r="E41004" s="27"/>
      <c r="F41004" s="27"/>
      <c r="G41004" s="1"/>
      <c r="H41004" s="1"/>
      <c r="I41004" s="1"/>
    </row>
    <row r="41005" spans="2:9">
      <c r="B41005" s="1"/>
      <c r="C41005" s="29"/>
      <c r="D41005" s="27"/>
      <c r="E41005" s="27"/>
      <c r="F41005" s="27"/>
      <c r="G41005" s="1"/>
      <c r="H41005" s="1"/>
      <c r="I41005" s="1"/>
    </row>
    <row r="41006" spans="2:9">
      <c r="B41006" s="1"/>
      <c r="C41006" s="29"/>
      <c r="D41006" s="27"/>
      <c r="E41006" s="27"/>
      <c r="F41006" s="27"/>
      <c r="G41006" s="1"/>
      <c r="H41006" s="1"/>
      <c r="I41006" s="1"/>
    </row>
    <row r="41007" spans="2:9">
      <c r="B41007" s="1"/>
      <c r="C41007" s="29"/>
      <c r="D41007" s="27"/>
      <c r="E41007" s="27"/>
      <c r="F41007" s="27"/>
      <c r="G41007" s="1"/>
      <c r="H41007" s="1"/>
      <c r="I41007" s="1"/>
    </row>
    <row r="41008" spans="2:9">
      <c r="B41008" s="1"/>
      <c r="C41008" s="29"/>
      <c r="D41008" s="27"/>
      <c r="E41008" s="27"/>
      <c r="F41008" s="27"/>
      <c r="G41008" s="1"/>
      <c r="H41008" s="1"/>
      <c r="I41008" s="1"/>
    </row>
    <row r="41009" spans="2:9">
      <c r="B41009" s="1"/>
      <c r="C41009" s="29"/>
      <c r="D41009" s="27"/>
      <c r="E41009" s="27"/>
      <c r="F41009" s="27"/>
      <c r="G41009" s="1"/>
      <c r="H41009" s="1"/>
      <c r="I41009" s="1"/>
    </row>
    <row r="41010" spans="2:9">
      <c r="B41010" s="1"/>
      <c r="C41010" s="29"/>
      <c r="D41010" s="27"/>
      <c r="E41010" s="27"/>
      <c r="F41010" s="27"/>
      <c r="G41010" s="1"/>
      <c r="H41010" s="1"/>
      <c r="I41010" s="1"/>
    </row>
    <row r="41011" spans="2:9">
      <c r="B41011" s="1"/>
      <c r="C41011" s="29"/>
      <c r="D41011" s="27"/>
      <c r="E41011" s="27"/>
      <c r="F41011" s="27"/>
      <c r="G41011" s="1"/>
      <c r="H41011" s="1"/>
      <c r="I41011" s="1"/>
    </row>
    <row r="41012" spans="2:9">
      <c r="B41012" s="1"/>
      <c r="C41012" s="29"/>
      <c r="D41012" s="27"/>
      <c r="E41012" s="27"/>
      <c r="F41012" s="27"/>
      <c r="G41012" s="1"/>
      <c r="H41012" s="1"/>
      <c r="I41012" s="1"/>
    </row>
    <row r="41013" spans="2:9">
      <c r="B41013" s="1"/>
      <c r="C41013" s="29"/>
      <c r="D41013" s="27"/>
      <c r="E41013" s="27"/>
      <c r="F41013" s="27"/>
      <c r="G41013" s="1"/>
      <c r="H41013" s="1"/>
      <c r="I41013" s="1"/>
    </row>
    <row r="41014" spans="2:9">
      <c r="B41014" s="1"/>
      <c r="C41014" s="29"/>
      <c r="D41014" s="27"/>
      <c r="E41014" s="27"/>
      <c r="F41014" s="27"/>
      <c r="G41014" s="1"/>
      <c r="H41014" s="1"/>
      <c r="I41014" s="1"/>
    </row>
    <row r="41015" spans="2:9">
      <c r="B41015" s="1"/>
      <c r="C41015" s="29"/>
      <c r="D41015" s="27"/>
      <c r="E41015" s="27"/>
      <c r="F41015" s="27"/>
      <c r="G41015" s="1"/>
      <c r="H41015" s="1"/>
      <c r="I41015" s="1"/>
    </row>
    <row r="41016" spans="2:9">
      <c r="B41016" s="1"/>
      <c r="C41016" s="29"/>
      <c r="D41016" s="27"/>
      <c r="E41016" s="27"/>
      <c r="F41016" s="27"/>
      <c r="G41016" s="1"/>
      <c r="H41016" s="1"/>
      <c r="I41016" s="1"/>
    </row>
    <row r="41017" spans="2:9">
      <c r="B41017" s="1"/>
      <c r="C41017" s="29"/>
      <c r="D41017" s="27"/>
      <c r="E41017" s="27"/>
      <c r="F41017" s="27"/>
      <c r="G41017" s="1"/>
      <c r="H41017" s="1"/>
      <c r="I41017" s="1"/>
    </row>
    <row r="41018" spans="2:9">
      <c r="B41018" s="1"/>
      <c r="C41018" s="29"/>
      <c r="D41018" s="27"/>
      <c r="E41018" s="27"/>
      <c r="F41018" s="27"/>
      <c r="G41018" s="1"/>
      <c r="H41018" s="1"/>
      <c r="I41018" s="1"/>
    </row>
    <row r="41019" spans="2:9">
      <c r="B41019" s="1"/>
      <c r="C41019" s="29"/>
      <c r="D41019" s="27"/>
      <c r="E41019" s="27"/>
      <c r="F41019" s="27"/>
      <c r="G41019" s="1"/>
      <c r="H41019" s="1"/>
      <c r="I41019" s="1"/>
    </row>
    <row r="41020" spans="2:9">
      <c r="B41020" s="1"/>
      <c r="C41020" s="29"/>
      <c r="D41020" s="27"/>
      <c r="E41020" s="27"/>
      <c r="F41020" s="27"/>
      <c r="G41020" s="1"/>
      <c r="H41020" s="1"/>
      <c r="I41020" s="1"/>
    </row>
    <row r="41021" spans="2:9">
      <c r="B41021" s="1"/>
      <c r="C41021" s="29"/>
      <c r="D41021" s="27"/>
      <c r="E41021" s="27"/>
      <c r="F41021" s="27"/>
      <c r="G41021" s="1"/>
      <c r="H41021" s="1"/>
      <c r="I41021" s="1"/>
    </row>
    <row r="41022" spans="2:9">
      <c r="B41022" s="1"/>
      <c r="C41022" s="29"/>
      <c r="D41022" s="27"/>
      <c r="E41022" s="27"/>
      <c r="F41022" s="27"/>
      <c r="G41022" s="1"/>
      <c r="H41022" s="1"/>
      <c r="I41022" s="1"/>
    </row>
    <row r="41023" spans="2:9">
      <c r="B41023" s="1"/>
      <c r="C41023" s="29"/>
      <c r="D41023" s="27"/>
      <c r="E41023" s="27"/>
      <c r="F41023" s="27"/>
      <c r="G41023" s="1"/>
      <c r="H41023" s="1"/>
      <c r="I41023" s="1"/>
    </row>
    <row r="41024" spans="2:9">
      <c r="B41024" s="1"/>
      <c r="C41024" s="29"/>
      <c r="D41024" s="27"/>
      <c r="E41024" s="27"/>
      <c r="F41024" s="27"/>
      <c r="G41024" s="1"/>
      <c r="H41024" s="1"/>
      <c r="I41024" s="1"/>
    </row>
    <row r="41025" spans="2:9">
      <c r="B41025" s="1"/>
      <c r="C41025" s="29"/>
      <c r="D41025" s="27"/>
      <c r="E41025" s="27"/>
      <c r="F41025" s="27"/>
      <c r="G41025" s="1"/>
      <c r="H41025" s="1"/>
      <c r="I41025" s="1"/>
    </row>
    <row r="41026" spans="2:9">
      <c r="B41026" s="1"/>
      <c r="C41026" s="29"/>
      <c r="D41026" s="27"/>
      <c r="E41026" s="27"/>
      <c r="F41026" s="27"/>
      <c r="G41026" s="1"/>
      <c r="H41026" s="1"/>
      <c r="I41026" s="1"/>
    </row>
    <row r="41027" spans="2:9">
      <c r="B41027" s="1"/>
      <c r="C41027" s="29"/>
      <c r="D41027" s="27"/>
      <c r="E41027" s="27"/>
      <c r="F41027" s="27"/>
      <c r="G41027" s="1"/>
      <c r="H41027" s="1"/>
      <c r="I41027" s="1"/>
    </row>
    <row r="41028" spans="2:9">
      <c r="B41028" s="1"/>
      <c r="C41028" s="29"/>
      <c r="D41028" s="27"/>
      <c r="E41028" s="27"/>
      <c r="F41028" s="27"/>
      <c r="G41028" s="1"/>
      <c r="H41028" s="1"/>
      <c r="I41028" s="1"/>
    </row>
    <row r="41029" spans="2:9">
      <c r="B41029" s="1"/>
      <c r="C41029" s="29"/>
      <c r="D41029" s="27"/>
      <c r="E41029" s="27"/>
      <c r="F41029" s="27"/>
      <c r="G41029" s="1"/>
      <c r="H41029" s="1"/>
      <c r="I41029" s="1"/>
    </row>
    <row r="41030" spans="2:9">
      <c r="B41030" s="1"/>
      <c r="C41030" s="29"/>
      <c r="D41030" s="27"/>
      <c r="E41030" s="27"/>
      <c r="F41030" s="27"/>
      <c r="G41030" s="1"/>
      <c r="H41030" s="1"/>
      <c r="I41030" s="1"/>
    </row>
    <row r="41031" spans="2:9">
      <c r="B41031" s="1"/>
      <c r="C41031" s="29"/>
      <c r="D41031" s="27"/>
      <c r="E41031" s="27"/>
      <c r="F41031" s="27"/>
      <c r="G41031" s="1"/>
      <c r="H41031" s="1"/>
      <c r="I41031" s="1"/>
    </row>
    <row r="41032" spans="2:9">
      <c r="B41032" s="1"/>
      <c r="C41032" s="29"/>
      <c r="D41032" s="27"/>
      <c r="E41032" s="27"/>
      <c r="F41032" s="27"/>
      <c r="G41032" s="1"/>
      <c r="H41032" s="1"/>
      <c r="I41032" s="1"/>
    </row>
    <row r="41033" spans="2:9">
      <c r="B41033" s="1"/>
      <c r="C41033" s="29"/>
      <c r="D41033" s="27"/>
      <c r="E41033" s="27"/>
      <c r="F41033" s="27"/>
      <c r="G41033" s="1"/>
      <c r="H41033" s="1"/>
      <c r="I41033" s="1"/>
    </row>
    <row r="41034" spans="2:9">
      <c r="B41034" s="1"/>
      <c r="C41034" s="29"/>
      <c r="D41034" s="27"/>
      <c r="E41034" s="27"/>
      <c r="F41034" s="27"/>
      <c r="G41034" s="1"/>
      <c r="H41034" s="1"/>
      <c r="I41034" s="1"/>
    </row>
    <row r="41035" spans="2:9">
      <c r="B41035" s="1"/>
      <c r="C41035" s="29"/>
      <c r="D41035" s="27"/>
      <c r="E41035" s="27"/>
      <c r="F41035" s="27"/>
      <c r="G41035" s="1"/>
      <c r="H41035" s="1"/>
      <c r="I41035" s="1"/>
    </row>
    <row r="41036" spans="2:9">
      <c r="B41036" s="1"/>
      <c r="C41036" s="29"/>
      <c r="D41036" s="27"/>
      <c r="E41036" s="27"/>
      <c r="F41036" s="27"/>
      <c r="G41036" s="1"/>
      <c r="H41036" s="1"/>
      <c r="I41036" s="1"/>
    </row>
    <row r="41037" spans="2:9">
      <c r="B41037" s="1"/>
      <c r="C41037" s="29"/>
      <c r="D41037" s="27"/>
      <c r="E41037" s="27"/>
      <c r="F41037" s="27"/>
      <c r="G41037" s="1"/>
      <c r="H41037" s="1"/>
      <c r="I41037" s="1"/>
    </row>
    <row r="41038" spans="2:9">
      <c r="B41038" s="1"/>
      <c r="C41038" s="29"/>
      <c r="D41038" s="27"/>
      <c r="E41038" s="27"/>
      <c r="F41038" s="27"/>
      <c r="G41038" s="1"/>
      <c r="H41038" s="1"/>
      <c r="I41038" s="1"/>
    </row>
    <row r="41039" spans="2:9">
      <c r="B41039" s="1"/>
      <c r="C41039" s="29"/>
      <c r="D41039" s="27"/>
      <c r="E41039" s="27"/>
      <c r="F41039" s="27"/>
      <c r="G41039" s="1"/>
      <c r="H41039" s="1"/>
      <c r="I41039" s="1"/>
    </row>
    <row r="41040" spans="2:9">
      <c r="B41040" s="1"/>
      <c r="C41040" s="29"/>
      <c r="D41040" s="27"/>
      <c r="E41040" s="27"/>
      <c r="F41040" s="27"/>
      <c r="G41040" s="1"/>
      <c r="H41040" s="1"/>
      <c r="I41040" s="1"/>
    </row>
    <row r="41041" spans="2:9">
      <c r="B41041" s="1"/>
      <c r="C41041" s="29"/>
      <c r="D41041" s="27"/>
      <c r="E41041" s="27"/>
      <c r="F41041" s="27"/>
      <c r="G41041" s="1"/>
      <c r="H41041" s="1"/>
      <c r="I41041" s="1"/>
    </row>
    <row r="41042" spans="2:9">
      <c r="B41042" s="1"/>
      <c r="C41042" s="29"/>
      <c r="D41042" s="27"/>
      <c r="E41042" s="27"/>
      <c r="F41042" s="27"/>
      <c r="G41042" s="1"/>
      <c r="H41042" s="1"/>
      <c r="I41042" s="1"/>
    </row>
    <row r="41043" spans="2:9">
      <c r="B41043" s="1"/>
      <c r="C41043" s="29"/>
      <c r="D41043" s="27"/>
      <c r="E41043" s="27"/>
      <c r="F41043" s="27"/>
      <c r="G41043" s="1"/>
      <c r="H41043" s="1"/>
      <c r="I41043" s="1"/>
    </row>
    <row r="41044" spans="2:9">
      <c r="B41044" s="1"/>
      <c r="C41044" s="29"/>
      <c r="D41044" s="27"/>
      <c r="E41044" s="27"/>
      <c r="F41044" s="27"/>
      <c r="G41044" s="1"/>
      <c r="H41044" s="1"/>
      <c r="I41044" s="1"/>
    </row>
    <row r="41045" spans="2:9">
      <c r="B41045" s="1"/>
      <c r="C41045" s="29"/>
      <c r="D41045" s="27"/>
      <c r="E41045" s="27"/>
      <c r="F41045" s="27"/>
      <c r="G41045" s="1"/>
      <c r="H41045" s="1"/>
      <c r="I41045" s="1"/>
    </row>
    <row r="41046" spans="2:9">
      <c r="B41046" s="1"/>
      <c r="C41046" s="29"/>
      <c r="D41046" s="27"/>
      <c r="E41046" s="27"/>
      <c r="F41046" s="27"/>
      <c r="G41046" s="1"/>
      <c r="H41046" s="1"/>
      <c r="I41046" s="1"/>
    </row>
    <row r="41047" spans="2:9">
      <c r="B41047" s="1"/>
      <c r="C41047" s="29"/>
      <c r="D41047" s="27"/>
      <c r="E41047" s="27"/>
      <c r="F41047" s="27"/>
      <c r="G41047" s="1"/>
      <c r="H41047" s="1"/>
      <c r="I41047" s="1"/>
    </row>
    <row r="41048" spans="2:9">
      <c r="B41048" s="1"/>
      <c r="C41048" s="29"/>
      <c r="D41048" s="27"/>
      <c r="E41048" s="27"/>
      <c r="F41048" s="27"/>
      <c r="G41048" s="1"/>
      <c r="H41048" s="1"/>
      <c r="I41048" s="1"/>
    </row>
    <row r="41049" spans="2:9">
      <c r="B41049" s="1"/>
      <c r="C41049" s="29"/>
      <c r="D41049" s="27"/>
      <c r="E41049" s="27"/>
      <c r="F41049" s="27"/>
      <c r="G41049" s="1"/>
      <c r="H41049" s="1"/>
      <c r="I41049" s="1"/>
    </row>
    <row r="41050" spans="2:9">
      <c r="B41050" s="1"/>
      <c r="C41050" s="29"/>
      <c r="D41050" s="27"/>
      <c r="E41050" s="27"/>
      <c r="F41050" s="27"/>
      <c r="G41050" s="1"/>
      <c r="H41050" s="1"/>
      <c r="I41050" s="1"/>
    </row>
    <row r="41051" spans="2:9">
      <c r="B41051" s="1"/>
      <c r="C41051" s="29"/>
      <c r="D41051" s="27"/>
      <c r="E41051" s="27"/>
      <c r="F41051" s="27"/>
      <c r="G41051" s="1"/>
      <c r="H41051" s="1"/>
      <c r="I41051" s="1"/>
    </row>
    <row r="41052" spans="2:9">
      <c r="B41052" s="1"/>
      <c r="C41052" s="29"/>
      <c r="D41052" s="27"/>
      <c r="E41052" s="27"/>
      <c r="F41052" s="27"/>
      <c r="G41052" s="1"/>
      <c r="H41052" s="1"/>
      <c r="I41052" s="1"/>
    </row>
    <row r="41053" spans="2:9">
      <c r="B41053" s="1"/>
      <c r="C41053" s="29"/>
      <c r="D41053" s="27"/>
      <c r="E41053" s="27"/>
      <c r="F41053" s="27"/>
      <c r="G41053" s="1"/>
      <c r="H41053" s="1"/>
      <c r="I41053" s="1"/>
    </row>
    <row r="41054" spans="2:9">
      <c r="B41054" s="1"/>
      <c r="C41054" s="29"/>
      <c r="D41054" s="27"/>
      <c r="E41054" s="27"/>
      <c r="F41054" s="27"/>
      <c r="G41054" s="1"/>
      <c r="H41054" s="1"/>
      <c r="I41054" s="1"/>
    </row>
    <row r="41055" spans="2:9">
      <c r="B41055" s="1"/>
      <c r="C41055" s="29"/>
      <c r="D41055" s="27"/>
      <c r="E41055" s="27"/>
      <c r="F41055" s="27"/>
      <c r="G41055" s="1"/>
      <c r="H41055" s="1"/>
      <c r="I41055" s="1"/>
    </row>
    <row r="41056" spans="2:9">
      <c r="B41056" s="1"/>
      <c r="C41056" s="29"/>
      <c r="D41056" s="27"/>
      <c r="E41056" s="27"/>
      <c r="F41056" s="27"/>
      <c r="G41056" s="1"/>
      <c r="H41056" s="1"/>
      <c r="I41056" s="1"/>
    </row>
    <row r="41057" spans="2:9">
      <c r="B41057" s="1"/>
      <c r="C41057" s="29"/>
      <c r="D41057" s="27"/>
      <c r="E41057" s="27"/>
      <c r="F41057" s="27"/>
      <c r="G41057" s="1"/>
      <c r="H41057" s="1"/>
      <c r="I41057" s="1"/>
    </row>
    <row r="41058" spans="2:9">
      <c r="B41058" s="1"/>
      <c r="C41058" s="29"/>
      <c r="D41058" s="27"/>
      <c r="E41058" s="27"/>
      <c r="F41058" s="27"/>
      <c r="G41058" s="1"/>
      <c r="H41058" s="1"/>
      <c r="I41058" s="1"/>
    </row>
    <row r="41059" spans="2:9">
      <c r="B41059" s="1"/>
      <c r="C41059" s="29"/>
      <c r="D41059" s="27"/>
      <c r="E41059" s="27"/>
      <c r="F41059" s="27"/>
      <c r="G41059" s="1"/>
      <c r="H41059" s="1"/>
      <c r="I41059" s="1"/>
    </row>
    <row r="41060" spans="2:9">
      <c r="B41060" s="1"/>
      <c r="C41060" s="29"/>
      <c r="D41060" s="27"/>
      <c r="E41060" s="27"/>
      <c r="F41060" s="27"/>
      <c r="G41060" s="1"/>
      <c r="H41060" s="1"/>
      <c r="I41060" s="1"/>
    </row>
    <row r="41061" spans="2:9">
      <c r="B41061" s="1"/>
      <c r="C41061" s="29"/>
      <c r="D41061" s="27"/>
      <c r="E41061" s="27"/>
      <c r="F41061" s="27"/>
      <c r="G41061" s="1"/>
      <c r="H41061" s="1"/>
      <c r="I41061" s="1"/>
    </row>
    <row r="41062" spans="2:9">
      <c r="B41062" s="1"/>
      <c r="C41062" s="29"/>
      <c r="D41062" s="27"/>
      <c r="E41062" s="27"/>
      <c r="F41062" s="27"/>
      <c r="G41062" s="1"/>
      <c r="H41062" s="1"/>
      <c r="I41062" s="1"/>
    </row>
    <row r="41063" spans="2:9">
      <c r="B41063" s="1"/>
      <c r="C41063" s="29"/>
      <c r="D41063" s="27"/>
      <c r="E41063" s="27"/>
      <c r="F41063" s="27"/>
      <c r="G41063" s="1"/>
      <c r="H41063" s="1"/>
      <c r="I41063" s="1"/>
    </row>
    <row r="41064" spans="2:9">
      <c r="B41064" s="1"/>
      <c r="C41064" s="29"/>
      <c r="D41064" s="27"/>
      <c r="E41064" s="27"/>
      <c r="F41064" s="27"/>
      <c r="G41064" s="1"/>
      <c r="H41064" s="1"/>
      <c r="I41064" s="1"/>
    </row>
    <row r="41065" spans="2:9">
      <c r="B41065" s="1"/>
      <c r="C41065" s="29"/>
      <c r="D41065" s="27"/>
      <c r="E41065" s="27"/>
      <c r="F41065" s="27"/>
      <c r="G41065" s="1"/>
      <c r="H41065" s="1"/>
      <c r="I41065" s="1"/>
    </row>
    <row r="41066" spans="2:9">
      <c r="B41066" s="1"/>
      <c r="C41066" s="29"/>
      <c r="D41066" s="27"/>
      <c r="E41066" s="27"/>
      <c r="F41066" s="27"/>
      <c r="G41066" s="1"/>
      <c r="H41066" s="1"/>
      <c r="I41066" s="1"/>
    </row>
    <row r="41067" spans="2:9">
      <c r="B41067" s="1"/>
      <c r="C41067" s="29"/>
      <c r="D41067" s="27"/>
      <c r="E41067" s="27"/>
      <c r="F41067" s="27"/>
      <c r="G41067" s="1"/>
      <c r="H41067" s="1"/>
      <c r="I41067" s="1"/>
    </row>
    <row r="41068" spans="2:9">
      <c r="B41068" s="1"/>
      <c r="C41068" s="29"/>
      <c r="D41068" s="27"/>
      <c r="E41068" s="27"/>
      <c r="F41068" s="27"/>
      <c r="G41068" s="1"/>
      <c r="H41068" s="1"/>
      <c r="I41068" s="1"/>
    </row>
    <row r="41069" spans="2:9">
      <c r="B41069" s="1"/>
      <c r="C41069" s="29"/>
      <c r="D41069" s="27"/>
      <c r="E41069" s="27"/>
      <c r="F41069" s="27"/>
      <c r="G41069" s="1"/>
      <c r="H41069" s="1"/>
      <c r="I41069" s="1"/>
    </row>
    <row r="41070" spans="2:9">
      <c r="B41070" s="1"/>
      <c r="C41070" s="29"/>
      <c r="D41070" s="27"/>
      <c r="E41070" s="27"/>
      <c r="F41070" s="27"/>
      <c r="G41070" s="1"/>
      <c r="H41070" s="1"/>
      <c r="I41070" s="1"/>
    </row>
    <row r="41071" spans="2:9">
      <c r="B41071" s="1"/>
      <c r="C41071" s="29"/>
      <c r="D41071" s="27"/>
      <c r="E41071" s="27"/>
      <c r="F41071" s="27"/>
      <c r="G41071" s="1"/>
      <c r="H41071" s="1"/>
      <c r="I41071" s="1"/>
    </row>
    <row r="41072" spans="2:9">
      <c r="B41072" s="1"/>
      <c r="C41072" s="29"/>
      <c r="D41072" s="27"/>
      <c r="E41072" s="27"/>
      <c r="F41072" s="27"/>
      <c r="G41072" s="1"/>
      <c r="H41072" s="1"/>
      <c r="I41072" s="1"/>
    </row>
    <row r="41073" spans="2:9">
      <c r="B41073" s="1"/>
      <c r="C41073" s="29"/>
      <c r="D41073" s="27"/>
      <c r="E41073" s="27"/>
      <c r="F41073" s="27"/>
      <c r="G41073" s="1"/>
      <c r="H41073" s="1"/>
      <c r="I41073" s="1"/>
    </row>
    <row r="41074" spans="2:9">
      <c r="B41074" s="1"/>
      <c r="C41074" s="29"/>
      <c r="D41074" s="27"/>
      <c r="E41074" s="27"/>
      <c r="F41074" s="27"/>
      <c r="G41074" s="1"/>
      <c r="H41074" s="1"/>
      <c r="I41074" s="1"/>
    </row>
    <row r="41075" spans="2:9">
      <c r="B41075" s="1"/>
      <c r="C41075" s="29"/>
      <c r="D41075" s="27"/>
      <c r="E41075" s="27"/>
      <c r="F41075" s="27"/>
      <c r="G41075" s="1"/>
      <c r="H41075" s="1"/>
      <c r="I41075" s="1"/>
    </row>
    <row r="41076" spans="2:9">
      <c r="B41076" s="1"/>
      <c r="C41076" s="29"/>
      <c r="D41076" s="27"/>
      <c r="E41076" s="27"/>
      <c r="F41076" s="27"/>
      <c r="G41076" s="1"/>
      <c r="H41076" s="1"/>
      <c r="I41076" s="1"/>
    </row>
    <row r="41077" spans="2:9">
      <c r="B41077" s="1"/>
      <c r="C41077" s="29"/>
      <c r="D41077" s="27"/>
      <c r="E41077" s="27"/>
      <c r="F41077" s="27"/>
      <c r="G41077" s="1"/>
      <c r="H41077" s="1"/>
      <c r="I41077" s="1"/>
    </row>
    <row r="41078" spans="2:9">
      <c r="B41078" s="1"/>
      <c r="C41078" s="29"/>
      <c r="D41078" s="27"/>
      <c r="E41078" s="27"/>
      <c r="F41078" s="27"/>
      <c r="G41078" s="1"/>
      <c r="H41078" s="1"/>
      <c r="I41078" s="1"/>
    </row>
    <row r="41079" spans="2:9">
      <c r="B41079" s="1"/>
      <c r="C41079" s="29"/>
      <c r="D41079" s="27"/>
      <c r="E41079" s="27"/>
      <c r="F41079" s="27"/>
      <c r="G41079" s="1"/>
      <c r="H41079" s="1"/>
      <c r="I41079" s="1"/>
    </row>
    <row r="41080" spans="2:9">
      <c r="B41080" s="1"/>
      <c r="C41080" s="29"/>
      <c r="D41080" s="27"/>
      <c r="E41080" s="27"/>
      <c r="F41080" s="27"/>
      <c r="G41080" s="1"/>
      <c r="H41080" s="1"/>
      <c r="I41080" s="1"/>
    </row>
    <row r="41081" spans="2:9">
      <c r="B41081" s="1"/>
      <c r="C41081" s="29"/>
      <c r="D41081" s="27"/>
      <c r="E41081" s="27"/>
      <c r="F41081" s="27"/>
      <c r="G41081" s="1"/>
      <c r="H41081" s="1"/>
      <c r="I41081" s="1"/>
    </row>
    <row r="41082" spans="2:9">
      <c r="B41082" s="1"/>
      <c r="C41082" s="29"/>
      <c r="D41082" s="27"/>
      <c r="E41082" s="27"/>
      <c r="F41082" s="27"/>
      <c r="G41082" s="1"/>
      <c r="H41082" s="1"/>
      <c r="I41082" s="1"/>
    </row>
    <row r="41083" spans="2:9">
      <c r="B41083" s="1"/>
      <c r="C41083" s="29"/>
      <c r="D41083" s="27"/>
      <c r="E41083" s="27"/>
      <c r="F41083" s="27"/>
      <c r="G41083" s="1"/>
      <c r="H41083" s="1"/>
      <c r="I41083" s="1"/>
    </row>
    <row r="41084" spans="2:9">
      <c r="B41084" s="1"/>
      <c r="C41084" s="29"/>
      <c r="D41084" s="27"/>
      <c r="E41084" s="27"/>
      <c r="F41084" s="27"/>
      <c r="G41084" s="1"/>
      <c r="H41084" s="1"/>
      <c r="I41084" s="1"/>
    </row>
    <row r="41085" spans="2:9">
      <c r="B41085" s="1"/>
      <c r="C41085" s="29"/>
      <c r="D41085" s="27"/>
      <c r="E41085" s="27"/>
      <c r="F41085" s="27"/>
      <c r="G41085" s="1"/>
      <c r="H41085" s="1"/>
      <c r="I41085" s="1"/>
    </row>
    <row r="41086" spans="2:9">
      <c r="B41086" s="1"/>
      <c r="C41086" s="29"/>
      <c r="D41086" s="27"/>
      <c r="E41086" s="27"/>
      <c r="F41086" s="27"/>
      <c r="G41086" s="1"/>
      <c r="H41086" s="1"/>
      <c r="I41086" s="1"/>
    </row>
    <row r="41087" spans="2:9">
      <c r="B41087" s="1"/>
      <c r="C41087" s="29"/>
      <c r="D41087" s="27"/>
      <c r="E41087" s="27"/>
      <c r="F41087" s="27"/>
      <c r="G41087" s="1"/>
      <c r="H41087" s="1"/>
      <c r="I41087" s="1"/>
    </row>
    <row r="41088" spans="2:9">
      <c r="B41088" s="1"/>
      <c r="C41088" s="29"/>
      <c r="D41088" s="27"/>
      <c r="E41088" s="27"/>
      <c r="F41088" s="27"/>
      <c r="G41088" s="1"/>
      <c r="H41088" s="1"/>
      <c r="I41088" s="1"/>
    </row>
    <row r="41089" spans="2:9">
      <c r="B41089" s="1"/>
      <c r="C41089" s="29"/>
      <c r="D41089" s="27"/>
      <c r="E41089" s="27"/>
      <c r="F41089" s="27"/>
      <c r="G41089" s="1"/>
      <c r="H41089" s="1"/>
      <c r="I41089" s="1"/>
    </row>
    <row r="41090" spans="2:9">
      <c r="B41090" s="1"/>
      <c r="C41090" s="29"/>
      <c r="D41090" s="27"/>
      <c r="E41090" s="27"/>
      <c r="F41090" s="27"/>
      <c r="G41090" s="1"/>
      <c r="H41090" s="1"/>
      <c r="I41090" s="1"/>
    </row>
    <row r="41091" spans="2:9">
      <c r="B41091" s="1"/>
      <c r="C41091" s="29"/>
      <c r="D41091" s="27"/>
      <c r="E41091" s="27"/>
      <c r="F41091" s="27"/>
      <c r="G41091" s="1"/>
      <c r="H41091" s="1"/>
      <c r="I41091" s="1"/>
    </row>
    <row r="41092" spans="2:9">
      <c r="B41092" s="1"/>
      <c r="C41092" s="29"/>
      <c r="D41092" s="27"/>
      <c r="E41092" s="27"/>
      <c r="F41092" s="27"/>
      <c r="G41092" s="1"/>
      <c r="H41092" s="1"/>
      <c r="I41092" s="1"/>
    </row>
    <row r="41093" spans="2:9">
      <c r="B41093" s="1"/>
      <c r="C41093" s="29"/>
      <c r="D41093" s="27"/>
      <c r="E41093" s="27"/>
      <c r="F41093" s="27"/>
      <c r="G41093" s="1"/>
      <c r="H41093" s="1"/>
      <c r="I41093" s="1"/>
    </row>
    <row r="41094" spans="2:9">
      <c r="B41094" s="1"/>
      <c r="C41094" s="29"/>
      <c r="D41094" s="27"/>
      <c r="E41094" s="27"/>
      <c r="F41094" s="27"/>
      <c r="G41094" s="1"/>
      <c r="H41094" s="1"/>
      <c r="I41094" s="1"/>
    </row>
    <row r="41095" spans="2:9">
      <c r="B41095" s="1"/>
      <c r="C41095" s="29"/>
      <c r="D41095" s="27"/>
      <c r="E41095" s="27"/>
      <c r="F41095" s="27"/>
      <c r="G41095" s="1"/>
      <c r="H41095" s="1"/>
      <c r="I41095" s="1"/>
    </row>
    <row r="41096" spans="2:9">
      <c r="B41096" s="1"/>
      <c r="C41096" s="29"/>
      <c r="D41096" s="27"/>
      <c r="E41096" s="27"/>
      <c r="F41096" s="27"/>
      <c r="G41096" s="1"/>
      <c r="H41096" s="1"/>
      <c r="I41096" s="1"/>
    </row>
    <row r="41097" spans="2:9">
      <c r="B41097" s="1"/>
      <c r="C41097" s="29"/>
      <c r="D41097" s="27"/>
      <c r="E41097" s="27"/>
      <c r="F41097" s="27"/>
      <c r="G41097" s="1"/>
      <c r="H41097" s="1"/>
      <c r="I41097" s="1"/>
    </row>
    <row r="41098" spans="2:9">
      <c r="B41098" s="1"/>
      <c r="C41098" s="29"/>
      <c r="D41098" s="27"/>
      <c r="E41098" s="27"/>
      <c r="F41098" s="27"/>
      <c r="G41098" s="1"/>
      <c r="H41098" s="1"/>
      <c r="I41098" s="1"/>
    </row>
    <row r="41099" spans="2:9">
      <c r="B41099" s="1"/>
      <c r="C41099" s="29"/>
      <c r="D41099" s="27"/>
      <c r="E41099" s="27"/>
      <c r="F41099" s="27"/>
      <c r="G41099" s="1"/>
      <c r="H41099" s="1"/>
      <c r="I41099" s="1"/>
    </row>
    <row r="41100" spans="2:9">
      <c r="B41100" s="1"/>
      <c r="C41100" s="29"/>
      <c r="D41100" s="27"/>
      <c r="E41100" s="27"/>
      <c r="F41100" s="27"/>
      <c r="G41100" s="1"/>
      <c r="H41100" s="1"/>
      <c r="I41100" s="1"/>
    </row>
    <row r="41101" spans="2:9">
      <c r="B41101" s="1"/>
      <c r="C41101" s="29"/>
      <c r="D41101" s="27"/>
      <c r="E41101" s="27"/>
      <c r="F41101" s="27"/>
      <c r="G41101" s="1"/>
      <c r="H41101" s="1"/>
      <c r="I41101" s="1"/>
    </row>
    <row r="41102" spans="2:9">
      <c r="B41102" s="1"/>
      <c r="C41102" s="29"/>
      <c r="D41102" s="27"/>
      <c r="E41102" s="27"/>
      <c r="F41102" s="27"/>
      <c r="G41102" s="1"/>
      <c r="H41102" s="1"/>
      <c r="I41102" s="1"/>
    </row>
    <row r="41103" spans="2:9">
      <c r="B41103" s="1"/>
      <c r="C41103" s="29"/>
      <c r="D41103" s="27"/>
      <c r="E41103" s="27"/>
      <c r="F41103" s="27"/>
      <c r="G41103" s="1"/>
      <c r="H41103" s="1"/>
      <c r="I41103" s="1"/>
    </row>
    <row r="41104" spans="2:9">
      <c r="B41104" s="1"/>
      <c r="C41104" s="29"/>
      <c r="D41104" s="27"/>
      <c r="E41104" s="27"/>
      <c r="F41104" s="27"/>
      <c r="G41104" s="1"/>
      <c r="H41104" s="1"/>
      <c r="I41104" s="1"/>
    </row>
    <row r="41105" spans="2:9">
      <c r="B41105" s="1"/>
      <c r="C41105" s="29"/>
      <c r="D41105" s="27"/>
      <c r="E41105" s="27"/>
      <c r="F41105" s="27"/>
      <c r="G41105" s="1"/>
      <c r="H41105" s="1"/>
      <c r="I41105" s="1"/>
    </row>
    <row r="41106" spans="2:9">
      <c r="B41106" s="1"/>
      <c r="C41106" s="29"/>
      <c r="D41106" s="27"/>
      <c r="E41106" s="27"/>
      <c r="F41106" s="27"/>
      <c r="G41106" s="1"/>
      <c r="H41106" s="1"/>
      <c r="I41106" s="1"/>
    </row>
    <row r="41107" spans="2:9">
      <c r="B41107" s="1"/>
      <c r="C41107" s="29"/>
      <c r="D41107" s="27"/>
      <c r="E41107" s="27"/>
      <c r="F41107" s="27"/>
      <c r="G41107" s="1"/>
      <c r="H41107" s="1"/>
      <c r="I41107" s="1"/>
    </row>
    <row r="41108" spans="2:9">
      <c r="B41108" s="1"/>
      <c r="C41108" s="29"/>
      <c r="D41108" s="27"/>
      <c r="E41108" s="27"/>
      <c r="F41108" s="27"/>
      <c r="G41108" s="1"/>
      <c r="H41108" s="1"/>
      <c r="I41108" s="1"/>
    </row>
    <row r="41109" spans="2:9">
      <c r="B41109" s="1"/>
      <c r="C41109" s="29"/>
      <c r="D41109" s="27"/>
      <c r="E41109" s="27"/>
      <c r="F41109" s="27"/>
      <c r="G41109" s="1"/>
      <c r="H41109" s="1"/>
      <c r="I41109" s="1"/>
    </row>
    <row r="41110" spans="2:9">
      <c r="B41110" s="1"/>
      <c r="C41110" s="29"/>
      <c r="D41110" s="27"/>
      <c r="E41110" s="27"/>
      <c r="F41110" s="27"/>
      <c r="G41110" s="1"/>
      <c r="H41110" s="1"/>
      <c r="I41110" s="1"/>
    </row>
    <row r="41111" spans="2:9">
      <c r="B41111" s="1"/>
      <c r="C41111" s="29"/>
      <c r="D41111" s="27"/>
      <c r="E41111" s="27"/>
      <c r="F41111" s="27"/>
      <c r="G41111" s="1"/>
      <c r="H41111" s="1"/>
      <c r="I41111" s="1"/>
    </row>
    <row r="41112" spans="2:9">
      <c r="B41112" s="1"/>
      <c r="C41112" s="29"/>
      <c r="D41112" s="27"/>
      <c r="E41112" s="27"/>
      <c r="F41112" s="27"/>
      <c r="G41112" s="1"/>
      <c r="H41112" s="1"/>
      <c r="I41112" s="1"/>
    </row>
    <row r="41113" spans="2:9">
      <c r="B41113" s="1"/>
      <c r="C41113" s="29"/>
      <c r="D41113" s="27"/>
      <c r="E41113" s="27"/>
      <c r="F41113" s="27"/>
      <c r="G41113" s="1"/>
      <c r="H41113" s="1"/>
      <c r="I41113" s="1"/>
    </row>
    <row r="41114" spans="2:9">
      <c r="B41114" s="1"/>
      <c r="C41114" s="29"/>
      <c r="D41114" s="27"/>
      <c r="E41114" s="27"/>
      <c r="F41114" s="27"/>
      <c r="G41114" s="1"/>
      <c r="H41114" s="1"/>
      <c r="I41114" s="1"/>
    </row>
    <row r="41115" spans="2:9">
      <c r="B41115" s="1"/>
      <c r="C41115" s="29"/>
      <c r="D41115" s="27"/>
      <c r="E41115" s="27"/>
      <c r="F41115" s="27"/>
      <c r="G41115" s="1"/>
      <c r="H41115" s="1"/>
      <c r="I41115" s="1"/>
    </row>
    <row r="41116" spans="2:9">
      <c r="B41116" s="1"/>
      <c r="C41116" s="29"/>
      <c r="D41116" s="27"/>
      <c r="E41116" s="27"/>
      <c r="F41116" s="27"/>
      <c r="G41116" s="1"/>
      <c r="H41116" s="1"/>
      <c r="I41116" s="1"/>
    </row>
    <row r="41117" spans="2:9">
      <c r="B41117" s="1"/>
      <c r="C41117" s="29"/>
      <c r="D41117" s="27"/>
      <c r="E41117" s="27"/>
      <c r="F41117" s="27"/>
      <c r="G41117" s="1"/>
      <c r="H41117" s="1"/>
      <c r="I41117" s="1"/>
    </row>
    <row r="41118" spans="2:9">
      <c r="B41118" s="1"/>
      <c r="C41118" s="29"/>
      <c r="D41118" s="27"/>
      <c r="E41118" s="27"/>
      <c r="F41118" s="27"/>
      <c r="G41118" s="1"/>
      <c r="H41118" s="1"/>
      <c r="I41118" s="1"/>
    </row>
    <row r="41119" spans="2:9">
      <c r="B41119" s="1"/>
      <c r="C41119" s="29"/>
      <c r="D41119" s="27"/>
      <c r="E41119" s="27"/>
      <c r="F41119" s="27"/>
      <c r="G41119" s="1"/>
      <c r="H41119" s="1"/>
      <c r="I41119" s="1"/>
    </row>
    <row r="41120" spans="2:9">
      <c r="B41120" s="1"/>
      <c r="C41120" s="29"/>
      <c r="D41120" s="27"/>
      <c r="E41120" s="27"/>
      <c r="F41120" s="27"/>
      <c r="G41120" s="1"/>
      <c r="H41120" s="1"/>
      <c r="I41120" s="1"/>
    </row>
    <row r="41121" spans="2:9">
      <c r="B41121" s="1"/>
      <c r="C41121" s="29"/>
      <c r="D41121" s="27"/>
      <c r="E41121" s="27"/>
      <c r="F41121" s="27"/>
      <c r="G41121" s="1"/>
      <c r="H41121" s="1"/>
      <c r="I41121" s="1"/>
    </row>
    <row r="41122" spans="2:9">
      <c r="B41122" s="1"/>
      <c r="C41122" s="29"/>
      <c r="D41122" s="27"/>
      <c r="E41122" s="27"/>
      <c r="F41122" s="27"/>
      <c r="G41122" s="1"/>
      <c r="H41122" s="1"/>
      <c r="I41122" s="1"/>
    </row>
    <row r="41123" spans="2:9">
      <c r="B41123" s="1"/>
      <c r="C41123" s="29"/>
      <c r="D41123" s="27"/>
      <c r="E41123" s="27"/>
      <c r="F41123" s="27"/>
      <c r="G41123" s="1"/>
      <c r="H41123" s="1"/>
      <c r="I41123" s="1"/>
    </row>
    <row r="41124" spans="2:9">
      <c r="B41124" s="1"/>
      <c r="C41124" s="29"/>
      <c r="D41124" s="27"/>
      <c r="E41124" s="27"/>
      <c r="F41124" s="27"/>
      <c r="G41124" s="1"/>
      <c r="H41124" s="1"/>
      <c r="I41124" s="1"/>
    </row>
    <row r="41125" spans="2:9">
      <c r="B41125" s="1"/>
      <c r="C41125" s="29"/>
      <c r="D41125" s="27"/>
      <c r="E41125" s="27"/>
      <c r="F41125" s="27"/>
      <c r="G41125" s="1"/>
      <c r="H41125" s="1"/>
      <c r="I41125" s="1"/>
    </row>
    <row r="41126" spans="2:9">
      <c r="B41126" s="1"/>
      <c r="C41126" s="29"/>
      <c r="D41126" s="27"/>
      <c r="E41126" s="27"/>
      <c r="F41126" s="27"/>
      <c r="G41126" s="1"/>
      <c r="H41126" s="1"/>
      <c r="I41126" s="1"/>
    </row>
    <row r="41127" spans="2:9">
      <c r="B41127" s="1"/>
      <c r="C41127" s="29"/>
      <c r="D41127" s="27"/>
      <c r="E41127" s="27"/>
      <c r="F41127" s="27"/>
      <c r="G41127" s="1"/>
      <c r="H41127" s="1"/>
      <c r="I41127" s="1"/>
    </row>
    <row r="41128" spans="2:9">
      <c r="B41128" s="1"/>
      <c r="C41128" s="29"/>
      <c r="D41128" s="27"/>
      <c r="E41128" s="27"/>
      <c r="F41128" s="27"/>
      <c r="G41128" s="1"/>
      <c r="H41128" s="1"/>
      <c r="I41128" s="1"/>
    </row>
    <row r="41129" spans="2:9">
      <c r="B41129" s="1"/>
      <c r="C41129" s="29"/>
      <c r="D41129" s="27"/>
      <c r="E41129" s="27"/>
      <c r="F41129" s="27"/>
      <c r="G41129" s="1"/>
      <c r="H41129" s="1"/>
      <c r="I41129" s="1"/>
    </row>
    <row r="41130" spans="2:9">
      <c r="B41130" s="1"/>
      <c r="C41130" s="29"/>
      <c r="D41130" s="27"/>
      <c r="E41130" s="27"/>
      <c r="F41130" s="27"/>
      <c r="G41130" s="1"/>
      <c r="H41130" s="1"/>
      <c r="I41130" s="1"/>
    </row>
    <row r="41131" spans="2:9">
      <c r="B41131" s="1"/>
      <c r="C41131" s="29"/>
      <c r="D41131" s="27"/>
      <c r="E41131" s="27"/>
      <c r="F41131" s="27"/>
      <c r="G41131" s="1"/>
      <c r="H41131" s="1"/>
      <c r="I41131" s="1"/>
    </row>
    <row r="41132" spans="2:9">
      <c r="B41132" s="1"/>
      <c r="C41132" s="29"/>
      <c r="D41132" s="27"/>
      <c r="E41132" s="27"/>
      <c r="F41132" s="27"/>
      <c r="G41132" s="1"/>
      <c r="H41132" s="1"/>
      <c r="I41132" s="1"/>
    </row>
    <row r="41133" spans="2:9">
      <c r="B41133" s="1"/>
      <c r="C41133" s="29"/>
      <c r="D41133" s="27"/>
      <c r="E41133" s="27"/>
      <c r="F41133" s="27"/>
      <c r="G41133" s="1"/>
      <c r="H41133" s="1"/>
      <c r="I41133" s="1"/>
    </row>
    <row r="41134" spans="2:9">
      <c r="B41134" s="1"/>
      <c r="C41134" s="29"/>
      <c r="D41134" s="27"/>
      <c r="E41134" s="27"/>
      <c r="F41134" s="27"/>
      <c r="G41134" s="1"/>
      <c r="H41134" s="1"/>
      <c r="I41134" s="1"/>
    </row>
    <row r="41135" spans="2:9">
      <c r="B41135" s="1"/>
      <c r="C41135" s="29"/>
      <c r="D41135" s="27"/>
      <c r="E41135" s="27"/>
      <c r="F41135" s="27"/>
      <c r="G41135" s="1"/>
      <c r="H41135" s="1"/>
      <c r="I41135" s="1"/>
    </row>
    <row r="41136" spans="2:9">
      <c r="B41136" s="1"/>
      <c r="C41136" s="29"/>
      <c r="D41136" s="27"/>
      <c r="E41136" s="27"/>
      <c r="F41136" s="27"/>
      <c r="G41136" s="1"/>
      <c r="H41136" s="1"/>
      <c r="I41136" s="1"/>
    </row>
    <row r="41137" spans="2:9">
      <c r="B41137" s="1"/>
      <c r="C41137" s="29"/>
      <c r="D41137" s="27"/>
      <c r="E41137" s="27"/>
      <c r="F41137" s="27"/>
      <c r="G41137" s="1"/>
      <c r="H41137" s="1"/>
      <c r="I41137" s="1"/>
    </row>
    <row r="41138" spans="2:9">
      <c r="B41138" s="1"/>
      <c r="C41138" s="29"/>
      <c r="D41138" s="27"/>
      <c r="E41138" s="27"/>
      <c r="F41138" s="27"/>
      <c r="G41138" s="1"/>
      <c r="H41138" s="1"/>
      <c r="I41138" s="1"/>
    </row>
    <row r="41139" spans="2:9">
      <c r="B41139" s="1"/>
      <c r="C41139" s="29"/>
      <c r="D41139" s="27"/>
      <c r="E41139" s="27"/>
      <c r="F41139" s="27"/>
      <c r="G41139" s="1"/>
      <c r="H41139" s="1"/>
      <c r="I41139" s="1"/>
    </row>
    <row r="41140" spans="2:9">
      <c r="B41140" s="1"/>
      <c r="C41140" s="29"/>
      <c r="D41140" s="27"/>
      <c r="E41140" s="27"/>
      <c r="F41140" s="27"/>
      <c r="G41140" s="1"/>
      <c r="H41140" s="1"/>
      <c r="I41140" s="1"/>
    </row>
    <row r="41141" spans="2:9">
      <c r="B41141" s="1"/>
      <c r="C41141" s="29"/>
      <c r="D41141" s="27"/>
      <c r="E41141" s="27"/>
      <c r="F41141" s="27"/>
      <c r="G41141" s="1"/>
      <c r="H41141" s="1"/>
      <c r="I41141" s="1"/>
    </row>
    <row r="41142" spans="2:9">
      <c r="B41142" s="1"/>
      <c r="C41142" s="29"/>
      <c r="D41142" s="27"/>
      <c r="E41142" s="27"/>
      <c r="F41142" s="27"/>
      <c r="G41142" s="1"/>
      <c r="H41142" s="1"/>
      <c r="I41142" s="1"/>
    </row>
    <row r="41143" spans="2:9">
      <c r="B41143" s="1"/>
      <c r="C41143" s="29"/>
      <c r="D41143" s="27"/>
      <c r="E41143" s="27"/>
      <c r="F41143" s="27"/>
      <c r="G41143" s="1"/>
      <c r="H41143" s="1"/>
      <c r="I41143" s="1"/>
    </row>
    <row r="41144" spans="2:9">
      <c r="B41144" s="1"/>
      <c r="C41144" s="29"/>
      <c r="D41144" s="27"/>
      <c r="E41144" s="27"/>
      <c r="F41144" s="27"/>
      <c r="G41144" s="1"/>
      <c r="H41144" s="1"/>
      <c r="I41144" s="1"/>
    </row>
    <row r="41145" spans="2:9">
      <c r="B41145" s="1"/>
      <c r="C41145" s="29"/>
      <c r="D41145" s="27"/>
      <c r="E41145" s="27"/>
      <c r="F41145" s="27"/>
      <c r="G41145" s="1"/>
      <c r="H41145" s="1"/>
      <c r="I41145" s="1"/>
    </row>
    <row r="41146" spans="2:9">
      <c r="B41146" s="1"/>
      <c r="C41146" s="29"/>
      <c r="D41146" s="27"/>
      <c r="E41146" s="27"/>
      <c r="F41146" s="27"/>
      <c r="G41146" s="1"/>
      <c r="H41146" s="1"/>
      <c r="I41146" s="1"/>
    </row>
    <row r="41147" spans="2:9">
      <c r="B41147" s="1"/>
      <c r="C41147" s="29"/>
      <c r="D41147" s="27"/>
      <c r="E41147" s="27"/>
      <c r="F41147" s="27"/>
      <c r="G41147" s="1"/>
      <c r="H41147" s="1"/>
      <c r="I41147" s="1"/>
    </row>
    <row r="41148" spans="2:9">
      <c r="B41148" s="1"/>
      <c r="C41148" s="29"/>
      <c r="D41148" s="27"/>
      <c r="E41148" s="27"/>
      <c r="F41148" s="27"/>
      <c r="G41148" s="1"/>
      <c r="H41148" s="1"/>
      <c r="I41148" s="1"/>
    </row>
    <row r="41149" spans="2:9">
      <c r="B41149" s="1"/>
      <c r="C41149" s="29"/>
      <c r="D41149" s="27"/>
      <c r="E41149" s="27"/>
      <c r="F41149" s="27"/>
      <c r="G41149" s="1"/>
      <c r="H41149" s="1"/>
      <c r="I41149" s="1"/>
    </row>
    <row r="41150" spans="2:9">
      <c r="B41150" s="1"/>
      <c r="C41150" s="29"/>
      <c r="D41150" s="27"/>
      <c r="E41150" s="27"/>
      <c r="F41150" s="27"/>
      <c r="G41150" s="1"/>
      <c r="H41150" s="1"/>
      <c r="I41150" s="1"/>
    </row>
    <row r="41151" spans="2:9">
      <c r="B41151" s="1"/>
      <c r="C41151" s="29"/>
      <c r="D41151" s="27"/>
      <c r="E41151" s="27"/>
      <c r="F41151" s="27"/>
      <c r="G41151" s="1"/>
      <c r="H41151" s="1"/>
      <c r="I41151" s="1"/>
    </row>
    <row r="41152" spans="2:9">
      <c r="B41152" s="1"/>
      <c r="C41152" s="29"/>
      <c r="D41152" s="27"/>
      <c r="E41152" s="27"/>
      <c r="F41152" s="27"/>
      <c r="G41152" s="1"/>
      <c r="H41152" s="1"/>
      <c r="I41152" s="1"/>
    </row>
    <row r="41153" spans="2:9">
      <c r="B41153" s="1"/>
      <c r="C41153" s="29"/>
      <c r="D41153" s="27"/>
      <c r="E41153" s="27"/>
      <c r="F41153" s="27"/>
      <c r="G41153" s="1"/>
      <c r="H41153" s="1"/>
      <c r="I41153" s="1"/>
    </row>
    <row r="41154" spans="2:9">
      <c r="B41154" s="1"/>
      <c r="C41154" s="29"/>
      <c r="D41154" s="27"/>
      <c r="E41154" s="27"/>
      <c r="F41154" s="27"/>
      <c r="G41154" s="1"/>
      <c r="H41154" s="1"/>
      <c r="I41154" s="1"/>
    </row>
    <row r="41155" spans="2:9">
      <c r="B41155" s="1"/>
      <c r="C41155" s="29"/>
      <c r="D41155" s="27"/>
      <c r="E41155" s="27"/>
      <c r="F41155" s="27"/>
      <c r="G41155" s="1"/>
      <c r="H41155" s="1"/>
      <c r="I41155" s="1"/>
    </row>
    <row r="41156" spans="2:9">
      <c r="B41156" s="1"/>
      <c r="C41156" s="29"/>
      <c r="D41156" s="27"/>
      <c r="E41156" s="27"/>
      <c r="F41156" s="27"/>
      <c r="G41156" s="1"/>
      <c r="H41156" s="1"/>
      <c r="I41156" s="1"/>
    </row>
    <row r="41157" spans="2:9">
      <c r="B41157" s="1"/>
      <c r="C41157" s="29"/>
      <c r="D41157" s="27"/>
      <c r="E41157" s="27"/>
      <c r="F41157" s="27"/>
      <c r="G41157" s="1"/>
      <c r="H41157" s="1"/>
      <c r="I41157" s="1"/>
    </row>
    <row r="41158" spans="2:9">
      <c r="B41158" s="1"/>
      <c r="C41158" s="29"/>
      <c r="D41158" s="27"/>
      <c r="E41158" s="27"/>
      <c r="F41158" s="27"/>
      <c r="G41158" s="1"/>
      <c r="H41158" s="1"/>
      <c r="I41158" s="1"/>
    </row>
    <row r="41159" spans="2:9">
      <c r="B41159" s="1"/>
      <c r="C41159" s="29"/>
      <c r="D41159" s="27"/>
      <c r="E41159" s="27"/>
      <c r="F41159" s="27"/>
      <c r="G41159" s="1"/>
      <c r="H41159" s="1"/>
      <c r="I41159" s="1"/>
    </row>
    <row r="41160" spans="2:9">
      <c r="B41160" s="1"/>
      <c r="C41160" s="29"/>
      <c r="D41160" s="27"/>
      <c r="E41160" s="27"/>
      <c r="F41160" s="27"/>
      <c r="G41160" s="1"/>
      <c r="H41160" s="1"/>
      <c r="I41160" s="1"/>
    </row>
    <row r="41161" spans="2:9">
      <c r="B41161" s="1"/>
      <c r="C41161" s="29"/>
      <c r="D41161" s="27"/>
      <c r="E41161" s="27"/>
      <c r="F41161" s="27"/>
      <c r="G41161" s="1"/>
      <c r="H41161" s="1"/>
      <c r="I41161" s="1"/>
    </row>
    <row r="41162" spans="2:9">
      <c r="B41162" s="1"/>
      <c r="C41162" s="29"/>
      <c r="D41162" s="27"/>
      <c r="E41162" s="27"/>
      <c r="F41162" s="27"/>
      <c r="G41162" s="1"/>
      <c r="H41162" s="1"/>
      <c r="I41162" s="1"/>
    </row>
    <row r="41163" spans="2:9">
      <c r="B41163" s="1"/>
      <c r="C41163" s="29"/>
      <c r="D41163" s="27"/>
      <c r="E41163" s="27"/>
      <c r="F41163" s="27"/>
      <c r="G41163" s="1"/>
      <c r="H41163" s="1"/>
      <c r="I41163" s="1"/>
    </row>
    <row r="41164" spans="2:9">
      <c r="B41164" s="1"/>
      <c r="C41164" s="29"/>
      <c r="D41164" s="27"/>
      <c r="E41164" s="27"/>
      <c r="F41164" s="27"/>
      <c r="G41164" s="1"/>
      <c r="H41164" s="1"/>
      <c r="I41164" s="1"/>
    </row>
    <row r="41165" spans="2:9">
      <c r="B41165" s="1"/>
      <c r="C41165" s="29"/>
      <c r="D41165" s="27"/>
      <c r="E41165" s="27"/>
      <c r="F41165" s="27"/>
      <c r="G41165" s="1"/>
      <c r="H41165" s="1"/>
      <c r="I41165" s="1"/>
    </row>
    <row r="41166" spans="2:9">
      <c r="B41166" s="1"/>
      <c r="C41166" s="29"/>
      <c r="D41166" s="27"/>
      <c r="E41166" s="27"/>
      <c r="F41166" s="27"/>
      <c r="G41166" s="1"/>
      <c r="H41166" s="1"/>
      <c r="I41166" s="1"/>
    </row>
    <row r="41167" spans="2:9">
      <c r="B41167" s="1"/>
      <c r="C41167" s="29"/>
      <c r="D41167" s="27"/>
      <c r="E41167" s="27"/>
      <c r="F41167" s="27"/>
      <c r="G41167" s="1"/>
      <c r="H41167" s="1"/>
      <c r="I41167" s="1"/>
    </row>
    <row r="41168" spans="2:9">
      <c r="B41168" s="1"/>
      <c r="C41168" s="29"/>
      <c r="D41168" s="27"/>
      <c r="E41168" s="27"/>
      <c r="F41168" s="27"/>
      <c r="G41168" s="1"/>
      <c r="H41168" s="1"/>
      <c r="I41168" s="1"/>
    </row>
    <row r="41169" spans="2:9">
      <c r="B41169" s="1"/>
      <c r="C41169" s="29"/>
      <c r="D41169" s="27"/>
      <c r="E41169" s="27"/>
      <c r="F41169" s="27"/>
      <c r="G41169" s="1"/>
      <c r="H41169" s="1"/>
      <c r="I41169" s="1"/>
    </row>
    <row r="41170" spans="2:9">
      <c r="B41170" s="1"/>
      <c r="C41170" s="29"/>
      <c r="D41170" s="27"/>
      <c r="E41170" s="27"/>
      <c r="F41170" s="27"/>
      <c r="G41170" s="1"/>
      <c r="H41170" s="1"/>
      <c r="I41170" s="1"/>
    </row>
    <row r="41171" spans="2:9">
      <c r="B41171" s="1"/>
      <c r="C41171" s="29"/>
      <c r="D41171" s="27"/>
      <c r="E41171" s="27"/>
      <c r="F41171" s="27"/>
      <c r="G41171" s="1"/>
      <c r="H41171" s="1"/>
      <c r="I41171" s="1"/>
    </row>
    <row r="41172" spans="2:9">
      <c r="B41172" s="1"/>
      <c r="C41172" s="29"/>
      <c r="D41172" s="27"/>
      <c r="E41172" s="27"/>
      <c r="F41172" s="27"/>
      <c r="G41172" s="1"/>
      <c r="H41172" s="1"/>
      <c r="I41172" s="1"/>
    </row>
    <row r="41173" spans="2:9">
      <c r="B41173" s="1"/>
      <c r="C41173" s="29"/>
      <c r="D41173" s="27"/>
      <c r="E41173" s="27"/>
      <c r="F41173" s="27"/>
      <c r="G41173" s="1"/>
      <c r="H41173" s="1"/>
      <c r="I41173" s="1"/>
    </row>
    <row r="41174" spans="2:9">
      <c r="B41174" s="1"/>
      <c r="C41174" s="29"/>
      <c r="D41174" s="27"/>
      <c r="E41174" s="27"/>
      <c r="F41174" s="27"/>
      <c r="G41174" s="1"/>
      <c r="H41174" s="1"/>
      <c r="I41174" s="1"/>
    </row>
    <row r="41175" spans="2:9">
      <c r="B41175" s="1"/>
      <c r="C41175" s="29"/>
      <c r="D41175" s="27"/>
      <c r="E41175" s="27"/>
      <c r="F41175" s="27"/>
      <c r="G41175" s="1"/>
      <c r="H41175" s="1"/>
      <c r="I41175" s="1"/>
    </row>
    <row r="41176" spans="2:9">
      <c r="B41176" s="1"/>
      <c r="C41176" s="29"/>
      <c r="D41176" s="27"/>
      <c r="E41176" s="27"/>
      <c r="F41176" s="27"/>
      <c r="G41176" s="1"/>
      <c r="H41176" s="1"/>
      <c r="I41176" s="1"/>
    </row>
    <row r="41177" spans="2:9">
      <c r="B41177" s="1"/>
      <c r="C41177" s="29"/>
      <c r="D41177" s="27"/>
      <c r="E41177" s="27"/>
      <c r="F41177" s="27"/>
      <c r="G41177" s="1"/>
      <c r="H41177" s="1"/>
      <c r="I41177" s="1"/>
    </row>
    <row r="41178" spans="2:9">
      <c r="B41178" s="1"/>
      <c r="C41178" s="29"/>
      <c r="D41178" s="27"/>
      <c r="E41178" s="27"/>
      <c r="F41178" s="27"/>
      <c r="G41178" s="1"/>
      <c r="H41178" s="1"/>
      <c r="I41178" s="1"/>
    </row>
    <row r="41179" spans="2:9">
      <c r="B41179" s="1"/>
      <c r="C41179" s="29"/>
      <c r="D41179" s="27"/>
      <c r="E41179" s="27"/>
      <c r="F41179" s="27"/>
      <c r="G41179" s="1"/>
      <c r="H41179" s="1"/>
      <c r="I41179" s="1"/>
    </row>
    <row r="41180" spans="2:9">
      <c r="B41180" s="1"/>
      <c r="C41180" s="29"/>
      <c r="D41180" s="27"/>
      <c r="E41180" s="27"/>
      <c r="F41180" s="27"/>
      <c r="G41180" s="1"/>
      <c r="H41180" s="1"/>
      <c r="I41180" s="1"/>
    </row>
    <row r="41181" spans="2:9">
      <c r="B41181" s="1"/>
      <c r="C41181" s="29"/>
      <c r="D41181" s="27"/>
      <c r="E41181" s="27"/>
      <c r="F41181" s="27"/>
      <c r="G41181" s="1"/>
      <c r="H41181" s="1"/>
      <c r="I41181" s="1"/>
    </row>
    <row r="41182" spans="2:9">
      <c r="B41182" s="1"/>
      <c r="C41182" s="29"/>
      <c r="D41182" s="27"/>
      <c r="E41182" s="27"/>
      <c r="F41182" s="27"/>
      <c r="G41182" s="1"/>
      <c r="H41182" s="1"/>
      <c r="I41182" s="1"/>
    </row>
    <row r="41183" spans="2:9">
      <c r="B41183" s="1"/>
      <c r="C41183" s="29"/>
      <c r="D41183" s="27"/>
      <c r="E41183" s="27"/>
      <c r="F41183" s="27"/>
      <c r="G41183" s="1"/>
      <c r="H41183" s="1"/>
      <c r="I41183" s="1"/>
    </row>
    <row r="41184" spans="2:9">
      <c r="B41184" s="1"/>
      <c r="C41184" s="29"/>
      <c r="D41184" s="27"/>
      <c r="E41184" s="27"/>
      <c r="F41184" s="27"/>
      <c r="G41184" s="1"/>
      <c r="H41184" s="1"/>
      <c r="I41184" s="1"/>
    </row>
    <row r="41185" spans="2:9">
      <c r="B41185" s="1"/>
      <c r="C41185" s="29"/>
      <c r="D41185" s="27"/>
      <c r="E41185" s="27"/>
      <c r="F41185" s="27"/>
      <c r="G41185" s="1"/>
      <c r="H41185" s="1"/>
      <c r="I41185" s="1"/>
    </row>
    <row r="41186" spans="2:9">
      <c r="B41186" s="1"/>
      <c r="C41186" s="29"/>
      <c r="D41186" s="27"/>
      <c r="E41186" s="27"/>
      <c r="F41186" s="27"/>
      <c r="G41186" s="1"/>
      <c r="H41186" s="1"/>
      <c r="I41186" s="1"/>
    </row>
    <row r="41187" spans="2:9">
      <c r="B41187" s="1"/>
      <c r="C41187" s="29"/>
      <c r="D41187" s="27"/>
      <c r="E41187" s="27"/>
      <c r="F41187" s="27"/>
      <c r="G41187" s="1"/>
      <c r="H41187" s="1"/>
      <c r="I41187" s="1"/>
    </row>
    <row r="41188" spans="2:9">
      <c r="B41188" s="1"/>
      <c r="C41188" s="29"/>
      <c r="D41188" s="27"/>
      <c r="E41188" s="27"/>
      <c r="F41188" s="27"/>
      <c r="G41188" s="1"/>
      <c r="H41188" s="1"/>
      <c r="I41188" s="1"/>
    </row>
    <row r="41189" spans="2:9">
      <c r="B41189" s="1"/>
      <c r="C41189" s="29"/>
      <c r="D41189" s="27"/>
      <c r="E41189" s="27"/>
      <c r="F41189" s="27"/>
      <c r="G41189" s="1"/>
      <c r="H41189" s="1"/>
      <c r="I41189" s="1"/>
    </row>
    <row r="41190" spans="2:9">
      <c r="B41190" s="1"/>
      <c r="C41190" s="29"/>
      <c r="D41190" s="27"/>
      <c r="E41190" s="27"/>
      <c r="F41190" s="27"/>
      <c r="G41190" s="1"/>
      <c r="H41190" s="1"/>
      <c r="I41190" s="1"/>
    </row>
    <row r="41191" spans="2:9">
      <c r="B41191" s="1"/>
      <c r="C41191" s="29"/>
      <c r="D41191" s="27"/>
      <c r="E41191" s="27"/>
      <c r="F41191" s="27"/>
      <c r="G41191" s="1"/>
      <c r="H41191" s="1"/>
      <c r="I41191" s="1"/>
    </row>
    <row r="41192" spans="2:9">
      <c r="B41192" s="1"/>
      <c r="C41192" s="29"/>
      <c r="D41192" s="27"/>
      <c r="E41192" s="27"/>
      <c r="F41192" s="27"/>
      <c r="G41192" s="1"/>
      <c r="H41192" s="1"/>
      <c r="I41192" s="1"/>
    </row>
    <row r="41193" spans="2:9">
      <c r="B41193" s="1"/>
      <c r="C41193" s="29"/>
      <c r="D41193" s="27"/>
      <c r="E41193" s="27"/>
      <c r="F41193" s="27"/>
      <c r="G41193" s="1"/>
      <c r="H41193" s="1"/>
      <c r="I41193" s="1"/>
    </row>
    <row r="41194" spans="2:9">
      <c r="B41194" s="1"/>
      <c r="C41194" s="29"/>
      <c r="D41194" s="27"/>
      <c r="E41194" s="27"/>
      <c r="F41194" s="27"/>
      <c r="G41194" s="1"/>
      <c r="H41194" s="1"/>
      <c r="I41194" s="1"/>
    </row>
    <row r="41195" spans="2:9">
      <c r="B41195" s="1"/>
      <c r="C41195" s="29"/>
      <c r="D41195" s="27"/>
      <c r="E41195" s="27"/>
      <c r="F41195" s="27"/>
      <c r="G41195" s="1"/>
      <c r="H41195" s="1"/>
      <c r="I41195" s="1"/>
    </row>
    <row r="41196" spans="2:9">
      <c r="B41196" s="1"/>
      <c r="C41196" s="29"/>
      <c r="D41196" s="27"/>
      <c r="E41196" s="27"/>
      <c r="F41196" s="27"/>
      <c r="G41196" s="1"/>
      <c r="H41196" s="1"/>
      <c r="I41196" s="1"/>
    </row>
    <row r="41197" spans="2:9">
      <c r="B41197" s="1"/>
      <c r="C41197" s="29"/>
      <c r="D41197" s="27"/>
      <c r="E41197" s="27"/>
      <c r="F41197" s="27"/>
      <c r="G41197" s="1"/>
      <c r="H41197" s="1"/>
      <c r="I41197" s="1"/>
    </row>
    <row r="41198" spans="2:9">
      <c r="B41198" s="1"/>
      <c r="C41198" s="29"/>
      <c r="D41198" s="27"/>
      <c r="E41198" s="27"/>
      <c r="F41198" s="27"/>
      <c r="G41198" s="1"/>
      <c r="H41198" s="1"/>
      <c r="I41198" s="1"/>
    </row>
    <row r="41199" spans="2:9">
      <c r="B41199" s="1"/>
      <c r="C41199" s="29"/>
      <c r="D41199" s="27"/>
      <c r="E41199" s="27"/>
      <c r="F41199" s="27"/>
      <c r="G41199" s="1"/>
      <c r="H41199" s="1"/>
      <c r="I41199" s="1"/>
    </row>
    <row r="41200" spans="2:9">
      <c r="B41200" s="1"/>
      <c r="C41200" s="29"/>
      <c r="D41200" s="27"/>
      <c r="E41200" s="27"/>
      <c r="F41200" s="27"/>
      <c r="G41200" s="1"/>
      <c r="H41200" s="1"/>
      <c r="I41200" s="1"/>
    </row>
    <row r="41201" spans="2:9">
      <c r="B41201" s="1"/>
      <c r="C41201" s="29"/>
      <c r="D41201" s="27"/>
      <c r="E41201" s="27"/>
      <c r="F41201" s="27"/>
      <c r="G41201" s="1"/>
      <c r="H41201" s="1"/>
      <c r="I41201" s="1"/>
    </row>
    <row r="41202" spans="2:9">
      <c r="B41202" s="1"/>
      <c r="C41202" s="29"/>
      <c r="D41202" s="27"/>
      <c r="E41202" s="27"/>
      <c r="F41202" s="27"/>
      <c r="G41202" s="1"/>
      <c r="H41202" s="1"/>
      <c r="I41202" s="1"/>
    </row>
    <row r="41203" spans="2:9">
      <c r="B41203" s="1"/>
      <c r="C41203" s="29"/>
      <c r="D41203" s="27"/>
      <c r="E41203" s="27"/>
      <c r="F41203" s="27"/>
      <c r="G41203" s="1"/>
      <c r="H41203" s="1"/>
      <c r="I41203" s="1"/>
    </row>
    <row r="41204" spans="2:9">
      <c r="B41204" s="1"/>
      <c r="C41204" s="29"/>
      <c r="D41204" s="27"/>
      <c r="E41204" s="27"/>
      <c r="F41204" s="27"/>
      <c r="G41204" s="1"/>
      <c r="H41204" s="1"/>
      <c r="I41204" s="1"/>
    </row>
    <row r="41205" spans="2:9">
      <c r="B41205" s="1"/>
      <c r="C41205" s="29"/>
      <c r="D41205" s="27"/>
      <c r="E41205" s="27"/>
      <c r="F41205" s="27"/>
      <c r="G41205" s="1"/>
      <c r="H41205" s="1"/>
      <c r="I41205" s="1"/>
    </row>
    <row r="41206" spans="2:9">
      <c r="B41206" s="1"/>
      <c r="C41206" s="29"/>
      <c r="D41206" s="27"/>
      <c r="E41206" s="27"/>
      <c r="F41206" s="27"/>
      <c r="G41206" s="1"/>
      <c r="H41206" s="1"/>
      <c r="I41206" s="1"/>
    </row>
    <row r="41207" spans="2:9">
      <c r="B41207" s="1"/>
      <c r="C41207" s="29"/>
      <c r="D41207" s="27"/>
      <c r="E41207" s="27"/>
      <c r="F41207" s="27"/>
      <c r="G41207" s="1"/>
      <c r="H41207" s="1"/>
      <c r="I41207" s="1"/>
    </row>
    <row r="41208" spans="2:9">
      <c r="B41208" s="1"/>
      <c r="C41208" s="29"/>
      <c r="D41208" s="27"/>
      <c r="E41208" s="27"/>
      <c r="F41208" s="27"/>
      <c r="G41208" s="1"/>
      <c r="H41208" s="1"/>
      <c r="I41208" s="1"/>
    </row>
    <row r="41209" spans="2:9">
      <c r="B41209" s="1"/>
      <c r="C41209" s="29"/>
      <c r="D41209" s="27"/>
      <c r="E41209" s="27"/>
      <c r="F41209" s="27"/>
      <c r="G41209" s="1"/>
      <c r="H41209" s="1"/>
      <c r="I41209" s="1"/>
    </row>
    <row r="41210" spans="2:9">
      <c r="B41210" s="1"/>
      <c r="C41210" s="29"/>
      <c r="D41210" s="27"/>
      <c r="E41210" s="27"/>
      <c r="F41210" s="27"/>
      <c r="G41210" s="1"/>
      <c r="H41210" s="1"/>
      <c r="I41210" s="1"/>
    </row>
    <row r="41211" spans="2:9">
      <c r="B41211" s="1"/>
      <c r="C41211" s="29"/>
      <c r="D41211" s="27"/>
      <c r="E41211" s="27"/>
      <c r="F41211" s="27"/>
      <c r="G41211" s="1"/>
      <c r="H41211" s="1"/>
      <c r="I41211" s="1"/>
    </row>
    <row r="41212" spans="2:9">
      <c r="B41212" s="1"/>
      <c r="C41212" s="29"/>
      <c r="D41212" s="27"/>
      <c r="E41212" s="27"/>
      <c r="F41212" s="27"/>
      <c r="G41212" s="1"/>
      <c r="H41212" s="1"/>
      <c r="I41212" s="1"/>
    </row>
    <row r="41213" spans="2:9">
      <c r="B41213" s="1"/>
      <c r="C41213" s="29"/>
      <c r="D41213" s="27"/>
      <c r="E41213" s="27"/>
      <c r="F41213" s="27"/>
      <c r="G41213" s="1"/>
      <c r="H41213" s="1"/>
      <c r="I41213" s="1"/>
    </row>
    <row r="41214" spans="2:9">
      <c r="B41214" s="1"/>
      <c r="C41214" s="29"/>
      <c r="D41214" s="27"/>
      <c r="E41214" s="27"/>
      <c r="F41214" s="27"/>
      <c r="G41214" s="1"/>
      <c r="H41214" s="1"/>
      <c r="I41214" s="1"/>
    </row>
    <row r="41215" spans="2:9">
      <c r="B41215" s="1"/>
      <c r="C41215" s="29"/>
      <c r="D41215" s="27"/>
      <c r="E41215" s="27"/>
      <c r="F41215" s="27"/>
      <c r="G41215" s="1"/>
      <c r="H41215" s="1"/>
      <c r="I41215" s="1"/>
    </row>
    <row r="41216" spans="2:9">
      <c r="B41216" s="1"/>
      <c r="C41216" s="29"/>
      <c r="D41216" s="27"/>
      <c r="E41216" s="27"/>
      <c r="F41216" s="27"/>
      <c r="G41216" s="1"/>
      <c r="H41216" s="1"/>
      <c r="I41216" s="1"/>
    </row>
    <row r="41217" spans="2:9">
      <c r="B41217" s="1"/>
      <c r="C41217" s="29"/>
      <c r="D41217" s="27"/>
      <c r="E41217" s="27"/>
      <c r="F41217" s="27"/>
      <c r="G41217" s="1"/>
      <c r="H41217" s="1"/>
      <c r="I41217" s="1"/>
    </row>
    <row r="41218" spans="2:9">
      <c r="B41218" s="1"/>
      <c r="C41218" s="29"/>
      <c r="D41218" s="27"/>
      <c r="E41218" s="27"/>
      <c r="F41218" s="27"/>
      <c r="G41218" s="1"/>
      <c r="H41218" s="1"/>
      <c r="I41218" s="1"/>
    </row>
    <row r="41219" spans="2:9">
      <c r="B41219" s="1"/>
      <c r="C41219" s="29"/>
      <c r="D41219" s="27"/>
      <c r="E41219" s="27"/>
      <c r="F41219" s="27"/>
      <c r="G41219" s="1"/>
      <c r="H41219" s="1"/>
      <c r="I41219" s="1"/>
    </row>
    <row r="41220" spans="2:9">
      <c r="B41220" s="1"/>
      <c r="C41220" s="29"/>
      <c r="D41220" s="27"/>
      <c r="E41220" s="27"/>
      <c r="F41220" s="27"/>
      <c r="G41220" s="1"/>
      <c r="H41220" s="1"/>
      <c r="I41220" s="1"/>
    </row>
    <row r="41221" spans="2:9">
      <c r="B41221" s="1"/>
      <c r="C41221" s="29"/>
      <c r="D41221" s="27"/>
      <c r="E41221" s="27"/>
      <c r="F41221" s="27"/>
      <c r="G41221" s="1"/>
      <c r="H41221" s="1"/>
      <c r="I41221" s="1"/>
    </row>
    <row r="41222" spans="2:9">
      <c r="B41222" s="1"/>
      <c r="C41222" s="29"/>
      <c r="D41222" s="27"/>
      <c r="E41222" s="27"/>
      <c r="F41222" s="27"/>
      <c r="G41222" s="1"/>
      <c r="H41222" s="1"/>
      <c r="I41222" s="1"/>
    </row>
    <row r="41223" spans="2:9">
      <c r="B41223" s="1"/>
      <c r="C41223" s="29"/>
      <c r="D41223" s="27"/>
      <c r="E41223" s="27"/>
      <c r="F41223" s="27"/>
      <c r="G41223" s="1"/>
      <c r="H41223" s="1"/>
      <c r="I41223" s="1"/>
    </row>
    <row r="41224" spans="2:9">
      <c r="B41224" s="1"/>
      <c r="C41224" s="29"/>
      <c r="D41224" s="27"/>
      <c r="E41224" s="27"/>
      <c r="F41224" s="27"/>
      <c r="G41224" s="1"/>
      <c r="H41224" s="1"/>
      <c r="I41224" s="1"/>
    </row>
    <row r="41225" spans="2:9">
      <c r="B41225" s="1"/>
      <c r="C41225" s="29"/>
      <c r="D41225" s="27"/>
      <c r="E41225" s="27"/>
      <c r="F41225" s="27"/>
      <c r="G41225" s="1"/>
      <c r="H41225" s="1"/>
      <c r="I41225" s="1"/>
    </row>
    <row r="41226" spans="2:9">
      <c r="B41226" s="1"/>
      <c r="C41226" s="29"/>
      <c r="D41226" s="27"/>
      <c r="E41226" s="27"/>
      <c r="F41226" s="27"/>
      <c r="G41226" s="1"/>
      <c r="H41226" s="1"/>
      <c r="I41226" s="1"/>
    </row>
    <row r="41227" spans="2:9">
      <c r="B41227" s="1"/>
      <c r="C41227" s="29"/>
      <c r="D41227" s="27"/>
      <c r="E41227" s="27"/>
      <c r="F41227" s="27"/>
      <c r="G41227" s="1"/>
      <c r="H41227" s="1"/>
      <c r="I41227" s="1"/>
    </row>
    <row r="41228" spans="2:9">
      <c r="B41228" s="1"/>
      <c r="C41228" s="29"/>
      <c r="D41228" s="27"/>
      <c r="E41228" s="27"/>
      <c r="F41228" s="27"/>
      <c r="G41228" s="1"/>
      <c r="H41228" s="1"/>
      <c r="I41228" s="1"/>
    </row>
    <row r="41229" spans="2:9">
      <c r="B41229" s="1"/>
      <c r="C41229" s="29"/>
      <c r="D41229" s="27"/>
      <c r="E41229" s="27"/>
      <c r="F41229" s="27"/>
      <c r="G41229" s="1"/>
      <c r="H41229" s="1"/>
      <c r="I41229" s="1"/>
    </row>
    <row r="41230" spans="2:9">
      <c r="B41230" s="1"/>
      <c r="C41230" s="29"/>
      <c r="D41230" s="27"/>
      <c r="E41230" s="27"/>
      <c r="F41230" s="27"/>
      <c r="G41230" s="1"/>
      <c r="H41230" s="1"/>
      <c r="I41230" s="1"/>
    </row>
    <row r="41231" spans="2:9">
      <c r="B41231" s="1"/>
      <c r="C41231" s="29"/>
      <c r="D41231" s="27"/>
      <c r="E41231" s="27"/>
      <c r="F41231" s="27"/>
      <c r="G41231" s="1"/>
      <c r="H41231" s="1"/>
      <c r="I41231" s="1"/>
    </row>
    <row r="41232" spans="2:9">
      <c r="B41232" s="1"/>
      <c r="C41232" s="29"/>
      <c r="D41232" s="27"/>
      <c r="E41232" s="27"/>
      <c r="F41232" s="27"/>
      <c r="G41232" s="1"/>
      <c r="H41232" s="1"/>
      <c r="I41232" s="1"/>
    </row>
    <row r="41233" spans="2:9">
      <c r="B41233" s="1"/>
      <c r="C41233" s="29"/>
      <c r="D41233" s="27"/>
      <c r="E41233" s="27"/>
      <c r="F41233" s="27"/>
      <c r="G41233" s="1"/>
      <c r="H41233" s="1"/>
      <c r="I41233" s="1"/>
    </row>
    <row r="41234" spans="2:9">
      <c r="B41234" s="1"/>
      <c r="C41234" s="29"/>
      <c r="D41234" s="27"/>
      <c r="E41234" s="27"/>
      <c r="F41234" s="27"/>
      <c r="G41234" s="1"/>
      <c r="H41234" s="1"/>
      <c r="I41234" s="1"/>
    </row>
    <row r="41235" spans="2:9">
      <c r="B41235" s="1"/>
      <c r="C41235" s="29"/>
      <c r="D41235" s="27"/>
      <c r="E41235" s="27"/>
      <c r="F41235" s="27"/>
      <c r="G41235" s="1"/>
      <c r="H41235" s="1"/>
      <c r="I41235" s="1"/>
    </row>
    <row r="41236" spans="2:9">
      <c r="B41236" s="1"/>
      <c r="C41236" s="29"/>
      <c r="D41236" s="27"/>
      <c r="E41236" s="27"/>
      <c r="F41236" s="27"/>
      <c r="G41236" s="1"/>
      <c r="H41236" s="1"/>
      <c r="I41236" s="1"/>
    </row>
    <row r="41237" spans="2:9">
      <c r="B41237" s="1"/>
      <c r="C41237" s="29"/>
      <c r="D41237" s="27"/>
      <c r="E41237" s="27"/>
      <c r="F41237" s="27"/>
      <c r="G41237" s="1"/>
      <c r="H41237" s="1"/>
      <c r="I41237" s="1"/>
    </row>
    <row r="41238" spans="2:9">
      <c r="B41238" s="1"/>
      <c r="C41238" s="29"/>
      <c r="D41238" s="27"/>
      <c r="E41238" s="27"/>
      <c r="F41238" s="27"/>
      <c r="G41238" s="1"/>
      <c r="H41238" s="1"/>
      <c r="I41238" s="1"/>
    </row>
    <row r="41239" spans="2:9">
      <c r="B41239" s="1"/>
      <c r="C41239" s="29"/>
      <c r="D41239" s="27"/>
      <c r="E41239" s="27"/>
      <c r="F41239" s="27"/>
      <c r="G41239" s="1"/>
      <c r="H41239" s="1"/>
      <c r="I41239" s="1"/>
    </row>
    <row r="41240" spans="2:9">
      <c r="B41240" s="1"/>
      <c r="C41240" s="29"/>
      <c r="D41240" s="27"/>
      <c r="E41240" s="27"/>
      <c r="F41240" s="27"/>
      <c r="G41240" s="1"/>
      <c r="H41240" s="1"/>
      <c r="I41240" s="1"/>
    </row>
    <row r="41241" spans="2:9">
      <c r="B41241" s="1"/>
      <c r="C41241" s="29"/>
      <c r="D41241" s="27"/>
      <c r="E41241" s="27"/>
      <c r="F41241" s="27"/>
      <c r="G41241" s="1"/>
      <c r="H41241" s="1"/>
      <c r="I41241" s="1"/>
    </row>
    <row r="41242" spans="2:9">
      <c r="B41242" s="1"/>
      <c r="C41242" s="29"/>
      <c r="D41242" s="27"/>
      <c r="E41242" s="27"/>
      <c r="F41242" s="27"/>
      <c r="G41242" s="1"/>
      <c r="H41242" s="1"/>
      <c r="I41242" s="1"/>
    </row>
    <row r="41243" spans="2:9">
      <c r="B41243" s="1"/>
      <c r="C41243" s="29"/>
      <c r="D41243" s="27"/>
      <c r="E41243" s="27"/>
      <c r="F41243" s="27"/>
      <c r="G41243" s="1"/>
      <c r="H41243" s="1"/>
      <c r="I41243" s="1"/>
    </row>
    <row r="41244" spans="2:9">
      <c r="B41244" s="1"/>
      <c r="C41244" s="29"/>
      <c r="D41244" s="27"/>
      <c r="E41244" s="27"/>
      <c r="F41244" s="27"/>
      <c r="G41244" s="1"/>
      <c r="H41244" s="1"/>
      <c r="I41244" s="1"/>
    </row>
    <row r="41245" spans="2:9">
      <c r="B41245" s="1"/>
      <c r="C41245" s="29"/>
      <c r="D41245" s="27"/>
      <c r="E41245" s="27"/>
      <c r="F41245" s="27"/>
      <c r="G41245" s="1"/>
      <c r="H41245" s="1"/>
      <c r="I41245" s="1"/>
    </row>
    <row r="41246" spans="2:9">
      <c r="B41246" s="1"/>
      <c r="C41246" s="29"/>
      <c r="D41246" s="27"/>
      <c r="E41246" s="27"/>
      <c r="F41246" s="27"/>
      <c r="G41246" s="1"/>
      <c r="H41246" s="1"/>
      <c r="I41246" s="1"/>
    </row>
    <row r="41247" spans="2:9">
      <c r="B41247" s="1"/>
      <c r="C41247" s="29"/>
      <c r="D41247" s="27"/>
      <c r="E41247" s="27"/>
      <c r="F41247" s="27"/>
      <c r="G41247" s="1"/>
      <c r="H41247" s="1"/>
      <c r="I41247" s="1"/>
    </row>
    <row r="41248" spans="2:9">
      <c r="B41248" s="1"/>
      <c r="C41248" s="29"/>
      <c r="D41248" s="27"/>
      <c r="E41248" s="27"/>
      <c r="F41248" s="27"/>
      <c r="G41248" s="1"/>
      <c r="H41248" s="1"/>
      <c r="I41248" s="1"/>
    </row>
    <row r="41249" spans="2:9">
      <c r="B41249" s="1"/>
      <c r="C41249" s="29"/>
      <c r="D41249" s="27"/>
      <c r="E41249" s="27"/>
      <c r="F41249" s="27"/>
      <c r="G41249" s="1"/>
      <c r="H41249" s="1"/>
      <c r="I41249" s="1"/>
    </row>
    <row r="41250" spans="2:9">
      <c r="B41250" s="1"/>
      <c r="C41250" s="29"/>
      <c r="D41250" s="27"/>
      <c r="E41250" s="27"/>
      <c r="F41250" s="27"/>
      <c r="G41250" s="1"/>
      <c r="H41250" s="1"/>
      <c r="I41250" s="1"/>
    </row>
    <row r="41251" spans="2:9">
      <c r="B41251" s="1"/>
      <c r="C41251" s="29"/>
      <c r="D41251" s="27"/>
      <c r="E41251" s="27"/>
      <c r="F41251" s="27"/>
      <c r="G41251" s="1"/>
      <c r="H41251" s="1"/>
      <c r="I41251" s="1"/>
    </row>
    <row r="41252" spans="2:9">
      <c r="B41252" s="1"/>
      <c r="C41252" s="29"/>
      <c r="D41252" s="27"/>
      <c r="E41252" s="27"/>
      <c r="F41252" s="27"/>
      <c r="G41252" s="1"/>
      <c r="H41252" s="1"/>
      <c r="I41252" s="1"/>
    </row>
    <row r="41253" spans="2:9">
      <c r="B41253" s="1"/>
      <c r="C41253" s="29"/>
      <c r="D41253" s="27"/>
      <c r="E41253" s="27"/>
      <c r="F41253" s="27"/>
      <c r="G41253" s="1"/>
      <c r="H41253" s="1"/>
      <c r="I41253" s="1"/>
    </row>
    <row r="41254" spans="2:9">
      <c r="B41254" s="1"/>
      <c r="C41254" s="29"/>
      <c r="D41254" s="27"/>
      <c r="E41254" s="27"/>
      <c r="F41254" s="27"/>
      <c r="G41254" s="1"/>
      <c r="H41254" s="1"/>
      <c r="I41254" s="1"/>
    </row>
    <row r="41255" spans="2:9">
      <c r="B41255" s="1"/>
      <c r="C41255" s="29"/>
      <c r="D41255" s="27"/>
      <c r="E41255" s="27"/>
      <c r="F41255" s="27"/>
      <c r="G41255" s="1"/>
      <c r="H41255" s="1"/>
      <c r="I41255" s="1"/>
    </row>
    <row r="41256" spans="2:9">
      <c r="B41256" s="1"/>
      <c r="C41256" s="29"/>
      <c r="D41256" s="27"/>
      <c r="E41256" s="27"/>
      <c r="F41256" s="27"/>
      <c r="G41256" s="1"/>
      <c r="H41256" s="1"/>
      <c r="I41256" s="1"/>
    </row>
    <row r="41257" spans="2:9">
      <c r="B41257" s="1"/>
      <c r="C41257" s="29"/>
      <c r="D41257" s="27"/>
      <c r="E41257" s="27"/>
      <c r="F41257" s="27"/>
      <c r="G41257" s="1"/>
      <c r="H41257" s="1"/>
      <c r="I41257" s="1"/>
    </row>
    <row r="41258" spans="2:9">
      <c r="B41258" s="1"/>
      <c r="C41258" s="29"/>
      <c r="D41258" s="27"/>
      <c r="E41258" s="27"/>
      <c r="F41258" s="27"/>
      <c r="G41258" s="1"/>
      <c r="H41258" s="1"/>
      <c r="I41258" s="1"/>
    </row>
    <row r="41259" spans="2:9">
      <c r="B41259" s="1"/>
      <c r="C41259" s="29"/>
      <c r="D41259" s="27"/>
      <c r="E41259" s="27"/>
      <c r="F41259" s="27"/>
      <c r="G41259" s="1"/>
      <c r="H41259" s="1"/>
      <c r="I41259" s="1"/>
    </row>
    <row r="41260" spans="2:9">
      <c r="B41260" s="1"/>
      <c r="C41260" s="29"/>
      <c r="D41260" s="27"/>
      <c r="E41260" s="27"/>
      <c r="F41260" s="27"/>
      <c r="G41260" s="1"/>
      <c r="H41260" s="1"/>
      <c r="I41260" s="1"/>
    </row>
    <row r="41261" spans="2:9">
      <c r="B41261" s="1"/>
      <c r="C41261" s="29"/>
      <c r="D41261" s="27"/>
      <c r="E41261" s="27"/>
      <c r="F41261" s="27"/>
      <c r="G41261" s="1"/>
      <c r="H41261" s="1"/>
      <c r="I41261" s="1"/>
    </row>
    <row r="41262" spans="2:9">
      <c r="B41262" s="1"/>
      <c r="C41262" s="29"/>
      <c r="D41262" s="27"/>
      <c r="E41262" s="27"/>
      <c r="F41262" s="27"/>
      <c r="G41262" s="1"/>
      <c r="H41262" s="1"/>
      <c r="I41262" s="1"/>
    </row>
    <row r="41263" spans="2:9">
      <c r="B41263" s="1"/>
      <c r="C41263" s="29"/>
      <c r="D41263" s="27"/>
      <c r="E41263" s="27"/>
      <c r="F41263" s="27"/>
      <c r="G41263" s="1"/>
      <c r="H41263" s="1"/>
      <c r="I41263" s="1"/>
    </row>
    <row r="41264" spans="2:9">
      <c r="B41264" s="1"/>
      <c r="C41264" s="29"/>
      <c r="D41264" s="27"/>
      <c r="E41264" s="27"/>
      <c r="F41264" s="27"/>
      <c r="G41264" s="1"/>
      <c r="H41264" s="1"/>
      <c r="I41264" s="1"/>
    </row>
    <row r="41265" spans="2:9">
      <c r="B41265" s="1"/>
      <c r="C41265" s="29"/>
      <c r="D41265" s="27"/>
      <c r="E41265" s="27"/>
      <c r="F41265" s="27"/>
      <c r="G41265" s="1"/>
      <c r="H41265" s="1"/>
      <c r="I41265" s="1"/>
    </row>
    <row r="41266" spans="2:9">
      <c r="B41266" s="1"/>
      <c r="C41266" s="29"/>
      <c r="D41266" s="27"/>
      <c r="E41266" s="27"/>
      <c r="F41266" s="27"/>
      <c r="G41266" s="1"/>
      <c r="H41266" s="1"/>
      <c r="I41266" s="1"/>
    </row>
    <row r="41267" spans="2:9">
      <c r="B41267" s="1"/>
      <c r="C41267" s="29"/>
      <c r="D41267" s="27"/>
      <c r="E41267" s="27"/>
      <c r="F41267" s="27"/>
      <c r="G41267" s="1"/>
      <c r="H41267" s="1"/>
      <c r="I41267" s="1"/>
    </row>
    <row r="41268" spans="2:9">
      <c r="B41268" s="1"/>
      <c r="C41268" s="29"/>
      <c r="D41268" s="27"/>
      <c r="E41268" s="27"/>
      <c r="F41268" s="27"/>
      <c r="G41268" s="1"/>
      <c r="H41268" s="1"/>
      <c r="I41268" s="1"/>
    </row>
    <row r="41269" spans="2:9">
      <c r="B41269" s="1"/>
      <c r="C41269" s="29"/>
      <c r="D41269" s="27"/>
      <c r="E41269" s="27"/>
      <c r="F41269" s="27"/>
      <c r="G41269" s="1"/>
      <c r="H41269" s="1"/>
      <c r="I41269" s="1"/>
    </row>
    <row r="41270" spans="2:9">
      <c r="B41270" s="1"/>
      <c r="C41270" s="29"/>
      <c r="D41270" s="27"/>
      <c r="E41270" s="27"/>
      <c r="F41270" s="27"/>
      <c r="G41270" s="1"/>
      <c r="H41270" s="1"/>
      <c r="I41270" s="1"/>
    </row>
    <row r="41271" spans="2:9">
      <c r="B41271" s="1"/>
      <c r="C41271" s="29"/>
      <c r="D41271" s="27"/>
      <c r="E41271" s="27"/>
      <c r="F41271" s="27"/>
      <c r="G41271" s="1"/>
      <c r="H41271" s="1"/>
      <c r="I41271" s="1"/>
    </row>
    <row r="41272" spans="2:9">
      <c r="B41272" s="1"/>
      <c r="C41272" s="29"/>
      <c r="D41272" s="27"/>
      <c r="E41272" s="27"/>
      <c r="F41272" s="27"/>
      <c r="G41272" s="1"/>
      <c r="H41272" s="1"/>
      <c r="I41272" s="1"/>
    </row>
    <row r="41273" spans="2:9">
      <c r="B41273" s="1"/>
      <c r="C41273" s="29"/>
      <c r="D41273" s="27"/>
      <c r="E41273" s="27"/>
      <c r="F41273" s="27"/>
      <c r="G41273" s="1"/>
      <c r="H41273" s="1"/>
      <c r="I41273" s="1"/>
    </row>
    <row r="41274" spans="2:9">
      <c r="B41274" s="1"/>
      <c r="C41274" s="29"/>
      <c r="D41274" s="27"/>
      <c r="E41274" s="27"/>
      <c r="F41274" s="27"/>
      <c r="G41274" s="1"/>
      <c r="H41274" s="1"/>
      <c r="I41274" s="1"/>
    </row>
    <row r="41275" spans="2:9">
      <c r="B41275" s="1"/>
      <c r="C41275" s="29"/>
      <c r="D41275" s="27"/>
      <c r="E41275" s="27"/>
      <c r="F41275" s="27"/>
      <c r="G41275" s="1"/>
      <c r="H41275" s="1"/>
      <c r="I41275" s="1"/>
    </row>
    <row r="41276" spans="2:9">
      <c r="B41276" s="1"/>
      <c r="C41276" s="29"/>
      <c r="D41276" s="27"/>
      <c r="E41276" s="27"/>
      <c r="F41276" s="27"/>
      <c r="G41276" s="1"/>
      <c r="H41276" s="1"/>
      <c r="I41276" s="1"/>
    </row>
    <row r="41277" spans="2:9">
      <c r="B41277" s="1"/>
      <c r="C41277" s="29"/>
      <c r="D41277" s="27"/>
      <c r="E41277" s="27"/>
      <c r="F41277" s="27"/>
      <c r="G41277" s="1"/>
      <c r="H41277" s="1"/>
      <c r="I41277" s="1"/>
    </row>
    <row r="41278" spans="2:9">
      <c r="B41278" s="1"/>
      <c r="C41278" s="29"/>
      <c r="D41278" s="27"/>
      <c r="E41278" s="27"/>
      <c r="F41278" s="27"/>
      <c r="G41278" s="1"/>
      <c r="H41278" s="1"/>
      <c r="I41278" s="1"/>
    </row>
    <row r="41279" spans="2:9">
      <c r="B41279" s="1"/>
      <c r="C41279" s="29"/>
      <c r="D41279" s="27"/>
      <c r="E41279" s="27"/>
      <c r="F41279" s="27"/>
      <c r="G41279" s="1"/>
      <c r="H41279" s="1"/>
      <c r="I41279" s="1"/>
    </row>
    <row r="41280" spans="2:9">
      <c r="B41280" s="1"/>
      <c r="C41280" s="29"/>
      <c r="D41280" s="27"/>
      <c r="E41280" s="27"/>
      <c r="F41280" s="27"/>
      <c r="G41280" s="1"/>
      <c r="H41280" s="1"/>
      <c r="I41280" s="1"/>
    </row>
    <row r="41281" spans="2:9">
      <c r="B41281" s="1"/>
      <c r="C41281" s="29"/>
      <c r="D41281" s="27"/>
      <c r="E41281" s="27"/>
      <c r="F41281" s="27"/>
      <c r="G41281" s="1"/>
      <c r="H41281" s="1"/>
      <c r="I41281" s="1"/>
    </row>
    <row r="41282" spans="2:9">
      <c r="B41282" s="1"/>
      <c r="C41282" s="29"/>
      <c r="D41282" s="27"/>
      <c r="E41282" s="27"/>
      <c r="F41282" s="27"/>
      <c r="G41282" s="1"/>
      <c r="H41282" s="1"/>
      <c r="I41282" s="1"/>
    </row>
    <row r="41283" spans="2:9">
      <c r="B41283" s="1"/>
      <c r="C41283" s="29"/>
      <c r="D41283" s="27"/>
      <c r="E41283" s="27"/>
      <c r="F41283" s="27"/>
      <c r="G41283" s="1"/>
      <c r="H41283" s="1"/>
      <c r="I41283" s="1"/>
    </row>
    <row r="41284" spans="2:9">
      <c r="B41284" s="1"/>
      <c r="C41284" s="29"/>
      <c r="D41284" s="27"/>
      <c r="E41284" s="27"/>
      <c r="F41284" s="27"/>
      <c r="G41284" s="1"/>
      <c r="H41284" s="1"/>
      <c r="I41284" s="1"/>
    </row>
    <row r="41285" spans="2:9">
      <c r="B41285" s="1"/>
      <c r="C41285" s="29"/>
      <c r="D41285" s="27"/>
      <c r="E41285" s="27"/>
      <c r="F41285" s="27"/>
      <c r="G41285" s="1"/>
      <c r="H41285" s="1"/>
      <c r="I41285" s="1"/>
    </row>
    <row r="41286" spans="2:9">
      <c r="B41286" s="1"/>
      <c r="C41286" s="29"/>
      <c r="D41286" s="27"/>
      <c r="E41286" s="27"/>
      <c r="F41286" s="27"/>
      <c r="G41286" s="1"/>
      <c r="H41286" s="1"/>
      <c r="I41286" s="1"/>
    </row>
    <row r="41287" spans="2:9">
      <c r="B41287" s="1"/>
      <c r="C41287" s="29"/>
      <c r="D41287" s="27"/>
      <c r="E41287" s="27"/>
      <c r="F41287" s="27"/>
      <c r="G41287" s="1"/>
      <c r="H41287" s="1"/>
      <c r="I41287" s="1"/>
    </row>
    <row r="41288" spans="2:9">
      <c r="B41288" s="1"/>
      <c r="C41288" s="29"/>
      <c r="D41288" s="27"/>
      <c r="E41288" s="27"/>
      <c r="F41288" s="27"/>
      <c r="G41288" s="1"/>
      <c r="H41288" s="1"/>
      <c r="I41288" s="1"/>
    </row>
    <row r="41289" spans="2:9">
      <c r="B41289" s="1"/>
      <c r="C41289" s="29"/>
      <c r="D41289" s="27"/>
      <c r="E41289" s="27"/>
      <c r="F41289" s="27"/>
      <c r="G41289" s="1"/>
      <c r="H41289" s="1"/>
      <c r="I41289" s="1"/>
    </row>
    <row r="41290" spans="2:9">
      <c r="B41290" s="1"/>
      <c r="C41290" s="29"/>
      <c r="D41290" s="27"/>
      <c r="E41290" s="27"/>
      <c r="F41290" s="27"/>
      <c r="G41290" s="1"/>
      <c r="H41290" s="1"/>
      <c r="I41290" s="1"/>
    </row>
    <row r="41291" spans="2:9">
      <c r="B41291" s="1"/>
      <c r="C41291" s="29"/>
      <c r="D41291" s="27"/>
      <c r="E41291" s="27"/>
      <c r="F41291" s="27"/>
      <c r="G41291" s="1"/>
      <c r="H41291" s="1"/>
      <c r="I41291" s="1"/>
    </row>
    <row r="41292" spans="2:9">
      <c r="B41292" s="1"/>
      <c r="C41292" s="29"/>
      <c r="D41292" s="27"/>
      <c r="E41292" s="27"/>
      <c r="F41292" s="27"/>
      <c r="G41292" s="1"/>
      <c r="H41292" s="1"/>
      <c r="I41292" s="1"/>
    </row>
    <row r="41293" spans="2:9">
      <c r="B41293" s="1"/>
      <c r="C41293" s="29"/>
      <c r="D41293" s="27"/>
      <c r="E41293" s="27"/>
      <c r="F41293" s="27"/>
      <c r="G41293" s="1"/>
      <c r="H41293" s="1"/>
      <c r="I41293" s="1"/>
    </row>
    <row r="41294" spans="2:9">
      <c r="B41294" s="1"/>
      <c r="C41294" s="29"/>
      <c r="D41294" s="27"/>
      <c r="E41294" s="27"/>
      <c r="F41294" s="27"/>
      <c r="G41294" s="1"/>
      <c r="H41294" s="1"/>
      <c r="I41294" s="1"/>
    </row>
    <row r="41295" spans="2:9">
      <c r="B41295" s="1"/>
      <c r="C41295" s="29"/>
      <c r="D41295" s="27"/>
      <c r="E41295" s="27"/>
      <c r="F41295" s="27"/>
      <c r="G41295" s="1"/>
      <c r="H41295" s="1"/>
      <c r="I41295" s="1"/>
    </row>
    <row r="41296" spans="2:9">
      <c r="B41296" s="1"/>
      <c r="C41296" s="29"/>
      <c r="D41296" s="27"/>
      <c r="E41296" s="27"/>
      <c r="F41296" s="27"/>
      <c r="G41296" s="1"/>
      <c r="H41296" s="1"/>
      <c r="I41296" s="1"/>
    </row>
    <row r="41297" spans="2:9">
      <c r="B41297" s="1"/>
      <c r="C41297" s="29"/>
      <c r="D41297" s="27"/>
      <c r="E41297" s="27"/>
      <c r="F41297" s="27"/>
      <c r="G41297" s="1"/>
      <c r="H41297" s="1"/>
      <c r="I41297" s="1"/>
    </row>
    <row r="41298" spans="2:9">
      <c r="B41298" s="1"/>
      <c r="C41298" s="29"/>
      <c r="D41298" s="27"/>
      <c r="E41298" s="27"/>
      <c r="F41298" s="27"/>
      <c r="G41298" s="1"/>
      <c r="H41298" s="1"/>
      <c r="I41298" s="1"/>
    </row>
    <row r="41299" spans="2:9">
      <c r="B41299" s="1"/>
      <c r="C41299" s="29"/>
      <c r="D41299" s="27"/>
      <c r="E41299" s="27"/>
      <c r="F41299" s="27"/>
      <c r="G41299" s="1"/>
      <c r="H41299" s="1"/>
      <c r="I41299" s="1"/>
    </row>
    <row r="41300" spans="2:9">
      <c r="B41300" s="1"/>
      <c r="C41300" s="29"/>
      <c r="D41300" s="27"/>
      <c r="E41300" s="27"/>
      <c r="F41300" s="27"/>
      <c r="G41300" s="1"/>
      <c r="H41300" s="1"/>
      <c r="I41300" s="1"/>
    </row>
    <row r="41301" spans="2:9">
      <c r="B41301" s="1"/>
      <c r="C41301" s="29"/>
      <c r="D41301" s="27"/>
      <c r="E41301" s="27"/>
      <c r="F41301" s="27"/>
      <c r="G41301" s="1"/>
      <c r="H41301" s="1"/>
      <c r="I41301" s="1"/>
    </row>
    <row r="41302" spans="2:9">
      <c r="B41302" s="1"/>
      <c r="C41302" s="29"/>
      <c r="D41302" s="27"/>
      <c r="E41302" s="27"/>
      <c r="F41302" s="27"/>
      <c r="G41302" s="1"/>
      <c r="H41302" s="1"/>
      <c r="I41302" s="1"/>
    </row>
    <row r="41303" spans="2:9">
      <c r="B41303" s="1"/>
      <c r="C41303" s="29"/>
      <c r="D41303" s="27"/>
      <c r="E41303" s="27"/>
      <c r="F41303" s="27"/>
      <c r="G41303" s="1"/>
      <c r="H41303" s="1"/>
      <c r="I41303" s="1"/>
    </row>
    <row r="41304" spans="2:9">
      <c r="B41304" s="1"/>
      <c r="C41304" s="29"/>
      <c r="D41304" s="27"/>
      <c r="E41304" s="27"/>
      <c r="F41304" s="27"/>
      <c r="G41304" s="1"/>
      <c r="H41304" s="1"/>
      <c r="I41304" s="1"/>
    </row>
    <row r="41305" spans="2:9">
      <c r="B41305" s="1"/>
      <c r="C41305" s="29"/>
      <c r="D41305" s="27"/>
      <c r="E41305" s="27"/>
      <c r="F41305" s="27"/>
      <c r="G41305" s="1"/>
      <c r="H41305" s="1"/>
      <c r="I41305" s="1"/>
    </row>
    <row r="41306" spans="2:9">
      <c r="B41306" s="1"/>
      <c r="C41306" s="29"/>
      <c r="D41306" s="27"/>
      <c r="E41306" s="27"/>
      <c r="F41306" s="27"/>
      <c r="G41306" s="1"/>
      <c r="H41306" s="1"/>
      <c r="I41306" s="1"/>
    </row>
    <row r="41307" spans="2:9">
      <c r="B41307" s="1"/>
      <c r="C41307" s="29"/>
      <c r="D41307" s="27"/>
      <c r="E41307" s="27"/>
      <c r="F41307" s="27"/>
      <c r="G41307" s="1"/>
      <c r="H41307" s="1"/>
      <c r="I41307" s="1"/>
    </row>
    <row r="41308" spans="2:9">
      <c r="B41308" s="1"/>
      <c r="C41308" s="29"/>
      <c r="D41308" s="27"/>
      <c r="E41308" s="27"/>
      <c r="F41308" s="27"/>
      <c r="G41308" s="1"/>
      <c r="H41308" s="1"/>
      <c r="I41308" s="1"/>
    </row>
    <row r="41309" spans="2:9">
      <c r="B41309" s="1"/>
      <c r="C41309" s="29"/>
      <c r="D41309" s="27"/>
      <c r="E41309" s="27"/>
      <c r="F41309" s="27"/>
      <c r="G41309" s="1"/>
      <c r="H41309" s="1"/>
      <c r="I41309" s="1"/>
    </row>
    <row r="41310" spans="2:9">
      <c r="B41310" s="1"/>
      <c r="C41310" s="29"/>
      <c r="D41310" s="27"/>
      <c r="E41310" s="27"/>
      <c r="F41310" s="27"/>
      <c r="G41310" s="1"/>
      <c r="H41310" s="1"/>
      <c r="I41310" s="1"/>
    </row>
    <row r="41311" spans="2:9">
      <c r="B41311" s="1"/>
      <c r="C41311" s="29"/>
      <c r="D41311" s="27"/>
      <c r="E41311" s="27"/>
      <c r="F41311" s="27"/>
      <c r="G41311" s="1"/>
      <c r="H41311" s="1"/>
      <c r="I41311" s="1"/>
    </row>
    <row r="41312" spans="2:9">
      <c r="B41312" s="1"/>
      <c r="C41312" s="29"/>
      <c r="D41312" s="27"/>
      <c r="E41312" s="27"/>
      <c r="F41312" s="27"/>
      <c r="G41312" s="1"/>
      <c r="H41312" s="1"/>
      <c r="I41312" s="1"/>
    </row>
    <row r="41313" spans="2:9">
      <c r="B41313" s="1"/>
      <c r="C41313" s="29"/>
      <c r="D41313" s="27"/>
      <c r="E41313" s="27"/>
      <c r="F41313" s="27"/>
      <c r="G41313" s="1"/>
      <c r="H41313" s="1"/>
      <c r="I41313" s="1"/>
    </row>
    <row r="41314" spans="2:9">
      <c r="B41314" s="1"/>
      <c r="C41314" s="29"/>
      <c r="D41314" s="27"/>
      <c r="E41314" s="27"/>
      <c r="F41314" s="27"/>
      <c r="G41314" s="1"/>
      <c r="H41314" s="1"/>
      <c r="I41314" s="1"/>
    </row>
    <row r="41315" spans="2:9">
      <c r="B41315" s="1"/>
      <c r="C41315" s="29"/>
      <c r="D41315" s="27"/>
      <c r="E41315" s="27"/>
      <c r="F41315" s="27"/>
      <c r="G41315" s="1"/>
      <c r="H41315" s="1"/>
      <c r="I41315" s="1"/>
    </row>
    <row r="41316" spans="2:9">
      <c r="B41316" s="1"/>
      <c r="C41316" s="29"/>
      <c r="D41316" s="27"/>
      <c r="E41316" s="27"/>
      <c r="F41316" s="27"/>
      <c r="G41316" s="1"/>
      <c r="H41316" s="1"/>
      <c r="I41316" s="1"/>
    </row>
    <row r="41317" spans="2:9">
      <c r="B41317" s="1"/>
      <c r="C41317" s="29"/>
      <c r="D41317" s="27"/>
      <c r="E41317" s="27"/>
      <c r="F41317" s="27"/>
      <c r="G41317" s="1"/>
      <c r="H41317" s="1"/>
      <c r="I41317" s="1"/>
    </row>
    <row r="41318" spans="2:9">
      <c r="B41318" s="1"/>
      <c r="C41318" s="29"/>
      <c r="D41318" s="27"/>
      <c r="E41318" s="27"/>
      <c r="F41318" s="27"/>
      <c r="G41318" s="1"/>
      <c r="H41318" s="1"/>
      <c r="I41318" s="1"/>
    </row>
    <row r="41319" spans="2:9">
      <c r="B41319" s="1"/>
      <c r="C41319" s="29"/>
      <c r="D41319" s="27"/>
      <c r="E41319" s="27"/>
      <c r="F41319" s="27"/>
      <c r="G41319" s="1"/>
      <c r="H41319" s="1"/>
      <c r="I41319" s="1"/>
    </row>
    <row r="41320" spans="2:9">
      <c r="B41320" s="1"/>
      <c r="C41320" s="29"/>
      <c r="D41320" s="27"/>
      <c r="E41320" s="27"/>
      <c r="F41320" s="27"/>
      <c r="G41320" s="1"/>
      <c r="H41320" s="1"/>
      <c r="I41320" s="1"/>
    </row>
    <row r="41321" spans="2:9">
      <c r="B41321" s="1"/>
      <c r="C41321" s="29"/>
      <c r="D41321" s="27"/>
      <c r="E41321" s="27"/>
      <c r="F41321" s="27"/>
      <c r="G41321" s="1"/>
      <c r="H41321" s="1"/>
      <c r="I41321" s="1"/>
    </row>
    <row r="41322" spans="2:9">
      <c r="B41322" s="1"/>
      <c r="C41322" s="29"/>
      <c r="D41322" s="27"/>
      <c r="E41322" s="27"/>
      <c r="F41322" s="27"/>
      <c r="G41322" s="1"/>
      <c r="H41322" s="1"/>
      <c r="I41322" s="1"/>
    </row>
    <row r="41323" spans="2:9">
      <c r="B41323" s="1"/>
      <c r="C41323" s="29"/>
      <c r="D41323" s="27"/>
      <c r="E41323" s="27"/>
      <c r="F41323" s="27"/>
      <c r="G41323" s="1"/>
      <c r="H41323" s="1"/>
      <c r="I41323" s="1"/>
    </row>
    <row r="41324" spans="2:9">
      <c r="B41324" s="1"/>
      <c r="C41324" s="29"/>
      <c r="D41324" s="27"/>
      <c r="E41324" s="27"/>
      <c r="F41324" s="27"/>
      <c r="G41324" s="1"/>
      <c r="H41324" s="1"/>
      <c r="I41324" s="1"/>
    </row>
    <row r="41325" spans="2:9">
      <c r="B41325" s="1"/>
      <c r="C41325" s="29"/>
      <c r="D41325" s="27"/>
      <c r="E41325" s="27"/>
      <c r="F41325" s="27"/>
      <c r="G41325" s="1"/>
      <c r="H41325" s="1"/>
      <c r="I41325" s="1"/>
    </row>
    <row r="41326" spans="2:9">
      <c r="B41326" s="1"/>
      <c r="C41326" s="29"/>
      <c r="D41326" s="27"/>
      <c r="E41326" s="27"/>
      <c r="F41326" s="27"/>
      <c r="G41326" s="1"/>
      <c r="H41326" s="1"/>
      <c r="I41326" s="1"/>
    </row>
    <row r="41327" spans="2:9">
      <c r="B41327" s="1"/>
      <c r="C41327" s="29"/>
      <c r="D41327" s="27"/>
      <c r="E41327" s="27"/>
      <c r="F41327" s="27"/>
      <c r="G41327" s="1"/>
      <c r="H41327" s="1"/>
      <c r="I41327" s="1"/>
    </row>
    <row r="41328" spans="2:9">
      <c r="B41328" s="1"/>
      <c r="C41328" s="29"/>
      <c r="D41328" s="27"/>
      <c r="E41328" s="27"/>
      <c r="F41328" s="27"/>
      <c r="G41328" s="1"/>
      <c r="H41328" s="1"/>
      <c r="I41328" s="1"/>
    </row>
    <row r="41329" spans="2:9">
      <c r="B41329" s="1"/>
      <c r="C41329" s="29"/>
      <c r="D41329" s="27"/>
      <c r="E41329" s="27"/>
      <c r="F41329" s="27"/>
      <c r="G41329" s="1"/>
      <c r="H41329" s="1"/>
      <c r="I41329" s="1"/>
    </row>
    <row r="41330" spans="2:9">
      <c r="B41330" s="1"/>
      <c r="C41330" s="29"/>
      <c r="D41330" s="27"/>
      <c r="E41330" s="27"/>
      <c r="F41330" s="27"/>
      <c r="G41330" s="1"/>
      <c r="H41330" s="1"/>
      <c r="I41330" s="1"/>
    </row>
    <row r="41331" spans="2:9">
      <c r="B41331" s="1"/>
      <c r="C41331" s="29"/>
      <c r="D41331" s="27"/>
      <c r="E41331" s="27"/>
      <c r="F41331" s="27"/>
      <c r="G41331" s="1"/>
      <c r="H41331" s="1"/>
      <c r="I41331" s="1"/>
    </row>
    <row r="41332" spans="2:9">
      <c r="B41332" s="1"/>
      <c r="C41332" s="29"/>
      <c r="D41332" s="27"/>
      <c r="E41332" s="27"/>
      <c r="F41332" s="27"/>
      <c r="G41332" s="1"/>
      <c r="H41332" s="1"/>
      <c r="I41332" s="1"/>
    </row>
    <row r="41333" spans="2:9">
      <c r="B41333" s="1"/>
      <c r="C41333" s="29"/>
      <c r="D41333" s="27"/>
      <c r="E41333" s="27"/>
      <c r="F41333" s="27"/>
      <c r="G41333" s="1"/>
      <c r="H41333" s="1"/>
      <c r="I41333" s="1"/>
    </row>
    <row r="41334" spans="2:9">
      <c r="B41334" s="1"/>
      <c r="C41334" s="29"/>
      <c r="D41334" s="27"/>
      <c r="E41334" s="27"/>
      <c r="F41334" s="27"/>
      <c r="G41334" s="1"/>
      <c r="H41334" s="1"/>
      <c r="I41334" s="1"/>
    </row>
    <row r="41335" spans="2:9">
      <c r="B41335" s="1"/>
      <c r="C41335" s="29"/>
      <c r="D41335" s="27"/>
      <c r="E41335" s="27"/>
      <c r="F41335" s="27"/>
      <c r="G41335" s="1"/>
      <c r="H41335" s="1"/>
      <c r="I41335" s="1"/>
    </row>
    <row r="41336" spans="2:9">
      <c r="B41336" s="1"/>
      <c r="C41336" s="29"/>
      <c r="D41336" s="27"/>
      <c r="E41336" s="27"/>
      <c r="F41336" s="27"/>
      <c r="G41336" s="1"/>
      <c r="H41336" s="1"/>
      <c r="I41336" s="1"/>
    </row>
    <row r="41337" spans="2:9">
      <c r="B41337" s="1"/>
      <c r="C41337" s="29"/>
      <c r="D41337" s="27"/>
      <c r="E41337" s="27"/>
      <c r="F41337" s="27"/>
      <c r="G41337" s="1"/>
      <c r="H41337" s="1"/>
      <c r="I41337" s="1"/>
    </row>
    <row r="41338" spans="2:9">
      <c r="B41338" s="1"/>
      <c r="C41338" s="29"/>
      <c r="D41338" s="27"/>
      <c r="E41338" s="27"/>
      <c r="F41338" s="27"/>
      <c r="G41338" s="1"/>
      <c r="H41338" s="1"/>
      <c r="I41338" s="1"/>
    </row>
    <row r="41339" spans="2:9">
      <c r="B41339" s="1"/>
      <c r="C41339" s="29"/>
      <c r="D41339" s="27"/>
      <c r="E41339" s="27"/>
      <c r="F41339" s="27"/>
      <c r="G41339" s="1"/>
      <c r="H41339" s="1"/>
      <c r="I41339" s="1"/>
    </row>
    <row r="41340" spans="2:9">
      <c r="B41340" s="1"/>
      <c r="C41340" s="29"/>
      <c r="D41340" s="27"/>
      <c r="E41340" s="27"/>
      <c r="F41340" s="27"/>
      <c r="G41340" s="1"/>
      <c r="H41340" s="1"/>
      <c r="I41340" s="1"/>
    </row>
    <row r="41341" spans="2:9">
      <c r="B41341" s="1"/>
      <c r="C41341" s="29"/>
      <c r="D41341" s="27"/>
      <c r="E41341" s="27"/>
      <c r="F41341" s="27"/>
      <c r="G41341" s="1"/>
      <c r="H41341" s="1"/>
      <c r="I41341" s="1"/>
    </row>
    <row r="41342" spans="2:9">
      <c r="B41342" s="1"/>
      <c r="C41342" s="29"/>
      <c r="D41342" s="27"/>
      <c r="E41342" s="27"/>
      <c r="F41342" s="27"/>
      <c r="G41342" s="1"/>
      <c r="H41342" s="1"/>
      <c r="I41342" s="1"/>
    </row>
    <row r="41343" spans="2:9">
      <c r="B41343" s="1"/>
      <c r="C41343" s="29"/>
      <c r="D41343" s="27"/>
      <c r="E41343" s="27"/>
      <c r="F41343" s="27"/>
      <c r="G41343" s="1"/>
      <c r="H41343" s="1"/>
      <c r="I41343" s="1"/>
    </row>
    <row r="41344" spans="2:9">
      <c r="B41344" s="1"/>
      <c r="C41344" s="29"/>
      <c r="D41344" s="27"/>
      <c r="E41344" s="27"/>
      <c r="F41344" s="27"/>
      <c r="G41344" s="1"/>
      <c r="H41344" s="1"/>
      <c r="I41344" s="1"/>
    </row>
    <row r="41345" spans="2:9">
      <c r="B41345" s="1"/>
      <c r="C41345" s="29"/>
      <c r="D41345" s="27"/>
      <c r="E41345" s="27"/>
      <c r="F41345" s="27"/>
      <c r="G41345" s="1"/>
      <c r="H41345" s="1"/>
      <c r="I41345" s="1"/>
    </row>
    <row r="41346" spans="2:9">
      <c r="B41346" s="1"/>
      <c r="C41346" s="29"/>
      <c r="D41346" s="27"/>
      <c r="E41346" s="27"/>
      <c r="F41346" s="27"/>
      <c r="G41346" s="1"/>
      <c r="H41346" s="1"/>
      <c r="I41346" s="1"/>
    </row>
    <row r="41347" spans="2:9">
      <c r="B41347" s="1"/>
      <c r="C41347" s="29"/>
      <c r="D41347" s="27"/>
      <c r="E41347" s="27"/>
      <c r="F41347" s="27"/>
      <c r="G41347" s="1"/>
      <c r="H41347" s="1"/>
      <c r="I41347" s="1"/>
    </row>
    <row r="41348" spans="2:9">
      <c r="B41348" s="1"/>
      <c r="C41348" s="29"/>
      <c r="D41348" s="27"/>
      <c r="E41348" s="27"/>
      <c r="F41348" s="27"/>
      <c r="G41348" s="1"/>
      <c r="H41348" s="1"/>
      <c r="I41348" s="1"/>
    </row>
    <row r="41349" spans="2:9">
      <c r="B41349" s="1"/>
      <c r="C41349" s="29"/>
      <c r="D41349" s="27"/>
      <c r="E41349" s="27"/>
      <c r="F41349" s="27"/>
      <c r="G41349" s="1"/>
      <c r="H41349" s="1"/>
      <c r="I41349" s="1"/>
    </row>
    <row r="41350" spans="2:9">
      <c r="B41350" s="1"/>
      <c r="C41350" s="29"/>
      <c r="D41350" s="27"/>
      <c r="E41350" s="27"/>
      <c r="F41350" s="27"/>
      <c r="G41350" s="1"/>
      <c r="H41350" s="1"/>
      <c r="I41350" s="1"/>
    </row>
    <row r="41351" spans="2:9">
      <c r="B41351" s="1"/>
      <c r="C41351" s="29"/>
      <c r="D41351" s="27"/>
      <c r="E41351" s="27"/>
      <c r="F41351" s="27"/>
      <c r="G41351" s="1"/>
      <c r="H41351" s="1"/>
      <c r="I41351" s="1"/>
    </row>
    <row r="41352" spans="2:9">
      <c r="B41352" s="1"/>
      <c r="C41352" s="29"/>
      <c r="D41352" s="27"/>
      <c r="E41352" s="27"/>
      <c r="F41352" s="27"/>
      <c r="G41352" s="1"/>
      <c r="H41352" s="1"/>
      <c r="I41352" s="1"/>
    </row>
    <row r="41353" spans="2:9">
      <c r="B41353" s="1"/>
      <c r="C41353" s="29"/>
      <c r="D41353" s="27"/>
      <c r="E41353" s="27"/>
      <c r="F41353" s="27"/>
      <c r="G41353" s="1"/>
      <c r="H41353" s="1"/>
      <c r="I41353" s="1"/>
    </row>
    <row r="41354" spans="2:9">
      <c r="B41354" s="1"/>
      <c r="C41354" s="29"/>
      <c r="D41354" s="27"/>
      <c r="E41354" s="27"/>
      <c r="F41354" s="27"/>
      <c r="G41354" s="1"/>
      <c r="H41354" s="1"/>
      <c r="I41354" s="1"/>
    </row>
    <row r="41355" spans="2:9">
      <c r="B41355" s="1"/>
      <c r="C41355" s="29"/>
      <c r="D41355" s="27"/>
      <c r="E41355" s="27"/>
      <c r="F41355" s="27"/>
      <c r="G41355" s="1"/>
      <c r="H41355" s="1"/>
      <c r="I41355" s="1"/>
    </row>
    <row r="41356" spans="2:9">
      <c r="B41356" s="1"/>
      <c r="C41356" s="29"/>
      <c r="D41356" s="27"/>
      <c r="E41356" s="27"/>
      <c r="F41356" s="27"/>
      <c r="G41356" s="1"/>
      <c r="H41356" s="1"/>
      <c r="I41356" s="1"/>
    </row>
    <row r="41357" spans="2:9">
      <c r="B41357" s="1"/>
      <c r="C41357" s="29"/>
      <c r="D41357" s="27"/>
      <c r="E41357" s="27"/>
      <c r="F41357" s="27"/>
      <c r="G41357" s="1"/>
      <c r="H41357" s="1"/>
      <c r="I41357" s="1"/>
    </row>
    <row r="41358" spans="2:9">
      <c r="B41358" s="1"/>
      <c r="C41358" s="29"/>
      <c r="D41358" s="27"/>
      <c r="E41358" s="27"/>
      <c r="F41358" s="27"/>
      <c r="G41358" s="1"/>
      <c r="H41358" s="1"/>
      <c r="I41358" s="1"/>
    </row>
    <row r="41359" spans="2:9">
      <c r="B41359" s="1"/>
      <c r="C41359" s="29"/>
      <c r="D41359" s="27"/>
      <c r="E41359" s="27"/>
      <c r="F41359" s="27"/>
      <c r="G41359" s="1"/>
      <c r="H41359" s="1"/>
      <c r="I41359" s="1"/>
    </row>
    <row r="41360" spans="2:9">
      <c r="B41360" s="1"/>
      <c r="C41360" s="29"/>
      <c r="D41360" s="27"/>
      <c r="E41360" s="27"/>
      <c r="F41360" s="27"/>
      <c r="G41360" s="1"/>
      <c r="H41360" s="1"/>
      <c r="I41360" s="1"/>
    </row>
    <row r="41361" spans="2:9">
      <c r="B41361" s="1"/>
      <c r="C41361" s="29"/>
      <c r="D41361" s="27"/>
      <c r="E41361" s="27"/>
      <c r="F41361" s="27"/>
      <c r="G41361" s="1"/>
      <c r="H41361" s="1"/>
      <c r="I41361" s="1"/>
    </row>
    <row r="41362" spans="2:9">
      <c r="B41362" s="1"/>
      <c r="C41362" s="29"/>
      <c r="D41362" s="27"/>
      <c r="E41362" s="27"/>
      <c r="F41362" s="27"/>
      <c r="G41362" s="1"/>
      <c r="H41362" s="1"/>
      <c r="I41362" s="1"/>
    </row>
    <row r="41363" spans="2:9">
      <c r="B41363" s="1"/>
      <c r="C41363" s="29"/>
      <c r="D41363" s="27"/>
      <c r="E41363" s="27"/>
      <c r="F41363" s="27"/>
      <c r="G41363" s="1"/>
      <c r="H41363" s="1"/>
      <c r="I41363" s="1"/>
    </row>
    <row r="41364" spans="2:9">
      <c r="B41364" s="1"/>
      <c r="C41364" s="29"/>
      <c r="D41364" s="27"/>
      <c r="E41364" s="27"/>
      <c r="F41364" s="27"/>
      <c r="G41364" s="1"/>
      <c r="H41364" s="1"/>
      <c r="I41364" s="1"/>
    </row>
    <row r="41365" spans="2:9">
      <c r="B41365" s="1"/>
      <c r="C41365" s="29"/>
      <c r="D41365" s="27"/>
      <c r="E41365" s="27"/>
      <c r="F41365" s="27"/>
      <c r="G41365" s="1"/>
      <c r="H41365" s="1"/>
      <c r="I41365" s="1"/>
    </row>
    <row r="41366" spans="2:9">
      <c r="B41366" s="1"/>
      <c r="C41366" s="29"/>
      <c r="D41366" s="27"/>
      <c r="E41366" s="27"/>
      <c r="F41366" s="27"/>
      <c r="G41366" s="1"/>
      <c r="H41366" s="1"/>
      <c r="I41366" s="1"/>
    </row>
    <row r="41367" spans="2:9">
      <c r="B41367" s="1"/>
      <c r="C41367" s="29"/>
      <c r="D41367" s="27"/>
      <c r="E41367" s="27"/>
      <c r="F41367" s="27"/>
      <c r="G41367" s="1"/>
      <c r="H41367" s="1"/>
      <c r="I41367" s="1"/>
    </row>
    <row r="41368" spans="2:9">
      <c r="B41368" s="1"/>
      <c r="C41368" s="29"/>
      <c r="D41368" s="27"/>
      <c r="E41368" s="27"/>
      <c r="F41368" s="27"/>
      <c r="G41368" s="1"/>
      <c r="H41368" s="1"/>
      <c r="I41368" s="1"/>
    </row>
    <row r="41369" spans="2:9">
      <c r="B41369" s="1"/>
      <c r="C41369" s="29"/>
      <c r="D41369" s="27"/>
      <c r="E41369" s="27"/>
      <c r="F41369" s="27"/>
      <c r="G41369" s="1"/>
      <c r="H41369" s="1"/>
      <c r="I41369" s="1"/>
    </row>
    <row r="41370" spans="2:9">
      <c r="B41370" s="1"/>
      <c r="C41370" s="29"/>
      <c r="D41370" s="27"/>
      <c r="E41370" s="27"/>
      <c r="F41370" s="27"/>
      <c r="G41370" s="1"/>
      <c r="H41370" s="1"/>
      <c r="I41370" s="1"/>
    </row>
    <row r="41371" spans="2:9">
      <c r="B41371" s="1"/>
      <c r="C41371" s="29"/>
      <c r="D41371" s="27"/>
      <c r="E41371" s="27"/>
      <c r="F41371" s="27"/>
      <c r="G41371" s="1"/>
      <c r="H41371" s="1"/>
      <c r="I41371" s="1"/>
    </row>
    <row r="41372" spans="2:9">
      <c r="B41372" s="1"/>
      <c r="C41372" s="29"/>
      <c r="D41372" s="27"/>
      <c r="E41372" s="27"/>
      <c r="F41372" s="27"/>
      <c r="G41372" s="1"/>
      <c r="H41372" s="1"/>
      <c r="I41372" s="1"/>
    </row>
    <row r="41373" spans="2:9">
      <c r="B41373" s="1"/>
      <c r="C41373" s="29"/>
      <c r="D41373" s="27"/>
      <c r="E41373" s="27"/>
      <c r="F41373" s="27"/>
      <c r="G41373" s="1"/>
      <c r="H41373" s="1"/>
      <c r="I41373" s="1"/>
    </row>
    <row r="41374" spans="2:9">
      <c r="B41374" s="1"/>
      <c r="C41374" s="29"/>
      <c r="D41374" s="27"/>
      <c r="E41374" s="27"/>
      <c r="F41374" s="27"/>
      <c r="G41374" s="1"/>
      <c r="H41374" s="1"/>
      <c r="I41374" s="1"/>
    </row>
    <row r="41375" spans="2:9">
      <c r="B41375" s="1"/>
      <c r="C41375" s="29"/>
      <c r="D41375" s="27"/>
      <c r="E41375" s="27"/>
      <c r="F41375" s="27"/>
      <c r="G41375" s="1"/>
      <c r="H41375" s="1"/>
      <c r="I41375" s="1"/>
    </row>
    <row r="41376" spans="2:9">
      <c r="B41376" s="1"/>
      <c r="C41376" s="29"/>
      <c r="D41376" s="27"/>
      <c r="E41376" s="27"/>
      <c r="F41376" s="27"/>
      <c r="G41376" s="1"/>
      <c r="H41376" s="1"/>
      <c r="I41376" s="1"/>
    </row>
    <row r="41377" spans="2:9">
      <c r="B41377" s="1"/>
      <c r="C41377" s="29"/>
      <c r="D41377" s="27"/>
      <c r="E41377" s="27"/>
      <c r="F41377" s="27"/>
      <c r="G41377" s="1"/>
      <c r="H41377" s="1"/>
      <c r="I41377" s="1"/>
    </row>
    <row r="41378" spans="2:9">
      <c r="B41378" s="1"/>
      <c r="C41378" s="29"/>
      <c r="D41378" s="27"/>
      <c r="E41378" s="27"/>
      <c r="F41378" s="27"/>
      <c r="G41378" s="1"/>
      <c r="H41378" s="1"/>
      <c r="I41378" s="1"/>
    </row>
    <row r="41379" spans="2:9">
      <c r="B41379" s="1"/>
      <c r="C41379" s="29"/>
      <c r="D41379" s="27"/>
      <c r="E41379" s="27"/>
      <c r="F41379" s="27"/>
      <c r="G41379" s="1"/>
      <c r="H41379" s="1"/>
      <c r="I41379" s="1"/>
    </row>
    <row r="41380" spans="2:9">
      <c r="B41380" s="1"/>
      <c r="C41380" s="29"/>
      <c r="D41380" s="27"/>
      <c r="E41380" s="27"/>
      <c r="F41380" s="27"/>
      <c r="G41380" s="1"/>
      <c r="H41380" s="1"/>
      <c r="I41380" s="1"/>
    </row>
    <row r="41381" spans="2:9">
      <c r="B41381" s="1"/>
      <c r="C41381" s="29"/>
      <c r="D41381" s="27"/>
      <c r="E41381" s="27"/>
      <c r="F41381" s="27"/>
      <c r="G41381" s="1"/>
      <c r="H41381" s="1"/>
      <c r="I41381" s="1"/>
    </row>
    <row r="41382" spans="2:9">
      <c r="B41382" s="1"/>
      <c r="C41382" s="29"/>
      <c r="D41382" s="27"/>
      <c r="E41382" s="27"/>
      <c r="F41382" s="27"/>
      <c r="G41382" s="1"/>
      <c r="H41382" s="1"/>
      <c r="I41382" s="1"/>
    </row>
    <row r="41383" spans="2:9">
      <c r="B41383" s="1"/>
      <c r="C41383" s="29"/>
      <c r="D41383" s="27"/>
      <c r="E41383" s="27"/>
      <c r="F41383" s="27"/>
      <c r="G41383" s="1"/>
      <c r="H41383" s="1"/>
      <c r="I41383" s="1"/>
    </row>
    <row r="41384" spans="2:9">
      <c r="B41384" s="1"/>
      <c r="C41384" s="29"/>
      <c r="D41384" s="27"/>
      <c r="E41384" s="27"/>
      <c r="F41384" s="27"/>
      <c r="G41384" s="1"/>
      <c r="H41384" s="1"/>
      <c r="I41384" s="1"/>
    </row>
    <row r="41385" spans="2:9">
      <c r="B41385" s="1"/>
      <c r="C41385" s="29"/>
      <c r="D41385" s="27"/>
      <c r="E41385" s="27"/>
      <c r="F41385" s="27"/>
      <c r="G41385" s="1"/>
      <c r="H41385" s="1"/>
      <c r="I41385" s="1"/>
    </row>
    <row r="41386" spans="2:9">
      <c r="B41386" s="1"/>
      <c r="C41386" s="29"/>
      <c r="D41386" s="27"/>
      <c r="E41386" s="27"/>
      <c r="F41386" s="27"/>
      <c r="G41386" s="1"/>
      <c r="H41386" s="1"/>
      <c r="I41386" s="1"/>
    </row>
    <row r="41387" spans="2:9">
      <c r="B41387" s="1"/>
      <c r="C41387" s="29"/>
      <c r="D41387" s="27"/>
      <c r="E41387" s="27"/>
      <c r="F41387" s="27"/>
      <c r="G41387" s="1"/>
      <c r="H41387" s="1"/>
      <c r="I41387" s="1"/>
    </row>
    <row r="41388" spans="2:9">
      <c r="B41388" s="1"/>
      <c r="C41388" s="29"/>
      <c r="D41388" s="27"/>
      <c r="E41388" s="27"/>
      <c r="F41388" s="27"/>
      <c r="G41388" s="1"/>
      <c r="H41388" s="1"/>
      <c r="I41388" s="1"/>
    </row>
    <row r="41389" spans="2:9">
      <c r="B41389" s="1"/>
      <c r="C41389" s="29"/>
      <c r="D41389" s="27"/>
      <c r="E41389" s="27"/>
      <c r="F41389" s="27"/>
      <c r="G41389" s="1"/>
      <c r="H41389" s="1"/>
      <c r="I41389" s="1"/>
    </row>
    <row r="41390" spans="2:9">
      <c r="B41390" s="1"/>
      <c r="C41390" s="29"/>
      <c r="D41390" s="27"/>
      <c r="E41390" s="27"/>
      <c r="F41390" s="27"/>
      <c r="G41390" s="1"/>
      <c r="H41390" s="1"/>
      <c r="I41390" s="1"/>
    </row>
    <row r="41391" spans="2:9">
      <c r="B41391" s="1"/>
      <c r="C41391" s="29"/>
      <c r="D41391" s="27"/>
      <c r="E41391" s="27"/>
      <c r="F41391" s="27"/>
      <c r="G41391" s="1"/>
      <c r="H41391" s="1"/>
      <c r="I41391" s="1"/>
    </row>
    <row r="41392" spans="2:9">
      <c r="B41392" s="1"/>
      <c r="C41392" s="29"/>
      <c r="D41392" s="27"/>
      <c r="E41392" s="27"/>
      <c r="F41392" s="27"/>
      <c r="G41392" s="1"/>
      <c r="H41392" s="1"/>
      <c r="I41392" s="1"/>
    </row>
    <row r="41393" spans="2:9">
      <c r="B41393" s="1"/>
      <c r="C41393" s="29"/>
      <c r="D41393" s="27"/>
      <c r="E41393" s="27"/>
      <c r="F41393" s="27"/>
      <c r="G41393" s="1"/>
      <c r="H41393" s="1"/>
      <c r="I41393" s="1"/>
    </row>
    <row r="41394" spans="2:9">
      <c r="B41394" s="1"/>
      <c r="C41394" s="29"/>
      <c r="D41394" s="27"/>
      <c r="E41394" s="27"/>
      <c r="F41394" s="27"/>
      <c r="G41394" s="1"/>
      <c r="H41394" s="1"/>
      <c r="I41394" s="1"/>
    </row>
    <row r="41395" spans="2:9">
      <c r="B41395" s="1"/>
      <c r="C41395" s="29"/>
      <c r="D41395" s="27"/>
      <c r="E41395" s="27"/>
      <c r="F41395" s="27"/>
      <c r="G41395" s="1"/>
      <c r="H41395" s="1"/>
      <c r="I41395" s="1"/>
    </row>
    <row r="41396" spans="2:9">
      <c r="B41396" s="1"/>
      <c r="C41396" s="29"/>
      <c r="D41396" s="27"/>
      <c r="E41396" s="27"/>
      <c r="F41396" s="27"/>
      <c r="G41396" s="1"/>
      <c r="H41396" s="1"/>
      <c r="I41396" s="1"/>
    </row>
    <row r="41397" spans="2:9">
      <c r="B41397" s="1"/>
      <c r="C41397" s="29"/>
      <c r="D41397" s="27"/>
      <c r="E41397" s="27"/>
      <c r="F41397" s="27"/>
      <c r="G41397" s="1"/>
      <c r="H41397" s="1"/>
      <c r="I41397" s="1"/>
    </row>
    <row r="41398" spans="2:9">
      <c r="B41398" s="1"/>
      <c r="C41398" s="29"/>
      <c r="D41398" s="27"/>
      <c r="E41398" s="27"/>
      <c r="F41398" s="27"/>
      <c r="G41398" s="1"/>
      <c r="H41398" s="1"/>
      <c r="I41398" s="1"/>
    </row>
    <row r="41399" spans="2:9">
      <c r="B41399" s="1"/>
      <c r="C41399" s="29"/>
      <c r="D41399" s="27"/>
      <c r="E41399" s="27"/>
      <c r="F41399" s="27"/>
      <c r="G41399" s="1"/>
      <c r="H41399" s="1"/>
      <c r="I41399" s="1"/>
    </row>
    <row r="41400" spans="2:9">
      <c r="B41400" s="1"/>
      <c r="C41400" s="29"/>
      <c r="D41400" s="27"/>
      <c r="E41400" s="27"/>
      <c r="F41400" s="27"/>
      <c r="G41400" s="1"/>
      <c r="H41400" s="1"/>
      <c r="I41400" s="1"/>
    </row>
    <row r="41401" spans="2:9">
      <c r="B41401" s="1"/>
      <c r="C41401" s="29"/>
      <c r="D41401" s="27"/>
      <c r="E41401" s="27"/>
      <c r="F41401" s="27"/>
      <c r="G41401" s="1"/>
      <c r="H41401" s="1"/>
      <c r="I41401" s="1"/>
    </row>
    <row r="41402" spans="2:9">
      <c r="B41402" s="1"/>
      <c r="C41402" s="29"/>
      <c r="D41402" s="27"/>
      <c r="E41402" s="27"/>
      <c r="F41402" s="27"/>
      <c r="G41402" s="1"/>
      <c r="H41402" s="1"/>
      <c r="I41402" s="1"/>
    </row>
    <row r="41403" spans="2:9">
      <c r="B41403" s="1"/>
      <c r="C41403" s="29"/>
      <c r="D41403" s="27"/>
      <c r="E41403" s="27"/>
      <c r="F41403" s="27"/>
      <c r="G41403" s="1"/>
      <c r="H41403" s="1"/>
      <c r="I41403" s="1"/>
    </row>
    <row r="41404" spans="2:9">
      <c r="B41404" s="1"/>
      <c r="C41404" s="29"/>
      <c r="D41404" s="27"/>
      <c r="E41404" s="27"/>
      <c r="F41404" s="27"/>
      <c r="G41404" s="1"/>
      <c r="H41404" s="1"/>
      <c r="I41404" s="1"/>
    </row>
    <row r="41405" spans="2:9">
      <c r="B41405" s="1"/>
      <c r="C41405" s="29"/>
      <c r="D41405" s="27"/>
      <c r="E41405" s="27"/>
      <c r="F41405" s="27"/>
      <c r="G41405" s="1"/>
      <c r="H41405" s="1"/>
      <c r="I41405" s="1"/>
    </row>
    <row r="41406" spans="2:9">
      <c r="B41406" s="1"/>
      <c r="C41406" s="29"/>
      <c r="D41406" s="27"/>
      <c r="E41406" s="27"/>
      <c r="F41406" s="27"/>
      <c r="G41406" s="1"/>
      <c r="H41406" s="1"/>
      <c r="I41406" s="1"/>
    </row>
    <row r="41407" spans="2:9">
      <c r="B41407" s="1"/>
      <c r="C41407" s="29"/>
      <c r="D41407" s="27"/>
      <c r="E41407" s="27"/>
      <c r="F41407" s="27"/>
      <c r="G41407" s="1"/>
      <c r="H41407" s="1"/>
      <c r="I41407" s="1"/>
    </row>
    <row r="41408" spans="2:9">
      <c r="B41408" s="1"/>
      <c r="C41408" s="29"/>
      <c r="D41408" s="27"/>
      <c r="E41408" s="27"/>
      <c r="F41408" s="27"/>
      <c r="G41408" s="1"/>
      <c r="H41408" s="1"/>
      <c r="I41408" s="1"/>
    </row>
    <row r="41409" spans="2:9">
      <c r="B41409" s="1"/>
      <c r="C41409" s="29"/>
      <c r="D41409" s="27"/>
      <c r="E41409" s="27"/>
      <c r="F41409" s="27"/>
      <c r="G41409" s="1"/>
      <c r="H41409" s="1"/>
      <c r="I41409" s="1"/>
    </row>
    <row r="41410" spans="2:9">
      <c r="B41410" s="1"/>
      <c r="C41410" s="29"/>
      <c r="D41410" s="27"/>
      <c r="E41410" s="27"/>
      <c r="F41410" s="27"/>
      <c r="G41410" s="1"/>
      <c r="H41410" s="1"/>
      <c r="I41410" s="1"/>
    </row>
  </sheetData>
  <customSheetViews>
    <customSheetView guid="{549168A2-B131-4BD3-8B45-8127C961C256}" scale="85" fitToPage="1" state="hidden">
      <selection activeCell="B43" sqref="B43"/>
      <pageMargins left="0.7" right="0.7" top="0.75" bottom="0.75" header="0.3" footer="0.3"/>
      <pageSetup scale="91" orientation="portrait"/>
      <headerFooter alignWithMargins="0"/>
    </customSheetView>
  </customSheetViews>
  <mergeCells count="1">
    <mergeCell ref="B1:C1"/>
  </mergeCells>
  <pageMargins left="0.25" right="0.25" top="0.5" bottom="0.5" header="0.5" footer="0.5"/>
  <pageSetup scale="6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6"/>
  <dimension ref="A1:E14"/>
  <sheetViews>
    <sheetView zoomScale="90" workbookViewId="0">
      <selection activeCell="C11" sqref="C11"/>
    </sheetView>
  </sheetViews>
  <sheetFormatPr defaultColWidth="8.86328125" defaultRowHeight="12.75"/>
  <cols>
    <col min="1" max="1" width="30.3984375" customWidth="1"/>
    <col min="2" max="2" width="16.1328125" bestFit="1" customWidth="1"/>
    <col min="3" max="3" width="20.86328125" customWidth="1"/>
  </cols>
  <sheetData>
    <row r="1" spans="1:5" ht="13.15">
      <c r="A1" s="53" t="s">
        <v>73</v>
      </c>
      <c r="B1" s="91" t="str">
        <f>Input!C3</f>
        <v xml:space="preserve"> </v>
      </c>
      <c r="C1" s="55"/>
    </row>
    <row r="3" spans="1:5" s="33" customFormat="1" ht="13.15">
      <c r="A3" s="30" t="s">
        <v>74</v>
      </c>
      <c r="B3" s="56" t="s">
        <v>106</v>
      </c>
      <c r="C3"/>
    </row>
    <row r="4" spans="1:5" ht="13.15">
      <c r="A4" s="2" t="s">
        <v>75</v>
      </c>
      <c r="B4" s="57">
        <f>Input!B7+Input!B9</f>
        <v>0</v>
      </c>
      <c r="D4" s="33"/>
    </row>
    <row r="5" spans="1:5">
      <c r="A5" s="2" t="s">
        <v>76</v>
      </c>
      <c r="B5" s="45"/>
      <c r="C5" t="s">
        <v>77</v>
      </c>
    </row>
    <row r="6" spans="1:5">
      <c r="A6" s="2" t="s">
        <v>78</v>
      </c>
      <c r="B6" s="58">
        <f>Input!B12+Input!B13-Input!B18</f>
        <v>0</v>
      </c>
    </row>
    <row r="7" spans="1:5">
      <c r="A7" s="2" t="s">
        <v>79</v>
      </c>
      <c r="B7" s="59">
        <f>Input!B22+Input!B24-Input!B23</f>
        <v>0</v>
      </c>
    </row>
    <row r="8" spans="1:5">
      <c r="A8" s="2" t="s">
        <v>80</v>
      </c>
      <c r="B8" s="45"/>
      <c r="C8" t="s">
        <v>77</v>
      </c>
    </row>
    <row r="9" spans="1:5">
      <c r="A9" s="2" t="s">
        <v>81</v>
      </c>
      <c r="B9" s="58">
        <f>Input!B25</f>
        <v>0</v>
      </c>
    </row>
    <row r="10" spans="1:5">
      <c r="A10" s="2" t="s">
        <v>82</v>
      </c>
      <c r="B10" s="59">
        <f>Input!B27+Input!B28</f>
        <v>0</v>
      </c>
    </row>
    <row r="11" spans="1:5" ht="13.15">
      <c r="A11" s="30" t="s">
        <v>328</v>
      </c>
      <c r="B11" s="93">
        <f>SUM(B4:B10)</f>
        <v>0</v>
      </c>
      <c r="C11" s="60">
        <f>Input!B30-Input!B18-Input!B23</f>
        <v>0</v>
      </c>
      <c r="D11" s="94">
        <f>B11-C11</f>
        <v>0</v>
      </c>
      <c r="E11" t="s">
        <v>83</v>
      </c>
    </row>
    <row r="14" spans="1:5">
      <c r="A14" t="s">
        <v>330</v>
      </c>
    </row>
  </sheetData>
  <customSheetViews>
    <customSheetView guid="{549168A2-B131-4BD3-8B45-8127C961C256}" scale="90" state="hidden">
      <selection activeCell="E14" sqref="E14"/>
      <pageMargins left="0.7" right="0.7" top="0.75" bottom="0.75" header="0.3" footer="0.3"/>
      <headerFooter alignWithMargins="0"/>
    </customSheetView>
  </customSheetViews>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8"/>
  <dimension ref="A1:F5175"/>
  <sheetViews>
    <sheetView zoomScale="90" workbookViewId="0">
      <selection activeCell="F28" sqref="F28"/>
    </sheetView>
  </sheetViews>
  <sheetFormatPr defaultColWidth="8.86328125" defaultRowHeight="12.75"/>
  <cols>
    <col min="1" max="1" width="19.265625" bestFit="1" customWidth="1"/>
    <col min="2" max="2" width="12.1328125" style="2" customWidth="1"/>
    <col min="3" max="3" width="18.3984375" style="2" bestFit="1" customWidth="1"/>
    <col min="4" max="4" width="17" customWidth="1"/>
    <col min="5" max="5" width="17.86328125" bestFit="1" customWidth="1"/>
    <col min="6" max="6" width="18.3984375" bestFit="1" customWidth="1"/>
    <col min="7" max="7" width="19.3984375" bestFit="1" customWidth="1"/>
    <col min="8" max="8" width="17" bestFit="1" customWidth="1"/>
    <col min="9" max="9" width="16" bestFit="1" customWidth="1"/>
    <col min="10" max="10" width="17.73046875" bestFit="1" customWidth="1"/>
    <col min="11" max="11" width="24.3984375" bestFit="1" customWidth="1"/>
    <col min="12" max="13" width="28.3984375" bestFit="1" customWidth="1"/>
    <col min="14" max="14" width="19.1328125" bestFit="1" customWidth="1"/>
  </cols>
  <sheetData>
    <row r="1" spans="1:6" ht="13.15">
      <c r="A1" s="61" t="s">
        <v>84</v>
      </c>
      <c r="B1" s="1"/>
      <c r="C1" s="91" t="str">
        <f>Input!C3</f>
        <v xml:space="preserve"> </v>
      </c>
      <c r="D1" s="55"/>
    </row>
    <row r="2" spans="1:6">
      <c r="B2" s="1"/>
      <c r="C2" s="1"/>
    </row>
    <row r="3" spans="1:6" ht="13.15">
      <c r="A3" s="1188" t="s">
        <v>85</v>
      </c>
      <c r="B3" s="1189"/>
      <c r="C3" s="1190"/>
      <c r="D3" s="33" t="s">
        <v>112</v>
      </c>
    </row>
    <row r="4" spans="1:6">
      <c r="A4" s="62" t="s">
        <v>86</v>
      </c>
      <c r="B4" s="63"/>
      <c r="C4" s="64">
        <f>Input!B50</f>
        <v>0</v>
      </c>
      <c r="D4" s="65"/>
    </row>
    <row r="5" spans="1:6">
      <c r="A5" s="62" t="s">
        <v>87</v>
      </c>
      <c r="B5" s="63"/>
      <c r="C5" s="64">
        <f>Input!B53</f>
        <v>0</v>
      </c>
      <c r="D5" s="4"/>
    </row>
    <row r="6" spans="1:6">
      <c r="A6" s="62" t="s">
        <v>372</v>
      </c>
      <c r="B6" s="63"/>
      <c r="C6" s="64">
        <f>Input!B54</f>
        <v>0</v>
      </c>
    </row>
    <row r="7" spans="1:6">
      <c r="A7" s="66" t="s">
        <v>88</v>
      </c>
      <c r="B7" s="63"/>
      <c r="C7" s="67">
        <f>SUM(C4:C6)</f>
        <v>0</v>
      </c>
      <c r="D7" s="68">
        <f>Input!B55</f>
        <v>0</v>
      </c>
      <c r="E7" s="69"/>
    </row>
    <row r="8" spans="1:6">
      <c r="A8" s="66" t="s">
        <v>89</v>
      </c>
      <c r="B8" s="54">
        <f>IFERROR((Input!B52/Input!B50)*100,0)</f>
        <v>0</v>
      </c>
      <c r="C8" s="67">
        <f>C4*B8/ 100</f>
        <v>0</v>
      </c>
      <c r="D8" s="68">
        <f>Input!B52</f>
        <v>0</v>
      </c>
      <c r="E8" s="95">
        <f>C8-D8</f>
        <v>0</v>
      </c>
      <c r="F8" t="s">
        <v>90</v>
      </c>
    </row>
    <row r="9" spans="1:6">
      <c r="A9" s="66" t="s">
        <v>91</v>
      </c>
      <c r="B9" s="66"/>
      <c r="C9" s="67">
        <f>C7-C8</f>
        <v>0</v>
      </c>
      <c r="D9" s="68">
        <f>Input!B55</f>
        <v>0</v>
      </c>
      <c r="E9" s="95">
        <f>C9-D9</f>
        <v>0</v>
      </c>
      <c r="F9" t="s">
        <v>92</v>
      </c>
    </row>
    <row r="10" spans="1:6">
      <c r="A10" s="70"/>
      <c r="B10" s="71"/>
      <c r="C10" s="72"/>
    </row>
    <row r="11" spans="1:6">
      <c r="A11" s="719" t="s">
        <v>93</v>
      </c>
      <c r="B11" s="74"/>
      <c r="C11" s="661">
        <f>Input!B61+Input!B57+Input!B58</f>
        <v>0</v>
      </c>
    </row>
    <row r="12" spans="1:6">
      <c r="A12" s="73" t="s">
        <v>94</v>
      </c>
      <c r="B12" s="74"/>
      <c r="C12" s="75"/>
      <c r="D12" t="s">
        <v>95</v>
      </c>
    </row>
    <row r="13" spans="1:6">
      <c r="A13" s="73" t="s">
        <v>192</v>
      </c>
      <c r="B13" s="76"/>
      <c r="C13" s="67">
        <f>SUM(C11:C12)</f>
        <v>0</v>
      </c>
    </row>
    <row r="14" spans="1:6">
      <c r="A14" s="73" t="s">
        <v>96</v>
      </c>
      <c r="B14" s="76"/>
      <c r="C14" s="96"/>
      <c r="D14" t="s">
        <v>594</v>
      </c>
    </row>
    <row r="15" spans="1:6">
      <c r="A15" s="70"/>
      <c r="B15" s="70"/>
      <c r="C15" s="72"/>
    </row>
    <row r="16" spans="1:6">
      <c r="A16" s="73" t="s">
        <v>339</v>
      </c>
      <c r="B16" s="76"/>
      <c r="C16" s="77">
        <f>C9-C13</f>
        <v>0</v>
      </c>
      <c r="D16" s="64">
        <f>Input!B63</f>
        <v>0</v>
      </c>
      <c r="E16" s="95">
        <f>C16-D16</f>
        <v>0</v>
      </c>
      <c r="F16" t="s">
        <v>97</v>
      </c>
    </row>
    <row r="17" spans="1:5">
      <c r="A17" s="5" t="s">
        <v>98</v>
      </c>
      <c r="B17" s="78"/>
      <c r="C17" s="64">
        <f>Input!B64</f>
        <v>0</v>
      </c>
      <c r="D17" t="s">
        <v>99</v>
      </c>
    </row>
    <row r="18" spans="1:5" ht="13.15">
      <c r="A18" s="2" t="s">
        <v>100</v>
      </c>
      <c r="B18" s="79"/>
      <c r="C18" s="84"/>
      <c r="D18" t="s">
        <v>101</v>
      </c>
      <c r="E18" s="97" t="s">
        <v>596</v>
      </c>
    </row>
    <row r="19" spans="1:5">
      <c r="A19" s="63" t="s">
        <v>169</v>
      </c>
      <c r="B19" s="63"/>
      <c r="C19" s="80" t="s">
        <v>330</v>
      </c>
    </row>
    <row r="20" spans="1:5">
      <c r="A20" s="63" t="s">
        <v>65</v>
      </c>
      <c r="B20" s="63"/>
      <c r="C20" s="67">
        <f>SUM(C17:C19)</f>
        <v>0</v>
      </c>
    </row>
    <row r="21" spans="1:5">
      <c r="A21" s="70"/>
      <c r="B21" s="70"/>
      <c r="C21" s="70"/>
    </row>
    <row r="22" spans="1:5">
      <c r="A22" s="63" t="s">
        <v>195</v>
      </c>
      <c r="B22" s="63"/>
      <c r="C22" s="67">
        <f>C16-C20</f>
        <v>0</v>
      </c>
    </row>
    <row r="23" spans="1:5">
      <c r="A23" s="720" t="s">
        <v>66</v>
      </c>
      <c r="B23" s="63"/>
      <c r="C23" s="81">
        <f>IFERROR(C16/C20,0)</f>
        <v>0</v>
      </c>
    </row>
    <row r="24" spans="1:5">
      <c r="B24" s="1"/>
      <c r="C24" s="1"/>
    </row>
    <row r="25" spans="1:5">
      <c r="B25" s="1"/>
      <c r="C25" s="1"/>
    </row>
    <row r="26" spans="1:5">
      <c r="B26" s="1"/>
      <c r="C26" s="1"/>
    </row>
    <row r="27" spans="1:5">
      <c r="B27" s="1"/>
      <c r="C27" s="1"/>
    </row>
    <row r="28" spans="1:5">
      <c r="B28" s="1"/>
      <c r="C28" s="1"/>
    </row>
    <row r="29" spans="1:5">
      <c r="B29" s="1"/>
      <c r="C29" s="1"/>
    </row>
    <row r="30" spans="1:5">
      <c r="B30" s="1"/>
      <c r="C30" s="1"/>
    </row>
    <row r="31" spans="1:5">
      <c r="B31" s="1"/>
      <c r="C31" s="1"/>
    </row>
    <row r="32" spans="1:5">
      <c r="B32" s="1"/>
      <c r="C32" s="1"/>
    </row>
    <row r="33" spans="2:3">
      <c r="B33" s="1"/>
      <c r="C33" s="1"/>
    </row>
    <row r="34" spans="2:3">
      <c r="B34" s="1"/>
      <c r="C34" s="1"/>
    </row>
    <row r="35" spans="2:3">
      <c r="B35" s="1"/>
      <c r="C35" s="1"/>
    </row>
    <row r="36" spans="2:3">
      <c r="B36" s="1"/>
      <c r="C36" s="1"/>
    </row>
    <row r="37" spans="2:3">
      <c r="B37" s="1"/>
      <c r="C37" s="1"/>
    </row>
    <row r="38" spans="2:3">
      <c r="B38" s="1"/>
      <c r="C38" s="1"/>
    </row>
    <row r="39" spans="2:3">
      <c r="B39" s="1"/>
      <c r="C39" s="1"/>
    </row>
    <row r="40" spans="2:3">
      <c r="B40" s="1"/>
      <c r="C40" s="1"/>
    </row>
    <row r="41" spans="2:3">
      <c r="B41" s="1"/>
      <c r="C41" s="1"/>
    </row>
    <row r="42" spans="2:3">
      <c r="B42" s="1"/>
      <c r="C42" s="1"/>
    </row>
    <row r="43" spans="2:3">
      <c r="B43" s="1"/>
      <c r="C43" s="1"/>
    </row>
    <row r="44" spans="2:3">
      <c r="B44" s="1"/>
      <c r="C44" s="1"/>
    </row>
    <row r="45" spans="2:3">
      <c r="B45" s="1"/>
      <c r="C45" s="1"/>
    </row>
    <row r="46" spans="2:3">
      <c r="B46" s="1"/>
      <c r="C46" s="1"/>
    </row>
    <row r="47" spans="2:3">
      <c r="B47" s="1"/>
      <c r="C47" s="1"/>
    </row>
    <row r="48" spans="2:3">
      <c r="B48" s="1"/>
      <c r="C48" s="1"/>
    </row>
    <row r="49" spans="2:3">
      <c r="B49" s="1"/>
      <c r="C49" s="1"/>
    </row>
    <row r="50" spans="2:3">
      <c r="B50" s="1"/>
      <c r="C50" s="1"/>
    </row>
    <row r="51" spans="2:3">
      <c r="B51" s="1"/>
      <c r="C51" s="1"/>
    </row>
    <row r="52" spans="2:3">
      <c r="B52" s="1"/>
      <c r="C52" s="1"/>
    </row>
    <row r="53" spans="2:3">
      <c r="B53" s="1"/>
      <c r="C53" s="1"/>
    </row>
    <row r="54" spans="2:3">
      <c r="B54" s="1"/>
      <c r="C54" s="1"/>
    </row>
    <row r="55" spans="2:3">
      <c r="B55" s="1"/>
      <c r="C55" s="1"/>
    </row>
    <row r="56" spans="2:3">
      <c r="B56" s="1"/>
      <c r="C56" s="1"/>
    </row>
    <row r="57" spans="2:3">
      <c r="B57" s="1"/>
      <c r="C57" s="1"/>
    </row>
    <row r="58" spans="2:3">
      <c r="B58" s="1"/>
      <c r="C58" s="1"/>
    </row>
    <row r="59" spans="2:3">
      <c r="B59" s="1"/>
      <c r="C59" s="1"/>
    </row>
    <row r="60" spans="2:3">
      <c r="B60" s="1"/>
      <c r="C60" s="1"/>
    </row>
    <row r="61" spans="2:3">
      <c r="B61" s="1"/>
      <c r="C61" s="1"/>
    </row>
    <row r="62" spans="2:3">
      <c r="B62" s="1"/>
      <c r="C62" s="1"/>
    </row>
    <row r="63" spans="2:3">
      <c r="B63" s="1"/>
      <c r="C63" s="1"/>
    </row>
    <row r="64" spans="2:3">
      <c r="B64" s="1"/>
      <c r="C64" s="1"/>
    </row>
    <row r="65" spans="2:3">
      <c r="B65" s="1"/>
      <c r="C65" s="1"/>
    </row>
    <row r="66" spans="2:3">
      <c r="B66" s="1"/>
      <c r="C66" s="1"/>
    </row>
    <row r="67" spans="2:3">
      <c r="B67" s="1"/>
      <c r="C67" s="1"/>
    </row>
    <row r="68" spans="2:3">
      <c r="B68" s="1"/>
      <c r="C68" s="1"/>
    </row>
    <row r="69" spans="2:3">
      <c r="B69" s="1"/>
      <c r="C69" s="1"/>
    </row>
    <row r="70" spans="2:3">
      <c r="B70" s="1"/>
      <c r="C70" s="1"/>
    </row>
    <row r="71" spans="2:3">
      <c r="B71" s="1"/>
      <c r="C71" s="1"/>
    </row>
    <row r="72" spans="2:3">
      <c r="B72" s="1"/>
      <c r="C72" s="1"/>
    </row>
    <row r="73" spans="2:3">
      <c r="B73" s="1"/>
      <c r="C73" s="1"/>
    </row>
    <row r="74" spans="2:3">
      <c r="B74" s="1"/>
      <c r="C74" s="1"/>
    </row>
    <row r="75" spans="2:3">
      <c r="B75" s="1"/>
      <c r="C75" s="1"/>
    </row>
    <row r="76" spans="2:3">
      <c r="B76" s="1"/>
      <c r="C76" s="1"/>
    </row>
    <row r="77" spans="2:3">
      <c r="B77" s="1"/>
      <c r="C77" s="1"/>
    </row>
    <row r="78" spans="2:3">
      <c r="B78" s="1"/>
      <c r="C78" s="1"/>
    </row>
    <row r="79" spans="2:3">
      <c r="B79" s="1"/>
      <c r="C79" s="1"/>
    </row>
    <row r="80" spans="2:3">
      <c r="B80" s="1"/>
      <c r="C80" s="1"/>
    </row>
    <row r="81" spans="2:3">
      <c r="B81" s="1"/>
      <c r="C81" s="1"/>
    </row>
    <row r="82" spans="2:3">
      <c r="B82" s="1"/>
      <c r="C82" s="1"/>
    </row>
    <row r="83" spans="2:3">
      <c r="B83" s="1"/>
      <c r="C83" s="1"/>
    </row>
    <row r="84" spans="2:3">
      <c r="B84" s="1"/>
      <c r="C84" s="1"/>
    </row>
    <row r="85" spans="2:3">
      <c r="B85" s="1"/>
      <c r="C85" s="1"/>
    </row>
    <row r="86" spans="2:3">
      <c r="B86" s="1"/>
      <c r="C86" s="1"/>
    </row>
    <row r="87" spans="2:3">
      <c r="B87" s="1"/>
      <c r="C87" s="1"/>
    </row>
    <row r="88" spans="2:3">
      <c r="B88" s="1"/>
      <c r="C88" s="1"/>
    </row>
    <row r="89" spans="2:3">
      <c r="B89" s="1"/>
      <c r="C89" s="1"/>
    </row>
    <row r="90" spans="2:3">
      <c r="B90" s="1"/>
      <c r="C90" s="1"/>
    </row>
    <row r="91" spans="2:3">
      <c r="B91" s="1"/>
      <c r="C91" s="1"/>
    </row>
    <row r="92" spans="2:3">
      <c r="B92" s="1"/>
      <c r="C92" s="1"/>
    </row>
    <row r="93" spans="2:3">
      <c r="B93" s="1"/>
      <c r="C93" s="1"/>
    </row>
    <row r="94" spans="2:3">
      <c r="B94" s="1"/>
      <c r="C94" s="1"/>
    </row>
    <row r="95" spans="2:3">
      <c r="B95" s="1"/>
      <c r="C95" s="1"/>
    </row>
    <row r="96" spans="2:3">
      <c r="B96" s="1"/>
      <c r="C96" s="1"/>
    </row>
    <row r="97" spans="2:3">
      <c r="B97" s="1"/>
      <c r="C97" s="1"/>
    </row>
    <row r="98" spans="2:3">
      <c r="B98" s="1"/>
      <c r="C98" s="1"/>
    </row>
    <row r="99" spans="2:3">
      <c r="B99" s="1"/>
      <c r="C99" s="1"/>
    </row>
    <row r="100" spans="2:3">
      <c r="B100" s="1"/>
      <c r="C100" s="1"/>
    </row>
    <row r="101" spans="2:3">
      <c r="B101" s="1"/>
      <c r="C101" s="1"/>
    </row>
    <row r="102" spans="2:3">
      <c r="B102" s="1"/>
      <c r="C102" s="1"/>
    </row>
    <row r="103" spans="2:3">
      <c r="B103" s="1"/>
      <c r="C103" s="1"/>
    </row>
    <row r="104" spans="2:3">
      <c r="B104" s="1"/>
      <c r="C104" s="1"/>
    </row>
    <row r="105" spans="2:3">
      <c r="B105" s="1"/>
      <c r="C105" s="1"/>
    </row>
    <row r="106" spans="2:3">
      <c r="B106" s="1"/>
      <c r="C106" s="1"/>
    </row>
    <row r="107" spans="2:3">
      <c r="B107" s="1"/>
      <c r="C107" s="1"/>
    </row>
    <row r="108" spans="2:3">
      <c r="B108" s="1"/>
      <c r="C108" s="1"/>
    </row>
    <row r="109" spans="2:3">
      <c r="B109" s="1"/>
      <c r="C109" s="1"/>
    </row>
    <row r="110" spans="2:3">
      <c r="B110" s="1"/>
      <c r="C110" s="1"/>
    </row>
    <row r="111" spans="2:3">
      <c r="B111" s="1"/>
      <c r="C111" s="1"/>
    </row>
    <row r="112" spans="2:3">
      <c r="B112" s="1"/>
      <c r="C112" s="1"/>
    </row>
    <row r="113" spans="2:3">
      <c r="B113" s="1"/>
      <c r="C113" s="1"/>
    </row>
    <row r="114" spans="2:3">
      <c r="B114" s="1"/>
      <c r="C114" s="1"/>
    </row>
    <row r="115" spans="2:3">
      <c r="B115" s="1"/>
      <c r="C115" s="1"/>
    </row>
    <row r="116" spans="2:3">
      <c r="B116" s="1"/>
      <c r="C116" s="1"/>
    </row>
    <row r="117" spans="2:3">
      <c r="B117" s="1"/>
      <c r="C117" s="1"/>
    </row>
    <row r="118" spans="2:3">
      <c r="B118" s="1"/>
      <c r="C118" s="1"/>
    </row>
    <row r="119" spans="2:3">
      <c r="B119" s="1"/>
      <c r="C119" s="1"/>
    </row>
    <row r="120" spans="2:3">
      <c r="B120" s="1"/>
      <c r="C120" s="1"/>
    </row>
    <row r="121" spans="2:3">
      <c r="B121" s="1"/>
      <c r="C121" s="1"/>
    </row>
    <row r="122" spans="2:3">
      <c r="B122" s="1"/>
      <c r="C122" s="1"/>
    </row>
    <row r="123" spans="2:3">
      <c r="B123" s="1"/>
      <c r="C123" s="1"/>
    </row>
    <row r="124" spans="2:3">
      <c r="B124" s="1"/>
      <c r="C124" s="1"/>
    </row>
    <row r="125" spans="2:3">
      <c r="B125" s="1"/>
      <c r="C125" s="1"/>
    </row>
    <row r="126" spans="2:3">
      <c r="B126" s="1"/>
      <c r="C126" s="1"/>
    </row>
    <row r="127" spans="2:3">
      <c r="B127" s="1"/>
      <c r="C127" s="1"/>
    </row>
    <row r="128" spans="2:3">
      <c r="B128" s="1"/>
      <c r="C128" s="1"/>
    </row>
    <row r="129" spans="2:3">
      <c r="B129" s="1"/>
      <c r="C129" s="1"/>
    </row>
    <row r="130" spans="2:3">
      <c r="B130" s="1"/>
      <c r="C130" s="1"/>
    </row>
    <row r="131" spans="2:3">
      <c r="B131" s="1"/>
      <c r="C131" s="1"/>
    </row>
    <row r="132" spans="2:3">
      <c r="B132" s="1"/>
      <c r="C132" s="1"/>
    </row>
    <row r="133" spans="2:3">
      <c r="B133" s="1"/>
      <c r="C133" s="1"/>
    </row>
    <row r="134" spans="2:3">
      <c r="B134" s="1"/>
      <c r="C134" s="1"/>
    </row>
    <row r="135" spans="2:3">
      <c r="B135" s="1"/>
      <c r="C135" s="1"/>
    </row>
    <row r="136" spans="2:3">
      <c r="B136" s="1"/>
      <c r="C136" s="1"/>
    </row>
    <row r="137" spans="2:3">
      <c r="B137" s="1"/>
      <c r="C137" s="1"/>
    </row>
    <row r="138" spans="2:3">
      <c r="B138" s="1"/>
      <c r="C138" s="1"/>
    </row>
    <row r="139" spans="2:3">
      <c r="B139" s="1"/>
      <c r="C139" s="1"/>
    </row>
    <row r="140" spans="2:3">
      <c r="B140" s="1"/>
      <c r="C140" s="1"/>
    </row>
    <row r="141" spans="2:3">
      <c r="B141" s="1"/>
      <c r="C141" s="1"/>
    </row>
    <row r="142" spans="2:3">
      <c r="B142" s="1"/>
      <c r="C142" s="1"/>
    </row>
    <row r="143" spans="2:3">
      <c r="B143" s="1"/>
      <c r="C143" s="1"/>
    </row>
    <row r="144" spans="2:3">
      <c r="B144" s="1"/>
      <c r="C144" s="1"/>
    </row>
    <row r="145" spans="2:3">
      <c r="B145" s="1"/>
      <c r="C145" s="1"/>
    </row>
    <row r="146" spans="2:3">
      <c r="B146" s="1"/>
      <c r="C146" s="1"/>
    </row>
    <row r="147" spans="2:3">
      <c r="B147" s="1"/>
      <c r="C147" s="1"/>
    </row>
    <row r="148" spans="2:3">
      <c r="B148" s="1"/>
      <c r="C148" s="1"/>
    </row>
    <row r="149" spans="2:3">
      <c r="B149" s="1"/>
      <c r="C149" s="1"/>
    </row>
    <row r="150" spans="2:3">
      <c r="B150" s="1"/>
      <c r="C150" s="1"/>
    </row>
    <row r="151" spans="2:3">
      <c r="B151" s="1"/>
      <c r="C151" s="1"/>
    </row>
    <row r="152" spans="2:3">
      <c r="B152" s="1"/>
      <c r="C152" s="1"/>
    </row>
    <row r="153" spans="2:3">
      <c r="B153" s="1"/>
      <c r="C153" s="1"/>
    </row>
    <row r="154" spans="2:3">
      <c r="B154" s="1"/>
      <c r="C154" s="1"/>
    </row>
    <row r="155" spans="2:3">
      <c r="B155" s="1"/>
      <c r="C155" s="1"/>
    </row>
    <row r="156" spans="2:3">
      <c r="B156" s="1"/>
      <c r="C156" s="1"/>
    </row>
    <row r="157" spans="2:3">
      <c r="B157" s="1"/>
      <c r="C157" s="1"/>
    </row>
    <row r="158" spans="2:3">
      <c r="B158" s="1"/>
      <c r="C158" s="1"/>
    </row>
    <row r="159" spans="2:3">
      <c r="B159" s="1"/>
      <c r="C159" s="1"/>
    </row>
    <row r="160" spans="2:3">
      <c r="B160" s="1"/>
      <c r="C160" s="1"/>
    </row>
    <row r="161" spans="2:3">
      <c r="B161" s="1"/>
      <c r="C161" s="1"/>
    </row>
    <row r="162" spans="2:3">
      <c r="B162" s="1"/>
      <c r="C162" s="1"/>
    </row>
    <row r="163" spans="2:3">
      <c r="B163" s="1"/>
      <c r="C163" s="1"/>
    </row>
    <row r="164" spans="2:3">
      <c r="B164" s="1"/>
      <c r="C164" s="1"/>
    </row>
    <row r="165" spans="2:3">
      <c r="B165" s="1"/>
      <c r="C165" s="1"/>
    </row>
    <row r="166" spans="2:3">
      <c r="B166" s="1"/>
      <c r="C166" s="1"/>
    </row>
    <row r="167" spans="2:3">
      <c r="B167" s="1"/>
      <c r="C167" s="1"/>
    </row>
    <row r="168" spans="2:3">
      <c r="B168" s="1"/>
      <c r="C168" s="1"/>
    </row>
    <row r="169" spans="2:3">
      <c r="B169" s="1"/>
      <c r="C169" s="1"/>
    </row>
    <row r="170" spans="2:3">
      <c r="B170" s="1"/>
      <c r="C170" s="1"/>
    </row>
    <row r="171" spans="2:3">
      <c r="B171" s="1"/>
      <c r="C171" s="1"/>
    </row>
    <row r="172" spans="2:3">
      <c r="B172" s="1"/>
      <c r="C172" s="1"/>
    </row>
    <row r="173" spans="2:3">
      <c r="B173" s="1"/>
      <c r="C173" s="1"/>
    </row>
    <row r="174" spans="2:3">
      <c r="B174" s="1"/>
      <c r="C174" s="1"/>
    </row>
    <row r="175" spans="2:3">
      <c r="B175" s="1"/>
      <c r="C175" s="1"/>
    </row>
    <row r="176" spans="2:3">
      <c r="B176" s="1"/>
      <c r="C176" s="1"/>
    </row>
    <row r="177" spans="2:3">
      <c r="B177" s="1"/>
      <c r="C177" s="1"/>
    </row>
    <row r="178" spans="2:3">
      <c r="B178" s="1"/>
      <c r="C178" s="1"/>
    </row>
    <row r="179" spans="2:3">
      <c r="B179" s="1"/>
      <c r="C179" s="1"/>
    </row>
    <row r="180" spans="2:3">
      <c r="B180" s="1"/>
      <c r="C180" s="1"/>
    </row>
    <row r="181" spans="2:3">
      <c r="B181" s="1"/>
      <c r="C181" s="1"/>
    </row>
    <row r="182" spans="2:3">
      <c r="B182" s="1"/>
      <c r="C182" s="1"/>
    </row>
    <row r="183" spans="2:3">
      <c r="B183" s="1"/>
      <c r="C183" s="1"/>
    </row>
    <row r="184" spans="2:3">
      <c r="B184" s="1"/>
      <c r="C184" s="1"/>
    </row>
    <row r="185" spans="2:3">
      <c r="B185" s="1"/>
      <c r="C185" s="1"/>
    </row>
    <row r="186" spans="2:3">
      <c r="B186" s="1"/>
      <c r="C186" s="1"/>
    </row>
    <row r="187" spans="2:3">
      <c r="B187" s="1"/>
      <c r="C187" s="1"/>
    </row>
    <row r="188" spans="2:3">
      <c r="B188" s="1"/>
      <c r="C188" s="1"/>
    </row>
    <row r="189" spans="2:3">
      <c r="B189" s="1"/>
      <c r="C189" s="1"/>
    </row>
    <row r="190" spans="2:3">
      <c r="B190" s="1"/>
      <c r="C190" s="1"/>
    </row>
    <row r="191" spans="2:3">
      <c r="B191" s="1"/>
      <c r="C191" s="1"/>
    </row>
    <row r="192" spans="2:3">
      <c r="B192" s="1"/>
      <c r="C192" s="1"/>
    </row>
    <row r="193" spans="2:3">
      <c r="B193" s="1"/>
      <c r="C193" s="1"/>
    </row>
    <row r="194" spans="2:3">
      <c r="B194" s="1"/>
      <c r="C194" s="1"/>
    </row>
    <row r="195" spans="2:3">
      <c r="B195" s="1"/>
      <c r="C195" s="1"/>
    </row>
    <row r="196" spans="2:3">
      <c r="B196" s="1"/>
      <c r="C196" s="1"/>
    </row>
    <row r="197" spans="2:3">
      <c r="B197" s="1"/>
      <c r="C197" s="1"/>
    </row>
    <row r="198" spans="2:3">
      <c r="B198" s="1"/>
      <c r="C198" s="1"/>
    </row>
    <row r="199" spans="2:3">
      <c r="B199" s="1"/>
      <c r="C199" s="1"/>
    </row>
    <row r="200" spans="2:3">
      <c r="B200" s="1"/>
      <c r="C200" s="1"/>
    </row>
    <row r="201" spans="2:3">
      <c r="B201" s="1"/>
      <c r="C201" s="1"/>
    </row>
    <row r="202" spans="2:3">
      <c r="B202" s="1"/>
      <c r="C202" s="1"/>
    </row>
    <row r="203" spans="2:3">
      <c r="B203" s="1"/>
      <c r="C203" s="1"/>
    </row>
    <row r="204" spans="2:3">
      <c r="B204" s="1"/>
      <c r="C204" s="1"/>
    </row>
    <row r="205" spans="2:3">
      <c r="B205" s="1"/>
      <c r="C205" s="1"/>
    </row>
    <row r="206" spans="2:3">
      <c r="B206" s="1"/>
      <c r="C206" s="1"/>
    </row>
    <row r="207" spans="2:3">
      <c r="B207" s="1"/>
      <c r="C207" s="1"/>
    </row>
    <row r="208" spans="2:3">
      <c r="B208" s="1"/>
      <c r="C208" s="1"/>
    </row>
    <row r="209" spans="2:3">
      <c r="B209" s="1"/>
      <c r="C209" s="1"/>
    </row>
    <row r="210" spans="2:3">
      <c r="B210" s="1"/>
      <c r="C210" s="1"/>
    </row>
    <row r="211" spans="2:3">
      <c r="B211" s="1"/>
      <c r="C211" s="1"/>
    </row>
    <row r="212" spans="2:3">
      <c r="B212" s="1"/>
      <c r="C212" s="1"/>
    </row>
    <row r="213" spans="2:3">
      <c r="B213" s="1"/>
      <c r="C213" s="1"/>
    </row>
    <row r="214" spans="2:3">
      <c r="B214" s="1"/>
      <c r="C214" s="1"/>
    </row>
    <row r="215" spans="2:3">
      <c r="B215" s="1"/>
      <c r="C215" s="1"/>
    </row>
    <row r="216" spans="2:3">
      <c r="B216" s="1"/>
      <c r="C216" s="1"/>
    </row>
    <row r="217" spans="2:3">
      <c r="B217" s="1"/>
      <c r="C217" s="1"/>
    </row>
    <row r="218" spans="2:3">
      <c r="B218" s="1"/>
      <c r="C218" s="1"/>
    </row>
    <row r="219" spans="2:3">
      <c r="B219" s="1"/>
      <c r="C219" s="1"/>
    </row>
    <row r="220" spans="2:3">
      <c r="B220" s="1"/>
      <c r="C220" s="1"/>
    </row>
    <row r="221" spans="2:3">
      <c r="B221" s="1"/>
      <c r="C221" s="1"/>
    </row>
    <row r="222" spans="2:3">
      <c r="B222" s="1"/>
      <c r="C222" s="1"/>
    </row>
    <row r="223" spans="2:3">
      <c r="B223" s="1"/>
      <c r="C223" s="1"/>
    </row>
    <row r="224" spans="2:3">
      <c r="B224" s="1"/>
      <c r="C224" s="1"/>
    </row>
    <row r="225" spans="2:3">
      <c r="B225" s="1"/>
      <c r="C225" s="1"/>
    </row>
    <row r="226" spans="2:3">
      <c r="B226" s="1"/>
      <c r="C226" s="1"/>
    </row>
    <row r="227" spans="2:3">
      <c r="B227" s="1"/>
      <c r="C227" s="1"/>
    </row>
    <row r="228" spans="2:3">
      <c r="B228" s="1"/>
      <c r="C228" s="1"/>
    </row>
    <row r="229" spans="2:3">
      <c r="B229" s="1"/>
      <c r="C229" s="1"/>
    </row>
    <row r="230" spans="2:3">
      <c r="B230" s="1"/>
      <c r="C230" s="1"/>
    </row>
    <row r="231" spans="2:3">
      <c r="B231" s="1"/>
      <c r="C231" s="1"/>
    </row>
    <row r="232" spans="2:3">
      <c r="B232" s="1"/>
      <c r="C232" s="1"/>
    </row>
    <row r="233" spans="2:3">
      <c r="B233" s="1"/>
      <c r="C233" s="1"/>
    </row>
    <row r="234" spans="2:3">
      <c r="B234" s="1"/>
      <c r="C234" s="1"/>
    </row>
    <row r="235" spans="2:3">
      <c r="B235" s="1"/>
      <c r="C235" s="1"/>
    </row>
    <row r="236" spans="2:3">
      <c r="B236" s="1"/>
      <c r="C236" s="1"/>
    </row>
    <row r="237" spans="2:3">
      <c r="B237" s="1"/>
      <c r="C237" s="1"/>
    </row>
    <row r="238" spans="2:3">
      <c r="B238" s="1"/>
      <c r="C238" s="1"/>
    </row>
    <row r="239" spans="2:3">
      <c r="B239" s="1"/>
      <c r="C239" s="1"/>
    </row>
    <row r="240" spans="2:3">
      <c r="B240" s="1"/>
      <c r="C240" s="1"/>
    </row>
    <row r="241" spans="2:3">
      <c r="B241" s="1"/>
      <c r="C241" s="1"/>
    </row>
    <row r="242" spans="2:3">
      <c r="B242" s="1"/>
      <c r="C242" s="1"/>
    </row>
    <row r="243" spans="2:3">
      <c r="B243" s="1"/>
      <c r="C243" s="1"/>
    </row>
    <row r="244" spans="2:3">
      <c r="B244" s="1"/>
      <c r="C244" s="1"/>
    </row>
    <row r="245" spans="2:3">
      <c r="B245" s="1"/>
      <c r="C245" s="1"/>
    </row>
    <row r="246" spans="2:3">
      <c r="B246" s="1"/>
      <c r="C246" s="1"/>
    </row>
    <row r="247" spans="2:3">
      <c r="B247" s="1"/>
      <c r="C247" s="1"/>
    </row>
    <row r="248" spans="2:3">
      <c r="B248" s="1"/>
      <c r="C248" s="1"/>
    </row>
    <row r="249" spans="2:3">
      <c r="B249" s="1"/>
      <c r="C249" s="1"/>
    </row>
    <row r="250" spans="2:3">
      <c r="B250" s="1"/>
      <c r="C250" s="1"/>
    </row>
    <row r="251" spans="2:3">
      <c r="B251" s="1"/>
      <c r="C251" s="1"/>
    </row>
    <row r="252" spans="2:3">
      <c r="B252" s="1"/>
      <c r="C252" s="1"/>
    </row>
    <row r="253" spans="2:3">
      <c r="B253" s="1"/>
      <c r="C253" s="1"/>
    </row>
    <row r="254" spans="2:3">
      <c r="B254" s="1"/>
      <c r="C254" s="1"/>
    </row>
    <row r="255" spans="2:3">
      <c r="B255" s="1"/>
      <c r="C255" s="1"/>
    </row>
    <row r="256" spans="2:3">
      <c r="B256" s="1"/>
      <c r="C256" s="1"/>
    </row>
    <row r="257" spans="2:3">
      <c r="B257" s="1"/>
      <c r="C257" s="1"/>
    </row>
    <row r="258" spans="2:3">
      <c r="B258" s="1"/>
      <c r="C258" s="1"/>
    </row>
    <row r="259" spans="2:3">
      <c r="B259" s="1"/>
      <c r="C259" s="1"/>
    </row>
    <row r="260" spans="2:3">
      <c r="B260" s="1"/>
      <c r="C260" s="1"/>
    </row>
    <row r="261" spans="2:3">
      <c r="B261" s="1"/>
      <c r="C261" s="1"/>
    </row>
    <row r="262" spans="2:3">
      <c r="B262" s="1"/>
      <c r="C262" s="1"/>
    </row>
    <row r="263" spans="2:3">
      <c r="B263" s="1"/>
      <c r="C263" s="1"/>
    </row>
    <row r="264" spans="2:3">
      <c r="B264" s="1"/>
      <c r="C264" s="1"/>
    </row>
    <row r="265" spans="2:3">
      <c r="B265" s="1"/>
      <c r="C265" s="1"/>
    </row>
    <row r="266" spans="2:3">
      <c r="B266" s="1"/>
      <c r="C266" s="1"/>
    </row>
    <row r="267" spans="2:3">
      <c r="B267" s="1"/>
      <c r="C267" s="1"/>
    </row>
    <row r="268" spans="2:3">
      <c r="B268" s="1"/>
      <c r="C268" s="1"/>
    </row>
    <row r="269" spans="2:3">
      <c r="B269" s="1"/>
      <c r="C269" s="1"/>
    </row>
    <row r="270" spans="2:3">
      <c r="B270" s="1"/>
      <c r="C270" s="1"/>
    </row>
    <row r="271" spans="2:3">
      <c r="B271" s="1"/>
      <c r="C271" s="1"/>
    </row>
    <row r="272" spans="2:3">
      <c r="B272" s="1"/>
      <c r="C272" s="1"/>
    </row>
    <row r="273" spans="2:3">
      <c r="B273" s="1"/>
      <c r="C273" s="1"/>
    </row>
    <row r="274" spans="2:3">
      <c r="B274" s="1"/>
      <c r="C274" s="1"/>
    </row>
    <row r="275" spans="2:3">
      <c r="B275" s="1"/>
      <c r="C275" s="1"/>
    </row>
    <row r="276" spans="2:3">
      <c r="B276" s="1"/>
      <c r="C276" s="1"/>
    </row>
    <row r="277" spans="2:3">
      <c r="B277" s="1"/>
      <c r="C277" s="1"/>
    </row>
    <row r="278" spans="2:3">
      <c r="B278" s="1"/>
      <c r="C278" s="1"/>
    </row>
    <row r="279" spans="2:3">
      <c r="B279" s="1"/>
      <c r="C279" s="1"/>
    </row>
    <row r="280" spans="2:3">
      <c r="B280" s="1"/>
      <c r="C280" s="1"/>
    </row>
    <row r="281" spans="2:3">
      <c r="B281" s="1"/>
      <c r="C281" s="1"/>
    </row>
    <row r="282" spans="2:3">
      <c r="B282" s="1"/>
      <c r="C282" s="1"/>
    </row>
    <row r="283" spans="2:3">
      <c r="B283" s="1"/>
      <c r="C283" s="1"/>
    </row>
    <row r="284" spans="2:3">
      <c r="B284" s="1"/>
      <c r="C284" s="1"/>
    </row>
    <row r="285" spans="2:3">
      <c r="B285" s="1"/>
      <c r="C285" s="1"/>
    </row>
    <row r="286" spans="2:3">
      <c r="B286" s="1"/>
      <c r="C286" s="1"/>
    </row>
    <row r="287" spans="2:3">
      <c r="B287" s="1"/>
      <c r="C287" s="1"/>
    </row>
    <row r="288" spans="2:3">
      <c r="B288" s="1"/>
      <c r="C288" s="1"/>
    </row>
    <row r="289" spans="2:3">
      <c r="B289" s="1"/>
      <c r="C289" s="1"/>
    </row>
    <row r="290" spans="2:3">
      <c r="B290" s="1"/>
      <c r="C290" s="1"/>
    </row>
    <row r="291" spans="2:3">
      <c r="B291" s="1"/>
      <c r="C291" s="1"/>
    </row>
    <row r="292" spans="2:3">
      <c r="B292" s="1"/>
      <c r="C292" s="1"/>
    </row>
    <row r="293" spans="2:3">
      <c r="B293" s="1"/>
      <c r="C293" s="1"/>
    </row>
    <row r="294" spans="2:3">
      <c r="B294" s="1"/>
      <c r="C294" s="1"/>
    </row>
    <row r="295" spans="2:3">
      <c r="B295" s="1"/>
      <c r="C295" s="1"/>
    </row>
    <row r="296" spans="2:3">
      <c r="B296" s="1"/>
      <c r="C296" s="1"/>
    </row>
    <row r="297" spans="2:3">
      <c r="B297" s="1"/>
      <c r="C297" s="1"/>
    </row>
    <row r="298" spans="2:3">
      <c r="B298" s="1"/>
      <c r="C298" s="1"/>
    </row>
    <row r="299" spans="2:3">
      <c r="B299" s="1"/>
      <c r="C299" s="1"/>
    </row>
    <row r="300" spans="2:3">
      <c r="B300" s="1"/>
      <c r="C300" s="1"/>
    </row>
    <row r="301" spans="2:3">
      <c r="B301" s="1"/>
      <c r="C301" s="1"/>
    </row>
    <row r="302" spans="2:3">
      <c r="B302" s="1"/>
      <c r="C302" s="1"/>
    </row>
    <row r="303" spans="2:3">
      <c r="B303" s="1"/>
      <c r="C303" s="1"/>
    </row>
    <row r="304" spans="2:3">
      <c r="B304" s="1"/>
      <c r="C304" s="1"/>
    </row>
    <row r="305" spans="2:3">
      <c r="B305" s="1"/>
      <c r="C305" s="1"/>
    </row>
    <row r="306" spans="2:3">
      <c r="B306" s="1"/>
      <c r="C306" s="1"/>
    </row>
    <row r="307" spans="2:3">
      <c r="B307" s="1"/>
      <c r="C307" s="1"/>
    </row>
    <row r="308" spans="2:3">
      <c r="B308" s="1"/>
      <c r="C308" s="1"/>
    </row>
    <row r="309" spans="2:3">
      <c r="B309" s="1"/>
      <c r="C309" s="1"/>
    </row>
    <row r="310" spans="2:3">
      <c r="B310" s="1"/>
      <c r="C310" s="1"/>
    </row>
    <row r="311" spans="2:3">
      <c r="B311" s="1"/>
      <c r="C311" s="1"/>
    </row>
    <row r="312" spans="2:3">
      <c r="B312" s="1"/>
      <c r="C312" s="1"/>
    </row>
    <row r="313" spans="2:3">
      <c r="B313" s="1"/>
      <c r="C313" s="1"/>
    </row>
    <row r="314" spans="2:3">
      <c r="B314" s="1"/>
      <c r="C314" s="1"/>
    </row>
    <row r="315" spans="2:3">
      <c r="B315" s="1"/>
      <c r="C315" s="1"/>
    </row>
    <row r="316" spans="2:3">
      <c r="B316" s="1"/>
      <c r="C316" s="1"/>
    </row>
    <row r="317" spans="2:3">
      <c r="B317" s="1"/>
      <c r="C317" s="1"/>
    </row>
    <row r="318" spans="2:3">
      <c r="B318" s="1"/>
      <c r="C318" s="1"/>
    </row>
    <row r="319" spans="2:3">
      <c r="B319" s="1"/>
      <c r="C319" s="1"/>
    </row>
    <row r="320" spans="2:3">
      <c r="B320" s="1"/>
      <c r="C320" s="1"/>
    </row>
    <row r="321" spans="2:3">
      <c r="B321" s="1"/>
      <c r="C321" s="1"/>
    </row>
    <row r="322" spans="2:3">
      <c r="B322" s="1"/>
      <c r="C322" s="1"/>
    </row>
    <row r="323" spans="2:3">
      <c r="B323" s="1"/>
      <c r="C323" s="1"/>
    </row>
    <row r="324" spans="2:3">
      <c r="B324" s="1"/>
      <c r="C324" s="1"/>
    </row>
    <row r="325" spans="2:3">
      <c r="B325" s="1"/>
      <c r="C325" s="1"/>
    </row>
    <row r="326" spans="2:3">
      <c r="B326" s="1"/>
      <c r="C326" s="1"/>
    </row>
    <row r="327" spans="2:3">
      <c r="B327" s="1"/>
      <c r="C327" s="1"/>
    </row>
    <row r="328" spans="2:3">
      <c r="B328" s="1"/>
      <c r="C328" s="1"/>
    </row>
    <row r="329" spans="2:3">
      <c r="B329" s="1"/>
      <c r="C329" s="1"/>
    </row>
    <row r="330" spans="2:3">
      <c r="B330" s="1"/>
      <c r="C330" s="1"/>
    </row>
    <row r="331" spans="2:3">
      <c r="B331" s="1"/>
      <c r="C331" s="1"/>
    </row>
    <row r="332" spans="2:3">
      <c r="B332" s="1"/>
      <c r="C332" s="1"/>
    </row>
    <row r="333" spans="2:3">
      <c r="B333" s="1"/>
      <c r="C333" s="1"/>
    </row>
    <row r="334" spans="2:3">
      <c r="B334" s="1"/>
      <c r="C334" s="1"/>
    </row>
    <row r="335" spans="2:3">
      <c r="B335" s="1"/>
      <c r="C335" s="1"/>
    </row>
    <row r="336" spans="2:3">
      <c r="B336" s="1"/>
      <c r="C336" s="1"/>
    </row>
    <row r="337" spans="2:3">
      <c r="B337" s="1"/>
      <c r="C337" s="1"/>
    </row>
    <row r="338" spans="2:3">
      <c r="B338" s="1"/>
      <c r="C338" s="1"/>
    </row>
    <row r="339" spans="2:3">
      <c r="B339" s="1"/>
      <c r="C339" s="1"/>
    </row>
    <row r="340" spans="2:3">
      <c r="B340" s="1"/>
      <c r="C340" s="1"/>
    </row>
    <row r="341" spans="2:3">
      <c r="B341" s="1"/>
      <c r="C341" s="1"/>
    </row>
    <row r="342" spans="2:3">
      <c r="B342" s="1"/>
      <c r="C342" s="1"/>
    </row>
    <row r="343" spans="2:3">
      <c r="B343" s="1"/>
      <c r="C343" s="1"/>
    </row>
    <row r="344" spans="2:3">
      <c r="B344" s="1"/>
      <c r="C344" s="1"/>
    </row>
    <row r="345" spans="2:3">
      <c r="B345" s="1"/>
      <c r="C345" s="1"/>
    </row>
    <row r="346" spans="2:3">
      <c r="B346" s="1"/>
      <c r="C346" s="1"/>
    </row>
    <row r="347" spans="2:3">
      <c r="B347" s="1"/>
      <c r="C347" s="1"/>
    </row>
    <row r="348" spans="2:3">
      <c r="B348" s="1"/>
      <c r="C348" s="1"/>
    </row>
    <row r="349" spans="2:3">
      <c r="B349" s="1"/>
      <c r="C349" s="1"/>
    </row>
    <row r="350" spans="2:3">
      <c r="B350" s="1"/>
      <c r="C350" s="1"/>
    </row>
    <row r="351" spans="2:3">
      <c r="B351" s="1"/>
      <c r="C351" s="1"/>
    </row>
    <row r="352" spans="2:3">
      <c r="B352" s="1"/>
      <c r="C352" s="1"/>
    </row>
    <row r="353" spans="2:3">
      <c r="B353" s="1"/>
      <c r="C353" s="1"/>
    </row>
    <row r="354" spans="2:3">
      <c r="B354" s="1"/>
      <c r="C354" s="1"/>
    </row>
    <row r="355" spans="2:3">
      <c r="B355" s="1"/>
      <c r="C355" s="1"/>
    </row>
    <row r="356" spans="2:3">
      <c r="B356" s="1"/>
      <c r="C356" s="1"/>
    </row>
    <row r="357" spans="2:3">
      <c r="B357" s="1"/>
      <c r="C357" s="1"/>
    </row>
    <row r="358" spans="2:3">
      <c r="B358" s="1"/>
      <c r="C358" s="1"/>
    </row>
    <row r="359" spans="2:3">
      <c r="B359" s="1"/>
      <c r="C359" s="1"/>
    </row>
    <row r="360" spans="2:3">
      <c r="B360" s="1"/>
      <c r="C360" s="1"/>
    </row>
    <row r="361" spans="2:3">
      <c r="B361" s="1"/>
      <c r="C361" s="1"/>
    </row>
    <row r="362" spans="2:3">
      <c r="B362" s="1"/>
      <c r="C362" s="1"/>
    </row>
    <row r="363" spans="2:3">
      <c r="B363" s="1"/>
      <c r="C363" s="1"/>
    </row>
    <row r="364" spans="2:3">
      <c r="B364" s="1"/>
      <c r="C364" s="1"/>
    </row>
    <row r="365" spans="2:3">
      <c r="B365" s="1"/>
      <c r="C365" s="1"/>
    </row>
    <row r="366" spans="2:3">
      <c r="B366" s="1"/>
      <c r="C366" s="1"/>
    </row>
    <row r="367" spans="2:3">
      <c r="B367" s="1"/>
      <c r="C367" s="1"/>
    </row>
    <row r="368" spans="2:3">
      <c r="B368" s="1"/>
      <c r="C368" s="1"/>
    </row>
    <row r="369" spans="2:3">
      <c r="B369" s="1"/>
      <c r="C369" s="1"/>
    </row>
    <row r="370" spans="2:3">
      <c r="B370" s="1"/>
      <c r="C370" s="1"/>
    </row>
    <row r="371" spans="2:3">
      <c r="B371" s="1"/>
      <c r="C371" s="1"/>
    </row>
    <row r="372" spans="2:3">
      <c r="B372" s="1"/>
      <c r="C372" s="1"/>
    </row>
    <row r="373" spans="2:3">
      <c r="B373" s="1"/>
      <c r="C373" s="1"/>
    </row>
    <row r="374" spans="2:3">
      <c r="B374" s="1"/>
      <c r="C374" s="1"/>
    </row>
    <row r="375" spans="2:3">
      <c r="B375" s="1"/>
      <c r="C375" s="1"/>
    </row>
    <row r="376" spans="2:3">
      <c r="B376" s="1"/>
      <c r="C376" s="1"/>
    </row>
    <row r="377" spans="2:3">
      <c r="B377" s="1"/>
      <c r="C377" s="1"/>
    </row>
    <row r="378" spans="2:3">
      <c r="B378" s="1"/>
      <c r="C378" s="1"/>
    </row>
    <row r="379" spans="2:3">
      <c r="B379" s="1"/>
      <c r="C379" s="1"/>
    </row>
    <row r="380" spans="2:3">
      <c r="B380" s="1"/>
      <c r="C380" s="1"/>
    </row>
    <row r="381" spans="2:3">
      <c r="B381" s="1"/>
      <c r="C381" s="1"/>
    </row>
    <row r="382" spans="2:3">
      <c r="B382" s="1"/>
      <c r="C382" s="1"/>
    </row>
    <row r="383" spans="2:3">
      <c r="B383" s="1"/>
      <c r="C383" s="1"/>
    </row>
    <row r="384" spans="2:3">
      <c r="B384" s="1"/>
      <c r="C384" s="1"/>
    </row>
    <row r="385" spans="2:3">
      <c r="B385" s="1"/>
      <c r="C385" s="1"/>
    </row>
    <row r="386" spans="2:3">
      <c r="B386" s="1"/>
      <c r="C386" s="1"/>
    </row>
    <row r="387" spans="2:3">
      <c r="B387" s="1"/>
      <c r="C387" s="1"/>
    </row>
    <row r="388" spans="2:3">
      <c r="B388" s="1"/>
      <c r="C388" s="1"/>
    </row>
    <row r="389" spans="2:3">
      <c r="B389" s="1"/>
      <c r="C389" s="1"/>
    </row>
    <row r="390" spans="2:3">
      <c r="B390" s="1"/>
      <c r="C390" s="1"/>
    </row>
    <row r="391" spans="2:3">
      <c r="B391" s="1"/>
      <c r="C391" s="1"/>
    </row>
    <row r="392" spans="2:3">
      <c r="B392" s="1"/>
      <c r="C392" s="1"/>
    </row>
    <row r="393" spans="2:3">
      <c r="B393" s="1"/>
      <c r="C393" s="1"/>
    </row>
    <row r="394" spans="2:3">
      <c r="B394" s="1"/>
      <c r="C394" s="1"/>
    </row>
    <row r="395" spans="2:3">
      <c r="B395" s="1"/>
      <c r="C395" s="1"/>
    </row>
    <row r="396" spans="2:3">
      <c r="B396" s="1"/>
      <c r="C396" s="1"/>
    </row>
    <row r="397" spans="2:3">
      <c r="B397" s="1"/>
      <c r="C397" s="1"/>
    </row>
    <row r="398" spans="2:3">
      <c r="B398" s="1"/>
      <c r="C398" s="1"/>
    </row>
    <row r="399" spans="2:3">
      <c r="B399" s="1"/>
      <c r="C399" s="1"/>
    </row>
    <row r="400" spans="2:3">
      <c r="B400" s="1"/>
      <c r="C400" s="1"/>
    </row>
    <row r="401" spans="2:3">
      <c r="B401" s="1"/>
      <c r="C401" s="1"/>
    </row>
    <row r="402" spans="2:3">
      <c r="B402" s="1"/>
      <c r="C402" s="1"/>
    </row>
    <row r="403" spans="2:3">
      <c r="B403" s="1"/>
      <c r="C403" s="1"/>
    </row>
    <row r="404" spans="2:3">
      <c r="B404" s="1"/>
      <c r="C404" s="1"/>
    </row>
    <row r="405" spans="2:3">
      <c r="B405" s="1"/>
      <c r="C405" s="1"/>
    </row>
    <row r="406" spans="2:3">
      <c r="B406" s="1"/>
      <c r="C406" s="1"/>
    </row>
    <row r="407" spans="2:3">
      <c r="B407" s="1"/>
      <c r="C407" s="1"/>
    </row>
    <row r="408" spans="2:3">
      <c r="B408" s="1"/>
      <c r="C408" s="1"/>
    </row>
    <row r="409" spans="2:3">
      <c r="B409" s="1"/>
      <c r="C409" s="1"/>
    </row>
    <row r="410" spans="2:3">
      <c r="B410" s="1"/>
      <c r="C410" s="1"/>
    </row>
    <row r="411" spans="2:3">
      <c r="B411" s="1"/>
      <c r="C411" s="1"/>
    </row>
    <row r="412" spans="2:3">
      <c r="B412" s="1"/>
      <c r="C412" s="1"/>
    </row>
    <row r="413" spans="2:3">
      <c r="B413" s="1"/>
      <c r="C413" s="1"/>
    </row>
    <row r="414" spans="2:3">
      <c r="B414" s="1"/>
      <c r="C414" s="1"/>
    </row>
    <row r="415" spans="2:3">
      <c r="B415" s="1"/>
      <c r="C415" s="1"/>
    </row>
    <row r="416" spans="2:3">
      <c r="B416" s="1"/>
      <c r="C416" s="1"/>
    </row>
    <row r="417" spans="2:3">
      <c r="B417" s="1"/>
      <c r="C417" s="1"/>
    </row>
    <row r="418" spans="2:3">
      <c r="B418" s="1"/>
      <c r="C418" s="1"/>
    </row>
    <row r="419" spans="2:3">
      <c r="B419" s="1"/>
      <c r="C419" s="1"/>
    </row>
    <row r="420" spans="2:3">
      <c r="B420" s="1"/>
      <c r="C420" s="1"/>
    </row>
    <row r="421" spans="2:3">
      <c r="B421" s="1"/>
      <c r="C421" s="1"/>
    </row>
    <row r="422" spans="2:3">
      <c r="B422" s="1"/>
      <c r="C422" s="1"/>
    </row>
    <row r="423" spans="2:3">
      <c r="B423" s="1"/>
      <c r="C423" s="1"/>
    </row>
    <row r="424" spans="2:3">
      <c r="B424" s="1"/>
      <c r="C424" s="1"/>
    </row>
    <row r="425" spans="2:3">
      <c r="B425" s="1"/>
      <c r="C425" s="1"/>
    </row>
    <row r="426" spans="2:3">
      <c r="B426" s="1"/>
      <c r="C426" s="1"/>
    </row>
    <row r="427" spans="2:3">
      <c r="B427" s="1"/>
      <c r="C427" s="1"/>
    </row>
    <row r="428" spans="2:3">
      <c r="B428" s="1"/>
      <c r="C428" s="1"/>
    </row>
    <row r="429" spans="2:3">
      <c r="B429" s="1"/>
      <c r="C429" s="1"/>
    </row>
    <row r="430" spans="2:3">
      <c r="B430" s="1"/>
      <c r="C430" s="1"/>
    </row>
    <row r="431" spans="2:3">
      <c r="B431" s="1"/>
      <c r="C431" s="1"/>
    </row>
    <row r="432" spans="2:3">
      <c r="B432" s="1"/>
      <c r="C432" s="1"/>
    </row>
    <row r="433" spans="2:3">
      <c r="B433" s="1"/>
      <c r="C433" s="1"/>
    </row>
    <row r="434" spans="2:3">
      <c r="B434" s="1"/>
      <c r="C434" s="1"/>
    </row>
    <row r="435" spans="2:3">
      <c r="B435" s="1"/>
      <c r="C435" s="1"/>
    </row>
    <row r="436" spans="2:3">
      <c r="B436" s="1"/>
      <c r="C436" s="1"/>
    </row>
    <row r="437" spans="2:3">
      <c r="B437" s="1"/>
      <c r="C437" s="1"/>
    </row>
    <row r="438" spans="2:3">
      <c r="B438" s="1"/>
      <c r="C438" s="1"/>
    </row>
    <row r="439" spans="2:3">
      <c r="B439" s="1"/>
      <c r="C439" s="1"/>
    </row>
    <row r="440" spans="2:3">
      <c r="B440" s="1"/>
      <c r="C440" s="1"/>
    </row>
    <row r="441" spans="2:3">
      <c r="B441" s="1"/>
      <c r="C441" s="1"/>
    </row>
    <row r="442" spans="2:3">
      <c r="B442" s="1"/>
      <c r="C442" s="1"/>
    </row>
    <row r="443" spans="2:3">
      <c r="B443" s="1"/>
      <c r="C443" s="1"/>
    </row>
    <row r="444" spans="2:3">
      <c r="B444" s="1"/>
      <c r="C444" s="1"/>
    </row>
    <row r="445" spans="2:3">
      <c r="B445" s="1"/>
      <c r="C445" s="1"/>
    </row>
    <row r="446" spans="2:3">
      <c r="B446" s="1"/>
      <c r="C446" s="1"/>
    </row>
    <row r="447" spans="2:3">
      <c r="B447" s="1"/>
      <c r="C447" s="1"/>
    </row>
    <row r="448" spans="2:3">
      <c r="B448" s="1"/>
      <c r="C448" s="1"/>
    </row>
    <row r="449" spans="2:3">
      <c r="B449" s="1"/>
      <c r="C449" s="1"/>
    </row>
    <row r="450" spans="2:3">
      <c r="B450" s="1"/>
      <c r="C450" s="1"/>
    </row>
    <row r="451" spans="2:3">
      <c r="B451" s="1"/>
      <c r="C451" s="1"/>
    </row>
    <row r="452" spans="2:3">
      <c r="B452" s="1"/>
      <c r="C452" s="1"/>
    </row>
    <row r="453" spans="2:3">
      <c r="B453" s="1"/>
      <c r="C453" s="1"/>
    </row>
    <row r="454" spans="2:3">
      <c r="B454" s="1"/>
      <c r="C454" s="1"/>
    </row>
    <row r="455" spans="2:3">
      <c r="B455" s="1"/>
      <c r="C455" s="1"/>
    </row>
    <row r="456" spans="2:3">
      <c r="B456" s="1"/>
      <c r="C456" s="1"/>
    </row>
    <row r="457" spans="2:3">
      <c r="B457" s="1"/>
      <c r="C457" s="1"/>
    </row>
    <row r="458" spans="2:3">
      <c r="B458" s="1"/>
      <c r="C458" s="1"/>
    </row>
    <row r="459" spans="2:3">
      <c r="B459" s="1"/>
      <c r="C459" s="1"/>
    </row>
    <row r="460" spans="2:3">
      <c r="B460" s="1"/>
      <c r="C460" s="1"/>
    </row>
    <row r="461" spans="2:3">
      <c r="B461" s="1"/>
      <c r="C461" s="1"/>
    </row>
    <row r="462" spans="2:3">
      <c r="B462" s="1"/>
      <c r="C462" s="1"/>
    </row>
    <row r="463" spans="2:3">
      <c r="B463" s="1"/>
      <c r="C463" s="1"/>
    </row>
    <row r="464" spans="2:3">
      <c r="B464" s="1"/>
      <c r="C464" s="1"/>
    </row>
    <row r="465" spans="2:3">
      <c r="B465" s="1"/>
      <c r="C465" s="1"/>
    </row>
    <row r="466" spans="2:3">
      <c r="B466" s="1"/>
      <c r="C466" s="1"/>
    </row>
    <row r="467" spans="2:3">
      <c r="B467" s="1"/>
      <c r="C467" s="1"/>
    </row>
    <row r="468" spans="2:3">
      <c r="B468" s="1"/>
      <c r="C468" s="1"/>
    </row>
    <row r="469" spans="2:3">
      <c r="B469" s="1"/>
      <c r="C469" s="1"/>
    </row>
    <row r="470" spans="2:3">
      <c r="B470" s="1"/>
      <c r="C470" s="1"/>
    </row>
    <row r="471" spans="2:3">
      <c r="B471" s="1"/>
      <c r="C471" s="1"/>
    </row>
    <row r="472" spans="2:3">
      <c r="B472" s="1"/>
      <c r="C472" s="1"/>
    </row>
    <row r="473" spans="2:3">
      <c r="B473" s="1"/>
      <c r="C473" s="1"/>
    </row>
    <row r="474" spans="2:3">
      <c r="B474" s="1"/>
      <c r="C474" s="1"/>
    </row>
    <row r="475" spans="2:3">
      <c r="B475" s="1"/>
      <c r="C475" s="1"/>
    </row>
    <row r="476" spans="2:3">
      <c r="B476" s="1"/>
      <c r="C476" s="1"/>
    </row>
    <row r="477" spans="2:3">
      <c r="B477" s="1"/>
      <c r="C477" s="1"/>
    </row>
    <row r="478" spans="2:3">
      <c r="B478" s="1"/>
      <c r="C478" s="1"/>
    </row>
    <row r="479" spans="2:3">
      <c r="B479" s="1"/>
      <c r="C479" s="1"/>
    </row>
    <row r="480" spans="2:3">
      <c r="B480" s="1"/>
      <c r="C480" s="1"/>
    </row>
    <row r="481" spans="2:3">
      <c r="B481" s="1"/>
      <c r="C481" s="1"/>
    </row>
    <row r="482" spans="2:3">
      <c r="B482" s="1"/>
      <c r="C482" s="1"/>
    </row>
    <row r="483" spans="2:3">
      <c r="B483" s="1"/>
      <c r="C483" s="1"/>
    </row>
    <row r="484" spans="2:3">
      <c r="B484" s="1"/>
      <c r="C484" s="1"/>
    </row>
    <row r="485" spans="2:3">
      <c r="B485" s="1"/>
      <c r="C485" s="1"/>
    </row>
    <row r="486" spans="2:3">
      <c r="B486" s="1"/>
      <c r="C486" s="1"/>
    </row>
    <row r="487" spans="2:3">
      <c r="B487" s="1"/>
      <c r="C487" s="1"/>
    </row>
    <row r="488" spans="2:3">
      <c r="B488" s="1"/>
      <c r="C488" s="1"/>
    </row>
    <row r="489" spans="2:3">
      <c r="B489" s="1"/>
      <c r="C489" s="1"/>
    </row>
    <row r="490" spans="2:3">
      <c r="B490" s="1"/>
      <c r="C490" s="1"/>
    </row>
    <row r="491" spans="2:3">
      <c r="B491" s="1"/>
      <c r="C491" s="1"/>
    </row>
    <row r="492" spans="2:3">
      <c r="B492" s="1"/>
      <c r="C492" s="1"/>
    </row>
    <row r="493" spans="2:3">
      <c r="B493" s="1"/>
      <c r="C493" s="1"/>
    </row>
    <row r="494" spans="2:3">
      <c r="B494" s="1"/>
      <c r="C494" s="1"/>
    </row>
    <row r="495" spans="2:3">
      <c r="B495" s="1"/>
      <c r="C495" s="1"/>
    </row>
    <row r="496" spans="2:3">
      <c r="B496" s="1"/>
      <c r="C496" s="1"/>
    </row>
    <row r="497" spans="2:3">
      <c r="B497" s="1"/>
      <c r="C497" s="1"/>
    </row>
    <row r="498" spans="2:3">
      <c r="B498" s="1"/>
      <c r="C498" s="1"/>
    </row>
    <row r="499" spans="2:3">
      <c r="B499" s="1"/>
      <c r="C499" s="1"/>
    </row>
    <row r="500" spans="2:3">
      <c r="B500" s="1"/>
      <c r="C500" s="1"/>
    </row>
    <row r="501" spans="2:3">
      <c r="B501" s="1"/>
      <c r="C501" s="1"/>
    </row>
    <row r="502" spans="2:3">
      <c r="B502" s="1"/>
      <c r="C502" s="1"/>
    </row>
    <row r="503" spans="2:3">
      <c r="B503" s="1"/>
      <c r="C503" s="1"/>
    </row>
    <row r="504" spans="2:3">
      <c r="B504" s="1"/>
      <c r="C504" s="1"/>
    </row>
    <row r="505" spans="2:3">
      <c r="B505" s="1"/>
      <c r="C505" s="1"/>
    </row>
    <row r="506" spans="2:3">
      <c r="B506" s="1"/>
      <c r="C506" s="1"/>
    </row>
    <row r="507" spans="2:3">
      <c r="B507" s="1"/>
      <c r="C507" s="1"/>
    </row>
    <row r="508" spans="2:3">
      <c r="B508" s="1"/>
      <c r="C508" s="1"/>
    </row>
    <row r="509" spans="2:3">
      <c r="B509" s="1"/>
      <c r="C509" s="1"/>
    </row>
    <row r="510" spans="2:3">
      <c r="B510" s="1"/>
      <c r="C510" s="1"/>
    </row>
    <row r="511" spans="2:3">
      <c r="B511" s="1"/>
      <c r="C511" s="1"/>
    </row>
    <row r="512" spans="2:3">
      <c r="B512" s="1"/>
      <c r="C512" s="1"/>
    </row>
    <row r="513" spans="2:3">
      <c r="B513" s="1"/>
      <c r="C513" s="1"/>
    </row>
    <row r="514" spans="2:3">
      <c r="B514" s="1"/>
      <c r="C514" s="1"/>
    </row>
    <row r="515" spans="2:3">
      <c r="B515" s="1"/>
      <c r="C515" s="1"/>
    </row>
    <row r="516" spans="2:3">
      <c r="B516" s="1"/>
      <c r="C516" s="1"/>
    </row>
    <row r="517" spans="2:3">
      <c r="B517" s="1"/>
      <c r="C517" s="1"/>
    </row>
    <row r="518" spans="2:3">
      <c r="B518" s="1"/>
      <c r="C518" s="1"/>
    </row>
    <row r="519" spans="2:3">
      <c r="B519" s="1"/>
      <c r="C519" s="1"/>
    </row>
    <row r="520" spans="2:3">
      <c r="B520" s="1"/>
      <c r="C520" s="1"/>
    </row>
    <row r="521" spans="2:3">
      <c r="B521" s="1"/>
      <c r="C521" s="1"/>
    </row>
    <row r="522" spans="2:3">
      <c r="B522" s="1"/>
      <c r="C522" s="1"/>
    </row>
    <row r="523" spans="2:3">
      <c r="B523" s="1"/>
      <c r="C523" s="1"/>
    </row>
    <row r="524" spans="2:3">
      <c r="B524" s="1"/>
      <c r="C524" s="1"/>
    </row>
    <row r="525" spans="2:3">
      <c r="B525" s="1"/>
      <c r="C525" s="1"/>
    </row>
    <row r="526" spans="2:3">
      <c r="B526" s="1"/>
      <c r="C526" s="1"/>
    </row>
    <row r="527" spans="2:3">
      <c r="B527" s="1"/>
      <c r="C527" s="1"/>
    </row>
    <row r="528" spans="2:3">
      <c r="B528" s="1"/>
      <c r="C528" s="1"/>
    </row>
    <row r="529" spans="2:3">
      <c r="B529" s="1"/>
      <c r="C529" s="1"/>
    </row>
    <row r="530" spans="2:3">
      <c r="B530" s="1"/>
      <c r="C530" s="1"/>
    </row>
    <row r="531" spans="2:3">
      <c r="B531" s="1"/>
      <c r="C531" s="1"/>
    </row>
    <row r="532" spans="2:3">
      <c r="B532" s="1"/>
      <c r="C532" s="1"/>
    </row>
    <row r="533" spans="2:3">
      <c r="B533" s="1"/>
      <c r="C533" s="1"/>
    </row>
    <row r="534" spans="2:3">
      <c r="B534" s="1"/>
      <c r="C534" s="1"/>
    </row>
    <row r="535" spans="2:3">
      <c r="B535" s="1"/>
      <c r="C535" s="1"/>
    </row>
    <row r="536" spans="2:3">
      <c r="B536" s="1"/>
      <c r="C536" s="1"/>
    </row>
    <row r="537" spans="2:3">
      <c r="B537" s="1"/>
      <c r="C537" s="1"/>
    </row>
    <row r="538" spans="2:3">
      <c r="B538" s="1"/>
      <c r="C538" s="1"/>
    </row>
    <row r="539" spans="2:3">
      <c r="B539" s="1"/>
      <c r="C539" s="1"/>
    </row>
    <row r="540" spans="2:3">
      <c r="B540" s="1"/>
      <c r="C540" s="1"/>
    </row>
    <row r="541" spans="2:3">
      <c r="B541" s="1"/>
      <c r="C541" s="1"/>
    </row>
    <row r="542" spans="2:3">
      <c r="B542" s="1"/>
      <c r="C542" s="1"/>
    </row>
    <row r="543" spans="2:3">
      <c r="B543" s="1"/>
      <c r="C543" s="1"/>
    </row>
    <row r="544" spans="2:3">
      <c r="B544" s="1"/>
      <c r="C544" s="1"/>
    </row>
    <row r="545" spans="2:3">
      <c r="B545" s="1"/>
      <c r="C545" s="1"/>
    </row>
    <row r="546" spans="2:3">
      <c r="B546" s="1"/>
      <c r="C546" s="1"/>
    </row>
    <row r="547" spans="2:3">
      <c r="B547" s="1"/>
      <c r="C547" s="1"/>
    </row>
    <row r="548" spans="2:3">
      <c r="B548" s="1"/>
      <c r="C548" s="1"/>
    </row>
    <row r="549" spans="2:3">
      <c r="B549" s="1"/>
      <c r="C549" s="1"/>
    </row>
    <row r="550" spans="2:3">
      <c r="B550" s="1"/>
      <c r="C550" s="1"/>
    </row>
    <row r="551" spans="2:3">
      <c r="B551" s="1"/>
      <c r="C551" s="1"/>
    </row>
    <row r="552" spans="2:3">
      <c r="B552" s="1"/>
      <c r="C552" s="1"/>
    </row>
    <row r="553" spans="2:3">
      <c r="B553" s="1"/>
      <c r="C553" s="1"/>
    </row>
    <row r="554" spans="2:3">
      <c r="B554" s="1"/>
      <c r="C554" s="1"/>
    </row>
    <row r="555" spans="2:3">
      <c r="B555" s="1"/>
      <c r="C555" s="1"/>
    </row>
    <row r="556" spans="2:3">
      <c r="B556" s="1"/>
      <c r="C556" s="1"/>
    </row>
    <row r="557" spans="2:3">
      <c r="B557" s="1"/>
      <c r="C557" s="1"/>
    </row>
    <row r="558" spans="2:3">
      <c r="B558" s="1"/>
      <c r="C558" s="1"/>
    </row>
    <row r="559" spans="2:3">
      <c r="B559" s="1"/>
      <c r="C559" s="1"/>
    </row>
    <row r="560" spans="2:3">
      <c r="B560" s="1"/>
      <c r="C560" s="1"/>
    </row>
    <row r="561" spans="2:3">
      <c r="B561" s="1"/>
      <c r="C561" s="1"/>
    </row>
    <row r="562" spans="2:3">
      <c r="B562" s="1"/>
      <c r="C562" s="1"/>
    </row>
    <row r="563" spans="2:3">
      <c r="B563" s="1"/>
      <c r="C563" s="1"/>
    </row>
    <row r="564" spans="2:3">
      <c r="B564" s="1"/>
      <c r="C564" s="1"/>
    </row>
    <row r="565" spans="2:3">
      <c r="B565" s="1"/>
      <c r="C565" s="1"/>
    </row>
    <row r="566" spans="2:3">
      <c r="B566" s="1"/>
      <c r="C566" s="1"/>
    </row>
    <row r="567" spans="2:3">
      <c r="B567" s="1"/>
      <c r="C567" s="1"/>
    </row>
    <row r="568" spans="2:3">
      <c r="B568" s="1"/>
      <c r="C568" s="1"/>
    </row>
    <row r="569" spans="2:3">
      <c r="B569" s="1"/>
      <c r="C569" s="1"/>
    </row>
    <row r="570" spans="2:3">
      <c r="B570" s="1"/>
      <c r="C570" s="1"/>
    </row>
    <row r="571" spans="2:3">
      <c r="B571" s="1"/>
      <c r="C571" s="1"/>
    </row>
    <row r="572" spans="2:3">
      <c r="B572" s="1"/>
      <c r="C572" s="1"/>
    </row>
    <row r="573" spans="2:3">
      <c r="B573" s="1"/>
      <c r="C573" s="1"/>
    </row>
    <row r="574" spans="2:3">
      <c r="B574" s="1"/>
      <c r="C574" s="1"/>
    </row>
    <row r="575" spans="2:3">
      <c r="B575" s="1"/>
      <c r="C575" s="1"/>
    </row>
    <row r="576" spans="2:3">
      <c r="B576" s="1"/>
      <c r="C576" s="1"/>
    </row>
    <row r="577" spans="2:3">
      <c r="B577" s="1"/>
      <c r="C577" s="1"/>
    </row>
    <row r="578" spans="2:3">
      <c r="B578" s="1"/>
      <c r="C578" s="1"/>
    </row>
    <row r="579" spans="2:3">
      <c r="B579" s="1"/>
      <c r="C579" s="1"/>
    </row>
    <row r="580" spans="2:3">
      <c r="B580" s="1"/>
      <c r="C580" s="1"/>
    </row>
    <row r="581" spans="2:3">
      <c r="B581" s="1"/>
      <c r="C581" s="1"/>
    </row>
    <row r="582" spans="2:3">
      <c r="B582" s="1"/>
      <c r="C582" s="1"/>
    </row>
    <row r="583" spans="2:3">
      <c r="B583" s="1"/>
      <c r="C583" s="1"/>
    </row>
    <row r="584" spans="2:3">
      <c r="B584" s="1"/>
      <c r="C584" s="1"/>
    </row>
    <row r="585" spans="2:3">
      <c r="B585" s="1"/>
      <c r="C585" s="1"/>
    </row>
    <row r="586" spans="2:3">
      <c r="B586" s="1"/>
      <c r="C586" s="1"/>
    </row>
    <row r="587" spans="2:3">
      <c r="B587" s="1"/>
      <c r="C587" s="1"/>
    </row>
    <row r="588" spans="2:3">
      <c r="B588" s="1"/>
      <c r="C588" s="1"/>
    </row>
    <row r="589" spans="2:3">
      <c r="B589" s="1"/>
      <c r="C589" s="1"/>
    </row>
    <row r="590" spans="2:3">
      <c r="B590" s="1"/>
      <c r="C590" s="1"/>
    </row>
    <row r="591" spans="2:3">
      <c r="B591" s="1"/>
      <c r="C591" s="1"/>
    </row>
    <row r="592" spans="2:3">
      <c r="B592" s="1"/>
      <c r="C592" s="1"/>
    </row>
    <row r="593" spans="2:3">
      <c r="B593" s="1"/>
      <c r="C593" s="1"/>
    </row>
    <row r="594" spans="2:3">
      <c r="B594" s="1"/>
      <c r="C594" s="1"/>
    </row>
    <row r="595" spans="2:3">
      <c r="B595" s="1"/>
      <c r="C595" s="1"/>
    </row>
    <row r="596" spans="2:3">
      <c r="B596" s="1"/>
      <c r="C596" s="1"/>
    </row>
    <row r="597" spans="2:3">
      <c r="B597" s="1"/>
      <c r="C597" s="1"/>
    </row>
    <row r="598" spans="2:3">
      <c r="B598" s="1"/>
      <c r="C598" s="1"/>
    </row>
    <row r="599" spans="2:3">
      <c r="B599" s="1"/>
      <c r="C599" s="1"/>
    </row>
    <row r="600" spans="2:3">
      <c r="B600" s="1"/>
      <c r="C600" s="1"/>
    </row>
    <row r="601" spans="2:3">
      <c r="B601" s="1"/>
      <c r="C601" s="1"/>
    </row>
    <row r="602" spans="2:3">
      <c r="B602" s="1"/>
      <c r="C602" s="1"/>
    </row>
    <row r="603" spans="2:3">
      <c r="B603" s="1"/>
      <c r="C603" s="1"/>
    </row>
    <row r="604" spans="2:3">
      <c r="B604" s="1"/>
      <c r="C604" s="1"/>
    </row>
    <row r="605" spans="2:3">
      <c r="B605" s="1"/>
      <c r="C605" s="1"/>
    </row>
    <row r="606" spans="2:3">
      <c r="B606" s="1"/>
      <c r="C606" s="1"/>
    </row>
    <row r="607" spans="2:3">
      <c r="B607" s="1"/>
      <c r="C607" s="1"/>
    </row>
    <row r="608" spans="2:3">
      <c r="B608" s="1"/>
      <c r="C608" s="1"/>
    </row>
    <row r="609" spans="2:3">
      <c r="B609" s="1"/>
      <c r="C609" s="1"/>
    </row>
    <row r="610" spans="2:3">
      <c r="B610" s="1"/>
      <c r="C610" s="1"/>
    </row>
    <row r="611" spans="2:3">
      <c r="B611" s="1"/>
      <c r="C611" s="1"/>
    </row>
    <row r="612" spans="2:3">
      <c r="B612" s="1"/>
      <c r="C612" s="1"/>
    </row>
    <row r="613" spans="2:3">
      <c r="B613" s="1"/>
      <c r="C613" s="1"/>
    </row>
    <row r="614" spans="2:3">
      <c r="B614" s="1"/>
      <c r="C614" s="1"/>
    </row>
    <row r="615" spans="2:3">
      <c r="B615" s="1"/>
      <c r="C615" s="1"/>
    </row>
    <row r="616" spans="2:3">
      <c r="B616" s="1"/>
      <c r="C616" s="1"/>
    </row>
    <row r="617" spans="2:3">
      <c r="B617" s="1"/>
      <c r="C617" s="1"/>
    </row>
    <row r="618" spans="2:3">
      <c r="B618" s="1"/>
      <c r="C618" s="1"/>
    </row>
    <row r="619" spans="2:3">
      <c r="B619" s="1"/>
      <c r="C619" s="1"/>
    </row>
    <row r="620" spans="2:3">
      <c r="B620" s="1"/>
      <c r="C620" s="1"/>
    </row>
    <row r="621" spans="2:3">
      <c r="B621" s="1"/>
      <c r="C621" s="1"/>
    </row>
    <row r="622" spans="2:3">
      <c r="B622" s="1"/>
      <c r="C622" s="1"/>
    </row>
    <row r="623" spans="2:3">
      <c r="B623" s="1"/>
      <c r="C623" s="1"/>
    </row>
    <row r="624" spans="2:3">
      <c r="B624" s="1"/>
      <c r="C624" s="1"/>
    </row>
    <row r="625" spans="2:3">
      <c r="B625" s="1"/>
      <c r="C625" s="1"/>
    </row>
    <row r="626" spans="2:3">
      <c r="B626" s="1"/>
      <c r="C626" s="1"/>
    </row>
    <row r="627" spans="2:3">
      <c r="B627" s="1"/>
      <c r="C627" s="1"/>
    </row>
    <row r="628" spans="2:3">
      <c r="B628" s="1"/>
      <c r="C628" s="1"/>
    </row>
    <row r="629" spans="2:3">
      <c r="B629" s="1"/>
      <c r="C629" s="1"/>
    </row>
    <row r="630" spans="2:3">
      <c r="B630" s="1"/>
      <c r="C630" s="1"/>
    </row>
    <row r="631" spans="2:3">
      <c r="B631" s="1"/>
      <c r="C631" s="1"/>
    </row>
    <row r="632" spans="2:3">
      <c r="B632" s="1"/>
      <c r="C632" s="1"/>
    </row>
    <row r="633" spans="2:3">
      <c r="B633" s="1"/>
      <c r="C633" s="1"/>
    </row>
    <row r="634" spans="2:3">
      <c r="B634" s="1"/>
      <c r="C634" s="1"/>
    </row>
    <row r="635" spans="2:3">
      <c r="B635" s="1"/>
      <c r="C635" s="1"/>
    </row>
    <row r="636" spans="2:3">
      <c r="B636" s="1"/>
      <c r="C636" s="1"/>
    </row>
    <row r="637" spans="2:3">
      <c r="B637" s="1"/>
      <c r="C637" s="1"/>
    </row>
    <row r="638" spans="2:3">
      <c r="B638" s="1"/>
      <c r="C638" s="1"/>
    </row>
    <row r="639" spans="2:3">
      <c r="B639" s="1"/>
      <c r="C639" s="1"/>
    </row>
    <row r="640" spans="2:3">
      <c r="B640" s="1"/>
      <c r="C640" s="1"/>
    </row>
    <row r="641" spans="2:3">
      <c r="B641" s="1"/>
      <c r="C641" s="1"/>
    </row>
    <row r="642" spans="2:3">
      <c r="B642" s="1"/>
      <c r="C642" s="1"/>
    </row>
    <row r="643" spans="2:3">
      <c r="B643" s="1"/>
      <c r="C643" s="1"/>
    </row>
    <row r="644" spans="2:3">
      <c r="B644" s="1"/>
      <c r="C644" s="1"/>
    </row>
    <row r="645" spans="2:3">
      <c r="B645" s="1"/>
      <c r="C645" s="1"/>
    </row>
    <row r="646" spans="2:3">
      <c r="B646" s="1"/>
      <c r="C646" s="1"/>
    </row>
    <row r="647" spans="2:3">
      <c r="B647" s="1"/>
      <c r="C647" s="1"/>
    </row>
    <row r="648" spans="2:3">
      <c r="B648" s="1"/>
      <c r="C648" s="1"/>
    </row>
    <row r="649" spans="2:3">
      <c r="B649" s="1"/>
      <c r="C649" s="1"/>
    </row>
    <row r="650" spans="2:3">
      <c r="B650" s="1"/>
      <c r="C650" s="1"/>
    </row>
    <row r="651" spans="2:3">
      <c r="B651" s="1"/>
      <c r="C651" s="1"/>
    </row>
    <row r="652" spans="2:3">
      <c r="B652" s="1"/>
      <c r="C652" s="1"/>
    </row>
    <row r="653" spans="2:3">
      <c r="B653" s="1"/>
      <c r="C653" s="1"/>
    </row>
    <row r="654" spans="2:3">
      <c r="B654" s="1"/>
      <c r="C654" s="1"/>
    </row>
    <row r="655" spans="2:3">
      <c r="B655" s="1"/>
      <c r="C655" s="1"/>
    </row>
    <row r="656" spans="2:3">
      <c r="B656" s="1"/>
      <c r="C656" s="1"/>
    </row>
    <row r="657" spans="2:3">
      <c r="B657" s="1"/>
      <c r="C657" s="1"/>
    </row>
    <row r="658" spans="2:3">
      <c r="B658" s="1"/>
      <c r="C658" s="1"/>
    </row>
    <row r="659" spans="2:3">
      <c r="B659" s="1"/>
      <c r="C659" s="1"/>
    </row>
    <row r="660" spans="2:3">
      <c r="B660" s="1"/>
      <c r="C660" s="1"/>
    </row>
    <row r="661" spans="2:3">
      <c r="B661" s="1"/>
      <c r="C661" s="1"/>
    </row>
    <row r="662" spans="2:3">
      <c r="B662" s="1"/>
      <c r="C662" s="1"/>
    </row>
    <row r="663" spans="2:3">
      <c r="B663" s="1"/>
      <c r="C663" s="1"/>
    </row>
    <row r="664" spans="2:3">
      <c r="B664" s="1"/>
      <c r="C664" s="1"/>
    </row>
    <row r="665" spans="2:3">
      <c r="B665" s="1"/>
      <c r="C665" s="1"/>
    </row>
    <row r="666" spans="2:3">
      <c r="B666" s="1"/>
      <c r="C666" s="1"/>
    </row>
    <row r="667" spans="2:3">
      <c r="B667" s="1"/>
      <c r="C667" s="1"/>
    </row>
    <row r="668" spans="2:3">
      <c r="B668" s="1"/>
      <c r="C668" s="1"/>
    </row>
    <row r="669" spans="2:3">
      <c r="B669" s="1"/>
      <c r="C669" s="1"/>
    </row>
    <row r="670" spans="2:3">
      <c r="B670" s="1"/>
      <c r="C670" s="1"/>
    </row>
    <row r="671" spans="2:3">
      <c r="B671" s="1"/>
      <c r="C671" s="1"/>
    </row>
    <row r="672" spans="2:3">
      <c r="B672" s="1"/>
      <c r="C672" s="1"/>
    </row>
    <row r="673" spans="2:3">
      <c r="B673" s="1"/>
      <c r="C673" s="1"/>
    </row>
    <row r="674" spans="2:3">
      <c r="B674" s="1"/>
      <c r="C674" s="1"/>
    </row>
    <row r="675" spans="2:3">
      <c r="B675" s="1"/>
      <c r="C675" s="1"/>
    </row>
    <row r="676" spans="2:3">
      <c r="B676" s="1"/>
      <c r="C676" s="1"/>
    </row>
    <row r="677" spans="2:3">
      <c r="B677" s="1"/>
      <c r="C677" s="1"/>
    </row>
    <row r="678" spans="2:3">
      <c r="B678" s="1"/>
      <c r="C678" s="1"/>
    </row>
    <row r="679" spans="2:3">
      <c r="B679" s="1"/>
      <c r="C679" s="1"/>
    </row>
    <row r="680" spans="2:3">
      <c r="B680" s="1"/>
      <c r="C680" s="1"/>
    </row>
    <row r="681" spans="2:3">
      <c r="B681" s="1"/>
      <c r="C681" s="1"/>
    </row>
    <row r="682" spans="2:3">
      <c r="B682" s="1"/>
      <c r="C682" s="1"/>
    </row>
    <row r="683" spans="2:3">
      <c r="B683" s="1"/>
      <c r="C683" s="1"/>
    </row>
    <row r="684" spans="2:3">
      <c r="B684" s="1"/>
      <c r="C684" s="1"/>
    </row>
    <row r="685" spans="2:3">
      <c r="B685" s="1"/>
      <c r="C685" s="1"/>
    </row>
    <row r="686" spans="2:3">
      <c r="B686" s="1"/>
      <c r="C686" s="1"/>
    </row>
    <row r="687" spans="2:3">
      <c r="B687" s="1"/>
      <c r="C687" s="1"/>
    </row>
    <row r="688" spans="2:3">
      <c r="B688" s="1"/>
      <c r="C688" s="1"/>
    </row>
    <row r="689" spans="2:3">
      <c r="B689" s="1"/>
      <c r="C689" s="1"/>
    </row>
    <row r="690" spans="2:3">
      <c r="B690" s="1"/>
      <c r="C690" s="1"/>
    </row>
    <row r="691" spans="2:3">
      <c r="B691" s="1"/>
      <c r="C691" s="1"/>
    </row>
    <row r="692" spans="2:3">
      <c r="B692" s="1"/>
      <c r="C692" s="1"/>
    </row>
    <row r="693" spans="2:3">
      <c r="B693" s="1"/>
      <c r="C693" s="1"/>
    </row>
    <row r="694" spans="2:3">
      <c r="B694" s="1"/>
      <c r="C694" s="1"/>
    </row>
    <row r="695" spans="2:3">
      <c r="B695" s="1"/>
      <c r="C695" s="1"/>
    </row>
    <row r="696" spans="2:3">
      <c r="B696" s="1"/>
      <c r="C696" s="1"/>
    </row>
    <row r="697" spans="2:3">
      <c r="B697" s="1"/>
      <c r="C697" s="1"/>
    </row>
    <row r="698" spans="2:3">
      <c r="B698" s="1"/>
      <c r="C698" s="1"/>
    </row>
    <row r="699" spans="2:3">
      <c r="B699" s="1"/>
      <c r="C699" s="1"/>
    </row>
    <row r="700" spans="2:3">
      <c r="B700" s="1"/>
      <c r="C700" s="1"/>
    </row>
    <row r="701" spans="2:3">
      <c r="B701" s="1"/>
      <c r="C701" s="1"/>
    </row>
    <row r="702" spans="2:3">
      <c r="B702" s="1"/>
      <c r="C702" s="1"/>
    </row>
    <row r="703" spans="2:3">
      <c r="B703" s="1"/>
      <c r="C703" s="1"/>
    </row>
    <row r="704" spans="2:3">
      <c r="B704" s="1"/>
      <c r="C704" s="1"/>
    </row>
    <row r="705" spans="2:3">
      <c r="B705" s="1"/>
      <c r="C705" s="1"/>
    </row>
    <row r="706" spans="2:3">
      <c r="B706" s="1"/>
      <c r="C706" s="1"/>
    </row>
    <row r="707" spans="2:3">
      <c r="B707" s="1"/>
      <c r="C707" s="1"/>
    </row>
    <row r="708" spans="2:3">
      <c r="B708" s="1"/>
      <c r="C708" s="1"/>
    </row>
    <row r="709" spans="2:3">
      <c r="B709" s="1"/>
      <c r="C709" s="1"/>
    </row>
    <row r="710" spans="2:3">
      <c r="B710" s="1"/>
      <c r="C710" s="1"/>
    </row>
    <row r="711" spans="2:3">
      <c r="B711" s="1"/>
      <c r="C711" s="1"/>
    </row>
    <row r="712" spans="2:3">
      <c r="B712" s="1"/>
      <c r="C712" s="1"/>
    </row>
    <row r="713" spans="2:3">
      <c r="B713" s="1"/>
      <c r="C713" s="1"/>
    </row>
    <row r="714" spans="2:3">
      <c r="B714" s="1"/>
      <c r="C714" s="1"/>
    </row>
    <row r="715" spans="2:3">
      <c r="B715" s="1"/>
      <c r="C715" s="1"/>
    </row>
    <row r="716" spans="2:3">
      <c r="B716" s="1"/>
      <c r="C716" s="1"/>
    </row>
    <row r="717" spans="2:3">
      <c r="B717" s="1"/>
      <c r="C717" s="1"/>
    </row>
    <row r="718" spans="2:3">
      <c r="B718" s="1"/>
      <c r="C718" s="1"/>
    </row>
    <row r="719" spans="2:3">
      <c r="B719" s="1"/>
      <c r="C719" s="1"/>
    </row>
    <row r="720" spans="2:3">
      <c r="B720" s="1"/>
      <c r="C720" s="1"/>
    </row>
    <row r="721" spans="2:3">
      <c r="B721" s="1"/>
      <c r="C721" s="1"/>
    </row>
    <row r="722" spans="2:3">
      <c r="B722" s="1"/>
      <c r="C722" s="1"/>
    </row>
    <row r="723" spans="2:3">
      <c r="B723" s="1"/>
      <c r="C723" s="1"/>
    </row>
    <row r="724" spans="2:3">
      <c r="B724" s="1"/>
      <c r="C724" s="1"/>
    </row>
    <row r="725" spans="2:3">
      <c r="B725" s="1"/>
      <c r="C725" s="1"/>
    </row>
    <row r="726" spans="2:3">
      <c r="B726" s="1"/>
      <c r="C726" s="1"/>
    </row>
    <row r="727" spans="2:3">
      <c r="B727" s="1"/>
      <c r="C727" s="1"/>
    </row>
    <row r="728" spans="2:3">
      <c r="B728" s="1"/>
      <c r="C728" s="1"/>
    </row>
    <row r="729" spans="2:3">
      <c r="B729" s="1"/>
      <c r="C729" s="1"/>
    </row>
    <row r="730" spans="2:3">
      <c r="B730" s="1"/>
      <c r="C730" s="1"/>
    </row>
    <row r="731" spans="2:3">
      <c r="B731" s="1"/>
      <c r="C731" s="1"/>
    </row>
    <row r="732" spans="2:3">
      <c r="B732" s="1"/>
      <c r="C732" s="1"/>
    </row>
    <row r="733" spans="2:3">
      <c r="B733" s="1"/>
      <c r="C733" s="1"/>
    </row>
    <row r="734" spans="2:3">
      <c r="B734" s="1"/>
      <c r="C734" s="1"/>
    </row>
    <row r="735" spans="2:3">
      <c r="B735" s="1"/>
      <c r="C735" s="1"/>
    </row>
    <row r="736" spans="2:3">
      <c r="B736" s="1"/>
      <c r="C736" s="1"/>
    </row>
    <row r="737" spans="2:3">
      <c r="B737" s="1"/>
      <c r="C737" s="1"/>
    </row>
    <row r="738" spans="2:3">
      <c r="B738" s="1"/>
      <c r="C738" s="1"/>
    </row>
    <row r="739" spans="2:3">
      <c r="B739" s="1"/>
      <c r="C739" s="1"/>
    </row>
    <row r="740" spans="2:3">
      <c r="B740" s="1"/>
      <c r="C740" s="1"/>
    </row>
    <row r="741" spans="2:3">
      <c r="B741" s="1"/>
      <c r="C741" s="1"/>
    </row>
    <row r="742" spans="2:3">
      <c r="B742" s="1"/>
      <c r="C742" s="1"/>
    </row>
    <row r="743" spans="2:3">
      <c r="B743" s="1"/>
      <c r="C743" s="1"/>
    </row>
    <row r="744" spans="2:3">
      <c r="B744" s="1"/>
      <c r="C744" s="1"/>
    </row>
    <row r="745" spans="2:3">
      <c r="B745" s="1"/>
      <c r="C745" s="1"/>
    </row>
    <row r="746" spans="2:3">
      <c r="B746" s="1"/>
      <c r="C746" s="1"/>
    </row>
    <row r="747" spans="2:3">
      <c r="B747" s="1"/>
      <c r="C747" s="1"/>
    </row>
    <row r="748" spans="2:3">
      <c r="B748" s="1"/>
      <c r="C748" s="1"/>
    </row>
    <row r="749" spans="2:3">
      <c r="B749" s="1"/>
      <c r="C749" s="1"/>
    </row>
    <row r="750" spans="2:3">
      <c r="B750" s="1"/>
      <c r="C750" s="1"/>
    </row>
    <row r="751" spans="2:3">
      <c r="B751" s="1"/>
      <c r="C751" s="1"/>
    </row>
    <row r="752" spans="2:3">
      <c r="B752" s="1"/>
      <c r="C752" s="1"/>
    </row>
    <row r="753" spans="2:3">
      <c r="B753" s="1"/>
      <c r="C753" s="1"/>
    </row>
    <row r="754" spans="2:3">
      <c r="B754" s="1"/>
      <c r="C754" s="1"/>
    </row>
    <row r="755" spans="2:3">
      <c r="B755" s="1"/>
      <c r="C755" s="1"/>
    </row>
    <row r="756" spans="2:3">
      <c r="B756" s="1"/>
      <c r="C756" s="1"/>
    </row>
    <row r="757" spans="2:3">
      <c r="B757" s="1"/>
      <c r="C757" s="1"/>
    </row>
    <row r="758" spans="2:3">
      <c r="B758" s="1"/>
      <c r="C758" s="1"/>
    </row>
    <row r="759" spans="2:3">
      <c r="B759" s="1"/>
      <c r="C759" s="1"/>
    </row>
    <row r="760" spans="2:3">
      <c r="B760" s="1"/>
      <c r="C760" s="1"/>
    </row>
    <row r="761" spans="2:3">
      <c r="B761" s="1"/>
      <c r="C761" s="1"/>
    </row>
    <row r="762" spans="2:3">
      <c r="B762" s="1"/>
      <c r="C762" s="1"/>
    </row>
    <row r="763" spans="2:3">
      <c r="B763" s="1"/>
      <c r="C763" s="1"/>
    </row>
    <row r="764" spans="2:3">
      <c r="B764" s="1"/>
      <c r="C764" s="1"/>
    </row>
    <row r="765" spans="2:3">
      <c r="B765" s="1"/>
      <c r="C765" s="1"/>
    </row>
    <row r="766" spans="2:3">
      <c r="B766" s="1"/>
      <c r="C766" s="1"/>
    </row>
    <row r="767" spans="2:3">
      <c r="B767" s="1"/>
      <c r="C767" s="1"/>
    </row>
    <row r="768" spans="2:3">
      <c r="B768" s="1"/>
      <c r="C768" s="1"/>
    </row>
    <row r="769" spans="2:3">
      <c r="B769" s="1"/>
      <c r="C769" s="1"/>
    </row>
    <row r="770" spans="2:3">
      <c r="B770" s="1"/>
      <c r="C770" s="1"/>
    </row>
    <row r="771" spans="2:3">
      <c r="B771" s="1"/>
      <c r="C771" s="1"/>
    </row>
    <row r="772" spans="2:3">
      <c r="B772" s="1"/>
      <c r="C772" s="1"/>
    </row>
    <row r="773" spans="2:3">
      <c r="B773" s="1"/>
      <c r="C773" s="1"/>
    </row>
    <row r="774" spans="2:3">
      <c r="B774" s="1"/>
      <c r="C774" s="1"/>
    </row>
    <row r="775" spans="2:3">
      <c r="B775" s="1"/>
      <c r="C775" s="1"/>
    </row>
    <row r="776" spans="2:3">
      <c r="B776" s="1"/>
      <c r="C776" s="1"/>
    </row>
    <row r="777" spans="2:3">
      <c r="B777" s="1"/>
      <c r="C777" s="1"/>
    </row>
    <row r="778" spans="2:3">
      <c r="B778" s="1"/>
      <c r="C778" s="1"/>
    </row>
    <row r="779" spans="2:3">
      <c r="B779" s="1"/>
      <c r="C779" s="1"/>
    </row>
    <row r="780" spans="2:3">
      <c r="B780" s="1"/>
      <c r="C780" s="1"/>
    </row>
    <row r="781" spans="2:3">
      <c r="B781" s="1"/>
      <c r="C781" s="1"/>
    </row>
    <row r="782" spans="2:3">
      <c r="B782" s="1"/>
      <c r="C782" s="1"/>
    </row>
    <row r="783" spans="2:3">
      <c r="B783" s="1"/>
      <c r="C783" s="1"/>
    </row>
    <row r="784" spans="2:3">
      <c r="B784" s="1"/>
      <c r="C784" s="1"/>
    </row>
    <row r="785" spans="2:3">
      <c r="B785" s="1"/>
      <c r="C785" s="1"/>
    </row>
    <row r="786" spans="2:3">
      <c r="B786" s="1"/>
      <c r="C786" s="1"/>
    </row>
    <row r="787" spans="2:3">
      <c r="B787" s="1"/>
      <c r="C787" s="1"/>
    </row>
    <row r="788" spans="2:3">
      <c r="B788" s="1"/>
      <c r="C788" s="1"/>
    </row>
    <row r="789" spans="2:3">
      <c r="B789" s="1"/>
      <c r="C789" s="1"/>
    </row>
    <row r="790" spans="2:3">
      <c r="B790" s="1"/>
      <c r="C790" s="1"/>
    </row>
    <row r="791" spans="2:3">
      <c r="B791" s="1"/>
      <c r="C791" s="1"/>
    </row>
    <row r="792" spans="2:3">
      <c r="B792" s="1"/>
      <c r="C792" s="1"/>
    </row>
    <row r="793" spans="2:3">
      <c r="B793" s="1"/>
      <c r="C793" s="1"/>
    </row>
    <row r="794" spans="2:3">
      <c r="B794" s="1"/>
      <c r="C794" s="1"/>
    </row>
    <row r="795" spans="2:3">
      <c r="B795" s="1"/>
      <c r="C795" s="1"/>
    </row>
    <row r="796" spans="2:3">
      <c r="B796" s="1"/>
      <c r="C796" s="1"/>
    </row>
    <row r="797" spans="2:3">
      <c r="B797" s="1"/>
      <c r="C797" s="1"/>
    </row>
    <row r="798" spans="2:3">
      <c r="B798" s="1"/>
      <c r="C798" s="1"/>
    </row>
    <row r="799" spans="2:3">
      <c r="B799" s="1"/>
      <c r="C799" s="1"/>
    </row>
    <row r="800" spans="2:3">
      <c r="B800" s="1"/>
      <c r="C800" s="1"/>
    </row>
    <row r="801" spans="2:3">
      <c r="B801" s="1"/>
      <c r="C801" s="1"/>
    </row>
    <row r="802" spans="2:3">
      <c r="B802" s="1"/>
      <c r="C802" s="1"/>
    </row>
    <row r="803" spans="2:3">
      <c r="B803" s="1"/>
      <c r="C803" s="1"/>
    </row>
    <row r="804" spans="2:3">
      <c r="B804" s="1"/>
      <c r="C804" s="1"/>
    </row>
    <row r="805" spans="2:3">
      <c r="B805" s="1"/>
      <c r="C805" s="1"/>
    </row>
    <row r="806" spans="2:3">
      <c r="B806" s="1"/>
      <c r="C806" s="1"/>
    </row>
    <row r="807" spans="2:3">
      <c r="B807" s="1"/>
      <c r="C807" s="1"/>
    </row>
    <row r="808" spans="2:3">
      <c r="B808" s="1"/>
      <c r="C808" s="1"/>
    </row>
    <row r="809" spans="2:3">
      <c r="B809" s="1"/>
      <c r="C809" s="1"/>
    </row>
    <row r="810" spans="2:3">
      <c r="B810" s="1"/>
      <c r="C810" s="1"/>
    </row>
    <row r="811" spans="2:3">
      <c r="B811" s="1"/>
      <c r="C811" s="1"/>
    </row>
    <row r="812" spans="2:3">
      <c r="B812" s="1"/>
      <c r="C812" s="1"/>
    </row>
    <row r="813" spans="2:3">
      <c r="B813" s="1"/>
      <c r="C813" s="1"/>
    </row>
    <row r="814" spans="2:3">
      <c r="B814" s="1"/>
      <c r="C814" s="1"/>
    </row>
    <row r="815" spans="2:3">
      <c r="B815" s="1"/>
      <c r="C815" s="1"/>
    </row>
    <row r="816" spans="2:3">
      <c r="B816" s="1"/>
      <c r="C816" s="1"/>
    </row>
    <row r="817" spans="2:3">
      <c r="B817" s="1"/>
      <c r="C817" s="1"/>
    </row>
    <row r="818" spans="2:3">
      <c r="B818" s="1"/>
      <c r="C818" s="1"/>
    </row>
    <row r="819" spans="2:3">
      <c r="B819" s="1"/>
      <c r="C819" s="1"/>
    </row>
    <row r="820" spans="2:3">
      <c r="B820" s="1"/>
      <c r="C820" s="1"/>
    </row>
    <row r="821" spans="2:3">
      <c r="B821" s="1"/>
      <c r="C821" s="1"/>
    </row>
    <row r="822" spans="2:3">
      <c r="B822" s="1"/>
      <c r="C822" s="1"/>
    </row>
    <row r="823" spans="2:3">
      <c r="B823" s="1"/>
      <c r="C823" s="1"/>
    </row>
    <row r="824" spans="2:3">
      <c r="B824" s="1"/>
      <c r="C824" s="1"/>
    </row>
    <row r="825" spans="2:3">
      <c r="B825" s="1"/>
      <c r="C825" s="1"/>
    </row>
    <row r="826" spans="2:3">
      <c r="B826" s="1"/>
      <c r="C826" s="1"/>
    </row>
    <row r="827" spans="2:3">
      <c r="B827" s="1"/>
      <c r="C827" s="1"/>
    </row>
    <row r="828" spans="2:3">
      <c r="B828" s="1"/>
      <c r="C828" s="1"/>
    </row>
    <row r="829" spans="2:3">
      <c r="B829" s="1"/>
      <c r="C829" s="1"/>
    </row>
    <row r="830" spans="2:3">
      <c r="B830" s="1"/>
      <c r="C830" s="1"/>
    </row>
    <row r="831" spans="2:3">
      <c r="B831" s="1"/>
      <c r="C831" s="1"/>
    </row>
    <row r="832" spans="2:3">
      <c r="B832" s="1"/>
      <c r="C832" s="1"/>
    </row>
    <row r="833" spans="2:3">
      <c r="B833" s="1"/>
      <c r="C833" s="1"/>
    </row>
    <row r="834" spans="2:3">
      <c r="B834" s="1"/>
      <c r="C834" s="1"/>
    </row>
    <row r="835" spans="2:3">
      <c r="B835" s="1"/>
      <c r="C835" s="1"/>
    </row>
    <row r="836" spans="2:3">
      <c r="B836" s="1"/>
      <c r="C836" s="1"/>
    </row>
    <row r="837" spans="2:3">
      <c r="B837" s="1"/>
      <c r="C837" s="1"/>
    </row>
    <row r="838" spans="2:3">
      <c r="B838" s="1"/>
      <c r="C838" s="1"/>
    </row>
    <row r="839" spans="2:3">
      <c r="B839" s="1"/>
      <c r="C839" s="1"/>
    </row>
    <row r="840" spans="2:3">
      <c r="B840" s="1"/>
      <c r="C840" s="1"/>
    </row>
    <row r="841" spans="2:3">
      <c r="B841" s="1"/>
      <c r="C841" s="1"/>
    </row>
    <row r="842" spans="2:3">
      <c r="B842" s="1"/>
      <c r="C842" s="1"/>
    </row>
    <row r="843" spans="2:3">
      <c r="B843" s="1"/>
      <c r="C843" s="1"/>
    </row>
    <row r="844" spans="2:3">
      <c r="B844" s="1"/>
      <c r="C844" s="1"/>
    </row>
    <row r="845" spans="2:3">
      <c r="B845" s="1"/>
      <c r="C845" s="1"/>
    </row>
    <row r="846" spans="2:3">
      <c r="B846" s="1"/>
      <c r="C846" s="1"/>
    </row>
    <row r="847" spans="2:3">
      <c r="B847" s="1"/>
      <c r="C847" s="1"/>
    </row>
    <row r="848" spans="2:3">
      <c r="B848" s="1"/>
      <c r="C848" s="1"/>
    </row>
    <row r="849" spans="2:3">
      <c r="B849" s="1"/>
      <c r="C849" s="1"/>
    </row>
    <row r="850" spans="2:3">
      <c r="B850" s="1"/>
      <c r="C850" s="1"/>
    </row>
    <row r="851" spans="2:3">
      <c r="B851" s="1"/>
      <c r="C851" s="1"/>
    </row>
    <row r="852" spans="2:3">
      <c r="B852" s="1"/>
      <c r="C852" s="1"/>
    </row>
    <row r="853" spans="2:3">
      <c r="B853" s="1"/>
      <c r="C853" s="1"/>
    </row>
    <row r="854" spans="2:3">
      <c r="B854" s="1"/>
      <c r="C854" s="1"/>
    </row>
    <row r="855" spans="2:3">
      <c r="B855" s="1"/>
      <c r="C855" s="1"/>
    </row>
    <row r="856" spans="2:3">
      <c r="B856" s="1"/>
      <c r="C856" s="1"/>
    </row>
    <row r="857" spans="2:3">
      <c r="B857" s="1"/>
      <c r="C857" s="1"/>
    </row>
    <row r="858" spans="2:3">
      <c r="B858" s="1"/>
      <c r="C858" s="1"/>
    </row>
    <row r="859" spans="2:3">
      <c r="B859" s="1"/>
      <c r="C859" s="1"/>
    </row>
    <row r="860" spans="2:3">
      <c r="B860" s="1"/>
      <c r="C860" s="1"/>
    </row>
    <row r="861" spans="2:3">
      <c r="B861" s="1"/>
      <c r="C861" s="1"/>
    </row>
    <row r="862" spans="2:3">
      <c r="B862" s="1"/>
      <c r="C862" s="1"/>
    </row>
    <row r="863" spans="2:3">
      <c r="B863" s="1"/>
      <c r="C863" s="1"/>
    </row>
    <row r="864" spans="2:3">
      <c r="B864" s="1"/>
      <c r="C864" s="1"/>
    </row>
    <row r="865" spans="2:3">
      <c r="B865" s="1"/>
      <c r="C865" s="1"/>
    </row>
    <row r="866" spans="2:3">
      <c r="B866" s="1"/>
      <c r="C866" s="1"/>
    </row>
    <row r="867" spans="2:3">
      <c r="B867" s="1"/>
      <c r="C867" s="1"/>
    </row>
    <row r="868" spans="2:3">
      <c r="B868" s="1"/>
      <c r="C868" s="1"/>
    </row>
    <row r="869" spans="2:3">
      <c r="B869" s="1"/>
      <c r="C869" s="1"/>
    </row>
    <row r="870" spans="2:3">
      <c r="B870" s="1"/>
      <c r="C870" s="1"/>
    </row>
    <row r="871" spans="2:3">
      <c r="B871" s="1"/>
      <c r="C871" s="1"/>
    </row>
    <row r="872" spans="2:3">
      <c r="B872" s="1"/>
      <c r="C872" s="1"/>
    </row>
    <row r="873" spans="2:3">
      <c r="B873" s="1"/>
      <c r="C873" s="1"/>
    </row>
    <row r="874" spans="2:3">
      <c r="B874" s="1"/>
      <c r="C874" s="1"/>
    </row>
    <row r="875" spans="2:3">
      <c r="B875" s="1"/>
      <c r="C875" s="1"/>
    </row>
    <row r="876" spans="2:3">
      <c r="B876" s="1"/>
      <c r="C876" s="1"/>
    </row>
    <row r="877" spans="2:3">
      <c r="B877" s="1"/>
      <c r="C877" s="1"/>
    </row>
    <row r="878" spans="2:3">
      <c r="B878" s="1"/>
      <c r="C878" s="1"/>
    </row>
    <row r="879" spans="2:3">
      <c r="B879" s="1"/>
      <c r="C879" s="1"/>
    </row>
    <row r="880" spans="2:3">
      <c r="B880" s="1"/>
      <c r="C880" s="1"/>
    </row>
    <row r="881" spans="2:3">
      <c r="B881" s="1"/>
      <c r="C881" s="1"/>
    </row>
    <row r="882" spans="2:3">
      <c r="B882" s="1"/>
      <c r="C882" s="1"/>
    </row>
    <row r="883" spans="2:3">
      <c r="B883" s="1"/>
      <c r="C883" s="1"/>
    </row>
    <row r="884" spans="2:3">
      <c r="B884" s="1"/>
      <c r="C884" s="1"/>
    </row>
    <row r="885" spans="2:3">
      <c r="B885" s="1"/>
      <c r="C885" s="1"/>
    </row>
    <row r="886" spans="2:3">
      <c r="B886" s="1"/>
      <c r="C886" s="1"/>
    </row>
    <row r="887" spans="2:3">
      <c r="B887" s="1"/>
      <c r="C887" s="1"/>
    </row>
    <row r="888" spans="2:3">
      <c r="B888" s="1"/>
      <c r="C888" s="1"/>
    </row>
    <row r="889" spans="2:3">
      <c r="B889" s="1"/>
      <c r="C889" s="1"/>
    </row>
    <row r="890" spans="2:3">
      <c r="B890" s="1"/>
      <c r="C890" s="1"/>
    </row>
    <row r="891" spans="2:3">
      <c r="B891" s="1"/>
      <c r="C891" s="1"/>
    </row>
    <row r="892" spans="2:3">
      <c r="B892" s="1"/>
      <c r="C892" s="1"/>
    </row>
    <row r="893" spans="2:3">
      <c r="B893" s="1"/>
      <c r="C893" s="1"/>
    </row>
    <row r="894" spans="2:3">
      <c r="B894" s="1"/>
      <c r="C894" s="1"/>
    </row>
    <row r="895" spans="2:3">
      <c r="B895" s="1"/>
      <c r="C895" s="1"/>
    </row>
    <row r="896" spans="2:3">
      <c r="B896" s="1"/>
      <c r="C896" s="1"/>
    </row>
    <row r="897" spans="2:3">
      <c r="B897" s="1"/>
      <c r="C897" s="1"/>
    </row>
    <row r="898" spans="2:3">
      <c r="B898" s="1"/>
      <c r="C898" s="1"/>
    </row>
    <row r="899" spans="2:3">
      <c r="B899" s="1"/>
      <c r="C899" s="1"/>
    </row>
    <row r="900" spans="2:3">
      <c r="B900" s="1"/>
      <c r="C900" s="1"/>
    </row>
    <row r="901" spans="2:3">
      <c r="B901" s="1"/>
      <c r="C901" s="1"/>
    </row>
    <row r="902" spans="2:3">
      <c r="B902" s="1"/>
      <c r="C902" s="1"/>
    </row>
    <row r="903" spans="2:3">
      <c r="B903" s="1"/>
      <c r="C903" s="1"/>
    </row>
    <row r="904" spans="2:3">
      <c r="B904" s="1"/>
      <c r="C904" s="1"/>
    </row>
    <row r="905" spans="2:3">
      <c r="B905" s="1"/>
      <c r="C905" s="1"/>
    </row>
    <row r="906" spans="2:3">
      <c r="B906" s="1"/>
      <c r="C906" s="1"/>
    </row>
    <row r="907" spans="2:3">
      <c r="B907" s="1"/>
      <c r="C907" s="1"/>
    </row>
    <row r="908" spans="2:3">
      <c r="B908" s="1"/>
      <c r="C908" s="1"/>
    </row>
    <row r="909" spans="2:3">
      <c r="B909" s="1"/>
      <c r="C909" s="1"/>
    </row>
    <row r="910" spans="2:3">
      <c r="B910" s="1"/>
      <c r="C910" s="1"/>
    </row>
    <row r="911" spans="2:3">
      <c r="B911" s="1"/>
      <c r="C911" s="1"/>
    </row>
    <row r="912" spans="2:3">
      <c r="B912" s="1"/>
      <c r="C912" s="1"/>
    </row>
    <row r="913" spans="2:3">
      <c r="B913" s="1"/>
      <c r="C913" s="1"/>
    </row>
    <row r="914" spans="2:3">
      <c r="B914" s="1"/>
      <c r="C914" s="1"/>
    </row>
    <row r="915" spans="2:3">
      <c r="B915" s="1"/>
      <c r="C915" s="1"/>
    </row>
    <row r="916" spans="2:3">
      <c r="B916" s="1"/>
      <c r="C916" s="1"/>
    </row>
    <row r="917" spans="2:3">
      <c r="B917" s="1"/>
      <c r="C917" s="1"/>
    </row>
    <row r="918" spans="2:3">
      <c r="B918" s="1"/>
      <c r="C918" s="1"/>
    </row>
    <row r="919" spans="2:3">
      <c r="B919" s="1"/>
      <c r="C919" s="1"/>
    </row>
    <row r="920" spans="2:3">
      <c r="B920" s="1"/>
      <c r="C920" s="1"/>
    </row>
    <row r="921" spans="2:3">
      <c r="B921" s="1"/>
      <c r="C921" s="1"/>
    </row>
    <row r="922" spans="2:3">
      <c r="B922" s="1"/>
      <c r="C922" s="1"/>
    </row>
    <row r="923" spans="2:3">
      <c r="B923" s="1"/>
      <c r="C923" s="1"/>
    </row>
    <row r="924" spans="2:3">
      <c r="B924" s="1"/>
      <c r="C924" s="1"/>
    </row>
    <row r="925" spans="2:3">
      <c r="B925" s="1"/>
      <c r="C925" s="1"/>
    </row>
    <row r="926" spans="2:3">
      <c r="B926" s="1"/>
      <c r="C926" s="1"/>
    </row>
    <row r="927" spans="2:3">
      <c r="B927" s="1"/>
      <c r="C927" s="1"/>
    </row>
    <row r="928" spans="2:3">
      <c r="B928" s="1"/>
      <c r="C928" s="1"/>
    </row>
    <row r="929" spans="2:3">
      <c r="B929" s="1"/>
      <c r="C929" s="1"/>
    </row>
    <row r="930" spans="2:3">
      <c r="B930" s="1"/>
      <c r="C930" s="1"/>
    </row>
    <row r="931" spans="2:3">
      <c r="B931" s="1"/>
      <c r="C931" s="1"/>
    </row>
    <row r="932" spans="2:3">
      <c r="B932" s="1"/>
      <c r="C932" s="1"/>
    </row>
    <row r="933" spans="2:3">
      <c r="B933" s="1"/>
      <c r="C933" s="1"/>
    </row>
    <row r="934" spans="2:3">
      <c r="B934" s="1"/>
      <c r="C934" s="1"/>
    </row>
    <row r="935" spans="2:3">
      <c r="B935" s="1"/>
      <c r="C935" s="1"/>
    </row>
    <row r="936" spans="2:3">
      <c r="B936" s="1"/>
      <c r="C936" s="1"/>
    </row>
    <row r="937" spans="2:3">
      <c r="B937" s="1"/>
      <c r="C937" s="1"/>
    </row>
    <row r="938" spans="2:3">
      <c r="B938" s="1"/>
      <c r="C938" s="1"/>
    </row>
    <row r="939" spans="2:3">
      <c r="B939" s="1"/>
      <c r="C939" s="1"/>
    </row>
    <row r="940" spans="2:3">
      <c r="B940" s="1"/>
      <c r="C940" s="1"/>
    </row>
    <row r="941" spans="2:3">
      <c r="B941" s="1"/>
      <c r="C941" s="1"/>
    </row>
    <row r="942" spans="2:3">
      <c r="B942" s="1"/>
      <c r="C942" s="1"/>
    </row>
    <row r="943" spans="2:3">
      <c r="B943" s="1"/>
      <c r="C943" s="1"/>
    </row>
    <row r="944" spans="2:3">
      <c r="B944" s="1"/>
      <c r="C944" s="1"/>
    </row>
    <row r="945" spans="2:3">
      <c r="B945" s="1"/>
      <c r="C945" s="1"/>
    </row>
    <row r="946" spans="2:3">
      <c r="B946" s="1"/>
      <c r="C946" s="1"/>
    </row>
    <row r="947" spans="2:3">
      <c r="B947" s="1"/>
      <c r="C947" s="1"/>
    </row>
    <row r="948" spans="2:3">
      <c r="B948" s="1"/>
      <c r="C948" s="1"/>
    </row>
    <row r="949" spans="2:3">
      <c r="B949" s="1"/>
      <c r="C949" s="1"/>
    </row>
    <row r="950" spans="2:3">
      <c r="B950" s="1"/>
      <c r="C950" s="1"/>
    </row>
    <row r="951" spans="2:3">
      <c r="B951" s="1"/>
      <c r="C951" s="1"/>
    </row>
    <row r="952" spans="2:3">
      <c r="B952" s="1"/>
      <c r="C952" s="1"/>
    </row>
    <row r="953" spans="2:3">
      <c r="B953" s="1"/>
      <c r="C953" s="1"/>
    </row>
    <row r="954" spans="2:3">
      <c r="B954" s="1"/>
      <c r="C954" s="1"/>
    </row>
    <row r="955" spans="2:3">
      <c r="B955" s="1"/>
      <c r="C955" s="1"/>
    </row>
    <row r="956" spans="2:3">
      <c r="B956" s="1"/>
      <c r="C956" s="1"/>
    </row>
    <row r="957" spans="2:3">
      <c r="B957" s="1"/>
      <c r="C957" s="1"/>
    </row>
    <row r="958" spans="2:3">
      <c r="B958" s="1"/>
      <c r="C958" s="1"/>
    </row>
    <row r="959" spans="2:3">
      <c r="B959" s="1"/>
      <c r="C959" s="1"/>
    </row>
    <row r="960" spans="2:3">
      <c r="B960" s="1"/>
      <c r="C960" s="1"/>
    </row>
    <row r="961" spans="2:3">
      <c r="B961" s="1"/>
      <c r="C961" s="1"/>
    </row>
    <row r="962" spans="2:3">
      <c r="B962" s="1"/>
      <c r="C962" s="1"/>
    </row>
    <row r="963" spans="2:3">
      <c r="B963" s="1"/>
      <c r="C963" s="1"/>
    </row>
    <row r="964" spans="2:3">
      <c r="B964" s="1"/>
      <c r="C964" s="1"/>
    </row>
    <row r="965" spans="2:3">
      <c r="B965" s="1"/>
      <c r="C965" s="1"/>
    </row>
    <row r="966" spans="2:3">
      <c r="B966" s="1"/>
      <c r="C966" s="1"/>
    </row>
    <row r="967" spans="2:3">
      <c r="B967" s="1"/>
      <c r="C967" s="1"/>
    </row>
    <row r="968" spans="2:3">
      <c r="B968" s="1"/>
      <c r="C968" s="1"/>
    </row>
    <row r="969" spans="2:3">
      <c r="B969" s="1"/>
      <c r="C969" s="1"/>
    </row>
    <row r="970" spans="2:3">
      <c r="B970" s="1"/>
      <c r="C970" s="1"/>
    </row>
    <row r="971" spans="2:3">
      <c r="B971" s="1"/>
      <c r="C971" s="1"/>
    </row>
    <row r="972" spans="2:3">
      <c r="B972" s="1"/>
      <c r="C972" s="1"/>
    </row>
    <row r="973" spans="2:3">
      <c r="B973" s="1"/>
      <c r="C973" s="1"/>
    </row>
    <row r="974" spans="2:3">
      <c r="B974" s="1"/>
      <c r="C974" s="1"/>
    </row>
    <row r="975" spans="2:3">
      <c r="B975" s="1"/>
      <c r="C975" s="1"/>
    </row>
    <row r="976" spans="2:3">
      <c r="B976" s="1"/>
      <c r="C976" s="1"/>
    </row>
    <row r="977" spans="2:3">
      <c r="B977" s="1"/>
      <c r="C977" s="1"/>
    </row>
    <row r="978" spans="2:3">
      <c r="B978" s="1"/>
      <c r="C978" s="1"/>
    </row>
    <row r="979" spans="2:3">
      <c r="B979" s="1"/>
      <c r="C979" s="1"/>
    </row>
    <row r="980" spans="2:3">
      <c r="B980" s="1"/>
      <c r="C980" s="1"/>
    </row>
    <row r="981" spans="2:3">
      <c r="B981" s="1"/>
      <c r="C981" s="1"/>
    </row>
    <row r="982" spans="2:3">
      <c r="B982" s="1"/>
      <c r="C982" s="1"/>
    </row>
    <row r="983" spans="2:3">
      <c r="B983" s="1"/>
      <c r="C983" s="1"/>
    </row>
    <row r="984" spans="2:3">
      <c r="B984" s="1"/>
      <c r="C984" s="1"/>
    </row>
    <row r="985" spans="2:3">
      <c r="B985" s="1"/>
      <c r="C985" s="1"/>
    </row>
    <row r="986" spans="2:3">
      <c r="B986" s="1"/>
      <c r="C986" s="1"/>
    </row>
    <row r="987" spans="2:3">
      <c r="B987" s="1"/>
      <c r="C987" s="1"/>
    </row>
    <row r="988" spans="2:3">
      <c r="B988" s="1"/>
      <c r="C988" s="1"/>
    </row>
    <row r="989" spans="2:3">
      <c r="B989" s="1"/>
      <c r="C989" s="1"/>
    </row>
    <row r="990" spans="2:3">
      <c r="B990" s="1"/>
      <c r="C990" s="1"/>
    </row>
    <row r="991" spans="2:3">
      <c r="B991" s="1"/>
      <c r="C991" s="1"/>
    </row>
    <row r="992" spans="2:3">
      <c r="B992" s="1"/>
      <c r="C992" s="1"/>
    </row>
    <row r="993" spans="2:3">
      <c r="B993" s="1"/>
      <c r="C993" s="1"/>
    </row>
    <row r="994" spans="2:3">
      <c r="B994" s="1"/>
      <c r="C994" s="1"/>
    </row>
    <row r="995" spans="2:3">
      <c r="B995" s="1"/>
      <c r="C995" s="1"/>
    </row>
    <row r="996" spans="2:3">
      <c r="B996" s="1"/>
      <c r="C996" s="1"/>
    </row>
    <row r="997" spans="2:3">
      <c r="B997" s="1"/>
      <c r="C997" s="1"/>
    </row>
    <row r="998" spans="2:3">
      <c r="B998" s="1"/>
      <c r="C998" s="1"/>
    </row>
    <row r="999" spans="2:3">
      <c r="B999" s="1"/>
      <c r="C999" s="1"/>
    </row>
    <row r="1000" spans="2:3">
      <c r="B1000" s="1"/>
      <c r="C1000" s="1"/>
    </row>
    <row r="1001" spans="2:3">
      <c r="B1001" s="1"/>
      <c r="C1001" s="1"/>
    </row>
    <row r="1002" spans="2:3">
      <c r="B1002" s="1"/>
      <c r="C1002" s="1"/>
    </row>
    <row r="1003" spans="2:3">
      <c r="B1003" s="1"/>
      <c r="C1003" s="1"/>
    </row>
    <row r="1004" spans="2:3">
      <c r="B1004" s="1"/>
      <c r="C1004" s="1"/>
    </row>
    <row r="1005" spans="2:3">
      <c r="B1005" s="1"/>
      <c r="C1005" s="1"/>
    </row>
    <row r="1006" spans="2:3">
      <c r="B1006" s="1"/>
      <c r="C1006" s="1"/>
    </row>
    <row r="1007" spans="2:3">
      <c r="B1007" s="1"/>
      <c r="C1007" s="1"/>
    </row>
    <row r="1008" spans="2:3">
      <c r="B1008" s="1"/>
      <c r="C1008" s="1"/>
    </row>
    <row r="1009" spans="2:3">
      <c r="B1009" s="1"/>
      <c r="C1009" s="1"/>
    </row>
    <row r="1010" spans="2:3">
      <c r="B1010" s="1"/>
      <c r="C1010" s="1"/>
    </row>
    <row r="1011" spans="2:3">
      <c r="B1011" s="1"/>
      <c r="C1011" s="1"/>
    </row>
    <row r="1012" spans="2:3">
      <c r="B1012" s="1"/>
      <c r="C1012" s="1"/>
    </row>
    <row r="1013" spans="2:3">
      <c r="B1013" s="1"/>
      <c r="C1013" s="1"/>
    </row>
    <row r="1014" spans="2:3">
      <c r="B1014" s="1"/>
      <c r="C1014" s="1"/>
    </row>
    <row r="1015" spans="2:3">
      <c r="B1015" s="1"/>
      <c r="C1015" s="1"/>
    </row>
    <row r="1016" spans="2:3">
      <c r="B1016" s="1"/>
      <c r="C1016" s="1"/>
    </row>
    <row r="1017" spans="2:3">
      <c r="B1017" s="1"/>
      <c r="C1017" s="1"/>
    </row>
    <row r="1018" spans="2:3">
      <c r="B1018" s="1"/>
      <c r="C1018" s="1"/>
    </row>
    <row r="1019" spans="2:3">
      <c r="B1019" s="1"/>
      <c r="C1019" s="1"/>
    </row>
    <row r="1020" spans="2:3">
      <c r="B1020" s="1"/>
      <c r="C1020" s="1"/>
    </row>
    <row r="1021" spans="2:3">
      <c r="B1021" s="1"/>
      <c r="C1021" s="1"/>
    </row>
    <row r="1022" spans="2:3">
      <c r="B1022" s="1"/>
      <c r="C1022" s="1"/>
    </row>
    <row r="1023" spans="2:3">
      <c r="B1023" s="1"/>
      <c r="C1023" s="1"/>
    </row>
    <row r="1024" spans="2:3">
      <c r="B1024" s="1"/>
      <c r="C1024" s="1"/>
    </row>
    <row r="1025" spans="2:3">
      <c r="B1025" s="1"/>
      <c r="C1025" s="1"/>
    </row>
    <row r="1026" spans="2:3">
      <c r="B1026" s="1"/>
      <c r="C1026" s="1"/>
    </row>
    <row r="1027" spans="2:3">
      <c r="B1027" s="1"/>
      <c r="C1027" s="1"/>
    </row>
    <row r="1028" spans="2:3">
      <c r="B1028" s="1"/>
      <c r="C1028" s="1"/>
    </row>
    <row r="1029" spans="2:3">
      <c r="B1029" s="1"/>
      <c r="C1029" s="1"/>
    </row>
    <row r="1030" spans="2:3">
      <c r="B1030" s="1"/>
      <c r="C1030" s="1"/>
    </row>
    <row r="1031" spans="2:3">
      <c r="B1031" s="1"/>
      <c r="C1031" s="1"/>
    </row>
    <row r="1032" spans="2:3">
      <c r="B1032" s="1"/>
      <c r="C1032" s="1"/>
    </row>
    <row r="1033" spans="2:3">
      <c r="B1033" s="1"/>
      <c r="C1033" s="1"/>
    </row>
    <row r="1034" spans="2:3">
      <c r="B1034" s="1"/>
      <c r="C1034" s="1"/>
    </row>
    <row r="1035" spans="2:3">
      <c r="B1035" s="1"/>
      <c r="C1035" s="1"/>
    </row>
    <row r="1036" spans="2:3">
      <c r="B1036" s="1"/>
      <c r="C1036" s="1"/>
    </row>
    <row r="1037" spans="2:3">
      <c r="B1037" s="1"/>
      <c r="C1037" s="1"/>
    </row>
    <row r="1038" spans="2:3">
      <c r="B1038" s="1"/>
      <c r="C1038" s="1"/>
    </row>
    <row r="1039" spans="2:3">
      <c r="B1039" s="1"/>
      <c r="C1039" s="1"/>
    </row>
    <row r="1040" spans="2:3">
      <c r="B1040" s="1"/>
      <c r="C1040" s="1"/>
    </row>
    <row r="1041" spans="2:3">
      <c r="B1041" s="1"/>
      <c r="C1041" s="1"/>
    </row>
    <row r="1042" spans="2:3">
      <c r="B1042" s="1"/>
      <c r="C1042" s="1"/>
    </row>
    <row r="1043" spans="2:3">
      <c r="B1043" s="1"/>
      <c r="C1043" s="1"/>
    </row>
    <row r="1044" spans="2:3">
      <c r="B1044" s="1"/>
      <c r="C1044" s="1"/>
    </row>
    <row r="1045" spans="2:3">
      <c r="B1045" s="1"/>
      <c r="C1045" s="1"/>
    </row>
    <row r="1046" spans="2:3">
      <c r="B1046" s="1"/>
      <c r="C1046" s="1"/>
    </row>
    <row r="1047" spans="2:3">
      <c r="B1047" s="1"/>
      <c r="C1047" s="1"/>
    </row>
    <row r="1048" spans="2:3">
      <c r="B1048" s="1"/>
      <c r="C1048" s="1"/>
    </row>
    <row r="1049" spans="2:3">
      <c r="B1049" s="1"/>
      <c r="C1049" s="1"/>
    </row>
    <row r="1050" spans="2:3">
      <c r="B1050" s="1"/>
      <c r="C1050" s="1"/>
    </row>
    <row r="1051" spans="2:3">
      <c r="B1051" s="1"/>
      <c r="C1051" s="1"/>
    </row>
    <row r="1052" spans="2:3">
      <c r="B1052" s="1"/>
      <c r="C1052" s="1"/>
    </row>
    <row r="1053" spans="2:3">
      <c r="B1053" s="1"/>
      <c r="C1053" s="1"/>
    </row>
    <row r="1054" spans="2:3">
      <c r="B1054" s="1"/>
      <c r="C1054" s="1"/>
    </row>
    <row r="1055" spans="2:3">
      <c r="B1055" s="1"/>
      <c r="C1055" s="1"/>
    </row>
    <row r="1056" spans="2:3">
      <c r="B1056" s="1"/>
      <c r="C1056" s="1"/>
    </row>
    <row r="1057" spans="2:3">
      <c r="B1057" s="1"/>
      <c r="C1057" s="1"/>
    </row>
    <row r="1058" spans="2:3">
      <c r="B1058" s="1"/>
      <c r="C1058" s="1"/>
    </row>
    <row r="1059" spans="2:3">
      <c r="B1059" s="1"/>
      <c r="C1059" s="1"/>
    </row>
    <row r="1060" spans="2:3">
      <c r="B1060" s="1"/>
      <c r="C1060" s="1"/>
    </row>
    <row r="1061" spans="2:3">
      <c r="B1061" s="1"/>
      <c r="C1061" s="1"/>
    </row>
    <row r="1062" spans="2:3">
      <c r="B1062" s="1"/>
      <c r="C1062" s="1"/>
    </row>
    <row r="1063" spans="2:3">
      <c r="B1063" s="1"/>
      <c r="C1063" s="1"/>
    </row>
    <row r="1064" spans="2:3">
      <c r="B1064" s="1"/>
      <c r="C1064" s="1"/>
    </row>
    <row r="1065" spans="2:3">
      <c r="B1065" s="1"/>
      <c r="C1065" s="1"/>
    </row>
    <row r="1066" spans="2:3">
      <c r="B1066" s="1"/>
      <c r="C1066" s="1"/>
    </row>
    <row r="1067" spans="2:3">
      <c r="B1067" s="1"/>
      <c r="C1067" s="1"/>
    </row>
    <row r="1068" spans="2:3">
      <c r="B1068" s="1"/>
      <c r="C1068" s="1"/>
    </row>
    <row r="1069" spans="2:3">
      <c r="B1069" s="1"/>
      <c r="C1069" s="1"/>
    </row>
    <row r="1070" spans="2:3">
      <c r="B1070" s="1"/>
      <c r="C1070" s="1"/>
    </row>
    <row r="1071" spans="2:3">
      <c r="B1071" s="1"/>
      <c r="C1071" s="1"/>
    </row>
    <row r="1072" spans="2:3">
      <c r="B1072" s="1"/>
      <c r="C1072" s="1"/>
    </row>
    <row r="1073" spans="2:3">
      <c r="B1073" s="1"/>
      <c r="C1073" s="1"/>
    </row>
    <row r="1074" spans="2:3">
      <c r="B1074" s="1"/>
      <c r="C1074" s="1"/>
    </row>
    <row r="1075" spans="2:3">
      <c r="B1075" s="1"/>
      <c r="C1075" s="1"/>
    </row>
    <row r="1076" spans="2:3">
      <c r="B1076" s="1"/>
      <c r="C1076" s="1"/>
    </row>
    <row r="1077" spans="2:3">
      <c r="B1077" s="1"/>
      <c r="C1077" s="1"/>
    </row>
    <row r="1078" spans="2:3">
      <c r="B1078" s="1"/>
      <c r="C1078" s="1"/>
    </row>
    <row r="1079" spans="2:3">
      <c r="B1079" s="1"/>
      <c r="C1079" s="1"/>
    </row>
    <row r="1080" spans="2:3">
      <c r="B1080" s="1"/>
      <c r="C1080" s="1"/>
    </row>
    <row r="1081" spans="2:3">
      <c r="B1081" s="1"/>
      <c r="C1081" s="1"/>
    </row>
    <row r="1082" spans="2:3">
      <c r="B1082" s="1"/>
      <c r="C1082" s="1"/>
    </row>
    <row r="1083" spans="2:3">
      <c r="B1083" s="1"/>
      <c r="C1083" s="1"/>
    </row>
    <row r="1084" spans="2:3">
      <c r="B1084" s="1"/>
      <c r="C1084" s="1"/>
    </row>
    <row r="1085" spans="2:3">
      <c r="B1085" s="1"/>
      <c r="C1085" s="1"/>
    </row>
    <row r="1086" spans="2:3">
      <c r="B1086" s="1"/>
      <c r="C1086" s="1"/>
    </row>
    <row r="1087" spans="2:3">
      <c r="B1087" s="1"/>
      <c r="C1087" s="1"/>
    </row>
    <row r="1088" spans="2:3">
      <c r="B1088" s="1"/>
      <c r="C1088" s="1"/>
    </row>
    <row r="1089" spans="2:3">
      <c r="B1089" s="1"/>
      <c r="C1089" s="1"/>
    </row>
    <row r="1090" spans="2:3">
      <c r="B1090" s="1"/>
      <c r="C1090" s="1"/>
    </row>
    <row r="1091" spans="2:3">
      <c r="B1091" s="1"/>
      <c r="C1091" s="1"/>
    </row>
    <row r="1092" spans="2:3">
      <c r="B1092" s="1"/>
      <c r="C1092" s="1"/>
    </row>
    <row r="1093" spans="2:3">
      <c r="B1093" s="1"/>
      <c r="C1093" s="1"/>
    </row>
    <row r="1094" spans="2:3">
      <c r="B1094" s="1"/>
      <c r="C1094" s="1"/>
    </row>
    <row r="1095" spans="2:3">
      <c r="B1095" s="1"/>
      <c r="C1095" s="1"/>
    </row>
    <row r="1096" spans="2:3">
      <c r="B1096" s="1"/>
      <c r="C1096" s="1"/>
    </row>
    <row r="1097" spans="2:3">
      <c r="B1097" s="1"/>
      <c r="C1097" s="1"/>
    </row>
    <row r="1098" spans="2:3">
      <c r="B1098" s="1"/>
      <c r="C1098" s="1"/>
    </row>
    <row r="1099" spans="2:3">
      <c r="B1099" s="1"/>
      <c r="C1099" s="1"/>
    </row>
    <row r="1100" spans="2:3">
      <c r="B1100" s="1"/>
      <c r="C1100" s="1"/>
    </row>
    <row r="1101" spans="2:3">
      <c r="B1101" s="1"/>
      <c r="C1101" s="1"/>
    </row>
    <row r="1102" spans="2:3">
      <c r="B1102" s="1"/>
      <c r="C1102" s="1"/>
    </row>
    <row r="1103" spans="2:3">
      <c r="B1103" s="1"/>
      <c r="C1103" s="1"/>
    </row>
    <row r="1104" spans="2:3">
      <c r="B1104" s="1"/>
      <c r="C1104" s="1"/>
    </row>
    <row r="1105" spans="2:3">
      <c r="B1105" s="1"/>
      <c r="C1105" s="1"/>
    </row>
    <row r="1106" spans="2:3">
      <c r="B1106" s="1"/>
      <c r="C1106" s="1"/>
    </row>
    <row r="1107" spans="2:3">
      <c r="B1107" s="1"/>
      <c r="C1107" s="1"/>
    </row>
    <row r="1108" spans="2:3">
      <c r="B1108" s="1"/>
      <c r="C1108" s="1"/>
    </row>
    <row r="1109" spans="2:3">
      <c r="B1109" s="1"/>
      <c r="C1109" s="1"/>
    </row>
    <row r="1110" spans="2:3">
      <c r="B1110" s="1"/>
      <c r="C1110" s="1"/>
    </row>
    <row r="1111" spans="2:3">
      <c r="B1111" s="1"/>
      <c r="C1111" s="1"/>
    </row>
    <row r="1112" spans="2:3">
      <c r="B1112" s="1"/>
      <c r="C1112" s="1"/>
    </row>
    <row r="1113" spans="2:3">
      <c r="B1113" s="1"/>
      <c r="C1113" s="1"/>
    </row>
    <row r="1114" spans="2:3">
      <c r="B1114" s="1"/>
      <c r="C1114" s="1"/>
    </row>
    <row r="1115" spans="2:3">
      <c r="B1115" s="1"/>
      <c r="C1115" s="1"/>
    </row>
    <row r="1116" spans="2:3">
      <c r="B1116" s="1"/>
      <c r="C1116" s="1"/>
    </row>
    <row r="1117" spans="2:3">
      <c r="B1117" s="1"/>
      <c r="C1117" s="1"/>
    </row>
    <row r="1118" spans="2:3">
      <c r="B1118" s="1"/>
      <c r="C1118" s="1"/>
    </row>
    <row r="1119" spans="2:3">
      <c r="B1119" s="1"/>
      <c r="C1119" s="1"/>
    </row>
    <row r="1120" spans="2:3">
      <c r="B1120" s="1"/>
      <c r="C1120" s="1"/>
    </row>
    <row r="1121" spans="2:3">
      <c r="B1121" s="1"/>
      <c r="C1121" s="1"/>
    </row>
    <row r="1122" spans="2:3">
      <c r="B1122" s="1"/>
      <c r="C1122" s="1"/>
    </row>
    <row r="1123" spans="2:3">
      <c r="B1123" s="1"/>
      <c r="C1123" s="1"/>
    </row>
    <row r="1124" spans="2:3">
      <c r="B1124" s="1"/>
      <c r="C1124" s="1"/>
    </row>
    <row r="1125" spans="2:3">
      <c r="B1125" s="1"/>
      <c r="C1125" s="1"/>
    </row>
    <row r="1126" spans="2:3">
      <c r="B1126" s="1"/>
      <c r="C1126" s="1"/>
    </row>
    <row r="1127" spans="2:3">
      <c r="B1127" s="1"/>
      <c r="C1127" s="1"/>
    </row>
    <row r="1128" spans="2:3">
      <c r="B1128" s="1"/>
      <c r="C1128" s="1"/>
    </row>
    <row r="1129" spans="2:3">
      <c r="B1129" s="1"/>
      <c r="C1129" s="1"/>
    </row>
    <row r="1130" spans="2:3">
      <c r="B1130" s="1"/>
      <c r="C1130" s="1"/>
    </row>
    <row r="1131" spans="2:3">
      <c r="B1131" s="1"/>
      <c r="C1131" s="1"/>
    </row>
    <row r="1132" spans="2:3">
      <c r="B1132" s="1"/>
      <c r="C1132" s="1"/>
    </row>
    <row r="1133" spans="2:3">
      <c r="B1133" s="1"/>
      <c r="C1133" s="1"/>
    </row>
    <row r="1134" spans="2:3">
      <c r="B1134" s="1"/>
      <c r="C1134" s="1"/>
    </row>
    <row r="1135" spans="2:3">
      <c r="B1135" s="1"/>
      <c r="C1135" s="1"/>
    </row>
    <row r="1136" spans="2:3">
      <c r="B1136" s="1"/>
      <c r="C1136" s="1"/>
    </row>
    <row r="1137" spans="2:3">
      <c r="B1137" s="1"/>
      <c r="C1137" s="1"/>
    </row>
    <row r="1138" spans="2:3">
      <c r="B1138" s="1"/>
      <c r="C1138" s="1"/>
    </row>
    <row r="1139" spans="2:3">
      <c r="B1139" s="1"/>
      <c r="C1139" s="1"/>
    </row>
    <row r="1140" spans="2:3">
      <c r="B1140" s="1"/>
      <c r="C1140" s="1"/>
    </row>
    <row r="1141" spans="2:3">
      <c r="B1141" s="1"/>
      <c r="C1141" s="1"/>
    </row>
    <row r="1142" spans="2:3">
      <c r="B1142" s="1"/>
      <c r="C1142" s="1"/>
    </row>
    <row r="1143" spans="2:3">
      <c r="B1143" s="1"/>
      <c r="C1143" s="1"/>
    </row>
    <row r="1144" spans="2:3">
      <c r="B1144" s="1"/>
      <c r="C1144" s="1"/>
    </row>
    <row r="1145" spans="2:3">
      <c r="B1145" s="1"/>
      <c r="C1145" s="1"/>
    </row>
    <row r="1146" spans="2:3">
      <c r="B1146" s="1"/>
      <c r="C1146" s="1"/>
    </row>
    <row r="1147" spans="2:3">
      <c r="B1147" s="1"/>
      <c r="C1147" s="1"/>
    </row>
    <row r="1148" spans="2:3">
      <c r="B1148" s="1"/>
      <c r="C1148" s="1"/>
    </row>
    <row r="1149" spans="2:3">
      <c r="B1149" s="1"/>
      <c r="C1149" s="1"/>
    </row>
    <row r="1150" spans="2:3">
      <c r="B1150" s="1"/>
      <c r="C1150" s="1"/>
    </row>
    <row r="1151" spans="2:3">
      <c r="B1151" s="1"/>
      <c r="C1151" s="1"/>
    </row>
    <row r="1152" spans="2:3">
      <c r="B1152" s="1"/>
      <c r="C1152" s="1"/>
    </row>
    <row r="1153" spans="2:3">
      <c r="B1153" s="1"/>
      <c r="C1153" s="1"/>
    </row>
    <row r="1154" spans="2:3">
      <c r="B1154" s="1"/>
      <c r="C1154" s="1"/>
    </row>
    <row r="1155" spans="2:3">
      <c r="B1155" s="1"/>
      <c r="C1155" s="1"/>
    </row>
    <row r="1156" spans="2:3">
      <c r="B1156" s="1"/>
      <c r="C1156" s="1"/>
    </row>
    <row r="1157" spans="2:3">
      <c r="B1157" s="1"/>
      <c r="C1157" s="1"/>
    </row>
    <row r="1158" spans="2:3">
      <c r="B1158" s="1"/>
      <c r="C1158" s="1"/>
    </row>
    <row r="1159" spans="2:3">
      <c r="B1159" s="1"/>
      <c r="C1159" s="1"/>
    </row>
    <row r="1160" spans="2:3">
      <c r="B1160" s="1"/>
      <c r="C1160" s="1"/>
    </row>
    <row r="1161" spans="2:3">
      <c r="B1161" s="1"/>
      <c r="C1161" s="1"/>
    </row>
    <row r="1162" spans="2:3">
      <c r="B1162" s="1"/>
      <c r="C1162" s="1"/>
    </row>
    <row r="1163" spans="2:3">
      <c r="B1163" s="1"/>
      <c r="C1163" s="1"/>
    </row>
    <row r="1164" spans="2:3">
      <c r="B1164" s="1"/>
      <c r="C1164" s="1"/>
    </row>
    <row r="1165" spans="2:3">
      <c r="B1165" s="1"/>
      <c r="C1165" s="1"/>
    </row>
    <row r="1166" spans="2:3">
      <c r="B1166" s="1"/>
      <c r="C1166" s="1"/>
    </row>
    <row r="1167" spans="2:3">
      <c r="B1167" s="1"/>
      <c r="C1167" s="1"/>
    </row>
    <row r="1168" spans="2:3">
      <c r="B1168" s="1"/>
      <c r="C1168" s="1"/>
    </row>
    <row r="1169" spans="2:3">
      <c r="B1169" s="1"/>
      <c r="C1169" s="1"/>
    </row>
    <row r="1170" spans="2:3">
      <c r="B1170" s="1"/>
      <c r="C1170" s="1"/>
    </row>
    <row r="1171" spans="2:3">
      <c r="B1171" s="1"/>
      <c r="C1171" s="1"/>
    </row>
    <row r="1172" spans="2:3">
      <c r="B1172" s="1"/>
      <c r="C1172" s="1"/>
    </row>
    <row r="1173" spans="2:3">
      <c r="B1173" s="1"/>
      <c r="C1173" s="1"/>
    </row>
    <row r="1174" spans="2:3">
      <c r="B1174" s="1"/>
      <c r="C1174" s="1"/>
    </row>
    <row r="1175" spans="2:3">
      <c r="B1175" s="1"/>
      <c r="C1175" s="1"/>
    </row>
    <row r="1176" spans="2:3">
      <c r="B1176" s="1"/>
      <c r="C1176" s="1"/>
    </row>
    <row r="1177" spans="2:3">
      <c r="B1177" s="1"/>
      <c r="C1177" s="1"/>
    </row>
    <row r="1178" spans="2:3">
      <c r="B1178" s="1"/>
      <c r="C1178" s="1"/>
    </row>
    <row r="1179" spans="2:3">
      <c r="B1179" s="1"/>
      <c r="C1179" s="1"/>
    </row>
    <row r="1180" spans="2:3">
      <c r="B1180" s="1"/>
      <c r="C1180" s="1"/>
    </row>
    <row r="1181" spans="2:3">
      <c r="B1181" s="1"/>
      <c r="C1181" s="1"/>
    </row>
    <row r="1182" spans="2:3">
      <c r="B1182" s="1"/>
      <c r="C1182" s="1"/>
    </row>
    <row r="1183" spans="2:3">
      <c r="B1183" s="1"/>
      <c r="C1183" s="1"/>
    </row>
    <row r="1184" spans="2:3">
      <c r="B1184" s="1"/>
      <c r="C1184" s="1"/>
    </row>
    <row r="1185" spans="2:3">
      <c r="B1185" s="1"/>
      <c r="C1185" s="1"/>
    </row>
    <row r="1186" spans="2:3">
      <c r="B1186" s="1"/>
      <c r="C1186" s="1"/>
    </row>
    <row r="1187" spans="2:3">
      <c r="B1187" s="1"/>
      <c r="C1187" s="1"/>
    </row>
    <row r="1188" spans="2:3">
      <c r="B1188" s="1"/>
      <c r="C1188" s="1"/>
    </row>
    <row r="1189" spans="2:3">
      <c r="B1189" s="1"/>
      <c r="C1189" s="1"/>
    </row>
    <row r="1190" spans="2:3">
      <c r="B1190" s="1"/>
      <c r="C1190" s="1"/>
    </row>
    <row r="1191" spans="2:3">
      <c r="B1191" s="1"/>
      <c r="C1191" s="1"/>
    </row>
    <row r="1192" spans="2:3">
      <c r="B1192" s="1"/>
      <c r="C1192" s="1"/>
    </row>
    <row r="1193" spans="2:3">
      <c r="B1193" s="1"/>
      <c r="C1193" s="1"/>
    </row>
    <row r="1194" spans="2:3">
      <c r="B1194" s="1"/>
      <c r="C1194" s="1"/>
    </row>
    <row r="1195" spans="2:3">
      <c r="B1195" s="1"/>
      <c r="C1195" s="1"/>
    </row>
    <row r="1196" spans="2:3">
      <c r="B1196" s="1"/>
      <c r="C1196" s="1"/>
    </row>
    <row r="1197" spans="2:3">
      <c r="B1197" s="1"/>
      <c r="C1197" s="1"/>
    </row>
    <row r="1198" spans="2:3">
      <c r="B1198" s="1"/>
      <c r="C1198" s="1"/>
    </row>
    <row r="1199" spans="2:3">
      <c r="B1199" s="1"/>
      <c r="C1199" s="1"/>
    </row>
    <row r="1200" spans="2:3">
      <c r="B1200" s="1"/>
      <c r="C1200" s="1"/>
    </row>
    <row r="1201" spans="2:3">
      <c r="B1201" s="1"/>
      <c r="C1201" s="1"/>
    </row>
    <row r="1202" spans="2:3">
      <c r="B1202" s="1"/>
      <c r="C1202" s="1"/>
    </row>
    <row r="1203" spans="2:3">
      <c r="B1203" s="1"/>
      <c r="C1203" s="1"/>
    </row>
    <row r="1204" spans="2:3">
      <c r="B1204" s="1"/>
      <c r="C1204" s="1"/>
    </row>
    <row r="1205" spans="2:3">
      <c r="B1205" s="1"/>
      <c r="C1205" s="1"/>
    </row>
    <row r="1206" spans="2:3">
      <c r="B1206" s="1"/>
      <c r="C1206" s="1"/>
    </row>
    <row r="1207" spans="2:3">
      <c r="B1207" s="1"/>
      <c r="C1207" s="1"/>
    </row>
    <row r="1208" spans="2:3">
      <c r="B1208" s="1"/>
      <c r="C1208" s="1"/>
    </row>
    <row r="1209" spans="2:3">
      <c r="B1209" s="1"/>
      <c r="C1209" s="1"/>
    </row>
    <row r="1210" spans="2:3">
      <c r="B1210" s="1"/>
      <c r="C1210" s="1"/>
    </row>
    <row r="1211" spans="2:3">
      <c r="B1211" s="1"/>
      <c r="C1211" s="1"/>
    </row>
    <row r="1212" spans="2:3">
      <c r="B1212" s="1"/>
      <c r="C1212" s="1"/>
    </row>
    <row r="1213" spans="2:3">
      <c r="B1213" s="1"/>
      <c r="C1213" s="1"/>
    </row>
    <row r="1214" spans="2:3">
      <c r="B1214" s="1"/>
      <c r="C1214" s="1"/>
    </row>
    <row r="1215" spans="2:3">
      <c r="B1215" s="1"/>
      <c r="C1215" s="1"/>
    </row>
    <row r="1216" spans="2:3">
      <c r="B1216" s="1"/>
      <c r="C1216" s="1"/>
    </row>
    <row r="1217" spans="2:3">
      <c r="B1217" s="1"/>
      <c r="C1217" s="1"/>
    </row>
    <row r="1218" spans="2:3">
      <c r="B1218" s="1"/>
      <c r="C1218" s="1"/>
    </row>
    <row r="1219" spans="2:3">
      <c r="B1219" s="1"/>
      <c r="C1219" s="1"/>
    </row>
    <row r="1220" spans="2:3">
      <c r="B1220" s="1"/>
      <c r="C1220" s="1"/>
    </row>
    <row r="1221" spans="2:3">
      <c r="B1221" s="1"/>
      <c r="C1221" s="1"/>
    </row>
    <row r="1222" spans="2:3">
      <c r="B1222" s="1"/>
      <c r="C1222" s="1"/>
    </row>
    <row r="1223" spans="2:3">
      <c r="B1223" s="1"/>
      <c r="C1223" s="1"/>
    </row>
    <row r="1224" spans="2:3">
      <c r="B1224" s="1"/>
      <c r="C1224" s="1"/>
    </row>
    <row r="1225" spans="2:3">
      <c r="B1225" s="1"/>
      <c r="C1225" s="1"/>
    </row>
    <row r="1226" spans="2:3">
      <c r="B1226" s="1"/>
      <c r="C1226" s="1"/>
    </row>
    <row r="1227" spans="2:3">
      <c r="B1227" s="1"/>
      <c r="C1227" s="1"/>
    </row>
    <row r="1228" spans="2:3">
      <c r="B1228" s="1"/>
      <c r="C1228" s="1"/>
    </row>
    <row r="1229" spans="2:3">
      <c r="B1229" s="1"/>
      <c r="C1229" s="1"/>
    </row>
    <row r="1230" spans="2:3">
      <c r="B1230" s="1"/>
      <c r="C1230" s="1"/>
    </row>
    <row r="1231" spans="2:3">
      <c r="B1231" s="1"/>
      <c r="C1231" s="1"/>
    </row>
    <row r="1232" spans="2:3">
      <c r="B1232" s="1"/>
      <c r="C1232" s="1"/>
    </row>
    <row r="1233" spans="2:3">
      <c r="B1233" s="1"/>
      <c r="C1233" s="1"/>
    </row>
    <row r="1234" spans="2:3">
      <c r="B1234" s="1"/>
      <c r="C1234" s="1"/>
    </row>
    <row r="1235" spans="2:3">
      <c r="B1235" s="1"/>
      <c r="C1235" s="1"/>
    </row>
    <row r="1236" spans="2:3">
      <c r="B1236" s="1"/>
      <c r="C1236" s="1"/>
    </row>
    <row r="1237" spans="2:3">
      <c r="B1237" s="1"/>
      <c r="C1237" s="1"/>
    </row>
    <row r="1238" spans="2:3">
      <c r="B1238" s="1"/>
      <c r="C1238" s="1"/>
    </row>
    <row r="1239" spans="2:3">
      <c r="B1239" s="1"/>
      <c r="C1239" s="1"/>
    </row>
    <row r="1240" spans="2:3">
      <c r="B1240" s="1"/>
      <c r="C1240" s="1"/>
    </row>
    <row r="1241" spans="2:3">
      <c r="B1241" s="1"/>
      <c r="C1241" s="1"/>
    </row>
    <row r="1242" spans="2:3">
      <c r="B1242" s="1"/>
      <c r="C1242" s="1"/>
    </row>
    <row r="1243" spans="2:3">
      <c r="B1243" s="1"/>
      <c r="C1243" s="1"/>
    </row>
    <row r="1244" spans="2:3">
      <c r="B1244" s="1"/>
      <c r="C1244" s="1"/>
    </row>
    <row r="1245" spans="2:3">
      <c r="B1245" s="1"/>
      <c r="C1245" s="1"/>
    </row>
    <row r="1246" spans="2:3">
      <c r="B1246" s="1"/>
      <c r="C1246" s="1"/>
    </row>
    <row r="1247" spans="2:3">
      <c r="B1247" s="1"/>
      <c r="C1247" s="1"/>
    </row>
    <row r="1248" spans="2:3">
      <c r="B1248" s="1"/>
      <c r="C1248" s="1"/>
    </row>
    <row r="1249" spans="2:3">
      <c r="B1249" s="1"/>
      <c r="C1249" s="1"/>
    </row>
    <row r="1250" spans="2:3">
      <c r="B1250" s="1"/>
      <c r="C1250" s="1"/>
    </row>
    <row r="1251" spans="2:3">
      <c r="B1251" s="1"/>
      <c r="C1251" s="1"/>
    </row>
    <row r="1252" spans="2:3">
      <c r="B1252" s="1"/>
      <c r="C1252" s="1"/>
    </row>
    <row r="1253" spans="2:3">
      <c r="B1253" s="1"/>
      <c r="C1253" s="1"/>
    </row>
    <row r="1254" spans="2:3">
      <c r="B1254" s="1"/>
      <c r="C1254" s="1"/>
    </row>
    <row r="1255" spans="2:3">
      <c r="B1255" s="1"/>
      <c r="C1255" s="1"/>
    </row>
    <row r="1256" spans="2:3">
      <c r="B1256" s="1"/>
      <c r="C1256" s="1"/>
    </row>
    <row r="1257" spans="2:3">
      <c r="B1257" s="1"/>
      <c r="C1257" s="1"/>
    </row>
    <row r="1258" spans="2:3">
      <c r="B1258" s="1"/>
      <c r="C1258" s="1"/>
    </row>
    <row r="1259" spans="2:3">
      <c r="B1259" s="1"/>
      <c r="C1259" s="1"/>
    </row>
    <row r="1260" spans="2:3">
      <c r="B1260" s="1"/>
      <c r="C1260" s="1"/>
    </row>
    <row r="1261" spans="2:3">
      <c r="B1261" s="1"/>
      <c r="C1261" s="1"/>
    </row>
    <row r="1262" spans="2:3">
      <c r="B1262" s="1"/>
      <c r="C1262" s="1"/>
    </row>
    <row r="1263" spans="2:3">
      <c r="B1263" s="1"/>
      <c r="C1263" s="1"/>
    </row>
    <row r="1264" spans="2:3">
      <c r="B1264" s="1"/>
      <c r="C1264" s="1"/>
    </row>
    <row r="1265" spans="2:3">
      <c r="B1265" s="1"/>
      <c r="C1265" s="1"/>
    </row>
    <row r="1266" spans="2:3">
      <c r="B1266" s="1"/>
      <c r="C1266" s="1"/>
    </row>
    <row r="1267" spans="2:3">
      <c r="B1267" s="1"/>
      <c r="C1267" s="1"/>
    </row>
    <row r="1268" spans="2:3">
      <c r="B1268" s="1"/>
      <c r="C1268" s="1"/>
    </row>
    <row r="1269" spans="2:3">
      <c r="B1269" s="1"/>
      <c r="C1269" s="1"/>
    </row>
    <row r="1270" spans="2:3">
      <c r="B1270" s="1"/>
      <c r="C1270" s="1"/>
    </row>
    <row r="1271" spans="2:3">
      <c r="B1271" s="1"/>
      <c r="C1271" s="1"/>
    </row>
    <row r="1272" spans="2:3">
      <c r="B1272" s="1"/>
      <c r="C1272" s="1"/>
    </row>
    <row r="1273" spans="2:3">
      <c r="B1273" s="1"/>
      <c r="C1273" s="1"/>
    </row>
    <row r="1274" spans="2:3">
      <c r="B1274" s="1"/>
      <c r="C1274" s="1"/>
    </row>
    <row r="1275" spans="2:3">
      <c r="B1275" s="1"/>
      <c r="C1275" s="1"/>
    </row>
    <row r="1276" spans="2:3">
      <c r="B1276" s="1"/>
      <c r="C1276" s="1"/>
    </row>
    <row r="1277" spans="2:3">
      <c r="B1277" s="1"/>
      <c r="C1277" s="1"/>
    </row>
    <row r="1278" spans="2:3">
      <c r="B1278" s="1"/>
      <c r="C1278" s="1"/>
    </row>
    <row r="1279" spans="2:3">
      <c r="B1279" s="1"/>
      <c r="C1279" s="1"/>
    </row>
    <row r="1280" spans="2:3">
      <c r="B1280" s="1"/>
      <c r="C1280" s="1"/>
    </row>
    <row r="1281" spans="2:3">
      <c r="B1281" s="1"/>
      <c r="C1281" s="1"/>
    </row>
    <row r="1282" spans="2:3">
      <c r="B1282" s="1"/>
      <c r="C1282" s="1"/>
    </row>
    <row r="1283" spans="2:3">
      <c r="B1283" s="1"/>
      <c r="C1283" s="1"/>
    </row>
    <row r="1284" spans="2:3">
      <c r="B1284" s="1"/>
      <c r="C1284" s="1"/>
    </row>
    <row r="1285" spans="2:3">
      <c r="B1285" s="1"/>
      <c r="C1285" s="1"/>
    </row>
    <row r="1286" spans="2:3">
      <c r="B1286" s="1"/>
      <c r="C1286" s="1"/>
    </row>
    <row r="1287" spans="2:3">
      <c r="B1287" s="1"/>
      <c r="C1287" s="1"/>
    </row>
    <row r="1288" spans="2:3">
      <c r="B1288" s="1"/>
      <c r="C1288" s="1"/>
    </row>
    <row r="1289" spans="2:3">
      <c r="B1289" s="1"/>
      <c r="C1289" s="1"/>
    </row>
    <row r="1290" spans="2:3">
      <c r="B1290" s="1"/>
      <c r="C1290" s="1"/>
    </row>
    <row r="1291" spans="2:3">
      <c r="B1291" s="1"/>
      <c r="C1291" s="1"/>
    </row>
    <row r="1292" spans="2:3">
      <c r="B1292" s="1"/>
      <c r="C1292" s="1"/>
    </row>
    <row r="1293" spans="2:3">
      <c r="B1293" s="1"/>
      <c r="C1293" s="1"/>
    </row>
    <row r="1294" spans="2:3">
      <c r="B1294" s="1"/>
      <c r="C1294" s="1"/>
    </row>
    <row r="1295" spans="2:3">
      <c r="B1295" s="1"/>
      <c r="C1295" s="1"/>
    </row>
    <row r="1296" spans="2:3">
      <c r="B1296" s="1"/>
      <c r="C1296" s="1"/>
    </row>
    <row r="1297" spans="2:3">
      <c r="B1297" s="1"/>
      <c r="C1297" s="1"/>
    </row>
    <row r="1298" spans="2:3">
      <c r="B1298" s="1"/>
      <c r="C1298" s="1"/>
    </row>
    <row r="1299" spans="2:3">
      <c r="B1299" s="1"/>
      <c r="C1299" s="1"/>
    </row>
    <row r="1300" spans="2:3">
      <c r="B1300" s="1"/>
      <c r="C1300" s="1"/>
    </row>
    <row r="1301" spans="2:3">
      <c r="B1301" s="1"/>
      <c r="C1301" s="1"/>
    </row>
    <row r="1302" spans="2:3">
      <c r="B1302" s="1"/>
      <c r="C1302" s="1"/>
    </row>
    <row r="1303" spans="2:3">
      <c r="B1303" s="1"/>
      <c r="C1303" s="1"/>
    </row>
    <row r="1304" spans="2:3">
      <c r="B1304" s="1"/>
      <c r="C1304" s="1"/>
    </row>
    <row r="1305" spans="2:3">
      <c r="B1305" s="1"/>
      <c r="C1305" s="1"/>
    </row>
    <row r="1306" spans="2:3">
      <c r="B1306" s="1"/>
      <c r="C1306" s="1"/>
    </row>
    <row r="1307" spans="2:3">
      <c r="B1307" s="1"/>
      <c r="C1307" s="1"/>
    </row>
    <row r="1308" spans="2:3">
      <c r="B1308" s="1"/>
      <c r="C1308" s="1"/>
    </row>
    <row r="1309" spans="2:3">
      <c r="B1309" s="1"/>
      <c r="C1309" s="1"/>
    </row>
    <row r="1310" spans="2:3">
      <c r="B1310" s="1"/>
      <c r="C1310" s="1"/>
    </row>
    <row r="1311" spans="2:3">
      <c r="B1311" s="1"/>
      <c r="C1311" s="1"/>
    </row>
    <row r="1312" spans="2:3">
      <c r="B1312" s="1"/>
      <c r="C1312" s="1"/>
    </row>
    <row r="1313" spans="2:3">
      <c r="B1313" s="1"/>
      <c r="C1313" s="1"/>
    </row>
    <row r="1314" spans="2:3">
      <c r="B1314" s="1"/>
      <c r="C1314" s="1"/>
    </row>
    <row r="1315" spans="2:3">
      <c r="B1315" s="1"/>
      <c r="C1315" s="1"/>
    </row>
    <row r="1316" spans="2:3">
      <c r="B1316" s="1"/>
      <c r="C1316" s="1"/>
    </row>
    <row r="1317" spans="2:3">
      <c r="B1317" s="1"/>
      <c r="C1317" s="1"/>
    </row>
    <row r="1318" spans="2:3">
      <c r="B1318" s="1"/>
      <c r="C1318" s="1"/>
    </row>
    <row r="1319" spans="2:3">
      <c r="B1319" s="1"/>
      <c r="C1319" s="1"/>
    </row>
    <row r="1320" spans="2:3">
      <c r="B1320" s="1"/>
      <c r="C1320" s="1"/>
    </row>
    <row r="1321" spans="2:3">
      <c r="B1321" s="1"/>
      <c r="C1321" s="1"/>
    </row>
    <row r="1322" spans="2:3">
      <c r="B1322" s="1"/>
      <c r="C1322" s="1"/>
    </row>
    <row r="1323" spans="2:3">
      <c r="B1323" s="1"/>
      <c r="C1323" s="1"/>
    </row>
    <row r="1324" spans="2:3">
      <c r="B1324" s="1"/>
      <c r="C1324" s="1"/>
    </row>
    <row r="1325" spans="2:3">
      <c r="B1325" s="1"/>
      <c r="C1325" s="1"/>
    </row>
    <row r="1326" spans="2:3">
      <c r="B1326" s="1"/>
      <c r="C1326" s="1"/>
    </row>
    <row r="1327" spans="2:3">
      <c r="B1327" s="1"/>
      <c r="C1327" s="1"/>
    </row>
    <row r="1328" spans="2:3">
      <c r="B1328" s="1"/>
      <c r="C1328" s="1"/>
    </row>
    <row r="1329" spans="2:3">
      <c r="B1329" s="1"/>
      <c r="C1329" s="1"/>
    </row>
    <row r="1330" spans="2:3">
      <c r="B1330" s="1"/>
      <c r="C1330" s="1"/>
    </row>
    <row r="1331" spans="2:3">
      <c r="B1331" s="1"/>
      <c r="C1331" s="1"/>
    </row>
    <row r="1332" spans="2:3">
      <c r="B1332" s="1"/>
      <c r="C1332" s="1"/>
    </row>
    <row r="1333" spans="2:3">
      <c r="B1333" s="1"/>
      <c r="C1333" s="1"/>
    </row>
    <row r="1334" spans="2:3">
      <c r="B1334" s="1"/>
      <c r="C1334" s="1"/>
    </row>
    <row r="1335" spans="2:3">
      <c r="B1335" s="1"/>
      <c r="C1335" s="1"/>
    </row>
    <row r="1336" spans="2:3">
      <c r="B1336" s="1"/>
      <c r="C1336" s="1"/>
    </row>
    <row r="1337" spans="2:3">
      <c r="B1337" s="1"/>
      <c r="C1337" s="1"/>
    </row>
    <row r="1338" spans="2:3">
      <c r="B1338" s="1"/>
      <c r="C1338" s="1"/>
    </row>
    <row r="1339" spans="2:3">
      <c r="B1339" s="1"/>
      <c r="C1339" s="1"/>
    </row>
    <row r="1340" spans="2:3">
      <c r="B1340" s="1"/>
      <c r="C1340" s="1"/>
    </row>
    <row r="1341" spans="2:3">
      <c r="B1341" s="1"/>
      <c r="C1341" s="1"/>
    </row>
    <row r="1342" spans="2:3">
      <c r="B1342" s="1"/>
      <c r="C1342" s="1"/>
    </row>
    <row r="1343" spans="2:3">
      <c r="B1343" s="1"/>
      <c r="C1343" s="1"/>
    </row>
    <row r="1344" spans="2:3">
      <c r="B1344" s="1"/>
      <c r="C1344" s="1"/>
    </row>
    <row r="1345" spans="2:3">
      <c r="B1345" s="1"/>
      <c r="C1345" s="1"/>
    </row>
    <row r="1346" spans="2:3">
      <c r="B1346" s="1"/>
      <c r="C1346" s="1"/>
    </row>
    <row r="1347" spans="2:3">
      <c r="B1347" s="1"/>
      <c r="C1347" s="1"/>
    </row>
    <row r="1348" spans="2:3">
      <c r="B1348" s="1"/>
      <c r="C1348" s="1"/>
    </row>
    <row r="1349" spans="2:3">
      <c r="B1349" s="1"/>
      <c r="C1349" s="1"/>
    </row>
    <row r="1350" spans="2:3">
      <c r="B1350" s="1"/>
      <c r="C1350" s="1"/>
    </row>
    <row r="1351" spans="2:3">
      <c r="B1351" s="1"/>
      <c r="C1351" s="1"/>
    </row>
    <row r="1352" spans="2:3">
      <c r="B1352" s="1"/>
      <c r="C1352" s="1"/>
    </row>
    <row r="1353" spans="2:3">
      <c r="B1353" s="1"/>
      <c r="C1353" s="1"/>
    </row>
    <row r="1354" spans="2:3">
      <c r="B1354" s="1"/>
      <c r="C1354" s="1"/>
    </row>
    <row r="1355" spans="2:3">
      <c r="B1355" s="1"/>
      <c r="C1355" s="1"/>
    </row>
    <row r="1356" spans="2:3">
      <c r="B1356" s="1"/>
      <c r="C1356" s="1"/>
    </row>
    <row r="1357" spans="2:3">
      <c r="B1357" s="1"/>
      <c r="C1357" s="1"/>
    </row>
    <row r="1358" spans="2:3">
      <c r="B1358" s="1"/>
      <c r="C1358" s="1"/>
    </row>
    <row r="1359" spans="2:3">
      <c r="B1359" s="1"/>
      <c r="C1359" s="1"/>
    </row>
    <row r="1360" spans="2:3">
      <c r="B1360" s="1"/>
      <c r="C1360" s="1"/>
    </row>
    <row r="1361" spans="2:3">
      <c r="B1361" s="1"/>
      <c r="C1361" s="1"/>
    </row>
    <row r="1362" spans="2:3">
      <c r="B1362" s="1"/>
      <c r="C1362" s="1"/>
    </row>
    <row r="1363" spans="2:3">
      <c r="B1363" s="1"/>
      <c r="C1363" s="1"/>
    </row>
    <row r="1364" spans="2:3">
      <c r="B1364" s="1"/>
      <c r="C1364" s="1"/>
    </row>
    <row r="1365" spans="2:3">
      <c r="B1365" s="1"/>
      <c r="C1365" s="1"/>
    </row>
    <row r="1366" spans="2:3">
      <c r="B1366" s="1"/>
      <c r="C1366" s="1"/>
    </row>
    <row r="1367" spans="2:3">
      <c r="B1367" s="1"/>
      <c r="C1367" s="1"/>
    </row>
    <row r="1368" spans="2:3">
      <c r="B1368" s="1"/>
      <c r="C1368" s="1"/>
    </row>
    <row r="1369" spans="2:3">
      <c r="B1369" s="1"/>
      <c r="C1369" s="1"/>
    </row>
    <row r="1370" spans="2:3">
      <c r="B1370" s="1"/>
      <c r="C1370" s="1"/>
    </row>
    <row r="1371" spans="2:3">
      <c r="B1371" s="1"/>
      <c r="C1371" s="1"/>
    </row>
    <row r="1372" spans="2:3">
      <c r="B1372" s="1"/>
      <c r="C1372" s="1"/>
    </row>
    <row r="1373" spans="2:3">
      <c r="B1373" s="1"/>
      <c r="C1373" s="1"/>
    </row>
    <row r="1374" spans="2:3">
      <c r="B1374" s="1"/>
      <c r="C1374" s="1"/>
    </row>
    <row r="1375" spans="2:3">
      <c r="B1375" s="1"/>
      <c r="C1375" s="1"/>
    </row>
    <row r="1376" spans="2:3">
      <c r="B1376" s="1"/>
      <c r="C1376" s="1"/>
    </row>
    <row r="1377" spans="2:3">
      <c r="B1377" s="1"/>
      <c r="C1377" s="1"/>
    </row>
    <row r="1378" spans="2:3">
      <c r="B1378" s="1"/>
      <c r="C1378" s="1"/>
    </row>
    <row r="1379" spans="2:3">
      <c r="B1379" s="1"/>
      <c r="C1379" s="1"/>
    </row>
    <row r="1380" spans="2:3">
      <c r="B1380" s="1"/>
      <c r="C1380" s="1"/>
    </row>
    <row r="1381" spans="2:3">
      <c r="B1381" s="1"/>
      <c r="C1381" s="1"/>
    </row>
    <row r="1382" spans="2:3">
      <c r="B1382" s="1"/>
      <c r="C1382" s="1"/>
    </row>
    <row r="1383" spans="2:3">
      <c r="B1383" s="1"/>
      <c r="C1383" s="1"/>
    </row>
    <row r="1384" spans="2:3">
      <c r="B1384" s="1"/>
      <c r="C1384" s="1"/>
    </row>
    <row r="1385" spans="2:3">
      <c r="B1385" s="1"/>
      <c r="C1385" s="1"/>
    </row>
    <row r="1386" spans="2:3">
      <c r="B1386" s="1"/>
      <c r="C1386" s="1"/>
    </row>
    <row r="1387" spans="2:3">
      <c r="B1387" s="1"/>
      <c r="C1387" s="1"/>
    </row>
    <row r="1388" spans="2:3">
      <c r="B1388" s="1"/>
      <c r="C1388" s="1"/>
    </row>
    <row r="1389" spans="2:3">
      <c r="B1389" s="1"/>
      <c r="C1389" s="1"/>
    </row>
    <row r="1390" spans="2:3">
      <c r="B1390" s="1"/>
      <c r="C1390" s="1"/>
    </row>
    <row r="1391" spans="2:3">
      <c r="B1391" s="1"/>
      <c r="C1391" s="1"/>
    </row>
    <row r="1392" spans="2:3">
      <c r="B1392" s="1"/>
      <c r="C1392" s="1"/>
    </row>
    <row r="1393" spans="2:3">
      <c r="B1393" s="1"/>
      <c r="C1393" s="1"/>
    </row>
    <row r="1394" spans="2:3">
      <c r="B1394" s="1"/>
      <c r="C1394" s="1"/>
    </row>
    <row r="1395" spans="2:3">
      <c r="B1395" s="1"/>
      <c r="C1395" s="1"/>
    </row>
    <row r="1396" spans="2:3">
      <c r="B1396" s="1"/>
      <c r="C1396" s="1"/>
    </row>
    <row r="1397" spans="2:3">
      <c r="B1397" s="1"/>
      <c r="C1397" s="1"/>
    </row>
    <row r="1398" spans="2:3">
      <c r="B1398" s="1"/>
      <c r="C1398" s="1"/>
    </row>
    <row r="1399" spans="2:3">
      <c r="B1399" s="1"/>
      <c r="C1399" s="1"/>
    </row>
    <row r="1400" spans="2:3">
      <c r="B1400" s="1"/>
      <c r="C1400" s="1"/>
    </row>
    <row r="1401" spans="2:3">
      <c r="B1401" s="1"/>
      <c r="C1401" s="1"/>
    </row>
    <row r="1402" spans="2:3">
      <c r="B1402" s="1"/>
      <c r="C1402" s="1"/>
    </row>
    <row r="1403" spans="2:3">
      <c r="B1403" s="1"/>
      <c r="C1403" s="1"/>
    </row>
    <row r="1404" spans="2:3">
      <c r="B1404" s="1"/>
      <c r="C1404" s="1"/>
    </row>
    <row r="1405" spans="2:3">
      <c r="B1405" s="1"/>
      <c r="C1405" s="1"/>
    </row>
    <row r="1406" spans="2:3">
      <c r="B1406" s="1"/>
      <c r="C1406" s="1"/>
    </row>
    <row r="1407" spans="2:3">
      <c r="B1407" s="1"/>
      <c r="C1407" s="1"/>
    </row>
    <row r="1408" spans="2:3">
      <c r="B1408" s="1"/>
      <c r="C1408" s="1"/>
    </row>
    <row r="1409" spans="2:3">
      <c r="B1409" s="1"/>
      <c r="C1409" s="1"/>
    </row>
    <row r="1410" spans="2:3">
      <c r="B1410" s="1"/>
      <c r="C1410" s="1"/>
    </row>
    <row r="1411" spans="2:3">
      <c r="B1411" s="1"/>
      <c r="C1411" s="1"/>
    </row>
    <row r="1412" spans="2:3">
      <c r="B1412" s="1"/>
      <c r="C1412" s="1"/>
    </row>
    <row r="1413" spans="2:3">
      <c r="B1413" s="1"/>
      <c r="C1413" s="1"/>
    </row>
    <row r="1414" spans="2:3">
      <c r="B1414" s="1"/>
      <c r="C1414" s="1"/>
    </row>
    <row r="1415" spans="2:3">
      <c r="B1415" s="1"/>
      <c r="C1415" s="1"/>
    </row>
    <row r="1416" spans="2:3">
      <c r="B1416" s="1"/>
      <c r="C1416" s="1"/>
    </row>
    <row r="1417" spans="2:3">
      <c r="B1417" s="1"/>
      <c r="C1417" s="1"/>
    </row>
    <row r="1418" spans="2:3">
      <c r="B1418" s="1"/>
      <c r="C1418" s="1"/>
    </row>
    <row r="1419" spans="2:3">
      <c r="B1419" s="1"/>
      <c r="C1419" s="1"/>
    </row>
    <row r="1420" spans="2:3">
      <c r="B1420" s="1"/>
      <c r="C1420" s="1"/>
    </row>
    <row r="1421" spans="2:3">
      <c r="B1421" s="1"/>
      <c r="C1421" s="1"/>
    </row>
    <row r="1422" spans="2:3">
      <c r="B1422" s="1"/>
      <c r="C1422" s="1"/>
    </row>
    <row r="1423" spans="2:3">
      <c r="B1423" s="1"/>
      <c r="C1423" s="1"/>
    </row>
    <row r="1424" spans="2:3">
      <c r="B1424" s="1"/>
      <c r="C1424" s="1"/>
    </row>
    <row r="1425" spans="2:3">
      <c r="B1425" s="1"/>
      <c r="C1425" s="1"/>
    </row>
    <row r="1426" spans="2:3">
      <c r="B1426" s="1"/>
      <c r="C1426" s="1"/>
    </row>
    <row r="1427" spans="2:3">
      <c r="B1427" s="1"/>
      <c r="C1427" s="1"/>
    </row>
    <row r="1428" spans="2:3">
      <c r="B1428" s="1"/>
      <c r="C1428" s="1"/>
    </row>
    <row r="1429" spans="2:3">
      <c r="B1429" s="1"/>
      <c r="C1429" s="1"/>
    </row>
    <row r="1430" spans="2:3">
      <c r="B1430" s="1"/>
      <c r="C1430" s="1"/>
    </row>
    <row r="1431" spans="2:3">
      <c r="B1431" s="1"/>
      <c r="C1431" s="1"/>
    </row>
    <row r="1432" spans="2:3">
      <c r="B1432" s="1"/>
      <c r="C1432" s="1"/>
    </row>
    <row r="1433" spans="2:3">
      <c r="B1433" s="1"/>
      <c r="C1433" s="1"/>
    </row>
    <row r="1434" spans="2:3">
      <c r="B1434" s="1"/>
      <c r="C1434" s="1"/>
    </row>
    <row r="1435" spans="2:3">
      <c r="B1435" s="1"/>
      <c r="C1435" s="1"/>
    </row>
    <row r="1436" spans="2:3">
      <c r="B1436" s="1"/>
      <c r="C1436" s="1"/>
    </row>
    <row r="1437" spans="2:3">
      <c r="B1437" s="1"/>
      <c r="C1437" s="1"/>
    </row>
    <row r="1438" spans="2:3">
      <c r="B1438" s="1"/>
      <c r="C1438" s="1"/>
    </row>
    <row r="1439" spans="2:3">
      <c r="B1439" s="1"/>
      <c r="C1439" s="1"/>
    </row>
    <row r="1440" spans="2:3">
      <c r="B1440" s="1"/>
      <c r="C1440" s="1"/>
    </row>
    <row r="1441" spans="2:3">
      <c r="B1441" s="1"/>
      <c r="C1441" s="1"/>
    </row>
    <row r="1442" spans="2:3">
      <c r="B1442" s="1"/>
      <c r="C1442" s="1"/>
    </row>
    <row r="1443" spans="2:3">
      <c r="B1443" s="1"/>
      <c r="C1443" s="1"/>
    </row>
    <row r="1444" spans="2:3">
      <c r="B1444" s="1"/>
      <c r="C1444" s="1"/>
    </row>
    <row r="1445" spans="2:3">
      <c r="B1445" s="1"/>
      <c r="C1445" s="1"/>
    </row>
    <row r="1446" spans="2:3">
      <c r="B1446" s="1"/>
      <c r="C1446" s="1"/>
    </row>
    <row r="1447" spans="2:3">
      <c r="B1447" s="1"/>
      <c r="C1447" s="1"/>
    </row>
    <row r="1448" spans="2:3">
      <c r="B1448" s="1"/>
      <c r="C1448" s="1"/>
    </row>
    <row r="1449" spans="2:3">
      <c r="B1449" s="1"/>
      <c r="C1449" s="1"/>
    </row>
    <row r="1450" spans="2:3">
      <c r="B1450" s="1"/>
      <c r="C1450" s="1"/>
    </row>
    <row r="1451" spans="2:3">
      <c r="B1451" s="1"/>
      <c r="C1451" s="1"/>
    </row>
    <row r="1452" spans="2:3">
      <c r="B1452" s="1"/>
      <c r="C1452" s="1"/>
    </row>
    <row r="1453" spans="2:3">
      <c r="B1453" s="1"/>
      <c r="C1453" s="1"/>
    </row>
    <row r="1454" spans="2:3">
      <c r="B1454" s="1"/>
      <c r="C1454" s="1"/>
    </row>
    <row r="1455" spans="2:3">
      <c r="B1455" s="1"/>
      <c r="C1455" s="1"/>
    </row>
    <row r="1456" spans="2:3">
      <c r="B1456" s="1"/>
      <c r="C1456" s="1"/>
    </row>
    <row r="1457" spans="2:3">
      <c r="B1457" s="1"/>
      <c r="C1457" s="1"/>
    </row>
    <row r="1458" spans="2:3">
      <c r="B1458" s="1"/>
      <c r="C1458" s="1"/>
    </row>
    <row r="1459" spans="2:3">
      <c r="B1459" s="1"/>
      <c r="C1459" s="1"/>
    </row>
    <row r="1460" spans="2:3">
      <c r="B1460" s="1"/>
      <c r="C1460" s="1"/>
    </row>
    <row r="1461" spans="2:3">
      <c r="B1461" s="1"/>
      <c r="C1461" s="1"/>
    </row>
    <row r="1462" spans="2:3">
      <c r="B1462" s="1"/>
      <c r="C1462" s="1"/>
    </row>
    <row r="1463" spans="2:3">
      <c r="B1463" s="1"/>
      <c r="C1463" s="1"/>
    </row>
    <row r="1464" spans="2:3">
      <c r="B1464" s="1"/>
      <c r="C1464" s="1"/>
    </row>
    <row r="1465" spans="2:3">
      <c r="B1465" s="1"/>
      <c r="C1465" s="1"/>
    </row>
    <row r="1466" spans="2:3">
      <c r="B1466" s="1"/>
      <c r="C1466" s="1"/>
    </row>
    <row r="1467" spans="2:3">
      <c r="B1467" s="1"/>
      <c r="C1467" s="1"/>
    </row>
    <row r="1468" spans="2:3">
      <c r="B1468" s="1"/>
      <c r="C1468" s="1"/>
    </row>
    <row r="1469" spans="2:3">
      <c r="B1469" s="1"/>
      <c r="C1469" s="1"/>
    </row>
    <row r="1470" spans="2:3">
      <c r="B1470" s="1"/>
      <c r="C1470" s="1"/>
    </row>
    <row r="1471" spans="2:3">
      <c r="B1471" s="1"/>
      <c r="C1471" s="1"/>
    </row>
    <row r="1472" spans="2:3">
      <c r="B1472" s="1"/>
      <c r="C1472" s="1"/>
    </row>
    <row r="1473" spans="2:3">
      <c r="B1473" s="1"/>
      <c r="C1473" s="1"/>
    </row>
    <row r="1474" spans="2:3">
      <c r="B1474" s="1"/>
      <c r="C1474" s="1"/>
    </row>
    <row r="1475" spans="2:3">
      <c r="B1475" s="1"/>
      <c r="C1475" s="1"/>
    </row>
    <row r="1476" spans="2:3">
      <c r="B1476" s="1"/>
      <c r="C1476" s="1"/>
    </row>
    <row r="1477" spans="2:3">
      <c r="B1477" s="1"/>
      <c r="C1477" s="1"/>
    </row>
    <row r="1478" spans="2:3">
      <c r="B1478" s="1"/>
      <c r="C1478" s="1"/>
    </row>
    <row r="1479" spans="2:3">
      <c r="B1479" s="1"/>
      <c r="C1479" s="1"/>
    </row>
    <row r="1480" spans="2:3">
      <c r="B1480" s="1"/>
      <c r="C1480" s="1"/>
    </row>
    <row r="1481" spans="2:3">
      <c r="B1481" s="1"/>
      <c r="C1481" s="1"/>
    </row>
    <row r="1482" spans="2:3">
      <c r="B1482" s="1"/>
      <c r="C1482" s="1"/>
    </row>
    <row r="1483" spans="2:3">
      <c r="B1483" s="1"/>
      <c r="C1483" s="1"/>
    </row>
    <row r="1484" spans="2:3">
      <c r="B1484" s="1"/>
      <c r="C1484" s="1"/>
    </row>
    <row r="1485" spans="2:3">
      <c r="B1485" s="1"/>
      <c r="C1485" s="1"/>
    </row>
    <row r="1486" spans="2:3">
      <c r="B1486" s="1"/>
      <c r="C1486" s="1"/>
    </row>
    <row r="1487" spans="2:3">
      <c r="B1487" s="1"/>
      <c r="C1487" s="1"/>
    </row>
    <row r="1488" spans="2:3">
      <c r="B1488" s="1"/>
      <c r="C1488" s="1"/>
    </row>
    <row r="1489" spans="2:3">
      <c r="B1489" s="1"/>
      <c r="C1489" s="1"/>
    </row>
    <row r="1490" spans="2:3">
      <c r="B1490" s="1"/>
      <c r="C1490" s="1"/>
    </row>
    <row r="1491" spans="2:3">
      <c r="B1491" s="1"/>
      <c r="C1491" s="1"/>
    </row>
    <row r="1492" spans="2:3">
      <c r="B1492" s="1"/>
      <c r="C1492" s="1"/>
    </row>
    <row r="1493" spans="2:3">
      <c r="B1493" s="1"/>
      <c r="C1493" s="1"/>
    </row>
    <row r="1494" spans="2:3">
      <c r="B1494" s="1"/>
      <c r="C1494" s="1"/>
    </row>
    <row r="1495" spans="2:3">
      <c r="B1495" s="1"/>
      <c r="C1495" s="1"/>
    </row>
    <row r="1496" spans="2:3">
      <c r="B1496" s="1"/>
      <c r="C1496" s="1"/>
    </row>
    <row r="1497" spans="2:3">
      <c r="B1497" s="1"/>
      <c r="C1497" s="1"/>
    </row>
    <row r="1498" spans="2:3">
      <c r="B1498" s="1"/>
      <c r="C1498" s="1"/>
    </row>
    <row r="1499" spans="2:3">
      <c r="B1499" s="1"/>
      <c r="C1499" s="1"/>
    </row>
    <row r="1500" spans="2:3">
      <c r="B1500" s="1"/>
      <c r="C1500" s="1"/>
    </row>
    <row r="1501" spans="2:3">
      <c r="B1501" s="1"/>
      <c r="C1501" s="1"/>
    </row>
    <row r="1502" spans="2:3">
      <c r="B1502" s="1"/>
      <c r="C1502" s="1"/>
    </row>
    <row r="1503" spans="2:3">
      <c r="B1503" s="1"/>
      <c r="C1503" s="1"/>
    </row>
    <row r="1504" spans="2:3">
      <c r="B1504" s="1"/>
      <c r="C1504" s="1"/>
    </row>
    <row r="1505" spans="2:3">
      <c r="B1505" s="1"/>
      <c r="C1505" s="1"/>
    </row>
    <row r="1506" spans="2:3">
      <c r="B1506" s="1"/>
      <c r="C1506" s="1"/>
    </row>
    <row r="1507" spans="2:3">
      <c r="B1507" s="1"/>
      <c r="C1507" s="1"/>
    </row>
    <row r="1508" spans="2:3">
      <c r="B1508" s="1"/>
      <c r="C1508" s="1"/>
    </row>
    <row r="1509" spans="2:3">
      <c r="B1509" s="1"/>
      <c r="C1509" s="1"/>
    </row>
    <row r="1510" spans="2:3">
      <c r="B1510" s="1"/>
      <c r="C1510" s="1"/>
    </row>
    <row r="1511" spans="2:3">
      <c r="B1511" s="1"/>
      <c r="C1511" s="1"/>
    </row>
    <row r="1512" spans="2:3">
      <c r="B1512" s="1"/>
      <c r="C1512" s="1"/>
    </row>
    <row r="1513" spans="2:3">
      <c r="B1513" s="1"/>
      <c r="C1513" s="1"/>
    </row>
    <row r="1514" spans="2:3">
      <c r="B1514" s="1"/>
      <c r="C1514" s="1"/>
    </row>
    <row r="1515" spans="2:3">
      <c r="B1515" s="1"/>
      <c r="C1515" s="1"/>
    </row>
    <row r="1516" spans="2:3">
      <c r="B1516" s="1"/>
      <c r="C1516" s="1"/>
    </row>
    <row r="1517" spans="2:3">
      <c r="B1517" s="1"/>
      <c r="C1517" s="1"/>
    </row>
    <row r="1518" spans="2:3">
      <c r="B1518" s="1"/>
      <c r="C1518" s="1"/>
    </row>
    <row r="1519" spans="2:3">
      <c r="B1519" s="1"/>
      <c r="C1519" s="1"/>
    </row>
    <row r="1520" spans="2:3">
      <c r="B1520" s="1"/>
      <c r="C1520" s="1"/>
    </row>
    <row r="1521" spans="2:3">
      <c r="B1521" s="1"/>
      <c r="C1521" s="1"/>
    </row>
    <row r="1522" spans="2:3">
      <c r="B1522" s="1"/>
      <c r="C1522" s="1"/>
    </row>
    <row r="1523" spans="2:3">
      <c r="B1523" s="1"/>
      <c r="C1523" s="1"/>
    </row>
    <row r="1524" spans="2:3">
      <c r="B1524" s="1"/>
      <c r="C1524" s="1"/>
    </row>
    <row r="1525" spans="2:3">
      <c r="B1525" s="1"/>
      <c r="C1525" s="1"/>
    </row>
    <row r="1526" spans="2:3">
      <c r="B1526" s="1"/>
      <c r="C1526" s="1"/>
    </row>
    <row r="1527" spans="2:3">
      <c r="B1527" s="1"/>
      <c r="C1527" s="1"/>
    </row>
    <row r="1528" spans="2:3">
      <c r="B1528" s="1"/>
      <c r="C1528" s="1"/>
    </row>
    <row r="1529" spans="2:3">
      <c r="B1529" s="1"/>
      <c r="C1529" s="1"/>
    </row>
    <row r="1530" spans="2:3">
      <c r="B1530" s="1"/>
      <c r="C1530" s="1"/>
    </row>
    <row r="1531" spans="2:3">
      <c r="B1531" s="1"/>
      <c r="C1531" s="1"/>
    </row>
    <row r="1532" spans="2:3">
      <c r="B1532" s="1"/>
      <c r="C1532" s="1"/>
    </row>
    <row r="1533" spans="2:3">
      <c r="B1533" s="1"/>
      <c r="C1533" s="1"/>
    </row>
    <row r="1534" spans="2:3">
      <c r="B1534" s="1"/>
      <c r="C1534" s="1"/>
    </row>
    <row r="1535" spans="2:3">
      <c r="B1535" s="1"/>
      <c r="C1535" s="1"/>
    </row>
    <row r="1536" spans="2:3">
      <c r="B1536" s="1"/>
      <c r="C1536" s="1"/>
    </row>
    <row r="1537" spans="2:3">
      <c r="B1537" s="1"/>
      <c r="C1537" s="1"/>
    </row>
    <row r="1538" spans="2:3">
      <c r="B1538" s="1"/>
      <c r="C1538" s="1"/>
    </row>
    <row r="1539" spans="2:3">
      <c r="B1539" s="1"/>
      <c r="C1539" s="1"/>
    </row>
    <row r="1540" spans="2:3">
      <c r="B1540" s="1"/>
      <c r="C1540" s="1"/>
    </row>
    <row r="1541" spans="2:3">
      <c r="B1541" s="1"/>
      <c r="C1541" s="1"/>
    </row>
    <row r="1542" spans="2:3">
      <c r="B1542" s="1"/>
      <c r="C1542" s="1"/>
    </row>
    <row r="1543" spans="2:3">
      <c r="B1543" s="1"/>
      <c r="C1543" s="1"/>
    </row>
    <row r="1544" spans="2:3">
      <c r="B1544" s="1"/>
      <c r="C1544" s="1"/>
    </row>
    <row r="1545" spans="2:3">
      <c r="B1545" s="1"/>
      <c r="C1545" s="1"/>
    </row>
    <row r="1546" spans="2:3">
      <c r="B1546" s="1"/>
      <c r="C1546" s="1"/>
    </row>
    <row r="1547" spans="2:3">
      <c r="B1547" s="1"/>
      <c r="C1547" s="1"/>
    </row>
    <row r="1548" spans="2:3">
      <c r="B1548" s="1"/>
      <c r="C1548" s="1"/>
    </row>
    <row r="1549" spans="2:3">
      <c r="B1549" s="1"/>
      <c r="C1549" s="1"/>
    </row>
    <row r="1550" spans="2:3">
      <c r="B1550" s="1"/>
      <c r="C1550" s="1"/>
    </row>
    <row r="1551" spans="2:3">
      <c r="B1551" s="1"/>
      <c r="C1551" s="1"/>
    </row>
    <row r="1552" spans="2:3">
      <c r="B1552" s="1"/>
      <c r="C1552" s="1"/>
    </row>
    <row r="1553" spans="2:3">
      <c r="B1553" s="1"/>
      <c r="C1553" s="1"/>
    </row>
    <row r="1554" spans="2:3">
      <c r="B1554" s="1"/>
      <c r="C1554" s="1"/>
    </row>
    <row r="1555" spans="2:3">
      <c r="B1555" s="1"/>
      <c r="C1555" s="1"/>
    </row>
    <row r="1556" spans="2:3">
      <c r="B1556" s="1"/>
      <c r="C1556" s="1"/>
    </row>
    <row r="1557" spans="2:3">
      <c r="B1557" s="1"/>
      <c r="C1557" s="1"/>
    </row>
    <row r="1558" spans="2:3">
      <c r="B1558" s="1"/>
      <c r="C1558" s="1"/>
    </row>
    <row r="1559" spans="2:3">
      <c r="B1559" s="1"/>
      <c r="C1559" s="1"/>
    </row>
    <row r="1560" spans="2:3">
      <c r="B1560" s="1"/>
      <c r="C1560" s="1"/>
    </row>
    <row r="1561" spans="2:3">
      <c r="B1561" s="1"/>
      <c r="C1561" s="1"/>
    </row>
    <row r="1562" spans="2:3">
      <c r="B1562" s="1"/>
      <c r="C1562" s="1"/>
    </row>
    <row r="1563" spans="2:3">
      <c r="B1563" s="1"/>
      <c r="C1563" s="1"/>
    </row>
    <row r="1564" spans="2:3">
      <c r="B1564" s="1"/>
      <c r="C1564" s="1"/>
    </row>
    <row r="1565" spans="2:3">
      <c r="B1565" s="1"/>
      <c r="C1565" s="1"/>
    </row>
    <row r="1566" spans="2:3">
      <c r="B1566" s="1"/>
      <c r="C1566" s="1"/>
    </row>
    <row r="1567" spans="2:3">
      <c r="B1567" s="1"/>
      <c r="C1567" s="1"/>
    </row>
    <row r="1568" spans="2:3">
      <c r="B1568" s="1"/>
      <c r="C1568" s="1"/>
    </row>
    <row r="1569" spans="2:3">
      <c r="B1569" s="1"/>
      <c r="C1569" s="1"/>
    </row>
    <row r="1570" spans="2:3">
      <c r="B1570" s="1"/>
      <c r="C1570" s="1"/>
    </row>
    <row r="1571" spans="2:3">
      <c r="B1571" s="1"/>
      <c r="C1571" s="1"/>
    </row>
    <row r="1572" spans="2:3">
      <c r="B1572" s="1"/>
      <c r="C1572" s="1"/>
    </row>
    <row r="1573" spans="2:3">
      <c r="B1573" s="1"/>
      <c r="C1573" s="1"/>
    </row>
    <row r="1574" spans="2:3">
      <c r="B1574" s="1"/>
      <c r="C1574" s="1"/>
    </row>
    <row r="1575" spans="2:3">
      <c r="B1575" s="1"/>
      <c r="C1575" s="1"/>
    </row>
    <row r="1576" spans="2:3">
      <c r="B1576" s="1"/>
      <c r="C1576" s="1"/>
    </row>
    <row r="1577" spans="2:3">
      <c r="B1577" s="1"/>
      <c r="C1577" s="1"/>
    </row>
    <row r="1578" spans="2:3">
      <c r="B1578" s="1"/>
      <c r="C1578" s="1"/>
    </row>
    <row r="1579" spans="2:3">
      <c r="B1579" s="1"/>
      <c r="C1579" s="1"/>
    </row>
    <row r="1580" spans="2:3">
      <c r="B1580" s="1"/>
      <c r="C1580" s="1"/>
    </row>
    <row r="1581" spans="2:3">
      <c r="B1581" s="1"/>
      <c r="C1581" s="1"/>
    </row>
    <row r="1582" spans="2:3">
      <c r="B1582" s="1"/>
      <c r="C1582" s="1"/>
    </row>
    <row r="1583" spans="2:3">
      <c r="B1583" s="1"/>
      <c r="C1583" s="1"/>
    </row>
    <row r="1584" spans="2:3">
      <c r="B1584" s="1"/>
      <c r="C1584" s="1"/>
    </row>
    <row r="1585" spans="2:3">
      <c r="B1585" s="1"/>
      <c r="C1585" s="1"/>
    </row>
    <row r="1586" spans="2:3">
      <c r="B1586" s="1"/>
      <c r="C1586" s="1"/>
    </row>
    <row r="1587" spans="2:3">
      <c r="B1587" s="1"/>
      <c r="C1587" s="1"/>
    </row>
    <row r="1588" spans="2:3">
      <c r="B1588" s="1"/>
      <c r="C1588" s="1"/>
    </row>
    <row r="1589" spans="2:3">
      <c r="B1589" s="1"/>
      <c r="C1589" s="1"/>
    </row>
    <row r="1590" spans="2:3">
      <c r="B1590" s="1"/>
      <c r="C1590" s="1"/>
    </row>
    <row r="1591" spans="2:3">
      <c r="B1591" s="1"/>
      <c r="C1591" s="1"/>
    </row>
    <row r="1592" spans="2:3">
      <c r="B1592" s="1"/>
      <c r="C1592" s="1"/>
    </row>
    <row r="1593" spans="2:3">
      <c r="B1593" s="1"/>
      <c r="C1593" s="1"/>
    </row>
    <row r="1594" spans="2:3">
      <c r="B1594" s="1"/>
      <c r="C1594" s="1"/>
    </row>
    <row r="1595" spans="2:3">
      <c r="B1595" s="1"/>
      <c r="C1595" s="1"/>
    </row>
    <row r="1596" spans="2:3">
      <c r="B1596" s="1"/>
      <c r="C1596" s="1"/>
    </row>
    <row r="1597" spans="2:3">
      <c r="B1597" s="1"/>
      <c r="C1597" s="1"/>
    </row>
    <row r="1598" spans="2:3">
      <c r="B1598" s="1"/>
      <c r="C1598" s="1"/>
    </row>
    <row r="1599" spans="2:3">
      <c r="B1599" s="1"/>
      <c r="C1599" s="1"/>
    </row>
    <row r="1600" spans="2:3">
      <c r="B1600" s="1"/>
      <c r="C1600" s="1"/>
    </row>
    <row r="1601" spans="2:3">
      <c r="B1601" s="1"/>
      <c r="C1601" s="1"/>
    </row>
    <row r="1602" spans="2:3">
      <c r="B1602" s="1"/>
      <c r="C1602" s="1"/>
    </row>
    <row r="1603" spans="2:3">
      <c r="B1603" s="1"/>
      <c r="C1603" s="1"/>
    </row>
    <row r="1604" spans="2:3">
      <c r="B1604" s="1"/>
      <c r="C1604" s="1"/>
    </row>
    <row r="1605" spans="2:3">
      <c r="B1605" s="1"/>
      <c r="C1605" s="1"/>
    </row>
    <row r="1606" spans="2:3">
      <c r="B1606" s="1"/>
      <c r="C1606" s="1"/>
    </row>
    <row r="1607" spans="2:3">
      <c r="B1607" s="1"/>
      <c r="C1607" s="1"/>
    </row>
    <row r="1608" spans="2:3">
      <c r="B1608" s="1"/>
      <c r="C1608" s="1"/>
    </row>
    <row r="1609" spans="2:3">
      <c r="B1609" s="1"/>
      <c r="C1609" s="1"/>
    </row>
    <row r="1610" spans="2:3">
      <c r="B1610" s="1"/>
      <c r="C1610" s="1"/>
    </row>
    <row r="1611" spans="2:3">
      <c r="B1611" s="1"/>
      <c r="C1611" s="1"/>
    </row>
    <row r="1612" spans="2:3">
      <c r="B1612" s="1"/>
      <c r="C1612" s="1"/>
    </row>
    <row r="1613" spans="2:3">
      <c r="B1613" s="1"/>
      <c r="C1613" s="1"/>
    </row>
    <row r="1614" spans="2:3">
      <c r="B1614" s="1"/>
      <c r="C1614" s="1"/>
    </row>
    <row r="1615" spans="2:3">
      <c r="B1615" s="1"/>
      <c r="C1615" s="1"/>
    </row>
    <row r="1616" spans="2:3">
      <c r="B1616" s="1"/>
      <c r="C1616" s="1"/>
    </row>
    <row r="1617" spans="2:3">
      <c r="B1617" s="1"/>
      <c r="C1617" s="1"/>
    </row>
    <row r="1618" spans="2:3">
      <c r="B1618" s="1"/>
      <c r="C1618" s="1"/>
    </row>
    <row r="1619" spans="2:3">
      <c r="B1619" s="1"/>
      <c r="C1619" s="1"/>
    </row>
    <row r="1620" spans="2:3">
      <c r="B1620" s="1"/>
      <c r="C1620" s="1"/>
    </row>
    <row r="1621" spans="2:3">
      <c r="B1621" s="1"/>
      <c r="C1621" s="1"/>
    </row>
    <row r="1622" spans="2:3">
      <c r="B1622" s="1"/>
      <c r="C1622" s="1"/>
    </row>
    <row r="1623" spans="2:3">
      <c r="B1623" s="1"/>
      <c r="C1623" s="1"/>
    </row>
    <row r="1624" spans="2:3">
      <c r="B1624" s="1"/>
      <c r="C1624" s="1"/>
    </row>
    <row r="1625" spans="2:3">
      <c r="B1625" s="1"/>
      <c r="C1625" s="1"/>
    </row>
    <row r="1626" spans="2:3">
      <c r="B1626" s="1"/>
      <c r="C1626" s="1"/>
    </row>
    <row r="1627" spans="2:3">
      <c r="B1627" s="1"/>
      <c r="C1627" s="1"/>
    </row>
    <row r="1628" spans="2:3">
      <c r="B1628" s="1"/>
      <c r="C1628" s="1"/>
    </row>
    <row r="1629" spans="2:3">
      <c r="B1629" s="1"/>
      <c r="C1629" s="1"/>
    </row>
    <row r="1630" spans="2:3">
      <c r="B1630" s="1"/>
      <c r="C1630" s="1"/>
    </row>
    <row r="1631" spans="2:3">
      <c r="B1631" s="1"/>
      <c r="C1631" s="1"/>
    </row>
    <row r="1632" spans="2:3">
      <c r="B1632" s="1"/>
      <c r="C1632" s="1"/>
    </row>
    <row r="1633" spans="2:3">
      <c r="B1633" s="1"/>
      <c r="C1633" s="1"/>
    </row>
    <row r="1634" spans="2:3">
      <c r="B1634" s="1"/>
      <c r="C1634" s="1"/>
    </row>
    <row r="1635" spans="2:3">
      <c r="B1635" s="1"/>
      <c r="C1635" s="1"/>
    </row>
    <row r="1636" spans="2:3">
      <c r="B1636" s="1"/>
      <c r="C1636" s="1"/>
    </row>
    <row r="1637" spans="2:3">
      <c r="B1637" s="1"/>
      <c r="C1637" s="1"/>
    </row>
    <row r="1638" spans="2:3">
      <c r="B1638" s="1"/>
      <c r="C1638" s="1"/>
    </row>
    <row r="1639" spans="2:3">
      <c r="B1639" s="1"/>
      <c r="C1639" s="1"/>
    </row>
    <row r="1640" spans="2:3">
      <c r="B1640" s="1"/>
      <c r="C1640" s="1"/>
    </row>
    <row r="1641" spans="2:3">
      <c r="B1641" s="1"/>
      <c r="C1641" s="1"/>
    </row>
    <row r="1642" spans="2:3">
      <c r="B1642" s="1"/>
      <c r="C1642" s="1"/>
    </row>
    <row r="1643" spans="2:3">
      <c r="B1643" s="1"/>
      <c r="C1643" s="1"/>
    </row>
    <row r="1644" spans="2:3">
      <c r="B1644" s="1"/>
      <c r="C1644" s="1"/>
    </row>
    <row r="1645" spans="2:3">
      <c r="B1645" s="1"/>
      <c r="C1645" s="1"/>
    </row>
    <row r="1646" spans="2:3">
      <c r="B1646" s="1"/>
      <c r="C1646" s="1"/>
    </row>
    <row r="1647" spans="2:3">
      <c r="B1647" s="1"/>
      <c r="C1647" s="1"/>
    </row>
    <row r="1648" spans="2:3">
      <c r="B1648" s="1"/>
      <c r="C1648" s="1"/>
    </row>
    <row r="1649" spans="2:3">
      <c r="B1649" s="1"/>
      <c r="C1649" s="1"/>
    </row>
    <row r="1650" spans="2:3">
      <c r="B1650" s="1"/>
      <c r="C1650" s="1"/>
    </row>
    <row r="1651" spans="2:3">
      <c r="B1651" s="1"/>
      <c r="C1651" s="1"/>
    </row>
    <row r="1652" spans="2:3">
      <c r="B1652" s="1"/>
      <c r="C1652" s="1"/>
    </row>
    <row r="1653" spans="2:3">
      <c r="B1653" s="1"/>
      <c r="C1653" s="1"/>
    </row>
    <row r="1654" spans="2:3">
      <c r="B1654" s="1"/>
      <c r="C1654" s="1"/>
    </row>
    <row r="1655" spans="2:3">
      <c r="B1655" s="1"/>
      <c r="C1655" s="1"/>
    </row>
    <row r="1656" spans="2:3">
      <c r="B1656" s="1"/>
      <c r="C1656" s="1"/>
    </row>
    <row r="1657" spans="2:3">
      <c r="B1657" s="1"/>
      <c r="C1657" s="1"/>
    </row>
    <row r="1658" spans="2:3">
      <c r="B1658" s="1"/>
      <c r="C1658" s="1"/>
    </row>
    <row r="1659" spans="2:3">
      <c r="B1659" s="1"/>
      <c r="C1659" s="1"/>
    </row>
    <row r="1660" spans="2:3">
      <c r="B1660" s="1"/>
      <c r="C1660" s="1"/>
    </row>
    <row r="1661" spans="2:3">
      <c r="B1661" s="1"/>
      <c r="C1661" s="1"/>
    </row>
    <row r="1662" spans="2:3">
      <c r="B1662" s="1"/>
      <c r="C1662" s="1"/>
    </row>
    <row r="1663" spans="2:3">
      <c r="B1663" s="1"/>
      <c r="C1663" s="1"/>
    </row>
    <row r="1664" spans="2:3">
      <c r="B1664" s="1"/>
      <c r="C1664" s="1"/>
    </row>
    <row r="1665" spans="2:3">
      <c r="B1665" s="1"/>
      <c r="C1665" s="1"/>
    </row>
    <row r="1666" spans="2:3">
      <c r="B1666" s="1"/>
      <c r="C1666" s="1"/>
    </row>
    <row r="1667" spans="2:3">
      <c r="B1667" s="1"/>
      <c r="C1667" s="1"/>
    </row>
    <row r="1668" spans="2:3">
      <c r="B1668" s="1"/>
      <c r="C1668" s="1"/>
    </row>
    <row r="1669" spans="2:3">
      <c r="B1669" s="1"/>
      <c r="C1669" s="1"/>
    </row>
    <row r="1670" spans="2:3">
      <c r="B1670" s="1"/>
      <c r="C1670" s="1"/>
    </row>
    <row r="1671" spans="2:3">
      <c r="B1671" s="1"/>
      <c r="C1671" s="1"/>
    </row>
    <row r="1672" spans="2:3">
      <c r="B1672" s="1"/>
      <c r="C1672" s="1"/>
    </row>
    <row r="1673" spans="2:3">
      <c r="B1673" s="1"/>
      <c r="C1673" s="1"/>
    </row>
    <row r="1674" spans="2:3">
      <c r="B1674" s="1"/>
      <c r="C1674" s="1"/>
    </row>
    <row r="1675" spans="2:3">
      <c r="B1675" s="1"/>
      <c r="C1675" s="1"/>
    </row>
    <row r="1676" spans="2:3">
      <c r="B1676" s="1"/>
      <c r="C1676" s="1"/>
    </row>
    <row r="1677" spans="2:3">
      <c r="B1677" s="1"/>
      <c r="C1677" s="1"/>
    </row>
    <row r="1678" spans="2:3">
      <c r="B1678" s="1"/>
      <c r="C1678" s="1"/>
    </row>
    <row r="1679" spans="2:3">
      <c r="B1679" s="1"/>
      <c r="C1679" s="1"/>
    </row>
    <row r="1680" spans="2:3">
      <c r="B1680" s="1"/>
      <c r="C1680" s="1"/>
    </row>
    <row r="1681" spans="2:3">
      <c r="B1681" s="1"/>
      <c r="C1681" s="1"/>
    </row>
    <row r="1682" spans="2:3">
      <c r="B1682" s="1"/>
      <c r="C1682" s="1"/>
    </row>
    <row r="1683" spans="2:3">
      <c r="B1683" s="1"/>
      <c r="C1683" s="1"/>
    </row>
    <row r="1684" spans="2:3">
      <c r="B1684" s="1"/>
      <c r="C1684" s="1"/>
    </row>
    <row r="1685" spans="2:3">
      <c r="B1685" s="1"/>
      <c r="C1685" s="1"/>
    </row>
    <row r="1686" spans="2:3">
      <c r="B1686" s="1"/>
      <c r="C1686" s="1"/>
    </row>
    <row r="1687" spans="2:3">
      <c r="B1687" s="1"/>
      <c r="C1687" s="1"/>
    </row>
    <row r="1688" spans="2:3">
      <c r="B1688" s="1"/>
      <c r="C1688" s="1"/>
    </row>
    <row r="1689" spans="2:3">
      <c r="B1689" s="1"/>
      <c r="C1689" s="1"/>
    </row>
    <row r="1690" spans="2:3">
      <c r="B1690" s="1"/>
      <c r="C1690" s="1"/>
    </row>
    <row r="1691" spans="2:3">
      <c r="B1691" s="1"/>
      <c r="C1691" s="1"/>
    </row>
    <row r="1692" spans="2:3">
      <c r="B1692" s="1"/>
      <c r="C1692" s="1"/>
    </row>
    <row r="1693" spans="2:3">
      <c r="B1693" s="1"/>
      <c r="C1693" s="1"/>
    </row>
    <row r="1694" spans="2:3">
      <c r="B1694" s="1"/>
      <c r="C1694" s="1"/>
    </row>
    <row r="1695" spans="2:3">
      <c r="B1695" s="1"/>
      <c r="C1695" s="1"/>
    </row>
    <row r="1696" spans="2:3">
      <c r="B1696" s="1"/>
      <c r="C1696" s="1"/>
    </row>
    <row r="1697" spans="2:3">
      <c r="B1697" s="1"/>
      <c r="C1697" s="1"/>
    </row>
    <row r="1698" spans="2:3">
      <c r="B1698" s="1"/>
      <c r="C1698" s="1"/>
    </row>
    <row r="1699" spans="2:3">
      <c r="B1699" s="1"/>
      <c r="C1699" s="1"/>
    </row>
    <row r="1700" spans="2:3">
      <c r="B1700" s="1"/>
      <c r="C1700" s="1"/>
    </row>
    <row r="1701" spans="2:3">
      <c r="B1701" s="1"/>
      <c r="C1701" s="1"/>
    </row>
    <row r="1702" spans="2:3">
      <c r="B1702" s="1"/>
      <c r="C1702" s="1"/>
    </row>
    <row r="1703" spans="2:3">
      <c r="B1703" s="1"/>
      <c r="C1703" s="1"/>
    </row>
    <row r="1704" spans="2:3">
      <c r="B1704" s="1"/>
      <c r="C1704" s="1"/>
    </row>
    <row r="1705" spans="2:3">
      <c r="B1705" s="1"/>
      <c r="C1705" s="1"/>
    </row>
    <row r="1706" spans="2:3">
      <c r="B1706" s="1"/>
      <c r="C1706" s="1"/>
    </row>
    <row r="1707" spans="2:3">
      <c r="B1707" s="1"/>
      <c r="C1707" s="1"/>
    </row>
    <row r="1708" spans="2:3">
      <c r="B1708" s="1"/>
      <c r="C1708" s="1"/>
    </row>
    <row r="1709" spans="2:3">
      <c r="B1709" s="1"/>
      <c r="C1709" s="1"/>
    </row>
    <row r="1710" spans="2:3">
      <c r="B1710" s="1"/>
      <c r="C1710" s="1"/>
    </row>
    <row r="1711" spans="2:3">
      <c r="B1711" s="1"/>
      <c r="C1711" s="1"/>
    </row>
    <row r="1712" spans="2:3">
      <c r="B1712" s="1"/>
      <c r="C1712" s="1"/>
    </row>
    <row r="1713" spans="2:3">
      <c r="B1713" s="1"/>
      <c r="C1713" s="1"/>
    </row>
    <row r="1714" spans="2:3">
      <c r="B1714" s="1"/>
      <c r="C1714" s="1"/>
    </row>
    <row r="1715" spans="2:3">
      <c r="B1715" s="1"/>
      <c r="C1715" s="1"/>
    </row>
    <row r="1716" spans="2:3">
      <c r="B1716" s="1"/>
      <c r="C1716" s="1"/>
    </row>
    <row r="1717" spans="2:3">
      <c r="B1717" s="1"/>
      <c r="C1717" s="1"/>
    </row>
    <row r="1718" spans="2:3">
      <c r="B1718" s="1"/>
      <c r="C1718" s="1"/>
    </row>
    <row r="1719" spans="2:3">
      <c r="B1719" s="1"/>
      <c r="C1719" s="1"/>
    </row>
    <row r="1720" spans="2:3">
      <c r="B1720" s="1"/>
      <c r="C1720" s="1"/>
    </row>
    <row r="1721" spans="2:3">
      <c r="B1721" s="1"/>
      <c r="C1721" s="1"/>
    </row>
    <row r="1722" spans="2:3">
      <c r="B1722" s="1"/>
      <c r="C1722" s="1"/>
    </row>
    <row r="1723" spans="2:3">
      <c r="B1723" s="1"/>
      <c r="C1723" s="1"/>
    </row>
    <row r="1724" spans="2:3">
      <c r="B1724" s="1"/>
      <c r="C1724" s="1"/>
    </row>
    <row r="1725" spans="2:3">
      <c r="B1725" s="1"/>
      <c r="C1725" s="1"/>
    </row>
    <row r="1726" spans="2:3">
      <c r="B1726" s="1"/>
      <c r="C1726" s="1"/>
    </row>
    <row r="1727" spans="2:3">
      <c r="B1727" s="1"/>
      <c r="C1727" s="1"/>
    </row>
    <row r="1728" spans="2:3">
      <c r="B1728" s="1"/>
      <c r="C1728" s="1"/>
    </row>
    <row r="1729" spans="2:3">
      <c r="B1729" s="1"/>
      <c r="C1729" s="1"/>
    </row>
    <row r="1730" spans="2:3">
      <c r="B1730" s="1"/>
      <c r="C1730" s="1"/>
    </row>
    <row r="1731" spans="2:3">
      <c r="B1731" s="1"/>
      <c r="C1731" s="1"/>
    </row>
    <row r="1732" spans="2:3">
      <c r="B1732" s="1"/>
      <c r="C1732" s="1"/>
    </row>
    <row r="1733" spans="2:3">
      <c r="B1733" s="1"/>
      <c r="C1733" s="1"/>
    </row>
    <row r="1734" spans="2:3">
      <c r="B1734" s="1"/>
      <c r="C1734" s="1"/>
    </row>
    <row r="1735" spans="2:3">
      <c r="B1735" s="1"/>
      <c r="C1735" s="1"/>
    </row>
    <row r="1736" spans="2:3">
      <c r="B1736" s="1"/>
      <c r="C1736" s="1"/>
    </row>
    <row r="1737" spans="2:3">
      <c r="B1737" s="1"/>
      <c r="C1737" s="1"/>
    </row>
    <row r="1738" spans="2:3">
      <c r="B1738" s="1"/>
      <c r="C1738" s="1"/>
    </row>
    <row r="1739" spans="2:3">
      <c r="B1739" s="1"/>
      <c r="C1739" s="1"/>
    </row>
    <row r="1740" spans="2:3">
      <c r="B1740" s="1"/>
      <c r="C1740" s="1"/>
    </row>
    <row r="1741" spans="2:3">
      <c r="B1741" s="1"/>
      <c r="C1741" s="1"/>
    </row>
    <row r="1742" spans="2:3">
      <c r="B1742" s="1"/>
      <c r="C1742" s="1"/>
    </row>
    <row r="1743" spans="2:3">
      <c r="B1743" s="1"/>
      <c r="C1743" s="1"/>
    </row>
    <row r="1744" spans="2:3">
      <c r="B1744" s="1"/>
      <c r="C1744" s="1"/>
    </row>
    <row r="1745" spans="2:3">
      <c r="B1745" s="1"/>
      <c r="C1745" s="1"/>
    </row>
    <row r="1746" spans="2:3">
      <c r="B1746" s="1"/>
      <c r="C1746" s="1"/>
    </row>
    <row r="1747" spans="2:3">
      <c r="B1747" s="1"/>
      <c r="C1747" s="1"/>
    </row>
    <row r="1748" spans="2:3">
      <c r="B1748" s="1"/>
      <c r="C1748" s="1"/>
    </row>
    <row r="1749" spans="2:3">
      <c r="B1749" s="1"/>
      <c r="C1749" s="1"/>
    </row>
    <row r="1750" spans="2:3">
      <c r="B1750" s="1"/>
      <c r="C1750" s="1"/>
    </row>
    <row r="1751" spans="2:3">
      <c r="B1751" s="1"/>
      <c r="C1751" s="1"/>
    </row>
    <row r="1752" spans="2:3">
      <c r="B1752" s="1"/>
      <c r="C1752" s="1"/>
    </row>
    <row r="1753" spans="2:3">
      <c r="B1753" s="1"/>
      <c r="C1753" s="1"/>
    </row>
    <row r="1754" spans="2:3">
      <c r="B1754" s="1"/>
      <c r="C1754" s="1"/>
    </row>
    <row r="1755" spans="2:3">
      <c r="B1755" s="1"/>
      <c r="C1755" s="1"/>
    </row>
    <row r="1756" spans="2:3">
      <c r="B1756" s="1"/>
      <c r="C1756" s="1"/>
    </row>
    <row r="1757" spans="2:3">
      <c r="B1757" s="1"/>
      <c r="C1757" s="1"/>
    </row>
    <row r="1758" spans="2:3">
      <c r="B1758" s="1"/>
      <c r="C1758" s="1"/>
    </row>
    <row r="1759" spans="2:3">
      <c r="B1759" s="1"/>
      <c r="C1759" s="1"/>
    </row>
    <row r="1760" spans="2:3">
      <c r="B1760" s="1"/>
      <c r="C1760" s="1"/>
    </row>
    <row r="1761" spans="2:3">
      <c r="B1761" s="1"/>
      <c r="C1761" s="1"/>
    </row>
    <row r="1762" spans="2:3">
      <c r="B1762" s="1"/>
      <c r="C1762" s="1"/>
    </row>
    <row r="1763" spans="2:3">
      <c r="B1763" s="1"/>
      <c r="C1763" s="1"/>
    </row>
    <row r="1764" spans="2:3">
      <c r="B1764" s="1"/>
      <c r="C1764" s="1"/>
    </row>
    <row r="1765" spans="2:3">
      <c r="B1765" s="1"/>
      <c r="C1765" s="1"/>
    </row>
    <row r="1766" spans="2:3">
      <c r="B1766" s="1"/>
      <c r="C1766" s="1"/>
    </row>
    <row r="1767" spans="2:3">
      <c r="B1767" s="1"/>
      <c r="C1767" s="1"/>
    </row>
    <row r="1768" spans="2:3">
      <c r="B1768" s="1"/>
      <c r="C1768" s="1"/>
    </row>
    <row r="1769" spans="2:3">
      <c r="B1769" s="1"/>
      <c r="C1769" s="1"/>
    </row>
    <row r="1770" spans="2:3">
      <c r="B1770" s="1"/>
      <c r="C1770" s="1"/>
    </row>
    <row r="1771" spans="2:3">
      <c r="B1771" s="1"/>
      <c r="C1771" s="1"/>
    </row>
    <row r="1772" spans="2:3">
      <c r="B1772" s="1"/>
      <c r="C1772" s="1"/>
    </row>
    <row r="1773" spans="2:3">
      <c r="B1773" s="1"/>
      <c r="C1773" s="1"/>
    </row>
    <row r="1774" spans="2:3">
      <c r="B1774" s="1"/>
      <c r="C1774" s="1"/>
    </row>
    <row r="1775" spans="2:3">
      <c r="B1775" s="1"/>
      <c r="C1775" s="1"/>
    </row>
    <row r="1776" spans="2:3">
      <c r="B1776" s="1"/>
      <c r="C1776" s="1"/>
    </row>
    <row r="1777" spans="2:3">
      <c r="B1777" s="1"/>
      <c r="C1777" s="1"/>
    </row>
    <row r="1778" spans="2:3">
      <c r="B1778" s="1"/>
      <c r="C1778" s="1"/>
    </row>
    <row r="1779" spans="2:3">
      <c r="B1779" s="1"/>
      <c r="C1779" s="1"/>
    </row>
    <row r="1780" spans="2:3">
      <c r="B1780" s="1"/>
      <c r="C1780" s="1"/>
    </row>
    <row r="1781" spans="2:3">
      <c r="B1781" s="1"/>
      <c r="C1781" s="1"/>
    </row>
    <row r="1782" spans="2:3">
      <c r="B1782" s="1"/>
      <c r="C1782" s="1"/>
    </row>
    <row r="1783" spans="2:3">
      <c r="B1783" s="1"/>
      <c r="C1783" s="1"/>
    </row>
    <row r="1784" spans="2:3">
      <c r="B1784" s="1"/>
      <c r="C1784" s="1"/>
    </row>
    <row r="1785" spans="2:3">
      <c r="B1785" s="1"/>
      <c r="C1785" s="1"/>
    </row>
    <row r="1786" spans="2:3">
      <c r="B1786" s="1"/>
      <c r="C1786" s="1"/>
    </row>
    <row r="1787" spans="2:3">
      <c r="B1787" s="1"/>
      <c r="C1787" s="1"/>
    </row>
    <row r="1788" spans="2:3">
      <c r="B1788" s="1"/>
      <c r="C1788" s="1"/>
    </row>
    <row r="1789" spans="2:3">
      <c r="B1789" s="1"/>
      <c r="C1789" s="1"/>
    </row>
    <row r="1790" spans="2:3">
      <c r="B1790" s="1"/>
      <c r="C1790" s="1"/>
    </row>
    <row r="1791" spans="2:3">
      <c r="B1791" s="1"/>
      <c r="C1791" s="1"/>
    </row>
    <row r="1792" spans="2:3">
      <c r="B1792" s="1"/>
      <c r="C1792" s="1"/>
    </row>
    <row r="1793" spans="2:3">
      <c r="B1793" s="1"/>
      <c r="C1793" s="1"/>
    </row>
    <row r="1794" spans="2:3">
      <c r="B1794" s="1"/>
      <c r="C1794" s="1"/>
    </row>
    <row r="1795" spans="2:3">
      <c r="B1795" s="1"/>
      <c r="C1795" s="1"/>
    </row>
    <row r="1796" spans="2:3">
      <c r="B1796" s="1"/>
      <c r="C1796" s="1"/>
    </row>
    <row r="1797" spans="2:3">
      <c r="B1797" s="1"/>
      <c r="C1797" s="1"/>
    </row>
    <row r="1798" spans="2:3">
      <c r="B1798" s="1"/>
      <c r="C1798" s="1"/>
    </row>
    <row r="1799" spans="2:3">
      <c r="B1799" s="1"/>
      <c r="C1799" s="1"/>
    </row>
    <row r="1800" spans="2:3">
      <c r="B1800" s="1"/>
      <c r="C1800" s="1"/>
    </row>
    <row r="1801" spans="2:3">
      <c r="B1801" s="1"/>
      <c r="C1801" s="1"/>
    </row>
    <row r="1802" spans="2:3">
      <c r="B1802" s="1"/>
      <c r="C1802" s="1"/>
    </row>
    <row r="1803" spans="2:3">
      <c r="B1803" s="1"/>
      <c r="C1803" s="1"/>
    </row>
    <row r="1804" spans="2:3">
      <c r="B1804" s="1"/>
      <c r="C1804" s="1"/>
    </row>
    <row r="1805" spans="2:3">
      <c r="B1805" s="1"/>
      <c r="C1805" s="1"/>
    </row>
    <row r="1806" spans="2:3">
      <c r="B1806" s="1"/>
      <c r="C1806" s="1"/>
    </row>
    <row r="1807" spans="2:3">
      <c r="B1807" s="1"/>
      <c r="C1807" s="1"/>
    </row>
    <row r="1808" spans="2:3">
      <c r="B1808" s="1"/>
      <c r="C1808" s="1"/>
    </row>
    <row r="1809" spans="2:3">
      <c r="B1809" s="1"/>
      <c r="C1809" s="1"/>
    </row>
    <row r="1810" spans="2:3">
      <c r="B1810" s="1"/>
      <c r="C1810" s="1"/>
    </row>
    <row r="1811" spans="2:3">
      <c r="B1811" s="1"/>
      <c r="C1811" s="1"/>
    </row>
    <row r="1812" spans="2:3">
      <c r="B1812" s="1"/>
      <c r="C1812" s="1"/>
    </row>
    <row r="1813" spans="2:3">
      <c r="B1813" s="1"/>
      <c r="C1813" s="1"/>
    </row>
    <row r="1814" spans="2:3">
      <c r="B1814" s="1"/>
      <c r="C1814" s="1"/>
    </row>
    <row r="1815" spans="2:3">
      <c r="B1815" s="1"/>
      <c r="C1815" s="1"/>
    </row>
    <row r="1816" spans="2:3">
      <c r="B1816" s="1"/>
      <c r="C1816" s="1"/>
    </row>
    <row r="1817" spans="2:3">
      <c r="B1817" s="1"/>
      <c r="C1817" s="1"/>
    </row>
    <row r="1818" spans="2:3">
      <c r="B1818" s="1"/>
      <c r="C1818" s="1"/>
    </row>
    <row r="1819" spans="2:3">
      <c r="B1819" s="1"/>
      <c r="C1819" s="1"/>
    </row>
    <row r="1820" spans="2:3">
      <c r="B1820" s="1"/>
      <c r="C1820" s="1"/>
    </row>
    <row r="1821" spans="2:3">
      <c r="B1821" s="1"/>
      <c r="C1821" s="1"/>
    </row>
    <row r="1822" spans="2:3">
      <c r="B1822" s="1"/>
      <c r="C1822" s="1"/>
    </row>
    <row r="1823" spans="2:3">
      <c r="B1823" s="1"/>
      <c r="C1823" s="1"/>
    </row>
    <row r="1824" spans="2:3">
      <c r="B1824" s="1"/>
      <c r="C1824" s="1"/>
    </row>
    <row r="1825" spans="2:3">
      <c r="B1825" s="1"/>
      <c r="C1825" s="1"/>
    </row>
    <row r="1826" spans="2:3">
      <c r="B1826" s="1"/>
      <c r="C1826" s="1"/>
    </row>
    <row r="1827" spans="2:3">
      <c r="B1827" s="1"/>
      <c r="C1827" s="1"/>
    </row>
    <row r="1828" spans="2:3">
      <c r="B1828" s="1"/>
      <c r="C1828" s="1"/>
    </row>
    <row r="1829" spans="2:3">
      <c r="B1829" s="1"/>
      <c r="C1829" s="1"/>
    </row>
    <row r="1830" spans="2:3">
      <c r="B1830" s="1"/>
      <c r="C1830" s="1"/>
    </row>
    <row r="1831" spans="2:3">
      <c r="B1831" s="1"/>
      <c r="C1831" s="1"/>
    </row>
    <row r="1832" spans="2:3">
      <c r="B1832" s="1"/>
      <c r="C1832" s="1"/>
    </row>
    <row r="1833" spans="2:3">
      <c r="B1833" s="1"/>
      <c r="C1833" s="1"/>
    </row>
    <row r="1834" spans="2:3">
      <c r="B1834" s="1"/>
      <c r="C1834" s="1"/>
    </row>
    <row r="1835" spans="2:3">
      <c r="B1835" s="1"/>
      <c r="C1835" s="1"/>
    </row>
    <row r="1836" spans="2:3">
      <c r="B1836" s="1"/>
      <c r="C1836" s="1"/>
    </row>
    <row r="1837" spans="2:3">
      <c r="B1837" s="1"/>
      <c r="C1837" s="1"/>
    </row>
    <row r="1838" spans="2:3">
      <c r="B1838" s="1"/>
      <c r="C1838" s="1"/>
    </row>
    <row r="1839" spans="2:3">
      <c r="B1839" s="1"/>
      <c r="C1839" s="1"/>
    </row>
    <row r="1840" spans="2:3">
      <c r="B1840" s="1"/>
      <c r="C1840" s="1"/>
    </row>
    <row r="1841" spans="2:3">
      <c r="B1841" s="1"/>
      <c r="C1841" s="1"/>
    </row>
    <row r="1842" spans="2:3">
      <c r="B1842" s="1"/>
      <c r="C1842" s="1"/>
    </row>
    <row r="1843" spans="2:3">
      <c r="B1843" s="1"/>
      <c r="C1843" s="1"/>
    </row>
    <row r="1844" spans="2:3">
      <c r="B1844" s="1"/>
      <c r="C1844" s="1"/>
    </row>
    <row r="1845" spans="2:3">
      <c r="B1845" s="1"/>
      <c r="C1845" s="1"/>
    </row>
    <row r="1846" spans="2:3">
      <c r="B1846" s="1"/>
      <c r="C1846" s="1"/>
    </row>
    <row r="1847" spans="2:3">
      <c r="B1847" s="1"/>
      <c r="C1847" s="1"/>
    </row>
    <row r="1848" spans="2:3">
      <c r="B1848" s="1"/>
      <c r="C1848" s="1"/>
    </row>
    <row r="1849" spans="2:3">
      <c r="B1849" s="1"/>
      <c r="C1849" s="1"/>
    </row>
    <row r="1850" spans="2:3">
      <c r="B1850" s="1"/>
      <c r="C1850" s="1"/>
    </row>
    <row r="1851" spans="2:3">
      <c r="B1851" s="1"/>
      <c r="C1851" s="1"/>
    </row>
    <row r="1852" spans="2:3">
      <c r="B1852" s="1"/>
      <c r="C1852" s="1"/>
    </row>
    <row r="1853" spans="2:3">
      <c r="B1853" s="1"/>
      <c r="C1853" s="1"/>
    </row>
    <row r="1854" spans="2:3">
      <c r="B1854" s="1"/>
      <c r="C1854" s="1"/>
    </row>
    <row r="1855" spans="2:3">
      <c r="B1855" s="1"/>
      <c r="C1855" s="1"/>
    </row>
    <row r="1856" spans="2:3">
      <c r="B1856" s="1"/>
      <c r="C1856" s="1"/>
    </row>
    <row r="1857" spans="2:3">
      <c r="B1857" s="1"/>
      <c r="C1857" s="1"/>
    </row>
    <row r="1858" spans="2:3">
      <c r="B1858" s="1"/>
      <c r="C1858" s="1"/>
    </row>
    <row r="1859" spans="2:3">
      <c r="B1859" s="1"/>
      <c r="C1859" s="1"/>
    </row>
    <row r="1860" spans="2:3">
      <c r="B1860" s="1"/>
      <c r="C1860" s="1"/>
    </row>
    <row r="1861" spans="2:3">
      <c r="B1861" s="1"/>
      <c r="C1861" s="1"/>
    </row>
    <row r="1862" spans="2:3">
      <c r="B1862" s="1"/>
      <c r="C1862" s="1"/>
    </row>
    <row r="1863" spans="2:3">
      <c r="B1863" s="1"/>
      <c r="C1863" s="1"/>
    </row>
    <row r="1864" spans="2:3">
      <c r="B1864" s="1"/>
      <c r="C1864" s="1"/>
    </row>
    <row r="1865" spans="2:3">
      <c r="B1865" s="1"/>
      <c r="C1865" s="1"/>
    </row>
    <row r="1866" spans="2:3">
      <c r="B1866" s="1"/>
      <c r="C1866" s="1"/>
    </row>
    <row r="1867" spans="2:3">
      <c r="B1867" s="1"/>
      <c r="C1867" s="1"/>
    </row>
    <row r="1868" spans="2:3">
      <c r="B1868" s="1"/>
      <c r="C1868" s="1"/>
    </row>
    <row r="1869" spans="2:3">
      <c r="B1869" s="1"/>
      <c r="C1869" s="1"/>
    </row>
    <row r="1870" spans="2:3">
      <c r="B1870" s="1"/>
      <c r="C1870" s="1"/>
    </row>
    <row r="1871" spans="2:3">
      <c r="B1871" s="1"/>
      <c r="C1871" s="1"/>
    </row>
    <row r="1872" spans="2:3">
      <c r="B1872" s="1"/>
      <c r="C1872" s="1"/>
    </row>
    <row r="1873" spans="2:3">
      <c r="B1873" s="1"/>
      <c r="C1873" s="1"/>
    </row>
    <row r="1874" spans="2:3">
      <c r="B1874" s="1"/>
      <c r="C1874" s="1"/>
    </row>
    <row r="1875" spans="2:3">
      <c r="B1875" s="1"/>
      <c r="C1875" s="1"/>
    </row>
    <row r="1876" spans="2:3">
      <c r="B1876" s="1"/>
      <c r="C1876" s="1"/>
    </row>
    <row r="1877" spans="2:3">
      <c r="B1877" s="1"/>
      <c r="C1877" s="1"/>
    </row>
    <row r="1878" spans="2:3">
      <c r="B1878" s="1"/>
      <c r="C1878" s="1"/>
    </row>
    <row r="1879" spans="2:3">
      <c r="B1879" s="1"/>
      <c r="C1879" s="1"/>
    </row>
    <row r="1880" spans="2:3">
      <c r="B1880" s="1"/>
      <c r="C1880" s="1"/>
    </row>
    <row r="1881" spans="2:3">
      <c r="B1881" s="1"/>
      <c r="C1881" s="1"/>
    </row>
    <row r="1882" spans="2:3">
      <c r="B1882" s="1"/>
      <c r="C1882" s="1"/>
    </row>
    <row r="1883" spans="2:3">
      <c r="B1883" s="1"/>
      <c r="C1883" s="1"/>
    </row>
    <row r="1884" spans="2:3">
      <c r="B1884" s="1"/>
      <c r="C1884" s="1"/>
    </row>
    <row r="1885" spans="2:3">
      <c r="B1885" s="1"/>
      <c r="C1885" s="1"/>
    </row>
    <row r="1886" spans="2:3">
      <c r="B1886" s="1"/>
      <c r="C1886" s="1"/>
    </row>
    <row r="1887" spans="2:3">
      <c r="B1887" s="1"/>
      <c r="C1887" s="1"/>
    </row>
    <row r="1888" spans="2:3">
      <c r="B1888" s="1"/>
      <c r="C1888" s="1"/>
    </row>
    <row r="1889" spans="2:3">
      <c r="B1889" s="1"/>
      <c r="C1889" s="1"/>
    </row>
    <row r="1890" spans="2:3">
      <c r="B1890" s="1"/>
      <c r="C1890" s="1"/>
    </row>
    <row r="1891" spans="2:3">
      <c r="B1891" s="1"/>
      <c r="C1891" s="1"/>
    </row>
    <row r="1892" spans="2:3">
      <c r="B1892" s="1"/>
      <c r="C1892" s="1"/>
    </row>
    <row r="1893" spans="2:3">
      <c r="B1893" s="1"/>
      <c r="C1893" s="1"/>
    </row>
    <row r="1894" spans="2:3">
      <c r="B1894" s="1"/>
      <c r="C1894" s="1"/>
    </row>
    <row r="1895" spans="2:3">
      <c r="B1895" s="1"/>
      <c r="C1895" s="1"/>
    </row>
    <row r="1896" spans="2:3">
      <c r="B1896" s="1"/>
      <c r="C1896" s="1"/>
    </row>
    <row r="1897" spans="2:3">
      <c r="B1897" s="1"/>
      <c r="C1897" s="1"/>
    </row>
    <row r="1898" spans="2:3">
      <c r="B1898" s="1"/>
      <c r="C1898" s="1"/>
    </row>
    <row r="1899" spans="2:3">
      <c r="B1899" s="1"/>
      <c r="C1899" s="1"/>
    </row>
    <row r="1900" spans="2:3">
      <c r="B1900" s="1"/>
      <c r="C1900" s="1"/>
    </row>
    <row r="1901" spans="2:3">
      <c r="B1901" s="1"/>
      <c r="C1901" s="1"/>
    </row>
    <row r="1902" spans="2:3">
      <c r="B1902" s="1"/>
      <c r="C1902" s="1"/>
    </row>
    <row r="1903" spans="2:3">
      <c r="B1903" s="1"/>
      <c r="C1903" s="1"/>
    </row>
    <row r="1904" spans="2:3">
      <c r="B1904" s="1"/>
      <c r="C1904" s="1"/>
    </row>
    <row r="1905" spans="2:3">
      <c r="B1905" s="1"/>
      <c r="C1905" s="1"/>
    </row>
    <row r="1906" spans="2:3">
      <c r="B1906" s="1"/>
      <c r="C1906" s="1"/>
    </row>
    <row r="1907" spans="2:3">
      <c r="B1907" s="1"/>
      <c r="C1907" s="1"/>
    </row>
    <row r="1908" spans="2:3">
      <c r="B1908" s="1"/>
      <c r="C1908" s="1"/>
    </row>
    <row r="1909" spans="2:3">
      <c r="B1909" s="1"/>
      <c r="C1909" s="1"/>
    </row>
    <row r="1910" spans="2:3">
      <c r="B1910" s="1"/>
      <c r="C1910" s="1"/>
    </row>
    <row r="1911" spans="2:3">
      <c r="B1911" s="1"/>
      <c r="C1911" s="1"/>
    </row>
    <row r="1912" spans="2:3">
      <c r="B1912" s="1"/>
      <c r="C1912" s="1"/>
    </row>
    <row r="1913" spans="2:3">
      <c r="B1913" s="1"/>
      <c r="C1913" s="1"/>
    </row>
    <row r="1914" spans="2:3">
      <c r="B1914" s="1"/>
      <c r="C1914" s="1"/>
    </row>
    <row r="1915" spans="2:3">
      <c r="B1915" s="1"/>
      <c r="C1915" s="1"/>
    </row>
    <row r="1916" spans="2:3">
      <c r="B1916" s="1"/>
      <c r="C1916" s="1"/>
    </row>
    <row r="1917" spans="2:3">
      <c r="B1917" s="1"/>
      <c r="C1917" s="1"/>
    </row>
    <row r="1918" spans="2:3">
      <c r="B1918" s="1"/>
      <c r="C1918" s="1"/>
    </row>
    <row r="1919" spans="2:3">
      <c r="B1919" s="1"/>
      <c r="C1919" s="1"/>
    </row>
    <row r="1920" spans="2:3">
      <c r="B1920" s="1"/>
      <c r="C1920" s="1"/>
    </row>
    <row r="1921" spans="2:3">
      <c r="B1921" s="1"/>
      <c r="C1921" s="1"/>
    </row>
    <row r="1922" spans="2:3">
      <c r="B1922" s="1"/>
      <c r="C1922" s="1"/>
    </row>
    <row r="1923" spans="2:3">
      <c r="B1923" s="1"/>
      <c r="C1923" s="1"/>
    </row>
    <row r="1924" spans="2:3">
      <c r="B1924" s="1"/>
      <c r="C1924" s="1"/>
    </row>
    <row r="1925" spans="2:3">
      <c r="B1925" s="1"/>
      <c r="C1925" s="1"/>
    </row>
    <row r="1926" spans="2:3">
      <c r="B1926" s="1"/>
      <c r="C1926" s="1"/>
    </row>
    <row r="1927" spans="2:3">
      <c r="B1927" s="1"/>
      <c r="C1927" s="1"/>
    </row>
    <row r="1928" spans="2:3">
      <c r="B1928" s="1"/>
      <c r="C1928" s="1"/>
    </row>
    <row r="1929" spans="2:3">
      <c r="B1929" s="1"/>
      <c r="C1929" s="1"/>
    </row>
    <row r="1930" spans="2:3">
      <c r="B1930" s="1"/>
      <c r="C1930" s="1"/>
    </row>
    <row r="1931" spans="2:3">
      <c r="B1931" s="1"/>
      <c r="C1931" s="1"/>
    </row>
    <row r="1932" spans="2:3">
      <c r="B1932" s="1"/>
      <c r="C1932" s="1"/>
    </row>
    <row r="1933" spans="2:3">
      <c r="B1933" s="1"/>
      <c r="C1933" s="1"/>
    </row>
    <row r="1934" spans="2:3">
      <c r="B1934" s="1"/>
      <c r="C1934" s="1"/>
    </row>
    <row r="1935" spans="2:3">
      <c r="B1935" s="1"/>
      <c r="C1935" s="1"/>
    </row>
    <row r="1936" spans="2:3">
      <c r="B1936" s="1"/>
      <c r="C1936" s="1"/>
    </row>
    <row r="1937" spans="2:3">
      <c r="B1937" s="1"/>
      <c r="C1937" s="1"/>
    </row>
    <row r="1938" spans="2:3">
      <c r="B1938" s="1"/>
      <c r="C1938" s="1"/>
    </row>
    <row r="1939" spans="2:3">
      <c r="B1939" s="1"/>
      <c r="C1939" s="1"/>
    </row>
    <row r="1940" spans="2:3">
      <c r="B1940" s="1"/>
      <c r="C1940" s="1"/>
    </row>
    <row r="1941" spans="2:3">
      <c r="B1941" s="1"/>
      <c r="C1941" s="1"/>
    </row>
    <row r="1942" spans="2:3">
      <c r="B1942" s="1"/>
      <c r="C1942" s="1"/>
    </row>
    <row r="1943" spans="2:3">
      <c r="B1943" s="1"/>
      <c r="C1943" s="1"/>
    </row>
    <row r="1944" spans="2:3">
      <c r="B1944" s="1"/>
      <c r="C1944" s="1"/>
    </row>
    <row r="1945" spans="2:3">
      <c r="B1945" s="1"/>
      <c r="C1945" s="1"/>
    </row>
    <row r="1946" spans="2:3">
      <c r="B1946" s="1"/>
      <c r="C1946" s="1"/>
    </row>
    <row r="1947" spans="2:3">
      <c r="B1947" s="1"/>
      <c r="C1947" s="1"/>
    </row>
    <row r="1948" spans="2:3">
      <c r="B1948" s="1"/>
      <c r="C1948" s="1"/>
    </row>
    <row r="1949" spans="2:3">
      <c r="B1949" s="1"/>
      <c r="C1949" s="1"/>
    </row>
    <row r="1950" spans="2:3">
      <c r="B1950" s="1"/>
      <c r="C1950" s="1"/>
    </row>
    <row r="1951" spans="2:3">
      <c r="B1951" s="1"/>
      <c r="C1951" s="1"/>
    </row>
    <row r="1952" spans="2:3">
      <c r="B1952" s="1"/>
      <c r="C1952" s="1"/>
    </row>
    <row r="1953" spans="2:3">
      <c r="B1953" s="1"/>
      <c r="C1953" s="1"/>
    </row>
    <row r="1954" spans="2:3">
      <c r="B1954" s="1"/>
      <c r="C1954" s="1"/>
    </row>
    <row r="1955" spans="2:3">
      <c r="B1955" s="1"/>
      <c r="C1955" s="1"/>
    </row>
    <row r="1956" spans="2:3">
      <c r="B1956" s="1"/>
      <c r="C1956" s="1"/>
    </row>
    <row r="1957" spans="2:3">
      <c r="B1957" s="1"/>
      <c r="C1957" s="1"/>
    </row>
    <row r="1958" spans="2:3">
      <c r="B1958" s="1"/>
      <c r="C1958" s="1"/>
    </row>
    <row r="1959" spans="2:3">
      <c r="B1959" s="1"/>
      <c r="C1959" s="1"/>
    </row>
    <row r="1960" spans="2:3">
      <c r="B1960" s="1"/>
      <c r="C1960" s="1"/>
    </row>
    <row r="1961" spans="2:3">
      <c r="B1961" s="1"/>
      <c r="C1961" s="1"/>
    </row>
    <row r="1962" spans="2:3">
      <c r="B1962" s="1"/>
      <c r="C1962" s="1"/>
    </row>
    <row r="1963" spans="2:3">
      <c r="B1963" s="1"/>
      <c r="C1963" s="1"/>
    </row>
    <row r="1964" spans="2:3">
      <c r="B1964" s="1"/>
      <c r="C1964" s="1"/>
    </row>
    <row r="1965" spans="2:3">
      <c r="B1965" s="1"/>
      <c r="C1965" s="1"/>
    </row>
    <row r="1966" spans="2:3">
      <c r="B1966" s="1"/>
      <c r="C1966" s="1"/>
    </row>
    <row r="1967" spans="2:3">
      <c r="B1967" s="1"/>
      <c r="C1967" s="1"/>
    </row>
    <row r="1968" spans="2:3">
      <c r="B1968" s="1"/>
      <c r="C1968" s="1"/>
    </row>
    <row r="1969" spans="2:3">
      <c r="B1969" s="1"/>
      <c r="C1969" s="1"/>
    </row>
    <row r="1970" spans="2:3">
      <c r="B1970" s="1"/>
      <c r="C1970" s="1"/>
    </row>
    <row r="1971" spans="2:3">
      <c r="B1971" s="1"/>
      <c r="C1971" s="1"/>
    </row>
    <row r="1972" spans="2:3">
      <c r="B1972" s="1"/>
      <c r="C1972" s="1"/>
    </row>
    <row r="1973" spans="2:3">
      <c r="B1973" s="1"/>
      <c r="C1973" s="1"/>
    </row>
    <row r="1974" spans="2:3">
      <c r="B1974" s="1"/>
      <c r="C1974" s="1"/>
    </row>
    <row r="1975" spans="2:3">
      <c r="B1975" s="1"/>
      <c r="C1975" s="1"/>
    </row>
    <row r="1976" spans="2:3">
      <c r="B1976" s="1"/>
      <c r="C1976" s="1"/>
    </row>
    <row r="1977" spans="2:3">
      <c r="B1977" s="1"/>
      <c r="C1977" s="1"/>
    </row>
    <row r="1978" spans="2:3">
      <c r="B1978" s="1"/>
      <c r="C1978" s="1"/>
    </row>
    <row r="1979" spans="2:3">
      <c r="B1979" s="1"/>
      <c r="C1979" s="1"/>
    </row>
    <row r="1980" spans="2:3">
      <c r="B1980" s="1"/>
      <c r="C1980" s="1"/>
    </row>
    <row r="1981" spans="2:3">
      <c r="B1981" s="1"/>
      <c r="C1981" s="1"/>
    </row>
    <row r="1982" spans="2:3">
      <c r="B1982" s="1"/>
      <c r="C1982" s="1"/>
    </row>
    <row r="1983" spans="2:3">
      <c r="B1983" s="1"/>
      <c r="C1983" s="1"/>
    </row>
    <row r="1984" spans="2:3">
      <c r="B1984" s="1"/>
      <c r="C1984" s="1"/>
    </row>
    <row r="1985" spans="2:3">
      <c r="B1985" s="1"/>
      <c r="C1985" s="1"/>
    </row>
    <row r="1986" spans="2:3">
      <c r="B1986" s="1"/>
      <c r="C1986" s="1"/>
    </row>
    <row r="1987" spans="2:3">
      <c r="B1987" s="1"/>
      <c r="C1987" s="1"/>
    </row>
    <row r="1988" spans="2:3">
      <c r="B1988" s="1"/>
      <c r="C1988" s="1"/>
    </row>
    <row r="1989" spans="2:3">
      <c r="B1989" s="1"/>
      <c r="C1989" s="1"/>
    </row>
    <row r="1990" spans="2:3">
      <c r="B1990" s="1"/>
      <c r="C1990" s="1"/>
    </row>
    <row r="1991" spans="2:3">
      <c r="B1991" s="1"/>
      <c r="C1991" s="1"/>
    </row>
    <row r="1992" spans="2:3">
      <c r="B1992" s="1"/>
      <c r="C1992" s="1"/>
    </row>
    <row r="1993" spans="2:3">
      <c r="B1993" s="1"/>
      <c r="C1993" s="1"/>
    </row>
    <row r="1994" spans="2:3">
      <c r="B1994" s="1"/>
      <c r="C1994" s="1"/>
    </row>
    <row r="1995" spans="2:3">
      <c r="B1995" s="1"/>
      <c r="C1995" s="1"/>
    </row>
    <row r="1996" spans="2:3">
      <c r="B1996" s="1"/>
      <c r="C1996" s="1"/>
    </row>
    <row r="1997" spans="2:3">
      <c r="B1997" s="1"/>
      <c r="C1997" s="1"/>
    </row>
    <row r="1998" spans="2:3">
      <c r="B1998" s="1"/>
      <c r="C1998" s="1"/>
    </row>
    <row r="1999" spans="2:3">
      <c r="B1999" s="1"/>
      <c r="C1999" s="1"/>
    </row>
    <row r="2000" spans="2:3">
      <c r="B2000" s="1"/>
      <c r="C2000" s="1"/>
    </row>
    <row r="2001" spans="2:3">
      <c r="B2001" s="1"/>
      <c r="C2001" s="1"/>
    </row>
    <row r="2002" spans="2:3">
      <c r="B2002" s="1"/>
      <c r="C2002" s="1"/>
    </row>
    <row r="2003" spans="2:3">
      <c r="B2003" s="1"/>
      <c r="C2003" s="1"/>
    </row>
    <row r="2004" spans="2:3">
      <c r="B2004" s="1"/>
      <c r="C2004" s="1"/>
    </row>
    <row r="2005" spans="2:3">
      <c r="B2005" s="1"/>
      <c r="C2005" s="1"/>
    </row>
    <row r="2006" spans="2:3">
      <c r="B2006" s="1"/>
      <c r="C2006" s="1"/>
    </row>
    <row r="2007" spans="2:3">
      <c r="B2007" s="1"/>
      <c r="C2007" s="1"/>
    </row>
    <row r="2008" spans="2:3">
      <c r="B2008" s="1"/>
      <c r="C2008" s="1"/>
    </row>
    <row r="2009" spans="2:3">
      <c r="B2009" s="1"/>
      <c r="C2009" s="1"/>
    </row>
    <row r="2010" spans="2:3">
      <c r="B2010" s="1"/>
      <c r="C2010" s="1"/>
    </row>
    <row r="2011" spans="2:3">
      <c r="B2011" s="1"/>
      <c r="C2011" s="1"/>
    </row>
    <row r="2012" spans="2:3">
      <c r="B2012" s="1"/>
      <c r="C2012" s="1"/>
    </row>
    <row r="2013" spans="2:3">
      <c r="B2013" s="1"/>
      <c r="C2013" s="1"/>
    </row>
    <row r="2014" spans="2:3">
      <c r="B2014" s="1"/>
      <c r="C2014" s="1"/>
    </row>
    <row r="2015" spans="2:3">
      <c r="B2015" s="1"/>
      <c r="C2015" s="1"/>
    </row>
    <row r="2016" spans="2:3">
      <c r="B2016" s="1"/>
      <c r="C2016" s="1"/>
    </row>
    <row r="2017" spans="2:3">
      <c r="B2017" s="1"/>
      <c r="C2017" s="1"/>
    </row>
    <row r="2018" spans="2:3">
      <c r="B2018" s="1"/>
      <c r="C2018" s="1"/>
    </row>
    <row r="2019" spans="2:3">
      <c r="B2019" s="1"/>
      <c r="C2019" s="1"/>
    </row>
    <row r="2020" spans="2:3">
      <c r="B2020" s="1"/>
      <c r="C2020" s="1"/>
    </row>
    <row r="2021" spans="2:3">
      <c r="B2021" s="1"/>
      <c r="C2021" s="1"/>
    </row>
    <row r="2022" spans="2:3">
      <c r="B2022" s="1"/>
      <c r="C2022" s="1"/>
    </row>
    <row r="2023" spans="2:3">
      <c r="B2023" s="1"/>
      <c r="C2023" s="1"/>
    </row>
    <row r="2024" spans="2:3">
      <c r="B2024" s="1"/>
      <c r="C2024" s="1"/>
    </row>
    <row r="2025" spans="2:3">
      <c r="B2025" s="1"/>
      <c r="C2025" s="1"/>
    </row>
    <row r="2026" spans="2:3">
      <c r="B2026" s="1"/>
      <c r="C2026" s="1"/>
    </row>
    <row r="2027" spans="2:3">
      <c r="B2027" s="1"/>
      <c r="C2027" s="1"/>
    </row>
    <row r="2028" spans="2:3">
      <c r="B2028" s="1"/>
      <c r="C2028" s="1"/>
    </row>
    <row r="2029" spans="2:3">
      <c r="B2029" s="1"/>
      <c r="C2029" s="1"/>
    </row>
    <row r="2030" spans="2:3">
      <c r="B2030" s="1"/>
      <c r="C2030" s="1"/>
    </row>
    <row r="2031" spans="2:3">
      <c r="B2031" s="1"/>
      <c r="C2031" s="1"/>
    </row>
    <row r="2032" spans="2:3">
      <c r="B2032" s="1"/>
      <c r="C2032" s="1"/>
    </row>
    <row r="2033" spans="2:3">
      <c r="B2033" s="1"/>
      <c r="C2033" s="1"/>
    </row>
    <row r="2034" spans="2:3">
      <c r="B2034" s="1"/>
      <c r="C2034" s="1"/>
    </row>
    <row r="2035" spans="2:3">
      <c r="B2035" s="1"/>
      <c r="C2035" s="1"/>
    </row>
    <row r="2036" spans="2:3">
      <c r="B2036" s="1"/>
      <c r="C2036" s="1"/>
    </row>
    <row r="2037" spans="2:3">
      <c r="B2037" s="1"/>
      <c r="C2037" s="1"/>
    </row>
    <row r="2038" spans="2:3">
      <c r="B2038" s="1"/>
      <c r="C2038" s="1"/>
    </row>
    <row r="2039" spans="2:3">
      <c r="B2039" s="1"/>
      <c r="C2039" s="1"/>
    </row>
    <row r="2040" spans="2:3">
      <c r="B2040" s="1"/>
      <c r="C2040" s="1"/>
    </row>
    <row r="2041" spans="2:3">
      <c r="B2041" s="1"/>
      <c r="C2041" s="1"/>
    </row>
    <row r="2042" spans="2:3">
      <c r="B2042" s="1"/>
      <c r="C2042" s="1"/>
    </row>
    <row r="2043" spans="2:3">
      <c r="B2043" s="1"/>
      <c r="C2043" s="1"/>
    </row>
    <row r="2044" spans="2:3">
      <c r="B2044" s="1"/>
      <c r="C2044" s="1"/>
    </row>
    <row r="2045" spans="2:3">
      <c r="B2045" s="1"/>
      <c r="C2045" s="1"/>
    </row>
    <row r="2046" spans="2:3">
      <c r="B2046" s="1"/>
      <c r="C2046" s="1"/>
    </row>
    <row r="2047" spans="2:3">
      <c r="B2047" s="1"/>
      <c r="C2047" s="1"/>
    </row>
    <row r="2048" spans="2:3">
      <c r="B2048" s="1"/>
      <c r="C2048" s="1"/>
    </row>
    <row r="2049" spans="2:3">
      <c r="B2049" s="1"/>
      <c r="C2049" s="1"/>
    </row>
    <row r="2050" spans="2:3">
      <c r="B2050" s="1"/>
      <c r="C2050" s="1"/>
    </row>
    <row r="2051" spans="2:3">
      <c r="B2051" s="1"/>
      <c r="C2051" s="1"/>
    </row>
    <row r="2052" spans="2:3">
      <c r="B2052" s="1"/>
      <c r="C2052" s="1"/>
    </row>
    <row r="2053" spans="2:3">
      <c r="B2053" s="1"/>
      <c r="C2053" s="1"/>
    </row>
    <row r="2054" spans="2:3">
      <c r="B2054" s="1"/>
      <c r="C2054" s="1"/>
    </row>
    <row r="2055" spans="2:3">
      <c r="B2055" s="1"/>
      <c r="C2055" s="1"/>
    </row>
    <row r="2056" spans="2:3">
      <c r="B2056" s="1"/>
      <c r="C2056" s="1"/>
    </row>
    <row r="2057" spans="2:3">
      <c r="B2057" s="1"/>
      <c r="C2057" s="1"/>
    </row>
    <row r="2058" spans="2:3">
      <c r="B2058" s="1"/>
      <c r="C2058" s="1"/>
    </row>
    <row r="2059" spans="2:3">
      <c r="B2059" s="1"/>
      <c r="C2059" s="1"/>
    </row>
    <row r="2060" spans="2:3">
      <c r="B2060" s="1"/>
      <c r="C2060" s="1"/>
    </row>
    <row r="2061" spans="2:3">
      <c r="B2061" s="1"/>
      <c r="C2061" s="1"/>
    </row>
    <row r="2062" spans="2:3">
      <c r="B2062" s="1"/>
      <c r="C2062" s="1"/>
    </row>
    <row r="2063" spans="2:3">
      <c r="B2063" s="1"/>
      <c r="C2063" s="1"/>
    </row>
    <row r="2064" spans="2:3">
      <c r="B2064" s="1"/>
      <c r="C2064" s="1"/>
    </row>
    <row r="2065" spans="2:3">
      <c r="B2065" s="1"/>
      <c r="C2065" s="1"/>
    </row>
    <row r="2066" spans="2:3">
      <c r="B2066" s="1"/>
      <c r="C2066" s="1"/>
    </row>
    <row r="2067" spans="2:3">
      <c r="B2067" s="1"/>
      <c r="C2067" s="1"/>
    </row>
    <row r="2068" spans="2:3">
      <c r="B2068" s="1"/>
      <c r="C2068" s="1"/>
    </row>
    <row r="2069" spans="2:3">
      <c r="B2069" s="1"/>
      <c r="C2069" s="1"/>
    </row>
    <row r="2070" spans="2:3">
      <c r="B2070" s="1"/>
      <c r="C2070" s="1"/>
    </row>
    <row r="2071" spans="2:3">
      <c r="B2071" s="1"/>
      <c r="C2071" s="1"/>
    </row>
    <row r="2072" spans="2:3">
      <c r="B2072" s="1"/>
      <c r="C2072" s="1"/>
    </row>
    <row r="2073" spans="2:3">
      <c r="B2073" s="1"/>
      <c r="C2073" s="1"/>
    </row>
    <row r="2074" spans="2:3">
      <c r="B2074" s="1"/>
      <c r="C2074" s="1"/>
    </row>
    <row r="2075" spans="2:3">
      <c r="B2075" s="1"/>
      <c r="C2075" s="1"/>
    </row>
    <row r="2076" spans="2:3">
      <c r="B2076" s="1"/>
      <c r="C2076" s="1"/>
    </row>
    <row r="2077" spans="2:3">
      <c r="B2077" s="1"/>
      <c r="C2077" s="1"/>
    </row>
    <row r="2078" spans="2:3">
      <c r="B2078" s="1"/>
      <c r="C2078" s="1"/>
    </row>
    <row r="2079" spans="2:3">
      <c r="B2079" s="1"/>
      <c r="C2079" s="1"/>
    </row>
    <row r="2080" spans="2:3">
      <c r="B2080" s="1"/>
      <c r="C2080" s="1"/>
    </row>
    <row r="2081" spans="2:3">
      <c r="B2081" s="1"/>
      <c r="C2081" s="1"/>
    </row>
    <row r="2082" spans="2:3">
      <c r="B2082" s="1"/>
      <c r="C2082" s="1"/>
    </row>
    <row r="2083" spans="2:3">
      <c r="B2083" s="1"/>
      <c r="C2083" s="1"/>
    </row>
    <row r="2084" spans="2:3">
      <c r="B2084" s="1"/>
      <c r="C2084" s="1"/>
    </row>
    <row r="2085" spans="2:3">
      <c r="B2085" s="1"/>
      <c r="C2085" s="1"/>
    </row>
    <row r="2086" spans="2:3">
      <c r="B2086" s="1"/>
      <c r="C2086" s="1"/>
    </row>
    <row r="2087" spans="2:3">
      <c r="B2087" s="1"/>
      <c r="C2087" s="1"/>
    </row>
    <row r="2088" spans="2:3">
      <c r="B2088" s="1"/>
      <c r="C2088" s="1"/>
    </row>
    <row r="2089" spans="2:3">
      <c r="B2089" s="1"/>
      <c r="C2089" s="1"/>
    </row>
    <row r="2090" spans="2:3">
      <c r="B2090" s="1"/>
      <c r="C2090" s="1"/>
    </row>
    <row r="2091" spans="2:3">
      <c r="B2091" s="1"/>
      <c r="C2091" s="1"/>
    </row>
    <row r="2092" spans="2:3">
      <c r="B2092" s="1"/>
      <c r="C2092" s="1"/>
    </row>
    <row r="2093" spans="2:3">
      <c r="B2093" s="1"/>
      <c r="C2093" s="1"/>
    </row>
    <row r="2094" spans="2:3">
      <c r="B2094" s="1"/>
      <c r="C2094" s="1"/>
    </row>
    <row r="2095" spans="2:3">
      <c r="B2095" s="1"/>
      <c r="C2095" s="1"/>
    </row>
    <row r="2096" spans="2:3">
      <c r="B2096" s="1"/>
      <c r="C2096" s="1"/>
    </row>
    <row r="2097" spans="2:3">
      <c r="B2097" s="1"/>
      <c r="C2097" s="1"/>
    </row>
    <row r="2098" spans="2:3">
      <c r="B2098" s="1"/>
      <c r="C2098" s="1"/>
    </row>
    <row r="2099" spans="2:3">
      <c r="B2099" s="1"/>
      <c r="C2099" s="1"/>
    </row>
    <row r="2100" spans="2:3">
      <c r="B2100" s="1"/>
      <c r="C2100" s="1"/>
    </row>
    <row r="2101" spans="2:3">
      <c r="B2101" s="1"/>
      <c r="C2101" s="1"/>
    </row>
    <row r="2102" spans="2:3">
      <c r="B2102" s="1"/>
      <c r="C2102" s="1"/>
    </row>
    <row r="2103" spans="2:3">
      <c r="B2103" s="1"/>
      <c r="C2103" s="1"/>
    </row>
    <row r="2104" spans="2:3">
      <c r="B2104" s="1"/>
      <c r="C2104" s="1"/>
    </row>
    <row r="2105" spans="2:3">
      <c r="B2105" s="1"/>
      <c r="C2105" s="1"/>
    </row>
    <row r="2106" spans="2:3">
      <c r="B2106" s="1"/>
      <c r="C2106" s="1"/>
    </row>
    <row r="2107" spans="2:3">
      <c r="B2107" s="1"/>
      <c r="C2107" s="1"/>
    </row>
    <row r="2108" spans="2:3">
      <c r="B2108" s="1"/>
      <c r="C2108" s="1"/>
    </row>
    <row r="2109" spans="2:3">
      <c r="B2109" s="1"/>
      <c r="C2109" s="1"/>
    </row>
    <row r="2110" spans="2:3">
      <c r="B2110" s="1"/>
      <c r="C2110" s="1"/>
    </row>
    <row r="2111" spans="2:3">
      <c r="B2111" s="1"/>
      <c r="C2111" s="1"/>
    </row>
    <row r="2112" spans="2:3">
      <c r="B2112" s="1"/>
      <c r="C2112" s="1"/>
    </row>
    <row r="2113" spans="2:3">
      <c r="B2113" s="1"/>
      <c r="C2113" s="1"/>
    </row>
    <row r="2114" spans="2:3">
      <c r="B2114" s="1"/>
      <c r="C2114" s="1"/>
    </row>
    <row r="2115" spans="2:3">
      <c r="B2115" s="1"/>
      <c r="C2115" s="1"/>
    </row>
    <row r="2116" spans="2:3">
      <c r="B2116" s="1"/>
      <c r="C2116" s="1"/>
    </row>
    <row r="2117" spans="2:3">
      <c r="B2117" s="1"/>
      <c r="C2117" s="1"/>
    </row>
    <row r="2118" spans="2:3">
      <c r="B2118" s="1"/>
      <c r="C2118" s="1"/>
    </row>
    <row r="2119" spans="2:3">
      <c r="B2119" s="1"/>
      <c r="C2119" s="1"/>
    </row>
    <row r="2120" spans="2:3">
      <c r="B2120" s="1"/>
      <c r="C2120" s="1"/>
    </row>
    <row r="2121" spans="2:3">
      <c r="B2121" s="1"/>
      <c r="C2121" s="1"/>
    </row>
    <row r="2122" spans="2:3">
      <c r="B2122" s="1"/>
      <c r="C2122" s="1"/>
    </row>
    <row r="2123" spans="2:3">
      <c r="B2123" s="1"/>
      <c r="C2123" s="1"/>
    </row>
    <row r="2124" spans="2:3">
      <c r="B2124" s="1"/>
      <c r="C2124" s="1"/>
    </row>
    <row r="2125" spans="2:3">
      <c r="B2125" s="1"/>
      <c r="C2125" s="1"/>
    </row>
    <row r="2126" spans="2:3">
      <c r="B2126" s="1"/>
      <c r="C2126" s="1"/>
    </row>
    <row r="2127" spans="2:3">
      <c r="B2127" s="1"/>
      <c r="C2127" s="1"/>
    </row>
    <row r="2128" spans="2:3">
      <c r="B2128" s="1"/>
      <c r="C2128" s="1"/>
    </row>
    <row r="2129" spans="2:3">
      <c r="B2129" s="1"/>
      <c r="C2129" s="1"/>
    </row>
    <row r="2130" spans="2:3">
      <c r="B2130" s="1"/>
      <c r="C2130" s="1"/>
    </row>
    <row r="2131" spans="2:3">
      <c r="B2131" s="1"/>
      <c r="C2131" s="1"/>
    </row>
    <row r="2132" spans="2:3">
      <c r="B2132" s="1"/>
      <c r="C2132" s="1"/>
    </row>
    <row r="2133" spans="2:3">
      <c r="B2133" s="1"/>
      <c r="C2133" s="1"/>
    </row>
    <row r="2134" spans="2:3">
      <c r="B2134" s="1"/>
      <c r="C2134" s="1"/>
    </row>
    <row r="2135" spans="2:3">
      <c r="B2135" s="1"/>
      <c r="C2135" s="1"/>
    </row>
    <row r="2136" spans="2:3">
      <c r="B2136" s="1"/>
      <c r="C2136" s="1"/>
    </row>
    <row r="2137" spans="2:3">
      <c r="B2137" s="1"/>
      <c r="C2137" s="1"/>
    </row>
    <row r="2138" spans="2:3">
      <c r="B2138" s="1"/>
      <c r="C2138" s="1"/>
    </row>
    <row r="2139" spans="2:3">
      <c r="B2139" s="1"/>
      <c r="C2139" s="1"/>
    </row>
    <row r="2140" spans="2:3">
      <c r="B2140" s="1"/>
      <c r="C2140" s="1"/>
    </row>
    <row r="2141" spans="2:3">
      <c r="B2141" s="1"/>
      <c r="C2141" s="1"/>
    </row>
    <row r="2142" spans="2:3">
      <c r="B2142" s="1"/>
      <c r="C2142" s="1"/>
    </row>
    <row r="2143" spans="2:3">
      <c r="B2143" s="1"/>
      <c r="C2143" s="1"/>
    </row>
    <row r="2144" spans="2:3">
      <c r="B2144" s="1"/>
      <c r="C2144" s="1"/>
    </row>
    <row r="2145" spans="2:3">
      <c r="B2145" s="1"/>
      <c r="C2145" s="1"/>
    </row>
    <row r="2146" spans="2:3">
      <c r="B2146" s="1"/>
      <c r="C2146" s="1"/>
    </row>
    <row r="2147" spans="2:3">
      <c r="B2147" s="1"/>
      <c r="C2147" s="1"/>
    </row>
    <row r="2148" spans="2:3">
      <c r="B2148" s="1"/>
      <c r="C2148" s="1"/>
    </row>
    <row r="2149" spans="2:3">
      <c r="B2149" s="1"/>
      <c r="C2149" s="1"/>
    </row>
    <row r="2150" spans="2:3">
      <c r="B2150" s="1"/>
      <c r="C2150" s="1"/>
    </row>
    <row r="2151" spans="2:3">
      <c r="B2151" s="1"/>
      <c r="C2151" s="1"/>
    </row>
    <row r="2152" spans="2:3">
      <c r="B2152" s="1"/>
      <c r="C2152" s="1"/>
    </row>
    <row r="2153" spans="2:3">
      <c r="B2153" s="1"/>
      <c r="C2153" s="1"/>
    </row>
    <row r="2154" spans="2:3">
      <c r="B2154" s="1"/>
      <c r="C2154" s="1"/>
    </row>
    <row r="2155" spans="2:3">
      <c r="B2155" s="1"/>
      <c r="C2155" s="1"/>
    </row>
    <row r="2156" spans="2:3">
      <c r="B2156" s="1"/>
      <c r="C2156" s="1"/>
    </row>
    <row r="2157" spans="2:3">
      <c r="B2157" s="1"/>
      <c r="C2157" s="1"/>
    </row>
    <row r="2158" spans="2:3">
      <c r="B2158" s="1"/>
      <c r="C2158" s="1"/>
    </row>
    <row r="2159" spans="2:3">
      <c r="B2159" s="1"/>
      <c r="C2159" s="1"/>
    </row>
    <row r="2160" spans="2:3">
      <c r="B2160" s="1"/>
      <c r="C2160" s="1"/>
    </row>
    <row r="2161" spans="2:3">
      <c r="B2161" s="1"/>
      <c r="C2161" s="1"/>
    </row>
    <row r="2162" spans="2:3">
      <c r="B2162" s="1"/>
      <c r="C2162" s="1"/>
    </row>
    <row r="2163" spans="2:3">
      <c r="B2163" s="1"/>
      <c r="C2163" s="1"/>
    </row>
    <row r="2164" spans="2:3">
      <c r="B2164" s="1"/>
      <c r="C2164" s="1"/>
    </row>
    <row r="2165" spans="2:3">
      <c r="B2165" s="1"/>
      <c r="C2165" s="1"/>
    </row>
    <row r="2166" spans="2:3">
      <c r="B2166" s="1"/>
      <c r="C2166" s="1"/>
    </row>
    <row r="2167" spans="2:3">
      <c r="B2167" s="1"/>
      <c r="C2167" s="1"/>
    </row>
    <row r="2168" spans="2:3">
      <c r="B2168" s="1"/>
      <c r="C2168" s="1"/>
    </row>
    <row r="2169" spans="2:3">
      <c r="B2169" s="1"/>
      <c r="C2169" s="1"/>
    </row>
    <row r="2170" spans="2:3">
      <c r="B2170" s="1"/>
      <c r="C2170" s="1"/>
    </row>
    <row r="2171" spans="2:3">
      <c r="B2171" s="1"/>
      <c r="C2171" s="1"/>
    </row>
    <row r="2172" spans="2:3">
      <c r="B2172" s="1"/>
      <c r="C2172" s="1"/>
    </row>
    <row r="2173" spans="2:3">
      <c r="B2173" s="1"/>
      <c r="C2173" s="1"/>
    </row>
    <row r="2174" spans="2:3">
      <c r="B2174" s="1"/>
      <c r="C2174" s="1"/>
    </row>
    <row r="2175" spans="2:3">
      <c r="B2175" s="1"/>
      <c r="C2175" s="1"/>
    </row>
    <row r="2176" spans="2:3">
      <c r="B2176" s="1"/>
      <c r="C2176" s="1"/>
    </row>
    <row r="2177" spans="2:3">
      <c r="B2177" s="1"/>
      <c r="C2177" s="1"/>
    </row>
    <row r="2178" spans="2:3">
      <c r="B2178" s="1"/>
      <c r="C2178" s="1"/>
    </row>
    <row r="2179" spans="2:3">
      <c r="B2179" s="1"/>
      <c r="C2179" s="1"/>
    </row>
    <row r="2180" spans="2:3">
      <c r="B2180" s="1"/>
      <c r="C2180" s="1"/>
    </row>
    <row r="2181" spans="2:3">
      <c r="B2181" s="1"/>
      <c r="C2181" s="1"/>
    </row>
    <row r="2182" spans="2:3">
      <c r="B2182" s="1"/>
      <c r="C2182" s="1"/>
    </row>
    <row r="2183" spans="2:3">
      <c r="B2183" s="1"/>
      <c r="C2183" s="1"/>
    </row>
    <row r="2184" spans="2:3">
      <c r="B2184" s="1"/>
      <c r="C2184" s="1"/>
    </row>
    <row r="2185" spans="2:3">
      <c r="B2185" s="1"/>
      <c r="C2185" s="1"/>
    </row>
    <row r="2186" spans="2:3">
      <c r="B2186" s="1"/>
      <c r="C2186" s="1"/>
    </row>
    <row r="2187" spans="2:3">
      <c r="B2187" s="1"/>
      <c r="C2187" s="1"/>
    </row>
    <row r="2188" spans="2:3">
      <c r="B2188" s="1"/>
      <c r="C2188" s="1"/>
    </row>
    <row r="2189" spans="2:3">
      <c r="B2189" s="1"/>
      <c r="C2189" s="1"/>
    </row>
    <row r="2190" spans="2:3">
      <c r="B2190" s="1"/>
      <c r="C2190" s="1"/>
    </row>
    <row r="2191" spans="2:3">
      <c r="B2191" s="1"/>
      <c r="C2191" s="1"/>
    </row>
    <row r="2192" spans="2:3">
      <c r="B2192" s="1"/>
      <c r="C2192" s="1"/>
    </row>
    <row r="2193" spans="2:3">
      <c r="B2193" s="1"/>
      <c r="C2193" s="1"/>
    </row>
    <row r="2194" spans="2:3">
      <c r="B2194" s="1"/>
      <c r="C2194" s="1"/>
    </row>
    <row r="2195" spans="2:3">
      <c r="B2195" s="1"/>
      <c r="C2195" s="1"/>
    </row>
    <row r="2196" spans="2:3">
      <c r="B2196" s="1"/>
      <c r="C2196" s="1"/>
    </row>
    <row r="2197" spans="2:3">
      <c r="B2197" s="1"/>
      <c r="C2197" s="1"/>
    </row>
    <row r="2198" spans="2:3">
      <c r="B2198" s="1"/>
      <c r="C2198" s="1"/>
    </row>
    <row r="2199" spans="2:3">
      <c r="B2199" s="1"/>
      <c r="C2199" s="1"/>
    </row>
    <row r="2200" spans="2:3">
      <c r="B2200" s="1"/>
      <c r="C2200" s="1"/>
    </row>
    <row r="2201" spans="2:3">
      <c r="B2201" s="1"/>
      <c r="C2201" s="1"/>
    </row>
    <row r="2202" spans="2:3">
      <c r="B2202" s="1"/>
      <c r="C2202" s="1"/>
    </row>
    <row r="2203" spans="2:3">
      <c r="B2203" s="1"/>
      <c r="C2203" s="1"/>
    </row>
    <row r="2204" spans="2:3">
      <c r="B2204" s="1"/>
      <c r="C2204" s="1"/>
    </row>
    <row r="2205" spans="2:3">
      <c r="B2205" s="1"/>
      <c r="C2205" s="1"/>
    </row>
    <row r="2206" spans="2:3">
      <c r="B2206" s="1"/>
      <c r="C2206" s="1"/>
    </row>
    <row r="2207" spans="2:3">
      <c r="B2207" s="1"/>
      <c r="C2207" s="1"/>
    </row>
    <row r="2208" spans="2:3">
      <c r="B2208" s="1"/>
      <c r="C2208" s="1"/>
    </row>
    <row r="2209" spans="2:3">
      <c r="B2209" s="1"/>
      <c r="C2209" s="1"/>
    </row>
    <row r="2210" spans="2:3">
      <c r="B2210" s="1"/>
      <c r="C2210" s="1"/>
    </row>
    <row r="2211" spans="2:3">
      <c r="B2211" s="1"/>
      <c r="C2211" s="1"/>
    </row>
    <row r="2212" spans="2:3">
      <c r="B2212" s="1"/>
      <c r="C2212" s="1"/>
    </row>
    <row r="2213" spans="2:3">
      <c r="B2213" s="1"/>
      <c r="C2213" s="1"/>
    </row>
    <row r="2214" spans="2:3">
      <c r="B2214" s="1"/>
      <c r="C2214" s="1"/>
    </row>
    <row r="2215" spans="2:3">
      <c r="B2215" s="1"/>
      <c r="C2215" s="1"/>
    </row>
    <row r="2216" spans="2:3">
      <c r="B2216" s="1"/>
      <c r="C2216" s="1"/>
    </row>
    <row r="2217" spans="2:3">
      <c r="B2217" s="1"/>
      <c r="C2217" s="1"/>
    </row>
    <row r="2218" spans="2:3">
      <c r="B2218" s="1"/>
      <c r="C2218" s="1"/>
    </row>
    <row r="2219" spans="2:3">
      <c r="B2219" s="1"/>
      <c r="C2219" s="1"/>
    </row>
    <row r="2220" spans="2:3">
      <c r="B2220" s="1"/>
      <c r="C2220" s="1"/>
    </row>
    <row r="2221" spans="2:3">
      <c r="B2221" s="1"/>
      <c r="C2221" s="1"/>
    </row>
    <row r="2222" spans="2:3">
      <c r="B2222" s="1"/>
      <c r="C2222" s="1"/>
    </row>
    <row r="2223" spans="2:3">
      <c r="B2223" s="1"/>
      <c r="C2223" s="1"/>
    </row>
    <row r="2224" spans="2:3">
      <c r="B2224" s="1"/>
      <c r="C2224" s="1"/>
    </row>
    <row r="2225" spans="2:3">
      <c r="B2225" s="1"/>
      <c r="C2225" s="1"/>
    </row>
    <row r="2226" spans="2:3">
      <c r="B2226" s="1"/>
      <c r="C2226" s="1"/>
    </row>
    <row r="2227" spans="2:3">
      <c r="B2227" s="1"/>
      <c r="C2227" s="1"/>
    </row>
    <row r="2228" spans="2:3">
      <c r="B2228" s="1"/>
      <c r="C2228" s="1"/>
    </row>
    <row r="2229" spans="2:3">
      <c r="B2229" s="1"/>
      <c r="C2229" s="1"/>
    </row>
    <row r="2230" spans="2:3">
      <c r="B2230" s="1"/>
      <c r="C2230" s="1"/>
    </row>
    <row r="2231" spans="2:3">
      <c r="B2231" s="1"/>
      <c r="C2231" s="1"/>
    </row>
    <row r="2232" spans="2:3">
      <c r="B2232" s="1"/>
      <c r="C2232" s="1"/>
    </row>
    <row r="2233" spans="2:3">
      <c r="B2233" s="1"/>
      <c r="C2233" s="1"/>
    </row>
    <row r="2234" spans="2:3">
      <c r="B2234" s="1"/>
      <c r="C2234" s="1"/>
    </row>
    <row r="2235" spans="2:3">
      <c r="B2235" s="1"/>
      <c r="C2235" s="1"/>
    </row>
    <row r="2236" spans="2:3">
      <c r="B2236" s="1"/>
      <c r="C2236" s="1"/>
    </row>
    <row r="2237" spans="2:3">
      <c r="B2237" s="1"/>
      <c r="C2237" s="1"/>
    </row>
    <row r="2238" spans="2:3">
      <c r="B2238" s="1"/>
      <c r="C2238" s="1"/>
    </row>
    <row r="2239" spans="2:3">
      <c r="B2239" s="1"/>
      <c r="C2239" s="1"/>
    </row>
    <row r="2240" spans="2:3">
      <c r="B2240" s="1"/>
      <c r="C2240" s="1"/>
    </row>
    <row r="2241" spans="2:3">
      <c r="B2241" s="1"/>
      <c r="C2241" s="1"/>
    </row>
    <row r="2242" spans="2:3">
      <c r="B2242" s="1"/>
      <c r="C2242" s="1"/>
    </row>
    <row r="2243" spans="2:3">
      <c r="B2243" s="1"/>
      <c r="C2243" s="1"/>
    </row>
    <row r="2244" spans="2:3">
      <c r="B2244" s="1"/>
      <c r="C2244" s="1"/>
    </row>
    <row r="2245" spans="2:3">
      <c r="B2245" s="1"/>
      <c r="C2245" s="1"/>
    </row>
    <row r="2246" spans="2:3">
      <c r="B2246" s="1"/>
      <c r="C2246" s="1"/>
    </row>
    <row r="2247" spans="2:3">
      <c r="B2247" s="1"/>
      <c r="C2247" s="1"/>
    </row>
    <row r="2248" spans="2:3">
      <c r="B2248" s="1"/>
      <c r="C2248" s="1"/>
    </row>
    <row r="2249" spans="2:3">
      <c r="B2249" s="1"/>
      <c r="C2249" s="1"/>
    </row>
    <row r="2250" spans="2:3">
      <c r="B2250" s="1"/>
      <c r="C2250" s="1"/>
    </row>
    <row r="2251" spans="2:3">
      <c r="B2251" s="1"/>
      <c r="C2251" s="1"/>
    </row>
    <row r="2252" spans="2:3">
      <c r="B2252" s="1"/>
      <c r="C2252" s="1"/>
    </row>
    <row r="2253" spans="2:3">
      <c r="B2253" s="1"/>
      <c r="C2253" s="1"/>
    </row>
    <row r="2254" spans="2:3">
      <c r="B2254" s="1"/>
      <c r="C2254" s="1"/>
    </row>
    <row r="2255" spans="2:3">
      <c r="B2255" s="1"/>
      <c r="C2255" s="1"/>
    </row>
    <row r="2256" spans="2:3">
      <c r="B2256" s="1"/>
      <c r="C2256" s="1"/>
    </row>
    <row r="2257" spans="2:3">
      <c r="B2257" s="1"/>
      <c r="C2257" s="1"/>
    </row>
    <row r="2258" spans="2:3">
      <c r="B2258" s="1"/>
      <c r="C2258" s="1"/>
    </row>
    <row r="2259" spans="2:3">
      <c r="B2259" s="1"/>
      <c r="C2259" s="1"/>
    </row>
    <row r="2260" spans="2:3">
      <c r="B2260" s="1"/>
      <c r="C2260" s="1"/>
    </row>
    <row r="2261" spans="2:3">
      <c r="B2261" s="1"/>
      <c r="C2261" s="1"/>
    </row>
    <row r="2262" spans="2:3">
      <c r="B2262" s="1"/>
      <c r="C2262" s="1"/>
    </row>
    <row r="2263" spans="2:3">
      <c r="B2263" s="1"/>
      <c r="C2263" s="1"/>
    </row>
    <row r="2264" spans="2:3">
      <c r="B2264" s="1"/>
      <c r="C2264" s="1"/>
    </row>
    <row r="2265" spans="2:3">
      <c r="B2265" s="1"/>
      <c r="C2265" s="1"/>
    </row>
    <row r="2266" spans="2:3">
      <c r="B2266" s="1"/>
      <c r="C2266" s="1"/>
    </row>
    <row r="2267" spans="2:3">
      <c r="B2267" s="1"/>
      <c r="C2267" s="1"/>
    </row>
    <row r="2268" spans="2:3">
      <c r="B2268" s="1"/>
      <c r="C2268" s="1"/>
    </row>
    <row r="2269" spans="2:3">
      <c r="B2269" s="1"/>
      <c r="C2269" s="1"/>
    </row>
    <row r="2270" spans="2:3">
      <c r="B2270" s="1"/>
      <c r="C2270" s="1"/>
    </row>
    <row r="2271" spans="2:3">
      <c r="B2271" s="1"/>
      <c r="C2271" s="1"/>
    </row>
    <row r="2272" spans="2:3">
      <c r="B2272" s="1"/>
      <c r="C2272" s="1"/>
    </row>
    <row r="2273" spans="2:3">
      <c r="B2273" s="1"/>
      <c r="C2273" s="1"/>
    </row>
    <row r="2274" spans="2:3">
      <c r="B2274" s="1"/>
      <c r="C2274" s="1"/>
    </row>
    <row r="2275" spans="2:3">
      <c r="B2275" s="1"/>
      <c r="C2275" s="1"/>
    </row>
    <row r="2276" spans="2:3">
      <c r="B2276" s="1"/>
      <c r="C2276" s="1"/>
    </row>
    <row r="2277" spans="2:3">
      <c r="B2277" s="1"/>
      <c r="C2277" s="1"/>
    </row>
    <row r="2278" spans="2:3">
      <c r="B2278" s="1"/>
      <c r="C2278" s="1"/>
    </row>
    <row r="2279" spans="2:3">
      <c r="B2279" s="1"/>
      <c r="C2279" s="1"/>
    </row>
    <row r="2280" spans="2:3">
      <c r="B2280" s="1"/>
      <c r="C2280" s="1"/>
    </row>
    <row r="2281" spans="2:3">
      <c r="B2281" s="1"/>
      <c r="C2281" s="1"/>
    </row>
    <row r="2282" spans="2:3">
      <c r="B2282" s="1"/>
      <c r="C2282" s="1"/>
    </row>
    <row r="2283" spans="2:3">
      <c r="B2283" s="1"/>
      <c r="C2283" s="1"/>
    </row>
    <row r="2284" spans="2:3">
      <c r="B2284" s="1"/>
      <c r="C2284" s="1"/>
    </row>
    <row r="2285" spans="2:3">
      <c r="B2285" s="1"/>
      <c r="C2285" s="1"/>
    </row>
    <row r="2286" spans="2:3">
      <c r="B2286" s="1"/>
      <c r="C2286" s="1"/>
    </row>
    <row r="2287" spans="2:3">
      <c r="B2287" s="1"/>
      <c r="C2287" s="1"/>
    </row>
    <row r="2288" spans="2:3">
      <c r="B2288" s="1"/>
      <c r="C2288" s="1"/>
    </row>
    <row r="2289" spans="2:3">
      <c r="B2289" s="1"/>
      <c r="C2289" s="1"/>
    </row>
    <row r="2290" spans="2:3">
      <c r="B2290" s="1"/>
      <c r="C2290" s="1"/>
    </row>
    <row r="2291" spans="2:3">
      <c r="B2291" s="1"/>
      <c r="C2291" s="1"/>
    </row>
    <row r="2292" spans="2:3">
      <c r="B2292" s="1"/>
      <c r="C2292" s="1"/>
    </row>
    <row r="2293" spans="2:3">
      <c r="B2293" s="1"/>
      <c r="C2293" s="1"/>
    </row>
    <row r="2294" spans="2:3">
      <c r="B2294" s="1"/>
      <c r="C2294" s="1"/>
    </row>
    <row r="2295" spans="2:3">
      <c r="B2295" s="1"/>
      <c r="C2295" s="1"/>
    </row>
    <row r="2296" spans="2:3">
      <c r="B2296" s="1"/>
      <c r="C2296" s="1"/>
    </row>
    <row r="2297" spans="2:3">
      <c r="B2297" s="1"/>
      <c r="C2297" s="1"/>
    </row>
    <row r="2298" spans="2:3">
      <c r="B2298" s="1"/>
      <c r="C2298" s="1"/>
    </row>
    <row r="2299" spans="2:3">
      <c r="B2299" s="1"/>
      <c r="C2299" s="1"/>
    </row>
    <row r="2300" spans="2:3">
      <c r="B2300" s="1"/>
      <c r="C2300" s="1"/>
    </row>
    <row r="2301" spans="2:3">
      <c r="B2301" s="1"/>
      <c r="C2301" s="1"/>
    </row>
    <row r="2302" spans="2:3">
      <c r="B2302" s="1"/>
      <c r="C2302" s="1"/>
    </row>
    <row r="2303" spans="2:3">
      <c r="B2303" s="1"/>
      <c r="C2303" s="1"/>
    </row>
    <row r="2304" spans="2:3">
      <c r="B2304" s="1"/>
      <c r="C2304" s="1"/>
    </row>
    <row r="2305" spans="2:3">
      <c r="B2305" s="1"/>
      <c r="C2305" s="1"/>
    </row>
    <row r="2306" spans="2:3">
      <c r="B2306" s="1"/>
      <c r="C2306" s="1"/>
    </row>
    <row r="2307" spans="2:3">
      <c r="B2307" s="1"/>
      <c r="C2307" s="1"/>
    </row>
    <row r="2308" spans="2:3">
      <c r="B2308" s="1"/>
      <c r="C2308" s="1"/>
    </row>
    <row r="2309" spans="2:3">
      <c r="B2309" s="1"/>
      <c r="C2309" s="1"/>
    </row>
    <row r="2310" spans="2:3">
      <c r="B2310" s="1"/>
      <c r="C2310" s="1"/>
    </row>
    <row r="2311" spans="2:3">
      <c r="B2311" s="1"/>
      <c r="C2311" s="1"/>
    </row>
    <row r="2312" spans="2:3">
      <c r="B2312" s="1"/>
      <c r="C2312" s="1"/>
    </row>
    <row r="2313" spans="2:3">
      <c r="B2313" s="1"/>
      <c r="C2313" s="1"/>
    </row>
    <row r="2314" spans="2:3">
      <c r="B2314" s="1"/>
      <c r="C2314" s="1"/>
    </row>
    <row r="2315" spans="2:3">
      <c r="B2315" s="1"/>
      <c r="C2315" s="1"/>
    </row>
    <row r="2316" spans="2:3">
      <c r="B2316" s="1"/>
      <c r="C2316" s="1"/>
    </row>
    <row r="2317" spans="2:3">
      <c r="B2317" s="1"/>
      <c r="C2317" s="1"/>
    </row>
    <row r="2318" spans="2:3">
      <c r="B2318" s="1"/>
      <c r="C2318" s="1"/>
    </row>
    <row r="2319" spans="2:3">
      <c r="B2319" s="1"/>
      <c r="C2319" s="1"/>
    </row>
    <row r="2320" spans="2:3">
      <c r="B2320" s="1"/>
      <c r="C2320" s="1"/>
    </row>
    <row r="2321" spans="2:3">
      <c r="B2321" s="1"/>
      <c r="C2321" s="1"/>
    </row>
    <row r="2322" spans="2:3">
      <c r="B2322" s="1"/>
      <c r="C2322" s="1"/>
    </row>
    <row r="2323" spans="2:3">
      <c r="B2323" s="1"/>
      <c r="C2323" s="1"/>
    </row>
    <row r="2324" spans="2:3">
      <c r="B2324" s="1"/>
      <c r="C2324" s="1"/>
    </row>
    <row r="2325" spans="2:3">
      <c r="B2325" s="1"/>
      <c r="C2325" s="1"/>
    </row>
    <row r="2326" spans="2:3">
      <c r="B2326" s="1"/>
      <c r="C2326" s="1"/>
    </row>
    <row r="2327" spans="2:3">
      <c r="B2327" s="1"/>
      <c r="C2327" s="1"/>
    </row>
    <row r="2328" spans="2:3">
      <c r="B2328" s="1"/>
      <c r="C2328" s="1"/>
    </row>
    <row r="2329" spans="2:3">
      <c r="B2329" s="1"/>
      <c r="C2329" s="1"/>
    </row>
    <row r="2330" spans="2:3">
      <c r="B2330" s="1"/>
      <c r="C2330" s="1"/>
    </row>
    <row r="2331" spans="2:3">
      <c r="B2331" s="1"/>
      <c r="C2331" s="1"/>
    </row>
    <row r="2332" spans="2:3">
      <c r="B2332" s="1"/>
      <c r="C2332" s="1"/>
    </row>
    <row r="2333" spans="2:3">
      <c r="B2333" s="1"/>
      <c r="C2333" s="1"/>
    </row>
    <row r="2334" spans="2:3">
      <c r="B2334" s="1"/>
      <c r="C2334" s="1"/>
    </row>
    <row r="2335" spans="2:3">
      <c r="B2335" s="1"/>
      <c r="C2335" s="1"/>
    </row>
    <row r="2336" spans="2:3">
      <c r="B2336" s="1"/>
      <c r="C2336" s="1"/>
    </row>
    <row r="2337" spans="2:3">
      <c r="B2337" s="1"/>
      <c r="C2337" s="1"/>
    </row>
    <row r="2338" spans="2:3">
      <c r="B2338" s="1"/>
      <c r="C2338" s="1"/>
    </row>
    <row r="2339" spans="2:3">
      <c r="B2339" s="1"/>
      <c r="C2339" s="1"/>
    </row>
    <row r="2340" spans="2:3">
      <c r="B2340" s="1"/>
      <c r="C2340" s="1"/>
    </row>
    <row r="2341" spans="2:3">
      <c r="B2341" s="1"/>
      <c r="C2341" s="1"/>
    </row>
    <row r="2342" spans="2:3">
      <c r="B2342" s="1"/>
      <c r="C2342" s="1"/>
    </row>
    <row r="2343" spans="2:3">
      <c r="B2343" s="1"/>
      <c r="C2343" s="1"/>
    </row>
    <row r="2344" spans="2:3">
      <c r="B2344" s="1"/>
      <c r="C2344" s="1"/>
    </row>
    <row r="2345" spans="2:3">
      <c r="B2345" s="1"/>
      <c r="C2345" s="1"/>
    </row>
    <row r="2346" spans="2:3">
      <c r="B2346" s="1"/>
      <c r="C2346" s="1"/>
    </row>
    <row r="2347" spans="2:3">
      <c r="B2347" s="1"/>
      <c r="C2347" s="1"/>
    </row>
    <row r="2348" spans="2:3">
      <c r="B2348" s="1"/>
      <c r="C2348" s="1"/>
    </row>
    <row r="2349" spans="2:3">
      <c r="B2349" s="1"/>
      <c r="C2349" s="1"/>
    </row>
    <row r="2350" spans="2:3">
      <c r="B2350" s="1"/>
      <c r="C2350" s="1"/>
    </row>
    <row r="2351" spans="2:3">
      <c r="B2351" s="1"/>
      <c r="C2351" s="1"/>
    </row>
    <row r="2352" spans="2:3">
      <c r="B2352" s="1"/>
      <c r="C2352" s="1"/>
    </row>
    <row r="2353" spans="2:3">
      <c r="B2353" s="1"/>
      <c r="C2353" s="1"/>
    </row>
    <row r="2354" spans="2:3">
      <c r="B2354" s="1"/>
      <c r="C2354" s="1"/>
    </row>
    <row r="2355" spans="2:3">
      <c r="B2355" s="1"/>
      <c r="C2355" s="1"/>
    </row>
    <row r="2356" spans="2:3">
      <c r="B2356" s="1"/>
      <c r="C2356" s="1"/>
    </row>
    <row r="2357" spans="2:3">
      <c r="B2357" s="1"/>
      <c r="C2357" s="1"/>
    </row>
    <row r="2358" spans="2:3">
      <c r="B2358" s="1"/>
      <c r="C2358" s="1"/>
    </row>
    <row r="2359" spans="2:3">
      <c r="B2359" s="1"/>
      <c r="C2359" s="1"/>
    </row>
    <row r="2360" spans="2:3">
      <c r="B2360" s="1"/>
      <c r="C2360" s="1"/>
    </row>
    <row r="2361" spans="2:3">
      <c r="B2361" s="1"/>
      <c r="C2361" s="1"/>
    </row>
    <row r="2362" spans="2:3">
      <c r="B2362" s="1"/>
      <c r="C2362" s="1"/>
    </row>
    <row r="2363" spans="2:3">
      <c r="B2363" s="1"/>
      <c r="C2363" s="1"/>
    </row>
    <row r="2364" spans="2:3">
      <c r="B2364" s="1"/>
      <c r="C2364" s="1"/>
    </row>
    <row r="2365" spans="2:3">
      <c r="B2365" s="1"/>
      <c r="C2365" s="1"/>
    </row>
    <row r="2366" spans="2:3">
      <c r="B2366" s="1"/>
      <c r="C2366" s="1"/>
    </row>
    <row r="2367" spans="2:3">
      <c r="B2367" s="1"/>
      <c r="C2367" s="1"/>
    </row>
    <row r="2368" spans="2:3">
      <c r="B2368" s="1"/>
      <c r="C2368" s="1"/>
    </row>
    <row r="2369" spans="2:3">
      <c r="B2369" s="1"/>
      <c r="C2369" s="1"/>
    </row>
    <row r="2370" spans="2:3">
      <c r="B2370" s="1"/>
      <c r="C2370" s="1"/>
    </row>
    <row r="2371" spans="2:3">
      <c r="B2371" s="1"/>
      <c r="C2371" s="1"/>
    </row>
    <row r="2372" spans="2:3">
      <c r="B2372" s="1"/>
      <c r="C2372" s="1"/>
    </row>
    <row r="2373" spans="2:3">
      <c r="B2373" s="1"/>
      <c r="C2373" s="1"/>
    </row>
    <row r="2374" spans="2:3">
      <c r="B2374" s="1"/>
      <c r="C2374" s="1"/>
    </row>
    <row r="2375" spans="2:3">
      <c r="B2375" s="1"/>
      <c r="C2375" s="1"/>
    </row>
    <row r="2376" spans="2:3">
      <c r="B2376" s="1"/>
      <c r="C2376" s="1"/>
    </row>
    <row r="2377" spans="2:3">
      <c r="B2377" s="1"/>
      <c r="C2377" s="1"/>
    </row>
    <row r="2378" spans="2:3">
      <c r="B2378" s="1"/>
      <c r="C2378" s="1"/>
    </row>
    <row r="2379" spans="2:3">
      <c r="B2379" s="1"/>
      <c r="C2379" s="1"/>
    </row>
    <row r="2380" spans="2:3">
      <c r="B2380" s="1"/>
      <c r="C2380" s="1"/>
    </row>
    <row r="2381" spans="2:3">
      <c r="B2381" s="1"/>
      <c r="C2381" s="1"/>
    </row>
    <row r="2382" spans="2:3">
      <c r="B2382" s="1"/>
      <c r="C2382" s="1"/>
    </row>
    <row r="2383" spans="2:3">
      <c r="B2383" s="1"/>
      <c r="C2383" s="1"/>
    </row>
    <row r="2384" spans="2:3">
      <c r="B2384" s="1"/>
      <c r="C2384" s="1"/>
    </row>
    <row r="2385" spans="2:3">
      <c r="B2385" s="1"/>
      <c r="C2385" s="1"/>
    </row>
    <row r="2386" spans="2:3">
      <c r="B2386" s="1"/>
      <c r="C2386" s="1"/>
    </row>
    <row r="2387" spans="2:3">
      <c r="B2387" s="1"/>
      <c r="C2387" s="1"/>
    </row>
    <row r="2388" spans="2:3">
      <c r="B2388" s="1"/>
      <c r="C2388" s="1"/>
    </row>
    <row r="2389" spans="2:3">
      <c r="B2389" s="1"/>
      <c r="C2389" s="1"/>
    </row>
    <row r="2390" spans="2:3">
      <c r="B2390" s="1"/>
      <c r="C2390" s="1"/>
    </row>
    <row r="2391" spans="2:3">
      <c r="B2391" s="1"/>
      <c r="C2391" s="1"/>
    </row>
    <row r="2392" spans="2:3">
      <c r="B2392" s="1"/>
      <c r="C2392" s="1"/>
    </row>
    <row r="2393" spans="2:3">
      <c r="B2393" s="1"/>
      <c r="C2393" s="1"/>
    </row>
    <row r="2394" spans="2:3">
      <c r="B2394" s="1"/>
      <c r="C2394" s="1"/>
    </row>
    <row r="2395" spans="2:3">
      <c r="B2395" s="1"/>
      <c r="C2395" s="1"/>
    </row>
    <row r="2396" spans="2:3">
      <c r="B2396" s="1"/>
      <c r="C2396" s="1"/>
    </row>
    <row r="2397" spans="2:3">
      <c r="B2397" s="1"/>
      <c r="C2397" s="1"/>
    </row>
    <row r="2398" spans="2:3">
      <c r="B2398" s="1"/>
      <c r="C2398" s="1"/>
    </row>
    <row r="2399" spans="2:3">
      <c r="B2399" s="1"/>
      <c r="C2399" s="1"/>
    </row>
    <row r="2400" spans="2:3">
      <c r="B2400" s="1"/>
      <c r="C2400" s="1"/>
    </row>
    <row r="2401" spans="2:3">
      <c r="B2401" s="1"/>
      <c r="C2401" s="1"/>
    </row>
    <row r="2402" spans="2:3">
      <c r="B2402" s="1"/>
      <c r="C2402" s="1"/>
    </row>
    <row r="2403" spans="2:3">
      <c r="B2403" s="1"/>
      <c r="C2403" s="1"/>
    </row>
    <row r="2404" spans="2:3">
      <c r="B2404" s="1"/>
      <c r="C2404" s="1"/>
    </row>
    <row r="2405" spans="2:3">
      <c r="B2405" s="1"/>
      <c r="C2405" s="1"/>
    </row>
    <row r="2406" spans="2:3">
      <c r="B2406" s="1"/>
      <c r="C2406" s="1"/>
    </row>
    <row r="2407" spans="2:3">
      <c r="B2407" s="1"/>
      <c r="C2407" s="1"/>
    </row>
    <row r="2408" spans="2:3">
      <c r="B2408" s="1"/>
      <c r="C2408" s="1"/>
    </row>
    <row r="2409" spans="2:3">
      <c r="B2409" s="1"/>
      <c r="C2409" s="1"/>
    </row>
    <row r="2410" spans="2:3">
      <c r="B2410" s="1"/>
      <c r="C2410" s="1"/>
    </row>
    <row r="2411" spans="2:3">
      <c r="B2411" s="1"/>
      <c r="C2411" s="1"/>
    </row>
    <row r="2412" spans="2:3">
      <c r="B2412" s="1"/>
      <c r="C2412" s="1"/>
    </row>
    <row r="2413" spans="2:3">
      <c r="B2413" s="1"/>
      <c r="C2413" s="1"/>
    </row>
    <row r="2414" spans="2:3">
      <c r="B2414" s="1"/>
      <c r="C2414" s="1"/>
    </row>
    <row r="2415" spans="2:3">
      <c r="B2415" s="1"/>
      <c r="C2415" s="1"/>
    </row>
    <row r="2416" spans="2:3">
      <c r="B2416" s="1"/>
      <c r="C2416" s="1"/>
    </row>
    <row r="2417" spans="2:3">
      <c r="B2417" s="1"/>
      <c r="C2417" s="1"/>
    </row>
    <row r="2418" spans="2:3">
      <c r="B2418" s="1"/>
      <c r="C2418" s="1"/>
    </row>
    <row r="2419" spans="2:3">
      <c r="B2419" s="1"/>
      <c r="C2419" s="1"/>
    </row>
    <row r="2420" spans="2:3">
      <c r="B2420" s="1"/>
      <c r="C2420" s="1"/>
    </row>
    <row r="2421" spans="2:3">
      <c r="B2421" s="1"/>
      <c r="C2421" s="1"/>
    </row>
    <row r="2422" spans="2:3">
      <c r="B2422" s="1"/>
      <c r="C2422" s="1"/>
    </row>
    <row r="2423" spans="2:3">
      <c r="B2423" s="1"/>
      <c r="C2423" s="1"/>
    </row>
    <row r="2424" spans="2:3">
      <c r="B2424" s="1"/>
      <c r="C2424" s="1"/>
    </row>
    <row r="2425" spans="2:3">
      <c r="B2425" s="1"/>
      <c r="C2425" s="1"/>
    </row>
    <row r="2426" spans="2:3">
      <c r="B2426" s="1"/>
      <c r="C2426" s="1"/>
    </row>
    <row r="2427" spans="2:3">
      <c r="B2427" s="1"/>
      <c r="C2427" s="1"/>
    </row>
    <row r="2428" spans="2:3">
      <c r="B2428" s="1"/>
      <c r="C2428" s="1"/>
    </row>
    <row r="2429" spans="2:3">
      <c r="B2429" s="1"/>
      <c r="C2429" s="1"/>
    </row>
    <row r="2430" spans="2:3">
      <c r="B2430" s="1"/>
      <c r="C2430" s="1"/>
    </row>
    <row r="2431" spans="2:3">
      <c r="B2431" s="1"/>
      <c r="C2431" s="1"/>
    </row>
    <row r="2432" spans="2:3">
      <c r="B2432" s="1"/>
      <c r="C2432" s="1"/>
    </row>
    <row r="2433" spans="2:3">
      <c r="B2433" s="1"/>
      <c r="C2433" s="1"/>
    </row>
    <row r="2434" spans="2:3">
      <c r="B2434" s="1"/>
      <c r="C2434" s="1"/>
    </row>
    <row r="2435" spans="2:3">
      <c r="B2435" s="1"/>
      <c r="C2435" s="1"/>
    </row>
    <row r="2436" spans="2:3">
      <c r="B2436" s="1"/>
      <c r="C2436" s="1"/>
    </row>
    <row r="2437" spans="2:3">
      <c r="B2437" s="1"/>
      <c r="C2437" s="1"/>
    </row>
    <row r="2438" spans="2:3">
      <c r="B2438" s="1"/>
      <c r="C2438" s="1"/>
    </row>
    <row r="2439" spans="2:3">
      <c r="B2439" s="1"/>
      <c r="C2439" s="1"/>
    </row>
    <row r="2440" spans="2:3">
      <c r="B2440" s="1"/>
      <c r="C2440" s="1"/>
    </row>
    <row r="2441" spans="2:3">
      <c r="B2441" s="1"/>
      <c r="C2441" s="1"/>
    </row>
    <row r="2442" spans="2:3">
      <c r="B2442" s="1"/>
      <c r="C2442" s="1"/>
    </row>
    <row r="2443" spans="2:3">
      <c r="B2443" s="1"/>
      <c r="C2443" s="1"/>
    </row>
    <row r="2444" spans="2:3">
      <c r="B2444" s="1"/>
      <c r="C2444" s="1"/>
    </row>
    <row r="2445" spans="2:3">
      <c r="B2445" s="1"/>
      <c r="C2445" s="1"/>
    </row>
    <row r="2446" spans="2:3">
      <c r="B2446" s="1"/>
      <c r="C2446" s="1"/>
    </row>
    <row r="2447" spans="2:3">
      <c r="B2447" s="1"/>
      <c r="C2447" s="1"/>
    </row>
    <row r="2448" spans="2:3">
      <c r="B2448" s="1"/>
      <c r="C2448" s="1"/>
    </row>
    <row r="2449" spans="2:3">
      <c r="B2449" s="1"/>
      <c r="C2449" s="1"/>
    </row>
    <row r="2450" spans="2:3">
      <c r="B2450" s="1"/>
      <c r="C2450" s="1"/>
    </row>
    <row r="2451" spans="2:3">
      <c r="B2451" s="1"/>
      <c r="C2451" s="1"/>
    </row>
    <row r="2452" spans="2:3">
      <c r="B2452" s="1"/>
      <c r="C2452" s="1"/>
    </row>
    <row r="2453" spans="2:3">
      <c r="B2453" s="1"/>
      <c r="C2453" s="1"/>
    </row>
    <row r="2454" spans="2:3">
      <c r="B2454" s="1"/>
      <c r="C2454" s="1"/>
    </row>
    <row r="2455" spans="2:3">
      <c r="B2455" s="1"/>
      <c r="C2455" s="1"/>
    </row>
    <row r="2456" spans="2:3">
      <c r="B2456" s="1"/>
      <c r="C2456" s="1"/>
    </row>
    <row r="2457" spans="2:3">
      <c r="B2457" s="1"/>
      <c r="C2457" s="1"/>
    </row>
    <row r="2458" spans="2:3">
      <c r="B2458" s="1"/>
      <c r="C2458" s="1"/>
    </row>
    <row r="2459" spans="2:3">
      <c r="B2459" s="1"/>
      <c r="C2459" s="1"/>
    </row>
    <row r="2460" spans="2:3">
      <c r="B2460" s="1"/>
      <c r="C2460" s="1"/>
    </row>
    <row r="2461" spans="2:3">
      <c r="B2461" s="1"/>
      <c r="C2461" s="1"/>
    </row>
    <row r="2462" spans="2:3">
      <c r="B2462" s="1"/>
      <c r="C2462" s="1"/>
    </row>
    <row r="2463" spans="2:3">
      <c r="B2463" s="1"/>
      <c r="C2463" s="1"/>
    </row>
    <row r="2464" spans="2:3">
      <c r="B2464" s="1"/>
      <c r="C2464" s="1"/>
    </row>
    <row r="2465" spans="2:3">
      <c r="B2465" s="1"/>
      <c r="C2465" s="1"/>
    </row>
    <row r="2466" spans="2:3">
      <c r="B2466" s="1"/>
      <c r="C2466" s="1"/>
    </row>
    <row r="2467" spans="2:3">
      <c r="B2467" s="1"/>
      <c r="C2467" s="1"/>
    </row>
    <row r="2468" spans="2:3">
      <c r="B2468" s="1"/>
      <c r="C2468" s="1"/>
    </row>
    <row r="2469" spans="2:3">
      <c r="B2469" s="1"/>
      <c r="C2469" s="1"/>
    </row>
    <row r="2470" spans="2:3">
      <c r="B2470" s="1"/>
      <c r="C2470" s="1"/>
    </row>
    <row r="2471" spans="2:3">
      <c r="B2471" s="1"/>
      <c r="C2471" s="1"/>
    </row>
    <row r="2472" spans="2:3">
      <c r="B2472" s="1"/>
      <c r="C2472" s="1"/>
    </row>
    <row r="2473" spans="2:3">
      <c r="B2473" s="1"/>
      <c r="C2473" s="1"/>
    </row>
    <row r="2474" spans="2:3">
      <c r="B2474" s="1"/>
      <c r="C2474" s="1"/>
    </row>
    <row r="2475" spans="2:3">
      <c r="B2475" s="1"/>
      <c r="C2475" s="1"/>
    </row>
    <row r="2476" spans="2:3">
      <c r="B2476" s="1"/>
      <c r="C2476" s="1"/>
    </row>
    <row r="2477" spans="2:3">
      <c r="B2477" s="1"/>
      <c r="C2477" s="1"/>
    </row>
    <row r="2478" spans="2:3">
      <c r="B2478" s="1"/>
      <c r="C2478" s="1"/>
    </row>
    <row r="2479" spans="2:3">
      <c r="B2479" s="1"/>
      <c r="C2479" s="1"/>
    </row>
    <row r="2480" spans="2:3">
      <c r="B2480" s="1"/>
      <c r="C2480" s="1"/>
    </row>
    <row r="2481" spans="2:3">
      <c r="B2481" s="1"/>
      <c r="C2481" s="1"/>
    </row>
    <row r="2482" spans="2:3">
      <c r="B2482" s="1"/>
      <c r="C2482" s="1"/>
    </row>
    <row r="2483" spans="2:3">
      <c r="B2483" s="1"/>
      <c r="C2483" s="1"/>
    </row>
    <row r="2484" spans="2:3">
      <c r="B2484" s="1"/>
      <c r="C2484" s="1"/>
    </row>
    <row r="2485" spans="2:3">
      <c r="B2485" s="1"/>
      <c r="C2485" s="1"/>
    </row>
    <row r="2486" spans="2:3">
      <c r="B2486" s="1"/>
      <c r="C2486" s="1"/>
    </row>
    <row r="2487" spans="2:3">
      <c r="B2487" s="1"/>
      <c r="C2487" s="1"/>
    </row>
    <row r="2488" spans="2:3">
      <c r="B2488" s="1"/>
      <c r="C2488" s="1"/>
    </row>
    <row r="2489" spans="2:3">
      <c r="B2489" s="1"/>
      <c r="C2489" s="1"/>
    </row>
    <row r="2490" spans="2:3">
      <c r="B2490" s="1"/>
      <c r="C2490" s="1"/>
    </row>
    <row r="2491" spans="2:3">
      <c r="B2491" s="1"/>
      <c r="C2491" s="1"/>
    </row>
    <row r="2492" spans="2:3">
      <c r="B2492" s="1"/>
      <c r="C2492" s="1"/>
    </row>
    <row r="2493" spans="2:3">
      <c r="B2493" s="1"/>
      <c r="C2493" s="1"/>
    </row>
    <row r="2494" spans="2:3">
      <c r="B2494" s="1"/>
      <c r="C2494" s="1"/>
    </row>
    <row r="2495" spans="2:3">
      <c r="B2495" s="1"/>
      <c r="C2495" s="1"/>
    </row>
    <row r="2496" spans="2:3">
      <c r="B2496" s="1"/>
      <c r="C2496" s="1"/>
    </row>
    <row r="2497" spans="2:3">
      <c r="B2497" s="1"/>
      <c r="C2497" s="1"/>
    </row>
    <row r="2498" spans="2:3">
      <c r="B2498" s="1"/>
      <c r="C2498" s="1"/>
    </row>
    <row r="2499" spans="2:3">
      <c r="B2499" s="1"/>
      <c r="C2499" s="1"/>
    </row>
    <row r="2500" spans="2:3">
      <c r="B2500" s="1"/>
      <c r="C2500" s="1"/>
    </row>
    <row r="2501" spans="2:3">
      <c r="B2501" s="1"/>
      <c r="C2501" s="1"/>
    </row>
    <row r="2502" spans="2:3">
      <c r="B2502" s="1"/>
      <c r="C2502" s="1"/>
    </row>
    <row r="2503" spans="2:3">
      <c r="B2503" s="1"/>
      <c r="C2503" s="1"/>
    </row>
    <row r="2504" spans="2:3">
      <c r="B2504" s="1"/>
      <c r="C2504" s="1"/>
    </row>
    <row r="2505" spans="2:3">
      <c r="B2505" s="1"/>
      <c r="C2505" s="1"/>
    </row>
    <row r="2506" spans="2:3">
      <c r="B2506" s="1"/>
      <c r="C2506" s="1"/>
    </row>
    <row r="2507" spans="2:3">
      <c r="B2507" s="1"/>
      <c r="C2507" s="1"/>
    </row>
    <row r="2508" spans="2:3">
      <c r="B2508" s="1"/>
      <c r="C2508" s="1"/>
    </row>
    <row r="2509" spans="2:3">
      <c r="B2509" s="1"/>
      <c r="C2509" s="1"/>
    </row>
    <row r="2510" spans="2:3">
      <c r="B2510" s="1"/>
      <c r="C2510" s="1"/>
    </row>
    <row r="2511" spans="2:3">
      <c r="B2511" s="1"/>
      <c r="C2511" s="1"/>
    </row>
    <row r="2512" spans="2:3">
      <c r="B2512" s="1"/>
      <c r="C2512" s="1"/>
    </row>
    <row r="2513" spans="2:3">
      <c r="B2513" s="1"/>
      <c r="C2513" s="1"/>
    </row>
    <row r="2514" spans="2:3">
      <c r="B2514" s="1"/>
      <c r="C2514" s="1"/>
    </row>
    <row r="2515" spans="2:3">
      <c r="B2515" s="1"/>
      <c r="C2515" s="1"/>
    </row>
    <row r="2516" spans="2:3">
      <c r="B2516" s="1"/>
      <c r="C2516" s="1"/>
    </row>
    <row r="2517" spans="2:3">
      <c r="B2517" s="1"/>
      <c r="C2517" s="1"/>
    </row>
    <row r="2518" spans="2:3">
      <c r="B2518" s="1"/>
      <c r="C2518" s="1"/>
    </row>
    <row r="2519" spans="2:3">
      <c r="B2519" s="1"/>
      <c r="C2519" s="1"/>
    </row>
    <row r="2520" spans="2:3">
      <c r="B2520" s="1"/>
      <c r="C2520" s="1"/>
    </row>
    <row r="2521" spans="2:3">
      <c r="B2521" s="1"/>
      <c r="C2521" s="1"/>
    </row>
    <row r="2522" spans="2:3">
      <c r="B2522" s="1"/>
      <c r="C2522" s="1"/>
    </row>
    <row r="2523" spans="2:3">
      <c r="B2523" s="1"/>
      <c r="C2523" s="1"/>
    </row>
    <row r="2524" spans="2:3">
      <c r="B2524" s="1"/>
      <c r="C2524" s="1"/>
    </row>
    <row r="2525" spans="2:3">
      <c r="B2525" s="1"/>
      <c r="C2525" s="1"/>
    </row>
    <row r="2526" spans="2:3">
      <c r="B2526" s="1"/>
      <c r="C2526" s="1"/>
    </row>
    <row r="2527" spans="2:3">
      <c r="B2527" s="1"/>
      <c r="C2527" s="1"/>
    </row>
    <row r="2528" spans="2:3">
      <c r="B2528" s="1"/>
      <c r="C2528" s="1"/>
    </row>
    <row r="2529" spans="2:3">
      <c r="B2529" s="1"/>
      <c r="C2529" s="1"/>
    </row>
    <row r="2530" spans="2:3">
      <c r="B2530" s="1"/>
      <c r="C2530" s="1"/>
    </row>
    <row r="2531" spans="2:3">
      <c r="B2531" s="1"/>
      <c r="C2531" s="1"/>
    </row>
    <row r="2532" spans="2:3">
      <c r="B2532" s="1"/>
      <c r="C2532" s="1"/>
    </row>
    <row r="2533" spans="2:3">
      <c r="B2533" s="1"/>
      <c r="C2533" s="1"/>
    </row>
    <row r="2534" spans="2:3">
      <c r="B2534" s="1"/>
      <c r="C2534" s="1"/>
    </row>
    <row r="2535" spans="2:3">
      <c r="B2535" s="1"/>
      <c r="C2535" s="1"/>
    </row>
    <row r="2536" spans="2:3">
      <c r="B2536" s="1"/>
      <c r="C2536" s="1"/>
    </row>
    <row r="2537" spans="2:3">
      <c r="B2537" s="1"/>
      <c r="C2537" s="1"/>
    </row>
    <row r="2538" spans="2:3">
      <c r="B2538" s="1"/>
      <c r="C2538" s="1"/>
    </row>
    <row r="2539" spans="2:3">
      <c r="B2539" s="1"/>
      <c r="C2539" s="1"/>
    </row>
    <row r="2540" spans="2:3">
      <c r="B2540" s="1"/>
      <c r="C2540" s="1"/>
    </row>
    <row r="2541" spans="2:3">
      <c r="B2541" s="1"/>
      <c r="C2541" s="1"/>
    </row>
    <row r="2542" spans="2:3">
      <c r="B2542" s="1"/>
      <c r="C2542" s="1"/>
    </row>
    <row r="2543" spans="2:3">
      <c r="B2543" s="1"/>
      <c r="C2543" s="1"/>
    </row>
    <row r="2544" spans="2:3">
      <c r="B2544" s="1"/>
      <c r="C2544" s="1"/>
    </row>
    <row r="2545" spans="2:3">
      <c r="B2545" s="1"/>
      <c r="C2545" s="1"/>
    </row>
    <row r="2546" spans="2:3">
      <c r="B2546" s="1"/>
      <c r="C2546" s="1"/>
    </row>
    <row r="2547" spans="2:3">
      <c r="B2547" s="1"/>
      <c r="C2547" s="1"/>
    </row>
    <row r="2548" spans="2:3">
      <c r="B2548" s="1"/>
      <c r="C2548" s="1"/>
    </row>
    <row r="2549" spans="2:3">
      <c r="B2549" s="1"/>
      <c r="C2549" s="1"/>
    </row>
    <row r="2550" spans="2:3">
      <c r="B2550" s="1"/>
      <c r="C2550" s="1"/>
    </row>
    <row r="2551" spans="2:3">
      <c r="B2551" s="1"/>
      <c r="C2551" s="1"/>
    </row>
    <row r="2552" spans="2:3">
      <c r="B2552" s="1"/>
      <c r="C2552" s="1"/>
    </row>
    <row r="2553" spans="2:3">
      <c r="B2553" s="1"/>
      <c r="C2553" s="1"/>
    </row>
    <row r="2554" spans="2:3">
      <c r="B2554" s="1"/>
      <c r="C2554" s="1"/>
    </row>
    <row r="2555" spans="2:3">
      <c r="B2555" s="1"/>
      <c r="C2555" s="1"/>
    </row>
    <row r="2556" spans="2:3">
      <c r="B2556" s="1"/>
      <c r="C2556" s="1"/>
    </row>
    <row r="2557" spans="2:3">
      <c r="B2557" s="1"/>
      <c r="C2557" s="1"/>
    </row>
    <row r="2558" spans="2:3">
      <c r="B2558" s="1"/>
      <c r="C2558" s="1"/>
    </row>
    <row r="2559" spans="2:3">
      <c r="B2559" s="1"/>
      <c r="C2559" s="1"/>
    </row>
    <row r="2560" spans="2:3">
      <c r="B2560" s="1"/>
      <c r="C2560" s="1"/>
    </row>
    <row r="2561" spans="2:3">
      <c r="B2561" s="1"/>
      <c r="C2561" s="1"/>
    </row>
    <row r="2562" spans="2:3">
      <c r="B2562" s="1"/>
      <c r="C2562" s="1"/>
    </row>
    <row r="2563" spans="2:3">
      <c r="B2563" s="1"/>
      <c r="C2563" s="1"/>
    </row>
    <row r="2564" spans="2:3">
      <c r="B2564" s="1"/>
      <c r="C2564" s="1"/>
    </row>
    <row r="2565" spans="2:3">
      <c r="B2565" s="1"/>
      <c r="C2565" s="1"/>
    </row>
    <row r="2566" spans="2:3">
      <c r="B2566" s="1"/>
      <c r="C2566" s="1"/>
    </row>
    <row r="2567" spans="2:3">
      <c r="B2567" s="1"/>
      <c r="C2567" s="1"/>
    </row>
    <row r="2568" spans="2:3">
      <c r="B2568" s="1"/>
      <c r="C2568" s="1"/>
    </row>
    <row r="2569" spans="2:3">
      <c r="B2569" s="1"/>
      <c r="C2569" s="1"/>
    </row>
    <row r="2570" spans="2:3">
      <c r="B2570" s="1"/>
      <c r="C2570" s="1"/>
    </row>
    <row r="2571" spans="2:3">
      <c r="B2571" s="1"/>
      <c r="C2571" s="1"/>
    </row>
    <row r="2572" spans="2:3">
      <c r="B2572" s="1"/>
      <c r="C2572" s="1"/>
    </row>
    <row r="2573" spans="2:3">
      <c r="B2573" s="1"/>
      <c r="C2573" s="1"/>
    </row>
    <row r="2574" spans="2:3">
      <c r="B2574" s="1"/>
      <c r="C2574" s="1"/>
    </row>
    <row r="2575" spans="2:3">
      <c r="B2575" s="1"/>
      <c r="C2575" s="1"/>
    </row>
    <row r="2576" spans="2:3">
      <c r="B2576" s="1"/>
      <c r="C2576" s="1"/>
    </row>
    <row r="2577" spans="2:3">
      <c r="B2577" s="1"/>
      <c r="C2577" s="1"/>
    </row>
    <row r="2578" spans="2:3">
      <c r="B2578" s="1"/>
      <c r="C2578" s="1"/>
    </row>
    <row r="2579" spans="2:3">
      <c r="B2579" s="1"/>
      <c r="C2579" s="1"/>
    </row>
    <row r="2580" spans="2:3">
      <c r="B2580" s="1"/>
      <c r="C2580" s="1"/>
    </row>
    <row r="2581" spans="2:3">
      <c r="B2581" s="1"/>
      <c r="C2581" s="1"/>
    </row>
    <row r="2582" spans="2:3">
      <c r="B2582" s="1"/>
      <c r="C2582" s="1"/>
    </row>
    <row r="2583" spans="2:3">
      <c r="B2583" s="1"/>
      <c r="C2583" s="1"/>
    </row>
    <row r="2584" spans="2:3">
      <c r="B2584" s="1"/>
      <c r="C2584" s="1"/>
    </row>
    <row r="2585" spans="2:3">
      <c r="B2585" s="1"/>
      <c r="C2585" s="1"/>
    </row>
    <row r="2586" spans="2:3">
      <c r="B2586" s="1"/>
      <c r="C2586" s="1"/>
    </row>
    <row r="2587" spans="2:3">
      <c r="B2587" s="1"/>
      <c r="C2587" s="1"/>
    </row>
    <row r="2588" spans="2:3">
      <c r="B2588" s="1"/>
      <c r="C2588" s="1"/>
    </row>
    <row r="2589" spans="2:3">
      <c r="B2589" s="1"/>
      <c r="C2589" s="1"/>
    </row>
    <row r="2590" spans="2:3">
      <c r="B2590" s="1"/>
      <c r="C2590" s="1"/>
    </row>
    <row r="2591" spans="2:3">
      <c r="B2591" s="1"/>
      <c r="C2591" s="1"/>
    </row>
    <row r="2592" spans="2:3">
      <c r="B2592" s="1"/>
      <c r="C2592" s="1"/>
    </row>
    <row r="2593" spans="2:3">
      <c r="B2593" s="1"/>
      <c r="C2593" s="1"/>
    </row>
    <row r="2594" spans="2:3">
      <c r="B2594" s="1"/>
      <c r="C2594" s="1"/>
    </row>
    <row r="2595" spans="2:3">
      <c r="B2595" s="1"/>
      <c r="C2595" s="1"/>
    </row>
    <row r="2596" spans="2:3">
      <c r="B2596" s="1"/>
      <c r="C2596" s="1"/>
    </row>
    <row r="2597" spans="2:3">
      <c r="B2597" s="1"/>
      <c r="C2597" s="1"/>
    </row>
    <row r="2598" spans="2:3">
      <c r="B2598" s="1"/>
      <c r="C2598" s="1"/>
    </row>
    <row r="2599" spans="2:3">
      <c r="B2599" s="1"/>
      <c r="C2599" s="1"/>
    </row>
    <row r="2600" spans="2:3">
      <c r="B2600" s="1"/>
      <c r="C2600" s="1"/>
    </row>
    <row r="2601" spans="2:3">
      <c r="B2601" s="1"/>
      <c r="C2601" s="1"/>
    </row>
    <row r="2602" spans="2:3">
      <c r="B2602" s="1"/>
      <c r="C2602" s="1"/>
    </row>
    <row r="2603" spans="2:3">
      <c r="B2603" s="1"/>
      <c r="C2603" s="1"/>
    </row>
    <row r="2604" spans="2:3">
      <c r="B2604" s="1"/>
      <c r="C2604" s="1"/>
    </row>
    <row r="2605" spans="2:3">
      <c r="B2605" s="1"/>
      <c r="C2605" s="1"/>
    </row>
    <row r="2606" spans="2:3">
      <c r="B2606" s="1"/>
      <c r="C2606" s="1"/>
    </row>
    <row r="2607" spans="2:3">
      <c r="B2607" s="1"/>
      <c r="C2607" s="1"/>
    </row>
    <row r="2608" spans="2:3">
      <c r="B2608" s="1"/>
      <c r="C2608" s="1"/>
    </row>
    <row r="2609" spans="2:3">
      <c r="B2609" s="1"/>
      <c r="C2609" s="1"/>
    </row>
    <row r="2610" spans="2:3">
      <c r="B2610" s="1"/>
      <c r="C2610" s="1"/>
    </row>
    <row r="2611" spans="2:3">
      <c r="B2611" s="1"/>
      <c r="C2611" s="1"/>
    </row>
    <row r="2612" spans="2:3">
      <c r="B2612" s="1"/>
      <c r="C2612" s="1"/>
    </row>
    <row r="2613" spans="2:3">
      <c r="B2613" s="1"/>
      <c r="C2613" s="1"/>
    </row>
    <row r="2614" spans="2:3">
      <c r="B2614" s="1"/>
      <c r="C2614" s="1"/>
    </row>
    <row r="2615" spans="2:3">
      <c r="B2615" s="1"/>
      <c r="C2615" s="1"/>
    </row>
    <row r="2616" spans="2:3">
      <c r="B2616" s="1"/>
      <c r="C2616" s="1"/>
    </row>
    <row r="2617" spans="2:3">
      <c r="B2617" s="1"/>
      <c r="C2617" s="1"/>
    </row>
    <row r="2618" spans="2:3">
      <c r="B2618" s="1"/>
      <c r="C2618" s="1"/>
    </row>
    <row r="2619" spans="2:3">
      <c r="B2619" s="1"/>
      <c r="C2619" s="1"/>
    </row>
    <row r="2620" spans="2:3">
      <c r="B2620" s="1"/>
      <c r="C2620" s="1"/>
    </row>
    <row r="2621" spans="2:3">
      <c r="B2621" s="1"/>
      <c r="C2621" s="1"/>
    </row>
    <row r="2622" spans="2:3">
      <c r="B2622" s="1"/>
      <c r="C2622" s="1"/>
    </row>
    <row r="2623" spans="2:3">
      <c r="B2623" s="1"/>
      <c r="C2623" s="1"/>
    </row>
    <row r="2624" spans="2:3">
      <c r="B2624" s="1"/>
      <c r="C2624" s="1"/>
    </row>
    <row r="2625" spans="2:3">
      <c r="B2625" s="1"/>
      <c r="C2625" s="1"/>
    </row>
    <row r="2626" spans="2:3">
      <c r="B2626" s="1"/>
      <c r="C2626" s="1"/>
    </row>
    <row r="2627" spans="2:3">
      <c r="B2627" s="1"/>
      <c r="C2627" s="1"/>
    </row>
    <row r="2628" spans="2:3">
      <c r="B2628" s="1"/>
      <c r="C2628" s="1"/>
    </row>
    <row r="2629" spans="2:3">
      <c r="B2629" s="1"/>
      <c r="C2629" s="1"/>
    </row>
    <row r="2630" spans="2:3">
      <c r="B2630" s="1"/>
      <c r="C2630" s="1"/>
    </row>
    <row r="2631" spans="2:3">
      <c r="B2631" s="1"/>
      <c r="C2631" s="1"/>
    </row>
    <row r="2632" spans="2:3">
      <c r="B2632" s="1"/>
      <c r="C2632" s="1"/>
    </row>
    <row r="2633" spans="2:3">
      <c r="B2633" s="1"/>
      <c r="C2633" s="1"/>
    </row>
    <row r="2634" spans="2:3">
      <c r="B2634" s="1"/>
      <c r="C2634" s="1"/>
    </row>
    <row r="2635" spans="2:3">
      <c r="B2635" s="1"/>
      <c r="C2635" s="1"/>
    </row>
    <row r="2636" spans="2:3">
      <c r="B2636" s="1"/>
      <c r="C2636" s="1"/>
    </row>
    <row r="2637" spans="2:3">
      <c r="B2637" s="1"/>
      <c r="C2637" s="1"/>
    </row>
    <row r="2638" spans="2:3">
      <c r="B2638" s="1"/>
      <c r="C2638" s="1"/>
    </row>
    <row r="2639" spans="2:3">
      <c r="B2639" s="1"/>
      <c r="C2639" s="1"/>
    </row>
    <row r="2640" spans="2:3">
      <c r="B2640" s="1"/>
      <c r="C2640" s="1"/>
    </row>
    <row r="2641" spans="2:3">
      <c r="B2641" s="1"/>
      <c r="C2641" s="1"/>
    </row>
    <row r="2642" spans="2:3">
      <c r="B2642" s="1"/>
      <c r="C2642" s="1"/>
    </row>
    <row r="2643" spans="2:3">
      <c r="B2643" s="1"/>
      <c r="C2643" s="1"/>
    </row>
    <row r="2644" spans="2:3">
      <c r="B2644" s="1"/>
      <c r="C2644" s="1"/>
    </row>
    <row r="2645" spans="2:3">
      <c r="B2645" s="1"/>
      <c r="C2645" s="1"/>
    </row>
    <row r="2646" spans="2:3">
      <c r="B2646" s="1"/>
      <c r="C2646" s="1"/>
    </row>
    <row r="2647" spans="2:3">
      <c r="B2647" s="1"/>
      <c r="C2647" s="1"/>
    </row>
    <row r="2648" spans="2:3">
      <c r="B2648" s="1"/>
      <c r="C2648" s="1"/>
    </row>
    <row r="2649" spans="2:3">
      <c r="B2649" s="1"/>
      <c r="C2649" s="1"/>
    </row>
    <row r="2650" spans="2:3">
      <c r="B2650" s="1"/>
      <c r="C2650" s="1"/>
    </row>
    <row r="2651" spans="2:3">
      <c r="B2651" s="1"/>
      <c r="C2651" s="1"/>
    </row>
    <row r="2652" spans="2:3">
      <c r="B2652" s="1"/>
      <c r="C2652" s="1"/>
    </row>
    <row r="2653" spans="2:3">
      <c r="B2653" s="1"/>
      <c r="C2653" s="1"/>
    </row>
    <row r="2654" spans="2:3">
      <c r="B2654" s="1"/>
      <c r="C2654" s="1"/>
    </row>
    <row r="2655" spans="2:3">
      <c r="B2655" s="1"/>
      <c r="C2655" s="1"/>
    </row>
    <row r="2656" spans="2:3">
      <c r="B2656" s="1"/>
      <c r="C2656" s="1"/>
    </row>
    <row r="2657" spans="2:3">
      <c r="B2657" s="1"/>
      <c r="C2657" s="1"/>
    </row>
    <row r="2658" spans="2:3">
      <c r="B2658" s="1"/>
      <c r="C2658" s="1"/>
    </row>
    <row r="2659" spans="2:3">
      <c r="B2659" s="1"/>
      <c r="C2659" s="1"/>
    </row>
    <row r="2660" spans="2:3">
      <c r="B2660" s="1"/>
      <c r="C2660" s="1"/>
    </row>
    <row r="2661" spans="2:3">
      <c r="B2661" s="1"/>
      <c r="C2661" s="1"/>
    </row>
    <row r="2662" spans="2:3">
      <c r="B2662" s="1"/>
      <c r="C2662" s="1"/>
    </row>
    <row r="2663" spans="2:3">
      <c r="B2663" s="1"/>
      <c r="C2663" s="1"/>
    </row>
    <row r="2664" spans="2:3">
      <c r="B2664" s="1"/>
      <c r="C2664" s="1"/>
    </row>
    <row r="2665" spans="2:3">
      <c r="B2665" s="1"/>
      <c r="C2665" s="1"/>
    </row>
    <row r="2666" spans="2:3">
      <c r="B2666" s="1"/>
      <c r="C2666" s="1"/>
    </row>
    <row r="2667" spans="2:3">
      <c r="B2667" s="1"/>
      <c r="C2667" s="1"/>
    </row>
    <row r="2668" spans="2:3">
      <c r="B2668" s="1"/>
      <c r="C2668" s="1"/>
    </row>
    <row r="2669" spans="2:3">
      <c r="B2669" s="1"/>
      <c r="C2669" s="1"/>
    </row>
    <row r="2670" spans="2:3">
      <c r="B2670" s="1"/>
      <c r="C2670" s="1"/>
    </row>
    <row r="2671" spans="2:3">
      <c r="B2671" s="1"/>
      <c r="C2671" s="1"/>
    </row>
    <row r="2672" spans="2:3">
      <c r="B2672" s="1"/>
      <c r="C2672" s="1"/>
    </row>
    <row r="2673" spans="2:3">
      <c r="B2673" s="1"/>
      <c r="C2673" s="1"/>
    </row>
    <row r="2674" spans="2:3">
      <c r="B2674" s="1"/>
      <c r="C2674" s="1"/>
    </row>
    <row r="2675" spans="2:3">
      <c r="B2675" s="1"/>
      <c r="C2675" s="1"/>
    </row>
    <row r="2676" spans="2:3">
      <c r="B2676" s="1"/>
      <c r="C2676" s="1"/>
    </row>
    <row r="2677" spans="2:3">
      <c r="B2677" s="1"/>
      <c r="C2677" s="1"/>
    </row>
    <row r="2678" spans="2:3">
      <c r="B2678" s="1"/>
      <c r="C2678" s="1"/>
    </row>
    <row r="2679" spans="2:3">
      <c r="B2679" s="1"/>
      <c r="C2679" s="1"/>
    </row>
    <row r="2680" spans="2:3">
      <c r="B2680" s="1"/>
      <c r="C2680" s="1"/>
    </row>
    <row r="2681" spans="2:3">
      <c r="B2681" s="1"/>
      <c r="C2681" s="1"/>
    </row>
    <row r="2682" spans="2:3">
      <c r="B2682" s="1"/>
      <c r="C2682" s="1"/>
    </row>
    <row r="2683" spans="2:3">
      <c r="B2683" s="1"/>
      <c r="C2683" s="1"/>
    </row>
    <row r="2684" spans="2:3">
      <c r="B2684" s="1"/>
      <c r="C2684" s="1"/>
    </row>
    <row r="2685" spans="2:3">
      <c r="B2685" s="1"/>
      <c r="C2685" s="1"/>
    </row>
    <row r="2686" spans="2:3">
      <c r="B2686" s="1"/>
      <c r="C2686" s="1"/>
    </row>
    <row r="2687" spans="2:3">
      <c r="B2687" s="1"/>
      <c r="C2687" s="1"/>
    </row>
    <row r="2688" spans="2:3">
      <c r="B2688" s="1"/>
      <c r="C2688" s="1"/>
    </row>
    <row r="2689" spans="2:3">
      <c r="B2689" s="1"/>
      <c r="C2689" s="1"/>
    </row>
    <row r="2690" spans="2:3">
      <c r="B2690" s="1"/>
      <c r="C2690" s="1"/>
    </row>
    <row r="2691" spans="2:3">
      <c r="B2691" s="1"/>
      <c r="C2691" s="1"/>
    </row>
    <row r="2692" spans="2:3">
      <c r="B2692" s="1"/>
      <c r="C2692" s="1"/>
    </row>
    <row r="2693" spans="2:3">
      <c r="B2693" s="1"/>
      <c r="C2693" s="1"/>
    </row>
    <row r="2694" spans="2:3">
      <c r="B2694" s="1"/>
      <c r="C2694" s="1"/>
    </row>
    <row r="2695" spans="2:3">
      <c r="B2695" s="1"/>
      <c r="C2695" s="1"/>
    </row>
    <row r="2696" spans="2:3">
      <c r="B2696" s="1"/>
      <c r="C2696" s="1"/>
    </row>
    <row r="2697" spans="2:3">
      <c r="B2697" s="1"/>
      <c r="C2697" s="1"/>
    </row>
    <row r="2698" spans="2:3">
      <c r="B2698" s="1"/>
      <c r="C2698" s="1"/>
    </row>
    <row r="2699" spans="2:3">
      <c r="B2699" s="1"/>
      <c r="C2699" s="1"/>
    </row>
    <row r="2700" spans="2:3">
      <c r="B2700" s="1"/>
      <c r="C2700" s="1"/>
    </row>
    <row r="2701" spans="2:3">
      <c r="B2701" s="1"/>
      <c r="C2701" s="1"/>
    </row>
    <row r="2702" spans="2:3">
      <c r="B2702" s="1"/>
      <c r="C2702" s="1"/>
    </row>
    <row r="2703" spans="2:3">
      <c r="B2703" s="1"/>
      <c r="C2703" s="1"/>
    </row>
    <row r="2704" spans="2:3">
      <c r="B2704" s="1"/>
      <c r="C2704" s="1"/>
    </row>
    <row r="2705" spans="2:3">
      <c r="B2705" s="1"/>
      <c r="C2705" s="1"/>
    </row>
    <row r="2706" spans="2:3">
      <c r="B2706" s="1"/>
      <c r="C2706" s="1"/>
    </row>
    <row r="2707" spans="2:3">
      <c r="B2707" s="1"/>
      <c r="C2707" s="1"/>
    </row>
    <row r="2708" spans="2:3">
      <c r="B2708" s="1"/>
      <c r="C2708" s="1"/>
    </row>
    <row r="2709" spans="2:3">
      <c r="B2709" s="1"/>
      <c r="C2709" s="1"/>
    </row>
    <row r="2710" spans="2:3">
      <c r="B2710" s="1"/>
      <c r="C2710" s="1"/>
    </row>
    <row r="2711" spans="2:3">
      <c r="B2711" s="1"/>
      <c r="C2711" s="1"/>
    </row>
    <row r="2712" spans="2:3">
      <c r="B2712" s="1"/>
      <c r="C2712" s="1"/>
    </row>
    <row r="2713" spans="2:3">
      <c r="B2713" s="1"/>
      <c r="C2713" s="1"/>
    </row>
    <row r="2714" spans="2:3">
      <c r="B2714" s="1"/>
      <c r="C2714" s="1"/>
    </row>
    <row r="2715" spans="2:3">
      <c r="B2715" s="1"/>
      <c r="C2715" s="1"/>
    </row>
    <row r="2716" spans="2:3">
      <c r="B2716" s="1"/>
      <c r="C2716" s="1"/>
    </row>
    <row r="2717" spans="2:3">
      <c r="B2717" s="1"/>
      <c r="C2717" s="1"/>
    </row>
    <row r="2718" spans="2:3">
      <c r="B2718" s="1"/>
      <c r="C2718" s="1"/>
    </row>
    <row r="2719" spans="2:3">
      <c r="B2719" s="1"/>
      <c r="C2719" s="1"/>
    </row>
    <row r="2720" spans="2:3">
      <c r="B2720" s="1"/>
      <c r="C2720" s="1"/>
    </row>
    <row r="2721" spans="2:3">
      <c r="B2721" s="1"/>
      <c r="C2721" s="1"/>
    </row>
    <row r="2722" spans="2:3">
      <c r="B2722" s="1"/>
      <c r="C2722" s="1"/>
    </row>
    <row r="2723" spans="2:3">
      <c r="B2723" s="1"/>
      <c r="C2723" s="1"/>
    </row>
    <row r="2724" spans="2:3">
      <c r="B2724" s="1"/>
      <c r="C2724" s="1"/>
    </row>
    <row r="2725" spans="2:3">
      <c r="B2725" s="1"/>
      <c r="C2725" s="1"/>
    </row>
    <row r="2726" spans="2:3">
      <c r="B2726" s="1"/>
      <c r="C2726" s="1"/>
    </row>
    <row r="2727" spans="2:3">
      <c r="B2727" s="1"/>
      <c r="C2727" s="1"/>
    </row>
    <row r="2728" spans="2:3">
      <c r="B2728" s="1"/>
      <c r="C2728" s="1"/>
    </row>
    <row r="2729" spans="2:3">
      <c r="B2729" s="1"/>
      <c r="C2729" s="1"/>
    </row>
    <row r="2730" spans="2:3">
      <c r="B2730" s="1"/>
      <c r="C2730" s="1"/>
    </row>
    <row r="2731" spans="2:3">
      <c r="B2731" s="1"/>
      <c r="C2731" s="1"/>
    </row>
    <row r="2732" spans="2:3">
      <c r="B2732" s="1"/>
      <c r="C2732" s="1"/>
    </row>
    <row r="2733" spans="2:3">
      <c r="B2733" s="1"/>
      <c r="C2733" s="1"/>
    </row>
    <row r="2734" spans="2:3">
      <c r="B2734" s="1"/>
      <c r="C2734" s="1"/>
    </row>
    <row r="2735" spans="2:3">
      <c r="B2735" s="1"/>
      <c r="C2735" s="1"/>
    </row>
    <row r="2736" spans="2:3">
      <c r="B2736" s="1"/>
      <c r="C2736" s="1"/>
    </row>
    <row r="2737" spans="2:3">
      <c r="B2737" s="1"/>
      <c r="C2737" s="1"/>
    </row>
    <row r="2738" spans="2:3">
      <c r="B2738" s="1"/>
      <c r="C2738" s="1"/>
    </row>
    <row r="2739" spans="2:3">
      <c r="B2739" s="1"/>
      <c r="C2739" s="1"/>
    </row>
    <row r="2740" spans="2:3">
      <c r="B2740" s="1"/>
      <c r="C2740" s="1"/>
    </row>
    <row r="2741" spans="2:3">
      <c r="B2741" s="1"/>
      <c r="C2741" s="1"/>
    </row>
    <row r="2742" spans="2:3">
      <c r="B2742" s="1"/>
      <c r="C2742" s="1"/>
    </row>
    <row r="2743" spans="2:3">
      <c r="B2743" s="1"/>
      <c r="C2743" s="1"/>
    </row>
    <row r="2744" spans="2:3">
      <c r="B2744" s="1"/>
      <c r="C2744" s="1"/>
    </row>
    <row r="2745" spans="2:3">
      <c r="B2745" s="1"/>
      <c r="C2745" s="1"/>
    </row>
    <row r="2746" spans="2:3">
      <c r="B2746" s="1"/>
      <c r="C2746" s="1"/>
    </row>
    <row r="2747" spans="2:3">
      <c r="B2747" s="1"/>
      <c r="C2747" s="1"/>
    </row>
    <row r="2748" spans="2:3">
      <c r="B2748" s="1"/>
      <c r="C2748" s="1"/>
    </row>
    <row r="2749" spans="2:3">
      <c r="B2749" s="1"/>
      <c r="C2749" s="1"/>
    </row>
    <row r="2750" spans="2:3">
      <c r="B2750" s="1"/>
      <c r="C2750" s="1"/>
    </row>
    <row r="2751" spans="2:3">
      <c r="B2751" s="1"/>
      <c r="C2751" s="1"/>
    </row>
    <row r="2752" spans="2:3">
      <c r="B2752" s="1"/>
      <c r="C2752" s="1"/>
    </row>
    <row r="2753" spans="2:3">
      <c r="B2753" s="1"/>
      <c r="C2753" s="1"/>
    </row>
    <row r="2754" spans="2:3">
      <c r="B2754" s="1"/>
      <c r="C2754" s="1"/>
    </row>
    <row r="2755" spans="2:3">
      <c r="B2755" s="1"/>
      <c r="C2755" s="1"/>
    </row>
    <row r="2756" spans="2:3">
      <c r="B2756" s="1"/>
      <c r="C2756" s="1"/>
    </row>
    <row r="2757" spans="2:3">
      <c r="B2757" s="1"/>
      <c r="C2757" s="1"/>
    </row>
    <row r="2758" spans="2:3">
      <c r="B2758" s="1"/>
      <c r="C2758" s="1"/>
    </row>
    <row r="2759" spans="2:3">
      <c r="B2759" s="1"/>
      <c r="C2759" s="1"/>
    </row>
    <row r="2760" spans="2:3">
      <c r="B2760" s="1"/>
      <c r="C2760" s="1"/>
    </row>
    <row r="2761" spans="2:3">
      <c r="B2761" s="1"/>
      <c r="C2761" s="1"/>
    </row>
    <row r="2762" spans="2:3">
      <c r="B2762" s="1"/>
      <c r="C2762" s="1"/>
    </row>
    <row r="2763" spans="2:3">
      <c r="B2763" s="1"/>
      <c r="C2763" s="1"/>
    </row>
    <row r="2764" spans="2:3">
      <c r="B2764" s="1"/>
      <c r="C2764" s="1"/>
    </row>
    <row r="2765" spans="2:3">
      <c r="B2765" s="1"/>
      <c r="C2765" s="1"/>
    </row>
    <row r="2766" spans="2:3">
      <c r="B2766" s="1"/>
      <c r="C2766" s="1"/>
    </row>
    <row r="2767" spans="2:3">
      <c r="B2767" s="1"/>
      <c r="C2767" s="1"/>
    </row>
    <row r="2768" spans="2:3">
      <c r="B2768" s="1"/>
      <c r="C2768" s="1"/>
    </row>
    <row r="2769" spans="2:3">
      <c r="B2769" s="1"/>
      <c r="C2769" s="1"/>
    </row>
    <row r="2770" spans="2:3">
      <c r="B2770" s="1"/>
      <c r="C2770" s="1"/>
    </row>
    <row r="2771" spans="2:3">
      <c r="B2771" s="1"/>
      <c r="C2771" s="1"/>
    </row>
    <row r="2772" spans="2:3">
      <c r="B2772" s="1"/>
      <c r="C2772" s="1"/>
    </row>
    <row r="2773" spans="2:3">
      <c r="B2773" s="1"/>
      <c r="C2773" s="1"/>
    </row>
    <row r="2774" spans="2:3">
      <c r="B2774" s="1"/>
      <c r="C2774" s="1"/>
    </row>
    <row r="2775" spans="2:3">
      <c r="B2775" s="1"/>
      <c r="C2775" s="1"/>
    </row>
    <row r="2776" spans="2:3">
      <c r="B2776" s="1"/>
      <c r="C2776" s="1"/>
    </row>
    <row r="2777" spans="2:3">
      <c r="B2777" s="1"/>
      <c r="C2777" s="1"/>
    </row>
    <row r="2778" spans="2:3">
      <c r="B2778" s="1"/>
      <c r="C2778" s="1"/>
    </row>
    <row r="2779" spans="2:3">
      <c r="B2779" s="1"/>
      <c r="C2779" s="1"/>
    </row>
    <row r="2780" spans="2:3">
      <c r="B2780" s="1"/>
      <c r="C2780" s="1"/>
    </row>
    <row r="2781" spans="2:3">
      <c r="B2781" s="1"/>
      <c r="C2781" s="1"/>
    </row>
    <row r="2782" spans="2:3">
      <c r="B2782" s="1"/>
      <c r="C2782" s="1"/>
    </row>
    <row r="2783" spans="2:3">
      <c r="B2783" s="1"/>
      <c r="C2783" s="1"/>
    </row>
    <row r="2784" spans="2:3">
      <c r="B2784" s="1"/>
      <c r="C2784" s="1"/>
    </row>
    <row r="2785" spans="2:3">
      <c r="B2785" s="1"/>
      <c r="C2785" s="1"/>
    </row>
    <row r="2786" spans="2:3">
      <c r="B2786" s="1"/>
      <c r="C2786" s="1"/>
    </row>
    <row r="2787" spans="2:3">
      <c r="B2787" s="1"/>
      <c r="C2787" s="1"/>
    </row>
    <row r="2788" spans="2:3">
      <c r="B2788" s="1"/>
      <c r="C2788" s="1"/>
    </row>
    <row r="2789" spans="2:3">
      <c r="B2789" s="1"/>
      <c r="C2789" s="1"/>
    </row>
    <row r="2790" spans="2:3">
      <c r="B2790" s="1"/>
      <c r="C2790" s="1"/>
    </row>
    <row r="2791" spans="2:3">
      <c r="B2791" s="1"/>
      <c r="C2791" s="1"/>
    </row>
    <row r="2792" spans="2:3">
      <c r="B2792" s="1"/>
      <c r="C2792" s="1"/>
    </row>
    <row r="2793" spans="2:3">
      <c r="B2793" s="1"/>
      <c r="C2793" s="1"/>
    </row>
    <row r="2794" spans="2:3">
      <c r="B2794" s="1"/>
      <c r="C2794" s="1"/>
    </row>
    <row r="2795" spans="2:3">
      <c r="B2795" s="1"/>
      <c r="C2795" s="1"/>
    </row>
    <row r="2796" spans="2:3">
      <c r="B2796" s="1"/>
      <c r="C2796" s="1"/>
    </row>
    <row r="2797" spans="2:3">
      <c r="B2797" s="1"/>
      <c r="C2797" s="1"/>
    </row>
    <row r="2798" spans="2:3">
      <c r="B2798" s="1"/>
      <c r="C2798" s="1"/>
    </row>
    <row r="2799" spans="2:3">
      <c r="B2799" s="1"/>
      <c r="C2799" s="1"/>
    </row>
    <row r="2800" spans="2:3">
      <c r="B2800" s="1"/>
      <c r="C2800" s="1"/>
    </row>
    <row r="2801" spans="2:3">
      <c r="B2801" s="1"/>
      <c r="C2801" s="1"/>
    </row>
    <row r="2802" spans="2:3">
      <c r="B2802" s="1"/>
      <c r="C2802" s="1"/>
    </row>
    <row r="2803" spans="2:3">
      <c r="B2803" s="1"/>
      <c r="C2803" s="1"/>
    </row>
    <row r="2804" spans="2:3">
      <c r="B2804" s="1"/>
      <c r="C2804" s="1"/>
    </row>
    <row r="2805" spans="2:3">
      <c r="B2805" s="1"/>
      <c r="C2805" s="1"/>
    </row>
    <row r="2806" spans="2:3">
      <c r="B2806" s="1"/>
      <c r="C2806" s="1"/>
    </row>
    <row r="2807" spans="2:3">
      <c r="B2807" s="1"/>
      <c r="C2807" s="1"/>
    </row>
    <row r="2808" spans="2:3">
      <c r="B2808" s="1"/>
      <c r="C2808" s="1"/>
    </row>
    <row r="2809" spans="2:3">
      <c r="B2809" s="1"/>
      <c r="C2809" s="1"/>
    </row>
    <row r="2810" spans="2:3">
      <c r="B2810" s="1"/>
      <c r="C2810" s="1"/>
    </row>
    <row r="2811" spans="2:3">
      <c r="B2811" s="1"/>
      <c r="C2811" s="1"/>
    </row>
    <row r="2812" spans="2:3">
      <c r="B2812" s="1"/>
      <c r="C2812" s="1"/>
    </row>
    <row r="2813" spans="2:3">
      <c r="B2813" s="1"/>
      <c r="C2813" s="1"/>
    </row>
    <row r="2814" spans="2:3">
      <c r="B2814" s="1"/>
      <c r="C2814" s="1"/>
    </row>
    <row r="2815" spans="2:3">
      <c r="B2815" s="1"/>
      <c r="C2815" s="1"/>
    </row>
    <row r="2816" spans="2:3">
      <c r="B2816" s="1"/>
      <c r="C2816" s="1"/>
    </row>
    <row r="2817" spans="2:3">
      <c r="B2817" s="1"/>
      <c r="C2817" s="1"/>
    </row>
    <row r="2818" spans="2:3">
      <c r="B2818" s="1"/>
      <c r="C2818" s="1"/>
    </row>
    <row r="2819" spans="2:3">
      <c r="B2819" s="1"/>
      <c r="C2819" s="1"/>
    </row>
    <row r="2820" spans="2:3">
      <c r="B2820" s="1"/>
      <c r="C2820" s="1"/>
    </row>
    <row r="2821" spans="2:3">
      <c r="B2821" s="1"/>
      <c r="C2821" s="1"/>
    </row>
    <row r="2822" spans="2:3">
      <c r="B2822" s="1"/>
      <c r="C2822" s="1"/>
    </row>
    <row r="2823" spans="2:3">
      <c r="B2823" s="1"/>
      <c r="C2823" s="1"/>
    </row>
    <row r="2824" spans="2:3">
      <c r="B2824" s="1"/>
      <c r="C2824" s="1"/>
    </row>
    <row r="2825" spans="2:3">
      <c r="B2825" s="1"/>
      <c r="C2825" s="1"/>
    </row>
    <row r="2826" spans="2:3">
      <c r="B2826" s="1"/>
      <c r="C2826" s="1"/>
    </row>
    <row r="2827" spans="2:3">
      <c r="B2827" s="1"/>
      <c r="C2827" s="1"/>
    </row>
    <row r="2828" spans="2:3">
      <c r="B2828" s="1"/>
      <c r="C2828" s="1"/>
    </row>
    <row r="2829" spans="2:3">
      <c r="B2829" s="1"/>
      <c r="C2829" s="1"/>
    </row>
    <row r="2830" spans="2:3">
      <c r="B2830" s="1"/>
      <c r="C2830" s="1"/>
    </row>
    <row r="2831" spans="2:3">
      <c r="B2831" s="1"/>
      <c r="C2831" s="1"/>
    </row>
    <row r="2832" spans="2:3">
      <c r="B2832" s="1"/>
      <c r="C2832" s="1"/>
    </row>
    <row r="2833" spans="2:3">
      <c r="B2833" s="1"/>
      <c r="C2833" s="1"/>
    </row>
    <row r="2834" spans="2:3">
      <c r="B2834" s="1"/>
      <c r="C2834" s="1"/>
    </row>
    <row r="2835" spans="2:3">
      <c r="B2835" s="1"/>
      <c r="C2835" s="1"/>
    </row>
    <row r="2836" spans="2:3">
      <c r="B2836" s="1"/>
      <c r="C2836" s="1"/>
    </row>
    <row r="2837" spans="2:3">
      <c r="B2837" s="1"/>
      <c r="C2837" s="1"/>
    </row>
    <row r="2838" spans="2:3">
      <c r="B2838" s="1"/>
      <c r="C2838" s="1"/>
    </row>
    <row r="2839" spans="2:3">
      <c r="B2839" s="1"/>
      <c r="C2839" s="1"/>
    </row>
    <row r="2840" spans="2:3">
      <c r="B2840" s="1"/>
      <c r="C2840" s="1"/>
    </row>
    <row r="2841" spans="2:3">
      <c r="B2841" s="1"/>
      <c r="C2841" s="1"/>
    </row>
    <row r="2842" spans="2:3">
      <c r="B2842" s="1"/>
      <c r="C2842" s="1"/>
    </row>
    <row r="2843" spans="2:3">
      <c r="B2843" s="1"/>
      <c r="C2843" s="1"/>
    </row>
    <row r="2844" spans="2:3">
      <c r="B2844" s="1"/>
      <c r="C2844" s="1"/>
    </row>
    <row r="2845" spans="2:3">
      <c r="B2845" s="1"/>
      <c r="C2845" s="1"/>
    </row>
    <row r="2846" spans="2:3">
      <c r="B2846" s="1"/>
      <c r="C2846" s="1"/>
    </row>
    <row r="2847" spans="2:3">
      <c r="B2847" s="1"/>
      <c r="C2847" s="1"/>
    </row>
    <row r="2848" spans="2:3">
      <c r="B2848" s="1"/>
      <c r="C2848" s="1"/>
    </row>
    <row r="2849" spans="2:3">
      <c r="B2849" s="1"/>
      <c r="C2849" s="1"/>
    </row>
    <row r="2850" spans="2:3">
      <c r="B2850" s="1"/>
      <c r="C2850" s="1"/>
    </row>
    <row r="2851" spans="2:3">
      <c r="B2851" s="1"/>
      <c r="C2851" s="1"/>
    </row>
    <row r="2852" spans="2:3">
      <c r="B2852" s="1"/>
      <c r="C2852" s="1"/>
    </row>
    <row r="2853" spans="2:3">
      <c r="B2853" s="1"/>
      <c r="C2853" s="1"/>
    </row>
    <row r="2854" spans="2:3">
      <c r="B2854" s="1"/>
      <c r="C2854" s="1"/>
    </row>
    <row r="2855" spans="2:3">
      <c r="B2855" s="1"/>
      <c r="C2855" s="1"/>
    </row>
    <row r="2856" spans="2:3">
      <c r="B2856" s="1"/>
      <c r="C2856" s="1"/>
    </row>
    <row r="2857" spans="2:3">
      <c r="B2857" s="1"/>
      <c r="C2857" s="1"/>
    </row>
    <row r="2858" spans="2:3">
      <c r="B2858" s="1"/>
      <c r="C2858" s="1"/>
    </row>
    <row r="2859" spans="2:3">
      <c r="B2859" s="1"/>
      <c r="C2859" s="1"/>
    </row>
    <row r="2860" spans="2:3">
      <c r="B2860" s="1"/>
      <c r="C2860" s="1"/>
    </row>
    <row r="2861" spans="2:3">
      <c r="B2861" s="1"/>
      <c r="C2861" s="1"/>
    </row>
    <row r="2862" spans="2:3">
      <c r="B2862" s="1"/>
      <c r="C2862" s="1"/>
    </row>
    <row r="2863" spans="2:3">
      <c r="B2863" s="1"/>
      <c r="C2863" s="1"/>
    </row>
    <row r="2864" spans="2:3">
      <c r="B2864" s="1"/>
      <c r="C2864" s="1"/>
    </row>
    <row r="2865" spans="2:3">
      <c r="B2865" s="1"/>
      <c r="C2865" s="1"/>
    </row>
    <row r="2866" spans="2:3">
      <c r="B2866" s="1"/>
      <c r="C2866" s="1"/>
    </row>
    <row r="2867" spans="2:3">
      <c r="B2867" s="1"/>
      <c r="C2867" s="1"/>
    </row>
    <row r="2868" spans="2:3">
      <c r="B2868" s="1"/>
      <c r="C2868" s="1"/>
    </row>
    <row r="2869" spans="2:3">
      <c r="B2869" s="1"/>
      <c r="C2869" s="1"/>
    </row>
    <row r="2870" spans="2:3">
      <c r="B2870" s="1"/>
      <c r="C2870" s="1"/>
    </row>
    <row r="2871" spans="2:3">
      <c r="B2871" s="1"/>
      <c r="C2871" s="1"/>
    </row>
    <row r="2872" spans="2:3">
      <c r="B2872" s="1"/>
      <c r="C2872" s="1"/>
    </row>
    <row r="2873" spans="2:3">
      <c r="B2873" s="1"/>
      <c r="C2873" s="1"/>
    </row>
    <row r="2874" spans="2:3">
      <c r="B2874" s="1"/>
      <c r="C2874" s="1"/>
    </row>
    <row r="2875" spans="2:3">
      <c r="B2875" s="1"/>
      <c r="C2875" s="1"/>
    </row>
    <row r="2876" spans="2:3">
      <c r="B2876" s="1"/>
      <c r="C2876" s="1"/>
    </row>
    <row r="2877" spans="2:3">
      <c r="B2877" s="1"/>
      <c r="C2877" s="1"/>
    </row>
    <row r="2878" spans="2:3">
      <c r="B2878" s="1"/>
      <c r="C2878" s="1"/>
    </row>
    <row r="2879" spans="2:3">
      <c r="B2879" s="1"/>
      <c r="C2879" s="1"/>
    </row>
    <row r="2880" spans="2:3">
      <c r="B2880" s="1"/>
      <c r="C2880" s="1"/>
    </row>
    <row r="2881" spans="2:3">
      <c r="B2881" s="1"/>
      <c r="C2881" s="1"/>
    </row>
    <row r="2882" spans="2:3">
      <c r="B2882" s="1"/>
      <c r="C2882" s="1"/>
    </row>
    <row r="2883" spans="2:3">
      <c r="B2883" s="1"/>
      <c r="C2883" s="1"/>
    </row>
    <row r="2884" spans="2:3">
      <c r="B2884" s="1"/>
      <c r="C2884" s="1"/>
    </row>
    <row r="2885" spans="2:3">
      <c r="B2885" s="1"/>
      <c r="C2885" s="1"/>
    </row>
    <row r="2886" spans="2:3">
      <c r="B2886" s="1"/>
      <c r="C2886" s="1"/>
    </row>
    <row r="2887" spans="2:3">
      <c r="B2887" s="1"/>
      <c r="C2887" s="1"/>
    </row>
    <row r="2888" spans="2:3">
      <c r="B2888" s="1"/>
      <c r="C2888" s="1"/>
    </row>
    <row r="2889" spans="2:3">
      <c r="B2889" s="1"/>
      <c r="C2889" s="1"/>
    </row>
    <row r="2890" spans="2:3">
      <c r="B2890" s="1"/>
      <c r="C2890" s="1"/>
    </row>
    <row r="2891" spans="2:3">
      <c r="B2891" s="1"/>
      <c r="C2891" s="1"/>
    </row>
    <row r="2892" spans="2:3">
      <c r="B2892" s="1"/>
      <c r="C2892" s="1"/>
    </row>
    <row r="2893" spans="2:3">
      <c r="B2893" s="1"/>
      <c r="C2893" s="1"/>
    </row>
    <row r="2894" spans="2:3">
      <c r="B2894" s="1"/>
      <c r="C2894" s="1"/>
    </row>
    <row r="2895" spans="2:3">
      <c r="B2895" s="1"/>
      <c r="C2895" s="1"/>
    </row>
    <row r="2896" spans="2:3">
      <c r="B2896" s="1"/>
      <c r="C2896" s="1"/>
    </row>
    <row r="2897" spans="2:3">
      <c r="B2897" s="1"/>
      <c r="C2897" s="1"/>
    </row>
    <row r="2898" spans="2:3">
      <c r="B2898" s="1"/>
      <c r="C2898" s="1"/>
    </row>
    <row r="2899" spans="2:3">
      <c r="B2899" s="1"/>
      <c r="C2899" s="1"/>
    </row>
    <row r="2900" spans="2:3">
      <c r="B2900" s="1"/>
      <c r="C2900" s="1"/>
    </row>
    <row r="2901" spans="2:3">
      <c r="B2901" s="1"/>
      <c r="C2901" s="1"/>
    </row>
    <row r="2902" spans="2:3">
      <c r="B2902" s="1"/>
      <c r="C2902" s="1"/>
    </row>
    <row r="2903" spans="2:3">
      <c r="B2903" s="1"/>
      <c r="C2903" s="1"/>
    </row>
    <row r="2904" spans="2:3">
      <c r="B2904" s="1"/>
      <c r="C2904" s="1"/>
    </row>
    <row r="2905" spans="2:3">
      <c r="B2905" s="1"/>
      <c r="C2905" s="1"/>
    </row>
    <row r="2906" spans="2:3">
      <c r="B2906" s="1"/>
      <c r="C2906" s="1"/>
    </row>
    <row r="2907" spans="2:3">
      <c r="B2907" s="1"/>
      <c r="C2907" s="1"/>
    </row>
    <row r="2908" spans="2:3">
      <c r="B2908" s="1"/>
      <c r="C2908" s="1"/>
    </row>
    <row r="2909" spans="2:3">
      <c r="B2909" s="1"/>
      <c r="C2909" s="1"/>
    </row>
    <row r="2910" spans="2:3">
      <c r="B2910" s="1"/>
      <c r="C2910" s="1"/>
    </row>
    <row r="2911" spans="2:3">
      <c r="B2911" s="1"/>
      <c r="C2911" s="1"/>
    </row>
    <row r="2912" spans="2:3">
      <c r="B2912" s="1"/>
      <c r="C2912" s="1"/>
    </row>
    <row r="2913" spans="2:3">
      <c r="B2913" s="1"/>
      <c r="C2913" s="1"/>
    </row>
    <row r="2914" spans="2:3">
      <c r="B2914" s="1"/>
      <c r="C2914" s="1"/>
    </row>
    <row r="2915" spans="2:3">
      <c r="B2915" s="1"/>
      <c r="C2915" s="1"/>
    </row>
    <row r="2916" spans="2:3">
      <c r="B2916" s="1"/>
      <c r="C2916" s="1"/>
    </row>
    <row r="2917" spans="2:3">
      <c r="B2917" s="1"/>
      <c r="C2917" s="1"/>
    </row>
    <row r="2918" spans="2:3">
      <c r="B2918" s="1"/>
      <c r="C2918" s="1"/>
    </row>
    <row r="2919" spans="2:3">
      <c r="B2919" s="1"/>
      <c r="C2919" s="1"/>
    </row>
    <row r="2920" spans="2:3">
      <c r="B2920" s="1"/>
      <c r="C2920" s="1"/>
    </row>
    <row r="2921" spans="2:3">
      <c r="B2921" s="1"/>
      <c r="C2921" s="1"/>
    </row>
    <row r="2922" spans="2:3">
      <c r="B2922" s="1"/>
      <c r="C2922" s="1"/>
    </row>
    <row r="2923" spans="2:3">
      <c r="B2923" s="1"/>
      <c r="C2923" s="1"/>
    </row>
    <row r="2924" spans="2:3">
      <c r="B2924" s="1"/>
      <c r="C2924" s="1"/>
    </row>
    <row r="2925" spans="2:3">
      <c r="B2925" s="1"/>
      <c r="C2925" s="1"/>
    </row>
    <row r="2926" spans="2:3">
      <c r="B2926" s="1"/>
      <c r="C2926" s="1"/>
    </row>
    <row r="2927" spans="2:3">
      <c r="B2927" s="1"/>
      <c r="C2927" s="1"/>
    </row>
    <row r="2928" spans="2:3">
      <c r="B2928" s="1"/>
      <c r="C2928" s="1"/>
    </row>
    <row r="2929" spans="2:3">
      <c r="B2929" s="1"/>
      <c r="C2929" s="1"/>
    </row>
    <row r="2930" spans="2:3">
      <c r="B2930" s="1"/>
      <c r="C2930" s="1"/>
    </row>
    <row r="2931" spans="2:3">
      <c r="B2931" s="1"/>
      <c r="C2931" s="1"/>
    </row>
    <row r="2932" spans="2:3">
      <c r="B2932" s="1"/>
      <c r="C2932" s="1"/>
    </row>
    <row r="2933" spans="2:3">
      <c r="B2933" s="1"/>
      <c r="C2933" s="1"/>
    </row>
    <row r="2934" spans="2:3">
      <c r="B2934" s="1"/>
      <c r="C2934" s="1"/>
    </row>
    <row r="2935" spans="2:3">
      <c r="B2935" s="1"/>
      <c r="C2935" s="1"/>
    </row>
    <row r="2936" spans="2:3">
      <c r="B2936" s="1"/>
      <c r="C2936" s="1"/>
    </row>
    <row r="2937" spans="2:3">
      <c r="B2937" s="1"/>
      <c r="C2937" s="1"/>
    </row>
    <row r="2938" spans="2:3">
      <c r="B2938" s="1"/>
      <c r="C2938" s="1"/>
    </row>
    <row r="2939" spans="2:3">
      <c r="B2939" s="1"/>
      <c r="C2939" s="1"/>
    </row>
    <row r="2940" spans="2:3">
      <c r="B2940" s="1"/>
      <c r="C2940" s="1"/>
    </row>
    <row r="2941" spans="2:3">
      <c r="B2941" s="1"/>
      <c r="C2941" s="1"/>
    </row>
    <row r="2942" spans="2:3">
      <c r="B2942" s="1"/>
      <c r="C2942" s="1"/>
    </row>
    <row r="2943" spans="2:3">
      <c r="B2943" s="1"/>
      <c r="C2943" s="1"/>
    </row>
    <row r="2944" spans="2:3">
      <c r="B2944" s="1"/>
      <c r="C2944" s="1"/>
    </row>
    <row r="2945" spans="2:3">
      <c r="B2945" s="1"/>
      <c r="C2945" s="1"/>
    </row>
    <row r="2946" spans="2:3">
      <c r="B2946" s="1"/>
      <c r="C2946" s="1"/>
    </row>
    <row r="2947" spans="2:3">
      <c r="B2947" s="1"/>
      <c r="C2947" s="1"/>
    </row>
    <row r="2948" spans="2:3">
      <c r="B2948" s="1"/>
      <c r="C2948" s="1"/>
    </row>
    <row r="2949" spans="2:3">
      <c r="B2949" s="1"/>
      <c r="C2949" s="1"/>
    </row>
    <row r="2950" spans="2:3">
      <c r="B2950" s="1"/>
      <c r="C2950" s="1"/>
    </row>
    <row r="2951" spans="2:3">
      <c r="B2951" s="1"/>
      <c r="C2951" s="1"/>
    </row>
    <row r="2952" spans="2:3">
      <c r="B2952" s="1"/>
      <c r="C2952" s="1"/>
    </row>
    <row r="2953" spans="2:3">
      <c r="B2953" s="1"/>
      <c r="C2953" s="1"/>
    </row>
    <row r="2954" spans="2:3">
      <c r="B2954" s="1"/>
      <c r="C2954" s="1"/>
    </row>
    <row r="2955" spans="2:3">
      <c r="B2955" s="1"/>
      <c r="C2955" s="1"/>
    </row>
    <row r="2956" spans="2:3">
      <c r="B2956" s="1"/>
      <c r="C2956" s="1"/>
    </row>
    <row r="2957" spans="2:3">
      <c r="B2957" s="1"/>
      <c r="C2957" s="1"/>
    </row>
    <row r="2958" spans="2:3">
      <c r="B2958" s="1"/>
      <c r="C2958" s="1"/>
    </row>
    <row r="2959" spans="2:3">
      <c r="B2959" s="1"/>
      <c r="C2959" s="1"/>
    </row>
    <row r="2960" spans="2:3">
      <c r="B2960" s="1"/>
      <c r="C2960" s="1"/>
    </row>
    <row r="2961" spans="2:3">
      <c r="B2961" s="1"/>
      <c r="C2961" s="1"/>
    </row>
    <row r="2962" spans="2:3">
      <c r="B2962" s="1"/>
      <c r="C2962" s="1"/>
    </row>
    <row r="2963" spans="2:3">
      <c r="B2963" s="1"/>
      <c r="C2963" s="1"/>
    </row>
    <row r="2964" spans="2:3">
      <c r="B2964" s="1"/>
      <c r="C2964" s="1"/>
    </row>
    <row r="2965" spans="2:3">
      <c r="B2965" s="1"/>
      <c r="C2965" s="1"/>
    </row>
    <row r="2966" spans="2:3">
      <c r="B2966" s="1"/>
      <c r="C2966" s="1"/>
    </row>
    <row r="2967" spans="2:3">
      <c r="B2967" s="1"/>
      <c r="C2967" s="1"/>
    </row>
    <row r="2968" spans="2:3">
      <c r="B2968" s="1"/>
      <c r="C2968" s="1"/>
    </row>
    <row r="2969" spans="2:3">
      <c r="B2969" s="1"/>
      <c r="C2969" s="1"/>
    </row>
    <row r="2970" spans="2:3">
      <c r="B2970" s="1"/>
      <c r="C2970" s="1"/>
    </row>
    <row r="2971" spans="2:3">
      <c r="B2971" s="1"/>
      <c r="C2971" s="1"/>
    </row>
    <row r="2972" spans="2:3">
      <c r="B2972" s="1"/>
      <c r="C2972" s="1"/>
    </row>
    <row r="2973" spans="2:3">
      <c r="B2973" s="1"/>
      <c r="C2973" s="1"/>
    </row>
    <row r="2974" spans="2:3">
      <c r="B2974" s="1"/>
      <c r="C2974" s="1"/>
    </row>
    <row r="2975" spans="2:3">
      <c r="B2975" s="1"/>
      <c r="C2975" s="1"/>
    </row>
    <row r="2976" spans="2:3">
      <c r="B2976" s="1"/>
      <c r="C2976" s="1"/>
    </row>
    <row r="2977" spans="2:3">
      <c r="B2977" s="1"/>
      <c r="C2977" s="1"/>
    </row>
    <row r="2978" spans="2:3">
      <c r="B2978" s="1"/>
      <c r="C2978" s="1"/>
    </row>
    <row r="2979" spans="2:3">
      <c r="B2979" s="1"/>
      <c r="C2979" s="1"/>
    </row>
    <row r="2980" spans="2:3">
      <c r="B2980" s="1"/>
      <c r="C2980" s="1"/>
    </row>
    <row r="2981" spans="2:3">
      <c r="B2981" s="1"/>
      <c r="C2981" s="1"/>
    </row>
    <row r="2982" spans="2:3">
      <c r="B2982" s="1"/>
      <c r="C2982" s="1"/>
    </row>
    <row r="2983" spans="2:3">
      <c r="B2983" s="1"/>
      <c r="C2983" s="1"/>
    </row>
    <row r="2984" spans="2:3">
      <c r="B2984" s="1"/>
      <c r="C2984" s="1"/>
    </row>
    <row r="2985" spans="2:3">
      <c r="B2985" s="1"/>
      <c r="C2985" s="1"/>
    </row>
    <row r="2986" spans="2:3">
      <c r="B2986" s="1"/>
      <c r="C2986" s="1"/>
    </row>
    <row r="2987" spans="2:3">
      <c r="B2987" s="1"/>
      <c r="C2987" s="1"/>
    </row>
    <row r="2988" spans="2:3">
      <c r="B2988" s="1"/>
      <c r="C2988" s="1"/>
    </row>
    <row r="2989" spans="2:3">
      <c r="B2989" s="1"/>
      <c r="C2989" s="1"/>
    </row>
    <row r="2990" spans="2:3">
      <c r="B2990" s="1"/>
      <c r="C2990" s="1"/>
    </row>
    <row r="2991" spans="2:3">
      <c r="B2991" s="1"/>
      <c r="C2991" s="1"/>
    </row>
    <row r="2992" spans="2:3">
      <c r="B2992" s="1"/>
      <c r="C2992" s="1"/>
    </row>
    <row r="2993" spans="2:3">
      <c r="B2993" s="1"/>
      <c r="C2993" s="1"/>
    </row>
    <row r="2994" spans="2:3">
      <c r="B2994" s="1"/>
      <c r="C2994" s="1"/>
    </row>
    <row r="2995" spans="2:3">
      <c r="B2995" s="1"/>
      <c r="C2995" s="1"/>
    </row>
    <row r="2996" spans="2:3">
      <c r="B2996" s="1"/>
      <c r="C2996" s="1"/>
    </row>
    <row r="2997" spans="2:3">
      <c r="B2997" s="1"/>
      <c r="C2997" s="1"/>
    </row>
    <row r="2998" spans="2:3">
      <c r="B2998" s="1"/>
      <c r="C2998" s="1"/>
    </row>
    <row r="2999" spans="2:3">
      <c r="B2999" s="1"/>
      <c r="C2999" s="1"/>
    </row>
    <row r="3000" spans="2:3">
      <c r="B3000" s="1"/>
      <c r="C3000" s="1"/>
    </row>
    <row r="3001" spans="2:3">
      <c r="B3001" s="1"/>
      <c r="C3001" s="1"/>
    </row>
    <row r="3002" spans="2:3">
      <c r="B3002" s="1"/>
      <c r="C3002" s="1"/>
    </row>
    <row r="3003" spans="2:3">
      <c r="B3003" s="1"/>
      <c r="C3003" s="1"/>
    </row>
    <row r="3004" spans="2:3">
      <c r="B3004" s="1"/>
      <c r="C3004" s="1"/>
    </row>
    <row r="3005" spans="2:3">
      <c r="B3005" s="1"/>
      <c r="C3005" s="1"/>
    </row>
    <row r="3006" spans="2:3">
      <c r="B3006" s="1"/>
      <c r="C3006" s="1"/>
    </row>
    <row r="3007" spans="2:3">
      <c r="B3007" s="1"/>
      <c r="C3007" s="1"/>
    </row>
    <row r="3008" spans="2:3">
      <c r="B3008" s="1"/>
      <c r="C3008" s="1"/>
    </row>
    <row r="3009" spans="2:3">
      <c r="B3009" s="1"/>
      <c r="C3009" s="1"/>
    </row>
    <row r="3010" spans="2:3">
      <c r="B3010" s="1"/>
      <c r="C3010" s="1"/>
    </row>
    <row r="3011" spans="2:3">
      <c r="B3011" s="1"/>
      <c r="C3011" s="1"/>
    </row>
    <row r="3012" spans="2:3">
      <c r="B3012" s="1"/>
      <c r="C3012" s="1"/>
    </row>
    <row r="3013" spans="2:3">
      <c r="B3013" s="1"/>
      <c r="C3013" s="1"/>
    </row>
    <row r="3014" spans="2:3">
      <c r="B3014" s="1"/>
      <c r="C3014" s="1"/>
    </row>
    <row r="3015" spans="2:3">
      <c r="B3015" s="1"/>
      <c r="C3015" s="1"/>
    </row>
    <row r="3016" spans="2:3">
      <c r="B3016" s="1"/>
      <c r="C3016" s="1"/>
    </row>
    <row r="3017" spans="2:3">
      <c r="B3017" s="1"/>
      <c r="C3017" s="1"/>
    </row>
    <row r="3018" spans="2:3">
      <c r="B3018" s="1"/>
      <c r="C3018" s="1"/>
    </row>
    <row r="3019" spans="2:3">
      <c r="B3019" s="1"/>
      <c r="C3019" s="1"/>
    </row>
    <row r="3020" spans="2:3">
      <c r="B3020" s="1"/>
      <c r="C3020" s="1"/>
    </row>
    <row r="3021" spans="2:3">
      <c r="B3021" s="1"/>
      <c r="C3021" s="1"/>
    </row>
    <row r="3022" spans="2:3">
      <c r="B3022" s="1"/>
      <c r="C3022" s="1"/>
    </row>
    <row r="3023" spans="2:3">
      <c r="B3023" s="1"/>
      <c r="C3023" s="1"/>
    </row>
    <row r="3024" spans="2:3">
      <c r="B3024" s="1"/>
      <c r="C3024" s="1"/>
    </row>
    <row r="3025" spans="2:3">
      <c r="B3025" s="1"/>
      <c r="C3025" s="1"/>
    </row>
    <row r="3026" spans="2:3">
      <c r="B3026" s="1"/>
      <c r="C3026" s="1"/>
    </row>
    <row r="3027" spans="2:3">
      <c r="B3027" s="1"/>
      <c r="C3027" s="1"/>
    </row>
    <row r="3028" spans="2:3">
      <c r="B3028" s="1"/>
      <c r="C3028" s="1"/>
    </row>
    <row r="3029" spans="2:3">
      <c r="B3029" s="1"/>
      <c r="C3029" s="1"/>
    </row>
    <row r="3030" spans="2:3">
      <c r="B3030" s="1"/>
      <c r="C3030" s="1"/>
    </row>
    <row r="3031" spans="2:3">
      <c r="B3031" s="1"/>
      <c r="C3031" s="1"/>
    </row>
    <row r="3032" spans="2:3">
      <c r="B3032" s="1"/>
      <c r="C3032" s="1"/>
    </row>
    <row r="3033" spans="2:3">
      <c r="B3033" s="1"/>
      <c r="C3033" s="1"/>
    </row>
    <row r="3034" spans="2:3">
      <c r="B3034" s="1"/>
      <c r="C3034" s="1"/>
    </row>
    <row r="3035" spans="2:3">
      <c r="B3035" s="1"/>
      <c r="C3035" s="1"/>
    </row>
    <row r="3036" spans="2:3">
      <c r="B3036" s="1"/>
      <c r="C3036" s="1"/>
    </row>
    <row r="3037" spans="2:3">
      <c r="B3037" s="1"/>
      <c r="C3037" s="1"/>
    </row>
    <row r="3038" spans="2:3">
      <c r="B3038" s="1"/>
      <c r="C3038" s="1"/>
    </row>
    <row r="3039" spans="2:3">
      <c r="B3039" s="1"/>
      <c r="C3039" s="1"/>
    </row>
    <row r="3040" spans="2:3">
      <c r="B3040" s="1"/>
      <c r="C3040" s="1"/>
    </row>
    <row r="3041" spans="2:3">
      <c r="B3041" s="1"/>
      <c r="C3041" s="1"/>
    </row>
    <row r="3042" spans="2:3">
      <c r="B3042" s="1"/>
      <c r="C3042" s="1"/>
    </row>
    <row r="3043" spans="2:3">
      <c r="B3043" s="1"/>
      <c r="C3043" s="1"/>
    </row>
    <row r="3044" spans="2:3">
      <c r="B3044" s="1"/>
      <c r="C3044" s="1"/>
    </row>
    <row r="3045" spans="2:3">
      <c r="B3045" s="1"/>
      <c r="C3045" s="1"/>
    </row>
    <row r="3046" spans="2:3">
      <c r="B3046" s="1"/>
      <c r="C3046" s="1"/>
    </row>
    <row r="3047" spans="2:3">
      <c r="B3047" s="1"/>
      <c r="C3047" s="1"/>
    </row>
    <row r="3048" spans="2:3">
      <c r="B3048" s="1"/>
      <c r="C3048" s="1"/>
    </row>
    <row r="3049" spans="2:3">
      <c r="B3049" s="1"/>
      <c r="C3049" s="1"/>
    </row>
    <row r="3050" spans="2:3">
      <c r="B3050" s="1"/>
      <c r="C3050" s="1"/>
    </row>
    <row r="3051" spans="2:3">
      <c r="B3051" s="1"/>
      <c r="C3051" s="1"/>
    </row>
    <row r="3052" spans="2:3">
      <c r="B3052" s="1"/>
      <c r="C3052" s="1"/>
    </row>
    <row r="3053" spans="2:3">
      <c r="B3053" s="1"/>
      <c r="C3053" s="1"/>
    </row>
    <row r="3054" spans="2:3">
      <c r="B3054" s="1"/>
      <c r="C3054" s="1"/>
    </row>
    <row r="3055" spans="2:3">
      <c r="B3055" s="1"/>
      <c r="C3055" s="1"/>
    </row>
    <row r="3056" spans="2:3">
      <c r="B3056" s="1"/>
      <c r="C3056" s="1"/>
    </row>
    <row r="3057" spans="2:3">
      <c r="B3057" s="1"/>
      <c r="C3057" s="1"/>
    </row>
    <row r="3058" spans="2:3">
      <c r="B3058" s="1"/>
      <c r="C3058" s="1"/>
    </row>
    <row r="3059" spans="2:3">
      <c r="B3059" s="1"/>
      <c r="C3059" s="1"/>
    </row>
    <row r="3060" spans="2:3">
      <c r="B3060" s="1"/>
      <c r="C3060" s="1"/>
    </row>
    <row r="3061" spans="2:3">
      <c r="B3061" s="1"/>
      <c r="C3061" s="1"/>
    </row>
    <row r="3062" spans="2:3">
      <c r="B3062" s="1"/>
      <c r="C3062" s="1"/>
    </row>
    <row r="3063" spans="2:3">
      <c r="B3063" s="1"/>
      <c r="C3063" s="1"/>
    </row>
    <row r="3064" spans="2:3">
      <c r="B3064" s="1"/>
      <c r="C3064" s="1"/>
    </row>
    <row r="3065" spans="2:3">
      <c r="B3065" s="1"/>
      <c r="C3065" s="1"/>
    </row>
    <row r="3066" spans="2:3">
      <c r="B3066" s="1"/>
      <c r="C3066" s="1"/>
    </row>
    <row r="3067" spans="2:3">
      <c r="B3067" s="1"/>
      <c r="C3067" s="1"/>
    </row>
    <row r="3068" spans="2:3">
      <c r="B3068" s="1"/>
      <c r="C3068" s="1"/>
    </row>
    <row r="3069" spans="2:3">
      <c r="B3069" s="1"/>
      <c r="C3069" s="1"/>
    </row>
    <row r="3070" spans="2:3">
      <c r="B3070" s="1"/>
      <c r="C3070" s="1"/>
    </row>
    <row r="3071" spans="2:3">
      <c r="B3071" s="1"/>
      <c r="C3071" s="1"/>
    </row>
    <row r="3072" spans="2:3">
      <c r="B3072" s="1"/>
      <c r="C3072" s="1"/>
    </row>
    <row r="3073" spans="2:3">
      <c r="B3073" s="1"/>
      <c r="C3073" s="1"/>
    </row>
    <row r="3074" spans="2:3">
      <c r="B3074" s="1"/>
      <c r="C3074" s="1"/>
    </row>
    <row r="3075" spans="2:3">
      <c r="B3075" s="1"/>
      <c r="C3075" s="1"/>
    </row>
    <row r="3076" spans="2:3">
      <c r="B3076" s="1"/>
      <c r="C3076" s="1"/>
    </row>
    <row r="3077" spans="2:3">
      <c r="B3077" s="1"/>
      <c r="C3077" s="1"/>
    </row>
    <row r="3078" spans="2:3">
      <c r="B3078" s="1"/>
      <c r="C3078" s="1"/>
    </row>
    <row r="3079" spans="2:3">
      <c r="B3079" s="1"/>
      <c r="C3079" s="1"/>
    </row>
    <row r="3080" spans="2:3">
      <c r="B3080" s="1"/>
      <c r="C3080" s="1"/>
    </row>
    <row r="3081" spans="2:3">
      <c r="B3081" s="1"/>
      <c r="C3081" s="1"/>
    </row>
    <row r="3082" spans="2:3">
      <c r="B3082" s="1"/>
      <c r="C3082" s="1"/>
    </row>
    <row r="3083" spans="2:3">
      <c r="B3083" s="1"/>
      <c r="C3083" s="1"/>
    </row>
    <row r="3084" spans="2:3">
      <c r="B3084" s="1"/>
      <c r="C3084" s="1"/>
    </row>
    <row r="3085" spans="2:3">
      <c r="B3085" s="1"/>
      <c r="C3085" s="1"/>
    </row>
    <row r="3086" spans="2:3">
      <c r="B3086" s="1"/>
      <c r="C3086" s="1"/>
    </row>
    <row r="3087" spans="2:3">
      <c r="B3087" s="1"/>
      <c r="C3087" s="1"/>
    </row>
    <row r="3088" spans="2:3">
      <c r="B3088" s="1"/>
      <c r="C3088" s="1"/>
    </row>
    <row r="3089" spans="2:3">
      <c r="B3089" s="1"/>
      <c r="C3089" s="1"/>
    </row>
    <row r="3090" spans="2:3">
      <c r="B3090" s="1"/>
      <c r="C3090" s="1"/>
    </row>
    <row r="3091" spans="2:3">
      <c r="B3091" s="1"/>
      <c r="C3091" s="1"/>
    </row>
    <row r="3092" spans="2:3">
      <c r="B3092" s="1"/>
      <c r="C3092" s="1"/>
    </row>
    <row r="3093" spans="2:3">
      <c r="B3093" s="1"/>
      <c r="C3093" s="1"/>
    </row>
    <row r="3094" spans="2:3">
      <c r="B3094" s="1"/>
      <c r="C3094" s="1"/>
    </row>
    <row r="3095" spans="2:3">
      <c r="B3095" s="1"/>
      <c r="C3095" s="1"/>
    </row>
    <row r="3096" spans="2:3">
      <c r="B3096" s="1"/>
      <c r="C3096" s="1"/>
    </row>
    <row r="3097" spans="2:3">
      <c r="B3097" s="1"/>
      <c r="C3097" s="1"/>
    </row>
    <row r="3098" spans="2:3">
      <c r="B3098" s="1"/>
      <c r="C3098" s="1"/>
    </row>
    <row r="3099" spans="2:3">
      <c r="B3099" s="1"/>
      <c r="C3099" s="1"/>
    </row>
    <row r="3100" spans="2:3">
      <c r="B3100" s="1"/>
      <c r="C3100" s="1"/>
    </row>
    <row r="3101" spans="2:3">
      <c r="B3101" s="1"/>
      <c r="C3101" s="1"/>
    </row>
    <row r="3102" spans="2:3">
      <c r="B3102" s="1"/>
      <c r="C3102" s="1"/>
    </row>
    <row r="3103" spans="2:3">
      <c r="B3103" s="1"/>
      <c r="C3103" s="1"/>
    </row>
    <row r="3104" spans="2:3">
      <c r="B3104" s="1"/>
      <c r="C3104" s="1"/>
    </row>
    <row r="3105" spans="2:3">
      <c r="B3105" s="1"/>
      <c r="C3105" s="1"/>
    </row>
    <row r="3106" spans="2:3">
      <c r="B3106" s="1"/>
      <c r="C3106" s="1"/>
    </row>
    <row r="3107" spans="2:3">
      <c r="B3107" s="1"/>
      <c r="C3107" s="1"/>
    </row>
    <row r="3108" spans="2:3">
      <c r="B3108" s="1"/>
      <c r="C3108" s="1"/>
    </row>
    <row r="3109" spans="2:3">
      <c r="B3109" s="1"/>
      <c r="C3109" s="1"/>
    </row>
    <row r="3110" spans="2:3">
      <c r="B3110" s="1"/>
      <c r="C3110" s="1"/>
    </row>
    <row r="3111" spans="2:3">
      <c r="B3111" s="1"/>
      <c r="C3111" s="1"/>
    </row>
    <row r="3112" spans="2:3">
      <c r="B3112" s="1"/>
      <c r="C3112" s="1"/>
    </row>
    <row r="3113" spans="2:3">
      <c r="B3113" s="1"/>
      <c r="C3113" s="1"/>
    </row>
    <row r="3114" spans="2:3">
      <c r="B3114" s="1"/>
      <c r="C3114" s="1"/>
    </row>
    <row r="3115" spans="2:3">
      <c r="B3115" s="1"/>
      <c r="C3115" s="1"/>
    </row>
    <row r="3116" spans="2:3">
      <c r="B3116" s="1"/>
      <c r="C3116" s="1"/>
    </row>
    <row r="3117" spans="2:3">
      <c r="B3117" s="1"/>
      <c r="C3117" s="1"/>
    </row>
    <row r="3118" spans="2:3">
      <c r="B3118" s="1"/>
      <c r="C3118" s="1"/>
    </row>
    <row r="3119" spans="2:3">
      <c r="B3119" s="1"/>
      <c r="C3119" s="1"/>
    </row>
    <row r="3120" spans="2:3">
      <c r="B3120" s="1"/>
      <c r="C3120" s="1"/>
    </row>
    <row r="3121" spans="2:3">
      <c r="B3121" s="1"/>
      <c r="C3121" s="1"/>
    </row>
    <row r="3122" spans="2:3">
      <c r="B3122" s="1"/>
      <c r="C3122" s="1"/>
    </row>
    <row r="3123" spans="2:3">
      <c r="B3123" s="1"/>
      <c r="C3123" s="1"/>
    </row>
    <row r="3124" spans="2:3">
      <c r="B3124" s="1"/>
      <c r="C3124" s="1"/>
    </row>
    <row r="3125" spans="2:3">
      <c r="B3125" s="1"/>
      <c r="C3125" s="1"/>
    </row>
    <row r="3126" spans="2:3">
      <c r="B3126" s="1"/>
      <c r="C3126" s="1"/>
    </row>
    <row r="3127" spans="2:3">
      <c r="B3127" s="1"/>
      <c r="C3127" s="1"/>
    </row>
    <row r="3128" spans="2:3">
      <c r="B3128" s="1"/>
      <c r="C3128" s="1"/>
    </row>
    <row r="3129" spans="2:3">
      <c r="B3129" s="1"/>
      <c r="C3129" s="1"/>
    </row>
    <row r="3130" spans="2:3">
      <c r="B3130" s="1"/>
      <c r="C3130" s="1"/>
    </row>
    <row r="3131" spans="2:3">
      <c r="B3131" s="1"/>
      <c r="C3131" s="1"/>
    </row>
    <row r="3132" spans="2:3">
      <c r="B3132" s="1"/>
      <c r="C3132" s="1"/>
    </row>
    <row r="3133" spans="2:3">
      <c r="B3133" s="1"/>
      <c r="C3133" s="1"/>
    </row>
    <row r="3134" spans="2:3">
      <c r="B3134" s="1"/>
      <c r="C3134" s="1"/>
    </row>
    <row r="3135" spans="2:3">
      <c r="B3135" s="1"/>
      <c r="C3135" s="1"/>
    </row>
    <row r="3136" spans="2:3">
      <c r="B3136" s="1"/>
      <c r="C3136" s="1"/>
    </row>
    <row r="3137" spans="2:3">
      <c r="B3137" s="1"/>
      <c r="C3137" s="1"/>
    </row>
    <row r="3138" spans="2:3">
      <c r="B3138" s="1"/>
      <c r="C3138" s="1"/>
    </row>
    <row r="3139" spans="2:3">
      <c r="B3139" s="1"/>
      <c r="C3139" s="1"/>
    </row>
    <row r="3140" spans="2:3">
      <c r="B3140" s="1"/>
      <c r="C3140" s="1"/>
    </row>
    <row r="3141" spans="2:3">
      <c r="B3141" s="1"/>
      <c r="C3141" s="1"/>
    </row>
    <row r="3142" spans="2:3">
      <c r="B3142" s="1"/>
      <c r="C3142" s="1"/>
    </row>
    <row r="3143" spans="2:3">
      <c r="B3143" s="1"/>
      <c r="C3143" s="1"/>
    </row>
    <row r="3144" spans="2:3">
      <c r="B3144" s="1"/>
      <c r="C3144" s="1"/>
    </row>
    <row r="3145" spans="2:3">
      <c r="B3145" s="1"/>
      <c r="C3145" s="1"/>
    </row>
    <row r="3146" spans="2:3">
      <c r="B3146" s="1"/>
      <c r="C3146" s="1"/>
    </row>
    <row r="3147" spans="2:3">
      <c r="B3147" s="1"/>
      <c r="C3147" s="1"/>
    </row>
    <row r="3148" spans="2:3">
      <c r="B3148" s="1"/>
      <c r="C3148" s="1"/>
    </row>
    <row r="3149" spans="2:3">
      <c r="B3149" s="1"/>
      <c r="C3149" s="1"/>
    </row>
    <row r="3150" spans="2:3">
      <c r="B3150" s="1"/>
      <c r="C3150" s="1"/>
    </row>
    <row r="3151" spans="2:3">
      <c r="B3151" s="1"/>
      <c r="C3151" s="1"/>
    </row>
    <row r="3152" spans="2:3">
      <c r="B3152" s="1"/>
      <c r="C3152" s="1"/>
    </row>
    <row r="3153" spans="2:3">
      <c r="B3153" s="1"/>
      <c r="C3153" s="1"/>
    </row>
    <row r="3154" spans="2:3">
      <c r="B3154" s="1"/>
      <c r="C3154" s="1"/>
    </row>
    <row r="3155" spans="2:3">
      <c r="B3155" s="1"/>
      <c r="C3155" s="1"/>
    </row>
    <row r="3156" spans="2:3">
      <c r="B3156" s="1"/>
      <c r="C3156" s="1"/>
    </row>
    <row r="3157" spans="2:3">
      <c r="B3157" s="1"/>
      <c r="C3157" s="1"/>
    </row>
    <row r="3158" spans="2:3">
      <c r="B3158" s="1"/>
      <c r="C3158" s="1"/>
    </row>
    <row r="3159" spans="2:3">
      <c r="B3159" s="1"/>
      <c r="C3159" s="1"/>
    </row>
    <row r="3160" spans="2:3">
      <c r="B3160" s="1"/>
      <c r="C3160" s="1"/>
    </row>
    <row r="3161" spans="2:3">
      <c r="B3161" s="1"/>
      <c r="C3161" s="1"/>
    </row>
    <row r="3162" spans="2:3">
      <c r="B3162" s="1"/>
      <c r="C3162" s="1"/>
    </row>
    <row r="3163" spans="2:3">
      <c r="B3163" s="1"/>
      <c r="C3163" s="1"/>
    </row>
    <row r="3164" spans="2:3">
      <c r="B3164" s="1"/>
      <c r="C3164" s="1"/>
    </row>
    <row r="3165" spans="2:3">
      <c r="B3165" s="1"/>
      <c r="C3165" s="1"/>
    </row>
    <row r="3166" spans="2:3">
      <c r="B3166" s="1"/>
      <c r="C3166" s="1"/>
    </row>
    <row r="3167" spans="2:3">
      <c r="B3167" s="1"/>
      <c r="C3167" s="1"/>
    </row>
    <row r="3168" spans="2:3">
      <c r="B3168" s="1"/>
      <c r="C3168" s="1"/>
    </row>
    <row r="3169" spans="2:3">
      <c r="B3169" s="1"/>
      <c r="C3169" s="1"/>
    </row>
    <row r="3170" spans="2:3">
      <c r="B3170" s="1"/>
      <c r="C3170" s="1"/>
    </row>
    <row r="3171" spans="2:3">
      <c r="B3171" s="1"/>
      <c r="C3171" s="1"/>
    </row>
    <row r="3172" spans="2:3">
      <c r="B3172" s="1"/>
      <c r="C3172" s="1"/>
    </row>
    <row r="3173" spans="2:3">
      <c r="B3173" s="1"/>
      <c r="C3173" s="1"/>
    </row>
    <row r="3174" spans="2:3">
      <c r="B3174" s="1"/>
      <c r="C3174" s="1"/>
    </row>
    <row r="3175" spans="2:3">
      <c r="B3175" s="1"/>
      <c r="C3175" s="1"/>
    </row>
    <row r="3176" spans="2:3">
      <c r="B3176" s="1"/>
      <c r="C3176" s="1"/>
    </row>
    <row r="3177" spans="2:3">
      <c r="B3177" s="1"/>
      <c r="C3177" s="1"/>
    </row>
    <row r="3178" spans="2:3">
      <c r="B3178" s="1"/>
      <c r="C3178" s="1"/>
    </row>
    <row r="3179" spans="2:3">
      <c r="B3179" s="1"/>
      <c r="C3179" s="1"/>
    </row>
    <row r="3180" spans="2:3">
      <c r="B3180" s="1"/>
      <c r="C3180" s="1"/>
    </row>
    <row r="3181" spans="2:3">
      <c r="B3181" s="1"/>
      <c r="C3181" s="1"/>
    </row>
    <row r="3182" spans="2:3">
      <c r="B3182" s="1"/>
      <c r="C3182" s="1"/>
    </row>
    <row r="3183" spans="2:3">
      <c r="B3183" s="1"/>
      <c r="C3183" s="1"/>
    </row>
    <row r="3184" spans="2:3">
      <c r="B3184" s="1"/>
      <c r="C3184" s="1"/>
    </row>
    <row r="3185" spans="2:3">
      <c r="B3185" s="1"/>
      <c r="C3185" s="1"/>
    </row>
    <row r="3186" spans="2:3">
      <c r="B3186" s="1"/>
      <c r="C3186" s="1"/>
    </row>
    <row r="3187" spans="2:3">
      <c r="B3187" s="1"/>
      <c r="C3187" s="1"/>
    </row>
    <row r="3188" spans="2:3">
      <c r="B3188" s="1"/>
      <c r="C3188" s="1"/>
    </row>
    <row r="3189" spans="2:3">
      <c r="B3189" s="1"/>
      <c r="C3189" s="1"/>
    </row>
    <row r="3190" spans="2:3">
      <c r="B3190" s="1"/>
      <c r="C3190" s="1"/>
    </row>
    <row r="3191" spans="2:3">
      <c r="B3191" s="1"/>
      <c r="C3191" s="1"/>
    </row>
    <row r="3192" spans="2:3">
      <c r="B3192" s="1"/>
      <c r="C3192" s="1"/>
    </row>
    <row r="3193" spans="2:3">
      <c r="B3193" s="1"/>
      <c r="C3193" s="1"/>
    </row>
    <row r="3194" spans="2:3">
      <c r="B3194" s="1"/>
      <c r="C3194" s="1"/>
    </row>
    <row r="3195" spans="2:3">
      <c r="B3195" s="1"/>
      <c r="C3195" s="1"/>
    </row>
    <row r="3196" spans="2:3">
      <c r="B3196" s="1"/>
      <c r="C3196" s="1"/>
    </row>
    <row r="3197" spans="2:3">
      <c r="B3197" s="1"/>
      <c r="C3197" s="1"/>
    </row>
    <row r="3198" spans="2:3">
      <c r="B3198" s="1"/>
      <c r="C3198" s="1"/>
    </row>
    <row r="3199" spans="2:3">
      <c r="B3199" s="1"/>
      <c r="C3199" s="1"/>
    </row>
    <row r="3200" spans="2:3">
      <c r="B3200" s="1"/>
      <c r="C3200" s="1"/>
    </row>
    <row r="3201" spans="2:3">
      <c r="B3201" s="1"/>
      <c r="C3201" s="1"/>
    </row>
    <row r="3202" spans="2:3">
      <c r="B3202" s="1"/>
      <c r="C3202" s="1"/>
    </row>
    <row r="3203" spans="2:3">
      <c r="B3203" s="1"/>
      <c r="C3203" s="1"/>
    </row>
    <row r="3204" spans="2:3">
      <c r="B3204" s="1"/>
      <c r="C3204" s="1"/>
    </row>
    <row r="3205" spans="2:3">
      <c r="B3205" s="1"/>
      <c r="C3205" s="1"/>
    </row>
    <row r="3206" spans="2:3">
      <c r="B3206" s="1"/>
      <c r="C3206" s="1"/>
    </row>
    <row r="3207" spans="2:3">
      <c r="B3207" s="1"/>
      <c r="C3207" s="1"/>
    </row>
    <row r="3208" spans="2:3">
      <c r="B3208" s="1"/>
      <c r="C3208" s="1"/>
    </row>
    <row r="3209" spans="2:3">
      <c r="B3209" s="1"/>
      <c r="C3209" s="1"/>
    </row>
    <row r="3210" spans="2:3">
      <c r="B3210" s="1"/>
      <c r="C3210" s="1"/>
    </row>
    <row r="3211" spans="2:3">
      <c r="B3211" s="1"/>
      <c r="C3211" s="1"/>
    </row>
    <row r="3212" spans="2:3">
      <c r="B3212" s="1"/>
      <c r="C3212" s="1"/>
    </row>
    <row r="3213" spans="2:3">
      <c r="B3213" s="1"/>
      <c r="C3213" s="1"/>
    </row>
    <row r="3214" spans="2:3">
      <c r="B3214" s="1"/>
      <c r="C3214" s="1"/>
    </row>
    <row r="3215" spans="2:3">
      <c r="B3215" s="1"/>
      <c r="C3215" s="1"/>
    </row>
    <row r="3216" spans="2:3">
      <c r="B3216" s="1"/>
      <c r="C3216" s="1"/>
    </row>
    <row r="3217" spans="2:3">
      <c r="B3217" s="1"/>
      <c r="C3217" s="1"/>
    </row>
    <row r="3218" spans="2:3">
      <c r="B3218" s="1"/>
      <c r="C3218" s="1"/>
    </row>
    <row r="3219" spans="2:3">
      <c r="B3219" s="1"/>
      <c r="C3219" s="1"/>
    </row>
    <row r="3220" spans="2:3">
      <c r="B3220" s="1"/>
      <c r="C3220" s="1"/>
    </row>
    <row r="3221" spans="2:3">
      <c r="B3221" s="1"/>
      <c r="C3221" s="1"/>
    </row>
    <row r="3222" spans="2:3">
      <c r="B3222" s="1"/>
      <c r="C3222" s="1"/>
    </row>
    <row r="3223" spans="2:3">
      <c r="B3223" s="1"/>
      <c r="C3223" s="1"/>
    </row>
    <row r="3224" spans="2:3">
      <c r="B3224" s="1"/>
      <c r="C3224" s="1"/>
    </row>
    <row r="3225" spans="2:3">
      <c r="B3225" s="1"/>
      <c r="C3225" s="1"/>
    </row>
    <row r="3226" spans="2:3">
      <c r="B3226" s="1"/>
      <c r="C3226" s="1"/>
    </row>
    <row r="3227" spans="2:3">
      <c r="B3227" s="1"/>
      <c r="C3227" s="1"/>
    </row>
    <row r="3228" spans="2:3">
      <c r="B3228" s="1"/>
      <c r="C3228" s="1"/>
    </row>
    <row r="3229" spans="2:3">
      <c r="B3229" s="1"/>
      <c r="C3229" s="1"/>
    </row>
    <row r="3230" spans="2:3">
      <c r="B3230" s="1"/>
      <c r="C3230" s="1"/>
    </row>
    <row r="3231" spans="2:3">
      <c r="B3231" s="1"/>
      <c r="C3231" s="1"/>
    </row>
    <row r="3232" spans="2:3">
      <c r="B3232" s="1"/>
      <c r="C3232" s="1"/>
    </row>
    <row r="3233" spans="2:3">
      <c r="B3233" s="1"/>
      <c r="C3233" s="1"/>
    </row>
    <row r="3234" spans="2:3">
      <c r="B3234" s="1"/>
      <c r="C3234" s="1"/>
    </row>
    <row r="3235" spans="2:3">
      <c r="B3235" s="1"/>
      <c r="C3235" s="1"/>
    </row>
    <row r="3236" spans="2:3">
      <c r="B3236" s="1"/>
      <c r="C3236" s="1"/>
    </row>
    <row r="3237" spans="2:3">
      <c r="B3237" s="1"/>
      <c r="C3237" s="1"/>
    </row>
    <row r="3238" spans="2:3">
      <c r="B3238" s="1"/>
      <c r="C3238" s="1"/>
    </row>
    <row r="3239" spans="2:3">
      <c r="B3239" s="1"/>
      <c r="C3239" s="1"/>
    </row>
    <row r="3240" spans="2:3">
      <c r="B3240" s="1"/>
      <c r="C3240" s="1"/>
    </row>
    <row r="3241" spans="2:3">
      <c r="B3241" s="1"/>
      <c r="C3241" s="1"/>
    </row>
    <row r="3242" spans="2:3">
      <c r="B3242" s="1"/>
      <c r="C3242" s="1"/>
    </row>
    <row r="3243" spans="2:3">
      <c r="B3243" s="1"/>
      <c r="C3243" s="1"/>
    </row>
    <row r="3244" spans="2:3">
      <c r="B3244" s="1"/>
      <c r="C3244" s="1"/>
    </row>
    <row r="3245" spans="2:3">
      <c r="B3245" s="1"/>
      <c r="C3245" s="1"/>
    </row>
    <row r="3246" spans="2:3">
      <c r="B3246" s="1"/>
      <c r="C3246" s="1"/>
    </row>
    <row r="3247" spans="2:3">
      <c r="B3247" s="1"/>
      <c r="C3247" s="1"/>
    </row>
    <row r="3248" spans="2:3">
      <c r="B3248" s="1"/>
      <c r="C3248" s="1"/>
    </row>
    <row r="3249" spans="2:3">
      <c r="B3249" s="1"/>
      <c r="C3249" s="1"/>
    </row>
    <row r="3250" spans="2:3">
      <c r="B3250" s="1"/>
      <c r="C3250" s="1"/>
    </row>
    <row r="3251" spans="2:3">
      <c r="B3251" s="1"/>
      <c r="C3251" s="1"/>
    </row>
    <row r="3252" spans="2:3">
      <c r="B3252" s="1"/>
      <c r="C3252" s="1"/>
    </row>
    <row r="3253" spans="2:3">
      <c r="B3253" s="1"/>
      <c r="C3253" s="1"/>
    </row>
    <row r="3254" spans="2:3">
      <c r="B3254" s="1"/>
      <c r="C3254" s="1"/>
    </row>
    <row r="3255" spans="2:3">
      <c r="B3255" s="1"/>
      <c r="C3255" s="1"/>
    </row>
    <row r="3256" spans="2:3">
      <c r="B3256" s="1"/>
      <c r="C3256" s="1"/>
    </row>
    <row r="3257" spans="2:3">
      <c r="B3257" s="1"/>
      <c r="C3257" s="1"/>
    </row>
    <row r="3258" spans="2:3">
      <c r="B3258" s="1"/>
      <c r="C3258" s="1"/>
    </row>
    <row r="3259" spans="2:3">
      <c r="B3259" s="1"/>
      <c r="C3259" s="1"/>
    </row>
    <row r="3260" spans="2:3">
      <c r="B3260" s="1"/>
      <c r="C3260" s="1"/>
    </row>
    <row r="3261" spans="2:3">
      <c r="B3261" s="1"/>
      <c r="C3261" s="1"/>
    </row>
    <row r="3262" spans="2:3">
      <c r="B3262" s="1"/>
      <c r="C3262" s="1"/>
    </row>
    <row r="3263" spans="2:3">
      <c r="B3263" s="1"/>
      <c r="C3263" s="1"/>
    </row>
    <row r="3264" spans="2:3">
      <c r="B3264" s="1"/>
      <c r="C3264" s="1"/>
    </row>
    <row r="3265" spans="2:3">
      <c r="B3265" s="1"/>
      <c r="C3265" s="1"/>
    </row>
    <row r="3266" spans="2:3">
      <c r="B3266" s="1"/>
      <c r="C3266" s="1"/>
    </row>
    <row r="3267" spans="2:3">
      <c r="B3267" s="1"/>
      <c r="C3267" s="1"/>
    </row>
    <row r="3268" spans="2:3">
      <c r="B3268" s="1"/>
      <c r="C3268" s="1"/>
    </row>
    <row r="3269" spans="2:3">
      <c r="B3269" s="1"/>
      <c r="C3269" s="1"/>
    </row>
    <row r="3270" spans="2:3">
      <c r="B3270" s="1"/>
      <c r="C3270" s="1"/>
    </row>
    <row r="3271" spans="2:3">
      <c r="B3271" s="1"/>
      <c r="C3271" s="1"/>
    </row>
    <row r="3272" spans="2:3">
      <c r="B3272" s="1"/>
      <c r="C3272" s="1"/>
    </row>
    <row r="3273" spans="2:3">
      <c r="B3273" s="1"/>
      <c r="C3273" s="1"/>
    </row>
    <row r="3274" spans="2:3">
      <c r="B3274" s="1"/>
      <c r="C3274" s="1"/>
    </row>
    <row r="3275" spans="2:3">
      <c r="B3275" s="1"/>
      <c r="C3275" s="1"/>
    </row>
    <row r="3276" spans="2:3">
      <c r="B3276" s="1"/>
      <c r="C3276" s="1"/>
    </row>
    <row r="3277" spans="2:3">
      <c r="B3277" s="1"/>
      <c r="C3277" s="1"/>
    </row>
    <row r="3278" spans="2:3">
      <c r="B3278" s="1"/>
      <c r="C3278" s="1"/>
    </row>
    <row r="3279" spans="2:3">
      <c r="B3279" s="1"/>
      <c r="C3279" s="1"/>
    </row>
    <row r="3280" spans="2:3">
      <c r="B3280" s="1"/>
      <c r="C3280" s="1"/>
    </row>
    <row r="3281" spans="2:3">
      <c r="B3281" s="1"/>
      <c r="C3281" s="1"/>
    </row>
    <row r="3282" spans="2:3">
      <c r="B3282" s="1"/>
      <c r="C3282" s="1"/>
    </row>
    <row r="3283" spans="2:3">
      <c r="B3283" s="1"/>
      <c r="C3283" s="1"/>
    </row>
    <row r="3284" spans="2:3">
      <c r="B3284" s="1"/>
      <c r="C3284" s="1"/>
    </row>
    <row r="3285" spans="2:3">
      <c r="B3285" s="1"/>
      <c r="C3285" s="1"/>
    </row>
    <row r="3286" spans="2:3">
      <c r="B3286" s="1"/>
      <c r="C3286" s="1"/>
    </row>
    <row r="3287" spans="2:3">
      <c r="B3287" s="1"/>
      <c r="C3287" s="1"/>
    </row>
    <row r="3288" spans="2:3">
      <c r="B3288" s="1"/>
      <c r="C3288" s="1"/>
    </row>
    <row r="3289" spans="2:3">
      <c r="B3289" s="1"/>
      <c r="C3289" s="1"/>
    </row>
    <row r="3290" spans="2:3">
      <c r="B3290" s="1"/>
      <c r="C3290" s="1"/>
    </row>
    <row r="3291" spans="2:3">
      <c r="B3291" s="1"/>
      <c r="C3291" s="1"/>
    </row>
    <row r="3292" spans="2:3">
      <c r="B3292" s="1"/>
      <c r="C3292" s="1"/>
    </row>
    <row r="3293" spans="2:3">
      <c r="B3293" s="1"/>
      <c r="C3293" s="1"/>
    </row>
    <row r="3294" spans="2:3">
      <c r="B3294" s="1"/>
      <c r="C3294" s="1"/>
    </row>
    <row r="3295" spans="2:3">
      <c r="B3295" s="1"/>
      <c r="C3295" s="1"/>
    </row>
    <row r="3296" spans="2:3">
      <c r="B3296" s="1"/>
      <c r="C3296" s="1"/>
    </row>
    <row r="3297" spans="2:3">
      <c r="B3297" s="1"/>
      <c r="C3297" s="1"/>
    </row>
    <row r="3298" spans="2:3">
      <c r="B3298" s="1"/>
      <c r="C3298" s="1"/>
    </row>
    <row r="3299" spans="2:3">
      <c r="B3299" s="1"/>
      <c r="C3299" s="1"/>
    </row>
    <row r="3300" spans="2:3">
      <c r="B3300" s="1"/>
      <c r="C3300" s="1"/>
    </row>
    <row r="3301" spans="2:3">
      <c r="B3301" s="1"/>
      <c r="C3301" s="1"/>
    </row>
    <row r="3302" spans="2:3">
      <c r="B3302" s="1"/>
      <c r="C3302" s="1"/>
    </row>
    <row r="3303" spans="2:3">
      <c r="B3303" s="1"/>
      <c r="C3303" s="1"/>
    </row>
    <row r="3304" spans="2:3">
      <c r="B3304" s="1"/>
      <c r="C3304" s="1"/>
    </row>
    <row r="3305" spans="2:3">
      <c r="B3305" s="1"/>
      <c r="C3305" s="1"/>
    </row>
    <row r="3306" spans="2:3">
      <c r="B3306" s="1"/>
      <c r="C3306" s="1"/>
    </row>
    <row r="3307" spans="2:3">
      <c r="B3307" s="1"/>
      <c r="C3307" s="1"/>
    </row>
    <row r="3308" spans="2:3">
      <c r="B3308" s="1"/>
      <c r="C3308" s="1"/>
    </row>
    <row r="3309" spans="2:3">
      <c r="B3309" s="1"/>
      <c r="C3309" s="1"/>
    </row>
    <row r="3310" spans="2:3">
      <c r="B3310" s="1"/>
      <c r="C3310" s="1"/>
    </row>
    <row r="3311" spans="2:3">
      <c r="B3311" s="1"/>
      <c r="C3311" s="1"/>
    </row>
    <row r="3312" spans="2:3">
      <c r="B3312" s="1"/>
      <c r="C3312" s="1"/>
    </row>
    <row r="3313" spans="2:3">
      <c r="B3313" s="1"/>
      <c r="C3313" s="1"/>
    </row>
    <row r="3314" spans="2:3">
      <c r="B3314" s="1"/>
      <c r="C3314" s="1"/>
    </row>
    <row r="3315" spans="2:3">
      <c r="B3315" s="1"/>
      <c r="C3315" s="1"/>
    </row>
    <row r="3316" spans="2:3">
      <c r="B3316" s="1"/>
      <c r="C3316" s="1"/>
    </row>
    <row r="3317" spans="2:3">
      <c r="B3317" s="1"/>
      <c r="C3317" s="1"/>
    </row>
    <row r="3318" spans="2:3">
      <c r="B3318" s="1"/>
      <c r="C3318" s="1"/>
    </row>
    <row r="3319" spans="2:3">
      <c r="B3319" s="1"/>
      <c r="C3319" s="1"/>
    </row>
    <row r="3320" spans="2:3">
      <c r="B3320" s="1"/>
      <c r="C3320" s="1"/>
    </row>
    <row r="3321" spans="2:3">
      <c r="B3321" s="1"/>
      <c r="C3321" s="1"/>
    </row>
    <row r="3322" spans="2:3">
      <c r="B3322" s="1"/>
      <c r="C3322" s="1"/>
    </row>
    <row r="3323" spans="2:3">
      <c r="B3323" s="1"/>
      <c r="C3323" s="1"/>
    </row>
    <row r="3324" spans="2:3">
      <c r="B3324" s="1"/>
      <c r="C3324" s="1"/>
    </row>
    <row r="3325" spans="2:3">
      <c r="B3325" s="1"/>
      <c r="C3325" s="1"/>
    </row>
    <row r="3326" spans="2:3">
      <c r="B3326" s="1"/>
      <c r="C3326" s="1"/>
    </row>
    <row r="3327" spans="2:3">
      <c r="B3327" s="1"/>
      <c r="C3327" s="1"/>
    </row>
    <row r="3328" spans="2:3">
      <c r="B3328" s="1"/>
      <c r="C3328" s="1"/>
    </row>
    <row r="3329" spans="2:3">
      <c r="B3329" s="1"/>
      <c r="C3329" s="1"/>
    </row>
    <row r="3330" spans="2:3">
      <c r="B3330" s="1"/>
      <c r="C3330" s="1"/>
    </row>
    <row r="3331" spans="2:3">
      <c r="B3331" s="1"/>
      <c r="C3331" s="1"/>
    </row>
    <row r="3332" spans="2:3">
      <c r="B3332" s="1"/>
      <c r="C3332" s="1"/>
    </row>
    <row r="3333" spans="2:3">
      <c r="B3333" s="1"/>
      <c r="C3333" s="1"/>
    </row>
    <row r="3334" spans="2:3">
      <c r="B3334" s="1"/>
      <c r="C3334" s="1"/>
    </row>
    <row r="3335" spans="2:3">
      <c r="B3335" s="1"/>
      <c r="C3335" s="1"/>
    </row>
    <row r="3336" spans="2:3">
      <c r="B3336" s="1"/>
      <c r="C3336" s="1"/>
    </row>
    <row r="3337" spans="2:3">
      <c r="B3337" s="1"/>
      <c r="C3337" s="1"/>
    </row>
    <row r="3338" spans="2:3">
      <c r="B3338" s="1"/>
      <c r="C3338" s="1"/>
    </row>
    <row r="3339" spans="2:3">
      <c r="B3339" s="1"/>
      <c r="C3339" s="1"/>
    </row>
    <row r="3340" spans="2:3">
      <c r="B3340" s="1"/>
      <c r="C3340" s="1"/>
    </row>
    <row r="3341" spans="2:3">
      <c r="B3341" s="1"/>
      <c r="C3341" s="1"/>
    </row>
    <row r="3342" spans="2:3">
      <c r="B3342" s="1"/>
      <c r="C3342" s="1"/>
    </row>
    <row r="3343" spans="2:3">
      <c r="B3343" s="1"/>
      <c r="C3343" s="1"/>
    </row>
    <row r="3344" spans="2:3">
      <c r="B3344" s="1"/>
      <c r="C3344" s="1"/>
    </row>
    <row r="3345" spans="2:3">
      <c r="B3345" s="1"/>
      <c r="C3345" s="1"/>
    </row>
    <row r="3346" spans="2:3">
      <c r="B3346" s="1"/>
      <c r="C3346" s="1"/>
    </row>
    <row r="3347" spans="2:3">
      <c r="B3347" s="1"/>
      <c r="C3347" s="1"/>
    </row>
    <row r="3348" spans="2:3">
      <c r="B3348" s="1"/>
      <c r="C3348" s="1"/>
    </row>
    <row r="3349" spans="2:3">
      <c r="B3349" s="1"/>
      <c r="C3349" s="1"/>
    </row>
    <row r="3350" spans="2:3">
      <c r="B3350" s="1"/>
      <c r="C3350" s="1"/>
    </row>
    <row r="3351" spans="2:3">
      <c r="B3351" s="1"/>
      <c r="C3351" s="1"/>
    </row>
    <row r="3352" spans="2:3">
      <c r="B3352" s="1"/>
      <c r="C3352" s="1"/>
    </row>
    <row r="3353" spans="2:3">
      <c r="B3353" s="1"/>
      <c r="C3353" s="1"/>
    </row>
    <row r="3354" spans="2:3">
      <c r="B3354" s="1"/>
      <c r="C3354" s="1"/>
    </row>
    <row r="3355" spans="2:3">
      <c r="B3355" s="1"/>
      <c r="C3355" s="1"/>
    </row>
    <row r="3356" spans="2:3">
      <c r="B3356" s="1"/>
      <c r="C3356" s="1"/>
    </row>
    <row r="3357" spans="2:3">
      <c r="B3357" s="1"/>
      <c r="C3357" s="1"/>
    </row>
    <row r="3358" spans="2:3">
      <c r="B3358" s="1"/>
      <c r="C3358" s="1"/>
    </row>
    <row r="3359" spans="2:3">
      <c r="B3359" s="1"/>
      <c r="C3359" s="1"/>
    </row>
    <row r="3360" spans="2:3">
      <c r="B3360" s="1"/>
      <c r="C3360" s="1"/>
    </row>
    <row r="3361" spans="2:3">
      <c r="B3361" s="1"/>
      <c r="C3361" s="1"/>
    </row>
    <row r="3362" spans="2:3">
      <c r="B3362" s="1"/>
      <c r="C3362" s="1"/>
    </row>
    <row r="3363" spans="2:3">
      <c r="B3363" s="1"/>
      <c r="C3363" s="1"/>
    </row>
    <row r="3364" spans="2:3">
      <c r="B3364" s="1"/>
      <c r="C3364" s="1"/>
    </row>
    <row r="3365" spans="2:3">
      <c r="B3365" s="1"/>
      <c r="C3365" s="1"/>
    </row>
    <row r="3366" spans="2:3">
      <c r="B3366" s="1"/>
      <c r="C3366" s="1"/>
    </row>
    <row r="3367" spans="2:3">
      <c r="B3367" s="1"/>
      <c r="C3367" s="1"/>
    </row>
    <row r="3368" spans="2:3">
      <c r="B3368" s="1"/>
      <c r="C3368" s="1"/>
    </row>
    <row r="3369" spans="2:3">
      <c r="B3369" s="1"/>
      <c r="C3369" s="1"/>
    </row>
    <row r="3370" spans="2:3">
      <c r="B3370" s="1"/>
      <c r="C3370" s="1"/>
    </row>
    <row r="3371" spans="2:3">
      <c r="B3371" s="1"/>
      <c r="C3371" s="1"/>
    </row>
    <row r="3372" spans="2:3">
      <c r="B3372" s="1"/>
      <c r="C3372" s="1"/>
    </row>
    <row r="3373" spans="2:3">
      <c r="B3373" s="1"/>
      <c r="C3373" s="1"/>
    </row>
    <row r="3374" spans="2:3">
      <c r="B3374" s="1"/>
      <c r="C3374" s="1"/>
    </row>
    <row r="3375" spans="2:3">
      <c r="B3375" s="1"/>
      <c r="C3375" s="1"/>
    </row>
    <row r="3376" spans="2:3">
      <c r="B3376" s="1"/>
      <c r="C3376" s="1"/>
    </row>
    <row r="3377" spans="2:3">
      <c r="B3377" s="1"/>
      <c r="C3377" s="1"/>
    </row>
    <row r="3378" spans="2:3">
      <c r="B3378" s="1"/>
      <c r="C3378" s="1"/>
    </row>
    <row r="3379" spans="2:3">
      <c r="B3379" s="1"/>
      <c r="C3379" s="1"/>
    </row>
    <row r="3380" spans="2:3">
      <c r="B3380" s="1"/>
      <c r="C3380" s="1"/>
    </row>
    <row r="3381" spans="2:3">
      <c r="B3381" s="1"/>
      <c r="C3381" s="1"/>
    </row>
    <row r="3382" spans="2:3">
      <c r="B3382" s="1"/>
      <c r="C3382" s="1"/>
    </row>
    <row r="3383" spans="2:3">
      <c r="B3383" s="1"/>
      <c r="C3383" s="1"/>
    </row>
    <row r="3384" spans="2:3">
      <c r="B3384" s="1"/>
      <c r="C3384" s="1"/>
    </row>
    <row r="3385" spans="2:3">
      <c r="B3385" s="1"/>
      <c r="C3385" s="1"/>
    </row>
    <row r="3386" spans="2:3">
      <c r="B3386" s="1"/>
      <c r="C3386" s="1"/>
    </row>
    <row r="3387" spans="2:3">
      <c r="B3387" s="1"/>
      <c r="C3387" s="1"/>
    </row>
    <row r="3388" spans="2:3">
      <c r="B3388" s="1"/>
      <c r="C3388" s="1"/>
    </row>
    <row r="3389" spans="2:3">
      <c r="B3389" s="1"/>
      <c r="C3389" s="1"/>
    </row>
    <row r="3390" spans="2:3">
      <c r="B3390" s="1"/>
      <c r="C3390" s="1"/>
    </row>
    <row r="3391" spans="2:3">
      <c r="B3391" s="1"/>
      <c r="C3391" s="1"/>
    </row>
    <row r="3392" spans="2:3">
      <c r="B3392" s="1"/>
      <c r="C3392" s="1"/>
    </row>
    <row r="3393" spans="2:3">
      <c r="B3393" s="1"/>
      <c r="C3393" s="1"/>
    </row>
    <row r="3394" spans="2:3">
      <c r="B3394" s="1"/>
      <c r="C3394" s="1"/>
    </row>
    <row r="3395" spans="2:3">
      <c r="B3395" s="1"/>
      <c r="C3395" s="1"/>
    </row>
    <row r="3396" spans="2:3">
      <c r="B3396" s="1"/>
      <c r="C3396" s="1"/>
    </row>
    <row r="3397" spans="2:3">
      <c r="B3397" s="1"/>
      <c r="C3397" s="1"/>
    </row>
    <row r="3398" spans="2:3">
      <c r="B3398" s="1"/>
      <c r="C3398" s="1"/>
    </row>
    <row r="3399" spans="2:3">
      <c r="B3399" s="1"/>
      <c r="C3399" s="1"/>
    </row>
    <row r="3400" spans="2:3">
      <c r="B3400" s="1"/>
      <c r="C3400" s="1"/>
    </row>
    <row r="3401" spans="2:3">
      <c r="B3401" s="1"/>
      <c r="C3401" s="1"/>
    </row>
    <row r="3402" spans="2:3">
      <c r="B3402" s="1"/>
      <c r="C3402" s="1"/>
    </row>
    <row r="3403" spans="2:3">
      <c r="B3403" s="1"/>
      <c r="C3403" s="1"/>
    </row>
    <row r="3404" spans="2:3">
      <c r="B3404" s="1"/>
      <c r="C3404" s="1"/>
    </row>
    <row r="3405" spans="2:3">
      <c r="B3405" s="1"/>
      <c r="C3405" s="1"/>
    </row>
    <row r="3406" spans="2:3">
      <c r="B3406" s="1"/>
      <c r="C3406" s="1"/>
    </row>
    <row r="3407" spans="2:3">
      <c r="B3407" s="1"/>
      <c r="C3407" s="1"/>
    </row>
    <row r="3408" spans="2:3">
      <c r="B3408" s="1"/>
      <c r="C3408" s="1"/>
    </row>
    <row r="3409" spans="2:3">
      <c r="B3409" s="1"/>
      <c r="C3409" s="1"/>
    </row>
    <row r="3410" spans="2:3">
      <c r="B3410" s="1"/>
      <c r="C3410" s="1"/>
    </row>
    <row r="3411" spans="2:3">
      <c r="B3411" s="1"/>
      <c r="C3411" s="1"/>
    </row>
    <row r="3412" spans="2:3">
      <c r="B3412" s="1"/>
      <c r="C3412" s="1"/>
    </row>
    <row r="3413" spans="2:3">
      <c r="B3413" s="1"/>
      <c r="C3413" s="1"/>
    </row>
    <row r="3414" spans="2:3">
      <c r="B3414" s="1"/>
      <c r="C3414" s="1"/>
    </row>
    <row r="3415" spans="2:3">
      <c r="B3415" s="1"/>
      <c r="C3415" s="1"/>
    </row>
    <row r="3416" spans="2:3">
      <c r="B3416" s="1"/>
      <c r="C3416" s="1"/>
    </row>
    <row r="3417" spans="2:3">
      <c r="B3417" s="1"/>
      <c r="C3417" s="1"/>
    </row>
    <row r="3418" spans="2:3">
      <c r="B3418" s="1"/>
      <c r="C3418" s="1"/>
    </row>
    <row r="3419" spans="2:3">
      <c r="B3419" s="1"/>
      <c r="C3419" s="1"/>
    </row>
    <row r="3420" spans="2:3">
      <c r="B3420" s="1"/>
      <c r="C3420" s="1"/>
    </row>
    <row r="3421" spans="2:3">
      <c r="B3421" s="1"/>
      <c r="C3421" s="1"/>
    </row>
    <row r="3422" spans="2:3">
      <c r="B3422" s="1"/>
      <c r="C3422" s="1"/>
    </row>
    <row r="3423" spans="2:3">
      <c r="B3423" s="1"/>
      <c r="C3423" s="1"/>
    </row>
    <row r="3424" spans="2:3">
      <c r="B3424" s="1"/>
      <c r="C3424" s="1"/>
    </row>
    <row r="3425" spans="2:3">
      <c r="B3425" s="1"/>
      <c r="C3425" s="1"/>
    </row>
    <row r="3426" spans="2:3">
      <c r="B3426" s="1"/>
      <c r="C3426" s="1"/>
    </row>
    <row r="3427" spans="2:3">
      <c r="B3427" s="1"/>
      <c r="C3427" s="1"/>
    </row>
    <row r="3428" spans="2:3">
      <c r="B3428" s="1"/>
      <c r="C3428" s="1"/>
    </row>
    <row r="3429" spans="2:3">
      <c r="B3429" s="1"/>
      <c r="C3429" s="1"/>
    </row>
    <row r="3430" spans="2:3">
      <c r="B3430" s="1"/>
      <c r="C3430" s="1"/>
    </row>
    <row r="3431" spans="2:3">
      <c r="B3431" s="1"/>
      <c r="C3431" s="1"/>
    </row>
    <row r="3432" spans="2:3">
      <c r="B3432" s="1"/>
      <c r="C3432" s="1"/>
    </row>
    <row r="3433" spans="2:3">
      <c r="B3433" s="1"/>
      <c r="C3433" s="1"/>
    </row>
    <row r="3434" spans="2:3">
      <c r="B3434" s="1"/>
      <c r="C3434" s="1"/>
    </row>
    <row r="3435" spans="2:3">
      <c r="B3435" s="1"/>
      <c r="C3435" s="1"/>
    </row>
    <row r="3436" spans="2:3">
      <c r="B3436" s="1"/>
      <c r="C3436" s="1"/>
    </row>
    <row r="3437" spans="2:3">
      <c r="B3437" s="1"/>
      <c r="C3437" s="1"/>
    </row>
    <row r="3438" spans="2:3">
      <c r="B3438" s="1"/>
      <c r="C3438" s="1"/>
    </row>
    <row r="3439" spans="2:3">
      <c r="B3439" s="1"/>
      <c r="C3439" s="1"/>
    </row>
    <row r="3440" spans="2:3">
      <c r="B3440" s="1"/>
      <c r="C3440" s="1"/>
    </row>
    <row r="3441" spans="2:3">
      <c r="B3441" s="1"/>
      <c r="C3441" s="1"/>
    </row>
    <row r="3442" spans="2:3">
      <c r="B3442" s="1"/>
      <c r="C3442" s="1"/>
    </row>
    <row r="3443" spans="2:3">
      <c r="B3443" s="1"/>
      <c r="C3443" s="1"/>
    </row>
    <row r="3444" spans="2:3">
      <c r="B3444" s="1"/>
      <c r="C3444" s="1"/>
    </row>
    <row r="3445" spans="2:3">
      <c r="B3445" s="1"/>
      <c r="C3445" s="1"/>
    </row>
    <row r="3446" spans="2:3">
      <c r="B3446" s="1"/>
      <c r="C3446" s="1"/>
    </row>
    <row r="3447" spans="2:3">
      <c r="B3447" s="1"/>
      <c r="C3447" s="1"/>
    </row>
    <row r="3448" spans="2:3">
      <c r="B3448" s="1"/>
      <c r="C3448" s="1"/>
    </row>
    <row r="3449" spans="2:3">
      <c r="B3449" s="1"/>
      <c r="C3449" s="1"/>
    </row>
    <row r="3450" spans="2:3">
      <c r="B3450" s="1"/>
      <c r="C3450" s="1"/>
    </row>
    <row r="3451" spans="2:3">
      <c r="B3451" s="1"/>
      <c r="C3451" s="1"/>
    </row>
    <row r="3452" spans="2:3">
      <c r="B3452" s="1"/>
      <c r="C3452" s="1"/>
    </row>
    <row r="3453" spans="2:3">
      <c r="B3453" s="1"/>
      <c r="C3453" s="1"/>
    </row>
    <row r="3454" spans="2:3">
      <c r="B3454" s="1"/>
      <c r="C3454" s="1"/>
    </row>
    <row r="3455" spans="2:3">
      <c r="B3455" s="1"/>
      <c r="C3455" s="1"/>
    </row>
    <row r="3456" spans="2:3">
      <c r="B3456" s="1"/>
      <c r="C3456" s="1"/>
    </row>
    <row r="3457" spans="2:3">
      <c r="B3457" s="1"/>
      <c r="C3457" s="1"/>
    </row>
    <row r="3458" spans="2:3">
      <c r="B3458" s="1"/>
      <c r="C3458" s="1"/>
    </row>
    <row r="3459" spans="2:3">
      <c r="B3459" s="1"/>
      <c r="C3459" s="1"/>
    </row>
    <row r="3460" spans="2:3">
      <c r="B3460" s="1"/>
      <c r="C3460" s="1"/>
    </row>
    <row r="3461" spans="2:3">
      <c r="B3461" s="1"/>
      <c r="C3461" s="1"/>
    </row>
    <row r="3462" spans="2:3">
      <c r="B3462" s="1"/>
      <c r="C3462" s="1"/>
    </row>
    <row r="3463" spans="2:3">
      <c r="B3463" s="1"/>
      <c r="C3463" s="1"/>
    </row>
    <row r="3464" spans="2:3">
      <c r="B3464" s="1"/>
      <c r="C3464" s="1"/>
    </row>
    <row r="3465" spans="2:3">
      <c r="B3465" s="1"/>
      <c r="C3465" s="1"/>
    </row>
    <row r="3466" spans="2:3">
      <c r="B3466" s="1"/>
      <c r="C3466" s="1"/>
    </row>
    <row r="3467" spans="2:3">
      <c r="B3467" s="1"/>
      <c r="C3467" s="1"/>
    </row>
    <row r="3468" spans="2:3">
      <c r="B3468" s="1"/>
      <c r="C3468" s="1"/>
    </row>
    <row r="3469" spans="2:3">
      <c r="B3469" s="1"/>
      <c r="C3469" s="1"/>
    </row>
    <row r="3470" spans="2:3">
      <c r="B3470" s="1"/>
      <c r="C3470" s="1"/>
    </row>
    <row r="3471" spans="2:3">
      <c r="B3471" s="1"/>
      <c r="C3471" s="1"/>
    </row>
    <row r="3472" spans="2:3">
      <c r="B3472" s="1"/>
      <c r="C3472" s="1"/>
    </row>
    <row r="3473" spans="2:3">
      <c r="B3473" s="1"/>
      <c r="C3473" s="1"/>
    </row>
    <row r="3474" spans="2:3">
      <c r="B3474" s="1"/>
      <c r="C3474" s="1"/>
    </row>
    <row r="3475" spans="2:3">
      <c r="B3475" s="1"/>
      <c r="C3475" s="1"/>
    </row>
    <row r="3476" spans="2:3">
      <c r="B3476" s="1"/>
      <c r="C3476" s="1"/>
    </row>
    <row r="3477" spans="2:3">
      <c r="B3477" s="1"/>
      <c r="C3477" s="1"/>
    </row>
    <row r="3478" spans="2:3">
      <c r="B3478" s="1"/>
      <c r="C3478" s="1"/>
    </row>
    <row r="3479" spans="2:3">
      <c r="B3479" s="1"/>
      <c r="C3479" s="1"/>
    </row>
    <row r="3480" spans="2:3">
      <c r="B3480" s="1"/>
      <c r="C3480" s="1"/>
    </row>
    <row r="3481" spans="2:3">
      <c r="B3481" s="1"/>
      <c r="C3481" s="1"/>
    </row>
    <row r="3482" spans="2:3">
      <c r="B3482" s="1"/>
      <c r="C3482" s="1"/>
    </row>
    <row r="3483" spans="2:3">
      <c r="B3483" s="1"/>
      <c r="C3483" s="1"/>
    </row>
    <row r="3484" spans="2:3">
      <c r="B3484" s="1"/>
      <c r="C3484" s="1"/>
    </row>
    <row r="3485" spans="2:3">
      <c r="B3485" s="1"/>
      <c r="C3485" s="1"/>
    </row>
    <row r="3486" spans="2:3">
      <c r="B3486" s="1"/>
      <c r="C3486" s="1"/>
    </row>
    <row r="3487" spans="2:3">
      <c r="B3487" s="1"/>
      <c r="C3487" s="1"/>
    </row>
    <row r="3488" spans="2:3">
      <c r="B3488" s="1"/>
      <c r="C3488" s="1"/>
    </row>
    <row r="3489" spans="2:3">
      <c r="B3489" s="1"/>
      <c r="C3489" s="1"/>
    </row>
    <row r="3490" spans="2:3">
      <c r="B3490" s="1"/>
      <c r="C3490" s="1"/>
    </row>
    <row r="3491" spans="2:3">
      <c r="B3491" s="1"/>
      <c r="C3491" s="1"/>
    </row>
    <row r="3492" spans="2:3">
      <c r="B3492" s="1"/>
      <c r="C3492" s="1"/>
    </row>
    <row r="3493" spans="2:3">
      <c r="B3493" s="1"/>
      <c r="C3493" s="1"/>
    </row>
    <row r="3494" spans="2:3">
      <c r="B3494" s="1"/>
      <c r="C3494" s="1"/>
    </row>
    <row r="3495" spans="2:3">
      <c r="B3495" s="1"/>
      <c r="C3495" s="1"/>
    </row>
    <row r="3496" spans="2:3">
      <c r="B3496" s="1"/>
      <c r="C3496" s="1"/>
    </row>
    <row r="3497" spans="2:3">
      <c r="B3497" s="1"/>
      <c r="C3497" s="1"/>
    </row>
    <row r="3498" spans="2:3">
      <c r="B3498" s="1"/>
      <c r="C3498" s="1"/>
    </row>
    <row r="3499" spans="2:3">
      <c r="B3499" s="1"/>
      <c r="C3499" s="1"/>
    </row>
    <row r="3500" spans="2:3">
      <c r="B3500" s="1"/>
      <c r="C3500" s="1"/>
    </row>
    <row r="3501" spans="2:3">
      <c r="B3501" s="1"/>
      <c r="C3501" s="1"/>
    </row>
    <row r="3502" spans="2:3">
      <c r="B3502" s="1"/>
      <c r="C3502" s="1"/>
    </row>
    <row r="3503" spans="2:3">
      <c r="B3503" s="1"/>
      <c r="C3503" s="1"/>
    </row>
    <row r="3504" spans="2:3">
      <c r="B3504" s="1"/>
      <c r="C3504" s="1"/>
    </row>
    <row r="3505" spans="2:3">
      <c r="B3505" s="1"/>
      <c r="C3505" s="1"/>
    </row>
    <row r="3506" spans="2:3">
      <c r="B3506" s="1"/>
      <c r="C3506" s="1"/>
    </row>
    <row r="3507" spans="2:3">
      <c r="B3507" s="1"/>
      <c r="C3507" s="1"/>
    </row>
    <row r="3508" spans="2:3">
      <c r="B3508" s="1"/>
      <c r="C3508" s="1"/>
    </row>
    <row r="3509" spans="2:3">
      <c r="B3509" s="1"/>
      <c r="C3509" s="1"/>
    </row>
    <row r="3510" spans="2:3">
      <c r="B3510" s="1"/>
      <c r="C3510" s="1"/>
    </row>
    <row r="3511" spans="2:3">
      <c r="B3511" s="1"/>
      <c r="C3511" s="1"/>
    </row>
    <row r="3512" spans="2:3">
      <c r="B3512" s="1"/>
      <c r="C3512" s="1"/>
    </row>
    <row r="3513" spans="2:3">
      <c r="B3513" s="1"/>
      <c r="C3513" s="1"/>
    </row>
    <row r="3514" spans="2:3">
      <c r="B3514" s="1"/>
      <c r="C3514" s="1"/>
    </row>
    <row r="3515" spans="2:3">
      <c r="B3515" s="1"/>
      <c r="C3515" s="1"/>
    </row>
    <row r="3516" spans="2:3">
      <c r="B3516" s="1"/>
      <c r="C3516" s="1"/>
    </row>
    <row r="3517" spans="2:3">
      <c r="B3517" s="1"/>
      <c r="C3517" s="1"/>
    </row>
    <row r="3518" spans="2:3">
      <c r="B3518" s="1"/>
      <c r="C3518" s="1"/>
    </row>
    <row r="3519" spans="2:3">
      <c r="B3519" s="1"/>
      <c r="C3519" s="1"/>
    </row>
    <row r="3520" spans="2:3">
      <c r="B3520" s="1"/>
      <c r="C3520" s="1"/>
    </row>
    <row r="3521" spans="2:3">
      <c r="B3521" s="1"/>
      <c r="C3521" s="1"/>
    </row>
    <row r="3522" spans="2:3">
      <c r="B3522" s="1"/>
      <c r="C3522" s="1"/>
    </row>
    <row r="3523" spans="2:3">
      <c r="B3523" s="1"/>
      <c r="C3523" s="1"/>
    </row>
    <row r="3524" spans="2:3">
      <c r="B3524" s="1"/>
      <c r="C3524" s="1"/>
    </row>
    <row r="3525" spans="2:3">
      <c r="B3525" s="1"/>
      <c r="C3525" s="1"/>
    </row>
    <row r="3526" spans="2:3">
      <c r="B3526" s="1"/>
      <c r="C3526" s="1"/>
    </row>
    <row r="3527" spans="2:3">
      <c r="B3527" s="1"/>
      <c r="C3527" s="1"/>
    </row>
    <row r="3528" spans="2:3">
      <c r="B3528" s="1"/>
      <c r="C3528" s="1"/>
    </row>
    <row r="3529" spans="2:3">
      <c r="B3529" s="1"/>
      <c r="C3529" s="1"/>
    </row>
    <row r="3530" spans="2:3">
      <c r="B3530" s="1"/>
      <c r="C3530" s="1"/>
    </row>
    <row r="3531" spans="2:3">
      <c r="B3531" s="1"/>
      <c r="C3531" s="1"/>
    </row>
    <row r="3532" spans="2:3">
      <c r="B3532" s="1"/>
      <c r="C3532" s="1"/>
    </row>
    <row r="3533" spans="2:3">
      <c r="B3533" s="1"/>
      <c r="C3533" s="1"/>
    </row>
    <row r="3534" spans="2:3">
      <c r="B3534" s="1"/>
      <c r="C3534" s="1"/>
    </row>
    <row r="3535" spans="2:3">
      <c r="B3535" s="1"/>
      <c r="C3535" s="1"/>
    </row>
    <row r="3536" spans="2:3">
      <c r="B3536" s="1"/>
      <c r="C3536" s="1"/>
    </row>
    <row r="3537" spans="2:3">
      <c r="B3537" s="1"/>
      <c r="C3537" s="1"/>
    </row>
    <row r="3538" spans="2:3">
      <c r="B3538" s="1"/>
      <c r="C3538" s="1"/>
    </row>
    <row r="3539" spans="2:3">
      <c r="B3539" s="1"/>
      <c r="C3539" s="1"/>
    </row>
    <row r="3540" spans="2:3">
      <c r="B3540" s="1"/>
      <c r="C3540" s="1"/>
    </row>
    <row r="3541" spans="2:3">
      <c r="B3541" s="1"/>
      <c r="C3541" s="1"/>
    </row>
    <row r="3542" spans="2:3">
      <c r="B3542" s="1"/>
      <c r="C3542" s="1"/>
    </row>
    <row r="3543" spans="2:3">
      <c r="B3543" s="1"/>
      <c r="C3543" s="1"/>
    </row>
    <row r="3544" spans="2:3">
      <c r="B3544" s="1"/>
      <c r="C3544" s="1"/>
    </row>
    <row r="3545" spans="2:3">
      <c r="B3545" s="1"/>
      <c r="C3545" s="1"/>
    </row>
    <row r="3546" spans="2:3">
      <c r="B3546" s="1"/>
      <c r="C3546" s="1"/>
    </row>
    <row r="3547" spans="2:3">
      <c r="B3547" s="1"/>
      <c r="C3547" s="1"/>
    </row>
    <row r="3548" spans="2:3">
      <c r="B3548" s="1"/>
      <c r="C3548" s="1"/>
    </row>
    <row r="3549" spans="2:3">
      <c r="B3549" s="1"/>
      <c r="C3549" s="1"/>
    </row>
    <row r="3550" spans="2:3">
      <c r="B3550" s="1"/>
      <c r="C3550" s="1"/>
    </row>
    <row r="3551" spans="2:3">
      <c r="B3551" s="1"/>
      <c r="C3551" s="1"/>
    </row>
    <row r="3552" spans="2:3">
      <c r="B3552" s="1"/>
      <c r="C3552" s="1"/>
    </row>
    <row r="3553" spans="2:3">
      <c r="B3553" s="1"/>
      <c r="C3553" s="1"/>
    </row>
    <row r="3554" spans="2:3">
      <c r="B3554" s="1"/>
      <c r="C3554" s="1"/>
    </row>
    <row r="3555" spans="2:3">
      <c r="B3555" s="1"/>
      <c r="C3555" s="1"/>
    </row>
    <row r="3556" spans="2:3">
      <c r="B3556" s="1"/>
      <c r="C3556" s="1"/>
    </row>
    <row r="3557" spans="2:3">
      <c r="B3557" s="1"/>
      <c r="C3557" s="1"/>
    </row>
    <row r="3558" spans="2:3">
      <c r="B3558" s="1"/>
      <c r="C3558" s="1"/>
    </row>
    <row r="3559" spans="2:3">
      <c r="B3559" s="1"/>
      <c r="C3559" s="1"/>
    </row>
    <row r="3560" spans="2:3">
      <c r="B3560" s="1"/>
      <c r="C3560" s="1"/>
    </row>
    <row r="3561" spans="2:3">
      <c r="B3561" s="1"/>
      <c r="C3561" s="1"/>
    </row>
    <row r="3562" spans="2:3">
      <c r="B3562" s="1"/>
      <c r="C3562" s="1"/>
    </row>
    <row r="3563" spans="2:3">
      <c r="B3563" s="1"/>
      <c r="C3563" s="1"/>
    </row>
    <row r="3564" spans="2:3">
      <c r="B3564" s="1"/>
      <c r="C3564" s="1"/>
    </row>
    <row r="3565" spans="2:3">
      <c r="B3565" s="1"/>
      <c r="C3565" s="1"/>
    </row>
    <row r="3566" spans="2:3">
      <c r="B3566" s="1"/>
      <c r="C3566" s="1"/>
    </row>
    <row r="3567" spans="2:3">
      <c r="B3567" s="1"/>
      <c r="C3567" s="1"/>
    </row>
    <row r="3568" spans="2:3">
      <c r="B3568" s="1"/>
      <c r="C3568" s="1"/>
    </row>
    <row r="3569" spans="2:3">
      <c r="B3569" s="1"/>
      <c r="C3569" s="1"/>
    </row>
    <row r="3570" spans="2:3">
      <c r="B3570" s="1"/>
      <c r="C3570" s="1"/>
    </row>
    <row r="3571" spans="2:3">
      <c r="B3571" s="1"/>
      <c r="C3571" s="1"/>
    </row>
    <row r="3572" spans="2:3">
      <c r="B3572" s="1"/>
      <c r="C3572" s="1"/>
    </row>
    <row r="3573" spans="2:3">
      <c r="B3573" s="1"/>
      <c r="C3573" s="1"/>
    </row>
    <row r="3574" spans="2:3">
      <c r="B3574" s="1"/>
      <c r="C3574" s="1"/>
    </row>
    <row r="3575" spans="2:3">
      <c r="B3575" s="1"/>
      <c r="C3575" s="1"/>
    </row>
    <row r="3576" spans="2:3">
      <c r="B3576" s="1"/>
      <c r="C3576" s="1"/>
    </row>
    <row r="3577" spans="2:3">
      <c r="B3577" s="1"/>
      <c r="C3577" s="1"/>
    </row>
    <row r="3578" spans="2:3">
      <c r="B3578" s="1"/>
      <c r="C3578" s="1"/>
    </row>
    <row r="3579" spans="2:3">
      <c r="B3579" s="1"/>
      <c r="C3579" s="1"/>
    </row>
    <row r="3580" spans="2:3">
      <c r="B3580" s="1"/>
      <c r="C3580" s="1"/>
    </row>
    <row r="3581" spans="2:3">
      <c r="B3581" s="1"/>
      <c r="C3581" s="1"/>
    </row>
    <row r="3582" spans="2:3">
      <c r="B3582" s="1"/>
      <c r="C3582" s="1"/>
    </row>
    <row r="3583" spans="2:3">
      <c r="B3583" s="1"/>
      <c r="C3583" s="1"/>
    </row>
    <row r="3584" spans="2:3">
      <c r="B3584" s="1"/>
      <c r="C3584" s="1"/>
    </row>
    <row r="3585" spans="2:3">
      <c r="B3585" s="1"/>
      <c r="C3585" s="1"/>
    </row>
    <row r="3586" spans="2:3">
      <c r="B3586" s="1"/>
      <c r="C3586" s="1"/>
    </row>
    <row r="3587" spans="2:3">
      <c r="B3587" s="1"/>
      <c r="C3587" s="1"/>
    </row>
    <row r="3588" spans="2:3">
      <c r="B3588" s="1"/>
      <c r="C3588" s="1"/>
    </row>
    <row r="3589" spans="2:3">
      <c r="B3589" s="1"/>
      <c r="C3589" s="1"/>
    </row>
    <row r="3590" spans="2:3">
      <c r="B3590" s="1"/>
      <c r="C3590" s="1"/>
    </row>
    <row r="3591" spans="2:3">
      <c r="B3591" s="1"/>
      <c r="C3591" s="1"/>
    </row>
    <row r="3592" spans="2:3">
      <c r="B3592" s="1"/>
      <c r="C3592" s="1"/>
    </row>
    <row r="3593" spans="2:3">
      <c r="B3593" s="1"/>
      <c r="C3593" s="1"/>
    </row>
    <row r="3594" spans="2:3">
      <c r="B3594" s="1"/>
      <c r="C3594" s="1"/>
    </row>
    <row r="3595" spans="2:3">
      <c r="B3595" s="1"/>
      <c r="C3595" s="1"/>
    </row>
    <row r="3596" spans="2:3">
      <c r="B3596" s="1"/>
      <c r="C3596" s="1"/>
    </row>
    <row r="3597" spans="2:3">
      <c r="B3597" s="1"/>
      <c r="C3597" s="1"/>
    </row>
    <row r="3598" spans="2:3">
      <c r="B3598" s="1"/>
      <c r="C3598" s="1"/>
    </row>
    <row r="3599" spans="2:3">
      <c r="B3599" s="1"/>
      <c r="C3599" s="1"/>
    </row>
    <row r="3600" spans="2:3">
      <c r="B3600" s="1"/>
      <c r="C3600" s="1"/>
    </row>
    <row r="3601" spans="2:3">
      <c r="B3601" s="1"/>
      <c r="C3601" s="1"/>
    </row>
    <row r="3602" spans="2:3">
      <c r="B3602" s="1"/>
      <c r="C3602" s="1"/>
    </row>
    <row r="3603" spans="2:3">
      <c r="B3603" s="1"/>
      <c r="C3603" s="1"/>
    </row>
    <row r="3604" spans="2:3">
      <c r="B3604" s="1"/>
      <c r="C3604" s="1"/>
    </row>
    <row r="3605" spans="2:3">
      <c r="B3605" s="1"/>
      <c r="C3605" s="1"/>
    </row>
    <row r="3606" spans="2:3">
      <c r="B3606" s="1"/>
      <c r="C3606" s="1"/>
    </row>
    <row r="3607" spans="2:3">
      <c r="B3607" s="1"/>
      <c r="C3607" s="1"/>
    </row>
    <row r="3608" spans="2:3">
      <c r="B3608" s="1"/>
      <c r="C3608" s="1"/>
    </row>
    <row r="3609" spans="2:3">
      <c r="B3609" s="1"/>
      <c r="C3609" s="1"/>
    </row>
    <row r="3610" spans="2:3">
      <c r="B3610" s="1"/>
      <c r="C3610" s="1"/>
    </row>
    <row r="3611" spans="2:3">
      <c r="B3611" s="1"/>
      <c r="C3611" s="1"/>
    </row>
    <row r="3612" spans="2:3">
      <c r="B3612" s="1"/>
      <c r="C3612" s="1"/>
    </row>
    <row r="3613" spans="2:3">
      <c r="B3613" s="1"/>
      <c r="C3613" s="1"/>
    </row>
    <row r="3614" spans="2:3">
      <c r="B3614" s="1"/>
      <c r="C3614" s="1"/>
    </row>
    <row r="3615" spans="2:3">
      <c r="B3615" s="1"/>
      <c r="C3615" s="1"/>
    </row>
    <row r="3616" spans="2:3">
      <c r="B3616" s="1"/>
      <c r="C3616" s="1"/>
    </row>
    <row r="3617" spans="2:3">
      <c r="B3617" s="1"/>
      <c r="C3617" s="1"/>
    </row>
    <row r="3618" spans="2:3">
      <c r="B3618" s="1"/>
      <c r="C3618" s="1"/>
    </row>
    <row r="3619" spans="2:3">
      <c r="B3619" s="1"/>
      <c r="C3619" s="1"/>
    </row>
    <row r="3620" spans="2:3">
      <c r="B3620" s="1"/>
      <c r="C3620" s="1"/>
    </row>
    <row r="3621" spans="2:3">
      <c r="B3621" s="1"/>
      <c r="C3621" s="1"/>
    </row>
    <row r="3622" spans="2:3">
      <c r="B3622" s="1"/>
      <c r="C3622" s="1"/>
    </row>
    <row r="3623" spans="2:3">
      <c r="B3623" s="1"/>
      <c r="C3623" s="1"/>
    </row>
    <row r="3624" spans="2:3">
      <c r="B3624" s="1"/>
      <c r="C3624" s="1"/>
    </row>
    <row r="3625" spans="2:3">
      <c r="B3625" s="1"/>
      <c r="C3625" s="1"/>
    </row>
    <row r="3626" spans="2:3">
      <c r="B3626" s="1"/>
      <c r="C3626" s="1"/>
    </row>
    <row r="3627" spans="2:3">
      <c r="B3627" s="1"/>
      <c r="C3627" s="1"/>
    </row>
    <row r="3628" spans="2:3">
      <c r="B3628" s="1"/>
      <c r="C3628" s="1"/>
    </row>
    <row r="3629" spans="2:3">
      <c r="B3629" s="1"/>
      <c r="C3629" s="1"/>
    </row>
    <row r="3630" spans="2:3">
      <c r="B3630" s="1"/>
      <c r="C3630" s="1"/>
    </row>
    <row r="3631" spans="2:3">
      <c r="B3631" s="1"/>
      <c r="C3631" s="1"/>
    </row>
    <row r="3632" spans="2:3">
      <c r="B3632" s="1"/>
      <c r="C3632" s="1"/>
    </row>
    <row r="3633" spans="2:3">
      <c r="B3633" s="1"/>
      <c r="C3633" s="1"/>
    </row>
    <row r="3634" spans="2:3">
      <c r="B3634" s="1"/>
      <c r="C3634" s="1"/>
    </row>
    <row r="3635" spans="2:3">
      <c r="B3635" s="1"/>
      <c r="C3635" s="1"/>
    </row>
    <row r="3636" spans="2:3">
      <c r="B3636" s="1"/>
      <c r="C3636" s="1"/>
    </row>
    <row r="3637" spans="2:3">
      <c r="B3637" s="1"/>
      <c r="C3637" s="1"/>
    </row>
    <row r="3638" spans="2:3">
      <c r="B3638" s="1"/>
      <c r="C3638" s="1"/>
    </row>
    <row r="3639" spans="2:3">
      <c r="B3639" s="1"/>
      <c r="C3639" s="1"/>
    </row>
    <row r="3640" spans="2:3">
      <c r="B3640" s="1"/>
      <c r="C3640" s="1"/>
    </row>
    <row r="3641" spans="2:3">
      <c r="B3641" s="1"/>
      <c r="C3641" s="1"/>
    </row>
    <row r="3642" spans="2:3">
      <c r="B3642" s="1"/>
      <c r="C3642" s="1"/>
    </row>
    <row r="3643" spans="2:3">
      <c r="B3643" s="1"/>
      <c r="C3643" s="1"/>
    </row>
    <row r="3644" spans="2:3">
      <c r="B3644" s="1"/>
      <c r="C3644" s="1"/>
    </row>
    <row r="3645" spans="2:3">
      <c r="B3645" s="1"/>
      <c r="C3645" s="1"/>
    </row>
    <row r="3646" spans="2:3">
      <c r="B3646" s="1"/>
      <c r="C3646" s="1"/>
    </row>
    <row r="3647" spans="2:3">
      <c r="B3647" s="1"/>
      <c r="C3647" s="1"/>
    </row>
    <row r="3648" spans="2:3">
      <c r="B3648" s="1"/>
      <c r="C3648" s="1"/>
    </row>
    <row r="3649" spans="2:3">
      <c r="B3649" s="1"/>
      <c r="C3649" s="1"/>
    </row>
    <row r="3650" spans="2:3">
      <c r="B3650" s="1"/>
      <c r="C3650" s="1"/>
    </row>
    <row r="3651" spans="2:3">
      <c r="B3651" s="1"/>
      <c r="C3651" s="1"/>
    </row>
    <row r="3652" spans="2:3">
      <c r="B3652" s="1"/>
      <c r="C3652" s="1"/>
    </row>
    <row r="3653" spans="2:3">
      <c r="B3653" s="1"/>
      <c r="C3653" s="1"/>
    </row>
    <row r="3654" spans="2:3">
      <c r="B3654" s="1"/>
      <c r="C3654" s="1"/>
    </row>
    <row r="3655" spans="2:3">
      <c r="B3655" s="1"/>
      <c r="C3655" s="1"/>
    </row>
    <row r="3656" spans="2:3">
      <c r="B3656" s="1"/>
      <c r="C3656" s="1"/>
    </row>
    <row r="3657" spans="2:3">
      <c r="B3657" s="1"/>
      <c r="C3657" s="1"/>
    </row>
    <row r="3658" spans="2:3">
      <c r="B3658" s="1"/>
      <c r="C3658" s="1"/>
    </row>
    <row r="3659" spans="2:3">
      <c r="B3659" s="1"/>
      <c r="C3659" s="1"/>
    </row>
    <row r="3660" spans="2:3">
      <c r="B3660" s="1"/>
      <c r="C3660" s="1"/>
    </row>
    <row r="3661" spans="2:3">
      <c r="B3661" s="1"/>
      <c r="C3661" s="1"/>
    </row>
    <row r="3662" spans="2:3">
      <c r="B3662" s="1"/>
      <c r="C3662" s="1"/>
    </row>
    <row r="3663" spans="2:3">
      <c r="B3663" s="1"/>
      <c r="C3663" s="1"/>
    </row>
    <row r="3664" spans="2:3">
      <c r="B3664" s="1"/>
      <c r="C3664" s="1"/>
    </row>
    <row r="3665" spans="2:3">
      <c r="B3665" s="1"/>
      <c r="C3665" s="1"/>
    </row>
    <row r="3666" spans="2:3">
      <c r="B3666" s="1"/>
      <c r="C3666" s="1"/>
    </row>
    <row r="3667" spans="2:3">
      <c r="B3667" s="1"/>
      <c r="C3667" s="1"/>
    </row>
    <row r="3668" spans="2:3">
      <c r="B3668" s="1"/>
      <c r="C3668" s="1"/>
    </row>
    <row r="3669" spans="2:3">
      <c r="B3669" s="1"/>
      <c r="C3669" s="1"/>
    </row>
    <row r="3670" spans="2:3">
      <c r="B3670" s="1"/>
      <c r="C3670" s="1"/>
    </row>
    <row r="3671" spans="2:3">
      <c r="B3671" s="1"/>
      <c r="C3671" s="1"/>
    </row>
    <row r="3672" spans="2:3">
      <c r="B3672" s="1"/>
      <c r="C3672" s="1"/>
    </row>
    <row r="3673" spans="2:3">
      <c r="B3673" s="1"/>
      <c r="C3673" s="1"/>
    </row>
    <row r="3674" spans="2:3">
      <c r="B3674" s="1"/>
      <c r="C3674" s="1"/>
    </row>
    <row r="3675" spans="2:3">
      <c r="B3675" s="1"/>
      <c r="C3675" s="1"/>
    </row>
    <row r="3676" spans="2:3">
      <c r="B3676" s="1"/>
      <c r="C3676" s="1"/>
    </row>
    <row r="3677" spans="2:3">
      <c r="B3677" s="1"/>
      <c r="C3677" s="1"/>
    </row>
    <row r="3678" spans="2:3">
      <c r="B3678" s="1"/>
      <c r="C3678" s="1"/>
    </row>
    <row r="3679" spans="2:3">
      <c r="B3679" s="1"/>
      <c r="C3679" s="1"/>
    </row>
    <row r="3680" spans="2:3">
      <c r="B3680" s="1"/>
      <c r="C3680" s="1"/>
    </row>
    <row r="3681" spans="2:3">
      <c r="B3681" s="1"/>
      <c r="C3681" s="1"/>
    </row>
    <row r="3682" spans="2:3">
      <c r="B3682" s="1"/>
      <c r="C3682" s="1"/>
    </row>
    <row r="3683" spans="2:3">
      <c r="B3683" s="1"/>
      <c r="C3683" s="1"/>
    </row>
    <row r="3684" spans="2:3">
      <c r="B3684" s="1"/>
      <c r="C3684" s="1"/>
    </row>
    <row r="3685" spans="2:3">
      <c r="B3685" s="1"/>
      <c r="C3685" s="1"/>
    </row>
    <row r="3686" spans="2:3">
      <c r="B3686" s="1"/>
      <c r="C3686" s="1"/>
    </row>
    <row r="3687" spans="2:3">
      <c r="B3687" s="1"/>
      <c r="C3687" s="1"/>
    </row>
    <row r="3688" spans="2:3">
      <c r="B3688" s="1"/>
      <c r="C3688" s="1"/>
    </row>
    <row r="3689" spans="2:3">
      <c r="B3689" s="1"/>
      <c r="C3689" s="1"/>
    </row>
    <row r="3690" spans="2:3">
      <c r="B3690" s="1"/>
      <c r="C3690" s="1"/>
    </row>
    <row r="3691" spans="2:3">
      <c r="B3691" s="1"/>
      <c r="C3691" s="1"/>
    </row>
    <row r="3692" spans="2:3">
      <c r="B3692" s="1"/>
      <c r="C3692" s="1"/>
    </row>
    <row r="3693" spans="2:3">
      <c r="B3693" s="1"/>
      <c r="C3693" s="1"/>
    </row>
    <row r="3694" spans="2:3">
      <c r="B3694" s="1"/>
      <c r="C3694" s="1"/>
    </row>
    <row r="3695" spans="2:3">
      <c r="B3695" s="1"/>
      <c r="C3695" s="1"/>
    </row>
    <row r="3696" spans="2:3">
      <c r="B3696" s="1"/>
      <c r="C3696" s="1"/>
    </row>
    <row r="3697" spans="2:3">
      <c r="B3697" s="1"/>
      <c r="C3697" s="1"/>
    </row>
    <row r="3698" spans="2:3">
      <c r="B3698" s="1"/>
      <c r="C3698" s="1"/>
    </row>
    <row r="3699" spans="2:3">
      <c r="B3699" s="1"/>
      <c r="C3699" s="1"/>
    </row>
    <row r="3700" spans="2:3">
      <c r="B3700" s="1"/>
      <c r="C3700" s="1"/>
    </row>
    <row r="3701" spans="2:3">
      <c r="B3701" s="1"/>
      <c r="C3701" s="1"/>
    </row>
    <row r="3702" spans="2:3">
      <c r="B3702" s="1"/>
      <c r="C3702" s="1"/>
    </row>
    <row r="3703" spans="2:3">
      <c r="B3703" s="1"/>
      <c r="C3703" s="1"/>
    </row>
    <row r="3704" spans="2:3">
      <c r="B3704" s="1"/>
      <c r="C3704" s="1"/>
    </row>
    <row r="3705" spans="2:3">
      <c r="B3705" s="1"/>
      <c r="C3705" s="1"/>
    </row>
    <row r="3706" spans="2:3">
      <c r="B3706" s="1"/>
      <c r="C3706" s="1"/>
    </row>
    <row r="3707" spans="2:3">
      <c r="B3707" s="1"/>
      <c r="C3707" s="1"/>
    </row>
    <row r="3708" spans="2:3">
      <c r="B3708" s="1"/>
      <c r="C3708" s="1"/>
    </row>
    <row r="3709" spans="2:3">
      <c r="B3709" s="1"/>
      <c r="C3709" s="1"/>
    </row>
    <row r="3710" spans="2:3">
      <c r="B3710" s="1"/>
      <c r="C3710" s="1"/>
    </row>
    <row r="3711" spans="2:3">
      <c r="B3711" s="1"/>
      <c r="C3711" s="1"/>
    </row>
    <row r="3712" spans="2:3">
      <c r="B3712" s="1"/>
      <c r="C3712" s="1"/>
    </row>
    <row r="3713" spans="2:3">
      <c r="B3713" s="1"/>
      <c r="C3713" s="1"/>
    </row>
    <row r="3714" spans="2:3">
      <c r="B3714" s="1"/>
      <c r="C3714" s="1"/>
    </row>
    <row r="3715" spans="2:3">
      <c r="B3715" s="1"/>
      <c r="C3715" s="1"/>
    </row>
    <row r="3716" spans="2:3">
      <c r="B3716" s="1"/>
      <c r="C3716" s="1"/>
    </row>
    <row r="3717" spans="2:3">
      <c r="B3717" s="1"/>
      <c r="C3717" s="1"/>
    </row>
    <row r="3718" spans="2:3">
      <c r="B3718" s="1"/>
      <c r="C3718" s="1"/>
    </row>
    <row r="3719" spans="2:3">
      <c r="B3719" s="1"/>
      <c r="C3719" s="1"/>
    </row>
    <row r="3720" spans="2:3">
      <c r="B3720" s="1"/>
      <c r="C3720" s="1"/>
    </row>
    <row r="3721" spans="2:3">
      <c r="B3721" s="1"/>
      <c r="C3721" s="1"/>
    </row>
    <row r="3722" spans="2:3">
      <c r="B3722" s="1"/>
      <c r="C3722" s="1"/>
    </row>
    <row r="3723" spans="2:3">
      <c r="B3723" s="1"/>
      <c r="C3723" s="1"/>
    </row>
    <row r="3724" spans="2:3">
      <c r="B3724" s="1"/>
      <c r="C3724" s="1"/>
    </row>
    <row r="3725" spans="2:3">
      <c r="B3725" s="1"/>
      <c r="C3725" s="1"/>
    </row>
    <row r="3726" spans="2:3">
      <c r="B3726" s="1"/>
      <c r="C3726" s="1"/>
    </row>
    <row r="3727" spans="2:3">
      <c r="B3727" s="1"/>
      <c r="C3727" s="1"/>
    </row>
    <row r="3728" spans="2:3">
      <c r="B3728" s="1"/>
      <c r="C3728" s="1"/>
    </row>
    <row r="3729" spans="2:3">
      <c r="B3729" s="1"/>
      <c r="C3729" s="1"/>
    </row>
    <row r="3730" spans="2:3">
      <c r="B3730" s="1"/>
      <c r="C3730" s="1"/>
    </row>
    <row r="3731" spans="2:3">
      <c r="B3731" s="1"/>
      <c r="C3731" s="1"/>
    </row>
    <row r="3732" spans="2:3">
      <c r="B3732" s="1"/>
      <c r="C3732" s="1"/>
    </row>
    <row r="3733" spans="2:3">
      <c r="B3733" s="1"/>
      <c r="C3733" s="1"/>
    </row>
    <row r="3734" spans="2:3">
      <c r="B3734" s="1"/>
      <c r="C3734" s="1"/>
    </row>
    <row r="3735" spans="2:3">
      <c r="B3735" s="1"/>
      <c r="C3735" s="1"/>
    </row>
    <row r="3736" spans="2:3">
      <c r="B3736" s="1"/>
      <c r="C3736" s="1"/>
    </row>
    <row r="3737" spans="2:3">
      <c r="B3737" s="1"/>
      <c r="C3737" s="1"/>
    </row>
    <row r="3738" spans="2:3">
      <c r="B3738" s="1"/>
      <c r="C3738" s="1"/>
    </row>
    <row r="3739" spans="2:3">
      <c r="B3739" s="1"/>
      <c r="C3739" s="1"/>
    </row>
    <row r="3740" spans="2:3">
      <c r="B3740" s="1"/>
      <c r="C3740" s="1"/>
    </row>
    <row r="3741" spans="2:3">
      <c r="B3741" s="1"/>
      <c r="C3741" s="1"/>
    </row>
    <row r="3742" spans="2:3">
      <c r="B3742" s="1"/>
      <c r="C3742" s="1"/>
    </row>
    <row r="3743" spans="2:3">
      <c r="B3743" s="1"/>
      <c r="C3743" s="1"/>
    </row>
    <row r="3744" spans="2:3">
      <c r="B3744" s="1"/>
      <c r="C3744" s="1"/>
    </row>
    <row r="3745" spans="2:3">
      <c r="B3745" s="1"/>
      <c r="C3745" s="1"/>
    </row>
    <row r="3746" spans="2:3">
      <c r="B3746" s="1"/>
      <c r="C3746" s="1"/>
    </row>
    <row r="3747" spans="2:3">
      <c r="B3747" s="1"/>
      <c r="C3747" s="1"/>
    </row>
    <row r="3748" spans="2:3">
      <c r="B3748" s="1"/>
      <c r="C3748" s="1"/>
    </row>
    <row r="3749" spans="2:3">
      <c r="B3749" s="1"/>
      <c r="C3749" s="1"/>
    </row>
    <row r="3750" spans="2:3">
      <c r="B3750" s="1"/>
      <c r="C3750" s="1"/>
    </row>
    <row r="3751" spans="2:3">
      <c r="B3751" s="1"/>
      <c r="C3751" s="1"/>
    </row>
    <row r="3752" spans="2:3">
      <c r="B3752" s="1"/>
      <c r="C3752" s="1"/>
    </row>
    <row r="3753" spans="2:3">
      <c r="B3753" s="1"/>
      <c r="C3753" s="1"/>
    </row>
    <row r="3754" spans="2:3">
      <c r="B3754" s="1"/>
      <c r="C3754" s="1"/>
    </row>
    <row r="3755" spans="2:3">
      <c r="B3755" s="1"/>
      <c r="C3755" s="1"/>
    </row>
    <row r="3756" spans="2:3">
      <c r="B3756" s="1"/>
      <c r="C3756" s="1"/>
    </row>
    <row r="3757" spans="2:3">
      <c r="B3757" s="1"/>
      <c r="C3757" s="1"/>
    </row>
    <row r="3758" spans="2:3">
      <c r="B3758" s="1"/>
      <c r="C3758" s="1"/>
    </row>
    <row r="3759" spans="2:3">
      <c r="B3759" s="1"/>
      <c r="C3759" s="1"/>
    </row>
    <row r="3760" spans="2:3">
      <c r="B3760" s="1"/>
      <c r="C3760" s="1"/>
    </row>
    <row r="3761" spans="2:3">
      <c r="B3761" s="1"/>
      <c r="C3761" s="1"/>
    </row>
    <row r="3762" spans="2:3">
      <c r="B3762" s="1"/>
      <c r="C3762" s="1"/>
    </row>
    <row r="3763" spans="2:3">
      <c r="B3763" s="1"/>
      <c r="C3763" s="1"/>
    </row>
    <row r="3764" spans="2:3">
      <c r="B3764" s="1"/>
      <c r="C3764" s="1"/>
    </row>
    <row r="3765" spans="2:3">
      <c r="B3765" s="1"/>
      <c r="C3765" s="1"/>
    </row>
    <row r="3766" spans="2:3">
      <c r="B3766" s="1"/>
      <c r="C3766" s="1"/>
    </row>
    <row r="3767" spans="2:3">
      <c r="B3767" s="1"/>
      <c r="C3767" s="1"/>
    </row>
    <row r="3768" spans="2:3">
      <c r="B3768" s="1"/>
      <c r="C3768" s="1"/>
    </row>
    <row r="3769" spans="2:3">
      <c r="B3769" s="1"/>
      <c r="C3769" s="1"/>
    </row>
    <row r="3770" spans="2:3">
      <c r="B3770" s="1"/>
      <c r="C3770" s="1"/>
    </row>
    <row r="3771" spans="2:3">
      <c r="B3771" s="1"/>
      <c r="C3771" s="1"/>
    </row>
    <row r="3772" spans="2:3">
      <c r="B3772" s="1"/>
      <c r="C3772" s="1"/>
    </row>
    <row r="3773" spans="2:3">
      <c r="B3773" s="1"/>
      <c r="C3773" s="1"/>
    </row>
    <row r="3774" spans="2:3">
      <c r="B3774" s="1"/>
      <c r="C3774" s="1"/>
    </row>
    <row r="3775" spans="2:3">
      <c r="B3775" s="1"/>
      <c r="C3775" s="1"/>
    </row>
    <row r="3776" spans="2:3">
      <c r="B3776" s="1"/>
      <c r="C3776" s="1"/>
    </row>
    <row r="3777" spans="2:3">
      <c r="B3777" s="1"/>
      <c r="C3777" s="1"/>
    </row>
    <row r="3778" spans="2:3">
      <c r="B3778" s="1"/>
      <c r="C3778" s="1"/>
    </row>
    <row r="3779" spans="2:3">
      <c r="B3779" s="1"/>
      <c r="C3779" s="1"/>
    </row>
    <row r="3780" spans="2:3">
      <c r="B3780" s="1"/>
      <c r="C3780" s="1"/>
    </row>
    <row r="3781" spans="2:3">
      <c r="B3781" s="1"/>
      <c r="C3781" s="1"/>
    </row>
    <row r="3782" spans="2:3">
      <c r="B3782" s="1"/>
      <c r="C3782" s="1"/>
    </row>
    <row r="3783" spans="2:3">
      <c r="B3783" s="1"/>
      <c r="C3783" s="1"/>
    </row>
    <row r="3784" spans="2:3">
      <c r="B3784" s="1"/>
      <c r="C3784" s="1"/>
    </row>
    <row r="3785" spans="2:3">
      <c r="B3785" s="1"/>
      <c r="C3785" s="1"/>
    </row>
    <row r="3786" spans="2:3">
      <c r="B3786" s="1"/>
      <c r="C3786" s="1"/>
    </row>
    <row r="3787" spans="2:3">
      <c r="B3787" s="1"/>
      <c r="C3787" s="1"/>
    </row>
    <row r="3788" spans="2:3">
      <c r="B3788" s="1"/>
      <c r="C3788" s="1"/>
    </row>
    <row r="3789" spans="2:3">
      <c r="B3789" s="1"/>
      <c r="C3789" s="1"/>
    </row>
    <row r="3790" spans="2:3">
      <c r="B3790" s="1"/>
      <c r="C3790" s="1"/>
    </row>
    <row r="3791" spans="2:3">
      <c r="B3791" s="1"/>
      <c r="C3791" s="1"/>
    </row>
    <row r="3792" spans="2:3">
      <c r="B3792" s="1"/>
      <c r="C3792" s="1"/>
    </row>
    <row r="3793" spans="2:3">
      <c r="B3793" s="1"/>
      <c r="C3793" s="1"/>
    </row>
    <row r="3794" spans="2:3">
      <c r="B3794" s="1"/>
      <c r="C3794" s="1"/>
    </row>
    <row r="3795" spans="2:3">
      <c r="B3795" s="1"/>
      <c r="C3795" s="1"/>
    </row>
    <row r="3796" spans="2:3">
      <c r="B3796" s="1"/>
      <c r="C3796" s="1"/>
    </row>
    <row r="3797" spans="2:3">
      <c r="B3797" s="1"/>
      <c r="C3797" s="1"/>
    </row>
    <row r="3798" spans="2:3">
      <c r="B3798" s="1"/>
      <c r="C3798" s="1"/>
    </row>
    <row r="3799" spans="2:3">
      <c r="B3799" s="1"/>
      <c r="C3799" s="1"/>
    </row>
    <row r="3800" spans="2:3">
      <c r="B3800" s="1"/>
      <c r="C3800" s="1"/>
    </row>
    <row r="3801" spans="2:3">
      <c r="B3801" s="1"/>
      <c r="C3801" s="1"/>
    </row>
    <row r="3802" spans="2:3">
      <c r="B3802" s="1"/>
      <c r="C3802" s="1"/>
    </row>
    <row r="3803" spans="2:3">
      <c r="B3803" s="1"/>
      <c r="C3803" s="1"/>
    </row>
    <row r="3804" spans="2:3">
      <c r="B3804" s="1"/>
      <c r="C3804" s="1"/>
    </row>
    <row r="3805" spans="2:3">
      <c r="B3805" s="1"/>
      <c r="C3805" s="1"/>
    </row>
    <row r="3806" spans="2:3">
      <c r="B3806" s="1"/>
      <c r="C3806" s="1"/>
    </row>
    <row r="3807" spans="2:3">
      <c r="B3807" s="1"/>
      <c r="C3807" s="1"/>
    </row>
    <row r="3808" spans="2:3">
      <c r="B3808" s="1"/>
      <c r="C3808" s="1"/>
    </row>
    <row r="3809" spans="2:3">
      <c r="B3809" s="1"/>
      <c r="C3809" s="1"/>
    </row>
    <row r="3810" spans="2:3">
      <c r="B3810" s="1"/>
      <c r="C3810" s="1"/>
    </row>
    <row r="3811" spans="2:3">
      <c r="B3811" s="1"/>
      <c r="C3811" s="1"/>
    </row>
    <row r="3812" spans="2:3">
      <c r="B3812" s="1"/>
      <c r="C3812" s="1"/>
    </row>
    <row r="3813" spans="2:3">
      <c r="B3813" s="1"/>
      <c r="C3813" s="1"/>
    </row>
    <row r="3814" spans="2:3">
      <c r="B3814" s="1"/>
      <c r="C3814" s="1"/>
    </row>
    <row r="3815" spans="2:3">
      <c r="B3815" s="1"/>
      <c r="C3815" s="1"/>
    </row>
    <row r="3816" spans="2:3">
      <c r="B3816" s="1"/>
      <c r="C3816" s="1"/>
    </row>
    <row r="3817" spans="2:3">
      <c r="B3817" s="1"/>
      <c r="C3817" s="1"/>
    </row>
    <row r="3818" spans="2:3">
      <c r="B3818" s="1"/>
      <c r="C3818" s="1"/>
    </row>
    <row r="3819" spans="2:3">
      <c r="B3819" s="1"/>
      <c r="C3819" s="1"/>
    </row>
    <row r="3820" spans="2:3">
      <c r="B3820" s="1"/>
      <c r="C3820" s="1"/>
    </row>
    <row r="3821" spans="2:3">
      <c r="B3821" s="1"/>
      <c r="C3821" s="1"/>
    </row>
    <row r="3822" spans="2:3">
      <c r="B3822" s="1"/>
      <c r="C3822" s="1"/>
    </row>
    <row r="3823" spans="2:3">
      <c r="B3823" s="1"/>
      <c r="C3823" s="1"/>
    </row>
    <row r="3824" spans="2:3">
      <c r="B3824" s="1"/>
      <c r="C3824" s="1"/>
    </row>
    <row r="3825" spans="2:3">
      <c r="B3825" s="1"/>
      <c r="C3825" s="1"/>
    </row>
    <row r="3826" spans="2:3">
      <c r="B3826" s="1"/>
      <c r="C3826" s="1"/>
    </row>
    <row r="3827" spans="2:3">
      <c r="B3827" s="1"/>
      <c r="C3827" s="1"/>
    </row>
    <row r="3828" spans="2:3">
      <c r="B3828" s="1"/>
      <c r="C3828" s="1"/>
    </row>
    <row r="3829" spans="2:3">
      <c r="B3829" s="1"/>
      <c r="C3829" s="1"/>
    </row>
    <row r="3830" spans="2:3">
      <c r="B3830" s="1"/>
      <c r="C3830" s="1"/>
    </row>
    <row r="3831" spans="2:3">
      <c r="B3831" s="1"/>
      <c r="C3831" s="1"/>
    </row>
    <row r="3832" spans="2:3">
      <c r="B3832" s="1"/>
      <c r="C3832" s="1"/>
    </row>
    <row r="3833" spans="2:3">
      <c r="B3833" s="1"/>
      <c r="C3833" s="1"/>
    </row>
    <row r="3834" spans="2:3">
      <c r="B3834" s="1"/>
      <c r="C3834" s="1"/>
    </row>
    <row r="3835" spans="2:3">
      <c r="B3835" s="1"/>
      <c r="C3835" s="1"/>
    </row>
    <row r="3836" spans="2:3">
      <c r="B3836" s="1"/>
      <c r="C3836" s="1"/>
    </row>
    <row r="3837" spans="2:3">
      <c r="B3837" s="1"/>
      <c r="C3837" s="1"/>
    </row>
    <row r="3838" spans="2:3">
      <c r="B3838" s="1"/>
      <c r="C3838" s="1"/>
    </row>
    <row r="3839" spans="2:3">
      <c r="B3839" s="1"/>
      <c r="C3839" s="1"/>
    </row>
    <row r="3840" spans="2:3">
      <c r="B3840" s="1"/>
      <c r="C3840" s="1"/>
    </row>
    <row r="3841" spans="2:3">
      <c r="B3841" s="1"/>
      <c r="C3841" s="1"/>
    </row>
    <row r="3842" spans="2:3">
      <c r="B3842" s="1"/>
      <c r="C3842" s="1"/>
    </row>
    <row r="3843" spans="2:3">
      <c r="B3843" s="1"/>
      <c r="C3843" s="1"/>
    </row>
    <row r="3844" spans="2:3">
      <c r="B3844" s="1"/>
      <c r="C3844" s="1"/>
    </row>
    <row r="3845" spans="2:3">
      <c r="B3845" s="1"/>
      <c r="C3845" s="1"/>
    </row>
    <row r="3846" spans="2:3">
      <c r="B3846" s="1"/>
      <c r="C3846" s="1"/>
    </row>
    <row r="3847" spans="2:3">
      <c r="B3847" s="1"/>
      <c r="C3847" s="1"/>
    </row>
    <row r="3848" spans="2:3">
      <c r="B3848" s="1"/>
      <c r="C3848" s="1"/>
    </row>
    <row r="3849" spans="2:3">
      <c r="B3849" s="1"/>
      <c r="C3849" s="1"/>
    </row>
    <row r="3850" spans="2:3">
      <c r="B3850" s="1"/>
      <c r="C3850" s="1"/>
    </row>
    <row r="3851" spans="2:3">
      <c r="B3851" s="1"/>
      <c r="C3851" s="1"/>
    </row>
    <row r="3852" spans="2:3">
      <c r="B3852" s="1"/>
      <c r="C3852" s="1"/>
    </row>
    <row r="3853" spans="2:3">
      <c r="B3853" s="1"/>
      <c r="C3853" s="1"/>
    </row>
    <row r="3854" spans="2:3">
      <c r="B3854" s="1"/>
      <c r="C3854" s="1"/>
    </row>
    <row r="3855" spans="2:3">
      <c r="B3855" s="1"/>
      <c r="C3855" s="1"/>
    </row>
    <row r="3856" spans="2:3">
      <c r="B3856" s="1"/>
      <c r="C3856" s="1"/>
    </row>
    <row r="3857" spans="2:3">
      <c r="B3857" s="1"/>
      <c r="C3857" s="1"/>
    </row>
    <row r="3858" spans="2:3">
      <c r="B3858" s="1"/>
      <c r="C3858" s="1"/>
    </row>
    <row r="3859" spans="2:3">
      <c r="B3859" s="1"/>
      <c r="C3859" s="1"/>
    </row>
    <row r="3860" spans="2:3">
      <c r="B3860" s="1"/>
      <c r="C3860" s="1"/>
    </row>
    <row r="3861" spans="2:3">
      <c r="B3861" s="1"/>
      <c r="C3861" s="1"/>
    </row>
    <row r="3862" spans="2:3">
      <c r="B3862" s="1"/>
      <c r="C3862" s="1"/>
    </row>
    <row r="3863" spans="2:3">
      <c r="B3863" s="1"/>
      <c r="C3863" s="1"/>
    </row>
    <row r="3864" spans="2:3">
      <c r="B3864" s="1"/>
      <c r="C3864" s="1"/>
    </row>
    <row r="3865" spans="2:3">
      <c r="B3865" s="1"/>
      <c r="C3865" s="1"/>
    </row>
    <row r="3866" spans="2:3">
      <c r="B3866" s="1"/>
      <c r="C3866" s="1"/>
    </row>
    <row r="3867" spans="2:3">
      <c r="B3867" s="1"/>
      <c r="C3867" s="1"/>
    </row>
    <row r="3868" spans="2:3">
      <c r="B3868" s="1"/>
      <c r="C3868" s="1"/>
    </row>
    <row r="3869" spans="2:3">
      <c r="B3869" s="1"/>
      <c r="C3869" s="1"/>
    </row>
    <row r="3870" spans="2:3">
      <c r="B3870" s="1"/>
      <c r="C3870" s="1"/>
    </row>
    <row r="3871" spans="2:3">
      <c r="B3871" s="1"/>
      <c r="C3871" s="1"/>
    </row>
    <row r="3872" spans="2:3">
      <c r="B3872" s="1"/>
      <c r="C3872" s="1"/>
    </row>
    <row r="3873" spans="2:3">
      <c r="B3873" s="1"/>
      <c r="C3873" s="1"/>
    </row>
    <row r="3874" spans="2:3">
      <c r="B3874" s="1"/>
      <c r="C3874" s="1"/>
    </row>
    <row r="3875" spans="2:3">
      <c r="B3875" s="1"/>
      <c r="C3875" s="1"/>
    </row>
    <row r="3876" spans="2:3">
      <c r="B3876" s="1"/>
      <c r="C3876" s="1"/>
    </row>
    <row r="3877" spans="2:3">
      <c r="B3877" s="1"/>
      <c r="C3877" s="1"/>
    </row>
    <row r="3878" spans="2:3">
      <c r="B3878" s="1"/>
      <c r="C3878" s="1"/>
    </row>
    <row r="3879" spans="2:3">
      <c r="B3879" s="1"/>
      <c r="C3879" s="1"/>
    </row>
    <row r="3880" spans="2:3">
      <c r="B3880" s="1"/>
      <c r="C3880" s="1"/>
    </row>
    <row r="3881" spans="2:3">
      <c r="B3881" s="1"/>
      <c r="C3881" s="1"/>
    </row>
    <row r="3882" spans="2:3">
      <c r="B3882" s="1"/>
      <c r="C3882" s="1"/>
    </row>
    <row r="3883" spans="2:3">
      <c r="B3883" s="1"/>
      <c r="C3883" s="1"/>
    </row>
    <row r="3884" spans="2:3">
      <c r="B3884" s="1"/>
      <c r="C3884" s="1"/>
    </row>
    <row r="3885" spans="2:3">
      <c r="B3885" s="1"/>
      <c r="C3885" s="1"/>
    </row>
    <row r="3886" spans="2:3">
      <c r="B3886" s="1"/>
      <c r="C3886" s="1"/>
    </row>
    <row r="3887" spans="2:3">
      <c r="B3887" s="1"/>
      <c r="C3887" s="1"/>
    </row>
    <row r="3888" spans="2:3">
      <c r="B3888" s="1"/>
      <c r="C3888" s="1"/>
    </row>
    <row r="3889" spans="2:3">
      <c r="B3889" s="1"/>
      <c r="C3889" s="1"/>
    </row>
    <row r="3890" spans="2:3">
      <c r="B3890" s="1"/>
      <c r="C3890" s="1"/>
    </row>
    <row r="3891" spans="2:3">
      <c r="B3891" s="1"/>
      <c r="C3891" s="1"/>
    </row>
    <row r="3892" spans="2:3">
      <c r="B3892" s="1"/>
      <c r="C3892" s="1"/>
    </row>
    <row r="3893" spans="2:3">
      <c r="B3893" s="1"/>
      <c r="C3893" s="1"/>
    </row>
    <row r="3894" spans="2:3">
      <c r="B3894" s="1"/>
      <c r="C3894" s="1"/>
    </row>
    <row r="3895" spans="2:3">
      <c r="B3895" s="1"/>
      <c r="C3895" s="1"/>
    </row>
    <row r="3896" spans="2:3">
      <c r="B3896" s="1"/>
      <c r="C3896" s="1"/>
    </row>
    <row r="3897" spans="2:3">
      <c r="B3897" s="1"/>
      <c r="C3897" s="1"/>
    </row>
    <row r="3898" spans="2:3">
      <c r="B3898" s="1"/>
      <c r="C3898" s="1"/>
    </row>
    <row r="3899" spans="2:3">
      <c r="B3899" s="1"/>
      <c r="C3899" s="1"/>
    </row>
    <row r="3900" spans="2:3">
      <c r="B3900" s="1"/>
      <c r="C3900" s="1"/>
    </row>
    <row r="3901" spans="2:3">
      <c r="B3901" s="1"/>
      <c r="C3901" s="1"/>
    </row>
    <row r="3902" spans="2:3">
      <c r="B3902" s="1"/>
      <c r="C3902" s="1"/>
    </row>
    <row r="3903" spans="2:3">
      <c r="B3903" s="1"/>
      <c r="C3903" s="1"/>
    </row>
    <row r="3904" spans="2:3">
      <c r="B3904" s="1"/>
      <c r="C3904" s="1"/>
    </row>
    <row r="3905" spans="2:3">
      <c r="B3905" s="1"/>
      <c r="C3905" s="1"/>
    </row>
    <row r="3906" spans="2:3">
      <c r="B3906" s="1"/>
      <c r="C3906" s="1"/>
    </row>
    <row r="3907" spans="2:3">
      <c r="B3907" s="1"/>
      <c r="C3907" s="1"/>
    </row>
    <row r="3908" spans="2:3">
      <c r="B3908" s="1"/>
      <c r="C3908" s="1"/>
    </row>
    <row r="3909" spans="2:3">
      <c r="B3909" s="1"/>
      <c r="C3909" s="1"/>
    </row>
    <row r="3910" spans="2:3">
      <c r="B3910" s="1"/>
      <c r="C3910" s="1"/>
    </row>
    <row r="3911" spans="2:3">
      <c r="B3911" s="1"/>
      <c r="C3911" s="1"/>
    </row>
    <row r="3912" spans="2:3">
      <c r="B3912" s="1"/>
      <c r="C3912" s="1"/>
    </row>
    <row r="3913" spans="2:3">
      <c r="B3913" s="1"/>
      <c r="C3913" s="1"/>
    </row>
    <row r="3914" spans="2:3">
      <c r="B3914" s="1"/>
      <c r="C3914" s="1"/>
    </row>
    <row r="3915" spans="2:3">
      <c r="B3915" s="1"/>
      <c r="C3915" s="1"/>
    </row>
    <row r="3916" spans="2:3">
      <c r="B3916" s="1"/>
      <c r="C3916" s="1"/>
    </row>
    <row r="3917" spans="2:3">
      <c r="B3917" s="1"/>
      <c r="C3917" s="1"/>
    </row>
    <row r="3918" spans="2:3">
      <c r="B3918" s="1"/>
      <c r="C3918" s="1"/>
    </row>
    <row r="3919" spans="2:3">
      <c r="B3919" s="1"/>
      <c r="C3919" s="1"/>
    </row>
    <row r="3920" spans="2:3">
      <c r="B3920" s="1"/>
      <c r="C3920" s="1"/>
    </row>
    <row r="3921" spans="2:3">
      <c r="B3921" s="1"/>
      <c r="C3921" s="1"/>
    </row>
    <row r="3922" spans="2:3">
      <c r="B3922" s="1"/>
      <c r="C3922" s="1"/>
    </row>
    <row r="3923" spans="2:3">
      <c r="B3923" s="1"/>
      <c r="C3923" s="1"/>
    </row>
    <row r="3924" spans="2:3">
      <c r="B3924" s="1"/>
      <c r="C3924" s="1"/>
    </row>
    <row r="3925" spans="2:3">
      <c r="B3925" s="1"/>
      <c r="C3925" s="1"/>
    </row>
    <row r="3926" spans="2:3">
      <c r="B3926" s="1"/>
      <c r="C3926" s="1"/>
    </row>
    <row r="3927" spans="2:3">
      <c r="B3927" s="1"/>
      <c r="C3927" s="1"/>
    </row>
    <row r="3928" spans="2:3">
      <c r="B3928" s="1"/>
      <c r="C3928" s="1"/>
    </row>
    <row r="3929" spans="2:3">
      <c r="B3929" s="1"/>
      <c r="C3929" s="1"/>
    </row>
    <row r="3930" spans="2:3">
      <c r="B3930" s="1"/>
      <c r="C3930" s="1"/>
    </row>
    <row r="3931" spans="2:3">
      <c r="B3931" s="1"/>
      <c r="C3931" s="1"/>
    </row>
    <row r="3932" spans="2:3">
      <c r="B3932" s="1"/>
      <c r="C3932" s="1"/>
    </row>
    <row r="3933" spans="2:3">
      <c r="B3933" s="1"/>
      <c r="C3933" s="1"/>
    </row>
    <row r="3934" spans="2:3">
      <c r="B3934" s="1"/>
      <c r="C3934" s="1"/>
    </row>
    <row r="3935" spans="2:3">
      <c r="B3935" s="1"/>
      <c r="C3935" s="1"/>
    </row>
    <row r="3936" spans="2:3">
      <c r="B3936" s="1"/>
      <c r="C3936" s="1"/>
    </row>
    <row r="3937" spans="2:3">
      <c r="B3937" s="1"/>
      <c r="C3937" s="1"/>
    </row>
    <row r="3938" spans="2:3">
      <c r="B3938" s="1"/>
      <c r="C3938" s="1"/>
    </row>
    <row r="3939" spans="2:3">
      <c r="B3939" s="1"/>
      <c r="C3939" s="1"/>
    </row>
    <row r="3940" spans="2:3">
      <c r="B3940" s="1"/>
      <c r="C3940" s="1"/>
    </row>
    <row r="3941" spans="2:3">
      <c r="B3941" s="1"/>
      <c r="C3941" s="1"/>
    </row>
    <row r="3942" spans="2:3">
      <c r="B3942" s="1"/>
      <c r="C3942" s="1"/>
    </row>
    <row r="3943" spans="2:3">
      <c r="B3943" s="1"/>
      <c r="C3943" s="1"/>
    </row>
    <row r="3944" spans="2:3">
      <c r="B3944" s="1"/>
      <c r="C3944" s="1"/>
    </row>
    <row r="3945" spans="2:3">
      <c r="B3945" s="1"/>
      <c r="C3945" s="1"/>
    </row>
    <row r="3946" spans="2:3">
      <c r="B3946" s="1"/>
      <c r="C3946" s="1"/>
    </row>
    <row r="3947" spans="2:3">
      <c r="B3947" s="1"/>
      <c r="C3947" s="1"/>
    </row>
    <row r="3948" spans="2:3">
      <c r="B3948" s="1"/>
      <c r="C3948" s="1"/>
    </row>
    <row r="3949" spans="2:3">
      <c r="B3949" s="1"/>
      <c r="C3949" s="1"/>
    </row>
    <row r="3950" spans="2:3">
      <c r="B3950" s="1"/>
      <c r="C3950" s="1"/>
    </row>
    <row r="3951" spans="2:3">
      <c r="B3951" s="1"/>
      <c r="C3951" s="1"/>
    </row>
    <row r="3952" spans="2:3">
      <c r="B3952" s="1"/>
      <c r="C3952" s="1"/>
    </row>
    <row r="3953" spans="2:3">
      <c r="B3953" s="1"/>
      <c r="C3953" s="1"/>
    </row>
    <row r="3954" spans="2:3">
      <c r="B3954" s="1"/>
      <c r="C3954" s="1"/>
    </row>
    <row r="3955" spans="2:3">
      <c r="B3955" s="1"/>
      <c r="C3955" s="1"/>
    </row>
    <row r="3956" spans="2:3">
      <c r="B3956" s="1"/>
      <c r="C3956" s="1"/>
    </row>
    <row r="3957" spans="2:3">
      <c r="B3957" s="1"/>
      <c r="C3957" s="1"/>
    </row>
    <row r="3958" spans="2:3">
      <c r="B3958" s="1"/>
      <c r="C3958" s="1"/>
    </row>
    <row r="3959" spans="2:3">
      <c r="B3959" s="1"/>
      <c r="C3959" s="1"/>
    </row>
    <row r="3960" spans="2:3">
      <c r="B3960" s="1"/>
      <c r="C3960" s="1"/>
    </row>
    <row r="3961" spans="2:3">
      <c r="B3961" s="1"/>
      <c r="C3961" s="1"/>
    </row>
    <row r="3962" spans="2:3">
      <c r="B3962" s="1"/>
      <c r="C3962" s="1"/>
    </row>
    <row r="3963" spans="2:3">
      <c r="B3963" s="1"/>
      <c r="C3963" s="1"/>
    </row>
    <row r="3964" spans="2:3">
      <c r="B3964" s="1"/>
      <c r="C3964" s="1"/>
    </row>
    <row r="3965" spans="2:3">
      <c r="B3965" s="1"/>
      <c r="C3965" s="1"/>
    </row>
    <row r="3966" spans="2:3">
      <c r="B3966" s="1"/>
      <c r="C3966" s="1"/>
    </row>
    <row r="3967" spans="2:3">
      <c r="B3967" s="1"/>
      <c r="C3967" s="1"/>
    </row>
    <row r="3968" spans="2:3">
      <c r="B3968" s="1"/>
      <c r="C3968" s="1"/>
    </row>
    <row r="3969" spans="2:3">
      <c r="B3969" s="1"/>
      <c r="C3969" s="1"/>
    </row>
    <row r="3970" spans="2:3">
      <c r="B3970" s="1"/>
      <c r="C3970" s="1"/>
    </row>
    <row r="3971" spans="2:3">
      <c r="B3971" s="1"/>
      <c r="C3971" s="1"/>
    </row>
    <row r="3972" spans="2:3">
      <c r="B3972" s="1"/>
      <c r="C3972" s="1"/>
    </row>
    <row r="3973" spans="2:3">
      <c r="B3973" s="1"/>
      <c r="C3973" s="1"/>
    </row>
    <row r="3974" spans="2:3">
      <c r="B3974" s="1"/>
      <c r="C3974" s="1"/>
    </row>
    <row r="3975" spans="2:3">
      <c r="B3975" s="1"/>
      <c r="C3975" s="1"/>
    </row>
    <row r="3976" spans="2:3">
      <c r="B3976" s="1"/>
      <c r="C3976" s="1"/>
    </row>
    <row r="3977" spans="2:3">
      <c r="B3977" s="1"/>
      <c r="C3977" s="1"/>
    </row>
    <row r="3978" spans="2:3">
      <c r="B3978" s="1"/>
      <c r="C3978" s="1"/>
    </row>
    <row r="3979" spans="2:3">
      <c r="B3979" s="1"/>
      <c r="C3979" s="1"/>
    </row>
    <row r="3980" spans="2:3">
      <c r="B3980" s="1"/>
      <c r="C3980" s="1"/>
    </row>
    <row r="3981" spans="2:3">
      <c r="B3981" s="1"/>
      <c r="C3981" s="1"/>
    </row>
    <row r="3982" spans="2:3">
      <c r="B3982" s="1"/>
      <c r="C3982" s="1"/>
    </row>
    <row r="3983" spans="2:3">
      <c r="B3983" s="1"/>
      <c r="C3983" s="1"/>
    </row>
    <row r="3984" spans="2:3">
      <c r="B3984" s="1"/>
      <c r="C3984" s="1"/>
    </row>
    <row r="3985" spans="2:3">
      <c r="B3985" s="1"/>
      <c r="C3985" s="1"/>
    </row>
    <row r="3986" spans="2:3">
      <c r="B3986" s="1"/>
      <c r="C3986" s="1"/>
    </row>
    <row r="3987" spans="2:3">
      <c r="B3987" s="1"/>
      <c r="C3987" s="1"/>
    </row>
    <row r="3988" spans="2:3">
      <c r="B3988" s="1"/>
      <c r="C3988" s="1"/>
    </row>
    <row r="3989" spans="2:3">
      <c r="B3989" s="1"/>
      <c r="C3989" s="1"/>
    </row>
    <row r="3990" spans="2:3">
      <c r="B3990" s="1"/>
      <c r="C3990" s="1"/>
    </row>
    <row r="3991" spans="2:3">
      <c r="B3991" s="1"/>
      <c r="C3991" s="1"/>
    </row>
    <row r="3992" spans="2:3">
      <c r="B3992" s="1"/>
      <c r="C3992" s="1"/>
    </row>
    <row r="3993" spans="2:3">
      <c r="B3993" s="1"/>
      <c r="C3993" s="1"/>
    </row>
    <row r="3994" spans="2:3">
      <c r="B3994" s="1"/>
      <c r="C3994" s="1"/>
    </row>
    <row r="3995" spans="2:3">
      <c r="B3995" s="1"/>
      <c r="C3995" s="1"/>
    </row>
    <row r="3996" spans="2:3">
      <c r="B3996" s="1"/>
      <c r="C3996" s="1"/>
    </row>
    <row r="3997" spans="2:3">
      <c r="B3997" s="1"/>
      <c r="C3997" s="1"/>
    </row>
    <row r="3998" spans="2:3">
      <c r="B3998" s="1"/>
      <c r="C3998" s="1"/>
    </row>
    <row r="3999" spans="2:3">
      <c r="B3999" s="1"/>
      <c r="C3999" s="1"/>
    </row>
    <row r="4000" spans="2:3">
      <c r="B4000" s="1"/>
      <c r="C4000" s="1"/>
    </row>
    <row r="4001" spans="2:3">
      <c r="B4001" s="1"/>
      <c r="C4001" s="1"/>
    </row>
    <row r="4002" spans="2:3">
      <c r="B4002" s="1"/>
      <c r="C4002" s="1"/>
    </row>
    <row r="4003" spans="2:3">
      <c r="B4003" s="1"/>
      <c r="C4003" s="1"/>
    </row>
    <row r="4004" spans="2:3">
      <c r="B4004" s="1"/>
      <c r="C4004" s="1"/>
    </row>
    <row r="4005" spans="2:3">
      <c r="B4005" s="1"/>
      <c r="C4005" s="1"/>
    </row>
    <row r="4006" spans="2:3">
      <c r="B4006" s="1"/>
      <c r="C4006" s="1"/>
    </row>
    <row r="4007" spans="2:3">
      <c r="B4007" s="1"/>
      <c r="C4007" s="1"/>
    </row>
    <row r="4008" spans="2:3">
      <c r="B4008" s="1"/>
      <c r="C4008" s="1"/>
    </row>
    <row r="4009" spans="2:3">
      <c r="B4009" s="1"/>
      <c r="C4009" s="1"/>
    </row>
    <row r="4010" spans="2:3">
      <c r="B4010" s="1"/>
      <c r="C4010" s="1"/>
    </row>
    <row r="4011" spans="2:3">
      <c r="B4011" s="1"/>
      <c r="C4011" s="1"/>
    </row>
    <row r="4012" spans="2:3">
      <c r="B4012" s="1"/>
      <c r="C4012" s="1"/>
    </row>
    <row r="4013" spans="2:3">
      <c r="B4013" s="1"/>
      <c r="C4013" s="1"/>
    </row>
    <row r="4014" spans="2:3">
      <c r="B4014" s="1"/>
      <c r="C4014" s="1"/>
    </row>
    <row r="4015" spans="2:3">
      <c r="B4015" s="1"/>
      <c r="C4015" s="1"/>
    </row>
    <row r="4016" spans="2:3">
      <c r="B4016" s="1"/>
      <c r="C4016" s="1"/>
    </row>
    <row r="4017" spans="2:3">
      <c r="B4017" s="1"/>
      <c r="C4017" s="1"/>
    </row>
    <row r="4018" spans="2:3">
      <c r="B4018" s="1"/>
      <c r="C4018" s="1"/>
    </row>
    <row r="4019" spans="2:3">
      <c r="B4019" s="1"/>
      <c r="C4019" s="1"/>
    </row>
    <row r="4020" spans="2:3">
      <c r="B4020" s="1"/>
      <c r="C4020" s="1"/>
    </row>
    <row r="4021" spans="2:3">
      <c r="B4021" s="1"/>
      <c r="C4021" s="1"/>
    </row>
    <row r="4022" spans="2:3">
      <c r="B4022" s="1"/>
      <c r="C4022" s="1"/>
    </row>
    <row r="4023" spans="2:3">
      <c r="B4023" s="1"/>
      <c r="C4023" s="1"/>
    </row>
    <row r="4024" spans="2:3">
      <c r="B4024" s="1"/>
      <c r="C4024" s="1"/>
    </row>
    <row r="4025" spans="2:3">
      <c r="B4025" s="1"/>
      <c r="C4025" s="1"/>
    </row>
    <row r="4026" spans="2:3">
      <c r="B4026" s="1"/>
      <c r="C4026" s="1"/>
    </row>
    <row r="4027" spans="2:3">
      <c r="B4027" s="1"/>
      <c r="C4027" s="1"/>
    </row>
    <row r="4028" spans="2:3">
      <c r="B4028" s="1"/>
      <c r="C4028" s="1"/>
    </row>
    <row r="4029" spans="2:3">
      <c r="B4029" s="1"/>
      <c r="C4029" s="1"/>
    </row>
    <row r="4030" spans="2:3">
      <c r="B4030" s="1"/>
      <c r="C4030" s="1"/>
    </row>
    <row r="4031" spans="2:3">
      <c r="B4031" s="1"/>
      <c r="C4031" s="1"/>
    </row>
    <row r="4032" spans="2:3">
      <c r="B4032" s="1"/>
      <c r="C4032" s="1"/>
    </row>
    <row r="4033" spans="2:3">
      <c r="B4033" s="1"/>
      <c r="C4033" s="1"/>
    </row>
    <row r="4034" spans="2:3">
      <c r="B4034" s="1"/>
      <c r="C4034" s="1"/>
    </row>
    <row r="4035" spans="2:3">
      <c r="B4035" s="1"/>
      <c r="C4035" s="1"/>
    </row>
    <row r="4036" spans="2:3">
      <c r="B4036" s="1"/>
      <c r="C4036" s="1"/>
    </row>
    <row r="4037" spans="2:3">
      <c r="B4037" s="1"/>
      <c r="C4037" s="1"/>
    </row>
    <row r="4038" spans="2:3">
      <c r="B4038" s="1"/>
      <c r="C4038" s="1"/>
    </row>
    <row r="4039" spans="2:3">
      <c r="B4039" s="1"/>
      <c r="C4039" s="1"/>
    </row>
    <row r="4040" spans="2:3">
      <c r="B4040" s="1"/>
      <c r="C4040" s="1"/>
    </row>
    <row r="4041" spans="2:3">
      <c r="B4041" s="1"/>
      <c r="C4041" s="1"/>
    </row>
    <row r="4042" spans="2:3">
      <c r="B4042" s="1"/>
      <c r="C4042" s="1"/>
    </row>
    <row r="4043" spans="2:3">
      <c r="B4043" s="1"/>
      <c r="C4043" s="1"/>
    </row>
    <row r="4044" spans="2:3">
      <c r="B4044" s="1"/>
      <c r="C4044" s="1"/>
    </row>
    <row r="4045" spans="2:3">
      <c r="B4045" s="1"/>
      <c r="C4045" s="1"/>
    </row>
    <row r="4046" spans="2:3">
      <c r="B4046" s="1"/>
      <c r="C4046" s="1"/>
    </row>
    <row r="4047" spans="2:3">
      <c r="B4047" s="1"/>
      <c r="C4047" s="1"/>
    </row>
    <row r="4048" spans="2:3">
      <c r="B4048" s="1"/>
      <c r="C4048" s="1"/>
    </row>
    <row r="4049" spans="2:3">
      <c r="B4049" s="1"/>
      <c r="C4049" s="1"/>
    </row>
    <row r="4050" spans="2:3">
      <c r="B4050" s="1"/>
      <c r="C4050" s="1"/>
    </row>
    <row r="4051" spans="2:3">
      <c r="B4051" s="1"/>
      <c r="C4051" s="1"/>
    </row>
    <row r="4052" spans="2:3">
      <c r="B4052" s="1"/>
      <c r="C4052" s="1"/>
    </row>
    <row r="4053" spans="2:3">
      <c r="B4053" s="1"/>
      <c r="C4053" s="1"/>
    </row>
    <row r="4054" spans="2:3">
      <c r="B4054" s="1"/>
      <c r="C4054" s="1"/>
    </row>
    <row r="4055" spans="2:3">
      <c r="B4055" s="1"/>
      <c r="C4055" s="1"/>
    </row>
    <row r="4056" spans="2:3">
      <c r="B4056" s="1"/>
      <c r="C4056" s="1"/>
    </row>
    <row r="4057" spans="2:3">
      <c r="B4057" s="1"/>
      <c r="C4057" s="1"/>
    </row>
    <row r="4058" spans="2:3">
      <c r="B4058" s="1"/>
      <c r="C4058" s="1"/>
    </row>
    <row r="4059" spans="2:3">
      <c r="B4059" s="1"/>
      <c r="C4059" s="1"/>
    </row>
    <row r="4060" spans="2:3">
      <c r="B4060" s="1"/>
      <c r="C4060" s="1"/>
    </row>
    <row r="4061" spans="2:3">
      <c r="B4061" s="1"/>
      <c r="C4061" s="1"/>
    </row>
    <row r="4062" spans="2:3">
      <c r="B4062" s="1"/>
      <c r="C4062" s="1"/>
    </row>
    <row r="4063" spans="2:3">
      <c r="B4063" s="1"/>
      <c r="C4063" s="1"/>
    </row>
    <row r="4064" spans="2:3">
      <c r="B4064" s="1"/>
      <c r="C4064" s="1"/>
    </row>
    <row r="4065" spans="2:3">
      <c r="B4065" s="1"/>
      <c r="C4065" s="1"/>
    </row>
    <row r="4066" spans="2:3">
      <c r="B4066" s="1"/>
      <c r="C4066" s="1"/>
    </row>
    <row r="4067" spans="2:3">
      <c r="B4067" s="1"/>
      <c r="C4067" s="1"/>
    </row>
    <row r="4068" spans="2:3">
      <c r="B4068" s="1"/>
      <c r="C4068" s="1"/>
    </row>
    <row r="4069" spans="2:3">
      <c r="B4069" s="1"/>
      <c r="C4069" s="1"/>
    </row>
    <row r="4070" spans="2:3">
      <c r="B4070" s="1"/>
      <c r="C4070" s="1"/>
    </row>
    <row r="4071" spans="2:3">
      <c r="B4071" s="1"/>
      <c r="C4071" s="1"/>
    </row>
    <row r="4072" spans="2:3">
      <c r="B4072" s="1"/>
      <c r="C4072" s="1"/>
    </row>
    <row r="4073" spans="2:3">
      <c r="B4073" s="1"/>
      <c r="C4073" s="1"/>
    </row>
    <row r="4074" spans="2:3">
      <c r="B4074" s="1"/>
      <c r="C4074" s="1"/>
    </row>
    <row r="4075" spans="2:3">
      <c r="B4075" s="1"/>
      <c r="C4075" s="1"/>
    </row>
    <row r="4076" spans="2:3">
      <c r="B4076" s="1"/>
      <c r="C4076" s="1"/>
    </row>
    <row r="4077" spans="2:3">
      <c r="B4077" s="1"/>
      <c r="C4077" s="1"/>
    </row>
    <row r="4078" spans="2:3">
      <c r="B4078" s="1"/>
      <c r="C4078" s="1"/>
    </row>
    <row r="4079" spans="2:3">
      <c r="B4079" s="1"/>
      <c r="C4079" s="1"/>
    </row>
    <row r="4080" spans="2:3">
      <c r="B4080" s="1"/>
      <c r="C4080" s="1"/>
    </row>
    <row r="4081" spans="2:3">
      <c r="B4081" s="1"/>
      <c r="C4081" s="1"/>
    </row>
    <row r="4082" spans="2:3">
      <c r="B4082" s="1"/>
      <c r="C4082" s="1"/>
    </row>
    <row r="4083" spans="2:3">
      <c r="B4083" s="1"/>
      <c r="C4083" s="1"/>
    </row>
    <row r="4084" spans="2:3">
      <c r="B4084" s="1"/>
      <c r="C4084" s="1"/>
    </row>
    <row r="4085" spans="2:3">
      <c r="B4085" s="1"/>
      <c r="C4085" s="1"/>
    </row>
    <row r="4086" spans="2:3">
      <c r="B4086" s="1"/>
      <c r="C4086" s="1"/>
    </row>
    <row r="4087" spans="2:3">
      <c r="B4087" s="1"/>
      <c r="C4087" s="1"/>
    </row>
    <row r="4088" spans="2:3">
      <c r="B4088" s="1"/>
      <c r="C4088" s="1"/>
    </row>
    <row r="4089" spans="2:3">
      <c r="B4089" s="1"/>
      <c r="C4089" s="1"/>
    </row>
    <row r="4090" spans="2:3">
      <c r="B4090" s="1"/>
      <c r="C4090" s="1"/>
    </row>
    <row r="4091" spans="2:3">
      <c r="B4091" s="1"/>
      <c r="C4091" s="1"/>
    </row>
    <row r="4092" spans="2:3">
      <c r="B4092" s="1"/>
      <c r="C4092" s="1"/>
    </row>
    <row r="4093" spans="2:3">
      <c r="B4093" s="1"/>
      <c r="C4093" s="1"/>
    </row>
    <row r="4094" spans="2:3">
      <c r="B4094" s="1"/>
      <c r="C4094" s="1"/>
    </row>
    <row r="4095" spans="2:3">
      <c r="B4095" s="1"/>
      <c r="C4095" s="1"/>
    </row>
    <row r="4096" spans="2:3">
      <c r="B4096" s="1"/>
      <c r="C4096" s="1"/>
    </row>
    <row r="4097" spans="2:3">
      <c r="B4097" s="1"/>
      <c r="C4097" s="1"/>
    </row>
    <row r="4098" spans="2:3">
      <c r="B4098" s="1"/>
      <c r="C4098" s="1"/>
    </row>
    <row r="4099" spans="2:3">
      <c r="B4099" s="1"/>
      <c r="C4099" s="1"/>
    </row>
    <row r="4100" spans="2:3">
      <c r="B4100" s="1"/>
      <c r="C4100" s="1"/>
    </row>
    <row r="4101" spans="2:3">
      <c r="B4101" s="1"/>
      <c r="C4101" s="1"/>
    </row>
    <row r="4102" spans="2:3">
      <c r="B4102" s="1"/>
      <c r="C4102" s="1"/>
    </row>
    <row r="4103" spans="2:3">
      <c r="B4103" s="1"/>
      <c r="C4103" s="1"/>
    </row>
    <row r="4104" spans="2:3">
      <c r="B4104" s="1"/>
      <c r="C4104" s="1"/>
    </row>
    <row r="4105" spans="2:3">
      <c r="B4105" s="1"/>
      <c r="C4105" s="1"/>
    </row>
    <row r="4106" spans="2:3">
      <c r="B4106" s="1"/>
      <c r="C4106" s="1"/>
    </row>
    <row r="4107" spans="2:3">
      <c r="B4107" s="1"/>
      <c r="C4107" s="1"/>
    </row>
    <row r="4108" spans="2:3">
      <c r="B4108" s="1"/>
      <c r="C4108" s="1"/>
    </row>
    <row r="4109" spans="2:3">
      <c r="B4109" s="1"/>
      <c r="C4109" s="1"/>
    </row>
    <row r="4110" spans="2:3">
      <c r="B4110" s="1"/>
      <c r="C4110" s="1"/>
    </row>
    <row r="4111" spans="2:3">
      <c r="B4111" s="1"/>
      <c r="C4111" s="1"/>
    </row>
    <row r="4112" spans="2:3">
      <c r="B4112" s="1"/>
      <c r="C4112" s="1"/>
    </row>
    <row r="4113" spans="2:3">
      <c r="B4113" s="1"/>
      <c r="C4113" s="1"/>
    </row>
    <row r="4114" spans="2:3">
      <c r="B4114" s="1"/>
      <c r="C4114" s="1"/>
    </row>
    <row r="4115" spans="2:3">
      <c r="B4115" s="1"/>
      <c r="C4115" s="1"/>
    </row>
    <row r="4116" spans="2:3">
      <c r="B4116" s="1"/>
      <c r="C4116" s="1"/>
    </row>
    <row r="4117" spans="2:3">
      <c r="B4117" s="1"/>
      <c r="C4117" s="1"/>
    </row>
    <row r="4118" spans="2:3">
      <c r="B4118" s="1"/>
      <c r="C4118" s="1"/>
    </row>
    <row r="4119" spans="2:3">
      <c r="B4119" s="1"/>
      <c r="C4119" s="1"/>
    </row>
    <row r="4120" spans="2:3">
      <c r="B4120" s="1"/>
      <c r="C4120" s="1"/>
    </row>
    <row r="4121" spans="2:3">
      <c r="B4121" s="1"/>
      <c r="C4121" s="1"/>
    </row>
    <row r="4122" spans="2:3">
      <c r="B4122" s="1"/>
      <c r="C4122" s="1"/>
    </row>
    <row r="4123" spans="2:3">
      <c r="B4123" s="1"/>
      <c r="C4123" s="1"/>
    </row>
    <row r="4124" spans="2:3">
      <c r="B4124" s="1"/>
      <c r="C4124" s="1"/>
    </row>
    <row r="4125" spans="2:3">
      <c r="B4125" s="1"/>
      <c r="C4125" s="1"/>
    </row>
    <row r="4126" spans="2:3">
      <c r="B4126" s="1"/>
      <c r="C4126" s="1"/>
    </row>
    <row r="4127" spans="2:3">
      <c r="B4127" s="1"/>
      <c r="C4127" s="1"/>
    </row>
    <row r="4128" spans="2:3">
      <c r="B4128" s="1"/>
      <c r="C4128" s="1"/>
    </row>
    <row r="4129" spans="2:3">
      <c r="B4129" s="1"/>
      <c r="C4129" s="1"/>
    </row>
    <row r="4130" spans="2:3">
      <c r="B4130" s="1"/>
      <c r="C4130" s="1"/>
    </row>
    <row r="4131" spans="2:3">
      <c r="B4131" s="1"/>
      <c r="C4131" s="1"/>
    </row>
    <row r="4132" spans="2:3">
      <c r="B4132" s="1"/>
      <c r="C4132" s="1"/>
    </row>
    <row r="4133" spans="2:3">
      <c r="B4133" s="1"/>
      <c r="C4133" s="1"/>
    </row>
    <row r="4134" spans="2:3">
      <c r="B4134" s="1"/>
      <c r="C4134" s="1"/>
    </row>
    <row r="4135" spans="2:3">
      <c r="B4135" s="1"/>
      <c r="C4135" s="1"/>
    </row>
    <row r="4136" spans="2:3">
      <c r="B4136" s="1"/>
      <c r="C4136" s="1"/>
    </row>
    <row r="4137" spans="2:3">
      <c r="B4137" s="1"/>
      <c r="C4137" s="1"/>
    </row>
    <row r="4138" spans="2:3">
      <c r="B4138" s="1"/>
      <c r="C4138" s="1"/>
    </row>
    <row r="4139" spans="2:3">
      <c r="B4139" s="1"/>
      <c r="C4139" s="1"/>
    </row>
    <row r="4140" spans="2:3">
      <c r="B4140" s="1"/>
      <c r="C4140" s="1"/>
    </row>
    <row r="4141" spans="2:3">
      <c r="B4141" s="1"/>
      <c r="C4141" s="1"/>
    </row>
    <row r="4142" spans="2:3">
      <c r="B4142" s="1"/>
      <c r="C4142" s="1"/>
    </row>
    <row r="4143" spans="2:3">
      <c r="B4143" s="1"/>
      <c r="C4143" s="1"/>
    </row>
    <row r="4144" spans="2:3">
      <c r="B4144" s="1"/>
      <c r="C4144" s="1"/>
    </row>
    <row r="4145" spans="2:3">
      <c r="B4145" s="1"/>
      <c r="C4145" s="1"/>
    </row>
    <row r="4146" spans="2:3">
      <c r="B4146" s="1"/>
      <c r="C4146" s="1"/>
    </row>
    <row r="4147" spans="2:3">
      <c r="B4147" s="1"/>
      <c r="C4147" s="1"/>
    </row>
    <row r="4148" spans="2:3">
      <c r="B4148" s="1"/>
      <c r="C4148" s="1"/>
    </row>
    <row r="4149" spans="2:3">
      <c r="B4149" s="1"/>
      <c r="C4149" s="1"/>
    </row>
    <row r="4150" spans="2:3">
      <c r="B4150" s="1"/>
      <c r="C4150" s="1"/>
    </row>
    <row r="4151" spans="2:3">
      <c r="B4151" s="1"/>
      <c r="C4151" s="1"/>
    </row>
    <row r="4152" spans="2:3">
      <c r="B4152" s="1"/>
      <c r="C4152" s="1"/>
    </row>
    <row r="4153" spans="2:3">
      <c r="B4153" s="1"/>
      <c r="C4153" s="1"/>
    </row>
    <row r="4154" spans="2:3">
      <c r="B4154" s="1"/>
      <c r="C4154" s="1"/>
    </row>
    <row r="4155" spans="2:3">
      <c r="B4155" s="1"/>
      <c r="C4155" s="1"/>
    </row>
    <row r="4156" spans="2:3">
      <c r="B4156" s="1"/>
      <c r="C4156" s="1"/>
    </row>
    <row r="4157" spans="2:3">
      <c r="B4157" s="1"/>
      <c r="C4157" s="1"/>
    </row>
    <row r="4158" spans="2:3">
      <c r="B4158" s="1"/>
      <c r="C4158" s="1"/>
    </row>
    <row r="4159" spans="2:3">
      <c r="B4159" s="1"/>
      <c r="C4159" s="1"/>
    </row>
    <row r="4160" spans="2:3">
      <c r="B4160" s="1"/>
      <c r="C4160" s="1"/>
    </row>
    <row r="4161" spans="2:3">
      <c r="B4161" s="1"/>
      <c r="C4161" s="1"/>
    </row>
    <row r="4162" spans="2:3">
      <c r="B4162" s="1"/>
      <c r="C4162" s="1"/>
    </row>
    <row r="4163" spans="2:3">
      <c r="B4163" s="1"/>
      <c r="C4163" s="1"/>
    </row>
    <row r="4164" spans="2:3">
      <c r="B4164" s="1"/>
      <c r="C4164" s="1"/>
    </row>
    <row r="4165" spans="2:3">
      <c r="B4165" s="1"/>
      <c r="C4165" s="1"/>
    </row>
    <row r="4166" spans="2:3">
      <c r="B4166" s="1"/>
      <c r="C4166" s="1"/>
    </row>
    <row r="4167" spans="2:3">
      <c r="B4167" s="1"/>
      <c r="C4167" s="1"/>
    </row>
    <row r="4168" spans="2:3">
      <c r="B4168" s="1"/>
      <c r="C4168" s="1"/>
    </row>
    <row r="4169" spans="2:3">
      <c r="B4169" s="1"/>
      <c r="C4169" s="1"/>
    </row>
    <row r="4170" spans="2:3">
      <c r="B4170" s="1"/>
      <c r="C4170" s="1"/>
    </row>
    <row r="4171" spans="2:3">
      <c r="B4171" s="1"/>
      <c r="C4171" s="1"/>
    </row>
    <row r="4172" spans="2:3">
      <c r="B4172" s="1"/>
      <c r="C4172" s="1"/>
    </row>
    <row r="4173" spans="2:3">
      <c r="B4173" s="1"/>
      <c r="C4173" s="1"/>
    </row>
    <row r="4174" spans="2:3">
      <c r="B4174" s="1"/>
      <c r="C4174" s="1"/>
    </row>
    <row r="4175" spans="2:3">
      <c r="B4175" s="1"/>
      <c r="C4175" s="1"/>
    </row>
    <row r="4176" spans="2:3">
      <c r="B4176" s="1"/>
      <c r="C4176" s="1"/>
    </row>
    <row r="4177" spans="2:3">
      <c r="B4177" s="1"/>
      <c r="C4177" s="1"/>
    </row>
    <row r="4178" spans="2:3">
      <c r="B4178" s="1"/>
      <c r="C4178" s="1"/>
    </row>
    <row r="4179" spans="2:3">
      <c r="B4179" s="1"/>
      <c r="C4179" s="1"/>
    </row>
    <row r="4180" spans="2:3">
      <c r="B4180" s="1"/>
      <c r="C4180" s="1"/>
    </row>
    <row r="4181" spans="2:3">
      <c r="B4181" s="1"/>
      <c r="C4181" s="1"/>
    </row>
    <row r="4182" spans="2:3">
      <c r="B4182" s="1"/>
      <c r="C4182" s="1"/>
    </row>
    <row r="4183" spans="2:3">
      <c r="B4183" s="1"/>
      <c r="C4183" s="1"/>
    </row>
    <row r="4184" spans="2:3">
      <c r="B4184" s="1"/>
      <c r="C4184" s="1"/>
    </row>
    <row r="4185" spans="2:3">
      <c r="B4185" s="1"/>
      <c r="C4185" s="1"/>
    </row>
    <row r="4186" spans="2:3">
      <c r="B4186" s="1"/>
      <c r="C4186" s="1"/>
    </row>
    <row r="4187" spans="2:3">
      <c r="B4187" s="1"/>
      <c r="C4187" s="1"/>
    </row>
    <row r="4188" spans="2:3">
      <c r="B4188" s="1"/>
      <c r="C4188" s="1"/>
    </row>
    <row r="4189" spans="2:3">
      <c r="B4189" s="1"/>
      <c r="C4189" s="1"/>
    </row>
    <row r="4190" spans="2:3">
      <c r="B4190" s="1"/>
      <c r="C4190" s="1"/>
    </row>
    <row r="4191" spans="2:3">
      <c r="B4191" s="1"/>
      <c r="C4191" s="1"/>
    </row>
    <row r="4192" spans="2:3">
      <c r="B4192" s="1"/>
      <c r="C4192" s="1"/>
    </row>
    <row r="4193" spans="2:3">
      <c r="B4193" s="1"/>
      <c r="C4193" s="1"/>
    </row>
    <row r="4194" spans="2:3">
      <c r="B4194" s="1"/>
      <c r="C4194" s="1"/>
    </row>
    <row r="4195" spans="2:3">
      <c r="B4195" s="1"/>
      <c r="C4195" s="1"/>
    </row>
    <row r="4196" spans="2:3">
      <c r="B4196" s="1"/>
      <c r="C4196" s="1"/>
    </row>
    <row r="4197" spans="2:3">
      <c r="B4197" s="1"/>
      <c r="C4197" s="1"/>
    </row>
    <row r="4198" spans="2:3">
      <c r="B4198" s="1"/>
      <c r="C4198" s="1"/>
    </row>
    <row r="4199" spans="2:3">
      <c r="B4199" s="1"/>
      <c r="C4199" s="1"/>
    </row>
    <row r="4200" spans="2:3">
      <c r="B4200" s="1"/>
      <c r="C4200" s="1"/>
    </row>
    <row r="4201" spans="2:3">
      <c r="B4201" s="1"/>
      <c r="C4201" s="1"/>
    </row>
    <row r="4202" spans="2:3">
      <c r="B4202" s="1"/>
      <c r="C4202" s="1"/>
    </row>
    <row r="4203" spans="2:3">
      <c r="B4203" s="1"/>
      <c r="C4203" s="1"/>
    </row>
    <row r="4204" spans="2:3">
      <c r="B4204" s="1"/>
      <c r="C4204" s="1"/>
    </row>
    <row r="4205" spans="2:3">
      <c r="B4205" s="1"/>
      <c r="C4205" s="1"/>
    </row>
    <row r="4206" spans="2:3">
      <c r="B4206" s="1"/>
      <c r="C4206" s="1"/>
    </row>
    <row r="4207" spans="2:3">
      <c r="B4207" s="1"/>
      <c r="C4207" s="1"/>
    </row>
    <row r="4208" spans="2:3">
      <c r="B4208" s="1"/>
      <c r="C4208" s="1"/>
    </row>
    <row r="4209" spans="2:3">
      <c r="B4209" s="1"/>
      <c r="C4209" s="1"/>
    </row>
    <row r="4210" spans="2:3">
      <c r="B4210" s="1"/>
      <c r="C4210" s="1"/>
    </row>
    <row r="4211" spans="2:3">
      <c r="B4211" s="1"/>
      <c r="C4211" s="1"/>
    </row>
    <row r="4212" spans="2:3">
      <c r="B4212" s="1"/>
      <c r="C4212" s="1"/>
    </row>
    <row r="4213" spans="2:3">
      <c r="B4213" s="1"/>
      <c r="C4213" s="1"/>
    </row>
    <row r="4214" spans="2:3">
      <c r="B4214" s="1"/>
      <c r="C4214" s="1"/>
    </row>
    <row r="4215" spans="2:3">
      <c r="B4215" s="1"/>
      <c r="C4215" s="1"/>
    </row>
    <row r="4216" spans="2:3">
      <c r="B4216" s="1"/>
      <c r="C4216" s="1"/>
    </row>
    <row r="4217" spans="2:3">
      <c r="B4217" s="1"/>
      <c r="C4217" s="1"/>
    </row>
    <row r="4218" spans="2:3">
      <c r="B4218" s="1"/>
      <c r="C4218" s="1"/>
    </row>
    <row r="4219" spans="2:3">
      <c r="B4219" s="1"/>
      <c r="C4219" s="1"/>
    </row>
    <row r="4220" spans="2:3">
      <c r="B4220" s="1"/>
      <c r="C4220" s="1"/>
    </row>
    <row r="4221" spans="2:3">
      <c r="B4221" s="1"/>
      <c r="C4221" s="1"/>
    </row>
    <row r="4222" spans="2:3">
      <c r="B4222" s="1"/>
      <c r="C4222" s="1"/>
    </row>
    <row r="4223" spans="2:3">
      <c r="B4223" s="1"/>
      <c r="C4223" s="1"/>
    </row>
    <row r="4224" spans="2:3">
      <c r="B4224" s="1"/>
      <c r="C4224" s="1"/>
    </row>
    <row r="4225" spans="2:3">
      <c r="B4225" s="1"/>
      <c r="C4225" s="1"/>
    </row>
    <row r="4226" spans="2:3">
      <c r="B4226" s="1"/>
      <c r="C4226" s="1"/>
    </row>
    <row r="4227" spans="2:3">
      <c r="B4227" s="1"/>
      <c r="C4227" s="1"/>
    </row>
    <row r="4228" spans="2:3">
      <c r="B4228" s="1"/>
      <c r="C4228" s="1"/>
    </row>
    <row r="4229" spans="2:3">
      <c r="B4229" s="1"/>
      <c r="C4229" s="1"/>
    </row>
    <row r="4230" spans="2:3">
      <c r="B4230" s="1"/>
      <c r="C4230" s="1"/>
    </row>
    <row r="4231" spans="2:3">
      <c r="B4231" s="1"/>
      <c r="C4231" s="1"/>
    </row>
    <row r="4232" spans="2:3">
      <c r="B4232" s="1"/>
      <c r="C4232" s="1"/>
    </row>
    <row r="4233" spans="2:3">
      <c r="B4233" s="1"/>
      <c r="C4233" s="1"/>
    </row>
    <row r="4234" spans="2:3">
      <c r="B4234" s="1"/>
      <c r="C4234" s="1"/>
    </row>
    <row r="4235" spans="2:3">
      <c r="B4235" s="1"/>
      <c r="C4235" s="1"/>
    </row>
    <row r="4236" spans="2:3">
      <c r="B4236" s="1"/>
      <c r="C4236" s="1"/>
    </row>
    <row r="4237" spans="2:3">
      <c r="B4237" s="1"/>
      <c r="C4237" s="1"/>
    </row>
    <row r="4238" spans="2:3">
      <c r="B4238" s="1"/>
      <c r="C4238" s="1"/>
    </row>
    <row r="4239" spans="2:3">
      <c r="B4239" s="1"/>
      <c r="C4239" s="1"/>
    </row>
    <row r="4240" spans="2:3">
      <c r="B4240" s="1"/>
      <c r="C4240" s="1"/>
    </row>
    <row r="4241" spans="2:3">
      <c r="B4241" s="1"/>
      <c r="C4241" s="1"/>
    </row>
    <row r="4242" spans="2:3">
      <c r="B4242" s="1"/>
      <c r="C4242" s="1"/>
    </row>
    <row r="4243" spans="2:3">
      <c r="B4243" s="1"/>
      <c r="C4243" s="1"/>
    </row>
    <row r="4244" spans="2:3">
      <c r="B4244" s="1"/>
      <c r="C4244" s="1"/>
    </row>
    <row r="4245" spans="2:3">
      <c r="B4245" s="1"/>
      <c r="C4245" s="1"/>
    </row>
    <row r="4246" spans="2:3">
      <c r="B4246" s="1"/>
      <c r="C4246" s="1"/>
    </row>
    <row r="4247" spans="2:3">
      <c r="B4247" s="1"/>
      <c r="C4247" s="1"/>
    </row>
    <row r="4248" spans="2:3">
      <c r="B4248" s="1"/>
      <c r="C4248" s="1"/>
    </row>
    <row r="4249" spans="2:3">
      <c r="B4249" s="1"/>
      <c r="C4249" s="1"/>
    </row>
    <row r="4250" spans="2:3">
      <c r="B4250" s="1"/>
      <c r="C4250" s="1"/>
    </row>
    <row r="4251" spans="2:3">
      <c r="B4251" s="1"/>
      <c r="C4251" s="1"/>
    </row>
    <row r="4252" spans="2:3">
      <c r="B4252" s="1"/>
      <c r="C4252" s="1"/>
    </row>
    <row r="4253" spans="2:3">
      <c r="B4253" s="1"/>
      <c r="C4253" s="1"/>
    </row>
    <row r="4254" spans="2:3">
      <c r="B4254" s="1"/>
      <c r="C4254" s="1"/>
    </row>
    <row r="4255" spans="2:3">
      <c r="B4255" s="1"/>
      <c r="C4255" s="1"/>
    </row>
    <row r="4256" spans="2:3">
      <c r="B4256" s="1"/>
      <c r="C4256" s="1"/>
    </row>
    <row r="4257" spans="2:3">
      <c r="B4257" s="1"/>
      <c r="C4257" s="1"/>
    </row>
    <row r="4258" spans="2:3">
      <c r="B4258" s="1"/>
      <c r="C4258" s="1"/>
    </row>
    <row r="4259" spans="2:3">
      <c r="B4259" s="1"/>
      <c r="C4259" s="1"/>
    </row>
    <row r="4260" spans="2:3">
      <c r="B4260" s="1"/>
      <c r="C4260" s="1"/>
    </row>
    <row r="4261" spans="2:3">
      <c r="B4261" s="1"/>
      <c r="C4261" s="1"/>
    </row>
    <row r="4262" spans="2:3">
      <c r="B4262" s="1"/>
      <c r="C4262" s="1"/>
    </row>
    <row r="4263" spans="2:3">
      <c r="B4263" s="1"/>
      <c r="C4263" s="1"/>
    </row>
    <row r="4264" spans="2:3">
      <c r="B4264" s="1"/>
      <c r="C4264" s="1"/>
    </row>
    <row r="4265" spans="2:3">
      <c r="B4265" s="1"/>
      <c r="C4265" s="1"/>
    </row>
    <row r="4266" spans="2:3">
      <c r="B4266" s="1"/>
      <c r="C4266" s="1"/>
    </row>
    <row r="4267" spans="2:3">
      <c r="B4267" s="1"/>
      <c r="C4267" s="1"/>
    </row>
    <row r="4268" spans="2:3">
      <c r="B4268" s="1"/>
      <c r="C4268" s="1"/>
    </row>
    <row r="4269" spans="2:3">
      <c r="B4269" s="1"/>
      <c r="C4269" s="1"/>
    </row>
    <row r="4270" spans="2:3">
      <c r="B4270" s="1"/>
      <c r="C4270" s="1"/>
    </row>
    <row r="4271" spans="2:3">
      <c r="B4271" s="1"/>
      <c r="C4271" s="1"/>
    </row>
    <row r="4272" spans="2:3">
      <c r="B4272" s="1"/>
      <c r="C4272" s="1"/>
    </row>
    <row r="4273" spans="2:3">
      <c r="B4273" s="1"/>
      <c r="C4273" s="1"/>
    </row>
    <row r="4274" spans="2:3">
      <c r="B4274" s="1"/>
      <c r="C4274" s="1"/>
    </row>
    <row r="4275" spans="2:3">
      <c r="B4275" s="1"/>
      <c r="C4275" s="1"/>
    </row>
    <row r="4276" spans="2:3">
      <c r="B4276" s="1"/>
      <c r="C4276" s="1"/>
    </row>
    <row r="4277" spans="2:3">
      <c r="B4277" s="1"/>
      <c r="C4277" s="1"/>
    </row>
    <row r="4278" spans="2:3">
      <c r="B4278" s="1"/>
      <c r="C4278" s="1"/>
    </row>
    <row r="4279" spans="2:3">
      <c r="B4279" s="1"/>
      <c r="C4279" s="1"/>
    </row>
    <row r="4280" spans="2:3">
      <c r="B4280" s="1"/>
      <c r="C4280" s="1"/>
    </row>
    <row r="4281" spans="2:3">
      <c r="B4281" s="1"/>
      <c r="C4281" s="1"/>
    </row>
    <row r="4282" spans="2:3">
      <c r="B4282" s="1"/>
      <c r="C4282" s="1"/>
    </row>
    <row r="4283" spans="2:3">
      <c r="B4283" s="1"/>
      <c r="C4283" s="1"/>
    </row>
    <row r="4284" spans="2:3">
      <c r="B4284" s="1"/>
      <c r="C4284" s="1"/>
    </row>
    <row r="4285" spans="2:3">
      <c r="B4285" s="1"/>
      <c r="C4285" s="1"/>
    </row>
    <row r="4286" spans="2:3">
      <c r="B4286" s="1"/>
      <c r="C4286" s="1"/>
    </row>
    <row r="4287" spans="2:3">
      <c r="B4287" s="1"/>
      <c r="C4287" s="1"/>
    </row>
    <row r="4288" spans="2:3">
      <c r="B4288" s="1"/>
      <c r="C4288" s="1"/>
    </row>
    <row r="4289" spans="2:3">
      <c r="B4289" s="1"/>
      <c r="C4289" s="1"/>
    </row>
    <row r="4290" spans="2:3">
      <c r="B4290" s="1"/>
      <c r="C4290" s="1"/>
    </row>
    <row r="4291" spans="2:3">
      <c r="B4291" s="1"/>
      <c r="C4291" s="1"/>
    </row>
    <row r="4292" spans="2:3">
      <c r="B4292" s="1"/>
      <c r="C4292" s="1"/>
    </row>
    <row r="4293" spans="2:3">
      <c r="B4293" s="1"/>
      <c r="C4293" s="1"/>
    </row>
    <row r="4294" spans="2:3">
      <c r="B4294" s="1"/>
      <c r="C4294" s="1"/>
    </row>
    <row r="4295" spans="2:3">
      <c r="B4295" s="1"/>
      <c r="C4295" s="1"/>
    </row>
    <row r="4296" spans="2:3">
      <c r="B4296" s="1"/>
      <c r="C4296" s="1"/>
    </row>
    <row r="4297" spans="2:3">
      <c r="B4297" s="1"/>
      <c r="C4297" s="1"/>
    </row>
    <row r="4298" spans="2:3">
      <c r="B4298" s="1"/>
      <c r="C4298" s="1"/>
    </row>
    <row r="4299" spans="2:3">
      <c r="B4299" s="1"/>
      <c r="C4299" s="1"/>
    </row>
    <row r="4300" spans="2:3">
      <c r="B4300" s="1"/>
      <c r="C4300" s="1"/>
    </row>
    <row r="4301" spans="2:3">
      <c r="B4301" s="1"/>
      <c r="C4301" s="1"/>
    </row>
    <row r="4302" spans="2:3">
      <c r="B4302" s="1"/>
      <c r="C4302" s="1"/>
    </row>
    <row r="4303" spans="2:3">
      <c r="B4303" s="1"/>
      <c r="C4303" s="1"/>
    </row>
    <row r="4304" spans="2:3">
      <c r="B4304" s="1"/>
      <c r="C4304" s="1"/>
    </row>
    <row r="4305" spans="2:3">
      <c r="B4305" s="1"/>
      <c r="C4305" s="1"/>
    </row>
    <row r="4306" spans="2:3">
      <c r="B4306" s="1"/>
      <c r="C4306" s="1"/>
    </row>
    <row r="4307" spans="2:3">
      <c r="B4307" s="1"/>
      <c r="C4307" s="1"/>
    </row>
    <row r="4308" spans="2:3">
      <c r="B4308" s="1"/>
      <c r="C4308" s="1"/>
    </row>
    <row r="4309" spans="2:3">
      <c r="B4309" s="1"/>
      <c r="C4309" s="1"/>
    </row>
    <row r="4310" spans="2:3">
      <c r="B4310" s="1"/>
      <c r="C4310" s="1"/>
    </row>
    <row r="4311" spans="2:3">
      <c r="B4311" s="1"/>
      <c r="C4311" s="1"/>
    </row>
    <row r="4312" spans="2:3">
      <c r="B4312" s="1"/>
      <c r="C4312" s="1"/>
    </row>
    <row r="4313" spans="2:3">
      <c r="B4313" s="1"/>
      <c r="C4313" s="1"/>
    </row>
    <row r="4314" spans="2:3">
      <c r="B4314" s="1"/>
      <c r="C4314" s="1"/>
    </row>
    <row r="4315" spans="2:3">
      <c r="B4315" s="1"/>
      <c r="C4315" s="1"/>
    </row>
    <row r="4316" spans="2:3">
      <c r="B4316" s="1"/>
      <c r="C4316" s="1"/>
    </row>
    <row r="4317" spans="2:3">
      <c r="B4317" s="1"/>
      <c r="C4317" s="1"/>
    </row>
    <row r="4318" spans="2:3">
      <c r="B4318" s="1"/>
      <c r="C4318" s="1"/>
    </row>
    <row r="4319" spans="2:3">
      <c r="B4319" s="1"/>
      <c r="C4319" s="1"/>
    </row>
    <row r="4320" spans="2:3">
      <c r="B4320" s="1"/>
      <c r="C4320" s="1"/>
    </row>
    <row r="4321" spans="2:3">
      <c r="B4321" s="1"/>
      <c r="C4321" s="1"/>
    </row>
    <row r="4322" spans="2:3">
      <c r="B4322" s="1"/>
      <c r="C4322" s="1"/>
    </row>
    <row r="4323" spans="2:3">
      <c r="B4323" s="1"/>
      <c r="C4323" s="1"/>
    </row>
    <row r="4324" spans="2:3">
      <c r="B4324" s="1"/>
      <c r="C4324" s="1"/>
    </row>
    <row r="4325" spans="2:3">
      <c r="B4325" s="1"/>
      <c r="C4325" s="1"/>
    </row>
    <row r="4326" spans="2:3">
      <c r="B4326" s="1"/>
      <c r="C4326" s="1"/>
    </row>
    <row r="4327" spans="2:3">
      <c r="B4327" s="1"/>
      <c r="C4327" s="1"/>
    </row>
    <row r="4328" spans="2:3">
      <c r="B4328" s="1"/>
      <c r="C4328" s="1"/>
    </row>
    <row r="4329" spans="2:3">
      <c r="B4329" s="1"/>
      <c r="C4329" s="1"/>
    </row>
    <row r="4330" spans="2:3">
      <c r="B4330" s="1"/>
      <c r="C4330" s="1"/>
    </row>
    <row r="4331" spans="2:3">
      <c r="B4331" s="1"/>
      <c r="C4331" s="1"/>
    </row>
    <row r="4332" spans="2:3">
      <c r="B4332" s="1"/>
      <c r="C4332" s="1"/>
    </row>
    <row r="4333" spans="2:3">
      <c r="B4333" s="1"/>
      <c r="C4333" s="1"/>
    </row>
    <row r="4334" spans="2:3">
      <c r="B4334" s="1"/>
      <c r="C4334" s="1"/>
    </row>
    <row r="4335" spans="2:3">
      <c r="B4335" s="1"/>
      <c r="C4335" s="1"/>
    </row>
    <row r="4336" spans="2:3">
      <c r="B4336" s="1"/>
      <c r="C4336" s="1"/>
    </row>
    <row r="4337" spans="2:3">
      <c r="B4337" s="1"/>
      <c r="C4337" s="1"/>
    </row>
    <row r="4338" spans="2:3">
      <c r="B4338" s="1"/>
      <c r="C4338" s="1"/>
    </row>
    <row r="4339" spans="2:3">
      <c r="B4339" s="1"/>
      <c r="C4339" s="1"/>
    </row>
    <row r="4340" spans="2:3">
      <c r="B4340" s="1"/>
      <c r="C4340" s="1"/>
    </row>
    <row r="4341" spans="2:3">
      <c r="B4341" s="1"/>
      <c r="C4341" s="1"/>
    </row>
    <row r="4342" spans="2:3">
      <c r="B4342" s="1"/>
      <c r="C4342" s="1"/>
    </row>
    <row r="4343" spans="2:3">
      <c r="B4343" s="1"/>
      <c r="C4343" s="1"/>
    </row>
    <row r="4344" spans="2:3">
      <c r="B4344" s="1"/>
      <c r="C4344" s="1"/>
    </row>
    <row r="4345" spans="2:3">
      <c r="B4345" s="1"/>
      <c r="C4345" s="1"/>
    </row>
    <row r="4346" spans="2:3">
      <c r="B4346" s="1"/>
      <c r="C4346" s="1"/>
    </row>
    <row r="4347" spans="2:3">
      <c r="B4347" s="1"/>
      <c r="C4347" s="1"/>
    </row>
    <row r="4348" spans="2:3">
      <c r="B4348" s="1"/>
      <c r="C4348" s="1"/>
    </row>
    <row r="4349" spans="2:3">
      <c r="B4349" s="1"/>
      <c r="C4349" s="1"/>
    </row>
    <row r="4350" spans="2:3">
      <c r="B4350" s="1"/>
      <c r="C4350" s="1"/>
    </row>
    <row r="4351" spans="2:3">
      <c r="B4351" s="1"/>
      <c r="C4351" s="1"/>
    </row>
    <row r="4352" spans="2:3">
      <c r="B4352" s="1"/>
      <c r="C4352" s="1"/>
    </row>
    <row r="4353" spans="2:3">
      <c r="B4353" s="1"/>
      <c r="C4353" s="1"/>
    </row>
    <row r="4354" spans="2:3">
      <c r="B4354" s="1"/>
      <c r="C4354" s="1"/>
    </row>
    <row r="4355" spans="2:3">
      <c r="B4355" s="1"/>
      <c r="C4355" s="1"/>
    </row>
    <row r="4356" spans="2:3">
      <c r="B4356" s="1"/>
      <c r="C4356" s="1"/>
    </row>
    <row r="4357" spans="2:3">
      <c r="B4357" s="1"/>
      <c r="C4357" s="1"/>
    </row>
    <row r="4358" spans="2:3">
      <c r="B4358" s="1"/>
      <c r="C4358" s="1"/>
    </row>
    <row r="4359" spans="2:3">
      <c r="B4359" s="1"/>
      <c r="C4359" s="1"/>
    </row>
    <row r="4360" spans="2:3">
      <c r="B4360" s="1"/>
      <c r="C4360" s="1"/>
    </row>
    <row r="4361" spans="2:3">
      <c r="B4361" s="1"/>
      <c r="C4361" s="1"/>
    </row>
    <row r="4362" spans="2:3">
      <c r="B4362" s="1"/>
      <c r="C4362" s="1"/>
    </row>
    <row r="4363" spans="2:3">
      <c r="B4363" s="1"/>
      <c r="C4363" s="1"/>
    </row>
    <row r="4364" spans="2:3">
      <c r="B4364" s="1"/>
      <c r="C4364" s="1"/>
    </row>
    <row r="4365" spans="2:3">
      <c r="B4365" s="1"/>
      <c r="C4365" s="1"/>
    </row>
    <row r="4366" spans="2:3">
      <c r="B4366" s="1"/>
      <c r="C4366" s="1"/>
    </row>
    <row r="4367" spans="2:3">
      <c r="B4367" s="1"/>
      <c r="C4367" s="1"/>
    </row>
    <row r="4368" spans="2:3">
      <c r="B4368" s="1"/>
      <c r="C4368" s="1"/>
    </row>
    <row r="4369" spans="2:3">
      <c r="B4369" s="1"/>
      <c r="C4369" s="1"/>
    </row>
    <row r="4370" spans="2:3">
      <c r="B4370" s="1"/>
      <c r="C4370" s="1"/>
    </row>
    <row r="4371" spans="2:3">
      <c r="B4371" s="1"/>
      <c r="C4371" s="1"/>
    </row>
    <row r="4372" spans="2:3">
      <c r="B4372" s="1"/>
      <c r="C4372" s="1"/>
    </row>
    <row r="4373" spans="2:3">
      <c r="B4373" s="1"/>
      <c r="C4373" s="1"/>
    </row>
    <row r="4374" spans="2:3">
      <c r="B4374" s="1"/>
      <c r="C4374" s="1"/>
    </row>
    <row r="4375" spans="2:3">
      <c r="B4375" s="1"/>
      <c r="C4375" s="1"/>
    </row>
    <row r="4376" spans="2:3">
      <c r="B4376" s="1"/>
      <c r="C4376" s="1"/>
    </row>
    <row r="4377" spans="2:3">
      <c r="B4377" s="1"/>
      <c r="C4377" s="1"/>
    </row>
    <row r="4378" spans="2:3">
      <c r="B4378" s="1"/>
      <c r="C4378" s="1"/>
    </row>
    <row r="4379" spans="2:3">
      <c r="B4379" s="1"/>
      <c r="C4379" s="1"/>
    </row>
    <row r="4380" spans="2:3">
      <c r="B4380" s="1"/>
      <c r="C4380" s="1"/>
    </row>
    <row r="4381" spans="2:3">
      <c r="B4381" s="1"/>
      <c r="C4381" s="1"/>
    </row>
    <row r="4382" spans="2:3">
      <c r="B4382" s="1"/>
      <c r="C4382" s="1"/>
    </row>
    <row r="4383" spans="2:3">
      <c r="B4383" s="1"/>
      <c r="C4383" s="1"/>
    </row>
    <row r="4384" spans="2:3">
      <c r="B4384" s="1"/>
      <c r="C4384" s="1"/>
    </row>
    <row r="4385" spans="2:3">
      <c r="B4385" s="1"/>
      <c r="C4385" s="1"/>
    </row>
    <row r="4386" spans="2:3">
      <c r="B4386" s="1"/>
      <c r="C4386" s="1"/>
    </row>
    <row r="4387" spans="2:3">
      <c r="B4387" s="1"/>
      <c r="C4387" s="1"/>
    </row>
    <row r="4388" spans="2:3">
      <c r="B4388" s="1"/>
      <c r="C4388" s="1"/>
    </row>
    <row r="4389" spans="2:3">
      <c r="B4389" s="1"/>
      <c r="C4389" s="1"/>
    </row>
    <row r="4390" spans="2:3">
      <c r="B4390" s="1"/>
      <c r="C4390" s="1"/>
    </row>
    <row r="4391" spans="2:3">
      <c r="B4391" s="1"/>
      <c r="C4391" s="1"/>
    </row>
    <row r="4392" spans="2:3">
      <c r="B4392" s="1"/>
      <c r="C4392" s="1"/>
    </row>
    <row r="4393" spans="2:3">
      <c r="B4393" s="1"/>
      <c r="C4393" s="1"/>
    </row>
    <row r="4394" spans="2:3">
      <c r="B4394" s="1"/>
      <c r="C4394" s="1"/>
    </row>
    <row r="4395" spans="2:3">
      <c r="B4395" s="1"/>
      <c r="C4395" s="1"/>
    </row>
    <row r="4396" spans="2:3">
      <c r="B4396" s="1"/>
      <c r="C4396" s="1"/>
    </row>
    <row r="4397" spans="2:3">
      <c r="B4397" s="1"/>
      <c r="C4397" s="1"/>
    </row>
    <row r="4398" spans="2:3">
      <c r="B4398" s="1"/>
      <c r="C4398" s="1"/>
    </row>
    <row r="4399" spans="2:3">
      <c r="B4399" s="1"/>
      <c r="C4399" s="1"/>
    </row>
    <row r="4400" spans="2:3">
      <c r="B4400" s="1"/>
      <c r="C4400" s="1"/>
    </row>
    <row r="4401" spans="2:3">
      <c r="B4401" s="1"/>
      <c r="C4401" s="1"/>
    </row>
    <row r="4402" spans="2:3">
      <c r="B4402" s="1"/>
      <c r="C4402" s="1"/>
    </row>
    <row r="4403" spans="2:3">
      <c r="B4403" s="1"/>
      <c r="C4403" s="1"/>
    </row>
    <row r="4404" spans="2:3">
      <c r="B4404" s="1"/>
      <c r="C4404" s="1"/>
    </row>
    <row r="4405" spans="2:3">
      <c r="B4405" s="1"/>
      <c r="C4405" s="1"/>
    </row>
    <row r="4406" spans="2:3">
      <c r="B4406" s="1"/>
      <c r="C4406" s="1"/>
    </row>
    <row r="4407" spans="2:3">
      <c r="B4407" s="1"/>
      <c r="C4407" s="1"/>
    </row>
    <row r="4408" spans="2:3">
      <c r="B4408" s="1"/>
      <c r="C4408" s="1"/>
    </row>
    <row r="4409" spans="2:3">
      <c r="B4409" s="1"/>
      <c r="C4409" s="1"/>
    </row>
    <row r="4410" spans="2:3">
      <c r="B4410" s="1"/>
      <c r="C4410" s="1"/>
    </row>
    <row r="4411" spans="2:3">
      <c r="B4411" s="1"/>
      <c r="C4411" s="1"/>
    </row>
    <row r="4412" spans="2:3">
      <c r="B4412" s="1"/>
      <c r="C4412" s="1"/>
    </row>
    <row r="4413" spans="2:3">
      <c r="B4413" s="1"/>
      <c r="C4413" s="1"/>
    </row>
    <row r="4414" spans="2:3">
      <c r="B4414" s="1"/>
      <c r="C4414" s="1"/>
    </row>
    <row r="4415" spans="2:3">
      <c r="B4415" s="1"/>
      <c r="C4415" s="1"/>
    </row>
    <row r="4416" spans="2:3">
      <c r="B4416" s="1"/>
      <c r="C4416" s="1"/>
    </row>
    <row r="4417" spans="2:3">
      <c r="B4417" s="1"/>
      <c r="C4417" s="1"/>
    </row>
    <row r="4418" spans="2:3">
      <c r="B4418" s="1"/>
      <c r="C4418" s="1"/>
    </row>
    <row r="4419" spans="2:3">
      <c r="B4419" s="1"/>
      <c r="C4419" s="1"/>
    </row>
    <row r="4420" spans="2:3">
      <c r="B4420" s="1"/>
      <c r="C4420" s="1"/>
    </row>
    <row r="4421" spans="2:3">
      <c r="B4421" s="1"/>
      <c r="C4421" s="1"/>
    </row>
    <row r="4422" spans="2:3">
      <c r="B4422" s="1"/>
      <c r="C4422" s="1"/>
    </row>
    <row r="4423" spans="2:3">
      <c r="B4423" s="1"/>
      <c r="C4423" s="1"/>
    </row>
    <row r="4424" spans="2:3">
      <c r="B4424" s="1"/>
      <c r="C4424" s="1"/>
    </row>
    <row r="4425" spans="2:3">
      <c r="B4425" s="1"/>
      <c r="C4425" s="1"/>
    </row>
    <row r="4426" spans="2:3">
      <c r="B4426" s="1"/>
      <c r="C4426" s="1"/>
    </row>
    <row r="4427" spans="2:3">
      <c r="B4427" s="1"/>
      <c r="C4427" s="1"/>
    </row>
    <row r="4428" spans="2:3">
      <c r="B4428" s="1"/>
      <c r="C4428" s="1"/>
    </row>
    <row r="4429" spans="2:3">
      <c r="B4429" s="1"/>
      <c r="C4429" s="1"/>
    </row>
    <row r="4430" spans="2:3">
      <c r="B4430" s="1"/>
      <c r="C4430" s="1"/>
    </row>
    <row r="4431" spans="2:3">
      <c r="B4431" s="1"/>
      <c r="C4431" s="1"/>
    </row>
    <row r="4432" spans="2:3">
      <c r="B4432" s="1"/>
      <c r="C4432" s="1"/>
    </row>
    <row r="4433" spans="2:3">
      <c r="B4433" s="1"/>
      <c r="C4433" s="1"/>
    </row>
    <row r="4434" spans="2:3">
      <c r="B4434" s="1"/>
      <c r="C4434" s="1"/>
    </row>
    <row r="4435" spans="2:3">
      <c r="B4435" s="1"/>
      <c r="C4435" s="1"/>
    </row>
    <row r="4436" spans="2:3">
      <c r="B4436" s="1"/>
      <c r="C4436" s="1"/>
    </row>
    <row r="4437" spans="2:3">
      <c r="B4437" s="1"/>
      <c r="C4437" s="1"/>
    </row>
    <row r="4438" spans="2:3">
      <c r="B4438" s="1"/>
      <c r="C4438" s="1"/>
    </row>
    <row r="4439" spans="2:3">
      <c r="B4439" s="1"/>
      <c r="C4439" s="1"/>
    </row>
    <row r="4440" spans="2:3">
      <c r="B4440" s="1"/>
      <c r="C4440" s="1"/>
    </row>
    <row r="4441" spans="2:3">
      <c r="B4441" s="1"/>
      <c r="C4441" s="1"/>
    </row>
    <row r="4442" spans="2:3">
      <c r="B4442" s="1"/>
      <c r="C4442" s="1"/>
    </row>
    <row r="4443" spans="2:3">
      <c r="B4443" s="1"/>
      <c r="C4443" s="1"/>
    </row>
    <row r="4444" spans="2:3">
      <c r="B4444" s="1"/>
      <c r="C4444" s="1"/>
    </row>
    <row r="4445" spans="2:3">
      <c r="B4445" s="1"/>
      <c r="C4445" s="1"/>
    </row>
    <row r="4446" spans="2:3">
      <c r="B4446" s="1"/>
      <c r="C4446" s="1"/>
    </row>
    <row r="4447" spans="2:3">
      <c r="B4447" s="1"/>
      <c r="C4447" s="1"/>
    </row>
    <row r="4448" spans="2:3">
      <c r="B4448" s="1"/>
      <c r="C4448" s="1"/>
    </row>
    <row r="4449" spans="2:3">
      <c r="B4449" s="1"/>
      <c r="C4449" s="1"/>
    </row>
    <row r="4450" spans="2:3">
      <c r="B4450" s="1"/>
      <c r="C4450" s="1"/>
    </row>
    <row r="4451" spans="2:3">
      <c r="B4451" s="1"/>
      <c r="C4451" s="1"/>
    </row>
    <row r="4452" spans="2:3">
      <c r="B4452" s="1"/>
      <c r="C4452" s="1"/>
    </row>
    <row r="4453" spans="2:3">
      <c r="B4453" s="1"/>
      <c r="C4453" s="1"/>
    </row>
    <row r="4454" spans="2:3">
      <c r="B4454" s="1"/>
      <c r="C4454" s="1"/>
    </row>
    <row r="4455" spans="2:3">
      <c r="B4455" s="1"/>
      <c r="C4455" s="1"/>
    </row>
    <row r="4456" spans="2:3">
      <c r="B4456" s="1"/>
      <c r="C4456" s="1"/>
    </row>
    <row r="4457" spans="2:3">
      <c r="B4457" s="1"/>
      <c r="C4457" s="1"/>
    </row>
    <row r="4458" spans="2:3">
      <c r="B4458" s="1"/>
      <c r="C4458" s="1"/>
    </row>
    <row r="4459" spans="2:3">
      <c r="B4459" s="1"/>
      <c r="C4459" s="1"/>
    </row>
    <row r="4460" spans="2:3">
      <c r="B4460" s="1"/>
      <c r="C4460" s="1"/>
    </row>
    <row r="4461" spans="2:3">
      <c r="B4461" s="1"/>
      <c r="C4461" s="1"/>
    </row>
    <row r="4462" spans="2:3">
      <c r="B4462" s="1"/>
      <c r="C4462" s="1"/>
    </row>
    <row r="4463" spans="2:3">
      <c r="B4463" s="1"/>
      <c r="C4463" s="1"/>
    </row>
    <row r="4464" spans="2:3">
      <c r="B4464" s="1"/>
      <c r="C4464" s="1"/>
    </row>
    <row r="4465" spans="2:3">
      <c r="B4465" s="1"/>
      <c r="C4465" s="1"/>
    </row>
    <row r="4466" spans="2:3">
      <c r="B4466" s="1"/>
      <c r="C4466" s="1"/>
    </row>
    <row r="4467" spans="2:3">
      <c r="B4467" s="1"/>
      <c r="C4467" s="1"/>
    </row>
    <row r="4468" spans="2:3">
      <c r="B4468" s="1"/>
      <c r="C4468" s="1"/>
    </row>
    <row r="4469" spans="2:3">
      <c r="B4469" s="1"/>
      <c r="C4469" s="1"/>
    </row>
    <row r="4470" spans="2:3">
      <c r="B4470" s="1"/>
      <c r="C4470" s="1"/>
    </row>
    <row r="4471" spans="2:3">
      <c r="B4471" s="1"/>
      <c r="C4471" s="1"/>
    </row>
    <row r="4472" spans="2:3">
      <c r="B4472" s="1"/>
      <c r="C4472" s="1"/>
    </row>
    <row r="4473" spans="2:3">
      <c r="B4473" s="1"/>
      <c r="C4473" s="1"/>
    </row>
    <row r="4474" spans="2:3">
      <c r="B4474" s="1"/>
      <c r="C4474" s="1"/>
    </row>
    <row r="4475" spans="2:3">
      <c r="B4475" s="1"/>
      <c r="C4475" s="1"/>
    </row>
    <row r="4476" spans="2:3">
      <c r="B4476" s="1"/>
      <c r="C4476" s="1"/>
    </row>
    <row r="4477" spans="2:3">
      <c r="B4477" s="1"/>
      <c r="C4477" s="1"/>
    </row>
    <row r="4478" spans="2:3">
      <c r="B4478" s="1"/>
      <c r="C4478" s="1"/>
    </row>
    <row r="4479" spans="2:3">
      <c r="B4479" s="1"/>
      <c r="C4479" s="1"/>
    </row>
    <row r="4480" spans="2:3">
      <c r="B4480" s="1"/>
      <c r="C4480" s="1"/>
    </row>
    <row r="4481" spans="2:3">
      <c r="B4481" s="1"/>
      <c r="C4481" s="1"/>
    </row>
    <row r="4482" spans="2:3">
      <c r="B4482" s="1"/>
      <c r="C4482" s="1"/>
    </row>
    <row r="4483" spans="2:3">
      <c r="B4483" s="1"/>
      <c r="C4483" s="1"/>
    </row>
    <row r="4484" spans="2:3">
      <c r="B4484" s="1"/>
      <c r="C4484" s="1"/>
    </row>
    <row r="4485" spans="2:3">
      <c r="B4485" s="1"/>
      <c r="C4485" s="1"/>
    </row>
    <row r="4486" spans="2:3">
      <c r="B4486" s="1"/>
      <c r="C4486" s="1"/>
    </row>
    <row r="4487" spans="2:3">
      <c r="B4487" s="1"/>
      <c r="C4487" s="1"/>
    </row>
    <row r="4488" spans="2:3">
      <c r="B4488" s="1"/>
      <c r="C4488" s="1"/>
    </row>
    <row r="4489" spans="2:3">
      <c r="B4489" s="1"/>
      <c r="C4489" s="1"/>
    </row>
    <row r="4490" spans="2:3">
      <c r="B4490" s="1"/>
      <c r="C4490" s="1"/>
    </row>
    <row r="4491" spans="2:3">
      <c r="B4491" s="1"/>
      <c r="C4491" s="1"/>
    </row>
    <row r="4492" spans="2:3">
      <c r="B4492" s="1"/>
      <c r="C4492" s="1"/>
    </row>
    <row r="4493" spans="2:3">
      <c r="B4493" s="1"/>
      <c r="C4493" s="1"/>
    </row>
    <row r="4494" spans="2:3">
      <c r="B4494" s="1"/>
      <c r="C4494" s="1"/>
    </row>
    <row r="4495" spans="2:3">
      <c r="B4495" s="1"/>
      <c r="C4495" s="1"/>
    </row>
    <row r="4496" spans="2:3">
      <c r="B4496" s="1"/>
      <c r="C4496" s="1"/>
    </row>
    <row r="4497" spans="2:3">
      <c r="B4497" s="1"/>
      <c r="C4497" s="1"/>
    </row>
    <row r="4498" spans="2:3">
      <c r="B4498" s="1"/>
      <c r="C4498" s="1"/>
    </row>
    <row r="4499" spans="2:3">
      <c r="B4499" s="1"/>
      <c r="C4499" s="1"/>
    </row>
    <row r="4500" spans="2:3">
      <c r="B4500" s="1"/>
      <c r="C4500" s="1"/>
    </row>
    <row r="4501" spans="2:3">
      <c r="B4501" s="1"/>
      <c r="C4501" s="1"/>
    </row>
    <row r="4502" spans="2:3">
      <c r="B4502" s="1"/>
      <c r="C4502" s="1"/>
    </row>
    <row r="4503" spans="2:3">
      <c r="B4503" s="1"/>
      <c r="C4503" s="1"/>
    </row>
    <row r="4504" spans="2:3">
      <c r="B4504" s="1"/>
      <c r="C4504" s="1"/>
    </row>
    <row r="4505" spans="2:3">
      <c r="B4505" s="1"/>
      <c r="C4505" s="1"/>
    </row>
    <row r="4506" spans="2:3">
      <c r="B4506" s="1"/>
      <c r="C4506" s="1"/>
    </row>
    <row r="4507" spans="2:3">
      <c r="B4507" s="1"/>
      <c r="C4507" s="1"/>
    </row>
    <row r="4508" spans="2:3">
      <c r="B4508" s="1"/>
      <c r="C4508" s="1"/>
    </row>
    <row r="4509" spans="2:3">
      <c r="B4509" s="1"/>
      <c r="C4509" s="1"/>
    </row>
    <row r="4510" spans="2:3">
      <c r="B4510" s="1"/>
      <c r="C4510" s="1"/>
    </row>
    <row r="4511" spans="2:3">
      <c r="B4511" s="1"/>
      <c r="C4511" s="1"/>
    </row>
    <row r="4512" spans="2:3">
      <c r="B4512" s="1"/>
      <c r="C4512" s="1"/>
    </row>
    <row r="4513" spans="2:3">
      <c r="B4513" s="1"/>
      <c r="C4513" s="1"/>
    </row>
    <row r="4514" spans="2:3">
      <c r="B4514" s="1"/>
      <c r="C4514" s="1"/>
    </row>
    <row r="4515" spans="2:3">
      <c r="B4515" s="1"/>
      <c r="C4515" s="1"/>
    </row>
    <row r="4516" spans="2:3">
      <c r="B4516" s="1"/>
      <c r="C4516" s="1"/>
    </row>
    <row r="4517" spans="2:3">
      <c r="B4517" s="1"/>
      <c r="C4517" s="1"/>
    </row>
    <row r="4518" spans="2:3">
      <c r="B4518" s="1"/>
      <c r="C4518" s="1"/>
    </row>
    <row r="4519" spans="2:3">
      <c r="B4519" s="1"/>
      <c r="C4519" s="1"/>
    </row>
    <row r="4520" spans="2:3">
      <c r="B4520" s="1"/>
      <c r="C4520" s="1"/>
    </row>
    <row r="4521" spans="2:3">
      <c r="B4521" s="1"/>
      <c r="C4521" s="1"/>
    </row>
    <row r="4522" spans="2:3">
      <c r="B4522" s="1"/>
      <c r="C4522" s="1"/>
    </row>
    <row r="4523" spans="2:3">
      <c r="B4523" s="1"/>
      <c r="C4523" s="1"/>
    </row>
    <row r="4524" spans="2:3">
      <c r="B4524" s="1"/>
      <c r="C4524" s="1"/>
    </row>
    <row r="4525" spans="2:3">
      <c r="B4525" s="1"/>
      <c r="C4525" s="1"/>
    </row>
    <row r="4526" spans="2:3">
      <c r="B4526" s="1"/>
      <c r="C4526" s="1"/>
    </row>
    <row r="4527" spans="2:3">
      <c r="B4527" s="1"/>
      <c r="C4527" s="1"/>
    </row>
    <row r="4528" spans="2:3">
      <c r="B4528" s="1"/>
      <c r="C4528" s="1"/>
    </row>
    <row r="4529" spans="2:3">
      <c r="B4529" s="1"/>
      <c r="C4529" s="1"/>
    </row>
    <row r="4530" spans="2:3">
      <c r="B4530" s="1"/>
      <c r="C4530" s="1"/>
    </row>
    <row r="4531" spans="2:3">
      <c r="B4531" s="1"/>
      <c r="C4531" s="1"/>
    </row>
    <row r="4532" spans="2:3">
      <c r="B4532" s="1"/>
      <c r="C4532" s="1"/>
    </row>
    <row r="4533" spans="2:3">
      <c r="B4533" s="1"/>
      <c r="C4533" s="1"/>
    </row>
    <row r="4534" spans="2:3">
      <c r="B4534" s="1"/>
      <c r="C4534" s="1"/>
    </row>
    <row r="4535" spans="2:3">
      <c r="B4535" s="1"/>
      <c r="C4535" s="1"/>
    </row>
    <row r="4536" spans="2:3">
      <c r="B4536" s="1"/>
      <c r="C4536" s="1"/>
    </row>
    <row r="4537" spans="2:3">
      <c r="B4537" s="1"/>
      <c r="C4537" s="1"/>
    </row>
    <row r="4538" spans="2:3">
      <c r="B4538" s="1"/>
      <c r="C4538" s="1"/>
    </row>
    <row r="4539" spans="2:3">
      <c r="B4539" s="1"/>
      <c r="C4539" s="1"/>
    </row>
    <row r="4540" spans="2:3">
      <c r="B4540" s="1"/>
      <c r="C4540" s="1"/>
    </row>
    <row r="4541" spans="2:3">
      <c r="B4541" s="1"/>
      <c r="C4541" s="1"/>
    </row>
    <row r="4542" spans="2:3">
      <c r="B4542" s="1"/>
      <c r="C4542" s="1"/>
    </row>
    <row r="4543" spans="2:3">
      <c r="B4543" s="1"/>
      <c r="C4543" s="1"/>
    </row>
    <row r="4544" spans="2:3">
      <c r="B4544" s="1"/>
      <c r="C4544" s="1"/>
    </row>
    <row r="4545" spans="2:3">
      <c r="B4545" s="1"/>
      <c r="C4545" s="1"/>
    </row>
    <row r="4546" spans="2:3">
      <c r="B4546" s="1"/>
      <c r="C4546" s="1"/>
    </row>
    <row r="4547" spans="2:3">
      <c r="B4547" s="1"/>
      <c r="C4547" s="1"/>
    </row>
    <row r="4548" spans="2:3">
      <c r="B4548" s="1"/>
      <c r="C4548" s="1"/>
    </row>
    <row r="4549" spans="2:3">
      <c r="B4549" s="1"/>
      <c r="C4549" s="1"/>
    </row>
    <row r="4550" spans="2:3">
      <c r="B4550" s="1"/>
      <c r="C4550" s="1"/>
    </row>
    <row r="4551" spans="2:3">
      <c r="B4551" s="1"/>
      <c r="C4551" s="1"/>
    </row>
    <row r="4552" spans="2:3">
      <c r="B4552" s="1"/>
      <c r="C4552" s="1"/>
    </row>
    <row r="4553" spans="2:3">
      <c r="B4553" s="1"/>
      <c r="C4553" s="1"/>
    </row>
    <row r="4554" spans="2:3">
      <c r="B4554" s="1"/>
      <c r="C4554" s="1"/>
    </row>
    <row r="4555" spans="2:3">
      <c r="B4555" s="1"/>
      <c r="C4555" s="1"/>
    </row>
    <row r="4556" spans="2:3">
      <c r="B4556" s="1"/>
      <c r="C4556" s="1"/>
    </row>
    <row r="4557" spans="2:3">
      <c r="B4557" s="1"/>
      <c r="C4557" s="1"/>
    </row>
    <row r="4558" spans="2:3">
      <c r="B4558" s="1"/>
      <c r="C4558" s="1"/>
    </row>
    <row r="4559" spans="2:3">
      <c r="B4559" s="1"/>
      <c r="C4559" s="1"/>
    </row>
    <row r="4560" spans="2:3">
      <c r="B4560" s="1"/>
      <c r="C4560" s="1"/>
    </row>
    <row r="4561" spans="2:3">
      <c r="B4561" s="1"/>
      <c r="C4561" s="1"/>
    </row>
    <row r="4562" spans="2:3">
      <c r="B4562" s="1"/>
      <c r="C4562" s="1"/>
    </row>
    <row r="4563" spans="2:3">
      <c r="B4563" s="1"/>
      <c r="C4563" s="1"/>
    </row>
    <row r="4564" spans="2:3">
      <c r="B4564" s="1"/>
      <c r="C4564" s="1"/>
    </row>
    <row r="4565" spans="2:3">
      <c r="B4565" s="1"/>
      <c r="C4565" s="1"/>
    </row>
    <row r="4566" spans="2:3">
      <c r="B4566" s="1"/>
      <c r="C4566" s="1"/>
    </row>
    <row r="4567" spans="2:3">
      <c r="B4567" s="1"/>
      <c r="C4567" s="1"/>
    </row>
    <row r="4568" spans="2:3">
      <c r="B4568" s="1"/>
      <c r="C4568" s="1"/>
    </row>
    <row r="4569" spans="2:3">
      <c r="B4569" s="1"/>
      <c r="C4569" s="1"/>
    </row>
    <row r="4570" spans="2:3">
      <c r="B4570" s="1"/>
      <c r="C4570" s="1"/>
    </row>
    <row r="4571" spans="2:3">
      <c r="B4571" s="1"/>
      <c r="C4571" s="1"/>
    </row>
    <row r="4572" spans="2:3">
      <c r="B4572" s="1"/>
      <c r="C4572" s="1"/>
    </row>
    <row r="4573" spans="2:3">
      <c r="B4573" s="1"/>
      <c r="C4573" s="1"/>
    </row>
    <row r="4574" spans="2:3">
      <c r="B4574" s="1"/>
      <c r="C4574" s="1"/>
    </row>
    <row r="4575" spans="2:3">
      <c r="B4575" s="1"/>
      <c r="C4575" s="1"/>
    </row>
    <row r="4576" spans="2:3">
      <c r="B4576" s="1"/>
      <c r="C4576" s="1"/>
    </row>
    <row r="4577" spans="2:3">
      <c r="B4577" s="1"/>
      <c r="C4577" s="1"/>
    </row>
    <row r="4578" spans="2:3">
      <c r="B4578" s="1"/>
      <c r="C4578" s="1"/>
    </row>
    <row r="4579" spans="2:3">
      <c r="B4579" s="1"/>
      <c r="C4579" s="1"/>
    </row>
    <row r="4580" spans="2:3">
      <c r="B4580" s="1"/>
      <c r="C4580" s="1"/>
    </row>
    <row r="4581" spans="2:3">
      <c r="B4581" s="1"/>
      <c r="C4581" s="1"/>
    </row>
    <row r="4582" spans="2:3">
      <c r="B4582" s="1"/>
      <c r="C4582" s="1"/>
    </row>
    <row r="4583" spans="2:3">
      <c r="B4583" s="1"/>
      <c r="C4583" s="1"/>
    </row>
    <row r="4584" spans="2:3">
      <c r="B4584" s="1"/>
      <c r="C4584" s="1"/>
    </row>
    <row r="4585" spans="2:3">
      <c r="B4585" s="1"/>
      <c r="C4585" s="1"/>
    </row>
    <row r="4586" spans="2:3">
      <c r="B4586" s="1"/>
      <c r="C4586" s="1"/>
    </row>
    <row r="4587" spans="2:3">
      <c r="B4587" s="1"/>
      <c r="C4587" s="1"/>
    </row>
    <row r="4588" spans="2:3">
      <c r="B4588" s="1"/>
      <c r="C4588" s="1"/>
    </row>
    <row r="4589" spans="2:3">
      <c r="B4589" s="1"/>
      <c r="C4589" s="1"/>
    </row>
    <row r="4590" spans="2:3">
      <c r="B4590" s="1"/>
      <c r="C4590" s="1"/>
    </row>
    <row r="4591" spans="2:3">
      <c r="B4591" s="1"/>
      <c r="C4591" s="1"/>
    </row>
    <row r="4592" spans="2:3">
      <c r="B4592" s="1"/>
      <c r="C4592" s="1"/>
    </row>
    <row r="4593" spans="2:3">
      <c r="B4593" s="1"/>
      <c r="C4593" s="1"/>
    </row>
    <row r="4594" spans="2:3">
      <c r="B4594" s="1"/>
      <c r="C4594" s="1"/>
    </row>
    <row r="4595" spans="2:3">
      <c r="B4595" s="1"/>
      <c r="C4595" s="1"/>
    </row>
    <row r="4596" spans="2:3">
      <c r="B4596" s="1"/>
      <c r="C4596" s="1"/>
    </row>
    <row r="4597" spans="2:3">
      <c r="B4597" s="1"/>
      <c r="C4597" s="1"/>
    </row>
    <row r="4598" spans="2:3">
      <c r="B4598" s="1"/>
      <c r="C4598" s="1"/>
    </row>
    <row r="4599" spans="2:3">
      <c r="B4599" s="1"/>
      <c r="C4599" s="1"/>
    </row>
    <row r="4600" spans="2:3">
      <c r="B4600" s="1"/>
      <c r="C4600" s="1"/>
    </row>
    <row r="4601" spans="2:3">
      <c r="B4601" s="1"/>
      <c r="C4601" s="1"/>
    </row>
    <row r="4602" spans="2:3">
      <c r="B4602" s="1"/>
      <c r="C4602" s="1"/>
    </row>
    <row r="4603" spans="2:3">
      <c r="B4603" s="1"/>
      <c r="C4603" s="1"/>
    </row>
    <row r="4604" spans="2:3">
      <c r="B4604" s="1"/>
      <c r="C4604" s="1"/>
    </row>
    <row r="4605" spans="2:3">
      <c r="B4605" s="1"/>
      <c r="C4605" s="1"/>
    </row>
    <row r="4606" spans="2:3">
      <c r="B4606" s="1"/>
      <c r="C4606" s="1"/>
    </row>
    <row r="4607" spans="2:3">
      <c r="B4607" s="1"/>
      <c r="C4607" s="1"/>
    </row>
    <row r="4608" spans="2:3">
      <c r="B4608" s="1"/>
      <c r="C4608" s="1"/>
    </row>
    <row r="4609" spans="2:3">
      <c r="B4609" s="1"/>
      <c r="C4609" s="1"/>
    </row>
    <row r="4610" spans="2:3">
      <c r="B4610" s="1"/>
      <c r="C4610" s="1"/>
    </row>
    <row r="4611" spans="2:3">
      <c r="B4611" s="1"/>
      <c r="C4611" s="1"/>
    </row>
    <row r="4612" spans="2:3">
      <c r="B4612" s="1"/>
      <c r="C4612" s="1"/>
    </row>
    <row r="4613" spans="2:3">
      <c r="B4613" s="1"/>
      <c r="C4613" s="1"/>
    </row>
    <row r="4614" spans="2:3">
      <c r="B4614" s="1"/>
      <c r="C4614" s="1"/>
    </row>
    <row r="4615" spans="2:3">
      <c r="B4615" s="1"/>
      <c r="C4615" s="1"/>
    </row>
    <row r="4616" spans="2:3">
      <c r="B4616" s="1"/>
      <c r="C4616" s="1"/>
    </row>
    <row r="4617" spans="2:3">
      <c r="B4617" s="1"/>
      <c r="C4617" s="1"/>
    </row>
    <row r="4618" spans="2:3">
      <c r="B4618" s="1"/>
      <c r="C4618" s="1"/>
    </row>
    <row r="4619" spans="2:3">
      <c r="B4619" s="1"/>
      <c r="C4619" s="1"/>
    </row>
    <row r="4620" spans="2:3">
      <c r="B4620" s="1"/>
      <c r="C4620" s="1"/>
    </row>
    <row r="4621" spans="2:3">
      <c r="B4621" s="1"/>
      <c r="C4621" s="1"/>
    </row>
    <row r="4622" spans="2:3">
      <c r="B4622" s="1"/>
      <c r="C4622" s="1"/>
    </row>
    <row r="4623" spans="2:3">
      <c r="B4623" s="1"/>
      <c r="C4623" s="1"/>
    </row>
    <row r="4624" spans="2:3">
      <c r="B4624" s="1"/>
      <c r="C4624" s="1"/>
    </row>
    <row r="4625" spans="2:3">
      <c r="B4625" s="1"/>
      <c r="C4625" s="1"/>
    </row>
    <row r="4626" spans="2:3">
      <c r="B4626" s="1"/>
      <c r="C4626" s="1"/>
    </row>
    <row r="4627" spans="2:3">
      <c r="B4627" s="1"/>
      <c r="C4627" s="1"/>
    </row>
    <row r="4628" spans="2:3">
      <c r="B4628" s="1"/>
      <c r="C4628" s="1"/>
    </row>
    <row r="4629" spans="2:3">
      <c r="B4629" s="1"/>
      <c r="C4629" s="1"/>
    </row>
    <row r="4630" spans="2:3">
      <c r="B4630" s="1"/>
      <c r="C4630" s="1"/>
    </row>
    <row r="4631" spans="2:3">
      <c r="B4631" s="1"/>
      <c r="C4631" s="1"/>
    </row>
    <row r="4632" spans="2:3">
      <c r="B4632" s="1"/>
      <c r="C4632" s="1"/>
    </row>
    <row r="4633" spans="2:3">
      <c r="B4633" s="1"/>
      <c r="C4633" s="1"/>
    </row>
    <row r="4634" spans="2:3">
      <c r="B4634" s="1"/>
      <c r="C4634" s="1"/>
    </row>
    <row r="4635" spans="2:3">
      <c r="B4635" s="1"/>
      <c r="C4635" s="1"/>
    </row>
    <row r="4636" spans="2:3">
      <c r="B4636" s="1"/>
      <c r="C4636" s="1"/>
    </row>
    <row r="4637" spans="2:3">
      <c r="B4637" s="1"/>
      <c r="C4637" s="1"/>
    </row>
    <row r="4638" spans="2:3">
      <c r="B4638" s="1"/>
      <c r="C4638" s="1"/>
    </row>
    <row r="4639" spans="2:3">
      <c r="B4639" s="1"/>
      <c r="C4639" s="1"/>
    </row>
    <row r="4640" spans="2:3">
      <c r="B4640" s="1"/>
      <c r="C4640" s="1"/>
    </row>
    <row r="4641" spans="2:3">
      <c r="B4641" s="1"/>
      <c r="C4641" s="1"/>
    </row>
    <row r="4642" spans="2:3">
      <c r="B4642" s="1"/>
      <c r="C4642" s="1"/>
    </row>
    <row r="4643" spans="2:3">
      <c r="B4643" s="1"/>
      <c r="C4643" s="1"/>
    </row>
    <row r="4644" spans="2:3">
      <c r="B4644" s="1"/>
      <c r="C4644" s="1"/>
    </row>
    <row r="4645" spans="2:3">
      <c r="B4645" s="1"/>
      <c r="C4645" s="1"/>
    </row>
    <row r="4646" spans="2:3">
      <c r="B4646" s="1"/>
      <c r="C4646" s="1"/>
    </row>
    <row r="4647" spans="2:3">
      <c r="B4647" s="1"/>
      <c r="C4647" s="1"/>
    </row>
    <row r="4648" spans="2:3">
      <c r="B4648" s="1"/>
      <c r="C4648" s="1"/>
    </row>
    <row r="4649" spans="2:3">
      <c r="B4649" s="1"/>
      <c r="C4649" s="1"/>
    </row>
    <row r="4650" spans="2:3">
      <c r="B4650" s="1"/>
      <c r="C4650" s="1"/>
    </row>
    <row r="4651" spans="2:3">
      <c r="B4651" s="1"/>
      <c r="C4651" s="1"/>
    </row>
    <row r="4652" spans="2:3">
      <c r="B4652" s="1"/>
      <c r="C4652" s="1"/>
    </row>
    <row r="4653" spans="2:3">
      <c r="B4653" s="1"/>
      <c r="C4653" s="1"/>
    </row>
    <row r="4654" spans="2:3">
      <c r="B4654" s="1"/>
      <c r="C4654" s="1"/>
    </row>
    <row r="4655" spans="2:3">
      <c r="B4655" s="1"/>
      <c r="C4655" s="1"/>
    </row>
    <row r="4656" spans="2:3">
      <c r="B4656" s="1"/>
      <c r="C4656" s="1"/>
    </row>
    <row r="4657" spans="2:3">
      <c r="B4657" s="1"/>
      <c r="C4657" s="1"/>
    </row>
    <row r="4658" spans="2:3">
      <c r="B4658" s="1"/>
      <c r="C4658" s="1"/>
    </row>
    <row r="4659" spans="2:3">
      <c r="B4659" s="1"/>
      <c r="C4659" s="1"/>
    </row>
    <row r="4660" spans="2:3">
      <c r="B4660" s="1"/>
      <c r="C4660" s="1"/>
    </row>
    <row r="4661" spans="2:3">
      <c r="B4661" s="1"/>
      <c r="C4661" s="1"/>
    </row>
    <row r="4662" spans="2:3">
      <c r="B4662" s="1"/>
      <c r="C4662" s="1"/>
    </row>
    <row r="4663" spans="2:3">
      <c r="B4663" s="1"/>
      <c r="C4663" s="1"/>
    </row>
    <row r="4664" spans="2:3">
      <c r="B4664" s="1"/>
      <c r="C4664" s="1"/>
    </row>
    <row r="4665" spans="2:3">
      <c r="B4665" s="1"/>
      <c r="C4665" s="1"/>
    </row>
    <row r="4666" spans="2:3">
      <c r="B4666" s="1"/>
      <c r="C4666" s="1"/>
    </row>
    <row r="4667" spans="2:3">
      <c r="B4667" s="1"/>
      <c r="C4667" s="1"/>
    </row>
    <row r="4668" spans="2:3">
      <c r="B4668" s="1"/>
      <c r="C4668" s="1"/>
    </row>
    <row r="4669" spans="2:3">
      <c r="B4669" s="1"/>
      <c r="C4669" s="1"/>
    </row>
    <row r="4670" spans="2:3">
      <c r="B4670" s="1"/>
      <c r="C4670" s="1"/>
    </row>
    <row r="4671" spans="2:3">
      <c r="B4671" s="1"/>
      <c r="C4671" s="1"/>
    </row>
    <row r="4672" spans="2:3">
      <c r="B4672" s="1"/>
      <c r="C4672" s="1"/>
    </row>
    <row r="4673" spans="2:3">
      <c r="B4673" s="1"/>
      <c r="C4673" s="1"/>
    </row>
    <row r="4674" spans="2:3">
      <c r="B4674" s="1"/>
      <c r="C4674" s="1"/>
    </row>
    <row r="4675" spans="2:3">
      <c r="B4675" s="1"/>
      <c r="C4675" s="1"/>
    </row>
    <row r="4676" spans="2:3">
      <c r="B4676" s="1"/>
      <c r="C4676" s="1"/>
    </row>
    <row r="4677" spans="2:3">
      <c r="B4677" s="1"/>
      <c r="C4677" s="1"/>
    </row>
    <row r="4678" spans="2:3">
      <c r="B4678" s="1"/>
      <c r="C4678" s="1"/>
    </row>
    <row r="4679" spans="2:3">
      <c r="B4679" s="1"/>
      <c r="C4679" s="1"/>
    </row>
    <row r="4680" spans="2:3">
      <c r="B4680" s="1"/>
      <c r="C4680" s="1"/>
    </row>
    <row r="4681" spans="2:3">
      <c r="B4681" s="1"/>
      <c r="C4681" s="1"/>
    </row>
    <row r="4682" spans="2:3">
      <c r="B4682" s="1"/>
      <c r="C4682" s="1"/>
    </row>
    <row r="4683" spans="2:3">
      <c r="B4683" s="1"/>
      <c r="C4683" s="1"/>
    </row>
    <row r="4684" spans="2:3">
      <c r="B4684" s="1"/>
      <c r="C4684" s="1"/>
    </row>
    <row r="4685" spans="2:3">
      <c r="B4685" s="1"/>
      <c r="C4685" s="1"/>
    </row>
    <row r="4686" spans="2:3">
      <c r="B4686" s="1"/>
      <c r="C4686" s="1"/>
    </row>
    <row r="4687" spans="2:3">
      <c r="B4687" s="1"/>
      <c r="C4687" s="1"/>
    </row>
    <row r="4688" spans="2:3">
      <c r="B4688" s="1"/>
      <c r="C4688" s="1"/>
    </row>
    <row r="4689" spans="2:3">
      <c r="B4689" s="1"/>
      <c r="C4689" s="1"/>
    </row>
    <row r="4690" spans="2:3">
      <c r="B4690" s="1"/>
      <c r="C4690" s="1"/>
    </row>
    <row r="4691" spans="2:3">
      <c r="B4691" s="1"/>
      <c r="C4691" s="1"/>
    </row>
    <row r="4692" spans="2:3">
      <c r="B4692" s="1"/>
      <c r="C4692" s="1"/>
    </row>
    <row r="4693" spans="2:3">
      <c r="B4693" s="1"/>
      <c r="C4693" s="1"/>
    </row>
    <row r="4694" spans="2:3">
      <c r="B4694" s="1"/>
      <c r="C4694" s="1"/>
    </row>
    <row r="4695" spans="2:3">
      <c r="B4695" s="1"/>
      <c r="C4695" s="1"/>
    </row>
    <row r="4696" spans="2:3">
      <c r="B4696" s="1"/>
      <c r="C4696" s="1"/>
    </row>
    <row r="4697" spans="2:3">
      <c r="B4697" s="1"/>
      <c r="C4697" s="1"/>
    </row>
    <row r="4698" spans="2:3">
      <c r="B4698" s="1"/>
      <c r="C4698" s="1"/>
    </row>
    <row r="4699" spans="2:3">
      <c r="B4699" s="1"/>
      <c r="C4699" s="1"/>
    </row>
    <row r="4700" spans="2:3">
      <c r="B4700" s="1"/>
      <c r="C4700" s="1"/>
    </row>
    <row r="4701" spans="2:3">
      <c r="B4701" s="1"/>
      <c r="C4701" s="1"/>
    </row>
    <row r="4702" spans="2:3">
      <c r="B4702" s="1"/>
      <c r="C4702" s="1"/>
    </row>
    <row r="4703" spans="2:3">
      <c r="B4703" s="1"/>
      <c r="C4703" s="1"/>
    </row>
    <row r="4704" spans="2:3">
      <c r="B4704" s="1"/>
      <c r="C4704" s="1"/>
    </row>
    <row r="4705" spans="2:3">
      <c r="B4705" s="1"/>
      <c r="C4705" s="1"/>
    </row>
    <row r="4706" spans="2:3">
      <c r="B4706" s="1"/>
      <c r="C4706" s="1"/>
    </row>
    <row r="4707" spans="2:3">
      <c r="B4707" s="1"/>
      <c r="C4707" s="1"/>
    </row>
    <row r="4708" spans="2:3">
      <c r="B4708" s="1"/>
      <c r="C4708" s="1"/>
    </row>
    <row r="4709" spans="2:3">
      <c r="B4709" s="1"/>
      <c r="C4709" s="1"/>
    </row>
    <row r="4710" spans="2:3">
      <c r="B4710" s="1"/>
      <c r="C4710" s="1"/>
    </row>
    <row r="4711" spans="2:3">
      <c r="B4711" s="1"/>
      <c r="C4711" s="1"/>
    </row>
    <row r="4712" spans="2:3">
      <c r="B4712" s="1"/>
      <c r="C4712" s="1"/>
    </row>
    <row r="4713" spans="2:3">
      <c r="B4713" s="1"/>
      <c r="C4713" s="1"/>
    </row>
    <row r="4714" spans="2:3">
      <c r="B4714" s="1"/>
      <c r="C4714" s="1"/>
    </row>
    <row r="4715" spans="2:3">
      <c r="B4715" s="1"/>
      <c r="C4715" s="1"/>
    </row>
    <row r="4716" spans="2:3">
      <c r="B4716" s="1"/>
      <c r="C4716" s="1"/>
    </row>
    <row r="4717" spans="2:3">
      <c r="B4717" s="1"/>
      <c r="C4717" s="1"/>
    </row>
    <row r="4718" spans="2:3">
      <c r="B4718" s="1"/>
      <c r="C4718" s="1"/>
    </row>
    <row r="4719" spans="2:3">
      <c r="B4719" s="1"/>
      <c r="C4719" s="1"/>
    </row>
    <row r="4720" spans="2:3">
      <c r="B4720" s="1"/>
      <c r="C4720" s="1"/>
    </row>
    <row r="4721" spans="2:3">
      <c r="B4721" s="1"/>
      <c r="C4721" s="1"/>
    </row>
    <row r="4722" spans="2:3">
      <c r="B4722" s="1"/>
      <c r="C4722" s="1"/>
    </row>
    <row r="4723" spans="2:3">
      <c r="B4723" s="1"/>
      <c r="C4723" s="1"/>
    </row>
    <row r="4724" spans="2:3">
      <c r="B4724" s="1"/>
      <c r="C4724" s="1"/>
    </row>
    <row r="4725" spans="2:3">
      <c r="B4725" s="1"/>
      <c r="C4725" s="1"/>
    </row>
    <row r="4726" spans="2:3">
      <c r="B4726" s="1"/>
      <c r="C4726" s="1"/>
    </row>
    <row r="4727" spans="2:3">
      <c r="B4727" s="1"/>
      <c r="C4727" s="1"/>
    </row>
    <row r="4728" spans="2:3">
      <c r="B4728" s="1"/>
      <c r="C4728" s="1"/>
    </row>
    <row r="4729" spans="2:3">
      <c r="B4729" s="1"/>
      <c r="C4729" s="1"/>
    </row>
    <row r="4730" spans="2:3">
      <c r="B4730" s="1"/>
      <c r="C4730" s="1"/>
    </row>
    <row r="4731" spans="2:3">
      <c r="B4731" s="1"/>
      <c r="C4731" s="1"/>
    </row>
    <row r="4732" spans="2:3">
      <c r="B4732" s="1"/>
      <c r="C4732" s="1"/>
    </row>
    <row r="4733" spans="2:3">
      <c r="B4733" s="1"/>
      <c r="C4733" s="1"/>
    </row>
    <row r="4734" spans="2:3">
      <c r="B4734" s="1"/>
      <c r="C4734" s="1"/>
    </row>
    <row r="4735" spans="2:3">
      <c r="B4735" s="1"/>
      <c r="C4735" s="1"/>
    </row>
    <row r="4736" spans="2:3">
      <c r="B4736" s="1"/>
      <c r="C4736" s="1"/>
    </row>
    <row r="4737" spans="2:3">
      <c r="B4737" s="1"/>
      <c r="C4737" s="1"/>
    </row>
    <row r="4738" spans="2:3">
      <c r="B4738" s="1"/>
      <c r="C4738" s="1"/>
    </row>
    <row r="4739" spans="2:3">
      <c r="B4739" s="1"/>
      <c r="C4739" s="1"/>
    </row>
    <row r="4740" spans="2:3">
      <c r="B4740" s="1"/>
      <c r="C4740" s="1"/>
    </row>
    <row r="4741" spans="2:3">
      <c r="B4741" s="1"/>
      <c r="C4741" s="1"/>
    </row>
    <row r="4742" spans="2:3">
      <c r="B4742" s="1"/>
      <c r="C4742" s="1"/>
    </row>
    <row r="4743" spans="2:3">
      <c r="B4743" s="1"/>
      <c r="C4743" s="1"/>
    </row>
    <row r="4744" spans="2:3">
      <c r="B4744" s="1"/>
      <c r="C4744" s="1"/>
    </row>
    <row r="4745" spans="2:3">
      <c r="B4745" s="1"/>
      <c r="C4745" s="1"/>
    </row>
    <row r="4746" spans="2:3">
      <c r="B4746" s="1"/>
      <c r="C4746" s="1"/>
    </row>
    <row r="4747" spans="2:3">
      <c r="B4747" s="1"/>
      <c r="C4747" s="1"/>
    </row>
    <row r="4748" spans="2:3">
      <c r="B4748" s="1"/>
      <c r="C4748" s="1"/>
    </row>
    <row r="4749" spans="2:3">
      <c r="B4749" s="1"/>
      <c r="C4749" s="1"/>
    </row>
    <row r="4750" spans="2:3">
      <c r="B4750" s="1"/>
      <c r="C4750" s="1"/>
    </row>
    <row r="4751" spans="2:3">
      <c r="B4751" s="1"/>
      <c r="C4751" s="1"/>
    </row>
    <row r="4752" spans="2:3">
      <c r="B4752" s="1"/>
      <c r="C4752" s="1"/>
    </row>
    <row r="4753" spans="2:3">
      <c r="B4753" s="1"/>
      <c r="C4753" s="1"/>
    </row>
    <row r="4754" spans="2:3">
      <c r="B4754" s="1"/>
      <c r="C4754" s="1"/>
    </row>
    <row r="4755" spans="2:3">
      <c r="B4755" s="1"/>
      <c r="C4755" s="1"/>
    </row>
    <row r="4756" spans="2:3">
      <c r="B4756" s="1"/>
      <c r="C4756" s="1"/>
    </row>
    <row r="4757" spans="2:3">
      <c r="B4757" s="1"/>
      <c r="C4757" s="1"/>
    </row>
    <row r="4758" spans="2:3">
      <c r="B4758" s="1"/>
      <c r="C4758" s="1"/>
    </row>
    <row r="4759" spans="2:3">
      <c r="B4759" s="1"/>
      <c r="C4759" s="1"/>
    </row>
    <row r="4760" spans="2:3">
      <c r="B4760" s="1"/>
      <c r="C4760" s="1"/>
    </row>
    <row r="4761" spans="2:3">
      <c r="B4761" s="1"/>
      <c r="C4761" s="1"/>
    </row>
    <row r="4762" spans="2:3">
      <c r="B4762" s="1"/>
      <c r="C4762" s="1"/>
    </row>
    <row r="4763" spans="2:3">
      <c r="B4763" s="1"/>
      <c r="C4763" s="1"/>
    </row>
    <row r="4764" spans="2:3">
      <c r="B4764" s="1"/>
      <c r="C4764" s="1"/>
    </row>
    <row r="4765" spans="2:3">
      <c r="B4765" s="1"/>
      <c r="C4765" s="1"/>
    </row>
    <row r="4766" spans="2:3">
      <c r="B4766" s="1"/>
      <c r="C4766" s="1"/>
    </row>
    <row r="4767" spans="2:3">
      <c r="B4767" s="1"/>
      <c r="C4767" s="1"/>
    </row>
    <row r="4768" spans="2:3">
      <c r="B4768" s="1"/>
      <c r="C4768" s="1"/>
    </row>
    <row r="4769" spans="2:3">
      <c r="B4769" s="1"/>
      <c r="C4769" s="1"/>
    </row>
    <row r="4770" spans="2:3">
      <c r="B4770" s="1"/>
      <c r="C4770" s="1"/>
    </row>
    <row r="4771" spans="2:3">
      <c r="B4771" s="1"/>
      <c r="C4771" s="1"/>
    </row>
    <row r="4772" spans="2:3">
      <c r="B4772" s="1"/>
      <c r="C4772" s="1"/>
    </row>
    <row r="4773" spans="2:3">
      <c r="B4773" s="1"/>
      <c r="C4773" s="1"/>
    </row>
    <row r="4774" spans="2:3">
      <c r="B4774" s="1"/>
      <c r="C4774" s="1"/>
    </row>
    <row r="4775" spans="2:3">
      <c r="B4775" s="1"/>
      <c r="C4775" s="1"/>
    </row>
    <row r="4776" spans="2:3">
      <c r="B4776" s="1"/>
      <c r="C4776" s="1"/>
    </row>
    <row r="4777" spans="2:3">
      <c r="B4777" s="1"/>
      <c r="C4777" s="1"/>
    </row>
    <row r="4778" spans="2:3">
      <c r="B4778" s="1"/>
      <c r="C4778" s="1"/>
    </row>
    <row r="4779" spans="2:3">
      <c r="B4779" s="1"/>
      <c r="C4779" s="1"/>
    </row>
    <row r="4780" spans="2:3">
      <c r="B4780" s="1"/>
      <c r="C4780" s="1"/>
    </row>
    <row r="4781" spans="2:3">
      <c r="B4781" s="1"/>
      <c r="C4781" s="1"/>
    </row>
    <row r="4782" spans="2:3">
      <c r="B4782" s="1"/>
      <c r="C4782" s="1"/>
    </row>
    <row r="4783" spans="2:3">
      <c r="B4783" s="1"/>
      <c r="C4783" s="1"/>
    </row>
    <row r="4784" spans="2:3">
      <c r="B4784" s="1"/>
      <c r="C4784" s="1"/>
    </row>
    <row r="4785" spans="2:3">
      <c r="B4785" s="1"/>
      <c r="C4785" s="1"/>
    </row>
    <row r="4786" spans="2:3">
      <c r="B4786" s="1"/>
      <c r="C4786" s="1"/>
    </row>
    <row r="4787" spans="2:3">
      <c r="B4787" s="1"/>
      <c r="C4787" s="1"/>
    </row>
    <row r="4788" spans="2:3">
      <c r="B4788" s="1"/>
      <c r="C4788" s="1"/>
    </row>
    <row r="4789" spans="2:3">
      <c r="B4789" s="1"/>
      <c r="C4789" s="1"/>
    </row>
    <row r="4790" spans="2:3">
      <c r="B4790" s="1"/>
      <c r="C4790" s="1"/>
    </row>
    <row r="4791" spans="2:3">
      <c r="B4791" s="1"/>
      <c r="C4791" s="1"/>
    </row>
    <row r="4792" spans="2:3">
      <c r="B4792" s="1"/>
      <c r="C4792" s="1"/>
    </row>
    <row r="4793" spans="2:3">
      <c r="B4793" s="1"/>
      <c r="C4793" s="1"/>
    </row>
    <row r="4794" spans="2:3">
      <c r="B4794" s="1"/>
      <c r="C4794" s="1"/>
    </row>
    <row r="4795" spans="2:3">
      <c r="B4795" s="1"/>
      <c r="C4795" s="1"/>
    </row>
    <row r="4796" spans="2:3">
      <c r="B4796" s="1"/>
      <c r="C4796" s="1"/>
    </row>
    <row r="4797" spans="2:3">
      <c r="B4797" s="1"/>
      <c r="C4797" s="1"/>
    </row>
    <row r="4798" spans="2:3">
      <c r="B4798" s="1"/>
      <c r="C4798" s="1"/>
    </row>
    <row r="4799" spans="2:3">
      <c r="B4799" s="1"/>
      <c r="C4799" s="1"/>
    </row>
    <row r="4800" spans="2:3">
      <c r="B4800" s="1"/>
      <c r="C4800" s="1"/>
    </row>
    <row r="4801" spans="2:3">
      <c r="B4801" s="1"/>
      <c r="C4801" s="1"/>
    </row>
    <row r="4802" spans="2:3">
      <c r="B4802" s="1"/>
      <c r="C4802" s="1"/>
    </row>
    <row r="4803" spans="2:3">
      <c r="B4803" s="1"/>
      <c r="C4803" s="1"/>
    </row>
    <row r="4804" spans="2:3">
      <c r="B4804" s="1"/>
      <c r="C4804" s="1"/>
    </row>
    <row r="4805" spans="2:3">
      <c r="B4805" s="1"/>
      <c r="C4805" s="1"/>
    </row>
    <row r="4806" spans="2:3">
      <c r="B4806" s="1"/>
      <c r="C4806" s="1"/>
    </row>
    <row r="4807" spans="2:3">
      <c r="B4807" s="1"/>
      <c r="C4807" s="1"/>
    </row>
    <row r="4808" spans="2:3">
      <c r="B4808" s="1"/>
      <c r="C4808" s="1"/>
    </row>
    <row r="4809" spans="2:3">
      <c r="B4809" s="1"/>
      <c r="C4809" s="1"/>
    </row>
    <row r="4810" spans="2:3">
      <c r="B4810" s="1"/>
      <c r="C4810" s="1"/>
    </row>
    <row r="4811" spans="2:3">
      <c r="B4811" s="1"/>
      <c r="C4811" s="1"/>
    </row>
    <row r="4812" spans="2:3">
      <c r="B4812" s="1"/>
      <c r="C4812" s="1"/>
    </row>
    <row r="4813" spans="2:3">
      <c r="B4813" s="1"/>
      <c r="C4813" s="1"/>
    </row>
    <row r="4814" spans="2:3">
      <c r="B4814" s="1"/>
      <c r="C4814" s="1"/>
    </row>
    <row r="4815" spans="2:3">
      <c r="B4815" s="1"/>
      <c r="C4815" s="1"/>
    </row>
    <row r="4816" spans="2:3">
      <c r="B4816" s="1"/>
      <c r="C4816" s="1"/>
    </row>
    <row r="4817" spans="2:3">
      <c r="B4817" s="1"/>
      <c r="C4817" s="1"/>
    </row>
    <row r="4818" spans="2:3">
      <c r="B4818" s="1"/>
      <c r="C4818" s="1"/>
    </row>
    <row r="4819" spans="2:3">
      <c r="B4819" s="1"/>
      <c r="C4819" s="1"/>
    </row>
    <row r="4820" spans="2:3">
      <c r="B4820" s="1"/>
      <c r="C4820" s="1"/>
    </row>
    <row r="4821" spans="2:3">
      <c r="B4821" s="1"/>
      <c r="C4821" s="1"/>
    </row>
    <row r="4822" spans="2:3">
      <c r="B4822" s="1"/>
      <c r="C4822" s="1"/>
    </row>
    <row r="4823" spans="2:3">
      <c r="B4823" s="1"/>
      <c r="C4823" s="1"/>
    </row>
    <row r="4824" spans="2:3">
      <c r="B4824" s="1"/>
      <c r="C4824" s="1"/>
    </row>
    <row r="4825" spans="2:3">
      <c r="B4825" s="1"/>
      <c r="C4825" s="1"/>
    </row>
    <row r="4826" spans="2:3">
      <c r="B4826" s="1"/>
      <c r="C4826" s="1"/>
    </row>
    <row r="4827" spans="2:3">
      <c r="B4827" s="1"/>
      <c r="C4827" s="1"/>
    </row>
    <row r="4828" spans="2:3">
      <c r="B4828" s="1"/>
      <c r="C4828" s="1"/>
    </row>
    <row r="4829" spans="2:3">
      <c r="B4829" s="1"/>
      <c r="C4829" s="1"/>
    </row>
    <row r="4830" spans="2:3">
      <c r="B4830" s="1"/>
      <c r="C4830" s="1"/>
    </row>
    <row r="4831" spans="2:3">
      <c r="B4831" s="1"/>
      <c r="C4831" s="1"/>
    </row>
    <row r="4832" spans="2:3">
      <c r="B4832" s="1"/>
      <c r="C4832" s="1"/>
    </row>
    <row r="4833" spans="2:3">
      <c r="B4833" s="1"/>
      <c r="C4833" s="1"/>
    </row>
    <row r="4834" spans="2:3">
      <c r="B4834" s="1"/>
      <c r="C4834" s="1"/>
    </row>
    <row r="4835" spans="2:3">
      <c r="B4835" s="1"/>
      <c r="C4835" s="1"/>
    </row>
    <row r="4836" spans="2:3">
      <c r="B4836" s="1"/>
      <c r="C4836" s="1"/>
    </row>
    <row r="4837" spans="2:3">
      <c r="B4837" s="1"/>
      <c r="C4837" s="1"/>
    </row>
    <row r="4838" spans="2:3">
      <c r="B4838" s="1"/>
      <c r="C4838" s="1"/>
    </row>
    <row r="4839" spans="2:3">
      <c r="B4839" s="1"/>
      <c r="C4839" s="1"/>
    </row>
    <row r="4840" spans="2:3">
      <c r="B4840" s="1"/>
      <c r="C4840" s="1"/>
    </row>
    <row r="4841" spans="2:3">
      <c r="B4841" s="1"/>
      <c r="C4841" s="1"/>
    </row>
    <row r="4842" spans="2:3">
      <c r="B4842" s="1"/>
      <c r="C4842" s="1"/>
    </row>
    <row r="4843" spans="2:3">
      <c r="B4843" s="1"/>
      <c r="C4843" s="1"/>
    </row>
    <row r="4844" spans="2:3">
      <c r="B4844" s="1"/>
      <c r="C4844" s="1"/>
    </row>
    <row r="4845" spans="2:3">
      <c r="B4845" s="1"/>
      <c r="C4845" s="1"/>
    </row>
    <row r="4846" spans="2:3">
      <c r="B4846" s="1"/>
      <c r="C4846" s="1"/>
    </row>
    <row r="4847" spans="2:3">
      <c r="B4847" s="1"/>
      <c r="C4847" s="1"/>
    </row>
    <row r="4848" spans="2:3">
      <c r="B4848" s="1"/>
      <c r="C4848" s="1"/>
    </row>
    <row r="4849" spans="2:3">
      <c r="B4849" s="1"/>
      <c r="C4849" s="1"/>
    </row>
    <row r="4850" spans="2:3">
      <c r="B4850" s="1"/>
      <c r="C4850" s="1"/>
    </row>
    <row r="4851" spans="2:3">
      <c r="B4851" s="1"/>
      <c r="C4851" s="1"/>
    </row>
    <row r="4852" spans="2:3">
      <c r="B4852" s="1"/>
      <c r="C4852" s="1"/>
    </row>
    <row r="4853" spans="2:3">
      <c r="B4853" s="1"/>
      <c r="C4853" s="1"/>
    </row>
    <row r="4854" spans="2:3">
      <c r="B4854" s="1"/>
      <c r="C4854" s="1"/>
    </row>
    <row r="4855" spans="2:3">
      <c r="B4855" s="1"/>
      <c r="C4855" s="1"/>
    </row>
    <row r="4856" spans="2:3">
      <c r="B4856" s="1"/>
      <c r="C4856" s="1"/>
    </row>
    <row r="4857" spans="2:3">
      <c r="B4857" s="1"/>
      <c r="C4857" s="1"/>
    </row>
    <row r="4858" spans="2:3">
      <c r="B4858" s="1"/>
      <c r="C4858" s="1"/>
    </row>
    <row r="4859" spans="2:3">
      <c r="B4859" s="1"/>
      <c r="C4859" s="1"/>
    </row>
    <row r="4860" spans="2:3">
      <c r="B4860" s="1"/>
      <c r="C4860" s="1"/>
    </row>
    <row r="4861" spans="2:3">
      <c r="B4861" s="1"/>
      <c r="C4861" s="1"/>
    </row>
    <row r="4862" spans="2:3">
      <c r="B4862" s="1"/>
      <c r="C4862" s="1"/>
    </row>
    <row r="4863" spans="2:3">
      <c r="B4863" s="1"/>
      <c r="C4863" s="1"/>
    </row>
    <row r="4864" spans="2:3">
      <c r="B4864" s="1"/>
      <c r="C4864" s="1"/>
    </row>
    <row r="4865" spans="2:3">
      <c r="B4865" s="1"/>
      <c r="C4865" s="1"/>
    </row>
    <row r="4866" spans="2:3">
      <c r="B4866" s="1"/>
      <c r="C4866" s="1"/>
    </row>
    <row r="4867" spans="2:3">
      <c r="B4867" s="1"/>
      <c r="C4867" s="1"/>
    </row>
    <row r="4868" spans="2:3">
      <c r="B4868" s="1"/>
      <c r="C4868" s="1"/>
    </row>
    <row r="4869" spans="2:3">
      <c r="B4869" s="1"/>
      <c r="C4869" s="1"/>
    </row>
    <row r="4870" spans="2:3">
      <c r="B4870" s="1"/>
      <c r="C4870" s="1"/>
    </row>
    <row r="4871" spans="2:3">
      <c r="B4871" s="1"/>
      <c r="C4871" s="1"/>
    </row>
    <row r="4872" spans="2:3">
      <c r="B4872" s="1"/>
      <c r="C4872" s="1"/>
    </row>
    <row r="4873" spans="2:3">
      <c r="B4873" s="1"/>
      <c r="C4873" s="1"/>
    </row>
    <row r="4874" spans="2:3">
      <c r="B4874" s="1"/>
      <c r="C4874" s="1"/>
    </row>
    <row r="4875" spans="2:3">
      <c r="B4875" s="1"/>
      <c r="C4875" s="1"/>
    </row>
    <row r="4876" spans="2:3">
      <c r="B4876" s="1"/>
      <c r="C4876" s="1"/>
    </row>
    <row r="4877" spans="2:3">
      <c r="B4877" s="1"/>
      <c r="C4877" s="1"/>
    </row>
    <row r="4878" spans="2:3">
      <c r="B4878" s="1"/>
      <c r="C4878" s="1"/>
    </row>
    <row r="4879" spans="2:3">
      <c r="B4879" s="1"/>
      <c r="C4879" s="1"/>
    </row>
    <row r="4880" spans="2:3">
      <c r="B4880" s="1"/>
      <c r="C4880" s="1"/>
    </row>
    <row r="4881" spans="2:3">
      <c r="B4881" s="1"/>
      <c r="C4881" s="1"/>
    </row>
    <row r="4882" spans="2:3">
      <c r="B4882" s="1"/>
      <c r="C4882" s="1"/>
    </row>
    <row r="4883" spans="2:3">
      <c r="B4883" s="1"/>
      <c r="C4883" s="1"/>
    </row>
    <row r="4884" spans="2:3">
      <c r="B4884" s="1"/>
      <c r="C4884" s="1"/>
    </row>
    <row r="4885" spans="2:3">
      <c r="B4885" s="1"/>
      <c r="C4885" s="1"/>
    </row>
    <row r="4886" spans="2:3">
      <c r="B4886" s="1"/>
      <c r="C4886" s="1"/>
    </row>
    <row r="4887" spans="2:3">
      <c r="B4887" s="1"/>
      <c r="C4887" s="1"/>
    </row>
    <row r="4888" spans="2:3">
      <c r="B4888" s="1"/>
      <c r="C4888" s="1"/>
    </row>
    <row r="4889" spans="2:3">
      <c r="B4889" s="1"/>
      <c r="C4889" s="1"/>
    </row>
    <row r="4890" spans="2:3">
      <c r="B4890" s="1"/>
      <c r="C4890" s="1"/>
    </row>
    <row r="4891" spans="2:3">
      <c r="B4891" s="1"/>
      <c r="C4891" s="1"/>
    </row>
    <row r="4892" spans="2:3">
      <c r="B4892" s="1"/>
      <c r="C4892" s="1"/>
    </row>
    <row r="4893" spans="2:3">
      <c r="B4893" s="1"/>
      <c r="C4893" s="1"/>
    </row>
    <row r="4894" spans="2:3">
      <c r="B4894" s="1"/>
      <c r="C4894" s="1"/>
    </row>
    <row r="4895" spans="2:3">
      <c r="B4895" s="1"/>
      <c r="C4895" s="1"/>
    </row>
    <row r="4896" spans="2:3">
      <c r="B4896" s="1"/>
      <c r="C4896" s="1"/>
    </row>
    <row r="4897" spans="2:3">
      <c r="B4897" s="1"/>
      <c r="C4897" s="1"/>
    </row>
    <row r="4898" spans="2:3">
      <c r="B4898" s="1"/>
      <c r="C4898" s="1"/>
    </row>
    <row r="4899" spans="2:3">
      <c r="B4899" s="1"/>
      <c r="C4899" s="1"/>
    </row>
    <row r="4900" spans="2:3">
      <c r="B4900" s="1"/>
      <c r="C4900" s="1"/>
    </row>
    <row r="4901" spans="2:3">
      <c r="B4901" s="1"/>
      <c r="C4901" s="1"/>
    </row>
    <row r="4902" spans="2:3">
      <c r="B4902" s="1"/>
      <c r="C4902" s="1"/>
    </row>
    <row r="4903" spans="2:3">
      <c r="B4903" s="1"/>
      <c r="C4903" s="1"/>
    </row>
    <row r="4904" spans="2:3">
      <c r="B4904" s="1"/>
      <c r="C4904" s="1"/>
    </row>
    <row r="4905" spans="2:3">
      <c r="B4905" s="1"/>
      <c r="C4905" s="1"/>
    </row>
    <row r="4906" spans="2:3">
      <c r="B4906" s="1"/>
      <c r="C4906" s="1"/>
    </row>
    <row r="4907" spans="2:3">
      <c r="B4907" s="1"/>
      <c r="C4907" s="1"/>
    </row>
    <row r="4908" spans="2:3">
      <c r="B4908" s="1"/>
      <c r="C4908" s="1"/>
    </row>
    <row r="4909" spans="2:3">
      <c r="B4909" s="1"/>
      <c r="C4909" s="1"/>
    </row>
    <row r="4910" spans="2:3">
      <c r="B4910" s="1"/>
      <c r="C4910" s="1"/>
    </row>
    <row r="4911" spans="2:3">
      <c r="B4911" s="1"/>
      <c r="C4911" s="1"/>
    </row>
    <row r="4912" spans="2:3">
      <c r="B4912" s="1"/>
      <c r="C4912" s="1"/>
    </row>
    <row r="4913" spans="2:3">
      <c r="B4913" s="1"/>
      <c r="C4913" s="1"/>
    </row>
    <row r="4914" spans="2:3">
      <c r="B4914" s="1"/>
      <c r="C4914" s="1"/>
    </row>
    <row r="4915" spans="2:3">
      <c r="B4915" s="1"/>
      <c r="C4915" s="1"/>
    </row>
    <row r="4916" spans="2:3">
      <c r="B4916" s="1"/>
      <c r="C4916" s="1"/>
    </row>
    <row r="4917" spans="2:3">
      <c r="B4917" s="1"/>
      <c r="C4917" s="1"/>
    </row>
    <row r="4918" spans="2:3">
      <c r="B4918" s="1"/>
      <c r="C4918" s="1"/>
    </row>
    <row r="4919" spans="2:3">
      <c r="B4919" s="1"/>
      <c r="C4919" s="1"/>
    </row>
    <row r="4920" spans="2:3">
      <c r="B4920" s="1"/>
      <c r="C4920" s="1"/>
    </row>
    <row r="4921" spans="2:3">
      <c r="B4921" s="1"/>
      <c r="C4921" s="1"/>
    </row>
    <row r="4922" spans="2:3">
      <c r="B4922" s="1"/>
      <c r="C4922" s="1"/>
    </row>
    <row r="4923" spans="2:3">
      <c r="B4923" s="1"/>
      <c r="C4923" s="1"/>
    </row>
    <row r="4924" spans="2:3">
      <c r="B4924" s="1"/>
      <c r="C4924" s="1"/>
    </row>
    <row r="4925" spans="2:3">
      <c r="B4925" s="1"/>
      <c r="C4925" s="1"/>
    </row>
    <row r="4926" spans="2:3">
      <c r="B4926" s="1"/>
      <c r="C4926" s="1"/>
    </row>
    <row r="4927" spans="2:3">
      <c r="B4927" s="1"/>
      <c r="C4927" s="1"/>
    </row>
    <row r="4928" spans="2:3">
      <c r="B4928" s="1"/>
      <c r="C4928" s="1"/>
    </row>
    <row r="4929" spans="2:3">
      <c r="B4929" s="1"/>
      <c r="C4929" s="1"/>
    </row>
    <row r="4930" spans="2:3">
      <c r="B4930" s="1"/>
      <c r="C4930" s="1"/>
    </row>
    <row r="4931" spans="2:3">
      <c r="B4931" s="1"/>
      <c r="C4931" s="1"/>
    </row>
    <row r="4932" spans="2:3">
      <c r="B4932" s="1"/>
      <c r="C4932" s="1"/>
    </row>
    <row r="4933" spans="2:3">
      <c r="B4933" s="1"/>
      <c r="C4933" s="1"/>
    </row>
    <row r="4934" spans="2:3">
      <c r="B4934" s="1"/>
      <c r="C4934" s="1"/>
    </row>
    <row r="4935" spans="2:3">
      <c r="B4935" s="1"/>
      <c r="C4935" s="1"/>
    </row>
    <row r="4936" spans="2:3">
      <c r="B4936" s="1"/>
      <c r="C4936" s="1"/>
    </row>
    <row r="4937" spans="2:3">
      <c r="B4937" s="1"/>
      <c r="C4937" s="1"/>
    </row>
    <row r="4938" spans="2:3">
      <c r="B4938" s="1"/>
      <c r="C4938" s="1"/>
    </row>
    <row r="4939" spans="2:3">
      <c r="B4939" s="1"/>
      <c r="C4939" s="1"/>
    </row>
    <row r="4940" spans="2:3">
      <c r="B4940" s="1"/>
      <c r="C4940" s="1"/>
    </row>
    <row r="4941" spans="2:3">
      <c r="B4941" s="1"/>
      <c r="C4941" s="1"/>
    </row>
    <row r="4942" spans="2:3">
      <c r="B4942" s="1"/>
      <c r="C4942" s="1"/>
    </row>
    <row r="4943" spans="2:3">
      <c r="B4943" s="1"/>
      <c r="C4943" s="1"/>
    </row>
    <row r="4944" spans="2:3">
      <c r="B4944" s="1"/>
      <c r="C4944" s="1"/>
    </row>
    <row r="4945" spans="2:3">
      <c r="B4945" s="1"/>
      <c r="C4945" s="1"/>
    </row>
    <row r="4946" spans="2:3">
      <c r="B4946" s="1"/>
      <c r="C4946" s="1"/>
    </row>
    <row r="4947" spans="2:3">
      <c r="B4947" s="1"/>
      <c r="C4947" s="1"/>
    </row>
    <row r="4948" spans="2:3">
      <c r="B4948" s="1"/>
      <c r="C4948" s="1"/>
    </row>
    <row r="4949" spans="2:3">
      <c r="B4949" s="1"/>
      <c r="C4949" s="1"/>
    </row>
    <row r="4950" spans="2:3">
      <c r="B4950" s="1"/>
      <c r="C4950" s="1"/>
    </row>
    <row r="4951" spans="2:3">
      <c r="B4951" s="1"/>
      <c r="C4951" s="1"/>
    </row>
    <row r="4952" spans="2:3">
      <c r="B4952" s="1"/>
      <c r="C4952" s="1"/>
    </row>
    <row r="4953" spans="2:3">
      <c r="B4953" s="1"/>
      <c r="C4953" s="1"/>
    </row>
    <row r="4954" spans="2:3">
      <c r="B4954" s="1"/>
      <c r="C4954" s="1"/>
    </row>
    <row r="4955" spans="2:3">
      <c r="B4955" s="1"/>
      <c r="C4955" s="1"/>
    </row>
    <row r="4956" spans="2:3">
      <c r="B4956" s="1"/>
      <c r="C4956" s="1"/>
    </row>
    <row r="4957" spans="2:3">
      <c r="B4957" s="1"/>
      <c r="C4957" s="1"/>
    </row>
    <row r="4958" spans="2:3">
      <c r="B4958" s="1"/>
      <c r="C4958" s="1"/>
    </row>
    <row r="4959" spans="2:3">
      <c r="B4959" s="1"/>
      <c r="C4959" s="1"/>
    </row>
    <row r="4960" spans="2:3">
      <c r="B4960" s="1"/>
      <c r="C4960" s="1"/>
    </row>
    <row r="4961" spans="2:3">
      <c r="B4961" s="1"/>
      <c r="C4961" s="1"/>
    </row>
    <row r="4962" spans="2:3">
      <c r="B4962" s="1"/>
      <c r="C4962" s="1"/>
    </row>
    <row r="4963" spans="2:3">
      <c r="B4963" s="1"/>
      <c r="C4963" s="1"/>
    </row>
    <row r="4964" spans="2:3">
      <c r="B4964" s="1"/>
      <c r="C4964" s="1"/>
    </row>
    <row r="4965" spans="2:3">
      <c r="B4965" s="1"/>
      <c r="C4965" s="1"/>
    </row>
    <row r="4966" spans="2:3">
      <c r="B4966" s="1"/>
      <c r="C4966" s="1"/>
    </row>
    <row r="4967" spans="2:3">
      <c r="B4967" s="1"/>
      <c r="C4967" s="1"/>
    </row>
    <row r="4968" spans="2:3">
      <c r="B4968" s="1"/>
      <c r="C4968" s="1"/>
    </row>
    <row r="4969" spans="2:3">
      <c r="B4969" s="1"/>
      <c r="C4969" s="1"/>
    </row>
    <row r="4970" spans="2:3">
      <c r="B4970" s="1"/>
      <c r="C4970" s="1"/>
    </row>
    <row r="4971" spans="2:3">
      <c r="B4971" s="1"/>
      <c r="C4971" s="1"/>
    </row>
    <row r="4972" spans="2:3">
      <c r="B4972" s="1"/>
      <c r="C4972" s="1"/>
    </row>
    <row r="4973" spans="2:3">
      <c r="B4973" s="1"/>
      <c r="C4973" s="1"/>
    </row>
    <row r="4974" spans="2:3">
      <c r="B4974" s="1"/>
      <c r="C4974" s="1"/>
    </row>
    <row r="4975" spans="2:3">
      <c r="B4975" s="1"/>
      <c r="C4975" s="1"/>
    </row>
    <row r="4976" spans="2:3">
      <c r="B4976" s="1"/>
      <c r="C4976" s="1"/>
    </row>
    <row r="4977" spans="2:3">
      <c r="B4977" s="1"/>
      <c r="C4977" s="1"/>
    </row>
    <row r="4978" spans="2:3">
      <c r="B4978" s="1"/>
      <c r="C4978" s="1"/>
    </row>
    <row r="4979" spans="2:3">
      <c r="B4979" s="1"/>
      <c r="C4979" s="1"/>
    </row>
    <row r="4980" spans="2:3">
      <c r="B4980" s="1"/>
      <c r="C4980" s="1"/>
    </row>
    <row r="4981" spans="2:3">
      <c r="B4981" s="1"/>
      <c r="C4981" s="1"/>
    </row>
    <row r="4982" spans="2:3">
      <c r="B4982" s="1"/>
      <c r="C4982" s="1"/>
    </row>
    <row r="4983" spans="2:3">
      <c r="B4983" s="1"/>
      <c r="C4983" s="1"/>
    </row>
    <row r="4984" spans="2:3">
      <c r="B4984" s="1"/>
      <c r="C4984" s="1"/>
    </row>
    <row r="4985" spans="2:3">
      <c r="B4985" s="1"/>
      <c r="C4985" s="1"/>
    </row>
    <row r="4986" spans="2:3">
      <c r="B4986" s="1"/>
      <c r="C4986" s="1"/>
    </row>
    <row r="4987" spans="2:3">
      <c r="B4987" s="1"/>
      <c r="C4987" s="1"/>
    </row>
    <row r="4988" spans="2:3">
      <c r="B4988" s="1"/>
      <c r="C4988" s="1"/>
    </row>
    <row r="4989" spans="2:3">
      <c r="B4989" s="1"/>
      <c r="C4989" s="1"/>
    </row>
    <row r="4990" spans="2:3">
      <c r="B4990" s="1"/>
      <c r="C4990" s="1"/>
    </row>
    <row r="4991" spans="2:3">
      <c r="B4991" s="1"/>
      <c r="C4991" s="1"/>
    </row>
    <row r="4992" spans="2:3">
      <c r="B4992" s="1"/>
      <c r="C4992" s="1"/>
    </row>
    <row r="4993" spans="2:3">
      <c r="B4993" s="1"/>
      <c r="C4993" s="1"/>
    </row>
    <row r="4994" spans="2:3">
      <c r="B4994" s="1"/>
      <c r="C4994" s="1"/>
    </row>
    <row r="4995" spans="2:3">
      <c r="B4995" s="1"/>
      <c r="C4995" s="1"/>
    </row>
    <row r="4996" spans="2:3">
      <c r="B4996" s="1"/>
      <c r="C4996" s="1"/>
    </row>
    <row r="4997" spans="2:3">
      <c r="B4997" s="1"/>
      <c r="C4997" s="1"/>
    </row>
    <row r="4998" spans="2:3">
      <c r="B4998" s="1"/>
      <c r="C4998" s="1"/>
    </row>
    <row r="4999" spans="2:3">
      <c r="B4999" s="1"/>
      <c r="C4999" s="1"/>
    </row>
    <row r="5000" spans="2:3">
      <c r="B5000" s="1"/>
      <c r="C5000" s="1"/>
    </row>
    <row r="5001" spans="2:3">
      <c r="B5001" s="1"/>
      <c r="C5001" s="1"/>
    </row>
    <row r="5002" spans="2:3">
      <c r="B5002" s="1"/>
      <c r="C5002" s="1"/>
    </row>
    <row r="5003" spans="2:3">
      <c r="B5003" s="1"/>
      <c r="C5003" s="1"/>
    </row>
    <row r="5004" spans="2:3">
      <c r="B5004" s="1"/>
      <c r="C5004" s="1"/>
    </row>
    <row r="5005" spans="2:3">
      <c r="B5005" s="1"/>
      <c r="C5005" s="1"/>
    </row>
    <row r="5006" spans="2:3">
      <c r="B5006" s="1"/>
      <c r="C5006" s="1"/>
    </row>
    <row r="5007" spans="2:3">
      <c r="B5007" s="1"/>
      <c r="C5007" s="1"/>
    </row>
    <row r="5008" spans="2:3">
      <c r="B5008" s="1"/>
      <c r="C5008" s="1"/>
    </row>
    <row r="5009" spans="2:3">
      <c r="B5009" s="1"/>
      <c r="C5009" s="1"/>
    </row>
    <row r="5010" spans="2:3">
      <c r="B5010" s="1"/>
      <c r="C5010" s="1"/>
    </row>
    <row r="5011" spans="2:3">
      <c r="B5011" s="1"/>
      <c r="C5011" s="1"/>
    </row>
    <row r="5012" spans="2:3">
      <c r="B5012" s="1"/>
      <c r="C5012" s="1"/>
    </row>
    <row r="5013" spans="2:3">
      <c r="B5013" s="1"/>
      <c r="C5013" s="1"/>
    </row>
    <row r="5014" spans="2:3">
      <c r="B5014" s="1"/>
      <c r="C5014" s="1"/>
    </row>
    <row r="5015" spans="2:3">
      <c r="B5015" s="1"/>
      <c r="C5015" s="1"/>
    </row>
    <row r="5016" spans="2:3">
      <c r="B5016" s="1"/>
      <c r="C5016" s="1"/>
    </row>
    <row r="5017" spans="2:3">
      <c r="B5017" s="1"/>
      <c r="C5017" s="1"/>
    </row>
    <row r="5018" spans="2:3">
      <c r="B5018" s="1"/>
      <c r="C5018" s="1"/>
    </row>
    <row r="5019" spans="2:3">
      <c r="B5019" s="1"/>
      <c r="C5019" s="1"/>
    </row>
    <row r="5020" spans="2:3">
      <c r="B5020" s="1"/>
      <c r="C5020" s="1"/>
    </row>
    <row r="5021" spans="2:3">
      <c r="B5021" s="1"/>
      <c r="C5021" s="1"/>
    </row>
    <row r="5022" spans="2:3">
      <c r="B5022" s="1"/>
      <c r="C5022" s="1"/>
    </row>
    <row r="5023" spans="2:3">
      <c r="B5023" s="1"/>
      <c r="C5023" s="1"/>
    </row>
    <row r="5024" spans="2:3">
      <c r="B5024" s="1"/>
      <c r="C5024" s="1"/>
    </row>
    <row r="5025" spans="2:3">
      <c r="B5025" s="1"/>
      <c r="C5025" s="1"/>
    </row>
    <row r="5026" spans="2:3">
      <c r="B5026" s="1"/>
      <c r="C5026" s="1"/>
    </row>
    <row r="5027" spans="2:3">
      <c r="B5027" s="1"/>
      <c r="C5027" s="1"/>
    </row>
    <row r="5028" spans="2:3">
      <c r="B5028" s="1"/>
      <c r="C5028" s="1"/>
    </row>
    <row r="5029" spans="2:3">
      <c r="B5029" s="1"/>
      <c r="C5029" s="1"/>
    </row>
    <row r="5030" spans="2:3">
      <c r="B5030" s="1"/>
      <c r="C5030" s="1"/>
    </row>
    <row r="5031" spans="2:3">
      <c r="B5031" s="1"/>
      <c r="C5031" s="1"/>
    </row>
    <row r="5032" spans="2:3">
      <c r="B5032" s="1"/>
      <c r="C5032" s="1"/>
    </row>
    <row r="5033" spans="2:3">
      <c r="B5033" s="1"/>
      <c r="C5033" s="1"/>
    </row>
    <row r="5034" spans="2:3">
      <c r="B5034" s="1"/>
      <c r="C5034" s="1"/>
    </row>
    <row r="5035" spans="2:3">
      <c r="B5035" s="1"/>
      <c r="C5035" s="1"/>
    </row>
    <row r="5036" spans="2:3">
      <c r="B5036" s="1"/>
      <c r="C5036" s="1"/>
    </row>
    <row r="5037" spans="2:3">
      <c r="B5037" s="1"/>
      <c r="C5037" s="1"/>
    </row>
    <row r="5038" spans="2:3">
      <c r="B5038" s="1"/>
      <c r="C5038" s="1"/>
    </row>
    <row r="5039" spans="2:3">
      <c r="B5039" s="1"/>
      <c r="C5039" s="1"/>
    </row>
    <row r="5040" spans="2:3">
      <c r="B5040" s="1"/>
      <c r="C5040" s="1"/>
    </row>
    <row r="5041" spans="2:3">
      <c r="B5041" s="1"/>
      <c r="C5041" s="1"/>
    </row>
    <row r="5042" spans="2:3">
      <c r="B5042" s="1"/>
      <c r="C5042" s="1"/>
    </row>
    <row r="5043" spans="2:3">
      <c r="B5043" s="1"/>
      <c r="C5043" s="1"/>
    </row>
    <row r="5044" spans="2:3">
      <c r="B5044" s="1"/>
      <c r="C5044" s="1"/>
    </row>
    <row r="5045" spans="2:3">
      <c r="B5045" s="1"/>
      <c r="C5045" s="1"/>
    </row>
    <row r="5046" spans="2:3">
      <c r="B5046" s="1"/>
      <c r="C5046" s="1"/>
    </row>
    <row r="5047" spans="2:3">
      <c r="B5047" s="1"/>
      <c r="C5047" s="1"/>
    </row>
    <row r="5048" spans="2:3">
      <c r="B5048" s="1"/>
      <c r="C5048" s="1"/>
    </row>
    <row r="5049" spans="2:3">
      <c r="B5049" s="1"/>
      <c r="C5049" s="1"/>
    </row>
    <row r="5050" spans="2:3">
      <c r="B5050" s="1"/>
      <c r="C5050" s="1"/>
    </row>
    <row r="5051" spans="2:3">
      <c r="B5051" s="1"/>
      <c r="C5051" s="1"/>
    </row>
    <row r="5052" spans="2:3">
      <c r="B5052" s="1"/>
      <c r="C5052" s="1"/>
    </row>
    <row r="5053" spans="2:3">
      <c r="B5053" s="1"/>
      <c r="C5053" s="1"/>
    </row>
    <row r="5054" spans="2:3">
      <c r="B5054" s="1"/>
      <c r="C5054" s="1"/>
    </row>
    <row r="5055" spans="2:3">
      <c r="B5055" s="1"/>
      <c r="C5055" s="1"/>
    </row>
    <row r="5056" spans="2:3">
      <c r="B5056" s="1"/>
      <c r="C5056" s="1"/>
    </row>
    <row r="5057" spans="2:3">
      <c r="B5057" s="1"/>
      <c r="C5057" s="1"/>
    </row>
    <row r="5058" spans="2:3">
      <c r="B5058" s="1"/>
      <c r="C5058" s="1"/>
    </row>
    <row r="5059" spans="2:3">
      <c r="B5059" s="1"/>
      <c r="C5059" s="1"/>
    </row>
    <row r="5060" spans="2:3">
      <c r="B5060" s="1"/>
      <c r="C5060" s="1"/>
    </row>
    <row r="5061" spans="2:3">
      <c r="B5061" s="1"/>
      <c r="C5061" s="1"/>
    </row>
    <row r="5062" spans="2:3">
      <c r="B5062" s="1"/>
      <c r="C5062" s="1"/>
    </row>
    <row r="5063" spans="2:3">
      <c r="B5063" s="1"/>
      <c r="C5063" s="1"/>
    </row>
    <row r="5064" spans="2:3">
      <c r="B5064" s="1"/>
      <c r="C5064" s="1"/>
    </row>
    <row r="5065" spans="2:3">
      <c r="B5065" s="1"/>
      <c r="C5065" s="1"/>
    </row>
    <row r="5066" spans="2:3">
      <c r="B5066" s="1"/>
      <c r="C5066" s="1"/>
    </row>
    <row r="5067" spans="2:3">
      <c r="B5067" s="1"/>
      <c r="C5067" s="1"/>
    </row>
    <row r="5068" spans="2:3">
      <c r="B5068" s="1"/>
      <c r="C5068" s="1"/>
    </row>
    <row r="5069" spans="2:3">
      <c r="B5069" s="1"/>
      <c r="C5069" s="1"/>
    </row>
    <row r="5070" spans="2:3">
      <c r="B5070" s="1"/>
      <c r="C5070" s="1"/>
    </row>
    <row r="5071" spans="2:3">
      <c r="B5071" s="1"/>
      <c r="C5071" s="1"/>
    </row>
    <row r="5072" spans="2:3">
      <c r="B5072" s="1"/>
      <c r="C5072" s="1"/>
    </row>
    <row r="5073" spans="2:3">
      <c r="B5073" s="1"/>
      <c r="C5073" s="1"/>
    </row>
    <row r="5074" spans="2:3">
      <c r="B5074" s="1"/>
      <c r="C5074" s="1"/>
    </row>
    <row r="5075" spans="2:3">
      <c r="B5075" s="1"/>
      <c r="C5075" s="1"/>
    </row>
    <row r="5076" spans="2:3">
      <c r="B5076" s="1"/>
      <c r="C5076" s="1"/>
    </row>
    <row r="5077" spans="2:3">
      <c r="B5077" s="1"/>
      <c r="C5077" s="1"/>
    </row>
    <row r="5078" spans="2:3">
      <c r="B5078" s="1"/>
      <c r="C5078" s="1"/>
    </row>
    <row r="5079" spans="2:3">
      <c r="B5079" s="1"/>
      <c r="C5079" s="1"/>
    </row>
    <row r="5080" spans="2:3">
      <c r="B5080" s="1"/>
      <c r="C5080" s="1"/>
    </row>
    <row r="5081" spans="2:3">
      <c r="B5081" s="1"/>
      <c r="C5081" s="1"/>
    </row>
    <row r="5082" spans="2:3">
      <c r="B5082" s="1"/>
      <c r="C5082" s="1"/>
    </row>
    <row r="5083" spans="2:3">
      <c r="B5083" s="1"/>
      <c r="C5083" s="1"/>
    </row>
    <row r="5084" spans="2:3">
      <c r="B5084" s="1"/>
      <c r="C5084" s="1"/>
    </row>
    <row r="5085" spans="2:3">
      <c r="B5085" s="1"/>
      <c r="C5085" s="1"/>
    </row>
    <row r="5086" spans="2:3">
      <c r="B5086" s="1"/>
      <c r="C5086" s="1"/>
    </row>
    <row r="5087" spans="2:3">
      <c r="B5087" s="1"/>
      <c r="C5087" s="1"/>
    </row>
    <row r="5088" spans="2:3">
      <c r="B5088" s="1"/>
      <c r="C5088" s="1"/>
    </row>
    <row r="5089" spans="2:3">
      <c r="B5089" s="1"/>
      <c r="C5089" s="1"/>
    </row>
    <row r="5090" spans="2:3">
      <c r="B5090" s="1"/>
      <c r="C5090" s="1"/>
    </row>
    <row r="5091" spans="2:3">
      <c r="B5091" s="1"/>
      <c r="C5091" s="1"/>
    </row>
    <row r="5092" spans="2:3">
      <c r="B5092" s="1"/>
      <c r="C5092" s="1"/>
    </row>
    <row r="5093" spans="2:3">
      <c r="B5093" s="1"/>
      <c r="C5093" s="1"/>
    </row>
    <row r="5094" spans="2:3">
      <c r="B5094" s="1"/>
      <c r="C5094" s="1"/>
    </row>
    <row r="5095" spans="2:3">
      <c r="B5095" s="1"/>
      <c r="C5095" s="1"/>
    </row>
    <row r="5096" spans="2:3">
      <c r="B5096" s="1"/>
      <c r="C5096" s="1"/>
    </row>
    <row r="5097" spans="2:3">
      <c r="B5097" s="1"/>
      <c r="C5097" s="1"/>
    </row>
    <row r="5098" spans="2:3">
      <c r="B5098" s="1"/>
      <c r="C5098" s="1"/>
    </row>
    <row r="5099" spans="2:3">
      <c r="B5099" s="1"/>
      <c r="C5099" s="1"/>
    </row>
    <row r="5100" spans="2:3">
      <c r="B5100" s="1"/>
      <c r="C5100" s="1"/>
    </row>
    <row r="5101" spans="2:3">
      <c r="B5101" s="1"/>
      <c r="C5101" s="1"/>
    </row>
    <row r="5102" spans="2:3">
      <c r="B5102" s="1"/>
      <c r="C5102" s="1"/>
    </row>
    <row r="5103" spans="2:3">
      <c r="B5103" s="1"/>
      <c r="C5103" s="1"/>
    </row>
    <row r="5104" spans="2:3">
      <c r="B5104" s="1"/>
      <c r="C5104" s="1"/>
    </row>
    <row r="5105" spans="2:3">
      <c r="B5105" s="1"/>
      <c r="C5105" s="1"/>
    </row>
    <row r="5106" spans="2:3">
      <c r="B5106" s="1"/>
      <c r="C5106" s="1"/>
    </row>
    <row r="5107" spans="2:3">
      <c r="B5107" s="1"/>
      <c r="C5107" s="1"/>
    </row>
    <row r="5108" spans="2:3">
      <c r="B5108" s="1"/>
      <c r="C5108" s="1"/>
    </row>
    <row r="5109" spans="2:3">
      <c r="B5109" s="1"/>
      <c r="C5109" s="1"/>
    </row>
    <row r="5110" spans="2:3">
      <c r="B5110" s="1"/>
      <c r="C5110" s="1"/>
    </row>
    <row r="5111" spans="2:3">
      <c r="B5111" s="1"/>
      <c r="C5111" s="1"/>
    </row>
    <row r="5112" spans="2:3">
      <c r="B5112" s="1"/>
      <c r="C5112" s="1"/>
    </row>
    <row r="5113" spans="2:3">
      <c r="B5113" s="1"/>
      <c r="C5113" s="1"/>
    </row>
    <row r="5114" spans="2:3">
      <c r="B5114" s="1"/>
      <c r="C5114" s="1"/>
    </row>
    <row r="5115" spans="2:3">
      <c r="B5115" s="1"/>
      <c r="C5115" s="1"/>
    </row>
    <row r="5116" spans="2:3">
      <c r="B5116" s="1"/>
      <c r="C5116" s="1"/>
    </row>
    <row r="5117" spans="2:3">
      <c r="B5117" s="1"/>
      <c r="C5117" s="1"/>
    </row>
    <row r="5118" spans="2:3">
      <c r="B5118" s="1"/>
      <c r="C5118" s="1"/>
    </row>
    <row r="5119" spans="2:3">
      <c r="B5119" s="1"/>
      <c r="C5119" s="1"/>
    </row>
    <row r="5120" spans="2:3">
      <c r="B5120" s="1"/>
      <c r="C5120" s="1"/>
    </row>
    <row r="5121" spans="2:3">
      <c r="B5121" s="1"/>
      <c r="C5121" s="1"/>
    </row>
    <row r="5122" spans="2:3">
      <c r="B5122" s="1"/>
      <c r="C5122" s="1"/>
    </row>
    <row r="5123" spans="2:3">
      <c r="B5123" s="1"/>
      <c r="C5123" s="1"/>
    </row>
    <row r="5124" spans="2:3">
      <c r="B5124" s="1"/>
      <c r="C5124" s="1"/>
    </row>
    <row r="5125" spans="2:3">
      <c r="B5125" s="1"/>
      <c r="C5125" s="1"/>
    </row>
    <row r="5126" spans="2:3">
      <c r="B5126" s="1"/>
      <c r="C5126" s="1"/>
    </row>
    <row r="5127" spans="2:3">
      <c r="B5127" s="1"/>
      <c r="C5127" s="1"/>
    </row>
    <row r="5128" spans="2:3">
      <c r="B5128" s="1"/>
      <c r="C5128" s="1"/>
    </row>
    <row r="5129" spans="2:3">
      <c r="B5129" s="1"/>
      <c r="C5129" s="1"/>
    </row>
    <row r="5130" spans="2:3">
      <c r="B5130" s="1"/>
      <c r="C5130" s="1"/>
    </row>
    <row r="5131" spans="2:3">
      <c r="B5131" s="1"/>
      <c r="C5131" s="1"/>
    </row>
    <row r="5132" spans="2:3">
      <c r="B5132" s="1"/>
      <c r="C5132" s="1"/>
    </row>
    <row r="5133" spans="2:3">
      <c r="B5133" s="1"/>
      <c r="C5133" s="1"/>
    </row>
    <row r="5134" spans="2:3">
      <c r="B5134" s="1"/>
      <c r="C5134" s="1"/>
    </row>
    <row r="5135" spans="2:3">
      <c r="B5135" s="1"/>
      <c r="C5135" s="1"/>
    </row>
    <row r="5136" spans="2:3">
      <c r="B5136" s="1"/>
      <c r="C5136" s="1"/>
    </row>
    <row r="5137" spans="2:3">
      <c r="B5137" s="1"/>
      <c r="C5137" s="1"/>
    </row>
    <row r="5138" spans="2:3">
      <c r="B5138" s="1"/>
      <c r="C5138" s="1"/>
    </row>
    <row r="5139" spans="2:3">
      <c r="B5139" s="1"/>
      <c r="C5139" s="1"/>
    </row>
    <row r="5140" spans="2:3">
      <c r="B5140" s="1"/>
      <c r="C5140" s="1"/>
    </row>
    <row r="5141" spans="2:3">
      <c r="B5141" s="1"/>
      <c r="C5141" s="1"/>
    </row>
    <row r="5142" spans="2:3">
      <c r="B5142" s="1"/>
      <c r="C5142" s="1"/>
    </row>
    <row r="5143" spans="2:3">
      <c r="B5143" s="1"/>
      <c r="C5143" s="1"/>
    </row>
    <row r="5144" spans="2:3">
      <c r="B5144" s="1"/>
      <c r="C5144" s="1"/>
    </row>
    <row r="5145" spans="2:3">
      <c r="B5145" s="1"/>
      <c r="C5145" s="1"/>
    </row>
    <row r="5146" spans="2:3">
      <c r="B5146" s="1"/>
      <c r="C5146" s="1"/>
    </row>
    <row r="5147" spans="2:3">
      <c r="B5147" s="1"/>
      <c r="C5147" s="1"/>
    </row>
    <row r="5148" spans="2:3">
      <c r="B5148" s="1"/>
      <c r="C5148" s="1"/>
    </row>
    <row r="5149" spans="2:3">
      <c r="B5149" s="1"/>
      <c r="C5149" s="1"/>
    </row>
    <row r="5150" spans="2:3">
      <c r="B5150" s="1"/>
      <c r="C5150" s="1"/>
    </row>
    <row r="5151" spans="2:3">
      <c r="B5151" s="1"/>
      <c r="C5151" s="1"/>
    </row>
    <row r="5152" spans="2:3">
      <c r="B5152" s="1"/>
      <c r="C5152" s="1"/>
    </row>
    <row r="5153" spans="2:3">
      <c r="B5153" s="1"/>
      <c r="C5153" s="1"/>
    </row>
    <row r="5154" spans="2:3">
      <c r="B5154" s="1"/>
      <c r="C5154" s="1"/>
    </row>
    <row r="5155" spans="2:3">
      <c r="B5155" s="1"/>
      <c r="C5155" s="1"/>
    </row>
    <row r="5156" spans="2:3">
      <c r="B5156" s="1"/>
      <c r="C5156" s="1"/>
    </row>
    <row r="5157" spans="2:3">
      <c r="B5157" s="1"/>
      <c r="C5157" s="1"/>
    </row>
    <row r="5158" spans="2:3">
      <c r="B5158" s="1"/>
      <c r="C5158" s="1"/>
    </row>
    <row r="5159" spans="2:3">
      <c r="B5159" s="1"/>
      <c r="C5159" s="1"/>
    </row>
    <row r="5160" spans="2:3">
      <c r="B5160" s="1"/>
      <c r="C5160" s="1"/>
    </row>
    <row r="5161" spans="2:3">
      <c r="B5161" s="1"/>
      <c r="C5161" s="1"/>
    </row>
    <row r="5162" spans="2:3">
      <c r="B5162" s="1"/>
      <c r="C5162" s="1"/>
    </row>
    <row r="5163" spans="2:3">
      <c r="B5163" s="1"/>
      <c r="C5163" s="1"/>
    </row>
    <row r="5164" spans="2:3">
      <c r="B5164" s="1"/>
      <c r="C5164" s="1"/>
    </row>
    <row r="5165" spans="2:3">
      <c r="B5165" s="1"/>
      <c r="C5165" s="1"/>
    </row>
    <row r="5166" spans="2:3">
      <c r="B5166" s="1"/>
      <c r="C5166" s="1"/>
    </row>
    <row r="5167" spans="2:3">
      <c r="B5167" s="1"/>
      <c r="C5167" s="1"/>
    </row>
    <row r="5168" spans="2:3">
      <c r="B5168" s="1"/>
      <c r="C5168" s="1"/>
    </row>
    <row r="5169" spans="2:3">
      <c r="B5169" s="1"/>
      <c r="C5169" s="1"/>
    </row>
    <row r="5170" spans="2:3">
      <c r="B5170" s="1"/>
      <c r="C5170" s="1"/>
    </row>
    <row r="5171" spans="2:3">
      <c r="B5171" s="1"/>
      <c r="C5171" s="1"/>
    </row>
    <row r="5172" spans="2:3">
      <c r="B5172" s="1"/>
      <c r="C5172" s="1"/>
    </row>
    <row r="5173" spans="2:3">
      <c r="B5173" s="1"/>
      <c r="C5173" s="1"/>
    </row>
    <row r="5174" spans="2:3">
      <c r="B5174" s="1"/>
      <c r="C5174" s="1"/>
    </row>
    <row r="5175" spans="2:3">
      <c r="B5175" s="1"/>
      <c r="C5175" s="1"/>
    </row>
  </sheetData>
  <customSheetViews>
    <customSheetView guid="{549168A2-B131-4BD3-8B45-8127C961C256}" scale="90" state="hidden">
      <selection activeCell="C23" sqref="C23"/>
      <pageMargins left="0.7" right="0.7" top="0.75" bottom="0.75" header="0.3" footer="0.3"/>
      <pageSetup orientation="portrait"/>
      <headerFooter alignWithMargins="0"/>
    </customSheetView>
  </customSheetViews>
  <mergeCells count="1">
    <mergeCell ref="A3:C3"/>
  </mergeCells>
  <pageMargins left="0.75" right="0.75" top="1" bottom="1" header="0.5" footer="0.5"/>
  <pageSetup orientation="portrait" r:id="rId1"/>
  <headerFooter alignWithMargins="0"/>
  <ignoredErrors>
    <ignoredError sqref="D8"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111</vt:i4>
      </vt:variant>
    </vt:vector>
  </HeadingPairs>
  <TitlesOfParts>
    <vt:vector size="134" baseType="lpstr">
      <vt:lpstr>Exhibits Lookup</vt:lpstr>
      <vt:lpstr>2nd Dist. Priority - Projects</vt:lpstr>
      <vt:lpstr>RPW Instructions</vt:lpstr>
      <vt:lpstr>Project Description</vt:lpstr>
      <vt:lpstr>Dev Budget</vt:lpstr>
      <vt:lpstr>Supplement</vt:lpstr>
      <vt:lpstr>Source of Funds</vt:lpstr>
      <vt:lpstr>Debt Service</vt:lpstr>
      <vt:lpstr>RP</vt:lpstr>
      <vt:lpstr>Pro Forma (Res.)</vt:lpstr>
      <vt:lpstr>Pro Forma (Comm.)</vt:lpstr>
      <vt:lpstr>Pro Forma (Social)</vt:lpstr>
      <vt:lpstr>Financial Narrative</vt:lpstr>
      <vt:lpstr>Results</vt:lpstr>
      <vt:lpstr>LIMITS_COUNTYLEVEL</vt:lpstr>
      <vt:lpstr>Sheet2</vt:lpstr>
      <vt:lpstr>Input</vt:lpstr>
      <vt:lpstr>Operating Cost</vt:lpstr>
      <vt:lpstr>Lookups</vt:lpstr>
      <vt:lpstr>RPW Version Control</vt:lpstr>
      <vt:lpstr>sof formulas</vt:lpstr>
      <vt:lpstr>uof formulas</vt:lpstr>
      <vt:lpstr>inc_exp formulas</vt:lpstr>
      <vt:lpstr>acquisition</vt:lpstr>
      <vt:lpstr>AK</vt:lpstr>
      <vt:lpstr>AL</vt:lpstr>
      <vt:lpstr>AMIBandEdit</vt:lpstr>
      <vt:lpstr>'2nd Dist. Priority - Projects'!AMIBands</vt:lpstr>
      <vt:lpstr>'Debt Service'!ApartmentType</vt:lpstr>
      <vt:lpstr>ApartmentType</vt:lpstr>
      <vt:lpstr>AR</vt:lpstr>
      <vt:lpstr>AZ</vt:lpstr>
      <vt:lpstr>CA</vt:lpstr>
      <vt:lpstr>CO</vt:lpstr>
      <vt:lpstr>contractor</vt:lpstr>
      <vt:lpstr>CT</vt:lpstr>
      <vt:lpstr>'Debt Service'!DDAQCT</vt:lpstr>
      <vt:lpstr>DDAQCT</vt:lpstr>
      <vt:lpstr>DDAQCTNA</vt:lpstr>
      <vt:lpstr>DE</vt:lpstr>
      <vt:lpstr>displacement</vt:lpstr>
      <vt:lpstr>economicdiversity</vt:lpstr>
      <vt:lpstr>economicdiversity2</vt:lpstr>
      <vt:lpstr>ExhAProjectType</vt:lpstr>
      <vt:lpstr>Expired</vt:lpstr>
      <vt:lpstr>FL</vt:lpstr>
      <vt:lpstr>'Debt Service'!FundingSources</vt:lpstr>
      <vt:lpstr>FundingSourcesEdit</vt:lpstr>
      <vt:lpstr>GA</vt:lpstr>
      <vt:lpstr>HI</vt:lpstr>
      <vt:lpstr>Household</vt:lpstr>
      <vt:lpstr>IA</vt:lpstr>
      <vt:lpstr>ID</vt:lpstr>
      <vt:lpstr>Ifno</vt:lpstr>
      <vt:lpstr>IL</vt:lpstr>
      <vt:lpstr>IN</vt:lpstr>
      <vt:lpstr>KS</vt:lpstr>
      <vt:lpstr>KY</vt:lpstr>
      <vt:lpstr>LA</vt:lpstr>
      <vt:lpstr>LIMITS_COUNTYLEVEL</vt:lpstr>
      <vt:lpstr>MA</vt:lpstr>
      <vt:lpstr>MD</vt:lpstr>
      <vt:lpstr>ME</vt:lpstr>
      <vt:lpstr>MI</vt:lpstr>
      <vt:lpstr>MN</vt:lpstr>
      <vt:lpstr>MO</vt:lpstr>
      <vt:lpstr>MS</vt:lpstr>
      <vt:lpstr>MT</vt:lpstr>
      <vt:lpstr>NC</vt:lpstr>
      <vt:lpstr>ND</vt:lpstr>
      <vt:lpstr>NE</vt:lpstr>
      <vt:lpstr>NH</vt:lpstr>
      <vt:lpstr>NJ</vt:lpstr>
      <vt:lpstr>NM</vt:lpstr>
      <vt:lpstr>No</vt:lpstr>
      <vt:lpstr>nonarm</vt:lpstr>
      <vt:lpstr>notdisplaced</vt:lpstr>
      <vt:lpstr>NV</vt:lpstr>
      <vt:lpstr>NY</vt:lpstr>
      <vt:lpstr>OccupancyStatus</vt:lpstr>
      <vt:lpstr>OH</vt:lpstr>
      <vt:lpstr>OK</vt:lpstr>
      <vt:lpstr>OR</vt:lpstr>
      <vt:lpstr>Ownership</vt:lpstr>
      <vt:lpstr>PA</vt:lpstr>
      <vt:lpstr>Period</vt:lpstr>
      <vt:lpstr>PR</vt:lpstr>
      <vt:lpstr>'2nd Dist. Priority - Projects'!Print_Area</vt:lpstr>
      <vt:lpstr>'Debt Service'!Print_Area</vt:lpstr>
      <vt:lpstr>'Dev Budget'!Print_Area</vt:lpstr>
      <vt:lpstr>'Financial Narrative'!Print_Area</vt:lpstr>
      <vt:lpstr>'inc_exp formulas'!Print_Area</vt:lpstr>
      <vt:lpstr>Input!Print_Area</vt:lpstr>
      <vt:lpstr>'Operating Cost'!Print_Area</vt:lpstr>
      <vt:lpstr>'Pro Forma (Comm.)'!Print_Area</vt:lpstr>
      <vt:lpstr>'Pro Forma (Res.)'!Print_Area</vt:lpstr>
      <vt:lpstr>'Pro Forma (Social)'!Print_Area</vt:lpstr>
      <vt:lpstr>'Project Description'!Print_Area</vt:lpstr>
      <vt:lpstr>Results!Print_Area</vt:lpstr>
      <vt:lpstr>RP!Print_Area</vt:lpstr>
      <vt:lpstr>'RPW Instructions'!Print_Area</vt:lpstr>
      <vt:lpstr>'sof formulas'!Print_Area</vt:lpstr>
      <vt:lpstr>'Source of Funds'!Print_Area</vt:lpstr>
      <vt:lpstr>Supplement!Print_Area</vt:lpstr>
      <vt:lpstr>'uof formulas'!Print_Area</vt:lpstr>
      <vt:lpstr>propertymanager</vt:lpstr>
      <vt:lpstr>'Debt Service'!repayterms</vt:lpstr>
      <vt:lpstr>repayterms</vt:lpstr>
      <vt:lpstr>RI</vt:lpstr>
      <vt:lpstr>SC</vt:lpstr>
      <vt:lpstr>SD</vt:lpstr>
      <vt:lpstr>'Debt Service'!State</vt:lpstr>
      <vt:lpstr>State</vt:lpstr>
      <vt:lpstr>StatusEdit</vt:lpstr>
      <vt:lpstr>'Debt Service'!StatusOfFundingSources</vt:lpstr>
      <vt:lpstr>Title</vt:lpstr>
      <vt:lpstr>TN</vt:lpstr>
      <vt:lpstr>Transaction</vt:lpstr>
      <vt:lpstr>TX</vt:lpstr>
      <vt:lpstr>'Debt Service'!UnitType</vt:lpstr>
      <vt:lpstr>UnitType</vt:lpstr>
      <vt:lpstr>UnitType_ProjectDesc</vt:lpstr>
      <vt:lpstr>UT</vt:lpstr>
      <vt:lpstr>VA</vt:lpstr>
      <vt:lpstr>VI</vt:lpstr>
      <vt:lpstr>VT</vt:lpstr>
      <vt:lpstr>WA</vt:lpstr>
      <vt:lpstr>WI</vt:lpstr>
      <vt:lpstr>WV</vt:lpstr>
      <vt:lpstr>WY</vt:lpstr>
      <vt:lpstr>Yes</vt:lpstr>
      <vt:lpstr>yesnona</vt:lpstr>
      <vt:lpstr>'Debt Service'!YNNA</vt:lpstr>
      <vt:lpstr>YNNA</vt:lpstr>
    </vt:vector>
  </TitlesOfParts>
  <Manager>FHLBNY</Manager>
  <Company>Federal Home Loan Bank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Rental Project Workbook</dc:title>
  <dc:subject>AHP APP-108 Rental Project Workbook </dc:subject>
  <dc:creator>FHLBNY</dc:creator>
  <cp:keywords>AHP APP-108 Rental Project Workbook</cp:keywords>
  <cp:lastModifiedBy>Potente,Victoria</cp:lastModifiedBy>
  <cp:lastPrinted>2023-01-31T15:28:03Z</cp:lastPrinted>
  <dcterms:created xsi:type="dcterms:W3CDTF">2002-01-25T19:09:54Z</dcterms:created>
  <dcterms:modified xsi:type="dcterms:W3CDTF">2025-01-21T20:59:49Z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NewReviewCycle">
    <vt:lpwstr/>
  </property>
  <property fmtid="{D5CDD505-2E9C-101B-9397-08002B2CF9AE}" pid="4" name="{A44787D4-0540-4523-9961-78E4036D8C6D}">
    <vt:lpwstr>{EC1E6926-7E69-4D4B-B9FA-23373473FF30}</vt:lpwstr>
  </property>
</Properties>
</file>